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ratipbhunia\Downloads\"/>
    </mc:Choice>
  </mc:AlternateContent>
  <xr:revisionPtr revIDLastSave="0" documentId="13_ncr:1_{2E23D49D-C642-474B-920A-1E96058163DB}" xr6:coauthVersionLast="47" xr6:coauthVersionMax="47" xr10:uidLastSave="{00000000-0000-0000-0000-000000000000}"/>
  <bookViews>
    <workbookView xWindow="-108" yWindow="-108" windowWidth="23256" windowHeight="12456" firstSheet="12" activeTab="12" xr2:uid="{35323C31-774E-4442-BF0B-E44960321A60}"/>
  </bookViews>
  <sheets>
    <sheet name="Exclusive" sheetId="9" state="hidden" r:id="rId1"/>
    <sheet name="SUMMARY-M" sheetId="1" state="hidden" r:id="rId2"/>
    <sheet name="Sheet1" sheetId="3" state="hidden" r:id="rId3"/>
    <sheet name="Sheet3" sheetId="5" state="hidden" r:id="rId4"/>
    <sheet name="Sheet5" sheetId="8" state="hidden" r:id="rId5"/>
    <sheet name="Sheet8" sheetId="15" state="hidden" r:id="rId6"/>
    <sheet name="Sheet9" sheetId="14" state="hidden" r:id="rId7"/>
    <sheet name="DLRWISE (4)" sheetId="13" state="hidden" r:id="rId8"/>
    <sheet name="DLRWISE (5)" sheetId="16" state="hidden" r:id="rId9"/>
    <sheet name="Sheet10" sheetId="17" state="hidden" r:id="rId10"/>
    <sheet name="Sheet11" sheetId="18" state="hidden" r:id="rId11"/>
    <sheet name="Sheet12" sheetId="19" state="hidden" r:id="rId12"/>
    <sheet name="DLRWISE (3)" sheetId="12" r:id="rId13"/>
    <sheet name="DLRWISE" sheetId="2" state="hidden" r:id="rId14"/>
    <sheet name="Sheet7" sheetId="11" state="hidden" r:id="rId15"/>
    <sheet name="Sheet6" sheetId="10" state="hidden" r:id="rId16"/>
    <sheet name="Sheet4" sheetId="7" state="hidden" r:id="rId17"/>
    <sheet name="DLRWISE (2)" sheetId="6" state="hidden" r:id="rId18"/>
    <sheet name="Sheet2" sheetId="4" state="hidden" r:id="rId19"/>
  </sheets>
  <definedNames>
    <definedName name="_xlnm._FilterDatabase" localSheetId="13" hidden="1">DLRWISE!$A$2:$AC$1707</definedName>
    <definedName name="_xlnm._FilterDatabase" localSheetId="17" hidden="1">'DLRWISE (2)'!$A$2:$AC$1783</definedName>
    <definedName name="_xlnm._FilterDatabase" localSheetId="12" hidden="1">'DLRWISE (3)'!$A$2:$AF$2</definedName>
    <definedName name="_xlnm._FilterDatabase" localSheetId="7" hidden="1">'DLRWISE (4)'!$A$2:$AC$236</definedName>
    <definedName name="_xlnm._FilterDatabase" localSheetId="8" hidden="1">'DLRWISE (5)'!$A$2:$AD$1734</definedName>
    <definedName name="_xlnm._FilterDatabase" localSheetId="0" hidden="1">Exclusive!$A$2:$M$302</definedName>
    <definedName name="_xlnm._FilterDatabase" localSheetId="15" hidden="1">Sheet6!$B$2:$G$2</definedName>
    <definedName name="_xlnm._FilterDatabase" localSheetId="1" hidden="1">'SUMMARY-M'!$B$3:$T$67</definedName>
    <definedName name="_xlcn.WorksheetConnection_DLRWISE3A2E17301" hidden="1">'DLRWISE (3)'!$A$2:$E$1511</definedName>
  </definedNames>
  <calcPr calcId="191029" iterate="1" iterateCount="10000" iterateDelta="0.1"/>
  <pivotCaches>
    <pivotCache cacheId="0" r:id="rId20"/>
    <pivotCache cacheId="1" r:id="rId21"/>
    <pivotCache cacheId="2" r:id="rId22"/>
    <pivotCache cacheId="3" r:id="rId23"/>
    <pivotCache cacheId="4" r:id="rId24"/>
    <pivotCache cacheId="5" r:id="rId25"/>
    <pivotCache cacheId="6" r:id="rId26"/>
    <pivotCache cacheId="7" r:id="rId27"/>
    <pivotCache cacheId="8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DLRWISE (3)!$A$2:$E$173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79" i="12" l="1"/>
  <c r="AE1584" i="12"/>
  <c r="AE1585" i="12"/>
  <c r="AE1586" i="12"/>
  <c r="AE1587" i="12"/>
  <c r="AE1592" i="12"/>
  <c r="AE1593" i="12"/>
  <c r="AE1594" i="12"/>
  <c r="AE1595" i="12"/>
  <c r="AE1600" i="12"/>
  <c r="AE1601" i="12"/>
  <c r="AE1602" i="12"/>
  <c r="AE1603" i="12"/>
  <c r="AE1608" i="12"/>
  <c r="AE1609" i="12"/>
  <c r="AE1610" i="12"/>
  <c r="AE1611" i="12"/>
  <c r="AE1614" i="12"/>
  <c r="AE1613" i="12"/>
  <c r="AE1612" i="12"/>
  <c r="AE1607" i="12"/>
  <c r="AE1606" i="12"/>
  <c r="AE1605" i="12"/>
  <c r="AE1604" i="12"/>
  <c r="AE1599" i="12"/>
  <c r="AE1598" i="12"/>
  <c r="AE1597" i="12"/>
  <c r="AE1596" i="12"/>
  <c r="AE1591" i="12"/>
  <c r="AE1590" i="12"/>
  <c r="AE1589" i="12"/>
  <c r="AE1588" i="12"/>
  <c r="AE1583" i="12"/>
  <c r="AE1582" i="12"/>
  <c r="AE1581" i="12"/>
  <c r="AE1580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184" i="12"/>
  <c r="T185" i="12"/>
  <c r="T186" i="12"/>
  <c r="T187" i="12"/>
  <c r="T188" i="12"/>
  <c r="T189" i="12"/>
  <c r="T190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203" i="12"/>
  <c r="T204" i="12"/>
  <c r="T205" i="12"/>
  <c r="T206" i="12"/>
  <c r="T207" i="12"/>
  <c r="T208" i="12"/>
  <c r="T209" i="12"/>
  <c r="T210" i="12"/>
  <c r="T211" i="12"/>
  <c r="T212" i="12"/>
  <c r="T213" i="12"/>
  <c r="T214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235" i="12"/>
  <c r="T236" i="12"/>
  <c r="T237" i="12"/>
  <c r="T238" i="12"/>
  <c r="T239" i="12"/>
  <c r="T240" i="12"/>
  <c r="T241" i="12"/>
  <c r="T242" i="12"/>
  <c r="T243" i="12"/>
  <c r="T244" i="12"/>
  <c r="T245" i="12"/>
  <c r="T246" i="12"/>
  <c r="T247" i="12"/>
  <c r="T248" i="12"/>
  <c r="T249" i="12"/>
  <c r="T250" i="12"/>
  <c r="T251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7" i="12"/>
  <c r="T298" i="12"/>
  <c r="T299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334" i="12"/>
  <c r="T335" i="12"/>
  <c r="T336" i="12"/>
  <c r="T337" i="12"/>
  <c r="T338" i="12"/>
  <c r="T339" i="12"/>
  <c r="T340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400" i="12"/>
  <c r="T401" i="12"/>
  <c r="T402" i="12"/>
  <c r="T403" i="12"/>
  <c r="T404" i="12"/>
  <c r="T405" i="12"/>
  <c r="T406" i="12"/>
  <c r="T407" i="12"/>
  <c r="T408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421" i="12"/>
  <c r="T422" i="12"/>
  <c r="T423" i="12"/>
  <c r="T424" i="12"/>
  <c r="T425" i="12"/>
  <c r="T426" i="12"/>
  <c r="T427" i="12"/>
  <c r="T428" i="12"/>
  <c r="T429" i="12"/>
  <c r="T430" i="12"/>
  <c r="T431" i="12"/>
  <c r="T432" i="12"/>
  <c r="T433" i="12"/>
  <c r="T434" i="12"/>
  <c r="T435" i="12"/>
  <c r="T436" i="12"/>
  <c r="T437" i="12"/>
  <c r="T438" i="12"/>
  <c r="T439" i="12"/>
  <c r="T440" i="12"/>
  <c r="T441" i="12"/>
  <c r="T442" i="12"/>
  <c r="T443" i="12"/>
  <c r="T444" i="12"/>
  <c r="T445" i="12"/>
  <c r="T446" i="12"/>
  <c r="T447" i="12"/>
  <c r="T448" i="12"/>
  <c r="T449" i="12"/>
  <c r="T450" i="12"/>
  <c r="T451" i="12"/>
  <c r="T452" i="12"/>
  <c r="T453" i="12"/>
  <c r="T454" i="12"/>
  <c r="T455" i="12"/>
  <c r="T456" i="12"/>
  <c r="T457" i="12"/>
  <c r="T458" i="12"/>
  <c r="T459" i="12"/>
  <c r="T460" i="12"/>
  <c r="T461" i="12"/>
  <c r="T462" i="12"/>
  <c r="T463" i="12"/>
  <c r="T464" i="12"/>
  <c r="T465" i="12"/>
  <c r="T466" i="12"/>
  <c r="T467" i="12"/>
  <c r="T468" i="12"/>
  <c r="T469" i="12"/>
  <c r="T470" i="12"/>
  <c r="T471" i="12"/>
  <c r="T472" i="12"/>
  <c r="T473" i="12"/>
  <c r="T474" i="12"/>
  <c r="T475" i="12"/>
  <c r="T476" i="12"/>
  <c r="T477" i="12"/>
  <c r="T478" i="12"/>
  <c r="T479" i="12"/>
  <c r="T480" i="12"/>
  <c r="T481" i="12"/>
  <c r="T482" i="12"/>
  <c r="T483" i="12"/>
  <c r="T484" i="12"/>
  <c r="T485" i="12"/>
  <c r="T486" i="12"/>
  <c r="T487" i="12"/>
  <c r="T488" i="12"/>
  <c r="T489" i="12"/>
  <c r="T490" i="12"/>
  <c r="T491" i="12"/>
  <c r="T492" i="12"/>
  <c r="T493" i="12"/>
  <c r="T494" i="12"/>
  <c r="T495" i="12"/>
  <c r="T496" i="12"/>
  <c r="T497" i="12"/>
  <c r="T498" i="12"/>
  <c r="T499" i="12"/>
  <c r="T500" i="12"/>
  <c r="T501" i="12"/>
  <c r="T502" i="12"/>
  <c r="T503" i="12"/>
  <c r="T504" i="12"/>
  <c r="T505" i="12"/>
  <c r="T506" i="12"/>
  <c r="T507" i="12"/>
  <c r="T508" i="12"/>
  <c r="T509" i="12"/>
  <c r="T510" i="12"/>
  <c r="T511" i="12"/>
  <c r="T512" i="12"/>
  <c r="T513" i="12"/>
  <c r="T514" i="12"/>
  <c r="T515" i="12"/>
  <c r="T516" i="12"/>
  <c r="T517" i="12"/>
  <c r="T518" i="12"/>
  <c r="T519" i="12"/>
  <c r="T520" i="12"/>
  <c r="T521" i="12"/>
  <c r="T522" i="12"/>
  <c r="T523" i="12"/>
  <c r="T524" i="12"/>
  <c r="T525" i="12"/>
  <c r="T526" i="12"/>
  <c r="T527" i="12"/>
  <c r="T528" i="12"/>
  <c r="T529" i="12"/>
  <c r="T530" i="12"/>
  <c r="T531" i="12"/>
  <c r="T532" i="12"/>
  <c r="T533" i="12"/>
  <c r="T534" i="12"/>
  <c r="T535" i="12"/>
  <c r="T536" i="12"/>
  <c r="T537" i="12"/>
  <c r="T538" i="12"/>
  <c r="T539" i="12"/>
  <c r="T540" i="12"/>
  <c r="T541" i="12"/>
  <c r="T542" i="12"/>
  <c r="T543" i="12"/>
  <c r="T544" i="12"/>
  <c r="T545" i="12"/>
  <c r="T546" i="12"/>
  <c r="T547" i="12"/>
  <c r="T548" i="12"/>
  <c r="T549" i="12"/>
  <c r="T550" i="12"/>
  <c r="T551" i="12"/>
  <c r="T552" i="12"/>
  <c r="T553" i="12"/>
  <c r="T554" i="12"/>
  <c r="T555" i="12"/>
  <c r="T556" i="12"/>
  <c r="T557" i="12"/>
  <c r="T558" i="12"/>
  <c r="T559" i="12"/>
  <c r="T560" i="12"/>
  <c r="T561" i="12"/>
  <c r="T562" i="12"/>
  <c r="T563" i="12"/>
  <c r="T564" i="12"/>
  <c r="T565" i="12"/>
  <c r="T566" i="12"/>
  <c r="T567" i="12"/>
  <c r="T568" i="12"/>
  <c r="T569" i="12"/>
  <c r="T570" i="12"/>
  <c r="T571" i="12"/>
  <c r="T572" i="12"/>
  <c r="T573" i="12"/>
  <c r="T574" i="12"/>
  <c r="T575" i="12"/>
  <c r="T576" i="12"/>
  <c r="T577" i="12"/>
  <c r="T578" i="12"/>
  <c r="T579" i="12"/>
  <c r="T580" i="12"/>
  <c r="T581" i="12"/>
  <c r="T582" i="12"/>
  <c r="T583" i="12"/>
  <c r="T584" i="12"/>
  <c r="T585" i="12"/>
  <c r="T586" i="12"/>
  <c r="T587" i="12"/>
  <c r="T588" i="12"/>
  <c r="T589" i="12"/>
  <c r="T590" i="12"/>
  <c r="T591" i="12"/>
  <c r="T592" i="12"/>
  <c r="T593" i="12"/>
  <c r="T594" i="12"/>
  <c r="T595" i="12"/>
  <c r="T596" i="12"/>
  <c r="T597" i="12"/>
  <c r="T598" i="12"/>
  <c r="T599" i="12"/>
  <c r="T600" i="12"/>
  <c r="T601" i="12"/>
  <c r="T602" i="12"/>
  <c r="T603" i="12"/>
  <c r="T604" i="12"/>
  <c r="T605" i="12"/>
  <c r="T606" i="12"/>
  <c r="T607" i="12"/>
  <c r="T608" i="12"/>
  <c r="T609" i="12"/>
  <c r="T610" i="12"/>
  <c r="T611" i="12"/>
  <c r="T612" i="12"/>
  <c r="T613" i="12"/>
  <c r="T614" i="12"/>
  <c r="T615" i="12"/>
  <c r="T616" i="12"/>
  <c r="T617" i="12"/>
  <c r="T618" i="12"/>
  <c r="T619" i="12"/>
  <c r="T620" i="12"/>
  <c r="T621" i="12"/>
  <c r="T622" i="12"/>
  <c r="T623" i="12"/>
  <c r="T624" i="12"/>
  <c r="T625" i="12"/>
  <c r="T626" i="12"/>
  <c r="T627" i="12"/>
  <c r="T628" i="12"/>
  <c r="T629" i="12"/>
  <c r="T630" i="12"/>
  <c r="T631" i="12"/>
  <c r="T632" i="12"/>
  <c r="T633" i="12"/>
  <c r="T634" i="12"/>
  <c r="T635" i="12"/>
  <c r="T636" i="12"/>
  <c r="T637" i="12"/>
  <c r="T638" i="12"/>
  <c r="T639" i="12"/>
  <c r="T640" i="12"/>
  <c r="T641" i="12"/>
  <c r="T642" i="12"/>
  <c r="T643" i="12"/>
  <c r="T644" i="12"/>
  <c r="T645" i="12"/>
  <c r="T646" i="12"/>
  <c r="T647" i="12"/>
  <c r="T648" i="12"/>
  <c r="T649" i="12"/>
  <c r="T650" i="12"/>
  <c r="T651" i="12"/>
  <c r="T652" i="12"/>
  <c r="T653" i="12"/>
  <c r="T654" i="12"/>
  <c r="T655" i="12"/>
  <c r="T656" i="12"/>
  <c r="T657" i="12"/>
  <c r="T658" i="12"/>
  <c r="T659" i="12"/>
  <c r="T660" i="12"/>
  <c r="T661" i="12"/>
  <c r="T662" i="12"/>
  <c r="T663" i="12"/>
  <c r="T664" i="12"/>
  <c r="T665" i="12"/>
  <c r="T666" i="12"/>
  <c r="T667" i="12"/>
  <c r="T668" i="12"/>
  <c r="T669" i="12"/>
  <c r="T670" i="12"/>
  <c r="T671" i="12"/>
  <c r="T672" i="12"/>
  <c r="T673" i="12"/>
  <c r="T674" i="12"/>
  <c r="T675" i="12"/>
  <c r="T676" i="12"/>
  <c r="T677" i="12"/>
  <c r="T678" i="12"/>
  <c r="T679" i="12"/>
  <c r="T680" i="12"/>
  <c r="T681" i="12"/>
  <c r="T682" i="12"/>
  <c r="T683" i="12"/>
  <c r="T684" i="12"/>
  <c r="T685" i="12"/>
  <c r="T686" i="12"/>
  <c r="T687" i="12"/>
  <c r="T688" i="12"/>
  <c r="T689" i="12"/>
  <c r="T690" i="12"/>
  <c r="T691" i="12"/>
  <c r="T692" i="12"/>
  <c r="T693" i="12"/>
  <c r="T694" i="12"/>
  <c r="T695" i="12"/>
  <c r="T696" i="12"/>
  <c r="T697" i="12"/>
  <c r="T698" i="12"/>
  <c r="T699" i="12"/>
  <c r="T700" i="12"/>
  <c r="T701" i="12"/>
  <c r="T702" i="12"/>
  <c r="T703" i="12"/>
  <c r="T704" i="12"/>
  <c r="T705" i="12"/>
  <c r="T706" i="12"/>
  <c r="T707" i="12"/>
  <c r="T708" i="12"/>
  <c r="T709" i="12"/>
  <c r="T710" i="12"/>
  <c r="T711" i="12"/>
  <c r="T712" i="12"/>
  <c r="T713" i="12"/>
  <c r="T714" i="12"/>
  <c r="T715" i="12"/>
  <c r="T716" i="12"/>
  <c r="T717" i="12"/>
  <c r="T718" i="12"/>
  <c r="T719" i="12"/>
  <c r="T720" i="12"/>
  <c r="T721" i="12"/>
  <c r="T722" i="12"/>
  <c r="T723" i="12"/>
  <c r="T724" i="12"/>
  <c r="T725" i="12"/>
  <c r="T726" i="12"/>
  <c r="T727" i="12"/>
  <c r="T728" i="12"/>
  <c r="T729" i="12"/>
  <c r="T730" i="12"/>
  <c r="T731" i="12"/>
  <c r="T732" i="12"/>
  <c r="T733" i="12"/>
  <c r="T734" i="12"/>
  <c r="T735" i="12"/>
  <c r="T736" i="12"/>
  <c r="T737" i="12"/>
  <c r="T738" i="12"/>
  <c r="T739" i="12"/>
  <c r="T740" i="12"/>
  <c r="T741" i="12"/>
  <c r="T742" i="12"/>
  <c r="T743" i="12"/>
  <c r="T744" i="12"/>
  <c r="T745" i="12"/>
  <c r="T746" i="12"/>
  <c r="T747" i="12"/>
  <c r="T748" i="12"/>
  <c r="T749" i="12"/>
  <c r="T750" i="12"/>
  <c r="T751" i="12"/>
  <c r="T752" i="12"/>
  <c r="T753" i="12"/>
  <c r="T754" i="12"/>
  <c r="T755" i="12"/>
  <c r="T756" i="12"/>
  <c r="T757" i="12"/>
  <c r="T758" i="12"/>
  <c r="T759" i="12"/>
  <c r="T760" i="12"/>
  <c r="T761" i="12"/>
  <c r="T762" i="12"/>
  <c r="T763" i="12"/>
  <c r="T764" i="12"/>
  <c r="T765" i="12"/>
  <c r="T766" i="12"/>
  <c r="T767" i="12"/>
  <c r="T768" i="12"/>
  <c r="T769" i="12"/>
  <c r="T770" i="12"/>
  <c r="T771" i="12"/>
  <c r="T772" i="12"/>
  <c r="T773" i="12"/>
  <c r="T774" i="12"/>
  <c r="T775" i="12"/>
  <c r="T776" i="12"/>
  <c r="T777" i="12"/>
  <c r="T778" i="12"/>
  <c r="T779" i="12"/>
  <c r="T780" i="12"/>
  <c r="T781" i="12"/>
  <c r="T782" i="12"/>
  <c r="T783" i="12"/>
  <c r="T784" i="12"/>
  <c r="T785" i="12"/>
  <c r="T786" i="12"/>
  <c r="T787" i="12"/>
  <c r="T788" i="12"/>
  <c r="T789" i="12"/>
  <c r="T790" i="12"/>
  <c r="T791" i="12"/>
  <c r="T792" i="12"/>
  <c r="T793" i="12"/>
  <c r="T794" i="12"/>
  <c r="T795" i="12"/>
  <c r="T796" i="12"/>
  <c r="T797" i="12"/>
  <c r="T798" i="12"/>
  <c r="T799" i="12"/>
  <c r="T800" i="12"/>
  <c r="T801" i="12"/>
  <c r="T802" i="12"/>
  <c r="T803" i="12"/>
  <c r="T804" i="12"/>
  <c r="T805" i="12"/>
  <c r="T806" i="12"/>
  <c r="T807" i="12"/>
  <c r="T808" i="12"/>
  <c r="T809" i="12"/>
  <c r="T810" i="12"/>
  <c r="T811" i="12"/>
  <c r="T812" i="12"/>
  <c r="T813" i="12"/>
  <c r="T814" i="12"/>
  <c r="T815" i="12"/>
  <c r="T816" i="12"/>
  <c r="T817" i="12"/>
  <c r="T818" i="12"/>
  <c r="T819" i="12"/>
  <c r="T820" i="12"/>
  <c r="T821" i="12"/>
  <c r="T822" i="12"/>
  <c r="T823" i="12"/>
  <c r="T824" i="12"/>
  <c r="T825" i="12"/>
  <c r="T826" i="12"/>
  <c r="T827" i="12"/>
  <c r="T828" i="12"/>
  <c r="T829" i="12"/>
  <c r="T830" i="12"/>
  <c r="T831" i="12"/>
  <c r="T832" i="12"/>
  <c r="T833" i="12"/>
  <c r="T834" i="12"/>
  <c r="T835" i="12"/>
  <c r="T836" i="12"/>
  <c r="T837" i="12"/>
  <c r="T838" i="12"/>
  <c r="T839" i="12"/>
  <c r="T840" i="12"/>
  <c r="T841" i="12"/>
  <c r="T842" i="12"/>
  <c r="T843" i="12"/>
  <c r="T844" i="12"/>
  <c r="T845" i="12"/>
  <c r="T846" i="12"/>
  <c r="T847" i="12"/>
  <c r="T848" i="12"/>
  <c r="T849" i="12"/>
  <c r="T850" i="12"/>
  <c r="T851" i="12"/>
  <c r="T852" i="12"/>
  <c r="T853" i="12"/>
  <c r="T854" i="12"/>
  <c r="T855" i="12"/>
  <c r="T856" i="12"/>
  <c r="T857" i="12"/>
  <c r="T858" i="12"/>
  <c r="T859" i="12"/>
  <c r="T860" i="12"/>
  <c r="T861" i="12"/>
  <c r="T862" i="12"/>
  <c r="T863" i="12"/>
  <c r="T864" i="12"/>
  <c r="T865" i="12"/>
  <c r="T866" i="12"/>
  <c r="T867" i="12"/>
  <c r="T868" i="12"/>
  <c r="T869" i="12"/>
  <c r="T870" i="12"/>
  <c r="T871" i="12"/>
  <c r="T872" i="12"/>
  <c r="T873" i="12"/>
  <c r="T874" i="12"/>
  <c r="T875" i="12"/>
  <c r="T876" i="12"/>
  <c r="T877" i="12"/>
  <c r="T878" i="12"/>
  <c r="T879" i="12"/>
  <c r="T880" i="12"/>
  <c r="T881" i="12"/>
  <c r="T882" i="12"/>
  <c r="T883" i="12"/>
  <c r="T884" i="12"/>
  <c r="T885" i="12"/>
  <c r="T886" i="12"/>
  <c r="T887" i="12"/>
  <c r="T888" i="12"/>
  <c r="T889" i="12"/>
  <c r="T890" i="12"/>
  <c r="T891" i="12"/>
  <c r="T892" i="12"/>
  <c r="T893" i="12"/>
  <c r="T894" i="12"/>
  <c r="T895" i="12"/>
  <c r="T896" i="12"/>
  <c r="T897" i="12"/>
  <c r="T898" i="12"/>
  <c r="T899" i="12"/>
  <c r="T900" i="12"/>
  <c r="T901" i="12"/>
  <c r="T902" i="12"/>
  <c r="T903" i="12"/>
  <c r="T904" i="12"/>
  <c r="T905" i="12"/>
  <c r="T906" i="12"/>
  <c r="T907" i="12"/>
  <c r="T908" i="12"/>
  <c r="T909" i="12"/>
  <c r="T910" i="12"/>
  <c r="T911" i="12"/>
  <c r="T912" i="12"/>
  <c r="T913" i="12"/>
  <c r="T914" i="12"/>
  <c r="T915" i="12"/>
  <c r="T916" i="12"/>
  <c r="T917" i="12"/>
  <c r="T918" i="12"/>
  <c r="T919" i="12"/>
  <c r="T920" i="12"/>
  <c r="T921" i="12"/>
  <c r="T922" i="12"/>
  <c r="T923" i="12"/>
  <c r="T924" i="12"/>
  <c r="T925" i="12"/>
  <c r="T926" i="12"/>
  <c r="T927" i="12"/>
  <c r="T928" i="12"/>
  <c r="T929" i="12"/>
  <c r="T930" i="12"/>
  <c r="T931" i="12"/>
  <c r="T932" i="12"/>
  <c r="T933" i="12"/>
  <c r="T934" i="12"/>
  <c r="T935" i="12"/>
  <c r="T936" i="12"/>
  <c r="T937" i="12"/>
  <c r="T938" i="12"/>
  <c r="T939" i="12"/>
  <c r="T940" i="12"/>
  <c r="T941" i="12"/>
  <c r="T942" i="12"/>
  <c r="T943" i="12"/>
  <c r="T944" i="12"/>
  <c r="T945" i="12"/>
  <c r="T946" i="12"/>
  <c r="T947" i="12"/>
  <c r="T948" i="12"/>
  <c r="T949" i="12"/>
  <c r="T950" i="12"/>
  <c r="T951" i="12"/>
  <c r="T952" i="12"/>
  <c r="T953" i="12"/>
  <c r="T954" i="12"/>
  <c r="T955" i="12"/>
  <c r="T956" i="12"/>
  <c r="T957" i="12"/>
  <c r="T958" i="12"/>
  <c r="T959" i="12"/>
  <c r="T960" i="12"/>
  <c r="T961" i="12"/>
  <c r="T962" i="12"/>
  <c r="T963" i="12"/>
  <c r="T964" i="12"/>
  <c r="T965" i="12"/>
  <c r="T966" i="12"/>
  <c r="T967" i="12"/>
  <c r="T968" i="12"/>
  <c r="T969" i="12"/>
  <c r="T970" i="12"/>
  <c r="T971" i="12"/>
  <c r="T972" i="12"/>
  <c r="T973" i="12"/>
  <c r="T974" i="12"/>
  <c r="T975" i="12"/>
  <c r="T976" i="12"/>
  <c r="T977" i="12"/>
  <c r="T978" i="12"/>
  <c r="T979" i="12"/>
  <c r="T980" i="12"/>
  <c r="T981" i="12"/>
  <c r="T982" i="12"/>
  <c r="T983" i="12"/>
  <c r="T984" i="12"/>
  <c r="T985" i="12"/>
  <c r="T986" i="12"/>
  <c r="T987" i="12"/>
  <c r="T988" i="12"/>
  <c r="T989" i="12"/>
  <c r="T990" i="12"/>
  <c r="T991" i="12"/>
  <c r="T992" i="12"/>
  <c r="T993" i="12"/>
  <c r="T994" i="12"/>
  <c r="T995" i="12"/>
  <c r="T996" i="12"/>
  <c r="T997" i="12"/>
  <c r="T998" i="12"/>
  <c r="T999" i="12"/>
  <c r="T1000" i="12"/>
  <c r="T1001" i="12"/>
  <c r="T1002" i="12"/>
  <c r="T1003" i="12"/>
  <c r="T1004" i="12"/>
  <c r="T1005" i="12"/>
  <c r="T1006" i="12"/>
  <c r="T1007" i="12"/>
  <c r="T1008" i="12"/>
  <c r="T1009" i="12"/>
  <c r="T1010" i="12"/>
  <c r="T1011" i="12"/>
  <c r="T1012" i="12"/>
  <c r="T1013" i="12"/>
  <c r="T1014" i="12"/>
  <c r="T1015" i="12"/>
  <c r="T1016" i="12"/>
  <c r="T1017" i="12"/>
  <c r="T1018" i="12"/>
  <c r="T1019" i="12"/>
  <c r="T1020" i="12"/>
  <c r="T1021" i="12"/>
  <c r="T1022" i="12"/>
  <c r="T1023" i="12"/>
  <c r="T1024" i="12"/>
  <c r="T1025" i="12"/>
  <c r="T1026" i="12"/>
  <c r="T1027" i="12"/>
  <c r="T1028" i="12"/>
  <c r="T1029" i="12"/>
  <c r="T1030" i="12"/>
  <c r="T1031" i="12"/>
  <c r="T1032" i="12"/>
  <c r="T1033" i="12"/>
  <c r="T1034" i="12"/>
  <c r="T1035" i="12"/>
  <c r="T1036" i="12"/>
  <c r="T1037" i="12"/>
  <c r="T1038" i="12"/>
  <c r="T1039" i="12"/>
  <c r="T1040" i="12"/>
  <c r="T1041" i="12"/>
  <c r="T1042" i="12"/>
  <c r="T1043" i="12"/>
  <c r="T1044" i="12"/>
  <c r="T1045" i="12"/>
  <c r="T1046" i="12"/>
  <c r="T1047" i="12"/>
  <c r="T1048" i="12"/>
  <c r="T1049" i="12"/>
  <c r="T1050" i="12"/>
  <c r="T1051" i="12"/>
  <c r="T1052" i="12"/>
  <c r="T1053" i="12"/>
  <c r="T1054" i="12"/>
  <c r="T1055" i="12"/>
  <c r="T1056" i="12"/>
  <c r="T1057" i="12"/>
  <c r="T1058" i="12"/>
  <c r="T1059" i="12"/>
  <c r="T1060" i="12"/>
  <c r="T1061" i="12"/>
  <c r="T1062" i="12"/>
  <c r="T1063" i="12"/>
  <c r="T1064" i="12"/>
  <c r="T1065" i="12"/>
  <c r="T1066" i="12"/>
  <c r="T1067" i="12"/>
  <c r="T1068" i="12"/>
  <c r="T1069" i="12"/>
  <c r="T1070" i="12"/>
  <c r="T1071" i="12"/>
  <c r="T1072" i="12"/>
  <c r="T1073" i="12"/>
  <c r="T1074" i="12"/>
  <c r="T1075" i="12"/>
  <c r="T1076" i="12"/>
  <c r="T1077" i="12"/>
  <c r="T1078" i="12"/>
  <c r="T1079" i="12"/>
  <c r="T1080" i="12"/>
  <c r="T1081" i="12"/>
  <c r="T1082" i="12"/>
  <c r="T1083" i="12"/>
  <c r="T1084" i="12"/>
  <c r="T1085" i="12"/>
  <c r="T1086" i="12"/>
  <c r="T1087" i="12"/>
  <c r="T1088" i="12"/>
  <c r="T1089" i="12"/>
  <c r="T1090" i="12"/>
  <c r="T1091" i="12"/>
  <c r="T1092" i="12"/>
  <c r="T1093" i="12"/>
  <c r="T1094" i="12"/>
  <c r="T1095" i="12"/>
  <c r="T1096" i="12"/>
  <c r="T1097" i="12"/>
  <c r="T1098" i="12"/>
  <c r="T1099" i="12"/>
  <c r="T1100" i="12"/>
  <c r="T1101" i="12"/>
  <c r="T1102" i="12"/>
  <c r="T1103" i="12"/>
  <c r="T1104" i="12"/>
  <c r="T1105" i="12"/>
  <c r="T1106" i="12"/>
  <c r="T1107" i="12"/>
  <c r="T1108" i="12"/>
  <c r="T1109" i="12"/>
  <c r="T1110" i="12"/>
  <c r="T1111" i="12"/>
  <c r="T1112" i="12"/>
  <c r="T1113" i="12"/>
  <c r="T1114" i="12"/>
  <c r="T1115" i="12"/>
  <c r="T1116" i="12"/>
  <c r="T1117" i="12"/>
  <c r="T1118" i="12"/>
  <c r="T1119" i="12"/>
  <c r="T1120" i="12"/>
  <c r="T1121" i="12"/>
  <c r="T1122" i="12"/>
  <c r="T1123" i="12"/>
  <c r="T1124" i="12"/>
  <c r="T1125" i="12"/>
  <c r="T1126" i="12"/>
  <c r="T1127" i="12"/>
  <c r="T1128" i="12"/>
  <c r="T1129" i="12"/>
  <c r="T1130" i="12"/>
  <c r="T1131" i="12"/>
  <c r="T1132" i="12"/>
  <c r="T1133" i="12"/>
  <c r="T1134" i="12"/>
  <c r="T1135" i="12"/>
  <c r="T1136" i="12"/>
  <c r="T1137" i="12"/>
  <c r="T1138" i="12"/>
  <c r="T1139" i="12"/>
  <c r="T1140" i="12"/>
  <c r="T1141" i="12"/>
  <c r="T1142" i="12"/>
  <c r="T1143" i="12"/>
  <c r="T1144" i="12"/>
  <c r="T1145" i="12"/>
  <c r="T1146" i="12"/>
  <c r="T1147" i="12"/>
  <c r="T1148" i="12"/>
  <c r="T1149" i="12"/>
  <c r="T1150" i="12"/>
  <c r="T1151" i="12"/>
  <c r="T1152" i="12"/>
  <c r="T1153" i="12"/>
  <c r="T1154" i="12"/>
  <c r="T1155" i="12"/>
  <c r="T1156" i="12"/>
  <c r="T1157" i="12"/>
  <c r="T1158" i="12"/>
  <c r="T1159" i="12"/>
  <c r="T1160" i="12"/>
  <c r="T1161" i="12"/>
  <c r="T1162" i="12"/>
  <c r="T1163" i="12"/>
  <c r="T1164" i="12"/>
  <c r="T1165" i="12"/>
  <c r="T1166" i="12"/>
  <c r="T1167" i="12"/>
  <c r="T1168" i="12"/>
  <c r="T1169" i="12"/>
  <c r="T1170" i="12"/>
  <c r="T1171" i="12"/>
  <c r="T1172" i="12"/>
  <c r="T1173" i="12"/>
  <c r="T1174" i="12"/>
  <c r="T1175" i="12"/>
  <c r="T1176" i="12"/>
  <c r="T1177" i="12"/>
  <c r="T1178" i="12"/>
  <c r="T1179" i="12"/>
  <c r="T1180" i="12"/>
  <c r="T1181" i="12"/>
  <c r="T1182" i="12"/>
  <c r="T1183" i="12"/>
  <c r="T1184" i="12"/>
  <c r="T1185" i="12"/>
  <c r="T1186" i="12"/>
  <c r="T1187" i="12"/>
  <c r="T1188" i="12"/>
  <c r="T1189" i="12"/>
  <c r="T1190" i="12"/>
  <c r="T1191" i="12"/>
  <c r="T1192" i="12"/>
  <c r="T1193" i="12"/>
  <c r="T1194" i="12"/>
  <c r="T1195" i="12"/>
  <c r="T1196" i="12"/>
  <c r="T1197" i="12"/>
  <c r="T1198" i="12"/>
  <c r="T1199" i="12"/>
  <c r="T1200" i="12"/>
  <c r="T1201" i="12"/>
  <c r="T1202" i="12"/>
  <c r="T1203" i="12"/>
  <c r="T1204" i="12"/>
  <c r="T1205" i="12"/>
  <c r="T1206" i="12"/>
  <c r="T1207" i="12"/>
  <c r="T1208" i="12"/>
  <c r="T1209" i="12"/>
  <c r="T1210" i="12"/>
  <c r="T1211" i="12"/>
  <c r="T1212" i="12"/>
  <c r="T1213" i="12"/>
  <c r="T1214" i="12"/>
  <c r="T1215" i="12"/>
  <c r="T1216" i="12"/>
  <c r="T1217" i="12"/>
  <c r="T1218" i="12"/>
  <c r="T1219" i="12"/>
  <c r="T1220" i="12"/>
  <c r="T1221" i="12"/>
  <c r="T1222" i="12"/>
  <c r="T1223" i="12"/>
  <c r="T1224" i="12"/>
  <c r="T1225" i="12"/>
  <c r="T1226" i="12"/>
  <c r="T1227" i="12"/>
  <c r="T1228" i="12"/>
  <c r="T1229" i="12"/>
  <c r="T1230" i="12"/>
  <c r="T1231" i="12"/>
  <c r="T1232" i="12"/>
  <c r="T1233" i="12"/>
  <c r="T1234" i="12"/>
  <c r="T1235" i="12"/>
  <c r="T1236" i="12"/>
  <c r="T1237" i="12"/>
  <c r="T1238" i="12"/>
  <c r="T1239" i="12"/>
  <c r="T1240" i="12"/>
  <c r="T1241" i="12"/>
  <c r="T1242" i="12"/>
  <c r="T1243" i="12"/>
  <c r="T1244" i="12"/>
  <c r="T1245" i="12"/>
  <c r="T1246" i="12"/>
  <c r="T1247" i="12"/>
  <c r="T1248" i="12"/>
  <c r="T1249" i="12"/>
  <c r="T1250" i="12"/>
  <c r="T1251" i="12"/>
  <c r="T1252" i="12"/>
  <c r="T1253" i="12"/>
  <c r="T1254" i="12"/>
  <c r="T1255" i="12"/>
  <c r="T1256" i="12"/>
  <c r="T1257" i="12"/>
  <c r="T1258" i="12"/>
  <c r="T1259" i="12"/>
  <c r="T1260" i="12"/>
  <c r="T1261" i="12"/>
  <c r="T1262" i="12"/>
  <c r="T1263" i="12"/>
  <c r="T1264" i="12"/>
  <c r="T1265" i="12"/>
  <c r="T1266" i="12"/>
  <c r="T1267" i="12"/>
  <c r="T1268" i="12"/>
  <c r="T1269" i="12"/>
  <c r="T1270" i="12"/>
  <c r="T1271" i="12"/>
  <c r="T1272" i="12"/>
  <c r="T1273" i="12"/>
  <c r="T1274" i="12"/>
  <c r="T1275" i="12"/>
  <c r="T1276" i="12"/>
  <c r="T1277" i="12"/>
  <c r="T1278" i="12"/>
  <c r="T1279" i="12"/>
  <c r="T1280" i="12"/>
  <c r="T1281" i="12"/>
  <c r="T1282" i="12"/>
  <c r="T1283" i="12"/>
  <c r="T1284" i="12"/>
  <c r="T1285" i="12"/>
  <c r="T1286" i="12"/>
  <c r="T1287" i="12"/>
  <c r="T1288" i="12"/>
  <c r="T1289" i="12"/>
  <c r="T1290" i="12"/>
  <c r="T1291" i="12"/>
  <c r="T1292" i="12"/>
  <c r="T1293" i="12"/>
  <c r="T1294" i="12"/>
  <c r="T1295" i="12"/>
  <c r="T1296" i="12"/>
  <c r="T1297" i="12"/>
  <c r="T1298" i="12"/>
  <c r="T1299" i="12"/>
  <c r="T1300" i="12"/>
  <c r="T1301" i="12"/>
  <c r="T1302" i="12"/>
  <c r="T1303" i="12"/>
  <c r="T1304" i="12"/>
  <c r="T1305" i="12"/>
  <c r="T1306" i="12"/>
  <c r="T1307" i="12"/>
  <c r="T1308" i="12"/>
  <c r="T1309" i="12"/>
  <c r="T1310" i="12"/>
  <c r="T1311" i="12"/>
  <c r="T1312" i="12"/>
  <c r="T1313" i="12"/>
  <c r="T1314" i="12"/>
  <c r="T1315" i="12"/>
  <c r="T1316" i="12"/>
  <c r="T1317" i="12"/>
  <c r="T1318" i="12"/>
  <c r="T1319" i="12"/>
  <c r="T1320" i="12"/>
  <c r="T1321" i="12"/>
  <c r="T1322" i="12"/>
  <c r="T1323" i="12"/>
  <c r="T1324" i="12"/>
  <c r="T1325" i="12"/>
  <c r="T1326" i="12"/>
  <c r="T1327" i="12"/>
  <c r="T1328" i="12"/>
  <c r="T1329" i="12"/>
  <c r="T1330" i="12"/>
  <c r="T1331" i="12"/>
  <c r="T1332" i="12"/>
  <c r="T1333" i="12"/>
  <c r="T1334" i="12"/>
  <c r="T1335" i="12"/>
  <c r="T1336" i="12"/>
  <c r="T1337" i="12"/>
  <c r="T1338" i="12"/>
  <c r="T1339" i="12"/>
  <c r="T1340" i="12"/>
  <c r="T1341" i="12"/>
  <c r="T1342" i="12"/>
  <c r="T1343" i="12"/>
  <c r="T1344" i="12"/>
  <c r="T1345" i="12"/>
  <c r="T1346" i="12"/>
  <c r="T1347" i="12"/>
  <c r="T1348" i="12"/>
  <c r="T1349" i="12"/>
  <c r="T1350" i="12"/>
  <c r="T1351" i="12"/>
  <c r="T1352" i="12"/>
  <c r="T1353" i="12"/>
  <c r="T1354" i="12"/>
  <c r="T1355" i="12"/>
  <c r="T1356" i="12"/>
  <c r="T1357" i="12"/>
  <c r="T1358" i="12"/>
  <c r="T1359" i="12"/>
  <c r="T1360" i="12"/>
  <c r="T1361" i="12"/>
  <c r="T1362" i="12"/>
  <c r="T1363" i="12"/>
  <c r="T1364" i="12"/>
  <c r="T1365" i="12"/>
  <c r="T1366" i="12"/>
  <c r="T1367" i="12"/>
  <c r="T1368" i="12"/>
  <c r="T1369" i="12"/>
  <c r="T1370" i="12"/>
  <c r="T1371" i="12"/>
  <c r="T1372" i="12"/>
  <c r="T1373" i="12"/>
  <c r="T1374" i="12"/>
  <c r="T1375" i="12"/>
  <c r="T1376" i="12"/>
  <c r="T1377" i="12"/>
  <c r="T1378" i="12"/>
  <c r="T1379" i="12"/>
  <c r="T1380" i="12"/>
  <c r="T1381" i="12"/>
  <c r="T1382" i="12"/>
  <c r="T1383" i="12"/>
  <c r="T1384" i="12"/>
  <c r="T1385" i="12"/>
  <c r="T1386" i="12"/>
  <c r="T1387" i="12"/>
  <c r="T1388" i="12"/>
  <c r="T1389" i="12"/>
  <c r="T1390" i="12"/>
  <c r="T1391" i="12"/>
  <c r="T1392" i="12"/>
  <c r="T1393" i="12"/>
  <c r="T1394" i="12"/>
  <c r="T1395" i="12"/>
  <c r="T1396" i="12"/>
  <c r="T1397" i="12"/>
  <c r="T1398" i="12"/>
  <c r="T1399" i="12"/>
  <c r="T1400" i="12"/>
  <c r="T1401" i="12"/>
  <c r="T1402" i="12"/>
  <c r="T1403" i="12"/>
  <c r="T1404" i="12"/>
  <c r="T1405" i="12"/>
  <c r="T1406" i="12"/>
  <c r="T1407" i="12"/>
  <c r="T1408" i="12"/>
  <c r="T1409" i="12"/>
  <c r="T1410" i="12"/>
  <c r="T1411" i="12"/>
  <c r="T1412" i="12"/>
  <c r="T1413" i="12"/>
  <c r="T1414" i="12"/>
  <c r="T1415" i="12"/>
  <c r="T1416" i="12"/>
  <c r="T1417" i="12"/>
  <c r="T1418" i="12"/>
  <c r="T1419" i="12"/>
  <c r="T1420" i="12"/>
  <c r="T1421" i="12"/>
  <c r="T1422" i="12"/>
  <c r="T1423" i="12"/>
  <c r="T1424" i="12"/>
  <c r="T1425" i="12"/>
  <c r="T1426" i="12"/>
  <c r="T1427" i="12"/>
  <c r="T1428" i="12"/>
  <c r="T1429" i="12"/>
  <c r="T1430" i="12"/>
  <c r="T1431" i="12"/>
  <c r="T1432" i="12"/>
  <c r="T1433" i="12"/>
  <c r="T1434" i="12"/>
  <c r="T1435" i="12"/>
  <c r="T1436" i="12"/>
  <c r="T1437" i="12"/>
  <c r="T1438" i="12"/>
  <c r="T1439" i="12"/>
  <c r="T1440" i="12"/>
  <c r="T1441" i="12"/>
  <c r="T1442" i="12"/>
  <c r="T1443" i="12"/>
  <c r="T1444" i="12"/>
  <c r="T1445" i="12"/>
  <c r="T1446" i="12"/>
  <c r="T1447" i="12"/>
  <c r="T1448" i="12"/>
  <c r="T1449" i="12"/>
  <c r="T1450" i="12"/>
  <c r="T1451" i="12"/>
  <c r="T1452" i="12"/>
  <c r="T1453" i="12"/>
  <c r="T1454" i="12"/>
  <c r="T1455" i="12"/>
  <c r="T1456" i="12"/>
  <c r="T1457" i="12"/>
  <c r="T1458" i="12"/>
  <c r="T1459" i="12"/>
  <c r="T1460" i="12"/>
  <c r="T1461" i="12"/>
  <c r="T1462" i="12"/>
  <c r="T1463" i="12"/>
  <c r="T1464" i="12"/>
  <c r="T1465" i="12"/>
  <c r="T1466" i="12"/>
  <c r="T1467" i="12"/>
  <c r="T1468" i="12"/>
  <c r="T1469" i="12"/>
  <c r="T1470" i="12"/>
  <c r="T1471" i="12"/>
  <c r="T1472" i="12"/>
  <c r="T1473" i="12"/>
  <c r="T1474" i="12"/>
  <c r="T1475" i="12"/>
  <c r="T1476" i="12"/>
  <c r="T1477" i="12"/>
  <c r="T1478" i="12"/>
  <c r="T1479" i="12"/>
  <c r="T1480" i="12"/>
  <c r="T1481" i="12"/>
  <c r="T1482" i="12"/>
  <c r="T1483" i="12"/>
  <c r="T1484" i="12"/>
  <c r="T1485" i="12"/>
  <c r="T1486" i="12"/>
  <c r="T1487" i="12"/>
  <c r="T1488" i="12"/>
  <c r="T1489" i="12"/>
  <c r="T1490" i="12"/>
  <c r="T1491" i="12"/>
  <c r="T1492" i="12"/>
  <c r="T1493" i="12"/>
  <c r="T1494" i="12"/>
  <c r="T1495" i="12"/>
  <c r="T1496" i="12"/>
  <c r="T1497" i="12"/>
  <c r="T1498" i="12"/>
  <c r="T1499" i="12"/>
  <c r="T1500" i="12"/>
  <c r="T1501" i="12"/>
  <c r="T1502" i="12"/>
  <c r="T1503" i="12"/>
  <c r="T1504" i="12"/>
  <c r="T1505" i="12"/>
  <c r="T1506" i="12"/>
  <c r="T1507" i="12"/>
  <c r="T1508" i="12"/>
  <c r="T1509" i="12"/>
  <c r="T1510" i="12"/>
  <c r="T1511" i="12"/>
  <c r="T1512" i="12"/>
  <c r="T1513" i="12"/>
  <c r="T1514" i="12"/>
  <c r="T1515" i="12"/>
  <c r="T1516" i="12"/>
  <c r="T1517" i="12"/>
  <c r="T1518" i="12"/>
  <c r="T1519" i="12"/>
  <c r="T1520" i="12"/>
  <c r="T1521" i="12"/>
  <c r="T1522" i="12"/>
  <c r="T1523" i="12"/>
  <c r="T1524" i="12"/>
  <c r="T1525" i="12"/>
  <c r="T1526" i="12"/>
  <c r="T1527" i="12"/>
  <c r="T1528" i="12"/>
  <c r="T1529" i="12"/>
  <c r="T1530" i="12"/>
  <c r="T1531" i="12"/>
  <c r="T1532" i="12"/>
  <c r="T1533" i="12"/>
  <c r="T1534" i="12"/>
  <c r="T1535" i="12"/>
  <c r="T1536" i="12"/>
  <c r="T1537" i="12"/>
  <c r="T1538" i="12"/>
  <c r="T1539" i="12"/>
  <c r="T1540" i="12"/>
  <c r="T1541" i="12"/>
  <c r="T1542" i="12"/>
  <c r="T1543" i="12"/>
  <c r="T1544" i="12"/>
  <c r="T1545" i="12"/>
  <c r="T1546" i="12"/>
  <c r="T1547" i="12"/>
  <c r="T1548" i="12"/>
  <c r="T1549" i="12"/>
  <c r="T1550" i="12"/>
  <c r="T1551" i="12"/>
  <c r="T1552" i="12"/>
  <c r="T1553" i="12"/>
  <c r="T1554" i="12"/>
  <c r="T1555" i="12"/>
  <c r="T1556" i="12"/>
  <c r="T1557" i="12"/>
  <c r="T1558" i="12"/>
  <c r="T1559" i="12"/>
  <c r="T1560" i="12"/>
  <c r="T1561" i="12"/>
  <c r="T1562" i="12"/>
  <c r="T1563" i="12"/>
  <c r="T1564" i="12"/>
  <c r="T1565" i="12"/>
  <c r="T1566" i="12"/>
  <c r="T1567" i="12"/>
  <c r="T1568" i="12"/>
  <c r="T1569" i="12"/>
  <c r="T1570" i="12"/>
  <c r="T1571" i="12"/>
  <c r="T1572" i="12"/>
  <c r="T1573" i="12"/>
  <c r="T1574" i="12"/>
  <c r="T1575" i="12"/>
  <c r="T1576" i="12"/>
  <c r="T1577" i="12"/>
  <c r="T1578" i="12"/>
  <c r="T1579" i="12"/>
  <c r="T1580" i="12"/>
  <c r="T1581" i="12"/>
  <c r="T1582" i="12"/>
  <c r="T1583" i="12"/>
  <c r="T1584" i="12"/>
  <c r="T1585" i="12"/>
  <c r="T1586" i="12"/>
  <c r="T1587" i="12"/>
  <c r="T1588" i="12"/>
  <c r="T1589" i="12"/>
  <c r="T1590" i="12"/>
  <c r="T1591" i="12"/>
  <c r="T1592" i="12"/>
  <c r="T1593" i="12"/>
  <c r="T1594" i="12"/>
  <c r="T1595" i="12"/>
  <c r="T1596" i="12"/>
  <c r="T1597" i="12"/>
  <c r="T1598" i="12"/>
  <c r="T1599" i="12"/>
  <c r="T1600" i="12"/>
  <c r="T1601" i="12"/>
  <c r="T1602" i="12"/>
  <c r="T1603" i="12"/>
  <c r="T1604" i="12"/>
  <c r="T1605" i="12"/>
  <c r="T1606" i="12"/>
  <c r="T1607" i="12"/>
  <c r="T1608" i="12"/>
  <c r="T1609" i="12"/>
  <c r="T1610" i="12"/>
  <c r="T1611" i="12"/>
  <c r="T1612" i="12"/>
  <c r="T1613" i="12"/>
  <c r="T1614" i="12"/>
  <c r="T1615" i="12"/>
  <c r="T1616" i="12"/>
  <c r="T1617" i="12"/>
  <c r="T1618" i="12"/>
  <c r="T1619" i="12"/>
  <c r="T1620" i="12"/>
  <c r="T1621" i="12"/>
  <c r="T1622" i="12"/>
  <c r="T1623" i="12"/>
  <c r="T1624" i="12"/>
  <c r="T1625" i="12"/>
  <c r="T1626" i="12"/>
  <c r="T1627" i="12"/>
  <c r="T1628" i="12"/>
  <c r="T1629" i="12"/>
  <c r="T1630" i="12"/>
  <c r="T1631" i="12"/>
  <c r="T1632" i="12"/>
  <c r="T1633" i="12"/>
  <c r="T1634" i="12"/>
  <c r="T1635" i="12"/>
  <c r="T1636" i="12"/>
  <c r="T1637" i="12"/>
  <c r="T1638" i="12"/>
  <c r="T1639" i="12"/>
  <c r="T1640" i="12"/>
  <c r="T1641" i="12"/>
  <c r="T1642" i="12"/>
  <c r="T1643" i="12"/>
  <c r="T1644" i="12"/>
  <c r="T1645" i="12"/>
  <c r="T1646" i="12"/>
  <c r="T1647" i="12"/>
  <c r="T1648" i="12"/>
  <c r="T1649" i="12"/>
  <c r="T1650" i="12"/>
  <c r="T1651" i="12"/>
  <c r="T1652" i="12"/>
  <c r="T1653" i="12"/>
  <c r="T1654" i="12"/>
  <c r="T1655" i="12"/>
  <c r="T1656" i="12"/>
  <c r="T1657" i="12"/>
  <c r="T1658" i="12"/>
  <c r="T1659" i="12"/>
  <c r="T1660" i="12"/>
  <c r="T1661" i="12"/>
  <c r="T1662" i="12"/>
  <c r="T1663" i="12"/>
  <c r="T1664" i="12"/>
  <c r="T1665" i="12"/>
  <c r="T1666" i="12"/>
  <c r="T1667" i="12"/>
  <c r="T1668" i="12"/>
  <c r="T1669" i="12"/>
  <c r="T1670" i="12"/>
  <c r="T1671" i="12"/>
  <c r="T1672" i="12"/>
  <c r="T1673" i="12"/>
  <c r="T1674" i="12"/>
  <c r="T1675" i="12"/>
  <c r="T1676" i="12"/>
  <c r="T1677" i="12"/>
  <c r="T1678" i="12"/>
  <c r="T1679" i="12"/>
  <c r="T1680" i="12"/>
  <c r="T1681" i="12"/>
  <c r="T1682" i="12"/>
  <c r="T1683" i="12"/>
  <c r="T1684" i="12"/>
  <c r="T1685" i="12"/>
  <c r="T1686" i="12"/>
  <c r="T1687" i="12"/>
  <c r="T1688" i="12"/>
  <c r="T1689" i="12"/>
  <c r="T1690" i="12"/>
  <c r="T1691" i="12"/>
  <c r="T1692" i="12"/>
  <c r="T1693" i="12"/>
  <c r="T1694" i="12"/>
  <c r="T1695" i="12"/>
  <c r="T1696" i="12"/>
  <c r="T1697" i="12"/>
  <c r="T1698" i="12"/>
  <c r="T1699" i="12"/>
  <c r="T1700" i="12"/>
  <c r="T1701" i="12"/>
  <c r="T1702" i="12"/>
  <c r="T1703" i="12"/>
  <c r="T1704" i="12"/>
  <c r="T1705" i="12"/>
  <c r="T1706" i="12"/>
  <c r="T1707" i="12"/>
  <c r="T1708" i="12"/>
  <c r="T1709" i="12"/>
  <c r="T1710" i="12"/>
  <c r="T1711" i="12"/>
  <c r="T1712" i="12"/>
  <c r="T1713" i="12"/>
  <c r="T1714" i="12"/>
  <c r="T1715" i="12"/>
  <c r="T1716" i="12"/>
  <c r="T1717" i="12"/>
  <c r="T1718" i="12"/>
  <c r="T1719" i="12"/>
  <c r="T1720" i="12"/>
  <c r="T1721" i="12"/>
  <c r="T1722" i="12"/>
  <c r="T1723" i="12"/>
  <c r="T1724" i="12"/>
  <c r="T1725" i="12"/>
  <c r="T1726" i="12"/>
  <c r="T1727" i="12"/>
  <c r="T1728" i="12"/>
  <c r="T1729" i="12"/>
  <c r="T1730" i="12"/>
  <c r="T1731" i="12"/>
  <c r="T1732" i="12"/>
  <c r="T1733" i="12"/>
  <c r="T1734" i="12"/>
  <c r="T1735" i="12"/>
  <c r="T1736" i="12"/>
  <c r="T1737" i="12"/>
  <c r="T1738" i="12"/>
  <c r="T1739" i="12"/>
  <c r="T1740" i="12"/>
  <c r="T1741" i="12"/>
  <c r="T1742" i="12"/>
  <c r="T1743" i="12"/>
  <c r="T1744" i="12"/>
  <c r="T1745" i="12"/>
  <c r="T1746" i="12"/>
  <c r="T1747" i="12"/>
  <c r="T1748" i="12"/>
  <c r="T1749" i="12"/>
  <c r="T1750" i="12"/>
  <c r="T1751" i="12"/>
  <c r="T1752" i="12"/>
  <c r="T1753" i="12"/>
  <c r="T1754" i="12"/>
  <c r="T1755" i="12"/>
  <c r="V1755" i="12" s="1"/>
  <c r="T1756" i="12"/>
  <c r="T1757" i="12"/>
  <c r="T1758" i="12"/>
  <c r="T1759" i="12"/>
  <c r="V1759" i="12" s="1"/>
  <c r="T1760" i="12"/>
  <c r="V1760" i="12" s="1"/>
  <c r="T1761" i="12"/>
  <c r="V1761" i="12" s="1"/>
  <c r="T1762" i="12"/>
  <c r="V1762" i="12" s="1"/>
  <c r="T1763" i="12"/>
  <c r="T1764" i="12"/>
  <c r="T1765" i="12"/>
  <c r="T1766" i="12"/>
  <c r="T1767" i="12"/>
  <c r="V1767" i="12" s="1"/>
  <c r="T1768" i="12"/>
  <c r="V1768" i="12" s="1"/>
  <c r="T1769" i="12"/>
  <c r="V1769" i="12" s="1"/>
  <c r="T1770" i="12"/>
  <c r="V1770" i="12" s="1"/>
  <c r="T1771" i="12"/>
  <c r="V1771" i="12" s="1"/>
  <c r="T1772" i="12"/>
  <c r="T1773" i="12"/>
  <c r="T1774" i="12"/>
  <c r="T1775" i="12"/>
  <c r="V1775" i="12" s="1"/>
  <c r="T1776" i="12"/>
  <c r="V1776" i="12" s="1"/>
  <c r="T1777" i="12"/>
  <c r="V1777" i="12" s="1"/>
  <c r="T1778" i="12"/>
  <c r="V1778" i="12" s="1"/>
  <c r="T1779" i="12"/>
  <c r="V1779" i="12" s="1"/>
  <c r="T1780" i="12"/>
  <c r="T1781" i="12"/>
  <c r="T1782" i="12"/>
  <c r="T1783" i="12"/>
  <c r="V1783" i="12" s="1"/>
  <c r="T1784" i="12"/>
  <c r="V1784" i="12" s="1"/>
  <c r="T1785" i="12"/>
  <c r="V1785" i="12" s="1"/>
  <c r="T1786" i="12"/>
  <c r="V1786" i="12" s="1"/>
  <c r="T1787" i="12"/>
  <c r="V1787" i="12" s="1"/>
  <c r="T1788" i="12"/>
  <c r="T1789" i="12"/>
  <c r="T1790" i="12"/>
  <c r="T1791" i="12"/>
  <c r="V1791" i="12" s="1"/>
  <c r="T3" i="12"/>
  <c r="S1755" i="12"/>
  <c r="S1756" i="12"/>
  <c r="S1762" i="12"/>
  <c r="S1764" i="12"/>
  <c r="G1756" i="12"/>
  <c r="G1757" i="12"/>
  <c r="G1758" i="12"/>
  <c r="G1759" i="12"/>
  <c r="G1760" i="12"/>
  <c r="G1761" i="12"/>
  <c r="G1762" i="12"/>
  <c r="G1763" i="12"/>
  <c r="G1764" i="12"/>
  <c r="G1765" i="12"/>
  <c r="G1766" i="12"/>
  <c r="G1767" i="12"/>
  <c r="G1768" i="12"/>
  <c r="G1769" i="12"/>
  <c r="G1770" i="12"/>
  <c r="G1771" i="12"/>
  <c r="G1772" i="12"/>
  <c r="G1773" i="12"/>
  <c r="G1774" i="12"/>
  <c r="G1775" i="12"/>
  <c r="G1776" i="12"/>
  <c r="G1777" i="12"/>
  <c r="G1778" i="12"/>
  <c r="G1779" i="12"/>
  <c r="G1780" i="12"/>
  <c r="G1781" i="12"/>
  <c r="G1782" i="12"/>
  <c r="G1783" i="12"/>
  <c r="G1784" i="12"/>
  <c r="G1785" i="12"/>
  <c r="G1786" i="12"/>
  <c r="G1787" i="12"/>
  <c r="G1788" i="12"/>
  <c r="G1789" i="12"/>
  <c r="G1790" i="12"/>
  <c r="G1791" i="12"/>
  <c r="G1755" i="12"/>
  <c r="L1755" i="12"/>
  <c r="M1755" i="12"/>
  <c r="O1755" i="12"/>
  <c r="R1755" i="12" s="1"/>
  <c r="Q1755" i="12"/>
  <c r="U1755" i="12"/>
  <c r="L1756" i="12"/>
  <c r="M1756" i="12"/>
  <c r="O1756" i="12"/>
  <c r="R1756" i="12" s="1"/>
  <c r="Q1756" i="12"/>
  <c r="U1756" i="12"/>
  <c r="V1756" i="12"/>
  <c r="L1757" i="12"/>
  <c r="M1757" i="12"/>
  <c r="O1757" i="12"/>
  <c r="R1757" i="12" s="1"/>
  <c r="S1757" i="12" s="1"/>
  <c r="Q1757" i="12"/>
  <c r="U1757" i="12"/>
  <c r="V1757" i="12"/>
  <c r="L1758" i="12"/>
  <c r="M1758" i="12"/>
  <c r="O1758" i="12"/>
  <c r="Q1758" i="12"/>
  <c r="R1758" i="12"/>
  <c r="S1758" i="12"/>
  <c r="U1758" i="12"/>
  <c r="V1758" i="12"/>
  <c r="L1759" i="12"/>
  <c r="M1759" i="12"/>
  <c r="O1759" i="12"/>
  <c r="Q1759" i="12"/>
  <c r="R1759" i="12"/>
  <c r="S1759" i="12"/>
  <c r="U1759" i="12"/>
  <c r="L1760" i="12"/>
  <c r="M1760" i="12"/>
  <c r="O1760" i="12"/>
  <c r="Q1760" i="12"/>
  <c r="R1760" i="12"/>
  <c r="S1760" i="12"/>
  <c r="U1760" i="12"/>
  <c r="L1761" i="12"/>
  <c r="M1761" i="12"/>
  <c r="O1761" i="12"/>
  <c r="R1761" i="12" s="1"/>
  <c r="Q1761" i="12"/>
  <c r="S1761" i="12"/>
  <c r="U1761" i="12"/>
  <c r="L1762" i="12"/>
  <c r="M1762" i="12"/>
  <c r="O1762" i="12"/>
  <c r="Q1762" i="12"/>
  <c r="R1762" i="12"/>
  <c r="U1762" i="12"/>
  <c r="L1763" i="12"/>
  <c r="M1763" i="12"/>
  <c r="O1763" i="12"/>
  <c r="Q1763" i="12"/>
  <c r="R1763" i="12"/>
  <c r="S1763" i="12"/>
  <c r="U1763" i="12"/>
  <c r="V1763" i="12"/>
  <c r="L1764" i="12"/>
  <c r="M1764" i="12"/>
  <c r="O1764" i="12"/>
  <c r="Q1764" i="12"/>
  <c r="R1764" i="12"/>
  <c r="U1764" i="12"/>
  <c r="V1764" i="12"/>
  <c r="L1765" i="12"/>
  <c r="M1765" i="12"/>
  <c r="O1765" i="12"/>
  <c r="R1765" i="12" s="1"/>
  <c r="Q1765" i="12"/>
  <c r="S1765" i="12"/>
  <c r="U1765" i="12"/>
  <c r="V1765" i="12"/>
  <c r="L1766" i="12"/>
  <c r="M1766" i="12"/>
  <c r="O1766" i="12"/>
  <c r="R1766" i="12" s="1"/>
  <c r="Q1766" i="12"/>
  <c r="U1766" i="12"/>
  <c r="V1766" i="12"/>
  <c r="L1767" i="12"/>
  <c r="M1767" i="12"/>
  <c r="O1767" i="12"/>
  <c r="R1767" i="12" s="1"/>
  <c r="Q1767" i="12"/>
  <c r="S1767" i="12"/>
  <c r="U1767" i="12"/>
  <c r="L1768" i="12"/>
  <c r="M1768" i="12"/>
  <c r="O1768" i="12"/>
  <c r="R1768" i="12" s="1"/>
  <c r="Q1768" i="12"/>
  <c r="S1768" i="12"/>
  <c r="U1768" i="12"/>
  <c r="L1769" i="12"/>
  <c r="M1769" i="12"/>
  <c r="O1769" i="12"/>
  <c r="R1769" i="12" s="1"/>
  <c r="Q1769" i="12"/>
  <c r="S1769" i="12"/>
  <c r="U1769" i="12"/>
  <c r="L1770" i="12"/>
  <c r="M1770" i="12"/>
  <c r="O1770" i="12"/>
  <c r="R1770" i="12" s="1"/>
  <c r="Q1770" i="12"/>
  <c r="S1770" i="12"/>
  <c r="U1770" i="12"/>
  <c r="L1771" i="12"/>
  <c r="M1771" i="12"/>
  <c r="O1771" i="12"/>
  <c r="R1771" i="12" s="1"/>
  <c r="Q1771" i="12"/>
  <c r="S1771" i="12"/>
  <c r="U1771" i="12"/>
  <c r="L1772" i="12"/>
  <c r="M1772" i="12"/>
  <c r="O1772" i="12"/>
  <c r="R1772" i="12" s="1"/>
  <c r="Q1772" i="12"/>
  <c r="S1772" i="12"/>
  <c r="U1772" i="12"/>
  <c r="V1772" i="12"/>
  <c r="L1773" i="12"/>
  <c r="M1773" i="12"/>
  <c r="O1773" i="12"/>
  <c r="R1773" i="12" s="1"/>
  <c r="Q1773" i="12"/>
  <c r="S1773" i="12"/>
  <c r="U1773" i="12"/>
  <c r="V1773" i="12"/>
  <c r="L1774" i="12"/>
  <c r="M1774" i="12"/>
  <c r="O1774" i="12"/>
  <c r="R1774" i="12" s="1"/>
  <c r="Q1774" i="12"/>
  <c r="S1774" i="12"/>
  <c r="U1774" i="12"/>
  <c r="V1774" i="12"/>
  <c r="L1775" i="12"/>
  <c r="M1775" i="12"/>
  <c r="O1775" i="12"/>
  <c r="R1775" i="12" s="1"/>
  <c r="Q1775" i="12"/>
  <c r="S1775" i="12"/>
  <c r="U1775" i="12"/>
  <c r="L1776" i="12"/>
  <c r="M1776" i="12"/>
  <c r="O1776" i="12"/>
  <c r="Q1776" i="12"/>
  <c r="R1776" i="12"/>
  <c r="S1776" i="12"/>
  <c r="U1776" i="12"/>
  <c r="L1777" i="12"/>
  <c r="M1777" i="12"/>
  <c r="O1777" i="12"/>
  <c r="Q1777" i="12"/>
  <c r="R1777" i="12"/>
  <c r="S1777" i="12"/>
  <c r="U1777" i="12"/>
  <c r="L1778" i="12"/>
  <c r="M1778" i="12"/>
  <c r="O1778" i="12"/>
  <c r="Q1778" i="12"/>
  <c r="R1778" i="12"/>
  <c r="S1778" i="12"/>
  <c r="U1778" i="12"/>
  <c r="L1779" i="12"/>
  <c r="M1779" i="12"/>
  <c r="O1779" i="12"/>
  <c r="R1779" i="12" s="1"/>
  <c r="Q1779" i="12"/>
  <c r="S1779" i="12"/>
  <c r="U1779" i="12"/>
  <c r="L1780" i="12"/>
  <c r="M1780" i="12"/>
  <c r="O1780" i="12"/>
  <c r="Q1780" i="12"/>
  <c r="R1780" i="12"/>
  <c r="S1780" i="12"/>
  <c r="U1780" i="12"/>
  <c r="V1780" i="12"/>
  <c r="L1781" i="12"/>
  <c r="M1781" i="12"/>
  <c r="O1781" i="12"/>
  <c r="Q1781" i="12"/>
  <c r="R1781" i="12"/>
  <c r="S1781" i="12"/>
  <c r="U1781" i="12"/>
  <c r="V1781" i="12"/>
  <c r="L1782" i="12"/>
  <c r="M1782" i="12"/>
  <c r="O1782" i="12"/>
  <c r="Q1782" i="12"/>
  <c r="R1782" i="12"/>
  <c r="S1782" i="12"/>
  <c r="U1782" i="12"/>
  <c r="V1782" i="12"/>
  <c r="L1783" i="12"/>
  <c r="M1783" i="12"/>
  <c r="O1783" i="12"/>
  <c r="Q1783" i="12"/>
  <c r="R1783" i="12"/>
  <c r="S1783" i="12"/>
  <c r="U1783" i="12"/>
  <c r="L1784" i="12"/>
  <c r="M1784" i="12"/>
  <c r="O1784" i="12"/>
  <c r="R1784" i="12" s="1"/>
  <c r="Q1784" i="12"/>
  <c r="S1784" i="12"/>
  <c r="U1784" i="12"/>
  <c r="L1785" i="12"/>
  <c r="M1785" i="12"/>
  <c r="O1785" i="12"/>
  <c r="R1785" i="12" s="1"/>
  <c r="Q1785" i="12"/>
  <c r="S1785" i="12"/>
  <c r="U1785" i="12"/>
  <c r="L1786" i="12"/>
  <c r="M1786" i="12"/>
  <c r="O1786" i="12"/>
  <c r="R1786" i="12" s="1"/>
  <c r="Q1786" i="12"/>
  <c r="U1786" i="12"/>
  <c r="L1787" i="12"/>
  <c r="M1787" i="12"/>
  <c r="O1787" i="12"/>
  <c r="R1787" i="12" s="1"/>
  <c r="Q1787" i="12"/>
  <c r="S1787" i="12"/>
  <c r="U1787" i="12"/>
  <c r="L1788" i="12"/>
  <c r="M1788" i="12"/>
  <c r="O1788" i="12"/>
  <c r="R1788" i="12" s="1"/>
  <c r="Q1788" i="12"/>
  <c r="S1788" i="12"/>
  <c r="U1788" i="12"/>
  <c r="V1788" i="12"/>
  <c r="L1789" i="12"/>
  <c r="M1789" i="12"/>
  <c r="O1789" i="12"/>
  <c r="R1789" i="12" s="1"/>
  <c r="Q1789" i="12"/>
  <c r="S1789" i="12"/>
  <c r="U1789" i="12"/>
  <c r="V1789" i="12"/>
  <c r="L1790" i="12"/>
  <c r="M1790" i="12"/>
  <c r="O1790" i="12"/>
  <c r="R1790" i="12" s="1"/>
  <c r="Q1790" i="12"/>
  <c r="S1790" i="12"/>
  <c r="U1790" i="12"/>
  <c r="V1790" i="12"/>
  <c r="L1791" i="12"/>
  <c r="M1791" i="12"/>
  <c r="O1791" i="12"/>
  <c r="R1791" i="12" s="1"/>
  <c r="Q1791" i="12"/>
  <c r="U1791" i="12"/>
  <c r="S1786" i="12" l="1"/>
  <c r="S1766" i="12"/>
  <c r="S1791" i="12"/>
  <c r="T1" i="12" l="1"/>
  <c r="P1" i="12"/>
  <c r="N1" i="12"/>
  <c r="K1" i="12"/>
  <c r="O4" i="12"/>
  <c r="O5" i="12"/>
  <c r="O6" i="12"/>
  <c r="R6" i="12" s="1"/>
  <c r="O7" i="12"/>
  <c r="O8" i="12"/>
  <c r="O9" i="12"/>
  <c r="O10" i="12"/>
  <c r="O11" i="12"/>
  <c r="O12" i="12"/>
  <c r="O13" i="12"/>
  <c r="O14" i="12"/>
  <c r="O15" i="12"/>
  <c r="R15" i="12" s="1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704" i="12"/>
  <c r="O705" i="12"/>
  <c r="O706" i="12"/>
  <c r="O707" i="12"/>
  <c r="O708" i="12"/>
  <c r="O709" i="12"/>
  <c r="O710" i="12"/>
  <c r="O711" i="12"/>
  <c r="O712" i="12"/>
  <c r="O713" i="12"/>
  <c r="O714" i="12"/>
  <c r="O715" i="12"/>
  <c r="O716" i="12"/>
  <c r="O717" i="12"/>
  <c r="O718" i="12"/>
  <c r="O719" i="12"/>
  <c r="O720" i="12"/>
  <c r="O721" i="12"/>
  <c r="O722" i="12"/>
  <c r="O723" i="12"/>
  <c r="O724" i="12"/>
  <c r="O725" i="12"/>
  <c r="O726" i="12"/>
  <c r="O727" i="12"/>
  <c r="O728" i="12"/>
  <c r="O729" i="12"/>
  <c r="O730" i="12"/>
  <c r="O731" i="12"/>
  <c r="O732" i="12"/>
  <c r="O733" i="12"/>
  <c r="O734" i="12"/>
  <c r="O735" i="12"/>
  <c r="O736" i="12"/>
  <c r="O737" i="12"/>
  <c r="O738" i="12"/>
  <c r="O739" i="12"/>
  <c r="O740" i="12"/>
  <c r="O741" i="12"/>
  <c r="O742" i="12"/>
  <c r="O743" i="12"/>
  <c r="O744" i="12"/>
  <c r="O745" i="12"/>
  <c r="O746" i="12"/>
  <c r="O747" i="12"/>
  <c r="O748" i="12"/>
  <c r="O749" i="12"/>
  <c r="O750" i="12"/>
  <c r="O751" i="12"/>
  <c r="O752" i="12"/>
  <c r="O753" i="12"/>
  <c r="O754" i="12"/>
  <c r="O755" i="12"/>
  <c r="O756" i="12"/>
  <c r="O757" i="12"/>
  <c r="O758" i="12"/>
  <c r="O759" i="12"/>
  <c r="O760" i="12"/>
  <c r="O761" i="12"/>
  <c r="O762" i="12"/>
  <c r="O763" i="12"/>
  <c r="O764" i="12"/>
  <c r="O765" i="12"/>
  <c r="O766" i="12"/>
  <c r="O767" i="12"/>
  <c r="O768" i="12"/>
  <c r="O769" i="12"/>
  <c r="O770" i="12"/>
  <c r="O771" i="12"/>
  <c r="O772" i="12"/>
  <c r="O773" i="12"/>
  <c r="O774" i="12"/>
  <c r="O775" i="12"/>
  <c r="O776" i="12"/>
  <c r="O777" i="12"/>
  <c r="O778" i="12"/>
  <c r="O779" i="12"/>
  <c r="O780" i="12"/>
  <c r="O781" i="12"/>
  <c r="O782" i="12"/>
  <c r="O783" i="12"/>
  <c r="O784" i="12"/>
  <c r="O785" i="12"/>
  <c r="O786" i="12"/>
  <c r="O787" i="12"/>
  <c r="O788" i="12"/>
  <c r="O789" i="12"/>
  <c r="O790" i="12"/>
  <c r="O791" i="12"/>
  <c r="O792" i="12"/>
  <c r="O793" i="12"/>
  <c r="O794" i="12"/>
  <c r="O795" i="12"/>
  <c r="O796" i="12"/>
  <c r="O797" i="12"/>
  <c r="O798" i="12"/>
  <c r="O799" i="12"/>
  <c r="O800" i="12"/>
  <c r="O801" i="12"/>
  <c r="O802" i="12"/>
  <c r="O803" i="12"/>
  <c r="O804" i="12"/>
  <c r="O805" i="12"/>
  <c r="O806" i="12"/>
  <c r="O807" i="12"/>
  <c r="O808" i="12"/>
  <c r="O809" i="12"/>
  <c r="O810" i="12"/>
  <c r="O811" i="12"/>
  <c r="O812" i="12"/>
  <c r="O813" i="12"/>
  <c r="O814" i="12"/>
  <c r="O815" i="12"/>
  <c r="O816" i="12"/>
  <c r="O817" i="12"/>
  <c r="O818" i="12"/>
  <c r="O819" i="12"/>
  <c r="O820" i="12"/>
  <c r="O821" i="12"/>
  <c r="O822" i="12"/>
  <c r="O823" i="12"/>
  <c r="O824" i="12"/>
  <c r="O825" i="12"/>
  <c r="O826" i="12"/>
  <c r="O827" i="12"/>
  <c r="O828" i="12"/>
  <c r="O829" i="12"/>
  <c r="O830" i="12"/>
  <c r="O831" i="12"/>
  <c r="O832" i="12"/>
  <c r="O833" i="12"/>
  <c r="O834" i="12"/>
  <c r="O835" i="12"/>
  <c r="O836" i="12"/>
  <c r="O837" i="12"/>
  <c r="O838" i="12"/>
  <c r="O839" i="12"/>
  <c r="O840" i="12"/>
  <c r="O841" i="12"/>
  <c r="O842" i="12"/>
  <c r="O843" i="12"/>
  <c r="O844" i="12"/>
  <c r="O845" i="12"/>
  <c r="O846" i="12"/>
  <c r="O847" i="12"/>
  <c r="O848" i="12"/>
  <c r="O849" i="12"/>
  <c r="O850" i="12"/>
  <c r="O851" i="12"/>
  <c r="O852" i="12"/>
  <c r="O853" i="12"/>
  <c r="O854" i="12"/>
  <c r="O855" i="12"/>
  <c r="O856" i="12"/>
  <c r="O857" i="12"/>
  <c r="O858" i="12"/>
  <c r="O859" i="12"/>
  <c r="O860" i="12"/>
  <c r="O861" i="12"/>
  <c r="O862" i="12"/>
  <c r="O863" i="12"/>
  <c r="O864" i="12"/>
  <c r="O865" i="12"/>
  <c r="O866" i="12"/>
  <c r="O867" i="12"/>
  <c r="O868" i="12"/>
  <c r="O869" i="12"/>
  <c r="O870" i="12"/>
  <c r="O871" i="12"/>
  <c r="O872" i="12"/>
  <c r="O873" i="12"/>
  <c r="O874" i="12"/>
  <c r="O875" i="12"/>
  <c r="O876" i="12"/>
  <c r="O877" i="12"/>
  <c r="O878" i="12"/>
  <c r="O879" i="12"/>
  <c r="O880" i="12"/>
  <c r="O881" i="12"/>
  <c r="O882" i="12"/>
  <c r="O883" i="12"/>
  <c r="O884" i="12"/>
  <c r="O885" i="12"/>
  <c r="O886" i="12"/>
  <c r="O887" i="12"/>
  <c r="O888" i="12"/>
  <c r="O889" i="12"/>
  <c r="O890" i="12"/>
  <c r="O891" i="12"/>
  <c r="O892" i="12"/>
  <c r="O893" i="12"/>
  <c r="O894" i="12"/>
  <c r="O895" i="12"/>
  <c r="O896" i="12"/>
  <c r="O897" i="12"/>
  <c r="O898" i="12"/>
  <c r="O899" i="12"/>
  <c r="O900" i="12"/>
  <c r="O901" i="12"/>
  <c r="O902" i="12"/>
  <c r="O903" i="12"/>
  <c r="O904" i="12"/>
  <c r="O905" i="12"/>
  <c r="O906" i="12"/>
  <c r="O907" i="12"/>
  <c r="O908" i="12"/>
  <c r="O909" i="12"/>
  <c r="O910" i="12"/>
  <c r="O911" i="12"/>
  <c r="O912" i="12"/>
  <c r="O913" i="12"/>
  <c r="O914" i="12"/>
  <c r="O915" i="12"/>
  <c r="O916" i="12"/>
  <c r="O917" i="12"/>
  <c r="O918" i="12"/>
  <c r="O919" i="12"/>
  <c r="O920" i="12"/>
  <c r="O921" i="12"/>
  <c r="O922" i="12"/>
  <c r="O923" i="12"/>
  <c r="O924" i="12"/>
  <c r="O925" i="12"/>
  <c r="O926" i="12"/>
  <c r="O927" i="12"/>
  <c r="O928" i="12"/>
  <c r="O929" i="12"/>
  <c r="O930" i="12"/>
  <c r="O931" i="12"/>
  <c r="O932" i="12"/>
  <c r="O933" i="12"/>
  <c r="O934" i="12"/>
  <c r="O935" i="12"/>
  <c r="O936" i="12"/>
  <c r="O937" i="12"/>
  <c r="O938" i="12"/>
  <c r="O939" i="12"/>
  <c r="O940" i="12"/>
  <c r="O941" i="12"/>
  <c r="O942" i="12"/>
  <c r="O943" i="12"/>
  <c r="O944" i="12"/>
  <c r="O945" i="12"/>
  <c r="O946" i="12"/>
  <c r="O947" i="12"/>
  <c r="O948" i="12"/>
  <c r="O949" i="12"/>
  <c r="O950" i="12"/>
  <c r="O951" i="12"/>
  <c r="O952" i="12"/>
  <c r="O953" i="12"/>
  <c r="O954" i="12"/>
  <c r="O955" i="12"/>
  <c r="O956" i="12"/>
  <c r="O957" i="12"/>
  <c r="O958" i="12"/>
  <c r="O959" i="12"/>
  <c r="O960" i="12"/>
  <c r="O961" i="12"/>
  <c r="O962" i="12"/>
  <c r="O963" i="12"/>
  <c r="O964" i="12"/>
  <c r="O965" i="12"/>
  <c r="O966" i="12"/>
  <c r="O967" i="12"/>
  <c r="O968" i="12"/>
  <c r="O969" i="12"/>
  <c r="O970" i="12"/>
  <c r="O971" i="12"/>
  <c r="O972" i="12"/>
  <c r="O973" i="12"/>
  <c r="O974" i="12"/>
  <c r="O975" i="12"/>
  <c r="O976" i="12"/>
  <c r="O977" i="12"/>
  <c r="O978" i="12"/>
  <c r="O979" i="12"/>
  <c r="O980" i="12"/>
  <c r="O981" i="12"/>
  <c r="O982" i="12"/>
  <c r="O983" i="12"/>
  <c r="O984" i="12"/>
  <c r="O985" i="12"/>
  <c r="O986" i="12"/>
  <c r="O987" i="12"/>
  <c r="O988" i="12"/>
  <c r="O989" i="12"/>
  <c r="O990" i="12"/>
  <c r="O991" i="12"/>
  <c r="O992" i="12"/>
  <c r="O993" i="12"/>
  <c r="O994" i="12"/>
  <c r="O995" i="12"/>
  <c r="O996" i="12"/>
  <c r="O997" i="12"/>
  <c r="O998" i="12"/>
  <c r="O999" i="12"/>
  <c r="O1000" i="12"/>
  <c r="O1001" i="12"/>
  <c r="O1002" i="12"/>
  <c r="O1003" i="12"/>
  <c r="O1004" i="12"/>
  <c r="O1005" i="12"/>
  <c r="O1006" i="12"/>
  <c r="O1007" i="12"/>
  <c r="O1008" i="12"/>
  <c r="O1009" i="12"/>
  <c r="O1010" i="12"/>
  <c r="O1011" i="12"/>
  <c r="O1012" i="12"/>
  <c r="O1013" i="12"/>
  <c r="O1014" i="12"/>
  <c r="O1015" i="12"/>
  <c r="O1016" i="12"/>
  <c r="O1017" i="12"/>
  <c r="O1018" i="12"/>
  <c r="O1019" i="12"/>
  <c r="O1020" i="12"/>
  <c r="O1021" i="12"/>
  <c r="O1022" i="12"/>
  <c r="O1023" i="12"/>
  <c r="O1024" i="12"/>
  <c r="O1025" i="12"/>
  <c r="O1026" i="12"/>
  <c r="O1027" i="12"/>
  <c r="O1028" i="12"/>
  <c r="O1029" i="12"/>
  <c r="O1030" i="12"/>
  <c r="O1031" i="12"/>
  <c r="O1032" i="12"/>
  <c r="O1033" i="12"/>
  <c r="O1034" i="12"/>
  <c r="O1035" i="12"/>
  <c r="O1036" i="12"/>
  <c r="O1037" i="12"/>
  <c r="O1038" i="12"/>
  <c r="O1039" i="12"/>
  <c r="O1040" i="12"/>
  <c r="O1041" i="12"/>
  <c r="O1042" i="12"/>
  <c r="O1043" i="12"/>
  <c r="O1044" i="12"/>
  <c r="O1045" i="12"/>
  <c r="O1046" i="12"/>
  <c r="O1047" i="12"/>
  <c r="O1048" i="12"/>
  <c r="O1049" i="12"/>
  <c r="O1050" i="12"/>
  <c r="O1051" i="12"/>
  <c r="O1052" i="12"/>
  <c r="O1053" i="12"/>
  <c r="O1054" i="12"/>
  <c r="O1055" i="12"/>
  <c r="O1056" i="12"/>
  <c r="O1057" i="12"/>
  <c r="O1058" i="12"/>
  <c r="O1059" i="12"/>
  <c r="O1060" i="12"/>
  <c r="O1061" i="12"/>
  <c r="O1062" i="12"/>
  <c r="O1063" i="12"/>
  <c r="O1064" i="12"/>
  <c r="O1065" i="12"/>
  <c r="O1066" i="12"/>
  <c r="O1067" i="12"/>
  <c r="O1068" i="12"/>
  <c r="O1069" i="12"/>
  <c r="O1070" i="12"/>
  <c r="O1071" i="12"/>
  <c r="O1072" i="12"/>
  <c r="O1073" i="12"/>
  <c r="O1074" i="12"/>
  <c r="O1075" i="12"/>
  <c r="O1076" i="12"/>
  <c r="O1077" i="12"/>
  <c r="O1078" i="12"/>
  <c r="O1079" i="12"/>
  <c r="O1080" i="12"/>
  <c r="O1081" i="12"/>
  <c r="O1082" i="12"/>
  <c r="O1083" i="12"/>
  <c r="O1084" i="12"/>
  <c r="O1085" i="12"/>
  <c r="O1086" i="12"/>
  <c r="O1087" i="12"/>
  <c r="O1088" i="12"/>
  <c r="O1089" i="12"/>
  <c r="O1090" i="12"/>
  <c r="O1091" i="12"/>
  <c r="O1092" i="12"/>
  <c r="O1093" i="12"/>
  <c r="O1094" i="12"/>
  <c r="O1095" i="12"/>
  <c r="O1096" i="12"/>
  <c r="O1097" i="12"/>
  <c r="O1098" i="12"/>
  <c r="O1099" i="12"/>
  <c r="O1100" i="12"/>
  <c r="O1101" i="12"/>
  <c r="O1102" i="12"/>
  <c r="O1103" i="12"/>
  <c r="O1104" i="12"/>
  <c r="O1105" i="12"/>
  <c r="O1106" i="12"/>
  <c r="O1107" i="12"/>
  <c r="O1108" i="12"/>
  <c r="O1109" i="12"/>
  <c r="O1110" i="12"/>
  <c r="O1111" i="12"/>
  <c r="O1112" i="12"/>
  <c r="O1113" i="12"/>
  <c r="O1114" i="12"/>
  <c r="O1115" i="12"/>
  <c r="O1116" i="12"/>
  <c r="O1117" i="12"/>
  <c r="O1118" i="12"/>
  <c r="O1119" i="12"/>
  <c r="O1120" i="12"/>
  <c r="O1121" i="12"/>
  <c r="O1122" i="12"/>
  <c r="O1123" i="12"/>
  <c r="O1124" i="12"/>
  <c r="O1125" i="12"/>
  <c r="O1126" i="12"/>
  <c r="O1127" i="12"/>
  <c r="O1128" i="12"/>
  <c r="O1129" i="12"/>
  <c r="O1130" i="12"/>
  <c r="O1131" i="12"/>
  <c r="O1132" i="12"/>
  <c r="O1133" i="12"/>
  <c r="O1134" i="12"/>
  <c r="O1135" i="12"/>
  <c r="O1136" i="12"/>
  <c r="O1137" i="12"/>
  <c r="O1138" i="12"/>
  <c r="O1139" i="12"/>
  <c r="O1140" i="12"/>
  <c r="O1141" i="12"/>
  <c r="O1142" i="12"/>
  <c r="O1143" i="12"/>
  <c r="O1144" i="12"/>
  <c r="O1145" i="12"/>
  <c r="O1146" i="12"/>
  <c r="O1147" i="12"/>
  <c r="O1148" i="12"/>
  <c r="O1149" i="12"/>
  <c r="O1150" i="12"/>
  <c r="O1151" i="12"/>
  <c r="O1152" i="12"/>
  <c r="O1153" i="12"/>
  <c r="O1154" i="12"/>
  <c r="O1155" i="12"/>
  <c r="O1156" i="12"/>
  <c r="O1157" i="12"/>
  <c r="O1158" i="12"/>
  <c r="O1159" i="12"/>
  <c r="O1160" i="12"/>
  <c r="O1161" i="12"/>
  <c r="O1162" i="12"/>
  <c r="O1163" i="12"/>
  <c r="O1164" i="12"/>
  <c r="O1165" i="12"/>
  <c r="O1166" i="12"/>
  <c r="O1167" i="12"/>
  <c r="O1168" i="12"/>
  <c r="O1169" i="12"/>
  <c r="O1170" i="12"/>
  <c r="O1171" i="12"/>
  <c r="O1172" i="12"/>
  <c r="O1173" i="12"/>
  <c r="O1174" i="12"/>
  <c r="O1175" i="12"/>
  <c r="O1176" i="12"/>
  <c r="O1177" i="12"/>
  <c r="O1178" i="12"/>
  <c r="O1179" i="12"/>
  <c r="O1180" i="12"/>
  <c r="O1181" i="12"/>
  <c r="O1182" i="12"/>
  <c r="O1183" i="12"/>
  <c r="O1184" i="12"/>
  <c r="O1185" i="12"/>
  <c r="O1186" i="12"/>
  <c r="O1187" i="12"/>
  <c r="O1188" i="12"/>
  <c r="O1189" i="12"/>
  <c r="O1190" i="12"/>
  <c r="O1191" i="12"/>
  <c r="O1192" i="12"/>
  <c r="O1193" i="12"/>
  <c r="O1194" i="12"/>
  <c r="O1195" i="12"/>
  <c r="O1196" i="12"/>
  <c r="O1197" i="12"/>
  <c r="O1198" i="12"/>
  <c r="O1199" i="12"/>
  <c r="O1200" i="12"/>
  <c r="O1201" i="12"/>
  <c r="O1202" i="12"/>
  <c r="O1203" i="12"/>
  <c r="O1204" i="12"/>
  <c r="O1205" i="12"/>
  <c r="O1206" i="12"/>
  <c r="O1207" i="12"/>
  <c r="O1208" i="12"/>
  <c r="O1209" i="12"/>
  <c r="O1210" i="12"/>
  <c r="O1211" i="12"/>
  <c r="O1212" i="12"/>
  <c r="O1213" i="12"/>
  <c r="O1214" i="12"/>
  <c r="O1215" i="12"/>
  <c r="O1216" i="12"/>
  <c r="O1217" i="12"/>
  <c r="O1218" i="12"/>
  <c r="O1219" i="12"/>
  <c r="O1220" i="12"/>
  <c r="O1221" i="12"/>
  <c r="O1222" i="12"/>
  <c r="O1223" i="12"/>
  <c r="O1224" i="12"/>
  <c r="O1225" i="12"/>
  <c r="O1226" i="12"/>
  <c r="O1227" i="12"/>
  <c r="O1228" i="12"/>
  <c r="O1229" i="12"/>
  <c r="O1230" i="12"/>
  <c r="O1231" i="12"/>
  <c r="O1232" i="12"/>
  <c r="O1233" i="12"/>
  <c r="O1234" i="12"/>
  <c r="O1235" i="12"/>
  <c r="O1236" i="12"/>
  <c r="O1237" i="12"/>
  <c r="O1238" i="12"/>
  <c r="O1239" i="12"/>
  <c r="O1240" i="12"/>
  <c r="O1241" i="12"/>
  <c r="O1242" i="12"/>
  <c r="O1243" i="12"/>
  <c r="O1244" i="12"/>
  <c r="O1245" i="12"/>
  <c r="O1246" i="12"/>
  <c r="O1247" i="12"/>
  <c r="O1248" i="12"/>
  <c r="O1249" i="12"/>
  <c r="O1250" i="12"/>
  <c r="O1251" i="12"/>
  <c r="O1252" i="12"/>
  <c r="O1253" i="12"/>
  <c r="O1254" i="12"/>
  <c r="O1255" i="12"/>
  <c r="O1256" i="12"/>
  <c r="O1257" i="12"/>
  <c r="O1258" i="12"/>
  <c r="O1259" i="12"/>
  <c r="O1260" i="12"/>
  <c r="O1261" i="12"/>
  <c r="O1262" i="12"/>
  <c r="O1263" i="12"/>
  <c r="O1264" i="12"/>
  <c r="O1265" i="12"/>
  <c r="O1266" i="12"/>
  <c r="O1267" i="12"/>
  <c r="O1268" i="12"/>
  <c r="O1269" i="12"/>
  <c r="O1270" i="12"/>
  <c r="O1271" i="12"/>
  <c r="O1272" i="12"/>
  <c r="O1273" i="12"/>
  <c r="O1274" i="12"/>
  <c r="O1275" i="12"/>
  <c r="O1276" i="12"/>
  <c r="O1277" i="12"/>
  <c r="O1278" i="12"/>
  <c r="O1279" i="12"/>
  <c r="O1280" i="12"/>
  <c r="O1281" i="12"/>
  <c r="O1282" i="12"/>
  <c r="O1283" i="12"/>
  <c r="O1284" i="12"/>
  <c r="O1285" i="12"/>
  <c r="O1286" i="12"/>
  <c r="O1287" i="12"/>
  <c r="O1288" i="12"/>
  <c r="O1289" i="12"/>
  <c r="O1290" i="12"/>
  <c r="O1291" i="12"/>
  <c r="O1292" i="12"/>
  <c r="O1293" i="12"/>
  <c r="O1294" i="12"/>
  <c r="O1295" i="12"/>
  <c r="O1296" i="12"/>
  <c r="O1297" i="12"/>
  <c r="O1298" i="12"/>
  <c r="O1299" i="12"/>
  <c r="O1300" i="12"/>
  <c r="O1301" i="12"/>
  <c r="O1302" i="12"/>
  <c r="O1303" i="12"/>
  <c r="O1304" i="12"/>
  <c r="O1305" i="12"/>
  <c r="O1306" i="12"/>
  <c r="O1307" i="12"/>
  <c r="O1308" i="12"/>
  <c r="O1309" i="12"/>
  <c r="O1310" i="12"/>
  <c r="O1311" i="12"/>
  <c r="O1312" i="12"/>
  <c r="O1313" i="12"/>
  <c r="O1314" i="12"/>
  <c r="O1315" i="12"/>
  <c r="O1316" i="12"/>
  <c r="O1317" i="12"/>
  <c r="O1318" i="12"/>
  <c r="O1319" i="12"/>
  <c r="O1320" i="12"/>
  <c r="O1321" i="12"/>
  <c r="O1322" i="12"/>
  <c r="O1323" i="12"/>
  <c r="O1324" i="12"/>
  <c r="O1325" i="12"/>
  <c r="O1326" i="12"/>
  <c r="O1327" i="12"/>
  <c r="O1328" i="12"/>
  <c r="O1329" i="12"/>
  <c r="O1330" i="12"/>
  <c r="O1331" i="12"/>
  <c r="O1332" i="12"/>
  <c r="O1333" i="12"/>
  <c r="O1334" i="12"/>
  <c r="O1335" i="12"/>
  <c r="O1336" i="12"/>
  <c r="O1337" i="12"/>
  <c r="O1338" i="12"/>
  <c r="O1339" i="12"/>
  <c r="O1340" i="12"/>
  <c r="O1341" i="12"/>
  <c r="O1342" i="12"/>
  <c r="O1343" i="12"/>
  <c r="O1344" i="12"/>
  <c r="O1345" i="12"/>
  <c r="O1346" i="12"/>
  <c r="O1347" i="12"/>
  <c r="O1348" i="12"/>
  <c r="O1349" i="12"/>
  <c r="O1350" i="12"/>
  <c r="O1351" i="12"/>
  <c r="O1352" i="12"/>
  <c r="O1353" i="12"/>
  <c r="O1354" i="12"/>
  <c r="O1355" i="12"/>
  <c r="O1356" i="12"/>
  <c r="O1357" i="12"/>
  <c r="O1358" i="12"/>
  <c r="O1359" i="12"/>
  <c r="O1360" i="12"/>
  <c r="O1361" i="12"/>
  <c r="O1362" i="12"/>
  <c r="O1363" i="12"/>
  <c r="O1364" i="12"/>
  <c r="O1365" i="12"/>
  <c r="O1366" i="12"/>
  <c r="O1367" i="12"/>
  <c r="O1368" i="12"/>
  <c r="O1369" i="12"/>
  <c r="O1370" i="12"/>
  <c r="O1371" i="12"/>
  <c r="O1372" i="12"/>
  <c r="O1373" i="12"/>
  <c r="O1374" i="12"/>
  <c r="O1375" i="12"/>
  <c r="O1376" i="12"/>
  <c r="O1377" i="12"/>
  <c r="O1378" i="12"/>
  <c r="O1379" i="12"/>
  <c r="O1380" i="12"/>
  <c r="O1381" i="12"/>
  <c r="O1382" i="12"/>
  <c r="O1383" i="12"/>
  <c r="O1384" i="12"/>
  <c r="O1385" i="12"/>
  <c r="O1386" i="12"/>
  <c r="O1387" i="12"/>
  <c r="O1388" i="12"/>
  <c r="O1389" i="12"/>
  <c r="O1390" i="12"/>
  <c r="O1391" i="12"/>
  <c r="O1392" i="12"/>
  <c r="O1393" i="12"/>
  <c r="O1394" i="12"/>
  <c r="O1395" i="12"/>
  <c r="O1396" i="12"/>
  <c r="O1397" i="12"/>
  <c r="O1398" i="12"/>
  <c r="O1399" i="12"/>
  <c r="O1400" i="12"/>
  <c r="O1401" i="12"/>
  <c r="O1402" i="12"/>
  <c r="O1403" i="12"/>
  <c r="O1404" i="12"/>
  <c r="O1405" i="12"/>
  <c r="O1406" i="12"/>
  <c r="O1407" i="12"/>
  <c r="O1408" i="12"/>
  <c r="O1409" i="12"/>
  <c r="O1410" i="12"/>
  <c r="O1411" i="12"/>
  <c r="O1412" i="12"/>
  <c r="O1413" i="12"/>
  <c r="O1414" i="12"/>
  <c r="O1415" i="12"/>
  <c r="O1416" i="12"/>
  <c r="O1417" i="12"/>
  <c r="O1418" i="12"/>
  <c r="O1419" i="12"/>
  <c r="O1420" i="12"/>
  <c r="O1421" i="12"/>
  <c r="O1422" i="12"/>
  <c r="O1423" i="12"/>
  <c r="O1424" i="12"/>
  <c r="O1425" i="12"/>
  <c r="O1426" i="12"/>
  <c r="O1427" i="12"/>
  <c r="O1428" i="12"/>
  <c r="O1429" i="12"/>
  <c r="O1430" i="12"/>
  <c r="O1431" i="12"/>
  <c r="O1432" i="12"/>
  <c r="O1433" i="12"/>
  <c r="O1434" i="12"/>
  <c r="O1435" i="12"/>
  <c r="O1436" i="12"/>
  <c r="O1437" i="12"/>
  <c r="O1438" i="12"/>
  <c r="O1439" i="12"/>
  <c r="O1440" i="12"/>
  <c r="O1441" i="12"/>
  <c r="O1442" i="12"/>
  <c r="O1443" i="12"/>
  <c r="O1444" i="12"/>
  <c r="O1445" i="12"/>
  <c r="O1446" i="12"/>
  <c r="O1447" i="12"/>
  <c r="O1448" i="12"/>
  <c r="O1449" i="12"/>
  <c r="O1450" i="12"/>
  <c r="O1451" i="12"/>
  <c r="O1452" i="12"/>
  <c r="O1453" i="12"/>
  <c r="O1454" i="12"/>
  <c r="O1455" i="12"/>
  <c r="O1456" i="12"/>
  <c r="O1457" i="12"/>
  <c r="O1458" i="12"/>
  <c r="O1459" i="12"/>
  <c r="O1460" i="12"/>
  <c r="O1461" i="12"/>
  <c r="O1462" i="12"/>
  <c r="O1463" i="12"/>
  <c r="O1464" i="12"/>
  <c r="O1465" i="12"/>
  <c r="O1466" i="12"/>
  <c r="O1467" i="12"/>
  <c r="O1468" i="12"/>
  <c r="O1469" i="12"/>
  <c r="O1470" i="12"/>
  <c r="O1471" i="12"/>
  <c r="O1472" i="12"/>
  <c r="O1473" i="12"/>
  <c r="O1474" i="12"/>
  <c r="O1475" i="12"/>
  <c r="O1476" i="12"/>
  <c r="O1477" i="12"/>
  <c r="O1478" i="12"/>
  <c r="O1479" i="12"/>
  <c r="O1480" i="12"/>
  <c r="O1481" i="12"/>
  <c r="O1482" i="12"/>
  <c r="O1483" i="12"/>
  <c r="O1484" i="12"/>
  <c r="O1485" i="12"/>
  <c r="O1486" i="12"/>
  <c r="O1487" i="12"/>
  <c r="O1488" i="12"/>
  <c r="O1489" i="12"/>
  <c r="O1490" i="12"/>
  <c r="O1491" i="12"/>
  <c r="O1492" i="12"/>
  <c r="O1493" i="12"/>
  <c r="O1494" i="12"/>
  <c r="O1495" i="12"/>
  <c r="O1496" i="12"/>
  <c r="O1497" i="12"/>
  <c r="O1498" i="12"/>
  <c r="O1499" i="12"/>
  <c r="O1500" i="12"/>
  <c r="O1501" i="12"/>
  <c r="O1502" i="12"/>
  <c r="O1503" i="12"/>
  <c r="O1504" i="12"/>
  <c r="O1505" i="12"/>
  <c r="O1506" i="12"/>
  <c r="O1507" i="12"/>
  <c r="O1508" i="12"/>
  <c r="O1509" i="12"/>
  <c r="O1510" i="12"/>
  <c r="O1511" i="12"/>
  <c r="O1512" i="12"/>
  <c r="O1513" i="12"/>
  <c r="O1514" i="12"/>
  <c r="O1515" i="12"/>
  <c r="O1516" i="12"/>
  <c r="O1517" i="12"/>
  <c r="O1518" i="12"/>
  <c r="O1519" i="12"/>
  <c r="O1520" i="12"/>
  <c r="O1521" i="12"/>
  <c r="O1522" i="12"/>
  <c r="O1523" i="12"/>
  <c r="O1524" i="12"/>
  <c r="O1525" i="12"/>
  <c r="O1526" i="12"/>
  <c r="O1527" i="12"/>
  <c r="O1528" i="12"/>
  <c r="O1529" i="12"/>
  <c r="O1530" i="12"/>
  <c r="O1531" i="12"/>
  <c r="O1532" i="12"/>
  <c r="O1533" i="12"/>
  <c r="O1534" i="12"/>
  <c r="O1535" i="12"/>
  <c r="O1536" i="12"/>
  <c r="O1537" i="12"/>
  <c r="O1538" i="12"/>
  <c r="O1539" i="12"/>
  <c r="O1540" i="12"/>
  <c r="O1541" i="12"/>
  <c r="O1542" i="12"/>
  <c r="O1543" i="12"/>
  <c r="O1544" i="12"/>
  <c r="O1545" i="12"/>
  <c r="O1546" i="12"/>
  <c r="O1547" i="12"/>
  <c r="O1548" i="12"/>
  <c r="O1549" i="12"/>
  <c r="O1550" i="12"/>
  <c r="O1551" i="12"/>
  <c r="O1552" i="12"/>
  <c r="O1553" i="12"/>
  <c r="O1554" i="12"/>
  <c r="O1555" i="12"/>
  <c r="O1556" i="12"/>
  <c r="O1557" i="12"/>
  <c r="O1558" i="12"/>
  <c r="O1559" i="12"/>
  <c r="O1560" i="12"/>
  <c r="O1561" i="12"/>
  <c r="O1562" i="12"/>
  <c r="O1563" i="12"/>
  <c r="O1564" i="12"/>
  <c r="O1565" i="12"/>
  <c r="O1566" i="12"/>
  <c r="O1567" i="12"/>
  <c r="O1568" i="12"/>
  <c r="O1569" i="12"/>
  <c r="O1570" i="12"/>
  <c r="O1571" i="12"/>
  <c r="O1572" i="12"/>
  <c r="O1573" i="12"/>
  <c r="O1574" i="12"/>
  <c r="O1575" i="12"/>
  <c r="O1576" i="12"/>
  <c r="O1577" i="12"/>
  <c r="O1578" i="12"/>
  <c r="O1579" i="12"/>
  <c r="O1580" i="12"/>
  <c r="O1581" i="12"/>
  <c r="O1582" i="12"/>
  <c r="O1583" i="12"/>
  <c r="O1584" i="12"/>
  <c r="O1585" i="12"/>
  <c r="O1586" i="12"/>
  <c r="O1587" i="12"/>
  <c r="O1588" i="12"/>
  <c r="O1589" i="12"/>
  <c r="O1590" i="12"/>
  <c r="O1591" i="12"/>
  <c r="O1592" i="12"/>
  <c r="O1593" i="12"/>
  <c r="O1594" i="12"/>
  <c r="O1595" i="12"/>
  <c r="O1596" i="12"/>
  <c r="O1597" i="12"/>
  <c r="O1598" i="12"/>
  <c r="O1599" i="12"/>
  <c r="O1600" i="12"/>
  <c r="O1601" i="12"/>
  <c r="O1602" i="12"/>
  <c r="O1603" i="12"/>
  <c r="O1604" i="12"/>
  <c r="O1605" i="12"/>
  <c r="O1606" i="12"/>
  <c r="O1607" i="12"/>
  <c r="O1608" i="12"/>
  <c r="O1609" i="12"/>
  <c r="O1610" i="12"/>
  <c r="O1611" i="12"/>
  <c r="O1612" i="12"/>
  <c r="O1613" i="12"/>
  <c r="O1614" i="12"/>
  <c r="O1615" i="12"/>
  <c r="O1616" i="12"/>
  <c r="O1617" i="12"/>
  <c r="O1618" i="12"/>
  <c r="O1619" i="12"/>
  <c r="O1620" i="12"/>
  <c r="O1621" i="12"/>
  <c r="O1622" i="12"/>
  <c r="O1623" i="12"/>
  <c r="O1624" i="12"/>
  <c r="O1625" i="12"/>
  <c r="O1626" i="12"/>
  <c r="O1627" i="12"/>
  <c r="O1628" i="12"/>
  <c r="O1629" i="12"/>
  <c r="O1630" i="12"/>
  <c r="O1631" i="12"/>
  <c r="O1632" i="12"/>
  <c r="O1633" i="12"/>
  <c r="O1634" i="12"/>
  <c r="O1635" i="12"/>
  <c r="O1636" i="12"/>
  <c r="O1637" i="12"/>
  <c r="O1638" i="12"/>
  <c r="O1639" i="12"/>
  <c r="O1640" i="12"/>
  <c r="O1641" i="12"/>
  <c r="O1642" i="12"/>
  <c r="O1643" i="12"/>
  <c r="O1644" i="12"/>
  <c r="O1645" i="12"/>
  <c r="O1646" i="12"/>
  <c r="O1647" i="12"/>
  <c r="O1648" i="12"/>
  <c r="O1649" i="12"/>
  <c r="O1650" i="12"/>
  <c r="O1651" i="12"/>
  <c r="O1652" i="12"/>
  <c r="O1653" i="12"/>
  <c r="O1654" i="12"/>
  <c r="O1655" i="12"/>
  <c r="O1656" i="12"/>
  <c r="O1657" i="12"/>
  <c r="O1658" i="12"/>
  <c r="O1659" i="12"/>
  <c r="O1660" i="12"/>
  <c r="O1661" i="12"/>
  <c r="O1662" i="12"/>
  <c r="O1663" i="12"/>
  <c r="O1664" i="12"/>
  <c r="O1665" i="12"/>
  <c r="O1666" i="12"/>
  <c r="O1667" i="12"/>
  <c r="O1668" i="12"/>
  <c r="O1669" i="12"/>
  <c r="O1670" i="12"/>
  <c r="O1671" i="12"/>
  <c r="O1672" i="12"/>
  <c r="O1673" i="12"/>
  <c r="O1674" i="12"/>
  <c r="O1675" i="12"/>
  <c r="O1676" i="12"/>
  <c r="O1677" i="12"/>
  <c r="O1678" i="12"/>
  <c r="O1679" i="12"/>
  <c r="O1680" i="12"/>
  <c r="O1681" i="12"/>
  <c r="O1682" i="12"/>
  <c r="O1683" i="12"/>
  <c r="O1684" i="12"/>
  <c r="O1685" i="12"/>
  <c r="O1686" i="12"/>
  <c r="O1687" i="12"/>
  <c r="O1688" i="12"/>
  <c r="O1689" i="12"/>
  <c r="O1690" i="12"/>
  <c r="O1691" i="12"/>
  <c r="O1692" i="12"/>
  <c r="O1693" i="12"/>
  <c r="O1694" i="12"/>
  <c r="O1695" i="12"/>
  <c r="O1696" i="12"/>
  <c r="O1697" i="12"/>
  <c r="O1698" i="12"/>
  <c r="O1699" i="12"/>
  <c r="O1700" i="12"/>
  <c r="O1701" i="12"/>
  <c r="O1702" i="12"/>
  <c r="O1703" i="12"/>
  <c r="O1704" i="12"/>
  <c r="O1705" i="12"/>
  <c r="O1706" i="12"/>
  <c r="O1707" i="12"/>
  <c r="O1708" i="12"/>
  <c r="O1709" i="12"/>
  <c r="O1710" i="12"/>
  <c r="O1711" i="12"/>
  <c r="O1712" i="12"/>
  <c r="O1713" i="12"/>
  <c r="O1714" i="12"/>
  <c r="O1715" i="12"/>
  <c r="O1716" i="12"/>
  <c r="O1717" i="12"/>
  <c r="O1718" i="12"/>
  <c r="O1719" i="12"/>
  <c r="O1720" i="12"/>
  <c r="O1721" i="12"/>
  <c r="O1722" i="12"/>
  <c r="O1723" i="12"/>
  <c r="O1724" i="12"/>
  <c r="O1725" i="12"/>
  <c r="O1726" i="12"/>
  <c r="O1727" i="12"/>
  <c r="O1728" i="12"/>
  <c r="O1729" i="12"/>
  <c r="O1730" i="12"/>
  <c r="O1731" i="12"/>
  <c r="O1732" i="12"/>
  <c r="O1733" i="12"/>
  <c r="O1734" i="12"/>
  <c r="O1735" i="12"/>
  <c r="O1736" i="12"/>
  <c r="O1737" i="12"/>
  <c r="O1738" i="12"/>
  <c r="O1739" i="12"/>
  <c r="O1740" i="12"/>
  <c r="O1741" i="12"/>
  <c r="O1742" i="12"/>
  <c r="O1743" i="12"/>
  <c r="O1744" i="12"/>
  <c r="O1745" i="12"/>
  <c r="O1746" i="12"/>
  <c r="O1747" i="12"/>
  <c r="O1748" i="12"/>
  <c r="O1749" i="12"/>
  <c r="O1750" i="12"/>
  <c r="O1751" i="12"/>
  <c r="O1752" i="12"/>
  <c r="O1753" i="12"/>
  <c r="O1754" i="12"/>
  <c r="O3" i="12"/>
  <c r="R4" i="12"/>
  <c r="R5" i="12"/>
  <c r="R7" i="12"/>
  <c r="R8" i="12"/>
  <c r="R9" i="12"/>
  <c r="R10" i="12"/>
  <c r="R11" i="12"/>
  <c r="R12" i="12"/>
  <c r="R13" i="12"/>
  <c r="R14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R559" i="12"/>
  <c r="R560" i="12"/>
  <c r="R561" i="12"/>
  <c r="R562" i="12"/>
  <c r="R563" i="12"/>
  <c r="R564" i="12"/>
  <c r="R565" i="12"/>
  <c r="R566" i="12"/>
  <c r="R567" i="12"/>
  <c r="R568" i="12"/>
  <c r="R569" i="12"/>
  <c r="R570" i="12"/>
  <c r="R571" i="12"/>
  <c r="R572" i="12"/>
  <c r="R573" i="12"/>
  <c r="R574" i="12"/>
  <c r="R575" i="12"/>
  <c r="R576" i="12"/>
  <c r="R577" i="12"/>
  <c r="R578" i="12"/>
  <c r="R579" i="12"/>
  <c r="R580" i="12"/>
  <c r="R581" i="12"/>
  <c r="R582" i="12"/>
  <c r="R583" i="12"/>
  <c r="R584" i="12"/>
  <c r="R585" i="12"/>
  <c r="R586" i="12"/>
  <c r="R587" i="12"/>
  <c r="R588" i="12"/>
  <c r="R589" i="12"/>
  <c r="R590" i="12"/>
  <c r="R591" i="12"/>
  <c r="R592" i="12"/>
  <c r="R593" i="12"/>
  <c r="R594" i="12"/>
  <c r="R595" i="12"/>
  <c r="R596" i="12"/>
  <c r="R597" i="12"/>
  <c r="R598" i="12"/>
  <c r="R599" i="12"/>
  <c r="R600" i="12"/>
  <c r="R601" i="12"/>
  <c r="R602" i="12"/>
  <c r="R603" i="12"/>
  <c r="R604" i="12"/>
  <c r="R605" i="12"/>
  <c r="R606" i="12"/>
  <c r="R607" i="12"/>
  <c r="R608" i="12"/>
  <c r="R609" i="12"/>
  <c r="R610" i="12"/>
  <c r="R611" i="12"/>
  <c r="R612" i="12"/>
  <c r="R613" i="12"/>
  <c r="R614" i="12"/>
  <c r="R615" i="12"/>
  <c r="R616" i="12"/>
  <c r="R617" i="12"/>
  <c r="R618" i="12"/>
  <c r="R619" i="12"/>
  <c r="R620" i="12"/>
  <c r="R621" i="12"/>
  <c r="R622" i="12"/>
  <c r="R623" i="12"/>
  <c r="R624" i="12"/>
  <c r="R625" i="12"/>
  <c r="R626" i="12"/>
  <c r="R627" i="12"/>
  <c r="R628" i="12"/>
  <c r="R629" i="12"/>
  <c r="R630" i="12"/>
  <c r="R631" i="12"/>
  <c r="R632" i="12"/>
  <c r="R633" i="12"/>
  <c r="R634" i="12"/>
  <c r="R635" i="12"/>
  <c r="R636" i="12"/>
  <c r="R637" i="12"/>
  <c r="R638" i="12"/>
  <c r="R639" i="12"/>
  <c r="R640" i="12"/>
  <c r="R641" i="12"/>
  <c r="R642" i="12"/>
  <c r="R643" i="12"/>
  <c r="R644" i="12"/>
  <c r="R645" i="12"/>
  <c r="R646" i="12"/>
  <c r="R647" i="12"/>
  <c r="R648" i="12"/>
  <c r="R649" i="12"/>
  <c r="R650" i="12"/>
  <c r="R651" i="12"/>
  <c r="R652" i="12"/>
  <c r="R653" i="12"/>
  <c r="R654" i="12"/>
  <c r="R655" i="12"/>
  <c r="R656" i="12"/>
  <c r="R657" i="12"/>
  <c r="R658" i="12"/>
  <c r="R659" i="12"/>
  <c r="R660" i="12"/>
  <c r="R661" i="12"/>
  <c r="R662" i="12"/>
  <c r="R663" i="12"/>
  <c r="R664" i="12"/>
  <c r="R665" i="12"/>
  <c r="R666" i="12"/>
  <c r="R667" i="12"/>
  <c r="R668" i="12"/>
  <c r="R669" i="12"/>
  <c r="R670" i="12"/>
  <c r="R671" i="12"/>
  <c r="R672" i="12"/>
  <c r="R673" i="12"/>
  <c r="R674" i="12"/>
  <c r="R675" i="12"/>
  <c r="R676" i="12"/>
  <c r="R677" i="12"/>
  <c r="R678" i="12"/>
  <c r="R679" i="12"/>
  <c r="R680" i="12"/>
  <c r="R681" i="12"/>
  <c r="R682" i="12"/>
  <c r="R683" i="12"/>
  <c r="R684" i="12"/>
  <c r="R685" i="12"/>
  <c r="R686" i="12"/>
  <c r="R687" i="12"/>
  <c r="R688" i="12"/>
  <c r="R689" i="12"/>
  <c r="R690" i="12"/>
  <c r="R691" i="12"/>
  <c r="R692" i="12"/>
  <c r="R693" i="12"/>
  <c r="R694" i="12"/>
  <c r="R695" i="12"/>
  <c r="R696" i="12"/>
  <c r="R697" i="12"/>
  <c r="R698" i="12"/>
  <c r="R699" i="12"/>
  <c r="R700" i="12"/>
  <c r="R701" i="12"/>
  <c r="R702" i="12"/>
  <c r="R703" i="12"/>
  <c r="R704" i="12"/>
  <c r="R705" i="12"/>
  <c r="R706" i="12"/>
  <c r="R707" i="12"/>
  <c r="R708" i="12"/>
  <c r="R709" i="12"/>
  <c r="R710" i="12"/>
  <c r="R711" i="12"/>
  <c r="R712" i="12"/>
  <c r="R713" i="12"/>
  <c r="R714" i="12"/>
  <c r="R715" i="12"/>
  <c r="R716" i="12"/>
  <c r="R717" i="12"/>
  <c r="R718" i="12"/>
  <c r="R719" i="12"/>
  <c r="R720" i="12"/>
  <c r="R721" i="12"/>
  <c r="R722" i="12"/>
  <c r="R723" i="12"/>
  <c r="R724" i="12"/>
  <c r="R725" i="12"/>
  <c r="R726" i="12"/>
  <c r="R727" i="12"/>
  <c r="R728" i="12"/>
  <c r="R729" i="12"/>
  <c r="R730" i="12"/>
  <c r="R731" i="12"/>
  <c r="R732" i="12"/>
  <c r="R733" i="12"/>
  <c r="R734" i="12"/>
  <c r="R735" i="12"/>
  <c r="R736" i="12"/>
  <c r="R737" i="12"/>
  <c r="R738" i="12"/>
  <c r="R739" i="12"/>
  <c r="R740" i="12"/>
  <c r="R741" i="12"/>
  <c r="R742" i="12"/>
  <c r="R743" i="12"/>
  <c r="R744" i="12"/>
  <c r="R745" i="12"/>
  <c r="R746" i="12"/>
  <c r="R747" i="12"/>
  <c r="R748" i="12"/>
  <c r="R749" i="12"/>
  <c r="R750" i="12"/>
  <c r="R751" i="12"/>
  <c r="R752" i="12"/>
  <c r="R753" i="12"/>
  <c r="R754" i="12"/>
  <c r="R755" i="12"/>
  <c r="R756" i="12"/>
  <c r="R757" i="12"/>
  <c r="R758" i="12"/>
  <c r="R759" i="12"/>
  <c r="R760" i="12"/>
  <c r="R761" i="12"/>
  <c r="R762" i="12"/>
  <c r="R763" i="12"/>
  <c r="R764" i="12"/>
  <c r="R765" i="12"/>
  <c r="R766" i="12"/>
  <c r="R767" i="12"/>
  <c r="R768" i="12"/>
  <c r="R769" i="12"/>
  <c r="R770" i="12"/>
  <c r="R771" i="12"/>
  <c r="R772" i="12"/>
  <c r="R773" i="12"/>
  <c r="R774" i="12"/>
  <c r="R775" i="12"/>
  <c r="R776" i="12"/>
  <c r="R777" i="12"/>
  <c r="R778" i="12"/>
  <c r="R779" i="12"/>
  <c r="R780" i="12"/>
  <c r="R781" i="12"/>
  <c r="R782" i="12"/>
  <c r="R783" i="12"/>
  <c r="R784" i="12"/>
  <c r="R785" i="12"/>
  <c r="R786" i="12"/>
  <c r="R787" i="12"/>
  <c r="R788" i="12"/>
  <c r="R789" i="12"/>
  <c r="R790" i="12"/>
  <c r="R791" i="12"/>
  <c r="R792" i="12"/>
  <c r="R793" i="12"/>
  <c r="R794" i="12"/>
  <c r="R795" i="12"/>
  <c r="R796" i="12"/>
  <c r="R797" i="12"/>
  <c r="R798" i="12"/>
  <c r="R799" i="12"/>
  <c r="R800" i="12"/>
  <c r="R801" i="12"/>
  <c r="R802" i="12"/>
  <c r="R803" i="12"/>
  <c r="R804" i="12"/>
  <c r="R805" i="12"/>
  <c r="R806" i="12"/>
  <c r="R807" i="12"/>
  <c r="R808" i="12"/>
  <c r="R809" i="12"/>
  <c r="R810" i="12"/>
  <c r="R811" i="12"/>
  <c r="R812" i="12"/>
  <c r="R813" i="12"/>
  <c r="R814" i="12"/>
  <c r="R815" i="12"/>
  <c r="R816" i="12"/>
  <c r="R817" i="12"/>
  <c r="R818" i="12"/>
  <c r="R819" i="12"/>
  <c r="R820" i="12"/>
  <c r="R821" i="12"/>
  <c r="R822" i="12"/>
  <c r="R823" i="12"/>
  <c r="R824" i="12"/>
  <c r="R825" i="12"/>
  <c r="R826" i="12"/>
  <c r="R827" i="12"/>
  <c r="R828" i="12"/>
  <c r="R829" i="12"/>
  <c r="R830" i="12"/>
  <c r="R831" i="12"/>
  <c r="R832" i="12"/>
  <c r="R833" i="12"/>
  <c r="R834" i="12"/>
  <c r="R835" i="12"/>
  <c r="R836" i="12"/>
  <c r="R837" i="12"/>
  <c r="R838" i="12"/>
  <c r="R839" i="12"/>
  <c r="R840" i="12"/>
  <c r="R841" i="12"/>
  <c r="R842" i="12"/>
  <c r="R843" i="12"/>
  <c r="R844" i="12"/>
  <c r="R845" i="12"/>
  <c r="R846" i="12"/>
  <c r="R847" i="12"/>
  <c r="R848" i="12"/>
  <c r="R849" i="12"/>
  <c r="R850" i="12"/>
  <c r="R851" i="12"/>
  <c r="R852" i="12"/>
  <c r="R853" i="12"/>
  <c r="R854" i="12"/>
  <c r="R855" i="12"/>
  <c r="R856" i="12"/>
  <c r="R857" i="12"/>
  <c r="R858" i="12"/>
  <c r="R859" i="12"/>
  <c r="R860" i="12"/>
  <c r="R861" i="12"/>
  <c r="R862" i="12"/>
  <c r="R863" i="12"/>
  <c r="R864" i="12"/>
  <c r="R865" i="12"/>
  <c r="R866" i="12"/>
  <c r="R867" i="12"/>
  <c r="R868" i="12"/>
  <c r="R869" i="12"/>
  <c r="R870" i="12"/>
  <c r="R871" i="12"/>
  <c r="R872" i="12"/>
  <c r="R873" i="12"/>
  <c r="R874" i="12"/>
  <c r="R875" i="12"/>
  <c r="R876" i="12"/>
  <c r="R877" i="12"/>
  <c r="R878" i="12"/>
  <c r="R879" i="12"/>
  <c r="R880" i="12"/>
  <c r="R881" i="12"/>
  <c r="R882" i="12"/>
  <c r="R883" i="12"/>
  <c r="R884" i="12"/>
  <c r="R885" i="12"/>
  <c r="R886" i="12"/>
  <c r="R887" i="12"/>
  <c r="R888" i="12"/>
  <c r="R889" i="12"/>
  <c r="R890" i="12"/>
  <c r="R891" i="12"/>
  <c r="R892" i="12"/>
  <c r="R893" i="12"/>
  <c r="R894" i="12"/>
  <c r="R895" i="12"/>
  <c r="R896" i="12"/>
  <c r="R897" i="12"/>
  <c r="R898" i="12"/>
  <c r="R899" i="12"/>
  <c r="R900" i="12"/>
  <c r="R901" i="12"/>
  <c r="R902" i="12"/>
  <c r="R903" i="12"/>
  <c r="R904" i="12"/>
  <c r="R905" i="12"/>
  <c r="R906" i="12"/>
  <c r="R907" i="12"/>
  <c r="R908" i="12"/>
  <c r="R909" i="12"/>
  <c r="R910" i="12"/>
  <c r="R911" i="12"/>
  <c r="R912" i="12"/>
  <c r="R913" i="12"/>
  <c r="R914" i="12"/>
  <c r="R915" i="12"/>
  <c r="R916" i="12"/>
  <c r="R917" i="12"/>
  <c r="R918" i="12"/>
  <c r="R919" i="12"/>
  <c r="R920" i="12"/>
  <c r="R921" i="12"/>
  <c r="R922" i="12"/>
  <c r="R923" i="12"/>
  <c r="R924" i="12"/>
  <c r="R925" i="12"/>
  <c r="R926" i="12"/>
  <c r="R927" i="12"/>
  <c r="R928" i="12"/>
  <c r="R929" i="12"/>
  <c r="R930" i="12"/>
  <c r="R931" i="12"/>
  <c r="R932" i="12"/>
  <c r="R933" i="12"/>
  <c r="R934" i="12"/>
  <c r="R935" i="12"/>
  <c r="R936" i="12"/>
  <c r="R937" i="12"/>
  <c r="R938" i="12"/>
  <c r="R939" i="12"/>
  <c r="R940" i="12"/>
  <c r="R941" i="12"/>
  <c r="R942" i="12"/>
  <c r="R943" i="12"/>
  <c r="R944" i="12"/>
  <c r="R945" i="12"/>
  <c r="R946" i="12"/>
  <c r="R947" i="12"/>
  <c r="R948" i="12"/>
  <c r="R949" i="12"/>
  <c r="R950" i="12"/>
  <c r="R951" i="12"/>
  <c r="R952" i="12"/>
  <c r="R953" i="12"/>
  <c r="R954" i="12"/>
  <c r="R955" i="12"/>
  <c r="R956" i="12"/>
  <c r="R957" i="12"/>
  <c r="R958" i="12"/>
  <c r="R959" i="12"/>
  <c r="R960" i="12"/>
  <c r="R961" i="12"/>
  <c r="R962" i="12"/>
  <c r="R963" i="12"/>
  <c r="R964" i="12"/>
  <c r="R965" i="12"/>
  <c r="R966" i="12"/>
  <c r="R967" i="12"/>
  <c r="R968" i="12"/>
  <c r="R969" i="12"/>
  <c r="R970" i="12"/>
  <c r="R971" i="12"/>
  <c r="R972" i="12"/>
  <c r="R973" i="12"/>
  <c r="R974" i="12"/>
  <c r="R975" i="12"/>
  <c r="R976" i="12"/>
  <c r="R977" i="12"/>
  <c r="R978" i="12"/>
  <c r="R979" i="12"/>
  <c r="R980" i="12"/>
  <c r="R981" i="12"/>
  <c r="R982" i="12"/>
  <c r="R983" i="12"/>
  <c r="R984" i="12"/>
  <c r="R985" i="12"/>
  <c r="R986" i="12"/>
  <c r="R987" i="12"/>
  <c r="R988" i="12"/>
  <c r="R989" i="12"/>
  <c r="R990" i="12"/>
  <c r="R991" i="12"/>
  <c r="R992" i="12"/>
  <c r="R993" i="12"/>
  <c r="R994" i="12"/>
  <c r="R995" i="12"/>
  <c r="R996" i="12"/>
  <c r="R997" i="12"/>
  <c r="R998" i="12"/>
  <c r="R999" i="12"/>
  <c r="R1000" i="12"/>
  <c r="R1001" i="12"/>
  <c r="R1002" i="12"/>
  <c r="R1003" i="12"/>
  <c r="R1004" i="12"/>
  <c r="R1005" i="12"/>
  <c r="R1006" i="12"/>
  <c r="R1007" i="12"/>
  <c r="R1008" i="12"/>
  <c r="R1009" i="12"/>
  <c r="R1010" i="12"/>
  <c r="R1011" i="12"/>
  <c r="R1012" i="12"/>
  <c r="R1013" i="12"/>
  <c r="R1014" i="12"/>
  <c r="R1015" i="12"/>
  <c r="R1016" i="12"/>
  <c r="R1017" i="12"/>
  <c r="R1018" i="12"/>
  <c r="R1019" i="12"/>
  <c r="R1020" i="12"/>
  <c r="R1021" i="12"/>
  <c r="R1022" i="12"/>
  <c r="R1023" i="12"/>
  <c r="R1024" i="12"/>
  <c r="R1025" i="12"/>
  <c r="R1026" i="12"/>
  <c r="R1027" i="12"/>
  <c r="R1028" i="12"/>
  <c r="R1029" i="12"/>
  <c r="R1030" i="12"/>
  <c r="R1031" i="12"/>
  <c r="R1032" i="12"/>
  <c r="R1033" i="12"/>
  <c r="R1034" i="12"/>
  <c r="R1035" i="12"/>
  <c r="R1036" i="12"/>
  <c r="R1037" i="12"/>
  <c r="R1038" i="12"/>
  <c r="R1039" i="12"/>
  <c r="R1040" i="12"/>
  <c r="R1041" i="12"/>
  <c r="R1042" i="12"/>
  <c r="R1043" i="12"/>
  <c r="R1044" i="12"/>
  <c r="R1045" i="12"/>
  <c r="R1046" i="12"/>
  <c r="R1047" i="12"/>
  <c r="R1048" i="12"/>
  <c r="R1049" i="12"/>
  <c r="R1050" i="12"/>
  <c r="R1051" i="12"/>
  <c r="R1052" i="12"/>
  <c r="R1053" i="12"/>
  <c r="R1054" i="12"/>
  <c r="R1055" i="12"/>
  <c r="R1056" i="12"/>
  <c r="R1057" i="12"/>
  <c r="R1058" i="12"/>
  <c r="R1059" i="12"/>
  <c r="R1060" i="12"/>
  <c r="R1061" i="12"/>
  <c r="R1062" i="12"/>
  <c r="R1063" i="12"/>
  <c r="R1064" i="12"/>
  <c r="R1065" i="12"/>
  <c r="R1066" i="12"/>
  <c r="R1067" i="12"/>
  <c r="R1068" i="12"/>
  <c r="R1069" i="12"/>
  <c r="R1070" i="12"/>
  <c r="R1071" i="12"/>
  <c r="R1072" i="12"/>
  <c r="R1073" i="12"/>
  <c r="R1074" i="12"/>
  <c r="R1075" i="12"/>
  <c r="R1076" i="12"/>
  <c r="R1077" i="12"/>
  <c r="R1078" i="12"/>
  <c r="R1079" i="12"/>
  <c r="R1080" i="12"/>
  <c r="R1081" i="12"/>
  <c r="R1082" i="12"/>
  <c r="R1083" i="12"/>
  <c r="R1084" i="12"/>
  <c r="R1085" i="12"/>
  <c r="R1086" i="12"/>
  <c r="R1087" i="12"/>
  <c r="R1088" i="12"/>
  <c r="R1089" i="12"/>
  <c r="R1090" i="12"/>
  <c r="R1091" i="12"/>
  <c r="R1092" i="12"/>
  <c r="R1093" i="12"/>
  <c r="R1094" i="12"/>
  <c r="R1095" i="12"/>
  <c r="R1096" i="12"/>
  <c r="R1097" i="12"/>
  <c r="R1098" i="12"/>
  <c r="R1099" i="12"/>
  <c r="R1100" i="12"/>
  <c r="R1101" i="12"/>
  <c r="R1102" i="12"/>
  <c r="R1103" i="12"/>
  <c r="R1104" i="12"/>
  <c r="R1105" i="12"/>
  <c r="R1106" i="12"/>
  <c r="R1107" i="12"/>
  <c r="R1108" i="12"/>
  <c r="R1109" i="12"/>
  <c r="R1110" i="12"/>
  <c r="R1111" i="12"/>
  <c r="R1112" i="12"/>
  <c r="R1113" i="12"/>
  <c r="R1114" i="12"/>
  <c r="R1115" i="12"/>
  <c r="R1116" i="12"/>
  <c r="R1117" i="12"/>
  <c r="R1118" i="12"/>
  <c r="R1119" i="12"/>
  <c r="R1120" i="12"/>
  <c r="R1121" i="12"/>
  <c r="R1122" i="12"/>
  <c r="R1123" i="12"/>
  <c r="R1124" i="12"/>
  <c r="R1125" i="12"/>
  <c r="R1126" i="12"/>
  <c r="R1127" i="12"/>
  <c r="R1128" i="12"/>
  <c r="R1129" i="12"/>
  <c r="R1130" i="12"/>
  <c r="R1131" i="12"/>
  <c r="R1132" i="12"/>
  <c r="R1133" i="12"/>
  <c r="R1134" i="12"/>
  <c r="R1135" i="12"/>
  <c r="R1136" i="12"/>
  <c r="R1137" i="12"/>
  <c r="R1138" i="12"/>
  <c r="R1139" i="12"/>
  <c r="R1140" i="12"/>
  <c r="R1141" i="12"/>
  <c r="R1142" i="12"/>
  <c r="R1143" i="12"/>
  <c r="R1144" i="12"/>
  <c r="R1145" i="12"/>
  <c r="R1146" i="12"/>
  <c r="R1147" i="12"/>
  <c r="R1148" i="12"/>
  <c r="R1149" i="12"/>
  <c r="R1150" i="12"/>
  <c r="R1151" i="12"/>
  <c r="R1152" i="12"/>
  <c r="R1153" i="12"/>
  <c r="R1154" i="12"/>
  <c r="R1155" i="12"/>
  <c r="R1156" i="12"/>
  <c r="R1157" i="12"/>
  <c r="R1158" i="12"/>
  <c r="R1159" i="12"/>
  <c r="R1160" i="12"/>
  <c r="R1161" i="12"/>
  <c r="R1162" i="12"/>
  <c r="R1163" i="12"/>
  <c r="R1164" i="12"/>
  <c r="R1165" i="12"/>
  <c r="R1166" i="12"/>
  <c r="R1167" i="12"/>
  <c r="R1168" i="12"/>
  <c r="R1169" i="12"/>
  <c r="R1170" i="12"/>
  <c r="R1171" i="12"/>
  <c r="R1172" i="12"/>
  <c r="R1173" i="12"/>
  <c r="R1174" i="12"/>
  <c r="R1175" i="12"/>
  <c r="R1176" i="12"/>
  <c r="R1177" i="12"/>
  <c r="R1178" i="12"/>
  <c r="R1179" i="12"/>
  <c r="R1180" i="12"/>
  <c r="R1181" i="12"/>
  <c r="R1182" i="12"/>
  <c r="R1183" i="12"/>
  <c r="R1184" i="12"/>
  <c r="R1185" i="12"/>
  <c r="R1186" i="12"/>
  <c r="R1187" i="12"/>
  <c r="R1188" i="12"/>
  <c r="R1189" i="12"/>
  <c r="R1190" i="12"/>
  <c r="R1191" i="12"/>
  <c r="R1192" i="12"/>
  <c r="R1193" i="12"/>
  <c r="R1194" i="12"/>
  <c r="R1195" i="12"/>
  <c r="R1196" i="12"/>
  <c r="R1197" i="12"/>
  <c r="R1198" i="12"/>
  <c r="R1199" i="12"/>
  <c r="R1200" i="12"/>
  <c r="R1201" i="12"/>
  <c r="R1202" i="12"/>
  <c r="R1203" i="12"/>
  <c r="R1204" i="12"/>
  <c r="R1205" i="12"/>
  <c r="R1206" i="12"/>
  <c r="R1207" i="12"/>
  <c r="R1208" i="12"/>
  <c r="R1209" i="12"/>
  <c r="R1210" i="12"/>
  <c r="R1211" i="12"/>
  <c r="R1212" i="12"/>
  <c r="R1213" i="12"/>
  <c r="R1214" i="12"/>
  <c r="R1215" i="12"/>
  <c r="R1216" i="12"/>
  <c r="R1217" i="12"/>
  <c r="R1218" i="12"/>
  <c r="R1219" i="12"/>
  <c r="R1220" i="12"/>
  <c r="R1221" i="12"/>
  <c r="R1222" i="12"/>
  <c r="R1223" i="12"/>
  <c r="R1224" i="12"/>
  <c r="R1225" i="12"/>
  <c r="R1226" i="12"/>
  <c r="R1227" i="12"/>
  <c r="R1228" i="12"/>
  <c r="R1229" i="12"/>
  <c r="R1230" i="12"/>
  <c r="R1231" i="12"/>
  <c r="R1232" i="12"/>
  <c r="R1233" i="12"/>
  <c r="R1234" i="12"/>
  <c r="R1235" i="12"/>
  <c r="R1236" i="12"/>
  <c r="R1237" i="12"/>
  <c r="R1238" i="12"/>
  <c r="R1239" i="12"/>
  <c r="R1240" i="12"/>
  <c r="R1241" i="12"/>
  <c r="R1242" i="12"/>
  <c r="R1243" i="12"/>
  <c r="R1244" i="12"/>
  <c r="R1245" i="12"/>
  <c r="R1246" i="12"/>
  <c r="R1247" i="12"/>
  <c r="R1248" i="12"/>
  <c r="R1249" i="12"/>
  <c r="R1250" i="12"/>
  <c r="R1251" i="12"/>
  <c r="R1252" i="12"/>
  <c r="R1253" i="12"/>
  <c r="R1254" i="12"/>
  <c r="R1255" i="12"/>
  <c r="R1256" i="12"/>
  <c r="R1257" i="12"/>
  <c r="R1258" i="12"/>
  <c r="R1259" i="12"/>
  <c r="R1260" i="12"/>
  <c r="R1261" i="12"/>
  <c r="R1262" i="12"/>
  <c r="R1263" i="12"/>
  <c r="R1264" i="12"/>
  <c r="R1265" i="12"/>
  <c r="R1266" i="12"/>
  <c r="R1267" i="12"/>
  <c r="R1268" i="12"/>
  <c r="R1269" i="12"/>
  <c r="R1270" i="12"/>
  <c r="R1271" i="12"/>
  <c r="R1272" i="12"/>
  <c r="R1273" i="12"/>
  <c r="R1274" i="12"/>
  <c r="R1275" i="12"/>
  <c r="R1276" i="12"/>
  <c r="R1277" i="12"/>
  <c r="R1278" i="12"/>
  <c r="R1279" i="12"/>
  <c r="R1280" i="12"/>
  <c r="R1281" i="12"/>
  <c r="R1282" i="12"/>
  <c r="R1283" i="12"/>
  <c r="R1284" i="12"/>
  <c r="R1285" i="12"/>
  <c r="R1286" i="12"/>
  <c r="R1287" i="12"/>
  <c r="R1288" i="12"/>
  <c r="R1289" i="12"/>
  <c r="R1290" i="12"/>
  <c r="R1291" i="12"/>
  <c r="R1292" i="12"/>
  <c r="R1293" i="12"/>
  <c r="R1294" i="12"/>
  <c r="R1295" i="12"/>
  <c r="R1296" i="12"/>
  <c r="R1297" i="12"/>
  <c r="R1298" i="12"/>
  <c r="R1299" i="12"/>
  <c r="R1300" i="12"/>
  <c r="R1301" i="12"/>
  <c r="R1302" i="12"/>
  <c r="R1303" i="12"/>
  <c r="R1304" i="12"/>
  <c r="R1305" i="12"/>
  <c r="R1306" i="12"/>
  <c r="R1307" i="12"/>
  <c r="R1308" i="12"/>
  <c r="R1309" i="12"/>
  <c r="R1310" i="12"/>
  <c r="R1311" i="12"/>
  <c r="R1312" i="12"/>
  <c r="R1313" i="12"/>
  <c r="R1314" i="12"/>
  <c r="R1315" i="12"/>
  <c r="R1316" i="12"/>
  <c r="R1317" i="12"/>
  <c r="R1318" i="12"/>
  <c r="R1319" i="12"/>
  <c r="R1320" i="12"/>
  <c r="R1321" i="12"/>
  <c r="R1322" i="12"/>
  <c r="R1323" i="12"/>
  <c r="R1324" i="12"/>
  <c r="R1325" i="12"/>
  <c r="R1326" i="12"/>
  <c r="R1327" i="12"/>
  <c r="R1328" i="12"/>
  <c r="R1329" i="12"/>
  <c r="R1330" i="12"/>
  <c r="R1331" i="12"/>
  <c r="R1332" i="12"/>
  <c r="R1333" i="12"/>
  <c r="R1334" i="12"/>
  <c r="R1335" i="12"/>
  <c r="R1336" i="12"/>
  <c r="R1337" i="12"/>
  <c r="R1338" i="12"/>
  <c r="R1339" i="12"/>
  <c r="R1340" i="12"/>
  <c r="R1341" i="12"/>
  <c r="R1342" i="12"/>
  <c r="R1343" i="12"/>
  <c r="R1344" i="12"/>
  <c r="R1345" i="12"/>
  <c r="R1346" i="12"/>
  <c r="R1347" i="12"/>
  <c r="R1348" i="12"/>
  <c r="R1349" i="12"/>
  <c r="R1350" i="12"/>
  <c r="R1351" i="12"/>
  <c r="R1352" i="12"/>
  <c r="R1353" i="12"/>
  <c r="R1354" i="12"/>
  <c r="R1355" i="12"/>
  <c r="R1356" i="12"/>
  <c r="R1357" i="12"/>
  <c r="R1358" i="12"/>
  <c r="R1359" i="12"/>
  <c r="R1360" i="12"/>
  <c r="R1361" i="12"/>
  <c r="R1362" i="12"/>
  <c r="R1363" i="12"/>
  <c r="R1364" i="12"/>
  <c r="R1365" i="12"/>
  <c r="R1366" i="12"/>
  <c r="R1367" i="12"/>
  <c r="R1368" i="12"/>
  <c r="R1369" i="12"/>
  <c r="R1370" i="12"/>
  <c r="R1371" i="12"/>
  <c r="R1372" i="12"/>
  <c r="R1373" i="12"/>
  <c r="R1374" i="12"/>
  <c r="R1375" i="12"/>
  <c r="R1376" i="12"/>
  <c r="R1377" i="12"/>
  <c r="R1378" i="12"/>
  <c r="R1379" i="12"/>
  <c r="R1380" i="12"/>
  <c r="R1381" i="12"/>
  <c r="R1382" i="12"/>
  <c r="R1383" i="12"/>
  <c r="R1384" i="12"/>
  <c r="R1385" i="12"/>
  <c r="R1386" i="12"/>
  <c r="R1387" i="12"/>
  <c r="R1388" i="12"/>
  <c r="R1389" i="12"/>
  <c r="R1390" i="12"/>
  <c r="R1391" i="12"/>
  <c r="R1392" i="12"/>
  <c r="R1393" i="12"/>
  <c r="R1394" i="12"/>
  <c r="R1395" i="12"/>
  <c r="R1396" i="12"/>
  <c r="R1397" i="12"/>
  <c r="R1398" i="12"/>
  <c r="R1399" i="12"/>
  <c r="R1400" i="12"/>
  <c r="R1401" i="12"/>
  <c r="R1402" i="12"/>
  <c r="R1403" i="12"/>
  <c r="R1404" i="12"/>
  <c r="R1405" i="12"/>
  <c r="R1406" i="12"/>
  <c r="R1407" i="12"/>
  <c r="R1408" i="12"/>
  <c r="R1409" i="12"/>
  <c r="R1410" i="12"/>
  <c r="R1411" i="12"/>
  <c r="R1412" i="12"/>
  <c r="R1413" i="12"/>
  <c r="R1414" i="12"/>
  <c r="R1415" i="12"/>
  <c r="R1416" i="12"/>
  <c r="R1417" i="12"/>
  <c r="R1418" i="12"/>
  <c r="R1419" i="12"/>
  <c r="R1420" i="12"/>
  <c r="R1421" i="12"/>
  <c r="R1422" i="12"/>
  <c r="R1423" i="12"/>
  <c r="R1424" i="12"/>
  <c r="R1425" i="12"/>
  <c r="R1426" i="12"/>
  <c r="R1427" i="12"/>
  <c r="R1428" i="12"/>
  <c r="R1429" i="12"/>
  <c r="R1430" i="12"/>
  <c r="R1431" i="12"/>
  <c r="R1432" i="12"/>
  <c r="R1433" i="12"/>
  <c r="R1434" i="12"/>
  <c r="R1435" i="12"/>
  <c r="R1436" i="12"/>
  <c r="R1437" i="12"/>
  <c r="R1438" i="12"/>
  <c r="R1439" i="12"/>
  <c r="R1440" i="12"/>
  <c r="R1441" i="12"/>
  <c r="R1442" i="12"/>
  <c r="R1443" i="12"/>
  <c r="R1444" i="12"/>
  <c r="R1445" i="12"/>
  <c r="R1446" i="12"/>
  <c r="R1447" i="12"/>
  <c r="R1448" i="12"/>
  <c r="R1449" i="12"/>
  <c r="R1450" i="12"/>
  <c r="R1451" i="12"/>
  <c r="R1452" i="12"/>
  <c r="R1453" i="12"/>
  <c r="R1454" i="12"/>
  <c r="R1455" i="12"/>
  <c r="R1456" i="12"/>
  <c r="R1457" i="12"/>
  <c r="R1458" i="12"/>
  <c r="R1459" i="12"/>
  <c r="R1460" i="12"/>
  <c r="R1461" i="12"/>
  <c r="R1462" i="12"/>
  <c r="R1463" i="12"/>
  <c r="R1464" i="12"/>
  <c r="R1465" i="12"/>
  <c r="R1466" i="12"/>
  <c r="R1467" i="12"/>
  <c r="R1468" i="12"/>
  <c r="R1469" i="12"/>
  <c r="R1470" i="12"/>
  <c r="R1471" i="12"/>
  <c r="R1472" i="12"/>
  <c r="R1473" i="12"/>
  <c r="R1474" i="12"/>
  <c r="R1475" i="12"/>
  <c r="R1476" i="12"/>
  <c r="R1477" i="12"/>
  <c r="R1478" i="12"/>
  <c r="R1479" i="12"/>
  <c r="R1480" i="12"/>
  <c r="R1481" i="12"/>
  <c r="R1482" i="12"/>
  <c r="R1483" i="12"/>
  <c r="R1484" i="12"/>
  <c r="R1485" i="12"/>
  <c r="R1486" i="12"/>
  <c r="R1487" i="12"/>
  <c r="R1488" i="12"/>
  <c r="R1489" i="12"/>
  <c r="R1490" i="12"/>
  <c r="R1491" i="12"/>
  <c r="R1492" i="12"/>
  <c r="R1493" i="12"/>
  <c r="R1494" i="12"/>
  <c r="R1495" i="12"/>
  <c r="R1496" i="12"/>
  <c r="R1497" i="12"/>
  <c r="R1498" i="12"/>
  <c r="R1499" i="12"/>
  <c r="R1500" i="12"/>
  <c r="R1501" i="12"/>
  <c r="R1502" i="12"/>
  <c r="R1503" i="12"/>
  <c r="R1504" i="12"/>
  <c r="R1505" i="12"/>
  <c r="R1506" i="12"/>
  <c r="R1507" i="12"/>
  <c r="R1508" i="12"/>
  <c r="R1509" i="12"/>
  <c r="R1510" i="12"/>
  <c r="R1511" i="12"/>
  <c r="R1512" i="12"/>
  <c r="R1513" i="12"/>
  <c r="R1514" i="12"/>
  <c r="R1515" i="12"/>
  <c r="R1516" i="12"/>
  <c r="R1517" i="12"/>
  <c r="R1518" i="12"/>
  <c r="R1519" i="12"/>
  <c r="R1520" i="12"/>
  <c r="R1521" i="12"/>
  <c r="R1522" i="12"/>
  <c r="R1523" i="12"/>
  <c r="R1524" i="12"/>
  <c r="R1525" i="12"/>
  <c r="R1526" i="12"/>
  <c r="R1527" i="12"/>
  <c r="R1528" i="12"/>
  <c r="R1529" i="12"/>
  <c r="R1530" i="12"/>
  <c r="R1531" i="12"/>
  <c r="R1532" i="12"/>
  <c r="R1533" i="12"/>
  <c r="R1534" i="12"/>
  <c r="R1535" i="12"/>
  <c r="R1536" i="12"/>
  <c r="R1537" i="12"/>
  <c r="R1538" i="12"/>
  <c r="R1539" i="12"/>
  <c r="R1540" i="12"/>
  <c r="R1541" i="12"/>
  <c r="R1542" i="12"/>
  <c r="R1543" i="12"/>
  <c r="R1544" i="12"/>
  <c r="R1545" i="12"/>
  <c r="R1546" i="12"/>
  <c r="R1547" i="12"/>
  <c r="R1548" i="12"/>
  <c r="R1549" i="12"/>
  <c r="R1550" i="12"/>
  <c r="R1551" i="12"/>
  <c r="R1552" i="12"/>
  <c r="R1553" i="12"/>
  <c r="R1554" i="12"/>
  <c r="R1555" i="12"/>
  <c r="R1556" i="12"/>
  <c r="R1557" i="12"/>
  <c r="R1558" i="12"/>
  <c r="R1559" i="12"/>
  <c r="R1560" i="12"/>
  <c r="R1561" i="12"/>
  <c r="R1562" i="12"/>
  <c r="R1563" i="12"/>
  <c r="R1564" i="12"/>
  <c r="R1565" i="12"/>
  <c r="R1566" i="12"/>
  <c r="R1567" i="12"/>
  <c r="R1568" i="12"/>
  <c r="R1569" i="12"/>
  <c r="R1570" i="12"/>
  <c r="R1571" i="12"/>
  <c r="R1572" i="12"/>
  <c r="R1573" i="12"/>
  <c r="R1574" i="12"/>
  <c r="R1575" i="12"/>
  <c r="R1576" i="12"/>
  <c r="R1577" i="12"/>
  <c r="R1578" i="12"/>
  <c r="R1579" i="12"/>
  <c r="R1580" i="12"/>
  <c r="R1581" i="12"/>
  <c r="R1582" i="12"/>
  <c r="R1583" i="12"/>
  <c r="R1584" i="12"/>
  <c r="R1585" i="12"/>
  <c r="R1586" i="12"/>
  <c r="R1587" i="12"/>
  <c r="R1588" i="12"/>
  <c r="R1589" i="12"/>
  <c r="R1590" i="12"/>
  <c r="R1591" i="12"/>
  <c r="R1592" i="12"/>
  <c r="R1593" i="12"/>
  <c r="R1594" i="12"/>
  <c r="R1595" i="12"/>
  <c r="R1596" i="12"/>
  <c r="R1597" i="12"/>
  <c r="R1598" i="12"/>
  <c r="R1599" i="12"/>
  <c r="R1600" i="12"/>
  <c r="R1601" i="12"/>
  <c r="R1602" i="12"/>
  <c r="R1603" i="12"/>
  <c r="R1604" i="12"/>
  <c r="R1605" i="12"/>
  <c r="R1606" i="12"/>
  <c r="R1607" i="12"/>
  <c r="R1608" i="12"/>
  <c r="R1609" i="12"/>
  <c r="R1610" i="12"/>
  <c r="R1611" i="12"/>
  <c r="R1612" i="12"/>
  <c r="R1613" i="12"/>
  <c r="R1614" i="12"/>
  <c r="R1615" i="12"/>
  <c r="R1616" i="12"/>
  <c r="R1617" i="12"/>
  <c r="R1618" i="12"/>
  <c r="R1619" i="12"/>
  <c r="R1620" i="12"/>
  <c r="R1621" i="12"/>
  <c r="R1622" i="12"/>
  <c r="R1623" i="12"/>
  <c r="R1624" i="12"/>
  <c r="R1625" i="12"/>
  <c r="R1626" i="12"/>
  <c r="R1627" i="12"/>
  <c r="R1628" i="12"/>
  <c r="R1629" i="12"/>
  <c r="R1630" i="12"/>
  <c r="R1631" i="12"/>
  <c r="R1632" i="12"/>
  <c r="R1633" i="12"/>
  <c r="R1634" i="12"/>
  <c r="R1635" i="12"/>
  <c r="R1636" i="12"/>
  <c r="R1637" i="12"/>
  <c r="R1638" i="12"/>
  <c r="R1639" i="12"/>
  <c r="R1640" i="12"/>
  <c r="R1641" i="12"/>
  <c r="R1642" i="12"/>
  <c r="R1643" i="12"/>
  <c r="R1644" i="12"/>
  <c r="R1645" i="12"/>
  <c r="R1646" i="12"/>
  <c r="R1647" i="12"/>
  <c r="R1648" i="12"/>
  <c r="R1649" i="12"/>
  <c r="R1650" i="12"/>
  <c r="R1651" i="12"/>
  <c r="R1652" i="12"/>
  <c r="R1653" i="12"/>
  <c r="R1654" i="12"/>
  <c r="R1655" i="12"/>
  <c r="R1656" i="12"/>
  <c r="R1657" i="12"/>
  <c r="R1658" i="12"/>
  <c r="R1659" i="12"/>
  <c r="R1660" i="12"/>
  <c r="R1661" i="12"/>
  <c r="R1662" i="12"/>
  <c r="R1663" i="12"/>
  <c r="R1664" i="12"/>
  <c r="R1665" i="12"/>
  <c r="R1666" i="12"/>
  <c r="R1667" i="12"/>
  <c r="R1668" i="12"/>
  <c r="R1669" i="12"/>
  <c r="R1670" i="12"/>
  <c r="R1671" i="12"/>
  <c r="R1672" i="12"/>
  <c r="R1673" i="12"/>
  <c r="R1674" i="12"/>
  <c r="R1675" i="12"/>
  <c r="R1676" i="12"/>
  <c r="R1677" i="12"/>
  <c r="R1678" i="12"/>
  <c r="R1679" i="12"/>
  <c r="R1680" i="12"/>
  <c r="R1681" i="12"/>
  <c r="R1682" i="12"/>
  <c r="R1683" i="12"/>
  <c r="R1684" i="12"/>
  <c r="R1685" i="12"/>
  <c r="R1686" i="12"/>
  <c r="R1687" i="12"/>
  <c r="R1688" i="12"/>
  <c r="R1689" i="12"/>
  <c r="R1690" i="12"/>
  <c r="R1691" i="12"/>
  <c r="R1692" i="12"/>
  <c r="R1693" i="12"/>
  <c r="R1694" i="12"/>
  <c r="R1695" i="12"/>
  <c r="R1696" i="12"/>
  <c r="R1697" i="12"/>
  <c r="R1698" i="12"/>
  <c r="R1699" i="12"/>
  <c r="R1700" i="12"/>
  <c r="R1701" i="12"/>
  <c r="R1702" i="12"/>
  <c r="R1703" i="12"/>
  <c r="R1704" i="12"/>
  <c r="R1705" i="12"/>
  <c r="R1706" i="12"/>
  <c r="R1707" i="12"/>
  <c r="R1708" i="12"/>
  <c r="R1709" i="12"/>
  <c r="R1710" i="12"/>
  <c r="R1711" i="12"/>
  <c r="R1712" i="12"/>
  <c r="R1713" i="12"/>
  <c r="R1714" i="12"/>
  <c r="R1715" i="12"/>
  <c r="R1716" i="12"/>
  <c r="R1717" i="12"/>
  <c r="R1718" i="12"/>
  <c r="R1719" i="12"/>
  <c r="R1720" i="12"/>
  <c r="R1721" i="12"/>
  <c r="R1722" i="12"/>
  <c r="R1723" i="12"/>
  <c r="R1724" i="12"/>
  <c r="R1725" i="12"/>
  <c r="R1726" i="12"/>
  <c r="R1727" i="12"/>
  <c r="R1728" i="12"/>
  <c r="R1729" i="12"/>
  <c r="R1730" i="12"/>
  <c r="R1731" i="12"/>
  <c r="R1732" i="12"/>
  <c r="R1733" i="12"/>
  <c r="R1734" i="12"/>
  <c r="R1735" i="12"/>
  <c r="R1736" i="12"/>
  <c r="R1737" i="12"/>
  <c r="R1738" i="12"/>
  <c r="R1739" i="12"/>
  <c r="R1740" i="12"/>
  <c r="R1741" i="12"/>
  <c r="R1742" i="12"/>
  <c r="R1743" i="12"/>
  <c r="R1744" i="12"/>
  <c r="R1745" i="12"/>
  <c r="R1746" i="12"/>
  <c r="R1747" i="12"/>
  <c r="R1748" i="12"/>
  <c r="R1749" i="12"/>
  <c r="R1750" i="12"/>
  <c r="R1751" i="12"/>
  <c r="R1752" i="12"/>
  <c r="R1753" i="12"/>
  <c r="R1754" i="12"/>
  <c r="R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444" i="12"/>
  <c r="U445" i="12"/>
  <c r="U446" i="12"/>
  <c r="U447" i="12"/>
  <c r="U448" i="12"/>
  <c r="U449" i="12"/>
  <c r="U450" i="12"/>
  <c r="U451" i="12"/>
  <c r="U452" i="12"/>
  <c r="U453" i="12"/>
  <c r="U454" i="12"/>
  <c r="U455" i="12"/>
  <c r="U456" i="12"/>
  <c r="U457" i="12"/>
  <c r="U458" i="12"/>
  <c r="U459" i="12"/>
  <c r="U460" i="12"/>
  <c r="U461" i="12"/>
  <c r="U462" i="12"/>
  <c r="U463" i="12"/>
  <c r="U464" i="12"/>
  <c r="U465" i="12"/>
  <c r="U466" i="12"/>
  <c r="U467" i="12"/>
  <c r="U468" i="12"/>
  <c r="U469" i="12"/>
  <c r="U470" i="12"/>
  <c r="U471" i="12"/>
  <c r="U472" i="12"/>
  <c r="U473" i="12"/>
  <c r="U474" i="12"/>
  <c r="U475" i="12"/>
  <c r="U476" i="12"/>
  <c r="U477" i="12"/>
  <c r="U478" i="12"/>
  <c r="U479" i="12"/>
  <c r="U480" i="12"/>
  <c r="U481" i="12"/>
  <c r="U482" i="12"/>
  <c r="U483" i="12"/>
  <c r="U484" i="12"/>
  <c r="U485" i="12"/>
  <c r="U486" i="12"/>
  <c r="U487" i="12"/>
  <c r="U488" i="12"/>
  <c r="U489" i="12"/>
  <c r="U490" i="12"/>
  <c r="U491" i="12"/>
  <c r="U492" i="12"/>
  <c r="U493" i="12"/>
  <c r="U494" i="12"/>
  <c r="U495" i="12"/>
  <c r="U496" i="12"/>
  <c r="U497" i="12"/>
  <c r="U498" i="12"/>
  <c r="U499" i="12"/>
  <c r="U500" i="12"/>
  <c r="U501" i="12"/>
  <c r="U502" i="12"/>
  <c r="U503" i="12"/>
  <c r="U504" i="12"/>
  <c r="U505" i="12"/>
  <c r="U506" i="12"/>
  <c r="U507" i="12"/>
  <c r="U508" i="12"/>
  <c r="U509" i="12"/>
  <c r="U510" i="12"/>
  <c r="U511" i="12"/>
  <c r="U512" i="12"/>
  <c r="U513" i="12"/>
  <c r="U514" i="12"/>
  <c r="U515" i="12"/>
  <c r="U516" i="12"/>
  <c r="U517" i="12"/>
  <c r="U518" i="12"/>
  <c r="U519" i="12"/>
  <c r="U520" i="12"/>
  <c r="U521" i="12"/>
  <c r="U522" i="12"/>
  <c r="U523" i="12"/>
  <c r="U524" i="12"/>
  <c r="U525" i="12"/>
  <c r="U526" i="12"/>
  <c r="U527" i="12"/>
  <c r="U528" i="12"/>
  <c r="U529" i="12"/>
  <c r="U530" i="12"/>
  <c r="U531" i="12"/>
  <c r="U532" i="12"/>
  <c r="U533" i="12"/>
  <c r="U534" i="12"/>
  <c r="U535" i="12"/>
  <c r="U536" i="12"/>
  <c r="U537" i="12"/>
  <c r="U538" i="12"/>
  <c r="U539" i="12"/>
  <c r="U540" i="12"/>
  <c r="U541" i="12"/>
  <c r="U542" i="12"/>
  <c r="U543" i="12"/>
  <c r="U544" i="12"/>
  <c r="U545" i="12"/>
  <c r="U546" i="12"/>
  <c r="U547" i="12"/>
  <c r="U548" i="12"/>
  <c r="U549" i="12"/>
  <c r="U550" i="12"/>
  <c r="U551" i="12"/>
  <c r="U552" i="12"/>
  <c r="U553" i="12"/>
  <c r="U554" i="12"/>
  <c r="U555" i="12"/>
  <c r="U556" i="12"/>
  <c r="U557" i="12"/>
  <c r="U558" i="12"/>
  <c r="U559" i="12"/>
  <c r="U560" i="12"/>
  <c r="U561" i="12"/>
  <c r="U562" i="12"/>
  <c r="U563" i="12"/>
  <c r="U564" i="12"/>
  <c r="U565" i="12"/>
  <c r="U566" i="12"/>
  <c r="U567" i="12"/>
  <c r="U568" i="12"/>
  <c r="U569" i="12"/>
  <c r="U570" i="12"/>
  <c r="U571" i="12"/>
  <c r="U572" i="12"/>
  <c r="U573" i="12"/>
  <c r="U574" i="12"/>
  <c r="U575" i="12"/>
  <c r="U576" i="12"/>
  <c r="U577" i="12"/>
  <c r="U578" i="12"/>
  <c r="U579" i="12"/>
  <c r="U580" i="12"/>
  <c r="U581" i="12"/>
  <c r="U582" i="12"/>
  <c r="U583" i="12"/>
  <c r="U584" i="12"/>
  <c r="U585" i="12"/>
  <c r="U586" i="12"/>
  <c r="U587" i="12"/>
  <c r="U588" i="12"/>
  <c r="U589" i="12"/>
  <c r="U590" i="12"/>
  <c r="U591" i="12"/>
  <c r="U592" i="12"/>
  <c r="U593" i="12"/>
  <c r="U594" i="12"/>
  <c r="U595" i="12"/>
  <c r="U596" i="12"/>
  <c r="U597" i="12"/>
  <c r="U598" i="12"/>
  <c r="U599" i="12"/>
  <c r="U600" i="12"/>
  <c r="U601" i="12"/>
  <c r="U602" i="12"/>
  <c r="U603" i="12"/>
  <c r="U604" i="12"/>
  <c r="U605" i="12"/>
  <c r="U606" i="12"/>
  <c r="U607" i="12"/>
  <c r="U608" i="12"/>
  <c r="U609" i="12"/>
  <c r="U610" i="12"/>
  <c r="U611" i="12"/>
  <c r="U612" i="12"/>
  <c r="U613" i="12"/>
  <c r="U614" i="12"/>
  <c r="U615" i="12"/>
  <c r="U616" i="12"/>
  <c r="U617" i="12"/>
  <c r="U618" i="12"/>
  <c r="U619" i="12"/>
  <c r="U620" i="12"/>
  <c r="U621" i="12"/>
  <c r="U622" i="12"/>
  <c r="U623" i="12"/>
  <c r="U624" i="12"/>
  <c r="U625" i="12"/>
  <c r="U626" i="12"/>
  <c r="U627" i="12"/>
  <c r="U628" i="12"/>
  <c r="U629" i="12"/>
  <c r="U630" i="12"/>
  <c r="U631" i="12"/>
  <c r="U632" i="12"/>
  <c r="U633" i="12"/>
  <c r="U634" i="12"/>
  <c r="U635" i="12"/>
  <c r="U636" i="12"/>
  <c r="U637" i="12"/>
  <c r="U638" i="12"/>
  <c r="U639" i="12"/>
  <c r="U640" i="12"/>
  <c r="U641" i="12"/>
  <c r="U642" i="12"/>
  <c r="U643" i="12"/>
  <c r="U644" i="12"/>
  <c r="U645" i="12"/>
  <c r="U646" i="12"/>
  <c r="U647" i="12"/>
  <c r="U648" i="12"/>
  <c r="U649" i="12"/>
  <c r="U650" i="12"/>
  <c r="U651" i="12"/>
  <c r="U652" i="12"/>
  <c r="U653" i="12"/>
  <c r="U654" i="12"/>
  <c r="U655" i="12"/>
  <c r="U656" i="12"/>
  <c r="U657" i="12"/>
  <c r="U658" i="12"/>
  <c r="U659" i="12"/>
  <c r="U660" i="12"/>
  <c r="U661" i="12"/>
  <c r="U662" i="12"/>
  <c r="U663" i="12"/>
  <c r="U664" i="12"/>
  <c r="U665" i="12"/>
  <c r="U666" i="12"/>
  <c r="U667" i="12"/>
  <c r="U668" i="12"/>
  <c r="U669" i="12"/>
  <c r="U670" i="12"/>
  <c r="U671" i="12"/>
  <c r="U672" i="12"/>
  <c r="U673" i="12"/>
  <c r="U674" i="12"/>
  <c r="U675" i="12"/>
  <c r="U676" i="12"/>
  <c r="U677" i="12"/>
  <c r="U678" i="12"/>
  <c r="U679" i="12"/>
  <c r="U680" i="12"/>
  <c r="U681" i="12"/>
  <c r="U682" i="12"/>
  <c r="U683" i="12"/>
  <c r="U684" i="12"/>
  <c r="U685" i="12"/>
  <c r="U686" i="12"/>
  <c r="U687" i="12"/>
  <c r="U688" i="12"/>
  <c r="U689" i="12"/>
  <c r="U690" i="12"/>
  <c r="U691" i="12"/>
  <c r="U692" i="12"/>
  <c r="U693" i="12"/>
  <c r="U694" i="12"/>
  <c r="U695" i="12"/>
  <c r="U696" i="12"/>
  <c r="U697" i="12"/>
  <c r="U698" i="12"/>
  <c r="U699" i="12"/>
  <c r="U700" i="12"/>
  <c r="U701" i="12"/>
  <c r="U702" i="12"/>
  <c r="U703" i="12"/>
  <c r="U704" i="12"/>
  <c r="U705" i="12"/>
  <c r="U706" i="12"/>
  <c r="U707" i="12"/>
  <c r="U708" i="12"/>
  <c r="U709" i="12"/>
  <c r="U710" i="12"/>
  <c r="U711" i="12"/>
  <c r="U712" i="12"/>
  <c r="U713" i="12"/>
  <c r="U714" i="12"/>
  <c r="U715" i="12"/>
  <c r="U716" i="12"/>
  <c r="U717" i="12"/>
  <c r="U718" i="12"/>
  <c r="U719" i="12"/>
  <c r="U720" i="12"/>
  <c r="U721" i="12"/>
  <c r="U722" i="12"/>
  <c r="U723" i="12"/>
  <c r="U724" i="12"/>
  <c r="U725" i="12"/>
  <c r="U726" i="12"/>
  <c r="U727" i="12"/>
  <c r="U728" i="12"/>
  <c r="U729" i="12"/>
  <c r="U730" i="12"/>
  <c r="U731" i="12"/>
  <c r="U732" i="12"/>
  <c r="U733" i="12"/>
  <c r="U734" i="12"/>
  <c r="U735" i="12"/>
  <c r="U736" i="12"/>
  <c r="U737" i="12"/>
  <c r="U738" i="12"/>
  <c r="U739" i="12"/>
  <c r="U740" i="12"/>
  <c r="U741" i="12"/>
  <c r="U742" i="12"/>
  <c r="U743" i="12"/>
  <c r="U744" i="12"/>
  <c r="U745" i="12"/>
  <c r="U746" i="12"/>
  <c r="U747" i="12"/>
  <c r="U748" i="12"/>
  <c r="U749" i="12"/>
  <c r="U750" i="12"/>
  <c r="U751" i="12"/>
  <c r="U752" i="12"/>
  <c r="U753" i="12"/>
  <c r="U754" i="12"/>
  <c r="U755" i="12"/>
  <c r="U756" i="12"/>
  <c r="U757" i="12"/>
  <c r="U758" i="12"/>
  <c r="U759" i="12"/>
  <c r="U760" i="12"/>
  <c r="U761" i="12"/>
  <c r="U762" i="12"/>
  <c r="U763" i="12"/>
  <c r="U764" i="12"/>
  <c r="U765" i="12"/>
  <c r="U766" i="12"/>
  <c r="U767" i="12"/>
  <c r="U768" i="12"/>
  <c r="U769" i="12"/>
  <c r="U770" i="12"/>
  <c r="U771" i="12"/>
  <c r="U772" i="12"/>
  <c r="U773" i="12"/>
  <c r="U774" i="12"/>
  <c r="U775" i="12"/>
  <c r="U776" i="12"/>
  <c r="U777" i="12"/>
  <c r="U778" i="12"/>
  <c r="U779" i="12"/>
  <c r="U780" i="12"/>
  <c r="U781" i="12"/>
  <c r="U782" i="12"/>
  <c r="U783" i="12"/>
  <c r="U784" i="12"/>
  <c r="U785" i="12"/>
  <c r="U786" i="12"/>
  <c r="U787" i="12"/>
  <c r="U788" i="12"/>
  <c r="U789" i="12"/>
  <c r="U790" i="12"/>
  <c r="U791" i="12"/>
  <c r="U792" i="12"/>
  <c r="U793" i="12"/>
  <c r="U794" i="12"/>
  <c r="U795" i="12"/>
  <c r="U796" i="12"/>
  <c r="U797" i="12"/>
  <c r="U798" i="12"/>
  <c r="U799" i="12"/>
  <c r="U800" i="12"/>
  <c r="U801" i="12"/>
  <c r="U802" i="12"/>
  <c r="U803" i="12"/>
  <c r="U804" i="12"/>
  <c r="U805" i="12"/>
  <c r="U806" i="12"/>
  <c r="U807" i="12"/>
  <c r="U808" i="12"/>
  <c r="U809" i="12"/>
  <c r="U810" i="12"/>
  <c r="U811" i="12"/>
  <c r="U812" i="12"/>
  <c r="U813" i="12"/>
  <c r="U814" i="12"/>
  <c r="U815" i="12"/>
  <c r="U816" i="12"/>
  <c r="U817" i="12"/>
  <c r="U818" i="12"/>
  <c r="U819" i="12"/>
  <c r="U820" i="12"/>
  <c r="U821" i="12"/>
  <c r="U822" i="12"/>
  <c r="U823" i="12"/>
  <c r="U824" i="12"/>
  <c r="U825" i="12"/>
  <c r="U826" i="12"/>
  <c r="U827" i="12"/>
  <c r="U828" i="12"/>
  <c r="U829" i="12"/>
  <c r="U830" i="12"/>
  <c r="U831" i="12"/>
  <c r="U832" i="12"/>
  <c r="U833" i="12"/>
  <c r="U834" i="12"/>
  <c r="U835" i="12"/>
  <c r="U836" i="12"/>
  <c r="U837" i="12"/>
  <c r="U838" i="12"/>
  <c r="U839" i="12"/>
  <c r="U840" i="12"/>
  <c r="U841" i="12"/>
  <c r="U842" i="12"/>
  <c r="U843" i="12"/>
  <c r="U844" i="12"/>
  <c r="U845" i="12"/>
  <c r="U846" i="12"/>
  <c r="U847" i="12"/>
  <c r="U848" i="12"/>
  <c r="U849" i="12"/>
  <c r="U850" i="12"/>
  <c r="U851" i="12"/>
  <c r="U852" i="12"/>
  <c r="U853" i="12"/>
  <c r="U854" i="12"/>
  <c r="U855" i="12"/>
  <c r="U856" i="12"/>
  <c r="U857" i="12"/>
  <c r="U858" i="12"/>
  <c r="U859" i="12"/>
  <c r="U860" i="12"/>
  <c r="U861" i="12"/>
  <c r="U862" i="12"/>
  <c r="U863" i="12"/>
  <c r="U864" i="12"/>
  <c r="U865" i="12"/>
  <c r="U866" i="12"/>
  <c r="U867" i="12"/>
  <c r="U868" i="12"/>
  <c r="U869" i="12"/>
  <c r="U870" i="12"/>
  <c r="U871" i="12"/>
  <c r="U872" i="12"/>
  <c r="U873" i="12"/>
  <c r="U874" i="12"/>
  <c r="U875" i="12"/>
  <c r="U876" i="12"/>
  <c r="U877" i="12"/>
  <c r="U878" i="12"/>
  <c r="U879" i="12"/>
  <c r="U880" i="12"/>
  <c r="U881" i="12"/>
  <c r="U882" i="12"/>
  <c r="U883" i="12"/>
  <c r="U884" i="12"/>
  <c r="U885" i="12"/>
  <c r="U886" i="12"/>
  <c r="U887" i="12"/>
  <c r="U888" i="12"/>
  <c r="U889" i="12"/>
  <c r="U890" i="12"/>
  <c r="U891" i="12"/>
  <c r="U892" i="12"/>
  <c r="U893" i="12"/>
  <c r="U894" i="12"/>
  <c r="U895" i="12"/>
  <c r="U896" i="12"/>
  <c r="U897" i="12"/>
  <c r="U898" i="12"/>
  <c r="U899" i="12"/>
  <c r="U900" i="12"/>
  <c r="U901" i="12"/>
  <c r="U902" i="12"/>
  <c r="U903" i="12"/>
  <c r="U904" i="12"/>
  <c r="U905" i="12"/>
  <c r="U906" i="12"/>
  <c r="U907" i="12"/>
  <c r="U908" i="12"/>
  <c r="U909" i="12"/>
  <c r="U910" i="12"/>
  <c r="U911" i="12"/>
  <c r="U912" i="12"/>
  <c r="U913" i="12"/>
  <c r="U914" i="12"/>
  <c r="U915" i="12"/>
  <c r="U916" i="12"/>
  <c r="U917" i="12"/>
  <c r="U918" i="12"/>
  <c r="U919" i="12"/>
  <c r="U920" i="12"/>
  <c r="U921" i="12"/>
  <c r="U922" i="12"/>
  <c r="U923" i="12"/>
  <c r="U924" i="12"/>
  <c r="U925" i="12"/>
  <c r="U926" i="12"/>
  <c r="U927" i="12"/>
  <c r="U928" i="12"/>
  <c r="U929" i="12"/>
  <c r="U930" i="12"/>
  <c r="U931" i="12"/>
  <c r="U932" i="12"/>
  <c r="U933" i="12"/>
  <c r="U934" i="12"/>
  <c r="U935" i="12"/>
  <c r="U936" i="12"/>
  <c r="U937" i="12"/>
  <c r="U938" i="12"/>
  <c r="U939" i="12"/>
  <c r="U940" i="12"/>
  <c r="U941" i="12"/>
  <c r="U942" i="12"/>
  <c r="U943" i="12"/>
  <c r="U944" i="12"/>
  <c r="U945" i="12"/>
  <c r="U946" i="12"/>
  <c r="U947" i="12"/>
  <c r="U948" i="12"/>
  <c r="U949" i="12"/>
  <c r="U950" i="12"/>
  <c r="U951" i="12"/>
  <c r="U952" i="12"/>
  <c r="U953" i="12"/>
  <c r="U954" i="12"/>
  <c r="U955" i="12"/>
  <c r="U956" i="12"/>
  <c r="U957" i="12"/>
  <c r="U958" i="12"/>
  <c r="U959" i="12"/>
  <c r="U960" i="12"/>
  <c r="U961" i="12"/>
  <c r="U962" i="12"/>
  <c r="U963" i="12"/>
  <c r="U964" i="12"/>
  <c r="U965" i="12"/>
  <c r="U966" i="12"/>
  <c r="U967" i="12"/>
  <c r="U968" i="12"/>
  <c r="U969" i="12"/>
  <c r="U970" i="12"/>
  <c r="U971" i="12"/>
  <c r="U972" i="12"/>
  <c r="U973" i="12"/>
  <c r="U974" i="12"/>
  <c r="U975" i="12"/>
  <c r="U976" i="12"/>
  <c r="U977" i="12"/>
  <c r="U978" i="12"/>
  <c r="U979" i="12"/>
  <c r="U980" i="12"/>
  <c r="U981" i="12"/>
  <c r="U982" i="12"/>
  <c r="U983" i="12"/>
  <c r="U984" i="12"/>
  <c r="U985" i="12"/>
  <c r="U986" i="12"/>
  <c r="U987" i="12"/>
  <c r="U988" i="12"/>
  <c r="U989" i="12"/>
  <c r="U990" i="12"/>
  <c r="U991" i="12"/>
  <c r="U992" i="12"/>
  <c r="U993" i="12"/>
  <c r="U994" i="12"/>
  <c r="U995" i="12"/>
  <c r="U996" i="12"/>
  <c r="U997" i="12"/>
  <c r="U998" i="12"/>
  <c r="U999" i="12"/>
  <c r="U1000" i="12"/>
  <c r="U1001" i="12"/>
  <c r="U1002" i="12"/>
  <c r="U1003" i="12"/>
  <c r="U1004" i="12"/>
  <c r="U1005" i="12"/>
  <c r="U1006" i="12"/>
  <c r="U1007" i="12"/>
  <c r="U1008" i="12"/>
  <c r="U1009" i="12"/>
  <c r="U1010" i="12"/>
  <c r="U1011" i="12"/>
  <c r="U1012" i="12"/>
  <c r="U1013" i="12"/>
  <c r="U1014" i="12"/>
  <c r="U1015" i="12"/>
  <c r="U1016" i="12"/>
  <c r="U1017" i="12"/>
  <c r="U1018" i="12"/>
  <c r="U1019" i="12"/>
  <c r="U1020" i="12"/>
  <c r="U1021" i="12"/>
  <c r="U1022" i="12"/>
  <c r="U1023" i="12"/>
  <c r="U1024" i="12"/>
  <c r="U1025" i="12"/>
  <c r="U1026" i="12"/>
  <c r="U1027" i="12"/>
  <c r="U1028" i="12"/>
  <c r="U1029" i="12"/>
  <c r="U1030" i="12"/>
  <c r="U1031" i="12"/>
  <c r="U1032" i="12"/>
  <c r="U1033" i="12"/>
  <c r="U1034" i="12"/>
  <c r="U1035" i="12"/>
  <c r="U1036" i="12"/>
  <c r="U1037" i="12"/>
  <c r="U1038" i="12"/>
  <c r="U1039" i="12"/>
  <c r="U1040" i="12"/>
  <c r="U1041" i="12"/>
  <c r="U1042" i="12"/>
  <c r="U1043" i="12"/>
  <c r="U1044" i="12"/>
  <c r="U1045" i="12"/>
  <c r="U1046" i="12"/>
  <c r="U1047" i="12"/>
  <c r="U1048" i="12"/>
  <c r="U1049" i="12"/>
  <c r="U1050" i="12"/>
  <c r="U1051" i="12"/>
  <c r="U1052" i="12"/>
  <c r="U1053" i="12"/>
  <c r="U1054" i="12"/>
  <c r="U1055" i="12"/>
  <c r="U1056" i="12"/>
  <c r="U1057" i="12"/>
  <c r="U1058" i="12"/>
  <c r="U1059" i="12"/>
  <c r="U1060" i="12"/>
  <c r="U1061" i="12"/>
  <c r="U1062" i="12"/>
  <c r="U1063" i="12"/>
  <c r="U1064" i="12"/>
  <c r="U1065" i="12"/>
  <c r="U1066" i="12"/>
  <c r="U1067" i="12"/>
  <c r="U1068" i="12"/>
  <c r="U1069" i="12"/>
  <c r="U1070" i="12"/>
  <c r="U1071" i="12"/>
  <c r="U1072" i="12"/>
  <c r="U1073" i="12"/>
  <c r="U1074" i="12"/>
  <c r="U1075" i="12"/>
  <c r="U1076" i="12"/>
  <c r="U1077" i="12"/>
  <c r="U1078" i="12"/>
  <c r="U1079" i="12"/>
  <c r="U1080" i="12"/>
  <c r="U1081" i="12"/>
  <c r="U1082" i="12"/>
  <c r="U1083" i="12"/>
  <c r="U1084" i="12"/>
  <c r="U1085" i="12"/>
  <c r="U1086" i="12"/>
  <c r="U1087" i="12"/>
  <c r="U1088" i="12"/>
  <c r="U1089" i="12"/>
  <c r="U1090" i="12"/>
  <c r="U1091" i="12"/>
  <c r="U1092" i="12"/>
  <c r="U1093" i="12"/>
  <c r="U1094" i="12"/>
  <c r="U1095" i="12"/>
  <c r="U1096" i="12"/>
  <c r="U1097" i="12"/>
  <c r="U1098" i="12"/>
  <c r="U1099" i="12"/>
  <c r="U1100" i="12"/>
  <c r="U1101" i="12"/>
  <c r="U1102" i="12"/>
  <c r="U1103" i="12"/>
  <c r="U1104" i="12"/>
  <c r="U1105" i="12"/>
  <c r="U1106" i="12"/>
  <c r="U1107" i="12"/>
  <c r="U1108" i="12"/>
  <c r="U1109" i="12"/>
  <c r="U1110" i="12"/>
  <c r="U1111" i="12"/>
  <c r="U1112" i="12"/>
  <c r="U1113" i="12"/>
  <c r="U1114" i="12"/>
  <c r="U1115" i="12"/>
  <c r="U1116" i="12"/>
  <c r="U1117" i="12"/>
  <c r="U1118" i="12"/>
  <c r="U1119" i="12"/>
  <c r="U1120" i="12"/>
  <c r="U1121" i="12"/>
  <c r="U1122" i="12"/>
  <c r="U1123" i="12"/>
  <c r="U1124" i="12"/>
  <c r="U1125" i="12"/>
  <c r="U1126" i="12"/>
  <c r="U1127" i="12"/>
  <c r="U1128" i="12"/>
  <c r="U1129" i="12"/>
  <c r="U1130" i="12"/>
  <c r="U1131" i="12"/>
  <c r="U1132" i="12"/>
  <c r="U1133" i="12"/>
  <c r="U1134" i="12"/>
  <c r="U1135" i="12"/>
  <c r="U1136" i="12"/>
  <c r="U1137" i="12"/>
  <c r="U1138" i="12"/>
  <c r="U1139" i="12"/>
  <c r="U1140" i="12"/>
  <c r="U1141" i="12"/>
  <c r="U1142" i="12"/>
  <c r="U1143" i="12"/>
  <c r="U1144" i="12"/>
  <c r="U1145" i="12"/>
  <c r="U1146" i="12"/>
  <c r="U1147" i="12"/>
  <c r="U1148" i="12"/>
  <c r="U1149" i="12"/>
  <c r="U1150" i="12"/>
  <c r="U1151" i="12"/>
  <c r="U1152" i="12"/>
  <c r="U1153" i="12"/>
  <c r="U1154" i="12"/>
  <c r="U1155" i="12"/>
  <c r="U1156" i="12"/>
  <c r="U1157" i="12"/>
  <c r="U1158" i="12"/>
  <c r="U1159" i="12"/>
  <c r="U1160" i="12"/>
  <c r="U1161" i="12"/>
  <c r="U1162" i="12"/>
  <c r="U1163" i="12"/>
  <c r="U1164" i="12"/>
  <c r="U1165" i="12"/>
  <c r="U1166" i="12"/>
  <c r="U1167" i="12"/>
  <c r="U1168" i="12"/>
  <c r="U1169" i="12"/>
  <c r="U1170" i="12"/>
  <c r="U1171" i="12"/>
  <c r="U1172" i="12"/>
  <c r="U1173" i="12"/>
  <c r="U1174" i="12"/>
  <c r="U1175" i="12"/>
  <c r="U1176" i="12"/>
  <c r="U1177" i="12"/>
  <c r="U1178" i="12"/>
  <c r="U1179" i="12"/>
  <c r="U1180" i="12"/>
  <c r="U1181" i="12"/>
  <c r="U1182" i="12"/>
  <c r="U1183" i="12"/>
  <c r="U1184" i="12"/>
  <c r="U1185" i="12"/>
  <c r="U1186" i="12"/>
  <c r="U1187" i="12"/>
  <c r="U1188" i="12"/>
  <c r="U1189" i="12"/>
  <c r="U1190" i="12"/>
  <c r="U1191" i="12"/>
  <c r="U1192" i="12"/>
  <c r="U1193" i="12"/>
  <c r="U1194" i="12"/>
  <c r="U1195" i="12"/>
  <c r="U1196" i="12"/>
  <c r="U1197" i="12"/>
  <c r="U1198" i="12"/>
  <c r="U1199" i="12"/>
  <c r="U1200" i="12"/>
  <c r="U1201" i="12"/>
  <c r="U1202" i="12"/>
  <c r="U1203" i="12"/>
  <c r="U1204" i="12"/>
  <c r="U1205" i="12"/>
  <c r="U1206" i="12"/>
  <c r="U1207" i="12"/>
  <c r="U1208" i="12"/>
  <c r="U1209" i="12"/>
  <c r="U1210" i="12"/>
  <c r="U1211" i="12"/>
  <c r="U1212" i="12"/>
  <c r="U1213" i="12"/>
  <c r="U1214" i="12"/>
  <c r="U1215" i="12"/>
  <c r="U1216" i="12"/>
  <c r="U1217" i="12"/>
  <c r="U1218" i="12"/>
  <c r="U1219" i="12"/>
  <c r="U1220" i="12"/>
  <c r="U1221" i="12"/>
  <c r="U1222" i="12"/>
  <c r="U1223" i="12"/>
  <c r="U1224" i="12"/>
  <c r="U1225" i="12"/>
  <c r="U1226" i="12"/>
  <c r="U1227" i="12"/>
  <c r="U1228" i="12"/>
  <c r="U1229" i="12"/>
  <c r="U1230" i="12"/>
  <c r="U1231" i="12"/>
  <c r="U1232" i="12"/>
  <c r="U1233" i="12"/>
  <c r="U1234" i="12"/>
  <c r="U1235" i="12"/>
  <c r="U1236" i="12"/>
  <c r="U1237" i="12"/>
  <c r="U1238" i="12"/>
  <c r="U1239" i="12"/>
  <c r="U1240" i="12"/>
  <c r="U1241" i="12"/>
  <c r="U1242" i="12"/>
  <c r="U1243" i="12"/>
  <c r="U1244" i="12"/>
  <c r="U1245" i="12"/>
  <c r="U1246" i="12"/>
  <c r="U1247" i="12"/>
  <c r="U1248" i="12"/>
  <c r="U1249" i="12"/>
  <c r="U1250" i="12"/>
  <c r="U1251" i="12"/>
  <c r="U1252" i="12"/>
  <c r="U1253" i="12"/>
  <c r="U1254" i="12"/>
  <c r="U1255" i="12"/>
  <c r="U1256" i="12"/>
  <c r="U1257" i="12"/>
  <c r="U1258" i="12"/>
  <c r="U1259" i="12"/>
  <c r="U1260" i="12"/>
  <c r="U1261" i="12"/>
  <c r="U1262" i="12"/>
  <c r="U1263" i="12"/>
  <c r="U1264" i="12"/>
  <c r="U1265" i="12"/>
  <c r="U1266" i="12"/>
  <c r="U1267" i="12"/>
  <c r="U1268" i="12"/>
  <c r="U1269" i="12"/>
  <c r="U1270" i="12"/>
  <c r="U1271" i="12"/>
  <c r="U1272" i="12"/>
  <c r="U1273" i="12"/>
  <c r="U1274" i="12"/>
  <c r="U1275" i="12"/>
  <c r="U1276" i="12"/>
  <c r="U1277" i="12"/>
  <c r="U1278" i="12"/>
  <c r="U1279" i="12"/>
  <c r="U1280" i="12"/>
  <c r="U1281" i="12"/>
  <c r="U1282" i="12"/>
  <c r="U1283" i="12"/>
  <c r="U1284" i="12"/>
  <c r="U1285" i="12"/>
  <c r="U1286" i="12"/>
  <c r="U1287" i="12"/>
  <c r="U1288" i="12"/>
  <c r="U1289" i="12"/>
  <c r="U1290" i="12"/>
  <c r="U1291" i="12"/>
  <c r="U1292" i="12"/>
  <c r="U1293" i="12"/>
  <c r="U1294" i="12"/>
  <c r="U1295" i="12"/>
  <c r="U1296" i="12"/>
  <c r="U1297" i="12"/>
  <c r="U1298" i="12"/>
  <c r="U1299" i="12"/>
  <c r="U1300" i="12"/>
  <c r="U1301" i="12"/>
  <c r="U1302" i="12"/>
  <c r="U1303" i="12"/>
  <c r="U1304" i="12"/>
  <c r="U1305" i="12"/>
  <c r="U1306" i="12"/>
  <c r="U1307" i="12"/>
  <c r="U1308" i="12"/>
  <c r="U1309" i="12"/>
  <c r="U1310" i="12"/>
  <c r="U1311" i="12"/>
  <c r="U1312" i="12"/>
  <c r="U1313" i="12"/>
  <c r="U1314" i="12"/>
  <c r="U1315" i="12"/>
  <c r="U1316" i="12"/>
  <c r="U1317" i="12"/>
  <c r="U1318" i="12"/>
  <c r="U1319" i="12"/>
  <c r="U1320" i="12"/>
  <c r="U1321" i="12"/>
  <c r="U1322" i="12"/>
  <c r="U1323" i="12"/>
  <c r="U1324" i="12"/>
  <c r="U1325" i="12"/>
  <c r="U1326" i="12"/>
  <c r="U1327" i="12"/>
  <c r="U1328" i="12"/>
  <c r="U1329" i="12"/>
  <c r="U1330" i="12"/>
  <c r="U1331" i="12"/>
  <c r="U1332" i="12"/>
  <c r="U1333" i="12"/>
  <c r="U1334" i="12"/>
  <c r="U1335" i="12"/>
  <c r="U1336" i="12"/>
  <c r="U1337" i="12"/>
  <c r="U1338" i="12"/>
  <c r="U1339" i="12"/>
  <c r="U1340" i="12"/>
  <c r="U1341" i="12"/>
  <c r="U1342" i="12"/>
  <c r="U1343" i="12"/>
  <c r="U1344" i="12"/>
  <c r="U1345" i="12"/>
  <c r="U1346" i="12"/>
  <c r="U1347" i="12"/>
  <c r="U1348" i="12"/>
  <c r="U1349" i="12"/>
  <c r="U1350" i="12"/>
  <c r="U1351" i="12"/>
  <c r="U1352" i="12"/>
  <c r="U1353" i="12"/>
  <c r="U1354" i="12"/>
  <c r="U1355" i="12"/>
  <c r="U1356" i="12"/>
  <c r="U1357" i="12"/>
  <c r="U1358" i="12"/>
  <c r="U1359" i="12"/>
  <c r="U1360" i="12"/>
  <c r="U1361" i="12"/>
  <c r="U1362" i="12"/>
  <c r="U1363" i="12"/>
  <c r="U1364" i="12"/>
  <c r="U1365" i="12"/>
  <c r="U1366" i="12"/>
  <c r="U1367" i="12"/>
  <c r="U1368" i="12"/>
  <c r="U1369" i="12"/>
  <c r="U1370" i="12"/>
  <c r="U1371" i="12"/>
  <c r="U1372" i="12"/>
  <c r="U1373" i="12"/>
  <c r="U1374" i="12"/>
  <c r="U1375" i="12"/>
  <c r="U1376" i="12"/>
  <c r="U1377" i="12"/>
  <c r="U1378" i="12"/>
  <c r="U1379" i="12"/>
  <c r="U1380" i="12"/>
  <c r="U1381" i="12"/>
  <c r="U1382" i="12"/>
  <c r="U1383" i="12"/>
  <c r="U1384" i="12"/>
  <c r="U1385" i="12"/>
  <c r="U1386" i="12"/>
  <c r="U1387" i="12"/>
  <c r="U1388" i="12"/>
  <c r="U1389" i="12"/>
  <c r="U1390" i="12"/>
  <c r="U1391" i="12"/>
  <c r="U1392" i="12"/>
  <c r="U1393" i="12"/>
  <c r="U1394" i="12"/>
  <c r="U1395" i="12"/>
  <c r="U1396" i="12"/>
  <c r="U1397" i="12"/>
  <c r="U1398" i="12"/>
  <c r="U1399" i="12"/>
  <c r="U1400" i="12"/>
  <c r="U1401" i="12"/>
  <c r="U1402" i="12"/>
  <c r="U1403" i="12"/>
  <c r="U1404" i="12"/>
  <c r="U1405" i="12"/>
  <c r="U1406" i="12"/>
  <c r="U1407" i="12"/>
  <c r="U1408" i="12"/>
  <c r="U1409" i="12"/>
  <c r="U1410" i="12"/>
  <c r="U1411" i="12"/>
  <c r="U1412" i="12"/>
  <c r="U1413" i="12"/>
  <c r="U1414" i="12"/>
  <c r="U1415" i="12"/>
  <c r="U1416" i="12"/>
  <c r="U1417" i="12"/>
  <c r="U1418" i="12"/>
  <c r="U1419" i="12"/>
  <c r="U1420" i="12"/>
  <c r="U1421" i="12"/>
  <c r="U1422" i="12"/>
  <c r="U1423" i="12"/>
  <c r="U1424" i="12"/>
  <c r="U1425" i="12"/>
  <c r="U1426" i="12"/>
  <c r="U1427" i="12"/>
  <c r="U1428" i="12"/>
  <c r="U1429" i="12"/>
  <c r="U1430" i="12"/>
  <c r="U1431" i="12"/>
  <c r="U1432" i="12"/>
  <c r="U1433" i="12"/>
  <c r="U1434" i="12"/>
  <c r="U1435" i="12"/>
  <c r="U1436" i="12"/>
  <c r="U1437" i="12"/>
  <c r="U1438" i="12"/>
  <c r="U1439" i="12"/>
  <c r="U1440" i="12"/>
  <c r="U1441" i="12"/>
  <c r="U1442" i="12"/>
  <c r="U1443" i="12"/>
  <c r="U1444" i="12"/>
  <c r="U1445" i="12"/>
  <c r="U1446" i="12"/>
  <c r="U1447" i="12"/>
  <c r="U1448" i="12"/>
  <c r="U1449" i="12"/>
  <c r="U1450" i="12"/>
  <c r="U1451" i="12"/>
  <c r="U1452" i="12"/>
  <c r="U1453" i="12"/>
  <c r="U1454" i="12"/>
  <c r="U1455" i="12"/>
  <c r="U1456" i="12"/>
  <c r="U1457" i="12"/>
  <c r="U1458" i="12"/>
  <c r="U1459" i="12"/>
  <c r="U1460" i="12"/>
  <c r="U1461" i="12"/>
  <c r="U1462" i="12"/>
  <c r="U1463" i="12"/>
  <c r="U1464" i="12"/>
  <c r="U1465" i="12"/>
  <c r="U1466" i="12"/>
  <c r="U1467" i="12"/>
  <c r="U1468" i="12"/>
  <c r="U1469" i="12"/>
  <c r="U1470" i="12"/>
  <c r="U1471" i="12"/>
  <c r="U1472" i="12"/>
  <c r="U1473" i="12"/>
  <c r="U1474" i="12"/>
  <c r="U1475" i="12"/>
  <c r="U1476" i="12"/>
  <c r="U1477" i="12"/>
  <c r="U1478" i="12"/>
  <c r="U1479" i="12"/>
  <c r="U1480" i="12"/>
  <c r="U1481" i="12"/>
  <c r="U1482" i="12"/>
  <c r="U1483" i="12"/>
  <c r="U1484" i="12"/>
  <c r="U1485" i="12"/>
  <c r="U1486" i="12"/>
  <c r="U1487" i="12"/>
  <c r="U1488" i="12"/>
  <c r="U1489" i="12"/>
  <c r="U1490" i="12"/>
  <c r="U1491" i="12"/>
  <c r="U1492" i="12"/>
  <c r="U1493" i="12"/>
  <c r="U1494" i="12"/>
  <c r="U1495" i="12"/>
  <c r="U1496" i="12"/>
  <c r="U1497" i="12"/>
  <c r="U1498" i="12"/>
  <c r="U1499" i="12"/>
  <c r="U1500" i="12"/>
  <c r="U1501" i="12"/>
  <c r="U1502" i="12"/>
  <c r="U1503" i="12"/>
  <c r="U1504" i="12"/>
  <c r="U1505" i="12"/>
  <c r="U1506" i="12"/>
  <c r="U1507" i="12"/>
  <c r="U1508" i="12"/>
  <c r="U1509" i="12"/>
  <c r="U1510" i="12"/>
  <c r="U1511" i="12"/>
  <c r="U1512" i="12"/>
  <c r="U1513" i="12"/>
  <c r="U1514" i="12"/>
  <c r="U1515" i="12"/>
  <c r="U1516" i="12"/>
  <c r="U1517" i="12"/>
  <c r="U1518" i="12"/>
  <c r="U1519" i="12"/>
  <c r="U1520" i="12"/>
  <c r="U1521" i="12"/>
  <c r="U1522" i="12"/>
  <c r="U1523" i="12"/>
  <c r="U1524" i="12"/>
  <c r="U1525" i="12"/>
  <c r="U1526" i="12"/>
  <c r="U1527" i="12"/>
  <c r="U1528" i="12"/>
  <c r="U1529" i="12"/>
  <c r="U1530" i="12"/>
  <c r="U1531" i="12"/>
  <c r="U1532" i="12"/>
  <c r="U1533" i="12"/>
  <c r="U1534" i="12"/>
  <c r="U1535" i="12"/>
  <c r="U1536" i="12"/>
  <c r="U1537" i="12"/>
  <c r="U1538" i="12"/>
  <c r="U1539" i="12"/>
  <c r="U1540" i="12"/>
  <c r="U1541" i="12"/>
  <c r="U1542" i="12"/>
  <c r="U1543" i="12"/>
  <c r="U1544" i="12"/>
  <c r="U1545" i="12"/>
  <c r="U1546" i="12"/>
  <c r="U1547" i="12"/>
  <c r="U1548" i="12"/>
  <c r="U1549" i="12"/>
  <c r="U1550" i="12"/>
  <c r="U1551" i="12"/>
  <c r="U1552" i="12"/>
  <c r="U1553" i="12"/>
  <c r="U1554" i="12"/>
  <c r="U1555" i="12"/>
  <c r="U1556" i="12"/>
  <c r="U1557" i="12"/>
  <c r="U1558" i="12"/>
  <c r="U1559" i="12"/>
  <c r="U1560" i="12"/>
  <c r="U1561" i="12"/>
  <c r="U1562" i="12"/>
  <c r="U1563" i="12"/>
  <c r="U1564" i="12"/>
  <c r="U1565" i="12"/>
  <c r="U1566" i="12"/>
  <c r="U1567" i="12"/>
  <c r="U1568" i="12"/>
  <c r="U1569" i="12"/>
  <c r="U1570" i="12"/>
  <c r="U1571" i="12"/>
  <c r="U1572" i="12"/>
  <c r="U1573" i="12"/>
  <c r="U1574" i="12"/>
  <c r="U1575" i="12"/>
  <c r="U1576" i="12"/>
  <c r="U1577" i="12"/>
  <c r="U1578" i="12"/>
  <c r="U1579" i="12"/>
  <c r="U1580" i="12"/>
  <c r="U1581" i="12"/>
  <c r="U1582" i="12"/>
  <c r="U1583" i="12"/>
  <c r="U1584" i="12"/>
  <c r="U1585" i="12"/>
  <c r="U1586" i="12"/>
  <c r="U1587" i="12"/>
  <c r="U1588" i="12"/>
  <c r="U1589" i="12"/>
  <c r="U1590" i="12"/>
  <c r="U1591" i="12"/>
  <c r="U1592" i="12"/>
  <c r="U1593" i="12"/>
  <c r="U1594" i="12"/>
  <c r="U1595" i="12"/>
  <c r="U1596" i="12"/>
  <c r="U1597" i="12"/>
  <c r="U1598" i="12"/>
  <c r="U1599" i="12"/>
  <c r="U1600" i="12"/>
  <c r="U1601" i="12"/>
  <c r="U1602" i="12"/>
  <c r="U1603" i="12"/>
  <c r="U1604" i="12"/>
  <c r="U1605" i="12"/>
  <c r="U1606" i="12"/>
  <c r="U1607" i="12"/>
  <c r="U1608" i="12"/>
  <c r="U1609" i="12"/>
  <c r="U1610" i="12"/>
  <c r="U1611" i="12"/>
  <c r="U1612" i="12"/>
  <c r="U1613" i="12"/>
  <c r="U1614" i="12"/>
  <c r="U1615" i="12"/>
  <c r="U1616" i="12"/>
  <c r="U1617" i="12"/>
  <c r="U1618" i="12"/>
  <c r="U1619" i="12"/>
  <c r="U1620" i="12"/>
  <c r="U1621" i="12"/>
  <c r="U1622" i="12"/>
  <c r="U1623" i="12"/>
  <c r="U1624" i="12"/>
  <c r="U1625" i="12"/>
  <c r="U1626" i="12"/>
  <c r="U1627" i="12"/>
  <c r="U1628" i="12"/>
  <c r="U1629" i="12"/>
  <c r="U1630" i="12"/>
  <c r="U1631" i="12"/>
  <c r="U1632" i="12"/>
  <c r="U1633" i="12"/>
  <c r="U1634" i="12"/>
  <c r="U1635" i="12"/>
  <c r="U1636" i="12"/>
  <c r="U1637" i="12"/>
  <c r="U1638" i="12"/>
  <c r="U1639" i="12"/>
  <c r="U1640" i="12"/>
  <c r="U1641" i="12"/>
  <c r="U1642" i="12"/>
  <c r="U1643" i="12"/>
  <c r="U1644" i="12"/>
  <c r="U1645" i="12"/>
  <c r="U1646" i="12"/>
  <c r="U1647" i="12"/>
  <c r="U1648" i="12"/>
  <c r="U1649" i="12"/>
  <c r="U1650" i="12"/>
  <c r="U1651" i="12"/>
  <c r="U1652" i="12"/>
  <c r="U1653" i="12"/>
  <c r="U1654" i="12"/>
  <c r="U1655" i="12"/>
  <c r="U1656" i="12"/>
  <c r="U1657" i="12"/>
  <c r="U1658" i="12"/>
  <c r="U1659" i="12"/>
  <c r="U1660" i="12"/>
  <c r="U1661" i="12"/>
  <c r="U1662" i="12"/>
  <c r="U1663" i="12"/>
  <c r="U1664" i="12"/>
  <c r="U1665" i="12"/>
  <c r="U1666" i="12"/>
  <c r="U1667" i="12"/>
  <c r="U1668" i="12"/>
  <c r="U1669" i="12"/>
  <c r="U1670" i="12"/>
  <c r="U1671" i="12"/>
  <c r="U1672" i="12"/>
  <c r="U1673" i="12"/>
  <c r="U1674" i="12"/>
  <c r="U1675" i="12"/>
  <c r="U1676" i="12"/>
  <c r="U1677" i="12"/>
  <c r="U1678" i="12"/>
  <c r="U1679" i="12"/>
  <c r="U1680" i="12"/>
  <c r="U1681" i="12"/>
  <c r="U1682" i="12"/>
  <c r="U1683" i="12"/>
  <c r="U1684" i="12"/>
  <c r="U1685" i="12"/>
  <c r="U1686" i="12"/>
  <c r="U1687" i="12"/>
  <c r="U1688" i="12"/>
  <c r="U1689" i="12"/>
  <c r="U1690" i="12"/>
  <c r="U1691" i="12"/>
  <c r="U1692" i="12"/>
  <c r="U1693" i="12"/>
  <c r="U1694" i="12"/>
  <c r="U1695" i="12"/>
  <c r="U1696" i="12"/>
  <c r="U1697" i="12"/>
  <c r="U1698" i="12"/>
  <c r="U1699" i="12"/>
  <c r="U1700" i="12"/>
  <c r="U1701" i="12"/>
  <c r="U1702" i="12"/>
  <c r="U1703" i="12"/>
  <c r="U1704" i="12"/>
  <c r="U1705" i="12"/>
  <c r="U1706" i="12"/>
  <c r="U1707" i="12"/>
  <c r="U1708" i="12"/>
  <c r="U1709" i="12"/>
  <c r="U1710" i="12"/>
  <c r="U1711" i="12"/>
  <c r="U1712" i="12"/>
  <c r="U1713" i="12"/>
  <c r="U1714" i="12"/>
  <c r="U1715" i="12"/>
  <c r="U1716" i="12"/>
  <c r="U1717" i="12"/>
  <c r="U1718" i="12"/>
  <c r="U1719" i="12"/>
  <c r="U1720" i="12"/>
  <c r="U1721" i="12"/>
  <c r="U1722" i="12"/>
  <c r="U1723" i="12"/>
  <c r="U1724" i="12"/>
  <c r="U1725" i="12"/>
  <c r="U1726" i="12"/>
  <c r="U1727" i="12"/>
  <c r="U1728" i="12"/>
  <c r="U1729" i="12"/>
  <c r="U1730" i="12"/>
  <c r="U1731" i="12"/>
  <c r="U1732" i="12"/>
  <c r="U1733" i="12"/>
  <c r="U1734" i="12"/>
  <c r="U1735" i="12"/>
  <c r="U1736" i="12"/>
  <c r="U1737" i="12"/>
  <c r="U1738" i="12"/>
  <c r="U1739" i="12"/>
  <c r="U1740" i="12"/>
  <c r="U1741" i="12"/>
  <c r="U1742" i="12"/>
  <c r="U1743" i="12"/>
  <c r="U1744" i="12"/>
  <c r="U1745" i="12"/>
  <c r="U1746" i="12"/>
  <c r="U1747" i="12"/>
  <c r="U1748" i="12"/>
  <c r="U1749" i="12"/>
  <c r="U1750" i="12"/>
  <c r="U1751" i="12"/>
  <c r="U1752" i="12"/>
  <c r="U1753" i="12"/>
  <c r="U1754" i="12"/>
  <c r="U3" i="12"/>
  <c r="G1721" i="12" l="1"/>
  <c r="L1721" i="12"/>
  <c r="M1721" i="12"/>
  <c r="Q1721" i="12"/>
  <c r="S1721" i="12"/>
  <c r="V1721" i="12"/>
  <c r="G1722" i="12"/>
  <c r="L1722" i="12"/>
  <c r="M1722" i="12"/>
  <c r="Q1722" i="12"/>
  <c r="S1722" i="12"/>
  <c r="V1722" i="12"/>
  <c r="G1723" i="12"/>
  <c r="L1723" i="12"/>
  <c r="M1723" i="12"/>
  <c r="Q1723" i="12"/>
  <c r="S1723" i="12"/>
  <c r="V1723" i="12"/>
  <c r="G1724" i="12"/>
  <c r="L1724" i="12"/>
  <c r="M1724" i="12"/>
  <c r="Q1724" i="12"/>
  <c r="S1724" i="12"/>
  <c r="V1724" i="12"/>
  <c r="G1725" i="12"/>
  <c r="L1725" i="12"/>
  <c r="M1725" i="12"/>
  <c r="Q1725" i="12"/>
  <c r="S1725" i="12"/>
  <c r="V1725" i="12"/>
  <c r="G1726" i="12"/>
  <c r="L1726" i="12"/>
  <c r="M1726" i="12"/>
  <c r="Q1726" i="12"/>
  <c r="S1726" i="12"/>
  <c r="V1726" i="12"/>
  <c r="G1727" i="12"/>
  <c r="L1727" i="12"/>
  <c r="M1727" i="12"/>
  <c r="Q1727" i="12"/>
  <c r="S1727" i="12"/>
  <c r="V1727" i="12"/>
  <c r="G1728" i="12"/>
  <c r="L1728" i="12"/>
  <c r="M1728" i="12"/>
  <c r="Q1728" i="12"/>
  <c r="S1728" i="12"/>
  <c r="V1728" i="12"/>
  <c r="G1729" i="12"/>
  <c r="L1729" i="12"/>
  <c r="M1729" i="12"/>
  <c r="Q1729" i="12"/>
  <c r="S1729" i="12"/>
  <c r="V1729" i="12"/>
  <c r="G1730" i="12"/>
  <c r="L1730" i="12"/>
  <c r="M1730" i="12"/>
  <c r="Q1730" i="12"/>
  <c r="S1730" i="12"/>
  <c r="V1730" i="12"/>
  <c r="G1731" i="12"/>
  <c r="L1731" i="12"/>
  <c r="M1731" i="12"/>
  <c r="Q1731" i="12"/>
  <c r="S1731" i="12"/>
  <c r="V1731" i="12"/>
  <c r="G1732" i="12"/>
  <c r="L1732" i="12"/>
  <c r="M1732" i="12"/>
  <c r="Q1732" i="12"/>
  <c r="S1732" i="12"/>
  <c r="V1732" i="12"/>
  <c r="G1733" i="12"/>
  <c r="L1733" i="12"/>
  <c r="M1733" i="12"/>
  <c r="Q1733" i="12"/>
  <c r="S1733" i="12"/>
  <c r="V1733" i="12"/>
  <c r="G1734" i="12"/>
  <c r="L1734" i="12"/>
  <c r="M1734" i="12"/>
  <c r="Q1734" i="12"/>
  <c r="S1734" i="12"/>
  <c r="V1734" i="12"/>
  <c r="G1735" i="12"/>
  <c r="L1735" i="12"/>
  <c r="M1735" i="12"/>
  <c r="Q1735" i="12"/>
  <c r="S1735" i="12"/>
  <c r="V1735" i="12"/>
  <c r="G1736" i="12"/>
  <c r="L1736" i="12"/>
  <c r="M1736" i="12"/>
  <c r="Q1736" i="12"/>
  <c r="S1736" i="12"/>
  <c r="V1736" i="12"/>
  <c r="G1737" i="12"/>
  <c r="L1737" i="12"/>
  <c r="M1737" i="12"/>
  <c r="Q1737" i="12"/>
  <c r="S1737" i="12"/>
  <c r="V1737" i="12"/>
  <c r="G1738" i="12"/>
  <c r="L1738" i="12"/>
  <c r="M1738" i="12"/>
  <c r="Q1738" i="12"/>
  <c r="S1738" i="12"/>
  <c r="V1738" i="12"/>
  <c r="G1739" i="12"/>
  <c r="L1739" i="12"/>
  <c r="M1739" i="12"/>
  <c r="Q1739" i="12"/>
  <c r="S1739" i="12"/>
  <c r="V1739" i="12"/>
  <c r="G1740" i="12"/>
  <c r="L1740" i="12"/>
  <c r="M1740" i="12"/>
  <c r="Q1740" i="12"/>
  <c r="S1740" i="12"/>
  <c r="V1740" i="12"/>
  <c r="G1741" i="12"/>
  <c r="L1741" i="12"/>
  <c r="M1741" i="12"/>
  <c r="Q1741" i="12"/>
  <c r="S1741" i="12"/>
  <c r="V1741" i="12"/>
  <c r="G1742" i="12"/>
  <c r="L1742" i="12"/>
  <c r="M1742" i="12"/>
  <c r="Q1742" i="12"/>
  <c r="S1742" i="12"/>
  <c r="V1742" i="12"/>
  <c r="G1743" i="12"/>
  <c r="L1743" i="12"/>
  <c r="M1743" i="12"/>
  <c r="Q1743" i="12"/>
  <c r="S1743" i="12"/>
  <c r="V1743" i="12"/>
  <c r="G1744" i="12"/>
  <c r="L1744" i="12"/>
  <c r="M1744" i="12"/>
  <c r="S1744" i="12"/>
  <c r="Q1744" i="12"/>
  <c r="V1744" i="12"/>
  <c r="G1745" i="12"/>
  <c r="L1745" i="12"/>
  <c r="M1745" i="12"/>
  <c r="Q1745" i="12"/>
  <c r="S1745" i="12"/>
  <c r="V1745" i="12"/>
  <c r="G1746" i="12"/>
  <c r="L1746" i="12"/>
  <c r="M1746" i="12"/>
  <c r="Q1746" i="12"/>
  <c r="S1746" i="12"/>
  <c r="V1746" i="12"/>
  <c r="G1747" i="12"/>
  <c r="L1747" i="12"/>
  <c r="M1747" i="12"/>
  <c r="Q1747" i="12"/>
  <c r="S1747" i="12"/>
  <c r="V1747" i="12"/>
  <c r="G1748" i="12"/>
  <c r="L1748" i="12"/>
  <c r="M1748" i="12"/>
  <c r="Q1748" i="12"/>
  <c r="S1748" i="12"/>
  <c r="V1748" i="12"/>
  <c r="G1749" i="12"/>
  <c r="L1749" i="12"/>
  <c r="M1749" i="12"/>
  <c r="Q1749" i="12"/>
  <c r="S1749" i="12"/>
  <c r="V1749" i="12"/>
  <c r="G1750" i="12"/>
  <c r="L1750" i="12"/>
  <c r="M1750" i="12"/>
  <c r="Q1750" i="12"/>
  <c r="S1750" i="12"/>
  <c r="V1750" i="12"/>
  <c r="G1751" i="12"/>
  <c r="L1751" i="12"/>
  <c r="M1751" i="12"/>
  <c r="Q1751" i="12"/>
  <c r="S1751" i="12"/>
  <c r="V1751" i="12"/>
  <c r="G1752" i="12"/>
  <c r="L1752" i="12"/>
  <c r="M1752" i="12"/>
  <c r="Q1752" i="12"/>
  <c r="S1752" i="12"/>
  <c r="V1752" i="12"/>
  <c r="G1753" i="12"/>
  <c r="L1753" i="12"/>
  <c r="M1753" i="12"/>
  <c r="Q1753" i="12"/>
  <c r="S1753" i="12"/>
  <c r="V1753" i="12"/>
  <c r="G1754" i="12"/>
  <c r="L1754" i="12"/>
  <c r="M1754" i="12"/>
  <c r="Q1754" i="12"/>
  <c r="S1754" i="12"/>
  <c r="V1754" i="12"/>
  <c r="L1675" i="12" l="1"/>
  <c r="L1683" i="12"/>
  <c r="V1691" i="12"/>
  <c r="L1699" i="12"/>
  <c r="L1706" i="12"/>
  <c r="V1707" i="12"/>
  <c r="W1707" i="12" s="1"/>
  <c r="L1715" i="12"/>
  <c r="G1720" i="12"/>
  <c r="M1720" i="12"/>
  <c r="L1720" i="12"/>
  <c r="S1720" i="12"/>
  <c r="Q1720" i="12"/>
  <c r="V1720" i="12"/>
  <c r="S1671" i="12"/>
  <c r="S1679" i="12"/>
  <c r="S1687" i="12"/>
  <c r="S1696" i="12"/>
  <c r="S1703" i="12"/>
  <c r="S1704" i="12"/>
  <c r="S1712" i="12"/>
  <c r="S1719" i="12"/>
  <c r="V1669" i="12"/>
  <c r="V1670" i="12"/>
  <c r="V1671" i="12"/>
  <c r="W1671" i="12" s="1"/>
  <c r="V1672" i="12"/>
  <c r="W1672" i="12" s="1"/>
  <c r="V1673" i="12"/>
  <c r="W1673" i="12" s="1"/>
  <c r="V1674" i="12"/>
  <c r="W1674" i="12" s="1"/>
  <c r="V1676" i="12"/>
  <c r="W1676" i="12" s="1"/>
  <c r="V1677" i="12"/>
  <c r="V1678" i="12"/>
  <c r="V1679" i="12"/>
  <c r="W1679" i="12" s="1"/>
  <c r="V1680" i="12"/>
  <c r="W1680" i="12" s="1"/>
  <c r="V1681" i="12"/>
  <c r="W1681" i="12" s="1"/>
  <c r="V1682" i="12"/>
  <c r="W1682" i="12" s="1"/>
  <c r="V1684" i="12"/>
  <c r="W1684" i="12" s="1"/>
  <c r="V1685" i="12"/>
  <c r="V1686" i="12"/>
  <c r="V1688" i="12"/>
  <c r="W1688" i="12" s="1"/>
  <c r="V1689" i="12"/>
  <c r="V1690" i="12"/>
  <c r="W1690" i="12" s="1"/>
  <c r="V1692" i="12"/>
  <c r="V1693" i="12"/>
  <c r="W1693" i="12" s="1"/>
  <c r="V1694" i="12"/>
  <c r="W1694" i="12" s="1"/>
  <c r="V1695" i="12"/>
  <c r="W1695" i="12" s="1"/>
  <c r="V1696" i="12"/>
  <c r="V1697" i="12"/>
  <c r="W1697" i="12" s="1"/>
  <c r="V1698" i="12"/>
  <c r="V1700" i="12"/>
  <c r="V1701" i="12"/>
  <c r="V1702" i="12"/>
  <c r="V1703" i="12"/>
  <c r="W1703" i="12" s="1"/>
  <c r="V1704" i="12"/>
  <c r="W1704" i="12" s="1"/>
  <c r="V1705" i="12"/>
  <c r="V1706" i="12"/>
  <c r="W1706" i="12" s="1"/>
  <c r="V1708" i="12"/>
  <c r="V1709" i="12"/>
  <c r="V1710" i="12"/>
  <c r="V1711" i="12"/>
  <c r="W1711" i="12" s="1"/>
  <c r="V1712" i="12"/>
  <c r="W1712" i="12" s="1"/>
  <c r="V1713" i="12"/>
  <c r="V1716" i="12"/>
  <c r="V1717" i="12"/>
  <c r="V1718" i="12"/>
  <c r="W1718" i="12" s="1"/>
  <c r="V1719" i="12"/>
  <c r="W1719" i="12" s="1"/>
  <c r="M1670" i="12"/>
  <c r="M1674" i="12"/>
  <c r="M1678" i="12"/>
  <c r="M1679" i="12"/>
  <c r="M1680" i="12"/>
  <c r="M1681" i="12"/>
  <c r="M1682" i="12"/>
  <c r="M1686" i="12"/>
  <c r="M1687" i="12"/>
  <c r="M1688" i="12"/>
  <c r="M1690" i="12"/>
  <c r="M1692" i="12"/>
  <c r="M1695" i="12"/>
  <c r="M1696" i="12"/>
  <c r="M1697" i="12"/>
  <c r="M1700" i="12"/>
  <c r="M1701" i="12"/>
  <c r="M1703" i="12"/>
  <c r="M1704" i="12"/>
  <c r="M1705" i="12"/>
  <c r="M1706" i="12"/>
  <c r="M1708" i="12"/>
  <c r="M1710" i="12"/>
  <c r="M1711" i="12"/>
  <c r="M1712" i="12"/>
  <c r="M1713" i="12"/>
  <c r="M1714" i="12"/>
  <c r="M1716" i="12"/>
  <c r="M1717" i="12"/>
  <c r="M1718" i="12"/>
  <c r="M1719" i="12"/>
  <c r="Q1708" i="12"/>
  <c r="Q1717" i="12"/>
  <c r="L1669" i="12"/>
  <c r="L1672" i="12"/>
  <c r="L1676" i="12"/>
  <c r="L1677" i="12"/>
  <c r="L1684" i="12"/>
  <c r="L1685" i="12"/>
  <c r="L1689" i="12"/>
  <c r="M1693" i="12"/>
  <c r="L1694" i="12"/>
  <c r="L1697" i="12"/>
  <c r="L1702" i="12"/>
  <c r="L1705" i="12"/>
  <c r="L1709" i="12"/>
  <c r="L1712" i="12"/>
  <c r="L1716" i="12"/>
  <c r="Q1670" i="12"/>
  <c r="L1671" i="12"/>
  <c r="M1671" i="12"/>
  <c r="Q1671" i="12"/>
  <c r="M1672" i="12"/>
  <c r="Q1672" i="12"/>
  <c r="L1673" i="12"/>
  <c r="L1674" i="12"/>
  <c r="Q1678" i="12"/>
  <c r="S1678" i="12"/>
  <c r="L1679" i="12"/>
  <c r="Q1679" i="12"/>
  <c r="L1680" i="12"/>
  <c r="Q1680" i="12"/>
  <c r="L1682" i="12"/>
  <c r="Q1686" i="12"/>
  <c r="L1687" i="12"/>
  <c r="Q1687" i="12"/>
  <c r="V1687" i="12"/>
  <c r="W1687" i="12" s="1"/>
  <c r="L1688" i="12"/>
  <c r="Q1688" i="12"/>
  <c r="L1690" i="12"/>
  <c r="L1692" i="12"/>
  <c r="L1693" i="12"/>
  <c r="L1695" i="12"/>
  <c r="Q1695" i="12"/>
  <c r="L1696" i="12"/>
  <c r="Q1696" i="12"/>
  <c r="Q1700" i="12"/>
  <c r="Q1701" i="12"/>
  <c r="L1703" i="12"/>
  <c r="Q1703" i="12"/>
  <c r="L1704" i="12"/>
  <c r="Q1704" i="12"/>
  <c r="Q1705" i="12"/>
  <c r="L1707" i="12"/>
  <c r="Q1709" i="12"/>
  <c r="Q1710" i="12"/>
  <c r="L1711" i="12"/>
  <c r="Q1711" i="12"/>
  <c r="Q1712" i="12"/>
  <c r="Q1713" i="12"/>
  <c r="L1714" i="12"/>
  <c r="L1718" i="12"/>
  <c r="L1719" i="12"/>
  <c r="Q1719" i="12"/>
  <c r="X1716" i="12" l="1"/>
  <c r="Y1716" i="12" s="1"/>
  <c r="X1704" i="12"/>
  <c r="Y1704" i="12" s="1"/>
  <c r="X1713" i="12"/>
  <c r="Y1713" i="12" s="1"/>
  <c r="V1715" i="12"/>
  <c r="W1715" i="12" s="1"/>
  <c r="V1699" i="12"/>
  <c r="W1699" i="12" s="1"/>
  <c r="V1683" i="12"/>
  <c r="W1683" i="12" s="1"/>
  <c r="V1675" i="12"/>
  <c r="W1675" i="12" s="1"/>
  <c r="V1714" i="12"/>
  <c r="W1714" i="12" s="1"/>
  <c r="S1699" i="12"/>
  <c r="X1696" i="12"/>
  <c r="Y1696" i="12" s="1"/>
  <c r="W1696" i="12"/>
  <c r="S1683" i="12"/>
  <c r="X1679" i="12"/>
  <c r="Y1679" i="12" s="1"/>
  <c r="X1687" i="12"/>
  <c r="Y1687" i="12" s="1"/>
  <c r="S1706" i="12"/>
  <c r="X1711" i="12"/>
  <c r="Y1711" i="12" s="1"/>
  <c r="X1671" i="12"/>
  <c r="Y1671" i="12" s="1"/>
  <c r="M1698" i="12"/>
  <c r="L1698" i="12"/>
  <c r="M1715" i="12"/>
  <c r="M1691" i="12"/>
  <c r="M1683" i="12"/>
  <c r="M1675" i="12"/>
  <c r="S1713" i="12"/>
  <c r="S1705" i="12"/>
  <c r="S1689" i="12"/>
  <c r="S1681" i="12"/>
  <c r="S1673" i="12"/>
  <c r="W1692" i="12"/>
  <c r="X1692" i="12"/>
  <c r="Y1692" i="12" s="1"/>
  <c r="W1698" i="12"/>
  <c r="X1698" i="12"/>
  <c r="Y1698" i="12" s="1"/>
  <c r="X1703" i="12"/>
  <c r="Y1703" i="12" s="1"/>
  <c r="X1689" i="12"/>
  <c r="Y1689" i="12" s="1"/>
  <c r="X1690" i="12"/>
  <c r="Y1690" i="12" s="1"/>
  <c r="X1674" i="12"/>
  <c r="Y1674" i="12" s="1"/>
  <c r="X1680" i="12"/>
  <c r="Y1680" i="12" s="1"/>
  <c r="Q1714" i="12"/>
  <c r="Q1682" i="12"/>
  <c r="Q1690" i="12"/>
  <c r="Q1674" i="12"/>
  <c r="S1685" i="12"/>
  <c r="S1677" i="12"/>
  <c r="X1712" i="12"/>
  <c r="Y1712" i="12" s="1"/>
  <c r="X1695" i="12"/>
  <c r="Y1695" i="12" s="1"/>
  <c r="X1719" i="12"/>
  <c r="Y1719" i="12" s="1"/>
  <c r="X1706" i="12"/>
  <c r="Y1706" i="12" s="1"/>
  <c r="X1688" i="12"/>
  <c r="Y1688" i="12" s="1"/>
  <c r="W1708" i="12"/>
  <c r="W1700" i="12"/>
  <c r="S1709" i="12"/>
  <c r="M1707" i="12"/>
  <c r="M1673" i="12"/>
  <c r="S1714" i="12"/>
  <c r="Q1716" i="12"/>
  <c r="Q1691" i="12"/>
  <c r="S1676" i="12"/>
  <c r="S1702" i="12"/>
  <c r="S1690" i="12"/>
  <c r="S1669" i="12"/>
  <c r="S1716" i="12"/>
  <c r="S1674" i="12"/>
  <c r="S1692" i="12"/>
  <c r="S1684" i="12"/>
  <c r="S1715" i="12"/>
  <c r="S1680" i="12"/>
  <c r="S1672" i="12"/>
  <c r="Q1681" i="12"/>
  <c r="S1675" i="12"/>
  <c r="S1711" i="12"/>
  <c r="S1701" i="12"/>
  <c r="S1695" i="12"/>
  <c r="M1702" i="12"/>
  <c r="W1717" i="12"/>
  <c r="X1710" i="12"/>
  <c r="Y1710" i="12" s="1"/>
  <c r="M1709" i="12"/>
  <c r="L1686" i="12"/>
  <c r="L1678" i="12"/>
  <c r="S1718" i="12"/>
  <c r="W1710" i="12"/>
  <c r="S1708" i="12"/>
  <c r="S1707" i="12"/>
  <c r="W1705" i="12"/>
  <c r="W1701" i="12"/>
  <c r="L1701" i="12"/>
  <c r="S1700" i="12"/>
  <c r="Q1699" i="12"/>
  <c r="X1697" i="12"/>
  <c r="Y1697" i="12" s="1"/>
  <c r="Q1694" i="12"/>
  <c r="S1693" i="12"/>
  <c r="W1691" i="12"/>
  <c r="L1691" i="12"/>
  <c r="Q1689" i="12"/>
  <c r="W1686" i="12"/>
  <c r="M1685" i="12"/>
  <c r="Q1684" i="12"/>
  <c r="W1678" i="12"/>
  <c r="M1677" i="12"/>
  <c r="Q1676" i="12"/>
  <c r="W1670" i="12"/>
  <c r="M1669" i="12"/>
  <c r="S1710" i="12"/>
  <c r="S1670" i="12"/>
  <c r="L1717" i="12"/>
  <c r="L1710" i="12"/>
  <c r="W1702" i="12"/>
  <c r="X1678" i="12"/>
  <c r="Y1678" i="12" s="1"/>
  <c r="X1670" i="12"/>
  <c r="Y1670" i="12" s="1"/>
  <c r="L1670" i="12"/>
  <c r="Q1718" i="12"/>
  <c r="W1709" i="12"/>
  <c r="Q1707" i="12"/>
  <c r="S1694" i="12"/>
  <c r="Q1693" i="12"/>
  <c r="X1691" i="12"/>
  <c r="Y1691" i="12" s="1"/>
  <c r="W1685" i="12"/>
  <c r="W1677" i="12"/>
  <c r="W1669" i="12"/>
  <c r="W1716" i="12"/>
  <c r="Q1715" i="12"/>
  <c r="W1713" i="12"/>
  <c r="L1713" i="12"/>
  <c r="X1709" i="12"/>
  <c r="Y1709" i="12" s="1"/>
  <c r="X1708" i="12"/>
  <c r="Y1708" i="12" s="1"/>
  <c r="L1708" i="12"/>
  <c r="X1705" i="12"/>
  <c r="Y1705" i="12" s="1"/>
  <c r="X1701" i="12"/>
  <c r="Y1701" i="12" s="1"/>
  <c r="X1700" i="12"/>
  <c r="Y1700" i="12" s="1"/>
  <c r="L1700" i="12"/>
  <c r="M1699" i="12"/>
  <c r="Q1698" i="12"/>
  <c r="S1697" i="12"/>
  <c r="M1694" i="12"/>
  <c r="M1689" i="12"/>
  <c r="X1686" i="12"/>
  <c r="Y1686" i="12" s="1"/>
  <c r="M1684" i="12"/>
  <c r="Q1683" i="12"/>
  <c r="X1682" i="12"/>
  <c r="Y1682" i="12" s="1"/>
  <c r="L1681" i="12"/>
  <c r="M1676" i="12"/>
  <c r="Q1675" i="12"/>
  <c r="X1718" i="12"/>
  <c r="Y1718" i="12" s="1"/>
  <c r="S1717" i="12"/>
  <c r="Q1706" i="12"/>
  <c r="Q1702" i="12"/>
  <c r="S1698" i="12"/>
  <c r="Q1697" i="12"/>
  <c r="X1694" i="12"/>
  <c r="Y1694" i="12" s="1"/>
  <c r="Q1692" i="12"/>
  <c r="W1689" i="12"/>
  <c r="S1688" i="12"/>
  <c r="X1685" i="12"/>
  <c r="Y1685" i="12" s="1"/>
  <c r="X1684" i="12"/>
  <c r="Y1684" i="12" s="1"/>
  <c r="X1681" i="12"/>
  <c r="Y1681" i="12" s="1"/>
  <c r="X1677" i="12"/>
  <c r="Y1677" i="12" s="1"/>
  <c r="X1676" i="12"/>
  <c r="Y1676" i="12" s="1"/>
  <c r="X1673" i="12"/>
  <c r="Y1673" i="12" s="1"/>
  <c r="X1672" i="12"/>
  <c r="Y1672" i="12" s="1"/>
  <c r="X1669" i="12"/>
  <c r="Y1669" i="12" s="1"/>
  <c r="S1686" i="12"/>
  <c r="X1717" i="12"/>
  <c r="Y1717" i="12" s="1"/>
  <c r="X1707" i="12"/>
  <c r="Y1707" i="12" s="1"/>
  <c r="X1702" i="12"/>
  <c r="Y1702" i="12" s="1"/>
  <c r="X1693" i="12"/>
  <c r="Y1693" i="12" s="1"/>
  <c r="Q1685" i="12"/>
  <c r="Q1677" i="12"/>
  <c r="Q1673" i="12"/>
  <c r="Q1669" i="12"/>
  <c r="S1682" i="12"/>
  <c r="X1715" i="12" l="1"/>
  <c r="Y1715" i="12" s="1"/>
  <c r="X1714" i="12"/>
  <c r="Y1714" i="12" s="1"/>
  <c r="X1699" i="12"/>
  <c r="Y1699" i="12" s="1"/>
  <c r="X1683" i="12"/>
  <c r="Y1683" i="12" s="1"/>
  <c r="X1675" i="12"/>
  <c r="Y1675" i="12" s="1"/>
  <c r="S1691" i="12"/>
  <c r="G1615" i="12" l="1"/>
  <c r="G1616" i="12"/>
  <c r="G1617" i="12"/>
  <c r="G1618" i="12"/>
  <c r="G1619" i="12"/>
  <c r="G1620" i="12"/>
  <c r="G1621" i="12"/>
  <c r="G1622" i="12"/>
  <c r="G1623" i="12"/>
  <c r="G1624" i="12"/>
  <c r="G1625" i="12"/>
  <c r="G1626" i="12"/>
  <c r="G1627" i="12"/>
  <c r="G1628" i="12"/>
  <c r="G1629" i="12"/>
  <c r="G1630" i="12"/>
  <c r="G1631" i="12"/>
  <c r="G1632" i="12"/>
  <c r="G1633" i="12"/>
  <c r="G1634" i="12"/>
  <c r="G1635" i="12"/>
  <c r="G1636" i="12"/>
  <c r="G1637" i="12"/>
  <c r="G1638" i="12"/>
  <c r="G1639" i="12"/>
  <c r="G1640" i="12"/>
  <c r="G1641" i="12"/>
  <c r="G1642" i="12"/>
  <c r="G1643" i="12"/>
  <c r="G1644" i="12"/>
  <c r="G1645" i="12"/>
  <c r="G1646" i="12"/>
  <c r="G1647" i="12"/>
  <c r="G1648" i="12"/>
  <c r="G1649" i="12"/>
  <c r="G1650" i="12"/>
  <c r="G1651" i="12"/>
  <c r="G1652" i="12"/>
  <c r="G1653" i="12"/>
  <c r="G1654" i="12"/>
  <c r="G1655" i="12"/>
  <c r="G1656" i="12"/>
  <c r="G1657" i="12"/>
  <c r="G1658" i="12"/>
  <c r="G1659" i="12"/>
  <c r="G1660" i="12"/>
  <c r="G1661" i="12"/>
  <c r="G1662" i="12"/>
  <c r="G1663" i="12"/>
  <c r="G1664" i="12"/>
  <c r="G1665" i="12"/>
  <c r="G1666" i="12"/>
  <c r="G1667" i="12"/>
  <c r="G1668" i="12"/>
  <c r="G1669" i="12"/>
  <c r="G1670" i="12"/>
  <c r="G1671" i="12"/>
  <c r="G1672" i="12"/>
  <c r="G1673" i="12"/>
  <c r="G1674" i="12"/>
  <c r="G1675" i="12"/>
  <c r="G1676" i="12"/>
  <c r="G1677" i="12"/>
  <c r="G1678" i="12"/>
  <c r="G1679" i="12"/>
  <c r="G1680" i="12"/>
  <c r="G1681" i="12"/>
  <c r="G1682" i="12"/>
  <c r="G1683" i="12"/>
  <c r="G1684" i="12"/>
  <c r="G1685" i="12"/>
  <c r="G1686" i="12"/>
  <c r="G1687" i="12"/>
  <c r="G1688" i="12"/>
  <c r="G1689" i="12"/>
  <c r="G1690" i="12"/>
  <c r="G1691" i="12"/>
  <c r="G1692" i="12"/>
  <c r="G1693" i="12"/>
  <c r="G1694" i="12"/>
  <c r="G1695" i="12"/>
  <c r="G1696" i="12"/>
  <c r="G1697" i="12"/>
  <c r="G1698" i="12"/>
  <c r="G1699" i="12"/>
  <c r="G1700" i="12"/>
  <c r="G1701" i="12"/>
  <c r="G1702" i="12"/>
  <c r="G1703" i="12"/>
  <c r="G1704" i="12"/>
  <c r="G1705" i="12"/>
  <c r="G1706" i="12"/>
  <c r="G1707" i="12"/>
  <c r="G1708" i="12"/>
  <c r="G1709" i="12"/>
  <c r="G1710" i="12"/>
  <c r="G1711" i="12"/>
  <c r="G1712" i="12"/>
  <c r="G1713" i="12"/>
  <c r="G1714" i="12"/>
  <c r="G1715" i="12"/>
  <c r="G1716" i="12"/>
  <c r="G1717" i="12"/>
  <c r="G1718" i="12"/>
  <c r="G1719" i="12"/>
  <c r="S1615" i="12" l="1"/>
  <c r="S1616" i="12"/>
  <c r="S1619" i="12"/>
  <c r="S1620" i="12"/>
  <c r="S1630" i="12"/>
  <c r="S1632" i="12"/>
  <c r="S1636" i="12"/>
  <c r="S1644" i="12"/>
  <c r="S1653" i="12"/>
  <c r="S1664" i="12"/>
  <c r="M1615" i="12"/>
  <c r="L1615" i="12"/>
  <c r="V1615" i="12"/>
  <c r="M1616" i="12"/>
  <c r="L1616" i="12"/>
  <c r="V1616" i="12"/>
  <c r="Y1616" i="12"/>
  <c r="M1617" i="12"/>
  <c r="L1617" i="12"/>
  <c r="V1617" i="12"/>
  <c r="M1618" i="12"/>
  <c r="L1618" i="12"/>
  <c r="V1618" i="12"/>
  <c r="M1619" i="12"/>
  <c r="L1619" i="12"/>
  <c r="V1619" i="12"/>
  <c r="M1620" i="12"/>
  <c r="L1620" i="12"/>
  <c r="V1620" i="12"/>
  <c r="Y1620" i="12"/>
  <c r="M1621" i="12"/>
  <c r="L1621" i="12"/>
  <c r="V1621" i="12"/>
  <c r="M1622" i="12"/>
  <c r="L1622" i="12"/>
  <c r="V1622" i="12"/>
  <c r="M1623" i="12"/>
  <c r="L1623" i="12"/>
  <c r="V1623" i="12"/>
  <c r="M1624" i="12"/>
  <c r="L1624" i="12"/>
  <c r="V1624" i="12"/>
  <c r="M1625" i="12"/>
  <c r="L1625" i="12"/>
  <c r="V1625" i="12"/>
  <c r="M1626" i="12"/>
  <c r="L1626" i="12"/>
  <c r="V1626" i="12"/>
  <c r="M1627" i="12"/>
  <c r="L1627" i="12"/>
  <c r="V1627" i="12"/>
  <c r="M1628" i="12"/>
  <c r="L1628" i="12"/>
  <c r="V1628" i="12"/>
  <c r="M1629" i="12"/>
  <c r="L1629" i="12"/>
  <c r="V1629" i="12"/>
  <c r="M1630" i="12"/>
  <c r="L1630" i="12"/>
  <c r="V1630" i="12"/>
  <c r="M1631" i="12"/>
  <c r="L1631" i="12"/>
  <c r="V1631" i="12"/>
  <c r="M1632" i="12"/>
  <c r="L1632" i="12"/>
  <c r="V1632" i="12"/>
  <c r="M1633" i="12"/>
  <c r="L1633" i="12"/>
  <c r="V1633" i="12"/>
  <c r="M1634" i="12"/>
  <c r="L1634" i="12"/>
  <c r="V1634" i="12"/>
  <c r="M1635" i="12"/>
  <c r="L1635" i="12"/>
  <c r="Q1635" i="12"/>
  <c r="V1635" i="12"/>
  <c r="M1636" i="12"/>
  <c r="L1636" i="12"/>
  <c r="V1636" i="12"/>
  <c r="Y1636" i="12"/>
  <c r="M1637" i="12"/>
  <c r="L1637" i="12"/>
  <c r="V1637" i="12"/>
  <c r="M1638" i="12"/>
  <c r="L1638" i="12"/>
  <c r="V1638" i="12"/>
  <c r="M1639" i="12"/>
  <c r="L1639" i="12"/>
  <c r="Q1639" i="12"/>
  <c r="V1639" i="12"/>
  <c r="M1640" i="12"/>
  <c r="L1640" i="12"/>
  <c r="V1640" i="12"/>
  <c r="M1641" i="12"/>
  <c r="L1641" i="12"/>
  <c r="V1641" i="12"/>
  <c r="M1642" i="12"/>
  <c r="L1642" i="12"/>
  <c r="V1642" i="12"/>
  <c r="M1643" i="12"/>
  <c r="L1643" i="12"/>
  <c r="V1643" i="12"/>
  <c r="M1644" i="12"/>
  <c r="L1644" i="12"/>
  <c r="V1644" i="12"/>
  <c r="Y1644" i="12"/>
  <c r="M1645" i="12"/>
  <c r="L1645" i="12"/>
  <c r="Q1645" i="12"/>
  <c r="V1645" i="12"/>
  <c r="M1646" i="12"/>
  <c r="L1646" i="12"/>
  <c r="V1646" i="12"/>
  <c r="M1647" i="12"/>
  <c r="L1647" i="12"/>
  <c r="V1647" i="12"/>
  <c r="M1648" i="12"/>
  <c r="L1648" i="12"/>
  <c r="V1648" i="12"/>
  <c r="M1649" i="12"/>
  <c r="L1649" i="12"/>
  <c r="V1649" i="12"/>
  <c r="M1650" i="12"/>
  <c r="L1650" i="12"/>
  <c r="V1650" i="12"/>
  <c r="M1651" i="12"/>
  <c r="L1651" i="12"/>
  <c r="V1651" i="12"/>
  <c r="M1652" i="12"/>
  <c r="L1652" i="12"/>
  <c r="V1652" i="12"/>
  <c r="M1653" i="12"/>
  <c r="L1653" i="12"/>
  <c r="V1653" i="12"/>
  <c r="M1654" i="12"/>
  <c r="L1654" i="12"/>
  <c r="Q1654" i="12"/>
  <c r="V1654" i="12"/>
  <c r="M1655" i="12"/>
  <c r="L1655" i="12"/>
  <c r="V1655" i="12"/>
  <c r="M1656" i="12"/>
  <c r="L1656" i="12"/>
  <c r="V1656" i="12"/>
  <c r="M1657" i="12"/>
  <c r="L1657" i="12"/>
  <c r="V1657" i="12"/>
  <c r="M1658" i="12"/>
  <c r="L1658" i="12"/>
  <c r="V1658" i="12"/>
  <c r="M1659" i="12"/>
  <c r="L1659" i="12"/>
  <c r="V1659" i="12"/>
  <c r="M1660" i="12"/>
  <c r="L1660" i="12"/>
  <c r="V1660" i="12"/>
  <c r="M1661" i="12"/>
  <c r="L1661" i="12"/>
  <c r="Q1661" i="12"/>
  <c r="V1661" i="12"/>
  <c r="M1662" i="12"/>
  <c r="L1662" i="12"/>
  <c r="V1662" i="12"/>
  <c r="M1663" i="12"/>
  <c r="L1663" i="12"/>
  <c r="V1663" i="12"/>
  <c r="M1664" i="12"/>
  <c r="L1664" i="12"/>
  <c r="Q1664" i="12"/>
  <c r="V1664" i="12"/>
  <c r="Y1664" i="12"/>
  <c r="M1665" i="12"/>
  <c r="L1665" i="12"/>
  <c r="V1665" i="12"/>
  <c r="M1666" i="12"/>
  <c r="L1666" i="12"/>
  <c r="V1666" i="12"/>
  <c r="M1667" i="12"/>
  <c r="L1667" i="12"/>
  <c r="V1667" i="12"/>
  <c r="M1668" i="12"/>
  <c r="L1668" i="12"/>
  <c r="S1668" i="12"/>
  <c r="V1668" i="12"/>
  <c r="Q1668" i="12" l="1"/>
  <c r="Q1665" i="12"/>
  <c r="S1665" i="12"/>
  <c r="W1660" i="12"/>
  <c r="X1660" i="12"/>
  <c r="Y1660" i="12" s="1"/>
  <c r="W1657" i="12"/>
  <c r="X1657" i="12"/>
  <c r="Y1657" i="12" s="1"/>
  <c r="W1646" i="12"/>
  <c r="X1646" i="12"/>
  <c r="Y1646" i="12" s="1"/>
  <c r="Q1643" i="12"/>
  <c r="S1643" i="12"/>
  <c r="W1638" i="12"/>
  <c r="X1638" i="12"/>
  <c r="Y1638" i="12" s="1"/>
  <c r="Q1632" i="12"/>
  <c r="Q1629" i="12"/>
  <c r="S1629" i="12"/>
  <c r="Q1623" i="12"/>
  <c r="S1623" i="12"/>
  <c r="Q1620" i="12"/>
  <c r="W1618" i="12"/>
  <c r="X1618" i="12"/>
  <c r="Y1618" i="12" s="1"/>
  <c r="Q1615" i="12"/>
  <c r="S1654" i="12"/>
  <c r="Q1640" i="12"/>
  <c r="S1640" i="12"/>
  <c r="W1626" i="12"/>
  <c r="X1626" i="12"/>
  <c r="Y1626" i="12" s="1"/>
  <c r="W1663" i="12"/>
  <c r="X1663" i="12"/>
  <c r="Y1663" i="12" s="1"/>
  <c r="Q1660" i="12"/>
  <c r="S1660" i="12"/>
  <c r="Q1657" i="12"/>
  <c r="S1657" i="12"/>
  <c r="W1652" i="12"/>
  <c r="X1652" i="12"/>
  <c r="Y1652" i="12" s="1"/>
  <c r="W1649" i="12"/>
  <c r="X1649" i="12"/>
  <c r="Y1649" i="12" s="1"/>
  <c r="Q1646" i="12"/>
  <c r="S1646" i="12"/>
  <c r="W1641" i="12"/>
  <c r="X1641" i="12"/>
  <c r="Y1641" i="12" s="1"/>
  <c r="Q1638" i="12"/>
  <c r="S1638" i="12"/>
  <c r="W1630" i="12"/>
  <c r="X1630" i="12"/>
  <c r="Y1630" i="12" s="1"/>
  <c r="W1627" i="12"/>
  <c r="X1627" i="12"/>
  <c r="Y1627" i="12" s="1"/>
  <c r="Q1626" i="12"/>
  <c r="S1626" i="12"/>
  <c r="W1621" i="12"/>
  <c r="X1621" i="12"/>
  <c r="Y1621" i="12" s="1"/>
  <c r="Q1618" i="12"/>
  <c r="S1618" i="12"/>
  <c r="W1665" i="12"/>
  <c r="X1665" i="12"/>
  <c r="Y1665" i="12" s="1"/>
  <c r="W1654" i="12"/>
  <c r="X1654" i="12"/>
  <c r="Y1654" i="12" s="1"/>
  <c r="Q1648" i="12"/>
  <c r="S1648" i="12"/>
  <c r="W1632" i="12"/>
  <c r="X1632" i="12"/>
  <c r="Y1632" i="12" s="1"/>
  <c r="W1623" i="12"/>
  <c r="X1623" i="12"/>
  <c r="Y1623" i="12" s="1"/>
  <c r="W1666" i="12"/>
  <c r="X1666" i="12"/>
  <c r="Y1666" i="12" s="1"/>
  <c r="Q1663" i="12"/>
  <c r="S1663" i="12"/>
  <c r="W1658" i="12"/>
  <c r="X1658" i="12"/>
  <c r="Y1658" i="12" s="1"/>
  <c r="W1655" i="12"/>
  <c r="X1655" i="12"/>
  <c r="Y1655" i="12" s="1"/>
  <c r="Q1652" i="12"/>
  <c r="S1652" i="12"/>
  <c r="Q1649" i="12"/>
  <c r="S1649" i="12"/>
  <c r="W1644" i="12"/>
  <c r="X1644" i="12"/>
  <c r="Q1641" i="12"/>
  <c r="S1641" i="12"/>
  <c r="W1636" i="12"/>
  <c r="X1636" i="12"/>
  <c r="W1633" i="12"/>
  <c r="X1633" i="12"/>
  <c r="Y1633" i="12" s="1"/>
  <c r="Q1630" i="12"/>
  <c r="W1624" i="12"/>
  <c r="X1624" i="12"/>
  <c r="Y1624" i="12" s="1"/>
  <c r="W1616" i="12"/>
  <c r="X1616" i="12"/>
  <c r="S1639" i="12"/>
  <c r="Q1666" i="12"/>
  <c r="S1666" i="12"/>
  <c r="Q1627" i="12"/>
  <c r="S1627" i="12"/>
  <c r="Q1624" i="12"/>
  <c r="S1624" i="12"/>
  <c r="Q1621" i="12"/>
  <c r="S1621" i="12"/>
  <c r="W1619" i="12"/>
  <c r="X1619" i="12"/>
  <c r="Y1619" i="12" s="1"/>
  <c r="Q1616" i="12"/>
  <c r="W1643" i="12"/>
  <c r="X1643" i="12"/>
  <c r="Y1643" i="12" s="1"/>
  <c r="W1620" i="12"/>
  <c r="X1620" i="12"/>
  <c r="W1650" i="12"/>
  <c r="X1650" i="12"/>
  <c r="Y1650" i="12" s="1"/>
  <c r="Q1644" i="12"/>
  <c r="Q1636" i="12"/>
  <c r="W1642" i="12"/>
  <c r="X1642" i="12"/>
  <c r="Y1642" i="12" s="1"/>
  <c r="W1628" i="12"/>
  <c r="X1628" i="12"/>
  <c r="Y1628" i="12" s="1"/>
  <c r="Q1619" i="12"/>
  <c r="Q1662" i="12"/>
  <c r="S1662" i="12"/>
  <c r="Q1651" i="12"/>
  <c r="S1651" i="12"/>
  <c r="W1661" i="12"/>
  <c r="X1661" i="12"/>
  <c r="Y1661" i="12" s="1"/>
  <c r="Q1655" i="12"/>
  <c r="S1655" i="12"/>
  <c r="W1639" i="12"/>
  <c r="X1639" i="12"/>
  <c r="Y1639" i="12" s="1"/>
  <c r="Q1633" i="12"/>
  <c r="S1633" i="12"/>
  <c r="Q1647" i="12"/>
  <c r="S1647" i="12"/>
  <c r="W1634" i="12"/>
  <c r="X1634" i="12"/>
  <c r="Y1634" i="12" s="1"/>
  <c r="W1659" i="12"/>
  <c r="X1659" i="12"/>
  <c r="Y1659" i="12" s="1"/>
  <c r="W1656" i="12"/>
  <c r="X1656" i="12"/>
  <c r="Y1656" i="12" s="1"/>
  <c r="Q1653" i="12"/>
  <c r="Q1650" i="12"/>
  <c r="S1650" i="12"/>
  <c r="W1645" i="12"/>
  <c r="X1645" i="12"/>
  <c r="Y1645" i="12" s="1"/>
  <c r="Q1642" i="12"/>
  <c r="S1642" i="12"/>
  <c r="W1637" i="12"/>
  <c r="X1637" i="12"/>
  <c r="Y1637" i="12" s="1"/>
  <c r="Q1631" i="12"/>
  <c r="S1631" i="12"/>
  <c r="Q1628" i="12"/>
  <c r="S1628" i="12"/>
  <c r="W1625" i="12"/>
  <c r="X1625" i="12"/>
  <c r="Y1625" i="12" s="1"/>
  <c r="Q1622" i="12"/>
  <c r="S1622" i="12"/>
  <c r="W1617" i="12"/>
  <c r="X1617" i="12"/>
  <c r="Y1617" i="12" s="1"/>
  <c r="S1661" i="12"/>
  <c r="W1635" i="12"/>
  <c r="X1635" i="12"/>
  <c r="Y1635" i="12" s="1"/>
  <c r="W1647" i="12"/>
  <c r="X1647" i="12"/>
  <c r="Y1647" i="12" s="1"/>
  <c r="W1667" i="12"/>
  <c r="X1667" i="12"/>
  <c r="Y1667" i="12" s="1"/>
  <c r="W1664" i="12"/>
  <c r="X1664" i="12"/>
  <c r="Q1658" i="12"/>
  <c r="S1658" i="12"/>
  <c r="W1653" i="12"/>
  <c r="X1653" i="12"/>
  <c r="Y1653" i="12" s="1"/>
  <c r="W1631" i="12"/>
  <c r="X1631" i="12"/>
  <c r="Y1631" i="12" s="1"/>
  <c r="W1622" i="12"/>
  <c r="X1622" i="12"/>
  <c r="Y1622" i="12" s="1"/>
  <c r="W1668" i="12"/>
  <c r="X1668" i="12"/>
  <c r="Y1668" i="12" s="1"/>
  <c r="Q1667" i="12"/>
  <c r="S1667" i="12"/>
  <c r="W1662" i="12"/>
  <c r="X1662" i="12"/>
  <c r="Y1662" i="12" s="1"/>
  <c r="Q1659" i="12"/>
  <c r="S1659" i="12"/>
  <c r="Q1656" i="12"/>
  <c r="S1656" i="12"/>
  <c r="W1651" i="12"/>
  <c r="X1651" i="12"/>
  <c r="Y1651" i="12" s="1"/>
  <c r="W1648" i="12"/>
  <c r="X1648" i="12"/>
  <c r="Y1648" i="12" s="1"/>
  <c r="W1640" i="12"/>
  <c r="X1640" i="12"/>
  <c r="Y1640" i="12" s="1"/>
  <c r="Q1637" i="12"/>
  <c r="S1637" i="12"/>
  <c r="Q1634" i="12"/>
  <c r="S1634" i="12"/>
  <c r="W1629" i="12"/>
  <c r="X1629" i="12"/>
  <c r="Y1629" i="12" s="1"/>
  <c r="Q1625" i="12"/>
  <c r="S1625" i="12"/>
  <c r="Q1617" i="12"/>
  <c r="S1617" i="12"/>
  <c r="W1615" i="12"/>
  <c r="X1615" i="12"/>
  <c r="Y1615" i="12" s="1"/>
  <c r="S1635" i="12"/>
  <c r="S1645" i="12"/>
  <c r="A1580" i="12"/>
  <c r="A1581" i="12"/>
  <c r="A1582" i="12"/>
  <c r="A1583" i="12"/>
  <c r="A1584" i="12"/>
  <c r="A1585" i="12"/>
  <c r="A1586" i="12"/>
  <c r="A1587" i="12"/>
  <c r="A1588" i="12"/>
  <c r="A1589" i="12"/>
  <c r="A1590" i="12"/>
  <c r="A1591" i="12"/>
  <c r="A1592" i="12"/>
  <c r="A1593" i="12"/>
  <c r="A1594" i="12"/>
  <c r="A1595" i="12"/>
  <c r="A1596" i="12"/>
  <c r="A1597" i="12"/>
  <c r="A1598" i="12"/>
  <c r="A1599" i="12"/>
  <c r="A1600" i="12"/>
  <c r="A1601" i="12"/>
  <c r="A1602" i="12"/>
  <c r="A1603" i="12"/>
  <c r="A1604" i="12"/>
  <c r="A1605" i="12"/>
  <c r="A1606" i="12"/>
  <c r="A1607" i="12"/>
  <c r="A1608" i="12"/>
  <c r="A1609" i="12"/>
  <c r="A1610" i="12"/>
  <c r="A1611" i="12"/>
  <c r="A1612" i="12"/>
  <c r="A1613" i="12"/>
  <c r="A1614" i="12"/>
  <c r="A1579" i="12"/>
  <c r="G1576" i="12"/>
  <c r="G1577" i="12"/>
  <c r="G1578" i="12"/>
  <c r="G1579" i="12"/>
  <c r="G1580" i="12"/>
  <c r="G1581" i="12"/>
  <c r="G1582" i="12"/>
  <c r="G1583" i="12"/>
  <c r="G1584" i="12"/>
  <c r="G1585" i="12"/>
  <c r="G1586" i="12"/>
  <c r="G1587" i="12"/>
  <c r="G1588" i="12"/>
  <c r="G1589" i="12"/>
  <c r="G1590" i="12"/>
  <c r="G1591" i="12"/>
  <c r="G1592" i="12"/>
  <c r="G1593" i="12"/>
  <c r="G1594" i="12"/>
  <c r="G1595" i="12"/>
  <c r="G1596" i="12"/>
  <c r="G1597" i="12"/>
  <c r="G1598" i="12"/>
  <c r="G1599" i="12"/>
  <c r="G1600" i="12"/>
  <c r="G1601" i="12"/>
  <c r="G1602" i="12"/>
  <c r="G1603" i="12"/>
  <c r="G1604" i="12"/>
  <c r="G1605" i="12"/>
  <c r="G1606" i="12"/>
  <c r="G1607" i="12"/>
  <c r="G1608" i="12"/>
  <c r="G1609" i="12"/>
  <c r="G1610" i="12"/>
  <c r="G1611" i="12"/>
  <c r="G1612" i="12"/>
  <c r="G1613" i="12"/>
  <c r="G1614" i="12"/>
  <c r="V4" i="12" l="1"/>
  <c r="X4" i="12" s="1"/>
  <c r="V5" i="12"/>
  <c r="X5" i="12" s="1"/>
  <c r="V6" i="12"/>
  <c r="X6" i="12" s="1"/>
  <c r="V7" i="12"/>
  <c r="X7" i="12" s="1"/>
  <c r="V8" i="12"/>
  <c r="X8" i="12" s="1"/>
  <c r="V9" i="12"/>
  <c r="X9" i="12" s="1"/>
  <c r="V10" i="12"/>
  <c r="X10" i="12" s="1"/>
  <c r="V11" i="12"/>
  <c r="X11" i="12" s="1"/>
  <c r="V12" i="12"/>
  <c r="X12" i="12" s="1"/>
  <c r="V13" i="12"/>
  <c r="X13" i="12" s="1"/>
  <c r="V14" i="12"/>
  <c r="X14" i="12" s="1"/>
  <c r="V15" i="12"/>
  <c r="X15" i="12" s="1"/>
  <c r="V16" i="12"/>
  <c r="X16" i="12" s="1"/>
  <c r="V17" i="12"/>
  <c r="X17" i="12" s="1"/>
  <c r="V18" i="12"/>
  <c r="X18" i="12" s="1"/>
  <c r="V19" i="12"/>
  <c r="X19" i="12" s="1"/>
  <c r="V20" i="12"/>
  <c r="X20" i="12" s="1"/>
  <c r="V21" i="12"/>
  <c r="X21" i="12" s="1"/>
  <c r="V22" i="12"/>
  <c r="X22" i="12" s="1"/>
  <c r="V23" i="12"/>
  <c r="X23" i="12" s="1"/>
  <c r="V24" i="12"/>
  <c r="X24" i="12" s="1"/>
  <c r="V25" i="12"/>
  <c r="X25" i="12" s="1"/>
  <c r="V26" i="12"/>
  <c r="X26" i="12" s="1"/>
  <c r="V27" i="12"/>
  <c r="X27" i="12" s="1"/>
  <c r="V28" i="12"/>
  <c r="X28" i="12" s="1"/>
  <c r="V29" i="12"/>
  <c r="X29" i="12" s="1"/>
  <c r="V30" i="12"/>
  <c r="X30" i="12" s="1"/>
  <c r="V31" i="12"/>
  <c r="X31" i="12" s="1"/>
  <c r="V32" i="12"/>
  <c r="X32" i="12" s="1"/>
  <c r="V33" i="12"/>
  <c r="X33" i="12" s="1"/>
  <c r="V34" i="12"/>
  <c r="X34" i="12" s="1"/>
  <c r="V35" i="12"/>
  <c r="X35" i="12" s="1"/>
  <c r="V36" i="12"/>
  <c r="X36" i="12" s="1"/>
  <c r="V37" i="12"/>
  <c r="X37" i="12" s="1"/>
  <c r="V38" i="12"/>
  <c r="X38" i="12" s="1"/>
  <c r="V39" i="12"/>
  <c r="X39" i="12" s="1"/>
  <c r="V40" i="12"/>
  <c r="X40" i="12" s="1"/>
  <c r="V41" i="12"/>
  <c r="X41" i="12" s="1"/>
  <c r="V42" i="12"/>
  <c r="X42" i="12" s="1"/>
  <c r="V43" i="12"/>
  <c r="X43" i="12" s="1"/>
  <c r="V44" i="12"/>
  <c r="X44" i="12" s="1"/>
  <c r="V45" i="12"/>
  <c r="X45" i="12" s="1"/>
  <c r="V46" i="12"/>
  <c r="X46" i="12" s="1"/>
  <c r="V47" i="12"/>
  <c r="X47" i="12" s="1"/>
  <c r="V48" i="12"/>
  <c r="X48" i="12" s="1"/>
  <c r="V49" i="12"/>
  <c r="X49" i="12" s="1"/>
  <c r="V50" i="12"/>
  <c r="X50" i="12" s="1"/>
  <c r="V51" i="12"/>
  <c r="X51" i="12" s="1"/>
  <c r="V52" i="12"/>
  <c r="X52" i="12" s="1"/>
  <c r="V53" i="12"/>
  <c r="X53" i="12" s="1"/>
  <c r="V54" i="12"/>
  <c r="X54" i="12" s="1"/>
  <c r="V55" i="12"/>
  <c r="X55" i="12" s="1"/>
  <c r="V56" i="12"/>
  <c r="X56" i="12" s="1"/>
  <c r="V57" i="12"/>
  <c r="X57" i="12" s="1"/>
  <c r="V58" i="12"/>
  <c r="X58" i="12" s="1"/>
  <c r="V59" i="12"/>
  <c r="X59" i="12" s="1"/>
  <c r="V60" i="12"/>
  <c r="X60" i="12" s="1"/>
  <c r="V61" i="12"/>
  <c r="X61" i="12" s="1"/>
  <c r="V62" i="12"/>
  <c r="X62" i="12" s="1"/>
  <c r="V63" i="12"/>
  <c r="X63" i="12" s="1"/>
  <c r="V64" i="12"/>
  <c r="X64" i="12" s="1"/>
  <c r="V65" i="12"/>
  <c r="X65" i="12" s="1"/>
  <c r="V66" i="12"/>
  <c r="X66" i="12" s="1"/>
  <c r="V67" i="12"/>
  <c r="X67" i="12" s="1"/>
  <c r="V68" i="12"/>
  <c r="X68" i="12" s="1"/>
  <c r="V69" i="12"/>
  <c r="X69" i="12" s="1"/>
  <c r="V70" i="12"/>
  <c r="X70" i="12" s="1"/>
  <c r="V71" i="12"/>
  <c r="X71" i="12" s="1"/>
  <c r="V72" i="12"/>
  <c r="X72" i="12" s="1"/>
  <c r="V73" i="12"/>
  <c r="X73" i="12" s="1"/>
  <c r="V74" i="12"/>
  <c r="X74" i="12" s="1"/>
  <c r="V75" i="12"/>
  <c r="X75" i="12" s="1"/>
  <c r="V76" i="12"/>
  <c r="X76" i="12" s="1"/>
  <c r="V77" i="12"/>
  <c r="X77" i="12" s="1"/>
  <c r="V78" i="12"/>
  <c r="X78" i="12" s="1"/>
  <c r="V79" i="12"/>
  <c r="X79" i="12" s="1"/>
  <c r="V80" i="12"/>
  <c r="X80" i="12" s="1"/>
  <c r="V81" i="12"/>
  <c r="X81" i="12" s="1"/>
  <c r="V82" i="12"/>
  <c r="X82" i="12" s="1"/>
  <c r="V83" i="12"/>
  <c r="X83" i="12" s="1"/>
  <c r="V84" i="12"/>
  <c r="X84" i="12" s="1"/>
  <c r="V85" i="12"/>
  <c r="X85" i="12" s="1"/>
  <c r="V86" i="12"/>
  <c r="X86" i="12" s="1"/>
  <c r="V87" i="12"/>
  <c r="X87" i="12" s="1"/>
  <c r="V88" i="12"/>
  <c r="X88" i="12" s="1"/>
  <c r="V89" i="12"/>
  <c r="X89" i="12" s="1"/>
  <c r="V90" i="12"/>
  <c r="X90" i="12" s="1"/>
  <c r="V91" i="12"/>
  <c r="X91" i="12" s="1"/>
  <c r="V92" i="12"/>
  <c r="X92" i="12" s="1"/>
  <c r="V93" i="12"/>
  <c r="X93" i="12" s="1"/>
  <c r="V94" i="12"/>
  <c r="X94" i="12" s="1"/>
  <c r="V95" i="12"/>
  <c r="X95" i="12" s="1"/>
  <c r="V96" i="12"/>
  <c r="X96" i="12" s="1"/>
  <c r="V97" i="12"/>
  <c r="X97" i="12" s="1"/>
  <c r="V98" i="12"/>
  <c r="X98" i="12" s="1"/>
  <c r="V99" i="12"/>
  <c r="X99" i="12" s="1"/>
  <c r="V100" i="12"/>
  <c r="X100" i="12" s="1"/>
  <c r="V101" i="12"/>
  <c r="X101" i="12" s="1"/>
  <c r="V102" i="12"/>
  <c r="X102" i="12" s="1"/>
  <c r="V103" i="12"/>
  <c r="X103" i="12" s="1"/>
  <c r="V104" i="12"/>
  <c r="X104" i="12" s="1"/>
  <c r="V105" i="12"/>
  <c r="X105" i="12" s="1"/>
  <c r="V106" i="12"/>
  <c r="X106" i="12" s="1"/>
  <c r="V107" i="12"/>
  <c r="X107" i="12" s="1"/>
  <c r="V108" i="12"/>
  <c r="X108" i="12" s="1"/>
  <c r="V109" i="12"/>
  <c r="X109" i="12" s="1"/>
  <c r="V110" i="12"/>
  <c r="X110" i="12" s="1"/>
  <c r="V111" i="12"/>
  <c r="X111" i="12" s="1"/>
  <c r="V112" i="12"/>
  <c r="X112" i="12" s="1"/>
  <c r="V113" i="12"/>
  <c r="X113" i="12" s="1"/>
  <c r="V114" i="12"/>
  <c r="X114" i="12" s="1"/>
  <c r="V115" i="12"/>
  <c r="X115" i="12" s="1"/>
  <c r="V116" i="12"/>
  <c r="X116" i="12" s="1"/>
  <c r="V117" i="12"/>
  <c r="X117" i="12" s="1"/>
  <c r="V118" i="12"/>
  <c r="X118" i="12" s="1"/>
  <c r="V119" i="12"/>
  <c r="X119" i="12" s="1"/>
  <c r="V120" i="12"/>
  <c r="X120" i="12" s="1"/>
  <c r="V121" i="12"/>
  <c r="X121" i="12" s="1"/>
  <c r="V122" i="12"/>
  <c r="X122" i="12" s="1"/>
  <c r="V123" i="12"/>
  <c r="X123" i="12" s="1"/>
  <c r="V124" i="12"/>
  <c r="X124" i="12" s="1"/>
  <c r="V125" i="12"/>
  <c r="X125" i="12" s="1"/>
  <c r="V126" i="12"/>
  <c r="X126" i="12" s="1"/>
  <c r="V127" i="12"/>
  <c r="X127" i="12" s="1"/>
  <c r="V128" i="12"/>
  <c r="X128" i="12" s="1"/>
  <c r="V129" i="12"/>
  <c r="X129" i="12" s="1"/>
  <c r="V130" i="12"/>
  <c r="X130" i="12" s="1"/>
  <c r="V131" i="12"/>
  <c r="X131" i="12" s="1"/>
  <c r="V132" i="12"/>
  <c r="X132" i="12" s="1"/>
  <c r="V133" i="12"/>
  <c r="X133" i="12" s="1"/>
  <c r="V134" i="12"/>
  <c r="X134" i="12" s="1"/>
  <c r="V135" i="12"/>
  <c r="X135" i="12" s="1"/>
  <c r="V136" i="12"/>
  <c r="X136" i="12" s="1"/>
  <c r="V137" i="12"/>
  <c r="X137" i="12" s="1"/>
  <c r="V138" i="12"/>
  <c r="X138" i="12" s="1"/>
  <c r="V139" i="12"/>
  <c r="X139" i="12" s="1"/>
  <c r="V140" i="12"/>
  <c r="X140" i="12" s="1"/>
  <c r="V141" i="12"/>
  <c r="X141" i="12" s="1"/>
  <c r="V142" i="12"/>
  <c r="X142" i="12" s="1"/>
  <c r="V143" i="12"/>
  <c r="X143" i="12" s="1"/>
  <c r="V144" i="12"/>
  <c r="X144" i="12" s="1"/>
  <c r="V145" i="12"/>
  <c r="X145" i="12" s="1"/>
  <c r="V146" i="12"/>
  <c r="X146" i="12" s="1"/>
  <c r="V147" i="12"/>
  <c r="X147" i="12" s="1"/>
  <c r="V148" i="12"/>
  <c r="X148" i="12" s="1"/>
  <c r="V149" i="12"/>
  <c r="X149" i="12" s="1"/>
  <c r="V150" i="12"/>
  <c r="X150" i="12" s="1"/>
  <c r="V151" i="12"/>
  <c r="X151" i="12" s="1"/>
  <c r="V152" i="12"/>
  <c r="X152" i="12" s="1"/>
  <c r="V153" i="12"/>
  <c r="X153" i="12" s="1"/>
  <c r="V154" i="12"/>
  <c r="X154" i="12" s="1"/>
  <c r="V155" i="12"/>
  <c r="X155" i="12" s="1"/>
  <c r="V156" i="12"/>
  <c r="X156" i="12" s="1"/>
  <c r="V157" i="12"/>
  <c r="X157" i="12" s="1"/>
  <c r="V158" i="12"/>
  <c r="X158" i="12" s="1"/>
  <c r="V159" i="12"/>
  <c r="X159" i="12" s="1"/>
  <c r="V160" i="12"/>
  <c r="X160" i="12" s="1"/>
  <c r="V161" i="12"/>
  <c r="X161" i="12" s="1"/>
  <c r="V162" i="12"/>
  <c r="X162" i="12" s="1"/>
  <c r="V163" i="12"/>
  <c r="X163" i="12" s="1"/>
  <c r="V164" i="12"/>
  <c r="X164" i="12" s="1"/>
  <c r="V165" i="12"/>
  <c r="X165" i="12" s="1"/>
  <c r="V166" i="12"/>
  <c r="X166" i="12" s="1"/>
  <c r="V167" i="12"/>
  <c r="X167" i="12" s="1"/>
  <c r="V168" i="12"/>
  <c r="X168" i="12" s="1"/>
  <c r="V169" i="12"/>
  <c r="X169" i="12" s="1"/>
  <c r="V170" i="12"/>
  <c r="X170" i="12" s="1"/>
  <c r="V171" i="12"/>
  <c r="X171" i="12" s="1"/>
  <c r="V172" i="12"/>
  <c r="X172" i="12" s="1"/>
  <c r="V173" i="12"/>
  <c r="X173" i="12" s="1"/>
  <c r="V174" i="12"/>
  <c r="X174" i="12" s="1"/>
  <c r="V175" i="12"/>
  <c r="X175" i="12" s="1"/>
  <c r="V176" i="12"/>
  <c r="X176" i="12" s="1"/>
  <c r="V177" i="12"/>
  <c r="X177" i="12" s="1"/>
  <c r="V178" i="12"/>
  <c r="X178" i="12" s="1"/>
  <c r="V179" i="12"/>
  <c r="X179" i="12" s="1"/>
  <c r="V180" i="12"/>
  <c r="X180" i="12" s="1"/>
  <c r="V181" i="12"/>
  <c r="X181" i="12" s="1"/>
  <c r="V182" i="12"/>
  <c r="X182" i="12" s="1"/>
  <c r="V183" i="12"/>
  <c r="X183" i="12" s="1"/>
  <c r="V184" i="12"/>
  <c r="X184" i="12" s="1"/>
  <c r="V185" i="12"/>
  <c r="X185" i="12" s="1"/>
  <c r="V186" i="12"/>
  <c r="X186" i="12" s="1"/>
  <c r="V187" i="12"/>
  <c r="X187" i="12" s="1"/>
  <c r="V188" i="12"/>
  <c r="X188" i="12" s="1"/>
  <c r="V189" i="12"/>
  <c r="X189" i="12" s="1"/>
  <c r="V190" i="12"/>
  <c r="X190" i="12" s="1"/>
  <c r="V191" i="12"/>
  <c r="X191" i="12" s="1"/>
  <c r="V192" i="12"/>
  <c r="X192" i="12" s="1"/>
  <c r="V193" i="12"/>
  <c r="X193" i="12" s="1"/>
  <c r="V194" i="12"/>
  <c r="X194" i="12" s="1"/>
  <c r="V195" i="12"/>
  <c r="X195" i="12" s="1"/>
  <c r="V196" i="12"/>
  <c r="X196" i="12" s="1"/>
  <c r="V197" i="12"/>
  <c r="X197" i="12" s="1"/>
  <c r="V198" i="12"/>
  <c r="X198" i="12" s="1"/>
  <c r="V199" i="12"/>
  <c r="X199" i="12" s="1"/>
  <c r="V200" i="12"/>
  <c r="X200" i="12" s="1"/>
  <c r="V201" i="12"/>
  <c r="X201" i="12" s="1"/>
  <c r="V202" i="12"/>
  <c r="X202" i="12" s="1"/>
  <c r="V203" i="12"/>
  <c r="X203" i="12" s="1"/>
  <c r="V204" i="12"/>
  <c r="X204" i="12" s="1"/>
  <c r="V205" i="12"/>
  <c r="X205" i="12" s="1"/>
  <c r="V206" i="12"/>
  <c r="X206" i="12" s="1"/>
  <c r="V207" i="12"/>
  <c r="X207" i="12" s="1"/>
  <c r="V208" i="12"/>
  <c r="X208" i="12" s="1"/>
  <c r="V209" i="12"/>
  <c r="X209" i="12" s="1"/>
  <c r="V210" i="12"/>
  <c r="X210" i="12" s="1"/>
  <c r="V211" i="12"/>
  <c r="X211" i="12" s="1"/>
  <c r="V212" i="12"/>
  <c r="X212" i="12" s="1"/>
  <c r="V213" i="12"/>
  <c r="X213" i="12" s="1"/>
  <c r="V214" i="12"/>
  <c r="X214" i="12" s="1"/>
  <c r="V215" i="12"/>
  <c r="X215" i="12" s="1"/>
  <c r="V216" i="12"/>
  <c r="X216" i="12" s="1"/>
  <c r="V217" i="12"/>
  <c r="X217" i="12" s="1"/>
  <c r="V218" i="12"/>
  <c r="X218" i="12" s="1"/>
  <c r="V219" i="12"/>
  <c r="X219" i="12" s="1"/>
  <c r="V220" i="12"/>
  <c r="X220" i="12" s="1"/>
  <c r="V221" i="12"/>
  <c r="X221" i="12" s="1"/>
  <c r="V222" i="12"/>
  <c r="X222" i="12" s="1"/>
  <c r="V223" i="12"/>
  <c r="X223" i="12" s="1"/>
  <c r="V224" i="12"/>
  <c r="X224" i="12" s="1"/>
  <c r="V225" i="12"/>
  <c r="X225" i="12" s="1"/>
  <c r="V226" i="12"/>
  <c r="X226" i="12" s="1"/>
  <c r="V227" i="12"/>
  <c r="X227" i="12" s="1"/>
  <c r="V228" i="12"/>
  <c r="X228" i="12" s="1"/>
  <c r="V229" i="12"/>
  <c r="X229" i="12" s="1"/>
  <c r="V230" i="12"/>
  <c r="X230" i="12" s="1"/>
  <c r="V231" i="12"/>
  <c r="X231" i="12" s="1"/>
  <c r="V232" i="12"/>
  <c r="X232" i="12" s="1"/>
  <c r="V233" i="12"/>
  <c r="X233" i="12" s="1"/>
  <c r="V234" i="12"/>
  <c r="X234" i="12" s="1"/>
  <c r="V235" i="12"/>
  <c r="X235" i="12" s="1"/>
  <c r="V236" i="12"/>
  <c r="X236" i="12" s="1"/>
  <c r="V237" i="12"/>
  <c r="X237" i="12" s="1"/>
  <c r="V238" i="12"/>
  <c r="X238" i="12" s="1"/>
  <c r="V239" i="12"/>
  <c r="X239" i="12" s="1"/>
  <c r="V240" i="12"/>
  <c r="X240" i="12" s="1"/>
  <c r="V241" i="12"/>
  <c r="X241" i="12" s="1"/>
  <c r="V242" i="12"/>
  <c r="X242" i="12" s="1"/>
  <c r="V243" i="12"/>
  <c r="X243" i="12" s="1"/>
  <c r="V244" i="12"/>
  <c r="X244" i="12" s="1"/>
  <c r="V245" i="12"/>
  <c r="X245" i="12" s="1"/>
  <c r="V246" i="12"/>
  <c r="X246" i="12" s="1"/>
  <c r="V247" i="12"/>
  <c r="X247" i="12" s="1"/>
  <c r="V248" i="12"/>
  <c r="X248" i="12" s="1"/>
  <c r="V249" i="12"/>
  <c r="X249" i="12" s="1"/>
  <c r="V250" i="12"/>
  <c r="X250" i="12" s="1"/>
  <c r="V251" i="12"/>
  <c r="X251" i="12" s="1"/>
  <c r="V252" i="12"/>
  <c r="X252" i="12" s="1"/>
  <c r="V253" i="12"/>
  <c r="X253" i="12" s="1"/>
  <c r="V254" i="12"/>
  <c r="X254" i="12" s="1"/>
  <c r="V255" i="12"/>
  <c r="X255" i="12" s="1"/>
  <c r="V256" i="12"/>
  <c r="X256" i="12" s="1"/>
  <c r="V257" i="12"/>
  <c r="X257" i="12" s="1"/>
  <c r="V258" i="12"/>
  <c r="X258" i="12" s="1"/>
  <c r="V259" i="12"/>
  <c r="X259" i="12" s="1"/>
  <c r="V260" i="12"/>
  <c r="X260" i="12" s="1"/>
  <c r="V261" i="12"/>
  <c r="X261" i="12" s="1"/>
  <c r="V262" i="12"/>
  <c r="X262" i="12" s="1"/>
  <c r="V263" i="12"/>
  <c r="X263" i="12" s="1"/>
  <c r="V264" i="12"/>
  <c r="X264" i="12" s="1"/>
  <c r="V265" i="12"/>
  <c r="X265" i="12" s="1"/>
  <c r="V266" i="12"/>
  <c r="X266" i="12" s="1"/>
  <c r="V267" i="12"/>
  <c r="X267" i="12" s="1"/>
  <c r="V268" i="12"/>
  <c r="X268" i="12" s="1"/>
  <c r="V269" i="12"/>
  <c r="X269" i="12" s="1"/>
  <c r="V270" i="12"/>
  <c r="X270" i="12" s="1"/>
  <c r="V271" i="12"/>
  <c r="X271" i="12" s="1"/>
  <c r="V272" i="12"/>
  <c r="X272" i="12" s="1"/>
  <c r="V273" i="12"/>
  <c r="X273" i="12" s="1"/>
  <c r="V274" i="12"/>
  <c r="X274" i="12" s="1"/>
  <c r="V275" i="12"/>
  <c r="X275" i="12" s="1"/>
  <c r="V276" i="12"/>
  <c r="X276" i="12" s="1"/>
  <c r="V277" i="12"/>
  <c r="X277" i="12" s="1"/>
  <c r="V278" i="12"/>
  <c r="X278" i="12" s="1"/>
  <c r="V279" i="12"/>
  <c r="X279" i="12" s="1"/>
  <c r="V280" i="12"/>
  <c r="X280" i="12" s="1"/>
  <c r="V281" i="12"/>
  <c r="X281" i="12" s="1"/>
  <c r="V282" i="12"/>
  <c r="X282" i="12" s="1"/>
  <c r="V283" i="12"/>
  <c r="X283" i="12" s="1"/>
  <c r="V284" i="12"/>
  <c r="X284" i="12" s="1"/>
  <c r="V285" i="12"/>
  <c r="X285" i="12" s="1"/>
  <c r="V286" i="12"/>
  <c r="X286" i="12" s="1"/>
  <c r="V287" i="12"/>
  <c r="X287" i="12" s="1"/>
  <c r="V288" i="12"/>
  <c r="X288" i="12" s="1"/>
  <c r="V289" i="12"/>
  <c r="X289" i="12" s="1"/>
  <c r="V290" i="12"/>
  <c r="X290" i="12" s="1"/>
  <c r="V291" i="12"/>
  <c r="X291" i="12" s="1"/>
  <c r="V292" i="12"/>
  <c r="X292" i="12" s="1"/>
  <c r="V293" i="12"/>
  <c r="X293" i="12" s="1"/>
  <c r="V294" i="12"/>
  <c r="X294" i="12" s="1"/>
  <c r="V295" i="12"/>
  <c r="X295" i="12" s="1"/>
  <c r="V296" i="12"/>
  <c r="X296" i="12" s="1"/>
  <c r="V297" i="12"/>
  <c r="X297" i="12" s="1"/>
  <c r="V298" i="12"/>
  <c r="X298" i="12" s="1"/>
  <c r="V299" i="12"/>
  <c r="X299" i="12" s="1"/>
  <c r="V300" i="12"/>
  <c r="X300" i="12" s="1"/>
  <c r="V301" i="12"/>
  <c r="X301" i="12" s="1"/>
  <c r="V302" i="12"/>
  <c r="X302" i="12" s="1"/>
  <c r="V303" i="12"/>
  <c r="X303" i="12" s="1"/>
  <c r="V304" i="12"/>
  <c r="X304" i="12" s="1"/>
  <c r="V305" i="12"/>
  <c r="X305" i="12" s="1"/>
  <c r="V306" i="12"/>
  <c r="X306" i="12" s="1"/>
  <c r="V307" i="12"/>
  <c r="X307" i="12" s="1"/>
  <c r="V308" i="12"/>
  <c r="X308" i="12" s="1"/>
  <c r="V309" i="12"/>
  <c r="X309" i="12" s="1"/>
  <c r="V310" i="12"/>
  <c r="X310" i="12" s="1"/>
  <c r="V311" i="12"/>
  <c r="X311" i="12" s="1"/>
  <c r="V312" i="12"/>
  <c r="X312" i="12" s="1"/>
  <c r="V313" i="12"/>
  <c r="X313" i="12" s="1"/>
  <c r="V314" i="12"/>
  <c r="X314" i="12" s="1"/>
  <c r="V315" i="12"/>
  <c r="X315" i="12" s="1"/>
  <c r="V316" i="12"/>
  <c r="X316" i="12" s="1"/>
  <c r="V317" i="12"/>
  <c r="X317" i="12" s="1"/>
  <c r="V318" i="12"/>
  <c r="X318" i="12" s="1"/>
  <c r="V319" i="12"/>
  <c r="X319" i="12" s="1"/>
  <c r="V320" i="12"/>
  <c r="X320" i="12" s="1"/>
  <c r="V321" i="12"/>
  <c r="X321" i="12" s="1"/>
  <c r="V322" i="12"/>
  <c r="X322" i="12" s="1"/>
  <c r="V323" i="12"/>
  <c r="X323" i="12" s="1"/>
  <c r="V324" i="12"/>
  <c r="X324" i="12" s="1"/>
  <c r="V325" i="12"/>
  <c r="X325" i="12" s="1"/>
  <c r="V326" i="12"/>
  <c r="X326" i="12" s="1"/>
  <c r="V327" i="12"/>
  <c r="X327" i="12" s="1"/>
  <c r="V328" i="12"/>
  <c r="X328" i="12" s="1"/>
  <c r="V329" i="12"/>
  <c r="X329" i="12" s="1"/>
  <c r="V330" i="12"/>
  <c r="X330" i="12" s="1"/>
  <c r="V331" i="12"/>
  <c r="X331" i="12" s="1"/>
  <c r="V332" i="12"/>
  <c r="X332" i="12" s="1"/>
  <c r="V333" i="12"/>
  <c r="X333" i="12" s="1"/>
  <c r="V334" i="12"/>
  <c r="X334" i="12" s="1"/>
  <c r="V335" i="12"/>
  <c r="X335" i="12" s="1"/>
  <c r="V336" i="12"/>
  <c r="X336" i="12" s="1"/>
  <c r="V337" i="12"/>
  <c r="X337" i="12" s="1"/>
  <c r="V338" i="12"/>
  <c r="X338" i="12" s="1"/>
  <c r="V339" i="12"/>
  <c r="X339" i="12" s="1"/>
  <c r="V340" i="12"/>
  <c r="X340" i="12" s="1"/>
  <c r="V341" i="12"/>
  <c r="X341" i="12" s="1"/>
  <c r="V342" i="12"/>
  <c r="X342" i="12" s="1"/>
  <c r="V343" i="12"/>
  <c r="X343" i="12" s="1"/>
  <c r="V344" i="12"/>
  <c r="X344" i="12" s="1"/>
  <c r="V345" i="12"/>
  <c r="X345" i="12" s="1"/>
  <c r="V346" i="12"/>
  <c r="X346" i="12" s="1"/>
  <c r="V347" i="12"/>
  <c r="X347" i="12" s="1"/>
  <c r="V348" i="12"/>
  <c r="X348" i="12" s="1"/>
  <c r="V349" i="12"/>
  <c r="X349" i="12" s="1"/>
  <c r="V350" i="12"/>
  <c r="X350" i="12" s="1"/>
  <c r="V351" i="12"/>
  <c r="X351" i="12" s="1"/>
  <c r="V352" i="12"/>
  <c r="X352" i="12" s="1"/>
  <c r="V353" i="12"/>
  <c r="X353" i="12" s="1"/>
  <c r="V354" i="12"/>
  <c r="X354" i="12" s="1"/>
  <c r="V355" i="12"/>
  <c r="X355" i="12" s="1"/>
  <c r="V356" i="12"/>
  <c r="X356" i="12" s="1"/>
  <c r="V357" i="12"/>
  <c r="X357" i="12" s="1"/>
  <c r="V358" i="12"/>
  <c r="X358" i="12" s="1"/>
  <c r="V359" i="12"/>
  <c r="X359" i="12" s="1"/>
  <c r="V360" i="12"/>
  <c r="X360" i="12" s="1"/>
  <c r="V361" i="12"/>
  <c r="X361" i="12" s="1"/>
  <c r="V362" i="12"/>
  <c r="X362" i="12" s="1"/>
  <c r="V363" i="12"/>
  <c r="X363" i="12" s="1"/>
  <c r="V364" i="12"/>
  <c r="X364" i="12" s="1"/>
  <c r="V365" i="12"/>
  <c r="X365" i="12" s="1"/>
  <c r="V366" i="12"/>
  <c r="X366" i="12" s="1"/>
  <c r="V367" i="12"/>
  <c r="X367" i="12" s="1"/>
  <c r="V368" i="12"/>
  <c r="X368" i="12" s="1"/>
  <c r="V369" i="12"/>
  <c r="X369" i="12" s="1"/>
  <c r="V370" i="12"/>
  <c r="X370" i="12" s="1"/>
  <c r="V371" i="12"/>
  <c r="X371" i="12" s="1"/>
  <c r="V372" i="12"/>
  <c r="X372" i="12" s="1"/>
  <c r="V373" i="12"/>
  <c r="X373" i="12" s="1"/>
  <c r="V374" i="12"/>
  <c r="X374" i="12" s="1"/>
  <c r="V375" i="12"/>
  <c r="X375" i="12" s="1"/>
  <c r="V376" i="12"/>
  <c r="X376" i="12" s="1"/>
  <c r="V377" i="12"/>
  <c r="X377" i="12" s="1"/>
  <c r="V378" i="12"/>
  <c r="X378" i="12" s="1"/>
  <c r="V379" i="12"/>
  <c r="X379" i="12" s="1"/>
  <c r="V380" i="12"/>
  <c r="X380" i="12" s="1"/>
  <c r="V381" i="12"/>
  <c r="X381" i="12" s="1"/>
  <c r="V382" i="12"/>
  <c r="X382" i="12" s="1"/>
  <c r="V383" i="12"/>
  <c r="X383" i="12" s="1"/>
  <c r="V384" i="12"/>
  <c r="X384" i="12" s="1"/>
  <c r="V385" i="12"/>
  <c r="X385" i="12" s="1"/>
  <c r="V386" i="12"/>
  <c r="X386" i="12" s="1"/>
  <c r="V387" i="12"/>
  <c r="X387" i="12" s="1"/>
  <c r="V388" i="12"/>
  <c r="X388" i="12" s="1"/>
  <c r="V389" i="12"/>
  <c r="X389" i="12" s="1"/>
  <c r="V390" i="12"/>
  <c r="X390" i="12" s="1"/>
  <c r="V391" i="12"/>
  <c r="X391" i="12" s="1"/>
  <c r="V392" i="12"/>
  <c r="X392" i="12" s="1"/>
  <c r="V393" i="12"/>
  <c r="X393" i="12" s="1"/>
  <c r="V394" i="12"/>
  <c r="X394" i="12" s="1"/>
  <c r="V395" i="12"/>
  <c r="X395" i="12" s="1"/>
  <c r="V396" i="12"/>
  <c r="X396" i="12" s="1"/>
  <c r="V397" i="12"/>
  <c r="X397" i="12" s="1"/>
  <c r="V398" i="12"/>
  <c r="X398" i="12" s="1"/>
  <c r="V399" i="12"/>
  <c r="X399" i="12" s="1"/>
  <c r="V400" i="12"/>
  <c r="X400" i="12" s="1"/>
  <c r="V401" i="12"/>
  <c r="X401" i="12" s="1"/>
  <c r="V402" i="12"/>
  <c r="X402" i="12" s="1"/>
  <c r="V403" i="12"/>
  <c r="X403" i="12" s="1"/>
  <c r="V404" i="12"/>
  <c r="X404" i="12" s="1"/>
  <c r="V405" i="12"/>
  <c r="X405" i="12" s="1"/>
  <c r="V406" i="12"/>
  <c r="X406" i="12" s="1"/>
  <c r="V407" i="12"/>
  <c r="X407" i="12" s="1"/>
  <c r="V408" i="12"/>
  <c r="X408" i="12" s="1"/>
  <c r="V409" i="12"/>
  <c r="X409" i="12" s="1"/>
  <c r="V410" i="12"/>
  <c r="X410" i="12" s="1"/>
  <c r="V411" i="12"/>
  <c r="X411" i="12" s="1"/>
  <c r="V412" i="12"/>
  <c r="X412" i="12" s="1"/>
  <c r="V413" i="12"/>
  <c r="X413" i="12" s="1"/>
  <c r="V414" i="12"/>
  <c r="X414" i="12" s="1"/>
  <c r="V415" i="12"/>
  <c r="X415" i="12" s="1"/>
  <c r="V416" i="12"/>
  <c r="X416" i="12" s="1"/>
  <c r="V417" i="12"/>
  <c r="X417" i="12" s="1"/>
  <c r="V418" i="12"/>
  <c r="X418" i="12" s="1"/>
  <c r="V419" i="12"/>
  <c r="X419" i="12" s="1"/>
  <c r="V420" i="12"/>
  <c r="X420" i="12" s="1"/>
  <c r="V421" i="12"/>
  <c r="X421" i="12" s="1"/>
  <c r="V422" i="12"/>
  <c r="X422" i="12" s="1"/>
  <c r="V423" i="12"/>
  <c r="X423" i="12" s="1"/>
  <c r="V424" i="12"/>
  <c r="X424" i="12" s="1"/>
  <c r="V425" i="12"/>
  <c r="X425" i="12" s="1"/>
  <c r="V426" i="12"/>
  <c r="X426" i="12" s="1"/>
  <c r="V427" i="12"/>
  <c r="X427" i="12" s="1"/>
  <c r="V428" i="12"/>
  <c r="X428" i="12" s="1"/>
  <c r="V429" i="12"/>
  <c r="X429" i="12" s="1"/>
  <c r="V430" i="12"/>
  <c r="X430" i="12" s="1"/>
  <c r="V431" i="12"/>
  <c r="X431" i="12" s="1"/>
  <c r="V432" i="12"/>
  <c r="X432" i="12" s="1"/>
  <c r="V433" i="12"/>
  <c r="X433" i="12" s="1"/>
  <c r="V434" i="12"/>
  <c r="X434" i="12" s="1"/>
  <c r="V435" i="12"/>
  <c r="X435" i="12" s="1"/>
  <c r="V436" i="12"/>
  <c r="X436" i="12" s="1"/>
  <c r="V437" i="12"/>
  <c r="X437" i="12" s="1"/>
  <c r="V438" i="12"/>
  <c r="X438" i="12" s="1"/>
  <c r="V439" i="12"/>
  <c r="X439" i="12" s="1"/>
  <c r="V440" i="12"/>
  <c r="X440" i="12" s="1"/>
  <c r="V441" i="12"/>
  <c r="X441" i="12" s="1"/>
  <c r="V442" i="12"/>
  <c r="X442" i="12" s="1"/>
  <c r="V443" i="12"/>
  <c r="X443" i="12" s="1"/>
  <c r="V444" i="12"/>
  <c r="X444" i="12" s="1"/>
  <c r="V445" i="12"/>
  <c r="X445" i="12" s="1"/>
  <c r="V446" i="12"/>
  <c r="X446" i="12" s="1"/>
  <c r="V447" i="12"/>
  <c r="X447" i="12" s="1"/>
  <c r="V448" i="12"/>
  <c r="X448" i="12" s="1"/>
  <c r="V449" i="12"/>
  <c r="X449" i="12" s="1"/>
  <c r="V450" i="12"/>
  <c r="X450" i="12" s="1"/>
  <c r="V451" i="12"/>
  <c r="X451" i="12" s="1"/>
  <c r="V452" i="12"/>
  <c r="X452" i="12" s="1"/>
  <c r="V453" i="12"/>
  <c r="X453" i="12" s="1"/>
  <c r="V454" i="12"/>
  <c r="X454" i="12" s="1"/>
  <c r="V455" i="12"/>
  <c r="X455" i="12" s="1"/>
  <c r="V456" i="12"/>
  <c r="X456" i="12" s="1"/>
  <c r="V457" i="12"/>
  <c r="X457" i="12" s="1"/>
  <c r="V458" i="12"/>
  <c r="X458" i="12" s="1"/>
  <c r="V459" i="12"/>
  <c r="X459" i="12" s="1"/>
  <c r="V460" i="12"/>
  <c r="X460" i="12" s="1"/>
  <c r="V461" i="12"/>
  <c r="X461" i="12" s="1"/>
  <c r="V462" i="12"/>
  <c r="X462" i="12" s="1"/>
  <c r="V463" i="12"/>
  <c r="X463" i="12" s="1"/>
  <c r="V464" i="12"/>
  <c r="X464" i="12" s="1"/>
  <c r="V465" i="12"/>
  <c r="X465" i="12" s="1"/>
  <c r="V466" i="12"/>
  <c r="X466" i="12" s="1"/>
  <c r="V467" i="12"/>
  <c r="X467" i="12" s="1"/>
  <c r="V468" i="12"/>
  <c r="X468" i="12" s="1"/>
  <c r="V469" i="12"/>
  <c r="X469" i="12" s="1"/>
  <c r="V470" i="12"/>
  <c r="X470" i="12" s="1"/>
  <c r="V471" i="12"/>
  <c r="X471" i="12" s="1"/>
  <c r="V472" i="12"/>
  <c r="X472" i="12" s="1"/>
  <c r="V473" i="12"/>
  <c r="X473" i="12" s="1"/>
  <c r="V474" i="12"/>
  <c r="X474" i="12" s="1"/>
  <c r="V475" i="12"/>
  <c r="X475" i="12" s="1"/>
  <c r="V476" i="12"/>
  <c r="X476" i="12" s="1"/>
  <c r="V477" i="12"/>
  <c r="X477" i="12" s="1"/>
  <c r="V478" i="12"/>
  <c r="X478" i="12" s="1"/>
  <c r="V479" i="12"/>
  <c r="X479" i="12" s="1"/>
  <c r="V480" i="12"/>
  <c r="X480" i="12" s="1"/>
  <c r="V481" i="12"/>
  <c r="X481" i="12" s="1"/>
  <c r="V482" i="12"/>
  <c r="X482" i="12" s="1"/>
  <c r="V483" i="12"/>
  <c r="X483" i="12" s="1"/>
  <c r="V484" i="12"/>
  <c r="X484" i="12" s="1"/>
  <c r="V485" i="12"/>
  <c r="X485" i="12" s="1"/>
  <c r="V486" i="12"/>
  <c r="X486" i="12" s="1"/>
  <c r="V487" i="12"/>
  <c r="X487" i="12" s="1"/>
  <c r="V488" i="12"/>
  <c r="X488" i="12" s="1"/>
  <c r="V489" i="12"/>
  <c r="X489" i="12" s="1"/>
  <c r="V490" i="12"/>
  <c r="X490" i="12" s="1"/>
  <c r="V491" i="12"/>
  <c r="X491" i="12" s="1"/>
  <c r="V492" i="12"/>
  <c r="X492" i="12" s="1"/>
  <c r="V493" i="12"/>
  <c r="X493" i="12" s="1"/>
  <c r="V494" i="12"/>
  <c r="X494" i="12" s="1"/>
  <c r="V495" i="12"/>
  <c r="X495" i="12" s="1"/>
  <c r="V496" i="12"/>
  <c r="X496" i="12" s="1"/>
  <c r="V497" i="12"/>
  <c r="X497" i="12" s="1"/>
  <c r="V498" i="12"/>
  <c r="X498" i="12" s="1"/>
  <c r="V499" i="12"/>
  <c r="X499" i="12" s="1"/>
  <c r="V500" i="12"/>
  <c r="X500" i="12" s="1"/>
  <c r="V501" i="12"/>
  <c r="X501" i="12" s="1"/>
  <c r="V502" i="12"/>
  <c r="X502" i="12" s="1"/>
  <c r="V503" i="12"/>
  <c r="X503" i="12" s="1"/>
  <c r="V504" i="12"/>
  <c r="X504" i="12" s="1"/>
  <c r="V505" i="12"/>
  <c r="X505" i="12" s="1"/>
  <c r="V506" i="12"/>
  <c r="X506" i="12" s="1"/>
  <c r="V507" i="12"/>
  <c r="X507" i="12" s="1"/>
  <c r="V508" i="12"/>
  <c r="X508" i="12" s="1"/>
  <c r="V509" i="12"/>
  <c r="X509" i="12" s="1"/>
  <c r="V510" i="12"/>
  <c r="X510" i="12" s="1"/>
  <c r="V511" i="12"/>
  <c r="X511" i="12" s="1"/>
  <c r="V512" i="12"/>
  <c r="X512" i="12" s="1"/>
  <c r="V513" i="12"/>
  <c r="X513" i="12" s="1"/>
  <c r="V514" i="12"/>
  <c r="X514" i="12" s="1"/>
  <c r="V515" i="12"/>
  <c r="X515" i="12" s="1"/>
  <c r="V516" i="12"/>
  <c r="X516" i="12" s="1"/>
  <c r="V517" i="12"/>
  <c r="X517" i="12" s="1"/>
  <c r="V518" i="12"/>
  <c r="X518" i="12" s="1"/>
  <c r="V519" i="12"/>
  <c r="X519" i="12" s="1"/>
  <c r="V520" i="12"/>
  <c r="X520" i="12" s="1"/>
  <c r="V521" i="12"/>
  <c r="X521" i="12" s="1"/>
  <c r="V522" i="12"/>
  <c r="X522" i="12" s="1"/>
  <c r="V523" i="12"/>
  <c r="X523" i="12" s="1"/>
  <c r="V524" i="12"/>
  <c r="X524" i="12" s="1"/>
  <c r="V525" i="12"/>
  <c r="X525" i="12" s="1"/>
  <c r="V526" i="12"/>
  <c r="X526" i="12" s="1"/>
  <c r="V527" i="12"/>
  <c r="X527" i="12" s="1"/>
  <c r="V528" i="12"/>
  <c r="X528" i="12" s="1"/>
  <c r="V529" i="12"/>
  <c r="X529" i="12" s="1"/>
  <c r="V530" i="12"/>
  <c r="X530" i="12" s="1"/>
  <c r="V531" i="12"/>
  <c r="X531" i="12" s="1"/>
  <c r="V532" i="12"/>
  <c r="X532" i="12" s="1"/>
  <c r="V533" i="12"/>
  <c r="X533" i="12" s="1"/>
  <c r="V534" i="12"/>
  <c r="X534" i="12" s="1"/>
  <c r="V535" i="12"/>
  <c r="X535" i="12" s="1"/>
  <c r="V536" i="12"/>
  <c r="X536" i="12" s="1"/>
  <c r="V537" i="12"/>
  <c r="X537" i="12" s="1"/>
  <c r="V538" i="12"/>
  <c r="X538" i="12" s="1"/>
  <c r="V539" i="12"/>
  <c r="X539" i="12" s="1"/>
  <c r="V540" i="12"/>
  <c r="X540" i="12" s="1"/>
  <c r="V541" i="12"/>
  <c r="X541" i="12" s="1"/>
  <c r="V542" i="12"/>
  <c r="X542" i="12" s="1"/>
  <c r="V543" i="12"/>
  <c r="X543" i="12" s="1"/>
  <c r="V544" i="12"/>
  <c r="X544" i="12" s="1"/>
  <c r="V545" i="12"/>
  <c r="X545" i="12" s="1"/>
  <c r="V546" i="12"/>
  <c r="X546" i="12" s="1"/>
  <c r="V547" i="12"/>
  <c r="X547" i="12" s="1"/>
  <c r="V548" i="12"/>
  <c r="X548" i="12" s="1"/>
  <c r="V549" i="12"/>
  <c r="X549" i="12" s="1"/>
  <c r="V550" i="12"/>
  <c r="X550" i="12" s="1"/>
  <c r="V551" i="12"/>
  <c r="X551" i="12" s="1"/>
  <c r="V552" i="12"/>
  <c r="X552" i="12" s="1"/>
  <c r="V553" i="12"/>
  <c r="X553" i="12" s="1"/>
  <c r="V554" i="12"/>
  <c r="X554" i="12" s="1"/>
  <c r="V555" i="12"/>
  <c r="X555" i="12" s="1"/>
  <c r="V556" i="12"/>
  <c r="X556" i="12" s="1"/>
  <c r="V557" i="12"/>
  <c r="X557" i="12" s="1"/>
  <c r="V558" i="12"/>
  <c r="X558" i="12" s="1"/>
  <c r="V559" i="12"/>
  <c r="X559" i="12" s="1"/>
  <c r="V560" i="12"/>
  <c r="X560" i="12" s="1"/>
  <c r="V561" i="12"/>
  <c r="X561" i="12" s="1"/>
  <c r="V562" i="12"/>
  <c r="X562" i="12" s="1"/>
  <c r="V563" i="12"/>
  <c r="X563" i="12" s="1"/>
  <c r="V564" i="12"/>
  <c r="X564" i="12" s="1"/>
  <c r="V565" i="12"/>
  <c r="X565" i="12" s="1"/>
  <c r="V566" i="12"/>
  <c r="X566" i="12" s="1"/>
  <c r="V567" i="12"/>
  <c r="X567" i="12" s="1"/>
  <c r="V568" i="12"/>
  <c r="X568" i="12" s="1"/>
  <c r="V569" i="12"/>
  <c r="X569" i="12" s="1"/>
  <c r="V570" i="12"/>
  <c r="X570" i="12" s="1"/>
  <c r="V571" i="12"/>
  <c r="X571" i="12" s="1"/>
  <c r="V572" i="12"/>
  <c r="X572" i="12" s="1"/>
  <c r="V573" i="12"/>
  <c r="X573" i="12" s="1"/>
  <c r="V574" i="12"/>
  <c r="X574" i="12" s="1"/>
  <c r="V575" i="12"/>
  <c r="X575" i="12" s="1"/>
  <c r="V576" i="12"/>
  <c r="X576" i="12" s="1"/>
  <c r="V577" i="12"/>
  <c r="X577" i="12" s="1"/>
  <c r="V578" i="12"/>
  <c r="X578" i="12" s="1"/>
  <c r="V579" i="12"/>
  <c r="X579" i="12" s="1"/>
  <c r="V580" i="12"/>
  <c r="X580" i="12" s="1"/>
  <c r="V581" i="12"/>
  <c r="X581" i="12" s="1"/>
  <c r="V582" i="12"/>
  <c r="X582" i="12" s="1"/>
  <c r="V583" i="12"/>
  <c r="X583" i="12" s="1"/>
  <c r="V584" i="12"/>
  <c r="X584" i="12" s="1"/>
  <c r="V585" i="12"/>
  <c r="X585" i="12" s="1"/>
  <c r="V586" i="12"/>
  <c r="X586" i="12" s="1"/>
  <c r="V587" i="12"/>
  <c r="X587" i="12" s="1"/>
  <c r="V588" i="12"/>
  <c r="X588" i="12" s="1"/>
  <c r="V589" i="12"/>
  <c r="X589" i="12" s="1"/>
  <c r="V590" i="12"/>
  <c r="X590" i="12" s="1"/>
  <c r="V591" i="12"/>
  <c r="X591" i="12" s="1"/>
  <c r="V592" i="12"/>
  <c r="X592" i="12" s="1"/>
  <c r="V593" i="12"/>
  <c r="X593" i="12" s="1"/>
  <c r="V594" i="12"/>
  <c r="X594" i="12" s="1"/>
  <c r="V595" i="12"/>
  <c r="X595" i="12" s="1"/>
  <c r="V596" i="12"/>
  <c r="X596" i="12" s="1"/>
  <c r="V597" i="12"/>
  <c r="X597" i="12" s="1"/>
  <c r="V598" i="12"/>
  <c r="X598" i="12" s="1"/>
  <c r="V599" i="12"/>
  <c r="X599" i="12" s="1"/>
  <c r="V600" i="12"/>
  <c r="X600" i="12" s="1"/>
  <c r="V601" i="12"/>
  <c r="X601" i="12" s="1"/>
  <c r="V602" i="12"/>
  <c r="X602" i="12" s="1"/>
  <c r="V603" i="12"/>
  <c r="X603" i="12" s="1"/>
  <c r="V604" i="12"/>
  <c r="X604" i="12" s="1"/>
  <c r="V605" i="12"/>
  <c r="X605" i="12" s="1"/>
  <c r="V606" i="12"/>
  <c r="X606" i="12" s="1"/>
  <c r="V607" i="12"/>
  <c r="X607" i="12" s="1"/>
  <c r="V608" i="12"/>
  <c r="X608" i="12" s="1"/>
  <c r="V609" i="12"/>
  <c r="X609" i="12" s="1"/>
  <c r="V610" i="12"/>
  <c r="X610" i="12" s="1"/>
  <c r="V611" i="12"/>
  <c r="X611" i="12" s="1"/>
  <c r="V612" i="12"/>
  <c r="X612" i="12" s="1"/>
  <c r="V613" i="12"/>
  <c r="X613" i="12" s="1"/>
  <c r="V614" i="12"/>
  <c r="X614" i="12" s="1"/>
  <c r="V615" i="12"/>
  <c r="X615" i="12" s="1"/>
  <c r="V616" i="12"/>
  <c r="X616" i="12" s="1"/>
  <c r="V617" i="12"/>
  <c r="X617" i="12" s="1"/>
  <c r="V618" i="12"/>
  <c r="X618" i="12" s="1"/>
  <c r="V619" i="12"/>
  <c r="X619" i="12" s="1"/>
  <c r="V620" i="12"/>
  <c r="X620" i="12" s="1"/>
  <c r="V621" i="12"/>
  <c r="X621" i="12" s="1"/>
  <c r="V622" i="12"/>
  <c r="X622" i="12" s="1"/>
  <c r="V623" i="12"/>
  <c r="X623" i="12" s="1"/>
  <c r="V624" i="12"/>
  <c r="X624" i="12" s="1"/>
  <c r="V625" i="12"/>
  <c r="X625" i="12" s="1"/>
  <c r="V626" i="12"/>
  <c r="X626" i="12" s="1"/>
  <c r="V627" i="12"/>
  <c r="X627" i="12" s="1"/>
  <c r="V628" i="12"/>
  <c r="X628" i="12" s="1"/>
  <c r="V629" i="12"/>
  <c r="X629" i="12" s="1"/>
  <c r="V630" i="12"/>
  <c r="X630" i="12" s="1"/>
  <c r="V631" i="12"/>
  <c r="X631" i="12" s="1"/>
  <c r="V632" i="12"/>
  <c r="X632" i="12" s="1"/>
  <c r="V633" i="12"/>
  <c r="X633" i="12" s="1"/>
  <c r="V634" i="12"/>
  <c r="X634" i="12" s="1"/>
  <c r="V635" i="12"/>
  <c r="X635" i="12" s="1"/>
  <c r="V636" i="12"/>
  <c r="X636" i="12" s="1"/>
  <c r="V637" i="12"/>
  <c r="X637" i="12" s="1"/>
  <c r="V638" i="12"/>
  <c r="X638" i="12" s="1"/>
  <c r="V639" i="12"/>
  <c r="X639" i="12" s="1"/>
  <c r="V640" i="12"/>
  <c r="X640" i="12" s="1"/>
  <c r="V641" i="12"/>
  <c r="X641" i="12" s="1"/>
  <c r="V642" i="12"/>
  <c r="X642" i="12" s="1"/>
  <c r="V643" i="12"/>
  <c r="X643" i="12" s="1"/>
  <c r="V644" i="12"/>
  <c r="X644" i="12" s="1"/>
  <c r="V645" i="12"/>
  <c r="X645" i="12" s="1"/>
  <c r="V646" i="12"/>
  <c r="X646" i="12" s="1"/>
  <c r="V647" i="12"/>
  <c r="X647" i="12" s="1"/>
  <c r="V648" i="12"/>
  <c r="X648" i="12" s="1"/>
  <c r="V649" i="12"/>
  <c r="X649" i="12" s="1"/>
  <c r="V650" i="12"/>
  <c r="X650" i="12" s="1"/>
  <c r="V651" i="12"/>
  <c r="X651" i="12" s="1"/>
  <c r="V652" i="12"/>
  <c r="X652" i="12" s="1"/>
  <c r="V653" i="12"/>
  <c r="X653" i="12" s="1"/>
  <c r="V654" i="12"/>
  <c r="X654" i="12" s="1"/>
  <c r="V655" i="12"/>
  <c r="X655" i="12" s="1"/>
  <c r="V656" i="12"/>
  <c r="X656" i="12" s="1"/>
  <c r="V657" i="12"/>
  <c r="X657" i="12" s="1"/>
  <c r="V658" i="12"/>
  <c r="X658" i="12" s="1"/>
  <c r="V659" i="12"/>
  <c r="X659" i="12" s="1"/>
  <c r="V660" i="12"/>
  <c r="X660" i="12" s="1"/>
  <c r="V661" i="12"/>
  <c r="X661" i="12" s="1"/>
  <c r="V662" i="12"/>
  <c r="X662" i="12" s="1"/>
  <c r="V663" i="12"/>
  <c r="X663" i="12" s="1"/>
  <c r="V664" i="12"/>
  <c r="X664" i="12" s="1"/>
  <c r="V665" i="12"/>
  <c r="X665" i="12" s="1"/>
  <c r="V666" i="12"/>
  <c r="X666" i="12" s="1"/>
  <c r="V667" i="12"/>
  <c r="X667" i="12" s="1"/>
  <c r="V668" i="12"/>
  <c r="X668" i="12" s="1"/>
  <c r="V669" i="12"/>
  <c r="X669" i="12" s="1"/>
  <c r="V670" i="12"/>
  <c r="X670" i="12" s="1"/>
  <c r="V671" i="12"/>
  <c r="X671" i="12" s="1"/>
  <c r="V672" i="12"/>
  <c r="X672" i="12" s="1"/>
  <c r="V673" i="12"/>
  <c r="X673" i="12" s="1"/>
  <c r="V674" i="12"/>
  <c r="X674" i="12" s="1"/>
  <c r="V675" i="12"/>
  <c r="X675" i="12" s="1"/>
  <c r="V676" i="12"/>
  <c r="X676" i="12" s="1"/>
  <c r="V677" i="12"/>
  <c r="X677" i="12" s="1"/>
  <c r="V678" i="12"/>
  <c r="X678" i="12" s="1"/>
  <c r="V679" i="12"/>
  <c r="X679" i="12" s="1"/>
  <c r="V680" i="12"/>
  <c r="X680" i="12" s="1"/>
  <c r="V681" i="12"/>
  <c r="X681" i="12" s="1"/>
  <c r="V682" i="12"/>
  <c r="X682" i="12" s="1"/>
  <c r="V683" i="12"/>
  <c r="X683" i="12" s="1"/>
  <c r="V684" i="12"/>
  <c r="X684" i="12" s="1"/>
  <c r="V685" i="12"/>
  <c r="X685" i="12" s="1"/>
  <c r="V686" i="12"/>
  <c r="X686" i="12" s="1"/>
  <c r="V687" i="12"/>
  <c r="X687" i="12" s="1"/>
  <c r="V688" i="12"/>
  <c r="X688" i="12" s="1"/>
  <c r="V689" i="12"/>
  <c r="X689" i="12" s="1"/>
  <c r="V690" i="12"/>
  <c r="X690" i="12" s="1"/>
  <c r="V691" i="12"/>
  <c r="X691" i="12" s="1"/>
  <c r="V692" i="12"/>
  <c r="X692" i="12" s="1"/>
  <c r="V693" i="12"/>
  <c r="X693" i="12" s="1"/>
  <c r="V694" i="12"/>
  <c r="X694" i="12" s="1"/>
  <c r="V695" i="12"/>
  <c r="X695" i="12" s="1"/>
  <c r="V696" i="12"/>
  <c r="X696" i="12" s="1"/>
  <c r="V697" i="12"/>
  <c r="X697" i="12" s="1"/>
  <c r="V698" i="12"/>
  <c r="X698" i="12" s="1"/>
  <c r="V699" i="12"/>
  <c r="X699" i="12" s="1"/>
  <c r="V700" i="12"/>
  <c r="X700" i="12" s="1"/>
  <c r="V701" i="12"/>
  <c r="X701" i="12" s="1"/>
  <c r="V702" i="12"/>
  <c r="X702" i="12" s="1"/>
  <c r="V703" i="12"/>
  <c r="X703" i="12" s="1"/>
  <c r="V704" i="12"/>
  <c r="X704" i="12" s="1"/>
  <c r="V705" i="12"/>
  <c r="X705" i="12" s="1"/>
  <c r="V706" i="12"/>
  <c r="X706" i="12" s="1"/>
  <c r="V707" i="12"/>
  <c r="X707" i="12" s="1"/>
  <c r="V708" i="12"/>
  <c r="X708" i="12" s="1"/>
  <c r="V709" i="12"/>
  <c r="X709" i="12" s="1"/>
  <c r="V710" i="12"/>
  <c r="X710" i="12" s="1"/>
  <c r="V711" i="12"/>
  <c r="X711" i="12" s="1"/>
  <c r="V712" i="12"/>
  <c r="X712" i="12" s="1"/>
  <c r="V713" i="12"/>
  <c r="X713" i="12" s="1"/>
  <c r="V714" i="12"/>
  <c r="X714" i="12" s="1"/>
  <c r="V715" i="12"/>
  <c r="X715" i="12" s="1"/>
  <c r="V716" i="12"/>
  <c r="X716" i="12" s="1"/>
  <c r="V717" i="12"/>
  <c r="X717" i="12" s="1"/>
  <c r="V718" i="12"/>
  <c r="X718" i="12" s="1"/>
  <c r="V719" i="12"/>
  <c r="X719" i="12" s="1"/>
  <c r="V720" i="12"/>
  <c r="X720" i="12" s="1"/>
  <c r="V721" i="12"/>
  <c r="X721" i="12" s="1"/>
  <c r="V722" i="12"/>
  <c r="X722" i="12" s="1"/>
  <c r="V723" i="12"/>
  <c r="X723" i="12" s="1"/>
  <c r="V724" i="12"/>
  <c r="X724" i="12" s="1"/>
  <c r="V725" i="12"/>
  <c r="X725" i="12" s="1"/>
  <c r="V726" i="12"/>
  <c r="X726" i="12" s="1"/>
  <c r="V727" i="12"/>
  <c r="X727" i="12" s="1"/>
  <c r="V728" i="12"/>
  <c r="X728" i="12" s="1"/>
  <c r="V729" i="12"/>
  <c r="X729" i="12" s="1"/>
  <c r="V730" i="12"/>
  <c r="X730" i="12" s="1"/>
  <c r="V731" i="12"/>
  <c r="X731" i="12" s="1"/>
  <c r="V732" i="12"/>
  <c r="X732" i="12" s="1"/>
  <c r="V733" i="12"/>
  <c r="X733" i="12" s="1"/>
  <c r="V734" i="12"/>
  <c r="X734" i="12" s="1"/>
  <c r="V735" i="12"/>
  <c r="X735" i="12" s="1"/>
  <c r="V736" i="12"/>
  <c r="X736" i="12" s="1"/>
  <c r="V737" i="12"/>
  <c r="X737" i="12" s="1"/>
  <c r="V738" i="12"/>
  <c r="X738" i="12" s="1"/>
  <c r="V739" i="12"/>
  <c r="X739" i="12" s="1"/>
  <c r="V740" i="12"/>
  <c r="X740" i="12" s="1"/>
  <c r="V741" i="12"/>
  <c r="X741" i="12" s="1"/>
  <c r="V742" i="12"/>
  <c r="X742" i="12" s="1"/>
  <c r="V743" i="12"/>
  <c r="X743" i="12" s="1"/>
  <c r="V744" i="12"/>
  <c r="X744" i="12" s="1"/>
  <c r="V745" i="12"/>
  <c r="X745" i="12" s="1"/>
  <c r="V746" i="12"/>
  <c r="X746" i="12" s="1"/>
  <c r="V747" i="12"/>
  <c r="X747" i="12" s="1"/>
  <c r="V748" i="12"/>
  <c r="X748" i="12" s="1"/>
  <c r="V749" i="12"/>
  <c r="X749" i="12" s="1"/>
  <c r="V750" i="12"/>
  <c r="X750" i="12" s="1"/>
  <c r="V751" i="12"/>
  <c r="X751" i="12" s="1"/>
  <c r="V752" i="12"/>
  <c r="X752" i="12" s="1"/>
  <c r="V753" i="12"/>
  <c r="X753" i="12" s="1"/>
  <c r="V754" i="12"/>
  <c r="X754" i="12" s="1"/>
  <c r="V755" i="12"/>
  <c r="X755" i="12" s="1"/>
  <c r="V756" i="12"/>
  <c r="X756" i="12" s="1"/>
  <c r="V757" i="12"/>
  <c r="X757" i="12" s="1"/>
  <c r="V758" i="12"/>
  <c r="X758" i="12" s="1"/>
  <c r="V759" i="12"/>
  <c r="X759" i="12" s="1"/>
  <c r="V760" i="12"/>
  <c r="X760" i="12" s="1"/>
  <c r="V761" i="12"/>
  <c r="X761" i="12" s="1"/>
  <c r="V762" i="12"/>
  <c r="X762" i="12" s="1"/>
  <c r="V763" i="12"/>
  <c r="X763" i="12" s="1"/>
  <c r="V764" i="12"/>
  <c r="X764" i="12" s="1"/>
  <c r="V765" i="12"/>
  <c r="X765" i="12" s="1"/>
  <c r="V766" i="12"/>
  <c r="X766" i="12" s="1"/>
  <c r="V767" i="12"/>
  <c r="X767" i="12" s="1"/>
  <c r="V768" i="12"/>
  <c r="X768" i="12" s="1"/>
  <c r="V769" i="12"/>
  <c r="X769" i="12" s="1"/>
  <c r="V770" i="12"/>
  <c r="X770" i="12" s="1"/>
  <c r="V771" i="12"/>
  <c r="X771" i="12" s="1"/>
  <c r="V772" i="12"/>
  <c r="X772" i="12" s="1"/>
  <c r="V773" i="12"/>
  <c r="X773" i="12" s="1"/>
  <c r="V774" i="12"/>
  <c r="X774" i="12" s="1"/>
  <c r="V775" i="12"/>
  <c r="X775" i="12" s="1"/>
  <c r="V776" i="12"/>
  <c r="X776" i="12" s="1"/>
  <c r="V777" i="12"/>
  <c r="X777" i="12" s="1"/>
  <c r="V778" i="12"/>
  <c r="X778" i="12" s="1"/>
  <c r="V779" i="12"/>
  <c r="X779" i="12" s="1"/>
  <c r="V780" i="12"/>
  <c r="X780" i="12" s="1"/>
  <c r="V781" i="12"/>
  <c r="X781" i="12" s="1"/>
  <c r="V782" i="12"/>
  <c r="X782" i="12" s="1"/>
  <c r="V783" i="12"/>
  <c r="X783" i="12" s="1"/>
  <c r="V784" i="12"/>
  <c r="X784" i="12" s="1"/>
  <c r="V785" i="12"/>
  <c r="X785" i="12" s="1"/>
  <c r="V786" i="12"/>
  <c r="X786" i="12" s="1"/>
  <c r="V787" i="12"/>
  <c r="X787" i="12" s="1"/>
  <c r="V788" i="12"/>
  <c r="X788" i="12" s="1"/>
  <c r="V789" i="12"/>
  <c r="X789" i="12" s="1"/>
  <c r="V790" i="12"/>
  <c r="X790" i="12" s="1"/>
  <c r="V791" i="12"/>
  <c r="X791" i="12" s="1"/>
  <c r="V792" i="12"/>
  <c r="X792" i="12" s="1"/>
  <c r="V793" i="12"/>
  <c r="X793" i="12" s="1"/>
  <c r="V794" i="12"/>
  <c r="X794" i="12" s="1"/>
  <c r="V795" i="12"/>
  <c r="X795" i="12" s="1"/>
  <c r="V796" i="12"/>
  <c r="X796" i="12" s="1"/>
  <c r="V797" i="12"/>
  <c r="X797" i="12" s="1"/>
  <c r="V798" i="12"/>
  <c r="X798" i="12" s="1"/>
  <c r="V799" i="12"/>
  <c r="X799" i="12" s="1"/>
  <c r="V800" i="12"/>
  <c r="X800" i="12" s="1"/>
  <c r="V801" i="12"/>
  <c r="X801" i="12" s="1"/>
  <c r="V802" i="12"/>
  <c r="X802" i="12" s="1"/>
  <c r="V803" i="12"/>
  <c r="X803" i="12" s="1"/>
  <c r="V804" i="12"/>
  <c r="X804" i="12" s="1"/>
  <c r="V805" i="12"/>
  <c r="X805" i="12" s="1"/>
  <c r="V806" i="12"/>
  <c r="X806" i="12" s="1"/>
  <c r="V807" i="12"/>
  <c r="X807" i="12" s="1"/>
  <c r="V808" i="12"/>
  <c r="X808" i="12" s="1"/>
  <c r="V809" i="12"/>
  <c r="X809" i="12" s="1"/>
  <c r="V810" i="12"/>
  <c r="X810" i="12" s="1"/>
  <c r="V811" i="12"/>
  <c r="X811" i="12" s="1"/>
  <c r="V812" i="12"/>
  <c r="X812" i="12" s="1"/>
  <c r="V813" i="12"/>
  <c r="X813" i="12" s="1"/>
  <c r="V814" i="12"/>
  <c r="X814" i="12" s="1"/>
  <c r="V815" i="12"/>
  <c r="X815" i="12" s="1"/>
  <c r="V816" i="12"/>
  <c r="X816" i="12" s="1"/>
  <c r="V817" i="12"/>
  <c r="X817" i="12" s="1"/>
  <c r="V818" i="12"/>
  <c r="X818" i="12" s="1"/>
  <c r="V819" i="12"/>
  <c r="X819" i="12" s="1"/>
  <c r="V820" i="12"/>
  <c r="X820" i="12" s="1"/>
  <c r="V821" i="12"/>
  <c r="X821" i="12" s="1"/>
  <c r="V822" i="12"/>
  <c r="X822" i="12" s="1"/>
  <c r="V823" i="12"/>
  <c r="X823" i="12" s="1"/>
  <c r="V824" i="12"/>
  <c r="X824" i="12" s="1"/>
  <c r="V825" i="12"/>
  <c r="X825" i="12" s="1"/>
  <c r="V826" i="12"/>
  <c r="X826" i="12" s="1"/>
  <c r="V827" i="12"/>
  <c r="X827" i="12" s="1"/>
  <c r="V828" i="12"/>
  <c r="X828" i="12" s="1"/>
  <c r="V829" i="12"/>
  <c r="X829" i="12" s="1"/>
  <c r="V830" i="12"/>
  <c r="X830" i="12" s="1"/>
  <c r="V831" i="12"/>
  <c r="X831" i="12" s="1"/>
  <c r="V832" i="12"/>
  <c r="X832" i="12" s="1"/>
  <c r="V833" i="12"/>
  <c r="X833" i="12" s="1"/>
  <c r="V834" i="12"/>
  <c r="X834" i="12" s="1"/>
  <c r="V835" i="12"/>
  <c r="X835" i="12" s="1"/>
  <c r="V836" i="12"/>
  <c r="X836" i="12" s="1"/>
  <c r="V837" i="12"/>
  <c r="X837" i="12" s="1"/>
  <c r="V838" i="12"/>
  <c r="X838" i="12" s="1"/>
  <c r="V839" i="12"/>
  <c r="X839" i="12" s="1"/>
  <c r="V840" i="12"/>
  <c r="X840" i="12" s="1"/>
  <c r="V841" i="12"/>
  <c r="X841" i="12" s="1"/>
  <c r="V842" i="12"/>
  <c r="X842" i="12" s="1"/>
  <c r="V843" i="12"/>
  <c r="X843" i="12" s="1"/>
  <c r="V844" i="12"/>
  <c r="X844" i="12" s="1"/>
  <c r="V845" i="12"/>
  <c r="X845" i="12" s="1"/>
  <c r="V846" i="12"/>
  <c r="X846" i="12" s="1"/>
  <c r="V847" i="12"/>
  <c r="X847" i="12" s="1"/>
  <c r="V848" i="12"/>
  <c r="X848" i="12" s="1"/>
  <c r="V849" i="12"/>
  <c r="X849" i="12" s="1"/>
  <c r="V850" i="12"/>
  <c r="X850" i="12" s="1"/>
  <c r="V851" i="12"/>
  <c r="X851" i="12" s="1"/>
  <c r="V852" i="12"/>
  <c r="X852" i="12" s="1"/>
  <c r="V853" i="12"/>
  <c r="X853" i="12" s="1"/>
  <c r="V854" i="12"/>
  <c r="X854" i="12" s="1"/>
  <c r="V855" i="12"/>
  <c r="X855" i="12" s="1"/>
  <c r="V856" i="12"/>
  <c r="X856" i="12" s="1"/>
  <c r="V857" i="12"/>
  <c r="X857" i="12" s="1"/>
  <c r="V858" i="12"/>
  <c r="X858" i="12" s="1"/>
  <c r="V859" i="12"/>
  <c r="X859" i="12" s="1"/>
  <c r="V860" i="12"/>
  <c r="X860" i="12" s="1"/>
  <c r="V861" i="12"/>
  <c r="X861" i="12" s="1"/>
  <c r="V862" i="12"/>
  <c r="X862" i="12" s="1"/>
  <c r="V863" i="12"/>
  <c r="X863" i="12" s="1"/>
  <c r="V864" i="12"/>
  <c r="X864" i="12" s="1"/>
  <c r="V865" i="12"/>
  <c r="X865" i="12" s="1"/>
  <c r="V866" i="12"/>
  <c r="X866" i="12" s="1"/>
  <c r="V867" i="12"/>
  <c r="X867" i="12" s="1"/>
  <c r="V868" i="12"/>
  <c r="X868" i="12" s="1"/>
  <c r="V869" i="12"/>
  <c r="X869" i="12" s="1"/>
  <c r="V870" i="12"/>
  <c r="X870" i="12" s="1"/>
  <c r="V871" i="12"/>
  <c r="X871" i="12" s="1"/>
  <c r="V872" i="12"/>
  <c r="X872" i="12" s="1"/>
  <c r="V873" i="12"/>
  <c r="X873" i="12" s="1"/>
  <c r="V874" i="12"/>
  <c r="X874" i="12" s="1"/>
  <c r="V875" i="12"/>
  <c r="X875" i="12" s="1"/>
  <c r="V876" i="12"/>
  <c r="X876" i="12" s="1"/>
  <c r="V877" i="12"/>
  <c r="X877" i="12" s="1"/>
  <c r="V878" i="12"/>
  <c r="X878" i="12" s="1"/>
  <c r="V879" i="12"/>
  <c r="X879" i="12" s="1"/>
  <c r="V880" i="12"/>
  <c r="X880" i="12" s="1"/>
  <c r="V881" i="12"/>
  <c r="X881" i="12" s="1"/>
  <c r="V882" i="12"/>
  <c r="X882" i="12" s="1"/>
  <c r="V883" i="12"/>
  <c r="X883" i="12" s="1"/>
  <c r="V884" i="12"/>
  <c r="X884" i="12" s="1"/>
  <c r="V885" i="12"/>
  <c r="X885" i="12" s="1"/>
  <c r="V886" i="12"/>
  <c r="X886" i="12" s="1"/>
  <c r="V887" i="12"/>
  <c r="X887" i="12" s="1"/>
  <c r="V888" i="12"/>
  <c r="X888" i="12" s="1"/>
  <c r="V889" i="12"/>
  <c r="X889" i="12" s="1"/>
  <c r="V890" i="12"/>
  <c r="X890" i="12" s="1"/>
  <c r="V891" i="12"/>
  <c r="X891" i="12" s="1"/>
  <c r="V892" i="12"/>
  <c r="X892" i="12" s="1"/>
  <c r="V893" i="12"/>
  <c r="X893" i="12" s="1"/>
  <c r="V894" i="12"/>
  <c r="X894" i="12" s="1"/>
  <c r="V895" i="12"/>
  <c r="X895" i="12" s="1"/>
  <c r="V896" i="12"/>
  <c r="X896" i="12" s="1"/>
  <c r="V897" i="12"/>
  <c r="X897" i="12" s="1"/>
  <c r="V898" i="12"/>
  <c r="X898" i="12" s="1"/>
  <c r="V899" i="12"/>
  <c r="X899" i="12" s="1"/>
  <c r="V900" i="12"/>
  <c r="X900" i="12" s="1"/>
  <c r="V901" i="12"/>
  <c r="X901" i="12" s="1"/>
  <c r="V902" i="12"/>
  <c r="X902" i="12" s="1"/>
  <c r="V903" i="12"/>
  <c r="X903" i="12" s="1"/>
  <c r="V904" i="12"/>
  <c r="X904" i="12" s="1"/>
  <c r="V905" i="12"/>
  <c r="X905" i="12" s="1"/>
  <c r="V906" i="12"/>
  <c r="X906" i="12" s="1"/>
  <c r="V907" i="12"/>
  <c r="X907" i="12" s="1"/>
  <c r="V908" i="12"/>
  <c r="X908" i="12" s="1"/>
  <c r="V909" i="12"/>
  <c r="X909" i="12" s="1"/>
  <c r="V910" i="12"/>
  <c r="X910" i="12" s="1"/>
  <c r="V911" i="12"/>
  <c r="X911" i="12" s="1"/>
  <c r="V912" i="12"/>
  <c r="X912" i="12" s="1"/>
  <c r="V913" i="12"/>
  <c r="X913" i="12" s="1"/>
  <c r="V914" i="12"/>
  <c r="X914" i="12" s="1"/>
  <c r="V915" i="12"/>
  <c r="X915" i="12" s="1"/>
  <c r="V916" i="12"/>
  <c r="X916" i="12" s="1"/>
  <c r="V917" i="12"/>
  <c r="X917" i="12" s="1"/>
  <c r="V918" i="12"/>
  <c r="X918" i="12" s="1"/>
  <c r="V919" i="12"/>
  <c r="X919" i="12" s="1"/>
  <c r="V920" i="12"/>
  <c r="X920" i="12" s="1"/>
  <c r="V921" i="12"/>
  <c r="X921" i="12" s="1"/>
  <c r="V922" i="12"/>
  <c r="X922" i="12" s="1"/>
  <c r="V923" i="12"/>
  <c r="X923" i="12" s="1"/>
  <c r="V924" i="12"/>
  <c r="X924" i="12" s="1"/>
  <c r="V925" i="12"/>
  <c r="X925" i="12" s="1"/>
  <c r="V926" i="12"/>
  <c r="X926" i="12" s="1"/>
  <c r="V927" i="12"/>
  <c r="X927" i="12" s="1"/>
  <c r="V928" i="12"/>
  <c r="X928" i="12" s="1"/>
  <c r="V929" i="12"/>
  <c r="X929" i="12" s="1"/>
  <c r="V930" i="12"/>
  <c r="X930" i="12" s="1"/>
  <c r="V931" i="12"/>
  <c r="X931" i="12" s="1"/>
  <c r="V932" i="12"/>
  <c r="X932" i="12" s="1"/>
  <c r="V933" i="12"/>
  <c r="X933" i="12" s="1"/>
  <c r="V934" i="12"/>
  <c r="X934" i="12" s="1"/>
  <c r="V935" i="12"/>
  <c r="X935" i="12" s="1"/>
  <c r="V936" i="12"/>
  <c r="X936" i="12" s="1"/>
  <c r="V937" i="12"/>
  <c r="X937" i="12" s="1"/>
  <c r="V938" i="12"/>
  <c r="X938" i="12" s="1"/>
  <c r="V939" i="12"/>
  <c r="X939" i="12" s="1"/>
  <c r="V940" i="12"/>
  <c r="X940" i="12" s="1"/>
  <c r="V941" i="12"/>
  <c r="X941" i="12" s="1"/>
  <c r="V942" i="12"/>
  <c r="X942" i="12" s="1"/>
  <c r="V943" i="12"/>
  <c r="X943" i="12" s="1"/>
  <c r="V944" i="12"/>
  <c r="X944" i="12" s="1"/>
  <c r="V945" i="12"/>
  <c r="X945" i="12" s="1"/>
  <c r="V946" i="12"/>
  <c r="X946" i="12" s="1"/>
  <c r="V947" i="12"/>
  <c r="X947" i="12" s="1"/>
  <c r="V948" i="12"/>
  <c r="X948" i="12" s="1"/>
  <c r="V949" i="12"/>
  <c r="X949" i="12" s="1"/>
  <c r="V950" i="12"/>
  <c r="X950" i="12" s="1"/>
  <c r="V951" i="12"/>
  <c r="X951" i="12" s="1"/>
  <c r="V952" i="12"/>
  <c r="X952" i="12" s="1"/>
  <c r="V953" i="12"/>
  <c r="X953" i="12" s="1"/>
  <c r="V954" i="12"/>
  <c r="X954" i="12" s="1"/>
  <c r="V955" i="12"/>
  <c r="X955" i="12" s="1"/>
  <c r="V956" i="12"/>
  <c r="X956" i="12" s="1"/>
  <c r="V957" i="12"/>
  <c r="X957" i="12" s="1"/>
  <c r="V958" i="12"/>
  <c r="X958" i="12" s="1"/>
  <c r="V959" i="12"/>
  <c r="X959" i="12" s="1"/>
  <c r="V960" i="12"/>
  <c r="X960" i="12" s="1"/>
  <c r="V961" i="12"/>
  <c r="X961" i="12" s="1"/>
  <c r="V962" i="12"/>
  <c r="X962" i="12" s="1"/>
  <c r="V963" i="12"/>
  <c r="X963" i="12" s="1"/>
  <c r="V964" i="12"/>
  <c r="X964" i="12" s="1"/>
  <c r="V965" i="12"/>
  <c r="X965" i="12" s="1"/>
  <c r="V966" i="12"/>
  <c r="X966" i="12" s="1"/>
  <c r="V967" i="12"/>
  <c r="X967" i="12" s="1"/>
  <c r="V968" i="12"/>
  <c r="X968" i="12" s="1"/>
  <c r="V969" i="12"/>
  <c r="X969" i="12" s="1"/>
  <c r="V970" i="12"/>
  <c r="X970" i="12" s="1"/>
  <c r="V971" i="12"/>
  <c r="X971" i="12" s="1"/>
  <c r="V972" i="12"/>
  <c r="X972" i="12" s="1"/>
  <c r="V973" i="12"/>
  <c r="X973" i="12" s="1"/>
  <c r="V974" i="12"/>
  <c r="X974" i="12" s="1"/>
  <c r="V975" i="12"/>
  <c r="X975" i="12" s="1"/>
  <c r="V976" i="12"/>
  <c r="X976" i="12" s="1"/>
  <c r="V977" i="12"/>
  <c r="X977" i="12" s="1"/>
  <c r="V978" i="12"/>
  <c r="X978" i="12" s="1"/>
  <c r="V979" i="12"/>
  <c r="X979" i="12" s="1"/>
  <c r="V980" i="12"/>
  <c r="X980" i="12" s="1"/>
  <c r="V981" i="12"/>
  <c r="X981" i="12" s="1"/>
  <c r="V982" i="12"/>
  <c r="X982" i="12" s="1"/>
  <c r="V983" i="12"/>
  <c r="X983" i="12" s="1"/>
  <c r="V984" i="12"/>
  <c r="X984" i="12" s="1"/>
  <c r="V985" i="12"/>
  <c r="X985" i="12" s="1"/>
  <c r="V986" i="12"/>
  <c r="X986" i="12" s="1"/>
  <c r="V987" i="12"/>
  <c r="X987" i="12" s="1"/>
  <c r="V988" i="12"/>
  <c r="X988" i="12" s="1"/>
  <c r="V989" i="12"/>
  <c r="X989" i="12" s="1"/>
  <c r="V990" i="12"/>
  <c r="X990" i="12" s="1"/>
  <c r="V991" i="12"/>
  <c r="X991" i="12" s="1"/>
  <c r="V992" i="12"/>
  <c r="X992" i="12" s="1"/>
  <c r="V993" i="12"/>
  <c r="X993" i="12" s="1"/>
  <c r="V994" i="12"/>
  <c r="X994" i="12" s="1"/>
  <c r="V995" i="12"/>
  <c r="X995" i="12" s="1"/>
  <c r="V996" i="12"/>
  <c r="X996" i="12" s="1"/>
  <c r="V997" i="12"/>
  <c r="X997" i="12" s="1"/>
  <c r="V998" i="12"/>
  <c r="X998" i="12" s="1"/>
  <c r="V999" i="12"/>
  <c r="X999" i="12" s="1"/>
  <c r="V1000" i="12"/>
  <c r="X1000" i="12" s="1"/>
  <c r="V1001" i="12"/>
  <c r="X1001" i="12" s="1"/>
  <c r="V1002" i="12"/>
  <c r="X1002" i="12" s="1"/>
  <c r="V1003" i="12"/>
  <c r="X1003" i="12" s="1"/>
  <c r="V1004" i="12"/>
  <c r="X1004" i="12" s="1"/>
  <c r="V1005" i="12"/>
  <c r="X1005" i="12" s="1"/>
  <c r="V1006" i="12"/>
  <c r="X1006" i="12" s="1"/>
  <c r="V1007" i="12"/>
  <c r="X1007" i="12" s="1"/>
  <c r="V1008" i="12"/>
  <c r="X1008" i="12" s="1"/>
  <c r="V1009" i="12"/>
  <c r="X1009" i="12" s="1"/>
  <c r="V1010" i="12"/>
  <c r="X1010" i="12" s="1"/>
  <c r="V1011" i="12"/>
  <c r="X1011" i="12" s="1"/>
  <c r="V1012" i="12"/>
  <c r="X1012" i="12" s="1"/>
  <c r="V1013" i="12"/>
  <c r="X1013" i="12" s="1"/>
  <c r="V1014" i="12"/>
  <c r="X1014" i="12" s="1"/>
  <c r="V1015" i="12"/>
  <c r="X1015" i="12" s="1"/>
  <c r="V1016" i="12"/>
  <c r="X1016" i="12" s="1"/>
  <c r="V1017" i="12"/>
  <c r="X1017" i="12" s="1"/>
  <c r="V1018" i="12"/>
  <c r="X1018" i="12" s="1"/>
  <c r="V1019" i="12"/>
  <c r="X1019" i="12" s="1"/>
  <c r="V1020" i="12"/>
  <c r="X1020" i="12" s="1"/>
  <c r="V1021" i="12"/>
  <c r="X1021" i="12" s="1"/>
  <c r="V1022" i="12"/>
  <c r="X1022" i="12" s="1"/>
  <c r="V1023" i="12"/>
  <c r="X1023" i="12" s="1"/>
  <c r="V1024" i="12"/>
  <c r="X1024" i="12" s="1"/>
  <c r="V1025" i="12"/>
  <c r="X1025" i="12" s="1"/>
  <c r="V1026" i="12"/>
  <c r="X1026" i="12" s="1"/>
  <c r="V1027" i="12"/>
  <c r="X1027" i="12" s="1"/>
  <c r="V1028" i="12"/>
  <c r="X1028" i="12" s="1"/>
  <c r="V1029" i="12"/>
  <c r="X1029" i="12" s="1"/>
  <c r="V1030" i="12"/>
  <c r="X1030" i="12" s="1"/>
  <c r="V1031" i="12"/>
  <c r="X1031" i="12" s="1"/>
  <c r="V1032" i="12"/>
  <c r="X1032" i="12" s="1"/>
  <c r="V1033" i="12"/>
  <c r="X1033" i="12" s="1"/>
  <c r="V1034" i="12"/>
  <c r="X1034" i="12" s="1"/>
  <c r="V1035" i="12"/>
  <c r="X1035" i="12" s="1"/>
  <c r="V1036" i="12"/>
  <c r="X1036" i="12" s="1"/>
  <c r="V1037" i="12"/>
  <c r="X1037" i="12" s="1"/>
  <c r="V1038" i="12"/>
  <c r="X1038" i="12" s="1"/>
  <c r="V1039" i="12"/>
  <c r="X1039" i="12" s="1"/>
  <c r="V1040" i="12"/>
  <c r="X1040" i="12" s="1"/>
  <c r="V1041" i="12"/>
  <c r="X1041" i="12" s="1"/>
  <c r="V1042" i="12"/>
  <c r="X1042" i="12" s="1"/>
  <c r="V1043" i="12"/>
  <c r="X1043" i="12" s="1"/>
  <c r="V1044" i="12"/>
  <c r="X1044" i="12" s="1"/>
  <c r="V1045" i="12"/>
  <c r="X1045" i="12" s="1"/>
  <c r="V1046" i="12"/>
  <c r="X1046" i="12" s="1"/>
  <c r="V1047" i="12"/>
  <c r="X1047" i="12" s="1"/>
  <c r="V1048" i="12"/>
  <c r="X1048" i="12" s="1"/>
  <c r="V1049" i="12"/>
  <c r="X1049" i="12" s="1"/>
  <c r="V1050" i="12"/>
  <c r="X1050" i="12" s="1"/>
  <c r="V1051" i="12"/>
  <c r="X1051" i="12" s="1"/>
  <c r="V1052" i="12"/>
  <c r="X1052" i="12" s="1"/>
  <c r="V1053" i="12"/>
  <c r="X1053" i="12" s="1"/>
  <c r="V1054" i="12"/>
  <c r="X1054" i="12" s="1"/>
  <c r="V1055" i="12"/>
  <c r="X1055" i="12" s="1"/>
  <c r="V1056" i="12"/>
  <c r="X1056" i="12" s="1"/>
  <c r="V1057" i="12"/>
  <c r="X1057" i="12" s="1"/>
  <c r="V1058" i="12"/>
  <c r="X1058" i="12" s="1"/>
  <c r="V1059" i="12"/>
  <c r="X1059" i="12" s="1"/>
  <c r="V1060" i="12"/>
  <c r="X1060" i="12" s="1"/>
  <c r="V1061" i="12"/>
  <c r="X1061" i="12" s="1"/>
  <c r="V1062" i="12"/>
  <c r="X1062" i="12" s="1"/>
  <c r="V1063" i="12"/>
  <c r="X1063" i="12" s="1"/>
  <c r="V1064" i="12"/>
  <c r="X1064" i="12" s="1"/>
  <c r="V1065" i="12"/>
  <c r="X1065" i="12" s="1"/>
  <c r="V1066" i="12"/>
  <c r="X1066" i="12" s="1"/>
  <c r="V1067" i="12"/>
  <c r="X1067" i="12" s="1"/>
  <c r="V1068" i="12"/>
  <c r="X1068" i="12" s="1"/>
  <c r="V1069" i="12"/>
  <c r="X1069" i="12" s="1"/>
  <c r="V1070" i="12"/>
  <c r="X1070" i="12" s="1"/>
  <c r="V1071" i="12"/>
  <c r="X1071" i="12" s="1"/>
  <c r="V1072" i="12"/>
  <c r="X1072" i="12" s="1"/>
  <c r="V1073" i="12"/>
  <c r="X1073" i="12" s="1"/>
  <c r="V1074" i="12"/>
  <c r="X1074" i="12" s="1"/>
  <c r="V1075" i="12"/>
  <c r="X1075" i="12" s="1"/>
  <c r="V1076" i="12"/>
  <c r="X1076" i="12" s="1"/>
  <c r="V1077" i="12"/>
  <c r="X1077" i="12" s="1"/>
  <c r="V1078" i="12"/>
  <c r="X1078" i="12" s="1"/>
  <c r="V1079" i="12"/>
  <c r="X1079" i="12" s="1"/>
  <c r="V1080" i="12"/>
  <c r="X1080" i="12" s="1"/>
  <c r="V1081" i="12"/>
  <c r="X1081" i="12" s="1"/>
  <c r="V1082" i="12"/>
  <c r="X1082" i="12" s="1"/>
  <c r="V1083" i="12"/>
  <c r="X1083" i="12" s="1"/>
  <c r="V1084" i="12"/>
  <c r="X1084" i="12" s="1"/>
  <c r="V1085" i="12"/>
  <c r="X1085" i="12" s="1"/>
  <c r="V1086" i="12"/>
  <c r="X1086" i="12" s="1"/>
  <c r="V1087" i="12"/>
  <c r="X1087" i="12" s="1"/>
  <c r="V1088" i="12"/>
  <c r="X1088" i="12" s="1"/>
  <c r="V1089" i="12"/>
  <c r="X1089" i="12" s="1"/>
  <c r="V1090" i="12"/>
  <c r="X1090" i="12" s="1"/>
  <c r="V1091" i="12"/>
  <c r="X1091" i="12" s="1"/>
  <c r="V1092" i="12"/>
  <c r="X1092" i="12" s="1"/>
  <c r="V1093" i="12"/>
  <c r="X1093" i="12" s="1"/>
  <c r="V1094" i="12"/>
  <c r="X1094" i="12" s="1"/>
  <c r="V1095" i="12"/>
  <c r="X1095" i="12" s="1"/>
  <c r="V1096" i="12"/>
  <c r="X1096" i="12" s="1"/>
  <c r="V1097" i="12"/>
  <c r="X1097" i="12" s="1"/>
  <c r="V1098" i="12"/>
  <c r="X1098" i="12" s="1"/>
  <c r="V1099" i="12"/>
  <c r="X1099" i="12" s="1"/>
  <c r="V1100" i="12"/>
  <c r="X1100" i="12" s="1"/>
  <c r="V1101" i="12"/>
  <c r="X1101" i="12" s="1"/>
  <c r="V1102" i="12"/>
  <c r="X1102" i="12" s="1"/>
  <c r="V1103" i="12"/>
  <c r="X1103" i="12" s="1"/>
  <c r="V1104" i="12"/>
  <c r="X1104" i="12" s="1"/>
  <c r="V1105" i="12"/>
  <c r="X1105" i="12" s="1"/>
  <c r="V1106" i="12"/>
  <c r="X1106" i="12" s="1"/>
  <c r="V1107" i="12"/>
  <c r="X1107" i="12" s="1"/>
  <c r="V1108" i="12"/>
  <c r="X1108" i="12" s="1"/>
  <c r="V1109" i="12"/>
  <c r="X1109" i="12" s="1"/>
  <c r="V1110" i="12"/>
  <c r="X1110" i="12" s="1"/>
  <c r="V1111" i="12"/>
  <c r="X1111" i="12" s="1"/>
  <c r="V1112" i="12"/>
  <c r="X1112" i="12" s="1"/>
  <c r="V1113" i="12"/>
  <c r="X1113" i="12" s="1"/>
  <c r="V1114" i="12"/>
  <c r="X1114" i="12" s="1"/>
  <c r="V1115" i="12"/>
  <c r="X1115" i="12" s="1"/>
  <c r="V1116" i="12"/>
  <c r="X1116" i="12" s="1"/>
  <c r="V1117" i="12"/>
  <c r="X1117" i="12" s="1"/>
  <c r="V1118" i="12"/>
  <c r="X1118" i="12" s="1"/>
  <c r="V1119" i="12"/>
  <c r="X1119" i="12" s="1"/>
  <c r="V1120" i="12"/>
  <c r="X1120" i="12" s="1"/>
  <c r="V1121" i="12"/>
  <c r="X1121" i="12" s="1"/>
  <c r="V1122" i="12"/>
  <c r="X1122" i="12" s="1"/>
  <c r="V1123" i="12"/>
  <c r="X1123" i="12" s="1"/>
  <c r="V1124" i="12"/>
  <c r="X1124" i="12" s="1"/>
  <c r="V1125" i="12"/>
  <c r="X1125" i="12" s="1"/>
  <c r="V1126" i="12"/>
  <c r="X1126" i="12" s="1"/>
  <c r="V1127" i="12"/>
  <c r="X1127" i="12" s="1"/>
  <c r="V1128" i="12"/>
  <c r="X1128" i="12" s="1"/>
  <c r="V1129" i="12"/>
  <c r="X1129" i="12" s="1"/>
  <c r="V1130" i="12"/>
  <c r="X1130" i="12" s="1"/>
  <c r="V1131" i="12"/>
  <c r="X1131" i="12" s="1"/>
  <c r="V1132" i="12"/>
  <c r="X1132" i="12" s="1"/>
  <c r="V1133" i="12"/>
  <c r="X1133" i="12" s="1"/>
  <c r="V1134" i="12"/>
  <c r="X1134" i="12" s="1"/>
  <c r="V1135" i="12"/>
  <c r="X1135" i="12" s="1"/>
  <c r="V1136" i="12"/>
  <c r="X1136" i="12" s="1"/>
  <c r="V1137" i="12"/>
  <c r="X1137" i="12" s="1"/>
  <c r="V1138" i="12"/>
  <c r="X1138" i="12" s="1"/>
  <c r="V1139" i="12"/>
  <c r="X1139" i="12" s="1"/>
  <c r="V1140" i="12"/>
  <c r="X1140" i="12" s="1"/>
  <c r="V1141" i="12"/>
  <c r="X1141" i="12" s="1"/>
  <c r="V1142" i="12"/>
  <c r="X1142" i="12" s="1"/>
  <c r="V1143" i="12"/>
  <c r="X1143" i="12" s="1"/>
  <c r="V1144" i="12"/>
  <c r="X1144" i="12" s="1"/>
  <c r="V1145" i="12"/>
  <c r="X1145" i="12" s="1"/>
  <c r="V1146" i="12"/>
  <c r="X1146" i="12" s="1"/>
  <c r="V1147" i="12"/>
  <c r="X1147" i="12" s="1"/>
  <c r="V1148" i="12"/>
  <c r="X1148" i="12" s="1"/>
  <c r="V1149" i="12"/>
  <c r="X1149" i="12" s="1"/>
  <c r="V1150" i="12"/>
  <c r="X1150" i="12" s="1"/>
  <c r="V1151" i="12"/>
  <c r="X1151" i="12" s="1"/>
  <c r="V1152" i="12"/>
  <c r="X1152" i="12" s="1"/>
  <c r="V1153" i="12"/>
  <c r="X1153" i="12" s="1"/>
  <c r="V1154" i="12"/>
  <c r="X1154" i="12" s="1"/>
  <c r="V1155" i="12"/>
  <c r="X1155" i="12" s="1"/>
  <c r="V1156" i="12"/>
  <c r="X1156" i="12" s="1"/>
  <c r="V1157" i="12"/>
  <c r="X1157" i="12" s="1"/>
  <c r="V1158" i="12"/>
  <c r="X1158" i="12" s="1"/>
  <c r="V1159" i="12"/>
  <c r="X1159" i="12" s="1"/>
  <c r="V1160" i="12"/>
  <c r="X1160" i="12" s="1"/>
  <c r="V1161" i="12"/>
  <c r="X1161" i="12" s="1"/>
  <c r="V1162" i="12"/>
  <c r="X1162" i="12" s="1"/>
  <c r="V1163" i="12"/>
  <c r="X1163" i="12" s="1"/>
  <c r="V1164" i="12"/>
  <c r="X1164" i="12" s="1"/>
  <c r="V1165" i="12"/>
  <c r="X1165" i="12" s="1"/>
  <c r="V1166" i="12"/>
  <c r="X1166" i="12" s="1"/>
  <c r="V1167" i="12"/>
  <c r="X1167" i="12" s="1"/>
  <c r="V1168" i="12"/>
  <c r="X1168" i="12" s="1"/>
  <c r="V1169" i="12"/>
  <c r="X1169" i="12" s="1"/>
  <c r="V1170" i="12"/>
  <c r="X1170" i="12" s="1"/>
  <c r="V1171" i="12"/>
  <c r="X1171" i="12" s="1"/>
  <c r="V1172" i="12"/>
  <c r="X1172" i="12" s="1"/>
  <c r="V1173" i="12"/>
  <c r="X1173" i="12" s="1"/>
  <c r="V1174" i="12"/>
  <c r="X1174" i="12" s="1"/>
  <c r="V1175" i="12"/>
  <c r="X1175" i="12" s="1"/>
  <c r="V1176" i="12"/>
  <c r="X1176" i="12" s="1"/>
  <c r="V1177" i="12"/>
  <c r="X1177" i="12" s="1"/>
  <c r="V1178" i="12"/>
  <c r="X1178" i="12" s="1"/>
  <c r="V1179" i="12"/>
  <c r="X1179" i="12" s="1"/>
  <c r="V1180" i="12"/>
  <c r="X1180" i="12" s="1"/>
  <c r="V1181" i="12"/>
  <c r="X1181" i="12" s="1"/>
  <c r="V1182" i="12"/>
  <c r="X1182" i="12" s="1"/>
  <c r="V1183" i="12"/>
  <c r="X1183" i="12" s="1"/>
  <c r="V1184" i="12"/>
  <c r="X1184" i="12" s="1"/>
  <c r="V1185" i="12"/>
  <c r="X1185" i="12" s="1"/>
  <c r="V1186" i="12"/>
  <c r="X1186" i="12" s="1"/>
  <c r="V1187" i="12"/>
  <c r="X1187" i="12" s="1"/>
  <c r="V1188" i="12"/>
  <c r="X1188" i="12" s="1"/>
  <c r="V1189" i="12"/>
  <c r="X1189" i="12" s="1"/>
  <c r="V1190" i="12"/>
  <c r="X1190" i="12" s="1"/>
  <c r="V1191" i="12"/>
  <c r="X1191" i="12" s="1"/>
  <c r="V1192" i="12"/>
  <c r="X1192" i="12" s="1"/>
  <c r="V1193" i="12"/>
  <c r="X1193" i="12" s="1"/>
  <c r="V1194" i="12"/>
  <c r="X1194" i="12" s="1"/>
  <c r="V1195" i="12"/>
  <c r="X1195" i="12" s="1"/>
  <c r="V1196" i="12"/>
  <c r="X1196" i="12" s="1"/>
  <c r="V1197" i="12"/>
  <c r="X1197" i="12" s="1"/>
  <c r="V1198" i="12"/>
  <c r="X1198" i="12" s="1"/>
  <c r="V1199" i="12"/>
  <c r="X1199" i="12" s="1"/>
  <c r="V1200" i="12"/>
  <c r="X1200" i="12" s="1"/>
  <c r="V1201" i="12"/>
  <c r="X1201" i="12" s="1"/>
  <c r="V1202" i="12"/>
  <c r="X1202" i="12" s="1"/>
  <c r="V1203" i="12"/>
  <c r="X1203" i="12" s="1"/>
  <c r="V1204" i="12"/>
  <c r="X1204" i="12" s="1"/>
  <c r="V1205" i="12"/>
  <c r="X1205" i="12" s="1"/>
  <c r="V1206" i="12"/>
  <c r="X1206" i="12" s="1"/>
  <c r="V1207" i="12"/>
  <c r="X1207" i="12" s="1"/>
  <c r="V1208" i="12"/>
  <c r="X1208" i="12" s="1"/>
  <c r="V1209" i="12"/>
  <c r="X1209" i="12" s="1"/>
  <c r="V1210" i="12"/>
  <c r="X1210" i="12" s="1"/>
  <c r="V1211" i="12"/>
  <c r="X1211" i="12" s="1"/>
  <c r="V1212" i="12"/>
  <c r="X1212" i="12" s="1"/>
  <c r="V1213" i="12"/>
  <c r="X1213" i="12" s="1"/>
  <c r="V1214" i="12"/>
  <c r="X1214" i="12" s="1"/>
  <c r="V1215" i="12"/>
  <c r="X1215" i="12" s="1"/>
  <c r="V1216" i="12"/>
  <c r="X1216" i="12" s="1"/>
  <c r="V1217" i="12"/>
  <c r="X1217" i="12" s="1"/>
  <c r="V1218" i="12"/>
  <c r="X1218" i="12" s="1"/>
  <c r="V1219" i="12"/>
  <c r="X1219" i="12" s="1"/>
  <c r="V1220" i="12"/>
  <c r="X1220" i="12" s="1"/>
  <c r="V1221" i="12"/>
  <c r="X1221" i="12" s="1"/>
  <c r="V1222" i="12"/>
  <c r="X1222" i="12" s="1"/>
  <c r="V1223" i="12"/>
  <c r="X1223" i="12" s="1"/>
  <c r="V1224" i="12"/>
  <c r="X1224" i="12" s="1"/>
  <c r="V1225" i="12"/>
  <c r="X1225" i="12" s="1"/>
  <c r="V1226" i="12"/>
  <c r="X1226" i="12" s="1"/>
  <c r="V1227" i="12"/>
  <c r="X1227" i="12" s="1"/>
  <c r="V1228" i="12"/>
  <c r="X1228" i="12" s="1"/>
  <c r="V1229" i="12"/>
  <c r="X1229" i="12" s="1"/>
  <c r="V1230" i="12"/>
  <c r="X1230" i="12" s="1"/>
  <c r="V1231" i="12"/>
  <c r="X1231" i="12" s="1"/>
  <c r="V1232" i="12"/>
  <c r="X1232" i="12" s="1"/>
  <c r="V1233" i="12"/>
  <c r="X1233" i="12" s="1"/>
  <c r="V1234" i="12"/>
  <c r="X1234" i="12" s="1"/>
  <c r="V1235" i="12"/>
  <c r="X1235" i="12" s="1"/>
  <c r="V1236" i="12"/>
  <c r="X1236" i="12" s="1"/>
  <c r="V1237" i="12"/>
  <c r="X1237" i="12" s="1"/>
  <c r="V1238" i="12"/>
  <c r="X1238" i="12" s="1"/>
  <c r="V1239" i="12"/>
  <c r="X1239" i="12" s="1"/>
  <c r="V1240" i="12"/>
  <c r="X1240" i="12" s="1"/>
  <c r="V1241" i="12"/>
  <c r="X1241" i="12" s="1"/>
  <c r="V1242" i="12"/>
  <c r="X1242" i="12" s="1"/>
  <c r="V1243" i="12"/>
  <c r="X1243" i="12" s="1"/>
  <c r="V1244" i="12"/>
  <c r="X1244" i="12" s="1"/>
  <c r="V1245" i="12"/>
  <c r="X1245" i="12" s="1"/>
  <c r="V1246" i="12"/>
  <c r="X1246" i="12" s="1"/>
  <c r="V1247" i="12"/>
  <c r="X1247" i="12" s="1"/>
  <c r="V1248" i="12"/>
  <c r="X1248" i="12" s="1"/>
  <c r="V1249" i="12"/>
  <c r="X1249" i="12" s="1"/>
  <c r="V1250" i="12"/>
  <c r="X1250" i="12" s="1"/>
  <c r="V1251" i="12"/>
  <c r="X1251" i="12" s="1"/>
  <c r="V1252" i="12"/>
  <c r="X1252" i="12" s="1"/>
  <c r="V1253" i="12"/>
  <c r="X1253" i="12" s="1"/>
  <c r="V1254" i="12"/>
  <c r="X1254" i="12" s="1"/>
  <c r="V1255" i="12"/>
  <c r="X1255" i="12" s="1"/>
  <c r="V1256" i="12"/>
  <c r="X1256" i="12" s="1"/>
  <c r="V1257" i="12"/>
  <c r="X1257" i="12" s="1"/>
  <c r="V1258" i="12"/>
  <c r="X1258" i="12" s="1"/>
  <c r="V1259" i="12"/>
  <c r="X1259" i="12" s="1"/>
  <c r="V1260" i="12"/>
  <c r="X1260" i="12" s="1"/>
  <c r="V1261" i="12"/>
  <c r="X1261" i="12" s="1"/>
  <c r="V1262" i="12"/>
  <c r="X1262" i="12" s="1"/>
  <c r="V1263" i="12"/>
  <c r="X1263" i="12" s="1"/>
  <c r="V1264" i="12"/>
  <c r="X1264" i="12" s="1"/>
  <c r="V1265" i="12"/>
  <c r="X1265" i="12" s="1"/>
  <c r="V1266" i="12"/>
  <c r="X1266" i="12" s="1"/>
  <c r="V1267" i="12"/>
  <c r="X1267" i="12" s="1"/>
  <c r="V1268" i="12"/>
  <c r="X1268" i="12" s="1"/>
  <c r="V1269" i="12"/>
  <c r="X1269" i="12" s="1"/>
  <c r="V1270" i="12"/>
  <c r="X1270" i="12" s="1"/>
  <c r="V1271" i="12"/>
  <c r="X1271" i="12" s="1"/>
  <c r="V1272" i="12"/>
  <c r="X1272" i="12" s="1"/>
  <c r="V1273" i="12"/>
  <c r="X1273" i="12" s="1"/>
  <c r="V1274" i="12"/>
  <c r="X1274" i="12" s="1"/>
  <c r="V1275" i="12"/>
  <c r="X1275" i="12" s="1"/>
  <c r="V1276" i="12"/>
  <c r="X1276" i="12" s="1"/>
  <c r="V1277" i="12"/>
  <c r="X1277" i="12" s="1"/>
  <c r="V1278" i="12"/>
  <c r="X1278" i="12" s="1"/>
  <c r="V1279" i="12"/>
  <c r="X1279" i="12" s="1"/>
  <c r="V1280" i="12"/>
  <c r="X1280" i="12" s="1"/>
  <c r="V1281" i="12"/>
  <c r="X1281" i="12" s="1"/>
  <c r="V1282" i="12"/>
  <c r="X1282" i="12" s="1"/>
  <c r="V1283" i="12"/>
  <c r="X1283" i="12" s="1"/>
  <c r="V1284" i="12"/>
  <c r="X1284" i="12" s="1"/>
  <c r="V1285" i="12"/>
  <c r="X1285" i="12" s="1"/>
  <c r="V1286" i="12"/>
  <c r="X1286" i="12" s="1"/>
  <c r="V1287" i="12"/>
  <c r="X1287" i="12" s="1"/>
  <c r="V1288" i="12"/>
  <c r="X1288" i="12" s="1"/>
  <c r="V1289" i="12"/>
  <c r="X1289" i="12" s="1"/>
  <c r="V1290" i="12"/>
  <c r="X1290" i="12" s="1"/>
  <c r="V1291" i="12"/>
  <c r="X1291" i="12" s="1"/>
  <c r="V1292" i="12"/>
  <c r="X1292" i="12" s="1"/>
  <c r="V1293" i="12"/>
  <c r="X1293" i="12" s="1"/>
  <c r="V1294" i="12"/>
  <c r="X1294" i="12" s="1"/>
  <c r="V1295" i="12"/>
  <c r="X1295" i="12" s="1"/>
  <c r="V1296" i="12"/>
  <c r="X1296" i="12" s="1"/>
  <c r="V1297" i="12"/>
  <c r="X1297" i="12" s="1"/>
  <c r="V1298" i="12"/>
  <c r="X1298" i="12" s="1"/>
  <c r="V1299" i="12"/>
  <c r="X1299" i="12" s="1"/>
  <c r="V1300" i="12"/>
  <c r="X1300" i="12" s="1"/>
  <c r="V1301" i="12"/>
  <c r="X1301" i="12" s="1"/>
  <c r="V1302" i="12"/>
  <c r="X1302" i="12" s="1"/>
  <c r="V1303" i="12"/>
  <c r="X1303" i="12" s="1"/>
  <c r="V1304" i="12"/>
  <c r="X1304" i="12" s="1"/>
  <c r="V1305" i="12"/>
  <c r="X1305" i="12" s="1"/>
  <c r="V1306" i="12"/>
  <c r="X1306" i="12" s="1"/>
  <c r="V1307" i="12"/>
  <c r="X1307" i="12" s="1"/>
  <c r="V1308" i="12"/>
  <c r="X1308" i="12" s="1"/>
  <c r="V1309" i="12"/>
  <c r="X1309" i="12" s="1"/>
  <c r="V1310" i="12"/>
  <c r="X1310" i="12" s="1"/>
  <c r="V1311" i="12"/>
  <c r="X1311" i="12" s="1"/>
  <c r="V1312" i="12"/>
  <c r="X1312" i="12" s="1"/>
  <c r="V1313" i="12"/>
  <c r="X1313" i="12" s="1"/>
  <c r="V1314" i="12"/>
  <c r="X1314" i="12" s="1"/>
  <c r="V1315" i="12"/>
  <c r="X1315" i="12" s="1"/>
  <c r="V1316" i="12"/>
  <c r="X1316" i="12" s="1"/>
  <c r="V1317" i="12"/>
  <c r="X1317" i="12" s="1"/>
  <c r="V1318" i="12"/>
  <c r="X1318" i="12" s="1"/>
  <c r="V1319" i="12"/>
  <c r="X1319" i="12" s="1"/>
  <c r="V1320" i="12"/>
  <c r="X1320" i="12" s="1"/>
  <c r="V1321" i="12"/>
  <c r="X1321" i="12" s="1"/>
  <c r="V1322" i="12"/>
  <c r="X1322" i="12" s="1"/>
  <c r="V1323" i="12"/>
  <c r="X1323" i="12" s="1"/>
  <c r="V1324" i="12"/>
  <c r="X1324" i="12" s="1"/>
  <c r="V1325" i="12"/>
  <c r="X1325" i="12" s="1"/>
  <c r="V1326" i="12"/>
  <c r="X1326" i="12" s="1"/>
  <c r="V1327" i="12"/>
  <c r="X1327" i="12" s="1"/>
  <c r="V1328" i="12"/>
  <c r="X1328" i="12" s="1"/>
  <c r="V1329" i="12"/>
  <c r="X1329" i="12" s="1"/>
  <c r="V1330" i="12"/>
  <c r="X1330" i="12" s="1"/>
  <c r="V1331" i="12"/>
  <c r="X1331" i="12" s="1"/>
  <c r="V1332" i="12"/>
  <c r="X1332" i="12" s="1"/>
  <c r="V1333" i="12"/>
  <c r="X1333" i="12" s="1"/>
  <c r="V1334" i="12"/>
  <c r="X1334" i="12" s="1"/>
  <c r="V1335" i="12"/>
  <c r="X1335" i="12" s="1"/>
  <c r="V1336" i="12"/>
  <c r="X1336" i="12" s="1"/>
  <c r="V1337" i="12"/>
  <c r="X1337" i="12" s="1"/>
  <c r="V1338" i="12"/>
  <c r="X1338" i="12" s="1"/>
  <c r="V1339" i="12"/>
  <c r="X1339" i="12" s="1"/>
  <c r="V1340" i="12"/>
  <c r="X1340" i="12" s="1"/>
  <c r="V1341" i="12"/>
  <c r="X1341" i="12" s="1"/>
  <c r="V1342" i="12"/>
  <c r="X1342" i="12" s="1"/>
  <c r="V1343" i="12"/>
  <c r="X1343" i="12" s="1"/>
  <c r="V1344" i="12"/>
  <c r="X1344" i="12" s="1"/>
  <c r="V1345" i="12"/>
  <c r="X1345" i="12" s="1"/>
  <c r="V1346" i="12"/>
  <c r="X1346" i="12" s="1"/>
  <c r="V1347" i="12"/>
  <c r="X1347" i="12" s="1"/>
  <c r="V1348" i="12"/>
  <c r="X1348" i="12" s="1"/>
  <c r="V1349" i="12"/>
  <c r="X1349" i="12" s="1"/>
  <c r="V1350" i="12"/>
  <c r="X1350" i="12" s="1"/>
  <c r="V1351" i="12"/>
  <c r="X1351" i="12" s="1"/>
  <c r="V1352" i="12"/>
  <c r="X1352" i="12" s="1"/>
  <c r="V1353" i="12"/>
  <c r="X1353" i="12" s="1"/>
  <c r="V1354" i="12"/>
  <c r="X1354" i="12" s="1"/>
  <c r="V1355" i="12"/>
  <c r="X1355" i="12" s="1"/>
  <c r="V1356" i="12"/>
  <c r="X1356" i="12" s="1"/>
  <c r="V1357" i="12"/>
  <c r="X1357" i="12" s="1"/>
  <c r="V1358" i="12"/>
  <c r="X1358" i="12" s="1"/>
  <c r="V1359" i="12"/>
  <c r="X1359" i="12" s="1"/>
  <c r="V1360" i="12"/>
  <c r="X1360" i="12" s="1"/>
  <c r="V1361" i="12"/>
  <c r="X1361" i="12" s="1"/>
  <c r="V1362" i="12"/>
  <c r="X1362" i="12" s="1"/>
  <c r="V1363" i="12"/>
  <c r="X1363" i="12" s="1"/>
  <c r="V1364" i="12"/>
  <c r="X1364" i="12" s="1"/>
  <c r="V1365" i="12"/>
  <c r="X1365" i="12" s="1"/>
  <c r="V1366" i="12"/>
  <c r="X1366" i="12" s="1"/>
  <c r="V1367" i="12"/>
  <c r="X1367" i="12" s="1"/>
  <c r="V1368" i="12"/>
  <c r="X1368" i="12" s="1"/>
  <c r="V1369" i="12"/>
  <c r="X1369" i="12" s="1"/>
  <c r="V1370" i="12"/>
  <c r="X1370" i="12" s="1"/>
  <c r="V1371" i="12"/>
  <c r="X1371" i="12" s="1"/>
  <c r="V1372" i="12"/>
  <c r="X1372" i="12" s="1"/>
  <c r="V1373" i="12"/>
  <c r="X1373" i="12" s="1"/>
  <c r="V1374" i="12"/>
  <c r="X1374" i="12" s="1"/>
  <c r="V1375" i="12"/>
  <c r="X1375" i="12" s="1"/>
  <c r="V1376" i="12"/>
  <c r="X1376" i="12" s="1"/>
  <c r="V1377" i="12"/>
  <c r="X1377" i="12" s="1"/>
  <c r="V1378" i="12"/>
  <c r="X1378" i="12" s="1"/>
  <c r="V1379" i="12"/>
  <c r="X1379" i="12" s="1"/>
  <c r="V1380" i="12"/>
  <c r="X1380" i="12" s="1"/>
  <c r="V1381" i="12"/>
  <c r="X1381" i="12" s="1"/>
  <c r="V1382" i="12"/>
  <c r="X1382" i="12" s="1"/>
  <c r="V1383" i="12"/>
  <c r="X1383" i="12" s="1"/>
  <c r="V1384" i="12"/>
  <c r="X1384" i="12" s="1"/>
  <c r="V1385" i="12"/>
  <c r="X1385" i="12" s="1"/>
  <c r="V1386" i="12"/>
  <c r="X1386" i="12" s="1"/>
  <c r="V1387" i="12"/>
  <c r="X1387" i="12" s="1"/>
  <c r="V1388" i="12"/>
  <c r="X1388" i="12" s="1"/>
  <c r="V1389" i="12"/>
  <c r="X1389" i="12" s="1"/>
  <c r="V1390" i="12"/>
  <c r="X1390" i="12" s="1"/>
  <c r="V1391" i="12"/>
  <c r="X1391" i="12" s="1"/>
  <c r="V1392" i="12"/>
  <c r="X1392" i="12" s="1"/>
  <c r="V1393" i="12"/>
  <c r="X1393" i="12" s="1"/>
  <c r="V1394" i="12"/>
  <c r="X1394" i="12" s="1"/>
  <c r="V1395" i="12"/>
  <c r="X1395" i="12" s="1"/>
  <c r="V1396" i="12"/>
  <c r="X1396" i="12" s="1"/>
  <c r="V1397" i="12"/>
  <c r="X1397" i="12" s="1"/>
  <c r="V1398" i="12"/>
  <c r="X1398" i="12" s="1"/>
  <c r="V1399" i="12"/>
  <c r="X1399" i="12" s="1"/>
  <c r="V1400" i="12"/>
  <c r="X1400" i="12" s="1"/>
  <c r="V1401" i="12"/>
  <c r="X1401" i="12" s="1"/>
  <c r="V1402" i="12"/>
  <c r="X1402" i="12" s="1"/>
  <c r="V1403" i="12"/>
  <c r="X1403" i="12" s="1"/>
  <c r="V1404" i="12"/>
  <c r="X1404" i="12" s="1"/>
  <c r="V1405" i="12"/>
  <c r="X1405" i="12" s="1"/>
  <c r="V1406" i="12"/>
  <c r="X1406" i="12" s="1"/>
  <c r="V1407" i="12"/>
  <c r="X1407" i="12" s="1"/>
  <c r="V1408" i="12"/>
  <c r="X1408" i="12" s="1"/>
  <c r="V1409" i="12"/>
  <c r="X1409" i="12" s="1"/>
  <c r="V1410" i="12"/>
  <c r="X1410" i="12" s="1"/>
  <c r="V1411" i="12"/>
  <c r="X1411" i="12" s="1"/>
  <c r="V1412" i="12"/>
  <c r="X1412" i="12" s="1"/>
  <c r="V1413" i="12"/>
  <c r="X1413" i="12" s="1"/>
  <c r="V1414" i="12"/>
  <c r="X1414" i="12" s="1"/>
  <c r="V1415" i="12"/>
  <c r="X1415" i="12" s="1"/>
  <c r="V1416" i="12"/>
  <c r="X1416" i="12" s="1"/>
  <c r="V1417" i="12"/>
  <c r="X1417" i="12" s="1"/>
  <c r="V1418" i="12"/>
  <c r="X1418" i="12" s="1"/>
  <c r="V1419" i="12"/>
  <c r="X1419" i="12" s="1"/>
  <c r="V1420" i="12"/>
  <c r="X1420" i="12" s="1"/>
  <c r="V1421" i="12"/>
  <c r="X1421" i="12" s="1"/>
  <c r="V1422" i="12"/>
  <c r="X1422" i="12" s="1"/>
  <c r="V1423" i="12"/>
  <c r="X1423" i="12" s="1"/>
  <c r="V1424" i="12"/>
  <c r="X1424" i="12" s="1"/>
  <c r="V1425" i="12"/>
  <c r="X1425" i="12" s="1"/>
  <c r="V1426" i="12"/>
  <c r="X1426" i="12" s="1"/>
  <c r="V1427" i="12"/>
  <c r="X1427" i="12" s="1"/>
  <c r="V1428" i="12"/>
  <c r="X1428" i="12" s="1"/>
  <c r="V1429" i="12"/>
  <c r="X1429" i="12" s="1"/>
  <c r="V1430" i="12"/>
  <c r="X1430" i="12" s="1"/>
  <c r="V1431" i="12"/>
  <c r="X1431" i="12" s="1"/>
  <c r="V1432" i="12"/>
  <c r="X1432" i="12" s="1"/>
  <c r="V1433" i="12"/>
  <c r="X1433" i="12" s="1"/>
  <c r="V1434" i="12"/>
  <c r="X1434" i="12" s="1"/>
  <c r="V1435" i="12"/>
  <c r="X1435" i="12" s="1"/>
  <c r="V1436" i="12"/>
  <c r="X1436" i="12" s="1"/>
  <c r="V1437" i="12"/>
  <c r="X1437" i="12" s="1"/>
  <c r="V1438" i="12"/>
  <c r="X1438" i="12" s="1"/>
  <c r="V1439" i="12"/>
  <c r="X1439" i="12" s="1"/>
  <c r="V1440" i="12"/>
  <c r="X1440" i="12" s="1"/>
  <c r="V1441" i="12"/>
  <c r="X1441" i="12" s="1"/>
  <c r="V1442" i="12"/>
  <c r="X1442" i="12" s="1"/>
  <c r="V1443" i="12"/>
  <c r="X1443" i="12" s="1"/>
  <c r="V1444" i="12"/>
  <c r="X1444" i="12" s="1"/>
  <c r="V1445" i="12"/>
  <c r="X1445" i="12" s="1"/>
  <c r="V1446" i="12"/>
  <c r="X1446" i="12" s="1"/>
  <c r="V1447" i="12"/>
  <c r="X1447" i="12" s="1"/>
  <c r="V1448" i="12"/>
  <c r="X1448" i="12" s="1"/>
  <c r="V1449" i="12"/>
  <c r="X1449" i="12" s="1"/>
  <c r="V1450" i="12"/>
  <c r="X1450" i="12" s="1"/>
  <c r="V1451" i="12"/>
  <c r="X1451" i="12" s="1"/>
  <c r="V1452" i="12"/>
  <c r="X1452" i="12" s="1"/>
  <c r="V1453" i="12"/>
  <c r="X1453" i="12" s="1"/>
  <c r="V1454" i="12"/>
  <c r="X1454" i="12" s="1"/>
  <c r="V1455" i="12"/>
  <c r="X1455" i="12" s="1"/>
  <c r="V1456" i="12"/>
  <c r="X1456" i="12" s="1"/>
  <c r="V1457" i="12"/>
  <c r="X1457" i="12" s="1"/>
  <c r="V1458" i="12"/>
  <c r="X1458" i="12" s="1"/>
  <c r="V1459" i="12"/>
  <c r="X1459" i="12" s="1"/>
  <c r="V1460" i="12"/>
  <c r="X1460" i="12" s="1"/>
  <c r="V1461" i="12"/>
  <c r="X1461" i="12" s="1"/>
  <c r="V1462" i="12"/>
  <c r="X1462" i="12" s="1"/>
  <c r="V1463" i="12"/>
  <c r="X1463" i="12" s="1"/>
  <c r="V1464" i="12"/>
  <c r="X1464" i="12" s="1"/>
  <c r="V1465" i="12"/>
  <c r="X1465" i="12" s="1"/>
  <c r="V1466" i="12"/>
  <c r="X1466" i="12" s="1"/>
  <c r="V1467" i="12"/>
  <c r="X1467" i="12" s="1"/>
  <c r="V1468" i="12"/>
  <c r="X1468" i="12" s="1"/>
  <c r="V1469" i="12"/>
  <c r="X1469" i="12" s="1"/>
  <c r="V1470" i="12"/>
  <c r="X1470" i="12" s="1"/>
  <c r="V1471" i="12"/>
  <c r="X1471" i="12" s="1"/>
  <c r="V1472" i="12"/>
  <c r="X1472" i="12" s="1"/>
  <c r="V1473" i="12"/>
  <c r="X1473" i="12" s="1"/>
  <c r="V1474" i="12"/>
  <c r="X1474" i="12" s="1"/>
  <c r="V1475" i="12"/>
  <c r="X1475" i="12" s="1"/>
  <c r="V1476" i="12"/>
  <c r="X1476" i="12" s="1"/>
  <c r="V1477" i="12"/>
  <c r="X1477" i="12" s="1"/>
  <c r="V1478" i="12"/>
  <c r="X1478" i="12" s="1"/>
  <c r="V1479" i="12"/>
  <c r="X1479" i="12" s="1"/>
  <c r="V1480" i="12"/>
  <c r="X1480" i="12" s="1"/>
  <c r="V1481" i="12"/>
  <c r="X1481" i="12" s="1"/>
  <c r="V1482" i="12"/>
  <c r="X1482" i="12" s="1"/>
  <c r="V1483" i="12"/>
  <c r="X1483" i="12" s="1"/>
  <c r="V1484" i="12"/>
  <c r="X1484" i="12" s="1"/>
  <c r="V1485" i="12"/>
  <c r="X1485" i="12" s="1"/>
  <c r="V1486" i="12"/>
  <c r="X1486" i="12" s="1"/>
  <c r="V1487" i="12"/>
  <c r="X1487" i="12" s="1"/>
  <c r="V1488" i="12"/>
  <c r="X1488" i="12" s="1"/>
  <c r="V1489" i="12"/>
  <c r="X1489" i="12" s="1"/>
  <c r="V1490" i="12"/>
  <c r="X1490" i="12" s="1"/>
  <c r="V1491" i="12"/>
  <c r="X1491" i="12" s="1"/>
  <c r="V1492" i="12"/>
  <c r="X1492" i="12" s="1"/>
  <c r="V1493" i="12"/>
  <c r="X1493" i="12" s="1"/>
  <c r="V1494" i="12"/>
  <c r="X1494" i="12" s="1"/>
  <c r="V1495" i="12"/>
  <c r="X1495" i="12" s="1"/>
  <c r="V1496" i="12"/>
  <c r="X1496" i="12" s="1"/>
  <c r="V1497" i="12"/>
  <c r="X1497" i="12" s="1"/>
  <c r="V1498" i="12"/>
  <c r="X1498" i="12" s="1"/>
  <c r="V1499" i="12"/>
  <c r="X1499" i="12" s="1"/>
  <c r="V1500" i="12"/>
  <c r="X1500" i="12" s="1"/>
  <c r="V1501" i="12"/>
  <c r="X1501" i="12" s="1"/>
  <c r="V1502" i="12"/>
  <c r="X1502" i="12" s="1"/>
  <c r="V1503" i="12"/>
  <c r="X1503" i="12" s="1"/>
  <c r="V1504" i="12"/>
  <c r="X1504" i="12" s="1"/>
  <c r="V1505" i="12"/>
  <c r="X1505" i="12" s="1"/>
  <c r="V1506" i="12"/>
  <c r="X1506" i="12" s="1"/>
  <c r="V1507" i="12"/>
  <c r="X1507" i="12" s="1"/>
  <c r="V1508" i="12"/>
  <c r="X1508" i="12" s="1"/>
  <c r="V1509" i="12"/>
  <c r="X1509" i="12" s="1"/>
  <c r="V1510" i="12"/>
  <c r="X1510" i="12" s="1"/>
  <c r="V1511" i="12"/>
  <c r="X1511" i="12" s="1"/>
  <c r="V1512" i="12"/>
  <c r="X1512" i="12" s="1"/>
  <c r="V1513" i="12"/>
  <c r="X1513" i="12" s="1"/>
  <c r="V1514" i="12"/>
  <c r="X1514" i="12" s="1"/>
  <c r="V1515" i="12"/>
  <c r="X1515" i="12" s="1"/>
  <c r="V1516" i="12"/>
  <c r="X1516" i="12" s="1"/>
  <c r="V1517" i="12"/>
  <c r="X1517" i="12" s="1"/>
  <c r="V1518" i="12"/>
  <c r="X1518" i="12" s="1"/>
  <c r="V1519" i="12"/>
  <c r="X1519" i="12" s="1"/>
  <c r="V1520" i="12"/>
  <c r="X1520" i="12" s="1"/>
  <c r="V1521" i="12"/>
  <c r="X1521" i="12" s="1"/>
  <c r="V1522" i="12"/>
  <c r="X1522" i="12" s="1"/>
  <c r="V1523" i="12"/>
  <c r="X1523" i="12" s="1"/>
  <c r="V1524" i="12"/>
  <c r="X1524" i="12" s="1"/>
  <c r="V1525" i="12"/>
  <c r="X1525" i="12" s="1"/>
  <c r="V1526" i="12"/>
  <c r="X1526" i="12" s="1"/>
  <c r="V1527" i="12"/>
  <c r="X1527" i="12" s="1"/>
  <c r="V1528" i="12"/>
  <c r="X1528" i="12" s="1"/>
  <c r="V1529" i="12"/>
  <c r="X1529" i="12" s="1"/>
  <c r="V1530" i="12"/>
  <c r="X1530" i="12" s="1"/>
  <c r="V1531" i="12"/>
  <c r="X1531" i="12" s="1"/>
  <c r="V1532" i="12"/>
  <c r="X1532" i="12" s="1"/>
  <c r="V1533" i="12"/>
  <c r="X1533" i="12" s="1"/>
  <c r="V1534" i="12"/>
  <c r="X1534" i="12" s="1"/>
  <c r="V1535" i="12"/>
  <c r="X1535" i="12" s="1"/>
  <c r="V1536" i="12"/>
  <c r="X1536" i="12" s="1"/>
  <c r="V1537" i="12"/>
  <c r="X1537" i="12" s="1"/>
  <c r="V1538" i="12"/>
  <c r="X1538" i="12" s="1"/>
  <c r="V1539" i="12"/>
  <c r="X1539" i="12" s="1"/>
  <c r="V1540" i="12"/>
  <c r="X1540" i="12" s="1"/>
  <c r="V1541" i="12"/>
  <c r="X1541" i="12" s="1"/>
  <c r="V1542" i="12"/>
  <c r="X1542" i="12" s="1"/>
  <c r="V1543" i="12"/>
  <c r="X1543" i="12" s="1"/>
  <c r="V1544" i="12"/>
  <c r="X1544" i="12" s="1"/>
  <c r="V1545" i="12"/>
  <c r="X1545" i="12" s="1"/>
  <c r="V1546" i="12"/>
  <c r="X1546" i="12" s="1"/>
  <c r="V1547" i="12"/>
  <c r="X1547" i="12" s="1"/>
  <c r="V1548" i="12"/>
  <c r="X1548" i="12" s="1"/>
  <c r="V1549" i="12"/>
  <c r="X1549" i="12" s="1"/>
  <c r="V1550" i="12"/>
  <c r="X1550" i="12" s="1"/>
  <c r="V1551" i="12"/>
  <c r="X1551" i="12" s="1"/>
  <c r="V1552" i="12"/>
  <c r="X1552" i="12" s="1"/>
  <c r="V1553" i="12"/>
  <c r="X1553" i="12" s="1"/>
  <c r="V1554" i="12"/>
  <c r="X1554" i="12" s="1"/>
  <c r="V1555" i="12"/>
  <c r="X1555" i="12" s="1"/>
  <c r="V1556" i="12"/>
  <c r="X1556" i="12" s="1"/>
  <c r="V1557" i="12"/>
  <c r="X1557" i="12" s="1"/>
  <c r="V1558" i="12"/>
  <c r="X1558" i="12" s="1"/>
  <c r="V1559" i="12"/>
  <c r="X1559" i="12" s="1"/>
  <c r="V1560" i="12"/>
  <c r="X1560" i="12" s="1"/>
  <c r="V1561" i="12"/>
  <c r="X1561" i="12" s="1"/>
  <c r="V1562" i="12"/>
  <c r="X1562" i="12" s="1"/>
  <c r="V1563" i="12"/>
  <c r="X1563" i="12" s="1"/>
  <c r="V1564" i="12"/>
  <c r="X1564" i="12" s="1"/>
  <c r="V1565" i="12"/>
  <c r="X1565" i="12" s="1"/>
  <c r="V1566" i="12"/>
  <c r="X1566" i="12" s="1"/>
  <c r="V1567" i="12"/>
  <c r="X1567" i="12" s="1"/>
  <c r="V1568" i="12"/>
  <c r="X1568" i="12" s="1"/>
  <c r="V1569" i="12"/>
  <c r="X1569" i="12" s="1"/>
  <c r="V1570" i="12"/>
  <c r="X1570" i="12" s="1"/>
  <c r="V1571" i="12"/>
  <c r="X1571" i="12" s="1"/>
  <c r="V1572" i="12"/>
  <c r="X1572" i="12" s="1"/>
  <c r="V1573" i="12"/>
  <c r="X1573" i="12" s="1"/>
  <c r="V1574" i="12"/>
  <c r="X1574" i="12" s="1"/>
  <c r="V1575" i="12"/>
  <c r="X1575" i="12" s="1"/>
  <c r="V1576" i="12"/>
  <c r="X1576" i="12" s="1"/>
  <c r="V1577" i="12"/>
  <c r="X1577" i="12" s="1"/>
  <c r="V1578" i="12"/>
  <c r="X1578" i="12" s="1"/>
  <c r="V1579" i="12"/>
  <c r="X1579" i="12" s="1"/>
  <c r="Y1579" i="12" s="1"/>
  <c r="V1580" i="12"/>
  <c r="X1580" i="12" s="1"/>
  <c r="V1581" i="12"/>
  <c r="X1581" i="12" s="1"/>
  <c r="V1582" i="12"/>
  <c r="X1582" i="12" s="1"/>
  <c r="V1583" i="12"/>
  <c r="X1583" i="12" s="1"/>
  <c r="V1584" i="12"/>
  <c r="V1585" i="12"/>
  <c r="X1585" i="12" s="1"/>
  <c r="V1586" i="12"/>
  <c r="V1587" i="12"/>
  <c r="X1587" i="12" s="1"/>
  <c r="Y1587" i="12" s="1"/>
  <c r="V1588" i="12"/>
  <c r="X1588" i="12" s="1"/>
  <c r="V1589" i="12"/>
  <c r="X1589" i="12" s="1"/>
  <c r="Y1589" i="12" s="1"/>
  <c r="V1590" i="12"/>
  <c r="X1590" i="12" s="1"/>
  <c r="V1591" i="12"/>
  <c r="X1591" i="12" s="1"/>
  <c r="V1592" i="12"/>
  <c r="X1592" i="12" s="1"/>
  <c r="Y1592" i="12" s="1"/>
  <c r="V1593" i="12"/>
  <c r="X1593" i="12" s="1"/>
  <c r="Y1593" i="12" s="1"/>
  <c r="V1594" i="12"/>
  <c r="X1594" i="12" s="1"/>
  <c r="Y1594" i="12" s="1"/>
  <c r="V1595" i="12"/>
  <c r="X1595" i="12" s="1"/>
  <c r="Y1595" i="12" s="1"/>
  <c r="V1596" i="12"/>
  <c r="X1596" i="12" s="1"/>
  <c r="Y1596" i="12" s="1"/>
  <c r="V1597" i="12"/>
  <c r="X1597" i="12" s="1"/>
  <c r="Y1597" i="12" s="1"/>
  <c r="V1598" i="12"/>
  <c r="X1598" i="12" s="1"/>
  <c r="Y1598" i="12" s="1"/>
  <c r="V1599" i="12"/>
  <c r="X1599" i="12" s="1"/>
  <c r="Y1599" i="12" s="1"/>
  <c r="V1600" i="12"/>
  <c r="X1600" i="12" s="1"/>
  <c r="Y1600" i="12" s="1"/>
  <c r="V1601" i="12"/>
  <c r="X1601" i="12" s="1"/>
  <c r="Y1601" i="12" s="1"/>
  <c r="V1602" i="12"/>
  <c r="V1603" i="12"/>
  <c r="X1603" i="12" s="1"/>
  <c r="V1604" i="12"/>
  <c r="V1605" i="12"/>
  <c r="X1605" i="12" s="1"/>
  <c r="V1606" i="12"/>
  <c r="V1607" i="12"/>
  <c r="X1607" i="12" s="1"/>
  <c r="Y1607" i="12" s="1"/>
  <c r="V1608" i="12"/>
  <c r="V1609" i="12"/>
  <c r="X1609" i="12" s="1"/>
  <c r="Y1609" i="12" s="1"/>
  <c r="V1610" i="12"/>
  <c r="V1611" i="12"/>
  <c r="X1611" i="12" s="1"/>
  <c r="Y1611" i="12" s="1"/>
  <c r="V1612" i="12"/>
  <c r="X1612" i="12" s="1"/>
  <c r="Y1612" i="12" s="1"/>
  <c r="V1613" i="12"/>
  <c r="X1613" i="12" s="1"/>
  <c r="Y1613" i="12" s="1"/>
  <c r="V1614" i="12"/>
  <c r="X1614" i="12" s="1"/>
  <c r="Y1614" i="12" s="1"/>
  <c r="V3" i="12"/>
  <c r="S1587" i="12"/>
  <c r="S1595" i="12"/>
  <c r="S1603" i="12"/>
  <c r="L1583" i="12"/>
  <c r="L1579" i="12"/>
  <c r="S1579" i="12"/>
  <c r="S1580" i="12"/>
  <c r="Y1580" i="12"/>
  <c r="S1581" i="12"/>
  <c r="M1582" i="12"/>
  <c r="S1582" i="12"/>
  <c r="Y1582" i="12"/>
  <c r="L1584" i="12"/>
  <c r="S1584" i="12"/>
  <c r="L1585" i="12"/>
  <c r="S1585" i="12"/>
  <c r="L1586" i="12"/>
  <c r="S1586" i="12"/>
  <c r="L1587" i="12"/>
  <c r="L1588" i="12"/>
  <c r="S1588" i="12"/>
  <c r="S1589" i="12"/>
  <c r="L1590" i="12"/>
  <c r="S1590" i="12"/>
  <c r="S1592" i="12"/>
  <c r="L1593" i="12"/>
  <c r="S1593" i="12"/>
  <c r="L1594" i="12"/>
  <c r="L1595" i="12"/>
  <c r="M1596" i="12"/>
  <c r="S1596" i="12"/>
  <c r="S1597" i="12"/>
  <c r="L1598" i="12"/>
  <c r="S1598" i="12"/>
  <c r="M1599" i="12"/>
  <c r="M1600" i="12"/>
  <c r="L1600" i="12"/>
  <c r="L1601" i="12"/>
  <c r="S1601" i="12"/>
  <c r="L1603" i="12"/>
  <c r="Y1603" i="12"/>
  <c r="L1604" i="12"/>
  <c r="S1604" i="12"/>
  <c r="M1605" i="12"/>
  <c r="S1605" i="12"/>
  <c r="Y1605" i="12"/>
  <c r="S1606" i="12"/>
  <c r="S1607" i="12"/>
  <c r="L1609" i="12"/>
  <c r="S1609" i="12"/>
  <c r="L1610" i="12"/>
  <c r="L1611" i="12"/>
  <c r="M1612" i="12"/>
  <c r="S1612" i="12"/>
  <c r="M1613" i="12"/>
  <c r="S1613" i="12"/>
  <c r="M1614" i="12"/>
  <c r="S1614" i="12"/>
  <c r="V1" i="12" l="1"/>
  <c r="X3" i="12"/>
  <c r="Q1594" i="12"/>
  <c r="S1594" i="12"/>
  <c r="W1608" i="12"/>
  <c r="X1608" i="12"/>
  <c r="Y1608" i="12" s="1"/>
  <c r="W1584" i="12"/>
  <c r="X1584" i="12"/>
  <c r="Y1584" i="12" s="1"/>
  <c r="Q1600" i="12"/>
  <c r="W1606" i="12"/>
  <c r="X1606" i="12"/>
  <c r="Y1606" i="12" s="1"/>
  <c r="Q1610" i="12"/>
  <c r="S1610" i="12"/>
  <c r="W1604" i="12"/>
  <c r="X1604" i="12"/>
  <c r="Y1604" i="12" s="1"/>
  <c r="Q1589" i="12"/>
  <c r="Q1602" i="12"/>
  <c r="S1602" i="12"/>
  <c r="W1610" i="12"/>
  <c r="X1610" i="12"/>
  <c r="Y1610" i="12" s="1"/>
  <c r="W1602" i="12"/>
  <c r="X1602" i="12"/>
  <c r="Y1602" i="12" s="1"/>
  <c r="W1586" i="12"/>
  <c r="X1586" i="12"/>
  <c r="Y1586" i="12" s="1"/>
  <c r="Y1588" i="12"/>
  <c r="S1608" i="12"/>
  <c r="S1611" i="12"/>
  <c r="S1600" i="12"/>
  <c r="S1591" i="12"/>
  <c r="S1599" i="12"/>
  <c r="S1583" i="12"/>
  <c r="M1586" i="12"/>
  <c r="M1594" i="12"/>
  <c r="M1591" i="12"/>
  <c r="W1594" i="12"/>
  <c r="Y1591" i="12"/>
  <c r="Q1586" i="12"/>
  <c r="L1614" i="12"/>
  <c r="Q1608" i="12"/>
  <c r="W1598" i="12"/>
  <c r="M1592" i="12"/>
  <c r="M1590" i="12"/>
  <c r="M1588" i="12"/>
  <c r="W1588" i="12"/>
  <c r="W1596" i="12"/>
  <c r="M1610" i="12"/>
  <c r="L1608" i="12"/>
  <c r="Q1607" i="12"/>
  <c r="L1606" i="12"/>
  <c r="Y1590" i="12"/>
  <c r="Y1581" i="12"/>
  <c r="W1612" i="12"/>
  <c r="Q1597" i="12"/>
  <c r="L1596" i="12"/>
  <c r="Y1585" i="12"/>
  <c r="W1583" i="12"/>
  <c r="M1604" i="12"/>
  <c r="M1598" i="12"/>
  <c r="M1597" i="12"/>
  <c r="W1592" i="12"/>
  <c r="Q1591" i="12"/>
  <c r="L1582" i="12"/>
  <c r="M1580" i="12"/>
  <c r="Q1581" i="12"/>
  <c r="M1602" i="12"/>
  <c r="Y1583" i="12"/>
  <c r="W1582" i="12"/>
  <c r="M1608" i="12"/>
  <c r="M1607" i="12"/>
  <c r="L1602" i="12"/>
  <c r="Q1592" i="12"/>
  <c r="W1590" i="12"/>
  <c r="W1614" i="12"/>
  <c r="Q1613" i="12"/>
  <c r="L1612" i="12"/>
  <c r="M1606" i="12"/>
  <c r="W1600" i="12"/>
  <c r="Q1599" i="12"/>
  <c r="L1592" i="12"/>
  <c r="M1584" i="12"/>
  <c r="Q1605" i="12"/>
  <c r="Q1583" i="12"/>
  <c r="Q1584" i="12"/>
  <c r="M1583" i="12"/>
  <c r="W1580" i="12"/>
  <c r="L1580" i="12"/>
  <c r="Q1611" i="12"/>
  <c r="W1607" i="12"/>
  <c r="L1607" i="12"/>
  <c r="Q1603" i="12"/>
  <c r="W1599" i="12"/>
  <c r="L1599" i="12"/>
  <c r="Q1595" i="12"/>
  <c r="W1591" i="12"/>
  <c r="L1591" i="12"/>
  <c r="Q1587" i="12"/>
  <c r="Q1579" i="12"/>
  <c r="Q1614" i="12"/>
  <c r="Q1606" i="12"/>
  <c r="Q1598" i="12"/>
  <c r="Q1590" i="12"/>
  <c r="M1589" i="12"/>
  <c r="Q1582" i="12"/>
  <c r="M1581" i="12"/>
  <c r="W1613" i="12"/>
  <c r="L1613" i="12"/>
  <c r="Q1609" i="12"/>
  <c r="W1605" i="12"/>
  <c r="L1605" i="12"/>
  <c r="Q1601" i="12"/>
  <c r="W1597" i="12"/>
  <c r="L1597" i="12"/>
  <c r="Q1593" i="12"/>
  <c r="W1589" i="12"/>
  <c r="L1589" i="12"/>
  <c r="Q1585" i="12"/>
  <c r="W1581" i="12"/>
  <c r="L1581" i="12"/>
  <c r="Q1612" i="12"/>
  <c r="M1611" i="12"/>
  <c r="Q1604" i="12"/>
  <c r="M1603" i="12"/>
  <c r="Q1596" i="12"/>
  <c r="M1595" i="12"/>
  <c r="Q1588" i="12"/>
  <c r="M1587" i="12"/>
  <c r="Q1580" i="12"/>
  <c r="M1579" i="12"/>
  <c r="W1611" i="12"/>
  <c r="W1603" i="12"/>
  <c r="W1595" i="12"/>
  <c r="W1587" i="12"/>
  <c r="W1579" i="12"/>
  <c r="M1609" i="12"/>
  <c r="M1601" i="12"/>
  <c r="M1593" i="12"/>
  <c r="M1585" i="12"/>
  <c r="W1609" i="12"/>
  <c r="W1601" i="12"/>
  <c r="W1593" i="12"/>
  <c r="W1585" i="12"/>
  <c r="F1" i="12" l="1"/>
  <c r="L1576" i="12"/>
  <c r="W1576" i="12"/>
  <c r="Y1576" i="12"/>
  <c r="L1577" i="12"/>
  <c r="W1577" i="12"/>
  <c r="L1578" i="12"/>
  <c r="W1578" i="12"/>
  <c r="Y1578" i="12"/>
  <c r="M1576" i="12"/>
  <c r="M1577" i="12"/>
  <c r="M1578" i="12"/>
  <c r="AD4" i="16"/>
  <c r="AD5" i="16"/>
  <c r="AD6" i="16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D21" i="16"/>
  <c r="AD22" i="16"/>
  <c r="AD23" i="16"/>
  <c r="AD24" i="16"/>
  <c r="AD25" i="16"/>
  <c r="AD26" i="16"/>
  <c r="AD27" i="16"/>
  <c r="AD28" i="16"/>
  <c r="AD29" i="16"/>
  <c r="AD30" i="16"/>
  <c r="AD31" i="16"/>
  <c r="AD32" i="16"/>
  <c r="AD33" i="16"/>
  <c r="AD34" i="16"/>
  <c r="AD35" i="16"/>
  <c r="AD36" i="16"/>
  <c r="AD37" i="16"/>
  <c r="AD38" i="16"/>
  <c r="AD39" i="16"/>
  <c r="AD40" i="16"/>
  <c r="AD41" i="16"/>
  <c r="AD42" i="16"/>
  <c r="AD43" i="16"/>
  <c r="AD44" i="16"/>
  <c r="AD45" i="16"/>
  <c r="AD46" i="16"/>
  <c r="AD47" i="16"/>
  <c r="AD48" i="16"/>
  <c r="AD49" i="16"/>
  <c r="AD50" i="16"/>
  <c r="AD51" i="16"/>
  <c r="AD52" i="16"/>
  <c r="AD53" i="16"/>
  <c r="AD54" i="16"/>
  <c r="AD55" i="16"/>
  <c r="AD56" i="16"/>
  <c r="AD57" i="16"/>
  <c r="AD58" i="16"/>
  <c r="AD59" i="16"/>
  <c r="AD60" i="16"/>
  <c r="AD61" i="16"/>
  <c r="AD62" i="16"/>
  <c r="AD63" i="16"/>
  <c r="AD64" i="16"/>
  <c r="AD65" i="16"/>
  <c r="AD66" i="16"/>
  <c r="AD67" i="16"/>
  <c r="AD68" i="16"/>
  <c r="AD69" i="16"/>
  <c r="AD70" i="16"/>
  <c r="AD71" i="16"/>
  <c r="AD72" i="16"/>
  <c r="AD73" i="16"/>
  <c r="AD74" i="16"/>
  <c r="AD75" i="16"/>
  <c r="AD76" i="16"/>
  <c r="AD77" i="16"/>
  <c r="AD78" i="16"/>
  <c r="AD79" i="16"/>
  <c r="AD80" i="16"/>
  <c r="AD81" i="16"/>
  <c r="AD82" i="16"/>
  <c r="AD83" i="16"/>
  <c r="AD84" i="16"/>
  <c r="AD85" i="16"/>
  <c r="AD86" i="16"/>
  <c r="AD87" i="16"/>
  <c r="AD88" i="16"/>
  <c r="AD89" i="16"/>
  <c r="AD90" i="16"/>
  <c r="AD91" i="16"/>
  <c r="AD92" i="16"/>
  <c r="AD93" i="16"/>
  <c r="AD94" i="16"/>
  <c r="AD95" i="16"/>
  <c r="AD96" i="16"/>
  <c r="AD97" i="16"/>
  <c r="AD98" i="16"/>
  <c r="AD99" i="16"/>
  <c r="AD100" i="16"/>
  <c r="AD101" i="16"/>
  <c r="AD102" i="16"/>
  <c r="AD103" i="16"/>
  <c r="AD104" i="16"/>
  <c r="AD105" i="16"/>
  <c r="AD106" i="16"/>
  <c r="AD107" i="16"/>
  <c r="AD108" i="16"/>
  <c r="AD109" i="16"/>
  <c r="AD110" i="16"/>
  <c r="AD111" i="16"/>
  <c r="AD112" i="16"/>
  <c r="AD113" i="16"/>
  <c r="AD114" i="16"/>
  <c r="AD115" i="16"/>
  <c r="AD116" i="16"/>
  <c r="AD117" i="16"/>
  <c r="AD118" i="16"/>
  <c r="AD119" i="16"/>
  <c r="AD120" i="16"/>
  <c r="AD121" i="16"/>
  <c r="AD122" i="16"/>
  <c r="AD123" i="16"/>
  <c r="AD124" i="16"/>
  <c r="AD125" i="16"/>
  <c r="AD126" i="16"/>
  <c r="AD127" i="16"/>
  <c r="AD128" i="16"/>
  <c r="AD129" i="16"/>
  <c r="AD130" i="16"/>
  <c r="AD131" i="16"/>
  <c r="AD132" i="16"/>
  <c r="AD133" i="16"/>
  <c r="AD134" i="16"/>
  <c r="AD135" i="16"/>
  <c r="AD136" i="16"/>
  <c r="AD137" i="16"/>
  <c r="AD138" i="16"/>
  <c r="AD139" i="16"/>
  <c r="AD140" i="16"/>
  <c r="AD141" i="16"/>
  <c r="AD142" i="16"/>
  <c r="AD143" i="16"/>
  <c r="AD144" i="16"/>
  <c r="AD145" i="16"/>
  <c r="AD146" i="16"/>
  <c r="AD147" i="16"/>
  <c r="AD148" i="16"/>
  <c r="AD149" i="16"/>
  <c r="AD150" i="16"/>
  <c r="AD151" i="16"/>
  <c r="AD152" i="16"/>
  <c r="AD153" i="16"/>
  <c r="AD154" i="16"/>
  <c r="AD155" i="16"/>
  <c r="AD156" i="16"/>
  <c r="AD157" i="16"/>
  <c r="AD158" i="16"/>
  <c r="AD159" i="16"/>
  <c r="AD160" i="16"/>
  <c r="AD161" i="16"/>
  <c r="AD162" i="16"/>
  <c r="AD163" i="16"/>
  <c r="AD164" i="16"/>
  <c r="AD165" i="16"/>
  <c r="AD166" i="16"/>
  <c r="AD167" i="16"/>
  <c r="AD168" i="16"/>
  <c r="AD169" i="16"/>
  <c r="AD170" i="16"/>
  <c r="AD171" i="16"/>
  <c r="AD172" i="16"/>
  <c r="AD173" i="16"/>
  <c r="AD174" i="16"/>
  <c r="AD175" i="16"/>
  <c r="AD176" i="16"/>
  <c r="AD177" i="16"/>
  <c r="AD178" i="16"/>
  <c r="AD179" i="16"/>
  <c r="AD180" i="16"/>
  <c r="AD181" i="16"/>
  <c r="AD182" i="16"/>
  <c r="AD183" i="16"/>
  <c r="AD184" i="16"/>
  <c r="AD185" i="16"/>
  <c r="AD186" i="16"/>
  <c r="AD187" i="16"/>
  <c r="AD188" i="16"/>
  <c r="AD189" i="16"/>
  <c r="AD190" i="16"/>
  <c r="AD191" i="16"/>
  <c r="AD192" i="16"/>
  <c r="AD193" i="16"/>
  <c r="AD194" i="16"/>
  <c r="AD195" i="16"/>
  <c r="AD196" i="16"/>
  <c r="AD197" i="16"/>
  <c r="AD198" i="16"/>
  <c r="AD199" i="16"/>
  <c r="AD200" i="16"/>
  <c r="AD201" i="16"/>
  <c r="AD202" i="16"/>
  <c r="AD203" i="16"/>
  <c r="AD204" i="16"/>
  <c r="AD205" i="16"/>
  <c r="AD206" i="16"/>
  <c r="AD207" i="16"/>
  <c r="AD208" i="16"/>
  <c r="AD209" i="16"/>
  <c r="AD210" i="16"/>
  <c r="AD211" i="16"/>
  <c r="AD212" i="16"/>
  <c r="AD213" i="16"/>
  <c r="AD214" i="16"/>
  <c r="AD215" i="16"/>
  <c r="AD216" i="16"/>
  <c r="AD217" i="16"/>
  <c r="AD218" i="16"/>
  <c r="AD219" i="16"/>
  <c r="AD220" i="16"/>
  <c r="AD221" i="16"/>
  <c r="AD222" i="16"/>
  <c r="AD223" i="16"/>
  <c r="AD224" i="16"/>
  <c r="AD225" i="16"/>
  <c r="AD226" i="16"/>
  <c r="AD227" i="16"/>
  <c r="AD228" i="16"/>
  <c r="AD229" i="16"/>
  <c r="AD230" i="16"/>
  <c r="AD231" i="16"/>
  <c r="AD232" i="16"/>
  <c r="AD233" i="16"/>
  <c r="AD234" i="16"/>
  <c r="AD235" i="16"/>
  <c r="AD236" i="16"/>
  <c r="AD237" i="16"/>
  <c r="AD238" i="16"/>
  <c r="AD239" i="16"/>
  <c r="AD240" i="16"/>
  <c r="AD241" i="16"/>
  <c r="AD242" i="16"/>
  <c r="AD243" i="16"/>
  <c r="AD244" i="16"/>
  <c r="AD245" i="16"/>
  <c r="AD246" i="16"/>
  <c r="AD247" i="16"/>
  <c r="AD248" i="16"/>
  <c r="AD249" i="16"/>
  <c r="AD250" i="16"/>
  <c r="AD251" i="16"/>
  <c r="AD252" i="16"/>
  <c r="AD253" i="16"/>
  <c r="AD254" i="16"/>
  <c r="AD255" i="16"/>
  <c r="AD256" i="16"/>
  <c r="AD257" i="16"/>
  <c r="AD258" i="16"/>
  <c r="AD259" i="16"/>
  <c r="AD260" i="16"/>
  <c r="AD261" i="16"/>
  <c r="AD262" i="16"/>
  <c r="AD263" i="16"/>
  <c r="AD264" i="16"/>
  <c r="AD265" i="16"/>
  <c r="AD266" i="16"/>
  <c r="AD267" i="16"/>
  <c r="AD268" i="16"/>
  <c r="AD269" i="16"/>
  <c r="AD270" i="16"/>
  <c r="AD271" i="16"/>
  <c r="AD272" i="16"/>
  <c r="AD273" i="16"/>
  <c r="AD274" i="16"/>
  <c r="AD275" i="16"/>
  <c r="AD276" i="16"/>
  <c r="AD277" i="16"/>
  <c r="AD278" i="16"/>
  <c r="AD279" i="16"/>
  <c r="AD280" i="16"/>
  <c r="AD281" i="16"/>
  <c r="AD282" i="16"/>
  <c r="AD283" i="16"/>
  <c r="AD284" i="16"/>
  <c r="AD285" i="16"/>
  <c r="AD286" i="16"/>
  <c r="AD287" i="16"/>
  <c r="AD288" i="16"/>
  <c r="AD289" i="16"/>
  <c r="AD290" i="16"/>
  <c r="AD291" i="16"/>
  <c r="AD292" i="16"/>
  <c r="AD293" i="16"/>
  <c r="AD294" i="16"/>
  <c r="AD295" i="16"/>
  <c r="AD296" i="16"/>
  <c r="AD297" i="16"/>
  <c r="AD298" i="16"/>
  <c r="AD299" i="16"/>
  <c r="AD300" i="16"/>
  <c r="AD301" i="16"/>
  <c r="AD302" i="16"/>
  <c r="AD303" i="16"/>
  <c r="AD304" i="16"/>
  <c r="AD305" i="16"/>
  <c r="AD306" i="16"/>
  <c r="AD307" i="16"/>
  <c r="AD308" i="16"/>
  <c r="AD309" i="16"/>
  <c r="AD310" i="16"/>
  <c r="AD311" i="16"/>
  <c r="AD312" i="16"/>
  <c r="AD313" i="16"/>
  <c r="AD314" i="16"/>
  <c r="AD315" i="16"/>
  <c r="AD316" i="16"/>
  <c r="AD317" i="16"/>
  <c r="AD318" i="16"/>
  <c r="AD319" i="16"/>
  <c r="AD320" i="16"/>
  <c r="AD321" i="16"/>
  <c r="AD322" i="16"/>
  <c r="AD323" i="16"/>
  <c r="AD324" i="16"/>
  <c r="AD325" i="16"/>
  <c r="AD326" i="16"/>
  <c r="AD327" i="16"/>
  <c r="AD328" i="16"/>
  <c r="AD329" i="16"/>
  <c r="AD330" i="16"/>
  <c r="AD331" i="16"/>
  <c r="AD332" i="16"/>
  <c r="AD333" i="16"/>
  <c r="AD334" i="16"/>
  <c r="AD335" i="16"/>
  <c r="AD336" i="16"/>
  <c r="AD337" i="16"/>
  <c r="AD338" i="16"/>
  <c r="AD339" i="16"/>
  <c r="AD340" i="16"/>
  <c r="AD341" i="16"/>
  <c r="AD342" i="16"/>
  <c r="AD343" i="16"/>
  <c r="AD344" i="16"/>
  <c r="AD345" i="16"/>
  <c r="AD346" i="16"/>
  <c r="AD347" i="16"/>
  <c r="AD348" i="16"/>
  <c r="AD349" i="16"/>
  <c r="AD350" i="16"/>
  <c r="AD351" i="16"/>
  <c r="AD352" i="16"/>
  <c r="AD353" i="16"/>
  <c r="AD354" i="16"/>
  <c r="AD355" i="16"/>
  <c r="AD356" i="16"/>
  <c r="AD357" i="16"/>
  <c r="AD358" i="16"/>
  <c r="AD359" i="16"/>
  <c r="AD360" i="16"/>
  <c r="AD361" i="16"/>
  <c r="AD362" i="16"/>
  <c r="AD363" i="16"/>
  <c r="AD364" i="16"/>
  <c r="AD365" i="16"/>
  <c r="AD366" i="16"/>
  <c r="AD367" i="16"/>
  <c r="AD368" i="16"/>
  <c r="AD369" i="16"/>
  <c r="AD370" i="16"/>
  <c r="AD371" i="16"/>
  <c r="AD372" i="16"/>
  <c r="AD373" i="16"/>
  <c r="AD374" i="16"/>
  <c r="AD375" i="16"/>
  <c r="AD376" i="16"/>
  <c r="AD377" i="16"/>
  <c r="AD378" i="16"/>
  <c r="AD379" i="16"/>
  <c r="AD380" i="16"/>
  <c r="AD381" i="16"/>
  <c r="AD382" i="16"/>
  <c r="AD383" i="16"/>
  <c r="AD384" i="16"/>
  <c r="AD385" i="16"/>
  <c r="AD386" i="16"/>
  <c r="AD387" i="16"/>
  <c r="AD388" i="16"/>
  <c r="AD389" i="16"/>
  <c r="AD390" i="16"/>
  <c r="AD391" i="16"/>
  <c r="AD392" i="16"/>
  <c r="AD393" i="16"/>
  <c r="AD394" i="16"/>
  <c r="AD395" i="16"/>
  <c r="AD396" i="16"/>
  <c r="AD397" i="16"/>
  <c r="AD398" i="16"/>
  <c r="AD399" i="16"/>
  <c r="AD400" i="16"/>
  <c r="AD401" i="16"/>
  <c r="AD402" i="16"/>
  <c r="AD403" i="16"/>
  <c r="AD404" i="16"/>
  <c r="AD405" i="16"/>
  <c r="AD406" i="16"/>
  <c r="AD407" i="16"/>
  <c r="AD408" i="16"/>
  <c r="AD409" i="16"/>
  <c r="AD410" i="16"/>
  <c r="AD411" i="16"/>
  <c r="AD412" i="16"/>
  <c r="AD413" i="16"/>
  <c r="AD414" i="16"/>
  <c r="AD415" i="16"/>
  <c r="AD416" i="16"/>
  <c r="AD417" i="16"/>
  <c r="AD418" i="16"/>
  <c r="AD419" i="16"/>
  <c r="AD420" i="16"/>
  <c r="AD421" i="16"/>
  <c r="AD422" i="16"/>
  <c r="AD423" i="16"/>
  <c r="AD424" i="16"/>
  <c r="AD425" i="16"/>
  <c r="AD426" i="16"/>
  <c r="AD427" i="16"/>
  <c r="AD428" i="16"/>
  <c r="AD429" i="16"/>
  <c r="AD430" i="16"/>
  <c r="AD431" i="16"/>
  <c r="AD432" i="16"/>
  <c r="AD433" i="16"/>
  <c r="AD434" i="16"/>
  <c r="AD435" i="16"/>
  <c r="AD436" i="16"/>
  <c r="AD437" i="16"/>
  <c r="AD438" i="16"/>
  <c r="AD439" i="16"/>
  <c r="AD440" i="16"/>
  <c r="AD441" i="16"/>
  <c r="AD442" i="16"/>
  <c r="AD443" i="16"/>
  <c r="AD444" i="16"/>
  <c r="AD445" i="16"/>
  <c r="AD446" i="16"/>
  <c r="AD447" i="16"/>
  <c r="AD448" i="16"/>
  <c r="AD449" i="16"/>
  <c r="AD450" i="16"/>
  <c r="AD451" i="16"/>
  <c r="AD452" i="16"/>
  <c r="AD453" i="16"/>
  <c r="AD454" i="16"/>
  <c r="AD455" i="16"/>
  <c r="AD456" i="16"/>
  <c r="AD457" i="16"/>
  <c r="AD458" i="16"/>
  <c r="AD459" i="16"/>
  <c r="AD460" i="16"/>
  <c r="AD461" i="16"/>
  <c r="AD462" i="16"/>
  <c r="AD463" i="16"/>
  <c r="AD464" i="16"/>
  <c r="AD465" i="16"/>
  <c r="AD466" i="16"/>
  <c r="AD467" i="16"/>
  <c r="AD468" i="16"/>
  <c r="AD469" i="16"/>
  <c r="AD470" i="16"/>
  <c r="AD471" i="16"/>
  <c r="AD472" i="16"/>
  <c r="AD473" i="16"/>
  <c r="AD474" i="16"/>
  <c r="AD475" i="16"/>
  <c r="AD476" i="16"/>
  <c r="AD477" i="16"/>
  <c r="AD478" i="16"/>
  <c r="AD479" i="16"/>
  <c r="AD480" i="16"/>
  <c r="AD481" i="16"/>
  <c r="AD482" i="16"/>
  <c r="AD483" i="16"/>
  <c r="AD484" i="16"/>
  <c r="AD485" i="16"/>
  <c r="AD486" i="16"/>
  <c r="AD487" i="16"/>
  <c r="AD488" i="16"/>
  <c r="AD489" i="16"/>
  <c r="AD490" i="16"/>
  <c r="AD491" i="16"/>
  <c r="AD492" i="16"/>
  <c r="AD493" i="16"/>
  <c r="AD494" i="16"/>
  <c r="AD495" i="16"/>
  <c r="AD496" i="16"/>
  <c r="AD497" i="16"/>
  <c r="AD498" i="16"/>
  <c r="AD499" i="16"/>
  <c r="AD500" i="16"/>
  <c r="AD501" i="16"/>
  <c r="AD502" i="16"/>
  <c r="AD503" i="16"/>
  <c r="AD504" i="16"/>
  <c r="AD505" i="16"/>
  <c r="AD506" i="16"/>
  <c r="AD507" i="16"/>
  <c r="AD508" i="16"/>
  <c r="AD509" i="16"/>
  <c r="AD510" i="16"/>
  <c r="AD511" i="16"/>
  <c r="AD512" i="16"/>
  <c r="AD513" i="16"/>
  <c r="AD514" i="16"/>
  <c r="AD515" i="16"/>
  <c r="AD516" i="16"/>
  <c r="AD517" i="16"/>
  <c r="AD518" i="16"/>
  <c r="AD519" i="16"/>
  <c r="AD520" i="16"/>
  <c r="AD521" i="16"/>
  <c r="AD522" i="16"/>
  <c r="AD523" i="16"/>
  <c r="AD524" i="16"/>
  <c r="AD525" i="16"/>
  <c r="AD526" i="16"/>
  <c r="AD527" i="16"/>
  <c r="AD528" i="16"/>
  <c r="AD529" i="16"/>
  <c r="AD530" i="16"/>
  <c r="AD531" i="16"/>
  <c r="AD532" i="16"/>
  <c r="AD533" i="16"/>
  <c r="AD534" i="16"/>
  <c r="AD535" i="16"/>
  <c r="AD536" i="16"/>
  <c r="AD537" i="16"/>
  <c r="AD538" i="16"/>
  <c r="AD539" i="16"/>
  <c r="AD540" i="16"/>
  <c r="AD541" i="16"/>
  <c r="AD542" i="16"/>
  <c r="AD543" i="16"/>
  <c r="AD544" i="16"/>
  <c r="AD545" i="16"/>
  <c r="AD546" i="16"/>
  <c r="AD547" i="16"/>
  <c r="AD548" i="16"/>
  <c r="AD549" i="16"/>
  <c r="AD550" i="16"/>
  <c r="AD551" i="16"/>
  <c r="AD552" i="16"/>
  <c r="AD553" i="16"/>
  <c r="AD554" i="16"/>
  <c r="AD555" i="16"/>
  <c r="AD556" i="16"/>
  <c r="AD557" i="16"/>
  <c r="AD558" i="16"/>
  <c r="AD559" i="16"/>
  <c r="AD560" i="16"/>
  <c r="AD561" i="16"/>
  <c r="AD562" i="16"/>
  <c r="AD563" i="16"/>
  <c r="AD564" i="16"/>
  <c r="AD565" i="16"/>
  <c r="AD566" i="16"/>
  <c r="AD567" i="16"/>
  <c r="AD568" i="16"/>
  <c r="AD569" i="16"/>
  <c r="AD570" i="16"/>
  <c r="AD571" i="16"/>
  <c r="AD572" i="16"/>
  <c r="AD573" i="16"/>
  <c r="AD574" i="16"/>
  <c r="AD575" i="16"/>
  <c r="AD576" i="16"/>
  <c r="AD577" i="16"/>
  <c r="AD578" i="16"/>
  <c r="AD579" i="16"/>
  <c r="AD580" i="16"/>
  <c r="AD581" i="16"/>
  <c r="AD582" i="16"/>
  <c r="AD583" i="16"/>
  <c r="AD584" i="16"/>
  <c r="AD585" i="16"/>
  <c r="AD586" i="16"/>
  <c r="AD587" i="16"/>
  <c r="AD588" i="16"/>
  <c r="AD589" i="16"/>
  <c r="AD590" i="16"/>
  <c r="AD591" i="16"/>
  <c r="AD592" i="16"/>
  <c r="AD593" i="16"/>
  <c r="AD594" i="16"/>
  <c r="AD595" i="16"/>
  <c r="AD596" i="16"/>
  <c r="AD597" i="16"/>
  <c r="AD598" i="16"/>
  <c r="AD599" i="16"/>
  <c r="AD600" i="16"/>
  <c r="AD601" i="16"/>
  <c r="AD602" i="16"/>
  <c r="AD603" i="16"/>
  <c r="AD604" i="16"/>
  <c r="AD605" i="16"/>
  <c r="AD606" i="16"/>
  <c r="AD607" i="16"/>
  <c r="AD608" i="16"/>
  <c r="AD609" i="16"/>
  <c r="AD610" i="16"/>
  <c r="AD611" i="16"/>
  <c r="AD612" i="16"/>
  <c r="AD613" i="16"/>
  <c r="AD614" i="16"/>
  <c r="AD615" i="16"/>
  <c r="AD616" i="16"/>
  <c r="AD617" i="16"/>
  <c r="AD618" i="16"/>
  <c r="AD619" i="16"/>
  <c r="AD620" i="16"/>
  <c r="AD621" i="16"/>
  <c r="AD622" i="16"/>
  <c r="AD623" i="16"/>
  <c r="AD624" i="16"/>
  <c r="AD625" i="16"/>
  <c r="AD626" i="16"/>
  <c r="AD627" i="16"/>
  <c r="AD628" i="16"/>
  <c r="AD629" i="16"/>
  <c r="AD630" i="16"/>
  <c r="AD631" i="16"/>
  <c r="AD632" i="16"/>
  <c r="AD633" i="16"/>
  <c r="AD634" i="16"/>
  <c r="AD635" i="16"/>
  <c r="AD636" i="16"/>
  <c r="AD637" i="16"/>
  <c r="AD638" i="16"/>
  <c r="AD639" i="16"/>
  <c r="AD640" i="16"/>
  <c r="AD641" i="16"/>
  <c r="AD642" i="16"/>
  <c r="AD643" i="16"/>
  <c r="AD644" i="16"/>
  <c r="AD645" i="16"/>
  <c r="AD646" i="16"/>
  <c r="AD647" i="16"/>
  <c r="AD648" i="16"/>
  <c r="AD649" i="16"/>
  <c r="AD650" i="16"/>
  <c r="AD651" i="16"/>
  <c r="AD652" i="16"/>
  <c r="AD653" i="16"/>
  <c r="AD654" i="16"/>
  <c r="AD655" i="16"/>
  <c r="AD656" i="16"/>
  <c r="AD657" i="16"/>
  <c r="AD658" i="16"/>
  <c r="AD659" i="16"/>
  <c r="AD660" i="16"/>
  <c r="AD661" i="16"/>
  <c r="AD662" i="16"/>
  <c r="AD663" i="16"/>
  <c r="AD664" i="16"/>
  <c r="AD665" i="16"/>
  <c r="AD666" i="16"/>
  <c r="AD667" i="16"/>
  <c r="AD668" i="16"/>
  <c r="AD669" i="16"/>
  <c r="AD670" i="16"/>
  <c r="AD671" i="16"/>
  <c r="AD672" i="16"/>
  <c r="AD673" i="16"/>
  <c r="AD674" i="16"/>
  <c r="AD675" i="16"/>
  <c r="AD676" i="16"/>
  <c r="AD677" i="16"/>
  <c r="AD678" i="16"/>
  <c r="AD679" i="16"/>
  <c r="AD680" i="16"/>
  <c r="AD681" i="16"/>
  <c r="AD682" i="16"/>
  <c r="AD683" i="16"/>
  <c r="AD684" i="16"/>
  <c r="AD685" i="16"/>
  <c r="AD686" i="16"/>
  <c r="AD687" i="16"/>
  <c r="AD688" i="16"/>
  <c r="AD689" i="16"/>
  <c r="AD690" i="16"/>
  <c r="AD691" i="16"/>
  <c r="AD692" i="16"/>
  <c r="AD693" i="16"/>
  <c r="AD694" i="16"/>
  <c r="AD695" i="16"/>
  <c r="AD696" i="16"/>
  <c r="AD697" i="16"/>
  <c r="AD698" i="16"/>
  <c r="AD699" i="16"/>
  <c r="AD700" i="16"/>
  <c r="AD701" i="16"/>
  <c r="AD702" i="16"/>
  <c r="AD703" i="16"/>
  <c r="AD704" i="16"/>
  <c r="AD705" i="16"/>
  <c r="AD706" i="16"/>
  <c r="AD707" i="16"/>
  <c r="AD708" i="16"/>
  <c r="AD709" i="16"/>
  <c r="AD710" i="16"/>
  <c r="AD711" i="16"/>
  <c r="AD712" i="16"/>
  <c r="AD713" i="16"/>
  <c r="AD714" i="16"/>
  <c r="AD715" i="16"/>
  <c r="AD716" i="16"/>
  <c r="AD717" i="16"/>
  <c r="AD718" i="16"/>
  <c r="AD719" i="16"/>
  <c r="AD720" i="16"/>
  <c r="AD721" i="16"/>
  <c r="AD722" i="16"/>
  <c r="AD723" i="16"/>
  <c r="AD724" i="16"/>
  <c r="AD725" i="16"/>
  <c r="AD726" i="16"/>
  <c r="AD727" i="16"/>
  <c r="AD728" i="16"/>
  <c r="AD729" i="16"/>
  <c r="AD730" i="16"/>
  <c r="AD731" i="16"/>
  <c r="AD732" i="16"/>
  <c r="AD733" i="16"/>
  <c r="AD734" i="16"/>
  <c r="AD735" i="16"/>
  <c r="AD736" i="16"/>
  <c r="AD737" i="16"/>
  <c r="AD738" i="16"/>
  <c r="AD739" i="16"/>
  <c r="AD740" i="16"/>
  <c r="AD741" i="16"/>
  <c r="AD742" i="16"/>
  <c r="AD743" i="16"/>
  <c r="AD744" i="16"/>
  <c r="AD745" i="16"/>
  <c r="AD746" i="16"/>
  <c r="AD747" i="16"/>
  <c r="AD748" i="16"/>
  <c r="AD749" i="16"/>
  <c r="AD750" i="16"/>
  <c r="AD751" i="16"/>
  <c r="AD752" i="16"/>
  <c r="AD753" i="16"/>
  <c r="AD754" i="16"/>
  <c r="AD755" i="16"/>
  <c r="AD756" i="16"/>
  <c r="AD757" i="16"/>
  <c r="AD758" i="16"/>
  <c r="AD759" i="16"/>
  <c r="AD760" i="16"/>
  <c r="AD761" i="16"/>
  <c r="AD762" i="16"/>
  <c r="AD763" i="16"/>
  <c r="AD764" i="16"/>
  <c r="AD765" i="16"/>
  <c r="AD766" i="16"/>
  <c r="AD767" i="16"/>
  <c r="AD768" i="16"/>
  <c r="AD769" i="16"/>
  <c r="AD770" i="16"/>
  <c r="AD771" i="16"/>
  <c r="AD772" i="16"/>
  <c r="AD773" i="16"/>
  <c r="AD774" i="16"/>
  <c r="AD775" i="16"/>
  <c r="AD776" i="16"/>
  <c r="AD777" i="16"/>
  <c r="AD778" i="16"/>
  <c r="AD779" i="16"/>
  <c r="AD780" i="16"/>
  <c r="AD781" i="16"/>
  <c r="AD782" i="16"/>
  <c r="AD783" i="16"/>
  <c r="AD784" i="16"/>
  <c r="AD785" i="16"/>
  <c r="AD786" i="16"/>
  <c r="AD787" i="16"/>
  <c r="AD788" i="16"/>
  <c r="AD789" i="16"/>
  <c r="AD790" i="16"/>
  <c r="AD791" i="16"/>
  <c r="AD792" i="16"/>
  <c r="AD793" i="16"/>
  <c r="AD794" i="16"/>
  <c r="AD795" i="16"/>
  <c r="AD796" i="16"/>
  <c r="AD797" i="16"/>
  <c r="AD798" i="16"/>
  <c r="AD799" i="16"/>
  <c r="AD800" i="16"/>
  <c r="AD801" i="16"/>
  <c r="AD802" i="16"/>
  <c r="AD803" i="16"/>
  <c r="AD804" i="16"/>
  <c r="AD805" i="16"/>
  <c r="AD806" i="16"/>
  <c r="AD807" i="16"/>
  <c r="AD808" i="16"/>
  <c r="AD809" i="16"/>
  <c r="AD810" i="16"/>
  <c r="AD811" i="16"/>
  <c r="AD812" i="16"/>
  <c r="AD813" i="16"/>
  <c r="AD814" i="16"/>
  <c r="AD815" i="16"/>
  <c r="AD816" i="16"/>
  <c r="AD817" i="16"/>
  <c r="AD818" i="16"/>
  <c r="AD819" i="16"/>
  <c r="AD820" i="16"/>
  <c r="AD821" i="16"/>
  <c r="AD822" i="16"/>
  <c r="AD823" i="16"/>
  <c r="AD824" i="16"/>
  <c r="AD825" i="16"/>
  <c r="AD826" i="16"/>
  <c r="AD827" i="16"/>
  <c r="AD828" i="16"/>
  <c r="AD829" i="16"/>
  <c r="AD830" i="16"/>
  <c r="AD831" i="16"/>
  <c r="AD832" i="16"/>
  <c r="AD833" i="16"/>
  <c r="AD834" i="16"/>
  <c r="AD835" i="16"/>
  <c r="AD836" i="16"/>
  <c r="AD837" i="16"/>
  <c r="AD838" i="16"/>
  <c r="AD839" i="16"/>
  <c r="AD840" i="16"/>
  <c r="AD841" i="16"/>
  <c r="AD842" i="16"/>
  <c r="AD843" i="16"/>
  <c r="AD844" i="16"/>
  <c r="AD845" i="16"/>
  <c r="AD846" i="16"/>
  <c r="AD847" i="16"/>
  <c r="AD848" i="16"/>
  <c r="AD849" i="16"/>
  <c r="AD850" i="16"/>
  <c r="AD851" i="16"/>
  <c r="AD852" i="16"/>
  <c r="AD853" i="16"/>
  <c r="AD854" i="16"/>
  <c r="AD855" i="16"/>
  <c r="AD856" i="16"/>
  <c r="AD857" i="16"/>
  <c r="AD858" i="16"/>
  <c r="AD859" i="16"/>
  <c r="AD860" i="16"/>
  <c r="AD861" i="16"/>
  <c r="AD862" i="16"/>
  <c r="AD863" i="16"/>
  <c r="AD864" i="16"/>
  <c r="AD865" i="16"/>
  <c r="AD866" i="16"/>
  <c r="AD867" i="16"/>
  <c r="AD868" i="16"/>
  <c r="AD869" i="16"/>
  <c r="AD870" i="16"/>
  <c r="AD871" i="16"/>
  <c r="AD872" i="16"/>
  <c r="AD873" i="16"/>
  <c r="AD874" i="16"/>
  <c r="AD875" i="16"/>
  <c r="AD876" i="16"/>
  <c r="AD877" i="16"/>
  <c r="AD878" i="16"/>
  <c r="AD879" i="16"/>
  <c r="AD880" i="16"/>
  <c r="AD881" i="16"/>
  <c r="AD882" i="16"/>
  <c r="AD883" i="16"/>
  <c r="AD884" i="16"/>
  <c r="AD885" i="16"/>
  <c r="AD886" i="16"/>
  <c r="AD887" i="16"/>
  <c r="AD888" i="16"/>
  <c r="AD889" i="16"/>
  <c r="AD890" i="16"/>
  <c r="AD891" i="16"/>
  <c r="AD892" i="16"/>
  <c r="AD893" i="16"/>
  <c r="AD894" i="16"/>
  <c r="AD895" i="16"/>
  <c r="AD896" i="16"/>
  <c r="AD897" i="16"/>
  <c r="AD898" i="16"/>
  <c r="AD899" i="16"/>
  <c r="AD900" i="16"/>
  <c r="AD901" i="16"/>
  <c r="AD902" i="16"/>
  <c r="AD903" i="16"/>
  <c r="AD904" i="16"/>
  <c r="AD905" i="16"/>
  <c r="AD906" i="16"/>
  <c r="AD907" i="16"/>
  <c r="AD908" i="16"/>
  <c r="AD909" i="16"/>
  <c r="AD910" i="16"/>
  <c r="AD911" i="16"/>
  <c r="AD912" i="16"/>
  <c r="AD913" i="16"/>
  <c r="AD914" i="16"/>
  <c r="AD915" i="16"/>
  <c r="AD916" i="16"/>
  <c r="AD917" i="16"/>
  <c r="AD918" i="16"/>
  <c r="AD919" i="16"/>
  <c r="AD920" i="16"/>
  <c r="AD921" i="16"/>
  <c r="AD922" i="16"/>
  <c r="AD923" i="16"/>
  <c r="AD924" i="16"/>
  <c r="AD925" i="16"/>
  <c r="AD926" i="16"/>
  <c r="AD927" i="16"/>
  <c r="AD928" i="16"/>
  <c r="AD929" i="16"/>
  <c r="AD930" i="16"/>
  <c r="AD931" i="16"/>
  <c r="AD932" i="16"/>
  <c r="AD933" i="16"/>
  <c r="AD934" i="16"/>
  <c r="AD935" i="16"/>
  <c r="AD936" i="16"/>
  <c r="AD937" i="16"/>
  <c r="AD938" i="16"/>
  <c r="AD939" i="16"/>
  <c r="AD940" i="16"/>
  <c r="AD941" i="16"/>
  <c r="AD942" i="16"/>
  <c r="AD943" i="16"/>
  <c r="AD944" i="16"/>
  <c r="AD945" i="16"/>
  <c r="AD946" i="16"/>
  <c r="AD947" i="16"/>
  <c r="AD948" i="16"/>
  <c r="AD949" i="16"/>
  <c r="AD950" i="16"/>
  <c r="AD951" i="16"/>
  <c r="AD952" i="16"/>
  <c r="AD953" i="16"/>
  <c r="AD954" i="16"/>
  <c r="AD955" i="16"/>
  <c r="AD956" i="16"/>
  <c r="AD957" i="16"/>
  <c r="AD958" i="16"/>
  <c r="AD959" i="16"/>
  <c r="AD960" i="16"/>
  <c r="AD961" i="16"/>
  <c r="AD962" i="16"/>
  <c r="AD963" i="16"/>
  <c r="AD964" i="16"/>
  <c r="AD965" i="16"/>
  <c r="AD966" i="16"/>
  <c r="AD967" i="16"/>
  <c r="AD968" i="16"/>
  <c r="AD969" i="16"/>
  <c r="AD970" i="16"/>
  <c r="AD971" i="16"/>
  <c r="AD972" i="16"/>
  <c r="AD973" i="16"/>
  <c r="AD974" i="16"/>
  <c r="AD975" i="16"/>
  <c r="AD976" i="16"/>
  <c r="AD977" i="16"/>
  <c r="AD978" i="16"/>
  <c r="AD979" i="16"/>
  <c r="AD980" i="16"/>
  <c r="AD981" i="16"/>
  <c r="AD982" i="16"/>
  <c r="AD983" i="16"/>
  <c r="AD984" i="16"/>
  <c r="AD985" i="16"/>
  <c r="AD986" i="16"/>
  <c r="AD987" i="16"/>
  <c r="AD988" i="16"/>
  <c r="AD989" i="16"/>
  <c r="AD990" i="16"/>
  <c r="AD991" i="16"/>
  <c r="AD992" i="16"/>
  <c r="AD993" i="16"/>
  <c r="AD994" i="16"/>
  <c r="AD995" i="16"/>
  <c r="AD996" i="16"/>
  <c r="AD997" i="16"/>
  <c r="AD998" i="16"/>
  <c r="AD999" i="16"/>
  <c r="AD1000" i="16"/>
  <c r="AD1001" i="16"/>
  <c r="AD1002" i="16"/>
  <c r="AD1003" i="16"/>
  <c r="AD1004" i="16"/>
  <c r="AD1005" i="16"/>
  <c r="AD1006" i="16"/>
  <c r="AD1007" i="16"/>
  <c r="AD1008" i="16"/>
  <c r="AD1009" i="16"/>
  <c r="AD1010" i="16"/>
  <c r="AD1011" i="16"/>
  <c r="AD1012" i="16"/>
  <c r="AD1013" i="16"/>
  <c r="AD1014" i="16"/>
  <c r="AD1015" i="16"/>
  <c r="AD1016" i="16"/>
  <c r="AD1017" i="16"/>
  <c r="AD1018" i="16"/>
  <c r="AD1019" i="16"/>
  <c r="AD1020" i="16"/>
  <c r="AD1021" i="16"/>
  <c r="AD1022" i="16"/>
  <c r="AD1023" i="16"/>
  <c r="AD1024" i="16"/>
  <c r="AD1025" i="16"/>
  <c r="AD1026" i="16"/>
  <c r="AD1027" i="16"/>
  <c r="AD1028" i="16"/>
  <c r="AD1029" i="16"/>
  <c r="AD1030" i="16"/>
  <c r="AD1031" i="16"/>
  <c r="AD1032" i="16"/>
  <c r="AD1033" i="16"/>
  <c r="AD1034" i="16"/>
  <c r="AD1035" i="16"/>
  <c r="AD1036" i="16"/>
  <c r="AD1037" i="16"/>
  <c r="AD1038" i="16"/>
  <c r="AD1039" i="16"/>
  <c r="AD1040" i="16"/>
  <c r="AD1041" i="16"/>
  <c r="AD1042" i="16"/>
  <c r="AD1043" i="16"/>
  <c r="AD1044" i="16"/>
  <c r="AD1045" i="16"/>
  <c r="AD1046" i="16"/>
  <c r="AD1047" i="16"/>
  <c r="AD1048" i="16"/>
  <c r="AD1049" i="16"/>
  <c r="AD1050" i="16"/>
  <c r="AD1051" i="16"/>
  <c r="AD1052" i="16"/>
  <c r="AD1053" i="16"/>
  <c r="AD1054" i="16"/>
  <c r="AD1055" i="16"/>
  <c r="AD1056" i="16"/>
  <c r="AD1057" i="16"/>
  <c r="AD1058" i="16"/>
  <c r="AD1059" i="16"/>
  <c r="AD1060" i="16"/>
  <c r="AD1061" i="16"/>
  <c r="AD1062" i="16"/>
  <c r="AD1063" i="16"/>
  <c r="AD1064" i="16"/>
  <c r="AD1065" i="16"/>
  <c r="AD1066" i="16"/>
  <c r="AD1067" i="16"/>
  <c r="AD1068" i="16"/>
  <c r="AD1069" i="16"/>
  <c r="AD1070" i="16"/>
  <c r="AD1071" i="16"/>
  <c r="AD1072" i="16"/>
  <c r="AD1073" i="16"/>
  <c r="AD1074" i="16"/>
  <c r="AD1075" i="16"/>
  <c r="AD1076" i="16"/>
  <c r="AD1077" i="16"/>
  <c r="AD1078" i="16"/>
  <c r="AD1079" i="16"/>
  <c r="AD1080" i="16"/>
  <c r="AD1081" i="16"/>
  <c r="AD1082" i="16"/>
  <c r="AD1083" i="16"/>
  <c r="AD1084" i="16"/>
  <c r="AD1085" i="16"/>
  <c r="AD1086" i="16"/>
  <c r="AD1087" i="16"/>
  <c r="AD1088" i="16"/>
  <c r="AD1089" i="16"/>
  <c r="AD1090" i="16"/>
  <c r="AD1091" i="16"/>
  <c r="AD1092" i="16"/>
  <c r="AD1093" i="16"/>
  <c r="AD1094" i="16"/>
  <c r="AD1095" i="16"/>
  <c r="AD1096" i="16"/>
  <c r="AD1097" i="16"/>
  <c r="AD1098" i="16"/>
  <c r="AD1099" i="16"/>
  <c r="AD1100" i="16"/>
  <c r="AD1101" i="16"/>
  <c r="AD1102" i="16"/>
  <c r="AD1103" i="16"/>
  <c r="AD1104" i="16"/>
  <c r="AD1105" i="16"/>
  <c r="AD1106" i="16"/>
  <c r="AD1107" i="16"/>
  <c r="AD1108" i="16"/>
  <c r="AD1109" i="16"/>
  <c r="AD1110" i="16"/>
  <c r="AD1111" i="16"/>
  <c r="AD1112" i="16"/>
  <c r="AD1113" i="16"/>
  <c r="AD1114" i="16"/>
  <c r="AD1115" i="16"/>
  <c r="AD1116" i="16"/>
  <c r="AD1117" i="16"/>
  <c r="AD1118" i="16"/>
  <c r="AD1119" i="16"/>
  <c r="AD1120" i="16"/>
  <c r="AD1121" i="16"/>
  <c r="AD1122" i="16"/>
  <c r="AD1123" i="16"/>
  <c r="AD1124" i="16"/>
  <c r="AD1125" i="16"/>
  <c r="AD1126" i="16"/>
  <c r="AD1127" i="16"/>
  <c r="AD1128" i="16"/>
  <c r="AD1129" i="16"/>
  <c r="AD1130" i="16"/>
  <c r="AD1131" i="16"/>
  <c r="AD1132" i="16"/>
  <c r="AD1133" i="16"/>
  <c r="AD1134" i="16"/>
  <c r="AD1135" i="16"/>
  <c r="AD1136" i="16"/>
  <c r="AD1137" i="16"/>
  <c r="AD1138" i="16"/>
  <c r="AD1139" i="16"/>
  <c r="AD1140" i="16"/>
  <c r="AD1141" i="16"/>
  <c r="AD1142" i="16"/>
  <c r="AD1143" i="16"/>
  <c r="AD1144" i="16"/>
  <c r="AD1145" i="16"/>
  <c r="AD1146" i="16"/>
  <c r="AD1147" i="16"/>
  <c r="AD1148" i="16"/>
  <c r="AD1149" i="16"/>
  <c r="AD1150" i="16"/>
  <c r="AD1151" i="16"/>
  <c r="AD1152" i="16"/>
  <c r="AD1153" i="16"/>
  <c r="AD1154" i="16"/>
  <c r="AD1155" i="16"/>
  <c r="AD1156" i="16"/>
  <c r="AD1157" i="16"/>
  <c r="AD1158" i="16"/>
  <c r="AD1159" i="16"/>
  <c r="AD1160" i="16"/>
  <c r="AD1161" i="16"/>
  <c r="AD1162" i="16"/>
  <c r="AD1163" i="16"/>
  <c r="AD1164" i="16"/>
  <c r="AD1165" i="16"/>
  <c r="AD1166" i="16"/>
  <c r="AD1167" i="16"/>
  <c r="AD1168" i="16"/>
  <c r="AD1169" i="16"/>
  <c r="AD1170" i="16"/>
  <c r="AD1171" i="16"/>
  <c r="AD1172" i="16"/>
  <c r="AD1173" i="16"/>
  <c r="AD1174" i="16"/>
  <c r="AD1175" i="16"/>
  <c r="AD1176" i="16"/>
  <c r="AD1177" i="16"/>
  <c r="AD1178" i="16"/>
  <c r="AD1179" i="16"/>
  <c r="AD1180" i="16"/>
  <c r="AD1181" i="16"/>
  <c r="AD1182" i="16"/>
  <c r="AD1183" i="16"/>
  <c r="AD1184" i="16"/>
  <c r="AD1185" i="16"/>
  <c r="AD1186" i="16"/>
  <c r="AD1187" i="16"/>
  <c r="AD1188" i="16"/>
  <c r="AD1189" i="16"/>
  <c r="AD1190" i="16"/>
  <c r="AD1191" i="16"/>
  <c r="AD1192" i="16"/>
  <c r="AD1193" i="16"/>
  <c r="AD1194" i="16"/>
  <c r="AD1195" i="16"/>
  <c r="AD1196" i="16"/>
  <c r="AD1197" i="16"/>
  <c r="AD1198" i="16"/>
  <c r="AD1199" i="16"/>
  <c r="AD1200" i="16"/>
  <c r="AD1201" i="16"/>
  <c r="AD1202" i="16"/>
  <c r="AD1203" i="16"/>
  <c r="AD1204" i="16"/>
  <c r="AD1205" i="16"/>
  <c r="AD1206" i="16"/>
  <c r="AD1207" i="16"/>
  <c r="AD1208" i="16"/>
  <c r="AD1209" i="16"/>
  <c r="AD1210" i="16"/>
  <c r="AD1211" i="16"/>
  <c r="AD1212" i="16"/>
  <c r="AD1213" i="16"/>
  <c r="AD1214" i="16"/>
  <c r="AD1215" i="16"/>
  <c r="AD1216" i="16"/>
  <c r="AD1217" i="16"/>
  <c r="AD1218" i="16"/>
  <c r="AD1219" i="16"/>
  <c r="AD1220" i="16"/>
  <c r="AD1221" i="16"/>
  <c r="AD1222" i="16"/>
  <c r="AD1223" i="16"/>
  <c r="AD1224" i="16"/>
  <c r="AD1225" i="16"/>
  <c r="AD1226" i="16"/>
  <c r="AD1227" i="16"/>
  <c r="AD1228" i="16"/>
  <c r="AD1229" i="16"/>
  <c r="AD1230" i="16"/>
  <c r="AD1231" i="16"/>
  <c r="AD1232" i="16"/>
  <c r="AD1233" i="16"/>
  <c r="AD1234" i="16"/>
  <c r="AD1235" i="16"/>
  <c r="AD1236" i="16"/>
  <c r="AD1237" i="16"/>
  <c r="AD1238" i="16"/>
  <c r="AD1239" i="16"/>
  <c r="AD1240" i="16"/>
  <c r="AD1241" i="16"/>
  <c r="AD1242" i="16"/>
  <c r="AD1243" i="16"/>
  <c r="AD1244" i="16"/>
  <c r="AD1245" i="16"/>
  <c r="AD1246" i="16"/>
  <c r="AD1247" i="16"/>
  <c r="AD1248" i="16"/>
  <c r="AD1249" i="16"/>
  <c r="AD1250" i="16"/>
  <c r="AD1251" i="16"/>
  <c r="AD1252" i="16"/>
  <c r="AD1253" i="16"/>
  <c r="AD1254" i="16"/>
  <c r="AD1255" i="16"/>
  <c r="AD1256" i="16"/>
  <c r="AD1257" i="16"/>
  <c r="AD1258" i="16"/>
  <c r="AD1259" i="16"/>
  <c r="AD1260" i="16"/>
  <c r="AD1261" i="16"/>
  <c r="AD1262" i="16"/>
  <c r="AD1263" i="16"/>
  <c r="AD1264" i="16"/>
  <c r="AD1265" i="16"/>
  <c r="AD1266" i="16"/>
  <c r="AD1267" i="16"/>
  <c r="AD1268" i="16"/>
  <c r="AD1269" i="16"/>
  <c r="AD1270" i="16"/>
  <c r="AD1271" i="16"/>
  <c r="AD1272" i="16"/>
  <c r="AD1273" i="16"/>
  <c r="AD1274" i="16"/>
  <c r="AD1275" i="16"/>
  <c r="AD1276" i="16"/>
  <c r="AD1277" i="16"/>
  <c r="AD1278" i="16"/>
  <c r="AD1279" i="16"/>
  <c r="AD1280" i="16"/>
  <c r="AD1281" i="16"/>
  <c r="AD1282" i="16"/>
  <c r="AD1283" i="16"/>
  <c r="AD1284" i="16"/>
  <c r="AD1285" i="16"/>
  <c r="AD1286" i="16"/>
  <c r="AD1287" i="16"/>
  <c r="AD1288" i="16"/>
  <c r="AD1289" i="16"/>
  <c r="AD1290" i="16"/>
  <c r="AD1291" i="16"/>
  <c r="AD1292" i="16"/>
  <c r="AD1293" i="16"/>
  <c r="AD1294" i="16"/>
  <c r="AD1295" i="16"/>
  <c r="AD1296" i="16"/>
  <c r="AD1297" i="16"/>
  <c r="AD1298" i="16"/>
  <c r="AD1299" i="16"/>
  <c r="AD1300" i="16"/>
  <c r="AD1301" i="16"/>
  <c r="AD1302" i="16"/>
  <c r="AD1303" i="16"/>
  <c r="AD1304" i="16"/>
  <c r="AD1305" i="16"/>
  <c r="AD1306" i="16"/>
  <c r="AD1307" i="16"/>
  <c r="AD1308" i="16"/>
  <c r="AD1309" i="16"/>
  <c r="AD1310" i="16"/>
  <c r="AD1311" i="16"/>
  <c r="AD1312" i="16"/>
  <c r="AD1313" i="16"/>
  <c r="AD1314" i="16"/>
  <c r="AD1315" i="16"/>
  <c r="AD1316" i="16"/>
  <c r="AD1317" i="16"/>
  <c r="AD1318" i="16"/>
  <c r="AD1319" i="16"/>
  <c r="AD1320" i="16"/>
  <c r="AD1321" i="16"/>
  <c r="AD1322" i="16"/>
  <c r="AD1323" i="16"/>
  <c r="AD1324" i="16"/>
  <c r="AD1325" i="16"/>
  <c r="AD1326" i="16"/>
  <c r="AD1327" i="16"/>
  <c r="AD1328" i="16"/>
  <c r="AD1329" i="16"/>
  <c r="AD1330" i="16"/>
  <c r="AD1331" i="16"/>
  <c r="AD1332" i="16"/>
  <c r="AD1333" i="16"/>
  <c r="AD1334" i="16"/>
  <c r="AD1335" i="16"/>
  <c r="AD1336" i="16"/>
  <c r="AD1337" i="16"/>
  <c r="AD1338" i="16"/>
  <c r="AD1339" i="16"/>
  <c r="AD1340" i="16"/>
  <c r="AD1341" i="16"/>
  <c r="AD1342" i="16"/>
  <c r="AD1343" i="16"/>
  <c r="AD1344" i="16"/>
  <c r="AD1345" i="16"/>
  <c r="AD1346" i="16"/>
  <c r="AD1347" i="16"/>
  <c r="AD1348" i="16"/>
  <c r="AD1349" i="16"/>
  <c r="AD1350" i="16"/>
  <c r="AD1351" i="16"/>
  <c r="AD1352" i="16"/>
  <c r="AD1353" i="16"/>
  <c r="AD1354" i="16"/>
  <c r="AD1355" i="16"/>
  <c r="AD1356" i="16"/>
  <c r="AD1357" i="16"/>
  <c r="AD1358" i="16"/>
  <c r="AD1359" i="16"/>
  <c r="AD1360" i="16"/>
  <c r="AD1361" i="16"/>
  <c r="AD1362" i="16"/>
  <c r="AD1363" i="16"/>
  <c r="AD1364" i="16"/>
  <c r="AD1365" i="16"/>
  <c r="AD1366" i="16"/>
  <c r="AD1367" i="16"/>
  <c r="AD1368" i="16"/>
  <c r="AD1369" i="16"/>
  <c r="AD1370" i="16"/>
  <c r="AD1371" i="16"/>
  <c r="AD1372" i="16"/>
  <c r="AD1373" i="16"/>
  <c r="AD1374" i="16"/>
  <c r="AD1375" i="16"/>
  <c r="AD1376" i="16"/>
  <c r="AD1377" i="16"/>
  <c r="AD1378" i="16"/>
  <c r="AD1379" i="16"/>
  <c r="AD1380" i="16"/>
  <c r="AD1381" i="16"/>
  <c r="AD1382" i="16"/>
  <c r="AD1383" i="16"/>
  <c r="AD1384" i="16"/>
  <c r="AD1385" i="16"/>
  <c r="AD1386" i="16"/>
  <c r="AD1387" i="16"/>
  <c r="AD1388" i="16"/>
  <c r="AD1389" i="16"/>
  <c r="AD1390" i="16"/>
  <c r="AD1391" i="16"/>
  <c r="AD1392" i="16"/>
  <c r="AD1393" i="16"/>
  <c r="AD1394" i="16"/>
  <c r="AD1395" i="16"/>
  <c r="AD1396" i="16"/>
  <c r="AD1397" i="16"/>
  <c r="AD1398" i="16"/>
  <c r="AD1399" i="16"/>
  <c r="AD1400" i="16"/>
  <c r="AD1401" i="16"/>
  <c r="AD1402" i="16"/>
  <c r="AD1403" i="16"/>
  <c r="AD1404" i="16"/>
  <c r="AD1405" i="16"/>
  <c r="AD1406" i="16"/>
  <c r="AD1407" i="16"/>
  <c r="AD1408" i="16"/>
  <c r="AD1409" i="16"/>
  <c r="AD1410" i="16"/>
  <c r="AD1411" i="16"/>
  <c r="AD1412" i="16"/>
  <c r="AD1413" i="16"/>
  <c r="AD1414" i="16"/>
  <c r="AD1415" i="16"/>
  <c r="AD1416" i="16"/>
  <c r="AD1417" i="16"/>
  <c r="AD1418" i="16"/>
  <c r="AD1419" i="16"/>
  <c r="AD1420" i="16"/>
  <c r="AD1421" i="16"/>
  <c r="AD1422" i="16"/>
  <c r="AD1423" i="16"/>
  <c r="AD1424" i="16"/>
  <c r="AD1425" i="16"/>
  <c r="AD1426" i="16"/>
  <c r="AD1427" i="16"/>
  <c r="AD1428" i="16"/>
  <c r="AD1429" i="16"/>
  <c r="AD1430" i="16"/>
  <c r="AD1431" i="16"/>
  <c r="AD1432" i="16"/>
  <c r="AD1433" i="16"/>
  <c r="AD1434" i="16"/>
  <c r="AD1435" i="16"/>
  <c r="AD1436" i="16"/>
  <c r="AD1437" i="16"/>
  <c r="AD1438" i="16"/>
  <c r="AD1439" i="16"/>
  <c r="AD1440" i="16"/>
  <c r="AD1441" i="16"/>
  <c r="AD1442" i="16"/>
  <c r="AD1443" i="16"/>
  <c r="AD1444" i="16"/>
  <c r="AD1445" i="16"/>
  <c r="AD1446" i="16"/>
  <c r="AD1447" i="16"/>
  <c r="AD1448" i="16"/>
  <c r="AD1449" i="16"/>
  <c r="AD1450" i="16"/>
  <c r="AD1451" i="16"/>
  <c r="AD1452" i="16"/>
  <c r="AD1453" i="16"/>
  <c r="AD1454" i="16"/>
  <c r="AD1455" i="16"/>
  <c r="AD1456" i="16"/>
  <c r="AD1457" i="16"/>
  <c r="AD1458" i="16"/>
  <c r="AD1459" i="16"/>
  <c r="AD1460" i="16"/>
  <c r="AD1461" i="16"/>
  <c r="AD1462" i="16"/>
  <c r="AD1463" i="16"/>
  <c r="AD1464" i="16"/>
  <c r="AD1465" i="16"/>
  <c r="AD1466" i="16"/>
  <c r="AD1467" i="16"/>
  <c r="AD1468" i="16"/>
  <c r="AD1469" i="16"/>
  <c r="AD1470" i="16"/>
  <c r="AD1471" i="16"/>
  <c r="AD1472" i="16"/>
  <c r="AD1473" i="16"/>
  <c r="AD1474" i="16"/>
  <c r="AD1475" i="16"/>
  <c r="AD1476" i="16"/>
  <c r="AD1477" i="16"/>
  <c r="AD1478" i="16"/>
  <c r="AD1479" i="16"/>
  <c r="AD1480" i="16"/>
  <c r="AD1481" i="16"/>
  <c r="AD1482" i="16"/>
  <c r="AD1483" i="16"/>
  <c r="AD1484" i="16"/>
  <c r="AD1485" i="16"/>
  <c r="AD1486" i="16"/>
  <c r="AD1487" i="16"/>
  <c r="AD1488" i="16"/>
  <c r="AD1489" i="16"/>
  <c r="AD1490" i="16"/>
  <c r="AD1491" i="16"/>
  <c r="AD1492" i="16"/>
  <c r="AD1493" i="16"/>
  <c r="AD1494" i="16"/>
  <c r="AD1495" i="16"/>
  <c r="AD1496" i="16"/>
  <c r="AD1497" i="16"/>
  <c r="AD1498" i="16"/>
  <c r="AD1499" i="16"/>
  <c r="AD1500" i="16"/>
  <c r="AD1501" i="16"/>
  <c r="AD1502" i="16"/>
  <c r="AD1503" i="16"/>
  <c r="AD1504" i="16"/>
  <c r="AD1505" i="16"/>
  <c r="AD1506" i="16"/>
  <c r="AD1507" i="16"/>
  <c r="AD1508" i="16"/>
  <c r="AD1509" i="16"/>
  <c r="AD1510" i="16"/>
  <c r="AD1511" i="16"/>
  <c r="AD1512" i="16"/>
  <c r="AD1513" i="16"/>
  <c r="AD1514" i="16"/>
  <c r="AD1515" i="16"/>
  <c r="AD1516" i="16"/>
  <c r="AD1517" i="16"/>
  <c r="AD1518" i="16"/>
  <c r="AD1519" i="16"/>
  <c r="AD1520" i="16"/>
  <c r="AD1521" i="16"/>
  <c r="AD1522" i="16"/>
  <c r="AD1523" i="16"/>
  <c r="AD1524" i="16"/>
  <c r="AD1525" i="16"/>
  <c r="AD1526" i="16"/>
  <c r="AD1527" i="16"/>
  <c r="AD1528" i="16"/>
  <c r="AD1529" i="16"/>
  <c r="AD1530" i="16"/>
  <c r="AD1531" i="16"/>
  <c r="AD1532" i="16"/>
  <c r="AD1533" i="16"/>
  <c r="AD1534" i="16"/>
  <c r="AD1535" i="16"/>
  <c r="AD1536" i="16"/>
  <c r="AD1537" i="16"/>
  <c r="AD1538" i="16"/>
  <c r="AD1539" i="16"/>
  <c r="AD1540" i="16"/>
  <c r="AD1541" i="16"/>
  <c r="AD1542" i="16"/>
  <c r="AD1543" i="16"/>
  <c r="AD1544" i="16"/>
  <c r="AD1545" i="16"/>
  <c r="AD1546" i="16"/>
  <c r="AD1547" i="16"/>
  <c r="AD1548" i="16"/>
  <c r="AD1549" i="16"/>
  <c r="AD1550" i="16"/>
  <c r="AD1551" i="16"/>
  <c r="AD1552" i="16"/>
  <c r="AD1553" i="16"/>
  <c r="AD1554" i="16"/>
  <c r="AD1555" i="16"/>
  <c r="AD1556" i="16"/>
  <c r="AD1557" i="16"/>
  <c r="AD1558" i="16"/>
  <c r="AD1559" i="16"/>
  <c r="AD1560" i="16"/>
  <c r="AD1561" i="16"/>
  <c r="AD1562" i="16"/>
  <c r="AD1563" i="16"/>
  <c r="AD1564" i="16"/>
  <c r="AD1565" i="16"/>
  <c r="AD1566" i="16"/>
  <c r="AD1567" i="16"/>
  <c r="AD1568" i="16"/>
  <c r="AD1569" i="16"/>
  <c r="AD1570" i="16"/>
  <c r="AD1571" i="16"/>
  <c r="AD1572" i="16"/>
  <c r="AD1573" i="16"/>
  <c r="AD1574" i="16"/>
  <c r="AD1575" i="16"/>
  <c r="AD1576" i="16"/>
  <c r="AD1577" i="16"/>
  <c r="AD1578" i="16"/>
  <c r="AD1579" i="16"/>
  <c r="AD1580" i="16"/>
  <c r="AD1581" i="16"/>
  <c r="AD1582" i="16"/>
  <c r="AD1583" i="16"/>
  <c r="AD1584" i="16"/>
  <c r="AD1585" i="16"/>
  <c r="AD1586" i="16"/>
  <c r="AD1587" i="16"/>
  <c r="AD1588" i="16"/>
  <c r="AD1589" i="16"/>
  <c r="AD1590" i="16"/>
  <c r="AD1591" i="16"/>
  <c r="AD1592" i="16"/>
  <c r="AD1593" i="16"/>
  <c r="AD1594" i="16"/>
  <c r="AD1595" i="16"/>
  <c r="AD1596" i="16"/>
  <c r="AD1597" i="16"/>
  <c r="AD1598" i="16"/>
  <c r="AD1599" i="16"/>
  <c r="AD1600" i="16"/>
  <c r="AD1601" i="16"/>
  <c r="AD1602" i="16"/>
  <c r="AD1603" i="16"/>
  <c r="AD1604" i="16"/>
  <c r="AD1605" i="16"/>
  <c r="AD1606" i="16"/>
  <c r="AD1607" i="16"/>
  <c r="AD1608" i="16"/>
  <c r="AD1609" i="16"/>
  <c r="AD1610" i="16"/>
  <c r="AD1611" i="16"/>
  <c r="AD1612" i="16"/>
  <c r="AD1613" i="16"/>
  <c r="AD1614" i="16"/>
  <c r="AD1615" i="16"/>
  <c r="AD1616" i="16"/>
  <c r="AD1617" i="16"/>
  <c r="AD1618" i="16"/>
  <c r="AD1619" i="16"/>
  <c r="AD1620" i="16"/>
  <c r="AD1621" i="16"/>
  <c r="AD1622" i="16"/>
  <c r="AD1623" i="16"/>
  <c r="AD1624" i="16"/>
  <c r="AD1625" i="16"/>
  <c r="AD1626" i="16"/>
  <c r="AD1627" i="16"/>
  <c r="AD1628" i="16"/>
  <c r="AD1629" i="16"/>
  <c r="AD1630" i="16"/>
  <c r="AD1631" i="16"/>
  <c r="AD1632" i="16"/>
  <c r="AD1633" i="16"/>
  <c r="AD1634" i="16"/>
  <c r="AD1635" i="16"/>
  <c r="AD1636" i="16"/>
  <c r="AD1637" i="16"/>
  <c r="AD1638" i="16"/>
  <c r="AD1639" i="16"/>
  <c r="AD1640" i="16"/>
  <c r="AD1641" i="16"/>
  <c r="AD1642" i="16"/>
  <c r="AD1643" i="16"/>
  <c r="AD1644" i="16"/>
  <c r="AD1645" i="16"/>
  <c r="AD1646" i="16"/>
  <c r="AD1647" i="16"/>
  <c r="AD1648" i="16"/>
  <c r="AD1649" i="16"/>
  <c r="AD1650" i="16"/>
  <c r="AD1651" i="16"/>
  <c r="AD1652" i="16"/>
  <c r="AD1653" i="16"/>
  <c r="AD1654" i="16"/>
  <c r="AD1655" i="16"/>
  <c r="AD1656" i="16"/>
  <c r="AD1657" i="16"/>
  <c r="AD1658" i="16"/>
  <c r="AD1659" i="16"/>
  <c r="AD1660" i="16"/>
  <c r="AD1661" i="16"/>
  <c r="AD1662" i="16"/>
  <c r="AD1663" i="16"/>
  <c r="AD1664" i="16"/>
  <c r="AD1665" i="16"/>
  <c r="AD1666" i="16"/>
  <c r="AD1667" i="16"/>
  <c r="AD1668" i="16"/>
  <c r="AD1669" i="16"/>
  <c r="AD1670" i="16"/>
  <c r="AD1671" i="16"/>
  <c r="AD1672" i="16"/>
  <c r="AD1673" i="16"/>
  <c r="AD1674" i="16"/>
  <c r="AD1675" i="16"/>
  <c r="AD1676" i="16"/>
  <c r="AD1677" i="16"/>
  <c r="AD1678" i="16"/>
  <c r="AD1679" i="16"/>
  <c r="AD1680" i="16"/>
  <c r="AD1681" i="16"/>
  <c r="AD1682" i="16"/>
  <c r="AD1683" i="16"/>
  <c r="AD1684" i="16"/>
  <c r="AD1685" i="16"/>
  <c r="AD1686" i="16"/>
  <c r="AD1687" i="16"/>
  <c r="AD1688" i="16"/>
  <c r="AD1689" i="16"/>
  <c r="AD1690" i="16"/>
  <c r="AD1691" i="16"/>
  <c r="AD1692" i="16"/>
  <c r="AD1693" i="16"/>
  <c r="AD1694" i="16"/>
  <c r="AD1695" i="16"/>
  <c r="AD1696" i="16"/>
  <c r="AD1697" i="16"/>
  <c r="AD1698" i="16"/>
  <c r="AD1699" i="16"/>
  <c r="AD1700" i="16"/>
  <c r="AD1701" i="16"/>
  <c r="AD1702" i="16"/>
  <c r="AD1703" i="16"/>
  <c r="AD1704" i="16"/>
  <c r="AD1705" i="16"/>
  <c r="AD1706" i="16"/>
  <c r="AD1707" i="16"/>
  <c r="AD1708" i="16"/>
  <c r="AD1709" i="16"/>
  <c r="AD1710" i="16"/>
  <c r="AD1711" i="16"/>
  <c r="AD1712" i="16"/>
  <c r="AD1713" i="16"/>
  <c r="AD1714" i="16"/>
  <c r="AD1715" i="16"/>
  <c r="AD1716" i="16"/>
  <c r="AD1717" i="16"/>
  <c r="AD1718" i="16"/>
  <c r="AD1719" i="16"/>
  <c r="AD1720" i="16"/>
  <c r="AD1721" i="16"/>
  <c r="AD1722" i="16"/>
  <c r="AD1723" i="16"/>
  <c r="AD1724" i="16"/>
  <c r="AD1725" i="16"/>
  <c r="AD1726" i="16"/>
  <c r="AD1727" i="16"/>
  <c r="AD1728" i="16"/>
  <c r="AD1729" i="16"/>
  <c r="AD1730" i="16"/>
  <c r="AD1731" i="16"/>
  <c r="AD1732" i="16"/>
  <c r="AD1733" i="16"/>
  <c r="AD1734" i="16"/>
  <c r="AD3" i="16"/>
  <c r="Y1731" i="16"/>
  <c r="W1731" i="16"/>
  <c r="U1731" i="16"/>
  <c r="X1731" i="16" s="1"/>
  <c r="S1731" i="16"/>
  <c r="P1731" i="16"/>
  <c r="Q1731" i="16" s="1"/>
  <c r="O1731" i="16"/>
  <c r="L1731" i="16"/>
  <c r="J1731" i="16"/>
  <c r="M1731" i="16" s="1"/>
  <c r="G1731" i="16"/>
  <c r="Y1730" i="16"/>
  <c r="W1730" i="16"/>
  <c r="U1730" i="16"/>
  <c r="X1730" i="16" s="1"/>
  <c r="S1730" i="16"/>
  <c r="P1730" i="16"/>
  <c r="Q1730" i="16" s="1"/>
  <c r="O1730" i="16"/>
  <c r="L1730" i="16"/>
  <c r="J1730" i="16"/>
  <c r="M1730" i="16" s="1"/>
  <c r="G1730" i="16"/>
  <c r="Y1729" i="16"/>
  <c r="W1729" i="16"/>
  <c r="U1729" i="16"/>
  <c r="X1729" i="16" s="1"/>
  <c r="S1729" i="16"/>
  <c r="P1729" i="16"/>
  <c r="Q1729" i="16" s="1"/>
  <c r="O1729" i="16"/>
  <c r="L1729" i="16"/>
  <c r="J1729" i="16"/>
  <c r="M1729" i="16" s="1"/>
  <c r="G1729" i="16"/>
  <c r="Y1728" i="16"/>
  <c r="W1728" i="16"/>
  <c r="U1728" i="16"/>
  <c r="X1728" i="16" s="1"/>
  <c r="S1728" i="16"/>
  <c r="P1728" i="16"/>
  <c r="Q1728" i="16" s="1"/>
  <c r="O1728" i="16"/>
  <c r="L1728" i="16"/>
  <c r="J1728" i="16"/>
  <c r="M1728" i="16" s="1"/>
  <c r="G1728" i="16"/>
  <c r="W1727" i="16"/>
  <c r="U1727" i="16"/>
  <c r="S1727" i="16"/>
  <c r="P1727" i="16"/>
  <c r="Q1727" i="16" s="1"/>
  <c r="O1727" i="16"/>
  <c r="L1727" i="16"/>
  <c r="J1727" i="16"/>
  <c r="M1727" i="16" s="1"/>
  <c r="G1727" i="16"/>
  <c r="Y1726" i="16"/>
  <c r="W1726" i="16"/>
  <c r="U1726" i="16"/>
  <c r="X1726" i="16" s="1"/>
  <c r="S1726" i="16"/>
  <c r="P1726" i="16"/>
  <c r="Q1726" i="16" s="1"/>
  <c r="O1726" i="16"/>
  <c r="L1726" i="16"/>
  <c r="J1726" i="16"/>
  <c r="M1726" i="16" s="1"/>
  <c r="G1726" i="16"/>
  <c r="Y1725" i="16"/>
  <c r="W1725" i="16"/>
  <c r="U1725" i="16"/>
  <c r="X1725" i="16" s="1"/>
  <c r="S1725" i="16"/>
  <c r="P1725" i="16"/>
  <c r="Q1725" i="16" s="1"/>
  <c r="O1725" i="16"/>
  <c r="L1725" i="16"/>
  <c r="J1725" i="16"/>
  <c r="M1725" i="16" s="1"/>
  <c r="G1725" i="16"/>
  <c r="Y1724" i="16"/>
  <c r="W1724" i="16"/>
  <c r="U1724" i="16"/>
  <c r="X1724" i="16" s="1"/>
  <c r="S1724" i="16"/>
  <c r="P1724" i="16"/>
  <c r="Q1724" i="16" s="1"/>
  <c r="O1724" i="16"/>
  <c r="L1724" i="16"/>
  <c r="J1724" i="16"/>
  <c r="M1724" i="16" s="1"/>
  <c r="G1724" i="16"/>
  <c r="Y1723" i="16"/>
  <c r="W1723" i="16"/>
  <c r="U1723" i="16"/>
  <c r="X1723" i="16" s="1"/>
  <c r="S1723" i="16"/>
  <c r="P1723" i="16"/>
  <c r="Q1723" i="16" s="1"/>
  <c r="O1723" i="16"/>
  <c r="L1723" i="16"/>
  <c r="J1723" i="16"/>
  <c r="M1723" i="16" s="1"/>
  <c r="G1723" i="16"/>
  <c r="Y1722" i="16"/>
  <c r="W1722" i="16"/>
  <c r="U1722" i="16"/>
  <c r="X1722" i="16" s="1"/>
  <c r="S1722" i="16"/>
  <c r="P1722" i="16"/>
  <c r="Q1722" i="16" s="1"/>
  <c r="O1722" i="16"/>
  <c r="L1722" i="16"/>
  <c r="J1722" i="16"/>
  <c r="M1722" i="16" s="1"/>
  <c r="G1722" i="16"/>
  <c r="Y1721" i="16"/>
  <c r="W1721" i="16"/>
  <c r="U1721" i="16"/>
  <c r="X1721" i="16" s="1"/>
  <c r="S1721" i="16"/>
  <c r="P1721" i="16"/>
  <c r="Q1721" i="16" s="1"/>
  <c r="O1721" i="16"/>
  <c r="L1721" i="16"/>
  <c r="J1721" i="16"/>
  <c r="M1721" i="16" s="1"/>
  <c r="G1721" i="16"/>
  <c r="W1720" i="16"/>
  <c r="U1720" i="16"/>
  <c r="S1720" i="16"/>
  <c r="P1720" i="16"/>
  <c r="Q1720" i="16" s="1"/>
  <c r="O1720" i="16"/>
  <c r="L1720" i="16"/>
  <c r="J1720" i="16"/>
  <c r="M1720" i="16" s="1"/>
  <c r="G1720" i="16"/>
  <c r="Y1719" i="16"/>
  <c r="W1719" i="16"/>
  <c r="U1719" i="16"/>
  <c r="X1719" i="16" s="1"/>
  <c r="S1719" i="16"/>
  <c r="P1719" i="16"/>
  <c r="Q1719" i="16" s="1"/>
  <c r="O1719" i="16"/>
  <c r="L1719" i="16"/>
  <c r="J1719" i="16"/>
  <c r="M1719" i="16" s="1"/>
  <c r="G1719" i="16"/>
  <c r="Y1718" i="16"/>
  <c r="W1718" i="16"/>
  <c r="U1718" i="16"/>
  <c r="X1718" i="16" s="1"/>
  <c r="S1718" i="16"/>
  <c r="P1718" i="16"/>
  <c r="Q1718" i="16" s="1"/>
  <c r="O1718" i="16"/>
  <c r="L1718" i="16"/>
  <c r="J1718" i="16"/>
  <c r="M1718" i="16" s="1"/>
  <c r="G1718" i="16"/>
  <c r="Y1717" i="16"/>
  <c r="W1717" i="16"/>
  <c r="U1717" i="16"/>
  <c r="X1717" i="16" s="1"/>
  <c r="S1717" i="16"/>
  <c r="P1717" i="16"/>
  <c r="Q1717" i="16" s="1"/>
  <c r="O1717" i="16"/>
  <c r="L1717" i="16"/>
  <c r="J1717" i="16"/>
  <c r="M1717" i="16" s="1"/>
  <c r="G1717" i="16"/>
  <c r="Y1716" i="16"/>
  <c r="W1716" i="16"/>
  <c r="U1716" i="16"/>
  <c r="X1716" i="16" s="1"/>
  <c r="S1716" i="16"/>
  <c r="P1716" i="16"/>
  <c r="Q1716" i="16" s="1"/>
  <c r="O1716" i="16"/>
  <c r="L1716" i="16"/>
  <c r="J1716" i="16"/>
  <c r="M1716" i="16" s="1"/>
  <c r="G1716" i="16"/>
  <c r="Y1715" i="16"/>
  <c r="W1715" i="16"/>
  <c r="U1715" i="16"/>
  <c r="X1715" i="16" s="1"/>
  <c r="S1715" i="16"/>
  <c r="P1715" i="16"/>
  <c r="O1715" i="16"/>
  <c r="L1715" i="16"/>
  <c r="J1715" i="16"/>
  <c r="M1715" i="16" s="1"/>
  <c r="G1715" i="16"/>
  <c r="Y1714" i="16"/>
  <c r="W1714" i="16"/>
  <c r="U1714" i="16"/>
  <c r="X1714" i="16" s="1"/>
  <c r="S1714" i="16"/>
  <c r="P1714" i="16"/>
  <c r="Q1714" i="16" s="1"/>
  <c r="O1714" i="16"/>
  <c r="L1714" i="16"/>
  <c r="J1714" i="16"/>
  <c r="M1714" i="16" s="1"/>
  <c r="G1714" i="16"/>
  <c r="Y1713" i="16"/>
  <c r="W1713" i="16"/>
  <c r="U1713" i="16"/>
  <c r="X1713" i="16" s="1"/>
  <c r="S1713" i="16"/>
  <c r="P1713" i="16"/>
  <c r="O1713" i="16"/>
  <c r="L1713" i="16"/>
  <c r="J1713" i="16"/>
  <c r="M1713" i="16" s="1"/>
  <c r="G1713" i="16"/>
  <c r="Y1712" i="16"/>
  <c r="W1712" i="16"/>
  <c r="U1712" i="16"/>
  <c r="X1712" i="16" s="1"/>
  <c r="S1712" i="16"/>
  <c r="P1712" i="16"/>
  <c r="Q1712" i="16" s="1"/>
  <c r="O1712" i="16"/>
  <c r="L1712" i="16"/>
  <c r="J1712" i="16"/>
  <c r="M1712" i="16" s="1"/>
  <c r="G1712" i="16"/>
  <c r="Y1711" i="16"/>
  <c r="W1711" i="16"/>
  <c r="U1711" i="16"/>
  <c r="X1711" i="16" s="1"/>
  <c r="S1711" i="16"/>
  <c r="P1711" i="16"/>
  <c r="Q1711" i="16" s="1"/>
  <c r="O1711" i="16"/>
  <c r="L1711" i="16"/>
  <c r="J1711" i="16"/>
  <c r="M1711" i="16" s="1"/>
  <c r="G1711" i="16"/>
  <c r="W1710" i="16"/>
  <c r="U1710" i="16"/>
  <c r="S1710" i="16"/>
  <c r="P1710" i="16"/>
  <c r="Q1710" i="16" s="1"/>
  <c r="O1710" i="16"/>
  <c r="L1710" i="16"/>
  <c r="J1710" i="16"/>
  <c r="M1710" i="16" s="1"/>
  <c r="G1710" i="16"/>
  <c r="W1709" i="16"/>
  <c r="U1709" i="16"/>
  <c r="X1709" i="16" s="1"/>
  <c r="Y1709" i="16" s="1"/>
  <c r="S1709" i="16"/>
  <c r="P1709" i="16"/>
  <c r="Q1709" i="16" s="1"/>
  <c r="O1709" i="16"/>
  <c r="L1709" i="16"/>
  <c r="J1709" i="16"/>
  <c r="M1709" i="16" s="1"/>
  <c r="G1709" i="16"/>
  <c r="Y1708" i="16"/>
  <c r="W1708" i="16"/>
  <c r="U1708" i="16"/>
  <c r="X1708" i="16" s="1"/>
  <c r="S1708" i="16"/>
  <c r="P1708" i="16"/>
  <c r="Q1708" i="16" s="1"/>
  <c r="O1708" i="16"/>
  <c r="L1708" i="16"/>
  <c r="J1708" i="16"/>
  <c r="M1708" i="16" s="1"/>
  <c r="G1708" i="16"/>
  <c r="Y1707" i="16"/>
  <c r="W1707" i="16"/>
  <c r="U1707" i="16"/>
  <c r="X1707" i="16" s="1"/>
  <c r="S1707" i="16"/>
  <c r="P1707" i="16"/>
  <c r="O1707" i="16"/>
  <c r="L1707" i="16"/>
  <c r="J1707" i="16"/>
  <c r="M1707" i="16" s="1"/>
  <c r="G1707" i="16"/>
  <c r="Y1706" i="16"/>
  <c r="W1706" i="16"/>
  <c r="U1706" i="16"/>
  <c r="X1706" i="16" s="1"/>
  <c r="S1706" i="16"/>
  <c r="P1706" i="16"/>
  <c r="Q1706" i="16" s="1"/>
  <c r="O1706" i="16"/>
  <c r="L1706" i="16"/>
  <c r="J1706" i="16"/>
  <c r="M1706" i="16" s="1"/>
  <c r="G1706" i="16"/>
  <c r="Y1705" i="16"/>
  <c r="W1705" i="16"/>
  <c r="U1705" i="16"/>
  <c r="X1705" i="16" s="1"/>
  <c r="P1705" i="16"/>
  <c r="Q1705" i="16" s="1"/>
  <c r="O1705" i="16"/>
  <c r="L1705" i="16"/>
  <c r="J1705" i="16"/>
  <c r="M1705" i="16" s="1"/>
  <c r="G1705" i="16"/>
  <c r="Y1704" i="16"/>
  <c r="W1704" i="16"/>
  <c r="U1704" i="16"/>
  <c r="X1704" i="16" s="1"/>
  <c r="P1704" i="16"/>
  <c r="Q1704" i="16" s="1"/>
  <c r="O1704" i="16"/>
  <c r="L1704" i="16"/>
  <c r="J1704" i="16"/>
  <c r="M1704" i="16" s="1"/>
  <c r="G1704" i="16"/>
  <c r="Y1703" i="16"/>
  <c r="W1703" i="16"/>
  <c r="U1703" i="16"/>
  <c r="X1703" i="16" s="1"/>
  <c r="P1703" i="16"/>
  <c r="Q1703" i="16" s="1"/>
  <c r="O1703" i="16"/>
  <c r="L1703" i="16"/>
  <c r="J1703" i="16"/>
  <c r="M1703" i="16" s="1"/>
  <c r="G1703" i="16"/>
  <c r="W1702" i="16"/>
  <c r="U1702" i="16"/>
  <c r="P1702" i="16"/>
  <c r="O1702" i="16"/>
  <c r="L1702" i="16"/>
  <c r="J1702" i="16"/>
  <c r="M1702" i="16" s="1"/>
  <c r="G1702" i="16"/>
  <c r="W1701" i="16"/>
  <c r="U1701" i="16"/>
  <c r="X1701" i="16" s="1"/>
  <c r="Y1701" i="16" s="1"/>
  <c r="P1701" i="16"/>
  <c r="Q1701" i="16" s="1"/>
  <c r="O1701" i="16"/>
  <c r="L1701" i="16"/>
  <c r="J1701" i="16"/>
  <c r="M1701" i="16" s="1"/>
  <c r="G1701" i="16"/>
  <c r="Y1700" i="16"/>
  <c r="W1700" i="16"/>
  <c r="U1700" i="16"/>
  <c r="X1700" i="16" s="1"/>
  <c r="P1700" i="16"/>
  <c r="Q1700" i="16" s="1"/>
  <c r="O1700" i="16"/>
  <c r="L1700" i="16"/>
  <c r="J1700" i="16"/>
  <c r="M1700" i="16" s="1"/>
  <c r="G1700" i="16"/>
  <c r="Y1699" i="16"/>
  <c r="W1699" i="16"/>
  <c r="U1699" i="16"/>
  <c r="X1699" i="16" s="1"/>
  <c r="P1699" i="16"/>
  <c r="O1699" i="16"/>
  <c r="L1699" i="16"/>
  <c r="J1699" i="16"/>
  <c r="M1699" i="16" s="1"/>
  <c r="G1699" i="16"/>
  <c r="Y1698" i="16"/>
  <c r="W1698" i="16"/>
  <c r="U1698" i="16"/>
  <c r="X1698" i="16" s="1"/>
  <c r="P1698" i="16"/>
  <c r="Q1698" i="16" s="1"/>
  <c r="O1698" i="16"/>
  <c r="L1698" i="16"/>
  <c r="J1698" i="16"/>
  <c r="M1698" i="16" s="1"/>
  <c r="G1698" i="16"/>
  <c r="Y1697" i="16"/>
  <c r="W1697" i="16"/>
  <c r="U1697" i="16"/>
  <c r="X1697" i="16" s="1"/>
  <c r="P1697" i="16"/>
  <c r="Q1697" i="16" s="1"/>
  <c r="O1697" i="16"/>
  <c r="L1697" i="16"/>
  <c r="J1697" i="16"/>
  <c r="M1697" i="16" s="1"/>
  <c r="G1697" i="16"/>
  <c r="Y1696" i="16"/>
  <c r="W1696" i="16"/>
  <c r="U1696" i="16"/>
  <c r="X1696" i="16" s="1"/>
  <c r="P1696" i="16"/>
  <c r="Q1696" i="16" s="1"/>
  <c r="O1696" i="16"/>
  <c r="L1696" i="16"/>
  <c r="J1696" i="16"/>
  <c r="M1696" i="16" s="1"/>
  <c r="G1696" i="16"/>
  <c r="Y1695" i="16"/>
  <c r="W1695" i="16"/>
  <c r="U1695" i="16"/>
  <c r="X1695" i="16" s="1"/>
  <c r="P1695" i="16"/>
  <c r="Q1695" i="16" s="1"/>
  <c r="O1695" i="16"/>
  <c r="L1695" i="16"/>
  <c r="J1695" i="16"/>
  <c r="M1695" i="16" s="1"/>
  <c r="G1695" i="16"/>
  <c r="W1694" i="16"/>
  <c r="U1694" i="16"/>
  <c r="P1694" i="16"/>
  <c r="Q1694" i="16" s="1"/>
  <c r="O1694" i="16"/>
  <c r="L1694" i="16"/>
  <c r="J1694" i="16"/>
  <c r="M1694" i="16" s="1"/>
  <c r="G1694" i="16"/>
  <c r="Y1693" i="16"/>
  <c r="W1693" i="16"/>
  <c r="U1693" i="16"/>
  <c r="X1693" i="16" s="1"/>
  <c r="P1693" i="16"/>
  <c r="Q1693" i="16" s="1"/>
  <c r="O1693" i="16"/>
  <c r="L1693" i="16"/>
  <c r="J1693" i="16"/>
  <c r="M1693" i="16" s="1"/>
  <c r="G1693" i="16"/>
  <c r="Y1692" i="16"/>
  <c r="W1692" i="16"/>
  <c r="U1692" i="16"/>
  <c r="X1692" i="16" s="1"/>
  <c r="P1692" i="16"/>
  <c r="Q1692" i="16" s="1"/>
  <c r="O1692" i="16"/>
  <c r="L1692" i="16"/>
  <c r="J1692" i="16"/>
  <c r="M1692" i="16" s="1"/>
  <c r="G1692" i="16"/>
  <c r="Y1691" i="16"/>
  <c r="W1691" i="16"/>
  <c r="U1691" i="16"/>
  <c r="X1691" i="16" s="1"/>
  <c r="P1691" i="16"/>
  <c r="Q1691" i="16" s="1"/>
  <c r="O1691" i="16"/>
  <c r="L1691" i="16"/>
  <c r="J1691" i="16"/>
  <c r="M1691" i="16" s="1"/>
  <c r="G1691" i="16"/>
  <c r="Y1690" i="16"/>
  <c r="W1690" i="16"/>
  <c r="U1690" i="16"/>
  <c r="X1690" i="16" s="1"/>
  <c r="P1690" i="16"/>
  <c r="Q1690" i="16" s="1"/>
  <c r="O1690" i="16"/>
  <c r="L1690" i="16"/>
  <c r="J1690" i="16"/>
  <c r="M1690" i="16" s="1"/>
  <c r="G1690" i="16"/>
  <c r="Y1689" i="16"/>
  <c r="W1689" i="16"/>
  <c r="U1689" i="16"/>
  <c r="X1689" i="16" s="1"/>
  <c r="P1689" i="16"/>
  <c r="Q1689" i="16" s="1"/>
  <c r="O1689" i="16"/>
  <c r="L1689" i="16"/>
  <c r="J1689" i="16"/>
  <c r="M1689" i="16" s="1"/>
  <c r="G1689" i="16"/>
  <c r="Y1688" i="16"/>
  <c r="W1688" i="16"/>
  <c r="U1688" i="16"/>
  <c r="X1688" i="16" s="1"/>
  <c r="P1688" i="16"/>
  <c r="Q1688" i="16" s="1"/>
  <c r="O1688" i="16"/>
  <c r="L1688" i="16"/>
  <c r="J1688" i="16"/>
  <c r="M1688" i="16" s="1"/>
  <c r="G1688" i="16"/>
  <c r="Y1687" i="16"/>
  <c r="W1687" i="16"/>
  <c r="U1687" i="16"/>
  <c r="X1687" i="16" s="1"/>
  <c r="P1687" i="16"/>
  <c r="Q1687" i="16" s="1"/>
  <c r="O1687" i="16"/>
  <c r="L1687" i="16"/>
  <c r="J1687" i="16"/>
  <c r="M1687" i="16" s="1"/>
  <c r="G1687" i="16"/>
  <c r="Y1686" i="16"/>
  <c r="W1686" i="16"/>
  <c r="U1686" i="16"/>
  <c r="X1686" i="16" s="1"/>
  <c r="P1686" i="16"/>
  <c r="Q1686" i="16" s="1"/>
  <c r="O1686" i="16"/>
  <c r="L1686" i="16"/>
  <c r="J1686" i="16"/>
  <c r="M1686" i="16" s="1"/>
  <c r="G1686" i="16"/>
  <c r="Y1685" i="16"/>
  <c r="W1685" i="16"/>
  <c r="U1685" i="16"/>
  <c r="X1685" i="16" s="1"/>
  <c r="P1685" i="16"/>
  <c r="Q1685" i="16" s="1"/>
  <c r="O1685" i="16"/>
  <c r="L1685" i="16"/>
  <c r="J1685" i="16"/>
  <c r="M1685" i="16" s="1"/>
  <c r="G1685" i="16"/>
  <c r="W1684" i="16"/>
  <c r="U1684" i="16"/>
  <c r="P1684" i="16"/>
  <c r="Q1684" i="16" s="1"/>
  <c r="O1684" i="16"/>
  <c r="L1684" i="16"/>
  <c r="J1684" i="16"/>
  <c r="M1684" i="16" s="1"/>
  <c r="G1684" i="16"/>
  <c r="Y1683" i="16"/>
  <c r="W1683" i="16"/>
  <c r="U1683" i="16"/>
  <c r="X1683" i="16" s="1"/>
  <c r="P1683" i="16"/>
  <c r="O1683" i="16"/>
  <c r="L1683" i="16"/>
  <c r="J1683" i="16"/>
  <c r="M1683" i="16" s="1"/>
  <c r="G1683" i="16"/>
  <c r="Y1682" i="16"/>
  <c r="W1682" i="16"/>
  <c r="U1682" i="16"/>
  <c r="X1682" i="16" s="1"/>
  <c r="P1682" i="16"/>
  <c r="Q1682" i="16" s="1"/>
  <c r="O1682" i="16"/>
  <c r="L1682" i="16"/>
  <c r="J1682" i="16"/>
  <c r="M1682" i="16" s="1"/>
  <c r="G1682" i="16"/>
  <c r="W1681" i="16"/>
  <c r="U1681" i="16"/>
  <c r="X1681" i="16" s="1"/>
  <c r="S1681" i="16"/>
  <c r="P1681" i="16"/>
  <c r="Q1681" i="16" s="1"/>
  <c r="O1681" i="16"/>
  <c r="L1681" i="16"/>
  <c r="J1681" i="16"/>
  <c r="M1681" i="16" s="1"/>
  <c r="G1681" i="16"/>
  <c r="Y1680" i="16"/>
  <c r="W1680" i="16"/>
  <c r="U1680" i="16"/>
  <c r="X1680" i="16" s="1"/>
  <c r="P1680" i="16"/>
  <c r="Q1680" i="16" s="1"/>
  <c r="O1680" i="16"/>
  <c r="L1680" i="16"/>
  <c r="J1680" i="16"/>
  <c r="M1680" i="16" s="1"/>
  <c r="G1680" i="16"/>
  <c r="Y1679" i="16"/>
  <c r="W1679" i="16"/>
  <c r="U1679" i="16"/>
  <c r="X1679" i="16" s="1"/>
  <c r="S1679" i="16"/>
  <c r="P1679" i="16"/>
  <c r="Q1679" i="16" s="1"/>
  <c r="O1679" i="16"/>
  <c r="L1679" i="16"/>
  <c r="J1679" i="16"/>
  <c r="M1679" i="16" s="1"/>
  <c r="G1679" i="16"/>
  <c r="W1678" i="16"/>
  <c r="U1678" i="16"/>
  <c r="P1678" i="16"/>
  <c r="Q1678" i="16" s="1"/>
  <c r="O1678" i="16"/>
  <c r="L1678" i="16"/>
  <c r="J1678" i="16"/>
  <c r="M1678" i="16" s="1"/>
  <c r="G1678" i="16"/>
  <c r="Y1677" i="16"/>
  <c r="W1677" i="16"/>
  <c r="U1677" i="16"/>
  <c r="X1677" i="16" s="1"/>
  <c r="P1677" i="16"/>
  <c r="Q1677" i="16" s="1"/>
  <c r="O1677" i="16"/>
  <c r="L1677" i="16"/>
  <c r="J1677" i="16"/>
  <c r="M1677" i="16" s="1"/>
  <c r="G1677" i="16"/>
  <c r="W1676" i="16"/>
  <c r="U1676" i="16"/>
  <c r="X1676" i="16" s="1"/>
  <c r="S1676" i="16"/>
  <c r="P1676" i="16"/>
  <c r="Q1676" i="16" s="1"/>
  <c r="O1676" i="16"/>
  <c r="L1676" i="16"/>
  <c r="J1676" i="16"/>
  <c r="M1676" i="16" s="1"/>
  <c r="G1676" i="16"/>
  <c r="Y1675" i="16"/>
  <c r="W1675" i="16"/>
  <c r="U1675" i="16"/>
  <c r="X1675" i="16" s="1"/>
  <c r="P1675" i="16"/>
  <c r="O1675" i="16"/>
  <c r="L1675" i="16"/>
  <c r="J1675" i="16"/>
  <c r="M1675" i="16" s="1"/>
  <c r="G1675" i="16"/>
  <c r="Y1674" i="16"/>
  <c r="W1674" i="16"/>
  <c r="U1674" i="16"/>
  <c r="X1674" i="16" s="1"/>
  <c r="S1674" i="16"/>
  <c r="P1674" i="16"/>
  <c r="Q1674" i="16" s="1"/>
  <c r="O1674" i="16"/>
  <c r="L1674" i="16"/>
  <c r="J1674" i="16"/>
  <c r="M1674" i="16" s="1"/>
  <c r="G1674" i="16"/>
  <c r="Y1673" i="16"/>
  <c r="W1673" i="16"/>
  <c r="U1673" i="16"/>
  <c r="X1673" i="16" s="1"/>
  <c r="P1673" i="16"/>
  <c r="Q1673" i="16" s="1"/>
  <c r="O1673" i="16"/>
  <c r="L1673" i="16"/>
  <c r="J1673" i="16"/>
  <c r="M1673" i="16" s="1"/>
  <c r="G1673" i="16"/>
  <c r="Y1672" i="16"/>
  <c r="W1672" i="16"/>
  <c r="U1672" i="16"/>
  <c r="X1672" i="16" s="1"/>
  <c r="P1672" i="16"/>
  <c r="Q1672" i="16" s="1"/>
  <c r="O1672" i="16"/>
  <c r="L1672" i="16"/>
  <c r="J1672" i="16"/>
  <c r="M1672" i="16" s="1"/>
  <c r="G1672" i="16"/>
  <c r="W1671" i="16"/>
  <c r="U1671" i="16"/>
  <c r="P1671" i="16"/>
  <c r="Q1671" i="16" s="1"/>
  <c r="O1671" i="16"/>
  <c r="L1671" i="16"/>
  <c r="J1671" i="16"/>
  <c r="M1671" i="16" s="1"/>
  <c r="G1671" i="16"/>
  <c r="Y1670" i="16"/>
  <c r="W1670" i="16"/>
  <c r="U1670" i="16"/>
  <c r="X1670" i="16" s="1"/>
  <c r="P1670" i="16"/>
  <c r="O1670" i="16"/>
  <c r="L1670" i="16"/>
  <c r="J1670" i="16"/>
  <c r="M1670" i="16" s="1"/>
  <c r="G1670" i="16"/>
  <c r="Y1669" i="16"/>
  <c r="W1669" i="16"/>
  <c r="U1669" i="16"/>
  <c r="X1669" i="16" s="1"/>
  <c r="P1669" i="16"/>
  <c r="Q1669" i="16" s="1"/>
  <c r="O1669" i="16"/>
  <c r="L1669" i="16"/>
  <c r="J1669" i="16"/>
  <c r="M1669" i="16" s="1"/>
  <c r="G1669" i="16"/>
  <c r="W1668" i="16"/>
  <c r="U1668" i="16"/>
  <c r="X1668" i="16" s="1"/>
  <c r="S1668" i="16"/>
  <c r="P1668" i="16"/>
  <c r="Q1668" i="16" s="1"/>
  <c r="O1668" i="16"/>
  <c r="L1668" i="16"/>
  <c r="J1668" i="16"/>
  <c r="M1668" i="16" s="1"/>
  <c r="G1668" i="16"/>
  <c r="W1667" i="16"/>
  <c r="U1667" i="16"/>
  <c r="S1667" i="16"/>
  <c r="P1667" i="16"/>
  <c r="O1667" i="16"/>
  <c r="L1667" i="16"/>
  <c r="J1667" i="16"/>
  <c r="M1667" i="16" s="1"/>
  <c r="G1667" i="16"/>
  <c r="Y1666" i="16"/>
  <c r="W1666" i="16"/>
  <c r="U1666" i="16"/>
  <c r="X1666" i="16" s="1"/>
  <c r="P1666" i="16"/>
  <c r="Q1666" i="16" s="1"/>
  <c r="O1666" i="16"/>
  <c r="L1666" i="16"/>
  <c r="J1666" i="16"/>
  <c r="M1666" i="16" s="1"/>
  <c r="G1666" i="16"/>
  <c r="Y1665" i="16"/>
  <c r="W1665" i="16"/>
  <c r="U1665" i="16"/>
  <c r="X1665" i="16" s="1"/>
  <c r="P1665" i="16"/>
  <c r="Q1665" i="16" s="1"/>
  <c r="O1665" i="16"/>
  <c r="L1665" i="16"/>
  <c r="J1665" i="16"/>
  <c r="M1665" i="16" s="1"/>
  <c r="G1665" i="16"/>
  <c r="W1664" i="16"/>
  <c r="U1664" i="16"/>
  <c r="P1664" i="16"/>
  <c r="Q1664" i="16" s="1"/>
  <c r="O1664" i="16"/>
  <c r="L1664" i="16"/>
  <c r="J1664" i="16"/>
  <c r="M1664" i="16" s="1"/>
  <c r="G1664" i="16"/>
  <c r="Y1663" i="16"/>
  <c r="W1663" i="16"/>
  <c r="U1663" i="16"/>
  <c r="X1663" i="16" s="1"/>
  <c r="P1663" i="16"/>
  <c r="Q1663" i="16" s="1"/>
  <c r="O1663" i="16"/>
  <c r="L1663" i="16"/>
  <c r="J1663" i="16"/>
  <c r="M1663" i="16" s="1"/>
  <c r="G1663" i="16"/>
  <c r="Y1662" i="16"/>
  <c r="W1662" i="16"/>
  <c r="U1662" i="16"/>
  <c r="X1662" i="16" s="1"/>
  <c r="P1662" i="16"/>
  <c r="Q1662" i="16" s="1"/>
  <c r="O1662" i="16"/>
  <c r="L1662" i="16"/>
  <c r="J1662" i="16"/>
  <c r="M1662" i="16" s="1"/>
  <c r="G1662" i="16"/>
  <c r="Y1661" i="16"/>
  <c r="W1661" i="16"/>
  <c r="U1661" i="16"/>
  <c r="X1661" i="16" s="1"/>
  <c r="S1661" i="16"/>
  <c r="P1661" i="16"/>
  <c r="Q1661" i="16" s="1"/>
  <c r="O1661" i="16"/>
  <c r="L1661" i="16"/>
  <c r="J1661" i="16"/>
  <c r="M1661" i="16" s="1"/>
  <c r="G1661" i="16"/>
  <c r="Y1660" i="16"/>
  <c r="W1660" i="16"/>
  <c r="U1660" i="16"/>
  <c r="X1660" i="16" s="1"/>
  <c r="S1660" i="16"/>
  <c r="P1660" i="16"/>
  <c r="Q1660" i="16" s="1"/>
  <c r="O1660" i="16"/>
  <c r="L1660" i="16"/>
  <c r="J1660" i="16"/>
  <c r="M1660" i="16" s="1"/>
  <c r="G1660" i="16"/>
  <c r="W1659" i="16"/>
  <c r="U1659" i="16"/>
  <c r="P1659" i="16"/>
  <c r="O1659" i="16"/>
  <c r="L1659" i="16"/>
  <c r="J1659" i="16"/>
  <c r="M1659" i="16" s="1"/>
  <c r="G1659" i="16"/>
  <c r="Y1658" i="16"/>
  <c r="W1658" i="16"/>
  <c r="U1658" i="16"/>
  <c r="X1658" i="16" s="1"/>
  <c r="P1658" i="16"/>
  <c r="Q1658" i="16" s="1"/>
  <c r="O1658" i="16"/>
  <c r="L1658" i="16"/>
  <c r="J1658" i="16"/>
  <c r="M1658" i="16" s="1"/>
  <c r="G1658" i="16"/>
  <c r="Y1657" i="16"/>
  <c r="W1657" i="16"/>
  <c r="U1657" i="16"/>
  <c r="X1657" i="16" s="1"/>
  <c r="P1657" i="16"/>
  <c r="Q1657" i="16" s="1"/>
  <c r="O1657" i="16"/>
  <c r="L1657" i="16"/>
  <c r="J1657" i="16"/>
  <c r="M1657" i="16" s="1"/>
  <c r="G1657" i="16"/>
  <c r="Y1656" i="16"/>
  <c r="W1656" i="16"/>
  <c r="U1656" i="16"/>
  <c r="X1656" i="16" s="1"/>
  <c r="P1656" i="16"/>
  <c r="Q1656" i="16" s="1"/>
  <c r="O1656" i="16"/>
  <c r="L1656" i="16"/>
  <c r="J1656" i="16"/>
  <c r="M1656" i="16" s="1"/>
  <c r="G1656" i="16"/>
  <c r="W1655" i="16"/>
  <c r="U1655" i="16"/>
  <c r="P1655" i="16"/>
  <c r="Q1655" i="16" s="1"/>
  <c r="O1655" i="16"/>
  <c r="L1655" i="16"/>
  <c r="J1655" i="16"/>
  <c r="M1655" i="16" s="1"/>
  <c r="G1655" i="16"/>
  <c r="Y1654" i="16"/>
  <c r="W1654" i="16"/>
  <c r="U1654" i="16"/>
  <c r="X1654" i="16" s="1"/>
  <c r="P1654" i="16"/>
  <c r="Q1654" i="16" s="1"/>
  <c r="O1654" i="16"/>
  <c r="L1654" i="16"/>
  <c r="J1654" i="16"/>
  <c r="M1654" i="16" s="1"/>
  <c r="G1654" i="16"/>
  <c r="W1653" i="16"/>
  <c r="U1653" i="16"/>
  <c r="X1653" i="16" s="1"/>
  <c r="Y1653" i="16" s="1"/>
  <c r="P1653" i="16"/>
  <c r="Q1653" i="16" s="1"/>
  <c r="O1653" i="16"/>
  <c r="L1653" i="16"/>
  <c r="J1653" i="16"/>
  <c r="M1653" i="16" s="1"/>
  <c r="G1653" i="16"/>
  <c r="Y1652" i="16"/>
  <c r="W1652" i="16"/>
  <c r="U1652" i="16"/>
  <c r="X1652" i="16" s="1"/>
  <c r="S1652" i="16"/>
  <c r="P1652" i="16"/>
  <c r="Q1652" i="16" s="1"/>
  <c r="O1652" i="16"/>
  <c r="L1652" i="16"/>
  <c r="J1652" i="16"/>
  <c r="M1652" i="16" s="1"/>
  <c r="G1652" i="16"/>
  <c r="Y1651" i="16"/>
  <c r="W1651" i="16"/>
  <c r="U1651" i="16"/>
  <c r="X1651" i="16" s="1"/>
  <c r="P1651" i="16"/>
  <c r="O1651" i="16"/>
  <c r="L1651" i="16"/>
  <c r="J1651" i="16"/>
  <c r="M1651" i="16" s="1"/>
  <c r="G1651" i="16"/>
  <c r="Y1650" i="16"/>
  <c r="W1650" i="16"/>
  <c r="U1650" i="16"/>
  <c r="X1650" i="16" s="1"/>
  <c r="S1650" i="16"/>
  <c r="P1650" i="16"/>
  <c r="Q1650" i="16" s="1"/>
  <c r="O1650" i="16"/>
  <c r="L1650" i="16"/>
  <c r="J1650" i="16"/>
  <c r="M1650" i="16" s="1"/>
  <c r="G1650" i="16"/>
  <c r="Y1649" i="16"/>
  <c r="W1649" i="16"/>
  <c r="U1649" i="16"/>
  <c r="X1649" i="16" s="1"/>
  <c r="P1649" i="16"/>
  <c r="Q1649" i="16" s="1"/>
  <c r="O1649" i="16"/>
  <c r="L1649" i="16"/>
  <c r="J1649" i="16"/>
  <c r="M1649" i="16" s="1"/>
  <c r="G1649" i="16"/>
  <c r="Y1648" i="16"/>
  <c r="W1648" i="16"/>
  <c r="U1648" i="16"/>
  <c r="X1648" i="16" s="1"/>
  <c r="P1648" i="16"/>
  <c r="Q1648" i="16" s="1"/>
  <c r="O1648" i="16"/>
  <c r="L1648" i="16"/>
  <c r="J1648" i="16"/>
  <c r="M1648" i="16" s="1"/>
  <c r="G1648" i="16"/>
  <c r="Y1647" i="16"/>
  <c r="W1647" i="16"/>
  <c r="U1647" i="16"/>
  <c r="X1647" i="16" s="1"/>
  <c r="S1647" i="16"/>
  <c r="P1647" i="16"/>
  <c r="Q1647" i="16" s="1"/>
  <c r="O1647" i="16"/>
  <c r="L1647" i="16"/>
  <c r="J1647" i="16"/>
  <c r="M1647" i="16" s="1"/>
  <c r="G1647" i="16"/>
  <c r="Y1646" i="16"/>
  <c r="W1646" i="16"/>
  <c r="U1646" i="16"/>
  <c r="X1646" i="16" s="1"/>
  <c r="P1646" i="16"/>
  <c r="Q1646" i="16" s="1"/>
  <c r="O1646" i="16"/>
  <c r="L1646" i="16"/>
  <c r="J1646" i="16"/>
  <c r="M1646" i="16" s="1"/>
  <c r="G1646" i="16"/>
  <c r="Y1645" i="16"/>
  <c r="W1645" i="16"/>
  <c r="U1645" i="16"/>
  <c r="X1645" i="16" s="1"/>
  <c r="S1645" i="16"/>
  <c r="P1645" i="16"/>
  <c r="Q1645" i="16" s="1"/>
  <c r="O1645" i="16"/>
  <c r="L1645" i="16"/>
  <c r="J1645" i="16"/>
  <c r="M1645" i="16" s="1"/>
  <c r="G1645" i="16"/>
  <c r="Y1644" i="16"/>
  <c r="W1644" i="16"/>
  <c r="U1644" i="16"/>
  <c r="X1644" i="16" s="1"/>
  <c r="S1644" i="16"/>
  <c r="P1644" i="16"/>
  <c r="Q1644" i="16" s="1"/>
  <c r="O1644" i="16"/>
  <c r="L1644" i="16"/>
  <c r="J1644" i="16"/>
  <c r="M1644" i="16" s="1"/>
  <c r="G1644" i="16"/>
  <c r="Y1643" i="16"/>
  <c r="W1643" i="16"/>
  <c r="U1643" i="16"/>
  <c r="X1643" i="16" s="1"/>
  <c r="S1643" i="16"/>
  <c r="P1643" i="16"/>
  <c r="Q1643" i="16" s="1"/>
  <c r="O1643" i="16"/>
  <c r="L1643" i="16"/>
  <c r="J1643" i="16"/>
  <c r="M1643" i="16" s="1"/>
  <c r="G1643" i="16"/>
  <c r="Y1642" i="16"/>
  <c r="W1642" i="16"/>
  <c r="U1642" i="16"/>
  <c r="X1642" i="16" s="1"/>
  <c r="P1642" i="16"/>
  <c r="Q1642" i="16" s="1"/>
  <c r="O1642" i="16"/>
  <c r="L1642" i="16"/>
  <c r="J1642" i="16"/>
  <c r="M1642" i="16" s="1"/>
  <c r="G1642" i="16"/>
  <c r="Y1641" i="16"/>
  <c r="W1641" i="16"/>
  <c r="U1641" i="16"/>
  <c r="X1641" i="16" s="1"/>
  <c r="P1641" i="16"/>
  <c r="Q1641" i="16" s="1"/>
  <c r="O1641" i="16"/>
  <c r="L1641" i="16"/>
  <c r="J1641" i="16"/>
  <c r="M1641" i="16" s="1"/>
  <c r="G1641" i="16"/>
  <c r="Y1640" i="16"/>
  <c r="W1640" i="16"/>
  <c r="U1640" i="16"/>
  <c r="X1640" i="16" s="1"/>
  <c r="P1640" i="16"/>
  <c r="Q1640" i="16" s="1"/>
  <c r="O1640" i="16"/>
  <c r="L1640" i="16"/>
  <c r="J1640" i="16"/>
  <c r="M1640" i="16" s="1"/>
  <c r="G1640" i="16"/>
  <c r="Y1639" i="16"/>
  <c r="W1639" i="16"/>
  <c r="U1639" i="16"/>
  <c r="X1639" i="16" s="1"/>
  <c r="P1639" i="16"/>
  <c r="Q1639" i="16" s="1"/>
  <c r="O1639" i="16"/>
  <c r="L1639" i="16"/>
  <c r="J1639" i="16"/>
  <c r="M1639" i="16" s="1"/>
  <c r="G1639" i="16"/>
  <c r="Y1638" i="16"/>
  <c r="W1638" i="16"/>
  <c r="U1638" i="16"/>
  <c r="X1638" i="16" s="1"/>
  <c r="P1638" i="16"/>
  <c r="Q1638" i="16" s="1"/>
  <c r="O1638" i="16"/>
  <c r="L1638" i="16"/>
  <c r="J1638" i="16"/>
  <c r="M1638" i="16" s="1"/>
  <c r="G1638" i="16"/>
  <c r="Y1637" i="16"/>
  <c r="W1637" i="16"/>
  <c r="U1637" i="16"/>
  <c r="X1637" i="16" s="1"/>
  <c r="P1637" i="16"/>
  <c r="Q1637" i="16" s="1"/>
  <c r="O1637" i="16"/>
  <c r="L1637" i="16"/>
  <c r="J1637" i="16"/>
  <c r="M1637" i="16" s="1"/>
  <c r="G1637" i="16"/>
  <c r="Y1636" i="16"/>
  <c r="W1636" i="16"/>
  <c r="U1636" i="16"/>
  <c r="X1636" i="16" s="1"/>
  <c r="P1636" i="16"/>
  <c r="Q1636" i="16" s="1"/>
  <c r="O1636" i="16"/>
  <c r="L1636" i="16"/>
  <c r="J1636" i="16"/>
  <c r="M1636" i="16" s="1"/>
  <c r="G1636" i="16"/>
  <c r="Y1635" i="16"/>
  <c r="W1635" i="16"/>
  <c r="U1635" i="16"/>
  <c r="X1635" i="16" s="1"/>
  <c r="S1635" i="16"/>
  <c r="P1635" i="16"/>
  <c r="Q1635" i="16" s="1"/>
  <c r="O1635" i="16"/>
  <c r="L1635" i="16"/>
  <c r="J1635" i="16"/>
  <c r="M1635" i="16" s="1"/>
  <c r="G1635" i="16"/>
  <c r="Y1634" i="16"/>
  <c r="W1634" i="16"/>
  <c r="U1634" i="16"/>
  <c r="X1634" i="16" s="1"/>
  <c r="S1634" i="16"/>
  <c r="P1634" i="16"/>
  <c r="Q1634" i="16" s="1"/>
  <c r="O1634" i="16"/>
  <c r="L1634" i="16"/>
  <c r="J1634" i="16"/>
  <c r="M1634" i="16" s="1"/>
  <c r="G1634" i="16"/>
  <c r="W1633" i="16"/>
  <c r="U1633" i="16"/>
  <c r="X1633" i="16" s="1"/>
  <c r="P1633" i="16"/>
  <c r="Q1633" i="16" s="1"/>
  <c r="O1633" i="16"/>
  <c r="L1633" i="16"/>
  <c r="J1633" i="16"/>
  <c r="M1633" i="16" s="1"/>
  <c r="G1633" i="16"/>
  <c r="Y1632" i="16"/>
  <c r="W1632" i="16"/>
  <c r="U1632" i="16"/>
  <c r="X1632" i="16" s="1"/>
  <c r="P1632" i="16"/>
  <c r="Q1632" i="16" s="1"/>
  <c r="O1632" i="16"/>
  <c r="L1632" i="16"/>
  <c r="J1632" i="16"/>
  <c r="M1632" i="16" s="1"/>
  <c r="G1632" i="16"/>
  <c r="Y1631" i="16"/>
  <c r="W1631" i="16"/>
  <c r="U1631" i="16"/>
  <c r="X1631" i="16" s="1"/>
  <c r="S1631" i="16"/>
  <c r="P1631" i="16"/>
  <c r="Q1631" i="16" s="1"/>
  <c r="O1631" i="16"/>
  <c r="L1631" i="16"/>
  <c r="J1631" i="16"/>
  <c r="M1631" i="16" s="1"/>
  <c r="G1631" i="16"/>
  <c r="Y1630" i="16"/>
  <c r="W1630" i="16"/>
  <c r="U1630" i="16"/>
  <c r="X1630" i="16" s="1"/>
  <c r="P1630" i="16"/>
  <c r="O1630" i="16"/>
  <c r="L1630" i="16"/>
  <c r="J1630" i="16"/>
  <c r="M1630" i="16" s="1"/>
  <c r="G1630" i="16"/>
  <c r="Y1629" i="16"/>
  <c r="W1629" i="16"/>
  <c r="U1629" i="16"/>
  <c r="X1629" i="16" s="1"/>
  <c r="P1629" i="16"/>
  <c r="Q1629" i="16" s="1"/>
  <c r="O1629" i="16"/>
  <c r="L1629" i="16"/>
  <c r="J1629" i="16"/>
  <c r="M1629" i="16" s="1"/>
  <c r="G1629" i="16"/>
  <c r="Y1628" i="16"/>
  <c r="W1628" i="16"/>
  <c r="U1628" i="16"/>
  <c r="X1628" i="16" s="1"/>
  <c r="P1628" i="16"/>
  <c r="Q1628" i="16" s="1"/>
  <c r="O1628" i="16"/>
  <c r="L1628" i="16"/>
  <c r="J1628" i="16"/>
  <c r="M1628" i="16" s="1"/>
  <c r="G1628" i="16"/>
  <c r="W1627" i="16"/>
  <c r="U1627" i="16"/>
  <c r="P1627" i="16"/>
  <c r="O1627" i="16"/>
  <c r="L1627" i="16"/>
  <c r="J1627" i="16"/>
  <c r="M1627" i="16" s="1"/>
  <c r="G1627" i="16"/>
  <c r="W1626" i="16"/>
  <c r="U1626" i="16"/>
  <c r="X1626" i="16" s="1"/>
  <c r="Y1626" i="16" s="1"/>
  <c r="P1626" i="16"/>
  <c r="Q1626" i="16" s="1"/>
  <c r="O1626" i="16"/>
  <c r="L1626" i="16"/>
  <c r="J1626" i="16"/>
  <c r="M1626" i="16" s="1"/>
  <c r="G1626" i="16"/>
  <c r="Y1625" i="16"/>
  <c r="W1625" i="16"/>
  <c r="U1625" i="16"/>
  <c r="X1625" i="16" s="1"/>
  <c r="P1625" i="16"/>
  <c r="Q1625" i="16" s="1"/>
  <c r="O1625" i="16"/>
  <c r="L1625" i="16"/>
  <c r="J1625" i="16"/>
  <c r="M1625" i="16" s="1"/>
  <c r="G1625" i="16"/>
  <c r="Y1624" i="16"/>
  <c r="W1624" i="16"/>
  <c r="U1624" i="16"/>
  <c r="X1624" i="16" s="1"/>
  <c r="P1624" i="16"/>
  <c r="Q1624" i="16" s="1"/>
  <c r="O1624" i="16"/>
  <c r="L1624" i="16"/>
  <c r="J1624" i="16"/>
  <c r="M1624" i="16" s="1"/>
  <c r="G1624" i="16"/>
  <c r="Y1623" i="16"/>
  <c r="W1623" i="16"/>
  <c r="U1623" i="16"/>
  <c r="X1623" i="16" s="1"/>
  <c r="P1623" i="16"/>
  <c r="Q1623" i="16" s="1"/>
  <c r="O1623" i="16"/>
  <c r="L1623" i="16"/>
  <c r="J1623" i="16"/>
  <c r="M1623" i="16" s="1"/>
  <c r="G1623" i="16"/>
  <c r="Y1622" i="16"/>
  <c r="W1622" i="16"/>
  <c r="U1622" i="16"/>
  <c r="X1622" i="16" s="1"/>
  <c r="P1622" i="16"/>
  <c r="Q1622" i="16" s="1"/>
  <c r="O1622" i="16"/>
  <c r="L1622" i="16"/>
  <c r="J1622" i="16"/>
  <c r="M1622" i="16" s="1"/>
  <c r="G1622" i="16"/>
  <c r="Y1621" i="16"/>
  <c r="W1621" i="16"/>
  <c r="U1621" i="16"/>
  <c r="X1621" i="16" s="1"/>
  <c r="P1621" i="16"/>
  <c r="Q1621" i="16" s="1"/>
  <c r="O1621" i="16"/>
  <c r="L1621" i="16"/>
  <c r="J1621" i="16"/>
  <c r="M1621" i="16" s="1"/>
  <c r="G1621" i="16"/>
  <c r="Y1620" i="16"/>
  <c r="W1620" i="16"/>
  <c r="U1620" i="16"/>
  <c r="X1620" i="16" s="1"/>
  <c r="P1620" i="16"/>
  <c r="Q1620" i="16" s="1"/>
  <c r="O1620" i="16"/>
  <c r="L1620" i="16"/>
  <c r="J1620" i="16"/>
  <c r="M1620" i="16" s="1"/>
  <c r="G1620" i="16"/>
  <c r="Y1619" i="16"/>
  <c r="W1619" i="16"/>
  <c r="U1619" i="16"/>
  <c r="X1619" i="16" s="1"/>
  <c r="S1619" i="16"/>
  <c r="P1619" i="16"/>
  <c r="O1619" i="16"/>
  <c r="L1619" i="16"/>
  <c r="J1619" i="16"/>
  <c r="M1619" i="16" s="1"/>
  <c r="G1619" i="16"/>
  <c r="Y1618" i="16"/>
  <c r="W1618" i="16"/>
  <c r="U1618" i="16"/>
  <c r="X1618" i="16" s="1"/>
  <c r="P1618" i="16"/>
  <c r="Q1618" i="16" s="1"/>
  <c r="O1618" i="16"/>
  <c r="L1618" i="16"/>
  <c r="J1618" i="16"/>
  <c r="M1618" i="16" s="1"/>
  <c r="G1618" i="16"/>
  <c r="Y1617" i="16"/>
  <c r="W1617" i="16"/>
  <c r="U1617" i="16"/>
  <c r="X1617" i="16" s="1"/>
  <c r="P1617" i="16"/>
  <c r="Q1617" i="16" s="1"/>
  <c r="O1617" i="16"/>
  <c r="L1617" i="16"/>
  <c r="J1617" i="16"/>
  <c r="M1617" i="16" s="1"/>
  <c r="G1617" i="16"/>
  <c r="Y1616" i="16"/>
  <c r="W1616" i="16"/>
  <c r="U1616" i="16"/>
  <c r="X1616" i="16" s="1"/>
  <c r="S1616" i="16"/>
  <c r="P1616" i="16"/>
  <c r="Q1616" i="16" s="1"/>
  <c r="O1616" i="16"/>
  <c r="L1616" i="16"/>
  <c r="J1616" i="16"/>
  <c r="M1616" i="16" s="1"/>
  <c r="G1616" i="16"/>
  <c r="Y1615" i="16"/>
  <c r="W1615" i="16"/>
  <c r="U1615" i="16"/>
  <c r="X1615" i="16" s="1"/>
  <c r="P1615" i="16"/>
  <c r="Q1615" i="16" s="1"/>
  <c r="O1615" i="16"/>
  <c r="L1615" i="16"/>
  <c r="J1615" i="16"/>
  <c r="M1615" i="16" s="1"/>
  <c r="G1615" i="16"/>
  <c r="Y1614" i="16"/>
  <c r="W1614" i="16"/>
  <c r="U1614" i="16"/>
  <c r="X1614" i="16" s="1"/>
  <c r="P1614" i="16"/>
  <c r="O1614" i="16"/>
  <c r="L1614" i="16"/>
  <c r="J1614" i="16"/>
  <c r="M1614" i="16" s="1"/>
  <c r="G1614" i="16"/>
  <c r="Y1613" i="16"/>
  <c r="W1613" i="16"/>
  <c r="U1613" i="16"/>
  <c r="X1613" i="16" s="1"/>
  <c r="P1613" i="16"/>
  <c r="Q1613" i="16" s="1"/>
  <c r="O1613" i="16"/>
  <c r="L1613" i="16"/>
  <c r="J1613" i="16"/>
  <c r="M1613" i="16" s="1"/>
  <c r="G1613" i="16"/>
  <c r="Y1612" i="16"/>
  <c r="W1612" i="16"/>
  <c r="U1612" i="16"/>
  <c r="X1612" i="16" s="1"/>
  <c r="P1612" i="16"/>
  <c r="Q1612" i="16" s="1"/>
  <c r="O1612" i="16"/>
  <c r="L1612" i="16"/>
  <c r="J1612" i="16"/>
  <c r="M1612" i="16" s="1"/>
  <c r="G1612" i="16"/>
  <c r="Y1611" i="16"/>
  <c r="W1611" i="16"/>
  <c r="U1611" i="16"/>
  <c r="X1611" i="16" s="1"/>
  <c r="P1611" i="16"/>
  <c r="O1611" i="16"/>
  <c r="L1611" i="16"/>
  <c r="J1611" i="16"/>
  <c r="M1611" i="16" s="1"/>
  <c r="G1611" i="16"/>
  <c r="Y1610" i="16"/>
  <c r="W1610" i="16"/>
  <c r="U1610" i="16"/>
  <c r="X1610" i="16" s="1"/>
  <c r="S1610" i="16"/>
  <c r="P1610" i="16"/>
  <c r="Q1610" i="16" s="1"/>
  <c r="O1610" i="16"/>
  <c r="L1610" i="16"/>
  <c r="J1610" i="16"/>
  <c r="M1610" i="16" s="1"/>
  <c r="G1610" i="16"/>
  <c r="Y1609" i="16"/>
  <c r="W1609" i="16"/>
  <c r="U1609" i="16"/>
  <c r="X1609" i="16" s="1"/>
  <c r="P1609" i="16"/>
  <c r="Q1609" i="16" s="1"/>
  <c r="O1609" i="16"/>
  <c r="L1609" i="16"/>
  <c r="J1609" i="16"/>
  <c r="M1609" i="16" s="1"/>
  <c r="G1609" i="16"/>
  <c r="Y1608" i="16"/>
  <c r="W1608" i="16"/>
  <c r="U1608" i="16"/>
  <c r="X1608" i="16" s="1"/>
  <c r="S1608" i="16"/>
  <c r="P1608" i="16"/>
  <c r="Q1608" i="16" s="1"/>
  <c r="O1608" i="16"/>
  <c r="L1608" i="16"/>
  <c r="J1608" i="16"/>
  <c r="M1608" i="16" s="1"/>
  <c r="G1608" i="16"/>
  <c r="Y1607" i="16"/>
  <c r="W1607" i="16"/>
  <c r="U1607" i="16"/>
  <c r="X1607" i="16" s="1"/>
  <c r="S1607" i="16"/>
  <c r="P1607" i="16"/>
  <c r="Q1607" i="16" s="1"/>
  <c r="O1607" i="16"/>
  <c r="L1607" i="16"/>
  <c r="J1607" i="16"/>
  <c r="M1607" i="16" s="1"/>
  <c r="G1607" i="16"/>
  <c r="Y1606" i="16"/>
  <c r="W1606" i="16"/>
  <c r="U1606" i="16"/>
  <c r="X1606" i="16" s="1"/>
  <c r="S1606" i="16"/>
  <c r="P1606" i="16"/>
  <c r="Q1606" i="16" s="1"/>
  <c r="O1606" i="16"/>
  <c r="L1606" i="16"/>
  <c r="J1606" i="16"/>
  <c r="M1606" i="16" s="1"/>
  <c r="G1606" i="16"/>
  <c r="Y1605" i="16"/>
  <c r="W1605" i="16"/>
  <c r="U1605" i="16"/>
  <c r="X1605" i="16" s="1"/>
  <c r="P1605" i="16"/>
  <c r="Q1605" i="16" s="1"/>
  <c r="O1605" i="16"/>
  <c r="L1605" i="16"/>
  <c r="J1605" i="16"/>
  <c r="M1605" i="16" s="1"/>
  <c r="G1605" i="16"/>
  <c r="Y1604" i="16"/>
  <c r="W1604" i="16"/>
  <c r="U1604" i="16"/>
  <c r="X1604" i="16" s="1"/>
  <c r="P1604" i="16"/>
  <c r="Q1604" i="16" s="1"/>
  <c r="O1604" i="16"/>
  <c r="L1604" i="16"/>
  <c r="J1604" i="16"/>
  <c r="M1604" i="16" s="1"/>
  <c r="G1604" i="16"/>
  <c r="Y1603" i="16"/>
  <c r="W1603" i="16"/>
  <c r="U1603" i="16"/>
  <c r="X1603" i="16" s="1"/>
  <c r="P1603" i="16"/>
  <c r="Q1603" i="16" s="1"/>
  <c r="O1603" i="16"/>
  <c r="L1603" i="16"/>
  <c r="J1603" i="16"/>
  <c r="M1603" i="16" s="1"/>
  <c r="G1603" i="16"/>
  <c r="Y1602" i="16"/>
  <c r="W1602" i="16"/>
  <c r="U1602" i="16"/>
  <c r="X1602" i="16" s="1"/>
  <c r="S1602" i="16"/>
  <c r="P1602" i="16"/>
  <c r="Q1602" i="16" s="1"/>
  <c r="O1602" i="16"/>
  <c r="L1602" i="16"/>
  <c r="J1602" i="16"/>
  <c r="M1602" i="16" s="1"/>
  <c r="G1602" i="16"/>
  <c r="Y1601" i="16"/>
  <c r="W1601" i="16"/>
  <c r="U1601" i="16"/>
  <c r="X1601" i="16" s="1"/>
  <c r="P1601" i="16"/>
  <c r="Q1601" i="16" s="1"/>
  <c r="O1601" i="16"/>
  <c r="L1601" i="16"/>
  <c r="J1601" i="16"/>
  <c r="M1601" i="16" s="1"/>
  <c r="G1601" i="16"/>
  <c r="Y1600" i="16"/>
  <c r="W1600" i="16"/>
  <c r="U1600" i="16"/>
  <c r="X1600" i="16" s="1"/>
  <c r="P1600" i="16"/>
  <c r="Q1600" i="16" s="1"/>
  <c r="O1600" i="16"/>
  <c r="L1600" i="16"/>
  <c r="J1600" i="16"/>
  <c r="M1600" i="16" s="1"/>
  <c r="G1600" i="16"/>
  <c r="Y1599" i="16"/>
  <c r="W1599" i="16"/>
  <c r="U1599" i="16"/>
  <c r="X1599" i="16" s="1"/>
  <c r="S1599" i="16"/>
  <c r="P1599" i="16"/>
  <c r="Q1599" i="16" s="1"/>
  <c r="O1599" i="16"/>
  <c r="L1599" i="16"/>
  <c r="J1599" i="16"/>
  <c r="M1599" i="16" s="1"/>
  <c r="G1599" i="16"/>
  <c r="Y1598" i="16"/>
  <c r="W1598" i="16"/>
  <c r="U1598" i="16"/>
  <c r="X1598" i="16" s="1"/>
  <c r="P1598" i="16"/>
  <c r="O1598" i="16"/>
  <c r="L1598" i="16"/>
  <c r="J1598" i="16"/>
  <c r="M1598" i="16" s="1"/>
  <c r="G1598" i="16"/>
  <c r="Y1597" i="16"/>
  <c r="W1597" i="16"/>
  <c r="U1597" i="16"/>
  <c r="X1597" i="16" s="1"/>
  <c r="P1597" i="16"/>
  <c r="Q1597" i="16" s="1"/>
  <c r="O1597" i="16"/>
  <c r="L1597" i="16"/>
  <c r="J1597" i="16"/>
  <c r="M1597" i="16" s="1"/>
  <c r="G1597" i="16"/>
  <c r="Y1596" i="16"/>
  <c r="W1596" i="16"/>
  <c r="U1596" i="16"/>
  <c r="X1596" i="16" s="1"/>
  <c r="P1596" i="16"/>
  <c r="Q1596" i="16" s="1"/>
  <c r="O1596" i="16"/>
  <c r="L1596" i="16"/>
  <c r="J1596" i="16"/>
  <c r="M1596" i="16" s="1"/>
  <c r="G1596" i="16"/>
  <c r="Y1595" i="16"/>
  <c r="W1595" i="16"/>
  <c r="U1595" i="16"/>
  <c r="X1595" i="16" s="1"/>
  <c r="S1595" i="16"/>
  <c r="P1595" i="16"/>
  <c r="O1595" i="16"/>
  <c r="L1595" i="16"/>
  <c r="J1595" i="16"/>
  <c r="M1595" i="16" s="1"/>
  <c r="G1595" i="16"/>
  <c r="Y1594" i="16"/>
  <c r="W1594" i="16"/>
  <c r="U1594" i="16"/>
  <c r="X1594" i="16" s="1"/>
  <c r="P1594" i="16"/>
  <c r="Q1594" i="16" s="1"/>
  <c r="O1594" i="16"/>
  <c r="L1594" i="16"/>
  <c r="J1594" i="16"/>
  <c r="M1594" i="16" s="1"/>
  <c r="G1594" i="16"/>
  <c r="Y1593" i="16"/>
  <c r="W1593" i="16"/>
  <c r="U1593" i="16"/>
  <c r="X1593" i="16" s="1"/>
  <c r="S1593" i="16"/>
  <c r="P1593" i="16"/>
  <c r="Q1593" i="16" s="1"/>
  <c r="O1593" i="16"/>
  <c r="L1593" i="16"/>
  <c r="J1593" i="16"/>
  <c r="M1593" i="16" s="1"/>
  <c r="G1593" i="16"/>
  <c r="Y1592" i="16"/>
  <c r="W1592" i="16"/>
  <c r="U1592" i="16"/>
  <c r="X1592" i="16" s="1"/>
  <c r="S1592" i="16"/>
  <c r="P1592" i="16"/>
  <c r="Q1592" i="16" s="1"/>
  <c r="O1592" i="16"/>
  <c r="L1592" i="16"/>
  <c r="J1592" i="16"/>
  <c r="M1592" i="16" s="1"/>
  <c r="G1592" i="16"/>
  <c r="Y1591" i="16"/>
  <c r="W1591" i="16"/>
  <c r="U1591" i="16"/>
  <c r="X1591" i="16" s="1"/>
  <c r="P1591" i="16"/>
  <c r="Q1591" i="16" s="1"/>
  <c r="O1591" i="16"/>
  <c r="L1591" i="16"/>
  <c r="J1591" i="16"/>
  <c r="M1591" i="16" s="1"/>
  <c r="G1591" i="16"/>
  <c r="Y1590" i="16"/>
  <c r="W1590" i="16"/>
  <c r="U1590" i="16"/>
  <c r="X1590" i="16" s="1"/>
  <c r="P1590" i="16"/>
  <c r="Q1590" i="16" s="1"/>
  <c r="O1590" i="16"/>
  <c r="L1590" i="16"/>
  <c r="J1590" i="16"/>
  <c r="M1590" i="16" s="1"/>
  <c r="G1590" i="16"/>
  <c r="Y1589" i="16"/>
  <c r="W1589" i="16"/>
  <c r="U1589" i="16"/>
  <c r="X1589" i="16" s="1"/>
  <c r="P1589" i="16"/>
  <c r="Q1589" i="16" s="1"/>
  <c r="O1589" i="16"/>
  <c r="L1589" i="16"/>
  <c r="J1589" i="16"/>
  <c r="M1589" i="16" s="1"/>
  <c r="G1589" i="16"/>
  <c r="Y1588" i="16"/>
  <c r="W1588" i="16"/>
  <c r="U1588" i="16"/>
  <c r="X1588" i="16" s="1"/>
  <c r="P1588" i="16"/>
  <c r="Q1588" i="16" s="1"/>
  <c r="O1588" i="16"/>
  <c r="L1588" i="16"/>
  <c r="J1588" i="16"/>
  <c r="M1588" i="16" s="1"/>
  <c r="G1588" i="16"/>
  <c r="Y1587" i="16"/>
  <c r="W1587" i="16"/>
  <c r="U1587" i="16"/>
  <c r="X1587" i="16" s="1"/>
  <c r="P1587" i="16"/>
  <c r="Q1587" i="16" s="1"/>
  <c r="O1587" i="16"/>
  <c r="L1587" i="16"/>
  <c r="J1587" i="16"/>
  <c r="M1587" i="16" s="1"/>
  <c r="G1587" i="16"/>
  <c r="Y1586" i="16"/>
  <c r="W1586" i="16"/>
  <c r="U1586" i="16"/>
  <c r="X1586" i="16" s="1"/>
  <c r="P1586" i="16"/>
  <c r="Q1586" i="16" s="1"/>
  <c r="O1586" i="16"/>
  <c r="L1586" i="16"/>
  <c r="J1586" i="16"/>
  <c r="M1586" i="16" s="1"/>
  <c r="G1586" i="16"/>
  <c r="W1585" i="16"/>
  <c r="U1585" i="16"/>
  <c r="X1585" i="16" s="1"/>
  <c r="Y1585" i="16" s="1"/>
  <c r="P1585" i="16"/>
  <c r="Q1585" i="16" s="1"/>
  <c r="O1585" i="16"/>
  <c r="L1585" i="16"/>
  <c r="J1585" i="16"/>
  <c r="M1585" i="16" s="1"/>
  <c r="G1585" i="16"/>
  <c r="Y1584" i="16"/>
  <c r="W1584" i="16"/>
  <c r="U1584" i="16"/>
  <c r="X1584" i="16" s="1"/>
  <c r="S1584" i="16"/>
  <c r="P1584" i="16"/>
  <c r="Q1584" i="16" s="1"/>
  <c r="O1584" i="16"/>
  <c r="L1584" i="16"/>
  <c r="J1584" i="16"/>
  <c r="M1584" i="16" s="1"/>
  <c r="G1584" i="16"/>
  <c r="Y1583" i="16"/>
  <c r="W1583" i="16"/>
  <c r="U1583" i="16"/>
  <c r="X1583" i="16" s="1"/>
  <c r="P1583" i="16"/>
  <c r="Q1583" i="16" s="1"/>
  <c r="O1583" i="16"/>
  <c r="L1583" i="16"/>
  <c r="J1583" i="16"/>
  <c r="M1583" i="16" s="1"/>
  <c r="G1583" i="16"/>
  <c r="Y1582" i="16"/>
  <c r="W1582" i="16"/>
  <c r="U1582" i="16"/>
  <c r="X1582" i="16" s="1"/>
  <c r="P1582" i="16"/>
  <c r="Q1582" i="16" s="1"/>
  <c r="O1582" i="16"/>
  <c r="L1582" i="16"/>
  <c r="J1582" i="16"/>
  <c r="M1582" i="16" s="1"/>
  <c r="G1582" i="16"/>
  <c r="Y1581" i="16"/>
  <c r="W1581" i="16"/>
  <c r="U1581" i="16"/>
  <c r="X1581" i="16" s="1"/>
  <c r="P1581" i="16"/>
  <c r="Q1581" i="16" s="1"/>
  <c r="O1581" i="16"/>
  <c r="L1581" i="16"/>
  <c r="J1581" i="16"/>
  <c r="M1581" i="16" s="1"/>
  <c r="G1581" i="16"/>
  <c r="W1580" i="16"/>
  <c r="U1580" i="16"/>
  <c r="S1580" i="16"/>
  <c r="P1580" i="16"/>
  <c r="Q1580" i="16" s="1"/>
  <c r="O1580" i="16"/>
  <c r="L1580" i="16"/>
  <c r="J1580" i="16"/>
  <c r="M1580" i="16" s="1"/>
  <c r="G1580" i="16"/>
  <c r="Y1579" i="16"/>
  <c r="W1579" i="16"/>
  <c r="U1579" i="16"/>
  <c r="X1579" i="16" s="1"/>
  <c r="P1579" i="16"/>
  <c r="Q1579" i="16" s="1"/>
  <c r="O1579" i="16"/>
  <c r="L1579" i="16"/>
  <c r="J1579" i="16"/>
  <c r="M1579" i="16" s="1"/>
  <c r="G1579" i="16"/>
  <c r="Y1578" i="16"/>
  <c r="W1578" i="16"/>
  <c r="U1578" i="16"/>
  <c r="X1578" i="16" s="1"/>
  <c r="P1578" i="16"/>
  <c r="Q1578" i="16" s="1"/>
  <c r="O1578" i="16"/>
  <c r="L1578" i="16"/>
  <c r="J1578" i="16"/>
  <c r="M1578" i="16" s="1"/>
  <c r="G1578" i="16"/>
  <c r="Y1577" i="16"/>
  <c r="W1577" i="16"/>
  <c r="U1577" i="16"/>
  <c r="X1577" i="16" s="1"/>
  <c r="P1577" i="16"/>
  <c r="Q1577" i="16" s="1"/>
  <c r="O1577" i="16"/>
  <c r="L1577" i="16"/>
  <c r="J1577" i="16"/>
  <c r="M1577" i="16" s="1"/>
  <c r="G1577" i="16"/>
  <c r="Y1576" i="16"/>
  <c r="W1576" i="16"/>
  <c r="U1576" i="16"/>
  <c r="X1576" i="16" s="1"/>
  <c r="P1576" i="16"/>
  <c r="Q1576" i="16" s="1"/>
  <c r="O1576" i="16"/>
  <c r="L1576" i="16"/>
  <c r="J1576" i="16"/>
  <c r="M1576" i="16" s="1"/>
  <c r="G1576" i="16"/>
  <c r="Y1575" i="16"/>
  <c r="W1575" i="16"/>
  <c r="U1575" i="16"/>
  <c r="X1575" i="16" s="1"/>
  <c r="P1575" i="16"/>
  <c r="Q1575" i="16" s="1"/>
  <c r="O1575" i="16"/>
  <c r="L1575" i="16"/>
  <c r="J1575" i="16"/>
  <c r="M1575" i="16" s="1"/>
  <c r="G1575" i="16"/>
  <c r="Y1574" i="16"/>
  <c r="W1574" i="16"/>
  <c r="U1574" i="16"/>
  <c r="X1574" i="16" s="1"/>
  <c r="S1574" i="16"/>
  <c r="P1574" i="16"/>
  <c r="Q1574" i="16" s="1"/>
  <c r="O1574" i="16"/>
  <c r="L1574" i="16"/>
  <c r="J1574" i="16"/>
  <c r="M1574" i="16" s="1"/>
  <c r="G1574" i="16"/>
  <c r="Y1573" i="16"/>
  <c r="W1573" i="16"/>
  <c r="U1573" i="16"/>
  <c r="X1573" i="16" s="1"/>
  <c r="S1573" i="16"/>
  <c r="P1573" i="16"/>
  <c r="Q1573" i="16" s="1"/>
  <c r="O1573" i="16"/>
  <c r="L1573" i="16"/>
  <c r="J1573" i="16"/>
  <c r="M1573" i="16" s="1"/>
  <c r="G1573" i="16"/>
  <c r="W1572" i="16"/>
  <c r="U1572" i="16"/>
  <c r="S1572" i="16"/>
  <c r="P1572" i="16"/>
  <c r="Q1572" i="16" s="1"/>
  <c r="O1572" i="16"/>
  <c r="L1572" i="16"/>
  <c r="J1572" i="16"/>
  <c r="M1572" i="16" s="1"/>
  <c r="G1572" i="16"/>
  <c r="Y1571" i="16"/>
  <c r="W1571" i="16"/>
  <c r="U1571" i="16"/>
  <c r="X1571" i="16" s="1"/>
  <c r="S1571" i="16"/>
  <c r="P1571" i="16"/>
  <c r="Q1571" i="16" s="1"/>
  <c r="O1571" i="16"/>
  <c r="L1571" i="16"/>
  <c r="J1571" i="16"/>
  <c r="M1571" i="16" s="1"/>
  <c r="G1571" i="16"/>
  <c r="Y1570" i="16"/>
  <c r="W1570" i="16"/>
  <c r="U1570" i="16"/>
  <c r="X1570" i="16" s="1"/>
  <c r="P1570" i="16"/>
  <c r="Q1570" i="16" s="1"/>
  <c r="O1570" i="16"/>
  <c r="L1570" i="16"/>
  <c r="J1570" i="16"/>
  <c r="M1570" i="16" s="1"/>
  <c r="G1570" i="16"/>
  <c r="Y1569" i="16"/>
  <c r="W1569" i="16"/>
  <c r="U1569" i="16"/>
  <c r="X1569" i="16" s="1"/>
  <c r="P1569" i="16"/>
  <c r="Q1569" i="16" s="1"/>
  <c r="O1569" i="16"/>
  <c r="L1569" i="16"/>
  <c r="J1569" i="16"/>
  <c r="M1569" i="16" s="1"/>
  <c r="G1569" i="16"/>
  <c r="Y1568" i="16"/>
  <c r="W1568" i="16"/>
  <c r="U1568" i="16"/>
  <c r="X1568" i="16" s="1"/>
  <c r="P1568" i="16"/>
  <c r="Q1568" i="16" s="1"/>
  <c r="O1568" i="16"/>
  <c r="L1568" i="16"/>
  <c r="J1568" i="16"/>
  <c r="M1568" i="16" s="1"/>
  <c r="G1568" i="16"/>
  <c r="Y1567" i="16"/>
  <c r="W1567" i="16"/>
  <c r="U1567" i="16"/>
  <c r="X1567" i="16" s="1"/>
  <c r="S1567" i="16"/>
  <c r="P1567" i="16"/>
  <c r="Q1567" i="16" s="1"/>
  <c r="O1567" i="16"/>
  <c r="L1567" i="16"/>
  <c r="J1567" i="16"/>
  <c r="M1567" i="16" s="1"/>
  <c r="G1567" i="16"/>
  <c r="Y1566" i="16"/>
  <c r="W1566" i="16"/>
  <c r="U1566" i="16"/>
  <c r="X1566" i="16" s="1"/>
  <c r="P1566" i="16"/>
  <c r="Q1566" i="16" s="1"/>
  <c r="O1566" i="16"/>
  <c r="L1566" i="16"/>
  <c r="J1566" i="16"/>
  <c r="M1566" i="16" s="1"/>
  <c r="G1566" i="16"/>
  <c r="Y1565" i="16"/>
  <c r="W1565" i="16"/>
  <c r="U1565" i="16"/>
  <c r="X1565" i="16" s="1"/>
  <c r="P1565" i="16"/>
  <c r="Q1565" i="16" s="1"/>
  <c r="O1565" i="16"/>
  <c r="L1565" i="16"/>
  <c r="J1565" i="16"/>
  <c r="M1565" i="16" s="1"/>
  <c r="G1565" i="16"/>
  <c r="Y1564" i="16"/>
  <c r="W1564" i="16"/>
  <c r="U1564" i="16"/>
  <c r="X1564" i="16" s="1"/>
  <c r="P1564" i="16"/>
  <c r="Q1564" i="16" s="1"/>
  <c r="O1564" i="16"/>
  <c r="L1564" i="16"/>
  <c r="J1564" i="16"/>
  <c r="M1564" i="16" s="1"/>
  <c r="G1564" i="16"/>
  <c r="Y1563" i="16"/>
  <c r="W1563" i="16"/>
  <c r="U1563" i="16"/>
  <c r="X1563" i="16" s="1"/>
  <c r="P1563" i="16"/>
  <c r="Q1563" i="16" s="1"/>
  <c r="O1563" i="16"/>
  <c r="L1563" i="16"/>
  <c r="J1563" i="16"/>
  <c r="M1563" i="16" s="1"/>
  <c r="G1563" i="16"/>
  <c r="Y1562" i="16"/>
  <c r="W1562" i="16"/>
  <c r="U1562" i="16"/>
  <c r="X1562" i="16" s="1"/>
  <c r="P1562" i="16"/>
  <c r="Q1562" i="16" s="1"/>
  <c r="O1562" i="16"/>
  <c r="L1562" i="16"/>
  <c r="J1562" i="16"/>
  <c r="M1562" i="16" s="1"/>
  <c r="G1562" i="16"/>
  <c r="Y1561" i="16"/>
  <c r="W1561" i="16"/>
  <c r="U1561" i="16"/>
  <c r="X1561" i="16" s="1"/>
  <c r="S1561" i="16"/>
  <c r="P1561" i="16"/>
  <c r="Q1561" i="16" s="1"/>
  <c r="O1561" i="16"/>
  <c r="L1561" i="16"/>
  <c r="J1561" i="16"/>
  <c r="M1561" i="16" s="1"/>
  <c r="G1561" i="16"/>
  <c r="Y1560" i="16"/>
  <c r="W1560" i="16"/>
  <c r="U1560" i="16"/>
  <c r="X1560" i="16" s="1"/>
  <c r="S1560" i="16"/>
  <c r="P1560" i="16"/>
  <c r="Q1560" i="16" s="1"/>
  <c r="O1560" i="16"/>
  <c r="L1560" i="16"/>
  <c r="J1560" i="16"/>
  <c r="M1560" i="16" s="1"/>
  <c r="G1560" i="16"/>
  <c r="Y1559" i="16"/>
  <c r="W1559" i="16"/>
  <c r="U1559" i="16"/>
  <c r="X1559" i="16" s="1"/>
  <c r="P1559" i="16"/>
  <c r="Q1559" i="16" s="1"/>
  <c r="O1559" i="16"/>
  <c r="L1559" i="16"/>
  <c r="J1559" i="16"/>
  <c r="M1559" i="16" s="1"/>
  <c r="G1559" i="16"/>
  <c r="Y1558" i="16"/>
  <c r="W1558" i="16"/>
  <c r="U1558" i="16"/>
  <c r="X1558" i="16" s="1"/>
  <c r="P1558" i="16"/>
  <c r="Q1558" i="16" s="1"/>
  <c r="O1558" i="16"/>
  <c r="L1558" i="16"/>
  <c r="J1558" i="16"/>
  <c r="M1558" i="16" s="1"/>
  <c r="G1558" i="16"/>
  <c r="Y1557" i="16"/>
  <c r="W1557" i="16"/>
  <c r="U1557" i="16"/>
  <c r="X1557" i="16" s="1"/>
  <c r="S1557" i="16"/>
  <c r="P1557" i="16"/>
  <c r="Q1557" i="16" s="1"/>
  <c r="O1557" i="16"/>
  <c r="L1557" i="16"/>
  <c r="J1557" i="16"/>
  <c r="M1557" i="16" s="1"/>
  <c r="G1557" i="16"/>
  <c r="Y1556" i="16"/>
  <c r="W1556" i="16"/>
  <c r="U1556" i="16"/>
  <c r="X1556" i="16" s="1"/>
  <c r="P1556" i="16"/>
  <c r="Q1556" i="16" s="1"/>
  <c r="O1556" i="16"/>
  <c r="L1556" i="16"/>
  <c r="J1556" i="16"/>
  <c r="M1556" i="16" s="1"/>
  <c r="G1556" i="16"/>
  <c r="Y1555" i="16"/>
  <c r="W1555" i="16"/>
  <c r="U1555" i="16"/>
  <c r="X1555" i="16" s="1"/>
  <c r="P1555" i="16"/>
  <c r="Q1555" i="16" s="1"/>
  <c r="O1555" i="16"/>
  <c r="L1555" i="16"/>
  <c r="J1555" i="16"/>
  <c r="M1555" i="16" s="1"/>
  <c r="G1555" i="16"/>
  <c r="Y1554" i="16"/>
  <c r="W1554" i="16"/>
  <c r="U1554" i="16"/>
  <c r="X1554" i="16" s="1"/>
  <c r="P1554" i="16"/>
  <c r="Q1554" i="16" s="1"/>
  <c r="O1554" i="16"/>
  <c r="L1554" i="16"/>
  <c r="J1554" i="16"/>
  <c r="M1554" i="16" s="1"/>
  <c r="G1554" i="16"/>
  <c r="Y1553" i="16"/>
  <c r="W1553" i="16"/>
  <c r="U1553" i="16"/>
  <c r="X1553" i="16" s="1"/>
  <c r="P1553" i="16"/>
  <c r="Q1553" i="16" s="1"/>
  <c r="O1553" i="16"/>
  <c r="L1553" i="16"/>
  <c r="J1553" i="16"/>
  <c r="M1553" i="16" s="1"/>
  <c r="G1553" i="16"/>
  <c r="Y1552" i="16"/>
  <c r="W1552" i="16"/>
  <c r="U1552" i="16"/>
  <c r="X1552" i="16" s="1"/>
  <c r="P1552" i="16"/>
  <c r="Q1552" i="16" s="1"/>
  <c r="O1552" i="16"/>
  <c r="L1552" i="16"/>
  <c r="J1552" i="16"/>
  <c r="M1552" i="16" s="1"/>
  <c r="G1552" i="16"/>
  <c r="W1551" i="16"/>
  <c r="U1551" i="16"/>
  <c r="P1551" i="16"/>
  <c r="Q1551" i="16" s="1"/>
  <c r="O1551" i="16"/>
  <c r="L1551" i="16"/>
  <c r="J1551" i="16"/>
  <c r="M1551" i="16" s="1"/>
  <c r="G1551" i="16"/>
  <c r="Y1550" i="16"/>
  <c r="W1550" i="16"/>
  <c r="U1550" i="16"/>
  <c r="X1550" i="16" s="1"/>
  <c r="P1550" i="16"/>
  <c r="Q1550" i="16" s="1"/>
  <c r="O1550" i="16"/>
  <c r="L1550" i="16"/>
  <c r="J1550" i="16"/>
  <c r="M1550" i="16" s="1"/>
  <c r="G1550" i="16"/>
  <c r="Y1549" i="16"/>
  <c r="W1549" i="16"/>
  <c r="U1549" i="16"/>
  <c r="X1549" i="16" s="1"/>
  <c r="P1549" i="16"/>
  <c r="Q1549" i="16" s="1"/>
  <c r="O1549" i="16"/>
  <c r="L1549" i="16"/>
  <c r="J1549" i="16"/>
  <c r="M1549" i="16" s="1"/>
  <c r="G1549" i="16"/>
  <c r="W1548" i="16"/>
  <c r="U1548" i="16"/>
  <c r="P1548" i="16"/>
  <c r="Q1548" i="16" s="1"/>
  <c r="O1548" i="16"/>
  <c r="L1548" i="16"/>
  <c r="J1548" i="16"/>
  <c r="M1548" i="16" s="1"/>
  <c r="G1548" i="16"/>
  <c r="Y1547" i="16"/>
  <c r="W1547" i="16"/>
  <c r="U1547" i="16"/>
  <c r="X1547" i="16" s="1"/>
  <c r="S1547" i="16"/>
  <c r="P1547" i="16"/>
  <c r="Q1547" i="16" s="1"/>
  <c r="O1547" i="16"/>
  <c r="L1547" i="16"/>
  <c r="J1547" i="16"/>
  <c r="M1547" i="16" s="1"/>
  <c r="G1547" i="16"/>
  <c r="Y1546" i="16"/>
  <c r="W1546" i="16"/>
  <c r="U1546" i="16"/>
  <c r="X1546" i="16" s="1"/>
  <c r="S1546" i="16"/>
  <c r="P1546" i="16"/>
  <c r="Q1546" i="16" s="1"/>
  <c r="O1546" i="16"/>
  <c r="L1546" i="16"/>
  <c r="J1546" i="16"/>
  <c r="M1546" i="16" s="1"/>
  <c r="G1546" i="16"/>
  <c r="Y1545" i="16"/>
  <c r="W1545" i="16"/>
  <c r="U1545" i="16"/>
  <c r="X1545" i="16" s="1"/>
  <c r="P1545" i="16"/>
  <c r="Q1545" i="16" s="1"/>
  <c r="O1545" i="16"/>
  <c r="L1545" i="16"/>
  <c r="J1545" i="16"/>
  <c r="M1545" i="16" s="1"/>
  <c r="G1545" i="16"/>
  <c r="Y1544" i="16"/>
  <c r="W1544" i="16"/>
  <c r="U1544" i="16"/>
  <c r="X1544" i="16" s="1"/>
  <c r="P1544" i="16"/>
  <c r="Q1544" i="16" s="1"/>
  <c r="O1544" i="16"/>
  <c r="L1544" i="16"/>
  <c r="J1544" i="16"/>
  <c r="M1544" i="16" s="1"/>
  <c r="G1544" i="16"/>
  <c r="Y1543" i="16"/>
  <c r="W1543" i="16"/>
  <c r="U1543" i="16"/>
  <c r="X1543" i="16" s="1"/>
  <c r="P1543" i="16"/>
  <c r="Q1543" i="16" s="1"/>
  <c r="O1543" i="16"/>
  <c r="L1543" i="16"/>
  <c r="J1543" i="16"/>
  <c r="M1543" i="16" s="1"/>
  <c r="G1543" i="16"/>
  <c r="Y1542" i="16"/>
  <c r="W1542" i="16"/>
  <c r="U1542" i="16"/>
  <c r="X1542" i="16" s="1"/>
  <c r="P1542" i="16"/>
  <c r="Q1542" i="16" s="1"/>
  <c r="O1542" i="16"/>
  <c r="L1542" i="16"/>
  <c r="J1542" i="16"/>
  <c r="M1542" i="16" s="1"/>
  <c r="G1542" i="16"/>
  <c r="Y1541" i="16"/>
  <c r="W1541" i="16"/>
  <c r="U1541" i="16"/>
  <c r="X1541" i="16" s="1"/>
  <c r="P1541" i="16"/>
  <c r="Q1541" i="16" s="1"/>
  <c r="O1541" i="16"/>
  <c r="L1541" i="16"/>
  <c r="J1541" i="16"/>
  <c r="M1541" i="16" s="1"/>
  <c r="G1541" i="16"/>
  <c r="Y1540" i="16"/>
  <c r="W1540" i="16"/>
  <c r="U1540" i="16"/>
  <c r="X1540" i="16" s="1"/>
  <c r="P1540" i="16"/>
  <c r="Q1540" i="16" s="1"/>
  <c r="O1540" i="16"/>
  <c r="L1540" i="16"/>
  <c r="J1540" i="16"/>
  <c r="M1540" i="16" s="1"/>
  <c r="G1540" i="16"/>
  <c r="Y1539" i="16"/>
  <c r="W1539" i="16"/>
  <c r="U1539" i="16"/>
  <c r="X1539" i="16" s="1"/>
  <c r="S1539" i="16"/>
  <c r="P1539" i="16"/>
  <c r="Q1539" i="16" s="1"/>
  <c r="O1539" i="16"/>
  <c r="L1539" i="16"/>
  <c r="J1539" i="16"/>
  <c r="M1539" i="16" s="1"/>
  <c r="G1539" i="16"/>
  <c r="Y1538" i="16"/>
  <c r="W1538" i="16"/>
  <c r="U1538" i="16"/>
  <c r="X1538" i="16" s="1"/>
  <c r="P1538" i="16"/>
  <c r="Q1538" i="16" s="1"/>
  <c r="O1538" i="16"/>
  <c r="L1538" i="16"/>
  <c r="J1538" i="16"/>
  <c r="M1538" i="16" s="1"/>
  <c r="G1538" i="16"/>
  <c r="Y1537" i="16"/>
  <c r="W1537" i="16"/>
  <c r="U1537" i="16"/>
  <c r="X1537" i="16" s="1"/>
  <c r="S1537" i="16"/>
  <c r="P1537" i="16"/>
  <c r="Q1537" i="16" s="1"/>
  <c r="O1537" i="16"/>
  <c r="L1537" i="16"/>
  <c r="J1537" i="16"/>
  <c r="M1537" i="16" s="1"/>
  <c r="G1537" i="16"/>
  <c r="Y1536" i="16"/>
  <c r="W1536" i="16"/>
  <c r="U1536" i="16"/>
  <c r="X1536" i="16" s="1"/>
  <c r="S1536" i="16"/>
  <c r="P1536" i="16"/>
  <c r="Q1536" i="16" s="1"/>
  <c r="O1536" i="16"/>
  <c r="L1536" i="16"/>
  <c r="J1536" i="16"/>
  <c r="M1536" i="16" s="1"/>
  <c r="G1536" i="16"/>
  <c r="Y1535" i="16"/>
  <c r="W1535" i="16"/>
  <c r="U1535" i="16"/>
  <c r="X1535" i="16" s="1"/>
  <c r="S1535" i="16"/>
  <c r="P1535" i="16"/>
  <c r="Q1535" i="16" s="1"/>
  <c r="O1535" i="16"/>
  <c r="L1535" i="16"/>
  <c r="J1535" i="16"/>
  <c r="M1535" i="16" s="1"/>
  <c r="G1535" i="16"/>
  <c r="W1534" i="16"/>
  <c r="U1534" i="16"/>
  <c r="X1534" i="16" s="1"/>
  <c r="P1534" i="16"/>
  <c r="Q1534" i="16" s="1"/>
  <c r="O1534" i="16"/>
  <c r="L1534" i="16"/>
  <c r="J1534" i="16"/>
  <c r="M1534" i="16" s="1"/>
  <c r="G1534" i="16"/>
  <c r="Y1533" i="16"/>
  <c r="W1533" i="16"/>
  <c r="U1533" i="16"/>
  <c r="X1533" i="16" s="1"/>
  <c r="P1533" i="16"/>
  <c r="Q1533" i="16" s="1"/>
  <c r="O1533" i="16"/>
  <c r="L1533" i="16"/>
  <c r="J1533" i="16"/>
  <c r="M1533" i="16" s="1"/>
  <c r="G1533" i="16"/>
  <c r="Y1532" i="16"/>
  <c r="W1532" i="16"/>
  <c r="U1532" i="16"/>
  <c r="X1532" i="16" s="1"/>
  <c r="S1532" i="16"/>
  <c r="P1532" i="16"/>
  <c r="Q1532" i="16" s="1"/>
  <c r="O1532" i="16"/>
  <c r="L1532" i="16"/>
  <c r="J1532" i="16"/>
  <c r="M1532" i="16" s="1"/>
  <c r="G1532" i="16"/>
  <c r="Y1531" i="16"/>
  <c r="W1531" i="16"/>
  <c r="U1531" i="16"/>
  <c r="X1531" i="16" s="1"/>
  <c r="S1531" i="16"/>
  <c r="P1531" i="16"/>
  <c r="Q1531" i="16" s="1"/>
  <c r="O1531" i="16"/>
  <c r="L1531" i="16"/>
  <c r="J1531" i="16"/>
  <c r="M1531" i="16" s="1"/>
  <c r="G1531" i="16"/>
  <c r="Y1530" i="16"/>
  <c r="W1530" i="16"/>
  <c r="U1530" i="16"/>
  <c r="X1530" i="16" s="1"/>
  <c r="P1530" i="16"/>
  <c r="Q1530" i="16" s="1"/>
  <c r="O1530" i="16"/>
  <c r="L1530" i="16"/>
  <c r="J1530" i="16"/>
  <c r="M1530" i="16" s="1"/>
  <c r="G1530" i="16"/>
  <c r="Y1529" i="16"/>
  <c r="W1529" i="16"/>
  <c r="U1529" i="16"/>
  <c r="X1529" i="16" s="1"/>
  <c r="P1529" i="16"/>
  <c r="Q1529" i="16" s="1"/>
  <c r="O1529" i="16"/>
  <c r="L1529" i="16"/>
  <c r="J1529" i="16"/>
  <c r="M1529" i="16" s="1"/>
  <c r="G1529" i="16"/>
  <c r="Y1528" i="16"/>
  <c r="W1528" i="16"/>
  <c r="U1528" i="16"/>
  <c r="X1528" i="16" s="1"/>
  <c r="P1528" i="16"/>
  <c r="Q1528" i="16" s="1"/>
  <c r="O1528" i="16"/>
  <c r="L1528" i="16"/>
  <c r="J1528" i="16"/>
  <c r="M1528" i="16" s="1"/>
  <c r="G1528" i="16"/>
  <c r="Y1527" i="16"/>
  <c r="W1527" i="16"/>
  <c r="U1527" i="16"/>
  <c r="X1527" i="16" s="1"/>
  <c r="P1527" i="16"/>
  <c r="Q1527" i="16" s="1"/>
  <c r="O1527" i="16"/>
  <c r="L1527" i="16"/>
  <c r="J1527" i="16"/>
  <c r="M1527" i="16" s="1"/>
  <c r="G1527" i="16"/>
  <c r="Y1526" i="16"/>
  <c r="W1526" i="16"/>
  <c r="U1526" i="16"/>
  <c r="X1526" i="16" s="1"/>
  <c r="P1526" i="16"/>
  <c r="Q1526" i="16" s="1"/>
  <c r="O1526" i="16"/>
  <c r="L1526" i="16"/>
  <c r="J1526" i="16"/>
  <c r="M1526" i="16" s="1"/>
  <c r="G1526" i="16"/>
  <c r="Y1525" i="16"/>
  <c r="W1525" i="16"/>
  <c r="U1525" i="16"/>
  <c r="X1525" i="16" s="1"/>
  <c r="P1525" i="16"/>
  <c r="Q1525" i="16" s="1"/>
  <c r="O1525" i="16"/>
  <c r="L1525" i="16"/>
  <c r="J1525" i="16"/>
  <c r="M1525" i="16" s="1"/>
  <c r="G1525" i="16"/>
  <c r="W1524" i="16"/>
  <c r="U1524" i="16"/>
  <c r="X1524" i="16" s="1"/>
  <c r="Y1524" i="16" s="1"/>
  <c r="S1524" i="16"/>
  <c r="P1524" i="16"/>
  <c r="Q1524" i="16" s="1"/>
  <c r="O1524" i="16"/>
  <c r="L1524" i="16"/>
  <c r="J1524" i="16"/>
  <c r="M1524" i="16" s="1"/>
  <c r="G1524" i="16"/>
  <c r="Y1523" i="16"/>
  <c r="W1523" i="16"/>
  <c r="U1523" i="16"/>
  <c r="X1523" i="16" s="1"/>
  <c r="S1523" i="16"/>
  <c r="P1523" i="16"/>
  <c r="Q1523" i="16" s="1"/>
  <c r="O1523" i="16"/>
  <c r="L1523" i="16"/>
  <c r="J1523" i="16"/>
  <c r="M1523" i="16" s="1"/>
  <c r="G1523" i="16"/>
  <c r="Y1522" i="16"/>
  <c r="W1522" i="16"/>
  <c r="U1522" i="16"/>
  <c r="X1522" i="16" s="1"/>
  <c r="P1522" i="16"/>
  <c r="Q1522" i="16" s="1"/>
  <c r="O1522" i="16"/>
  <c r="L1522" i="16"/>
  <c r="J1522" i="16"/>
  <c r="M1522" i="16" s="1"/>
  <c r="G1522" i="16"/>
  <c r="Y1521" i="16"/>
  <c r="W1521" i="16"/>
  <c r="U1521" i="16"/>
  <c r="X1521" i="16" s="1"/>
  <c r="P1521" i="16"/>
  <c r="Q1521" i="16" s="1"/>
  <c r="O1521" i="16"/>
  <c r="L1521" i="16"/>
  <c r="J1521" i="16"/>
  <c r="M1521" i="16" s="1"/>
  <c r="G1521" i="16"/>
  <c r="Y1520" i="16"/>
  <c r="W1520" i="16"/>
  <c r="U1520" i="16"/>
  <c r="X1520" i="16" s="1"/>
  <c r="P1520" i="16"/>
  <c r="Q1520" i="16" s="1"/>
  <c r="O1520" i="16"/>
  <c r="L1520" i="16"/>
  <c r="J1520" i="16"/>
  <c r="M1520" i="16" s="1"/>
  <c r="G1520" i="16"/>
  <c r="Y1519" i="16"/>
  <c r="W1519" i="16"/>
  <c r="U1519" i="16"/>
  <c r="X1519" i="16" s="1"/>
  <c r="P1519" i="16"/>
  <c r="Q1519" i="16" s="1"/>
  <c r="O1519" i="16"/>
  <c r="L1519" i="16"/>
  <c r="J1519" i="16"/>
  <c r="M1519" i="16" s="1"/>
  <c r="G1519" i="16"/>
  <c r="Y1518" i="16"/>
  <c r="W1518" i="16"/>
  <c r="U1518" i="16"/>
  <c r="X1518" i="16" s="1"/>
  <c r="P1518" i="16"/>
  <c r="Q1518" i="16" s="1"/>
  <c r="O1518" i="16"/>
  <c r="L1518" i="16"/>
  <c r="J1518" i="16"/>
  <c r="M1518" i="16" s="1"/>
  <c r="G1518" i="16"/>
  <c r="Y1517" i="16"/>
  <c r="W1517" i="16"/>
  <c r="U1517" i="16"/>
  <c r="X1517" i="16" s="1"/>
  <c r="S1517" i="16"/>
  <c r="P1517" i="16"/>
  <c r="Q1517" i="16" s="1"/>
  <c r="O1517" i="16"/>
  <c r="L1517" i="16"/>
  <c r="J1517" i="16"/>
  <c r="M1517" i="16" s="1"/>
  <c r="G1517" i="16"/>
  <c r="Y1516" i="16"/>
  <c r="W1516" i="16"/>
  <c r="U1516" i="16"/>
  <c r="X1516" i="16" s="1"/>
  <c r="P1516" i="16"/>
  <c r="Q1516" i="16" s="1"/>
  <c r="O1516" i="16"/>
  <c r="L1516" i="16"/>
  <c r="J1516" i="16"/>
  <c r="M1516" i="16" s="1"/>
  <c r="G1516" i="16"/>
  <c r="Y1515" i="16"/>
  <c r="W1515" i="16"/>
  <c r="U1515" i="16"/>
  <c r="X1515" i="16" s="1"/>
  <c r="P1515" i="16"/>
  <c r="Q1515" i="16" s="1"/>
  <c r="O1515" i="16"/>
  <c r="L1515" i="16"/>
  <c r="J1515" i="16"/>
  <c r="M1515" i="16" s="1"/>
  <c r="G1515" i="16"/>
  <c r="Y1514" i="16"/>
  <c r="W1514" i="16"/>
  <c r="U1514" i="16"/>
  <c r="X1514" i="16" s="1"/>
  <c r="P1514" i="16"/>
  <c r="Q1514" i="16" s="1"/>
  <c r="O1514" i="16"/>
  <c r="L1514" i="16"/>
  <c r="J1514" i="16"/>
  <c r="M1514" i="16" s="1"/>
  <c r="G1514" i="16"/>
  <c r="Y1513" i="16"/>
  <c r="W1513" i="16"/>
  <c r="U1513" i="16"/>
  <c r="X1513" i="16" s="1"/>
  <c r="P1513" i="16"/>
  <c r="Q1513" i="16" s="1"/>
  <c r="O1513" i="16"/>
  <c r="L1513" i="16"/>
  <c r="J1513" i="16"/>
  <c r="M1513" i="16" s="1"/>
  <c r="G1513" i="16"/>
  <c r="Y1512" i="16"/>
  <c r="W1512" i="16"/>
  <c r="U1512" i="16"/>
  <c r="X1512" i="16" s="1"/>
  <c r="S1512" i="16"/>
  <c r="P1512" i="16"/>
  <c r="Q1512" i="16" s="1"/>
  <c r="O1512" i="16"/>
  <c r="L1512" i="16"/>
  <c r="J1512" i="16"/>
  <c r="M1512" i="16" s="1"/>
  <c r="G1512" i="16"/>
  <c r="Y1511" i="16"/>
  <c r="W1511" i="16"/>
  <c r="U1511" i="16"/>
  <c r="X1511" i="16" s="1"/>
  <c r="P1511" i="16"/>
  <c r="Q1511" i="16" s="1"/>
  <c r="O1511" i="16"/>
  <c r="L1511" i="16"/>
  <c r="J1511" i="16"/>
  <c r="M1511" i="16" s="1"/>
  <c r="G1511" i="16"/>
  <c r="Y1510" i="16"/>
  <c r="W1510" i="16"/>
  <c r="U1510" i="16"/>
  <c r="X1510" i="16" s="1"/>
  <c r="S1510" i="16"/>
  <c r="P1510" i="16"/>
  <c r="Q1510" i="16" s="1"/>
  <c r="O1510" i="16"/>
  <c r="L1510" i="16"/>
  <c r="J1510" i="16"/>
  <c r="M1510" i="16" s="1"/>
  <c r="G1510" i="16"/>
  <c r="Y1509" i="16"/>
  <c r="W1509" i="16"/>
  <c r="U1509" i="16"/>
  <c r="X1509" i="16" s="1"/>
  <c r="S1509" i="16"/>
  <c r="P1509" i="16"/>
  <c r="Q1509" i="16" s="1"/>
  <c r="O1509" i="16"/>
  <c r="L1509" i="16"/>
  <c r="J1509" i="16"/>
  <c r="M1509" i="16" s="1"/>
  <c r="G1509" i="16"/>
  <c r="Y1508" i="16"/>
  <c r="W1508" i="16"/>
  <c r="U1508" i="16"/>
  <c r="X1508" i="16" s="1"/>
  <c r="P1508" i="16"/>
  <c r="Q1508" i="16" s="1"/>
  <c r="O1508" i="16"/>
  <c r="L1508" i="16"/>
  <c r="J1508" i="16"/>
  <c r="M1508" i="16" s="1"/>
  <c r="G1508" i="16"/>
  <c r="Y1507" i="16"/>
  <c r="W1507" i="16"/>
  <c r="U1507" i="16"/>
  <c r="X1507" i="16" s="1"/>
  <c r="S1507" i="16"/>
  <c r="P1507" i="16"/>
  <c r="Q1507" i="16" s="1"/>
  <c r="O1507" i="16"/>
  <c r="L1507" i="16"/>
  <c r="J1507" i="16"/>
  <c r="M1507" i="16" s="1"/>
  <c r="G1507" i="16"/>
  <c r="Y1506" i="16"/>
  <c r="W1506" i="16"/>
  <c r="U1506" i="16"/>
  <c r="X1506" i="16" s="1"/>
  <c r="P1506" i="16"/>
  <c r="Q1506" i="16" s="1"/>
  <c r="O1506" i="16"/>
  <c r="L1506" i="16"/>
  <c r="J1506" i="16"/>
  <c r="M1506" i="16" s="1"/>
  <c r="G1506" i="16"/>
  <c r="Y1505" i="16"/>
  <c r="W1505" i="16"/>
  <c r="U1505" i="16"/>
  <c r="X1505" i="16" s="1"/>
  <c r="S1505" i="16"/>
  <c r="P1505" i="16"/>
  <c r="Q1505" i="16" s="1"/>
  <c r="O1505" i="16"/>
  <c r="L1505" i="16"/>
  <c r="J1505" i="16"/>
  <c r="M1505" i="16" s="1"/>
  <c r="G1505" i="16"/>
  <c r="Y1504" i="16"/>
  <c r="W1504" i="16"/>
  <c r="U1504" i="16"/>
  <c r="X1504" i="16" s="1"/>
  <c r="P1504" i="16"/>
  <c r="Q1504" i="16" s="1"/>
  <c r="O1504" i="16"/>
  <c r="L1504" i="16"/>
  <c r="J1504" i="16"/>
  <c r="M1504" i="16" s="1"/>
  <c r="G1504" i="16"/>
  <c r="Y1503" i="16"/>
  <c r="W1503" i="16"/>
  <c r="U1503" i="16"/>
  <c r="X1503" i="16" s="1"/>
  <c r="S1503" i="16"/>
  <c r="P1503" i="16"/>
  <c r="Q1503" i="16" s="1"/>
  <c r="O1503" i="16"/>
  <c r="L1503" i="16"/>
  <c r="J1503" i="16"/>
  <c r="M1503" i="16" s="1"/>
  <c r="G1503" i="16"/>
  <c r="Y1502" i="16"/>
  <c r="W1502" i="16"/>
  <c r="U1502" i="16"/>
  <c r="X1502" i="16" s="1"/>
  <c r="P1502" i="16"/>
  <c r="Q1502" i="16" s="1"/>
  <c r="O1502" i="16"/>
  <c r="L1502" i="16"/>
  <c r="J1502" i="16"/>
  <c r="M1502" i="16" s="1"/>
  <c r="G1502" i="16"/>
  <c r="Y1501" i="16"/>
  <c r="W1501" i="16"/>
  <c r="U1501" i="16"/>
  <c r="X1501" i="16" s="1"/>
  <c r="P1501" i="16"/>
  <c r="O1501" i="16"/>
  <c r="L1501" i="16"/>
  <c r="J1501" i="16"/>
  <c r="M1501" i="16" s="1"/>
  <c r="G1501" i="16"/>
  <c r="Y1500" i="16"/>
  <c r="W1500" i="16"/>
  <c r="U1500" i="16"/>
  <c r="X1500" i="16" s="1"/>
  <c r="P1500" i="16"/>
  <c r="Q1500" i="16" s="1"/>
  <c r="O1500" i="16"/>
  <c r="L1500" i="16"/>
  <c r="J1500" i="16"/>
  <c r="M1500" i="16" s="1"/>
  <c r="G1500" i="16"/>
  <c r="Y1499" i="16"/>
  <c r="W1499" i="16"/>
  <c r="U1499" i="16"/>
  <c r="X1499" i="16" s="1"/>
  <c r="P1499" i="16"/>
  <c r="Q1499" i="16" s="1"/>
  <c r="O1499" i="16"/>
  <c r="L1499" i="16"/>
  <c r="J1499" i="16"/>
  <c r="M1499" i="16" s="1"/>
  <c r="G1499" i="16"/>
  <c r="Y1498" i="16"/>
  <c r="W1498" i="16"/>
  <c r="U1498" i="16"/>
  <c r="X1498" i="16" s="1"/>
  <c r="S1498" i="16"/>
  <c r="P1498" i="16"/>
  <c r="Q1498" i="16" s="1"/>
  <c r="O1498" i="16"/>
  <c r="L1498" i="16"/>
  <c r="J1498" i="16"/>
  <c r="M1498" i="16" s="1"/>
  <c r="G1498" i="16"/>
  <c r="Y1497" i="16"/>
  <c r="W1497" i="16"/>
  <c r="U1497" i="16"/>
  <c r="X1497" i="16" s="1"/>
  <c r="P1497" i="16"/>
  <c r="Q1497" i="16" s="1"/>
  <c r="O1497" i="16"/>
  <c r="L1497" i="16"/>
  <c r="J1497" i="16"/>
  <c r="M1497" i="16" s="1"/>
  <c r="G1497" i="16"/>
  <c r="Y1496" i="16"/>
  <c r="W1496" i="16"/>
  <c r="U1496" i="16"/>
  <c r="X1496" i="16" s="1"/>
  <c r="S1496" i="16"/>
  <c r="P1496" i="16"/>
  <c r="Q1496" i="16" s="1"/>
  <c r="O1496" i="16"/>
  <c r="L1496" i="16"/>
  <c r="J1496" i="16"/>
  <c r="M1496" i="16" s="1"/>
  <c r="G1496" i="16"/>
  <c r="Y1495" i="16"/>
  <c r="W1495" i="16"/>
  <c r="U1495" i="16"/>
  <c r="X1495" i="16" s="1"/>
  <c r="P1495" i="16"/>
  <c r="Q1495" i="16" s="1"/>
  <c r="O1495" i="16"/>
  <c r="L1495" i="16"/>
  <c r="J1495" i="16"/>
  <c r="M1495" i="16" s="1"/>
  <c r="G1495" i="16"/>
  <c r="Y1494" i="16"/>
  <c r="W1494" i="16"/>
  <c r="U1494" i="16"/>
  <c r="X1494" i="16" s="1"/>
  <c r="S1494" i="16"/>
  <c r="P1494" i="16"/>
  <c r="Q1494" i="16" s="1"/>
  <c r="O1494" i="16"/>
  <c r="L1494" i="16"/>
  <c r="J1494" i="16"/>
  <c r="M1494" i="16" s="1"/>
  <c r="G1494" i="16"/>
  <c r="Y1493" i="16"/>
  <c r="W1493" i="16"/>
  <c r="U1493" i="16"/>
  <c r="X1493" i="16" s="1"/>
  <c r="P1493" i="16"/>
  <c r="O1493" i="16"/>
  <c r="L1493" i="16"/>
  <c r="J1493" i="16"/>
  <c r="M1493" i="16" s="1"/>
  <c r="G1493" i="16"/>
  <c r="Y1492" i="16"/>
  <c r="W1492" i="16"/>
  <c r="U1492" i="16"/>
  <c r="X1492" i="16" s="1"/>
  <c r="P1492" i="16"/>
  <c r="Q1492" i="16" s="1"/>
  <c r="O1492" i="16"/>
  <c r="L1492" i="16"/>
  <c r="J1492" i="16"/>
  <c r="M1492" i="16" s="1"/>
  <c r="G1492" i="16"/>
  <c r="Y1491" i="16"/>
  <c r="W1491" i="16"/>
  <c r="U1491" i="16"/>
  <c r="X1491" i="16" s="1"/>
  <c r="P1491" i="16"/>
  <c r="O1491" i="16"/>
  <c r="L1491" i="16"/>
  <c r="J1491" i="16"/>
  <c r="M1491" i="16" s="1"/>
  <c r="G1491" i="16"/>
  <c r="Y1490" i="16"/>
  <c r="W1490" i="16"/>
  <c r="U1490" i="16"/>
  <c r="X1490" i="16" s="1"/>
  <c r="P1490" i="16"/>
  <c r="Q1490" i="16" s="1"/>
  <c r="O1490" i="16"/>
  <c r="L1490" i="16"/>
  <c r="J1490" i="16"/>
  <c r="M1490" i="16" s="1"/>
  <c r="G1490" i="16"/>
  <c r="Y1489" i="16"/>
  <c r="W1489" i="16"/>
  <c r="U1489" i="16"/>
  <c r="X1489" i="16" s="1"/>
  <c r="S1489" i="16"/>
  <c r="P1489" i="16"/>
  <c r="Q1489" i="16" s="1"/>
  <c r="O1489" i="16"/>
  <c r="L1489" i="16"/>
  <c r="J1489" i="16"/>
  <c r="M1489" i="16" s="1"/>
  <c r="G1489" i="16"/>
  <c r="Y1488" i="16"/>
  <c r="W1488" i="16"/>
  <c r="U1488" i="16"/>
  <c r="X1488" i="16" s="1"/>
  <c r="S1488" i="16"/>
  <c r="P1488" i="16"/>
  <c r="Q1488" i="16" s="1"/>
  <c r="O1488" i="16"/>
  <c r="L1488" i="16"/>
  <c r="J1488" i="16"/>
  <c r="M1488" i="16" s="1"/>
  <c r="G1488" i="16"/>
  <c r="Y1487" i="16"/>
  <c r="W1487" i="16"/>
  <c r="U1487" i="16"/>
  <c r="X1487" i="16" s="1"/>
  <c r="P1487" i="16"/>
  <c r="Q1487" i="16" s="1"/>
  <c r="O1487" i="16"/>
  <c r="L1487" i="16"/>
  <c r="J1487" i="16"/>
  <c r="M1487" i="16" s="1"/>
  <c r="G1487" i="16"/>
  <c r="Y1486" i="16"/>
  <c r="W1486" i="16"/>
  <c r="U1486" i="16"/>
  <c r="X1486" i="16" s="1"/>
  <c r="S1486" i="16"/>
  <c r="P1486" i="16"/>
  <c r="Q1486" i="16" s="1"/>
  <c r="O1486" i="16"/>
  <c r="L1486" i="16"/>
  <c r="J1486" i="16"/>
  <c r="M1486" i="16" s="1"/>
  <c r="G1486" i="16"/>
  <c r="Y1485" i="16"/>
  <c r="W1485" i="16"/>
  <c r="U1485" i="16"/>
  <c r="X1485" i="16" s="1"/>
  <c r="P1485" i="16"/>
  <c r="O1485" i="16"/>
  <c r="L1485" i="16"/>
  <c r="J1485" i="16"/>
  <c r="M1485" i="16" s="1"/>
  <c r="G1485" i="16"/>
  <c r="Y1484" i="16"/>
  <c r="W1484" i="16"/>
  <c r="U1484" i="16"/>
  <c r="X1484" i="16" s="1"/>
  <c r="P1484" i="16"/>
  <c r="Q1484" i="16" s="1"/>
  <c r="O1484" i="16"/>
  <c r="L1484" i="16"/>
  <c r="J1484" i="16"/>
  <c r="M1484" i="16" s="1"/>
  <c r="G1484" i="16"/>
  <c r="Y1483" i="16"/>
  <c r="W1483" i="16"/>
  <c r="U1483" i="16"/>
  <c r="X1483" i="16" s="1"/>
  <c r="P1483" i="16"/>
  <c r="Q1483" i="16" s="1"/>
  <c r="O1483" i="16"/>
  <c r="L1483" i="16"/>
  <c r="J1483" i="16"/>
  <c r="M1483" i="16" s="1"/>
  <c r="G1483" i="16"/>
  <c r="Y1482" i="16"/>
  <c r="W1482" i="16"/>
  <c r="U1482" i="16"/>
  <c r="X1482" i="16" s="1"/>
  <c r="P1482" i="16"/>
  <c r="Q1482" i="16" s="1"/>
  <c r="O1482" i="16"/>
  <c r="L1482" i="16"/>
  <c r="J1482" i="16"/>
  <c r="M1482" i="16" s="1"/>
  <c r="G1482" i="16"/>
  <c r="Y1481" i="16"/>
  <c r="W1481" i="16"/>
  <c r="U1481" i="16"/>
  <c r="X1481" i="16" s="1"/>
  <c r="P1481" i="16"/>
  <c r="Q1481" i="16" s="1"/>
  <c r="O1481" i="16"/>
  <c r="L1481" i="16"/>
  <c r="J1481" i="16"/>
  <c r="M1481" i="16" s="1"/>
  <c r="G1481" i="16"/>
  <c r="Y1480" i="16"/>
  <c r="W1480" i="16"/>
  <c r="U1480" i="16"/>
  <c r="X1480" i="16" s="1"/>
  <c r="P1480" i="16"/>
  <c r="Q1480" i="16" s="1"/>
  <c r="O1480" i="16"/>
  <c r="L1480" i="16"/>
  <c r="J1480" i="16"/>
  <c r="M1480" i="16" s="1"/>
  <c r="G1480" i="16"/>
  <c r="Y1479" i="16"/>
  <c r="W1479" i="16"/>
  <c r="U1479" i="16"/>
  <c r="X1479" i="16" s="1"/>
  <c r="P1479" i="16"/>
  <c r="O1479" i="16"/>
  <c r="L1479" i="16"/>
  <c r="J1479" i="16"/>
  <c r="M1479" i="16" s="1"/>
  <c r="G1479" i="16"/>
  <c r="Y1478" i="16"/>
  <c r="W1478" i="16"/>
  <c r="U1478" i="16"/>
  <c r="X1478" i="16" s="1"/>
  <c r="P1478" i="16"/>
  <c r="Q1478" i="16" s="1"/>
  <c r="O1478" i="16"/>
  <c r="L1478" i="16"/>
  <c r="J1478" i="16"/>
  <c r="M1478" i="16" s="1"/>
  <c r="G1478" i="16"/>
  <c r="Y1477" i="16"/>
  <c r="W1477" i="16"/>
  <c r="U1477" i="16"/>
  <c r="X1477" i="16" s="1"/>
  <c r="P1477" i="16"/>
  <c r="Q1477" i="16" s="1"/>
  <c r="O1477" i="16"/>
  <c r="L1477" i="16"/>
  <c r="J1477" i="16"/>
  <c r="M1477" i="16" s="1"/>
  <c r="G1477" i="16"/>
  <c r="Y1476" i="16"/>
  <c r="W1476" i="16"/>
  <c r="U1476" i="16"/>
  <c r="X1476" i="16" s="1"/>
  <c r="S1476" i="16"/>
  <c r="P1476" i="16"/>
  <c r="O1476" i="16"/>
  <c r="L1476" i="16"/>
  <c r="J1476" i="16"/>
  <c r="M1476" i="16" s="1"/>
  <c r="G1476" i="16"/>
  <c r="Y1475" i="16"/>
  <c r="W1475" i="16"/>
  <c r="U1475" i="16"/>
  <c r="X1475" i="16" s="1"/>
  <c r="P1475" i="16"/>
  <c r="Q1475" i="16" s="1"/>
  <c r="O1475" i="16"/>
  <c r="L1475" i="16"/>
  <c r="J1475" i="16"/>
  <c r="M1475" i="16" s="1"/>
  <c r="G1475" i="16"/>
  <c r="Y1474" i="16"/>
  <c r="W1474" i="16"/>
  <c r="U1474" i="16"/>
  <c r="X1474" i="16" s="1"/>
  <c r="P1474" i="16"/>
  <c r="Q1474" i="16" s="1"/>
  <c r="O1474" i="16"/>
  <c r="L1474" i="16"/>
  <c r="J1474" i="16"/>
  <c r="M1474" i="16" s="1"/>
  <c r="G1474" i="16"/>
  <c r="Y1473" i="16"/>
  <c r="W1473" i="16"/>
  <c r="U1473" i="16"/>
  <c r="X1473" i="16" s="1"/>
  <c r="P1473" i="16"/>
  <c r="Q1473" i="16" s="1"/>
  <c r="O1473" i="16"/>
  <c r="L1473" i="16"/>
  <c r="J1473" i="16"/>
  <c r="M1473" i="16" s="1"/>
  <c r="G1473" i="16"/>
  <c r="Y1472" i="16"/>
  <c r="W1472" i="16"/>
  <c r="U1472" i="16"/>
  <c r="X1472" i="16" s="1"/>
  <c r="P1472" i="16"/>
  <c r="O1472" i="16"/>
  <c r="L1472" i="16"/>
  <c r="J1472" i="16"/>
  <c r="M1472" i="16" s="1"/>
  <c r="G1472" i="16"/>
  <c r="Y1471" i="16"/>
  <c r="W1471" i="16"/>
  <c r="U1471" i="16"/>
  <c r="X1471" i="16" s="1"/>
  <c r="P1471" i="16"/>
  <c r="Q1471" i="16" s="1"/>
  <c r="O1471" i="16"/>
  <c r="L1471" i="16"/>
  <c r="J1471" i="16"/>
  <c r="M1471" i="16" s="1"/>
  <c r="G1471" i="16"/>
  <c r="Y1470" i="16"/>
  <c r="W1470" i="16"/>
  <c r="U1470" i="16"/>
  <c r="X1470" i="16" s="1"/>
  <c r="P1470" i="16"/>
  <c r="O1470" i="16"/>
  <c r="L1470" i="16"/>
  <c r="J1470" i="16"/>
  <c r="M1470" i="16" s="1"/>
  <c r="G1470" i="16"/>
  <c r="Y1469" i="16"/>
  <c r="W1469" i="16"/>
  <c r="U1469" i="16"/>
  <c r="X1469" i="16" s="1"/>
  <c r="S1469" i="16"/>
  <c r="P1469" i="16"/>
  <c r="Q1469" i="16" s="1"/>
  <c r="O1469" i="16"/>
  <c r="L1469" i="16"/>
  <c r="J1469" i="16"/>
  <c r="M1469" i="16" s="1"/>
  <c r="G1469" i="16"/>
  <c r="Y1468" i="16"/>
  <c r="W1468" i="16"/>
  <c r="U1468" i="16"/>
  <c r="X1468" i="16" s="1"/>
  <c r="P1468" i="16"/>
  <c r="Q1468" i="16" s="1"/>
  <c r="O1468" i="16"/>
  <c r="L1468" i="16"/>
  <c r="J1468" i="16"/>
  <c r="M1468" i="16" s="1"/>
  <c r="G1468" i="16"/>
  <c r="Y1467" i="16"/>
  <c r="W1467" i="16"/>
  <c r="U1467" i="16"/>
  <c r="X1467" i="16" s="1"/>
  <c r="P1467" i="16"/>
  <c r="Q1467" i="16" s="1"/>
  <c r="O1467" i="16"/>
  <c r="L1467" i="16"/>
  <c r="J1467" i="16"/>
  <c r="M1467" i="16" s="1"/>
  <c r="G1467" i="16"/>
  <c r="Y1466" i="16"/>
  <c r="W1466" i="16"/>
  <c r="U1466" i="16"/>
  <c r="X1466" i="16" s="1"/>
  <c r="S1466" i="16"/>
  <c r="P1466" i="16"/>
  <c r="Q1466" i="16" s="1"/>
  <c r="O1466" i="16"/>
  <c r="L1466" i="16"/>
  <c r="J1466" i="16"/>
  <c r="M1466" i="16" s="1"/>
  <c r="G1466" i="16"/>
  <c r="Y1465" i="16"/>
  <c r="W1465" i="16"/>
  <c r="U1465" i="16"/>
  <c r="X1465" i="16" s="1"/>
  <c r="P1465" i="16"/>
  <c r="Q1465" i="16" s="1"/>
  <c r="O1465" i="16"/>
  <c r="L1465" i="16"/>
  <c r="J1465" i="16"/>
  <c r="M1465" i="16" s="1"/>
  <c r="G1465" i="16"/>
  <c r="Y1464" i="16"/>
  <c r="W1464" i="16"/>
  <c r="U1464" i="16"/>
  <c r="X1464" i="16" s="1"/>
  <c r="P1464" i="16"/>
  <c r="Q1464" i="16" s="1"/>
  <c r="O1464" i="16"/>
  <c r="L1464" i="16"/>
  <c r="J1464" i="16"/>
  <c r="M1464" i="16" s="1"/>
  <c r="G1464" i="16"/>
  <c r="Y1463" i="16"/>
  <c r="W1463" i="16"/>
  <c r="U1463" i="16"/>
  <c r="X1463" i="16" s="1"/>
  <c r="P1463" i="16"/>
  <c r="O1463" i="16"/>
  <c r="L1463" i="16"/>
  <c r="J1463" i="16"/>
  <c r="M1463" i="16" s="1"/>
  <c r="G1463" i="16"/>
  <c r="Y1462" i="16"/>
  <c r="W1462" i="16"/>
  <c r="U1462" i="16"/>
  <c r="X1462" i="16" s="1"/>
  <c r="P1462" i="16"/>
  <c r="Q1462" i="16" s="1"/>
  <c r="O1462" i="16"/>
  <c r="L1462" i="16"/>
  <c r="J1462" i="16"/>
  <c r="M1462" i="16" s="1"/>
  <c r="G1462" i="16"/>
  <c r="Y1461" i="16"/>
  <c r="W1461" i="16"/>
  <c r="U1461" i="16"/>
  <c r="X1461" i="16" s="1"/>
  <c r="P1461" i="16"/>
  <c r="Q1461" i="16" s="1"/>
  <c r="O1461" i="16"/>
  <c r="L1461" i="16"/>
  <c r="J1461" i="16"/>
  <c r="M1461" i="16" s="1"/>
  <c r="G1461" i="16"/>
  <c r="Y1460" i="16"/>
  <c r="W1460" i="16"/>
  <c r="U1460" i="16"/>
  <c r="X1460" i="16" s="1"/>
  <c r="P1460" i="16"/>
  <c r="Q1460" i="16" s="1"/>
  <c r="O1460" i="16"/>
  <c r="L1460" i="16"/>
  <c r="J1460" i="16"/>
  <c r="M1460" i="16" s="1"/>
  <c r="G1460" i="16"/>
  <c r="Y1459" i="16"/>
  <c r="W1459" i="16"/>
  <c r="U1459" i="16"/>
  <c r="X1459" i="16" s="1"/>
  <c r="P1459" i="16"/>
  <c r="Q1459" i="16" s="1"/>
  <c r="O1459" i="16"/>
  <c r="L1459" i="16"/>
  <c r="J1459" i="16"/>
  <c r="M1459" i="16" s="1"/>
  <c r="G1459" i="16"/>
  <c r="Y1458" i="16"/>
  <c r="W1458" i="16"/>
  <c r="U1458" i="16"/>
  <c r="X1458" i="16" s="1"/>
  <c r="S1458" i="16"/>
  <c r="P1458" i="16"/>
  <c r="Q1458" i="16" s="1"/>
  <c r="O1458" i="16"/>
  <c r="L1458" i="16"/>
  <c r="J1458" i="16"/>
  <c r="M1458" i="16" s="1"/>
  <c r="G1458" i="16"/>
  <c r="Y1457" i="16"/>
  <c r="W1457" i="16"/>
  <c r="U1457" i="16"/>
  <c r="X1457" i="16" s="1"/>
  <c r="P1457" i="16"/>
  <c r="Q1457" i="16" s="1"/>
  <c r="O1457" i="16"/>
  <c r="L1457" i="16"/>
  <c r="J1457" i="16"/>
  <c r="M1457" i="16" s="1"/>
  <c r="G1457" i="16"/>
  <c r="Y1456" i="16"/>
  <c r="W1456" i="16"/>
  <c r="U1456" i="16"/>
  <c r="X1456" i="16" s="1"/>
  <c r="P1456" i="16"/>
  <c r="Q1456" i="16" s="1"/>
  <c r="O1456" i="16"/>
  <c r="L1456" i="16"/>
  <c r="J1456" i="16"/>
  <c r="M1456" i="16" s="1"/>
  <c r="G1456" i="16"/>
  <c r="Y1455" i="16"/>
  <c r="W1455" i="16"/>
  <c r="U1455" i="16"/>
  <c r="X1455" i="16" s="1"/>
  <c r="P1455" i="16"/>
  <c r="O1455" i="16"/>
  <c r="L1455" i="16"/>
  <c r="J1455" i="16"/>
  <c r="M1455" i="16" s="1"/>
  <c r="G1455" i="16"/>
  <c r="Y1454" i="16"/>
  <c r="W1454" i="16"/>
  <c r="U1454" i="16"/>
  <c r="X1454" i="16" s="1"/>
  <c r="P1454" i="16"/>
  <c r="Q1454" i="16" s="1"/>
  <c r="O1454" i="16"/>
  <c r="L1454" i="16"/>
  <c r="J1454" i="16"/>
  <c r="M1454" i="16" s="1"/>
  <c r="G1454" i="16"/>
  <c r="Y1453" i="16"/>
  <c r="W1453" i="16"/>
  <c r="U1453" i="16"/>
  <c r="X1453" i="16" s="1"/>
  <c r="S1453" i="16"/>
  <c r="P1453" i="16"/>
  <c r="Q1453" i="16" s="1"/>
  <c r="O1453" i="16"/>
  <c r="L1453" i="16"/>
  <c r="J1453" i="16"/>
  <c r="M1453" i="16" s="1"/>
  <c r="G1453" i="16"/>
  <c r="Y1452" i="16"/>
  <c r="W1452" i="16"/>
  <c r="U1452" i="16"/>
  <c r="X1452" i="16" s="1"/>
  <c r="P1452" i="16"/>
  <c r="Q1452" i="16" s="1"/>
  <c r="O1452" i="16"/>
  <c r="L1452" i="16"/>
  <c r="J1452" i="16"/>
  <c r="M1452" i="16" s="1"/>
  <c r="G1452" i="16"/>
  <c r="Y1451" i="16"/>
  <c r="W1451" i="16"/>
  <c r="U1451" i="16"/>
  <c r="X1451" i="16" s="1"/>
  <c r="P1451" i="16"/>
  <c r="Q1451" i="16" s="1"/>
  <c r="O1451" i="16"/>
  <c r="L1451" i="16"/>
  <c r="J1451" i="16"/>
  <c r="M1451" i="16" s="1"/>
  <c r="G1451" i="16"/>
  <c r="Y1450" i="16"/>
  <c r="W1450" i="16"/>
  <c r="U1450" i="16"/>
  <c r="X1450" i="16" s="1"/>
  <c r="P1450" i="16"/>
  <c r="Q1450" i="16" s="1"/>
  <c r="O1450" i="16"/>
  <c r="L1450" i="16"/>
  <c r="J1450" i="16"/>
  <c r="M1450" i="16" s="1"/>
  <c r="G1450" i="16"/>
  <c r="Y1449" i="16"/>
  <c r="W1449" i="16"/>
  <c r="U1449" i="16"/>
  <c r="X1449" i="16" s="1"/>
  <c r="P1449" i="16"/>
  <c r="Q1449" i="16" s="1"/>
  <c r="O1449" i="16"/>
  <c r="L1449" i="16"/>
  <c r="J1449" i="16"/>
  <c r="M1449" i="16" s="1"/>
  <c r="G1449" i="16"/>
  <c r="Y1448" i="16"/>
  <c r="W1448" i="16"/>
  <c r="U1448" i="16"/>
  <c r="X1448" i="16" s="1"/>
  <c r="P1448" i="16"/>
  <c r="Q1448" i="16" s="1"/>
  <c r="O1448" i="16"/>
  <c r="L1448" i="16"/>
  <c r="J1448" i="16"/>
  <c r="M1448" i="16" s="1"/>
  <c r="G1448" i="16"/>
  <c r="Y1447" i="16"/>
  <c r="W1447" i="16"/>
  <c r="U1447" i="16"/>
  <c r="X1447" i="16" s="1"/>
  <c r="P1447" i="16"/>
  <c r="O1447" i="16"/>
  <c r="L1447" i="16"/>
  <c r="J1447" i="16"/>
  <c r="M1447" i="16" s="1"/>
  <c r="G1447" i="16"/>
  <c r="Y1446" i="16"/>
  <c r="W1446" i="16"/>
  <c r="U1446" i="16"/>
  <c r="X1446" i="16" s="1"/>
  <c r="P1446" i="16"/>
  <c r="Q1446" i="16" s="1"/>
  <c r="O1446" i="16"/>
  <c r="L1446" i="16"/>
  <c r="J1446" i="16"/>
  <c r="M1446" i="16" s="1"/>
  <c r="G1446" i="16"/>
  <c r="Y1445" i="16"/>
  <c r="W1445" i="16"/>
  <c r="U1445" i="16"/>
  <c r="X1445" i="16" s="1"/>
  <c r="P1445" i="16"/>
  <c r="Q1445" i="16" s="1"/>
  <c r="O1445" i="16"/>
  <c r="L1445" i="16"/>
  <c r="J1445" i="16"/>
  <c r="M1445" i="16" s="1"/>
  <c r="G1445" i="16"/>
  <c r="Y1444" i="16"/>
  <c r="W1444" i="16"/>
  <c r="U1444" i="16"/>
  <c r="X1444" i="16" s="1"/>
  <c r="P1444" i="16"/>
  <c r="Q1444" i="16" s="1"/>
  <c r="O1444" i="16"/>
  <c r="L1444" i="16"/>
  <c r="J1444" i="16"/>
  <c r="M1444" i="16" s="1"/>
  <c r="G1444" i="16"/>
  <c r="Y1443" i="16"/>
  <c r="W1443" i="16"/>
  <c r="U1443" i="16"/>
  <c r="X1443" i="16" s="1"/>
  <c r="P1443" i="16"/>
  <c r="Q1443" i="16" s="1"/>
  <c r="O1443" i="16"/>
  <c r="L1443" i="16"/>
  <c r="J1443" i="16"/>
  <c r="M1443" i="16" s="1"/>
  <c r="G1443" i="16"/>
  <c r="Y1442" i="16"/>
  <c r="W1442" i="16"/>
  <c r="U1442" i="16"/>
  <c r="X1442" i="16" s="1"/>
  <c r="P1442" i="16"/>
  <c r="Q1442" i="16" s="1"/>
  <c r="O1442" i="16"/>
  <c r="L1442" i="16"/>
  <c r="J1442" i="16"/>
  <c r="M1442" i="16" s="1"/>
  <c r="G1442" i="16"/>
  <c r="Y1441" i="16"/>
  <c r="W1441" i="16"/>
  <c r="U1441" i="16"/>
  <c r="X1441" i="16" s="1"/>
  <c r="P1441" i="16"/>
  <c r="O1441" i="16"/>
  <c r="L1441" i="16"/>
  <c r="J1441" i="16"/>
  <c r="M1441" i="16" s="1"/>
  <c r="G1441" i="16"/>
  <c r="Y1440" i="16"/>
  <c r="W1440" i="16"/>
  <c r="U1440" i="16"/>
  <c r="X1440" i="16" s="1"/>
  <c r="P1440" i="16"/>
  <c r="Q1440" i="16" s="1"/>
  <c r="O1440" i="16"/>
  <c r="L1440" i="16"/>
  <c r="J1440" i="16"/>
  <c r="M1440" i="16" s="1"/>
  <c r="G1440" i="16"/>
  <c r="Y1439" i="16"/>
  <c r="W1439" i="16"/>
  <c r="U1439" i="16"/>
  <c r="X1439" i="16" s="1"/>
  <c r="P1439" i="16"/>
  <c r="O1439" i="16"/>
  <c r="L1439" i="16"/>
  <c r="J1439" i="16"/>
  <c r="M1439" i="16" s="1"/>
  <c r="G1439" i="16"/>
  <c r="Y1438" i="16"/>
  <c r="W1438" i="16"/>
  <c r="U1438" i="16"/>
  <c r="X1438" i="16" s="1"/>
  <c r="P1438" i="16"/>
  <c r="Q1438" i="16" s="1"/>
  <c r="O1438" i="16"/>
  <c r="L1438" i="16"/>
  <c r="J1438" i="16"/>
  <c r="M1438" i="16" s="1"/>
  <c r="G1438" i="16"/>
  <c r="Y1437" i="16"/>
  <c r="W1437" i="16"/>
  <c r="U1437" i="16"/>
  <c r="X1437" i="16" s="1"/>
  <c r="P1437" i="16"/>
  <c r="Q1437" i="16" s="1"/>
  <c r="O1437" i="16"/>
  <c r="L1437" i="16"/>
  <c r="J1437" i="16"/>
  <c r="M1437" i="16" s="1"/>
  <c r="G1437" i="16"/>
  <c r="Y1436" i="16"/>
  <c r="W1436" i="16"/>
  <c r="U1436" i="16"/>
  <c r="X1436" i="16" s="1"/>
  <c r="P1436" i="16"/>
  <c r="Q1436" i="16" s="1"/>
  <c r="O1436" i="16"/>
  <c r="L1436" i="16"/>
  <c r="J1436" i="16"/>
  <c r="M1436" i="16" s="1"/>
  <c r="G1436" i="16"/>
  <c r="Y1435" i="16"/>
  <c r="W1435" i="16"/>
  <c r="U1435" i="16"/>
  <c r="X1435" i="16" s="1"/>
  <c r="P1435" i="16"/>
  <c r="Q1435" i="16" s="1"/>
  <c r="O1435" i="16"/>
  <c r="L1435" i="16"/>
  <c r="J1435" i="16"/>
  <c r="M1435" i="16" s="1"/>
  <c r="G1435" i="16"/>
  <c r="Y1434" i="16"/>
  <c r="W1434" i="16"/>
  <c r="U1434" i="16"/>
  <c r="X1434" i="16" s="1"/>
  <c r="P1434" i="16"/>
  <c r="Q1434" i="16" s="1"/>
  <c r="O1434" i="16"/>
  <c r="L1434" i="16"/>
  <c r="J1434" i="16"/>
  <c r="M1434" i="16" s="1"/>
  <c r="G1434" i="16"/>
  <c r="Y1433" i="16"/>
  <c r="W1433" i="16"/>
  <c r="U1433" i="16"/>
  <c r="X1433" i="16" s="1"/>
  <c r="P1433" i="16"/>
  <c r="Q1433" i="16" s="1"/>
  <c r="O1433" i="16"/>
  <c r="L1433" i="16"/>
  <c r="J1433" i="16"/>
  <c r="M1433" i="16" s="1"/>
  <c r="G1433" i="16"/>
  <c r="Y1432" i="16"/>
  <c r="W1432" i="16"/>
  <c r="U1432" i="16"/>
  <c r="X1432" i="16" s="1"/>
  <c r="S1432" i="16"/>
  <c r="P1432" i="16"/>
  <c r="Q1432" i="16" s="1"/>
  <c r="O1432" i="16"/>
  <c r="L1432" i="16"/>
  <c r="J1432" i="16"/>
  <c r="M1432" i="16" s="1"/>
  <c r="G1432" i="16"/>
  <c r="Y1431" i="16"/>
  <c r="W1431" i="16"/>
  <c r="U1431" i="16"/>
  <c r="X1431" i="16" s="1"/>
  <c r="P1431" i="16"/>
  <c r="O1431" i="16"/>
  <c r="L1431" i="16"/>
  <c r="J1431" i="16"/>
  <c r="M1431" i="16" s="1"/>
  <c r="G1431" i="16"/>
  <c r="Y1430" i="16"/>
  <c r="W1430" i="16"/>
  <c r="U1430" i="16"/>
  <c r="X1430" i="16" s="1"/>
  <c r="P1430" i="16"/>
  <c r="Q1430" i="16" s="1"/>
  <c r="O1430" i="16"/>
  <c r="L1430" i="16"/>
  <c r="J1430" i="16"/>
  <c r="M1430" i="16" s="1"/>
  <c r="G1430" i="16"/>
  <c r="Y1429" i="16"/>
  <c r="W1429" i="16"/>
  <c r="U1429" i="16"/>
  <c r="X1429" i="16" s="1"/>
  <c r="P1429" i="16"/>
  <c r="Q1429" i="16" s="1"/>
  <c r="O1429" i="16"/>
  <c r="L1429" i="16"/>
  <c r="J1429" i="16"/>
  <c r="M1429" i="16" s="1"/>
  <c r="G1429" i="16"/>
  <c r="Y1428" i="16"/>
  <c r="W1428" i="16"/>
  <c r="U1428" i="16"/>
  <c r="X1428" i="16" s="1"/>
  <c r="P1428" i="16"/>
  <c r="Q1428" i="16" s="1"/>
  <c r="O1428" i="16"/>
  <c r="L1428" i="16"/>
  <c r="J1428" i="16"/>
  <c r="M1428" i="16" s="1"/>
  <c r="G1428" i="16"/>
  <c r="Y1427" i="16"/>
  <c r="W1427" i="16"/>
  <c r="U1427" i="16"/>
  <c r="X1427" i="16" s="1"/>
  <c r="P1427" i="16"/>
  <c r="Q1427" i="16" s="1"/>
  <c r="O1427" i="16"/>
  <c r="L1427" i="16"/>
  <c r="J1427" i="16"/>
  <c r="M1427" i="16" s="1"/>
  <c r="G1427" i="16"/>
  <c r="Y1426" i="16"/>
  <c r="W1426" i="16"/>
  <c r="U1426" i="16"/>
  <c r="X1426" i="16" s="1"/>
  <c r="P1426" i="16"/>
  <c r="Q1426" i="16" s="1"/>
  <c r="O1426" i="16"/>
  <c r="L1426" i="16"/>
  <c r="J1426" i="16"/>
  <c r="M1426" i="16" s="1"/>
  <c r="G1426" i="16"/>
  <c r="Y1425" i="16"/>
  <c r="W1425" i="16"/>
  <c r="U1425" i="16"/>
  <c r="X1425" i="16" s="1"/>
  <c r="S1425" i="16"/>
  <c r="P1425" i="16"/>
  <c r="Q1425" i="16" s="1"/>
  <c r="O1425" i="16"/>
  <c r="L1425" i="16"/>
  <c r="J1425" i="16"/>
  <c r="M1425" i="16" s="1"/>
  <c r="G1425" i="16"/>
  <c r="Y1424" i="16"/>
  <c r="W1424" i="16"/>
  <c r="U1424" i="16"/>
  <c r="X1424" i="16" s="1"/>
  <c r="P1424" i="16"/>
  <c r="Q1424" i="16" s="1"/>
  <c r="O1424" i="16"/>
  <c r="L1424" i="16"/>
  <c r="J1424" i="16"/>
  <c r="M1424" i="16" s="1"/>
  <c r="G1424" i="16"/>
  <c r="Y1423" i="16"/>
  <c r="W1423" i="16"/>
  <c r="U1423" i="16"/>
  <c r="X1423" i="16" s="1"/>
  <c r="P1423" i="16"/>
  <c r="Q1423" i="16" s="1"/>
  <c r="O1423" i="16"/>
  <c r="L1423" i="16"/>
  <c r="J1423" i="16"/>
  <c r="M1423" i="16" s="1"/>
  <c r="G1423" i="16"/>
  <c r="Y1422" i="16"/>
  <c r="W1422" i="16"/>
  <c r="U1422" i="16"/>
  <c r="X1422" i="16" s="1"/>
  <c r="P1422" i="16"/>
  <c r="Q1422" i="16" s="1"/>
  <c r="O1422" i="16"/>
  <c r="L1422" i="16"/>
  <c r="J1422" i="16"/>
  <c r="M1422" i="16" s="1"/>
  <c r="G1422" i="16"/>
  <c r="Y1421" i="16"/>
  <c r="W1421" i="16"/>
  <c r="U1421" i="16"/>
  <c r="X1421" i="16" s="1"/>
  <c r="P1421" i="16"/>
  <c r="Q1421" i="16" s="1"/>
  <c r="O1421" i="16"/>
  <c r="L1421" i="16"/>
  <c r="J1421" i="16"/>
  <c r="M1421" i="16" s="1"/>
  <c r="G1421" i="16"/>
  <c r="Y1420" i="16"/>
  <c r="W1420" i="16"/>
  <c r="U1420" i="16"/>
  <c r="X1420" i="16" s="1"/>
  <c r="P1420" i="16"/>
  <c r="Q1420" i="16" s="1"/>
  <c r="O1420" i="16"/>
  <c r="L1420" i="16"/>
  <c r="J1420" i="16"/>
  <c r="M1420" i="16" s="1"/>
  <c r="G1420" i="16"/>
  <c r="Y1419" i="16"/>
  <c r="W1419" i="16"/>
  <c r="U1419" i="16"/>
  <c r="X1419" i="16" s="1"/>
  <c r="S1419" i="16"/>
  <c r="P1419" i="16"/>
  <c r="Q1419" i="16" s="1"/>
  <c r="O1419" i="16"/>
  <c r="L1419" i="16"/>
  <c r="J1419" i="16"/>
  <c r="M1419" i="16" s="1"/>
  <c r="G1419" i="16"/>
  <c r="Y1418" i="16"/>
  <c r="W1418" i="16"/>
  <c r="U1418" i="16"/>
  <c r="X1418" i="16" s="1"/>
  <c r="P1418" i="16"/>
  <c r="Q1418" i="16" s="1"/>
  <c r="O1418" i="16"/>
  <c r="L1418" i="16"/>
  <c r="J1418" i="16"/>
  <c r="M1418" i="16" s="1"/>
  <c r="G1418" i="16"/>
  <c r="Y1417" i="16"/>
  <c r="W1417" i="16"/>
  <c r="U1417" i="16"/>
  <c r="X1417" i="16" s="1"/>
  <c r="P1417" i="16"/>
  <c r="Q1417" i="16" s="1"/>
  <c r="O1417" i="16"/>
  <c r="L1417" i="16"/>
  <c r="J1417" i="16"/>
  <c r="M1417" i="16" s="1"/>
  <c r="G1417" i="16"/>
  <c r="Y1416" i="16"/>
  <c r="W1416" i="16"/>
  <c r="U1416" i="16"/>
  <c r="X1416" i="16" s="1"/>
  <c r="P1416" i="16"/>
  <c r="Q1416" i="16" s="1"/>
  <c r="O1416" i="16"/>
  <c r="L1416" i="16"/>
  <c r="J1416" i="16"/>
  <c r="M1416" i="16" s="1"/>
  <c r="G1416" i="16"/>
  <c r="Y1415" i="16"/>
  <c r="W1415" i="16"/>
  <c r="U1415" i="16"/>
  <c r="X1415" i="16" s="1"/>
  <c r="P1415" i="16"/>
  <c r="O1415" i="16"/>
  <c r="L1415" i="16"/>
  <c r="J1415" i="16"/>
  <c r="M1415" i="16" s="1"/>
  <c r="G1415" i="16"/>
  <c r="Y1414" i="16"/>
  <c r="W1414" i="16"/>
  <c r="U1414" i="16"/>
  <c r="X1414" i="16" s="1"/>
  <c r="S1414" i="16"/>
  <c r="P1414" i="16"/>
  <c r="Q1414" i="16" s="1"/>
  <c r="O1414" i="16"/>
  <c r="L1414" i="16"/>
  <c r="J1414" i="16"/>
  <c r="M1414" i="16" s="1"/>
  <c r="G1414" i="16"/>
  <c r="Y1413" i="16"/>
  <c r="W1413" i="16"/>
  <c r="U1413" i="16"/>
  <c r="X1413" i="16" s="1"/>
  <c r="P1413" i="16"/>
  <c r="Q1413" i="16" s="1"/>
  <c r="O1413" i="16"/>
  <c r="L1413" i="16"/>
  <c r="J1413" i="16"/>
  <c r="M1413" i="16" s="1"/>
  <c r="G1413" i="16"/>
  <c r="Y1412" i="16"/>
  <c r="W1412" i="16"/>
  <c r="U1412" i="16"/>
  <c r="X1412" i="16" s="1"/>
  <c r="P1412" i="16"/>
  <c r="Q1412" i="16" s="1"/>
  <c r="O1412" i="16"/>
  <c r="L1412" i="16"/>
  <c r="J1412" i="16"/>
  <c r="M1412" i="16" s="1"/>
  <c r="G1412" i="16"/>
  <c r="Y1411" i="16"/>
  <c r="W1411" i="16"/>
  <c r="U1411" i="16"/>
  <c r="X1411" i="16" s="1"/>
  <c r="P1411" i="16"/>
  <c r="Q1411" i="16" s="1"/>
  <c r="O1411" i="16"/>
  <c r="L1411" i="16"/>
  <c r="J1411" i="16"/>
  <c r="M1411" i="16" s="1"/>
  <c r="G1411" i="16"/>
  <c r="Y1410" i="16"/>
  <c r="W1410" i="16"/>
  <c r="U1410" i="16"/>
  <c r="X1410" i="16" s="1"/>
  <c r="P1410" i="16"/>
  <c r="Q1410" i="16" s="1"/>
  <c r="O1410" i="16"/>
  <c r="L1410" i="16"/>
  <c r="J1410" i="16"/>
  <c r="M1410" i="16" s="1"/>
  <c r="G1410" i="16"/>
  <c r="Y1409" i="16"/>
  <c r="W1409" i="16"/>
  <c r="U1409" i="16"/>
  <c r="X1409" i="16" s="1"/>
  <c r="P1409" i="16"/>
  <c r="O1409" i="16"/>
  <c r="L1409" i="16"/>
  <c r="J1409" i="16"/>
  <c r="M1409" i="16" s="1"/>
  <c r="G1409" i="16"/>
  <c r="Y1408" i="16"/>
  <c r="W1408" i="16"/>
  <c r="U1408" i="16"/>
  <c r="X1408" i="16" s="1"/>
  <c r="P1408" i="16"/>
  <c r="Q1408" i="16" s="1"/>
  <c r="O1408" i="16"/>
  <c r="L1408" i="16"/>
  <c r="J1408" i="16"/>
  <c r="M1408" i="16" s="1"/>
  <c r="G1408" i="16"/>
  <c r="Y1407" i="16"/>
  <c r="W1407" i="16"/>
  <c r="U1407" i="16"/>
  <c r="X1407" i="16" s="1"/>
  <c r="P1407" i="16"/>
  <c r="Q1407" i="16" s="1"/>
  <c r="O1407" i="16"/>
  <c r="L1407" i="16"/>
  <c r="J1407" i="16"/>
  <c r="M1407" i="16" s="1"/>
  <c r="G1407" i="16"/>
  <c r="Y1406" i="16"/>
  <c r="W1406" i="16"/>
  <c r="U1406" i="16"/>
  <c r="X1406" i="16" s="1"/>
  <c r="P1406" i="16"/>
  <c r="Q1406" i="16" s="1"/>
  <c r="O1406" i="16"/>
  <c r="L1406" i="16"/>
  <c r="J1406" i="16"/>
  <c r="M1406" i="16" s="1"/>
  <c r="G1406" i="16"/>
  <c r="Y1405" i="16"/>
  <c r="W1405" i="16"/>
  <c r="U1405" i="16"/>
  <c r="X1405" i="16" s="1"/>
  <c r="P1405" i="16"/>
  <c r="Q1405" i="16" s="1"/>
  <c r="O1405" i="16"/>
  <c r="L1405" i="16"/>
  <c r="J1405" i="16"/>
  <c r="M1405" i="16" s="1"/>
  <c r="G1405" i="16"/>
  <c r="Y1404" i="16"/>
  <c r="W1404" i="16"/>
  <c r="U1404" i="16"/>
  <c r="X1404" i="16" s="1"/>
  <c r="P1404" i="16"/>
  <c r="Q1404" i="16" s="1"/>
  <c r="O1404" i="16"/>
  <c r="L1404" i="16"/>
  <c r="J1404" i="16"/>
  <c r="M1404" i="16" s="1"/>
  <c r="G1404" i="16"/>
  <c r="Y1403" i="16"/>
  <c r="W1403" i="16"/>
  <c r="U1403" i="16"/>
  <c r="X1403" i="16" s="1"/>
  <c r="P1403" i="16"/>
  <c r="Q1403" i="16" s="1"/>
  <c r="O1403" i="16"/>
  <c r="L1403" i="16"/>
  <c r="J1403" i="16"/>
  <c r="M1403" i="16" s="1"/>
  <c r="G1403" i="16"/>
  <c r="Y1402" i="16"/>
  <c r="W1402" i="16"/>
  <c r="U1402" i="16"/>
  <c r="X1402" i="16" s="1"/>
  <c r="P1402" i="16"/>
  <c r="Q1402" i="16" s="1"/>
  <c r="O1402" i="16"/>
  <c r="L1402" i="16"/>
  <c r="J1402" i="16"/>
  <c r="M1402" i="16" s="1"/>
  <c r="G1402" i="16"/>
  <c r="Y1401" i="16"/>
  <c r="W1401" i="16"/>
  <c r="U1401" i="16"/>
  <c r="X1401" i="16" s="1"/>
  <c r="P1401" i="16"/>
  <c r="O1401" i="16"/>
  <c r="L1401" i="16"/>
  <c r="J1401" i="16"/>
  <c r="M1401" i="16" s="1"/>
  <c r="G1401" i="16"/>
  <c r="Y1400" i="16"/>
  <c r="W1400" i="16"/>
  <c r="U1400" i="16"/>
  <c r="X1400" i="16" s="1"/>
  <c r="S1400" i="16"/>
  <c r="P1400" i="16"/>
  <c r="Q1400" i="16" s="1"/>
  <c r="O1400" i="16"/>
  <c r="L1400" i="16"/>
  <c r="J1400" i="16"/>
  <c r="M1400" i="16" s="1"/>
  <c r="G1400" i="16"/>
  <c r="Y1399" i="16"/>
  <c r="W1399" i="16"/>
  <c r="U1399" i="16"/>
  <c r="X1399" i="16" s="1"/>
  <c r="P1399" i="16"/>
  <c r="O1399" i="16"/>
  <c r="L1399" i="16"/>
  <c r="J1399" i="16"/>
  <c r="M1399" i="16" s="1"/>
  <c r="G1399" i="16"/>
  <c r="Y1398" i="16"/>
  <c r="W1398" i="16"/>
  <c r="U1398" i="16"/>
  <c r="X1398" i="16" s="1"/>
  <c r="P1398" i="16"/>
  <c r="Q1398" i="16" s="1"/>
  <c r="O1398" i="16"/>
  <c r="L1398" i="16"/>
  <c r="J1398" i="16"/>
  <c r="M1398" i="16" s="1"/>
  <c r="G1398" i="16"/>
  <c r="Y1397" i="16"/>
  <c r="W1397" i="16"/>
  <c r="U1397" i="16"/>
  <c r="X1397" i="16" s="1"/>
  <c r="P1397" i="16"/>
  <c r="O1397" i="16"/>
  <c r="L1397" i="16"/>
  <c r="J1397" i="16"/>
  <c r="M1397" i="16" s="1"/>
  <c r="G1397" i="16"/>
  <c r="Y1396" i="16"/>
  <c r="W1396" i="16"/>
  <c r="U1396" i="16"/>
  <c r="X1396" i="16" s="1"/>
  <c r="P1396" i="16"/>
  <c r="Q1396" i="16" s="1"/>
  <c r="O1396" i="16"/>
  <c r="L1396" i="16"/>
  <c r="J1396" i="16"/>
  <c r="M1396" i="16" s="1"/>
  <c r="G1396" i="16"/>
  <c r="Y1395" i="16"/>
  <c r="W1395" i="16"/>
  <c r="U1395" i="16"/>
  <c r="X1395" i="16" s="1"/>
  <c r="P1395" i="16"/>
  <c r="Q1395" i="16" s="1"/>
  <c r="O1395" i="16"/>
  <c r="L1395" i="16"/>
  <c r="J1395" i="16"/>
  <c r="M1395" i="16" s="1"/>
  <c r="G1395" i="16"/>
  <c r="Y1394" i="16"/>
  <c r="W1394" i="16"/>
  <c r="U1394" i="16"/>
  <c r="X1394" i="16" s="1"/>
  <c r="P1394" i="16"/>
  <c r="Q1394" i="16" s="1"/>
  <c r="O1394" i="16"/>
  <c r="L1394" i="16"/>
  <c r="J1394" i="16"/>
  <c r="M1394" i="16" s="1"/>
  <c r="G1394" i="16"/>
  <c r="Y1393" i="16"/>
  <c r="W1393" i="16"/>
  <c r="U1393" i="16"/>
  <c r="X1393" i="16" s="1"/>
  <c r="P1393" i="16"/>
  <c r="O1393" i="16"/>
  <c r="L1393" i="16"/>
  <c r="J1393" i="16"/>
  <c r="M1393" i="16" s="1"/>
  <c r="G1393" i="16"/>
  <c r="Y1392" i="16"/>
  <c r="W1392" i="16"/>
  <c r="U1392" i="16"/>
  <c r="X1392" i="16" s="1"/>
  <c r="P1392" i="16"/>
  <c r="Q1392" i="16" s="1"/>
  <c r="O1392" i="16"/>
  <c r="L1392" i="16"/>
  <c r="J1392" i="16"/>
  <c r="M1392" i="16" s="1"/>
  <c r="G1392" i="16"/>
  <c r="Y1391" i="16"/>
  <c r="W1391" i="16"/>
  <c r="U1391" i="16"/>
  <c r="X1391" i="16" s="1"/>
  <c r="P1391" i="16"/>
  <c r="Q1391" i="16" s="1"/>
  <c r="O1391" i="16"/>
  <c r="L1391" i="16"/>
  <c r="J1391" i="16"/>
  <c r="M1391" i="16" s="1"/>
  <c r="G1391" i="16"/>
  <c r="Y1390" i="16"/>
  <c r="W1390" i="16"/>
  <c r="U1390" i="16"/>
  <c r="X1390" i="16" s="1"/>
  <c r="P1390" i="16"/>
  <c r="Q1390" i="16" s="1"/>
  <c r="O1390" i="16"/>
  <c r="L1390" i="16"/>
  <c r="J1390" i="16"/>
  <c r="M1390" i="16" s="1"/>
  <c r="G1390" i="16"/>
  <c r="Y1389" i="16"/>
  <c r="W1389" i="16"/>
  <c r="U1389" i="16"/>
  <c r="X1389" i="16" s="1"/>
  <c r="P1389" i="16"/>
  <c r="Q1389" i="16" s="1"/>
  <c r="O1389" i="16"/>
  <c r="L1389" i="16"/>
  <c r="J1389" i="16"/>
  <c r="M1389" i="16" s="1"/>
  <c r="G1389" i="16"/>
  <c r="Y1388" i="16"/>
  <c r="W1388" i="16"/>
  <c r="U1388" i="16"/>
  <c r="X1388" i="16" s="1"/>
  <c r="P1388" i="16"/>
  <c r="Q1388" i="16" s="1"/>
  <c r="O1388" i="16"/>
  <c r="L1388" i="16"/>
  <c r="J1388" i="16"/>
  <c r="M1388" i="16" s="1"/>
  <c r="G1388" i="16"/>
  <c r="Y1387" i="16"/>
  <c r="W1387" i="16"/>
  <c r="U1387" i="16"/>
  <c r="X1387" i="16" s="1"/>
  <c r="P1387" i="16"/>
  <c r="Q1387" i="16" s="1"/>
  <c r="O1387" i="16"/>
  <c r="L1387" i="16"/>
  <c r="J1387" i="16"/>
  <c r="M1387" i="16" s="1"/>
  <c r="G1387" i="16"/>
  <c r="Y1386" i="16"/>
  <c r="W1386" i="16"/>
  <c r="U1386" i="16"/>
  <c r="X1386" i="16" s="1"/>
  <c r="P1386" i="16"/>
  <c r="Q1386" i="16" s="1"/>
  <c r="O1386" i="16"/>
  <c r="L1386" i="16"/>
  <c r="J1386" i="16"/>
  <c r="M1386" i="16" s="1"/>
  <c r="G1386" i="16"/>
  <c r="Y1385" i="16"/>
  <c r="W1385" i="16"/>
  <c r="U1385" i="16"/>
  <c r="X1385" i="16" s="1"/>
  <c r="P1385" i="16"/>
  <c r="O1385" i="16"/>
  <c r="L1385" i="16"/>
  <c r="J1385" i="16"/>
  <c r="M1385" i="16" s="1"/>
  <c r="G1385" i="16"/>
  <c r="Y1384" i="16"/>
  <c r="W1384" i="16"/>
  <c r="U1384" i="16"/>
  <c r="X1384" i="16" s="1"/>
  <c r="P1384" i="16"/>
  <c r="Q1384" i="16" s="1"/>
  <c r="O1384" i="16"/>
  <c r="L1384" i="16"/>
  <c r="J1384" i="16"/>
  <c r="M1384" i="16" s="1"/>
  <c r="G1384" i="16"/>
  <c r="Y1383" i="16"/>
  <c r="W1383" i="16"/>
  <c r="U1383" i="16"/>
  <c r="X1383" i="16" s="1"/>
  <c r="P1383" i="16"/>
  <c r="Q1383" i="16" s="1"/>
  <c r="O1383" i="16"/>
  <c r="L1383" i="16"/>
  <c r="J1383" i="16"/>
  <c r="M1383" i="16" s="1"/>
  <c r="G1383" i="16"/>
  <c r="Y1382" i="16"/>
  <c r="W1382" i="16"/>
  <c r="U1382" i="16"/>
  <c r="X1382" i="16" s="1"/>
  <c r="P1382" i="16"/>
  <c r="Q1382" i="16" s="1"/>
  <c r="O1382" i="16"/>
  <c r="L1382" i="16"/>
  <c r="J1382" i="16"/>
  <c r="M1382" i="16" s="1"/>
  <c r="G1382" i="16"/>
  <c r="Y1381" i="16"/>
  <c r="W1381" i="16"/>
  <c r="U1381" i="16"/>
  <c r="X1381" i="16" s="1"/>
  <c r="P1381" i="16"/>
  <c r="Q1381" i="16" s="1"/>
  <c r="O1381" i="16"/>
  <c r="L1381" i="16"/>
  <c r="J1381" i="16"/>
  <c r="M1381" i="16" s="1"/>
  <c r="G1381" i="16"/>
  <c r="Y1380" i="16"/>
  <c r="W1380" i="16"/>
  <c r="U1380" i="16"/>
  <c r="X1380" i="16" s="1"/>
  <c r="P1380" i="16"/>
  <c r="Q1380" i="16" s="1"/>
  <c r="O1380" i="16"/>
  <c r="L1380" i="16"/>
  <c r="J1380" i="16"/>
  <c r="M1380" i="16" s="1"/>
  <c r="G1380" i="16"/>
  <c r="Y1379" i="16"/>
  <c r="W1379" i="16"/>
  <c r="U1379" i="16"/>
  <c r="X1379" i="16" s="1"/>
  <c r="P1379" i="16"/>
  <c r="Q1379" i="16" s="1"/>
  <c r="O1379" i="16"/>
  <c r="L1379" i="16"/>
  <c r="J1379" i="16"/>
  <c r="M1379" i="16" s="1"/>
  <c r="G1379" i="16"/>
  <c r="Y1378" i="16"/>
  <c r="W1378" i="16"/>
  <c r="U1378" i="16"/>
  <c r="X1378" i="16" s="1"/>
  <c r="P1378" i="16"/>
  <c r="Q1378" i="16" s="1"/>
  <c r="O1378" i="16"/>
  <c r="L1378" i="16"/>
  <c r="J1378" i="16"/>
  <c r="M1378" i="16" s="1"/>
  <c r="G1378" i="16"/>
  <c r="Y1377" i="16"/>
  <c r="W1377" i="16"/>
  <c r="U1377" i="16"/>
  <c r="X1377" i="16" s="1"/>
  <c r="P1377" i="16"/>
  <c r="O1377" i="16"/>
  <c r="L1377" i="16"/>
  <c r="J1377" i="16"/>
  <c r="M1377" i="16" s="1"/>
  <c r="G1377" i="16"/>
  <c r="Y1376" i="16"/>
  <c r="W1376" i="16"/>
  <c r="U1376" i="16"/>
  <c r="X1376" i="16" s="1"/>
  <c r="P1376" i="16"/>
  <c r="Q1376" i="16" s="1"/>
  <c r="O1376" i="16"/>
  <c r="L1376" i="16"/>
  <c r="J1376" i="16"/>
  <c r="M1376" i="16" s="1"/>
  <c r="G1376" i="16"/>
  <c r="Y1375" i="16"/>
  <c r="W1375" i="16"/>
  <c r="U1375" i="16"/>
  <c r="X1375" i="16" s="1"/>
  <c r="P1375" i="16"/>
  <c r="Q1375" i="16" s="1"/>
  <c r="O1375" i="16"/>
  <c r="L1375" i="16"/>
  <c r="J1375" i="16"/>
  <c r="M1375" i="16" s="1"/>
  <c r="G1375" i="16"/>
  <c r="Y1374" i="16"/>
  <c r="W1374" i="16"/>
  <c r="U1374" i="16"/>
  <c r="X1374" i="16" s="1"/>
  <c r="P1374" i="16"/>
  <c r="Q1374" i="16" s="1"/>
  <c r="O1374" i="16"/>
  <c r="L1374" i="16"/>
  <c r="J1374" i="16"/>
  <c r="M1374" i="16" s="1"/>
  <c r="G1374" i="16"/>
  <c r="W1373" i="16"/>
  <c r="U1373" i="16"/>
  <c r="S1373" i="16"/>
  <c r="P1373" i="16"/>
  <c r="Q1373" i="16" s="1"/>
  <c r="O1373" i="16"/>
  <c r="L1373" i="16"/>
  <c r="J1373" i="16"/>
  <c r="M1373" i="16" s="1"/>
  <c r="G1373" i="16"/>
  <c r="W1372" i="16"/>
  <c r="U1372" i="16"/>
  <c r="X1372" i="16" s="1"/>
  <c r="P1372" i="16"/>
  <c r="Q1372" i="16" s="1"/>
  <c r="O1372" i="16"/>
  <c r="L1372" i="16"/>
  <c r="J1372" i="16"/>
  <c r="M1372" i="16" s="1"/>
  <c r="G1372" i="16"/>
  <c r="W1371" i="16"/>
  <c r="U1371" i="16"/>
  <c r="P1371" i="16"/>
  <c r="Q1371" i="16" s="1"/>
  <c r="O1371" i="16"/>
  <c r="L1371" i="16"/>
  <c r="J1371" i="16"/>
  <c r="M1371" i="16" s="1"/>
  <c r="G1371" i="16"/>
  <c r="W1370" i="16"/>
  <c r="U1370" i="16"/>
  <c r="P1370" i="16"/>
  <c r="Q1370" i="16" s="1"/>
  <c r="O1370" i="16"/>
  <c r="L1370" i="16"/>
  <c r="J1370" i="16"/>
  <c r="M1370" i="16" s="1"/>
  <c r="G1370" i="16"/>
  <c r="W1369" i="16"/>
  <c r="U1369" i="16"/>
  <c r="P1369" i="16"/>
  <c r="O1369" i="16"/>
  <c r="L1369" i="16"/>
  <c r="J1369" i="16"/>
  <c r="M1369" i="16" s="1"/>
  <c r="G1369" i="16"/>
  <c r="W1368" i="16"/>
  <c r="U1368" i="16"/>
  <c r="X1368" i="16" s="1"/>
  <c r="Y1368" i="16" s="1"/>
  <c r="P1368" i="16"/>
  <c r="Q1368" i="16" s="1"/>
  <c r="O1368" i="16"/>
  <c r="L1368" i="16"/>
  <c r="J1368" i="16"/>
  <c r="M1368" i="16" s="1"/>
  <c r="G1368" i="16"/>
  <c r="W1367" i="16"/>
  <c r="U1367" i="16"/>
  <c r="X1367" i="16" s="1"/>
  <c r="Y1367" i="16" s="1"/>
  <c r="P1367" i="16"/>
  <c r="Q1367" i="16" s="1"/>
  <c r="O1367" i="16"/>
  <c r="L1367" i="16"/>
  <c r="J1367" i="16"/>
  <c r="M1367" i="16" s="1"/>
  <c r="G1367" i="16"/>
  <c r="W1366" i="16"/>
  <c r="U1366" i="16"/>
  <c r="P1366" i="16"/>
  <c r="Q1366" i="16" s="1"/>
  <c r="O1366" i="16"/>
  <c r="L1366" i="16"/>
  <c r="J1366" i="16"/>
  <c r="M1366" i="16" s="1"/>
  <c r="G1366" i="16"/>
  <c r="W1365" i="16"/>
  <c r="U1365" i="16"/>
  <c r="P1365" i="16"/>
  <c r="Q1365" i="16" s="1"/>
  <c r="O1365" i="16"/>
  <c r="L1365" i="16"/>
  <c r="J1365" i="16"/>
  <c r="M1365" i="16" s="1"/>
  <c r="G1365" i="16"/>
  <c r="W1364" i="16"/>
  <c r="U1364" i="16"/>
  <c r="P1364" i="16"/>
  <c r="Q1364" i="16" s="1"/>
  <c r="O1364" i="16"/>
  <c r="L1364" i="16"/>
  <c r="J1364" i="16"/>
  <c r="M1364" i="16" s="1"/>
  <c r="G1364" i="16"/>
  <c r="W1363" i="16"/>
  <c r="U1363" i="16"/>
  <c r="P1363" i="16"/>
  <c r="Q1363" i="16" s="1"/>
  <c r="O1363" i="16"/>
  <c r="L1363" i="16"/>
  <c r="J1363" i="16"/>
  <c r="M1363" i="16" s="1"/>
  <c r="G1363" i="16"/>
  <c r="W1362" i="16"/>
  <c r="U1362" i="16"/>
  <c r="X1362" i="16" s="1"/>
  <c r="Y1362" i="16" s="1"/>
  <c r="P1362" i="16"/>
  <c r="Q1362" i="16" s="1"/>
  <c r="O1362" i="16"/>
  <c r="L1362" i="16"/>
  <c r="J1362" i="16"/>
  <c r="M1362" i="16" s="1"/>
  <c r="G1362" i="16"/>
  <c r="W1361" i="16"/>
  <c r="U1361" i="16"/>
  <c r="P1361" i="16"/>
  <c r="O1361" i="16"/>
  <c r="L1361" i="16"/>
  <c r="J1361" i="16"/>
  <c r="M1361" i="16" s="1"/>
  <c r="G1361" i="16"/>
  <c r="W1360" i="16"/>
  <c r="U1360" i="16"/>
  <c r="X1360" i="16" s="1"/>
  <c r="Y1360" i="16" s="1"/>
  <c r="P1360" i="16"/>
  <c r="Q1360" i="16" s="1"/>
  <c r="O1360" i="16"/>
  <c r="L1360" i="16"/>
  <c r="J1360" i="16"/>
  <c r="M1360" i="16" s="1"/>
  <c r="G1360" i="16"/>
  <c r="W1359" i="16"/>
  <c r="U1359" i="16"/>
  <c r="P1359" i="16"/>
  <c r="Q1359" i="16" s="1"/>
  <c r="O1359" i="16"/>
  <c r="L1359" i="16"/>
  <c r="J1359" i="16"/>
  <c r="M1359" i="16" s="1"/>
  <c r="G1359" i="16"/>
  <c r="W1358" i="16"/>
  <c r="U1358" i="16"/>
  <c r="P1358" i="16"/>
  <c r="Q1358" i="16" s="1"/>
  <c r="O1358" i="16"/>
  <c r="L1358" i="16"/>
  <c r="J1358" i="16"/>
  <c r="M1358" i="16" s="1"/>
  <c r="G1358" i="16"/>
  <c r="W1357" i="16"/>
  <c r="U1357" i="16"/>
  <c r="P1357" i="16"/>
  <c r="Q1357" i="16" s="1"/>
  <c r="O1357" i="16"/>
  <c r="L1357" i="16"/>
  <c r="J1357" i="16"/>
  <c r="M1357" i="16" s="1"/>
  <c r="G1357" i="16"/>
  <c r="W1356" i="16"/>
  <c r="U1356" i="16"/>
  <c r="P1356" i="16"/>
  <c r="Q1356" i="16" s="1"/>
  <c r="O1356" i="16"/>
  <c r="L1356" i="16"/>
  <c r="J1356" i="16"/>
  <c r="M1356" i="16" s="1"/>
  <c r="G1356" i="16"/>
  <c r="W1355" i="16"/>
  <c r="U1355" i="16"/>
  <c r="S1355" i="16"/>
  <c r="P1355" i="16"/>
  <c r="Q1355" i="16" s="1"/>
  <c r="O1355" i="16"/>
  <c r="L1355" i="16"/>
  <c r="J1355" i="16"/>
  <c r="M1355" i="16" s="1"/>
  <c r="G1355" i="16"/>
  <c r="W1354" i="16"/>
  <c r="U1354" i="16"/>
  <c r="P1354" i="16"/>
  <c r="Q1354" i="16" s="1"/>
  <c r="O1354" i="16"/>
  <c r="L1354" i="16"/>
  <c r="J1354" i="16"/>
  <c r="M1354" i="16" s="1"/>
  <c r="G1354" i="16"/>
  <c r="W1353" i="16"/>
  <c r="U1353" i="16"/>
  <c r="S1353" i="16"/>
  <c r="P1353" i="16"/>
  <c r="O1353" i="16"/>
  <c r="L1353" i="16"/>
  <c r="J1353" i="16"/>
  <c r="M1353" i="16" s="1"/>
  <c r="G1353" i="16"/>
  <c r="W1352" i="16"/>
  <c r="U1352" i="16"/>
  <c r="X1352" i="16" s="1"/>
  <c r="Y1352" i="16" s="1"/>
  <c r="P1352" i="16"/>
  <c r="Q1352" i="16" s="1"/>
  <c r="O1352" i="16"/>
  <c r="L1352" i="16"/>
  <c r="J1352" i="16"/>
  <c r="M1352" i="16" s="1"/>
  <c r="G1352" i="16"/>
  <c r="W1351" i="16"/>
  <c r="U1351" i="16"/>
  <c r="P1351" i="16"/>
  <c r="Q1351" i="16" s="1"/>
  <c r="O1351" i="16"/>
  <c r="L1351" i="16"/>
  <c r="J1351" i="16"/>
  <c r="M1351" i="16" s="1"/>
  <c r="G1351" i="16"/>
  <c r="W1350" i="16"/>
  <c r="U1350" i="16"/>
  <c r="P1350" i="16"/>
  <c r="Q1350" i="16" s="1"/>
  <c r="O1350" i="16"/>
  <c r="L1350" i="16"/>
  <c r="J1350" i="16"/>
  <c r="M1350" i="16" s="1"/>
  <c r="G1350" i="16"/>
  <c r="Y1349" i="16"/>
  <c r="W1349" i="16"/>
  <c r="U1349" i="16"/>
  <c r="X1349" i="16" s="1"/>
  <c r="S1349" i="16"/>
  <c r="P1349" i="16"/>
  <c r="Q1349" i="16" s="1"/>
  <c r="O1349" i="16"/>
  <c r="L1349" i="16"/>
  <c r="J1349" i="16"/>
  <c r="M1349" i="16" s="1"/>
  <c r="G1349" i="16"/>
  <c r="W1348" i="16"/>
  <c r="U1348" i="16"/>
  <c r="X1348" i="16" s="1"/>
  <c r="P1348" i="16"/>
  <c r="Q1348" i="16" s="1"/>
  <c r="O1348" i="16"/>
  <c r="L1348" i="16"/>
  <c r="J1348" i="16"/>
  <c r="M1348" i="16" s="1"/>
  <c r="G1348" i="16"/>
  <c r="W1347" i="16"/>
  <c r="U1347" i="16"/>
  <c r="S1347" i="16"/>
  <c r="P1347" i="16"/>
  <c r="Q1347" i="16" s="1"/>
  <c r="O1347" i="16"/>
  <c r="L1347" i="16"/>
  <c r="J1347" i="16"/>
  <c r="M1347" i="16" s="1"/>
  <c r="G1347" i="16"/>
  <c r="W1346" i="16"/>
  <c r="U1346" i="16"/>
  <c r="X1346" i="16" s="1"/>
  <c r="S1346" i="16"/>
  <c r="P1346" i="16"/>
  <c r="Q1346" i="16" s="1"/>
  <c r="O1346" i="16"/>
  <c r="L1346" i="16"/>
  <c r="J1346" i="16"/>
  <c r="M1346" i="16" s="1"/>
  <c r="G1346" i="16"/>
  <c r="W1345" i="16"/>
  <c r="U1345" i="16"/>
  <c r="P1345" i="16"/>
  <c r="O1345" i="16"/>
  <c r="L1345" i="16"/>
  <c r="J1345" i="16"/>
  <c r="M1345" i="16" s="1"/>
  <c r="G1345" i="16"/>
  <c r="W1344" i="16"/>
  <c r="U1344" i="16"/>
  <c r="P1344" i="16"/>
  <c r="Q1344" i="16" s="1"/>
  <c r="O1344" i="16"/>
  <c r="L1344" i="16"/>
  <c r="J1344" i="16"/>
  <c r="M1344" i="16" s="1"/>
  <c r="G1344" i="16"/>
  <c r="Y1343" i="16"/>
  <c r="W1343" i="16"/>
  <c r="U1343" i="16"/>
  <c r="X1343" i="16" s="1"/>
  <c r="P1343" i="16"/>
  <c r="Q1343" i="16" s="1"/>
  <c r="O1343" i="16"/>
  <c r="L1343" i="16"/>
  <c r="J1343" i="16"/>
  <c r="M1343" i="16" s="1"/>
  <c r="G1343" i="16"/>
  <c r="W1342" i="16"/>
  <c r="U1342" i="16"/>
  <c r="P1342" i="16"/>
  <c r="Q1342" i="16" s="1"/>
  <c r="O1342" i="16"/>
  <c r="L1342" i="16"/>
  <c r="J1342" i="16"/>
  <c r="M1342" i="16" s="1"/>
  <c r="G1342" i="16"/>
  <c r="Y1341" i="16"/>
  <c r="W1341" i="16"/>
  <c r="U1341" i="16"/>
  <c r="X1341" i="16" s="1"/>
  <c r="S1341" i="16"/>
  <c r="P1341" i="16"/>
  <c r="Q1341" i="16" s="1"/>
  <c r="O1341" i="16"/>
  <c r="L1341" i="16"/>
  <c r="J1341" i="16"/>
  <c r="M1341" i="16" s="1"/>
  <c r="G1341" i="16"/>
  <c r="W1340" i="16"/>
  <c r="U1340" i="16"/>
  <c r="P1340" i="16"/>
  <c r="Q1340" i="16" s="1"/>
  <c r="O1340" i="16"/>
  <c r="L1340" i="16"/>
  <c r="J1340" i="16"/>
  <c r="M1340" i="16" s="1"/>
  <c r="G1340" i="16"/>
  <c r="W1339" i="16"/>
  <c r="U1339" i="16"/>
  <c r="X1339" i="16" s="1"/>
  <c r="Y1339" i="16" s="1"/>
  <c r="S1339" i="16"/>
  <c r="P1339" i="16"/>
  <c r="Q1339" i="16" s="1"/>
  <c r="O1339" i="16"/>
  <c r="L1339" i="16"/>
  <c r="J1339" i="16"/>
  <c r="M1339" i="16" s="1"/>
  <c r="G1339" i="16"/>
  <c r="W1338" i="16"/>
  <c r="U1338" i="16"/>
  <c r="S1338" i="16"/>
  <c r="P1338" i="16"/>
  <c r="Q1338" i="16" s="1"/>
  <c r="O1338" i="16"/>
  <c r="L1338" i="16"/>
  <c r="J1338" i="16"/>
  <c r="M1338" i="16" s="1"/>
  <c r="G1338" i="16"/>
  <c r="W1337" i="16"/>
  <c r="U1337" i="16"/>
  <c r="P1337" i="16"/>
  <c r="O1337" i="16"/>
  <c r="L1337" i="16"/>
  <c r="J1337" i="16"/>
  <c r="M1337" i="16" s="1"/>
  <c r="G1337" i="16"/>
  <c r="W1336" i="16"/>
  <c r="U1336" i="16"/>
  <c r="X1336" i="16" s="1"/>
  <c r="P1336" i="16"/>
  <c r="Q1336" i="16" s="1"/>
  <c r="O1336" i="16"/>
  <c r="L1336" i="16"/>
  <c r="J1336" i="16"/>
  <c r="M1336" i="16" s="1"/>
  <c r="G1336" i="16"/>
  <c r="W1335" i="16"/>
  <c r="U1335" i="16"/>
  <c r="X1335" i="16" s="1"/>
  <c r="Y1335" i="16" s="1"/>
  <c r="P1335" i="16"/>
  <c r="Q1335" i="16" s="1"/>
  <c r="O1335" i="16"/>
  <c r="L1335" i="16"/>
  <c r="J1335" i="16"/>
  <c r="M1335" i="16" s="1"/>
  <c r="G1335" i="16"/>
  <c r="W1334" i="16"/>
  <c r="U1334" i="16"/>
  <c r="P1334" i="16"/>
  <c r="Q1334" i="16" s="1"/>
  <c r="O1334" i="16"/>
  <c r="L1334" i="16"/>
  <c r="J1334" i="16"/>
  <c r="M1334" i="16" s="1"/>
  <c r="G1334" i="16"/>
  <c r="W1333" i="16"/>
  <c r="U1333" i="16"/>
  <c r="P1333" i="16"/>
  <c r="Q1333" i="16" s="1"/>
  <c r="O1333" i="16"/>
  <c r="L1333" i="16"/>
  <c r="J1333" i="16"/>
  <c r="M1333" i="16" s="1"/>
  <c r="G1333" i="16"/>
  <c r="W1332" i="16"/>
  <c r="U1332" i="16"/>
  <c r="X1332" i="16" s="1"/>
  <c r="P1332" i="16"/>
  <c r="Q1332" i="16" s="1"/>
  <c r="O1332" i="16"/>
  <c r="L1332" i="16"/>
  <c r="J1332" i="16"/>
  <c r="M1332" i="16" s="1"/>
  <c r="G1332" i="16"/>
  <c r="W1331" i="16"/>
  <c r="U1331" i="16"/>
  <c r="X1331" i="16" s="1"/>
  <c r="Y1331" i="16" s="1"/>
  <c r="P1331" i="16"/>
  <c r="Q1331" i="16" s="1"/>
  <c r="O1331" i="16"/>
  <c r="L1331" i="16"/>
  <c r="J1331" i="16"/>
  <c r="M1331" i="16" s="1"/>
  <c r="G1331" i="16"/>
  <c r="W1330" i="16"/>
  <c r="U1330" i="16"/>
  <c r="X1330" i="16" s="1"/>
  <c r="Y1330" i="16" s="1"/>
  <c r="P1330" i="16"/>
  <c r="Q1330" i="16" s="1"/>
  <c r="O1330" i="16"/>
  <c r="L1330" i="16"/>
  <c r="J1330" i="16"/>
  <c r="M1330" i="16" s="1"/>
  <c r="G1330" i="16"/>
  <c r="W1329" i="16"/>
  <c r="U1329" i="16"/>
  <c r="S1329" i="16"/>
  <c r="P1329" i="16"/>
  <c r="O1329" i="16"/>
  <c r="L1329" i="16"/>
  <c r="J1329" i="16"/>
  <c r="M1329" i="16" s="1"/>
  <c r="G1329" i="16"/>
  <c r="W1328" i="16"/>
  <c r="U1328" i="16"/>
  <c r="P1328" i="16"/>
  <c r="O1328" i="16"/>
  <c r="L1328" i="16"/>
  <c r="J1328" i="16"/>
  <c r="M1328" i="16" s="1"/>
  <c r="G1328" i="16"/>
  <c r="Y1327" i="16"/>
  <c r="W1327" i="16"/>
  <c r="U1327" i="16"/>
  <c r="X1327" i="16" s="1"/>
  <c r="P1327" i="16"/>
  <c r="Q1327" i="16" s="1"/>
  <c r="O1327" i="16"/>
  <c r="L1327" i="16"/>
  <c r="J1327" i="16"/>
  <c r="M1327" i="16" s="1"/>
  <c r="G1327" i="16"/>
  <c r="W1326" i="16"/>
  <c r="U1326" i="16"/>
  <c r="P1326" i="16"/>
  <c r="Q1326" i="16" s="1"/>
  <c r="O1326" i="16"/>
  <c r="L1326" i="16"/>
  <c r="J1326" i="16"/>
  <c r="M1326" i="16" s="1"/>
  <c r="G1326" i="16"/>
  <c r="W1325" i="16"/>
  <c r="U1325" i="16"/>
  <c r="S1325" i="16"/>
  <c r="P1325" i="16"/>
  <c r="Q1325" i="16" s="1"/>
  <c r="O1325" i="16"/>
  <c r="L1325" i="16"/>
  <c r="J1325" i="16"/>
  <c r="M1325" i="16" s="1"/>
  <c r="G1325" i="16"/>
  <c r="W1324" i="16"/>
  <c r="U1324" i="16"/>
  <c r="S1324" i="16"/>
  <c r="P1324" i="16"/>
  <c r="Q1324" i="16" s="1"/>
  <c r="O1324" i="16"/>
  <c r="L1324" i="16"/>
  <c r="J1324" i="16"/>
  <c r="M1324" i="16" s="1"/>
  <c r="G1324" i="16"/>
  <c r="W1323" i="16"/>
  <c r="U1323" i="16"/>
  <c r="X1323" i="16" s="1"/>
  <c r="Y1323" i="16" s="1"/>
  <c r="S1323" i="16"/>
  <c r="P1323" i="16"/>
  <c r="Q1323" i="16" s="1"/>
  <c r="O1323" i="16"/>
  <c r="L1323" i="16"/>
  <c r="J1323" i="16"/>
  <c r="M1323" i="16" s="1"/>
  <c r="G1323" i="16"/>
  <c r="W1322" i="16"/>
  <c r="U1322" i="16"/>
  <c r="P1322" i="16"/>
  <c r="Q1322" i="16" s="1"/>
  <c r="O1322" i="16"/>
  <c r="L1322" i="16"/>
  <c r="J1322" i="16"/>
  <c r="M1322" i="16" s="1"/>
  <c r="G1322" i="16"/>
  <c r="W1321" i="16"/>
  <c r="U1321" i="16"/>
  <c r="S1321" i="16"/>
  <c r="P1321" i="16"/>
  <c r="O1321" i="16"/>
  <c r="L1321" i="16"/>
  <c r="J1321" i="16"/>
  <c r="M1321" i="16" s="1"/>
  <c r="G1321" i="16"/>
  <c r="W1320" i="16"/>
  <c r="U1320" i="16"/>
  <c r="P1320" i="16"/>
  <c r="Q1320" i="16" s="1"/>
  <c r="O1320" i="16"/>
  <c r="L1320" i="16"/>
  <c r="J1320" i="16"/>
  <c r="M1320" i="16" s="1"/>
  <c r="G1320" i="16"/>
  <c r="Y1319" i="16"/>
  <c r="W1319" i="16"/>
  <c r="U1319" i="16"/>
  <c r="X1319" i="16" s="1"/>
  <c r="P1319" i="16"/>
  <c r="Q1319" i="16" s="1"/>
  <c r="O1319" i="16"/>
  <c r="L1319" i="16"/>
  <c r="J1319" i="16"/>
  <c r="M1319" i="16" s="1"/>
  <c r="G1319" i="16"/>
  <c r="W1318" i="16"/>
  <c r="U1318" i="16"/>
  <c r="P1318" i="16"/>
  <c r="Q1318" i="16" s="1"/>
  <c r="O1318" i="16"/>
  <c r="L1318" i="16"/>
  <c r="J1318" i="16"/>
  <c r="M1318" i="16" s="1"/>
  <c r="G1318" i="16"/>
  <c r="W1317" i="16"/>
  <c r="U1317" i="16"/>
  <c r="P1317" i="16"/>
  <c r="Q1317" i="16" s="1"/>
  <c r="O1317" i="16"/>
  <c r="L1317" i="16"/>
  <c r="J1317" i="16"/>
  <c r="M1317" i="16" s="1"/>
  <c r="G1317" i="16"/>
  <c r="W1316" i="16"/>
  <c r="U1316" i="16"/>
  <c r="X1316" i="16" s="1"/>
  <c r="P1316" i="16"/>
  <c r="O1316" i="16"/>
  <c r="L1316" i="16"/>
  <c r="J1316" i="16"/>
  <c r="M1316" i="16" s="1"/>
  <c r="G1316" i="16"/>
  <c r="W1315" i="16"/>
  <c r="U1315" i="16"/>
  <c r="X1315" i="16" s="1"/>
  <c r="Y1315" i="16" s="1"/>
  <c r="P1315" i="16"/>
  <c r="Q1315" i="16" s="1"/>
  <c r="O1315" i="16"/>
  <c r="L1315" i="16"/>
  <c r="J1315" i="16"/>
  <c r="M1315" i="16" s="1"/>
  <c r="G1315" i="16"/>
  <c r="W1314" i="16"/>
  <c r="U1314" i="16"/>
  <c r="P1314" i="16"/>
  <c r="Q1314" i="16" s="1"/>
  <c r="O1314" i="16"/>
  <c r="L1314" i="16"/>
  <c r="J1314" i="16"/>
  <c r="M1314" i="16" s="1"/>
  <c r="G1314" i="16"/>
  <c r="Y1313" i="16"/>
  <c r="W1313" i="16"/>
  <c r="U1313" i="16"/>
  <c r="X1313" i="16" s="1"/>
  <c r="P1313" i="16"/>
  <c r="O1313" i="16"/>
  <c r="L1313" i="16"/>
  <c r="J1313" i="16"/>
  <c r="M1313" i="16" s="1"/>
  <c r="G1313" i="16"/>
  <c r="W1312" i="16"/>
  <c r="U1312" i="16"/>
  <c r="X1312" i="16" s="1"/>
  <c r="Y1312" i="16" s="1"/>
  <c r="P1312" i="16"/>
  <c r="Q1312" i="16" s="1"/>
  <c r="O1312" i="16"/>
  <c r="L1312" i="16"/>
  <c r="J1312" i="16"/>
  <c r="M1312" i="16" s="1"/>
  <c r="G1312" i="16"/>
  <c r="W1311" i="16"/>
  <c r="U1311" i="16"/>
  <c r="P1311" i="16"/>
  <c r="Q1311" i="16" s="1"/>
  <c r="O1311" i="16"/>
  <c r="L1311" i="16"/>
  <c r="J1311" i="16"/>
  <c r="M1311" i="16" s="1"/>
  <c r="G1311" i="16"/>
  <c r="W1310" i="16"/>
  <c r="U1310" i="16"/>
  <c r="P1310" i="16"/>
  <c r="Q1310" i="16" s="1"/>
  <c r="O1310" i="16"/>
  <c r="L1310" i="16"/>
  <c r="J1310" i="16"/>
  <c r="M1310" i="16" s="1"/>
  <c r="G1310" i="16"/>
  <c r="W1309" i="16"/>
  <c r="U1309" i="16"/>
  <c r="P1309" i="16"/>
  <c r="Q1309" i="16" s="1"/>
  <c r="O1309" i="16"/>
  <c r="L1309" i="16"/>
  <c r="J1309" i="16"/>
  <c r="M1309" i="16" s="1"/>
  <c r="G1309" i="16"/>
  <c r="W1308" i="16"/>
  <c r="U1308" i="16"/>
  <c r="X1308" i="16" s="1"/>
  <c r="S1308" i="16"/>
  <c r="P1308" i="16"/>
  <c r="Q1308" i="16" s="1"/>
  <c r="O1308" i="16"/>
  <c r="L1308" i="16"/>
  <c r="J1308" i="16"/>
  <c r="M1308" i="16" s="1"/>
  <c r="G1308" i="16"/>
  <c r="W1307" i="16"/>
  <c r="U1307" i="16"/>
  <c r="X1307" i="16" s="1"/>
  <c r="Y1307" i="16" s="1"/>
  <c r="P1307" i="16"/>
  <c r="O1307" i="16"/>
  <c r="L1307" i="16"/>
  <c r="J1307" i="16"/>
  <c r="M1307" i="16" s="1"/>
  <c r="G1307" i="16"/>
  <c r="W1306" i="16"/>
  <c r="U1306" i="16"/>
  <c r="P1306" i="16"/>
  <c r="Q1306" i="16" s="1"/>
  <c r="O1306" i="16"/>
  <c r="L1306" i="16"/>
  <c r="J1306" i="16"/>
  <c r="M1306" i="16" s="1"/>
  <c r="G1306" i="16"/>
  <c r="Y1305" i="16"/>
  <c r="W1305" i="16"/>
  <c r="U1305" i="16"/>
  <c r="X1305" i="16" s="1"/>
  <c r="S1305" i="16"/>
  <c r="P1305" i="16"/>
  <c r="O1305" i="16"/>
  <c r="L1305" i="16"/>
  <c r="J1305" i="16"/>
  <c r="M1305" i="16" s="1"/>
  <c r="G1305" i="16"/>
  <c r="W1304" i="16"/>
  <c r="U1304" i="16"/>
  <c r="X1304" i="16" s="1"/>
  <c r="Y1304" i="16" s="1"/>
  <c r="P1304" i="16"/>
  <c r="Q1304" i="16" s="1"/>
  <c r="O1304" i="16"/>
  <c r="L1304" i="16"/>
  <c r="J1304" i="16"/>
  <c r="M1304" i="16" s="1"/>
  <c r="G1304" i="16"/>
  <c r="Y1303" i="16"/>
  <c r="W1303" i="16"/>
  <c r="U1303" i="16"/>
  <c r="X1303" i="16" s="1"/>
  <c r="P1303" i="16"/>
  <c r="Q1303" i="16" s="1"/>
  <c r="O1303" i="16"/>
  <c r="L1303" i="16"/>
  <c r="J1303" i="16"/>
  <c r="M1303" i="16" s="1"/>
  <c r="G1303" i="16"/>
  <c r="W1302" i="16"/>
  <c r="U1302" i="16"/>
  <c r="X1302" i="16" s="1"/>
  <c r="P1302" i="16"/>
  <c r="Q1302" i="16" s="1"/>
  <c r="O1302" i="16"/>
  <c r="L1302" i="16"/>
  <c r="J1302" i="16"/>
  <c r="M1302" i="16" s="1"/>
  <c r="G1302" i="16"/>
  <c r="W1301" i="16"/>
  <c r="U1301" i="16"/>
  <c r="P1301" i="16"/>
  <c r="Q1301" i="16" s="1"/>
  <c r="O1301" i="16"/>
  <c r="L1301" i="16"/>
  <c r="J1301" i="16"/>
  <c r="M1301" i="16" s="1"/>
  <c r="G1301" i="16"/>
  <c r="W1300" i="16"/>
  <c r="U1300" i="16"/>
  <c r="X1300" i="16" s="1"/>
  <c r="S1300" i="16"/>
  <c r="P1300" i="16"/>
  <c r="Q1300" i="16" s="1"/>
  <c r="O1300" i="16"/>
  <c r="L1300" i="16"/>
  <c r="J1300" i="16"/>
  <c r="M1300" i="16" s="1"/>
  <c r="G1300" i="16"/>
  <c r="W1299" i="16"/>
  <c r="U1299" i="16"/>
  <c r="X1299" i="16" s="1"/>
  <c r="Y1299" i="16" s="1"/>
  <c r="S1299" i="16"/>
  <c r="P1299" i="16"/>
  <c r="O1299" i="16"/>
  <c r="L1299" i="16"/>
  <c r="J1299" i="16"/>
  <c r="M1299" i="16" s="1"/>
  <c r="G1299" i="16"/>
  <c r="W1298" i="16"/>
  <c r="U1298" i="16"/>
  <c r="X1298" i="16" s="1"/>
  <c r="P1298" i="16"/>
  <c r="Q1298" i="16" s="1"/>
  <c r="O1298" i="16"/>
  <c r="L1298" i="16"/>
  <c r="J1298" i="16"/>
  <c r="M1298" i="16" s="1"/>
  <c r="G1298" i="16"/>
  <c r="Y1297" i="16"/>
  <c r="W1297" i="16"/>
  <c r="U1297" i="16"/>
  <c r="X1297" i="16" s="1"/>
  <c r="P1297" i="16"/>
  <c r="O1297" i="16"/>
  <c r="L1297" i="16"/>
  <c r="J1297" i="16"/>
  <c r="M1297" i="16" s="1"/>
  <c r="G1297" i="16"/>
  <c r="W1296" i="16"/>
  <c r="U1296" i="16"/>
  <c r="X1296" i="16" s="1"/>
  <c r="Y1296" i="16" s="1"/>
  <c r="P1296" i="16"/>
  <c r="Q1296" i="16" s="1"/>
  <c r="O1296" i="16"/>
  <c r="L1296" i="16"/>
  <c r="J1296" i="16"/>
  <c r="M1296" i="16" s="1"/>
  <c r="G1296" i="16"/>
  <c r="W1295" i="16"/>
  <c r="U1295" i="16"/>
  <c r="X1295" i="16" s="1"/>
  <c r="Y1295" i="16" s="1"/>
  <c r="P1295" i="16"/>
  <c r="Q1295" i="16" s="1"/>
  <c r="O1295" i="16"/>
  <c r="L1295" i="16"/>
  <c r="J1295" i="16"/>
  <c r="M1295" i="16" s="1"/>
  <c r="G1295" i="16"/>
  <c r="W1294" i="16"/>
  <c r="U1294" i="16"/>
  <c r="X1294" i="16" s="1"/>
  <c r="S1294" i="16"/>
  <c r="P1294" i="16"/>
  <c r="Q1294" i="16" s="1"/>
  <c r="O1294" i="16"/>
  <c r="L1294" i="16"/>
  <c r="J1294" i="16"/>
  <c r="M1294" i="16" s="1"/>
  <c r="G1294" i="16"/>
  <c r="W1293" i="16"/>
  <c r="U1293" i="16"/>
  <c r="P1293" i="16"/>
  <c r="Q1293" i="16" s="1"/>
  <c r="O1293" i="16"/>
  <c r="L1293" i="16"/>
  <c r="J1293" i="16"/>
  <c r="M1293" i="16" s="1"/>
  <c r="G1293" i="16"/>
  <c r="W1292" i="16"/>
  <c r="U1292" i="16"/>
  <c r="P1292" i="16"/>
  <c r="Q1292" i="16" s="1"/>
  <c r="O1292" i="16"/>
  <c r="L1292" i="16"/>
  <c r="J1292" i="16"/>
  <c r="M1292" i="16" s="1"/>
  <c r="G1292" i="16"/>
  <c r="W1291" i="16"/>
  <c r="U1291" i="16"/>
  <c r="X1291" i="16" s="1"/>
  <c r="Y1291" i="16" s="1"/>
  <c r="S1291" i="16"/>
  <c r="P1291" i="16"/>
  <c r="Q1291" i="16" s="1"/>
  <c r="O1291" i="16"/>
  <c r="L1291" i="16"/>
  <c r="J1291" i="16"/>
  <c r="M1291" i="16" s="1"/>
  <c r="G1291" i="16"/>
  <c r="W1290" i="16"/>
  <c r="U1290" i="16"/>
  <c r="X1290" i="16" s="1"/>
  <c r="P1290" i="16"/>
  <c r="Q1290" i="16" s="1"/>
  <c r="O1290" i="16"/>
  <c r="L1290" i="16"/>
  <c r="J1290" i="16"/>
  <c r="M1290" i="16" s="1"/>
  <c r="G1290" i="16"/>
  <c r="W1289" i="16"/>
  <c r="U1289" i="16"/>
  <c r="P1289" i="16"/>
  <c r="O1289" i="16"/>
  <c r="L1289" i="16"/>
  <c r="J1289" i="16"/>
  <c r="M1289" i="16" s="1"/>
  <c r="G1289" i="16"/>
  <c r="W1288" i="16"/>
  <c r="U1288" i="16"/>
  <c r="X1288" i="16" s="1"/>
  <c r="Y1288" i="16" s="1"/>
  <c r="P1288" i="16"/>
  <c r="Q1288" i="16" s="1"/>
  <c r="O1288" i="16"/>
  <c r="L1288" i="16"/>
  <c r="J1288" i="16"/>
  <c r="M1288" i="16" s="1"/>
  <c r="G1288" i="16"/>
  <c r="W1287" i="16"/>
  <c r="U1287" i="16"/>
  <c r="X1287" i="16" s="1"/>
  <c r="Y1287" i="16" s="1"/>
  <c r="P1287" i="16"/>
  <c r="O1287" i="16"/>
  <c r="L1287" i="16"/>
  <c r="J1287" i="16"/>
  <c r="M1287" i="16" s="1"/>
  <c r="G1287" i="16"/>
  <c r="W1286" i="16"/>
  <c r="U1286" i="16"/>
  <c r="P1286" i="16"/>
  <c r="Q1286" i="16" s="1"/>
  <c r="O1286" i="16"/>
  <c r="L1286" i="16"/>
  <c r="J1286" i="16"/>
  <c r="M1286" i="16" s="1"/>
  <c r="G1286" i="16"/>
  <c r="Y1285" i="16"/>
  <c r="W1285" i="16"/>
  <c r="U1285" i="16"/>
  <c r="X1285" i="16" s="1"/>
  <c r="S1285" i="16"/>
  <c r="P1285" i="16"/>
  <c r="Q1285" i="16" s="1"/>
  <c r="O1285" i="16"/>
  <c r="L1285" i="16"/>
  <c r="J1285" i="16"/>
  <c r="M1285" i="16" s="1"/>
  <c r="G1285" i="16"/>
  <c r="W1284" i="16"/>
  <c r="U1284" i="16"/>
  <c r="X1284" i="16" s="1"/>
  <c r="P1284" i="16"/>
  <c r="O1284" i="16"/>
  <c r="L1284" i="16"/>
  <c r="J1284" i="16"/>
  <c r="M1284" i="16" s="1"/>
  <c r="G1284" i="16"/>
  <c r="W1283" i="16"/>
  <c r="U1283" i="16"/>
  <c r="X1283" i="16" s="1"/>
  <c r="Y1283" i="16" s="1"/>
  <c r="S1283" i="16"/>
  <c r="P1283" i="16"/>
  <c r="Q1283" i="16" s="1"/>
  <c r="O1283" i="16"/>
  <c r="L1283" i="16"/>
  <c r="J1283" i="16"/>
  <c r="M1283" i="16" s="1"/>
  <c r="G1283" i="16"/>
  <c r="W1282" i="16"/>
  <c r="U1282" i="16"/>
  <c r="X1282" i="16" s="1"/>
  <c r="P1282" i="16"/>
  <c r="Q1282" i="16" s="1"/>
  <c r="O1282" i="16"/>
  <c r="L1282" i="16"/>
  <c r="J1282" i="16"/>
  <c r="M1282" i="16" s="1"/>
  <c r="G1282" i="16"/>
  <c r="W1281" i="16"/>
  <c r="U1281" i="16"/>
  <c r="P1281" i="16"/>
  <c r="O1281" i="16"/>
  <c r="L1281" i="16"/>
  <c r="J1281" i="16"/>
  <c r="M1281" i="16" s="1"/>
  <c r="G1281" i="16"/>
  <c r="W1280" i="16"/>
  <c r="U1280" i="16"/>
  <c r="X1280" i="16" s="1"/>
  <c r="Y1280" i="16" s="1"/>
  <c r="P1280" i="16"/>
  <c r="Q1280" i="16" s="1"/>
  <c r="O1280" i="16"/>
  <c r="L1280" i="16"/>
  <c r="J1280" i="16"/>
  <c r="M1280" i="16" s="1"/>
  <c r="G1280" i="16"/>
  <c r="W1279" i="16"/>
  <c r="U1279" i="16"/>
  <c r="X1279" i="16" s="1"/>
  <c r="Y1279" i="16" s="1"/>
  <c r="P1279" i="16"/>
  <c r="Q1279" i="16" s="1"/>
  <c r="O1279" i="16"/>
  <c r="L1279" i="16"/>
  <c r="J1279" i="16"/>
  <c r="M1279" i="16" s="1"/>
  <c r="G1279" i="16"/>
  <c r="W1278" i="16"/>
  <c r="U1278" i="16"/>
  <c r="X1278" i="16" s="1"/>
  <c r="P1278" i="16"/>
  <c r="Q1278" i="16" s="1"/>
  <c r="O1278" i="16"/>
  <c r="L1278" i="16"/>
  <c r="J1278" i="16"/>
  <c r="M1278" i="16" s="1"/>
  <c r="G1278" i="16"/>
  <c r="W1277" i="16"/>
  <c r="U1277" i="16"/>
  <c r="P1277" i="16"/>
  <c r="Q1277" i="16" s="1"/>
  <c r="O1277" i="16"/>
  <c r="L1277" i="16"/>
  <c r="J1277" i="16"/>
  <c r="M1277" i="16" s="1"/>
  <c r="G1277" i="16"/>
  <c r="W1276" i="16"/>
  <c r="U1276" i="16"/>
  <c r="X1276" i="16" s="1"/>
  <c r="P1276" i="16"/>
  <c r="O1276" i="16"/>
  <c r="L1276" i="16"/>
  <c r="J1276" i="16"/>
  <c r="M1276" i="16" s="1"/>
  <c r="G1276" i="16"/>
  <c r="W1275" i="16"/>
  <c r="U1275" i="16"/>
  <c r="X1275" i="16" s="1"/>
  <c r="Y1275" i="16" s="1"/>
  <c r="P1275" i="16"/>
  <c r="Q1275" i="16" s="1"/>
  <c r="O1275" i="16"/>
  <c r="L1275" i="16"/>
  <c r="J1275" i="16"/>
  <c r="M1275" i="16" s="1"/>
  <c r="G1275" i="16"/>
  <c r="W1274" i="16"/>
  <c r="U1274" i="16"/>
  <c r="X1274" i="16" s="1"/>
  <c r="Y1274" i="16" s="1"/>
  <c r="P1274" i="16"/>
  <c r="Q1274" i="16" s="1"/>
  <c r="O1274" i="16"/>
  <c r="L1274" i="16"/>
  <c r="J1274" i="16"/>
  <c r="M1274" i="16" s="1"/>
  <c r="G1274" i="16"/>
  <c r="Y1273" i="16"/>
  <c r="W1273" i="16"/>
  <c r="U1273" i="16"/>
  <c r="X1273" i="16" s="1"/>
  <c r="S1273" i="16"/>
  <c r="P1273" i="16"/>
  <c r="O1273" i="16"/>
  <c r="L1273" i="16"/>
  <c r="J1273" i="16"/>
  <c r="M1273" i="16" s="1"/>
  <c r="G1273" i="16"/>
  <c r="Y1272" i="16"/>
  <c r="W1272" i="16"/>
  <c r="U1272" i="16"/>
  <c r="X1272" i="16" s="1"/>
  <c r="S1272" i="16"/>
  <c r="P1272" i="16"/>
  <c r="O1272" i="16"/>
  <c r="L1272" i="16"/>
  <c r="J1272" i="16"/>
  <c r="M1272" i="16" s="1"/>
  <c r="G1272" i="16"/>
  <c r="W1271" i="16"/>
  <c r="U1271" i="16"/>
  <c r="X1271" i="16" s="1"/>
  <c r="Y1271" i="16" s="1"/>
  <c r="P1271" i="16"/>
  <c r="Q1271" i="16" s="1"/>
  <c r="O1271" i="16"/>
  <c r="L1271" i="16"/>
  <c r="J1271" i="16"/>
  <c r="M1271" i="16" s="1"/>
  <c r="G1271" i="16"/>
  <c r="W1270" i="16"/>
  <c r="U1270" i="16"/>
  <c r="X1270" i="16" s="1"/>
  <c r="P1270" i="16"/>
  <c r="Q1270" i="16" s="1"/>
  <c r="O1270" i="16"/>
  <c r="L1270" i="16"/>
  <c r="J1270" i="16"/>
  <c r="M1270" i="16" s="1"/>
  <c r="G1270" i="16"/>
  <c r="W1269" i="16"/>
  <c r="U1269" i="16"/>
  <c r="P1269" i="16"/>
  <c r="Q1269" i="16" s="1"/>
  <c r="O1269" i="16"/>
  <c r="L1269" i="16"/>
  <c r="J1269" i="16"/>
  <c r="M1269" i="16" s="1"/>
  <c r="G1269" i="16"/>
  <c r="W1268" i="16"/>
  <c r="U1268" i="16"/>
  <c r="P1268" i="16"/>
  <c r="O1268" i="16"/>
  <c r="L1268" i="16"/>
  <c r="J1268" i="16"/>
  <c r="M1268" i="16" s="1"/>
  <c r="G1268" i="16"/>
  <c r="W1267" i="16"/>
  <c r="U1267" i="16"/>
  <c r="X1267" i="16" s="1"/>
  <c r="Y1267" i="16" s="1"/>
  <c r="P1267" i="16"/>
  <c r="Q1267" i="16" s="1"/>
  <c r="O1267" i="16"/>
  <c r="L1267" i="16"/>
  <c r="J1267" i="16"/>
  <c r="M1267" i="16" s="1"/>
  <c r="G1267" i="16"/>
  <c r="W1266" i="16"/>
  <c r="U1266" i="16"/>
  <c r="X1266" i="16" s="1"/>
  <c r="P1266" i="16"/>
  <c r="Q1266" i="16" s="1"/>
  <c r="O1266" i="16"/>
  <c r="L1266" i="16"/>
  <c r="J1266" i="16"/>
  <c r="M1266" i="16" s="1"/>
  <c r="G1266" i="16"/>
  <c r="W1265" i="16"/>
  <c r="U1265" i="16"/>
  <c r="P1265" i="16"/>
  <c r="O1265" i="16"/>
  <c r="L1265" i="16"/>
  <c r="J1265" i="16"/>
  <c r="M1265" i="16" s="1"/>
  <c r="G1265" i="16"/>
  <c r="W1264" i="16"/>
  <c r="U1264" i="16"/>
  <c r="X1264" i="16" s="1"/>
  <c r="Y1264" i="16" s="1"/>
  <c r="P1264" i="16"/>
  <c r="Q1264" i="16" s="1"/>
  <c r="O1264" i="16"/>
  <c r="L1264" i="16"/>
  <c r="J1264" i="16"/>
  <c r="M1264" i="16" s="1"/>
  <c r="G1264" i="16"/>
  <c r="W1263" i="16"/>
  <c r="U1263" i="16"/>
  <c r="X1263" i="16" s="1"/>
  <c r="P1263" i="16"/>
  <c r="Q1263" i="16" s="1"/>
  <c r="O1263" i="16"/>
  <c r="L1263" i="16"/>
  <c r="J1263" i="16"/>
  <c r="M1263" i="16" s="1"/>
  <c r="G1263" i="16"/>
  <c r="W1262" i="16"/>
  <c r="U1262" i="16"/>
  <c r="X1262" i="16" s="1"/>
  <c r="P1262" i="16"/>
  <c r="Q1262" i="16" s="1"/>
  <c r="O1262" i="16"/>
  <c r="L1262" i="16"/>
  <c r="J1262" i="16"/>
  <c r="M1262" i="16" s="1"/>
  <c r="G1262" i="16"/>
  <c r="W1261" i="16"/>
  <c r="U1261" i="16"/>
  <c r="P1261" i="16"/>
  <c r="Q1261" i="16" s="1"/>
  <c r="O1261" i="16"/>
  <c r="L1261" i="16"/>
  <c r="J1261" i="16"/>
  <c r="M1261" i="16" s="1"/>
  <c r="G1261" i="16"/>
  <c r="Y1260" i="16"/>
  <c r="W1260" i="16"/>
  <c r="U1260" i="16"/>
  <c r="X1260" i="16" s="1"/>
  <c r="P1260" i="16"/>
  <c r="O1260" i="16"/>
  <c r="L1260" i="16"/>
  <c r="J1260" i="16"/>
  <c r="M1260" i="16" s="1"/>
  <c r="G1260" i="16"/>
  <c r="W1259" i="16"/>
  <c r="U1259" i="16"/>
  <c r="X1259" i="16" s="1"/>
  <c r="Y1259" i="16" s="1"/>
  <c r="P1259" i="16"/>
  <c r="O1259" i="16"/>
  <c r="L1259" i="16"/>
  <c r="J1259" i="16"/>
  <c r="M1259" i="16" s="1"/>
  <c r="G1259" i="16"/>
  <c r="W1258" i="16"/>
  <c r="U1258" i="16"/>
  <c r="X1258" i="16" s="1"/>
  <c r="Y1258" i="16" s="1"/>
  <c r="S1258" i="16"/>
  <c r="P1258" i="16"/>
  <c r="Q1258" i="16" s="1"/>
  <c r="O1258" i="16"/>
  <c r="L1258" i="16"/>
  <c r="J1258" i="16"/>
  <c r="M1258" i="16" s="1"/>
  <c r="G1258" i="16"/>
  <c r="W1257" i="16"/>
  <c r="U1257" i="16"/>
  <c r="P1257" i="16"/>
  <c r="Q1257" i="16" s="1"/>
  <c r="O1257" i="16"/>
  <c r="L1257" i="16"/>
  <c r="J1257" i="16"/>
  <c r="M1257" i="16" s="1"/>
  <c r="G1257" i="16"/>
  <c r="W1256" i="16"/>
  <c r="U1256" i="16"/>
  <c r="P1256" i="16"/>
  <c r="O1256" i="16"/>
  <c r="L1256" i="16"/>
  <c r="J1256" i="16"/>
  <c r="M1256" i="16" s="1"/>
  <c r="G1256" i="16"/>
  <c r="W1255" i="16"/>
  <c r="U1255" i="16"/>
  <c r="S1255" i="16"/>
  <c r="P1255" i="16"/>
  <c r="Q1255" i="16" s="1"/>
  <c r="O1255" i="16"/>
  <c r="L1255" i="16"/>
  <c r="J1255" i="16"/>
  <c r="M1255" i="16" s="1"/>
  <c r="G1255" i="16"/>
  <c r="W1254" i="16"/>
  <c r="U1254" i="16"/>
  <c r="X1254" i="16" s="1"/>
  <c r="S1254" i="16"/>
  <c r="P1254" i="16"/>
  <c r="Q1254" i="16" s="1"/>
  <c r="O1254" i="16"/>
  <c r="L1254" i="16"/>
  <c r="J1254" i="16"/>
  <c r="M1254" i="16" s="1"/>
  <c r="G1254" i="16"/>
  <c r="W1253" i="16"/>
  <c r="U1253" i="16"/>
  <c r="P1253" i="16"/>
  <c r="Q1253" i="16" s="1"/>
  <c r="O1253" i="16"/>
  <c r="L1253" i="16"/>
  <c r="J1253" i="16"/>
  <c r="M1253" i="16" s="1"/>
  <c r="G1253" i="16"/>
  <c r="W1252" i="16"/>
  <c r="U1252" i="16"/>
  <c r="P1252" i="16"/>
  <c r="O1252" i="16"/>
  <c r="L1252" i="16"/>
  <c r="J1252" i="16"/>
  <c r="M1252" i="16" s="1"/>
  <c r="G1252" i="16"/>
  <c r="W1251" i="16"/>
  <c r="U1251" i="16"/>
  <c r="X1251" i="16" s="1"/>
  <c r="Y1251" i="16" s="1"/>
  <c r="P1251" i="16"/>
  <c r="Q1251" i="16" s="1"/>
  <c r="O1251" i="16"/>
  <c r="L1251" i="16"/>
  <c r="J1251" i="16"/>
  <c r="M1251" i="16" s="1"/>
  <c r="G1251" i="16"/>
  <c r="W1250" i="16"/>
  <c r="U1250" i="16"/>
  <c r="X1250" i="16" s="1"/>
  <c r="Y1250" i="16" s="1"/>
  <c r="P1250" i="16"/>
  <c r="Q1250" i="16" s="1"/>
  <c r="O1250" i="16"/>
  <c r="L1250" i="16"/>
  <c r="J1250" i="16"/>
  <c r="M1250" i="16" s="1"/>
  <c r="G1250" i="16"/>
  <c r="W1249" i="16"/>
  <c r="U1249" i="16"/>
  <c r="X1249" i="16" s="1"/>
  <c r="P1249" i="16"/>
  <c r="Q1249" i="16" s="1"/>
  <c r="O1249" i="16"/>
  <c r="L1249" i="16"/>
  <c r="J1249" i="16"/>
  <c r="M1249" i="16" s="1"/>
  <c r="G1249" i="16"/>
  <c r="W1248" i="16"/>
  <c r="U1248" i="16"/>
  <c r="S1248" i="16"/>
  <c r="P1248" i="16"/>
  <c r="Q1248" i="16" s="1"/>
  <c r="O1248" i="16"/>
  <c r="L1248" i="16"/>
  <c r="J1248" i="16"/>
  <c r="M1248" i="16" s="1"/>
  <c r="G1248" i="16"/>
  <c r="W1247" i="16"/>
  <c r="U1247" i="16"/>
  <c r="X1247" i="16" s="1"/>
  <c r="P1247" i="16"/>
  <c r="Q1247" i="16" s="1"/>
  <c r="O1247" i="16"/>
  <c r="L1247" i="16"/>
  <c r="J1247" i="16"/>
  <c r="M1247" i="16" s="1"/>
  <c r="G1247" i="16"/>
  <c r="Y1246" i="16"/>
  <c r="W1246" i="16"/>
  <c r="U1246" i="16"/>
  <c r="X1246" i="16" s="1"/>
  <c r="S1246" i="16"/>
  <c r="P1246" i="16"/>
  <c r="Q1246" i="16" s="1"/>
  <c r="O1246" i="16"/>
  <c r="L1246" i="16"/>
  <c r="J1246" i="16"/>
  <c r="M1246" i="16" s="1"/>
  <c r="G1246" i="16"/>
  <c r="W1245" i="16"/>
  <c r="U1245" i="16"/>
  <c r="X1245" i="16" s="1"/>
  <c r="P1245" i="16"/>
  <c r="Q1245" i="16" s="1"/>
  <c r="O1245" i="16"/>
  <c r="L1245" i="16"/>
  <c r="J1245" i="16"/>
  <c r="M1245" i="16" s="1"/>
  <c r="G1245" i="16"/>
  <c r="W1244" i="16"/>
  <c r="U1244" i="16"/>
  <c r="P1244" i="16"/>
  <c r="O1244" i="16"/>
  <c r="L1244" i="16"/>
  <c r="J1244" i="16"/>
  <c r="M1244" i="16" s="1"/>
  <c r="G1244" i="16"/>
  <c r="W1243" i="16"/>
  <c r="U1243" i="16"/>
  <c r="X1243" i="16" s="1"/>
  <c r="Y1243" i="16" s="1"/>
  <c r="P1243" i="16"/>
  <c r="Q1243" i="16" s="1"/>
  <c r="O1243" i="16"/>
  <c r="L1243" i="16"/>
  <c r="J1243" i="16"/>
  <c r="M1243" i="16" s="1"/>
  <c r="G1243" i="16"/>
  <c r="W1242" i="16"/>
  <c r="U1242" i="16"/>
  <c r="X1242" i="16" s="1"/>
  <c r="Y1242" i="16" s="1"/>
  <c r="P1242" i="16"/>
  <c r="Q1242" i="16" s="1"/>
  <c r="O1242" i="16"/>
  <c r="L1242" i="16"/>
  <c r="J1242" i="16"/>
  <c r="M1242" i="16" s="1"/>
  <c r="G1242" i="16"/>
  <c r="W1241" i="16"/>
  <c r="U1241" i="16"/>
  <c r="X1241" i="16" s="1"/>
  <c r="P1241" i="16"/>
  <c r="Q1241" i="16" s="1"/>
  <c r="O1241" i="16"/>
  <c r="L1241" i="16"/>
  <c r="J1241" i="16"/>
  <c r="M1241" i="16" s="1"/>
  <c r="G1241" i="16"/>
  <c r="W1240" i="16"/>
  <c r="U1240" i="16"/>
  <c r="X1240" i="16" s="1"/>
  <c r="P1240" i="16"/>
  <c r="Q1240" i="16" s="1"/>
  <c r="O1240" i="16"/>
  <c r="L1240" i="16"/>
  <c r="J1240" i="16"/>
  <c r="M1240" i="16" s="1"/>
  <c r="G1240" i="16"/>
  <c r="W1239" i="16"/>
  <c r="U1239" i="16"/>
  <c r="P1239" i="16"/>
  <c r="Q1239" i="16" s="1"/>
  <c r="O1239" i="16"/>
  <c r="L1239" i="16"/>
  <c r="J1239" i="16"/>
  <c r="M1239" i="16" s="1"/>
  <c r="G1239" i="16"/>
  <c r="W1238" i="16"/>
  <c r="U1238" i="16"/>
  <c r="X1238" i="16" s="1"/>
  <c r="P1238" i="16"/>
  <c r="Q1238" i="16" s="1"/>
  <c r="O1238" i="16"/>
  <c r="L1238" i="16"/>
  <c r="J1238" i="16"/>
  <c r="M1238" i="16" s="1"/>
  <c r="G1238" i="16"/>
  <c r="W1237" i="16"/>
  <c r="U1237" i="16"/>
  <c r="P1237" i="16"/>
  <c r="Q1237" i="16" s="1"/>
  <c r="O1237" i="16"/>
  <c r="L1237" i="16"/>
  <c r="J1237" i="16"/>
  <c r="M1237" i="16" s="1"/>
  <c r="G1237" i="16"/>
  <c r="Y1236" i="16"/>
  <c r="W1236" i="16"/>
  <c r="U1236" i="16"/>
  <c r="X1236" i="16" s="1"/>
  <c r="S1236" i="16"/>
  <c r="P1236" i="16"/>
  <c r="O1236" i="16"/>
  <c r="L1236" i="16"/>
  <c r="J1236" i="16"/>
  <c r="M1236" i="16" s="1"/>
  <c r="G1236" i="16"/>
  <c r="W1235" i="16"/>
  <c r="U1235" i="16"/>
  <c r="X1235" i="16" s="1"/>
  <c r="Y1235" i="16" s="1"/>
  <c r="P1235" i="16"/>
  <c r="Q1235" i="16" s="1"/>
  <c r="O1235" i="16"/>
  <c r="L1235" i="16"/>
  <c r="J1235" i="16"/>
  <c r="M1235" i="16" s="1"/>
  <c r="G1235" i="16"/>
  <c r="W1234" i="16"/>
  <c r="U1234" i="16"/>
  <c r="X1234" i="16" s="1"/>
  <c r="Y1234" i="16" s="1"/>
  <c r="P1234" i="16"/>
  <c r="Q1234" i="16" s="1"/>
  <c r="O1234" i="16"/>
  <c r="L1234" i="16"/>
  <c r="J1234" i="16"/>
  <c r="M1234" i="16" s="1"/>
  <c r="G1234" i="16"/>
  <c r="W1233" i="16"/>
  <c r="U1233" i="16"/>
  <c r="P1233" i="16"/>
  <c r="Q1233" i="16" s="1"/>
  <c r="O1233" i="16"/>
  <c r="L1233" i="16"/>
  <c r="J1233" i="16"/>
  <c r="M1233" i="16" s="1"/>
  <c r="G1233" i="16"/>
  <c r="W1232" i="16"/>
  <c r="U1232" i="16"/>
  <c r="X1232" i="16" s="1"/>
  <c r="P1232" i="16"/>
  <c r="Q1232" i="16" s="1"/>
  <c r="O1232" i="16"/>
  <c r="L1232" i="16"/>
  <c r="J1232" i="16"/>
  <c r="M1232" i="16" s="1"/>
  <c r="G1232" i="16"/>
  <c r="W1231" i="16"/>
  <c r="U1231" i="16"/>
  <c r="P1231" i="16"/>
  <c r="Q1231" i="16" s="1"/>
  <c r="O1231" i="16"/>
  <c r="L1231" i="16"/>
  <c r="J1231" i="16"/>
  <c r="M1231" i="16" s="1"/>
  <c r="G1231" i="16"/>
  <c r="W1230" i="16"/>
  <c r="U1230" i="16"/>
  <c r="S1230" i="16"/>
  <c r="P1230" i="16"/>
  <c r="Q1230" i="16" s="1"/>
  <c r="O1230" i="16"/>
  <c r="L1230" i="16"/>
  <c r="J1230" i="16"/>
  <c r="M1230" i="16" s="1"/>
  <c r="G1230" i="16"/>
  <c r="W1229" i="16"/>
  <c r="U1229" i="16"/>
  <c r="X1229" i="16" s="1"/>
  <c r="Y1229" i="16" s="1"/>
  <c r="P1229" i="16"/>
  <c r="Q1229" i="16" s="1"/>
  <c r="O1229" i="16"/>
  <c r="L1229" i="16"/>
  <c r="J1229" i="16"/>
  <c r="M1229" i="16" s="1"/>
  <c r="G1229" i="16"/>
  <c r="W1228" i="16"/>
  <c r="U1228" i="16"/>
  <c r="P1228" i="16"/>
  <c r="Q1228" i="16" s="1"/>
  <c r="O1228" i="16"/>
  <c r="L1228" i="16"/>
  <c r="J1228" i="16"/>
  <c r="M1228" i="16" s="1"/>
  <c r="G1228" i="16"/>
  <c r="W1227" i="16"/>
  <c r="U1227" i="16"/>
  <c r="X1227" i="16" s="1"/>
  <c r="Y1227" i="16" s="1"/>
  <c r="S1227" i="16"/>
  <c r="P1227" i="16"/>
  <c r="Q1227" i="16" s="1"/>
  <c r="O1227" i="16"/>
  <c r="L1227" i="16"/>
  <c r="J1227" i="16"/>
  <c r="M1227" i="16" s="1"/>
  <c r="G1227" i="16"/>
  <c r="Y1226" i="16"/>
  <c r="W1226" i="16"/>
  <c r="U1226" i="16"/>
  <c r="X1226" i="16" s="1"/>
  <c r="P1226" i="16"/>
  <c r="Q1226" i="16" s="1"/>
  <c r="O1226" i="16"/>
  <c r="L1226" i="16"/>
  <c r="J1226" i="16"/>
  <c r="M1226" i="16" s="1"/>
  <c r="G1226" i="16"/>
  <c r="W1225" i="16"/>
  <c r="U1225" i="16"/>
  <c r="X1225" i="16" s="1"/>
  <c r="P1225" i="16"/>
  <c r="Q1225" i="16" s="1"/>
  <c r="O1225" i="16"/>
  <c r="L1225" i="16"/>
  <c r="J1225" i="16"/>
  <c r="M1225" i="16" s="1"/>
  <c r="G1225" i="16"/>
  <c r="W1224" i="16"/>
  <c r="U1224" i="16"/>
  <c r="X1224" i="16" s="1"/>
  <c r="P1224" i="16"/>
  <c r="Q1224" i="16" s="1"/>
  <c r="O1224" i="16"/>
  <c r="L1224" i="16"/>
  <c r="J1224" i="16"/>
  <c r="M1224" i="16" s="1"/>
  <c r="G1224" i="16"/>
  <c r="Y1223" i="16"/>
  <c r="W1223" i="16"/>
  <c r="U1223" i="16"/>
  <c r="X1223" i="16" s="1"/>
  <c r="S1223" i="16"/>
  <c r="P1223" i="16"/>
  <c r="Q1223" i="16" s="1"/>
  <c r="O1223" i="16"/>
  <c r="L1223" i="16"/>
  <c r="J1223" i="16"/>
  <c r="M1223" i="16" s="1"/>
  <c r="G1223" i="16"/>
  <c r="W1222" i="16"/>
  <c r="U1222" i="16"/>
  <c r="X1222" i="16" s="1"/>
  <c r="P1222" i="16"/>
  <c r="Q1222" i="16" s="1"/>
  <c r="O1222" i="16"/>
  <c r="L1222" i="16"/>
  <c r="J1222" i="16"/>
  <c r="M1222" i="16" s="1"/>
  <c r="G1222" i="16"/>
  <c r="W1221" i="16"/>
  <c r="U1221" i="16"/>
  <c r="P1221" i="16"/>
  <c r="Q1221" i="16" s="1"/>
  <c r="O1221" i="16"/>
  <c r="L1221" i="16"/>
  <c r="J1221" i="16"/>
  <c r="M1221" i="16" s="1"/>
  <c r="G1221" i="16"/>
  <c r="W1220" i="16"/>
  <c r="U1220" i="16"/>
  <c r="X1220" i="16" s="1"/>
  <c r="P1220" i="16"/>
  <c r="Q1220" i="16" s="1"/>
  <c r="O1220" i="16"/>
  <c r="L1220" i="16"/>
  <c r="J1220" i="16"/>
  <c r="M1220" i="16" s="1"/>
  <c r="G1220" i="16"/>
  <c r="W1219" i="16"/>
  <c r="U1219" i="16"/>
  <c r="S1219" i="16"/>
  <c r="P1219" i="16"/>
  <c r="O1219" i="16"/>
  <c r="L1219" i="16"/>
  <c r="J1219" i="16"/>
  <c r="M1219" i="16" s="1"/>
  <c r="G1219" i="16"/>
  <c r="W1218" i="16"/>
  <c r="U1218" i="16"/>
  <c r="X1218" i="16" s="1"/>
  <c r="P1218" i="16"/>
  <c r="Q1218" i="16" s="1"/>
  <c r="O1218" i="16"/>
  <c r="L1218" i="16"/>
  <c r="J1218" i="16"/>
  <c r="M1218" i="16" s="1"/>
  <c r="G1218" i="16"/>
  <c r="W1217" i="16"/>
  <c r="U1217" i="16"/>
  <c r="P1217" i="16"/>
  <c r="Q1217" i="16" s="1"/>
  <c r="O1217" i="16"/>
  <c r="L1217" i="16"/>
  <c r="J1217" i="16"/>
  <c r="M1217" i="16" s="1"/>
  <c r="G1217" i="16"/>
  <c r="W1216" i="16"/>
  <c r="U1216" i="16"/>
  <c r="P1216" i="16"/>
  <c r="Q1216" i="16" s="1"/>
  <c r="O1216" i="16"/>
  <c r="L1216" i="16"/>
  <c r="J1216" i="16"/>
  <c r="M1216" i="16" s="1"/>
  <c r="G1216" i="16"/>
  <c r="Y1215" i="16"/>
  <c r="W1215" i="16"/>
  <c r="U1215" i="16"/>
  <c r="X1215" i="16" s="1"/>
  <c r="P1215" i="16"/>
  <c r="Q1215" i="16" s="1"/>
  <c r="O1215" i="16"/>
  <c r="L1215" i="16"/>
  <c r="J1215" i="16"/>
  <c r="M1215" i="16" s="1"/>
  <c r="G1215" i="16"/>
  <c r="W1214" i="16"/>
  <c r="U1214" i="16"/>
  <c r="P1214" i="16"/>
  <c r="Q1214" i="16" s="1"/>
  <c r="O1214" i="16"/>
  <c r="L1214" i="16"/>
  <c r="J1214" i="16"/>
  <c r="M1214" i="16" s="1"/>
  <c r="G1214" i="16"/>
  <c r="W1213" i="16"/>
  <c r="U1213" i="16"/>
  <c r="P1213" i="16"/>
  <c r="Q1213" i="16" s="1"/>
  <c r="O1213" i="16"/>
  <c r="L1213" i="16"/>
  <c r="J1213" i="16"/>
  <c r="M1213" i="16" s="1"/>
  <c r="G1213" i="16"/>
  <c r="W1212" i="16"/>
  <c r="U1212" i="16"/>
  <c r="X1212" i="16" s="1"/>
  <c r="P1212" i="16"/>
  <c r="Q1212" i="16" s="1"/>
  <c r="O1212" i="16"/>
  <c r="L1212" i="16"/>
  <c r="J1212" i="16"/>
  <c r="M1212" i="16" s="1"/>
  <c r="G1212" i="16"/>
  <c r="W1211" i="16"/>
  <c r="U1211" i="16"/>
  <c r="P1211" i="16"/>
  <c r="Q1211" i="16" s="1"/>
  <c r="O1211" i="16"/>
  <c r="L1211" i="16"/>
  <c r="J1211" i="16"/>
  <c r="M1211" i="16" s="1"/>
  <c r="G1211" i="16"/>
  <c r="W1210" i="16"/>
  <c r="U1210" i="16"/>
  <c r="X1210" i="16" s="1"/>
  <c r="Y1210" i="16" s="1"/>
  <c r="S1210" i="16"/>
  <c r="P1210" i="16"/>
  <c r="Q1210" i="16" s="1"/>
  <c r="O1210" i="16"/>
  <c r="L1210" i="16"/>
  <c r="J1210" i="16"/>
  <c r="M1210" i="16" s="1"/>
  <c r="G1210" i="16"/>
  <c r="Y1209" i="16"/>
  <c r="W1209" i="16"/>
  <c r="U1209" i="16"/>
  <c r="X1209" i="16" s="1"/>
  <c r="P1209" i="16"/>
  <c r="Q1209" i="16" s="1"/>
  <c r="O1209" i="16"/>
  <c r="L1209" i="16"/>
  <c r="J1209" i="16"/>
  <c r="M1209" i="16" s="1"/>
  <c r="G1209" i="16"/>
  <c r="W1208" i="16"/>
  <c r="U1208" i="16"/>
  <c r="P1208" i="16"/>
  <c r="Q1208" i="16" s="1"/>
  <c r="O1208" i="16"/>
  <c r="L1208" i="16"/>
  <c r="J1208" i="16"/>
  <c r="M1208" i="16" s="1"/>
  <c r="G1208" i="16"/>
  <c r="W1207" i="16"/>
  <c r="U1207" i="16"/>
  <c r="X1207" i="16" s="1"/>
  <c r="P1207" i="16"/>
  <c r="Q1207" i="16" s="1"/>
  <c r="O1207" i="16"/>
  <c r="L1207" i="16"/>
  <c r="J1207" i="16"/>
  <c r="M1207" i="16" s="1"/>
  <c r="G1207" i="16"/>
  <c r="W1206" i="16"/>
  <c r="U1206" i="16"/>
  <c r="P1206" i="16"/>
  <c r="Q1206" i="16" s="1"/>
  <c r="O1206" i="16"/>
  <c r="L1206" i="16"/>
  <c r="J1206" i="16"/>
  <c r="M1206" i="16" s="1"/>
  <c r="G1206" i="16"/>
  <c r="W1205" i="16"/>
  <c r="U1205" i="16"/>
  <c r="P1205" i="16"/>
  <c r="Q1205" i="16" s="1"/>
  <c r="O1205" i="16"/>
  <c r="L1205" i="16"/>
  <c r="J1205" i="16"/>
  <c r="M1205" i="16" s="1"/>
  <c r="G1205" i="16"/>
  <c r="W1204" i="16"/>
  <c r="U1204" i="16"/>
  <c r="X1204" i="16" s="1"/>
  <c r="P1204" i="16"/>
  <c r="Q1204" i="16" s="1"/>
  <c r="O1204" i="16"/>
  <c r="L1204" i="16"/>
  <c r="J1204" i="16"/>
  <c r="M1204" i="16" s="1"/>
  <c r="G1204" i="16"/>
  <c r="W1203" i="16"/>
  <c r="U1203" i="16"/>
  <c r="X1203" i="16" s="1"/>
  <c r="P1203" i="16"/>
  <c r="Q1203" i="16" s="1"/>
  <c r="O1203" i="16"/>
  <c r="L1203" i="16"/>
  <c r="J1203" i="16"/>
  <c r="M1203" i="16" s="1"/>
  <c r="G1203" i="16"/>
  <c r="W1202" i="16"/>
  <c r="U1202" i="16"/>
  <c r="X1202" i="16" s="1"/>
  <c r="P1202" i="16"/>
  <c r="Q1202" i="16" s="1"/>
  <c r="O1202" i="16"/>
  <c r="L1202" i="16"/>
  <c r="J1202" i="16"/>
  <c r="M1202" i="16" s="1"/>
  <c r="G1202" i="16"/>
  <c r="Y1201" i="16"/>
  <c r="W1201" i="16"/>
  <c r="U1201" i="16"/>
  <c r="X1201" i="16" s="1"/>
  <c r="S1201" i="16"/>
  <c r="P1201" i="16"/>
  <c r="Q1201" i="16" s="1"/>
  <c r="O1201" i="16"/>
  <c r="L1201" i="16"/>
  <c r="J1201" i="16"/>
  <c r="M1201" i="16" s="1"/>
  <c r="G1201" i="16"/>
  <c r="W1200" i="16"/>
  <c r="U1200" i="16"/>
  <c r="S1200" i="16"/>
  <c r="P1200" i="16"/>
  <c r="Q1200" i="16" s="1"/>
  <c r="O1200" i="16"/>
  <c r="L1200" i="16"/>
  <c r="J1200" i="16"/>
  <c r="M1200" i="16" s="1"/>
  <c r="G1200" i="16"/>
  <c r="W1199" i="16"/>
  <c r="U1199" i="16"/>
  <c r="S1199" i="16"/>
  <c r="P1199" i="16"/>
  <c r="Q1199" i="16" s="1"/>
  <c r="O1199" i="16"/>
  <c r="L1199" i="16"/>
  <c r="J1199" i="16"/>
  <c r="M1199" i="16" s="1"/>
  <c r="G1199" i="16"/>
  <c r="W1198" i="16"/>
  <c r="U1198" i="16"/>
  <c r="X1198" i="16" s="1"/>
  <c r="Y1198" i="16" s="1"/>
  <c r="P1198" i="16"/>
  <c r="Q1198" i="16" s="1"/>
  <c r="O1198" i="16"/>
  <c r="L1198" i="16"/>
  <c r="J1198" i="16"/>
  <c r="M1198" i="16" s="1"/>
  <c r="G1198" i="16"/>
  <c r="W1197" i="16"/>
  <c r="U1197" i="16"/>
  <c r="P1197" i="16"/>
  <c r="Q1197" i="16" s="1"/>
  <c r="O1197" i="16"/>
  <c r="L1197" i="16"/>
  <c r="J1197" i="16"/>
  <c r="M1197" i="16" s="1"/>
  <c r="G1197" i="16"/>
  <c r="W1196" i="16"/>
  <c r="U1196" i="16"/>
  <c r="X1196" i="16" s="1"/>
  <c r="P1196" i="16"/>
  <c r="Q1196" i="16" s="1"/>
  <c r="O1196" i="16"/>
  <c r="L1196" i="16"/>
  <c r="J1196" i="16"/>
  <c r="M1196" i="16" s="1"/>
  <c r="G1196" i="16"/>
  <c r="W1195" i="16"/>
  <c r="U1195" i="16"/>
  <c r="P1195" i="16"/>
  <c r="O1195" i="16"/>
  <c r="L1195" i="16"/>
  <c r="J1195" i="16"/>
  <c r="M1195" i="16" s="1"/>
  <c r="G1195" i="16"/>
  <c r="W1194" i="16"/>
  <c r="U1194" i="16"/>
  <c r="X1194" i="16" s="1"/>
  <c r="P1194" i="16"/>
  <c r="Q1194" i="16" s="1"/>
  <c r="O1194" i="16"/>
  <c r="L1194" i="16"/>
  <c r="J1194" i="16"/>
  <c r="M1194" i="16" s="1"/>
  <c r="G1194" i="16"/>
  <c r="W1193" i="16"/>
  <c r="U1193" i="16"/>
  <c r="X1193" i="16" s="1"/>
  <c r="P1193" i="16"/>
  <c r="Q1193" i="16" s="1"/>
  <c r="O1193" i="16"/>
  <c r="L1193" i="16"/>
  <c r="J1193" i="16"/>
  <c r="M1193" i="16" s="1"/>
  <c r="G1193" i="16"/>
  <c r="Y1192" i="16"/>
  <c r="W1192" i="16"/>
  <c r="U1192" i="16"/>
  <c r="X1192" i="16" s="1"/>
  <c r="P1192" i="16"/>
  <c r="Q1192" i="16" s="1"/>
  <c r="O1192" i="16"/>
  <c r="L1192" i="16"/>
  <c r="J1192" i="16"/>
  <c r="M1192" i="16" s="1"/>
  <c r="G1192" i="16"/>
  <c r="Y1191" i="16"/>
  <c r="W1191" i="16"/>
  <c r="U1191" i="16"/>
  <c r="X1191" i="16" s="1"/>
  <c r="P1191" i="16"/>
  <c r="Q1191" i="16" s="1"/>
  <c r="O1191" i="16"/>
  <c r="L1191" i="16"/>
  <c r="J1191" i="16"/>
  <c r="M1191" i="16" s="1"/>
  <c r="G1191" i="16"/>
  <c r="W1190" i="16"/>
  <c r="U1190" i="16"/>
  <c r="X1190" i="16" s="1"/>
  <c r="S1190" i="16"/>
  <c r="P1190" i="16"/>
  <c r="Q1190" i="16" s="1"/>
  <c r="O1190" i="16"/>
  <c r="L1190" i="16"/>
  <c r="J1190" i="16"/>
  <c r="M1190" i="16" s="1"/>
  <c r="G1190" i="16"/>
  <c r="W1189" i="16"/>
  <c r="U1189" i="16"/>
  <c r="S1189" i="16"/>
  <c r="P1189" i="16"/>
  <c r="Q1189" i="16" s="1"/>
  <c r="O1189" i="16"/>
  <c r="L1189" i="16"/>
  <c r="J1189" i="16"/>
  <c r="M1189" i="16" s="1"/>
  <c r="G1189" i="16"/>
  <c r="Y1188" i="16"/>
  <c r="W1188" i="16"/>
  <c r="U1188" i="16"/>
  <c r="X1188" i="16" s="1"/>
  <c r="P1188" i="16"/>
  <c r="Q1188" i="16" s="1"/>
  <c r="O1188" i="16"/>
  <c r="L1188" i="16"/>
  <c r="J1188" i="16"/>
  <c r="M1188" i="16" s="1"/>
  <c r="G1188" i="16"/>
  <c r="W1187" i="16"/>
  <c r="U1187" i="16"/>
  <c r="X1187" i="16" s="1"/>
  <c r="P1187" i="16"/>
  <c r="O1187" i="16"/>
  <c r="L1187" i="16"/>
  <c r="J1187" i="16"/>
  <c r="M1187" i="16" s="1"/>
  <c r="G1187" i="16"/>
  <c r="W1186" i="16"/>
  <c r="U1186" i="16"/>
  <c r="X1186" i="16" s="1"/>
  <c r="P1186" i="16"/>
  <c r="Q1186" i="16" s="1"/>
  <c r="O1186" i="16"/>
  <c r="L1186" i="16"/>
  <c r="J1186" i="16"/>
  <c r="M1186" i="16" s="1"/>
  <c r="G1186" i="16"/>
  <c r="W1185" i="16"/>
  <c r="U1185" i="16"/>
  <c r="X1185" i="16" s="1"/>
  <c r="P1185" i="16"/>
  <c r="Q1185" i="16" s="1"/>
  <c r="O1185" i="16"/>
  <c r="L1185" i="16"/>
  <c r="J1185" i="16"/>
  <c r="M1185" i="16" s="1"/>
  <c r="G1185" i="16"/>
  <c r="W1184" i="16"/>
  <c r="U1184" i="16"/>
  <c r="P1184" i="16"/>
  <c r="Q1184" i="16" s="1"/>
  <c r="O1184" i="16"/>
  <c r="L1184" i="16"/>
  <c r="J1184" i="16"/>
  <c r="M1184" i="16" s="1"/>
  <c r="G1184" i="16"/>
  <c r="W1183" i="16"/>
  <c r="U1183" i="16"/>
  <c r="X1183" i="16" s="1"/>
  <c r="Y1183" i="16" s="1"/>
  <c r="P1183" i="16"/>
  <c r="Q1183" i="16" s="1"/>
  <c r="O1183" i="16"/>
  <c r="L1183" i="16"/>
  <c r="J1183" i="16"/>
  <c r="M1183" i="16" s="1"/>
  <c r="G1183" i="16"/>
  <c r="W1182" i="16"/>
  <c r="U1182" i="16"/>
  <c r="X1182" i="16" s="1"/>
  <c r="P1182" i="16"/>
  <c r="Q1182" i="16" s="1"/>
  <c r="O1182" i="16"/>
  <c r="L1182" i="16"/>
  <c r="J1182" i="16"/>
  <c r="M1182" i="16" s="1"/>
  <c r="G1182" i="16"/>
  <c r="W1181" i="16"/>
  <c r="U1181" i="16"/>
  <c r="P1181" i="16"/>
  <c r="Q1181" i="16" s="1"/>
  <c r="O1181" i="16"/>
  <c r="L1181" i="16"/>
  <c r="J1181" i="16"/>
  <c r="M1181" i="16" s="1"/>
  <c r="G1181" i="16"/>
  <c r="W1180" i="16"/>
  <c r="U1180" i="16"/>
  <c r="X1180" i="16" s="1"/>
  <c r="S1180" i="16"/>
  <c r="P1180" i="16"/>
  <c r="Q1180" i="16" s="1"/>
  <c r="O1180" i="16"/>
  <c r="L1180" i="16"/>
  <c r="J1180" i="16"/>
  <c r="M1180" i="16" s="1"/>
  <c r="G1180" i="16"/>
  <c r="W1179" i="16"/>
  <c r="U1179" i="16"/>
  <c r="X1179" i="16" s="1"/>
  <c r="P1179" i="16"/>
  <c r="Q1179" i="16" s="1"/>
  <c r="O1179" i="16"/>
  <c r="L1179" i="16"/>
  <c r="J1179" i="16"/>
  <c r="M1179" i="16" s="1"/>
  <c r="G1179" i="16"/>
  <c r="Y1178" i="16"/>
  <c r="W1178" i="16"/>
  <c r="U1178" i="16"/>
  <c r="X1178" i="16" s="1"/>
  <c r="P1178" i="16"/>
  <c r="O1178" i="16"/>
  <c r="L1178" i="16"/>
  <c r="J1178" i="16"/>
  <c r="M1178" i="16" s="1"/>
  <c r="G1178" i="16"/>
  <c r="Y1177" i="16"/>
  <c r="W1177" i="16"/>
  <c r="U1177" i="16"/>
  <c r="X1177" i="16" s="1"/>
  <c r="P1177" i="16"/>
  <c r="Q1177" i="16" s="1"/>
  <c r="O1177" i="16"/>
  <c r="L1177" i="16"/>
  <c r="J1177" i="16"/>
  <c r="M1177" i="16" s="1"/>
  <c r="G1177" i="16"/>
  <c r="W1176" i="16"/>
  <c r="U1176" i="16"/>
  <c r="P1176" i="16"/>
  <c r="O1176" i="16"/>
  <c r="L1176" i="16"/>
  <c r="J1176" i="16"/>
  <c r="M1176" i="16" s="1"/>
  <c r="G1176" i="16"/>
  <c r="Y1175" i="16"/>
  <c r="W1175" i="16"/>
  <c r="U1175" i="16"/>
  <c r="X1175" i="16" s="1"/>
  <c r="P1175" i="16"/>
  <c r="Q1175" i="16" s="1"/>
  <c r="O1175" i="16"/>
  <c r="L1175" i="16"/>
  <c r="J1175" i="16"/>
  <c r="M1175" i="16" s="1"/>
  <c r="G1175" i="16"/>
  <c r="W1174" i="16"/>
  <c r="U1174" i="16"/>
  <c r="P1174" i="16"/>
  <c r="Q1174" i="16" s="1"/>
  <c r="O1174" i="16"/>
  <c r="L1174" i="16"/>
  <c r="J1174" i="16"/>
  <c r="M1174" i="16" s="1"/>
  <c r="G1174" i="16"/>
  <c r="W1173" i="16"/>
  <c r="U1173" i="16"/>
  <c r="S1173" i="16"/>
  <c r="P1173" i="16"/>
  <c r="Q1173" i="16" s="1"/>
  <c r="O1173" i="16"/>
  <c r="L1173" i="16"/>
  <c r="J1173" i="16"/>
  <c r="M1173" i="16" s="1"/>
  <c r="G1173" i="16"/>
  <c r="W1172" i="16"/>
  <c r="U1172" i="16"/>
  <c r="X1172" i="16" s="1"/>
  <c r="S1172" i="16"/>
  <c r="P1172" i="16"/>
  <c r="Q1172" i="16" s="1"/>
  <c r="O1172" i="16"/>
  <c r="L1172" i="16"/>
  <c r="J1172" i="16"/>
  <c r="M1172" i="16" s="1"/>
  <c r="G1172" i="16"/>
  <c r="W1171" i="16"/>
  <c r="U1171" i="16"/>
  <c r="X1171" i="16" s="1"/>
  <c r="P1171" i="16"/>
  <c r="O1171" i="16"/>
  <c r="L1171" i="16"/>
  <c r="J1171" i="16"/>
  <c r="M1171" i="16" s="1"/>
  <c r="G1171" i="16"/>
  <c r="W1170" i="16"/>
  <c r="U1170" i="16"/>
  <c r="X1170" i="16" s="1"/>
  <c r="P1170" i="16"/>
  <c r="Q1170" i="16" s="1"/>
  <c r="O1170" i="16"/>
  <c r="L1170" i="16"/>
  <c r="J1170" i="16"/>
  <c r="M1170" i="16" s="1"/>
  <c r="G1170" i="16"/>
  <c r="W1169" i="16"/>
  <c r="U1169" i="16"/>
  <c r="X1169" i="16" s="1"/>
  <c r="P1169" i="16"/>
  <c r="Q1169" i="16" s="1"/>
  <c r="O1169" i="16"/>
  <c r="L1169" i="16"/>
  <c r="J1169" i="16"/>
  <c r="M1169" i="16" s="1"/>
  <c r="G1169" i="16"/>
  <c r="W1168" i="16"/>
  <c r="U1168" i="16"/>
  <c r="P1168" i="16"/>
  <c r="Q1168" i="16" s="1"/>
  <c r="O1168" i="16"/>
  <c r="L1168" i="16"/>
  <c r="J1168" i="16"/>
  <c r="M1168" i="16" s="1"/>
  <c r="G1168" i="16"/>
  <c r="W1167" i="16"/>
  <c r="U1167" i="16"/>
  <c r="X1167" i="16" s="1"/>
  <c r="Y1167" i="16" s="1"/>
  <c r="P1167" i="16"/>
  <c r="Q1167" i="16" s="1"/>
  <c r="O1167" i="16"/>
  <c r="L1167" i="16"/>
  <c r="J1167" i="16"/>
  <c r="M1167" i="16" s="1"/>
  <c r="G1167" i="16"/>
  <c r="W1166" i="16"/>
  <c r="U1166" i="16"/>
  <c r="X1166" i="16" s="1"/>
  <c r="Y1166" i="16" s="1"/>
  <c r="S1166" i="16"/>
  <c r="P1166" i="16"/>
  <c r="Q1166" i="16" s="1"/>
  <c r="O1166" i="16"/>
  <c r="L1166" i="16"/>
  <c r="J1166" i="16"/>
  <c r="M1166" i="16" s="1"/>
  <c r="G1166" i="16"/>
  <c r="W1165" i="16"/>
  <c r="U1165" i="16"/>
  <c r="P1165" i="16"/>
  <c r="Q1165" i="16" s="1"/>
  <c r="O1165" i="16"/>
  <c r="L1165" i="16"/>
  <c r="J1165" i="16"/>
  <c r="M1165" i="16" s="1"/>
  <c r="G1165" i="16"/>
  <c r="W1164" i="16"/>
  <c r="U1164" i="16"/>
  <c r="X1164" i="16" s="1"/>
  <c r="P1164" i="16"/>
  <c r="Q1164" i="16" s="1"/>
  <c r="O1164" i="16"/>
  <c r="L1164" i="16"/>
  <c r="J1164" i="16"/>
  <c r="M1164" i="16" s="1"/>
  <c r="G1164" i="16"/>
  <c r="W1163" i="16"/>
  <c r="U1163" i="16"/>
  <c r="X1163" i="16" s="1"/>
  <c r="P1163" i="16"/>
  <c r="Q1163" i="16" s="1"/>
  <c r="O1163" i="16"/>
  <c r="L1163" i="16"/>
  <c r="J1163" i="16"/>
  <c r="M1163" i="16" s="1"/>
  <c r="G1163" i="16"/>
  <c r="W1162" i="16"/>
  <c r="U1162" i="16"/>
  <c r="P1162" i="16"/>
  <c r="Q1162" i="16" s="1"/>
  <c r="O1162" i="16"/>
  <c r="L1162" i="16"/>
  <c r="J1162" i="16"/>
  <c r="M1162" i="16" s="1"/>
  <c r="G1162" i="16"/>
  <c r="W1161" i="16"/>
  <c r="U1161" i="16"/>
  <c r="P1161" i="16"/>
  <c r="Q1161" i="16" s="1"/>
  <c r="O1161" i="16"/>
  <c r="L1161" i="16"/>
  <c r="J1161" i="16"/>
  <c r="M1161" i="16" s="1"/>
  <c r="G1161" i="16"/>
  <c r="W1160" i="16"/>
  <c r="U1160" i="16"/>
  <c r="P1160" i="16"/>
  <c r="O1160" i="16"/>
  <c r="L1160" i="16"/>
  <c r="J1160" i="16"/>
  <c r="M1160" i="16" s="1"/>
  <c r="G1160" i="16"/>
  <c r="Y1159" i="16"/>
  <c r="W1159" i="16"/>
  <c r="U1159" i="16"/>
  <c r="X1159" i="16" s="1"/>
  <c r="P1159" i="16"/>
  <c r="Q1159" i="16" s="1"/>
  <c r="O1159" i="16"/>
  <c r="L1159" i="16"/>
  <c r="J1159" i="16"/>
  <c r="M1159" i="16" s="1"/>
  <c r="G1159" i="16"/>
  <c r="Y1158" i="16"/>
  <c r="W1158" i="16"/>
  <c r="U1158" i="16"/>
  <c r="X1158" i="16" s="1"/>
  <c r="P1158" i="16"/>
  <c r="Q1158" i="16" s="1"/>
  <c r="O1158" i="16"/>
  <c r="L1158" i="16"/>
  <c r="J1158" i="16"/>
  <c r="M1158" i="16" s="1"/>
  <c r="G1158" i="16"/>
  <c r="W1157" i="16"/>
  <c r="U1157" i="16"/>
  <c r="P1157" i="16"/>
  <c r="Q1157" i="16" s="1"/>
  <c r="O1157" i="16"/>
  <c r="L1157" i="16"/>
  <c r="J1157" i="16"/>
  <c r="M1157" i="16" s="1"/>
  <c r="G1157" i="16"/>
  <c r="W1156" i="16"/>
  <c r="U1156" i="16"/>
  <c r="X1156" i="16" s="1"/>
  <c r="P1156" i="16"/>
  <c r="Q1156" i="16" s="1"/>
  <c r="O1156" i="16"/>
  <c r="L1156" i="16"/>
  <c r="J1156" i="16"/>
  <c r="M1156" i="16" s="1"/>
  <c r="G1156" i="16"/>
  <c r="W1155" i="16"/>
  <c r="U1155" i="16"/>
  <c r="X1155" i="16" s="1"/>
  <c r="P1155" i="16"/>
  <c r="O1155" i="16"/>
  <c r="L1155" i="16"/>
  <c r="J1155" i="16"/>
  <c r="M1155" i="16" s="1"/>
  <c r="G1155" i="16"/>
  <c r="W1154" i="16"/>
  <c r="U1154" i="16"/>
  <c r="X1154" i="16" s="1"/>
  <c r="P1154" i="16"/>
  <c r="Q1154" i="16" s="1"/>
  <c r="O1154" i="16"/>
  <c r="L1154" i="16"/>
  <c r="J1154" i="16"/>
  <c r="M1154" i="16" s="1"/>
  <c r="G1154" i="16"/>
  <c r="W1153" i="16"/>
  <c r="U1153" i="16"/>
  <c r="X1153" i="16" s="1"/>
  <c r="P1153" i="16"/>
  <c r="Q1153" i="16" s="1"/>
  <c r="O1153" i="16"/>
  <c r="L1153" i="16"/>
  <c r="J1153" i="16"/>
  <c r="M1153" i="16" s="1"/>
  <c r="G1153" i="16"/>
  <c r="W1152" i="16"/>
  <c r="U1152" i="16"/>
  <c r="P1152" i="16"/>
  <c r="Q1152" i="16" s="1"/>
  <c r="O1152" i="16"/>
  <c r="L1152" i="16"/>
  <c r="J1152" i="16"/>
  <c r="M1152" i="16" s="1"/>
  <c r="G1152" i="16"/>
  <c r="W1151" i="16"/>
  <c r="U1151" i="16"/>
  <c r="X1151" i="16" s="1"/>
  <c r="Y1151" i="16" s="1"/>
  <c r="P1151" i="16"/>
  <c r="Q1151" i="16" s="1"/>
  <c r="O1151" i="16"/>
  <c r="L1151" i="16"/>
  <c r="J1151" i="16"/>
  <c r="M1151" i="16" s="1"/>
  <c r="G1151" i="16"/>
  <c r="W1150" i="16"/>
  <c r="U1150" i="16"/>
  <c r="X1150" i="16" s="1"/>
  <c r="P1150" i="16"/>
  <c r="Q1150" i="16" s="1"/>
  <c r="O1150" i="16"/>
  <c r="L1150" i="16"/>
  <c r="J1150" i="16"/>
  <c r="M1150" i="16" s="1"/>
  <c r="G1150" i="16"/>
  <c r="Y1149" i="16"/>
  <c r="W1149" i="16"/>
  <c r="U1149" i="16"/>
  <c r="X1149" i="16" s="1"/>
  <c r="P1149" i="16"/>
  <c r="Q1149" i="16" s="1"/>
  <c r="O1149" i="16"/>
  <c r="L1149" i="16"/>
  <c r="J1149" i="16"/>
  <c r="M1149" i="16" s="1"/>
  <c r="G1149" i="16"/>
  <c r="W1148" i="16"/>
  <c r="U1148" i="16"/>
  <c r="P1148" i="16"/>
  <c r="Q1148" i="16" s="1"/>
  <c r="O1148" i="16"/>
  <c r="L1148" i="16"/>
  <c r="J1148" i="16"/>
  <c r="M1148" i="16" s="1"/>
  <c r="G1148" i="16"/>
  <c r="W1147" i="16"/>
  <c r="U1147" i="16"/>
  <c r="X1147" i="16" s="1"/>
  <c r="P1147" i="16"/>
  <c r="Q1147" i="16" s="1"/>
  <c r="O1147" i="16"/>
  <c r="L1147" i="16"/>
  <c r="J1147" i="16"/>
  <c r="M1147" i="16" s="1"/>
  <c r="G1147" i="16"/>
  <c r="W1146" i="16"/>
  <c r="U1146" i="16"/>
  <c r="X1146" i="16" s="1"/>
  <c r="Y1146" i="16" s="1"/>
  <c r="P1146" i="16"/>
  <c r="Q1146" i="16" s="1"/>
  <c r="O1146" i="16"/>
  <c r="L1146" i="16"/>
  <c r="J1146" i="16"/>
  <c r="M1146" i="16" s="1"/>
  <c r="G1146" i="16"/>
  <c r="W1145" i="16"/>
  <c r="U1145" i="16"/>
  <c r="X1145" i="16" s="1"/>
  <c r="P1145" i="16"/>
  <c r="Q1145" i="16" s="1"/>
  <c r="O1145" i="16"/>
  <c r="L1145" i="16"/>
  <c r="J1145" i="16"/>
  <c r="M1145" i="16" s="1"/>
  <c r="G1145" i="16"/>
  <c r="W1144" i="16"/>
  <c r="U1144" i="16"/>
  <c r="P1144" i="16"/>
  <c r="Q1144" i="16" s="1"/>
  <c r="O1144" i="16"/>
  <c r="L1144" i="16"/>
  <c r="J1144" i="16"/>
  <c r="M1144" i="16" s="1"/>
  <c r="G1144" i="16"/>
  <c r="W1143" i="16"/>
  <c r="U1143" i="16"/>
  <c r="X1143" i="16" s="1"/>
  <c r="P1143" i="16"/>
  <c r="Q1143" i="16" s="1"/>
  <c r="O1143" i="16"/>
  <c r="L1143" i="16"/>
  <c r="J1143" i="16"/>
  <c r="M1143" i="16" s="1"/>
  <c r="G1143" i="16"/>
  <c r="Y1142" i="16"/>
  <c r="W1142" i="16"/>
  <c r="U1142" i="16"/>
  <c r="X1142" i="16" s="1"/>
  <c r="P1142" i="16"/>
  <c r="Q1142" i="16" s="1"/>
  <c r="O1142" i="16"/>
  <c r="L1142" i="16"/>
  <c r="J1142" i="16"/>
  <c r="M1142" i="16" s="1"/>
  <c r="G1142" i="16"/>
  <c r="W1141" i="16"/>
  <c r="U1141" i="16"/>
  <c r="P1141" i="16"/>
  <c r="Q1141" i="16" s="1"/>
  <c r="O1141" i="16"/>
  <c r="L1141" i="16"/>
  <c r="J1141" i="16"/>
  <c r="M1141" i="16" s="1"/>
  <c r="G1141" i="16"/>
  <c r="W1140" i="16"/>
  <c r="U1140" i="16"/>
  <c r="X1140" i="16" s="1"/>
  <c r="P1140" i="16"/>
  <c r="Q1140" i="16" s="1"/>
  <c r="O1140" i="16"/>
  <c r="L1140" i="16"/>
  <c r="J1140" i="16"/>
  <c r="M1140" i="16" s="1"/>
  <c r="G1140" i="16"/>
  <c r="Y1139" i="16"/>
  <c r="W1139" i="16"/>
  <c r="U1139" i="16"/>
  <c r="X1139" i="16" s="1"/>
  <c r="S1139" i="16"/>
  <c r="P1139" i="16"/>
  <c r="Q1139" i="16" s="1"/>
  <c r="O1139" i="16"/>
  <c r="L1139" i="16"/>
  <c r="J1139" i="16"/>
  <c r="M1139" i="16" s="1"/>
  <c r="G1139" i="16"/>
  <c r="W1138" i="16"/>
  <c r="U1138" i="16"/>
  <c r="X1138" i="16" s="1"/>
  <c r="P1138" i="16"/>
  <c r="O1138" i="16"/>
  <c r="L1138" i="16"/>
  <c r="J1138" i="16"/>
  <c r="M1138" i="16" s="1"/>
  <c r="G1138" i="16"/>
  <c r="W1137" i="16"/>
  <c r="U1137" i="16"/>
  <c r="P1137" i="16"/>
  <c r="Q1137" i="16" s="1"/>
  <c r="O1137" i="16"/>
  <c r="L1137" i="16"/>
  <c r="J1137" i="16"/>
  <c r="M1137" i="16" s="1"/>
  <c r="G1137" i="16"/>
  <c r="W1136" i="16"/>
  <c r="U1136" i="16"/>
  <c r="X1136" i="16" s="1"/>
  <c r="S1136" i="16"/>
  <c r="P1136" i="16"/>
  <c r="Q1136" i="16" s="1"/>
  <c r="O1136" i="16"/>
  <c r="L1136" i="16"/>
  <c r="J1136" i="16"/>
  <c r="M1136" i="16" s="1"/>
  <c r="G1136" i="16"/>
  <c r="Y1135" i="16"/>
  <c r="W1135" i="16"/>
  <c r="U1135" i="16"/>
  <c r="X1135" i="16" s="1"/>
  <c r="S1135" i="16"/>
  <c r="P1135" i="16"/>
  <c r="Q1135" i="16" s="1"/>
  <c r="O1135" i="16"/>
  <c r="L1135" i="16"/>
  <c r="J1135" i="16"/>
  <c r="M1135" i="16" s="1"/>
  <c r="G1135" i="16"/>
  <c r="W1134" i="16"/>
  <c r="U1134" i="16"/>
  <c r="P1134" i="16"/>
  <c r="Q1134" i="16" s="1"/>
  <c r="O1134" i="16"/>
  <c r="L1134" i="16"/>
  <c r="J1134" i="16"/>
  <c r="M1134" i="16" s="1"/>
  <c r="G1134" i="16"/>
  <c r="W1133" i="16"/>
  <c r="U1133" i="16"/>
  <c r="X1133" i="16" s="1"/>
  <c r="P1133" i="16"/>
  <c r="Q1133" i="16" s="1"/>
  <c r="O1133" i="16"/>
  <c r="L1133" i="16"/>
  <c r="J1133" i="16"/>
  <c r="M1133" i="16" s="1"/>
  <c r="G1133" i="16"/>
  <c r="W1132" i="16"/>
  <c r="U1132" i="16"/>
  <c r="X1132" i="16" s="1"/>
  <c r="P1132" i="16"/>
  <c r="Q1132" i="16" s="1"/>
  <c r="O1132" i="16"/>
  <c r="L1132" i="16"/>
  <c r="J1132" i="16"/>
  <c r="M1132" i="16" s="1"/>
  <c r="G1132" i="16"/>
  <c r="W1131" i="16"/>
  <c r="U1131" i="16"/>
  <c r="X1131" i="16" s="1"/>
  <c r="P1131" i="16"/>
  <c r="Q1131" i="16" s="1"/>
  <c r="O1131" i="16"/>
  <c r="L1131" i="16"/>
  <c r="J1131" i="16"/>
  <c r="M1131" i="16" s="1"/>
  <c r="G1131" i="16"/>
  <c r="W1130" i="16"/>
  <c r="U1130" i="16"/>
  <c r="P1130" i="16"/>
  <c r="Q1130" i="16" s="1"/>
  <c r="O1130" i="16"/>
  <c r="L1130" i="16"/>
  <c r="J1130" i="16"/>
  <c r="M1130" i="16" s="1"/>
  <c r="G1130" i="16"/>
  <c r="W1129" i="16"/>
  <c r="U1129" i="16"/>
  <c r="X1129" i="16" s="1"/>
  <c r="P1129" i="16"/>
  <c r="Q1129" i="16" s="1"/>
  <c r="O1129" i="16"/>
  <c r="L1129" i="16"/>
  <c r="J1129" i="16"/>
  <c r="M1129" i="16" s="1"/>
  <c r="G1129" i="16"/>
  <c r="W1128" i="16"/>
  <c r="U1128" i="16"/>
  <c r="P1128" i="16"/>
  <c r="Q1128" i="16" s="1"/>
  <c r="O1128" i="16"/>
  <c r="L1128" i="16"/>
  <c r="J1128" i="16"/>
  <c r="M1128" i="16" s="1"/>
  <c r="G1128" i="16"/>
  <c r="W1127" i="16"/>
  <c r="U1127" i="16"/>
  <c r="X1127" i="16" s="1"/>
  <c r="P1127" i="16"/>
  <c r="Q1127" i="16" s="1"/>
  <c r="O1127" i="16"/>
  <c r="L1127" i="16"/>
  <c r="J1127" i="16"/>
  <c r="M1127" i="16" s="1"/>
  <c r="G1127" i="16"/>
  <c r="W1126" i="16"/>
  <c r="U1126" i="16"/>
  <c r="P1126" i="16"/>
  <c r="Q1126" i="16" s="1"/>
  <c r="O1126" i="16"/>
  <c r="L1126" i="16"/>
  <c r="J1126" i="16"/>
  <c r="M1126" i="16" s="1"/>
  <c r="G1126" i="16"/>
  <c r="W1125" i="16"/>
  <c r="U1125" i="16"/>
  <c r="X1125" i="16" s="1"/>
  <c r="P1125" i="16"/>
  <c r="Q1125" i="16" s="1"/>
  <c r="O1125" i="16"/>
  <c r="L1125" i="16"/>
  <c r="J1125" i="16"/>
  <c r="M1125" i="16" s="1"/>
  <c r="G1125" i="16"/>
  <c r="W1124" i="16"/>
  <c r="U1124" i="16"/>
  <c r="P1124" i="16"/>
  <c r="Q1124" i="16" s="1"/>
  <c r="O1124" i="16"/>
  <c r="L1124" i="16"/>
  <c r="J1124" i="16"/>
  <c r="M1124" i="16" s="1"/>
  <c r="G1124" i="16"/>
  <c r="W1123" i="16"/>
  <c r="U1123" i="16"/>
  <c r="X1123" i="16" s="1"/>
  <c r="P1123" i="16"/>
  <c r="O1123" i="16"/>
  <c r="L1123" i="16"/>
  <c r="J1123" i="16"/>
  <c r="M1123" i="16" s="1"/>
  <c r="G1123" i="16"/>
  <c r="W1122" i="16"/>
  <c r="U1122" i="16"/>
  <c r="X1122" i="16" s="1"/>
  <c r="P1122" i="16"/>
  <c r="Q1122" i="16" s="1"/>
  <c r="O1122" i="16"/>
  <c r="L1122" i="16"/>
  <c r="J1122" i="16"/>
  <c r="M1122" i="16" s="1"/>
  <c r="G1122" i="16"/>
  <c r="W1121" i="16"/>
  <c r="U1121" i="16"/>
  <c r="P1121" i="16"/>
  <c r="Q1121" i="16" s="1"/>
  <c r="O1121" i="16"/>
  <c r="L1121" i="16"/>
  <c r="J1121" i="16"/>
  <c r="M1121" i="16" s="1"/>
  <c r="G1121" i="16"/>
  <c r="W1120" i="16"/>
  <c r="U1120" i="16"/>
  <c r="X1120" i="16" s="1"/>
  <c r="P1120" i="16"/>
  <c r="Q1120" i="16" s="1"/>
  <c r="O1120" i="16"/>
  <c r="L1120" i="16"/>
  <c r="J1120" i="16"/>
  <c r="M1120" i="16" s="1"/>
  <c r="G1120" i="16"/>
  <c r="W1119" i="16"/>
  <c r="U1119" i="16"/>
  <c r="X1119" i="16" s="1"/>
  <c r="P1119" i="16"/>
  <c r="Q1119" i="16" s="1"/>
  <c r="O1119" i="16"/>
  <c r="L1119" i="16"/>
  <c r="J1119" i="16"/>
  <c r="M1119" i="16" s="1"/>
  <c r="G1119" i="16"/>
  <c r="W1118" i="16"/>
  <c r="U1118" i="16"/>
  <c r="P1118" i="16"/>
  <c r="Q1118" i="16" s="1"/>
  <c r="O1118" i="16"/>
  <c r="L1118" i="16"/>
  <c r="J1118" i="16"/>
  <c r="M1118" i="16" s="1"/>
  <c r="G1118" i="16"/>
  <c r="W1117" i="16"/>
  <c r="U1117" i="16"/>
  <c r="P1117" i="16"/>
  <c r="Q1117" i="16" s="1"/>
  <c r="O1117" i="16"/>
  <c r="L1117" i="16"/>
  <c r="J1117" i="16"/>
  <c r="M1117" i="16" s="1"/>
  <c r="G1117" i="16"/>
  <c r="Y1116" i="16"/>
  <c r="W1116" i="16"/>
  <c r="U1116" i="16"/>
  <c r="X1116" i="16" s="1"/>
  <c r="P1116" i="16"/>
  <c r="Q1116" i="16" s="1"/>
  <c r="O1116" i="16"/>
  <c r="L1116" i="16"/>
  <c r="J1116" i="16"/>
  <c r="M1116" i="16" s="1"/>
  <c r="G1116" i="16"/>
  <c r="W1115" i="16"/>
  <c r="U1115" i="16"/>
  <c r="X1115" i="16" s="1"/>
  <c r="P1115" i="16"/>
  <c r="Q1115" i="16" s="1"/>
  <c r="O1115" i="16"/>
  <c r="L1115" i="16"/>
  <c r="J1115" i="16"/>
  <c r="M1115" i="16" s="1"/>
  <c r="G1115" i="16"/>
  <c r="W1114" i="16"/>
  <c r="U1114" i="16"/>
  <c r="X1114" i="16" s="1"/>
  <c r="P1114" i="16"/>
  <c r="O1114" i="16"/>
  <c r="L1114" i="16"/>
  <c r="J1114" i="16"/>
  <c r="M1114" i="16" s="1"/>
  <c r="G1114" i="16"/>
  <c r="W1113" i="16"/>
  <c r="U1113" i="16"/>
  <c r="X1113" i="16" s="1"/>
  <c r="P1113" i="16"/>
  <c r="Q1113" i="16" s="1"/>
  <c r="O1113" i="16"/>
  <c r="L1113" i="16"/>
  <c r="J1113" i="16"/>
  <c r="M1113" i="16" s="1"/>
  <c r="G1113" i="16"/>
  <c r="W1112" i="16"/>
  <c r="U1112" i="16"/>
  <c r="P1112" i="16"/>
  <c r="Q1112" i="16" s="1"/>
  <c r="O1112" i="16"/>
  <c r="L1112" i="16"/>
  <c r="J1112" i="16"/>
  <c r="M1112" i="16" s="1"/>
  <c r="G1112" i="16"/>
  <c r="W1111" i="16"/>
  <c r="U1111" i="16"/>
  <c r="P1111" i="16"/>
  <c r="Q1111" i="16" s="1"/>
  <c r="O1111" i="16"/>
  <c r="L1111" i="16"/>
  <c r="J1111" i="16"/>
  <c r="M1111" i="16" s="1"/>
  <c r="G1111" i="16"/>
  <c r="W1110" i="16"/>
  <c r="U1110" i="16"/>
  <c r="X1110" i="16" s="1"/>
  <c r="Y1110" i="16" s="1"/>
  <c r="P1110" i="16"/>
  <c r="Q1110" i="16" s="1"/>
  <c r="O1110" i="16"/>
  <c r="L1110" i="16"/>
  <c r="J1110" i="16"/>
  <c r="M1110" i="16" s="1"/>
  <c r="G1110" i="16"/>
  <c r="W1109" i="16"/>
  <c r="U1109" i="16"/>
  <c r="P1109" i="16"/>
  <c r="Q1109" i="16" s="1"/>
  <c r="O1109" i="16"/>
  <c r="L1109" i="16"/>
  <c r="J1109" i="16"/>
  <c r="M1109" i="16" s="1"/>
  <c r="G1109" i="16"/>
  <c r="W1108" i="16"/>
  <c r="U1108" i="16"/>
  <c r="P1108" i="16"/>
  <c r="Q1108" i="16" s="1"/>
  <c r="O1108" i="16"/>
  <c r="L1108" i="16"/>
  <c r="J1108" i="16"/>
  <c r="M1108" i="16" s="1"/>
  <c r="G1108" i="16"/>
  <c r="W1107" i="16"/>
  <c r="U1107" i="16"/>
  <c r="X1107" i="16" s="1"/>
  <c r="P1107" i="16"/>
  <c r="Q1107" i="16" s="1"/>
  <c r="O1107" i="16"/>
  <c r="L1107" i="16"/>
  <c r="J1107" i="16"/>
  <c r="M1107" i="16" s="1"/>
  <c r="G1107" i="16"/>
  <c r="W1106" i="16"/>
  <c r="U1106" i="16"/>
  <c r="P1106" i="16"/>
  <c r="Q1106" i="16" s="1"/>
  <c r="O1106" i="16"/>
  <c r="L1106" i="16"/>
  <c r="J1106" i="16"/>
  <c r="M1106" i="16" s="1"/>
  <c r="G1106" i="16"/>
  <c r="W1105" i="16"/>
  <c r="U1105" i="16"/>
  <c r="P1105" i="16"/>
  <c r="Q1105" i="16" s="1"/>
  <c r="O1105" i="16"/>
  <c r="L1105" i="16"/>
  <c r="J1105" i="16"/>
  <c r="M1105" i="16" s="1"/>
  <c r="G1105" i="16"/>
  <c r="W1104" i="16"/>
  <c r="U1104" i="16"/>
  <c r="X1104" i="16" s="1"/>
  <c r="P1104" i="16"/>
  <c r="Q1104" i="16" s="1"/>
  <c r="O1104" i="16"/>
  <c r="L1104" i="16"/>
  <c r="J1104" i="16"/>
  <c r="M1104" i="16" s="1"/>
  <c r="G1104" i="16"/>
  <c r="W1103" i="16"/>
  <c r="U1103" i="16"/>
  <c r="P1103" i="16"/>
  <c r="Q1103" i="16" s="1"/>
  <c r="O1103" i="16"/>
  <c r="L1103" i="16"/>
  <c r="J1103" i="16"/>
  <c r="M1103" i="16" s="1"/>
  <c r="G1103" i="16"/>
  <c r="W1102" i="16"/>
  <c r="U1102" i="16"/>
  <c r="X1102" i="16" s="1"/>
  <c r="Y1102" i="16" s="1"/>
  <c r="P1102" i="16"/>
  <c r="O1102" i="16"/>
  <c r="L1102" i="16"/>
  <c r="J1102" i="16"/>
  <c r="M1102" i="16" s="1"/>
  <c r="G1102" i="16"/>
  <c r="W1101" i="16"/>
  <c r="U1101" i="16"/>
  <c r="X1101" i="16" s="1"/>
  <c r="P1101" i="16"/>
  <c r="Q1101" i="16" s="1"/>
  <c r="O1101" i="16"/>
  <c r="L1101" i="16"/>
  <c r="J1101" i="16"/>
  <c r="M1101" i="16" s="1"/>
  <c r="G1101" i="16"/>
  <c r="W1100" i="16"/>
  <c r="U1100" i="16"/>
  <c r="S1100" i="16"/>
  <c r="P1100" i="16"/>
  <c r="O1100" i="16"/>
  <c r="L1100" i="16"/>
  <c r="J1100" i="16"/>
  <c r="M1100" i="16" s="1"/>
  <c r="G1100" i="16"/>
  <c r="Y1099" i="16"/>
  <c r="W1099" i="16"/>
  <c r="U1099" i="16"/>
  <c r="X1099" i="16" s="1"/>
  <c r="S1099" i="16"/>
  <c r="P1099" i="16"/>
  <c r="Q1099" i="16" s="1"/>
  <c r="O1099" i="16"/>
  <c r="L1099" i="16"/>
  <c r="J1099" i="16"/>
  <c r="M1099" i="16" s="1"/>
  <c r="G1099" i="16"/>
  <c r="W1098" i="16"/>
  <c r="U1098" i="16"/>
  <c r="X1098" i="16" s="1"/>
  <c r="P1098" i="16"/>
  <c r="Q1098" i="16" s="1"/>
  <c r="O1098" i="16"/>
  <c r="L1098" i="16"/>
  <c r="J1098" i="16"/>
  <c r="M1098" i="16" s="1"/>
  <c r="G1098" i="16"/>
  <c r="W1097" i="16"/>
  <c r="U1097" i="16"/>
  <c r="X1097" i="16" s="1"/>
  <c r="P1097" i="16"/>
  <c r="Q1097" i="16" s="1"/>
  <c r="O1097" i="16"/>
  <c r="L1097" i="16"/>
  <c r="J1097" i="16"/>
  <c r="M1097" i="16" s="1"/>
  <c r="G1097" i="16"/>
  <c r="W1096" i="16"/>
  <c r="U1096" i="16"/>
  <c r="P1096" i="16"/>
  <c r="Q1096" i="16" s="1"/>
  <c r="O1096" i="16"/>
  <c r="L1096" i="16"/>
  <c r="J1096" i="16"/>
  <c r="M1096" i="16" s="1"/>
  <c r="G1096" i="16"/>
  <c r="W1095" i="16"/>
  <c r="U1095" i="16"/>
  <c r="X1095" i="16" s="1"/>
  <c r="S1095" i="16"/>
  <c r="P1095" i="16"/>
  <c r="Q1095" i="16" s="1"/>
  <c r="O1095" i="16"/>
  <c r="L1095" i="16"/>
  <c r="J1095" i="16"/>
  <c r="M1095" i="16" s="1"/>
  <c r="G1095" i="16"/>
  <c r="W1094" i="16"/>
  <c r="U1094" i="16"/>
  <c r="X1094" i="16" s="1"/>
  <c r="Y1094" i="16" s="1"/>
  <c r="P1094" i="16"/>
  <c r="O1094" i="16"/>
  <c r="L1094" i="16"/>
  <c r="J1094" i="16"/>
  <c r="M1094" i="16" s="1"/>
  <c r="G1094" i="16"/>
  <c r="W1093" i="16"/>
  <c r="U1093" i="16"/>
  <c r="X1093" i="16" s="1"/>
  <c r="P1093" i="16"/>
  <c r="Q1093" i="16" s="1"/>
  <c r="O1093" i="16"/>
  <c r="L1093" i="16"/>
  <c r="J1093" i="16"/>
  <c r="M1093" i="16" s="1"/>
  <c r="G1093" i="16"/>
  <c r="W1092" i="16"/>
  <c r="U1092" i="16"/>
  <c r="P1092" i="16"/>
  <c r="O1092" i="16"/>
  <c r="L1092" i="16"/>
  <c r="J1092" i="16"/>
  <c r="M1092" i="16" s="1"/>
  <c r="G1092" i="16"/>
  <c r="W1091" i="16"/>
  <c r="U1091" i="16"/>
  <c r="P1091" i="16"/>
  <c r="Q1091" i="16" s="1"/>
  <c r="O1091" i="16"/>
  <c r="L1091" i="16"/>
  <c r="J1091" i="16"/>
  <c r="M1091" i="16" s="1"/>
  <c r="G1091" i="16"/>
  <c r="Y1090" i="16"/>
  <c r="W1090" i="16"/>
  <c r="U1090" i="16"/>
  <c r="X1090" i="16" s="1"/>
  <c r="P1090" i="16"/>
  <c r="Q1090" i="16" s="1"/>
  <c r="O1090" i="16"/>
  <c r="L1090" i="16"/>
  <c r="J1090" i="16"/>
  <c r="M1090" i="16" s="1"/>
  <c r="G1090" i="16"/>
  <c r="W1089" i="16"/>
  <c r="U1089" i="16"/>
  <c r="X1089" i="16" s="1"/>
  <c r="P1089" i="16"/>
  <c r="Q1089" i="16" s="1"/>
  <c r="O1089" i="16"/>
  <c r="L1089" i="16"/>
  <c r="J1089" i="16"/>
  <c r="M1089" i="16" s="1"/>
  <c r="G1089" i="16"/>
  <c r="W1088" i="16"/>
  <c r="U1088" i="16"/>
  <c r="P1088" i="16"/>
  <c r="Q1088" i="16" s="1"/>
  <c r="O1088" i="16"/>
  <c r="L1088" i="16"/>
  <c r="J1088" i="16"/>
  <c r="M1088" i="16" s="1"/>
  <c r="G1088" i="16"/>
  <c r="W1087" i="16"/>
  <c r="U1087" i="16"/>
  <c r="X1087" i="16" s="1"/>
  <c r="P1087" i="16"/>
  <c r="Q1087" i="16" s="1"/>
  <c r="O1087" i="16"/>
  <c r="L1087" i="16"/>
  <c r="J1087" i="16"/>
  <c r="M1087" i="16" s="1"/>
  <c r="G1087" i="16"/>
  <c r="W1086" i="16"/>
  <c r="U1086" i="16"/>
  <c r="P1086" i="16"/>
  <c r="O1086" i="16"/>
  <c r="L1086" i="16"/>
  <c r="J1086" i="16"/>
  <c r="M1086" i="16" s="1"/>
  <c r="G1086" i="16"/>
  <c r="W1085" i="16"/>
  <c r="U1085" i="16"/>
  <c r="X1085" i="16" s="1"/>
  <c r="P1085" i="16"/>
  <c r="Q1085" i="16" s="1"/>
  <c r="O1085" i="16"/>
  <c r="L1085" i="16"/>
  <c r="J1085" i="16"/>
  <c r="M1085" i="16" s="1"/>
  <c r="G1085" i="16"/>
  <c r="W1084" i="16"/>
  <c r="U1084" i="16"/>
  <c r="P1084" i="16"/>
  <c r="Q1084" i="16" s="1"/>
  <c r="O1084" i="16"/>
  <c r="L1084" i="16"/>
  <c r="J1084" i="16"/>
  <c r="M1084" i="16" s="1"/>
  <c r="G1084" i="16"/>
  <c r="W1083" i="16"/>
  <c r="U1083" i="16"/>
  <c r="X1083" i="16" s="1"/>
  <c r="Y1083" i="16" s="1"/>
  <c r="P1083" i="16"/>
  <c r="Q1083" i="16" s="1"/>
  <c r="O1083" i="16"/>
  <c r="L1083" i="16"/>
  <c r="J1083" i="16"/>
  <c r="M1083" i="16" s="1"/>
  <c r="G1083" i="16"/>
  <c r="W1082" i="16"/>
  <c r="U1082" i="16"/>
  <c r="P1082" i="16"/>
  <c r="Q1082" i="16" s="1"/>
  <c r="O1082" i="16"/>
  <c r="L1082" i="16"/>
  <c r="J1082" i="16"/>
  <c r="M1082" i="16" s="1"/>
  <c r="G1082" i="16"/>
  <c r="W1081" i="16"/>
  <c r="U1081" i="16"/>
  <c r="X1081" i="16" s="1"/>
  <c r="P1081" i="16"/>
  <c r="Q1081" i="16" s="1"/>
  <c r="O1081" i="16"/>
  <c r="L1081" i="16"/>
  <c r="J1081" i="16"/>
  <c r="M1081" i="16" s="1"/>
  <c r="G1081" i="16"/>
  <c r="W1080" i="16"/>
  <c r="U1080" i="16"/>
  <c r="P1080" i="16"/>
  <c r="Q1080" i="16" s="1"/>
  <c r="O1080" i="16"/>
  <c r="L1080" i="16"/>
  <c r="J1080" i="16"/>
  <c r="M1080" i="16" s="1"/>
  <c r="G1080" i="16"/>
  <c r="W1079" i="16"/>
  <c r="U1079" i="16"/>
  <c r="P1079" i="16"/>
  <c r="Q1079" i="16" s="1"/>
  <c r="O1079" i="16"/>
  <c r="L1079" i="16"/>
  <c r="J1079" i="16"/>
  <c r="M1079" i="16" s="1"/>
  <c r="G1079" i="16"/>
  <c r="W1078" i="16"/>
  <c r="U1078" i="16"/>
  <c r="X1078" i="16" s="1"/>
  <c r="S1078" i="16"/>
  <c r="P1078" i="16"/>
  <c r="Q1078" i="16" s="1"/>
  <c r="O1078" i="16"/>
  <c r="L1078" i="16"/>
  <c r="J1078" i="16"/>
  <c r="M1078" i="16" s="1"/>
  <c r="G1078" i="16"/>
  <c r="W1077" i="16"/>
  <c r="U1077" i="16"/>
  <c r="P1077" i="16"/>
  <c r="Q1077" i="16" s="1"/>
  <c r="O1077" i="16"/>
  <c r="L1077" i="16"/>
  <c r="J1077" i="16"/>
  <c r="M1077" i="16" s="1"/>
  <c r="G1077" i="16"/>
  <c r="W1076" i="16"/>
  <c r="U1076" i="16"/>
  <c r="P1076" i="16"/>
  <c r="Q1076" i="16" s="1"/>
  <c r="O1076" i="16"/>
  <c r="L1076" i="16"/>
  <c r="J1076" i="16"/>
  <c r="M1076" i="16" s="1"/>
  <c r="G1076" i="16"/>
  <c r="W1075" i="16"/>
  <c r="U1075" i="16"/>
  <c r="P1075" i="16"/>
  <c r="Q1075" i="16" s="1"/>
  <c r="O1075" i="16"/>
  <c r="L1075" i="16"/>
  <c r="J1075" i="16"/>
  <c r="M1075" i="16" s="1"/>
  <c r="G1075" i="16"/>
  <c r="W1074" i="16"/>
  <c r="U1074" i="16"/>
  <c r="S1074" i="16"/>
  <c r="P1074" i="16"/>
  <c r="Q1074" i="16" s="1"/>
  <c r="O1074" i="16"/>
  <c r="L1074" i="16"/>
  <c r="J1074" i="16"/>
  <c r="M1074" i="16" s="1"/>
  <c r="G1074" i="16"/>
  <c r="W1073" i="16"/>
  <c r="U1073" i="16"/>
  <c r="X1073" i="16" s="1"/>
  <c r="P1073" i="16"/>
  <c r="Q1073" i="16" s="1"/>
  <c r="O1073" i="16"/>
  <c r="L1073" i="16"/>
  <c r="J1073" i="16"/>
  <c r="M1073" i="16" s="1"/>
  <c r="G1073" i="16"/>
  <c r="W1072" i="16"/>
  <c r="U1072" i="16"/>
  <c r="P1072" i="16"/>
  <c r="Q1072" i="16" s="1"/>
  <c r="O1072" i="16"/>
  <c r="L1072" i="16"/>
  <c r="J1072" i="16"/>
  <c r="M1072" i="16" s="1"/>
  <c r="G1072" i="16"/>
  <c r="W1071" i="16"/>
  <c r="U1071" i="16"/>
  <c r="X1071" i="16" s="1"/>
  <c r="P1071" i="16"/>
  <c r="Q1071" i="16" s="1"/>
  <c r="O1071" i="16"/>
  <c r="L1071" i="16"/>
  <c r="J1071" i="16"/>
  <c r="M1071" i="16" s="1"/>
  <c r="G1071" i="16"/>
  <c r="W1070" i="16"/>
  <c r="U1070" i="16"/>
  <c r="P1070" i="16"/>
  <c r="Q1070" i="16" s="1"/>
  <c r="O1070" i="16"/>
  <c r="L1070" i="16"/>
  <c r="J1070" i="16"/>
  <c r="M1070" i="16" s="1"/>
  <c r="G1070" i="16"/>
  <c r="W1069" i="16"/>
  <c r="U1069" i="16"/>
  <c r="P1069" i="16"/>
  <c r="Q1069" i="16" s="1"/>
  <c r="O1069" i="16"/>
  <c r="L1069" i="16"/>
  <c r="J1069" i="16"/>
  <c r="M1069" i="16" s="1"/>
  <c r="G1069" i="16"/>
  <c r="Y1068" i="16"/>
  <c r="W1068" i="16"/>
  <c r="U1068" i="16"/>
  <c r="X1068" i="16" s="1"/>
  <c r="P1068" i="16"/>
  <c r="O1068" i="16"/>
  <c r="L1068" i="16"/>
  <c r="J1068" i="16"/>
  <c r="M1068" i="16" s="1"/>
  <c r="G1068" i="16"/>
  <c r="W1067" i="16"/>
  <c r="U1067" i="16"/>
  <c r="X1067" i="16" s="1"/>
  <c r="Y1067" i="16" s="1"/>
  <c r="P1067" i="16"/>
  <c r="Q1067" i="16" s="1"/>
  <c r="O1067" i="16"/>
  <c r="L1067" i="16"/>
  <c r="J1067" i="16"/>
  <c r="M1067" i="16" s="1"/>
  <c r="G1067" i="16"/>
  <c r="W1066" i="16"/>
  <c r="U1066" i="16"/>
  <c r="P1066" i="16"/>
  <c r="Q1066" i="16" s="1"/>
  <c r="O1066" i="16"/>
  <c r="L1066" i="16"/>
  <c r="J1066" i="16"/>
  <c r="M1066" i="16" s="1"/>
  <c r="G1066" i="16"/>
  <c r="W1065" i="16"/>
  <c r="U1065" i="16"/>
  <c r="X1065" i="16" s="1"/>
  <c r="P1065" i="16"/>
  <c r="Q1065" i="16" s="1"/>
  <c r="O1065" i="16"/>
  <c r="L1065" i="16"/>
  <c r="J1065" i="16"/>
  <c r="M1065" i="16" s="1"/>
  <c r="G1065" i="16"/>
  <c r="W1064" i="16"/>
  <c r="U1064" i="16"/>
  <c r="P1064" i="16"/>
  <c r="Q1064" i="16" s="1"/>
  <c r="O1064" i="16"/>
  <c r="L1064" i="16"/>
  <c r="J1064" i="16"/>
  <c r="M1064" i="16" s="1"/>
  <c r="G1064" i="16"/>
  <c r="W1063" i="16"/>
  <c r="U1063" i="16"/>
  <c r="X1063" i="16" s="1"/>
  <c r="P1063" i="16"/>
  <c r="Q1063" i="16" s="1"/>
  <c r="O1063" i="16"/>
  <c r="L1063" i="16"/>
  <c r="J1063" i="16"/>
  <c r="M1063" i="16" s="1"/>
  <c r="G1063" i="16"/>
  <c r="W1062" i="16"/>
  <c r="U1062" i="16"/>
  <c r="S1062" i="16"/>
  <c r="P1062" i="16"/>
  <c r="Q1062" i="16" s="1"/>
  <c r="O1062" i="16"/>
  <c r="L1062" i="16"/>
  <c r="J1062" i="16"/>
  <c r="M1062" i="16" s="1"/>
  <c r="G1062" i="16"/>
  <c r="W1061" i="16"/>
  <c r="U1061" i="16"/>
  <c r="S1061" i="16"/>
  <c r="P1061" i="16"/>
  <c r="Q1061" i="16" s="1"/>
  <c r="O1061" i="16"/>
  <c r="L1061" i="16"/>
  <c r="J1061" i="16"/>
  <c r="M1061" i="16" s="1"/>
  <c r="G1061" i="16"/>
  <c r="W1060" i="16"/>
  <c r="U1060" i="16"/>
  <c r="P1060" i="16"/>
  <c r="Q1060" i="16" s="1"/>
  <c r="O1060" i="16"/>
  <c r="L1060" i="16"/>
  <c r="J1060" i="16"/>
  <c r="M1060" i="16" s="1"/>
  <c r="G1060" i="16"/>
  <c r="W1059" i="16"/>
  <c r="U1059" i="16"/>
  <c r="X1059" i="16" s="1"/>
  <c r="P1059" i="16"/>
  <c r="Q1059" i="16" s="1"/>
  <c r="O1059" i="16"/>
  <c r="L1059" i="16"/>
  <c r="J1059" i="16"/>
  <c r="M1059" i="16" s="1"/>
  <c r="G1059" i="16"/>
  <c r="Y1058" i="16"/>
  <c r="W1058" i="16"/>
  <c r="U1058" i="16"/>
  <c r="X1058" i="16" s="1"/>
  <c r="P1058" i="16"/>
  <c r="Q1058" i="16" s="1"/>
  <c r="O1058" i="16"/>
  <c r="L1058" i="16"/>
  <c r="J1058" i="16"/>
  <c r="M1058" i="16" s="1"/>
  <c r="G1058" i="16"/>
  <c r="W1057" i="16"/>
  <c r="U1057" i="16"/>
  <c r="P1057" i="16"/>
  <c r="Q1057" i="16" s="1"/>
  <c r="O1057" i="16"/>
  <c r="L1057" i="16"/>
  <c r="J1057" i="16"/>
  <c r="M1057" i="16" s="1"/>
  <c r="G1057" i="16"/>
  <c r="W1056" i="16"/>
  <c r="U1056" i="16"/>
  <c r="X1056" i="16" s="1"/>
  <c r="P1056" i="16"/>
  <c r="Q1056" i="16" s="1"/>
  <c r="O1056" i="16"/>
  <c r="L1056" i="16"/>
  <c r="J1056" i="16"/>
  <c r="M1056" i="16" s="1"/>
  <c r="G1056" i="16"/>
  <c r="W1055" i="16"/>
  <c r="U1055" i="16"/>
  <c r="X1055" i="16" s="1"/>
  <c r="P1055" i="16"/>
  <c r="Q1055" i="16" s="1"/>
  <c r="O1055" i="16"/>
  <c r="L1055" i="16"/>
  <c r="J1055" i="16"/>
  <c r="M1055" i="16" s="1"/>
  <c r="G1055" i="16"/>
  <c r="W1054" i="16"/>
  <c r="U1054" i="16"/>
  <c r="X1054" i="16" s="1"/>
  <c r="P1054" i="16"/>
  <c r="Q1054" i="16" s="1"/>
  <c r="O1054" i="16"/>
  <c r="L1054" i="16"/>
  <c r="J1054" i="16"/>
  <c r="M1054" i="16" s="1"/>
  <c r="G1054" i="16"/>
  <c r="W1053" i="16"/>
  <c r="U1053" i="16"/>
  <c r="X1053" i="16" s="1"/>
  <c r="P1053" i="16"/>
  <c r="Q1053" i="16" s="1"/>
  <c r="O1053" i="16"/>
  <c r="L1053" i="16"/>
  <c r="J1053" i="16"/>
  <c r="M1053" i="16" s="1"/>
  <c r="G1053" i="16"/>
  <c r="W1052" i="16"/>
  <c r="U1052" i="16"/>
  <c r="P1052" i="16"/>
  <c r="Q1052" i="16" s="1"/>
  <c r="O1052" i="16"/>
  <c r="L1052" i="16"/>
  <c r="J1052" i="16"/>
  <c r="M1052" i="16" s="1"/>
  <c r="G1052" i="16"/>
  <c r="W1051" i="16"/>
  <c r="U1051" i="16"/>
  <c r="X1051" i="16" s="1"/>
  <c r="Y1051" i="16" s="1"/>
  <c r="P1051" i="16"/>
  <c r="Q1051" i="16" s="1"/>
  <c r="O1051" i="16"/>
  <c r="L1051" i="16"/>
  <c r="J1051" i="16"/>
  <c r="M1051" i="16" s="1"/>
  <c r="G1051" i="16"/>
  <c r="W1050" i="16"/>
  <c r="U1050" i="16"/>
  <c r="P1050" i="16"/>
  <c r="Q1050" i="16" s="1"/>
  <c r="O1050" i="16"/>
  <c r="L1050" i="16"/>
  <c r="J1050" i="16"/>
  <c r="M1050" i="16" s="1"/>
  <c r="G1050" i="16"/>
  <c r="W1049" i="16"/>
  <c r="U1049" i="16"/>
  <c r="X1049" i="16" s="1"/>
  <c r="S1049" i="16"/>
  <c r="P1049" i="16"/>
  <c r="Q1049" i="16" s="1"/>
  <c r="O1049" i="16"/>
  <c r="L1049" i="16"/>
  <c r="J1049" i="16"/>
  <c r="M1049" i="16" s="1"/>
  <c r="G1049" i="16"/>
  <c r="W1048" i="16"/>
  <c r="U1048" i="16"/>
  <c r="X1048" i="16" s="1"/>
  <c r="P1048" i="16"/>
  <c r="Q1048" i="16" s="1"/>
  <c r="O1048" i="16"/>
  <c r="L1048" i="16"/>
  <c r="J1048" i="16"/>
  <c r="M1048" i="16" s="1"/>
  <c r="G1048" i="16"/>
  <c r="W1047" i="16"/>
  <c r="U1047" i="16"/>
  <c r="X1047" i="16" s="1"/>
  <c r="S1047" i="16"/>
  <c r="P1047" i="16"/>
  <c r="O1047" i="16"/>
  <c r="L1047" i="16"/>
  <c r="J1047" i="16"/>
  <c r="M1047" i="16" s="1"/>
  <c r="G1047" i="16"/>
  <c r="W1046" i="16"/>
  <c r="U1046" i="16"/>
  <c r="X1046" i="16" s="1"/>
  <c r="Y1046" i="16" s="1"/>
  <c r="P1046" i="16"/>
  <c r="Q1046" i="16" s="1"/>
  <c r="O1046" i="16"/>
  <c r="L1046" i="16"/>
  <c r="J1046" i="16"/>
  <c r="M1046" i="16" s="1"/>
  <c r="G1046" i="16"/>
  <c r="W1045" i="16"/>
  <c r="U1045" i="16"/>
  <c r="X1045" i="16" s="1"/>
  <c r="P1045" i="16"/>
  <c r="Q1045" i="16" s="1"/>
  <c r="O1045" i="16"/>
  <c r="L1045" i="16"/>
  <c r="J1045" i="16"/>
  <c r="M1045" i="16" s="1"/>
  <c r="G1045" i="16"/>
  <c r="W1044" i="16"/>
  <c r="U1044" i="16"/>
  <c r="P1044" i="16"/>
  <c r="Q1044" i="16" s="1"/>
  <c r="O1044" i="16"/>
  <c r="L1044" i="16"/>
  <c r="J1044" i="16"/>
  <c r="M1044" i="16" s="1"/>
  <c r="G1044" i="16"/>
  <c r="W1043" i="16"/>
  <c r="U1043" i="16"/>
  <c r="P1043" i="16"/>
  <c r="Q1043" i="16" s="1"/>
  <c r="O1043" i="16"/>
  <c r="L1043" i="16"/>
  <c r="J1043" i="16"/>
  <c r="M1043" i="16" s="1"/>
  <c r="G1043" i="16"/>
  <c r="W1042" i="16"/>
  <c r="U1042" i="16"/>
  <c r="X1042" i="16" s="1"/>
  <c r="Y1042" i="16" s="1"/>
  <c r="P1042" i="16"/>
  <c r="Q1042" i="16" s="1"/>
  <c r="O1042" i="16"/>
  <c r="L1042" i="16"/>
  <c r="J1042" i="16"/>
  <c r="M1042" i="16" s="1"/>
  <c r="G1042" i="16"/>
  <c r="W1041" i="16"/>
  <c r="U1041" i="16"/>
  <c r="P1041" i="16"/>
  <c r="Q1041" i="16" s="1"/>
  <c r="O1041" i="16"/>
  <c r="L1041" i="16"/>
  <c r="J1041" i="16"/>
  <c r="M1041" i="16" s="1"/>
  <c r="G1041" i="16"/>
  <c r="W1040" i="16"/>
  <c r="U1040" i="16"/>
  <c r="X1040" i="16" s="1"/>
  <c r="P1040" i="16"/>
  <c r="Q1040" i="16" s="1"/>
  <c r="O1040" i="16"/>
  <c r="L1040" i="16"/>
  <c r="J1040" i="16"/>
  <c r="M1040" i="16" s="1"/>
  <c r="G1040" i="16"/>
  <c r="W1039" i="16"/>
  <c r="U1039" i="16"/>
  <c r="X1039" i="16" s="1"/>
  <c r="P1039" i="16"/>
  <c r="Q1039" i="16" s="1"/>
  <c r="O1039" i="16"/>
  <c r="L1039" i="16"/>
  <c r="J1039" i="16"/>
  <c r="M1039" i="16" s="1"/>
  <c r="G1039" i="16"/>
  <c r="W1038" i="16"/>
  <c r="U1038" i="16"/>
  <c r="X1038" i="16" s="1"/>
  <c r="Y1038" i="16" s="1"/>
  <c r="P1038" i="16"/>
  <c r="Q1038" i="16" s="1"/>
  <c r="O1038" i="16"/>
  <c r="L1038" i="16"/>
  <c r="J1038" i="16"/>
  <c r="M1038" i="16" s="1"/>
  <c r="G1038" i="16"/>
  <c r="W1037" i="16"/>
  <c r="U1037" i="16"/>
  <c r="X1037" i="16" s="1"/>
  <c r="P1037" i="16"/>
  <c r="Q1037" i="16" s="1"/>
  <c r="O1037" i="16"/>
  <c r="L1037" i="16"/>
  <c r="J1037" i="16"/>
  <c r="M1037" i="16" s="1"/>
  <c r="G1037" i="16"/>
  <c r="W1036" i="16"/>
  <c r="U1036" i="16"/>
  <c r="P1036" i="16"/>
  <c r="O1036" i="16"/>
  <c r="L1036" i="16"/>
  <c r="J1036" i="16"/>
  <c r="M1036" i="16" s="1"/>
  <c r="G1036" i="16"/>
  <c r="W1035" i="16"/>
  <c r="U1035" i="16"/>
  <c r="X1035" i="16" s="1"/>
  <c r="Y1035" i="16" s="1"/>
  <c r="P1035" i="16"/>
  <c r="Q1035" i="16" s="1"/>
  <c r="O1035" i="16"/>
  <c r="L1035" i="16"/>
  <c r="J1035" i="16"/>
  <c r="M1035" i="16" s="1"/>
  <c r="G1035" i="16"/>
  <c r="W1034" i="16"/>
  <c r="U1034" i="16"/>
  <c r="X1034" i="16" s="1"/>
  <c r="Y1034" i="16" s="1"/>
  <c r="P1034" i="16"/>
  <c r="Q1034" i="16" s="1"/>
  <c r="O1034" i="16"/>
  <c r="L1034" i="16"/>
  <c r="J1034" i="16"/>
  <c r="M1034" i="16" s="1"/>
  <c r="G1034" i="16"/>
  <c r="W1033" i="16"/>
  <c r="U1033" i="16"/>
  <c r="P1033" i="16"/>
  <c r="Q1033" i="16" s="1"/>
  <c r="O1033" i="16"/>
  <c r="L1033" i="16"/>
  <c r="J1033" i="16"/>
  <c r="M1033" i="16" s="1"/>
  <c r="G1033" i="16"/>
  <c r="W1032" i="16"/>
  <c r="U1032" i="16"/>
  <c r="S1032" i="16"/>
  <c r="P1032" i="16"/>
  <c r="Q1032" i="16" s="1"/>
  <c r="O1032" i="16"/>
  <c r="L1032" i="16"/>
  <c r="J1032" i="16"/>
  <c r="M1032" i="16" s="1"/>
  <c r="G1032" i="16"/>
  <c r="W1031" i="16"/>
  <c r="U1031" i="16"/>
  <c r="X1031" i="16" s="1"/>
  <c r="P1031" i="16"/>
  <c r="Q1031" i="16" s="1"/>
  <c r="O1031" i="16"/>
  <c r="L1031" i="16"/>
  <c r="J1031" i="16"/>
  <c r="M1031" i="16" s="1"/>
  <c r="G1031" i="16"/>
  <c r="W1030" i="16"/>
  <c r="U1030" i="16"/>
  <c r="X1030" i="16" s="1"/>
  <c r="Y1030" i="16" s="1"/>
  <c r="P1030" i="16"/>
  <c r="Q1030" i="16" s="1"/>
  <c r="O1030" i="16"/>
  <c r="L1030" i="16"/>
  <c r="J1030" i="16"/>
  <c r="M1030" i="16" s="1"/>
  <c r="G1030" i="16"/>
  <c r="W1029" i="16"/>
  <c r="U1029" i="16"/>
  <c r="P1029" i="16"/>
  <c r="Q1029" i="16" s="1"/>
  <c r="O1029" i="16"/>
  <c r="L1029" i="16"/>
  <c r="J1029" i="16"/>
  <c r="M1029" i="16" s="1"/>
  <c r="G1029" i="16"/>
  <c r="W1028" i="16"/>
  <c r="U1028" i="16"/>
  <c r="P1028" i="16"/>
  <c r="Q1028" i="16" s="1"/>
  <c r="O1028" i="16"/>
  <c r="L1028" i="16"/>
  <c r="J1028" i="16"/>
  <c r="M1028" i="16" s="1"/>
  <c r="G1028" i="16"/>
  <c r="W1027" i="16"/>
  <c r="U1027" i="16"/>
  <c r="X1027" i="16" s="1"/>
  <c r="Y1027" i="16" s="1"/>
  <c r="P1027" i="16"/>
  <c r="Q1027" i="16" s="1"/>
  <c r="O1027" i="16"/>
  <c r="L1027" i="16"/>
  <c r="J1027" i="16"/>
  <c r="M1027" i="16" s="1"/>
  <c r="G1027" i="16"/>
  <c r="W1026" i="16"/>
  <c r="U1026" i="16"/>
  <c r="X1026" i="16" s="1"/>
  <c r="Y1026" i="16" s="1"/>
  <c r="P1026" i="16"/>
  <c r="Q1026" i="16" s="1"/>
  <c r="O1026" i="16"/>
  <c r="L1026" i="16"/>
  <c r="J1026" i="16"/>
  <c r="M1026" i="16" s="1"/>
  <c r="G1026" i="16"/>
  <c r="W1025" i="16"/>
  <c r="U1025" i="16"/>
  <c r="X1025" i="16" s="1"/>
  <c r="P1025" i="16"/>
  <c r="Q1025" i="16" s="1"/>
  <c r="O1025" i="16"/>
  <c r="L1025" i="16"/>
  <c r="J1025" i="16"/>
  <c r="M1025" i="16" s="1"/>
  <c r="G1025" i="16"/>
  <c r="W1024" i="16"/>
  <c r="U1024" i="16"/>
  <c r="X1024" i="16" s="1"/>
  <c r="P1024" i="16"/>
  <c r="Q1024" i="16" s="1"/>
  <c r="O1024" i="16"/>
  <c r="L1024" i="16"/>
  <c r="J1024" i="16"/>
  <c r="M1024" i="16" s="1"/>
  <c r="G1024" i="16"/>
  <c r="W1023" i="16"/>
  <c r="U1023" i="16"/>
  <c r="X1023" i="16" s="1"/>
  <c r="P1023" i="16"/>
  <c r="Q1023" i="16" s="1"/>
  <c r="O1023" i="16"/>
  <c r="L1023" i="16"/>
  <c r="J1023" i="16"/>
  <c r="M1023" i="16" s="1"/>
  <c r="G1023" i="16"/>
  <c r="W1022" i="16"/>
  <c r="U1022" i="16"/>
  <c r="X1022" i="16" s="1"/>
  <c r="Y1022" i="16" s="1"/>
  <c r="P1022" i="16"/>
  <c r="Q1022" i="16" s="1"/>
  <c r="O1022" i="16"/>
  <c r="L1022" i="16"/>
  <c r="J1022" i="16"/>
  <c r="M1022" i="16" s="1"/>
  <c r="G1022" i="16"/>
  <c r="Y1021" i="16"/>
  <c r="W1021" i="16"/>
  <c r="U1021" i="16"/>
  <c r="X1021" i="16" s="1"/>
  <c r="S1021" i="16"/>
  <c r="P1021" i="16"/>
  <c r="Q1021" i="16" s="1"/>
  <c r="O1021" i="16"/>
  <c r="L1021" i="16"/>
  <c r="J1021" i="16"/>
  <c r="M1021" i="16" s="1"/>
  <c r="G1021" i="16"/>
  <c r="Y1020" i="16"/>
  <c r="W1020" i="16"/>
  <c r="U1020" i="16"/>
  <c r="X1020" i="16" s="1"/>
  <c r="S1020" i="16"/>
  <c r="P1020" i="16"/>
  <c r="O1020" i="16"/>
  <c r="L1020" i="16"/>
  <c r="J1020" i="16"/>
  <c r="M1020" i="16" s="1"/>
  <c r="G1020" i="16"/>
  <c r="W1019" i="16"/>
  <c r="U1019" i="16"/>
  <c r="P1019" i="16"/>
  <c r="O1019" i="16"/>
  <c r="L1019" i="16"/>
  <c r="J1019" i="16"/>
  <c r="M1019" i="16" s="1"/>
  <c r="G1019" i="16"/>
  <c r="Y1018" i="16"/>
  <c r="W1018" i="16"/>
  <c r="U1018" i="16"/>
  <c r="X1018" i="16" s="1"/>
  <c r="S1018" i="16"/>
  <c r="P1018" i="16"/>
  <c r="Q1018" i="16" s="1"/>
  <c r="O1018" i="16"/>
  <c r="L1018" i="16"/>
  <c r="J1018" i="16"/>
  <c r="M1018" i="16" s="1"/>
  <c r="G1018" i="16"/>
  <c r="W1017" i="16"/>
  <c r="U1017" i="16"/>
  <c r="P1017" i="16"/>
  <c r="Q1017" i="16" s="1"/>
  <c r="O1017" i="16"/>
  <c r="L1017" i="16"/>
  <c r="J1017" i="16"/>
  <c r="M1017" i="16" s="1"/>
  <c r="G1017" i="16"/>
  <c r="W1016" i="16"/>
  <c r="U1016" i="16"/>
  <c r="X1016" i="16" s="1"/>
  <c r="P1016" i="16"/>
  <c r="Q1016" i="16" s="1"/>
  <c r="O1016" i="16"/>
  <c r="L1016" i="16"/>
  <c r="J1016" i="16"/>
  <c r="M1016" i="16" s="1"/>
  <c r="G1016" i="16"/>
  <c r="W1015" i="16"/>
  <c r="U1015" i="16"/>
  <c r="X1015" i="16" s="1"/>
  <c r="P1015" i="16"/>
  <c r="Q1015" i="16" s="1"/>
  <c r="O1015" i="16"/>
  <c r="L1015" i="16"/>
  <c r="J1015" i="16"/>
  <c r="M1015" i="16" s="1"/>
  <c r="G1015" i="16"/>
  <c r="Y1014" i="16"/>
  <c r="W1014" i="16"/>
  <c r="U1014" i="16"/>
  <c r="X1014" i="16" s="1"/>
  <c r="P1014" i="16"/>
  <c r="Q1014" i="16" s="1"/>
  <c r="O1014" i="16"/>
  <c r="L1014" i="16"/>
  <c r="J1014" i="16"/>
  <c r="M1014" i="16" s="1"/>
  <c r="G1014" i="16"/>
  <c r="W1013" i="16"/>
  <c r="U1013" i="16"/>
  <c r="P1013" i="16"/>
  <c r="Q1013" i="16" s="1"/>
  <c r="O1013" i="16"/>
  <c r="L1013" i="16"/>
  <c r="J1013" i="16"/>
  <c r="M1013" i="16" s="1"/>
  <c r="G1013" i="16"/>
  <c r="Y1012" i="16"/>
  <c r="W1012" i="16"/>
  <c r="U1012" i="16"/>
  <c r="X1012" i="16" s="1"/>
  <c r="P1012" i="16"/>
  <c r="Q1012" i="16" s="1"/>
  <c r="O1012" i="16"/>
  <c r="L1012" i="16"/>
  <c r="J1012" i="16"/>
  <c r="M1012" i="16" s="1"/>
  <c r="G1012" i="16"/>
  <c r="W1011" i="16"/>
  <c r="U1011" i="16"/>
  <c r="P1011" i="16"/>
  <c r="Q1011" i="16" s="1"/>
  <c r="O1011" i="16"/>
  <c r="L1011" i="16"/>
  <c r="J1011" i="16"/>
  <c r="M1011" i="16" s="1"/>
  <c r="G1011" i="16"/>
  <c r="W1010" i="16"/>
  <c r="U1010" i="16"/>
  <c r="P1010" i="16"/>
  <c r="Q1010" i="16" s="1"/>
  <c r="O1010" i="16"/>
  <c r="L1010" i="16"/>
  <c r="J1010" i="16"/>
  <c r="M1010" i="16" s="1"/>
  <c r="G1010" i="16"/>
  <c r="W1009" i="16"/>
  <c r="U1009" i="16"/>
  <c r="P1009" i="16"/>
  <c r="Q1009" i="16" s="1"/>
  <c r="O1009" i="16"/>
  <c r="L1009" i="16"/>
  <c r="J1009" i="16"/>
  <c r="M1009" i="16" s="1"/>
  <c r="G1009" i="16"/>
  <c r="W1008" i="16"/>
  <c r="U1008" i="16"/>
  <c r="P1008" i="16"/>
  <c r="Q1008" i="16" s="1"/>
  <c r="O1008" i="16"/>
  <c r="L1008" i="16"/>
  <c r="J1008" i="16"/>
  <c r="M1008" i="16" s="1"/>
  <c r="G1008" i="16"/>
  <c r="W1007" i="16"/>
  <c r="U1007" i="16"/>
  <c r="P1007" i="16"/>
  <c r="Q1007" i="16" s="1"/>
  <c r="O1007" i="16"/>
  <c r="L1007" i="16"/>
  <c r="J1007" i="16"/>
  <c r="M1007" i="16" s="1"/>
  <c r="G1007" i="16"/>
  <c r="W1006" i="16"/>
  <c r="U1006" i="16"/>
  <c r="X1006" i="16" s="1"/>
  <c r="P1006" i="16"/>
  <c r="Q1006" i="16" s="1"/>
  <c r="O1006" i="16"/>
  <c r="L1006" i="16"/>
  <c r="J1006" i="16"/>
  <c r="M1006" i="16" s="1"/>
  <c r="G1006" i="16"/>
  <c r="Y1005" i="16"/>
  <c r="W1005" i="16"/>
  <c r="U1005" i="16"/>
  <c r="X1005" i="16" s="1"/>
  <c r="P1005" i="16"/>
  <c r="Q1005" i="16" s="1"/>
  <c r="O1005" i="16"/>
  <c r="L1005" i="16"/>
  <c r="J1005" i="16"/>
  <c r="M1005" i="16" s="1"/>
  <c r="G1005" i="16"/>
  <c r="W1004" i="16"/>
  <c r="U1004" i="16"/>
  <c r="X1004" i="16" s="1"/>
  <c r="P1004" i="16"/>
  <c r="Q1004" i="16" s="1"/>
  <c r="O1004" i="16"/>
  <c r="L1004" i="16"/>
  <c r="J1004" i="16"/>
  <c r="M1004" i="16" s="1"/>
  <c r="G1004" i="16"/>
  <c r="W1003" i="16"/>
  <c r="U1003" i="16"/>
  <c r="P1003" i="16"/>
  <c r="Q1003" i="16" s="1"/>
  <c r="O1003" i="16"/>
  <c r="L1003" i="16"/>
  <c r="J1003" i="16"/>
  <c r="M1003" i="16" s="1"/>
  <c r="G1003" i="16"/>
  <c r="W1002" i="16"/>
  <c r="U1002" i="16"/>
  <c r="P1002" i="16"/>
  <c r="Q1002" i="16" s="1"/>
  <c r="O1002" i="16"/>
  <c r="L1002" i="16"/>
  <c r="J1002" i="16"/>
  <c r="M1002" i="16" s="1"/>
  <c r="G1002" i="16"/>
  <c r="W1001" i="16"/>
  <c r="U1001" i="16"/>
  <c r="P1001" i="16"/>
  <c r="Q1001" i="16" s="1"/>
  <c r="O1001" i="16"/>
  <c r="L1001" i="16"/>
  <c r="J1001" i="16"/>
  <c r="M1001" i="16" s="1"/>
  <c r="G1001" i="16"/>
  <c r="W1000" i="16"/>
  <c r="U1000" i="16"/>
  <c r="X1000" i="16" s="1"/>
  <c r="P1000" i="16"/>
  <c r="Q1000" i="16" s="1"/>
  <c r="O1000" i="16"/>
  <c r="L1000" i="16"/>
  <c r="J1000" i="16"/>
  <c r="M1000" i="16" s="1"/>
  <c r="G1000" i="16"/>
  <c r="W999" i="16"/>
  <c r="U999" i="16"/>
  <c r="X999" i="16" s="1"/>
  <c r="P999" i="16"/>
  <c r="O999" i="16"/>
  <c r="L999" i="16"/>
  <c r="J999" i="16"/>
  <c r="M999" i="16" s="1"/>
  <c r="G999" i="16"/>
  <c r="W998" i="16"/>
  <c r="U998" i="16"/>
  <c r="X998" i="16" s="1"/>
  <c r="Y998" i="16" s="1"/>
  <c r="P998" i="16"/>
  <c r="Q998" i="16" s="1"/>
  <c r="O998" i="16"/>
  <c r="L998" i="16"/>
  <c r="J998" i="16"/>
  <c r="M998" i="16" s="1"/>
  <c r="G998" i="16"/>
  <c r="W997" i="16"/>
  <c r="U997" i="16"/>
  <c r="X997" i="16" s="1"/>
  <c r="P997" i="16"/>
  <c r="Q997" i="16" s="1"/>
  <c r="O997" i="16"/>
  <c r="L997" i="16"/>
  <c r="J997" i="16"/>
  <c r="M997" i="16" s="1"/>
  <c r="G997" i="16"/>
  <c r="W996" i="16"/>
  <c r="U996" i="16"/>
  <c r="X996" i="16" s="1"/>
  <c r="P996" i="16"/>
  <c r="Q996" i="16" s="1"/>
  <c r="O996" i="16"/>
  <c r="L996" i="16"/>
  <c r="J996" i="16"/>
  <c r="M996" i="16" s="1"/>
  <c r="G996" i="16"/>
  <c r="W995" i="16"/>
  <c r="U995" i="16"/>
  <c r="X995" i="16" s="1"/>
  <c r="P995" i="16"/>
  <c r="Q995" i="16" s="1"/>
  <c r="O995" i="16"/>
  <c r="L995" i="16"/>
  <c r="J995" i="16"/>
  <c r="M995" i="16" s="1"/>
  <c r="G995" i="16"/>
  <c r="W994" i="16"/>
  <c r="U994" i="16"/>
  <c r="P994" i="16"/>
  <c r="Q994" i="16" s="1"/>
  <c r="O994" i="16"/>
  <c r="L994" i="16"/>
  <c r="J994" i="16"/>
  <c r="M994" i="16" s="1"/>
  <c r="G994" i="16"/>
  <c r="W993" i="16"/>
  <c r="U993" i="16"/>
  <c r="X993" i="16" s="1"/>
  <c r="Y993" i="16" s="1"/>
  <c r="P993" i="16"/>
  <c r="Q993" i="16" s="1"/>
  <c r="O993" i="16"/>
  <c r="L993" i="16"/>
  <c r="J993" i="16"/>
  <c r="M993" i="16" s="1"/>
  <c r="G993" i="16"/>
  <c r="W992" i="16"/>
  <c r="U992" i="16"/>
  <c r="S992" i="16"/>
  <c r="P992" i="16"/>
  <c r="Q992" i="16" s="1"/>
  <c r="O992" i="16"/>
  <c r="L992" i="16"/>
  <c r="J992" i="16"/>
  <c r="M992" i="16" s="1"/>
  <c r="G992" i="16"/>
  <c r="W991" i="16"/>
  <c r="U991" i="16"/>
  <c r="P991" i="16"/>
  <c r="Q991" i="16" s="1"/>
  <c r="O991" i="16"/>
  <c r="L991" i="16"/>
  <c r="J991" i="16"/>
  <c r="M991" i="16" s="1"/>
  <c r="G991" i="16"/>
  <c r="W990" i="16"/>
  <c r="U990" i="16"/>
  <c r="X990" i="16" s="1"/>
  <c r="S990" i="16"/>
  <c r="P990" i="16"/>
  <c r="Q990" i="16" s="1"/>
  <c r="O990" i="16"/>
  <c r="L990" i="16"/>
  <c r="J990" i="16"/>
  <c r="M990" i="16" s="1"/>
  <c r="G990" i="16"/>
  <c r="W989" i="16"/>
  <c r="U989" i="16"/>
  <c r="P989" i="16"/>
  <c r="Q989" i="16" s="1"/>
  <c r="O989" i="16"/>
  <c r="L989" i="16"/>
  <c r="J989" i="16"/>
  <c r="M989" i="16" s="1"/>
  <c r="G989" i="16"/>
  <c r="W988" i="16"/>
  <c r="U988" i="16"/>
  <c r="P988" i="16"/>
  <c r="Q988" i="16" s="1"/>
  <c r="O988" i="16"/>
  <c r="L988" i="16"/>
  <c r="J988" i="16"/>
  <c r="M988" i="16" s="1"/>
  <c r="G988" i="16"/>
  <c r="W987" i="16"/>
  <c r="U987" i="16"/>
  <c r="P987" i="16"/>
  <c r="Q987" i="16" s="1"/>
  <c r="O987" i="16"/>
  <c r="L987" i="16"/>
  <c r="J987" i="16"/>
  <c r="M987" i="16" s="1"/>
  <c r="G987" i="16"/>
  <c r="W986" i="16"/>
  <c r="U986" i="16"/>
  <c r="X986" i="16" s="1"/>
  <c r="P986" i="16"/>
  <c r="Q986" i="16" s="1"/>
  <c r="O986" i="16"/>
  <c r="L986" i="16"/>
  <c r="J986" i="16"/>
  <c r="M986" i="16" s="1"/>
  <c r="G986" i="16"/>
  <c r="W985" i="16"/>
  <c r="U985" i="16"/>
  <c r="P985" i="16"/>
  <c r="Q985" i="16" s="1"/>
  <c r="O985" i="16"/>
  <c r="L985" i="16"/>
  <c r="J985" i="16"/>
  <c r="M985" i="16" s="1"/>
  <c r="G985" i="16"/>
  <c r="W984" i="16"/>
  <c r="U984" i="16"/>
  <c r="X984" i="16" s="1"/>
  <c r="P984" i="16"/>
  <c r="Q984" i="16" s="1"/>
  <c r="O984" i="16"/>
  <c r="L984" i="16"/>
  <c r="J984" i="16"/>
  <c r="M984" i="16" s="1"/>
  <c r="G984" i="16"/>
  <c r="W983" i="16"/>
  <c r="U983" i="16"/>
  <c r="X983" i="16" s="1"/>
  <c r="P983" i="16"/>
  <c r="O983" i="16"/>
  <c r="L983" i="16"/>
  <c r="J983" i="16"/>
  <c r="M983" i="16" s="1"/>
  <c r="G983" i="16"/>
  <c r="W982" i="16"/>
  <c r="U982" i="16"/>
  <c r="X982" i="16" s="1"/>
  <c r="Y982" i="16" s="1"/>
  <c r="P982" i="16"/>
  <c r="Q982" i="16" s="1"/>
  <c r="O982" i="16"/>
  <c r="L982" i="16"/>
  <c r="J982" i="16"/>
  <c r="M982" i="16" s="1"/>
  <c r="G982" i="16"/>
  <c r="W981" i="16"/>
  <c r="U981" i="16"/>
  <c r="X981" i="16" s="1"/>
  <c r="S981" i="16"/>
  <c r="P981" i="16"/>
  <c r="Q981" i="16" s="1"/>
  <c r="O981" i="16"/>
  <c r="L981" i="16"/>
  <c r="J981" i="16"/>
  <c r="M981" i="16" s="1"/>
  <c r="G981" i="16"/>
  <c r="Y980" i="16"/>
  <c r="W980" i="16"/>
  <c r="U980" i="16"/>
  <c r="X980" i="16" s="1"/>
  <c r="P980" i="16"/>
  <c r="Q980" i="16" s="1"/>
  <c r="O980" i="16"/>
  <c r="L980" i="16"/>
  <c r="J980" i="16"/>
  <c r="M980" i="16" s="1"/>
  <c r="G980" i="16"/>
  <c r="W979" i="16"/>
  <c r="U979" i="16"/>
  <c r="P979" i="16"/>
  <c r="Q979" i="16" s="1"/>
  <c r="O979" i="16"/>
  <c r="L979" i="16"/>
  <c r="J979" i="16"/>
  <c r="M979" i="16" s="1"/>
  <c r="G979" i="16"/>
  <c r="W978" i="16"/>
  <c r="U978" i="16"/>
  <c r="X978" i="16" s="1"/>
  <c r="P978" i="16"/>
  <c r="Q978" i="16" s="1"/>
  <c r="O978" i="16"/>
  <c r="L978" i="16"/>
  <c r="J978" i="16"/>
  <c r="M978" i="16" s="1"/>
  <c r="G978" i="16"/>
  <c r="W977" i="16"/>
  <c r="U977" i="16"/>
  <c r="X977" i="16" s="1"/>
  <c r="Y977" i="16" s="1"/>
  <c r="P977" i="16"/>
  <c r="Q977" i="16" s="1"/>
  <c r="O977" i="16"/>
  <c r="L977" i="16"/>
  <c r="J977" i="16"/>
  <c r="M977" i="16" s="1"/>
  <c r="G977" i="16"/>
  <c r="W976" i="16"/>
  <c r="U976" i="16"/>
  <c r="P976" i="16"/>
  <c r="Q976" i="16" s="1"/>
  <c r="O976" i="16"/>
  <c r="L976" i="16"/>
  <c r="J976" i="16"/>
  <c r="M976" i="16" s="1"/>
  <c r="G976" i="16"/>
  <c r="W975" i="16"/>
  <c r="U975" i="16"/>
  <c r="P975" i="16"/>
  <c r="Q975" i="16" s="1"/>
  <c r="O975" i="16"/>
  <c r="L975" i="16"/>
  <c r="J975" i="16"/>
  <c r="M975" i="16" s="1"/>
  <c r="G975" i="16"/>
  <c r="W974" i="16"/>
  <c r="U974" i="16"/>
  <c r="P974" i="16"/>
  <c r="Q974" i="16" s="1"/>
  <c r="O974" i="16"/>
  <c r="L974" i="16"/>
  <c r="J974" i="16"/>
  <c r="M974" i="16" s="1"/>
  <c r="G974" i="16"/>
  <c r="W973" i="16"/>
  <c r="U973" i="16"/>
  <c r="P973" i="16"/>
  <c r="Q973" i="16" s="1"/>
  <c r="O973" i="16"/>
  <c r="L973" i="16"/>
  <c r="J973" i="16"/>
  <c r="M973" i="16" s="1"/>
  <c r="G973" i="16"/>
  <c r="W972" i="16"/>
  <c r="U972" i="16"/>
  <c r="X972" i="16" s="1"/>
  <c r="P972" i="16"/>
  <c r="Q972" i="16" s="1"/>
  <c r="O972" i="16"/>
  <c r="L972" i="16"/>
  <c r="J972" i="16"/>
  <c r="M972" i="16" s="1"/>
  <c r="G972" i="16"/>
  <c r="W971" i="16"/>
  <c r="U971" i="16"/>
  <c r="X971" i="16" s="1"/>
  <c r="P971" i="16"/>
  <c r="Q971" i="16" s="1"/>
  <c r="O971" i="16"/>
  <c r="L971" i="16"/>
  <c r="J971" i="16"/>
  <c r="M971" i="16" s="1"/>
  <c r="G971" i="16"/>
  <c r="W970" i="16"/>
  <c r="U970" i="16"/>
  <c r="X970" i="16" s="1"/>
  <c r="P970" i="16"/>
  <c r="Q970" i="16" s="1"/>
  <c r="O970" i="16"/>
  <c r="L970" i="16"/>
  <c r="J970" i="16"/>
  <c r="M970" i="16" s="1"/>
  <c r="G970" i="16"/>
  <c r="W969" i="16"/>
  <c r="U969" i="16"/>
  <c r="P969" i="16"/>
  <c r="Q969" i="16" s="1"/>
  <c r="O969" i="16"/>
  <c r="L969" i="16"/>
  <c r="J969" i="16"/>
  <c r="M969" i="16" s="1"/>
  <c r="G969" i="16"/>
  <c r="W968" i="16"/>
  <c r="U968" i="16"/>
  <c r="X968" i="16" s="1"/>
  <c r="P968" i="16"/>
  <c r="Q968" i="16" s="1"/>
  <c r="O968" i="16"/>
  <c r="L968" i="16"/>
  <c r="J968" i="16"/>
  <c r="M968" i="16" s="1"/>
  <c r="G968" i="16"/>
  <c r="W967" i="16"/>
  <c r="U967" i="16"/>
  <c r="X967" i="16" s="1"/>
  <c r="P967" i="16"/>
  <c r="O967" i="16"/>
  <c r="L967" i="16"/>
  <c r="J967" i="16"/>
  <c r="M967" i="16" s="1"/>
  <c r="G967" i="16"/>
  <c r="W966" i="16"/>
  <c r="U966" i="16"/>
  <c r="X966" i="16" s="1"/>
  <c r="Y966" i="16" s="1"/>
  <c r="P966" i="16"/>
  <c r="Q966" i="16" s="1"/>
  <c r="O966" i="16"/>
  <c r="L966" i="16"/>
  <c r="J966" i="16"/>
  <c r="M966" i="16" s="1"/>
  <c r="G966" i="16"/>
  <c r="W965" i="16"/>
  <c r="U965" i="16"/>
  <c r="X965" i="16" s="1"/>
  <c r="Y965" i="16" s="1"/>
  <c r="P965" i="16"/>
  <c r="Q965" i="16" s="1"/>
  <c r="O965" i="16"/>
  <c r="L965" i="16"/>
  <c r="J965" i="16"/>
  <c r="M965" i="16" s="1"/>
  <c r="G965" i="16"/>
  <c r="W964" i="16"/>
  <c r="U964" i="16"/>
  <c r="X964" i="16" s="1"/>
  <c r="P964" i="16"/>
  <c r="Q964" i="16" s="1"/>
  <c r="O964" i="16"/>
  <c r="L964" i="16"/>
  <c r="J964" i="16"/>
  <c r="M964" i="16" s="1"/>
  <c r="G964" i="16"/>
  <c r="W963" i="16"/>
  <c r="U963" i="16"/>
  <c r="X963" i="16" s="1"/>
  <c r="P963" i="16"/>
  <c r="Q963" i="16" s="1"/>
  <c r="O963" i="16"/>
  <c r="L963" i="16"/>
  <c r="J963" i="16"/>
  <c r="M963" i="16" s="1"/>
  <c r="G963" i="16"/>
  <c r="W962" i="16"/>
  <c r="U962" i="16"/>
  <c r="X962" i="16" s="1"/>
  <c r="P962" i="16"/>
  <c r="Q962" i="16" s="1"/>
  <c r="O962" i="16"/>
  <c r="L962" i="16"/>
  <c r="J962" i="16"/>
  <c r="M962" i="16" s="1"/>
  <c r="G962" i="16"/>
  <c r="W961" i="16"/>
  <c r="U961" i="16"/>
  <c r="P961" i="16"/>
  <c r="Q961" i="16" s="1"/>
  <c r="O961" i="16"/>
  <c r="L961" i="16"/>
  <c r="J961" i="16"/>
  <c r="M961" i="16" s="1"/>
  <c r="G961" i="16"/>
  <c r="W960" i="16"/>
  <c r="U960" i="16"/>
  <c r="P960" i="16"/>
  <c r="Q960" i="16" s="1"/>
  <c r="O960" i="16"/>
  <c r="L960" i="16"/>
  <c r="J960" i="16"/>
  <c r="M960" i="16" s="1"/>
  <c r="G960" i="16"/>
  <c r="W959" i="16"/>
  <c r="U959" i="16"/>
  <c r="X959" i="16" s="1"/>
  <c r="P959" i="16"/>
  <c r="Q959" i="16" s="1"/>
  <c r="O959" i="16"/>
  <c r="L959" i="16"/>
  <c r="J959" i="16"/>
  <c r="M959" i="16" s="1"/>
  <c r="G959" i="16"/>
  <c r="W958" i="16"/>
  <c r="U958" i="16"/>
  <c r="P958" i="16"/>
  <c r="Q958" i="16" s="1"/>
  <c r="O958" i="16"/>
  <c r="L958" i="16"/>
  <c r="J958" i="16"/>
  <c r="M958" i="16" s="1"/>
  <c r="G958" i="16"/>
  <c r="W957" i="16"/>
  <c r="U957" i="16"/>
  <c r="X957" i="16" s="1"/>
  <c r="P957" i="16"/>
  <c r="Q957" i="16" s="1"/>
  <c r="O957" i="16"/>
  <c r="L957" i="16"/>
  <c r="J957" i="16"/>
  <c r="M957" i="16" s="1"/>
  <c r="G957" i="16"/>
  <c r="W956" i="16"/>
  <c r="U956" i="16"/>
  <c r="P956" i="16"/>
  <c r="Q956" i="16" s="1"/>
  <c r="O956" i="16"/>
  <c r="L956" i="16"/>
  <c r="J956" i="16"/>
  <c r="M956" i="16" s="1"/>
  <c r="G956" i="16"/>
  <c r="W955" i="16"/>
  <c r="U955" i="16"/>
  <c r="P955" i="16"/>
  <c r="Q955" i="16" s="1"/>
  <c r="O955" i="16"/>
  <c r="L955" i="16"/>
  <c r="J955" i="16"/>
  <c r="M955" i="16" s="1"/>
  <c r="G955" i="16"/>
  <c r="W954" i="16"/>
  <c r="U954" i="16"/>
  <c r="P954" i="16"/>
  <c r="Q954" i="16" s="1"/>
  <c r="O954" i="16"/>
  <c r="L954" i="16"/>
  <c r="J954" i="16"/>
  <c r="M954" i="16" s="1"/>
  <c r="G954" i="16"/>
  <c r="W953" i="16"/>
  <c r="U953" i="16"/>
  <c r="P953" i="16"/>
  <c r="Q953" i="16" s="1"/>
  <c r="O953" i="16"/>
  <c r="L953" i="16"/>
  <c r="J953" i="16"/>
  <c r="M953" i="16" s="1"/>
  <c r="G953" i="16"/>
  <c r="W952" i="16"/>
  <c r="U952" i="16"/>
  <c r="X952" i="16" s="1"/>
  <c r="P952" i="16"/>
  <c r="Q952" i="16" s="1"/>
  <c r="O952" i="16"/>
  <c r="L952" i="16"/>
  <c r="J952" i="16"/>
  <c r="M952" i="16" s="1"/>
  <c r="G952" i="16"/>
  <c r="W951" i="16"/>
  <c r="U951" i="16"/>
  <c r="X951" i="16" s="1"/>
  <c r="P951" i="16"/>
  <c r="Q951" i="16" s="1"/>
  <c r="O951" i="16"/>
  <c r="L951" i="16"/>
  <c r="J951" i="16"/>
  <c r="M951" i="16" s="1"/>
  <c r="G951" i="16"/>
  <c r="W950" i="16"/>
  <c r="U950" i="16"/>
  <c r="X950" i="16" s="1"/>
  <c r="Y950" i="16" s="1"/>
  <c r="P950" i="16"/>
  <c r="Q950" i="16" s="1"/>
  <c r="O950" i="16"/>
  <c r="L950" i="16"/>
  <c r="J950" i="16"/>
  <c r="M950" i="16" s="1"/>
  <c r="G950" i="16"/>
  <c r="W949" i="16"/>
  <c r="U949" i="16"/>
  <c r="X949" i="16" s="1"/>
  <c r="P949" i="16"/>
  <c r="Q949" i="16" s="1"/>
  <c r="O949" i="16"/>
  <c r="L949" i="16"/>
  <c r="J949" i="16"/>
  <c r="M949" i="16" s="1"/>
  <c r="G949" i="16"/>
  <c r="W948" i="16"/>
  <c r="U948" i="16"/>
  <c r="P948" i="16"/>
  <c r="Q948" i="16" s="1"/>
  <c r="O948" i="16"/>
  <c r="L948" i="16"/>
  <c r="J948" i="16"/>
  <c r="M948" i="16" s="1"/>
  <c r="G948" i="16"/>
  <c r="W947" i="16"/>
  <c r="U947" i="16"/>
  <c r="X947" i="16" s="1"/>
  <c r="P947" i="16"/>
  <c r="O947" i="16"/>
  <c r="L947" i="16"/>
  <c r="J947" i="16"/>
  <c r="M947" i="16" s="1"/>
  <c r="G947" i="16"/>
  <c r="W946" i="16"/>
  <c r="U946" i="16"/>
  <c r="X946" i="16" s="1"/>
  <c r="Y946" i="16" s="1"/>
  <c r="P946" i="16"/>
  <c r="Q946" i="16" s="1"/>
  <c r="O946" i="16"/>
  <c r="L946" i="16"/>
  <c r="J946" i="16"/>
  <c r="M946" i="16" s="1"/>
  <c r="G946" i="16"/>
  <c r="W945" i="16"/>
  <c r="U945" i="16"/>
  <c r="X945" i="16" s="1"/>
  <c r="Y945" i="16" s="1"/>
  <c r="P945" i="16"/>
  <c r="Q945" i="16" s="1"/>
  <c r="O945" i="16"/>
  <c r="L945" i="16"/>
  <c r="J945" i="16"/>
  <c r="M945" i="16" s="1"/>
  <c r="G945" i="16"/>
  <c r="Y944" i="16"/>
  <c r="W944" i="16"/>
  <c r="U944" i="16"/>
  <c r="X944" i="16" s="1"/>
  <c r="S944" i="16"/>
  <c r="P944" i="16"/>
  <c r="Q944" i="16" s="1"/>
  <c r="O944" i="16"/>
  <c r="L944" i="16"/>
  <c r="J944" i="16"/>
  <c r="M944" i="16" s="1"/>
  <c r="G944" i="16"/>
  <c r="W943" i="16"/>
  <c r="U943" i="16"/>
  <c r="X943" i="16" s="1"/>
  <c r="Y943" i="16" s="1"/>
  <c r="P943" i="16"/>
  <c r="O943" i="16"/>
  <c r="L943" i="16"/>
  <c r="J943" i="16"/>
  <c r="M943" i="16" s="1"/>
  <c r="G943" i="16"/>
  <c r="W942" i="16"/>
  <c r="U942" i="16"/>
  <c r="X942" i="16" s="1"/>
  <c r="Y942" i="16" s="1"/>
  <c r="P942" i="16"/>
  <c r="Q942" i="16" s="1"/>
  <c r="O942" i="16"/>
  <c r="L942" i="16"/>
  <c r="J942" i="16"/>
  <c r="M942" i="16" s="1"/>
  <c r="G942" i="16"/>
  <c r="W941" i="16"/>
  <c r="U941" i="16"/>
  <c r="X941" i="16" s="1"/>
  <c r="P941" i="16"/>
  <c r="O941" i="16"/>
  <c r="L941" i="16"/>
  <c r="J941" i="16"/>
  <c r="M941" i="16" s="1"/>
  <c r="G941" i="16"/>
  <c r="W940" i="16"/>
  <c r="U940" i="16"/>
  <c r="P940" i="16"/>
  <c r="Q940" i="16" s="1"/>
  <c r="O940" i="16"/>
  <c r="L940" i="16"/>
  <c r="J940" i="16"/>
  <c r="M940" i="16" s="1"/>
  <c r="G940" i="16"/>
  <c r="W939" i="16"/>
  <c r="U939" i="16"/>
  <c r="X939" i="16" s="1"/>
  <c r="P939" i="16"/>
  <c r="O939" i="16"/>
  <c r="L939" i="16"/>
  <c r="J939" i="16"/>
  <c r="M939" i="16" s="1"/>
  <c r="G939" i="16"/>
  <c r="W938" i="16"/>
  <c r="U938" i="16"/>
  <c r="X938" i="16" s="1"/>
  <c r="Y938" i="16" s="1"/>
  <c r="S938" i="16"/>
  <c r="P938" i="16"/>
  <c r="Q938" i="16" s="1"/>
  <c r="O938" i="16"/>
  <c r="L938" i="16"/>
  <c r="J938" i="16"/>
  <c r="M938" i="16" s="1"/>
  <c r="G938" i="16"/>
  <c r="W937" i="16"/>
  <c r="U937" i="16"/>
  <c r="P937" i="16"/>
  <c r="Q937" i="16" s="1"/>
  <c r="O937" i="16"/>
  <c r="L937" i="16"/>
  <c r="J937" i="16"/>
  <c r="M937" i="16" s="1"/>
  <c r="G937" i="16"/>
  <c r="W936" i="16"/>
  <c r="U936" i="16"/>
  <c r="P936" i="16"/>
  <c r="Q936" i="16" s="1"/>
  <c r="O936" i="16"/>
  <c r="L936" i="16"/>
  <c r="J936" i="16"/>
  <c r="M936" i="16" s="1"/>
  <c r="G936" i="16"/>
  <c r="W935" i="16"/>
  <c r="U935" i="16"/>
  <c r="P935" i="16"/>
  <c r="Q935" i="16" s="1"/>
  <c r="O935" i="16"/>
  <c r="L935" i="16"/>
  <c r="J935" i="16"/>
  <c r="M935" i="16" s="1"/>
  <c r="G935" i="16"/>
  <c r="W934" i="16"/>
  <c r="U934" i="16"/>
  <c r="X934" i="16" s="1"/>
  <c r="Y934" i="16" s="1"/>
  <c r="P934" i="16"/>
  <c r="Q934" i="16" s="1"/>
  <c r="O934" i="16"/>
  <c r="L934" i="16"/>
  <c r="J934" i="16"/>
  <c r="M934" i="16" s="1"/>
  <c r="G934" i="16"/>
  <c r="W933" i="16"/>
  <c r="U933" i="16"/>
  <c r="P933" i="16"/>
  <c r="Q933" i="16" s="1"/>
  <c r="O933" i="16"/>
  <c r="L933" i="16"/>
  <c r="J933" i="16"/>
  <c r="M933" i="16" s="1"/>
  <c r="G933" i="16"/>
  <c r="W932" i="16"/>
  <c r="U932" i="16"/>
  <c r="P932" i="16"/>
  <c r="Q932" i="16" s="1"/>
  <c r="O932" i="16"/>
  <c r="L932" i="16"/>
  <c r="J932" i="16"/>
  <c r="M932" i="16" s="1"/>
  <c r="G932" i="16"/>
  <c r="W931" i="16"/>
  <c r="U931" i="16"/>
  <c r="X931" i="16" s="1"/>
  <c r="Y931" i="16" s="1"/>
  <c r="P931" i="16"/>
  <c r="Q931" i="16" s="1"/>
  <c r="O931" i="16"/>
  <c r="L931" i="16"/>
  <c r="J931" i="16"/>
  <c r="M931" i="16" s="1"/>
  <c r="G931" i="16"/>
  <c r="W930" i="16"/>
  <c r="U930" i="16"/>
  <c r="P930" i="16"/>
  <c r="O930" i="16"/>
  <c r="L930" i="16"/>
  <c r="J930" i="16"/>
  <c r="M930" i="16" s="1"/>
  <c r="G930" i="16"/>
  <c r="W929" i="16"/>
  <c r="U929" i="16"/>
  <c r="X929" i="16" s="1"/>
  <c r="Y929" i="16" s="1"/>
  <c r="P929" i="16"/>
  <c r="Q929" i="16" s="1"/>
  <c r="O929" i="16"/>
  <c r="L929" i="16"/>
  <c r="J929" i="16"/>
  <c r="M929" i="16" s="1"/>
  <c r="G929" i="16"/>
  <c r="W928" i="16"/>
  <c r="U928" i="16"/>
  <c r="X928" i="16" s="1"/>
  <c r="P928" i="16"/>
  <c r="O928" i="16"/>
  <c r="L928" i="16"/>
  <c r="J928" i="16"/>
  <c r="M928" i="16" s="1"/>
  <c r="G928" i="16"/>
  <c r="W927" i="16"/>
  <c r="U927" i="16"/>
  <c r="P927" i="16"/>
  <c r="Q927" i="16" s="1"/>
  <c r="O927" i="16"/>
  <c r="L927" i="16"/>
  <c r="J927" i="16"/>
  <c r="M927" i="16" s="1"/>
  <c r="G927" i="16"/>
  <c r="W926" i="16"/>
  <c r="U926" i="16"/>
  <c r="P926" i="16"/>
  <c r="Q926" i="16" s="1"/>
  <c r="O926" i="16"/>
  <c r="L926" i="16"/>
  <c r="J926" i="16"/>
  <c r="M926" i="16" s="1"/>
  <c r="G926" i="16"/>
  <c r="W925" i="16"/>
  <c r="U925" i="16"/>
  <c r="X925" i="16" s="1"/>
  <c r="P925" i="16"/>
  <c r="Q925" i="16" s="1"/>
  <c r="O925" i="16"/>
  <c r="L925" i="16"/>
  <c r="J925" i="16"/>
  <c r="M925" i="16" s="1"/>
  <c r="G925" i="16"/>
  <c r="W924" i="16"/>
  <c r="U924" i="16"/>
  <c r="P924" i="16"/>
  <c r="Q924" i="16" s="1"/>
  <c r="O924" i="16"/>
  <c r="L924" i="16"/>
  <c r="J924" i="16"/>
  <c r="M924" i="16" s="1"/>
  <c r="G924" i="16"/>
  <c r="W923" i="16"/>
  <c r="U923" i="16"/>
  <c r="X923" i="16" s="1"/>
  <c r="Y923" i="16" s="1"/>
  <c r="P923" i="16"/>
  <c r="Q923" i="16" s="1"/>
  <c r="O923" i="16"/>
  <c r="L923" i="16"/>
  <c r="J923" i="16"/>
  <c r="M923" i="16" s="1"/>
  <c r="G923" i="16"/>
  <c r="W922" i="16"/>
  <c r="U922" i="16"/>
  <c r="X922" i="16" s="1"/>
  <c r="P922" i="16"/>
  <c r="Q922" i="16" s="1"/>
  <c r="O922" i="16"/>
  <c r="L922" i="16"/>
  <c r="J922" i="16"/>
  <c r="M922" i="16" s="1"/>
  <c r="G922" i="16"/>
  <c r="W921" i="16"/>
  <c r="U921" i="16"/>
  <c r="X921" i="16" s="1"/>
  <c r="Y921" i="16" s="1"/>
  <c r="P921" i="16"/>
  <c r="Q921" i="16" s="1"/>
  <c r="O921" i="16"/>
  <c r="L921" i="16"/>
  <c r="J921" i="16"/>
  <c r="M921" i="16" s="1"/>
  <c r="G921" i="16"/>
  <c r="W920" i="16"/>
  <c r="U920" i="16"/>
  <c r="P920" i="16"/>
  <c r="O920" i="16"/>
  <c r="L920" i="16"/>
  <c r="J920" i="16"/>
  <c r="M920" i="16" s="1"/>
  <c r="G920" i="16"/>
  <c r="W919" i="16"/>
  <c r="U919" i="16"/>
  <c r="X919" i="16" s="1"/>
  <c r="P919" i="16"/>
  <c r="Q919" i="16" s="1"/>
  <c r="O919" i="16"/>
  <c r="L919" i="16"/>
  <c r="J919" i="16"/>
  <c r="M919" i="16" s="1"/>
  <c r="G919" i="16"/>
  <c r="W918" i="16"/>
  <c r="U918" i="16"/>
  <c r="X918" i="16" s="1"/>
  <c r="P918" i="16"/>
  <c r="Q918" i="16" s="1"/>
  <c r="O918" i="16"/>
  <c r="L918" i="16"/>
  <c r="J918" i="16"/>
  <c r="M918" i="16" s="1"/>
  <c r="G918" i="16"/>
  <c r="W917" i="16"/>
  <c r="U917" i="16"/>
  <c r="X917" i="16" s="1"/>
  <c r="P917" i="16"/>
  <c r="Q917" i="16" s="1"/>
  <c r="O917" i="16"/>
  <c r="L917" i="16"/>
  <c r="J917" i="16"/>
  <c r="M917" i="16" s="1"/>
  <c r="G917" i="16"/>
  <c r="W916" i="16"/>
  <c r="U916" i="16"/>
  <c r="P916" i="16"/>
  <c r="Q916" i="16" s="1"/>
  <c r="O916" i="16"/>
  <c r="L916" i="16"/>
  <c r="J916" i="16"/>
  <c r="M916" i="16" s="1"/>
  <c r="G916" i="16"/>
  <c r="W915" i="16"/>
  <c r="U915" i="16"/>
  <c r="X915" i="16" s="1"/>
  <c r="Y915" i="16" s="1"/>
  <c r="S915" i="16"/>
  <c r="P915" i="16"/>
  <c r="Q915" i="16" s="1"/>
  <c r="O915" i="16"/>
  <c r="L915" i="16"/>
  <c r="J915" i="16"/>
  <c r="M915" i="16" s="1"/>
  <c r="G915" i="16"/>
  <c r="W914" i="16"/>
  <c r="U914" i="16"/>
  <c r="X914" i="16" s="1"/>
  <c r="P914" i="16"/>
  <c r="Q914" i="16" s="1"/>
  <c r="O914" i="16"/>
  <c r="L914" i="16"/>
  <c r="J914" i="16"/>
  <c r="M914" i="16" s="1"/>
  <c r="G914" i="16"/>
  <c r="W913" i="16"/>
  <c r="U913" i="16"/>
  <c r="X913" i="16" s="1"/>
  <c r="Y913" i="16" s="1"/>
  <c r="P913" i="16"/>
  <c r="Q913" i="16" s="1"/>
  <c r="O913" i="16"/>
  <c r="L913" i="16"/>
  <c r="J913" i="16"/>
  <c r="M913" i="16" s="1"/>
  <c r="G913" i="16"/>
  <c r="W912" i="16"/>
  <c r="U912" i="16"/>
  <c r="X912" i="16" s="1"/>
  <c r="S912" i="16"/>
  <c r="P912" i="16"/>
  <c r="O912" i="16"/>
  <c r="L912" i="16"/>
  <c r="J912" i="16"/>
  <c r="M912" i="16" s="1"/>
  <c r="G912" i="16"/>
  <c r="W911" i="16"/>
  <c r="U911" i="16"/>
  <c r="P911" i="16"/>
  <c r="Q911" i="16" s="1"/>
  <c r="O911" i="16"/>
  <c r="L911" i="16"/>
  <c r="J911" i="16"/>
  <c r="M911" i="16" s="1"/>
  <c r="G911" i="16"/>
  <c r="W910" i="16"/>
  <c r="U910" i="16"/>
  <c r="X910" i="16" s="1"/>
  <c r="Y910" i="16" s="1"/>
  <c r="P910" i="16"/>
  <c r="Q910" i="16" s="1"/>
  <c r="O910" i="16"/>
  <c r="L910" i="16"/>
  <c r="J910" i="16"/>
  <c r="M910" i="16" s="1"/>
  <c r="G910" i="16"/>
  <c r="W909" i="16"/>
  <c r="U909" i="16"/>
  <c r="X909" i="16" s="1"/>
  <c r="P909" i="16"/>
  <c r="Q909" i="16" s="1"/>
  <c r="O909" i="16"/>
  <c r="L909" i="16"/>
  <c r="J909" i="16"/>
  <c r="M909" i="16" s="1"/>
  <c r="G909" i="16"/>
  <c r="W908" i="16"/>
  <c r="U908" i="16"/>
  <c r="P908" i="16"/>
  <c r="Q908" i="16" s="1"/>
  <c r="O908" i="16"/>
  <c r="L908" i="16"/>
  <c r="J908" i="16"/>
  <c r="M908" i="16" s="1"/>
  <c r="G908" i="16"/>
  <c r="W907" i="16"/>
  <c r="U907" i="16"/>
  <c r="X907" i="16" s="1"/>
  <c r="Y907" i="16" s="1"/>
  <c r="S907" i="16"/>
  <c r="P907" i="16"/>
  <c r="Q907" i="16" s="1"/>
  <c r="O907" i="16"/>
  <c r="L907" i="16"/>
  <c r="J907" i="16"/>
  <c r="M907" i="16" s="1"/>
  <c r="G907" i="16"/>
  <c r="W906" i="16"/>
  <c r="U906" i="16"/>
  <c r="X906" i="16" s="1"/>
  <c r="S906" i="16"/>
  <c r="P906" i="16"/>
  <c r="O906" i="16"/>
  <c r="L906" i="16"/>
  <c r="J906" i="16"/>
  <c r="M906" i="16" s="1"/>
  <c r="G906" i="16"/>
  <c r="W905" i="16"/>
  <c r="U905" i="16"/>
  <c r="X905" i="16" s="1"/>
  <c r="Y905" i="16" s="1"/>
  <c r="P905" i="16"/>
  <c r="Q905" i="16" s="1"/>
  <c r="O905" i="16"/>
  <c r="L905" i="16"/>
  <c r="J905" i="16"/>
  <c r="M905" i="16" s="1"/>
  <c r="G905" i="16"/>
  <c r="W904" i="16"/>
  <c r="U904" i="16"/>
  <c r="X904" i="16" s="1"/>
  <c r="P904" i="16"/>
  <c r="O904" i="16"/>
  <c r="L904" i="16"/>
  <c r="J904" i="16"/>
  <c r="M904" i="16" s="1"/>
  <c r="G904" i="16"/>
  <c r="W903" i="16"/>
  <c r="U903" i="16"/>
  <c r="S903" i="16"/>
  <c r="P903" i="16"/>
  <c r="Q903" i="16" s="1"/>
  <c r="O903" i="16"/>
  <c r="L903" i="16"/>
  <c r="J903" i="16"/>
  <c r="M903" i="16" s="1"/>
  <c r="G903" i="16"/>
  <c r="Y902" i="16"/>
  <c r="W902" i="16"/>
  <c r="U902" i="16"/>
  <c r="X902" i="16" s="1"/>
  <c r="S902" i="16"/>
  <c r="P902" i="16"/>
  <c r="Q902" i="16" s="1"/>
  <c r="O902" i="16"/>
  <c r="L902" i="16"/>
  <c r="J902" i="16"/>
  <c r="M902" i="16" s="1"/>
  <c r="G902" i="16"/>
  <c r="W901" i="16"/>
  <c r="U901" i="16"/>
  <c r="P901" i="16"/>
  <c r="Q901" i="16" s="1"/>
  <c r="O901" i="16"/>
  <c r="L901" i="16"/>
  <c r="J901" i="16"/>
  <c r="M901" i="16" s="1"/>
  <c r="G901" i="16"/>
  <c r="W900" i="16"/>
  <c r="U900" i="16"/>
  <c r="P900" i="16"/>
  <c r="Q900" i="16" s="1"/>
  <c r="O900" i="16"/>
  <c r="L900" i="16"/>
  <c r="J900" i="16"/>
  <c r="M900" i="16" s="1"/>
  <c r="G900" i="16"/>
  <c r="W899" i="16"/>
  <c r="U899" i="16"/>
  <c r="X899" i="16" s="1"/>
  <c r="Y899" i="16" s="1"/>
  <c r="P899" i="16"/>
  <c r="Q899" i="16" s="1"/>
  <c r="O899" i="16"/>
  <c r="L899" i="16"/>
  <c r="J899" i="16"/>
  <c r="M899" i="16" s="1"/>
  <c r="G899" i="16"/>
  <c r="W898" i="16"/>
  <c r="U898" i="16"/>
  <c r="S898" i="16"/>
  <c r="P898" i="16"/>
  <c r="Q898" i="16" s="1"/>
  <c r="O898" i="16"/>
  <c r="L898" i="16"/>
  <c r="J898" i="16"/>
  <c r="M898" i="16" s="1"/>
  <c r="G898" i="16"/>
  <c r="W897" i="16"/>
  <c r="U897" i="16"/>
  <c r="X897" i="16" s="1"/>
  <c r="Y897" i="16" s="1"/>
  <c r="P897" i="16"/>
  <c r="Q897" i="16" s="1"/>
  <c r="O897" i="16"/>
  <c r="L897" i="16"/>
  <c r="J897" i="16"/>
  <c r="M897" i="16" s="1"/>
  <c r="G897" i="16"/>
  <c r="Y896" i="16"/>
  <c r="W896" i="16"/>
  <c r="U896" i="16"/>
  <c r="X896" i="16" s="1"/>
  <c r="S896" i="16"/>
  <c r="P896" i="16"/>
  <c r="O896" i="16"/>
  <c r="L896" i="16"/>
  <c r="J896" i="16"/>
  <c r="M896" i="16" s="1"/>
  <c r="G896" i="16"/>
  <c r="W895" i="16"/>
  <c r="U895" i="16"/>
  <c r="P895" i="16"/>
  <c r="Q895" i="16" s="1"/>
  <c r="O895" i="16"/>
  <c r="L895" i="16"/>
  <c r="J895" i="16"/>
  <c r="M895" i="16" s="1"/>
  <c r="G895" i="16"/>
  <c r="W894" i="16"/>
  <c r="U894" i="16"/>
  <c r="X894" i="16" s="1"/>
  <c r="P894" i="16"/>
  <c r="Q894" i="16" s="1"/>
  <c r="O894" i="16"/>
  <c r="L894" i="16"/>
  <c r="J894" i="16"/>
  <c r="M894" i="16" s="1"/>
  <c r="G894" i="16"/>
  <c r="W893" i="16"/>
  <c r="U893" i="16"/>
  <c r="X893" i="16" s="1"/>
  <c r="P893" i="16"/>
  <c r="Q893" i="16" s="1"/>
  <c r="O893" i="16"/>
  <c r="L893" i="16"/>
  <c r="J893" i="16"/>
  <c r="M893" i="16" s="1"/>
  <c r="G893" i="16"/>
  <c r="W892" i="16"/>
  <c r="U892" i="16"/>
  <c r="P892" i="16"/>
  <c r="Q892" i="16" s="1"/>
  <c r="O892" i="16"/>
  <c r="L892" i="16"/>
  <c r="J892" i="16"/>
  <c r="M892" i="16" s="1"/>
  <c r="G892" i="16"/>
  <c r="W891" i="16"/>
  <c r="U891" i="16"/>
  <c r="X891" i="16" s="1"/>
  <c r="Y891" i="16" s="1"/>
  <c r="S891" i="16"/>
  <c r="P891" i="16"/>
  <c r="Q891" i="16" s="1"/>
  <c r="O891" i="16"/>
  <c r="L891" i="16"/>
  <c r="J891" i="16"/>
  <c r="M891" i="16" s="1"/>
  <c r="G891" i="16"/>
  <c r="W890" i="16"/>
  <c r="U890" i="16"/>
  <c r="P890" i="16"/>
  <c r="Q890" i="16" s="1"/>
  <c r="O890" i="16"/>
  <c r="L890" i="16"/>
  <c r="J890" i="16"/>
  <c r="M890" i="16" s="1"/>
  <c r="G890" i="16"/>
  <c r="W889" i="16"/>
  <c r="U889" i="16"/>
  <c r="X889" i="16" s="1"/>
  <c r="Y889" i="16" s="1"/>
  <c r="P889" i="16"/>
  <c r="Q889" i="16" s="1"/>
  <c r="O889" i="16"/>
  <c r="L889" i="16"/>
  <c r="J889" i="16"/>
  <c r="M889" i="16" s="1"/>
  <c r="G889" i="16"/>
  <c r="W888" i="16"/>
  <c r="U888" i="16"/>
  <c r="X888" i="16" s="1"/>
  <c r="S888" i="16"/>
  <c r="P888" i="16"/>
  <c r="O888" i="16"/>
  <c r="L888" i="16"/>
  <c r="J888" i="16"/>
  <c r="M888" i="16" s="1"/>
  <c r="G888" i="16"/>
  <c r="W887" i="16"/>
  <c r="U887" i="16"/>
  <c r="P887" i="16"/>
  <c r="O887" i="16"/>
  <c r="L887" i="16"/>
  <c r="J887" i="16"/>
  <c r="M887" i="16" s="1"/>
  <c r="G887" i="16"/>
  <c r="W886" i="16"/>
  <c r="U886" i="16"/>
  <c r="P886" i="16"/>
  <c r="Q886" i="16" s="1"/>
  <c r="O886" i="16"/>
  <c r="L886" i="16"/>
  <c r="J886" i="16"/>
  <c r="M886" i="16" s="1"/>
  <c r="G886" i="16"/>
  <c r="W885" i="16"/>
  <c r="U885" i="16"/>
  <c r="P885" i="16"/>
  <c r="Q885" i="16" s="1"/>
  <c r="O885" i="16"/>
  <c r="L885" i="16"/>
  <c r="J885" i="16"/>
  <c r="M885" i="16" s="1"/>
  <c r="G885" i="16"/>
  <c r="W884" i="16"/>
  <c r="U884" i="16"/>
  <c r="S884" i="16"/>
  <c r="P884" i="16"/>
  <c r="Q884" i="16" s="1"/>
  <c r="O884" i="16"/>
  <c r="L884" i="16"/>
  <c r="J884" i="16"/>
  <c r="M884" i="16" s="1"/>
  <c r="G884" i="16"/>
  <c r="W883" i="16"/>
  <c r="U883" i="16"/>
  <c r="X883" i="16" s="1"/>
  <c r="Y883" i="16" s="1"/>
  <c r="P883" i="16"/>
  <c r="Q883" i="16" s="1"/>
  <c r="O883" i="16"/>
  <c r="L883" i="16"/>
  <c r="J883" i="16"/>
  <c r="M883" i="16" s="1"/>
  <c r="G883" i="16"/>
  <c r="W882" i="16"/>
  <c r="U882" i="16"/>
  <c r="P882" i="16"/>
  <c r="Q882" i="16" s="1"/>
  <c r="O882" i="16"/>
  <c r="L882" i="16"/>
  <c r="J882" i="16"/>
  <c r="M882" i="16" s="1"/>
  <c r="G882" i="16"/>
  <c r="W881" i="16"/>
  <c r="U881" i="16"/>
  <c r="X881" i="16" s="1"/>
  <c r="Y881" i="16" s="1"/>
  <c r="P881" i="16"/>
  <c r="Q881" i="16" s="1"/>
  <c r="O881" i="16"/>
  <c r="L881" i="16"/>
  <c r="J881" i="16"/>
  <c r="M881" i="16" s="1"/>
  <c r="G881" i="16"/>
  <c r="W880" i="16"/>
  <c r="U880" i="16"/>
  <c r="X880" i="16" s="1"/>
  <c r="P880" i="16"/>
  <c r="O880" i="16"/>
  <c r="L880" i="16"/>
  <c r="J880" i="16"/>
  <c r="M880" i="16" s="1"/>
  <c r="G880" i="16"/>
  <c r="W879" i="16"/>
  <c r="U879" i="16"/>
  <c r="X879" i="16" s="1"/>
  <c r="Y879" i="16" s="1"/>
  <c r="P879" i="16"/>
  <c r="Q879" i="16" s="1"/>
  <c r="O879" i="16"/>
  <c r="L879" i="16"/>
  <c r="J879" i="16"/>
  <c r="M879" i="16" s="1"/>
  <c r="G879" i="16"/>
  <c r="W878" i="16"/>
  <c r="U878" i="16"/>
  <c r="P878" i="16"/>
  <c r="Q878" i="16" s="1"/>
  <c r="O878" i="16"/>
  <c r="L878" i="16"/>
  <c r="J878" i="16"/>
  <c r="M878" i="16" s="1"/>
  <c r="G878" i="16"/>
  <c r="W877" i="16"/>
  <c r="U877" i="16"/>
  <c r="X877" i="16" s="1"/>
  <c r="P877" i="16"/>
  <c r="Q877" i="16" s="1"/>
  <c r="O877" i="16"/>
  <c r="L877" i="16"/>
  <c r="J877" i="16"/>
  <c r="M877" i="16" s="1"/>
  <c r="G877" i="16"/>
  <c r="W876" i="16"/>
  <c r="U876" i="16"/>
  <c r="P876" i="16"/>
  <c r="Q876" i="16" s="1"/>
  <c r="O876" i="16"/>
  <c r="L876" i="16"/>
  <c r="J876" i="16"/>
  <c r="M876" i="16" s="1"/>
  <c r="G876" i="16"/>
  <c r="W875" i="16"/>
  <c r="U875" i="16"/>
  <c r="X875" i="16" s="1"/>
  <c r="Y875" i="16" s="1"/>
  <c r="P875" i="16"/>
  <c r="Q875" i="16" s="1"/>
  <c r="O875" i="16"/>
  <c r="L875" i="16"/>
  <c r="J875" i="16"/>
  <c r="M875" i="16" s="1"/>
  <c r="G875" i="16"/>
  <c r="Y874" i="16"/>
  <c r="W874" i="16"/>
  <c r="U874" i="16"/>
  <c r="X874" i="16" s="1"/>
  <c r="S874" i="16"/>
  <c r="P874" i="16"/>
  <c r="Q874" i="16" s="1"/>
  <c r="O874" i="16"/>
  <c r="L874" i="16"/>
  <c r="J874" i="16"/>
  <c r="M874" i="16" s="1"/>
  <c r="G874" i="16"/>
  <c r="W873" i="16"/>
  <c r="U873" i="16"/>
  <c r="X873" i="16" s="1"/>
  <c r="Y873" i="16" s="1"/>
  <c r="S873" i="16"/>
  <c r="P873" i="16"/>
  <c r="Q873" i="16" s="1"/>
  <c r="O873" i="16"/>
  <c r="L873" i="16"/>
  <c r="J873" i="16"/>
  <c r="M873" i="16" s="1"/>
  <c r="G873" i="16"/>
  <c r="Y872" i="16"/>
  <c r="W872" i="16"/>
  <c r="U872" i="16"/>
  <c r="X872" i="16" s="1"/>
  <c r="S872" i="16"/>
  <c r="P872" i="16"/>
  <c r="O872" i="16"/>
  <c r="L872" i="16"/>
  <c r="J872" i="16"/>
  <c r="M872" i="16" s="1"/>
  <c r="G872" i="16"/>
  <c r="W871" i="16"/>
  <c r="U871" i="16"/>
  <c r="X871" i="16" s="1"/>
  <c r="Y871" i="16" s="1"/>
  <c r="P871" i="16"/>
  <c r="Q871" i="16" s="1"/>
  <c r="O871" i="16"/>
  <c r="L871" i="16"/>
  <c r="J871" i="16"/>
  <c r="M871" i="16" s="1"/>
  <c r="G871" i="16"/>
  <c r="W870" i="16"/>
  <c r="U870" i="16"/>
  <c r="X870" i="16" s="1"/>
  <c r="S870" i="16"/>
  <c r="P870" i="16"/>
  <c r="Q870" i="16" s="1"/>
  <c r="O870" i="16"/>
  <c r="L870" i="16"/>
  <c r="J870" i="16"/>
  <c r="M870" i="16" s="1"/>
  <c r="G870" i="16"/>
  <c r="W869" i="16"/>
  <c r="U869" i="16"/>
  <c r="P869" i="16"/>
  <c r="Q869" i="16" s="1"/>
  <c r="O869" i="16"/>
  <c r="L869" i="16"/>
  <c r="J869" i="16"/>
  <c r="M869" i="16" s="1"/>
  <c r="G869" i="16"/>
  <c r="W868" i="16"/>
  <c r="U868" i="16"/>
  <c r="P868" i="16"/>
  <c r="Q868" i="16" s="1"/>
  <c r="O868" i="16"/>
  <c r="L868" i="16"/>
  <c r="J868" i="16"/>
  <c r="M868" i="16" s="1"/>
  <c r="G868" i="16"/>
  <c r="W867" i="16"/>
  <c r="U867" i="16"/>
  <c r="P867" i="16"/>
  <c r="O867" i="16"/>
  <c r="L867" i="16"/>
  <c r="J867" i="16"/>
  <c r="M867" i="16" s="1"/>
  <c r="G867" i="16"/>
  <c r="W866" i="16"/>
  <c r="U866" i="16"/>
  <c r="X866" i="16" s="1"/>
  <c r="Y866" i="16" s="1"/>
  <c r="P866" i="16"/>
  <c r="Q866" i="16" s="1"/>
  <c r="O866" i="16"/>
  <c r="L866" i="16"/>
  <c r="J866" i="16"/>
  <c r="M866" i="16" s="1"/>
  <c r="G866" i="16"/>
  <c r="W865" i="16"/>
  <c r="U865" i="16"/>
  <c r="X865" i="16" s="1"/>
  <c r="P865" i="16"/>
  <c r="O865" i="16"/>
  <c r="L865" i="16"/>
  <c r="J865" i="16"/>
  <c r="M865" i="16" s="1"/>
  <c r="G865" i="16"/>
  <c r="W864" i="16"/>
  <c r="U864" i="16"/>
  <c r="P864" i="16"/>
  <c r="Q864" i="16" s="1"/>
  <c r="O864" i="16"/>
  <c r="L864" i="16"/>
  <c r="J864" i="16"/>
  <c r="M864" i="16" s="1"/>
  <c r="G864" i="16"/>
  <c r="W863" i="16"/>
  <c r="U863" i="16"/>
  <c r="X863" i="16" s="1"/>
  <c r="Y863" i="16" s="1"/>
  <c r="P863" i="16"/>
  <c r="Q863" i="16" s="1"/>
  <c r="O863" i="16"/>
  <c r="L863" i="16"/>
  <c r="J863" i="16"/>
  <c r="M863" i="16" s="1"/>
  <c r="G863" i="16"/>
  <c r="W862" i="16"/>
  <c r="U862" i="16"/>
  <c r="X862" i="16" s="1"/>
  <c r="P862" i="16"/>
  <c r="Q862" i="16" s="1"/>
  <c r="O862" i="16"/>
  <c r="L862" i="16"/>
  <c r="J862" i="16"/>
  <c r="M862" i="16" s="1"/>
  <c r="G862" i="16"/>
  <c r="W861" i="16"/>
  <c r="U861" i="16"/>
  <c r="P861" i="16"/>
  <c r="Q861" i="16" s="1"/>
  <c r="O861" i="16"/>
  <c r="L861" i="16"/>
  <c r="J861" i="16"/>
  <c r="M861" i="16" s="1"/>
  <c r="G861" i="16"/>
  <c r="W860" i="16"/>
  <c r="U860" i="16"/>
  <c r="X860" i="16" s="1"/>
  <c r="Y860" i="16" s="1"/>
  <c r="P860" i="16"/>
  <c r="Q860" i="16" s="1"/>
  <c r="O860" i="16"/>
  <c r="L860" i="16"/>
  <c r="J860" i="16"/>
  <c r="M860" i="16" s="1"/>
  <c r="G860" i="16"/>
  <c r="W859" i="16"/>
  <c r="U859" i="16"/>
  <c r="X859" i="16" s="1"/>
  <c r="P859" i="16"/>
  <c r="Q859" i="16" s="1"/>
  <c r="O859" i="16"/>
  <c r="L859" i="16"/>
  <c r="J859" i="16"/>
  <c r="M859" i="16" s="1"/>
  <c r="G859" i="16"/>
  <c r="W858" i="16"/>
  <c r="U858" i="16"/>
  <c r="X858" i="16" s="1"/>
  <c r="Y858" i="16" s="1"/>
  <c r="S858" i="16"/>
  <c r="P858" i="16"/>
  <c r="Q858" i="16" s="1"/>
  <c r="O858" i="16"/>
  <c r="L858" i="16"/>
  <c r="J858" i="16"/>
  <c r="M858" i="16" s="1"/>
  <c r="G858" i="16"/>
  <c r="W857" i="16"/>
  <c r="U857" i="16"/>
  <c r="X857" i="16" s="1"/>
  <c r="P857" i="16"/>
  <c r="O857" i="16"/>
  <c r="L857" i="16"/>
  <c r="J857" i="16"/>
  <c r="M857" i="16" s="1"/>
  <c r="G857" i="16"/>
  <c r="W856" i="16"/>
  <c r="U856" i="16"/>
  <c r="P856" i="16"/>
  <c r="Q856" i="16" s="1"/>
  <c r="O856" i="16"/>
  <c r="L856" i="16"/>
  <c r="J856" i="16"/>
  <c r="M856" i="16" s="1"/>
  <c r="G856" i="16"/>
  <c r="W855" i="16"/>
  <c r="U855" i="16"/>
  <c r="X855" i="16" s="1"/>
  <c r="P855" i="16"/>
  <c r="Q855" i="16" s="1"/>
  <c r="O855" i="16"/>
  <c r="L855" i="16"/>
  <c r="J855" i="16"/>
  <c r="M855" i="16" s="1"/>
  <c r="G855" i="16"/>
  <c r="W854" i="16"/>
  <c r="U854" i="16"/>
  <c r="P854" i="16"/>
  <c r="Q854" i="16" s="1"/>
  <c r="O854" i="16"/>
  <c r="L854" i="16"/>
  <c r="J854" i="16"/>
  <c r="M854" i="16" s="1"/>
  <c r="G854" i="16"/>
  <c r="W853" i="16"/>
  <c r="U853" i="16"/>
  <c r="S853" i="16"/>
  <c r="P853" i="16"/>
  <c r="O853" i="16"/>
  <c r="L853" i="16"/>
  <c r="J853" i="16"/>
  <c r="M853" i="16" s="1"/>
  <c r="G853" i="16"/>
  <c r="W852" i="16"/>
  <c r="U852" i="16"/>
  <c r="P852" i="16"/>
  <c r="Q852" i="16" s="1"/>
  <c r="O852" i="16"/>
  <c r="L852" i="16"/>
  <c r="J852" i="16"/>
  <c r="M852" i="16" s="1"/>
  <c r="G852" i="16"/>
  <c r="W851" i="16"/>
  <c r="U851" i="16"/>
  <c r="X851" i="16" s="1"/>
  <c r="P851" i="16"/>
  <c r="Q851" i="16" s="1"/>
  <c r="O851" i="16"/>
  <c r="L851" i="16"/>
  <c r="J851" i="16"/>
  <c r="M851" i="16" s="1"/>
  <c r="G851" i="16"/>
  <c r="W850" i="16"/>
  <c r="U850" i="16"/>
  <c r="X850" i="16" s="1"/>
  <c r="Y850" i="16" s="1"/>
  <c r="P850" i="16"/>
  <c r="Q850" i="16" s="1"/>
  <c r="O850" i="16"/>
  <c r="L850" i="16"/>
  <c r="J850" i="16"/>
  <c r="M850" i="16" s="1"/>
  <c r="G850" i="16"/>
  <c r="W849" i="16"/>
  <c r="U849" i="16"/>
  <c r="X849" i="16" s="1"/>
  <c r="P849" i="16"/>
  <c r="O849" i="16"/>
  <c r="L849" i="16"/>
  <c r="J849" i="16"/>
  <c r="M849" i="16" s="1"/>
  <c r="G849" i="16"/>
  <c r="W848" i="16"/>
  <c r="U848" i="16"/>
  <c r="X848" i="16" s="1"/>
  <c r="Y848" i="16" s="1"/>
  <c r="P848" i="16"/>
  <c r="Q848" i="16" s="1"/>
  <c r="O848" i="16"/>
  <c r="L848" i="16"/>
  <c r="J848" i="16"/>
  <c r="M848" i="16" s="1"/>
  <c r="G848" i="16"/>
  <c r="W847" i="16"/>
  <c r="U847" i="16"/>
  <c r="P847" i="16"/>
  <c r="Q847" i="16" s="1"/>
  <c r="O847" i="16"/>
  <c r="L847" i="16"/>
  <c r="J847" i="16"/>
  <c r="M847" i="16" s="1"/>
  <c r="G847" i="16"/>
  <c r="Y846" i="16"/>
  <c r="W846" i="16"/>
  <c r="U846" i="16"/>
  <c r="X846" i="16" s="1"/>
  <c r="P846" i="16"/>
  <c r="Q846" i="16" s="1"/>
  <c r="O846" i="16"/>
  <c r="L846" i="16"/>
  <c r="J846" i="16"/>
  <c r="M846" i="16" s="1"/>
  <c r="G846" i="16"/>
  <c r="Y845" i="16"/>
  <c r="W845" i="16"/>
  <c r="U845" i="16"/>
  <c r="X845" i="16" s="1"/>
  <c r="S845" i="16"/>
  <c r="P845" i="16"/>
  <c r="Q845" i="16" s="1"/>
  <c r="O845" i="16"/>
  <c r="L845" i="16"/>
  <c r="J845" i="16"/>
  <c r="M845" i="16" s="1"/>
  <c r="G845" i="16"/>
  <c r="W844" i="16"/>
  <c r="U844" i="16"/>
  <c r="S844" i="16"/>
  <c r="P844" i="16"/>
  <c r="Q844" i="16" s="1"/>
  <c r="O844" i="16"/>
  <c r="L844" i="16"/>
  <c r="J844" i="16"/>
  <c r="M844" i="16" s="1"/>
  <c r="G844" i="16"/>
  <c r="W843" i="16"/>
  <c r="U843" i="16"/>
  <c r="X843" i="16" s="1"/>
  <c r="P843" i="16"/>
  <c r="Q843" i="16" s="1"/>
  <c r="O843" i="16"/>
  <c r="L843" i="16"/>
  <c r="J843" i="16"/>
  <c r="M843" i="16" s="1"/>
  <c r="G843" i="16"/>
  <c r="W842" i="16"/>
  <c r="U842" i="16"/>
  <c r="X842" i="16" s="1"/>
  <c r="Y842" i="16" s="1"/>
  <c r="P842" i="16"/>
  <c r="Q842" i="16" s="1"/>
  <c r="O842" i="16"/>
  <c r="L842" i="16"/>
  <c r="J842" i="16"/>
  <c r="M842" i="16" s="1"/>
  <c r="G842" i="16"/>
  <c r="W841" i="16"/>
  <c r="U841" i="16"/>
  <c r="X841" i="16" s="1"/>
  <c r="P841" i="16"/>
  <c r="O841" i="16"/>
  <c r="L841" i="16"/>
  <c r="J841" i="16"/>
  <c r="M841" i="16" s="1"/>
  <c r="G841" i="16"/>
  <c r="W840" i="16"/>
  <c r="U840" i="16"/>
  <c r="P840" i="16"/>
  <c r="Q840" i="16" s="1"/>
  <c r="O840" i="16"/>
  <c r="L840" i="16"/>
  <c r="J840" i="16"/>
  <c r="M840" i="16" s="1"/>
  <c r="G840" i="16"/>
  <c r="W839" i="16"/>
  <c r="U839" i="16"/>
  <c r="X839" i="16" s="1"/>
  <c r="P839" i="16"/>
  <c r="Q839" i="16" s="1"/>
  <c r="O839" i="16"/>
  <c r="L839" i="16"/>
  <c r="J839" i="16"/>
  <c r="M839" i="16" s="1"/>
  <c r="G839" i="16"/>
  <c r="W838" i="16"/>
  <c r="U838" i="16"/>
  <c r="P838" i="16"/>
  <c r="Q838" i="16" s="1"/>
  <c r="O838" i="16"/>
  <c r="L838" i="16"/>
  <c r="J838" i="16"/>
  <c r="M838" i="16" s="1"/>
  <c r="G838" i="16"/>
  <c r="W837" i="16"/>
  <c r="U837" i="16"/>
  <c r="P837" i="16"/>
  <c r="O837" i="16"/>
  <c r="L837" i="16"/>
  <c r="J837" i="16"/>
  <c r="M837" i="16" s="1"/>
  <c r="G837" i="16"/>
  <c r="W836" i="16"/>
  <c r="U836" i="16"/>
  <c r="X836" i="16" s="1"/>
  <c r="Y836" i="16" s="1"/>
  <c r="P836" i="16"/>
  <c r="Q836" i="16" s="1"/>
  <c r="O836" i="16"/>
  <c r="L836" i="16"/>
  <c r="J836" i="16"/>
  <c r="M836" i="16" s="1"/>
  <c r="G836" i="16"/>
  <c r="W835" i="16"/>
  <c r="U835" i="16"/>
  <c r="X835" i="16" s="1"/>
  <c r="P835" i="16"/>
  <c r="Q835" i="16" s="1"/>
  <c r="O835" i="16"/>
  <c r="L835" i="16"/>
  <c r="J835" i="16"/>
  <c r="M835" i="16" s="1"/>
  <c r="G835" i="16"/>
  <c r="W834" i="16"/>
  <c r="U834" i="16"/>
  <c r="X834" i="16" s="1"/>
  <c r="Y834" i="16" s="1"/>
  <c r="P834" i="16"/>
  <c r="Q834" i="16" s="1"/>
  <c r="O834" i="16"/>
  <c r="L834" i="16"/>
  <c r="J834" i="16"/>
  <c r="M834" i="16" s="1"/>
  <c r="G834" i="16"/>
  <c r="W833" i="16"/>
  <c r="U833" i="16"/>
  <c r="X833" i="16" s="1"/>
  <c r="P833" i="16"/>
  <c r="O833" i="16"/>
  <c r="L833" i="16"/>
  <c r="J833" i="16"/>
  <c r="M833" i="16" s="1"/>
  <c r="G833" i="16"/>
  <c r="W832" i="16"/>
  <c r="U832" i="16"/>
  <c r="P832" i="16"/>
  <c r="Q832" i="16" s="1"/>
  <c r="O832" i="16"/>
  <c r="L832" i="16"/>
  <c r="J832" i="16"/>
  <c r="M832" i="16" s="1"/>
  <c r="G832" i="16"/>
  <c r="W831" i="16"/>
  <c r="U831" i="16"/>
  <c r="X831" i="16" s="1"/>
  <c r="Y831" i="16" s="1"/>
  <c r="P831" i="16"/>
  <c r="Q831" i="16" s="1"/>
  <c r="O831" i="16"/>
  <c r="L831" i="16"/>
  <c r="J831" i="16"/>
  <c r="M831" i="16" s="1"/>
  <c r="G831" i="16"/>
  <c r="W830" i="16"/>
  <c r="U830" i="16"/>
  <c r="X830" i="16" s="1"/>
  <c r="P830" i="16"/>
  <c r="Q830" i="16" s="1"/>
  <c r="O830" i="16"/>
  <c r="L830" i="16"/>
  <c r="J830" i="16"/>
  <c r="M830" i="16" s="1"/>
  <c r="G830" i="16"/>
  <c r="W829" i="16"/>
  <c r="U829" i="16"/>
  <c r="S829" i="16"/>
  <c r="P829" i="16"/>
  <c r="O829" i="16"/>
  <c r="L829" i="16"/>
  <c r="J829" i="16"/>
  <c r="M829" i="16" s="1"/>
  <c r="G829" i="16"/>
  <c r="W828" i="16"/>
  <c r="U828" i="16"/>
  <c r="X828" i="16" s="1"/>
  <c r="Y828" i="16" s="1"/>
  <c r="P828" i="16"/>
  <c r="Q828" i="16" s="1"/>
  <c r="O828" i="16"/>
  <c r="L828" i="16"/>
  <c r="J828" i="16"/>
  <c r="M828" i="16" s="1"/>
  <c r="G828" i="16"/>
  <c r="W827" i="16"/>
  <c r="U827" i="16"/>
  <c r="X827" i="16" s="1"/>
  <c r="S827" i="16"/>
  <c r="P827" i="16"/>
  <c r="Q827" i="16" s="1"/>
  <c r="O827" i="16"/>
  <c r="L827" i="16"/>
  <c r="J827" i="16"/>
  <c r="M827" i="16" s="1"/>
  <c r="G827" i="16"/>
  <c r="W826" i="16"/>
  <c r="U826" i="16"/>
  <c r="S826" i="16"/>
  <c r="P826" i="16"/>
  <c r="Q826" i="16" s="1"/>
  <c r="O826" i="16"/>
  <c r="L826" i="16"/>
  <c r="J826" i="16"/>
  <c r="M826" i="16" s="1"/>
  <c r="G826" i="16"/>
  <c r="W825" i="16"/>
  <c r="U825" i="16"/>
  <c r="P825" i="16"/>
  <c r="O825" i="16"/>
  <c r="L825" i="16"/>
  <c r="J825" i="16"/>
  <c r="M825" i="16" s="1"/>
  <c r="G825" i="16"/>
  <c r="W824" i="16"/>
  <c r="U824" i="16"/>
  <c r="P824" i="16"/>
  <c r="Q824" i="16" s="1"/>
  <c r="O824" i="16"/>
  <c r="L824" i="16"/>
  <c r="J824" i="16"/>
  <c r="M824" i="16" s="1"/>
  <c r="G824" i="16"/>
  <c r="W823" i="16"/>
  <c r="U823" i="16"/>
  <c r="X823" i="16" s="1"/>
  <c r="Y823" i="16" s="1"/>
  <c r="P823" i="16"/>
  <c r="O823" i="16"/>
  <c r="L823" i="16"/>
  <c r="J823" i="16"/>
  <c r="M823" i="16" s="1"/>
  <c r="G823" i="16"/>
  <c r="W822" i="16"/>
  <c r="U822" i="16"/>
  <c r="P822" i="16"/>
  <c r="Q822" i="16" s="1"/>
  <c r="O822" i="16"/>
  <c r="L822" i="16"/>
  <c r="J822" i="16"/>
  <c r="M822" i="16" s="1"/>
  <c r="G822" i="16"/>
  <c r="W821" i="16"/>
  <c r="U821" i="16"/>
  <c r="P821" i="16"/>
  <c r="Q821" i="16" s="1"/>
  <c r="O821" i="16"/>
  <c r="L821" i="16"/>
  <c r="J821" i="16"/>
  <c r="M821" i="16" s="1"/>
  <c r="G821" i="16"/>
  <c r="W820" i="16"/>
  <c r="U820" i="16"/>
  <c r="X820" i="16" s="1"/>
  <c r="Y820" i="16" s="1"/>
  <c r="P820" i="16"/>
  <c r="Q820" i="16" s="1"/>
  <c r="O820" i="16"/>
  <c r="L820" i="16"/>
  <c r="J820" i="16"/>
  <c r="M820" i="16" s="1"/>
  <c r="G820" i="16"/>
  <c r="Y819" i="16"/>
  <c r="W819" i="16"/>
  <c r="U819" i="16"/>
  <c r="X819" i="16" s="1"/>
  <c r="S819" i="16"/>
  <c r="P819" i="16"/>
  <c r="Q819" i="16" s="1"/>
  <c r="O819" i="16"/>
  <c r="L819" i="16"/>
  <c r="J819" i="16"/>
  <c r="M819" i="16" s="1"/>
  <c r="G819" i="16"/>
  <c r="W818" i="16"/>
  <c r="U818" i="16"/>
  <c r="X818" i="16" s="1"/>
  <c r="P818" i="16"/>
  <c r="Q818" i="16" s="1"/>
  <c r="O818" i="16"/>
  <c r="L818" i="16"/>
  <c r="J818" i="16"/>
  <c r="M818" i="16" s="1"/>
  <c r="G818" i="16"/>
  <c r="W817" i="16"/>
  <c r="U817" i="16"/>
  <c r="P817" i="16"/>
  <c r="O817" i="16"/>
  <c r="L817" i="16"/>
  <c r="J817" i="16"/>
  <c r="M817" i="16" s="1"/>
  <c r="G817" i="16"/>
  <c r="W816" i="16"/>
  <c r="U816" i="16"/>
  <c r="P816" i="16"/>
  <c r="Q816" i="16" s="1"/>
  <c r="O816" i="16"/>
  <c r="L816" i="16"/>
  <c r="J816" i="16"/>
  <c r="M816" i="16" s="1"/>
  <c r="G816" i="16"/>
  <c r="W815" i="16"/>
  <c r="U815" i="16"/>
  <c r="X815" i="16" s="1"/>
  <c r="P815" i="16"/>
  <c r="Q815" i="16" s="1"/>
  <c r="O815" i="16"/>
  <c r="L815" i="16"/>
  <c r="J815" i="16"/>
  <c r="M815" i="16" s="1"/>
  <c r="G815" i="16"/>
  <c r="W814" i="16"/>
  <c r="U814" i="16"/>
  <c r="X814" i="16" s="1"/>
  <c r="P814" i="16"/>
  <c r="Q814" i="16" s="1"/>
  <c r="O814" i="16"/>
  <c r="L814" i="16"/>
  <c r="J814" i="16"/>
  <c r="M814" i="16" s="1"/>
  <c r="G814" i="16"/>
  <c r="W813" i="16"/>
  <c r="U813" i="16"/>
  <c r="P813" i="16"/>
  <c r="Q813" i="16" s="1"/>
  <c r="O813" i="16"/>
  <c r="L813" i="16"/>
  <c r="J813" i="16"/>
  <c r="M813" i="16" s="1"/>
  <c r="G813" i="16"/>
  <c r="W812" i="16"/>
  <c r="U812" i="16"/>
  <c r="X812" i="16" s="1"/>
  <c r="Y812" i="16" s="1"/>
  <c r="P812" i="16"/>
  <c r="Q812" i="16" s="1"/>
  <c r="O812" i="16"/>
  <c r="L812" i="16"/>
  <c r="J812" i="16"/>
  <c r="M812" i="16" s="1"/>
  <c r="G812" i="16"/>
  <c r="W811" i="16"/>
  <c r="U811" i="16"/>
  <c r="P811" i="16"/>
  <c r="Q811" i="16" s="1"/>
  <c r="O811" i="16"/>
  <c r="L811" i="16"/>
  <c r="J811" i="16"/>
  <c r="M811" i="16" s="1"/>
  <c r="G811" i="16"/>
  <c r="W810" i="16"/>
  <c r="U810" i="16"/>
  <c r="X810" i="16" s="1"/>
  <c r="Y810" i="16" s="1"/>
  <c r="P810" i="16"/>
  <c r="Q810" i="16" s="1"/>
  <c r="O810" i="16"/>
  <c r="L810" i="16"/>
  <c r="J810" i="16"/>
  <c r="M810" i="16" s="1"/>
  <c r="G810" i="16"/>
  <c r="W809" i="16"/>
  <c r="U809" i="16"/>
  <c r="P809" i="16"/>
  <c r="O809" i="16"/>
  <c r="L809" i="16"/>
  <c r="J809" i="16"/>
  <c r="M809" i="16" s="1"/>
  <c r="G809" i="16"/>
  <c r="W808" i="16"/>
  <c r="U808" i="16"/>
  <c r="X808" i="16" s="1"/>
  <c r="Y808" i="16" s="1"/>
  <c r="P808" i="16"/>
  <c r="Q808" i="16" s="1"/>
  <c r="O808" i="16"/>
  <c r="L808" i="16"/>
  <c r="J808" i="16"/>
  <c r="M808" i="16" s="1"/>
  <c r="G808" i="16"/>
  <c r="W807" i="16"/>
  <c r="U807" i="16"/>
  <c r="P807" i="16"/>
  <c r="Q807" i="16" s="1"/>
  <c r="O807" i="16"/>
  <c r="L807" i="16"/>
  <c r="J807" i="16"/>
  <c r="M807" i="16" s="1"/>
  <c r="G807" i="16"/>
  <c r="W806" i="16"/>
  <c r="U806" i="16"/>
  <c r="X806" i="16" s="1"/>
  <c r="P806" i="16"/>
  <c r="Q806" i="16" s="1"/>
  <c r="O806" i="16"/>
  <c r="L806" i="16"/>
  <c r="J806" i="16"/>
  <c r="M806" i="16" s="1"/>
  <c r="G806" i="16"/>
  <c r="W805" i="16"/>
  <c r="U805" i="16"/>
  <c r="P805" i="16"/>
  <c r="O805" i="16"/>
  <c r="L805" i="16"/>
  <c r="J805" i="16"/>
  <c r="M805" i="16" s="1"/>
  <c r="G805" i="16"/>
  <c r="W804" i="16"/>
  <c r="U804" i="16"/>
  <c r="X804" i="16" s="1"/>
  <c r="Y804" i="16" s="1"/>
  <c r="P804" i="16"/>
  <c r="Q804" i="16" s="1"/>
  <c r="O804" i="16"/>
  <c r="L804" i="16"/>
  <c r="J804" i="16"/>
  <c r="M804" i="16" s="1"/>
  <c r="G804" i="16"/>
  <c r="W803" i="16"/>
  <c r="U803" i="16"/>
  <c r="X803" i="16" s="1"/>
  <c r="P803" i="16"/>
  <c r="Q803" i="16" s="1"/>
  <c r="O803" i="16"/>
  <c r="L803" i="16"/>
  <c r="J803" i="16"/>
  <c r="M803" i="16" s="1"/>
  <c r="G803" i="16"/>
  <c r="W802" i="16"/>
  <c r="U802" i="16"/>
  <c r="X802" i="16" s="1"/>
  <c r="P802" i="16"/>
  <c r="Q802" i="16" s="1"/>
  <c r="O802" i="16"/>
  <c r="L802" i="16"/>
  <c r="J802" i="16"/>
  <c r="M802" i="16" s="1"/>
  <c r="G802" i="16"/>
  <c r="W801" i="16"/>
  <c r="U801" i="16"/>
  <c r="P801" i="16"/>
  <c r="Q801" i="16" s="1"/>
  <c r="O801" i="16"/>
  <c r="L801" i="16"/>
  <c r="J801" i="16"/>
  <c r="M801" i="16" s="1"/>
  <c r="G801" i="16"/>
  <c r="W800" i="16"/>
  <c r="U800" i="16"/>
  <c r="X800" i="16" s="1"/>
  <c r="Y800" i="16" s="1"/>
  <c r="P800" i="16"/>
  <c r="Q800" i="16" s="1"/>
  <c r="O800" i="16"/>
  <c r="L800" i="16"/>
  <c r="J800" i="16"/>
  <c r="M800" i="16" s="1"/>
  <c r="G800" i="16"/>
  <c r="W799" i="16"/>
  <c r="U799" i="16"/>
  <c r="P799" i="16"/>
  <c r="Q799" i="16" s="1"/>
  <c r="O799" i="16"/>
  <c r="L799" i="16"/>
  <c r="J799" i="16"/>
  <c r="M799" i="16" s="1"/>
  <c r="G799" i="16"/>
  <c r="W798" i="16"/>
  <c r="U798" i="16"/>
  <c r="X798" i="16" s="1"/>
  <c r="P798" i="16"/>
  <c r="Q798" i="16" s="1"/>
  <c r="O798" i="16"/>
  <c r="L798" i="16"/>
  <c r="J798" i="16"/>
  <c r="M798" i="16" s="1"/>
  <c r="G798" i="16"/>
  <c r="W797" i="16"/>
  <c r="U797" i="16"/>
  <c r="P797" i="16"/>
  <c r="O797" i="16"/>
  <c r="L797" i="16"/>
  <c r="J797" i="16"/>
  <c r="M797" i="16" s="1"/>
  <c r="G797" i="16"/>
  <c r="W796" i="16"/>
  <c r="U796" i="16"/>
  <c r="P796" i="16"/>
  <c r="Q796" i="16" s="1"/>
  <c r="O796" i="16"/>
  <c r="L796" i="16"/>
  <c r="J796" i="16"/>
  <c r="M796" i="16" s="1"/>
  <c r="G796" i="16"/>
  <c r="W795" i="16"/>
  <c r="U795" i="16"/>
  <c r="X795" i="16" s="1"/>
  <c r="P795" i="16"/>
  <c r="Q795" i="16" s="1"/>
  <c r="O795" i="16"/>
  <c r="L795" i="16"/>
  <c r="J795" i="16"/>
  <c r="M795" i="16" s="1"/>
  <c r="G795" i="16"/>
  <c r="W794" i="16"/>
  <c r="U794" i="16"/>
  <c r="X794" i="16" s="1"/>
  <c r="P794" i="16"/>
  <c r="Q794" i="16" s="1"/>
  <c r="O794" i="16"/>
  <c r="L794" i="16"/>
  <c r="J794" i="16"/>
  <c r="M794" i="16" s="1"/>
  <c r="G794" i="16"/>
  <c r="W793" i="16"/>
  <c r="U793" i="16"/>
  <c r="P793" i="16"/>
  <c r="O793" i="16"/>
  <c r="L793" i="16"/>
  <c r="J793" i="16"/>
  <c r="M793" i="16" s="1"/>
  <c r="G793" i="16"/>
  <c r="W792" i="16"/>
  <c r="U792" i="16"/>
  <c r="X792" i="16" s="1"/>
  <c r="P792" i="16"/>
  <c r="Q792" i="16" s="1"/>
  <c r="O792" i="16"/>
  <c r="L792" i="16"/>
  <c r="J792" i="16"/>
  <c r="M792" i="16" s="1"/>
  <c r="G792" i="16"/>
  <c r="W791" i="16"/>
  <c r="U791" i="16"/>
  <c r="P791" i="16"/>
  <c r="Q791" i="16" s="1"/>
  <c r="O791" i="16"/>
  <c r="L791" i="16"/>
  <c r="J791" i="16"/>
  <c r="M791" i="16" s="1"/>
  <c r="G791" i="16"/>
  <c r="W790" i="16"/>
  <c r="U790" i="16"/>
  <c r="X790" i="16" s="1"/>
  <c r="P790" i="16"/>
  <c r="Q790" i="16" s="1"/>
  <c r="O790" i="16"/>
  <c r="L790" i="16"/>
  <c r="J790" i="16"/>
  <c r="M790" i="16" s="1"/>
  <c r="G790" i="16"/>
  <c r="W789" i="16"/>
  <c r="U789" i="16"/>
  <c r="P789" i="16"/>
  <c r="O789" i="16"/>
  <c r="L789" i="16"/>
  <c r="J789" i="16"/>
  <c r="M789" i="16" s="1"/>
  <c r="G789" i="16"/>
  <c r="W788" i="16"/>
  <c r="U788" i="16"/>
  <c r="X788" i="16" s="1"/>
  <c r="Y788" i="16" s="1"/>
  <c r="P788" i="16"/>
  <c r="Q788" i="16" s="1"/>
  <c r="O788" i="16"/>
  <c r="L788" i="16"/>
  <c r="J788" i="16"/>
  <c r="M788" i="16" s="1"/>
  <c r="G788" i="16"/>
  <c r="W787" i="16"/>
  <c r="U787" i="16"/>
  <c r="X787" i="16" s="1"/>
  <c r="P787" i="16"/>
  <c r="Q787" i="16" s="1"/>
  <c r="O787" i="16"/>
  <c r="L787" i="16"/>
  <c r="J787" i="16"/>
  <c r="M787" i="16" s="1"/>
  <c r="G787" i="16"/>
  <c r="W786" i="16"/>
  <c r="U786" i="16"/>
  <c r="X786" i="16" s="1"/>
  <c r="S786" i="16"/>
  <c r="P786" i="16"/>
  <c r="Q786" i="16" s="1"/>
  <c r="O786" i="16"/>
  <c r="L786" i="16"/>
  <c r="J786" i="16"/>
  <c r="M786" i="16" s="1"/>
  <c r="G786" i="16"/>
  <c r="W785" i="16"/>
  <c r="U785" i="16"/>
  <c r="P785" i="16"/>
  <c r="Q785" i="16" s="1"/>
  <c r="O785" i="16"/>
  <c r="L785" i="16"/>
  <c r="J785" i="16"/>
  <c r="M785" i="16" s="1"/>
  <c r="G785" i="16"/>
  <c r="W784" i="16"/>
  <c r="U784" i="16"/>
  <c r="X784" i="16" s="1"/>
  <c r="Y784" i="16" s="1"/>
  <c r="P784" i="16"/>
  <c r="Q784" i="16" s="1"/>
  <c r="O784" i="16"/>
  <c r="L784" i="16"/>
  <c r="J784" i="16"/>
  <c r="M784" i="16" s="1"/>
  <c r="G784" i="16"/>
  <c r="W783" i="16"/>
  <c r="U783" i="16"/>
  <c r="P783" i="16"/>
  <c r="Q783" i="16" s="1"/>
  <c r="O783" i="16"/>
  <c r="L783" i="16"/>
  <c r="J783" i="16"/>
  <c r="M783" i="16" s="1"/>
  <c r="G783" i="16"/>
  <c r="W782" i="16"/>
  <c r="U782" i="16"/>
  <c r="X782" i="16" s="1"/>
  <c r="P782" i="16"/>
  <c r="Q782" i="16" s="1"/>
  <c r="O782" i="16"/>
  <c r="L782" i="16"/>
  <c r="J782" i="16"/>
  <c r="M782" i="16" s="1"/>
  <c r="G782" i="16"/>
  <c r="W781" i="16"/>
  <c r="U781" i="16"/>
  <c r="P781" i="16"/>
  <c r="O781" i="16"/>
  <c r="L781" i="16"/>
  <c r="J781" i="16"/>
  <c r="M781" i="16" s="1"/>
  <c r="G781" i="16"/>
  <c r="W780" i="16"/>
  <c r="U780" i="16"/>
  <c r="X780" i="16" s="1"/>
  <c r="P780" i="16"/>
  <c r="Q780" i="16" s="1"/>
  <c r="O780" i="16"/>
  <c r="L780" i="16"/>
  <c r="J780" i="16"/>
  <c r="M780" i="16" s="1"/>
  <c r="G780" i="16"/>
  <c r="Y779" i="16"/>
  <c r="W779" i="16"/>
  <c r="U779" i="16"/>
  <c r="X779" i="16" s="1"/>
  <c r="P779" i="16"/>
  <c r="Q779" i="16" s="1"/>
  <c r="O779" i="16"/>
  <c r="L779" i="16"/>
  <c r="J779" i="16"/>
  <c r="M779" i="16" s="1"/>
  <c r="G779" i="16"/>
  <c r="W778" i="16"/>
  <c r="U778" i="16"/>
  <c r="X778" i="16" s="1"/>
  <c r="Y778" i="16" s="1"/>
  <c r="P778" i="16"/>
  <c r="Q778" i="16" s="1"/>
  <c r="O778" i="16"/>
  <c r="L778" i="16"/>
  <c r="J778" i="16"/>
  <c r="M778" i="16" s="1"/>
  <c r="G778" i="16"/>
  <c r="W777" i="16"/>
  <c r="U777" i="16"/>
  <c r="P777" i="16"/>
  <c r="Q777" i="16" s="1"/>
  <c r="O777" i="16"/>
  <c r="L777" i="16"/>
  <c r="J777" i="16"/>
  <c r="M777" i="16" s="1"/>
  <c r="G777" i="16"/>
  <c r="W776" i="16"/>
  <c r="U776" i="16"/>
  <c r="X776" i="16" s="1"/>
  <c r="P776" i="16"/>
  <c r="Q776" i="16" s="1"/>
  <c r="O776" i="16"/>
  <c r="L776" i="16"/>
  <c r="J776" i="16"/>
  <c r="M776" i="16" s="1"/>
  <c r="G776" i="16"/>
  <c r="W775" i="16"/>
  <c r="U775" i="16"/>
  <c r="P775" i="16"/>
  <c r="Q775" i="16" s="1"/>
  <c r="O775" i="16"/>
  <c r="L775" i="16"/>
  <c r="J775" i="16"/>
  <c r="M775" i="16" s="1"/>
  <c r="G775" i="16"/>
  <c r="W774" i="16"/>
  <c r="U774" i="16"/>
  <c r="P774" i="16"/>
  <c r="Q774" i="16" s="1"/>
  <c r="O774" i="16"/>
  <c r="L774" i="16"/>
  <c r="J774" i="16"/>
  <c r="M774" i="16" s="1"/>
  <c r="G774" i="16"/>
  <c r="Y773" i="16"/>
  <c r="W773" i="16"/>
  <c r="U773" i="16"/>
  <c r="X773" i="16" s="1"/>
  <c r="P773" i="16"/>
  <c r="O773" i="16"/>
  <c r="L773" i="16"/>
  <c r="J773" i="16"/>
  <c r="M773" i="16" s="1"/>
  <c r="G773" i="16"/>
  <c r="W772" i="16"/>
  <c r="U772" i="16"/>
  <c r="X772" i="16" s="1"/>
  <c r="Y772" i="16" s="1"/>
  <c r="P772" i="16"/>
  <c r="Q772" i="16" s="1"/>
  <c r="O772" i="16"/>
  <c r="L772" i="16"/>
  <c r="J772" i="16"/>
  <c r="M772" i="16" s="1"/>
  <c r="G772" i="16"/>
  <c r="W771" i="16"/>
  <c r="U771" i="16"/>
  <c r="P771" i="16"/>
  <c r="O771" i="16"/>
  <c r="L771" i="16"/>
  <c r="J771" i="16"/>
  <c r="M771" i="16" s="1"/>
  <c r="G771" i="16"/>
  <c r="W770" i="16"/>
  <c r="U770" i="16"/>
  <c r="X770" i="16" s="1"/>
  <c r="Y770" i="16" s="1"/>
  <c r="P770" i="16"/>
  <c r="Q770" i="16" s="1"/>
  <c r="O770" i="16"/>
  <c r="L770" i="16"/>
  <c r="J770" i="16"/>
  <c r="M770" i="16" s="1"/>
  <c r="G770" i="16"/>
  <c r="W769" i="16"/>
  <c r="U769" i="16"/>
  <c r="X769" i="16" s="1"/>
  <c r="P769" i="16"/>
  <c r="Q769" i="16" s="1"/>
  <c r="O769" i="16"/>
  <c r="L769" i="16"/>
  <c r="J769" i="16"/>
  <c r="M769" i="16" s="1"/>
  <c r="G769" i="16"/>
  <c r="W768" i="16"/>
  <c r="U768" i="16"/>
  <c r="X768" i="16" s="1"/>
  <c r="Y768" i="16" s="1"/>
  <c r="P768" i="16"/>
  <c r="Q768" i="16" s="1"/>
  <c r="O768" i="16"/>
  <c r="L768" i="16"/>
  <c r="J768" i="16"/>
  <c r="M768" i="16" s="1"/>
  <c r="G768" i="16"/>
  <c r="W767" i="16"/>
  <c r="U767" i="16"/>
  <c r="P767" i="16"/>
  <c r="Q767" i="16" s="1"/>
  <c r="O767" i="16"/>
  <c r="L767" i="16"/>
  <c r="J767" i="16"/>
  <c r="M767" i="16" s="1"/>
  <c r="G767" i="16"/>
  <c r="W766" i="16"/>
  <c r="U766" i="16"/>
  <c r="P766" i="16"/>
  <c r="Q766" i="16" s="1"/>
  <c r="O766" i="16"/>
  <c r="L766" i="16"/>
  <c r="J766" i="16"/>
  <c r="M766" i="16" s="1"/>
  <c r="G766" i="16"/>
  <c r="W765" i="16"/>
  <c r="U765" i="16"/>
  <c r="P765" i="16"/>
  <c r="O765" i="16"/>
  <c r="L765" i="16"/>
  <c r="J765" i="16"/>
  <c r="M765" i="16" s="1"/>
  <c r="G765" i="16"/>
  <c r="W764" i="16"/>
  <c r="U764" i="16"/>
  <c r="X764" i="16" s="1"/>
  <c r="Y764" i="16" s="1"/>
  <c r="P764" i="16"/>
  <c r="Q764" i="16" s="1"/>
  <c r="O764" i="16"/>
  <c r="L764" i="16"/>
  <c r="J764" i="16"/>
  <c r="M764" i="16" s="1"/>
  <c r="G764" i="16"/>
  <c r="W763" i="16"/>
  <c r="U763" i="16"/>
  <c r="P763" i="16"/>
  <c r="Q763" i="16" s="1"/>
  <c r="O763" i="16"/>
  <c r="L763" i="16"/>
  <c r="J763" i="16"/>
  <c r="M763" i="16" s="1"/>
  <c r="G763" i="16"/>
  <c r="W762" i="16"/>
  <c r="U762" i="16"/>
  <c r="X762" i="16" s="1"/>
  <c r="Y762" i="16" s="1"/>
  <c r="P762" i="16"/>
  <c r="Q762" i="16" s="1"/>
  <c r="O762" i="16"/>
  <c r="L762" i="16"/>
  <c r="J762" i="16"/>
  <c r="M762" i="16" s="1"/>
  <c r="G762" i="16"/>
  <c r="W761" i="16"/>
  <c r="U761" i="16"/>
  <c r="P761" i="16"/>
  <c r="Q761" i="16" s="1"/>
  <c r="O761" i="16"/>
  <c r="L761" i="16"/>
  <c r="J761" i="16"/>
  <c r="M761" i="16" s="1"/>
  <c r="G761" i="16"/>
  <c r="W760" i="16"/>
  <c r="U760" i="16"/>
  <c r="X760" i="16" s="1"/>
  <c r="P760" i="16"/>
  <c r="Q760" i="16" s="1"/>
  <c r="O760" i="16"/>
  <c r="L760" i="16"/>
  <c r="J760" i="16"/>
  <c r="M760" i="16" s="1"/>
  <c r="G760" i="16"/>
  <c r="W759" i="16"/>
  <c r="U759" i="16"/>
  <c r="P759" i="16"/>
  <c r="Q759" i="16" s="1"/>
  <c r="O759" i="16"/>
  <c r="L759" i="16"/>
  <c r="J759" i="16"/>
  <c r="M759" i="16" s="1"/>
  <c r="G759" i="16"/>
  <c r="W758" i="16"/>
  <c r="U758" i="16"/>
  <c r="X758" i="16" s="1"/>
  <c r="P758" i="16"/>
  <c r="Q758" i="16" s="1"/>
  <c r="O758" i="16"/>
  <c r="L758" i="16"/>
  <c r="J758" i="16"/>
  <c r="M758" i="16" s="1"/>
  <c r="G758" i="16"/>
  <c r="W757" i="16"/>
  <c r="U757" i="16"/>
  <c r="P757" i="16"/>
  <c r="O757" i="16"/>
  <c r="L757" i="16"/>
  <c r="J757" i="16"/>
  <c r="M757" i="16" s="1"/>
  <c r="G757" i="16"/>
  <c r="W756" i="16"/>
  <c r="U756" i="16"/>
  <c r="X756" i="16" s="1"/>
  <c r="Y756" i="16" s="1"/>
  <c r="P756" i="16"/>
  <c r="Q756" i="16" s="1"/>
  <c r="O756" i="16"/>
  <c r="L756" i="16"/>
  <c r="J756" i="16"/>
  <c r="M756" i="16" s="1"/>
  <c r="G756" i="16"/>
  <c r="W755" i="16"/>
  <c r="U755" i="16"/>
  <c r="P755" i="16"/>
  <c r="Q755" i="16" s="1"/>
  <c r="O755" i="16"/>
  <c r="L755" i="16"/>
  <c r="J755" i="16"/>
  <c r="M755" i="16" s="1"/>
  <c r="G755" i="16"/>
  <c r="W754" i="16"/>
  <c r="U754" i="16"/>
  <c r="X754" i="16" s="1"/>
  <c r="Y754" i="16" s="1"/>
  <c r="P754" i="16"/>
  <c r="Q754" i="16" s="1"/>
  <c r="O754" i="16"/>
  <c r="L754" i="16"/>
  <c r="J754" i="16"/>
  <c r="M754" i="16" s="1"/>
  <c r="G754" i="16"/>
  <c r="Y753" i="16"/>
  <c r="W753" i="16"/>
  <c r="U753" i="16"/>
  <c r="X753" i="16" s="1"/>
  <c r="P753" i="16"/>
  <c r="O753" i="16"/>
  <c r="L753" i="16"/>
  <c r="J753" i="16"/>
  <c r="M753" i="16" s="1"/>
  <c r="G753" i="16"/>
  <c r="W752" i="16"/>
  <c r="U752" i="16"/>
  <c r="X752" i="16" s="1"/>
  <c r="P752" i="16"/>
  <c r="Q752" i="16" s="1"/>
  <c r="O752" i="16"/>
  <c r="L752" i="16"/>
  <c r="J752" i="16"/>
  <c r="M752" i="16" s="1"/>
  <c r="G752" i="16"/>
  <c r="W751" i="16"/>
  <c r="U751" i="16"/>
  <c r="X751" i="16" s="1"/>
  <c r="P751" i="16"/>
  <c r="Q751" i="16" s="1"/>
  <c r="O751" i="16"/>
  <c r="L751" i="16"/>
  <c r="J751" i="16"/>
  <c r="M751" i="16" s="1"/>
  <c r="G751" i="16"/>
  <c r="W750" i="16"/>
  <c r="U750" i="16"/>
  <c r="X750" i="16" s="1"/>
  <c r="P750" i="16"/>
  <c r="Q750" i="16" s="1"/>
  <c r="O750" i="16"/>
  <c r="L750" i="16"/>
  <c r="J750" i="16"/>
  <c r="M750" i="16" s="1"/>
  <c r="G750" i="16"/>
  <c r="W749" i="16"/>
  <c r="U749" i="16"/>
  <c r="P749" i="16"/>
  <c r="Q749" i="16" s="1"/>
  <c r="O749" i="16"/>
  <c r="L749" i="16"/>
  <c r="J749" i="16"/>
  <c r="M749" i="16" s="1"/>
  <c r="G749" i="16"/>
  <c r="W748" i="16"/>
  <c r="U748" i="16"/>
  <c r="X748" i="16" s="1"/>
  <c r="P748" i="16"/>
  <c r="Q748" i="16" s="1"/>
  <c r="O748" i="16"/>
  <c r="L748" i="16"/>
  <c r="J748" i="16"/>
  <c r="M748" i="16" s="1"/>
  <c r="G748" i="16"/>
  <c r="W747" i="16"/>
  <c r="U747" i="16"/>
  <c r="P747" i="16"/>
  <c r="Q747" i="16" s="1"/>
  <c r="O747" i="16"/>
  <c r="L747" i="16"/>
  <c r="J747" i="16"/>
  <c r="M747" i="16" s="1"/>
  <c r="G747" i="16"/>
  <c r="Y746" i="16"/>
  <c r="W746" i="16"/>
  <c r="U746" i="16"/>
  <c r="X746" i="16" s="1"/>
  <c r="P746" i="16"/>
  <c r="Q746" i="16" s="1"/>
  <c r="O746" i="16"/>
  <c r="L746" i="16"/>
  <c r="J746" i="16"/>
  <c r="M746" i="16" s="1"/>
  <c r="G746" i="16"/>
  <c r="W745" i="16"/>
  <c r="U745" i="16"/>
  <c r="X745" i="16" s="1"/>
  <c r="P745" i="16"/>
  <c r="O745" i="16"/>
  <c r="L745" i="16"/>
  <c r="J745" i="16"/>
  <c r="M745" i="16" s="1"/>
  <c r="G745" i="16"/>
  <c r="W744" i="16"/>
  <c r="U744" i="16"/>
  <c r="X744" i="16" s="1"/>
  <c r="Y744" i="16" s="1"/>
  <c r="S744" i="16"/>
  <c r="P744" i="16"/>
  <c r="Q744" i="16" s="1"/>
  <c r="O744" i="16"/>
  <c r="L744" i="16"/>
  <c r="J744" i="16"/>
  <c r="M744" i="16" s="1"/>
  <c r="G744" i="16"/>
  <c r="W743" i="16"/>
  <c r="U743" i="16"/>
  <c r="X743" i="16" s="1"/>
  <c r="P743" i="16"/>
  <c r="Q743" i="16" s="1"/>
  <c r="O743" i="16"/>
  <c r="L743" i="16"/>
  <c r="J743" i="16"/>
  <c r="M743" i="16" s="1"/>
  <c r="G743" i="16"/>
  <c r="W742" i="16"/>
  <c r="U742" i="16"/>
  <c r="P742" i="16"/>
  <c r="Q742" i="16" s="1"/>
  <c r="O742" i="16"/>
  <c r="L742" i="16"/>
  <c r="J742" i="16"/>
  <c r="M742" i="16" s="1"/>
  <c r="G742" i="16"/>
  <c r="W741" i="16"/>
  <c r="U741" i="16"/>
  <c r="X741" i="16" s="1"/>
  <c r="Y741" i="16" s="1"/>
  <c r="P741" i="16"/>
  <c r="Q741" i="16" s="1"/>
  <c r="O741" i="16"/>
  <c r="L741" i="16"/>
  <c r="J741" i="16"/>
  <c r="M741" i="16" s="1"/>
  <c r="G741" i="16"/>
  <c r="W740" i="16"/>
  <c r="U740" i="16"/>
  <c r="X740" i="16" s="1"/>
  <c r="Y740" i="16" s="1"/>
  <c r="P740" i="16"/>
  <c r="Q740" i="16" s="1"/>
  <c r="O740" i="16"/>
  <c r="L740" i="16"/>
  <c r="J740" i="16"/>
  <c r="M740" i="16" s="1"/>
  <c r="G740" i="16"/>
  <c r="W739" i="16"/>
  <c r="U739" i="16"/>
  <c r="X739" i="16" s="1"/>
  <c r="P739" i="16"/>
  <c r="Q739" i="16" s="1"/>
  <c r="O739" i="16"/>
  <c r="L739" i="16"/>
  <c r="J739" i="16"/>
  <c r="M739" i="16" s="1"/>
  <c r="G739" i="16"/>
  <c r="W738" i="16"/>
  <c r="U738" i="16"/>
  <c r="P738" i="16"/>
  <c r="Q738" i="16" s="1"/>
  <c r="O738" i="16"/>
  <c r="L738" i="16"/>
  <c r="J738" i="16"/>
  <c r="M738" i="16" s="1"/>
  <c r="G738" i="16"/>
  <c r="W737" i="16"/>
  <c r="U737" i="16"/>
  <c r="X737" i="16" s="1"/>
  <c r="P737" i="16"/>
  <c r="Q737" i="16" s="1"/>
  <c r="O737" i="16"/>
  <c r="L737" i="16"/>
  <c r="J737" i="16"/>
  <c r="M737" i="16" s="1"/>
  <c r="G737" i="16"/>
  <c r="W736" i="16"/>
  <c r="U736" i="16"/>
  <c r="X736" i="16" s="1"/>
  <c r="Y736" i="16" s="1"/>
  <c r="P736" i="16"/>
  <c r="O736" i="16"/>
  <c r="L736" i="16"/>
  <c r="J736" i="16"/>
  <c r="M736" i="16" s="1"/>
  <c r="G736" i="16"/>
  <c r="W735" i="16"/>
  <c r="U735" i="16"/>
  <c r="S735" i="16"/>
  <c r="P735" i="16"/>
  <c r="Q735" i="16" s="1"/>
  <c r="O735" i="16"/>
  <c r="L735" i="16"/>
  <c r="J735" i="16"/>
  <c r="M735" i="16" s="1"/>
  <c r="G735" i="16"/>
  <c r="W734" i="16"/>
  <c r="U734" i="16"/>
  <c r="X734" i="16" s="1"/>
  <c r="P734" i="16"/>
  <c r="Q734" i="16" s="1"/>
  <c r="O734" i="16"/>
  <c r="L734" i="16"/>
  <c r="J734" i="16"/>
  <c r="M734" i="16" s="1"/>
  <c r="G734" i="16"/>
  <c r="W733" i="16"/>
  <c r="U733" i="16"/>
  <c r="P733" i="16"/>
  <c r="Q733" i="16" s="1"/>
  <c r="O733" i="16"/>
  <c r="L733" i="16"/>
  <c r="J733" i="16"/>
  <c r="M733" i="16" s="1"/>
  <c r="G733" i="16"/>
  <c r="Y732" i="16"/>
  <c r="W732" i="16"/>
  <c r="U732" i="16"/>
  <c r="X732" i="16" s="1"/>
  <c r="P732" i="16"/>
  <c r="Q732" i="16" s="1"/>
  <c r="O732" i="16"/>
  <c r="L732" i="16"/>
  <c r="J732" i="16"/>
  <c r="M732" i="16" s="1"/>
  <c r="G732" i="16"/>
  <c r="W731" i="16"/>
  <c r="U731" i="16"/>
  <c r="P731" i="16"/>
  <c r="O731" i="16"/>
  <c r="L731" i="16"/>
  <c r="J731" i="16"/>
  <c r="M731" i="16" s="1"/>
  <c r="G731" i="16"/>
  <c r="W730" i="16"/>
  <c r="U730" i="16"/>
  <c r="X730" i="16" s="1"/>
  <c r="Y730" i="16" s="1"/>
  <c r="P730" i="16"/>
  <c r="Q730" i="16" s="1"/>
  <c r="O730" i="16"/>
  <c r="L730" i="16"/>
  <c r="J730" i="16"/>
  <c r="M730" i="16" s="1"/>
  <c r="G730" i="16"/>
  <c r="W729" i="16"/>
  <c r="U729" i="16"/>
  <c r="X729" i="16" s="1"/>
  <c r="Y729" i="16" s="1"/>
  <c r="P729" i="16"/>
  <c r="Q729" i="16" s="1"/>
  <c r="O729" i="16"/>
  <c r="L729" i="16"/>
  <c r="J729" i="16"/>
  <c r="M729" i="16" s="1"/>
  <c r="G729" i="16"/>
  <c r="W728" i="16"/>
  <c r="U728" i="16"/>
  <c r="X728" i="16" s="1"/>
  <c r="Y728" i="16" s="1"/>
  <c r="P728" i="16"/>
  <c r="Q728" i="16" s="1"/>
  <c r="O728" i="16"/>
  <c r="L728" i="16"/>
  <c r="J728" i="16"/>
  <c r="M728" i="16" s="1"/>
  <c r="G728" i="16"/>
  <c r="W727" i="16"/>
  <c r="U727" i="16"/>
  <c r="X727" i="16" s="1"/>
  <c r="Y727" i="16" s="1"/>
  <c r="P727" i="16"/>
  <c r="Q727" i="16" s="1"/>
  <c r="O727" i="16"/>
  <c r="L727" i="16"/>
  <c r="J727" i="16"/>
  <c r="M727" i="16" s="1"/>
  <c r="G727" i="16"/>
  <c r="W726" i="16"/>
  <c r="U726" i="16"/>
  <c r="P726" i="16"/>
  <c r="Q726" i="16" s="1"/>
  <c r="O726" i="16"/>
  <c r="L726" i="16"/>
  <c r="J726" i="16"/>
  <c r="M726" i="16" s="1"/>
  <c r="G726" i="16"/>
  <c r="W725" i="16"/>
  <c r="U725" i="16"/>
  <c r="P725" i="16"/>
  <c r="Q725" i="16" s="1"/>
  <c r="O725" i="16"/>
  <c r="L725" i="16"/>
  <c r="J725" i="16"/>
  <c r="M725" i="16" s="1"/>
  <c r="G725" i="16"/>
  <c r="W724" i="16"/>
  <c r="U724" i="16"/>
  <c r="X724" i="16" s="1"/>
  <c r="S724" i="16"/>
  <c r="P724" i="16"/>
  <c r="Q724" i="16" s="1"/>
  <c r="O724" i="16"/>
  <c r="L724" i="16"/>
  <c r="J724" i="16"/>
  <c r="M724" i="16" s="1"/>
  <c r="G724" i="16"/>
  <c r="W723" i="16"/>
  <c r="U723" i="16"/>
  <c r="P723" i="16"/>
  <c r="O723" i="16"/>
  <c r="L723" i="16"/>
  <c r="J723" i="16"/>
  <c r="M723" i="16" s="1"/>
  <c r="G723" i="16"/>
  <c r="W722" i="16"/>
  <c r="U722" i="16"/>
  <c r="X722" i="16" s="1"/>
  <c r="Y722" i="16" s="1"/>
  <c r="P722" i="16"/>
  <c r="O722" i="16"/>
  <c r="L722" i="16"/>
  <c r="J722" i="16"/>
  <c r="M722" i="16" s="1"/>
  <c r="G722" i="16"/>
  <c r="W721" i="16"/>
  <c r="U721" i="16"/>
  <c r="X721" i="16" s="1"/>
  <c r="Y721" i="16" s="1"/>
  <c r="P721" i="16"/>
  <c r="Q721" i="16" s="1"/>
  <c r="O721" i="16"/>
  <c r="L721" i="16"/>
  <c r="J721" i="16"/>
  <c r="M721" i="16" s="1"/>
  <c r="G721" i="16"/>
  <c r="W720" i="16"/>
  <c r="U720" i="16"/>
  <c r="X720" i="16" s="1"/>
  <c r="Y720" i="16" s="1"/>
  <c r="P720" i="16"/>
  <c r="O720" i="16"/>
  <c r="L720" i="16"/>
  <c r="J720" i="16"/>
  <c r="M720" i="16" s="1"/>
  <c r="G720" i="16"/>
  <c r="W719" i="16"/>
  <c r="U719" i="16"/>
  <c r="X719" i="16" s="1"/>
  <c r="P719" i="16"/>
  <c r="Q719" i="16" s="1"/>
  <c r="O719" i="16"/>
  <c r="L719" i="16"/>
  <c r="J719" i="16"/>
  <c r="M719" i="16" s="1"/>
  <c r="G719" i="16"/>
  <c r="W718" i="16"/>
  <c r="U718" i="16"/>
  <c r="P718" i="16"/>
  <c r="Q718" i="16" s="1"/>
  <c r="O718" i="16"/>
  <c r="L718" i="16"/>
  <c r="J718" i="16"/>
  <c r="M718" i="16" s="1"/>
  <c r="G718" i="16"/>
  <c r="W717" i="16"/>
  <c r="U717" i="16"/>
  <c r="X717" i="16" s="1"/>
  <c r="P717" i="16"/>
  <c r="Q717" i="16" s="1"/>
  <c r="O717" i="16"/>
  <c r="L717" i="16"/>
  <c r="J717" i="16"/>
  <c r="M717" i="16" s="1"/>
  <c r="G717" i="16"/>
  <c r="W716" i="16"/>
  <c r="U716" i="16"/>
  <c r="X716" i="16" s="1"/>
  <c r="P716" i="16"/>
  <c r="Q716" i="16" s="1"/>
  <c r="O716" i="16"/>
  <c r="L716" i="16"/>
  <c r="J716" i="16"/>
  <c r="M716" i="16" s="1"/>
  <c r="G716" i="16"/>
  <c r="W715" i="16"/>
  <c r="U715" i="16"/>
  <c r="P715" i="16"/>
  <c r="O715" i="16"/>
  <c r="L715" i="16"/>
  <c r="J715" i="16"/>
  <c r="M715" i="16" s="1"/>
  <c r="G715" i="16"/>
  <c r="W714" i="16"/>
  <c r="U714" i="16"/>
  <c r="X714" i="16" s="1"/>
  <c r="Y714" i="16" s="1"/>
  <c r="P714" i="16"/>
  <c r="O714" i="16"/>
  <c r="L714" i="16"/>
  <c r="J714" i="16"/>
  <c r="M714" i="16" s="1"/>
  <c r="G714" i="16"/>
  <c r="W713" i="16"/>
  <c r="U713" i="16"/>
  <c r="X713" i="16" s="1"/>
  <c r="Y713" i="16" s="1"/>
  <c r="P713" i="16"/>
  <c r="Q713" i="16" s="1"/>
  <c r="O713" i="16"/>
  <c r="L713" i="16"/>
  <c r="J713" i="16"/>
  <c r="M713" i="16" s="1"/>
  <c r="G713" i="16"/>
  <c r="W712" i="16"/>
  <c r="U712" i="16"/>
  <c r="X712" i="16" s="1"/>
  <c r="Y712" i="16" s="1"/>
  <c r="P712" i="16"/>
  <c r="Q712" i="16" s="1"/>
  <c r="O712" i="16"/>
  <c r="L712" i="16"/>
  <c r="J712" i="16"/>
  <c r="M712" i="16" s="1"/>
  <c r="G712" i="16"/>
  <c r="W711" i="16"/>
  <c r="U711" i="16"/>
  <c r="X711" i="16" s="1"/>
  <c r="P711" i="16"/>
  <c r="Q711" i="16" s="1"/>
  <c r="O711" i="16"/>
  <c r="L711" i="16"/>
  <c r="J711" i="16"/>
  <c r="M711" i="16" s="1"/>
  <c r="G711" i="16"/>
  <c r="W710" i="16"/>
  <c r="U710" i="16"/>
  <c r="P710" i="16"/>
  <c r="Q710" i="16" s="1"/>
  <c r="O710" i="16"/>
  <c r="L710" i="16"/>
  <c r="J710" i="16"/>
  <c r="M710" i="16" s="1"/>
  <c r="G710" i="16"/>
  <c r="W709" i="16"/>
  <c r="U709" i="16"/>
  <c r="X709" i="16" s="1"/>
  <c r="P709" i="16"/>
  <c r="Q709" i="16" s="1"/>
  <c r="O709" i="16"/>
  <c r="L709" i="16"/>
  <c r="J709" i="16"/>
  <c r="M709" i="16" s="1"/>
  <c r="G709" i="16"/>
  <c r="W708" i="16"/>
  <c r="U708" i="16"/>
  <c r="X708" i="16" s="1"/>
  <c r="Y708" i="16" s="1"/>
  <c r="S708" i="16"/>
  <c r="P708" i="16"/>
  <c r="Q708" i="16" s="1"/>
  <c r="O708" i="16"/>
  <c r="L708" i="16"/>
  <c r="J708" i="16"/>
  <c r="M708" i="16" s="1"/>
  <c r="G708" i="16"/>
  <c r="W707" i="16"/>
  <c r="U707" i="16"/>
  <c r="P707" i="16"/>
  <c r="O707" i="16"/>
  <c r="L707" i="16"/>
  <c r="J707" i="16"/>
  <c r="M707" i="16" s="1"/>
  <c r="G707" i="16"/>
  <c r="W706" i="16"/>
  <c r="U706" i="16"/>
  <c r="X706" i="16" s="1"/>
  <c r="Y706" i="16" s="1"/>
  <c r="P706" i="16"/>
  <c r="O706" i="16"/>
  <c r="L706" i="16"/>
  <c r="J706" i="16"/>
  <c r="M706" i="16" s="1"/>
  <c r="G706" i="16"/>
  <c r="W705" i="16"/>
  <c r="U705" i="16"/>
  <c r="X705" i="16" s="1"/>
  <c r="Y705" i="16" s="1"/>
  <c r="S705" i="16"/>
  <c r="P705" i="16"/>
  <c r="Q705" i="16" s="1"/>
  <c r="O705" i="16"/>
  <c r="L705" i="16"/>
  <c r="J705" i="16"/>
  <c r="M705" i="16" s="1"/>
  <c r="G705" i="16"/>
  <c r="W704" i="16"/>
  <c r="U704" i="16"/>
  <c r="X704" i="16" s="1"/>
  <c r="Y704" i="16" s="1"/>
  <c r="P704" i="16"/>
  <c r="Q704" i="16" s="1"/>
  <c r="O704" i="16"/>
  <c r="L704" i="16"/>
  <c r="J704" i="16"/>
  <c r="M704" i="16" s="1"/>
  <c r="G704" i="16"/>
  <c r="W703" i="16"/>
  <c r="U703" i="16"/>
  <c r="X703" i="16" s="1"/>
  <c r="P703" i="16"/>
  <c r="Q703" i="16" s="1"/>
  <c r="O703" i="16"/>
  <c r="L703" i="16"/>
  <c r="J703" i="16"/>
  <c r="M703" i="16" s="1"/>
  <c r="G703" i="16"/>
  <c r="W702" i="16"/>
  <c r="U702" i="16"/>
  <c r="P702" i="16"/>
  <c r="Q702" i="16" s="1"/>
  <c r="O702" i="16"/>
  <c r="L702" i="16"/>
  <c r="J702" i="16"/>
  <c r="M702" i="16" s="1"/>
  <c r="G702" i="16"/>
  <c r="W701" i="16"/>
  <c r="U701" i="16"/>
  <c r="X701" i="16" s="1"/>
  <c r="P701" i="16"/>
  <c r="O701" i="16"/>
  <c r="L701" i="16"/>
  <c r="J701" i="16"/>
  <c r="M701" i="16" s="1"/>
  <c r="G701" i="16"/>
  <c r="W700" i="16"/>
  <c r="U700" i="16"/>
  <c r="X700" i="16" s="1"/>
  <c r="Y700" i="16" s="1"/>
  <c r="P700" i="16"/>
  <c r="Q700" i="16" s="1"/>
  <c r="O700" i="16"/>
  <c r="L700" i="16"/>
  <c r="J700" i="16"/>
  <c r="M700" i="16" s="1"/>
  <c r="G700" i="16"/>
  <c r="W699" i="16"/>
  <c r="U699" i="16"/>
  <c r="P699" i="16"/>
  <c r="O699" i="16"/>
  <c r="L699" i="16"/>
  <c r="J699" i="16"/>
  <c r="M699" i="16" s="1"/>
  <c r="G699" i="16"/>
  <c r="W698" i="16"/>
  <c r="U698" i="16"/>
  <c r="X698" i="16" s="1"/>
  <c r="Y698" i="16" s="1"/>
  <c r="P698" i="16"/>
  <c r="O698" i="16"/>
  <c r="L698" i="16"/>
  <c r="J698" i="16"/>
  <c r="M698" i="16" s="1"/>
  <c r="G698" i="16"/>
  <c r="W697" i="16"/>
  <c r="U697" i="16"/>
  <c r="X697" i="16" s="1"/>
  <c r="Y697" i="16" s="1"/>
  <c r="P697" i="16"/>
  <c r="Q697" i="16" s="1"/>
  <c r="O697" i="16"/>
  <c r="L697" i="16"/>
  <c r="J697" i="16"/>
  <c r="M697" i="16" s="1"/>
  <c r="G697" i="16"/>
  <c r="W696" i="16"/>
  <c r="U696" i="16"/>
  <c r="X696" i="16" s="1"/>
  <c r="Y696" i="16" s="1"/>
  <c r="S696" i="16"/>
  <c r="P696" i="16"/>
  <c r="Q696" i="16" s="1"/>
  <c r="O696" i="16"/>
  <c r="L696" i="16"/>
  <c r="J696" i="16"/>
  <c r="M696" i="16" s="1"/>
  <c r="G696" i="16"/>
  <c r="W695" i="16"/>
  <c r="U695" i="16"/>
  <c r="X695" i="16" s="1"/>
  <c r="P695" i="16"/>
  <c r="Q695" i="16" s="1"/>
  <c r="O695" i="16"/>
  <c r="L695" i="16"/>
  <c r="J695" i="16"/>
  <c r="M695" i="16" s="1"/>
  <c r="G695" i="16"/>
  <c r="W694" i="16"/>
  <c r="U694" i="16"/>
  <c r="P694" i="16"/>
  <c r="Q694" i="16" s="1"/>
  <c r="O694" i="16"/>
  <c r="L694" i="16"/>
  <c r="J694" i="16"/>
  <c r="M694" i="16" s="1"/>
  <c r="G694" i="16"/>
  <c r="W693" i="16"/>
  <c r="U693" i="16"/>
  <c r="X693" i="16" s="1"/>
  <c r="P693" i="16"/>
  <c r="Q693" i="16" s="1"/>
  <c r="O693" i="16"/>
  <c r="L693" i="16"/>
  <c r="J693" i="16"/>
  <c r="M693" i="16" s="1"/>
  <c r="G693" i="16"/>
  <c r="W692" i="16"/>
  <c r="U692" i="16"/>
  <c r="X692" i="16" s="1"/>
  <c r="Y692" i="16" s="1"/>
  <c r="P692" i="16"/>
  <c r="Q692" i="16" s="1"/>
  <c r="O692" i="16"/>
  <c r="L692" i="16"/>
  <c r="J692" i="16"/>
  <c r="M692" i="16" s="1"/>
  <c r="G692" i="16"/>
  <c r="W691" i="16"/>
  <c r="U691" i="16"/>
  <c r="P691" i="16"/>
  <c r="O691" i="16"/>
  <c r="L691" i="16"/>
  <c r="J691" i="16"/>
  <c r="M691" i="16" s="1"/>
  <c r="G691" i="16"/>
  <c r="W690" i="16"/>
  <c r="U690" i="16"/>
  <c r="X690" i="16" s="1"/>
  <c r="Y690" i="16" s="1"/>
  <c r="S690" i="16"/>
  <c r="P690" i="16"/>
  <c r="O690" i="16"/>
  <c r="L690" i="16"/>
  <c r="J690" i="16"/>
  <c r="M690" i="16" s="1"/>
  <c r="G690" i="16"/>
  <c r="W689" i="16"/>
  <c r="U689" i="16"/>
  <c r="X689" i="16" s="1"/>
  <c r="Y689" i="16" s="1"/>
  <c r="P689" i="16"/>
  <c r="Q689" i="16" s="1"/>
  <c r="O689" i="16"/>
  <c r="L689" i="16"/>
  <c r="J689" i="16"/>
  <c r="M689" i="16" s="1"/>
  <c r="G689" i="16"/>
  <c r="W688" i="16"/>
  <c r="U688" i="16"/>
  <c r="X688" i="16" s="1"/>
  <c r="Y688" i="16" s="1"/>
  <c r="P688" i="16"/>
  <c r="Q688" i="16" s="1"/>
  <c r="O688" i="16"/>
  <c r="L688" i="16"/>
  <c r="J688" i="16"/>
  <c r="M688" i="16" s="1"/>
  <c r="G688" i="16"/>
  <c r="W687" i="16"/>
  <c r="U687" i="16"/>
  <c r="X687" i="16" s="1"/>
  <c r="P687" i="16"/>
  <c r="Q687" i="16" s="1"/>
  <c r="O687" i="16"/>
  <c r="L687" i="16"/>
  <c r="J687" i="16"/>
  <c r="M687" i="16" s="1"/>
  <c r="G687" i="16"/>
  <c r="W686" i="16"/>
  <c r="U686" i="16"/>
  <c r="P686" i="16"/>
  <c r="Q686" i="16" s="1"/>
  <c r="O686" i="16"/>
  <c r="L686" i="16"/>
  <c r="J686" i="16"/>
  <c r="M686" i="16" s="1"/>
  <c r="G686" i="16"/>
  <c r="W685" i="16"/>
  <c r="U685" i="16"/>
  <c r="X685" i="16" s="1"/>
  <c r="P685" i="16"/>
  <c r="Q685" i="16" s="1"/>
  <c r="O685" i="16"/>
  <c r="L685" i="16"/>
  <c r="J685" i="16"/>
  <c r="M685" i="16" s="1"/>
  <c r="G685" i="16"/>
  <c r="W684" i="16"/>
  <c r="U684" i="16"/>
  <c r="X684" i="16" s="1"/>
  <c r="Y684" i="16" s="1"/>
  <c r="P684" i="16"/>
  <c r="Q684" i="16" s="1"/>
  <c r="O684" i="16"/>
  <c r="L684" i="16"/>
  <c r="J684" i="16"/>
  <c r="M684" i="16" s="1"/>
  <c r="G684" i="16"/>
  <c r="W683" i="16"/>
  <c r="U683" i="16"/>
  <c r="P683" i="16"/>
  <c r="O683" i="16"/>
  <c r="L683" i="16"/>
  <c r="J683" i="16"/>
  <c r="M683" i="16" s="1"/>
  <c r="G683" i="16"/>
  <c r="W682" i="16"/>
  <c r="U682" i="16"/>
  <c r="X682" i="16" s="1"/>
  <c r="Y682" i="16" s="1"/>
  <c r="P682" i="16"/>
  <c r="Q682" i="16" s="1"/>
  <c r="O682" i="16"/>
  <c r="L682" i="16"/>
  <c r="J682" i="16"/>
  <c r="M682" i="16" s="1"/>
  <c r="G682" i="16"/>
  <c r="W681" i="16"/>
  <c r="U681" i="16"/>
  <c r="X681" i="16" s="1"/>
  <c r="Y681" i="16" s="1"/>
  <c r="P681" i="16"/>
  <c r="Q681" i="16" s="1"/>
  <c r="O681" i="16"/>
  <c r="L681" i="16"/>
  <c r="J681" i="16"/>
  <c r="M681" i="16" s="1"/>
  <c r="G681" i="16"/>
  <c r="W680" i="16"/>
  <c r="U680" i="16"/>
  <c r="X680" i="16" s="1"/>
  <c r="Y680" i="16" s="1"/>
  <c r="P680" i="16"/>
  <c r="Q680" i="16" s="1"/>
  <c r="O680" i="16"/>
  <c r="L680" i="16"/>
  <c r="J680" i="16"/>
  <c r="M680" i="16" s="1"/>
  <c r="G680" i="16"/>
  <c r="W679" i="16"/>
  <c r="U679" i="16"/>
  <c r="X679" i="16" s="1"/>
  <c r="Y679" i="16" s="1"/>
  <c r="P679" i="16"/>
  <c r="Q679" i="16" s="1"/>
  <c r="O679" i="16"/>
  <c r="L679" i="16"/>
  <c r="J679" i="16"/>
  <c r="M679" i="16" s="1"/>
  <c r="G679" i="16"/>
  <c r="W678" i="16"/>
  <c r="U678" i="16"/>
  <c r="P678" i="16"/>
  <c r="O678" i="16"/>
  <c r="L678" i="16"/>
  <c r="J678" i="16"/>
  <c r="M678" i="16" s="1"/>
  <c r="G678" i="16"/>
  <c r="W677" i="16"/>
  <c r="U677" i="16"/>
  <c r="X677" i="16" s="1"/>
  <c r="Y677" i="16" s="1"/>
  <c r="P677" i="16"/>
  <c r="Q677" i="16" s="1"/>
  <c r="O677" i="16"/>
  <c r="L677" i="16"/>
  <c r="J677" i="16"/>
  <c r="M677" i="16" s="1"/>
  <c r="G677" i="16"/>
  <c r="W676" i="16"/>
  <c r="U676" i="16"/>
  <c r="P676" i="16"/>
  <c r="Q676" i="16" s="1"/>
  <c r="O676" i="16"/>
  <c r="L676" i="16"/>
  <c r="J676" i="16"/>
  <c r="M676" i="16" s="1"/>
  <c r="G676" i="16"/>
  <c r="W675" i="16"/>
  <c r="U675" i="16"/>
  <c r="P675" i="16"/>
  <c r="O675" i="16"/>
  <c r="L675" i="16"/>
  <c r="J675" i="16"/>
  <c r="M675" i="16" s="1"/>
  <c r="G675" i="16"/>
  <c r="W674" i="16"/>
  <c r="U674" i="16"/>
  <c r="X674" i="16" s="1"/>
  <c r="Y674" i="16" s="1"/>
  <c r="P674" i="16"/>
  <c r="O674" i="16"/>
  <c r="L674" i="16"/>
  <c r="J674" i="16"/>
  <c r="M674" i="16" s="1"/>
  <c r="G674" i="16"/>
  <c r="W673" i="16"/>
  <c r="U673" i="16"/>
  <c r="X673" i="16" s="1"/>
  <c r="Y673" i="16" s="1"/>
  <c r="P673" i="16"/>
  <c r="O673" i="16"/>
  <c r="L673" i="16"/>
  <c r="J673" i="16"/>
  <c r="M673" i="16" s="1"/>
  <c r="G673" i="16"/>
  <c r="W672" i="16"/>
  <c r="U672" i="16"/>
  <c r="X672" i="16" s="1"/>
  <c r="Y672" i="16" s="1"/>
  <c r="P672" i="16"/>
  <c r="Q672" i="16" s="1"/>
  <c r="O672" i="16"/>
  <c r="L672" i="16"/>
  <c r="J672" i="16"/>
  <c r="M672" i="16" s="1"/>
  <c r="G672" i="16"/>
  <c r="W671" i="16"/>
  <c r="U671" i="16"/>
  <c r="P671" i="16"/>
  <c r="Q671" i="16" s="1"/>
  <c r="O671" i="16"/>
  <c r="L671" i="16"/>
  <c r="J671" i="16"/>
  <c r="M671" i="16" s="1"/>
  <c r="G671" i="16"/>
  <c r="W670" i="16"/>
  <c r="U670" i="16"/>
  <c r="P670" i="16"/>
  <c r="Q670" i="16" s="1"/>
  <c r="O670" i="16"/>
  <c r="L670" i="16"/>
  <c r="J670" i="16"/>
  <c r="M670" i="16" s="1"/>
  <c r="G670" i="16"/>
  <c r="W669" i="16"/>
  <c r="U669" i="16"/>
  <c r="X669" i="16" s="1"/>
  <c r="Y669" i="16" s="1"/>
  <c r="P669" i="16"/>
  <c r="Q669" i="16" s="1"/>
  <c r="O669" i="16"/>
  <c r="L669" i="16"/>
  <c r="J669" i="16"/>
  <c r="M669" i="16" s="1"/>
  <c r="G669" i="16"/>
  <c r="W668" i="16"/>
  <c r="U668" i="16"/>
  <c r="P668" i="16"/>
  <c r="Q668" i="16" s="1"/>
  <c r="O668" i="16"/>
  <c r="L668" i="16"/>
  <c r="J668" i="16"/>
  <c r="M668" i="16" s="1"/>
  <c r="G668" i="16"/>
  <c r="W667" i="16"/>
  <c r="U667" i="16"/>
  <c r="P667" i="16"/>
  <c r="O667" i="16"/>
  <c r="L667" i="16"/>
  <c r="J667" i="16"/>
  <c r="M667" i="16" s="1"/>
  <c r="G667" i="16"/>
  <c r="W666" i="16"/>
  <c r="U666" i="16"/>
  <c r="X666" i="16" s="1"/>
  <c r="Y666" i="16" s="1"/>
  <c r="P666" i="16"/>
  <c r="Q666" i="16" s="1"/>
  <c r="O666" i="16"/>
  <c r="L666" i="16"/>
  <c r="J666" i="16"/>
  <c r="M666" i="16" s="1"/>
  <c r="G666" i="16"/>
  <c r="W665" i="16"/>
  <c r="U665" i="16"/>
  <c r="X665" i="16" s="1"/>
  <c r="Y665" i="16" s="1"/>
  <c r="S665" i="16"/>
  <c r="P665" i="16"/>
  <c r="Q665" i="16" s="1"/>
  <c r="O665" i="16"/>
  <c r="L665" i="16"/>
  <c r="J665" i="16"/>
  <c r="M665" i="16" s="1"/>
  <c r="G665" i="16"/>
  <c r="W664" i="16"/>
  <c r="U664" i="16"/>
  <c r="X664" i="16" s="1"/>
  <c r="Y664" i="16" s="1"/>
  <c r="P664" i="16"/>
  <c r="Q664" i="16" s="1"/>
  <c r="O664" i="16"/>
  <c r="L664" i="16"/>
  <c r="J664" i="16"/>
  <c r="M664" i="16" s="1"/>
  <c r="G664" i="16"/>
  <c r="W663" i="16"/>
  <c r="U663" i="16"/>
  <c r="P663" i="16"/>
  <c r="Q663" i="16" s="1"/>
  <c r="O663" i="16"/>
  <c r="L663" i="16"/>
  <c r="J663" i="16"/>
  <c r="M663" i="16" s="1"/>
  <c r="G663" i="16"/>
  <c r="W662" i="16"/>
  <c r="U662" i="16"/>
  <c r="P662" i="16"/>
  <c r="Q662" i="16" s="1"/>
  <c r="O662" i="16"/>
  <c r="L662" i="16"/>
  <c r="J662" i="16"/>
  <c r="M662" i="16" s="1"/>
  <c r="G662" i="16"/>
  <c r="W661" i="16"/>
  <c r="U661" i="16"/>
  <c r="X661" i="16" s="1"/>
  <c r="Y661" i="16" s="1"/>
  <c r="P661" i="16"/>
  <c r="Q661" i="16" s="1"/>
  <c r="O661" i="16"/>
  <c r="L661" i="16"/>
  <c r="J661" i="16"/>
  <c r="M661" i="16" s="1"/>
  <c r="G661" i="16"/>
  <c r="Y660" i="16"/>
  <c r="W660" i="16"/>
  <c r="U660" i="16"/>
  <c r="X660" i="16" s="1"/>
  <c r="P660" i="16"/>
  <c r="Q660" i="16" s="1"/>
  <c r="O660" i="16"/>
  <c r="L660" i="16"/>
  <c r="J660" i="16"/>
  <c r="M660" i="16" s="1"/>
  <c r="G660" i="16"/>
  <c r="W659" i="16"/>
  <c r="U659" i="16"/>
  <c r="P659" i="16"/>
  <c r="O659" i="16"/>
  <c r="L659" i="16"/>
  <c r="J659" i="16"/>
  <c r="M659" i="16" s="1"/>
  <c r="G659" i="16"/>
  <c r="W658" i="16"/>
  <c r="U658" i="16"/>
  <c r="X658" i="16" s="1"/>
  <c r="Y658" i="16" s="1"/>
  <c r="P658" i="16"/>
  <c r="O658" i="16"/>
  <c r="L658" i="16"/>
  <c r="J658" i="16"/>
  <c r="M658" i="16" s="1"/>
  <c r="G658" i="16"/>
  <c r="W657" i="16"/>
  <c r="U657" i="16"/>
  <c r="X657" i="16" s="1"/>
  <c r="Y657" i="16" s="1"/>
  <c r="P657" i="16"/>
  <c r="Q657" i="16" s="1"/>
  <c r="O657" i="16"/>
  <c r="L657" i="16"/>
  <c r="J657" i="16"/>
  <c r="M657" i="16" s="1"/>
  <c r="G657" i="16"/>
  <c r="W656" i="16"/>
  <c r="U656" i="16"/>
  <c r="X656" i="16" s="1"/>
  <c r="Y656" i="16" s="1"/>
  <c r="P656" i="16"/>
  <c r="Q656" i="16" s="1"/>
  <c r="O656" i="16"/>
  <c r="L656" i="16"/>
  <c r="J656" i="16"/>
  <c r="M656" i="16" s="1"/>
  <c r="G656" i="16"/>
  <c r="W655" i="16"/>
  <c r="U655" i="16"/>
  <c r="X655" i="16" s="1"/>
  <c r="Y655" i="16" s="1"/>
  <c r="P655" i="16"/>
  <c r="Q655" i="16" s="1"/>
  <c r="O655" i="16"/>
  <c r="L655" i="16"/>
  <c r="J655" i="16"/>
  <c r="M655" i="16" s="1"/>
  <c r="G655" i="16"/>
  <c r="W654" i="16"/>
  <c r="U654" i="16"/>
  <c r="P654" i="16"/>
  <c r="Q654" i="16" s="1"/>
  <c r="O654" i="16"/>
  <c r="L654" i="16"/>
  <c r="J654" i="16"/>
  <c r="M654" i="16" s="1"/>
  <c r="G654" i="16"/>
  <c r="W653" i="16"/>
  <c r="U653" i="16"/>
  <c r="X653" i="16" s="1"/>
  <c r="Y653" i="16" s="1"/>
  <c r="P653" i="16"/>
  <c r="Q653" i="16" s="1"/>
  <c r="O653" i="16"/>
  <c r="L653" i="16"/>
  <c r="J653" i="16"/>
  <c r="M653" i="16" s="1"/>
  <c r="G653" i="16"/>
  <c r="W652" i="16"/>
  <c r="U652" i="16"/>
  <c r="P652" i="16"/>
  <c r="Q652" i="16" s="1"/>
  <c r="O652" i="16"/>
  <c r="L652" i="16"/>
  <c r="J652" i="16"/>
  <c r="M652" i="16" s="1"/>
  <c r="G652" i="16"/>
  <c r="W651" i="16"/>
  <c r="U651" i="16"/>
  <c r="P651" i="16"/>
  <c r="O651" i="16"/>
  <c r="L651" i="16"/>
  <c r="J651" i="16"/>
  <c r="M651" i="16" s="1"/>
  <c r="G651" i="16"/>
  <c r="Y650" i="16"/>
  <c r="W650" i="16"/>
  <c r="U650" i="16"/>
  <c r="X650" i="16" s="1"/>
  <c r="P650" i="16"/>
  <c r="O650" i="16"/>
  <c r="L650" i="16"/>
  <c r="J650" i="16"/>
  <c r="M650" i="16" s="1"/>
  <c r="G650" i="16"/>
  <c r="W649" i="16"/>
  <c r="U649" i="16"/>
  <c r="X649" i="16" s="1"/>
  <c r="Y649" i="16" s="1"/>
  <c r="P649" i="16"/>
  <c r="Q649" i="16" s="1"/>
  <c r="O649" i="16"/>
  <c r="L649" i="16"/>
  <c r="J649" i="16"/>
  <c r="M649" i="16" s="1"/>
  <c r="G649" i="16"/>
  <c r="W648" i="16"/>
  <c r="U648" i="16"/>
  <c r="X648" i="16" s="1"/>
  <c r="Y648" i="16" s="1"/>
  <c r="S648" i="16"/>
  <c r="P648" i="16"/>
  <c r="Q648" i="16" s="1"/>
  <c r="O648" i="16"/>
  <c r="L648" i="16"/>
  <c r="J648" i="16"/>
  <c r="M648" i="16" s="1"/>
  <c r="G648" i="16"/>
  <c r="W647" i="16"/>
  <c r="U647" i="16"/>
  <c r="P647" i="16"/>
  <c r="Q647" i="16" s="1"/>
  <c r="O647" i="16"/>
  <c r="L647" i="16"/>
  <c r="J647" i="16"/>
  <c r="M647" i="16" s="1"/>
  <c r="G647" i="16"/>
  <c r="W646" i="16"/>
  <c r="U646" i="16"/>
  <c r="P646" i="16"/>
  <c r="O646" i="16"/>
  <c r="L646" i="16"/>
  <c r="J646" i="16"/>
  <c r="M646" i="16" s="1"/>
  <c r="G646" i="16"/>
  <c r="W645" i="16"/>
  <c r="U645" i="16"/>
  <c r="X645" i="16" s="1"/>
  <c r="Y645" i="16" s="1"/>
  <c r="P645" i="16"/>
  <c r="Q645" i="16" s="1"/>
  <c r="O645" i="16"/>
  <c r="L645" i="16"/>
  <c r="J645" i="16"/>
  <c r="M645" i="16" s="1"/>
  <c r="G645" i="16"/>
  <c r="W644" i="16"/>
  <c r="U644" i="16"/>
  <c r="X644" i="16" s="1"/>
  <c r="Y644" i="16" s="1"/>
  <c r="P644" i="16"/>
  <c r="Q644" i="16" s="1"/>
  <c r="O644" i="16"/>
  <c r="L644" i="16"/>
  <c r="J644" i="16"/>
  <c r="M644" i="16" s="1"/>
  <c r="G644" i="16"/>
  <c r="W643" i="16"/>
  <c r="U643" i="16"/>
  <c r="P643" i="16"/>
  <c r="O643" i="16"/>
  <c r="L643" i="16"/>
  <c r="J643" i="16"/>
  <c r="M643" i="16" s="1"/>
  <c r="G643" i="16"/>
  <c r="W642" i="16"/>
  <c r="U642" i="16"/>
  <c r="X642" i="16" s="1"/>
  <c r="Y642" i="16" s="1"/>
  <c r="P642" i="16"/>
  <c r="O642" i="16"/>
  <c r="L642" i="16"/>
  <c r="J642" i="16"/>
  <c r="M642" i="16" s="1"/>
  <c r="G642" i="16"/>
  <c r="W641" i="16"/>
  <c r="U641" i="16"/>
  <c r="X641" i="16" s="1"/>
  <c r="Y641" i="16" s="1"/>
  <c r="P641" i="16"/>
  <c r="Q641" i="16" s="1"/>
  <c r="O641" i="16"/>
  <c r="L641" i="16"/>
  <c r="J641" i="16"/>
  <c r="M641" i="16" s="1"/>
  <c r="G641" i="16"/>
  <c r="W640" i="16"/>
  <c r="U640" i="16"/>
  <c r="P640" i="16"/>
  <c r="Q640" i="16" s="1"/>
  <c r="O640" i="16"/>
  <c r="L640" i="16"/>
  <c r="J640" i="16"/>
  <c r="M640" i="16" s="1"/>
  <c r="G640" i="16"/>
  <c r="W639" i="16"/>
  <c r="U639" i="16"/>
  <c r="X639" i="16" s="1"/>
  <c r="P639" i="16"/>
  <c r="Q639" i="16" s="1"/>
  <c r="O639" i="16"/>
  <c r="L639" i="16"/>
  <c r="J639" i="16"/>
  <c r="M639" i="16" s="1"/>
  <c r="G639" i="16"/>
  <c r="W638" i="16"/>
  <c r="U638" i="16"/>
  <c r="P638" i="16"/>
  <c r="O638" i="16"/>
  <c r="L638" i="16"/>
  <c r="J638" i="16"/>
  <c r="M638" i="16" s="1"/>
  <c r="G638" i="16"/>
  <c r="W637" i="16"/>
  <c r="U637" i="16"/>
  <c r="X637" i="16" s="1"/>
  <c r="Y637" i="16" s="1"/>
  <c r="P637" i="16"/>
  <c r="Q637" i="16" s="1"/>
  <c r="O637" i="16"/>
  <c r="L637" i="16"/>
  <c r="J637" i="16"/>
  <c r="M637" i="16" s="1"/>
  <c r="G637" i="16"/>
  <c r="W636" i="16"/>
  <c r="U636" i="16"/>
  <c r="X636" i="16" s="1"/>
  <c r="Y636" i="16" s="1"/>
  <c r="P636" i="16"/>
  <c r="Q636" i="16" s="1"/>
  <c r="O636" i="16"/>
  <c r="L636" i="16"/>
  <c r="J636" i="16"/>
  <c r="M636" i="16" s="1"/>
  <c r="G636" i="16"/>
  <c r="W635" i="16"/>
  <c r="U635" i="16"/>
  <c r="P635" i="16"/>
  <c r="O635" i="16"/>
  <c r="L635" i="16"/>
  <c r="J635" i="16"/>
  <c r="M635" i="16" s="1"/>
  <c r="G635" i="16"/>
  <c r="W634" i="16"/>
  <c r="U634" i="16"/>
  <c r="X634" i="16" s="1"/>
  <c r="Y634" i="16" s="1"/>
  <c r="P634" i="16"/>
  <c r="Q634" i="16" s="1"/>
  <c r="O634" i="16"/>
  <c r="L634" i="16"/>
  <c r="J634" i="16"/>
  <c r="M634" i="16" s="1"/>
  <c r="G634" i="16"/>
  <c r="W633" i="16"/>
  <c r="U633" i="16"/>
  <c r="X633" i="16" s="1"/>
  <c r="Y633" i="16" s="1"/>
  <c r="P633" i="16"/>
  <c r="Q633" i="16" s="1"/>
  <c r="O633" i="16"/>
  <c r="L633" i="16"/>
  <c r="J633" i="16"/>
  <c r="M633" i="16" s="1"/>
  <c r="G633" i="16"/>
  <c r="W632" i="16"/>
  <c r="U632" i="16"/>
  <c r="X632" i="16" s="1"/>
  <c r="Y632" i="16" s="1"/>
  <c r="P632" i="16"/>
  <c r="Q632" i="16" s="1"/>
  <c r="O632" i="16"/>
  <c r="L632" i="16"/>
  <c r="J632" i="16"/>
  <c r="M632" i="16" s="1"/>
  <c r="G632" i="16"/>
  <c r="Y631" i="16"/>
  <c r="W631" i="16"/>
  <c r="U631" i="16"/>
  <c r="X631" i="16" s="1"/>
  <c r="P631" i="16"/>
  <c r="Q631" i="16" s="1"/>
  <c r="O631" i="16"/>
  <c r="L631" i="16"/>
  <c r="J631" i="16"/>
  <c r="M631" i="16" s="1"/>
  <c r="G631" i="16"/>
  <c r="W630" i="16"/>
  <c r="U630" i="16"/>
  <c r="P630" i="16"/>
  <c r="Q630" i="16" s="1"/>
  <c r="O630" i="16"/>
  <c r="L630" i="16"/>
  <c r="J630" i="16"/>
  <c r="M630" i="16" s="1"/>
  <c r="G630" i="16"/>
  <c r="W629" i="16"/>
  <c r="U629" i="16"/>
  <c r="X629" i="16" s="1"/>
  <c r="Y629" i="16" s="1"/>
  <c r="P629" i="16"/>
  <c r="Q629" i="16" s="1"/>
  <c r="O629" i="16"/>
  <c r="L629" i="16"/>
  <c r="J629" i="16"/>
  <c r="M629" i="16" s="1"/>
  <c r="G629" i="16"/>
  <c r="W628" i="16"/>
  <c r="U628" i="16"/>
  <c r="S628" i="16"/>
  <c r="P628" i="16"/>
  <c r="Q628" i="16" s="1"/>
  <c r="O628" i="16"/>
  <c r="L628" i="16"/>
  <c r="J628" i="16"/>
  <c r="M628" i="16" s="1"/>
  <c r="G628" i="16"/>
  <c r="W627" i="16"/>
  <c r="U627" i="16"/>
  <c r="P627" i="16"/>
  <c r="O627" i="16"/>
  <c r="L627" i="16"/>
  <c r="J627" i="16"/>
  <c r="M627" i="16" s="1"/>
  <c r="G627" i="16"/>
  <c r="W626" i="16"/>
  <c r="U626" i="16"/>
  <c r="X626" i="16" s="1"/>
  <c r="Y626" i="16" s="1"/>
  <c r="P626" i="16"/>
  <c r="O626" i="16"/>
  <c r="L626" i="16"/>
  <c r="J626" i="16"/>
  <c r="M626" i="16" s="1"/>
  <c r="G626" i="16"/>
  <c r="W625" i="16"/>
  <c r="U625" i="16"/>
  <c r="X625" i="16" s="1"/>
  <c r="Y625" i="16" s="1"/>
  <c r="S625" i="16"/>
  <c r="P625" i="16"/>
  <c r="Q625" i="16" s="1"/>
  <c r="O625" i="16"/>
  <c r="L625" i="16"/>
  <c r="J625" i="16"/>
  <c r="M625" i="16" s="1"/>
  <c r="G625" i="16"/>
  <c r="Y624" i="16"/>
  <c r="W624" i="16"/>
  <c r="U624" i="16"/>
  <c r="X624" i="16" s="1"/>
  <c r="P624" i="16"/>
  <c r="Q624" i="16" s="1"/>
  <c r="O624" i="16"/>
  <c r="L624" i="16"/>
  <c r="J624" i="16"/>
  <c r="M624" i="16" s="1"/>
  <c r="G624" i="16"/>
  <c r="W623" i="16"/>
  <c r="U623" i="16"/>
  <c r="P623" i="16"/>
  <c r="Q623" i="16" s="1"/>
  <c r="O623" i="16"/>
  <c r="L623" i="16"/>
  <c r="J623" i="16"/>
  <c r="M623" i="16" s="1"/>
  <c r="G623" i="16"/>
  <c r="W622" i="16"/>
  <c r="U622" i="16"/>
  <c r="P622" i="16"/>
  <c r="O622" i="16"/>
  <c r="L622" i="16"/>
  <c r="J622" i="16"/>
  <c r="M622" i="16" s="1"/>
  <c r="G622" i="16"/>
  <c r="W621" i="16"/>
  <c r="U621" i="16"/>
  <c r="X621" i="16" s="1"/>
  <c r="Y621" i="16" s="1"/>
  <c r="S621" i="16"/>
  <c r="P621" i="16"/>
  <c r="Q621" i="16" s="1"/>
  <c r="O621" i="16"/>
  <c r="L621" i="16"/>
  <c r="J621" i="16"/>
  <c r="M621" i="16" s="1"/>
  <c r="G621" i="16"/>
  <c r="W620" i="16"/>
  <c r="U620" i="16"/>
  <c r="X620" i="16" s="1"/>
  <c r="P620" i="16"/>
  <c r="Q620" i="16" s="1"/>
  <c r="O620" i="16"/>
  <c r="L620" i="16"/>
  <c r="J620" i="16"/>
  <c r="M620" i="16" s="1"/>
  <c r="G620" i="16"/>
  <c r="W619" i="16"/>
  <c r="U619" i="16"/>
  <c r="P619" i="16"/>
  <c r="O619" i="16"/>
  <c r="L619" i="16"/>
  <c r="J619" i="16"/>
  <c r="M619" i="16" s="1"/>
  <c r="G619" i="16"/>
  <c r="W618" i="16"/>
  <c r="U618" i="16"/>
  <c r="X618" i="16" s="1"/>
  <c r="Y618" i="16" s="1"/>
  <c r="P618" i="16"/>
  <c r="O618" i="16"/>
  <c r="L618" i="16"/>
  <c r="J618" i="16"/>
  <c r="M618" i="16" s="1"/>
  <c r="G618" i="16"/>
  <c r="W617" i="16"/>
  <c r="U617" i="16"/>
  <c r="X617" i="16" s="1"/>
  <c r="Y617" i="16" s="1"/>
  <c r="P617" i="16"/>
  <c r="Q617" i="16" s="1"/>
  <c r="O617" i="16"/>
  <c r="L617" i="16"/>
  <c r="J617" i="16"/>
  <c r="M617" i="16" s="1"/>
  <c r="G617" i="16"/>
  <c r="W616" i="16"/>
  <c r="U616" i="16"/>
  <c r="X616" i="16" s="1"/>
  <c r="P616" i="16"/>
  <c r="Q616" i="16" s="1"/>
  <c r="O616" i="16"/>
  <c r="L616" i="16"/>
  <c r="J616" i="16"/>
  <c r="M616" i="16" s="1"/>
  <c r="G616" i="16"/>
  <c r="W615" i="16"/>
  <c r="U615" i="16"/>
  <c r="X615" i="16" s="1"/>
  <c r="P615" i="16"/>
  <c r="Q615" i="16" s="1"/>
  <c r="O615" i="16"/>
  <c r="L615" i="16"/>
  <c r="J615" i="16"/>
  <c r="M615" i="16" s="1"/>
  <c r="G615" i="16"/>
  <c r="W614" i="16"/>
  <c r="U614" i="16"/>
  <c r="P614" i="16"/>
  <c r="O614" i="16"/>
  <c r="L614" i="16"/>
  <c r="J614" i="16"/>
  <c r="M614" i="16" s="1"/>
  <c r="G614" i="16"/>
  <c r="W613" i="16"/>
  <c r="U613" i="16"/>
  <c r="X613" i="16" s="1"/>
  <c r="Y613" i="16" s="1"/>
  <c r="P613" i="16"/>
  <c r="O613" i="16"/>
  <c r="L613" i="16"/>
  <c r="J613" i="16"/>
  <c r="M613" i="16" s="1"/>
  <c r="G613" i="16"/>
  <c r="W612" i="16"/>
  <c r="U612" i="16"/>
  <c r="X612" i="16" s="1"/>
  <c r="P612" i="16"/>
  <c r="Q612" i="16" s="1"/>
  <c r="O612" i="16"/>
  <c r="L612" i="16"/>
  <c r="J612" i="16"/>
  <c r="M612" i="16" s="1"/>
  <c r="G612" i="16"/>
  <c r="W611" i="16"/>
  <c r="U611" i="16"/>
  <c r="P611" i="16"/>
  <c r="Q611" i="16" s="1"/>
  <c r="O611" i="16"/>
  <c r="L611" i="16"/>
  <c r="J611" i="16"/>
  <c r="M611" i="16" s="1"/>
  <c r="G611" i="16"/>
  <c r="W610" i="16"/>
  <c r="U610" i="16"/>
  <c r="P610" i="16"/>
  <c r="O610" i="16"/>
  <c r="L610" i="16"/>
  <c r="J610" i="16"/>
  <c r="M610" i="16" s="1"/>
  <c r="G610" i="16"/>
  <c r="W609" i="16"/>
  <c r="U609" i="16"/>
  <c r="X609" i="16" s="1"/>
  <c r="Y609" i="16" s="1"/>
  <c r="P609" i="16"/>
  <c r="Q609" i="16" s="1"/>
  <c r="O609" i="16"/>
  <c r="L609" i="16"/>
  <c r="J609" i="16"/>
  <c r="M609" i="16" s="1"/>
  <c r="G609" i="16"/>
  <c r="W608" i="16"/>
  <c r="U608" i="16"/>
  <c r="X608" i="16" s="1"/>
  <c r="Y608" i="16" s="1"/>
  <c r="P608" i="16"/>
  <c r="Q608" i="16" s="1"/>
  <c r="O608" i="16"/>
  <c r="L608" i="16"/>
  <c r="J608" i="16"/>
  <c r="M608" i="16" s="1"/>
  <c r="G608" i="16"/>
  <c r="W607" i="16"/>
  <c r="U607" i="16"/>
  <c r="X607" i="16" s="1"/>
  <c r="P607" i="16"/>
  <c r="Q607" i="16" s="1"/>
  <c r="O607" i="16"/>
  <c r="L607" i="16"/>
  <c r="J607" i="16"/>
  <c r="M607" i="16" s="1"/>
  <c r="G607" i="16"/>
  <c r="W606" i="16"/>
  <c r="U606" i="16"/>
  <c r="X606" i="16" s="1"/>
  <c r="P606" i="16"/>
  <c r="Q606" i="16" s="1"/>
  <c r="O606" i="16"/>
  <c r="L606" i="16"/>
  <c r="J606" i="16"/>
  <c r="M606" i="16" s="1"/>
  <c r="G606" i="16"/>
  <c r="W605" i="16"/>
  <c r="U605" i="16"/>
  <c r="P605" i="16"/>
  <c r="Q605" i="16" s="1"/>
  <c r="O605" i="16"/>
  <c r="L605" i="16"/>
  <c r="J605" i="16"/>
  <c r="M605" i="16" s="1"/>
  <c r="G605" i="16"/>
  <c r="W604" i="16"/>
  <c r="U604" i="16"/>
  <c r="P604" i="16"/>
  <c r="Q604" i="16" s="1"/>
  <c r="O604" i="16"/>
  <c r="L604" i="16"/>
  <c r="J604" i="16"/>
  <c r="M604" i="16" s="1"/>
  <c r="G604" i="16"/>
  <c r="W603" i="16"/>
  <c r="U603" i="16"/>
  <c r="X603" i="16" s="1"/>
  <c r="P603" i="16"/>
  <c r="Q603" i="16" s="1"/>
  <c r="O603" i="16"/>
  <c r="L603" i="16"/>
  <c r="J603" i="16"/>
  <c r="M603" i="16" s="1"/>
  <c r="G603" i="16"/>
  <c r="W602" i="16"/>
  <c r="U602" i="16"/>
  <c r="P602" i="16"/>
  <c r="Q602" i="16" s="1"/>
  <c r="O602" i="16"/>
  <c r="L602" i="16"/>
  <c r="J602" i="16"/>
  <c r="M602" i="16" s="1"/>
  <c r="G602" i="16"/>
  <c r="W601" i="16"/>
  <c r="U601" i="16"/>
  <c r="X601" i="16" s="1"/>
  <c r="Y601" i="16" s="1"/>
  <c r="P601" i="16"/>
  <c r="Q601" i="16" s="1"/>
  <c r="O601" i="16"/>
  <c r="L601" i="16"/>
  <c r="J601" i="16"/>
  <c r="M601" i="16" s="1"/>
  <c r="G601" i="16"/>
  <c r="W600" i="16"/>
  <c r="U600" i="16"/>
  <c r="X600" i="16" s="1"/>
  <c r="Y600" i="16" s="1"/>
  <c r="P600" i="16"/>
  <c r="Q600" i="16" s="1"/>
  <c r="O600" i="16"/>
  <c r="L600" i="16"/>
  <c r="J600" i="16"/>
  <c r="M600" i="16" s="1"/>
  <c r="G600" i="16"/>
  <c r="W599" i="16"/>
  <c r="U599" i="16"/>
  <c r="X599" i="16" s="1"/>
  <c r="P599" i="16"/>
  <c r="Q599" i="16" s="1"/>
  <c r="O599" i="16"/>
  <c r="L599" i="16"/>
  <c r="J599" i="16"/>
  <c r="M599" i="16" s="1"/>
  <c r="G599" i="16"/>
  <c r="W598" i="16"/>
  <c r="U598" i="16"/>
  <c r="X598" i="16" s="1"/>
  <c r="S598" i="16"/>
  <c r="P598" i="16"/>
  <c r="Q598" i="16" s="1"/>
  <c r="O598" i="16"/>
  <c r="L598" i="16"/>
  <c r="J598" i="16"/>
  <c r="M598" i="16" s="1"/>
  <c r="G598" i="16"/>
  <c r="W597" i="16"/>
  <c r="U597" i="16"/>
  <c r="P597" i="16"/>
  <c r="Q597" i="16" s="1"/>
  <c r="O597" i="16"/>
  <c r="L597" i="16"/>
  <c r="J597" i="16"/>
  <c r="M597" i="16" s="1"/>
  <c r="G597" i="16"/>
  <c r="W596" i="16"/>
  <c r="U596" i="16"/>
  <c r="X596" i="16" s="1"/>
  <c r="Y596" i="16" s="1"/>
  <c r="S596" i="16"/>
  <c r="P596" i="16"/>
  <c r="Q596" i="16" s="1"/>
  <c r="O596" i="16"/>
  <c r="L596" i="16"/>
  <c r="J596" i="16"/>
  <c r="M596" i="16" s="1"/>
  <c r="G596" i="16"/>
  <c r="W595" i="16"/>
  <c r="U595" i="16"/>
  <c r="X595" i="16" s="1"/>
  <c r="P595" i="16"/>
  <c r="Q595" i="16" s="1"/>
  <c r="O595" i="16"/>
  <c r="L595" i="16"/>
  <c r="J595" i="16"/>
  <c r="M595" i="16" s="1"/>
  <c r="G595" i="16"/>
  <c r="W594" i="16"/>
  <c r="U594" i="16"/>
  <c r="P594" i="16"/>
  <c r="Q594" i="16" s="1"/>
  <c r="O594" i="16"/>
  <c r="L594" i="16"/>
  <c r="J594" i="16"/>
  <c r="M594" i="16" s="1"/>
  <c r="G594" i="16"/>
  <c r="W593" i="16"/>
  <c r="U593" i="16"/>
  <c r="X593" i="16" s="1"/>
  <c r="Y593" i="16" s="1"/>
  <c r="P593" i="16"/>
  <c r="O593" i="16"/>
  <c r="L593" i="16"/>
  <c r="J593" i="16"/>
  <c r="M593" i="16" s="1"/>
  <c r="G593" i="16"/>
  <c r="W592" i="16"/>
  <c r="U592" i="16"/>
  <c r="X592" i="16" s="1"/>
  <c r="Y592" i="16" s="1"/>
  <c r="P592" i="16"/>
  <c r="Q592" i="16" s="1"/>
  <c r="O592" i="16"/>
  <c r="L592" i="16"/>
  <c r="J592" i="16"/>
  <c r="M592" i="16" s="1"/>
  <c r="G592" i="16"/>
  <c r="W591" i="16"/>
  <c r="U591" i="16"/>
  <c r="X591" i="16" s="1"/>
  <c r="P591" i="16"/>
  <c r="Q591" i="16" s="1"/>
  <c r="O591" i="16"/>
  <c r="L591" i="16"/>
  <c r="J591" i="16"/>
  <c r="M591" i="16" s="1"/>
  <c r="G591" i="16"/>
  <c r="W590" i="16"/>
  <c r="U590" i="16"/>
  <c r="X590" i="16" s="1"/>
  <c r="Y590" i="16" s="1"/>
  <c r="S590" i="16"/>
  <c r="P590" i="16"/>
  <c r="Q590" i="16" s="1"/>
  <c r="O590" i="16"/>
  <c r="L590" i="16"/>
  <c r="J590" i="16"/>
  <c r="M590" i="16" s="1"/>
  <c r="G590" i="16"/>
  <c r="W589" i="16"/>
  <c r="U589" i="16"/>
  <c r="X589" i="16" s="1"/>
  <c r="S589" i="16"/>
  <c r="P589" i="16"/>
  <c r="Q589" i="16" s="1"/>
  <c r="O589" i="16"/>
  <c r="L589" i="16"/>
  <c r="J589" i="16"/>
  <c r="M589" i="16" s="1"/>
  <c r="G589" i="16"/>
  <c r="W588" i="16"/>
  <c r="U588" i="16"/>
  <c r="P588" i="16"/>
  <c r="O588" i="16"/>
  <c r="L588" i="16"/>
  <c r="J588" i="16"/>
  <c r="M588" i="16" s="1"/>
  <c r="G588" i="16"/>
  <c r="W587" i="16"/>
  <c r="U587" i="16"/>
  <c r="X587" i="16" s="1"/>
  <c r="Y587" i="16" s="1"/>
  <c r="P587" i="16"/>
  <c r="Q587" i="16" s="1"/>
  <c r="O587" i="16"/>
  <c r="L587" i="16"/>
  <c r="J587" i="16"/>
  <c r="M587" i="16" s="1"/>
  <c r="G587" i="16"/>
  <c r="W586" i="16"/>
  <c r="U586" i="16"/>
  <c r="X586" i="16" s="1"/>
  <c r="P586" i="16"/>
  <c r="Q586" i="16" s="1"/>
  <c r="O586" i="16"/>
  <c r="L586" i="16"/>
  <c r="J586" i="16"/>
  <c r="M586" i="16" s="1"/>
  <c r="G586" i="16"/>
  <c r="W585" i="16"/>
  <c r="U585" i="16"/>
  <c r="X585" i="16" s="1"/>
  <c r="Y585" i="16" s="1"/>
  <c r="P585" i="16"/>
  <c r="Q585" i="16" s="1"/>
  <c r="O585" i="16"/>
  <c r="L585" i="16"/>
  <c r="J585" i="16"/>
  <c r="M585" i="16" s="1"/>
  <c r="G585" i="16"/>
  <c r="W584" i="16"/>
  <c r="U584" i="16"/>
  <c r="X584" i="16" s="1"/>
  <c r="Y584" i="16" s="1"/>
  <c r="P584" i="16"/>
  <c r="Q584" i="16" s="1"/>
  <c r="O584" i="16"/>
  <c r="L584" i="16"/>
  <c r="J584" i="16"/>
  <c r="M584" i="16" s="1"/>
  <c r="G584" i="16"/>
  <c r="W583" i="16"/>
  <c r="U583" i="16"/>
  <c r="X583" i="16" s="1"/>
  <c r="S583" i="16"/>
  <c r="P583" i="16"/>
  <c r="Q583" i="16" s="1"/>
  <c r="O583" i="16"/>
  <c r="L583" i="16"/>
  <c r="J583" i="16"/>
  <c r="M583" i="16" s="1"/>
  <c r="G583" i="16"/>
  <c r="W582" i="16"/>
  <c r="U582" i="16"/>
  <c r="P582" i="16"/>
  <c r="Q582" i="16" s="1"/>
  <c r="O582" i="16"/>
  <c r="L582" i="16"/>
  <c r="J582" i="16"/>
  <c r="M582" i="16" s="1"/>
  <c r="G582" i="16"/>
  <c r="W581" i="16"/>
  <c r="U581" i="16"/>
  <c r="X581" i="16" s="1"/>
  <c r="P581" i="16"/>
  <c r="O581" i="16"/>
  <c r="L581" i="16"/>
  <c r="J581" i="16"/>
  <c r="M581" i="16" s="1"/>
  <c r="G581" i="16"/>
  <c r="W580" i="16"/>
  <c r="U580" i="16"/>
  <c r="X580" i="16" s="1"/>
  <c r="Y580" i="16" s="1"/>
  <c r="P580" i="16"/>
  <c r="Q580" i="16" s="1"/>
  <c r="O580" i="16"/>
  <c r="L580" i="16"/>
  <c r="J580" i="16"/>
  <c r="M580" i="16" s="1"/>
  <c r="G580" i="16"/>
  <c r="W579" i="16"/>
  <c r="U579" i="16"/>
  <c r="X579" i="16" s="1"/>
  <c r="Y579" i="16" s="1"/>
  <c r="P579" i="16"/>
  <c r="Q579" i="16" s="1"/>
  <c r="O579" i="16"/>
  <c r="L579" i="16"/>
  <c r="J579" i="16"/>
  <c r="M579" i="16" s="1"/>
  <c r="G579" i="16"/>
  <c r="W578" i="16"/>
  <c r="U578" i="16"/>
  <c r="S578" i="16"/>
  <c r="P578" i="16"/>
  <c r="Q578" i="16" s="1"/>
  <c r="O578" i="16"/>
  <c r="L578" i="16"/>
  <c r="J578" i="16"/>
  <c r="M578" i="16" s="1"/>
  <c r="G578" i="16"/>
  <c r="W577" i="16"/>
  <c r="U577" i="16"/>
  <c r="P577" i="16"/>
  <c r="Q577" i="16" s="1"/>
  <c r="O577" i="16"/>
  <c r="L577" i="16"/>
  <c r="J577" i="16"/>
  <c r="M577" i="16" s="1"/>
  <c r="G577" i="16"/>
  <c r="W576" i="16"/>
  <c r="U576" i="16"/>
  <c r="P576" i="16"/>
  <c r="Q576" i="16" s="1"/>
  <c r="O576" i="16"/>
  <c r="L576" i="16"/>
  <c r="J576" i="16"/>
  <c r="M576" i="16" s="1"/>
  <c r="G576" i="16"/>
  <c r="W575" i="16"/>
  <c r="U575" i="16"/>
  <c r="X575" i="16" s="1"/>
  <c r="Y575" i="16" s="1"/>
  <c r="S575" i="16"/>
  <c r="P575" i="16"/>
  <c r="Q575" i="16" s="1"/>
  <c r="O575" i="16"/>
  <c r="L575" i="16"/>
  <c r="J575" i="16"/>
  <c r="M575" i="16" s="1"/>
  <c r="G575" i="16"/>
  <c r="W574" i="16"/>
  <c r="U574" i="16"/>
  <c r="X574" i="16" s="1"/>
  <c r="Y574" i="16" s="1"/>
  <c r="S574" i="16"/>
  <c r="P574" i="16"/>
  <c r="Q574" i="16" s="1"/>
  <c r="O574" i="16"/>
  <c r="L574" i="16"/>
  <c r="J574" i="16"/>
  <c r="M574" i="16" s="1"/>
  <c r="G574" i="16"/>
  <c r="W573" i="16"/>
  <c r="U573" i="16"/>
  <c r="X573" i="16" s="1"/>
  <c r="P573" i="16"/>
  <c r="Q573" i="16" s="1"/>
  <c r="O573" i="16"/>
  <c r="L573" i="16"/>
  <c r="J573" i="16"/>
  <c r="M573" i="16" s="1"/>
  <c r="G573" i="16"/>
  <c r="W572" i="16"/>
  <c r="U572" i="16"/>
  <c r="X572" i="16" s="1"/>
  <c r="Y572" i="16" s="1"/>
  <c r="P572" i="16"/>
  <c r="Q572" i="16" s="1"/>
  <c r="O572" i="16"/>
  <c r="L572" i="16"/>
  <c r="J572" i="16"/>
  <c r="M572" i="16" s="1"/>
  <c r="G572" i="16"/>
  <c r="W571" i="16"/>
  <c r="U571" i="16"/>
  <c r="P571" i="16"/>
  <c r="Q571" i="16" s="1"/>
  <c r="O571" i="16"/>
  <c r="L571" i="16"/>
  <c r="J571" i="16"/>
  <c r="M571" i="16" s="1"/>
  <c r="G571" i="16"/>
  <c r="W570" i="16"/>
  <c r="U570" i="16"/>
  <c r="P570" i="16"/>
  <c r="Q570" i="16" s="1"/>
  <c r="O570" i="16"/>
  <c r="L570" i="16"/>
  <c r="J570" i="16"/>
  <c r="M570" i="16" s="1"/>
  <c r="G570" i="16"/>
  <c r="W569" i="16"/>
  <c r="U569" i="16"/>
  <c r="X569" i="16" s="1"/>
  <c r="P569" i="16"/>
  <c r="Q569" i="16" s="1"/>
  <c r="O569" i="16"/>
  <c r="L569" i="16"/>
  <c r="J569" i="16"/>
  <c r="M569" i="16" s="1"/>
  <c r="G569" i="16"/>
  <c r="W568" i="16"/>
  <c r="U568" i="16"/>
  <c r="X568" i="16" s="1"/>
  <c r="Y568" i="16" s="1"/>
  <c r="P568" i="16"/>
  <c r="Q568" i="16" s="1"/>
  <c r="O568" i="16"/>
  <c r="L568" i="16"/>
  <c r="J568" i="16"/>
  <c r="M568" i="16" s="1"/>
  <c r="G568" i="16"/>
  <c r="W567" i="16"/>
  <c r="U567" i="16"/>
  <c r="X567" i="16" s="1"/>
  <c r="Y567" i="16" s="1"/>
  <c r="P567" i="16"/>
  <c r="Q567" i="16" s="1"/>
  <c r="O567" i="16"/>
  <c r="L567" i="16"/>
  <c r="J567" i="16"/>
  <c r="M567" i="16" s="1"/>
  <c r="G567" i="16"/>
  <c r="W566" i="16"/>
  <c r="U566" i="16"/>
  <c r="P566" i="16"/>
  <c r="Q566" i="16" s="1"/>
  <c r="O566" i="16"/>
  <c r="L566" i="16"/>
  <c r="J566" i="16"/>
  <c r="M566" i="16" s="1"/>
  <c r="G566" i="16"/>
  <c r="W565" i="16"/>
  <c r="U565" i="16"/>
  <c r="X565" i="16" s="1"/>
  <c r="Y565" i="16" s="1"/>
  <c r="P565" i="16"/>
  <c r="Q565" i="16" s="1"/>
  <c r="O565" i="16"/>
  <c r="L565" i="16"/>
  <c r="J565" i="16"/>
  <c r="M565" i="16" s="1"/>
  <c r="G565" i="16"/>
  <c r="Y564" i="16"/>
  <c r="W564" i="16"/>
  <c r="U564" i="16"/>
  <c r="X564" i="16" s="1"/>
  <c r="P564" i="16"/>
  <c r="Q564" i="16" s="1"/>
  <c r="O564" i="16"/>
  <c r="L564" i="16"/>
  <c r="J564" i="16"/>
  <c r="M564" i="16" s="1"/>
  <c r="G564" i="16"/>
  <c r="W563" i="16"/>
  <c r="U563" i="16"/>
  <c r="P563" i="16"/>
  <c r="Q563" i="16" s="1"/>
  <c r="O563" i="16"/>
  <c r="L563" i="16"/>
  <c r="J563" i="16"/>
  <c r="M563" i="16" s="1"/>
  <c r="G563" i="16"/>
  <c r="W562" i="16"/>
  <c r="U562" i="16"/>
  <c r="P562" i="16"/>
  <c r="Q562" i="16" s="1"/>
  <c r="O562" i="16"/>
  <c r="L562" i="16"/>
  <c r="J562" i="16"/>
  <c r="M562" i="16" s="1"/>
  <c r="G562" i="16"/>
  <c r="W561" i="16"/>
  <c r="U561" i="16"/>
  <c r="P561" i="16"/>
  <c r="O561" i="16"/>
  <c r="L561" i="16"/>
  <c r="J561" i="16"/>
  <c r="M561" i="16" s="1"/>
  <c r="G561" i="16"/>
  <c r="W560" i="16"/>
  <c r="U560" i="16"/>
  <c r="X560" i="16" s="1"/>
  <c r="Y560" i="16" s="1"/>
  <c r="P560" i="16"/>
  <c r="Q560" i="16" s="1"/>
  <c r="O560" i="16"/>
  <c r="L560" i="16"/>
  <c r="J560" i="16"/>
  <c r="M560" i="16" s="1"/>
  <c r="G560" i="16"/>
  <c r="W559" i="16"/>
  <c r="U559" i="16"/>
  <c r="X559" i="16" s="1"/>
  <c r="Y559" i="16" s="1"/>
  <c r="P559" i="16"/>
  <c r="Q559" i="16" s="1"/>
  <c r="O559" i="16"/>
  <c r="L559" i="16"/>
  <c r="J559" i="16"/>
  <c r="M559" i="16" s="1"/>
  <c r="G559" i="16"/>
  <c r="W558" i="16"/>
  <c r="U558" i="16"/>
  <c r="P558" i="16"/>
  <c r="Q558" i="16" s="1"/>
  <c r="O558" i="16"/>
  <c r="L558" i="16"/>
  <c r="J558" i="16"/>
  <c r="M558" i="16" s="1"/>
  <c r="G558" i="16"/>
  <c r="W557" i="16"/>
  <c r="U557" i="16"/>
  <c r="X557" i="16" s="1"/>
  <c r="Y557" i="16" s="1"/>
  <c r="P557" i="16"/>
  <c r="O557" i="16"/>
  <c r="L557" i="16"/>
  <c r="J557" i="16"/>
  <c r="M557" i="16" s="1"/>
  <c r="G557" i="16"/>
  <c r="W556" i="16"/>
  <c r="U556" i="16"/>
  <c r="X556" i="16" s="1"/>
  <c r="Y556" i="16" s="1"/>
  <c r="P556" i="16"/>
  <c r="Q556" i="16" s="1"/>
  <c r="O556" i="16"/>
  <c r="L556" i="16"/>
  <c r="J556" i="16"/>
  <c r="M556" i="16" s="1"/>
  <c r="G556" i="16"/>
  <c r="W555" i="16"/>
  <c r="U555" i="16"/>
  <c r="P555" i="16"/>
  <c r="Q555" i="16" s="1"/>
  <c r="O555" i="16"/>
  <c r="L555" i="16"/>
  <c r="J555" i="16"/>
  <c r="M555" i="16" s="1"/>
  <c r="G555" i="16"/>
  <c r="W554" i="16"/>
  <c r="U554" i="16"/>
  <c r="X554" i="16" s="1"/>
  <c r="Y554" i="16" s="1"/>
  <c r="P554" i="16"/>
  <c r="Q554" i="16" s="1"/>
  <c r="O554" i="16"/>
  <c r="L554" i="16"/>
  <c r="J554" i="16"/>
  <c r="M554" i="16" s="1"/>
  <c r="G554" i="16"/>
  <c r="W553" i="16"/>
  <c r="U553" i="16"/>
  <c r="X553" i="16" s="1"/>
  <c r="P553" i="16"/>
  <c r="Q553" i="16" s="1"/>
  <c r="O553" i="16"/>
  <c r="L553" i="16"/>
  <c r="J553" i="16"/>
  <c r="M553" i="16" s="1"/>
  <c r="G553" i="16"/>
  <c r="W552" i="16"/>
  <c r="U552" i="16"/>
  <c r="X552" i="16" s="1"/>
  <c r="Y552" i="16" s="1"/>
  <c r="P552" i="16"/>
  <c r="Q552" i="16" s="1"/>
  <c r="O552" i="16"/>
  <c r="L552" i="16"/>
  <c r="J552" i="16"/>
  <c r="M552" i="16" s="1"/>
  <c r="G552" i="16"/>
  <c r="W551" i="16"/>
  <c r="U551" i="16"/>
  <c r="X551" i="16" s="1"/>
  <c r="Y551" i="16" s="1"/>
  <c r="P551" i="16"/>
  <c r="Q551" i="16" s="1"/>
  <c r="O551" i="16"/>
  <c r="L551" i="16"/>
  <c r="J551" i="16"/>
  <c r="M551" i="16" s="1"/>
  <c r="G551" i="16"/>
  <c r="W550" i="16"/>
  <c r="U550" i="16"/>
  <c r="P550" i="16"/>
  <c r="Q550" i="16" s="1"/>
  <c r="O550" i="16"/>
  <c r="L550" i="16"/>
  <c r="J550" i="16"/>
  <c r="M550" i="16" s="1"/>
  <c r="G550" i="16"/>
  <c r="W549" i="16"/>
  <c r="U549" i="16"/>
  <c r="X549" i="16" s="1"/>
  <c r="Y549" i="16" s="1"/>
  <c r="P549" i="16"/>
  <c r="Q549" i="16" s="1"/>
  <c r="O549" i="16"/>
  <c r="L549" i="16"/>
  <c r="J549" i="16"/>
  <c r="M549" i="16" s="1"/>
  <c r="G549" i="16"/>
  <c r="W548" i="16"/>
  <c r="U548" i="16"/>
  <c r="X548" i="16" s="1"/>
  <c r="Y548" i="16" s="1"/>
  <c r="P548" i="16"/>
  <c r="Q548" i="16" s="1"/>
  <c r="O548" i="16"/>
  <c r="L548" i="16"/>
  <c r="J548" i="16"/>
  <c r="M548" i="16" s="1"/>
  <c r="G548" i="16"/>
  <c r="W547" i="16"/>
  <c r="U547" i="16"/>
  <c r="P547" i="16"/>
  <c r="Q547" i="16" s="1"/>
  <c r="O547" i="16"/>
  <c r="L547" i="16"/>
  <c r="J547" i="16"/>
  <c r="M547" i="16" s="1"/>
  <c r="G547" i="16"/>
  <c r="W546" i="16"/>
  <c r="U546" i="16"/>
  <c r="X546" i="16" s="1"/>
  <c r="Y546" i="16" s="1"/>
  <c r="P546" i="16"/>
  <c r="Q546" i="16" s="1"/>
  <c r="O546" i="16"/>
  <c r="L546" i="16"/>
  <c r="J546" i="16"/>
  <c r="M546" i="16" s="1"/>
  <c r="G546" i="16"/>
  <c r="W545" i="16"/>
  <c r="U545" i="16"/>
  <c r="P545" i="16"/>
  <c r="Q545" i="16" s="1"/>
  <c r="O545" i="16"/>
  <c r="L545" i="16"/>
  <c r="J545" i="16"/>
  <c r="M545" i="16" s="1"/>
  <c r="G545" i="16"/>
  <c r="W544" i="16"/>
  <c r="U544" i="16"/>
  <c r="X544" i="16" s="1"/>
  <c r="Y544" i="16" s="1"/>
  <c r="P544" i="16"/>
  <c r="O544" i="16"/>
  <c r="L544" i="16"/>
  <c r="J544" i="16"/>
  <c r="M544" i="16" s="1"/>
  <c r="G544" i="16"/>
  <c r="W543" i="16"/>
  <c r="U543" i="16"/>
  <c r="P543" i="16"/>
  <c r="Q543" i="16" s="1"/>
  <c r="O543" i="16"/>
  <c r="L543" i="16"/>
  <c r="J543" i="16"/>
  <c r="M543" i="16" s="1"/>
  <c r="G543" i="16"/>
  <c r="W542" i="16"/>
  <c r="U542" i="16"/>
  <c r="P542" i="16"/>
  <c r="Q542" i="16" s="1"/>
  <c r="O542" i="16"/>
  <c r="L542" i="16"/>
  <c r="J542" i="16"/>
  <c r="M542" i="16" s="1"/>
  <c r="G542" i="16"/>
  <c r="W541" i="16"/>
  <c r="U541" i="16"/>
  <c r="X541" i="16" s="1"/>
  <c r="Y541" i="16" s="1"/>
  <c r="P541" i="16"/>
  <c r="Q541" i="16" s="1"/>
  <c r="O541" i="16"/>
  <c r="L541" i="16"/>
  <c r="J541" i="16"/>
  <c r="M541" i="16" s="1"/>
  <c r="G541" i="16"/>
  <c r="W540" i="16"/>
  <c r="U540" i="16"/>
  <c r="P540" i="16"/>
  <c r="Q540" i="16" s="1"/>
  <c r="O540" i="16"/>
  <c r="L540" i="16"/>
  <c r="J540" i="16"/>
  <c r="M540" i="16" s="1"/>
  <c r="G540" i="16"/>
  <c r="W539" i="16"/>
  <c r="U539" i="16"/>
  <c r="P539" i="16"/>
  <c r="Q539" i="16" s="1"/>
  <c r="O539" i="16"/>
  <c r="L539" i="16"/>
  <c r="J539" i="16"/>
  <c r="M539" i="16" s="1"/>
  <c r="G539" i="16"/>
  <c r="W538" i="16"/>
  <c r="U538" i="16"/>
  <c r="X538" i="16" s="1"/>
  <c r="Y538" i="16" s="1"/>
  <c r="P538" i="16"/>
  <c r="Q538" i="16" s="1"/>
  <c r="O538" i="16"/>
  <c r="L538" i="16"/>
  <c r="J538" i="16"/>
  <c r="M538" i="16" s="1"/>
  <c r="G538" i="16"/>
  <c r="W537" i="16"/>
  <c r="U537" i="16"/>
  <c r="P537" i="16"/>
  <c r="Q537" i="16" s="1"/>
  <c r="O537" i="16"/>
  <c r="L537" i="16"/>
  <c r="J537" i="16"/>
  <c r="M537" i="16" s="1"/>
  <c r="G537" i="16"/>
  <c r="W536" i="16"/>
  <c r="U536" i="16"/>
  <c r="X536" i="16" s="1"/>
  <c r="Y536" i="16" s="1"/>
  <c r="P536" i="16"/>
  <c r="Q536" i="16" s="1"/>
  <c r="O536" i="16"/>
  <c r="L536" i="16"/>
  <c r="J536" i="16"/>
  <c r="M536" i="16" s="1"/>
  <c r="G536" i="16"/>
  <c r="W535" i="16"/>
  <c r="U535" i="16"/>
  <c r="X535" i="16" s="1"/>
  <c r="Y535" i="16" s="1"/>
  <c r="P535" i="16"/>
  <c r="Q535" i="16" s="1"/>
  <c r="O535" i="16"/>
  <c r="L535" i="16"/>
  <c r="J535" i="16"/>
  <c r="M535" i="16" s="1"/>
  <c r="G535" i="16"/>
  <c r="W534" i="16"/>
  <c r="U534" i="16"/>
  <c r="P534" i="16"/>
  <c r="Q534" i="16" s="1"/>
  <c r="O534" i="16"/>
  <c r="L534" i="16"/>
  <c r="J534" i="16"/>
  <c r="M534" i="16" s="1"/>
  <c r="G534" i="16"/>
  <c r="W533" i="16"/>
  <c r="U533" i="16"/>
  <c r="X533" i="16" s="1"/>
  <c r="Y533" i="16" s="1"/>
  <c r="P533" i="16"/>
  <c r="Q533" i="16" s="1"/>
  <c r="O533" i="16"/>
  <c r="L533" i="16"/>
  <c r="J533" i="16"/>
  <c r="M533" i="16" s="1"/>
  <c r="G533" i="16"/>
  <c r="W532" i="16"/>
  <c r="U532" i="16"/>
  <c r="X532" i="16" s="1"/>
  <c r="Y532" i="16" s="1"/>
  <c r="P532" i="16"/>
  <c r="Q532" i="16" s="1"/>
  <c r="O532" i="16"/>
  <c r="L532" i="16"/>
  <c r="J532" i="16"/>
  <c r="M532" i="16" s="1"/>
  <c r="G532" i="16"/>
  <c r="W531" i="16"/>
  <c r="U531" i="16"/>
  <c r="P531" i="16"/>
  <c r="Q531" i="16" s="1"/>
  <c r="O531" i="16"/>
  <c r="L531" i="16"/>
  <c r="J531" i="16"/>
  <c r="M531" i="16" s="1"/>
  <c r="G531" i="16"/>
  <c r="W530" i="16"/>
  <c r="U530" i="16"/>
  <c r="X530" i="16" s="1"/>
  <c r="Y530" i="16" s="1"/>
  <c r="P530" i="16"/>
  <c r="Q530" i="16" s="1"/>
  <c r="O530" i="16"/>
  <c r="L530" i="16"/>
  <c r="J530" i="16"/>
  <c r="M530" i="16" s="1"/>
  <c r="G530" i="16"/>
  <c r="W529" i="16"/>
  <c r="U529" i="16"/>
  <c r="X529" i="16" s="1"/>
  <c r="P529" i="16"/>
  <c r="Q529" i="16" s="1"/>
  <c r="O529" i="16"/>
  <c r="L529" i="16"/>
  <c r="J529" i="16"/>
  <c r="M529" i="16" s="1"/>
  <c r="G529" i="16"/>
  <c r="W528" i="16"/>
  <c r="U528" i="16"/>
  <c r="X528" i="16" s="1"/>
  <c r="Y528" i="16" s="1"/>
  <c r="S528" i="16"/>
  <c r="P528" i="16"/>
  <c r="Q528" i="16" s="1"/>
  <c r="O528" i="16"/>
  <c r="L528" i="16"/>
  <c r="J528" i="16"/>
  <c r="M528" i="16" s="1"/>
  <c r="G528" i="16"/>
  <c r="W527" i="16"/>
  <c r="U527" i="16"/>
  <c r="X527" i="16" s="1"/>
  <c r="Y527" i="16" s="1"/>
  <c r="P527" i="16"/>
  <c r="Q527" i="16" s="1"/>
  <c r="O527" i="16"/>
  <c r="L527" i="16"/>
  <c r="J527" i="16"/>
  <c r="M527" i="16" s="1"/>
  <c r="G527" i="16"/>
  <c r="W526" i="16"/>
  <c r="U526" i="16"/>
  <c r="P526" i="16"/>
  <c r="Q526" i="16" s="1"/>
  <c r="O526" i="16"/>
  <c r="L526" i="16"/>
  <c r="J526" i="16"/>
  <c r="M526" i="16" s="1"/>
  <c r="G526" i="16"/>
  <c r="W525" i="16"/>
  <c r="U525" i="16"/>
  <c r="X525" i="16" s="1"/>
  <c r="Y525" i="16" s="1"/>
  <c r="P525" i="16"/>
  <c r="Q525" i="16" s="1"/>
  <c r="O525" i="16"/>
  <c r="L525" i="16"/>
  <c r="J525" i="16"/>
  <c r="M525" i="16" s="1"/>
  <c r="G525" i="16"/>
  <c r="W524" i="16"/>
  <c r="U524" i="16"/>
  <c r="P524" i="16"/>
  <c r="Q524" i="16" s="1"/>
  <c r="O524" i="16"/>
  <c r="L524" i="16"/>
  <c r="J524" i="16"/>
  <c r="M524" i="16" s="1"/>
  <c r="G524" i="16"/>
  <c r="W523" i="16"/>
  <c r="U523" i="16"/>
  <c r="P523" i="16"/>
  <c r="Q523" i="16" s="1"/>
  <c r="O523" i="16"/>
  <c r="L523" i="16"/>
  <c r="J523" i="16"/>
  <c r="M523" i="16" s="1"/>
  <c r="G523" i="16"/>
  <c r="W522" i="16"/>
  <c r="U522" i="16"/>
  <c r="X522" i="16" s="1"/>
  <c r="Y522" i="16" s="1"/>
  <c r="P522" i="16"/>
  <c r="Q522" i="16" s="1"/>
  <c r="O522" i="16"/>
  <c r="L522" i="16"/>
  <c r="J522" i="16"/>
  <c r="M522" i="16" s="1"/>
  <c r="G522" i="16"/>
  <c r="Y521" i="16"/>
  <c r="W521" i="16"/>
  <c r="U521" i="16"/>
  <c r="X521" i="16" s="1"/>
  <c r="P521" i="16"/>
  <c r="O521" i="16"/>
  <c r="L521" i="16"/>
  <c r="J521" i="16"/>
  <c r="M521" i="16" s="1"/>
  <c r="G521" i="16"/>
  <c r="Y520" i="16"/>
  <c r="W520" i="16"/>
  <c r="U520" i="16"/>
  <c r="X520" i="16" s="1"/>
  <c r="S520" i="16"/>
  <c r="P520" i="16"/>
  <c r="Q520" i="16" s="1"/>
  <c r="O520" i="16"/>
  <c r="L520" i="16"/>
  <c r="J520" i="16"/>
  <c r="M520" i="16" s="1"/>
  <c r="G520" i="16"/>
  <c r="W519" i="16"/>
  <c r="U519" i="16"/>
  <c r="X519" i="16" s="1"/>
  <c r="Y519" i="16" s="1"/>
  <c r="P519" i="16"/>
  <c r="Q519" i="16" s="1"/>
  <c r="O519" i="16"/>
  <c r="L519" i="16"/>
  <c r="J519" i="16"/>
  <c r="M519" i="16" s="1"/>
  <c r="G519" i="16"/>
  <c r="W518" i="16"/>
  <c r="U518" i="16"/>
  <c r="P518" i="16"/>
  <c r="O518" i="16"/>
  <c r="L518" i="16"/>
  <c r="J518" i="16"/>
  <c r="M518" i="16" s="1"/>
  <c r="G518" i="16"/>
  <c r="W517" i="16"/>
  <c r="U517" i="16"/>
  <c r="X517" i="16" s="1"/>
  <c r="Y517" i="16" s="1"/>
  <c r="P517" i="16"/>
  <c r="O517" i="16"/>
  <c r="L517" i="16"/>
  <c r="J517" i="16"/>
  <c r="M517" i="16" s="1"/>
  <c r="G517" i="16"/>
  <c r="W516" i="16"/>
  <c r="U516" i="16"/>
  <c r="X516" i="16" s="1"/>
  <c r="Y516" i="16" s="1"/>
  <c r="P516" i="16"/>
  <c r="Q516" i="16" s="1"/>
  <c r="O516" i="16"/>
  <c r="L516" i="16"/>
  <c r="J516" i="16"/>
  <c r="M516" i="16" s="1"/>
  <c r="G516" i="16"/>
  <c r="W515" i="16"/>
  <c r="U515" i="16"/>
  <c r="P515" i="16"/>
  <c r="Q515" i="16" s="1"/>
  <c r="O515" i="16"/>
  <c r="L515" i="16"/>
  <c r="J515" i="16"/>
  <c r="M515" i="16" s="1"/>
  <c r="G515" i="16"/>
  <c r="W514" i="16"/>
  <c r="U514" i="16"/>
  <c r="P514" i="16"/>
  <c r="Q514" i="16" s="1"/>
  <c r="O514" i="16"/>
  <c r="L514" i="16"/>
  <c r="J514" i="16"/>
  <c r="M514" i="16" s="1"/>
  <c r="G514" i="16"/>
  <c r="W513" i="16"/>
  <c r="U513" i="16"/>
  <c r="P513" i="16"/>
  <c r="O513" i="16"/>
  <c r="L513" i="16"/>
  <c r="J513" i="16"/>
  <c r="M513" i="16" s="1"/>
  <c r="G513" i="16"/>
  <c r="W512" i="16"/>
  <c r="U512" i="16"/>
  <c r="X512" i="16" s="1"/>
  <c r="Y512" i="16" s="1"/>
  <c r="P512" i="16"/>
  <c r="Q512" i="16" s="1"/>
  <c r="O512" i="16"/>
  <c r="L512" i="16"/>
  <c r="J512" i="16"/>
  <c r="M512" i="16" s="1"/>
  <c r="G512" i="16"/>
  <c r="W511" i="16"/>
  <c r="U511" i="16"/>
  <c r="X511" i="16" s="1"/>
  <c r="Y511" i="16" s="1"/>
  <c r="P511" i="16"/>
  <c r="Q511" i="16" s="1"/>
  <c r="O511" i="16"/>
  <c r="L511" i="16"/>
  <c r="J511" i="16"/>
  <c r="M511" i="16" s="1"/>
  <c r="G511" i="16"/>
  <c r="Y510" i="16"/>
  <c r="W510" i="16"/>
  <c r="U510" i="16"/>
  <c r="X510" i="16" s="1"/>
  <c r="P510" i="16"/>
  <c r="O510" i="16"/>
  <c r="L510" i="16"/>
  <c r="J510" i="16"/>
  <c r="M510" i="16" s="1"/>
  <c r="G510" i="16"/>
  <c r="Y509" i="16"/>
  <c r="W509" i="16"/>
  <c r="U509" i="16"/>
  <c r="X509" i="16" s="1"/>
  <c r="S509" i="16"/>
  <c r="P509" i="16"/>
  <c r="Q509" i="16" s="1"/>
  <c r="O509" i="16"/>
  <c r="L509" i="16"/>
  <c r="J509" i="16"/>
  <c r="M509" i="16" s="1"/>
  <c r="G509" i="16"/>
  <c r="W508" i="16"/>
  <c r="U508" i="16"/>
  <c r="X508" i="16" s="1"/>
  <c r="Y508" i="16" s="1"/>
  <c r="S508" i="16"/>
  <c r="P508" i="16"/>
  <c r="Q508" i="16" s="1"/>
  <c r="O508" i="16"/>
  <c r="L508" i="16"/>
  <c r="J508" i="16"/>
  <c r="M508" i="16" s="1"/>
  <c r="G508" i="16"/>
  <c r="W507" i="16"/>
  <c r="U507" i="16"/>
  <c r="P507" i="16"/>
  <c r="O507" i="16"/>
  <c r="L507" i="16"/>
  <c r="J507" i="16"/>
  <c r="M507" i="16" s="1"/>
  <c r="G507" i="16"/>
  <c r="W506" i="16"/>
  <c r="U506" i="16"/>
  <c r="P506" i="16"/>
  <c r="Q506" i="16" s="1"/>
  <c r="O506" i="16"/>
  <c r="L506" i="16"/>
  <c r="J506" i="16"/>
  <c r="M506" i="16" s="1"/>
  <c r="G506" i="16"/>
  <c r="W505" i="16"/>
  <c r="U505" i="16"/>
  <c r="X505" i="16" s="1"/>
  <c r="P505" i="16"/>
  <c r="Q505" i="16" s="1"/>
  <c r="O505" i="16"/>
  <c r="L505" i="16"/>
  <c r="J505" i="16"/>
  <c r="M505" i="16" s="1"/>
  <c r="G505" i="16"/>
  <c r="W504" i="16"/>
  <c r="U504" i="16"/>
  <c r="X504" i="16" s="1"/>
  <c r="Y504" i="16" s="1"/>
  <c r="S504" i="16"/>
  <c r="P504" i="16"/>
  <c r="Q504" i="16" s="1"/>
  <c r="O504" i="16"/>
  <c r="L504" i="16"/>
  <c r="J504" i="16"/>
  <c r="M504" i="16" s="1"/>
  <c r="G504" i="16"/>
  <c r="W503" i="16"/>
  <c r="U503" i="16"/>
  <c r="S503" i="16"/>
  <c r="P503" i="16"/>
  <c r="Q503" i="16" s="1"/>
  <c r="O503" i="16"/>
  <c r="L503" i="16"/>
  <c r="J503" i="16"/>
  <c r="M503" i="16" s="1"/>
  <c r="G503" i="16"/>
  <c r="W502" i="16"/>
  <c r="U502" i="16"/>
  <c r="P502" i="16"/>
  <c r="Q502" i="16" s="1"/>
  <c r="O502" i="16"/>
  <c r="L502" i="16"/>
  <c r="J502" i="16"/>
  <c r="M502" i="16" s="1"/>
  <c r="G502" i="16"/>
  <c r="W501" i="16"/>
  <c r="U501" i="16"/>
  <c r="P501" i="16"/>
  <c r="Q501" i="16" s="1"/>
  <c r="O501" i="16"/>
  <c r="L501" i="16"/>
  <c r="J501" i="16"/>
  <c r="M501" i="16" s="1"/>
  <c r="G501" i="16"/>
  <c r="W500" i="16"/>
  <c r="U500" i="16"/>
  <c r="X500" i="16" s="1"/>
  <c r="Y500" i="16" s="1"/>
  <c r="P500" i="16"/>
  <c r="Q500" i="16" s="1"/>
  <c r="O500" i="16"/>
  <c r="L500" i="16"/>
  <c r="J500" i="16"/>
  <c r="M500" i="16" s="1"/>
  <c r="G500" i="16"/>
  <c r="W499" i="16"/>
  <c r="U499" i="16"/>
  <c r="P499" i="16"/>
  <c r="Q499" i="16" s="1"/>
  <c r="O499" i="16"/>
  <c r="L499" i="16"/>
  <c r="J499" i="16"/>
  <c r="M499" i="16" s="1"/>
  <c r="G499" i="16"/>
  <c r="W498" i="16"/>
  <c r="U498" i="16"/>
  <c r="X498" i="16" s="1"/>
  <c r="P498" i="16"/>
  <c r="Q498" i="16" s="1"/>
  <c r="O498" i="16"/>
  <c r="L498" i="16"/>
  <c r="J498" i="16"/>
  <c r="M498" i="16" s="1"/>
  <c r="G498" i="16"/>
  <c r="W497" i="16"/>
  <c r="U497" i="16"/>
  <c r="P497" i="16"/>
  <c r="Q497" i="16" s="1"/>
  <c r="O497" i="16"/>
  <c r="L497" i="16"/>
  <c r="J497" i="16"/>
  <c r="M497" i="16" s="1"/>
  <c r="G497" i="16"/>
  <c r="W496" i="16"/>
  <c r="U496" i="16"/>
  <c r="X496" i="16" s="1"/>
  <c r="Y496" i="16" s="1"/>
  <c r="P496" i="16"/>
  <c r="Q496" i="16" s="1"/>
  <c r="O496" i="16"/>
  <c r="L496" i="16"/>
  <c r="J496" i="16"/>
  <c r="M496" i="16" s="1"/>
  <c r="G496" i="16"/>
  <c r="W495" i="16"/>
  <c r="U495" i="16"/>
  <c r="S495" i="16"/>
  <c r="P495" i="16"/>
  <c r="Q495" i="16" s="1"/>
  <c r="O495" i="16"/>
  <c r="L495" i="16"/>
  <c r="J495" i="16"/>
  <c r="M495" i="16" s="1"/>
  <c r="G495" i="16"/>
  <c r="W494" i="16"/>
  <c r="U494" i="16"/>
  <c r="P494" i="16"/>
  <c r="Q494" i="16" s="1"/>
  <c r="O494" i="16"/>
  <c r="L494" i="16"/>
  <c r="J494" i="16"/>
  <c r="M494" i="16" s="1"/>
  <c r="G494" i="16"/>
  <c r="W493" i="16"/>
  <c r="U493" i="16"/>
  <c r="X493" i="16" s="1"/>
  <c r="P493" i="16"/>
  <c r="Q493" i="16" s="1"/>
  <c r="O493" i="16"/>
  <c r="L493" i="16"/>
  <c r="J493" i="16"/>
  <c r="M493" i="16" s="1"/>
  <c r="G493" i="16"/>
  <c r="W492" i="16"/>
  <c r="U492" i="16"/>
  <c r="X492" i="16" s="1"/>
  <c r="Y492" i="16" s="1"/>
  <c r="P492" i="16"/>
  <c r="Q492" i="16" s="1"/>
  <c r="O492" i="16"/>
  <c r="L492" i="16"/>
  <c r="J492" i="16"/>
  <c r="M492" i="16" s="1"/>
  <c r="G492" i="16"/>
  <c r="W491" i="16"/>
  <c r="U491" i="16"/>
  <c r="P491" i="16"/>
  <c r="Q491" i="16" s="1"/>
  <c r="O491" i="16"/>
  <c r="L491" i="16"/>
  <c r="J491" i="16"/>
  <c r="M491" i="16" s="1"/>
  <c r="G491" i="16"/>
  <c r="W490" i="16"/>
  <c r="U490" i="16"/>
  <c r="X490" i="16" s="1"/>
  <c r="Y490" i="16" s="1"/>
  <c r="P490" i="16"/>
  <c r="Q490" i="16" s="1"/>
  <c r="O490" i="16"/>
  <c r="L490" i="16"/>
  <c r="J490" i="16"/>
  <c r="M490" i="16" s="1"/>
  <c r="G490" i="16"/>
  <c r="W489" i="16"/>
  <c r="U489" i="16"/>
  <c r="X489" i="16" s="1"/>
  <c r="P489" i="16"/>
  <c r="Q489" i="16" s="1"/>
  <c r="O489" i="16"/>
  <c r="L489" i="16"/>
  <c r="J489" i="16"/>
  <c r="M489" i="16" s="1"/>
  <c r="G489" i="16"/>
  <c r="W488" i="16"/>
  <c r="U488" i="16"/>
  <c r="X488" i="16" s="1"/>
  <c r="Y488" i="16" s="1"/>
  <c r="P488" i="16"/>
  <c r="O488" i="16"/>
  <c r="L488" i="16"/>
  <c r="J488" i="16"/>
  <c r="M488" i="16" s="1"/>
  <c r="G488" i="16"/>
  <c r="W487" i="16"/>
  <c r="U487" i="16"/>
  <c r="P487" i="16"/>
  <c r="Q487" i="16" s="1"/>
  <c r="O487" i="16"/>
  <c r="L487" i="16"/>
  <c r="J487" i="16"/>
  <c r="M487" i="16" s="1"/>
  <c r="G487" i="16"/>
  <c r="W486" i="16"/>
  <c r="U486" i="16"/>
  <c r="P486" i="16"/>
  <c r="Q486" i="16" s="1"/>
  <c r="O486" i="16"/>
  <c r="L486" i="16"/>
  <c r="J486" i="16"/>
  <c r="M486" i="16" s="1"/>
  <c r="G486" i="16"/>
  <c r="W485" i="16"/>
  <c r="U485" i="16"/>
  <c r="X485" i="16" s="1"/>
  <c r="P485" i="16"/>
  <c r="Q485" i="16" s="1"/>
  <c r="O485" i="16"/>
  <c r="L485" i="16"/>
  <c r="J485" i="16"/>
  <c r="M485" i="16" s="1"/>
  <c r="G485" i="16"/>
  <c r="W484" i="16"/>
  <c r="U484" i="16"/>
  <c r="X484" i="16" s="1"/>
  <c r="Y484" i="16" s="1"/>
  <c r="P484" i="16"/>
  <c r="Q484" i="16" s="1"/>
  <c r="O484" i="16"/>
  <c r="L484" i="16"/>
  <c r="J484" i="16"/>
  <c r="M484" i="16" s="1"/>
  <c r="G484" i="16"/>
  <c r="W483" i="16"/>
  <c r="U483" i="16"/>
  <c r="P483" i="16"/>
  <c r="Q483" i="16" s="1"/>
  <c r="O483" i="16"/>
  <c r="L483" i="16"/>
  <c r="J483" i="16"/>
  <c r="M483" i="16" s="1"/>
  <c r="G483" i="16"/>
  <c r="W482" i="16"/>
  <c r="U482" i="16"/>
  <c r="X482" i="16" s="1"/>
  <c r="Y482" i="16" s="1"/>
  <c r="P482" i="16"/>
  <c r="Q482" i="16" s="1"/>
  <c r="O482" i="16"/>
  <c r="L482" i="16"/>
  <c r="J482" i="16"/>
  <c r="M482" i="16" s="1"/>
  <c r="G482" i="16"/>
  <c r="W481" i="16"/>
  <c r="U481" i="16"/>
  <c r="P481" i="16"/>
  <c r="Q481" i="16" s="1"/>
  <c r="O481" i="16"/>
  <c r="L481" i="16"/>
  <c r="J481" i="16"/>
  <c r="M481" i="16" s="1"/>
  <c r="G481" i="16"/>
  <c r="W480" i="16"/>
  <c r="U480" i="16"/>
  <c r="X480" i="16" s="1"/>
  <c r="Y480" i="16" s="1"/>
  <c r="S480" i="16"/>
  <c r="P480" i="16"/>
  <c r="Q480" i="16" s="1"/>
  <c r="O480" i="16"/>
  <c r="L480" i="16"/>
  <c r="J480" i="16"/>
  <c r="M480" i="16" s="1"/>
  <c r="G480" i="16"/>
  <c r="W479" i="16"/>
  <c r="U479" i="16"/>
  <c r="X479" i="16" s="1"/>
  <c r="Y479" i="16" s="1"/>
  <c r="P479" i="16"/>
  <c r="Q479" i="16" s="1"/>
  <c r="O479" i="16"/>
  <c r="L479" i="16"/>
  <c r="J479" i="16"/>
  <c r="M479" i="16" s="1"/>
  <c r="G479" i="16"/>
  <c r="W478" i="16"/>
  <c r="U478" i="16"/>
  <c r="P478" i="16"/>
  <c r="Q478" i="16" s="1"/>
  <c r="O478" i="16"/>
  <c r="L478" i="16"/>
  <c r="J478" i="16"/>
  <c r="M478" i="16" s="1"/>
  <c r="G478" i="16"/>
  <c r="W477" i="16"/>
  <c r="U477" i="16"/>
  <c r="X477" i="16" s="1"/>
  <c r="P477" i="16"/>
  <c r="Q477" i="16" s="1"/>
  <c r="O477" i="16"/>
  <c r="L477" i="16"/>
  <c r="J477" i="16"/>
  <c r="M477" i="16" s="1"/>
  <c r="G477" i="16"/>
  <c r="W476" i="16"/>
  <c r="U476" i="16"/>
  <c r="X476" i="16" s="1"/>
  <c r="Y476" i="16" s="1"/>
  <c r="P476" i="16"/>
  <c r="Q476" i="16" s="1"/>
  <c r="O476" i="16"/>
  <c r="L476" i="16"/>
  <c r="J476" i="16"/>
  <c r="M476" i="16" s="1"/>
  <c r="G476" i="16"/>
  <c r="W475" i="16"/>
  <c r="U475" i="16"/>
  <c r="P475" i="16"/>
  <c r="Q475" i="16" s="1"/>
  <c r="O475" i="16"/>
  <c r="L475" i="16"/>
  <c r="J475" i="16"/>
  <c r="M475" i="16" s="1"/>
  <c r="G475" i="16"/>
  <c r="W474" i="16"/>
  <c r="U474" i="16"/>
  <c r="X474" i="16" s="1"/>
  <c r="Y474" i="16" s="1"/>
  <c r="P474" i="16"/>
  <c r="Q474" i="16" s="1"/>
  <c r="O474" i="16"/>
  <c r="L474" i="16"/>
  <c r="J474" i="16"/>
  <c r="M474" i="16" s="1"/>
  <c r="G474" i="16"/>
  <c r="W473" i="16"/>
  <c r="U473" i="16"/>
  <c r="X473" i="16" s="1"/>
  <c r="P473" i="16"/>
  <c r="Q473" i="16" s="1"/>
  <c r="O473" i="16"/>
  <c r="L473" i="16"/>
  <c r="J473" i="16"/>
  <c r="M473" i="16" s="1"/>
  <c r="G473" i="16"/>
  <c r="W472" i="16"/>
  <c r="U472" i="16"/>
  <c r="X472" i="16" s="1"/>
  <c r="Y472" i="16" s="1"/>
  <c r="P472" i="16"/>
  <c r="Q472" i="16" s="1"/>
  <c r="O472" i="16"/>
  <c r="L472" i="16"/>
  <c r="J472" i="16"/>
  <c r="M472" i="16" s="1"/>
  <c r="G472" i="16"/>
  <c r="W471" i="16"/>
  <c r="U471" i="16"/>
  <c r="X471" i="16" s="1"/>
  <c r="P471" i="16"/>
  <c r="Q471" i="16" s="1"/>
  <c r="O471" i="16"/>
  <c r="L471" i="16"/>
  <c r="J471" i="16"/>
  <c r="M471" i="16" s="1"/>
  <c r="G471" i="16"/>
  <c r="W470" i="16"/>
  <c r="U470" i="16"/>
  <c r="P470" i="16"/>
  <c r="Q470" i="16" s="1"/>
  <c r="O470" i="16"/>
  <c r="L470" i="16"/>
  <c r="J470" i="16"/>
  <c r="M470" i="16" s="1"/>
  <c r="G470" i="16"/>
  <c r="W469" i="16"/>
  <c r="U469" i="16"/>
  <c r="P469" i="16"/>
  <c r="Q469" i="16" s="1"/>
  <c r="O469" i="16"/>
  <c r="L469" i="16"/>
  <c r="J469" i="16"/>
  <c r="M469" i="16" s="1"/>
  <c r="G469" i="16"/>
  <c r="W468" i="16"/>
  <c r="U468" i="16"/>
  <c r="X468" i="16" s="1"/>
  <c r="Y468" i="16" s="1"/>
  <c r="P468" i="16"/>
  <c r="Q468" i="16" s="1"/>
  <c r="O468" i="16"/>
  <c r="L468" i="16"/>
  <c r="J468" i="16"/>
  <c r="M468" i="16" s="1"/>
  <c r="G468" i="16"/>
  <c r="W467" i="16"/>
  <c r="U467" i="16"/>
  <c r="P467" i="16"/>
  <c r="Q467" i="16" s="1"/>
  <c r="O467" i="16"/>
  <c r="L467" i="16"/>
  <c r="J467" i="16"/>
  <c r="M467" i="16" s="1"/>
  <c r="G467" i="16"/>
  <c r="W466" i="16"/>
  <c r="U466" i="16"/>
  <c r="X466" i="16" s="1"/>
  <c r="Y466" i="16" s="1"/>
  <c r="P466" i="16"/>
  <c r="Q466" i="16" s="1"/>
  <c r="O466" i="16"/>
  <c r="L466" i="16"/>
  <c r="J466" i="16"/>
  <c r="M466" i="16" s="1"/>
  <c r="G466" i="16"/>
  <c r="W465" i="16"/>
  <c r="U465" i="16"/>
  <c r="P465" i="16"/>
  <c r="Q465" i="16" s="1"/>
  <c r="O465" i="16"/>
  <c r="L465" i="16"/>
  <c r="J465" i="16"/>
  <c r="M465" i="16" s="1"/>
  <c r="G465" i="16"/>
  <c r="W464" i="16"/>
  <c r="U464" i="16"/>
  <c r="X464" i="16" s="1"/>
  <c r="Y464" i="16" s="1"/>
  <c r="P464" i="16"/>
  <c r="Q464" i="16" s="1"/>
  <c r="O464" i="16"/>
  <c r="L464" i="16"/>
  <c r="J464" i="16"/>
  <c r="M464" i="16" s="1"/>
  <c r="G464" i="16"/>
  <c r="W463" i="16"/>
  <c r="U463" i="16"/>
  <c r="X463" i="16" s="1"/>
  <c r="P463" i="16"/>
  <c r="Q463" i="16" s="1"/>
  <c r="O463" i="16"/>
  <c r="L463" i="16"/>
  <c r="J463" i="16"/>
  <c r="M463" i="16" s="1"/>
  <c r="G463" i="16"/>
  <c r="W462" i="16"/>
  <c r="U462" i="16"/>
  <c r="P462" i="16"/>
  <c r="Q462" i="16" s="1"/>
  <c r="O462" i="16"/>
  <c r="L462" i="16"/>
  <c r="J462" i="16"/>
  <c r="M462" i="16" s="1"/>
  <c r="G462" i="16"/>
  <c r="W461" i="16"/>
  <c r="U461" i="16"/>
  <c r="X461" i="16" s="1"/>
  <c r="P461" i="16"/>
  <c r="Q461" i="16" s="1"/>
  <c r="O461" i="16"/>
  <c r="L461" i="16"/>
  <c r="J461" i="16"/>
  <c r="M461" i="16" s="1"/>
  <c r="G461" i="16"/>
  <c r="W460" i="16"/>
  <c r="U460" i="16"/>
  <c r="X460" i="16" s="1"/>
  <c r="Y460" i="16" s="1"/>
  <c r="P460" i="16"/>
  <c r="Q460" i="16" s="1"/>
  <c r="O460" i="16"/>
  <c r="L460" i="16"/>
  <c r="J460" i="16"/>
  <c r="M460" i="16" s="1"/>
  <c r="G460" i="16"/>
  <c r="W459" i="16"/>
  <c r="U459" i="16"/>
  <c r="P459" i="16"/>
  <c r="Q459" i="16" s="1"/>
  <c r="O459" i="16"/>
  <c r="L459" i="16"/>
  <c r="J459" i="16"/>
  <c r="M459" i="16" s="1"/>
  <c r="G459" i="16"/>
  <c r="W458" i="16"/>
  <c r="U458" i="16"/>
  <c r="X458" i="16" s="1"/>
  <c r="Y458" i="16" s="1"/>
  <c r="P458" i="16"/>
  <c r="Q458" i="16" s="1"/>
  <c r="O458" i="16"/>
  <c r="L458" i="16"/>
  <c r="J458" i="16"/>
  <c r="M458" i="16" s="1"/>
  <c r="G458" i="16"/>
  <c r="W457" i="16"/>
  <c r="U457" i="16"/>
  <c r="P457" i="16"/>
  <c r="Q457" i="16" s="1"/>
  <c r="O457" i="16"/>
  <c r="L457" i="16"/>
  <c r="J457" i="16"/>
  <c r="M457" i="16" s="1"/>
  <c r="G457" i="16"/>
  <c r="W456" i="16"/>
  <c r="U456" i="16"/>
  <c r="X456" i="16" s="1"/>
  <c r="Y456" i="16" s="1"/>
  <c r="P456" i="16"/>
  <c r="Q456" i="16" s="1"/>
  <c r="O456" i="16"/>
  <c r="L456" i="16"/>
  <c r="J456" i="16"/>
  <c r="M456" i="16" s="1"/>
  <c r="G456" i="16"/>
  <c r="W455" i="16"/>
  <c r="U455" i="16"/>
  <c r="X455" i="16" s="1"/>
  <c r="Y455" i="16" s="1"/>
  <c r="P455" i="16"/>
  <c r="Q455" i="16" s="1"/>
  <c r="O455" i="16"/>
  <c r="L455" i="16"/>
  <c r="J455" i="16"/>
  <c r="M455" i="16" s="1"/>
  <c r="G455" i="16"/>
  <c r="W454" i="16"/>
  <c r="U454" i="16"/>
  <c r="P454" i="16"/>
  <c r="Q454" i="16" s="1"/>
  <c r="O454" i="16"/>
  <c r="L454" i="16"/>
  <c r="J454" i="16"/>
  <c r="M454" i="16" s="1"/>
  <c r="G454" i="16"/>
  <c r="W453" i="16"/>
  <c r="U453" i="16"/>
  <c r="P453" i="16"/>
  <c r="Q453" i="16" s="1"/>
  <c r="O453" i="16"/>
  <c r="L453" i="16"/>
  <c r="J453" i="16"/>
  <c r="M453" i="16" s="1"/>
  <c r="G453" i="16"/>
  <c r="W452" i="16"/>
  <c r="U452" i="16"/>
  <c r="X452" i="16" s="1"/>
  <c r="Y452" i="16" s="1"/>
  <c r="P452" i="16"/>
  <c r="Q452" i="16" s="1"/>
  <c r="O452" i="16"/>
  <c r="L452" i="16"/>
  <c r="J452" i="16"/>
  <c r="M452" i="16" s="1"/>
  <c r="G452" i="16"/>
  <c r="W451" i="16"/>
  <c r="U451" i="16"/>
  <c r="P451" i="16"/>
  <c r="Q451" i="16" s="1"/>
  <c r="O451" i="16"/>
  <c r="L451" i="16"/>
  <c r="J451" i="16"/>
  <c r="M451" i="16" s="1"/>
  <c r="G451" i="16"/>
  <c r="Y450" i="16"/>
  <c r="W450" i="16"/>
  <c r="U450" i="16"/>
  <c r="X450" i="16" s="1"/>
  <c r="P450" i="16"/>
  <c r="Q450" i="16" s="1"/>
  <c r="O450" i="16"/>
  <c r="L450" i="16"/>
  <c r="J450" i="16"/>
  <c r="M450" i="16" s="1"/>
  <c r="G450" i="16"/>
  <c r="W449" i="16"/>
  <c r="U449" i="16"/>
  <c r="X449" i="16" s="1"/>
  <c r="P449" i="16"/>
  <c r="Q449" i="16" s="1"/>
  <c r="O449" i="16"/>
  <c r="L449" i="16"/>
  <c r="J449" i="16"/>
  <c r="M449" i="16" s="1"/>
  <c r="G449" i="16"/>
  <c r="W448" i="16"/>
  <c r="U448" i="16"/>
  <c r="X448" i="16" s="1"/>
  <c r="Y448" i="16" s="1"/>
  <c r="P448" i="16"/>
  <c r="Q448" i="16" s="1"/>
  <c r="O448" i="16"/>
  <c r="L448" i="16"/>
  <c r="J448" i="16"/>
  <c r="M448" i="16" s="1"/>
  <c r="G448" i="16"/>
  <c r="W447" i="16"/>
  <c r="U447" i="16"/>
  <c r="X447" i="16" s="1"/>
  <c r="P447" i="16"/>
  <c r="Q447" i="16" s="1"/>
  <c r="O447" i="16"/>
  <c r="L447" i="16"/>
  <c r="J447" i="16"/>
  <c r="M447" i="16" s="1"/>
  <c r="G447" i="16"/>
  <c r="W446" i="16"/>
  <c r="U446" i="16"/>
  <c r="P446" i="16"/>
  <c r="Q446" i="16" s="1"/>
  <c r="O446" i="16"/>
  <c r="L446" i="16"/>
  <c r="J446" i="16"/>
  <c r="M446" i="16" s="1"/>
  <c r="G446" i="16"/>
  <c r="W445" i="16"/>
  <c r="U445" i="16"/>
  <c r="X445" i="16" s="1"/>
  <c r="P445" i="16"/>
  <c r="Q445" i="16" s="1"/>
  <c r="O445" i="16"/>
  <c r="L445" i="16"/>
  <c r="J445" i="16"/>
  <c r="M445" i="16" s="1"/>
  <c r="G445" i="16"/>
  <c r="Y444" i="16"/>
  <c r="W444" i="16"/>
  <c r="U444" i="16"/>
  <c r="X444" i="16" s="1"/>
  <c r="P444" i="16"/>
  <c r="Q444" i="16" s="1"/>
  <c r="O444" i="16"/>
  <c r="L444" i="16"/>
  <c r="J444" i="16"/>
  <c r="M444" i="16" s="1"/>
  <c r="G444" i="16"/>
  <c r="W443" i="16"/>
  <c r="U443" i="16"/>
  <c r="P443" i="16"/>
  <c r="Q443" i="16" s="1"/>
  <c r="O443" i="16"/>
  <c r="L443" i="16"/>
  <c r="J443" i="16"/>
  <c r="M443" i="16" s="1"/>
  <c r="G443" i="16"/>
  <c r="W442" i="16"/>
  <c r="U442" i="16"/>
  <c r="X442" i="16" s="1"/>
  <c r="Y442" i="16" s="1"/>
  <c r="P442" i="16"/>
  <c r="Q442" i="16" s="1"/>
  <c r="O442" i="16"/>
  <c r="L442" i="16"/>
  <c r="J442" i="16"/>
  <c r="M442" i="16" s="1"/>
  <c r="G442" i="16"/>
  <c r="W441" i="16"/>
  <c r="U441" i="16"/>
  <c r="X441" i="16" s="1"/>
  <c r="Y441" i="16" s="1"/>
  <c r="P441" i="16"/>
  <c r="Q441" i="16" s="1"/>
  <c r="O441" i="16"/>
  <c r="L441" i="16"/>
  <c r="J441" i="16"/>
  <c r="M441" i="16" s="1"/>
  <c r="G441" i="16"/>
  <c r="W440" i="16"/>
  <c r="U440" i="16"/>
  <c r="P440" i="16"/>
  <c r="Q440" i="16" s="1"/>
  <c r="O440" i="16"/>
  <c r="L440" i="16"/>
  <c r="J440" i="16"/>
  <c r="M440" i="16" s="1"/>
  <c r="G440" i="16"/>
  <c r="W439" i="16"/>
  <c r="U439" i="16"/>
  <c r="P439" i="16"/>
  <c r="Q439" i="16" s="1"/>
  <c r="O439" i="16"/>
  <c r="L439" i="16"/>
  <c r="J439" i="16"/>
  <c r="M439" i="16" s="1"/>
  <c r="G439" i="16"/>
  <c r="W438" i="16"/>
  <c r="U438" i="16"/>
  <c r="P438" i="16"/>
  <c r="O438" i="16"/>
  <c r="L438" i="16"/>
  <c r="J438" i="16"/>
  <c r="M438" i="16" s="1"/>
  <c r="G438" i="16"/>
  <c r="W437" i="16"/>
  <c r="U437" i="16"/>
  <c r="X437" i="16" s="1"/>
  <c r="Y437" i="16" s="1"/>
  <c r="S437" i="16"/>
  <c r="P437" i="16"/>
  <c r="Q437" i="16" s="1"/>
  <c r="O437" i="16"/>
  <c r="L437" i="16"/>
  <c r="J437" i="16"/>
  <c r="M437" i="16" s="1"/>
  <c r="G437" i="16"/>
  <c r="Y436" i="16"/>
  <c r="W436" i="16"/>
  <c r="U436" i="16"/>
  <c r="X436" i="16" s="1"/>
  <c r="S436" i="16"/>
  <c r="P436" i="16"/>
  <c r="Q436" i="16" s="1"/>
  <c r="O436" i="16"/>
  <c r="L436" i="16"/>
  <c r="J436" i="16"/>
  <c r="M436" i="16" s="1"/>
  <c r="G436" i="16"/>
  <c r="W435" i="16"/>
  <c r="U435" i="16"/>
  <c r="P435" i="16"/>
  <c r="Q435" i="16" s="1"/>
  <c r="O435" i="16"/>
  <c r="L435" i="16"/>
  <c r="J435" i="16"/>
  <c r="M435" i="16" s="1"/>
  <c r="G435" i="16"/>
  <c r="W434" i="16"/>
  <c r="U434" i="16"/>
  <c r="X434" i="16" s="1"/>
  <c r="P434" i="16"/>
  <c r="Q434" i="16" s="1"/>
  <c r="O434" i="16"/>
  <c r="L434" i="16"/>
  <c r="J434" i="16"/>
  <c r="M434" i="16" s="1"/>
  <c r="G434" i="16"/>
  <c r="W433" i="16"/>
  <c r="U433" i="16"/>
  <c r="X433" i="16" s="1"/>
  <c r="Y433" i="16" s="1"/>
  <c r="P433" i="16"/>
  <c r="Q433" i="16" s="1"/>
  <c r="O433" i="16"/>
  <c r="L433" i="16"/>
  <c r="J433" i="16"/>
  <c r="M433" i="16" s="1"/>
  <c r="G433" i="16"/>
  <c r="W432" i="16"/>
  <c r="U432" i="16"/>
  <c r="X432" i="16" s="1"/>
  <c r="Y432" i="16" s="1"/>
  <c r="P432" i="16"/>
  <c r="Q432" i="16" s="1"/>
  <c r="O432" i="16"/>
  <c r="L432" i="16"/>
  <c r="J432" i="16"/>
  <c r="M432" i="16" s="1"/>
  <c r="G432" i="16"/>
  <c r="W431" i="16"/>
  <c r="U431" i="16"/>
  <c r="P431" i="16"/>
  <c r="Q431" i="16" s="1"/>
  <c r="O431" i="16"/>
  <c r="L431" i="16"/>
  <c r="J431" i="16"/>
  <c r="M431" i="16" s="1"/>
  <c r="G431" i="16"/>
  <c r="W430" i="16"/>
  <c r="U430" i="16"/>
  <c r="P430" i="16"/>
  <c r="O430" i="16"/>
  <c r="L430" i="16"/>
  <c r="J430" i="16"/>
  <c r="M430" i="16" s="1"/>
  <c r="G430" i="16"/>
  <c r="W429" i="16"/>
  <c r="U429" i="16"/>
  <c r="X429" i="16" s="1"/>
  <c r="Y429" i="16" s="1"/>
  <c r="P429" i="16"/>
  <c r="Q429" i="16" s="1"/>
  <c r="O429" i="16"/>
  <c r="L429" i="16"/>
  <c r="J429" i="16"/>
  <c r="M429" i="16" s="1"/>
  <c r="G429" i="16"/>
  <c r="W428" i="16"/>
  <c r="U428" i="16"/>
  <c r="P428" i="16"/>
  <c r="Q428" i="16" s="1"/>
  <c r="O428" i="16"/>
  <c r="L428" i="16"/>
  <c r="J428" i="16"/>
  <c r="M428" i="16" s="1"/>
  <c r="G428" i="16"/>
  <c r="W427" i="16"/>
  <c r="U427" i="16"/>
  <c r="X427" i="16" s="1"/>
  <c r="Y427" i="16" s="1"/>
  <c r="P427" i="16"/>
  <c r="Q427" i="16" s="1"/>
  <c r="O427" i="16"/>
  <c r="L427" i="16"/>
  <c r="J427" i="16"/>
  <c r="M427" i="16" s="1"/>
  <c r="G427" i="16"/>
  <c r="W426" i="16"/>
  <c r="U426" i="16"/>
  <c r="X426" i="16" s="1"/>
  <c r="P426" i="16"/>
  <c r="Q426" i="16" s="1"/>
  <c r="O426" i="16"/>
  <c r="L426" i="16"/>
  <c r="J426" i="16"/>
  <c r="M426" i="16" s="1"/>
  <c r="G426" i="16"/>
  <c r="W425" i="16"/>
  <c r="U425" i="16"/>
  <c r="X425" i="16" s="1"/>
  <c r="Y425" i="16" s="1"/>
  <c r="P425" i="16"/>
  <c r="Q425" i="16" s="1"/>
  <c r="O425" i="16"/>
  <c r="L425" i="16"/>
  <c r="J425" i="16"/>
  <c r="M425" i="16" s="1"/>
  <c r="G425" i="16"/>
  <c r="Y424" i="16"/>
  <c r="W424" i="16"/>
  <c r="U424" i="16"/>
  <c r="X424" i="16" s="1"/>
  <c r="P424" i="16"/>
  <c r="Q424" i="16" s="1"/>
  <c r="O424" i="16"/>
  <c r="L424" i="16"/>
  <c r="J424" i="16"/>
  <c r="M424" i="16" s="1"/>
  <c r="G424" i="16"/>
  <c r="W423" i="16"/>
  <c r="U423" i="16"/>
  <c r="P423" i="16"/>
  <c r="Q423" i="16" s="1"/>
  <c r="O423" i="16"/>
  <c r="L423" i="16"/>
  <c r="J423" i="16"/>
  <c r="M423" i="16" s="1"/>
  <c r="G423" i="16"/>
  <c r="W422" i="16"/>
  <c r="U422" i="16"/>
  <c r="P422" i="16"/>
  <c r="O422" i="16"/>
  <c r="L422" i="16"/>
  <c r="J422" i="16"/>
  <c r="M422" i="16" s="1"/>
  <c r="G422" i="16"/>
  <c r="W421" i="16"/>
  <c r="U421" i="16"/>
  <c r="X421" i="16" s="1"/>
  <c r="Y421" i="16" s="1"/>
  <c r="P421" i="16"/>
  <c r="Q421" i="16" s="1"/>
  <c r="O421" i="16"/>
  <c r="L421" i="16"/>
  <c r="J421" i="16"/>
  <c r="M421" i="16" s="1"/>
  <c r="G421" i="16"/>
  <c r="W420" i="16"/>
  <c r="U420" i="16"/>
  <c r="P420" i="16"/>
  <c r="Q420" i="16" s="1"/>
  <c r="O420" i="16"/>
  <c r="L420" i="16"/>
  <c r="J420" i="16"/>
  <c r="M420" i="16" s="1"/>
  <c r="G420" i="16"/>
  <c r="W419" i="16"/>
  <c r="U419" i="16"/>
  <c r="P419" i="16"/>
  <c r="Q419" i="16" s="1"/>
  <c r="O419" i="16"/>
  <c r="L419" i="16"/>
  <c r="J419" i="16"/>
  <c r="M419" i="16" s="1"/>
  <c r="G419" i="16"/>
  <c r="W418" i="16"/>
  <c r="U418" i="16"/>
  <c r="X418" i="16" s="1"/>
  <c r="S418" i="16"/>
  <c r="P418" i="16"/>
  <c r="Q418" i="16" s="1"/>
  <c r="O418" i="16"/>
  <c r="L418" i="16"/>
  <c r="J418" i="16"/>
  <c r="M418" i="16" s="1"/>
  <c r="G418" i="16"/>
  <c r="W417" i="16"/>
  <c r="U417" i="16"/>
  <c r="X417" i="16" s="1"/>
  <c r="Y417" i="16" s="1"/>
  <c r="P417" i="16"/>
  <c r="Q417" i="16" s="1"/>
  <c r="O417" i="16"/>
  <c r="L417" i="16"/>
  <c r="J417" i="16"/>
  <c r="M417" i="16" s="1"/>
  <c r="G417" i="16"/>
  <c r="W416" i="16"/>
  <c r="U416" i="16"/>
  <c r="X416" i="16" s="1"/>
  <c r="Y416" i="16" s="1"/>
  <c r="P416" i="16"/>
  <c r="Q416" i="16" s="1"/>
  <c r="O416" i="16"/>
  <c r="L416" i="16"/>
  <c r="J416" i="16"/>
  <c r="M416" i="16" s="1"/>
  <c r="G416" i="16"/>
  <c r="W415" i="16"/>
  <c r="U415" i="16"/>
  <c r="P415" i="16"/>
  <c r="Q415" i="16" s="1"/>
  <c r="O415" i="16"/>
  <c r="L415" i="16"/>
  <c r="J415" i="16"/>
  <c r="M415" i="16" s="1"/>
  <c r="G415" i="16"/>
  <c r="W414" i="16"/>
  <c r="U414" i="16"/>
  <c r="P414" i="16"/>
  <c r="Q414" i="16" s="1"/>
  <c r="O414" i="16"/>
  <c r="L414" i="16"/>
  <c r="J414" i="16"/>
  <c r="M414" i="16" s="1"/>
  <c r="G414" i="16"/>
  <c r="W413" i="16"/>
  <c r="U413" i="16"/>
  <c r="X413" i="16" s="1"/>
  <c r="P413" i="16"/>
  <c r="Q413" i="16" s="1"/>
  <c r="O413" i="16"/>
  <c r="L413" i="16"/>
  <c r="J413" i="16"/>
  <c r="M413" i="16" s="1"/>
  <c r="G413" i="16"/>
  <c r="W412" i="16"/>
  <c r="U412" i="16"/>
  <c r="P412" i="16"/>
  <c r="Q412" i="16" s="1"/>
  <c r="O412" i="16"/>
  <c r="L412" i="16"/>
  <c r="J412" i="16"/>
  <c r="M412" i="16" s="1"/>
  <c r="G412" i="16"/>
  <c r="W411" i="16"/>
  <c r="U411" i="16"/>
  <c r="X411" i="16" s="1"/>
  <c r="P411" i="16"/>
  <c r="Q411" i="16" s="1"/>
  <c r="O411" i="16"/>
  <c r="L411" i="16"/>
  <c r="J411" i="16"/>
  <c r="M411" i="16" s="1"/>
  <c r="G411" i="16"/>
  <c r="W410" i="16"/>
  <c r="U410" i="16"/>
  <c r="P410" i="16"/>
  <c r="O410" i="16"/>
  <c r="L410" i="16"/>
  <c r="J410" i="16"/>
  <c r="M410" i="16" s="1"/>
  <c r="G410" i="16"/>
  <c r="W409" i="16"/>
  <c r="U409" i="16"/>
  <c r="X409" i="16" s="1"/>
  <c r="Y409" i="16" s="1"/>
  <c r="P409" i="16"/>
  <c r="Q409" i="16" s="1"/>
  <c r="O409" i="16"/>
  <c r="L409" i="16"/>
  <c r="J409" i="16"/>
  <c r="M409" i="16" s="1"/>
  <c r="G409" i="16"/>
  <c r="W408" i="16"/>
  <c r="U408" i="16"/>
  <c r="X408" i="16" s="1"/>
  <c r="Y408" i="16" s="1"/>
  <c r="P408" i="16"/>
  <c r="Q408" i="16" s="1"/>
  <c r="O408" i="16"/>
  <c r="L408" i="16"/>
  <c r="J408" i="16"/>
  <c r="M408" i="16" s="1"/>
  <c r="G408" i="16"/>
  <c r="W407" i="16"/>
  <c r="U407" i="16"/>
  <c r="X407" i="16" s="1"/>
  <c r="P407" i="16"/>
  <c r="Q407" i="16" s="1"/>
  <c r="O407" i="16"/>
  <c r="L407" i="16"/>
  <c r="J407" i="16"/>
  <c r="M407" i="16" s="1"/>
  <c r="G407" i="16"/>
  <c r="W406" i="16"/>
  <c r="U406" i="16"/>
  <c r="S406" i="16"/>
  <c r="P406" i="16"/>
  <c r="O406" i="16"/>
  <c r="L406" i="16"/>
  <c r="J406" i="16"/>
  <c r="M406" i="16" s="1"/>
  <c r="G406" i="16"/>
  <c r="W405" i="16"/>
  <c r="U405" i="16"/>
  <c r="X405" i="16" s="1"/>
  <c r="P405" i="16"/>
  <c r="Q405" i="16" s="1"/>
  <c r="O405" i="16"/>
  <c r="L405" i="16"/>
  <c r="J405" i="16"/>
  <c r="M405" i="16" s="1"/>
  <c r="G405" i="16"/>
  <c r="W404" i="16"/>
  <c r="U404" i="16"/>
  <c r="P404" i="16"/>
  <c r="Q404" i="16" s="1"/>
  <c r="O404" i="16"/>
  <c r="L404" i="16"/>
  <c r="J404" i="16"/>
  <c r="M404" i="16" s="1"/>
  <c r="G404" i="16"/>
  <c r="W403" i="16"/>
  <c r="U403" i="16"/>
  <c r="X403" i="16" s="1"/>
  <c r="Y403" i="16" s="1"/>
  <c r="P403" i="16"/>
  <c r="Q403" i="16" s="1"/>
  <c r="O403" i="16"/>
  <c r="L403" i="16"/>
  <c r="J403" i="16"/>
  <c r="M403" i="16" s="1"/>
  <c r="G403" i="16"/>
  <c r="W402" i="16"/>
  <c r="U402" i="16"/>
  <c r="X402" i="16" s="1"/>
  <c r="P402" i="16"/>
  <c r="O402" i="16"/>
  <c r="L402" i="16"/>
  <c r="J402" i="16"/>
  <c r="M402" i="16" s="1"/>
  <c r="G402" i="16"/>
  <c r="W401" i="16"/>
  <c r="U401" i="16"/>
  <c r="X401" i="16" s="1"/>
  <c r="Y401" i="16" s="1"/>
  <c r="P401" i="16"/>
  <c r="Q401" i="16" s="1"/>
  <c r="O401" i="16"/>
  <c r="L401" i="16"/>
  <c r="J401" i="16"/>
  <c r="M401" i="16" s="1"/>
  <c r="G401" i="16"/>
  <c r="W400" i="16"/>
  <c r="U400" i="16"/>
  <c r="X400" i="16" s="1"/>
  <c r="Y400" i="16" s="1"/>
  <c r="S400" i="16"/>
  <c r="P400" i="16"/>
  <c r="Q400" i="16" s="1"/>
  <c r="O400" i="16"/>
  <c r="L400" i="16"/>
  <c r="J400" i="16"/>
  <c r="M400" i="16" s="1"/>
  <c r="G400" i="16"/>
  <c r="W399" i="16"/>
  <c r="U399" i="16"/>
  <c r="P399" i="16"/>
  <c r="Q399" i="16" s="1"/>
  <c r="O399" i="16"/>
  <c r="L399" i="16"/>
  <c r="J399" i="16"/>
  <c r="M399" i="16" s="1"/>
  <c r="G399" i="16"/>
  <c r="W398" i="16"/>
  <c r="U398" i="16"/>
  <c r="P398" i="16"/>
  <c r="O398" i="16"/>
  <c r="L398" i="16"/>
  <c r="J398" i="16"/>
  <c r="M398" i="16" s="1"/>
  <c r="G398" i="16"/>
  <c r="W397" i="16"/>
  <c r="U397" i="16"/>
  <c r="X397" i="16" s="1"/>
  <c r="Y397" i="16" s="1"/>
  <c r="P397" i="16"/>
  <c r="Q397" i="16" s="1"/>
  <c r="O397" i="16"/>
  <c r="L397" i="16"/>
  <c r="J397" i="16"/>
  <c r="M397" i="16" s="1"/>
  <c r="G397" i="16"/>
  <c r="W396" i="16"/>
  <c r="U396" i="16"/>
  <c r="X396" i="16" s="1"/>
  <c r="P396" i="16"/>
  <c r="Q396" i="16" s="1"/>
  <c r="O396" i="16"/>
  <c r="L396" i="16"/>
  <c r="J396" i="16"/>
  <c r="M396" i="16" s="1"/>
  <c r="G396" i="16"/>
  <c r="W395" i="16"/>
  <c r="U395" i="16"/>
  <c r="X395" i="16" s="1"/>
  <c r="P395" i="16"/>
  <c r="Q395" i="16" s="1"/>
  <c r="O395" i="16"/>
  <c r="L395" i="16"/>
  <c r="J395" i="16"/>
  <c r="M395" i="16" s="1"/>
  <c r="G395" i="16"/>
  <c r="W394" i="16"/>
  <c r="U394" i="16"/>
  <c r="P394" i="16"/>
  <c r="O394" i="16"/>
  <c r="L394" i="16"/>
  <c r="J394" i="16"/>
  <c r="M394" i="16" s="1"/>
  <c r="G394" i="16"/>
  <c r="W393" i="16"/>
  <c r="U393" i="16"/>
  <c r="S393" i="16"/>
  <c r="P393" i="16"/>
  <c r="Q393" i="16" s="1"/>
  <c r="O393" i="16"/>
  <c r="L393" i="16"/>
  <c r="J393" i="16"/>
  <c r="M393" i="16" s="1"/>
  <c r="G393" i="16"/>
  <c r="Y392" i="16"/>
  <c r="W392" i="16"/>
  <c r="U392" i="16"/>
  <c r="X392" i="16" s="1"/>
  <c r="S392" i="16"/>
  <c r="P392" i="16"/>
  <c r="Q392" i="16" s="1"/>
  <c r="O392" i="16"/>
  <c r="L392" i="16"/>
  <c r="J392" i="16"/>
  <c r="M392" i="16" s="1"/>
  <c r="G392" i="16"/>
  <c r="Y391" i="16"/>
  <c r="W391" i="16"/>
  <c r="U391" i="16"/>
  <c r="X391" i="16" s="1"/>
  <c r="S391" i="16"/>
  <c r="P391" i="16"/>
  <c r="Q391" i="16" s="1"/>
  <c r="O391" i="16"/>
  <c r="L391" i="16"/>
  <c r="J391" i="16"/>
  <c r="M391" i="16" s="1"/>
  <c r="G391" i="16"/>
  <c r="W390" i="16"/>
  <c r="U390" i="16"/>
  <c r="P390" i="16"/>
  <c r="Q390" i="16" s="1"/>
  <c r="O390" i="16"/>
  <c r="L390" i="16"/>
  <c r="J390" i="16"/>
  <c r="M390" i="16" s="1"/>
  <c r="G390" i="16"/>
  <c r="W389" i="16"/>
  <c r="U389" i="16"/>
  <c r="X389" i="16" s="1"/>
  <c r="Y389" i="16" s="1"/>
  <c r="P389" i="16"/>
  <c r="Q389" i="16" s="1"/>
  <c r="O389" i="16"/>
  <c r="L389" i="16"/>
  <c r="J389" i="16"/>
  <c r="M389" i="16" s="1"/>
  <c r="G389" i="16"/>
  <c r="W388" i="16"/>
  <c r="U388" i="16"/>
  <c r="P388" i="16"/>
  <c r="Q388" i="16" s="1"/>
  <c r="O388" i="16"/>
  <c r="L388" i="16"/>
  <c r="J388" i="16"/>
  <c r="M388" i="16" s="1"/>
  <c r="G388" i="16"/>
  <c r="W387" i="16"/>
  <c r="U387" i="16"/>
  <c r="X387" i="16" s="1"/>
  <c r="P387" i="16"/>
  <c r="Q387" i="16" s="1"/>
  <c r="O387" i="16"/>
  <c r="L387" i="16"/>
  <c r="J387" i="16"/>
  <c r="M387" i="16" s="1"/>
  <c r="G387" i="16"/>
  <c r="W386" i="16"/>
  <c r="U386" i="16"/>
  <c r="X386" i="16" s="1"/>
  <c r="S386" i="16"/>
  <c r="P386" i="16"/>
  <c r="Q386" i="16" s="1"/>
  <c r="O386" i="16"/>
  <c r="L386" i="16"/>
  <c r="J386" i="16"/>
  <c r="M386" i="16" s="1"/>
  <c r="G386" i="16"/>
  <c r="W385" i="16"/>
  <c r="U385" i="16"/>
  <c r="X385" i="16" s="1"/>
  <c r="Y385" i="16" s="1"/>
  <c r="P385" i="16"/>
  <c r="Q385" i="16" s="1"/>
  <c r="O385" i="16"/>
  <c r="L385" i="16"/>
  <c r="J385" i="16"/>
  <c r="M385" i="16" s="1"/>
  <c r="G385" i="16"/>
  <c r="W384" i="16"/>
  <c r="U384" i="16"/>
  <c r="P384" i="16"/>
  <c r="Q384" i="16" s="1"/>
  <c r="O384" i="16"/>
  <c r="L384" i="16"/>
  <c r="J384" i="16"/>
  <c r="M384" i="16" s="1"/>
  <c r="G384" i="16"/>
  <c r="W383" i="16"/>
  <c r="U383" i="16"/>
  <c r="X383" i="16" s="1"/>
  <c r="S383" i="16"/>
  <c r="P383" i="16"/>
  <c r="Q383" i="16" s="1"/>
  <c r="O383" i="16"/>
  <c r="L383" i="16"/>
  <c r="J383" i="16"/>
  <c r="M383" i="16" s="1"/>
  <c r="G383" i="16"/>
  <c r="W382" i="16"/>
  <c r="U382" i="16"/>
  <c r="X382" i="16" s="1"/>
  <c r="P382" i="16"/>
  <c r="Q382" i="16" s="1"/>
  <c r="O382" i="16"/>
  <c r="L382" i="16"/>
  <c r="J382" i="16"/>
  <c r="M382" i="16" s="1"/>
  <c r="G382" i="16"/>
  <c r="W381" i="16"/>
  <c r="U381" i="16"/>
  <c r="X381" i="16" s="1"/>
  <c r="Y381" i="16" s="1"/>
  <c r="P381" i="16"/>
  <c r="Q381" i="16" s="1"/>
  <c r="O381" i="16"/>
  <c r="L381" i="16"/>
  <c r="J381" i="16"/>
  <c r="M381" i="16" s="1"/>
  <c r="G381" i="16"/>
  <c r="W380" i="16"/>
  <c r="U380" i="16"/>
  <c r="P380" i="16"/>
  <c r="Q380" i="16" s="1"/>
  <c r="O380" i="16"/>
  <c r="L380" i="16"/>
  <c r="J380" i="16"/>
  <c r="M380" i="16" s="1"/>
  <c r="G380" i="16"/>
  <c r="W379" i="16"/>
  <c r="U379" i="16"/>
  <c r="X379" i="16" s="1"/>
  <c r="Y379" i="16" s="1"/>
  <c r="P379" i="16"/>
  <c r="Q379" i="16" s="1"/>
  <c r="O379" i="16"/>
  <c r="L379" i="16"/>
  <c r="J379" i="16"/>
  <c r="M379" i="16" s="1"/>
  <c r="G379" i="16"/>
  <c r="W378" i="16"/>
  <c r="U378" i="16"/>
  <c r="X378" i="16" s="1"/>
  <c r="P378" i="16"/>
  <c r="Q378" i="16" s="1"/>
  <c r="O378" i="16"/>
  <c r="L378" i="16"/>
  <c r="J378" i="16"/>
  <c r="M378" i="16" s="1"/>
  <c r="G378" i="16"/>
  <c r="W377" i="16"/>
  <c r="U377" i="16"/>
  <c r="X377" i="16" s="1"/>
  <c r="P377" i="16"/>
  <c r="Q377" i="16" s="1"/>
  <c r="O377" i="16"/>
  <c r="L377" i="16"/>
  <c r="J377" i="16"/>
  <c r="M377" i="16" s="1"/>
  <c r="G377" i="16"/>
  <c r="W376" i="16"/>
  <c r="U376" i="16"/>
  <c r="P376" i="16"/>
  <c r="Q376" i="16" s="1"/>
  <c r="O376" i="16"/>
  <c r="L376" i="16"/>
  <c r="J376" i="16"/>
  <c r="M376" i="16" s="1"/>
  <c r="G376" i="16"/>
  <c r="W375" i="16"/>
  <c r="U375" i="16"/>
  <c r="X375" i="16" s="1"/>
  <c r="P375" i="16"/>
  <c r="Q375" i="16" s="1"/>
  <c r="O375" i="16"/>
  <c r="L375" i="16"/>
  <c r="J375" i="16"/>
  <c r="M375" i="16" s="1"/>
  <c r="G375" i="16"/>
  <c r="W374" i="16"/>
  <c r="U374" i="16"/>
  <c r="X374" i="16" s="1"/>
  <c r="P374" i="16"/>
  <c r="Q374" i="16" s="1"/>
  <c r="O374" i="16"/>
  <c r="L374" i="16"/>
  <c r="J374" i="16"/>
  <c r="M374" i="16" s="1"/>
  <c r="G374" i="16"/>
  <c r="Y373" i="16"/>
  <c r="W373" i="16"/>
  <c r="U373" i="16"/>
  <c r="X373" i="16" s="1"/>
  <c r="P373" i="16"/>
  <c r="Q373" i="16" s="1"/>
  <c r="O373" i="16"/>
  <c r="L373" i="16"/>
  <c r="J373" i="16"/>
  <c r="M373" i="16" s="1"/>
  <c r="G373" i="16"/>
  <c r="Y372" i="16"/>
  <c r="W372" i="16"/>
  <c r="U372" i="16"/>
  <c r="X372" i="16" s="1"/>
  <c r="P372" i="16"/>
  <c r="Q372" i="16" s="1"/>
  <c r="O372" i="16"/>
  <c r="L372" i="16"/>
  <c r="J372" i="16"/>
  <c r="M372" i="16" s="1"/>
  <c r="G372" i="16"/>
  <c r="W371" i="16"/>
  <c r="U371" i="16"/>
  <c r="X371" i="16" s="1"/>
  <c r="P371" i="16"/>
  <c r="Q371" i="16" s="1"/>
  <c r="O371" i="16"/>
  <c r="L371" i="16"/>
  <c r="J371" i="16"/>
  <c r="M371" i="16" s="1"/>
  <c r="G371" i="16"/>
  <c r="W370" i="16"/>
  <c r="U370" i="16"/>
  <c r="P370" i="16"/>
  <c r="O370" i="16"/>
  <c r="L370" i="16"/>
  <c r="J370" i="16"/>
  <c r="M370" i="16" s="1"/>
  <c r="G370" i="16"/>
  <c r="W369" i="16"/>
  <c r="U369" i="16"/>
  <c r="X369" i="16" s="1"/>
  <c r="Y369" i="16" s="1"/>
  <c r="S369" i="16"/>
  <c r="P369" i="16"/>
  <c r="Q369" i="16" s="1"/>
  <c r="O369" i="16"/>
  <c r="L369" i="16"/>
  <c r="J369" i="16"/>
  <c r="M369" i="16" s="1"/>
  <c r="G369" i="16"/>
  <c r="W368" i="16"/>
  <c r="U368" i="16"/>
  <c r="X368" i="16" s="1"/>
  <c r="P368" i="16"/>
  <c r="Q368" i="16" s="1"/>
  <c r="O368" i="16"/>
  <c r="L368" i="16"/>
  <c r="J368" i="16"/>
  <c r="M368" i="16" s="1"/>
  <c r="G368" i="16"/>
  <c r="W367" i="16"/>
  <c r="U367" i="16"/>
  <c r="X367" i="16" s="1"/>
  <c r="Y367" i="16" s="1"/>
  <c r="P367" i="16"/>
  <c r="Q367" i="16" s="1"/>
  <c r="O367" i="16"/>
  <c r="L367" i="16"/>
  <c r="J367" i="16"/>
  <c r="M367" i="16" s="1"/>
  <c r="G367" i="16"/>
  <c r="W366" i="16"/>
  <c r="U366" i="16"/>
  <c r="P366" i="16"/>
  <c r="O366" i="16"/>
  <c r="L366" i="16"/>
  <c r="J366" i="16"/>
  <c r="M366" i="16" s="1"/>
  <c r="G366" i="16"/>
  <c r="W365" i="16"/>
  <c r="U365" i="16"/>
  <c r="S365" i="16"/>
  <c r="P365" i="16"/>
  <c r="Q365" i="16" s="1"/>
  <c r="O365" i="16"/>
  <c r="L365" i="16"/>
  <c r="J365" i="16"/>
  <c r="M365" i="16" s="1"/>
  <c r="G365" i="16"/>
  <c r="W364" i="16"/>
  <c r="U364" i="16"/>
  <c r="P364" i="16"/>
  <c r="Q364" i="16" s="1"/>
  <c r="O364" i="16"/>
  <c r="L364" i="16"/>
  <c r="J364" i="16"/>
  <c r="M364" i="16" s="1"/>
  <c r="G364" i="16"/>
  <c r="Y363" i="16"/>
  <c r="W363" i="16"/>
  <c r="U363" i="16"/>
  <c r="X363" i="16" s="1"/>
  <c r="S363" i="16"/>
  <c r="P363" i="16"/>
  <c r="Q363" i="16" s="1"/>
  <c r="O363" i="16"/>
  <c r="L363" i="16"/>
  <c r="J363" i="16"/>
  <c r="M363" i="16" s="1"/>
  <c r="G363" i="16"/>
  <c r="Y362" i="16"/>
  <c r="W362" i="16"/>
  <c r="U362" i="16"/>
  <c r="X362" i="16" s="1"/>
  <c r="S362" i="16"/>
  <c r="P362" i="16"/>
  <c r="Q362" i="16" s="1"/>
  <c r="O362" i="16"/>
  <c r="L362" i="16"/>
  <c r="J362" i="16"/>
  <c r="M362" i="16" s="1"/>
  <c r="G362" i="16"/>
  <c r="W361" i="16"/>
  <c r="U361" i="16"/>
  <c r="P361" i="16"/>
  <c r="O361" i="16"/>
  <c r="L361" i="16"/>
  <c r="J361" i="16"/>
  <c r="M361" i="16" s="1"/>
  <c r="G361" i="16"/>
  <c r="W360" i="16"/>
  <c r="U360" i="16"/>
  <c r="S360" i="16"/>
  <c r="P360" i="16"/>
  <c r="O360" i="16"/>
  <c r="L360" i="16"/>
  <c r="J360" i="16"/>
  <c r="M360" i="16" s="1"/>
  <c r="G360" i="16"/>
  <c r="W359" i="16"/>
  <c r="U359" i="16"/>
  <c r="X359" i="16" s="1"/>
  <c r="Y359" i="16" s="1"/>
  <c r="P359" i="16"/>
  <c r="Q359" i="16" s="1"/>
  <c r="O359" i="16"/>
  <c r="L359" i="16"/>
  <c r="J359" i="16"/>
  <c r="M359" i="16" s="1"/>
  <c r="G359" i="16"/>
  <c r="W358" i="16"/>
  <c r="U358" i="16"/>
  <c r="P358" i="16"/>
  <c r="Q358" i="16" s="1"/>
  <c r="O358" i="16"/>
  <c r="L358" i="16"/>
  <c r="J358" i="16"/>
  <c r="M358" i="16" s="1"/>
  <c r="G358" i="16"/>
  <c r="W357" i="16"/>
  <c r="U357" i="16"/>
  <c r="X357" i="16" s="1"/>
  <c r="Y357" i="16" s="1"/>
  <c r="P357" i="16"/>
  <c r="Q357" i="16" s="1"/>
  <c r="O357" i="16"/>
  <c r="L357" i="16"/>
  <c r="J357" i="16"/>
  <c r="M357" i="16" s="1"/>
  <c r="G357" i="16"/>
  <c r="W356" i="16"/>
  <c r="U356" i="16"/>
  <c r="P356" i="16"/>
  <c r="Q356" i="16" s="1"/>
  <c r="O356" i="16"/>
  <c r="L356" i="16"/>
  <c r="J356" i="16"/>
  <c r="M356" i="16" s="1"/>
  <c r="G356" i="16"/>
  <c r="W355" i="16"/>
  <c r="U355" i="16"/>
  <c r="P355" i="16"/>
  <c r="Q355" i="16" s="1"/>
  <c r="O355" i="16"/>
  <c r="L355" i="16"/>
  <c r="J355" i="16"/>
  <c r="M355" i="16" s="1"/>
  <c r="G355" i="16"/>
  <c r="W354" i="16"/>
  <c r="U354" i="16"/>
  <c r="X354" i="16" s="1"/>
  <c r="Y354" i="16" s="1"/>
  <c r="P354" i="16"/>
  <c r="Q354" i="16" s="1"/>
  <c r="O354" i="16"/>
  <c r="L354" i="16"/>
  <c r="J354" i="16"/>
  <c r="M354" i="16" s="1"/>
  <c r="G354" i="16"/>
  <c r="W353" i="16"/>
  <c r="U353" i="16"/>
  <c r="P353" i="16"/>
  <c r="O353" i="16"/>
  <c r="L353" i="16"/>
  <c r="J353" i="16"/>
  <c r="M353" i="16" s="1"/>
  <c r="G353" i="16"/>
  <c r="W352" i="16"/>
  <c r="U352" i="16"/>
  <c r="P352" i="16"/>
  <c r="O352" i="16"/>
  <c r="L352" i="16"/>
  <c r="J352" i="16"/>
  <c r="M352" i="16" s="1"/>
  <c r="G352" i="16"/>
  <c r="W351" i="16"/>
  <c r="U351" i="16"/>
  <c r="X351" i="16" s="1"/>
  <c r="Y351" i="16" s="1"/>
  <c r="P351" i="16"/>
  <c r="Q351" i="16" s="1"/>
  <c r="O351" i="16"/>
  <c r="L351" i="16"/>
  <c r="J351" i="16"/>
  <c r="M351" i="16" s="1"/>
  <c r="G351" i="16"/>
  <c r="W350" i="16"/>
  <c r="U350" i="16"/>
  <c r="P350" i="16"/>
  <c r="Q350" i="16" s="1"/>
  <c r="O350" i="16"/>
  <c r="L350" i="16"/>
  <c r="J350" i="16"/>
  <c r="M350" i="16" s="1"/>
  <c r="G350" i="16"/>
  <c r="W349" i="16"/>
  <c r="U349" i="16"/>
  <c r="X349" i="16" s="1"/>
  <c r="Y349" i="16" s="1"/>
  <c r="P349" i="16"/>
  <c r="Q349" i="16" s="1"/>
  <c r="O349" i="16"/>
  <c r="L349" i="16"/>
  <c r="J349" i="16"/>
  <c r="M349" i="16" s="1"/>
  <c r="G349" i="16"/>
  <c r="W348" i="16"/>
  <c r="U348" i="16"/>
  <c r="P348" i="16"/>
  <c r="Q348" i="16" s="1"/>
  <c r="O348" i="16"/>
  <c r="L348" i="16"/>
  <c r="J348" i="16"/>
  <c r="M348" i="16" s="1"/>
  <c r="G348" i="16"/>
  <c r="W347" i="16"/>
  <c r="U347" i="16"/>
  <c r="X347" i="16" s="1"/>
  <c r="P347" i="16"/>
  <c r="Q347" i="16" s="1"/>
  <c r="O347" i="16"/>
  <c r="L347" i="16"/>
  <c r="J347" i="16"/>
  <c r="M347" i="16" s="1"/>
  <c r="G347" i="16"/>
  <c r="W346" i="16"/>
  <c r="U346" i="16"/>
  <c r="X346" i="16" s="1"/>
  <c r="Y346" i="16" s="1"/>
  <c r="P346" i="16"/>
  <c r="Q346" i="16" s="1"/>
  <c r="O346" i="16"/>
  <c r="L346" i="16"/>
  <c r="J346" i="16"/>
  <c r="M346" i="16" s="1"/>
  <c r="G346" i="16"/>
  <c r="W345" i="16"/>
  <c r="U345" i="16"/>
  <c r="P345" i="16"/>
  <c r="O345" i="16"/>
  <c r="L345" i="16"/>
  <c r="J345" i="16"/>
  <c r="M345" i="16" s="1"/>
  <c r="G345" i="16"/>
  <c r="W344" i="16"/>
  <c r="U344" i="16"/>
  <c r="S344" i="16"/>
  <c r="P344" i="16"/>
  <c r="O344" i="16"/>
  <c r="L344" i="16"/>
  <c r="J344" i="16"/>
  <c r="M344" i="16" s="1"/>
  <c r="G344" i="16"/>
  <c r="W343" i="16"/>
  <c r="U343" i="16"/>
  <c r="X343" i="16" s="1"/>
  <c r="Y343" i="16" s="1"/>
  <c r="P343" i="16"/>
  <c r="Q343" i="16" s="1"/>
  <c r="O343" i="16"/>
  <c r="L343" i="16"/>
  <c r="J343" i="16"/>
  <c r="M343" i="16" s="1"/>
  <c r="G343" i="16"/>
  <c r="W342" i="16"/>
  <c r="U342" i="16"/>
  <c r="P342" i="16"/>
  <c r="Q342" i="16" s="1"/>
  <c r="O342" i="16"/>
  <c r="L342" i="16"/>
  <c r="J342" i="16"/>
  <c r="M342" i="16" s="1"/>
  <c r="G342" i="16"/>
  <c r="W341" i="16"/>
  <c r="U341" i="16"/>
  <c r="X341" i="16" s="1"/>
  <c r="Y341" i="16" s="1"/>
  <c r="P341" i="16"/>
  <c r="Q341" i="16" s="1"/>
  <c r="O341" i="16"/>
  <c r="L341" i="16"/>
  <c r="J341" i="16"/>
  <c r="M341" i="16" s="1"/>
  <c r="G341" i="16"/>
  <c r="W340" i="16"/>
  <c r="U340" i="16"/>
  <c r="P340" i="16"/>
  <c r="Q340" i="16" s="1"/>
  <c r="O340" i="16"/>
  <c r="L340" i="16"/>
  <c r="J340" i="16"/>
  <c r="M340" i="16" s="1"/>
  <c r="G340" i="16"/>
  <c r="W339" i="16"/>
  <c r="U339" i="16"/>
  <c r="X339" i="16" s="1"/>
  <c r="P339" i="16"/>
  <c r="Q339" i="16" s="1"/>
  <c r="O339" i="16"/>
  <c r="L339" i="16"/>
  <c r="J339" i="16"/>
  <c r="M339" i="16" s="1"/>
  <c r="G339" i="16"/>
  <c r="W338" i="16"/>
  <c r="U338" i="16"/>
  <c r="X338" i="16" s="1"/>
  <c r="Y338" i="16" s="1"/>
  <c r="P338" i="16"/>
  <c r="Q338" i="16" s="1"/>
  <c r="O338" i="16"/>
  <c r="L338" i="16"/>
  <c r="J338" i="16"/>
  <c r="M338" i="16" s="1"/>
  <c r="G338" i="16"/>
  <c r="W337" i="16"/>
  <c r="U337" i="16"/>
  <c r="P337" i="16"/>
  <c r="O337" i="16"/>
  <c r="L337" i="16"/>
  <c r="J337" i="16"/>
  <c r="M337" i="16" s="1"/>
  <c r="G337" i="16"/>
  <c r="W336" i="16"/>
  <c r="U336" i="16"/>
  <c r="P336" i="16"/>
  <c r="O336" i="16"/>
  <c r="L336" i="16"/>
  <c r="J336" i="16"/>
  <c r="M336" i="16" s="1"/>
  <c r="G336" i="16"/>
  <c r="W335" i="16"/>
  <c r="U335" i="16"/>
  <c r="X335" i="16" s="1"/>
  <c r="Y335" i="16" s="1"/>
  <c r="P335" i="16"/>
  <c r="Q335" i="16" s="1"/>
  <c r="O335" i="16"/>
  <c r="L335" i="16"/>
  <c r="J335" i="16"/>
  <c r="M335" i="16" s="1"/>
  <c r="G335" i="16"/>
  <c r="W334" i="16"/>
  <c r="U334" i="16"/>
  <c r="P334" i="16"/>
  <c r="Q334" i="16" s="1"/>
  <c r="O334" i="16"/>
  <c r="L334" i="16"/>
  <c r="J334" i="16"/>
  <c r="M334" i="16" s="1"/>
  <c r="G334" i="16"/>
  <c r="W333" i="16"/>
  <c r="U333" i="16"/>
  <c r="X333" i="16" s="1"/>
  <c r="Y333" i="16" s="1"/>
  <c r="P333" i="16"/>
  <c r="Q333" i="16" s="1"/>
  <c r="O333" i="16"/>
  <c r="L333" i="16"/>
  <c r="J333" i="16"/>
  <c r="M333" i="16" s="1"/>
  <c r="G333" i="16"/>
  <c r="W332" i="16"/>
  <c r="U332" i="16"/>
  <c r="P332" i="16"/>
  <c r="Q332" i="16" s="1"/>
  <c r="O332" i="16"/>
  <c r="L332" i="16"/>
  <c r="J332" i="16"/>
  <c r="M332" i="16" s="1"/>
  <c r="G332" i="16"/>
  <c r="W331" i="16"/>
  <c r="U331" i="16"/>
  <c r="X331" i="16" s="1"/>
  <c r="P331" i="16"/>
  <c r="Q331" i="16" s="1"/>
  <c r="O331" i="16"/>
  <c r="L331" i="16"/>
  <c r="J331" i="16"/>
  <c r="M331" i="16" s="1"/>
  <c r="G331" i="16"/>
  <c r="Y330" i="16"/>
  <c r="W330" i="16"/>
  <c r="U330" i="16"/>
  <c r="X330" i="16" s="1"/>
  <c r="P330" i="16"/>
  <c r="Q330" i="16" s="1"/>
  <c r="O330" i="16"/>
  <c r="L330" i="16"/>
  <c r="J330" i="16"/>
  <c r="M330" i="16" s="1"/>
  <c r="G330" i="16"/>
  <c r="W329" i="16"/>
  <c r="U329" i="16"/>
  <c r="P329" i="16"/>
  <c r="O329" i="16"/>
  <c r="L329" i="16"/>
  <c r="J329" i="16"/>
  <c r="M329" i="16" s="1"/>
  <c r="G329" i="16"/>
  <c r="W328" i="16"/>
  <c r="U328" i="16"/>
  <c r="X328" i="16" s="1"/>
  <c r="Y328" i="16" s="1"/>
  <c r="P328" i="16"/>
  <c r="O328" i="16"/>
  <c r="L328" i="16"/>
  <c r="J328" i="16"/>
  <c r="M328" i="16" s="1"/>
  <c r="G328" i="16"/>
  <c r="W327" i="16"/>
  <c r="U327" i="16"/>
  <c r="X327" i="16" s="1"/>
  <c r="Y327" i="16" s="1"/>
  <c r="S327" i="16"/>
  <c r="P327" i="16"/>
  <c r="Q327" i="16" s="1"/>
  <c r="O327" i="16"/>
  <c r="L327" i="16"/>
  <c r="J327" i="16"/>
  <c r="M327" i="16" s="1"/>
  <c r="G327" i="16"/>
  <c r="W326" i="16"/>
  <c r="U326" i="16"/>
  <c r="P326" i="16"/>
  <c r="O326" i="16"/>
  <c r="L326" i="16"/>
  <c r="J326" i="16"/>
  <c r="M326" i="16" s="1"/>
  <c r="G326" i="16"/>
  <c r="W325" i="16"/>
  <c r="U325" i="16"/>
  <c r="X325" i="16" s="1"/>
  <c r="P325" i="16"/>
  <c r="Q325" i="16" s="1"/>
  <c r="O325" i="16"/>
  <c r="L325" i="16"/>
  <c r="J325" i="16"/>
  <c r="M325" i="16" s="1"/>
  <c r="G325" i="16"/>
  <c r="W324" i="16"/>
  <c r="U324" i="16"/>
  <c r="S324" i="16"/>
  <c r="P324" i="16"/>
  <c r="Q324" i="16" s="1"/>
  <c r="O324" i="16"/>
  <c r="L324" i="16"/>
  <c r="J324" i="16"/>
  <c r="M324" i="16" s="1"/>
  <c r="G324" i="16"/>
  <c r="W323" i="16"/>
  <c r="U323" i="16"/>
  <c r="P323" i="16"/>
  <c r="Q323" i="16" s="1"/>
  <c r="O323" i="16"/>
  <c r="L323" i="16"/>
  <c r="J323" i="16"/>
  <c r="M323" i="16" s="1"/>
  <c r="G323" i="16"/>
  <c r="W322" i="16"/>
  <c r="U322" i="16"/>
  <c r="X322" i="16" s="1"/>
  <c r="Y322" i="16" s="1"/>
  <c r="P322" i="16"/>
  <c r="Q322" i="16" s="1"/>
  <c r="O322" i="16"/>
  <c r="L322" i="16"/>
  <c r="J322" i="16"/>
  <c r="M322" i="16" s="1"/>
  <c r="G322" i="16"/>
  <c r="W321" i="16"/>
  <c r="U321" i="16"/>
  <c r="P321" i="16"/>
  <c r="O321" i="16"/>
  <c r="L321" i="16"/>
  <c r="J321" i="16"/>
  <c r="M321" i="16" s="1"/>
  <c r="G321" i="16"/>
  <c r="W320" i="16"/>
  <c r="U320" i="16"/>
  <c r="P320" i="16"/>
  <c r="O320" i="16"/>
  <c r="L320" i="16"/>
  <c r="J320" i="16"/>
  <c r="M320" i="16" s="1"/>
  <c r="G320" i="16"/>
  <c r="W319" i="16"/>
  <c r="U319" i="16"/>
  <c r="X319" i="16" s="1"/>
  <c r="Y319" i="16" s="1"/>
  <c r="P319" i="16"/>
  <c r="Q319" i="16" s="1"/>
  <c r="O319" i="16"/>
  <c r="L319" i="16"/>
  <c r="J319" i="16"/>
  <c r="M319" i="16" s="1"/>
  <c r="G319" i="16"/>
  <c r="W318" i="16"/>
  <c r="U318" i="16"/>
  <c r="P318" i="16"/>
  <c r="O318" i="16"/>
  <c r="L318" i="16"/>
  <c r="J318" i="16"/>
  <c r="M318" i="16" s="1"/>
  <c r="G318" i="16"/>
  <c r="W317" i="16"/>
  <c r="U317" i="16"/>
  <c r="X317" i="16" s="1"/>
  <c r="Y317" i="16" s="1"/>
  <c r="P317" i="16"/>
  <c r="Q317" i="16" s="1"/>
  <c r="O317" i="16"/>
  <c r="L317" i="16"/>
  <c r="J317" i="16"/>
  <c r="M317" i="16" s="1"/>
  <c r="G317" i="16"/>
  <c r="W316" i="16"/>
  <c r="U316" i="16"/>
  <c r="S316" i="16"/>
  <c r="P316" i="16"/>
  <c r="Q316" i="16" s="1"/>
  <c r="O316" i="16"/>
  <c r="L316" i="16"/>
  <c r="J316" i="16"/>
  <c r="M316" i="16" s="1"/>
  <c r="G316" i="16"/>
  <c r="W315" i="16"/>
  <c r="U315" i="16"/>
  <c r="X315" i="16" s="1"/>
  <c r="Y315" i="16" s="1"/>
  <c r="P315" i="16"/>
  <c r="Q315" i="16" s="1"/>
  <c r="O315" i="16"/>
  <c r="L315" i="16"/>
  <c r="J315" i="16"/>
  <c r="M315" i="16" s="1"/>
  <c r="G315" i="16"/>
  <c r="W314" i="16"/>
  <c r="U314" i="16"/>
  <c r="X314" i="16" s="1"/>
  <c r="Y314" i="16" s="1"/>
  <c r="P314" i="16"/>
  <c r="Q314" i="16" s="1"/>
  <c r="O314" i="16"/>
  <c r="L314" i="16"/>
  <c r="J314" i="16"/>
  <c r="M314" i="16" s="1"/>
  <c r="G314" i="16"/>
  <c r="W313" i="16"/>
  <c r="U313" i="16"/>
  <c r="P313" i="16"/>
  <c r="O313" i="16"/>
  <c r="L313" i="16"/>
  <c r="J313" i="16"/>
  <c r="M313" i="16" s="1"/>
  <c r="G313" i="16"/>
  <c r="W312" i="16"/>
  <c r="U312" i="16"/>
  <c r="P312" i="16"/>
  <c r="O312" i="16"/>
  <c r="L312" i="16"/>
  <c r="J312" i="16"/>
  <c r="M312" i="16" s="1"/>
  <c r="G312" i="16"/>
  <c r="W311" i="16"/>
  <c r="U311" i="16"/>
  <c r="X311" i="16" s="1"/>
  <c r="Y311" i="16" s="1"/>
  <c r="P311" i="16"/>
  <c r="Q311" i="16" s="1"/>
  <c r="O311" i="16"/>
  <c r="L311" i="16"/>
  <c r="J311" i="16"/>
  <c r="M311" i="16" s="1"/>
  <c r="G311" i="16"/>
  <c r="W310" i="16"/>
  <c r="U310" i="16"/>
  <c r="P310" i="16"/>
  <c r="Q310" i="16" s="1"/>
  <c r="O310" i="16"/>
  <c r="L310" i="16"/>
  <c r="J310" i="16"/>
  <c r="M310" i="16" s="1"/>
  <c r="G310" i="16"/>
  <c r="W309" i="16"/>
  <c r="U309" i="16"/>
  <c r="X309" i="16" s="1"/>
  <c r="P309" i="16"/>
  <c r="Q309" i="16" s="1"/>
  <c r="O309" i="16"/>
  <c r="L309" i="16"/>
  <c r="J309" i="16"/>
  <c r="M309" i="16" s="1"/>
  <c r="G309" i="16"/>
  <c r="W308" i="16"/>
  <c r="U308" i="16"/>
  <c r="P308" i="16"/>
  <c r="Q308" i="16" s="1"/>
  <c r="O308" i="16"/>
  <c r="L308" i="16"/>
  <c r="J308" i="16"/>
  <c r="M308" i="16" s="1"/>
  <c r="G308" i="16"/>
  <c r="W307" i="16"/>
  <c r="U307" i="16"/>
  <c r="X307" i="16" s="1"/>
  <c r="Y307" i="16" s="1"/>
  <c r="P307" i="16"/>
  <c r="O307" i="16"/>
  <c r="L307" i="16"/>
  <c r="J307" i="16"/>
  <c r="M307" i="16" s="1"/>
  <c r="G307" i="16"/>
  <c r="W306" i="16"/>
  <c r="U306" i="16"/>
  <c r="X306" i="16" s="1"/>
  <c r="Y306" i="16" s="1"/>
  <c r="P306" i="16"/>
  <c r="Q306" i="16" s="1"/>
  <c r="O306" i="16"/>
  <c r="L306" i="16"/>
  <c r="J306" i="16"/>
  <c r="M306" i="16" s="1"/>
  <c r="G306" i="16"/>
  <c r="W305" i="16"/>
  <c r="U305" i="16"/>
  <c r="P305" i="16"/>
  <c r="O305" i="16"/>
  <c r="L305" i="16"/>
  <c r="J305" i="16"/>
  <c r="M305" i="16" s="1"/>
  <c r="G305" i="16"/>
  <c r="W304" i="16"/>
  <c r="U304" i="16"/>
  <c r="X304" i="16" s="1"/>
  <c r="P304" i="16"/>
  <c r="O304" i="16"/>
  <c r="L304" i="16"/>
  <c r="J304" i="16"/>
  <c r="M304" i="16" s="1"/>
  <c r="G304" i="16"/>
  <c r="W303" i="16"/>
  <c r="U303" i="16"/>
  <c r="X303" i="16" s="1"/>
  <c r="Y303" i="16" s="1"/>
  <c r="P303" i="16"/>
  <c r="Q303" i="16" s="1"/>
  <c r="O303" i="16"/>
  <c r="L303" i="16"/>
  <c r="J303" i="16"/>
  <c r="M303" i="16" s="1"/>
  <c r="G303" i="16"/>
  <c r="W302" i="16"/>
  <c r="U302" i="16"/>
  <c r="S302" i="16"/>
  <c r="P302" i="16"/>
  <c r="Q302" i="16" s="1"/>
  <c r="O302" i="16"/>
  <c r="L302" i="16"/>
  <c r="J302" i="16"/>
  <c r="M302" i="16" s="1"/>
  <c r="G302" i="16"/>
  <c r="W301" i="16"/>
  <c r="U301" i="16"/>
  <c r="X301" i="16" s="1"/>
  <c r="Y301" i="16" s="1"/>
  <c r="P301" i="16"/>
  <c r="Q301" i="16" s="1"/>
  <c r="O301" i="16"/>
  <c r="L301" i="16"/>
  <c r="J301" i="16"/>
  <c r="M301" i="16" s="1"/>
  <c r="G301" i="16"/>
  <c r="W300" i="16"/>
  <c r="U300" i="16"/>
  <c r="P300" i="16"/>
  <c r="O300" i="16"/>
  <c r="L300" i="16"/>
  <c r="J300" i="16"/>
  <c r="M300" i="16" s="1"/>
  <c r="G300" i="16"/>
  <c r="W299" i="16"/>
  <c r="U299" i="16"/>
  <c r="X299" i="16" s="1"/>
  <c r="Y299" i="16" s="1"/>
  <c r="P299" i="16"/>
  <c r="Q299" i="16" s="1"/>
  <c r="O299" i="16"/>
  <c r="L299" i="16"/>
  <c r="J299" i="16"/>
  <c r="M299" i="16" s="1"/>
  <c r="G299" i="16"/>
  <c r="Y298" i="16"/>
  <c r="W298" i="16"/>
  <c r="U298" i="16"/>
  <c r="X298" i="16" s="1"/>
  <c r="P298" i="16"/>
  <c r="Q298" i="16" s="1"/>
  <c r="O298" i="16"/>
  <c r="L298" i="16"/>
  <c r="J298" i="16"/>
  <c r="M298" i="16" s="1"/>
  <c r="G298" i="16"/>
  <c r="W297" i="16"/>
  <c r="U297" i="16"/>
  <c r="P297" i="16"/>
  <c r="O297" i="16"/>
  <c r="L297" i="16"/>
  <c r="J297" i="16"/>
  <c r="M297" i="16" s="1"/>
  <c r="G297" i="16"/>
  <c r="W296" i="16"/>
  <c r="U296" i="16"/>
  <c r="X296" i="16" s="1"/>
  <c r="P296" i="16"/>
  <c r="O296" i="16"/>
  <c r="L296" i="16"/>
  <c r="J296" i="16"/>
  <c r="M296" i="16" s="1"/>
  <c r="G296" i="16"/>
  <c r="W295" i="16"/>
  <c r="U295" i="16"/>
  <c r="X295" i="16" s="1"/>
  <c r="Y295" i="16" s="1"/>
  <c r="P295" i="16"/>
  <c r="Q295" i="16" s="1"/>
  <c r="O295" i="16"/>
  <c r="L295" i="16"/>
  <c r="J295" i="16"/>
  <c r="M295" i="16" s="1"/>
  <c r="G295" i="16"/>
  <c r="W294" i="16"/>
  <c r="U294" i="16"/>
  <c r="P294" i="16"/>
  <c r="Q294" i="16" s="1"/>
  <c r="O294" i="16"/>
  <c r="L294" i="16"/>
  <c r="J294" i="16"/>
  <c r="M294" i="16" s="1"/>
  <c r="G294" i="16"/>
  <c r="W293" i="16"/>
  <c r="U293" i="16"/>
  <c r="X293" i="16" s="1"/>
  <c r="Y293" i="16" s="1"/>
  <c r="P293" i="16"/>
  <c r="Q293" i="16" s="1"/>
  <c r="O293" i="16"/>
  <c r="L293" i="16"/>
  <c r="J293" i="16"/>
  <c r="M293" i="16" s="1"/>
  <c r="G293" i="16"/>
  <c r="W292" i="16"/>
  <c r="U292" i="16"/>
  <c r="S292" i="16"/>
  <c r="P292" i="16"/>
  <c r="Q292" i="16" s="1"/>
  <c r="O292" i="16"/>
  <c r="L292" i="16"/>
  <c r="J292" i="16"/>
  <c r="M292" i="16" s="1"/>
  <c r="G292" i="16"/>
  <c r="W291" i="16"/>
  <c r="U291" i="16"/>
  <c r="X291" i="16" s="1"/>
  <c r="Y291" i="16" s="1"/>
  <c r="P291" i="16"/>
  <c r="Q291" i="16" s="1"/>
  <c r="O291" i="16"/>
  <c r="L291" i="16"/>
  <c r="J291" i="16"/>
  <c r="M291" i="16" s="1"/>
  <c r="G291" i="16"/>
  <c r="W290" i="16"/>
  <c r="U290" i="16"/>
  <c r="X290" i="16" s="1"/>
  <c r="Y290" i="16" s="1"/>
  <c r="P290" i="16"/>
  <c r="Q290" i="16" s="1"/>
  <c r="O290" i="16"/>
  <c r="L290" i="16"/>
  <c r="J290" i="16"/>
  <c r="M290" i="16" s="1"/>
  <c r="G290" i="16"/>
  <c r="W289" i="16"/>
  <c r="U289" i="16"/>
  <c r="S289" i="16"/>
  <c r="P289" i="16"/>
  <c r="O289" i="16"/>
  <c r="L289" i="16"/>
  <c r="J289" i="16"/>
  <c r="M289" i="16" s="1"/>
  <c r="G289" i="16"/>
  <c r="W288" i="16"/>
  <c r="U288" i="16"/>
  <c r="X288" i="16" s="1"/>
  <c r="Y288" i="16" s="1"/>
  <c r="P288" i="16"/>
  <c r="O288" i="16"/>
  <c r="L288" i="16"/>
  <c r="J288" i="16"/>
  <c r="M288" i="16" s="1"/>
  <c r="G288" i="16"/>
  <c r="W287" i="16"/>
  <c r="U287" i="16"/>
  <c r="X287" i="16" s="1"/>
  <c r="Y287" i="16" s="1"/>
  <c r="P287" i="16"/>
  <c r="Q287" i="16" s="1"/>
  <c r="O287" i="16"/>
  <c r="L287" i="16"/>
  <c r="J287" i="16"/>
  <c r="M287" i="16" s="1"/>
  <c r="G287" i="16"/>
  <c r="Y286" i="16"/>
  <c r="W286" i="16"/>
  <c r="U286" i="16"/>
  <c r="X286" i="16" s="1"/>
  <c r="P286" i="16"/>
  <c r="Q286" i="16" s="1"/>
  <c r="O286" i="16"/>
  <c r="L286" i="16"/>
  <c r="J286" i="16"/>
  <c r="M286" i="16" s="1"/>
  <c r="G286" i="16"/>
  <c r="W285" i="16"/>
  <c r="U285" i="16"/>
  <c r="X285" i="16" s="1"/>
  <c r="Y285" i="16" s="1"/>
  <c r="P285" i="16"/>
  <c r="Q285" i="16" s="1"/>
  <c r="O285" i="16"/>
  <c r="L285" i="16"/>
  <c r="J285" i="16"/>
  <c r="M285" i="16" s="1"/>
  <c r="G285" i="16"/>
  <c r="W284" i="16"/>
  <c r="U284" i="16"/>
  <c r="P284" i="16"/>
  <c r="Q284" i="16" s="1"/>
  <c r="O284" i="16"/>
  <c r="L284" i="16"/>
  <c r="J284" i="16"/>
  <c r="M284" i="16" s="1"/>
  <c r="G284" i="16"/>
  <c r="W283" i="16"/>
  <c r="U283" i="16"/>
  <c r="X283" i="16" s="1"/>
  <c r="Y283" i="16" s="1"/>
  <c r="P283" i="16"/>
  <c r="Q283" i="16" s="1"/>
  <c r="O283" i="16"/>
  <c r="L283" i="16"/>
  <c r="J283" i="16"/>
  <c r="M283" i="16" s="1"/>
  <c r="G283" i="16"/>
  <c r="W282" i="16"/>
  <c r="U282" i="16"/>
  <c r="X282" i="16" s="1"/>
  <c r="Y282" i="16" s="1"/>
  <c r="P282" i="16"/>
  <c r="Q282" i="16" s="1"/>
  <c r="O282" i="16"/>
  <c r="L282" i="16"/>
  <c r="J282" i="16"/>
  <c r="M282" i="16" s="1"/>
  <c r="G282" i="16"/>
  <c r="W281" i="16"/>
  <c r="U281" i="16"/>
  <c r="P281" i="16"/>
  <c r="O281" i="16"/>
  <c r="L281" i="16"/>
  <c r="J281" i="16"/>
  <c r="M281" i="16" s="1"/>
  <c r="G281" i="16"/>
  <c r="W280" i="16"/>
  <c r="U280" i="16"/>
  <c r="P280" i="16"/>
  <c r="O280" i="16"/>
  <c r="L280" i="16"/>
  <c r="J280" i="16"/>
  <c r="M280" i="16" s="1"/>
  <c r="G280" i="16"/>
  <c r="Y279" i="16"/>
  <c r="W279" i="16"/>
  <c r="U279" i="16"/>
  <c r="X279" i="16" s="1"/>
  <c r="S279" i="16"/>
  <c r="P279" i="16"/>
  <c r="Q279" i="16" s="1"/>
  <c r="O279" i="16"/>
  <c r="L279" i="16"/>
  <c r="J279" i="16"/>
  <c r="M279" i="16" s="1"/>
  <c r="G279" i="16"/>
  <c r="W278" i="16"/>
  <c r="U278" i="16"/>
  <c r="P278" i="16"/>
  <c r="Q278" i="16" s="1"/>
  <c r="O278" i="16"/>
  <c r="L278" i="16"/>
  <c r="J278" i="16"/>
  <c r="M278" i="16" s="1"/>
  <c r="G278" i="16"/>
  <c r="W277" i="16"/>
  <c r="U277" i="16"/>
  <c r="X277" i="16" s="1"/>
  <c r="P277" i="16"/>
  <c r="Q277" i="16" s="1"/>
  <c r="O277" i="16"/>
  <c r="L277" i="16"/>
  <c r="J277" i="16"/>
  <c r="M277" i="16" s="1"/>
  <c r="G277" i="16"/>
  <c r="W276" i="16"/>
  <c r="U276" i="16"/>
  <c r="P276" i="16"/>
  <c r="O276" i="16"/>
  <c r="L276" i="16"/>
  <c r="J276" i="16"/>
  <c r="M276" i="16" s="1"/>
  <c r="G276" i="16"/>
  <c r="W275" i="16"/>
  <c r="U275" i="16"/>
  <c r="X275" i="16" s="1"/>
  <c r="Y275" i="16" s="1"/>
  <c r="S275" i="16"/>
  <c r="P275" i="16"/>
  <c r="Q275" i="16" s="1"/>
  <c r="O275" i="16"/>
  <c r="L275" i="16"/>
  <c r="J275" i="16"/>
  <c r="M275" i="16" s="1"/>
  <c r="G275" i="16"/>
  <c r="W274" i="16"/>
  <c r="U274" i="16"/>
  <c r="X274" i="16" s="1"/>
  <c r="Y274" i="16" s="1"/>
  <c r="P274" i="16"/>
  <c r="Q274" i="16" s="1"/>
  <c r="O274" i="16"/>
  <c r="L274" i="16"/>
  <c r="J274" i="16"/>
  <c r="M274" i="16" s="1"/>
  <c r="G274" i="16"/>
  <c r="W273" i="16"/>
  <c r="U273" i="16"/>
  <c r="P273" i="16"/>
  <c r="O273" i="16"/>
  <c r="L273" i="16"/>
  <c r="J273" i="16"/>
  <c r="M273" i="16" s="1"/>
  <c r="G273" i="16"/>
  <c r="W272" i="16"/>
  <c r="U272" i="16"/>
  <c r="P272" i="16"/>
  <c r="O272" i="16"/>
  <c r="L272" i="16"/>
  <c r="J272" i="16"/>
  <c r="M272" i="16" s="1"/>
  <c r="G272" i="16"/>
  <c r="W271" i="16"/>
  <c r="U271" i="16"/>
  <c r="X271" i="16" s="1"/>
  <c r="Y271" i="16" s="1"/>
  <c r="P271" i="16"/>
  <c r="Q271" i="16" s="1"/>
  <c r="O271" i="16"/>
  <c r="L271" i="16"/>
  <c r="J271" i="16"/>
  <c r="M271" i="16" s="1"/>
  <c r="G271" i="16"/>
  <c r="Y270" i="16"/>
  <c r="W270" i="16"/>
  <c r="U270" i="16"/>
  <c r="X270" i="16" s="1"/>
  <c r="P270" i="16"/>
  <c r="Q270" i="16" s="1"/>
  <c r="O270" i="16"/>
  <c r="L270" i="16"/>
  <c r="J270" i="16"/>
  <c r="M270" i="16" s="1"/>
  <c r="G270" i="16"/>
  <c r="W269" i="16"/>
  <c r="U269" i="16"/>
  <c r="X269" i="16" s="1"/>
  <c r="Y269" i="16" s="1"/>
  <c r="P269" i="16"/>
  <c r="Q269" i="16" s="1"/>
  <c r="O269" i="16"/>
  <c r="L269" i="16"/>
  <c r="J269" i="16"/>
  <c r="M269" i="16" s="1"/>
  <c r="G269" i="16"/>
  <c r="W268" i="16"/>
  <c r="U268" i="16"/>
  <c r="P268" i="16"/>
  <c r="Q268" i="16" s="1"/>
  <c r="O268" i="16"/>
  <c r="L268" i="16"/>
  <c r="J268" i="16"/>
  <c r="M268" i="16" s="1"/>
  <c r="G268" i="16"/>
  <c r="Y267" i="16"/>
  <c r="W267" i="16"/>
  <c r="U267" i="16"/>
  <c r="X267" i="16" s="1"/>
  <c r="P267" i="16"/>
  <c r="Q267" i="16" s="1"/>
  <c r="O267" i="16"/>
  <c r="L267" i="16"/>
  <c r="J267" i="16"/>
  <c r="M267" i="16" s="1"/>
  <c r="G267" i="16"/>
  <c r="W266" i="16"/>
  <c r="U266" i="16"/>
  <c r="X266" i="16" s="1"/>
  <c r="Y266" i="16" s="1"/>
  <c r="P266" i="16"/>
  <c r="Q266" i="16" s="1"/>
  <c r="O266" i="16"/>
  <c r="L266" i="16"/>
  <c r="J266" i="16"/>
  <c r="M266" i="16" s="1"/>
  <c r="G266" i="16"/>
  <c r="W265" i="16"/>
  <c r="U265" i="16"/>
  <c r="P265" i="16"/>
  <c r="O265" i="16"/>
  <c r="L265" i="16"/>
  <c r="J265" i="16"/>
  <c r="M265" i="16" s="1"/>
  <c r="G265" i="16"/>
  <c r="W264" i="16"/>
  <c r="U264" i="16"/>
  <c r="X264" i="16" s="1"/>
  <c r="Y264" i="16" s="1"/>
  <c r="P264" i="16"/>
  <c r="O264" i="16"/>
  <c r="L264" i="16"/>
  <c r="J264" i="16"/>
  <c r="M264" i="16" s="1"/>
  <c r="G264" i="16"/>
  <c r="W263" i="16"/>
  <c r="U263" i="16"/>
  <c r="X263" i="16" s="1"/>
  <c r="Y263" i="16" s="1"/>
  <c r="P263" i="16"/>
  <c r="Q263" i="16" s="1"/>
  <c r="O263" i="16"/>
  <c r="L263" i="16"/>
  <c r="J263" i="16"/>
  <c r="M263" i="16" s="1"/>
  <c r="G263" i="16"/>
  <c r="W262" i="16"/>
  <c r="U262" i="16"/>
  <c r="P262" i="16"/>
  <c r="Q262" i="16" s="1"/>
  <c r="O262" i="16"/>
  <c r="L262" i="16"/>
  <c r="J262" i="16"/>
  <c r="M262" i="16" s="1"/>
  <c r="G262" i="16"/>
  <c r="W261" i="16"/>
  <c r="U261" i="16"/>
  <c r="X261" i="16" s="1"/>
  <c r="P261" i="16"/>
  <c r="Q261" i="16" s="1"/>
  <c r="O261" i="16"/>
  <c r="L261" i="16"/>
  <c r="J261" i="16"/>
  <c r="M261" i="16" s="1"/>
  <c r="G261" i="16"/>
  <c r="Y260" i="16"/>
  <c r="W260" i="16"/>
  <c r="U260" i="16"/>
  <c r="X260" i="16" s="1"/>
  <c r="S260" i="16"/>
  <c r="P260" i="16"/>
  <c r="Q260" i="16" s="1"/>
  <c r="O260" i="16"/>
  <c r="L260" i="16"/>
  <c r="J260" i="16"/>
  <c r="M260" i="16" s="1"/>
  <c r="G260" i="16"/>
  <c r="W259" i="16"/>
  <c r="U259" i="16"/>
  <c r="X259" i="16" s="1"/>
  <c r="Y259" i="16" s="1"/>
  <c r="P259" i="16"/>
  <c r="O259" i="16"/>
  <c r="L259" i="16"/>
  <c r="J259" i="16"/>
  <c r="M259" i="16" s="1"/>
  <c r="G259" i="16"/>
  <c r="W258" i="16"/>
  <c r="U258" i="16"/>
  <c r="X258" i="16" s="1"/>
  <c r="Y258" i="16" s="1"/>
  <c r="P258" i="16"/>
  <c r="Q258" i="16" s="1"/>
  <c r="O258" i="16"/>
  <c r="L258" i="16"/>
  <c r="J258" i="16"/>
  <c r="M258" i="16" s="1"/>
  <c r="G258" i="16"/>
  <c r="W257" i="16"/>
  <c r="U257" i="16"/>
  <c r="P257" i="16"/>
  <c r="O257" i="16"/>
  <c r="L257" i="16"/>
  <c r="J257" i="16"/>
  <c r="M257" i="16" s="1"/>
  <c r="G257" i="16"/>
  <c r="W256" i="16"/>
  <c r="U256" i="16"/>
  <c r="X256" i="16" s="1"/>
  <c r="Y256" i="16" s="1"/>
  <c r="S256" i="16"/>
  <c r="P256" i="16"/>
  <c r="O256" i="16"/>
  <c r="L256" i="16"/>
  <c r="J256" i="16"/>
  <c r="M256" i="16" s="1"/>
  <c r="G256" i="16"/>
  <c r="W255" i="16"/>
  <c r="U255" i="16"/>
  <c r="X255" i="16" s="1"/>
  <c r="Y255" i="16" s="1"/>
  <c r="P255" i="16"/>
  <c r="Q255" i="16" s="1"/>
  <c r="O255" i="16"/>
  <c r="L255" i="16"/>
  <c r="J255" i="16"/>
  <c r="M255" i="16" s="1"/>
  <c r="G255" i="16"/>
  <c r="W254" i="16"/>
  <c r="U254" i="16"/>
  <c r="P254" i="16"/>
  <c r="Q254" i="16" s="1"/>
  <c r="O254" i="16"/>
  <c r="L254" i="16"/>
  <c r="J254" i="16"/>
  <c r="M254" i="16" s="1"/>
  <c r="G254" i="16"/>
  <c r="W253" i="16"/>
  <c r="U253" i="16"/>
  <c r="P253" i="16"/>
  <c r="Q253" i="16" s="1"/>
  <c r="O253" i="16"/>
  <c r="L253" i="16"/>
  <c r="J253" i="16"/>
  <c r="M253" i="16" s="1"/>
  <c r="G253" i="16"/>
  <c r="W252" i="16"/>
  <c r="U252" i="16"/>
  <c r="S252" i="16"/>
  <c r="P252" i="16"/>
  <c r="Q252" i="16" s="1"/>
  <c r="O252" i="16"/>
  <c r="L252" i="16"/>
  <c r="J252" i="16"/>
  <c r="M252" i="16" s="1"/>
  <c r="G252" i="16"/>
  <c r="W251" i="16"/>
  <c r="U251" i="16"/>
  <c r="X251" i="16" s="1"/>
  <c r="Y251" i="16" s="1"/>
  <c r="P251" i="16"/>
  <c r="Q251" i="16" s="1"/>
  <c r="O251" i="16"/>
  <c r="L251" i="16"/>
  <c r="J251" i="16"/>
  <c r="M251" i="16" s="1"/>
  <c r="G251" i="16"/>
  <c r="W250" i="16"/>
  <c r="U250" i="16"/>
  <c r="X250" i="16" s="1"/>
  <c r="Y250" i="16" s="1"/>
  <c r="P250" i="16"/>
  <c r="Q250" i="16" s="1"/>
  <c r="O250" i="16"/>
  <c r="L250" i="16"/>
  <c r="J250" i="16"/>
  <c r="M250" i="16" s="1"/>
  <c r="G250" i="16"/>
  <c r="W249" i="16"/>
  <c r="U249" i="16"/>
  <c r="P249" i="16"/>
  <c r="O249" i="16"/>
  <c r="L249" i="16"/>
  <c r="J249" i="16"/>
  <c r="M249" i="16" s="1"/>
  <c r="G249" i="16"/>
  <c r="W248" i="16"/>
  <c r="U248" i="16"/>
  <c r="P248" i="16"/>
  <c r="O248" i="16"/>
  <c r="L248" i="16"/>
  <c r="J248" i="16"/>
  <c r="M248" i="16" s="1"/>
  <c r="G248" i="16"/>
  <c r="W247" i="16"/>
  <c r="U247" i="16"/>
  <c r="X247" i="16" s="1"/>
  <c r="Y247" i="16" s="1"/>
  <c r="S247" i="16"/>
  <c r="P247" i="16"/>
  <c r="Q247" i="16" s="1"/>
  <c r="O247" i="16"/>
  <c r="L247" i="16"/>
  <c r="J247" i="16"/>
  <c r="M247" i="16" s="1"/>
  <c r="G247" i="16"/>
  <c r="Y246" i="16"/>
  <c r="W246" i="16"/>
  <c r="U246" i="16"/>
  <c r="X246" i="16" s="1"/>
  <c r="S246" i="16"/>
  <c r="P246" i="16"/>
  <c r="Q246" i="16" s="1"/>
  <c r="O246" i="16"/>
  <c r="L246" i="16"/>
  <c r="J246" i="16"/>
  <c r="M246" i="16" s="1"/>
  <c r="G246" i="16"/>
  <c r="W245" i="16"/>
  <c r="U245" i="16"/>
  <c r="X245" i="16" s="1"/>
  <c r="P245" i="16"/>
  <c r="Q245" i="16" s="1"/>
  <c r="O245" i="16"/>
  <c r="L245" i="16"/>
  <c r="J245" i="16"/>
  <c r="M245" i="16" s="1"/>
  <c r="G245" i="16"/>
  <c r="W244" i="16"/>
  <c r="U244" i="16"/>
  <c r="P244" i="16"/>
  <c r="O244" i="16"/>
  <c r="L244" i="16"/>
  <c r="J244" i="16"/>
  <c r="M244" i="16" s="1"/>
  <c r="G244" i="16"/>
  <c r="W243" i="16"/>
  <c r="U243" i="16"/>
  <c r="X243" i="16" s="1"/>
  <c r="Y243" i="16" s="1"/>
  <c r="S243" i="16"/>
  <c r="P243" i="16"/>
  <c r="Q243" i="16" s="1"/>
  <c r="O243" i="16"/>
  <c r="L243" i="16"/>
  <c r="J243" i="16"/>
  <c r="M243" i="16" s="1"/>
  <c r="G243" i="16"/>
  <c r="W242" i="16"/>
  <c r="U242" i="16"/>
  <c r="X242" i="16" s="1"/>
  <c r="Y242" i="16" s="1"/>
  <c r="S242" i="16"/>
  <c r="P242" i="16"/>
  <c r="Q242" i="16" s="1"/>
  <c r="O242" i="16"/>
  <c r="L242" i="16"/>
  <c r="J242" i="16"/>
  <c r="M242" i="16" s="1"/>
  <c r="G242" i="16"/>
  <c r="W241" i="16"/>
  <c r="U241" i="16"/>
  <c r="P241" i="16"/>
  <c r="Q241" i="16" s="1"/>
  <c r="O241" i="16"/>
  <c r="L241" i="16"/>
  <c r="J241" i="16"/>
  <c r="M241" i="16" s="1"/>
  <c r="G241" i="16"/>
  <c r="W240" i="16"/>
  <c r="U240" i="16"/>
  <c r="X240" i="16" s="1"/>
  <c r="Y240" i="16" s="1"/>
  <c r="P240" i="16"/>
  <c r="O240" i="16"/>
  <c r="L240" i="16"/>
  <c r="J240" i="16"/>
  <c r="M240" i="16" s="1"/>
  <c r="G240" i="16"/>
  <c r="W239" i="16"/>
  <c r="U239" i="16"/>
  <c r="X239" i="16" s="1"/>
  <c r="Y239" i="16" s="1"/>
  <c r="P239" i="16"/>
  <c r="Q239" i="16" s="1"/>
  <c r="O239" i="16"/>
  <c r="L239" i="16"/>
  <c r="J239" i="16"/>
  <c r="M239" i="16" s="1"/>
  <c r="G239" i="16"/>
  <c r="W238" i="16"/>
  <c r="U238" i="16"/>
  <c r="P238" i="16"/>
  <c r="Q238" i="16" s="1"/>
  <c r="O238" i="16"/>
  <c r="L238" i="16"/>
  <c r="J238" i="16"/>
  <c r="M238" i="16" s="1"/>
  <c r="G238" i="16"/>
  <c r="W237" i="16"/>
  <c r="U237" i="16"/>
  <c r="X237" i="16" s="1"/>
  <c r="Y237" i="16" s="1"/>
  <c r="P237" i="16"/>
  <c r="Q237" i="16" s="1"/>
  <c r="O237" i="16"/>
  <c r="L237" i="16"/>
  <c r="J237" i="16"/>
  <c r="M237" i="16" s="1"/>
  <c r="G237" i="16"/>
  <c r="W236" i="16"/>
  <c r="U236" i="16"/>
  <c r="P236" i="16"/>
  <c r="Q236" i="16" s="1"/>
  <c r="O236" i="16"/>
  <c r="L236" i="16"/>
  <c r="J236" i="16"/>
  <c r="M236" i="16" s="1"/>
  <c r="G236" i="16"/>
  <c r="W235" i="16"/>
  <c r="U235" i="16"/>
  <c r="X235" i="16" s="1"/>
  <c r="Y235" i="16" s="1"/>
  <c r="S235" i="16"/>
  <c r="P235" i="16"/>
  <c r="Q235" i="16" s="1"/>
  <c r="O235" i="16"/>
  <c r="L235" i="16"/>
  <c r="J235" i="16"/>
  <c r="M235" i="16" s="1"/>
  <c r="G235" i="16"/>
  <c r="W234" i="16"/>
  <c r="U234" i="16"/>
  <c r="X234" i="16" s="1"/>
  <c r="Y234" i="16" s="1"/>
  <c r="P234" i="16"/>
  <c r="Q234" i="16" s="1"/>
  <c r="O234" i="16"/>
  <c r="L234" i="16"/>
  <c r="J234" i="16"/>
  <c r="M234" i="16" s="1"/>
  <c r="G234" i="16"/>
  <c r="W233" i="16"/>
  <c r="U233" i="16"/>
  <c r="P233" i="16"/>
  <c r="Q233" i="16" s="1"/>
  <c r="O233" i="16"/>
  <c r="L233" i="16"/>
  <c r="J233" i="16"/>
  <c r="M233" i="16" s="1"/>
  <c r="G233" i="16"/>
  <c r="W232" i="16"/>
  <c r="U232" i="16"/>
  <c r="X232" i="16" s="1"/>
  <c r="P232" i="16"/>
  <c r="O232" i="16"/>
  <c r="L232" i="16"/>
  <c r="J232" i="16"/>
  <c r="M232" i="16" s="1"/>
  <c r="G232" i="16"/>
  <c r="W231" i="16"/>
  <c r="U231" i="16"/>
  <c r="X231" i="16" s="1"/>
  <c r="Y231" i="16" s="1"/>
  <c r="P231" i="16"/>
  <c r="Q231" i="16" s="1"/>
  <c r="O231" i="16"/>
  <c r="L231" i="16"/>
  <c r="J231" i="16"/>
  <c r="M231" i="16" s="1"/>
  <c r="G231" i="16"/>
  <c r="W230" i="16"/>
  <c r="U230" i="16"/>
  <c r="P230" i="16"/>
  <c r="Q230" i="16" s="1"/>
  <c r="O230" i="16"/>
  <c r="L230" i="16"/>
  <c r="J230" i="16"/>
  <c r="M230" i="16" s="1"/>
  <c r="G230" i="16"/>
  <c r="W229" i="16"/>
  <c r="U229" i="16"/>
  <c r="X229" i="16" s="1"/>
  <c r="Y229" i="16" s="1"/>
  <c r="P229" i="16"/>
  <c r="Q229" i="16" s="1"/>
  <c r="O229" i="16"/>
  <c r="L229" i="16"/>
  <c r="J229" i="16"/>
  <c r="M229" i="16" s="1"/>
  <c r="G229" i="16"/>
  <c r="W228" i="16"/>
  <c r="U228" i="16"/>
  <c r="P228" i="16"/>
  <c r="Q228" i="16" s="1"/>
  <c r="O228" i="16"/>
  <c r="L228" i="16"/>
  <c r="J228" i="16"/>
  <c r="M228" i="16" s="1"/>
  <c r="G228" i="16"/>
  <c r="W227" i="16"/>
  <c r="U227" i="16"/>
  <c r="X227" i="16" s="1"/>
  <c r="Y227" i="16" s="1"/>
  <c r="S227" i="16"/>
  <c r="P227" i="16"/>
  <c r="O227" i="16"/>
  <c r="L227" i="16"/>
  <c r="J227" i="16"/>
  <c r="M227" i="16" s="1"/>
  <c r="G227" i="16"/>
  <c r="W226" i="16"/>
  <c r="U226" i="16"/>
  <c r="X226" i="16" s="1"/>
  <c r="Y226" i="16" s="1"/>
  <c r="P226" i="16"/>
  <c r="Q226" i="16" s="1"/>
  <c r="O226" i="16"/>
  <c r="L226" i="16"/>
  <c r="J226" i="16"/>
  <c r="M226" i="16" s="1"/>
  <c r="G226" i="16"/>
  <c r="W225" i="16"/>
  <c r="U225" i="16"/>
  <c r="P225" i="16"/>
  <c r="Q225" i="16" s="1"/>
  <c r="O225" i="16"/>
  <c r="L225" i="16"/>
  <c r="J225" i="16"/>
  <c r="M225" i="16" s="1"/>
  <c r="G225" i="16"/>
  <c r="W224" i="16"/>
  <c r="U224" i="16"/>
  <c r="X224" i="16" s="1"/>
  <c r="Y224" i="16" s="1"/>
  <c r="P224" i="16"/>
  <c r="O224" i="16"/>
  <c r="L224" i="16"/>
  <c r="J224" i="16"/>
  <c r="M224" i="16" s="1"/>
  <c r="G224" i="16"/>
  <c r="W223" i="16"/>
  <c r="U223" i="16"/>
  <c r="X223" i="16" s="1"/>
  <c r="Y223" i="16" s="1"/>
  <c r="P223" i="16"/>
  <c r="Q223" i="16" s="1"/>
  <c r="O223" i="16"/>
  <c r="L223" i="16"/>
  <c r="J223" i="16"/>
  <c r="M223" i="16" s="1"/>
  <c r="G223" i="16"/>
  <c r="W222" i="16"/>
  <c r="U222" i="16"/>
  <c r="P222" i="16"/>
  <c r="Q222" i="16" s="1"/>
  <c r="O222" i="16"/>
  <c r="L222" i="16"/>
  <c r="J222" i="16"/>
  <c r="M222" i="16" s="1"/>
  <c r="G222" i="16"/>
  <c r="W221" i="16"/>
  <c r="U221" i="16"/>
  <c r="X221" i="16" s="1"/>
  <c r="Y221" i="16" s="1"/>
  <c r="P221" i="16"/>
  <c r="Q221" i="16" s="1"/>
  <c r="O221" i="16"/>
  <c r="L221" i="16"/>
  <c r="J221" i="16"/>
  <c r="M221" i="16" s="1"/>
  <c r="G221" i="16"/>
  <c r="W220" i="16"/>
  <c r="U220" i="16"/>
  <c r="P220" i="16"/>
  <c r="Q220" i="16" s="1"/>
  <c r="O220" i="16"/>
  <c r="L220" i="16"/>
  <c r="J220" i="16"/>
  <c r="M220" i="16" s="1"/>
  <c r="G220" i="16"/>
  <c r="W219" i="16"/>
  <c r="U219" i="16"/>
  <c r="X219" i="16" s="1"/>
  <c r="Y219" i="16" s="1"/>
  <c r="P219" i="16"/>
  <c r="Q219" i="16" s="1"/>
  <c r="O219" i="16"/>
  <c r="L219" i="16"/>
  <c r="J219" i="16"/>
  <c r="M219" i="16" s="1"/>
  <c r="G219" i="16"/>
  <c r="W218" i="16"/>
  <c r="U218" i="16"/>
  <c r="X218" i="16" s="1"/>
  <c r="Y218" i="16" s="1"/>
  <c r="P218" i="16"/>
  <c r="Q218" i="16" s="1"/>
  <c r="O218" i="16"/>
  <c r="L218" i="16"/>
  <c r="J218" i="16"/>
  <c r="M218" i="16" s="1"/>
  <c r="G218" i="16"/>
  <c r="W217" i="16"/>
  <c r="U217" i="16"/>
  <c r="P217" i="16"/>
  <c r="O217" i="16"/>
  <c r="L217" i="16"/>
  <c r="J217" i="16"/>
  <c r="M217" i="16" s="1"/>
  <c r="G217" i="16"/>
  <c r="W216" i="16"/>
  <c r="U216" i="16"/>
  <c r="P216" i="16"/>
  <c r="O216" i="16"/>
  <c r="L216" i="16"/>
  <c r="J216" i="16"/>
  <c r="M216" i="16" s="1"/>
  <c r="G216" i="16"/>
  <c r="Y215" i="16"/>
  <c r="W215" i="16"/>
  <c r="U215" i="16"/>
  <c r="X215" i="16" s="1"/>
  <c r="S215" i="16"/>
  <c r="P215" i="16"/>
  <c r="Q215" i="16" s="1"/>
  <c r="O215" i="16"/>
  <c r="L215" i="16"/>
  <c r="J215" i="16"/>
  <c r="M215" i="16" s="1"/>
  <c r="G215" i="16"/>
  <c r="W214" i="16"/>
  <c r="U214" i="16"/>
  <c r="S214" i="16"/>
  <c r="P214" i="16"/>
  <c r="O214" i="16"/>
  <c r="L214" i="16"/>
  <c r="J214" i="16"/>
  <c r="M214" i="16" s="1"/>
  <c r="G214" i="16"/>
  <c r="W213" i="16"/>
  <c r="U213" i="16"/>
  <c r="P213" i="16"/>
  <c r="Q213" i="16" s="1"/>
  <c r="O213" i="16"/>
  <c r="L213" i="16"/>
  <c r="J213" i="16"/>
  <c r="M213" i="16" s="1"/>
  <c r="G213" i="16"/>
  <c r="W212" i="16"/>
  <c r="U212" i="16"/>
  <c r="P212" i="16"/>
  <c r="O212" i="16"/>
  <c r="L212" i="16"/>
  <c r="J212" i="16"/>
  <c r="M212" i="16" s="1"/>
  <c r="G212" i="16"/>
  <c r="W211" i="16"/>
  <c r="U211" i="16"/>
  <c r="X211" i="16" s="1"/>
  <c r="Y211" i="16" s="1"/>
  <c r="P211" i="16"/>
  <c r="Q211" i="16" s="1"/>
  <c r="O211" i="16"/>
  <c r="L211" i="16"/>
  <c r="J211" i="16"/>
  <c r="M211" i="16" s="1"/>
  <c r="G211" i="16"/>
  <c r="W210" i="16"/>
  <c r="U210" i="16"/>
  <c r="X210" i="16" s="1"/>
  <c r="Y210" i="16" s="1"/>
  <c r="P210" i="16"/>
  <c r="Q210" i="16" s="1"/>
  <c r="O210" i="16"/>
  <c r="L210" i="16"/>
  <c r="J210" i="16"/>
  <c r="M210" i="16" s="1"/>
  <c r="G210" i="16"/>
  <c r="W209" i="16"/>
  <c r="U209" i="16"/>
  <c r="P209" i="16"/>
  <c r="Q209" i="16" s="1"/>
  <c r="O209" i="16"/>
  <c r="L209" i="16"/>
  <c r="J209" i="16"/>
  <c r="M209" i="16" s="1"/>
  <c r="G209" i="16"/>
  <c r="W208" i="16"/>
  <c r="U208" i="16"/>
  <c r="X208" i="16" s="1"/>
  <c r="Y208" i="16" s="1"/>
  <c r="P208" i="16"/>
  <c r="Q208" i="16" s="1"/>
  <c r="O208" i="16"/>
  <c r="L208" i="16"/>
  <c r="J208" i="16"/>
  <c r="M208" i="16" s="1"/>
  <c r="G208" i="16"/>
  <c r="W207" i="16"/>
  <c r="U207" i="16"/>
  <c r="X207" i="16" s="1"/>
  <c r="S207" i="16"/>
  <c r="P207" i="16"/>
  <c r="Q207" i="16" s="1"/>
  <c r="O207" i="16"/>
  <c r="L207" i="16"/>
  <c r="J207" i="16"/>
  <c r="M207" i="16" s="1"/>
  <c r="G207" i="16"/>
  <c r="W206" i="16"/>
  <c r="U206" i="16"/>
  <c r="P206" i="16"/>
  <c r="Q206" i="16" s="1"/>
  <c r="O206" i="16"/>
  <c r="L206" i="16"/>
  <c r="J206" i="16"/>
  <c r="M206" i="16" s="1"/>
  <c r="G206" i="16"/>
  <c r="W205" i="16"/>
  <c r="U205" i="16"/>
  <c r="X205" i="16" s="1"/>
  <c r="Y205" i="16" s="1"/>
  <c r="P205" i="16"/>
  <c r="Q205" i="16" s="1"/>
  <c r="O205" i="16"/>
  <c r="L205" i="16"/>
  <c r="J205" i="16"/>
  <c r="M205" i="16" s="1"/>
  <c r="G205" i="16"/>
  <c r="W204" i="16"/>
  <c r="U204" i="16"/>
  <c r="P204" i="16"/>
  <c r="Q204" i="16" s="1"/>
  <c r="O204" i="16"/>
  <c r="L204" i="16"/>
  <c r="J204" i="16"/>
  <c r="M204" i="16" s="1"/>
  <c r="G204" i="16"/>
  <c r="W203" i="16"/>
  <c r="U203" i="16"/>
  <c r="X203" i="16" s="1"/>
  <c r="Y203" i="16" s="1"/>
  <c r="S203" i="16"/>
  <c r="P203" i="16"/>
  <c r="Q203" i="16" s="1"/>
  <c r="O203" i="16"/>
  <c r="L203" i="16"/>
  <c r="J203" i="16"/>
  <c r="M203" i="16" s="1"/>
  <c r="G203" i="16"/>
  <c r="W202" i="16"/>
  <c r="U202" i="16"/>
  <c r="X202" i="16" s="1"/>
  <c r="Y202" i="16" s="1"/>
  <c r="S202" i="16"/>
  <c r="P202" i="16"/>
  <c r="Q202" i="16" s="1"/>
  <c r="O202" i="16"/>
  <c r="L202" i="16"/>
  <c r="J202" i="16"/>
  <c r="M202" i="16" s="1"/>
  <c r="G202" i="16"/>
  <c r="W201" i="16"/>
  <c r="U201" i="16"/>
  <c r="P201" i="16"/>
  <c r="Q201" i="16" s="1"/>
  <c r="O201" i="16"/>
  <c r="L201" i="16"/>
  <c r="J201" i="16"/>
  <c r="M201" i="16" s="1"/>
  <c r="G201" i="16"/>
  <c r="W200" i="16"/>
  <c r="U200" i="16"/>
  <c r="X200" i="16" s="1"/>
  <c r="Y200" i="16" s="1"/>
  <c r="P200" i="16"/>
  <c r="Q200" i="16" s="1"/>
  <c r="O200" i="16"/>
  <c r="L200" i="16"/>
  <c r="J200" i="16"/>
  <c r="M200" i="16" s="1"/>
  <c r="G200" i="16"/>
  <c r="W199" i="16"/>
  <c r="U199" i="16"/>
  <c r="X199" i="16" s="1"/>
  <c r="P199" i="16"/>
  <c r="Q199" i="16" s="1"/>
  <c r="O199" i="16"/>
  <c r="L199" i="16"/>
  <c r="J199" i="16"/>
  <c r="M199" i="16" s="1"/>
  <c r="G199" i="16"/>
  <c r="W198" i="16"/>
  <c r="U198" i="16"/>
  <c r="P198" i="16"/>
  <c r="Q198" i="16" s="1"/>
  <c r="O198" i="16"/>
  <c r="L198" i="16"/>
  <c r="J198" i="16"/>
  <c r="M198" i="16" s="1"/>
  <c r="G198" i="16"/>
  <c r="W197" i="16"/>
  <c r="U197" i="16"/>
  <c r="X197" i="16" s="1"/>
  <c r="Y197" i="16" s="1"/>
  <c r="P197" i="16"/>
  <c r="Q197" i="16" s="1"/>
  <c r="O197" i="16"/>
  <c r="L197" i="16"/>
  <c r="J197" i="16"/>
  <c r="M197" i="16" s="1"/>
  <c r="G197" i="16"/>
  <c r="W196" i="16"/>
  <c r="U196" i="16"/>
  <c r="P196" i="16"/>
  <c r="Q196" i="16" s="1"/>
  <c r="O196" i="16"/>
  <c r="L196" i="16"/>
  <c r="J196" i="16"/>
  <c r="M196" i="16" s="1"/>
  <c r="G196" i="16"/>
  <c r="W195" i="16"/>
  <c r="U195" i="16"/>
  <c r="X195" i="16" s="1"/>
  <c r="Y195" i="16" s="1"/>
  <c r="P195" i="16"/>
  <c r="Q195" i="16" s="1"/>
  <c r="O195" i="16"/>
  <c r="L195" i="16"/>
  <c r="J195" i="16"/>
  <c r="M195" i="16" s="1"/>
  <c r="G195" i="16"/>
  <c r="W194" i="16"/>
  <c r="U194" i="16"/>
  <c r="P194" i="16"/>
  <c r="Q194" i="16" s="1"/>
  <c r="O194" i="16"/>
  <c r="L194" i="16"/>
  <c r="J194" i="16"/>
  <c r="M194" i="16" s="1"/>
  <c r="G194" i="16"/>
  <c r="W193" i="16"/>
  <c r="U193" i="16"/>
  <c r="X193" i="16" s="1"/>
  <c r="P193" i="16"/>
  <c r="Q193" i="16" s="1"/>
  <c r="O193" i="16"/>
  <c r="L193" i="16"/>
  <c r="J193" i="16"/>
  <c r="M193" i="16" s="1"/>
  <c r="G193" i="16"/>
  <c r="W192" i="16"/>
  <c r="U192" i="16"/>
  <c r="X192" i="16" s="1"/>
  <c r="P192" i="16"/>
  <c r="Q192" i="16" s="1"/>
  <c r="O192" i="16"/>
  <c r="L192" i="16"/>
  <c r="J192" i="16"/>
  <c r="M192" i="16" s="1"/>
  <c r="G192" i="16"/>
  <c r="W191" i="16"/>
  <c r="U191" i="16"/>
  <c r="X191" i="16" s="1"/>
  <c r="P191" i="16"/>
  <c r="Q191" i="16" s="1"/>
  <c r="O191" i="16"/>
  <c r="L191" i="16"/>
  <c r="J191" i="16"/>
  <c r="M191" i="16" s="1"/>
  <c r="G191" i="16"/>
  <c r="W190" i="16"/>
  <c r="U190" i="16"/>
  <c r="P190" i="16"/>
  <c r="O190" i="16"/>
  <c r="L190" i="16"/>
  <c r="J190" i="16"/>
  <c r="M190" i="16" s="1"/>
  <c r="G190" i="16"/>
  <c r="W189" i="16"/>
  <c r="U189" i="16"/>
  <c r="X189" i="16" s="1"/>
  <c r="Y189" i="16" s="1"/>
  <c r="P189" i="16"/>
  <c r="O189" i="16"/>
  <c r="L189" i="16"/>
  <c r="J189" i="16"/>
  <c r="M189" i="16" s="1"/>
  <c r="G189" i="16"/>
  <c r="W188" i="16"/>
  <c r="U188" i="16"/>
  <c r="X188" i="16" s="1"/>
  <c r="Y188" i="16" s="1"/>
  <c r="P188" i="16"/>
  <c r="Q188" i="16" s="1"/>
  <c r="O188" i="16"/>
  <c r="L188" i="16"/>
  <c r="J188" i="16"/>
  <c r="M188" i="16" s="1"/>
  <c r="G188" i="16"/>
  <c r="W187" i="16"/>
  <c r="U187" i="16"/>
  <c r="P187" i="16"/>
  <c r="O187" i="16"/>
  <c r="L187" i="16"/>
  <c r="J187" i="16"/>
  <c r="M187" i="16" s="1"/>
  <c r="G187" i="16"/>
  <c r="W186" i="16"/>
  <c r="U186" i="16"/>
  <c r="S186" i="16"/>
  <c r="P186" i="16"/>
  <c r="Q186" i="16" s="1"/>
  <c r="O186" i="16"/>
  <c r="L186" i="16"/>
  <c r="J186" i="16"/>
  <c r="M186" i="16" s="1"/>
  <c r="G186" i="16"/>
  <c r="Y185" i="16"/>
  <c r="W185" i="16"/>
  <c r="U185" i="16"/>
  <c r="X185" i="16" s="1"/>
  <c r="P185" i="16"/>
  <c r="Q185" i="16" s="1"/>
  <c r="O185" i="16"/>
  <c r="L185" i="16"/>
  <c r="J185" i="16"/>
  <c r="M185" i="16" s="1"/>
  <c r="G185" i="16"/>
  <c r="W184" i="16"/>
  <c r="U184" i="16"/>
  <c r="P184" i="16"/>
  <c r="Q184" i="16" s="1"/>
  <c r="O184" i="16"/>
  <c r="L184" i="16"/>
  <c r="J184" i="16"/>
  <c r="M184" i="16" s="1"/>
  <c r="G184" i="16"/>
  <c r="W183" i="16"/>
  <c r="U183" i="16"/>
  <c r="X183" i="16" s="1"/>
  <c r="Y183" i="16" s="1"/>
  <c r="S183" i="16"/>
  <c r="P183" i="16"/>
  <c r="Q183" i="16" s="1"/>
  <c r="O183" i="16"/>
  <c r="L183" i="16"/>
  <c r="J183" i="16"/>
  <c r="M183" i="16" s="1"/>
  <c r="G183" i="16"/>
  <c r="W182" i="16"/>
  <c r="U182" i="16"/>
  <c r="P182" i="16"/>
  <c r="Q182" i="16" s="1"/>
  <c r="O182" i="16"/>
  <c r="L182" i="16"/>
  <c r="J182" i="16"/>
  <c r="M182" i="16" s="1"/>
  <c r="G182" i="16"/>
  <c r="W181" i="16"/>
  <c r="U181" i="16"/>
  <c r="X181" i="16" s="1"/>
  <c r="Y181" i="16" s="1"/>
  <c r="P181" i="16"/>
  <c r="Q181" i="16" s="1"/>
  <c r="O181" i="16"/>
  <c r="L181" i="16"/>
  <c r="J181" i="16"/>
  <c r="M181" i="16" s="1"/>
  <c r="G181" i="16"/>
  <c r="W180" i="16"/>
  <c r="U180" i="16"/>
  <c r="X180" i="16" s="1"/>
  <c r="Y180" i="16" s="1"/>
  <c r="P180" i="16"/>
  <c r="Q180" i="16" s="1"/>
  <c r="O180" i="16"/>
  <c r="L180" i="16"/>
  <c r="J180" i="16"/>
  <c r="M180" i="16" s="1"/>
  <c r="G180" i="16"/>
  <c r="W179" i="16"/>
  <c r="U179" i="16"/>
  <c r="P179" i="16"/>
  <c r="Q179" i="16" s="1"/>
  <c r="O179" i="16"/>
  <c r="L179" i="16"/>
  <c r="J179" i="16"/>
  <c r="M179" i="16" s="1"/>
  <c r="G179" i="16"/>
  <c r="W178" i="16"/>
  <c r="U178" i="16"/>
  <c r="X178" i="16" s="1"/>
  <c r="Y178" i="16" s="1"/>
  <c r="S178" i="16"/>
  <c r="P178" i="16"/>
  <c r="Q178" i="16" s="1"/>
  <c r="O178" i="16"/>
  <c r="L178" i="16"/>
  <c r="J178" i="16"/>
  <c r="M178" i="16" s="1"/>
  <c r="G178" i="16"/>
  <c r="W177" i="16"/>
  <c r="U177" i="16"/>
  <c r="X177" i="16" s="1"/>
  <c r="P177" i="16"/>
  <c r="Q177" i="16" s="1"/>
  <c r="O177" i="16"/>
  <c r="L177" i="16"/>
  <c r="J177" i="16"/>
  <c r="M177" i="16" s="1"/>
  <c r="G177" i="16"/>
  <c r="W176" i="16"/>
  <c r="U176" i="16"/>
  <c r="P176" i="16"/>
  <c r="Q176" i="16" s="1"/>
  <c r="O176" i="16"/>
  <c r="L176" i="16"/>
  <c r="J176" i="16"/>
  <c r="M176" i="16" s="1"/>
  <c r="G176" i="16"/>
  <c r="W175" i="16"/>
  <c r="U175" i="16"/>
  <c r="X175" i="16" s="1"/>
  <c r="Y175" i="16" s="1"/>
  <c r="P175" i="16"/>
  <c r="Q175" i="16" s="1"/>
  <c r="O175" i="16"/>
  <c r="L175" i="16"/>
  <c r="J175" i="16"/>
  <c r="M175" i="16" s="1"/>
  <c r="G175" i="16"/>
  <c r="W174" i="16"/>
  <c r="U174" i="16"/>
  <c r="P174" i="16"/>
  <c r="Q174" i="16" s="1"/>
  <c r="O174" i="16"/>
  <c r="L174" i="16"/>
  <c r="J174" i="16"/>
  <c r="M174" i="16" s="1"/>
  <c r="G174" i="16"/>
  <c r="W173" i="16"/>
  <c r="U173" i="16"/>
  <c r="X173" i="16" s="1"/>
  <c r="S173" i="16"/>
  <c r="P173" i="16"/>
  <c r="O173" i="16"/>
  <c r="L173" i="16"/>
  <c r="J173" i="16"/>
  <c r="M173" i="16" s="1"/>
  <c r="G173" i="16"/>
  <c r="W172" i="16"/>
  <c r="U172" i="16"/>
  <c r="X172" i="16" s="1"/>
  <c r="P172" i="16"/>
  <c r="Q172" i="16" s="1"/>
  <c r="O172" i="16"/>
  <c r="L172" i="16"/>
  <c r="J172" i="16"/>
  <c r="M172" i="16" s="1"/>
  <c r="G172" i="16"/>
  <c r="W171" i="16"/>
  <c r="U171" i="16"/>
  <c r="P171" i="16"/>
  <c r="Q171" i="16" s="1"/>
  <c r="O171" i="16"/>
  <c r="L171" i="16"/>
  <c r="J171" i="16"/>
  <c r="M171" i="16" s="1"/>
  <c r="G171" i="16"/>
  <c r="W170" i="16"/>
  <c r="U170" i="16"/>
  <c r="X170" i="16" s="1"/>
  <c r="Y170" i="16" s="1"/>
  <c r="S170" i="16"/>
  <c r="P170" i="16"/>
  <c r="Q170" i="16" s="1"/>
  <c r="O170" i="16"/>
  <c r="L170" i="16"/>
  <c r="J170" i="16"/>
  <c r="M170" i="16" s="1"/>
  <c r="G170" i="16"/>
  <c r="W169" i="16"/>
  <c r="U169" i="16"/>
  <c r="X169" i="16" s="1"/>
  <c r="S169" i="16"/>
  <c r="P169" i="16"/>
  <c r="Q169" i="16" s="1"/>
  <c r="O169" i="16"/>
  <c r="L169" i="16"/>
  <c r="J169" i="16"/>
  <c r="M169" i="16" s="1"/>
  <c r="G169" i="16"/>
  <c r="W168" i="16"/>
  <c r="U168" i="16"/>
  <c r="P168" i="16"/>
  <c r="Q168" i="16" s="1"/>
  <c r="O168" i="16"/>
  <c r="L168" i="16"/>
  <c r="J168" i="16"/>
  <c r="M168" i="16" s="1"/>
  <c r="G168" i="16"/>
  <c r="W167" i="16"/>
  <c r="U167" i="16"/>
  <c r="X167" i="16" s="1"/>
  <c r="Y167" i="16" s="1"/>
  <c r="P167" i="16"/>
  <c r="Q167" i="16" s="1"/>
  <c r="O167" i="16"/>
  <c r="L167" i="16"/>
  <c r="J167" i="16"/>
  <c r="M167" i="16" s="1"/>
  <c r="G167" i="16"/>
  <c r="W166" i="16"/>
  <c r="U166" i="16"/>
  <c r="P166" i="16"/>
  <c r="Q166" i="16" s="1"/>
  <c r="O166" i="16"/>
  <c r="L166" i="16"/>
  <c r="J166" i="16"/>
  <c r="M166" i="16" s="1"/>
  <c r="G166" i="16"/>
  <c r="W165" i="16"/>
  <c r="U165" i="16"/>
  <c r="X165" i="16" s="1"/>
  <c r="Y165" i="16" s="1"/>
  <c r="S165" i="16"/>
  <c r="P165" i="16"/>
  <c r="Q165" i="16" s="1"/>
  <c r="O165" i="16"/>
  <c r="L165" i="16"/>
  <c r="J165" i="16"/>
  <c r="M165" i="16" s="1"/>
  <c r="G165" i="16"/>
  <c r="Y164" i="16"/>
  <c r="W164" i="16"/>
  <c r="U164" i="16"/>
  <c r="X164" i="16" s="1"/>
  <c r="S164" i="16"/>
  <c r="P164" i="16"/>
  <c r="Q164" i="16" s="1"/>
  <c r="O164" i="16"/>
  <c r="L164" i="16"/>
  <c r="J164" i="16"/>
  <c r="M164" i="16" s="1"/>
  <c r="G164" i="16"/>
  <c r="W163" i="16"/>
  <c r="U163" i="16"/>
  <c r="P163" i="16"/>
  <c r="Q163" i="16" s="1"/>
  <c r="O163" i="16"/>
  <c r="L163" i="16"/>
  <c r="J163" i="16"/>
  <c r="M163" i="16" s="1"/>
  <c r="G163" i="16"/>
  <c r="W162" i="16"/>
  <c r="U162" i="16"/>
  <c r="P162" i="16"/>
  <c r="Q162" i="16" s="1"/>
  <c r="O162" i="16"/>
  <c r="L162" i="16"/>
  <c r="J162" i="16"/>
  <c r="M162" i="16" s="1"/>
  <c r="G162" i="16"/>
  <c r="W161" i="16"/>
  <c r="U161" i="16"/>
  <c r="X161" i="16" s="1"/>
  <c r="P161" i="16"/>
  <c r="Q161" i="16" s="1"/>
  <c r="O161" i="16"/>
  <c r="L161" i="16"/>
  <c r="J161" i="16"/>
  <c r="M161" i="16" s="1"/>
  <c r="G161" i="16"/>
  <c r="W160" i="16"/>
  <c r="U160" i="16"/>
  <c r="P160" i="16"/>
  <c r="O160" i="16"/>
  <c r="L160" i="16"/>
  <c r="J160" i="16"/>
  <c r="M160" i="16" s="1"/>
  <c r="G160" i="16"/>
  <c r="W159" i="16"/>
  <c r="U159" i="16"/>
  <c r="X159" i="16" s="1"/>
  <c r="Y159" i="16" s="1"/>
  <c r="S159" i="16"/>
  <c r="P159" i="16"/>
  <c r="Q159" i="16" s="1"/>
  <c r="O159" i="16"/>
  <c r="L159" i="16"/>
  <c r="J159" i="16"/>
  <c r="M159" i="16" s="1"/>
  <c r="G159" i="16"/>
  <c r="W158" i="16"/>
  <c r="U158" i="16"/>
  <c r="P158" i="16"/>
  <c r="Q158" i="16" s="1"/>
  <c r="O158" i="16"/>
  <c r="L158" i="16"/>
  <c r="J158" i="16"/>
  <c r="M158" i="16" s="1"/>
  <c r="G158" i="16"/>
  <c r="W157" i="16"/>
  <c r="U157" i="16"/>
  <c r="X157" i="16" s="1"/>
  <c r="Y157" i="16" s="1"/>
  <c r="P157" i="16"/>
  <c r="Q157" i="16" s="1"/>
  <c r="O157" i="16"/>
  <c r="L157" i="16"/>
  <c r="J157" i="16"/>
  <c r="M157" i="16" s="1"/>
  <c r="G157" i="16"/>
  <c r="W156" i="16"/>
  <c r="U156" i="16"/>
  <c r="X156" i="16" s="1"/>
  <c r="Y156" i="16" s="1"/>
  <c r="P156" i="16"/>
  <c r="Q156" i="16" s="1"/>
  <c r="O156" i="16"/>
  <c r="L156" i="16"/>
  <c r="J156" i="16"/>
  <c r="M156" i="16" s="1"/>
  <c r="G156" i="16"/>
  <c r="W155" i="16"/>
  <c r="U155" i="16"/>
  <c r="P155" i="16"/>
  <c r="Q155" i="16" s="1"/>
  <c r="O155" i="16"/>
  <c r="L155" i="16"/>
  <c r="J155" i="16"/>
  <c r="M155" i="16" s="1"/>
  <c r="G155" i="16"/>
  <c r="Y154" i="16"/>
  <c r="W154" i="16"/>
  <c r="U154" i="16"/>
  <c r="X154" i="16" s="1"/>
  <c r="S154" i="16"/>
  <c r="P154" i="16"/>
  <c r="Q154" i="16" s="1"/>
  <c r="O154" i="16"/>
  <c r="L154" i="16"/>
  <c r="J154" i="16"/>
  <c r="M154" i="16" s="1"/>
  <c r="G154" i="16"/>
  <c r="W153" i="16"/>
  <c r="U153" i="16"/>
  <c r="X153" i="16" s="1"/>
  <c r="P153" i="16"/>
  <c r="Q153" i="16" s="1"/>
  <c r="O153" i="16"/>
  <c r="L153" i="16"/>
  <c r="J153" i="16"/>
  <c r="M153" i="16" s="1"/>
  <c r="G153" i="16"/>
  <c r="W152" i="16"/>
  <c r="U152" i="16"/>
  <c r="P152" i="16"/>
  <c r="Q152" i="16" s="1"/>
  <c r="O152" i="16"/>
  <c r="L152" i="16"/>
  <c r="J152" i="16"/>
  <c r="M152" i="16" s="1"/>
  <c r="G152" i="16"/>
  <c r="W151" i="16"/>
  <c r="U151" i="16"/>
  <c r="X151" i="16" s="1"/>
  <c r="Y151" i="16" s="1"/>
  <c r="S151" i="16"/>
  <c r="P151" i="16"/>
  <c r="Q151" i="16" s="1"/>
  <c r="O151" i="16"/>
  <c r="L151" i="16"/>
  <c r="J151" i="16"/>
  <c r="M151" i="16" s="1"/>
  <c r="G151" i="16"/>
  <c r="W150" i="16"/>
  <c r="U150" i="16"/>
  <c r="P150" i="16"/>
  <c r="Q150" i="16" s="1"/>
  <c r="O150" i="16"/>
  <c r="L150" i="16"/>
  <c r="J150" i="16"/>
  <c r="M150" i="16" s="1"/>
  <c r="G150" i="16"/>
  <c r="W149" i="16"/>
  <c r="U149" i="16"/>
  <c r="X149" i="16" s="1"/>
  <c r="Y149" i="16" s="1"/>
  <c r="P149" i="16"/>
  <c r="Q149" i="16" s="1"/>
  <c r="O149" i="16"/>
  <c r="L149" i="16"/>
  <c r="J149" i="16"/>
  <c r="M149" i="16" s="1"/>
  <c r="G149" i="16"/>
  <c r="W148" i="16"/>
  <c r="U148" i="16"/>
  <c r="X148" i="16" s="1"/>
  <c r="Y148" i="16" s="1"/>
  <c r="P148" i="16"/>
  <c r="Q148" i="16" s="1"/>
  <c r="O148" i="16"/>
  <c r="L148" i="16"/>
  <c r="J148" i="16"/>
  <c r="M148" i="16" s="1"/>
  <c r="G148" i="16"/>
  <c r="W147" i="16"/>
  <c r="U147" i="16"/>
  <c r="P147" i="16"/>
  <c r="Q147" i="16" s="1"/>
  <c r="O147" i="16"/>
  <c r="L147" i="16"/>
  <c r="J147" i="16"/>
  <c r="M147" i="16" s="1"/>
  <c r="G147" i="16"/>
  <c r="W146" i="16"/>
  <c r="U146" i="16"/>
  <c r="X146" i="16" s="1"/>
  <c r="Y146" i="16" s="1"/>
  <c r="P146" i="16"/>
  <c r="Q146" i="16" s="1"/>
  <c r="O146" i="16"/>
  <c r="L146" i="16"/>
  <c r="J146" i="16"/>
  <c r="M146" i="16" s="1"/>
  <c r="G146" i="16"/>
  <c r="W145" i="16"/>
  <c r="U145" i="16"/>
  <c r="X145" i="16" s="1"/>
  <c r="P145" i="16"/>
  <c r="Q145" i="16" s="1"/>
  <c r="O145" i="16"/>
  <c r="L145" i="16"/>
  <c r="J145" i="16"/>
  <c r="M145" i="16" s="1"/>
  <c r="G145" i="16"/>
  <c r="Y144" i="16"/>
  <c r="W144" i="16"/>
  <c r="U144" i="16"/>
  <c r="X144" i="16" s="1"/>
  <c r="P144" i="16"/>
  <c r="O144" i="16"/>
  <c r="L144" i="16"/>
  <c r="J144" i="16"/>
  <c r="M144" i="16" s="1"/>
  <c r="G144" i="16"/>
  <c r="Y143" i="16"/>
  <c r="W143" i="16"/>
  <c r="U143" i="16"/>
  <c r="X143" i="16" s="1"/>
  <c r="P143" i="16"/>
  <c r="Q143" i="16" s="1"/>
  <c r="O143" i="16"/>
  <c r="L143" i="16"/>
  <c r="J143" i="16"/>
  <c r="M143" i="16" s="1"/>
  <c r="G143" i="16"/>
  <c r="W142" i="16"/>
  <c r="U142" i="16"/>
  <c r="P142" i="16"/>
  <c r="Q142" i="16" s="1"/>
  <c r="O142" i="16"/>
  <c r="L142" i="16"/>
  <c r="J142" i="16"/>
  <c r="M142" i="16" s="1"/>
  <c r="G142" i="16"/>
  <c r="W141" i="16"/>
  <c r="U141" i="16"/>
  <c r="X141" i="16" s="1"/>
  <c r="P141" i="16"/>
  <c r="Q141" i="16" s="1"/>
  <c r="O141" i="16"/>
  <c r="L141" i="16"/>
  <c r="J141" i="16"/>
  <c r="M141" i="16" s="1"/>
  <c r="G141" i="16"/>
  <c r="Y140" i="16"/>
  <c r="W140" i="16"/>
  <c r="U140" i="16"/>
  <c r="X140" i="16" s="1"/>
  <c r="P140" i="16"/>
  <c r="Q140" i="16" s="1"/>
  <c r="O140" i="16"/>
  <c r="L140" i="16"/>
  <c r="J140" i="16"/>
  <c r="M140" i="16" s="1"/>
  <c r="G140" i="16"/>
  <c r="W139" i="16"/>
  <c r="U139" i="16"/>
  <c r="P139" i="16"/>
  <c r="Q139" i="16" s="1"/>
  <c r="O139" i="16"/>
  <c r="L139" i="16"/>
  <c r="J139" i="16"/>
  <c r="M139" i="16" s="1"/>
  <c r="G139" i="16"/>
  <c r="W138" i="16"/>
  <c r="U138" i="16"/>
  <c r="X138" i="16" s="1"/>
  <c r="P138" i="16"/>
  <c r="Q138" i="16" s="1"/>
  <c r="O138" i="16"/>
  <c r="L138" i="16"/>
  <c r="J138" i="16"/>
  <c r="M138" i="16" s="1"/>
  <c r="G138" i="16"/>
  <c r="W137" i="16"/>
  <c r="U137" i="16"/>
  <c r="X137" i="16" s="1"/>
  <c r="P137" i="16"/>
  <c r="Q137" i="16" s="1"/>
  <c r="O137" i="16"/>
  <c r="L137" i="16"/>
  <c r="J137" i="16"/>
  <c r="M137" i="16" s="1"/>
  <c r="G137" i="16"/>
  <c r="W136" i="16"/>
  <c r="U136" i="16"/>
  <c r="P136" i="16"/>
  <c r="Q136" i="16" s="1"/>
  <c r="O136" i="16"/>
  <c r="L136" i="16"/>
  <c r="J136" i="16"/>
  <c r="M136" i="16" s="1"/>
  <c r="G136" i="16"/>
  <c r="W135" i="16"/>
  <c r="U135" i="16"/>
  <c r="X135" i="16" s="1"/>
  <c r="P135" i="16"/>
  <c r="Q135" i="16" s="1"/>
  <c r="O135" i="16"/>
  <c r="L135" i="16"/>
  <c r="J135" i="16"/>
  <c r="M135" i="16" s="1"/>
  <c r="G135" i="16"/>
  <c r="W134" i="16"/>
  <c r="U134" i="16"/>
  <c r="P134" i="16"/>
  <c r="Q134" i="16" s="1"/>
  <c r="O134" i="16"/>
  <c r="L134" i="16"/>
  <c r="J134" i="16"/>
  <c r="M134" i="16" s="1"/>
  <c r="G134" i="16"/>
  <c r="W133" i="16"/>
  <c r="U133" i="16"/>
  <c r="X133" i="16" s="1"/>
  <c r="P133" i="16"/>
  <c r="O133" i="16"/>
  <c r="L133" i="16"/>
  <c r="J133" i="16"/>
  <c r="M133" i="16" s="1"/>
  <c r="G133" i="16"/>
  <c r="W132" i="16"/>
  <c r="U132" i="16"/>
  <c r="X132" i="16" s="1"/>
  <c r="Y132" i="16" s="1"/>
  <c r="P132" i="16"/>
  <c r="Q132" i="16" s="1"/>
  <c r="O132" i="16"/>
  <c r="L132" i="16"/>
  <c r="J132" i="16"/>
  <c r="M132" i="16" s="1"/>
  <c r="G132" i="16"/>
  <c r="W131" i="16"/>
  <c r="U131" i="16"/>
  <c r="P131" i="16"/>
  <c r="Q131" i="16" s="1"/>
  <c r="O131" i="16"/>
  <c r="L131" i="16"/>
  <c r="J131" i="16"/>
  <c r="M131" i="16" s="1"/>
  <c r="G131" i="16"/>
  <c r="Y130" i="16"/>
  <c r="W130" i="16"/>
  <c r="U130" i="16"/>
  <c r="X130" i="16" s="1"/>
  <c r="P130" i="16"/>
  <c r="Q130" i="16" s="1"/>
  <c r="O130" i="16"/>
  <c r="L130" i="16"/>
  <c r="J130" i="16"/>
  <c r="M130" i="16" s="1"/>
  <c r="G130" i="16"/>
  <c r="W129" i="16"/>
  <c r="U129" i="16"/>
  <c r="X129" i="16" s="1"/>
  <c r="S129" i="16"/>
  <c r="P129" i="16"/>
  <c r="Q129" i="16" s="1"/>
  <c r="O129" i="16"/>
  <c r="L129" i="16"/>
  <c r="J129" i="16"/>
  <c r="M129" i="16" s="1"/>
  <c r="G129" i="16"/>
  <c r="W128" i="16"/>
  <c r="U128" i="16"/>
  <c r="P128" i="16"/>
  <c r="Q128" i="16" s="1"/>
  <c r="O128" i="16"/>
  <c r="L128" i="16"/>
  <c r="J128" i="16"/>
  <c r="M128" i="16" s="1"/>
  <c r="G128" i="16"/>
  <c r="W127" i="16"/>
  <c r="U127" i="16"/>
  <c r="X127" i="16" s="1"/>
  <c r="Y127" i="16" s="1"/>
  <c r="P127" i="16"/>
  <c r="Q127" i="16" s="1"/>
  <c r="O127" i="16"/>
  <c r="L127" i="16"/>
  <c r="J127" i="16"/>
  <c r="M127" i="16" s="1"/>
  <c r="G127" i="16"/>
  <c r="W126" i="16"/>
  <c r="U126" i="16"/>
  <c r="P126" i="16"/>
  <c r="Q126" i="16" s="1"/>
  <c r="O126" i="16"/>
  <c r="L126" i="16"/>
  <c r="J126" i="16"/>
  <c r="M126" i="16" s="1"/>
  <c r="G126" i="16"/>
  <c r="Y125" i="16"/>
  <c r="W125" i="16"/>
  <c r="U125" i="16"/>
  <c r="X125" i="16" s="1"/>
  <c r="P125" i="16"/>
  <c r="Q125" i="16" s="1"/>
  <c r="O125" i="16"/>
  <c r="L125" i="16"/>
  <c r="J125" i="16"/>
  <c r="M125" i="16" s="1"/>
  <c r="G125" i="16"/>
  <c r="W124" i="16"/>
  <c r="U124" i="16"/>
  <c r="X124" i="16" s="1"/>
  <c r="Y124" i="16" s="1"/>
  <c r="P124" i="16"/>
  <c r="Q124" i="16" s="1"/>
  <c r="O124" i="16"/>
  <c r="L124" i="16"/>
  <c r="J124" i="16"/>
  <c r="M124" i="16" s="1"/>
  <c r="G124" i="16"/>
  <c r="W123" i="16"/>
  <c r="U123" i="16"/>
  <c r="P123" i="16"/>
  <c r="Q123" i="16" s="1"/>
  <c r="O123" i="16"/>
  <c r="L123" i="16"/>
  <c r="J123" i="16"/>
  <c r="M123" i="16" s="1"/>
  <c r="G123" i="16"/>
  <c r="W122" i="16"/>
  <c r="U122" i="16"/>
  <c r="X122" i="16" s="1"/>
  <c r="P122" i="16"/>
  <c r="Q122" i="16" s="1"/>
  <c r="O122" i="16"/>
  <c r="L122" i="16"/>
  <c r="J122" i="16"/>
  <c r="M122" i="16" s="1"/>
  <c r="G122" i="16"/>
  <c r="Y121" i="16"/>
  <c r="W121" i="16"/>
  <c r="U121" i="16"/>
  <c r="X121" i="16" s="1"/>
  <c r="P121" i="16"/>
  <c r="Q121" i="16" s="1"/>
  <c r="O121" i="16"/>
  <c r="L121" i="16"/>
  <c r="J121" i="16"/>
  <c r="M121" i="16" s="1"/>
  <c r="G121" i="16"/>
  <c r="W120" i="16"/>
  <c r="U120" i="16"/>
  <c r="S120" i="16"/>
  <c r="P120" i="16"/>
  <c r="Q120" i="16" s="1"/>
  <c r="O120" i="16"/>
  <c r="L120" i="16"/>
  <c r="J120" i="16"/>
  <c r="M120" i="16" s="1"/>
  <c r="G120" i="16"/>
  <c r="W119" i="16"/>
  <c r="U119" i="16"/>
  <c r="X119" i="16" s="1"/>
  <c r="P119" i="16"/>
  <c r="Q119" i="16" s="1"/>
  <c r="O119" i="16"/>
  <c r="L119" i="16"/>
  <c r="J119" i="16"/>
  <c r="M119" i="16" s="1"/>
  <c r="G119" i="16"/>
  <c r="W118" i="16"/>
  <c r="U118" i="16"/>
  <c r="P118" i="16"/>
  <c r="Q118" i="16" s="1"/>
  <c r="O118" i="16"/>
  <c r="L118" i="16"/>
  <c r="J118" i="16"/>
  <c r="M118" i="16" s="1"/>
  <c r="G118" i="16"/>
  <c r="W117" i="16"/>
  <c r="U117" i="16"/>
  <c r="X117" i="16" s="1"/>
  <c r="Y117" i="16" s="1"/>
  <c r="P117" i="16"/>
  <c r="Q117" i="16" s="1"/>
  <c r="O117" i="16"/>
  <c r="L117" i="16"/>
  <c r="J117" i="16"/>
  <c r="M117" i="16" s="1"/>
  <c r="G117" i="16"/>
  <c r="W116" i="16"/>
  <c r="U116" i="16"/>
  <c r="X116" i="16" s="1"/>
  <c r="Y116" i="16" s="1"/>
  <c r="P116" i="16"/>
  <c r="Q116" i="16" s="1"/>
  <c r="O116" i="16"/>
  <c r="L116" i="16"/>
  <c r="J116" i="16"/>
  <c r="M116" i="16" s="1"/>
  <c r="G116" i="16"/>
  <c r="W115" i="16"/>
  <c r="U115" i="16"/>
  <c r="P115" i="16"/>
  <c r="Q115" i="16" s="1"/>
  <c r="O115" i="16"/>
  <c r="L115" i="16"/>
  <c r="J115" i="16"/>
  <c r="M115" i="16" s="1"/>
  <c r="G115" i="16"/>
  <c r="W114" i="16"/>
  <c r="U114" i="16"/>
  <c r="X114" i="16" s="1"/>
  <c r="Y114" i="16" s="1"/>
  <c r="P114" i="16"/>
  <c r="Q114" i="16" s="1"/>
  <c r="O114" i="16"/>
  <c r="L114" i="16"/>
  <c r="J114" i="16"/>
  <c r="M114" i="16" s="1"/>
  <c r="G114" i="16"/>
  <c r="W113" i="16"/>
  <c r="U113" i="16"/>
  <c r="X113" i="16" s="1"/>
  <c r="P113" i="16"/>
  <c r="Q113" i="16" s="1"/>
  <c r="O113" i="16"/>
  <c r="L113" i="16"/>
  <c r="J113" i="16"/>
  <c r="M113" i="16" s="1"/>
  <c r="G113" i="16"/>
  <c r="W112" i="16"/>
  <c r="U112" i="16"/>
  <c r="P112" i="16"/>
  <c r="Q112" i="16" s="1"/>
  <c r="O112" i="16"/>
  <c r="L112" i="16"/>
  <c r="J112" i="16"/>
  <c r="M112" i="16" s="1"/>
  <c r="G112" i="16"/>
  <c r="W111" i="16"/>
  <c r="U111" i="16"/>
  <c r="X111" i="16" s="1"/>
  <c r="P111" i="16"/>
  <c r="Q111" i="16" s="1"/>
  <c r="O111" i="16"/>
  <c r="L111" i="16"/>
  <c r="J111" i="16"/>
  <c r="M111" i="16" s="1"/>
  <c r="G111" i="16"/>
  <c r="W110" i="16"/>
  <c r="U110" i="16"/>
  <c r="P110" i="16"/>
  <c r="Q110" i="16" s="1"/>
  <c r="O110" i="16"/>
  <c r="L110" i="16"/>
  <c r="J110" i="16"/>
  <c r="M110" i="16" s="1"/>
  <c r="G110" i="16"/>
  <c r="W109" i="16"/>
  <c r="U109" i="16"/>
  <c r="X109" i="16" s="1"/>
  <c r="Y109" i="16" s="1"/>
  <c r="P109" i="16"/>
  <c r="Q109" i="16" s="1"/>
  <c r="O109" i="16"/>
  <c r="L109" i="16"/>
  <c r="J109" i="16"/>
  <c r="M109" i="16" s="1"/>
  <c r="G109" i="16"/>
  <c r="W108" i="16"/>
  <c r="U108" i="16"/>
  <c r="X108" i="16" s="1"/>
  <c r="Y108" i="16" s="1"/>
  <c r="P108" i="16"/>
  <c r="Q108" i="16" s="1"/>
  <c r="O108" i="16"/>
  <c r="L108" i="16"/>
  <c r="J108" i="16"/>
  <c r="M108" i="16" s="1"/>
  <c r="G108" i="16"/>
  <c r="W107" i="16"/>
  <c r="U107" i="16"/>
  <c r="P107" i="16"/>
  <c r="Q107" i="16" s="1"/>
  <c r="O107" i="16"/>
  <c r="L107" i="16"/>
  <c r="J107" i="16"/>
  <c r="M107" i="16" s="1"/>
  <c r="G107" i="16"/>
  <c r="W106" i="16"/>
  <c r="U106" i="16"/>
  <c r="X106" i="16" s="1"/>
  <c r="Y106" i="16" s="1"/>
  <c r="P106" i="16"/>
  <c r="Q106" i="16" s="1"/>
  <c r="O106" i="16"/>
  <c r="L106" i="16"/>
  <c r="J106" i="16"/>
  <c r="M106" i="16" s="1"/>
  <c r="G106" i="16"/>
  <c r="W105" i="16"/>
  <c r="U105" i="16"/>
  <c r="X105" i="16" s="1"/>
  <c r="P105" i="16"/>
  <c r="Q105" i="16" s="1"/>
  <c r="O105" i="16"/>
  <c r="L105" i="16"/>
  <c r="J105" i="16"/>
  <c r="M105" i="16" s="1"/>
  <c r="G105" i="16"/>
  <c r="W104" i="16"/>
  <c r="U104" i="16"/>
  <c r="P104" i="16"/>
  <c r="Q104" i="16" s="1"/>
  <c r="O104" i="16"/>
  <c r="L104" i="16"/>
  <c r="J104" i="16"/>
  <c r="M104" i="16" s="1"/>
  <c r="G104" i="16"/>
  <c r="Y103" i="16"/>
  <c r="W103" i="16"/>
  <c r="U103" i="16"/>
  <c r="X103" i="16" s="1"/>
  <c r="P103" i="16"/>
  <c r="Q103" i="16" s="1"/>
  <c r="O103" i="16"/>
  <c r="L103" i="16"/>
  <c r="J103" i="16"/>
  <c r="M103" i="16" s="1"/>
  <c r="G103" i="16"/>
  <c r="W102" i="16"/>
  <c r="U102" i="16"/>
  <c r="P102" i="16"/>
  <c r="Q102" i="16" s="1"/>
  <c r="O102" i="16"/>
  <c r="L102" i="16"/>
  <c r="J102" i="16"/>
  <c r="M102" i="16" s="1"/>
  <c r="G102" i="16"/>
  <c r="W101" i="16"/>
  <c r="U101" i="16"/>
  <c r="X101" i="16" s="1"/>
  <c r="Y101" i="16" s="1"/>
  <c r="P101" i="16"/>
  <c r="O101" i="16"/>
  <c r="L101" i="16"/>
  <c r="J101" i="16"/>
  <c r="M101" i="16" s="1"/>
  <c r="G101" i="16"/>
  <c r="W100" i="16"/>
  <c r="U100" i="16"/>
  <c r="X100" i="16" s="1"/>
  <c r="Y100" i="16" s="1"/>
  <c r="P100" i="16"/>
  <c r="Q100" i="16" s="1"/>
  <c r="O100" i="16"/>
  <c r="L100" i="16"/>
  <c r="J100" i="16"/>
  <c r="M100" i="16" s="1"/>
  <c r="G100" i="16"/>
  <c r="W99" i="16"/>
  <c r="U99" i="16"/>
  <c r="P99" i="16"/>
  <c r="O99" i="16"/>
  <c r="L99" i="16"/>
  <c r="J99" i="16"/>
  <c r="M99" i="16" s="1"/>
  <c r="G99" i="16"/>
  <c r="W98" i="16"/>
  <c r="U98" i="16"/>
  <c r="P98" i="16"/>
  <c r="Q98" i="16" s="1"/>
  <c r="O98" i="16"/>
  <c r="L98" i="16"/>
  <c r="J98" i="16"/>
  <c r="M98" i="16" s="1"/>
  <c r="G98" i="16"/>
  <c r="W97" i="16"/>
  <c r="U97" i="16"/>
  <c r="X97" i="16" s="1"/>
  <c r="P97" i="16"/>
  <c r="Q97" i="16" s="1"/>
  <c r="O97" i="16"/>
  <c r="L97" i="16"/>
  <c r="J97" i="16"/>
  <c r="M97" i="16" s="1"/>
  <c r="G97" i="16"/>
  <c r="W96" i="16"/>
  <c r="U96" i="16"/>
  <c r="P96" i="16"/>
  <c r="Q96" i="16" s="1"/>
  <c r="O96" i="16"/>
  <c r="L96" i="16"/>
  <c r="J96" i="16"/>
  <c r="M96" i="16" s="1"/>
  <c r="G96" i="16"/>
  <c r="W95" i="16"/>
  <c r="U95" i="16"/>
  <c r="P95" i="16"/>
  <c r="Q95" i="16" s="1"/>
  <c r="O95" i="16"/>
  <c r="L95" i="16"/>
  <c r="J95" i="16"/>
  <c r="M95" i="16" s="1"/>
  <c r="G95" i="16"/>
  <c r="W94" i="16"/>
  <c r="U94" i="16"/>
  <c r="P94" i="16"/>
  <c r="Q94" i="16" s="1"/>
  <c r="O94" i="16"/>
  <c r="L94" i="16"/>
  <c r="J94" i="16"/>
  <c r="M94" i="16" s="1"/>
  <c r="G94" i="16"/>
  <c r="W93" i="16"/>
  <c r="U93" i="16"/>
  <c r="X93" i="16" s="1"/>
  <c r="Y93" i="16" s="1"/>
  <c r="P93" i="16"/>
  <c r="O93" i="16"/>
  <c r="L93" i="16"/>
  <c r="J93" i="16"/>
  <c r="M93" i="16" s="1"/>
  <c r="G93" i="16"/>
  <c r="W92" i="16"/>
  <c r="U92" i="16"/>
  <c r="X92" i="16" s="1"/>
  <c r="Y92" i="16" s="1"/>
  <c r="P92" i="16"/>
  <c r="Q92" i="16" s="1"/>
  <c r="O92" i="16"/>
  <c r="L92" i="16"/>
  <c r="J92" i="16"/>
  <c r="M92" i="16" s="1"/>
  <c r="G92" i="16"/>
  <c r="W91" i="16"/>
  <c r="U91" i="16"/>
  <c r="P91" i="16"/>
  <c r="O91" i="16"/>
  <c r="L91" i="16"/>
  <c r="J91" i="16"/>
  <c r="M91" i="16" s="1"/>
  <c r="G91" i="16"/>
  <c r="W90" i="16"/>
  <c r="U90" i="16"/>
  <c r="P90" i="16"/>
  <c r="Q90" i="16" s="1"/>
  <c r="O90" i="16"/>
  <c r="L90" i="16"/>
  <c r="J90" i="16"/>
  <c r="M90" i="16" s="1"/>
  <c r="G90" i="16"/>
  <c r="W89" i="16"/>
  <c r="U89" i="16"/>
  <c r="X89" i="16" s="1"/>
  <c r="P89" i="16"/>
  <c r="Q89" i="16" s="1"/>
  <c r="O89" i="16"/>
  <c r="L89" i="16"/>
  <c r="J89" i="16"/>
  <c r="M89" i="16" s="1"/>
  <c r="G89" i="16"/>
  <c r="W88" i="16"/>
  <c r="U88" i="16"/>
  <c r="P88" i="16"/>
  <c r="Q88" i="16" s="1"/>
  <c r="O88" i="16"/>
  <c r="L88" i="16"/>
  <c r="J88" i="16"/>
  <c r="M88" i="16" s="1"/>
  <c r="G88" i="16"/>
  <c r="W87" i="16"/>
  <c r="U87" i="16"/>
  <c r="P87" i="16"/>
  <c r="Q87" i="16" s="1"/>
  <c r="O87" i="16"/>
  <c r="L87" i="16"/>
  <c r="J87" i="16"/>
  <c r="M87" i="16" s="1"/>
  <c r="G87" i="16"/>
  <c r="W86" i="16"/>
  <c r="U86" i="16"/>
  <c r="P86" i="16"/>
  <c r="Q86" i="16" s="1"/>
  <c r="O86" i="16"/>
  <c r="L86" i="16"/>
  <c r="J86" i="16"/>
  <c r="M86" i="16" s="1"/>
  <c r="G86" i="16"/>
  <c r="W85" i="16"/>
  <c r="U85" i="16"/>
  <c r="X85" i="16" s="1"/>
  <c r="Y85" i="16" s="1"/>
  <c r="P85" i="16"/>
  <c r="O85" i="16"/>
  <c r="L85" i="16"/>
  <c r="J85" i="16"/>
  <c r="M85" i="16" s="1"/>
  <c r="G85" i="16"/>
  <c r="Y84" i="16"/>
  <c r="W84" i="16"/>
  <c r="U84" i="16"/>
  <c r="X84" i="16" s="1"/>
  <c r="P84" i="16"/>
  <c r="Q84" i="16" s="1"/>
  <c r="O84" i="16"/>
  <c r="L84" i="16"/>
  <c r="J84" i="16"/>
  <c r="M84" i="16" s="1"/>
  <c r="G84" i="16"/>
  <c r="W83" i="16"/>
  <c r="U83" i="16"/>
  <c r="P83" i="16"/>
  <c r="Q83" i="16" s="1"/>
  <c r="O83" i="16"/>
  <c r="L83" i="16"/>
  <c r="J83" i="16"/>
  <c r="M83" i="16" s="1"/>
  <c r="G83" i="16"/>
  <c r="W82" i="16"/>
  <c r="U82" i="16"/>
  <c r="X82" i="16" s="1"/>
  <c r="Y82" i="16" s="1"/>
  <c r="P82" i="16"/>
  <c r="Q82" i="16" s="1"/>
  <c r="O82" i="16"/>
  <c r="L82" i="16"/>
  <c r="J82" i="16"/>
  <c r="M82" i="16" s="1"/>
  <c r="G82" i="16"/>
  <c r="W81" i="16"/>
  <c r="U81" i="16"/>
  <c r="X81" i="16" s="1"/>
  <c r="P81" i="16"/>
  <c r="Q81" i="16" s="1"/>
  <c r="O81" i="16"/>
  <c r="L81" i="16"/>
  <c r="J81" i="16"/>
  <c r="M81" i="16" s="1"/>
  <c r="G81" i="16"/>
  <c r="W80" i="16"/>
  <c r="U80" i="16"/>
  <c r="P80" i="16"/>
  <c r="Q80" i="16" s="1"/>
  <c r="O80" i="16"/>
  <c r="L80" i="16"/>
  <c r="J80" i="16"/>
  <c r="M80" i="16" s="1"/>
  <c r="G80" i="16"/>
  <c r="W79" i="16"/>
  <c r="U79" i="16"/>
  <c r="P79" i="16"/>
  <c r="Q79" i="16" s="1"/>
  <c r="O79" i="16"/>
  <c r="L79" i="16"/>
  <c r="J79" i="16"/>
  <c r="M79" i="16" s="1"/>
  <c r="G79" i="16"/>
  <c r="W78" i="16"/>
  <c r="U78" i="16"/>
  <c r="P78" i="16"/>
  <c r="Q78" i="16" s="1"/>
  <c r="O78" i="16"/>
  <c r="L78" i="16"/>
  <c r="J78" i="16"/>
  <c r="M78" i="16" s="1"/>
  <c r="G78" i="16"/>
  <c r="W77" i="16"/>
  <c r="U77" i="16"/>
  <c r="X77" i="16" s="1"/>
  <c r="P77" i="16"/>
  <c r="Q77" i="16" s="1"/>
  <c r="O77" i="16"/>
  <c r="L77" i="16"/>
  <c r="J77" i="16"/>
  <c r="M77" i="16" s="1"/>
  <c r="G77" i="16"/>
  <c r="W76" i="16"/>
  <c r="U76" i="16"/>
  <c r="X76" i="16" s="1"/>
  <c r="P76" i="16"/>
  <c r="Q76" i="16" s="1"/>
  <c r="O76" i="16"/>
  <c r="L76" i="16"/>
  <c r="J76" i="16"/>
  <c r="M76" i="16" s="1"/>
  <c r="G76" i="16"/>
  <c r="W75" i="16"/>
  <c r="U75" i="16"/>
  <c r="P75" i="16"/>
  <c r="Q75" i="16" s="1"/>
  <c r="O75" i="16"/>
  <c r="L75" i="16"/>
  <c r="J75" i="16"/>
  <c r="M75" i="16" s="1"/>
  <c r="G75" i="16"/>
  <c r="W74" i="16"/>
  <c r="U74" i="16"/>
  <c r="X74" i="16" s="1"/>
  <c r="Y74" i="16" s="1"/>
  <c r="P74" i="16"/>
  <c r="Q74" i="16" s="1"/>
  <c r="O74" i="16"/>
  <c r="L74" i="16"/>
  <c r="J74" i="16"/>
  <c r="M74" i="16" s="1"/>
  <c r="G74" i="16"/>
  <c r="W73" i="16"/>
  <c r="U73" i="16"/>
  <c r="P73" i="16"/>
  <c r="Q73" i="16" s="1"/>
  <c r="O73" i="16"/>
  <c r="L73" i="16"/>
  <c r="J73" i="16"/>
  <c r="M73" i="16" s="1"/>
  <c r="G73" i="16"/>
  <c r="W72" i="16"/>
  <c r="U72" i="16"/>
  <c r="X72" i="16" s="1"/>
  <c r="P72" i="16"/>
  <c r="Q72" i="16" s="1"/>
  <c r="O72" i="16"/>
  <c r="L72" i="16"/>
  <c r="J72" i="16"/>
  <c r="M72" i="16" s="1"/>
  <c r="G72" i="16"/>
  <c r="W71" i="16"/>
  <c r="U71" i="16"/>
  <c r="X71" i="16" s="1"/>
  <c r="Y71" i="16" s="1"/>
  <c r="P71" i="16"/>
  <c r="Q71" i="16" s="1"/>
  <c r="O71" i="16"/>
  <c r="L71" i="16"/>
  <c r="J71" i="16"/>
  <c r="M71" i="16" s="1"/>
  <c r="G71" i="16"/>
  <c r="W70" i="16"/>
  <c r="U70" i="16"/>
  <c r="P70" i="16"/>
  <c r="O70" i="16"/>
  <c r="L70" i="16"/>
  <c r="J70" i="16"/>
  <c r="M70" i="16" s="1"/>
  <c r="G70" i="16"/>
  <c r="W69" i="16"/>
  <c r="U69" i="16"/>
  <c r="P69" i="16"/>
  <c r="Q69" i="16" s="1"/>
  <c r="O69" i="16"/>
  <c r="L69" i="16"/>
  <c r="J69" i="16"/>
  <c r="M69" i="16" s="1"/>
  <c r="G69" i="16"/>
  <c r="W68" i="16"/>
  <c r="U68" i="16"/>
  <c r="X68" i="16" s="1"/>
  <c r="Y68" i="16" s="1"/>
  <c r="P68" i="16"/>
  <c r="Q68" i="16" s="1"/>
  <c r="O68" i="16"/>
  <c r="L68" i="16"/>
  <c r="J68" i="16"/>
  <c r="M68" i="16" s="1"/>
  <c r="G68" i="16"/>
  <c r="W67" i="16"/>
  <c r="U67" i="16"/>
  <c r="P67" i="16"/>
  <c r="Q67" i="16" s="1"/>
  <c r="O67" i="16"/>
  <c r="L67" i="16"/>
  <c r="J67" i="16"/>
  <c r="M67" i="16" s="1"/>
  <c r="G67" i="16"/>
  <c r="W66" i="16"/>
  <c r="U66" i="16"/>
  <c r="X66" i="16" s="1"/>
  <c r="Y66" i="16" s="1"/>
  <c r="P66" i="16"/>
  <c r="Q66" i="16" s="1"/>
  <c r="O66" i="16"/>
  <c r="L66" i="16"/>
  <c r="J66" i="16"/>
  <c r="M66" i="16" s="1"/>
  <c r="G66" i="16"/>
  <c r="W65" i="16"/>
  <c r="U65" i="16"/>
  <c r="X65" i="16" s="1"/>
  <c r="P65" i="16"/>
  <c r="Q65" i="16" s="1"/>
  <c r="O65" i="16"/>
  <c r="L65" i="16"/>
  <c r="J65" i="16"/>
  <c r="M65" i="16" s="1"/>
  <c r="G65" i="16"/>
  <c r="W64" i="16"/>
  <c r="U64" i="16"/>
  <c r="P64" i="16"/>
  <c r="Q64" i="16" s="1"/>
  <c r="O64" i="16"/>
  <c r="L64" i="16"/>
  <c r="J64" i="16"/>
  <c r="M64" i="16" s="1"/>
  <c r="G64" i="16"/>
  <c r="W63" i="16"/>
  <c r="U63" i="16"/>
  <c r="S63" i="16"/>
  <c r="P63" i="16"/>
  <c r="Q63" i="16" s="1"/>
  <c r="O63" i="16"/>
  <c r="L63" i="16"/>
  <c r="J63" i="16"/>
  <c r="M63" i="16" s="1"/>
  <c r="G63" i="16"/>
  <c r="W62" i="16"/>
  <c r="U62" i="16"/>
  <c r="P62" i="16"/>
  <c r="O62" i="16"/>
  <c r="L62" i="16"/>
  <c r="J62" i="16"/>
  <c r="M62" i="16" s="1"/>
  <c r="G62" i="16"/>
  <c r="W61" i="16"/>
  <c r="U61" i="16"/>
  <c r="P61" i="16"/>
  <c r="Q61" i="16" s="1"/>
  <c r="O61" i="16"/>
  <c r="L61" i="16"/>
  <c r="J61" i="16"/>
  <c r="M61" i="16" s="1"/>
  <c r="G61" i="16"/>
  <c r="W60" i="16"/>
  <c r="U60" i="16"/>
  <c r="X60" i="16" s="1"/>
  <c r="Y60" i="16" s="1"/>
  <c r="P60" i="16"/>
  <c r="Q60" i="16" s="1"/>
  <c r="O60" i="16"/>
  <c r="L60" i="16"/>
  <c r="J60" i="16"/>
  <c r="M60" i="16" s="1"/>
  <c r="G60" i="16"/>
  <c r="W59" i="16"/>
  <c r="U59" i="16"/>
  <c r="P59" i="16"/>
  <c r="Q59" i="16" s="1"/>
  <c r="O59" i="16"/>
  <c r="L59" i="16"/>
  <c r="J59" i="16"/>
  <c r="M59" i="16" s="1"/>
  <c r="G59" i="16"/>
  <c r="W58" i="16"/>
  <c r="U58" i="16"/>
  <c r="X58" i="16" s="1"/>
  <c r="Y58" i="16" s="1"/>
  <c r="P58" i="16"/>
  <c r="Q58" i="16" s="1"/>
  <c r="O58" i="16"/>
  <c r="L58" i="16"/>
  <c r="J58" i="16"/>
  <c r="M58" i="16" s="1"/>
  <c r="G58" i="16"/>
  <c r="W57" i="16"/>
  <c r="U57" i="16"/>
  <c r="X57" i="16" s="1"/>
  <c r="S57" i="16"/>
  <c r="P57" i="16"/>
  <c r="Q57" i="16" s="1"/>
  <c r="O57" i="16"/>
  <c r="L57" i="16"/>
  <c r="J57" i="16"/>
  <c r="M57" i="16" s="1"/>
  <c r="G57" i="16"/>
  <c r="W56" i="16"/>
  <c r="U56" i="16"/>
  <c r="X56" i="16" s="1"/>
  <c r="P56" i="16"/>
  <c r="O56" i="16"/>
  <c r="L56" i="16"/>
  <c r="J56" i="16"/>
  <c r="M56" i="16" s="1"/>
  <c r="G56" i="16"/>
  <c r="W55" i="16"/>
  <c r="U55" i="16"/>
  <c r="X55" i="16" s="1"/>
  <c r="Y55" i="16" s="1"/>
  <c r="P55" i="16"/>
  <c r="Q55" i="16" s="1"/>
  <c r="O55" i="16"/>
  <c r="L55" i="16"/>
  <c r="J55" i="16"/>
  <c r="M55" i="16" s="1"/>
  <c r="G55" i="16"/>
  <c r="W54" i="16"/>
  <c r="U54" i="16"/>
  <c r="P54" i="16"/>
  <c r="O54" i="16"/>
  <c r="L54" i="16"/>
  <c r="J54" i="16"/>
  <c r="M54" i="16" s="1"/>
  <c r="G54" i="16"/>
  <c r="W53" i="16"/>
  <c r="U53" i="16"/>
  <c r="X53" i="16" s="1"/>
  <c r="S53" i="16"/>
  <c r="P53" i="16"/>
  <c r="Q53" i="16" s="1"/>
  <c r="O53" i="16"/>
  <c r="L53" i="16"/>
  <c r="J53" i="16"/>
  <c r="M53" i="16" s="1"/>
  <c r="G53" i="16"/>
  <c r="W52" i="16"/>
  <c r="U52" i="16"/>
  <c r="P52" i="16"/>
  <c r="Q52" i="16" s="1"/>
  <c r="O52" i="16"/>
  <c r="L52" i="16"/>
  <c r="J52" i="16"/>
  <c r="M52" i="16" s="1"/>
  <c r="G52" i="16"/>
  <c r="W51" i="16"/>
  <c r="U51" i="16"/>
  <c r="P51" i="16"/>
  <c r="Q51" i="16" s="1"/>
  <c r="O51" i="16"/>
  <c r="L51" i="16"/>
  <c r="J51" i="16"/>
  <c r="M51" i="16" s="1"/>
  <c r="G51" i="16"/>
  <c r="W50" i="16"/>
  <c r="U50" i="16"/>
  <c r="X50" i="16" s="1"/>
  <c r="Y50" i="16" s="1"/>
  <c r="P50" i="16"/>
  <c r="Q50" i="16" s="1"/>
  <c r="O50" i="16"/>
  <c r="L50" i="16"/>
  <c r="J50" i="16"/>
  <c r="M50" i="16" s="1"/>
  <c r="G50" i="16"/>
  <c r="W49" i="16"/>
  <c r="U49" i="16"/>
  <c r="X49" i="16" s="1"/>
  <c r="P49" i="16"/>
  <c r="Q49" i="16" s="1"/>
  <c r="O49" i="16"/>
  <c r="L49" i="16"/>
  <c r="J49" i="16"/>
  <c r="M49" i="16" s="1"/>
  <c r="G49" i="16"/>
  <c r="W48" i="16"/>
  <c r="U48" i="16"/>
  <c r="X48" i="16" s="1"/>
  <c r="S48" i="16"/>
  <c r="P48" i="16"/>
  <c r="O48" i="16"/>
  <c r="L48" i="16"/>
  <c r="J48" i="16"/>
  <c r="M48" i="16" s="1"/>
  <c r="G48" i="16"/>
  <c r="W47" i="16"/>
  <c r="U47" i="16"/>
  <c r="X47" i="16" s="1"/>
  <c r="Y47" i="16" s="1"/>
  <c r="P47" i="16"/>
  <c r="Q47" i="16" s="1"/>
  <c r="O47" i="16"/>
  <c r="L47" i="16"/>
  <c r="J47" i="16"/>
  <c r="M47" i="16" s="1"/>
  <c r="G47" i="16"/>
  <c r="W46" i="16"/>
  <c r="U46" i="16"/>
  <c r="S46" i="16"/>
  <c r="P46" i="16"/>
  <c r="O46" i="16"/>
  <c r="L46" i="16"/>
  <c r="J46" i="16"/>
  <c r="M46" i="16" s="1"/>
  <c r="G46" i="16"/>
  <c r="W45" i="16"/>
  <c r="U45" i="16"/>
  <c r="X45" i="16" s="1"/>
  <c r="P45" i="16"/>
  <c r="Q45" i="16" s="1"/>
  <c r="O45" i="16"/>
  <c r="L45" i="16"/>
  <c r="J45" i="16"/>
  <c r="M45" i="16" s="1"/>
  <c r="G45" i="16"/>
  <c r="W44" i="16"/>
  <c r="U44" i="16"/>
  <c r="S44" i="16"/>
  <c r="P44" i="16"/>
  <c r="Q44" i="16" s="1"/>
  <c r="O44" i="16"/>
  <c r="L44" i="16"/>
  <c r="J44" i="16"/>
  <c r="M44" i="16" s="1"/>
  <c r="G44" i="16"/>
  <c r="W43" i="16"/>
  <c r="U43" i="16"/>
  <c r="P43" i="16"/>
  <c r="Q43" i="16" s="1"/>
  <c r="O43" i="16"/>
  <c r="L43" i="16"/>
  <c r="J43" i="16"/>
  <c r="M43" i="16" s="1"/>
  <c r="G43" i="16"/>
  <c r="W42" i="16"/>
  <c r="U42" i="16"/>
  <c r="X42" i="16" s="1"/>
  <c r="Y42" i="16" s="1"/>
  <c r="P42" i="16"/>
  <c r="Q42" i="16" s="1"/>
  <c r="O42" i="16"/>
  <c r="L42" i="16"/>
  <c r="J42" i="16"/>
  <c r="M42" i="16" s="1"/>
  <c r="G42" i="16"/>
  <c r="W41" i="16"/>
  <c r="U41" i="16"/>
  <c r="X41" i="16" s="1"/>
  <c r="P41" i="16"/>
  <c r="Q41" i="16" s="1"/>
  <c r="O41" i="16"/>
  <c r="L41" i="16"/>
  <c r="J41" i="16"/>
  <c r="M41" i="16" s="1"/>
  <c r="G41" i="16"/>
  <c r="W40" i="16"/>
  <c r="U40" i="16"/>
  <c r="X40" i="16" s="1"/>
  <c r="Y40" i="16" s="1"/>
  <c r="P40" i="16"/>
  <c r="O40" i="16"/>
  <c r="L40" i="16"/>
  <c r="J40" i="16"/>
  <c r="M40" i="16" s="1"/>
  <c r="G40" i="16"/>
  <c r="W39" i="16"/>
  <c r="U39" i="16"/>
  <c r="X39" i="16" s="1"/>
  <c r="Y39" i="16" s="1"/>
  <c r="P39" i="16"/>
  <c r="Q39" i="16" s="1"/>
  <c r="O39" i="16"/>
  <c r="L39" i="16"/>
  <c r="J39" i="16"/>
  <c r="M39" i="16" s="1"/>
  <c r="G39" i="16"/>
  <c r="W38" i="16"/>
  <c r="U38" i="16"/>
  <c r="P38" i="16"/>
  <c r="O38" i="16"/>
  <c r="L38" i="16"/>
  <c r="J38" i="16"/>
  <c r="M38" i="16" s="1"/>
  <c r="G38" i="16"/>
  <c r="W37" i="16"/>
  <c r="U37" i="16"/>
  <c r="X37" i="16" s="1"/>
  <c r="P37" i="16"/>
  <c r="Q37" i="16" s="1"/>
  <c r="O37" i="16"/>
  <c r="L37" i="16"/>
  <c r="J37" i="16"/>
  <c r="M37" i="16" s="1"/>
  <c r="G37" i="16"/>
  <c r="Y36" i="16"/>
  <c r="W36" i="16"/>
  <c r="U36" i="16"/>
  <c r="X36" i="16" s="1"/>
  <c r="S36" i="16"/>
  <c r="P36" i="16"/>
  <c r="Q36" i="16" s="1"/>
  <c r="O36" i="16"/>
  <c r="L36" i="16"/>
  <c r="J36" i="16"/>
  <c r="M36" i="16" s="1"/>
  <c r="G36" i="16"/>
  <c r="W35" i="16"/>
  <c r="U35" i="16"/>
  <c r="P35" i="16"/>
  <c r="Q35" i="16" s="1"/>
  <c r="O35" i="16"/>
  <c r="L35" i="16"/>
  <c r="J35" i="16"/>
  <c r="M35" i="16" s="1"/>
  <c r="G35" i="16"/>
  <c r="W34" i="16"/>
  <c r="U34" i="16"/>
  <c r="X34" i="16" s="1"/>
  <c r="Y34" i="16" s="1"/>
  <c r="P34" i="16"/>
  <c r="Q34" i="16" s="1"/>
  <c r="O34" i="16"/>
  <c r="L34" i="16"/>
  <c r="J34" i="16"/>
  <c r="M34" i="16" s="1"/>
  <c r="G34" i="16"/>
  <c r="W33" i="16"/>
  <c r="U33" i="16"/>
  <c r="X33" i="16" s="1"/>
  <c r="P33" i="16"/>
  <c r="Q33" i="16" s="1"/>
  <c r="O33" i="16"/>
  <c r="L33" i="16"/>
  <c r="J33" i="16"/>
  <c r="M33" i="16" s="1"/>
  <c r="G33" i="16"/>
  <c r="W32" i="16"/>
  <c r="U32" i="16"/>
  <c r="X32" i="16" s="1"/>
  <c r="Y32" i="16" s="1"/>
  <c r="P32" i="16"/>
  <c r="Q32" i="16" s="1"/>
  <c r="O32" i="16"/>
  <c r="L32" i="16"/>
  <c r="J32" i="16"/>
  <c r="M32" i="16" s="1"/>
  <c r="G32" i="16"/>
  <c r="Y31" i="16"/>
  <c r="W31" i="16"/>
  <c r="U31" i="16"/>
  <c r="X31" i="16" s="1"/>
  <c r="P31" i="16"/>
  <c r="Q31" i="16" s="1"/>
  <c r="O31" i="16"/>
  <c r="L31" i="16"/>
  <c r="J31" i="16"/>
  <c r="M31" i="16" s="1"/>
  <c r="G31" i="16"/>
  <c r="W30" i="16"/>
  <c r="U30" i="16"/>
  <c r="P30" i="16"/>
  <c r="O30" i="16"/>
  <c r="L30" i="16"/>
  <c r="J30" i="16"/>
  <c r="M30" i="16" s="1"/>
  <c r="G30" i="16"/>
  <c r="W29" i="16"/>
  <c r="U29" i="16"/>
  <c r="P29" i="16"/>
  <c r="Q29" i="16" s="1"/>
  <c r="O29" i="16"/>
  <c r="L29" i="16"/>
  <c r="J29" i="16"/>
  <c r="M29" i="16" s="1"/>
  <c r="G29" i="16"/>
  <c r="W28" i="16"/>
  <c r="U28" i="16"/>
  <c r="X28" i="16" s="1"/>
  <c r="Y28" i="16" s="1"/>
  <c r="P28" i="16"/>
  <c r="Q28" i="16" s="1"/>
  <c r="O28" i="16"/>
  <c r="L28" i="16"/>
  <c r="J28" i="16"/>
  <c r="M28" i="16" s="1"/>
  <c r="G28" i="16"/>
  <c r="W27" i="16"/>
  <c r="U27" i="16"/>
  <c r="P27" i="16"/>
  <c r="Q27" i="16" s="1"/>
  <c r="O27" i="16"/>
  <c r="L27" i="16"/>
  <c r="J27" i="16"/>
  <c r="M27" i="16" s="1"/>
  <c r="G27" i="16"/>
  <c r="W26" i="16"/>
  <c r="U26" i="16"/>
  <c r="X26" i="16" s="1"/>
  <c r="Y26" i="16" s="1"/>
  <c r="S26" i="16"/>
  <c r="P26" i="16"/>
  <c r="Q26" i="16" s="1"/>
  <c r="O26" i="16"/>
  <c r="L26" i="16"/>
  <c r="J26" i="16"/>
  <c r="M26" i="16" s="1"/>
  <c r="G26" i="16"/>
  <c r="W25" i="16"/>
  <c r="U25" i="16"/>
  <c r="P25" i="16"/>
  <c r="O25" i="16"/>
  <c r="L25" i="16"/>
  <c r="J25" i="16"/>
  <c r="M25" i="16" s="1"/>
  <c r="G25" i="16"/>
  <c r="W24" i="16"/>
  <c r="U24" i="16"/>
  <c r="X24" i="16" s="1"/>
  <c r="Y24" i="16" s="1"/>
  <c r="P24" i="16"/>
  <c r="Q24" i="16" s="1"/>
  <c r="O24" i="16"/>
  <c r="L24" i="16"/>
  <c r="J24" i="16"/>
  <c r="M24" i="16" s="1"/>
  <c r="G24" i="16"/>
  <c r="W23" i="16"/>
  <c r="U23" i="16"/>
  <c r="P23" i="16"/>
  <c r="Q23" i="16" s="1"/>
  <c r="O23" i="16"/>
  <c r="L23" i="16"/>
  <c r="J23" i="16"/>
  <c r="M23" i="16" s="1"/>
  <c r="G23" i="16"/>
  <c r="W22" i="16"/>
  <c r="U22" i="16"/>
  <c r="P22" i="16"/>
  <c r="O22" i="16"/>
  <c r="L22" i="16"/>
  <c r="J22" i="16"/>
  <c r="M22" i="16" s="1"/>
  <c r="G22" i="16"/>
  <c r="W21" i="16"/>
  <c r="U21" i="16"/>
  <c r="X21" i="16" s="1"/>
  <c r="P21" i="16"/>
  <c r="Q21" i="16" s="1"/>
  <c r="O21" i="16"/>
  <c r="L21" i="16"/>
  <c r="J21" i="16"/>
  <c r="M21" i="16" s="1"/>
  <c r="G21" i="16"/>
  <c r="W20" i="16"/>
  <c r="U20" i="16"/>
  <c r="X20" i="16" s="1"/>
  <c r="Y20" i="16" s="1"/>
  <c r="P20" i="16"/>
  <c r="Q20" i="16" s="1"/>
  <c r="O20" i="16"/>
  <c r="L20" i="16"/>
  <c r="J20" i="16"/>
  <c r="M20" i="16" s="1"/>
  <c r="G20" i="16"/>
  <c r="W19" i="16"/>
  <c r="U19" i="16"/>
  <c r="P19" i="16"/>
  <c r="Q19" i="16" s="1"/>
  <c r="O19" i="16"/>
  <c r="L19" i="16"/>
  <c r="J19" i="16"/>
  <c r="M19" i="16" s="1"/>
  <c r="G19" i="16"/>
  <c r="W18" i="16"/>
  <c r="U18" i="16"/>
  <c r="X18" i="16" s="1"/>
  <c r="Y18" i="16" s="1"/>
  <c r="P18" i="16"/>
  <c r="Q18" i="16" s="1"/>
  <c r="O18" i="16"/>
  <c r="L18" i="16"/>
  <c r="J18" i="16"/>
  <c r="M18" i="16" s="1"/>
  <c r="G18" i="16"/>
  <c r="W17" i="16"/>
  <c r="U17" i="16"/>
  <c r="X17" i="16" s="1"/>
  <c r="P17" i="16"/>
  <c r="Q17" i="16" s="1"/>
  <c r="O17" i="16"/>
  <c r="L17" i="16"/>
  <c r="J17" i="16"/>
  <c r="M17" i="16" s="1"/>
  <c r="G17" i="16"/>
  <c r="W16" i="16"/>
  <c r="U16" i="16"/>
  <c r="X16" i="16" s="1"/>
  <c r="Y16" i="16" s="1"/>
  <c r="P16" i="16"/>
  <c r="Q16" i="16" s="1"/>
  <c r="O16" i="16"/>
  <c r="L16" i="16"/>
  <c r="J16" i="16"/>
  <c r="M16" i="16" s="1"/>
  <c r="G16" i="16"/>
  <c r="W15" i="16"/>
  <c r="U15" i="16"/>
  <c r="X15" i="16" s="1"/>
  <c r="S15" i="16"/>
  <c r="P15" i="16"/>
  <c r="Q15" i="16" s="1"/>
  <c r="O15" i="16"/>
  <c r="L15" i="16"/>
  <c r="J15" i="16"/>
  <c r="M15" i="16" s="1"/>
  <c r="G15" i="16"/>
  <c r="W14" i="16"/>
  <c r="U14" i="16"/>
  <c r="P14" i="16"/>
  <c r="O14" i="16"/>
  <c r="L14" i="16"/>
  <c r="J14" i="16"/>
  <c r="M14" i="16" s="1"/>
  <c r="G14" i="16"/>
  <c r="W13" i="16"/>
  <c r="U13" i="16"/>
  <c r="P13" i="16"/>
  <c r="Q13" i="16" s="1"/>
  <c r="O13" i="16"/>
  <c r="L13" i="16"/>
  <c r="J13" i="16"/>
  <c r="M13" i="16" s="1"/>
  <c r="G13" i="16"/>
  <c r="W12" i="16"/>
  <c r="U12" i="16"/>
  <c r="X12" i="16" s="1"/>
  <c r="P12" i="16"/>
  <c r="Q12" i="16" s="1"/>
  <c r="O12" i="16"/>
  <c r="L12" i="16"/>
  <c r="J12" i="16"/>
  <c r="M12" i="16" s="1"/>
  <c r="G12" i="16"/>
  <c r="W11" i="16"/>
  <c r="U11" i="16"/>
  <c r="P11" i="16"/>
  <c r="O11" i="16"/>
  <c r="L11" i="16"/>
  <c r="J11" i="16"/>
  <c r="M11" i="16" s="1"/>
  <c r="G11" i="16"/>
  <c r="W10" i="16"/>
  <c r="U10" i="16"/>
  <c r="X10" i="16" s="1"/>
  <c r="Y10" i="16" s="1"/>
  <c r="P10" i="16"/>
  <c r="Q10" i="16" s="1"/>
  <c r="O10" i="16"/>
  <c r="L10" i="16"/>
  <c r="J10" i="16"/>
  <c r="M10" i="16" s="1"/>
  <c r="G10" i="16"/>
  <c r="W9" i="16"/>
  <c r="U9" i="16"/>
  <c r="P9" i="16"/>
  <c r="Q9" i="16" s="1"/>
  <c r="O9" i="16"/>
  <c r="L9" i="16"/>
  <c r="J9" i="16"/>
  <c r="M9" i="16" s="1"/>
  <c r="G9" i="16"/>
  <c r="W8" i="16"/>
  <c r="U8" i="16"/>
  <c r="X8" i="16" s="1"/>
  <c r="Y8" i="16" s="1"/>
  <c r="P8" i="16"/>
  <c r="Q8" i="16" s="1"/>
  <c r="O8" i="16"/>
  <c r="L8" i="16"/>
  <c r="J8" i="16"/>
  <c r="M8" i="16" s="1"/>
  <c r="G8" i="16"/>
  <c r="W7" i="16"/>
  <c r="U7" i="16"/>
  <c r="P7" i="16"/>
  <c r="O7" i="16"/>
  <c r="L7" i="16"/>
  <c r="J7" i="16"/>
  <c r="M7" i="16" s="1"/>
  <c r="G7" i="16"/>
  <c r="Y6" i="16"/>
  <c r="W6" i="16"/>
  <c r="U6" i="16"/>
  <c r="X6" i="16" s="1"/>
  <c r="P6" i="16"/>
  <c r="O6" i="16"/>
  <c r="L6" i="16"/>
  <c r="J6" i="16"/>
  <c r="M6" i="16" s="1"/>
  <c r="G6" i="16"/>
  <c r="W5" i="16"/>
  <c r="U5" i="16"/>
  <c r="X5" i="16" s="1"/>
  <c r="Y5" i="16" s="1"/>
  <c r="P5" i="16"/>
  <c r="Q5" i="16" s="1"/>
  <c r="O5" i="16"/>
  <c r="L5" i="16"/>
  <c r="J5" i="16"/>
  <c r="M5" i="16" s="1"/>
  <c r="G5" i="16"/>
  <c r="W4" i="16"/>
  <c r="U4" i="16"/>
  <c r="X4" i="16" s="1"/>
  <c r="Y4" i="16" s="1"/>
  <c r="S4" i="16"/>
  <c r="P4" i="16"/>
  <c r="Q4" i="16" s="1"/>
  <c r="O4" i="16"/>
  <c r="L4" i="16"/>
  <c r="J4" i="16"/>
  <c r="M4" i="16" s="1"/>
  <c r="G4" i="16"/>
  <c r="W3" i="16"/>
  <c r="U3" i="16"/>
  <c r="P3" i="16"/>
  <c r="Q3" i="16" s="1"/>
  <c r="O3" i="16"/>
  <c r="L3" i="16"/>
  <c r="J3" i="16"/>
  <c r="M3" i="16" s="1"/>
  <c r="G3" i="16"/>
  <c r="V1" i="16"/>
  <c r="T1" i="16"/>
  <c r="N1" i="16"/>
  <c r="K1" i="16"/>
  <c r="F1" i="16"/>
  <c r="Q1577" i="12" l="1"/>
  <c r="Q1576" i="12"/>
  <c r="S1576" i="12"/>
  <c r="Q1578" i="12"/>
  <c r="Y1577" i="12"/>
  <c r="S1578" i="12"/>
  <c r="S1577" i="12"/>
  <c r="R1355" i="16"/>
  <c r="R960" i="16"/>
  <c r="R565" i="16"/>
  <c r="S565" i="16" s="1"/>
  <c r="R621" i="16"/>
  <c r="R1725" i="16"/>
  <c r="R1646" i="16"/>
  <c r="S1646" i="16" s="1"/>
  <c r="R733" i="16"/>
  <c r="S733" i="16" s="1"/>
  <c r="R150" i="16"/>
  <c r="S150" i="16" s="1"/>
  <c r="R443" i="16"/>
  <c r="S443" i="16" s="1"/>
  <c r="R529" i="16"/>
  <c r="R1645" i="16"/>
  <c r="R895" i="16"/>
  <c r="S895" i="16" s="1"/>
  <c r="R1583" i="16"/>
  <c r="S1583" i="16" s="1"/>
  <c r="R446" i="16"/>
  <c r="S446" i="16" s="1"/>
  <c r="R207" i="16"/>
  <c r="R1007" i="16"/>
  <c r="S1007" i="16" s="1"/>
  <c r="R1183" i="16"/>
  <c r="R1222" i="16"/>
  <c r="R1260" i="16"/>
  <c r="S1260" i="16" s="1"/>
  <c r="R49" i="16"/>
  <c r="S49" i="16" s="1"/>
  <c r="R1280" i="16"/>
  <c r="R368" i="16"/>
  <c r="S368" i="16" s="1"/>
  <c r="Y620" i="16"/>
  <c r="R1517" i="16"/>
  <c r="R299" i="16"/>
  <c r="S299" i="16" s="1"/>
  <c r="R790" i="16"/>
  <c r="S790" i="16" s="1"/>
  <c r="R1548" i="16"/>
  <c r="S1548" i="16" s="1"/>
  <c r="Y1193" i="16"/>
  <c r="R1339" i="16"/>
  <c r="R613" i="16"/>
  <c r="S613" i="16" s="1"/>
  <c r="R967" i="16"/>
  <c r="S967" i="16" s="1"/>
  <c r="R1652" i="16"/>
  <c r="R1654" i="16"/>
  <c r="S1654" i="16" s="1"/>
  <c r="R1661" i="16"/>
  <c r="R107" i="16"/>
  <c r="S107" i="16" s="1"/>
  <c r="R270" i="16"/>
  <c r="S270" i="16" s="1"/>
  <c r="R1670" i="16"/>
  <c r="S1670" i="16" s="1"/>
  <c r="R105" i="16"/>
  <c r="S105" i="16" s="1"/>
  <c r="R536" i="16"/>
  <c r="S536" i="16" s="1"/>
  <c r="R560" i="16"/>
  <c r="S560" i="16" s="1"/>
  <c r="R749" i="16"/>
  <c r="R838" i="16"/>
  <c r="S838" i="16" s="1"/>
  <c r="R300" i="16"/>
  <c r="S300" i="16" s="1"/>
  <c r="R845" i="16"/>
  <c r="R1472" i="16"/>
  <c r="S1472" i="16" s="1"/>
  <c r="R1476" i="16"/>
  <c r="R136" i="16"/>
  <c r="S136" i="16" s="1"/>
  <c r="R206" i="16"/>
  <c r="S206" i="16" s="1"/>
  <c r="R251" i="16"/>
  <c r="S251" i="16" s="1"/>
  <c r="R1043" i="16"/>
  <c r="R1055" i="16"/>
  <c r="S1055" i="16" s="1"/>
  <c r="R467" i="16"/>
  <c r="R1665" i="16"/>
  <c r="S1665" i="16" s="1"/>
  <c r="R123" i="16"/>
  <c r="S123" i="16" s="1"/>
  <c r="R235" i="16"/>
  <c r="R358" i="16"/>
  <c r="S358" i="16" s="1"/>
  <c r="R493" i="16"/>
  <c r="S493" i="16" s="1"/>
  <c r="Y1004" i="16"/>
  <c r="R1622" i="16"/>
  <c r="S1622" i="16" s="1"/>
  <c r="R1633" i="16"/>
  <c r="S1633" i="16" s="1"/>
  <c r="R916" i="16"/>
  <c r="S916" i="16" s="1"/>
  <c r="R853" i="16"/>
  <c r="R1539" i="16"/>
  <c r="R118" i="16"/>
  <c r="S118" i="16" s="1"/>
  <c r="R222" i="16"/>
  <c r="S222" i="16" s="1"/>
  <c r="R310" i="16"/>
  <c r="S310" i="16" s="1"/>
  <c r="R517" i="16"/>
  <c r="S517" i="16" s="1"/>
  <c r="R670" i="16"/>
  <c r="S670" i="16" s="1"/>
  <c r="R736" i="16"/>
  <c r="S736" i="16" s="1"/>
  <c r="R361" i="16"/>
  <c r="S361" i="16" s="1"/>
  <c r="R388" i="16"/>
  <c r="S388" i="16" s="1"/>
  <c r="R501" i="16"/>
  <c r="S501" i="16" s="1"/>
  <c r="Y687" i="16"/>
  <c r="R713" i="16"/>
  <c r="S713" i="16" s="1"/>
  <c r="R807" i="16"/>
  <c r="S807" i="16" s="1"/>
  <c r="R816" i="16"/>
  <c r="S816" i="16" s="1"/>
  <c r="R874" i="16"/>
  <c r="R876" i="16"/>
  <c r="S876" i="16" s="1"/>
  <c r="R991" i="16"/>
  <c r="S991" i="16" s="1"/>
  <c r="R1028" i="16"/>
  <c r="S1028" i="16" s="1"/>
  <c r="R1221" i="16"/>
  <c r="S1221" i="16" s="1"/>
  <c r="R1368" i="16"/>
  <c r="S1368" i="16" s="1"/>
  <c r="R1417" i="16"/>
  <c r="S1417" i="16" s="1"/>
  <c r="R1457" i="16"/>
  <c r="S1457" i="16" s="1"/>
  <c r="R1485" i="16"/>
  <c r="S1485" i="16" s="1"/>
  <c r="R568" i="16"/>
  <c r="S568" i="16" s="1"/>
  <c r="R1099" i="16"/>
  <c r="R1460" i="16"/>
  <c r="S1460" i="16" s="1"/>
  <c r="R464" i="16"/>
  <c r="S464" i="16" s="1"/>
  <c r="R701" i="16"/>
  <c r="S701" i="16" s="1"/>
  <c r="R720" i="16"/>
  <c r="S720" i="16" s="1"/>
  <c r="R32" i="16"/>
  <c r="S32" i="16" s="1"/>
  <c r="R75" i="16"/>
  <c r="S75" i="16" s="1"/>
  <c r="R104" i="16"/>
  <c r="S104" i="16" s="1"/>
  <c r="R128" i="16"/>
  <c r="S128" i="16" s="1"/>
  <c r="R169" i="16"/>
  <c r="R170" i="16"/>
  <c r="R383" i="16"/>
  <c r="R553" i="16"/>
  <c r="S553" i="16" s="1"/>
  <c r="Y583" i="16"/>
  <c r="R661" i="16"/>
  <c r="S661" i="16" s="1"/>
  <c r="R673" i="16"/>
  <c r="S673" i="16" s="1"/>
  <c r="Q701" i="16"/>
  <c r="R843" i="16"/>
  <c r="S843" i="16" s="1"/>
  <c r="R894" i="16"/>
  <c r="S894" i="16" s="1"/>
  <c r="R951" i="16"/>
  <c r="S951" i="16" s="1"/>
  <c r="R1087" i="16"/>
  <c r="S1087" i="16" s="1"/>
  <c r="R1689" i="16"/>
  <c r="S1689" i="16" s="1"/>
  <c r="R1699" i="16"/>
  <c r="S1699" i="16" s="1"/>
  <c r="R21" i="16"/>
  <c r="S21" i="16" s="1"/>
  <c r="R168" i="16"/>
  <c r="S168" i="16" s="1"/>
  <c r="R181" i="16"/>
  <c r="S181" i="16" s="1"/>
  <c r="R204" i="16"/>
  <c r="S204" i="16" s="1"/>
  <c r="R267" i="16"/>
  <c r="S267" i="16" s="1"/>
  <c r="R323" i="16"/>
  <c r="S323" i="16" s="1"/>
  <c r="R508" i="16"/>
  <c r="R509" i="16"/>
  <c r="R513" i="16"/>
  <c r="S513" i="16" s="1"/>
  <c r="R552" i="16"/>
  <c r="S552" i="16" s="1"/>
  <c r="R709" i="16"/>
  <c r="S709" i="16" s="1"/>
  <c r="R747" i="16"/>
  <c r="S747" i="16" s="1"/>
  <c r="R1076" i="16"/>
  <c r="S1076" i="16" s="1"/>
  <c r="R1336" i="16"/>
  <c r="S1336" i="16" s="1"/>
  <c r="R1721" i="16"/>
  <c r="R649" i="16"/>
  <c r="S649" i="16" s="1"/>
  <c r="R696" i="16"/>
  <c r="R819" i="16"/>
  <c r="R832" i="16"/>
  <c r="S832" i="16" s="1"/>
  <c r="R1040" i="16"/>
  <c r="S1040" i="16" s="1"/>
  <c r="R1136" i="16"/>
  <c r="R1158" i="16"/>
  <c r="S1158" i="16" s="1"/>
  <c r="R1398" i="16"/>
  <c r="S1398" i="16" s="1"/>
  <c r="R1450" i="16"/>
  <c r="S1450" i="16" s="1"/>
  <c r="R1510" i="16"/>
  <c r="R1533" i="16"/>
  <c r="S1533" i="16" s="1"/>
  <c r="R1584" i="16"/>
  <c r="R1588" i="16"/>
  <c r="S1588" i="16" s="1"/>
  <c r="R1643" i="16"/>
  <c r="R1731" i="16"/>
  <c r="R40" i="16"/>
  <c r="S40" i="16" s="1"/>
  <c r="R80" i="16"/>
  <c r="S80" i="16" s="1"/>
  <c r="R149" i="16"/>
  <c r="S149" i="16" s="1"/>
  <c r="R408" i="16"/>
  <c r="S408" i="16" s="1"/>
  <c r="R504" i="16"/>
  <c r="R585" i="16"/>
  <c r="S585" i="16" s="1"/>
  <c r="R840" i="16"/>
  <c r="S840" i="16" s="1"/>
  <c r="R1049" i="16"/>
  <c r="R1093" i="16"/>
  <c r="S1093" i="16" s="1"/>
  <c r="R1168" i="16"/>
  <c r="S1168" i="16" s="1"/>
  <c r="R1198" i="16"/>
  <c r="S1198" i="16" s="1"/>
  <c r="R1572" i="16"/>
  <c r="R489" i="16"/>
  <c r="S489" i="16" s="1"/>
  <c r="R795" i="16"/>
  <c r="S795" i="16" s="1"/>
  <c r="R803" i="16"/>
  <c r="S803" i="16" s="1"/>
  <c r="R804" i="16"/>
  <c r="S804" i="16" s="1"/>
  <c r="R898" i="16"/>
  <c r="R903" i="16"/>
  <c r="R908" i="16"/>
  <c r="S908" i="16" s="1"/>
  <c r="R982" i="16"/>
  <c r="S982" i="16" s="1"/>
  <c r="R1312" i="16"/>
  <c r="S1312" i="16" s="1"/>
  <c r="R1488" i="16"/>
  <c r="R1612" i="16"/>
  <c r="S1612" i="16" s="1"/>
  <c r="R1615" i="16"/>
  <c r="S1615" i="16" s="1"/>
  <c r="R3" i="16"/>
  <c r="S3" i="16" s="1"/>
  <c r="R72" i="16"/>
  <c r="S72" i="16" s="1"/>
  <c r="R157" i="16"/>
  <c r="S157" i="16" s="1"/>
  <c r="R194" i="16"/>
  <c r="S194" i="16" s="1"/>
  <c r="Y407" i="16"/>
  <c r="Y607" i="16"/>
  <c r="R629" i="16"/>
  <c r="S629" i="16" s="1"/>
  <c r="R632" i="16"/>
  <c r="S632" i="16" s="1"/>
  <c r="R665" i="16"/>
  <c r="R712" i="16"/>
  <c r="S712" i="16" s="1"/>
  <c r="Y719" i="16"/>
  <c r="R801" i="16"/>
  <c r="S801" i="16" s="1"/>
  <c r="Y1232" i="16"/>
  <c r="Q1476" i="16"/>
  <c r="R1501" i="16"/>
  <c r="S1501" i="16" s="1"/>
  <c r="R861" i="16"/>
  <c r="S861" i="16" s="1"/>
  <c r="R992" i="16"/>
  <c r="R1027" i="16"/>
  <c r="R1106" i="16"/>
  <c r="S1106" i="16" s="1"/>
  <c r="R1131" i="16"/>
  <c r="S1131" i="16" s="1"/>
  <c r="R1149" i="16"/>
  <c r="S1149" i="16" s="1"/>
  <c r="R1151" i="16"/>
  <c r="S1151" i="16" s="1"/>
  <c r="R1200" i="16"/>
  <c r="R1201" i="16"/>
  <c r="R1220" i="16"/>
  <c r="S1220" i="16" s="1"/>
  <c r="R173" i="16"/>
  <c r="R321" i="16"/>
  <c r="S321" i="16" s="1"/>
  <c r="R601" i="16"/>
  <c r="S601" i="16" s="1"/>
  <c r="R706" i="16"/>
  <c r="S706" i="16" s="1"/>
  <c r="Y1278" i="16"/>
  <c r="R1630" i="16"/>
  <c r="S1630" i="16" s="1"/>
  <c r="Y37" i="16"/>
  <c r="R307" i="16"/>
  <c r="S307" i="16" s="1"/>
  <c r="R342" i="16"/>
  <c r="S342" i="16" s="1"/>
  <c r="R777" i="16"/>
  <c r="S777" i="16" s="1"/>
  <c r="R789" i="16"/>
  <c r="S789" i="16" s="1"/>
  <c r="R957" i="16"/>
  <c r="S957" i="16" s="1"/>
  <c r="R1019" i="16"/>
  <c r="Y1054" i="16"/>
  <c r="R1192" i="16"/>
  <c r="S1192" i="16" s="1"/>
  <c r="R1303" i="16"/>
  <c r="R1686" i="16"/>
  <c r="S1686" i="16" s="1"/>
  <c r="R160" i="16"/>
  <c r="S160" i="16" s="1"/>
  <c r="R16" i="16"/>
  <c r="S16" i="16" s="1"/>
  <c r="R78" i="16"/>
  <c r="S78" i="16" s="1"/>
  <c r="R198" i="16"/>
  <c r="S198" i="16" s="1"/>
  <c r="R211" i="16"/>
  <c r="S211" i="16" s="1"/>
  <c r="R212" i="16"/>
  <c r="S212" i="16" s="1"/>
  <c r="R219" i="16"/>
  <c r="S219" i="16" s="1"/>
  <c r="R278" i="16"/>
  <c r="S278" i="16" s="1"/>
  <c r="R528" i="16"/>
  <c r="R539" i="16"/>
  <c r="S539" i="16" s="1"/>
  <c r="R580" i="16"/>
  <c r="S580" i="16" s="1"/>
  <c r="R594" i="16"/>
  <c r="S594" i="16" s="1"/>
  <c r="Y862" i="16"/>
  <c r="R944" i="16"/>
  <c r="R964" i="16"/>
  <c r="S964" i="16" s="1"/>
  <c r="R1032" i="16"/>
  <c r="Y1129" i="16"/>
  <c r="R1296" i="16"/>
  <c r="S1296" i="16" s="1"/>
  <c r="R1390" i="16"/>
  <c r="R1396" i="16"/>
  <c r="S1396" i="16" s="1"/>
  <c r="R1425" i="16"/>
  <c r="R1463" i="16"/>
  <c r="S1463" i="16" s="1"/>
  <c r="R1638" i="16"/>
  <c r="S1638" i="16" s="1"/>
  <c r="Q40" i="16"/>
  <c r="R13" i="16"/>
  <c r="S13" i="16" s="1"/>
  <c r="R67" i="16"/>
  <c r="S67" i="16" s="1"/>
  <c r="R97" i="16"/>
  <c r="S97" i="16" s="1"/>
  <c r="R209" i="16"/>
  <c r="S209" i="16" s="1"/>
  <c r="R242" i="16"/>
  <c r="R243" i="16"/>
  <c r="R260" i="16"/>
  <c r="R292" i="16"/>
  <c r="R316" i="16"/>
  <c r="R327" i="16"/>
  <c r="R339" i="16"/>
  <c r="S339" i="16" s="1"/>
  <c r="R350" i="16"/>
  <c r="S350" i="16" s="1"/>
  <c r="R480" i="16"/>
  <c r="R576" i="16"/>
  <c r="S576" i="16" s="1"/>
  <c r="R592" i="16"/>
  <c r="S592" i="16" s="1"/>
  <c r="R645" i="16"/>
  <c r="S645" i="16" s="1"/>
  <c r="R752" i="16"/>
  <c r="S752" i="16" s="1"/>
  <c r="R902" i="16"/>
  <c r="R963" i="16"/>
  <c r="S963" i="16" s="1"/>
  <c r="Y1006" i="16"/>
  <c r="R1058" i="16"/>
  <c r="S1058" i="16" s="1"/>
  <c r="R1060" i="16"/>
  <c r="S1060" i="16" s="1"/>
  <c r="R1064" i="16"/>
  <c r="S1064" i="16" s="1"/>
  <c r="R1074" i="16"/>
  <c r="R1095" i="16"/>
  <c r="R1101" i="16"/>
  <c r="S1101" i="16" s="1"/>
  <c r="R1122" i="16"/>
  <c r="S1122" i="16" s="1"/>
  <c r="R1135" i="16"/>
  <c r="Y1150" i="16"/>
  <c r="Y1266" i="16"/>
  <c r="R1346" i="16"/>
  <c r="R1347" i="16"/>
  <c r="R1531" i="16"/>
  <c r="R1546" i="16"/>
  <c r="R9" i="16"/>
  <c r="S9" i="16" s="1"/>
  <c r="Y12" i="16"/>
  <c r="R56" i="16"/>
  <c r="S56" i="16" s="1"/>
  <c r="R153" i="16"/>
  <c r="S153" i="16" s="1"/>
  <c r="R164" i="16"/>
  <c r="R372" i="16"/>
  <c r="S372" i="16" s="1"/>
  <c r="R26" i="16"/>
  <c r="R53" i="16"/>
  <c r="R70" i="16"/>
  <c r="S70" i="16" s="1"/>
  <c r="R81" i="16"/>
  <c r="S81" i="16" s="1"/>
  <c r="R125" i="16"/>
  <c r="S125" i="16" s="1"/>
  <c r="R152" i="16"/>
  <c r="S152" i="16" s="1"/>
  <c r="R154" i="16"/>
  <c r="R165" i="16"/>
  <c r="R166" i="16"/>
  <c r="S166" i="16" s="1"/>
  <c r="R182" i="16"/>
  <c r="S182" i="16" s="1"/>
  <c r="R184" i="16"/>
  <c r="S184" i="16" s="1"/>
  <c r="R189" i="16"/>
  <c r="S189" i="16" s="1"/>
  <c r="R252" i="16"/>
  <c r="R254" i="16"/>
  <c r="S254" i="16" s="1"/>
  <c r="R324" i="16"/>
  <c r="R367" i="16"/>
  <c r="S367" i="16" s="1"/>
  <c r="R420" i="16"/>
  <c r="S420" i="16" s="1"/>
  <c r="R497" i="16"/>
  <c r="S497" i="16" s="1"/>
  <c r="X419" i="16"/>
  <c r="Y419" i="16" s="1"/>
  <c r="R25" i="16"/>
  <c r="S25" i="16" s="1"/>
  <c r="R96" i="16"/>
  <c r="S96" i="16" s="1"/>
  <c r="R120" i="16"/>
  <c r="R131" i="16"/>
  <c r="S131" i="16" s="1"/>
  <c r="Q160" i="16"/>
  <c r="Q173" i="16"/>
  <c r="R176" i="16"/>
  <c r="S176" i="16" s="1"/>
  <c r="R230" i="16"/>
  <c r="S230" i="16" s="1"/>
  <c r="R366" i="16"/>
  <c r="S366" i="16" s="1"/>
  <c r="R391" i="16"/>
  <c r="R400" i="16"/>
  <c r="Y135" i="16"/>
  <c r="Y172" i="16"/>
  <c r="X253" i="16"/>
  <c r="Y253" i="16" s="1"/>
  <c r="X399" i="16"/>
  <c r="Y399" i="16" s="1"/>
  <c r="R461" i="16"/>
  <c r="S461" i="16" s="1"/>
  <c r="R547" i="16"/>
  <c r="S547" i="16" s="1"/>
  <c r="R36" i="16"/>
  <c r="R46" i="16"/>
  <c r="R63" i="16"/>
  <c r="R64" i="16"/>
  <c r="S64" i="16" s="1"/>
  <c r="R65" i="16"/>
  <c r="S65" i="16" s="1"/>
  <c r="R93" i="16"/>
  <c r="S93" i="16" s="1"/>
  <c r="R225" i="16"/>
  <c r="R448" i="16"/>
  <c r="S448" i="16" s="1"/>
  <c r="R477" i="16"/>
  <c r="S477" i="16" s="1"/>
  <c r="R478" i="16"/>
  <c r="S478" i="16" s="1"/>
  <c r="Q517" i="16"/>
  <c r="R61" i="16"/>
  <c r="S61" i="16" s="1"/>
  <c r="R569" i="16"/>
  <c r="S569" i="16" s="1"/>
  <c r="R641" i="16"/>
  <c r="S641" i="16" s="1"/>
  <c r="R680" i="16"/>
  <c r="S680" i="16" s="1"/>
  <c r="R724" i="16"/>
  <c r="R783" i="16"/>
  <c r="R796" i="16"/>
  <c r="S796" i="16" s="1"/>
  <c r="R811" i="16"/>
  <c r="S811" i="16" s="1"/>
  <c r="R824" i="16"/>
  <c r="S824" i="16" s="1"/>
  <c r="R879" i="16"/>
  <c r="S879" i="16" s="1"/>
  <c r="R1000" i="16"/>
  <c r="S1000" i="16" s="1"/>
  <c r="R1142" i="16"/>
  <c r="S1142" i="16" s="1"/>
  <c r="R1227" i="16"/>
  <c r="R1232" i="16"/>
  <c r="S1232" i="16" s="1"/>
  <c r="R1255" i="16"/>
  <c r="R1291" i="16"/>
  <c r="R1309" i="16"/>
  <c r="S1309" i="16" s="1"/>
  <c r="R1364" i="16"/>
  <c r="S1364" i="16" s="1"/>
  <c r="R1393" i="16"/>
  <c r="S1393" i="16" s="1"/>
  <c r="R1420" i="16"/>
  <c r="S1420" i="16" s="1"/>
  <c r="R1453" i="16"/>
  <c r="R1480" i="16"/>
  <c r="S1480" i="16" s="1"/>
  <c r="R1532" i="16"/>
  <c r="R1562" i="16"/>
  <c r="S1562" i="16" s="1"/>
  <c r="R1564" i="16"/>
  <c r="S1564" i="16" s="1"/>
  <c r="R1590" i="16"/>
  <c r="S1590" i="16" s="1"/>
  <c r="R1678" i="16"/>
  <c r="S1678" i="16" s="1"/>
  <c r="R1681" i="16"/>
  <c r="Y616" i="16"/>
  <c r="R678" i="16"/>
  <c r="S678" i="16" s="1"/>
  <c r="R1230" i="16"/>
  <c r="R1252" i="16"/>
  <c r="S1252" i="16" s="1"/>
  <c r="Y1346" i="16"/>
  <c r="R281" i="16"/>
  <c r="S281" i="16" s="1"/>
  <c r="R337" i="16"/>
  <c r="S337" i="16" s="1"/>
  <c r="R637" i="16"/>
  <c r="S637" i="16" s="1"/>
  <c r="Q678" i="16"/>
  <c r="R1272" i="16"/>
  <c r="X1311" i="16"/>
  <c r="Y1311" i="16" s="1"/>
  <c r="R1483" i="16"/>
  <c r="S1483" i="16" s="1"/>
  <c r="R1524" i="16"/>
  <c r="R1575" i="16"/>
  <c r="S1575" i="16" s="1"/>
  <c r="R1580" i="16"/>
  <c r="R1593" i="16"/>
  <c r="R1606" i="16"/>
  <c r="R190" i="16"/>
  <c r="S190" i="16" s="1"/>
  <c r="R428" i="16"/>
  <c r="S428" i="16" s="1"/>
  <c r="R864" i="16"/>
  <c r="S864" i="16" s="1"/>
  <c r="Y870" i="16"/>
  <c r="R911" i="16"/>
  <c r="S911" i="16" s="1"/>
  <c r="R913" i="16"/>
  <c r="S913" i="16" s="1"/>
  <c r="R933" i="16"/>
  <c r="S933" i="16" s="1"/>
  <c r="R958" i="16"/>
  <c r="S958" i="16" s="1"/>
  <c r="Y997" i="16"/>
  <c r="R1029" i="16"/>
  <c r="S1029" i="16" s="1"/>
  <c r="R1066" i="16"/>
  <c r="S1066" i="16" s="1"/>
  <c r="Y1107" i="16"/>
  <c r="Y1136" i="16"/>
  <c r="R1211" i="16"/>
  <c r="S1211" i="16" s="1"/>
  <c r="Y1254" i="16"/>
  <c r="Y1302" i="16"/>
  <c r="X1306" i="16"/>
  <c r="Y1306" i="16" s="1"/>
  <c r="R1324" i="16"/>
  <c r="R1358" i="16"/>
  <c r="S1358" i="16" s="1"/>
  <c r="R1360" i="16"/>
  <c r="R1379" i="16"/>
  <c r="S1379" i="16" s="1"/>
  <c r="R1726" i="16"/>
  <c r="Y193" i="16"/>
  <c r="Y277" i="16"/>
  <c r="R286" i="16"/>
  <c r="S286" i="16" s="1"/>
  <c r="R289" i="16"/>
  <c r="R332" i="16"/>
  <c r="S332" i="16" s="1"/>
  <c r="R406" i="16"/>
  <c r="R454" i="16"/>
  <c r="S454" i="16" s="1"/>
  <c r="R456" i="16"/>
  <c r="S456" i="16" s="1"/>
  <c r="R525" i="16"/>
  <c r="S525" i="16" s="1"/>
  <c r="R573" i="16"/>
  <c r="S573" i="16" s="1"/>
  <c r="R625" i="16"/>
  <c r="R675" i="16"/>
  <c r="S675" i="16" s="1"/>
  <c r="R693" i="16"/>
  <c r="S693" i="16" s="1"/>
  <c r="Q720" i="16"/>
  <c r="Y750" i="16"/>
  <c r="Y794" i="16"/>
  <c r="Y1290" i="16"/>
  <c r="R1349" i="16"/>
  <c r="R1408" i="16"/>
  <c r="S1408" i="16" s="1"/>
  <c r="R1428" i="16"/>
  <c r="S1428" i="16" s="1"/>
  <c r="R1433" i="16"/>
  <c r="R1491" i="16"/>
  <c r="S1491" i="16" s="1"/>
  <c r="R1493" i="16"/>
  <c r="S1493" i="16" s="1"/>
  <c r="R1496" i="16"/>
  <c r="R1505" i="16"/>
  <c r="R1528" i="16"/>
  <c r="S1528" i="16" s="1"/>
  <c r="R1641" i="16"/>
  <c r="S1641" i="16" s="1"/>
  <c r="R1662" i="16"/>
  <c r="S1662" i="16" s="1"/>
  <c r="R331" i="16"/>
  <c r="S331" i="16" s="1"/>
  <c r="R404" i="16"/>
  <c r="S404" i="16" s="1"/>
  <c r="R437" i="16"/>
  <c r="Y591" i="16"/>
  <c r="R617" i="16"/>
  <c r="S617" i="16" s="1"/>
  <c r="R656" i="16"/>
  <c r="S656" i="16" s="1"/>
  <c r="R707" i="16"/>
  <c r="S707" i="16" s="1"/>
  <c r="R728" i="16"/>
  <c r="S728" i="16" s="1"/>
  <c r="R935" i="16"/>
  <c r="R1216" i="16"/>
  <c r="S1216" i="16" s="1"/>
  <c r="R1610" i="16"/>
  <c r="R1668" i="16"/>
  <c r="R1718" i="16"/>
  <c r="R375" i="16"/>
  <c r="S375" i="16" s="1"/>
  <c r="R415" i="16"/>
  <c r="S415" i="16" s="1"/>
  <c r="R462" i="16"/>
  <c r="S462" i="16" s="1"/>
  <c r="R549" i="16"/>
  <c r="S549" i="16" s="1"/>
  <c r="R597" i="16"/>
  <c r="S597" i="16" s="1"/>
  <c r="R653" i="16"/>
  <c r="S653" i="16" s="1"/>
  <c r="R741" i="16"/>
  <c r="S741" i="16" s="1"/>
  <c r="R761" i="16"/>
  <c r="S761" i="16" s="1"/>
  <c r="R813" i="16"/>
  <c r="S813" i="16" s="1"/>
  <c r="Y894" i="16"/>
  <c r="R927" i="16"/>
  <c r="S927" i="16" s="1"/>
  <c r="Y941" i="16"/>
  <c r="R968" i="16"/>
  <c r="S968" i="16" s="1"/>
  <c r="R978" i="16"/>
  <c r="S978" i="16" s="1"/>
  <c r="R1012" i="16"/>
  <c r="S1012" i="16" s="1"/>
  <c r="R1015" i="16"/>
  <c r="S1015" i="16" s="1"/>
  <c r="R1023" i="16"/>
  <c r="S1023" i="16" s="1"/>
  <c r="R1035" i="16"/>
  <c r="S1035" i="16" s="1"/>
  <c r="R1052" i="16"/>
  <c r="S1052" i="16" s="1"/>
  <c r="R1092" i="16"/>
  <c r="R1139" i="16"/>
  <c r="R1146" i="16"/>
  <c r="S1146" i="16" s="1"/>
  <c r="R1163" i="16"/>
  <c r="S1163" i="16" s="1"/>
  <c r="R1257" i="16"/>
  <c r="S1257" i="16" s="1"/>
  <c r="R1263" i="16"/>
  <c r="S1263" i="16" s="1"/>
  <c r="R1294" i="16"/>
  <c r="R1295" i="16"/>
  <c r="S1295" i="16" s="1"/>
  <c r="R1350" i="16"/>
  <c r="S1350" i="16" s="1"/>
  <c r="R1444" i="16"/>
  <c r="S1444" i="16" s="1"/>
  <c r="R1445" i="16"/>
  <c r="S1445" i="16" s="1"/>
  <c r="R1507" i="16"/>
  <c r="R1601" i="16"/>
  <c r="S1601" i="16" s="1"/>
  <c r="R1644" i="16"/>
  <c r="R1693" i="16"/>
  <c r="S1693" i="16" s="1"/>
  <c r="R1694" i="16"/>
  <c r="S1694" i="16" s="1"/>
  <c r="R1697" i="16"/>
  <c r="S1697" i="16" s="1"/>
  <c r="R1701" i="16"/>
  <c r="S1701" i="16" s="1"/>
  <c r="R1702" i="16"/>
  <c r="S1702" i="16" s="1"/>
  <c r="X885" i="16"/>
  <c r="Y885" i="16" s="1"/>
  <c r="R110" i="16"/>
  <c r="S110" i="16" s="1"/>
  <c r="R469" i="16"/>
  <c r="S469" i="16" s="1"/>
  <c r="R756" i="16"/>
  <c r="S756" i="16" s="1"/>
  <c r="X824" i="16"/>
  <c r="Y824" i="16" s="1"/>
  <c r="Q867" i="16"/>
  <c r="R867" i="16"/>
  <c r="S867" i="16" s="1"/>
  <c r="X955" i="16"/>
  <c r="Y955" i="16" s="1"/>
  <c r="R101" i="16"/>
  <c r="S101" i="16" s="1"/>
  <c r="R283" i="16"/>
  <c r="S283" i="16" s="1"/>
  <c r="R347" i="16"/>
  <c r="S347" i="16" s="1"/>
  <c r="R11" i="16"/>
  <c r="S11" i="16" s="1"/>
  <c r="X87" i="16"/>
  <c r="Y87" i="16" s="1"/>
  <c r="Y173" i="16"/>
  <c r="R174" i="16"/>
  <c r="S174" i="16" s="1"/>
  <c r="R179" i="16"/>
  <c r="S179" i="16" s="1"/>
  <c r="X248" i="16"/>
  <c r="Y248" i="16" s="1"/>
  <c r="R315" i="16"/>
  <c r="S315" i="16" s="1"/>
  <c r="R365" i="16"/>
  <c r="Y387" i="16"/>
  <c r="R475" i="16"/>
  <c r="S475" i="16" s="1"/>
  <c r="X774" i="16"/>
  <c r="Y774" i="16" s="1"/>
  <c r="X826" i="16"/>
  <c r="Y826" i="16" s="1"/>
  <c r="X956" i="16"/>
  <c r="Y956" i="16" s="1"/>
  <c r="R1441" i="16"/>
  <c r="S1441" i="16" s="1"/>
  <c r="Q1441" i="16"/>
  <c r="R14" i="16"/>
  <c r="S14" i="16" s="1"/>
  <c r="R17" i="16"/>
  <c r="S17" i="16" s="1"/>
  <c r="R24" i="16"/>
  <c r="S24" i="16" s="1"/>
  <c r="R54" i="16"/>
  <c r="S54" i="16" s="1"/>
  <c r="X95" i="16"/>
  <c r="Y95" i="16" s="1"/>
  <c r="R129" i="16"/>
  <c r="X162" i="16"/>
  <c r="Y162" i="16" s="1"/>
  <c r="R220" i="16"/>
  <c r="S220" i="16" s="1"/>
  <c r="R246" i="16"/>
  <c r="Y261" i="16"/>
  <c r="R418" i="16"/>
  <c r="R485" i="16"/>
  <c r="S485" i="16" s="1"/>
  <c r="R690" i="16"/>
  <c r="Q690" i="16"/>
  <c r="Q1086" i="16"/>
  <c r="R1086" i="16"/>
  <c r="S1086" i="16" s="1"/>
  <c r="R48" i="16"/>
  <c r="R112" i="16"/>
  <c r="S112" i="16" s="1"/>
  <c r="R438" i="16"/>
  <c r="S438" i="16" s="1"/>
  <c r="X79" i="16"/>
  <c r="Y79" i="16" s="1"/>
  <c r="R126" i="16"/>
  <c r="S126" i="16" s="1"/>
  <c r="R147" i="16"/>
  <c r="S147" i="16" s="1"/>
  <c r="X272" i="16"/>
  <c r="Y272" i="16" s="1"/>
  <c r="R291" i="16"/>
  <c r="S291" i="16" s="1"/>
  <c r="Q307" i="16"/>
  <c r="R313" i="16"/>
  <c r="S313" i="16" s="1"/>
  <c r="R318" i="16"/>
  <c r="S318" i="16" s="1"/>
  <c r="Q366" i="16"/>
  <c r="R423" i="16"/>
  <c r="S423" i="16" s="1"/>
  <c r="R430" i="16"/>
  <c r="S430" i="16" s="1"/>
  <c r="Y447" i="16"/>
  <c r="R657" i="16"/>
  <c r="S657" i="16" s="1"/>
  <c r="R688" i="16"/>
  <c r="S688" i="16" s="1"/>
  <c r="X1043" i="16"/>
  <c r="Y1043" i="16" s="1"/>
  <c r="Y111" i="16"/>
  <c r="R363" i="16"/>
  <c r="Y471" i="16"/>
  <c r="Q25" i="16"/>
  <c r="R27" i="16"/>
  <c r="S27" i="16" s="1"/>
  <c r="R38" i="16"/>
  <c r="S38" i="16" s="1"/>
  <c r="Q56" i="16"/>
  <c r="R85" i="16"/>
  <c r="R121" i="16"/>
  <c r="S121" i="16" s="1"/>
  <c r="Q190" i="16"/>
  <c r="Y232" i="16"/>
  <c r="R233" i="16"/>
  <c r="S233" i="16" s="1"/>
  <c r="R369" i="16"/>
  <c r="R425" i="16"/>
  <c r="S425" i="16" s="1"/>
  <c r="R495" i="16"/>
  <c r="R672" i="16"/>
  <c r="S672" i="16" s="1"/>
  <c r="X864" i="16"/>
  <c r="Y864" i="16" s="1"/>
  <c r="X895" i="16"/>
  <c r="Y895" i="16" s="1"/>
  <c r="Q906" i="16"/>
  <c r="R906" i="16"/>
  <c r="Q947" i="16"/>
  <c r="R947" i="16"/>
  <c r="S947" i="16" s="1"/>
  <c r="R1068" i="16"/>
  <c r="Q1068" i="16"/>
  <c r="Y122" i="16"/>
  <c r="Y296" i="16"/>
  <c r="Q1047" i="16"/>
  <c r="R1047" i="16"/>
  <c r="R6" i="16"/>
  <c r="S6" i="16" s="1"/>
  <c r="R203" i="16"/>
  <c r="R41" i="16"/>
  <c r="S41" i="16" s="1"/>
  <c r="Y53" i="16"/>
  <c r="R57" i="16"/>
  <c r="X61" i="16"/>
  <c r="Y61" i="16" s="1"/>
  <c r="R109" i="16"/>
  <c r="S109" i="16" s="1"/>
  <c r="Y119" i="16"/>
  <c r="Y133" i="16"/>
  <c r="Y191" i="16"/>
  <c r="R196" i="16"/>
  <c r="S196" i="16" s="1"/>
  <c r="R201" i="16"/>
  <c r="S201" i="16" s="1"/>
  <c r="R215" i="16"/>
  <c r="R238" i="16"/>
  <c r="S238" i="16" s="1"/>
  <c r="R268" i="16"/>
  <c r="S268" i="16" s="1"/>
  <c r="R275" i="16"/>
  <c r="R294" i="16"/>
  <c r="S294" i="16" s="1"/>
  <c r="Q300" i="16"/>
  <c r="Y304" i="16"/>
  <c r="R355" i="16"/>
  <c r="S355" i="16" s="1"/>
  <c r="R356" i="16"/>
  <c r="S356" i="16" s="1"/>
  <c r="S467" i="16"/>
  <c r="X628" i="16"/>
  <c r="Y628" i="16" s="1"/>
  <c r="Q887" i="16"/>
  <c r="R887" i="16"/>
  <c r="S887" i="16" s="1"/>
  <c r="X958" i="16"/>
  <c r="Y958" i="16" s="1"/>
  <c r="Q1123" i="16"/>
  <c r="R1123" i="16"/>
  <c r="S1123" i="16" s="1"/>
  <c r="R326" i="16"/>
  <c r="S326" i="16" s="1"/>
  <c r="R4" i="16"/>
  <c r="R44" i="16"/>
  <c r="R69" i="16"/>
  <c r="S69" i="16" s="1"/>
  <c r="R88" i="16"/>
  <c r="S88" i="16" s="1"/>
  <c r="R89" i="16"/>
  <c r="S89" i="16" s="1"/>
  <c r="R137" i="16"/>
  <c r="S137" i="16" s="1"/>
  <c r="R139" i="16"/>
  <c r="S139" i="16" s="1"/>
  <c r="R141" i="16"/>
  <c r="S141" i="16" s="1"/>
  <c r="R142" i="16"/>
  <c r="S142" i="16" s="1"/>
  <c r="R262" i="16"/>
  <c r="S262" i="16" s="1"/>
  <c r="R284" i="16"/>
  <c r="S284" i="16" s="1"/>
  <c r="R334" i="16"/>
  <c r="S334" i="16" s="1"/>
  <c r="R345" i="16"/>
  <c r="S345" i="16" s="1"/>
  <c r="R353" i="16"/>
  <c r="S353" i="16" s="1"/>
  <c r="Y377" i="16"/>
  <c r="R393" i="16"/>
  <c r="R401" i="16"/>
  <c r="S401" i="16" s="1"/>
  <c r="R409" i="16"/>
  <c r="S409" i="16" s="1"/>
  <c r="R436" i="16"/>
  <c r="R441" i="16"/>
  <c r="S441" i="16" s="1"/>
  <c r="R453" i="16"/>
  <c r="S453" i="16" s="1"/>
  <c r="R457" i="16"/>
  <c r="S457" i="16" s="1"/>
  <c r="R459" i="16"/>
  <c r="S459" i="16" s="1"/>
  <c r="Y463" i="16"/>
  <c r="R472" i="16"/>
  <c r="S472" i="16" s="1"/>
  <c r="Y498" i="16"/>
  <c r="R502" i="16"/>
  <c r="S502" i="16" s="1"/>
  <c r="X540" i="16"/>
  <c r="Y540" i="16" s="1"/>
  <c r="R642" i="16"/>
  <c r="S642" i="16" s="1"/>
  <c r="Q642" i="16"/>
  <c r="X840" i="16"/>
  <c r="Y840" i="16" s="1"/>
  <c r="X886" i="16"/>
  <c r="Y886" i="16" s="1"/>
  <c r="R634" i="16"/>
  <c r="S634" i="16" s="1"/>
  <c r="R659" i="16"/>
  <c r="S659" i="16" s="1"/>
  <c r="R691" i="16"/>
  <c r="S691" i="16" s="1"/>
  <c r="R869" i="16"/>
  <c r="S869" i="16" s="1"/>
  <c r="R981" i="16"/>
  <c r="R986" i="16"/>
  <c r="S986" i="16" s="1"/>
  <c r="R989" i="16"/>
  <c r="S989" i="16" s="1"/>
  <c r="R1016" i="16"/>
  <c r="S1016" i="16" s="1"/>
  <c r="R1090" i="16"/>
  <c r="S1090" i="16" s="1"/>
  <c r="X1111" i="16"/>
  <c r="Y1111" i="16" s="1"/>
  <c r="R1147" i="16"/>
  <c r="S1147" i="16" s="1"/>
  <c r="R584" i="16"/>
  <c r="S584" i="16" s="1"/>
  <c r="R586" i="16"/>
  <c r="S586" i="16" s="1"/>
  <c r="R589" i="16"/>
  <c r="R705" i="16"/>
  <c r="X1217" i="16"/>
  <c r="Y1217" i="16" s="1"/>
  <c r="R694" i="16"/>
  <c r="S694" i="16" s="1"/>
  <c r="R739" i="16"/>
  <c r="S739" i="16" s="1"/>
  <c r="Y760" i="16"/>
  <c r="R799" i="16"/>
  <c r="S799" i="16" s="1"/>
  <c r="Y806" i="16"/>
  <c r="R822" i="16"/>
  <c r="S822" i="16" s="1"/>
  <c r="R890" i="16"/>
  <c r="S890" i="16" s="1"/>
  <c r="Y1194" i="16"/>
  <c r="Y1218" i="16"/>
  <c r="Q1272" i="16"/>
  <c r="R1683" i="16"/>
  <c r="S1683" i="16" s="1"/>
  <c r="Q1683" i="16"/>
  <c r="R512" i="16"/>
  <c r="S512" i="16" s="1"/>
  <c r="Q513" i="16"/>
  <c r="R520" i="16"/>
  <c r="R574" i="16"/>
  <c r="R588" i="16"/>
  <c r="S588" i="16" s="1"/>
  <c r="R598" i="16"/>
  <c r="R600" i="16"/>
  <c r="S600" i="16" s="1"/>
  <c r="R610" i="16"/>
  <c r="S610" i="16" s="1"/>
  <c r="Q613" i="16"/>
  <c r="Q673" i="16"/>
  <c r="R702" i="16"/>
  <c r="S702" i="16" s="1"/>
  <c r="Q706" i="16"/>
  <c r="R717" i="16"/>
  <c r="S717" i="16" s="1"/>
  <c r="R718" i="16"/>
  <c r="S718" i="16" s="1"/>
  <c r="R725" i="16"/>
  <c r="S725" i="16" s="1"/>
  <c r="X856" i="16"/>
  <c r="Y856" i="16" s="1"/>
  <c r="R859" i="16"/>
  <c r="S859" i="16" s="1"/>
  <c r="R882" i="16"/>
  <c r="S882" i="16" s="1"/>
  <c r="X887" i="16"/>
  <c r="Y887" i="16" s="1"/>
  <c r="R900" i="16"/>
  <c r="S900" i="16" s="1"/>
  <c r="X903" i="16"/>
  <c r="Y903" i="16" s="1"/>
  <c r="R919" i="16"/>
  <c r="S919" i="16" s="1"/>
  <c r="R921" i="16"/>
  <c r="S921" i="16" s="1"/>
  <c r="R924" i="16"/>
  <c r="S924" i="16" s="1"/>
  <c r="R954" i="16"/>
  <c r="S954" i="16" s="1"/>
  <c r="R970" i="16"/>
  <c r="S970" i="16" s="1"/>
  <c r="R973" i="16"/>
  <c r="S973" i="16" s="1"/>
  <c r="Y990" i="16"/>
  <c r="R994" i="16"/>
  <c r="S994" i="16" s="1"/>
  <c r="X1009" i="16"/>
  <c r="Y1009" i="16" s="1"/>
  <c r="X1070" i="16"/>
  <c r="Y1070" i="16" s="1"/>
  <c r="R1079" i="16"/>
  <c r="S1079" i="16" s="1"/>
  <c r="X1086" i="16"/>
  <c r="Y1086" i="16" s="1"/>
  <c r="R1269" i="16"/>
  <c r="S1269" i="16" s="1"/>
  <c r="R1468" i="16"/>
  <c r="S1468" i="16" s="1"/>
  <c r="R531" i="16"/>
  <c r="S531" i="16" s="1"/>
  <c r="R533" i="16"/>
  <c r="S533" i="16" s="1"/>
  <c r="R575" i="16"/>
  <c r="Y612" i="16"/>
  <c r="R628" i="16"/>
  <c r="R785" i="16"/>
  <c r="S785" i="16" s="1"/>
  <c r="Q853" i="16"/>
  <c r="R942" i="16"/>
  <c r="S942" i="16" s="1"/>
  <c r="R1103" i="16"/>
  <c r="S1103" i="16" s="1"/>
  <c r="X1162" i="16"/>
  <c r="Y1162" i="16" s="1"/>
  <c r="Q1176" i="16"/>
  <c r="R1176" i="16"/>
  <c r="S1176" i="16" s="1"/>
  <c r="Q1328" i="16"/>
  <c r="R1328" i="16"/>
  <c r="S1328" i="16" s="1"/>
  <c r="Y695" i="16"/>
  <c r="Y716" i="16"/>
  <c r="Y748" i="16"/>
  <c r="R754" i="16"/>
  <c r="S754" i="16" s="1"/>
  <c r="Y758" i="16"/>
  <c r="Y798" i="16"/>
  <c r="Y815" i="16"/>
  <c r="Y818" i="16"/>
  <c r="X852" i="16"/>
  <c r="Y852" i="16" s="1"/>
  <c r="Y918" i="16"/>
  <c r="R996" i="16"/>
  <c r="S996" i="16" s="1"/>
  <c r="Q1019" i="16"/>
  <c r="R1020" i="16"/>
  <c r="R1039" i="16"/>
  <c r="S1039" i="16" s="1"/>
  <c r="Y1078" i="16"/>
  <c r="X1105" i="16"/>
  <c r="Y1105" i="16" s="1"/>
  <c r="Q1160" i="16"/>
  <c r="R1160" i="16"/>
  <c r="S1160" i="16" s="1"/>
  <c r="Q1171" i="16"/>
  <c r="R1171" i="16"/>
  <c r="S1171" i="16" s="1"/>
  <c r="R1387" i="16"/>
  <c r="S1387" i="16" s="1"/>
  <c r="R1625" i="16"/>
  <c r="S1625" i="16" s="1"/>
  <c r="R541" i="16"/>
  <c r="S541" i="16" s="1"/>
  <c r="R578" i="16"/>
  <c r="R602" i="16"/>
  <c r="S602" i="16" s="1"/>
  <c r="R685" i="16"/>
  <c r="S685" i="16" s="1"/>
  <c r="R686" i="16"/>
  <c r="S686" i="16" s="1"/>
  <c r="Y703" i="16"/>
  <c r="Y752" i="16"/>
  <c r="R766" i="16"/>
  <c r="S766" i="16" s="1"/>
  <c r="Y776" i="16"/>
  <c r="Y782" i="16"/>
  <c r="Y792" i="16"/>
  <c r="Y802" i="16"/>
  <c r="R806" i="16"/>
  <c r="S806" i="16" s="1"/>
  <c r="Y814" i="16"/>
  <c r="R827" i="16"/>
  <c r="R835" i="16"/>
  <c r="S835" i="16" s="1"/>
  <c r="Y839" i="16"/>
  <c r="R842" i="16"/>
  <c r="S842" i="16" s="1"/>
  <c r="Y893" i="16"/>
  <c r="Y919" i="16"/>
  <c r="X927" i="16"/>
  <c r="Y927" i="16" s="1"/>
  <c r="R939" i="16"/>
  <c r="S939" i="16" s="1"/>
  <c r="R999" i="16"/>
  <c r="S999" i="16" s="1"/>
  <c r="Y1049" i="16"/>
  <c r="R1063" i="16"/>
  <c r="S1063" i="16" s="1"/>
  <c r="Q1102" i="16"/>
  <c r="R1102" i="16"/>
  <c r="R1179" i="16"/>
  <c r="S1179" i="16" s="1"/>
  <c r="R1515" i="16"/>
  <c r="S1515" i="16" s="1"/>
  <c r="R1111" i="16"/>
  <c r="S1111" i="16" s="1"/>
  <c r="R1120" i="16"/>
  <c r="R1166" i="16"/>
  <c r="R1228" i="16"/>
  <c r="S1228" i="16" s="1"/>
  <c r="R1249" i="16"/>
  <c r="S1249" i="16" s="1"/>
  <c r="R1254" i="16"/>
  <c r="R1342" i="16"/>
  <c r="S1342" i="16" s="1"/>
  <c r="R1371" i="16"/>
  <c r="S1371" i="16" s="1"/>
  <c r="R1372" i="16"/>
  <c r="S1372" i="16" s="1"/>
  <c r="R1374" i="16"/>
  <c r="S1374" i="16" s="1"/>
  <c r="R1418" i="16"/>
  <c r="S1418" i="16" s="1"/>
  <c r="R1509" i="16"/>
  <c r="R1554" i="16"/>
  <c r="S1554" i="16" s="1"/>
  <c r="R1602" i="16"/>
  <c r="R1672" i="16"/>
  <c r="S1672" i="16" s="1"/>
  <c r="R1675" i="16"/>
  <c r="S1675" i="16" s="1"/>
  <c r="R1679" i="16"/>
  <c r="R1705" i="16"/>
  <c r="S1705" i="16" s="1"/>
  <c r="R1710" i="16"/>
  <c r="R1711" i="16"/>
  <c r="X1720" i="16"/>
  <c r="Y1720" i="16" s="1"/>
  <c r="R1722" i="16"/>
  <c r="Y1186" i="16"/>
  <c r="Y1336" i="16"/>
  <c r="R1108" i="16"/>
  <c r="S1108" i="16" s="1"/>
  <c r="Y1154" i="16"/>
  <c r="R1156" i="16"/>
  <c r="S1156" i="16" s="1"/>
  <c r="R1167" i="16"/>
  <c r="S1167" i="16" s="1"/>
  <c r="R1251" i="16"/>
  <c r="S1251" i="16" s="1"/>
  <c r="R1308" i="16"/>
  <c r="R1310" i="16"/>
  <c r="S1310" i="16" s="1"/>
  <c r="R1331" i="16"/>
  <c r="S1331" i="16" s="1"/>
  <c r="R1388" i="16"/>
  <c r="S1388" i="16" s="1"/>
  <c r="R1400" i="16"/>
  <c r="R1464" i="16"/>
  <c r="S1464" i="16" s="1"/>
  <c r="R1466" i="16"/>
  <c r="R1504" i="16"/>
  <c r="S1504" i="16" s="1"/>
  <c r="R1535" i="16"/>
  <c r="R1556" i="16"/>
  <c r="S1556" i="16" s="1"/>
  <c r="R1573" i="16"/>
  <c r="R1586" i="16"/>
  <c r="S1586" i="16" s="1"/>
  <c r="R1598" i="16"/>
  <c r="S1598" i="16" s="1"/>
  <c r="R1603" i="16"/>
  <c r="S1603" i="16" s="1"/>
  <c r="R1604" i="16"/>
  <c r="S1604" i="16" s="1"/>
  <c r="R1614" i="16"/>
  <c r="S1614" i="16" s="1"/>
  <c r="Q1630" i="16"/>
  <c r="R1631" i="16"/>
  <c r="Q1614" i="16"/>
  <c r="Y1298" i="16"/>
  <c r="R1353" i="16"/>
  <c r="R1363" i="16"/>
  <c r="S1363" i="16" s="1"/>
  <c r="R1412" i="16"/>
  <c r="S1412" i="16" s="1"/>
  <c r="R1437" i="16"/>
  <c r="S1437" i="16" s="1"/>
  <c r="R1440" i="16"/>
  <c r="R1467" i="16"/>
  <c r="S1467" i="16" s="1"/>
  <c r="Q1472" i="16"/>
  <c r="Q1491" i="16"/>
  <c r="R1536" i="16"/>
  <c r="R1540" i="16"/>
  <c r="S1540" i="16" s="1"/>
  <c r="R1559" i="16"/>
  <c r="S1559" i="16" s="1"/>
  <c r="R1567" i="16"/>
  <c r="Y1668" i="16"/>
  <c r="R1673" i="16"/>
  <c r="S1673" i="16" s="1"/>
  <c r="R1202" i="16"/>
  <c r="S1202" i="16" s="1"/>
  <c r="R1203" i="16"/>
  <c r="S1203" i="16" s="1"/>
  <c r="R1224" i="16"/>
  <c r="S1224" i="16" s="1"/>
  <c r="R1271" i="16"/>
  <c r="S1271" i="16" s="1"/>
  <c r="R1276" i="16"/>
  <c r="S1276" i="16" s="1"/>
  <c r="R1313" i="16"/>
  <c r="S1313" i="16" s="1"/>
  <c r="R1315" i="16"/>
  <c r="S1315" i="16" s="1"/>
  <c r="R1318" i="16"/>
  <c r="S1318" i="16" s="1"/>
  <c r="R1356" i="16"/>
  <c r="S1356" i="16" s="1"/>
  <c r="R1382" i="16"/>
  <c r="S1382" i="16" s="1"/>
  <c r="R1405" i="16"/>
  <c r="S1405" i="16" s="1"/>
  <c r="R1414" i="16"/>
  <c r="R1432" i="16"/>
  <c r="R1520" i="16"/>
  <c r="S1520" i="16" s="1"/>
  <c r="R1571" i="16"/>
  <c r="R1674" i="16"/>
  <c r="R1717" i="16"/>
  <c r="Y1282" i="16"/>
  <c r="R1317" i="16"/>
  <c r="S1317" i="16" s="1"/>
  <c r="R1323" i="16"/>
  <c r="R1338" i="16"/>
  <c r="S1390" i="16"/>
  <c r="R1395" i="16"/>
  <c r="S1395" i="16" s="1"/>
  <c r="R1423" i="16"/>
  <c r="S1423" i="16" s="1"/>
  <c r="R1503" i="16"/>
  <c r="R1523" i="16"/>
  <c r="R1543" i="16"/>
  <c r="S1543" i="16" s="1"/>
  <c r="R1551" i="16"/>
  <c r="S1551" i="16" s="1"/>
  <c r="R1660" i="16"/>
  <c r="R1714" i="16"/>
  <c r="R1730" i="16"/>
  <c r="Y21" i="16"/>
  <c r="R29" i="16"/>
  <c r="S29" i="16" s="1"/>
  <c r="R33" i="16"/>
  <c r="S33" i="16" s="1"/>
  <c r="R45" i="16"/>
  <c r="S45" i="16" s="1"/>
  <c r="R155" i="16"/>
  <c r="S155" i="16" s="1"/>
  <c r="R236" i="16"/>
  <c r="S236" i="16" s="1"/>
  <c r="R259" i="16"/>
  <c r="S259" i="16" s="1"/>
  <c r="Q259" i="16"/>
  <c r="R373" i="16"/>
  <c r="S373" i="16" s="1"/>
  <c r="R133" i="16"/>
  <c r="S133" i="16" s="1"/>
  <c r="Q133" i="16"/>
  <c r="R158" i="16"/>
  <c r="S158" i="16" s="1"/>
  <c r="X376" i="16"/>
  <c r="Y376" i="16" s="1"/>
  <c r="X44" i="16"/>
  <c r="Y44" i="16" s="1"/>
  <c r="R19" i="16"/>
  <c r="S19" i="16" s="1"/>
  <c r="X25" i="16"/>
  <c r="Y25" i="16" s="1"/>
  <c r="Q48" i="16"/>
  <c r="X216" i="16"/>
  <c r="Y216" i="16" s="1"/>
  <c r="X336" i="16"/>
  <c r="Y336" i="16" s="1"/>
  <c r="X344" i="16"/>
  <c r="Y344" i="16" s="1"/>
  <c r="X186" i="16"/>
  <c r="Y186" i="16" s="1"/>
  <c r="R276" i="16"/>
  <c r="S276" i="16" s="1"/>
  <c r="Q276" i="16"/>
  <c r="R396" i="16"/>
  <c r="S396" i="16" s="1"/>
  <c r="R614" i="16"/>
  <c r="S614" i="16" s="1"/>
  <c r="Q614" i="16"/>
  <c r="Q11" i="16"/>
  <c r="Y15" i="16"/>
  <c r="Y45" i="16"/>
  <c r="X280" i="16"/>
  <c r="Y280" i="16" s="1"/>
  <c r="X393" i="16"/>
  <c r="Y393" i="16" s="1"/>
  <c r="X98" i="16"/>
  <c r="Y98" i="16" s="1"/>
  <c r="R605" i="16"/>
  <c r="S605" i="16" s="1"/>
  <c r="X13" i="16"/>
  <c r="Y13" i="16" s="1"/>
  <c r="R37" i="16"/>
  <c r="S37" i="16" s="1"/>
  <c r="X7" i="16"/>
  <c r="Y7" i="16" s="1"/>
  <c r="R8" i="16"/>
  <c r="S8" i="16" s="1"/>
  <c r="X9" i="16"/>
  <c r="Y9" i="16" s="1"/>
  <c r="Y76" i="16"/>
  <c r="R91" i="16"/>
  <c r="S91" i="16" s="1"/>
  <c r="Q91" i="16"/>
  <c r="R144" i="16"/>
  <c r="S144" i="16" s="1"/>
  <c r="Q144" i="16"/>
  <c r="R171" i="16"/>
  <c r="S171" i="16" s="1"/>
  <c r="R214" i="16"/>
  <c r="Q214" i="16"/>
  <c r="R302" i="16"/>
  <c r="R308" i="16"/>
  <c r="S308" i="16" s="1"/>
  <c r="R417" i="16"/>
  <c r="S417" i="16" s="1"/>
  <c r="X52" i="16"/>
  <c r="Y52" i="16" s="1"/>
  <c r="X69" i="16"/>
  <c r="Y69" i="16" s="1"/>
  <c r="R241" i="16"/>
  <c r="S241" i="16" s="1"/>
  <c r="R381" i="16"/>
  <c r="S381" i="16" s="1"/>
  <c r="Q217" i="16"/>
  <c r="R217" i="16"/>
  <c r="S217" i="16" s="1"/>
  <c r="R227" i="16"/>
  <c r="Q227" i="16"/>
  <c r="R5" i="16"/>
  <c r="S5" i="16" s="1"/>
  <c r="R15" i="16"/>
  <c r="R22" i="16"/>
  <c r="S22" i="16" s="1"/>
  <c r="X63" i="16"/>
  <c r="Y63" i="16" s="1"/>
  <c r="X73" i="16"/>
  <c r="Y73" i="16" s="1"/>
  <c r="Y77" i="16"/>
  <c r="X90" i="16"/>
  <c r="Y90" i="16" s="1"/>
  <c r="R99" i="16"/>
  <c r="S99" i="16" s="1"/>
  <c r="Q99" i="16"/>
  <c r="R187" i="16"/>
  <c r="S187" i="16" s="1"/>
  <c r="Q187" i="16"/>
  <c r="X213" i="16"/>
  <c r="Y213" i="16" s="1"/>
  <c r="R244" i="16"/>
  <c r="S244" i="16" s="1"/>
  <c r="Q244" i="16"/>
  <c r="X320" i="16"/>
  <c r="Y320" i="16" s="1"/>
  <c r="X365" i="16"/>
  <c r="Y365" i="16" s="1"/>
  <c r="R392" i="16"/>
  <c r="Y138" i="16"/>
  <c r="Y141" i="16"/>
  <c r="R161" i="16"/>
  <c r="S161" i="16" s="1"/>
  <c r="R202" i="16"/>
  <c r="S225" i="16"/>
  <c r="Y245" i="16"/>
  <c r="R247" i="16"/>
  <c r="Y325" i="16"/>
  <c r="Y405" i="16"/>
  <c r="Y413" i="16"/>
  <c r="X469" i="16"/>
  <c r="Y469" i="16" s="1"/>
  <c r="X501" i="16"/>
  <c r="Y501" i="16" s="1"/>
  <c r="Q507" i="16"/>
  <c r="R507" i="16"/>
  <c r="S507" i="16" s="1"/>
  <c r="R544" i="16"/>
  <c r="S544" i="16" s="1"/>
  <c r="Q544" i="16"/>
  <c r="R557" i="16"/>
  <c r="S557" i="16" s="1"/>
  <c r="Q557" i="16"/>
  <c r="Q561" i="16"/>
  <c r="R561" i="16"/>
  <c r="S561" i="16" s="1"/>
  <c r="R566" i="16"/>
  <c r="S566" i="16" s="1"/>
  <c r="X588" i="16"/>
  <c r="Y588" i="16" s="1"/>
  <c r="R593" i="16"/>
  <c r="S593" i="16" s="1"/>
  <c r="Q593" i="16"/>
  <c r="X663" i="16"/>
  <c r="Y663" i="16" s="1"/>
  <c r="R83" i="16"/>
  <c r="S83" i="16" s="1"/>
  <c r="R86" i="16"/>
  <c r="S86" i="16" s="1"/>
  <c r="R94" i="16"/>
  <c r="S94" i="16" s="1"/>
  <c r="R102" i="16"/>
  <c r="S102" i="16" s="1"/>
  <c r="R115" i="16"/>
  <c r="S115" i="16" s="1"/>
  <c r="R178" i="16"/>
  <c r="R265" i="16"/>
  <c r="S265" i="16" s="1"/>
  <c r="X312" i="16"/>
  <c r="Y312" i="16" s="1"/>
  <c r="R329" i="16"/>
  <c r="S329" i="16" s="1"/>
  <c r="X352" i="16"/>
  <c r="Y352" i="16" s="1"/>
  <c r="X360" i="16"/>
  <c r="Y360" i="16" s="1"/>
  <c r="Y371" i="16"/>
  <c r="R379" i="16"/>
  <c r="S379" i="16" s="1"/>
  <c r="X384" i="16"/>
  <c r="Y384" i="16" s="1"/>
  <c r="R387" i="16"/>
  <c r="S387" i="16" s="1"/>
  <c r="R403" i="16"/>
  <c r="S403" i="16" s="1"/>
  <c r="R412" i="16"/>
  <c r="S412" i="16" s="1"/>
  <c r="X414" i="16"/>
  <c r="Y414" i="16" s="1"/>
  <c r="R433" i="16"/>
  <c r="S433" i="16" s="1"/>
  <c r="R434" i="16"/>
  <c r="S434" i="16" s="1"/>
  <c r="R483" i="16"/>
  <c r="S483" i="16" s="1"/>
  <c r="R488" i="16"/>
  <c r="S488" i="16" s="1"/>
  <c r="Q488" i="16"/>
  <c r="X506" i="16"/>
  <c r="Y506" i="16" s="1"/>
  <c r="R510" i="16"/>
  <c r="S510" i="16" s="1"/>
  <c r="Q510" i="16"/>
  <c r="X543" i="16"/>
  <c r="Y543" i="16" s="1"/>
  <c r="Q793" i="16"/>
  <c r="R793" i="16"/>
  <c r="S793" i="16" s="1"/>
  <c r="X796" i="16"/>
  <c r="Y796" i="16" s="1"/>
  <c r="Y56" i="16"/>
  <c r="R62" i="16"/>
  <c r="S62" i="16" s="1"/>
  <c r="Y137" i="16"/>
  <c r="Y161" i="16"/>
  <c r="X435" i="16"/>
  <c r="Y435" i="16" s="1"/>
  <c r="R499" i="16"/>
  <c r="S499" i="16" s="1"/>
  <c r="R30" i="16"/>
  <c r="S30" i="16" s="1"/>
  <c r="Y48" i="16"/>
  <c r="X64" i="16"/>
  <c r="Y64" i="16" s="1"/>
  <c r="R113" i="16"/>
  <c r="S113" i="16" s="1"/>
  <c r="Y129" i="16"/>
  <c r="R145" i="16"/>
  <c r="S145" i="16" s="1"/>
  <c r="R159" i="16"/>
  <c r="R249" i="16"/>
  <c r="S249" i="16" s="1"/>
  <c r="R273" i="16"/>
  <c r="S273" i="16" s="1"/>
  <c r="R279" i="16"/>
  <c r="R297" i="16"/>
  <c r="S297" i="16" s="1"/>
  <c r="R340" i="16"/>
  <c r="S340" i="16" s="1"/>
  <c r="R348" i="16"/>
  <c r="S348" i="16" s="1"/>
  <c r="Y395" i="16"/>
  <c r="R407" i="16"/>
  <c r="S407" i="16" s="1"/>
  <c r="Y411" i="16"/>
  <c r="R422" i="16"/>
  <c r="S422" i="16" s="1"/>
  <c r="R426" i="16"/>
  <c r="S426" i="16" s="1"/>
  <c r="R445" i="16"/>
  <c r="S445" i="16" s="1"/>
  <c r="R481" i="16"/>
  <c r="S481" i="16" s="1"/>
  <c r="X487" i="16"/>
  <c r="Y487" i="16" s="1"/>
  <c r="X430" i="16"/>
  <c r="Y430" i="16" s="1"/>
  <c r="R465" i="16"/>
  <c r="S465" i="16" s="1"/>
  <c r="X497" i="16"/>
  <c r="Y497" i="16" s="1"/>
  <c r="X23" i="16"/>
  <c r="Y23" i="16" s="1"/>
  <c r="X29" i="16"/>
  <c r="Y29" i="16" s="1"/>
  <c r="R35" i="16"/>
  <c r="S35" i="16" s="1"/>
  <c r="Y41" i="16"/>
  <c r="R43" i="16"/>
  <c r="S43" i="16" s="1"/>
  <c r="Y49" i="16"/>
  <c r="R51" i="16"/>
  <c r="S51" i="16" s="1"/>
  <c r="R59" i="16"/>
  <c r="S59" i="16" s="1"/>
  <c r="R73" i="16"/>
  <c r="S73" i="16" s="1"/>
  <c r="R77" i="16"/>
  <c r="S77" i="16" s="1"/>
  <c r="Q85" i="16"/>
  <c r="Q93" i="16"/>
  <c r="Q101" i="16"/>
  <c r="R117" i="16"/>
  <c r="S117" i="16" s="1"/>
  <c r="R134" i="16"/>
  <c r="S134" i="16" s="1"/>
  <c r="R163" i="16"/>
  <c r="S163" i="16" s="1"/>
  <c r="Q189" i="16"/>
  <c r="Y199" i="16"/>
  <c r="Q212" i="16"/>
  <c r="R228" i="16"/>
  <c r="S228" i="16" s="1"/>
  <c r="R305" i="16"/>
  <c r="S305" i="16" s="1"/>
  <c r="Q318" i="16"/>
  <c r="Q326" i="16"/>
  <c r="Y339" i="16"/>
  <c r="Y347" i="16"/>
  <c r="Y368" i="16"/>
  <c r="R382" i="16"/>
  <c r="S382" i="16" s="1"/>
  <c r="X440" i="16"/>
  <c r="Y440" i="16" s="1"/>
  <c r="R451" i="16"/>
  <c r="S451" i="16" s="1"/>
  <c r="X457" i="16"/>
  <c r="Y457" i="16" s="1"/>
  <c r="R518" i="16"/>
  <c r="S518" i="16" s="1"/>
  <c r="Q518" i="16"/>
  <c r="Y72" i="16"/>
  <c r="Y81" i="16"/>
  <c r="Y105" i="16"/>
  <c r="Y145" i="16"/>
  <c r="Y192" i="16"/>
  <c r="Y207" i="16"/>
  <c r="R257" i="16"/>
  <c r="S257" i="16" s="1"/>
  <c r="Y309" i="16"/>
  <c r="X323" i="16"/>
  <c r="Y323" i="16" s="1"/>
  <c r="Y331" i="16"/>
  <c r="X355" i="16"/>
  <c r="Y355" i="16" s="1"/>
  <c r="R362" i="16"/>
  <c r="R374" i="16"/>
  <c r="S374" i="16" s="1"/>
  <c r="R390" i="16"/>
  <c r="S390" i="16" s="1"/>
  <c r="R411" i="16"/>
  <c r="S411" i="16" s="1"/>
  <c r="R414" i="16"/>
  <c r="S414" i="16" s="1"/>
  <c r="X422" i="16"/>
  <c r="Y422" i="16" s="1"/>
  <c r="X438" i="16"/>
  <c r="Y438" i="16" s="1"/>
  <c r="X453" i="16"/>
  <c r="Y453" i="16" s="1"/>
  <c r="R521" i="16"/>
  <c r="S521" i="16" s="1"/>
  <c r="Q521" i="16"/>
  <c r="X524" i="16"/>
  <c r="Y524" i="16" s="1"/>
  <c r="Y493" i="16"/>
  <c r="S529" i="16"/>
  <c r="R607" i="16"/>
  <c r="S607" i="16" s="1"/>
  <c r="R618" i="16"/>
  <c r="S618" i="16" s="1"/>
  <c r="R646" i="16"/>
  <c r="S646" i="16" s="1"/>
  <c r="R689" i="16"/>
  <c r="S689" i="16" s="1"/>
  <c r="R583" i="16"/>
  <c r="R596" i="16"/>
  <c r="Q618" i="16"/>
  <c r="R633" i="16"/>
  <c r="S633" i="16" s="1"/>
  <c r="Q646" i="16"/>
  <c r="X647" i="16"/>
  <c r="Y647" i="16" s="1"/>
  <c r="R669" i="16"/>
  <c r="S669" i="16" s="1"/>
  <c r="R677" i="16"/>
  <c r="S677" i="16" s="1"/>
  <c r="X816" i="16"/>
  <c r="Y816" i="16" s="1"/>
  <c r="X890" i="16"/>
  <c r="Y890" i="16" s="1"/>
  <c r="X671" i="16"/>
  <c r="Y671" i="16" s="1"/>
  <c r="X766" i="16"/>
  <c r="Y766" i="16" s="1"/>
  <c r="R449" i="16"/>
  <c r="S449" i="16" s="1"/>
  <c r="R473" i="16"/>
  <c r="S473" i="16" s="1"/>
  <c r="Y489" i="16"/>
  <c r="R491" i="16"/>
  <c r="S491" i="16" s="1"/>
  <c r="X503" i="16"/>
  <c r="Y503" i="16" s="1"/>
  <c r="X513" i="16"/>
  <c r="Y513" i="16" s="1"/>
  <c r="R515" i="16"/>
  <c r="S515" i="16" s="1"/>
  <c r="R537" i="16"/>
  <c r="S537" i="16" s="1"/>
  <c r="R545" i="16"/>
  <c r="S545" i="16" s="1"/>
  <c r="Y553" i="16"/>
  <c r="R558" i="16"/>
  <c r="S558" i="16" s="1"/>
  <c r="X561" i="16"/>
  <c r="Y561" i="16" s="1"/>
  <c r="R563" i="16"/>
  <c r="S563" i="16" s="1"/>
  <c r="R571" i="16"/>
  <c r="S571" i="16" s="1"/>
  <c r="X597" i="16"/>
  <c r="Y597" i="16" s="1"/>
  <c r="X604" i="16"/>
  <c r="Y604" i="16" s="1"/>
  <c r="X605" i="16"/>
  <c r="Y605" i="16" s="1"/>
  <c r="R622" i="16"/>
  <c r="S622" i="16" s="1"/>
  <c r="Q622" i="16"/>
  <c r="X668" i="16"/>
  <c r="Y668" i="16" s="1"/>
  <c r="R674" i="16"/>
  <c r="S674" i="16" s="1"/>
  <c r="X676" i="16"/>
  <c r="Y676" i="16" s="1"/>
  <c r="R704" i="16"/>
  <c r="S704" i="16" s="1"/>
  <c r="Y449" i="16"/>
  <c r="X465" i="16"/>
  <c r="Y465" i="16" s="1"/>
  <c r="Y473" i="16"/>
  <c r="Y477" i="16"/>
  <c r="X481" i="16"/>
  <c r="Y481" i="16" s="1"/>
  <c r="R486" i="16"/>
  <c r="S486" i="16" s="1"/>
  <c r="X495" i="16"/>
  <c r="Y495" i="16" s="1"/>
  <c r="R496" i="16"/>
  <c r="S496" i="16" s="1"/>
  <c r="X514" i="16"/>
  <c r="Y514" i="16" s="1"/>
  <c r="R526" i="16"/>
  <c r="S526" i="16" s="1"/>
  <c r="R534" i="16"/>
  <c r="S534" i="16" s="1"/>
  <c r="R550" i="16"/>
  <c r="S550" i="16" s="1"/>
  <c r="X562" i="16"/>
  <c r="Y562" i="16" s="1"/>
  <c r="X570" i="16"/>
  <c r="Y570" i="16" s="1"/>
  <c r="X577" i="16"/>
  <c r="Y577" i="16" s="1"/>
  <c r="R608" i="16"/>
  <c r="S608" i="16" s="1"/>
  <c r="R664" i="16"/>
  <c r="S664" i="16" s="1"/>
  <c r="R431" i="16"/>
  <c r="S431" i="16" s="1"/>
  <c r="Y461" i="16"/>
  <c r="R470" i="16"/>
  <c r="S470" i="16" s="1"/>
  <c r="R505" i="16"/>
  <c r="S505" i="16" s="1"/>
  <c r="R523" i="16"/>
  <c r="S523" i="16" s="1"/>
  <c r="R542" i="16"/>
  <c r="S542" i="16" s="1"/>
  <c r="R555" i="16"/>
  <c r="S555" i="16" s="1"/>
  <c r="Q588" i="16"/>
  <c r="R609" i="16"/>
  <c r="S609" i="16" s="1"/>
  <c r="Q610" i="16"/>
  <c r="R638" i="16"/>
  <c r="S638" i="16" s="1"/>
  <c r="R721" i="16"/>
  <c r="S721" i="16" s="1"/>
  <c r="R742" i="16"/>
  <c r="S742" i="16" s="1"/>
  <c r="R439" i="16"/>
  <c r="S439" i="16" s="1"/>
  <c r="Y445" i="16"/>
  <c r="Y485" i="16"/>
  <c r="R494" i="16"/>
  <c r="S494" i="16" s="1"/>
  <c r="R503" i="16"/>
  <c r="X537" i="16"/>
  <c r="Y537" i="16" s="1"/>
  <c r="X545" i="16"/>
  <c r="Y545" i="16" s="1"/>
  <c r="Y599" i="16"/>
  <c r="R626" i="16"/>
  <c r="S626" i="16" s="1"/>
  <c r="Q626" i="16"/>
  <c r="Q638" i="16"/>
  <c r="X640" i="16"/>
  <c r="Y640" i="16" s="1"/>
  <c r="R648" i="16"/>
  <c r="X652" i="16"/>
  <c r="Y652" i="16" s="1"/>
  <c r="R662" i="16"/>
  <c r="S662" i="16" s="1"/>
  <c r="X725" i="16"/>
  <c r="Y725" i="16" s="1"/>
  <c r="X738" i="16"/>
  <c r="Y738" i="16" s="1"/>
  <c r="Q753" i="16"/>
  <c r="R753" i="16"/>
  <c r="S753" i="16" s="1"/>
  <c r="R780" i="16"/>
  <c r="S780" i="16" s="1"/>
  <c r="R848" i="16"/>
  <c r="S848" i="16" s="1"/>
  <c r="Y685" i="16"/>
  <c r="R708" i="16"/>
  <c r="Y711" i="16"/>
  <c r="Y717" i="16"/>
  <c r="Y724" i="16"/>
  <c r="R750" i="16"/>
  <c r="S750" i="16" s="1"/>
  <c r="R772" i="16"/>
  <c r="S772" i="16" s="1"/>
  <c r="Y780" i="16"/>
  <c r="R798" i="16"/>
  <c r="S798" i="16" s="1"/>
  <c r="R818" i="16"/>
  <c r="S818" i="16" s="1"/>
  <c r="X844" i="16"/>
  <c r="Y844" i="16" s="1"/>
  <c r="R884" i="16"/>
  <c r="R650" i="16"/>
  <c r="S650" i="16" s="1"/>
  <c r="R651" i="16"/>
  <c r="S651" i="16" s="1"/>
  <c r="R658" i="16"/>
  <c r="S658" i="16" s="1"/>
  <c r="R714" i="16"/>
  <c r="S714" i="16" s="1"/>
  <c r="R715" i="16"/>
  <c r="S715" i="16" s="1"/>
  <c r="R773" i="16"/>
  <c r="S773" i="16" s="1"/>
  <c r="R797" i="16"/>
  <c r="S797" i="16" s="1"/>
  <c r="R630" i="16"/>
  <c r="S630" i="16" s="1"/>
  <c r="R666" i="16"/>
  <c r="S666" i="16" s="1"/>
  <c r="R667" i="16"/>
  <c r="S667" i="16" s="1"/>
  <c r="R681" i="16"/>
  <c r="S681" i="16" s="1"/>
  <c r="R682" i="16"/>
  <c r="S682" i="16" s="1"/>
  <c r="R683" i="16"/>
  <c r="S683" i="16" s="1"/>
  <c r="Y693" i="16"/>
  <c r="Y701" i="16"/>
  <c r="Q714" i="16"/>
  <c r="R723" i="16"/>
  <c r="S723" i="16" s="1"/>
  <c r="R729" i="16"/>
  <c r="S729" i="16" s="1"/>
  <c r="R730" i="16"/>
  <c r="S730" i="16" s="1"/>
  <c r="R731" i="16"/>
  <c r="S731" i="16" s="1"/>
  <c r="R744" i="16"/>
  <c r="Q773" i="16"/>
  <c r="R774" i="16"/>
  <c r="S774" i="16" s="1"/>
  <c r="Y841" i="16"/>
  <c r="R856" i="16"/>
  <c r="S856" i="16" s="1"/>
  <c r="R710" i="16"/>
  <c r="S710" i="16" s="1"/>
  <c r="R735" i="16"/>
  <c r="R740" i="16"/>
  <c r="S740" i="16" s="1"/>
  <c r="Y743" i="16"/>
  <c r="R764" i="16"/>
  <c r="S764" i="16" s="1"/>
  <c r="R782" i="16"/>
  <c r="S782" i="16" s="1"/>
  <c r="R844" i="16"/>
  <c r="X847" i="16"/>
  <c r="Y847" i="16" s="1"/>
  <c r="Y855" i="16"/>
  <c r="R871" i="16"/>
  <c r="S871" i="16" s="1"/>
  <c r="R699" i="16"/>
  <c r="S699" i="16" s="1"/>
  <c r="Y709" i="16"/>
  <c r="Q736" i="16"/>
  <c r="R737" i="16"/>
  <c r="S737" i="16" s="1"/>
  <c r="R781" i="16"/>
  <c r="S781" i="16" s="1"/>
  <c r="R787" i="16"/>
  <c r="S787" i="16" s="1"/>
  <c r="R791" i="16"/>
  <c r="S791" i="16" s="1"/>
  <c r="X832" i="16"/>
  <c r="Y832" i="16" s="1"/>
  <c r="R851" i="16"/>
  <c r="S851" i="16" s="1"/>
  <c r="R878" i="16"/>
  <c r="S878" i="16" s="1"/>
  <c r="R636" i="16"/>
  <c r="S636" i="16" s="1"/>
  <c r="R644" i="16"/>
  <c r="S644" i="16" s="1"/>
  <c r="R654" i="16"/>
  <c r="S654" i="16" s="1"/>
  <c r="R697" i="16"/>
  <c r="S697" i="16" s="1"/>
  <c r="R726" i="16"/>
  <c r="S726" i="16" s="1"/>
  <c r="R746" i="16"/>
  <c r="S746" i="16" s="1"/>
  <c r="Y751" i="16"/>
  <c r="R758" i="16"/>
  <c r="S758" i="16" s="1"/>
  <c r="R770" i="16"/>
  <c r="S770" i="16" s="1"/>
  <c r="Y786" i="16"/>
  <c r="R788" i="16"/>
  <c r="S788" i="16" s="1"/>
  <c r="Y790" i="16"/>
  <c r="R805" i="16"/>
  <c r="S805" i="16" s="1"/>
  <c r="R814" i="16"/>
  <c r="S814" i="16" s="1"/>
  <c r="R821" i="16"/>
  <c r="S821" i="16" s="1"/>
  <c r="Y857" i="16"/>
  <c r="Y906" i="16"/>
  <c r="Y1059" i="16"/>
  <c r="Y1170" i="16"/>
  <c r="X1211" i="16"/>
  <c r="Y1211" i="16" s="1"/>
  <c r="R1274" i="16"/>
  <c r="S1274" i="16" s="1"/>
  <c r="Q939" i="16"/>
  <c r="R945" i="16"/>
  <c r="S945" i="16" s="1"/>
  <c r="R959" i="16"/>
  <c r="S959" i="16" s="1"/>
  <c r="R990" i="16"/>
  <c r="R1002" i="16"/>
  <c r="S1002" i="16" s="1"/>
  <c r="R1008" i="16"/>
  <c r="S1008" i="16" s="1"/>
  <c r="R1018" i="16"/>
  <c r="X1029" i="16"/>
  <c r="Y1029" i="16" s="1"/>
  <c r="Q1094" i="16"/>
  <c r="R1094" i="16"/>
  <c r="S1094" i="16" s="1"/>
  <c r="R1115" i="16"/>
  <c r="S1115" i="16" s="1"/>
  <c r="R1129" i="16"/>
  <c r="S1129" i="16" s="1"/>
  <c r="R1152" i="16"/>
  <c r="S1152" i="16" s="1"/>
  <c r="Q1187" i="16"/>
  <c r="R1187" i="16"/>
  <c r="S1187" i="16" s="1"/>
  <c r="R1199" i="16"/>
  <c r="R1538" i="16"/>
  <c r="S1538" i="16" s="1"/>
  <c r="R1667" i="16"/>
  <c r="Q1667" i="16"/>
  <c r="R922" i="16"/>
  <c r="S922" i="16" s="1"/>
  <c r="X926" i="16"/>
  <c r="Y926" i="16" s="1"/>
  <c r="X974" i="16"/>
  <c r="Y974" i="16" s="1"/>
  <c r="R1022" i="16"/>
  <c r="S1022" i="16" s="1"/>
  <c r="X1062" i="16"/>
  <c r="Y1062" i="16" s="1"/>
  <c r="Q1155" i="16"/>
  <c r="R1155" i="16"/>
  <c r="S1155" i="16" s="1"/>
  <c r="Q1178" i="16"/>
  <c r="R1178" i="16"/>
  <c r="S1178" i="16" s="1"/>
  <c r="Q1219" i="16"/>
  <c r="R1219" i="16"/>
  <c r="Q1299" i="16"/>
  <c r="R1299" i="16"/>
  <c r="X1347" i="16"/>
  <c r="Y1347" i="16" s="1"/>
  <c r="X868" i="16"/>
  <c r="Y868" i="16" s="1"/>
  <c r="X878" i="16"/>
  <c r="Y878" i="16" s="1"/>
  <c r="X882" i="16"/>
  <c r="Y882" i="16" s="1"/>
  <c r="X898" i="16"/>
  <c r="Y898" i="16" s="1"/>
  <c r="X911" i="16"/>
  <c r="Y911" i="16" s="1"/>
  <c r="X930" i="16"/>
  <c r="Y930" i="16" s="1"/>
  <c r="X935" i="16"/>
  <c r="Y935" i="16" s="1"/>
  <c r="R936" i="16"/>
  <c r="S936" i="16" s="1"/>
  <c r="Q967" i="16"/>
  <c r="R975" i="16"/>
  <c r="S975" i="16" s="1"/>
  <c r="Y978" i="16"/>
  <c r="X991" i="16"/>
  <c r="Y991" i="16" s="1"/>
  <c r="X1007" i="16"/>
  <c r="Y1007" i="16" s="1"/>
  <c r="X1019" i="16"/>
  <c r="Y1019" i="16" s="1"/>
  <c r="Y1093" i="16"/>
  <c r="Y1115" i="16"/>
  <c r="Y1123" i="16"/>
  <c r="Y1138" i="16"/>
  <c r="Y1153" i="16"/>
  <c r="X1174" i="16"/>
  <c r="Y1174" i="16" s="1"/>
  <c r="X1199" i="16"/>
  <c r="Y1199" i="16" s="1"/>
  <c r="Y1202" i="16"/>
  <c r="R1256" i="16"/>
  <c r="S1256" i="16" s="1"/>
  <c r="Q1256" i="16"/>
  <c r="R829" i="16"/>
  <c r="R837" i="16"/>
  <c r="S837" i="16" s="1"/>
  <c r="R866" i="16"/>
  <c r="S866" i="16" s="1"/>
  <c r="R870" i="16"/>
  <c r="R889" i="16"/>
  <c r="S889" i="16" s="1"/>
  <c r="R892" i="16"/>
  <c r="S892" i="16" s="1"/>
  <c r="Y912" i="16"/>
  <c r="R914" i="16"/>
  <c r="S914" i="16" s="1"/>
  <c r="X920" i="16"/>
  <c r="Y920" i="16" s="1"/>
  <c r="X932" i="16"/>
  <c r="Y932" i="16" s="1"/>
  <c r="R934" i="16"/>
  <c r="S934" i="16" s="1"/>
  <c r="R938" i="16"/>
  <c r="R946" i="16"/>
  <c r="S946" i="16" s="1"/>
  <c r="R952" i="16"/>
  <c r="S952" i="16" s="1"/>
  <c r="X954" i="16"/>
  <c r="Y954" i="16" s="1"/>
  <c r="R976" i="16"/>
  <c r="S976" i="16" s="1"/>
  <c r="R984" i="16"/>
  <c r="S984" i="16" s="1"/>
  <c r="R997" i="16"/>
  <c r="S997" i="16" s="1"/>
  <c r="R1005" i="16"/>
  <c r="S1005" i="16" s="1"/>
  <c r="R1010" i="16"/>
  <c r="S1010" i="16" s="1"/>
  <c r="R1050" i="16"/>
  <c r="S1050" i="16" s="1"/>
  <c r="Y1065" i="16"/>
  <c r="X1091" i="16"/>
  <c r="Y1091" i="16" s="1"/>
  <c r="Y1127" i="16"/>
  <c r="R1134" i="16"/>
  <c r="S1134" i="16" s="1"/>
  <c r="Y1207" i="16"/>
  <c r="R1208" i="16"/>
  <c r="S1208" i="16" s="1"/>
  <c r="R1288" i="16"/>
  <c r="S1288" i="16" s="1"/>
  <c r="R850" i="16"/>
  <c r="S850" i="16" s="1"/>
  <c r="R881" i="16"/>
  <c r="S881" i="16" s="1"/>
  <c r="R915" i="16"/>
  <c r="Y917" i="16"/>
  <c r="S960" i="16"/>
  <c r="R965" i="16"/>
  <c r="S965" i="16" s="1"/>
  <c r="Y981" i="16"/>
  <c r="R1006" i="16"/>
  <c r="S1006" i="16" s="1"/>
  <c r="X1255" i="16"/>
  <c r="Y1255" i="16" s="1"/>
  <c r="Y865" i="16"/>
  <c r="R873" i="16"/>
  <c r="Y888" i="16"/>
  <c r="Y904" i="16"/>
  <c r="X1013" i="16"/>
  <c r="Y1013" i="16" s="1"/>
  <c r="Y1055" i="16"/>
  <c r="X1057" i="16"/>
  <c r="Y1057" i="16" s="1"/>
  <c r="Y1132" i="16"/>
  <c r="X1148" i="16"/>
  <c r="Y1148" i="16" s="1"/>
  <c r="X1161" i="16"/>
  <c r="Y1161" i="16" s="1"/>
  <c r="R1268" i="16"/>
  <c r="S1268" i="16" s="1"/>
  <c r="Q1268" i="16"/>
  <c r="R1287" i="16"/>
  <c r="S1287" i="16" s="1"/>
  <c r="Q1287" i="16"/>
  <c r="Y880" i="16"/>
  <c r="R891" i="16"/>
  <c r="R907" i="16"/>
  <c r="R931" i="16"/>
  <c r="S931" i="16" s="1"/>
  <c r="X937" i="16"/>
  <c r="Y937" i="16" s="1"/>
  <c r="Y957" i="16"/>
  <c r="X961" i="16"/>
  <c r="Y961" i="16" s="1"/>
  <c r="R966" i="16"/>
  <c r="S966" i="16" s="1"/>
  <c r="X975" i="16"/>
  <c r="Y975" i="16" s="1"/>
  <c r="R979" i="16"/>
  <c r="S979" i="16" s="1"/>
  <c r="R1071" i="16"/>
  <c r="S1071" i="16" s="1"/>
  <c r="R1084" i="16"/>
  <c r="S1084" i="16" s="1"/>
  <c r="Y1163" i="16"/>
  <c r="R1174" i="16"/>
  <c r="S1174" i="16" s="1"/>
  <c r="Y1182" i="16"/>
  <c r="R1184" i="16"/>
  <c r="S1184" i="16" s="1"/>
  <c r="Q1195" i="16"/>
  <c r="R1195" i="16"/>
  <c r="S1195" i="16" s="1"/>
  <c r="X1286" i="16"/>
  <c r="Y1286" i="16" s="1"/>
  <c r="R1044" i="16"/>
  <c r="S1044" i="16" s="1"/>
  <c r="R1056" i="16"/>
  <c r="S1056" i="16" s="1"/>
  <c r="R1062" i="16"/>
  <c r="Y1063" i="16"/>
  <c r="Y1073" i="16"/>
  <c r="Y1085" i="16"/>
  <c r="Y1101" i="16"/>
  <c r="R1109" i="16"/>
  <c r="S1109" i="16" s="1"/>
  <c r="R1117" i="16"/>
  <c r="S1117" i="16" s="1"/>
  <c r="Y1120" i="16"/>
  <c r="Y1122" i="16"/>
  <c r="R1180" i="16"/>
  <c r="R1213" i="16"/>
  <c r="S1213" i="16" s="1"/>
  <c r="Y1225" i="16"/>
  <c r="Q1260" i="16"/>
  <c r="R1267" i="16"/>
  <c r="S1267" i="16" s="1"/>
  <c r="Q1276" i="16"/>
  <c r="X1292" i="16"/>
  <c r="Y1292" i="16" s="1"/>
  <c r="Q1307" i="16"/>
  <c r="R1307" i="16"/>
  <c r="S1307" i="16" s="1"/>
  <c r="R1326" i="16"/>
  <c r="S1326" i="16" s="1"/>
  <c r="R1352" i="16"/>
  <c r="S1352" i="16" s="1"/>
  <c r="R1104" i="16"/>
  <c r="S1104" i="16" s="1"/>
  <c r="R1105" i="16"/>
  <c r="S1105" i="16" s="1"/>
  <c r="R1126" i="16"/>
  <c r="S1126" i="16" s="1"/>
  <c r="R1144" i="16"/>
  <c r="S1144" i="16" s="1"/>
  <c r="Y1147" i="16"/>
  <c r="R1150" i="16"/>
  <c r="S1150" i="16" s="1"/>
  <c r="Y1171" i="16"/>
  <c r="R1173" i="16"/>
  <c r="R1181" i="16"/>
  <c r="S1181" i="16" s="1"/>
  <c r="R1182" i="16"/>
  <c r="S1182" i="16" s="1"/>
  <c r="Y1190" i="16"/>
  <c r="R1210" i="16"/>
  <c r="Y1212" i="16"/>
  <c r="R1215" i="16"/>
  <c r="S1215" i="16" s="1"/>
  <c r="X1324" i="16"/>
  <c r="Y1324" i="16" s="1"/>
  <c r="X1075" i="16"/>
  <c r="Y1075" i="16" s="1"/>
  <c r="X1079" i="16"/>
  <c r="Y1079" i="16" s="1"/>
  <c r="Y1081" i="16"/>
  <c r="X1124" i="16"/>
  <c r="Y1124" i="16" s="1"/>
  <c r="X1130" i="16"/>
  <c r="Y1130" i="16" s="1"/>
  <c r="R1283" i="16"/>
  <c r="R1332" i="16"/>
  <c r="S1332" i="16" s="1"/>
  <c r="Q1415" i="16"/>
  <c r="R1415" i="16"/>
  <c r="S1415" i="16" s="1"/>
  <c r="R1031" i="16"/>
  <c r="S1031" i="16" s="1"/>
  <c r="Y1047" i="16"/>
  <c r="Y1071" i="16"/>
  <c r="Y1131" i="16"/>
  <c r="Y1187" i="16"/>
  <c r="R1189" i="16"/>
  <c r="R1206" i="16"/>
  <c r="X1214" i="16"/>
  <c r="Y1214" i="16" s="1"/>
  <c r="X1231" i="16"/>
  <c r="Y1231" i="16" s="1"/>
  <c r="R1235" i="16"/>
  <c r="S1235" i="16" s="1"/>
  <c r="Y1240" i="16"/>
  <c r="Y1241" i="16"/>
  <c r="Y1247" i="16"/>
  <c r="X1268" i="16"/>
  <c r="Y1268" i="16" s="1"/>
  <c r="Y1270" i="16"/>
  <c r="R1275" i="16"/>
  <c r="S1275" i="16" s="1"/>
  <c r="R1278" i="16"/>
  <c r="S1278" i="16" s="1"/>
  <c r="R1284" i="16"/>
  <c r="S1284" i="16" s="1"/>
  <c r="Q1284" i="16"/>
  <c r="X1314" i="16"/>
  <c r="Y1314" i="16" s="1"/>
  <c r="R1340" i="16"/>
  <c r="S1340" i="16" s="1"/>
  <c r="Y1037" i="16"/>
  <c r="R1091" i="16"/>
  <c r="S1091" i="16" s="1"/>
  <c r="X1103" i="16"/>
  <c r="Y1103" i="16" s="1"/>
  <c r="Y1114" i="16"/>
  <c r="Y1143" i="16"/>
  <c r="Y1145" i="16"/>
  <c r="R1190" i="16"/>
  <c r="X1195" i="16"/>
  <c r="Y1195" i="16" s="1"/>
  <c r="Y1204" i="16"/>
  <c r="X1219" i="16"/>
  <c r="Y1219" i="16" s="1"/>
  <c r="S1222" i="16"/>
  <c r="R1223" i="16"/>
  <c r="R1243" i="16"/>
  <c r="S1243" i="16" s="1"/>
  <c r="R1246" i="16"/>
  <c r="Y1249" i="16"/>
  <c r="Y1262" i="16"/>
  <c r="Y1263" i="16"/>
  <c r="R1292" i="16"/>
  <c r="S1292" i="16" s="1"/>
  <c r="R1304" i="16"/>
  <c r="S1304" i="16" s="1"/>
  <c r="R1320" i="16"/>
  <c r="S1320" i="16" s="1"/>
  <c r="R1344" i="16"/>
  <c r="S1344" i="16" s="1"/>
  <c r="Q1713" i="16"/>
  <c r="R1713" i="16"/>
  <c r="Y1222" i="16"/>
  <c r="Y1300" i="16"/>
  <c r="X1322" i="16"/>
  <c r="Y1322" i="16" s="1"/>
  <c r="X1370" i="16"/>
  <c r="Y1370" i="16" s="1"/>
  <c r="R1376" i="16"/>
  <c r="S1376" i="16" s="1"/>
  <c r="R1321" i="16"/>
  <c r="R1325" i="16"/>
  <c r="R1334" i="16"/>
  <c r="S1334" i="16" s="1"/>
  <c r="R1337" i="16"/>
  <c r="S1337" i="16" s="1"/>
  <c r="R1348" i="16"/>
  <c r="S1348" i="16" s="1"/>
  <c r="R1366" i="16"/>
  <c r="S1366" i="16" s="1"/>
  <c r="R1380" i="16"/>
  <c r="S1380" i="16" s="1"/>
  <c r="R1596" i="16"/>
  <c r="S1596" i="16" s="1"/>
  <c r="R1624" i="16"/>
  <c r="S1624" i="16" s="1"/>
  <c r="R1478" i="16"/>
  <c r="S1478" i="16" s="1"/>
  <c r="R1512" i="16"/>
  <c r="R1329" i="16"/>
  <c r="R1345" i="16"/>
  <c r="S1345" i="16" s="1"/>
  <c r="X1351" i="16"/>
  <c r="Y1351" i="16" s="1"/>
  <c r="X1355" i="16"/>
  <c r="Y1355" i="16" s="1"/>
  <c r="X1363" i="16"/>
  <c r="Y1363" i="16" s="1"/>
  <c r="R1377" i="16"/>
  <c r="S1377" i="16" s="1"/>
  <c r="R1409" i="16"/>
  <c r="S1409" i="16" s="1"/>
  <c r="R1449" i="16"/>
  <c r="S1449" i="16" s="1"/>
  <c r="R1461" i="16"/>
  <c r="S1461" i="16" s="1"/>
  <c r="R1499" i="16"/>
  <c r="S1499" i="16" s="1"/>
  <c r="R1578" i="16"/>
  <c r="S1578" i="16" s="1"/>
  <c r="R1619" i="16"/>
  <c r="R1384" i="16"/>
  <c r="S1384" i="16" s="1"/>
  <c r="R1385" i="16"/>
  <c r="S1385" i="16" s="1"/>
  <c r="Q1619" i="16"/>
  <c r="R1620" i="16"/>
  <c r="S1620" i="16" s="1"/>
  <c r="R1651" i="16"/>
  <c r="S1651" i="16" s="1"/>
  <c r="R1659" i="16"/>
  <c r="S1659" i="16" s="1"/>
  <c r="Q1670" i="16"/>
  <c r="S1280" i="16"/>
  <c r="R1286" i="16"/>
  <c r="S1286" i="16" s="1"/>
  <c r="R1300" i="16"/>
  <c r="R1316" i="16"/>
  <c r="S1316" i="16" s="1"/>
  <c r="X1328" i="16"/>
  <c r="Y1328" i="16" s="1"/>
  <c r="X1338" i="16"/>
  <c r="Y1338" i="16" s="1"/>
  <c r="X1344" i="16"/>
  <c r="Y1344" i="16" s="1"/>
  <c r="X1356" i="16"/>
  <c r="Y1356" i="16" s="1"/>
  <c r="R1361" i="16"/>
  <c r="S1361" i="16" s="1"/>
  <c r="X1364" i="16"/>
  <c r="Y1364" i="16" s="1"/>
  <c r="R1421" i="16"/>
  <c r="S1421" i="16" s="1"/>
  <c r="R1426" i="16"/>
  <c r="S1426" i="16" s="1"/>
  <c r="R1452" i="16"/>
  <c r="S1452" i="16" s="1"/>
  <c r="R1470" i="16"/>
  <c r="S1470" i="16" s="1"/>
  <c r="R1475" i="16"/>
  <c r="S1475" i="16" s="1"/>
  <c r="R1570" i="16"/>
  <c r="S1570" i="16" s="1"/>
  <c r="Q1598" i="16"/>
  <c r="R1628" i="16"/>
  <c r="S1628" i="16" s="1"/>
  <c r="R1634" i="16"/>
  <c r="R1637" i="16"/>
  <c r="S1637" i="16" s="1"/>
  <c r="Q1659" i="16"/>
  <c r="X1664" i="16"/>
  <c r="Y1664" i="16" s="1"/>
  <c r="Y1676" i="16"/>
  <c r="R1696" i="16"/>
  <c r="S1696" i="16" s="1"/>
  <c r="R1707" i="16"/>
  <c r="Q1707" i="16"/>
  <c r="Y1284" i="16"/>
  <c r="Y1294" i="16"/>
  <c r="R1301" i="16"/>
  <c r="S1301" i="16" s="1"/>
  <c r="Q1316" i="16"/>
  <c r="X1340" i="16"/>
  <c r="Y1340" i="16" s="1"/>
  <c r="X1354" i="16"/>
  <c r="Y1354" i="16" s="1"/>
  <c r="X1359" i="16"/>
  <c r="Y1359" i="16" s="1"/>
  <c r="X1371" i="16"/>
  <c r="Y1371" i="16" s="1"/>
  <c r="R1392" i="16"/>
  <c r="S1392" i="16" s="1"/>
  <c r="R1413" i="16"/>
  <c r="S1413" i="16" s="1"/>
  <c r="R1585" i="16"/>
  <c r="S1585" i="16" s="1"/>
  <c r="R1680" i="16"/>
  <c r="S1680" i="16" s="1"/>
  <c r="Q1702" i="16"/>
  <c r="R1369" i="16"/>
  <c r="S1369" i="16" s="1"/>
  <c r="R1397" i="16"/>
  <c r="S1397" i="16" s="1"/>
  <c r="R1447" i="16"/>
  <c r="S1447" i="16" s="1"/>
  <c r="R1458" i="16"/>
  <c r="R1486" i="16"/>
  <c r="R1502" i="16"/>
  <c r="S1502" i="16" s="1"/>
  <c r="R1547" i="16"/>
  <c r="R1609" i="16"/>
  <c r="S1609" i="16" s="1"/>
  <c r="R1617" i="16"/>
  <c r="S1617" i="16" s="1"/>
  <c r="R1627" i="16"/>
  <c r="S1627" i="16" s="1"/>
  <c r="Q1627" i="16"/>
  <c r="R1649" i="16"/>
  <c r="S1649" i="16" s="1"/>
  <c r="R1657" i="16"/>
  <c r="S1657" i="16" s="1"/>
  <c r="R1720" i="16"/>
  <c r="S1433" i="16"/>
  <c r="R1455" i="16"/>
  <c r="S1455" i="16" s="1"/>
  <c r="R1545" i="16"/>
  <c r="S1545" i="16" s="1"/>
  <c r="R1600" i="16"/>
  <c r="S1600" i="16" s="1"/>
  <c r="R1635" i="16"/>
  <c r="R1676" i="16"/>
  <c r="R1691" i="16"/>
  <c r="S1691" i="16" s="1"/>
  <c r="R1692" i="16"/>
  <c r="S1692" i="16" s="1"/>
  <c r="R1700" i="16"/>
  <c r="S1700" i="16" s="1"/>
  <c r="R1708" i="16"/>
  <c r="R1465" i="16"/>
  <c r="S1465" i="16" s="1"/>
  <c r="R1494" i="16"/>
  <c r="R1498" i="16"/>
  <c r="R1557" i="16"/>
  <c r="R1607" i="16"/>
  <c r="R1684" i="16"/>
  <c r="S1684" i="16" s="1"/>
  <c r="R1723" i="16"/>
  <c r="R1724" i="16"/>
  <c r="R1429" i="16"/>
  <c r="S1429" i="16" s="1"/>
  <c r="R1434" i="16"/>
  <c r="S1434" i="16" s="1"/>
  <c r="R1442" i="16"/>
  <c r="S1442" i="16" s="1"/>
  <c r="R1469" i="16"/>
  <c r="R1473" i="16"/>
  <c r="S1473" i="16" s="1"/>
  <c r="R1525" i="16"/>
  <c r="S1525" i="16" s="1"/>
  <c r="R1569" i="16"/>
  <c r="S1569" i="16" s="1"/>
  <c r="R1608" i="16"/>
  <c r="R1616" i="16"/>
  <c r="R1629" i="16"/>
  <c r="S1629" i="16" s="1"/>
  <c r="R1648" i="16"/>
  <c r="S1648" i="16" s="1"/>
  <c r="R1650" i="16"/>
  <c r="R1669" i="16"/>
  <c r="S1669" i="16" s="1"/>
  <c r="R1706" i="16"/>
  <c r="R1709" i="16"/>
  <c r="R1715" i="16"/>
  <c r="R1716" i="16"/>
  <c r="X78" i="16"/>
  <c r="Y78" i="16" s="1"/>
  <c r="R87" i="16"/>
  <c r="S87" i="16" s="1"/>
  <c r="R256" i="16"/>
  <c r="Q256" i="16"/>
  <c r="R272" i="16"/>
  <c r="S272" i="16" s="1"/>
  <c r="Q272" i="16"/>
  <c r="X462" i="16"/>
  <c r="Y462" i="16" s="1"/>
  <c r="X30" i="16"/>
  <c r="Y30" i="16" s="1"/>
  <c r="R39" i="16"/>
  <c r="S39" i="16" s="1"/>
  <c r="X59" i="16"/>
  <c r="Y59" i="16" s="1"/>
  <c r="X67" i="16"/>
  <c r="Y67" i="16" s="1"/>
  <c r="Y97" i="16"/>
  <c r="X107" i="16"/>
  <c r="Y107" i="16" s="1"/>
  <c r="X110" i="16"/>
  <c r="Y110" i="16" s="1"/>
  <c r="R132" i="16"/>
  <c r="S132" i="16" s="1"/>
  <c r="R135" i="16"/>
  <c r="S135" i="16" s="1"/>
  <c r="X147" i="16"/>
  <c r="Y147" i="16" s="1"/>
  <c r="X150" i="16"/>
  <c r="Y150" i="16" s="1"/>
  <c r="X163" i="16"/>
  <c r="Y163" i="16" s="1"/>
  <c r="R167" i="16"/>
  <c r="S167" i="16" s="1"/>
  <c r="Y169" i="16"/>
  <c r="X174" i="16"/>
  <c r="Y174" i="16" s="1"/>
  <c r="R186" i="16"/>
  <c r="R229" i="16"/>
  <c r="S229" i="16" s="1"/>
  <c r="X236" i="16"/>
  <c r="Y236" i="16" s="1"/>
  <c r="X292" i="16"/>
  <c r="Y292" i="16" s="1"/>
  <c r="R301" i="16"/>
  <c r="S301" i="16" s="1"/>
  <c r="X316" i="16"/>
  <c r="Y316" i="16" s="1"/>
  <c r="R333" i="16"/>
  <c r="S333" i="16" s="1"/>
  <c r="R341" i="16"/>
  <c r="S341" i="16" s="1"/>
  <c r="Q370" i="16"/>
  <c r="R370" i="16"/>
  <c r="S370" i="16" s="1"/>
  <c r="R460" i="16"/>
  <c r="S460" i="16" s="1"/>
  <c r="X486" i="16"/>
  <c r="Y486" i="16" s="1"/>
  <c r="X11" i="16"/>
  <c r="Y11" i="16" s="1"/>
  <c r="R20" i="16"/>
  <c r="S20" i="16" s="1"/>
  <c r="X51" i="16"/>
  <c r="Y51" i="16" s="1"/>
  <c r="X75" i="16"/>
  <c r="Y75" i="16" s="1"/>
  <c r="R84" i="16"/>
  <c r="S84" i="16" s="1"/>
  <c r="X123" i="16"/>
  <c r="Y123" i="16" s="1"/>
  <c r="X126" i="16"/>
  <c r="Y126" i="16" s="1"/>
  <c r="X171" i="16"/>
  <c r="Y171" i="16" s="1"/>
  <c r="R224" i="16"/>
  <c r="S224" i="16" s="1"/>
  <c r="Q224" i="16"/>
  <c r="X244" i="16"/>
  <c r="Y244" i="16" s="1"/>
  <c r="R261" i="16"/>
  <c r="S261" i="16" s="1"/>
  <c r="R288" i="16"/>
  <c r="S288" i="16" s="1"/>
  <c r="Q288" i="16"/>
  <c r="R312" i="16"/>
  <c r="S312" i="16" s="1"/>
  <c r="Q312" i="16"/>
  <c r="R376" i="16"/>
  <c r="S376" i="16" s="1"/>
  <c r="R7" i="16"/>
  <c r="S7" i="16" s="1"/>
  <c r="X19" i="16"/>
  <c r="Y19" i="16" s="1"/>
  <c r="R28" i="16"/>
  <c r="S28" i="16" s="1"/>
  <c r="Y33" i="16"/>
  <c r="X83" i="16"/>
  <c r="Y83" i="16" s="1"/>
  <c r="S85" i="16"/>
  <c r="X86" i="16"/>
  <c r="Y86" i="16" s="1"/>
  <c r="R92" i="16"/>
  <c r="S92" i="16" s="1"/>
  <c r="R95" i="16"/>
  <c r="S95" i="16" s="1"/>
  <c r="R116" i="16"/>
  <c r="S116" i="16" s="1"/>
  <c r="R119" i="16"/>
  <c r="S119" i="16" s="1"/>
  <c r="R183" i="16"/>
  <c r="R213" i="16"/>
  <c r="S213" i="16" s="1"/>
  <c r="X276" i="16"/>
  <c r="Y276" i="16" s="1"/>
  <c r="R296" i="16"/>
  <c r="S296" i="16" s="1"/>
  <c r="Q296" i="16"/>
  <c r="R320" i="16"/>
  <c r="S320" i="16" s="1"/>
  <c r="Q320" i="16"/>
  <c r="X324" i="16"/>
  <c r="Y324" i="16" s="1"/>
  <c r="R349" i="16"/>
  <c r="S349" i="16" s="1"/>
  <c r="R357" i="16"/>
  <c r="S357" i="16" s="1"/>
  <c r="X364" i="16"/>
  <c r="Y364" i="16" s="1"/>
  <c r="X131" i="16"/>
  <c r="Y131" i="16" s="1"/>
  <c r="R140" i="16"/>
  <c r="S140" i="16" s="1"/>
  <c r="R180" i="16"/>
  <c r="S180" i="16" s="1"/>
  <c r="R216" i="16"/>
  <c r="S216" i="16" s="1"/>
  <c r="Q216" i="16"/>
  <c r="R269" i="16"/>
  <c r="S269" i="16" s="1"/>
  <c r="R394" i="16"/>
  <c r="S394" i="16" s="1"/>
  <c r="Q394" i="16"/>
  <c r="R71" i="16"/>
  <c r="S71" i="16" s="1"/>
  <c r="X118" i="16"/>
  <c r="Y118" i="16" s="1"/>
  <c r="X182" i="16"/>
  <c r="Y182" i="16" s="1"/>
  <c r="R191" i="16"/>
  <c r="S191" i="16" s="1"/>
  <c r="X212" i="16"/>
  <c r="Y212" i="16" s="1"/>
  <c r="R240" i="16"/>
  <c r="S240" i="16" s="1"/>
  <c r="Q240" i="16"/>
  <c r="R253" i="16"/>
  <c r="S253" i="16" s="1"/>
  <c r="R264" i="16"/>
  <c r="S264" i="16" s="1"/>
  <c r="Q264" i="16"/>
  <c r="X300" i="16"/>
  <c r="Y300" i="16" s="1"/>
  <c r="R309" i="16"/>
  <c r="S309" i="16" s="1"/>
  <c r="R328" i="16"/>
  <c r="S328" i="16" s="1"/>
  <c r="Q328" i="16"/>
  <c r="X332" i="16"/>
  <c r="Y332" i="16" s="1"/>
  <c r="X340" i="16"/>
  <c r="Y340" i="16" s="1"/>
  <c r="X380" i="16"/>
  <c r="Y380" i="16" s="1"/>
  <c r="X38" i="16"/>
  <c r="Y38" i="16" s="1"/>
  <c r="X134" i="16"/>
  <c r="Y134" i="16" s="1"/>
  <c r="R143" i="16"/>
  <c r="S143" i="16" s="1"/>
  <c r="R197" i="16"/>
  <c r="S197" i="16" s="1"/>
  <c r="R221" i="16"/>
  <c r="S221" i="16" s="1"/>
  <c r="X228" i="16"/>
  <c r="Y228" i="16" s="1"/>
  <c r="R285" i="16"/>
  <c r="S285" i="16" s="1"/>
  <c r="X91" i="16"/>
  <c r="Y91" i="16" s="1"/>
  <c r="X94" i="16"/>
  <c r="Y94" i="16" s="1"/>
  <c r="X3" i="16"/>
  <c r="Y3" i="16" s="1"/>
  <c r="X14" i="16"/>
  <c r="Y14" i="16" s="1"/>
  <c r="R23" i="16"/>
  <c r="S23" i="16" s="1"/>
  <c r="X35" i="16"/>
  <c r="Y35" i="16" s="1"/>
  <c r="R100" i="16"/>
  <c r="S100" i="16" s="1"/>
  <c r="R103" i="16"/>
  <c r="S103" i="16" s="1"/>
  <c r="X139" i="16"/>
  <c r="Y139" i="16" s="1"/>
  <c r="X142" i="16"/>
  <c r="Y142" i="16" s="1"/>
  <c r="X155" i="16"/>
  <c r="Y155" i="16" s="1"/>
  <c r="X158" i="16"/>
  <c r="Y158" i="16" s="1"/>
  <c r="X179" i="16"/>
  <c r="Y179" i="16" s="1"/>
  <c r="X196" i="16"/>
  <c r="Y196" i="16" s="1"/>
  <c r="X204" i="16"/>
  <c r="Y204" i="16" s="1"/>
  <c r="X220" i="16"/>
  <c r="Y220" i="16" s="1"/>
  <c r="R280" i="16"/>
  <c r="S280" i="16" s="1"/>
  <c r="Q280" i="16"/>
  <c r="R336" i="16"/>
  <c r="S336" i="16" s="1"/>
  <c r="Q336" i="16"/>
  <c r="R344" i="16"/>
  <c r="Q344" i="16"/>
  <c r="X348" i="16"/>
  <c r="Y348" i="16" s="1"/>
  <c r="X356" i="16"/>
  <c r="Y356" i="16" s="1"/>
  <c r="R389" i="16"/>
  <c r="S389" i="16" s="1"/>
  <c r="R399" i="16"/>
  <c r="S399" i="16" s="1"/>
  <c r="X404" i="16"/>
  <c r="Y404" i="16" s="1"/>
  <c r="X27" i="16"/>
  <c r="Y27" i="16" s="1"/>
  <c r="R47" i="16"/>
  <c r="S47" i="16" s="1"/>
  <c r="R12" i="16"/>
  <c r="S12" i="16" s="1"/>
  <c r="X46" i="16"/>
  <c r="Y46" i="16" s="1"/>
  <c r="R52" i="16"/>
  <c r="S52" i="16" s="1"/>
  <c r="X54" i="16"/>
  <c r="Y54" i="16" s="1"/>
  <c r="Y57" i="16"/>
  <c r="X62" i="16"/>
  <c r="Y62" i="16" s="1"/>
  <c r="Y65" i="16"/>
  <c r="X70" i="16"/>
  <c r="Y70" i="16" s="1"/>
  <c r="R76" i="16"/>
  <c r="S76" i="16" s="1"/>
  <c r="R79" i="16"/>
  <c r="S79" i="16" s="1"/>
  <c r="Y89" i="16"/>
  <c r="Y113" i="16"/>
  <c r="R124" i="16"/>
  <c r="S124" i="16" s="1"/>
  <c r="R127" i="16"/>
  <c r="S127" i="16" s="1"/>
  <c r="Y153" i="16"/>
  <c r="R172" i="16"/>
  <c r="S172" i="16" s="1"/>
  <c r="Y177" i="16"/>
  <c r="X190" i="16"/>
  <c r="Y190" i="16" s="1"/>
  <c r="R232" i="16"/>
  <c r="S232" i="16" s="1"/>
  <c r="Q232" i="16"/>
  <c r="R245" i="16"/>
  <c r="S245" i="16" s="1"/>
  <c r="R248" i="16"/>
  <c r="S248" i="16" s="1"/>
  <c r="Q248" i="16"/>
  <c r="X268" i="16"/>
  <c r="Y268" i="16" s="1"/>
  <c r="X284" i="16"/>
  <c r="Y284" i="16" s="1"/>
  <c r="R293" i="16"/>
  <c r="S293" i="16" s="1"/>
  <c r="R304" i="16"/>
  <c r="S304" i="16" s="1"/>
  <c r="Q304" i="16"/>
  <c r="R317" i="16"/>
  <c r="S317" i="16" s="1"/>
  <c r="R352" i="16"/>
  <c r="S352" i="16" s="1"/>
  <c r="Q352" i="16"/>
  <c r="R360" i="16"/>
  <c r="Q360" i="16"/>
  <c r="P1" i="16"/>
  <c r="Q7" i="16"/>
  <c r="R156" i="16"/>
  <c r="S156" i="16" s="1"/>
  <c r="X166" i="16"/>
  <c r="Y166" i="16" s="1"/>
  <c r="R205" i="16"/>
  <c r="S205" i="16" s="1"/>
  <c r="X415" i="16"/>
  <c r="Y415" i="16" s="1"/>
  <c r="R55" i="16"/>
  <c r="S55" i="16" s="1"/>
  <c r="X115" i="16"/>
  <c r="Y115" i="16" s="1"/>
  <c r="Y17" i="16"/>
  <c r="X22" i="16"/>
  <c r="Y22" i="16" s="1"/>
  <c r="R31" i="16"/>
  <c r="S31" i="16" s="1"/>
  <c r="X43" i="16"/>
  <c r="Y43" i="16" s="1"/>
  <c r="R60" i="16"/>
  <c r="S60" i="16" s="1"/>
  <c r="R68" i="16"/>
  <c r="S68" i="16" s="1"/>
  <c r="X99" i="16"/>
  <c r="Y99" i="16" s="1"/>
  <c r="X102" i="16"/>
  <c r="Y102" i="16" s="1"/>
  <c r="R108" i="16"/>
  <c r="S108" i="16" s="1"/>
  <c r="R111" i="16"/>
  <c r="S111" i="16" s="1"/>
  <c r="R148" i="16"/>
  <c r="S148" i="16" s="1"/>
  <c r="R151" i="16"/>
  <c r="R175" i="16"/>
  <c r="S175" i="16" s="1"/>
  <c r="R237" i="16"/>
  <c r="S237" i="16" s="1"/>
  <c r="X252" i="16"/>
  <c r="Y252" i="16" s="1"/>
  <c r="R277" i="16"/>
  <c r="S277" i="16" s="1"/>
  <c r="X308" i="16"/>
  <c r="Y308" i="16" s="1"/>
  <c r="R325" i="16"/>
  <c r="S325" i="16" s="1"/>
  <c r="R371" i="16"/>
  <c r="S371" i="16" s="1"/>
  <c r="R384" i="16"/>
  <c r="S384" i="16" s="1"/>
  <c r="R398" i="16"/>
  <c r="S398" i="16" s="1"/>
  <c r="Q398" i="16"/>
  <c r="X507" i="16"/>
  <c r="Y507" i="16" s="1"/>
  <c r="R524" i="16"/>
  <c r="S524" i="16" s="1"/>
  <c r="R535" i="16"/>
  <c r="S535" i="16" s="1"/>
  <c r="X563" i="16"/>
  <c r="Y563" i="16" s="1"/>
  <c r="X576" i="16"/>
  <c r="Y576" i="16" s="1"/>
  <c r="R687" i="16"/>
  <c r="S687" i="16" s="1"/>
  <c r="X761" i="16"/>
  <c r="Y761" i="16" s="1"/>
  <c r="R776" i="16"/>
  <c r="S776" i="16" s="1"/>
  <c r="R1383" i="16"/>
  <c r="S1383" i="16" s="1"/>
  <c r="R1594" i="16"/>
  <c r="S1594" i="16" s="1"/>
  <c r="X412" i="16"/>
  <c r="Y412" i="16" s="1"/>
  <c r="X420" i="16"/>
  <c r="Y420" i="16" s="1"/>
  <c r="R435" i="16"/>
  <c r="S435" i="16" s="1"/>
  <c r="R455" i="16"/>
  <c r="S455" i="16" s="1"/>
  <c r="R484" i="16"/>
  <c r="S484" i="16" s="1"/>
  <c r="X526" i="16"/>
  <c r="Y526" i="16" s="1"/>
  <c r="X571" i="16"/>
  <c r="Y571" i="16" s="1"/>
  <c r="R581" i="16"/>
  <c r="S581" i="16" s="1"/>
  <c r="Q581" i="16"/>
  <c r="X691" i="16"/>
  <c r="Y691" i="16" s="1"/>
  <c r="R698" i="16"/>
  <c r="S698" i="16" s="1"/>
  <c r="Q698" i="16"/>
  <c r="X733" i="16"/>
  <c r="Y733" i="16" s="1"/>
  <c r="X735" i="16"/>
  <c r="Y735" i="16" s="1"/>
  <c r="Q745" i="16"/>
  <c r="R745" i="16"/>
  <c r="S745" i="16" s="1"/>
  <c r="X838" i="16"/>
  <c r="Y838" i="16" s="1"/>
  <c r="R855" i="16"/>
  <c r="S855" i="16" s="1"/>
  <c r="R857" i="16"/>
  <c r="S857" i="16" s="1"/>
  <c r="Q857" i="16"/>
  <c r="X900" i="16"/>
  <c r="Y900" i="16" s="1"/>
  <c r="X901" i="16"/>
  <c r="Y901" i="16" s="1"/>
  <c r="R904" i="16"/>
  <c r="S904" i="16" s="1"/>
  <c r="Q904" i="16"/>
  <c r="R928" i="16"/>
  <c r="S928" i="16" s="1"/>
  <c r="Q928" i="16"/>
  <c r="R1070" i="16"/>
  <c r="S1070" i="16" s="1"/>
  <c r="X1088" i="16"/>
  <c r="Y1088" i="16" s="1"/>
  <c r="R511" i="16"/>
  <c r="S511" i="16" s="1"/>
  <c r="R532" i="16"/>
  <c r="S532" i="16" s="1"/>
  <c r="R604" i="16"/>
  <c r="S604" i="16" s="1"/>
  <c r="R10" i="16"/>
  <c r="S10" i="16" s="1"/>
  <c r="R18" i="16"/>
  <c r="S18" i="16" s="1"/>
  <c r="R34" i="16"/>
  <c r="S34" i="16" s="1"/>
  <c r="R42" i="16"/>
  <c r="S42" i="16" s="1"/>
  <c r="R50" i="16"/>
  <c r="S50" i="16" s="1"/>
  <c r="R58" i="16"/>
  <c r="S58" i="16" s="1"/>
  <c r="R66" i="16"/>
  <c r="S66" i="16" s="1"/>
  <c r="R74" i="16"/>
  <c r="S74" i="16" s="1"/>
  <c r="R82" i="16"/>
  <c r="S82" i="16" s="1"/>
  <c r="R90" i="16"/>
  <c r="S90" i="16" s="1"/>
  <c r="R98" i="16"/>
  <c r="S98" i="16" s="1"/>
  <c r="R106" i="16"/>
  <c r="S106" i="16" s="1"/>
  <c r="R114" i="16"/>
  <c r="S114" i="16" s="1"/>
  <c r="R122" i="16"/>
  <c r="S122" i="16" s="1"/>
  <c r="R130" i="16"/>
  <c r="S130" i="16" s="1"/>
  <c r="R138" i="16"/>
  <c r="S138" i="16" s="1"/>
  <c r="R146" i="16"/>
  <c r="S146" i="16" s="1"/>
  <c r="R162" i="16"/>
  <c r="S162" i="16" s="1"/>
  <c r="R193" i="16"/>
  <c r="S193" i="16" s="1"/>
  <c r="R200" i="16"/>
  <c r="S200" i="16" s="1"/>
  <c r="R208" i="16"/>
  <c r="S208" i="16" s="1"/>
  <c r="R378" i="16"/>
  <c r="S378" i="16" s="1"/>
  <c r="R386" i="16"/>
  <c r="R402" i="16"/>
  <c r="S402" i="16" s="1"/>
  <c r="Q402" i="16"/>
  <c r="R427" i="16"/>
  <c r="S427" i="16" s="1"/>
  <c r="Q430" i="16"/>
  <c r="X459" i="16"/>
  <c r="Y459" i="16" s="1"/>
  <c r="R471" i="16"/>
  <c r="S471" i="16" s="1"/>
  <c r="R479" i="16"/>
  <c r="S479" i="16" s="1"/>
  <c r="X523" i="16"/>
  <c r="Y523" i="16" s="1"/>
  <c r="X534" i="16"/>
  <c r="Y534" i="16" s="1"/>
  <c r="R543" i="16"/>
  <c r="S543" i="16" s="1"/>
  <c r="X582" i="16"/>
  <c r="Y582" i="16" s="1"/>
  <c r="X614" i="16"/>
  <c r="Y614" i="16" s="1"/>
  <c r="X623" i="16"/>
  <c r="Y623" i="16" s="1"/>
  <c r="X643" i="16"/>
  <c r="Y643" i="16" s="1"/>
  <c r="R926" i="16"/>
  <c r="S926" i="16" s="1"/>
  <c r="X187" i="16"/>
  <c r="Y187" i="16" s="1"/>
  <c r="X194" i="16"/>
  <c r="Y194" i="16" s="1"/>
  <c r="X201" i="16"/>
  <c r="Y201" i="16" s="1"/>
  <c r="X209" i="16"/>
  <c r="Y209" i="16" s="1"/>
  <c r="X217" i="16"/>
  <c r="Y217" i="16" s="1"/>
  <c r="X225" i="16"/>
  <c r="Y225" i="16" s="1"/>
  <c r="X233" i="16"/>
  <c r="Y233" i="16" s="1"/>
  <c r="X241" i="16"/>
  <c r="Y241" i="16" s="1"/>
  <c r="X249" i="16"/>
  <c r="Y249" i="16" s="1"/>
  <c r="X257" i="16"/>
  <c r="Y257" i="16" s="1"/>
  <c r="X265" i="16"/>
  <c r="Y265" i="16" s="1"/>
  <c r="X273" i="16"/>
  <c r="Y273" i="16" s="1"/>
  <c r="X281" i="16"/>
  <c r="Y281" i="16" s="1"/>
  <c r="X289" i="16"/>
  <c r="Y289" i="16" s="1"/>
  <c r="X297" i="16"/>
  <c r="Y297" i="16" s="1"/>
  <c r="X305" i="16"/>
  <c r="Y305" i="16" s="1"/>
  <c r="X313" i="16"/>
  <c r="Y313" i="16" s="1"/>
  <c r="X321" i="16"/>
  <c r="Y321" i="16" s="1"/>
  <c r="X329" i="16"/>
  <c r="Y329" i="16" s="1"/>
  <c r="X337" i="16"/>
  <c r="Y337" i="16" s="1"/>
  <c r="X345" i="16"/>
  <c r="Y345" i="16" s="1"/>
  <c r="X353" i="16"/>
  <c r="Y353" i="16" s="1"/>
  <c r="X361" i="16"/>
  <c r="Y361" i="16" s="1"/>
  <c r="Y375" i="16"/>
  <c r="Y378" i="16"/>
  <c r="Y383" i="16"/>
  <c r="X388" i="16"/>
  <c r="Y388" i="16" s="1"/>
  <c r="X394" i="16"/>
  <c r="Y394" i="16" s="1"/>
  <c r="X398" i="16"/>
  <c r="Y398" i="16" s="1"/>
  <c r="Y402" i="16"/>
  <c r="Q406" i="16"/>
  <c r="Q422" i="16"/>
  <c r="Y434" i="16"/>
  <c r="Q438" i="16"/>
  <c r="R447" i="16"/>
  <c r="S447" i="16" s="1"/>
  <c r="R452" i="16"/>
  <c r="S452" i="16" s="1"/>
  <c r="X454" i="16"/>
  <c r="Y454" i="16" s="1"/>
  <c r="X483" i="16"/>
  <c r="Y483" i="16" s="1"/>
  <c r="Y505" i="16"/>
  <c r="R519" i="16"/>
  <c r="S519" i="16" s="1"/>
  <c r="X531" i="16"/>
  <c r="Y531" i="16" s="1"/>
  <c r="R540" i="16"/>
  <c r="S540" i="16" s="1"/>
  <c r="R551" i="16"/>
  <c r="S551" i="16" s="1"/>
  <c r="R587" i="16"/>
  <c r="S587" i="16" s="1"/>
  <c r="X611" i="16"/>
  <c r="Y611" i="16" s="1"/>
  <c r="R620" i="16"/>
  <c r="S620" i="16" s="1"/>
  <c r="R640" i="16"/>
  <c r="S640" i="16" s="1"/>
  <c r="X678" i="16"/>
  <c r="Y678" i="16" s="1"/>
  <c r="X825" i="16"/>
  <c r="Y825" i="16" s="1"/>
  <c r="X80" i="16"/>
  <c r="Y80" i="16" s="1"/>
  <c r="X88" i="16"/>
  <c r="Y88" i="16" s="1"/>
  <c r="X96" i="16"/>
  <c r="Y96" i="16" s="1"/>
  <c r="X104" i="16"/>
  <c r="Y104" i="16" s="1"/>
  <c r="X112" i="16"/>
  <c r="Y112" i="16" s="1"/>
  <c r="X120" i="16"/>
  <c r="Y120" i="16" s="1"/>
  <c r="X128" i="16"/>
  <c r="Y128" i="16" s="1"/>
  <c r="X136" i="16"/>
  <c r="Y136" i="16" s="1"/>
  <c r="X152" i="16"/>
  <c r="Y152" i="16" s="1"/>
  <c r="X160" i="16"/>
  <c r="Y160" i="16" s="1"/>
  <c r="X168" i="16"/>
  <c r="Y168" i="16" s="1"/>
  <c r="X176" i="16"/>
  <c r="Y176" i="16" s="1"/>
  <c r="X184" i="16"/>
  <c r="Y184" i="16" s="1"/>
  <c r="R188" i="16"/>
  <c r="S188" i="16" s="1"/>
  <c r="R195" i="16"/>
  <c r="S195" i="16" s="1"/>
  <c r="X198" i="16"/>
  <c r="Y198" i="16" s="1"/>
  <c r="X206" i="16"/>
  <c r="Y206" i="16" s="1"/>
  <c r="R210" i="16"/>
  <c r="S210" i="16" s="1"/>
  <c r="X214" i="16"/>
  <c r="Y214" i="16" s="1"/>
  <c r="R218" i="16"/>
  <c r="S218" i="16" s="1"/>
  <c r="X222" i="16"/>
  <c r="Y222" i="16" s="1"/>
  <c r="R226" i="16"/>
  <c r="S226" i="16" s="1"/>
  <c r="X230" i="16"/>
  <c r="Y230" i="16" s="1"/>
  <c r="R234" i="16"/>
  <c r="S234" i="16" s="1"/>
  <c r="X238" i="16"/>
  <c r="Y238" i="16" s="1"/>
  <c r="R250" i="16"/>
  <c r="S250" i="16" s="1"/>
  <c r="X254" i="16"/>
  <c r="Y254" i="16" s="1"/>
  <c r="R258" i="16"/>
  <c r="S258" i="16" s="1"/>
  <c r="X262" i="16"/>
  <c r="Y262" i="16" s="1"/>
  <c r="R266" i="16"/>
  <c r="S266" i="16" s="1"/>
  <c r="R274" i="16"/>
  <c r="S274" i="16" s="1"/>
  <c r="X278" i="16"/>
  <c r="Y278" i="16" s="1"/>
  <c r="R282" i="16"/>
  <c r="S282" i="16" s="1"/>
  <c r="R290" i="16"/>
  <c r="S290" i="16" s="1"/>
  <c r="X294" i="16"/>
  <c r="Y294" i="16" s="1"/>
  <c r="R298" i="16"/>
  <c r="S298" i="16" s="1"/>
  <c r="X302" i="16"/>
  <c r="Y302" i="16" s="1"/>
  <c r="R306" i="16"/>
  <c r="S306" i="16" s="1"/>
  <c r="X310" i="16"/>
  <c r="Y310" i="16" s="1"/>
  <c r="R314" i="16"/>
  <c r="S314" i="16" s="1"/>
  <c r="X318" i="16"/>
  <c r="Y318" i="16" s="1"/>
  <c r="R322" i="16"/>
  <c r="S322" i="16" s="1"/>
  <c r="X326" i="16"/>
  <c r="Y326" i="16" s="1"/>
  <c r="R330" i="16"/>
  <c r="S330" i="16" s="1"/>
  <c r="X334" i="16"/>
  <c r="Y334" i="16" s="1"/>
  <c r="R338" i="16"/>
  <c r="S338" i="16" s="1"/>
  <c r="X342" i="16"/>
  <c r="Y342" i="16" s="1"/>
  <c r="R346" i="16"/>
  <c r="S346" i="16" s="1"/>
  <c r="X350" i="16"/>
  <c r="Y350" i="16" s="1"/>
  <c r="R354" i="16"/>
  <c r="S354" i="16" s="1"/>
  <c r="X358" i="16"/>
  <c r="Y358" i="16" s="1"/>
  <c r="X366" i="16"/>
  <c r="Y366" i="16" s="1"/>
  <c r="X370" i="16"/>
  <c r="Y370" i="16" s="1"/>
  <c r="Y386" i="16"/>
  <c r="R410" i="16"/>
  <c r="S410" i="16" s="1"/>
  <c r="Q410" i="16"/>
  <c r="R419" i="16"/>
  <c r="S419" i="16" s="1"/>
  <c r="Y426" i="16"/>
  <c r="R432" i="16"/>
  <c r="S432" i="16" s="1"/>
  <c r="X470" i="16"/>
  <c r="Y470" i="16" s="1"/>
  <c r="R476" i="16"/>
  <c r="S476" i="16" s="1"/>
  <c r="X478" i="16"/>
  <c r="Y478" i="16" s="1"/>
  <c r="X494" i="16"/>
  <c r="Y494" i="16" s="1"/>
  <c r="R516" i="16"/>
  <c r="S516" i="16" s="1"/>
  <c r="X542" i="16"/>
  <c r="Y542" i="16" s="1"/>
  <c r="R548" i="16"/>
  <c r="S548" i="16" s="1"/>
  <c r="R559" i="16"/>
  <c r="S559" i="16" s="1"/>
  <c r="Y569" i="16"/>
  <c r="X578" i="16"/>
  <c r="Y578" i="16" s="1"/>
  <c r="R579" i="16"/>
  <c r="S579" i="16" s="1"/>
  <c r="R619" i="16"/>
  <c r="S619" i="16" s="1"/>
  <c r="Q619" i="16"/>
  <c r="R639" i="16"/>
  <c r="S639" i="16" s="1"/>
  <c r="R668" i="16"/>
  <c r="S668" i="16" s="1"/>
  <c r="X726" i="16"/>
  <c r="Y726" i="16" s="1"/>
  <c r="Q6" i="16"/>
  <c r="Q14" i="16"/>
  <c r="Q22" i="16"/>
  <c r="Q30" i="16"/>
  <c r="Q38" i="16"/>
  <c r="Q46" i="16"/>
  <c r="Q54" i="16"/>
  <c r="Q62" i="16"/>
  <c r="Q70" i="16"/>
  <c r="R177" i="16"/>
  <c r="S177" i="16" s="1"/>
  <c r="R185" i="16"/>
  <c r="S185" i="16" s="1"/>
  <c r="R192" i="16"/>
  <c r="S192" i="16" s="1"/>
  <c r="R199" i="16"/>
  <c r="S199" i="16" s="1"/>
  <c r="R223" i="16"/>
  <c r="S223" i="16" s="1"/>
  <c r="R231" i="16"/>
  <c r="S231" i="16" s="1"/>
  <c r="R239" i="16"/>
  <c r="S239" i="16" s="1"/>
  <c r="R255" i="16"/>
  <c r="S255" i="16" s="1"/>
  <c r="R263" i="16"/>
  <c r="S263" i="16" s="1"/>
  <c r="R271" i="16"/>
  <c r="S271" i="16" s="1"/>
  <c r="R287" i="16"/>
  <c r="S287" i="16" s="1"/>
  <c r="R295" i="16"/>
  <c r="S295" i="16" s="1"/>
  <c r="R303" i="16"/>
  <c r="S303" i="16" s="1"/>
  <c r="R311" i="16"/>
  <c r="S311" i="16" s="1"/>
  <c r="R319" i="16"/>
  <c r="S319" i="16" s="1"/>
  <c r="R335" i="16"/>
  <c r="S335" i="16" s="1"/>
  <c r="R343" i="16"/>
  <c r="S343" i="16" s="1"/>
  <c r="R351" i="16"/>
  <c r="S351" i="16" s="1"/>
  <c r="R359" i="16"/>
  <c r="S359" i="16" s="1"/>
  <c r="R397" i="16"/>
  <c r="S397" i="16" s="1"/>
  <c r="R424" i="16"/>
  <c r="S424" i="16" s="1"/>
  <c r="R429" i="16"/>
  <c r="S429" i="16" s="1"/>
  <c r="R440" i="16"/>
  <c r="S440" i="16" s="1"/>
  <c r="R444" i="16"/>
  <c r="S444" i="16" s="1"/>
  <c r="X446" i="16"/>
  <c r="Y446" i="16" s="1"/>
  <c r="X451" i="16"/>
  <c r="Y451" i="16" s="1"/>
  <c r="R468" i="16"/>
  <c r="S468" i="16" s="1"/>
  <c r="R492" i="16"/>
  <c r="S492" i="16" s="1"/>
  <c r="R500" i="16"/>
  <c r="S500" i="16" s="1"/>
  <c r="X502" i="16"/>
  <c r="Y502" i="16" s="1"/>
  <c r="X518" i="16"/>
  <c r="Y518" i="16" s="1"/>
  <c r="X539" i="16"/>
  <c r="Y539" i="16" s="1"/>
  <c r="X550" i="16"/>
  <c r="Y550" i="16" s="1"/>
  <c r="R556" i="16"/>
  <c r="S556" i="16" s="1"/>
  <c r="R567" i="16"/>
  <c r="S567" i="16" s="1"/>
  <c r="R663" i="16"/>
  <c r="S663" i="16" s="1"/>
  <c r="Q823" i="16"/>
  <c r="R823" i="16"/>
  <c r="S823" i="16" s="1"/>
  <c r="Q249" i="16"/>
  <c r="Q257" i="16"/>
  <c r="Q265" i="16"/>
  <c r="Q273" i="16"/>
  <c r="Q281" i="16"/>
  <c r="Q289" i="16"/>
  <c r="Q297" i="16"/>
  <c r="Q305" i="16"/>
  <c r="Q313" i="16"/>
  <c r="Q321" i="16"/>
  <c r="Q329" i="16"/>
  <c r="Q337" i="16"/>
  <c r="Q345" i="16"/>
  <c r="Q353" i="16"/>
  <c r="Q361" i="16"/>
  <c r="R364" i="16"/>
  <c r="S364" i="16" s="1"/>
  <c r="R377" i="16"/>
  <c r="S377" i="16" s="1"/>
  <c r="R380" i="16"/>
  <c r="S380" i="16" s="1"/>
  <c r="R385" i="16"/>
  <c r="S385" i="16" s="1"/>
  <c r="X390" i="16"/>
  <c r="Y390" i="16" s="1"/>
  <c r="Y396" i="16"/>
  <c r="X406" i="16"/>
  <c r="Y406" i="16" s="1"/>
  <c r="R416" i="16"/>
  <c r="S416" i="16" s="1"/>
  <c r="Y418" i="16"/>
  <c r="X431" i="16"/>
  <c r="Y431" i="16" s="1"/>
  <c r="R463" i="16"/>
  <c r="S463" i="16" s="1"/>
  <c r="X475" i="16"/>
  <c r="Y475" i="16" s="1"/>
  <c r="R487" i="16"/>
  <c r="S487" i="16" s="1"/>
  <c r="X515" i="16"/>
  <c r="Y515" i="16" s="1"/>
  <c r="Y529" i="16"/>
  <c r="X547" i="16"/>
  <c r="Y547" i="16" s="1"/>
  <c r="X558" i="16"/>
  <c r="Y558" i="16" s="1"/>
  <c r="R564" i="16"/>
  <c r="S564" i="16" s="1"/>
  <c r="R577" i="16"/>
  <c r="S577" i="16" s="1"/>
  <c r="X702" i="16"/>
  <c r="Y702" i="16" s="1"/>
  <c r="R711" i="16"/>
  <c r="S711" i="16" s="1"/>
  <c r="X715" i="16"/>
  <c r="Y715" i="16" s="1"/>
  <c r="R722" i="16"/>
  <c r="S722" i="16" s="1"/>
  <c r="Q722" i="16"/>
  <c r="X807" i="16"/>
  <c r="Y807" i="16" s="1"/>
  <c r="Y374" i="16"/>
  <c r="Y382" i="16"/>
  <c r="R395" i="16"/>
  <c r="S395" i="16" s="1"/>
  <c r="R405" i="16"/>
  <c r="S405" i="16" s="1"/>
  <c r="X410" i="16"/>
  <c r="Y410" i="16" s="1"/>
  <c r="R413" i="16"/>
  <c r="S413" i="16" s="1"/>
  <c r="R421" i="16"/>
  <c r="S421" i="16" s="1"/>
  <c r="X423" i="16"/>
  <c r="Y423" i="16" s="1"/>
  <c r="X428" i="16"/>
  <c r="Y428" i="16" s="1"/>
  <c r="X439" i="16"/>
  <c r="Y439" i="16" s="1"/>
  <c r="X443" i="16"/>
  <c r="Y443" i="16" s="1"/>
  <c r="X467" i="16"/>
  <c r="Y467" i="16" s="1"/>
  <c r="X491" i="16"/>
  <c r="Y491" i="16" s="1"/>
  <c r="X499" i="16"/>
  <c r="Y499" i="16" s="1"/>
  <c r="R527" i="16"/>
  <c r="S527" i="16" s="1"/>
  <c r="X555" i="16"/>
  <c r="Y555" i="16" s="1"/>
  <c r="X566" i="16"/>
  <c r="Y566" i="16" s="1"/>
  <c r="R572" i="16"/>
  <c r="S572" i="16" s="1"/>
  <c r="R591" i="16"/>
  <c r="S591" i="16" s="1"/>
  <c r="R616" i="16"/>
  <c r="S616" i="16" s="1"/>
  <c r="X627" i="16"/>
  <c r="Y627" i="16" s="1"/>
  <c r="R700" i="16"/>
  <c r="S700" i="16" s="1"/>
  <c r="X793" i="16"/>
  <c r="Y793" i="16" s="1"/>
  <c r="R800" i="16"/>
  <c r="S800" i="16" s="1"/>
  <c r="R442" i="16"/>
  <c r="S442" i="16" s="1"/>
  <c r="R450" i="16"/>
  <c r="S450" i="16" s="1"/>
  <c r="R458" i="16"/>
  <c r="S458" i="16" s="1"/>
  <c r="R466" i="16"/>
  <c r="S466" i="16" s="1"/>
  <c r="R474" i="16"/>
  <c r="S474" i="16" s="1"/>
  <c r="R482" i="16"/>
  <c r="S482" i="16" s="1"/>
  <c r="R490" i="16"/>
  <c r="S490" i="16" s="1"/>
  <c r="R498" i="16"/>
  <c r="S498" i="16" s="1"/>
  <c r="R506" i="16"/>
  <c r="S506" i="16" s="1"/>
  <c r="R514" i="16"/>
  <c r="S514" i="16" s="1"/>
  <c r="R522" i="16"/>
  <c r="S522" i="16" s="1"/>
  <c r="R530" i="16"/>
  <c r="S530" i="16" s="1"/>
  <c r="R538" i="16"/>
  <c r="S538" i="16" s="1"/>
  <c r="R546" i="16"/>
  <c r="S546" i="16" s="1"/>
  <c r="R554" i="16"/>
  <c r="S554" i="16" s="1"/>
  <c r="R562" i="16"/>
  <c r="S562" i="16" s="1"/>
  <c r="R570" i="16"/>
  <c r="S570" i="16" s="1"/>
  <c r="X594" i="16"/>
  <c r="Y594" i="16" s="1"/>
  <c r="X602" i="16"/>
  <c r="Y602" i="16" s="1"/>
  <c r="X622" i="16"/>
  <c r="Y622" i="16" s="1"/>
  <c r="R624" i="16"/>
  <c r="S624" i="16" s="1"/>
  <c r="X654" i="16"/>
  <c r="Y654" i="16" s="1"/>
  <c r="X667" i="16"/>
  <c r="Y667" i="16" s="1"/>
  <c r="R676" i="16"/>
  <c r="S676" i="16" s="1"/>
  <c r="X785" i="16"/>
  <c r="Y785" i="16" s="1"/>
  <c r="X822" i="16"/>
  <c r="Y822" i="16" s="1"/>
  <c r="X853" i="16"/>
  <c r="Y853" i="16" s="1"/>
  <c r="X854" i="16"/>
  <c r="Y854" i="16" s="1"/>
  <c r="X867" i="16"/>
  <c r="Y867" i="16" s="1"/>
  <c r="Y573" i="16"/>
  <c r="R599" i="16"/>
  <c r="S599" i="16" s="1"/>
  <c r="X619" i="16"/>
  <c r="Y619" i="16" s="1"/>
  <c r="R635" i="16"/>
  <c r="S635" i="16" s="1"/>
  <c r="Q635" i="16"/>
  <c r="X638" i="16"/>
  <c r="Y638" i="16" s="1"/>
  <c r="Q650" i="16"/>
  <c r="R652" i="16"/>
  <c r="S652" i="16" s="1"/>
  <c r="Q674" i="16"/>
  <c r="X686" i="16"/>
  <c r="Y686" i="16" s="1"/>
  <c r="R695" i="16"/>
  <c r="S695" i="16" s="1"/>
  <c r="X699" i="16"/>
  <c r="Y699" i="16" s="1"/>
  <c r="R719" i="16"/>
  <c r="S719" i="16" s="1"/>
  <c r="X723" i="16"/>
  <c r="Y723" i="16" s="1"/>
  <c r="R765" i="16"/>
  <c r="S765" i="16" s="1"/>
  <c r="Q765" i="16"/>
  <c r="R768" i="16"/>
  <c r="S768" i="16" s="1"/>
  <c r="X775" i="16"/>
  <c r="Y775" i="16" s="1"/>
  <c r="R792" i="16"/>
  <c r="S792" i="16" s="1"/>
  <c r="X799" i="16"/>
  <c r="Y799" i="16" s="1"/>
  <c r="R917" i="16"/>
  <c r="S917" i="16" s="1"/>
  <c r="R582" i="16"/>
  <c r="S582" i="16" s="1"/>
  <c r="Y586" i="16"/>
  <c r="Y595" i="16"/>
  <c r="Y603" i="16"/>
  <c r="Y606" i="16"/>
  <c r="Y615" i="16"/>
  <c r="R631" i="16"/>
  <c r="S631" i="16" s="1"/>
  <c r="Y639" i="16"/>
  <c r="R647" i="16"/>
  <c r="S647" i="16" s="1"/>
  <c r="X662" i="16"/>
  <c r="Y662" i="16" s="1"/>
  <c r="R671" i="16"/>
  <c r="S671" i="16" s="1"/>
  <c r="X675" i="16"/>
  <c r="Y675" i="16" s="1"/>
  <c r="R684" i="16"/>
  <c r="S684" i="16" s="1"/>
  <c r="X710" i="16"/>
  <c r="Y710" i="16" s="1"/>
  <c r="R732" i="16"/>
  <c r="S732" i="16" s="1"/>
  <c r="R743" i="16"/>
  <c r="S743" i="16" s="1"/>
  <c r="R757" i="16"/>
  <c r="S757" i="16" s="1"/>
  <c r="Q757" i="16"/>
  <c r="R760" i="16"/>
  <c r="S760" i="16" s="1"/>
  <c r="R784" i="16"/>
  <c r="S784" i="16" s="1"/>
  <c r="X809" i="16"/>
  <c r="Y809" i="16" s="1"/>
  <c r="R820" i="16"/>
  <c r="S820" i="16" s="1"/>
  <c r="R1013" i="16"/>
  <c r="S1013" i="16" s="1"/>
  <c r="X1032" i="16"/>
  <c r="Y1032" i="16" s="1"/>
  <c r="Y581" i="16"/>
  <c r="Y598" i="16"/>
  <c r="X635" i="16"/>
  <c r="Y635" i="16" s="1"/>
  <c r="X651" i="16"/>
  <c r="Y651" i="16" s="1"/>
  <c r="R660" i="16"/>
  <c r="S660" i="16" s="1"/>
  <c r="R703" i="16"/>
  <c r="S703" i="16" s="1"/>
  <c r="R734" i="16"/>
  <c r="S734" i="16" s="1"/>
  <c r="X749" i="16"/>
  <c r="Y749" i="16" s="1"/>
  <c r="X767" i="16"/>
  <c r="Y767" i="16" s="1"/>
  <c r="Q771" i="16"/>
  <c r="R771" i="16"/>
  <c r="S771" i="16" s="1"/>
  <c r="X791" i="16"/>
  <c r="Y791" i="16" s="1"/>
  <c r="R830" i="16"/>
  <c r="S830" i="16" s="1"/>
  <c r="R862" i="16"/>
  <c r="S862" i="16" s="1"/>
  <c r="R912" i="16"/>
  <c r="Q912" i="16"/>
  <c r="R987" i="16"/>
  <c r="S987" i="16" s="1"/>
  <c r="X1010" i="16"/>
  <c r="Y1010" i="16" s="1"/>
  <c r="X1011" i="16"/>
  <c r="Y1011" i="16" s="1"/>
  <c r="R590" i="16"/>
  <c r="R611" i="16"/>
  <c r="S611" i="16" s="1"/>
  <c r="Q658" i="16"/>
  <c r="R679" i="16"/>
  <c r="S679" i="16" s="1"/>
  <c r="X683" i="16"/>
  <c r="Y683" i="16" s="1"/>
  <c r="X694" i="16"/>
  <c r="Y694" i="16" s="1"/>
  <c r="X707" i="16"/>
  <c r="Y707" i="16" s="1"/>
  <c r="X718" i="16"/>
  <c r="Y718" i="16" s="1"/>
  <c r="R727" i="16"/>
  <c r="S727" i="16" s="1"/>
  <c r="X731" i="16"/>
  <c r="Y731" i="16" s="1"/>
  <c r="X759" i="16"/>
  <c r="Y759" i="16" s="1"/>
  <c r="X777" i="16"/>
  <c r="Y777" i="16" s="1"/>
  <c r="X783" i="16"/>
  <c r="Y783" i="16" s="1"/>
  <c r="Q829" i="16"/>
  <c r="R839" i="16"/>
  <c r="S839" i="16" s="1"/>
  <c r="R841" i="16"/>
  <c r="S841" i="16" s="1"/>
  <c r="Q841" i="16"/>
  <c r="R910" i="16"/>
  <c r="S910" i="16" s="1"/>
  <c r="R940" i="16"/>
  <c r="S940" i="16" s="1"/>
  <c r="R941" i="16"/>
  <c r="S941" i="16" s="1"/>
  <c r="Q941" i="16"/>
  <c r="R956" i="16"/>
  <c r="S956" i="16" s="1"/>
  <c r="Y589" i="16"/>
  <c r="R595" i="16"/>
  <c r="S595" i="16" s="1"/>
  <c r="R603" i="16"/>
  <c r="S603" i="16" s="1"/>
  <c r="R612" i="16"/>
  <c r="S612" i="16" s="1"/>
  <c r="R615" i="16"/>
  <c r="S615" i="16" s="1"/>
  <c r="R623" i="16"/>
  <c r="S623" i="16" s="1"/>
  <c r="R627" i="16"/>
  <c r="S627" i="16" s="1"/>
  <c r="Q627" i="16"/>
  <c r="X630" i="16"/>
  <c r="Y630" i="16" s="1"/>
  <c r="R643" i="16"/>
  <c r="S643" i="16" s="1"/>
  <c r="Q643" i="16"/>
  <c r="X646" i="16"/>
  <c r="Y646" i="16" s="1"/>
  <c r="R655" i="16"/>
  <c r="S655" i="16" s="1"/>
  <c r="X659" i="16"/>
  <c r="Y659" i="16" s="1"/>
  <c r="X670" i="16"/>
  <c r="Y670" i="16" s="1"/>
  <c r="R692" i="16"/>
  <c r="S692" i="16" s="1"/>
  <c r="R716" i="16"/>
  <c r="S716" i="16" s="1"/>
  <c r="X742" i="16"/>
  <c r="Y742" i="16" s="1"/>
  <c r="R748" i="16"/>
  <c r="S748" i="16" s="1"/>
  <c r="X801" i="16"/>
  <c r="Y801" i="16" s="1"/>
  <c r="R808" i="16"/>
  <c r="S808" i="16" s="1"/>
  <c r="R825" i="16"/>
  <c r="S825" i="16" s="1"/>
  <c r="Q825" i="16"/>
  <c r="X837" i="16"/>
  <c r="Y837" i="16" s="1"/>
  <c r="R858" i="16"/>
  <c r="R877" i="16"/>
  <c r="S877" i="16" s="1"/>
  <c r="R905" i="16"/>
  <c r="S905" i="16" s="1"/>
  <c r="X933" i="16"/>
  <c r="Y933" i="16" s="1"/>
  <c r="X948" i="16"/>
  <c r="Y948" i="16" s="1"/>
  <c r="X813" i="16"/>
  <c r="Y813" i="16" s="1"/>
  <c r="R836" i="16"/>
  <c r="S836" i="16" s="1"/>
  <c r="R852" i="16"/>
  <c r="S852" i="16" s="1"/>
  <c r="X908" i="16"/>
  <c r="Y908" i="16" s="1"/>
  <c r="R920" i="16"/>
  <c r="S920" i="16" s="1"/>
  <c r="Q920" i="16"/>
  <c r="X924" i="16"/>
  <c r="Y924" i="16" s="1"/>
  <c r="X940" i="16"/>
  <c r="Y940" i="16" s="1"/>
  <c r="X979" i="16"/>
  <c r="Y979" i="16" s="1"/>
  <c r="R1003" i="16"/>
  <c r="S1003" i="16" s="1"/>
  <c r="Y745" i="16"/>
  <c r="R755" i="16"/>
  <c r="S755" i="16" s="1"/>
  <c r="R763" i="16"/>
  <c r="S763" i="16" s="1"/>
  <c r="R779" i="16"/>
  <c r="S779" i="16" s="1"/>
  <c r="Q781" i="16"/>
  <c r="Q789" i="16"/>
  <c r="Q797" i="16"/>
  <c r="Q805" i="16"/>
  <c r="R817" i="16"/>
  <c r="S817" i="16" s="1"/>
  <c r="Q817" i="16"/>
  <c r="Y835" i="16"/>
  <c r="R846" i="16"/>
  <c r="S846" i="16" s="1"/>
  <c r="Y851" i="16"/>
  <c r="X861" i="16"/>
  <c r="Y861" i="16" s="1"/>
  <c r="R865" i="16"/>
  <c r="S865" i="16" s="1"/>
  <c r="Q865" i="16"/>
  <c r="R885" i="16"/>
  <c r="S885" i="16" s="1"/>
  <c r="X916" i="16"/>
  <c r="Y916" i="16" s="1"/>
  <c r="R943" i="16"/>
  <c r="S943" i="16" s="1"/>
  <c r="Q943" i="16"/>
  <c r="X988" i="16"/>
  <c r="Y988" i="16" s="1"/>
  <c r="R1026" i="16"/>
  <c r="S1026" i="16" s="1"/>
  <c r="X1074" i="16"/>
  <c r="Y1074" i="16" s="1"/>
  <c r="R1231" i="16"/>
  <c r="S1231" i="16" s="1"/>
  <c r="R1238" i="16"/>
  <c r="S1238" i="16" s="1"/>
  <c r="X747" i="16"/>
  <c r="Y747" i="16" s="1"/>
  <c r="R751" i="16"/>
  <c r="S751" i="16" s="1"/>
  <c r="R812" i="16"/>
  <c r="S812" i="16" s="1"/>
  <c r="R815" i="16"/>
  <c r="S815" i="16" s="1"/>
  <c r="X829" i="16"/>
  <c r="Y829" i="16" s="1"/>
  <c r="R834" i="16"/>
  <c r="S834" i="16" s="1"/>
  <c r="R863" i="16"/>
  <c r="S863" i="16" s="1"/>
  <c r="X876" i="16"/>
  <c r="Y876" i="16" s="1"/>
  <c r="R880" i="16"/>
  <c r="S880" i="16" s="1"/>
  <c r="Q880" i="16"/>
  <c r="R893" i="16"/>
  <c r="S893" i="16" s="1"/>
  <c r="Y909" i="16"/>
  <c r="R918" i="16"/>
  <c r="S918" i="16" s="1"/>
  <c r="Y925" i="16"/>
  <c r="R930" i="16"/>
  <c r="S930" i="16" s="1"/>
  <c r="Q930" i="16"/>
  <c r="R953" i="16"/>
  <c r="S953" i="16" s="1"/>
  <c r="X987" i="16"/>
  <c r="Y987" i="16" s="1"/>
  <c r="X1060" i="16"/>
  <c r="Y1060" i="16" s="1"/>
  <c r="X1061" i="16"/>
  <c r="Y1061" i="16" s="1"/>
  <c r="R1067" i="16"/>
  <c r="S1067" i="16" s="1"/>
  <c r="X1189" i="16"/>
  <c r="Y1189" i="16" s="1"/>
  <c r="S749" i="16"/>
  <c r="R828" i="16"/>
  <c r="S828" i="16" s="1"/>
  <c r="R833" i="16"/>
  <c r="S833" i="16" s="1"/>
  <c r="Q833" i="16"/>
  <c r="R860" i="16"/>
  <c r="S860" i="16" s="1"/>
  <c r="X869" i="16"/>
  <c r="Y869" i="16" s="1"/>
  <c r="R888" i="16"/>
  <c r="Q888" i="16"/>
  <c r="R901" i="16"/>
  <c r="S901" i="16" s="1"/>
  <c r="R962" i="16"/>
  <c r="S962" i="16" s="1"/>
  <c r="R983" i="16"/>
  <c r="S983" i="16" s="1"/>
  <c r="Q983" i="16"/>
  <c r="R985" i="16"/>
  <c r="S985" i="16" s="1"/>
  <c r="R606" i="16"/>
  <c r="S606" i="16" s="1"/>
  <c r="X610" i="16"/>
  <c r="Y610" i="16" s="1"/>
  <c r="Q651" i="16"/>
  <c r="Q659" i="16"/>
  <c r="Q667" i="16"/>
  <c r="Q675" i="16"/>
  <c r="Q683" i="16"/>
  <c r="Q691" i="16"/>
  <c r="Q699" i="16"/>
  <c r="Q707" i="16"/>
  <c r="Q715" i="16"/>
  <c r="Q723" i="16"/>
  <c r="Q731" i="16"/>
  <c r="R738" i="16"/>
  <c r="S738" i="16" s="1"/>
  <c r="X757" i="16"/>
  <c r="Y757" i="16" s="1"/>
  <c r="R762" i="16"/>
  <c r="S762" i="16" s="1"/>
  <c r="X765" i="16"/>
  <c r="Y765" i="16" s="1"/>
  <c r="R769" i="16"/>
  <c r="S769" i="16" s="1"/>
  <c r="X771" i="16"/>
  <c r="Y771" i="16" s="1"/>
  <c r="R778" i="16"/>
  <c r="S778" i="16" s="1"/>
  <c r="S783" i="16"/>
  <c r="Y787" i="16"/>
  <c r="Y795" i="16"/>
  <c r="Y803" i="16"/>
  <c r="R810" i="16"/>
  <c r="S810" i="16" s="1"/>
  <c r="X817" i="16"/>
  <c r="Y817" i="16" s="1"/>
  <c r="Y827" i="16"/>
  <c r="R831" i="16"/>
  <c r="S831" i="16" s="1"/>
  <c r="Y833" i="16"/>
  <c r="Q837" i="16"/>
  <c r="Y843" i="16"/>
  <c r="R849" i="16"/>
  <c r="S849" i="16" s="1"/>
  <c r="Q849" i="16"/>
  <c r="R854" i="16"/>
  <c r="S854" i="16" s="1"/>
  <c r="Y859" i="16"/>
  <c r="R875" i="16"/>
  <c r="S875" i="16" s="1"/>
  <c r="Y877" i="16"/>
  <c r="X884" i="16"/>
  <c r="Y884" i="16" s="1"/>
  <c r="R896" i="16"/>
  <c r="Q896" i="16"/>
  <c r="Y914" i="16"/>
  <c r="Y922" i="16"/>
  <c r="R998" i="16"/>
  <c r="S998" i="16" s="1"/>
  <c r="R1011" i="16"/>
  <c r="S1011" i="16" s="1"/>
  <c r="Y734" i="16"/>
  <c r="Y737" i="16"/>
  <c r="Y739" i="16"/>
  <c r="X755" i="16"/>
  <c r="Y755" i="16" s="1"/>
  <c r="R759" i="16"/>
  <c r="S759" i="16" s="1"/>
  <c r="X763" i="16"/>
  <c r="Y763" i="16" s="1"/>
  <c r="R767" i="16"/>
  <c r="S767" i="16" s="1"/>
  <c r="Y769" i="16"/>
  <c r="R775" i="16"/>
  <c r="S775" i="16" s="1"/>
  <c r="X781" i="16"/>
  <c r="Y781" i="16" s="1"/>
  <c r="R786" i="16"/>
  <c r="X789" i="16"/>
  <c r="Y789" i="16" s="1"/>
  <c r="R794" i="16"/>
  <c r="S794" i="16" s="1"/>
  <c r="X797" i="16"/>
  <c r="Y797" i="16" s="1"/>
  <c r="R802" i="16"/>
  <c r="S802" i="16" s="1"/>
  <c r="X805" i="16"/>
  <c r="Y805" i="16" s="1"/>
  <c r="R809" i="16"/>
  <c r="S809" i="16" s="1"/>
  <c r="Q809" i="16"/>
  <c r="X811" i="16"/>
  <c r="Y811" i="16" s="1"/>
  <c r="X821" i="16"/>
  <c r="Y821" i="16" s="1"/>
  <c r="R826" i="16"/>
  <c r="Y830" i="16"/>
  <c r="R847" i="16"/>
  <c r="S847" i="16" s="1"/>
  <c r="Y849" i="16"/>
  <c r="R868" i="16"/>
  <c r="S868" i="16" s="1"/>
  <c r="R872" i="16"/>
  <c r="Q872" i="16"/>
  <c r="R886" i="16"/>
  <c r="S886" i="16" s="1"/>
  <c r="X892" i="16"/>
  <c r="Y892" i="16" s="1"/>
  <c r="R897" i="16"/>
  <c r="S897" i="16" s="1"/>
  <c r="R909" i="16"/>
  <c r="S909" i="16" s="1"/>
  <c r="R925" i="16"/>
  <c r="S925" i="16" s="1"/>
  <c r="R949" i="16"/>
  <c r="S949" i="16" s="1"/>
  <c r="R950" i="16"/>
  <c r="S950" i="16" s="1"/>
  <c r="X1008" i="16"/>
  <c r="Y1008" i="16" s="1"/>
  <c r="R1034" i="16"/>
  <c r="S1034" i="16" s="1"/>
  <c r="Y939" i="16"/>
  <c r="X960" i="16"/>
  <c r="Y960" i="16" s="1"/>
  <c r="R971" i="16"/>
  <c r="S971" i="16" s="1"/>
  <c r="Y986" i="16"/>
  <c r="Y1000" i="16"/>
  <c r="R1036" i="16"/>
  <c r="S1036" i="16" s="1"/>
  <c r="Q1036" i="16"/>
  <c r="X1041" i="16"/>
  <c r="Y1041" i="16" s="1"/>
  <c r="R1075" i="16"/>
  <c r="S1075" i="16" s="1"/>
  <c r="Q1399" i="16"/>
  <c r="R1399" i="16"/>
  <c r="S1399" i="16" s="1"/>
  <c r="R1439" i="16"/>
  <c r="S1439" i="16" s="1"/>
  <c r="Q1439" i="16"/>
  <c r="Y970" i="16"/>
  <c r="X994" i="16"/>
  <c r="Y994" i="16" s="1"/>
  <c r="Y995" i="16"/>
  <c r="Y1024" i="16"/>
  <c r="R1054" i="16"/>
  <c r="S1054" i="16" s="1"/>
  <c r="X1069" i="16"/>
  <c r="Y1069" i="16" s="1"/>
  <c r="X1108" i="16"/>
  <c r="Y1108" i="16" s="1"/>
  <c r="X1109" i="16"/>
  <c r="Y1109" i="16" s="1"/>
  <c r="X1141" i="16"/>
  <c r="Y1141" i="16" s="1"/>
  <c r="R1186" i="16"/>
  <c r="S1186" i="16" s="1"/>
  <c r="R883" i="16"/>
  <c r="S883" i="16" s="1"/>
  <c r="R899" i="16"/>
  <c r="S899" i="16" s="1"/>
  <c r="R923" i="16"/>
  <c r="S923" i="16" s="1"/>
  <c r="R932" i="16"/>
  <c r="S932" i="16" s="1"/>
  <c r="R937" i="16"/>
  <c r="S937" i="16" s="1"/>
  <c r="R955" i="16"/>
  <c r="S955" i="16" s="1"/>
  <c r="R969" i="16"/>
  <c r="S969" i="16" s="1"/>
  <c r="R980" i="16"/>
  <c r="S980" i="16" s="1"/>
  <c r="R1081" i="16"/>
  <c r="S1081" i="16" s="1"/>
  <c r="R1100" i="16"/>
  <c r="Q1100" i="16"/>
  <c r="X1134" i="16"/>
  <c r="Y1134" i="16" s="1"/>
  <c r="R1239" i="16"/>
  <c r="S1239" i="16" s="1"/>
  <c r="R948" i="16"/>
  <c r="S948" i="16" s="1"/>
  <c r="Y952" i="16"/>
  <c r="Y984" i="16"/>
  <c r="X989" i="16"/>
  <c r="Y989" i="16" s="1"/>
  <c r="R1014" i="16"/>
  <c r="S1014" i="16" s="1"/>
  <c r="X1033" i="16"/>
  <c r="Y1033" i="16" s="1"/>
  <c r="R1045" i="16"/>
  <c r="S1045" i="16" s="1"/>
  <c r="X1066" i="16"/>
  <c r="Y1066" i="16" s="1"/>
  <c r="R1073" i="16"/>
  <c r="S1073" i="16" s="1"/>
  <c r="R1083" i="16"/>
  <c r="S1083" i="16" s="1"/>
  <c r="R1127" i="16"/>
  <c r="S1127" i="16" s="1"/>
  <c r="R929" i="16"/>
  <c r="S929" i="16" s="1"/>
  <c r="S935" i="16"/>
  <c r="X936" i="16"/>
  <c r="Y936" i="16" s="1"/>
  <c r="Y947" i="16"/>
  <c r="Y949" i="16"/>
  <c r="Y959" i="16"/>
  <c r="Y962" i="16"/>
  <c r="Y963" i="16"/>
  <c r="Y968" i="16"/>
  <c r="Y971" i="16"/>
  <c r="Y972" i="16"/>
  <c r="X973" i="16"/>
  <c r="Y973" i="16" s="1"/>
  <c r="R974" i="16"/>
  <c r="S974" i="16" s="1"/>
  <c r="X976" i="16"/>
  <c r="Y976" i="16" s="1"/>
  <c r="Q999" i="16"/>
  <c r="X1002" i="16"/>
  <c r="Y1002" i="16" s="1"/>
  <c r="X1003" i="16"/>
  <c r="Y1003" i="16" s="1"/>
  <c r="Q1020" i="16"/>
  <c r="Y1025" i="16"/>
  <c r="R1072" i="16"/>
  <c r="S1072" i="16" s="1"/>
  <c r="X1077" i="16"/>
  <c r="Y1077" i="16" s="1"/>
  <c r="R1078" i="16"/>
  <c r="R1098" i="16"/>
  <c r="S1098" i="16" s="1"/>
  <c r="Y928" i="16"/>
  <c r="X953" i="16"/>
  <c r="Y953" i="16" s="1"/>
  <c r="R961" i="16"/>
  <c r="S961" i="16" s="1"/>
  <c r="X992" i="16"/>
  <c r="Y992" i="16" s="1"/>
  <c r="R995" i="16"/>
  <c r="S995" i="16" s="1"/>
  <c r="X1017" i="16"/>
  <c r="Y1017" i="16" s="1"/>
  <c r="R1037" i="16"/>
  <c r="S1037" i="16" s="1"/>
  <c r="R1042" i="16"/>
  <c r="S1042" i="16" s="1"/>
  <c r="R1065" i="16"/>
  <c r="S1065" i="16" s="1"/>
  <c r="X1076" i="16"/>
  <c r="Y1076" i="16" s="1"/>
  <c r="X1082" i="16"/>
  <c r="Y1082" i="16" s="1"/>
  <c r="X1096" i="16"/>
  <c r="Y1096" i="16" s="1"/>
  <c r="X1121" i="16"/>
  <c r="Y1121" i="16" s="1"/>
  <c r="X1126" i="16"/>
  <c r="Y1126" i="16" s="1"/>
  <c r="R977" i="16"/>
  <c r="S977" i="16" s="1"/>
  <c r="R993" i="16"/>
  <c r="S993" i="16" s="1"/>
  <c r="R1009" i="16"/>
  <c r="S1009" i="16" s="1"/>
  <c r="R1021" i="16"/>
  <c r="R1048" i="16"/>
  <c r="S1048" i="16" s="1"/>
  <c r="X1052" i="16"/>
  <c r="Y1052" i="16" s="1"/>
  <c r="R1057" i="16"/>
  <c r="S1057" i="16" s="1"/>
  <c r="S1092" i="16"/>
  <c r="R1107" i="16"/>
  <c r="S1107" i="16" s="1"/>
  <c r="R1124" i="16"/>
  <c r="S1124" i="16" s="1"/>
  <c r="R1148" i="16"/>
  <c r="S1148" i="16" s="1"/>
  <c r="R1159" i="16"/>
  <c r="S1159" i="16" s="1"/>
  <c r="X1208" i="16"/>
  <c r="Y1208" i="16" s="1"/>
  <c r="R1248" i="16"/>
  <c r="R1253" i="16"/>
  <c r="S1253" i="16" s="1"/>
  <c r="X1044" i="16"/>
  <c r="Y1044" i="16" s="1"/>
  <c r="R1112" i="16"/>
  <c r="S1112" i="16" s="1"/>
  <c r="R1118" i="16"/>
  <c r="S1118" i="16" s="1"/>
  <c r="R1119" i="16"/>
  <c r="S1119" i="16" s="1"/>
  <c r="R1145" i="16"/>
  <c r="S1145" i="16" s="1"/>
  <c r="X1157" i="16"/>
  <c r="Y1157" i="16" s="1"/>
  <c r="X1176" i="16"/>
  <c r="Y1176" i="16" s="1"/>
  <c r="X1230" i="16"/>
  <c r="Y1230" i="16" s="1"/>
  <c r="R1233" i="16"/>
  <c r="S1233" i="16" s="1"/>
  <c r="R1290" i="16"/>
  <c r="S1290" i="16" s="1"/>
  <c r="R1490" i="16"/>
  <c r="S1490" i="16" s="1"/>
  <c r="Y951" i="16"/>
  <c r="Y964" i="16"/>
  <c r="Y967" i="16"/>
  <c r="X969" i="16"/>
  <c r="Y969" i="16" s="1"/>
  <c r="Y983" i="16"/>
  <c r="X985" i="16"/>
  <c r="Y985" i="16" s="1"/>
  <c r="Y996" i="16"/>
  <c r="Y999" i="16"/>
  <c r="X1001" i="16"/>
  <c r="Y1001" i="16" s="1"/>
  <c r="Y1015" i="16"/>
  <c r="R1017" i="16"/>
  <c r="S1017" i="16" s="1"/>
  <c r="S1019" i="16"/>
  <c r="R1024" i="16"/>
  <c r="S1024" i="16" s="1"/>
  <c r="X1028" i="16"/>
  <c r="Y1028" i="16" s="1"/>
  <c r="Y1031" i="16"/>
  <c r="X1036" i="16"/>
  <c r="Y1036" i="16" s="1"/>
  <c r="Y1039" i="16"/>
  <c r="R1041" i="16"/>
  <c r="S1041" i="16" s="1"/>
  <c r="S1043" i="16"/>
  <c r="R1046" i="16"/>
  <c r="S1046" i="16" s="1"/>
  <c r="Y1053" i="16"/>
  <c r="Y1056" i="16"/>
  <c r="S1068" i="16"/>
  <c r="X1080" i="16"/>
  <c r="Y1080" i="16" s="1"/>
  <c r="R1085" i="16"/>
  <c r="S1085" i="16" s="1"/>
  <c r="Q1092" i="16"/>
  <c r="Y1097" i="16"/>
  <c r="S1102" i="16"/>
  <c r="Q1114" i="16"/>
  <c r="R1114" i="16"/>
  <c r="S1114" i="16" s="1"/>
  <c r="R1130" i="16"/>
  <c r="S1130" i="16" s="1"/>
  <c r="R1165" i="16"/>
  <c r="S1165" i="16" s="1"/>
  <c r="R1170" i="16"/>
  <c r="S1170" i="16" s="1"/>
  <c r="R1217" i="16"/>
  <c r="S1217" i="16" s="1"/>
  <c r="X1277" i="16"/>
  <c r="Y1277" i="16" s="1"/>
  <c r="R1279" i="16"/>
  <c r="S1279" i="16" s="1"/>
  <c r="R1327" i="16"/>
  <c r="S1327" i="16" s="1"/>
  <c r="R972" i="16"/>
  <c r="S972" i="16" s="1"/>
  <c r="R988" i="16"/>
  <c r="S988" i="16" s="1"/>
  <c r="R1004" i="16"/>
  <c r="S1004" i="16" s="1"/>
  <c r="Y1023" i="16"/>
  <c r="R1025" i="16"/>
  <c r="S1025" i="16" s="1"/>
  <c r="S1027" i="16"/>
  <c r="R1030" i="16"/>
  <c r="S1030" i="16" s="1"/>
  <c r="R1033" i="16"/>
  <c r="S1033" i="16" s="1"/>
  <c r="R1038" i="16"/>
  <c r="S1038" i="16" s="1"/>
  <c r="Y1045" i="16"/>
  <c r="Y1048" i="16"/>
  <c r="X1050" i="16"/>
  <c r="Y1050" i="16" s="1"/>
  <c r="R1059" i="16"/>
  <c r="S1059" i="16" s="1"/>
  <c r="X1064" i="16"/>
  <c r="Y1064" i="16" s="1"/>
  <c r="X1072" i="16"/>
  <c r="Y1072" i="16" s="1"/>
  <c r="R1077" i="16"/>
  <c r="S1077" i="16" s="1"/>
  <c r="Y1089" i="16"/>
  <c r="R1096" i="16"/>
  <c r="S1096" i="16" s="1"/>
  <c r="X1100" i="16"/>
  <c r="Y1100" i="16" s="1"/>
  <c r="Y1104" i="16"/>
  <c r="X1106" i="16"/>
  <c r="Y1106" i="16" s="1"/>
  <c r="R1113" i="16"/>
  <c r="S1113" i="16" s="1"/>
  <c r="X1128" i="16"/>
  <c r="Y1128" i="16" s="1"/>
  <c r="R1137" i="16"/>
  <c r="S1137" i="16" s="1"/>
  <c r="X1173" i="16"/>
  <c r="Y1173" i="16" s="1"/>
  <c r="R1197" i="16"/>
  <c r="S1197" i="16" s="1"/>
  <c r="S1206" i="16"/>
  <c r="X1221" i="16"/>
  <c r="Y1221" i="16" s="1"/>
  <c r="R1225" i="16"/>
  <c r="S1225" i="16" s="1"/>
  <c r="X1256" i="16"/>
  <c r="Y1256" i="16" s="1"/>
  <c r="R1302" i="16"/>
  <c r="S1302" i="16" s="1"/>
  <c r="R1306" i="16"/>
  <c r="S1306" i="16" s="1"/>
  <c r="R1001" i="16"/>
  <c r="S1001" i="16" s="1"/>
  <c r="Y1016" i="16"/>
  <c r="Y1040" i="16"/>
  <c r="R1051" i="16"/>
  <c r="S1051" i="16" s="1"/>
  <c r="R1061" i="16"/>
  <c r="R1069" i="16"/>
  <c r="S1069" i="16" s="1"/>
  <c r="R1082" i="16"/>
  <c r="S1082" i="16" s="1"/>
  <c r="R1088" i="16"/>
  <c r="S1088" i="16" s="1"/>
  <c r="X1092" i="16"/>
  <c r="Y1092" i="16" s="1"/>
  <c r="Y1095" i="16"/>
  <c r="R1097" i="16"/>
  <c r="S1097" i="16" s="1"/>
  <c r="Y1098" i="16"/>
  <c r="X1112" i="16"/>
  <c r="Y1112" i="16" s="1"/>
  <c r="X1117" i="16"/>
  <c r="Y1117" i="16" s="1"/>
  <c r="X1118" i="16"/>
  <c r="Y1118" i="16" s="1"/>
  <c r="Y1119" i="16"/>
  <c r="R1121" i="16"/>
  <c r="S1121" i="16" s="1"/>
  <c r="Q1138" i="16"/>
  <c r="R1138" i="16"/>
  <c r="S1138" i="16" s="1"/>
  <c r="X1144" i="16"/>
  <c r="Y1144" i="16" s="1"/>
  <c r="R1162" i="16"/>
  <c r="S1162" i="16" s="1"/>
  <c r="R1194" i="16"/>
  <c r="S1194" i="16" s="1"/>
  <c r="R1266" i="16"/>
  <c r="S1266" i="16" s="1"/>
  <c r="R1053" i="16"/>
  <c r="S1053" i="16" s="1"/>
  <c r="R1080" i="16"/>
  <c r="S1080" i="16" s="1"/>
  <c r="X1084" i="16"/>
  <c r="Y1084" i="16" s="1"/>
  <c r="Y1087" i="16"/>
  <c r="R1089" i="16"/>
  <c r="S1089" i="16" s="1"/>
  <c r="R1110" i="16"/>
  <c r="S1110" i="16" s="1"/>
  <c r="R1116" i="16"/>
  <c r="S1116" i="16" s="1"/>
  <c r="X1137" i="16"/>
  <c r="Y1137" i="16" s="1"/>
  <c r="R1209" i="16"/>
  <c r="S1209" i="16" s="1"/>
  <c r="R1212" i="16"/>
  <c r="S1212" i="16" s="1"/>
  <c r="R1214" i="16"/>
  <c r="S1214" i="16" s="1"/>
  <c r="R1236" i="16"/>
  <c r="Q1236" i="16"/>
  <c r="Q1259" i="16"/>
  <c r="R1259" i="16"/>
  <c r="S1259" i="16" s="1"/>
  <c r="R1125" i="16"/>
  <c r="S1125" i="16" s="1"/>
  <c r="R1133" i="16"/>
  <c r="S1133" i="16" s="1"/>
  <c r="R1140" i="16"/>
  <c r="S1140" i="16" s="1"/>
  <c r="X1160" i="16"/>
  <c r="Y1160" i="16" s="1"/>
  <c r="Y1164" i="16"/>
  <c r="R1169" i="16"/>
  <c r="S1169" i="16" s="1"/>
  <c r="R1172" i="16"/>
  <c r="Y1180" i="16"/>
  <c r="R1185" i="16"/>
  <c r="S1185" i="16" s="1"/>
  <c r="R1188" i="16"/>
  <c r="S1188" i="16" s="1"/>
  <c r="Y1196" i="16"/>
  <c r="X1205" i="16"/>
  <c r="Y1205" i="16" s="1"/>
  <c r="Y1224" i="16"/>
  <c r="R1285" i="16"/>
  <c r="R1305" i="16"/>
  <c r="Q1305" i="16"/>
  <c r="X1321" i="16"/>
  <c r="Y1321" i="16" s="1"/>
  <c r="R1330" i="16"/>
  <c r="S1330" i="16" s="1"/>
  <c r="R1153" i="16"/>
  <c r="S1153" i="16" s="1"/>
  <c r="X1165" i="16"/>
  <c r="Y1165" i="16" s="1"/>
  <c r="X1181" i="16"/>
  <c r="Y1181" i="16" s="1"/>
  <c r="X1197" i="16"/>
  <c r="Y1197" i="16" s="1"/>
  <c r="R1234" i="16"/>
  <c r="S1234" i="16" s="1"/>
  <c r="X1237" i="16"/>
  <c r="Y1237" i="16" s="1"/>
  <c r="R1240" i="16"/>
  <c r="S1240" i="16" s="1"/>
  <c r="R1245" i="16"/>
  <c r="S1245" i="16" s="1"/>
  <c r="X1248" i="16"/>
  <c r="Y1248" i="16" s="1"/>
  <c r="Q1265" i="16"/>
  <c r="R1265" i="16"/>
  <c r="S1265" i="16" s="1"/>
  <c r="R1282" i="16"/>
  <c r="S1282" i="16" s="1"/>
  <c r="X1310" i="16"/>
  <c r="Y1310" i="16" s="1"/>
  <c r="X1334" i="16"/>
  <c r="Y1334" i="16" s="1"/>
  <c r="R1367" i="16"/>
  <c r="S1367" i="16" s="1"/>
  <c r="R1378" i="16"/>
  <c r="S1378" i="16" s="1"/>
  <c r="Q1479" i="16"/>
  <c r="R1479" i="16"/>
  <c r="S1479" i="16" s="1"/>
  <c r="R1141" i="16"/>
  <c r="S1141" i="16" s="1"/>
  <c r="Y1155" i="16"/>
  <c r="R1157" i="16"/>
  <c r="S1157" i="16" s="1"/>
  <c r="X1168" i="16"/>
  <c r="Y1168" i="16" s="1"/>
  <c r="R1175" i="16"/>
  <c r="S1175" i="16" s="1"/>
  <c r="X1184" i="16"/>
  <c r="Y1184" i="16" s="1"/>
  <c r="R1191" i="16"/>
  <c r="S1191" i="16" s="1"/>
  <c r="R1204" i="16"/>
  <c r="S1204" i="16" s="1"/>
  <c r="X1213" i="16"/>
  <c r="Y1213" i="16" s="1"/>
  <c r="R1244" i="16"/>
  <c r="S1244" i="16" s="1"/>
  <c r="Q1244" i="16"/>
  <c r="R1264" i="16"/>
  <c r="S1264" i="16" s="1"/>
  <c r="R1297" i="16"/>
  <c r="S1297" i="16" s="1"/>
  <c r="Q1297" i="16"/>
  <c r="R1298" i="16"/>
  <c r="S1298" i="16" s="1"/>
  <c r="X1326" i="16"/>
  <c r="Y1326" i="16" s="1"/>
  <c r="R1362" i="16"/>
  <c r="S1362" i="16" s="1"/>
  <c r="Y1113" i="16"/>
  <c r="S1120" i="16"/>
  <c r="Y1125" i="16"/>
  <c r="Y1133" i="16"/>
  <c r="Y1140" i="16"/>
  <c r="Y1169" i="16"/>
  <c r="Y1172" i="16"/>
  <c r="R1177" i="16"/>
  <c r="S1177" i="16" s="1"/>
  <c r="S1183" i="16"/>
  <c r="Y1185" i="16"/>
  <c r="Y1203" i="16"/>
  <c r="R1205" i="16"/>
  <c r="S1205" i="16" s="1"/>
  <c r="X1206" i="16"/>
  <c r="Y1206" i="16" s="1"/>
  <c r="X1216" i="16"/>
  <c r="Y1216" i="16" s="1"/>
  <c r="R1218" i="16"/>
  <c r="S1218" i="16" s="1"/>
  <c r="Y1220" i="16"/>
  <c r="X1228" i="16"/>
  <c r="Y1228" i="16" s="1"/>
  <c r="X1233" i="16"/>
  <c r="Y1233" i="16" s="1"/>
  <c r="Y1238" i="16"/>
  <c r="R1242" i="16"/>
  <c r="S1242" i="16" s="1"/>
  <c r="Y1245" i="16"/>
  <c r="X1252" i="16"/>
  <c r="Y1252" i="16" s="1"/>
  <c r="X1253" i="16"/>
  <c r="Y1253" i="16" s="1"/>
  <c r="X1318" i="16"/>
  <c r="Y1318" i="16" s="1"/>
  <c r="R1128" i="16"/>
  <c r="S1128" i="16" s="1"/>
  <c r="R1132" i="16"/>
  <c r="S1132" i="16" s="1"/>
  <c r="R1143" i="16"/>
  <c r="S1143" i="16" s="1"/>
  <c r="X1152" i="16"/>
  <c r="Y1152" i="16" s="1"/>
  <c r="R1154" i="16"/>
  <c r="S1154" i="16" s="1"/>
  <c r="Y1156" i="16"/>
  <c r="R1161" i="16"/>
  <c r="S1161" i="16" s="1"/>
  <c r="R1164" i="16"/>
  <c r="S1164" i="16" s="1"/>
  <c r="Y1179" i="16"/>
  <c r="R1193" i="16"/>
  <c r="S1193" i="16" s="1"/>
  <c r="R1196" i="16"/>
  <c r="S1196" i="16" s="1"/>
  <c r="X1200" i="16"/>
  <c r="Y1200" i="16" s="1"/>
  <c r="R1207" i="16"/>
  <c r="S1207" i="16" s="1"/>
  <c r="X1239" i="16"/>
  <c r="Y1239" i="16" s="1"/>
  <c r="X1244" i="16"/>
  <c r="Y1244" i="16" s="1"/>
  <c r="R1247" i="16"/>
  <c r="S1247" i="16" s="1"/>
  <c r="R1258" i="16"/>
  <c r="R1262" i="16"/>
  <c r="S1262" i="16" s="1"/>
  <c r="R1270" i="16"/>
  <c r="S1270" i="16" s="1"/>
  <c r="R1293" i="16"/>
  <c r="S1293" i="16" s="1"/>
  <c r="X1342" i="16"/>
  <c r="Y1342" i="16" s="1"/>
  <c r="R1351" i="16"/>
  <c r="S1351" i="16" s="1"/>
  <c r="R1370" i="16"/>
  <c r="S1370" i="16" s="1"/>
  <c r="R1406" i="16"/>
  <c r="S1406" i="16" s="1"/>
  <c r="R1416" i="16"/>
  <c r="S1416" i="16" s="1"/>
  <c r="R1566" i="16"/>
  <c r="S1566" i="16" s="1"/>
  <c r="X1684" i="16"/>
  <c r="Y1684" i="16" s="1"/>
  <c r="R1704" i="16"/>
  <c r="S1704" i="16" s="1"/>
  <c r="R1229" i="16"/>
  <c r="S1229" i="16" s="1"/>
  <c r="X1257" i="16"/>
  <c r="Y1257" i="16" s="1"/>
  <c r="R1261" i="16"/>
  <c r="S1261" i="16" s="1"/>
  <c r="R1314" i="16"/>
  <c r="S1314" i="16" s="1"/>
  <c r="Y1316" i="16"/>
  <c r="R1319" i="16"/>
  <c r="S1319" i="16" s="1"/>
  <c r="X1329" i="16"/>
  <c r="Y1329" i="16" s="1"/>
  <c r="Y1332" i="16"/>
  <c r="R1335" i="16"/>
  <c r="S1335" i="16" s="1"/>
  <c r="X1337" i="16"/>
  <c r="Y1337" i="16" s="1"/>
  <c r="R1341" i="16"/>
  <c r="X1350" i="16"/>
  <c r="Y1350" i="16" s="1"/>
  <c r="X1361" i="16"/>
  <c r="Y1361" i="16" s="1"/>
  <c r="X1366" i="16"/>
  <c r="Y1366" i="16" s="1"/>
  <c r="R1373" i="16"/>
  <c r="R1391" i="16"/>
  <c r="S1391" i="16" s="1"/>
  <c r="Q1397" i="16"/>
  <c r="R1401" i="16"/>
  <c r="S1401" i="16" s="1"/>
  <c r="Q1401" i="16"/>
  <c r="R1354" i="16"/>
  <c r="S1354" i="16" s="1"/>
  <c r="Y1372" i="16"/>
  <c r="R1404" i="16"/>
  <c r="S1404" i="16" s="1"/>
  <c r="R1411" i="16"/>
  <c r="S1411" i="16" s="1"/>
  <c r="R1273" i="16"/>
  <c r="Q1273" i="16"/>
  <c r="R1277" i="16"/>
  <c r="S1277" i="16" s="1"/>
  <c r="R1281" i="16"/>
  <c r="S1281" i="16" s="1"/>
  <c r="Q1281" i="16"/>
  <c r="R1289" i="16"/>
  <c r="S1289" i="16" s="1"/>
  <c r="Q1289" i="16"/>
  <c r="R1359" i="16"/>
  <c r="S1359" i="16" s="1"/>
  <c r="X1369" i="16"/>
  <c r="Y1369" i="16" s="1"/>
  <c r="R1386" i="16"/>
  <c r="S1386" i="16" s="1"/>
  <c r="X1265" i="16"/>
  <c r="Y1265" i="16" s="1"/>
  <c r="X1269" i="16"/>
  <c r="Y1269" i="16" s="1"/>
  <c r="X1281" i="16"/>
  <c r="Y1281" i="16" s="1"/>
  <c r="X1289" i="16"/>
  <c r="Y1289" i="16" s="1"/>
  <c r="X1293" i="16"/>
  <c r="Y1293" i="16" s="1"/>
  <c r="X1301" i="16"/>
  <c r="Y1301" i="16" s="1"/>
  <c r="S1303" i="16"/>
  <c r="Y1308" i="16"/>
  <c r="R1311" i="16"/>
  <c r="S1311" i="16" s="1"/>
  <c r="R1322" i="16"/>
  <c r="S1322" i="16" s="1"/>
  <c r="R1343" i="16"/>
  <c r="S1343" i="16" s="1"/>
  <c r="X1345" i="16"/>
  <c r="Y1345" i="16" s="1"/>
  <c r="Y1348" i="16"/>
  <c r="X1353" i="16"/>
  <c r="Y1353" i="16" s="1"/>
  <c r="R1375" i="16"/>
  <c r="S1375" i="16" s="1"/>
  <c r="R1226" i="16"/>
  <c r="S1226" i="16" s="1"/>
  <c r="R1237" i="16"/>
  <c r="S1237" i="16" s="1"/>
  <c r="R1241" i="16"/>
  <c r="S1241" i="16" s="1"/>
  <c r="R1250" i="16"/>
  <c r="S1250" i="16" s="1"/>
  <c r="Q1252" i="16"/>
  <c r="X1261" i="16"/>
  <c r="Y1261" i="16" s="1"/>
  <c r="Y1276" i="16"/>
  <c r="X1358" i="16"/>
  <c r="Y1358" i="16" s="1"/>
  <c r="S1360" i="16"/>
  <c r="R1394" i="16"/>
  <c r="S1394" i="16" s="1"/>
  <c r="R1424" i="16"/>
  <c r="S1424" i="16" s="1"/>
  <c r="R1333" i="16"/>
  <c r="S1333" i="16" s="1"/>
  <c r="R1357" i="16"/>
  <c r="S1357" i="16" s="1"/>
  <c r="R1365" i="16"/>
  <c r="S1365" i="16" s="1"/>
  <c r="R1381" i="16"/>
  <c r="S1381" i="16" s="1"/>
  <c r="R1389" i="16"/>
  <c r="S1389" i="16" s="1"/>
  <c r="R1419" i="16"/>
  <c r="R1427" i="16"/>
  <c r="S1427" i="16" s="1"/>
  <c r="R1436" i="16"/>
  <c r="S1436" i="16" s="1"/>
  <c r="R1443" i="16"/>
  <c r="S1443" i="16" s="1"/>
  <c r="R1456" i="16"/>
  <c r="S1456" i="16" s="1"/>
  <c r="R1459" i="16"/>
  <c r="S1459" i="16" s="1"/>
  <c r="R1487" i="16"/>
  <c r="S1487" i="16" s="1"/>
  <c r="R1402" i="16"/>
  <c r="S1402" i="16" s="1"/>
  <c r="R1474" i="16"/>
  <c r="S1474" i="16" s="1"/>
  <c r="R1407" i="16"/>
  <c r="S1407" i="16" s="1"/>
  <c r="Q1409" i="16"/>
  <c r="R1471" i="16"/>
  <c r="S1471" i="16" s="1"/>
  <c r="R1574" i="16"/>
  <c r="Q1313" i="16"/>
  <c r="X1320" i="16"/>
  <c r="Y1320" i="16" s="1"/>
  <c r="Q1321" i="16"/>
  <c r="Q1329" i="16"/>
  <c r="Q1337" i="16"/>
  <c r="Q1345" i="16"/>
  <c r="Q1353" i="16"/>
  <c r="Q1361" i="16"/>
  <c r="Q1369" i="16"/>
  <c r="Q1377" i="16"/>
  <c r="Q1385" i="16"/>
  <c r="Q1393" i="16"/>
  <c r="R1410" i="16"/>
  <c r="S1410" i="16" s="1"/>
  <c r="R1422" i="16"/>
  <c r="S1422" i="16" s="1"/>
  <c r="R1431" i="16"/>
  <c r="S1431" i="16" s="1"/>
  <c r="Q1431" i="16"/>
  <c r="S1440" i="16"/>
  <c r="R1451" i="16"/>
  <c r="S1451" i="16" s="1"/>
  <c r="R1526" i="16"/>
  <c r="S1526" i="16" s="1"/>
  <c r="R1534" i="16"/>
  <c r="S1534" i="16" s="1"/>
  <c r="X1309" i="16"/>
  <c r="Y1309" i="16" s="1"/>
  <c r="X1317" i="16"/>
  <c r="Y1317" i="16" s="1"/>
  <c r="X1325" i="16"/>
  <c r="Y1325" i="16" s="1"/>
  <c r="X1333" i="16"/>
  <c r="Y1333" i="16" s="1"/>
  <c r="X1357" i="16"/>
  <c r="Y1357" i="16" s="1"/>
  <c r="X1365" i="16"/>
  <c r="Y1365" i="16" s="1"/>
  <c r="X1373" i="16"/>
  <c r="Y1373" i="16" s="1"/>
  <c r="R1403" i="16"/>
  <c r="S1403" i="16" s="1"/>
  <c r="R1435" i="16"/>
  <c r="S1435" i="16" s="1"/>
  <c r="R1448" i="16"/>
  <c r="S1448" i="16" s="1"/>
  <c r="R1482" i="16"/>
  <c r="S1482" i="16" s="1"/>
  <c r="R1495" i="16"/>
  <c r="S1495" i="16" s="1"/>
  <c r="R1518" i="16"/>
  <c r="S1518" i="16" s="1"/>
  <c r="R1550" i="16"/>
  <c r="S1550" i="16" s="1"/>
  <c r="X1548" i="16"/>
  <c r="Y1548" i="16" s="1"/>
  <c r="R1430" i="16"/>
  <c r="S1430" i="16" s="1"/>
  <c r="R1438" i="16"/>
  <c r="S1438" i="16" s="1"/>
  <c r="R1446" i="16"/>
  <c r="S1446" i="16" s="1"/>
  <c r="R1454" i="16"/>
  <c r="S1454" i="16" s="1"/>
  <c r="R1462" i="16"/>
  <c r="S1462" i="16" s="1"/>
  <c r="R1477" i="16"/>
  <c r="S1477" i="16" s="1"/>
  <c r="R1484" i="16"/>
  <c r="S1484" i="16" s="1"/>
  <c r="R1492" i="16"/>
  <c r="S1492" i="16" s="1"/>
  <c r="R1500" i="16"/>
  <c r="S1500" i="16" s="1"/>
  <c r="R1537" i="16"/>
  <c r="R1541" i="16"/>
  <c r="S1541" i="16" s="1"/>
  <c r="R1560" i="16"/>
  <c r="R1581" i="16"/>
  <c r="S1581" i="16" s="1"/>
  <c r="R1611" i="16"/>
  <c r="S1611" i="16" s="1"/>
  <c r="Q1611" i="16"/>
  <c r="R1506" i="16"/>
  <c r="S1506" i="16" s="1"/>
  <c r="R1563" i="16"/>
  <c r="S1563" i="16" s="1"/>
  <c r="R1595" i="16"/>
  <c r="Q1595" i="16"/>
  <c r="X1671" i="16"/>
  <c r="Y1671" i="16" s="1"/>
  <c r="R1508" i="16"/>
  <c r="S1508" i="16" s="1"/>
  <c r="R1514" i="16"/>
  <c r="S1514" i="16" s="1"/>
  <c r="R1516" i="16"/>
  <c r="S1516" i="16" s="1"/>
  <c r="R1522" i="16"/>
  <c r="S1522" i="16" s="1"/>
  <c r="R1530" i="16"/>
  <c r="S1530" i="16" s="1"/>
  <c r="R1561" i="16"/>
  <c r="R1589" i="16"/>
  <c r="S1589" i="16" s="1"/>
  <c r="R1640" i="16"/>
  <c r="S1640" i="16" s="1"/>
  <c r="R1555" i="16"/>
  <c r="S1555" i="16" s="1"/>
  <c r="X1580" i="16"/>
  <c r="Y1580" i="16" s="1"/>
  <c r="R1636" i="16"/>
  <c r="S1636" i="16" s="1"/>
  <c r="R1653" i="16"/>
  <c r="S1653" i="16" s="1"/>
  <c r="Q1447" i="16"/>
  <c r="Q1455" i="16"/>
  <c r="Q1463" i="16"/>
  <c r="Q1470" i="16"/>
  <c r="Q1485" i="16"/>
  <c r="R1489" i="16"/>
  <c r="Q1493" i="16"/>
  <c r="Q1501" i="16"/>
  <c r="R1511" i="16"/>
  <c r="S1511" i="16" s="1"/>
  <c r="R1519" i="16"/>
  <c r="S1519" i="16" s="1"/>
  <c r="R1527" i="16"/>
  <c r="S1527" i="16" s="1"/>
  <c r="Y1534" i="16"/>
  <c r="R1542" i="16"/>
  <c r="S1542" i="16" s="1"/>
  <c r="R1549" i="16"/>
  <c r="S1549" i="16" s="1"/>
  <c r="R1553" i="16"/>
  <c r="S1553" i="16" s="1"/>
  <c r="R1558" i="16"/>
  <c r="S1558" i="16" s="1"/>
  <c r="R1582" i="16"/>
  <c r="S1582" i="16" s="1"/>
  <c r="R1597" i="16"/>
  <c r="S1597" i="16" s="1"/>
  <c r="R1621" i="16"/>
  <c r="S1621" i="16" s="1"/>
  <c r="R1481" i="16"/>
  <c r="S1481" i="16" s="1"/>
  <c r="R1497" i="16"/>
  <c r="S1497" i="16" s="1"/>
  <c r="R1565" i="16"/>
  <c r="S1565" i="16" s="1"/>
  <c r="X1572" i="16"/>
  <c r="Y1572" i="16" s="1"/>
  <c r="R1577" i="16"/>
  <c r="S1577" i="16" s="1"/>
  <c r="R1677" i="16"/>
  <c r="S1677" i="16" s="1"/>
  <c r="X1627" i="16"/>
  <c r="Y1627" i="16" s="1"/>
  <c r="X1659" i="16"/>
  <c r="Y1659" i="16" s="1"/>
  <c r="X1727" i="16"/>
  <c r="Y1727" i="16" s="1"/>
  <c r="R1712" i="16"/>
  <c r="X1551" i="16"/>
  <c r="Y1551" i="16" s="1"/>
  <c r="R1579" i="16"/>
  <c r="S1579" i="16" s="1"/>
  <c r="R1587" i="16"/>
  <c r="S1587" i="16" s="1"/>
  <c r="R1591" i="16"/>
  <c r="S1591" i="16" s="1"/>
  <c r="R1605" i="16"/>
  <c r="S1605" i="16" s="1"/>
  <c r="R1656" i="16"/>
  <c r="S1656" i="16" s="1"/>
  <c r="R1685" i="16"/>
  <c r="S1685" i="16" s="1"/>
  <c r="R1513" i="16"/>
  <c r="S1513" i="16" s="1"/>
  <c r="R1521" i="16"/>
  <c r="S1521" i="16" s="1"/>
  <c r="R1529" i="16"/>
  <c r="S1529" i="16" s="1"/>
  <c r="R1544" i="16"/>
  <c r="S1544" i="16" s="1"/>
  <c r="R1552" i="16"/>
  <c r="S1552" i="16" s="1"/>
  <c r="R1568" i="16"/>
  <c r="S1568" i="16" s="1"/>
  <c r="R1576" i="16"/>
  <c r="S1576" i="16" s="1"/>
  <c r="X1667" i="16"/>
  <c r="Y1667" i="16" s="1"/>
  <c r="Y1681" i="16"/>
  <c r="Q1699" i="16"/>
  <c r="R1599" i="16"/>
  <c r="R1613" i="16"/>
  <c r="S1613" i="16" s="1"/>
  <c r="Q1651" i="16"/>
  <c r="X1655" i="16"/>
  <c r="Y1655" i="16" s="1"/>
  <c r="Q1675" i="16"/>
  <c r="Q1715" i="16"/>
  <c r="R1727" i="16"/>
  <c r="R1592" i="16"/>
  <c r="R1632" i="16"/>
  <c r="S1632" i="16" s="1"/>
  <c r="Y1633" i="16"/>
  <c r="R1647" i="16"/>
  <c r="R1664" i="16"/>
  <c r="S1664" i="16" s="1"/>
  <c r="R1688" i="16"/>
  <c r="S1688" i="16" s="1"/>
  <c r="R1719" i="16"/>
  <c r="R1728" i="16"/>
  <c r="R1729" i="16"/>
  <c r="R1618" i="16"/>
  <c r="S1618" i="16" s="1"/>
  <c r="R1626" i="16"/>
  <c r="S1626" i="16" s="1"/>
  <c r="R1642" i="16"/>
  <c r="S1642" i="16" s="1"/>
  <c r="R1658" i="16"/>
  <c r="S1658" i="16" s="1"/>
  <c r="R1666" i="16"/>
  <c r="S1666" i="16" s="1"/>
  <c r="X1678" i="16"/>
  <c r="Y1678" i="16" s="1"/>
  <c r="R1682" i="16"/>
  <c r="S1682" i="16" s="1"/>
  <c r="R1690" i="16"/>
  <c r="S1690" i="16" s="1"/>
  <c r="X1694" i="16"/>
  <c r="Y1694" i="16" s="1"/>
  <c r="R1698" i="16"/>
  <c r="S1698" i="16" s="1"/>
  <c r="X1702" i="16"/>
  <c r="Y1702" i="16" s="1"/>
  <c r="X1710" i="16"/>
  <c r="Y1710" i="16" s="1"/>
  <c r="R1623" i="16"/>
  <c r="S1623" i="16" s="1"/>
  <c r="R1639" i="16"/>
  <c r="S1639" i="16" s="1"/>
  <c r="R1655" i="16"/>
  <c r="S1655" i="16" s="1"/>
  <c r="R1663" i="16"/>
  <c r="S1663" i="16" s="1"/>
  <c r="R1671" i="16"/>
  <c r="S1671" i="16" s="1"/>
  <c r="R1687" i="16"/>
  <c r="S1687" i="16" s="1"/>
  <c r="R1695" i="16"/>
  <c r="S1695" i="16" s="1"/>
  <c r="R1703" i="16"/>
  <c r="S1703" i="16" s="1"/>
  <c r="M19" i="12" l="1"/>
  <c r="L19" i="12"/>
  <c r="Q19" i="12"/>
  <c r="S19" i="12"/>
  <c r="W19" i="12"/>
  <c r="Y19" i="12"/>
  <c r="M20" i="12"/>
  <c r="L20" i="12"/>
  <c r="Q20" i="12"/>
  <c r="Y20" i="12"/>
  <c r="W20" i="12"/>
  <c r="M21" i="12"/>
  <c r="L21" i="12"/>
  <c r="S21" i="12"/>
  <c r="Q21" i="12"/>
  <c r="Y21" i="12"/>
  <c r="W21" i="12"/>
  <c r="M22" i="12"/>
  <c r="L22" i="12"/>
  <c r="Q22" i="12"/>
  <c r="Y22" i="12"/>
  <c r="W22" i="12"/>
  <c r="M23" i="12"/>
  <c r="L23" i="12"/>
  <c r="Q23" i="12"/>
  <c r="Y23" i="12"/>
  <c r="W23" i="12"/>
  <c r="M24" i="12"/>
  <c r="L24" i="12"/>
  <c r="Q24" i="12"/>
  <c r="Y24" i="12"/>
  <c r="W24" i="12"/>
  <c r="M25" i="12"/>
  <c r="L25" i="12"/>
  <c r="Q25" i="12"/>
  <c r="Y25" i="12"/>
  <c r="W25" i="12"/>
  <c r="M26" i="12"/>
  <c r="L26" i="12"/>
  <c r="Q26" i="12"/>
  <c r="S26" i="12"/>
  <c r="Y26" i="12"/>
  <c r="W26" i="12"/>
  <c r="M27" i="12"/>
  <c r="L27" i="12"/>
  <c r="Q27" i="12"/>
  <c r="W27" i="12"/>
  <c r="Y27" i="12"/>
  <c r="M28" i="12"/>
  <c r="L28" i="12"/>
  <c r="S28" i="12"/>
  <c r="Q28" i="12"/>
  <c r="Y28" i="12"/>
  <c r="W28" i="12"/>
  <c r="M29" i="12"/>
  <c r="L29" i="12"/>
  <c r="Q29" i="12"/>
  <c r="Y29" i="12"/>
  <c r="W29" i="12"/>
  <c r="M30" i="12"/>
  <c r="L30" i="12"/>
  <c r="Q30" i="12"/>
  <c r="S30" i="12"/>
  <c r="Y30" i="12"/>
  <c r="W30" i="12"/>
  <c r="M31" i="12"/>
  <c r="L31" i="12"/>
  <c r="Q31" i="12"/>
  <c r="Y31" i="12"/>
  <c r="W31" i="12"/>
  <c r="M32" i="12"/>
  <c r="L32" i="12"/>
  <c r="Q32" i="12"/>
  <c r="Y32" i="12"/>
  <c r="W32" i="12"/>
  <c r="M33" i="12"/>
  <c r="L33" i="12"/>
  <c r="Q33" i="12"/>
  <c r="S33" i="12"/>
  <c r="Y33" i="12"/>
  <c r="W33" i="12"/>
  <c r="M34" i="12"/>
  <c r="L34" i="12"/>
  <c r="Q34" i="12"/>
  <c r="W34" i="12"/>
  <c r="Y34" i="12"/>
  <c r="M35" i="12"/>
  <c r="L35" i="12"/>
  <c r="S35" i="12"/>
  <c r="Q35" i="12"/>
  <c r="Y35" i="12"/>
  <c r="W35" i="12"/>
  <c r="M36" i="12"/>
  <c r="L36" i="12"/>
  <c r="Q36" i="12"/>
  <c r="Y36" i="12"/>
  <c r="W36" i="12"/>
  <c r="M37" i="12"/>
  <c r="L37" i="12"/>
  <c r="Q37" i="12"/>
  <c r="S37" i="12"/>
  <c r="Y37" i="12"/>
  <c r="W37" i="12"/>
  <c r="M38" i="12"/>
  <c r="L38" i="12"/>
  <c r="Q38" i="12"/>
  <c r="Y38" i="12"/>
  <c r="W38" i="12"/>
  <c r="M39" i="12"/>
  <c r="L39" i="12"/>
  <c r="Q39" i="12"/>
  <c r="Y39" i="12"/>
  <c r="W39" i="12"/>
  <c r="M40" i="12"/>
  <c r="L40" i="12"/>
  <c r="Q40" i="12"/>
  <c r="Y40" i="12"/>
  <c r="W40" i="12"/>
  <c r="M41" i="12"/>
  <c r="L41" i="12"/>
  <c r="Q41" i="12"/>
  <c r="S41" i="12"/>
  <c r="Y41" i="12"/>
  <c r="W41" i="12"/>
  <c r="M42" i="12"/>
  <c r="L42" i="12"/>
  <c r="Q42" i="12"/>
  <c r="Y42" i="12"/>
  <c r="W42" i="12"/>
  <c r="M43" i="12"/>
  <c r="L43" i="12"/>
  <c r="S43" i="12"/>
  <c r="Q43" i="12"/>
  <c r="Y43" i="12"/>
  <c r="W43" i="12"/>
  <c r="M44" i="12"/>
  <c r="L44" i="12"/>
  <c r="Q44" i="12"/>
  <c r="Y44" i="12"/>
  <c r="W44" i="12"/>
  <c r="M45" i="12"/>
  <c r="L45" i="12"/>
  <c r="Q45" i="12"/>
  <c r="S45" i="12"/>
  <c r="Y45" i="12"/>
  <c r="W45" i="12"/>
  <c r="M46" i="12"/>
  <c r="L46" i="12"/>
  <c r="Q46" i="12"/>
  <c r="Y46" i="12"/>
  <c r="W46" i="12"/>
  <c r="M47" i="12"/>
  <c r="L47" i="12"/>
  <c r="Q47" i="12"/>
  <c r="S47" i="12"/>
  <c r="W47" i="12"/>
  <c r="Y47" i="12"/>
  <c r="M48" i="12"/>
  <c r="L48" i="12"/>
  <c r="Q48" i="12"/>
  <c r="Y48" i="12"/>
  <c r="W48" i="12"/>
  <c r="M49" i="12"/>
  <c r="L49" i="12"/>
  <c r="S49" i="12"/>
  <c r="Q49" i="12"/>
  <c r="Y49" i="12"/>
  <c r="W49" i="12"/>
  <c r="M50" i="12"/>
  <c r="L50" i="12"/>
  <c r="Q50" i="12"/>
  <c r="Y50" i="12"/>
  <c r="W50" i="12"/>
  <c r="M51" i="12"/>
  <c r="L51" i="12"/>
  <c r="Q51" i="12"/>
  <c r="S51" i="12"/>
  <c r="Y51" i="12"/>
  <c r="W51" i="12"/>
  <c r="M52" i="12"/>
  <c r="L52" i="12"/>
  <c r="Q52" i="12"/>
  <c r="Y52" i="12"/>
  <c r="W52" i="12"/>
  <c r="M53" i="12"/>
  <c r="L53" i="12"/>
  <c r="Q53" i="12"/>
  <c r="Y53" i="12"/>
  <c r="W53" i="12"/>
  <c r="M54" i="12"/>
  <c r="L54" i="12"/>
  <c r="Q54" i="12"/>
  <c r="Y54" i="12"/>
  <c r="W54" i="12"/>
  <c r="M55" i="12"/>
  <c r="L55" i="12"/>
  <c r="Q55" i="12"/>
  <c r="S55" i="12"/>
  <c r="Y55" i="12"/>
  <c r="W55" i="12"/>
  <c r="M56" i="12"/>
  <c r="L56" i="12"/>
  <c r="Q56" i="12"/>
  <c r="Y56" i="12"/>
  <c r="W56" i="12"/>
  <c r="M57" i="12"/>
  <c r="L57" i="12"/>
  <c r="S57" i="12"/>
  <c r="Q57" i="12"/>
  <c r="Y57" i="12"/>
  <c r="W57" i="12"/>
  <c r="M58" i="12"/>
  <c r="L58" i="12"/>
  <c r="Q58" i="12"/>
  <c r="Y58" i="12"/>
  <c r="W58" i="12"/>
  <c r="M59" i="12"/>
  <c r="L59" i="12"/>
  <c r="Q59" i="12"/>
  <c r="S59" i="12"/>
  <c r="Y59" i="12"/>
  <c r="W59" i="12"/>
  <c r="M60" i="12"/>
  <c r="L60" i="12"/>
  <c r="Q60" i="12"/>
  <c r="Y60" i="12"/>
  <c r="W60" i="12"/>
  <c r="M61" i="12"/>
  <c r="L61" i="12"/>
  <c r="Q61" i="12"/>
  <c r="Y61" i="12"/>
  <c r="W61" i="12"/>
  <c r="M62" i="12"/>
  <c r="L62" i="12"/>
  <c r="Q62" i="12"/>
  <c r="Y62" i="12"/>
  <c r="W62" i="12"/>
  <c r="M63" i="12"/>
  <c r="L63" i="12"/>
  <c r="Q63" i="12"/>
  <c r="S63" i="12"/>
  <c r="Y63" i="12"/>
  <c r="W63" i="12"/>
  <c r="M64" i="12"/>
  <c r="L64" i="12"/>
  <c r="Q64" i="12"/>
  <c r="W64" i="12"/>
  <c r="Y64" i="12"/>
  <c r="M65" i="12"/>
  <c r="L65" i="12"/>
  <c r="S65" i="12"/>
  <c r="Q65" i="12"/>
  <c r="Y65" i="12"/>
  <c r="W65" i="12"/>
  <c r="M66" i="12"/>
  <c r="L66" i="12"/>
  <c r="Q66" i="12"/>
  <c r="Y66" i="12"/>
  <c r="W66" i="12"/>
  <c r="M67" i="12"/>
  <c r="L67" i="12"/>
  <c r="Q67" i="12"/>
  <c r="S67" i="12"/>
  <c r="Y67" i="12"/>
  <c r="W67" i="12"/>
  <c r="M68" i="12"/>
  <c r="L68" i="12"/>
  <c r="Q68" i="12"/>
  <c r="Y68" i="12"/>
  <c r="W68" i="12"/>
  <c r="M69" i="12"/>
  <c r="L69" i="12"/>
  <c r="Q69" i="12"/>
  <c r="Y69" i="12"/>
  <c r="W69" i="12"/>
  <c r="M70" i="12"/>
  <c r="L70" i="12"/>
  <c r="Q70" i="12"/>
  <c r="Y70" i="12"/>
  <c r="W70" i="12"/>
  <c r="M71" i="12"/>
  <c r="L71" i="12"/>
  <c r="Q71" i="12"/>
  <c r="S71" i="12"/>
  <c r="Y71" i="12"/>
  <c r="W71" i="12"/>
  <c r="M72" i="12"/>
  <c r="L72" i="12"/>
  <c r="Q72" i="12"/>
  <c r="Y72" i="12"/>
  <c r="W72" i="12"/>
  <c r="M73" i="12"/>
  <c r="L73" i="12"/>
  <c r="S73" i="12"/>
  <c r="Q73" i="12"/>
  <c r="Y73" i="12"/>
  <c r="W73" i="12"/>
  <c r="M74" i="12"/>
  <c r="L74" i="12"/>
  <c r="Q74" i="12"/>
  <c r="Y74" i="12"/>
  <c r="W74" i="12"/>
  <c r="M75" i="12"/>
  <c r="L75" i="12"/>
  <c r="Q75" i="12"/>
  <c r="S75" i="12"/>
  <c r="Y75" i="12"/>
  <c r="W75" i="12"/>
  <c r="M76" i="12"/>
  <c r="L76" i="12"/>
  <c r="Q76" i="12"/>
  <c r="Y76" i="12"/>
  <c r="W76" i="12"/>
  <c r="M77" i="12"/>
  <c r="L77" i="12"/>
  <c r="Q77" i="12"/>
  <c r="W77" i="12"/>
  <c r="Y77" i="12"/>
  <c r="M78" i="12"/>
  <c r="L78" i="12"/>
  <c r="Q78" i="12"/>
  <c r="Y78" i="12"/>
  <c r="W78" i="12"/>
  <c r="M79" i="12"/>
  <c r="L79" i="12"/>
  <c r="Q79" i="12"/>
  <c r="S79" i="12"/>
  <c r="Y79" i="12"/>
  <c r="W79" i="12"/>
  <c r="M80" i="12"/>
  <c r="L80" i="12"/>
  <c r="Q80" i="12"/>
  <c r="Y80" i="12"/>
  <c r="W80" i="12"/>
  <c r="M81" i="12"/>
  <c r="L81" i="12"/>
  <c r="S81" i="12"/>
  <c r="Q81" i="12"/>
  <c r="Y81" i="12"/>
  <c r="W81" i="12"/>
  <c r="M82" i="12"/>
  <c r="L82" i="12"/>
  <c r="Q82" i="12"/>
  <c r="W82" i="12"/>
  <c r="Y82" i="12"/>
  <c r="M83" i="12"/>
  <c r="L83" i="12"/>
  <c r="Q83" i="12"/>
  <c r="S83" i="12"/>
  <c r="W83" i="12"/>
  <c r="Y83" i="12"/>
  <c r="M84" i="12"/>
  <c r="L84" i="12"/>
  <c r="Q84" i="12"/>
  <c r="Y84" i="12"/>
  <c r="W84" i="12"/>
  <c r="M85" i="12"/>
  <c r="L85" i="12"/>
  <c r="Q85" i="12"/>
  <c r="Y85" i="12"/>
  <c r="W85" i="12"/>
  <c r="M86" i="12"/>
  <c r="L86" i="12"/>
  <c r="Q86" i="12"/>
  <c r="Y86" i="12"/>
  <c r="W86" i="12"/>
  <c r="M87" i="12"/>
  <c r="L87" i="12"/>
  <c r="Q87" i="12"/>
  <c r="S87" i="12"/>
  <c r="Y87" i="12"/>
  <c r="W87" i="12"/>
  <c r="M88" i="12"/>
  <c r="L88" i="12"/>
  <c r="Q88" i="12"/>
  <c r="Y88" i="12"/>
  <c r="W88" i="12"/>
  <c r="M89" i="12"/>
  <c r="L89" i="12"/>
  <c r="S89" i="12"/>
  <c r="Q89" i="12"/>
  <c r="Y89" i="12"/>
  <c r="W89" i="12"/>
  <c r="M90" i="12"/>
  <c r="L90" i="12"/>
  <c r="Q90" i="12"/>
  <c r="Y90" i="12"/>
  <c r="W90" i="12"/>
  <c r="M91" i="12"/>
  <c r="L91" i="12"/>
  <c r="Q91" i="12"/>
  <c r="S91" i="12"/>
  <c r="W91" i="12"/>
  <c r="Y91" i="12"/>
  <c r="M92" i="12"/>
  <c r="L92" i="12"/>
  <c r="Q92" i="12"/>
  <c r="Y92" i="12"/>
  <c r="W92" i="12"/>
  <c r="M93" i="12"/>
  <c r="L93" i="12"/>
  <c r="Q93" i="12"/>
  <c r="Y93" i="12"/>
  <c r="W93" i="12"/>
  <c r="M94" i="12"/>
  <c r="L94" i="12"/>
  <c r="Q94" i="12"/>
  <c r="Y94" i="12"/>
  <c r="W94" i="12"/>
  <c r="M95" i="12"/>
  <c r="L95" i="12"/>
  <c r="Q95" i="12"/>
  <c r="S95" i="12"/>
  <c r="Y95" i="12"/>
  <c r="W95" i="12"/>
  <c r="M96" i="12"/>
  <c r="L96" i="12"/>
  <c r="Q96" i="12"/>
  <c r="W96" i="12"/>
  <c r="Y96" i="12"/>
  <c r="M97" i="12"/>
  <c r="L97" i="12"/>
  <c r="S97" i="12"/>
  <c r="Q97" i="12"/>
  <c r="Y97" i="12"/>
  <c r="W97" i="12"/>
  <c r="M98" i="12"/>
  <c r="L98" i="12"/>
  <c r="Q98" i="12"/>
  <c r="W98" i="12"/>
  <c r="Y98" i="12"/>
  <c r="M99" i="12"/>
  <c r="L99" i="12"/>
  <c r="Q99" i="12"/>
  <c r="S99" i="12"/>
  <c r="W99" i="12"/>
  <c r="Y99" i="12"/>
  <c r="M100" i="12"/>
  <c r="L100" i="12"/>
  <c r="Q100" i="12"/>
  <c r="Y100" i="12"/>
  <c r="W100" i="12"/>
  <c r="M101" i="12"/>
  <c r="L101" i="12"/>
  <c r="Q101" i="12"/>
  <c r="Y101" i="12"/>
  <c r="W101" i="12"/>
  <c r="M102" i="12"/>
  <c r="L102" i="12"/>
  <c r="Q102" i="12"/>
  <c r="Y102" i="12"/>
  <c r="W102" i="12"/>
  <c r="M103" i="12"/>
  <c r="L103" i="12"/>
  <c r="Q103" i="12"/>
  <c r="S103" i="12"/>
  <c r="W103" i="12"/>
  <c r="Y103" i="12"/>
  <c r="M104" i="12"/>
  <c r="L104" i="12"/>
  <c r="Q104" i="12"/>
  <c r="Y104" i="12"/>
  <c r="W104" i="12"/>
  <c r="M105" i="12"/>
  <c r="L105" i="12"/>
  <c r="S105" i="12"/>
  <c r="Q105" i="12"/>
  <c r="Y105" i="12"/>
  <c r="W105" i="12"/>
  <c r="M106" i="12"/>
  <c r="L106" i="12"/>
  <c r="Q106" i="12"/>
  <c r="Y106" i="12"/>
  <c r="W106" i="12"/>
  <c r="M107" i="12"/>
  <c r="L107" i="12"/>
  <c r="Q107" i="12"/>
  <c r="S107" i="12"/>
  <c r="Y107" i="12"/>
  <c r="W107" i="12"/>
  <c r="M108" i="12"/>
  <c r="L108" i="12"/>
  <c r="Q108" i="12"/>
  <c r="Y108" i="12"/>
  <c r="W108" i="12"/>
  <c r="M109" i="12"/>
  <c r="L109" i="12"/>
  <c r="Q109" i="12"/>
  <c r="Y109" i="12"/>
  <c r="W109" i="12"/>
  <c r="M110" i="12"/>
  <c r="L110" i="12"/>
  <c r="Q110" i="12"/>
  <c r="W110" i="12"/>
  <c r="Y110" i="12"/>
  <c r="M111" i="12"/>
  <c r="L111" i="12"/>
  <c r="Q111" i="12"/>
  <c r="S111" i="12"/>
  <c r="W111" i="12"/>
  <c r="Y111" i="12"/>
  <c r="M112" i="12"/>
  <c r="L112" i="12"/>
  <c r="Q112" i="12"/>
  <c r="Y112" i="12"/>
  <c r="W112" i="12"/>
  <c r="M113" i="12"/>
  <c r="L113" i="12"/>
  <c r="S113" i="12"/>
  <c r="Q113" i="12"/>
  <c r="Y113" i="12"/>
  <c r="W113" i="12"/>
  <c r="M114" i="12"/>
  <c r="L114" i="12"/>
  <c r="Q114" i="12"/>
  <c r="W114" i="12"/>
  <c r="Y114" i="12"/>
  <c r="M115" i="12"/>
  <c r="L115" i="12"/>
  <c r="Q115" i="12"/>
  <c r="S115" i="12"/>
  <c r="Y115" i="12"/>
  <c r="W115" i="12"/>
  <c r="M116" i="12"/>
  <c r="L116" i="12"/>
  <c r="Q116" i="12"/>
  <c r="Y116" i="12"/>
  <c r="W116" i="12"/>
  <c r="M117" i="12"/>
  <c r="L117" i="12"/>
  <c r="Q117" i="12"/>
  <c r="Y117" i="12"/>
  <c r="W117" i="12"/>
  <c r="M118" i="12"/>
  <c r="L118" i="12"/>
  <c r="Q118" i="12"/>
  <c r="W118" i="12"/>
  <c r="Y118" i="12"/>
  <c r="M119" i="12"/>
  <c r="L119" i="12"/>
  <c r="Q119" i="12"/>
  <c r="S119" i="12"/>
  <c r="W119" i="12"/>
  <c r="Y119" i="12"/>
  <c r="M120" i="12"/>
  <c r="L120" i="12"/>
  <c r="Q120" i="12"/>
  <c r="Y120" i="12"/>
  <c r="W120" i="12"/>
  <c r="M121" i="12"/>
  <c r="L121" i="12"/>
  <c r="Q121" i="12"/>
  <c r="Y121" i="12"/>
  <c r="W121" i="12"/>
  <c r="M122" i="12"/>
  <c r="L122" i="12"/>
  <c r="Q122" i="12"/>
  <c r="S122" i="12"/>
  <c r="W122" i="12"/>
  <c r="Y122" i="12"/>
  <c r="M123" i="12"/>
  <c r="L123" i="12"/>
  <c r="Q123" i="12"/>
  <c r="Y123" i="12"/>
  <c r="W123" i="12"/>
  <c r="M124" i="12"/>
  <c r="L124" i="12"/>
  <c r="Q124" i="12"/>
  <c r="Y124" i="12"/>
  <c r="W124" i="12"/>
  <c r="M125" i="12"/>
  <c r="L125" i="12"/>
  <c r="Q125" i="12"/>
  <c r="Y125" i="12"/>
  <c r="W125" i="12"/>
  <c r="M126" i="12"/>
  <c r="L126" i="12"/>
  <c r="Q126" i="12"/>
  <c r="S126" i="12"/>
  <c r="Y126" i="12"/>
  <c r="W126" i="12"/>
  <c r="M127" i="12"/>
  <c r="L127" i="12"/>
  <c r="S127" i="12"/>
  <c r="Q127" i="12"/>
  <c r="Y127" i="12"/>
  <c r="W127" i="12"/>
  <c r="M128" i="12"/>
  <c r="L128" i="12"/>
  <c r="S128" i="12"/>
  <c r="Q128" i="12"/>
  <c r="Y128" i="12"/>
  <c r="W128" i="12"/>
  <c r="M129" i="12"/>
  <c r="L129" i="12"/>
  <c r="Q129" i="12"/>
  <c r="W129" i="12"/>
  <c r="Y129" i="12"/>
  <c r="M130" i="12"/>
  <c r="L130" i="12"/>
  <c r="Q130" i="12"/>
  <c r="S130" i="12"/>
  <c r="W130" i="12"/>
  <c r="Y130" i="12"/>
  <c r="M131" i="12"/>
  <c r="L131" i="12"/>
  <c r="Q131" i="12"/>
  <c r="Y131" i="12"/>
  <c r="W131" i="12"/>
  <c r="M132" i="12"/>
  <c r="L132" i="12"/>
  <c r="Q132" i="12"/>
  <c r="W132" i="12"/>
  <c r="Y132" i="12"/>
  <c r="M133" i="12"/>
  <c r="L133" i="12"/>
  <c r="Q133" i="12"/>
  <c r="Y133" i="12"/>
  <c r="W133" i="12"/>
  <c r="M134" i="12"/>
  <c r="L134" i="12"/>
  <c r="Q134" i="12"/>
  <c r="S134" i="12"/>
  <c r="Y134" i="12"/>
  <c r="W134" i="12"/>
  <c r="M135" i="12"/>
  <c r="L135" i="12"/>
  <c r="Q135" i="12"/>
  <c r="W135" i="12"/>
  <c r="Y135" i="12"/>
  <c r="M136" i="12"/>
  <c r="L136" i="12"/>
  <c r="Q136" i="12"/>
  <c r="W136" i="12"/>
  <c r="Y136" i="12"/>
  <c r="M137" i="12"/>
  <c r="L137" i="12"/>
  <c r="Q137" i="12"/>
  <c r="Y137" i="12"/>
  <c r="W137" i="12"/>
  <c r="M138" i="12"/>
  <c r="L138" i="12"/>
  <c r="Q138" i="12"/>
  <c r="S138" i="12"/>
  <c r="Y138" i="12"/>
  <c r="W138" i="12"/>
  <c r="M139" i="12"/>
  <c r="L139" i="12"/>
  <c r="Q139" i="12"/>
  <c r="Y139" i="12"/>
  <c r="W139" i="12"/>
  <c r="M140" i="12"/>
  <c r="L140" i="12"/>
  <c r="Q140" i="12"/>
  <c r="Y140" i="12"/>
  <c r="W140" i="12"/>
  <c r="M141" i="12"/>
  <c r="L141" i="12"/>
  <c r="Q141" i="12"/>
  <c r="Y141" i="12"/>
  <c r="W141" i="12"/>
  <c r="M142" i="12"/>
  <c r="L142" i="12"/>
  <c r="Q142" i="12"/>
  <c r="S142" i="12"/>
  <c r="W142" i="12"/>
  <c r="Y142" i="12"/>
  <c r="M143" i="12"/>
  <c r="L143" i="12"/>
  <c r="S143" i="12"/>
  <c r="Q143" i="12"/>
  <c r="Y143" i="12"/>
  <c r="W143" i="12"/>
  <c r="M144" i="12"/>
  <c r="L144" i="12"/>
  <c r="S144" i="12"/>
  <c r="Q144" i="12"/>
  <c r="Y144" i="12"/>
  <c r="W144" i="12"/>
  <c r="M145" i="12"/>
  <c r="L145" i="12"/>
  <c r="Q145" i="12"/>
  <c r="Y145" i="12"/>
  <c r="W145" i="12"/>
  <c r="M146" i="12"/>
  <c r="L146" i="12"/>
  <c r="Q146" i="12"/>
  <c r="S146" i="12"/>
  <c r="W146" i="12"/>
  <c r="Y146" i="12"/>
  <c r="M147" i="12"/>
  <c r="L147" i="12"/>
  <c r="Q147" i="12"/>
  <c r="Y147" i="12"/>
  <c r="W147" i="12"/>
  <c r="M148" i="12"/>
  <c r="L148" i="12"/>
  <c r="Q148" i="12"/>
  <c r="Y148" i="12"/>
  <c r="W148" i="12"/>
  <c r="M149" i="12"/>
  <c r="L149" i="12"/>
  <c r="Q149" i="12"/>
  <c r="Y149" i="12"/>
  <c r="W149" i="12"/>
  <c r="M150" i="12"/>
  <c r="L150" i="12"/>
  <c r="Q150" i="12"/>
  <c r="S150" i="12"/>
  <c r="W150" i="12"/>
  <c r="Y150" i="12"/>
  <c r="M151" i="12"/>
  <c r="L151" i="12"/>
  <c r="Q151" i="12"/>
  <c r="Y151" i="12"/>
  <c r="W151" i="12"/>
  <c r="M152" i="12"/>
  <c r="L152" i="12"/>
  <c r="Q152" i="12"/>
  <c r="W152" i="12"/>
  <c r="Y152" i="12"/>
  <c r="M153" i="12"/>
  <c r="L153" i="12"/>
  <c r="Q153" i="12"/>
  <c r="Y153" i="12"/>
  <c r="W153" i="12"/>
  <c r="M154" i="12"/>
  <c r="L154" i="12"/>
  <c r="Q154" i="12"/>
  <c r="Y154" i="12"/>
  <c r="W154" i="12"/>
  <c r="M155" i="12"/>
  <c r="L155" i="12"/>
  <c r="Q155" i="12"/>
  <c r="S155" i="12"/>
  <c r="W155" i="12"/>
  <c r="Y155" i="12"/>
  <c r="M156" i="12"/>
  <c r="L156" i="12"/>
  <c r="S156" i="12"/>
  <c r="Q156" i="12"/>
  <c r="W156" i="12"/>
  <c r="Y156" i="12"/>
  <c r="M157" i="12"/>
  <c r="L157" i="12"/>
  <c r="S157" i="12"/>
  <c r="Q157" i="12"/>
  <c r="Y157" i="12"/>
  <c r="W157" i="12"/>
  <c r="M158" i="12"/>
  <c r="L158" i="12"/>
  <c r="Q158" i="12"/>
  <c r="W158" i="12"/>
  <c r="Y158" i="12"/>
  <c r="M159" i="12"/>
  <c r="L159" i="12"/>
  <c r="Q159" i="12"/>
  <c r="S159" i="12"/>
  <c r="Y159" i="12"/>
  <c r="W159" i="12"/>
  <c r="M160" i="12"/>
  <c r="L160" i="12"/>
  <c r="Q160" i="12"/>
  <c r="S160" i="12"/>
  <c r="Y160" i="12"/>
  <c r="W160" i="12"/>
  <c r="M161" i="12"/>
  <c r="L161" i="12"/>
  <c r="Q161" i="12"/>
  <c r="Y161" i="12"/>
  <c r="W161" i="12"/>
  <c r="M162" i="12"/>
  <c r="L162" i="12"/>
  <c r="Q162" i="12"/>
  <c r="S162" i="12"/>
  <c r="Y162" i="12"/>
  <c r="W162" i="12"/>
  <c r="M163" i="12"/>
  <c r="L163" i="12"/>
  <c r="Q163" i="12"/>
  <c r="Y163" i="12"/>
  <c r="W163" i="12"/>
  <c r="M164" i="12"/>
  <c r="L164" i="12"/>
  <c r="Q164" i="12"/>
  <c r="Y164" i="12"/>
  <c r="W164" i="12"/>
  <c r="M165" i="12"/>
  <c r="L165" i="12"/>
  <c r="Q165" i="12"/>
  <c r="Y165" i="12"/>
  <c r="W165" i="12"/>
  <c r="M166" i="12"/>
  <c r="L166" i="12"/>
  <c r="Q166" i="12"/>
  <c r="S166" i="12"/>
  <c r="Y166" i="12"/>
  <c r="W166" i="12"/>
  <c r="M167" i="12"/>
  <c r="L167" i="12"/>
  <c r="Q167" i="12"/>
  <c r="S167" i="12"/>
  <c r="Y167" i="12"/>
  <c r="W167" i="12"/>
  <c r="M168" i="12"/>
  <c r="L168" i="12"/>
  <c r="Q168" i="12"/>
  <c r="W168" i="12"/>
  <c r="Y168" i="12"/>
  <c r="M169" i="12"/>
  <c r="L169" i="12"/>
  <c r="Q169" i="12"/>
  <c r="S169" i="12"/>
  <c r="W169" i="12"/>
  <c r="Y169" i="12"/>
  <c r="M170" i="12"/>
  <c r="L170" i="12"/>
  <c r="Q170" i="12"/>
  <c r="Y170" i="12"/>
  <c r="W170" i="12"/>
  <c r="M171" i="12"/>
  <c r="L171" i="12"/>
  <c r="Q171" i="12"/>
  <c r="W171" i="12"/>
  <c r="Y171" i="12"/>
  <c r="M172" i="12"/>
  <c r="L172" i="12"/>
  <c r="Q172" i="12"/>
  <c r="Y172" i="12"/>
  <c r="W172" i="12"/>
  <c r="M173" i="12"/>
  <c r="L173" i="12"/>
  <c r="Q173" i="12"/>
  <c r="S173" i="12"/>
  <c r="Y173" i="12"/>
  <c r="W173" i="12"/>
  <c r="M174" i="12"/>
  <c r="L174" i="12"/>
  <c r="Q174" i="12"/>
  <c r="W174" i="12"/>
  <c r="Y174" i="12"/>
  <c r="M175" i="12"/>
  <c r="L175" i="12"/>
  <c r="Q175" i="12"/>
  <c r="S175" i="12"/>
  <c r="W175" i="12"/>
  <c r="Y175" i="12"/>
  <c r="M176" i="12"/>
  <c r="L176" i="12"/>
  <c r="Q176" i="12"/>
  <c r="Y176" i="12"/>
  <c r="W176" i="12"/>
  <c r="M177" i="12"/>
  <c r="L177" i="12"/>
  <c r="Q177" i="12"/>
  <c r="W177" i="12"/>
  <c r="Y177" i="12"/>
  <c r="M178" i="12"/>
  <c r="L178" i="12"/>
  <c r="Q178" i="12"/>
  <c r="S178" i="12"/>
  <c r="W178" i="12"/>
  <c r="Y178" i="12"/>
  <c r="M179" i="12"/>
  <c r="L179" i="12"/>
  <c r="Q179" i="12"/>
  <c r="Y179" i="12"/>
  <c r="W179" i="12"/>
  <c r="M180" i="12"/>
  <c r="L180" i="12"/>
  <c r="Q180" i="12"/>
  <c r="S180" i="12"/>
  <c r="Y180" i="12"/>
  <c r="W180" i="12"/>
  <c r="M181" i="12"/>
  <c r="L181" i="12"/>
  <c r="Q181" i="12"/>
  <c r="W181" i="12"/>
  <c r="Y181" i="12"/>
  <c r="M182" i="12"/>
  <c r="L182" i="12"/>
  <c r="Q182" i="12"/>
  <c r="Y182" i="12"/>
  <c r="W182" i="12"/>
  <c r="M183" i="12"/>
  <c r="L183" i="12"/>
  <c r="Q183" i="12"/>
  <c r="Y183" i="12"/>
  <c r="W183" i="12"/>
  <c r="M184" i="12"/>
  <c r="L184" i="12"/>
  <c r="Q184" i="12"/>
  <c r="S184" i="12"/>
  <c r="Y184" i="12"/>
  <c r="W184" i="12"/>
  <c r="M185" i="12"/>
  <c r="L185" i="12"/>
  <c r="Q185" i="12"/>
  <c r="S185" i="12"/>
  <c r="Y185" i="12"/>
  <c r="W185" i="12"/>
  <c r="M186" i="12"/>
  <c r="L186" i="12"/>
  <c r="Q186" i="12"/>
  <c r="Y186" i="12"/>
  <c r="W186" i="12"/>
  <c r="M187" i="12"/>
  <c r="L187" i="12"/>
  <c r="Q187" i="12"/>
  <c r="S187" i="12"/>
  <c r="Y187" i="12"/>
  <c r="W187" i="12"/>
  <c r="M188" i="12"/>
  <c r="L188" i="12"/>
  <c r="Q188" i="12"/>
  <c r="W188" i="12"/>
  <c r="Y188" i="12"/>
  <c r="M189" i="12"/>
  <c r="L189" i="12"/>
  <c r="Q189" i="12"/>
  <c r="S189" i="12"/>
  <c r="W189" i="12"/>
  <c r="Y189" i="12"/>
  <c r="M190" i="12"/>
  <c r="L190" i="12"/>
  <c r="S190" i="12"/>
  <c r="Q190" i="12"/>
  <c r="Y190" i="12"/>
  <c r="W190" i="12"/>
  <c r="M191" i="12"/>
  <c r="L191" i="12"/>
  <c r="Q191" i="12"/>
  <c r="Y191" i="12"/>
  <c r="W191" i="12"/>
  <c r="M192" i="12"/>
  <c r="L192" i="12"/>
  <c r="Q192" i="12"/>
  <c r="S192" i="12"/>
  <c r="Y192" i="12"/>
  <c r="W192" i="12"/>
  <c r="M193" i="12"/>
  <c r="L193" i="12"/>
  <c r="Q193" i="12"/>
  <c r="S193" i="12"/>
  <c r="Y193" i="12"/>
  <c r="W193" i="12"/>
  <c r="M194" i="12"/>
  <c r="L194" i="12"/>
  <c r="Q194" i="12"/>
  <c r="Y194" i="12"/>
  <c r="W194" i="12"/>
  <c r="M195" i="12"/>
  <c r="L195" i="12"/>
  <c r="Q195" i="12"/>
  <c r="S195" i="12"/>
  <c r="Y195" i="12"/>
  <c r="W195" i="12"/>
  <c r="M196" i="12"/>
  <c r="L196" i="12"/>
  <c r="Q196" i="12"/>
  <c r="Y196" i="12"/>
  <c r="W196" i="12"/>
  <c r="M197" i="12"/>
  <c r="L197" i="12"/>
  <c r="Q197" i="12"/>
  <c r="S197" i="12"/>
  <c r="Y197" i="12"/>
  <c r="W197" i="12"/>
  <c r="M198" i="12"/>
  <c r="L198" i="12"/>
  <c r="Q198" i="12"/>
  <c r="W198" i="12"/>
  <c r="Y198" i="12"/>
  <c r="M199" i="12"/>
  <c r="L199" i="12"/>
  <c r="Q199" i="12"/>
  <c r="S199" i="12"/>
  <c r="Y199" i="12"/>
  <c r="W199" i="12"/>
  <c r="M200" i="12"/>
  <c r="L200" i="12"/>
  <c r="Q200" i="12"/>
  <c r="S200" i="12"/>
  <c r="Y200" i="12"/>
  <c r="W200" i="12"/>
  <c r="M201" i="12"/>
  <c r="L201" i="12"/>
  <c r="Q201" i="12"/>
  <c r="S201" i="12"/>
  <c r="Y201" i="12"/>
  <c r="W201" i="12"/>
  <c r="M202" i="12"/>
  <c r="L202" i="12"/>
  <c r="Q202" i="12"/>
  <c r="Y202" i="12"/>
  <c r="W202" i="12"/>
  <c r="M203" i="12"/>
  <c r="L203" i="12"/>
  <c r="Q203" i="12"/>
  <c r="S203" i="12"/>
  <c r="Y203" i="12"/>
  <c r="W203" i="12"/>
  <c r="M204" i="12"/>
  <c r="L204" i="12"/>
  <c r="Q204" i="12"/>
  <c r="S204" i="12"/>
  <c r="Y204" i="12"/>
  <c r="W204" i="12"/>
  <c r="M205" i="12"/>
  <c r="L205" i="12"/>
  <c r="Q205" i="12"/>
  <c r="Y205" i="12"/>
  <c r="W205" i="12"/>
  <c r="M206" i="12"/>
  <c r="L206" i="12"/>
  <c r="Q206" i="12"/>
  <c r="S206" i="12"/>
  <c r="Y206" i="12"/>
  <c r="W206" i="12"/>
  <c r="M207" i="12"/>
  <c r="L207" i="12"/>
  <c r="Q207" i="12"/>
  <c r="Y207" i="12"/>
  <c r="W207" i="12"/>
  <c r="M208" i="12"/>
  <c r="L208" i="12"/>
  <c r="Q208" i="12"/>
  <c r="Y208" i="12"/>
  <c r="W208" i="12"/>
  <c r="M209" i="12"/>
  <c r="L209" i="12"/>
  <c r="Q209" i="12"/>
  <c r="S209" i="12"/>
  <c r="Y209" i="12"/>
  <c r="W209" i="12"/>
  <c r="M210" i="12"/>
  <c r="L210" i="12"/>
  <c r="Q210" i="12"/>
  <c r="Y210" i="12"/>
  <c r="W210" i="12"/>
  <c r="M211" i="12"/>
  <c r="L211" i="12"/>
  <c r="Q211" i="12"/>
  <c r="S211" i="12"/>
  <c r="Y211" i="12"/>
  <c r="W211" i="12"/>
  <c r="M212" i="12"/>
  <c r="L212" i="12"/>
  <c r="Q212" i="12"/>
  <c r="Y212" i="12"/>
  <c r="W212" i="12"/>
  <c r="M213" i="12"/>
  <c r="L213" i="12"/>
  <c r="Q213" i="12"/>
  <c r="S213" i="12"/>
  <c r="Y213" i="12"/>
  <c r="W213" i="12"/>
  <c r="M214" i="12"/>
  <c r="L214" i="12"/>
  <c r="S214" i="12"/>
  <c r="Q214" i="12"/>
  <c r="Y214" i="12"/>
  <c r="W214" i="12"/>
  <c r="M215" i="12"/>
  <c r="L215" i="12"/>
  <c r="Q215" i="12"/>
  <c r="Y215" i="12"/>
  <c r="W215" i="12"/>
  <c r="M216" i="12"/>
  <c r="L216" i="12"/>
  <c r="Q216" i="12"/>
  <c r="S216" i="12"/>
  <c r="Y216" i="12"/>
  <c r="W216" i="12"/>
  <c r="M217" i="12"/>
  <c r="L217" i="12"/>
  <c r="Q217" i="12"/>
  <c r="S217" i="12"/>
  <c r="Y217" i="12"/>
  <c r="W217" i="12"/>
  <c r="M218" i="12"/>
  <c r="L218" i="12"/>
  <c r="Q218" i="12"/>
  <c r="S218" i="12"/>
  <c r="Y218" i="12"/>
  <c r="W218" i="12"/>
  <c r="M219" i="12"/>
  <c r="L219" i="12"/>
  <c r="Q219" i="12"/>
  <c r="W219" i="12"/>
  <c r="Y219" i="12"/>
  <c r="M220" i="12"/>
  <c r="L220" i="12"/>
  <c r="Q220" i="12"/>
  <c r="S220" i="12"/>
  <c r="Y220" i="12"/>
  <c r="W220" i="12"/>
  <c r="M221" i="12"/>
  <c r="L221" i="12"/>
  <c r="Q221" i="12"/>
  <c r="Y221" i="12"/>
  <c r="W221" i="12"/>
  <c r="M222" i="12"/>
  <c r="L222" i="12"/>
  <c r="Q222" i="12"/>
  <c r="Y222" i="12"/>
  <c r="W222" i="12"/>
  <c r="M223" i="12"/>
  <c r="L223" i="12"/>
  <c r="Q223" i="12"/>
  <c r="S223" i="12"/>
  <c r="Y223" i="12"/>
  <c r="W223" i="12"/>
  <c r="M224" i="12"/>
  <c r="L224" i="12"/>
  <c r="Q224" i="12"/>
  <c r="W224" i="12"/>
  <c r="Y224" i="12"/>
  <c r="M225" i="12"/>
  <c r="L225" i="12"/>
  <c r="Q225" i="12"/>
  <c r="S225" i="12"/>
  <c r="W225" i="12"/>
  <c r="Y225" i="12"/>
  <c r="M226" i="12"/>
  <c r="L226" i="12"/>
  <c r="S226" i="12"/>
  <c r="Q226" i="12"/>
  <c r="Y226" i="12"/>
  <c r="W226" i="12"/>
  <c r="M227" i="12"/>
  <c r="L227" i="12"/>
  <c r="Q227" i="12"/>
  <c r="Y227" i="12"/>
  <c r="W227" i="12"/>
  <c r="M228" i="12"/>
  <c r="L228" i="12"/>
  <c r="Q228" i="12"/>
  <c r="S228" i="12"/>
  <c r="Y228" i="12"/>
  <c r="W228" i="12"/>
  <c r="M229" i="12"/>
  <c r="L229" i="12"/>
  <c r="Q229" i="12"/>
  <c r="Y229" i="12"/>
  <c r="W229" i="12"/>
  <c r="M230" i="12"/>
  <c r="L230" i="12"/>
  <c r="Q230" i="12"/>
  <c r="Y230" i="12"/>
  <c r="W230" i="12"/>
  <c r="M231" i="12"/>
  <c r="L231" i="12"/>
  <c r="Q231" i="12"/>
  <c r="S231" i="12"/>
  <c r="Y231" i="12"/>
  <c r="W231" i="12"/>
  <c r="M232" i="12"/>
  <c r="L232" i="12"/>
  <c r="S232" i="12"/>
  <c r="Q232" i="12"/>
  <c r="Y232" i="12"/>
  <c r="W232" i="12"/>
  <c r="M233" i="12"/>
  <c r="L233" i="12"/>
  <c r="Q233" i="12"/>
  <c r="W233" i="12"/>
  <c r="Y233" i="12"/>
  <c r="M234" i="12"/>
  <c r="L234" i="12"/>
  <c r="Q234" i="12"/>
  <c r="S234" i="12"/>
  <c r="Y234" i="12"/>
  <c r="W234" i="12"/>
  <c r="M235" i="12"/>
  <c r="L235" i="12"/>
  <c r="Q235" i="12"/>
  <c r="Y235" i="12"/>
  <c r="W235" i="12"/>
  <c r="M236" i="12"/>
  <c r="L236" i="12"/>
  <c r="Q236" i="12"/>
  <c r="Y236" i="12"/>
  <c r="W236" i="12"/>
  <c r="M237" i="12"/>
  <c r="L237" i="12"/>
  <c r="Q237" i="12"/>
  <c r="S237" i="12"/>
  <c r="Y237" i="12"/>
  <c r="W237" i="12"/>
  <c r="M238" i="12"/>
  <c r="L238" i="12"/>
  <c r="Q238" i="12"/>
  <c r="Y238" i="12"/>
  <c r="W238" i="12"/>
  <c r="M239" i="12"/>
  <c r="L239" i="12"/>
  <c r="Q239" i="12"/>
  <c r="S239" i="12"/>
  <c r="Y239" i="12"/>
  <c r="W239" i="12"/>
  <c r="M240" i="12"/>
  <c r="L240" i="12"/>
  <c r="Q240" i="12"/>
  <c r="Y240" i="12"/>
  <c r="W240" i="12"/>
  <c r="M241" i="12"/>
  <c r="L241" i="12"/>
  <c r="Q241" i="12"/>
  <c r="S241" i="12"/>
  <c r="Y241" i="12"/>
  <c r="W241" i="12"/>
  <c r="M242" i="12"/>
  <c r="L242" i="12"/>
  <c r="Q242" i="12"/>
  <c r="S242" i="12"/>
  <c r="W242" i="12"/>
  <c r="Y242" i="12"/>
  <c r="M243" i="12"/>
  <c r="L243" i="12"/>
  <c r="Q243" i="12"/>
  <c r="Y243" i="12"/>
  <c r="W243" i="12"/>
  <c r="M244" i="12"/>
  <c r="L244" i="12"/>
  <c r="Q244" i="12"/>
  <c r="S244" i="12"/>
  <c r="Y244" i="12"/>
  <c r="W244" i="12"/>
  <c r="M245" i="12"/>
  <c r="L245" i="12"/>
  <c r="Q245" i="12"/>
  <c r="Y245" i="12"/>
  <c r="W245" i="12"/>
  <c r="M246" i="12"/>
  <c r="L246" i="12"/>
  <c r="Q246" i="12"/>
  <c r="S246" i="12"/>
  <c r="Y246" i="12"/>
  <c r="W246" i="12"/>
  <c r="M247" i="12"/>
  <c r="L247" i="12"/>
  <c r="Q247" i="12"/>
  <c r="Y247" i="12"/>
  <c r="W247" i="12"/>
  <c r="M248" i="12"/>
  <c r="L248" i="12"/>
  <c r="Q248" i="12"/>
  <c r="W248" i="12"/>
  <c r="Y248" i="12"/>
  <c r="M249" i="12"/>
  <c r="L249" i="12"/>
  <c r="Q249" i="12"/>
  <c r="W249" i="12"/>
  <c r="Y249" i="12"/>
  <c r="M250" i="12"/>
  <c r="L250" i="12"/>
  <c r="Q250" i="12"/>
  <c r="S250" i="12"/>
  <c r="W250" i="12"/>
  <c r="Y250" i="12"/>
  <c r="M251" i="12"/>
  <c r="L251" i="12"/>
  <c r="Q251" i="12"/>
  <c r="W251" i="12"/>
  <c r="Y251" i="12"/>
  <c r="M252" i="12"/>
  <c r="L252" i="12"/>
  <c r="Q252" i="12"/>
  <c r="S252" i="12"/>
  <c r="W252" i="12"/>
  <c r="Y252" i="12"/>
  <c r="M253" i="12"/>
  <c r="L253" i="12"/>
  <c r="Q253" i="12"/>
  <c r="Y253" i="12"/>
  <c r="W253" i="12"/>
  <c r="M254" i="12"/>
  <c r="L254" i="12"/>
  <c r="Q254" i="12"/>
  <c r="S254" i="12"/>
  <c r="Y254" i="12"/>
  <c r="W254" i="12"/>
  <c r="M255" i="12"/>
  <c r="L255" i="12"/>
  <c r="S255" i="12"/>
  <c r="Q255" i="12"/>
  <c r="Y255" i="12"/>
  <c r="W255" i="12"/>
  <c r="M256" i="12"/>
  <c r="L256" i="12"/>
  <c r="S256" i="12"/>
  <c r="Q256" i="12"/>
  <c r="Y256" i="12"/>
  <c r="W256" i="12"/>
  <c r="M257" i="12"/>
  <c r="L257" i="12"/>
  <c r="Q257" i="12"/>
  <c r="Y257" i="12"/>
  <c r="W257" i="12"/>
  <c r="M258" i="12"/>
  <c r="L258" i="12"/>
  <c r="Q258" i="12"/>
  <c r="S258" i="12"/>
  <c r="Y258" i="12"/>
  <c r="W258" i="12"/>
  <c r="M259" i="12"/>
  <c r="L259" i="12"/>
  <c r="Q259" i="12"/>
  <c r="Y259" i="12"/>
  <c r="W259" i="12"/>
  <c r="M260" i="12"/>
  <c r="L260" i="12"/>
  <c r="Q260" i="12"/>
  <c r="S260" i="12"/>
  <c r="Y260" i="12"/>
  <c r="W260" i="12"/>
  <c r="M261" i="12"/>
  <c r="L261" i="12"/>
  <c r="Q261" i="12"/>
  <c r="S261" i="12"/>
  <c r="Y261" i="12"/>
  <c r="W261" i="12"/>
  <c r="M262" i="12"/>
  <c r="L262" i="12"/>
  <c r="Q262" i="12"/>
  <c r="Y262" i="12"/>
  <c r="W262" i="12"/>
  <c r="M263" i="12"/>
  <c r="L263" i="12"/>
  <c r="S263" i="12"/>
  <c r="Q263" i="12"/>
  <c r="Y263" i="12"/>
  <c r="W263" i="12"/>
  <c r="M264" i="12"/>
  <c r="L264" i="12"/>
  <c r="S264" i="12"/>
  <c r="Q264" i="12"/>
  <c r="Y264" i="12"/>
  <c r="W264" i="12"/>
  <c r="M265" i="12"/>
  <c r="L265" i="12"/>
  <c r="Q265" i="12"/>
  <c r="W265" i="12"/>
  <c r="Y265" i="12"/>
  <c r="M266" i="12"/>
  <c r="L266" i="12"/>
  <c r="Q266" i="12"/>
  <c r="W266" i="12"/>
  <c r="Y266" i="12"/>
  <c r="M267" i="12"/>
  <c r="L267" i="12"/>
  <c r="Q267" i="12"/>
  <c r="Y267" i="12"/>
  <c r="W267" i="12"/>
  <c r="M268" i="12"/>
  <c r="L268" i="12"/>
  <c r="Q268" i="12"/>
  <c r="S268" i="12"/>
  <c r="Y268" i="12"/>
  <c r="W268" i="12"/>
  <c r="M269" i="12"/>
  <c r="L269" i="12"/>
  <c r="Q269" i="12"/>
  <c r="Y269" i="12"/>
  <c r="W269" i="12"/>
  <c r="M270" i="12"/>
  <c r="L270" i="12"/>
  <c r="S270" i="12"/>
  <c r="Q270" i="12"/>
  <c r="Y270" i="12"/>
  <c r="W270" i="12"/>
  <c r="M271" i="12"/>
  <c r="L271" i="12"/>
  <c r="Q271" i="12"/>
  <c r="S271" i="12"/>
  <c r="Y271" i="12"/>
  <c r="W271" i="12"/>
  <c r="M272" i="12"/>
  <c r="L272" i="12"/>
  <c r="Q272" i="12"/>
  <c r="Y272" i="12"/>
  <c r="W272" i="12"/>
  <c r="M273" i="12"/>
  <c r="L273" i="12"/>
  <c r="Q273" i="12"/>
  <c r="Y273" i="12"/>
  <c r="W273" i="12"/>
  <c r="M274" i="12"/>
  <c r="L274" i="12"/>
  <c r="Q274" i="12"/>
  <c r="S274" i="12"/>
  <c r="W274" i="12"/>
  <c r="Y274" i="12"/>
  <c r="M275" i="12"/>
  <c r="L275" i="12"/>
  <c r="Q275" i="12"/>
  <c r="S275" i="12"/>
  <c r="W275" i="12"/>
  <c r="Y275" i="12"/>
  <c r="M276" i="12"/>
  <c r="L276" i="12"/>
  <c r="Q276" i="12"/>
  <c r="W276" i="12"/>
  <c r="Y276" i="12"/>
  <c r="M277" i="12"/>
  <c r="L277" i="12"/>
  <c r="Q277" i="12"/>
  <c r="S277" i="12"/>
  <c r="Y277" i="12"/>
  <c r="W277" i="12"/>
  <c r="M278" i="12"/>
  <c r="L278" i="12"/>
  <c r="Q278" i="12"/>
  <c r="Y278" i="12"/>
  <c r="W278" i="12"/>
  <c r="M279" i="12"/>
  <c r="L279" i="12"/>
  <c r="Q279" i="12"/>
  <c r="S279" i="12"/>
  <c r="W279" i="12"/>
  <c r="Y279" i="12"/>
  <c r="M280" i="12"/>
  <c r="L280" i="12"/>
  <c r="S280" i="12"/>
  <c r="Q280" i="12"/>
  <c r="Y280" i="12"/>
  <c r="W280" i="12"/>
  <c r="M281" i="12"/>
  <c r="L281" i="12"/>
  <c r="Q281" i="12"/>
  <c r="W281" i="12"/>
  <c r="Y281" i="12"/>
  <c r="M282" i="12"/>
  <c r="L282" i="12"/>
  <c r="S282" i="12"/>
  <c r="Q282" i="12"/>
  <c r="W282" i="12"/>
  <c r="Y282" i="12"/>
  <c r="M283" i="12"/>
  <c r="L283" i="12"/>
  <c r="Q283" i="12"/>
  <c r="Y283" i="12"/>
  <c r="W283" i="12"/>
  <c r="M284" i="12"/>
  <c r="L284" i="12"/>
  <c r="Q284" i="12"/>
  <c r="Y284" i="12"/>
  <c r="W284" i="12"/>
  <c r="M285" i="12"/>
  <c r="L285" i="12"/>
  <c r="Q285" i="12"/>
  <c r="Y285" i="12"/>
  <c r="W285" i="12"/>
  <c r="M286" i="12"/>
  <c r="L286" i="12"/>
  <c r="Q286" i="12"/>
  <c r="S286" i="12"/>
  <c r="Y286" i="12"/>
  <c r="W286" i="12"/>
  <c r="M287" i="12"/>
  <c r="L287" i="12"/>
  <c r="Q287" i="12"/>
  <c r="W287" i="12"/>
  <c r="Y287" i="12"/>
  <c r="M288" i="12"/>
  <c r="L288" i="12"/>
  <c r="Q288" i="12"/>
  <c r="Y288" i="12"/>
  <c r="W288" i="12"/>
  <c r="M289" i="12"/>
  <c r="L289" i="12"/>
  <c r="Q289" i="12"/>
  <c r="S289" i="12"/>
  <c r="Y289" i="12"/>
  <c r="W289" i="12"/>
  <c r="M290" i="12"/>
  <c r="L290" i="12"/>
  <c r="Q290" i="12"/>
  <c r="S290" i="12"/>
  <c r="Y290" i="12"/>
  <c r="W290" i="12"/>
  <c r="M291" i="12"/>
  <c r="L291" i="12"/>
  <c r="Q291" i="12"/>
  <c r="Y291" i="12"/>
  <c r="W291" i="12"/>
  <c r="M292" i="12"/>
  <c r="L292" i="12"/>
  <c r="Q292" i="12"/>
  <c r="S292" i="12"/>
  <c r="Y292" i="12"/>
  <c r="W292" i="12"/>
  <c r="M293" i="12"/>
  <c r="L293" i="12"/>
  <c r="Q293" i="12"/>
  <c r="S293" i="12"/>
  <c r="Y293" i="12"/>
  <c r="W293" i="12"/>
  <c r="M294" i="12"/>
  <c r="L294" i="12"/>
  <c r="Q294" i="12"/>
  <c r="S294" i="12"/>
  <c r="Y294" i="12"/>
  <c r="W294" i="12"/>
  <c r="M295" i="12"/>
  <c r="L295" i="12"/>
  <c r="S295" i="12"/>
  <c r="Q295" i="12"/>
  <c r="Y295" i="12"/>
  <c r="W295" i="12"/>
  <c r="M296" i="12"/>
  <c r="L296" i="12"/>
  <c r="Q296" i="12"/>
  <c r="W296" i="12"/>
  <c r="Y296" i="12"/>
  <c r="M297" i="12"/>
  <c r="L297" i="12"/>
  <c r="S297" i="12"/>
  <c r="Q297" i="12"/>
  <c r="W297" i="12"/>
  <c r="Y297" i="12"/>
  <c r="M298" i="12"/>
  <c r="L298" i="12"/>
  <c r="Q298" i="12"/>
  <c r="Y298" i="12"/>
  <c r="W298" i="12"/>
  <c r="M299" i="12"/>
  <c r="L299" i="12"/>
  <c r="Q299" i="12"/>
  <c r="Y299" i="12"/>
  <c r="W299" i="12"/>
  <c r="M300" i="12"/>
  <c r="L300" i="12"/>
  <c r="Q300" i="12"/>
  <c r="Y300" i="12"/>
  <c r="W300" i="12"/>
  <c r="M301" i="12"/>
  <c r="L301" i="12"/>
  <c r="Q301" i="12"/>
  <c r="S301" i="12"/>
  <c r="Y301" i="12"/>
  <c r="W301" i="12"/>
  <c r="M302" i="12"/>
  <c r="L302" i="12"/>
  <c r="Q302" i="12"/>
  <c r="Y302" i="12"/>
  <c r="W302" i="12"/>
  <c r="M303" i="12"/>
  <c r="L303" i="12"/>
  <c r="Q303" i="12"/>
  <c r="S303" i="12"/>
  <c r="W303" i="12"/>
  <c r="Y303" i="12"/>
  <c r="M304" i="12"/>
  <c r="L304" i="12"/>
  <c r="Q304" i="12"/>
  <c r="S304" i="12"/>
  <c r="W304" i="12"/>
  <c r="Y304" i="12"/>
  <c r="M305" i="12"/>
  <c r="L305" i="12"/>
  <c r="Q305" i="12"/>
  <c r="W305" i="12"/>
  <c r="Y305" i="12"/>
  <c r="M306" i="12"/>
  <c r="L306" i="12"/>
  <c r="Q306" i="12"/>
  <c r="S306" i="12"/>
  <c r="Y306" i="12"/>
  <c r="W306" i="12"/>
  <c r="M307" i="12"/>
  <c r="L307" i="12"/>
  <c r="Q307" i="12"/>
  <c r="Y307" i="12"/>
  <c r="W307" i="12"/>
  <c r="M308" i="12"/>
  <c r="L308" i="12"/>
  <c r="Q308" i="12"/>
  <c r="S308" i="12"/>
  <c r="Y308" i="12"/>
  <c r="W308" i="12"/>
  <c r="M309" i="12"/>
  <c r="L309" i="12"/>
  <c r="Q309" i="12"/>
  <c r="S309" i="12"/>
  <c r="Y309" i="12"/>
  <c r="W309" i="12"/>
  <c r="M310" i="12"/>
  <c r="L310" i="12"/>
  <c r="S310" i="12"/>
  <c r="Q310" i="12"/>
  <c r="Y310" i="12"/>
  <c r="W310" i="12"/>
  <c r="M311" i="12"/>
  <c r="L311" i="12"/>
  <c r="Q311" i="12"/>
  <c r="W311" i="12"/>
  <c r="Y311" i="12"/>
  <c r="M312" i="12"/>
  <c r="L312" i="12"/>
  <c r="S312" i="12"/>
  <c r="Q312" i="12"/>
  <c r="W312" i="12"/>
  <c r="Y312" i="12"/>
  <c r="M313" i="12"/>
  <c r="L313" i="12"/>
  <c r="Q313" i="12"/>
  <c r="Y313" i="12"/>
  <c r="W313" i="12"/>
  <c r="M314" i="12"/>
  <c r="L314" i="12"/>
  <c r="Q314" i="12"/>
  <c r="Y314" i="12"/>
  <c r="W314" i="12"/>
  <c r="M315" i="12"/>
  <c r="L315" i="12"/>
  <c r="Q315" i="12"/>
  <c r="Y315" i="12"/>
  <c r="W315" i="12"/>
  <c r="M316" i="12"/>
  <c r="L316" i="12"/>
  <c r="Q316" i="12"/>
  <c r="S316" i="12"/>
  <c r="Y316" i="12"/>
  <c r="W316" i="12"/>
  <c r="M317" i="12"/>
  <c r="L317" i="12"/>
  <c r="Q317" i="12"/>
  <c r="Y317" i="12"/>
  <c r="W317" i="12"/>
  <c r="M318" i="12"/>
  <c r="L318" i="12"/>
  <c r="Q318" i="12"/>
  <c r="Y318" i="12"/>
  <c r="W318" i="12"/>
  <c r="M319" i="12"/>
  <c r="L319" i="12"/>
  <c r="Q319" i="12"/>
  <c r="S319" i="12"/>
  <c r="Y319" i="12"/>
  <c r="W319" i="12"/>
  <c r="M320" i="12"/>
  <c r="L320" i="12"/>
  <c r="Q320" i="12"/>
  <c r="S320" i="12"/>
  <c r="W320" i="12"/>
  <c r="Y320" i="12"/>
  <c r="M321" i="12"/>
  <c r="L321" i="12"/>
  <c r="Q321" i="12"/>
  <c r="Y321" i="12"/>
  <c r="W321" i="12"/>
  <c r="M322" i="12"/>
  <c r="L322" i="12"/>
  <c r="Q322" i="12"/>
  <c r="S322" i="12"/>
  <c r="Y322" i="12"/>
  <c r="W322" i="12"/>
  <c r="M323" i="12"/>
  <c r="L323" i="12"/>
  <c r="Q323" i="12"/>
  <c r="Y323" i="12"/>
  <c r="W323" i="12"/>
  <c r="M324" i="12"/>
  <c r="L324" i="12"/>
  <c r="Q324" i="12"/>
  <c r="S324" i="12"/>
  <c r="W324" i="12"/>
  <c r="Y324" i="12"/>
  <c r="M325" i="12"/>
  <c r="L325" i="12"/>
  <c r="Q325" i="12"/>
  <c r="S325" i="12"/>
  <c r="W325" i="12"/>
  <c r="Y325" i="12"/>
  <c r="M326" i="12"/>
  <c r="L326" i="12"/>
  <c r="S326" i="12"/>
  <c r="Q326" i="12"/>
  <c r="Y326" i="12"/>
  <c r="W326" i="12"/>
  <c r="M327" i="12"/>
  <c r="L327" i="12"/>
  <c r="Q327" i="12"/>
  <c r="W327" i="12"/>
  <c r="Y327" i="12"/>
  <c r="M328" i="12"/>
  <c r="L328" i="12"/>
  <c r="S328" i="12"/>
  <c r="Q328" i="12"/>
  <c r="W328" i="12"/>
  <c r="Y328" i="12"/>
  <c r="M329" i="12"/>
  <c r="L329" i="12"/>
  <c r="Q329" i="12"/>
  <c r="Y329" i="12"/>
  <c r="W329" i="12"/>
  <c r="M330" i="12"/>
  <c r="L330" i="12"/>
  <c r="Q330" i="12"/>
  <c r="Y330" i="12"/>
  <c r="W330" i="12"/>
  <c r="M331" i="12"/>
  <c r="L331" i="12"/>
  <c r="Q331" i="12"/>
  <c r="Y331" i="12"/>
  <c r="W331" i="12"/>
  <c r="M332" i="12"/>
  <c r="L332" i="12"/>
  <c r="Q332" i="12"/>
  <c r="S332" i="12"/>
  <c r="Y332" i="12"/>
  <c r="W332" i="12"/>
  <c r="M333" i="12"/>
  <c r="L333" i="12"/>
  <c r="Q333" i="12"/>
  <c r="Y333" i="12"/>
  <c r="W333" i="12"/>
  <c r="M334" i="12"/>
  <c r="L334" i="12"/>
  <c r="Q334" i="12"/>
  <c r="Y334" i="12"/>
  <c r="W334" i="12"/>
  <c r="M335" i="12"/>
  <c r="L335" i="12"/>
  <c r="Q335" i="12"/>
  <c r="S335" i="12"/>
  <c r="W335" i="12"/>
  <c r="Y335" i="12"/>
  <c r="M336" i="12"/>
  <c r="L336" i="12"/>
  <c r="Q336" i="12"/>
  <c r="S336" i="12"/>
  <c r="W336" i="12"/>
  <c r="Y336" i="12"/>
  <c r="M337" i="12"/>
  <c r="L337" i="12"/>
  <c r="Q337" i="12"/>
  <c r="W337" i="12"/>
  <c r="Y337" i="12"/>
  <c r="M338" i="12"/>
  <c r="L338" i="12"/>
  <c r="Q338" i="12"/>
  <c r="Y338" i="12"/>
  <c r="W338" i="12"/>
  <c r="M339" i="12"/>
  <c r="L339" i="12"/>
  <c r="Q339" i="12"/>
  <c r="S339" i="12"/>
  <c r="Y339" i="12"/>
  <c r="W339" i="12"/>
  <c r="M340" i="12"/>
  <c r="L340" i="12"/>
  <c r="Q340" i="12"/>
  <c r="S340" i="12"/>
  <c r="Y340" i="12"/>
  <c r="W340" i="12"/>
  <c r="M341" i="12"/>
  <c r="L341" i="12"/>
  <c r="S341" i="12"/>
  <c r="Q341" i="12"/>
  <c r="Y341" i="12"/>
  <c r="W341" i="12"/>
  <c r="M342" i="12"/>
  <c r="L342" i="12"/>
  <c r="Q342" i="12"/>
  <c r="W342" i="12"/>
  <c r="Y342" i="12"/>
  <c r="M343" i="12"/>
  <c r="L343" i="12"/>
  <c r="S343" i="12"/>
  <c r="Q343" i="12"/>
  <c r="W343" i="12"/>
  <c r="Y343" i="12"/>
  <c r="M344" i="12"/>
  <c r="L344" i="12"/>
  <c r="Q344" i="12"/>
  <c r="Y344" i="12"/>
  <c r="W344" i="12"/>
  <c r="M345" i="12"/>
  <c r="L345" i="12"/>
  <c r="Q345" i="12"/>
  <c r="Y345" i="12"/>
  <c r="W345" i="12"/>
  <c r="M346" i="12"/>
  <c r="L346" i="12"/>
  <c r="Q346" i="12"/>
  <c r="W346" i="12"/>
  <c r="Y346" i="12"/>
  <c r="M347" i="12"/>
  <c r="L347" i="12"/>
  <c r="Q347" i="12"/>
  <c r="S347" i="12"/>
  <c r="W347" i="12"/>
  <c r="Y347" i="12"/>
  <c r="M348" i="12"/>
  <c r="L348" i="12"/>
  <c r="Q348" i="12"/>
  <c r="W348" i="12"/>
  <c r="Y348" i="12"/>
  <c r="M349" i="12"/>
  <c r="L349" i="12"/>
  <c r="Q349" i="12"/>
  <c r="Y349" i="12"/>
  <c r="W349" i="12"/>
  <c r="M350" i="12"/>
  <c r="L350" i="12"/>
  <c r="Q350" i="12"/>
  <c r="S350" i="12"/>
  <c r="Y350" i="12"/>
  <c r="W350" i="12"/>
  <c r="M351" i="12"/>
  <c r="L351" i="12"/>
  <c r="Q351" i="12"/>
  <c r="S351" i="12"/>
  <c r="W351" i="12"/>
  <c r="Y351" i="12"/>
  <c r="M352" i="12"/>
  <c r="L352" i="12"/>
  <c r="Q352" i="12"/>
  <c r="Y352" i="12"/>
  <c r="W352" i="12"/>
  <c r="M353" i="12"/>
  <c r="L353" i="12"/>
  <c r="Q353" i="12"/>
  <c r="S353" i="12"/>
  <c r="Y353" i="12"/>
  <c r="W353" i="12"/>
  <c r="M354" i="12"/>
  <c r="L354" i="12"/>
  <c r="Q354" i="12"/>
  <c r="Y354" i="12"/>
  <c r="W354" i="12"/>
  <c r="M355" i="12"/>
  <c r="L355" i="12"/>
  <c r="Q355" i="12"/>
  <c r="S355" i="12"/>
  <c r="W355" i="12"/>
  <c r="Y355" i="12"/>
  <c r="M356" i="12"/>
  <c r="L356" i="12"/>
  <c r="S356" i="12"/>
  <c r="Q356" i="12"/>
  <c r="Y356" i="12"/>
  <c r="W356" i="12"/>
  <c r="M357" i="12"/>
  <c r="L357" i="12"/>
  <c r="Q357" i="12"/>
  <c r="Y357" i="12"/>
  <c r="W357" i="12"/>
  <c r="M358" i="12"/>
  <c r="L358" i="12"/>
  <c r="S358" i="12"/>
  <c r="Q358" i="12"/>
  <c r="Y358" i="12"/>
  <c r="W358" i="12"/>
  <c r="M359" i="12"/>
  <c r="L359" i="12"/>
  <c r="Q359" i="12"/>
  <c r="Y359" i="12"/>
  <c r="W359" i="12"/>
  <c r="M360" i="12"/>
  <c r="L360" i="12"/>
  <c r="Q360" i="12"/>
  <c r="Y360" i="12"/>
  <c r="W360" i="12"/>
  <c r="M361" i="12"/>
  <c r="L361" i="12"/>
  <c r="Q361" i="12"/>
  <c r="Y361" i="12"/>
  <c r="W361" i="12"/>
  <c r="M362" i="12"/>
  <c r="L362" i="12"/>
  <c r="Q362" i="12"/>
  <c r="S362" i="12"/>
  <c r="Y362" i="12"/>
  <c r="W362" i="12"/>
  <c r="M363" i="12"/>
  <c r="L363" i="12"/>
  <c r="Q363" i="12"/>
  <c r="W363" i="12"/>
  <c r="Y363" i="12"/>
  <c r="M364" i="12"/>
  <c r="L364" i="12"/>
  <c r="S364" i="12"/>
  <c r="Q364" i="12"/>
  <c r="W364" i="12"/>
  <c r="Y364" i="12"/>
  <c r="M365" i="12"/>
  <c r="L365" i="12"/>
  <c r="Q365" i="12"/>
  <c r="Y365" i="12"/>
  <c r="W365" i="12"/>
  <c r="M366" i="12"/>
  <c r="L366" i="12"/>
  <c r="Q366" i="12"/>
  <c r="Y366" i="12"/>
  <c r="W366" i="12"/>
  <c r="M367" i="12"/>
  <c r="L367" i="12"/>
  <c r="Q367" i="12"/>
  <c r="S367" i="12"/>
  <c r="W367" i="12"/>
  <c r="Y367" i="12"/>
  <c r="M368" i="12"/>
  <c r="L368" i="12"/>
  <c r="Q368" i="12"/>
  <c r="S368" i="12"/>
  <c r="Y368" i="12"/>
  <c r="W368" i="12"/>
  <c r="M369" i="12"/>
  <c r="L369" i="12"/>
  <c r="Q369" i="12"/>
  <c r="Y369" i="12"/>
  <c r="W369" i="12"/>
  <c r="M370" i="12"/>
  <c r="L370" i="12"/>
  <c r="Q370" i="12"/>
  <c r="S370" i="12"/>
  <c r="Y370" i="12"/>
  <c r="W370" i="12"/>
  <c r="M371" i="12"/>
  <c r="L371" i="12"/>
  <c r="Q371" i="12"/>
  <c r="Y371" i="12"/>
  <c r="W371" i="12"/>
  <c r="M372" i="12"/>
  <c r="L372" i="12"/>
  <c r="S372" i="12"/>
  <c r="Q372" i="12"/>
  <c r="Y372" i="12"/>
  <c r="W372" i="12"/>
  <c r="M373" i="12"/>
  <c r="L373" i="12"/>
  <c r="Q373" i="12"/>
  <c r="S373" i="12"/>
  <c r="Y373" i="12"/>
  <c r="W373" i="12"/>
  <c r="M374" i="12"/>
  <c r="L374" i="12"/>
  <c r="Q374" i="12"/>
  <c r="S374" i="12"/>
  <c r="Y374" i="12"/>
  <c r="W374" i="12"/>
  <c r="M375" i="12"/>
  <c r="L375" i="12"/>
  <c r="Q375" i="12"/>
  <c r="W375" i="12"/>
  <c r="Y375" i="12"/>
  <c r="M376" i="12"/>
  <c r="L376" i="12"/>
  <c r="Q376" i="12"/>
  <c r="S376" i="12"/>
  <c r="Y376" i="12"/>
  <c r="W376" i="12"/>
  <c r="M377" i="12"/>
  <c r="L377" i="12"/>
  <c r="Q377" i="12"/>
  <c r="W377" i="12"/>
  <c r="Y377" i="12"/>
  <c r="M378" i="12"/>
  <c r="L378" i="12"/>
  <c r="S378" i="12"/>
  <c r="Q378" i="12"/>
  <c r="W378" i="12"/>
  <c r="Y378" i="12"/>
  <c r="M379" i="12"/>
  <c r="L379" i="12"/>
  <c r="S379" i="12"/>
  <c r="Q379" i="12"/>
  <c r="Y379" i="12"/>
  <c r="W379" i="12"/>
  <c r="M380" i="12"/>
  <c r="L380" i="12"/>
  <c r="Q380" i="12"/>
  <c r="S380" i="12"/>
  <c r="Y380" i="12"/>
  <c r="W380" i="12"/>
  <c r="M381" i="12"/>
  <c r="L381" i="12"/>
  <c r="Q381" i="12"/>
  <c r="S381" i="12"/>
  <c r="Y381" i="12"/>
  <c r="W381" i="12"/>
  <c r="M382" i="12"/>
  <c r="L382" i="12"/>
  <c r="Q382" i="12"/>
  <c r="Y382" i="12"/>
  <c r="W382" i="12"/>
  <c r="M383" i="12"/>
  <c r="L383" i="12"/>
  <c r="Q383" i="12"/>
  <c r="Y383" i="12"/>
  <c r="W383" i="12"/>
  <c r="M384" i="12"/>
  <c r="L384" i="12"/>
  <c r="S384" i="12"/>
  <c r="Q384" i="12"/>
  <c r="Y384" i="12"/>
  <c r="W384" i="12"/>
  <c r="M385" i="12"/>
  <c r="L385" i="12"/>
  <c r="Q385" i="12"/>
  <c r="Y385" i="12"/>
  <c r="W385" i="12"/>
  <c r="M386" i="12"/>
  <c r="L386" i="12"/>
  <c r="Q386" i="12"/>
  <c r="Y386" i="12"/>
  <c r="W386" i="12"/>
  <c r="M387" i="12"/>
  <c r="L387" i="12"/>
  <c r="Q387" i="12"/>
  <c r="S387" i="12"/>
  <c r="Y387" i="12"/>
  <c r="W387" i="12"/>
  <c r="M388" i="12"/>
  <c r="L388" i="12"/>
  <c r="Q388" i="12"/>
  <c r="S388" i="12"/>
  <c r="W388" i="12"/>
  <c r="Y388" i="12"/>
  <c r="M389" i="12"/>
  <c r="L389" i="12"/>
  <c r="Q389" i="12"/>
  <c r="W389" i="12"/>
  <c r="Y389" i="12"/>
  <c r="M390" i="12"/>
  <c r="L390" i="12"/>
  <c r="Q390" i="12"/>
  <c r="S390" i="12"/>
  <c r="Y390" i="12"/>
  <c r="W390" i="12"/>
  <c r="M391" i="12"/>
  <c r="L391" i="12"/>
  <c r="Q391" i="12"/>
  <c r="Y391" i="12"/>
  <c r="W391" i="12"/>
  <c r="M392" i="12"/>
  <c r="L392" i="12"/>
  <c r="S392" i="12"/>
  <c r="Q392" i="12"/>
  <c r="Y392" i="12"/>
  <c r="W392" i="12"/>
  <c r="M393" i="12"/>
  <c r="L393" i="12"/>
  <c r="S393" i="12"/>
  <c r="Q393" i="12"/>
  <c r="Y393" i="12"/>
  <c r="W393" i="12"/>
  <c r="M394" i="12"/>
  <c r="L394" i="12"/>
  <c r="Q394" i="12"/>
  <c r="S394" i="12"/>
  <c r="Y394" i="12"/>
  <c r="W394" i="12"/>
  <c r="M395" i="12"/>
  <c r="L395" i="12"/>
  <c r="Q395" i="12"/>
  <c r="S395" i="12"/>
  <c r="Y395" i="12"/>
  <c r="W395" i="12"/>
  <c r="M396" i="12"/>
  <c r="L396" i="12"/>
  <c r="Q396" i="12"/>
  <c r="Y396" i="12"/>
  <c r="W396" i="12"/>
  <c r="M397" i="12"/>
  <c r="L397" i="12"/>
  <c r="Q397" i="12"/>
  <c r="S397" i="12"/>
  <c r="Y397" i="12"/>
  <c r="W397" i="12"/>
  <c r="M398" i="12"/>
  <c r="L398" i="12"/>
  <c r="Q398" i="12"/>
  <c r="Y398" i="12"/>
  <c r="W398" i="12"/>
  <c r="M399" i="12"/>
  <c r="L399" i="12"/>
  <c r="S399" i="12"/>
  <c r="Q399" i="12"/>
  <c r="Y399" i="12"/>
  <c r="W399" i="12"/>
  <c r="M400" i="12"/>
  <c r="L400" i="12"/>
  <c r="Q400" i="12"/>
  <c r="W400" i="12"/>
  <c r="Y400" i="12"/>
  <c r="M401" i="12"/>
  <c r="L401" i="12"/>
  <c r="Q401" i="12"/>
  <c r="W401" i="12"/>
  <c r="Y401" i="12"/>
  <c r="M402" i="12"/>
  <c r="L402" i="12"/>
  <c r="Q402" i="12"/>
  <c r="S402" i="12"/>
  <c r="W402" i="12"/>
  <c r="Y402" i="12"/>
  <c r="M403" i="12"/>
  <c r="L403" i="12"/>
  <c r="Q403" i="12"/>
  <c r="S403" i="12"/>
  <c r="Y403" i="12"/>
  <c r="W403" i="12"/>
  <c r="M404" i="12"/>
  <c r="L404" i="12"/>
  <c r="Q404" i="12"/>
  <c r="Y404" i="12"/>
  <c r="W404" i="12"/>
  <c r="M405" i="12"/>
  <c r="L405" i="12"/>
  <c r="Q405" i="12"/>
  <c r="S405" i="12"/>
  <c r="Y405" i="12"/>
  <c r="W405" i="12"/>
  <c r="M406" i="12"/>
  <c r="L406" i="12"/>
  <c r="S406" i="12"/>
  <c r="Q406" i="12"/>
  <c r="W406" i="12"/>
  <c r="Y406" i="12"/>
  <c r="M407" i="12"/>
  <c r="L407" i="12"/>
  <c r="S407" i="12"/>
  <c r="Q407" i="12"/>
  <c r="Y407" i="12"/>
  <c r="W407" i="12"/>
  <c r="M408" i="12"/>
  <c r="L408" i="12"/>
  <c r="Q408" i="12"/>
  <c r="W408" i="12"/>
  <c r="Y408" i="12"/>
  <c r="M409" i="12"/>
  <c r="L409" i="12"/>
  <c r="Q409" i="12"/>
  <c r="S409" i="12"/>
  <c r="Y409" i="12"/>
  <c r="W409" i="12"/>
  <c r="M410" i="12"/>
  <c r="L410" i="12"/>
  <c r="Q410" i="12"/>
  <c r="S410" i="12"/>
  <c r="Y410" i="12"/>
  <c r="W410" i="12"/>
  <c r="M411" i="12"/>
  <c r="L411" i="12"/>
  <c r="Q411" i="12"/>
  <c r="Y411" i="12"/>
  <c r="W411" i="12"/>
  <c r="M412" i="12"/>
  <c r="L412" i="12"/>
  <c r="Q412" i="12"/>
  <c r="S412" i="12"/>
  <c r="Y412" i="12"/>
  <c r="W412" i="12"/>
  <c r="M413" i="12"/>
  <c r="L413" i="12"/>
  <c r="Q413" i="12"/>
  <c r="S413" i="12"/>
  <c r="W413" i="12"/>
  <c r="Y413" i="12"/>
  <c r="M414" i="12"/>
  <c r="L414" i="12"/>
  <c r="Q414" i="12"/>
  <c r="W414" i="12"/>
  <c r="Y414" i="12"/>
  <c r="M415" i="12"/>
  <c r="L415" i="12"/>
  <c r="Q415" i="12"/>
  <c r="Y415" i="12"/>
  <c r="W415" i="12"/>
  <c r="M416" i="12"/>
  <c r="L416" i="12"/>
  <c r="Q416" i="12"/>
  <c r="S416" i="12"/>
  <c r="Y416" i="12"/>
  <c r="W416" i="12"/>
  <c r="M417" i="12"/>
  <c r="L417" i="12"/>
  <c r="Q417" i="12"/>
  <c r="S417" i="12"/>
  <c r="Y417" i="12"/>
  <c r="W417" i="12"/>
  <c r="M418" i="12"/>
  <c r="L418" i="12"/>
  <c r="S418" i="12"/>
  <c r="Q418" i="12"/>
  <c r="Y418" i="12"/>
  <c r="W418" i="12"/>
  <c r="M419" i="12"/>
  <c r="L419" i="12"/>
  <c r="S419" i="12"/>
  <c r="Q419" i="12"/>
  <c r="Y419" i="12"/>
  <c r="W419" i="12"/>
  <c r="M420" i="12"/>
  <c r="L420" i="12"/>
  <c r="Q420" i="12"/>
  <c r="Y420" i="12"/>
  <c r="W420" i="12"/>
  <c r="M421" i="12"/>
  <c r="L421" i="12"/>
  <c r="Q421" i="12"/>
  <c r="S421" i="12"/>
  <c r="Y421" i="12"/>
  <c r="W421" i="12"/>
  <c r="M422" i="12"/>
  <c r="L422" i="12"/>
  <c r="Q422" i="12"/>
  <c r="Y422" i="12"/>
  <c r="W422" i="12"/>
  <c r="M423" i="12"/>
  <c r="L423" i="12"/>
  <c r="Q423" i="12"/>
  <c r="Y423" i="12"/>
  <c r="W423" i="12"/>
  <c r="M424" i="12"/>
  <c r="L424" i="12"/>
  <c r="Q424" i="12"/>
  <c r="S424" i="12"/>
  <c r="Y424" i="12"/>
  <c r="W424" i="12"/>
  <c r="M425" i="12"/>
  <c r="L425" i="12"/>
  <c r="Q425" i="12"/>
  <c r="S425" i="12"/>
  <c r="W425" i="12"/>
  <c r="Y425" i="12"/>
  <c r="M426" i="12"/>
  <c r="L426" i="12"/>
  <c r="S426" i="12"/>
  <c r="Q426" i="12"/>
  <c r="W426" i="12"/>
  <c r="Y426" i="12"/>
  <c r="M427" i="12"/>
  <c r="L427" i="12"/>
  <c r="Q427" i="12"/>
  <c r="Y427" i="12"/>
  <c r="W427" i="12"/>
  <c r="M428" i="12"/>
  <c r="L428" i="12"/>
  <c r="Q428" i="12"/>
  <c r="Y428" i="12"/>
  <c r="W428" i="12"/>
  <c r="M429" i="12"/>
  <c r="L429" i="12"/>
  <c r="Q429" i="12"/>
  <c r="S429" i="12"/>
  <c r="Y429" i="12"/>
  <c r="W429" i="12"/>
  <c r="M430" i="12"/>
  <c r="L430" i="12"/>
  <c r="Q430" i="12"/>
  <c r="Y430" i="12"/>
  <c r="W430" i="12"/>
  <c r="M431" i="12"/>
  <c r="L431" i="12"/>
  <c r="Q431" i="12"/>
  <c r="Y431" i="12"/>
  <c r="W431" i="12"/>
  <c r="M432" i="12"/>
  <c r="L432" i="12"/>
  <c r="Q432" i="12"/>
  <c r="S432" i="12"/>
  <c r="Y432" i="12"/>
  <c r="W432" i="12"/>
  <c r="M433" i="12"/>
  <c r="L433" i="12"/>
  <c r="Q433" i="12"/>
  <c r="S433" i="12"/>
  <c r="Y433" i="12"/>
  <c r="W433" i="12"/>
  <c r="M434" i="12"/>
  <c r="L434" i="12"/>
  <c r="Q434" i="12"/>
  <c r="Y434" i="12"/>
  <c r="W434" i="12"/>
  <c r="M435" i="12"/>
  <c r="L435" i="12"/>
  <c r="Q435" i="12"/>
  <c r="Y435" i="12"/>
  <c r="W435" i="12"/>
  <c r="M436" i="12"/>
  <c r="L436" i="12"/>
  <c r="Q436" i="12"/>
  <c r="Y436" i="12"/>
  <c r="W436" i="12"/>
  <c r="M437" i="12"/>
  <c r="L437" i="12"/>
  <c r="S437" i="12"/>
  <c r="Q437" i="12"/>
  <c r="Y437" i="12"/>
  <c r="W437" i="12"/>
  <c r="M438" i="12"/>
  <c r="L438" i="12"/>
  <c r="Q438" i="12"/>
  <c r="Y438" i="12"/>
  <c r="W438" i="12"/>
  <c r="M439" i="12"/>
  <c r="L439" i="12"/>
  <c r="Q439" i="12"/>
  <c r="Y439" i="12"/>
  <c r="W439" i="12"/>
  <c r="M440" i="12"/>
  <c r="L440" i="12"/>
  <c r="Q440" i="12"/>
  <c r="S440" i="12"/>
  <c r="Y440" i="12"/>
  <c r="W440" i="12"/>
  <c r="M441" i="12"/>
  <c r="L441" i="12"/>
  <c r="Q441" i="12"/>
  <c r="S441" i="12"/>
  <c r="Y441" i="12"/>
  <c r="W441" i="12"/>
  <c r="M442" i="12"/>
  <c r="L442" i="12"/>
  <c r="Q442" i="12"/>
  <c r="Y442" i="12"/>
  <c r="W442" i="12"/>
  <c r="M443" i="12"/>
  <c r="L443" i="12"/>
  <c r="S443" i="12"/>
  <c r="Q443" i="12"/>
  <c r="Y443" i="12"/>
  <c r="W443" i="12"/>
  <c r="M444" i="12"/>
  <c r="L444" i="12"/>
  <c r="S444" i="12"/>
  <c r="Q444" i="12"/>
  <c r="Y444" i="12"/>
  <c r="W444" i="12"/>
  <c r="M445" i="12"/>
  <c r="L445" i="12"/>
  <c r="Q445" i="12"/>
  <c r="Y445" i="12"/>
  <c r="W445" i="12"/>
  <c r="M446" i="12"/>
  <c r="L446" i="12"/>
  <c r="Q446" i="12"/>
  <c r="Y446" i="12"/>
  <c r="W446" i="12"/>
  <c r="M447" i="12"/>
  <c r="L447" i="12"/>
  <c r="Q447" i="12"/>
  <c r="S447" i="12"/>
  <c r="Y447" i="12"/>
  <c r="W447" i="12"/>
  <c r="M448" i="12"/>
  <c r="L448" i="12"/>
  <c r="Q448" i="12"/>
  <c r="S448" i="12"/>
  <c r="Y448" i="12"/>
  <c r="W448" i="12"/>
  <c r="M449" i="12"/>
  <c r="L449" i="12"/>
  <c r="Q449" i="12"/>
  <c r="Y449" i="12"/>
  <c r="W449" i="12"/>
  <c r="M450" i="12"/>
  <c r="L450" i="12"/>
  <c r="S450" i="12"/>
  <c r="Q450" i="12"/>
  <c r="Y450" i="12"/>
  <c r="W450" i="12"/>
  <c r="M451" i="12"/>
  <c r="L451" i="12"/>
  <c r="Q451" i="12"/>
  <c r="Y451" i="12"/>
  <c r="W451" i="12"/>
  <c r="M452" i="12"/>
  <c r="L452" i="12"/>
  <c r="S452" i="12"/>
  <c r="Q452" i="12"/>
  <c r="Y452" i="12"/>
  <c r="W452" i="12"/>
  <c r="M453" i="12"/>
  <c r="L453" i="12"/>
  <c r="Q453" i="12"/>
  <c r="Y453" i="12"/>
  <c r="W453" i="12"/>
  <c r="M454" i="12"/>
  <c r="L454" i="12"/>
  <c r="Q454" i="12"/>
  <c r="Y454" i="12"/>
  <c r="W454" i="12"/>
  <c r="M455" i="12"/>
  <c r="L455" i="12"/>
  <c r="Q455" i="12"/>
  <c r="S455" i="12"/>
  <c r="W455" i="12"/>
  <c r="Y455" i="12"/>
  <c r="M456" i="12"/>
  <c r="L456" i="12"/>
  <c r="Q456" i="12"/>
  <c r="S456" i="12"/>
  <c r="Y456" i="12"/>
  <c r="W456" i="12"/>
  <c r="M457" i="12"/>
  <c r="L457" i="12"/>
  <c r="Q457" i="12"/>
  <c r="Y457" i="12"/>
  <c r="W457" i="12"/>
  <c r="M458" i="12"/>
  <c r="L458" i="12"/>
  <c r="Q458" i="12"/>
  <c r="Y458" i="12"/>
  <c r="W458" i="12"/>
  <c r="M459" i="12"/>
  <c r="L459" i="12"/>
  <c r="S459" i="12"/>
  <c r="Q459" i="12"/>
  <c r="Y459" i="12"/>
  <c r="W459" i="12"/>
  <c r="M460" i="12"/>
  <c r="L460" i="12"/>
  <c r="Q460" i="12"/>
  <c r="Y460" i="12"/>
  <c r="W460" i="12"/>
  <c r="M461" i="12"/>
  <c r="L461" i="12"/>
  <c r="Q461" i="12"/>
  <c r="Y461" i="12"/>
  <c r="W461" i="12"/>
  <c r="M462" i="12"/>
  <c r="L462" i="12"/>
  <c r="Q462" i="12"/>
  <c r="Y462" i="12"/>
  <c r="W462" i="12"/>
  <c r="M463" i="12"/>
  <c r="L463" i="12"/>
  <c r="Q463" i="12"/>
  <c r="S463" i="12"/>
  <c r="Y463" i="12"/>
  <c r="W463" i="12"/>
  <c r="M464" i="12"/>
  <c r="L464" i="12"/>
  <c r="Q464" i="12"/>
  <c r="Y464" i="12"/>
  <c r="W464" i="12"/>
  <c r="M465" i="12"/>
  <c r="L465" i="12"/>
  <c r="S465" i="12"/>
  <c r="Q465" i="12"/>
  <c r="Y465" i="12"/>
  <c r="W465" i="12"/>
  <c r="M466" i="12"/>
  <c r="L466" i="12"/>
  <c r="Q466" i="12"/>
  <c r="Y466" i="12"/>
  <c r="W466" i="12"/>
  <c r="M467" i="12"/>
  <c r="L467" i="12"/>
  <c r="S467" i="12"/>
  <c r="Q467" i="12"/>
  <c r="Y467" i="12"/>
  <c r="W467" i="12"/>
  <c r="M468" i="12"/>
  <c r="L468" i="12"/>
  <c r="Q468" i="12"/>
  <c r="Y468" i="12"/>
  <c r="W468" i="12"/>
  <c r="M469" i="12"/>
  <c r="L469" i="12"/>
  <c r="Q469" i="12"/>
  <c r="Y469" i="12"/>
  <c r="W469" i="12"/>
  <c r="M470" i="12"/>
  <c r="L470" i="12"/>
  <c r="Q470" i="12"/>
  <c r="Y470" i="12"/>
  <c r="W470" i="12"/>
  <c r="M471" i="12"/>
  <c r="L471" i="12"/>
  <c r="Q471" i="12"/>
  <c r="W471" i="12"/>
  <c r="Y471" i="12"/>
  <c r="M472" i="12"/>
  <c r="L472" i="12"/>
  <c r="S472" i="12"/>
  <c r="Q472" i="12"/>
  <c r="Y472" i="12"/>
  <c r="W472" i="12"/>
  <c r="M473" i="12"/>
  <c r="L473" i="12"/>
  <c r="Q473" i="12"/>
  <c r="Y473" i="12"/>
  <c r="W473" i="12"/>
  <c r="M474" i="12"/>
  <c r="L474" i="12"/>
  <c r="S474" i="12"/>
  <c r="Q474" i="12"/>
  <c r="Y474" i="12"/>
  <c r="W474" i="12"/>
  <c r="M475" i="12"/>
  <c r="L475" i="12"/>
  <c r="Q475" i="12"/>
  <c r="Y475" i="12"/>
  <c r="W475" i="12"/>
  <c r="M476" i="12"/>
  <c r="L476" i="12"/>
  <c r="Q476" i="12"/>
  <c r="Y476" i="12"/>
  <c r="W476" i="12"/>
  <c r="M477" i="12"/>
  <c r="L477" i="12"/>
  <c r="Q477" i="12"/>
  <c r="Y477" i="12"/>
  <c r="W477" i="12"/>
  <c r="M478" i="12"/>
  <c r="L478" i="12"/>
  <c r="Q478" i="12"/>
  <c r="S478" i="12"/>
  <c r="Y478" i="12"/>
  <c r="W478" i="12"/>
  <c r="M479" i="12"/>
  <c r="L479" i="12"/>
  <c r="Q479" i="12"/>
  <c r="Y479" i="12"/>
  <c r="W479" i="12"/>
  <c r="M480" i="12"/>
  <c r="L480" i="12"/>
  <c r="S480" i="12"/>
  <c r="Q480" i="12"/>
  <c r="W480" i="12"/>
  <c r="Y480" i="12"/>
  <c r="M481" i="12"/>
  <c r="L481" i="12"/>
  <c r="S481" i="12"/>
  <c r="Q481" i="12"/>
  <c r="W481" i="12"/>
  <c r="Y481" i="12"/>
  <c r="M482" i="12"/>
  <c r="L482" i="12"/>
  <c r="Q482" i="12"/>
  <c r="Y482" i="12"/>
  <c r="W482" i="12"/>
  <c r="M483" i="12"/>
  <c r="L483" i="12"/>
  <c r="Q483" i="12"/>
  <c r="Y483" i="12"/>
  <c r="W483" i="12"/>
  <c r="M484" i="12"/>
  <c r="L484" i="12"/>
  <c r="Q484" i="12"/>
  <c r="S484" i="12"/>
  <c r="Y484" i="12"/>
  <c r="W484" i="12"/>
  <c r="M485" i="12"/>
  <c r="L485" i="12"/>
  <c r="Q485" i="12"/>
  <c r="S485" i="12"/>
  <c r="Y485" i="12"/>
  <c r="W485" i="12"/>
  <c r="M486" i="12"/>
  <c r="L486" i="12"/>
  <c r="Q486" i="12"/>
  <c r="Y486" i="12"/>
  <c r="W486" i="12"/>
  <c r="M487" i="12"/>
  <c r="L487" i="12"/>
  <c r="S487" i="12"/>
  <c r="Q487" i="12"/>
  <c r="Y487" i="12"/>
  <c r="W487" i="12"/>
  <c r="M488" i="12"/>
  <c r="L488" i="12"/>
  <c r="S488" i="12"/>
  <c r="Q488" i="12"/>
  <c r="Y488" i="12"/>
  <c r="W488" i="12"/>
  <c r="M489" i="12"/>
  <c r="L489" i="12"/>
  <c r="Q489" i="12"/>
  <c r="Y489" i="12"/>
  <c r="W489" i="12"/>
  <c r="M490" i="12"/>
  <c r="L490" i="12"/>
  <c r="Q490" i="12"/>
  <c r="Y490" i="12"/>
  <c r="W490" i="12"/>
  <c r="M491" i="12"/>
  <c r="L491" i="12"/>
  <c r="Q491" i="12"/>
  <c r="Y491" i="12"/>
  <c r="W491" i="12"/>
  <c r="M492" i="12"/>
  <c r="L492" i="12"/>
  <c r="Q492" i="12"/>
  <c r="S492" i="12"/>
  <c r="Y492" i="12"/>
  <c r="W492" i="12"/>
  <c r="M493" i="12"/>
  <c r="L493" i="12"/>
  <c r="Q493" i="12"/>
  <c r="Y493" i="12"/>
  <c r="W493" i="12"/>
  <c r="M494" i="12"/>
  <c r="L494" i="12"/>
  <c r="S494" i="12"/>
  <c r="Q494" i="12"/>
  <c r="Y494" i="12"/>
  <c r="W494" i="12"/>
  <c r="M495" i="12"/>
  <c r="L495" i="12"/>
  <c r="Q495" i="12"/>
  <c r="W495" i="12"/>
  <c r="Y495" i="12"/>
  <c r="M496" i="12"/>
  <c r="L496" i="12"/>
  <c r="S496" i="12"/>
  <c r="Q496" i="12"/>
  <c r="W496" i="12"/>
  <c r="Y496" i="12"/>
  <c r="M497" i="12"/>
  <c r="L497" i="12"/>
  <c r="Q497" i="12"/>
  <c r="Y497" i="12"/>
  <c r="W497" i="12"/>
  <c r="M498" i="12"/>
  <c r="L498" i="12"/>
  <c r="Q498" i="12"/>
  <c r="Y498" i="12"/>
  <c r="W498" i="12"/>
  <c r="M499" i="12"/>
  <c r="L499" i="12"/>
  <c r="Q499" i="12"/>
  <c r="S499" i="12"/>
  <c r="W499" i="12"/>
  <c r="Y499" i="12"/>
  <c r="M500" i="12"/>
  <c r="L500" i="12"/>
  <c r="Q500" i="12"/>
  <c r="S500" i="12"/>
  <c r="W500" i="12"/>
  <c r="Y500" i="12"/>
  <c r="M501" i="12"/>
  <c r="L501" i="12"/>
  <c r="Q501" i="12"/>
  <c r="Y501" i="12"/>
  <c r="W501" i="12"/>
  <c r="M502" i="12"/>
  <c r="L502" i="12"/>
  <c r="S502" i="12"/>
  <c r="Q502" i="12"/>
  <c r="Y502" i="12"/>
  <c r="W502" i="12"/>
  <c r="M503" i="12"/>
  <c r="L503" i="12"/>
  <c r="Q503" i="12"/>
  <c r="Y503" i="12"/>
  <c r="W503" i="12"/>
  <c r="M504" i="12"/>
  <c r="L504" i="12"/>
  <c r="S504" i="12"/>
  <c r="Q504" i="12"/>
  <c r="Y504" i="12"/>
  <c r="W504" i="12"/>
  <c r="M505" i="12"/>
  <c r="L505" i="12"/>
  <c r="Q505" i="12"/>
  <c r="Y505" i="12"/>
  <c r="W505" i="12"/>
  <c r="M506" i="12"/>
  <c r="L506" i="12"/>
  <c r="Q506" i="12"/>
  <c r="Y506" i="12"/>
  <c r="W506" i="12"/>
  <c r="M507" i="12"/>
  <c r="L507" i="12"/>
  <c r="Q507" i="12"/>
  <c r="S507" i="12"/>
  <c r="W507" i="12"/>
  <c r="Y507" i="12"/>
  <c r="M508" i="12"/>
  <c r="L508" i="12"/>
  <c r="Q508" i="12"/>
  <c r="S508" i="12"/>
  <c r="W508" i="12"/>
  <c r="Y508" i="12"/>
  <c r="M509" i="12"/>
  <c r="L509" i="12"/>
  <c r="Q509" i="12"/>
  <c r="Y509" i="12"/>
  <c r="W509" i="12"/>
  <c r="M510" i="12"/>
  <c r="L510" i="12"/>
  <c r="S510" i="12"/>
  <c r="Q510" i="12"/>
  <c r="Y510" i="12"/>
  <c r="W510" i="12"/>
  <c r="M511" i="12"/>
  <c r="L511" i="12"/>
  <c r="Q511" i="12"/>
  <c r="W511" i="12"/>
  <c r="Y511" i="12"/>
  <c r="M512" i="12"/>
  <c r="L512" i="12"/>
  <c r="S512" i="12"/>
  <c r="Q512" i="12"/>
  <c r="W512" i="12"/>
  <c r="Y512" i="12"/>
  <c r="M513" i="12"/>
  <c r="L513" i="12"/>
  <c r="Q513" i="12"/>
  <c r="Y513" i="12"/>
  <c r="W513" i="12"/>
  <c r="M514" i="12"/>
  <c r="L514" i="12"/>
  <c r="Q514" i="12"/>
  <c r="Y514" i="12"/>
  <c r="W514" i="12"/>
  <c r="M515" i="12"/>
  <c r="L515" i="12"/>
  <c r="Q515" i="12"/>
  <c r="S515" i="12"/>
  <c r="Y515" i="12"/>
  <c r="W515" i="12"/>
  <c r="M516" i="12"/>
  <c r="L516" i="12"/>
  <c r="Q516" i="12"/>
  <c r="S516" i="12"/>
  <c r="Y516" i="12"/>
  <c r="W516" i="12"/>
  <c r="M517" i="12"/>
  <c r="L517" i="12"/>
  <c r="Q517" i="12"/>
  <c r="Y517" i="12"/>
  <c r="W517" i="12"/>
  <c r="M518" i="12"/>
  <c r="L518" i="12"/>
  <c r="S518" i="12"/>
  <c r="Q518" i="12"/>
  <c r="Y518" i="12"/>
  <c r="W518" i="12"/>
  <c r="M519" i="12"/>
  <c r="L519" i="12"/>
  <c r="Q519" i="12"/>
  <c r="Y519" i="12"/>
  <c r="W519" i="12"/>
  <c r="M520" i="12"/>
  <c r="L520" i="12"/>
  <c r="S520" i="12"/>
  <c r="Q520" i="12"/>
  <c r="Y520" i="12"/>
  <c r="W520" i="12"/>
  <c r="M521" i="12"/>
  <c r="L521" i="12"/>
  <c r="Q521" i="12"/>
  <c r="Y521" i="12"/>
  <c r="W521" i="12"/>
  <c r="M522" i="12"/>
  <c r="L522" i="12"/>
  <c r="Q522" i="12"/>
  <c r="Y522" i="12"/>
  <c r="W522" i="12"/>
  <c r="M523" i="12"/>
  <c r="L523" i="12"/>
  <c r="Q523" i="12"/>
  <c r="W523" i="12"/>
  <c r="Y523" i="12"/>
  <c r="M524" i="12"/>
  <c r="L524" i="12"/>
  <c r="Q524" i="12"/>
  <c r="S524" i="12"/>
  <c r="Y524" i="12"/>
  <c r="W524" i="12"/>
  <c r="M525" i="12"/>
  <c r="L525" i="12"/>
  <c r="Q525" i="12"/>
  <c r="Y525" i="12"/>
  <c r="W525" i="12"/>
  <c r="M526" i="12"/>
  <c r="L526" i="12"/>
  <c r="S526" i="12"/>
  <c r="Q526" i="12"/>
  <c r="Y526" i="12"/>
  <c r="W526" i="12"/>
  <c r="M527" i="12"/>
  <c r="L527" i="12"/>
  <c r="Q527" i="12"/>
  <c r="Y527" i="12"/>
  <c r="W527" i="12"/>
  <c r="M528" i="12"/>
  <c r="L528" i="12"/>
  <c r="S528" i="12"/>
  <c r="Q528" i="12"/>
  <c r="Y528" i="12"/>
  <c r="W528" i="12"/>
  <c r="M529" i="12"/>
  <c r="L529" i="12"/>
  <c r="Q529" i="12"/>
  <c r="Y529" i="12"/>
  <c r="W529" i="12"/>
  <c r="M530" i="12"/>
  <c r="L530" i="12"/>
  <c r="Q530" i="12"/>
  <c r="W530" i="12"/>
  <c r="Y530" i="12"/>
  <c r="M531" i="12"/>
  <c r="L531" i="12"/>
  <c r="S531" i="12"/>
  <c r="Q531" i="12"/>
  <c r="W531" i="12"/>
  <c r="Y531" i="12"/>
  <c r="M532" i="12"/>
  <c r="L532" i="12"/>
  <c r="Q532" i="12"/>
  <c r="Y532" i="12"/>
  <c r="W532" i="12"/>
  <c r="M533" i="12"/>
  <c r="L533" i="12"/>
  <c r="Q533" i="12"/>
  <c r="Y533" i="12"/>
  <c r="W533" i="12"/>
  <c r="M534" i="12"/>
  <c r="L534" i="12"/>
  <c r="Q534" i="12"/>
  <c r="S534" i="12"/>
  <c r="Y534" i="12"/>
  <c r="W534" i="12"/>
  <c r="M535" i="12"/>
  <c r="L535" i="12"/>
  <c r="Q535" i="12"/>
  <c r="S535" i="12"/>
  <c r="Y535" i="12"/>
  <c r="W535" i="12"/>
  <c r="M536" i="12"/>
  <c r="L536" i="12"/>
  <c r="Q536" i="12"/>
  <c r="Y536" i="12"/>
  <c r="W536" i="12"/>
  <c r="M537" i="12"/>
  <c r="L537" i="12"/>
  <c r="Q537" i="12"/>
  <c r="S537" i="12"/>
  <c r="Y537" i="12"/>
  <c r="W537" i="12"/>
  <c r="M538" i="12"/>
  <c r="L538" i="12"/>
  <c r="Q538" i="12"/>
  <c r="Y538" i="12"/>
  <c r="W538" i="12"/>
  <c r="M539" i="12"/>
  <c r="L539" i="12"/>
  <c r="S539" i="12"/>
  <c r="Q539" i="12"/>
  <c r="Y539" i="12"/>
  <c r="W539" i="12"/>
  <c r="M540" i="12"/>
  <c r="L540" i="12"/>
  <c r="Q540" i="12"/>
  <c r="Y540" i="12"/>
  <c r="W540" i="12"/>
  <c r="M541" i="12"/>
  <c r="L541" i="12"/>
  <c r="Q541" i="12"/>
  <c r="W541" i="12"/>
  <c r="Y541" i="12"/>
  <c r="M542" i="12"/>
  <c r="L542" i="12"/>
  <c r="Q542" i="12"/>
  <c r="S542" i="12"/>
  <c r="Y542" i="12"/>
  <c r="W542" i="12"/>
  <c r="M543" i="12"/>
  <c r="L543" i="12"/>
  <c r="Q543" i="12"/>
  <c r="Y543" i="12"/>
  <c r="W543" i="12"/>
  <c r="M544" i="12"/>
  <c r="L544" i="12"/>
  <c r="Q544" i="12"/>
  <c r="S544" i="12"/>
  <c r="Y544" i="12"/>
  <c r="W544" i="12"/>
  <c r="M545" i="12"/>
  <c r="L545" i="12"/>
  <c r="Q545" i="12"/>
  <c r="Y545" i="12"/>
  <c r="W545" i="12"/>
  <c r="M546" i="12"/>
  <c r="L546" i="12"/>
  <c r="S546" i="12"/>
  <c r="Q546" i="12"/>
  <c r="Y546" i="12"/>
  <c r="W546" i="12"/>
  <c r="M547" i="12"/>
  <c r="L547" i="12"/>
  <c r="Q547" i="12"/>
  <c r="Y547" i="12"/>
  <c r="W547" i="12"/>
  <c r="M548" i="12"/>
  <c r="L548" i="12"/>
  <c r="Q548" i="12"/>
  <c r="Y548" i="12"/>
  <c r="W548" i="12"/>
  <c r="M549" i="12"/>
  <c r="L549" i="12"/>
  <c r="Q549" i="12"/>
  <c r="S549" i="12"/>
  <c r="Y549" i="12"/>
  <c r="W549" i="12"/>
  <c r="M550" i="12"/>
  <c r="L550" i="12"/>
  <c r="Q550" i="12"/>
  <c r="S550" i="12"/>
  <c r="Y550" i="12"/>
  <c r="W550" i="12"/>
  <c r="M551" i="12"/>
  <c r="L551" i="12"/>
  <c r="Q551" i="12"/>
  <c r="S551" i="12"/>
  <c r="Y551" i="12"/>
  <c r="W551" i="12"/>
  <c r="M552" i="12"/>
  <c r="L552" i="12"/>
  <c r="Q552" i="12"/>
  <c r="Y552" i="12"/>
  <c r="W552" i="12"/>
  <c r="M553" i="12"/>
  <c r="L553" i="12"/>
  <c r="S553" i="12"/>
  <c r="Q553" i="12"/>
  <c r="Y553" i="12"/>
  <c r="W553" i="12"/>
  <c r="M554" i="12"/>
  <c r="L554" i="12"/>
  <c r="Q554" i="12"/>
  <c r="W554" i="12"/>
  <c r="Y554" i="12"/>
  <c r="M555" i="12"/>
  <c r="L555" i="12"/>
  <c r="Q555" i="12"/>
  <c r="S555" i="12"/>
  <c r="Y555" i="12"/>
  <c r="W555" i="12"/>
  <c r="M556" i="12"/>
  <c r="L556" i="12"/>
  <c r="Q556" i="12"/>
  <c r="S556" i="12"/>
  <c r="Y556" i="12"/>
  <c r="W556" i="12"/>
  <c r="M557" i="12"/>
  <c r="L557" i="12"/>
  <c r="Q557" i="12"/>
  <c r="Y557" i="12"/>
  <c r="W557" i="12"/>
  <c r="M558" i="12"/>
  <c r="L558" i="12"/>
  <c r="Q558" i="12"/>
  <c r="S558" i="12"/>
  <c r="Y558" i="12"/>
  <c r="W558" i="12"/>
  <c r="M559" i="12"/>
  <c r="L559" i="12"/>
  <c r="Q559" i="12"/>
  <c r="Y559" i="12"/>
  <c r="W559" i="12"/>
  <c r="M560" i="12"/>
  <c r="L560" i="12"/>
  <c r="S560" i="12"/>
  <c r="Q560" i="12"/>
  <c r="Y560" i="12"/>
  <c r="W560" i="12"/>
  <c r="M561" i="12"/>
  <c r="L561" i="12"/>
  <c r="Q561" i="12"/>
  <c r="Y561" i="12"/>
  <c r="W561" i="12"/>
  <c r="M562" i="12"/>
  <c r="L562" i="12"/>
  <c r="Q562" i="12"/>
  <c r="W562" i="12"/>
  <c r="Y562" i="12"/>
  <c r="M563" i="12"/>
  <c r="L563" i="12"/>
  <c r="Q563" i="12"/>
  <c r="S563" i="12"/>
  <c r="Y563" i="12"/>
  <c r="W563" i="12"/>
  <c r="M564" i="12"/>
  <c r="L564" i="12"/>
  <c r="Q564" i="12"/>
  <c r="S564" i="12"/>
  <c r="Y564" i="12"/>
  <c r="W564" i="12"/>
  <c r="M565" i="12"/>
  <c r="L565" i="12"/>
  <c r="Q565" i="12"/>
  <c r="Y565" i="12"/>
  <c r="W565" i="12"/>
  <c r="M566" i="12"/>
  <c r="L566" i="12"/>
  <c r="Q566" i="12"/>
  <c r="S566" i="12"/>
  <c r="Y566" i="12"/>
  <c r="W566" i="12"/>
  <c r="M567" i="12"/>
  <c r="L567" i="12"/>
  <c r="Q567" i="12"/>
  <c r="Y567" i="12"/>
  <c r="W567" i="12"/>
  <c r="M568" i="12"/>
  <c r="L568" i="12"/>
  <c r="S568" i="12"/>
  <c r="Q568" i="12"/>
  <c r="Y568" i="12"/>
  <c r="W568" i="12"/>
  <c r="M569" i="12"/>
  <c r="L569" i="12"/>
  <c r="Q569" i="12"/>
  <c r="Y569" i="12"/>
  <c r="W569" i="12"/>
  <c r="M570" i="12"/>
  <c r="L570" i="12"/>
  <c r="Q570" i="12"/>
  <c r="Y570" i="12"/>
  <c r="W570" i="12"/>
  <c r="M571" i="12"/>
  <c r="L571" i="12"/>
  <c r="Q571" i="12"/>
  <c r="S571" i="12"/>
  <c r="Y571" i="12"/>
  <c r="W571" i="12"/>
  <c r="M572" i="12"/>
  <c r="L572" i="12"/>
  <c r="Q572" i="12"/>
  <c r="Y572" i="12"/>
  <c r="W572" i="12"/>
  <c r="M573" i="12"/>
  <c r="L573" i="12"/>
  <c r="Q573" i="12"/>
  <c r="Y573" i="12"/>
  <c r="W573" i="12"/>
  <c r="M574" i="12"/>
  <c r="L574" i="12"/>
  <c r="Q574" i="12"/>
  <c r="S574" i="12"/>
  <c r="Y574" i="12"/>
  <c r="W574" i="12"/>
  <c r="M575" i="12"/>
  <c r="L575" i="12"/>
  <c r="Q575" i="12"/>
  <c r="Y575" i="12"/>
  <c r="W575" i="12"/>
  <c r="M576" i="12"/>
  <c r="L576" i="12"/>
  <c r="S576" i="12"/>
  <c r="Q576" i="12"/>
  <c r="Y576" i="12"/>
  <c r="W576" i="12"/>
  <c r="M577" i="12"/>
  <c r="L577" i="12"/>
  <c r="Q577" i="12"/>
  <c r="Y577" i="12"/>
  <c r="W577" i="12"/>
  <c r="M578" i="12"/>
  <c r="L578" i="12"/>
  <c r="Q578" i="12"/>
  <c r="S578" i="12"/>
  <c r="Y578" i="12"/>
  <c r="W578" i="12"/>
  <c r="M579" i="12"/>
  <c r="L579" i="12"/>
  <c r="Q579" i="12"/>
  <c r="Y579" i="12"/>
  <c r="W579" i="12"/>
  <c r="M580" i="12"/>
  <c r="L580" i="12"/>
  <c r="Q580" i="12"/>
  <c r="W580" i="12"/>
  <c r="Y580" i="12"/>
  <c r="M581" i="12"/>
  <c r="L581" i="12"/>
  <c r="Q581" i="12"/>
  <c r="S581" i="12"/>
  <c r="Y581" i="12"/>
  <c r="W581" i="12"/>
  <c r="M582" i="12"/>
  <c r="L582" i="12"/>
  <c r="Q582" i="12"/>
  <c r="W582" i="12"/>
  <c r="Y582" i="12"/>
  <c r="M583" i="12"/>
  <c r="L583" i="12"/>
  <c r="S583" i="12"/>
  <c r="Q583" i="12"/>
  <c r="W583" i="12"/>
  <c r="Y583" i="12"/>
  <c r="M584" i="12"/>
  <c r="L584" i="12"/>
  <c r="Q584" i="12"/>
  <c r="Y584" i="12"/>
  <c r="W584" i="12"/>
  <c r="M585" i="12"/>
  <c r="L585" i="12"/>
  <c r="Q585" i="12"/>
  <c r="Y585" i="12"/>
  <c r="W585" i="12"/>
  <c r="M586" i="12"/>
  <c r="L586" i="12"/>
  <c r="Q586" i="12"/>
  <c r="S586" i="12"/>
  <c r="Y586" i="12"/>
  <c r="W586" i="12"/>
  <c r="M587" i="12"/>
  <c r="L587" i="12"/>
  <c r="Q587" i="12"/>
  <c r="S587" i="12"/>
  <c r="W587" i="12"/>
  <c r="Y587" i="12"/>
  <c r="M588" i="12"/>
  <c r="L588" i="12"/>
  <c r="Q588" i="12"/>
  <c r="Y588" i="12"/>
  <c r="W588" i="12"/>
  <c r="M589" i="12"/>
  <c r="L589" i="12"/>
  <c r="Q589" i="12"/>
  <c r="S589" i="12"/>
  <c r="Y589" i="12"/>
  <c r="W589" i="12"/>
  <c r="M590" i="12"/>
  <c r="L590" i="12"/>
  <c r="Q590" i="12"/>
  <c r="Y590" i="12"/>
  <c r="W590" i="12"/>
  <c r="M591" i="12"/>
  <c r="L591" i="12"/>
  <c r="S591" i="12"/>
  <c r="Q591" i="12"/>
  <c r="Y591" i="12"/>
  <c r="W591" i="12"/>
  <c r="M592" i="12"/>
  <c r="L592" i="12"/>
  <c r="Q592" i="12"/>
  <c r="Y592" i="12"/>
  <c r="W592" i="12"/>
  <c r="M593" i="12"/>
  <c r="L593" i="12"/>
  <c r="Q593" i="12"/>
  <c r="W593" i="12"/>
  <c r="Y593" i="12"/>
  <c r="M594" i="12"/>
  <c r="L594" i="12"/>
  <c r="Q594" i="12"/>
  <c r="S594" i="12"/>
  <c r="Y594" i="12"/>
  <c r="W594" i="12"/>
  <c r="M595" i="12"/>
  <c r="L595" i="12"/>
  <c r="Q595" i="12"/>
  <c r="Y595" i="12"/>
  <c r="W595" i="12"/>
  <c r="M596" i="12"/>
  <c r="L596" i="12"/>
  <c r="Q596" i="12"/>
  <c r="Y596" i="12"/>
  <c r="W596" i="12"/>
  <c r="M597" i="12"/>
  <c r="L597" i="12"/>
  <c r="Q597" i="12"/>
  <c r="S597" i="12"/>
  <c r="Y597" i="12"/>
  <c r="W597" i="12"/>
  <c r="M598" i="12"/>
  <c r="L598" i="12"/>
  <c r="Q598" i="12"/>
  <c r="Y598" i="12"/>
  <c r="W598" i="12"/>
  <c r="M599" i="12"/>
  <c r="L599" i="12"/>
  <c r="S599" i="12"/>
  <c r="Q599" i="12"/>
  <c r="Y599" i="12"/>
  <c r="W599" i="12"/>
  <c r="M600" i="12"/>
  <c r="L600" i="12"/>
  <c r="Q600" i="12"/>
  <c r="Y600" i="12"/>
  <c r="W600" i="12"/>
  <c r="M601" i="12"/>
  <c r="L601" i="12"/>
  <c r="Q601" i="12"/>
  <c r="Y601" i="12"/>
  <c r="W601" i="12"/>
  <c r="M602" i="12"/>
  <c r="L602" i="12"/>
  <c r="Q602" i="12"/>
  <c r="S602" i="12"/>
  <c r="Y602" i="12"/>
  <c r="W602" i="12"/>
  <c r="M603" i="12"/>
  <c r="L603" i="12"/>
  <c r="Q603" i="12"/>
  <c r="Y603" i="12"/>
  <c r="W603" i="12"/>
  <c r="M604" i="12"/>
  <c r="L604" i="12"/>
  <c r="Q604" i="12"/>
  <c r="Y604" i="12"/>
  <c r="W604" i="12"/>
  <c r="M605" i="12"/>
  <c r="L605" i="12"/>
  <c r="Q605" i="12"/>
  <c r="S605" i="12"/>
  <c r="Y605" i="12"/>
  <c r="W605" i="12"/>
  <c r="M606" i="12"/>
  <c r="L606" i="12"/>
  <c r="Q606" i="12"/>
  <c r="W606" i="12"/>
  <c r="Y606" i="12"/>
  <c r="M607" i="12"/>
  <c r="L607" i="12"/>
  <c r="S607" i="12"/>
  <c r="Q607" i="12"/>
  <c r="W607" i="12"/>
  <c r="Y607" i="12"/>
  <c r="M608" i="12"/>
  <c r="L608" i="12"/>
  <c r="Q608" i="12"/>
  <c r="Y608" i="12"/>
  <c r="W608" i="12"/>
  <c r="M609" i="12"/>
  <c r="L609" i="12"/>
  <c r="Q609" i="12"/>
  <c r="Y609" i="12"/>
  <c r="W609" i="12"/>
  <c r="M610" i="12"/>
  <c r="L610" i="12"/>
  <c r="Q610" i="12"/>
  <c r="Y610" i="12"/>
  <c r="W610" i="12"/>
  <c r="M611" i="12"/>
  <c r="L611" i="12"/>
  <c r="Q611" i="12"/>
  <c r="Y611" i="12"/>
  <c r="W611" i="12"/>
  <c r="M612" i="12"/>
  <c r="L612" i="12"/>
  <c r="Q612" i="12"/>
  <c r="S612" i="12"/>
  <c r="Y612" i="12"/>
  <c r="W612" i="12"/>
  <c r="M613" i="12"/>
  <c r="L613" i="12"/>
  <c r="Q613" i="12"/>
  <c r="W613" i="12"/>
  <c r="Y613" i="12"/>
  <c r="M614" i="12"/>
  <c r="L614" i="12"/>
  <c r="S614" i="12"/>
  <c r="Q614" i="12"/>
  <c r="W614" i="12"/>
  <c r="Y614" i="12"/>
  <c r="M615" i="12"/>
  <c r="L615" i="12"/>
  <c r="Q615" i="12"/>
  <c r="W615" i="12"/>
  <c r="Y615" i="12"/>
  <c r="M616" i="12"/>
  <c r="L616" i="12"/>
  <c r="Q616" i="12"/>
  <c r="Y616" i="12"/>
  <c r="W616" i="12"/>
  <c r="M617" i="12"/>
  <c r="L617" i="12"/>
  <c r="Q617" i="12"/>
  <c r="S617" i="12"/>
  <c r="Y617" i="12"/>
  <c r="W617" i="12"/>
  <c r="M618" i="12"/>
  <c r="L618" i="12"/>
  <c r="Q618" i="12"/>
  <c r="Y618" i="12"/>
  <c r="W618" i="12"/>
  <c r="M619" i="12"/>
  <c r="L619" i="12"/>
  <c r="Q619" i="12"/>
  <c r="Y619" i="12"/>
  <c r="W619" i="12"/>
  <c r="M620" i="12"/>
  <c r="L620" i="12"/>
  <c r="Q620" i="12"/>
  <c r="Y620" i="12"/>
  <c r="W620" i="12"/>
  <c r="M621" i="12"/>
  <c r="L621" i="12"/>
  <c r="Q621" i="12"/>
  <c r="Y621" i="12"/>
  <c r="W621" i="12"/>
  <c r="M622" i="12"/>
  <c r="L622" i="12"/>
  <c r="Q622" i="12"/>
  <c r="Y622" i="12"/>
  <c r="W622" i="12"/>
  <c r="M623" i="12"/>
  <c r="L623" i="12"/>
  <c r="Q623" i="12"/>
  <c r="W623" i="12"/>
  <c r="Y623" i="12"/>
  <c r="M624" i="12"/>
  <c r="L624" i="12"/>
  <c r="Q624" i="12"/>
  <c r="S624" i="12"/>
  <c r="Y624" i="12"/>
  <c r="W624" i="12"/>
  <c r="M625" i="12"/>
  <c r="L625" i="12"/>
  <c r="Q625" i="12"/>
  <c r="Y625" i="12"/>
  <c r="W625" i="12"/>
  <c r="M626" i="12"/>
  <c r="L626" i="12"/>
  <c r="Q626" i="12"/>
  <c r="Y626" i="12"/>
  <c r="W626" i="12"/>
  <c r="M627" i="12"/>
  <c r="L627" i="12"/>
  <c r="Q627" i="12"/>
  <c r="S627" i="12"/>
  <c r="Y627" i="12"/>
  <c r="W627" i="12"/>
  <c r="M628" i="12"/>
  <c r="L628" i="12"/>
  <c r="Q628" i="12"/>
  <c r="Y628" i="12"/>
  <c r="W628" i="12"/>
  <c r="M629" i="12"/>
  <c r="L629" i="12"/>
  <c r="Q629" i="12"/>
  <c r="Y629" i="12"/>
  <c r="W629" i="12"/>
  <c r="M630" i="12"/>
  <c r="L630" i="12"/>
  <c r="Q630" i="12"/>
  <c r="Y630" i="12"/>
  <c r="W630" i="12"/>
  <c r="M631" i="12"/>
  <c r="L631" i="12"/>
  <c r="Q631" i="12"/>
  <c r="Y631" i="12"/>
  <c r="W631" i="12"/>
  <c r="M632" i="12"/>
  <c r="L632" i="12"/>
  <c r="Q632" i="12"/>
  <c r="S632" i="12"/>
  <c r="Y632" i="12"/>
  <c r="W632" i="12"/>
  <c r="M633" i="12"/>
  <c r="L633" i="12"/>
  <c r="Q633" i="12"/>
  <c r="Y633" i="12"/>
  <c r="W633" i="12"/>
  <c r="M634" i="12"/>
  <c r="L634" i="12"/>
  <c r="Q634" i="12"/>
  <c r="Y634" i="12"/>
  <c r="W634" i="12"/>
  <c r="M635" i="12"/>
  <c r="L635" i="12"/>
  <c r="Q635" i="12"/>
  <c r="S635" i="12"/>
  <c r="W635" i="12"/>
  <c r="Y635" i="12"/>
  <c r="M636" i="12"/>
  <c r="L636" i="12"/>
  <c r="S636" i="12"/>
  <c r="Q636" i="12"/>
  <c r="W636" i="12"/>
  <c r="Y636" i="12"/>
  <c r="M637" i="12"/>
  <c r="L637" i="12"/>
  <c r="Q637" i="12"/>
  <c r="Y637" i="12"/>
  <c r="W637" i="12"/>
  <c r="M638" i="12"/>
  <c r="L638" i="12"/>
  <c r="Q638" i="12"/>
  <c r="Y638" i="12"/>
  <c r="W638" i="12"/>
  <c r="M639" i="12"/>
  <c r="L639" i="12"/>
  <c r="Q639" i="12"/>
  <c r="W639" i="12"/>
  <c r="Y639" i="12"/>
  <c r="M640" i="12"/>
  <c r="L640" i="12"/>
  <c r="Q640" i="12"/>
  <c r="S640" i="12"/>
  <c r="W640" i="12"/>
  <c r="Y640" i="12"/>
  <c r="M641" i="12"/>
  <c r="L641" i="12"/>
  <c r="Q641" i="12"/>
  <c r="Y641" i="12"/>
  <c r="W641" i="12"/>
  <c r="M642" i="12"/>
  <c r="L642" i="12"/>
  <c r="Q642" i="12"/>
  <c r="Y642" i="12"/>
  <c r="W642" i="12"/>
  <c r="M643" i="12"/>
  <c r="L643" i="12"/>
  <c r="Q643" i="12"/>
  <c r="S643" i="12"/>
  <c r="Y643" i="12"/>
  <c r="W643" i="12"/>
  <c r="M644" i="12"/>
  <c r="L644" i="12"/>
  <c r="Q644" i="12"/>
  <c r="S644" i="12"/>
  <c r="Y644" i="12"/>
  <c r="W644" i="12"/>
  <c r="M645" i="12"/>
  <c r="L645" i="12"/>
  <c r="Q645" i="12"/>
  <c r="Y645" i="12"/>
  <c r="W645" i="12"/>
  <c r="M646" i="12"/>
  <c r="L646" i="12"/>
  <c r="Q646" i="12"/>
  <c r="Y646" i="12"/>
  <c r="W646" i="12"/>
  <c r="M647" i="12"/>
  <c r="L647" i="12"/>
  <c r="Q647" i="12"/>
  <c r="W647" i="12"/>
  <c r="Y647" i="12"/>
  <c r="M648" i="12"/>
  <c r="L648" i="12"/>
  <c r="Q648" i="12"/>
  <c r="S648" i="12"/>
  <c r="W648" i="12"/>
  <c r="Y648" i="12"/>
  <c r="M649" i="12"/>
  <c r="L649" i="12"/>
  <c r="Q649" i="12"/>
  <c r="Y649" i="12"/>
  <c r="W649" i="12"/>
  <c r="M650" i="12"/>
  <c r="L650" i="12"/>
  <c r="Q650" i="12"/>
  <c r="Y650" i="12"/>
  <c r="W650" i="12"/>
  <c r="M651" i="12"/>
  <c r="L651" i="12"/>
  <c r="Q651" i="12"/>
  <c r="S651" i="12"/>
  <c r="Y651" i="12"/>
  <c r="W651" i="12"/>
  <c r="M652" i="12"/>
  <c r="L652" i="12"/>
  <c r="Q652" i="12"/>
  <c r="Y652" i="12"/>
  <c r="W652" i="12"/>
  <c r="M653" i="12"/>
  <c r="L653" i="12"/>
  <c r="Q653" i="12"/>
  <c r="Y653" i="12"/>
  <c r="W653" i="12"/>
  <c r="M654" i="12"/>
  <c r="L654" i="12"/>
  <c r="Q654" i="12"/>
  <c r="S654" i="12"/>
  <c r="Y654" i="12"/>
  <c r="W654" i="12"/>
  <c r="M655" i="12"/>
  <c r="L655" i="12"/>
  <c r="Q655" i="12"/>
  <c r="S655" i="12"/>
  <c r="Y655" i="12"/>
  <c r="W655" i="12"/>
  <c r="M656" i="12"/>
  <c r="L656" i="12"/>
  <c r="Q656" i="12"/>
  <c r="Y656" i="12"/>
  <c r="W656" i="12"/>
  <c r="M657" i="12"/>
  <c r="L657" i="12"/>
  <c r="Q657" i="12"/>
  <c r="W657" i="12"/>
  <c r="Y657" i="12"/>
  <c r="M658" i="12"/>
  <c r="L658" i="12"/>
  <c r="Q658" i="12"/>
  <c r="S658" i="12"/>
  <c r="Y658" i="12"/>
  <c r="W658" i="12"/>
  <c r="M659" i="12"/>
  <c r="L659" i="12"/>
  <c r="Q659" i="12"/>
  <c r="Y659" i="12"/>
  <c r="W659" i="12"/>
  <c r="M660" i="12"/>
  <c r="L660" i="12"/>
  <c r="S660" i="12"/>
  <c r="Q660" i="12"/>
  <c r="Y660" i="12"/>
  <c r="W660" i="12"/>
  <c r="M661" i="12"/>
  <c r="L661" i="12"/>
  <c r="Q661" i="12"/>
  <c r="S661" i="12"/>
  <c r="Y661" i="12"/>
  <c r="W661" i="12"/>
  <c r="M662" i="12"/>
  <c r="L662" i="12"/>
  <c r="Q662" i="12"/>
  <c r="Y662" i="12"/>
  <c r="W662" i="12"/>
  <c r="M663" i="12"/>
  <c r="L663" i="12"/>
  <c r="Q663" i="12"/>
  <c r="Y663" i="12"/>
  <c r="W663" i="12"/>
  <c r="M664" i="12"/>
  <c r="L664" i="12"/>
  <c r="Q664" i="12"/>
  <c r="S664" i="12"/>
  <c r="Y664" i="12"/>
  <c r="W664" i="12"/>
  <c r="M665" i="12"/>
  <c r="L665" i="12"/>
  <c r="Q665" i="12"/>
  <c r="S665" i="12"/>
  <c r="Y665" i="12"/>
  <c r="W665" i="12"/>
  <c r="M666" i="12"/>
  <c r="L666" i="12"/>
  <c r="Q666" i="12"/>
  <c r="Y666" i="12"/>
  <c r="W666" i="12"/>
  <c r="M667" i="12"/>
  <c r="L667" i="12"/>
  <c r="Q667" i="12"/>
  <c r="W667" i="12"/>
  <c r="Y667" i="12"/>
  <c r="M668" i="12"/>
  <c r="L668" i="12"/>
  <c r="Q668" i="12"/>
  <c r="S668" i="12"/>
  <c r="W668" i="12"/>
  <c r="Y668" i="12"/>
  <c r="M669" i="12"/>
  <c r="L669" i="12"/>
  <c r="Q669" i="12"/>
  <c r="Y669" i="12"/>
  <c r="W669" i="12"/>
  <c r="M670" i="12"/>
  <c r="L670" i="12"/>
  <c r="Q670" i="12"/>
  <c r="Y670" i="12"/>
  <c r="W670" i="12"/>
  <c r="M671" i="12"/>
  <c r="L671" i="12"/>
  <c r="Q671" i="12"/>
  <c r="Y671" i="12"/>
  <c r="W671" i="12"/>
  <c r="M672" i="12"/>
  <c r="L672" i="12"/>
  <c r="Q672" i="12"/>
  <c r="S672" i="12"/>
  <c r="Y672" i="12"/>
  <c r="W672" i="12"/>
  <c r="M673" i="12"/>
  <c r="L673" i="12"/>
  <c r="Q673" i="12"/>
  <c r="Y673" i="12"/>
  <c r="W673" i="12"/>
  <c r="M674" i="12"/>
  <c r="L674" i="12"/>
  <c r="S674" i="12"/>
  <c r="Q674" i="12"/>
  <c r="Y674" i="12"/>
  <c r="W674" i="12"/>
  <c r="M675" i="12"/>
  <c r="L675" i="12"/>
  <c r="Q675" i="12"/>
  <c r="S675" i="12"/>
  <c r="Y675" i="12"/>
  <c r="W675" i="12"/>
  <c r="M676" i="12"/>
  <c r="L676" i="12"/>
  <c r="Q676" i="12"/>
  <c r="Y676" i="12"/>
  <c r="W676" i="12"/>
  <c r="M677" i="12"/>
  <c r="L677" i="12"/>
  <c r="S677" i="12"/>
  <c r="Q677" i="12"/>
  <c r="Y677" i="12"/>
  <c r="W677" i="12"/>
  <c r="M678" i="12"/>
  <c r="L678" i="12"/>
  <c r="Q678" i="12"/>
  <c r="Y678" i="12"/>
  <c r="W678" i="12"/>
  <c r="M679" i="12"/>
  <c r="L679" i="12"/>
  <c r="Q679" i="12"/>
  <c r="Y679" i="12"/>
  <c r="W679" i="12"/>
  <c r="M680" i="12"/>
  <c r="L680" i="12"/>
  <c r="Q680" i="12"/>
  <c r="S680" i="12"/>
  <c r="Y680" i="12"/>
  <c r="W680" i="12"/>
  <c r="M681" i="12"/>
  <c r="L681" i="12"/>
  <c r="Q681" i="12"/>
  <c r="S681" i="12"/>
  <c r="Y681" i="12"/>
  <c r="W681" i="12"/>
  <c r="M682" i="12"/>
  <c r="L682" i="12"/>
  <c r="Q682" i="12"/>
  <c r="Y682" i="12"/>
  <c r="W682" i="12"/>
  <c r="M683" i="12"/>
  <c r="L683" i="12"/>
  <c r="Q683" i="12"/>
  <c r="W683" i="12"/>
  <c r="Y683" i="12"/>
  <c r="M684" i="12"/>
  <c r="L684" i="12"/>
  <c r="Q684" i="12"/>
  <c r="S684" i="12"/>
  <c r="W684" i="12"/>
  <c r="Y684" i="12"/>
  <c r="M685" i="12"/>
  <c r="L685" i="12"/>
  <c r="Q685" i="12"/>
  <c r="W685" i="12"/>
  <c r="Y685" i="12"/>
  <c r="M686" i="12"/>
  <c r="L686" i="12"/>
  <c r="Q686" i="12"/>
  <c r="Y686" i="12"/>
  <c r="W686" i="12"/>
  <c r="M687" i="12"/>
  <c r="L687" i="12"/>
  <c r="Q687" i="12"/>
  <c r="Y687" i="12"/>
  <c r="W687" i="12"/>
  <c r="M688" i="12"/>
  <c r="L688" i="12"/>
  <c r="Q688" i="12"/>
  <c r="S688" i="12"/>
  <c r="Y688" i="12"/>
  <c r="W688" i="12"/>
  <c r="M689" i="12"/>
  <c r="L689" i="12"/>
  <c r="Q689" i="12"/>
  <c r="W689" i="12"/>
  <c r="Y689" i="12"/>
  <c r="M690" i="12"/>
  <c r="L690" i="12"/>
  <c r="S690" i="12"/>
  <c r="Q690" i="12"/>
  <c r="Y690" i="12"/>
  <c r="W690" i="12"/>
  <c r="M691" i="12"/>
  <c r="L691" i="12"/>
  <c r="Q691" i="12"/>
  <c r="S691" i="12"/>
  <c r="Y691" i="12"/>
  <c r="W691" i="12"/>
  <c r="M692" i="12"/>
  <c r="L692" i="12"/>
  <c r="Q692" i="12"/>
  <c r="Y692" i="12"/>
  <c r="W692" i="12"/>
  <c r="M693" i="12"/>
  <c r="L693" i="12"/>
  <c r="S693" i="12"/>
  <c r="Q693" i="12"/>
  <c r="Y693" i="12"/>
  <c r="W693" i="12"/>
  <c r="M694" i="12"/>
  <c r="L694" i="12"/>
  <c r="Q694" i="12"/>
  <c r="Y694" i="12"/>
  <c r="W694" i="12"/>
  <c r="M695" i="12"/>
  <c r="L695" i="12"/>
  <c r="Q695" i="12"/>
  <c r="Y695" i="12"/>
  <c r="W695" i="12"/>
  <c r="M696" i="12"/>
  <c r="L696" i="12"/>
  <c r="Q696" i="12"/>
  <c r="S696" i="12"/>
  <c r="Y696" i="12"/>
  <c r="W696" i="12"/>
  <c r="M697" i="12"/>
  <c r="L697" i="12"/>
  <c r="Q697" i="12"/>
  <c r="S697" i="12"/>
  <c r="Y697" i="12"/>
  <c r="W697" i="12"/>
  <c r="M698" i="12"/>
  <c r="L698" i="12"/>
  <c r="Q698" i="12"/>
  <c r="Y698" i="12"/>
  <c r="W698" i="12"/>
  <c r="M699" i="12"/>
  <c r="L699" i="12"/>
  <c r="Q699" i="12"/>
  <c r="W699" i="12"/>
  <c r="Y699" i="12"/>
  <c r="M700" i="12"/>
  <c r="L700" i="12"/>
  <c r="Q700" i="12"/>
  <c r="S700" i="12"/>
  <c r="Y700" i="12"/>
  <c r="W700" i="12"/>
  <c r="M701" i="12"/>
  <c r="L701" i="12"/>
  <c r="Q701" i="12"/>
  <c r="Y701" i="12"/>
  <c r="W701" i="12"/>
  <c r="M702" i="12"/>
  <c r="L702" i="12"/>
  <c r="Q702" i="12"/>
  <c r="Y702" i="12"/>
  <c r="W702" i="12"/>
  <c r="M703" i="12"/>
  <c r="L703" i="12"/>
  <c r="Q703" i="12"/>
  <c r="Y703" i="12"/>
  <c r="W703" i="12"/>
  <c r="M704" i="12"/>
  <c r="L704" i="12"/>
  <c r="Q704" i="12"/>
  <c r="S704" i="12"/>
  <c r="Y704" i="12"/>
  <c r="W704" i="12"/>
  <c r="M705" i="12"/>
  <c r="L705" i="12"/>
  <c r="Q705" i="12"/>
  <c r="Y705" i="12"/>
  <c r="W705" i="12"/>
  <c r="M706" i="12"/>
  <c r="L706" i="12"/>
  <c r="S706" i="12"/>
  <c r="Q706" i="12"/>
  <c r="W706" i="12"/>
  <c r="Y706" i="12"/>
  <c r="M707" i="12"/>
  <c r="L707" i="12"/>
  <c r="Q707" i="12"/>
  <c r="S707" i="12"/>
  <c r="Y707" i="12"/>
  <c r="W707" i="12"/>
  <c r="M708" i="12"/>
  <c r="L708" i="12"/>
  <c r="Q708" i="12"/>
  <c r="W708" i="12"/>
  <c r="Y708" i="12"/>
  <c r="M709" i="12"/>
  <c r="L709" i="12"/>
  <c r="S709" i="12"/>
  <c r="Q709" i="12"/>
  <c r="Y709" i="12"/>
  <c r="W709" i="12"/>
  <c r="M710" i="12"/>
  <c r="L710" i="12"/>
  <c r="Q710" i="12"/>
  <c r="Y710" i="12"/>
  <c r="W710" i="12"/>
  <c r="M711" i="12"/>
  <c r="L711" i="12"/>
  <c r="Q711" i="12"/>
  <c r="Y711" i="12"/>
  <c r="W711" i="12"/>
  <c r="M712" i="12"/>
  <c r="L712" i="12"/>
  <c r="Q712" i="12"/>
  <c r="S712" i="12"/>
  <c r="Y712" i="12"/>
  <c r="W712" i="12"/>
  <c r="M713" i="12"/>
  <c r="L713" i="12"/>
  <c r="Q713" i="12"/>
  <c r="S713" i="12"/>
  <c r="Y713" i="12"/>
  <c r="W713" i="12"/>
  <c r="M714" i="12"/>
  <c r="L714" i="12"/>
  <c r="Q714" i="12"/>
  <c r="Y714" i="12"/>
  <c r="W714" i="12"/>
  <c r="M715" i="12"/>
  <c r="L715" i="12"/>
  <c r="Q715" i="12"/>
  <c r="Y715" i="12"/>
  <c r="W715" i="12"/>
  <c r="M716" i="12"/>
  <c r="L716" i="12"/>
  <c r="Q716" i="12"/>
  <c r="S716" i="12"/>
  <c r="Y716" i="12"/>
  <c r="W716" i="12"/>
  <c r="M717" i="12"/>
  <c r="L717" i="12"/>
  <c r="Q717" i="12"/>
  <c r="Y717" i="12"/>
  <c r="W717" i="12"/>
  <c r="M718" i="12"/>
  <c r="L718" i="12"/>
  <c r="Q718" i="12"/>
  <c r="Y718" i="12"/>
  <c r="W718" i="12"/>
  <c r="M719" i="12"/>
  <c r="L719" i="12"/>
  <c r="Q719" i="12"/>
  <c r="Y719" i="12"/>
  <c r="W719" i="12"/>
  <c r="M720" i="12"/>
  <c r="L720" i="12"/>
  <c r="Q720" i="12"/>
  <c r="S720" i="12"/>
  <c r="Y720" i="12"/>
  <c r="W720" i="12"/>
  <c r="M721" i="12"/>
  <c r="L721" i="12"/>
  <c r="Q721" i="12"/>
  <c r="Y721" i="12"/>
  <c r="W721" i="12"/>
  <c r="M722" i="12"/>
  <c r="L722" i="12"/>
  <c r="S722" i="12"/>
  <c r="Q722" i="12"/>
  <c r="Y722" i="12"/>
  <c r="W722" i="12"/>
  <c r="M723" i="12"/>
  <c r="L723" i="12"/>
  <c r="Q723" i="12"/>
  <c r="S723" i="12"/>
  <c r="Y723" i="12"/>
  <c r="W723" i="12"/>
  <c r="M724" i="12"/>
  <c r="L724" i="12"/>
  <c r="Q724" i="12"/>
  <c r="W724" i="12"/>
  <c r="Y724" i="12"/>
  <c r="M725" i="12"/>
  <c r="L725" i="12"/>
  <c r="S725" i="12"/>
  <c r="Q725" i="12"/>
  <c r="Y725" i="12"/>
  <c r="W725" i="12"/>
  <c r="M726" i="12"/>
  <c r="L726" i="12"/>
  <c r="Q726" i="12"/>
  <c r="W726" i="12"/>
  <c r="Y726" i="12"/>
  <c r="M727" i="12"/>
  <c r="L727" i="12"/>
  <c r="Q727" i="12"/>
  <c r="Y727" i="12"/>
  <c r="W727" i="12"/>
  <c r="M728" i="12"/>
  <c r="L728" i="12"/>
  <c r="Q728" i="12"/>
  <c r="S728" i="12"/>
  <c r="Y728" i="12"/>
  <c r="W728" i="12"/>
  <c r="M729" i="12"/>
  <c r="L729" i="12"/>
  <c r="Q729" i="12"/>
  <c r="S729" i="12"/>
  <c r="Y729" i="12"/>
  <c r="W729" i="12"/>
  <c r="M730" i="12"/>
  <c r="L730" i="12"/>
  <c r="Q730" i="12"/>
  <c r="Y730" i="12"/>
  <c r="W730" i="12"/>
  <c r="M731" i="12"/>
  <c r="L731" i="12"/>
  <c r="Q731" i="12"/>
  <c r="Y731" i="12"/>
  <c r="W731" i="12"/>
  <c r="M732" i="12"/>
  <c r="L732" i="12"/>
  <c r="Q732" i="12"/>
  <c r="S732" i="12"/>
  <c r="W732" i="12"/>
  <c r="Y732" i="12"/>
  <c r="M733" i="12"/>
  <c r="L733" i="12"/>
  <c r="Q733" i="12"/>
  <c r="Y733" i="12"/>
  <c r="W733" i="12"/>
  <c r="M734" i="12"/>
  <c r="L734" i="12"/>
  <c r="Q734" i="12"/>
  <c r="Y734" i="12"/>
  <c r="W734" i="12"/>
  <c r="M735" i="12"/>
  <c r="L735" i="12"/>
  <c r="Q735" i="12"/>
  <c r="S735" i="12"/>
  <c r="Y735" i="12"/>
  <c r="W735" i="12"/>
  <c r="M736" i="12"/>
  <c r="L736" i="12"/>
  <c r="Q736" i="12"/>
  <c r="W736" i="12"/>
  <c r="Y736" i="12"/>
  <c r="M737" i="12"/>
  <c r="L737" i="12"/>
  <c r="S737" i="12"/>
  <c r="Q737" i="12"/>
  <c r="Y737" i="12"/>
  <c r="W737" i="12"/>
  <c r="M738" i="12"/>
  <c r="L738" i="12"/>
  <c r="Q738" i="12"/>
  <c r="Y738" i="12"/>
  <c r="W738" i="12"/>
  <c r="M739" i="12"/>
  <c r="L739" i="12"/>
  <c r="Q739" i="12"/>
  <c r="Y739" i="12"/>
  <c r="W739" i="12"/>
  <c r="M740" i="12"/>
  <c r="L740" i="12"/>
  <c r="Q740" i="12"/>
  <c r="S740" i="12"/>
  <c r="Y740" i="12"/>
  <c r="W740" i="12"/>
  <c r="M741" i="12"/>
  <c r="L741" i="12"/>
  <c r="Q741" i="12"/>
  <c r="Y741" i="12"/>
  <c r="W741" i="12"/>
  <c r="M742" i="12"/>
  <c r="L742" i="12"/>
  <c r="Q742" i="12"/>
  <c r="Y742" i="12"/>
  <c r="W742" i="12"/>
  <c r="M743" i="12"/>
  <c r="L743" i="12"/>
  <c r="Q743" i="12"/>
  <c r="S743" i="12"/>
  <c r="Y743" i="12"/>
  <c r="W743" i="12"/>
  <c r="M744" i="12"/>
  <c r="L744" i="12"/>
  <c r="Q744" i="12"/>
  <c r="W744" i="12"/>
  <c r="Y744" i="12"/>
  <c r="M745" i="12"/>
  <c r="L745" i="12"/>
  <c r="S745" i="12"/>
  <c r="Q745" i="12"/>
  <c r="Y745" i="12"/>
  <c r="W745" i="12"/>
  <c r="M746" i="12"/>
  <c r="L746" i="12"/>
  <c r="Q746" i="12"/>
  <c r="Y746" i="12"/>
  <c r="W746" i="12"/>
  <c r="M747" i="12"/>
  <c r="L747" i="12"/>
  <c r="Q747" i="12"/>
  <c r="W747" i="12"/>
  <c r="Y747" i="12"/>
  <c r="M748" i="12"/>
  <c r="L748" i="12"/>
  <c r="Q748" i="12"/>
  <c r="S748" i="12"/>
  <c r="Y748" i="12"/>
  <c r="W748" i="12"/>
  <c r="M749" i="12"/>
  <c r="L749" i="12"/>
  <c r="Q749" i="12"/>
  <c r="Y749" i="12"/>
  <c r="W749" i="12"/>
  <c r="M750" i="12"/>
  <c r="L750" i="12"/>
  <c r="Q750" i="12"/>
  <c r="Y750" i="12"/>
  <c r="W750" i="12"/>
  <c r="M751" i="12"/>
  <c r="L751" i="12"/>
  <c r="Q751" i="12"/>
  <c r="S751" i="12"/>
  <c r="Y751" i="12"/>
  <c r="W751" i="12"/>
  <c r="M752" i="12"/>
  <c r="L752" i="12"/>
  <c r="Q752" i="12"/>
  <c r="Y752" i="12"/>
  <c r="W752" i="12"/>
  <c r="M753" i="12"/>
  <c r="L753" i="12"/>
  <c r="S753" i="12"/>
  <c r="Q753" i="12"/>
  <c r="Y753" i="12"/>
  <c r="W753" i="12"/>
  <c r="M754" i="12"/>
  <c r="L754" i="12"/>
  <c r="Q754" i="12"/>
  <c r="Y754" i="12"/>
  <c r="W754" i="12"/>
  <c r="M755" i="12"/>
  <c r="L755" i="12"/>
  <c r="Q755" i="12"/>
  <c r="Y755" i="12"/>
  <c r="W755" i="12"/>
  <c r="M756" i="12"/>
  <c r="L756" i="12"/>
  <c r="Q756" i="12"/>
  <c r="S756" i="12"/>
  <c r="Y756" i="12"/>
  <c r="W756" i="12"/>
  <c r="M757" i="12"/>
  <c r="L757" i="12"/>
  <c r="Q757" i="12"/>
  <c r="Y757" i="12"/>
  <c r="W757" i="12"/>
  <c r="M758" i="12"/>
  <c r="L758" i="12"/>
  <c r="Q758" i="12"/>
  <c r="Y758" i="12"/>
  <c r="W758" i="12"/>
  <c r="M759" i="12"/>
  <c r="L759" i="12"/>
  <c r="Q759" i="12"/>
  <c r="S759" i="12"/>
  <c r="Y759" i="12"/>
  <c r="W759" i="12"/>
  <c r="M760" i="12"/>
  <c r="L760" i="12"/>
  <c r="Q760" i="12"/>
  <c r="W760" i="12"/>
  <c r="Y760" i="12"/>
  <c r="M761" i="12"/>
  <c r="L761" i="12"/>
  <c r="S761" i="12"/>
  <c r="Q761" i="12"/>
  <c r="Y761" i="12"/>
  <c r="W761" i="12"/>
  <c r="M762" i="12"/>
  <c r="L762" i="12"/>
  <c r="Q762" i="12"/>
  <c r="Y762" i="12"/>
  <c r="W762" i="12"/>
  <c r="M763" i="12"/>
  <c r="L763" i="12"/>
  <c r="Q763" i="12"/>
  <c r="W763" i="12"/>
  <c r="Y763" i="12"/>
  <c r="M764" i="12"/>
  <c r="L764" i="12"/>
  <c r="Q764" i="12"/>
  <c r="S764" i="12"/>
  <c r="Y764" i="12"/>
  <c r="W764" i="12"/>
  <c r="M765" i="12"/>
  <c r="L765" i="12"/>
  <c r="Q765" i="12"/>
  <c r="Y765" i="12"/>
  <c r="W765" i="12"/>
  <c r="M766" i="12"/>
  <c r="L766" i="12"/>
  <c r="Q766" i="12"/>
  <c r="Y766" i="12"/>
  <c r="W766" i="12"/>
  <c r="M767" i="12"/>
  <c r="L767" i="12"/>
  <c r="Q767" i="12"/>
  <c r="S767" i="12"/>
  <c r="Y767" i="12"/>
  <c r="W767" i="12"/>
  <c r="M768" i="12"/>
  <c r="L768" i="12"/>
  <c r="Q768" i="12"/>
  <c r="W768" i="12"/>
  <c r="Y768" i="12"/>
  <c r="M769" i="12"/>
  <c r="L769" i="12"/>
  <c r="S769" i="12"/>
  <c r="Q769" i="12"/>
  <c r="Y769" i="12"/>
  <c r="W769" i="12"/>
  <c r="M770" i="12"/>
  <c r="L770" i="12"/>
  <c r="Q770" i="12"/>
  <c r="Y770" i="12"/>
  <c r="W770" i="12"/>
  <c r="M771" i="12"/>
  <c r="L771" i="12"/>
  <c r="Q771" i="12"/>
  <c r="W771" i="12"/>
  <c r="Y771" i="12"/>
  <c r="M772" i="12"/>
  <c r="L772" i="12"/>
  <c r="Q772" i="12"/>
  <c r="S772" i="12"/>
  <c r="W772" i="12"/>
  <c r="Y772" i="12"/>
  <c r="M773" i="12"/>
  <c r="L773" i="12"/>
  <c r="Q773" i="12"/>
  <c r="Y773" i="12"/>
  <c r="W773" i="12"/>
  <c r="M774" i="12"/>
  <c r="L774" i="12"/>
  <c r="Q774" i="12"/>
  <c r="Y774" i="12"/>
  <c r="W774" i="12"/>
  <c r="M775" i="12"/>
  <c r="L775" i="12"/>
  <c r="Q775" i="12"/>
  <c r="S775" i="12"/>
  <c r="Y775" i="12"/>
  <c r="W775" i="12"/>
  <c r="M776" i="12"/>
  <c r="L776" i="12"/>
  <c r="Q776" i="12"/>
  <c r="Y776" i="12"/>
  <c r="W776" i="12"/>
  <c r="M777" i="12"/>
  <c r="L777" i="12"/>
  <c r="S777" i="12"/>
  <c r="Q777" i="12"/>
  <c r="Y777" i="12"/>
  <c r="W777" i="12"/>
  <c r="M778" i="12"/>
  <c r="L778" i="12"/>
  <c r="Q778" i="12"/>
  <c r="Y778" i="12"/>
  <c r="W778" i="12"/>
  <c r="M779" i="12"/>
  <c r="L779" i="12"/>
  <c r="Q779" i="12"/>
  <c r="Y779" i="12"/>
  <c r="W779" i="12"/>
  <c r="M780" i="12"/>
  <c r="L780" i="12"/>
  <c r="Q780" i="12"/>
  <c r="S780" i="12"/>
  <c r="Y780" i="12"/>
  <c r="W780" i="12"/>
  <c r="M781" i="12"/>
  <c r="L781" i="12"/>
  <c r="Q781" i="12"/>
  <c r="W781" i="12"/>
  <c r="Y781" i="12"/>
  <c r="M782" i="12"/>
  <c r="L782" i="12"/>
  <c r="S782" i="12"/>
  <c r="Q782" i="12"/>
  <c r="Y782" i="12"/>
  <c r="W782" i="12"/>
  <c r="M783" i="12"/>
  <c r="L783" i="12"/>
  <c r="Q783" i="12"/>
  <c r="Y783" i="12"/>
  <c r="W783" i="12"/>
  <c r="M784" i="12"/>
  <c r="L784" i="12"/>
  <c r="Q784" i="12"/>
  <c r="W784" i="12"/>
  <c r="Y784" i="12"/>
  <c r="M785" i="12"/>
  <c r="L785" i="12"/>
  <c r="Q785" i="12"/>
  <c r="S785" i="12"/>
  <c r="Y785" i="12"/>
  <c r="W785" i="12"/>
  <c r="M786" i="12"/>
  <c r="L786" i="12"/>
  <c r="Q786" i="12"/>
  <c r="Y786" i="12"/>
  <c r="W786" i="12"/>
  <c r="M787" i="12"/>
  <c r="L787" i="12"/>
  <c r="Q787" i="12"/>
  <c r="S787" i="12"/>
  <c r="Y787" i="12"/>
  <c r="W787" i="12"/>
  <c r="M788" i="12"/>
  <c r="L788" i="12"/>
  <c r="Q788" i="12"/>
  <c r="W788" i="12"/>
  <c r="Y788" i="12"/>
  <c r="M789" i="12"/>
  <c r="L789" i="12"/>
  <c r="Q789" i="12"/>
  <c r="S789" i="12"/>
  <c r="Y789" i="12"/>
  <c r="W789" i="12"/>
  <c r="M790" i="12"/>
  <c r="L790" i="12"/>
  <c r="Q790" i="12"/>
  <c r="Y790" i="12"/>
  <c r="W790" i="12"/>
  <c r="M791" i="12"/>
  <c r="L791" i="12"/>
  <c r="Q791" i="12"/>
  <c r="Y791" i="12"/>
  <c r="W791" i="12"/>
  <c r="M792" i="12"/>
  <c r="L792" i="12"/>
  <c r="Q792" i="12"/>
  <c r="S792" i="12"/>
  <c r="Y792" i="12"/>
  <c r="W792" i="12"/>
  <c r="M793" i="12"/>
  <c r="L793" i="12"/>
  <c r="Q793" i="12"/>
  <c r="W793" i="12"/>
  <c r="Y793" i="12"/>
  <c r="M794" i="12"/>
  <c r="L794" i="12"/>
  <c r="Q794" i="12"/>
  <c r="Y794" i="12"/>
  <c r="W794" i="12"/>
  <c r="M795" i="12"/>
  <c r="L795" i="12"/>
  <c r="Q795" i="12"/>
  <c r="W795" i="12"/>
  <c r="Y795" i="12"/>
  <c r="M796" i="12"/>
  <c r="L796" i="12"/>
  <c r="Q796" i="12"/>
  <c r="S796" i="12"/>
  <c r="Y796" i="12"/>
  <c r="W796" i="12"/>
  <c r="M797" i="12"/>
  <c r="L797" i="12"/>
  <c r="Q797" i="12"/>
  <c r="Y797" i="12"/>
  <c r="W797" i="12"/>
  <c r="M798" i="12"/>
  <c r="L798" i="12"/>
  <c r="Q798" i="12"/>
  <c r="Y798" i="12"/>
  <c r="W798" i="12"/>
  <c r="M799" i="12"/>
  <c r="L799" i="12"/>
  <c r="Q799" i="12"/>
  <c r="S799" i="12"/>
  <c r="Y799" i="12"/>
  <c r="W799" i="12"/>
  <c r="M800" i="12"/>
  <c r="L800" i="12"/>
  <c r="Q800" i="12"/>
  <c r="W800" i="12"/>
  <c r="Y800" i="12"/>
  <c r="M801" i="12"/>
  <c r="L801" i="12"/>
  <c r="Q801" i="12"/>
  <c r="Y801" i="12"/>
  <c r="W801" i="12"/>
  <c r="M802" i="12"/>
  <c r="L802" i="12"/>
  <c r="Q802" i="12"/>
  <c r="W802" i="12"/>
  <c r="Y802" i="12"/>
  <c r="M803" i="12"/>
  <c r="L803" i="12"/>
  <c r="Q803" i="12"/>
  <c r="S803" i="12"/>
  <c r="Y803" i="12"/>
  <c r="W803" i="12"/>
  <c r="M804" i="12"/>
  <c r="L804" i="12"/>
  <c r="Q804" i="12"/>
  <c r="Y804" i="12"/>
  <c r="W804" i="12"/>
  <c r="M805" i="12"/>
  <c r="L805" i="12"/>
  <c r="Q805" i="12"/>
  <c r="Y805" i="12"/>
  <c r="W805" i="12"/>
  <c r="M806" i="12"/>
  <c r="L806" i="12"/>
  <c r="Q806" i="12"/>
  <c r="S806" i="12"/>
  <c r="Y806" i="12"/>
  <c r="W806" i="12"/>
  <c r="M807" i="12"/>
  <c r="L807" i="12"/>
  <c r="Q807" i="12"/>
  <c r="W807" i="12"/>
  <c r="Y807" i="12"/>
  <c r="M808" i="12"/>
  <c r="L808" i="12"/>
  <c r="Q808" i="12"/>
  <c r="Y808" i="12"/>
  <c r="W808" i="12"/>
  <c r="M809" i="12"/>
  <c r="L809" i="12"/>
  <c r="Q809" i="12"/>
  <c r="S809" i="12"/>
  <c r="Y809" i="12"/>
  <c r="W809" i="12"/>
  <c r="M810" i="12"/>
  <c r="L810" i="12"/>
  <c r="Q810" i="12"/>
  <c r="W810" i="12"/>
  <c r="Y810" i="12"/>
  <c r="M811" i="12"/>
  <c r="L811" i="12"/>
  <c r="Q811" i="12"/>
  <c r="S811" i="12"/>
  <c r="Y811" i="12"/>
  <c r="W811" i="12"/>
  <c r="M812" i="12"/>
  <c r="L812" i="12"/>
  <c r="Q812" i="12"/>
  <c r="Y812" i="12"/>
  <c r="W812" i="12"/>
  <c r="M813" i="12"/>
  <c r="L813" i="12"/>
  <c r="Q813" i="12"/>
  <c r="Y813" i="12"/>
  <c r="W813" i="12"/>
  <c r="M814" i="12"/>
  <c r="L814" i="12"/>
  <c r="Q814" i="12"/>
  <c r="S814" i="12"/>
  <c r="Y814" i="12"/>
  <c r="W814" i="12"/>
  <c r="M815" i="12"/>
  <c r="L815" i="12"/>
  <c r="Q815" i="12"/>
  <c r="W815" i="12"/>
  <c r="Y815" i="12"/>
  <c r="M816" i="12"/>
  <c r="L816" i="12"/>
  <c r="Q816" i="12"/>
  <c r="Y816" i="12"/>
  <c r="W816" i="12"/>
  <c r="M817" i="12"/>
  <c r="L817" i="12"/>
  <c r="Q817" i="12"/>
  <c r="W817" i="12"/>
  <c r="Y817" i="12"/>
  <c r="M818" i="12"/>
  <c r="L818" i="12"/>
  <c r="Q818" i="12"/>
  <c r="Y818" i="12"/>
  <c r="W818" i="12"/>
  <c r="M819" i="12"/>
  <c r="L819" i="12"/>
  <c r="Q819" i="12"/>
  <c r="Y819" i="12"/>
  <c r="W819" i="12"/>
  <c r="M820" i="12"/>
  <c r="L820" i="12"/>
  <c r="Q820" i="12"/>
  <c r="S820" i="12"/>
  <c r="W820" i="12"/>
  <c r="Y820" i="12"/>
  <c r="M821" i="12"/>
  <c r="L821" i="12"/>
  <c r="Q821" i="12"/>
  <c r="W821" i="12"/>
  <c r="Y821" i="12"/>
  <c r="M822" i="12"/>
  <c r="L822" i="12"/>
  <c r="Q822" i="12"/>
  <c r="S822" i="12"/>
  <c r="Y822" i="12"/>
  <c r="W822" i="12"/>
  <c r="M823" i="12"/>
  <c r="L823" i="12"/>
  <c r="Q823" i="12"/>
  <c r="W823" i="12"/>
  <c r="Y823" i="12"/>
  <c r="M824" i="12"/>
  <c r="L824" i="12"/>
  <c r="Q824" i="12"/>
  <c r="S824" i="12"/>
  <c r="Y824" i="12"/>
  <c r="W824" i="12"/>
  <c r="M825" i="12"/>
  <c r="L825" i="12"/>
  <c r="Q825" i="12"/>
  <c r="Y825" i="12"/>
  <c r="W825" i="12"/>
  <c r="M826" i="12"/>
  <c r="L826" i="12"/>
  <c r="Q826" i="12"/>
  <c r="W826" i="12"/>
  <c r="Y826" i="12"/>
  <c r="M827" i="12"/>
  <c r="L827" i="12"/>
  <c r="Q827" i="12"/>
  <c r="S827" i="12"/>
  <c r="Y827" i="12"/>
  <c r="W827" i="12"/>
  <c r="M828" i="12"/>
  <c r="L828" i="12"/>
  <c r="Q828" i="12"/>
  <c r="Y828" i="12"/>
  <c r="W828" i="12"/>
  <c r="M829" i="12"/>
  <c r="L829" i="12"/>
  <c r="Q829" i="12"/>
  <c r="Y829" i="12"/>
  <c r="W829" i="12"/>
  <c r="M830" i="12"/>
  <c r="L830" i="12"/>
  <c r="Q830" i="12"/>
  <c r="S830" i="12"/>
  <c r="Y830" i="12"/>
  <c r="W830" i="12"/>
  <c r="M831" i="12"/>
  <c r="L831" i="12"/>
  <c r="Q831" i="12"/>
  <c r="Y831" i="12"/>
  <c r="W831" i="12"/>
  <c r="M832" i="12"/>
  <c r="L832" i="12"/>
  <c r="Q832" i="12"/>
  <c r="S832" i="12"/>
  <c r="Y832" i="12"/>
  <c r="W832" i="12"/>
  <c r="M833" i="12"/>
  <c r="L833" i="12"/>
  <c r="Q833" i="12"/>
  <c r="Y833" i="12"/>
  <c r="W833" i="12"/>
  <c r="M834" i="12"/>
  <c r="L834" i="12"/>
  <c r="Q834" i="12"/>
  <c r="Y834" i="12"/>
  <c r="W834" i="12"/>
  <c r="M835" i="12"/>
  <c r="L835" i="12"/>
  <c r="Q835" i="12"/>
  <c r="W835" i="12"/>
  <c r="Y835" i="12"/>
  <c r="M836" i="12"/>
  <c r="L836" i="12"/>
  <c r="Q836" i="12"/>
  <c r="Y836" i="12"/>
  <c r="W836" i="12"/>
  <c r="M837" i="12"/>
  <c r="L837" i="12"/>
  <c r="Q837" i="12"/>
  <c r="S837" i="12"/>
  <c r="Y837" i="12"/>
  <c r="W837" i="12"/>
  <c r="M838" i="12"/>
  <c r="L838" i="12"/>
  <c r="Q838" i="12"/>
  <c r="Y838" i="12"/>
  <c r="W838" i="12"/>
  <c r="M839" i="12"/>
  <c r="L839" i="12"/>
  <c r="Q839" i="12"/>
  <c r="S839" i="12"/>
  <c r="Y839" i="12"/>
  <c r="W839" i="12"/>
  <c r="M840" i="12"/>
  <c r="L840" i="12"/>
  <c r="Q840" i="12"/>
  <c r="Y840" i="12"/>
  <c r="W840" i="12"/>
  <c r="M841" i="12"/>
  <c r="L841" i="12"/>
  <c r="Q841" i="12"/>
  <c r="Y841" i="12"/>
  <c r="W841" i="12"/>
  <c r="M842" i="12"/>
  <c r="L842" i="12"/>
  <c r="Q842" i="12"/>
  <c r="S842" i="12"/>
  <c r="W842" i="12"/>
  <c r="Y842" i="12"/>
  <c r="M843" i="12"/>
  <c r="L843" i="12"/>
  <c r="Q843" i="12"/>
  <c r="W843" i="12"/>
  <c r="Y843" i="12"/>
  <c r="M844" i="12"/>
  <c r="L844" i="12"/>
  <c r="Q844" i="12"/>
  <c r="S844" i="12"/>
  <c r="Y844" i="12"/>
  <c r="W844" i="12"/>
  <c r="M845" i="12"/>
  <c r="L845" i="12"/>
  <c r="Q845" i="12"/>
  <c r="W845" i="12"/>
  <c r="Y845" i="12"/>
  <c r="M846" i="12"/>
  <c r="L846" i="12"/>
  <c r="Q846" i="12"/>
  <c r="S846" i="12"/>
  <c r="Y846" i="12"/>
  <c r="W846" i="12"/>
  <c r="M847" i="12"/>
  <c r="L847" i="12"/>
  <c r="Q847" i="12"/>
  <c r="W847" i="12"/>
  <c r="Y847" i="12"/>
  <c r="M848" i="12"/>
  <c r="L848" i="12"/>
  <c r="Q848" i="12"/>
  <c r="W848" i="12"/>
  <c r="Y848" i="12"/>
  <c r="M849" i="12"/>
  <c r="L849" i="12"/>
  <c r="Q849" i="12"/>
  <c r="S849" i="12"/>
  <c r="Y849" i="12"/>
  <c r="W849" i="12"/>
  <c r="M850" i="12"/>
  <c r="L850" i="12"/>
  <c r="Q850" i="12"/>
  <c r="W850" i="12"/>
  <c r="Y850" i="12"/>
  <c r="M851" i="12"/>
  <c r="L851" i="12"/>
  <c r="Q851" i="12"/>
  <c r="W851" i="12"/>
  <c r="Y851" i="12"/>
  <c r="M852" i="12"/>
  <c r="L852" i="12"/>
  <c r="Q852" i="12"/>
  <c r="S852" i="12"/>
  <c r="Y852" i="12"/>
  <c r="W852" i="12"/>
  <c r="M853" i="12"/>
  <c r="L853" i="12"/>
  <c r="Q853" i="12"/>
  <c r="W853" i="12"/>
  <c r="Y853" i="12"/>
  <c r="M854" i="12"/>
  <c r="L854" i="12"/>
  <c r="Q854" i="12"/>
  <c r="S854" i="12"/>
  <c r="Y854" i="12"/>
  <c r="W854" i="12"/>
  <c r="M855" i="12"/>
  <c r="L855" i="12"/>
  <c r="Q855" i="12"/>
  <c r="Y855" i="12"/>
  <c r="W855" i="12"/>
  <c r="M856" i="12"/>
  <c r="L856" i="12"/>
  <c r="Q856" i="12"/>
  <c r="W856" i="12"/>
  <c r="Y856" i="12"/>
  <c r="M857" i="12"/>
  <c r="L857" i="12"/>
  <c r="Q857" i="12"/>
  <c r="S857" i="12"/>
  <c r="Y857" i="12"/>
  <c r="W857" i="12"/>
  <c r="M858" i="12"/>
  <c r="L858" i="12"/>
  <c r="Q858" i="12"/>
  <c r="W858" i="12"/>
  <c r="Y858" i="12"/>
  <c r="M859" i="12"/>
  <c r="L859" i="12"/>
  <c r="Q859" i="12"/>
  <c r="Y859" i="12"/>
  <c r="W859" i="12"/>
  <c r="M860" i="12"/>
  <c r="L860" i="12"/>
  <c r="Q860" i="12"/>
  <c r="Y860" i="12"/>
  <c r="W860" i="12"/>
  <c r="M861" i="12"/>
  <c r="L861" i="12"/>
  <c r="Q861" i="12"/>
  <c r="S861" i="12"/>
  <c r="Y861" i="12"/>
  <c r="W861" i="12"/>
  <c r="M862" i="12"/>
  <c r="L862" i="12"/>
  <c r="S862" i="12"/>
  <c r="Q862" i="12"/>
  <c r="Y862" i="12"/>
  <c r="W862" i="12"/>
  <c r="M863" i="12"/>
  <c r="L863" i="12"/>
  <c r="Q863" i="12"/>
  <c r="W863" i="12"/>
  <c r="Y863" i="12"/>
  <c r="M864" i="12"/>
  <c r="L864" i="12"/>
  <c r="Q864" i="12"/>
  <c r="S864" i="12"/>
  <c r="Y864" i="12"/>
  <c r="W864" i="12"/>
  <c r="M865" i="12"/>
  <c r="L865" i="12"/>
  <c r="Q865" i="12"/>
  <c r="Y865" i="12"/>
  <c r="W865" i="12"/>
  <c r="M866" i="12"/>
  <c r="L866" i="12"/>
  <c r="Q866" i="12"/>
  <c r="Y866" i="12"/>
  <c r="W866" i="12"/>
  <c r="M867" i="12"/>
  <c r="L867" i="12"/>
  <c r="Q867" i="12"/>
  <c r="S867" i="12"/>
  <c r="Y867" i="12"/>
  <c r="W867" i="12"/>
  <c r="M868" i="12"/>
  <c r="L868" i="12"/>
  <c r="Q868" i="12"/>
  <c r="Y868" i="12"/>
  <c r="W868" i="12"/>
  <c r="M869" i="12"/>
  <c r="L869" i="12"/>
  <c r="Q869" i="12"/>
  <c r="S869" i="12"/>
  <c r="Y869" i="12"/>
  <c r="W869" i="12"/>
  <c r="M870" i="12"/>
  <c r="L870" i="12"/>
  <c r="Q870" i="12"/>
  <c r="S870" i="12"/>
  <c r="Y870" i="12"/>
  <c r="W870" i="12"/>
  <c r="M871" i="12"/>
  <c r="L871" i="12"/>
  <c r="Q871" i="12"/>
  <c r="Y871" i="12"/>
  <c r="W871" i="12"/>
  <c r="M872" i="12"/>
  <c r="L872" i="12"/>
  <c r="Q872" i="12"/>
  <c r="S872" i="12"/>
  <c r="Y872" i="12"/>
  <c r="W872" i="12"/>
  <c r="M873" i="12"/>
  <c r="L873" i="12"/>
  <c r="Q873" i="12"/>
  <c r="Y873" i="12"/>
  <c r="W873" i="12"/>
  <c r="M874" i="12"/>
  <c r="L874" i="12"/>
  <c r="Q874" i="12"/>
  <c r="Y874" i="12"/>
  <c r="W874" i="12"/>
  <c r="M875" i="12"/>
  <c r="L875" i="12"/>
  <c r="Q875" i="12"/>
  <c r="S875" i="12"/>
  <c r="Y875" i="12"/>
  <c r="W875" i="12"/>
  <c r="M876" i="12"/>
  <c r="L876" i="12"/>
  <c r="Q876" i="12"/>
  <c r="Y876" i="12"/>
  <c r="W876" i="12"/>
  <c r="M877" i="12"/>
  <c r="L877" i="12"/>
  <c r="Q877" i="12"/>
  <c r="S877" i="12"/>
  <c r="Y877" i="12"/>
  <c r="W877" i="12"/>
  <c r="M878" i="12"/>
  <c r="L878" i="12"/>
  <c r="Q878" i="12"/>
  <c r="Y878" i="12"/>
  <c r="W878" i="12"/>
  <c r="M879" i="12"/>
  <c r="L879" i="12"/>
  <c r="Q879" i="12"/>
  <c r="Y879" i="12"/>
  <c r="W879" i="12"/>
  <c r="M880" i="12"/>
  <c r="L880" i="12"/>
  <c r="Q880" i="12"/>
  <c r="S880" i="12"/>
  <c r="Y880" i="12"/>
  <c r="W880" i="12"/>
  <c r="M881" i="12"/>
  <c r="L881" i="12"/>
  <c r="Q881" i="12"/>
  <c r="S881" i="12"/>
  <c r="Y881" i="12"/>
  <c r="W881" i="12"/>
  <c r="M882" i="12"/>
  <c r="L882" i="12"/>
  <c r="Q882" i="12"/>
  <c r="Y882" i="12"/>
  <c r="W882" i="12"/>
  <c r="M883" i="12"/>
  <c r="L883" i="12"/>
  <c r="Q883" i="12"/>
  <c r="S883" i="12"/>
  <c r="Y883" i="12"/>
  <c r="W883" i="12"/>
  <c r="M884" i="12"/>
  <c r="L884" i="12"/>
  <c r="Q884" i="12"/>
  <c r="Y884" i="12"/>
  <c r="W884" i="12"/>
  <c r="M885" i="12"/>
  <c r="L885" i="12"/>
  <c r="Q885" i="12"/>
  <c r="S885" i="12"/>
  <c r="Y885" i="12"/>
  <c r="W885" i="12"/>
  <c r="M886" i="12"/>
  <c r="L886" i="12"/>
  <c r="Q886" i="12"/>
  <c r="S886" i="12"/>
  <c r="Y886" i="12"/>
  <c r="W886" i="12"/>
  <c r="M887" i="12"/>
  <c r="L887" i="12"/>
  <c r="Q887" i="12"/>
  <c r="W887" i="12"/>
  <c r="Y887" i="12"/>
  <c r="M888" i="12"/>
  <c r="L888" i="12"/>
  <c r="Q888" i="12"/>
  <c r="W888" i="12"/>
  <c r="Y888" i="12"/>
  <c r="M889" i="12"/>
  <c r="L889" i="12"/>
  <c r="Q889" i="12"/>
  <c r="Y889" i="12"/>
  <c r="W889" i="12"/>
  <c r="M890" i="12"/>
  <c r="L890" i="12"/>
  <c r="Q890" i="12"/>
  <c r="S890" i="12"/>
  <c r="Y890" i="12"/>
  <c r="W890" i="12"/>
  <c r="M891" i="12"/>
  <c r="L891" i="12"/>
  <c r="Q891" i="12"/>
  <c r="W891" i="12"/>
  <c r="Y891" i="12"/>
  <c r="M892" i="12"/>
  <c r="L892" i="12"/>
  <c r="Q892" i="12"/>
  <c r="S892" i="12"/>
  <c r="W892" i="12"/>
  <c r="Y892" i="12"/>
  <c r="M893" i="12"/>
  <c r="L893" i="12"/>
  <c r="Q893" i="12"/>
  <c r="Y893" i="12"/>
  <c r="W893" i="12"/>
  <c r="M894" i="12"/>
  <c r="L894" i="12"/>
  <c r="Q894" i="12"/>
  <c r="Y894" i="12"/>
  <c r="W894" i="12"/>
  <c r="M895" i="12"/>
  <c r="L895" i="12"/>
  <c r="Q895" i="12"/>
  <c r="S895" i="12"/>
  <c r="Y895" i="12"/>
  <c r="W895" i="12"/>
  <c r="M896" i="12"/>
  <c r="L896" i="12"/>
  <c r="S896" i="12"/>
  <c r="Q896" i="12"/>
  <c r="Y896" i="12"/>
  <c r="W896" i="12"/>
  <c r="M897" i="12"/>
  <c r="L897" i="12"/>
  <c r="Q897" i="12"/>
  <c r="Y897" i="12"/>
  <c r="W897" i="12"/>
  <c r="M898" i="12"/>
  <c r="L898" i="12"/>
  <c r="Q898" i="12"/>
  <c r="S898" i="12"/>
  <c r="Y898" i="12"/>
  <c r="W898" i="12"/>
  <c r="M899" i="12"/>
  <c r="L899" i="12"/>
  <c r="Q899" i="12"/>
  <c r="W899" i="12"/>
  <c r="Y899" i="12"/>
  <c r="M900" i="12"/>
  <c r="L900" i="12"/>
  <c r="Q900" i="12"/>
  <c r="S900" i="12"/>
  <c r="Y900" i="12"/>
  <c r="W900" i="12"/>
  <c r="M901" i="12"/>
  <c r="L901" i="12"/>
  <c r="Q901" i="12"/>
  <c r="S901" i="12"/>
  <c r="Y901" i="12"/>
  <c r="W901" i="12"/>
  <c r="M902" i="12"/>
  <c r="L902" i="12"/>
  <c r="Q902" i="12"/>
  <c r="S902" i="12"/>
  <c r="Y902" i="12"/>
  <c r="W902" i="12"/>
  <c r="M903" i="12"/>
  <c r="L903" i="12"/>
  <c r="Q903" i="12"/>
  <c r="Y903" i="12"/>
  <c r="W903" i="12"/>
  <c r="M904" i="12"/>
  <c r="L904" i="12"/>
  <c r="Q904" i="12"/>
  <c r="Y904" i="12"/>
  <c r="W904" i="12"/>
  <c r="M905" i="12"/>
  <c r="L905" i="12"/>
  <c r="Q905" i="12"/>
  <c r="S905" i="12"/>
  <c r="Y905" i="12"/>
  <c r="W905" i="12"/>
  <c r="M906" i="12"/>
  <c r="L906" i="12"/>
  <c r="Q906" i="12"/>
  <c r="Y906" i="12"/>
  <c r="W906" i="12"/>
  <c r="M907" i="12"/>
  <c r="L907" i="12"/>
  <c r="Q907" i="12"/>
  <c r="Y907" i="12"/>
  <c r="W907" i="12"/>
  <c r="M908" i="12"/>
  <c r="L908" i="12"/>
  <c r="Q908" i="12"/>
  <c r="W908" i="12"/>
  <c r="Y908" i="12"/>
  <c r="M909" i="12"/>
  <c r="L909" i="12"/>
  <c r="Q909" i="12"/>
  <c r="S909" i="12"/>
  <c r="W909" i="12"/>
  <c r="Y909" i="12"/>
  <c r="M910" i="12"/>
  <c r="L910" i="12"/>
  <c r="S910" i="12"/>
  <c r="Q910" i="12"/>
  <c r="W910" i="12"/>
  <c r="Y910" i="12"/>
  <c r="M911" i="12"/>
  <c r="L911" i="12"/>
  <c r="Q911" i="12"/>
  <c r="Y911" i="12"/>
  <c r="W911" i="12"/>
  <c r="M912" i="12"/>
  <c r="L912" i="12"/>
  <c r="Q912" i="12"/>
  <c r="S912" i="12"/>
  <c r="Y912" i="12"/>
  <c r="W912" i="12"/>
  <c r="M913" i="12"/>
  <c r="L913" i="12"/>
  <c r="Q913" i="12"/>
  <c r="Y913" i="12"/>
  <c r="W913" i="12"/>
  <c r="M914" i="12"/>
  <c r="L914" i="12"/>
  <c r="Q914" i="12"/>
  <c r="S914" i="12"/>
  <c r="Y914" i="12"/>
  <c r="W914" i="12"/>
  <c r="M915" i="12"/>
  <c r="L915" i="12"/>
  <c r="Q915" i="12"/>
  <c r="Y915" i="12"/>
  <c r="W915" i="12"/>
  <c r="M916" i="12"/>
  <c r="L916" i="12"/>
  <c r="Q916" i="12"/>
  <c r="S916" i="12"/>
  <c r="Y916" i="12"/>
  <c r="W916" i="12"/>
  <c r="M917" i="12"/>
  <c r="L917" i="12"/>
  <c r="Q917" i="12"/>
  <c r="Y917" i="12"/>
  <c r="W917" i="12"/>
  <c r="M918" i="12"/>
  <c r="L918" i="12"/>
  <c r="Q918" i="12"/>
  <c r="Y918" i="12"/>
  <c r="W918" i="12"/>
  <c r="M919" i="12"/>
  <c r="L919" i="12"/>
  <c r="Q919" i="12"/>
  <c r="Y919" i="12"/>
  <c r="W919" i="12"/>
  <c r="M920" i="12"/>
  <c r="L920" i="12"/>
  <c r="Q920" i="12"/>
  <c r="W920" i="12"/>
  <c r="Y920" i="12"/>
  <c r="M921" i="12"/>
  <c r="L921" i="12"/>
  <c r="Q921" i="12"/>
  <c r="S921" i="12"/>
  <c r="Y921" i="12"/>
  <c r="W921" i="12"/>
  <c r="M922" i="12"/>
  <c r="L922" i="12"/>
  <c r="S922" i="12"/>
  <c r="Q922" i="12"/>
  <c r="W922" i="12"/>
  <c r="Y922" i="12"/>
  <c r="M923" i="12"/>
  <c r="L923" i="12"/>
  <c r="Q923" i="12"/>
  <c r="W923" i="12"/>
  <c r="Y923" i="12"/>
  <c r="M924" i="12"/>
  <c r="L924" i="12"/>
  <c r="S924" i="12"/>
  <c r="Q924" i="12"/>
  <c r="W924" i="12"/>
  <c r="Y924" i="12"/>
  <c r="M925" i="12"/>
  <c r="L925" i="12"/>
  <c r="Q925" i="12"/>
  <c r="Y925" i="12"/>
  <c r="W925" i="12"/>
  <c r="M926" i="12"/>
  <c r="L926" i="12"/>
  <c r="Q926" i="12"/>
  <c r="S926" i="12"/>
  <c r="Y926" i="12"/>
  <c r="W926" i="12"/>
  <c r="M927" i="12"/>
  <c r="L927" i="12"/>
  <c r="Q927" i="12"/>
  <c r="Y927" i="12"/>
  <c r="W927" i="12"/>
  <c r="M928" i="12"/>
  <c r="L928" i="12"/>
  <c r="Q928" i="12"/>
  <c r="S928" i="12"/>
  <c r="Y928" i="12"/>
  <c r="W928" i="12"/>
  <c r="M929" i="12"/>
  <c r="L929" i="12"/>
  <c r="Q929" i="12"/>
  <c r="Y929" i="12"/>
  <c r="W929" i="12"/>
  <c r="M930" i="12"/>
  <c r="L930" i="12"/>
  <c r="Q930" i="12"/>
  <c r="Y930" i="12"/>
  <c r="W930" i="12"/>
  <c r="M931" i="12"/>
  <c r="L931" i="12"/>
  <c r="Q931" i="12"/>
  <c r="S931" i="12"/>
  <c r="Y931" i="12"/>
  <c r="W931" i="12"/>
  <c r="M932" i="12"/>
  <c r="L932" i="12"/>
  <c r="S932" i="12"/>
  <c r="Q932" i="12"/>
  <c r="Y932" i="12"/>
  <c r="W932" i="12"/>
  <c r="M933" i="12"/>
  <c r="L933" i="12"/>
  <c r="Q933" i="12"/>
  <c r="Y933" i="12"/>
  <c r="W933" i="12"/>
  <c r="M934" i="12"/>
  <c r="L934" i="12"/>
  <c r="Q934" i="12"/>
  <c r="S934" i="12"/>
  <c r="Y934" i="12"/>
  <c r="W934" i="12"/>
  <c r="M935" i="12"/>
  <c r="L935" i="12"/>
  <c r="Q935" i="12"/>
  <c r="Y935" i="12"/>
  <c r="W935" i="12"/>
  <c r="M936" i="12"/>
  <c r="L936" i="12"/>
  <c r="S936" i="12"/>
  <c r="Q936" i="12"/>
  <c r="Y936" i="12"/>
  <c r="W936" i="12"/>
  <c r="M937" i="12"/>
  <c r="L937" i="12"/>
  <c r="Q937" i="12"/>
  <c r="S937" i="12"/>
  <c r="Y937" i="12"/>
  <c r="W937" i="12"/>
  <c r="M938" i="12"/>
  <c r="L938" i="12"/>
  <c r="Q938" i="12"/>
  <c r="Y938" i="12"/>
  <c r="W938" i="12"/>
  <c r="M939" i="12"/>
  <c r="L939" i="12"/>
  <c r="Q939" i="12"/>
  <c r="S939" i="12"/>
  <c r="Y939" i="12"/>
  <c r="W939" i="12"/>
  <c r="M940" i="12"/>
  <c r="L940" i="12"/>
  <c r="Q940" i="12"/>
  <c r="W940" i="12"/>
  <c r="Y940" i="12"/>
  <c r="M941" i="12"/>
  <c r="L941" i="12"/>
  <c r="S941" i="12"/>
  <c r="Q941" i="12"/>
  <c r="W941" i="12"/>
  <c r="Y941" i="12"/>
  <c r="M942" i="12"/>
  <c r="L942" i="12"/>
  <c r="Q942" i="12"/>
  <c r="W942" i="12"/>
  <c r="Y942" i="12"/>
  <c r="M943" i="12"/>
  <c r="L943" i="12"/>
  <c r="S943" i="12"/>
  <c r="Q943" i="12"/>
  <c r="W943" i="12"/>
  <c r="Y943" i="12"/>
  <c r="M944" i="12"/>
  <c r="L944" i="12"/>
  <c r="Q944" i="12"/>
  <c r="W944" i="12"/>
  <c r="Y944" i="12"/>
  <c r="M945" i="12"/>
  <c r="L945" i="12"/>
  <c r="Q945" i="12"/>
  <c r="S945" i="12"/>
  <c r="Y945" i="12"/>
  <c r="W945" i="12"/>
  <c r="M946" i="12"/>
  <c r="L946" i="12"/>
  <c r="Q946" i="12"/>
  <c r="Y946" i="12"/>
  <c r="W946" i="12"/>
  <c r="M947" i="12"/>
  <c r="L947" i="12"/>
  <c r="Q947" i="12"/>
  <c r="S947" i="12"/>
  <c r="Y947" i="12"/>
  <c r="W947" i="12"/>
  <c r="M948" i="12"/>
  <c r="L948" i="12"/>
  <c r="Q948" i="12"/>
  <c r="W948" i="12"/>
  <c r="Y948" i="12"/>
  <c r="M949" i="12"/>
  <c r="L949" i="12"/>
  <c r="S949" i="12"/>
  <c r="Q949" i="12"/>
  <c r="W949" i="12"/>
  <c r="Y949" i="12"/>
  <c r="M950" i="12"/>
  <c r="L950" i="12"/>
  <c r="Q950" i="12"/>
  <c r="Y950" i="12"/>
  <c r="W950" i="12"/>
  <c r="M951" i="12"/>
  <c r="L951" i="12"/>
  <c r="S951" i="12"/>
  <c r="Q951" i="12"/>
  <c r="W951" i="12"/>
  <c r="Y951" i="12"/>
  <c r="M952" i="12"/>
  <c r="L952" i="12"/>
  <c r="Q952" i="12"/>
  <c r="S952" i="12"/>
  <c r="Y952" i="12"/>
  <c r="W952" i="12"/>
  <c r="M953" i="12"/>
  <c r="L953" i="12"/>
  <c r="Q953" i="12"/>
  <c r="S953" i="12"/>
  <c r="W953" i="12"/>
  <c r="Y953" i="12"/>
  <c r="M954" i="12"/>
  <c r="L954" i="12"/>
  <c r="Q954" i="12"/>
  <c r="S954" i="12"/>
  <c r="Y954" i="12"/>
  <c r="W954" i="12"/>
  <c r="M955" i="12"/>
  <c r="L955" i="12"/>
  <c r="Q955" i="12"/>
  <c r="S955" i="12"/>
  <c r="Y955" i="12"/>
  <c r="W955" i="12"/>
  <c r="M956" i="12"/>
  <c r="L956" i="12"/>
  <c r="Q956" i="12"/>
  <c r="Y956" i="12"/>
  <c r="W956" i="12"/>
  <c r="M957" i="12"/>
  <c r="L957" i="12"/>
  <c r="Q957" i="12"/>
  <c r="Y957" i="12"/>
  <c r="W957" i="12"/>
  <c r="M958" i="12"/>
  <c r="L958" i="12"/>
  <c r="S958" i="12"/>
  <c r="Q958" i="12"/>
  <c r="W958" i="12"/>
  <c r="Y958" i="12"/>
  <c r="M959" i="12"/>
  <c r="L959" i="12"/>
  <c r="Q959" i="12"/>
  <c r="S959" i="12"/>
  <c r="Y959" i="12"/>
  <c r="W959" i="12"/>
  <c r="M960" i="12"/>
  <c r="L960" i="12"/>
  <c r="Q960" i="12"/>
  <c r="S960" i="12"/>
  <c r="Y960" i="12"/>
  <c r="W960" i="12"/>
  <c r="M961" i="12"/>
  <c r="L961" i="12"/>
  <c r="Q961" i="12"/>
  <c r="S961" i="12"/>
  <c r="Y961" i="12"/>
  <c r="W961" i="12"/>
  <c r="M962" i="12"/>
  <c r="L962" i="12"/>
  <c r="Q962" i="12"/>
  <c r="W962" i="12"/>
  <c r="Y962" i="12"/>
  <c r="M963" i="12"/>
  <c r="L963" i="12"/>
  <c r="S963" i="12"/>
  <c r="Q963" i="12"/>
  <c r="Y963" i="12"/>
  <c r="W963" i="12"/>
  <c r="M964" i="12"/>
  <c r="L964" i="12"/>
  <c r="Q964" i="12"/>
  <c r="Y964" i="12"/>
  <c r="W964" i="12"/>
  <c r="M965" i="12"/>
  <c r="L965" i="12"/>
  <c r="S965" i="12"/>
  <c r="Q965" i="12"/>
  <c r="Y965" i="12"/>
  <c r="W965" i="12"/>
  <c r="M966" i="12"/>
  <c r="L966" i="12"/>
  <c r="Q966" i="12"/>
  <c r="Y966" i="12"/>
  <c r="W966" i="12"/>
  <c r="M967" i="12"/>
  <c r="L967" i="12"/>
  <c r="Q967" i="12"/>
  <c r="S967" i="12"/>
  <c r="Y967" i="12"/>
  <c r="W967" i="12"/>
  <c r="M968" i="12"/>
  <c r="L968" i="12"/>
  <c r="Q968" i="12"/>
  <c r="Y968" i="12"/>
  <c r="W968" i="12"/>
  <c r="M969" i="12"/>
  <c r="L969" i="12"/>
  <c r="Q969" i="12"/>
  <c r="S969" i="12"/>
  <c r="Y969" i="12"/>
  <c r="W969" i="12"/>
  <c r="M970" i="12"/>
  <c r="L970" i="12"/>
  <c r="Q970" i="12"/>
  <c r="W970" i="12"/>
  <c r="Y970" i="12"/>
  <c r="M971" i="12"/>
  <c r="L971" i="12"/>
  <c r="S971" i="12"/>
  <c r="Q971" i="12"/>
  <c r="W971" i="12"/>
  <c r="Y971" i="12"/>
  <c r="M972" i="12"/>
  <c r="L972" i="12"/>
  <c r="Q972" i="12"/>
  <c r="W972" i="12"/>
  <c r="Y972" i="12"/>
  <c r="M973" i="12"/>
  <c r="L973" i="12"/>
  <c r="S973" i="12"/>
  <c r="Q973" i="12"/>
  <c r="W973" i="12"/>
  <c r="Y973" i="12"/>
  <c r="M974" i="12"/>
  <c r="L974" i="12"/>
  <c r="Q974" i="12"/>
  <c r="S974" i="12"/>
  <c r="Y974" i="12"/>
  <c r="W974" i="12"/>
  <c r="M975" i="12"/>
  <c r="L975" i="12"/>
  <c r="Q975" i="12"/>
  <c r="S975" i="12"/>
  <c r="Y975" i="12"/>
  <c r="W975" i="12"/>
  <c r="M976" i="12"/>
  <c r="L976" i="12"/>
  <c r="Q976" i="12"/>
  <c r="S976" i="12"/>
  <c r="Y976" i="12"/>
  <c r="W976" i="12"/>
  <c r="M977" i="12"/>
  <c r="L977" i="12"/>
  <c r="Q977" i="12"/>
  <c r="W977" i="12"/>
  <c r="Y977" i="12"/>
  <c r="M978" i="12"/>
  <c r="L978" i="12"/>
  <c r="S978" i="12"/>
  <c r="Q978" i="12"/>
  <c r="W978" i="12"/>
  <c r="Y978" i="12"/>
  <c r="M979" i="12"/>
  <c r="L979" i="12"/>
  <c r="Q979" i="12"/>
  <c r="W979" i="12"/>
  <c r="Y979" i="12"/>
  <c r="M980" i="12"/>
  <c r="L980" i="12"/>
  <c r="S980" i="12"/>
  <c r="Q980" i="12"/>
  <c r="W980" i="12"/>
  <c r="Y980" i="12"/>
  <c r="M981" i="12"/>
  <c r="L981" i="12"/>
  <c r="Q981" i="12"/>
  <c r="S981" i="12"/>
  <c r="Y981" i="12"/>
  <c r="W981" i="12"/>
  <c r="M982" i="12"/>
  <c r="L982" i="12"/>
  <c r="Q982" i="12"/>
  <c r="S982" i="12"/>
  <c r="Y982" i="12"/>
  <c r="W982" i="12"/>
  <c r="M983" i="12"/>
  <c r="L983" i="12"/>
  <c r="Q983" i="12"/>
  <c r="S983" i="12"/>
  <c r="Y983" i="12"/>
  <c r="W983" i="12"/>
  <c r="M984" i="12"/>
  <c r="L984" i="12"/>
  <c r="Q984" i="12"/>
  <c r="S984" i="12"/>
  <c r="Y984" i="12"/>
  <c r="W984" i="12"/>
  <c r="M985" i="12"/>
  <c r="L985" i="12"/>
  <c r="S985" i="12"/>
  <c r="Q985" i="12"/>
  <c r="W985" i="12"/>
  <c r="Y985" i="12"/>
  <c r="M986" i="12"/>
  <c r="L986" i="12"/>
  <c r="S986" i="12"/>
  <c r="Q986" i="12"/>
  <c r="W986" i="12"/>
  <c r="Y986" i="12"/>
  <c r="M987" i="12"/>
  <c r="L987" i="12"/>
  <c r="Q987" i="12"/>
  <c r="Y987" i="12"/>
  <c r="W987" i="12"/>
  <c r="M988" i="12"/>
  <c r="L988" i="12"/>
  <c r="Q988" i="12"/>
  <c r="S988" i="12"/>
  <c r="Y988" i="12"/>
  <c r="W988" i="12"/>
  <c r="M989" i="12"/>
  <c r="L989" i="12"/>
  <c r="Q989" i="12"/>
  <c r="Y989" i="12"/>
  <c r="W989" i="12"/>
  <c r="M990" i="12"/>
  <c r="L990" i="12"/>
  <c r="Q990" i="12"/>
  <c r="S990" i="12"/>
  <c r="Y990" i="12"/>
  <c r="W990" i="12"/>
  <c r="M991" i="12"/>
  <c r="L991" i="12"/>
  <c r="S991" i="12"/>
  <c r="Q991" i="12"/>
  <c r="Y991" i="12"/>
  <c r="W991" i="12"/>
  <c r="M992" i="12"/>
  <c r="L992" i="12"/>
  <c r="Q992" i="12"/>
  <c r="Y992" i="12"/>
  <c r="W992" i="12"/>
  <c r="M993" i="12"/>
  <c r="L993" i="12"/>
  <c r="S993" i="12"/>
  <c r="Q993" i="12"/>
  <c r="W993" i="12"/>
  <c r="Y993" i="12"/>
  <c r="M994" i="12"/>
  <c r="L994" i="12"/>
  <c r="Q994" i="12"/>
  <c r="Y994" i="12"/>
  <c r="W994" i="12"/>
  <c r="M995" i="12"/>
  <c r="L995" i="12"/>
  <c r="Q995" i="12"/>
  <c r="S995" i="12"/>
  <c r="Y995" i="12"/>
  <c r="W995" i="12"/>
  <c r="M996" i="12"/>
  <c r="L996" i="12"/>
  <c r="Q996" i="12"/>
  <c r="S996" i="12"/>
  <c r="Y996" i="12"/>
  <c r="W996" i="12"/>
  <c r="M997" i="12"/>
  <c r="L997" i="12"/>
  <c r="Q997" i="12"/>
  <c r="W997" i="12"/>
  <c r="Y997" i="12"/>
  <c r="M998" i="12"/>
  <c r="L998" i="12"/>
  <c r="S998" i="12"/>
  <c r="Q998" i="12"/>
  <c r="Y998" i="12"/>
  <c r="W998" i="12"/>
  <c r="M999" i="12"/>
  <c r="L999" i="12"/>
  <c r="Q999" i="12"/>
  <c r="W999" i="12"/>
  <c r="Y999" i="12"/>
  <c r="M1000" i="12"/>
  <c r="L1000" i="12"/>
  <c r="S1000" i="12"/>
  <c r="Q1000" i="12"/>
  <c r="W1000" i="12"/>
  <c r="Y1000" i="12"/>
  <c r="M1001" i="12"/>
  <c r="L1001" i="12"/>
  <c r="Q1001" i="12"/>
  <c r="Y1001" i="12"/>
  <c r="W1001" i="12"/>
  <c r="M1002" i="12"/>
  <c r="L1002" i="12"/>
  <c r="Q1002" i="12"/>
  <c r="S1002" i="12"/>
  <c r="W1002" i="12"/>
  <c r="Y1002" i="12"/>
  <c r="M1003" i="12"/>
  <c r="L1003" i="12"/>
  <c r="Q1003" i="12"/>
  <c r="S1003" i="12"/>
  <c r="Y1003" i="12"/>
  <c r="W1003" i="12"/>
  <c r="M1004" i="12"/>
  <c r="L1004" i="12"/>
  <c r="Q1004" i="12"/>
  <c r="S1004" i="12"/>
  <c r="Y1004" i="12"/>
  <c r="W1004" i="12"/>
  <c r="M1005" i="12"/>
  <c r="L1005" i="12"/>
  <c r="Q1005" i="12"/>
  <c r="Y1005" i="12"/>
  <c r="W1005" i="12"/>
  <c r="M1006" i="12"/>
  <c r="L1006" i="12"/>
  <c r="S1006" i="12"/>
  <c r="Q1006" i="12"/>
  <c r="Y1006" i="12"/>
  <c r="W1006" i="12"/>
  <c r="M1007" i="12"/>
  <c r="L1007" i="12"/>
  <c r="Q1007" i="12"/>
  <c r="Y1007" i="12"/>
  <c r="W1007" i="12"/>
  <c r="M1008" i="12"/>
  <c r="L1008" i="12"/>
  <c r="Q1008" i="12"/>
  <c r="Y1008" i="12"/>
  <c r="W1008" i="12"/>
  <c r="M1009" i="12"/>
  <c r="L1009" i="12"/>
  <c r="Q1009" i="12"/>
  <c r="S1009" i="12"/>
  <c r="Y1009" i="12"/>
  <c r="W1009" i="12"/>
  <c r="M1010" i="12"/>
  <c r="L1010" i="12"/>
  <c r="Q1010" i="12"/>
  <c r="Y1010" i="12"/>
  <c r="W1010" i="12"/>
  <c r="M1011" i="12"/>
  <c r="L1011" i="12"/>
  <c r="Q1011" i="12"/>
  <c r="S1011" i="12"/>
  <c r="Y1011" i="12"/>
  <c r="W1011" i="12"/>
  <c r="M1012" i="12"/>
  <c r="L1012" i="12"/>
  <c r="Q1012" i="12"/>
  <c r="Y1012" i="12"/>
  <c r="W1012" i="12"/>
  <c r="M1013" i="12"/>
  <c r="L1013" i="12"/>
  <c r="S1013" i="12"/>
  <c r="Q1013" i="12"/>
  <c r="Y1013" i="12"/>
  <c r="W1013" i="12"/>
  <c r="M1014" i="12"/>
  <c r="L1014" i="12"/>
  <c r="Q1014" i="12"/>
  <c r="Y1014" i="12"/>
  <c r="W1014" i="12"/>
  <c r="M1015" i="12"/>
  <c r="L1015" i="12"/>
  <c r="S1015" i="12"/>
  <c r="Q1015" i="12"/>
  <c r="Y1015" i="12"/>
  <c r="W1015" i="12"/>
  <c r="M1016" i="12"/>
  <c r="L1016" i="12"/>
  <c r="Q1016" i="12"/>
  <c r="Y1016" i="12"/>
  <c r="W1016" i="12"/>
  <c r="M1017" i="12"/>
  <c r="L1017" i="12"/>
  <c r="Q1017" i="12"/>
  <c r="S1017" i="12"/>
  <c r="W1017" i="12"/>
  <c r="Y1017" i="12"/>
  <c r="M1018" i="12"/>
  <c r="L1018" i="12"/>
  <c r="Q1018" i="12"/>
  <c r="Y1018" i="12"/>
  <c r="W1018" i="12"/>
  <c r="M1019" i="12"/>
  <c r="L1019" i="12"/>
  <c r="Q1019" i="12"/>
  <c r="S1019" i="12"/>
  <c r="Y1019" i="12"/>
  <c r="W1019" i="12"/>
  <c r="M1020" i="12"/>
  <c r="L1020" i="12"/>
  <c r="Q1020" i="12"/>
  <c r="W1020" i="12"/>
  <c r="Y1020" i="12"/>
  <c r="M1021" i="12"/>
  <c r="L1021" i="12"/>
  <c r="S1021" i="12"/>
  <c r="Q1021" i="12"/>
  <c r="W1021" i="12"/>
  <c r="Y1021" i="12"/>
  <c r="M1022" i="12"/>
  <c r="L1022" i="12"/>
  <c r="Q1022" i="12"/>
  <c r="Y1022" i="12"/>
  <c r="W1022" i="12"/>
  <c r="M1023" i="12"/>
  <c r="L1023" i="12"/>
  <c r="S1023" i="12"/>
  <c r="Q1023" i="12"/>
  <c r="W1023" i="12"/>
  <c r="Y1023" i="12"/>
  <c r="M1024" i="12"/>
  <c r="L1024" i="12"/>
  <c r="Q1024" i="12"/>
  <c r="S1024" i="12"/>
  <c r="Y1024" i="12"/>
  <c r="W1024" i="12"/>
  <c r="M1025" i="12"/>
  <c r="L1025" i="12"/>
  <c r="Q1025" i="12"/>
  <c r="S1025" i="12"/>
  <c r="Y1025" i="12"/>
  <c r="W1025" i="12"/>
  <c r="M1026" i="12"/>
  <c r="L1026" i="12"/>
  <c r="Q1026" i="12"/>
  <c r="Y1026" i="12"/>
  <c r="W1026" i="12"/>
  <c r="M1027" i="12"/>
  <c r="L1027" i="12"/>
  <c r="Q1027" i="12"/>
  <c r="S1027" i="12"/>
  <c r="Y1027" i="12"/>
  <c r="W1027" i="12"/>
  <c r="M1028" i="12"/>
  <c r="L1028" i="12"/>
  <c r="Q1028" i="12"/>
  <c r="Y1028" i="12"/>
  <c r="W1028" i="12"/>
  <c r="M1029" i="12"/>
  <c r="L1029" i="12"/>
  <c r="S1029" i="12"/>
  <c r="Q1029" i="12"/>
  <c r="Y1029" i="12"/>
  <c r="W1029" i="12"/>
  <c r="M1030" i="12"/>
  <c r="L1030" i="12"/>
  <c r="Q1030" i="12"/>
  <c r="Y1030" i="12"/>
  <c r="W1030" i="12"/>
  <c r="M1031" i="12"/>
  <c r="L1031" i="12"/>
  <c r="S1031" i="12"/>
  <c r="Q1031" i="12"/>
  <c r="Y1031" i="12"/>
  <c r="W1031" i="12"/>
  <c r="M1032" i="12"/>
  <c r="L1032" i="12"/>
  <c r="Q1032" i="12"/>
  <c r="W1032" i="12"/>
  <c r="Y1032" i="12"/>
  <c r="M1033" i="12"/>
  <c r="L1033" i="12"/>
  <c r="Q1033" i="12"/>
  <c r="Y1033" i="12"/>
  <c r="W1033" i="12"/>
  <c r="M1034" i="12"/>
  <c r="L1034" i="12"/>
  <c r="Q1034" i="12"/>
  <c r="S1034" i="12"/>
  <c r="Y1034" i="12"/>
  <c r="W1034" i="12"/>
  <c r="M1035" i="12"/>
  <c r="L1035" i="12"/>
  <c r="Q1035" i="12"/>
  <c r="W1035" i="12"/>
  <c r="Y1035" i="12"/>
  <c r="M1036" i="12"/>
  <c r="L1036" i="12"/>
  <c r="S1036" i="12"/>
  <c r="Q1036" i="12"/>
  <c r="W1036" i="12"/>
  <c r="Y1036" i="12"/>
  <c r="M1037" i="12"/>
  <c r="L1037" i="12"/>
  <c r="Q1037" i="12"/>
  <c r="S1037" i="12"/>
  <c r="W1037" i="12"/>
  <c r="Y1037" i="12"/>
  <c r="M1038" i="12"/>
  <c r="L1038" i="12"/>
  <c r="Q1038" i="12"/>
  <c r="W1038" i="12"/>
  <c r="Y1038" i="12"/>
  <c r="M1039" i="12"/>
  <c r="L1039" i="12"/>
  <c r="Q1039" i="12"/>
  <c r="Y1039" i="12"/>
  <c r="W1039" i="12"/>
  <c r="M1040" i="12"/>
  <c r="L1040" i="12"/>
  <c r="Q1040" i="12"/>
  <c r="S1040" i="12"/>
  <c r="Y1040" i="12"/>
  <c r="W1040" i="12"/>
  <c r="M1041" i="12"/>
  <c r="L1041" i="12"/>
  <c r="Q1041" i="12"/>
  <c r="W1041" i="12"/>
  <c r="Y1041" i="12"/>
  <c r="M1042" i="12"/>
  <c r="L1042" i="12"/>
  <c r="Q1042" i="12"/>
  <c r="S1042" i="12"/>
  <c r="Y1042" i="12"/>
  <c r="W1042" i="12"/>
  <c r="M1043" i="12"/>
  <c r="L1043" i="12"/>
  <c r="Q1043" i="12"/>
  <c r="Y1043" i="12"/>
  <c r="W1043" i="12"/>
  <c r="M1044" i="12"/>
  <c r="L1044" i="12"/>
  <c r="S1044" i="12"/>
  <c r="Q1044" i="12"/>
  <c r="Y1044" i="12"/>
  <c r="W1044" i="12"/>
  <c r="M1045" i="12"/>
  <c r="L1045" i="12"/>
  <c r="Q1045" i="12"/>
  <c r="Y1045" i="12"/>
  <c r="W1045" i="12"/>
  <c r="M1046" i="12"/>
  <c r="L1046" i="12"/>
  <c r="S1046" i="12"/>
  <c r="Q1046" i="12"/>
  <c r="Y1046" i="12"/>
  <c r="W1046" i="12"/>
  <c r="M1047" i="12"/>
  <c r="L1047" i="12"/>
  <c r="Q1047" i="12"/>
  <c r="Y1047" i="12"/>
  <c r="W1047" i="12"/>
  <c r="M1048" i="12"/>
  <c r="L1048" i="12"/>
  <c r="Q1048" i="12"/>
  <c r="S1048" i="12"/>
  <c r="W1048" i="12"/>
  <c r="Y1048" i="12"/>
  <c r="M1049" i="12"/>
  <c r="L1049" i="12"/>
  <c r="Q1049" i="12"/>
  <c r="Y1049" i="12"/>
  <c r="W1049" i="12"/>
  <c r="M1050" i="12"/>
  <c r="L1050" i="12"/>
  <c r="Q1050" i="12"/>
  <c r="S1050" i="12"/>
  <c r="Y1050" i="12"/>
  <c r="W1050" i="12"/>
  <c r="M1051" i="12"/>
  <c r="L1051" i="12"/>
  <c r="S1051" i="12"/>
  <c r="Q1051" i="12"/>
  <c r="W1051" i="12"/>
  <c r="Y1051" i="12"/>
  <c r="M1052" i="12"/>
  <c r="L1052" i="12"/>
  <c r="S1052" i="12"/>
  <c r="Q1052" i="12"/>
  <c r="W1052" i="12"/>
  <c r="Y1052" i="12"/>
  <c r="M1053" i="12"/>
  <c r="L1053" i="12"/>
  <c r="S1053" i="12"/>
  <c r="Q1053" i="12"/>
  <c r="W1053" i="12"/>
  <c r="Y1053" i="12"/>
  <c r="M1054" i="12"/>
  <c r="L1054" i="12"/>
  <c r="Q1054" i="12"/>
  <c r="Y1054" i="12"/>
  <c r="W1054" i="12"/>
  <c r="M1055" i="12"/>
  <c r="L1055" i="12"/>
  <c r="Q1055" i="12"/>
  <c r="Y1055" i="12"/>
  <c r="W1055" i="12"/>
  <c r="M1056" i="12"/>
  <c r="L1056" i="12"/>
  <c r="Q1056" i="12"/>
  <c r="S1056" i="12"/>
  <c r="Y1056" i="12"/>
  <c r="W1056" i="12"/>
  <c r="M1057" i="12"/>
  <c r="L1057" i="12"/>
  <c r="Q1057" i="12"/>
  <c r="Y1057" i="12"/>
  <c r="W1057" i="12"/>
  <c r="M1058" i="12"/>
  <c r="L1058" i="12"/>
  <c r="S1058" i="12"/>
  <c r="Q1058" i="12"/>
  <c r="W1058" i="12"/>
  <c r="Y1058" i="12"/>
  <c r="M1059" i="12"/>
  <c r="L1059" i="12"/>
  <c r="Q1059" i="12"/>
  <c r="Y1059" i="12"/>
  <c r="W1059" i="12"/>
  <c r="M1060" i="12"/>
  <c r="L1060" i="12"/>
  <c r="S1060" i="12"/>
  <c r="Q1060" i="12"/>
  <c r="Y1060" i="12"/>
  <c r="W1060" i="12"/>
  <c r="M1061" i="12"/>
  <c r="L1061" i="12"/>
  <c r="Q1061" i="12"/>
  <c r="Y1061" i="12"/>
  <c r="W1061" i="12"/>
  <c r="M1062" i="12"/>
  <c r="L1062" i="12"/>
  <c r="Q1062" i="12"/>
  <c r="S1062" i="12"/>
  <c r="Y1062" i="12"/>
  <c r="W1062" i="12"/>
  <c r="M1063" i="12"/>
  <c r="L1063" i="12"/>
  <c r="Q1063" i="12"/>
  <c r="W1063" i="12"/>
  <c r="Y1063" i="12"/>
  <c r="M1064" i="12"/>
  <c r="L1064" i="12"/>
  <c r="Q1064" i="12"/>
  <c r="S1064" i="12"/>
  <c r="Y1064" i="12"/>
  <c r="W1064" i="12"/>
  <c r="M1065" i="12"/>
  <c r="L1065" i="12"/>
  <c r="Q1065" i="12"/>
  <c r="W1065" i="12"/>
  <c r="Y1065" i="12"/>
  <c r="M1066" i="12"/>
  <c r="L1066" i="12"/>
  <c r="S1066" i="12"/>
  <c r="Q1066" i="12"/>
  <c r="W1066" i="12"/>
  <c r="Y1066" i="12"/>
  <c r="M1067" i="12"/>
  <c r="L1067" i="12"/>
  <c r="S1067" i="12"/>
  <c r="Q1067" i="12"/>
  <c r="W1067" i="12"/>
  <c r="Y1067" i="12"/>
  <c r="M1068" i="12"/>
  <c r="L1068" i="12"/>
  <c r="Q1068" i="12"/>
  <c r="Y1068" i="12"/>
  <c r="W1068" i="12"/>
  <c r="M1069" i="12"/>
  <c r="L1069" i="12"/>
  <c r="Q1069" i="12"/>
  <c r="S1069" i="12"/>
  <c r="Y1069" i="12"/>
  <c r="W1069" i="12"/>
  <c r="M1070" i="12"/>
  <c r="L1070" i="12"/>
  <c r="Q1070" i="12"/>
  <c r="W1070" i="12"/>
  <c r="Y1070" i="12"/>
  <c r="M1071" i="12"/>
  <c r="L1071" i="12"/>
  <c r="Q1071" i="12"/>
  <c r="S1071" i="12"/>
  <c r="Y1071" i="12"/>
  <c r="W1071" i="12"/>
  <c r="M1072" i="12"/>
  <c r="L1072" i="12"/>
  <c r="Q1072" i="12"/>
  <c r="Y1072" i="12"/>
  <c r="W1072" i="12"/>
  <c r="M1073" i="12"/>
  <c r="L1073" i="12"/>
  <c r="S1073" i="12"/>
  <c r="Q1073" i="12"/>
  <c r="W1073" i="12"/>
  <c r="Y1073" i="12"/>
  <c r="M1074" i="12"/>
  <c r="L1074" i="12"/>
  <c r="Q1074" i="12"/>
  <c r="Y1074" i="12"/>
  <c r="W1074" i="12"/>
  <c r="M1075" i="12"/>
  <c r="L1075" i="12"/>
  <c r="Q1075" i="12"/>
  <c r="Y1075" i="12"/>
  <c r="W1075" i="12"/>
  <c r="M1076" i="12"/>
  <c r="L1076" i="12"/>
  <c r="Q1076" i="12"/>
  <c r="Y1076" i="12"/>
  <c r="W1076" i="12"/>
  <c r="M1077" i="12"/>
  <c r="L1077" i="12"/>
  <c r="Q1077" i="12"/>
  <c r="S1077" i="12"/>
  <c r="Y1077" i="12"/>
  <c r="W1077" i="12"/>
  <c r="M1078" i="12"/>
  <c r="L1078" i="12"/>
  <c r="Q1078" i="12"/>
  <c r="Y1078" i="12"/>
  <c r="W1078" i="12"/>
  <c r="M1079" i="12"/>
  <c r="L1079" i="12"/>
  <c r="Q1079" i="12"/>
  <c r="S1079" i="12"/>
  <c r="Y1079" i="12"/>
  <c r="W1079" i="12"/>
  <c r="M1080" i="12"/>
  <c r="L1080" i="12"/>
  <c r="Q1080" i="12"/>
  <c r="W1080" i="12"/>
  <c r="Y1080" i="12"/>
  <c r="M1081" i="12"/>
  <c r="L1081" i="12"/>
  <c r="S1081" i="12"/>
  <c r="Q1081" i="12"/>
  <c r="Y1081" i="12"/>
  <c r="W1081" i="12"/>
  <c r="M1082" i="12"/>
  <c r="L1082" i="12"/>
  <c r="Q1082" i="12"/>
  <c r="Y1082" i="12"/>
  <c r="W1082" i="12"/>
  <c r="M1083" i="12"/>
  <c r="L1083" i="12"/>
  <c r="Q1083" i="12"/>
  <c r="W1083" i="12"/>
  <c r="Y1083" i="12"/>
  <c r="M1084" i="12"/>
  <c r="L1084" i="12"/>
  <c r="Q1084" i="12"/>
  <c r="Y1084" i="12"/>
  <c r="W1084" i="12"/>
  <c r="M1085" i="12"/>
  <c r="L1085" i="12"/>
  <c r="Q1085" i="12"/>
  <c r="S1085" i="12"/>
  <c r="Y1085" i="12"/>
  <c r="W1085" i="12"/>
  <c r="M1086" i="12"/>
  <c r="L1086" i="12"/>
  <c r="Q1086" i="12"/>
  <c r="Y1086" i="12"/>
  <c r="W1086" i="12"/>
  <c r="M1087" i="12"/>
  <c r="L1087" i="12"/>
  <c r="Q1087" i="12"/>
  <c r="S1087" i="12"/>
  <c r="Y1087" i="12"/>
  <c r="W1087" i="12"/>
  <c r="M1088" i="12"/>
  <c r="L1088" i="12"/>
  <c r="Q1088" i="12"/>
  <c r="W1088" i="12"/>
  <c r="Y1088" i="12"/>
  <c r="M1089" i="12"/>
  <c r="L1089" i="12"/>
  <c r="S1089" i="12"/>
  <c r="Q1089" i="12"/>
  <c r="W1089" i="12"/>
  <c r="Y1089" i="12"/>
  <c r="M1090" i="12"/>
  <c r="L1090" i="12"/>
  <c r="Q1090" i="12"/>
  <c r="W1090" i="12"/>
  <c r="Y1090" i="12"/>
  <c r="M1091" i="12"/>
  <c r="L1091" i="12"/>
  <c r="S1091" i="12"/>
  <c r="Q1091" i="12"/>
  <c r="Y1091" i="12"/>
  <c r="W1091" i="12"/>
  <c r="M1092" i="12"/>
  <c r="L1092" i="12"/>
  <c r="Q1092" i="12"/>
  <c r="Y1092" i="12"/>
  <c r="W1092" i="12"/>
  <c r="M1093" i="12"/>
  <c r="L1093" i="12"/>
  <c r="Q1093" i="12"/>
  <c r="S1093" i="12"/>
  <c r="Y1093" i="12"/>
  <c r="W1093" i="12"/>
  <c r="M1094" i="12"/>
  <c r="L1094" i="12"/>
  <c r="Q1094" i="12"/>
  <c r="Y1094" i="12"/>
  <c r="W1094" i="12"/>
  <c r="M1095" i="12"/>
  <c r="L1095" i="12"/>
  <c r="Q1095" i="12"/>
  <c r="S1095" i="12"/>
  <c r="Y1095" i="12"/>
  <c r="W1095" i="12"/>
  <c r="M1096" i="12"/>
  <c r="L1096" i="12"/>
  <c r="Q1096" i="12"/>
  <c r="W1096" i="12"/>
  <c r="Y1096" i="12"/>
  <c r="M1097" i="12"/>
  <c r="L1097" i="12"/>
  <c r="Q1097" i="12"/>
  <c r="S1097" i="12"/>
  <c r="W1097" i="12"/>
  <c r="Y1097" i="12"/>
  <c r="M1098" i="12"/>
  <c r="L1098" i="12"/>
  <c r="Q1098" i="12"/>
  <c r="W1098" i="12"/>
  <c r="Y1098" i="12"/>
  <c r="M1099" i="12"/>
  <c r="L1099" i="12"/>
  <c r="Q1099" i="12"/>
  <c r="S1099" i="12"/>
  <c r="W1099" i="12"/>
  <c r="Y1099" i="12"/>
  <c r="M1100" i="12"/>
  <c r="L1100" i="12"/>
  <c r="Q1100" i="12"/>
  <c r="S1100" i="12"/>
  <c r="Y1100" i="12"/>
  <c r="W1100" i="12"/>
  <c r="M1101" i="12"/>
  <c r="L1101" i="12"/>
  <c r="Q1101" i="12"/>
  <c r="W1101" i="12"/>
  <c r="Y1101" i="12"/>
  <c r="M1102" i="12"/>
  <c r="L1102" i="12"/>
  <c r="Q1102" i="12"/>
  <c r="Y1102" i="12"/>
  <c r="W1102" i="12"/>
  <c r="M1103" i="12"/>
  <c r="L1103" i="12"/>
  <c r="S1103" i="12"/>
  <c r="Q1103" i="12"/>
  <c r="Y1103" i="12"/>
  <c r="W1103" i="12"/>
  <c r="M1104" i="12"/>
  <c r="L1104" i="12"/>
  <c r="Q1104" i="12"/>
  <c r="S1104" i="12"/>
  <c r="W1104" i="12"/>
  <c r="Y1104" i="12"/>
  <c r="M1105" i="12"/>
  <c r="L1105" i="12"/>
  <c r="Q1105" i="12"/>
  <c r="S1105" i="12"/>
  <c r="W1105" i="12"/>
  <c r="Y1105" i="12"/>
  <c r="M1106" i="12"/>
  <c r="L1106" i="12"/>
  <c r="Q1106" i="12"/>
  <c r="S1106" i="12"/>
  <c r="W1106" i="12"/>
  <c r="Y1106" i="12"/>
  <c r="M1107" i="12"/>
  <c r="L1107" i="12"/>
  <c r="Q1107" i="12"/>
  <c r="W1107" i="12"/>
  <c r="Y1107" i="12"/>
  <c r="M1108" i="12"/>
  <c r="L1108" i="12"/>
  <c r="Q1108" i="12"/>
  <c r="S1108" i="12"/>
  <c r="Y1108" i="12"/>
  <c r="W1108" i="12"/>
  <c r="M1109" i="12"/>
  <c r="L1109" i="12"/>
  <c r="Q1109" i="12"/>
  <c r="Y1109" i="12"/>
  <c r="W1109" i="12"/>
  <c r="M1110" i="12"/>
  <c r="L1110" i="12"/>
  <c r="S1110" i="12"/>
  <c r="Q1110" i="12"/>
  <c r="Y1110" i="12"/>
  <c r="W1110" i="12"/>
  <c r="M1111" i="12"/>
  <c r="L1111" i="12"/>
  <c r="Q1111" i="12"/>
  <c r="S1111" i="12"/>
  <c r="Y1111" i="12"/>
  <c r="W1111" i="12"/>
  <c r="M1112" i="12"/>
  <c r="L1112" i="12"/>
  <c r="Q1112" i="12"/>
  <c r="Y1112" i="12"/>
  <c r="W1112" i="12"/>
  <c r="M1113" i="12"/>
  <c r="L1113" i="12"/>
  <c r="Q1113" i="12"/>
  <c r="S1113" i="12"/>
  <c r="Y1113" i="12"/>
  <c r="W1113" i="12"/>
  <c r="M1114" i="12"/>
  <c r="L1114" i="12"/>
  <c r="Q1114" i="12"/>
  <c r="S1114" i="12"/>
  <c r="Y1114" i="12"/>
  <c r="W1114" i="12"/>
  <c r="M1115" i="12"/>
  <c r="L1115" i="12"/>
  <c r="Q1115" i="12"/>
  <c r="S1115" i="12"/>
  <c r="Y1115" i="12"/>
  <c r="W1115" i="12"/>
  <c r="M1116" i="12"/>
  <c r="L1116" i="12"/>
  <c r="Q1116" i="12"/>
  <c r="Y1116" i="12"/>
  <c r="W1116" i="12"/>
  <c r="M1117" i="12"/>
  <c r="L1117" i="12"/>
  <c r="S1117" i="12"/>
  <c r="Q1117" i="12"/>
  <c r="W1117" i="12"/>
  <c r="Y1117" i="12"/>
  <c r="M1118" i="12"/>
  <c r="L1118" i="12"/>
  <c r="Q1118" i="12"/>
  <c r="Y1118" i="12"/>
  <c r="W1118" i="12"/>
  <c r="M1119" i="12"/>
  <c r="L1119" i="12"/>
  <c r="Q1119" i="12"/>
  <c r="S1119" i="12"/>
  <c r="W1119" i="12"/>
  <c r="Y1119" i="12"/>
  <c r="M1120" i="12"/>
  <c r="L1120" i="12"/>
  <c r="Q1120" i="12"/>
  <c r="W1120" i="12"/>
  <c r="Y1120" i="12"/>
  <c r="M1121" i="12"/>
  <c r="L1121" i="12"/>
  <c r="Q1121" i="12"/>
  <c r="Y1121" i="12"/>
  <c r="W1121" i="12"/>
  <c r="M1122" i="12"/>
  <c r="L1122" i="12"/>
  <c r="Q1122" i="12"/>
  <c r="S1122" i="12"/>
  <c r="Y1122" i="12"/>
  <c r="W1122" i="12"/>
  <c r="M1123" i="12"/>
  <c r="L1123" i="12"/>
  <c r="Q1123" i="12"/>
  <c r="Y1123" i="12"/>
  <c r="W1123" i="12"/>
  <c r="M1124" i="12"/>
  <c r="L1124" i="12"/>
  <c r="Q1124" i="12"/>
  <c r="W1124" i="12"/>
  <c r="Y1124" i="12"/>
  <c r="M1125" i="12"/>
  <c r="L1125" i="12"/>
  <c r="Q1125" i="12"/>
  <c r="Y1125" i="12"/>
  <c r="W1125" i="12"/>
  <c r="M1126" i="12"/>
  <c r="L1126" i="12"/>
  <c r="Q1126" i="12"/>
  <c r="Y1126" i="12"/>
  <c r="W1126" i="12"/>
  <c r="M1127" i="12"/>
  <c r="L1127" i="12"/>
  <c r="Q1127" i="12"/>
  <c r="S1127" i="12"/>
  <c r="Y1127" i="12"/>
  <c r="W1127" i="12"/>
  <c r="M1128" i="12"/>
  <c r="L1128" i="12"/>
  <c r="Q1128" i="12"/>
  <c r="S1128" i="12"/>
  <c r="Y1128" i="12"/>
  <c r="W1128" i="12"/>
  <c r="M1129" i="12"/>
  <c r="L1129" i="12"/>
  <c r="Q1129" i="12"/>
  <c r="S1129" i="12"/>
  <c r="W1129" i="12"/>
  <c r="Y1129" i="12"/>
  <c r="M1130" i="12"/>
  <c r="L1130" i="12"/>
  <c r="Q1130" i="12"/>
  <c r="Y1130" i="12"/>
  <c r="W1130" i="12"/>
  <c r="M1131" i="12"/>
  <c r="L1131" i="12"/>
  <c r="S1131" i="12"/>
  <c r="Q1131" i="12"/>
  <c r="W1131" i="12"/>
  <c r="Y1131" i="12"/>
  <c r="M1132" i="12"/>
  <c r="L1132" i="12"/>
  <c r="Q1132" i="12"/>
  <c r="Y1132" i="12"/>
  <c r="W1132" i="12"/>
  <c r="M1133" i="12"/>
  <c r="L1133" i="12"/>
  <c r="S1133" i="12"/>
  <c r="Q1133" i="12"/>
  <c r="Y1133" i="12"/>
  <c r="W1133" i="12"/>
  <c r="M1134" i="12"/>
  <c r="L1134" i="12"/>
  <c r="Q1134" i="12"/>
  <c r="S1134" i="12"/>
  <c r="Y1134" i="12"/>
  <c r="W1134" i="12"/>
  <c r="M1135" i="12"/>
  <c r="L1135" i="12"/>
  <c r="Q1135" i="12"/>
  <c r="Y1135" i="12"/>
  <c r="W1135" i="12"/>
  <c r="M1136" i="12"/>
  <c r="L1136" i="12"/>
  <c r="Q1136" i="12"/>
  <c r="S1136" i="12"/>
  <c r="Y1136" i="12"/>
  <c r="W1136" i="12"/>
  <c r="M1137" i="12"/>
  <c r="L1137" i="12"/>
  <c r="Q1137" i="12"/>
  <c r="Y1137" i="12"/>
  <c r="W1137" i="12"/>
  <c r="M1138" i="12"/>
  <c r="L1138" i="12"/>
  <c r="Q1138" i="12"/>
  <c r="Y1138" i="12"/>
  <c r="W1138" i="12"/>
  <c r="M1139" i="12"/>
  <c r="L1139" i="12"/>
  <c r="Q1139" i="12"/>
  <c r="Y1139" i="12"/>
  <c r="W1139" i="12"/>
  <c r="M1140" i="12"/>
  <c r="L1140" i="12"/>
  <c r="Q1140" i="12"/>
  <c r="W1140" i="12"/>
  <c r="Y1140" i="12"/>
  <c r="M1141" i="12"/>
  <c r="L1141" i="12"/>
  <c r="Q1141" i="12"/>
  <c r="S1141" i="12"/>
  <c r="W1141" i="12"/>
  <c r="Y1141" i="12"/>
  <c r="M1142" i="12"/>
  <c r="L1142" i="12"/>
  <c r="Q1142" i="12"/>
  <c r="S1142" i="12"/>
  <c r="Y1142" i="12"/>
  <c r="W1142" i="12"/>
  <c r="M1143" i="12"/>
  <c r="L1143" i="12"/>
  <c r="Q1143" i="12"/>
  <c r="W1143" i="12"/>
  <c r="Y1143" i="12"/>
  <c r="M1144" i="12"/>
  <c r="L1144" i="12"/>
  <c r="Q1144" i="12"/>
  <c r="S1144" i="12"/>
  <c r="W1144" i="12"/>
  <c r="Y1144" i="12"/>
  <c r="M1145" i="12"/>
  <c r="L1145" i="12"/>
  <c r="Q1145" i="12"/>
  <c r="Y1145" i="12"/>
  <c r="W1145" i="12"/>
  <c r="M1146" i="12"/>
  <c r="L1146" i="12"/>
  <c r="S1146" i="12"/>
  <c r="Q1146" i="12"/>
  <c r="W1146" i="12"/>
  <c r="Y1146" i="12"/>
  <c r="M1147" i="12"/>
  <c r="L1147" i="12"/>
  <c r="Q1147" i="12"/>
  <c r="Y1147" i="12"/>
  <c r="W1147" i="12"/>
  <c r="M1148" i="12"/>
  <c r="L1148" i="12"/>
  <c r="S1148" i="12"/>
  <c r="Q1148" i="12"/>
  <c r="W1148" i="12"/>
  <c r="Y1148" i="12"/>
  <c r="M1149" i="12"/>
  <c r="L1149" i="12"/>
  <c r="Q1149" i="12"/>
  <c r="W1149" i="12"/>
  <c r="Y1149" i="12"/>
  <c r="M1150" i="12"/>
  <c r="L1150" i="12"/>
  <c r="Q1150" i="12"/>
  <c r="Y1150" i="12"/>
  <c r="W1150" i="12"/>
  <c r="M1151" i="12"/>
  <c r="L1151" i="12"/>
  <c r="Q1151" i="12"/>
  <c r="S1151" i="12"/>
  <c r="Y1151" i="12"/>
  <c r="W1151" i="12"/>
  <c r="M1152" i="12"/>
  <c r="L1152" i="12"/>
  <c r="Q1152" i="12"/>
  <c r="Y1152" i="12"/>
  <c r="W1152" i="12"/>
  <c r="M1153" i="12"/>
  <c r="L1153" i="12"/>
  <c r="Q1153" i="12"/>
  <c r="Y1153" i="12"/>
  <c r="W1153" i="12"/>
  <c r="M1154" i="12"/>
  <c r="L1154" i="12"/>
  <c r="Q1154" i="12"/>
  <c r="S1154" i="12"/>
  <c r="Y1154" i="12"/>
  <c r="W1154" i="12"/>
  <c r="M1155" i="12"/>
  <c r="L1155" i="12"/>
  <c r="Q1155" i="12"/>
  <c r="S1155" i="12"/>
  <c r="Y1155" i="12"/>
  <c r="W1155" i="12"/>
  <c r="M1156" i="12"/>
  <c r="L1156" i="12"/>
  <c r="Q1156" i="12"/>
  <c r="W1156" i="12"/>
  <c r="Y1156" i="12"/>
  <c r="M1157" i="12"/>
  <c r="L1157" i="12"/>
  <c r="Q1157" i="12"/>
  <c r="S1157" i="12"/>
  <c r="W1157" i="12"/>
  <c r="Y1157" i="12"/>
  <c r="M1158" i="12"/>
  <c r="L1158" i="12"/>
  <c r="Q1158" i="12"/>
  <c r="Y1158" i="12"/>
  <c r="W1158" i="12"/>
  <c r="M1159" i="12"/>
  <c r="L1159" i="12"/>
  <c r="S1159" i="12"/>
  <c r="Q1159" i="12"/>
  <c r="W1159" i="12"/>
  <c r="Y1159" i="12"/>
  <c r="M1160" i="12"/>
  <c r="L1160" i="12"/>
  <c r="Q1160" i="12"/>
  <c r="W1160" i="12"/>
  <c r="Y1160" i="12"/>
  <c r="M1161" i="12"/>
  <c r="L1161" i="12"/>
  <c r="S1161" i="12"/>
  <c r="Q1161" i="12"/>
  <c r="W1161" i="12"/>
  <c r="Y1161" i="12"/>
  <c r="M1162" i="12"/>
  <c r="L1162" i="12"/>
  <c r="Q1162" i="12"/>
  <c r="Y1162" i="12"/>
  <c r="W1162" i="12"/>
  <c r="M1163" i="12"/>
  <c r="L1163" i="12"/>
  <c r="Q1163" i="12"/>
  <c r="Y1163" i="12"/>
  <c r="W1163" i="12"/>
  <c r="M1164" i="12"/>
  <c r="L1164" i="12"/>
  <c r="Q1164" i="12"/>
  <c r="S1164" i="12"/>
  <c r="Y1164" i="12"/>
  <c r="W1164" i="12"/>
  <c r="M1165" i="12"/>
  <c r="L1165" i="12"/>
  <c r="Q1165" i="12"/>
  <c r="Y1165" i="12"/>
  <c r="W1165" i="12"/>
  <c r="M1166" i="12"/>
  <c r="L1166" i="12"/>
  <c r="Q1166" i="12"/>
  <c r="Y1166" i="12"/>
  <c r="W1166" i="12"/>
  <c r="M1167" i="12"/>
  <c r="L1167" i="12"/>
  <c r="Q1167" i="12"/>
  <c r="Y1167" i="12"/>
  <c r="W1167" i="12"/>
  <c r="M1168" i="12"/>
  <c r="L1168" i="12"/>
  <c r="Q1168" i="12"/>
  <c r="S1168" i="12"/>
  <c r="W1168" i="12"/>
  <c r="Y1168" i="12"/>
  <c r="M1169" i="12"/>
  <c r="L1169" i="12"/>
  <c r="Q1169" i="12"/>
  <c r="S1169" i="12"/>
  <c r="W1169" i="12"/>
  <c r="Y1169" i="12"/>
  <c r="M1170" i="12"/>
  <c r="L1170" i="12"/>
  <c r="Q1170" i="12"/>
  <c r="S1170" i="12"/>
  <c r="W1170" i="12"/>
  <c r="Y1170" i="12"/>
  <c r="M1171" i="12"/>
  <c r="L1171" i="12"/>
  <c r="Q1171" i="12"/>
  <c r="S1171" i="12"/>
  <c r="W1171" i="12"/>
  <c r="Y1171" i="12"/>
  <c r="M1172" i="12"/>
  <c r="L1172" i="12"/>
  <c r="Q1172" i="12"/>
  <c r="Y1172" i="12"/>
  <c r="W1172" i="12"/>
  <c r="M1173" i="12"/>
  <c r="L1173" i="12"/>
  <c r="Q1173" i="12"/>
  <c r="W1173" i="12"/>
  <c r="Y1173" i="12"/>
  <c r="M1174" i="12"/>
  <c r="L1174" i="12"/>
  <c r="Q1174" i="12"/>
  <c r="Y1174" i="12"/>
  <c r="W1174" i="12"/>
  <c r="M1175" i="12"/>
  <c r="L1175" i="12"/>
  <c r="S1175" i="12"/>
  <c r="Q1175" i="12"/>
  <c r="Y1175" i="12"/>
  <c r="W1175" i="12"/>
  <c r="M1176" i="12"/>
  <c r="L1176" i="12"/>
  <c r="Q1176" i="12"/>
  <c r="S1176" i="12"/>
  <c r="Y1176" i="12"/>
  <c r="W1176" i="12"/>
  <c r="M1177" i="12"/>
  <c r="L1177" i="12"/>
  <c r="Q1177" i="12"/>
  <c r="Y1177" i="12"/>
  <c r="W1177" i="12"/>
  <c r="M1178" i="12"/>
  <c r="L1178" i="12"/>
  <c r="Q1178" i="12"/>
  <c r="Y1178" i="12"/>
  <c r="W1178" i="12"/>
  <c r="M1179" i="12"/>
  <c r="L1179" i="12"/>
  <c r="Q1179" i="12"/>
  <c r="Y1179" i="12"/>
  <c r="W1179" i="12"/>
  <c r="M1180" i="12"/>
  <c r="L1180" i="12"/>
  <c r="Q1180" i="12"/>
  <c r="Y1180" i="12"/>
  <c r="W1180" i="12"/>
  <c r="M1181" i="12"/>
  <c r="L1181" i="12"/>
  <c r="Q1181" i="12"/>
  <c r="S1181" i="12"/>
  <c r="W1181" i="12"/>
  <c r="Y1181" i="12"/>
  <c r="M1182" i="12"/>
  <c r="L1182" i="12"/>
  <c r="Q1182" i="12"/>
  <c r="W1182" i="12"/>
  <c r="Y1182" i="12"/>
  <c r="M1183" i="12"/>
  <c r="L1183" i="12"/>
  <c r="Q1183" i="12"/>
  <c r="S1183" i="12"/>
  <c r="W1183" i="12"/>
  <c r="Y1183" i="12"/>
  <c r="M1184" i="12"/>
  <c r="L1184" i="12"/>
  <c r="S1184" i="12"/>
  <c r="Q1184" i="12"/>
  <c r="Y1184" i="12"/>
  <c r="W1184" i="12"/>
  <c r="M1185" i="12"/>
  <c r="L1185" i="12"/>
  <c r="S1185" i="12"/>
  <c r="Q1185" i="12"/>
  <c r="W1185" i="12"/>
  <c r="Y1185" i="12"/>
  <c r="M1186" i="12"/>
  <c r="L1186" i="12"/>
  <c r="Q1186" i="12"/>
  <c r="W1186" i="12"/>
  <c r="Y1186" i="12"/>
  <c r="M1187" i="12"/>
  <c r="L1187" i="12"/>
  <c r="Q1187" i="12"/>
  <c r="W1187" i="12"/>
  <c r="Y1187" i="12"/>
  <c r="M1188" i="12"/>
  <c r="L1188" i="12"/>
  <c r="Q1188" i="12"/>
  <c r="W1188" i="12"/>
  <c r="Y1188" i="12"/>
  <c r="M1189" i="12"/>
  <c r="L1189" i="12"/>
  <c r="S1189" i="12"/>
  <c r="Q1189" i="12"/>
  <c r="Y1189" i="12"/>
  <c r="W1189" i="12"/>
  <c r="M1190" i="12"/>
  <c r="L1190" i="12"/>
  <c r="Q1190" i="12"/>
  <c r="Y1190" i="12"/>
  <c r="W1190" i="12"/>
  <c r="M1191" i="12"/>
  <c r="L1191" i="12"/>
  <c r="Q1191" i="12"/>
  <c r="S1191" i="12"/>
  <c r="W1191" i="12"/>
  <c r="Y1191" i="12"/>
  <c r="M1192" i="12"/>
  <c r="L1192" i="12"/>
  <c r="Q1192" i="12"/>
  <c r="Y1192" i="12"/>
  <c r="W1192" i="12"/>
  <c r="M1193" i="12"/>
  <c r="L1193" i="12"/>
  <c r="Q1193" i="12"/>
  <c r="W1193" i="12"/>
  <c r="Y1193" i="12"/>
  <c r="M1194" i="12"/>
  <c r="L1194" i="12"/>
  <c r="Q1194" i="12"/>
  <c r="W1194" i="12"/>
  <c r="Y1194" i="12"/>
  <c r="M1195" i="12"/>
  <c r="L1195" i="12"/>
  <c r="Q1195" i="12"/>
  <c r="W1195" i="12"/>
  <c r="Y1195" i="12"/>
  <c r="M1196" i="12"/>
  <c r="L1196" i="12"/>
  <c r="Q1196" i="12"/>
  <c r="S1196" i="12"/>
  <c r="Y1196" i="12"/>
  <c r="W1196" i="12"/>
  <c r="M1197" i="12"/>
  <c r="L1197" i="12"/>
  <c r="Q1197" i="12"/>
  <c r="S1197" i="12"/>
  <c r="Y1197" i="12"/>
  <c r="W1197" i="12"/>
  <c r="M1198" i="12"/>
  <c r="L1198" i="12"/>
  <c r="Q1198" i="12"/>
  <c r="Y1198" i="12"/>
  <c r="W1198" i="12"/>
  <c r="M1199" i="12"/>
  <c r="L1199" i="12"/>
  <c r="Q1199" i="12"/>
  <c r="S1199" i="12"/>
  <c r="Y1199" i="12"/>
  <c r="W1199" i="12"/>
  <c r="M1200" i="12"/>
  <c r="L1200" i="12"/>
  <c r="Q1200" i="12"/>
  <c r="Y1200" i="12"/>
  <c r="W1200" i="12"/>
  <c r="M1201" i="12"/>
  <c r="L1201" i="12"/>
  <c r="Q1201" i="12"/>
  <c r="W1201" i="12"/>
  <c r="Y1201" i="12"/>
  <c r="M1202" i="12"/>
  <c r="L1202" i="12"/>
  <c r="S1202" i="12"/>
  <c r="Q1202" i="12"/>
  <c r="W1202" i="12"/>
  <c r="Y1202" i="12"/>
  <c r="M1203" i="12"/>
  <c r="L1203" i="12"/>
  <c r="Q1203" i="12"/>
  <c r="W1203" i="12"/>
  <c r="Y1203" i="12"/>
  <c r="M1204" i="12"/>
  <c r="L1204" i="12"/>
  <c r="S1204" i="12"/>
  <c r="Q1204" i="12"/>
  <c r="W1204" i="12"/>
  <c r="Y1204" i="12"/>
  <c r="M1205" i="12"/>
  <c r="L1205" i="12"/>
  <c r="Q1205" i="12"/>
  <c r="W1205" i="12"/>
  <c r="Y1205" i="12"/>
  <c r="M1206" i="12"/>
  <c r="L1206" i="12"/>
  <c r="Q1206" i="12"/>
  <c r="S1206" i="12"/>
  <c r="W1206" i="12"/>
  <c r="Y1206" i="12"/>
  <c r="M1207" i="12"/>
  <c r="L1207" i="12"/>
  <c r="Q1207" i="12"/>
  <c r="Y1207" i="12"/>
  <c r="W1207" i="12"/>
  <c r="M1208" i="12"/>
  <c r="L1208" i="12"/>
  <c r="Q1208" i="12"/>
  <c r="Y1208" i="12"/>
  <c r="W1208" i="12"/>
  <c r="M1209" i="12"/>
  <c r="L1209" i="12"/>
  <c r="Q1209" i="12"/>
  <c r="S1209" i="12"/>
  <c r="Y1209" i="12"/>
  <c r="W1209" i="12"/>
  <c r="M1210" i="12"/>
  <c r="L1210" i="12"/>
  <c r="S1210" i="12"/>
  <c r="Q1210" i="12"/>
  <c r="Y1210" i="12"/>
  <c r="W1210" i="12"/>
  <c r="M1211" i="12"/>
  <c r="L1211" i="12"/>
  <c r="Q1211" i="12"/>
  <c r="Y1211" i="12"/>
  <c r="W1211" i="12"/>
  <c r="M1212" i="12"/>
  <c r="L1212" i="12"/>
  <c r="S1212" i="12"/>
  <c r="Q1212" i="12"/>
  <c r="Y1212" i="12"/>
  <c r="W1212" i="12"/>
  <c r="M1213" i="12"/>
  <c r="L1213" i="12"/>
  <c r="Q1213" i="12"/>
  <c r="Y1213" i="12"/>
  <c r="W1213" i="12"/>
  <c r="M1214" i="12"/>
  <c r="L1214" i="12"/>
  <c r="Q1214" i="12"/>
  <c r="Y1214" i="12"/>
  <c r="W1214" i="12"/>
  <c r="M1215" i="12"/>
  <c r="L1215" i="12"/>
  <c r="Q1215" i="12"/>
  <c r="S1215" i="12"/>
  <c r="Y1215" i="12"/>
  <c r="W1215" i="12"/>
  <c r="M1216" i="12"/>
  <c r="L1216" i="12"/>
  <c r="Q1216" i="12"/>
  <c r="S1216" i="12"/>
  <c r="Y1216" i="12"/>
  <c r="W1216" i="12"/>
  <c r="M1217" i="12"/>
  <c r="L1217" i="12"/>
  <c r="S1217" i="12"/>
  <c r="Q1217" i="12"/>
  <c r="W1217" i="12"/>
  <c r="Y1217" i="12"/>
  <c r="M1218" i="12"/>
  <c r="L1218" i="12"/>
  <c r="Q1218" i="12"/>
  <c r="W1218" i="12"/>
  <c r="Y1218" i="12"/>
  <c r="M1219" i="12"/>
  <c r="L1219" i="12"/>
  <c r="S1219" i="12"/>
  <c r="Q1219" i="12"/>
  <c r="W1219" i="12"/>
  <c r="Y1219" i="12"/>
  <c r="M1220" i="12"/>
  <c r="L1220" i="12"/>
  <c r="Q1220" i="12"/>
  <c r="W1220" i="12"/>
  <c r="Y1220" i="12"/>
  <c r="M1221" i="12"/>
  <c r="L1221" i="12"/>
  <c r="Q1221" i="12"/>
  <c r="S1221" i="12"/>
  <c r="Y1221" i="12"/>
  <c r="W1221" i="12"/>
  <c r="M1222" i="12"/>
  <c r="L1222" i="12"/>
  <c r="Q1222" i="12"/>
  <c r="Y1222" i="12"/>
  <c r="W1222" i="12"/>
  <c r="M1223" i="12"/>
  <c r="L1223" i="12"/>
  <c r="Q1223" i="12"/>
  <c r="S1223" i="12"/>
  <c r="W1223" i="12"/>
  <c r="Y1223" i="12"/>
  <c r="M1224" i="12"/>
  <c r="L1224" i="12"/>
  <c r="Q1224" i="12"/>
  <c r="S1224" i="12"/>
  <c r="Y1224" i="12"/>
  <c r="W1224" i="12"/>
  <c r="M1225" i="12"/>
  <c r="L1225" i="12"/>
  <c r="Q1225" i="12"/>
  <c r="Y1225" i="12"/>
  <c r="W1225" i="12"/>
  <c r="M1226" i="12"/>
  <c r="L1226" i="12"/>
  <c r="S1226" i="12"/>
  <c r="Q1226" i="12"/>
  <c r="Y1226" i="12"/>
  <c r="W1226" i="12"/>
  <c r="M1227" i="12"/>
  <c r="L1227" i="12"/>
  <c r="Q1227" i="12"/>
  <c r="Y1227" i="12"/>
  <c r="W1227" i="12"/>
  <c r="M1228" i="12"/>
  <c r="L1228" i="12"/>
  <c r="Q1228" i="12"/>
  <c r="S1228" i="12"/>
  <c r="Y1228" i="12"/>
  <c r="W1228" i="12"/>
  <c r="M1229" i="12"/>
  <c r="L1229" i="12"/>
  <c r="Q1229" i="12"/>
  <c r="Y1229" i="12"/>
  <c r="W1229" i="12"/>
  <c r="M1230" i="12"/>
  <c r="L1230" i="12"/>
  <c r="Q1230" i="12"/>
  <c r="S1230" i="12"/>
  <c r="Y1230" i="12"/>
  <c r="W1230" i="12"/>
  <c r="M1231" i="12"/>
  <c r="L1231" i="12"/>
  <c r="Q1231" i="12"/>
  <c r="S1231" i="12"/>
  <c r="Y1231" i="12"/>
  <c r="W1231" i="12"/>
  <c r="M1232" i="12"/>
  <c r="L1232" i="12"/>
  <c r="S1232" i="12"/>
  <c r="Q1232" i="12"/>
  <c r="W1232" i="12"/>
  <c r="Y1232" i="12"/>
  <c r="M1233" i="12"/>
  <c r="L1233" i="12"/>
  <c r="Q1233" i="12"/>
  <c r="Y1233" i="12"/>
  <c r="W1233" i="12"/>
  <c r="M1234" i="12"/>
  <c r="L1234" i="12"/>
  <c r="S1234" i="12"/>
  <c r="Q1234" i="12"/>
  <c r="Y1234" i="12"/>
  <c r="W1234" i="12"/>
  <c r="M1235" i="12"/>
  <c r="L1235" i="12"/>
  <c r="Q1235" i="12"/>
  <c r="Y1235" i="12"/>
  <c r="W1235" i="12"/>
  <c r="M1236" i="12"/>
  <c r="L1236" i="12"/>
  <c r="Q1236" i="12"/>
  <c r="S1236" i="12"/>
  <c r="Y1236" i="12"/>
  <c r="W1236" i="12"/>
  <c r="M1237" i="12"/>
  <c r="L1237" i="12"/>
  <c r="Q1237" i="12"/>
  <c r="Y1237" i="12"/>
  <c r="W1237" i="12"/>
  <c r="M1238" i="12"/>
  <c r="L1238" i="12"/>
  <c r="Q1238" i="12"/>
  <c r="S1238" i="12"/>
  <c r="W1238" i="12"/>
  <c r="Y1238" i="12"/>
  <c r="M1239" i="12"/>
  <c r="L1239" i="12"/>
  <c r="Q1239" i="12"/>
  <c r="S1239" i="12"/>
  <c r="Y1239" i="12"/>
  <c r="W1239" i="12"/>
  <c r="M1240" i="12"/>
  <c r="L1240" i="12"/>
  <c r="S1240" i="12"/>
  <c r="Q1240" i="12"/>
  <c r="W1240" i="12"/>
  <c r="Y1240" i="12"/>
  <c r="M1241" i="12"/>
  <c r="L1241" i="12"/>
  <c r="Q1241" i="12"/>
  <c r="W1241" i="12"/>
  <c r="Y1241" i="12"/>
  <c r="M1242" i="12"/>
  <c r="L1242" i="12"/>
  <c r="S1242" i="12"/>
  <c r="Q1242" i="12"/>
  <c r="W1242" i="12"/>
  <c r="Y1242" i="12"/>
  <c r="M1243" i="12"/>
  <c r="L1243" i="12"/>
  <c r="Q1243" i="12"/>
  <c r="Y1243" i="12"/>
  <c r="W1243" i="12"/>
  <c r="M1244" i="12"/>
  <c r="L1244" i="12"/>
  <c r="Q1244" i="12"/>
  <c r="S1244" i="12"/>
  <c r="W1244" i="12"/>
  <c r="Y1244" i="12"/>
  <c r="M1245" i="12"/>
  <c r="L1245" i="12"/>
  <c r="Q1245" i="12"/>
  <c r="S1245" i="12"/>
  <c r="Y1245" i="12"/>
  <c r="W1245" i="12"/>
  <c r="M1246" i="12"/>
  <c r="L1246" i="12"/>
  <c r="Q1246" i="12"/>
  <c r="Y1246" i="12"/>
  <c r="W1246" i="12"/>
  <c r="M1247" i="12"/>
  <c r="L1247" i="12"/>
  <c r="S1247" i="12"/>
  <c r="Q1247" i="12"/>
  <c r="Y1247" i="12"/>
  <c r="W1247" i="12"/>
  <c r="M1248" i="12"/>
  <c r="L1248" i="12"/>
  <c r="Q1248" i="12"/>
  <c r="Y1248" i="12"/>
  <c r="W1248" i="12"/>
  <c r="M1249" i="12"/>
  <c r="L1249" i="12"/>
  <c r="Q1249" i="12"/>
  <c r="S1249" i="12"/>
  <c r="Y1249" i="12"/>
  <c r="W1249" i="12"/>
  <c r="M1250" i="12"/>
  <c r="L1250" i="12"/>
  <c r="Q1250" i="12"/>
  <c r="Y1250" i="12"/>
  <c r="W1250" i="12"/>
  <c r="M1251" i="12"/>
  <c r="L1251" i="12"/>
  <c r="Q1251" i="12"/>
  <c r="S1251" i="12"/>
  <c r="Y1251" i="12"/>
  <c r="W1251" i="12"/>
  <c r="M1252" i="12"/>
  <c r="L1252" i="12"/>
  <c r="Q1252" i="12"/>
  <c r="Y1252" i="12"/>
  <c r="W1252" i="12"/>
  <c r="M1253" i="12"/>
  <c r="L1253" i="12"/>
  <c r="S1253" i="12"/>
  <c r="Q1253" i="12"/>
  <c r="W1253" i="12"/>
  <c r="Y1253" i="12"/>
  <c r="M1254" i="12"/>
  <c r="L1254" i="12"/>
  <c r="S1254" i="12"/>
  <c r="Q1254" i="12"/>
  <c r="Y1254" i="12"/>
  <c r="W1254" i="12"/>
  <c r="M1255" i="12"/>
  <c r="L1255" i="12"/>
  <c r="S1255" i="12"/>
  <c r="Q1255" i="12"/>
  <c r="W1255" i="12"/>
  <c r="Y1255" i="12"/>
  <c r="M1256" i="12"/>
  <c r="L1256" i="12"/>
  <c r="S1256" i="12"/>
  <c r="Q1256" i="12"/>
  <c r="W1256" i="12"/>
  <c r="Y1256" i="12"/>
  <c r="M1257" i="12"/>
  <c r="L1257" i="12"/>
  <c r="Q1257" i="12"/>
  <c r="Y1257" i="12"/>
  <c r="W1257" i="12"/>
  <c r="M1258" i="12"/>
  <c r="L1258" i="12"/>
  <c r="Q1258" i="12"/>
  <c r="S1258" i="12"/>
  <c r="W1258" i="12"/>
  <c r="Y1258" i="12"/>
  <c r="M1259" i="12"/>
  <c r="L1259" i="12"/>
  <c r="S1259" i="12"/>
  <c r="Q1259" i="12"/>
  <c r="Y1259" i="12"/>
  <c r="W1259" i="12"/>
  <c r="M1260" i="12"/>
  <c r="L1260" i="12"/>
  <c r="Q1260" i="12"/>
  <c r="Y1260" i="12"/>
  <c r="W1260" i="12"/>
  <c r="M1261" i="12"/>
  <c r="L1261" i="12"/>
  <c r="Q1261" i="12"/>
  <c r="W1261" i="12"/>
  <c r="Y1261" i="12"/>
  <c r="M1262" i="12"/>
  <c r="L1262" i="12"/>
  <c r="Q1262" i="12"/>
  <c r="S1262" i="12"/>
  <c r="Y1262" i="12"/>
  <c r="W1262" i="12"/>
  <c r="M1263" i="12"/>
  <c r="L1263" i="12"/>
  <c r="Q1263" i="12"/>
  <c r="Y1263" i="12"/>
  <c r="W1263" i="12"/>
  <c r="M1264" i="12"/>
  <c r="L1264" i="12"/>
  <c r="S1264" i="12"/>
  <c r="Q1264" i="12"/>
  <c r="Y1264" i="12"/>
  <c r="W1264" i="12"/>
  <c r="M1265" i="12"/>
  <c r="L1265" i="12"/>
  <c r="S1265" i="12"/>
  <c r="Q1265" i="12"/>
  <c r="Y1265" i="12"/>
  <c r="W1265" i="12"/>
  <c r="M1266" i="12"/>
  <c r="L1266" i="12"/>
  <c r="Q1266" i="12"/>
  <c r="Y1266" i="12"/>
  <c r="W1266" i="12"/>
  <c r="M1267" i="12"/>
  <c r="L1267" i="12"/>
  <c r="Q1267" i="12"/>
  <c r="S1267" i="12"/>
  <c r="Y1267" i="12"/>
  <c r="W1267" i="12"/>
  <c r="M1268" i="12"/>
  <c r="L1268" i="12"/>
  <c r="S1268" i="12"/>
  <c r="Q1268" i="12"/>
  <c r="Y1268" i="12"/>
  <c r="W1268" i="12"/>
  <c r="M1269" i="12"/>
  <c r="L1269" i="12"/>
  <c r="Q1269" i="12"/>
  <c r="Y1269" i="12"/>
  <c r="W1269" i="12"/>
  <c r="M1270" i="12"/>
  <c r="L1270" i="12"/>
  <c r="S1270" i="12"/>
  <c r="Q1270" i="12"/>
  <c r="Y1270" i="12"/>
  <c r="W1270" i="12"/>
  <c r="M1271" i="12"/>
  <c r="L1271" i="12"/>
  <c r="S1271" i="12"/>
  <c r="Q1271" i="12"/>
  <c r="Y1271" i="12"/>
  <c r="W1271" i="12"/>
  <c r="M1272" i="12"/>
  <c r="L1272" i="12"/>
  <c r="S1272" i="12"/>
  <c r="Q1272" i="12"/>
  <c r="Y1272" i="12"/>
  <c r="W1272" i="12"/>
  <c r="M1273" i="12"/>
  <c r="L1273" i="12"/>
  <c r="Q1273" i="12"/>
  <c r="Y1273" i="12"/>
  <c r="W1273" i="12"/>
  <c r="M1274" i="12"/>
  <c r="L1274" i="12"/>
  <c r="Q1274" i="12"/>
  <c r="Y1274" i="12"/>
  <c r="W1274" i="12"/>
  <c r="M1275" i="12"/>
  <c r="L1275" i="12"/>
  <c r="Q1275" i="12"/>
  <c r="S1275" i="12"/>
  <c r="Y1275" i="12"/>
  <c r="W1275" i="12"/>
  <c r="M1276" i="12"/>
  <c r="L1276" i="12"/>
  <c r="S1276" i="12"/>
  <c r="Q1276" i="12"/>
  <c r="Y1276" i="12"/>
  <c r="W1276" i="12"/>
  <c r="M1277" i="12"/>
  <c r="L1277" i="12"/>
  <c r="Q1277" i="12"/>
  <c r="Y1277" i="12"/>
  <c r="W1277" i="12"/>
  <c r="M1278" i="12"/>
  <c r="L1278" i="12"/>
  <c r="S1278" i="12"/>
  <c r="Q1278" i="12"/>
  <c r="Y1278" i="12"/>
  <c r="W1278" i="12"/>
  <c r="M1279" i="12"/>
  <c r="L1279" i="12"/>
  <c r="S1279" i="12"/>
  <c r="Q1279" i="12"/>
  <c r="Y1279" i="12"/>
  <c r="W1279" i="12"/>
  <c r="M1280" i="12"/>
  <c r="L1280" i="12"/>
  <c r="S1280" i="12"/>
  <c r="Q1280" i="12"/>
  <c r="Y1280" i="12"/>
  <c r="W1280" i="12"/>
  <c r="M1281" i="12"/>
  <c r="L1281" i="12"/>
  <c r="Q1281" i="12"/>
  <c r="Y1281" i="12"/>
  <c r="W1281" i="12"/>
  <c r="M1282" i="12"/>
  <c r="L1282" i="12"/>
  <c r="Q1282" i="12"/>
  <c r="Y1282" i="12"/>
  <c r="W1282" i="12"/>
  <c r="M1283" i="12"/>
  <c r="L1283" i="12"/>
  <c r="Q1283" i="12"/>
  <c r="S1283" i="12"/>
  <c r="Y1283" i="12"/>
  <c r="W1283" i="12"/>
  <c r="M1284" i="12"/>
  <c r="L1284" i="12"/>
  <c r="Q1284" i="12"/>
  <c r="W1284" i="12"/>
  <c r="Y1284" i="12"/>
  <c r="M1285" i="12"/>
  <c r="L1285" i="12"/>
  <c r="S1285" i="12"/>
  <c r="Q1285" i="12"/>
  <c r="W1285" i="12"/>
  <c r="Y1285" i="12"/>
  <c r="M1286" i="12"/>
  <c r="L1286" i="12"/>
  <c r="S1286" i="12"/>
  <c r="Q1286" i="12"/>
  <c r="W1286" i="12"/>
  <c r="Y1286" i="12"/>
  <c r="M1287" i="12"/>
  <c r="L1287" i="12"/>
  <c r="S1287" i="12"/>
  <c r="Q1287" i="12"/>
  <c r="W1287" i="12"/>
  <c r="Y1287" i="12"/>
  <c r="M1288" i="12"/>
  <c r="L1288" i="12"/>
  <c r="Q1288" i="12"/>
  <c r="W1288" i="12"/>
  <c r="Y1288" i="12"/>
  <c r="M1289" i="12"/>
  <c r="L1289" i="12"/>
  <c r="Q1289" i="12"/>
  <c r="W1289" i="12"/>
  <c r="Y1289" i="12"/>
  <c r="M1290" i="12"/>
  <c r="L1290" i="12"/>
  <c r="Q1290" i="12"/>
  <c r="S1290" i="12"/>
  <c r="W1290" i="12"/>
  <c r="Y1290" i="12"/>
  <c r="M1291" i="12"/>
  <c r="L1291" i="12"/>
  <c r="S1291" i="12"/>
  <c r="Q1291" i="12"/>
  <c r="W1291" i="12"/>
  <c r="Y1291" i="12"/>
  <c r="M1292" i="12"/>
  <c r="L1292" i="12"/>
  <c r="Q1292" i="12"/>
  <c r="W1292" i="12"/>
  <c r="Y1292" i="12"/>
  <c r="M1293" i="12"/>
  <c r="L1293" i="12"/>
  <c r="S1293" i="12"/>
  <c r="Q1293" i="12"/>
  <c r="W1293" i="12"/>
  <c r="Y1293" i="12"/>
  <c r="M1294" i="12"/>
  <c r="L1294" i="12"/>
  <c r="S1294" i="12"/>
  <c r="Q1294" i="12"/>
  <c r="W1294" i="12"/>
  <c r="Y1294" i="12"/>
  <c r="M1295" i="12"/>
  <c r="L1295" i="12"/>
  <c r="Q1295" i="12"/>
  <c r="W1295" i="12"/>
  <c r="Y1295" i="12"/>
  <c r="M1296" i="12"/>
  <c r="L1296" i="12"/>
  <c r="Q1296" i="12"/>
  <c r="W1296" i="12"/>
  <c r="Y1296" i="12"/>
  <c r="M1297" i="12"/>
  <c r="L1297" i="12"/>
  <c r="Q1297" i="12"/>
  <c r="S1297" i="12"/>
  <c r="W1297" i="12"/>
  <c r="Y1297" i="12"/>
  <c r="M1298" i="12"/>
  <c r="L1298" i="12"/>
  <c r="S1298" i="12"/>
  <c r="Q1298" i="12"/>
  <c r="W1298" i="12"/>
  <c r="Y1298" i="12"/>
  <c r="M1299" i="12"/>
  <c r="L1299" i="12"/>
  <c r="Q1299" i="12"/>
  <c r="W1299" i="12"/>
  <c r="Y1299" i="12"/>
  <c r="M1300" i="12"/>
  <c r="L1300" i="12"/>
  <c r="S1300" i="12"/>
  <c r="Q1300" i="12"/>
  <c r="W1300" i="12"/>
  <c r="Y1300" i="12"/>
  <c r="M1301" i="12"/>
  <c r="L1301" i="12"/>
  <c r="S1301" i="12"/>
  <c r="Q1301" i="12"/>
  <c r="W1301" i="12"/>
  <c r="Y1301" i="12"/>
  <c r="M1302" i="12"/>
  <c r="L1302" i="12"/>
  <c r="Q1302" i="12"/>
  <c r="W1302" i="12"/>
  <c r="Y1302" i="12"/>
  <c r="M1303" i="12"/>
  <c r="L1303" i="12"/>
  <c r="Q1303" i="12"/>
  <c r="W1303" i="12"/>
  <c r="Y1303" i="12"/>
  <c r="M1304" i="12"/>
  <c r="L1304" i="12"/>
  <c r="Q1304" i="12"/>
  <c r="S1304" i="12"/>
  <c r="W1304" i="12"/>
  <c r="Y1304" i="12"/>
  <c r="M1305" i="12"/>
  <c r="L1305" i="12"/>
  <c r="S1305" i="12"/>
  <c r="Q1305" i="12"/>
  <c r="W1305" i="12"/>
  <c r="Y1305" i="12"/>
  <c r="M1306" i="12"/>
  <c r="L1306" i="12"/>
  <c r="Q1306" i="12"/>
  <c r="W1306" i="12"/>
  <c r="Y1306" i="12"/>
  <c r="M1307" i="12"/>
  <c r="L1307" i="12"/>
  <c r="S1307" i="12"/>
  <c r="Q1307" i="12"/>
  <c r="W1307" i="12"/>
  <c r="Y1307" i="12"/>
  <c r="M1308" i="12"/>
  <c r="L1308" i="12"/>
  <c r="S1308" i="12"/>
  <c r="Q1308" i="12"/>
  <c r="W1308" i="12"/>
  <c r="Y1308" i="12"/>
  <c r="M1309" i="12"/>
  <c r="L1309" i="12"/>
  <c r="Q1309" i="12"/>
  <c r="W1309" i="12"/>
  <c r="Y1309" i="12"/>
  <c r="M1310" i="12"/>
  <c r="L1310" i="12"/>
  <c r="Q1310" i="12"/>
  <c r="W1310" i="12"/>
  <c r="Y1310" i="12"/>
  <c r="M1311" i="12"/>
  <c r="L1311" i="12"/>
  <c r="Q1311" i="12"/>
  <c r="S1311" i="12"/>
  <c r="W1311" i="12"/>
  <c r="Y1311" i="12"/>
  <c r="M1312" i="12"/>
  <c r="L1312" i="12"/>
  <c r="S1312" i="12"/>
  <c r="Q1312" i="12"/>
  <c r="W1312" i="12"/>
  <c r="Y1312" i="12"/>
  <c r="M1313" i="12"/>
  <c r="L1313" i="12"/>
  <c r="Q1313" i="12"/>
  <c r="W1313" i="12"/>
  <c r="Y1313" i="12"/>
  <c r="M1314" i="12"/>
  <c r="L1314" i="12"/>
  <c r="S1314" i="12"/>
  <c r="Q1314" i="12"/>
  <c r="W1314" i="12"/>
  <c r="Y1314" i="12"/>
  <c r="M1315" i="12"/>
  <c r="L1315" i="12"/>
  <c r="Q1315" i="12"/>
  <c r="W1315" i="12"/>
  <c r="Y1315" i="12"/>
  <c r="M1316" i="12"/>
  <c r="L1316" i="12"/>
  <c r="Q1316" i="12"/>
  <c r="W1316" i="12"/>
  <c r="Y1316" i="12"/>
  <c r="M1317" i="12"/>
  <c r="L1317" i="12"/>
  <c r="Q1317" i="12"/>
  <c r="W1317" i="12"/>
  <c r="Y1317" i="12"/>
  <c r="M1318" i="12"/>
  <c r="L1318" i="12"/>
  <c r="Q1318" i="12"/>
  <c r="S1318" i="12"/>
  <c r="W1318" i="12"/>
  <c r="Y1318" i="12"/>
  <c r="M1319" i="12"/>
  <c r="L1319" i="12"/>
  <c r="Q1319" i="12"/>
  <c r="W1319" i="12"/>
  <c r="Y1319" i="12"/>
  <c r="M1320" i="12"/>
  <c r="L1320" i="12"/>
  <c r="Q1320" i="12"/>
  <c r="W1320" i="12"/>
  <c r="Y1320" i="12"/>
  <c r="M1321" i="12"/>
  <c r="L1321" i="12"/>
  <c r="S1321" i="12"/>
  <c r="Q1321" i="12"/>
  <c r="W1321" i="12"/>
  <c r="Y1321" i="12"/>
  <c r="M1322" i="12"/>
  <c r="L1322" i="12"/>
  <c r="Q1322" i="12"/>
  <c r="W1322" i="12"/>
  <c r="Y1322" i="12"/>
  <c r="M1323" i="12"/>
  <c r="L1323" i="12"/>
  <c r="Q1323" i="12"/>
  <c r="W1323" i="12"/>
  <c r="Y1323" i="12"/>
  <c r="M1324" i="12"/>
  <c r="L1324" i="12"/>
  <c r="Q1324" i="12"/>
  <c r="W1324" i="12"/>
  <c r="Y1324" i="12"/>
  <c r="M1325" i="12"/>
  <c r="L1325" i="12"/>
  <c r="Q1325" i="12"/>
  <c r="W1325" i="12"/>
  <c r="Y1325" i="12"/>
  <c r="M1326" i="12"/>
  <c r="L1326" i="12"/>
  <c r="Q1326" i="12"/>
  <c r="W1326" i="12"/>
  <c r="Y1326" i="12"/>
  <c r="M1327" i="12"/>
  <c r="L1327" i="12"/>
  <c r="Q1327" i="12"/>
  <c r="S1327" i="12"/>
  <c r="W1327" i="12"/>
  <c r="Y1327" i="12"/>
  <c r="M1328" i="12"/>
  <c r="L1328" i="12"/>
  <c r="S1328" i="12"/>
  <c r="Q1328" i="12"/>
  <c r="W1328" i="12"/>
  <c r="Y1328" i="12"/>
  <c r="M1329" i="12"/>
  <c r="L1329" i="12"/>
  <c r="S1329" i="12"/>
  <c r="Q1329" i="12"/>
  <c r="W1329" i="12"/>
  <c r="Y1329" i="12"/>
  <c r="M1330" i="12"/>
  <c r="L1330" i="12"/>
  <c r="Q1330" i="12"/>
  <c r="W1330" i="12"/>
  <c r="Y1330" i="12"/>
  <c r="M1331" i="12"/>
  <c r="L1331" i="12"/>
  <c r="Q1331" i="12"/>
  <c r="W1331" i="12"/>
  <c r="Y1331" i="12"/>
  <c r="M1332" i="12"/>
  <c r="L1332" i="12"/>
  <c r="Q1332" i="12"/>
  <c r="S1332" i="12"/>
  <c r="W1332" i="12"/>
  <c r="Y1332" i="12"/>
  <c r="M1333" i="12"/>
  <c r="L1333" i="12"/>
  <c r="Q1333" i="12"/>
  <c r="W1333" i="12"/>
  <c r="Y1333" i="12"/>
  <c r="M1334" i="12"/>
  <c r="L1334" i="12"/>
  <c r="Q1334" i="12"/>
  <c r="W1334" i="12"/>
  <c r="Y1334" i="12"/>
  <c r="M1335" i="12"/>
  <c r="L1335" i="12"/>
  <c r="Q1335" i="12"/>
  <c r="S1335" i="12"/>
  <c r="W1335" i="12"/>
  <c r="Y1335" i="12"/>
  <c r="M1336" i="12"/>
  <c r="L1336" i="12"/>
  <c r="S1336" i="12"/>
  <c r="Q1336" i="12"/>
  <c r="W1336" i="12"/>
  <c r="Y1336" i="12"/>
  <c r="M1337" i="12"/>
  <c r="L1337" i="12"/>
  <c r="Q1337" i="12"/>
  <c r="W1337" i="12"/>
  <c r="Y1337" i="12"/>
  <c r="M1338" i="12"/>
  <c r="L1338" i="12"/>
  <c r="Q1338" i="12"/>
  <c r="W1338" i="12"/>
  <c r="Y1338" i="12"/>
  <c r="M1339" i="12"/>
  <c r="L1339" i="12"/>
  <c r="Q1339" i="12"/>
  <c r="S1339" i="12"/>
  <c r="W1339" i="12"/>
  <c r="Y1339" i="12"/>
  <c r="M1340" i="12"/>
  <c r="L1340" i="12"/>
  <c r="Q1340" i="12"/>
  <c r="W1340" i="12"/>
  <c r="Y1340" i="12"/>
  <c r="M1341" i="12"/>
  <c r="L1341" i="12"/>
  <c r="S1341" i="12"/>
  <c r="Q1341" i="12"/>
  <c r="W1341" i="12"/>
  <c r="Y1341" i="12"/>
  <c r="M1342" i="12"/>
  <c r="L1342" i="12"/>
  <c r="Q1342" i="12"/>
  <c r="S1342" i="12"/>
  <c r="W1342" i="12"/>
  <c r="Y1342" i="12"/>
  <c r="M1343" i="12"/>
  <c r="L1343" i="12"/>
  <c r="Q1343" i="12"/>
  <c r="W1343" i="12"/>
  <c r="Y1343" i="12"/>
  <c r="M1344" i="12"/>
  <c r="L1344" i="12"/>
  <c r="S1344" i="12"/>
  <c r="Q1344" i="12"/>
  <c r="W1344" i="12"/>
  <c r="Y1344" i="12"/>
  <c r="M1345" i="12"/>
  <c r="L1345" i="12"/>
  <c r="Q1345" i="12"/>
  <c r="W1345" i="12"/>
  <c r="Y1345" i="12"/>
  <c r="M1346" i="12"/>
  <c r="L1346" i="12"/>
  <c r="Q1346" i="12"/>
  <c r="W1346" i="12"/>
  <c r="Y1346" i="12"/>
  <c r="M1347" i="12"/>
  <c r="L1347" i="12"/>
  <c r="Q1347" i="12"/>
  <c r="S1347" i="12"/>
  <c r="W1347" i="12"/>
  <c r="Y1347" i="12"/>
  <c r="M1348" i="12"/>
  <c r="L1348" i="12"/>
  <c r="Q1348" i="12"/>
  <c r="W1348" i="12"/>
  <c r="Y1348" i="12"/>
  <c r="M1349" i="12"/>
  <c r="L1349" i="12"/>
  <c r="S1349" i="12"/>
  <c r="Q1349" i="12"/>
  <c r="W1349" i="12"/>
  <c r="Y1349" i="12"/>
  <c r="M1350" i="12"/>
  <c r="L1350" i="12"/>
  <c r="Q1350" i="12"/>
  <c r="S1350" i="12"/>
  <c r="W1350" i="12"/>
  <c r="Y1350" i="12"/>
  <c r="M1351" i="12"/>
  <c r="L1351" i="12"/>
  <c r="S1351" i="12"/>
  <c r="Q1351" i="12"/>
  <c r="W1351" i="12"/>
  <c r="Y1351" i="12"/>
  <c r="M1352" i="12"/>
  <c r="L1352" i="12"/>
  <c r="Q1352" i="12"/>
  <c r="W1352" i="12"/>
  <c r="Y1352" i="12"/>
  <c r="M1353" i="12"/>
  <c r="L1353" i="12"/>
  <c r="Q1353" i="12"/>
  <c r="W1353" i="12"/>
  <c r="Y1353" i="12"/>
  <c r="M1354" i="12"/>
  <c r="L1354" i="12"/>
  <c r="Q1354" i="12"/>
  <c r="W1354" i="12"/>
  <c r="Y1354" i="12"/>
  <c r="M1355" i="12"/>
  <c r="L1355" i="12"/>
  <c r="Q1355" i="12"/>
  <c r="S1355" i="12"/>
  <c r="W1355" i="12"/>
  <c r="Y1355" i="12"/>
  <c r="M1356" i="12"/>
  <c r="L1356" i="12"/>
  <c r="Q1356" i="12"/>
  <c r="W1356" i="12"/>
  <c r="Y1356" i="12"/>
  <c r="M1357" i="12"/>
  <c r="L1357" i="12"/>
  <c r="S1357" i="12"/>
  <c r="Q1357" i="12"/>
  <c r="W1357" i="12"/>
  <c r="Y1357" i="12"/>
  <c r="M1358" i="12"/>
  <c r="L1358" i="12"/>
  <c r="Q1358" i="12"/>
  <c r="S1358" i="12"/>
  <c r="W1358" i="12"/>
  <c r="Y1358" i="12"/>
  <c r="M1359" i="12"/>
  <c r="L1359" i="12"/>
  <c r="Q1359" i="12"/>
  <c r="W1359" i="12"/>
  <c r="Y1359" i="12"/>
  <c r="M1360" i="12"/>
  <c r="L1360" i="12"/>
  <c r="Q1360" i="12"/>
  <c r="W1360" i="12"/>
  <c r="Y1360" i="12"/>
  <c r="M1361" i="12"/>
  <c r="L1361" i="12"/>
  <c r="Q1361" i="12"/>
  <c r="W1361" i="12"/>
  <c r="Y1361" i="12"/>
  <c r="M1362" i="12"/>
  <c r="L1362" i="12"/>
  <c r="Q1362" i="12"/>
  <c r="W1362" i="12"/>
  <c r="Y1362" i="12"/>
  <c r="M1363" i="12"/>
  <c r="L1363" i="12"/>
  <c r="Q1363" i="12"/>
  <c r="S1363" i="12"/>
  <c r="W1363" i="12"/>
  <c r="Y1363" i="12"/>
  <c r="M1364" i="12"/>
  <c r="L1364" i="12"/>
  <c r="Q1364" i="12"/>
  <c r="W1364" i="12"/>
  <c r="Y1364" i="12"/>
  <c r="M1365" i="12"/>
  <c r="L1365" i="12"/>
  <c r="Q1365" i="12"/>
  <c r="W1365" i="12"/>
  <c r="Y1365" i="12"/>
  <c r="M1366" i="12"/>
  <c r="L1366" i="12"/>
  <c r="Q1366" i="12"/>
  <c r="W1366" i="12"/>
  <c r="Y1366" i="12"/>
  <c r="M1367" i="12"/>
  <c r="L1367" i="12"/>
  <c r="Q1367" i="12"/>
  <c r="W1367" i="12"/>
  <c r="Y1367" i="12"/>
  <c r="M1368" i="12"/>
  <c r="L1368" i="12"/>
  <c r="Q1368" i="12"/>
  <c r="W1368" i="12"/>
  <c r="Y1368" i="12"/>
  <c r="M1369" i="12"/>
  <c r="L1369" i="12"/>
  <c r="Q1369" i="12"/>
  <c r="W1369" i="12"/>
  <c r="Y1369" i="12"/>
  <c r="M1370" i="12"/>
  <c r="L1370" i="12"/>
  <c r="Q1370" i="12"/>
  <c r="W1370" i="12"/>
  <c r="Y1370" i="12"/>
  <c r="M1371" i="12"/>
  <c r="L1371" i="12"/>
  <c r="Q1371" i="12"/>
  <c r="W1371" i="12"/>
  <c r="Y1371" i="12"/>
  <c r="M1372" i="12"/>
  <c r="L1372" i="12"/>
  <c r="Q1372" i="12"/>
  <c r="S1372" i="12"/>
  <c r="W1372" i="12"/>
  <c r="Y1372" i="12"/>
  <c r="M1373" i="12"/>
  <c r="L1373" i="12"/>
  <c r="Q1373" i="12"/>
  <c r="W1373" i="12"/>
  <c r="Y1373" i="12"/>
  <c r="M1374" i="12"/>
  <c r="L1374" i="12"/>
  <c r="Q1374" i="12"/>
  <c r="W1374" i="12"/>
  <c r="Y1374" i="12"/>
  <c r="M1375" i="12"/>
  <c r="L1375" i="12"/>
  <c r="Q1375" i="12"/>
  <c r="W1375" i="12"/>
  <c r="Y1375" i="12"/>
  <c r="M1376" i="12"/>
  <c r="L1376" i="12"/>
  <c r="Q1376" i="12"/>
  <c r="W1376" i="12"/>
  <c r="Y1376" i="12"/>
  <c r="M1377" i="12"/>
  <c r="L1377" i="12"/>
  <c r="Q1377" i="12"/>
  <c r="W1377" i="12"/>
  <c r="Y1377" i="12"/>
  <c r="M1378" i="12"/>
  <c r="L1378" i="12"/>
  <c r="Q1378" i="12"/>
  <c r="S1378" i="12"/>
  <c r="W1378" i="12"/>
  <c r="Y1378" i="12"/>
  <c r="M1379" i="12"/>
  <c r="L1379" i="12"/>
  <c r="Q1379" i="12"/>
  <c r="W1379" i="12"/>
  <c r="Y1379" i="12"/>
  <c r="M1380" i="12"/>
  <c r="L1380" i="12"/>
  <c r="Q1380" i="12"/>
  <c r="W1380" i="12"/>
  <c r="Y1380" i="12"/>
  <c r="M1381" i="12"/>
  <c r="L1381" i="12"/>
  <c r="Q1381" i="12"/>
  <c r="S1381" i="12"/>
  <c r="W1381" i="12"/>
  <c r="Y1381" i="12"/>
  <c r="M1382" i="12"/>
  <c r="L1382" i="12"/>
  <c r="Q1382" i="12"/>
  <c r="W1382" i="12"/>
  <c r="Y1382" i="12"/>
  <c r="M1383" i="12"/>
  <c r="L1383" i="12"/>
  <c r="Q1383" i="12"/>
  <c r="W1383" i="12"/>
  <c r="Y1383" i="12"/>
  <c r="M1384" i="12"/>
  <c r="L1384" i="12"/>
  <c r="Q1384" i="12"/>
  <c r="S1384" i="12"/>
  <c r="W1384" i="12"/>
  <c r="Y1384" i="12"/>
  <c r="M1385" i="12"/>
  <c r="L1385" i="12"/>
  <c r="Q1385" i="12"/>
  <c r="W1385" i="12"/>
  <c r="Y1385" i="12"/>
  <c r="M1386" i="12"/>
  <c r="L1386" i="12"/>
  <c r="Q1386" i="12"/>
  <c r="W1386" i="12"/>
  <c r="Y1386" i="12"/>
  <c r="M1387" i="12"/>
  <c r="L1387" i="12"/>
  <c r="Q1387" i="12"/>
  <c r="S1387" i="12"/>
  <c r="W1387" i="12"/>
  <c r="Y1387" i="12"/>
  <c r="M1388" i="12"/>
  <c r="L1388" i="12"/>
  <c r="Q1388" i="12"/>
  <c r="W1388" i="12"/>
  <c r="Y1388" i="12"/>
  <c r="M1389" i="12"/>
  <c r="L1389" i="12"/>
  <c r="Q1389" i="12"/>
  <c r="W1389" i="12"/>
  <c r="Y1389" i="12"/>
  <c r="M1390" i="12"/>
  <c r="L1390" i="12"/>
  <c r="Q1390" i="12"/>
  <c r="W1390" i="12"/>
  <c r="Y1390" i="12"/>
  <c r="M1391" i="12"/>
  <c r="L1391" i="12"/>
  <c r="Q1391" i="12"/>
  <c r="W1391" i="12"/>
  <c r="Y1391" i="12"/>
  <c r="M1392" i="12"/>
  <c r="L1392" i="12"/>
  <c r="Q1392" i="12"/>
  <c r="W1392" i="12"/>
  <c r="Y1392" i="12"/>
  <c r="M1393" i="12"/>
  <c r="L1393" i="12"/>
  <c r="Q1393" i="12"/>
  <c r="W1393" i="12"/>
  <c r="Y1393" i="12"/>
  <c r="M1394" i="12"/>
  <c r="L1394" i="12"/>
  <c r="Q1394" i="12"/>
  <c r="W1394" i="12"/>
  <c r="Y1394" i="12"/>
  <c r="M1395" i="12"/>
  <c r="L1395" i="12"/>
  <c r="Q1395" i="12"/>
  <c r="S1395" i="12"/>
  <c r="W1395" i="12"/>
  <c r="Y1395" i="12"/>
  <c r="M1396" i="12"/>
  <c r="L1396" i="12"/>
  <c r="Q1396" i="12"/>
  <c r="W1396" i="12"/>
  <c r="Y1396" i="12"/>
  <c r="M1397" i="12"/>
  <c r="L1397" i="12"/>
  <c r="Q1397" i="12"/>
  <c r="W1397" i="12"/>
  <c r="Y1397" i="12"/>
  <c r="M1398" i="12"/>
  <c r="L1398" i="12"/>
  <c r="Q1398" i="12"/>
  <c r="W1398" i="12"/>
  <c r="Y1398" i="12"/>
  <c r="M1399" i="12"/>
  <c r="L1399" i="12"/>
  <c r="Q1399" i="12"/>
  <c r="W1399" i="12"/>
  <c r="Y1399" i="12"/>
  <c r="M1400" i="12"/>
  <c r="L1400" i="12"/>
  <c r="Q1400" i="12"/>
  <c r="S1400" i="12"/>
  <c r="W1400" i="12"/>
  <c r="Y1400" i="12"/>
  <c r="M1401" i="12"/>
  <c r="L1401" i="12"/>
  <c r="Q1401" i="12"/>
  <c r="W1401" i="12"/>
  <c r="Y1401" i="12"/>
  <c r="M1402" i="12"/>
  <c r="L1402" i="12"/>
  <c r="Q1402" i="12"/>
  <c r="W1402" i="12"/>
  <c r="Y1402" i="12"/>
  <c r="M1403" i="12"/>
  <c r="L1403" i="12"/>
  <c r="Q1403" i="12"/>
  <c r="S1403" i="12"/>
  <c r="W1403" i="12"/>
  <c r="Y1403" i="12"/>
  <c r="M1404" i="12"/>
  <c r="L1404" i="12"/>
  <c r="Q1404" i="12"/>
  <c r="W1404" i="12"/>
  <c r="Y1404" i="12"/>
  <c r="M1405" i="12"/>
  <c r="L1405" i="12"/>
  <c r="Q1405" i="12"/>
  <c r="W1405" i="12"/>
  <c r="Y1405" i="12"/>
  <c r="M1406" i="12"/>
  <c r="L1406" i="12"/>
  <c r="Q1406" i="12"/>
  <c r="W1406" i="12"/>
  <c r="Y1406" i="12"/>
  <c r="M1407" i="12"/>
  <c r="L1407" i="12"/>
  <c r="Q1407" i="12"/>
  <c r="S1407" i="12"/>
  <c r="W1407" i="12"/>
  <c r="Y1407" i="12"/>
  <c r="M1408" i="12"/>
  <c r="L1408" i="12"/>
  <c r="Q1408" i="12"/>
  <c r="S1408" i="12"/>
  <c r="W1408" i="12"/>
  <c r="Y1408" i="12"/>
  <c r="M1409" i="12"/>
  <c r="L1409" i="12"/>
  <c r="Q1409" i="12"/>
  <c r="W1409" i="12"/>
  <c r="Y1409" i="12"/>
  <c r="M1410" i="12"/>
  <c r="L1410" i="12"/>
  <c r="Q1410" i="12"/>
  <c r="W1410" i="12"/>
  <c r="Y1410" i="12"/>
  <c r="M1411" i="12"/>
  <c r="L1411" i="12"/>
  <c r="Q1411" i="12"/>
  <c r="W1411" i="12"/>
  <c r="Y1411" i="12"/>
  <c r="M1412" i="12"/>
  <c r="L1412" i="12"/>
  <c r="Q1412" i="12"/>
  <c r="W1412" i="12"/>
  <c r="Y1412" i="12"/>
  <c r="M1413" i="12"/>
  <c r="L1413" i="12"/>
  <c r="Q1413" i="12"/>
  <c r="S1413" i="12"/>
  <c r="W1413" i="12"/>
  <c r="Y1413" i="12"/>
  <c r="M1414" i="12"/>
  <c r="L1414" i="12"/>
  <c r="Q1414" i="12"/>
  <c r="W1414" i="12"/>
  <c r="Y1414" i="12"/>
  <c r="M1415" i="12"/>
  <c r="L1415" i="12"/>
  <c r="Q1415" i="12"/>
  <c r="S1415" i="12"/>
  <c r="W1415" i="12"/>
  <c r="Y1415" i="12"/>
  <c r="M1416" i="12"/>
  <c r="L1416" i="12"/>
  <c r="S1416" i="12"/>
  <c r="Q1416" i="12"/>
  <c r="Y1416" i="12"/>
  <c r="W1416" i="12"/>
  <c r="M1417" i="12"/>
  <c r="L1417" i="12"/>
  <c r="Q1417" i="12"/>
  <c r="W1417" i="12"/>
  <c r="Y1417" i="12"/>
  <c r="M1418" i="12"/>
  <c r="L1418" i="12"/>
  <c r="Q1418" i="12"/>
  <c r="W1418" i="12"/>
  <c r="Y1418" i="12"/>
  <c r="M1419" i="12"/>
  <c r="L1419" i="12"/>
  <c r="Q1419" i="12"/>
  <c r="S1419" i="12"/>
  <c r="W1419" i="12"/>
  <c r="Y1419" i="12"/>
  <c r="M1420" i="12"/>
  <c r="L1420" i="12"/>
  <c r="Q1420" i="12"/>
  <c r="W1420" i="12"/>
  <c r="Y1420" i="12"/>
  <c r="M1421" i="12"/>
  <c r="L1421" i="12"/>
  <c r="Q1421" i="12"/>
  <c r="S1421" i="12"/>
  <c r="W1421" i="12"/>
  <c r="Y1421" i="12"/>
  <c r="M1422" i="12"/>
  <c r="L1422" i="12"/>
  <c r="S1422" i="12"/>
  <c r="Q1422" i="12"/>
  <c r="W1422" i="12"/>
  <c r="Y1422" i="12"/>
  <c r="M1423" i="12"/>
  <c r="L1423" i="12"/>
  <c r="Q1423" i="12"/>
  <c r="W1423" i="12"/>
  <c r="Y1423" i="12"/>
  <c r="M1424" i="12"/>
  <c r="L1424" i="12"/>
  <c r="Q1424" i="12"/>
  <c r="W1424" i="12"/>
  <c r="Y1424" i="12"/>
  <c r="M1425" i="12"/>
  <c r="L1425" i="12"/>
  <c r="Q1425" i="12"/>
  <c r="W1425" i="12"/>
  <c r="Y1425" i="12"/>
  <c r="M1426" i="12"/>
  <c r="L1426" i="12"/>
  <c r="Q1426" i="12"/>
  <c r="S1426" i="12"/>
  <c r="W1426" i="12"/>
  <c r="Y1426" i="12"/>
  <c r="M1427" i="12"/>
  <c r="L1427" i="12"/>
  <c r="Q1427" i="12"/>
  <c r="S1427" i="12"/>
  <c r="W1427" i="12"/>
  <c r="Y1427" i="12"/>
  <c r="M1428" i="12"/>
  <c r="L1428" i="12"/>
  <c r="S1428" i="12"/>
  <c r="Q1428" i="12"/>
  <c r="W1428" i="12"/>
  <c r="Y1428" i="12"/>
  <c r="M1429" i="12"/>
  <c r="L1429" i="12"/>
  <c r="Q1429" i="12"/>
  <c r="W1429" i="12"/>
  <c r="Y1429" i="12"/>
  <c r="M1430" i="12"/>
  <c r="L1430" i="12"/>
  <c r="Q1430" i="12"/>
  <c r="Y1430" i="12"/>
  <c r="W1430" i="12"/>
  <c r="M1431" i="12"/>
  <c r="L1431" i="12"/>
  <c r="Q1431" i="12"/>
  <c r="S1431" i="12"/>
  <c r="W1431" i="12"/>
  <c r="Y1431" i="12"/>
  <c r="M1432" i="12"/>
  <c r="L1432" i="12"/>
  <c r="Q1432" i="12"/>
  <c r="W1432" i="12"/>
  <c r="Y1432" i="12"/>
  <c r="M1433" i="12"/>
  <c r="L1433" i="12"/>
  <c r="Q1433" i="12"/>
  <c r="W1433" i="12"/>
  <c r="Y1433" i="12"/>
  <c r="M1434" i="12"/>
  <c r="L1434" i="12"/>
  <c r="Q1434" i="12"/>
  <c r="S1434" i="12"/>
  <c r="W1434" i="12"/>
  <c r="Y1434" i="12"/>
  <c r="M1435" i="12"/>
  <c r="L1435" i="12"/>
  <c r="Q1435" i="12"/>
  <c r="W1435" i="12"/>
  <c r="Y1435" i="12"/>
  <c r="M1436" i="12"/>
  <c r="L1436" i="12"/>
  <c r="Q1436" i="12"/>
  <c r="W1436" i="12"/>
  <c r="Y1436" i="12"/>
  <c r="M1437" i="12"/>
  <c r="L1437" i="12"/>
  <c r="Q1437" i="12"/>
  <c r="W1437" i="12"/>
  <c r="Y1437" i="12"/>
  <c r="M1438" i="12"/>
  <c r="L1438" i="12"/>
  <c r="Q1438" i="12"/>
  <c r="W1438" i="12"/>
  <c r="Y1438" i="12"/>
  <c r="M1439" i="12"/>
  <c r="L1439" i="12"/>
  <c r="Q1439" i="12"/>
  <c r="S1439" i="12"/>
  <c r="W1439" i="12"/>
  <c r="Y1439" i="12"/>
  <c r="M1440" i="12"/>
  <c r="L1440" i="12"/>
  <c r="S1440" i="12"/>
  <c r="Q1440" i="12"/>
  <c r="W1440" i="12"/>
  <c r="Y1440" i="12"/>
  <c r="M1441" i="12"/>
  <c r="L1441" i="12"/>
  <c r="Q1441" i="12"/>
  <c r="W1441" i="12"/>
  <c r="Y1441" i="12"/>
  <c r="M1442" i="12"/>
  <c r="L1442" i="12"/>
  <c r="Q1442" i="12"/>
  <c r="W1442" i="12"/>
  <c r="Y1442" i="12"/>
  <c r="M1443" i="12"/>
  <c r="L1443" i="12"/>
  <c r="Q1443" i="12"/>
  <c r="S1443" i="12"/>
  <c r="W1443" i="12"/>
  <c r="Y1443" i="12"/>
  <c r="M1444" i="12"/>
  <c r="L1444" i="12"/>
  <c r="Q1444" i="12"/>
  <c r="W1444" i="12"/>
  <c r="Y1444" i="12"/>
  <c r="M1445" i="12"/>
  <c r="L1445" i="12"/>
  <c r="Q1445" i="12"/>
  <c r="W1445" i="12"/>
  <c r="Y1445" i="12"/>
  <c r="M1446" i="12"/>
  <c r="L1446" i="12"/>
  <c r="Q1446" i="12"/>
  <c r="W1446" i="12"/>
  <c r="Y1446" i="12"/>
  <c r="M1447" i="12"/>
  <c r="L1447" i="12"/>
  <c r="Q1447" i="12"/>
  <c r="S1447" i="12"/>
  <c r="W1447" i="12"/>
  <c r="Y1447" i="12"/>
  <c r="M1448" i="12"/>
  <c r="L1448" i="12"/>
  <c r="Q1448" i="12"/>
  <c r="W1448" i="12"/>
  <c r="Y1448" i="12"/>
  <c r="M1449" i="12"/>
  <c r="L1449" i="12"/>
  <c r="Q1449" i="12"/>
  <c r="W1449" i="12"/>
  <c r="Y1449" i="12"/>
  <c r="M1450" i="12"/>
  <c r="L1450" i="12"/>
  <c r="Q1450" i="12"/>
  <c r="S1450" i="12"/>
  <c r="W1450" i="12"/>
  <c r="Y1450" i="12"/>
  <c r="M1451" i="12"/>
  <c r="L1451" i="12"/>
  <c r="S1451" i="12"/>
  <c r="Q1451" i="12"/>
  <c r="W1451" i="12"/>
  <c r="Y1451" i="12"/>
  <c r="M1452" i="12"/>
  <c r="L1452" i="12"/>
  <c r="Q1452" i="12"/>
  <c r="W1452" i="12"/>
  <c r="Y1452" i="12"/>
  <c r="M1453" i="12"/>
  <c r="L1453" i="12"/>
  <c r="Q1453" i="12"/>
  <c r="S1453" i="12"/>
  <c r="Y1453" i="12"/>
  <c r="W1453" i="12"/>
  <c r="M1454" i="12"/>
  <c r="L1454" i="12"/>
  <c r="Q1454" i="12"/>
  <c r="W1454" i="12"/>
  <c r="Y1454" i="12"/>
  <c r="M1455" i="12"/>
  <c r="L1455" i="12"/>
  <c r="Q1455" i="12"/>
  <c r="W1455" i="12"/>
  <c r="Y1455" i="12"/>
  <c r="M1456" i="12"/>
  <c r="L1456" i="12"/>
  <c r="Q1456" i="12"/>
  <c r="S1456" i="12"/>
  <c r="W1456" i="12"/>
  <c r="Y1456" i="12"/>
  <c r="M1457" i="12"/>
  <c r="L1457" i="12"/>
  <c r="S1457" i="12"/>
  <c r="Q1457" i="12"/>
  <c r="W1457" i="12"/>
  <c r="Y1457" i="12"/>
  <c r="M1458" i="12"/>
  <c r="L1458" i="12"/>
  <c r="Q1458" i="12"/>
  <c r="W1458" i="12"/>
  <c r="Y1458" i="12"/>
  <c r="M1459" i="12"/>
  <c r="L1459" i="12"/>
  <c r="Q1459" i="12"/>
  <c r="W1459" i="12"/>
  <c r="Y1459" i="12"/>
  <c r="M1460" i="12"/>
  <c r="L1460" i="12"/>
  <c r="Q1460" i="12"/>
  <c r="S1460" i="12"/>
  <c r="W1460" i="12"/>
  <c r="Y1460" i="12"/>
  <c r="M1461" i="12"/>
  <c r="L1461" i="12"/>
  <c r="Q1461" i="12"/>
  <c r="W1461" i="12"/>
  <c r="Y1461" i="12"/>
  <c r="M1462" i="12"/>
  <c r="L1462" i="12"/>
  <c r="Q1462" i="12"/>
  <c r="S1462" i="12"/>
  <c r="W1462" i="12"/>
  <c r="Y1462" i="12"/>
  <c r="M1463" i="12"/>
  <c r="L1463" i="12"/>
  <c r="S1463" i="12"/>
  <c r="Q1463" i="12"/>
  <c r="W1463" i="12"/>
  <c r="Y1463" i="12"/>
  <c r="M1464" i="12"/>
  <c r="L1464" i="12"/>
  <c r="Q1464" i="12"/>
  <c r="W1464" i="12"/>
  <c r="Y1464" i="12"/>
  <c r="M1465" i="12"/>
  <c r="L1465" i="12"/>
  <c r="Q1465" i="12"/>
  <c r="S1465" i="12"/>
  <c r="W1465" i="12"/>
  <c r="Y1465" i="12"/>
  <c r="M1466" i="12"/>
  <c r="L1466" i="12"/>
  <c r="Q1466" i="12"/>
  <c r="S1466" i="12"/>
  <c r="W1466" i="12"/>
  <c r="Y1466" i="12"/>
  <c r="M1467" i="12"/>
  <c r="L1467" i="12"/>
  <c r="S1467" i="12"/>
  <c r="Q1467" i="12"/>
  <c r="W1467" i="12"/>
  <c r="Y1467" i="12"/>
  <c r="M1468" i="12"/>
  <c r="L1468" i="12"/>
  <c r="Q1468" i="12"/>
  <c r="S1468" i="12"/>
  <c r="W1468" i="12"/>
  <c r="Y1468" i="12"/>
  <c r="M1469" i="12"/>
  <c r="L1469" i="12"/>
  <c r="S1469" i="12"/>
  <c r="Q1469" i="12"/>
  <c r="W1469" i="12"/>
  <c r="Y1469" i="12"/>
  <c r="M1470" i="12"/>
  <c r="L1470" i="12"/>
  <c r="Q1470" i="12"/>
  <c r="W1470" i="12"/>
  <c r="Y1470" i="12"/>
  <c r="M1471" i="12"/>
  <c r="L1471" i="12"/>
  <c r="Q1471" i="12"/>
  <c r="S1471" i="12"/>
  <c r="W1471" i="12"/>
  <c r="Y1471" i="12"/>
  <c r="M1472" i="12"/>
  <c r="L1472" i="12"/>
  <c r="S1472" i="12"/>
  <c r="Q1472" i="12"/>
  <c r="W1472" i="12"/>
  <c r="Y1472" i="12"/>
  <c r="M1473" i="12"/>
  <c r="L1473" i="12"/>
  <c r="Q1473" i="12"/>
  <c r="S1473" i="12"/>
  <c r="W1473" i="12"/>
  <c r="Y1473" i="12"/>
  <c r="M1474" i="12"/>
  <c r="L1474" i="12"/>
  <c r="Q1474" i="12"/>
  <c r="S1474" i="12"/>
  <c r="W1474" i="12"/>
  <c r="Y1474" i="12"/>
  <c r="M1475" i="12"/>
  <c r="L1475" i="12"/>
  <c r="Q1475" i="12"/>
  <c r="S1475" i="12"/>
  <c r="W1475" i="12"/>
  <c r="Y1475" i="12"/>
  <c r="M1476" i="12"/>
  <c r="L1476" i="12"/>
  <c r="Q1476" i="12"/>
  <c r="S1476" i="12"/>
  <c r="W1476" i="12"/>
  <c r="Y1476" i="12"/>
  <c r="M1477" i="12"/>
  <c r="L1477" i="12"/>
  <c r="S1477" i="12"/>
  <c r="Q1477" i="12"/>
  <c r="W1477" i="12"/>
  <c r="Y1477" i="12"/>
  <c r="M1478" i="12"/>
  <c r="L1478" i="12"/>
  <c r="Q1478" i="12"/>
  <c r="W1478" i="12"/>
  <c r="Y1478" i="12"/>
  <c r="M1479" i="12"/>
  <c r="L1479" i="12"/>
  <c r="Q1479" i="12"/>
  <c r="S1479" i="12"/>
  <c r="W1479" i="12"/>
  <c r="Y1479" i="12"/>
  <c r="M1480" i="12"/>
  <c r="L1480" i="12"/>
  <c r="S1480" i="12"/>
  <c r="Q1480" i="12"/>
  <c r="W1480" i="12"/>
  <c r="Y1480" i="12"/>
  <c r="M1481" i="12"/>
  <c r="L1481" i="12"/>
  <c r="Q1481" i="12"/>
  <c r="S1481" i="12"/>
  <c r="W1481" i="12"/>
  <c r="Y1481" i="12"/>
  <c r="M1482" i="12"/>
  <c r="L1482" i="12"/>
  <c r="Q1482" i="12"/>
  <c r="S1482" i="12"/>
  <c r="W1482" i="12"/>
  <c r="Y1482" i="12"/>
  <c r="M1483" i="12"/>
  <c r="L1483" i="12"/>
  <c r="S1483" i="12"/>
  <c r="Q1483" i="12"/>
  <c r="W1483" i="12"/>
  <c r="Y1483" i="12"/>
  <c r="M1484" i="12"/>
  <c r="L1484" i="12"/>
  <c r="Q1484" i="12"/>
  <c r="Y1484" i="12"/>
  <c r="W1484" i="12"/>
  <c r="M1485" i="12"/>
  <c r="L1485" i="12"/>
  <c r="Q1485" i="12"/>
  <c r="S1485" i="12"/>
  <c r="W1485" i="12"/>
  <c r="Y1485" i="12"/>
  <c r="M1486" i="12"/>
  <c r="L1486" i="12"/>
  <c r="S1486" i="12"/>
  <c r="Q1486" i="12"/>
  <c r="W1486" i="12"/>
  <c r="Y1486" i="12"/>
  <c r="M1487" i="12"/>
  <c r="L1487" i="12"/>
  <c r="Q1487" i="12"/>
  <c r="W1487" i="12"/>
  <c r="Y1487" i="12"/>
  <c r="M1488" i="12"/>
  <c r="L1488" i="12"/>
  <c r="Q1488" i="12"/>
  <c r="S1488" i="12"/>
  <c r="W1488" i="12"/>
  <c r="Y1488" i="12"/>
  <c r="M1489" i="12"/>
  <c r="L1489" i="12"/>
  <c r="Q1489" i="12"/>
  <c r="S1489" i="12"/>
  <c r="W1489" i="12"/>
  <c r="Y1489" i="12"/>
  <c r="M1490" i="12"/>
  <c r="L1490" i="12"/>
  <c r="S1490" i="12"/>
  <c r="Q1490" i="12"/>
  <c r="Y1490" i="12"/>
  <c r="W1490" i="12"/>
  <c r="M1491" i="12"/>
  <c r="L1491" i="12"/>
  <c r="Q1491" i="12"/>
  <c r="W1491" i="12"/>
  <c r="Y1491" i="12"/>
  <c r="M1492" i="12"/>
  <c r="L1492" i="12"/>
  <c r="Q1492" i="12"/>
  <c r="S1492" i="12"/>
  <c r="W1492" i="12"/>
  <c r="Y1492" i="12"/>
  <c r="M1493" i="12"/>
  <c r="L1493" i="12"/>
  <c r="S1493" i="12"/>
  <c r="Q1493" i="12"/>
  <c r="W1493" i="12"/>
  <c r="Y1493" i="12"/>
  <c r="M1494" i="12"/>
  <c r="L1494" i="12"/>
  <c r="Q1494" i="12"/>
  <c r="W1494" i="12"/>
  <c r="Y1494" i="12"/>
  <c r="M1495" i="12"/>
  <c r="L1495" i="12"/>
  <c r="Q1495" i="12"/>
  <c r="S1495" i="12"/>
  <c r="W1495" i="12"/>
  <c r="Y1495" i="12"/>
  <c r="M1496" i="12"/>
  <c r="L1496" i="12"/>
  <c r="Q1496" i="12"/>
  <c r="S1496" i="12"/>
  <c r="W1496" i="12"/>
  <c r="Y1496" i="12"/>
  <c r="M1497" i="12"/>
  <c r="L1497" i="12"/>
  <c r="S1497" i="12"/>
  <c r="Q1497" i="12"/>
  <c r="W1497" i="12"/>
  <c r="Y1497" i="12"/>
  <c r="M1498" i="12"/>
  <c r="L1498" i="12"/>
  <c r="Q1498" i="12"/>
  <c r="W1498" i="12"/>
  <c r="Y1498" i="12"/>
  <c r="M1499" i="12"/>
  <c r="L1499" i="12"/>
  <c r="Q1499" i="12"/>
  <c r="S1499" i="12"/>
  <c r="W1499" i="12"/>
  <c r="Y1499" i="12"/>
  <c r="M1500" i="12"/>
  <c r="L1500" i="12"/>
  <c r="Q1500" i="12"/>
  <c r="S1500" i="12"/>
  <c r="W1500" i="12"/>
  <c r="Y1500" i="12"/>
  <c r="M1501" i="12"/>
  <c r="L1501" i="12"/>
  <c r="Q1501" i="12"/>
  <c r="W1501" i="12"/>
  <c r="Y1501" i="12"/>
  <c r="M1502" i="12"/>
  <c r="L1502" i="12"/>
  <c r="Q1502" i="12"/>
  <c r="S1502" i="12"/>
  <c r="W1502" i="12"/>
  <c r="Y1502" i="12"/>
  <c r="M1503" i="12"/>
  <c r="L1503" i="12"/>
  <c r="S1503" i="12"/>
  <c r="Q1503" i="12"/>
  <c r="W1503" i="12"/>
  <c r="Y1503" i="12"/>
  <c r="M1504" i="12"/>
  <c r="L1504" i="12"/>
  <c r="Q1504" i="12"/>
  <c r="W1504" i="12"/>
  <c r="Y1504" i="12"/>
  <c r="M1505" i="12"/>
  <c r="L1505" i="12"/>
  <c r="Q1505" i="12"/>
  <c r="S1505" i="12"/>
  <c r="W1505" i="12"/>
  <c r="Y1505" i="12"/>
  <c r="M1506" i="12"/>
  <c r="L1506" i="12"/>
  <c r="S1506" i="12"/>
  <c r="Q1506" i="12"/>
  <c r="Y1506" i="12"/>
  <c r="W1506" i="12"/>
  <c r="M1507" i="12"/>
  <c r="L1507" i="12"/>
  <c r="Q1507" i="12"/>
  <c r="W1507" i="12"/>
  <c r="Y1507" i="12"/>
  <c r="M1508" i="12"/>
  <c r="L1508" i="12"/>
  <c r="Q1508" i="12"/>
  <c r="S1508" i="12"/>
  <c r="Y1508" i="12"/>
  <c r="W1508" i="12"/>
  <c r="M1509" i="12"/>
  <c r="L1509" i="12"/>
  <c r="S1509" i="12"/>
  <c r="Q1509" i="12"/>
  <c r="W1509" i="12"/>
  <c r="Y1509" i="12"/>
  <c r="M1510" i="12"/>
  <c r="L1510" i="12"/>
  <c r="Q1510" i="12"/>
  <c r="W1510" i="12"/>
  <c r="Y1510" i="12"/>
  <c r="M1511" i="12"/>
  <c r="L1511" i="12"/>
  <c r="Q1511" i="12"/>
  <c r="S1511" i="12"/>
  <c r="Y1511" i="12"/>
  <c r="W1511" i="12"/>
  <c r="M1512" i="12"/>
  <c r="L1512" i="12"/>
  <c r="Q1512" i="12"/>
  <c r="W1512" i="12"/>
  <c r="Y1512" i="12"/>
  <c r="M1513" i="12"/>
  <c r="L1513" i="12"/>
  <c r="Q1513" i="12"/>
  <c r="S1513" i="12"/>
  <c r="W1513" i="12"/>
  <c r="Y1513" i="12"/>
  <c r="M1514" i="12"/>
  <c r="L1514" i="12"/>
  <c r="S1514" i="12"/>
  <c r="Q1514" i="12"/>
  <c r="Y1514" i="12"/>
  <c r="W1514" i="12"/>
  <c r="M1515" i="12"/>
  <c r="L1515" i="12"/>
  <c r="Q1515" i="12"/>
  <c r="S1515" i="12"/>
  <c r="W1515" i="12"/>
  <c r="Y1515" i="12"/>
  <c r="M1516" i="12"/>
  <c r="L1516" i="12"/>
  <c r="Q1516" i="12"/>
  <c r="W1516" i="12"/>
  <c r="Y1516" i="12"/>
  <c r="M1517" i="12"/>
  <c r="L1517" i="12"/>
  <c r="Q1517" i="12"/>
  <c r="Y1517" i="12"/>
  <c r="W1517" i="12"/>
  <c r="M1518" i="12"/>
  <c r="L1518" i="12"/>
  <c r="Q1518" i="12"/>
  <c r="W1518" i="12"/>
  <c r="Y1518" i="12"/>
  <c r="M1519" i="12"/>
  <c r="L1519" i="12"/>
  <c r="Q1519" i="12"/>
  <c r="W1519" i="12"/>
  <c r="Y1519" i="12"/>
  <c r="M1520" i="12"/>
  <c r="L1520" i="12"/>
  <c r="Q1520" i="12"/>
  <c r="W1520" i="12"/>
  <c r="Y1520" i="12"/>
  <c r="M1521" i="12"/>
  <c r="L1521" i="12"/>
  <c r="Q1521" i="12"/>
  <c r="W1521" i="12"/>
  <c r="Y1521" i="12"/>
  <c r="M1522" i="12"/>
  <c r="L1522" i="12"/>
  <c r="Q1522" i="12"/>
  <c r="W1522" i="12"/>
  <c r="Y1522" i="12"/>
  <c r="M1523" i="12"/>
  <c r="L1523" i="12"/>
  <c r="Q1523" i="12"/>
  <c r="Y1523" i="12"/>
  <c r="W1523" i="12"/>
  <c r="M1524" i="12"/>
  <c r="L1524" i="12"/>
  <c r="Q1524" i="12"/>
  <c r="S1524" i="12"/>
  <c r="W1524" i="12"/>
  <c r="Y1524" i="12"/>
  <c r="M1525" i="12"/>
  <c r="L1525" i="12"/>
  <c r="Q1525" i="12"/>
  <c r="Y1525" i="12"/>
  <c r="W1525" i="12"/>
  <c r="M1526" i="12"/>
  <c r="L1526" i="12"/>
  <c r="Q1526" i="12"/>
  <c r="W1526" i="12"/>
  <c r="Y1526" i="12"/>
  <c r="M1527" i="12"/>
  <c r="L1527" i="12"/>
  <c r="Q1527" i="12"/>
  <c r="W1527" i="12"/>
  <c r="Y1527" i="12"/>
  <c r="M1528" i="12"/>
  <c r="L1528" i="12"/>
  <c r="Q1528" i="12"/>
  <c r="Y1528" i="12"/>
  <c r="W1528" i="12"/>
  <c r="M1529" i="12"/>
  <c r="L1529" i="12"/>
  <c r="Q1529" i="12"/>
  <c r="S1529" i="12"/>
  <c r="W1529" i="12"/>
  <c r="Y1529" i="12"/>
  <c r="M1530" i="12"/>
  <c r="L1530" i="12"/>
  <c r="Q1530" i="12"/>
  <c r="W1530" i="12"/>
  <c r="Y1530" i="12"/>
  <c r="M1531" i="12"/>
  <c r="L1531" i="12"/>
  <c r="Q1531" i="12"/>
  <c r="Y1531" i="12"/>
  <c r="W1531" i="12"/>
  <c r="M1532" i="12"/>
  <c r="L1532" i="12"/>
  <c r="Q1532" i="12"/>
  <c r="S1532" i="12"/>
  <c r="W1532" i="12"/>
  <c r="Y1532" i="12"/>
  <c r="M1533" i="12"/>
  <c r="L1533" i="12"/>
  <c r="Q1533" i="12"/>
  <c r="S1533" i="12"/>
  <c r="W1533" i="12"/>
  <c r="Y1533" i="12"/>
  <c r="M1534" i="12"/>
  <c r="L1534" i="12"/>
  <c r="Q1534" i="12"/>
  <c r="W1534" i="12"/>
  <c r="Y1534" i="12"/>
  <c r="M1535" i="12"/>
  <c r="L1535" i="12"/>
  <c r="Q1535" i="12"/>
  <c r="W1535" i="12"/>
  <c r="Y1535" i="12"/>
  <c r="M1536" i="12"/>
  <c r="L1536" i="12"/>
  <c r="Q1536" i="12"/>
  <c r="S1536" i="12"/>
  <c r="W1536" i="12"/>
  <c r="Y1536" i="12"/>
  <c r="M1537" i="12"/>
  <c r="L1537" i="12"/>
  <c r="Q1537" i="12"/>
  <c r="S1537" i="12"/>
  <c r="W1537" i="12"/>
  <c r="Y1537" i="12"/>
  <c r="M1538" i="12"/>
  <c r="L1538" i="12"/>
  <c r="Q1538" i="12"/>
  <c r="S1538" i="12"/>
  <c r="W1538" i="12"/>
  <c r="Y1538" i="12"/>
  <c r="M1539" i="12"/>
  <c r="L1539" i="12"/>
  <c r="Q1539" i="12"/>
  <c r="W1539" i="12"/>
  <c r="Y1539" i="12"/>
  <c r="M1540" i="12"/>
  <c r="L1540" i="12"/>
  <c r="Q1540" i="12"/>
  <c r="W1540" i="12"/>
  <c r="Y1540" i="12"/>
  <c r="M1541" i="12"/>
  <c r="L1541" i="12"/>
  <c r="Q1541" i="12"/>
  <c r="S1541" i="12"/>
  <c r="W1541" i="12"/>
  <c r="Y1541" i="12"/>
  <c r="M1542" i="12"/>
  <c r="L1542" i="12"/>
  <c r="Q1542" i="12"/>
  <c r="W1542" i="12"/>
  <c r="Y1542" i="12"/>
  <c r="M1543" i="12"/>
  <c r="L1543" i="12"/>
  <c r="Q1543" i="12"/>
  <c r="S1543" i="12"/>
  <c r="W1543" i="12"/>
  <c r="Y1543" i="12"/>
  <c r="M1544" i="12"/>
  <c r="L1544" i="12"/>
  <c r="Q1544" i="12"/>
  <c r="W1544" i="12"/>
  <c r="Y1544" i="12"/>
  <c r="M1545" i="12"/>
  <c r="L1545" i="12"/>
  <c r="Q1545" i="12"/>
  <c r="Y1545" i="12"/>
  <c r="W1545" i="12"/>
  <c r="M1546" i="12"/>
  <c r="L1546" i="12"/>
  <c r="Q1546" i="12"/>
  <c r="W1546" i="12"/>
  <c r="Y1546" i="12"/>
  <c r="M1547" i="12"/>
  <c r="L1547" i="12"/>
  <c r="Q1547" i="12"/>
  <c r="S1547" i="12"/>
  <c r="W1547" i="12"/>
  <c r="Y1547" i="12"/>
  <c r="M1548" i="12"/>
  <c r="L1548" i="12"/>
  <c r="Q1548" i="12"/>
  <c r="S1548" i="12"/>
  <c r="W1548" i="12"/>
  <c r="Y1548" i="12"/>
  <c r="M1549" i="12"/>
  <c r="L1549" i="12"/>
  <c r="Q1549" i="12"/>
  <c r="W1549" i="12"/>
  <c r="Y1549" i="12"/>
  <c r="M1550" i="12"/>
  <c r="L1550" i="12"/>
  <c r="Q1550" i="12"/>
  <c r="W1550" i="12"/>
  <c r="Y1550" i="12"/>
  <c r="M1551" i="12"/>
  <c r="L1551" i="12"/>
  <c r="Q1551" i="12"/>
  <c r="W1551" i="12"/>
  <c r="Y1551" i="12"/>
  <c r="M1552" i="12"/>
  <c r="L1552" i="12"/>
  <c r="Q1552" i="12"/>
  <c r="W1552" i="12"/>
  <c r="Y1552" i="12"/>
  <c r="M1553" i="12"/>
  <c r="L1553" i="12"/>
  <c r="Q1553" i="12"/>
  <c r="Y1553" i="12"/>
  <c r="W1553" i="12"/>
  <c r="M1554" i="12"/>
  <c r="L1554" i="12"/>
  <c r="Q1554" i="12"/>
  <c r="Y1554" i="12"/>
  <c r="W1554" i="12"/>
  <c r="M1555" i="12"/>
  <c r="L1555" i="12"/>
  <c r="S1555" i="12"/>
  <c r="Q1555" i="12"/>
  <c r="W1555" i="12"/>
  <c r="Y1555" i="12"/>
  <c r="M1556" i="12"/>
  <c r="L1556" i="12"/>
  <c r="Q1556" i="12"/>
  <c r="S1556" i="12"/>
  <c r="W1556" i="12"/>
  <c r="Y1556" i="12"/>
  <c r="M1557" i="12"/>
  <c r="L1557" i="12"/>
  <c r="Q1557" i="12"/>
  <c r="W1557" i="12"/>
  <c r="Y1557" i="12"/>
  <c r="M1558" i="12"/>
  <c r="L1558" i="12"/>
  <c r="Q1558" i="12"/>
  <c r="W1558" i="12"/>
  <c r="Y1558" i="12"/>
  <c r="M1559" i="12"/>
  <c r="L1559" i="12"/>
  <c r="Q1559" i="12"/>
  <c r="W1559" i="12"/>
  <c r="Y1559" i="12"/>
  <c r="M1560" i="12"/>
  <c r="L1560" i="12"/>
  <c r="Q1560" i="12"/>
  <c r="W1560" i="12"/>
  <c r="Y1560" i="12"/>
  <c r="M1561" i="12"/>
  <c r="L1561" i="12"/>
  <c r="Q1561" i="12"/>
  <c r="W1561" i="12"/>
  <c r="Y1561" i="12"/>
  <c r="M1562" i="12"/>
  <c r="L1562" i="12"/>
  <c r="Q1562" i="12"/>
  <c r="W1562" i="12"/>
  <c r="Y1562" i="12"/>
  <c r="M1563" i="12"/>
  <c r="L1563" i="12"/>
  <c r="S1563" i="12"/>
  <c r="Q1563" i="12"/>
  <c r="W1563" i="12"/>
  <c r="Y1563" i="12"/>
  <c r="M1564" i="12"/>
  <c r="L1564" i="12"/>
  <c r="Q1564" i="12"/>
  <c r="W1564" i="12"/>
  <c r="Y1564" i="12"/>
  <c r="M1565" i="12"/>
  <c r="L1565" i="12"/>
  <c r="Q1565" i="12"/>
  <c r="W1565" i="12"/>
  <c r="Y1565" i="12"/>
  <c r="M1566" i="12"/>
  <c r="L1566" i="12"/>
  <c r="Q1566" i="12"/>
  <c r="W1566" i="12"/>
  <c r="Y1566" i="12"/>
  <c r="M1567" i="12"/>
  <c r="L1567" i="12"/>
  <c r="Q1567" i="12"/>
  <c r="W1567" i="12"/>
  <c r="Y1567" i="12"/>
  <c r="M1568" i="12"/>
  <c r="L1568" i="12"/>
  <c r="Q1568" i="12"/>
  <c r="W1568" i="12"/>
  <c r="Y1568" i="12"/>
  <c r="M1569" i="12"/>
  <c r="L1569" i="12"/>
  <c r="Q1569" i="12"/>
  <c r="W1569" i="12"/>
  <c r="Y1569" i="12"/>
  <c r="M1570" i="12"/>
  <c r="L1570" i="12"/>
  <c r="Q1570" i="12"/>
  <c r="W1570" i="12"/>
  <c r="Y1570" i="12"/>
  <c r="M1571" i="12"/>
  <c r="L1571" i="12"/>
  <c r="S1571" i="12"/>
  <c r="Q1571" i="12"/>
  <c r="Y1571" i="12"/>
  <c r="W1571" i="12"/>
  <c r="M1572" i="12"/>
  <c r="L1572" i="12"/>
  <c r="Q1572" i="12"/>
  <c r="W1572" i="12"/>
  <c r="Y1572" i="12"/>
  <c r="M1573" i="12"/>
  <c r="L1573" i="12"/>
  <c r="Q1573" i="12"/>
  <c r="W1573" i="12"/>
  <c r="Y1573" i="12"/>
  <c r="M1574" i="12"/>
  <c r="L1574" i="12"/>
  <c r="Q1574" i="12"/>
  <c r="W1574" i="12"/>
  <c r="Y1574" i="12"/>
  <c r="M1575" i="12"/>
  <c r="L1575" i="12"/>
  <c r="Q1575" i="12"/>
  <c r="W1575" i="12"/>
  <c r="Y1575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1331" i="12"/>
  <c r="G1332" i="12"/>
  <c r="G1333" i="12"/>
  <c r="G1334" i="12"/>
  <c r="G1335" i="12"/>
  <c r="G1336" i="12"/>
  <c r="G1337" i="12"/>
  <c r="G1338" i="12"/>
  <c r="G1339" i="12"/>
  <c r="G1340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G1354" i="12"/>
  <c r="G1355" i="12"/>
  <c r="G1356" i="12"/>
  <c r="G1357" i="12"/>
  <c r="G1358" i="12"/>
  <c r="G1359" i="12"/>
  <c r="G1360" i="12"/>
  <c r="G1361" i="12"/>
  <c r="G1362" i="12"/>
  <c r="G1363" i="12"/>
  <c r="G1364" i="12"/>
  <c r="G1365" i="12"/>
  <c r="G1366" i="12"/>
  <c r="G1367" i="12"/>
  <c r="G1368" i="12"/>
  <c r="G1369" i="12"/>
  <c r="G1370" i="12"/>
  <c r="G1371" i="12"/>
  <c r="G1372" i="12"/>
  <c r="G1373" i="12"/>
  <c r="G1374" i="12"/>
  <c r="G1375" i="12"/>
  <c r="G1376" i="12"/>
  <c r="G1377" i="12"/>
  <c r="G1378" i="12"/>
  <c r="G1379" i="12"/>
  <c r="G1380" i="12"/>
  <c r="G1381" i="12"/>
  <c r="G1382" i="12"/>
  <c r="G1383" i="12"/>
  <c r="G1384" i="12"/>
  <c r="G1385" i="12"/>
  <c r="G1386" i="12"/>
  <c r="G1387" i="12"/>
  <c r="G1388" i="12"/>
  <c r="G1389" i="12"/>
  <c r="G1390" i="12"/>
  <c r="G1391" i="12"/>
  <c r="G1392" i="12"/>
  <c r="G1393" i="12"/>
  <c r="G1394" i="12"/>
  <c r="G1395" i="12"/>
  <c r="G1396" i="12"/>
  <c r="G1397" i="12"/>
  <c r="G1398" i="12"/>
  <c r="G1399" i="12"/>
  <c r="G1400" i="12"/>
  <c r="G1401" i="12"/>
  <c r="G1402" i="12"/>
  <c r="G1403" i="12"/>
  <c r="G1404" i="12"/>
  <c r="G1405" i="12"/>
  <c r="G1406" i="12"/>
  <c r="G1407" i="12"/>
  <c r="G1408" i="12"/>
  <c r="G1409" i="12"/>
  <c r="G1410" i="12"/>
  <c r="G1411" i="12"/>
  <c r="G1412" i="12"/>
  <c r="G1413" i="12"/>
  <c r="G1414" i="12"/>
  <c r="G1415" i="12"/>
  <c r="G1416" i="12"/>
  <c r="G1417" i="12"/>
  <c r="G1418" i="12"/>
  <c r="G1419" i="12"/>
  <c r="G1420" i="12"/>
  <c r="G1421" i="12"/>
  <c r="G1422" i="12"/>
  <c r="G1423" i="12"/>
  <c r="G1424" i="12"/>
  <c r="G1425" i="12"/>
  <c r="G1426" i="12"/>
  <c r="G1427" i="12"/>
  <c r="G1428" i="12"/>
  <c r="G1429" i="12"/>
  <c r="G1430" i="12"/>
  <c r="G1431" i="12"/>
  <c r="G1432" i="12"/>
  <c r="G1433" i="12"/>
  <c r="G1434" i="12"/>
  <c r="G1435" i="12"/>
  <c r="G1436" i="12"/>
  <c r="G1437" i="12"/>
  <c r="G1438" i="12"/>
  <c r="G1439" i="12"/>
  <c r="G1440" i="12"/>
  <c r="G1441" i="12"/>
  <c r="G1442" i="12"/>
  <c r="G1443" i="12"/>
  <c r="G1444" i="12"/>
  <c r="G1445" i="12"/>
  <c r="G1446" i="12"/>
  <c r="G1447" i="12"/>
  <c r="G1448" i="12"/>
  <c r="G1449" i="12"/>
  <c r="G1450" i="12"/>
  <c r="G1451" i="12"/>
  <c r="G1452" i="12"/>
  <c r="G1453" i="12"/>
  <c r="G1454" i="12"/>
  <c r="G1455" i="12"/>
  <c r="G1456" i="12"/>
  <c r="G1457" i="12"/>
  <c r="G1458" i="12"/>
  <c r="G1459" i="12"/>
  <c r="G1460" i="12"/>
  <c r="G1461" i="12"/>
  <c r="G1462" i="12"/>
  <c r="G1463" i="12"/>
  <c r="G1464" i="12"/>
  <c r="G1465" i="12"/>
  <c r="G1466" i="12"/>
  <c r="G1467" i="12"/>
  <c r="G1468" i="12"/>
  <c r="G1469" i="12"/>
  <c r="G1470" i="12"/>
  <c r="G1471" i="12"/>
  <c r="G1472" i="12"/>
  <c r="G1473" i="12"/>
  <c r="G1474" i="12"/>
  <c r="G1475" i="12"/>
  <c r="G1476" i="12"/>
  <c r="G1477" i="12"/>
  <c r="G1478" i="12"/>
  <c r="G1479" i="12"/>
  <c r="G1480" i="12"/>
  <c r="G1481" i="12"/>
  <c r="G1482" i="12"/>
  <c r="G1483" i="12"/>
  <c r="G1484" i="12"/>
  <c r="G1485" i="12"/>
  <c r="G1486" i="12"/>
  <c r="G1487" i="12"/>
  <c r="G1488" i="12"/>
  <c r="G1489" i="12"/>
  <c r="G1490" i="12"/>
  <c r="G1491" i="12"/>
  <c r="G1492" i="12"/>
  <c r="G1493" i="12"/>
  <c r="G1494" i="12"/>
  <c r="G1495" i="12"/>
  <c r="G1496" i="12"/>
  <c r="G1497" i="12"/>
  <c r="G1498" i="12"/>
  <c r="G1499" i="12"/>
  <c r="G1500" i="12"/>
  <c r="G1501" i="12"/>
  <c r="G1502" i="12"/>
  <c r="G1503" i="12"/>
  <c r="G1504" i="12"/>
  <c r="G1505" i="12"/>
  <c r="G1506" i="12"/>
  <c r="G1507" i="12"/>
  <c r="G1508" i="12"/>
  <c r="G1509" i="12"/>
  <c r="G1510" i="12"/>
  <c r="G1511" i="12"/>
  <c r="G1512" i="12"/>
  <c r="G1513" i="12"/>
  <c r="G1514" i="12"/>
  <c r="G1515" i="12"/>
  <c r="G1516" i="12"/>
  <c r="G1517" i="12"/>
  <c r="G1518" i="12"/>
  <c r="G1519" i="12"/>
  <c r="G1520" i="12"/>
  <c r="G1521" i="12"/>
  <c r="G1522" i="12"/>
  <c r="G1523" i="12"/>
  <c r="G1524" i="12"/>
  <c r="G1525" i="12"/>
  <c r="G1526" i="12"/>
  <c r="G1527" i="12"/>
  <c r="G1528" i="12"/>
  <c r="G1529" i="12"/>
  <c r="G1530" i="12"/>
  <c r="G1531" i="12"/>
  <c r="G1532" i="12"/>
  <c r="G1533" i="12"/>
  <c r="G1534" i="12"/>
  <c r="G1535" i="12"/>
  <c r="G1536" i="12"/>
  <c r="G1537" i="12"/>
  <c r="G1538" i="12"/>
  <c r="G1539" i="12"/>
  <c r="G1540" i="12"/>
  <c r="G1541" i="12"/>
  <c r="G1542" i="12"/>
  <c r="G1543" i="12"/>
  <c r="G1544" i="12"/>
  <c r="G1545" i="12"/>
  <c r="G1546" i="12"/>
  <c r="G1547" i="12"/>
  <c r="G1548" i="12"/>
  <c r="G1549" i="12"/>
  <c r="G1550" i="12"/>
  <c r="G1551" i="12"/>
  <c r="G1552" i="12"/>
  <c r="G1553" i="12"/>
  <c r="G1554" i="12"/>
  <c r="G1555" i="12"/>
  <c r="G1556" i="12"/>
  <c r="G1557" i="12"/>
  <c r="G1558" i="12"/>
  <c r="G1559" i="12"/>
  <c r="G1560" i="12"/>
  <c r="G1561" i="12"/>
  <c r="G1562" i="12"/>
  <c r="G1563" i="12"/>
  <c r="G1564" i="12"/>
  <c r="G1565" i="12"/>
  <c r="G1566" i="12"/>
  <c r="G1567" i="12"/>
  <c r="G1568" i="12"/>
  <c r="G1569" i="12"/>
  <c r="G1570" i="12"/>
  <c r="G1571" i="12"/>
  <c r="G1572" i="12"/>
  <c r="G1573" i="12"/>
  <c r="G1574" i="12"/>
  <c r="G1575" i="12"/>
  <c r="S919" i="12" l="1"/>
  <c r="S287" i="12"/>
  <c r="S207" i="12"/>
  <c r="S1516" i="12"/>
  <c r="S1289" i="12"/>
  <c r="S1257" i="12"/>
  <c r="S1140" i="12"/>
  <c r="S989" i="12"/>
  <c r="S987" i="12"/>
  <c r="S925" i="12"/>
  <c r="S888" i="12"/>
  <c r="S54" i="12"/>
  <c r="S1572" i="12"/>
  <c r="S1544" i="12"/>
  <c r="S968" i="12"/>
  <c r="S618" i="12"/>
  <c r="S141" i="12"/>
  <c r="S86" i="12"/>
  <c r="S572" i="12"/>
  <c r="S462" i="12"/>
  <c r="S296" i="12"/>
  <c r="S235" i="12"/>
  <c r="S78" i="12"/>
  <c r="S1282" i="12"/>
  <c r="S1214" i="12"/>
  <c r="S1026" i="12"/>
  <c r="S1018" i="12"/>
  <c r="S1016" i="12"/>
  <c r="S903" i="12"/>
  <c r="S579" i="12"/>
  <c r="S281" i="12"/>
  <c r="S1540" i="12"/>
  <c r="S1274" i="12"/>
  <c r="S1194" i="12"/>
  <c r="S646" i="12"/>
  <c r="S523" i="12"/>
  <c r="S491" i="12"/>
  <c r="S302" i="12"/>
  <c r="S1261" i="12"/>
  <c r="S994" i="12"/>
  <c r="S946" i="12"/>
  <c r="S944" i="12"/>
  <c r="S638" i="12"/>
  <c r="S477" i="12"/>
  <c r="S125" i="12"/>
  <c r="S118" i="12"/>
  <c r="S1564" i="12"/>
  <c r="S1546" i="12"/>
  <c r="S938" i="12"/>
  <c r="S935" i="12"/>
  <c r="S110" i="12"/>
  <c r="S70" i="12"/>
  <c r="S40" i="12"/>
  <c r="S1153" i="12"/>
  <c r="S470" i="12"/>
  <c r="S149" i="12"/>
  <c r="S1567" i="12"/>
  <c r="S1126" i="12"/>
  <c r="S1090" i="12"/>
  <c r="S102" i="12"/>
  <c r="S25" i="12"/>
  <c r="S1338" i="12"/>
  <c r="S1331" i="12"/>
  <c r="S1010" i="12"/>
  <c r="S966" i="12"/>
  <c r="S907" i="12"/>
  <c r="S595" i="12"/>
  <c r="S133" i="12"/>
  <c r="S1574" i="12"/>
  <c r="S1568" i="12"/>
  <c r="S1560" i="12"/>
  <c r="S1552" i="12"/>
  <c r="S1575" i="12"/>
  <c r="S1566" i="12"/>
  <c r="S1559" i="12"/>
  <c r="S1551" i="12"/>
  <c r="S1550" i="12"/>
  <c r="S1573" i="12"/>
  <c r="S1570" i="12"/>
  <c r="S1565" i="12"/>
  <c r="S1562" i="12"/>
  <c r="S1557" i="12"/>
  <c r="S1554" i="12"/>
  <c r="S1549" i="12"/>
  <c r="S1545" i="12"/>
  <c r="S1542" i="12"/>
  <c r="S1535" i="12"/>
  <c r="S1520" i="12"/>
  <c r="S1504" i="12"/>
  <c r="S1521" i="12"/>
  <c r="S1569" i="12"/>
  <c r="S1561" i="12"/>
  <c r="S1553" i="12"/>
  <c r="S1539" i="12"/>
  <c r="S1534" i="12"/>
  <c r="S1530" i="12"/>
  <c r="S1526" i="12"/>
  <c r="S1522" i="12"/>
  <c r="S1518" i="12"/>
  <c r="S1517" i="12"/>
  <c r="S1510" i="12"/>
  <c r="S1531" i="12"/>
  <c r="S1528" i="12"/>
  <c r="S1527" i="12"/>
  <c r="S1525" i="12"/>
  <c r="S1523" i="12"/>
  <c r="S1519" i="12"/>
  <c r="S1498" i="12"/>
  <c r="S1491" i="12"/>
  <c r="S1484" i="12"/>
  <c r="S1478" i="12"/>
  <c r="S1461" i="12"/>
  <c r="S1458" i="12"/>
  <c r="S1455" i="12"/>
  <c r="S1449" i="12"/>
  <c r="S1446" i="12"/>
  <c r="S1442" i="12"/>
  <c r="S1441" i="12"/>
  <c r="S1438" i="12"/>
  <c r="S1435" i="12"/>
  <c r="S1433" i="12"/>
  <c r="S1429" i="12"/>
  <c r="S1425" i="12"/>
  <c r="S1423" i="12"/>
  <c r="S1417" i="12"/>
  <c r="S1412" i="12"/>
  <c r="S1410" i="12"/>
  <c r="S1405" i="12"/>
  <c r="S1402" i="12"/>
  <c r="S1399" i="12"/>
  <c r="S1397" i="12"/>
  <c r="S1396" i="12"/>
  <c r="S1393" i="12"/>
  <c r="S1392" i="12"/>
  <c r="S1390" i="12"/>
  <c r="S1389" i="12"/>
  <c r="S1386" i="12"/>
  <c r="S1383" i="12"/>
  <c r="S1380" i="12"/>
  <c r="S1377" i="12"/>
  <c r="S1375" i="12"/>
  <c r="S1371" i="12"/>
  <c r="S1368" i="12"/>
  <c r="S1366" i="12"/>
  <c r="S1362" i="12"/>
  <c r="S1360" i="12"/>
  <c r="S1323" i="12"/>
  <c r="S1317" i="12"/>
  <c r="S1459" i="12"/>
  <c r="S1454" i="12"/>
  <c r="S1452" i="12"/>
  <c r="S1448" i="12"/>
  <c r="S1445" i="12"/>
  <c r="S1444" i="12"/>
  <c r="S1437" i="12"/>
  <c r="S1436" i="12"/>
  <c r="S1432" i="12"/>
  <c r="S1430" i="12"/>
  <c r="S1424" i="12"/>
  <c r="S1420" i="12"/>
  <c r="S1418" i="12"/>
  <c r="S1414" i="12"/>
  <c r="S1411" i="12"/>
  <c r="S1406" i="12"/>
  <c r="S1401" i="12"/>
  <c r="S1398" i="12"/>
  <c r="S1394" i="12"/>
  <c r="S1391" i="12"/>
  <c r="S1385" i="12"/>
  <c r="S1379" i="12"/>
  <c r="S1376" i="12"/>
  <c r="S1373" i="12"/>
  <c r="S1370" i="12"/>
  <c r="S1367" i="12"/>
  <c r="S1365" i="12"/>
  <c r="S1361" i="12"/>
  <c r="S1356" i="12"/>
  <c r="S1337" i="12"/>
  <c r="S1324" i="12"/>
  <c r="S1409" i="12"/>
  <c r="S1404" i="12"/>
  <c r="S1388" i="12"/>
  <c r="S1382" i="12"/>
  <c r="S1374" i="12"/>
  <c r="S1369" i="12"/>
  <c r="S1364" i="12"/>
  <c r="S1359" i="12"/>
  <c r="S1512" i="12"/>
  <c r="S1507" i="12"/>
  <c r="S1501" i="12"/>
  <c r="S1494" i="12"/>
  <c r="S1487" i="12"/>
  <c r="S1470" i="12"/>
  <c r="S1464" i="12"/>
  <c r="S1352" i="12"/>
  <c r="S1346" i="12"/>
  <c r="S1343" i="12"/>
  <c r="S1302" i="12"/>
  <c r="S1354" i="12"/>
  <c r="S1345" i="12"/>
  <c r="S1330" i="12"/>
  <c r="S1296" i="12"/>
  <c r="S1353" i="12"/>
  <c r="S1315" i="12"/>
  <c r="S1322" i="12"/>
  <c r="S1310" i="12"/>
  <c r="S1334" i="12"/>
  <c r="S1326" i="12"/>
  <c r="S1320" i="12"/>
  <c r="S1313" i="12"/>
  <c r="S1306" i="12"/>
  <c r="S1299" i="12"/>
  <c r="S1292" i="12"/>
  <c r="S1284" i="12"/>
  <c r="S1277" i="12"/>
  <c r="S1269" i="12"/>
  <c r="S1263" i="12"/>
  <c r="S1246" i="12"/>
  <c r="S1241" i="12"/>
  <c r="S1233" i="12"/>
  <c r="S1225" i="12"/>
  <c r="S1218" i="12"/>
  <c r="S1211" i="12"/>
  <c r="S1208" i="12"/>
  <c r="S1203" i="12"/>
  <c r="S1190" i="12"/>
  <c r="S1160" i="12"/>
  <c r="S1188" i="12"/>
  <c r="S1348" i="12"/>
  <c r="S1340" i="12"/>
  <c r="S1333" i="12"/>
  <c r="S1325" i="12"/>
  <c r="S1319" i="12"/>
  <c r="S1201" i="12"/>
  <c r="S1192" i="12"/>
  <c r="S1173" i="12"/>
  <c r="S1172" i="12"/>
  <c r="S1316" i="12"/>
  <c r="S1309" i="12"/>
  <c r="S1303" i="12"/>
  <c r="S1295" i="12"/>
  <c r="S1288" i="12"/>
  <c r="S1281" i="12"/>
  <c r="S1273" i="12"/>
  <c r="S1266" i="12"/>
  <c r="S1252" i="12"/>
  <c r="S1248" i="12"/>
  <c r="S1235" i="12"/>
  <c r="S1227" i="12"/>
  <c r="S1220" i="12"/>
  <c r="S1213" i="12"/>
  <c r="S1205" i="12"/>
  <c r="S1200" i="12"/>
  <c r="S1198" i="12"/>
  <c r="S1193" i="12"/>
  <c r="S1187" i="12"/>
  <c r="S1174" i="12"/>
  <c r="S1186" i="12"/>
  <c r="S1180" i="12"/>
  <c r="S1165" i="12"/>
  <c r="S1260" i="12"/>
  <c r="S1167" i="12"/>
  <c r="S1182" i="12"/>
  <c r="S1179" i="12"/>
  <c r="S1178" i="12"/>
  <c r="S1162" i="12"/>
  <c r="S1250" i="12"/>
  <c r="S1243" i="12"/>
  <c r="S1237" i="12"/>
  <c r="S1229" i="12"/>
  <c r="S1222" i="12"/>
  <c r="S1207" i="12"/>
  <c r="S1195" i="12"/>
  <c r="S1177" i="12"/>
  <c r="S1166" i="12"/>
  <c r="S1138" i="12"/>
  <c r="S1124" i="12"/>
  <c r="S1083" i="12"/>
  <c r="S1080" i="12"/>
  <c r="S1076" i="12"/>
  <c r="S1059" i="12"/>
  <c r="S1047" i="12"/>
  <c r="S1035" i="12"/>
  <c r="S1008" i="12"/>
  <c r="S1007" i="12"/>
  <c r="S1149" i="12"/>
  <c r="S1135" i="12"/>
  <c r="S1120" i="12"/>
  <c r="S1074" i="12"/>
  <c r="S1045" i="12"/>
  <c r="S1041" i="12"/>
  <c r="S1163" i="12"/>
  <c r="S1150" i="12"/>
  <c r="S1147" i="12"/>
  <c r="S1137" i="12"/>
  <c r="S1132" i="12"/>
  <c r="S1123" i="12"/>
  <c r="S1121" i="12"/>
  <c r="S1118" i="12"/>
  <c r="S1112" i="12"/>
  <c r="S1109" i="12"/>
  <c r="S1102" i="12"/>
  <c r="S1098" i="12"/>
  <c r="S1096" i="12"/>
  <c r="S1092" i="12"/>
  <c r="S1082" i="12"/>
  <c r="S1063" i="12"/>
  <c r="S1038" i="12"/>
  <c r="S1014" i="12"/>
  <c r="S1070" i="12"/>
  <c r="S1039" i="12"/>
  <c r="S1033" i="12"/>
  <c r="S1078" i="12"/>
  <c r="S1022" i="12"/>
  <c r="S992" i="12"/>
  <c r="S1086" i="12"/>
  <c r="S1057" i="12"/>
  <c r="S1054" i="12"/>
  <c r="S1043" i="12"/>
  <c r="S1032" i="12"/>
  <c r="S1158" i="12"/>
  <c r="S1156" i="12"/>
  <c r="S1152" i="12"/>
  <c r="S1145" i="12"/>
  <c r="S1143" i="12"/>
  <c r="S1139" i="12"/>
  <c r="S1130" i="12"/>
  <c r="S1125" i="12"/>
  <c r="S1116" i="12"/>
  <c r="S1107" i="12"/>
  <c r="S1101" i="12"/>
  <c r="S1094" i="12"/>
  <c r="S1065" i="12"/>
  <c r="S1061" i="12"/>
  <c r="S1049" i="12"/>
  <c r="S1030" i="12"/>
  <c r="S1001" i="12"/>
  <c r="S999" i="12"/>
  <c r="S1088" i="12"/>
  <c r="S1084" i="12"/>
  <c r="S1075" i="12"/>
  <c r="S1072" i="12"/>
  <c r="S1068" i="12"/>
  <c r="S1055" i="12"/>
  <c r="S908" i="12"/>
  <c r="S897" i="12"/>
  <c r="S871" i="12"/>
  <c r="S860" i="12"/>
  <c r="S812" i="12"/>
  <c r="S783" i="12"/>
  <c r="S649" i="12"/>
  <c r="S365" i="12"/>
  <c r="S265" i="12"/>
  <c r="S182" i="12"/>
  <c r="S20" i="12"/>
  <c r="S933" i="12"/>
  <c r="S918" i="12"/>
  <c r="S915" i="12"/>
  <c r="S904" i="12"/>
  <c r="S865" i="12"/>
  <c r="S853" i="12"/>
  <c r="S835" i="12"/>
  <c r="S645" i="12"/>
  <c r="S621" i="12"/>
  <c r="S620" i="12"/>
  <c r="S449" i="12"/>
  <c r="S911" i="12"/>
  <c r="S876" i="12"/>
  <c r="S833" i="12"/>
  <c r="S804" i="12"/>
  <c r="S738" i="12"/>
  <c r="S1028" i="12"/>
  <c r="S1020" i="12"/>
  <c r="S1012" i="12"/>
  <c r="S1005" i="12"/>
  <c r="S997" i="12"/>
  <c r="S977" i="12"/>
  <c r="S970" i="12"/>
  <c r="S962" i="12"/>
  <c r="S956" i="12"/>
  <c r="S948" i="12"/>
  <c r="S940" i="12"/>
  <c r="S930" i="12"/>
  <c r="S917" i="12"/>
  <c r="S878" i="12"/>
  <c r="S863" i="12"/>
  <c r="S850" i="12"/>
  <c r="S746" i="12"/>
  <c r="S694" i="12"/>
  <c r="S641" i="12"/>
  <c r="S884" i="12"/>
  <c r="S879" i="12"/>
  <c r="S858" i="12"/>
  <c r="S847" i="12"/>
  <c r="S825" i="12"/>
  <c r="S797" i="12"/>
  <c r="S754" i="12"/>
  <c r="S726" i="12"/>
  <c r="S475" i="12"/>
  <c r="S979" i="12"/>
  <c r="S972" i="12"/>
  <c r="S964" i="12"/>
  <c r="S957" i="12"/>
  <c r="S950" i="12"/>
  <c r="S942" i="12"/>
  <c r="S929" i="12"/>
  <c r="S927" i="12"/>
  <c r="S923" i="12"/>
  <c r="S893" i="12"/>
  <c r="S891" i="12"/>
  <c r="S887" i="12"/>
  <c r="S868" i="12"/>
  <c r="S762" i="12"/>
  <c r="S637" i="12"/>
  <c r="S920" i="12"/>
  <c r="S913" i="12"/>
  <c r="S899" i="12"/>
  <c r="S894" i="12"/>
  <c r="S882" i="12"/>
  <c r="S873" i="12"/>
  <c r="S843" i="12"/>
  <c r="S818" i="12"/>
  <c r="S790" i="12"/>
  <c r="S770" i="12"/>
  <c r="S662" i="12"/>
  <c r="S906" i="12"/>
  <c r="S889" i="12"/>
  <c r="S855" i="12"/>
  <c r="S840" i="12"/>
  <c r="S778" i="12"/>
  <c r="S710" i="12"/>
  <c r="S678" i="12"/>
  <c r="S874" i="12"/>
  <c r="S866" i="12"/>
  <c r="S859" i="12"/>
  <c r="S851" i="12"/>
  <c r="S836" i="12"/>
  <c r="S829" i="12"/>
  <c r="S821" i="12"/>
  <c r="S816" i="12"/>
  <c r="S808" i="12"/>
  <c r="S801" i="12"/>
  <c r="S794" i="12"/>
  <c r="S786" i="12"/>
  <c r="S774" i="12"/>
  <c r="S766" i="12"/>
  <c r="S758" i="12"/>
  <c r="S750" i="12"/>
  <c r="S742" i="12"/>
  <c r="S734" i="12"/>
  <c r="S718" i="12"/>
  <c r="S702" i="12"/>
  <c r="S686" i="12"/>
  <c r="S670" i="12"/>
  <c r="S656" i="12"/>
  <c r="S630" i="12"/>
  <c r="S471" i="12"/>
  <c r="S438" i="12"/>
  <c r="S856" i="12"/>
  <c r="S848" i="12"/>
  <c r="S841" i="12"/>
  <c r="S834" i="12"/>
  <c r="S826" i="12"/>
  <c r="S819" i="12"/>
  <c r="S813" i="12"/>
  <c r="S805" i="12"/>
  <c r="S798" i="12"/>
  <c r="S791" i="12"/>
  <c r="S784" i="12"/>
  <c r="S771" i="12"/>
  <c r="S763" i="12"/>
  <c r="S755" i="12"/>
  <c r="S747" i="12"/>
  <c r="S739" i="12"/>
  <c r="S731" i="12"/>
  <c r="S721" i="12"/>
  <c r="S719" i="12"/>
  <c r="S715" i="12"/>
  <c r="S705" i="12"/>
  <c r="S703" i="12"/>
  <c r="S699" i="12"/>
  <c r="S689" i="12"/>
  <c r="S687" i="12"/>
  <c r="S683" i="12"/>
  <c r="S673" i="12"/>
  <c r="S671" i="12"/>
  <c r="S667" i="12"/>
  <c r="S659" i="12"/>
  <c r="S657" i="12"/>
  <c r="S653" i="12"/>
  <c r="S631" i="12"/>
  <c r="S625" i="12"/>
  <c r="S610" i="12"/>
  <c r="S608" i="12"/>
  <c r="S592" i="12"/>
  <c r="S532" i="12"/>
  <c r="S460" i="12"/>
  <c r="S845" i="12"/>
  <c r="S838" i="12"/>
  <c r="S831" i="12"/>
  <c r="S823" i="12"/>
  <c r="S817" i="12"/>
  <c r="S810" i="12"/>
  <c r="S802" i="12"/>
  <c r="S795" i="12"/>
  <c r="S788" i="12"/>
  <c r="S781" i="12"/>
  <c r="S776" i="12"/>
  <c r="S768" i="12"/>
  <c r="S760" i="12"/>
  <c r="S752" i="12"/>
  <c r="S744" i="12"/>
  <c r="S736" i="12"/>
  <c r="S724" i="12"/>
  <c r="S708" i="12"/>
  <c r="S692" i="12"/>
  <c r="S676" i="12"/>
  <c r="S629" i="12"/>
  <c r="S615" i="12"/>
  <c r="S609" i="12"/>
  <c r="S569" i="12"/>
  <c r="S529" i="12"/>
  <c r="S525" i="12"/>
  <c r="S513" i="12"/>
  <c r="S509" i="12"/>
  <c r="S497" i="12"/>
  <c r="S493" i="12"/>
  <c r="S482" i="12"/>
  <c r="S457" i="12"/>
  <c r="S414" i="12"/>
  <c r="S828" i="12"/>
  <c r="S815" i="12"/>
  <c r="S807" i="12"/>
  <c r="S800" i="12"/>
  <c r="S793" i="12"/>
  <c r="S779" i="12"/>
  <c r="S773" i="12"/>
  <c r="S765" i="12"/>
  <c r="S757" i="12"/>
  <c r="S749" i="12"/>
  <c r="S741" i="12"/>
  <c r="S733" i="12"/>
  <c r="S730" i="12"/>
  <c r="S717" i="12"/>
  <c r="S714" i="12"/>
  <c r="S701" i="12"/>
  <c r="S698" i="12"/>
  <c r="S685" i="12"/>
  <c r="S682" i="12"/>
  <c r="S669" i="12"/>
  <c r="S666" i="12"/>
  <c r="S652" i="12"/>
  <c r="S628" i="12"/>
  <c r="S622" i="12"/>
  <c r="S616" i="12"/>
  <c r="S547" i="12"/>
  <c r="S479" i="12"/>
  <c r="S445" i="12"/>
  <c r="S647" i="12"/>
  <c r="S639" i="12"/>
  <c r="S623" i="12"/>
  <c r="S584" i="12"/>
  <c r="S468" i="12"/>
  <c r="S442" i="12"/>
  <c r="S727" i="12"/>
  <c r="S711" i="12"/>
  <c r="S695" i="12"/>
  <c r="S679" i="12"/>
  <c r="S663" i="12"/>
  <c r="S650" i="12"/>
  <c r="S642" i="12"/>
  <c r="S633" i="12"/>
  <c r="S561" i="12"/>
  <c r="S464" i="12"/>
  <c r="S613" i="12"/>
  <c r="S603" i="12"/>
  <c r="S600" i="12"/>
  <c r="S540" i="12"/>
  <c r="S521" i="12"/>
  <c r="S517" i="12"/>
  <c r="S505" i="12"/>
  <c r="S501" i="12"/>
  <c r="S489" i="12"/>
  <c r="S486" i="12"/>
  <c r="S453" i="12"/>
  <c r="S634" i="12"/>
  <c r="S626" i="12"/>
  <c r="S619" i="12"/>
  <c r="S611" i="12"/>
  <c r="S604" i="12"/>
  <c r="S596" i="12"/>
  <c r="S588" i="12"/>
  <c r="S580" i="12"/>
  <c r="S573" i="12"/>
  <c r="S565" i="12"/>
  <c r="S557" i="12"/>
  <c r="S543" i="12"/>
  <c r="S536" i="12"/>
  <c r="S283" i="12"/>
  <c r="S601" i="12"/>
  <c r="S593" i="12"/>
  <c r="S585" i="12"/>
  <c r="S577" i="12"/>
  <c r="S570" i="12"/>
  <c r="S562" i="12"/>
  <c r="S554" i="12"/>
  <c r="S548" i="12"/>
  <c r="S541" i="12"/>
  <c r="S533" i="12"/>
  <c r="S431" i="12"/>
  <c r="S422" i="12"/>
  <c r="S606" i="12"/>
  <c r="S598" i="12"/>
  <c r="S590" i="12"/>
  <c r="S582" i="12"/>
  <c r="S575" i="12"/>
  <c r="S567" i="12"/>
  <c r="S559" i="12"/>
  <c r="S552" i="12"/>
  <c r="S545" i="12"/>
  <c r="S538" i="12"/>
  <c r="S530" i="12"/>
  <c r="S527" i="12"/>
  <c r="S519" i="12"/>
  <c r="S511" i="12"/>
  <c r="S503" i="12"/>
  <c r="S495" i="12"/>
  <c r="S473" i="12"/>
  <c r="S466" i="12"/>
  <c r="S458" i="12"/>
  <c r="S451" i="12"/>
  <c r="S435" i="12"/>
  <c r="S430" i="12"/>
  <c r="S434" i="12"/>
  <c r="S427" i="12"/>
  <c r="S401" i="12"/>
  <c r="S400" i="12"/>
  <c r="S436" i="12"/>
  <c r="S420" i="12"/>
  <c r="S386" i="12"/>
  <c r="S385" i="12"/>
  <c r="S369" i="12"/>
  <c r="S363" i="12"/>
  <c r="S522" i="12"/>
  <c r="S514" i="12"/>
  <c r="S506" i="12"/>
  <c r="S498" i="12"/>
  <c r="S490" i="12"/>
  <c r="S483" i="12"/>
  <c r="S476" i="12"/>
  <c r="S469" i="12"/>
  <c r="S461" i="12"/>
  <c r="S454" i="12"/>
  <c r="S446" i="12"/>
  <c r="S439" i="12"/>
  <c r="S428" i="12"/>
  <c r="S337" i="12"/>
  <c r="S391" i="12"/>
  <c r="S377" i="12"/>
  <c r="S342" i="12"/>
  <c r="S329" i="12"/>
  <c r="S298" i="12"/>
  <c r="S404" i="12"/>
  <c r="S389" i="12"/>
  <c r="S375" i="12"/>
  <c r="S371" i="12"/>
  <c r="S359" i="12"/>
  <c r="S348" i="12"/>
  <c r="S317" i="12"/>
  <c r="S423" i="12"/>
  <c r="S415" i="12"/>
  <c r="S408" i="12"/>
  <c r="S352" i="12"/>
  <c r="S321" i="12"/>
  <c r="S313" i="12"/>
  <c r="S398" i="12"/>
  <c r="S383" i="12"/>
  <c r="S327" i="12"/>
  <c r="S366" i="12"/>
  <c r="S357" i="12"/>
  <c r="S344" i="12"/>
  <c r="S411" i="12"/>
  <c r="S396" i="12"/>
  <c r="S382" i="12"/>
  <c r="S333" i="12"/>
  <c r="S311" i="12"/>
  <c r="S251" i="12"/>
  <c r="S349" i="12"/>
  <c r="S334" i="12"/>
  <c r="S318" i="12"/>
  <c r="S305" i="12"/>
  <c r="S291" i="12"/>
  <c r="S288" i="12"/>
  <c r="S276" i="12"/>
  <c r="S273" i="12"/>
  <c r="S269" i="12"/>
  <c r="S360" i="12"/>
  <c r="S345" i="12"/>
  <c r="S330" i="12"/>
  <c r="S314" i="12"/>
  <c r="S299" i="12"/>
  <c r="S284" i="12"/>
  <c r="S243" i="12"/>
  <c r="S361" i="12"/>
  <c r="S346" i="12"/>
  <c r="S331" i="12"/>
  <c r="S315" i="12"/>
  <c r="S300" i="12"/>
  <c r="S285" i="12"/>
  <c r="S262" i="12"/>
  <c r="S259" i="12"/>
  <c r="S188" i="12"/>
  <c r="S247" i="12"/>
  <c r="S230" i="12"/>
  <c r="S272" i="12"/>
  <c r="S249" i="12"/>
  <c r="S253" i="12"/>
  <c r="S227" i="12"/>
  <c r="S215" i="12"/>
  <c r="S354" i="12"/>
  <c r="S338" i="12"/>
  <c r="S323" i="12"/>
  <c r="S307" i="12"/>
  <c r="S278" i="12"/>
  <c r="S267" i="12"/>
  <c r="S266" i="12"/>
  <c r="S257" i="12"/>
  <c r="S248" i="12"/>
  <c r="S238" i="12"/>
  <c r="S233" i="12"/>
  <c r="S222" i="12"/>
  <c r="S221" i="12"/>
  <c r="S191" i="12"/>
  <c r="S153" i="12"/>
  <c r="S82" i="12"/>
  <c r="S22" i="12"/>
  <c r="S245" i="12"/>
  <c r="S240" i="12"/>
  <c r="S229" i="12"/>
  <c r="S196" i="12"/>
  <c r="S186" i="12"/>
  <c r="S174" i="12"/>
  <c r="S236" i="12"/>
  <c r="S198" i="12"/>
  <c r="S48" i="12"/>
  <c r="S202" i="12"/>
  <c r="S194" i="12"/>
  <c r="S172" i="12"/>
  <c r="S164" i="12"/>
  <c r="S139" i="12"/>
  <c r="S112" i="12"/>
  <c r="S210" i="12"/>
  <c r="S205" i="12"/>
  <c r="S181" i="12"/>
  <c r="S176" i="12"/>
  <c r="S170" i="12"/>
  <c r="S163" i="12"/>
  <c r="S50" i="12"/>
  <c r="S212" i="12"/>
  <c r="S114" i="12"/>
  <c r="S224" i="12"/>
  <c r="S219" i="12"/>
  <c r="S208" i="12"/>
  <c r="S179" i="12"/>
  <c r="S123" i="12"/>
  <c r="S80" i="12"/>
  <c r="S158" i="12"/>
  <c r="S147" i="12"/>
  <c r="S145" i="12"/>
  <c r="S131" i="12"/>
  <c r="S129" i="12"/>
  <c r="S94" i="12"/>
  <c r="S92" i="12"/>
  <c r="S62" i="12"/>
  <c r="S60" i="12"/>
  <c r="S32" i="12"/>
  <c r="S31" i="12"/>
  <c r="S183" i="12"/>
  <c r="S177" i="12"/>
  <c r="S165" i="12"/>
  <c r="S148" i="12"/>
  <c r="S132" i="12"/>
  <c r="S106" i="12"/>
  <c r="S104" i="12"/>
  <c r="S74" i="12"/>
  <c r="S72" i="12"/>
  <c r="S44" i="12"/>
  <c r="S42" i="12"/>
  <c r="S171" i="12"/>
  <c r="S136" i="12"/>
  <c r="S121" i="12"/>
  <c r="S116" i="12"/>
  <c r="S84" i="12"/>
  <c r="S52" i="12"/>
  <c r="S23" i="12"/>
  <c r="S151" i="12"/>
  <c r="S135" i="12"/>
  <c r="S120" i="12"/>
  <c r="S98" i="12"/>
  <c r="S96" i="12"/>
  <c r="S66" i="12"/>
  <c r="S64" i="12"/>
  <c r="S36" i="12"/>
  <c r="S34" i="12"/>
  <c r="S168" i="12"/>
  <c r="S161" i="12"/>
  <c r="S152" i="12"/>
  <c r="S137" i="12"/>
  <c r="S108" i="12"/>
  <c r="S76" i="12"/>
  <c r="S46" i="12"/>
  <c r="S154" i="12"/>
  <c r="S140" i="12"/>
  <c r="S124" i="12"/>
  <c r="S90" i="12"/>
  <c r="S88" i="12"/>
  <c r="S58" i="12"/>
  <c r="S56" i="12"/>
  <c r="S29" i="12"/>
  <c r="S27" i="12"/>
  <c r="S100" i="12"/>
  <c r="S68" i="12"/>
  <c r="S38" i="12"/>
  <c r="S117" i="12"/>
  <c r="S109" i="12"/>
  <c r="S101" i="12"/>
  <c r="S93" i="12"/>
  <c r="S85" i="12"/>
  <c r="S77" i="12"/>
  <c r="S69" i="12"/>
  <c r="S61" i="12"/>
  <c r="S53" i="12"/>
  <c r="S39" i="12"/>
  <c r="S24" i="12"/>
  <c r="S1558" i="12" l="1"/>
  <c r="S4" i="12" l="1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H1" i="13" l="1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F1" i="13"/>
  <c r="W18" i="12" l="1"/>
  <c r="Q18" i="12"/>
  <c r="L18" i="12"/>
  <c r="M18" i="12"/>
  <c r="W17" i="12"/>
  <c r="Y17" i="12"/>
  <c r="Q17" i="12"/>
  <c r="L17" i="12"/>
  <c r="M17" i="12"/>
  <c r="W16" i="12"/>
  <c r="Q16" i="12"/>
  <c r="L16" i="12"/>
  <c r="M16" i="12"/>
  <c r="W15" i="12"/>
  <c r="Y15" i="12"/>
  <c r="Q15" i="12"/>
  <c r="L15" i="12"/>
  <c r="M15" i="12"/>
  <c r="W14" i="12"/>
  <c r="Y14" i="12"/>
  <c r="Q14" i="12"/>
  <c r="L14" i="12"/>
  <c r="M14" i="12"/>
  <c r="W13" i="12"/>
  <c r="Y13" i="12"/>
  <c r="Q13" i="12"/>
  <c r="L13" i="12"/>
  <c r="M13" i="12"/>
  <c r="W12" i="12"/>
  <c r="Q12" i="12"/>
  <c r="L12" i="12"/>
  <c r="M12" i="12"/>
  <c r="Y11" i="12"/>
  <c r="W11" i="12"/>
  <c r="Q11" i="12"/>
  <c r="L11" i="12"/>
  <c r="M11" i="12"/>
  <c r="W10" i="12"/>
  <c r="Y10" i="12"/>
  <c r="Q10" i="12"/>
  <c r="L10" i="12"/>
  <c r="M10" i="12"/>
  <c r="W9" i="12"/>
  <c r="Q9" i="12"/>
  <c r="L9" i="12"/>
  <c r="M9" i="12"/>
  <c r="W8" i="12"/>
  <c r="Y8" i="12"/>
  <c r="Q8" i="12"/>
  <c r="L8" i="12"/>
  <c r="M8" i="12"/>
  <c r="W7" i="12"/>
  <c r="Q7" i="12"/>
  <c r="L7" i="12"/>
  <c r="M7" i="12"/>
  <c r="W6" i="12"/>
  <c r="Y6" i="12"/>
  <c r="Q6" i="12"/>
  <c r="L6" i="12"/>
  <c r="M6" i="12"/>
  <c r="W5" i="12"/>
  <c r="Q5" i="12"/>
  <c r="L5" i="12"/>
  <c r="M5" i="12"/>
  <c r="W4" i="12"/>
  <c r="Y4" i="12"/>
  <c r="Q4" i="12"/>
  <c r="L4" i="12"/>
  <c r="M4" i="12"/>
  <c r="W3" i="12"/>
  <c r="Y3" i="12"/>
  <c r="Q3" i="12"/>
  <c r="L3" i="12"/>
  <c r="M3" i="12"/>
  <c r="G3" i="12"/>
  <c r="Y192" i="2"/>
  <c r="Y224" i="2"/>
  <c r="Y251" i="2"/>
  <c r="Y264" i="2"/>
  <c r="Y280" i="2"/>
  <c r="Y288" i="2"/>
  <c r="Y368" i="2"/>
  <c r="Y399" i="2"/>
  <c r="Y400" i="2"/>
  <c r="Y411" i="2"/>
  <c r="Y416" i="2"/>
  <c r="Y483" i="2"/>
  <c r="Y504" i="2"/>
  <c r="Y520" i="2"/>
  <c r="Y579" i="2"/>
  <c r="Y583" i="2"/>
  <c r="Y584" i="2"/>
  <c r="Y587" i="2"/>
  <c r="Y592" i="2"/>
  <c r="Y595" i="2"/>
  <c r="Y616" i="2"/>
  <c r="Y619" i="2"/>
  <c r="Y624" i="2"/>
  <c r="Y671" i="2"/>
  <c r="Y719" i="2"/>
  <c r="Y816" i="2"/>
  <c r="Y903" i="2"/>
  <c r="Y1019" i="2"/>
  <c r="Y1180" i="2"/>
  <c r="Y1190" i="2"/>
  <c r="Y1208" i="2"/>
  <c r="Y1244" i="2"/>
  <c r="Y1280" i="2"/>
  <c r="Y1283" i="2"/>
  <c r="Y1286" i="2"/>
  <c r="Y1295" i="2"/>
  <c r="Y1304" i="2"/>
  <c r="Y1335" i="2"/>
  <c r="Y1388" i="2"/>
  <c r="Y1390" i="2"/>
  <c r="Y1391" i="2"/>
  <c r="Y1392" i="2"/>
  <c r="Y1395" i="2"/>
  <c r="Y1396" i="2"/>
  <c r="Y1403" i="2"/>
  <c r="Y1407" i="2"/>
  <c r="Y1408" i="2"/>
  <c r="Y1411" i="2"/>
  <c r="Y1412" i="2"/>
  <c r="Y1415" i="2"/>
  <c r="Y1416" i="2"/>
  <c r="Y1419" i="2"/>
  <c r="Y1420" i="2"/>
  <c r="Y1422" i="2"/>
  <c r="Y1423" i="2"/>
  <c r="Y1424" i="2"/>
  <c r="Y1427" i="2"/>
  <c r="Y1428" i="2"/>
  <c r="Y1431" i="2"/>
  <c r="Y1432" i="2"/>
  <c r="Y1435" i="2"/>
  <c r="Y1436" i="2"/>
  <c r="Y1438" i="2"/>
  <c r="Y1439" i="2"/>
  <c r="Y1446" i="2"/>
  <c r="Y1454" i="2"/>
  <c r="Y1455" i="2"/>
  <c r="Y1456" i="2"/>
  <c r="Y1459" i="2"/>
  <c r="Y1460" i="2"/>
  <c r="Y1463" i="2"/>
  <c r="Y1467" i="2"/>
  <c r="Y1470" i="2"/>
  <c r="Y1471" i="2"/>
  <c r="Y1472" i="2"/>
  <c r="Y1475" i="2"/>
  <c r="Y1479" i="2"/>
  <c r="Y1480" i="2"/>
  <c r="Y1484" i="2"/>
  <c r="Y1487" i="2"/>
  <c r="Y1488" i="2"/>
  <c r="Y1491" i="2"/>
  <c r="Y1492" i="2"/>
  <c r="Y1496" i="2"/>
  <c r="Y1499" i="2"/>
  <c r="Y1500" i="2"/>
  <c r="Y1503" i="2"/>
  <c r="Y1504" i="2"/>
  <c r="Y1507" i="2"/>
  <c r="Y1510" i="2"/>
  <c r="Y1511" i="2"/>
  <c r="Y1512" i="2"/>
  <c r="Y1515" i="2"/>
  <c r="Y1518" i="2"/>
  <c r="Y1519" i="2"/>
  <c r="Y1520" i="2"/>
  <c r="Y1523" i="2"/>
  <c r="Y1527" i="2"/>
  <c r="Y1528" i="2"/>
  <c r="Y1531" i="2"/>
  <c r="Y1535" i="2"/>
  <c r="Y1539" i="2"/>
  <c r="Y1543" i="2"/>
  <c r="Y1547" i="2"/>
  <c r="Y1551" i="2"/>
  <c r="Y1552" i="2"/>
  <c r="Y1555" i="2"/>
  <c r="Y1559" i="2"/>
  <c r="Y1560" i="2"/>
  <c r="Y1567" i="2"/>
  <c r="Y1571" i="2"/>
  <c r="Y1576" i="2"/>
  <c r="Y1579" i="2"/>
  <c r="Y1583" i="2"/>
  <c r="Y1587" i="2"/>
  <c r="Y1595" i="2"/>
  <c r="Y1599" i="2"/>
  <c r="Y1603" i="2"/>
  <c r="Y1611" i="2"/>
  <c r="Y1615" i="2"/>
  <c r="Y1619" i="2"/>
  <c r="Y1623" i="2"/>
  <c r="Y1624" i="2"/>
  <c r="Y1627" i="2"/>
  <c r="Y1631" i="2"/>
  <c r="Y1635" i="2"/>
  <c r="Y1639" i="2"/>
  <c r="Y1643" i="2"/>
  <c r="Y1651" i="2"/>
  <c r="Y1655" i="2"/>
  <c r="Y1659" i="2"/>
  <c r="Y1671" i="2"/>
  <c r="Y1683" i="2"/>
  <c r="Y1687" i="2"/>
  <c r="Y1691" i="2"/>
  <c r="Y1695" i="2"/>
  <c r="Y1699" i="2"/>
  <c r="Y1707" i="2"/>
  <c r="S18" i="2"/>
  <c r="S170" i="2"/>
  <c r="S185" i="2"/>
  <c r="S186" i="2"/>
  <c r="S225" i="2"/>
  <c r="S273" i="2"/>
  <c r="S305" i="2"/>
  <c r="S314" i="2"/>
  <c r="S321" i="2"/>
  <c r="S346" i="2"/>
  <c r="S410" i="2"/>
  <c r="S418" i="2"/>
  <c r="S425" i="2"/>
  <c r="S442" i="2"/>
  <c r="S514" i="2"/>
  <c r="S538" i="2"/>
  <c r="S545" i="2"/>
  <c r="S634" i="2"/>
  <c r="S689" i="2"/>
  <c r="S714" i="2"/>
  <c r="S762" i="2"/>
  <c r="S793" i="2"/>
  <c r="S882" i="2"/>
  <c r="S914" i="2"/>
  <c r="S977" i="2"/>
  <c r="S1001" i="2"/>
  <c r="S1010" i="2"/>
  <c r="S1017" i="2"/>
  <c r="S1058" i="2"/>
  <c r="S1105" i="2"/>
  <c r="S1106" i="2"/>
  <c r="S1153" i="2"/>
  <c r="S1161" i="2"/>
  <c r="S1177" i="2"/>
  <c r="S1185" i="2"/>
  <c r="S1186" i="2"/>
  <c r="S1217" i="2"/>
  <c r="S1225" i="2"/>
  <c r="S1226" i="2"/>
  <c r="S1233" i="2"/>
  <c r="S1241" i="2"/>
  <c r="S1249" i="2"/>
  <c r="S1250" i="2"/>
  <c r="S1257" i="2"/>
  <c r="S1281" i="2"/>
  <c r="S1289" i="2"/>
  <c r="S1297" i="2"/>
  <c r="S1305" i="2"/>
  <c r="S1306" i="2"/>
  <c r="S1313" i="2"/>
  <c r="S1314" i="2"/>
  <c r="S1321" i="2"/>
  <c r="S1322" i="2"/>
  <c r="S1329" i="2"/>
  <c r="S1353" i="2"/>
  <c r="S1354" i="2"/>
  <c r="S1362" i="2"/>
  <c r="S1369" i="2"/>
  <c r="S1377" i="2"/>
  <c r="S1385" i="2"/>
  <c r="S1386" i="2"/>
  <c r="S1393" i="2"/>
  <c r="S1401" i="2"/>
  <c r="S1402" i="2"/>
  <c r="S1409" i="2"/>
  <c r="S1410" i="2"/>
  <c r="S1418" i="2"/>
  <c r="S1425" i="2"/>
  <c r="S1433" i="2"/>
  <c r="S1434" i="2"/>
  <c r="S1441" i="2"/>
  <c r="S1449" i="2"/>
  <c r="S1450" i="2"/>
  <c r="S1457" i="2"/>
  <c r="S1458" i="2"/>
  <c r="S1465" i="2"/>
  <c r="S1466" i="2"/>
  <c r="S1473" i="2"/>
  <c r="S1489" i="2"/>
  <c r="S1498" i="2"/>
  <c r="S1513" i="2"/>
  <c r="S1522" i="2"/>
  <c r="S1538" i="2"/>
  <c r="S1553" i="2"/>
  <c r="S1577" i="2"/>
  <c r="S1585" i="2"/>
  <c r="S1586" i="2"/>
  <c r="S1601" i="2"/>
  <c r="S1618" i="2"/>
  <c r="S1626" i="2"/>
  <c r="S1634" i="2"/>
  <c r="S1681" i="2"/>
  <c r="S1689" i="2"/>
  <c r="S1690" i="2"/>
  <c r="S1697" i="2"/>
  <c r="S1698" i="2"/>
  <c r="S1706" i="2"/>
  <c r="L11" i="2"/>
  <c r="W298" i="2"/>
  <c r="L698" i="2"/>
  <c r="Q770" i="2"/>
  <c r="Q786" i="2"/>
  <c r="Q842" i="2"/>
  <c r="Q1042" i="2"/>
  <c r="W1091" i="2"/>
  <c r="W1098" i="2"/>
  <c r="W1170" i="2"/>
  <c r="Q1186" i="2"/>
  <c r="Q1195" i="2"/>
  <c r="W1226" i="2"/>
  <c r="R1250" i="2"/>
  <c r="W1322" i="2"/>
  <c r="W1331" i="2"/>
  <c r="W1347" i="2"/>
  <c r="W1354" i="2"/>
  <c r="W1402" i="2"/>
  <c r="W1410" i="2"/>
  <c r="Q1418" i="2"/>
  <c r="L1419" i="2"/>
  <c r="Q1426" i="2"/>
  <c r="L1434" i="2"/>
  <c r="L1442" i="2"/>
  <c r="W1450" i="2"/>
  <c r="W1458" i="2"/>
  <c r="L1459" i="2"/>
  <c r="Q1466" i="2"/>
  <c r="Q1474" i="2"/>
  <c r="Q1482" i="2"/>
  <c r="L1490" i="2"/>
  <c r="W1498" i="2"/>
  <c r="Q1499" i="2"/>
  <c r="W1506" i="2"/>
  <c r="W1514" i="2"/>
  <c r="L1515" i="2"/>
  <c r="Q1522" i="2"/>
  <c r="L1530" i="2"/>
  <c r="W1531" i="2"/>
  <c r="L1538" i="2"/>
  <c r="L1546" i="2"/>
  <c r="L1554" i="2"/>
  <c r="W1562" i="2"/>
  <c r="W1570" i="2"/>
  <c r="L1571" i="2"/>
  <c r="L1578" i="2"/>
  <c r="W1579" i="2"/>
  <c r="L1586" i="2"/>
  <c r="L1594" i="2"/>
  <c r="W1595" i="2"/>
  <c r="L1602" i="2"/>
  <c r="W1603" i="2"/>
  <c r="L1610" i="2"/>
  <c r="W1618" i="2"/>
  <c r="Q1619" i="2"/>
  <c r="W1626" i="2"/>
  <c r="L1627" i="2"/>
  <c r="Q1634" i="2"/>
  <c r="L1635" i="2"/>
  <c r="L1642" i="2"/>
  <c r="W1643" i="2"/>
  <c r="L1650" i="2"/>
  <c r="L1658" i="2"/>
  <c r="W1666" i="2"/>
  <c r="L1667" i="2"/>
  <c r="L1674" i="2"/>
  <c r="L1682" i="2"/>
  <c r="W1690" i="2"/>
  <c r="Q1698" i="2"/>
  <c r="W1699" i="2"/>
  <c r="L1706" i="2"/>
  <c r="W1707" i="2"/>
  <c r="G4" i="2"/>
  <c r="J4" i="2"/>
  <c r="M4" i="2" s="1"/>
  <c r="L4" i="2"/>
  <c r="O4" i="2"/>
  <c r="R4" i="2" s="1"/>
  <c r="Q4" i="2"/>
  <c r="S4" i="2"/>
  <c r="U4" i="2"/>
  <c r="X4" i="2" s="1"/>
  <c r="W4" i="2"/>
  <c r="Y4" i="2"/>
  <c r="G5" i="2"/>
  <c r="J5" i="2"/>
  <c r="M5" i="2" s="1"/>
  <c r="L5" i="2"/>
  <c r="O5" i="2"/>
  <c r="R5" i="2" s="1"/>
  <c r="S5" i="2" s="1"/>
  <c r="Q5" i="2"/>
  <c r="U5" i="2"/>
  <c r="X5" i="2" s="1"/>
  <c r="W5" i="2"/>
  <c r="Y5" i="2"/>
  <c r="G6" i="2"/>
  <c r="J6" i="2"/>
  <c r="M6" i="2" s="1"/>
  <c r="L6" i="2"/>
  <c r="O6" i="2"/>
  <c r="R6" i="2" s="1"/>
  <c r="S6" i="2" s="1"/>
  <c r="Q6" i="2"/>
  <c r="U6" i="2"/>
  <c r="X6" i="2" s="1"/>
  <c r="W6" i="2"/>
  <c r="Y6" i="2"/>
  <c r="G7" i="2"/>
  <c r="J7" i="2"/>
  <c r="M7" i="2" s="1"/>
  <c r="L7" i="2"/>
  <c r="O7" i="2"/>
  <c r="R7" i="2" s="1"/>
  <c r="S7" i="2" s="1"/>
  <c r="Q7" i="2"/>
  <c r="U7" i="2"/>
  <c r="X7" i="2" s="1"/>
  <c r="W7" i="2"/>
  <c r="Y7" i="2"/>
  <c r="G8" i="2"/>
  <c r="J8" i="2"/>
  <c r="M8" i="2" s="1"/>
  <c r="L8" i="2"/>
  <c r="O8" i="2"/>
  <c r="R8" i="2" s="1"/>
  <c r="S8" i="2" s="1"/>
  <c r="Q8" i="2"/>
  <c r="U8" i="2"/>
  <c r="X8" i="2" s="1"/>
  <c r="W8" i="2"/>
  <c r="Y8" i="2"/>
  <c r="G9" i="2"/>
  <c r="J9" i="2"/>
  <c r="M9" i="2" s="1"/>
  <c r="L9" i="2"/>
  <c r="O9" i="2"/>
  <c r="R9" i="2" s="1"/>
  <c r="S9" i="2" s="1"/>
  <c r="Q9" i="2"/>
  <c r="U9" i="2"/>
  <c r="X9" i="2" s="1"/>
  <c r="W9" i="2"/>
  <c r="Y9" i="2"/>
  <c r="G10" i="2"/>
  <c r="J10" i="2"/>
  <c r="M10" i="2" s="1"/>
  <c r="L10" i="2"/>
  <c r="O10" i="2"/>
  <c r="Q10" i="2"/>
  <c r="U10" i="2"/>
  <c r="X10" i="2" s="1"/>
  <c r="W10" i="2"/>
  <c r="Y10" i="2"/>
  <c r="G11" i="2"/>
  <c r="J11" i="2"/>
  <c r="M11" i="2" s="1"/>
  <c r="O11" i="2"/>
  <c r="R11" i="2" s="1"/>
  <c r="S11" i="2" s="1"/>
  <c r="Q11" i="2"/>
  <c r="U11" i="2"/>
  <c r="X11" i="2" s="1"/>
  <c r="Y11" i="2" s="1"/>
  <c r="W11" i="2"/>
  <c r="G12" i="2"/>
  <c r="J12" i="2"/>
  <c r="M12" i="2" s="1"/>
  <c r="L12" i="2"/>
  <c r="O12" i="2"/>
  <c r="R12" i="2" s="1"/>
  <c r="Q12" i="2"/>
  <c r="S12" i="2"/>
  <c r="U12" i="2"/>
  <c r="X12" i="2" s="1"/>
  <c r="W12" i="2"/>
  <c r="Y12" i="2"/>
  <c r="G13" i="2"/>
  <c r="J13" i="2"/>
  <c r="M13" i="2" s="1"/>
  <c r="L13" i="2"/>
  <c r="O13" i="2"/>
  <c r="R13" i="2" s="1"/>
  <c r="Q13" i="2"/>
  <c r="S13" i="2"/>
  <c r="U13" i="2"/>
  <c r="X13" i="2" s="1"/>
  <c r="W13" i="2"/>
  <c r="Y13" i="2"/>
  <c r="G14" i="2"/>
  <c r="J14" i="2"/>
  <c r="M14" i="2" s="1"/>
  <c r="L14" i="2"/>
  <c r="O14" i="2"/>
  <c r="R14" i="2" s="1"/>
  <c r="S14" i="2" s="1"/>
  <c r="Q14" i="2"/>
  <c r="U14" i="2"/>
  <c r="X14" i="2" s="1"/>
  <c r="W14" i="2"/>
  <c r="Y14" i="2"/>
  <c r="G15" i="2"/>
  <c r="J15" i="2"/>
  <c r="M15" i="2" s="1"/>
  <c r="L15" i="2"/>
  <c r="O15" i="2"/>
  <c r="R15" i="2" s="1"/>
  <c r="S15" i="2" s="1"/>
  <c r="Q15" i="2"/>
  <c r="U15" i="2"/>
  <c r="X15" i="2" s="1"/>
  <c r="W15" i="2"/>
  <c r="Y15" i="2"/>
  <c r="G16" i="2"/>
  <c r="J16" i="2"/>
  <c r="M16" i="2" s="1"/>
  <c r="L16" i="2"/>
  <c r="O16" i="2"/>
  <c r="R16" i="2" s="1"/>
  <c r="Q16" i="2"/>
  <c r="S16" i="2"/>
  <c r="U16" i="2"/>
  <c r="X16" i="2" s="1"/>
  <c r="Y16" i="2" s="1"/>
  <c r="W16" i="2"/>
  <c r="G17" i="2"/>
  <c r="J17" i="2"/>
  <c r="M17" i="2" s="1"/>
  <c r="L17" i="2"/>
  <c r="O17" i="2"/>
  <c r="R17" i="2" s="1"/>
  <c r="S17" i="2" s="1"/>
  <c r="Q17" i="2"/>
  <c r="U17" i="2"/>
  <c r="X17" i="2" s="1"/>
  <c r="Y17" i="2" s="1"/>
  <c r="W17" i="2"/>
  <c r="G18" i="2"/>
  <c r="J18" i="2"/>
  <c r="O18" i="2"/>
  <c r="U18" i="2"/>
  <c r="G19" i="2"/>
  <c r="J19" i="2"/>
  <c r="O19" i="2"/>
  <c r="U19" i="2"/>
  <c r="G20" i="2"/>
  <c r="J20" i="2"/>
  <c r="M20" i="2" s="1"/>
  <c r="L20" i="2"/>
  <c r="O20" i="2"/>
  <c r="R20" i="2" s="1"/>
  <c r="Q20" i="2"/>
  <c r="S20" i="2"/>
  <c r="U20" i="2"/>
  <c r="X20" i="2" s="1"/>
  <c r="Y20" i="2" s="1"/>
  <c r="W20" i="2"/>
  <c r="G21" i="2"/>
  <c r="J21" i="2"/>
  <c r="M21" i="2" s="1"/>
  <c r="L21" i="2"/>
  <c r="O21" i="2"/>
  <c r="R21" i="2" s="1"/>
  <c r="S21" i="2" s="1"/>
  <c r="Q21" i="2"/>
  <c r="U21" i="2"/>
  <c r="X21" i="2" s="1"/>
  <c r="Y21" i="2" s="1"/>
  <c r="W21" i="2"/>
  <c r="G22" i="2"/>
  <c r="J22" i="2"/>
  <c r="M22" i="2" s="1"/>
  <c r="L22" i="2"/>
  <c r="O22" i="2"/>
  <c r="R22" i="2" s="1"/>
  <c r="S22" i="2" s="1"/>
  <c r="Q22" i="2"/>
  <c r="U22" i="2"/>
  <c r="X22" i="2" s="1"/>
  <c r="Y22" i="2" s="1"/>
  <c r="W22" i="2"/>
  <c r="G23" i="2"/>
  <c r="J23" i="2"/>
  <c r="M23" i="2" s="1"/>
  <c r="L23" i="2"/>
  <c r="O23" i="2"/>
  <c r="R23" i="2" s="1"/>
  <c r="S23" i="2" s="1"/>
  <c r="Q23" i="2"/>
  <c r="U23" i="2"/>
  <c r="X23" i="2" s="1"/>
  <c r="Y23" i="2" s="1"/>
  <c r="W23" i="2"/>
  <c r="G24" i="2"/>
  <c r="J24" i="2"/>
  <c r="M24" i="2" s="1"/>
  <c r="L24" i="2"/>
  <c r="O24" i="2"/>
  <c r="R24" i="2" s="1"/>
  <c r="S24" i="2" s="1"/>
  <c r="Q24" i="2"/>
  <c r="U24" i="2"/>
  <c r="X24" i="2" s="1"/>
  <c r="Y24" i="2" s="1"/>
  <c r="W24" i="2"/>
  <c r="G25" i="2"/>
  <c r="J25" i="2"/>
  <c r="L25" i="2"/>
  <c r="M25" i="2"/>
  <c r="O25" i="2"/>
  <c r="R25" i="2" s="1"/>
  <c r="Q25" i="2"/>
  <c r="S25" i="2"/>
  <c r="U25" i="2"/>
  <c r="X25" i="2" s="1"/>
  <c r="W25" i="2"/>
  <c r="Y25" i="2"/>
  <c r="G26" i="2"/>
  <c r="J26" i="2"/>
  <c r="O26" i="2"/>
  <c r="U26" i="2"/>
  <c r="X26" i="2" s="1"/>
  <c r="Y26" i="2" s="1"/>
  <c r="G27" i="2"/>
  <c r="J27" i="2"/>
  <c r="O27" i="2"/>
  <c r="U27" i="2"/>
  <c r="G28" i="2"/>
  <c r="J28" i="2"/>
  <c r="M28" i="2" s="1"/>
  <c r="L28" i="2"/>
  <c r="O28" i="2"/>
  <c r="R28" i="2" s="1"/>
  <c r="S28" i="2" s="1"/>
  <c r="Q28" i="2"/>
  <c r="U28" i="2"/>
  <c r="X28" i="2" s="1"/>
  <c r="W28" i="2"/>
  <c r="Y28" i="2"/>
  <c r="G29" i="2"/>
  <c r="J29" i="2"/>
  <c r="M29" i="2" s="1"/>
  <c r="L29" i="2"/>
  <c r="O29" i="2"/>
  <c r="R29" i="2" s="1"/>
  <c r="S29" i="2" s="1"/>
  <c r="Q29" i="2"/>
  <c r="U29" i="2"/>
  <c r="X29" i="2" s="1"/>
  <c r="W29" i="2"/>
  <c r="Y29" i="2"/>
  <c r="G30" i="2"/>
  <c r="J30" i="2"/>
  <c r="L30" i="2"/>
  <c r="M30" i="2"/>
  <c r="O30" i="2"/>
  <c r="R30" i="2" s="1"/>
  <c r="Q30" i="2"/>
  <c r="S30" i="2"/>
  <c r="U30" i="2"/>
  <c r="X30" i="2" s="1"/>
  <c r="Y30" i="2" s="1"/>
  <c r="W30" i="2"/>
  <c r="G31" i="2"/>
  <c r="J31" i="2"/>
  <c r="M31" i="2" s="1"/>
  <c r="L31" i="2"/>
  <c r="O31" i="2"/>
  <c r="R31" i="2" s="1"/>
  <c r="Q31" i="2"/>
  <c r="S31" i="2"/>
  <c r="U31" i="2"/>
  <c r="X31" i="2" s="1"/>
  <c r="W31" i="2"/>
  <c r="Y31" i="2"/>
  <c r="G32" i="2"/>
  <c r="J32" i="2"/>
  <c r="M32" i="2" s="1"/>
  <c r="L32" i="2"/>
  <c r="O32" i="2"/>
  <c r="R32" i="2" s="1"/>
  <c r="Q32" i="2"/>
  <c r="S32" i="2"/>
  <c r="U32" i="2"/>
  <c r="X32" i="2" s="1"/>
  <c r="Y32" i="2" s="1"/>
  <c r="W32" i="2"/>
  <c r="G33" i="2"/>
  <c r="J33" i="2"/>
  <c r="M33" i="2" s="1"/>
  <c r="L33" i="2"/>
  <c r="O33" i="2"/>
  <c r="R33" i="2" s="1"/>
  <c r="S33" i="2" s="1"/>
  <c r="Q33" i="2"/>
  <c r="U33" i="2"/>
  <c r="X33" i="2" s="1"/>
  <c r="Y33" i="2" s="1"/>
  <c r="W33" i="2"/>
  <c r="G34" i="2"/>
  <c r="J34" i="2"/>
  <c r="O34" i="2"/>
  <c r="U34" i="2"/>
  <c r="G35" i="2"/>
  <c r="J35" i="2"/>
  <c r="O35" i="2"/>
  <c r="U35" i="2"/>
  <c r="G36" i="2"/>
  <c r="J36" i="2"/>
  <c r="M36" i="2" s="1"/>
  <c r="L36" i="2"/>
  <c r="O36" i="2"/>
  <c r="R36" i="2" s="1"/>
  <c r="Q36" i="2"/>
  <c r="S36" i="2"/>
  <c r="U36" i="2"/>
  <c r="X36" i="2" s="1"/>
  <c r="W36" i="2"/>
  <c r="Y36" i="2"/>
  <c r="G37" i="2"/>
  <c r="J37" i="2"/>
  <c r="M37" i="2" s="1"/>
  <c r="L37" i="2"/>
  <c r="O37" i="2"/>
  <c r="R37" i="2" s="1"/>
  <c r="Q37" i="2"/>
  <c r="S37" i="2"/>
  <c r="U37" i="2"/>
  <c r="X37" i="2" s="1"/>
  <c r="Y37" i="2" s="1"/>
  <c r="W37" i="2"/>
  <c r="G38" i="2"/>
  <c r="J38" i="2"/>
  <c r="M38" i="2" s="1"/>
  <c r="L38" i="2"/>
  <c r="O38" i="2"/>
  <c r="R38" i="2" s="1"/>
  <c r="Q38" i="2"/>
  <c r="S38" i="2"/>
  <c r="U38" i="2"/>
  <c r="X38" i="2" s="1"/>
  <c r="Y38" i="2" s="1"/>
  <c r="W38" i="2"/>
  <c r="G39" i="2"/>
  <c r="J39" i="2"/>
  <c r="M39" i="2" s="1"/>
  <c r="L39" i="2"/>
  <c r="O39" i="2"/>
  <c r="R39" i="2" s="1"/>
  <c r="Q39" i="2"/>
  <c r="S39" i="2"/>
  <c r="U39" i="2"/>
  <c r="X39" i="2" s="1"/>
  <c r="W39" i="2"/>
  <c r="Y39" i="2"/>
  <c r="G40" i="2"/>
  <c r="J40" i="2"/>
  <c r="M40" i="2" s="1"/>
  <c r="L40" i="2"/>
  <c r="O40" i="2"/>
  <c r="R40" i="2" s="1"/>
  <c r="S40" i="2" s="1"/>
  <c r="Q40" i="2"/>
  <c r="U40" i="2"/>
  <c r="X40" i="2" s="1"/>
  <c r="W40" i="2"/>
  <c r="Y40" i="2"/>
  <c r="G41" i="2"/>
  <c r="J41" i="2"/>
  <c r="M41" i="2" s="1"/>
  <c r="L41" i="2"/>
  <c r="O41" i="2"/>
  <c r="R41" i="2" s="1"/>
  <c r="S41" i="2" s="1"/>
  <c r="Q41" i="2"/>
  <c r="U41" i="2"/>
  <c r="X41" i="2" s="1"/>
  <c r="W41" i="2"/>
  <c r="Y41" i="2"/>
  <c r="G42" i="2"/>
  <c r="J42" i="2"/>
  <c r="O42" i="2"/>
  <c r="U42" i="2"/>
  <c r="G43" i="2"/>
  <c r="J43" i="2"/>
  <c r="O43" i="2"/>
  <c r="U43" i="2"/>
  <c r="G44" i="2"/>
  <c r="J44" i="2"/>
  <c r="M44" i="2" s="1"/>
  <c r="L44" i="2"/>
  <c r="O44" i="2"/>
  <c r="R44" i="2" s="1"/>
  <c r="Q44" i="2"/>
  <c r="S44" i="2"/>
  <c r="U44" i="2"/>
  <c r="X44" i="2" s="1"/>
  <c r="W44" i="2"/>
  <c r="Y44" i="2"/>
  <c r="G45" i="2"/>
  <c r="J45" i="2"/>
  <c r="M45" i="2" s="1"/>
  <c r="L45" i="2"/>
  <c r="O45" i="2"/>
  <c r="R45" i="2" s="1"/>
  <c r="S45" i="2" s="1"/>
  <c r="Q45" i="2"/>
  <c r="U45" i="2"/>
  <c r="X45" i="2" s="1"/>
  <c r="W45" i="2"/>
  <c r="Y45" i="2"/>
  <c r="G46" i="2"/>
  <c r="J46" i="2"/>
  <c r="M46" i="2" s="1"/>
  <c r="L46" i="2"/>
  <c r="O46" i="2"/>
  <c r="R46" i="2" s="1"/>
  <c r="S46" i="2" s="1"/>
  <c r="Q46" i="2"/>
  <c r="U46" i="2"/>
  <c r="X46" i="2" s="1"/>
  <c r="W46" i="2"/>
  <c r="Y46" i="2"/>
  <c r="G47" i="2"/>
  <c r="J47" i="2"/>
  <c r="M47" i="2" s="1"/>
  <c r="L47" i="2"/>
  <c r="O47" i="2"/>
  <c r="R47" i="2" s="1"/>
  <c r="S47" i="2" s="1"/>
  <c r="Q47" i="2"/>
  <c r="U47" i="2"/>
  <c r="X47" i="2" s="1"/>
  <c r="W47" i="2"/>
  <c r="Y47" i="2"/>
  <c r="G48" i="2"/>
  <c r="J48" i="2"/>
  <c r="M48" i="2" s="1"/>
  <c r="L48" i="2"/>
  <c r="O48" i="2"/>
  <c r="R48" i="2" s="1"/>
  <c r="S48" i="2" s="1"/>
  <c r="Q48" i="2"/>
  <c r="U48" i="2"/>
  <c r="X48" i="2" s="1"/>
  <c r="W48" i="2"/>
  <c r="Y48" i="2"/>
  <c r="G49" i="2"/>
  <c r="J49" i="2"/>
  <c r="M49" i="2" s="1"/>
  <c r="L49" i="2"/>
  <c r="O49" i="2"/>
  <c r="R49" i="2" s="1"/>
  <c r="S49" i="2" s="1"/>
  <c r="Q49" i="2"/>
  <c r="U49" i="2"/>
  <c r="X49" i="2" s="1"/>
  <c r="W49" i="2"/>
  <c r="Y49" i="2"/>
  <c r="G50" i="2"/>
  <c r="J50" i="2"/>
  <c r="O50" i="2"/>
  <c r="U50" i="2"/>
  <c r="G51" i="2"/>
  <c r="J51" i="2"/>
  <c r="O51" i="2"/>
  <c r="S51" i="2"/>
  <c r="U51" i="2"/>
  <c r="G52" i="2"/>
  <c r="J52" i="2"/>
  <c r="M52" i="2" s="1"/>
  <c r="L52" i="2"/>
  <c r="O52" i="2"/>
  <c r="R52" i="2" s="1"/>
  <c r="S52" i="2" s="1"/>
  <c r="Q52" i="2"/>
  <c r="U52" i="2"/>
  <c r="X52" i="2" s="1"/>
  <c r="Y52" i="2" s="1"/>
  <c r="W52" i="2"/>
  <c r="G53" i="2"/>
  <c r="J53" i="2"/>
  <c r="M53" i="2" s="1"/>
  <c r="L53" i="2"/>
  <c r="O53" i="2"/>
  <c r="R53" i="2" s="1"/>
  <c r="Q53" i="2"/>
  <c r="S53" i="2"/>
  <c r="U53" i="2"/>
  <c r="X53" i="2" s="1"/>
  <c r="Y53" i="2" s="1"/>
  <c r="W53" i="2"/>
  <c r="G54" i="2"/>
  <c r="J54" i="2"/>
  <c r="M54" i="2" s="1"/>
  <c r="L54" i="2"/>
  <c r="O54" i="2"/>
  <c r="R54" i="2" s="1"/>
  <c r="S54" i="2" s="1"/>
  <c r="Q54" i="2"/>
  <c r="U54" i="2"/>
  <c r="X54" i="2" s="1"/>
  <c r="Y54" i="2" s="1"/>
  <c r="W54" i="2"/>
  <c r="G55" i="2"/>
  <c r="J55" i="2"/>
  <c r="M55" i="2" s="1"/>
  <c r="L55" i="2"/>
  <c r="O55" i="2"/>
  <c r="R55" i="2" s="1"/>
  <c r="S55" i="2" s="1"/>
  <c r="Q55" i="2"/>
  <c r="U55" i="2"/>
  <c r="X55" i="2" s="1"/>
  <c r="Y55" i="2" s="1"/>
  <c r="W55" i="2"/>
  <c r="G56" i="2"/>
  <c r="J56" i="2"/>
  <c r="M56" i="2" s="1"/>
  <c r="L56" i="2"/>
  <c r="O56" i="2"/>
  <c r="R56" i="2" s="1"/>
  <c r="S56" i="2" s="1"/>
  <c r="Q56" i="2"/>
  <c r="U56" i="2"/>
  <c r="X56" i="2" s="1"/>
  <c r="Y56" i="2" s="1"/>
  <c r="W56" i="2"/>
  <c r="G57" i="2"/>
  <c r="J57" i="2"/>
  <c r="L57" i="2"/>
  <c r="M57" i="2"/>
  <c r="O57" i="2"/>
  <c r="R57" i="2" s="1"/>
  <c r="Q57" i="2"/>
  <c r="S57" i="2"/>
  <c r="U57" i="2"/>
  <c r="X57" i="2" s="1"/>
  <c r="Y57" i="2" s="1"/>
  <c r="W57" i="2"/>
  <c r="G58" i="2"/>
  <c r="J58" i="2"/>
  <c r="O58" i="2"/>
  <c r="U58" i="2"/>
  <c r="X58" i="2" s="1"/>
  <c r="Y58" i="2" s="1"/>
  <c r="G59" i="2"/>
  <c r="J59" i="2"/>
  <c r="O59" i="2"/>
  <c r="U59" i="2"/>
  <c r="G60" i="2"/>
  <c r="J60" i="2"/>
  <c r="M60" i="2" s="1"/>
  <c r="L60" i="2"/>
  <c r="O60" i="2"/>
  <c r="R60" i="2" s="1"/>
  <c r="S60" i="2" s="1"/>
  <c r="Q60" i="2"/>
  <c r="U60" i="2"/>
  <c r="X60" i="2" s="1"/>
  <c r="W60" i="2"/>
  <c r="Y60" i="2"/>
  <c r="G61" i="2"/>
  <c r="J61" i="2"/>
  <c r="M61" i="2" s="1"/>
  <c r="L61" i="2"/>
  <c r="O61" i="2"/>
  <c r="R61" i="2" s="1"/>
  <c r="S61" i="2" s="1"/>
  <c r="Q61" i="2"/>
  <c r="U61" i="2"/>
  <c r="X61" i="2" s="1"/>
  <c r="W61" i="2"/>
  <c r="Y61" i="2"/>
  <c r="G62" i="2"/>
  <c r="J62" i="2"/>
  <c r="M62" i="2" s="1"/>
  <c r="L62" i="2"/>
  <c r="O62" i="2"/>
  <c r="R62" i="2" s="1"/>
  <c r="S62" i="2" s="1"/>
  <c r="Q62" i="2"/>
  <c r="U62" i="2"/>
  <c r="X62" i="2" s="1"/>
  <c r="W62" i="2"/>
  <c r="Y62" i="2"/>
  <c r="G63" i="2"/>
  <c r="J63" i="2"/>
  <c r="M63" i="2" s="1"/>
  <c r="L63" i="2"/>
  <c r="O63" i="2"/>
  <c r="R63" i="2" s="1"/>
  <c r="Q63" i="2"/>
  <c r="S63" i="2"/>
  <c r="U63" i="2"/>
  <c r="X63" i="2" s="1"/>
  <c r="W63" i="2"/>
  <c r="Y63" i="2"/>
  <c r="G64" i="2"/>
  <c r="J64" i="2"/>
  <c r="M64" i="2" s="1"/>
  <c r="L64" i="2"/>
  <c r="O64" i="2"/>
  <c r="R64" i="2" s="1"/>
  <c r="Q64" i="2"/>
  <c r="S64" i="2"/>
  <c r="U64" i="2"/>
  <c r="X64" i="2" s="1"/>
  <c r="W64" i="2"/>
  <c r="Y64" i="2"/>
  <c r="G65" i="2"/>
  <c r="J65" i="2"/>
  <c r="M65" i="2" s="1"/>
  <c r="L65" i="2"/>
  <c r="O65" i="2"/>
  <c r="R65" i="2" s="1"/>
  <c r="Q65" i="2"/>
  <c r="S65" i="2"/>
  <c r="U65" i="2"/>
  <c r="X65" i="2" s="1"/>
  <c r="Y65" i="2" s="1"/>
  <c r="W65" i="2"/>
  <c r="G66" i="2"/>
  <c r="J66" i="2"/>
  <c r="O66" i="2"/>
  <c r="U66" i="2"/>
  <c r="G67" i="2"/>
  <c r="J67" i="2"/>
  <c r="O67" i="2"/>
  <c r="U67" i="2"/>
  <c r="G68" i="2"/>
  <c r="J68" i="2"/>
  <c r="M68" i="2" s="1"/>
  <c r="L68" i="2"/>
  <c r="O68" i="2"/>
  <c r="R68" i="2" s="1"/>
  <c r="Q68" i="2"/>
  <c r="S68" i="2"/>
  <c r="U68" i="2"/>
  <c r="X68" i="2" s="1"/>
  <c r="W68" i="2"/>
  <c r="Y68" i="2"/>
  <c r="G69" i="2"/>
  <c r="J69" i="2"/>
  <c r="M69" i="2" s="1"/>
  <c r="L69" i="2"/>
  <c r="O69" i="2"/>
  <c r="R69" i="2" s="1"/>
  <c r="S69" i="2" s="1"/>
  <c r="Q69" i="2"/>
  <c r="U69" i="2"/>
  <c r="X69" i="2" s="1"/>
  <c r="Y69" i="2" s="1"/>
  <c r="W69" i="2"/>
  <c r="G70" i="2"/>
  <c r="J70" i="2"/>
  <c r="M70" i="2" s="1"/>
  <c r="L70" i="2"/>
  <c r="O70" i="2"/>
  <c r="R70" i="2" s="1"/>
  <c r="Q70" i="2"/>
  <c r="S70" i="2"/>
  <c r="U70" i="2"/>
  <c r="X70" i="2" s="1"/>
  <c r="Y70" i="2" s="1"/>
  <c r="W70" i="2"/>
  <c r="G71" i="2"/>
  <c r="J71" i="2"/>
  <c r="M71" i="2" s="1"/>
  <c r="L71" i="2"/>
  <c r="O71" i="2"/>
  <c r="R71" i="2" s="1"/>
  <c r="Q71" i="2"/>
  <c r="S71" i="2"/>
  <c r="U71" i="2"/>
  <c r="X71" i="2" s="1"/>
  <c r="W71" i="2"/>
  <c r="Y71" i="2"/>
  <c r="G72" i="2"/>
  <c r="J72" i="2"/>
  <c r="M72" i="2" s="1"/>
  <c r="L72" i="2"/>
  <c r="O72" i="2"/>
  <c r="R72" i="2" s="1"/>
  <c r="S72" i="2" s="1"/>
  <c r="Q72" i="2"/>
  <c r="U72" i="2"/>
  <c r="X72" i="2" s="1"/>
  <c r="W72" i="2"/>
  <c r="Y72" i="2"/>
  <c r="G73" i="2"/>
  <c r="J73" i="2"/>
  <c r="M73" i="2" s="1"/>
  <c r="L73" i="2"/>
  <c r="O73" i="2"/>
  <c r="R73" i="2" s="1"/>
  <c r="S73" i="2" s="1"/>
  <c r="Q73" i="2"/>
  <c r="U73" i="2"/>
  <c r="X73" i="2" s="1"/>
  <c r="W73" i="2"/>
  <c r="Y73" i="2"/>
  <c r="G74" i="2"/>
  <c r="J74" i="2"/>
  <c r="O74" i="2"/>
  <c r="U74" i="2"/>
  <c r="G75" i="2"/>
  <c r="J75" i="2"/>
  <c r="O75" i="2"/>
  <c r="U75" i="2"/>
  <c r="G76" i="2"/>
  <c r="J76" i="2"/>
  <c r="M76" i="2" s="1"/>
  <c r="L76" i="2"/>
  <c r="O76" i="2"/>
  <c r="R76" i="2" s="1"/>
  <c r="Q76" i="2"/>
  <c r="S76" i="2"/>
  <c r="U76" i="2"/>
  <c r="X76" i="2" s="1"/>
  <c r="Y76" i="2" s="1"/>
  <c r="W76" i="2"/>
  <c r="G77" i="2"/>
  <c r="J77" i="2"/>
  <c r="M77" i="2" s="1"/>
  <c r="L77" i="2"/>
  <c r="O77" i="2"/>
  <c r="R77" i="2" s="1"/>
  <c r="Q77" i="2"/>
  <c r="S77" i="2"/>
  <c r="U77" i="2"/>
  <c r="X77" i="2" s="1"/>
  <c r="Y77" i="2" s="1"/>
  <c r="W77" i="2"/>
  <c r="G78" i="2"/>
  <c r="J78" i="2"/>
  <c r="M78" i="2" s="1"/>
  <c r="L78" i="2"/>
  <c r="O78" i="2"/>
  <c r="R78" i="2" s="1"/>
  <c r="Q78" i="2"/>
  <c r="S78" i="2"/>
  <c r="U78" i="2"/>
  <c r="X78" i="2" s="1"/>
  <c r="W78" i="2"/>
  <c r="Y78" i="2"/>
  <c r="G79" i="2"/>
  <c r="J79" i="2"/>
  <c r="M79" i="2" s="1"/>
  <c r="L79" i="2"/>
  <c r="O79" i="2"/>
  <c r="R79" i="2" s="1"/>
  <c r="S79" i="2" s="1"/>
  <c r="Q79" i="2"/>
  <c r="U79" i="2"/>
  <c r="X79" i="2" s="1"/>
  <c r="W79" i="2"/>
  <c r="Y79" i="2"/>
  <c r="G80" i="2"/>
  <c r="J80" i="2"/>
  <c r="M80" i="2" s="1"/>
  <c r="L80" i="2"/>
  <c r="O80" i="2"/>
  <c r="R80" i="2" s="1"/>
  <c r="S80" i="2" s="1"/>
  <c r="Q80" i="2"/>
  <c r="U80" i="2"/>
  <c r="X80" i="2" s="1"/>
  <c r="W80" i="2"/>
  <c r="Y80" i="2"/>
  <c r="G81" i="2"/>
  <c r="J81" i="2"/>
  <c r="M81" i="2" s="1"/>
  <c r="L81" i="2"/>
  <c r="O81" i="2"/>
  <c r="R81" i="2" s="1"/>
  <c r="S81" i="2" s="1"/>
  <c r="Q81" i="2"/>
  <c r="U81" i="2"/>
  <c r="X81" i="2" s="1"/>
  <c r="W81" i="2"/>
  <c r="Y81" i="2"/>
  <c r="G82" i="2"/>
  <c r="J82" i="2"/>
  <c r="O82" i="2"/>
  <c r="U82" i="2"/>
  <c r="G83" i="2"/>
  <c r="J83" i="2"/>
  <c r="O83" i="2"/>
  <c r="U83" i="2"/>
  <c r="W83" i="2"/>
  <c r="G84" i="2"/>
  <c r="J84" i="2"/>
  <c r="M84" i="2" s="1"/>
  <c r="L84" i="2"/>
  <c r="O84" i="2"/>
  <c r="R84" i="2" s="1"/>
  <c r="Q84" i="2"/>
  <c r="S84" i="2"/>
  <c r="U84" i="2"/>
  <c r="X84" i="2" s="1"/>
  <c r="W84" i="2"/>
  <c r="Y84" i="2"/>
  <c r="G85" i="2"/>
  <c r="J85" i="2"/>
  <c r="M85" i="2" s="1"/>
  <c r="L85" i="2"/>
  <c r="O85" i="2"/>
  <c r="R85" i="2" s="1"/>
  <c r="S85" i="2" s="1"/>
  <c r="Q85" i="2"/>
  <c r="U85" i="2"/>
  <c r="X85" i="2" s="1"/>
  <c r="W85" i="2"/>
  <c r="Y85" i="2"/>
  <c r="G86" i="2"/>
  <c r="J86" i="2"/>
  <c r="M86" i="2" s="1"/>
  <c r="L86" i="2"/>
  <c r="O86" i="2"/>
  <c r="R86" i="2" s="1"/>
  <c r="S86" i="2" s="1"/>
  <c r="Q86" i="2"/>
  <c r="U86" i="2"/>
  <c r="X86" i="2" s="1"/>
  <c r="W86" i="2"/>
  <c r="Y86" i="2"/>
  <c r="G87" i="2"/>
  <c r="J87" i="2"/>
  <c r="M87" i="2" s="1"/>
  <c r="L87" i="2"/>
  <c r="O87" i="2"/>
  <c r="R87" i="2" s="1"/>
  <c r="Q87" i="2"/>
  <c r="S87" i="2"/>
  <c r="U87" i="2"/>
  <c r="X87" i="2" s="1"/>
  <c r="Y87" i="2" s="1"/>
  <c r="W87" i="2"/>
  <c r="G88" i="2"/>
  <c r="J88" i="2"/>
  <c r="M88" i="2" s="1"/>
  <c r="L88" i="2"/>
  <c r="O88" i="2"/>
  <c r="R88" i="2" s="1"/>
  <c r="S88" i="2" s="1"/>
  <c r="Q88" i="2"/>
  <c r="U88" i="2"/>
  <c r="X88" i="2" s="1"/>
  <c r="Y88" i="2" s="1"/>
  <c r="W88" i="2"/>
  <c r="G89" i="2"/>
  <c r="J89" i="2"/>
  <c r="M89" i="2" s="1"/>
  <c r="L89" i="2"/>
  <c r="O89" i="2"/>
  <c r="R89" i="2" s="1"/>
  <c r="S89" i="2" s="1"/>
  <c r="Q89" i="2"/>
  <c r="U89" i="2"/>
  <c r="X89" i="2" s="1"/>
  <c r="Y89" i="2" s="1"/>
  <c r="W89" i="2"/>
  <c r="G90" i="2"/>
  <c r="J90" i="2"/>
  <c r="O90" i="2"/>
  <c r="U90" i="2"/>
  <c r="G91" i="2"/>
  <c r="J91" i="2"/>
  <c r="O91" i="2"/>
  <c r="U91" i="2"/>
  <c r="G92" i="2"/>
  <c r="J92" i="2"/>
  <c r="M92" i="2" s="1"/>
  <c r="L92" i="2"/>
  <c r="O92" i="2"/>
  <c r="R92" i="2" s="1"/>
  <c r="Q92" i="2"/>
  <c r="S92" i="2"/>
  <c r="U92" i="2"/>
  <c r="X92" i="2" s="1"/>
  <c r="W92" i="2"/>
  <c r="Y92" i="2"/>
  <c r="G93" i="2"/>
  <c r="J93" i="2"/>
  <c r="M93" i="2" s="1"/>
  <c r="L93" i="2"/>
  <c r="O93" i="2"/>
  <c r="R93" i="2" s="1"/>
  <c r="S93" i="2" s="1"/>
  <c r="Q93" i="2"/>
  <c r="U93" i="2"/>
  <c r="X93" i="2" s="1"/>
  <c r="W93" i="2"/>
  <c r="Y93" i="2"/>
  <c r="G94" i="2"/>
  <c r="J94" i="2"/>
  <c r="M94" i="2" s="1"/>
  <c r="L94" i="2"/>
  <c r="O94" i="2"/>
  <c r="R94" i="2" s="1"/>
  <c r="S94" i="2" s="1"/>
  <c r="Q94" i="2"/>
  <c r="U94" i="2"/>
  <c r="X94" i="2" s="1"/>
  <c r="W94" i="2"/>
  <c r="Y94" i="2"/>
  <c r="G95" i="2"/>
  <c r="J95" i="2"/>
  <c r="M95" i="2" s="1"/>
  <c r="L95" i="2"/>
  <c r="O95" i="2"/>
  <c r="R95" i="2" s="1"/>
  <c r="S95" i="2" s="1"/>
  <c r="Q95" i="2"/>
  <c r="U95" i="2"/>
  <c r="X95" i="2" s="1"/>
  <c r="W95" i="2"/>
  <c r="Y95" i="2"/>
  <c r="G96" i="2"/>
  <c r="J96" i="2"/>
  <c r="M96" i="2" s="1"/>
  <c r="L96" i="2"/>
  <c r="O96" i="2"/>
  <c r="R96" i="2" s="1"/>
  <c r="S96" i="2" s="1"/>
  <c r="Q96" i="2"/>
  <c r="U96" i="2"/>
  <c r="X96" i="2" s="1"/>
  <c r="W96" i="2"/>
  <c r="Y96" i="2"/>
  <c r="G97" i="2"/>
  <c r="J97" i="2"/>
  <c r="M97" i="2" s="1"/>
  <c r="L97" i="2"/>
  <c r="O97" i="2"/>
  <c r="R97" i="2" s="1"/>
  <c r="S97" i="2" s="1"/>
  <c r="Q97" i="2"/>
  <c r="U97" i="2"/>
  <c r="X97" i="2" s="1"/>
  <c r="W97" i="2"/>
  <c r="Y97" i="2"/>
  <c r="G98" i="2"/>
  <c r="J98" i="2"/>
  <c r="O98" i="2"/>
  <c r="U98" i="2"/>
  <c r="G99" i="2"/>
  <c r="J99" i="2"/>
  <c r="O99" i="2"/>
  <c r="U99" i="2"/>
  <c r="G100" i="2"/>
  <c r="J100" i="2"/>
  <c r="M100" i="2" s="1"/>
  <c r="L100" i="2"/>
  <c r="O100" i="2"/>
  <c r="R100" i="2" s="1"/>
  <c r="S100" i="2" s="1"/>
  <c r="Q100" i="2"/>
  <c r="U100" i="2"/>
  <c r="X100" i="2" s="1"/>
  <c r="Y100" i="2" s="1"/>
  <c r="W100" i="2"/>
  <c r="G101" i="2"/>
  <c r="J101" i="2"/>
  <c r="M101" i="2" s="1"/>
  <c r="L101" i="2"/>
  <c r="O101" i="2"/>
  <c r="R101" i="2" s="1"/>
  <c r="S101" i="2" s="1"/>
  <c r="Q101" i="2"/>
  <c r="U101" i="2"/>
  <c r="X101" i="2" s="1"/>
  <c r="Y101" i="2" s="1"/>
  <c r="W101" i="2"/>
  <c r="G102" i="2"/>
  <c r="J102" i="2"/>
  <c r="M102" i="2" s="1"/>
  <c r="L102" i="2"/>
  <c r="O102" i="2"/>
  <c r="R102" i="2" s="1"/>
  <c r="S102" i="2" s="1"/>
  <c r="Q102" i="2"/>
  <c r="U102" i="2"/>
  <c r="X102" i="2" s="1"/>
  <c r="Y102" i="2" s="1"/>
  <c r="W102" i="2"/>
  <c r="G103" i="2"/>
  <c r="J103" i="2"/>
  <c r="M103" i="2" s="1"/>
  <c r="L103" i="2"/>
  <c r="O103" i="2"/>
  <c r="R103" i="2" s="1"/>
  <c r="S103" i="2" s="1"/>
  <c r="Q103" i="2"/>
  <c r="U103" i="2"/>
  <c r="X103" i="2" s="1"/>
  <c r="Y103" i="2" s="1"/>
  <c r="W103" i="2"/>
  <c r="G104" i="2"/>
  <c r="J104" i="2"/>
  <c r="M104" i="2" s="1"/>
  <c r="L104" i="2"/>
  <c r="O104" i="2"/>
  <c r="R104" i="2" s="1"/>
  <c r="S104" i="2" s="1"/>
  <c r="Q104" i="2"/>
  <c r="U104" i="2"/>
  <c r="X104" i="2" s="1"/>
  <c r="Y104" i="2" s="1"/>
  <c r="W104" i="2"/>
  <c r="G105" i="2"/>
  <c r="J105" i="2"/>
  <c r="M105" i="2" s="1"/>
  <c r="L105" i="2"/>
  <c r="O105" i="2"/>
  <c r="R105" i="2" s="1"/>
  <c r="Q105" i="2"/>
  <c r="S105" i="2"/>
  <c r="U105" i="2"/>
  <c r="X105" i="2" s="1"/>
  <c r="W105" i="2"/>
  <c r="Y105" i="2"/>
  <c r="G106" i="2"/>
  <c r="J106" i="2"/>
  <c r="O106" i="2"/>
  <c r="U106" i="2"/>
  <c r="G107" i="2"/>
  <c r="J107" i="2"/>
  <c r="O107" i="2"/>
  <c r="U107" i="2"/>
  <c r="G108" i="2"/>
  <c r="J108" i="2"/>
  <c r="M108" i="2" s="1"/>
  <c r="L108" i="2"/>
  <c r="O108" i="2"/>
  <c r="R108" i="2" s="1"/>
  <c r="S108" i="2" s="1"/>
  <c r="Q108" i="2"/>
  <c r="U108" i="2"/>
  <c r="X108" i="2" s="1"/>
  <c r="Y108" i="2" s="1"/>
  <c r="W108" i="2"/>
  <c r="G109" i="2"/>
  <c r="J109" i="2"/>
  <c r="M109" i="2" s="1"/>
  <c r="L109" i="2"/>
  <c r="O109" i="2"/>
  <c r="R109" i="2" s="1"/>
  <c r="S109" i="2" s="1"/>
  <c r="Q109" i="2"/>
  <c r="U109" i="2"/>
  <c r="X109" i="2" s="1"/>
  <c r="Y109" i="2" s="1"/>
  <c r="W109" i="2"/>
  <c r="G110" i="2"/>
  <c r="J110" i="2"/>
  <c r="M110" i="2" s="1"/>
  <c r="L110" i="2"/>
  <c r="O110" i="2"/>
  <c r="R110" i="2" s="1"/>
  <c r="S110" i="2" s="1"/>
  <c r="Q110" i="2"/>
  <c r="U110" i="2"/>
  <c r="X110" i="2" s="1"/>
  <c r="Y110" i="2" s="1"/>
  <c r="W110" i="2"/>
  <c r="G111" i="2"/>
  <c r="J111" i="2"/>
  <c r="M111" i="2" s="1"/>
  <c r="L111" i="2"/>
  <c r="O111" i="2"/>
  <c r="R111" i="2" s="1"/>
  <c r="Q111" i="2"/>
  <c r="S111" i="2"/>
  <c r="U111" i="2"/>
  <c r="X111" i="2" s="1"/>
  <c r="Y111" i="2" s="1"/>
  <c r="W111" i="2"/>
  <c r="G112" i="2"/>
  <c r="J112" i="2"/>
  <c r="M112" i="2" s="1"/>
  <c r="L112" i="2"/>
  <c r="O112" i="2"/>
  <c r="R112" i="2" s="1"/>
  <c r="Q112" i="2"/>
  <c r="S112" i="2"/>
  <c r="U112" i="2"/>
  <c r="X112" i="2" s="1"/>
  <c r="Y112" i="2" s="1"/>
  <c r="W112" i="2"/>
  <c r="G113" i="2"/>
  <c r="J113" i="2"/>
  <c r="M113" i="2" s="1"/>
  <c r="L113" i="2"/>
  <c r="O113" i="2"/>
  <c r="R113" i="2" s="1"/>
  <c r="Q113" i="2"/>
  <c r="S113" i="2"/>
  <c r="U113" i="2"/>
  <c r="X113" i="2" s="1"/>
  <c r="W113" i="2"/>
  <c r="Y113" i="2"/>
  <c r="G114" i="2"/>
  <c r="J114" i="2"/>
  <c r="O114" i="2"/>
  <c r="U114" i="2"/>
  <c r="G115" i="2"/>
  <c r="J115" i="2"/>
  <c r="O115" i="2"/>
  <c r="U115" i="2"/>
  <c r="G116" i="2"/>
  <c r="J116" i="2"/>
  <c r="M116" i="2" s="1"/>
  <c r="L116" i="2"/>
  <c r="O116" i="2"/>
  <c r="R116" i="2" s="1"/>
  <c r="Q116" i="2"/>
  <c r="S116" i="2"/>
  <c r="U116" i="2"/>
  <c r="X116" i="2" s="1"/>
  <c r="W116" i="2"/>
  <c r="Y116" i="2"/>
  <c r="G117" i="2"/>
  <c r="J117" i="2"/>
  <c r="M117" i="2" s="1"/>
  <c r="L117" i="2"/>
  <c r="O117" i="2"/>
  <c r="R117" i="2" s="1"/>
  <c r="S117" i="2" s="1"/>
  <c r="Q117" i="2"/>
  <c r="U117" i="2"/>
  <c r="X117" i="2" s="1"/>
  <c r="W117" i="2"/>
  <c r="Y117" i="2"/>
  <c r="G118" i="2"/>
  <c r="J118" i="2"/>
  <c r="M118" i="2" s="1"/>
  <c r="L118" i="2"/>
  <c r="O118" i="2"/>
  <c r="R118" i="2" s="1"/>
  <c r="Q118" i="2"/>
  <c r="S118" i="2"/>
  <c r="U118" i="2"/>
  <c r="X118" i="2" s="1"/>
  <c r="W118" i="2"/>
  <c r="Y118" i="2"/>
  <c r="G119" i="2"/>
  <c r="J119" i="2"/>
  <c r="M119" i="2" s="1"/>
  <c r="L119" i="2"/>
  <c r="O119" i="2"/>
  <c r="R119" i="2" s="1"/>
  <c r="Q119" i="2"/>
  <c r="S119" i="2"/>
  <c r="U119" i="2"/>
  <c r="X119" i="2" s="1"/>
  <c r="W119" i="2"/>
  <c r="Y119" i="2"/>
  <c r="G120" i="2"/>
  <c r="J120" i="2"/>
  <c r="M120" i="2" s="1"/>
  <c r="L120" i="2"/>
  <c r="O120" i="2"/>
  <c r="R120" i="2" s="1"/>
  <c r="S120" i="2" s="1"/>
  <c r="Q120" i="2"/>
  <c r="U120" i="2"/>
  <c r="X120" i="2" s="1"/>
  <c r="W120" i="2"/>
  <c r="Y120" i="2"/>
  <c r="G121" i="2"/>
  <c r="J121" i="2"/>
  <c r="M121" i="2" s="1"/>
  <c r="L121" i="2"/>
  <c r="O121" i="2"/>
  <c r="R121" i="2" s="1"/>
  <c r="S121" i="2" s="1"/>
  <c r="Q121" i="2"/>
  <c r="U121" i="2"/>
  <c r="X121" i="2" s="1"/>
  <c r="W121" i="2"/>
  <c r="Y121" i="2"/>
  <c r="G122" i="2"/>
  <c r="J122" i="2"/>
  <c r="O122" i="2"/>
  <c r="U122" i="2"/>
  <c r="G123" i="2"/>
  <c r="J123" i="2"/>
  <c r="O123" i="2"/>
  <c r="U123" i="2"/>
  <c r="G124" i="2"/>
  <c r="J124" i="2"/>
  <c r="M124" i="2" s="1"/>
  <c r="L124" i="2"/>
  <c r="O124" i="2"/>
  <c r="R124" i="2" s="1"/>
  <c r="Q124" i="2"/>
  <c r="S124" i="2"/>
  <c r="U124" i="2"/>
  <c r="X124" i="2" s="1"/>
  <c r="W124" i="2"/>
  <c r="Y124" i="2"/>
  <c r="G125" i="2"/>
  <c r="J125" i="2"/>
  <c r="M125" i="2" s="1"/>
  <c r="L125" i="2"/>
  <c r="O125" i="2"/>
  <c r="R125" i="2" s="1"/>
  <c r="Q125" i="2"/>
  <c r="S125" i="2"/>
  <c r="U125" i="2"/>
  <c r="X125" i="2" s="1"/>
  <c r="Y125" i="2" s="1"/>
  <c r="W125" i="2"/>
  <c r="G126" i="2"/>
  <c r="J126" i="2"/>
  <c r="M126" i="2" s="1"/>
  <c r="L126" i="2"/>
  <c r="O126" i="2"/>
  <c r="R126" i="2" s="1"/>
  <c r="Q126" i="2"/>
  <c r="S126" i="2"/>
  <c r="U126" i="2"/>
  <c r="X126" i="2" s="1"/>
  <c r="Y126" i="2" s="1"/>
  <c r="W126" i="2"/>
  <c r="G127" i="2"/>
  <c r="J127" i="2"/>
  <c r="M127" i="2" s="1"/>
  <c r="L127" i="2"/>
  <c r="O127" i="2"/>
  <c r="R127" i="2" s="1"/>
  <c r="S127" i="2" s="1"/>
  <c r="Q127" i="2"/>
  <c r="U127" i="2"/>
  <c r="X127" i="2" s="1"/>
  <c r="Y127" i="2" s="1"/>
  <c r="W127" i="2"/>
  <c r="G128" i="2"/>
  <c r="J128" i="2"/>
  <c r="M128" i="2" s="1"/>
  <c r="L128" i="2"/>
  <c r="O128" i="2"/>
  <c r="R128" i="2" s="1"/>
  <c r="S128" i="2" s="1"/>
  <c r="Q128" i="2"/>
  <c r="U128" i="2"/>
  <c r="X128" i="2" s="1"/>
  <c r="Y128" i="2" s="1"/>
  <c r="W128" i="2"/>
  <c r="G129" i="2"/>
  <c r="J129" i="2"/>
  <c r="M129" i="2" s="1"/>
  <c r="L129" i="2"/>
  <c r="O129" i="2"/>
  <c r="R129" i="2" s="1"/>
  <c r="S129" i="2" s="1"/>
  <c r="Q129" i="2"/>
  <c r="U129" i="2"/>
  <c r="X129" i="2" s="1"/>
  <c r="Y129" i="2" s="1"/>
  <c r="W129" i="2"/>
  <c r="G130" i="2"/>
  <c r="J130" i="2"/>
  <c r="O130" i="2"/>
  <c r="U130" i="2"/>
  <c r="G131" i="2"/>
  <c r="J131" i="2"/>
  <c r="O131" i="2"/>
  <c r="U131" i="2"/>
  <c r="G132" i="2"/>
  <c r="J132" i="2"/>
  <c r="M132" i="2" s="1"/>
  <c r="L132" i="2"/>
  <c r="O132" i="2"/>
  <c r="R132" i="2" s="1"/>
  <c r="Q132" i="2"/>
  <c r="S132" i="2"/>
  <c r="U132" i="2"/>
  <c r="X132" i="2" s="1"/>
  <c r="Y132" i="2" s="1"/>
  <c r="W132" i="2"/>
  <c r="G133" i="2"/>
  <c r="J133" i="2"/>
  <c r="M133" i="2" s="1"/>
  <c r="L133" i="2"/>
  <c r="O133" i="2"/>
  <c r="R133" i="2" s="1"/>
  <c r="Q133" i="2"/>
  <c r="S133" i="2"/>
  <c r="U133" i="2"/>
  <c r="X133" i="2" s="1"/>
  <c r="Y133" i="2" s="1"/>
  <c r="W133" i="2"/>
  <c r="G134" i="2"/>
  <c r="J134" i="2"/>
  <c r="M134" i="2" s="1"/>
  <c r="L134" i="2"/>
  <c r="O134" i="2"/>
  <c r="R134" i="2" s="1"/>
  <c r="Q134" i="2"/>
  <c r="S134" i="2"/>
  <c r="U134" i="2"/>
  <c r="X134" i="2" s="1"/>
  <c r="Y134" i="2" s="1"/>
  <c r="W134" i="2"/>
  <c r="G135" i="2"/>
  <c r="J135" i="2"/>
  <c r="M135" i="2" s="1"/>
  <c r="L135" i="2"/>
  <c r="O135" i="2"/>
  <c r="R135" i="2" s="1"/>
  <c r="S135" i="2" s="1"/>
  <c r="Q135" i="2"/>
  <c r="U135" i="2"/>
  <c r="X135" i="2" s="1"/>
  <c r="Y135" i="2" s="1"/>
  <c r="W135" i="2"/>
  <c r="G136" i="2"/>
  <c r="J136" i="2"/>
  <c r="M136" i="2" s="1"/>
  <c r="L136" i="2"/>
  <c r="O136" i="2"/>
  <c r="R136" i="2" s="1"/>
  <c r="S136" i="2" s="1"/>
  <c r="Q136" i="2"/>
  <c r="U136" i="2"/>
  <c r="X136" i="2" s="1"/>
  <c r="Y136" i="2" s="1"/>
  <c r="W136" i="2"/>
  <c r="G137" i="2"/>
  <c r="J137" i="2"/>
  <c r="M137" i="2" s="1"/>
  <c r="L137" i="2"/>
  <c r="O137" i="2"/>
  <c r="R137" i="2" s="1"/>
  <c r="Q137" i="2"/>
  <c r="U137" i="2"/>
  <c r="X137" i="2" s="1"/>
  <c r="Y137" i="2" s="1"/>
  <c r="W137" i="2"/>
  <c r="G138" i="2"/>
  <c r="J138" i="2"/>
  <c r="O138" i="2"/>
  <c r="U138" i="2"/>
  <c r="G139" i="2"/>
  <c r="J139" i="2"/>
  <c r="O139" i="2"/>
  <c r="U139" i="2"/>
  <c r="G140" i="2"/>
  <c r="J140" i="2"/>
  <c r="M140" i="2" s="1"/>
  <c r="L140" i="2"/>
  <c r="O140" i="2"/>
  <c r="R140" i="2" s="1"/>
  <c r="Q140" i="2"/>
  <c r="S140" i="2"/>
  <c r="U140" i="2"/>
  <c r="X140" i="2" s="1"/>
  <c r="Y140" i="2" s="1"/>
  <c r="W140" i="2"/>
  <c r="G141" i="2"/>
  <c r="J141" i="2"/>
  <c r="M141" i="2" s="1"/>
  <c r="L141" i="2"/>
  <c r="O141" i="2"/>
  <c r="R141" i="2" s="1"/>
  <c r="S141" i="2" s="1"/>
  <c r="Q141" i="2"/>
  <c r="U141" i="2"/>
  <c r="X141" i="2" s="1"/>
  <c r="Y141" i="2" s="1"/>
  <c r="W141" i="2"/>
  <c r="G142" i="2"/>
  <c r="J142" i="2"/>
  <c r="M142" i="2" s="1"/>
  <c r="L142" i="2"/>
  <c r="O142" i="2"/>
  <c r="R142" i="2" s="1"/>
  <c r="S142" i="2" s="1"/>
  <c r="Q142" i="2"/>
  <c r="U142" i="2"/>
  <c r="X142" i="2" s="1"/>
  <c r="Y142" i="2" s="1"/>
  <c r="W142" i="2"/>
  <c r="G143" i="2"/>
  <c r="J143" i="2"/>
  <c r="M143" i="2" s="1"/>
  <c r="L143" i="2"/>
  <c r="O143" i="2"/>
  <c r="R143" i="2" s="1"/>
  <c r="S143" i="2" s="1"/>
  <c r="Q143" i="2"/>
  <c r="U143" i="2"/>
  <c r="X143" i="2" s="1"/>
  <c r="Y143" i="2" s="1"/>
  <c r="W143" i="2"/>
  <c r="G144" i="2"/>
  <c r="J144" i="2"/>
  <c r="M144" i="2" s="1"/>
  <c r="L144" i="2"/>
  <c r="O144" i="2"/>
  <c r="R144" i="2" s="1"/>
  <c r="S144" i="2" s="1"/>
  <c r="Q144" i="2"/>
  <c r="U144" i="2"/>
  <c r="X144" i="2" s="1"/>
  <c r="Y144" i="2" s="1"/>
  <c r="W144" i="2"/>
  <c r="G145" i="2"/>
  <c r="J145" i="2"/>
  <c r="M145" i="2" s="1"/>
  <c r="L145" i="2"/>
  <c r="O145" i="2"/>
  <c r="R145" i="2" s="1"/>
  <c r="Q145" i="2"/>
  <c r="U145" i="2"/>
  <c r="X145" i="2" s="1"/>
  <c r="Y145" i="2" s="1"/>
  <c r="W145" i="2"/>
  <c r="G146" i="2"/>
  <c r="J146" i="2"/>
  <c r="O146" i="2"/>
  <c r="U146" i="2"/>
  <c r="G147" i="2"/>
  <c r="J147" i="2"/>
  <c r="O147" i="2"/>
  <c r="U147" i="2"/>
  <c r="G148" i="2"/>
  <c r="J148" i="2"/>
  <c r="M148" i="2" s="1"/>
  <c r="L148" i="2"/>
  <c r="O148" i="2"/>
  <c r="R148" i="2" s="1"/>
  <c r="Q148" i="2"/>
  <c r="S148" i="2"/>
  <c r="U148" i="2"/>
  <c r="X148" i="2" s="1"/>
  <c r="W148" i="2"/>
  <c r="Y148" i="2"/>
  <c r="G149" i="2"/>
  <c r="J149" i="2"/>
  <c r="M149" i="2" s="1"/>
  <c r="L149" i="2"/>
  <c r="O149" i="2"/>
  <c r="R149" i="2" s="1"/>
  <c r="S149" i="2" s="1"/>
  <c r="Q149" i="2"/>
  <c r="U149" i="2"/>
  <c r="X149" i="2" s="1"/>
  <c r="W149" i="2"/>
  <c r="Y149" i="2"/>
  <c r="G150" i="2"/>
  <c r="J150" i="2"/>
  <c r="M150" i="2" s="1"/>
  <c r="L150" i="2"/>
  <c r="O150" i="2"/>
  <c r="R150" i="2" s="1"/>
  <c r="S150" i="2" s="1"/>
  <c r="Q150" i="2"/>
  <c r="U150" i="2"/>
  <c r="X150" i="2" s="1"/>
  <c r="W150" i="2"/>
  <c r="Y150" i="2"/>
  <c r="G151" i="2"/>
  <c r="J151" i="2"/>
  <c r="M151" i="2" s="1"/>
  <c r="L151" i="2"/>
  <c r="O151" i="2"/>
  <c r="R151" i="2" s="1"/>
  <c r="S151" i="2" s="1"/>
  <c r="Q151" i="2"/>
  <c r="U151" i="2"/>
  <c r="X151" i="2" s="1"/>
  <c r="W151" i="2"/>
  <c r="G152" i="2"/>
  <c r="J152" i="2"/>
  <c r="M152" i="2" s="1"/>
  <c r="L152" i="2"/>
  <c r="O152" i="2"/>
  <c r="R152" i="2" s="1"/>
  <c r="S152" i="2" s="1"/>
  <c r="Q152" i="2"/>
  <c r="U152" i="2"/>
  <c r="X152" i="2" s="1"/>
  <c r="Y152" i="2" s="1"/>
  <c r="W152" i="2"/>
  <c r="G153" i="2"/>
  <c r="J153" i="2"/>
  <c r="M153" i="2" s="1"/>
  <c r="L153" i="2"/>
  <c r="O153" i="2"/>
  <c r="R153" i="2" s="1"/>
  <c r="Q153" i="2"/>
  <c r="U153" i="2"/>
  <c r="X153" i="2" s="1"/>
  <c r="Y153" i="2" s="1"/>
  <c r="W153" i="2"/>
  <c r="G154" i="2"/>
  <c r="J154" i="2"/>
  <c r="O154" i="2"/>
  <c r="U154" i="2"/>
  <c r="Y154" i="2"/>
  <c r="G155" i="2"/>
  <c r="J155" i="2"/>
  <c r="O155" i="2"/>
  <c r="U155" i="2"/>
  <c r="G156" i="2"/>
  <c r="J156" i="2"/>
  <c r="M156" i="2" s="1"/>
  <c r="L156" i="2"/>
  <c r="O156" i="2"/>
  <c r="R156" i="2" s="1"/>
  <c r="Q156" i="2"/>
  <c r="S156" i="2"/>
  <c r="U156" i="2"/>
  <c r="X156" i="2" s="1"/>
  <c r="W156" i="2"/>
  <c r="Y156" i="2"/>
  <c r="G157" i="2"/>
  <c r="J157" i="2"/>
  <c r="M157" i="2" s="1"/>
  <c r="L157" i="2"/>
  <c r="O157" i="2"/>
  <c r="R157" i="2" s="1"/>
  <c r="Q157" i="2"/>
  <c r="S157" i="2"/>
  <c r="U157" i="2"/>
  <c r="X157" i="2" s="1"/>
  <c r="W157" i="2"/>
  <c r="Y157" i="2"/>
  <c r="G158" i="2"/>
  <c r="J158" i="2"/>
  <c r="M158" i="2" s="1"/>
  <c r="L158" i="2"/>
  <c r="O158" i="2"/>
  <c r="R158" i="2" s="1"/>
  <c r="S158" i="2" s="1"/>
  <c r="Q158" i="2"/>
  <c r="U158" i="2"/>
  <c r="X158" i="2" s="1"/>
  <c r="Y158" i="2" s="1"/>
  <c r="W158" i="2"/>
  <c r="G159" i="2"/>
  <c r="J159" i="2"/>
  <c r="M159" i="2" s="1"/>
  <c r="L159" i="2"/>
  <c r="O159" i="2"/>
  <c r="R159" i="2" s="1"/>
  <c r="S159" i="2" s="1"/>
  <c r="Q159" i="2"/>
  <c r="U159" i="2"/>
  <c r="X159" i="2" s="1"/>
  <c r="Y159" i="2" s="1"/>
  <c r="W159" i="2"/>
  <c r="G160" i="2"/>
  <c r="J160" i="2"/>
  <c r="M160" i="2" s="1"/>
  <c r="L160" i="2"/>
  <c r="O160" i="2"/>
  <c r="R160" i="2" s="1"/>
  <c r="S160" i="2" s="1"/>
  <c r="Q160" i="2"/>
  <c r="U160" i="2"/>
  <c r="X160" i="2" s="1"/>
  <c r="Y160" i="2" s="1"/>
  <c r="W160" i="2"/>
  <c r="G161" i="2"/>
  <c r="J161" i="2"/>
  <c r="M161" i="2" s="1"/>
  <c r="L161" i="2"/>
  <c r="O161" i="2"/>
  <c r="R161" i="2" s="1"/>
  <c r="S161" i="2" s="1"/>
  <c r="Q161" i="2"/>
  <c r="U161" i="2"/>
  <c r="X161" i="2" s="1"/>
  <c r="Y161" i="2" s="1"/>
  <c r="W161" i="2"/>
  <c r="G162" i="2"/>
  <c r="J162" i="2"/>
  <c r="O162" i="2"/>
  <c r="U162" i="2"/>
  <c r="G163" i="2"/>
  <c r="J163" i="2"/>
  <c r="O163" i="2"/>
  <c r="U163" i="2"/>
  <c r="G164" i="2"/>
  <c r="J164" i="2"/>
  <c r="M164" i="2" s="1"/>
  <c r="L164" i="2"/>
  <c r="O164" i="2"/>
  <c r="R164" i="2" s="1"/>
  <c r="S164" i="2" s="1"/>
  <c r="Q164" i="2"/>
  <c r="U164" i="2"/>
  <c r="X164" i="2" s="1"/>
  <c r="W164" i="2"/>
  <c r="Y164" i="2"/>
  <c r="G165" i="2"/>
  <c r="J165" i="2"/>
  <c r="M165" i="2" s="1"/>
  <c r="L165" i="2"/>
  <c r="O165" i="2"/>
  <c r="R165" i="2" s="1"/>
  <c r="S165" i="2" s="1"/>
  <c r="Q165" i="2"/>
  <c r="U165" i="2"/>
  <c r="X165" i="2" s="1"/>
  <c r="W165" i="2"/>
  <c r="Y165" i="2"/>
  <c r="G166" i="2"/>
  <c r="J166" i="2"/>
  <c r="M166" i="2" s="1"/>
  <c r="L166" i="2"/>
  <c r="O166" i="2"/>
  <c r="R166" i="2" s="1"/>
  <c r="Q166" i="2"/>
  <c r="S166" i="2"/>
  <c r="U166" i="2"/>
  <c r="X166" i="2" s="1"/>
  <c r="W166" i="2"/>
  <c r="Y166" i="2"/>
  <c r="G167" i="2"/>
  <c r="J167" i="2"/>
  <c r="M167" i="2" s="1"/>
  <c r="L167" i="2"/>
  <c r="O167" i="2"/>
  <c r="R167" i="2" s="1"/>
  <c r="S167" i="2" s="1"/>
  <c r="Q167" i="2"/>
  <c r="U167" i="2"/>
  <c r="X167" i="2" s="1"/>
  <c r="W167" i="2"/>
  <c r="G168" i="2"/>
  <c r="J168" i="2"/>
  <c r="M168" i="2" s="1"/>
  <c r="L168" i="2"/>
  <c r="O168" i="2"/>
  <c r="R168" i="2" s="1"/>
  <c r="S168" i="2" s="1"/>
  <c r="Q168" i="2"/>
  <c r="U168" i="2"/>
  <c r="X168" i="2" s="1"/>
  <c r="W168" i="2"/>
  <c r="Y168" i="2"/>
  <c r="G169" i="2"/>
  <c r="J169" i="2"/>
  <c r="M169" i="2" s="1"/>
  <c r="L169" i="2"/>
  <c r="O169" i="2"/>
  <c r="R169" i="2" s="1"/>
  <c r="Q169" i="2"/>
  <c r="U169" i="2"/>
  <c r="X169" i="2" s="1"/>
  <c r="W169" i="2"/>
  <c r="Y169" i="2"/>
  <c r="G170" i="2"/>
  <c r="J170" i="2"/>
  <c r="O170" i="2"/>
  <c r="U170" i="2"/>
  <c r="G171" i="2"/>
  <c r="J171" i="2"/>
  <c r="O171" i="2"/>
  <c r="U171" i="2"/>
  <c r="G172" i="2"/>
  <c r="J172" i="2"/>
  <c r="M172" i="2" s="1"/>
  <c r="L172" i="2"/>
  <c r="O172" i="2"/>
  <c r="R172" i="2" s="1"/>
  <c r="S172" i="2" s="1"/>
  <c r="Q172" i="2"/>
  <c r="U172" i="2"/>
  <c r="X172" i="2" s="1"/>
  <c r="W172" i="2"/>
  <c r="Y172" i="2"/>
  <c r="G173" i="2"/>
  <c r="J173" i="2"/>
  <c r="M173" i="2" s="1"/>
  <c r="L173" i="2"/>
  <c r="O173" i="2"/>
  <c r="R173" i="2" s="1"/>
  <c r="S173" i="2" s="1"/>
  <c r="Q173" i="2"/>
  <c r="U173" i="2"/>
  <c r="X173" i="2" s="1"/>
  <c r="W173" i="2"/>
  <c r="Y173" i="2"/>
  <c r="G174" i="2"/>
  <c r="J174" i="2"/>
  <c r="M174" i="2" s="1"/>
  <c r="L174" i="2"/>
  <c r="O174" i="2"/>
  <c r="R174" i="2" s="1"/>
  <c r="Q174" i="2"/>
  <c r="S174" i="2"/>
  <c r="U174" i="2"/>
  <c r="X174" i="2" s="1"/>
  <c r="Y174" i="2" s="1"/>
  <c r="W174" i="2"/>
  <c r="G175" i="2"/>
  <c r="J175" i="2"/>
  <c r="M175" i="2" s="1"/>
  <c r="L175" i="2"/>
  <c r="O175" i="2"/>
  <c r="R175" i="2" s="1"/>
  <c r="S175" i="2" s="1"/>
  <c r="Q175" i="2"/>
  <c r="U175" i="2"/>
  <c r="W175" i="2"/>
  <c r="X175" i="2"/>
  <c r="Y175" i="2"/>
  <c r="G176" i="2"/>
  <c r="J176" i="2"/>
  <c r="M176" i="2" s="1"/>
  <c r="L176" i="2"/>
  <c r="O176" i="2"/>
  <c r="Q176" i="2"/>
  <c r="R176" i="2"/>
  <c r="S176" i="2"/>
  <c r="U176" i="2"/>
  <c r="X176" i="2" s="1"/>
  <c r="Y176" i="2" s="1"/>
  <c r="W176" i="2"/>
  <c r="G177" i="2"/>
  <c r="J177" i="2"/>
  <c r="M177" i="2" s="1"/>
  <c r="L177" i="2"/>
  <c r="O177" i="2"/>
  <c r="R177" i="2" s="1"/>
  <c r="S177" i="2" s="1"/>
  <c r="Q177" i="2"/>
  <c r="U177" i="2"/>
  <c r="W177" i="2"/>
  <c r="X177" i="2"/>
  <c r="Y177" i="2"/>
  <c r="G178" i="2"/>
  <c r="J178" i="2"/>
  <c r="O178" i="2"/>
  <c r="U178" i="2"/>
  <c r="G179" i="2"/>
  <c r="J179" i="2"/>
  <c r="O179" i="2"/>
  <c r="S179" i="2"/>
  <c r="U179" i="2"/>
  <c r="G180" i="2"/>
  <c r="J180" i="2"/>
  <c r="M180" i="2" s="1"/>
  <c r="L180" i="2"/>
  <c r="O180" i="2"/>
  <c r="Q180" i="2"/>
  <c r="R180" i="2"/>
  <c r="S180" i="2"/>
  <c r="U180" i="2"/>
  <c r="X180" i="2" s="1"/>
  <c r="W180" i="2"/>
  <c r="Y180" i="2"/>
  <c r="G181" i="2"/>
  <c r="J181" i="2"/>
  <c r="M181" i="2" s="1"/>
  <c r="L181" i="2"/>
  <c r="O181" i="2"/>
  <c r="R181" i="2" s="1"/>
  <c r="S181" i="2" s="1"/>
  <c r="Q181" i="2"/>
  <c r="U181" i="2"/>
  <c r="X181" i="2" s="1"/>
  <c r="W181" i="2"/>
  <c r="Y181" i="2"/>
  <c r="G182" i="2"/>
  <c r="J182" i="2"/>
  <c r="M182" i="2" s="1"/>
  <c r="L182" i="2"/>
  <c r="O182" i="2"/>
  <c r="R182" i="2" s="1"/>
  <c r="S182" i="2" s="1"/>
  <c r="Q182" i="2"/>
  <c r="U182" i="2"/>
  <c r="X182" i="2" s="1"/>
  <c r="W182" i="2"/>
  <c r="Y182" i="2"/>
  <c r="G183" i="2"/>
  <c r="J183" i="2"/>
  <c r="M183" i="2" s="1"/>
  <c r="L183" i="2"/>
  <c r="O183" i="2"/>
  <c r="R183" i="2" s="1"/>
  <c r="S183" i="2" s="1"/>
  <c r="Q183" i="2"/>
  <c r="U183" i="2"/>
  <c r="X183" i="2" s="1"/>
  <c r="W183" i="2"/>
  <c r="Y183" i="2"/>
  <c r="G184" i="2"/>
  <c r="J184" i="2"/>
  <c r="M184" i="2" s="1"/>
  <c r="L184" i="2"/>
  <c r="O184" i="2"/>
  <c r="R184" i="2" s="1"/>
  <c r="S184" i="2" s="1"/>
  <c r="Q184" i="2"/>
  <c r="U184" i="2"/>
  <c r="X184" i="2" s="1"/>
  <c r="W184" i="2"/>
  <c r="Y184" i="2"/>
  <c r="G185" i="2"/>
  <c r="J185" i="2"/>
  <c r="M185" i="2" s="1"/>
  <c r="L185" i="2"/>
  <c r="O185" i="2"/>
  <c r="R185" i="2" s="1"/>
  <c r="Q185" i="2"/>
  <c r="U185" i="2"/>
  <c r="X185" i="2" s="1"/>
  <c r="W185" i="2"/>
  <c r="Y185" i="2"/>
  <c r="G186" i="2"/>
  <c r="J186" i="2"/>
  <c r="O186" i="2"/>
  <c r="U186" i="2"/>
  <c r="G187" i="2"/>
  <c r="J187" i="2"/>
  <c r="O187" i="2"/>
  <c r="U187" i="2"/>
  <c r="G188" i="2"/>
  <c r="J188" i="2"/>
  <c r="M188" i="2" s="1"/>
  <c r="L188" i="2"/>
  <c r="O188" i="2"/>
  <c r="R188" i="2" s="1"/>
  <c r="S188" i="2" s="1"/>
  <c r="Q188" i="2"/>
  <c r="U188" i="2"/>
  <c r="X188" i="2" s="1"/>
  <c r="W188" i="2"/>
  <c r="Y188" i="2"/>
  <c r="G189" i="2"/>
  <c r="J189" i="2"/>
  <c r="M189" i="2" s="1"/>
  <c r="L189" i="2"/>
  <c r="O189" i="2"/>
  <c r="R189" i="2" s="1"/>
  <c r="S189" i="2" s="1"/>
  <c r="Q189" i="2"/>
  <c r="U189" i="2"/>
  <c r="X189" i="2" s="1"/>
  <c r="W189" i="2"/>
  <c r="Y189" i="2"/>
  <c r="G190" i="2"/>
  <c r="J190" i="2"/>
  <c r="M190" i="2" s="1"/>
  <c r="L190" i="2"/>
  <c r="O190" i="2"/>
  <c r="R190" i="2" s="1"/>
  <c r="Q190" i="2"/>
  <c r="S190" i="2"/>
  <c r="U190" i="2"/>
  <c r="X190" i="2" s="1"/>
  <c r="Y190" i="2" s="1"/>
  <c r="W190" i="2"/>
  <c r="G191" i="2"/>
  <c r="J191" i="2"/>
  <c r="M191" i="2" s="1"/>
  <c r="L191" i="2"/>
  <c r="O191" i="2"/>
  <c r="R191" i="2" s="1"/>
  <c r="S191" i="2" s="1"/>
  <c r="Q191" i="2"/>
  <c r="U191" i="2"/>
  <c r="W191" i="2"/>
  <c r="X191" i="2"/>
  <c r="Y191" i="2"/>
  <c r="G192" i="2"/>
  <c r="J192" i="2"/>
  <c r="M192" i="2" s="1"/>
  <c r="L192" i="2"/>
  <c r="O192" i="2"/>
  <c r="Q192" i="2"/>
  <c r="R192" i="2"/>
  <c r="S192" i="2" s="1"/>
  <c r="U192" i="2"/>
  <c r="X192" i="2" s="1"/>
  <c r="W192" i="2"/>
  <c r="G193" i="2"/>
  <c r="J193" i="2"/>
  <c r="M193" i="2" s="1"/>
  <c r="L193" i="2"/>
  <c r="O193" i="2"/>
  <c r="R193" i="2" s="1"/>
  <c r="Q193" i="2"/>
  <c r="U193" i="2"/>
  <c r="W193" i="2"/>
  <c r="X193" i="2"/>
  <c r="Y193" i="2" s="1"/>
  <c r="G194" i="2"/>
  <c r="J194" i="2"/>
  <c r="O194" i="2"/>
  <c r="U194" i="2"/>
  <c r="G195" i="2"/>
  <c r="J195" i="2"/>
  <c r="O195" i="2"/>
  <c r="U195" i="2"/>
  <c r="G196" i="2"/>
  <c r="J196" i="2"/>
  <c r="M196" i="2" s="1"/>
  <c r="L196" i="2"/>
  <c r="O196" i="2"/>
  <c r="Q196" i="2"/>
  <c r="R196" i="2"/>
  <c r="S196" i="2"/>
  <c r="U196" i="2"/>
  <c r="X196" i="2" s="1"/>
  <c r="W196" i="2"/>
  <c r="Y196" i="2"/>
  <c r="G197" i="2"/>
  <c r="J197" i="2"/>
  <c r="M197" i="2" s="1"/>
  <c r="L197" i="2"/>
  <c r="O197" i="2"/>
  <c r="R197" i="2" s="1"/>
  <c r="Q197" i="2"/>
  <c r="S197" i="2"/>
  <c r="U197" i="2"/>
  <c r="X197" i="2" s="1"/>
  <c r="W197" i="2"/>
  <c r="Y197" i="2"/>
  <c r="G198" i="2"/>
  <c r="J198" i="2"/>
  <c r="M198" i="2" s="1"/>
  <c r="L198" i="2"/>
  <c r="O198" i="2"/>
  <c r="R198" i="2" s="1"/>
  <c r="Q198" i="2"/>
  <c r="S198" i="2"/>
  <c r="U198" i="2"/>
  <c r="X198" i="2" s="1"/>
  <c r="Y198" i="2" s="1"/>
  <c r="W198" i="2"/>
  <c r="G199" i="2"/>
  <c r="J199" i="2"/>
  <c r="M199" i="2" s="1"/>
  <c r="L199" i="2"/>
  <c r="O199" i="2"/>
  <c r="R199" i="2" s="1"/>
  <c r="Q199" i="2"/>
  <c r="S199" i="2"/>
  <c r="U199" i="2"/>
  <c r="X199" i="2" s="1"/>
  <c r="W199" i="2"/>
  <c r="G200" i="2"/>
  <c r="J200" i="2"/>
  <c r="M200" i="2" s="1"/>
  <c r="L200" i="2"/>
  <c r="O200" i="2"/>
  <c r="R200" i="2" s="1"/>
  <c r="S200" i="2" s="1"/>
  <c r="Q200" i="2"/>
  <c r="U200" i="2"/>
  <c r="X200" i="2" s="1"/>
  <c r="W200" i="2"/>
  <c r="G201" i="2"/>
  <c r="J201" i="2"/>
  <c r="M201" i="2" s="1"/>
  <c r="L201" i="2"/>
  <c r="O201" i="2"/>
  <c r="R201" i="2" s="1"/>
  <c r="Q201" i="2"/>
  <c r="U201" i="2"/>
  <c r="X201" i="2" s="1"/>
  <c r="W201" i="2"/>
  <c r="Y201" i="2"/>
  <c r="G202" i="2"/>
  <c r="J202" i="2"/>
  <c r="O202" i="2"/>
  <c r="U202" i="2"/>
  <c r="G203" i="2"/>
  <c r="J203" i="2"/>
  <c r="O203" i="2"/>
  <c r="U203" i="2"/>
  <c r="G204" i="2"/>
  <c r="J204" i="2"/>
  <c r="M204" i="2" s="1"/>
  <c r="L204" i="2"/>
  <c r="O204" i="2"/>
  <c r="R204" i="2" s="1"/>
  <c r="Q204" i="2"/>
  <c r="S204" i="2"/>
  <c r="U204" i="2"/>
  <c r="X204" i="2" s="1"/>
  <c r="Y204" i="2" s="1"/>
  <c r="W204" i="2"/>
  <c r="G205" i="2"/>
  <c r="J205" i="2"/>
  <c r="M205" i="2" s="1"/>
  <c r="L205" i="2"/>
  <c r="O205" i="2"/>
  <c r="R205" i="2" s="1"/>
  <c r="Q205" i="2"/>
  <c r="S205" i="2"/>
  <c r="U205" i="2"/>
  <c r="X205" i="2" s="1"/>
  <c r="Y205" i="2" s="1"/>
  <c r="W205" i="2"/>
  <c r="G206" i="2"/>
  <c r="J206" i="2"/>
  <c r="M206" i="2" s="1"/>
  <c r="L206" i="2"/>
  <c r="O206" i="2"/>
  <c r="R206" i="2" s="1"/>
  <c r="S206" i="2" s="1"/>
  <c r="Q206" i="2"/>
  <c r="U206" i="2"/>
  <c r="X206" i="2" s="1"/>
  <c r="Y206" i="2" s="1"/>
  <c r="W206" i="2"/>
  <c r="G207" i="2"/>
  <c r="J207" i="2"/>
  <c r="M207" i="2" s="1"/>
  <c r="L207" i="2"/>
  <c r="O207" i="2"/>
  <c r="R207" i="2" s="1"/>
  <c r="S207" i="2" s="1"/>
  <c r="Q207" i="2"/>
  <c r="U207" i="2"/>
  <c r="X207" i="2" s="1"/>
  <c r="W207" i="2"/>
  <c r="G208" i="2"/>
  <c r="J208" i="2"/>
  <c r="M208" i="2" s="1"/>
  <c r="L208" i="2"/>
  <c r="O208" i="2"/>
  <c r="R208" i="2" s="1"/>
  <c r="S208" i="2" s="1"/>
  <c r="Q208" i="2"/>
  <c r="U208" i="2"/>
  <c r="X208" i="2" s="1"/>
  <c r="W208" i="2"/>
  <c r="G209" i="2"/>
  <c r="J209" i="2"/>
  <c r="M209" i="2" s="1"/>
  <c r="L209" i="2"/>
  <c r="O209" i="2"/>
  <c r="R209" i="2" s="1"/>
  <c r="Q209" i="2"/>
  <c r="S209" i="2"/>
  <c r="U209" i="2"/>
  <c r="X209" i="2" s="1"/>
  <c r="Y209" i="2" s="1"/>
  <c r="W209" i="2"/>
  <c r="G210" i="2"/>
  <c r="J210" i="2"/>
  <c r="O210" i="2"/>
  <c r="U210" i="2"/>
  <c r="G211" i="2"/>
  <c r="J211" i="2"/>
  <c r="O211" i="2"/>
  <c r="U211" i="2"/>
  <c r="G212" i="2"/>
  <c r="J212" i="2"/>
  <c r="M212" i="2" s="1"/>
  <c r="L212" i="2"/>
  <c r="O212" i="2"/>
  <c r="R212" i="2" s="1"/>
  <c r="Q212" i="2"/>
  <c r="S212" i="2"/>
  <c r="U212" i="2"/>
  <c r="X212" i="2" s="1"/>
  <c r="Y212" i="2" s="1"/>
  <c r="W212" i="2"/>
  <c r="G213" i="2"/>
  <c r="J213" i="2"/>
  <c r="M213" i="2" s="1"/>
  <c r="L213" i="2"/>
  <c r="O213" i="2"/>
  <c r="R213" i="2" s="1"/>
  <c r="S213" i="2" s="1"/>
  <c r="Q213" i="2"/>
  <c r="U213" i="2"/>
  <c r="X213" i="2" s="1"/>
  <c r="Y213" i="2" s="1"/>
  <c r="W213" i="2"/>
  <c r="G214" i="2"/>
  <c r="J214" i="2"/>
  <c r="M214" i="2" s="1"/>
  <c r="L214" i="2"/>
  <c r="O214" i="2"/>
  <c r="R214" i="2" s="1"/>
  <c r="S214" i="2" s="1"/>
  <c r="Q214" i="2"/>
  <c r="U214" i="2"/>
  <c r="X214" i="2" s="1"/>
  <c r="Y214" i="2" s="1"/>
  <c r="W214" i="2"/>
  <c r="G215" i="2"/>
  <c r="J215" i="2"/>
  <c r="M215" i="2" s="1"/>
  <c r="L215" i="2"/>
  <c r="O215" i="2"/>
  <c r="R215" i="2" s="1"/>
  <c r="S215" i="2" s="1"/>
  <c r="Q215" i="2"/>
  <c r="U215" i="2"/>
  <c r="X215" i="2" s="1"/>
  <c r="Y215" i="2" s="1"/>
  <c r="W215" i="2"/>
  <c r="G216" i="2"/>
  <c r="J216" i="2"/>
  <c r="M216" i="2" s="1"/>
  <c r="L216" i="2"/>
  <c r="O216" i="2"/>
  <c r="R216" i="2" s="1"/>
  <c r="S216" i="2" s="1"/>
  <c r="Q216" i="2"/>
  <c r="U216" i="2"/>
  <c r="X216" i="2" s="1"/>
  <c r="Y216" i="2" s="1"/>
  <c r="W216" i="2"/>
  <c r="G217" i="2"/>
  <c r="J217" i="2"/>
  <c r="M217" i="2" s="1"/>
  <c r="L217" i="2"/>
  <c r="O217" i="2"/>
  <c r="R217" i="2" s="1"/>
  <c r="Q217" i="2"/>
  <c r="U217" i="2"/>
  <c r="X217" i="2" s="1"/>
  <c r="Y217" i="2" s="1"/>
  <c r="W217" i="2"/>
  <c r="G218" i="2"/>
  <c r="J218" i="2"/>
  <c r="O218" i="2"/>
  <c r="U218" i="2"/>
  <c r="G219" i="2"/>
  <c r="J219" i="2"/>
  <c r="O219" i="2"/>
  <c r="U219" i="2"/>
  <c r="G220" i="2"/>
  <c r="J220" i="2"/>
  <c r="M220" i="2" s="1"/>
  <c r="L220" i="2"/>
  <c r="O220" i="2"/>
  <c r="R220" i="2" s="1"/>
  <c r="Q220" i="2"/>
  <c r="S220" i="2"/>
  <c r="U220" i="2"/>
  <c r="X220" i="2" s="1"/>
  <c r="W220" i="2"/>
  <c r="Y220" i="2"/>
  <c r="G221" i="2"/>
  <c r="J221" i="2"/>
  <c r="M221" i="2" s="1"/>
  <c r="L221" i="2"/>
  <c r="O221" i="2"/>
  <c r="R221" i="2" s="1"/>
  <c r="Q221" i="2"/>
  <c r="S221" i="2"/>
  <c r="U221" i="2"/>
  <c r="X221" i="2" s="1"/>
  <c r="W221" i="2"/>
  <c r="Y221" i="2"/>
  <c r="G222" i="2"/>
  <c r="J222" i="2"/>
  <c r="M222" i="2" s="1"/>
  <c r="L222" i="2"/>
  <c r="O222" i="2"/>
  <c r="R222" i="2" s="1"/>
  <c r="S222" i="2" s="1"/>
  <c r="Q222" i="2"/>
  <c r="U222" i="2"/>
  <c r="X222" i="2" s="1"/>
  <c r="W222" i="2"/>
  <c r="Y222" i="2"/>
  <c r="G223" i="2"/>
  <c r="J223" i="2"/>
  <c r="M223" i="2" s="1"/>
  <c r="L223" i="2"/>
  <c r="O223" i="2"/>
  <c r="R223" i="2" s="1"/>
  <c r="S223" i="2" s="1"/>
  <c r="Q223" i="2"/>
  <c r="U223" i="2"/>
  <c r="X223" i="2" s="1"/>
  <c r="W223" i="2"/>
  <c r="G224" i="2"/>
  <c r="J224" i="2"/>
  <c r="M224" i="2" s="1"/>
  <c r="L224" i="2"/>
  <c r="O224" i="2"/>
  <c r="R224" i="2" s="1"/>
  <c r="S224" i="2" s="1"/>
  <c r="Q224" i="2"/>
  <c r="U224" i="2"/>
  <c r="X224" i="2" s="1"/>
  <c r="W224" i="2"/>
  <c r="G225" i="2"/>
  <c r="J225" i="2"/>
  <c r="M225" i="2" s="1"/>
  <c r="L225" i="2"/>
  <c r="O225" i="2"/>
  <c r="R225" i="2" s="1"/>
  <c r="Q225" i="2"/>
  <c r="U225" i="2"/>
  <c r="W225" i="2"/>
  <c r="X225" i="2"/>
  <c r="Y225" i="2"/>
  <c r="G226" i="2"/>
  <c r="J226" i="2"/>
  <c r="O226" i="2"/>
  <c r="U226" i="2"/>
  <c r="G227" i="2"/>
  <c r="J227" i="2"/>
  <c r="O227" i="2"/>
  <c r="U227" i="2"/>
  <c r="G228" i="2"/>
  <c r="J228" i="2"/>
  <c r="M228" i="2" s="1"/>
  <c r="L228" i="2"/>
  <c r="O228" i="2"/>
  <c r="R228" i="2" s="1"/>
  <c r="S228" i="2" s="1"/>
  <c r="Q228" i="2"/>
  <c r="U228" i="2"/>
  <c r="X228" i="2" s="1"/>
  <c r="W228" i="2"/>
  <c r="Y228" i="2"/>
  <c r="G229" i="2"/>
  <c r="J229" i="2"/>
  <c r="M229" i="2" s="1"/>
  <c r="L229" i="2"/>
  <c r="O229" i="2"/>
  <c r="R229" i="2" s="1"/>
  <c r="S229" i="2" s="1"/>
  <c r="Q229" i="2"/>
  <c r="U229" i="2"/>
  <c r="X229" i="2" s="1"/>
  <c r="W229" i="2"/>
  <c r="Y229" i="2"/>
  <c r="G230" i="2"/>
  <c r="J230" i="2"/>
  <c r="M230" i="2" s="1"/>
  <c r="L230" i="2"/>
  <c r="O230" i="2"/>
  <c r="R230" i="2" s="1"/>
  <c r="Q230" i="2"/>
  <c r="S230" i="2"/>
  <c r="U230" i="2"/>
  <c r="X230" i="2" s="1"/>
  <c r="W230" i="2"/>
  <c r="Y230" i="2"/>
  <c r="G231" i="2"/>
  <c r="J231" i="2"/>
  <c r="M231" i="2" s="1"/>
  <c r="L231" i="2"/>
  <c r="O231" i="2"/>
  <c r="R231" i="2" s="1"/>
  <c r="S231" i="2" s="1"/>
  <c r="Q231" i="2"/>
  <c r="U231" i="2"/>
  <c r="X231" i="2" s="1"/>
  <c r="W231" i="2"/>
  <c r="Y231" i="2"/>
  <c r="G232" i="2"/>
  <c r="J232" i="2"/>
  <c r="M232" i="2" s="1"/>
  <c r="L232" i="2"/>
  <c r="O232" i="2"/>
  <c r="R232" i="2" s="1"/>
  <c r="Q232" i="2"/>
  <c r="S232" i="2"/>
  <c r="U232" i="2"/>
  <c r="X232" i="2" s="1"/>
  <c r="Y232" i="2" s="1"/>
  <c r="W232" i="2"/>
  <c r="G233" i="2"/>
  <c r="J233" i="2"/>
  <c r="M233" i="2" s="1"/>
  <c r="L233" i="2"/>
  <c r="O233" i="2"/>
  <c r="R233" i="2" s="1"/>
  <c r="Q233" i="2"/>
  <c r="S233" i="2"/>
  <c r="U233" i="2"/>
  <c r="X233" i="2" s="1"/>
  <c r="W233" i="2"/>
  <c r="Y233" i="2"/>
  <c r="G234" i="2"/>
  <c r="J234" i="2"/>
  <c r="O234" i="2"/>
  <c r="U234" i="2"/>
  <c r="G235" i="2"/>
  <c r="J235" i="2"/>
  <c r="O235" i="2"/>
  <c r="U235" i="2"/>
  <c r="G236" i="2"/>
  <c r="J236" i="2"/>
  <c r="M236" i="2" s="1"/>
  <c r="L236" i="2"/>
  <c r="O236" i="2"/>
  <c r="R236" i="2" s="1"/>
  <c r="Q236" i="2"/>
  <c r="S236" i="2"/>
  <c r="U236" i="2"/>
  <c r="X236" i="2" s="1"/>
  <c r="Y236" i="2" s="1"/>
  <c r="W236" i="2"/>
  <c r="G237" i="2"/>
  <c r="J237" i="2"/>
  <c r="M237" i="2" s="1"/>
  <c r="L237" i="2"/>
  <c r="O237" i="2"/>
  <c r="R237" i="2" s="1"/>
  <c r="S237" i="2" s="1"/>
  <c r="Q237" i="2"/>
  <c r="U237" i="2"/>
  <c r="X237" i="2" s="1"/>
  <c r="Y237" i="2" s="1"/>
  <c r="W237" i="2"/>
  <c r="G238" i="2"/>
  <c r="J238" i="2"/>
  <c r="M238" i="2" s="1"/>
  <c r="L238" i="2"/>
  <c r="O238" i="2"/>
  <c r="R238" i="2" s="1"/>
  <c r="Q238" i="2"/>
  <c r="S238" i="2"/>
  <c r="U238" i="2"/>
  <c r="X238" i="2" s="1"/>
  <c r="W238" i="2"/>
  <c r="Y238" i="2"/>
  <c r="G239" i="2"/>
  <c r="J239" i="2"/>
  <c r="M239" i="2" s="1"/>
  <c r="L239" i="2"/>
  <c r="O239" i="2"/>
  <c r="R239" i="2" s="1"/>
  <c r="Q239" i="2"/>
  <c r="S239" i="2"/>
  <c r="U239" i="2"/>
  <c r="X239" i="2" s="1"/>
  <c r="W239" i="2"/>
  <c r="Y239" i="2"/>
  <c r="G240" i="2"/>
  <c r="J240" i="2"/>
  <c r="M240" i="2" s="1"/>
  <c r="L240" i="2"/>
  <c r="O240" i="2"/>
  <c r="R240" i="2" s="1"/>
  <c r="Q240" i="2"/>
  <c r="S240" i="2"/>
  <c r="U240" i="2"/>
  <c r="X240" i="2" s="1"/>
  <c r="Y240" i="2" s="1"/>
  <c r="W240" i="2"/>
  <c r="G241" i="2"/>
  <c r="J241" i="2"/>
  <c r="M241" i="2" s="1"/>
  <c r="L241" i="2"/>
  <c r="O241" i="2"/>
  <c r="R241" i="2" s="1"/>
  <c r="Q241" i="2"/>
  <c r="U241" i="2"/>
  <c r="X241" i="2" s="1"/>
  <c r="Y241" i="2" s="1"/>
  <c r="W241" i="2"/>
  <c r="G242" i="2"/>
  <c r="J242" i="2"/>
  <c r="O242" i="2"/>
  <c r="U242" i="2"/>
  <c r="G243" i="2"/>
  <c r="J243" i="2"/>
  <c r="O243" i="2"/>
  <c r="U243" i="2"/>
  <c r="G244" i="2"/>
  <c r="J244" i="2"/>
  <c r="M244" i="2" s="1"/>
  <c r="L244" i="2"/>
  <c r="O244" i="2"/>
  <c r="R244" i="2" s="1"/>
  <c r="Q244" i="2"/>
  <c r="S244" i="2"/>
  <c r="U244" i="2"/>
  <c r="X244" i="2" s="1"/>
  <c r="W244" i="2"/>
  <c r="Y244" i="2"/>
  <c r="G245" i="2"/>
  <c r="J245" i="2"/>
  <c r="M245" i="2" s="1"/>
  <c r="L245" i="2"/>
  <c r="O245" i="2"/>
  <c r="R245" i="2" s="1"/>
  <c r="S245" i="2" s="1"/>
  <c r="Q245" i="2"/>
  <c r="U245" i="2"/>
  <c r="X245" i="2" s="1"/>
  <c r="W245" i="2"/>
  <c r="Y245" i="2"/>
  <c r="G246" i="2"/>
  <c r="J246" i="2"/>
  <c r="M246" i="2" s="1"/>
  <c r="L246" i="2"/>
  <c r="O246" i="2"/>
  <c r="R246" i="2" s="1"/>
  <c r="S246" i="2" s="1"/>
  <c r="Q246" i="2"/>
  <c r="U246" i="2"/>
  <c r="X246" i="2" s="1"/>
  <c r="W246" i="2"/>
  <c r="Y246" i="2"/>
  <c r="G247" i="2"/>
  <c r="J247" i="2"/>
  <c r="M247" i="2" s="1"/>
  <c r="L247" i="2"/>
  <c r="O247" i="2"/>
  <c r="R247" i="2" s="1"/>
  <c r="Q247" i="2"/>
  <c r="S247" i="2"/>
  <c r="U247" i="2"/>
  <c r="X247" i="2" s="1"/>
  <c r="W247" i="2"/>
  <c r="Y247" i="2"/>
  <c r="G248" i="2"/>
  <c r="J248" i="2"/>
  <c r="M248" i="2" s="1"/>
  <c r="L248" i="2"/>
  <c r="O248" i="2"/>
  <c r="R248" i="2" s="1"/>
  <c r="Q248" i="2"/>
  <c r="S248" i="2"/>
  <c r="U248" i="2"/>
  <c r="X248" i="2" s="1"/>
  <c r="Y248" i="2" s="1"/>
  <c r="W248" i="2"/>
  <c r="G249" i="2"/>
  <c r="J249" i="2"/>
  <c r="M249" i="2" s="1"/>
  <c r="L249" i="2"/>
  <c r="O249" i="2"/>
  <c r="R249" i="2" s="1"/>
  <c r="Q249" i="2"/>
  <c r="U249" i="2"/>
  <c r="X249" i="2" s="1"/>
  <c r="Y249" i="2" s="1"/>
  <c r="W249" i="2"/>
  <c r="G250" i="2"/>
  <c r="J250" i="2"/>
  <c r="O250" i="2"/>
  <c r="U250" i="2"/>
  <c r="G251" i="2"/>
  <c r="J251" i="2"/>
  <c r="O251" i="2"/>
  <c r="S251" i="2"/>
  <c r="U251" i="2"/>
  <c r="G252" i="2"/>
  <c r="J252" i="2"/>
  <c r="M252" i="2" s="1"/>
  <c r="L252" i="2"/>
  <c r="O252" i="2"/>
  <c r="R252" i="2" s="1"/>
  <c r="Q252" i="2"/>
  <c r="S252" i="2"/>
  <c r="U252" i="2"/>
  <c r="X252" i="2" s="1"/>
  <c r="W252" i="2"/>
  <c r="Y252" i="2"/>
  <c r="G253" i="2"/>
  <c r="J253" i="2"/>
  <c r="M253" i="2" s="1"/>
  <c r="L253" i="2"/>
  <c r="O253" i="2"/>
  <c r="R253" i="2" s="1"/>
  <c r="S253" i="2" s="1"/>
  <c r="Q253" i="2"/>
  <c r="U253" i="2"/>
  <c r="X253" i="2" s="1"/>
  <c r="W253" i="2"/>
  <c r="Y253" i="2"/>
  <c r="G254" i="2"/>
  <c r="J254" i="2"/>
  <c r="M254" i="2" s="1"/>
  <c r="L254" i="2"/>
  <c r="O254" i="2"/>
  <c r="R254" i="2" s="1"/>
  <c r="Q254" i="2"/>
  <c r="S254" i="2"/>
  <c r="U254" i="2"/>
  <c r="W254" i="2"/>
  <c r="X254" i="2"/>
  <c r="Y254" i="2" s="1"/>
  <c r="G255" i="2"/>
  <c r="J255" i="2"/>
  <c r="M255" i="2" s="1"/>
  <c r="L255" i="2"/>
  <c r="O255" i="2"/>
  <c r="Q255" i="2"/>
  <c r="R255" i="2"/>
  <c r="S255" i="2" s="1"/>
  <c r="U255" i="2"/>
  <c r="W255" i="2"/>
  <c r="X255" i="2"/>
  <c r="Y255" i="2" s="1"/>
  <c r="G256" i="2"/>
  <c r="J256" i="2"/>
  <c r="M256" i="2" s="1"/>
  <c r="L256" i="2"/>
  <c r="O256" i="2"/>
  <c r="R256" i="2" s="1"/>
  <c r="Q256" i="2"/>
  <c r="S256" i="2"/>
  <c r="U256" i="2"/>
  <c r="X256" i="2" s="1"/>
  <c r="W256" i="2"/>
  <c r="G257" i="2"/>
  <c r="J257" i="2"/>
  <c r="M257" i="2" s="1"/>
  <c r="L257" i="2"/>
  <c r="O257" i="2"/>
  <c r="R257" i="2" s="1"/>
  <c r="Q257" i="2"/>
  <c r="U257" i="2"/>
  <c r="X257" i="2" s="1"/>
  <c r="W257" i="2"/>
  <c r="Y257" i="2"/>
  <c r="G258" i="2"/>
  <c r="J258" i="2"/>
  <c r="O258" i="2"/>
  <c r="S258" i="2"/>
  <c r="U258" i="2"/>
  <c r="G259" i="2"/>
  <c r="J259" i="2"/>
  <c r="O259" i="2"/>
  <c r="U259" i="2"/>
  <c r="G260" i="2"/>
  <c r="J260" i="2"/>
  <c r="M260" i="2" s="1"/>
  <c r="L260" i="2"/>
  <c r="O260" i="2"/>
  <c r="R260" i="2" s="1"/>
  <c r="Q260" i="2"/>
  <c r="S260" i="2"/>
  <c r="U260" i="2"/>
  <c r="X260" i="2" s="1"/>
  <c r="W260" i="2"/>
  <c r="Y260" i="2"/>
  <c r="G261" i="2"/>
  <c r="J261" i="2"/>
  <c r="M261" i="2" s="1"/>
  <c r="L261" i="2"/>
  <c r="O261" i="2"/>
  <c r="R261" i="2" s="1"/>
  <c r="S261" i="2" s="1"/>
  <c r="Q261" i="2"/>
  <c r="U261" i="2"/>
  <c r="X261" i="2" s="1"/>
  <c r="W261" i="2"/>
  <c r="Y261" i="2"/>
  <c r="G262" i="2"/>
  <c r="J262" i="2"/>
  <c r="M262" i="2" s="1"/>
  <c r="L262" i="2"/>
  <c r="O262" i="2"/>
  <c r="R262" i="2" s="1"/>
  <c r="S262" i="2" s="1"/>
  <c r="Q262" i="2"/>
  <c r="U262" i="2"/>
  <c r="X262" i="2" s="1"/>
  <c r="W262" i="2"/>
  <c r="Y262" i="2"/>
  <c r="G263" i="2"/>
  <c r="J263" i="2"/>
  <c r="M263" i="2" s="1"/>
  <c r="L263" i="2"/>
  <c r="O263" i="2"/>
  <c r="R263" i="2" s="1"/>
  <c r="S263" i="2" s="1"/>
  <c r="Q263" i="2"/>
  <c r="U263" i="2"/>
  <c r="X263" i="2" s="1"/>
  <c r="W263" i="2"/>
  <c r="G264" i="2"/>
  <c r="J264" i="2"/>
  <c r="M264" i="2" s="1"/>
  <c r="L264" i="2"/>
  <c r="O264" i="2"/>
  <c r="R264" i="2" s="1"/>
  <c r="Q264" i="2"/>
  <c r="S264" i="2"/>
  <c r="U264" i="2"/>
  <c r="X264" i="2" s="1"/>
  <c r="W264" i="2"/>
  <c r="G265" i="2"/>
  <c r="J265" i="2"/>
  <c r="M265" i="2" s="1"/>
  <c r="L265" i="2"/>
  <c r="O265" i="2"/>
  <c r="R265" i="2" s="1"/>
  <c r="Q265" i="2"/>
  <c r="U265" i="2"/>
  <c r="X265" i="2" s="1"/>
  <c r="Y265" i="2" s="1"/>
  <c r="W265" i="2"/>
  <c r="G266" i="2"/>
  <c r="J266" i="2"/>
  <c r="O266" i="2"/>
  <c r="U266" i="2"/>
  <c r="G267" i="2"/>
  <c r="J267" i="2"/>
  <c r="O267" i="2"/>
  <c r="U267" i="2"/>
  <c r="G268" i="2"/>
  <c r="J268" i="2"/>
  <c r="M268" i="2" s="1"/>
  <c r="L268" i="2"/>
  <c r="O268" i="2"/>
  <c r="R268" i="2" s="1"/>
  <c r="Q268" i="2"/>
  <c r="S268" i="2"/>
  <c r="U268" i="2"/>
  <c r="X268" i="2" s="1"/>
  <c r="W268" i="2"/>
  <c r="Y268" i="2"/>
  <c r="G269" i="2"/>
  <c r="J269" i="2"/>
  <c r="M269" i="2" s="1"/>
  <c r="L269" i="2"/>
  <c r="O269" i="2"/>
  <c r="R269" i="2" s="1"/>
  <c r="S269" i="2" s="1"/>
  <c r="Q269" i="2"/>
  <c r="U269" i="2"/>
  <c r="X269" i="2" s="1"/>
  <c r="W269" i="2"/>
  <c r="Y269" i="2"/>
  <c r="G270" i="2"/>
  <c r="J270" i="2"/>
  <c r="M270" i="2" s="1"/>
  <c r="L270" i="2"/>
  <c r="O270" i="2"/>
  <c r="R270" i="2" s="1"/>
  <c r="Q270" i="2"/>
  <c r="S270" i="2"/>
  <c r="U270" i="2"/>
  <c r="X270" i="2" s="1"/>
  <c r="Y270" i="2" s="1"/>
  <c r="W270" i="2"/>
  <c r="G271" i="2"/>
  <c r="J271" i="2"/>
  <c r="M271" i="2" s="1"/>
  <c r="L271" i="2"/>
  <c r="O271" i="2"/>
  <c r="R271" i="2" s="1"/>
  <c r="Q271" i="2"/>
  <c r="S271" i="2"/>
  <c r="U271" i="2"/>
  <c r="X271" i="2" s="1"/>
  <c r="W271" i="2"/>
  <c r="Y271" i="2"/>
  <c r="G272" i="2"/>
  <c r="J272" i="2"/>
  <c r="M272" i="2" s="1"/>
  <c r="L272" i="2"/>
  <c r="O272" i="2"/>
  <c r="R272" i="2" s="1"/>
  <c r="S272" i="2" s="1"/>
  <c r="Q272" i="2"/>
  <c r="U272" i="2"/>
  <c r="X272" i="2" s="1"/>
  <c r="W272" i="2"/>
  <c r="Y272" i="2"/>
  <c r="G273" i="2"/>
  <c r="J273" i="2"/>
  <c r="M273" i="2" s="1"/>
  <c r="L273" i="2"/>
  <c r="O273" i="2"/>
  <c r="R273" i="2" s="1"/>
  <c r="Q273" i="2"/>
  <c r="U273" i="2"/>
  <c r="X273" i="2" s="1"/>
  <c r="W273" i="2"/>
  <c r="Y273" i="2"/>
  <c r="G274" i="2"/>
  <c r="J274" i="2"/>
  <c r="O274" i="2"/>
  <c r="U274" i="2"/>
  <c r="G275" i="2"/>
  <c r="J275" i="2"/>
  <c r="O275" i="2"/>
  <c r="U275" i="2"/>
  <c r="G276" i="2"/>
  <c r="J276" i="2"/>
  <c r="M276" i="2" s="1"/>
  <c r="L276" i="2"/>
  <c r="O276" i="2"/>
  <c r="R276" i="2" s="1"/>
  <c r="Q276" i="2"/>
  <c r="S276" i="2"/>
  <c r="U276" i="2"/>
  <c r="X276" i="2" s="1"/>
  <c r="Y276" i="2" s="1"/>
  <c r="W276" i="2"/>
  <c r="G277" i="2"/>
  <c r="J277" i="2"/>
  <c r="M277" i="2" s="1"/>
  <c r="L277" i="2"/>
  <c r="O277" i="2"/>
  <c r="R277" i="2" s="1"/>
  <c r="S277" i="2" s="1"/>
  <c r="Q277" i="2"/>
  <c r="U277" i="2"/>
  <c r="X277" i="2" s="1"/>
  <c r="Y277" i="2" s="1"/>
  <c r="W277" i="2"/>
  <c r="G278" i="2"/>
  <c r="J278" i="2"/>
  <c r="M278" i="2" s="1"/>
  <c r="L278" i="2"/>
  <c r="O278" i="2"/>
  <c r="R278" i="2" s="1"/>
  <c r="S278" i="2" s="1"/>
  <c r="Q278" i="2"/>
  <c r="U278" i="2"/>
  <c r="X278" i="2" s="1"/>
  <c r="Y278" i="2" s="1"/>
  <c r="W278" i="2"/>
  <c r="G279" i="2"/>
  <c r="J279" i="2"/>
  <c r="M279" i="2" s="1"/>
  <c r="L279" i="2"/>
  <c r="O279" i="2"/>
  <c r="R279" i="2" s="1"/>
  <c r="Q279" i="2"/>
  <c r="S279" i="2"/>
  <c r="U279" i="2"/>
  <c r="X279" i="2" s="1"/>
  <c r="Y279" i="2" s="1"/>
  <c r="W279" i="2"/>
  <c r="G280" i="2"/>
  <c r="J280" i="2"/>
  <c r="M280" i="2" s="1"/>
  <c r="L280" i="2"/>
  <c r="O280" i="2"/>
  <c r="R280" i="2" s="1"/>
  <c r="Q280" i="2"/>
  <c r="S280" i="2"/>
  <c r="U280" i="2"/>
  <c r="X280" i="2" s="1"/>
  <c r="W280" i="2"/>
  <c r="G281" i="2"/>
  <c r="J281" i="2"/>
  <c r="M281" i="2" s="1"/>
  <c r="L281" i="2"/>
  <c r="O281" i="2"/>
  <c r="R281" i="2" s="1"/>
  <c r="S281" i="2" s="1"/>
  <c r="Q281" i="2"/>
  <c r="U281" i="2"/>
  <c r="X281" i="2" s="1"/>
  <c r="Y281" i="2" s="1"/>
  <c r="W281" i="2"/>
  <c r="G282" i="2"/>
  <c r="J282" i="2"/>
  <c r="O282" i="2"/>
  <c r="U282" i="2"/>
  <c r="G283" i="2"/>
  <c r="J283" i="2"/>
  <c r="O283" i="2"/>
  <c r="U283" i="2"/>
  <c r="G284" i="2"/>
  <c r="J284" i="2"/>
  <c r="M284" i="2" s="1"/>
  <c r="L284" i="2"/>
  <c r="O284" i="2"/>
  <c r="R284" i="2" s="1"/>
  <c r="S284" i="2" s="1"/>
  <c r="Q284" i="2"/>
  <c r="U284" i="2"/>
  <c r="X284" i="2" s="1"/>
  <c r="W284" i="2"/>
  <c r="Y284" i="2"/>
  <c r="G285" i="2"/>
  <c r="J285" i="2"/>
  <c r="M285" i="2" s="1"/>
  <c r="L285" i="2"/>
  <c r="O285" i="2"/>
  <c r="R285" i="2" s="1"/>
  <c r="S285" i="2" s="1"/>
  <c r="Q285" i="2"/>
  <c r="U285" i="2"/>
  <c r="X285" i="2" s="1"/>
  <c r="W285" i="2"/>
  <c r="Y285" i="2"/>
  <c r="G286" i="2"/>
  <c r="J286" i="2"/>
  <c r="M286" i="2" s="1"/>
  <c r="L286" i="2"/>
  <c r="O286" i="2"/>
  <c r="R286" i="2" s="1"/>
  <c r="Q286" i="2"/>
  <c r="S286" i="2"/>
  <c r="U286" i="2"/>
  <c r="X286" i="2" s="1"/>
  <c r="Y286" i="2" s="1"/>
  <c r="W286" i="2"/>
  <c r="G287" i="2"/>
  <c r="J287" i="2"/>
  <c r="L287" i="2"/>
  <c r="M287" i="2"/>
  <c r="O287" i="2"/>
  <c r="R287" i="2" s="1"/>
  <c r="S287" i="2" s="1"/>
  <c r="Q287" i="2"/>
  <c r="U287" i="2"/>
  <c r="X287" i="2" s="1"/>
  <c r="W287" i="2"/>
  <c r="G288" i="2"/>
  <c r="J288" i="2"/>
  <c r="M288" i="2" s="1"/>
  <c r="L288" i="2"/>
  <c r="O288" i="2"/>
  <c r="R288" i="2" s="1"/>
  <c r="Q288" i="2"/>
  <c r="S288" i="2"/>
  <c r="U288" i="2"/>
  <c r="X288" i="2" s="1"/>
  <c r="W288" i="2"/>
  <c r="G289" i="2"/>
  <c r="J289" i="2"/>
  <c r="M289" i="2" s="1"/>
  <c r="L289" i="2"/>
  <c r="O289" i="2"/>
  <c r="R289" i="2" s="1"/>
  <c r="Q289" i="2"/>
  <c r="U289" i="2"/>
  <c r="X289" i="2" s="1"/>
  <c r="Y289" i="2" s="1"/>
  <c r="W289" i="2"/>
  <c r="G290" i="2"/>
  <c r="J290" i="2"/>
  <c r="O290" i="2"/>
  <c r="U290" i="2"/>
  <c r="G291" i="2"/>
  <c r="J291" i="2"/>
  <c r="O291" i="2"/>
  <c r="U291" i="2"/>
  <c r="G292" i="2"/>
  <c r="J292" i="2"/>
  <c r="M292" i="2" s="1"/>
  <c r="L292" i="2"/>
  <c r="O292" i="2"/>
  <c r="R292" i="2" s="1"/>
  <c r="S292" i="2" s="1"/>
  <c r="Q292" i="2"/>
  <c r="U292" i="2"/>
  <c r="X292" i="2" s="1"/>
  <c r="W292" i="2"/>
  <c r="Y292" i="2"/>
  <c r="G293" i="2"/>
  <c r="J293" i="2"/>
  <c r="M293" i="2" s="1"/>
  <c r="L293" i="2"/>
  <c r="O293" i="2"/>
  <c r="R293" i="2" s="1"/>
  <c r="Q293" i="2"/>
  <c r="S293" i="2"/>
  <c r="U293" i="2"/>
  <c r="X293" i="2" s="1"/>
  <c r="Y293" i="2" s="1"/>
  <c r="W293" i="2"/>
  <c r="G294" i="2"/>
  <c r="J294" i="2"/>
  <c r="M294" i="2" s="1"/>
  <c r="L294" i="2"/>
  <c r="O294" i="2"/>
  <c r="R294" i="2" s="1"/>
  <c r="S294" i="2" s="1"/>
  <c r="Q294" i="2"/>
  <c r="U294" i="2"/>
  <c r="X294" i="2" s="1"/>
  <c r="Y294" i="2" s="1"/>
  <c r="W294" i="2"/>
  <c r="G295" i="2"/>
  <c r="J295" i="2"/>
  <c r="M295" i="2" s="1"/>
  <c r="L295" i="2"/>
  <c r="O295" i="2"/>
  <c r="R295" i="2" s="1"/>
  <c r="Q295" i="2"/>
  <c r="S295" i="2"/>
  <c r="U295" i="2"/>
  <c r="X295" i="2" s="1"/>
  <c r="Y295" i="2" s="1"/>
  <c r="W295" i="2"/>
  <c r="G296" i="2"/>
  <c r="J296" i="2"/>
  <c r="M296" i="2" s="1"/>
  <c r="L296" i="2"/>
  <c r="O296" i="2"/>
  <c r="R296" i="2" s="1"/>
  <c r="Q296" i="2"/>
  <c r="S296" i="2"/>
  <c r="U296" i="2"/>
  <c r="X296" i="2" s="1"/>
  <c r="W296" i="2"/>
  <c r="Y296" i="2"/>
  <c r="G297" i="2"/>
  <c r="J297" i="2"/>
  <c r="M297" i="2" s="1"/>
  <c r="L297" i="2"/>
  <c r="O297" i="2"/>
  <c r="R297" i="2" s="1"/>
  <c r="Q297" i="2"/>
  <c r="U297" i="2"/>
  <c r="X297" i="2" s="1"/>
  <c r="W297" i="2"/>
  <c r="Y297" i="2"/>
  <c r="G298" i="2"/>
  <c r="J298" i="2"/>
  <c r="O298" i="2"/>
  <c r="U298" i="2"/>
  <c r="G299" i="2"/>
  <c r="J299" i="2"/>
  <c r="O299" i="2"/>
  <c r="U299" i="2"/>
  <c r="G300" i="2"/>
  <c r="J300" i="2"/>
  <c r="M300" i="2" s="1"/>
  <c r="L300" i="2"/>
  <c r="O300" i="2"/>
  <c r="R300" i="2" s="1"/>
  <c r="Q300" i="2"/>
  <c r="S300" i="2"/>
  <c r="U300" i="2"/>
  <c r="X300" i="2" s="1"/>
  <c r="W300" i="2"/>
  <c r="Y300" i="2"/>
  <c r="G301" i="2"/>
  <c r="J301" i="2"/>
  <c r="M301" i="2" s="1"/>
  <c r="L301" i="2"/>
  <c r="O301" i="2"/>
  <c r="R301" i="2" s="1"/>
  <c r="S301" i="2" s="1"/>
  <c r="Q301" i="2"/>
  <c r="U301" i="2"/>
  <c r="X301" i="2" s="1"/>
  <c r="W301" i="2"/>
  <c r="Y301" i="2"/>
  <c r="G302" i="2"/>
  <c r="J302" i="2"/>
  <c r="M302" i="2" s="1"/>
  <c r="L302" i="2"/>
  <c r="O302" i="2"/>
  <c r="R302" i="2" s="1"/>
  <c r="S302" i="2" s="1"/>
  <c r="Q302" i="2"/>
  <c r="U302" i="2"/>
  <c r="X302" i="2" s="1"/>
  <c r="W302" i="2"/>
  <c r="Y302" i="2"/>
  <c r="G303" i="2"/>
  <c r="J303" i="2"/>
  <c r="M303" i="2" s="1"/>
  <c r="L303" i="2"/>
  <c r="O303" i="2"/>
  <c r="R303" i="2" s="1"/>
  <c r="Q303" i="2"/>
  <c r="S303" i="2"/>
  <c r="U303" i="2"/>
  <c r="X303" i="2" s="1"/>
  <c r="W303" i="2"/>
  <c r="G304" i="2"/>
  <c r="J304" i="2"/>
  <c r="M304" i="2" s="1"/>
  <c r="L304" i="2"/>
  <c r="O304" i="2"/>
  <c r="R304" i="2" s="1"/>
  <c r="S304" i="2" s="1"/>
  <c r="Q304" i="2"/>
  <c r="U304" i="2"/>
  <c r="X304" i="2" s="1"/>
  <c r="W304" i="2"/>
  <c r="G305" i="2"/>
  <c r="J305" i="2"/>
  <c r="M305" i="2" s="1"/>
  <c r="L305" i="2"/>
  <c r="O305" i="2"/>
  <c r="R305" i="2" s="1"/>
  <c r="Q305" i="2"/>
  <c r="U305" i="2"/>
  <c r="X305" i="2" s="1"/>
  <c r="W305" i="2"/>
  <c r="Y305" i="2"/>
  <c r="G306" i="2"/>
  <c r="J306" i="2"/>
  <c r="O306" i="2"/>
  <c r="U306" i="2"/>
  <c r="Y306" i="2"/>
  <c r="G307" i="2"/>
  <c r="J307" i="2"/>
  <c r="O307" i="2"/>
  <c r="U307" i="2"/>
  <c r="G308" i="2"/>
  <c r="J308" i="2"/>
  <c r="M308" i="2" s="1"/>
  <c r="L308" i="2"/>
  <c r="O308" i="2"/>
  <c r="R308" i="2" s="1"/>
  <c r="S308" i="2" s="1"/>
  <c r="Q308" i="2"/>
  <c r="U308" i="2"/>
  <c r="X308" i="2" s="1"/>
  <c r="W308" i="2"/>
  <c r="Y308" i="2"/>
  <c r="G309" i="2"/>
  <c r="J309" i="2"/>
  <c r="M309" i="2" s="1"/>
  <c r="L309" i="2"/>
  <c r="O309" i="2"/>
  <c r="R309" i="2" s="1"/>
  <c r="Q309" i="2"/>
  <c r="S309" i="2"/>
  <c r="U309" i="2"/>
  <c r="X309" i="2" s="1"/>
  <c r="Y309" i="2" s="1"/>
  <c r="W309" i="2"/>
  <c r="G310" i="2"/>
  <c r="J310" i="2"/>
  <c r="M310" i="2" s="1"/>
  <c r="L310" i="2"/>
  <c r="O310" i="2"/>
  <c r="R310" i="2" s="1"/>
  <c r="Q310" i="2"/>
  <c r="S310" i="2"/>
  <c r="U310" i="2"/>
  <c r="X310" i="2" s="1"/>
  <c r="W310" i="2"/>
  <c r="Y310" i="2"/>
  <c r="G311" i="2"/>
  <c r="J311" i="2"/>
  <c r="M311" i="2" s="1"/>
  <c r="L311" i="2"/>
  <c r="O311" i="2"/>
  <c r="R311" i="2" s="1"/>
  <c r="S311" i="2" s="1"/>
  <c r="Q311" i="2"/>
  <c r="U311" i="2"/>
  <c r="X311" i="2" s="1"/>
  <c r="W311" i="2"/>
  <c r="G312" i="2"/>
  <c r="J312" i="2"/>
  <c r="M312" i="2" s="1"/>
  <c r="L312" i="2"/>
  <c r="O312" i="2"/>
  <c r="R312" i="2" s="1"/>
  <c r="S312" i="2" s="1"/>
  <c r="Q312" i="2"/>
  <c r="U312" i="2"/>
  <c r="X312" i="2" s="1"/>
  <c r="W312" i="2"/>
  <c r="G313" i="2"/>
  <c r="J313" i="2"/>
  <c r="M313" i="2" s="1"/>
  <c r="L313" i="2"/>
  <c r="O313" i="2"/>
  <c r="R313" i="2" s="1"/>
  <c r="Q313" i="2"/>
  <c r="U313" i="2"/>
  <c r="X313" i="2" s="1"/>
  <c r="Y313" i="2" s="1"/>
  <c r="W313" i="2"/>
  <c r="G314" i="2"/>
  <c r="J314" i="2"/>
  <c r="O314" i="2"/>
  <c r="U314" i="2"/>
  <c r="Y314" i="2"/>
  <c r="G315" i="2"/>
  <c r="J315" i="2"/>
  <c r="O315" i="2"/>
  <c r="U315" i="2"/>
  <c r="G316" i="2"/>
  <c r="J316" i="2"/>
  <c r="M316" i="2" s="1"/>
  <c r="L316" i="2"/>
  <c r="O316" i="2"/>
  <c r="R316" i="2" s="1"/>
  <c r="Q316" i="2"/>
  <c r="S316" i="2"/>
  <c r="U316" i="2"/>
  <c r="X316" i="2" s="1"/>
  <c r="W316" i="2"/>
  <c r="Y316" i="2"/>
  <c r="G317" i="2"/>
  <c r="J317" i="2"/>
  <c r="M317" i="2" s="1"/>
  <c r="L317" i="2"/>
  <c r="O317" i="2"/>
  <c r="R317" i="2" s="1"/>
  <c r="Q317" i="2"/>
  <c r="S317" i="2"/>
  <c r="U317" i="2"/>
  <c r="X317" i="2" s="1"/>
  <c r="Y317" i="2" s="1"/>
  <c r="W317" i="2"/>
  <c r="G318" i="2"/>
  <c r="J318" i="2"/>
  <c r="M318" i="2" s="1"/>
  <c r="L318" i="2"/>
  <c r="O318" i="2"/>
  <c r="R318" i="2" s="1"/>
  <c r="Q318" i="2"/>
  <c r="S318" i="2"/>
  <c r="U318" i="2"/>
  <c r="X318" i="2" s="1"/>
  <c r="W318" i="2"/>
  <c r="Y318" i="2"/>
  <c r="G319" i="2"/>
  <c r="J319" i="2"/>
  <c r="M319" i="2" s="1"/>
  <c r="L319" i="2"/>
  <c r="O319" i="2"/>
  <c r="R319" i="2" s="1"/>
  <c r="S319" i="2" s="1"/>
  <c r="Q319" i="2"/>
  <c r="U319" i="2"/>
  <c r="X319" i="2" s="1"/>
  <c r="W319" i="2"/>
  <c r="Y319" i="2"/>
  <c r="G320" i="2"/>
  <c r="J320" i="2"/>
  <c r="M320" i="2" s="1"/>
  <c r="L320" i="2"/>
  <c r="O320" i="2"/>
  <c r="R320" i="2" s="1"/>
  <c r="Q320" i="2"/>
  <c r="S320" i="2"/>
  <c r="U320" i="2"/>
  <c r="X320" i="2" s="1"/>
  <c r="W320" i="2"/>
  <c r="Y320" i="2"/>
  <c r="G321" i="2"/>
  <c r="J321" i="2"/>
  <c r="M321" i="2" s="1"/>
  <c r="L321" i="2"/>
  <c r="O321" i="2"/>
  <c r="R321" i="2" s="1"/>
  <c r="Q321" i="2"/>
  <c r="U321" i="2"/>
  <c r="X321" i="2" s="1"/>
  <c r="W321" i="2"/>
  <c r="Y321" i="2"/>
  <c r="G322" i="2"/>
  <c r="J322" i="2"/>
  <c r="O322" i="2"/>
  <c r="U322" i="2"/>
  <c r="G323" i="2"/>
  <c r="J323" i="2"/>
  <c r="O323" i="2"/>
  <c r="U323" i="2"/>
  <c r="G324" i="2"/>
  <c r="J324" i="2"/>
  <c r="M324" i="2" s="1"/>
  <c r="L324" i="2"/>
  <c r="O324" i="2"/>
  <c r="R324" i="2" s="1"/>
  <c r="Q324" i="2"/>
  <c r="S324" i="2"/>
  <c r="U324" i="2"/>
  <c r="X324" i="2" s="1"/>
  <c r="Y324" i="2" s="1"/>
  <c r="W324" i="2"/>
  <c r="G325" i="2"/>
  <c r="J325" i="2"/>
  <c r="M325" i="2" s="1"/>
  <c r="L325" i="2"/>
  <c r="O325" i="2"/>
  <c r="R325" i="2" s="1"/>
  <c r="Q325" i="2"/>
  <c r="S325" i="2"/>
  <c r="U325" i="2"/>
  <c r="W325" i="2"/>
  <c r="X325" i="2"/>
  <c r="Y325" i="2"/>
  <c r="G326" i="2"/>
  <c r="J326" i="2"/>
  <c r="M326" i="2" s="1"/>
  <c r="L326" i="2"/>
  <c r="O326" i="2"/>
  <c r="R326" i="2" s="1"/>
  <c r="S326" i="2" s="1"/>
  <c r="Q326" i="2"/>
  <c r="U326" i="2"/>
  <c r="X326" i="2" s="1"/>
  <c r="W326" i="2"/>
  <c r="Y326" i="2"/>
  <c r="G327" i="2"/>
  <c r="J327" i="2"/>
  <c r="M327" i="2" s="1"/>
  <c r="L327" i="2"/>
  <c r="O327" i="2"/>
  <c r="R327" i="2" s="1"/>
  <c r="S327" i="2" s="1"/>
  <c r="Q327" i="2"/>
  <c r="U327" i="2"/>
  <c r="X327" i="2" s="1"/>
  <c r="W327" i="2"/>
  <c r="G328" i="2"/>
  <c r="J328" i="2"/>
  <c r="M328" i="2" s="1"/>
  <c r="L328" i="2"/>
  <c r="O328" i="2"/>
  <c r="R328" i="2" s="1"/>
  <c r="S328" i="2" s="1"/>
  <c r="Q328" i="2"/>
  <c r="U328" i="2"/>
  <c r="X328" i="2" s="1"/>
  <c r="W328" i="2"/>
  <c r="G329" i="2"/>
  <c r="J329" i="2"/>
  <c r="M329" i="2" s="1"/>
  <c r="L329" i="2"/>
  <c r="O329" i="2"/>
  <c r="R329" i="2" s="1"/>
  <c r="Q329" i="2"/>
  <c r="U329" i="2"/>
  <c r="X329" i="2" s="1"/>
  <c r="Y329" i="2" s="1"/>
  <c r="W329" i="2"/>
  <c r="G330" i="2"/>
  <c r="J330" i="2"/>
  <c r="O330" i="2"/>
  <c r="U330" i="2"/>
  <c r="G331" i="2"/>
  <c r="J331" i="2"/>
  <c r="O331" i="2"/>
  <c r="U331" i="2"/>
  <c r="G332" i="2"/>
  <c r="J332" i="2"/>
  <c r="M332" i="2" s="1"/>
  <c r="L332" i="2"/>
  <c r="O332" i="2"/>
  <c r="R332" i="2" s="1"/>
  <c r="S332" i="2" s="1"/>
  <c r="Q332" i="2"/>
  <c r="U332" i="2"/>
  <c r="X332" i="2" s="1"/>
  <c r="Y332" i="2" s="1"/>
  <c r="W332" i="2"/>
  <c r="G333" i="2"/>
  <c r="J333" i="2"/>
  <c r="M333" i="2" s="1"/>
  <c r="L333" i="2"/>
  <c r="O333" i="2"/>
  <c r="R333" i="2" s="1"/>
  <c r="Q333" i="2"/>
  <c r="S333" i="2"/>
  <c r="U333" i="2"/>
  <c r="X333" i="2" s="1"/>
  <c r="W333" i="2"/>
  <c r="Y333" i="2"/>
  <c r="G334" i="2"/>
  <c r="J334" i="2"/>
  <c r="M334" i="2" s="1"/>
  <c r="L334" i="2"/>
  <c r="O334" i="2"/>
  <c r="R334" i="2" s="1"/>
  <c r="S334" i="2" s="1"/>
  <c r="Q334" i="2"/>
  <c r="U334" i="2"/>
  <c r="X334" i="2" s="1"/>
  <c r="Y334" i="2" s="1"/>
  <c r="W334" i="2"/>
  <c r="G335" i="2"/>
  <c r="J335" i="2"/>
  <c r="M335" i="2" s="1"/>
  <c r="L335" i="2"/>
  <c r="O335" i="2"/>
  <c r="R335" i="2" s="1"/>
  <c r="S335" i="2" s="1"/>
  <c r="Q335" i="2"/>
  <c r="U335" i="2"/>
  <c r="X335" i="2" s="1"/>
  <c r="Y335" i="2" s="1"/>
  <c r="W335" i="2"/>
  <c r="G336" i="2"/>
  <c r="J336" i="2"/>
  <c r="M336" i="2" s="1"/>
  <c r="L336" i="2"/>
  <c r="O336" i="2"/>
  <c r="R336" i="2" s="1"/>
  <c r="S336" i="2" s="1"/>
  <c r="Q336" i="2"/>
  <c r="U336" i="2"/>
  <c r="X336" i="2" s="1"/>
  <c r="Y336" i="2" s="1"/>
  <c r="W336" i="2"/>
  <c r="G337" i="2"/>
  <c r="J337" i="2"/>
  <c r="M337" i="2" s="1"/>
  <c r="L337" i="2"/>
  <c r="O337" i="2"/>
  <c r="R337" i="2" s="1"/>
  <c r="Q337" i="2"/>
  <c r="U337" i="2"/>
  <c r="W337" i="2"/>
  <c r="X337" i="2"/>
  <c r="Y337" i="2" s="1"/>
  <c r="G338" i="2"/>
  <c r="J338" i="2"/>
  <c r="O338" i="2"/>
  <c r="U338" i="2"/>
  <c r="G339" i="2"/>
  <c r="J339" i="2"/>
  <c r="O339" i="2"/>
  <c r="S339" i="2"/>
  <c r="U339" i="2"/>
  <c r="G340" i="2"/>
  <c r="J340" i="2"/>
  <c r="M340" i="2" s="1"/>
  <c r="L340" i="2"/>
  <c r="O340" i="2"/>
  <c r="R340" i="2" s="1"/>
  <c r="S340" i="2" s="1"/>
  <c r="Q340" i="2"/>
  <c r="U340" i="2"/>
  <c r="X340" i="2" s="1"/>
  <c r="W340" i="2"/>
  <c r="Y340" i="2"/>
  <c r="G341" i="2"/>
  <c r="J341" i="2"/>
  <c r="M341" i="2" s="1"/>
  <c r="L341" i="2"/>
  <c r="O341" i="2"/>
  <c r="R341" i="2" s="1"/>
  <c r="S341" i="2" s="1"/>
  <c r="Q341" i="2"/>
  <c r="U341" i="2"/>
  <c r="X341" i="2" s="1"/>
  <c r="W341" i="2"/>
  <c r="Y341" i="2"/>
  <c r="G342" i="2"/>
  <c r="J342" i="2"/>
  <c r="M342" i="2" s="1"/>
  <c r="L342" i="2"/>
  <c r="O342" i="2"/>
  <c r="R342" i="2" s="1"/>
  <c r="S342" i="2" s="1"/>
  <c r="Q342" i="2"/>
  <c r="U342" i="2"/>
  <c r="X342" i="2" s="1"/>
  <c r="W342" i="2"/>
  <c r="Y342" i="2"/>
  <c r="G343" i="2"/>
  <c r="J343" i="2"/>
  <c r="M343" i="2" s="1"/>
  <c r="L343" i="2"/>
  <c r="O343" i="2"/>
  <c r="R343" i="2" s="1"/>
  <c r="S343" i="2" s="1"/>
  <c r="Q343" i="2"/>
  <c r="U343" i="2"/>
  <c r="X343" i="2" s="1"/>
  <c r="W343" i="2"/>
  <c r="G344" i="2"/>
  <c r="J344" i="2"/>
  <c r="M344" i="2" s="1"/>
  <c r="L344" i="2"/>
  <c r="O344" i="2"/>
  <c r="R344" i="2" s="1"/>
  <c r="Q344" i="2"/>
  <c r="S344" i="2"/>
  <c r="U344" i="2"/>
  <c r="X344" i="2" s="1"/>
  <c r="W344" i="2"/>
  <c r="Y344" i="2"/>
  <c r="G345" i="2"/>
  <c r="J345" i="2"/>
  <c r="M345" i="2" s="1"/>
  <c r="L345" i="2"/>
  <c r="O345" i="2"/>
  <c r="R345" i="2" s="1"/>
  <c r="Q345" i="2"/>
  <c r="S345" i="2"/>
  <c r="U345" i="2"/>
  <c r="X345" i="2" s="1"/>
  <c r="W345" i="2"/>
  <c r="Y345" i="2"/>
  <c r="G346" i="2"/>
  <c r="J346" i="2"/>
  <c r="O346" i="2"/>
  <c r="U346" i="2"/>
  <c r="G347" i="2"/>
  <c r="J347" i="2"/>
  <c r="O347" i="2"/>
  <c r="U347" i="2"/>
  <c r="G348" i="2"/>
  <c r="J348" i="2"/>
  <c r="M348" i="2" s="1"/>
  <c r="L348" i="2"/>
  <c r="O348" i="2"/>
  <c r="R348" i="2" s="1"/>
  <c r="Q348" i="2"/>
  <c r="S348" i="2"/>
  <c r="U348" i="2"/>
  <c r="X348" i="2" s="1"/>
  <c r="Y348" i="2" s="1"/>
  <c r="W348" i="2"/>
  <c r="G349" i="2"/>
  <c r="J349" i="2"/>
  <c r="M349" i="2" s="1"/>
  <c r="L349" i="2"/>
  <c r="O349" i="2"/>
  <c r="R349" i="2" s="1"/>
  <c r="S349" i="2" s="1"/>
  <c r="Q349" i="2"/>
  <c r="U349" i="2"/>
  <c r="X349" i="2" s="1"/>
  <c r="Y349" i="2" s="1"/>
  <c r="W349" i="2"/>
  <c r="G350" i="2"/>
  <c r="J350" i="2"/>
  <c r="M350" i="2" s="1"/>
  <c r="L350" i="2"/>
  <c r="O350" i="2"/>
  <c r="R350" i="2" s="1"/>
  <c r="Q350" i="2"/>
  <c r="S350" i="2"/>
  <c r="U350" i="2"/>
  <c r="X350" i="2" s="1"/>
  <c r="Y350" i="2" s="1"/>
  <c r="W350" i="2"/>
  <c r="G351" i="2"/>
  <c r="J351" i="2"/>
  <c r="M351" i="2" s="1"/>
  <c r="L351" i="2"/>
  <c r="O351" i="2"/>
  <c r="R351" i="2" s="1"/>
  <c r="Q351" i="2"/>
  <c r="S351" i="2"/>
  <c r="U351" i="2"/>
  <c r="X351" i="2" s="1"/>
  <c r="W351" i="2"/>
  <c r="G352" i="2"/>
  <c r="J352" i="2"/>
  <c r="M352" i="2" s="1"/>
  <c r="L352" i="2"/>
  <c r="O352" i="2"/>
  <c r="R352" i="2" s="1"/>
  <c r="Q352" i="2"/>
  <c r="S352" i="2"/>
  <c r="U352" i="2"/>
  <c r="X352" i="2" s="1"/>
  <c r="W352" i="2"/>
  <c r="Y352" i="2"/>
  <c r="G353" i="2"/>
  <c r="J353" i="2"/>
  <c r="M353" i="2" s="1"/>
  <c r="L353" i="2"/>
  <c r="O353" i="2"/>
  <c r="R353" i="2" s="1"/>
  <c r="Q353" i="2"/>
  <c r="U353" i="2"/>
  <c r="X353" i="2" s="1"/>
  <c r="W353" i="2"/>
  <c r="Y353" i="2"/>
  <c r="G354" i="2"/>
  <c r="J354" i="2"/>
  <c r="O354" i="2"/>
  <c r="U354" i="2"/>
  <c r="G355" i="2"/>
  <c r="J355" i="2"/>
  <c r="O355" i="2"/>
  <c r="U355" i="2"/>
  <c r="G356" i="2"/>
  <c r="J356" i="2"/>
  <c r="M356" i="2" s="1"/>
  <c r="L356" i="2"/>
  <c r="O356" i="2"/>
  <c r="R356" i="2" s="1"/>
  <c r="Q356" i="2"/>
  <c r="S356" i="2"/>
  <c r="U356" i="2"/>
  <c r="X356" i="2" s="1"/>
  <c r="W356" i="2"/>
  <c r="Y356" i="2"/>
  <c r="G357" i="2"/>
  <c r="J357" i="2"/>
  <c r="M357" i="2" s="1"/>
  <c r="L357" i="2"/>
  <c r="O357" i="2"/>
  <c r="R357" i="2" s="1"/>
  <c r="Q357" i="2"/>
  <c r="S357" i="2"/>
  <c r="U357" i="2"/>
  <c r="X357" i="2" s="1"/>
  <c r="Y357" i="2" s="1"/>
  <c r="W357" i="2"/>
  <c r="G358" i="2"/>
  <c r="J358" i="2"/>
  <c r="M358" i="2" s="1"/>
  <c r="L358" i="2"/>
  <c r="O358" i="2"/>
  <c r="R358" i="2" s="1"/>
  <c r="S358" i="2" s="1"/>
  <c r="Q358" i="2"/>
  <c r="U358" i="2"/>
  <c r="X358" i="2" s="1"/>
  <c r="Y358" i="2" s="1"/>
  <c r="W358" i="2"/>
  <c r="G359" i="2"/>
  <c r="J359" i="2"/>
  <c r="M359" i="2" s="1"/>
  <c r="L359" i="2"/>
  <c r="O359" i="2"/>
  <c r="R359" i="2" s="1"/>
  <c r="S359" i="2" s="1"/>
  <c r="Q359" i="2"/>
  <c r="U359" i="2"/>
  <c r="X359" i="2" s="1"/>
  <c r="Y359" i="2" s="1"/>
  <c r="W359" i="2"/>
  <c r="G360" i="2"/>
  <c r="J360" i="2"/>
  <c r="M360" i="2" s="1"/>
  <c r="L360" i="2"/>
  <c r="O360" i="2"/>
  <c r="R360" i="2" s="1"/>
  <c r="S360" i="2" s="1"/>
  <c r="Q360" i="2"/>
  <c r="U360" i="2"/>
  <c r="X360" i="2" s="1"/>
  <c r="Y360" i="2" s="1"/>
  <c r="W360" i="2"/>
  <c r="G361" i="2"/>
  <c r="J361" i="2"/>
  <c r="M361" i="2" s="1"/>
  <c r="L361" i="2"/>
  <c r="O361" i="2"/>
  <c r="R361" i="2" s="1"/>
  <c r="Q361" i="2"/>
  <c r="U361" i="2"/>
  <c r="X361" i="2" s="1"/>
  <c r="W361" i="2"/>
  <c r="Y361" i="2"/>
  <c r="G362" i="2"/>
  <c r="J362" i="2"/>
  <c r="O362" i="2"/>
  <c r="U362" i="2"/>
  <c r="G363" i="2"/>
  <c r="J363" i="2"/>
  <c r="O363" i="2"/>
  <c r="U363" i="2"/>
  <c r="G364" i="2"/>
  <c r="J364" i="2"/>
  <c r="M364" i="2" s="1"/>
  <c r="L364" i="2"/>
  <c r="O364" i="2"/>
  <c r="R364" i="2" s="1"/>
  <c r="Q364" i="2"/>
  <c r="S364" i="2"/>
  <c r="U364" i="2"/>
  <c r="X364" i="2" s="1"/>
  <c r="Y364" i="2" s="1"/>
  <c r="W364" i="2"/>
  <c r="G365" i="2"/>
  <c r="J365" i="2"/>
  <c r="M365" i="2" s="1"/>
  <c r="L365" i="2"/>
  <c r="O365" i="2"/>
  <c r="R365" i="2" s="1"/>
  <c r="Q365" i="2"/>
  <c r="S365" i="2"/>
  <c r="U365" i="2"/>
  <c r="X365" i="2" s="1"/>
  <c r="Y365" i="2" s="1"/>
  <c r="W365" i="2"/>
  <c r="G366" i="2"/>
  <c r="J366" i="2"/>
  <c r="M366" i="2" s="1"/>
  <c r="L366" i="2"/>
  <c r="O366" i="2"/>
  <c r="R366" i="2" s="1"/>
  <c r="S366" i="2" s="1"/>
  <c r="Q366" i="2"/>
  <c r="U366" i="2"/>
  <c r="X366" i="2" s="1"/>
  <c r="W366" i="2"/>
  <c r="Y366" i="2"/>
  <c r="G367" i="2"/>
  <c r="J367" i="2"/>
  <c r="M367" i="2" s="1"/>
  <c r="L367" i="2"/>
  <c r="O367" i="2"/>
  <c r="R367" i="2" s="1"/>
  <c r="S367" i="2" s="1"/>
  <c r="Q367" i="2"/>
  <c r="U367" i="2"/>
  <c r="X367" i="2" s="1"/>
  <c r="W367" i="2"/>
  <c r="G368" i="2"/>
  <c r="J368" i="2"/>
  <c r="M368" i="2" s="1"/>
  <c r="L368" i="2"/>
  <c r="O368" i="2"/>
  <c r="R368" i="2" s="1"/>
  <c r="S368" i="2" s="1"/>
  <c r="Q368" i="2"/>
  <c r="U368" i="2"/>
  <c r="X368" i="2" s="1"/>
  <c r="W368" i="2"/>
  <c r="G369" i="2"/>
  <c r="J369" i="2"/>
  <c r="M369" i="2" s="1"/>
  <c r="L369" i="2"/>
  <c r="O369" i="2"/>
  <c r="R369" i="2" s="1"/>
  <c r="Q369" i="2"/>
  <c r="U369" i="2"/>
  <c r="X369" i="2" s="1"/>
  <c r="Y369" i="2" s="1"/>
  <c r="W369" i="2"/>
  <c r="G370" i="2"/>
  <c r="J370" i="2"/>
  <c r="O370" i="2"/>
  <c r="U370" i="2"/>
  <c r="G371" i="2"/>
  <c r="J371" i="2"/>
  <c r="O371" i="2"/>
  <c r="U371" i="2"/>
  <c r="G372" i="2"/>
  <c r="J372" i="2"/>
  <c r="M372" i="2" s="1"/>
  <c r="L372" i="2"/>
  <c r="O372" i="2"/>
  <c r="R372" i="2" s="1"/>
  <c r="S372" i="2" s="1"/>
  <c r="Q372" i="2"/>
  <c r="U372" i="2"/>
  <c r="X372" i="2" s="1"/>
  <c r="W372" i="2"/>
  <c r="Y372" i="2"/>
  <c r="G373" i="2"/>
  <c r="J373" i="2"/>
  <c r="M373" i="2" s="1"/>
  <c r="L373" i="2"/>
  <c r="O373" i="2"/>
  <c r="R373" i="2" s="1"/>
  <c r="S373" i="2" s="1"/>
  <c r="Q373" i="2"/>
  <c r="U373" i="2"/>
  <c r="X373" i="2" s="1"/>
  <c r="W373" i="2"/>
  <c r="Y373" i="2"/>
  <c r="G374" i="2"/>
  <c r="J374" i="2"/>
  <c r="M374" i="2" s="1"/>
  <c r="L374" i="2"/>
  <c r="O374" i="2"/>
  <c r="R374" i="2" s="1"/>
  <c r="S374" i="2" s="1"/>
  <c r="Q374" i="2"/>
  <c r="U374" i="2"/>
  <c r="W374" i="2"/>
  <c r="X374" i="2"/>
  <c r="Y374" i="2" s="1"/>
  <c r="G375" i="2"/>
  <c r="J375" i="2"/>
  <c r="M375" i="2" s="1"/>
  <c r="L375" i="2"/>
  <c r="O375" i="2"/>
  <c r="R375" i="2" s="1"/>
  <c r="Q375" i="2"/>
  <c r="S375" i="2"/>
  <c r="U375" i="2"/>
  <c r="X375" i="2" s="1"/>
  <c r="W375" i="2"/>
  <c r="Y375" i="2"/>
  <c r="G376" i="2"/>
  <c r="J376" i="2"/>
  <c r="M376" i="2" s="1"/>
  <c r="L376" i="2"/>
  <c r="O376" i="2"/>
  <c r="R376" i="2" s="1"/>
  <c r="Q376" i="2"/>
  <c r="S376" i="2"/>
  <c r="U376" i="2"/>
  <c r="X376" i="2" s="1"/>
  <c r="Y376" i="2" s="1"/>
  <c r="W376" i="2"/>
  <c r="G377" i="2"/>
  <c r="J377" i="2"/>
  <c r="M377" i="2" s="1"/>
  <c r="L377" i="2"/>
  <c r="O377" i="2"/>
  <c r="R377" i="2" s="1"/>
  <c r="Q377" i="2"/>
  <c r="U377" i="2"/>
  <c r="X377" i="2" s="1"/>
  <c r="Y377" i="2" s="1"/>
  <c r="W377" i="2"/>
  <c r="G378" i="2"/>
  <c r="J378" i="2"/>
  <c r="O378" i="2"/>
  <c r="U378" i="2"/>
  <c r="G379" i="2"/>
  <c r="J379" i="2"/>
  <c r="O379" i="2"/>
  <c r="U379" i="2"/>
  <c r="G380" i="2"/>
  <c r="J380" i="2"/>
  <c r="M380" i="2" s="1"/>
  <c r="L380" i="2"/>
  <c r="O380" i="2"/>
  <c r="R380" i="2" s="1"/>
  <c r="Q380" i="2"/>
  <c r="S380" i="2"/>
  <c r="U380" i="2"/>
  <c r="X380" i="2" s="1"/>
  <c r="Y380" i="2" s="1"/>
  <c r="W380" i="2"/>
  <c r="G381" i="2"/>
  <c r="J381" i="2"/>
  <c r="M381" i="2" s="1"/>
  <c r="L381" i="2"/>
  <c r="O381" i="2"/>
  <c r="Q381" i="2"/>
  <c r="R381" i="2"/>
  <c r="S381" i="2" s="1"/>
  <c r="U381" i="2"/>
  <c r="X381" i="2" s="1"/>
  <c r="Y381" i="2" s="1"/>
  <c r="W381" i="2"/>
  <c r="G382" i="2"/>
  <c r="J382" i="2"/>
  <c r="M382" i="2" s="1"/>
  <c r="L382" i="2"/>
  <c r="O382" i="2"/>
  <c r="R382" i="2" s="1"/>
  <c r="Q382" i="2"/>
  <c r="S382" i="2"/>
  <c r="U382" i="2"/>
  <c r="X382" i="2" s="1"/>
  <c r="W382" i="2"/>
  <c r="Y382" i="2"/>
  <c r="G383" i="2"/>
  <c r="J383" i="2"/>
  <c r="M383" i="2" s="1"/>
  <c r="L383" i="2"/>
  <c r="O383" i="2"/>
  <c r="R383" i="2" s="1"/>
  <c r="Q383" i="2"/>
  <c r="S383" i="2"/>
  <c r="U383" i="2"/>
  <c r="X383" i="2" s="1"/>
  <c r="W383" i="2"/>
  <c r="Y383" i="2"/>
  <c r="G384" i="2"/>
  <c r="J384" i="2"/>
  <c r="M384" i="2" s="1"/>
  <c r="L384" i="2"/>
  <c r="O384" i="2"/>
  <c r="R384" i="2" s="1"/>
  <c r="S384" i="2" s="1"/>
  <c r="Q384" i="2"/>
  <c r="U384" i="2"/>
  <c r="X384" i="2" s="1"/>
  <c r="W384" i="2"/>
  <c r="Y384" i="2"/>
  <c r="G385" i="2"/>
  <c r="J385" i="2"/>
  <c r="M385" i="2" s="1"/>
  <c r="L385" i="2"/>
  <c r="O385" i="2"/>
  <c r="R385" i="2" s="1"/>
  <c r="Q385" i="2"/>
  <c r="U385" i="2"/>
  <c r="X385" i="2" s="1"/>
  <c r="W385" i="2"/>
  <c r="Y385" i="2"/>
  <c r="G386" i="2"/>
  <c r="J386" i="2"/>
  <c r="O386" i="2"/>
  <c r="U386" i="2"/>
  <c r="G387" i="2"/>
  <c r="J387" i="2"/>
  <c r="O387" i="2"/>
  <c r="U387" i="2"/>
  <c r="G388" i="2"/>
  <c r="J388" i="2"/>
  <c r="M388" i="2" s="1"/>
  <c r="L388" i="2"/>
  <c r="O388" i="2"/>
  <c r="R388" i="2" s="1"/>
  <c r="Q388" i="2"/>
  <c r="S388" i="2"/>
  <c r="U388" i="2"/>
  <c r="W388" i="2"/>
  <c r="X388" i="2"/>
  <c r="Y388" i="2" s="1"/>
  <c r="G389" i="2"/>
  <c r="J389" i="2"/>
  <c r="M389" i="2" s="1"/>
  <c r="L389" i="2"/>
  <c r="O389" i="2"/>
  <c r="Q389" i="2"/>
  <c r="R389" i="2"/>
  <c r="S389" i="2" s="1"/>
  <c r="U389" i="2"/>
  <c r="X389" i="2" s="1"/>
  <c r="W389" i="2"/>
  <c r="Y389" i="2"/>
  <c r="G390" i="2"/>
  <c r="J390" i="2"/>
  <c r="M390" i="2" s="1"/>
  <c r="L390" i="2"/>
  <c r="O390" i="2"/>
  <c r="R390" i="2" s="1"/>
  <c r="Q390" i="2"/>
  <c r="S390" i="2"/>
  <c r="U390" i="2"/>
  <c r="X390" i="2" s="1"/>
  <c r="W390" i="2"/>
  <c r="Y390" i="2"/>
  <c r="G391" i="2"/>
  <c r="J391" i="2"/>
  <c r="M391" i="2" s="1"/>
  <c r="L391" i="2"/>
  <c r="O391" i="2"/>
  <c r="R391" i="2" s="1"/>
  <c r="S391" i="2" s="1"/>
  <c r="Q391" i="2"/>
  <c r="U391" i="2"/>
  <c r="X391" i="2" s="1"/>
  <c r="W391" i="2"/>
  <c r="Y391" i="2"/>
  <c r="G392" i="2"/>
  <c r="J392" i="2"/>
  <c r="M392" i="2" s="1"/>
  <c r="L392" i="2"/>
  <c r="O392" i="2"/>
  <c r="R392" i="2" s="1"/>
  <c r="S392" i="2" s="1"/>
  <c r="Q392" i="2"/>
  <c r="U392" i="2"/>
  <c r="X392" i="2" s="1"/>
  <c r="W392" i="2"/>
  <c r="Y392" i="2"/>
  <c r="G393" i="2"/>
  <c r="J393" i="2"/>
  <c r="M393" i="2" s="1"/>
  <c r="L393" i="2"/>
  <c r="O393" i="2"/>
  <c r="R393" i="2" s="1"/>
  <c r="Q393" i="2"/>
  <c r="U393" i="2"/>
  <c r="X393" i="2" s="1"/>
  <c r="W393" i="2"/>
  <c r="Y393" i="2"/>
  <c r="G394" i="2"/>
  <c r="J394" i="2"/>
  <c r="O394" i="2"/>
  <c r="U394" i="2"/>
  <c r="G395" i="2"/>
  <c r="J395" i="2"/>
  <c r="O395" i="2"/>
  <c r="S395" i="2"/>
  <c r="U395" i="2"/>
  <c r="G396" i="2"/>
  <c r="J396" i="2"/>
  <c r="M396" i="2" s="1"/>
  <c r="L396" i="2"/>
  <c r="O396" i="2"/>
  <c r="R396" i="2" s="1"/>
  <c r="S396" i="2" s="1"/>
  <c r="Q396" i="2"/>
  <c r="U396" i="2"/>
  <c r="W396" i="2"/>
  <c r="X396" i="2"/>
  <c r="Y396" i="2"/>
  <c r="G397" i="2"/>
  <c r="J397" i="2"/>
  <c r="L397" i="2"/>
  <c r="M397" i="2"/>
  <c r="O397" i="2"/>
  <c r="Q397" i="2"/>
  <c r="R397" i="2"/>
  <c r="S397" i="2"/>
  <c r="U397" i="2"/>
  <c r="X397" i="2" s="1"/>
  <c r="W397" i="2"/>
  <c r="Y397" i="2"/>
  <c r="G398" i="2"/>
  <c r="J398" i="2"/>
  <c r="M398" i="2" s="1"/>
  <c r="L398" i="2"/>
  <c r="O398" i="2"/>
  <c r="R398" i="2" s="1"/>
  <c r="Q398" i="2"/>
  <c r="S398" i="2"/>
  <c r="U398" i="2"/>
  <c r="X398" i="2" s="1"/>
  <c r="W398" i="2"/>
  <c r="Y398" i="2"/>
  <c r="G399" i="2"/>
  <c r="J399" i="2"/>
  <c r="M399" i="2" s="1"/>
  <c r="L399" i="2"/>
  <c r="O399" i="2"/>
  <c r="R399" i="2" s="1"/>
  <c r="S399" i="2" s="1"/>
  <c r="Q399" i="2"/>
  <c r="U399" i="2"/>
  <c r="X399" i="2" s="1"/>
  <c r="W399" i="2"/>
  <c r="G400" i="2"/>
  <c r="J400" i="2"/>
  <c r="M400" i="2" s="1"/>
  <c r="L400" i="2"/>
  <c r="O400" i="2"/>
  <c r="R400" i="2" s="1"/>
  <c r="S400" i="2" s="1"/>
  <c r="Q400" i="2"/>
  <c r="U400" i="2"/>
  <c r="X400" i="2" s="1"/>
  <c r="W400" i="2"/>
  <c r="G401" i="2"/>
  <c r="J401" i="2"/>
  <c r="M401" i="2" s="1"/>
  <c r="L401" i="2"/>
  <c r="O401" i="2"/>
  <c r="R401" i="2" s="1"/>
  <c r="Q401" i="2"/>
  <c r="S401" i="2"/>
  <c r="U401" i="2"/>
  <c r="X401" i="2" s="1"/>
  <c r="W401" i="2"/>
  <c r="Y401" i="2"/>
  <c r="G402" i="2"/>
  <c r="J402" i="2"/>
  <c r="O402" i="2"/>
  <c r="U402" i="2"/>
  <c r="G403" i="2"/>
  <c r="J403" i="2"/>
  <c r="O403" i="2"/>
  <c r="U403" i="2"/>
  <c r="G404" i="2"/>
  <c r="J404" i="2"/>
  <c r="M404" i="2" s="1"/>
  <c r="L404" i="2"/>
  <c r="O404" i="2"/>
  <c r="R404" i="2" s="1"/>
  <c r="Q404" i="2"/>
  <c r="S404" i="2"/>
  <c r="U404" i="2"/>
  <c r="W404" i="2"/>
  <c r="X404" i="2"/>
  <c r="Y404" i="2"/>
  <c r="G405" i="2"/>
  <c r="J405" i="2"/>
  <c r="M405" i="2" s="1"/>
  <c r="L405" i="2"/>
  <c r="O405" i="2"/>
  <c r="Q405" i="2"/>
  <c r="R405" i="2"/>
  <c r="S405" i="2" s="1"/>
  <c r="U405" i="2"/>
  <c r="X405" i="2" s="1"/>
  <c r="W405" i="2"/>
  <c r="Y405" i="2"/>
  <c r="G406" i="2"/>
  <c r="J406" i="2"/>
  <c r="L406" i="2"/>
  <c r="M406" i="2"/>
  <c r="O406" i="2"/>
  <c r="R406" i="2" s="1"/>
  <c r="S406" i="2" s="1"/>
  <c r="Q406" i="2"/>
  <c r="U406" i="2"/>
  <c r="X406" i="2" s="1"/>
  <c r="Y406" i="2" s="1"/>
  <c r="W406" i="2"/>
  <c r="G407" i="2"/>
  <c r="J407" i="2"/>
  <c r="M407" i="2" s="1"/>
  <c r="L407" i="2"/>
  <c r="O407" i="2"/>
  <c r="R407" i="2" s="1"/>
  <c r="Q407" i="2"/>
  <c r="S407" i="2"/>
  <c r="U407" i="2"/>
  <c r="X407" i="2" s="1"/>
  <c r="W407" i="2"/>
  <c r="G408" i="2"/>
  <c r="J408" i="2"/>
  <c r="M408" i="2" s="1"/>
  <c r="L408" i="2"/>
  <c r="O408" i="2"/>
  <c r="R408" i="2" s="1"/>
  <c r="Q408" i="2"/>
  <c r="S408" i="2"/>
  <c r="U408" i="2"/>
  <c r="X408" i="2" s="1"/>
  <c r="W408" i="2"/>
  <c r="Y408" i="2"/>
  <c r="G409" i="2"/>
  <c r="J409" i="2"/>
  <c r="M409" i="2" s="1"/>
  <c r="L409" i="2"/>
  <c r="O409" i="2"/>
  <c r="R409" i="2" s="1"/>
  <c r="Q409" i="2"/>
  <c r="U409" i="2"/>
  <c r="X409" i="2" s="1"/>
  <c r="W409" i="2"/>
  <c r="Y409" i="2"/>
  <c r="G410" i="2"/>
  <c r="J410" i="2"/>
  <c r="O410" i="2"/>
  <c r="U410" i="2"/>
  <c r="G411" i="2"/>
  <c r="J411" i="2"/>
  <c r="O411" i="2"/>
  <c r="U411" i="2"/>
  <c r="G412" i="2"/>
  <c r="J412" i="2"/>
  <c r="M412" i="2" s="1"/>
  <c r="L412" i="2"/>
  <c r="O412" i="2"/>
  <c r="R412" i="2" s="1"/>
  <c r="Q412" i="2"/>
  <c r="S412" i="2"/>
  <c r="U412" i="2"/>
  <c r="W412" i="2"/>
  <c r="X412" i="2"/>
  <c r="Y412" i="2" s="1"/>
  <c r="G413" i="2"/>
  <c r="J413" i="2"/>
  <c r="M413" i="2" s="1"/>
  <c r="L413" i="2"/>
  <c r="O413" i="2"/>
  <c r="Q413" i="2"/>
  <c r="R413" i="2"/>
  <c r="S413" i="2" s="1"/>
  <c r="U413" i="2"/>
  <c r="X413" i="2" s="1"/>
  <c r="W413" i="2"/>
  <c r="Y413" i="2"/>
  <c r="G414" i="2"/>
  <c r="J414" i="2"/>
  <c r="M414" i="2" s="1"/>
  <c r="L414" i="2"/>
  <c r="O414" i="2"/>
  <c r="R414" i="2" s="1"/>
  <c r="S414" i="2" s="1"/>
  <c r="Q414" i="2"/>
  <c r="U414" i="2"/>
  <c r="W414" i="2"/>
  <c r="X414" i="2"/>
  <c r="Y414" i="2" s="1"/>
  <c r="G415" i="2"/>
  <c r="J415" i="2"/>
  <c r="M415" i="2" s="1"/>
  <c r="L415" i="2"/>
  <c r="O415" i="2"/>
  <c r="Q415" i="2"/>
  <c r="R415" i="2"/>
  <c r="S415" i="2"/>
  <c r="U415" i="2"/>
  <c r="X415" i="2" s="1"/>
  <c r="W415" i="2"/>
  <c r="Y415" i="2"/>
  <c r="G416" i="2"/>
  <c r="J416" i="2"/>
  <c r="M416" i="2" s="1"/>
  <c r="L416" i="2"/>
  <c r="O416" i="2"/>
  <c r="R416" i="2" s="1"/>
  <c r="S416" i="2" s="1"/>
  <c r="Q416" i="2"/>
  <c r="U416" i="2"/>
  <c r="X416" i="2" s="1"/>
  <c r="W416" i="2"/>
  <c r="G417" i="2"/>
  <c r="J417" i="2"/>
  <c r="M417" i="2" s="1"/>
  <c r="L417" i="2"/>
  <c r="O417" i="2"/>
  <c r="R417" i="2" s="1"/>
  <c r="Q417" i="2"/>
  <c r="U417" i="2"/>
  <c r="X417" i="2" s="1"/>
  <c r="W417" i="2"/>
  <c r="Y417" i="2"/>
  <c r="G418" i="2"/>
  <c r="J418" i="2"/>
  <c r="O418" i="2"/>
  <c r="U418" i="2"/>
  <c r="G419" i="2"/>
  <c r="J419" i="2"/>
  <c r="O419" i="2"/>
  <c r="S419" i="2"/>
  <c r="U419" i="2"/>
  <c r="G420" i="2"/>
  <c r="J420" i="2"/>
  <c r="M420" i="2" s="1"/>
  <c r="L420" i="2"/>
  <c r="O420" i="2"/>
  <c r="R420" i="2" s="1"/>
  <c r="S420" i="2" s="1"/>
  <c r="Q420" i="2"/>
  <c r="U420" i="2"/>
  <c r="X420" i="2" s="1"/>
  <c r="Y420" i="2" s="1"/>
  <c r="W420" i="2"/>
  <c r="G421" i="2"/>
  <c r="J421" i="2"/>
  <c r="M421" i="2" s="1"/>
  <c r="L421" i="2"/>
  <c r="O421" i="2"/>
  <c r="R421" i="2" s="1"/>
  <c r="Q421" i="2"/>
  <c r="S421" i="2"/>
  <c r="U421" i="2"/>
  <c r="X421" i="2" s="1"/>
  <c r="Y421" i="2" s="1"/>
  <c r="W421" i="2"/>
  <c r="G422" i="2"/>
  <c r="J422" i="2"/>
  <c r="M422" i="2" s="1"/>
  <c r="L422" i="2"/>
  <c r="O422" i="2"/>
  <c r="R422" i="2" s="1"/>
  <c r="S422" i="2" s="1"/>
  <c r="Q422" i="2"/>
  <c r="U422" i="2"/>
  <c r="W422" i="2"/>
  <c r="X422" i="2"/>
  <c r="Y422" i="2"/>
  <c r="G423" i="2"/>
  <c r="J423" i="2"/>
  <c r="M423" i="2" s="1"/>
  <c r="L423" i="2"/>
  <c r="O423" i="2"/>
  <c r="R423" i="2" s="1"/>
  <c r="Q423" i="2"/>
  <c r="S423" i="2"/>
  <c r="U423" i="2"/>
  <c r="X423" i="2" s="1"/>
  <c r="W423" i="2"/>
  <c r="Y423" i="2"/>
  <c r="G424" i="2"/>
  <c r="J424" i="2"/>
  <c r="M424" i="2" s="1"/>
  <c r="L424" i="2"/>
  <c r="O424" i="2"/>
  <c r="R424" i="2" s="1"/>
  <c r="Q424" i="2"/>
  <c r="S424" i="2"/>
  <c r="U424" i="2"/>
  <c r="X424" i="2" s="1"/>
  <c r="W424" i="2"/>
  <c r="G425" i="2"/>
  <c r="J425" i="2"/>
  <c r="M425" i="2" s="1"/>
  <c r="L425" i="2"/>
  <c r="O425" i="2"/>
  <c r="R425" i="2" s="1"/>
  <c r="Q425" i="2"/>
  <c r="U425" i="2"/>
  <c r="X425" i="2" s="1"/>
  <c r="W425" i="2"/>
  <c r="Y425" i="2"/>
  <c r="G426" i="2"/>
  <c r="J426" i="2"/>
  <c r="O426" i="2"/>
  <c r="U426" i="2"/>
  <c r="G427" i="2"/>
  <c r="J427" i="2"/>
  <c r="O427" i="2"/>
  <c r="U427" i="2"/>
  <c r="G428" i="2"/>
  <c r="J428" i="2"/>
  <c r="M428" i="2" s="1"/>
  <c r="L428" i="2"/>
  <c r="O428" i="2"/>
  <c r="R428" i="2" s="1"/>
  <c r="Q428" i="2"/>
  <c r="S428" i="2"/>
  <c r="U428" i="2"/>
  <c r="X428" i="2" s="1"/>
  <c r="W428" i="2"/>
  <c r="Y428" i="2"/>
  <c r="G429" i="2"/>
  <c r="J429" i="2"/>
  <c r="M429" i="2" s="1"/>
  <c r="L429" i="2"/>
  <c r="O429" i="2"/>
  <c r="R429" i="2" s="1"/>
  <c r="S429" i="2" s="1"/>
  <c r="Q429" i="2"/>
  <c r="U429" i="2"/>
  <c r="X429" i="2" s="1"/>
  <c r="W429" i="2"/>
  <c r="Y429" i="2"/>
  <c r="G430" i="2"/>
  <c r="J430" i="2"/>
  <c r="M430" i="2" s="1"/>
  <c r="L430" i="2"/>
  <c r="O430" i="2"/>
  <c r="R430" i="2" s="1"/>
  <c r="Q430" i="2"/>
  <c r="S430" i="2"/>
  <c r="U430" i="2"/>
  <c r="X430" i="2" s="1"/>
  <c r="W430" i="2"/>
  <c r="Y430" i="2"/>
  <c r="G431" i="2"/>
  <c r="J431" i="2"/>
  <c r="M431" i="2" s="1"/>
  <c r="L431" i="2"/>
  <c r="O431" i="2"/>
  <c r="R431" i="2" s="1"/>
  <c r="Q431" i="2"/>
  <c r="S431" i="2"/>
  <c r="U431" i="2"/>
  <c r="W431" i="2"/>
  <c r="X431" i="2"/>
  <c r="Y431" i="2" s="1"/>
  <c r="G432" i="2"/>
  <c r="J432" i="2"/>
  <c r="M432" i="2" s="1"/>
  <c r="L432" i="2"/>
  <c r="O432" i="2"/>
  <c r="R432" i="2" s="1"/>
  <c r="S432" i="2" s="1"/>
  <c r="Q432" i="2"/>
  <c r="U432" i="2"/>
  <c r="X432" i="2" s="1"/>
  <c r="W432" i="2"/>
  <c r="Y432" i="2"/>
  <c r="G433" i="2"/>
  <c r="J433" i="2"/>
  <c r="M433" i="2" s="1"/>
  <c r="L433" i="2"/>
  <c r="O433" i="2"/>
  <c r="R433" i="2" s="1"/>
  <c r="Q433" i="2"/>
  <c r="U433" i="2"/>
  <c r="X433" i="2" s="1"/>
  <c r="Y433" i="2" s="1"/>
  <c r="W433" i="2"/>
  <c r="G434" i="2"/>
  <c r="J434" i="2"/>
  <c r="O434" i="2"/>
  <c r="U434" i="2"/>
  <c r="G435" i="2"/>
  <c r="J435" i="2"/>
  <c r="O435" i="2"/>
  <c r="U435" i="2"/>
  <c r="G436" i="2"/>
  <c r="J436" i="2"/>
  <c r="M436" i="2" s="1"/>
  <c r="L436" i="2"/>
  <c r="O436" i="2"/>
  <c r="R436" i="2" s="1"/>
  <c r="Q436" i="2"/>
  <c r="S436" i="2"/>
  <c r="U436" i="2"/>
  <c r="X436" i="2" s="1"/>
  <c r="W436" i="2"/>
  <c r="Y436" i="2"/>
  <c r="G437" i="2"/>
  <c r="J437" i="2"/>
  <c r="M437" i="2" s="1"/>
  <c r="L437" i="2"/>
  <c r="O437" i="2"/>
  <c r="R437" i="2" s="1"/>
  <c r="Q437" i="2"/>
  <c r="S437" i="2"/>
  <c r="U437" i="2"/>
  <c r="X437" i="2" s="1"/>
  <c r="Y437" i="2" s="1"/>
  <c r="W437" i="2"/>
  <c r="G438" i="2"/>
  <c r="J438" i="2"/>
  <c r="M438" i="2" s="1"/>
  <c r="L438" i="2"/>
  <c r="O438" i="2"/>
  <c r="R438" i="2" s="1"/>
  <c r="S438" i="2" s="1"/>
  <c r="Q438" i="2"/>
  <c r="U438" i="2"/>
  <c r="X438" i="2" s="1"/>
  <c r="Y438" i="2" s="1"/>
  <c r="W438" i="2"/>
  <c r="G439" i="2"/>
  <c r="J439" i="2"/>
  <c r="M439" i="2" s="1"/>
  <c r="L439" i="2"/>
  <c r="O439" i="2"/>
  <c r="R439" i="2" s="1"/>
  <c r="S439" i="2" s="1"/>
  <c r="Q439" i="2"/>
  <c r="U439" i="2"/>
  <c r="X439" i="2" s="1"/>
  <c r="Y439" i="2" s="1"/>
  <c r="W439" i="2"/>
  <c r="G440" i="2"/>
  <c r="J440" i="2"/>
  <c r="M440" i="2" s="1"/>
  <c r="L440" i="2"/>
  <c r="O440" i="2"/>
  <c r="R440" i="2" s="1"/>
  <c r="S440" i="2" s="1"/>
  <c r="Q440" i="2"/>
  <c r="U440" i="2"/>
  <c r="X440" i="2" s="1"/>
  <c r="Y440" i="2" s="1"/>
  <c r="W440" i="2"/>
  <c r="G441" i="2"/>
  <c r="J441" i="2"/>
  <c r="M441" i="2" s="1"/>
  <c r="L441" i="2"/>
  <c r="O441" i="2"/>
  <c r="R441" i="2" s="1"/>
  <c r="S441" i="2" s="1"/>
  <c r="Q441" i="2"/>
  <c r="U441" i="2"/>
  <c r="W441" i="2"/>
  <c r="X441" i="2"/>
  <c r="Y441" i="2"/>
  <c r="G442" i="2"/>
  <c r="J442" i="2"/>
  <c r="O442" i="2"/>
  <c r="U442" i="2"/>
  <c r="G443" i="2"/>
  <c r="J443" i="2"/>
  <c r="O443" i="2"/>
  <c r="U443" i="2"/>
  <c r="G444" i="2"/>
  <c r="J444" i="2"/>
  <c r="M444" i="2" s="1"/>
  <c r="L444" i="2"/>
  <c r="O444" i="2"/>
  <c r="R444" i="2" s="1"/>
  <c r="S444" i="2" s="1"/>
  <c r="Q444" i="2"/>
  <c r="U444" i="2"/>
  <c r="X444" i="2" s="1"/>
  <c r="W444" i="2"/>
  <c r="Y444" i="2"/>
  <c r="G445" i="2"/>
  <c r="J445" i="2"/>
  <c r="M445" i="2" s="1"/>
  <c r="L445" i="2"/>
  <c r="O445" i="2"/>
  <c r="R445" i="2" s="1"/>
  <c r="S445" i="2" s="1"/>
  <c r="Q445" i="2"/>
  <c r="U445" i="2"/>
  <c r="X445" i="2" s="1"/>
  <c r="W445" i="2"/>
  <c r="Y445" i="2"/>
  <c r="G446" i="2"/>
  <c r="J446" i="2"/>
  <c r="M446" i="2" s="1"/>
  <c r="L446" i="2"/>
  <c r="O446" i="2"/>
  <c r="R446" i="2" s="1"/>
  <c r="S446" i="2" s="1"/>
  <c r="Q446" i="2"/>
  <c r="U446" i="2"/>
  <c r="X446" i="2" s="1"/>
  <c r="W446" i="2"/>
  <c r="Y446" i="2"/>
  <c r="G447" i="2"/>
  <c r="J447" i="2"/>
  <c r="M447" i="2" s="1"/>
  <c r="L447" i="2"/>
  <c r="O447" i="2"/>
  <c r="R447" i="2" s="1"/>
  <c r="S447" i="2" s="1"/>
  <c r="Q447" i="2"/>
  <c r="U447" i="2"/>
  <c r="X447" i="2" s="1"/>
  <c r="W447" i="2"/>
  <c r="Y447" i="2"/>
  <c r="G448" i="2"/>
  <c r="J448" i="2"/>
  <c r="M448" i="2" s="1"/>
  <c r="L448" i="2"/>
  <c r="O448" i="2"/>
  <c r="R448" i="2" s="1"/>
  <c r="Q448" i="2"/>
  <c r="S448" i="2"/>
  <c r="U448" i="2"/>
  <c r="X448" i="2" s="1"/>
  <c r="W448" i="2"/>
  <c r="Y448" i="2"/>
  <c r="G449" i="2"/>
  <c r="J449" i="2"/>
  <c r="M449" i="2" s="1"/>
  <c r="L449" i="2"/>
  <c r="O449" i="2"/>
  <c r="R449" i="2" s="1"/>
  <c r="Q449" i="2"/>
  <c r="U449" i="2"/>
  <c r="X449" i="2" s="1"/>
  <c r="W449" i="2"/>
  <c r="Y449" i="2"/>
  <c r="G450" i="2"/>
  <c r="J450" i="2"/>
  <c r="O450" i="2"/>
  <c r="U450" i="2"/>
  <c r="G451" i="2"/>
  <c r="J451" i="2"/>
  <c r="O451" i="2"/>
  <c r="U451" i="2"/>
  <c r="G452" i="2"/>
  <c r="J452" i="2"/>
  <c r="M452" i="2" s="1"/>
  <c r="L452" i="2"/>
  <c r="O452" i="2"/>
  <c r="R452" i="2" s="1"/>
  <c r="Q452" i="2"/>
  <c r="S452" i="2"/>
  <c r="U452" i="2"/>
  <c r="X452" i="2" s="1"/>
  <c r="Y452" i="2" s="1"/>
  <c r="W452" i="2"/>
  <c r="G453" i="2"/>
  <c r="J453" i="2"/>
  <c r="M453" i="2" s="1"/>
  <c r="L453" i="2"/>
  <c r="O453" i="2"/>
  <c r="R453" i="2" s="1"/>
  <c r="S453" i="2" s="1"/>
  <c r="Q453" i="2"/>
  <c r="U453" i="2"/>
  <c r="X453" i="2" s="1"/>
  <c r="Y453" i="2" s="1"/>
  <c r="W453" i="2"/>
  <c r="G454" i="2"/>
  <c r="J454" i="2"/>
  <c r="M454" i="2" s="1"/>
  <c r="L454" i="2"/>
  <c r="O454" i="2"/>
  <c r="R454" i="2" s="1"/>
  <c r="S454" i="2" s="1"/>
  <c r="Q454" i="2"/>
  <c r="U454" i="2"/>
  <c r="X454" i="2" s="1"/>
  <c r="Y454" i="2" s="1"/>
  <c r="W454" i="2"/>
  <c r="G455" i="2"/>
  <c r="J455" i="2"/>
  <c r="M455" i="2" s="1"/>
  <c r="L455" i="2"/>
  <c r="O455" i="2"/>
  <c r="R455" i="2" s="1"/>
  <c r="S455" i="2" s="1"/>
  <c r="Q455" i="2"/>
  <c r="U455" i="2"/>
  <c r="X455" i="2" s="1"/>
  <c r="W455" i="2"/>
  <c r="Y455" i="2"/>
  <c r="G456" i="2"/>
  <c r="J456" i="2"/>
  <c r="M456" i="2" s="1"/>
  <c r="L456" i="2"/>
  <c r="O456" i="2"/>
  <c r="Q456" i="2"/>
  <c r="R456" i="2"/>
  <c r="S456" i="2" s="1"/>
  <c r="U456" i="2"/>
  <c r="X456" i="2" s="1"/>
  <c r="W456" i="2"/>
  <c r="Y456" i="2"/>
  <c r="G457" i="2"/>
  <c r="J457" i="2"/>
  <c r="M457" i="2" s="1"/>
  <c r="L457" i="2"/>
  <c r="O457" i="2"/>
  <c r="R457" i="2" s="1"/>
  <c r="Q457" i="2"/>
  <c r="U457" i="2"/>
  <c r="W457" i="2"/>
  <c r="X457" i="2"/>
  <c r="Y457" i="2" s="1"/>
  <c r="G458" i="2"/>
  <c r="J458" i="2"/>
  <c r="O458" i="2"/>
  <c r="U458" i="2"/>
  <c r="G459" i="2"/>
  <c r="J459" i="2"/>
  <c r="O459" i="2"/>
  <c r="U459" i="2"/>
  <c r="G460" i="2"/>
  <c r="J460" i="2"/>
  <c r="M460" i="2" s="1"/>
  <c r="L460" i="2"/>
  <c r="O460" i="2"/>
  <c r="R460" i="2" s="1"/>
  <c r="S460" i="2" s="1"/>
  <c r="Q460" i="2"/>
  <c r="U460" i="2"/>
  <c r="X460" i="2" s="1"/>
  <c r="Y460" i="2" s="1"/>
  <c r="W460" i="2"/>
  <c r="G461" i="2"/>
  <c r="J461" i="2"/>
  <c r="M461" i="2" s="1"/>
  <c r="L461" i="2"/>
  <c r="O461" i="2"/>
  <c r="R461" i="2" s="1"/>
  <c r="S461" i="2" s="1"/>
  <c r="Q461" i="2"/>
  <c r="U461" i="2"/>
  <c r="X461" i="2" s="1"/>
  <c r="Y461" i="2" s="1"/>
  <c r="W461" i="2"/>
  <c r="G462" i="2"/>
  <c r="J462" i="2"/>
  <c r="M462" i="2" s="1"/>
  <c r="L462" i="2"/>
  <c r="O462" i="2"/>
  <c r="R462" i="2" s="1"/>
  <c r="S462" i="2" s="1"/>
  <c r="Q462" i="2"/>
  <c r="U462" i="2"/>
  <c r="X462" i="2" s="1"/>
  <c r="Y462" i="2" s="1"/>
  <c r="W462" i="2"/>
  <c r="G463" i="2"/>
  <c r="J463" i="2"/>
  <c r="M463" i="2" s="1"/>
  <c r="L463" i="2"/>
  <c r="O463" i="2"/>
  <c r="R463" i="2" s="1"/>
  <c r="S463" i="2" s="1"/>
  <c r="Q463" i="2"/>
  <c r="U463" i="2"/>
  <c r="X463" i="2" s="1"/>
  <c r="Y463" i="2" s="1"/>
  <c r="W463" i="2"/>
  <c r="G464" i="2"/>
  <c r="J464" i="2"/>
  <c r="M464" i="2" s="1"/>
  <c r="L464" i="2"/>
  <c r="O464" i="2"/>
  <c r="R464" i="2" s="1"/>
  <c r="Q464" i="2"/>
  <c r="S464" i="2"/>
  <c r="U464" i="2"/>
  <c r="X464" i="2" s="1"/>
  <c r="W464" i="2"/>
  <c r="Y464" i="2"/>
  <c r="G465" i="2"/>
  <c r="J465" i="2"/>
  <c r="M465" i="2" s="1"/>
  <c r="L465" i="2"/>
  <c r="O465" i="2"/>
  <c r="R465" i="2" s="1"/>
  <c r="Q465" i="2"/>
  <c r="S465" i="2"/>
  <c r="U465" i="2"/>
  <c r="X465" i="2" s="1"/>
  <c r="W465" i="2"/>
  <c r="Y465" i="2"/>
  <c r="G466" i="2"/>
  <c r="J466" i="2"/>
  <c r="O466" i="2"/>
  <c r="U466" i="2"/>
  <c r="G467" i="2"/>
  <c r="J467" i="2"/>
  <c r="O467" i="2"/>
  <c r="U467" i="2"/>
  <c r="G468" i="2"/>
  <c r="J468" i="2"/>
  <c r="M468" i="2" s="1"/>
  <c r="L468" i="2"/>
  <c r="O468" i="2"/>
  <c r="R468" i="2" s="1"/>
  <c r="Q468" i="2"/>
  <c r="S468" i="2"/>
  <c r="U468" i="2"/>
  <c r="X468" i="2" s="1"/>
  <c r="W468" i="2"/>
  <c r="Y468" i="2"/>
  <c r="G469" i="2"/>
  <c r="J469" i="2"/>
  <c r="M469" i="2" s="1"/>
  <c r="L469" i="2"/>
  <c r="O469" i="2"/>
  <c r="R469" i="2" s="1"/>
  <c r="S469" i="2" s="1"/>
  <c r="Q469" i="2"/>
  <c r="U469" i="2"/>
  <c r="X469" i="2" s="1"/>
  <c r="W469" i="2"/>
  <c r="Y469" i="2"/>
  <c r="G470" i="2"/>
  <c r="J470" i="2"/>
  <c r="M470" i="2" s="1"/>
  <c r="L470" i="2"/>
  <c r="O470" i="2"/>
  <c r="R470" i="2" s="1"/>
  <c r="S470" i="2" s="1"/>
  <c r="Q470" i="2"/>
  <c r="U470" i="2"/>
  <c r="X470" i="2" s="1"/>
  <c r="W470" i="2"/>
  <c r="Y470" i="2"/>
  <c r="G471" i="2"/>
  <c r="J471" i="2"/>
  <c r="M471" i="2" s="1"/>
  <c r="L471" i="2"/>
  <c r="O471" i="2"/>
  <c r="R471" i="2" s="1"/>
  <c r="Q471" i="2"/>
  <c r="S471" i="2"/>
  <c r="U471" i="2"/>
  <c r="X471" i="2" s="1"/>
  <c r="W471" i="2"/>
  <c r="G472" i="2"/>
  <c r="J472" i="2"/>
  <c r="M472" i="2" s="1"/>
  <c r="L472" i="2"/>
  <c r="O472" i="2"/>
  <c r="R472" i="2" s="1"/>
  <c r="Q472" i="2"/>
  <c r="S472" i="2"/>
  <c r="U472" i="2"/>
  <c r="X472" i="2" s="1"/>
  <c r="W472" i="2"/>
  <c r="G473" i="2"/>
  <c r="J473" i="2"/>
  <c r="M473" i="2" s="1"/>
  <c r="L473" i="2"/>
  <c r="O473" i="2"/>
  <c r="R473" i="2" s="1"/>
  <c r="Q473" i="2"/>
  <c r="U473" i="2"/>
  <c r="X473" i="2" s="1"/>
  <c r="W473" i="2"/>
  <c r="Y473" i="2"/>
  <c r="G474" i="2"/>
  <c r="J474" i="2"/>
  <c r="O474" i="2"/>
  <c r="U474" i="2"/>
  <c r="G475" i="2"/>
  <c r="J475" i="2"/>
  <c r="O475" i="2"/>
  <c r="U475" i="2"/>
  <c r="G476" i="2"/>
  <c r="J476" i="2"/>
  <c r="M476" i="2" s="1"/>
  <c r="L476" i="2"/>
  <c r="O476" i="2"/>
  <c r="Q476" i="2"/>
  <c r="R476" i="2"/>
  <c r="S476" i="2"/>
  <c r="U476" i="2"/>
  <c r="X476" i="2" s="1"/>
  <c r="W476" i="2"/>
  <c r="Y476" i="2"/>
  <c r="G477" i="2"/>
  <c r="J477" i="2"/>
  <c r="M477" i="2" s="1"/>
  <c r="L477" i="2"/>
  <c r="O477" i="2"/>
  <c r="R477" i="2" s="1"/>
  <c r="S477" i="2" s="1"/>
  <c r="Q477" i="2"/>
  <c r="U477" i="2"/>
  <c r="W477" i="2"/>
  <c r="X477" i="2"/>
  <c r="Y477" i="2" s="1"/>
  <c r="G478" i="2"/>
  <c r="J478" i="2"/>
  <c r="M478" i="2" s="1"/>
  <c r="L478" i="2"/>
  <c r="O478" i="2"/>
  <c r="R478" i="2" s="1"/>
  <c r="Q478" i="2"/>
  <c r="S478" i="2"/>
  <c r="U478" i="2"/>
  <c r="X478" i="2" s="1"/>
  <c r="Y478" i="2" s="1"/>
  <c r="W478" i="2"/>
  <c r="G479" i="2"/>
  <c r="J479" i="2"/>
  <c r="M479" i="2" s="1"/>
  <c r="L479" i="2"/>
  <c r="O479" i="2"/>
  <c r="R479" i="2" s="1"/>
  <c r="S479" i="2" s="1"/>
  <c r="Q479" i="2"/>
  <c r="U479" i="2"/>
  <c r="X479" i="2" s="1"/>
  <c r="W479" i="2"/>
  <c r="G480" i="2"/>
  <c r="J480" i="2"/>
  <c r="M480" i="2" s="1"/>
  <c r="L480" i="2"/>
  <c r="O480" i="2"/>
  <c r="R480" i="2" s="1"/>
  <c r="S480" i="2" s="1"/>
  <c r="Q480" i="2"/>
  <c r="U480" i="2"/>
  <c r="X480" i="2" s="1"/>
  <c r="Y480" i="2" s="1"/>
  <c r="W480" i="2"/>
  <c r="G481" i="2"/>
  <c r="J481" i="2"/>
  <c r="M481" i="2" s="1"/>
  <c r="L481" i="2"/>
  <c r="O481" i="2"/>
  <c r="R481" i="2" s="1"/>
  <c r="Q481" i="2"/>
  <c r="S481" i="2"/>
  <c r="U481" i="2"/>
  <c r="X481" i="2" s="1"/>
  <c r="W481" i="2"/>
  <c r="Y481" i="2"/>
  <c r="G482" i="2"/>
  <c r="J482" i="2"/>
  <c r="O482" i="2"/>
  <c r="U482" i="2"/>
  <c r="G483" i="2"/>
  <c r="J483" i="2"/>
  <c r="O483" i="2"/>
  <c r="U483" i="2"/>
  <c r="G484" i="2"/>
  <c r="J484" i="2"/>
  <c r="M484" i="2" s="1"/>
  <c r="L484" i="2"/>
  <c r="O484" i="2"/>
  <c r="R484" i="2" s="1"/>
  <c r="Q484" i="2"/>
  <c r="S484" i="2"/>
  <c r="U484" i="2"/>
  <c r="X484" i="2" s="1"/>
  <c r="Y484" i="2" s="1"/>
  <c r="W484" i="2"/>
  <c r="G485" i="2"/>
  <c r="J485" i="2"/>
  <c r="M485" i="2" s="1"/>
  <c r="L485" i="2"/>
  <c r="O485" i="2"/>
  <c r="R485" i="2" s="1"/>
  <c r="Q485" i="2"/>
  <c r="S485" i="2"/>
  <c r="U485" i="2"/>
  <c r="X485" i="2" s="1"/>
  <c r="Y485" i="2" s="1"/>
  <c r="W485" i="2"/>
  <c r="G486" i="2"/>
  <c r="J486" i="2"/>
  <c r="M486" i="2" s="1"/>
  <c r="L486" i="2"/>
  <c r="O486" i="2"/>
  <c r="R486" i="2" s="1"/>
  <c r="S486" i="2" s="1"/>
  <c r="Q486" i="2"/>
  <c r="U486" i="2"/>
  <c r="X486" i="2" s="1"/>
  <c r="Y486" i="2" s="1"/>
  <c r="W486" i="2"/>
  <c r="G487" i="2"/>
  <c r="J487" i="2"/>
  <c r="M487" i="2" s="1"/>
  <c r="L487" i="2"/>
  <c r="O487" i="2"/>
  <c r="R487" i="2" s="1"/>
  <c r="S487" i="2" s="1"/>
  <c r="Q487" i="2"/>
  <c r="U487" i="2"/>
  <c r="X487" i="2" s="1"/>
  <c r="Y487" i="2" s="1"/>
  <c r="W487" i="2"/>
  <c r="G488" i="2"/>
  <c r="J488" i="2"/>
  <c r="M488" i="2" s="1"/>
  <c r="L488" i="2"/>
  <c r="O488" i="2"/>
  <c r="R488" i="2" s="1"/>
  <c r="S488" i="2" s="1"/>
  <c r="Q488" i="2"/>
  <c r="U488" i="2"/>
  <c r="X488" i="2" s="1"/>
  <c r="Y488" i="2" s="1"/>
  <c r="W488" i="2"/>
  <c r="G489" i="2"/>
  <c r="J489" i="2"/>
  <c r="M489" i="2" s="1"/>
  <c r="L489" i="2"/>
  <c r="O489" i="2"/>
  <c r="R489" i="2" s="1"/>
  <c r="Q489" i="2"/>
  <c r="U489" i="2"/>
  <c r="X489" i="2" s="1"/>
  <c r="Y489" i="2" s="1"/>
  <c r="W489" i="2"/>
  <c r="G490" i="2"/>
  <c r="J490" i="2"/>
  <c r="O490" i="2"/>
  <c r="U490" i="2"/>
  <c r="Y490" i="2"/>
  <c r="G491" i="2"/>
  <c r="J491" i="2"/>
  <c r="O491" i="2"/>
  <c r="U491" i="2"/>
  <c r="G492" i="2"/>
  <c r="J492" i="2"/>
  <c r="M492" i="2" s="1"/>
  <c r="L492" i="2"/>
  <c r="O492" i="2"/>
  <c r="R492" i="2" s="1"/>
  <c r="S492" i="2" s="1"/>
  <c r="Q492" i="2"/>
  <c r="U492" i="2"/>
  <c r="X492" i="2" s="1"/>
  <c r="W492" i="2"/>
  <c r="Y492" i="2"/>
  <c r="G493" i="2"/>
  <c r="J493" i="2"/>
  <c r="M493" i="2" s="1"/>
  <c r="L493" i="2"/>
  <c r="O493" i="2"/>
  <c r="R493" i="2" s="1"/>
  <c r="S493" i="2" s="1"/>
  <c r="Q493" i="2"/>
  <c r="U493" i="2"/>
  <c r="X493" i="2" s="1"/>
  <c r="W493" i="2"/>
  <c r="Y493" i="2"/>
  <c r="G494" i="2"/>
  <c r="J494" i="2"/>
  <c r="M494" i="2" s="1"/>
  <c r="L494" i="2"/>
  <c r="O494" i="2"/>
  <c r="R494" i="2" s="1"/>
  <c r="Q494" i="2"/>
  <c r="S494" i="2"/>
  <c r="U494" i="2"/>
  <c r="X494" i="2" s="1"/>
  <c r="W494" i="2"/>
  <c r="Y494" i="2"/>
  <c r="G495" i="2"/>
  <c r="J495" i="2"/>
  <c r="M495" i="2" s="1"/>
  <c r="L495" i="2"/>
  <c r="O495" i="2"/>
  <c r="R495" i="2" s="1"/>
  <c r="S495" i="2" s="1"/>
  <c r="Q495" i="2"/>
  <c r="U495" i="2"/>
  <c r="X495" i="2" s="1"/>
  <c r="W495" i="2"/>
  <c r="G496" i="2"/>
  <c r="J496" i="2"/>
  <c r="M496" i="2" s="1"/>
  <c r="L496" i="2"/>
  <c r="O496" i="2"/>
  <c r="R496" i="2" s="1"/>
  <c r="S496" i="2" s="1"/>
  <c r="Q496" i="2"/>
  <c r="U496" i="2"/>
  <c r="X496" i="2" s="1"/>
  <c r="W496" i="2"/>
  <c r="G497" i="2"/>
  <c r="J497" i="2"/>
  <c r="M497" i="2" s="1"/>
  <c r="L497" i="2"/>
  <c r="O497" i="2"/>
  <c r="R497" i="2" s="1"/>
  <c r="Q497" i="2"/>
  <c r="U497" i="2"/>
  <c r="X497" i="2" s="1"/>
  <c r="Y497" i="2" s="1"/>
  <c r="W497" i="2"/>
  <c r="G498" i="2"/>
  <c r="J498" i="2"/>
  <c r="O498" i="2"/>
  <c r="U498" i="2"/>
  <c r="G499" i="2"/>
  <c r="J499" i="2"/>
  <c r="O499" i="2"/>
  <c r="U499" i="2"/>
  <c r="G500" i="2"/>
  <c r="J500" i="2"/>
  <c r="M500" i="2" s="1"/>
  <c r="L500" i="2"/>
  <c r="O500" i="2"/>
  <c r="R500" i="2" s="1"/>
  <c r="S500" i="2" s="1"/>
  <c r="Q500" i="2"/>
  <c r="U500" i="2"/>
  <c r="X500" i="2" s="1"/>
  <c r="W500" i="2"/>
  <c r="Y500" i="2"/>
  <c r="G501" i="2"/>
  <c r="J501" i="2"/>
  <c r="M501" i="2" s="1"/>
  <c r="L501" i="2"/>
  <c r="O501" i="2"/>
  <c r="R501" i="2" s="1"/>
  <c r="S501" i="2" s="1"/>
  <c r="Q501" i="2"/>
  <c r="U501" i="2"/>
  <c r="X501" i="2" s="1"/>
  <c r="W501" i="2"/>
  <c r="Y501" i="2"/>
  <c r="G502" i="2"/>
  <c r="J502" i="2"/>
  <c r="M502" i="2" s="1"/>
  <c r="L502" i="2"/>
  <c r="O502" i="2"/>
  <c r="R502" i="2" s="1"/>
  <c r="Q502" i="2"/>
  <c r="S502" i="2"/>
  <c r="U502" i="2"/>
  <c r="X502" i="2" s="1"/>
  <c r="Y502" i="2" s="1"/>
  <c r="W502" i="2"/>
  <c r="G503" i="2"/>
  <c r="J503" i="2"/>
  <c r="M503" i="2" s="1"/>
  <c r="L503" i="2"/>
  <c r="O503" i="2"/>
  <c r="R503" i="2" s="1"/>
  <c r="Q503" i="2"/>
  <c r="S503" i="2"/>
  <c r="U503" i="2"/>
  <c r="X503" i="2" s="1"/>
  <c r="W503" i="2"/>
  <c r="G504" i="2"/>
  <c r="J504" i="2"/>
  <c r="M504" i="2" s="1"/>
  <c r="L504" i="2"/>
  <c r="O504" i="2"/>
  <c r="R504" i="2" s="1"/>
  <c r="S504" i="2" s="1"/>
  <c r="Q504" i="2"/>
  <c r="U504" i="2"/>
  <c r="X504" i="2" s="1"/>
  <c r="W504" i="2"/>
  <c r="G505" i="2"/>
  <c r="J505" i="2"/>
  <c r="M505" i="2" s="1"/>
  <c r="L505" i="2"/>
  <c r="O505" i="2"/>
  <c r="R505" i="2" s="1"/>
  <c r="Q505" i="2"/>
  <c r="U505" i="2"/>
  <c r="X505" i="2" s="1"/>
  <c r="Y505" i="2" s="1"/>
  <c r="W505" i="2"/>
  <c r="G506" i="2"/>
  <c r="J506" i="2"/>
  <c r="O506" i="2"/>
  <c r="U506" i="2"/>
  <c r="G507" i="2"/>
  <c r="J507" i="2"/>
  <c r="O507" i="2"/>
  <c r="U507" i="2"/>
  <c r="G508" i="2"/>
  <c r="J508" i="2"/>
  <c r="M508" i="2" s="1"/>
  <c r="L508" i="2"/>
  <c r="O508" i="2"/>
  <c r="R508" i="2" s="1"/>
  <c r="Q508" i="2"/>
  <c r="S508" i="2"/>
  <c r="U508" i="2"/>
  <c r="X508" i="2" s="1"/>
  <c r="Y508" i="2" s="1"/>
  <c r="W508" i="2"/>
  <c r="G509" i="2"/>
  <c r="J509" i="2"/>
  <c r="M509" i="2" s="1"/>
  <c r="L509" i="2"/>
  <c r="O509" i="2"/>
  <c r="R509" i="2" s="1"/>
  <c r="S509" i="2" s="1"/>
  <c r="Q509" i="2"/>
  <c r="U509" i="2"/>
  <c r="X509" i="2" s="1"/>
  <c r="Y509" i="2" s="1"/>
  <c r="W509" i="2"/>
  <c r="G510" i="2"/>
  <c r="J510" i="2"/>
  <c r="M510" i="2" s="1"/>
  <c r="L510" i="2"/>
  <c r="O510" i="2"/>
  <c r="R510" i="2" s="1"/>
  <c r="S510" i="2" s="1"/>
  <c r="Q510" i="2"/>
  <c r="U510" i="2"/>
  <c r="X510" i="2" s="1"/>
  <c r="Y510" i="2" s="1"/>
  <c r="W510" i="2"/>
  <c r="G511" i="2"/>
  <c r="J511" i="2"/>
  <c r="M511" i="2" s="1"/>
  <c r="L511" i="2"/>
  <c r="O511" i="2"/>
  <c r="R511" i="2" s="1"/>
  <c r="S511" i="2" s="1"/>
  <c r="Q511" i="2"/>
  <c r="U511" i="2"/>
  <c r="X511" i="2" s="1"/>
  <c r="W511" i="2"/>
  <c r="G512" i="2"/>
  <c r="J512" i="2"/>
  <c r="M512" i="2" s="1"/>
  <c r="L512" i="2"/>
  <c r="O512" i="2"/>
  <c r="R512" i="2" s="1"/>
  <c r="S512" i="2" s="1"/>
  <c r="Q512" i="2"/>
  <c r="U512" i="2"/>
  <c r="X512" i="2" s="1"/>
  <c r="Y512" i="2" s="1"/>
  <c r="W512" i="2"/>
  <c r="G513" i="2"/>
  <c r="J513" i="2"/>
  <c r="M513" i="2" s="1"/>
  <c r="L513" i="2"/>
  <c r="O513" i="2"/>
  <c r="R513" i="2" s="1"/>
  <c r="S513" i="2" s="1"/>
  <c r="Q513" i="2"/>
  <c r="U513" i="2"/>
  <c r="X513" i="2" s="1"/>
  <c r="Y513" i="2" s="1"/>
  <c r="W513" i="2"/>
  <c r="G514" i="2"/>
  <c r="J514" i="2"/>
  <c r="O514" i="2"/>
  <c r="U514" i="2"/>
  <c r="G515" i="2"/>
  <c r="J515" i="2"/>
  <c r="O515" i="2"/>
  <c r="U515" i="2"/>
  <c r="G516" i="2"/>
  <c r="J516" i="2"/>
  <c r="M516" i="2" s="1"/>
  <c r="L516" i="2"/>
  <c r="O516" i="2"/>
  <c r="R516" i="2" s="1"/>
  <c r="S516" i="2" s="1"/>
  <c r="Q516" i="2"/>
  <c r="U516" i="2"/>
  <c r="X516" i="2" s="1"/>
  <c r="Y516" i="2" s="1"/>
  <c r="W516" i="2"/>
  <c r="G517" i="2"/>
  <c r="J517" i="2"/>
  <c r="M517" i="2" s="1"/>
  <c r="L517" i="2"/>
  <c r="O517" i="2"/>
  <c r="R517" i="2" s="1"/>
  <c r="Q517" i="2"/>
  <c r="S517" i="2"/>
  <c r="U517" i="2"/>
  <c r="X517" i="2" s="1"/>
  <c r="Y517" i="2" s="1"/>
  <c r="W517" i="2"/>
  <c r="G518" i="2"/>
  <c r="J518" i="2"/>
  <c r="M518" i="2" s="1"/>
  <c r="L518" i="2"/>
  <c r="O518" i="2"/>
  <c r="R518" i="2" s="1"/>
  <c r="S518" i="2" s="1"/>
  <c r="Q518" i="2"/>
  <c r="U518" i="2"/>
  <c r="W518" i="2"/>
  <c r="X518" i="2"/>
  <c r="Y518" i="2"/>
  <c r="G519" i="2"/>
  <c r="J519" i="2"/>
  <c r="M519" i="2" s="1"/>
  <c r="L519" i="2"/>
  <c r="O519" i="2"/>
  <c r="R519" i="2" s="1"/>
  <c r="S519" i="2" s="1"/>
  <c r="Q519" i="2"/>
  <c r="U519" i="2"/>
  <c r="X519" i="2" s="1"/>
  <c r="W519" i="2"/>
  <c r="Y519" i="2"/>
  <c r="G520" i="2"/>
  <c r="J520" i="2"/>
  <c r="M520" i="2" s="1"/>
  <c r="L520" i="2"/>
  <c r="O520" i="2"/>
  <c r="R520" i="2" s="1"/>
  <c r="Q520" i="2"/>
  <c r="S520" i="2"/>
  <c r="U520" i="2"/>
  <c r="X520" i="2" s="1"/>
  <c r="W520" i="2"/>
  <c r="G521" i="2"/>
  <c r="J521" i="2"/>
  <c r="M521" i="2" s="1"/>
  <c r="L521" i="2"/>
  <c r="O521" i="2"/>
  <c r="R521" i="2" s="1"/>
  <c r="Q521" i="2"/>
  <c r="U521" i="2"/>
  <c r="X521" i="2" s="1"/>
  <c r="W521" i="2"/>
  <c r="Y521" i="2"/>
  <c r="G522" i="2"/>
  <c r="J522" i="2"/>
  <c r="O522" i="2"/>
  <c r="U522" i="2"/>
  <c r="G523" i="2"/>
  <c r="J523" i="2"/>
  <c r="O523" i="2"/>
  <c r="U523" i="2"/>
  <c r="G524" i="2"/>
  <c r="J524" i="2"/>
  <c r="M524" i="2" s="1"/>
  <c r="L524" i="2"/>
  <c r="O524" i="2"/>
  <c r="R524" i="2" s="1"/>
  <c r="S524" i="2" s="1"/>
  <c r="Q524" i="2"/>
  <c r="U524" i="2"/>
  <c r="X524" i="2" s="1"/>
  <c r="W524" i="2"/>
  <c r="Y524" i="2"/>
  <c r="G525" i="2"/>
  <c r="J525" i="2"/>
  <c r="M525" i="2" s="1"/>
  <c r="L525" i="2"/>
  <c r="O525" i="2"/>
  <c r="R525" i="2" s="1"/>
  <c r="S525" i="2" s="1"/>
  <c r="Q525" i="2"/>
  <c r="U525" i="2"/>
  <c r="X525" i="2" s="1"/>
  <c r="W525" i="2"/>
  <c r="Y525" i="2"/>
  <c r="G526" i="2"/>
  <c r="J526" i="2"/>
  <c r="M526" i="2" s="1"/>
  <c r="L526" i="2"/>
  <c r="O526" i="2"/>
  <c r="R526" i="2" s="1"/>
  <c r="S526" i="2" s="1"/>
  <c r="Q526" i="2"/>
  <c r="U526" i="2"/>
  <c r="X526" i="2" s="1"/>
  <c r="W526" i="2"/>
  <c r="Y526" i="2"/>
  <c r="G527" i="2"/>
  <c r="J527" i="2"/>
  <c r="M527" i="2" s="1"/>
  <c r="L527" i="2"/>
  <c r="O527" i="2"/>
  <c r="R527" i="2" s="1"/>
  <c r="S527" i="2" s="1"/>
  <c r="Q527" i="2"/>
  <c r="U527" i="2"/>
  <c r="X527" i="2" s="1"/>
  <c r="W527" i="2"/>
  <c r="Y527" i="2"/>
  <c r="G528" i="2"/>
  <c r="J528" i="2"/>
  <c r="M528" i="2" s="1"/>
  <c r="L528" i="2"/>
  <c r="O528" i="2"/>
  <c r="R528" i="2" s="1"/>
  <c r="Q528" i="2"/>
  <c r="S528" i="2"/>
  <c r="U528" i="2"/>
  <c r="X528" i="2" s="1"/>
  <c r="W528" i="2"/>
  <c r="Y528" i="2"/>
  <c r="G529" i="2"/>
  <c r="J529" i="2"/>
  <c r="M529" i="2" s="1"/>
  <c r="L529" i="2"/>
  <c r="O529" i="2"/>
  <c r="R529" i="2" s="1"/>
  <c r="Q529" i="2"/>
  <c r="U529" i="2"/>
  <c r="X529" i="2" s="1"/>
  <c r="W529" i="2"/>
  <c r="Y529" i="2"/>
  <c r="G530" i="2"/>
  <c r="J530" i="2"/>
  <c r="O530" i="2"/>
  <c r="U530" i="2"/>
  <c r="G531" i="2"/>
  <c r="J531" i="2"/>
  <c r="O531" i="2"/>
  <c r="U531" i="2"/>
  <c r="G532" i="2"/>
  <c r="J532" i="2"/>
  <c r="M532" i="2" s="1"/>
  <c r="L532" i="2"/>
  <c r="O532" i="2"/>
  <c r="R532" i="2" s="1"/>
  <c r="S532" i="2" s="1"/>
  <c r="Q532" i="2"/>
  <c r="U532" i="2"/>
  <c r="X532" i="2" s="1"/>
  <c r="Y532" i="2" s="1"/>
  <c r="W532" i="2"/>
  <c r="G533" i="2"/>
  <c r="J533" i="2"/>
  <c r="M533" i="2" s="1"/>
  <c r="L533" i="2"/>
  <c r="O533" i="2"/>
  <c r="R533" i="2" s="1"/>
  <c r="S533" i="2" s="1"/>
  <c r="Q533" i="2"/>
  <c r="U533" i="2"/>
  <c r="X533" i="2" s="1"/>
  <c r="Y533" i="2" s="1"/>
  <c r="W533" i="2"/>
  <c r="G534" i="2"/>
  <c r="J534" i="2"/>
  <c r="M534" i="2" s="1"/>
  <c r="L534" i="2"/>
  <c r="O534" i="2"/>
  <c r="R534" i="2" s="1"/>
  <c r="S534" i="2" s="1"/>
  <c r="Q534" i="2"/>
  <c r="U534" i="2"/>
  <c r="X534" i="2" s="1"/>
  <c r="Y534" i="2" s="1"/>
  <c r="W534" i="2"/>
  <c r="G535" i="2"/>
  <c r="J535" i="2"/>
  <c r="M535" i="2" s="1"/>
  <c r="L535" i="2"/>
  <c r="O535" i="2"/>
  <c r="R535" i="2" s="1"/>
  <c r="S535" i="2" s="1"/>
  <c r="Q535" i="2"/>
  <c r="U535" i="2"/>
  <c r="X535" i="2" s="1"/>
  <c r="W535" i="2"/>
  <c r="G536" i="2"/>
  <c r="J536" i="2"/>
  <c r="M536" i="2" s="1"/>
  <c r="L536" i="2"/>
  <c r="O536" i="2"/>
  <c r="R536" i="2" s="1"/>
  <c r="Q536" i="2"/>
  <c r="S536" i="2"/>
  <c r="U536" i="2"/>
  <c r="X536" i="2" s="1"/>
  <c r="Y536" i="2" s="1"/>
  <c r="W536" i="2"/>
  <c r="G537" i="2"/>
  <c r="J537" i="2"/>
  <c r="M537" i="2" s="1"/>
  <c r="L537" i="2"/>
  <c r="O537" i="2"/>
  <c r="R537" i="2" s="1"/>
  <c r="Q537" i="2"/>
  <c r="U537" i="2"/>
  <c r="X537" i="2" s="1"/>
  <c r="Y537" i="2" s="1"/>
  <c r="W537" i="2"/>
  <c r="G538" i="2"/>
  <c r="J538" i="2"/>
  <c r="O538" i="2"/>
  <c r="R538" i="2" s="1"/>
  <c r="U538" i="2"/>
  <c r="G539" i="2"/>
  <c r="J539" i="2"/>
  <c r="O539" i="2"/>
  <c r="U539" i="2"/>
  <c r="G540" i="2"/>
  <c r="J540" i="2"/>
  <c r="M540" i="2" s="1"/>
  <c r="L540" i="2"/>
  <c r="O540" i="2"/>
  <c r="R540" i="2" s="1"/>
  <c r="S540" i="2" s="1"/>
  <c r="Q540" i="2"/>
  <c r="U540" i="2"/>
  <c r="X540" i="2" s="1"/>
  <c r="W540" i="2"/>
  <c r="Y540" i="2"/>
  <c r="G541" i="2"/>
  <c r="J541" i="2"/>
  <c r="M541" i="2" s="1"/>
  <c r="L541" i="2"/>
  <c r="O541" i="2"/>
  <c r="R541" i="2" s="1"/>
  <c r="S541" i="2" s="1"/>
  <c r="Q541" i="2"/>
  <c r="U541" i="2"/>
  <c r="X541" i="2" s="1"/>
  <c r="W541" i="2"/>
  <c r="Y541" i="2"/>
  <c r="G542" i="2"/>
  <c r="J542" i="2"/>
  <c r="M542" i="2" s="1"/>
  <c r="L542" i="2"/>
  <c r="O542" i="2"/>
  <c r="R542" i="2" s="1"/>
  <c r="Q542" i="2"/>
  <c r="S542" i="2"/>
  <c r="U542" i="2"/>
  <c r="X542" i="2" s="1"/>
  <c r="W542" i="2"/>
  <c r="Y542" i="2"/>
  <c r="G543" i="2"/>
  <c r="J543" i="2"/>
  <c r="M543" i="2" s="1"/>
  <c r="L543" i="2"/>
  <c r="O543" i="2"/>
  <c r="R543" i="2" s="1"/>
  <c r="Q543" i="2"/>
  <c r="S543" i="2"/>
  <c r="U543" i="2"/>
  <c r="X543" i="2" s="1"/>
  <c r="Y543" i="2" s="1"/>
  <c r="W543" i="2"/>
  <c r="G544" i="2"/>
  <c r="J544" i="2"/>
  <c r="M544" i="2" s="1"/>
  <c r="L544" i="2"/>
  <c r="O544" i="2"/>
  <c r="R544" i="2" s="1"/>
  <c r="Q544" i="2"/>
  <c r="S544" i="2"/>
  <c r="U544" i="2"/>
  <c r="X544" i="2" s="1"/>
  <c r="W544" i="2"/>
  <c r="Y544" i="2"/>
  <c r="G545" i="2"/>
  <c r="J545" i="2"/>
  <c r="M545" i="2" s="1"/>
  <c r="L545" i="2"/>
  <c r="O545" i="2"/>
  <c r="R545" i="2" s="1"/>
  <c r="Q545" i="2"/>
  <c r="U545" i="2"/>
  <c r="X545" i="2" s="1"/>
  <c r="W545" i="2"/>
  <c r="Y545" i="2"/>
  <c r="G546" i="2"/>
  <c r="J546" i="2"/>
  <c r="O546" i="2"/>
  <c r="U546" i="2"/>
  <c r="Y546" i="2"/>
  <c r="G547" i="2"/>
  <c r="J547" i="2"/>
  <c r="O547" i="2"/>
  <c r="U547" i="2"/>
  <c r="G548" i="2"/>
  <c r="J548" i="2"/>
  <c r="M548" i="2" s="1"/>
  <c r="L548" i="2"/>
  <c r="O548" i="2"/>
  <c r="R548" i="2" s="1"/>
  <c r="S548" i="2" s="1"/>
  <c r="Q548" i="2"/>
  <c r="U548" i="2"/>
  <c r="X548" i="2" s="1"/>
  <c r="Y548" i="2" s="1"/>
  <c r="W548" i="2"/>
  <c r="G549" i="2"/>
  <c r="J549" i="2"/>
  <c r="M549" i="2" s="1"/>
  <c r="L549" i="2"/>
  <c r="O549" i="2"/>
  <c r="R549" i="2" s="1"/>
  <c r="S549" i="2" s="1"/>
  <c r="Q549" i="2"/>
  <c r="U549" i="2"/>
  <c r="X549" i="2" s="1"/>
  <c r="Y549" i="2" s="1"/>
  <c r="W549" i="2"/>
  <c r="G550" i="2"/>
  <c r="J550" i="2"/>
  <c r="M550" i="2" s="1"/>
  <c r="L550" i="2"/>
  <c r="O550" i="2"/>
  <c r="Q550" i="2"/>
  <c r="R550" i="2"/>
  <c r="S550" i="2"/>
  <c r="U550" i="2"/>
  <c r="W550" i="2"/>
  <c r="X550" i="2"/>
  <c r="Y550" i="2" s="1"/>
  <c r="G551" i="2"/>
  <c r="J551" i="2"/>
  <c r="M551" i="2" s="1"/>
  <c r="L551" i="2"/>
  <c r="O551" i="2"/>
  <c r="R551" i="2" s="1"/>
  <c r="S551" i="2" s="1"/>
  <c r="Q551" i="2"/>
  <c r="U551" i="2"/>
  <c r="W551" i="2"/>
  <c r="X551" i="2"/>
  <c r="Y551" i="2" s="1"/>
  <c r="G552" i="2"/>
  <c r="J552" i="2"/>
  <c r="M552" i="2" s="1"/>
  <c r="L552" i="2"/>
  <c r="O552" i="2"/>
  <c r="R552" i="2" s="1"/>
  <c r="Q552" i="2"/>
  <c r="S552" i="2"/>
  <c r="U552" i="2"/>
  <c r="X552" i="2" s="1"/>
  <c r="Y552" i="2" s="1"/>
  <c r="W552" i="2"/>
  <c r="G553" i="2"/>
  <c r="J553" i="2"/>
  <c r="M553" i="2" s="1"/>
  <c r="L553" i="2"/>
  <c r="O553" i="2"/>
  <c r="R553" i="2" s="1"/>
  <c r="Q553" i="2"/>
  <c r="U553" i="2"/>
  <c r="X553" i="2" s="1"/>
  <c r="Y553" i="2" s="1"/>
  <c r="W553" i="2"/>
  <c r="G554" i="2"/>
  <c r="J554" i="2"/>
  <c r="O554" i="2"/>
  <c r="U554" i="2"/>
  <c r="G555" i="2"/>
  <c r="J555" i="2"/>
  <c r="O555" i="2"/>
  <c r="U555" i="2"/>
  <c r="G556" i="2"/>
  <c r="J556" i="2"/>
  <c r="M556" i="2" s="1"/>
  <c r="L556" i="2"/>
  <c r="O556" i="2"/>
  <c r="R556" i="2" s="1"/>
  <c r="Q556" i="2"/>
  <c r="S556" i="2"/>
  <c r="U556" i="2"/>
  <c r="X556" i="2" s="1"/>
  <c r="W556" i="2"/>
  <c r="Y556" i="2"/>
  <c r="G557" i="2"/>
  <c r="J557" i="2"/>
  <c r="M557" i="2" s="1"/>
  <c r="L557" i="2"/>
  <c r="O557" i="2"/>
  <c r="R557" i="2" s="1"/>
  <c r="Q557" i="2"/>
  <c r="S557" i="2"/>
  <c r="U557" i="2"/>
  <c r="X557" i="2" s="1"/>
  <c r="Y557" i="2" s="1"/>
  <c r="W557" i="2"/>
  <c r="G558" i="2"/>
  <c r="J558" i="2"/>
  <c r="M558" i="2" s="1"/>
  <c r="L558" i="2"/>
  <c r="O558" i="2"/>
  <c r="R558" i="2" s="1"/>
  <c r="Q558" i="2"/>
  <c r="S558" i="2"/>
  <c r="U558" i="2"/>
  <c r="X558" i="2" s="1"/>
  <c r="W558" i="2"/>
  <c r="Y558" i="2"/>
  <c r="G559" i="2"/>
  <c r="J559" i="2"/>
  <c r="M559" i="2" s="1"/>
  <c r="L559" i="2"/>
  <c r="O559" i="2"/>
  <c r="R559" i="2" s="1"/>
  <c r="S559" i="2" s="1"/>
  <c r="Q559" i="2"/>
  <c r="U559" i="2"/>
  <c r="X559" i="2" s="1"/>
  <c r="W559" i="2"/>
  <c r="G560" i="2"/>
  <c r="J560" i="2"/>
  <c r="M560" i="2" s="1"/>
  <c r="L560" i="2"/>
  <c r="O560" i="2"/>
  <c r="R560" i="2" s="1"/>
  <c r="S560" i="2" s="1"/>
  <c r="Q560" i="2"/>
  <c r="U560" i="2"/>
  <c r="X560" i="2" s="1"/>
  <c r="W560" i="2"/>
  <c r="G561" i="2"/>
  <c r="J561" i="2"/>
  <c r="M561" i="2" s="1"/>
  <c r="L561" i="2"/>
  <c r="O561" i="2"/>
  <c r="R561" i="2" s="1"/>
  <c r="S561" i="2" s="1"/>
  <c r="Q561" i="2"/>
  <c r="U561" i="2"/>
  <c r="X561" i="2" s="1"/>
  <c r="W561" i="2"/>
  <c r="Y561" i="2"/>
  <c r="G562" i="2"/>
  <c r="J562" i="2"/>
  <c r="O562" i="2"/>
  <c r="U562" i="2"/>
  <c r="G563" i="2"/>
  <c r="J563" i="2"/>
  <c r="O563" i="2"/>
  <c r="U563" i="2"/>
  <c r="G564" i="2"/>
  <c r="J564" i="2"/>
  <c r="M564" i="2" s="1"/>
  <c r="L564" i="2"/>
  <c r="O564" i="2"/>
  <c r="R564" i="2" s="1"/>
  <c r="Q564" i="2"/>
  <c r="S564" i="2"/>
  <c r="U564" i="2"/>
  <c r="X564" i="2" s="1"/>
  <c r="Y564" i="2" s="1"/>
  <c r="W564" i="2"/>
  <c r="G565" i="2"/>
  <c r="J565" i="2"/>
  <c r="M565" i="2" s="1"/>
  <c r="L565" i="2"/>
  <c r="O565" i="2"/>
  <c r="R565" i="2" s="1"/>
  <c r="Q565" i="2"/>
  <c r="S565" i="2"/>
  <c r="U565" i="2"/>
  <c r="X565" i="2" s="1"/>
  <c r="Y565" i="2" s="1"/>
  <c r="W565" i="2"/>
  <c r="G566" i="2"/>
  <c r="J566" i="2"/>
  <c r="M566" i="2" s="1"/>
  <c r="L566" i="2"/>
  <c r="O566" i="2"/>
  <c r="Q566" i="2"/>
  <c r="R566" i="2"/>
  <c r="S566" i="2" s="1"/>
  <c r="U566" i="2"/>
  <c r="X566" i="2" s="1"/>
  <c r="Y566" i="2" s="1"/>
  <c r="W566" i="2"/>
  <c r="G567" i="2"/>
  <c r="J567" i="2"/>
  <c r="M567" i="2" s="1"/>
  <c r="L567" i="2"/>
  <c r="O567" i="2"/>
  <c r="R567" i="2" s="1"/>
  <c r="S567" i="2" s="1"/>
  <c r="Q567" i="2"/>
  <c r="U567" i="2"/>
  <c r="X567" i="2" s="1"/>
  <c r="W567" i="2"/>
  <c r="G568" i="2"/>
  <c r="J568" i="2"/>
  <c r="M568" i="2" s="1"/>
  <c r="L568" i="2"/>
  <c r="O568" i="2"/>
  <c r="R568" i="2" s="1"/>
  <c r="S568" i="2" s="1"/>
  <c r="Q568" i="2"/>
  <c r="U568" i="2"/>
  <c r="X568" i="2" s="1"/>
  <c r="W568" i="2"/>
  <c r="G569" i="2"/>
  <c r="J569" i="2"/>
  <c r="M569" i="2" s="1"/>
  <c r="L569" i="2"/>
  <c r="O569" i="2"/>
  <c r="R569" i="2" s="1"/>
  <c r="Q569" i="2"/>
  <c r="U569" i="2"/>
  <c r="X569" i="2" s="1"/>
  <c r="W569" i="2"/>
  <c r="Y569" i="2"/>
  <c r="G570" i="2"/>
  <c r="J570" i="2"/>
  <c r="O570" i="2"/>
  <c r="U570" i="2"/>
  <c r="G571" i="2"/>
  <c r="J571" i="2"/>
  <c r="O571" i="2"/>
  <c r="U571" i="2"/>
  <c r="G572" i="2"/>
  <c r="J572" i="2"/>
  <c r="M572" i="2" s="1"/>
  <c r="L572" i="2"/>
  <c r="O572" i="2"/>
  <c r="R572" i="2" s="1"/>
  <c r="S572" i="2" s="1"/>
  <c r="Q572" i="2"/>
  <c r="U572" i="2"/>
  <c r="X572" i="2" s="1"/>
  <c r="W572" i="2"/>
  <c r="Y572" i="2"/>
  <c r="G573" i="2"/>
  <c r="J573" i="2"/>
  <c r="M573" i="2" s="1"/>
  <c r="L573" i="2"/>
  <c r="O573" i="2"/>
  <c r="R573" i="2" s="1"/>
  <c r="S573" i="2" s="1"/>
  <c r="Q573" i="2"/>
  <c r="U573" i="2"/>
  <c r="X573" i="2" s="1"/>
  <c r="W573" i="2"/>
  <c r="Y573" i="2"/>
  <c r="G574" i="2"/>
  <c r="J574" i="2"/>
  <c r="M574" i="2" s="1"/>
  <c r="L574" i="2"/>
  <c r="O574" i="2"/>
  <c r="R574" i="2" s="1"/>
  <c r="S574" i="2" s="1"/>
  <c r="Q574" i="2"/>
  <c r="U574" i="2"/>
  <c r="X574" i="2" s="1"/>
  <c r="W574" i="2"/>
  <c r="Y574" i="2"/>
  <c r="G575" i="2"/>
  <c r="J575" i="2"/>
  <c r="M575" i="2" s="1"/>
  <c r="L575" i="2"/>
  <c r="O575" i="2"/>
  <c r="R575" i="2" s="1"/>
  <c r="S575" i="2" s="1"/>
  <c r="Q575" i="2"/>
  <c r="U575" i="2"/>
  <c r="X575" i="2" s="1"/>
  <c r="W575" i="2"/>
  <c r="Y575" i="2"/>
  <c r="G576" i="2"/>
  <c r="J576" i="2"/>
  <c r="M576" i="2" s="1"/>
  <c r="L576" i="2"/>
  <c r="O576" i="2"/>
  <c r="R576" i="2" s="1"/>
  <c r="S576" i="2" s="1"/>
  <c r="Q576" i="2"/>
  <c r="U576" i="2"/>
  <c r="X576" i="2" s="1"/>
  <c r="W576" i="2"/>
  <c r="Y576" i="2"/>
  <c r="G577" i="2"/>
  <c r="J577" i="2"/>
  <c r="M577" i="2" s="1"/>
  <c r="L577" i="2"/>
  <c r="O577" i="2"/>
  <c r="R577" i="2" s="1"/>
  <c r="Q577" i="2"/>
  <c r="U577" i="2"/>
  <c r="X577" i="2" s="1"/>
  <c r="W577" i="2"/>
  <c r="Y577" i="2"/>
  <c r="G578" i="2"/>
  <c r="J578" i="2"/>
  <c r="O578" i="2"/>
  <c r="U578" i="2"/>
  <c r="G579" i="2"/>
  <c r="J579" i="2"/>
  <c r="O579" i="2"/>
  <c r="U579" i="2"/>
  <c r="G580" i="2"/>
  <c r="J580" i="2"/>
  <c r="M580" i="2" s="1"/>
  <c r="L580" i="2"/>
  <c r="O580" i="2"/>
  <c r="R580" i="2" s="1"/>
  <c r="S580" i="2" s="1"/>
  <c r="Q580" i="2"/>
  <c r="U580" i="2"/>
  <c r="W580" i="2"/>
  <c r="X580" i="2"/>
  <c r="Y580" i="2" s="1"/>
  <c r="G581" i="2"/>
  <c r="J581" i="2"/>
  <c r="M581" i="2" s="1"/>
  <c r="L581" i="2"/>
  <c r="O581" i="2"/>
  <c r="R581" i="2" s="1"/>
  <c r="Q581" i="2"/>
  <c r="S581" i="2"/>
  <c r="U581" i="2"/>
  <c r="X581" i="2" s="1"/>
  <c r="W581" i="2"/>
  <c r="Y581" i="2"/>
  <c r="G582" i="2"/>
  <c r="J582" i="2"/>
  <c r="M582" i="2" s="1"/>
  <c r="L582" i="2"/>
  <c r="O582" i="2"/>
  <c r="Q582" i="2"/>
  <c r="R582" i="2"/>
  <c r="S582" i="2" s="1"/>
  <c r="U582" i="2"/>
  <c r="X582" i="2" s="1"/>
  <c r="W582" i="2"/>
  <c r="Y582" i="2"/>
  <c r="G583" i="2"/>
  <c r="J583" i="2"/>
  <c r="M583" i="2" s="1"/>
  <c r="L583" i="2"/>
  <c r="O583" i="2"/>
  <c r="R583" i="2" s="1"/>
  <c r="S583" i="2" s="1"/>
  <c r="Q583" i="2"/>
  <c r="U583" i="2"/>
  <c r="X583" i="2" s="1"/>
  <c r="W583" i="2"/>
  <c r="G584" i="2"/>
  <c r="J584" i="2"/>
  <c r="M584" i="2" s="1"/>
  <c r="L584" i="2"/>
  <c r="O584" i="2"/>
  <c r="R584" i="2" s="1"/>
  <c r="Q584" i="2"/>
  <c r="S584" i="2"/>
  <c r="U584" i="2"/>
  <c r="X584" i="2" s="1"/>
  <c r="W584" i="2"/>
  <c r="G585" i="2"/>
  <c r="J585" i="2"/>
  <c r="M585" i="2" s="1"/>
  <c r="L585" i="2"/>
  <c r="O585" i="2"/>
  <c r="R585" i="2" s="1"/>
  <c r="Q585" i="2"/>
  <c r="U585" i="2"/>
  <c r="X585" i="2" s="1"/>
  <c r="W585" i="2"/>
  <c r="Y585" i="2"/>
  <c r="G586" i="2"/>
  <c r="J586" i="2"/>
  <c r="O586" i="2"/>
  <c r="U586" i="2"/>
  <c r="G587" i="2"/>
  <c r="J587" i="2"/>
  <c r="O587" i="2"/>
  <c r="S587" i="2"/>
  <c r="U587" i="2"/>
  <c r="G588" i="2"/>
  <c r="J588" i="2"/>
  <c r="M588" i="2" s="1"/>
  <c r="L588" i="2"/>
  <c r="O588" i="2"/>
  <c r="R588" i="2" s="1"/>
  <c r="Q588" i="2"/>
  <c r="S588" i="2"/>
  <c r="U588" i="2"/>
  <c r="X588" i="2" s="1"/>
  <c r="W588" i="2"/>
  <c r="Y588" i="2"/>
  <c r="G589" i="2"/>
  <c r="J589" i="2"/>
  <c r="M589" i="2" s="1"/>
  <c r="L589" i="2"/>
  <c r="O589" i="2"/>
  <c r="R589" i="2" s="1"/>
  <c r="S589" i="2" s="1"/>
  <c r="Q589" i="2"/>
  <c r="U589" i="2"/>
  <c r="X589" i="2" s="1"/>
  <c r="W589" i="2"/>
  <c r="Y589" i="2"/>
  <c r="G590" i="2"/>
  <c r="J590" i="2"/>
  <c r="M590" i="2" s="1"/>
  <c r="L590" i="2"/>
  <c r="O590" i="2"/>
  <c r="Q590" i="2"/>
  <c r="R590" i="2"/>
  <c r="S590" i="2"/>
  <c r="U590" i="2"/>
  <c r="X590" i="2" s="1"/>
  <c r="W590" i="2"/>
  <c r="Y590" i="2"/>
  <c r="G591" i="2"/>
  <c r="J591" i="2"/>
  <c r="M591" i="2" s="1"/>
  <c r="L591" i="2"/>
  <c r="O591" i="2"/>
  <c r="R591" i="2" s="1"/>
  <c r="S591" i="2" s="1"/>
  <c r="Q591" i="2"/>
  <c r="U591" i="2"/>
  <c r="X591" i="2" s="1"/>
  <c r="W591" i="2"/>
  <c r="G592" i="2"/>
  <c r="J592" i="2"/>
  <c r="M592" i="2" s="1"/>
  <c r="L592" i="2"/>
  <c r="O592" i="2"/>
  <c r="R592" i="2" s="1"/>
  <c r="S592" i="2" s="1"/>
  <c r="Q592" i="2"/>
  <c r="U592" i="2"/>
  <c r="X592" i="2" s="1"/>
  <c r="W592" i="2"/>
  <c r="G593" i="2"/>
  <c r="J593" i="2"/>
  <c r="M593" i="2" s="1"/>
  <c r="L593" i="2"/>
  <c r="O593" i="2"/>
  <c r="R593" i="2" s="1"/>
  <c r="Q593" i="2"/>
  <c r="U593" i="2"/>
  <c r="X593" i="2" s="1"/>
  <c r="W593" i="2"/>
  <c r="Y593" i="2"/>
  <c r="G594" i="2"/>
  <c r="J594" i="2"/>
  <c r="O594" i="2"/>
  <c r="U594" i="2"/>
  <c r="G595" i="2"/>
  <c r="J595" i="2"/>
  <c r="O595" i="2"/>
  <c r="U595" i="2"/>
  <c r="G596" i="2"/>
  <c r="J596" i="2"/>
  <c r="M596" i="2" s="1"/>
  <c r="L596" i="2"/>
  <c r="O596" i="2"/>
  <c r="R596" i="2" s="1"/>
  <c r="Q596" i="2"/>
  <c r="S596" i="2"/>
  <c r="U596" i="2"/>
  <c r="X596" i="2" s="1"/>
  <c r="W596" i="2"/>
  <c r="Y596" i="2"/>
  <c r="G597" i="2"/>
  <c r="J597" i="2"/>
  <c r="M597" i="2" s="1"/>
  <c r="L597" i="2"/>
  <c r="O597" i="2"/>
  <c r="R597" i="2" s="1"/>
  <c r="Q597" i="2"/>
  <c r="S597" i="2"/>
  <c r="U597" i="2"/>
  <c r="X597" i="2" s="1"/>
  <c r="W597" i="2"/>
  <c r="Y597" i="2"/>
  <c r="G598" i="2"/>
  <c r="J598" i="2"/>
  <c r="M598" i="2" s="1"/>
  <c r="L598" i="2"/>
  <c r="O598" i="2"/>
  <c r="R598" i="2" s="1"/>
  <c r="Q598" i="2"/>
  <c r="S598" i="2"/>
  <c r="U598" i="2"/>
  <c r="X598" i="2" s="1"/>
  <c r="Y598" i="2" s="1"/>
  <c r="W598" i="2"/>
  <c r="G599" i="2"/>
  <c r="J599" i="2"/>
  <c r="M599" i="2" s="1"/>
  <c r="L599" i="2"/>
  <c r="O599" i="2"/>
  <c r="Q599" i="2"/>
  <c r="R599" i="2"/>
  <c r="S599" i="2" s="1"/>
  <c r="U599" i="2"/>
  <c r="X599" i="2" s="1"/>
  <c r="W599" i="2"/>
  <c r="G600" i="2"/>
  <c r="J600" i="2"/>
  <c r="M600" i="2" s="1"/>
  <c r="L600" i="2"/>
  <c r="O600" i="2"/>
  <c r="R600" i="2" s="1"/>
  <c r="Q600" i="2"/>
  <c r="S600" i="2"/>
  <c r="U600" i="2"/>
  <c r="X600" i="2" s="1"/>
  <c r="W600" i="2"/>
  <c r="Y600" i="2"/>
  <c r="G601" i="2"/>
  <c r="J601" i="2"/>
  <c r="M601" i="2" s="1"/>
  <c r="L601" i="2"/>
  <c r="O601" i="2"/>
  <c r="R601" i="2" s="1"/>
  <c r="S601" i="2" s="1"/>
  <c r="Q601" i="2"/>
  <c r="U601" i="2"/>
  <c r="X601" i="2" s="1"/>
  <c r="W601" i="2"/>
  <c r="Y601" i="2"/>
  <c r="G602" i="2"/>
  <c r="J602" i="2"/>
  <c r="O602" i="2"/>
  <c r="U602" i="2"/>
  <c r="G603" i="2"/>
  <c r="J603" i="2"/>
  <c r="O603" i="2"/>
  <c r="U603" i="2"/>
  <c r="G604" i="2"/>
  <c r="J604" i="2"/>
  <c r="M604" i="2" s="1"/>
  <c r="L604" i="2"/>
  <c r="O604" i="2"/>
  <c r="R604" i="2" s="1"/>
  <c r="Q604" i="2"/>
  <c r="S604" i="2"/>
  <c r="U604" i="2"/>
  <c r="X604" i="2" s="1"/>
  <c r="W604" i="2"/>
  <c r="Y604" i="2"/>
  <c r="G605" i="2"/>
  <c r="J605" i="2"/>
  <c r="M605" i="2" s="1"/>
  <c r="L605" i="2"/>
  <c r="O605" i="2"/>
  <c r="R605" i="2" s="1"/>
  <c r="Q605" i="2"/>
  <c r="S605" i="2"/>
  <c r="U605" i="2"/>
  <c r="X605" i="2" s="1"/>
  <c r="Y605" i="2" s="1"/>
  <c r="W605" i="2"/>
  <c r="G606" i="2"/>
  <c r="J606" i="2"/>
  <c r="M606" i="2" s="1"/>
  <c r="L606" i="2"/>
  <c r="O606" i="2"/>
  <c r="R606" i="2" s="1"/>
  <c r="S606" i="2" s="1"/>
  <c r="Q606" i="2"/>
  <c r="U606" i="2"/>
  <c r="X606" i="2" s="1"/>
  <c r="W606" i="2"/>
  <c r="Y606" i="2"/>
  <c r="G607" i="2"/>
  <c r="J607" i="2"/>
  <c r="M607" i="2" s="1"/>
  <c r="L607" i="2"/>
  <c r="O607" i="2"/>
  <c r="R607" i="2" s="1"/>
  <c r="S607" i="2" s="1"/>
  <c r="Q607" i="2"/>
  <c r="U607" i="2"/>
  <c r="X607" i="2" s="1"/>
  <c r="W607" i="2"/>
  <c r="G608" i="2"/>
  <c r="J608" i="2"/>
  <c r="M608" i="2" s="1"/>
  <c r="L608" i="2"/>
  <c r="O608" i="2"/>
  <c r="R608" i="2" s="1"/>
  <c r="S608" i="2" s="1"/>
  <c r="Q608" i="2"/>
  <c r="U608" i="2"/>
  <c r="X608" i="2" s="1"/>
  <c r="Y608" i="2" s="1"/>
  <c r="W608" i="2"/>
  <c r="G609" i="2"/>
  <c r="J609" i="2"/>
  <c r="M609" i="2" s="1"/>
  <c r="L609" i="2"/>
  <c r="O609" i="2"/>
  <c r="R609" i="2" s="1"/>
  <c r="Q609" i="2"/>
  <c r="U609" i="2"/>
  <c r="X609" i="2" s="1"/>
  <c r="Y609" i="2" s="1"/>
  <c r="W609" i="2"/>
  <c r="G610" i="2"/>
  <c r="J610" i="2"/>
  <c r="O610" i="2"/>
  <c r="U610" i="2"/>
  <c r="Y610" i="2"/>
  <c r="G611" i="2"/>
  <c r="J611" i="2"/>
  <c r="O611" i="2"/>
  <c r="U611" i="2"/>
  <c r="Y611" i="2"/>
  <c r="G612" i="2"/>
  <c r="J612" i="2"/>
  <c r="M612" i="2" s="1"/>
  <c r="L612" i="2"/>
  <c r="O612" i="2"/>
  <c r="R612" i="2" s="1"/>
  <c r="Q612" i="2"/>
  <c r="S612" i="2"/>
  <c r="U612" i="2"/>
  <c r="X612" i="2" s="1"/>
  <c r="Y612" i="2" s="1"/>
  <c r="W612" i="2"/>
  <c r="G613" i="2"/>
  <c r="J613" i="2"/>
  <c r="M613" i="2" s="1"/>
  <c r="L613" i="2"/>
  <c r="O613" i="2"/>
  <c r="R613" i="2" s="1"/>
  <c r="S613" i="2" s="1"/>
  <c r="Q613" i="2"/>
  <c r="U613" i="2"/>
  <c r="X613" i="2" s="1"/>
  <c r="W613" i="2"/>
  <c r="Y613" i="2"/>
  <c r="G614" i="2"/>
  <c r="J614" i="2"/>
  <c r="M614" i="2" s="1"/>
  <c r="L614" i="2"/>
  <c r="O614" i="2"/>
  <c r="R614" i="2" s="1"/>
  <c r="S614" i="2" s="1"/>
  <c r="Q614" i="2"/>
  <c r="U614" i="2"/>
  <c r="W614" i="2"/>
  <c r="X614" i="2"/>
  <c r="Y614" i="2"/>
  <c r="G615" i="2"/>
  <c r="J615" i="2"/>
  <c r="M615" i="2" s="1"/>
  <c r="L615" i="2"/>
  <c r="O615" i="2"/>
  <c r="R615" i="2" s="1"/>
  <c r="Q615" i="2"/>
  <c r="S615" i="2"/>
  <c r="U615" i="2"/>
  <c r="X615" i="2" s="1"/>
  <c r="W615" i="2"/>
  <c r="G616" i="2"/>
  <c r="J616" i="2"/>
  <c r="M616" i="2" s="1"/>
  <c r="L616" i="2"/>
  <c r="O616" i="2"/>
  <c r="R616" i="2" s="1"/>
  <c r="S616" i="2" s="1"/>
  <c r="Q616" i="2"/>
  <c r="U616" i="2"/>
  <c r="X616" i="2" s="1"/>
  <c r="W616" i="2"/>
  <c r="G617" i="2"/>
  <c r="J617" i="2"/>
  <c r="M617" i="2" s="1"/>
  <c r="L617" i="2"/>
  <c r="O617" i="2"/>
  <c r="R617" i="2" s="1"/>
  <c r="Q617" i="2"/>
  <c r="U617" i="2"/>
  <c r="X617" i="2" s="1"/>
  <c r="W617" i="2"/>
  <c r="Y617" i="2"/>
  <c r="G618" i="2"/>
  <c r="J618" i="2"/>
  <c r="O618" i="2"/>
  <c r="U618" i="2"/>
  <c r="G619" i="2"/>
  <c r="J619" i="2"/>
  <c r="O619" i="2"/>
  <c r="U619" i="2"/>
  <c r="G620" i="2"/>
  <c r="J620" i="2"/>
  <c r="M620" i="2" s="1"/>
  <c r="L620" i="2"/>
  <c r="O620" i="2"/>
  <c r="Q620" i="2"/>
  <c r="R620" i="2"/>
  <c r="S620" i="2" s="1"/>
  <c r="U620" i="2"/>
  <c r="X620" i="2" s="1"/>
  <c r="W620" i="2"/>
  <c r="Y620" i="2"/>
  <c r="G621" i="2"/>
  <c r="J621" i="2"/>
  <c r="M621" i="2" s="1"/>
  <c r="L621" i="2"/>
  <c r="O621" i="2"/>
  <c r="R621" i="2" s="1"/>
  <c r="Q621" i="2"/>
  <c r="S621" i="2"/>
  <c r="U621" i="2"/>
  <c r="X621" i="2" s="1"/>
  <c r="W621" i="2"/>
  <c r="Y621" i="2"/>
  <c r="G622" i="2"/>
  <c r="J622" i="2"/>
  <c r="M622" i="2" s="1"/>
  <c r="L622" i="2"/>
  <c r="O622" i="2"/>
  <c r="R622" i="2" s="1"/>
  <c r="S622" i="2" s="1"/>
  <c r="Q622" i="2"/>
  <c r="U622" i="2"/>
  <c r="W622" i="2"/>
  <c r="X622" i="2"/>
  <c r="Y622" i="2" s="1"/>
  <c r="G623" i="2"/>
  <c r="J623" i="2"/>
  <c r="M623" i="2" s="1"/>
  <c r="L623" i="2"/>
  <c r="O623" i="2"/>
  <c r="R623" i="2" s="1"/>
  <c r="Q623" i="2"/>
  <c r="S623" i="2"/>
  <c r="U623" i="2"/>
  <c r="X623" i="2" s="1"/>
  <c r="Y623" i="2" s="1"/>
  <c r="W623" i="2"/>
  <c r="G624" i="2"/>
  <c r="J624" i="2"/>
  <c r="M624" i="2" s="1"/>
  <c r="L624" i="2"/>
  <c r="O624" i="2"/>
  <c r="R624" i="2" s="1"/>
  <c r="Q624" i="2"/>
  <c r="S624" i="2"/>
  <c r="U624" i="2"/>
  <c r="X624" i="2" s="1"/>
  <c r="W624" i="2"/>
  <c r="G625" i="2"/>
  <c r="J625" i="2"/>
  <c r="M625" i="2" s="1"/>
  <c r="L625" i="2"/>
  <c r="O625" i="2"/>
  <c r="R625" i="2" s="1"/>
  <c r="Q625" i="2"/>
  <c r="U625" i="2"/>
  <c r="X625" i="2" s="1"/>
  <c r="W625" i="2"/>
  <c r="Y625" i="2"/>
  <c r="G626" i="2"/>
  <c r="J626" i="2"/>
  <c r="O626" i="2"/>
  <c r="U626" i="2"/>
  <c r="G627" i="2"/>
  <c r="J627" i="2"/>
  <c r="O627" i="2"/>
  <c r="U627" i="2"/>
  <c r="G628" i="2"/>
  <c r="J628" i="2"/>
  <c r="M628" i="2" s="1"/>
  <c r="L628" i="2"/>
  <c r="O628" i="2"/>
  <c r="R628" i="2" s="1"/>
  <c r="Q628" i="2"/>
  <c r="S628" i="2"/>
  <c r="U628" i="2"/>
  <c r="X628" i="2" s="1"/>
  <c r="Y628" i="2" s="1"/>
  <c r="W628" i="2"/>
  <c r="G629" i="2"/>
  <c r="J629" i="2"/>
  <c r="M629" i="2" s="1"/>
  <c r="L629" i="2"/>
  <c r="O629" i="2"/>
  <c r="Q629" i="2"/>
  <c r="R629" i="2"/>
  <c r="S629" i="2" s="1"/>
  <c r="U629" i="2"/>
  <c r="X629" i="2" s="1"/>
  <c r="Y629" i="2" s="1"/>
  <c r="W629" i="2"/>
  <c r="G630" i="2"/>
  <c r="J630" i="2"/>
  <c r="M630" i="2" s="1"/>
  <c r="L630" i="2"/>
  <c r="O630" i="2"/>
  <c r="R630" i="2" s="1"/>
  <c r="Q630" i="2"/>
  <c r="S630" i="2"/>
  <c r="U630" i="2"/>
  <c r="X630" i="2" s="1"/>
  <c r="Y630" i="2" s="1"/>
  <c r="W630" i="2"/>
  <c r="G631" i="2"/>
  <c r="J631" i="2"/>
  <c r="M631" i="2" s="1"/>
  <c r="L631" i="2"/>
  <c r="O631" i="2"/>
  <c r="R631" i="2" s="1"/>
  <c r="Q631" i="2"/>
  <c r="S631" i="2"/>
  <c r="U631" i="2"/>
  <c r="W631" i="2"/>
  <c r="X631" i="2"/>
  <c r="Y631" i="2"/>
  <c r="G632" i="2"/>
  <c r="J632" i="2"/>
  <c r="M632" i="2" s="1"/>
  <c r="L632" i="2"/>
  <c r="O632" i="2"/>
  <c r="R632" i="2" s="1"/>
  <c r="S632" i="2" s="1"/>
  <c r="Q632" i="2"/>
  <c r="U632" i="2"/>
  <c r="X632" i="2" s="1"/>
  <c r="W632" i="2"/>
  <c r="Y632" i="2"/>
  <c r="G633" i="2"/>
  <c r="J633" i="2"/>
  <c r="M633" i="2" s="1"/>
  <c r="L633" i="2"/>
  <c r="O633" i="2"/>
  <c r="R633" i="2" s="1"/>
  <c r="Q633" i="2"/>
  <c r="U633" i="2"/>
  <c r="X633" i="2" s="1"/>
  <c r="W633" i="2"/>
  <c r="Y633" i="2"/>
  <c r="G634" i="2"/>
  <c r="J634" i="2"/>
  <c r="O634" i="2"/>
  <c r="U634" i="2"/>
  <c r="Y634" i="2"/>
  <c r="G635" i="2"/>
  <c r="J635" i="2"/>
  <c r="O635" i="2"/>
  <c r="U635" i="2"/>
  <c r="G636" i="2"/>
  <c r="J636" i="2"/>
  <c r="M636" i="2" s="1"/>
  <c r="L636" i="2"/>
  <c r="O636" i="2"/>
  <c r="R636" i="2" s="1"/>
  <c r="Q636" i="2"/>
  <c r="S636" i="2"/>
  <c r="U636" i="2"/>
  <c r="X636" i="2" s="1"/>
  <c r="Y636" i="2" s="1"/>
  <c r="W636" i="2"/>
  <c r="G637" i="2"/>
  <c r="J637" i="2"/>
  <c r="M637" i="2" s="1"/>
  <c r="L637" i="2"/>
  <c r="O637" i="2"/>
  <c r="R637" i="2" s="1"/>
  <c r="Q637" i="2"/>
  <c r="S637" i="2"/>
  <c r="U637" i="2"/>
  <c r="W637" i="2"/>
  <c r="X637" i="2"/>
  <c r="Y637" i="2" s="1"/>
  <c r="G638" i="2"/>
  <c r="J638" i="2"/>
  <c r="M638" i="2" s="1"/>
  <c r="L638" i="2"/>
  <c r="O638" i="2"/>
  <c r="R638" i="2" s="1"/>
  <c r="S638" i="2" s="1"/>
  <c r="Q638" i="2"/>
  <c r="U638" i="2"/>
  <c r="X638" i="2" s="1"/>
  <c r="W638" i="2"/>
  <c r="Y638" i="2"/>
  <c r="G639" i="2"/>
  <c r="J639" i="2"/>
  <c r="M639" i="2" s="1"/>
  <c r="L639" i="2"/>
  <c r="O639" i="2"/>
  <c r="R639" i="2" s="1"/>
  <c r="S639" i="2" s="1"/>
  <c r="Q639" i="2"/>
  <c r="U639" i="2"/>
  <c r="X639" i="2" s="1"/>
  <c r="W639" i="2"/>
  <c r="Y639" i="2"/>
  <c r="G640" i="2"/>
  <c r="J640" i="2"/>
  <c r="M640" i="2" s="1"/>
  <c r="L640" i="2"/>
  <c r="O640" i="2"/>
  <c r="Q640" i="2"/>
  <c r="R640" i="2"/>
  <c r="S640" i="2" s="1"/>
  <c r="U640" i="2"/>
  <c r="X640" i="2" s="1"/>
  <c r="Y640" i="2" s="1"/>
  <c r="W640" i="2"/>
  <c r="G641" i="2"/>
  <c r="J641" i="2"/>
  <c r="M641" i="2" s="1"/>
  <c r="L641" i="2"/>
  <c r="O641" i="2"/>
  <c r="R641" i="2" s="1"/>
  <c r="Q641" i="2"/>
  <c r="U641" i="2"/>
  <c r="X641" i="2" s="1"/>
  <c r="W641" i="2"/>
  <c r="Y641" i="2"/>
  <c r="G642" i="2"/>
  <c r="J642" i="2"/>
  <c r="O642" i="2"/>
  <c r="U642" i="2"/>
  <c r="Y642" i="2"/>
  <c r="G643" i="2"/>
  <c r="J643" i="2"/>
  <c r="O643" i="2"/>
  <c r="U643" i="2"/>
  <c r="G644" i="2"/>
  <c r="J644" i="2"/>
  <c r="M644" i="2" s="1"/>
  <c r="L644" i="2"/>
  <c r="O644" i="2"/>
  <c r="R644" i="2" s="1"/>
  <c r="Q644" i="2"/>
  <c r="S644" i="2"/>
  <c r="U644" i="2"/>
  <c r="X644" i="2" s="1"/>
  <c r="W644" i="2"/>
  <c r="Y644" i="2"/>
  <c r="G645" i="2"/>
  <c r="J645" i="2"/>
  <c r="M645" i="2" s="1"/>
  <c r="L645" i="2"/>
  <c r="O645" i="2"/>
  <c r="R645" i="2" s="1"/>
  <c r="S645" i="2" s="1"/>
  <c r="Q645" i="2"/>
  <c r="U645" i="2"/>
  <c r="X645" i="2" s="1"/>
  <c r="W645" i="2"/>
  <c r="Y645" i="2"/>
  <c r="G646" i="2"/>
  <c r="J646" i="2"/>
  <c r="M646" i="2" s="1"/>
  <c r="L646" i="2"/>
  <c r="O646" i="2"/>
  <c r="R646" i="2" s="1"/>
  <c r="S646" i="2" s="1"/>
  <c r="Q646" i="2"/>
  <c r="U646" i="2"/>
  <c r="X646" i="2" s="1"/>
  <c r="Y646" i="2" s="1"/>
  <c r="W646" i="2"/>
  <c r="G647" i="2"/>
  <c r="J647" i="2"/>
  <c r="M647" i="2" s="1"/>
  <c r="L647" i="2"/>
  <c r="O647" i="2"/>
  <c r="R647" i="2" s="1"/>
  <c r="S647" i="2" s="1"/>
  <c r="Q647" i="2"/>
  <c r="U647" i="2"/>
  <c r="X647" i="2" s="1"/>
  <c r="Y647" i="2" s="1"/>
  <c r="W647" i="2"/>
  <c r="G648" i="2"/>
  <c r="J648" i="2"/>
  <c r="M648" i="2" s="1"/>
  <c r="L648" i="2"/>
  <c r="O648" i="2"/>
  <c r="R648" i="2" s="1"/>
  <c r="S648" i="2" s="1"/>
  <c r="Q648" i="2"/>
  <c r="U648" i="2"/>
  <c r="X648" i="2" s="1"/>
  <c r="Y648" i="2" s="1"/>
  <c r="W648" i="2"/>
  <c r="G649" i="2"/>
  <c r="J649" i="2"/>
  <c r="M649" i="2" s="1"/>
  <c r="L649" i="2"/>
  <c r="O649" i="2"/>
  <c r="R649" i="2" s="1"/>
  <c r="Q649" i="2"/>
  <c r="U649" i="2"/>
  <c r="X649" i="2" s="1"/>
  <c r="Y649" i="2" s="1"/>
  <c r="W649" i="2"/>
  <c r="G650" i="2"/>
  <c r="J650" i="2"/>
  <c r="O650" i="2"/>
  <c r="U650" i="2"/>
  <c r="G651" i="2"/>
  <c r="J651" i="2"/>
  <c r="O651" i="2"/>
  <c r="U651" i="2"/>
  <c r="G652" i="2"/>
  <c r="J652" i="2"/>
  <c r="M652" i="2" s="1"/>
  <c r="L652" i="2"/>
  <c r="O652" i="2"/>
  <c r="R652" i="2" s="1"/>
  <c r="S652" i="2" s="1"/>
  <c r="Q652" i="2"/>
  <c r="U652" i="2"/>
  <c r="X652" i="2" s="1"/>
  <c r="Y652" i="2" s="1"/>
  <c r="W652" i="2"/>
  <c r="G653" i="2"/>
  <c r="J653" i="2"/>
  <c r="M653" i="2" s="1"/>
  <c r="L653" i="2"/>
  <c r="O653" i="2"/>
  <c r="R653" i="2" s="1"/>
  <c r="S653" i="2" s="1"/>
  <c r="Q653" i="2"/>
  <c r="U653" i="2"/>
  <c r="X653" i="2" s="1"/>
  <c r="Y653" i="2" s="1"/>
  <c r="W653" i="2"/>
  <c r="G654" i="2"/>
  <c r="J654" i="2"/>
  <c r="M654" i="2" s="1"/>
  <c r="L654" i="2"/>
  <c r="O654" i="2"/>
  <c r="R654" i="2" s="1"/>
  <c r="S654" i="2" s="1"/>
  <c r="Q654" i="2"/>
  <c r="U654" i="2"/>
  <c r="X654" i="2" s="1"/>
  <c r="Y654" i="2" s="1"/>
  <c r="W654" i="2"/>
  <c r="G655" i="2"/>
  <c r="J655" i="2"/>
  <c r="M655" i="2" s="1"/>
  <c r="L655" i="2"/>
  <c r="O655" i="2"/>
  <c r="Q655" i="2"/>
  <c r="R655" i="2"/>
  <c r="S655" i="2" s="1"/>
  <c r="U655" i="2"/>
  <c r="X655" i="2" s="1"/>
  <c r="W655" i="2"/>
  <c r="G656" i="2"/>
  <c r="J656" i="2"/>
  <c r="M656" i="2" s="1"/>
  <c r="L656" i="2"/>
  <c r="O656" i="2"/>
  <c r="R656" i="2" s="1"/>
  <c r="Q656" i="2"/>
  <c r="S656" i="2"/>
  <c r="U656" i="2"/>
  <c r="X656" i="2" s="1"/>
  <c r="W656" i="2"/>
  <c r="Y656" i="2"/>
  <c r="G657" i="2"/>
  <c r="J657" i="2"/>
  <c r="M657" i="2" s="1"/>
  <c r="L657" i="2"/>
  <c r="O657" i="2"/>
  <c r="R657" i="2" s="1"/>
  <c r="Q657" i="2"/>
  <c r="U657" i="2"/>
  <c r="X657" i="2" s="1"/>
  <c r="W657" i="2"/>
  <c r="Y657" i="2"/>
  <c r="G658" i="2"/>
  <c r="J658" i="2"/>
  <c r="O658" i="2"/>
  <c r="U658" i="2"/>
  <c r="G659" i="2"/>
  <c r="J659" i="2"/>
  <c r="O659" i="2"/>
  <c r="U659" i="2"/>
  <c r="G660" i="2"/>
  <c r="J660" i="2"/>
  <c r="M660" i="2" s="1"/>
  <c r="L660" i="2"/>
  <c r="O660" i="2"/>
  <c r="R660" i="2" s="1"/>
  <c r="Q660" i="2"/>
  <c r="S660" i="2"/>
  <c r="U660" i="2"/>
  <c r="X660" i="2" s="1"/>
  <c r="Y660" i="2" s="1"/>
  <c r="W660" i="2"/>
  <c r="G661" i="2"/>
  <c r="J661" i="2"/>
  <c r="M661" i="2" s="1"/>
  <c r="L661" i="2"/>
  <c r="O661" i="2"/>
  <c r="R661" i="2" s="1"/>
  <c r="S661" i="2" s="1"/>
  <c r="Q661" i="2"/>
  <c r="U661" i="2"/>
  <c r="X661" i="2" s="1"/>
  <c r="Y661" i="2" s="1"/>
  <c r="W661" i="2"/>
  <c r="G662" i="2"/>
  <c r="J662" i="2"/>
  <c r="M662" i="2" s="1"/>
  <c r="L662" i="2"/>
  <c r="O662" i="2"/>
  <c r="R662" i="2" s="1"/>
  <c r="S662" i="2" s="1"/>
  <c r="Q662" i="2"/>
  <c r="U662" i="2"/>
  <c r="X662" i="2" s="1"/>
  <c r="Y662" i="2" s="1"/>
  <c r="W662" i="2"/>
  <c r="G663" i="2"/>
  <c r="J663" i="2"/>
  <c r="M663" i="2" s="1"/>
  <c r="L663" i="2"/>
  <c r="O663" i="2"/>
  <c r="R663" i="2" s="1"/>
  <c r="Q663" i="2"/>
  <c r="S663" i="2"/>
  <c r="U663" i="2"/>
  <c r="X663" i="2" s="1"/>
  <c r="W663" i="2"/>
  <c r="G664" i="2"/>
  <c r="J664" i="2"/>
  <c r="M664" i="2" s="1"/>
  <c r="L664" i="2"/>
  <c r="O664" i="2"/>
  <c r="R664" i="2" s="1"/>
  <c r="Q664" i="2"/>
  <c r="S664" i="2"/>
  <c r="U664" i="2"/>
  <c r="W664" i="2"/>
  <c r="X664" i="2"/>
  <c r="G665" i="2"/>
  <c r="J665" i="2"/>
  <c r="M665" i="2" s="1"/>
  <c r="L665" i="2"/>
  <c r="O665" i="2"/>
  <c r="Q665" i="2"/>
  <c r="R665" i="2"/>
  <c r="U665" i="2"/>
  <c r="X665" i="2" s="1"/>
  <c r="Y665" i="2" s="1"/>
  <c r="W665" i="2"/>
  <c r="G666" i="2"/>
  <c r="J666" i="2"/>
  <c r="O666" i="2"/>
  <c r="U666" i="2"/>
  <c r="G667" i="2"/>
  <c r="J667" i="2"/>
  <c r="O667" i="2"/>
  <c r="U667" i="2"/>
  <c r="G668" i="2"/>
  <c r="J668" i="2"/>
  <c r="M668" i="2" s="1"/>
  <c r="L668" i="2"/>
  <c r="O668" i="2"/>
  <c r="R668" i="2" s="1"/>
  <c r="Q668" i="2"/>
  <c r="S668" i="2"/>
  <c r="U668" i="2"/>
  <c r="X668" i="2" s="1"/>
  <c r="Y668" i="2" s="1"/>
  <c r="W668" i="2"/>
  <c r="G669" i="2"/>
  <c r="J669" i="2"/>
  <c r="M669" i="2" s="1"/>
  <c r="L669" i="2"/>
  <c r="O669" i="2"/>
  <c r="R669" i="2" s="1"/>
  <c r="Q669" i="2"/>
  <c r="S669" i="2"/>
  <c r="U669" i="2"/>
  <c r="W669" i="2"/>
  <c r="X669" i="2"/>
  <c r="Y669" i="2" s="1"/>
  <c r="G670" i="2"/>
  <c r="J670" i="2"/>
  <c r="M670" i="2" s="1"/>
  <c r="L670" i="2"/>
  <c r="O670" i="2"/>
  <c r="R670" i="2" s="1"/>
  <c r="Q670" i="2"/>
  <c r="S670" i="2"/>
  <c r="U670" i="2"/>
  <c r="X670" i="2" s="1"/>
  <c r="Y670" i="2" s="1"/>
  <c r="W670" i="2"/>
  <c r="G671" i="2"/>
  <c r="J671" i="2"/>
  <c r="M671" i="2" s="1"/>
  <c r="L671" i="2"/>
  <c r="O671" i="2"/>
  <c r="R671" i="2" s="1"/>
  <c r="S671" i="2" s="1"/>
  <c r="Q671" i="2"/>
  <c r="U671" i="2"/>
  <c r="X671" i="2" s="1"/>
  <c r="W671" i="2"/>
  <c r="G672" i="2"/>
  <c r="J672" i="2"/>
  <c r="M672" i="2" s="1"/>
  <c r="L672" i="2"/>
  <c r="O672" i="2"/>
  <c r="R672" i="2" s="1"/>
  <c r="S672" i="2" s="1"/>
  <c r="Q672" i="2"/>
  <c r="U672" i="2"/>
  <c r="X672" i="2" s="1"/>
  <c r="W672" i="2"/>
  <c r="G673" i="2"/>
  <c r="J673" i="2"/>
  <c r="M673" i="2" s="1"/>
  <c r="L673" i="2"/>
  <c r="O673" i="2"/>
  <c r="R673" i="2" s="1"/>
  <c r="Q673" i="2"/>
  <c r="U673" i="2"/>
  <c r="X673" i="2" s="1"/>
  <c r="W673" i="2"/>
  <c r="Y673" i="2"/>
  <c r="G674" i="2"/>
  <c r="J674" i="2"/>
  <c r="O674" i="2"/>
  <c r="U674" i="2"/>
  <c r="Y674" i="2"/>
  <c r="G675" i="2"/>
  <c r="J675" i="2"/>
  <c r="O675" i="2"/>
  <c r="U675" i="2"/>
  <c r="G676" i="2"/>
  <c r="J676" i="2"/>
  <c r="M676" i="2" s="1"/>
  <c r="L676" i="2"/>
  <c r="O676" i="2"/>
  <c r="R676" i="2" s="1"/>
  <c r="S676" i="2" s="1"/>
  <c r="Q676" i="2"/>
  <c r="U676" i="2"/>
  <c r="X676" i="2" s="1"/>
  <c r="Y676" i="2" s="1"/>
  <c r="W676" i="2"/>
  <c r="G677" i="2"/>
  <c r="J677" i="2"/>
  <c r="M677" i="2" s="1"/>
  <c r="L677" i="2"/>
  <c r="O677" i="2"/>
  <c r="Q677" i="2"/>
  <c r="R677" i="2"/>
  <c r="S677" i="2"/>
  <c r="U677" i="2"/>
  <c r="X677" i="2" s="1"/>
  <c r="W677" i="2"/>
  <c r="Y677" i="2"/>
  <c r="G678" i="2"/>
  <c r="J678" i="2"/>
  <c r="M678" i="2" s="1"/>
  <c r="L678" i="2"/>
  <c r="O678" i="2"/>
  <c r="R678" i="2" s="1"/>
  <c r="S678" i="2" s="1"/>
  <c r="Q678" i="2"/>
  <c r="U678" i="2"/>
  <c r="X678" i="2" s="1"/>
  <c r="W678" i="2"/>
  <c r="Y678" i="2"/>
  <c r="G679" i="2"/>
  <c r="J679" i="2"/>
  <c r="M679" i="2" s="1"/>
  <c r="L679" i="2"/>
  <c r="O679" i="2"/>
  <c r="R679" i="2" s="1"/>
  <c r="Q679" i="2"/>
  <c r="S679" i="2"/>
  <c r="U679" i="2"/>
  <c r="W679" i="2"/>
  <c r="X679" i="2"/>
  <c r="G680" i="2"/>
  <c r="J680" i="2"/>
  <c r="M680" i="2" s="1"/>
  <c r="L680" i="2"/>
  <c r="O680" i="2"/>
  <c r="Q680" i="2"/>
  <c r="R680" i="2"/>
  <c r="S680" i="2" s="1"/>
  <c r="U680" i="2"/>
  <c r="X680" i="2" s="1"/>
  <c r="W680" i="2"/>
  <c r="G681" i="2"/>
  <c r="J681" i="2"/>
  <c r="M681" i="2" s="1"/>
  <c r="L681" i="2"/>
  <c r="O681" i="2"/>
  <c r="R681" i="2" s="1"/>
  <c r="S681" i="2" s="1"/>
  <c r="Q681" i="2"/>
  <c r="U681" i="2"/>
  <c r="X681" i="2" s="1"/>
  <c r="Y681" i="2" s="1"/>
  <c r="W681" i="2"/>
  <c r="G682" i="2"/>
  <c r="J682" i="2"/>
  <c r="O682" i="2"/>
  <c r="U682" i="2"/>
  <c r="G683" i="2"/>
  <c r="J683" i="2"/>
  <c r="O683" i="2"/>
  <c r="U683" i="2"/>
  <c r="G684" i="2"/>
  <c r="J684" i="2"/>
  <c r="M684" i="2" s="1"/>
  <c r="L684" i="2"/>
  <c r="O684" i="2"/>
  <c r="R684" i="2" s="1"/>
  <c r="Q684" i="2"/>
  <c r="S684" i="2"/>
  <c r="U684" i="2"/>
  <c r="X684" i="2" s="1"/>
  <c r="W684" i="2"/>
  <c r="Y684" i="2"/>
  <c r="G685" i="2"/>
  <c r="J685" i="2"/>
  <c r="M685" i="2" s="1"/>
  <c r="L685" i="2"/>
  <c r="O685" i="2"/>
  <c r="R685" i="2" s="1"/>
  <c r="Q685" i="2"/>
  <c r="S685" i="2"/>
  <c r="U685" i="2"/>
  <c r="W685" i="2"/>
  <c r="X685" i="2"/>
  <c r="Y685" i="2"/>
  <c r="G686" i="2"/>
  <c r="J686" i="2"/>
  <c r="M686" i="2" s="1"/>
  <c r="L686" i="2"/>
  <c r="O686" i="2"/>
  <c r="R686" i="2" s="1"/>
  <c r="S686" i="2" s="1"/>
  <c r="Q686" i="2"/>
  <c r="U686" i="2"/>
  <c r="X686" i="2" s="1"/>
  <c r="Y686" i="2" s="1"/>
  <c r="W686" i="2"/>
  <c r="G687" i="2"/>
  <c r="J687" i="2"/>
  <c r="M687" i="2" s="1"/>
  <c r="L687" i="2"/>
  <c r="O687" i="2"/>
  <c r="R687" i="2" s="1"/>
  <c r="Q687" i="2"/>
  <c r="S687" i="2"/>
  <c r="U687" i="2"/>
  <c r="X687" i="2" s="1"/>
  <c r="W687" i="2"/>
  <c r="G688" i="2"/>
  <c r="J688" i="2"/>
  <c r="M688" i="2" s="1"/>
  <c r="L688" i="2"/>
  <c r="O688" i="2"/>
  <c r="R688" i="2" s="1"/>
  <c r="S688" i="2" s="1"/>
  <c r="Q688" i="2"/>
  <c r="U688" i="2"/>
  <c r="W688" i="2"/>
  <c r="X688" i="2"/>
  <c r="G689" i="2"/>
  <c r="J689" i="2"/>
  <c r="M689" i="2" s="1"/>
  <c r="L689" i="2"/>
  <c r="O689" i="2"/>
  <c r="R689" i="2" s="1"/>
  <c r="Q689" i="2"/>
  <c r="U689" i="2"/>
  <c r="X689" i="2" s="1"/>
  <c r="Y689" i="2" s="1"/>
  <c r="W689" i="2"/>
  <c r="G690" i="2"/>
  <c r="J690" i="2"/>
  <c r="O690" i="2"/>
  <c r="U690" i="2"/>
  <c r="G691" i="2"/>
  <c r="J691" i="2"/>
  <c r="O691" i="2"/>
  <c r="U691" i="2"/>
  <c r="G692" i="2"/>
  <c r="J692" i="2"/>
  <c r="M692" i="2" s="1"/>
  <c r="L692" i="2"/>
  <c r="O692" i="2"/>
  <c r="R692" i="2" s="1"/>
  <c r="S692" i="2" s="1"/>
  <c r="Q692" i="2"/>
  <c r="U692" i="2"/>
  <c r="X692" i="2" s="1"/>
  <c r="W692" i="2"/>
  <c r="Y692" i="2"/>
  <c r="G693" i="2"/>
  <c r="J693" i="2"/>
  <c r="M693" i="2" s="1"/>
  <c r="L693" i="2"/>
  <c r="O693" i="2"/>
  <c r="R693" i="2" s="1"/>
  <c r="S693" i="2" s="1"/>
  <c r="Q693" i="2"/>
  <c r="U693" i="2"/>
  <c r="X693" i="2" s="1"/>
  <c r="W693" i="2"/>
  <c r="Y693" i="2"/>
  <c r="G694" i="2"/>
  <c r="J694" i="2"/>
  <c r="M694" i="2" s="1"/>
  <c r="L694" i="2"/>
  <c r="O694" i="2"/>
  <c r="R694" i="2" s="1"/>
  <c r="S694" i="2" s="1"/>
  <c r="Q694" i="2"/>
  <c r="U694" i="2"/>
  <c r="X694" i="2" s="1"/>
  <c r="W694" i="2"/>
  <c r="Y694" i="2"/>
  <c r="G695" i="2"/>
  <c r="J695" i="2"/>
  <c r="L695" i="2"/>
  <c r="M695" i="2"/>
  <c r="O695" i="2"/>
  <c r="R695" i="2" s="1"/>
  <c r="S695" i="2" s="1"/>
  <c r="Q695" i="2"/>
  <c r="U695" i="2"/>
  <c r="X695" i="2" s="1"/>
  <c r="W695" i="2"/>
  <c r="Y695" i="2"/>
  <c r="G696" i="2"/>
  <c r="J696" i="2"/>
  <c r="M696" i="2" s="1"/>
  <c r="L696" i="2"/>
  <c r="O696" i="2"/>
  <c r="R696" i="2" s="1"/>
  <c r="S696" i="2" s="1"/>
  <c r="Q696" i="2"/>
  <c r="U696" i="2"/>
  <c r="X696" i="2" s="1"/>
  <c r="W696" i="2"/>
  <c r="Y696" i="2"/>
  <c r="G697" i="2"/>
  <c r="J697" i="2"/>
  <c r="M697" i="2" s="1"/>
  <c r="L697" i="2"/>
  <c r="O697" i="2"/>
  <c r="R697" i="2" s="1"/>
  <c r="Q697" i="2"/>
  <c r="S697" i="2"/>
  <c r="U697" i="2"/>
  <c r="X697" i="2" s="1"/>
  <c r="Y697" i="2" s="1"/>
  <c r="W697" i="2"/>
  <c r="G698" i="2"/>
  <c r="J698" i="2"/>
  <c r="O698" i="2"/>
  <c r="U698" i="2"/>
  <c r="G699" i="2"/>
  <c r="J699" i="2"/>
  <c r="O699" i="2"/>
  <c r="U699" i="2"/>
  <c r="G700" i="2"/>
  <c r="J700" i="2"/>
  <c r="M700" i="2" s="1"/>
  <c r="L700" i="2"/>
  <c r="O700" i="2"/>
  <c r="R700" i="2" s="1"/>
  <c r="S700" i="2" s="1"/>
  <c r="Q700" i="2"/>
  <c r="U700" i="2"/>
  <c r="X700" i="2" s="1"/>
  <c r="Y700" i="2" s="1"/>
  <c r="W700" i="2"/>
  <c r="G701" i="2"/>
  <c r="J701" i="2"/>
  <c r="M701" i="2" s="1"/>
  <c r="L701" i="2"/>
  <c r="O701" i="2"/>
  <c r="R701" i="2" s="1"/>
  <c r="S701" i="2" s="1"/>
  <c r="Q701" i="2"/>
  <c r="U701" i="2"/>
  <c r="X701" i="2" s="1"/>
  <c r="W701" i="2"/>
  <c r="Y701" i="2"/>
  <c r="G702" i="2"/>
  <c r="J702" i="2"/>
  <c r="M702" i="2" s="1"/>
  <c r="L702" i="2"/>
  <c r="O702" i="2"/>
  <c r="R702" i="2" s="1"/>
  <c r="S702" i="2" s="1"/>
  <c r="Q702" i="2"/>
  <c r="U702" i="2"/>
  <c r="X702" i="2" s="1"/>
  <c r="W702" i="2"/>
  <c r="Y702" i="2"/>
  <c r="G703" i="2"/>
  <c r="J703" i="2"/>
  <c r="M703" i="2" s="1"/>
  <c r="L703" i="2"/>
  <c r="O703" i="2"/>
  <c r="R703" i="2" s="1"/>
  <c r="Q703" i="2"/>
  <c r="S703" i="2"/>
  <c r="U703" i="2"/>
  <c r="W703" i="2"/>
  <c r="X703" i="2"/>
  <c r="Y703" i="2"/>
  <c r="G704" i="2"/>
  <c r="J704" i="2"/>
  <c r="M704" i="2" s="1"/>
  <c r="L704" i="2"/>
  <c r="O704" i="2"/>
  <c r="R704" i="2" s="1"/>
  <c r="S704" i="2" s="1"/>
  <c r="Q704" i="2"/>
  <c r="U704" i="2"/>
  <c r="X704" i="2" s="1"/>
  <c r="Y704" i="2" s="1"/>
  <c r="W704" i="2"/>
  <c r="G705" i="2"/>
  <c r="J705" i="2"/>
  <c r="M705" i="2" s="1"/>
  <c r="L705" i="2"/>
  <c r="O705" i="2"/>
  <c r="R705" i="2" s="1"/>
  <c r="Q705" i="2"/>
  <c r="U705" i="2"/>
  <c r="X705" i="2" s="1"/>
  <c r="Y705" i="2" s="1"/>
  <c r="W705" i="2"/>
  <c r="G706" i="2"/>
  <c r="J706" i="2"/>
  <c r="O706" i="2"/>
  <c r="U706" i="2"/>
  <c r="G707" i="2"/>
  <c r="J707" i="2"/>
  <c r="O707" i="2"/>
  <c r="U707" i="2"/>
  <c r="G708" i="2"/>
  <c r="J708" i="2"/>
  <c r="M708" i="2" s="1"/>
  <c r="L708" i="2"/>
  <c r="O708" i="2"/>
  <c r="R708" i="2" s="1"/>
  <c r="Q708" i="2"/>
  <c r="S708" i="2"/>
  <c r="U708" i="2"/>
  <c r="X708" i="2" s="1"/>
  <c r="W708" i="2"/>
  <c r="Y708" i="2"/>
  <c r="G709" i="2"/>
  <c r="J709" i="2"/>
  <c r="M709" i="2" s="1"/>
  <c r="L709" i="2"/>
  <c r="O709" i="2"/>
  <c r="R709" i="2" s="1"/>
  <c r="S709" i="2" s="1"/>
  <c r="Q709" i="2"/>
  <c r="U709" i="2"/>
  <c r="X709" i="2" s="1"/>
  <c r="W709" i="2"/>
  <c r="Y709" i="2"/>
  <c r="G710" i="2"/>
  <c r="J710" i="2"/>
  <c r="M710" i="2" s="1"/>
  <c r="L710" i="2"/>
  <c r="O710" i="2"/>
  <c r="R710" i="2" s="1"/>
  <c r="Q710" i="2"/>
  <c r="S710" i="2"/>
  <c r="U710" i="2"/>
  <c r="X710" i="2" s="1"/>
  <c r="W710" i="2"/>
  <c r="Y710" i="2"/>
  <c r="G711" i="2"/>
  <c r="J711" i="2"/>
  <c r="M711" i="2" s="1"/>
  <c r="L711" i="2"/>
  <c r="O711" i="2"/>
  <c r="R711" i="2" s="1"/>
  <c r="S711" i="2" s="1"/>
  <c r="Q711" i="2"/>
  <c r="U711" i="2"/>
  <c r="X711" i="2" s="1"/>
  <c r="Y711" i="2" s="1"/>
  <c r="W711" i="2"/>
  <c r="G712" i="2"/>
  <c r="J712" i="2"/>
  <c r="M712" i="2" s="1"/>
  <c r="L712" i="2"/>
  <c r="O712" i="2"/>
  <c r="R712" i="2" s="1"/>
  <c r="S712" i="2" s="1"/>
  <c r="Q712" i="2"/>
  <c r="U712" i="2"/>
  <c r="X712" i="2" s="1"/>
  <c r="Y712" i="2" s="1"/>
  <c r="W712" i="2"/>
  <c r="G713" i="2"/>
  <c r="J713" i="2"/>
  <c r="M713" i="2" s="1"/>
  <c r="L713" i="2"/>
  <c r="O713" i="2"/>
  <c r="R713" i="2" s="1"/>
  <c r="Q713" i="2"/>
  <c r="U713" i="2"/>
  <c r="X713" i="2" s="1"/>
  <c r="Y713" i="2" s="1"/>
  <c r="W713" i="2"/>
  <c r="G714" i="2"/>
  <c r="J714" i="2"/>
  <c r="O714" i="2"/>
  <c r="U714" i="2"/>
  <c r="G715" i="2"/>
  <c r="J715" i="2"/>
  <c r="O715" i="2"/>
  <c r="U715" i="2"/>
  <c r="G716" i="2"/>
  <c r="J716" i="2"/>
  <c r="M716" i="2" s="1"/>
  <c r="L716" i="2"/>
  <c r="O716" i="2"/>
  <c r="R716" i="2" s="1"/>
  <c r="Q716" i="2"/>
  <c r="S716" i="2"/>
  <c r="U716" i="2"/>
  <c r="X716" i="2" s="1"/>
  <c r="W716" i="2"/>
  <c r="Y716" i="2"/>
  <c r="G717" i="2"/>
  <c r="J717" i="2"/>
  <c r="M717" i="2" s="1"/>
  <c r="L717" i="2"/>
  <c r="O717" i="2"/>
  <c r="R717" i="2" s="1"/>
  <c r="Q717" i="2"/>
  <c r="S717" i="2"/>
  <c r="U717" i="2"/>
  <c r="X717" i="2" s="1"/>
  <c r="Y717" i="2" s="1"/>
  <c r="W717" i="2"/>
  <c r="G718" i="2"/>
  <c r="J718" i="2"/>
  <c r="M718" i="2" s="1"/>
  <c r="L718" i="2"/>
  <c r="O718" i="2"/>
  <c r="R718" i="2" s="1"/>
  <c r="S718" i="2" s="1"/>
  <c r="Q718" i="2"/>
  <c r="U718" i="2"/>
  <c r="X718" i="2" s="1"/>
  <c r="Y718" i="2" s="1"/>
  <c r="W718" i="2"/>
  <c r="G719" i="2"/>
  <c r="J719" i="2"/>
  <c r="M719" i="2" s="1"/>
  <c r="L719" i="2"/>
  <c r="O719" i="2"/>
  <c r="R719" i="2" s="1"/>
  <c r="Q719" i="2"/>
  <c r="S719" i="2"/>
  <c r="U719" i="2"/>
  <c r="X719" i="2" s="1"/>
  <c r="W719" i="2"/>
  <c r="G720" i="2"/>
  <c r="J720" i="2"/>
  <c r="M720" i="2" s="1"/>
  <c r="L720" i="2"/>
  <c r="O720" i="2"/>
  <c r="R720" i="2" s="1"/>
  <c r="Q720" i="2"/>
  <c r="S720" i="2"/>
  <c r="U720" i="2"/>
  <c r="X720" i="2" s="1"/>
  <c r="W720" i="2"/>
  <c r="G721" i="2"/>
  <c r="J721" i="2"/>
  <c r="M721" i="2" s="1"/>
  <c r="L721" i="2"/>
  <c r="O721" i="2"/>
  <c r="R721" i="2" s="1"/>
  <c r="Q721" i="2"/>
  <c r="U721" i="2"/>
  <c r="X721" i="2" s="1"/>
  <c r="Y721" i="2" s="1"/>
  <c r="W721" i="2"/>
  <c r="G722" i="2"/>
  <c r="J722" i="2"/>
  <c r="O722" i="2"/>
  <c r="S722" i="2"/>
  <c r="U722" i="2"/>
  <c r="G723" i="2"/>
  <c r="J723" i="2"/>
  <c r="O723" i="2"/>
  <c r="U723" i="2"/>
  <c r="G724" i="2"/>
  <c r="J724" i="2"/>
  <c r="M724" i="2" s="1"/>
  <c r="L724" i="2"/>
  <c r="O724" i="2"/>
  <c r="R724" i="2" s="1"/>
  <c r="Q724" i="2"/>
  <c r="S724" i="2"/>
  <c r="U724" i="2"/>
  <c r="X724" i="2" s="1"/>
  <c r="Y724" i="2" s="1"/>
  <c r="W724" i="2"/>
  <c r="G725" i="2"/>
  <c r="J725" i="2"/>
  <c r="M725" i="2" s="1"/>
  <c r="L725" i="2"/>
  <c r="O725" i="2"/>
  <c r="R725" i="2" s="1"/>
  <c r="S725" i="2" s="1"/>
  <c r="Q725" i="2"/>
  <c r="U725" i="2"/>
  <c r="X725" i="2" s="1"/>
  <c r="Y725" i="2" s="1"/>
  <c r="W725" i="2"/>
  <c r="G726" i="2"/>
  <c r="J726" i="2"/>
  <c r="M726" i="2" s="1"/>
  <c r="L726" i="2"/>
  <c r="O726" i="2"/>
  <c r="R726" i="2" s="1"/>
  <c r="S726" i="2" s="1"/>
  <c r="Q726" i="2"/>
  <c r="U726" i="2"/>
  <c r="X726" i="2" s="1"/>
  <c r="Y726" i="2" s="1"/>
  <c r="W726" i="2"/>
  <c r="G727" i="2"/>
  <c r="J727" i="2"/>
  <c r="M727" i="2" s="1"/>
  <c r="L727" i="2"/>
  <c r="O727" i="2"/>
  <c r="R727" i="2" s="1"/>
  <c r="S727" i="2" s="1"/>
  <c r="Q727" i="2"/>
  <c r="U727" i="2"/>
  <c r="X727" i="2" s="1"/>
  <c r="Y727" i="2" s="1"/>
  <c r="W727" i="2"/>
  <c r="G728" i="2"/>
  <c r="J728" i="2"/>
  <c r="M728" i="2" s="1"/>
  <c r="L728" i="2"/>
  <c r="O728" i="2"/>
  <c r="R728" i="2" s="1"/>
  <c r="S728" i="2" s="1"/>
  <c r="Q728" i="2"/>
  <c r="U728" i="2"/>
  <c r="X728" i="2" s="1"/>
  <c r="Y728" i="2" s="1"/>
  <c r="W728" i="2"/>
  <c r="G729" i="2"/>
  <c r="J729" i="2"/>
  <c r="M729" i="2" s="1"/>
  <c r="L729" i="2"/>
  <c r="O729" i="2"/>
  <c r="R729" i="2" s="1"/>
  <c r="Q729" i="2"/>
  <c r="U729" i="2"/>
  <c r="X729" i="2" s="1"/>
  <c r="Y729" i="2" s="1"/>
  <c r="W729" i="2"/>
  <c r="G730" i="2"/>
  <c r="J730" i="2"/>
  <c r="O730" i="2"/>
  <c r="U730" i="2"/>
  <c r="G731" i="2"/>
  <c r="J731" i="2"/>
  <c r="O731" i="2"/>
  <c r="S731" i="2"/>
  <c r="U731" i="2"/>
  <c r="G732" i="2"/>
  <c r="J732" i="2"/>
  <c r="M732" i="2" s="1"/>
  <c r="L732" i="2"/>
  <c r="O732" i="2"/>
  <c r="R732" i="2" s="1"/>
  <c r="Q732" i="2"/>
  <c r="S732" i="2"/>
  <c r="U732" i="2"/>
  <c r="X732" i="2" s="1"/>
  <c r="W732" i="2"/>
  <c r="Y732" i="2"/>
  <c r="G733" i="2"/>
  <c r="J733" i="2"/>
  <c r="M733" i="2" s="1"/>
  <c r="L733" i="2"/>
  <c r="O733" i="2"/>
  <c r="R733" i="2" s="1"/>
  <c r="S733" i="2" s="1"/>
  <c r="Q733" i="2"/>
  <c r="U733" i="2"/>
  <c r="X733" i="2" s="1"/>
  <c r="W733" i="2"/>
  <c r="Y733" i="2"/>
  <c r="G734" i="2"/>
  <c r="J734" i="2"/>
  <c r="M734" i="2" s="1"/>
  <c r="L734" i="2"/>
  <c r="O734" i="2"/>
  <c r="R734" i="2" s="1"/>
  <c r="S734" i="2" s="1"/>
  <c r="Q734" i="2"/>
  <c r="U734" i="2"/>
  <c r="X734" i="2" s="1"/>
  <c r="W734" i="2"/>
  <c r="Y734" i="2"/>
  <c r="G735" i="2"/>
  <c r="J735" i="2"/>
  <c r="M735" i="2" s="1"/>
  <c r="L735" i="2"/>
  <c r="O735" i="2"/>
  <c r="R735" i="2" s="1"/>
  <c r="Q735" i="2"/>
  <c r="S735" i="2"/>
  <c r="U735" i="2"/>
  <c r="X735" i="2" s="1"/>
  <c r="W735" i="2"/>
  <c r="Y735" i="2"/>
  <c r="G736" i="2"/>
  <c r="J736" i="2"/>
  <c r="M736" i="2" s="1"/>
  <c r="L736" i="2"/>
  <c r="O736" i="2"/>
  <c r="R736" i="2" s="1"/>
  <c r="S736" i="2" s="1"/>
  <c r="Q736" i="2"/>
  <c r="U736" i="2"/>
  <c r="X736" i="2" s="1"/>
  <c r="W736" i="2"/>
  <c r="Y736" i="2"/>
  <c r="G737" i="2"/>
  <c r="J737" i="2"/>
  <c r="M737" i="2" s="1"/>
  <c r="L737" i="2"/>
  <c r="O737" i="2"/>
  <c r="R737" i="2" s="1"/>
  <c r="Q737" i="2"/>
  <c r="U737" i="2"/>
  <c r="X737" i="2" s="1"/>
  <c r="W737" i="2"/>
  <c r="Y737" i="2"/>
  <c r="G738" i="2"/>
  <c r="J738" i="2"/>
  <c r="O738" i="2"/>
  <c r="U738" i="2"/>
  <c r="G739" i="2"/>
  <c r="J739" i="2"/>
  <c r="O739" i="2"/>
  <c r="U739" i="2"/>
  <c r="G740" i="2"/>
  <c r="J740" i="2"/>
  <c r="M740" i="2" s="1"/>
  <c r="L740" i="2"/>
  <c r="O740" i="2"/>
  <c r="R740" i="2" s="1"/>
  <c r="Q740" i="2"/>
  <c r="S740" i="2"/>
  <c r="U740" i="2"/>
  <c r="X740" i="2" s="1"/>
  <c r="W740" i="2"/>
  <c r="Y740" i="2"/>
  <c r="G741" i="2"/>
  <c r="J741" i="2"/>
  <c r="M741" i="2" s="1"/>
  <c r="L741" i="2"/>
  <c r="O741" i="2"/>
  <c r="R741" i="2" s="1"/>
  <c r="S741" i="2" s="1"/>
  <c r="Q741" i="2"/>
  <c r="U741" i="2"/>
  <c r="X741" i="2" s="1"/>
  <c r="W741" i="2"/>
  <c r="Y741" i="2"/>
  <c r="G742" i="2"/>
  <c r="J742" i="2"/>
  <c r="M742" i="2" s="1"/>
  <c r="L742" i="2"/>
  <c r="O742" i="2"/>
  <c r="R742" i="2" s="1"/>
  <c r="S742" i="2" s="1"/>
  <c r="Q742" i="2"/>
  <c r="U742" i="2"/>
  <c r="X742" i="2" s="1"/>
  <c r="W742" i="2"/>
  <c r="Y742" i="2"/>
  <c r="G743" i="2"/>
  <c r="J743" i="2"/>
  <c r="M743" i="2" s="1"/>
  <c r="L743" i="2"/>
  <c r="O743" i="2"/>
  <c r="R743" i="2" s="1"/>
  <c r="S743" i="2" s="1"/>
  <c r="Q743" i="2"/>
  <c r="U743" i="2"/>
  <c r="X743" i="2" s="1"/>
  <c r="W743" i="2"/>
  <c r="Y743" i="2"/>
  <c r="G744" i="2"/>
  <c r="J744" i="2"/>
  <c r="M744" i="2" s="1"/>
  <c r="L744" i="2"/>
  <c r="O744" i="2"/>
  <c r="R744" i="2" s="1"/>
  <c r="S744" i="2" s="1"/>
  <c r="Q744" i="2"/>
  <c r="U744" i="2"/>
  <c r="X744" i="2" s="1"/>
  <c r="W744" i="2"/>
  <c r="Y744" i="2"/>
  <c r="G745" i="2"/>
  <c r="J745" i="2"/>
  <c r="M745" i="2" s="1"/>
  <c r="L745" i="2"/>
  <c r="O745" i="2"/>
  <c r="R745" i="2" s="1"/>
  <c r="S745" i="2" s="1"/>
  <c r="Q745" i="2"/>
  <c r="U745" i="2"/>
  <c r="X745" i="2" s="1"/>
  <c r="W745" i="2"/>
  <c r="Y745" i="2"/>
  <c r="G746" i="2"/>
  <c r="J746" i="2"/>
  <c r="O746" i="2"/>
  <c r="U746" i="2"/>
  <c r="G747" i="2"/>
  <c r="J747" i="2"/>
  <c r="O747" i="2"/>
  <c r="U747" i="2"/>
  <c r="G748" i="2"/>
  <c r="J748" i="2"/>
  <c r="M748" i="2" s="1"/>
  <c r="L748" i="2"/>
  <c r="O748" i="2"/>
  <c r="R748" i="2" s="1"/>
  <c r="S748" i="2" s="1"/>
  <c r="Q748" i="2"/>
  <c r="U748" i="2"/>
  <c r="X748" i="2" s="1"/>
  <c r="Y748" i="2" s="1"/>
  <c r="W748" i="2"/>
  <c r="G749" i="2"/>
  <c r="J749" i="2"/>
  <c r="M749" i="2" s="1"/>
  <c r="L749" i="2"/>
  <c r="O749" i="2"/>
  <c r="R749" i="2" s="1"/>
  <c r="S749" i="2" s="1"/>
  <c r="Q749" i="2"/>
  <c r="U749" i="2"/>
  <c r="X749" i="2" s="1"/>
  <c r="Y749" i="2" s="1"/>
  <c r="W749" i="2"/>
  <c r="G750" i="2"/>
  <c r="J750" i="2"/>
  <c r="M750" i="2" s="1"/>
  <c r="L750" i="2"/>
  <c r="O750" i="2"/>
  <c r="R750" i="2" s="1"/>
  <c r="S750" i="2" s="1"/>
  <c r="Q750" i="2"/>
  <c r="U750" i="2"/>
  <c r="X750" i="2" s="1"/>
  <c r="Y750" i="2" s="1"/>
  <c r="W750" i="2"/>
  <c r="G751" i="2"/>
  <c r="J751" i="2"/>
  <c r="M751" i="2" s="1"/>
  <c r="L751" i="2"/>
  <c r="O751" i="2"/>
  <c r="R751" i="2" s="1"/>
  <c r="S751" i="2" s="1"/>
  <c r="Q751" i="2"/>
  <c r="U751" i="2"/>
  <c r="X751" i="2" s="1"/>
  <c r="W751" i="2"/>
  <c r="G752" i="2"/>
  <c r="J752" i="2"/>
  <c r="M752" i="2" s="1"/>
  <c r="L752" i="2"/>
  <c r="O752" i="2"/>
  <c r="R752" i="2" s="1"/>
  <c r="S752" i="2" s="1"/>
  <c r="Q752" i="2"/>
  <c r="U752" i="2"/>
  <c r="X752" i="2" s="1"/>
  <c r="W752" i="2"/>
  <c r="G753" i="2"/>
  <c r="J753" i="2"/>
  <c r="M753" i="2" s="1"/>
  <c r="L753" i="2"/>
  <c r="O753" i="2"/>
  <c r="R753" i="2" s="1"/>
  <c r="Q753" i="2"/>
  <c r="U753" i="2"/>
  <c r="X753" i="2" s="1"/>
  <c r="W753" i="2"/>
  <c r="Y753" i="2"/>
  <c r="G754" i="2"/>
  <c r="J754" i="2"/>
  <c r="L754" i="2"/>
  <c r="O754" i="2"/>
  <c r="U754" i="2"/>
  <c r="G755" i="2"/>
  <c r="J755" i="2"/>
  <c r="O755" i="2"/>
  <c r="U755" i="2"/>
  <c r="G756" i="2"/>
  <c r="J756" i="2"/>
  <c r="M756" i="2" s="1"/>
  <c r="L756" i="2"/>
  <c r="O756" i="2"/>
  <c r="R756" i="2" s="1"/>
  <c r="Q756" i="2"/>
  <c r="S756" i="2"/>
  <c r="U756" i="2"/>
  <c r="X756" i="2" s="1"/>
  <c r="Y756" i="2" s="1"/>
  <c r="W756" i="2"/>
  <c r="G757" i="2"/>
  <c r="J757" i="2"/>
  <c r="M757" i="2" s="1"/>
  <c r="L757" i="2"/>
  <c r="O757" i="2"/>
  <c r="R757" i="2" s="1"/>
  <c r="S757" i="2" s="1"/>
  <c r="Q757" i="2"/>
  <c r="U757" i="2"/>
  <c r="X757" i="2" s="1"/>
  <c r="Y757" i="2" s="1"/>
  <c r="W757" i="2"/>
  <c r="G758" i="2"/>
  <c r="J758" i="2"/>
  <c r="M758" i="2" s="1"/>
  <c r="L758" i="2"/>
  <c r="O758" i="2"/>
  <c r="R758" i="2" s="1"/>
  <c r="S758" i="2" s="1"/>
  <c r="Q758" i="2"/>
  <c r="U758" i="2"/>
  <c r="X758" i="2" s="1"/>
  <c r="Y758" i="2" s="1"/>
  <c r="W758" i="2"/>
  <c r="G759" i="2"/>
  <c r="J759" i="2"/>
  <c r="M759" i="2" s="1"/>
  <c r="L759" i="2"/>
  <c r="O759" i="2"/>
  <c r="R759" i="2" s="1"/>
  <c r="S759" i="2" s="1"/>
  <c r="Q759" i="2"/>
  <c r="U759" i="2"/>
  <c r="X759" i="2" s="1"/>
  <c r="W759" i="2"/>
  <c r="G760" i="2"/>
  <c r="J760" i="2"/>
  <c r="M760" i="2" s="1"/>
  <c r="L760" i="2"/>
  <c r="O760" i="2"/>
  <c r="R760" i="2" s="1"/>
  <c r="Q760" i="2"/>
  <c r="S760" i="2"/>
  <c r="U760" i="2"/>
  <c r="X760" i="2" s="1"/>
  <c r="Y760" i="2" s="1"/>
  <c r="W760" i="2"/>
  <c r="G761" i="2"/>
  <c r="J761" i="2"/>
  <c r="M761" i="2" s="1"/>
  <c r="L761" i="2"/>
  <c r="O761" i="2"/>
  <c r="R761" i="2" s="1"/>
  <c r="Q761" i="2"/>
  <c r="U761" i="2"/>
  <c r="X761" i="2" s="1"/>
  <c r="Y761" i="2" s="1"/>
  <c r="W761" i="2"/>
  <c r="G762" i="2"/>
  <c r="J762" i="2"/>
  <c r="O762" i="2"/>
  <c r="U762" i="2"/>
  <c r="Y762" i="2"/>
  <c r="G763" i="2"/>
  <c r="J763" i="2"/>
  <c r="O763" i="2"/>
  <c r="U763" i="2"/>
  <c r="G764" i="2"/>
  <c r="J764" i="2"/>
  <c r="M764" i="2" s="1"/>
  <c r="L764" i="2"/>
  <c r="O764" i="2"/>
  <c r="R764" i="2" s="1"/>
  <c r="Q764" i="2"/>
  <c r="S764" i="2"/>
  <c r="U764" i="2"/>
  <c r="X764" i="2" s="1"/>
  <c r="W764" i="2"/>
  <c r="Y764" i="2"/>
  <c r="G765" i="2"/>
  <c r="J765" i="2"/>
  <c r="M765" i="2" s="1"/>
  <c r="L765" i="2"/>
  <c r="O765" i="2"/>
  <c r="R765" i="2" s="1"/>
  <c r="S765" i="2" s="1"/>
  <c r="Q765" i="2"/>
  <c r="U765" i="2"/>
  <c r="X765" i="2" s="1"/>
  <c r="W765" i="2"/>
  <c r="Y765" i="2"/>
  <c r="G766" i="2"/>
  <c r="J766" i="2"/>
  <c r="M766" i="2" s="1"/>
  <c r="L766" i="2"/>
  <c r="O766" i="2"/>
  <c r="R766" i="2" s="1"/>
  <c r="S766" i="2" s="1"/>
  <c r="Q766" i="2"/>
  <c r="U766" i="2"/>
  <c r="X766" i="2" s="1"/>
  <c r="W766" i="2"/>
  <c r="Y766" i="2"/>
  <c r="G767" i="2"/>
  <c r="J767" i="2"/>
  <c r="M767" i="2" s="1"/>
  <c r="L767" i="2"/>
  <c r="O767" i="2"/>
  <c r="R767" i="2" s="1"/>
  <c r="S767" i="2" s="1"/>
  <c r="Q767" i="2"/>
  <c r="U767" i="2"/>
  <c r="X767" i="2" s="1"/>
  <c r="W767" i="2"/>
  <c r="G768" i="2"/>
  <c r="J768" i="2"/>
  <c r="M768" i="2" s="1"/>
  <c r="L768" i="2"/>
  <c r="O768" i="2"/>
  <c r="R768" i="2" s="1"/>
  <c r="Q768" i="2"/>
  <c r="S768" i="2"/>
  <c r="U768" i="2"/>
  <c r="X768" i="2" s="1"/>
  <c r="W768" i="2"/>
  <c r="G769" i="2"/>
  <c r="J769" i="2"/>
  <c r="M769" i="2" s="1"/>
  <c r="L769" i="2"/>
  <c r="O769" i="2"/>
  <c r="R769" i="2" s="1"/>
  <c r="Q769" i="2"/>
  <c r="S769" i="2"/>
  <c r="U769" i="2"/>
  <c r="X769" i="2" s="1"/>
  <c r="W769" i="2"/>
  <c r="Y769" i="2"/>
  <c r="G770" i="2"/>
  <c r="J770" i="2"/>
  <c r="O770" i="2"/>
  <c r="U770" i="2"/>
  <c r="G771" i="2"/>
  <c r="J771" i="2"/>
  <c r="O771" i="2"/>
  <c r="U771" i="2"/>
  <c r="G772" i="2"/>
  <c r="J772" i="2"/>
  <c r="M772" i="2" s="1"/>
  <c r="L772" i="2"/>
  <c r="O772" i="2"/>
  <c r="R772" i="2" s="1"/>
  <c r="S772" i="2" s="1"/>
  <c r="Q772" i="2"/>
  <c r="U772" i="2"/>
  <c r="X772" i="2" s="1"/>
  <c r="Y772" i="2" s="1"/>
  <c r="W772" i="2"/>
  <c r="G773" i="2"/>
  <c r="J773" i="2"/>
  <c r="M773" i="2" s="1"/>
  <c r="L773" i="2"/>
  <c r="O773" i="2"/>
  <c r="R773" i="2" s="1"/>
  <c r="S773" i="2" s="1"/>
  <c r="Q773" i="2"/>
  <c r="U773" i="2"/>
  <c r="X773" i="2" s="1"/>
  <c r="Y773" i="2" s="1"/>
  <c r="W773" i="2"/>
  <c r="G774" i="2"/>
  <c r="J774" i="2"/>
  <c r="M774" i="2" s="1"/>
  <c r="L774" i="2"/>
  <c r="O774" i="2"/>
  <c r="R774" i="2" s="1"/>
  <c r="S774" i="2" s="1"/>
  <c r="Q774" i="2"/>
  <c r="U774" i="2"/>
  <c r="X774" i="2" s="1"/>
  <c r="Y774" i="2" s="1"/>
  <c r="W774" i="2"/>
  <c r="G775" i="2"/>
  <c r="J775" i="2"/>
  <c r="M775" i="2" s="1"/>
  <c r="L775" i="2"/>
  <c r="O775" i="2"/>
  <c r="R775" i="2" s="1"/>
  <c r="Q775" i="2"/>
  <c r="S775" i="2"/>
  <c r="U775" i="2"/>
  <c r="X775" i="2" s="1"/>
  <c r="W775" i="2"/>
  <c r="G776" i="2"/>
  <c r="J776" i="2"/>
  <c r="M776" i="2" s="1"/>
  <c r="L776" i="2"/>
  <c r="O776" i="2"/>
  <c r="R776" i="2" s="1"/>
  <c r="Q776" i="2"/>
  <c r="S776" i="2"/>
  <c r="U776" i="2"/>
  <c r="X776" i="2" s="1"/>
  <c r="W776" i="2"/>
  <c r="Y776" i="2"/>
  <c r="G777" i="2"/>
  <c r="J777" i="2"/>
  <c r="M777" i="2" s="1"/>
  <c r="L777" i="2"/>
  <c r="O777" i="2"/>
  <c r="R777" i="2" s="1"/>
  <c r="Q777" i="2"/>
  <c r="U777" i="2"/>
  <c r="X777" i="2" s="1"/>
  <c r="W777" i="2"/>
  <c r="Y777" i="2"/>
  <c r="G778" i="2"/>
  <c r="J778" i="2"/>
  <c r="O778" i="2"/>
  <c r="U778" i="2"/>
  <c r="G779" i="2"/>
  <c r="J779" i="2"/>
  <c r="O779" i="2"/>
  <c r="U779" i="2"/>
  <c r="G780" i="2"/>
  <c r="J780" i="2"/>
  <c r="M780" i="2" s="1"/>
  <c r="L780" i="2"/>
  <c r="O780" i="2"/>
  <c r="R780" i="2" s="1"/>
  <c r="Q780" i="2"/>
  <c r="S780" i="2"/>
  <c r="U780" i="2"/>
  <c r="X780" i="2" s="1"/>
  <c r="Y780" i="2" s="1"/>
  <c r="W780" i="2"/>
  <c r="G781" i="2"/>
  <c r="J781" i="2"/>
  <c r="M781" i="2" s="1"/>
  <c r="L781" i="2"/>
  <c r="O781" i="2"/>
  <c r="R781" i="2" s="1"/>
  <c r="Q781" i="2"/>
  <c r="S781" i="2"/>
  <c r="U781" i="2"/>
  <c r="X781" i="2" s="1"/>
  <c r="Y781" i="2" s="1"/>
  <c r="W781" i="2"/>
  <c r="G782" i="2"/>
  <c r="J782" i="2"/>
  <c r="M782" i="2" s="1"/>
  <c r="L782" i="2"/>
  <c r="O782" i="2"/>
  <c r="R782" i="2" s="1"/>
  <c r="Q782" i="2"/>
  <c r="S782" i="2"/>
  <c r="U782" i="2"/>
  <c r="X782" i="2" s="1"/>
  <c r="Y782" i="2" s="1"/>
  <c r="W782" i="2"/>
  <c r="G783" i="2"/>
  <c r="J783" i="2"/>
  <c r="M783" i="2" s="1"/>
  <c r="L783" i="2"/>
  <c r="O783" i="2"/>
  <c r="R783" i="2" s="1"/>
  <c r="Q783" i="2"/>
  <c r="S783" i="2"/>
  <c r="U783" i="2"/>
  <c r="W783" i="2"/>
  <c r="X783" i="2"/>
  <c r="Y783" i="2" s="1"/>
  <c r="G784" i="2"/>
  <c r="J784" i="2"/>
  <c r="M784" i="2" s="1"/>
  <c r="L784" i="2"/>
  <c r="O784" i="2"/>
  <c r="R784" i="2" s="1"/>
  <c r="S784" i="2" s="1"/>
  <c r="Q784" i="2"/>
  <c r="U784" i="2"/>
  <c r="X784" i="2" s="1"/>
  <c r="W784" i="2"/>
  <c r="Y784" i="2"/>
  <c r="G785" i="2"/>
  <c r="J785" i="2"/>
  <c r="M785" i="2" s="1"/>
  <c r="L785" i="2"/>
  <c r="O785" i="2"/>
  <c r="R785" i="2" s="1"/>
  <c r="Q785" i="2"/>
  <c r="U785" i="2"/>
  <c r="X785" i="2" s="1"/>
  <c r="W785" i="2"/>
  <c r="Y785" i="2"/>
  <c r="G786" i="2"/>
  <c r="J786" i="2"/>
  <c r="O786" i="2"/>
  <c r="U786" i="2"/>
  <c r="G787" i="2"/>
  <c r="J787" i="2"/>
  <c r="O787" i="2"/>
  <c r="U787" i="2"/>
  <c r="G788" i="2"/>
  <c r="J788" i="2"/>
  <c r="M788" i="2" s="1"/>
  <c r="L788" i="2"/>
  <c r="O788" i="2"/>
  <c r="R788" i="2" s="1"/>
  <c r="Q788" i="2"/>
  <c r="S788" i="2"/>
  <c r="U788" i="2"/>
  <c r="X788" i="2" s="1"/>
  <c r="W788" i="2"/>
  <c r="Y788" i="2"/>
  <c r="G789" i="2"/>
  <c r="J789" i="2"/>
  <c r="M789" i="2" s="1"/>
  <c r="L789" i="2"/>
  <c r="O789" i="2"/>
  <c r="R789" i="2" s="1"/>
  <c r="Q789" i="2"/>
  <c r="S789" i="2"/>
  <c r="U789" i="2"/>
  <c r="X789" i="2" s="1"/>
  <c r="W789" i="2"/>
  <c r="Y789" i="2"/>
  <c r="G790" i="2"/>
  <c r="J790" i="2"/>
  <c r="M790" i="2" s="1"/>
  <c r="L790" i="2"/>
  <c r="O790" i="2"/>
  <c r="R790" i="2" s="1"/>
  <c r="Q790" i="2"/>
  <c r="S790" i="2"/>
  <c r="U790" i="2"/>
  <c r="X790" i="2" s="1"/>
  <c r="Y790" i="2" s="1"/>
  <c r="W790" i="2"/>
  <c r="G791" i="2"/>
  <c r="J791" i="2"/>
  <c r="M791" i="2" s="1"/>
  <c r="L791" i="2"/>
  <c r="O791" i="2"/>
  <c r="R791" i="2" s="1"/>
  <c r="S791" i="2" s="1"/>
  <c r="Q791" i="2"/>
  <c r="U791" i="2"/>
  <c r="X791" i="2" s="1"/>
  <c r="W791" i="2"/>
  <c r="G792" i="2"/>
  <c r="J792" i="2"/>
  <c r="M792" i="2" s="1"/>
  <c r="L792" i="2"/>
  <c r="O792" i="2"/>
  <c r="R792" i="2" s="1"/>
  <c r="S792" i="2" s="1"/>
  <c r="Q792" i="2"/>
  <c r="U792" i="2"/>
  <c r="X792" i="2" s="1"/>
  <c r="W792" i="2"/>
  <c r="Y792" i="2"/>
  <c r="G793" i="2"/>
  <c r="J793" i="2"/>
  <c r="M793" i="2" s="1"/>
  <c r="L793" i="2"/>
  <c r="O793" i="2"/>
  <c r="R793" i="2" s="1"/>
  <c r="Q793" i="2"/>
  <c r="U793" i="2"/>
  <c r="X793" i="2" s="1"/>
  <c r="W793" i="2"/>
  <c r="Y793" i="2"/>
  <c r="G794" i="2"/>
  <c r="J794" i="2"/>
  <c r="O794" i="2"/>
  <c r="U794" i="2"/>
  <c r="G795" i="2"/>
  <c r="J795" i="2"/>
  <c r="O795" i="2"/>
  <c r="U795" i="2"/>
  <c r="G796" i="2"/>
  <c r="J796" i="2"/>
  <c r="M796" i="2" s="1"/>
  <c r="L796" i="2"/>
  <c r="O796" i="2"/>
  <c r="Q796" i="2"/>
  <c r="R796" i="2"/>
  <c r="S796" i="2"/>
  <c r="U796" i="2"/>
  <c r="X796" i="2" s="1"/>
  <c r="Y796" i="2" s="1"/>
  <c r="W796" i="2"/>
  <c r="G797" i="2"/>
  <c r="J797" i="2"/>
  <c r="M797" i="2" s="1"/>
  <c r="L797" i="2"/>
  <c r="O797" i="2"/>
  <c r="R797" i="2" s="1"/>
  <c r="Q797" i="2"/>
  <c r="S797" i="2"/>
  <c r="U797" i="2"/>
  <c r="X797" i="2" s="1"/>
  <c r="W797" i="2"/>
  <c r="Y797" i="2"/>
  <c r="G798" i="2"/>
  <c r="J798" i="2"/>
  <c r="M798" i="2" s="1"/>
  <c r="L798" i="2"/>
  <c r="O798" i="2"/>
  <c r="R798" i="2" s="1"/>
  <c r="S798" i="2" s="1"/>
  <c r="Q798" i="2"/>
  <c r="U798" i="2"/>
  <c r="X798" i="2" s="1"/>
  <c r="W798" i="2"/>
  <c r="Y798" i="2"/>
  <c r="G799" i="2"/>
  <c r="J799" i="2"/>
  <c r="M799" i="2" s="1"/>
  <c r="L799" i="2"/>
  <c r="O799" i="2"/>
  <c r="R799" i="2" s="1"/>
  <c r="S799" i="2" s="1"/>
  <c r="Q799" i="2"/>
  <c r="U799" i="2"/>
  <c r="X799" i="2" s="1"/>
  <c r="W799" i="2"/>
  <c r="G800" i="2"/>
  <c r="J800" i="2"/>
  <c r="M800" i="2" s="1"/>
  <c r="L800" i="2"/>
  <c r="O800" i="2"/>
  <c r="Q800" i="2"/>
  <c r="R800" i="2"/>
  <c r="S800" i="2" s="1"/>
  <c r="U800" i="2"/>
  <c r="X800" i="2" s="1"/>
  <c r="W800" i="2"/>
  <c r="G801" i="2"/>
  <c r="J801" i="2"/>
  <c r="M801" i="2" s="1"/>
  <c r="L801" i="2"/>
  <c r="O801" i="2"/>
  <c r="R801" i="2" s="1"/>
  <c r="Q801" i="2"/>
  <c r="U801" i="2"/>
  <c r="X801" i="2" s="1"/>
  <c r="Y801" i="2" s="1"/>
  <c r="W801" i="2"/>
  <c r="G802" i="2"/>
  <c r="J802" i="2"/>
  <c r="O802" i="2"/>
  <c r="U802" i="2"/>
  <c r="G803" i="2"/>
  <c r="J803" i="2"/>
  <c r="O803" i="2"/>
  <c r="U803" i="2"/>
  <c r="G804" i="2"/>
  <c r="J804" i="2"/>
  <c r="M804" i="2" s="1"/>
  <c r="L804" i="2"/>
  <c r="O804" i="2"/>
  <c r="R804" i="2" s="1"/>
  <c r="Q804" i="2"/>
  <c r="S804" i="2"/>
  <c r="U804" i="2"/>
  <c r="X804" i="2" s="1"/>
  <c r="Y804" i="2" s="1"/>
  <c r="W804" i="2"/>
  <c r="G805" i="2"/>
  <c r="J805" i="2"/>
  <c r="M805" i="2" s="1"/>
  <c r="L805" i="2"/>
  <c r="O805" i="2"/>
  <c r="R805" i="2" s="1"/>
  <c r="S805" i="2" s="1"/>
  <c r="Q805" i="2"/>
  <c r="U805" i="2"/>
  <c r="X805" i="2" s="1"/>
  <c r="Y805" i="2" s="1"/>
  <c r="W805" i="2"/>
  <c r="G806" i="2"/>
  <c r="J806" i="2"/>
  <c r="M806" i="2" s="1"/>
  <c r="L806" i="2"/>
  <c r="O806" i="2"/>
  <c r="R806" i="2" s="1"/>
  <c r="S806" i="2" s="1"/>
  <c r="Q806" i="2"/>
  <c r="U806" i="2"/>
  <c r="X806" i="2" s="1"/>
  <c r="Y806" i="2" s="1"/>
  <c r="W806" i="2"/>
  <c r="G807" i="2"/>
  <c r="J807" i="2"/>
  <c r="M807" i="2" s="1"/>
  <c r="L807" i="2"/>
  <c r="O807" i="2"/>
  <c r="R807" i="2" s="1"/>
  <c r="S807" i="2" s="1"/>
  <c r="Q807" i="2"/>
  <c r="U807" i="2"/>
  <c r="X807" i="2" s="1"/>
  <c r="Y807" i="2" s="1"/>
  <c r="W807" i="2"/>
  <c r="G808" i="2"/>
  <c r="J808" i="2"/>
  <c r="M808" i="2" s="1"/>
  <c r="L808" i="2"/>
  <c r="O808" i="2"/>
  <c r="R808" i="2" s="1"/>
  <c r="S808" i="2" s="1"/>
  <c r="Q808" i="2"/>
  <c r="U808" i="2"/>
  <c r="X808" i="2" s="1"/>
  <c r="Y808" i="2" s="1"/>
  <c r="W808" i="2"/>
  <c r="G809" i="2"/>
  <c r="J809" i="2"/>
  <c r="M809" i="2" s="1"/>
  <c r="L809" i="2"/>
  <c r="O809" i="2"/>
  <c r="R809" i="2" s="1"/>
  <c r="Q809" i="2"/>
  <c r="U809" i="2"/>
  <c r="X809" i="2" s="1"/>
  <c r="Y809" i="2" s="1"/>
  <c r="W809" i="2"/>
  <c r="G810" i="2"/>
  <c r="J810" i="2"/>
  <c r="O810" i="2"/>
  <c r="U810" i="2"/>
  <c r="G811" i="2"/>
  <c r="J811" i="2"/>
  <c r="O811" i="2"/>
  <c r="U811" i="2"/>
  <c r="G812" i="2"/>
  <c r="J812" i="2"/>
  <c r="M812" i="2" s="1"/>
  <c r="L812" i="2"/>
  <c r="O812" i="2"/>
  <c r="Q812" i="2"/>
  <c r="R812" i="2"/>
  <c r="S812" i="2" s="1"/>
  <c r="U812" i="2"/>
  <c r="X812" i="2" s="1"/>
  <c r="W812" i="2"/>
  <c r="Y812" i="2"/>
  <c r="G813" i="2"/>
  <c r="J813" i="2"/>
  <c r="M813" i="2" s="1"/>
  <c r="L813" i="2"/>
  <c r="O813" i="2"/>
  <c r="R813" i="2" s="1"/>
  <c r="S813" i="2" s="1"/>
  <c r="Q813" i="2"/>
  <c r="U813" i="2"/>
  <c r="X813" i="2" s="1"/>
  <c r="W813" i="2"/>
  <c r="Y813" i="2"/>
  <c r="G814" i="2"/>
  <c r="J814" i="2"/>
  <c r="M814" i="2" s="1"/>
  <c r="L814" i="2"/>
  <c r="O814" i="2"/>
  <c r="R814" i="2" s="1"/>
  <c r="S814" i="2" s="1"/>
  <c r="Q814" i="2"/>
  <c r="U814" i="2"/>
  <c r="X814" i="2" s="1"/>
  <c r="W814" i="2"/>
  <c r="Y814" i="2"/>
  <c r="G815" i="2"/>
  <c r="J815" i="2"/>
  <c r="M815" i="2" s="1"/>
  <c r="L815" i="2"/>
  <c r="O815" i="2"/>
  <c r="R815" i="2" s="1"/>
  <c r="Q815" i="2"/>
  <c r="S815" i="2"/>
  <c r="U815" i="2"/>
  <c r="X815" i="2" s="1"/>
  <c r="Y815" i="2" s="1"/>
  <c r="W815" i="2"/>
  <c r="G816" i="2"/>
  <c r="J816" i="2"/>
  <c r="M816" i="2" s="1"/>
  <c r="L816" i="2"/>
  <c r="O816" i="2"/>
  <c r="Q816" i="2"/>
  <c r="R816" i="2"/>
  <c r="S816" i="2"/>
  <c r="U816" i="2"/>
  <c r="X816" i="2" s="1"/>
  <c r="W816" i="2"/>
  <c r="G817" i="2"/>
  <c r="J817" i="2"/>
  <c r="M817" i="2" s="1"/>
  <c r="L817" i="2"/>
  <c r="O817" i="2"/>
  <c r="R817" i="2" s="1"/>
  <c r="Q817" i="2"/>
  <c r="S817" i="2"/>
  <c r="U817" i="2"/>
  <c r="X817" i="2" s="1"/>
  <c r="Y817" i="2" s="1"/>
  <c r="W817" i="2"/>
  <c r="G818" i="2"/>
  <c r="J818" i="2"/>
  <c r="O818" i="2"/>
  <c r="U818" i="2"/>
  <c r="G819" i="2"/>
  <c r="J819" i="2"/>
  <c r="O819" i="2"/>
  <c r="U819" i="2"/>
  <c r="G820" i="2"/>
  <c r="J820" i="2"/>
  <c r="M820" i="2" s="1"/>
  <c r="L820" i="2"/>
  <c r="O820" i="2"/>
  <c r="R820" i="2" s="1"/>
  <c r="Q820" i="2"/>
  <c r="S820" i="2"/>
  <c r="U820" i="2"/>
  <c r="X820" i="2" s="1"/>
  <c r="Y820" i="2" s="1"/>
  <c r="W820" i="2"/>
  <c r="G821" i="2"/>
  <c r="J821" i="2"/>
  <c r="M821" i="2" s="1"/>
  <c r="L821" i="2"/>
  <c r="O821" i="2"/>
  <c r="R821" i="2" s="1"/>
  <c r="S821" i="2" s="1"/>
  <c r="Q821" i="2"/>
  <c r="U821" i="2"/>
  <c r="X821" i="2" s="1"/>
  <c r="Y821" i="2" s="1"/>
  <c r="W821" i="2"/>
  <c r="G822" i="2"/>
  <c r="J822" i="2"/>
  <c r="M822" i="2" s="1"/>
  <c r="L822" i="2"/>
  <c r="O822" i="2"/>
  <c r="Q822" i="2"/>
  <c r="R822" i="2"/>
  <c r="S822" i="2" s="1"/>
  <c r="U822" i="2"/>
  <c r="X822" i="2" s="1"/>
  <c r="Y822" i="2" s="1"/>
  <c r="W822" i="2"/>
  <c r="G823" i="2"/>
  <c r="J823" i="2"/>
  <c r="M823" i="2" s="1"/>
  <c r="L823" i="2"/>
  <c r="O823" i="2"/>
  <c r="R823" i="2" s="1"/>
  <c r="Q823" i="2"/>
  <c r="S823" i="2"/>
  <c r="U823" i="2"/>
  <c r="X823" i="2" s="1"/>
  <c r="W823" i="2"/>
  <c r="Y823" i="2"/>
  <c r="G824" i="2"/>
  <c r="J824" i="2"/>
  <c r="M824" i="2" s="1"/>
  <c r="L824" i="2"/>
  <c r="O824" i="2"/>
  <c r="R824" i="2" s="1"/>
  <c r="Q824" i="2"/>
  <c r="S824" i="2"/>
  <c r="U824" i="2"/>
  <c r="X824" i="2" s="1"/>
  <c r="W824" i="2"/>
  <c r="G825" i="2"/>
  <c r="J825" i="2"/>
  <c r="M825" i="2" s="1"/>
  <c r="L825" i="2"/>
  <c r="O825" i="2"/>
  <c r="R825" i="2" s="1"/>
  <c r="Q825" i="2"/>
  <c r="U825" i="2"/>
  <c r="X825" i="2" s="1"/>
  <c r="W825" i="2"/>
  <c r="Y825" i="2"/>
  <c r="G826" i="2"/>
  <c r="J826" i="2"/>
  <c r="O826" i="2"/>
  <c r="U826" i="2"/>
  <c r="G827" i="2"/>
  <c r="J827" i="2"/>
  <c r="O827" i="2"/>
  <c r="U827" i="2"/>
  <c r="G828" i="2"/>
  <c r="J828" i="2"/>
  <c r="M828" i="2" s="1"/>
  <c r="L828" i="2"/>
  <c r="O828" i="2"/>
  <c r="R828" i="2" s="1"/>
  <c r="S828" i="2" s="1"/>
  <c r="Q828" i="2"/>
  <c r="U828" i="2"/>
  <c r="X828" i="2" s="1"/>
  <c r="W828" i="2"/>
  <c r="Y828" i="2"/>
  <c r="G829" i="2"/>
  <c r="J829" i="2"/>
  <c r="M829" i="2" s="1"/>
  <c r="L829" i="2"/>
  <c r="O829" i="2"/>
  <c r="R829" i="2" s="1"/>
  <c r="S829" i="2" s="1"/>
  <c r="Q829" i="2"/>
  <c r="U829" i="2"/>
  <c r="X829" i="2" s="1"/>
  <c r="W829" i="2"/>
  <c r="Y829" i="2"/>
  <c r="G830" i="2"/>
  <c r="J830" i="2"/>
  <c r="M830" i="2" s="1"/>
  <c r="L830" i="2"/>
  <c r="O830" i="2"/>
  <c r="R830" i="2" s="1"/>
  <c r="S830" i="2" s="1"/>
  <c r="Q830" i="2"/>
  <c r="U830" i="2"/>
  <c r="X830" i="2" s="1"/>
  <c r="W830" i="2"/>
  <c r="Y830" i="2"/>
  <c r="G831" i="2"/>
  <c r="J831" i="2"/>
  <c r="M831" i="2" s="1"/>
  <c r="L831" i="2"/>
  <c r="O831" i="2"/>
  <c r="R831" i="2" s="1"/>
  <c r="Q831" i="2"/>
  <c r="S831" i="2"/>
  <c r="U831" i="2"/>
  <c r="X831" i="2" s="1"/>
  <c r="W831" i="2"/>
  <c r="G832" i="2"/>
  <c r="J832" i="2"/>
  <c r="M832" i="2" s="1"/>
  <c r="L832" i="2"/>
  <c r="O832" i="2"/>
  <c r="Q832" i="2"/>
  <c r="R832" i="2"/>
  <c r="S832" i="2" s="1"/>
  <c r="U832" i="2"/>
  <c r="X832" i="2" s="1"/>
  <c r="W832" i="2"/>
  <c r="G833" i="2"/>
  <c r="J833" i="2"/>
  <c r="M833" i="2" s="1"/>
  <c r="L833" i="2"/>
  <c r="O833" i="2"/>
  <c r="R833" i="2" s="1"/>
  <c r="Q833" i="2"/>
  <c r="U833" i="2"/>
  <c r="X833" i="2" s="1"/>
  <c r="W833" i="2"/>
  <c r="Y833" i="2"/>
  <c r="G834" i="2"/>
  <c r="J834" i="2"/>
  <c r="O834" i="2"/>
  <c r="U834" i="2"/>
  <c r="G835" i="2"/>
  <c r="J835" i="2"/>
  <c r="O835" i="2"/>
  <c r="U835" i="2"/>
  <c r="G836" i="2"/>
  <c r="J836" i="2"/>
  <c r="M836" i="2" s="1"/>
  <c r="L836" i="2"/>
  <c r="O836" i="2"/>
  <c r="R836" i="2" s="1"/>
  <c r="Q836" i="2"/>
  <c r="S836" i="2"/>
  <c r="U836" i="2"/>
  <c r="X836" i="2" s="1"/>
  <c r="Y836" i="2" s="1"/>
  <c r="W836" i="2"/>
  <c r="G837" i="2"/>
  <c r="J837" i="2"/>
  <c r="M837" i="2" s="1"/>
  <c r="L837" i="2"/>
  <c r="O837" i="2"/>
  <c r="R837" i="2" s="1"/>
  <c r="S837" i="2" s="1"/>
  <c r="Q837" i="2"/>
  <c r="U837" i="2"/>
  <c r="X837" i="2" s="1"/>
  <c r="Y837" i="2" s="1"/>
  <c r="W837" i="2"/>
  <c r="G838" i="2"/>
  <c r="J838" i="2"/>
  <c r="M838" i="2" s="1"/>
  <c r="L838" i="2"/>
  <c r="O838" i="2"/>
  <c r="Q838" i="2"/>
  <c r="R838" i="2"/>
  <c r="S838" i="2"/>
  <c r="U838" i="2"/>
  <c r="X838" i="2" s="1"/>
  <c r="Y838" i="2" s="1"/>
  <c r="W838" i="2"/>
  <c r="G839" i="2"/>
  <c r="J839" i="2"/>
  <c r="M839" i="2" s="1"/>
  <c r="L839" i="2"/>
  <c r="O839" i="2"/>
  <c r="R839" i="2" s="1"/>
  <c r="S839" i="2" s="1"/>
  <c r="Q839" i="2"/>
  <c r="U839" i="2"/>
  <c r="X839" i="2" s="1"/>
  <c r="W839" i="2"/>
  <c r="G840" i="2"/>
  <c r="J840" i="2"/>
  <c r="M840" i="2" s="1"/>
  <c r="L840" i="2"/>
  <c r="O840" i="2"/>
  <c r="R840" i="2" s="1"/>
  <c r="Q840" i="2"/>
  <c r="S840" i="2"/>
  <c r="U840" i="2"/>
  <c r="X840" i="2" s="1"/>
  <c r="Y840" i="2" s="1"/>
  <c r="W840" i="2"/>
  <c r="G841" i="2"/>
  <c r="J841" i="2"/>
  <c r="M841" i="2" s="1"/>
  <c r="L841" i="2"/>
  <c r="O841" i="2"/>
  <c r="R841" i="2" s="1"/>
  <c r="Q841" i="2"/>
  <c r="U841" i="2"/>
  <c r="X841" i="2" s="1"/>
  <c r="Y841" i="2" s="1"/>
  <c r="W841" i="2"/>
  <c r="G842" i="2"/>
  <c r="J842" i="2"/>
  <c r="O842" i="2"/>
  <c r="S842" i="2"/>
  <c r="U842" i="2"/>
  <c r="G843" i="2"/>
  <c r="J843" i="2"/>
  <c r="O843" i="2"/>
  <c r="U843" i="2"/>
  <c r="G844" i="2"/>
  <c r="J844" i="2"/>
  <c r="M844" i="2" s="1"/>
  <c r="L844" i="2"/>
  <c r="O844" i="2"/>
  <c r="R844" i="2" s="1"/>
  <c r="Q844" i="2"/>
  <c r="S844" i="2"/>
  <c r="U844" i="2"/>
  <c r="X844" i="2" s="1"/>
  <c r="W844" i="2"/>
  <c r="Y844" i="2"/>
  <c r="G845" i="2"/>
  <c r="J845" i="2"/>
  <c r="M845" i="2" s="1"/>
  <c r="L845" i="2"/>
  <c r="O845" i="2"/>
  <c r="R845" i="2" s="1"/>
  <c r="Q845" i="2"/>
  <c r="S845" i="2"/>
  <c r="U845" i="2"/>
  <c r="X845" i="2" s="1"/>
  <c r="Y845" i="2" s="1"/>
  <c r="W845" i="2"/>
  <c r="G846" i="2"/>
  <c r="J846" i="2"/>
  <c r="M846" i="2" s="1"/>
  <c r="L846" i="2"/>
  <c r="O846" i="2"/>
  <c r="R846" i="2" s="1"/>
  <c r="S846" i="2" s="1"/>
  <c r="Q846" i="2"/>
  <c r="U846" i="2"/>
  <c r="X846" i="2" s="1"/>
  <c r="Y846" i="2" s="1"/>
  <c r="W846" i="2"/>
  <c r="G847" i="2"/>
  <c r="J847" i="2"/>
  <c r="M847" i="2" s="1"/>
  <c r="L847" i="2"/>
  <c r="O847" i="2"/>
  <c r="R847" i="2" s="1"/>
  <c r="S847" i="2" s="1"/>
  <c r="Q847" i="2"/>
  <c r="U847" i="2"/>
  <c r="X847" i="2" s="1"/>
  <c r="Y847" i="2" s="1"/>
  <c r="W847" i="2"/>
  <c r="G848" i="2"/>
  <c r="J848" i="2"/>
  <c r="M848" i="2" s="1"/>
  <c r="L848" i="2"/>
  <c r="O848" i="2"/>
  <c r="R848" i="2" s="1"/>
  <c r="S848" i="2" s="1"/>
  <c r="Q848" i="2"/>
  <c r="U848" i="2"/>
  <c r="X848" i="2" s="1"/>
  <c r="Y848" i="2" s="1"/>
  <c r="W848" i="2"/>
  <c r="G849" i="2"/>
  <c r="J849" i="2"/>
  <c r="M849" i="2" s="1"/>
  <c r="L849" i="2"/>
  <c r="O849" i="2"/>
  <c r="Q849" i="2"/>
  <c r="R849" i="2"/>
  <c r="U849" i="2"/>
  <c r="X849" i="2" s="1"/>
  <c r="Y849" i="2" s="1"/>
  <c r="W849" i="2"/>
  <c r="G850" i="2"/>
  <c r="J850" i="2"/>
  <c r="O850" i="2"/>
  <c r="U850" i="2"/>
  <c r="G851" i="2"/>
  <c r="J851" i="2"/>
  <c r="O851" i="2"/>
  <c r="U851" i="2"/>
  <c r="G852" i="2"/>
  <c r="J852" i="2"/>
  <c r="M852" i="2" s="1"/>
  <c r="L852" i="2"/>
  <c r="O852" i="2"/>
  <c r="R852" i="2" s="1"/>
  <c r="Q852" i="2"/>
  <c r="S852" i="2"/>
  <c r="U852" i="2"/>
  <c r="X852" i="2" s="1"/>
  <c r="W852" i="2"/>
  <c r="Y852" i="2"/>
  <c r="G853" i="2"/>
  <c r="J853" i="2"/>
  <c r="M853" i="2" s="1"/>
  <c r="L853" i="2"/>
  <c r="O853" i="2"/>
  <c r="R853" i="2" s="1"/>
  <c r="S853" i="2" s="1"/>
  <c r="Q853" i="2"/>
  <c r="U853" i="2"/>
  <c r="X853" i="2" s="1"/>
  <c r="W853" i="2"/>
  <c r="Y853" i="2"/>
  <c r="G854" i="2"/>
  <c r="J854" i="2"/>
  <c r="M854" i="2" s="1"/>
  <c r="L854" i="2"/>
  <c r="O854" i="2"/>
  <c r="R854" i="2" s="1"/>
  <c r="S854" i="2" s="1"/>
  <c r="Q854" i="2"/>
  <c r="U854" i="2"/>
  <c r="X854" i="2" s="1"/>
  <c r="W854" i="2"/>
  <c r="Y854" i="2"/>
  <c r="G855" i="2"/>
  <c r="J855" i="2"/>
  <c r="M855" i="2" s="1"/>
  <c r="L855" i="2"/>
  <c r="O855" i="2"/>
  <c r="Q855" i="2"/>
  <c r="R855" i="2"/>
  <c r="S855" i="2" s="1"/>
  <c r="U855" i="2"/>
  <c r="X855" i="2" s="1"/>
  <c r="W855" i="2"/>
  <c r="G856" i="2"/>
  <c r="J856" i="2"/>
  <c r="M856" i="2" s="1"/>
  <c r="L856" i="2"/>
  <c r="O856" i="2"/>
  <c r="R856" i="2" s="1"/>
  <c r="S856" i="2" s="1"/>
  <c r="Q856" i="2"/>
  <c r="U856" i="2"/>
  <c r="X856" i="2" s="1"/>
  <c r="W856" i="2"/>
  <c r="G857" i="2"/>
  <c r="J857" i="2"/>
  <c r="M857" i="2" s="1"/>
  <c r="L857" i="2"/>
  <c r="O857" i="2"/>
  <c r="R857" i="2" s="1"/>
  <c r="S857" i="2" s="1"/>
  <c r="Q857" i="2"/>
  <c r="U857" i="2"/>
  <c r="X857" i="2" s="1"/>
  <c r="Y857" i="2" s="1"/>
  <c r="W857" i="2"/>
  <c r="G858" i="2"/>
  <c r="J858" i="2"/>
  <c r="O858" i="2"/>
  <c r="U858" i="2"/>
  <c r="G859" i="2"/>
  <c r="J859" i="2"/>
  <c r="O859" i="2"/>
  <c r="U859" i="2"/>
  <c r="G860" i="2"/>
  <c r="J860" i="2"/>
  <c r="M860" i="2" s="1"/>
  <c r="L860" i="2"/>
  <c r="O860" i="2"/>
  <c r="R860" i="2" s="1"/>
  <c r="Q860" i="2"/>
  <c r="S860" i="2"/>
  <c r="U860" i="2"/>
  <c r="X860" i="2" s="1"/>
  <c r="Y860" i="2" s="1"/>
  <c r="W860" i="2"/>
  <c r="G861" i="2"/>
  <c r="J861" i="2"/>
  <c r="M861" i="2" s="1"/>
  <c r="L861" i="2"/>
  <c r="O861" i="2"/>
  <c r="Q861" i="2"/>
  <c r="R861" i="2"/>
  <c r="S861" i="2"/>
  <c r="U861" i="2"/>
  <c r="X861" i="2" s="1"/>
  <c r="W861" i="2"/>
  <c r="Y861" i="2"/>
  <c r="G862" i="2"/>
  <c r="J862" i="2"/>
  <c r="M862" i="2" s="1"/>
  <c r="L862" i="2"/>
  <c r="O862" i="2"/>
  <c r="R862" i="2" s="1"/>
  <c r="S862" i="2" s="1"/>
  <c r="Q862" i="2"/>
  <c r="U862" i="2"/>
  <c r="X862" i="2" s="1"/>
  <c r="W862" i="2"/>
  <c r="Y862" i="2"/>
  <c r="G863" i="2"/>
  <c r="J863" i="2"/>
  <c r="M863" i="2" s="1"/>
  <c r="L863" i="2"/>
  <c r="O863" i="2"/>
  <c r="R863" i="2" s="1"/>
  <c r="S863" i="2" s="1"/>
  <c r="Q863" i="2"/>
  <c r="U863" i="2"/>
  <c r="X863" i="2" s="1"/>
  <c r="W863" i="2"/>
  <c r="G864" i="2"/>
  <c r="J864" i="2"/>
  <c r="M864" i="2" s="1"/>
  <c r="L864" i="2"/>
  <c r="O864" i="2"/>
  <c r="R864" i="2" s="1"/>
  <c r="Q864" i="2"/>
  <c r="S864" i="2"/>
  <c r="U864" i="2"/>
  <c r="X864" i="2" s="1"/>
  <c r="W864" i="2"/>
  <c r="Y864" i="2"/>
  <c r="G865" i="2"/>
  <c r="J865" i="2"/>
  <c r="M865" i="2" s="1"/>
  <c r="L865" i="2"/>
  <c r="O865" i="2"/>
  <c r="R865" i="2" s="1"/>
  <c r="Q865" i="2"/>
  <c r="U865" i="2"/>
  <c r="X865" i="2" s="1"/>
  <c r="W865" i="2"/>
  <c r="Y865" i="2"/>
  <c r="G866" i="2"/>
  <c r="J866" i="2"/>
  <c r="O866" i="2"/>
  <c r="U866" i="2"/>
  <c r="G867" i="2"/>
  <c r="J867" i="2"/>
  <c r="O867" i="2"/>
  <c r="S867" i="2"/>
  <c r="U867" i="2"/>
  <c r="G868" i="2"/>
  <c r="J868" i="2"/>
  <c r="M868" i="2" s="1"/>
  <c r="L868" i="2"/>
  <c r="O868" i="2"/>
  <c r="R868" i="2" s="1"/>
  <c r="Q868" i="2"/>
  <c r="S868" i="2"/>
  <c r="U868" i="2"/>
  <c r="X868" i="2" s="1"/>
  <c r="Y868" i="2" s="1"/>
  <c r="W868" i="2"/>
  <c r="G869" i="2"/>
  <c r="J869" i="2"/>
  <c r="M869" i="2" s="1"/>
  <c r="L869" i="2"/>
  <c r="O869" i="2"/>
  <c r="R869" i="2" s="1"/>
  <c r="S869" i="2" s="1"/>
  <c r="Q869" i="2"/>
  <c r="U869" i="2"/>
  <c r="X869" i="2" s="1"/>
  <c r="Y869" i="2" s="1"/>
  <c r="W869" i="2"/>
  <c r="G870" i="2"/>
  <c r="J870" i="2"/>
  <c r="M870" i="2" s="1"/>
  <c r="L870" i="2"/>
  <c r="O870" i="2"/>
  <c r="R870" i="2" s="1"/>
  <c r="S870" i="2" s="1"/>
  <c r="Q870" i="2"/>
  <c r="U870" i="2"/>
  <c r="X870" i="2" s="1"/>
  <c r="Y870" i="2" s="1"/>
  <c r="W870" i="2"/>
  <c r="G871" i="2"/>
  <c r="J871" i="2"/>
  <c r="M871" i="2" s="1"/>
  <c r="L871" i="2"/>
  <c r="O871" i="2"/>
  <c r="R871" i="2" s="1"/>
  <c r="S871" i="2" s="1"/>
  <c r="Q871" i="2"/>
  <c r="U871" i="2"/>
  <c r="X871" i="2" s="1"/>
  <c r="Y871" i="2" s="1"/>
  <c r="W871" i="2"/>
  <c r="G872" i="2"/>
  <c r="J872" i="2"/>
  <c r="M872" i="2" s="1"/>
  <c r="L872" i="2"/>
  <c r="O872" i="2"/>
  <c r="R872" i="2" s="1"/>
  <c r="Q872" i="2"/>
  <c r="S872" i="2"/>
  <c r="U872" i="2"/>
  <c r="X872" i="2" s="1"/>
  <c r="Y872" i="2" s="1"/>
  <c r="W872" i="2"/>
  <c r="G873" i="2"/>
  <c r="J873" i="2"/>
  <c r="M873" i="2" s="1"/>
  <c r="L873" i="2"/>
  <c r="O873" i="2"/>
  <c r="R873" i="2" s="1"/>
  <c r="Q873" i="2"/>
  <c r="U873" i="2"/>
  <c r="X873" i="2" s="1"/>
  <c r="Y873" i="2" s="1"/>
  <c r="W873" i="2"/>
  <c r="G874" i="2"/>
  <c r="J874" i="2"/>
  <c r="O874" i="2"/>
  <c r="U874" i="2"/>
  <c r="X874" i="2" s="1"/>
  <c r="Y874" i="2" s="1"/>
  <c r="G875" i="2"/>
  <c r="J875" i="2"/>
  <c r="O875" i="2"/>
  <c r="U875" i="2"/>
  <c r="G876" i="2"/>
  <c r="J876" i="2"/>
  <c r="M876" i="2" s="1"/>
  <c r="L876" i="2"/>
  <c r="O876" i="2"/>
  <c r="R876" i="2" s="1"/>
  <c r="S876" i="2" s="1"/>
  <c r="Q876" i="2"/>
  <c r="U876" i="2"/>
  <c r="X876" i="2" s="1"/>
  <c r="W876" i="2"/>
  <c r="Y876" i="2"/>
  <c r="G877" i="2"/>
  <c r="J877" i="2"/>
  <c r="M877" i="2" s="1"/>
  <c r="L877" i="2"/>
  <c r="O877" i="2"/>
  <c r="R877" i="2" s="1"/>
  <c r="Q877" i="2"/>
  <c r="S877" i="2"/>
  <c r="U877" i="2"/>
  <c r="X877" i="2" s="1"/>
  <c r="W877" i="2"/>
  <c r="Y877" i="2"/>
  <c r="G878" i="2"/>
  <c r="J878" i="2"/>
  <c r="M878" i="2" s="1"/>
  <c r="L878" i="2"/>
  <c r="O878" i="2"/>
  <c r="R878" i="2" s="1"/>
  <c r="S878" i="2" s="1"/>
  <c r="Q878" i="2"/>
  <c r="U878" i="2"/>
  <c r="X878" i="2" s="1"/>
  <c r="Y878" i="2" s="1"/>
  <c r="W878" i="2"/>
  <c r="G879" i="2"/>
  <c r="J879" i="2"/>
  <c r="M879" i="2" s="1"/>
  <c r="L879" i="2"/>
  <c r="O879" i="2"/>
  <c r="R879" i="2" s="1"/>
  <c r="S879" i="2" s="1"/>
  <c r="Q879" i="2"/>
  <c r="U879" i="2"/>
  <c r="X879" i="2" s="1"/>
  <c r="Y879" i="2" s="1"/>
  <c r="W879" i="2"/>
  <c r="G880" i="2"/>
  <c r="J880" i="2"/>
  <c r="M880" i="2" s="1"/>
  <c r="L880" i="2"/>
  <c r="O880" i="2"/>
  <c r="R880" i="2" s="1"/>
  <c r="Q880" i="2"/>
  <c r="S880" i="2"/>
  <c r="U880" i="2"/>
  <c r="X880" i="2" s="1"/>
  <c r="Y880" i="2" s="1"/>
  <c r="W880" i="2"/>
  <c r="G881" i="2"/>
  <c r="J881" i="2"/>
  <c r="M881" i="2" s="1"/>
  <c r="L881" i="2"/>
  <c r="O881" i="2"/>
  <c r="R881" i="2" s="1"/>
  <c r="Q881" i="2"/>
  <c r="U881" i="2"/>
  <c r="X881" i="2" s="1"/>
  <c r="Y881" i="2" s="1"/>
  <c r="W881" i="2"/>
  <c r="G882" i="2"/>
  <c r="J882" i="2"/>
  <c r="O882" i="2"/>
  <c r="U882" i="2"/>
  <c r="G883" i="2"/>
  <c r="J883" i="2"/>
  <c r="O883" i="2"/>
  <c r="U883" i="2"/>
  <c r="G884" i="2"/>
  <c r="J884" i="2"/>
  <c r="M884" i="2" s="1"/>
  <c r="L884" i="2"/>
  <c r="O884" i="2"/>
  <c r="R884" i="2" s="1"/>
  <c r="Q884" i="2"/>
  <c r="S884" i="2"/>
  <c r="U884" i="2"/>
  <c r="X884" i="2" s="1"/>
  <c r="W884" i="2"/>
  <c r="Y884" i="2"/>
  <c r="G885" i="2"/>
  <c r="J885" i="2"/>
  <c r="M885" i="2" s="1"/>
  <c r="L885" i="2"/>
  <c r="O885" i="2"/>
  <c r="Q885" i="2"/>
  <c r="R885" i="2"/>
  <c r="S885" i="2" s="1"/>
  <c r="U885" i="2"/>
  <c r="X885" i="2" s="1"/>
  <c r="Y885" i="2" s="1"/>
  <c r="W885" i="2"/>
  <c r="G886" i="2"/>
  <c r="J886" i="2"/>
  <c r="M886" i="2" s="1"/>
  <c r="L886" i="2"/>
  <c r="O886" i="2"/>
  <c r="R886" i="2" s="1"/>
  <c r="S886" i="2" s="1"/>
  <c r="Q886" i="2"/>
  <c r="U886" i="2"/>
  <c r="X886" i="2" s="1"/>
  <c r="Y886" i="2" s="1"/>
  <c r="W886" i="2"/>
  <c r="G887" i="2"/>
  <c r="J887" i="2"/>
  <c r="M887" i="2" s="1"/>
  <c r="L887" i="2"/>
  <c r="O887" i="2"/>
  <c r="R887" i="2" s="1"/>
  <c r="Q887" i="2"/>
  <c r="S887" i="2"/>
  <c r="U887" i="2"/>
  <c r="X887" i="2" s="1"/>
  <c r="W887" i="2"/>
  <c r="G888" i="2"/>
  <c r="J888" i="2"/>
  <c r="M888" i="2" s="1"/>
  <c r="L888" i="2"/>
  <c r="O888" i="2"/>
  <c r="R888" i="2" s="1"/>
  <c r="Q888" i="2"/>
  <c r="S888" i="2"/>
  <c r="U888" i="2"/>
  <c r="X888" i="2" s="1"/>
  <c r="W888" i="2"/>
  <c r="G889" i="2"/>
  <c r="J889" i="2"/>
  <c r="M889" i="2" s="1"/>
  <c r="L889" i="2"/>
  <c r="O889" i="2"/>
  <c r="R889" i="2" s="1"/>
  <c r="Q889" i="2"/>
  <c r="U889" i="2"/>
  <c r="X889" i="2" s="1"/>
  <c r="Y889" i="2" s="1"/>
  <c r="W889" i="2"/>
  <c r="G890" i="2"/>
  <c r="J890" i="2"/>
  <c r="O890" i="2"/>
  <c r="S890" i="2"/>
  <c r="U890" i="2"/>
  <c r="G891" i="2"/>
  <c r="J891" i="2"/>
  <c r="O891" i="2"/>
  <c r="U891" i="2"/>
  <c r="G892" i="2"/>
  <c r="J892" i="2"/>
  <c r="M892" i="2" s="1"/>
  <c r="L892" i="2"/>
  <c r="O892" i="2"/>
  <c r="R892" i="2" s="1"/>
  <c r="S892" i="2" s="1"/>
  <c r="Q892" i="2"/>
  <c r="U892" i="2"/>
  <c r="X892" i="2" s="1"/>
  <c r="Y892" i="2" s="1"/>
  <c r="W892" i="2"/>
  <c r="G893" i="2"/>
  <c r="J893" i="2"/>
  <c r="M893" i="2" s="1"/>
  <c r="L893" i="2"/>
  <c r="O893" i="2"/>
  <c r="R893" i="2" s="1"/>
  <c r="S893" i="2" s="1"/>
  <c r="Q893" i="2"/>
  <c r="U893" i="2"/>
  <c r="X893" i="2" s="1"/>
  <c r="Y893" i="2" s="1"/>
  <c r="W893" i="2"/>
  <c r="G894" i="2"/>
  <c r="J894" i="2"/>
  <c r="M894" i="2" s="1"/>
  <c r="L894" i="2"/>
  <c r="O894" i="2"/>
  <c r="R894" i="2" s="1"/>
  <c r="Q894" i="2"/>
  <c r="S894" i="2"/>
  <c r="U894" i="2"/>
  <c r="X894" i="2" s="1"/>
  <c r="W894" i="2"/>
  <c r="Y894" i="2"/>
  <c r="G895" i="2"/>
  <c r="J895" i="2"/>
  <c r="M895" i="2" s="1"/>
  <c r="L895" i="2"/>
  <c r="O895" i="2"/>
  <c r="R895" i="2" s="1"/>
  <c r="Q895" i="2"/>
  <c r="S895" i="2"/>
  <c r="U895" i="2"/>
  <c r="X895" i="2" s="1"/>
  <c r="Y895" i="2" s="1"/>
  <c r="W895" i="2"/>
  <c r="G896" i="2"/>
  <c r="J896" i="2"/>
  <c r="M896" i="2" s="1"/>
  <c r="L896" i="2"/>
  <c r="O896" i="2"/>
  <c r="R896" i="2" s="1"/>
  <c r="S896" i="2" s="1"/>
  <c r="Q896" i="2"/>
  <c r="U896" i="2"/>
  <c r="X896" i="2" s="1"/>
  <c r="Y896" i="2" s="1"/>
  <c r="W896" i="2"/>
  <c r="G897" i="2"/>
  <c r="J897" i="2"/>
  <c r="M897" i="2" s="1"/>
  <c r="L897" i="2"/>
  <c r="O897" i="2"/>
  <c r="R897" i="2" s="1"/>
  <c r="Q897" i="2"/>
  <c r="U897" i="2"/>
  <c r="X897" i="2" s="1"/>
  <c r="Y897" i="2" s="1"/>
  <c r="W897" i="2"/>
  <c r="G898" i="2"/>
  <c r="J898" i="2"/>
  <c r="O898" i="2"/>
  <c r="U898" i="2"/>
  <c r="G899" i="2"/>
  <c r="J899" i="2"/>
  <c r="O899" i="2"/>
  <c r="U899" i="2"/>
  <c r="G900" i="2"/>
  <c r="J900" i="2"/>
  <c r="M900" i="2" s="1"/>
  <c r="L900" i="2"/>
  <c r="O900" i="2"/>
  <c r="R900" i="2" s="1"/>
  <c r="Q900" i="2"/>
  <c r="S900" i="2"/>
  <c r="U900" i="2"/>
  <c r="X900" i="2" s="1"/>
  <c r="W900" i="2"/>
  <c r="Y900" i="2"/>
  <c r="G901" i="2"/>
  <c r="J901" i="2"/>
  <c r="M901" i="2" s="1"/>
  <c r="L901" i="2"/>
  <c r="O901" i="2"/>
  <c r="R901" i="2" s="1"/>
  <c r="Q901" i="2"/>
  <c r="S901" i="2"/>
  <c r="U901" i="2"/>
  <c r="X901" i="2" s="1"/>
  <c r="W901" i="2"/>
  <c r="Y901" i="2"/>
  <c r="G902" i="2"/>
  <c r="J902" i="2"/>
  <c r="M902" i="2" s="1"/>
  <c r="L902" i="2"/>
  <c r="O902" i="2"/>
  <c r="R902" i="2" s="1"/>
  <c r="Q902" i="2"/>
  <c r="S902" i="2"/>
  <c r="U902" i="2"/>
  <c r="X902" i="2" s="1"/>
  <c r="Y902" i="2" s="1"/>
  <c r="W902" i="2"/>
  <c r="G903" i="2"/>
  <c r="J903" i="2"/>
  <c r="M903" i="2" s="1"/>
  <c r="L903" i="2"/>
  <c r="O903" i="2"/>
  <c r="R903" i="2" s="1"/>
  <c r="Q903" i="2"/>
  <c r="S903" i="2"/>
  <c r="U903" i="2"/>
  <c r="X903" i="2" s="1"/>
  <c r="W903" i="2"/>
  <c r="G904" i="2"/>
  <c r="J904" i="2"/>
  <c r="M904" i="2" s="1"/>
  <c r="L904" i="2"/>
  <c r="O904" i="2"/>
  <c r="R904" i="2" s="1"/>
  <c r="S904" i="2" s="1"/>
  <c r="Q904" i="2"/>
  <c r="U904" i="2"/>
  <c r="X904" i="2" s="1"/>
  <c r="W904" i="2"/>
  <c r="G905" i="2"/>
  <c r="J905" i="2"/>
  <c r="M905" i="2" s="1"/>
  <c r="L905" i="2"/>
  <c r="O905" i="2"/>
  <c r="Q905" i="2"/>
  <c r="R905" i="2"/>
  <c r="U905" i="2"/>
  <c r="X905" i="2" s="1"/>
  <c r="W905" i="2"/>
  <c r="Y905" i="2"/>
  <c r="G906" i="2"/>
  <c r="J906" i="2"/>
  <c r="O906" i="2"/>
  <c r="U906" i="2"/>
  <c r="Y906" i="2"/>
  <c r="G907" i="2"/>
  <c r="J907" i="2"/>
  <c r="O907" i="2"/>
  <c r="S907" i="2"/>
  <c r="U907" i="2"/>
  <c r="G908" i="2"/>
  <c r="J908" i="2"/>
  <c r="M908" i="2" s="1"/>
  <c r="L908" i="2"/>
  <c r="O908" i="2"/>
  <c r="R908" i="2" s="1"/>
  <c r="Q908" i="2"/>
  <c r="S908" i="2"/>
  <c r="U908" i="2"/>
  <c r="X908" i="2" s="1"/>
  <c r="W908" i="2"/>
  <c r="Y908" i="2"/>
  <c r="G909" i="2"/>
  <c r="J909" i="2"/>
  <c r="M909" i="2" s="1"/>
  <c r="L909" i="2"/>
  <c r="O909" i="2"/>
  <c r="R909" i="2" s="1"/>
  <c r="Q909" i="2"/>
  <c r="S909" i="2"/>
  <c r="U909" i="2"/>
  <c r="X909" i="2" s="1"/>
  <c r="W909" i="2"/>
  <c r="Y909" i="2"/>
  <c r="G910" i="2"/>
  <c r="J910" i="2"/>
  <c r="M910" i="2" s="1"/>
  <c r="L910" i="2"/>
  <c r="O910" i="2"/>
  <c r="R910" i="2" s="1"/>
  <c r="Q910" i="2"/>
  <c r="S910" i="2"/>
  <c r="U910" i="2"/>
  <c r="X910" i="2" s="1"/>
  <c r="Y910" i="2" s="1"/>
  <c r="W910" i="2"/>
  <c r="G911" i="2"/>
  <c r="J911" i="2"/>
  <c r="M911" i="2" s="1"/>
  <c r="L911" i="2"/>
  <c r="O911" i="2"/>
  <c r="R911" i="2" s="1"/>
  <c r="S911" i="2" s="1"/>
  <c r="Q911" i="2"/>
  <c r="U911" i="2"/>
  <c r="X911" i="2" s="1"/>
  <c r="Y911" i="2" s="1"/>
  <c r="W911" i="2"/>
  <c r="G912" i="2"/>
  <c r="J912" i="2"/>
  <c r="M912" i="2" s="1"/>
  <c r="L912" i="2"/>
  <c r="O912" i="2"/>
  <c r="R912" i="2" s="1"/>
  <c r="S912" i="2" s="1"/>
  <c r="Q912" i="2"/>
  <c r="U912" i="2"/>
  <c r="X912" i="2" s="1"/>
  <c r="Y912" i="2" s="1"/>
  <c r="W912" i="2"/>
  <c r="G913" i="2"/>
  <c r="J913" i="2"/>
  <c r="M913" i="2" s="1"/>
  <c r="L913" i="2"/>
  <c r="O913" i="2"/>
  <c r="R913" i="2" s="1"/>
  <c r="Q913" i="2"/>
  <c r="S913" i="2"/>
  <c r="U913" i="2"/>
  <c r="X913" i="2" s="1"/>
  <c r="W913" i="2"/>
  <c r="Y913" i="2"/>
  <c r="G914" i="2"/>
  <c r="J914" i="2"/>
  <c r="O914" i="2"/>
  <c r="U914" i="2"/>
  <c r="Y914" i="2"/>
  <c r="G915" i="2"/>
  <c r="J915" i="2"/>
  <c r="O915" i="2"/>
  <c r="U915" i="2"/>
  <c r="G916" i="2"/>
  <c r="J916" i="2"/>
  <c r="M916" i="2" s="1"/>
  <c r="L916" i="2"/>
  <c r="O916" i="2"/>
  <c r="R916" i="2" s="1"/>
  <c r="Q916" i="2"/>
  <c r="S916" i="2"/>
  <c r="U916" i="2"/>
  <c r="X916" i="2" s="1"/>
  <c r="Y916" i="2" s="1"/>
  <c r="W916" i="2"/>
  <c r="G917" i="2"/>
  <c r="J917" i="2"/>
  <c r="M917" i="2" s="1"/>
  <c r="L917" i="2"/>
  <c r="O917" i="2"/>
  <c r="R917" i="2" s="1"/>
  <c r="Q917" i="2"/>
  <c r="S917" i="2"/>
  <c r="U917" i="2"/>
  <c r="X917" i="2" s="1"/>
  <c r="Y917" i="2" s="1"/>
  <c r="W917" i="2"/>
  <c r="G918" i="2"/>
  <c r="J918" i="2"/>
  <c r="M918" i="2" s="1"/>
  <c r="L918" i="2"/>
  <c r="O918" i="2"/>
  <c r="R918" i="2" s="1"/>
  <c r="S918" i="2" s="1"/>
  <c r="Q918" i="2"/>
  <c r="U918" i="2"/>
  <c r="X918" i="2" s="1"/>
  <c r="Y918" i="2" s="1"/>
  <c r="W918" i="2"/>
  <c r="G919" i="2"/>
  <c r="J919" i="2"/>
  <c r="M919" i="2" s="1"/>
  <c r="L919" i="2"/>
  <c r="O919" i="2"/>
  <c r="R919" i="2" s="1"/>
  <c r="S919" i="2" s="1"/>
  <c r="Q919" i="2"/>
  <c r="U919" i="2"/>
  <c r="X919" i="2" s="1"/>
  <c r="W919" i="2"/>
  <c r="G920" i="2"/>
  <c r="J920" i="2"/>
  <c r="M920" i="2" s="1"/>
  <c r="L920" i="2"/>
  <c r="O920" i="2"/>
  <c r="R920" i="2" s="1"/>
  <c r="Q920" i="2"/>
  <c r="S920" i="2"/>
  <c r="U920" i="2"/>
  <c r="X920" i="2" s="1"/>
  <c r="W920" i="2"/>
  <c r="G921" i="2"/>
  <c r="J921" i="2"/>
  <c r="M921" i="2" s="1"/>
  <c r="L921" i="2"/>
  <c r="O921" i="2"/>
  <c r="R921" i="2" s="1"/>
  <c r="Q921" i="2"/>
  <c r="U921" i="2"/>
  <c r="X921" i="2" s="1"/>
  <c r="Y921" i="2" s="1"/>
  <c r="W921" i="2"/>
  <c r="G922" i="2"/>
  <c r="J922" i="2"/>
  <c r="O922" i="2"/>
  <c r="U922" i="2"/>
  <c r="G923" i="2"/>
  <c r="J923" i="2"/>
  <c r="O923" i="2"/>
  <c r="U923" i="2"/>
  <c r="G924" i="2"/>
  <c r="J924" i="2"/>
  <c r="M924" i="2" s="1"/>
  <c r="L924" i="2"/>
  <c r="O924" i="2"/>
  <c r="R924" i="2" s="1"/>
  <c r="Q924" i="2"/>
  <c r="S924" i="2"/>
  <c r="U924" i="2"/>
  <c r="X924" i="2" s="1"/>
  <c r="W924" i="2"/>
  <c r="Y924" i="2"/>
  <c r="G925" i="2"/>
  <c r="J925" i="2"/>
  <c r="M925" i="2" s="1"/>
  <c r="L925" i="2"/>
  <c r="O925" i="2"/>
  <c r="R925" i="2" s="1"/>
  <c r="Q925" i="2"/>
  <c r="S925" i="2"/>
  <c r="U925" i="2"/>
  <c r="X925" i="2" s="1"/>
  <c r="W925" i="2"/>
  <c r="Y925" i="2"/>
  <c r="G926" i="2"/>
  <c r="J926" i="2"/>
  <c r="M926" i="2" s="1"/>
  <c r="L926" i="2"/>
  <c r="O926" i="2"/>
  <c r="R926" i="2" s="1"/>
  <c r="S926" i="2" s="1"/>
  <c r="Q926" i="2"/>
  <c r="U926" i="2"/>
  <c r="X926" i="2" s="1"/>
  <c r="W926" i="2"/>
  <c r="Y926" i="2"/>
  <c r="G927" i="2"/>
  <c r="J927" i="2"/>
  <c r="M927" i="2" s="1"/>
  <c r="L927" i="2"/>
  <c r="O927" i="2"/>
  <c r="Q927" i="2"/>
  <c r="R927" i="2"/>
  <c r="S927" i="2" s="1"/>
  <c r="U927" i="2"/>
  <c r="X927" i="2" s="1"/>
  <c r="W927" i="2"/>
  <c r="G928" i="2"/>
  <c r="J928" i="2"/>
  <c r="M928" i="2" s="1"/>
  <c r="L928" i="2"/>
  <c r="O928" i="2"/>
  <c r="R928" i="2" s="1"/>
  <c r="S928" i="2" s="1"/>
  <c r="Q928" i="2"/>
  <c r="U928" i="2"/>
  <c r="X928" i="2" s="1"/>
  <c r="W928" i="2"/>
  <c r="Y928" i="2"/>
  <c r="G929" i="2"/>
  <c r="J929" i="2"/>
  <c r="M929" i="2" s="1"/>
  <c r="L929" i="2"/>
  <c r="O929" i="2"/>
  <c r="Q929" i="2"/>
  <c r="R929" i="2"/>
  <c r="U929" i="2"/>
  <c r="X929" i="2" s="1"/>
  <c r="Y929" i="2" s="1"/>
  <c r="W929" i="2"/>
  <c r="G930" i="2"/>
  <c r="J930" i="2"/>
  <c r="O930" i="2"/>
  <c r="U930" i="2"/>
  <c r="G931" i="2"/>
  <c r="J931" i="2"/>
  <c r="O931" i="2"/>
  <c r="U931" i="2"/>
  <c r="G932" i="2"/>
  <c r="J932" i="2"/>
  <c r="M932" i="2" s="1"/>
  <c r="L932" i="2"/>
  <c r="O932" i="2"/>
  <c r="R932" i="2" s="1"/>
  <c r="S932" i="2" s="1"/>
  <c r="Q932" i="2"/>
  <c r="U932" i="2"/>
  <c r="X932" i="2" s="1"/>
  <c r="W932" i="2"/>
  <c r="Y932" i="2"/>
  <c r="G933" i="2"/>
  <c r="J933" i="2"/>
  <c r="M933" i="2" s="1"/>
  <c r="L933" i="2"/>
  <c r="O933" i="2"/>
  <c r="R933" i="2" s="1"/>
  <c r="S933" i="2" s="1"/>
  <c r="Q933" i="2"/>
  <c r="U933" i="2"/>
  <c r="X933" i="2" s="1"/>
  <c r="Y933" i="2" s="1"/>
  <c r="W933" i="2"/>
  <c r="G934" i="2"/>
  <c r="J934" i="2"/>
  <c r="M934" i="2" s="1"/>
  <c r="L934" i="2"/>
  <c r="O934" i="2"/>
  <c r="R934" i="2" s="1"/>
  <c r="Q934" i="2"/>
  <c r="S934" i="2"/>
  <c r="U934" i="2"/>
  <c r="X934" i="2" s="1"/>
  <c r="W934" i="2"/>
  <c r="Y934" i="2"/>
  <c r="G935" i="2"/>
  <c r="J935" i="2"/>
  <c r="M935" i="2" s="1"/>
  <c r="L935" i="2"/>
  <c r="O935" i="2"/>
  <c r="R935" i="2" s="1"/>
  <c r="S935" i="2" s="1"/>
  <c r="Q935" i="2"/>
  <c r="U935" i="2"/>
  <c r="X935" i="2" s="1"/>
  <c r="W935" i="2"/>
  <c r="Y935" i="2"/>
  <c r="G936" i="2"/>
  <c r="J936" i="2"/>
  <c r="M936" i="2" s="1"/>
  <c r="L936" i="2"/>
  <c r="O936" i="2"/>
  <c r="R936" i="2" s="1"/>
  <c r="S936" i="2" s="1"/>
  <c r="Q936" i="2"/>
  <c r="U936" i="2"/>
  <c r="X936" i="2" s="1"/>
  <c r="W936" i="2"/>
  <c r="Y936" i="2"/>
  <c r="G937" i="2"/>
  <c r="J937" i="2"/>
  <c r="M937" i="2" s="1"/>
  <c r="L937" i="2"/>
  <c r="O937" i="2"/>
  <c r="R937" i="2" s="1"/>
  <c r="S937" i="2" s="1"/>
  <c r="Q937" i="2"/>
  <c r="U937" i="2"/>
  <c r="X937" i="2" s="1"/>
  <c r="W937" i="2"/>
  <c r="Y937" i="2"/>
  <c r="G938" i="2"/>
  <c r="J938" i="2"/>
  <c r="O938" i="2"/>
  <c r="U938" i="2"/>
  <c r="G939" i="2"/>
  <c r="J939" i="2"/>
  <c r="O939" i="2"/>
  <c r="S939" i="2"/>
  <c r="U939" i="2"/>
  <c r="G940" i="2"/>
  <c r="J940" i="2"/>
  <c r="M940" i="2" s="1"/>
  <c r="L940" i="2"/>
  <c r="O940" i="2"/>
  <c r="R940" i="2" s="1"/>
  <c r="S940" i="2" s="1"/>
  <c r="Q940" i="2"/>
  <c r="U940" i="2"/>
  <c r="X940" i="2" s="1"/>
  <c r="Y940" i="2" s="1"/>
  <c r="W940" i="2"/>
  <c r="G941" i="2"/>
  <c r="J941" i="2"/>
  <c r="M941" i="2" s="1"/>
  <c r="L941" i="2"/>
  <c r="O941" i="2"/>
  <c r="R941" i="2" s="1"/>
  <c r="Q941" i="2"/>
  <c r="S941" i="2"/>
  <c r="U941" i="2"/>
  <c r="X941" i="2" s="1"/>
  <c r="Y941" i="2" s="1"/>
  <c r="W941" i="2"/>
  <c r="G942" i="2"/>
  <c r="J942" i="2"/>
  <c r="M942" i="2" s="1"/>
  <c r="L942" i="2"/>
  <c r="O942" i="2"/>
  <c r="R942" i="2" s="1"/>
  <c r="S942" i="2" s="1"/>
  <c r="Q942" i="2"/>
  <c r="U942" i="2"/>
  <c r="X942" i="2" s="1"/>
  <c r="Y942" i="2" s="1"/>
  <c r="W942" i="2"/>
  <c r="G943" i="2"/>
  <c r="J943" i="2"/>
  <c r="M943" i="2" s="1"/>
  <c r="L943" i="2"/>
  <c r="O943" i="2"/>
  <c r="R943" i="2" s="1"/>
  <c r="S943" i="2" s="1"/>
  <c r="Q943" i="2"/>
  <c r="U943" i="2"/>
  <c r="X943" i="2" s="1"/>
  <c r="Y943" i="2" s="1"/>
  <c r="W943" i="2"/>
  <c r="G944" i="2"/>
  <c r="J944" i="2"/>
  <c r="L944" i="2"/>
  <c r="M944" i="2"/>
  <c r="O944" i="2"/>
  <c r="R944" i="2" s="1"/>
  <c r="Q944" i="2"/>
  <c r="S944" i="2"/>
  <c r="U944" i="2"/>
  <c r="X944" i="2" s="1"/>
  <c r="W944" i="2"/>
  <c r="G945" i="2"/>
  <c r="J945" i="2"/>
  <c r="M945" i="2" s="1"/>
  <c r="L945" i="2"/>
  <c r="O945" i="2"/>
  <c r="R945" i="2" s="1"/>
  <c r="Q945" i="2"/>
  <c r="U945" i="2"/>
  <c r="W945" i="2"/>
  <c r="X945" i="2"/>
  <c r="Y945" i="2" s="1"/>
  <c r="G946" i="2"/>
  <c r="J946" i="2"/>
  <c r="O946" i="2"/>
  <c r="U946" i="2"/>
  <c r="G947" i="2"/>
  <c r="J947" i="2"/>
  <c r="O947" i="2"/>
  <c r="U947" i="2"/>
  <c r="G948" i="2"/>
  <c r="J948" i="2"/>
  <c r="M948" i="2" s="1"/>
  <c r="L948" i="2"/>
  <c r="O948" i="2"/>
  <c r="R948" i="2" s="1"/>
  <c r="Q948" i="2"/>
  <c r="S948" i="2"/>
  <c r="U948" i="2"/>
  <c r="X948" i="2" s="1"/>
  <c r="W948" i="2"/>
  <c r="Y948" i="2"/>
  <c r="G949" i="2"/>
  <c r="J949" i="2"/>
  <c r="M949" i="2" s="1"/>
  <c r="L949" i="2"/>
  <c r="O949" i="2"/>
  <c r="R949" i="2" s="1"/>
  <c r="S949" i="2" s="1"/>
  <c r="Q949" i="2"/>
  <c r="U949" i="2"/>
  <c r="X949" i="2" s="1"/>
  <c r="W949" i="2"/>
  <c r="Y949" i="2"/>
  <c r="G950" i="2"/>
  <c r="J950" i="2"/>
  <c r="M950" i="2" s="1"/>
  <c r="L950" i="2"/>
  <c r="O950" i="2"/>
  <c r="R950" i="2" s="1"/>
  <c r="Q950" i="2"/>
  <c r="S950" i="2"/>
  <c r="U950" i="2"/>
  <c r="X950" i="2" s="1"/>
  <c r="W950" i="2"/>
  <c r="Y950" i="2"/>
  <c r="G951" i="2"/>
  <c r="J951" i="2"/>
  <c r="M951" i="2" s="1"/>
  <c r="L951" i="2"/>
  <c r="O951" i="2"/>
  <c r="R951" i="2" s="1"/>
  <c r="Q951" i="2"/>
  <c r="S951" i="2"/>
  <c r="U951" i="2"/>
  <c r="X951" i="2" s="1"/>
  <c r="W951" i="2"/>
  <c r="Y951" i="2"/>
  <c r="G952" i="2"/>
  <c r="J952" i="2"/>
  <c r="M952" i="2" s="1"/>
  <c r="L952" i="2"/>
  <c r="O952" i="2"/>
  <c r="R952" i="2" s="1"/>
  <c r="Q952" i="2"/>
  <c r="S952" i="2"/>
  <c r="U952" i="2"/>
  <c r="X952" i="2" s="1"/>
  <c r="Y952" i="2" s="1"/>
  <c r="W952" i="2"/>
  <c r="G953" i="2"/>
  <c r="J953" i="2"/>
  <c r="M953" i="2" s="1"/>
  <c r="L953" i="2"/>
  <c r="O953" i="2"/>
  <c r="R953" i="2" s="1"/>
  <c r="Q953" i="2"/>
  <c r="U953" i="2"/>
  <c r="X953" i="2" s="1"/>
  <c r="Y953" i="2" s="1"/>
  <c r="W953" i="2"/>
  <c r="G954" i="2"/>
  <c r="J954" i="2"/>
  <c r="O954" i="2"/>
  <c r="U954" i="2"/>
  <c r="G955" i="2"/>
  <c r="J955" i="2"/>
  <c r="O955" i="2"/>
  <c r="U955" i="2"/>
  <c r="G956" i="2"/>
  <c r="J956" i="2"/>
  <c r="M956" i="2" s="1"/>
  <c r="L956" i="2"/>
  <c r="O956" i="2"/>
  <c r="R956" i="2" s="1"/>
  <c r="S956" i="2" s="1"/>
  <c r="Q956" i="2"/>
  <c r="U956" i="2"/>
  <c r="X956" i="2" s="1"/>
  <c r="W956" i="2"/>
  <c r="Y956" i="2"/>
  <c r="G957" i="2"/>
  <c r="J957" i="2"/>
  <c r="M957" i="2" s="1"/>
  <c r="L957" i="2"/>
  <c r="O957" i="2"/>
  <c r="R957" i="2" s="1"/>
  <c r="S957" i="2" s="1"/>
  <c r="Q957" i="2"/>
  <c r="U957" i="2"/>
  <c r="X957" i="2" s="1"/>
  <c r="W957" i="2"/>
  <c r="Y957" i="2"/>
  <c r="G958" i="2"/>
  <c r="J958" i="2"/>
  <c r="M958" i="2" s="1"/>
  <c r="L958" i="2"/>
  <c r="O958" i="2"/>
  <c r="R958" i="2" s="1"/>
  <c r="Q958" i="2"/>
  <c r="S958" i="2"/>
  <c r="U958" i="2"/>
  <c r="X958" i="2" s="1"/>
  <c r="Y958" i="2" s="1"/>
  <c r="W958" i="2"/>
  <c r="G959" i="2"/>
  <c r="J959" i="2"/>
  <c r="M959" i="2" s="1"/>
  <c r="L959" i="2"/>
  <c r="O959" i="2"/>
  <c r="R959" i="2" s="1"/>
  <c r="Q959" i="2"/>
  <c r="S959" i="2"/>
  <c r="U959" i="2"/>
  <c r="X959" i="2" s="1"/>
  <c r="W959" i="2"/>
  <c r="G960" i="2"/>
  <c r="J960" i="2"/>
  <c r="M960" i="2" s="1"/>
  <c r="L960" i="2"/>
  <c r="O960" i="2"/>
  <c r="R960" i="2" s="1"/>
  <c r="Q960" i="2"/>
  <c r="S960" i="2"/>
  <c r="U960" i="2"/>
  <c r="X960" i="2" s="1"/>
  <c r="Y960" i="2" s="1"/>
  <c r="W960" i="2"/>
  <c r="G961" i="2"/>
  <c r="J961" i="2"/>
  <c r="M961" i="2" s="1"/>
  <c r="L961" i="2"/>
  <c r="O961" i="2"/>
  <c r="R961" i="2" s="1"/>
  <c r="Q961" i="2"/>
  <c r="U961" i="2"/>
  <c r="X961" i="2" s="1"/>
  <c r="Y961" i="2" s="1"/>
  <c r="W961" i="2"/>
  <c r="G962" i="2"/>
  <c r="J962" i="2"/>
  <c r="O962" i="2"/>
  <c r="Q962" i="2"/>
  <c r="U962" i="2"/>
  <c r="G963" i="2"/>
  <c r="J963" i="2"/>
  <c r="O963" i="2"/>
  <c r="U963" i="2"/>
  <c r="G964" i="2"/>
  <c r="J964" i="2"/>
  <c r="M964" i="2" s="1"/>
  <c r="L964" i="2"/>
  <c r="O964" i="2"/>
  <c r="R964" i="2" s="1"/>
  <c r="Q964" i="2"/>
  <c r="S964" i="2"/>
  <c r="U964" i="2"/>
  <c r="X964" i="2" s="1"/>
  <c r="Y964" i="2" s="1"/>
  <c r="W964" i="2"/>
  <c r="G965" i="2"/>
  <c r="J965" i="2"/>
  <c r="M965" i="2" s="1"/>
  <c r="L965" i="2"/>
  <c r="O965" i="2"/>
  <c r="R965" i="2" s="1"/>
  <c r="Q965" i="2"/>
  <c r="S965" i="2"/>
  <c r="U965" i="2"/>
  <c r="X965" i="2" s="1"/>
  <c r="Y965" i="2" s="1"/>
  <c r="W965" i="2"/>
  <c r="G966" i="2"/>
  <c r="J966" i="2"/>
  <c r="M966" i="2" s="1"/>
  <c r="L966" i="2"/>
  <c r="O966" i="2"/>
  <c r="R966" i="2" s="1"/>
  <c r="Q966" i="2"/>
  <c r="S966" i="2"/>
  <c r="U966" i="2"/>
  <c r="X966" i="2" s="1"/>
  <c r="Y966" i="2" s="1"/>
  <c r="W966" i="2"/>
  <c r="G967" i="2"/>
  <c r="J967" i="2"/>
  <c r="M967" i="2" s="1"/>
  <c r="L967" i="2"/>
  <c r="O967" i="2"/>
  <c r="R967" i="2" s="1"/>
  <c r="S967" i="2" s="1"/>
  <c r="Q967" i="2"/>
  <c r="U967" i="2"/>
  <c r="X967" i="2" s="1"/>
  <c r="W967" i="2"/>
  <c r="G968" i="2"/>
  <c r="J968" i="2"/>
  <c r="M968" i="2" s="1"/>
  <c r="L968" i="2"/>
  <c r="O968" i="2"/>
  <c r="R968" i="2" s="1"/>
  <c r="S968" i="2" s="1"/>
  <c r="Q968" i="2"/>
  <c r="U968" i="2"/>
  <c r="X968" i="2" s="1"/>
  <c r="Y968" i="2" s="1"/>
  <c r="W968" i="2"/>
  <c r="G969" i="2"/>
  <c r="J969" i="2"/>
  <c r="M969" i="2" s="1"/>
  <c r="L969" i="2"/>
  <c r="O969" i="2"/>
  <c r="R969" i="2" s="1"/>
  <c r="Q969" i="2"/>
  <c r="U969" i="2"/>
  <c r="X969" i="2" s="1"/>
  <c r="Y969" i="2" s="1"/>
  <c r="W969" i="2"/>
  <c r="G970" i="2"/>
  <c r="J970" i="2"/>
  <c r="O970" i="2"/>
  <c r="U970" i="2"/>
  <c r="G971" i="2"/>
  <c r="J971" i="2"/>
  <c r="O971" i="2"/>
  <c r="U971" i="2"/>
  <c r="G972" i="2"/>
  <c r="J972" i="2"/>
  <c r="M972" i="2" s="1"/>
  <c r="L972" i="2"/>
  <c r="O972" i="2"/>
  <c r="R972" i="2" s="1"/>
  <c r="Q972" i="2"/>
  <c r="S972" i="2"/>
  <c r="U972" i="2"/>
  <c r="X972" i="2" s="1"/>
  <c r="Y972" i="2" s="1"/>
  <c r="W972" i="2"/>
  <c r="G973" i="2"/>
  <c r="J973" i="2"/>
  <c r="M973" i="2" s="1"/>
  <c r="L973" i="2"/>
  <c r="O973" i="2"/>
  <c r="R973" i="2" s="1"/>
  <c r="S973" i="2" s="1"/>
  <c r="Q973" i="2"/>
  <c r="U973" i="2"/>
  <c r="X973" i="2" s="1"/>
  <c r="Y973" i="2" s="1"/>
  <c r="W973" i="2"/>
  <c r="G974" i="2"/>
  <c r="J974" i="2"/>
  <c r="M974" i="2" s="1"/>
  <c r="L974" i="2"/>
  <c r="O974" i="2"/>
  <c r="R974" i="2" s="1"/>
  <c r="Q974" i="2"/>
  <c r="S974" i="2"/>
  <c r="U974" i="2"/>
  <c r="X974" i="2" s="1"/>
  <c r="W974" i="2"/>
  <c r="Y974" i="2"/>
  <c r="G975" i="2"/>
  <c r="J975" i="2"/>
  <c r="M975" i="2" s="1"/>
  <c r="L975" i="2"/>
  <c r="O975" i="2"/>
  <c r="R975" i="2" s="1"/>
  <c r="S975" i="2" s="1"/>
  <c r="Q975" i="2"/>
  <c r="U975" i="2"/>
  <c r="X975" i="2" s="1"/>
  <c r="W975" i="2"/>
  <c r="Y975" i="2"/>
  <c r="G976" i="2"/>
  <c r="J976" i="2"/>
  <c r="M976" i="2" s="1"/>
  <c r="L976" i="2"/>
  <c r="O976" i="2"/>
  <c r="R976" i="2" s="1"/>
  <c r="S976" i="2" s="1"/>
  <c r="Q976" i="2"/>
  <c r="U976" i="2"/>
  <c r="X976" i="2" s="1"/>
  <c r="W976" i="2"/>
  <c r="Y976" i="2"/>
  <c r="G977" i="2"/>
  <c r="J977" i="2"/>
  <c r="M977" i="2" s="1"/>
  <c r="L977" i="2"/>
  <c r="O977" i="2"/>
  <c r="R977" i="2" s="1"/>
  <c r="Q977" i="2"/>
  <c r="U977" i="2"/>
  <c r="X977" i="2" s="1"/>
  <c r="Y977" i="2" s="1"/>
  <c r="W977" i="2"/>
  <c r="G978" i="2"/>
  <c r="J978" i="2"/>
  <c r="O978" i="2"/>
  <c r="U978" i="2"/>
  <c r="G979" i="2"/>
  <c r="J979" i="2"/>
  <c r="O979" i="2"/>
  <c r="U979" i="2"/>
  <c r="G980" i="2"/>
  <c r="J980" i="2"/>
  <c r="M980" i="2" s="1"/>
  <c r="L980" i="2"/>
  <c r="O980" i="2"/>
  <c r="R980" i="2" s="1"/>
  <c r="Q980" i="2"/>
  <c r="S980" i="2"/>
  <c r="U980" i="2"/>
  <c r="X980" i="2" s="1"/>
  <c r="Y980" i="2" s="1"/>
  <c r="W980" i="2"/>
  <c r="G981" i="2"/>
  <c r="J981" i="2"/>
  <c r="M981" i="2" s="1"/>
  <c r="L981" i="2"/>
  <c r="O981" i="2"/>
  <c r="R981" i="2" s="1"/>
  <c r="S981" i="2" s="1"/>
  <c r="Q981" i="2"/>
  <c r="U981" i="2"/>
  <c r="X981" i="2" s="1"/>
  <c r="Y981" i="2" s="1"/>
  <c r="W981" i="2"/>
  <c r="G982" i="2"/>
  <c r="J982" i="2"/>
  <c r="M982" i="2" s="1"/>
  <c r="L982" i="2"/>
  <c r="O982" i="2"/>
  <c r="R982" i="2" s="1"/>
  <c r="S982" i="2" s="1"/>
  <c r="Q982" i="2"/>
  <c r="U982" i="2"/>
  <c r="X982" i="2" s="1"/>
  <c r="Y982" i="2" s="1"/>
  <c r="W982" i="2"/>
  <c r="G983" i="2"/>
  <c r="J983" i="2"/>
  <c r="M983" i="2" s="1"/>
  <c r="L983" i="2"/>
  <c r="O983" i="2"/>
  <c r="R983" i="2" s="1"/>
  <c r="Q983" i="2"/>
  <c r="S983" i="2"/>
  <c r="U983" i="2"/>
  <c r="X983" i="2" s="1"/>
  <c r="W983" i="2"/>
  <c r="G984" i="2"/>
  <c r="J984" i="2"/>
  <c r="M984" i="2" s="1"/>
  <c r="L984" i="2"/>
  <c r="O984" i="2"/>
  <c r="R984" i="2" s="1"/>
  <c r="S984" i="2" s="1"/>
  <c r="Q984" i="2"/>
  <c r="U984" i="2"/>
  <c r="X984" i="2" s="1"/>
  <c r="Y984" i="2" s="1"/>
  <c r="W984" i="2"/>
  <c r="G985" i="2"/>
  <c r="J985" i="2"/>
  <c r="M985" i="2" s="1"/>
  <c r="L985" i="2"/>
  <c r="O985" i="2"/>
  <c r="R985" i="2" s="1"/>
  <c r="Q985" i="2"/>
  <c r="U985" i="2"/>
  <c r="X985" i="2" s="1"/>
  <c r="Y985" i="2" s="1"/>
  <c r="W985" i="2"/>
  <c r="G986" i="2"/>
  <c r="J986" i="2"/>
  <c r="O986" i="2"/>
  <c r="U986" i="2"/>
  <c r="G987" i="2"/>
  <c r="J987" i="2"/>
  <c r="O987" i="2"/>
  <c r="U987" i="2"/>
  <c r="G988" i="2"/>
  <c r="J988" i="2"/>
  <c r="M988" i="2" s="1"/>
  <c r="L988" i="2"/>
  <c r="O988" i="2"/>
  <c r="R988" i="2" s="1"/>
  <c r="S988" i="2" s="1"/>
  <c r="Q988" i="2"/>
  <c r="U988" i="2"/>
  <c r="X988" i="2" s="1"/>
  <c r="W988" i="2"/>
  <c r="Y988" i="2"/>
  <c r="G989" i="2"/>
  <c r="J989" i="2"/>
  <c r="M989" i="2" s="1"/>
  <c r="L989" i="2"/>
  <c r="O989" i="2"/>
  <c r="R989" i="2" s="1"/>
  <c r="S989" i="2" s="1"/>
  <c r="Q989" i="2"/>
  <c r="U989" i="2"/>
  <c r="X989" i="2" s="1"/>
  <c r="W989" i="2"/>
  <c r="Y989" i="2"/>
  <c r="G990" i="2"/>
  <c r="J990" i="2"/>
  <c r="M990" i="2" s="1"/>
  <c r="L990" i="2"/>
  <c r="O990" i="2"/>
  <c r="R990" i="2" s="1"/>
  <c r="S990" i="2" s="1"/>
  <c r="Q990" i="2"/>
  <c r="U990" i="2"/>
  <c r="X990" i="2" s="1"/>
  <c r="W990" i="2"/>
  <c r="Y990" i="2"/>
  <c r="G991" i="2"/>
  <c r="J991" i="2"/>
  <c r="M991" i="2" s="1"/>
  <c r="L991" i="2"/>
  <c r="O991" i="2"/>
  <c r="R991" i="2" s="1"/>
  <c r="S991" i="2" s="1"/>
  <c r="Q991" i="2"/>
  <c r="U991" i="2"/>
  <c r="X991" i="2" s="1"/>
  <c r="Y991" i="2" s="1"/>
  <c r="W991" i="2"/>
  <c r="G992" i="2"/>
  <c r="J992" i="2"/>
  <c r="M992" i="2" s="1"/>
  <c r="L992" i="2"/>
  <c r="O992" i="2"/>
  <c r="R992" i="2" s="1"/>
  <c r="Q992" i="2"/>
  <c r="S992" i="2"/>
  <c r="U992" i="2"/>
  <c r="X992" i="2" s="1"/>
  <c r="Y992" i="2" s="1"/>
  <c r="W992" i="2"/>
  <c r="G993" i="2"/>
  <c r="J993" i="2"/>
  <c r="M993" i="2" s="1"/>
  <c r="L993" i="2"/>
  <c r="O993" i="2"/>
  <c r="R993" i="2" s="1"/>
  <c r="Q993" i="2"/>
  <c r="S993" i="2"/>
  <c r="U993" i="2"/>
  <c r="X993" i="2" s="1"/>
  <c r="W993" i="2"/>
  <c r="Y993" i="2"/>
  <c r="G994" i="2"/>
  <c r="J994" i="2"/>
  <c r="O994" i="2"/>
  <c r="U994" i="2"/>
  <c r="G995" i="2"/>
  <c r="J995" i="2"/>
  <c r="O995" i="2"/>
  <c r="U995" i="2"/>
  <c r="G996" i="2"/>
  <c r="J996" i="2"/>
  <c r="M996" i="2" s="1"/>
  <c r="L996" i="2"/>
  <c r="O996" i="2"/>
  <c r="R996" i="2" s="1"/>
  <c r="Q996" i="2"/>
  <c r="S996" i="2"/>
  <c r="U996" i="2"/>
  <c r="X996" i="2" s="1"/>
  <c r="Y996" i="2" s="1"/>
  <c r="W996" i="2"/>
  <c r="G997" i="2"/>
  <c r="J997" i="2"/>
  <c r="M997" i="2" s="1"/>
  <c r="L997" i="2"/>
  <c r="O997" i="2"/>
  <c r="R997" i="2" s="1"/>
  <c r="S997" i="2" s="1"/>
  <c r="Q997" i="2"/>
  <c r="U997" i="2"/>
  <c r="X997" i="2" s="1"/>
  <c r="Y997" i="2" s="1"/>
  <c r="W997" i="2"/>
  <c r="G998" i="2"/>
  <c r="J998" i="2"/>
  <c r="M998" i="2" s="1"/>
  <c r="L998" i="2"/>
  <c r="O998" i="2"/>
  <c r="R998" i="2" s="1"/>
  <c r="Q998" i="2"/>
  <c r="S998" i="2"/>
  <c r="U998" i="2"/>
  <c r="X998" i="2" s="1"/>
  <c r="Y998" i="2" s="1"/>
  <c r="W998" i="2"/>
  <c r="G999" i="2"/>
  <c r="J999" i="2"/>
  <c r="M999" i="2" s="1"/>
  <c r="L999" i="2"/>
  <c r="O999" i="2"/>
  <c r="R999" i="2" s="1"/>
  <c r="Q999" i="2"/>
  <c r="S999" i="2"/>
  <c r="U999" i="2"/>
  <c r="X999" i="2" s="1"/>
  <c r="W999" i="2"/>
  <c r="Y999" i="2"/>
  <c r="G1000" i="2"/>
  <c r="J1000" i="2"/>
  <c r="M1000" i="2" s="1"/>
  <c r="L1000" i="2"/>
  <c r="O1000" i="2"/>
  <c r="R1000" i="2" s="1"/>
  <c r="S1000" i="2" s="1"/>
  <c r="Q1000" i="2"/>
  <c r="U1000" i="2"/>
  <c r="X1000" i="2" s="1"/>
  <c r="W1000" i="2"/>
  <c r="Y1000" i="2"/>
  <c r="G1001" i="2"/>
  <c r="J1001" i="2"/>
  <c r="M1001" i="2" s="1"/>
  <c r="L1001" i="2"/>
  <c r="O1001" i="2"/>
  <c r="R1001" i="2" s="1"/>
  <c r="Q1001" i="2"/>
  <c r="U1001" i="2"/>
  <c r="X1001" i="2" s="1"/>
  <c r="Y1001" i="2" s="1"/>
  <c r="W1001" i="2"/>
  <c r="G1002" i="2"/>
  <c r="J1002" i="2"/>
  <c r="O1002" i="2"/>
  <c r="U1002" i="2"/>
  <c r="G1003" i="2"/>
  <c r="J1003" i="2"/>
  <c r="O1003" i="2"/>
  <c r="U1003" i="2"/>
  <c r="G1004" i="2"/>
  <c r="J1004" i="2"/>
  <c r="M1004" i="2" s="1"/>
  <c r="L1004" i="2"/>
  <c r="O1004" i="2"/>
  <c r="R1004" i="2" s="1"/>
  <c r="Q1004" i="2"/>
  <c r="S1004" i="2"/>
  <c r="U1004" i="2"/>
  <c r="X1004" i="2" s="1"/>
  <c r="W1004" i="2"/>
  <c r="Y1004" i="2"/>
  <c r="G1005" i="2"/>
  <c r="J1005" i="2"/>
  <c r="M1005" i="2" s="1"/>
  <c r="L1005" i="2"/>
  <c r="O1005" i="2"/>
  <c r="R1005" i="2" s="1"/>
  <c r="Q1005" i="2"/>
  <c r="S1005" i="2"/>
  <c r="U1005" i="2"/>
  <c r="X1005" i="2" s="1"/>
  <c r="W1005" i="2"/>
  <c r="Y1005" i="2"/>
  <c r="G1006" i="2"/>
  <c r="J1006" i="2"/>
  <c r="M1006" i="2" s="1"/>
  <c r="L1006" i="2"/>
  <c r="O1006" i="2"/>
  <c r="R1006" i="2" s="1"/>
  <c r="S1006" i="2" s="1"/>
  <c r="Q1006" i="2"/>
  <c r="U1006" i="2"/>
  <c r="X1006" i="2" s="1"/>
  <c r="Y1006" i="2" s="1"/>
  <c r="W1006" i="2"/>
  <c r="G1007" i="2"/>
  <c r="J1007" i="2"/>
  <c r="M1007" i="2" s="1"/>
  <c r="L1007" i="2"/>
  <c r="O1007" i="2"/>
  <c r="R1007" i="2" s="1"/>
  <c r="S1007" i="2" s="1"/>
  <c r="Q1007" i="2"/>
  <c r="U1007" i="2"/>
  <c r="X1007" i="2" s="1"/>
  <c r="W1007" i="2"/>
  <c r="G1008" i="2"/>
  <c r="J1008" i="2"/>
  <c r="M1008" i="2" s="1"/>
  <c r="L1008" i="2"/>
  <c r="O1008" i="2"/>
  <c r="R1008" i="2" s="1"/>
  <c r="S1008" i="2" s="1"/>
  <c r="Q1008" i="2"/>
  <c r="U1008" i="2"/>
  <c r="X1008" i="2" s="1"/>
  <c r="W1008" i="2"/>
  <c r="G1009" i="2"/>
  <c r="J1009" i="2"/>
  <c r="M1009" i="2" s="1"/>
  <c r="L1009" i="2"/>
  <c r="O1009" i="2"/>
  <c r="R1009" i="2" s="1"/>
  <c r="Q1009" i="2"/>
  <c r="U1009" i="2"/>
  <c r="X1009" i="2" s="1"/>
  <c r="W1009" i="2"/>
  <c r="Y1009" i="2"/>
  <c r="G1010" i="2"/>
  <c r="J1010" i="2"/>
  <c r="O1010" i="2"/>
  <c r="U1010" i="2"/>
  <c r="G1011" i="2"/>
  <c r="J1011" i="2"/>
  <c r="O1011" i="2"/>
  <c r="U1011" i="2"/>
  <c r="G1012" i="2"/>
  <c r="J1012" i="2"/>
  <c r="M1012" i="2" s="1"/>
  <c r="L1012" i="2"/>
  <c r="O1012" i="2"/>
  <c r="R1012" i="2" s="1"/>
  <c r="Q1012" i="2"/>
  <c r="S1012" i="2"/>
  <c r="U1012" i="2"/>
  <c r="X1012" i="2" s="1"/>
  <c r="Y1012" i="2" s="1"/>
  <c r="W1012" i="2"/>
  <c r="G1013" i="2"/>
  <c r="J1013" i="2"/>
  <c r="M1013" i="2" s="1"/>
  <c r="L1013" i="2"/>
  <c r="O1013" i="2"/>
  <c r="R1013" i="2" s="1"/>
  <c r="S1013" i="2" s="1"/>
  <c r="Q1013" i="2"/>
  <c r="U1013" i="2"/>
  <c r="X1013" i="2" s="1"/>
  <c r="Y1013" i="2" s="1"/>
  <c r="W1013" i="2"/>
  <c r="G1014" i="2"/>
  <c r="J1014" i="2"/>
  <c r="M1014" i="2" s="1"/>
  <c r="L1014" i="2"/>
  <c r="O1014" i="2"/>
  <c r="R1014" i="2" s="1"/>
  <c r="S1014" i="2" s="1"/>
  <c r="Q1014" i="2"/>
  <c r="U1014" i="2"/>
  <c r="X1014" i="2" s="1"/>
  <c r="Y1014" i="2" s="1"/>
  <c r="W1014" i="2"/>
  <c r="G1015" i="2"/>
  <c r="J1015" i="2"/>
  <c r="M1015" i="2" s="1"/>
  <c r="L1015" i="2"/>
  <c r="O1015" i="2"/>
  <c r="R1015" i="2" s="1"/>
  <c r="S1015" i="2" s="1"/>
  <c r="Q1015" i="2"/>
  <c r="U1015" i="2"/>
  <c r="X1015" i="2" s="1"/>
  <c r="Y1015" i="2" s="1"/>
  <c r="W1015" i="2"/>
  <c r="G1016" i="2"/>
  <c r="J1016" i="2"/>
  <c r="M1016" i="2" s="1"/>
  <c r="L1016" i="2"/>
  <c r="O1016" i="2"/>
  <c r="R1016" i="2" s="1"/>
  <c r="S1016" i="2" s="1"/>
  <c r="Q1016" i="2"/>
  <c r="U1016" i="2"/>
  <c r="X1016" i="2" s="1"/>
  <c r="Y1016" i="2" s="1"/>
  <c r="W1016" i="2"/>
  <c r="G1017" i="2"/>
  <c r="J1017" i="2"/>
  <c r="M1017" i="2" s="1"/>
  <c r="L1017" i="2"/>
  <c r="O1017" i="2"/>
  <c r="R1017" i="2" s="1"/>
  <c r="Q1017" i="2"/>
  <c r="U1017" i="2"/>
  <c r="X1017" i="2" s="1"/>
  <c r="Y1017" i="2" s="1"/>
  <c r="W1017" i="2"/>
  <c r="G1018" i="2"/>
  <c r="J1018" i="2"/>
  <c r="O1018" i="2"/>
  <c r="U1018" i="2"/>
  <c r="G1019" i="2"/>
  <c r="J1019" i="2"/>
  <c r="O1019" i="2"/>
  <c r="U1019" i="2"/>
  <c r="G1020" i="2"/>
  <c r="J1020" i="2"/>
  <c r="M1020" i="2" s="1"/>
  <c r="L1020" i="2"/>
  <c r="O1020" i="2"/>
  <c r="R1020" i="2" s="1"/>
  <c r="S1020" i="2" s="1"/>
  <c r="Q1020" i="2"/>
  <c r="U1020" i="2"/>
  <c r="X1020" i="2" s="1"/>
  <c r="W1020" i="2"/>
  <c r="Y1020" i="2"/>
  <c r="G1021" i="2"/>
  <c r="J1021" i="2"/>
  <c r="M1021" i="2" s="1"/>
  <c r="L1021" i="2"/>
  <c r="O1021" i="2"/>
  <c r="R1021" i="2" s="1"/>
  <c r="Q1021" i="2"/>
  <c r="S1021" i="2"/>
  <c r="U1021" i="2"/>
  <c r="X1021" i="2" s="1"/>
  <c r="W1021" i="2"/>
  <c r="Y1021" i="2"/>
  <c r="G1022" i="2"/>
  <c r="J1022" i="2"/>
  <c r="M1022" i="2" s="1"/>
  <c r="L1022" i="2"/>
  <c r="O1022" i="2"/>
  <c r="R1022" i="2" s="1"/>
  <c r="Q1022" i="2"/>
  <c r="S1022" i="2"/>
  <c r="U1022" i="2"/>
  <c r="X1022" i="2" s="1"/>
  <c r="Y1022" i="2" s="1"/>
  <c r="W1022" i="2"/>
  <c r="G1023" i="2"/>
  <c r="J1023" i="2"/>
  <c r="M1023" i="2" s="1"/>
  <c r="L1023" i="2"/>
  <c r="O1023" i="2"/>
  <c r="R1023" i="2" s="1"/>
  <c r="S1023" i="2" s="1"/>
  <c r="Q1023" i="2"/>
  <c r="U1023" i="2"/>
  <c r="X1023" i="2" s="1"/>
  <c r="W1023" i="2"/>
  <c r="G1024" i="2"/>
  <c r="J1024" i="2"/>
  <c r="M1024" i="2" s="1"/>
  <c r="L1024" i="2"/>
  <c r="O1024" i="2"/>
  <c r="R1024" i="2" s="1"/>
  <c r="S1024" i="2" s="1"/>
  <c r="Q1024" i="2"/>
  <c r="U1024" i="2"/>
  <c r="X1024" i="2" s="1"/>
  <c r="Y1024" i="2" s="1"/>
  <c r="W1024" i="2"/>
  <c r="G1025" i="2"/>
  <c r="J1025" i="2"/>
  <c r="M1025" i="2" s="1"/>
  <c r="L1025" i="2"/>
  <c r="O1025" i="2"/>
  <c r="R1025" i="2" s="1"/>
  <c r="Q1025" i="2"/>
  <c r="U1025" i="2"/>
  <c r="X1025" i="2" s="1"/>
  <c r="Y1025" i="2" s="1"/>
  <c r="W1025" i="2"/>
  <c r="G1026" i="2"/>
  <c r="J1026" i="2"/>
  <c r="O1026" i="2"/>
  <c r="U1026" i="2"/>
  <c r="G1027" i="2"/>
  <c r="J1027" i="2"/>
  <c r="O1027" i="2"/>
  <c r="U1027" i="2"/>
  <c r="G1028" i="2"/>
  <c r="J1028" i="2"/>
  <c r="M1028" i="2" s="1"/>
  <c r="L1028" i="2"/>
  <c r="O1028" i="2"/>
  <c r="R1028" i="2" s="1"/>
  <c r="S1028" i="2" s="1"/>
  <c r="Q1028" i="2"/>
  <c r="U1028" i="2"/>
  <c r="X1028" i="2" s="1"/>
  <c r="W1028" i="2"/>
  <c r="Y1028" i="2"/>
  <c r="G1029" i="2"/>
  <c r="J1029" i="2"/>
  <c r="M1029" i="2" s="1"/>
  <c r="L1029" i="2"/>
  <c r="O1029" i="2"/>
  <c r="R1029" i="2" s="1"/>
  <c r="S1029" i="2" s="1"/>
  <c r="Q1029" i="2"/>
  <c r="U1029" i="2"/>
  <c r="X1029" i="2" s="1"/>
  <c r="W1029" i="2"/>
  <c r="Y1029" i="2"/>
  <c r="G1030" i="2"/>
  <c r="J1030" i="2"/>
  <c r="M1030" i="2" s="1"/>
  <c r="L1030" i="2"/>
  <c r="O1030" i="2"/>
  <c r="R1030" i="2" s="1"/>
  <c r="Q1030" i="2"/>
  <c r="S1030" i="2"/>
  <c r="U1030" i="2"/>
  <c r="X1030" i="2" s="1"/>
  <c r="Y1030" i="2" s="1"/>
  <c r="W1030" i="2"/>
  <c r="G1031" i="2"/>
  <c r="J1031" i="2"/>
  <c r="M1031" i="2" s="1"/>
  <c r="L1031" i="2"/>
  <c r="O1031" i="2"/>
  <c r="R1031" i="2" s="1"/>
  <c r="S1031" i="2" s="1"/>
  <c r="Q1031" i="2"/>
  <c r="U1031" i="2"/>
  <c r="X1031" i="2" s="1"/>
  <c r="Y1031" i="2" s="1"/>
  <c r="W1031" i="2"/>
  <c r="G1032" i="2"/>
  <c r="J1032" i="2"/>
  <c r="M1032" i="2" s="1"/>
  <c r="L1032" i="2"/>
  <c r="O1032" i="2"/>
  <c r="R1032" i="2" s="1"/>
  <c r="Q1032" i="2"/>
  <c r="S1032" i="2"/>
  <c r="U1032" i="2"/>
  <c r="X1032" i="2" s="1"/>
  <c r="W1032" i="2"/>
  <c r="G1033" i="2"/>
  <c r="J1033" i="2"/>
  <c r="M1033" i="2" s="1"/>
  <c r="L1033" i="2"/>
  <c r="O1033" i="2"/>
  <c r="R1033" i="2" s="1"/>
  <c r="Q1033" i="2"/>
  <c r="U1033" i="2"/>
  <c r="X1033" i="2" s="1"/>
  <c r="Y1033" i="2" s="1"/>
  <c r="W1033" i="2"/>
  <c r="G1034" i="2"/>
  <c r="J1034" i="2"/>
  <c r="O1034" i="2"/>
  <c r="U1034" i="2"/>
  <c r="G1035" i="2"/>
  <c r="J1035" i="2"/>
  <c r="O1035" i="2"/>
  <c r="U1035" i="2"/>
  <c r="G1036" i="2"/>
  <c r="J1036" i="2"/>
  <c r="M1036" i="2" s="1"/>
  <c r="L1036" i="2"/>
  <c r="O1036" i="2"/>
  <c r="R1036" i="2" s="1"/>
  <c r="Q1036" i="2"/>
  <c r="S1036" i="2"/>
  <c r="U1036" i="2"/>
  <c r="X1036" i="2" s="1"/>
  <c r="W1036" i="2"/>
  <c r="Y1036" i="2"/>
  <c r="G1037" i="2"/>
  <c r="J1037" i="2"/>
  <c r="M1037" i="2" s="1"/>
  <c r="L1037" i="2"/>
  <c r="O1037" i="2"/>
  <c r="R1037" i="2" s="1"/>
  <c r="S1037" i="2" s="1"/>
  <c r="Q1037" i="2"/>
  <c r="U1037" i="2"/>
  <c r="X1037" i="2" s="1"/>
  <c r="W1037" i="2"/>
  <c r="Y1037" i="2"/>
  <c r="G1038" i="2"/>
  <c r="J1038" i="2"/>
  <c r="M1038" i="2" s="1"/>
  <c r="L1038" i="2"/>
  <c r="O1038" i="2"/>
  <c r="R1038" i="2" s="1"/>
  <c r="Q1038" i="2"/>
  <c r="S1038" i="2"/>
  <c r="U1038" i="2"/>
  <c r="X1038" i="2" s="1"/>
  <c r="Y1038" i="2" s="1"/>
  <c r="W1038" i="2"/>
  <c r="G1039" i="2"/>
  <c r="J1039" i="2"/>
  <c r="M1039" i="2" s="1"/>
  <c r="L1039" i="2"/>
  <c r="O1039" i="2"/>
  <c r="R1039" i="2" s="1"/>
  <c r="Q1039" i="2"/>
  <c r="S1039" i="2"/>
  <c r="U1039" i="2"/>
  <c r="X1039" i="2" s="1"/>
  <c r="W1039" i="2"/>
  <c r="G1040" i="2"/>
  <c r="J1040" i="2"/>
  <c r="M1040" i="2" s="1"/>
  <c r="L1040" i="2"/>
  <c r="O1040" i="2"/>
  <c r="R1040" i="2" s="1"/>
  <c r="Q1040" i="2"/>
  <c r="S1040" i="2"/>
  <c r="U1040" i="2"/>
  <c r="X1040" i="2" s="1"/>
  <c r="Y1040" i="2" s="1"/>
  <c r="W1040" i="2"/>
  <c r="G1041" i="2"/>
  <c r="J1041" i="2"/>
  <c r="M1041" i="2" s="1"/>
  <c r="L1041" i="2"/>
  <c r="O1041" i="2"/>
  <c r="R1041" i="2" s="1"/>
  <c r="Q1041" i="2"/>
  <c r="U1041" i="2"/>
  <c r="X1041" i="2" s="1"/>
  <c r="Y1041" i="2" s="1"/>
  <c r="W1041" i="2"/>
  <c r="G1042" i="2"/>
  <c r="J1042" i="2"/>
  <c r="O1042" i="2"/>
  <c r="U1042" i="2"/>
  <c r="G1043" i="2"/>
  <c r="J1043" i="2"/>
  <c r="O1043" i="2"/>
  <c r="U1043" i="2"/>
  <c r="G1044" i="2"/>
  <c r="J1044" i="2"/>
  <c r="M1044" i="2" s="1"/>
  <c r="L1044" i="2"/>
  <c r="O1044" i="2"/>
  <c r="R1044" i="2" s="1"/>
  <c r="Q1044" i="2"/>
  <c r="S1044" i="2"/>
  <c r="U1044" i="2"/>
  <c r="X1044" i="2" s="1"/>
  <c r="W1044" i="2"/>
  <c r="Y1044" i="2"/>
  <c r="G1045" i="2"/>
  <c r="J1045" i="2"/>
  <c r="M1045" i="2" s="1"/>
  <c r="L1045" i="2"/>
  <c r="O1045" i="2"/>
  <c r="R1045" i="2" s="1"/>
  <c r="Q1045" i="2"/>
  <c r="S1045" i="2"/>
  <c r="U1045" i="2"/>
  <c r="X1045" i="2" s="1"/>
  <c r="W1045" i="2"/>
  <c r="Y1045" i="2"/>
  <c r="G1046" i="2"/>
  <c r="J1046" i="2"/>
  <c r="M1046" i="2" s="1"/>
  <c r="L1046" i="2"/>
  <c r="O1046" i="2"/>
  <c r="R1046" i="2" s="1"/>
  <c r="Q1046" i="2"/>
  <c r="S1046" i="2"/>
  <c r="U1046" i="2"/>
  <c r="X1046" i="2" s="1"/>
  <c r="Y1046" i="2" s="1"/>
  <c r="W1046" i="2"/>
  <c r="G1047" i="2"/>
  <c r="J1047" i="2"/>
  <c r="M1047" i="2" s="1"/>
  <c r="L1047" i="2"/>
  <c r="O1047" i="2"/>
  <c r="R1047" i="2" s="1"/>
  <c r="Q1047" i="2"/>
  <c r="S1047" i="2"/>
  <c r="U1047" i="2"/>
  <c r="X1047" i="2" s="1"/>
  <c r="W1047" i="2"/>
  <c r="G1048" i="2"/>
  <c r="J1048" i="2"/>
  <c r="M1048" i="2" s="1"/>
  <c r="L1048" i="2"/>
  <c r="O1048" i="2"/>
  <c r="R1048" i="2" s="1"/>
  <c r="S1048" i="2" s="1"/>
  <c r="Q1048" i="2"/>
  <c r="U1048" i="2"/>
  <c r="X1048" i="2" s="1"/>
  <c r="W1048" i="2"/>
  <c r="G1049" i="2"/>
  <c r="J1049" i="2"/>
  <c r="M1049" i="2" s="1"/>
  <c r="L1049" i="2"/>
  <c r="O1049" i="2"/>
  <c r="R1049" i="2" s="1"/>
  <c r="Q1049" i="2"/>
  <c r="U1049" i="2"/>
  <c r="X1049" i="2" s="1"/>
  <c r="Y1049" i="2" s="1"/>
  <c r="W1049" i="2"/>
  <c r="G1050" i="2"/>
  <c r="J1050" i="2"/>
  <c r="O1050" i="2"/>
  <c r="U1050" i="2"/>
  <c r="G1051" i="2"/>
  <c r="J1051" i="2"/>
  <c r="O1051" i="2"/>
  <c r="U1051" i="2"/>
  <c r="G1052" i="2"/>
  <c r="J1052" i="2"/>
  <c r="M1052" i="2" s="1"/>
  <c r="L1052" i="2"/>
  <c r="O1052" i="2"/>
  <c r="R1052" i="2" s="1"/>
  <c r="Q1052" i="2"/>
  <c r="S1052" i="2"/>
  <c r="U1052" i="2"/>
  <c r="X1052" i="2" s="1"/>
  <c r="W1052" i="2"/>
  <c r="Y1052" i="2"/>
  <c r="G1053" i="2"/>
  <c r="J1053" i="2"/>
  <c r="M1053" i="2" s="1"/>
  <c r="L1053" i="2"/>
  <c r="O1053" i="2"/>
  <c r="R1053" i="2" s="1"/>
  <c r="S1053" i="2" s="1"/>
  <c r="Q1053" i="2"/>
  <c r="U1053" i="2"/>
  <c r="X1053" i="2" s="1"/>
  <c r="Y1053" i="2" s="1"/>
  <c r="W1053" i="2"/>
  <c r="G1054" i="2"/>
  <c r="J1054" i="2"/>
  <c r="M1054" i="2" s="1"/>
  <c r="L1054" i="2"/>
  <c r="O1054" i="2"/>
  <c r="R1054" i="2" s="1"/>
  <c r="Q1054" i="2"/>
  <c r="S1054" i="2"/>
  <c r="U1054" i="2"/>
  <c r="X1054" i="2" s="1"/>
  <c r="W1054" i="2"/>
  <c r="Y1054" i="2"/>
  <c r="G1055" i="2"/>
  <c r="J1055" i="2"/>
  <c r="M1055" i="2" s="1"/>
  <c r="L1055" i="2"/>
  <c r="O1055" i="2"/>
  <c r="R1055" i="2" s="1"/>
  <c r="Q1055" i="2"/>
  <c r="S1055" i="2"/>
  <c r="U1055" i="2"/>
  <c r="X1055" i="2" s="1"/>
  <c r="W1055" i="2"/>
  <c r="G1056" i="2"/>
  <c r="J1056" i="2"/>
  <c r="M1056" i="2" s="1"/>
  <c r="L1056" i="2"/>
  <c r="O1056" i="2"/>
  <c r="R1056" i="2" s="1"/>
  <c r="S1056" i="2" s="1"/>
  <c r="Q1056" i="2"/>
  <c r="U1056" i="2"/>
  <c r="X1056" i="2" s="1"/>
  <c r="W1056" i="2"/>
  <c r="G1057" i="2"/>
  <c r="J1057" i="2"/>
  <c r="M1057" i="2" s="1"/>
  <c r="L1057" i="2"/>
  <c r="O1057" i="2"/>
  <c r="R1057" i="2" s="1"/>
  <c r="S1057" i="2" s="1"/>
  <c r="Q1057" i="2"/>
  <c r="U1057" i="2"/>
  <c r="X1057" i="2" s="1"/>
  <c r="W1057" i="2"/>
  <c r="Y1057" i="2"/>
  <c r="G1058" i="2"/>
  <c r="J1058" i="2"/>
  <c r="O1058" i="2"/>
  <c r="U1058" i="2"/>
  <c r="Y1058" i="2"/>
  <c r="G1059" i="2"/>
  <c r="J1059" i="2"/>
  <c r="O1059" i="2"/>
  <c r="U1059" i="2"/>
  <c r="G1060" i="2"/>
  <c r="J1060" i="2"/>
  <c r="M1060" i="2" s="1"/>
  <c r="L1060" i="2"/>
  <c r="O1060" i="2"/>
  <c r="R1060" i="2" s="1"/>
  <c r="Q1060" i="2"/>
  <c r="S1060" i="2"/>
  <c r="U1060" i="2"/>
  <c r="X1060" i="2" s="1"/>
  <c r="Y1060" i="2" s="1"/>
  <c r="W1060" i="2"/>
  <c r="G1061" i="2"/>
  <c r="J1061" i="2"/>
  <c r="M1061" i="2" s="1"/>
  <c r="L1061" i="2"/>
  <c r="O1061" i="2"/>
  <c r="R1061" i="2" s="1"/>
  <c r="Q1061" i="2"/>
  <c r="S1061" i="2"/>
  <c r="U1061" i="2"/>
  <c r="X1061" i="2" s="1"/>
  <c r="W1061" i="2"/>
  <c r="Y1061" i="2"/>
  <c r="G1062" i="2"/>
  <c r="J1062" i="2"/>
  <c r="M1062" i="2" s="1"/>
  <c r="L1062" i="2"/>
  <c r="O1062" i="2"/>
  <c r="R1062" i="2" s="1"/>
  <c r="S1062" i="2" s="1"/>
  <c r="Q1062" i="2"/>
  <c r="U1062" i="2"/>
  <c r="X1062" i="2" s="1"/>
  <c r="W1062" i="2"/>
  <c r="Y1062" i="2"/>
  <c r="G1063" i="2"/>
  <c r="J1063" i="2"/>
  <c r="M1063" i="2" s="1"/>
  <c r="L1063" i="2"/>
  <c r="O1063" i="2"/>
  <c r="R1063" i="2" s="1"/>
  <c r="S1063" i="2" s="1"/>
  <c r="Q1063" i="2"/>
  <c r="U1063" i="2"/>
  <c r="X1063" i="2" s="1"/>
  <c r="W1063" i="2"/>
  <c r="G1064" i="2"/>
  <c r="J1064" i="2"/>
  <c r="M1064" i="2" s="1"/>
  <c r="L1064" i="2"/>
  <c r="O1064" i="2"/>
  <c r="R1064" i="2" s="1"/>
  <c r="S1064" i="2" s="1"/>
  <c r="Q1064" i="2"/>
  <c r="U1064" i="2"/>
  <c r="X1064" i="2" s="1"/>
  <c r="W1064" i="2"/>
  <c r="Y1064" i="2"/>
  <c r="G1065" i="2"/>
  <c r="J1065" i="2"/>
  <c r="M1065" i="2" s="1"/>
  <c r="L1065" i="2"/>
  <c r="O1065" i="2"/>
  <c r="R1065" i="2" s="1"/>
  <c r="Q1065" i="2"/>
  <c r="U1065" i="2"/>
  <c r="X1065" i="2" s="1"/>
  <c r="W1065" i="2"/>
  <c r="Y1065" i="2"/>
  <c r="G1066" i="2"/>
  <c r="J1066" i="2"/>
  <c r="O1066" i="2"/>
  <c r="U1066" i="2"/>
  <c r="G1067" i="2"/>
  <c r="J1067" i="2"/>
  <c r="O1067" i="2"/>
  <c r="S1067" i="2"/>
  <c r="U1067" i="2"/>
  <c r="X1067" i="2" s="1"/>
  <c r="G1068" i="2"/>
  <c r="J1068" i="2"/>
  <c r="M1068" i="2" s="1"/>
  <c r="L1068" i="2"/>
  <c r="O1068" i="2"/>
  <c r="R1068" i="2" s="1"/>
  <c r="Q1068" i="2"/>
  <c r="S1068" i="2"/>
  <c r="U1068" i="2"/>
  <c r="X1068" i="2" s="1"/>
  <c r="W1068" i="2"/>
  <c r="Y1068" i="2"/>
  <c r="G1069" i="2"/>
  <c r="J1069" i="2"/>
  <c r="M1069" i="2" s="1"/>
  <c r="L1069" i="2"/>
  <c r="O1069" i="2"/>
  <c r="R1069" i="2" s="1"/>
  <c r="S1069" i="2" s="1"/>
  <c r="Q1069" i="2"/>
  <c r="U1069" i="2"/>
  <c r="X1069" i="2" s="1"/>
  <c r="Y1069" i="2" s="1"/>
  <c r="W1069" i="2"/>
  <c r="G1070" i="2"/>
  <c r="J1070" i="2"/>
  <c r="M1070" i="2" s="1"/>
  <c r="L1070" i="2"/>
  <c r="O1070" i="2"/>
  <c r="R1070" i="2" s="1"/>
  <c r="S1070" i="2" s="1"/>
  <c r="Q1070" i="2"/>
  <c r="U1070" i="2"/>
  <c r="X1070" i="2" s="1"/>
  <c r="Y1070" i="2" s="1"/>
  <c r="W1070" i="2"/>
  <c r="G1071" i="2"/>
  <c r="J1071" i="2"/>
  <c r="M1071" i="2" s="1"/>
  <c r="L1071" i="2"/>
  <c r="O1071" i="2"/>
  <c r="R1071" i="2" s="1"/>
  <c r="S1071" i="2" s="1"/>
  <c r="Q1071" i="2"/>
  <c r="U1071" i="2"/>
  <c r="X1071" i="2" s="1"/>
  <c r="W1071" i="2"/>
  <c r="G1072" i="2"/>
  <c r="J1072" i="2"/>
  <c r="M1072" i="2" s="1"/>
  <c r="L1072" i="2"/>
  <c r="O1072" i="2"/>
  <c r="R1072" i="2" s="1"/>
  <c r="S1072" i="2" s="1"/>
  <c r="Q1072" i="2"/>
  <c r="U1072" i="2"/>
  <c r="X1072" i="2" s="1"/>
  <c r="Y1072" i="2" s="1"/>
  <c r="W1072" i="2"/>
  <c r="G1073" i="2"/>
  <c r="J1073" i="2"/>
  <c r="M1073" i="2" s="1"/>
  <c r="L1073" i="2"/>
  <c r="O1073" i="2"/>
  <c r="R1073" i="2" s="1"/>
  <c r="Q1073" i="2"/>
  <c r="U1073" i="2"/>
  <c r="X1073" i="2" s="1"/>
  <c r="W1073" i="2"/>
  <c r="Y1073" i="2"/>
  <c r="G1074" i="2"/>
  <c r="J1074" i="2"/>
  <c r="O1074" i="2"/>
  <c r="U1074" i="2"/>
  <c r="G1075" i="2"/>
  <c r="J1075" i="2"/>
  <c r="O1075" i="2"/>
  <c r="U1075" i="2"/>
  <c r="G1076" i="2"/>
  <c r="J1076" i="2"/>
  <c r="M1076" i="2" s="1"/>
  <c r="L1076" i="2"/>
  <c r="O1076" i="2"/>
  <c r="R1076" i="2" s="1"/>
  <c r="Q1076" i="2"/>
  <c r="S1076" i="2"/>
  <c r="U1076" i="2"/>
  <c r="X1076" i="2" s="1"/>
  <c r="W1076" i="2"/>
  <c r="Y1076" i="2"/>
  <c r="G1077" i="2"/>
  <c r="J1077" i="2"/>
  <c r="M1077" i="2" s="1"/>
  <c r="L1077" i="2"/>
  <c r="O1077" i="2"/>
  <c r="R1077" i="2" s="1"/>
  <c r="S1077" i="2" s="1"/>
  <c r="Q1077" i="2"/>
  <c r="U1077" i="2"/>
  <c r="X1077" i="2" s="1"/>
  <c r="W1077" i="2"/>
  <c r="Y1077" i="2"/>
  <c r="G1078" i="2"/>
  <c r="J1078" i="2"/>
  <c r="M1078" i="2" s="1"/>
  <c r="L1078" i="2"/>
  <c r="O1078" i="2"/>
  <c r="R1078" i="2" s="1"/>
  <c r="Q1078" i="2"/>
  <c r="S1078" i="2"/>
  <c r="U1078" i="2"/>
  <c r="X1078" i="2" s="1"/>
  <c r="W1078" i="2"/>
  <c r="Y1078" i="2"/>
  <c r="G1079" i="2"/>
  <c r="J1079" i="2"/>
  <c r="M1079" i="2" s="1"/>
  <c r="L1079" i="2"/>
  <c r="O1079" i="2"/>
  <c r="R1079" i="2" s="1"/>
  <c r="S1079" i="2" s="1"/>
  <c r="Q1079" i="2"/>
  <c r="U1079" i="2"/>
  <c r="X1079" i="2" s="1"/>
  <c r="W1079" i="2"/>
  <c r="G1080" i="2"/>
  <c r="J1080" i="2"/>
  <c r="M1080" i="2" s="1"/>
  <c r="L1080" i="2"/>
  <c r="O1080" i="2"/>
  <c r="R1080" i="2" s="1"/>
  <c r="S1080" i="2" s="1"/>
  <c r="Q1080" i="2"/>
  <c r="U1080" i="2"/>
  <c r="X1080" i="2" s="1"/>
  <c r="W1080" i="2"/>
  <c r="G1081" i="2"/>
  <c r="J1081" i="2"/>
  <c r="M1081" i="2" s="1"/>
  <c r="L1081" i="2"/>
  <c r="O1081" i="2"/>
  <c r="R1081" i="2" s="1"/>
  <c r="S1081" i="2" s="1"/>
  <c r="Q1081" i="2"/>
  <c r="U1081" i="2"/>
  <c r="X1081" i="2" s="1"/>
  <c r="Y1081" i="2" s="1"/>
  <c r="W1081" i="2"/>
  <c r="G1082" i="2"/>
  <c r="J1082" i="2"/>
  <c r="O1082" i="2"/>
  <c r="U1082" i="2"/>
  <c r="G1083" i="2"/>
  <c r="J1083" i="2"/>
  <c r="O1083" i="2"/>
  <c r="U1083" i="2"/>
  <c r="G1084" i="2"/>
  <c r="J1084" i="2"/>
  <c r="M1084" i="2" s="1"/>
  <c r="L1084" i="2"/>
  <c r="O1084" i="2"/>
  <c r="R1084" i="2" s="1"/>
  <c r="S1084" i="2" s="1"/>
  <c r="Q1084" i="2"/>
  <c r="U1084" i="2"/>
  <c r="X1084" i="2" s="1"/>
  <c r="W1084" i="2"/>
  <c r="G1085" i="2"/>
  <c r="J1085" i="2"/>
  <c r="M1085" i="2" s="1"/>
  <c r="L1085" i="2"/>
  <c r="O1085" i="2"/>
  <c r="R1085" i="2" s="1"/>
  <c r="S1085" i="2" s="1"/>
  <c r="Q1085" i="2"/>
  <c r="U1085" i="2"/>
  <c r="X1085" i="2" s="1"/>
  <c r="Y1085" i="2" s="1"/>
  <c r="W1085" i="2"/>
  <c r="G1086" i="2"/>
  <c r="J1086" i="2"/>
  <c r="M1086" i="2" s="1"/>
  <c r="L1086" i="2"/>
  <c r="O1086" i="2"/>
  <c r="R1086" i="2" s="1"/>
  <c r="S1086" i="2" s="1"/>
  <c r="Q1086" i="2"/>
  <c r="U1086" i="2"/>
  <c r="X1086" i="2" s="1"/>
  <c r="W1086" i="2"/>
  <c r="G1087" i="2"/>
  <c r="J1087" i="2"/>
  <c r="M1087" i="2" s="1"/>
  <c r="L1087" i="2"/>
  <c r="O1087" i="2"/>
  <c r="R1087" i="2" s="1"/>
  <c r="S1087" i="2" s="1"/>
  <c r="Q1087" i="2"/>
  <c r="U1087" i="2"/>
  <c r="X1087" i="2" s="1"/>
  <c r="W1087" i="2"/>
  <c r="G1088" i="2"/>
  <c r="J1088" i="2"/>
  <c r="M1088" i="2" s="1"/>
  <c r="L1088" i="2"/>
  <c r="O1088" i="2"/>
  <c r="R1088" i="2" s="1"/>
  <c r="S1088" i="2" s="1"/>
  <c r="Q1088" i="2"/>
  <c r="U1088" i="2"/>
  <c r="X1088" i="2" s="1"/>
  <c r="W1088" i="2"/>
  <c r="G1089" i="2"/>
  <c r="J1089" i="2"/>
  <c r="M1089" i="2" s="1"/>
  <c r="L1089" i="2"/>
  <c r="O1089" i="2"/>
  <c r="R1089" i="2" s="1"/>
  <c r="Q1089" i="2"/>
  <c r="U1089" i="2"/>
  <c r="X1089" i="2" s="1"/>
  <c r="W1089" i="2"/>
  <c r="Y1089" i="2"/>
  <c r="G1090" i="2"/>
  <c r="J1090" i="2"/>
  <c r="O1090" i="2"/>
  <c r="S1090" i="2"/>
  <c r="U1090" i="2"/>
  <c r="G1091" i="2"/>
  <c r="J1091" i="2"/>
  <c r="O1091" i="2"/>
  <c r="U1091" i="2"/>
  <c r="G1092" i="2"/>
  <c r="J1092" i="2"/>
  <c r="M1092" i="2" s="1"/>
  <c r="L1092" i="2"/>
  <c r="O1092" i="2"/>
  <c r="R1092" i="2" s="1"/>
  <c r="Q1092" i="2"/>
  <c r="S1092" i="2"/>
  <c r="U1092" i="2"/>
  <c r="X1092" i="2" s="1"/>
  <c r="Y1092" i="2" s="1"/>
  <c r="W1092" i="2"/>
  <c r="G1093" i="2"/>
  <c r="J1093" i="2"/>
  <c r="M1093" i="2" s="1"/>
  <c r="L1093" i="2"/>
  <c r="O1093" i="2"/>
  <c r="R1093" i="2" s="1"/>
  <c r="Q1093" i="2"/>
  <c r="S1093" i="2"/>
  <c r="U1093" i="2"/>
  <c r="X1093" i="2" s="1"/>
  <c r="Y1093" i="2" s="1"/>
  <c r="W1093" i="2"/>
  <c r="G1094" i="2"/>
  <c r="J1094" i="2"/>
  <c r="M1094" i="2" s="1"/>
  <c r="L1094" i="2"/>
  <c r="O1094" i="2"/>
  <c r="R1094" i="2" s="1"/>
  <c r="S1094" i="2" s="1"/>
  <c r="Q1094" i="2"/>
  <c r="U1094" i="2"/>
  <c r="X1094" i="2" s="1"/>
  <c r="Y1094" i="2" s="1"/>
  <c r="W1094" i="2"/>
  <c r="G1095" i="2"/>
  <c r="J1095" i="2"/>
  <c r="M1095" i="2" s="1"/>
  <c r="L1095" i="2"/>
  <c r="O1095" i="2"/>
  <c r="R1095" i="2" s="1"/>
  <c r="S1095" i="2" s="1"/>
  <c r="Q1095" i="2"/>
  <c r="U1095" i="2"/>
  <c r="X1095" i="2" s="1"/>
  <c r="Y1095" i="2" s="1"/>
  <c r="W1095" i="2"/>
  <c r="G1096" i="2"/>
  <c r="J1096" i="2"/>
  <c r="M1096" i="2" s="1"/>
  <c r="L1096" i="2"/>
  <c r="O1096" i="2"/>
  <c r="R1096" i="2" s="1"/>
  <c r="Q1096" i="2"/>
  <c r="S1096" i="2"/>
  <c r="U1096" i="2"/>
  <c r="X1096" i="2" s="1"/>
  <c r="W1096" i="2"/>
  <c r="G1097" i="2"/>
  <c r="J1097" i="2"/>
  <c r="M1097" i="2" s="1"/>
  <c r="L1097" i="2"/>
  <c r="O1097" i="2"/>
  <c r="R1097" i="2" s="1"/>
  <c r="Q1097" i="2"/>
  <c r="U1097" i="2"/>
  <c r="X1097" i="2" s="1"/>
  <c r="Y1097" i="2" s="1"/>
  <c r="W1097" i="2"/>
  <c r="G1098" i="2"/>
  <c r="J1098" i="2"/>
  <c r="O1098" i="2"/>
  <c r="U1098" i="2"/>
  <c r="G1099" i="2"/>
  <c r="J1099" i="2"/>
  <c r="O1099" i="2"/>
  <c r="U1099" i="2"/>
  <c r="G1100" i="2"/>
  <c r="J1100" i="2"/>
  <c r="M1100" i="2" s="1"/>
  <c r="L1100" i="2"/>
  <c r="O1100" i="2"/>
  <c r="R1100" i="2" s="1"/>
  <c r="Q1100" i="2"/>
  <c r="S1100" i="2"/>
  <c r="U1100" i="2"/>
  <c r="X1100" i="2" s="1"/>
  <c r="W1100" i="2"/>
  <c r="Y1100" i="2"/>
  <c r="G1101" i="2"/>
  <c r="J1101" i="2"/>
  <c r="M1101" i="2" s="1"/>
  <c r="L1101" i="2"/>
  <c r="O1101" i="2"/>
  <c r="R1101" i="2" s="1"/>
  <c r="Q1101" i="2"/>
  <c r="S1101" i="2"/>
  <c r="U1101" i="2"/>
  <c r="X1101" i="2" s="1"/>
  <c r="W1101" i="2"/>
  <c r="Y1101" i="2"/>
  <c r="G1102" i="2"/>
  <c r="J1102" i="2"/>
  <c r="M1102" i="2" s="1"/>
  <c r="L1102" i="2"/>
  <c r="O1102" i="2"/>
  <c r="R1102" i="2" s="1"/>
  <c r="Q1102" i="2"/>
  <c r="S1102" i="2"/>
  <c r="U1102" i="2"/>
  <c r="X1102" i="2" s="1"/>
  <c r="Y1102" i="2" s="1"/>
  <c r="W1102" i="2"/>
  <c r="G1103" i="2"/>
  <c r="J1103" i="2"/>
  <c r="M1103" i="2" s="1"/>
  <c r="L1103" i="2"/>
  <c r="O1103" i="2"/>
  <c r="R1103" i="2" s="1"/>
  <c r="S1103" i="2" s="1"/>
  <c r="Q1103" i="2"/>
  <c r="U1103" i="2"/>
  <c r="X1103" i="2" s="1"/>
  <c r="W1103" i="2"/>
  <c r="G1104" i="2"/>
  <c r="J1104" i="2"/>
  <c r="M1104" i="2" s="1"/>
  <c r="L1104" i="2"/>
  <c r="O1104" i="2"/>
  <c r="R1104" i="2" s="1"/>
  <c r="Q1104" i="2"/>
  <c r="S1104" i="2"/>
  <c r="U1104" i="2"/>
  <c r="X1104" i="2" s="1"/>
  <c r="W1104" i="2"/>
  <c r="G1105" i="2"/>
  <c r="J1105" i="2"/>
  <c r="M1105" i="2" s="1"/>
  <c r="L1105" i="2"/>
  <c r="O1105" i="2"/>
  <c r="R1105" i="2" s="1"/>
  <c r="Q1105" i="2"/>
  <c r="U1105" i="2"/>
  <c r="X1105" i="2" s="1"/>
  <c r="W1105" i="2"/>
  <c r="Y1105" i="2"/>
  <c r="G1106" i="2"/>
  <c r="J1106" i="2"/>
  <c r="O1106" i="2"/>
  <c r="U1106" i="2"/>
  <c r="Y1106" i="2"/>
  <c r="G1107" i="2"/>
  <c r="J1107" i="2"/>
  <c r="O1107" i="2"/>
  <c r="U1107" i="2"/>
  <c r="G1108" i="2"/>
  <c r="J1108" i="2"/>
  <c r="M1108" i="2" s="1"/>
  <c r="L1108" i="2"/>
  <c r="O1108" i="2"/>
  <c r="R1108" i="2" s="1"/>
  <c r="Q1108" i="2"/>
  <c r="S1108" i="2"/>
  <c r="U1108" i="2"/>
  <c r="X1108" i="2" s="1"/>
  <c r="W1108" i="2"/>
  <c r="G1109" i="2"/>
  <c r="J1109" i="2"/>
  <c r="M1109" i="2" s="1"/>
  <c r="L1109" i="2"/>
  <c r="O1109" i="2"/>
  <c r="R1109" i="2" s="1"/>
  <c r="S1109" i="2" s="1"/>
  <c r="Q1109" i="2"/>
  <c r="U1109" i="2"/>
  <c r="X1109" i="2" s="1"/>
  <c r="Y1109" i="2" s="1"/>
  <c r="W1109" i="2"/>
  <c r="G1110" i="2"/>
  <c r="J1110" i="2"/>
  <c r="M1110" i="2" s="1"/>
  <c r="L1110" i="2"/>
  <c r="O1110" i="2"/>
  <c r="R1110" i="2" s="1"/>
  <c r="S1110" i="2" s="1"/>
  <c r="Q1110" i="2"/>
  <c r="U1110" i="2"/>
  <c r="X1110" i="2" s="1"/>
  <c r="W1110" i="2"/>
  <c r="G1111" i="2"/>
  <c r="J1111" i="2"/>
  <c r="M1111" i="2" s="1"/>
  <c r="L1111" i="2"/>
  <c r="O1111" i="2"/>
  <c r="R1111" i="2" s="1"/>
  <c r="S1111" i="2" s="1"/>
  <c r="Q1111" i="2"/>
  <c r="U1111" i="2"/>
  <c r="X1111" i="2" s="1"/>
  <c r="W1111" i="2"/>
  <c r="G1112" i="2"/>
  <c r="J1112" i="2"/>
  <c r="M1112" i="2" s="1"/>
  <c r="L1112" i="2"/>
  <c r="O1112" i="2"/>
  <c r="R1112" i="2" s="1"/>
  <c r="Q1112" i="2"/>
  <c r="S1112" i="2"/>
  <c r="U1112" i="2"/>
  <c r="X1112" i="2" s="1"/>
  <c r="W1112" i="2"/>
  <c r="G1113" i="2"/>
  <c r="J1113" i="2"/>
  <c r="M1113" i="2" s="1"/>
  <c r="L1113" i="2"/>
  <c r="O1113" i="2"/>
  <c r="R1113" i="2" s="1"/>
  <c r="Q1113" i="2"/>
  <c r="S1113" i="2"/>
  <c r="U1113" i="2"/>
  <c r="X1113" i="2" s="1"/>
  <c r="W1113" i="2"/>
  <c r="Y1113" i="2"/>
  <c r="G1114" i="2"/>
  <c r="J1114" i="2"/>
  <c r="O1114" i="2"/>
  <c r="U1114" i="2"/>
  <c r="G1115" i="2"/>
  <c r="J1115" i="2"/>
  <c r="O1115" i="2"/>
  <c r="U1115" i="2"/>
  <c r="G1116" i="2"/>
  <c r="J1116" i="2"/>
  <c r="M1116" i="2" s="1"/>
  <c r="L1116" i="2"/>
  <c r="O1116" i="2"/>
  <c r="R1116" i="2" s="1"/>
  <c r="Q1116" i="2"/>
  <c r="S1116" i="2"/>
  <c r="U1116" i="2"/>
  <c r="X1116" i="2" s="1"/>
  <c r="Y1116" i="2" s="1"/>
  <c r="W1116" i="2"/>
  <c r="G1117" i="2"/>
  <c r="J1117" i="2"/>
  <c r="M1117" i="2" s="1"/>
  <c r="L1117" i="2"/>
  <c r="O1117" i="2"/>
  <c r="R1117" i="2" s="1"/>
  <c r="S1117" i="2" s="1"/>
  <c r="Q1117" i="2"/>
  <c r="U1117" i="2"/>
  <c r="X1117" i="2" s="1"/>
  <c r="Y1117" i="2" s="1"/>
  <c r="W1117" i="2"/>
  <c r="G1118" i="2"/>
  <c r="J1118" i="2"/>
  <c r="M1118" i="2" s="1"/>
  <c r="L1118" i="2"/>
  <c r="O1118" i="2"/>
  <c r="R1118" i="2" s="1"/>
  <c r="S1118" i="2" s="1"/>
  <c r="Q1118" i="2"/>
  <c r="U1118" i="2"/>
  <c r="X1118" i="2" s="1"/>
  <c r="Y1118" i="2" s="1"/>
  <c r="W1118" i="2"/>
  <c r="G1119" i="2"/>
  <c r="J1119" i="2"/>
  <c r="M1119" i="2" s="1"/>
  <c r="L1119" i="2"/>
  <c r="O1119" i="2"/>
  <c r="R1119" i="2" s="1"/>
  <c r="Q1119" i="2"/>
  <c r="S1119" i="2"/>
  <c r="U1119" i="2"/>
  <c r="X1119" i="2" s="1"/>
  <c r="Y1119" i="2" s="1"/>
  <c r="W1119" i="2"/>
  <c r="G1120" i="2"/>
  <c r="J1120" i="2"/>
  <c r="M1120" i="2" s="1"/>
  <c r="L1120" i="2"/>
  <c r="O1120" i="2"/>
  <c r="R1120" i="2" s="1"/>
  <c r="Q1120" i="2"/>
  <c r="S1120" i="2"/>
  <c r="U1120" i="2"/>
  <c r="X1120" i="2" s="1"/>
  <c r="W1120" i="2"/>
  <c r="G1121" i="2"/>
  <c r="J1121" i="2"/>
  <c r="M1121" i="2" s="1"/>
  <c r="L1121" i="2"/>
  <c r="O1121" i="2"/>
  <c r="R1121" i="2" s="1"/>
  <c r="Q1121" i="2"/>
  <c r="U1121" i="2"/>
  <c r="X1121" i="2" s="1"/>
  <c r="Y1121" i="2" s="1"/>
  <c r="W1121" i="2"/>
  <c r="G1122" i="2"/>
  <c r="J1122" i="2"/>
  <c r="O1122" i="2"/>
  <c r="U1122" i="2"/>
  <c r="G1123" i="2"/>
  <c r="J1123" i="2"/>
  <c r="O1123" i="2"/>
  <c r="U1123" i="2"/>
  <c r="G1124" i="2"/>
  <c r="J1124" i="2"/>
  <c r="M1124" i="2" s="1"/>
  <c r="L1124" i="2"/>
  <c r="O1124" i="2"/>
  <c r="R1124" i="2" s="1"/>
  <c r="Q1124" i="2"/>
  <c r="S1124" i="2"/>
  <c r="U1124" i="2"/>
  <c r="X1124" i="2" s="1"/>
  <c r="Y1124" i="2" s="1"/>
  <c r="W1124" i="2"/>
  <c r="G1125" i="2"/>
  <c r="J1125" i="2"/>
  <c r="M1125" i="2" s="1"/>
  <c r="L1125" i="2"/>
  <c r="O1125" i="2"/>
  <c r="R1125" i="2" s="1"/>
  <c r="S1125" i="2" s="1"/>
  <c r="Q1125" i="2"/>
  <c r="U1125" i="2"/>
  <c r="X1125" i="2" s="1"/>
  <c r="Y1125" i="2" s="1"/>
  <c r="W1125" i="2"/>
  <c r="G1126" i="2"/>
  <c r="J1126" i="2"/>
  <c r="M1126" i="2" s="1"/>
  <c r="L1126" i="2"/>
  <c r="O1126" i="2"/>
  <c r="R1126" i="2" s="1"/>
  <c r="S1126" i="2" s="1"/>
  <c r="Q1126" i="2"/>
  <c r="U1126" i="2"/>
  <c r="X1126" i="2" s="1"/>
  <c r="Y1126" i="2" s="1"/>
  <c r="W1126" i="2"/>
  <c r="G1127" i="2"/>
  <c r="J1127" i="2"/>
  <c r="M1127" i="2" s="1"/>
  <c r="L1127" i="2"/>
  <c r="O1127" i="2"/>
  <c r="R1127" i="2" s="1"/>
  <c r="Q1127" i="2"/>
  <c r="S1127" i="2"/>
  <c r="U1127" i="2"/>
  <c r="X1127" i="2" s="1"/>
  <c r="W1127" i="2"/>
  <c r="G1128" i="2"/>
  <c r="J1128" i="2"/>
  <c r="M1128" i="2" s="1"/>
  <c r="L1128" i="2"/>
  <c r="O1128" i="2"/>
  <c r="R1128" i="2" s="1"/>
  <c r="Q1128" i="2"/>
  <c r="S1128" i="2"/>
  <c r="U1128" i="2"/>
  <c r="X1128" i="2" s="1"/>
  <c r="Y1128" i="2" s="1"/>
  <c r="W1128" i="2"/>
  <c r="G1129" i="2"/>
  <c r="J1129" i="2"/>
  <c r="M1129" i="2" s="1"/>
  <c r="L1129" i="2"/>
  <c r="O1129" i="2"/>
  <c r="R1129" i="2" s="1"/>
  <c r="Q1129" i="2"/>
  <c r="U1129" i="2"/>
  <c r="X1129" i="2" s="1"/>
  <c r="Y1129" i="2" s="1"/>
  <c r="W1129" i="2"/>
  <c r="G1130" i="2"/>
  <c r="J1130" i="2"/>
  <c r="M1130" i="2" s="1"/>
  <c r="O1130" i="2"/>
  <c r="U1130" i="2"/>
  <c r="G1131" i="2"/>
  <c r="J1131" i="2"/>
  <c r="O1131" i="2"/>
  <c r="U1131" i="2"/>
  <c r="G1132" i="2"/>
  <c r="J1132" i="2"/>
  <c r="M1132" i="2" s="1"/>
  <c r="L1132" i="2"/>
  <c r="O1132" i="2"/>
  <c r="R1132" i="2" s="1"/>
  <c r="Q1132" i="2"/>
  <c r="S1132" i="2"/>
  <c r="U1132" i="2"/>
  <c r="X1132" i="2" s="1"/>
  <c r="W1132" i="2"/>
  <c r="G1133" i="2"/>
  <c r="J1133" i="2"/>
  <c r="M1133" i="2" s="1"/>
  <c r="L1133" i="2"/>
  <c r="O1133" i="2"/>
  <c r="R1133" i="2" s="1"/>
  <c r="S1133" i="2" s="1"/>
  <c r="Q1133" i="2"/>
  <c r="U1133" i="2"/>
  <c r="X1133" i="2" s="1"/>
  <c r="W1133" i="2"/>
  <c r="Y1133" i="2"/>
  <c r="G1134" i="2"/>
  <c r="J1134" i="2"/>
  <c r="M1134" i="2" s="1"/>
  <c r="L1134" i="2"/>
  <c r="O1134" i="2"/>
  <c r="R1134" i="2" s="1"/>
  <c r="S1134" i="2" s="1"/>
  <c r="Q1134" i="2"/>
  <c r="U1134" i="2"/>
  <c r="X1134" i="2" s="1"/>
  <c r="W1134" i="2"/>
  <c r="G1135" i="2"/>
  <c r="J1135" i="2"/>
  <c r="M1135" i="2" s="1"/>
  <c r="L1135" i="2"/>
  <c r="O1135" i="2"/>
  <c r="R1135" i="2" s="1"/>
  <c r="Q1135" i="2"/>
  <c r="S1135" i="2"/>
  <c r="U1135" i="2"/>
  <c r="X1135" i="2" s="1"/>
  <c r="W1135" i="2"/>
  <c r="G1136" i="2"/>
  <c r="J1136" i="2"/>
  <c r="M1136" i="2" s="1"/>
  <c r="L1136" i="2"/>
  <c r="O1136" i="2"/>
  <c r="R1136" i="2" s="1"/>
  <c r="Q1136" i="2"/>
  <c r="S1136" i="2"/>
  <c r="U1136" i="2"/>
  <c r="X1136" i="2" s="1"/>
  <c r="W1136" i="2"/>
  <c r="Y1136" i="2"/>
  <c r="G1137" i="2"/>
  <c r="J1137" i="2"/>
  <c r="M1137" i="2" s="1"/>
  <c r="L1137" i="2"/>
  <c r="O1137" i="2"/>
  <c r="R1137" i="2" s="1"/>
  <c r="Q1137" i="2"/>
  <c r="U1137" i="2"/>
  <c r="X1137" i="2" s="1"/>
  <c r="W1137" i="2"/>
  <c r="Y1137" i="2"/>
  <c r="G1138" i="2"/>
  <c r="J1138" i="2"/>
  <c r="O1138" i="2"/>
  <c r="U1138" i="2"/>
  <c r="G1139" i="2"/>
  <c r="J1139" i="2"/>
  <c r="O1139" i="2"/>
  <c r="U1139" i="2"/>
  <c r="G1140" i="2"/>
  <c r="J1140" i="2"/>
  <c r="M1140" i="2" s="1"/>
  <c r="L1140" i="2"/>
  <c r="O1140" i="2"/>
  <c r="R1140" i="2" s="1"/>
  <c r="Q1140" i="2"/>
  <c r="S1140" i="2"/>
  <c r="U1140" i="2"/>
  <c r="X1140" i="2" s="1"/>
  <c r="Y1140" i="2" s="1"/>
  <c r="W1140" i="2"/>
  <c r="G1141" i="2"/>
  <c r="J1141" i="2"/>
  <c r="M1141" i="2" s="1"/>
  <c r="L1141" i="2"/>
  <c r="O1141" i="2"/>
  <c r="R1141" i="2" s="1"/>
  <c r="S1141" i="2" s="1"/>
  <c r="Q1141" i="2"/>
  <c r="U1141" i="2"/>
  <c r="X1141" i="2" s="1"/>
  <c r="Y1141" i="2" s="1"/>
  <c r="W1141" i="2"/>
  <c r="G1142" i="2"/>
  <c r="J1142" i="2"/>
  <c r="M1142" i="2" s="1"/>
  <c r="L1142" i="2"/>
  <c r="O1142" i="2"/>
  <c r="R1142" i="2" s="1"/>
  <c r="S1142" i="2" s="1"/>
  <c r="Q1142" i="2"/>
  <c r="U1142" i="2"/>
  <c r="X1142" i="2" s="1"/>
  <c r="Y1142" i="2" s="1"/>
  <c r="W1142" i="2"/>
  <c r="G1143" i="2"/>
  <c r="J1143" i="2"/>
  <c r="M1143" i="2" s="1"/>
  <c r="L1143" i="2"/>
  <c r="O1143" i="2"/>
  <c r="R1143" i="2" s="1"/>
  <c r="Q1143" i="2"/>
  <c r="S1143" i="2"/>
  <c r="U1143" i="2"/>
  <c r="X1143" i="2" s="1"/>
  <c r="Y1143" i="2" s="1"/>
  <c r="W1143" i="2"/>
  <c r="G1144" i="2"/>
  <c r="J1144" i="2"/>
  <c r="L1144" i="2"/>
  <c r="M1144" i="2"/>
  <c r="O1144" i="2"/>
  <c r="R1144" i="2" s="1"/>
  <c r="Q1144" i="2"/>
  <c r="S1144" i="2"/>
  <c r="U1144" i="2"/>
  <c r="X1144" i="2" s="1"/>
  <c r="W1144" i="2"/>
  <c r="G1145" i="2"/>
  <c r="J1145" i="2"/>
  <c r="M1145" i="2" s="1"/>
  <c r="L1145" i="2"/>
  <c r="O1145" i="2"/>
  <c r="R1145" i="2" s="1"/>
  <c r="Q1145" i="2"/>
  <c r="U1145" i="2"/>
  <c r="X1145" i="2" s="1"/>
  <c r="Y1145" i="2" s="1"/>
  <c r="W1145" i="2"/>
  <c r="G1146" i="2"/>
  <c r="J1146" i="2"/>
  <c r="O1146" i="2"/>
  <c r="U1146" i="2"/>
  <c r="G1147" i="2"/>
  <c r="J1147" i="2"/>
  <c r="O1147" i="2"/>
  <c r="U1147" i="2"/>
  <c r="X1147" i="2" s="1"/>
  <c r="G1148" i="2"/>
  <c r="J1148" i="2"/>
  <c r="M1148" i="2" s="1"/>
  <c r="L1148" i="2"/>
  <c r="O1148" i="2"/>
  <c r="R1148" i="2" s="1"/>
  <c r="Q1148" i="2"/>
  <c r="S1148" i="2"/>
  <c r="U1148" i="2"/>
  <c r="X1148" i="2" s="1"/>
  <c r="Y1148" i="2" s="1"/>
  <c r="W1148" i="2"/>
  <c r="G1149" i="2"/>
  <c r="J1149" i="2"/>
  <c r="M1149" i="2" s="1"/>
  <c r="L1149" i="2"/>
  <c r="O1149" i="2"/>
  <c r="R1149" i="2" s="1"/>
  <c r="Q1149" i="2"/>
  <c r="S1149" i="2"/>
  <c r="U1149" i="2"/>
  <c r="X1149" i="2" s="1"/>
  <c r="Y1149" i="2" s="1"/>
  <c r="W1149" i="2"/>
  <c r="G1150" i="2"/>
  <c r="J1150" i="2"/>
  <c r="M1150" i="2" s="1"/>
  <c r="L1150" i="2"/>
  <c r="O1150" i="2"/>
  <c r="R1150" i="2" s="1"/>
  <c r="Q1150" i="2"/>
  <c r="S1150" i="2"/>
  <c r="U1150" i="2"/>
  <c r="X1150" i="2" s="1"/>
  <c r="W1150" i="2"/>
  <c r="Y1150" i="2"/>
  <c r="G1151" i="2"/>
  <c r="J1151" i="2"/>
  <c r="M1151" i="2" s="1"/>
  <c r="L1151" i="2"/>
  <c r="O1151" i="2"/>
  <c r="R1151" i="2" s="1"/>
  <c r="S1151" i="2" s="1"/>
  <c r="Q1151" i="2"/>
  <c r="U1151" i="2"/>
  <c r="X1151" i="2" s="1"/>
  <c r="W1151" i="2"/>
  <c r="G1152" i="2"/>
  <c r="J1152" i="2"/>
  <c r="M1152" i="2" s="1"/>
  <c r="L1152" i="2"/>
  <c r="O1152" i="2"/>
  <c r="R1152" i="2" s="1"/>
  <c r="S1152" i="2" s="1"/>
  <c r="Q1152" i="2"/>
  <c r="U1152" i="2"/>
  <c r="X1152" i="2" s="1"/>
  <c r="W1152" i="2"/>
  <c r="G1153" i="2"/>
  <c r="J1153" i="2"/>
  <c r="M1153" i="2" s="1"/>
  <c r="L1153" i="2"/>
  <c r="O1153" i="2"/>
  <c r="R1153" i="2" s="1"/>
  <c r="Q1153" i="2"/>
  <c r="U1153" i="2"/>
  <c r="X1153" i="2" s="1"/>
  <c r="W1153" i="2"/>
  <c r="Y1153" i="2"/>
  <c r="G1154" i="2"/>
  <c r="J1154" i="2"/>
  <c r="O1154" i="2"/>
  <c r="U1154" i="2"/>
  <c r="G1155" i="2"/>
  <c r="J1155" i="2"/>
  <c r="O1155" i="2"/>
  <c r="U1155" i="2"/>
  <c r="G1156" i="2"/>
  <c r="J1156" i="2"/>
  <c r="M1156" i="2" s="1"/>
  <c r="L1156" i="2"/>
  <c r="O1156" i="2"/>
  <c r="R1156" i="2" s="1"/>
  <c r="Q1156" i="2"/>
  <c r="S1156" i="2"/>
  <c r="U1156" i="2"/>
  <c r="X1156" i="2" s="1"/>
  <c r="W1156" i="2"/>
  <c r="G1157" i="2"/>
  <c r="J1157" i="2"/>
  <c r="M1157" i="2" s="1"/>
  <c r="L1157" i="2"/>
  <c r="O1157" i="2"/>
  <c r="R1157" i="2" s="1"/>
  <c r="Q1157" i="2"/>
  <c r="S1157" i="2"/>
  <c r="U1157" i="2"/>
  <c r="X1157" i="2" s="1"/>
  <c r="W1157" i="2"/>
  <c r="Y1157" i="2"/>
  <c r="G1158" i="2"/>
  <c r="J1158" i="2"/>
  <c r="M1158" i="2" s="1"/>
  <c r="L1158" i="2"/>
  <c r="O1158" i="2"/>
  <c r="R1158" i="2" s="1"/>
  <c r="Q1158" i="2"/>
  <c r="S1158" i="2"/>
  <c r="U1158" i="2"/>
  <c r="X1158" i="2" s="1"/>
  <c r="W1158" i="2"/>
  <c r="Y1158" i="2"/>
  <c r="G1159" i="2"/>
  <c r="J1159" i="2"/>
  <c r="M1159" i="2" s="1"/>
  <c r="L1159" i="2"/>
  <c r="O1159" i="2"/>
  <c r="R1159" i="2" s="1"/>
  <c r="S1159" i="2" s="1"/>
  <c r="Q1159" i="2"/>
  <c r="U1159" i="2"/>
  <c r="X1159" i="2" s="1"/>
  <c r="W1159" i="2"/>
  <c r="G1160" i="2"/>
  <c r="J1160" i="2"/>
  <c r="M1160" i="2" s="1"/>
  <c r="L1160" i="2"/>
  <c r="O1160" i="2"/>
  <c r="R1160" i="2" s="1"/>
  <c r="Q1160" i="2"/>
  <c r="S1160" i="2"/>
  <c r="U1160" i="2"/>
  <c r="X1160" i="2" s="1"/>
  <c r="W1160" i="2"/>
  <c r="Y1160" i="2"/>
  <c r="G1161" i="2"/>
  <c r="J1161" i="2"/>
  <c r="M1161" i="2" s="1"/>
  <c r="L1161" i="2"/>
  <c r="O1161" i="2"/>
  <c r="R1161" i="2" s="1"/>
  <c r="Q1161" i="2"/>
  <c r="U1161" i="2"/>
  <c r="X1161" i="2" s="1"/>
  <c r="W1161" i="2"/>
  <c r="Y1161" i="2"/>
  <c r="G1162" i="2"/>
  <c r="J1162" i="2"/>
  <c r="O1162" i="2"/>
  <c r="U1162" i="2"/>
  <c r="G1163" i="2"/>
  <c r="J1163" i="2"/>
  <c r="O1163" i="2"/>
  <c r="S1163" i="2"/>
  <c r="U1163" i="2"/>
  <c r="G1164" i="2"/>
  <c r="J1164" i="2"/>
  <c r="M1164" i="2" s="1"/>
  <c r="L1164" i="2"/>
  <c r="O1164" i="2"/>
  <c r="R1164" i="2" s="1"/>
  <c r="Q1164" i="2"/>
  <c r="S1164" i="2"/>
  <c r="U1164" i="2"/>
  <c r="X1164" i="2" s="1"/>
  <c r="W1164" i="2"/>
  <c r="Y1164" i="2"/>
  <c r="G1165" i="2"/>
  <c r="J1165" i="2"/>
  <c r="M1165" i="2" s="1"/>
  <c r="L1165" i="2"/>
  <c r="O1165" i="2"/>
  <c r="R1165" i="2" s="1"/>
  <c r="Q1165" i="2"/>
  <c r="S1165" i="2"/>
  <c r="U1165" i="2"/>
  <c r="X1165" i="2" s="1"/>
  <c r="Y1165" i="2" s="1"/>
  <c r="W1165" i="2"/>
  <c r="G1166" i="2"/>
  <c r="J1166" i="2"/>
  <c r="M1166" i="2" s="1"/>
  <c r="L1166" i="2"/>
  <c r="O1166" i="2"/>
  <c r="R1166" i="2" s="1"/>
  <c r="Q1166" i="2"/>
  <c r="S1166" i="2"/>
  <c r="U1166" i="2"/>
  <c r="X1166" i="2" s="1"/>
  <c r="W1166" i="2"/>
  <c r="G1167" i="2"/>
  <c r="J1167" i="2"/>
  <c r="M1167" i="2" s="1"/>
  <c r="L1167" i="2"/>
  <c r="O1167" i="2"/>
  <c r="R1167" i="2" s="1"/>
  <c r="S1167" i="2" s="1"/>
  <c r="Q1167" i="2"/>
  <c r="U1167" i="2"/>
  <c r="X1167" i="2" s="1"/>
  <c r="W1167" i="2"/>
  <c r="G1168" i="2"/>
  <c r="J1168" i="2"/>
  <c r="M1168" i="2" s="1"/>
  <c r="L1168" i="2"/>
  <c r="O1168" i="2"/>
  <c r="R1168" i="2" s="1"/>
  <c r="Q1168" i="2"/>
  <c r="S1168" i="2"/>
  <c r="U1168" i="2"/>
  <c r="X1168" i="2" s="1"/>
  <c r="Y1168" i="2" s="1"/>
  <c r="W1168" i="2"/>
  <c r="G1169" i="2"/>
  <c r="J1169" i="2"/>
  <c r="M1169" i="2" s="1"/>
  <c r="L1169" i="2"/>
  <c r="O1169" i="2"/>
  <c r="R1169" i="2" s="1"/>
  <c r="S1169" i="2" s="1"/>
  <c r="Q1169" i="2"/>
  <c r="U1169" i="2"/>
  <c r="X1169" i="2" s="1"/>
  <c r="Y1169" i="2" s="1"/>
  <c r="W1169" i="2"/>
  <c r="G1170" i="2"/>
  <c r="J1170" i="2"/>
  <c r="O1170" i="2"/>
  <c r="U1170" i="2"/>
  <c r="G1171" i="2"/>
  <c r="J1171" i="2"/>
  <c r="O1171" i="2"/>
  <c r="U1171" i="2"/>
  <c r="G1172" i="2"/>
  <c r="J1172" i="2"/>
  <c r="M1172" i="2" s="1"/>
  <c r="L1172" i="2"/>
  <c r="O1172" i="2"/>
  <c r="R1172" i="2" s="1"/>
  <c r="Q1172" i="2"/>
  <c r="S1172" i="2"/>
  <c r="U1172" i="2"/>
  <c r="X1172" i="2" s="1"/>
  <c r="W1172" i="2"/>
  <c r="Y1172" i="2"/>
  <c r="G1173" i="2"/>
  <c r="J1173" i="2"/>
  <c r="M1173" i="2" s="1"/>
  <c r="L1173" i="2"/>
  <c r="O1173" i="2"/>
  <c r="R1173" i="2" s="1"/>
  <c r="Q1173" i="2"/>
  <c r="S1173" i="2"/>
  <c r="U1173" i="2"/>
  <c r="X1173" i="2" s="1"/>
  <c r="W1173" i="2"/>
  <c r="Y1173" i="2"/>
  <c r="G1174" i="2"/>
  <c r="J1174" i="2"/>
  <c r="M1174" i="2" s="1"/>
  <c r="L1174" i="2"/>
  <c r="O1174" i="2"/>
  <c r="R1174" i="2" s="1"/>
  <c r="S1174" i="2" s="1"/>
  <c r="Q1174" i="2"/>
  <c r="U1174" i="2"/>
  <c r="X1174" i="2" s="1"/>
  <c r="W1174" i="2"/>
  <c r="Y1174" i="2"/>
  <c r="G1175" i="2"/>
  <c r="J1175" i="2"/>
  <c r="M1175" i="2" s="1"/>
  <c r="L1175" i="2"/>
  <c r="O1175" i="2"/>
  <c r="R1175" i="2" s="1"/>
  <c r="S1175" i="2" s="1"/>
  <c r="Q1175" i="2"/>
  <c r="U1175" i="2"/>
  <c r="X1175" i="2" s="1"/>
  <c r="W1175" i="2"/>
  <c r="G1176" i="2"/>
  <c r="J1176" i="2"/>
  <c r="M1176" i="2" s="1"/>
  <c r="L1176" i="2"/>
  <c r="O1176" i="2"/>
  <c r="R1176" i="2" s="1"/>
  <c r="S1176" i="2" s="1"/>
  <c r="Q1176" i="2"/>
  <c r="U1176" i="2"/>
  <c r="X1176" i="2" s="1"/>
  <c r="W1176" i="2"/>
  <c r="Y1176" i="2"/>
  <c r="G1177" i="2"/>
  <c r="J1177" i="2"/>
  <c r="M1177" i="2" s="1"/>
  <c r="L1177" i="2"/>
  <c r="O1177" i="2"/>
  <c r="Q1177" i="2"/>
  <c r="R1177" i="2"/>
  <c r="U1177" i="2"/>
  <c r="X1177" i="2" s="1"/>
  <c r="W1177" i="2"/>
  <c r="Y1177" i="2"/>
  <c r="G1178" i="2"/>
  <c r="J1178" i="2"/>
  <c r="O1178" i="2"/>
  <c r="U1178" i="2"/>
  <c r="G1179" i="2"/>
  <c r="J1179" i="2"/>
  <c r="O1179" i="2"/>
  <c r="Q1179" i="2"/>
  <c r="U1179" i="2"/>
  <c r="G1180" i="2"/>
  <c r="J1180" i="2"/>
  <c r="M1180" i="2" s="1"/>
  <c r="L1180" i="2"/>
  <c r="O1180" i="2"/>
  <c r="R1180" i="2" s="1"/>
  <c r="Q1180" i="2"/>
  <c r="S1180" i="2"/>
  <c r="U1180" i="2"/>
  <c r="W1180" i="2"/>
  <c r="X1180" i="2"/>
  <c r="G1181" i="2"/>
  <c r="J1181" i="2"/>
  <c r="M1181" i="2" s="1"/>
  <c r="L1181" i="2"/>
  <c r="O1181" i="2"/>
  <c r="R1181" i="2" s="1"/>
  <c r="S1181" i="2" s="1"/>
  <c r="Q1181" i="2"/>
  <c r="U1181" i="2"/>
  <c r="X1181" i="2" s="1"/>
  <c r="Y1181" i="2" s="1"/>
  <c r="W1181" i="2"/>
  <c r="G1182" i="2"/>
  <c r="J1182" i="2"/>
  <c r="M1182" i="2" s="1"/>
  <c r="L1182" i="2"/>
  <c r="O1182" i="2"/>
  <c r="R1182" i="2" s="1"/>
  <c r="Q1182" i="2"/>
  <c r="S1182" i="2"/>
  <c r="U1182" i="2"/>
  <c r="X1182" i="2" s="1"/>
  <c r="W1182" i="2"/>
  <c r="Y1182" i="2"/>
  <c r="G1183" i="2"/>
  <c r="J1183" i="2"/>
  <c r="M1183" i="2" s="1"/>
  <c r="L1183" i="2"/>
  <c r="O1183" i="2"/>
  <c r="R1183" i="2" s="1"/>
  <c r="S1183" i="2" s="1"/>
  <c r="Q1183" i="2"/>
  <c r="U1183" i="2"/>
  <c r="X1183" i="2" s="1"/>
  <c r="W1183" i="2"/>
  <c r="G1184" i="2"/>
  <c r="J1184" i="2"/>
  <c r="M1184" i="2" s="1"/>
  <c r="L1184" i="2"/>
  <c r="O1184" i="2"/>
  <c r="R1184" i="2" s="1"/>
  <c r="Q1184" i="2"/>
  <c r="S1184" i="2"/>
  <c r="U1184" i="2"/>
  <c r="X1184" i="2" s="1"/>
  <c r="W1184" i="2"/>
  <c r="G1185" i="2"/>
  <c r="J1185" i="2"/>
  <c r="M1185" i="2" s="1"/>
  <c r="L1185" i="2"/>
  <c r="O1185" i="2"/>
  <c r="R1185" i="2" s="1"/>
  <c r="Q1185" i="2"/>
  <c r="U1185" i="2"/>
  <c r="X1185" i="2" s="1"/>
  <c r="Y1185" i="2" s="1"/>
  <c r="W1185" i="2"/>
  <c r="G1186" i="2"/>
  <c r="J1186" i="2"/>
  <c r="O1186" i="2"/>
  <c r="U1186" i="2"/>
  <c r="Y1186" i="2"/>
  <c r="G1187" i="2"/>
  <c r="J1187" i="2"/>
  <c r="O1187" i="2"/>
  <c r="U1187" i="2"/>
  <c r="G1188" i="2"/>
  <c r="J1188" i="2"/>
  <c r="M1188" i="2" s="1"/>
  <c r="L1188" i="2"/>
  <c r="O1188" i="2"/>
  <c r="R1188" i="2" s="1"/>
  <c r="S1188" i="2" s="1"/>
  <c r="Q1188" i="2"/>
  <c r="U1188" i="2"/>
  <c r="X1188" i="2" s="1"/>
  <c r="W1188" i="2"/>
  <c r="G1189" i="2"/>
  <c r="J1189" i="2"/>
  <c r="M1189" i="2" s="1"/>
  <c r="L1189" i="2"/>
  <c r="O1189" i="2"/>
  <c r="R1189" i="2" s="1"/>
  <c r="S1189" i="2" s="1"/>
  <c r="Q1189" i="2"/>
  <c r="U1189" i="2"/>
  <c r="X1189" i="2" s="1"/>
  <c r="Y1189" i="2" s="1"/>
  <c r="W1189" i="2"/>
  <c r="G1190" i="2"/>
  <c r="J1190" i="2"/>
  <c r="M1190" i="2" s="1"/>
  <c r="L1190" i="2"/>
  <c r="O1190" i="2"/>
  <c r="R1190" i="2" s="1"/>
  <c r="Q1190" i="2"/>
  <c r="S1190" i="2"/>
  <c r="U1190" i="2"/>
  <c r="X1190" i="2" s="1"/>
  <c r="W1190" i="2"/>
  <c r="G1191" i="2"/>
  <c r="J1191" i="2"/>
  <c r="M1191" i="2" s="1"/>
  <c r="L1191" i="2"/>
  <c r="O1191" i="2"/>
  <c r="R1191" i="2" s="1"/>
  <c r="S1191" i="2" s="1"/>
  <c r="Q1191" i="2"/>
  <c r="U1191" i="2"/>
  <c r="X1191" i="2" s="1"/>
  <c r="W1191" i="2"/>
  <c r="G1192" i="2"/>
  <c r="J1192" i="2"/>
  <c r="M1192" i="2" s="1"/>
  <c r="L1192" i="2"/>
  <c r="O1192" i="2"/>
  <c r="R1192" i="2" s="1"/>
  <c r="S1192" i="2" s="1"/>
  <c r="Q1192" i="2"/>
  <c r="U1192" i="2"/>
  <c r="X1192" i="2" s="1"/>
  <c r="W1192" i="2"/>
  <c r="G1193" i="2"/>
  <c r="J1193" i="2"/>
  <c r="M1193" i="2" s="1"/>
  <c r="L1193" i="2"/>
  <c r="O1193" i="2"/>
  <c r="R1193" i="2" s="1"/>
  <c r="Q1193" i="2"/>
  <c r="S1193" i="2"/>
  <c r="U1193" i="2"/>
  <c r="X1193" i="2" s="1"/>
  <c r="Y1193" i="2" s="1"/>
  <c r="W1193" i="2"/>
  <c r="G1194" i="2"/>
  <c r="J1194" i="2"/>
  <c r="O1194" i="2"/>
  <c r="U1194" i="2"/>
  <c r="G1195" i="2"/>
  <c r="J1195" i="2"/>
  <c r="O1195" i="2"/>
  <c r="U1195" i="2"/>
  <c r="G1196" i="2"/>
  <c r="J1196" i="2"/>
  <c r="M1196" i="2" s="1"/>
  <c r="L1196" i="2"/>
  <c r="O1196" i="2"/>
  <c r="R1196" i="2" s="1"/>
  <c r="Q1196" i="2"/>
  <c r="S1196" i="2"/>
  <c r="U1196" i="2"/>
  <c r="X1196" i="2" s="1"/>
  <c r="W1196" i="2"/>
  <c r="Y1196" i="2"/>
  <c r="G1197" i="2"/>
  <c r="J1197" i="2"/>
  <c r="M1197" i="2" s="1"/>
  <c r="L1197" i="2"/>
  <c r="O1197" i="2"/>
  <c r="R1197" i="2" s="1"/>
  <c r="S1197" i="2" s="1"/>
  <c r="Q1197" i="2"/>
  <c r="U1197" i="2"/>
  <c r="X1197" i="2" s="1"/>
  <c r="W1197" i="2"/>
  <c r="Y1197" i="2"/>
  <c r="G1198" i="2"/>
  <c r="J1198" i="2"/>
  <c r="M1198" i="2" s="1"/>
  <c r="L1198" i="2"/>
  <c r="O1198" i="2"/>
  <c r="R1198" i="2" s="1"/>
  <c r="S1198" i="2" s="1"/>
  <c r="Q1198" i="2"/>
  <c r="U1198" i="2"/>
  <c r="X1198" i="2" s="1"/>
  <c r="W1198" i="2"/>
  <c r="Y1198" i="2"/>
  <c r="G1199" i="2"/>
  <c r="J1199" i="2"/>
  <c r="M1199" i="2" s="1"/>
  <c r="L1199" i="2"/>
  <c r="O1199" i="2"/>
  <c r="Q1199" i="2"/>
  <c r="R1199" i="2"/>
  <c r="S1199" i="2"/>
  <c r="U1199" i="2"/>
  <c r="X1199" i="2" s="1"/>
  <c r="W1199" i="2"/>
  <c r="G1200" i="2"/>
  <c r="J1200" i="2"/>
  <c r="M1200" i="2" s="1"/>
  <c r="L1200" i="2"/>
  <c r="O1200" i="2"/>
  <c r="R1200" i="2" s="1"/>
  <c r="Q1200" i="2"/>
  <c r="S1200" i="2"/>
  <c r="U1200" i="2"/>
  <c r="X1200" i="2" s="1"/>
  <c r="W1200" i="2"/>
  <c r="G1201" i="2"/>
  <c r="J1201" i="2"/>
  <c r="M1201" i="2" s="1"/>
  <c r="L1201" i="2"/>
  <c r="O1201" i="2"/>
  <c r="R1201" i="2" s="1"/>
  <c r="Q1201" i="2"/>
  <c r="U1201" i="2"/>
  <c r="X1201" i="2" s="1"/>
  <c r="Y1201" i="2" s="1"/>
  <c r="W1201" i="2"/>
  <c r="G1202" i="2"/>
  <c r="J1202" i="2"/>
  <c r="O1202" i="2"/>
  <c r="U1202" i="2"/>
  <c r="G1203" i="2"/>
  <c r="J1203" i="2"/>
  <c r="O1203" i="2"/>
  <c r="U1203" i="2"/>
  <c r="G1204" i="2"/>
  <c r="J1204" i="2"/>
  <c r="L1204" i="2"/>
  <c r="M1204" i="2"/>
  <c r="O1204" i="2"/>
  <c r="R1204" i="2" s="1"/>
  <c r="S1204" i="2" s="1"/>
  <c r="Q1204" i="2"/>
  <c r="U1204" i="2"/>
  <c r="X1204" i="2" s="1"/>
  <c r="W1204" i="2"/>
  <c r="Y1204" i="2"/>
  <c r="G1205" i="2"/>
  <c r="J1205" i="2"/>
  <c r="M1205" i="2" s="1"/>
  <c r="L1205" i="2"/>
  <c r="O1205" i="2"/>
  <c r="R1205" i="2" s="1"/>
  <c r="S1205" i="2" s="1"/>
  <c r="Q1205" i="2"/>
  <c r="U1205" i="2"/>
  <c r="W1205" i="2"/>
  <c r="X1205" i="2"/>
  <c r="Y1205" i="2"/>
  <c r="G1206" i="2"/>
  <c r="J1206" i="2"/>
  <c r="M1206" i="2" s="1"/>
  <c r="L1206" i="2"/>
  <c r="O1206" i="2"/>
  <c r="R1206" i="2" s="1"/>
  <c r="Q1206" i="2"/>
  <c r="S1206" i="2"/>
  <c r="U1206" i="2"/>
  <c r="X1206" i="2" s="1"/>
  <c r="W1206" i="2"/>
  <c r="Y1206" i="2"/>
  <c r="G1207" i="2"/>
  <c r="J1207" i="2"/>
  <c r="M1207" i="2" s="1"/>
  <c r="L1207" i="2"/>
  <c r="O1207" i="2"/>
  <c r="R1207" i="2" s="1"/>
  <c r="S1207" i="2" s="1"/>
  <c r="Q1207" i="2"/>
  <c r="U1207" i="2"/>
  <c r="X1207" i="2" s="1"/>
  <c r="W1207" i="2"/>
  <c r="G1208" i="2"/>
  <c r="J1208" i="2"/>
  <c r="M1208" i="2" s="1"/>
  <c r="L1208" i="2"/>
  <c r="O1208" i="2"/>
  <c r="R1208" i="2" s="1"/>
  <c r="S1208" i="2" s="1"/>
  <c r="Q1208" i="2"/>
  <c r="U1208" i="2"/>
  <c r="X1208" i="2" s="1"/>
  <c r="W1208" i="2"/>
  <c r="G1209" i="2"/>
  <c r="J1209" i="2"/>
  <c r="M1209" i="2" s="1"/>
  <c r="L1209" i="2"/>
  <c r="O1209" i="2"/>
  <c r="R1209" i="2" s="1"/>
  <c r="S1209" i="2" s="1"/>
  <c r="Q1209" i="2"/>
  <c r="U1209" i="2"/>
  <c r="X1209" i="2" s="1"/>
  <c r="W1209" i="2"/>
  <c r="Y1209" i="2"/>
  <c r="G1210" i="2"/>
  <c r="J1210" i="2"/>
  <c r="O1210" i="2"/>
  <c r="U1210" i="2"/>
  <c r="G1211" i="2"/>
  <c r="J1211" i="2"/>
  <c r="O1211" i="2"/>
  <c r="U1211" i="2"/>
  <c r="G1212" i="2"/>
  <c r="J1212" i="2"/>
  <c r="M1212" i="2" s="1"/>
  <c r="L1212" i="2"/>
  <c r="O1212" i="2"/>
  <c r="R1212" i="2" s="1"/>
  <c r="Q1212" i="2"/>
  <c r="S1212" i="2"/>
  <c r="U1212" i="2"/>
  <c r="X1212" i="2" s="1"/>
  <c r="W1212" i="2"/>
  <c r="G1213" i="2"/>
  <c r="J1213" i="2"/>
  <c r="M1213" i="2" s="1"/>
  <c r="L1213" i="2"/>
  <c r="O1213" i="2"/>
  <c r="R1213" i="2" s="1"/>
  <c r="Q1213" i="2"/>
  <c r="S1213" i="2"/>
  <c r="U1213" i="2"/>
  <c r="X1213" i="2" s="1"/>
  <c r="Y1213" i="2" s="1"/>
  <c r="W1213" i="2"/>
  <c r="G1214" i="2"/>
  <c r="J1214" i="2"/>
  <c r="M1214" i="2" s="1"/>
  <c r="L1214" i="2"/>
  <c r="O1214" i="2"/>
  <c r="R1214" i="2" s="1"/>
  <c r="S1214" i="2" s="1"/>
  <c r="Q1214" i="2"/>
  <c r="U1214" i="2"/>
  <c r="X1214" i="2" s="1"/>
  <c r="W1214" i="2"/>
  <c r="G1215" i="2"/>
  <c r="J1215" i="2"/>
  <c r="M1215" i="2" s="1"/>
  <c r="L1215" i="2"/>
  <c r="O1215" i="2"/>
  <c r="R1215" i="2" s="1"/>
  <c r="Q1215" i="2"/>
  <c r="S1215" i="2"/>
  <c r="U1215" i="2"/>
  <c r="X1215" i="2" s="1"/>
  <c r="W1215" i="2"/>
  <c r="G1216" i="2"/>
  <c r="J1216" i="2"/>
  <c r="M1216" i="2" s="1"/>
  <c r="L1216" i="2"/>
  <c r="O1216" i="2"/>
  <c r="R1216" i="2" s="1"/>
  <c r="S1216" i="2" s="1"/>
  <c r="Q1216" i="2"/>
  <c r="U1216" i="2"/>
  <c r="X1216" i="2" s="1"/>
  <c r="W1216" i="2"/>
  <c r="Y1216" i="2"/>
  <c r="G1217" i="2"/>
  <c r="J1217" i="2"/>
  <c r="M1217" i="2" s="1"/>
  <c r="L1217" i="2"/>
  <c r="O1217" i="2"/>
  <c r="R1217" i="2" s="1"/>
  <c r="Q1217" i="2"/>
  <c r="U1217" i="2"/>
  <c r="X1217" i="2" s="1"/>
  <c r="W1217" i="2"/>
  <c r="Y1217" i="2"/>
  <c r="G1218" i="2"/>
  <c r="J1218" i="2"/>
  <c r="O1218" i="2"/>
  <c r="U1218" i="2"/>
  <c r="G1219" i="2"/>
  <c r="J1219" i="2"/>
  <c r="O1219" i="2"/>
  <c r="U1219" i="2"/>
  <c r="G1220" i="2"/>
  <c r="J1220" i="2"/>
  <c r="L1220" i="2"/>
  <c r="M1220" i="2"/>
  <c r="O1220" i="2"/>
  <c r="R1220" i="2" s="1"/>
  <c r="S1220" i="2" s="1"/>
  <c r="Q1220" i="2"/>
  <c r="U1220" i="2"/>
  <c r="X1220" i="2" s="1"/>
  <c r="Y1220" i="2" s="1"/>
  <c r="W1220" i="2"/>
  <c r="G1221" i="2"/>
  <c r="J1221" i="2"/>
  <c r="M1221" i="2" s="1"/>
  <c r="L1221" i="2"/>
  <c r="O1221" i="2"/>
  <c r="R1221" i="2" s="1"/>
  <c r="S1221" i="2" s="1"/>
  <c r="Q1221" i="2"/>
  <c r="U1221" i="2"/>
  <c r="X1221" i="2" s="1"/>
  <c r="Y1221" i="2" s="1"/>
  <c r="W1221" i="2"/>
  <c r="G1222" i="2"/>
  <c r="J1222" i="2"/>
  <c r="M1222" i="2" s="1"/>
  <c r="L1222" i="2"/>
  <c r="O1222" i="2"/>
  <c r="R1222" i="2" s="1"/>
  <c r="Q1222" i="2"/>
  <c r="S1222" i="2"/>
  <c r="U1222" i="2"/>
  <c r="X1222" i="2" s="1"/>
  <c r="Y1222" i="2" s="1"/>
  <c r="W1222" i="2"/>
  <c r="G1223" i="2"/>
  <c r="J1223" i="2"/>
  <c r="M1223" i="2" s="1"/>
  <c r="L1223" i="2"/>
  <c r="O1223" i="2"/>
  <c r="R1223" i="2" s="1"/>
  <c r="Q1223" i="2"/>
  <c r="S1223" i="2"/>
  <c r="U1223" i="2"/>
  <c r="X1223" i="2" s="1"/>
  <c r="W1223" i="2"/>
  <c r="G1224" i="2"/>
  <c r="J1224" i="2"/>
  <c r="M1224" i="2" s="1"/>
  <c r="L1224" i="2"/>
  <c r="O1224" i="2"/>
  <c r="R1224" i="2" s="1"/>
  <c r="S1224" i="2" s="1"/>
  <c r="Q1224" i="2"/>
  <c r="U1224" i="2"/>
  <c r="X1224" i="2" s="1"/>
  <c r="Y1224" i="2" s="1"/>
  <c r="W1224" i="2"/>
  <c r="G1225" i="2"/>
  <c r="J1225" i="2"/>
  <c r="M1225" i="2" s="1"/>
  <c r="L1225" i="2"/>
  <c r="O1225" i="2"/>
  <c r="R1225" i="2" s="1"/>
  <c r="Q1225" i="2"/>
  <c r="U1225" i="2"/>
  <c r="X1225" i="2" s="1"/>
  <c r="W1225" i="2"/>
  <c r="Y1225" i="2"/>
  <c r="G1226" i="2"/>
  <c r="J1226" i="2"/>
  <c r="O1226" i="2"/>
  <c r="U1226" i="2"/>
  <c r="G1227" i="2"/>
  <c r="J1227" i="2"/>
  <c r="O1227" i="2"/>
  <c r="S1227" i="2"/>
  <c r="U1227" i="2"/>
  <c r="G1228" i="2"/>
  <c r="J1228" i="2"/>
  <c r="M1228" i="2" s="1"/>
  <c r="L1228" i="2"/>
  <c r="O1228" i="2"/>
  <c r="R1228" i="2" s="1"/>
  <c r="S1228" i="2" s="1"/>
  <c r="Q1228" i="2"/>
  <c r="U1228" i="2"/>
  <c r="X1228" i="2" s="1"/>
  <c r="Y1228" i="2" s="1"/>
  <c r="W1228" i="2"/>
  <c r="G1229" i="2"/>
  <c r="J1229" i="2"/>
  <c r="M1229" i="2" s="1"/>
  <c r="L1229" i="2"/>
  <c r="O1229" i="2"/>
  <c r="R1229" i="2" s="1"/>
  <c r="S1229" i="2" s="1"/>
  <c r="Q1229" i="2"/>
  <c r="U1229" i="2"/>
  <c r="X1229" i="2" s="1"/>
  <c r="Y1229" i="2" s="1"/>
  <c r="W1229" i="2"/>
  <c r="G1230" i="2"/>
  <c r="J1230" i="2"/>
  <c r="M1230" i="2" s="1"/>
  <c r="L1230" i="2"/>
  <c r="O1230" i="2"/>
  <c r="R1230" i="2" s="1"/>
  <c r="S1230" i="2" s="1"/>
  <c r="Q1230" i="2"/>
  <c r="U1230" i="2"/>
  <c r="X1230" i="2" s="1"/>
  <c r="Y1230" i="2" s="1"/>
  <c r="W1230" i="2"/>
  <c r="G1231" i="2"/>
  <c r="J1231" i="2"/>
  <c r="M1231" i="2" s="1"/>
  <c r="L1231" i="2"/>
  <c r="O1231" i="2"/>
  <c r="R1231" i="2" s="1"/>
  <c r="S1231" i="2" s="1"/>
  <c r="Q1231" i="2"/>
  <c r="U1231" i="2"/>
  <c r="X1231" i="2" s="1"/>
  <c r="Y1231" i="2" s="1"/>
  <c r="W1231" i="2"/>
  <c r="G1232" i="2"/>
  <c r="J1232" i="2"/>
  <c r="M1232" i="2" s="1"/>
  <c r="L1232" i="2"/>
  <c r="O1232" i="2"/>
  <c r="R1232" i="2" s="1"/>
  <c r="S1232" i="2" s="1"/>
  <c r="Q1232" i="2"/>
  <c r="U1232" i="2"/>
  <c r="X1232" i="2" s="1"/>
  <c r="Y1232" i="2" s="1"/>
  <c r="W1232" i="2"/>
  <c r="G1233" i="2"/>
  <c r="J1233" i="2"/>
  <c r="M1233" i="2" s="1"/>
  <c r="L1233" i="2"/>
  <c r="O1233" i="2"/>
  <c r="R1233" i="2" s="1"/>
  <c r="Q1233" i="2"/>
  <c r="U1233" i="2"/>
  <c r="W1233" i="2"/>
  <c r="X1233" i="2"/>
  <c r="Y1233" i="2"/>
  <c r="G1234" i="2"/>
  <c r="J1234" i="2"/>
  <c r="O1234" i="2"/>
  <c r="U1234" i="2"/>
  <c r="G1235" i="2"/>
  <c r="J1235" i="2"/>
  <c r="O1235" i="2"/>
  <c r="U1235" i="2"/>
  <c r="X1235" i="2" s="1"/>
  <c r="G1236" i="2"/>
  <c r="J1236" i="2"/>
  <c r="M1236" i="2" s="1"/>
  <c r="L1236" i="2"/>
  <c r="O1236" i="2"/>
  <c r="R1236" i="2" s="1"/>
  <c r="S1236" i="2" s="1"/>
  <c r="Q1236" i="2"/>
  <c r="U1236" i="2"/>
  <c r="X1236" i="2" s="1"/>
  <c r="W1236" i="2"/>
  <c r="Y1236" i="2"/>
  <c r="G1237" i="2"/>
  <c r="J1237" i="2"/>
  <c r="M1237" i="2" s="1"/>
  <c r="L1237" i="2"/>
  <c r="O1237" i="2"/>
  <c r="R1237" i="2" s="1"/>
  <c r="S1237" i="2" s="1"/>
  <c r="Q1237" i="2"/>
  <c r="U1237" i="2"/>
  <c r="X1237" i="2" s="1"/>
  <c r="W1237" i="2"/>
  <c r="Y1237" i="2"/>
  <c r="G1238" i="2"/>
  <c r="J1238" i="2"/>
  <c r="M1238" i="2" s="1"/>
  <c r="L1238" i="2"/>
  <c r="O1238" i="2"/>
  <c r="R1238" i="2" s="1"/>
  <c r="Q1238" i="2"/>
  <c r="S1238" i="2"/>
  <c r="U1238" i="2"/>
  <c r="X1238" i="2" s="1"/>
  <c r="W1238" i="2"/>
  <c r="Y1238" i="2"/>
  <c r="G1239" i="2"/>
  <c r="J1239" i="2"/>
  <c r="M1239" i="2" s="1"/>
  <c r="L1239" i="2"/>
  <c r="O1239" i="2"/>
  <c r="R1239" i="2" s="1"/>
  <c r="S1239" i="2" s="1"/>
  <c r="Q1239" i="2"/>
  <c r="U1239" i="2"/>
  <c r="X1239" i="2" s="1"/>
  <c r="W1239" i="2"/>
  <c r="Y1239" i="2"/>
  <c r="G1240" i="2"/>
  <c r="J1240" i="2"/>
  <c r="M1240" i="2" s="1"/>
  <c r="L1240" i="2"/>
  <c r="O1240" i="2"/>
  <c r="R1240" i="2" s="1"/>
  <c r="Q1240" i="2"/>
  <c r="S1240" i="2"/>
  <c r="U1240" i="2"/>
  <c r="X1240" i="2" s="1"/>
  <c r="Y1240" i="2" s="1"/>
  <c r="W1240" i="2"/>
  <c r="G1241" i="2"/>
  <c r="J1241" i="2"/>
  <c r="M1241" i="2" s="1"/>
  <c r="L1241" i="2"/>
  <c r="O1241" i="2"/>
  <c r="R1241" i="2" s="1"/>
  <c r="Q1241" i="2"/>
  <c r="U1241" i="2"/>
  <c r="X1241" i="2" s="1"/>
  <c r="Y1241" i="2" s="1"/>
  <c r="W1241" i="2"/>
  <c r="G1242" i="2"/>
  <c r="J1242" i="2"/>
  <c r="O1242" i="2"/>
  <c r="S1242" i="2"/>
  <c r="U1242" i="2"/>
  <c r="G1243" i="2"/>
  <c r="J1243" i="2"/>
  <c r="O1243" i="2"/>
  <c r="S1243" i="2"/>
  <c r="U1243" i="2"/>
  <c r="G1244" i="2"/>
  <c r="J1244" i="2"/>
  <c r="M1244" i="2" s="1"/>
  <c r="L1244" i="2"/>
  <c r="O1244" i="2"/>
  <c r="R1244" i="2" s="1"/>
  <c r="Q1244" i="2"/>
  <c r="S1244" i="2"/>
  <c r="U1244" i="2"/>
  <c r="X1244" i="2" s="1"/>
  <c r="W1244" i="2"/>
  <c r="G1245" i="2"/>
  <c r="J1245" i="2"/>
  <c r="M1245" i="2" s="1"/>
  <c r="L1245" i="2"/>
  <c r="O1245" i="2"/>
  <c r="R1245" i="2" s="1"/>
  <c r="Q1245" i="2"/>
  <c r="S1245" i="2"/>
  <c r="U1245" i="2"/>
  <c r="X1245" i="2" s="1"/>
  <c r="Y1245" i="2" s="1"/>
  <c r="W1245" i="2"/>
  <c r="G1246" i="2"/>
  <c r="J1246" i="2"/>
  <c r="M1246" i="2" s="1"/>
  <c r="L1246" i="2"/>
  <c r="O1246" i="2"/>
  <c r="R1246" i="2" s="1"/>
  <c r="S1246" i="2" s="1"/>
  <c r="Q1246" i="2"/>
  <c r="U1246" i="2"/>
  <c r="X1246" i="2" s="1"/>
  <c r="Y1246" i="2" s="1"/>
  <c r="W1246" i="2"/>
  <c r="G1247" i="2"/>
  <c r="J1247" i="2"/>
  <c r="M1247" i="2" s="1"/>
  <c r="L1247" i="2"/>
  <c r="O1247" i="2"/>
  <c r="R1247" i="2" s="1"/>
  <c r="S1247" i="2" s="1"/>
  <c r="Q1247" i="2"/>
  <c r="U1247" i="2"/>
  <c r="X1247" i="2" s="1"/>
  <c r="W1247" i="2"/>
  <c r="G1248" i="2"/>
  <c r="J1248" i="2"/>
  <c r="M1248" i="2" s="1"/>
  <c r="L1248" i="2"/>
  <c r="O1248" i="2"/>
  <c r="R1248" i="2" s="1"/>
  <c r="Q1248" i="2"/>
  <c r="S1248" i="2"/>
  <c r="U1248" i="2"/>
  <c r="X1248" i="2" s="1"/>
  <c r="Y1248" i="2" s="1"/>
  <c r="W1248" i="2"/>
  <c r="G1249" i="2"/>
  <c r="J1249" i="2"/>
  <c r="M1249" i="2" s="1"/>
  <c r="L1249" i="2"/>
  <c r="O1249" i="2"/>
  <c r="R1249" i="2" s="1"/>
  <c r="Q1249" i="2"/>
  <c r="U1249" i="2"/>
  <c r="X1249" i="2" s="1"/>
  <c r="Y1249" i="2" s="1"/>
  <c r="W1249" i="2"/>
  <c r="G1250" i="2"/>
  <c r="J1250" i="2"/>
  <c r="O1250" i="2"/>
  <c r="U1250" i="2"/>
  <c r="G1251" i="2"/>
  <c r="J1251" i="2"/>
  <c r="O1251" i="2"/>
  <c r="U1251" i="2"/>
  <c r="G1252" i="2"/>
  <c r="J1252" i="2"/>
  <c r="M1252" i="2" s="1"/>
  <c r="L1252" i="2"/>
  <c r="O1252" i="2"/>
  <c r="R1252" i="2" s="1"/>
  <c r="Q1252" i="2"/>
  <c r="S1252" i="2"/>
  <c r="U1252" i="2"/>
  <c r="X1252" i="2" s="1"/>
  <c r="W1252" i="2"/>
  <c r="G1253" i="2"/>
  <c r="J1253" i="2"/>
  <c r="M1253" i="2" s="1"/>
  <c r="L1253" i="2"/>
  <c r="O1253" i="2"/>
  <c r="R1253" i="2" s="1"/>
  <c r="S1253" i="2" s="1"/>
  <c r="Q1253" i="2"/>
  <c r="U1253" i="2"/>
  <c r="X1253" i="2" s="1"/>
  <c r="Y1253" i="2" s="1"/>
  <c r="W1253" i="2"/>
  <c r="G1254" i="2"/>
  <c r="J1254" i="2"/>
  <c r="M1254" i="2" s="1"/>
  <c r="L1254" i="2"/>
  <c r="O1254" i="2"/>
  <c r="R1254" i="2" s="1"/>
  <c r="S1254" i="2" s="1"/>
  <c r="Q1254" i="2"/>
  <c r="U1254" i="2"/>
  <c r="X1254" i="2" s="1"/>
  <c r="W1254" i="2"/>
  <c r="G1255" i="2"/>
  <c r="J1255" i="2"/>
  <c r="M1255" i="2" s="1"/>
  <c r="L1255" i="2"/>
  <c r="O1255" i="2"/>
  <c r="R1255" i="2" s="1"/>
  <c r="S1255" i="2" s="1"/>
  <c r="Q1255" i="2"/>
  <c r="U1255" i="2"/>
  <c r="X1255" i="2" s="1"/>
  <c r="W1255" i="2"/>
  <c r="G1256" i="2"/>
  <c r="J1256" i="2"/>
  <c r="M1256" i="2" s="1"/>
  <c r="L1256" i="2"/>
  <c r="O1256" i="2"/>
  <c r="R1256" i="2" s="1"/>
  <c r="Q1256" i="2"/>
  <c r="S1256" i="2"/>
  <c r="U1256" i="2"/>
  <c r="X1256" i="2" s="1"/>
  <c r="W1256" i="2"/>
  <c r="Y1256" i="2"/>
  <c r="G1257" i="2"/>
  <c r="J1257" i="2"/>
  <c r="M1257" i="2" s="1"/>
  <c r="L1257" i="2"/>
  <c r="O1257" i="2"/>
  <c r="R1257" i="2" s="1"/>
  <c r="Q1257" i="2"/>
  <c r="U1257" i="2"/>
  <c r="W1257" i="2"/>
  <c r="X1257" i="2"/>
  <c r="Y1257" i="2"/>
  <c r="G1258" i="2"/>
  <c r="J1258" i="2"/>
  <c r="O1258" i="2"/>
  <c r="U1258" i="2"/>
  <c r="G1259" i="2"/>
  <c r="J1259" i="2"/>
  <c r="O1259" i="2"/>
  <c r="U1259" i="2"/>
  <c r="G1260" i="2"/>
  <c r="J1260" i="2"/>
  <c r="M1260" i="2" s="1"/>
  <c r="L1260" i="2"/>
  <c r="O1260" i="2"/>
  <c r="R1260" i="2" s="1"/>
  <c r="Q1260" i="2"/>
  <c r="S1260" i="2"/>
  <c r="U1260" i="2"/>
  <c r="X1260" i="2" s="1"/>
  <c r="W1260" i="2"/>
  <c r="Y1260" i="2"/>
  <c r="G1261" i="2"/>
  <c r="J1261" i="2"/>
  <c r="M1261" i="2" s="1"/>
  <c r="L1261" i="2"/>
  <c r="O1261" i="2"/>
  <c r="R1261" i="2" s="1"/>
  <c r="S1261" i="2" s="1"/>
  <c r="Q1261" i="2"/>
  <c r="U1261" i="2"/>
  <c r="X1261" i="2" s="1"/>
  <c r="W1261" i="2"/>
  <c r="Y1261" i="2"/>
  <c r="G1262" i="2"/>
  <c r="J1262" i="2"/>
  <c r="M1262" i="2" s="1"/>
  <c r="L1262" i="2"/>
  <c r="O1262" i="2"/>
  <c r="Q1262" i="2"/>
  <c r="R1262" i="2"/>
  <c r="S1262" i="2"/>
  <c r="U1262" i="2"/>
  <c r="X1262" i="2" s="1"/>
  <c r="W1262" i="2"/>
  <c r="G1263" i="2"/>
  <c r="J1263" i="2"/>
  <c r="M1263" i="2" s="1"/>
  <c r="L1263" i="2"/>
  <c r="O1263" i="2"/>
  <c r="R1263" i="2" s="1"/>
  <c r="Q1263" i="2"/>
  <c r="S1263" i="2"/>
  <c r="U1263" i="2"/>
  <c r="X1263" i="2" s="1"/>
  <c r="W1263" i="2"/>
  <c r="G1264" i="2"/>
  <c r="J1264" i="2"/>
  <c r="M1264" i="2" s="1"/>
  <c r="L1264" i="2"/>
  <c r="O1264" i="2"/>
  <c r="R1264" i="2" s="1"/>
  <c r="Q1264" i="2"/>
  <c r="S1264" i="2"/>
  <c r="U1264" i="2"/>
  <c r="X1264" i="2" s="1"/>
  <c r="Y1264" i="2" s="1"/>
  <c r="W1264" i="2"/>
  <c r="G1265" i="2"/>
  <c r="J1265" i="2"/>
  <c r="M1265" i="2" s="1"/>
  <c r="L1265" i="2"/>
  <c r="O1265" i="2"/>
  <c r="R1265" i="2" s="1"/>
  <c r="Q1265" i="2"/>
  <c r="U1265" i="2"/>
  <c r="W1265" i="2"/>
  <c r="X1265" i="2"/>
  <c r="Y1265" i="2"/>
  <c r="G1266" i="2"/>
  <c r="J1266" i="2"/>
  <c r="M1266" i="2" s="1"/>
  <c r="L1266" i="2"/>
  <c r="O1266" i="2"/>
  <c r="U1266" i="2"/>
  <c r="G1267" i="2"/>
  <c r="J1267" i="2"/>
  <c r="O1267" i="2"/>
  <c r="S1267" i="2"/>
  <c r="U1267" i="2"/>
  <c r="G1268" i="2"/>
  <c r="J1268" i="2"/>
  <c r="M1268" i="2" s="1"/>
  <c r="L1268" i="2"/>
  <c r="O1268" i="2"/>
  <c r="R1268" i="2" s="1"/>
  <c r="Q1268" i="2"/>
  <c r="S1268" i="2"/>
  <c r="U1268" i="2"/>
  <c r="X1268" i="2" s="1"/>
  <c r="W1268" i="2"/>
  <c r="G1269" i="2"/>
  <c r="J1269" i="2"/>
  <c r="M1269" i="2" s="1"/>
  <c r="L1269" i="2"/>
  <c r="O1269" i="2"/>
  <c r="R1269" i="2" s="1"/>
  <c r="Q1269" i="2"/>
  <c r="S1269" i="2"/>
  <c r="U1269" i="2"/>
  <c r="X1269" i="2" s="1"/>
  <c r="W1269" i="2"/>
  <c r="Y1269" i="2"/>
  <c r="G1270" i="2"/>
  <c r="J1270" i="2"/>
  <c r="L1270" i="2"/>
  <c r="M1270" i="2"/>
  <c r="O1270" i="2"/>
  <c r="R1270" i="2" s="1"/>
  <c r="S1270" i="2" s="1"/>
  <c r="Q1270" i="2"/>
  <c r="U1270" i="2"/>
  <c r="X1270" i="2" s="1"/>
  <c r="Y1270" i="2" s="1"/>
  <c r="W1270" i="2"/>
  <c r="G1271" i="2"/>
  <c r="J1271" i="2"/>
  <c r="M1271" i="2" s="1"/>
  <c r="L1271" i="2"/>
  <c r="O1271" i="2"/>
  <c r="R1271" i="2" s="1"/>
  <c r="S1271" i="2" s="1"/>
  <c r="Q1271" i="2"/>
  <c r="U1271" i="2"/>
  <c r="X1271" i="2" s="1"/>
  <c r="Y1271" i="2" s="1"/>
  <c r="W1271" i="2"/>
  <c r="G1272" i="2"/>
  <c r="J1272" i="2"/>
  <c r="M1272" i="2" s="1"/>
  <c r="L1272" i="2"/>
  <c r="O1272" i="2"/>
  <c r="Q1272" i="2"/>
  <c r="R1272" i="2"/>
  <c r="S1272" i="2"/>
  <c r="U1272" i="2"/>
  <c r="X1272" i="2" s="1"/>
  <c r="W1272" i="2"/>
  <c r="G1273" i="2"/>
  <c r="J1273" i="2"/>
  <c r="M1273" i="2" s="1"/>
  <c r="L1273" i="2"/>
  <c r="O1273" i="2"/>
  <c r="R1273" i="2" s="1"/>
  <c r="Q1273" i="2"/>
  <c r="S1273" i="2"/>
  <c r="U1273" i="2"/>
  <c r="X1273" i="2" s="1"/>
  <c r="W1273" i="2"/>
  <c r="Y1273" i="2"/>
  <c r="G1274" i="2"/>
  <c r="J1274" i="2"/>
  <c r="O1274" i="2"/>
  <c r="U1274" i="2"/>
  <c r="X1274" i="2" s="1"/>
  <c r="Y1274" i="2" s="1"/>
  <c r="G1275" i="2"/>
  <c r="J1275" i="2"/>
  <c r="O1275" i="2"/>
  <c r="S1275" i="2"/>
  <c r="U1275" i="2"/>
  <c r="X1275" i="2" s="1"/>
  <c r="G1276" i="2"/>
  <c r="J1276" i="2"/>
  <c r="M1276" i="2" s="1"/>
  <c r="L1276" i="2"/>
  <c r="O1276" i="2"/>
  <c r="R1276" i="2" s="1"/>
  <c r="S1276" i="2" s="1"/>
  <c r="Q1276" i="2"/>
  <c r="U1276" i="2"/>
  <c r="X1276" i="2" s="1"/>
  <c r="W1276" i="2"/>
  <c r="G1277" i="2"/>
  <c r="J1277" i="2"/>
  <c r="M1277" i="2" s="1"/>
  <c r="L1277" i="2"/>
  <c r="O1277" i="2"/>
  <c r="R1277" i="2" s="1"/>
  <c r="S1277" i="2" s="1"/>
  <c r="Q1277" i="2"/>
  <c r="U1277" i="2"/>
  <c r="X1277" i="2" s="1"/>
  <c r="Y1277" i="2" s="1"/>
  <c r="W1277" i="2"/>
  <c r="G1278" i="2"/>
  <c r="J1278" i="2"/>
  <c r="M1278" i="2" s="1"/>
  <c r="L1278" i="2"/>
  <c r="O1278" i="2"/>
  <c r="R1278" i="2" s="1"/>
  <c r="Q1278" i="2"/>
  <c r="S1278" i="2"/>
  <c r="U1278" i="2"/>
  <c r="X1278" i="2" s="1"/>
  <c r="W1278" i="2"/>
  <c r="G1279" i="2"/>
  <c r="J1279" i="2"/>
  <c r="M1279" i="2" s="1"/>
  <c r="L1279" i="2"/>
  <c r="O1279" i="2"/>
  <c r="R1279" i="2" s="1"/>
  <c r="Q1279" i="2"/>
  <c r="S1279" i="2"/>
  <c r="U1279" i="2"/>
  <c r="X1279" i="2" s="1"/>
  <c r="W1279" i="2"/>
  <c r="Y1279" i="2"/>
  <c r="G1280" i="2"/>
  <c r="J1280" i="2"/>
  <c r="L1280" i="2"/>
  <c r="M1280" i="2"/>
  <c r="O1280" i="2"/>
  <c r="R1280" i="2" s="1"/>
  <c r="Q1280" i="2"/>
  <c r="S1280" i="2"/>
  <c r="U1280" i="2"/>
  <c r="X1280" i="2" s="1"/>
  <c r="W1280" i="2"/>
  <c r="G1281" i="2"/>
  <c r="J1281" i="2"/>
  <c r="M1281" i="2" s="1"/>
  <c r="L1281" i="2"/>
  <c r="O1281" i="2"/>
  <c r="R1281" i="2" s="1"/>
  <c r="Q1281" i="2"/>
  <c r="U1281" i="2"/>
  <c r="X1281" i="2" s="1"/>
  <c r="W1281" i="2"/>
  <c r="Y1281" i="2"/>
  <c r="G1282" i="2"/>
  <c r="J1282" i="2"/>
  <c r="O1282" i="2"/>
  <c r="U1282" i="2"/>
  <c r="G1283" i="2"/>
  <c r="J1283" i="2"/>
  <c r="O1283" i="2"/>
  <c r="S1283" i="2"/>
  <c r="U1283" i="2"/>
  <c r="G1284" i="2"/>
  <c r="J1284" i="2"/>
  <c r="M1284" i="2" s="1"/>
  <c r="L1284" i="2"/>
  <c r="O1284" i="2"/>
  <c r="R1284" i="2" s="1"/>
  <c r="Q1284" i="2"/>
  <c r="S1284" i="2"/>
  <c r="U1284" i="2"/>
  <c r="X1284" i="2" s="1"/>
  <c r="W1284" i="2"/>
  <c r="G1285" i="2"/>
  <c r="J1285" i="2"/>
  <c r="M1285" i="2" s="1"/>
  <c r="L1285" i="2"/>
  <c r="O1285" i="2"/>
  <c r="R1285" i="2" s="1"/>
  <c r="S1285" i="2" s="1"/>
  <c r="Q1285" i="2"/>
  <c r="U1285" i="2"/>
  <c r="X1285" i="2" s="1"/>
  <c r="W1285" i="2"/>
  <c r="Y1285" i="2"/>
  <c r="G1286" i="2"/>
  <c r="J1286" i="2"/>
  <c r="M1286" i="2" s="1"/>
  <c r="L1286" i="2"/>
  <c r="O1286" i="2"/>
  <c r="R1286" i="2" s="1"/>
  <c r="S1286" i="2" s="1"/>
  <c r="Q1286" i="2"/>
  <c r="U1286" i="2"/>
  <c r="X1286" i="2" s="1"/>
  <c r="W1286" i="2"/>
  <c r="G1287" i="2"/>
  <c r="J1287" i="2"/>
  <c r="M1287" i="2" s="1"/>
  <c r="L1287" i="2"/>
  <c r="O1287" i="2"/>
  <c r="R1287" i="2" s="1"/>
  <c r="S1287" i="2" s="1"/>
  <c r="Q1287" i="2"/>
  <c r="U1287" i="2"/>
  <c r="X1287" i="2" s="1"/>
  <c r="W1287" i="2"/>
  <c r="G1288" i="2"/>
  <c r="J1288" i="2"/>
  <c r="M1288" i="2" s="1"/>
  <c r="L1288" i="2"/>
  <c r="O1288" i="2"/>
  <c r="R1288" i="2" s="1"/>
  <c r="Q1288" i="2"/>
  <c r="S1288" i="2"/>
  <c r="U1288" i="2"/>
  <c r="X1288" i="2" s="1"/>
  <c r="W1288" i="2"/>
  <c r="G1289" i="2"/>
  <c r="J1289" i="2"/>
  <c r="M1289" i="2" s="1"/>
  <c r="L1289" i="2"/>
  <c r="O1289" i="2"/>
  <c r="R1289" i="2" s="1"/>
  <c r="Q1289" i="2"/>
  <c r="U1289" i="2"/>
  <c r="X1289" i="2" s="1"/>
  <c r="W1289" i="2"/>
  <c r="Y1289" i="2"/>
  <c r="G1290" i="2"/>
  <c r="J1290" i="2"/>
  <c r="O1290" i="2"/>
  <c r="U1290" i="2"/>
  <c r="X1290" i="2" s="1"/>
  <c r="Y1290" i="2" s="1"/>
  <c r="G1291" i="2"/>
  <c r="J1291" i="2"/>
  <c r="O1291" i="2"/>
  <c r="U1291" i="2"/>
  <c r="G1292" i="2"/>
  <c r="J1292" i="2"/>
  <c r="M1292" i="2" s="1"/>
  <c r="L1292" i="2"/>
  <c r="O1292" i="2"/>
  <c r="R1292" i="2" s="1"/>
  <c r="S1292" i="2" s="1"/>
  <c r="Q1292" i="2"/>
  <c r="U1292" i="2"/>
  <c r="X1292" i="2" s="1"/>
  <c r="Y1292" i="2" s="1"/>
  <c r="W1292" i="2"/>
  <c r="G1293" i="2"/>
  <c r="J1293" i="2"/>
  <c r="M1293" i="2" s="1"/>
  <c r="L1293" i="2"/>
  <c r="O1293" i="2"/>
  <c r="R1293" i="2" s="1"/>
  <c r="S1293" i="2" s="1"/>
  <c r="Q1293" i="2"/>
  <c r="U1293" i="2"/>
  <c r="X1293" i="2" s="1"/>
  <c r="Y1293" i="2" s="1"/>
  <c r="W1293" i="2"/>
  <c r="G1294" i="2"/>
  <c r="J1294" i="2"/>
  <c r="L1294" i="2"/>
  <c r="M1294" i="2"/>
  <c r="O1294" i="2"/>
  <c r="R1294" i="2" s="1"/>
  <c r="S1294" i="2" s="1"/>
  <c r="Q1294" i="2"/>
  <c r="U1294" i="2"/>
  <c r="X1294" i="2" s="1"/>
  <c r="W1294" i="2"/>
  <c r="G1295" i="2"/>
  <c r="J1295" i="2"/>
  <c r="M1295" i="2" s="1"/>
  <c r="L1295" i="2"/>
  <c r="O1295" i="2"/>
  <c r="R1295" i="2" s="1"/>
  <c r="Q1295" i="2"/>
  <c r="S1295" i="2"/>
  <c r="U1295" i="2"/>
  <c r="W1295" i="2"/>
  <c r="X1295" i="2"/>
  <c r="G1296" i="2"/>
  <c r="J1296" i="2"/>
  <c r="M1296" i="2" s="1"/>
  <c r="L1296" i="2"/>
  <c r="O1296" i="2"/>
  <c r="Q1296" i="2"/>
  <c r="R1296" i="2"/>
  <c r="S1296" i="2" s="1"/>
  <c r="U1296" i="2"/>
  <c r="X1296" i="2" s="1"/>
  <c r="Y1296" i="2" s="1"/>
  <c r="W1296" i="2"/>
  <c r="G1297" i="2"/>
  <c r="J1297" i="2"/>
  <c r="M1297" i="2" s="1"/>
  <c r="L1297" i="2"/>
  <c r="O1297" i="2"/>
  <c r="R1297" i="2" s="1"/>
  <c r="Q1297" i="2"/>
  <c r="U1297" i="2"/>
  <c r="X1297" i="2" s="1"/>
  <c r="W1297" i="2"/>
  <c r="Y1297" i="2"/>
  <c r="G1298" i="2"/>
  <c r="J1298" i="2"/>
  <c r="O1298" i="2"/>
  <c r="U1298" i="2"/>
  <c r="G1299" i="2"/>
  <c r="J1299" i="2"/>
  <c r="O1299" i="2"/>
  <c r="U1299" i="2"/>
  <c r="G1300" i="2"/>
  <c r="J1300" i="2"/>
  <c r="M1300" i="2" s="1"/>
  <c r="L1300" i="2"/>
  <c r="O1300" i="2"/>
  <c r="R1300" i="2" s="1"/>
  <c r="Q1300" i="2"/>
  <c r="S1300" i="2"/>
  <c r="U1300" i="2"/>
  <c r="X1300" i="2" s="1"/>
  <c r="Y1300" i="2" s="1"/>
  <c r="W1300" i="2"/>
  <c r="G1301" i="2"/>
  <c r="J1301" i="2"/>
  <c r="M1301" i="2" s="1"/>
  <c r="L1301" i="2"/>
  <c r="O1301" i="2"/>
  <c r="R1301" i="2" s="1"/>
  <c r="Q1301" i="2"/>
  <c r="S1301" i="2"/>
  <c r="U1301" i="2"/>
  <c r="X1301" i="2" s="1"/>
  <c r="Y1301" i="2" s="1"/>
  <c r="W1301" i="2"/>
  <c r="G1302" i="2"/>
  <c r="J1302" i="2"/>
  <c r="M1302" i="2" s="1"/>
  <c r="L1302" i="2"/>
  <c r="O1302" i="2"/>
  <c r="R1302" i="2" s="1"/>
  <c r="S1302" i="2" s="1"/>
  <c r="Q1302" i="2"/>
  <c r="U1302" i="2"/>
  <c r="X1302" i="2" s="1"/>
  <c r="Y1302" i="2" s="1"/>
  <c r="W1302" i="2"/>
  <c r="G1303" i="2"/>
  <c r="J1303" i="2"/>
  <c r="M1303" i="2" s="1"/>
  <c r="L1303" i="2"/>
  <c r="O1303" i="2"/>
  <c r="R1303" i="2" s="1"/>
  <c r="S1303" i="2" s="1"/>
  <c r="Q1303" i="2"/>
  <c r="U1303" i="2"/>
  <c r="X1303" i="2" s="1"/>
  <c r="W1303" i="2"/>
  <c r="G1304" i="2"/>
  <c r="J1304" i="2"/>
  <c r="M1304" i="2" s="1"/>
  <c r="L1304" i="2"/>
  <c r="O1304" i="2"/>
  <c r="R1304" i="2" s="1"/>
  <c r="Q1304" i="2"/>
  <c r="S1304" i="2"/>
  <c r="U1304" i="2"/>
  <c r="X1304" i="2" s="1"/>
  <c r="W1304" i="2"/>
  <c r="G1305" i="2"/>
  <c r="J1305" i="2"/>
  <c r="M1305" i="2" s="1"/>
  <c r="L1305" i="2"/>
  <c r="O1305" i="2"/>
  <c r="R1305" i="2" s="1"/>
  <c r="Q1305" i="2"/>
  <c r="U1305" i="2"/>
  <c r="X1305" i="2" s="1"/>
  <c r="Y1305" i="2" s="1"/>
  <c r="W1305" i="2"/>
  <c r="G1306" i="2"/>
  <c r="J1306" i="2"/>
  <c r="L1306" i="2"/>
  <c r="O1306" i="2"/>
  <c r="R1306" i="2" s="1"/>
  <c r="U1306" i="2"/>
  <c r="Y1306" i="2"/>
  <c r="G1307" i="2"/>
  <c r="J1307" i="2"/>
  <c r="O1307" i="2"/>
  <c r="S1307" i="2"/>
  <c r="U1307" i="2"/>
  <c r="G1308" i="2"/>
  <c r="J1308" i="2"/>
  <c r="M1308" i="2" s="1"/>
  <c r="L1308" i="2"/>
  <c r="O1308" i="2"/>
  <c r="R1308" i="2" s="1"/>
  <c r="Q1308" i="2"/>
  <c r="S1308" i="2"/>
  <c r="U1308" i="2"/>
  <c r="X1308" i="2" s="1"/>
  <c r="W1308" i="2"/>
  <c r="G1309" i="2"/>
  <c r="J1309" i="2"/>
  <c r="M1309" i="2" s="1"/>
  <c r="L1309" i="2"/>
  <c r="O1309" i="2"/>
  <c r="R1309" i="2" s="1"/>
  <c r="S1309" i="2" s="1"/>
  <c r="Q1309" i="2"/>
  <c r="U1309" i="2"/>
  <c r="X1309" i="2" s="1"/>
  <c r="W1309" i="2"/>
  <c r="Y1309" i="2"/>
  <c r="G1310" i="2"/>
  <c r="J1310" i="2"/>
  <c r="M1310" i="2" s="1"/>
  <c r="L1310" i="2"/>
  <c r="O1310" i="2"/>
  <c r="R1310" i="2" s="1"/>
  <c r="S1310" i="2" s="1"/>
  <c r="Q1310" i="2"/>
  <c r="U1310" i="2"/>
  <c r="X1310" i="2" s="1"/>
  <c r="W1310" i="2"/>
  <c r="G1311" i="2"/>
  <c r="J1311" i="2"/>
  <c r="M1311" i="2" s="1"/>
  <c r="L1311" i="2"/>
  <c r="O1311" i="2"/>
  <c r="R1311" i="2" s="1"/>
  <c r="Q1311" i="2"/>
  <c r="S1311" i="2"/>
  <c r="U1311" i="2"/>
  <c r="X1311" i="2" s="1"/>
  <c r="W1311" i="2"/>
  <c r="G1312" i="2"/>
  <c r="J1312" i="2"/>
  <c r="M1312" i="2" s="1"/>
  <c r="L1312" i="2"/>
  <c r="O1312" i="2"/>
  <c r="R1312" i="2" s="1"/>
  <c r="S1312" i="2" s="1"/>
  <c r="Q1312" i="2"/>
  <c r="U1312" i="2"/>
  <c r="X1312" i="2" s="1"/>
  <c r="W1312" i="2"/>
  <c r="Y1312" i="2"/>
  <c r="G1313" i="2"/>
  <c r="J1313" i="2"/>
  <c r="M1313" i="2" s="1"/>
  <c r="L1313" i="2"/>
  <c r="O1313" i="2"/>
  <c r="R1313" i="2" s="1"/>
  <c r="Q1313" i="2"/>
  <c r="U1313" i="2"/>
  <c r="W1313" i="2"/>
  <c r="X1313" i="2"/>
  <c r="Y1313" i="2" s="1"/>
  <c r="G1314" i="2"/>
  <c r="J1314" i="2"/>
  <c r="O1314" i="2"/>
  <c r="U1314" i="2"/>
  <c r="G1315" i="2"/>
  <c r="J1315" i="2"/>
  <c r="O1315" i="2"/>
  <c r="S1315" i="2"/>
  <c r="U1315" i="2"/>
  <c r="G1316" i="2"/>
  <c r="J1316" i="2"/>
  <c r="M1316" i="2" s="1"/>
  <c r="L1316" i="2"/>
  <c r="O1316" i="2"/>
  <c r="R1316" i="2" s="1"/>
  <c r="S1316" i="2" s="1"/>
  <c r="Q1316" i="2"/>
  <c r="U1316" i="2"/>
  <c r="X1316" i="2" s="1"/>
  <c r="W1316" i="2"/>
  <c r="Y1316" i="2"/>
  <c r="G1317" i="2"/>
  <c r="J1317" i="2"/>
  <c r="M1317" i="2" s="1"/>
  <c r="L1317" i="2"/>
  <c r="O1317" i="2"/>
  <c r="R1317" i="2" s="1"/>
  <c r="S1317" i="2" s="1"/>
  <c r="Q1317" i="2"/>
  <c r="U1317" i="2"/>
  <c r="X1317" i="2" s="1"/>
  <c r="W1317" i="2"/>
  <c r="Y1317" i="2"/>
  <c r="G1318" i="2"/>
  <c r="J1318" i="2"/>
  <c r="M1318" i="2" s="1"/>
  <c r="L1318" i="2"/>
  <c r="O1318" i="2"/>
  <c r="R1318" i="2" s="1"/>
  <c r="S1318" i="2" s="1"/>
  <c r="Q1318" i="2"/>
  <c r="U1318" i="2"/>
  <c r="X1318" i="2" s="1"/>
  <c r="W1318" i="2"/>
  <c r="Y1318" i="2"/>
  <c r="G1319" i="2"/>
  <c r="J1319" i="2"/>
  <c r="M1319" i="2" s="1"/>
  <c r="L1319" i="2"/>
  <c r="O1319" i="2"/>
  <c r="R1319" i="2" s="1"/>
  <c r="S1319" i="2" s="1"/>
  <c r="Q1319" i="2"/>
  <c r="U1319" i="2"/>
  <c r="X1319" i="2" s="1"/>
  <c r="W1319" i="2"/>
  <c r="G1320" i="2"/>
  <c r="J1320" i="2"/>
  <c r="M1320" i="2" s="1"/>
  <c r="L1320" i="2"/>
  <c r="O1320" i="2"/>
  <c r="Q1320" i="2"/>
  <c r="R1320" i="2"/>
  <c r="S1320" i="2" s="1"/>
  <c r="U1320" i="2"/>
  <c r="X1320" i="2" s="1"/>
  <c r="W1320" i="2"/>
  <c r="G1321" i="2"/>
  <c r="J1321" i="2"/>
  <c r="M1321" i="2" s="1"/>
  <c r="L1321" i="2"/>
  <c r="O1321" i="2"/>
  <c r="R1321" i="2" s="1"/>
  <c r="Q1321" i="2"/>
  <c r="U1321" i="2"/>
  <c r="X1321" i="2" s="1"/>
  <c r="W1321" i="2"/>
  <c r="Y1321" i="2"/>
  <c r="G1322" i="2"/>
  <c r="J1322" i="2"/>
  <c r="O1322" i="2"/>
  <c r="U1322" i="2"/>
  <c r="G1323" i="2"/>
  <c r="J1323" i="2"/>
  <c r="O1323" i="2"/>
  <c r="U1323" i="2"/>
  <c r="G1324" i="2"/>
  <c r="J1324" i="2"/>
  <c r="M1324" i="2" s="1"/>
  <c r="L1324" i="2"/>
  <c r="O1324" i="2"/>
  <c r="R1324" i="2" s="1"/>
  <c r="S1324" i="2" s="1"/>
  <c r="Q1324" i="2"/>
  <c r="U1324" i="2"/>
  <c r="X1324" i="2" s="1"/>
  <c r="W1324" i="2"/>
  <c r="G1325" i="2"/>
  <c r="J1325" i="2"/>
  <c r="M1325" i="2" s="1"/>
  <c r="L1325" i="2"/>
  <c r="O1325" i="2"/>
  <c r="R1325" i="2" s="1"/>
  <c r="S1325" i="2" s="1"/>
  <c r="Q1325" i="2"/>
  <c r="U1325" i="2"/>
  <c r="X1325" i="2" s="1"/>
  <c r="Y1325" i="2" s="1"/>
  <c r="W1325" i="2"/>
  <c r="G1326" i="2"/>
  <c r="J1326" i="2"/>
  <c r="M1326" i="2" s="1"/>
  <c r="L1326" i="2"/>
  <c r="O1326" i="2"/>
  <c r="R1326" i="2" s="1"/>
  <c r="S1326" i="2" s="1"/>
  <c r="Q1326" i="2"/>
  <c r="U1326" i="2"/>
  <c r="X1326" i="2" s="1"/>
  <c r="W1326" i="2"/>
  <c r="G1327" i="2"/>
  <c r="J1327" i="2"/>
  <c r="M1327" i="2" s="1"/>
  <c r="L1327" i="2"/>
  <c r="O1327" i="2"/>
  <c r="R1327" i="2" s="1"/>
  <c r="S1327" i="2" s="1"/>
  <c r="Q1327" i="2"/>
  <c r="U1327" i="2"/>
  <c r="X1327" i="2" s="1"/>
  <c r="W1327" i="2"/>
  <c r="G1328" i="2"/>
  <c r="J1328" i="2"/>
  <c r="M1328" i="2" s="1"/>
  <c r="L1328" i="2"/>
  <c r="O1328" i="2"/>
  <c r="R1328" i="2" s="1"/>
  <c r="S1328" i="2" s="1"/>
  <c r="Q1328" i="2"/>
  <c r="U1328" i="2"/>
  <c r="X1328" i="2" s="1"/>
  <c r="W1328" i="2"/>
  <c r="G1329" i="2"/>
  <c r="J1329" i="2"/>
  <c r="M1329" i="2" s="1"/>
  <c r="L1329" i="2"/>
  <c r="O1329" i="2"/>
  <c r="R1329" i="2" s="1"/>
  <c r="Q1329" i="2"/>
  <c r="U1329" i="2"/>
  <c r="X1329" i="2" s="1"/>
  <c r="Y1329" i="2" s="1"/>
  <c r="W1329" i="2"/>
  <c r="G1330" i="2"/>
  <c r="J1330" i="2"/>
  <c r="O1330" i="2"/>
  <c r="U1330" i="2"/>
  <c r="W1330" i="2"/>
  <c r="G1331" i="2"/>
  <c r="J1331" i="2"/>
  <c r="O1331" i="2"/>
  <c r="U1331" i="2"/>
  <c r="G1332" i="2"/>
  <c r="J1332" i="2"/>
  <c r="M1332" i="2" s="1"/>
  <c r="L1332" i="2"/>
  <c r="O1332" i="2"/>
  <c r="R1332" i="2" s="1"/>
  <c r="S1332" i="2" s="1"/>
  <c r="Q1332" i="2"/>
  <c r="U1332" i="2"/>
  <c r="X1332" i="2" s="1"/>
  <c r="W1332" i="2"/>
  <c r="G1333" i="2"/>
  <c r="J1333" i="2"/>
  <c r="M1333" i="2" s="1"/>
  <c r="L1333" i="2"/>
  <c r="O1333" i="2"/>
  <c r="R1333" i="2" s="1"/>
  <c r="S1333" i="2" s="1"/>
  <c r="Q1333" i="2"/>
  <c r="U1333" i="2"/>
  <c r="X1333" i="2" s="1"/>
  <c r="W1333" i="2"/>
  <c r="Y1333" i="2"/>
  <c r="G1334" i="2"/>
  <c r="J1334" i="2"/>
  <c r="M1334" i="2" s="1"/>
  <c r="L1334" i="2"/>
  <c r="O1334" i="2"/>
  <c r="R1334" i="2" s="1"/>
  <c r="S1334" i="2" s="1"/>
  <c r="Q1334" i="2"/>
  <c r="U1334" i="2"/>
  <c r="X1334" i="2" s="1"/>
  <c r="W1334" i="2"/>
  <c r="G1335" i="2"/>
  <c r="J1335" i="2"/>
  <c r="M1335" i="2" s="1"/>
  <c r="L1335" i="2"/>
  <c r="O1335" i="2"/>
  <c r="R1335" i="2" s="1"/>
  <c r="S1335" i="2" s="1"/>
  <c r="Q1335" i="2"/>
  <c r="U1335" i="2"/>
  <c r="X1335" i="2" s="1"/>
  <c r="W1335" i="2"/>
  <c r="G1336" i="2"/>
  <c r="J1336" i="2"/>
  <c r="M1336" i="2" s="1"/>
  <c r="L1336" i="2"/>
  <c r="O1336" i="2"/>
  <c r="R1336" i="2" s="1"/>
  <c r="Q1336" i="2"/>
  <c r="S1336" i="2"/>
  <c r="U1336" i="2"/>
  <c r="X1336" i="2" s="1"/>
  <c r="Y1336" i="2" s="1"/>
  <c r="W1336" i="2"/>
  <c r="G1337" i="2"/>
  <c r="J1337" i="2"/>
  <c r="M1337" i="2" s="1"/>
  <c r="L1337" i="2"/>
  <c r="O1337" i="2"/>
  <c r="R1337" i="2" s="1"/>
  <c r="Q1337" i="2"/>
  <c r="S1337" i="2"/>
  <c r="U1337" i="2"/>
  <c r="X1337" i="2" s="1"/>
  <c r="W1337" i="2"/>
  <c r="Y1337" i="2"/>
  <c r="G1338" i="2"/>
  <c r="J1338" i="2"/>
  <c r="O1338" i="2"/>
  <c r="U1338" i="2"/>
  <c r="G1339" i="2"/>
  <c r="J1339" i="2"/>
  <c r="O1339" i="2"/>
  <c r="U1339" i="2"/>
  <c r="G1340" i="2"/>
  <c r="J1340" i="2"/>
  <c r="M1340" i="2" s="1"/>
  <c r="L1340" i="2"/>
  <c r="O1340" i="2"/>
  <c r="R1340" i="2" s="1"/>
  <c r="Q1340" i="2"/>
  <c r="S1340" i="2"/>
  <c r="U1340" i="2"/>
  <c r="X1340" i="2" s="1"/>
  <c r="W1340" i="2"/>
  <c r="G1341" i="2"/>
  <c r="J1341" i="2"/>
  <c r="M1341" i="2" s="1"/>
  <c r="L1341" i="2"/>
  <c r="O1341" i="2"/>
  <c r="R1341" i="2" s="1"/>
  <c r="S1341" i="2" s="1"/>
  <c r="Q1341" i="2"/>
  <c r="U1341" i="2"/>
  <c r="X1341" i="2" s="1"/>
  <c r="W1341" i="2"/>
  <c r="Y1341" i="2"/>
  <c r="G1342" i="2"/>
  <c r="J1342" i="2"/>
  <c r="M1342" i="2" s="1"/>
  <c r="L1342" i="2"/>
  <c r="O1342" i="2"/>
  <c r="R1342" i="2" s="1"/>
  <c r="S1342" i="2" s="1"/>
  <c r="Q1342" i="2"/>
  <c r="U1342" i="2"/>
  <c r="X1342" i="2" s="1"/>
  <c r="W1342" i="2"/>
  <c r="G1343" i="2"/>
  <c r="J1343" i="2"/>
  <c r="M1343" i="2" s="1"/>
  <c r="L1343" i="2"/>
  <c r="O1343" i="2"/>
  <c r="R1343" i="2" s="1"/>
  <c r="Q1343" i="2"/>
  <c r="S1343" i="2"/>
  <c r="U1343" i="2"/>
  <c r="X1343" i="2" s="1"/>
  <c r="W1343" i="2"/>
  <c r="G1344" i="2"/>
  <c r="J1344" i="2"/>
  <c r="M1344" i="2" s="1"/>
  <c r="L1344" i="2"/>
  <c r="O1344" i="2"/>
  <c r="R1344" i="2" s="1"/>
  <c r="Q1344" i="2"/>
  <c r="S1344" i="2"/>
  <c r="U1344" i="2"/>
  <c r="X1344" i="2" s="1"/>
  <c r="W1344" i="2"/>
  <c r="G1345" i="2"/>
  <c r="J1345" i="2"/>
  <c r="M1345" i="2" s="1"/>
  <c r="L1345" i="2"/>
  <c r="O1345" i="2"/>
  <c r="R1345" i="2" s="1"/>
  <c r="Q1345" i="2"/>
  <c r="U1345" i="2"/>
  <c r="X1345" i="2" s="1"/>
  <c r="W1345" i="2"/>
  <c r="Y1345" i="2"/>
  <c r="G1346" i="2"/>
  <c r="J1346" i="2"/>
  <c r="O1346" i="2"/>
  <c r="U1346" i="2"/>
  <c r="W1346" i="2"/>
  <c r="G1347" i="2"/>
  <c r="J1347" i="2"/>
  <c r="O1347" i="2"/>
  <c r="U1347" i="2"/>
  <c r="G1348" i="2"/>
  <c r="J1348" i="2"/>
  <c r="M1348" i="2" s="1"/>
  <c r="L1348" i="2"/>
  <c r="O1348" i="2"/>
  <c r="R1348" i="2" s="1"/>
  <c r="Q1348" i="2"/>
  <c r="S1348" i="2"/>
  <c r="U1348" i="2"/>
  <c r="X1348" i="2" s="1"/>
  <c r="W1348" i="2"/>
  <c r="Y1348" i="2"/>
  <c r="G1349" i="2"/>
  <c r="J1349" i="2"/>
  <c r="L1349" i="2"/>
  <c r="M1349" i="2"/>
  <c r="O1349" i="2"/>
  <c r="R1349" i="2" s="1"/>
  <c r="Q1349" i="2"/>
  <c r="S1349" i="2"/>
  <c r="U1349" i="2"/>
  <c r="X1349" i="2" s="1"/>
  <c r="Y1349" i="2" s="1"/>
  <c r="W1349" i="2"/>
  <c r="G1350" i="2"/>
  <c r="J1350" i="2"/>
  <c r="M1350" i="2" s="1"/>
  <c r="L1350" i="2"/>
  <c r="O1350" i="2"/>
  <c r="R1350" i="2" s="1"/>
  <c r="S1350" i="2" s="1"/>
  <c r="Q1350" i="2"/>
  <c r="U1350" i="2"/>
  <c r="X1350" i="2" s="1"/>
  <c r="W1350" i="2"/>
  <c r="G1351" i="2"/>
  <c r="J1351" i="2"/>
  <c r="M1351" i="2" s="1"/>
  <c r="L1351" i="2"/>
  <c r="O1351" i="2"/>
  <c r="R1351" i="2" s="1"/>
  <c r="Q1351" i="2"/>
  <c r="S1351" i="2"/>
  <c r="U1351" i="2"/>
  <c r="X1351" i="2" s="1"/>
  <c r="Y1351" i="2" s="1"/>
  <c r="W1351" i="2"/>
  <c r="G1352" i="2"/>
  <c r="J1352" i="2"/>
  <c r="M1352" i="2" s="1"/>
  <c r="L1352" i="2"/>
  <c r="O1352" i="2"/>
  <c r="R1352" i="2" s="1"/>
  <c r="S1352" i="2" s="1"/>
  <c r="Q1352" i="2"/>
  <c r="U1352" i="2"/>
  <c r="X1352" i="2" s="1"/>
  <c r="Y1352" i="2" s="1"/>
  <c r="W1352" i="2"/>
  <c r="G1353" i="2"/>
  <c r="J1353" i="2"/>
  <c r="M1353" i="2" s="1"/>
  <c r="L1353" i="2"/>
  <c r="O1353" i="2"/>
  <c r="R1353" i="2" s="1"/>
  <c r="Q1353" i="2"/>
  <c r="U1353" i="2"/>
  <c r="X1353" i="2" s="1"/>
  <c r="Y1353" i="2" s="1"/>
  <c r="W1353" i="2"/>
  <c r="G1354" i="2"/>
  <c r="J1354" i="2"/>
  <c r="O1354" i="2"/>
  <c r="U1354" i="2"/>
  <c r="Y1354" i="2"/>
  <c r="G1355" i="2"/>
  <c r="J1355" i="2"/>
  <c r="O1355" i="2"/>
  <c r="U1355" i="2"/>
  <c r="G1356" i="2"/>
  <c r="J1356" i="2"/>
  <c r="M1356" i="2" s="1"/>
  <c r="L1356" i="2"/>
  <c r="O1356" i="2"/>
  <c r="R1356" i="2" s="1"/>
  <c r="Q1356" i="2"/>
  <c r="S1356" i="2"/>
  <c r="U1356" i="2"/>
  <c r="X1356" i="2" s="1"/>
  <c r="Y1356" i="2" s="1"/>
  <c r="W1356" i="2"/>
  <c r="G1357" i="2"/>
  <c r="J1357" i="2"/>
  <c r="M1357" i="2" s="1"/>
  <c r="L1357" i="2"/>
  <c r="O1357" i="2"/>
  <c r="R1357" i="2" s="1"/>
  <c r="Q1357" i="2"/>
  <c r="S1357" i="2"/>
  <c r="U1357" i="2"/>
  <c r="X1357" i="2" s="1"/>
  <c r="W1357" i="2"/>
  <c r="Y1357" i="2"/>
  <c r="G1358" i="2"/>
  <c r="J1358" i="2"/>
  <c r="M1358" i="2" s="1"/>
  <c r="L1358" i="2"/>
  <c r="O1358" i="2"/>
  <c r="R1358" i="2" s="1"/>
  <c r="S1358" i="2" s="1"/>
  <c r="Q1358" i="2"/>
  <c r="U1358" i="2"/>
  <c r="X1358" i="2" s="1"/>
  <c r="W1358" i="2"/>
  <c r="Y1358" i="2"/>
  <c r="G1359" i="2"/>
  <c r="J1359" i="2"/>
  <c r="M1359" i="2" s="1"/>
  <c r="L1359" i="2"/>
  <c r="O1359" i="2"/>
  <c r="R1359" i="2" s="1"/>
  <c r="Q1359" i="2"/>
  <c r="S1359" i="2"/>
  <c r="U1359" i="2"/>
  <c r="X1359" i="2" s="1"/>
  <c r="W1359" i="2"/>
  <c r="Y1359" i="2"/>
  <c r="G1360" i="2"/>
  <c r="J1360" i="2"/>
  <c r="M1360" i="2" s="1"/>
  <c r="L1360" i="2"/>
  <c r="O1360" i="2"/>
  <c r="R1360" i="2" s="1"/>
  <c r="S1360" i="2" s="1"/>
  <c r="Q1360" i="2"/>
  <c r="U1360" i="2"/>
  <c r="X1360" i="2" s="1"/>
  <c r="W1360" i="2"/>
  <c r="Y1360" i="2"/>
  <c r="G1361" i="2"/>
  <c r="J1361" i="2"/>
  <c r="M1361" i="2" s="1"/>
  <c r="L1361" i="2"/>
  <c r="O1361" i="2"/>
  <c r="R1361" i="2" s="1"/>
  <c r="S1361" i="2" s="1"/>
  <c r="Q1361" i="2"/>
  <c r="U1361" i="2"/>
  <c r="X1361" i="2" s="1"/>
  <c r="W1361" i="2"/>
  <c r="Y1361" i="2"/>
  <c r="G1362" i="2"/>
  <c r="J1362" i="2"/>
  <c r="O1362" i="2"/>
  <c r="U1362" i="2"/>
  <c r="X1362" i="2" s="1"/>
  <c r="Y1362" i="2"/>
  <c r="G1363" i="2"/>
  <c r="J1363" i="2"/>
  <c r="O1363" i="2"/>
  <c r="U1363" i="2"/>
  <c r="G1364" i="2"/>
  <c r="J1364" i="2"/>
  <c r="M1364" i="2" s="1"/>
  <c r="L1364" i="2"/>
  <c r="O1364" i="2"/>
  <c r="R1364" i="2" s="1"/>
  <c r="Q1364" i="2"/>
  <c r="S1364" i="2"/>
  <c r="U1364" i="2"/>
  <c r="X1364" i="2" s="1"/>
  <c r="Y1364" i="2" s="1"/>
  <c r="W1364" i="2"/>
  <c r="G1365" i="2"/>
  <c r="J1365" i="2"/>
  <c r="M1365" i="2" s="1"/>
  <c r="L1365" i="2"/>
  <c r="O1365" i="2"/>
  <c r="R1365" i="2" s="1"/>
  <c r="S1365" i="2" s="1"/>
  <c r="Q1365" i="2"/>
  <c r="U1365" i="2"/>
  <c r="X1365" i="2" s="1"/>
  <c r="Y1365" i="2" s="1"/>
  <c r="W1365" i="2"/>
  <c r="G1366" i="2"/>
  <c r="J1366" i="2"/>
  <c r="M1366" i="2" s="1"/>
  <c r="L1366" i="2"/>
  <c r="O1366" i="2"/>
  <c r="R1366" i="2" s="1"/>
  <c r="S1366" i="2" s="1"/>
  <c r="Q1366" i="2"/>
  <c r="U1366" i="2"/>
  <c r="X1366" i="2" s="1"/>
  <c r="Y1366" i="2" s="1"/>
  <c r="W1366" i="2"/>
  <c r="G1367" i="2"/>
  <c r="J1367" i="2"/>
  <c r="M1367" i="2" s="1"/>
  <c r="L1367" i="2"/>
  <c r="O1367" i="2"/>
  <c r="R1367" i="2" s="1"/>
  <c r="Q1367" i="2"/>
  <c r="S1367" i="2"/>
  <c r="U1367" i="2"/>
  <c r="X1367" i="2" s="1"/>
  <c r="W1367" i="2"/>
  <c r="Y1367" i="2"/>
  <c r="G1368" i="2"/>
  <c r="J1368" i="2"/>
  <c r="M1368" i="2" s="1"/>
  <c r="L1368" i="2"/>
  <c r="O1368" i="2"/>
  <c r="R1368" i="2" s="1"/>
  <c r="S1368" i="2" s="1"/>
  <c r="Q1368" i="2"/>
  <c r="U1368" i="2"/>
  <c r="X1368" i="2" s="1"/>
  <c r="W1368" i="2"/>
  <c r="Y1368" i="2"/>
  <c r="G1369" i="2"/>
  <c r="J1369" i="2"/>
  <c r="M1369" i="2" s="1"/>
  <c r="L1369" i="2"/>
  <c r="O1369" i="2"/>
  <c r="R1369" i="2" s="1"/>
  <c r="Q1369" i="2"/>
  <c r="U1369" i="2"/>
  <c r="X1369" i="2" s="1"/>
  <c r="W1369" i="2"/>
  <c r="Y1369" i="2"/>
  <c r="G1370" i="2"/>
  <c r="J1370" i="2"/>
  <c r="O1370" i="2"/>
  <c r="S1370" i="2"/>
  <c r="U1370" i="2"/>
  <c r="G1371" i="2"/>
  <c r="J1371" i="2"/>
  <c r="O1371" i="2"/>
  <c r="U1371" i="2"/>
  <c r="G1372" i="2"/>
  <c r="J1372" i="2"/>
  <c r="M1372" i="2" s="1"/>
  <c r="L1372" i="2"/>
  <c r="O1372" i="2"/>
  <c r="R1372" i="2" s="1"/>
  <c r="Q1372" i="2"/>
  <c r="S1372" i="2"/>
  <c r="U1372" i="2"/>
  <c r="X1372" i="2" s="1"/>
  <c r="Y1372" i="2" s="1"/>
  <c r="W1372" i="2"/>
  <c r="G1373" i="2"/>
  <c r="J1373" i="2"/>
  <c r="M1373" i="2" s="1"/>
  <c r="L1373" i="2"/>
  <c r="O1373" i="2"/>
  <c r="R1373" i="2" s="1"/>
  <c r="Q1373" i="2"/>
  <c r="S1373" i="2"/>
  <c r="U1373" i="2"/>
  <c r="X1373" i="2" s="1"/>
  <c r="Y1373" i="2" s="1"/>
  <c r="W1373" i="2"/>
  <c r="G1374" i="2"/>
  <c r="J1374" i="2"/>
  <c r="M1374" i="2" s="1"/>
  <c r="L1374" i="2"/>
  <c r="O1374" i="2"/>
  <c r="R1374" i="2" s="1"/>
  <c r="S1374" i="2" s="1"/>
  <c r="Q1374" i="2"/>
  <c r="U1374" i="2"/>
  <c r="W1374" i="2"/>
  <c r="X1374" i="2"/>
  <c r="Y1374" i="2"/>
  <c r="G1375" i="2"/>
  <c r="J1375" i="2"/>
  <c r="M1375" i="2" s="1"/>
  <c r="L1375" i="2"/>
  <c r="O1375" i="2"/>
  <c r="R1375" i="2" s="1"/>
  <c r="Q1375" i="2"/>
  <c r="S1375" i="2"/>
  <c r="U1375" i="2"/>
  <c r="X1375" i="2" s="1"/>
  <c r="Y1375" i="2" s="1"/>
  <c r="W1375" i="2"/>
  <c r="G1376" i="2"/>
  <c r="J1376" i="2"/>
  <c r="M1376" i="2" s="1"/>
  <c r="L1376" i="2"/>
  <c r="O1376" i="2"/>
  <c r="R1376" i="2" s="1"/>
  <c r="Q1376" i="2"/>
  <c r="S1376" i="2"/>
  <c r="U1376" i="2"/>
  <c r="X1376" i="2" s="1"/>
  <c r="W1376" i="2"/>
  <c r="G1377" i="2"/>
  <c r="J1377" i="2"/>
  <c r="M1377" i="2" s="1"/>
  <c r="L1377" i="2"/>
  <c r="O1377" i="2"/>
  <c r="R1377" i="2" s="1"/>
  <c r="Q1377" i="2"/>
  <c r="U1377" i="2"/>
  <c r="X1377" i="2" s="1"/>
  <c r="Y1377" i="2" s="1"/>
  <c r="W1377" i="2"/>
  <c r="G1378" i="2"/>
  <c r="J1378" i="2"/>
  <c r="O1378" i="2"/>
  <c r="Q1378" i="2"/>
  <c r="U1378" i="2"/>
  <c r="G1379" i="2"/>
  <c r="J1379" i="2"/>
  <c r="O1379" i="2"/>
  <c r="S1379" i="2"/>
  <c r="U1379" i="2"/>
  <c r="G1380" i="2"/>
  <c r="J1380" i="2"/>
  <c r="M1380" i="2" s="1"/>
  <c r="L1380" i="2"/>
  <c r="O1380" i="2"/>
  <c r="R1380" i="2" s="1"/>
  <c r="Q1380" i="2"/>
  <c r="S1380" i="2"/>
  <c r="U1380" i="2"/>
  <c r="X1380" i="2" s="1"/>
  <c r="W1380" i="2"/>
  <c r="G1381" i="2"/>
  <c r="J1381" i="2"/>
  <c r="M1381" i="2" s="1"/>
  <c r="L1381" i="2"/>
  <c r="O1381" i="2"/>
  <c r="R1381" i="2" s="1"/>
  <c r="S1381" i="2" s="1"/>
  <c r="Q1381" i="2"/>
  <c r="U1381" i="2"/>
  <c r="W1381" i="2"/>
  <c r="X1381" i="2"/>
  <c r="Y1381" i="2" s="1"/>
  <c r="G1382" i="2"/>
  <c r="J1382" i="2"/>
  <c r="M1382" i="2" s="1"/>
  <c r="L1382" i="2"/>
  <c r="O1382" i="2"/>
  <c r="Q1382" i="2"/>
  <c r="R1382" i="2"/>
  <c r="S1382" i="2"/>
  <c r="U1382" i="2"/>
  <c r="X1382" i="2" s="1"/>
  <c r="W1382" i="2"/>
  <c r="G1383" i="2"/>
  <c r="J1383" i="2"/>
  <c r="M1383" i="2" s="1"/>
  <c r="L1383" i="2"/>
  <c r="O1383" i="2"/>
  <c r="R1383" i="2" s="1"/>
  <c r="S1383" i="2" s="1"/>
  <c r="Q1383" i="2"/>
  <c r="U1383" i="2"/>
  <c r="X1383" i="2" s="1"/>
  <c r="W1383" i="2"/>
  <c r="G1384" i="2"/>
  <c r="J1384" i="2"/>
  <c r="M1384" i="2" s="1"/>
  <c r="L1384" i="2"/>
  <c r="O1384" i="2"/>
  <c r="R1384" i="2" s="1"/>
  <c r="S1384" i="2" s="1"/>
  <c r="Q1384" i="2"/>
  <c r="U1384" i="2"/>
  <c r="X1384" i="2" s="1"/>
  <c r="W1384" i="2"/>
  <c r="G1385" i="2"/>
  <c r="J1385" i="2"/>
  <c r="M1385" i="2" s="1"/>
  <c r="L1385" i="2"/>
  <c r="O1385" i="2"/>
  <c r="R1385" i="2" s="1"/>
  <c r="Q1385" i="2"/>
  <c r="U1385" i="2"/>
  <c r="X1385" i="2" s="1"/>
  <c r="Y1385" i="2" s="1"/>
  <c r="W1385" i="2"/>
  <c r="G1386" i="2"/>
  <c r="J1386" i="2"/>
  <c r="O1386" i="2"/>
  <c r="R1386" i="2" s="1"/>
  <c r="U1386" i="2"/>
  <c r="X1386" i="2" s="1"/>
  <c r="Y1386" i="2"/>
  <c r="G1387" i="2"/>
  <c r="J1387" i="2"/>
  <c r="O1387" i="2"/>
  <c r="U1387" i="2"/>
  <c r="G1388" i="2"/>
  <c r="J1388" i="2"/>
  <c r="M1388" i="2" s="1"/>
  <c r="L1388" i="2"/>
  <c r="O1388" i="2"/>
  <c r="Q1388" i="2"/>
  <c r="R1388" i="2"/>
  <c r="S1388" i="2"/>
  <c r="U1388" i="2"/>
  <c r="X1388" i="2" s="1"/>
  <c r="W1388" i="2"/>
  <c r="G1389" i="2"/>
  <c r="J1389" i="2"/>
  <c r="M1389" i="2" s="1"/>
  <c r="L1389" i="2"/>
  <c r="O1389" i="2"/>
  <c r="R1389" i="2" s="1"/>
  <c r="Q1389" i="2"/>
  <c r="S1389" i="2"/>
  <c r="U1389" i="2"/>
  <c r="X1389" i="2" s="1"/>
  <c r="W1389" i="2"/>
  <c r="Y1389" i="2"/>
  <c r="G1390" i="2"/>
  <c r="J1390" i="2"/>
  <c r="M1390" i="2" s="1"/>
  <c r="L1390" i="2"/>
  <c r="O1390" i="2"/>
  <c r="R1390" i="2" s="1"/>
  <c r="S1390" i="2" s="1"/>
  <c r="Q1390" i="2"/>
  <c r="U1390" i="2"/>
  <c r="X1390" i="2" s="1"/>
  <c r="W1390" i="2"/>
  <c r="G1391" i="2"/>
  <c r="J1391" i="2"/>
  <c r="M1391" i="2" s="1"/>
  <c r="L1391" i="2"/>
  <c r="O1391" i="2"/>
  <c r="R1391" i="2" s="1"/>
  <c r="S1391" i="2" s="1"/>
  <c r="Q1391" i="2"/>
  <c r="U1391" i="2"/>
  <c r="X1391" i="2" s="1"/>
  <c r="W1391" i="2"/>
  <c r="G1392" i="2"/>
  <c r="J1392" i="2"/>
  <c r="M1392" i="2" s="1"/>
  <c r="L1392" i="2"/>
  <c r="O1392" i="2"/>
  <c r="R1392" i="2" s="1"/>
  <c r="S1392" i="2" s="1"/>
  <c r="Q1392" i="2"/>
  <c r="U1392" i="2"/>
  <c r="X1392" i="2" s="1"/>
  <c r="W1392" i="2"/>
  <c r="G1393" i="2"/>
  <c r="J1393" i="2"/>
  <c r="M1393" i="2" s="1"/>
  <c r="L1393" i="2"/>
  <c r="O1393" i="2"/>
  <c r="R1393" i="2" s="1"/>
  <c r="Q1393" i="2"/>
  <c r="U1393" i="2"/>
  <c r="X1393" i="2" s="1"/>
  <c r="W1393" i="2"/>
  <c r="Y1393" i="2"/>
  <c r="G1394" i="2"/>
  <c r="J1394" i="2"/>
  <c r="M1394" i="2" s="1"/>
  <c r="O1394" i="2"/>
  <c r="U1394" i="2"/>
  <c r="Y1394" i="2"/>
  <c r="G1395" i="2"/>
  <c r="J1395" i="2"/>
  <c r="O1395" i="2"/>
  <c r="U1395" i="2"/>
  <c r="G1396" i="2"/>
  <c r="J1396" i="2"/>
  <c r="M1396" i="2" s="1"/>
  <c r="L1396" i="2"/>
  <c r="O1396" i="2"/>
  <c r="R1396" i="2" s="1"/>
  <c r="Q1396" i="2"/>
  <c r="S1396" i="2"/>
  <c r="U1396" i="2"/>
  <c r="X1396" i="2" s="1"/>
  <c r="W1396" i="2"/>
  <c r="G1397" i="2"/>
  <c r="J1397" i="2"/>
  <c r="M1397" i="2" s="1"/>
  <c r="L1397" i="2"/>
  <c r="O1397" i="2"/>
  <c r="R1397" i="2" s="1"/>
  <c r="S1397" i="2" s="1"/>
  <c r="Q1397" i="2"/>
  <c r="U1397" i="2"/>
  <c r="X1397" i="2" s="1"/>
  <c r="W1397" i="2"/>
  <c r="Y1397" i="2"/>
  <c r="G1398" i="2"/>
  <c r="J1398" i="2"/>
  <c r="M1398" i="2" s="1"/>
  <c r="L1398" i="2"/>
  <c r="O1398" i="2"/>
  <c r="R1398" i="2" s="1"/>
  <c r="S1398" i="2" s="1"/>
  <c r="Q1398" i="2"/>
  <c r="U1398" i="2"/>
  <c r="W1398" i="2"/>
  <c r="X1398" i="2"/>
  <c r="Y1398" i="2"/>
  <c r="G1399" i="2"/>
  <c r="J1399" i="2"/>
  <c r="M1399" i="2" s="1"/>
  <c r="L1399" i="2"/>
  <c r="O1399" i="2"/>
  <c r="R1399" i="2" s="1"/>
  <c r="S1399" i="2" s="1"/>
  <c r="Q1399" i="2"/>
  <c r="U1399" i="2"/>
  <c r="X1399" i="2" s="1"/>
  <c r="W1399" i="2"/>
  <c r="Y1399" i="2"/>
  <c r="G1400" i="2"/>
  <c r="J1400" i="2"/>
  <c r="M1400" i="2" s="1"/>
  <c r="L1400" i="2"/>
  <c r="O1400" i="2"/>
  <c r="R1400" i="2" s="1"/>
  <c r="S1400" i="2" s="1"/>
  <c r="Q1400" i="2"/>
  <c r="U1400" i="2"/>
  <c r="X1400" i="2" s="1"/>
  <c r="W1400" i="2"/>
  <c r="Y1400" i="2"/>
  <c r="G1401" i="2"/>
  <c r="J1401" i="2"/>
  <c r="L1401" i="2"/>
  <c r="M1401" i="2"/>
  <c r="O1401" i="2"/>
  <c r="R1401" i="2" s="1"/>
  <c r="Q1401" i="2"/>
  <c r="U1401" i="2"/>
  <c r="X1401" i="2" s="1"/>
  <c r="W1401" i="2"/>
  <c r="Y1401" i="2"/>
  <c r="G1402" i="2"/>
  <c r="J1402" i="2"/>
  <c r="O1402" i="2"/>
  <c r="R1402" i="2" s="1"/>
  <c r="Q1402" i="2"/>
  <c r="U1402" i="2"/>
  <c r="X1402" i="2" s="1"/>
  <c r="Y1402" i="2"/>
  <c r="G1403" i="2"/>
  <c r="J1403" i="2"/>
  <c r="O1403" i="2"/>
  <c r="U1403" i="2"/>
  <c r="G1404" i="2"/>
  <c r="J1404" i="2"/>
  <c r="M1404" i="2" s="1"/>
  <c r="L1404" i="2"/>
  <c r="O1404" i="2"/>
  <c r="R1404" i="2" s="1"/>
  <c r="S1404" i="2" s="1"/>
  <c r="Q1404" i="2"/>
  <c r="U1404" i="2"/>
  <c r="X1404" i="2" s="1"/>
  <c r="W1404" i="2"/>
  <c r="Y1404" i="2"/>
  <c r="G1405" i="2"/>
  <c r="J1405" i="2"/>
  <c r="M1405" i="2" s="1"/>
  <c r="L1405" i="2"/>
  <c r="O1405" i="2"/>
  <c r="R1405" i="2" s="1"/>
  <c r="S1405" i="2" s="1"/>
  <c r="Q1405" i="2"/>
  <c r="U1405" i="2"/>
  <c r="X1405" i="2" s="1"/>
  <c r="W1405" i="2"/>
  <c r="Y1405" i="2"/>
  <c r="G1406" i="2"/>
  <c r="J1406" i="2"/>
  <c r="M1406" i="2" s="1"/>
  <c r="L1406" i="2"/>
  <c r="O1406" i="2"/>
  <c r="R1406" i="2" s="1"/>
  <c r="S1406" i="2" s="1"/>
  <c r="Q1406" i="2"/>
  <c r="U1406" i="2"/>
  <c r="X1406" i="2" s="1"/>
  <c r="W1406" i="2"/>
  <c r="Y1406" i="2"/>
  <c r="G1407" i="2"/>
  <c r="J1407" i="2"/>
  <c r="M1407" i="2" s="1"/>
  <c r="L1407" i="2"/>
  <c r="O1407" i="2"/>
  <c r="R1407" i="2" s="1"/>
  <c r="Q1407" i="2"/>
  <c r="S1407" i="2"/>
  <c r="U1407" i="2"/>
  <c r="X1407" i="2" s="1"/>
  <c r="W1407" i="2"/>
  <c r="G1408" i="2"/>
  <c r="J1408" i="2"/>
  <c r="M1408" i="2" s="1"/>
  <c r="L1408" i="2"/>
  <c r="O1408" i="2"/>
  <c r="R1408" i="2" s="1"/>
  <c r="Q1408" i="2"/>
  <c r="S1408" i="2"/>
  <c r="U1408" i="2"/>
  <c r="X1408" i="2" s="1"/>
  <c r="W1408" i="2"/>
  <c r="G1409" i="2"/>
  <c r="J1409" i="2"/>
  <c r="M1409" i="2" s="1"/>
  <c r="L1409" i="2"/>
  <c r="O1409" i="2"/>
  <c r="R1409" i="2" s="1"/>
  <c r="Q1409" i="2"/>
  <c r="U1409" i="2"/>
  <c r="X1409" i="2" s="1"/>
  <c r="W1409" i="2"/>
  <c r="Y1409" i="2"/>
  <c r="G1410" i="2"/>
  <c r="J1410" i="2"/>
  <c r="O1410" i="2"/>
  <c r="R1410" i="2" s="1"/>
  <c r="Q1410" i="2"/>
  <c r="U1410" i="2"/>
  <c r="X1410" i="2" s="1"/>
  <c r="Y1410" i="2"/>
  <c r="G1411" i="2"/>
  <c r="J1411" i="2"/>
  <c r="O1411" i="2"/>
  <c r="U1411" i="2"/>
  <c r="G1412" i="2"/>
  <c r="J1412" i="2"/>
  <c r="M1412" i="2" s="1"/>
  <c r="L1412" i="2"/>
  <c r="O1412" i="2"/>
  <c r="R1412" i="2" s="1"/>
  <c r="Q1412" i="2"/>
  <c r="S1412" i="2"/>
  <c r="U1412" i="2"/>
  <c r="X1412" i="2" s="1"/>
  <c r="W1412" i="2"/>
  <c r="G1413" i="2"/>
  <c r="J1413" i="2"/>
  <c r="M1413" i="2" s="1"/>
  <c r="L1413" i="2"/>
  <c r="O1413" i="2"/>
  <c r="Q1413" i="2"/>
  <c r="R1413" i="2"/>
  <c r="S1413" i="2"/>
  <c r="U1413" i="2"/>
  <c r="X1413" i="2" s="1"/>
  <c r="W1413" i="2"/>
  <c r="Y1413" i="2"/>
  <c r="G1414" i="2"/>
  <c r="J1414" i="2"/>
  <c r="M1414" i="2" s="1"/>
  <c r="L1414" i="2"/>
  <c r="O1414" i="2"/>
  <c r="R1414" i="2" s="1"/>
  <c r="Q1414" i="2"/>
  <c r="S1414" i="2"/>
  <c r="U1414" i="2"/>
  <c r="X1414" i="2" s="1"/>
  <c r="W1414" i="2"/>
  <c r="Y1414" i="2"/>
  <c r="G1415" i="2"/>
  <c r="J1415" i="2"/>
  <c r="M1415" i="2" s="1"/>
  <c r="L1415" i="2"/>
  <c r="O1415" i="2"/>
  <c r="R1415" i="2" s="1"/>
  <c r="Q1415" i="2"/>
  <c r="S1415" i="2"/>
  <c r="U1415" i="2"/>
  <c r="X1415" i="2" s="1"/>
  <c r="W1415" i="2"/>
  <c r="G1416" i="2"/>
  <c r="J1416" i="2"/>
  <c r="M1416" i="2" s="1"/>
  <c r="L1416" i="2"/>
  <c r="O1416" i="2"/>
  <c r="R1416" i="2" s="1"/>
  <c r="S1416" i="2" s="1"/>
  <c r="Q1416" i="2"/>
  <c r="U1416" i="2"/>
  <c r="X1416" i="2" s="1"/>
  <c r="W1416" i="2"/>
  <c r="G1417" i="2"/>
  <c r="J1417" i="2"/>
  <c r="M1417" i="2" s="1"/>
  <c r="L1417" i="2"/>
  <c r="O1417" i="2"/>
  <c r="R1417" i="2" s="1"/>
  <c r="Q1417" i="2"/>
  <c r="U1417" i="2"/>
  <c r="X1417" i="2" s="1"/>
  <c r="W1417" i="2"/>
  <c r="Y1417" i="2"/>
  <c r="G1418" i="2"/>
  <c r="J1418" i="2"/>
  <c r="L1418" i="2"/>
  <c r="O1418" i="2"/>
  <c r="R1418" i="2" s="1"/>
  <c r="U1418" i="2"/>
  <c r="X1418" i="2" s="1"/>
  <c r="Y1418" i="2"/>
  <c r="G1419" i="2"/>
  <c r="J1419" i="2"/>
  <c r="O1419" i="2"/>
  <c r="S1419" i="2"/>
  <c r="U1419" i="2"/>
  <c r="X1419" i="2" s="1"/>
  <c r="G1420" i="2"/>
  <c r="J1420" i="2"/>
  <c r="M1420" i="2" s="1"/>
  <c r="L1420" i="2"/>
  <c r="O1420" i="2"/>
  <c r="R1420" i="2" s="1"/>
  <c r="Q1420" i="2"/>
  <c r="S1420" i="2"/>
  <c r="U1420" i="2"/>
  <c r="X1420" i="2" s="1"/>
  <c r="W1420" i="2"/>
  <c r="G1421" i="2"/>
  <c r="J1421" i="2"/>
  <c r="L1421" i="2"/>
  <c r="M1421" i="2"/>
  <c r="O1421" i="2"/>
  <c r="R1421" i="2" s="1"/>
  <c r="Q1421" i="2"/>
  <c r="S1421" i="2"/>
  <c r="U1421" i="2"/>
  <c r="X1421" i="2" s="1"/>
  <c r="W1421" i="2"/>
  <c r="Y1421" i="2"/>
  <c r="G1422" i="2"/>
  <c r="J1422" i="2"/>
  <c r="M1422" i="2" s="1"/>
  <c r="L1422" i="2"/>
  <c r="O1422" i="2"/>
  <c r="R1422" i="2" s="1"/>
  <c r="Q1422" i="2"/>
  <c r="S1422" i="2"/>
  <c r="U1422" i="2"/>
  <c r="X1422" i="2" s="1"/>
  <c r="W1422" i="2"/>
  <c r="G1423" i="2"/>
  <c r="J1423" i="2"/>
  <c r="M1423" i="2" s="1"/>
  <c r="L1423" i="2"/>
  <c r="O1423" i="2"/>
  <c r="R1423" i="2" s="1"/>
  <c r="S1423" i="2" s="1"/>
  <c r="Q1423" i="2"/>
  <c r="U1423" i="2"/>
  <c r="X1423" i="2" s="1"/>
  <c r="W1423" i="2"/>
  <c r="G1424" i="2"/>
  <c r="J1424" i="2"/>
  <c r="M1424" i="2" s="1"/>
  <c r="L1424" i="2"/>
  <c r="O1424" i="2"/>
  <c r="R1424" i="2" s="1"/>
  <c r="S1424" i="2" s="1"/>
  <c r="Q1424" i="2"/>
  <c r="U1424" i="2"/>
  <c r="X1424" i="2" s="1"/>
  <c r="W1424" i="2"/>
  <c r="G1425" i="2"/>
  <c r="J1425" i="2"/>
  <c r="M1425" i="2" s="1"/>
  <c r="L1425" i="2"/>
  <c r="O1425" i="2"/>
  <c r="R1425" i="2" s="1"/>
  <c r="Q1425" i="2"/>
  <c r="U1425" i="2"/>
  <c r="X1425" i="2" s="1"/>
  <c r="W1425" i="2"/>
  <c r="Y1425" i="2"/>
  <c r="G1426" i="2"/>
  <c r="J1426" i="2"/>
  <c r="M1426" i="2" s="1"/>
  <c r="L1426" i="2"/>
  <c r="O1426" i="2"/>
  <c r="U1426" i="2"/>
  <c r="X1426" i="2" s="1"/>
  <c r="Y1426" i="2"/>
  <c r="G1427" i="2"/>
  <c r="J1427" i="2"/>
  <c r="O1427" i="2"/>
  <c r="U1427" i="2"/>
  <c r="G1428" i="2"/>
  <c r="J1428" i="2"/>
  <c r="M1428" i="2" s="1"/>
  <c r="L1428" i="2"/>
  <c r="O1428" i="2"/>
  <c r="R1428" i="2" s="1"/>
  <c r="Q1428" i="2"/>
  <c r="S1428" i="2"/>
  <c r="U1428" i="2"/>
  <c r="W1428" i="2"/>
  <c r="X1428" i="2"/>
  <c r="G1429" i="2"/>
  <c r="J1429" i="2"/>
  <c r="M1429" i="2" s="1"/>
  <c r="L1429" i="2"/>
  <c r="O1429" i="2"/>
  <c r="Q1429" i="2"/>
  <c r="R1429" i="2"/>
  <c r="S1429" i="2"/>
  <c r="U1429" i="2"/>
  <c r="X1429" i="2" s="1"/>
  <c r="W1429" i="2"/>
  <c r="Y1429" i="2"/>
  <c r="G1430" i="2"/>
  <c r="J1430" i="2"/>
  <c r="M1430" i="2" s="1"/>
  <c r="L1430" i="2"/>
  <c r="O1430" i="2"/>
  <c r="R1430" i="2" s="1"/>
  <c r="S1430" i="2" s="1"/>
  <c r="Q1430" i="2"/>
  <c r="U1430" i="2"/>
  <c r="X1430" i="2" s="1"/>
  <c r="W1430" i="2"/>
  <c r="Y1430" i="2"/>
  <c r="G1431" i="2"/>
  <c r="J1431" i="2"/>
  <c r="M1431" i="2" s="1"/>
  <c r="L1431" i="2"/>
  <c r="O1431" i="2"/>
  <c r="R1431" i="2" s="1"/>
  <c r="S1431" i="2" s="1"/>
  <c r="Q1431" i="2"/>
  <c r="U1431" i="2"/>
  <c r="X1431" i="2" s="1"/>
  <c r="W1431" i="2"/>
  <c r="G1432" i="2"/>
  <c r="J1432" i="2"/>
  <c r="M1432" i="2" s="1"/>
  <c r="L1432" i="2"/>
  <c r="O1432" i="2"/>
  <c r="R1432" i="2" s="1"/>
  <c r="Q1432" i="2"/>
  <c r="S1432" i="2"/>
  <c r="U1432" i="2"/>
  <c r="X1432" i="2" s="1"/>
  <c r="W1432" i="2"/>
  <c r="G1433" i="2"/>
  <c r="J1433" i="2"/>
  <c r="M1433" i="2" s="1"/>
  <c r="L1433" i="2"/>
  <c r="O1433" i="2"/>
  <c r="R1433" i="2" s="1"/>
  <c r="Q1433" i="2"/>
  <c r="U1433" i="2"/>
  <c r="X1433" i="2" s="1"/>
  <c r="W1433" i="2"/>
  <c r="Y1433" i="2"/>
  <c r="G1434" i="2"/>
  <c r="J1434" i="2"/>
  <c r="O1434" i="2"/>
  <c r="U1434" i="2"/>
  <c r="W1434" i="2"/>
  <c r="Y1434" i="2"/>
  <c r="G1435" i="2"/>
  <c r="J1435" i="2"/>
  <c r="O1435" i="2"/>
  <c r="U1435" i="2"/>
  <c r="X1435" i="2" s="1"/>
  <c r="G1436" i="2"/>
  <c r="J1436" i="2"/>
  <c r="M1436" i="2" s="1"/>
  <c r="L1436" i="2"/>
  <c r="O1436" i="2"/>
  <c r="R1436" i="2" s="1"/>
  <c r="Q1436" i="2"/>
  <c r="S1436" i="2"/>
  <c r="U1436" i="2"/>
  <c r="X1436" i="2" s="1"/>
  <c r="W1436" i="2"/>
  <c r="G1437" i="2"/>
  <c r="J1437" i="2"/>
  <c r="M1437" i="2" s="1"/>
  <c r="L1437" i="2"/>
  <c r="O1437" i="2"/>
  <c r="R1437" i="2" s="1"/>
  <c r="S1437" i="2" s="1"/>
  <c r="Q1437" i="2"/>
  <c r="U1437" i="2"/>
  <c r="X1437" i="2" s="1"/>
  <c r="W1437" i="2"/>
  <c r="Y1437" i="2"/>
  <c r="G1438" i="2"/>
  <c r="J1438" i="2"/>
  <c r="M1438" i="2" s="1"/>
  <c r="L1438" i="2"/>
  <c r="O1438" i="2"/>
  <c r="R1438" i="2" s="1"/>
  <c r="S1438" i="2" s="1"/>
  <c r="Q1438" i="2"/>
  <c r="U1438" i="2"/>
  <c r="X1438" i="2" s="1"/>
  <c r="W1438" i="2"/>
  <c r="G1439" i="2"/>
  <c r="J1439" i="2"/>
  <c r="M1439" i="2" s="1"/>
  <c r="L1439" i="2"/>
  <c r="O1439" i="2"/>
  <c r="R1439" i="2" s="1"/>
  <c r="Q1439" i="2"/>
  <c r="S1439" i="2"/>
  <c r="U1439" i="2"/>
  <c r="X1439" i="2" s="1"/>
  <c r="W1439" i="2"/>
  <c r="G1440" i="2"/>
  <c r="J1440" i="2"/>
  <c r="M1440" i="2" s="1"/>
  <c r="L1440" i="2"/>
  <c r="O1440" i="2"/>
  <c r="R1440" i="2" s="1"/>
  <c r="Q1440" i="2"/>
  <c r="S1440" i="2"/>
  <c r="U1440" i="2"/>
  <c r="X1440" i="2" s="1"/>
  <c r="W1440" i="2"/>
  <c r="Y1440" i="2"/>
  <c r="G1441" i="2"/>
  <c r="J1441" i="2"/>
  <c r="M1441" i="2" s="1"/>
  <c r="L1441" i="2"/>
  <c r="O1441" i="2"/>
  <c r="R1441" i="2" s="1"/>
  <c r="Q1441" i="2"/>
  <c r="U1441" i="2"/>
  <c r="X1441" i="2" s="1"/>
  <c r="W1441" i="2"/>
  <c r="Y1441" i="2"/>
  <c r="G1442" i="2"/>
  <c r="J1442" i="2"/>
  <c r="O1442" i="2"/>
  <c r="U1442" i="2"/>
  <c r="X1442" i="2" s="1"/>
  <c r="W1442" i="2"/>
  <c r="Y1442" i="2"/>
  <c r="G1443" i="2"/>
  <c r="J1443" i="2"/>
  <c r="O1443" i="2"/>
  <c r="U1443" i="2"/>
  <c r="Y1443" i="2"/>
  <c r="G1444" i="2"/>
  <c r="J1444" i="2"/>
  <c r="M1444" i="2" s="1"/>
  <c r="L1444" i="2"/>
  <c r="O1444" i="2"/>
  <c r="R1444" i="2" s="1"/>
  <c r="Q1444" i="2"/>
  <c r="S1444" i="2"/>
  <c r="U1444" i="2"/>
  <c r="W1444" i="2"/>
  <c r="X1444" i="2"/>
  <c r="Y1444" i="2"/>
  <c r="G1445" i="2"/>
  <c r="J1445" i="2"/>
  <c r="M1445" i="2" s="1"/>
  <c r="L1445" i="2"/>
  <c r="O1445" i="2"/>
  <c r="R1445" i="2" s="1"/>
  <c r="Q1445" i="2"/>
  <c r="S1445" i="2"/>
  <c r="U1445" i="2"/>
  <c r="X1445" i="2" s="1"/>
  <c r="W1445" i="2"/>
  <c r="Y1445" i="2"/>
  <c r="G1446" i="2"/>
  <c r="J1446" i="2"/>
  <c r="M1446" i="2" s="1"/>
  <c r="L1446" i="2"/>
  <c r="O1446" i="2"/>
  <c r="R1446" i="2" s="1"/>
  <c r="Q1446" i="2"/>
  <c r="S1446" i="2"/>
  <c r="U1446" i="2"/>
  <c r="X1446" i="2" s="1"/>
  <c r="W1446" i="2"/>
  <c r="G1447" i="2"/>
  <c r="J1447" i="2"/>
  <c r="M1447" i="2" s="1"/>
  <c r="L1447" i="2"/>
  <c r="O1447" i="2"/>
  <c r="R1447" i="2" s="1"/>
  <c r="S1447" i="2" s="1"/>
  <c r="Q1447" i="2"/>
  <c r="U1447" i="2"/>
  <c r="X1447" i="2" s="1"/>
  <c r="W1447" i="2"/>
  <c r="Y1447" i="2"/>
  <c r="G1448" i="2"/>
  <c r="J1448" i="2"/>
  <c r="M1448" i="2" s="1"/>
  <c r="L1448" i="2"/>
  <c r="O1448" i="2"/>
  <c r="R1448" i="2" s="1"/>
  <c r="S1448" i="2" s="1"/>
  <c r="Q1448" i="2"/>
  <c r="U1448" i="2"/>
  <c r="X1448" i="2" s="1"/>
  <c r="W1448" i="2"/>
  <c r="Y1448" i="2"/>
  <c r="G1449" i="2"/>
  <c r="J1449" i="2"/>
  <c r="M1449" i="2" s="1"/>
  <c r="L1449" i="2"/>
  <c r="O1449" i="2"/>
  <c r="R1449" i="2" s="1"/>
  <c r="Q1449" i="2"/>
  <c r="U1449" i="2"/>
  <c r="X1449" i="2" s="1"/>
  <c r="W1449" i="2"/>
  <c r="Y1449" i="2"/>
  <c r="G1450" i="2"/>
  <c r="J1450" i="2"/>
  <c r="O1450" i="2"/>
  <c r="Q1450" i="2"/>
  <c r="U1450" i="2"/>
  <c r="X1450" i="2" s="1"/>
  <c r="Y1450" i="2"/>
  <c r="G1451" i="2"/>
  <c r="J1451" i="2"/>
  <c r="O1451" i="2"/>
  <c r="R1451" i="2" s="1"/>
  <c r="S1451" i="2"/>
  <c r="U1451" i="2"/>
  <c r="X1451" i="2" s="1"/>
  <c r="Y1451" i="2"/>
  <c r="G1452" i="2"/>
  <c r="J1452" i="2"/>
  <c r="M1452" i="2" s="1"/>
  <c r="L1452" i="2"/>
  <c r="O1452" i="2"/>
  <c r="R1452" i="2" s="1"/>
  <c r="Q1452" i="2"/>
  <c r="S1452" i="2"/>
  <c r="U1452" i="2"/>
  <c r="X1452" i="2" s="1"/>
  <c r="W1452" i="2"/>
  <c r="Y1452" i="2"/>
  <c r="G1453" i="2"/>
  <c r="J1453" i="2"/>
  <c r="M1453" i="2" s="1"/>
  <c r="L1453" i="2"/>
  <c r="O1453" i="2"/>
  <c r="R1453" i="2" s="1"/>
  <c r="Q1453" i="2"/>
  <c r="S1453" i="2"/>
  <c r="U1453" i="2"/>
  <c r="X1453" i="2" s="1"/>
  <c r="W1453" i="2"/>
  <c r="Y1453" i="2"/>
  <c r="G1454" i="2"/>
  <c r="J1454" i="2"/>
  <c r="M1454" i="2" s="1"/>
  <c r="L1454" i="2"/>
  <c r="O1454" i="2"/>
  <c r="R1454" i="2" s="1"/>
  <c r="S1454" i="2" s="1"/>
  <c r="Q1454" i="2"/>
  <c r="U1454" i="2"/>
  <c r="X1454" i="2" s="1"/>
  <c r="W1454" i="2"/>
  <c r="G1455" i="2"/>
  <c r="J1455" i="2"/>
  <c r="M1455" i="2" s="1"/>
  <c r="L1455" i="2"/>
  <c r="O1455" i="2"/>
  <c r="R1455" i="2" s="1"/>
  <c r="S1455" i="2" s="1"/>
  <c r="Q1455" i="2"/>
  <c r="U1455" i="2"/>
  <c r="X1455" i="2" s="1"/>
  <c r="W1455" i="2"/>
  <c r="G1456" i="2"/>
  <c r="J1456" i="2"/>
  <c r="M1456" i="2" s="1"/>
  <c r="L1456" i="2"/>
  <c r="O1456" i="2"/>
  <c r="R1456" i="2" s="1"/>
  <c r="S1456" i="2" s="1"/>
  <c r="Q1456" i="2"/>
  <c r="U1456" i="2"/>
  <c r="X1456" i="2" s="1"/>
  <c r="W1456" i="2"/>
  <c r="G1457" i="2"/>
  <c r="J1457" i="2"/>
  <c r="M1457" i="2" s="1"/>
  <c r="L1457" i="2"/>
  <c r="O1457" i="2"/>
  <c r="R1457" i="2" s="1"/>
  <c r="Q1457" i="2"/>
  <c r="U1457" i="2"/>
  <c r="X1457" i="2" s="1"/>
  <c r="W1457" i="2"/>
  <c r="Y1457" i="2"/>
  <c r="G1458" i="2"/>
  <c r="J1458" i="2"/>
  <c r="O1458" i="2"/>
  <c r="R1458" i="2" s="1"/>
  <c r="Q1458" i="2"/>
  <c r="U1458" i="2"/>
  <c r="X1458" i="2" s="1"/>
  <c r="Y1458" i="2"/>
  <c r="G1459" i="2"/>
  <c r="J1459" i="2"/>
  <c r="O1459" i="2"/>
  <c r="U1459" i="2"/>
  <c r="X1459" i="2" s="1"/>
  <c r="G1460" i="2"/>
  <c r="J1460" i="2"/>
  <c r="M1460" i="2" s="1"/>
  <c r="L1460" i="2"/>
  <c r="O1460" i="2"/>
  <c r="R1460" i="2" s="1"/>
  <c r="S1460" i="2" s="1"/>
  <c r="Q1460" i="2"/>
  <c r="U1460" i="2"/>
  <c r="X1460" i="2" s="1"/>
  <c r="W1460" i="2"/>
  <c r="G1461" i="2"/>
  <c r="J1461" i="2"/>
  <c r="M1461" i="2" s="1"/>
  <c r="L1461" i="2"/>
  <c r="O1461" i="2"/>
  <c r="R1461" i="2" s="1"/>
  <c r="S1461" i="2" s="1"/>
  <c r="Q1461" i="2"/>
  <c r="U1461" i="2"/>
  <c r="X1461" i="2" s="1"/>
  <c r="W1461" i="2"/>
  <c r="Y1461" i="2"/>
  <c r="G1462" i="2"/>
  <c r="J1462" i="2"/>
  <c r="M1462" i="2" s="1"/>
  <c r="L1462" i="2"/>
  <c r="O1462" i="2"/>
  <c r="R1462" i="2" s="1"/>
  <c r="S1462" i="2" s="1"/>
  <c r="Q1462" i="2"/>
  <c r="U1462" i="2"/>
  <c r="X1462" i="2" s="1"/>
  <c r="W1462" i="2"/>
  <c r="Y1462" i="2"/>
  <c r="G1463" i="2"/>
  <c r="J1463" i="2"/>
  <c r="M1463" i="2" s="1"/>
  <c r="L1463" i="2"/>
  <c r="O1463" i="2"/>
  <c r="R1463" i="2" s="1"/>
  <c r="S1463" i="2" s="1"/>
  <c r="Q1463" i="2"/>
  <c r="U1463" i="2"/>
  <c r="X1463" i="2" s="1"/>
  <c r="W1463" i="2"/>
  <c r="G1464" i="2"/>
  <c r="J1464" i="2"/>
  <c r="M1464" i="2" s="1"/>
  <c r="L1464" i="2"/>
  <c r="O1464" i="2"/>
  <c r="R1464" i="2" s="1"/>
  <c r="Q1464" i="2"/>
  <c r="S1464" i="2"/>
  <c r="U1464" i="2"/>
  <c r="X1464" i="2" s="1"/>
  <c r="W1464" i="2"/>
  <c r="Y1464" i="2"/>
  <c r="G1465" i="2"/>
  <c r="J1465" i="2"/>
  <c r="M1465" i="2" s="1"/>
  <c r="L1465" i="2"/>
  <c r="O1465" i="2"/>
  <c r="R1465" i="2" s="1"/>
  <c r="Q1465" i="2"/>
  <c r="U1465" i="2"/>
  <c r="X1465" i="2" s="1"/>
  <c r="W1465" i="2"/>
  <c r="Y1465" i="2"/>
  <c r="G1466" i="2"/>
  <c r="J1466" i="2"/>
  <c r="L1466" i="2"/>
  <c r="O1466" i="2"/>
  <c r="R1466" i="2" s="1"/>
  <c r="U1466" i="2"/>
  <c r="X1466" i="2" s="1"/>
  <c r="Y1466" i="2"/>
  <c r="G1467" i="2"/>
  <c r="J1467" i="2"/>
  <c r="O1467" i="2"/>
  <c r="S1467" i="2"/>
  <c r="U1467" i="2"/>
  <c r="G1468" i="2"/>
  <c r="J1468" i="2"/>
  <c r="M1468" i="2" s="1"/>
  <c r="L1468" i="2"/>
  <c r="O1468" i="2"/>
  <c r="R1468" i="2" s="1"/>
  <c r="Q1468" i="2"/>
  <c r="S1468" i="2"/>
  <c r="U1468" i="2"/>
  <c r="X1468" i="2" s="1"/>
  <c r="W1468" i="2"/>
  <c r="Y1468" i="2"/>
  <c r="G1469" i="2"/>
  <c r="J1469" i="2"/>
  <c r="M1469" i="2" s="1"/>
  <c r="L1469" i="2"/>
  <c r="O1469" i="2"/>
  <c r="R1469" i="2" s="1"/>
  <c r="S1469" i="2" s="1"/>
  <c r="Q1469" i="2"/>
  <c r="U1469" i="2"/>
  <c r="X1469" i="2" s="1"/>
  <c r="W1469" i="2"/>
  <c r="Y1469" i="2"/>
  <c r="G1470" i="2"/>
  <c r="J1470" i="2"/>
  <c r="M1470" i="2" s="1"/>
  <c r="L1470" i="2"/>
  <c r="O1470" i="2"/>
  <c r="R1470" i="2" s="1"/>
  <c r="S1470" i="2" s="1"/>
  <c r="Q1470" i="2"/>
  <c r="U1470" i="2"/>
  <c r="X1470" i="2" s="1"/>
  <c r="W1470" i="2"/>
  <c r="G1471" i="2"/>
  <c r="J1471" i="2"/>
  <c r="M1471" i="2" s="1"/>
  <c r="L1471" i="2"/>
  <c r="O1471" i="2"/>
  <c r="R1471" i="2" s="1"/>
  <c r="Q1471" i="2"/>
  <c r="S1471" i="2"/>
  <c r="U1471" i="2"/>
  <c r="X1471" i="2" s="1"/>
  <c r="W1471" i="2"/>
  <c r="G1472" i="2"/>
  <c r="J1472" i="2"/>
  <c r="M1472" i="2" s="1"/>
  <c r="L1472" i="2"/>
  <c r="O1472" i="2"/>
  <c r="R1472" i="2" s="1"/>
  <c r="Q1472" i="2"/>
  <c r="S1472" i="2"/>
  <c r="U1472" i="2"/>
  <c r="X1472" i="2" s="1"/>
  <c r="W1472" i="2"/>
  <c r="G1473" i="2"/>
  <c r="J1473" i="2"/>
  <c r="M1473" i="2" s="1"/>
  <c r="L1473" i="2"/>
  <c r="O1473" i="2"/>
  <c r="R1473" i="2" s="1"/>
  <c r="Q1473" i="2"/>
  <c r="U1473" i="2"/>
  <c r="X1473" i="2" s="1"/>
  <c r="W1473" i="2"/>
  <c r="Y1473" i="2"/>
  <c r="G1474" i="2"/>
  <c r="J1474" i="2"/>
  <c r="M1474" i="2" s="1"/>
  <c r="L1474" i="2"/>
  <c r="O1474" i="2"/>
  <c r="U1474" i="2"/>
  <c r="X1474" i="2" s="1"/>
  <c r="Y1474" i="2"/>
  <c r="G1475" i="2"/>
  <c r="J1475" i="2"/>
  <c r="O1475" i="2"/>
  <c r="U1475" i="2"/>
  <c r="X1475" i="2" s="1"/>
  <c r="G1476" i="2"/>
  <c r="J1476" i="2"/>
  <c r="M1476" i="2" s="1"/>
  <c r="L1476" i="2"/>
  <c r="O1476" i="2"/>
  <c r="R1476" i="2" s="1"/>
  <c r="Q1476" i="2"/>
  <c r="S1476" i="2"/>
  <c r="U1476" i="2"/>
  <c r="X1476" i="2" s="1"/>
  <c r="W1476" i="2"/>
  <c r="Y1476" i="2"/>
  <c r="G1477" i="2"/>
  <c r="J1477" i="2"/>
  <c r="M1477" i="2" s="1"/>
  <c r="L1477" i="2"/>
  <c r="O1477" i="2"/>
  <c r="R1477" i="2" s="1"/>
  <c r="S1477" i="2" s="1"/>
  <c r="Q1477" i="2"/>
  <c r="U1477" i="2"/>
  <c r="X1477" i="2" s="1"/>
  <c r="W1477" i="2"/>
  <c r="Y1477" i="2"/>
  <c r="G1478" i="2"/>
  <c r="J1478" i="2"/>
  <c r="M1478" i="2" s="1"/>
  <c r="L1478" i="2"/>
  <c r="O1478" i="2"/>
  <c r="R1478" i="2" s="1"/>
  <c r="Q1478" i="2"/>
  <c r="S1478" i="2"/>
  <c r="U1478" i="2"/>
  <c r="X1478" i="2" s="1"/>
  <c r="W1478" i="2"/>
  <c r="Y1478" i="2"/>
  <c r="G1479" i="2"/>
  <c r="J1479" i="2"/>
  <c r="M1479" i="2" s="1"/>
  <c r="L1479" i="2"/>
  <c r="O1479" i="2"/>
  <c r="R1479" i="2" s="1"/>
  <c r="Q1479" i="2"/>
  <c r="S1479" i="2"/>
  <c r="U1479" i="2"/>
  <c r="X1479" i="2" s="1"/>
  <c r="W1479" i="2"/>
  <c r="G1480" i="2"/>
  <c r="J1480" i="2"/>
  <c r="M1480" i="2" s="1"/>
  <c r="L1480" i="2"/>
  <c r="O1480" i="2"/>
  <c r="R1480" i="2" s="1"/>
  <c r="S1480" i="2" s="1"/>
  <c r="Q1480" i="2"/>
  <c r="U1480" i="2"/>
  <c r="X1480" i="2" s="1"/>
  <c r="W1480" i="2"/>
  <c r="G1481" i="2"/>
  <c r="J1481" i="2"/>
  <c r="M1481" i="2" s="1"/>
  <c r="L1481" i="2"/>
  <c r="O1481" i="2"/>
  <c r="R1481" i="2" s="1"/>
  <c r="Q1481" i="2"/>
  <c r="U1481" i="2"/>
  <c r="X1481" i="2" s="1"/>
  <c r="W1481" i="2"/>
  <c r="Y1481" i="2"/>
  <c r="G1482" i="2"/>
  <c r="J1482" i="2"/>
  <c r="M1482" i="2" s="1"/>
  <c r="L1482" i="2"/>
  <c r="O1482" i="2"/>
  <c r="U1482" i="2"/>
  <c r="X1482" i="2" s="1"/>
  <c r="Y1482" i="2"/>
  <c r="G1483" i="2"/>
  <c r="J1483" i="2"/>
  <c r="O1483" i="2"/>
  <c r="U1483" i="2"/>
  <c r="X1483" i="2" s="1"/>
  <c r="Y1483" i="2"/>
  <c r="G1484" i="2"/>
  <c r="J1484" i="2"/>
  <c r="M1484" i="2" s="1"/>
  <c r="L1484" i="2"/>
  <c r="O1484" i="2"/>
  <c r="R1484" i="2" s="1"/>
  <c r="Q1484" i="2"/>
  <c r="S1484" i="2"/>
  <c r="U1484" i="2"/>
  <c r="X1484" i="2" s="1"/>
  <c r="W1484" i="2"/>
  <c r="G1485" i="2"/>
  <c r="J1485" i="2"/>
  <c r="M1485" i="2" s="1"/>
  <c r="L1485" i="2"/>
  <c r="O1485" i="2"/>
  <c r="R1485" i="2" s="1"/>
  <c r="Q1485" i="2"/>
  <c r="S1485" i="2"/>
  <c r="U1485" i="2"/>
  <c r="X1485" i="2" s="1"/>
  <c r="W1485" i="2"/>
  <c r="Y1485" i="2"/>
  <c r="G1486" i="2"/>
  <c r="J1486" i="2"/>
  <c r="M1486" i="2" s="1"/>
  <c r="L1486" i="2"/>
  <c r="O1486" i="2"/>
  <c r="R1486" i="2" s="1"/>
  <c r="Q1486" i="2"/>
  <c r="S1486" i="2"/>
  <c r="U1486" i="2"/>
  <c r="X1486" i="2" s="1"/>
  <c r="W1486" i="2"/>
  <c r="Y1486" i="2"/>
  <c r="G1487" i="2"/>
  <c r="J1487" i="2"/>
  <c r="M1487" i="2" s="1"/>
  <c r="L1487" i="2"/>
  <c r="O1487" i="2"/>
  <c r="R1487" i="2" s="1"/>
  <c r="Q1487" i="2"/>
  <c r="S1487" i="2"/>
  <c r="U1487" i="2"/>
  <c r="X1487" i="2" s="1"/>
  <c r="W1487" i="2"/>
  <c r="G1488" i="2"/>
  <c r="J1488" i="2"/>
  <c r="M1488" i="2" s="1"/>
  <c r="L1488" i="2"/>
  <c r="O1488" i="2"/>
  <c r="R1488" i="2" s="1"/>
  <c r="S1488" i="2" s="1"/>
  <c r="Q1488" i="2"/>
  <c r="U1488" i="2"/>
  <c r="X1488" i="2" s="1"/>
  <c r="W1488" i="2"/>
  <c r="G1489" i="2"/>
  <c r="J1489" i="2"/>
  <c r="M1489" i="2" s="1"/>
  <c r="L1489" i="2"/>
  <c r="O1489" i="2"/>
  <c r="R1489" i="2" s="1"/>
  <c r="Q1489" i="2"/>
  <c r="U1489" i="2"/>
  <c r="W1489" i="2"/>
  <c r="X1489" i="2"/>
  <c r="Y1489" i="2"/>
  <c r="G1490" i="2"/>
  <c r="J1490" i="2"/>
  <c r="O1490" i="2"/>
  <c r="U1490" i="2"/>
  <c r="X1490" i="2" s="1"/>
  <c r="W1490" i="2"/>
  <c r="Y1490" i="2"/>
  <c r="G1491" i="2"/>
  <c r="J1491" i="2"/>
  <c r="O1491" i="2"/>
  <c r="U1491" i="2"/>
  <c r="X1491" i="2" s="1"/>
  <c r="G1492" i="2"/>
  <c r="J1492" i="2"/>
  <c r="M1492" i="2" s="1"/>
  <c r="L1492" i="2"/>
  <c r="O1492" i="2"/>
  <c r="R1492" i="2" s="1"/>
  <c r="S1492" i="2" s="1"/>
  <c r="Q1492" i="2"/>
  <c r="U1492" i="2"/>
  <c r="X1492" i="2" s="1"/>
  <c r="W1492" i="2"/>
  <c r="G1493" i="2"/>
  <c r="J1493" i="2"/>
  <c r="M1493" i="2" s="1"/>
  <c r="L1493" i="2"/>
  <c r="O1493" i="2"/>
  <c r="R1493" i="2" s="1"/>
  <c r="Q1493" i="2"/>
  <c r="S1493" i="2"/>
  <c r="U1493" i="2"/>
  <c r="X1493" i="2" s="1"/>
  <c r="W1493" i="2"/>
  <c r="Y1493" i="2"/>
  <c r="G1494" i="2"/>
  <c r="J1494" i="2"/>
  <c r="M1494" i="2" s="1"/>
  <c r="L1494" i="2"/>
  <c r="O1494" i="2"/>
  <c r="R1494" i="2" s="1"/>
  <c r="Q1494" i="2"/>
  <c r="S1494" i="2"/>
  <c r="U1494" i="2"/>
  <c r="X1494" i="2" s="1"/>
  <c r="W1494" i="2"/>
  <c r="Y1494" i="2"/>
  <c r="G1495" i="2"/>
  <c r="J1495" i="2"/>
  <c r="M1495" i="2" s="1"/>
  <c r="L1495" i="2"/>
  <c r="O1495" i="2"/>
  <c r="R1495" i="2" s="1"/>
  <c r="S1495" i="2" s="1"/>
  <c r="Q1495" i="2"/>
  <c r="U1495" i="2"/>
  <c r="X1495" i="2" s="1"/>
  <c r="W1495" i="2"/>
  <c r="Y1495" i="2"/>
  <c r="G1496" i="2"/>
  <c r="J1496" i="2"/>
  <c r="M1496" i="2" s="1"/>
  <c r="L1496" i="2"/>
  <c r="O1496" i="2"/>
  <c r="R1496" i="2" s="1"/>
  <c r="Q1496" i="2"/>
  <c r="S1496" i="2"/>
  <c r="U1496" i="2"/>
  <c r="W1496" i="2"/>
  <c r="X1496" i="2"/>
  <c r="G1497" i="2"/>
  <c r="J1497" i="2"/>
  <c r="M1497" i="2" s="1"/>
  <c r="L1497" i="2"/>
  <c r="O1497" i="2"/>
  <c r="Q1497" i="2"/>
  <c r="R1497" i="2"/>
  <c r="U1497" i="2"/>
  <c r="X1497" i="2" s="1"/>
  <c r="W1497" i="2"/>
  <c r="Y1497" i="2"/>
  <c r="G1498" i="2"/>
  <c r="J1498" i="2"/>
  <c r="O1498" i="2"/>
  <c r="Q1498" i="2"/>
  <c r="U1498" i="2"/>
  <c r="X1498" i="2" s="1"/>
  <c r="Y1498" i="2"/>
  <c r="G1499" i="2"/>
  <c r="J1499" i="2"/>
  <c r="O1499" i="2"/>
  <c r="U1499" i="2"/>
  <c r="X1499" i="2" s="1"/>
  <c r="G1500" i="2"/>
  <c r="J1500" i="2"/>
  <c r="M1500" i="2" s="1"/>
  <c r="L1500" i="2"/>
  <c r="O1500" i="2"/>
  <c r="R1500" i="2" s="1"/>
  <c r="S1500" i="2" s="1"/>
  <c r="Q1500" i="2"/>
  <c r="U1500" i="2"/>
  <c r="X1500" i="2" s="1"/>
  <c r="W1500" i="2"/>
  <c r="G1501" i="2"/>
  <c r="J1501" i="2"/>
  <c r="M1501" i="2" s="1"/>
  <c r="L1501" i="2"/>
  <c r="O1501" i="2"/>
  <c r="R1501" i="2" s="1"/>
  <c r="S1501" i="2" s="1"/>
  <c r="Q1501" i="2"/>
  <c r="U1501" i="2"/>
  <c r="X1501" i="2" s="1"/>
  <c r="W1501" i="2"/>
  <c r="Y1501" i="2"/>
  <c r="G1502" i="2"/>
  <c r="J1502" i="2"/>
  <c r="M1502" i="2" s="1"/>
  <c r="L1502" i="2"/>
  <c r="O1502" i="2"/>
  <c r="R1502" i="2" s="1"/>
  <c r="Q1502" i="2"/>
  <c r="S1502" i="2"/>
  <c r="U1502" i="2"/>
  <c r="X1502" i="2" s="1"/>
  <c r="W1502" i="2"/>
  <c r="Y1502" i="2"/>
  <c r="G1503" i="2"/>
  <c r="J1503" i="2"/>
  <c r="M1503" i="2" s="1"/>
  <c r="L1503" i="2"/>
  <c r="O1503" i="2"/>
  <c r="R1503" i="2" s="1"/>
  <c r="Q1503" i="2"/>
  <c r="S1503" i="2"/>
  <c r="U1503" i="2"/>
  <c r="X1503" i="2" s="1"/>
  <c r="W1503" i="2"/>
  <c r="G1504" i="2"/>
  <c r="J1504" i="2"/>
  <c r="M1504" i="2" s="1"/>
  <c r="L1504" i="2"/>
  <c r="O1504" i="2"/>
  <c r="R1504" i="2" s="1"/>
  <c r="S1504" i="2" s="1"/>
  <c r="Q1504" i="2"/>
  <c r="U1504" i="2"/>
  <c r="X1504" i="2" s="1"/>
  <c r="W1504" i="2"/>
  <c r="G1505" i="2"/>
  <c r="J1505" i="2"/>
  <c r="M1505" i="2" s="1"/>
  <c r="L1505" i="2"/>
  <c r="O1505" i="2"/>
  <c r="R1505" i="2" s="1"/>
  <c r="S1505" i="2" s="1"/>
  <c r="Q1505" i="2"/>
  <c r="U1505" i="2"/>
  <c r="X1505" i="2" s="1"/>
  <c r="W1505" i="2"/>
  <c r="Y1505" i="2"/>
  <c r="G1506" i="2"/>
  <c r="J1506" i="2"/>
  <c r="O1506" i="2"/>
  <c r="Q1506" i="2"/>
  <c r="U1506" i="2"/>
  <c r="X1506" i="2" s="1"/>
  <c r="Y1506" i="2"/>
  <c r="G1507" i="2"/>
  <c r="J1507" i="2"/>
  <c r="O1507" i="2"/>
  <c r="U1507" i="2"/>
  <c r="X1507" i="2" s="1"/>
  <c r="G1508" i="2"/>
  <c r="J1508" i="2"/>
  <c r="M1508" i="2" s="1"/>
  <c r="L1508" i="2"/>
  <c r="O1508" i="2"/>
  <c r="R1508" i="2" s="1"/>
  <c r="Q1508" i="2"/>
  <c r="S1508" i="2"/>
  <c r="U1508" i="2"/>
  <c r="X1508" i="2" s="1"/>
  <c r="W1508" i="2"/>
  <c r="Y1508" i="2"/>
  <c r="G1509" i="2"/>
  <c r="J1509" i="2"/>
  <c r="M1509" i="2" s="1"/>
  <c r="L1509" i="2"/>
  <c r="O1509" i="2"/>
  <c r="R1509" i="2" s="1"/>
  <c r="S1509" i="2" s="1"/>
  <c r="Q1509" i="2"/>
  <c r="U1509" i="2"/>
  <c r="X1509" i="2" s="1"/>
  <c r="W1509" i="2"/>
  <c r="Y1509" i="2"/>
  <c r="G1510" i="2"/>
  <c r="J1510" i="2"/>
  <c r="M1510" i="2" s="1"/>
  <c r="L1510" i="2"/>
  <c r="O1510" i="2"/>
  <c r="R1510" i="2" s="1"/>
  <c r="Q1510" i="2"/>
  <c r="S1510" i="2"/>
  <c r="U1510" i="2"/>
  <c r="X1510" i="2" s="1"/>
  <c r="W1510" i="2"/>
  <c r="G1511" i="2"/>
  <c r="J1511" i="2"/>
  <c r="M1511" i="2" s="1"/>
  <c r="L1511" i="2"/>
  <c r="O1511" i="2"/>
  <c r="R1511" i="2" s="1"/>
  <c r="Q1511" i="2"/>
  <c r="S1511" i="2"/>
  <c r="U1511" i="2"/>
  <c r="X1511" i="2" s="1"/>
  <c r="W1511" i="2"/>
  <c r="G1512" i="2"/>
  <c r="J1512" i="2"/>
  <c r="M1512" i="2" s="1"/>
  <c r="L1512" i="2"/>
  <c r="O1512" i="2"/>
  <c r="R1512" i="2" s="1"/>
  <c r="S1512" i="2" s="1"/>
  <c r="Q1512" i="2"/>
  <c r="U1512" i="2"/>
  <c r="X1512" i="2" s="1"/>
  <c r="W1512" i="2"/>
  <c r="G1513" i="2"/>
  <c r="J1513" i="2"/>
  <c r="M1513" i="2" s="1"/>
  <c r="L1513" i="2"/>
  <c r="O1513" i="2"/>
  <c r="R1513" i="2" s="1"/>
  <c r="Q1513" i="2"/>
  <c r="U1513" i="2"/>
  <c r="X1513" i="2" s="1"/>
  <c r="W1513" i="2"/>
  <c r="Y1513" i="2"/>
  <c r="G1514" i="2"/>
  <c r="J1514" i="2"/>
  <c r="O1514" i="2"/>
  <c r="Q1514" i="2"/>
  <c r="U1514" i="2"/>
  <c r="X1514" i="2"/>
  <c r="Y1514" i="2"/>
  <c r="G1515" i="2"/>
  <c r="J1515" i="2"/>
  <c r="O1515" i="2"/>
  <c r="R1515" i="2" s="1"/>
  <c r="S1515" i="2" s="1"/>
  <c r="U1515" i="2"/>
  <c r="X1515" i="2" s="1"/>
  <c r="G1516" i="2"/>
  <c r="J1516" i="2"/>
  <c r="M1516" i="2" s="1"/>
  <c r="L1516" i="2"/>
  <c r="O1516" i="2"/>
  <c r="R1516" i="2" s="1"/>
  <c r="S1516" i="2" s="1"/>
  <c r="Q1516" i="2"/>
  <c r="U1516" i="2"/>
  <c r="X1516" i="2" s="1"/>
  <c r="W1516" i="2"/>
  <c r="Y1516" i="2"/>
  <c r="G1517" i="2"/>
  <c r="J1517" i="2"/>
  <c r="M1517" i="2" s="1"/>
  <c r="L1517" i="2"/>
  <c r="O1517" i="2"/>
  <c r="R1517" i="2" s="1"/>
  <c r="Q1517" i="2"/>
  <c r="S1517" i="2"/>
  <c r="U1517" i="2"/>
  <c r="X1517" i="2" s="1"/>
  <c r="W1517" i="2"/>
  <c r="Y1517" i="2"/>
  <c r="G1518" i="2"/>
  <c r="J1518" i="2"/>
  <c r="M1518" i="2" s="1"/>
  <c r="L1518" i="2"/>
  <c r="O1518" i="2"/>
  <c r="R1518" i="2" s="1"/>
  <c r="Q1518" i="2"/>
  <c r="S1518" i="2"/>
  <c r="U1518" i="2"/>
  <c r="X1518" i="2" s="1"/>
  <c r="W1518" i="2"/>
  <c r="G1519" i="2"/>
  <c r="J1519" i="2"/>
  <c r="M1519" i="2" s="1"/>
  <c r="L1519" i="2"/>
  <c r="O1519" i="2"/>
  <c r="R1519" i="2" s="1"/>
  <c r="S1519" i="2" s="1"/>
  <c r="Q1519" i="2"/>
  <c r="U1519" i="2"/>
  <c r="X1519" i="2" s="1"/>
  <c r="W1519" i="2"/>
  <c r="G1520" i="2"/>
  <c r="J1520" i="2"/>
  <c r="M1520" i="2" s="1"/>
  <c r="L1520" i="2"/>
  <c r="O1520" i="2"/>
  <c r="R1520" i="2" s="1"/>
  <c r="Q1520" i="2"/>
  <c r="S1520" i="2"/>
  <c r="U1520" i="2"/>
  <c r="X1520" i="2" s="1"/>
  <c r="W1520" i="2"/>
  <c r="G1521" i="2"/>
  <c r="J1521" i="2"/>
  <c r="M1521" i="2" s="1"/>
  <c r="L1521" i="2"/>
  <c r="O1521" i="2"/>
  <c r="R1521" i="2" s="1"/>
  <c r="Q1521" i="2"/>
  <c r="S1521" i="2"/>
  <c r="U1521" i="2"/>
  <c r="X1521" i="2" s="1"/>
  <c r="W1521" i="2"/>
  <c r="Y1521" i="2"/>
  <c r="G1522" i="2"/>
  <c r="J1522" i="2"/>
  <c r="L1522" i="2"/>
  <c r="O1522" i="2"/>
  <c r="R1522" i="2" s="1"/>
  <c r="U1522" i="2"/>
  <c r="X1522" i="2" s="1"/>
  <c r="Y1522" i="2"/>
  <c r="G1523" i="2"/>
  <c r="J1523" i="2"/>
  <c r="O1523" i="2"/>
  <c r="U1523" i="2"/>
  <c r="X1523" i="2" s="1"/>
  <c r="G1524" i="2"/>
  <c r="J1524" i="2"/>
  <c r="M1524" i="2" s="1"/>
  <c r="L1524" i="2"/>
  <c r="O1524" i="2"/>
  <c r="R1524" i="2" s="1"/>
  <c r="Q1524" i="2"/>
  <c r="S1524" i="2"/>
  <c r="U1524" i="2"/>
  <c r="X1524" i="2" s="1"/>
  <c r="W1524" i="2"/>
  <c r="Y1524" i="2"/>
  <c r="G1525" i="2"/>
  <c r="J1525" i="2"/>
  <c r="M1525" i="2" s="1"/>
  <c r="L1525" i="2"/>
  <c r="O1525" i="2"/>
  <c r="R1525" i="2" s="1"/>
  <c r="S1525" i="2" s="1"/>
  <c r="Q1525" i="2"/>
  <c r="U1525" i="2"/>
  <c r="X1525" i="2" s="1"/>
  <c r="W1525" i="2"/>
  <c r="Y1525" i="2"/>
  <c r="G1526" i="2"/>
  <c r="J1526" i="2"/>
  <c r="M1526" i="2" s="1"/>
  <c r="L1526" i="2"/>
  <c r="O1526" i="2"/>
  <c r="R1526" i="2" s="1"/>
  <c r="Q1526" i="2"/>
  <c r="S1526" i="2"/>
  <c r="U1526" i="2"/>
  <c r="W1526" i="2"/>
  <c r="X1526" i="2"/>
  <c r="Y1526" i="2"/>
  <c r="G1527" i="2"/>
  <c r="J1527" i="2"/>
  <c r="M1527" i="2" s="1"/>
  <c r="L1527" i="2"/>
  <c r="O1527" i="2"/>
  <c r="R1527" i="2" s="1"/>
  <c r="Q1527" i="2"/>
  <c r="S1527" i="2"/>
  <c r="U1527" i="2"/>
  <c r="X1527" i="2" s="1"/>
  <c r="W1527" i="2"/>
  <c r="G1528" i="2"/>
  <c r="J1528" i="2"/>
  <c r="M1528" i="2" s="1"/>
  <c r="L1528" i="2"/>
  <c r="O1528" i="2"/>
  <c r="R1528" i="2" s="1"/>
  <c r="S1528" i="2" s="1"/>
  <c r="Q1528" i="2"/>
  <c r="U1528" i="2"/>
  <c r="X1528" i="2" s="1"/>
  <c r="W1528" i="2"/>
  <c r="G1529" i="2"/>
  <c r="J1529" i="2"/>
  <c r="M1529" i="2" s="1"/>
  <c r="L1529" i="2"/>
  <c r="O1529" i="2"/>
  <c r="R1529" i="2" s="1"/>
  <c r="Q1529" i="2"/>
  <c r="U1529" i="2"/>
  <c r="X1529" i="2" s="1"/>
  <c r="W1529" i="2"/>
  <c r="Y1529" i="2"/>
  <c r="G1530" i="2"/>
  <c r="J1530" i="2"/>
  <c r="M1530" i="2" s="1"/>
  <c r="O1530" i="2"/>
  <c r="U1530" i="2"/>
  <c r="X1530" i="2" s="1"/>
  <c r="Y1530" i="2"/>
  <c r="G1531" i="2"/>
  <c r="J1531" i="2"/>
  <c r="O1531" i="2"/>
  <c r="S1531" i="2"/>
  <c r="U1531" i="2"/>
  <c r="G1532" i="2"/>
  <c r="J1532" i="2"/>
  <c r="M1532" i="2" s="1"/>
  <c r="L1532" i="2"/>
  <c r="O1532" i="2"/>
  <c r="R1532" i="2" s="1"/>
  <c r="S1532" i="2" s="1"/>
  <c r="Q1532" i="2"/>
  <c r="U1532" i="2"/>
  <c r="X1532" i="2" s="1"/>
  <c r="W1532" i="2"/>
  <c r="Y1532" i="2"/>
  <c r="G1533" i="2"/>
  <c r="J1533" i="2"/>
  <c r="M1533" i="2" s="1"/>
  <c r="L1533" i="2"/>
  <c r="O1533" i="2"/>
  <c r="R1533" i="2" s="1"/>
  <c r="Q1533" i="2"/>
  <c r="S1533" i="2"/>
  <c r="U1533" i="2"/>
  <c r="W1533" i="2"/>
  <c r="X1533" i="2"/>
  <c r="Y1533" i="2"/>
  <c r="G1534" i="2"/>
  <c r="J1534" i="2"/>
  <c r="M1534" i="2" s="1"/>
  <c r="L1534" i="2"/>
  <c r="O1534" i="2"/>
  <c r="Q1534" i="2"/>
  <c r="R1534" i="2"/>
  <c r="S1534" i="2" s="1"/>
  <c r="U1534" i="2"/>
  <c r="X1534" i="2" s="1"/>
  <c r="W1534" i="2"/>
  <c r="Y1534" i="2"/>
  <c r="G1535" i="2"/>
  <c r="J1535" i="2"/>
  <c r="M1535" i="2" s="1"/>
  <c r="L1535" i="2"/>
  <c r="O1535" i="2"/>
  <c r="R1535" i="2" s="1"/>
  <c r="S1535" i="2" s="1"/>
  <c r="Q1535" i="2"/>
  <c r="U1535" i="2"/>
  <c r="X1535" i="2" s="1"/>
  <c r="W1535" i="2"/>
  <c r="G1536" i="2"/>
  <c r="J1536" i="2"/>
  <c r="M1536" i="2" s="1"/>
  <c r="L1536" i="2"/>
  <c r="O1536" i="2"/>
  <c r="R1536" i="2" s="1"/>
  <c r="Q1536" i="2"/>
  <c r="S1536" i="2"/>
  <c r="U1536" i="2"/>
  <c r="X1536" i="2" s="1"/>
  <c r="W1536" i="2"/>
  <c r="Y1536" i="2"/>
  <c r="G1537" i="2"/>
  <c r="J1537" i="2"/>
  <c r="M1537" i="2" s="1"/>
  <c r="L1537" i="2"/>
  <c r="O1537" i="2"/>
  <c r="R1537" i="2" s="1"/>
  <c r="S1537" i="2" s="1"/>
  <c r="Q1537" i="2"/>
  <c r="U1537" i="2"/>
  <c r="X1537" i="2" s="1"/>
  <c r="W1537" i="2"/>
  <c r="Y1537" i="2"/>
  <c r="G1538" i="2"/>
  <c r="J1538" i="2"/>
  <c r="O1538" i="2"/>
  <c r="U1538" i="2"/>
  <c r="X1538" i="2" s="1"/>
  <c r="W1538" i="2"/>
  <c r="Y1538" i="2"/>
  <c r="G1539" i="2"/>
  <c r="J1539" i="2"/>
  <c r="O1539" i="2"/>
  <c r="U1539" i="2"/>
  <c r="X1539" i="2" s="1"/>
  <c r="G1540" i="2"/>
  <c r="J1540" i="2"/>
  <c r="M1540" i="2" s="1"/>
  <c r="L1540" i="2"/>
  <c r="O1540" i="2"/>
  <c r="R1540" i="2" s="1"/>
  <c r="S1540" i="2" s="1"/>
  <c r="Q1540" i="2"/>
  <c r="U1540" i="2"/>
  <c r="X1540" i="2" s="1"/>
  <c r="W1540" i="2"/>
  <c r="Y1540" i="2"/>
  <c r="G1541" i="2"/>
  <c r="J1541" i="2"/>
  <c r="M1541" i="2" s="1"/>
  <c r="L1541" i="2"/>
  <c r="O1541" i="2"/>
  <c r="R1541" i="2" s="1"/>
  <c r="Q1541" i="2"/>
  <c r="S1541" i="2"/>
  <c r="U1541" i="2"/>
  <c r="X1541" i="2" s="1"/>
  <c r="W1541" i="2"/>
  <c r="Y1541" i="2"/>
  <c r="G1542" i="2"/>
  <c r="J1542" i="2"/>
  <c r="M1542" i="2" s="1"/>
  <c r="L1542" i="2"/>
  <c r="O1542" i="2"/>
  <c r="R1542" i="2" s="1"/>
  <c r="Q1542" i="2"/>
  <c r="S1542" i="2"/>
  <c r="U1542" i="2"/>
  <c r="X1542" i="2" s="1"/>
  <c r="W1542" i="2"/>
  <c r="Y1542" i="2"/>
  <c r="G1543" i="2"/>
  <c r="J1543" i="2"/>
  <c r="M1543" i="2" s="1"/>
  <c r="L1543" i="2"/>
  <c r="O1543" i="2"/>
  <c r="R1543" i="2" s="1"/>
  <c r="S1543" i="2" s="1"/>
  <c r="Q1543" i="2"/>
  <c r="U1543" i="2"/>
  <c r="X1543" i="2" s="1"/>
  <c r="W1543" i="2"/>
  <c r="G1544" i="2"/>
  <c r="J1544" i="2"/>
  <c r="M1544" i="2" s="1"/>
  <c r="L1544" i="2"/>
  <c r="O1544" i="2"/>
  <c r="R1544" i="2" s="1"/>
  <c r="S1544" i="2" s="1"/>
  <c r="Q1544" i="2"/>
  <c r="U1544" i="2"/>
  <c r="X1544" i="2" s="1"/>
  <c r="W1544" i="2"/>
  <c r="Y1544" i="2"/>
  <c r="G1545" i="2"/>
  <c r="J1545" i="2"/>
  <c r="M1545" i="2" s="1"/>
  <c r="L1545" i="2"/>
  <c r="O1545" i="2"/>
  <c r="R1545" i="2" s="1"/>
  <c r="Q1545" i="2"/>
  <c r="U1545" i="2"/>
  <c r="X1545" i="2" s="1"/>
  <c r="W1545" i="2"/>
  <c r="Y1545" i="2"/>
  <c r="G1546" i="2"/>
  <c r="J1546" i="2"/>
  <c r="O1546" i="2"/>
  <c r="U1546" i="2"/>
  <c r="X1546" i="2" s="1"/>
  <c r="W1546" i="2"/>
  <c r="Y1546" i="2"/>
  <c r="G1547" i="2"/>
  <c r="J1547" i="2"/>
  <c r="O1547" i="2"/>
  <c r="U1547" i="2"/>
  <c r="X1547" i="2" s="1"/>
  <c r="G1548" i="2"/>
  <c r="J1548" i="2"/>
  <c r="M1548" i="2" s="1"/>
  <c r="L1548" i="2"/>
  <c r="O1548" i="2"/>
  <c r="R1548" i="2" s="1"/>
  <c r="S1548" i="2" s="1"/>
  <c r="Q1548" i="2"/>
  <c r="U1548" i="2"/>
  <c r="X1548" i="2" s="1"/>
  <c r="W1548" i="2"/>
  <c r="Y1548" i="2"/>
  <c r="G1549" i="2"/>
  <c r="J1549" i="2"/>
  <c r="M1549" i="2" s="1"/>
  <c r="L1549" i="2"/>
  <c r="O1549" i="2"/>
  <c r="R1549" i="2" s="1"/>
  <c r="Q1549" i="2"/>
  <c r="S1549" i="2"/>
  <c r="U1549" i="2"/>
  <c r="X1549" i="2" s="1"/>
  <c r="W1549" i="2"/>
  <c r="Y1549" i="2"/>
  <c r="G1550" i="2"/>
  <c r="J1550" i="2"/>
  <c r="M1550" i="2" s="1"/>
  <c r="L1550" i="2"/>
  <c r="O1550" i="2"/>
  <c r="R1550" i="2" s="1"/>
  <c r="S1550" i="2" s="1"/>
  <c r="Q1550" i="2"/>
  <c r="U1550" i="2"/>
  <c r="X1550" i="2" s="1"/>
  <c r="W1550" i="2"/>
  <c r="Y1550" i="2"/>
  <c r="G1551" i="2"/>
  <c r="J1551" i="2"/>
  <c r="M1551" i="2" s="1"/>
  <c r="L1551" i="2"/>
  <c r="O1551" i="2"/>
  <c r="R1551" i="2" s="1"/>
  <c r="S1551" i="2" s="1"/>
  <c r="Q1551" i="2"/>
  <c r="U1551" i="2"/>
  <c r="X1551" i="2" s="1"/>
  <c r="W1551" i="2"/>
  <c r="G1552" i="2"/>
  <c r="J1552" i="2"/>
  <c r="M1552" i="2" s="1"/>
  <c r="L1552" i="2"/>
  <c r="O1552" i="2"/>
  <c r="R1552" i="2" s="1"/>
  <c r="Q1552" i="2"/>
  <c r="S1552" i="2"/>
  <c r="U1552" i="2"/>
  <c r="X1552" i="2" s="1"/>
  <c r="W1552" i="2"/>
  <c r="G1553" i="2"/>
  <c r="J1553" i="2"/>
  <c r="M1553" i="2" s="1"/>
  <c r="L1553" i="2"/>
  <c r="O1553" i="2"/>
  <c r="R1553" i="2" s="1"/>
  <c r="Q1553" i="2"/>
  <c r="U1553" i="2"/>
  <c r="X1553" i="2" s="1"/>
  <c r="W1553" i="2"/>
  <c r="Y1553" i="2"/>
  <c r="G1554" i="2"/>
  <c r="J1554" i="2"/>
  <c r="O1554" i="2"/>
  <c r="U1554" i="2"/>
  <c r="X1554" i="2" s="1"/>
  <c r="W1554" i="2"/>
  <c r="Y1554" i="2"/>
  <c r="G1555" i="2"/>
  <c r="J1555" i="2"/>
  <c r="O1555" i="2"/>
  <c r="U1555" i="2"/>
  <c r="X1555" i="2" s="1"/>
  <c r="G1556" i="2"/>
  <c r="J1556" i="2"/>
  <c r="M1556" i="2" s="1"/>
  <c r="L1556" i="2"/>
  <c r="O1556" i="2"/>
  <c r="R1556" i="2" s="1"/>
  <c r="Q1556" i="2"/>
  <c r="S1556" i="2"/>
  <c r="U1556" i="2"/>
  <c r="W1556" i="2"/>
  <c r="X1556" i="2"/>
  <c r="Y1556" i="2"/>
  <c r="G1557" i="2"/>
  <c r="J1557" i="2"/>
  <c r="M1557" i="2" s="1"/>
  <c r="L1557" i="2"/>
  <c r="O1557" i="2"/>
  <c r="R1557" i="2" s="1"/>
  <c r="S1557" i="2" s="1"/>
  <c r="Q1557" i="2"/>
  <c r="U1557" i="2"/>
  <c r="X1557" i="2" s="1"/>
  <c r="W1557" i="2"/>
  <c r="Y1557" i="2"/>
  <c r="G1558" i="2"/>
  <c r="J1558" i="2"/>
  <c r="M1558" i="2" s="1"/>
  <c r="L1558" i="2"/>
  <c r="O1558" i="2"/>
  <c r="R1558" i="2" s="1"/>
  <c r="Q1558" i="2"/>
  <c r="S1558" i="2"/>
  <c r="U1558" i="2"/>
  <c r="X1558" i="2" s="1"/>
  <c r="W1558" i="2"/>
  <c r="Y1558" i="2"/>
  <c r="G1559" i="2"/>
  <c r="J1559" i="2"/>
  <c r="M1559" i="2" s="1"/>
  <c r="L1559" i="2"/>
  <c r="O1559" i="2"/>
  <c r="R1559" i="2" s="1"/>
  <c r="Q1559" i="2"/>
  <c r="S1559" i="2"/>
  <c r="U1559" i="2"/>
  <c r="X1559" i="2" s="1"/>
  <c r="W1559" i="2"/>
  <c r="G1560" i="2"/>
  <c r="J1560" i="2"/>
  <c r="M1560" i="2" s="1"/>
  <c r="L1560" i="2"/>
  <c r="O1560" i="2"/>
  <c r="R1560" i="2" s="1"/>
  <c r="Q1560" i="2"/>
  <c r="S1560" i="2"/>
  <c r="U1560" i="2"/>
  <c r="X1560" i="2" s="1"/>
  <c r="W1560" i="2"/>
  <c r="G1561" i="2"/>
  <c r="J1561" i="2"/>
  <c r="M1561" i="2" s="1"/>
  <c r="L1561" i="2"/>
  <c r="O1561" i="2"/>
  <c r="Q1561" i="2"/>
  <c r="R1561" i="2"/>
  <c r="U1561" i="2"/>
  <c r="X1561" i="2" s="1"/>
  <c r="W1561" i="2"/>
  <c r="Y1561" i="2"/>
  <c r="G1562" i="2"/>
  <c r="J1562" i="2"/>
  <c r="O1562" i="2"/>
  <c r="R1562" i="2" s="1"/>
  <c r="Q1562" i="2"/>
  <c r="U1562" i="2"/>
  <c r="X1562" i="2" s="1"/>
  <c r="Y1562" i="2"/>
  <c r="G1563" i="2"/>
  <c r="J1563" i="2"/>
  <c r="O1563" i="2"/>
  <c r="U1563" i="2"/>
  <c r="G1564" i="2"/>
  <c r="J1564" i="2"/>
  <c r="M1564" i="2" s="1"/>
  <c r="L1564" i="2"/>
  <c r="O1564" i="2"/>
  <c r="R1564" i="2" s="1"/>
  <c r="Q1564" i="2"/>
  <c r="S1564" i="2"/>
  <c r="U1564" i="2"/>
  <c r="X1564" i="2" s="1"/>
  <c r="W1564" i="2"/>
  <c r="Y1564" i="2"/>
  <c r="G1565" i="2"/>
  <c r="J1565" i="2"/>
  <c r="M1565" i="2" s="1"/>
  <c r="L1565" i="2"/>
  <c r="O1565" i="2"/>
  <c r="R1565" i="2" s="1"/>
  <c r="Q1565" i="2"/>
  <c r="S1565" i="2"/>
  <c r="U1565" i="2"/>
  <c r="X1565" i="2" s="1"/>
  <c r="W1565" i="2"/>
  <c r="Y1565" i="2"/>
  <c r="G1566" i="2"/>
  <c r="J1566" i="2"/>
  <c r="M1566" i="2" s="1"/>
  <c r="L1566" i="2"/>
  <c r="O1566" i="2"/>
  <c r="R1566" i="2" s="1"/>
  <c r="Q1566" i="2"/>
  <c r="S1566" i="2"/>
  <c r="U1566" i="2"/>
  <c r="X1566" i="2" s="1"/>
  <c r="W1566" i="2"/>
  <c r="Y1566" i="2"/>
  <c r="G1567" i="2"/>
  <c r="J1567" i="2"/>
  <c r="M1567" i="2" s="1"/>
  <c r="L1567" i="2"/>
  <c r="O1567" i="2"/>
  <c r="R1567" i="2" s="1"/>
  <c r="S1567" i="2" s="1"/>
  <c r="Q1567" i="2"/>
  <c r="U1567" i="2"/>
  <c r="X1567" i="2" s="1"/>
  <c r="W1567" i="2"/>
  <c r="G1568" i="2"/>
  <c r="J1568" i="2"/>
  <c r="M1568" i="2" s="1"/>
  <c r="L1568" i="2"/>
  <c r="O1568" i="2"/>
  <c r="R1568" i="2" s="1"/>
  <c r="S1568" i="2" s="1"/>
  <c r="Q1568" i="2"/>
  <c r="U1568" i="2"/>
  <c r="X1568" i="2" s="1"/>
  <c r="W1568" i="2"/>
  <c r="Y1568" i="2"/>
  <c r="G1569" i="2"/>
  <c r="J1569" i="2"/>
  <c r="M1569" i="2" s="1"/>
  <c r="L1569" i="2"/>
  <c r="O1569" i="2"/>
  <c r="R1569" i="2" s="1"/>
  <c r="Q1569" i="2"/>
  <c r="U1569" i="2"/>
  <c r="X1569" i="2" s="1"/>
  <c r="W1569" i="2"/>
  <c r="Y1569" i="2"/>
  <c r="G1570" i="2"/>
  <c r="J1570" i="2"/>
  <c r="O1570" i="2"/>
  <c r="R1570" i="2" s="1"/>
  <c r="Q1570" i="2"/>
  <c r="U1570" i="2"/>
  <c r="G1571" i="2"/>
  <c r="J1571" i="2"/>
  <c r="O1571" i="2"/>
  <c r="S1571" i="2"/>
  <c r="U1571" i="2"/>
  <c r="X1571" i="2" s="1"/>
  <c r="G1572" i="2"/>
  <c r="J1572" i="2"/>
  <c r="M1572" i="2" s="1"/>
  <c r="L1572" i="2"/>
  <c r="O1572" i="2"/>
  <c r="R1572" i="2" s="1"/>
  <c r="Q1572" i="2"/>
  <c r="S1572" i="2"/>
  <c r="U1572" i="2"/>
  <c r="W1572" i="2"/>
  <c r="X1572" i="2"/>
  <c r="Y1572" i="2"/>
  <c r="G1573" i="2"/>
  <c r="J1573" i="2"/>
  <c r="M1573" i="2" s="1"/>
  <c r="L1573" i="2"/>
  <c r="O1573" i="2"/>
  <c r="R1573" i="2" s="1"/>
  <c r="S1573" i="2" s="1"/>
  <c r="Q1573" i="2"/>
  <c r="U1573" i="2"/>
  <c r="X1573" i="2" s="1"/>
  <c r="W1573" i="2"/>
  <c r="Y1573" i="2"/>
  <c r="G1574" i="2"/>
  <c r="J1574" i="2"/>
  <c r="M1574" i="2" s="1"/>
  <c r="L1574" i="2"/>
  <c r="O1574" i="2"/>
  <c r="R1574" i="2" s="1"/>
  <c r="S1574" i="2" s="1"/>
  <c r="Q1574" i="2"/>
  <c r="U1574" i="2"/>
  <c r="X1574" i="2" s="1"/>
  <c r="W1574" i="2"/>
  <c r="Y1574" i="2"/>
  <c r="G1575" i="2"/>
  <c r="J1575" i="2"/>
  <c r="M1575" i="2" s="1"/>
  <c r="L1575" i="2"/>
  <c r="O1575" i="2"/>
  <c r="Q1575" i="2"/>
  <c r="R1575" i="2"/>
  <c r="S1575" i="2" s="1"/>
  <c r="U1575" i="2"/>
  <c r="X1575" i="2" s="1"/>
  <c r="W1575" i="2"/>
  <c r="Y1575" i="2"/>
  <c r="G1576" i="2"/>
  <c r="J1576" i="2"/>
  <c r="M1576" i="2" s="1"/>
  <c r="L1576" i="2"/>
  <c r="O1576" i="2"/>
  <c r="R1576" i="2" s="1"/>
  <c r="Q1576" i="2"/>
  <c r="S1576" i="2"/>
  <c r="U1576" i="2"/>
  <c r="X1576" i="2" s="1"/>
  <c r="W1576" i="2"/>
  <c r="G1577" i="2"/>
  <c r="J1577" i="2"/>
  <c r="M1577" i="2" s="1"/>
  <c r="L1577" i="2"/>
  <c r="O1577" i="2"/>
  <c r="R1577" i="2" s="1"/>
  <c r="Q1577" i="2"/>
  <c r="U1577" i="2"/>
  <c r="X1577" i="2" s="1"/>
  <c r="W1577" i="2"/>
  <c r="Y1577" i="2"/>
  <c r="G1578" i="2"/>
  <c r="J1578" i="2"/>
  <c r="M1578" i="2" s="1"/>
  <c r="O1578" i="2"/>
  <c r="U1578" i="2"/>
  <c r="X1578" i="2" s="1"/>
  <c r="Y1578" i="2"/>
  <c r="G1579" i="2"/>
  <c r="J1579" i="2"/>
  <c r="O1579" i="2"/>
  <c r="S1579" i="2"/>
  <c r="U1579" i="2"/>
  <c r="G1580" i="2"/>
  <c r="J1580" i="2"/>
  <c r="M1580" i="2" s="1"/>
  <c r="L1580" i="2"/>
  <c r="O1580" i="2"/>
  <c r="R1580" i="2" s="1"/>
  <c r="S1580" i="2" s="1"/>
  <c r="Q1580" i="2"/>
  <c r="U1580" i="2"/>
  <c r="X1580" i="2" s="1"/>
  <c r="W1580" i="2"/>
  <c r="Y1580" i="2"/>
  <c r="G1581" i="2"/>
  <c r="J1581" i="2"/>
  <c r="M1581" i="2" s="1"/>
  <c r="L1581" i="2"/>
  <c r="O1581" i="2"/>
  <c r="R1581" i="2" s="1"/>
  <c r="Q1581" i="2"/>
  <c r="S1581" i="2"/>
  <c r="U1581" i="2"/>
  <c r="X1581" i="2" s="1"/>
  <c r="W1581" i="2"/>
  <c r="Y1581" i="2"/>
  <c r="G1582" i="2"/>
  <c r="J1582" i="2"/>
  <c r="M1582" i="2" s="1"/>
  <c r="L1582" i="2"/>
  <c r="O1582" i="2"/>
  <c r="R1582" i="2" s="1"/>
  <c r="S1582" i="2" s="1"/>
  <c r="Q1582" i="2"/>
  <c r="U1582" i="2"/>
  <c r="X1582" i="2" s="1"/>
  <c r="W1582" i="2"/>
  <c r="Y1582" i="2"/>
  <c r="G1583" i="2"/>
  <c r="J1583" i="2"/>
  <c r="M1583" i="2" s="1"/>
  <c r="L1583" i="2"/>
  <c r="O1583" i="2"/>
  <c r="R1583" i="2" s="1"/>
  <c r="S1583" i="2" s="1"/>
  <c r="Q1583" i="2"/>
  <c r="U1583" i="2"/>
  <c r="X1583" i="2" s="1"/>
  <c r="W1583" i="2"/>
  <c r="G1584" i="2"/>
  <c r="J1584" i="2"/>
  <c r="M1584" i="2" s="1"/>
  <c r="L1584" i="2"/>
  <c r="O1584" i="2"/>
  <c r="R1584" i="2" s="1"/>
  <c r="Q1584" i="2"/>
  <c r="S1584" i="2"/>
  <c r="U1584" i="2"/>
  <c r="X1584" i="2" s="1"/>
  <c r="W1584" i="2"/>
  <c r="Y1584" i="2"/>
  <c r="G1585" i="2"/>
  <c r="J1585" i="2"/>
  <c r="M1585" i="2" s="1"/>
  <c r="L1585" i="2"/>
  <c r="O1585" i="2"/>
  <c r="R1585" i="2" s="1"/>
  <c r="Q1585" i="2"/>
  <c r="U1585" i="2"/>
  <c r="X1585" i="2" s="1"/>
  <c r="W1585" i="2"/>
  <c r="Y1585" i="2"/>
  <c r="G1586" i="2"/>
  <c r="J1586" i="2"/>
  <c r="M1586" i="2" s="1"/>
  <c r="O1586" i="2"/>
  <c r="U1586" i="2"/>
  <c r="X1586" i="2" s="1"/>
  <c r="Y1586" i="2"/>
  <c r="G1587" i="2"/>
  <c r="J1587" i="2"/>
  <c r="O1587" i="2"/>
  <c r="U1587" i="2"/>
  <c r="G1588" i="2"/>
  <c r="J1588" i="2"/>
  <c r="M1588" i="2" s="1"/>
  <c r="L1588" i="2"/>
  <c r="O1588" i="2"/>
  <c r="R1588" i="2" s="1"/>
  <c r="S1588" i="2" s="1"/>
  <c r="Q1588" i="2"/>
  <c r="U1588" i="2"/>
  <c r="X1588" i="2" s="1"/>
  <c r="W1588" i="2"/>
  <c r="Y1588" i="2"/>
  <c r="G1589" i="2"/>
  <c r="J1589" i="2"/>
  <c r="M1589" i="2" s="1"/>
  <c r="L1589" i="2"/>
  <c r="O1589" i="2"/>
  <c r="R1589" i="2" s="1"/>
  <c r="Q1589" i="2"/>
  <c r="S1589" i="2"/>
  <c r="U1589" i="2"/>
  <c r="X1589" i="2" s="1"/>
  <c r="W1589" i="2"/>
  <c r="Y1589" i="2"/>
  <c r="G1590" i="2"/>
  <c r="J1590" i="2"/>
  <c r="M1590" i="2" s="1"/>
  <c r="L1590" i="2"/>
  <c r="O1590" i="2"/>
  <c r="R1590" i="2" s="1"/>
  <c r="Q1590" i="2"/>
  <c r="S1590" i="2"/>
  <c r="U1590" i="2"/>
  <c r="X1590" i="2" s="1"/>
  <c r="W1590" i="2"/>
  <c r="Y1590" i="2"/>
  <c r="G1591" i="2"/>
  <c r="J1591" i="2"/>
  <c r="M1591" i="2" s="1"/>
  <c r="L1591" i="2"/>
  <c r="O1591" i="2"/>
  <c r="R1591" i="2" s="1"/>
  <c r="S1591" i="2" s="1"/>
  <c r="Q1591" i="2"/>
  <c r="U1591" i="2"/>
  <c r="X1591" i="2" s="1"/>
  <c r="W1591" i="2"/>
  <c r="Y1591" i="2"/>
  <c r="G1592" i="2"/>
  <c r="J1592" i="2"/>
  <c r="M1592" i="2" s="1"/>
  <c r="L1592" i="2"/>
  <c r="O1592" i="2"/>
  <c r="R1592" i="2" s="1"/>
  <c r="Q1592" i="2"/>
  <c r="S1592" i="2"/>
  <c r="U1592" i="2"/>
  <c r="X1592" i="2" s="1"/>
  <c r="W1592" i="2"/>
  <c r="Y1592" i="2"/>
  <c r="G1593" i="2"/>
  <c r="J1593" i="2"/>
  <c r="M1593" i="2" s="1"/>
  <c r="L1593" i="2"/>
  <c r="O1593" i="2"/>
  <c r="R1593" i="2" s="1"/>
  <c r="Q1593" i="2"/>
  <c r="S1593" i="2"/>
  <c r="U1593" i="2"/>
  <c r="X1593" i="2" s="1"/>
  <c r="W1593" i="2"/>
  <c r="Y1593" i="2"/>
  <c r="G1594" i="2"/>
  <c r="J1594" i="2"/>
  <c r="M1594" i="2" s="1"/>
  <c r="O1594" i="2"/>
  <c r="U1594" i="2"/>
  <c r="X1594" i="2" s="1"/>
  <c r="Y1594" i="2"/>
  <c r="G1595" i="2"/>
  <c r="J1595" i="2"/>
  <c r="O1595" i="2"/>
  <c r="U1595" i="2"/>
  <c r="G1596" i="2"/>
  <c r="J1596" i="2"/>
  <c r="M1596" i="2" s="1"/>
  <c r="L1596" i="2"/>
  <c r="O1596" i="2"/>
  <c r="R1596" i="2" s="1"/>
  <c r="Q1596" i="2"/>
  <c r="S1596" i="2"/>
  <c r="U1596" i="2"/>
  <c r="X1596" i="2" s="1"/>
  <c r="W1596" i="2"/>
  <c r="Y1596" i="2"/>
  <c r="G1597" i="2"/>
  <c r="J1597" i="2"/>
  <c r="M1597" i="2" s="1"/>
  <c r="L1597" i="2"/>
  <c r="O1597" i="2"/>
  <c r="R1597" i="2" s="1"/>
  <c r="Q1597" i="2"/>
  <c r="S1597" i="2"/>
  <c r="U1597" i="2"/>
  <c r="X1597" i="2" s="1"/>
  <c r="W1597" i="2"/>
  <c r="Y1597" i="2"/>
  <c r="G1598" i="2"/>
  <c r="J1598" i="2"/>
  <c r="M1598" i="2" s="1"/>
  <c r="L1598" i="2"/>
  <c r="O1598" i="2"/>
  <c r="R1598" i="2" s="1"/>
  <c r="S1598" i="2" s="1"/>
  <c r="Q1598" i="2"/>
  <c r="U1598" i="2"/>
  <c r="X1598" i="2" s="1"/>
  <c r="W1598" i="2"/>
  <c r="Y1598" i="2"/>
  <c r="G1599" i="2"/>
  <c r="J1599" i="2"/>
  <c r="M1599" i="2" s="1"/>
  <c r="L1599" i="2"/>
  <c r="O1599" i="2"/>
  <c r="R1599" i="2" s="1"/>
  <c r="Q1599" i="2"/>
  <c r="S1599" i="2"/>
  <c r="U1599" i="2"/>
  <c r="X1599" i="2" s="1"/>
  <c r="W1599" i="2"/>
  <c r="G1600" i="2"/>
  <c r="J1600" i="2"/>
  <c r="M1600" i="2" s="1"/>
  <c r="L1600" i="2"/>
  <c r="O1600" i="2"/>
  <c r="R1600" i="2" s="1"/>
  <c r="Q1600" i="2"/>
  <c r="S1600" i="2"/>
  <c r="U1600" i="2"/>
  <c r="X1600" i="2" s="1"/>
  <c r="W1600" i="2"/>
  <c r="Y1600" i="2"/>
  <c r="G1601" i="2"/>
  <c r="J1601" i="2"/>
  <c r="M1601" i="2" s="1"/>
  <c r="L1601" i="2"/>
  <c r="O1601" i="2"/>
  <c r="R1601" i="2" s="1"/>
  <c r="Q1601" i="2"/>
  <c r="U1601" i="2"/>
  <c r="X1601" i="2" s="1"/>
  <c r="W1601" i="2"/>
  <c r="Y1601" i="2"/>
  <c r="G1602" i="2"/>
  <c r="J1602" i="2"/>
  <c r="M1602" i="2" s="1"/>
  <c r="O1602" i="2"/>
  <c r="S1602" i="2"/>
  <c r="U1602" i="2"/>
  <c r="X1602" i="2" s="1"/>
  <c r="Y1602" i="2"/>
  <c r="G1603" i="2"/>
  <c r="J1603" i="2"/>
  <c r="O1603" i="2"/>
  <c r="U1603" i="2"/>
  <c r="X1603" i="2" s="1"/>
  <c r="G1604" i="2"/>
  <c r="J1604" i="2"/>
  <c r="M1604" i="2" s="1"/>
  <c r="L1604" i="2"/>
  <c r="O1604" i="2"/>
  <c r="R1604" i="2" s="1"/>
  <c r="S1604" i="2" s="1"/>
  <c r="Q1604" i="2"/>
  <c r="U1604" i="2"/>
  <c r="X1604" i="2" s="1"/>
  <c r="W1604" i="2"/>
  <c r="Y1604" i="2"/>
  <c r="G1605" i="2"/>
  <c r="J1605" i="2"/>
  <c r="M1605" i="2" s="1"/>
  <c r="L1605" i="2"/>
  <c r="O1605" i="2"/>
  <c r="R1605" i="2" s="1"/>
  <c r="S1605" i="2" s="1"/>
  <c r="Q1605" i="2"/>
  <c r="U1605" i="2"/>
  <c r="X1605" i="2" s="1"/>
  <c r="W1605" i="2"/>
  <c r="Y1605" i="2"/>
  <c r="G1606" i="2"/>
  <c r="J1606" i="2"/>
  <c r="M1606" i="2" s="1"/>
  <c r="L1606" i="2"/>
  <c r="O1606" i="2"/>
  <c r="R1606" i="2" s="1"/>
  <c r="Q1606" i="2"/>
  <c r="S1606" i="2"/>
  <c r="U1606" i="2"/>
  <c r="X1606" i="2" s="1"/>
  <c r="W1606" i="2"/>
  <c r="Y1606" i="2"/>
  <c r="G1607" i="2"/>
  <c r="J1607" i="2"/>
  <c r="M1607" i="2" s="1"/>
  <c r="L1607" i="2"/>
  <c r="O1607" i="2"/>
  <c r="R1607" i="2" s="1"/>
  <c r="Q1607" i="2"/>
  <c r="S1607" i="2"/>
  <c r="U1607" i="2"/>
  <c r="X1607" i="2" s="1"/>
  <c r="W1607" i="2"/>
  <c r="Y1607" i="2"/>
  <c r="G1608" i="2"/>
  <c r="J1608" i="2"/>
  <c r="M1608" i="2" s="1"/>
  <c r="L1608" i="2"/>
  <c r="O1608" i="2"/>
  <c r="R1608" i="2" s="1"/>
  <c r="Q1608" i="2"/>
  <c r="S1608" i="2"/>
  <c r="U1608" i="2"/>
  <c r="X1608" i="2" s="1"/>
  <c r="W1608" i="2"/>
  <c r="Y1608" i="2"/>
  <c r="G1609" i="2"/>
  <c r="J1609" i="2"/>
  <c r="M1609" i="2" s="1"/>
  <c r="L1609" i="2"/>
  <c r="O1609" i="2"/>
  <c r="R1609" i="2" s="1"/>
  <c r="Q1609" i="2"/>
  <c r="U1609" i="2"/>
  <c r="X1609" i="2" s="1"/>
  <c r="W1609" i="2"/>
  <c r="Y1609" i="2"/>
  <c r="G1610" i="2"/>
  <c r="J1610" i="2"/>
  <c r="M1610" i="2" s="1"/>
  <c r="O1610" i="2"/>
  <c r="U1610" i="2"/>
  <c r="X1610" i="2" s="1"/>
  <c r="Y1610" i="2"/>
  <c r="G1611" i="2"/>
  <c r="J1611" i="2"/>
  <c r="O1611" i="2"/>
  <c r="U1611" i="2"/>
  <c r="X1611" i="2" s="1"/>
  <c r="G1612" i="2"/>
  <c r="J1612" i="2"/>
  <c r="M1612" i="2" s="1"/>
  <c r="L1612" i="2"/>
  <c r="O1612" i="2"/>
  <c r="R1612" i="2" s="1"/>
  <c r="S1612" i="2" s="1"/>
  <c r="Q1612" i="2"/>
  <c r="U1612" i="2"/>
  <c r="X1612" i="2" s="1"/>
  <c r="W1612" i="2"/>
  <c r="Y1612" i="2"/>
  <c r="G1613" i="2"/>
  <c r="J1613" i="2"/>
  <c r="M1613" i="2" s="1"/>
  <c r="L1613" i="2"/>
  <c r="O1613" i="2"/>
  <c r="R1613" i="2" s="1"/>
  <c r="S1613" i="2" s="1"/>
  <c r="Q1613" i="2"/>
  <c r="U1613" i="2"/>
  <c r="X1613" i="2" s="1"/>
  <c r="W1613" i="2"/>
  <c r="Y1613" i="2"/>
  <c r="G1614" i="2"/>
  <c r="J1614" i="2"/>
  <c r="M1614" i="2" s="1"/>
  <c r="L1614" i="2"/>
  <c r="O1614" i="2"/>
  <c r="R1614" i="2" s="1"/>
  <c r="Q1614" i="2"/>
  <c r="S1614" i="2"/>
  <c r="U1614" i="2"/>
  <c r="W1614" i="2"/>
  <c r="X1614" i="2"/>
  <c r="Y1614" i="2"/>
  <c r="G1615" i="2"/>
  <c r="J1615" i="2"/>
  <c r="M1615" i="2" s="1"/>
  <c r="L1615" i="2"/>
  <c r="O1615" i="2"/>
  <c r="Q1615" i="2"/>
  <c r="R1615" i="2"/>
  <c r="S1615" i="2" s="1"/>
  <c r="U1615" i="2"/>
  <c r="X1615" i="2" s="1"/>
  <c r="W1615" i="2"/>
  <c r="G1616" i="2"/>
  <c r="J1616" i="2"/>
  <c r="L1616" i="2"/>
  <c r="M1616" i="2"/>
  <c r="O1616" i="2"/>
  <c r="R1616" i="2" s="1"/>
  <c r="Q1616" i="2"/>
  <c r="S1616" i="2"/>
  <c r="U1616" i="2"/>
  <c r="X1616" i="2" s="1"/>
  <c r="W1616" i="2"/>
  <c r="Y1616" i="2"/>
  <c r="G1617" i="2"/>
  <c r="J1617" i="2"/>
  <c r="M1617" i="2" s="1"/>
  <c r="L1617" i="2"/>
  <c r="O1617" i="2"/>
  <c r="R1617" i="2" s="1"/>
  <c r="Q1617" i="2"/>
  <c r="S1617" i="2"/>
  <c r="U1617" i="2"/>
  <c r="X1617" i="2" s="1"/>
  <c r="W1617" i="2"/>
  <c r="Y1617" i="2"/>
  <c r="G1618" i="2"/>
  <c r="J1618" i="2"/>
  <c r="O1618" i="2"/>
  <c r="U1618" i="2"/>
  <c r="X1618" i="2" s="1"/>
  <c r="Y1618" i="2"/>
  <c r="G1619" i="2"/>
  <c r="J1619" i="2"/>
  <c r="O1619" i="2"/>
  <c r="U1619" i="2"/>
  <c r="X1619" i="2" s="1"/>
  <c r="G1620" i="2"/>
  <c r="J1620" i="2"/>
  <c r="M1620" i="2" s="1"/>
  <c r="L1620" i="2"/>
  <c r="O1620" i="2"/>
  <c r="R1620" i="2" s="1"/>
  <c r="Q1620" i="2"/>
  <c r="S1620" i="2"/>
  <c r="U1620" i="2"/>
  <c r="X1620" i="2" s="1"/>
  <c r="W1620" i="2"/>
  <c r="Y1620" i="2"/>
  <c r="G1621" i="2"/>
  <c r="J1621" i="2"/>
  <c r="M1621" i="2" s="1"/>
  <c r="L1621" i="2"/>
  <c r="O1621" i="2"/>
  <c r="R1621" i="2" s="1"/>
  <c r="S1621" i="2" s="1"/>
  <c r="Q1621" i="2"/>
  <c r="U1621" i="2"/>
  <c r="X1621" i="2" s="1"/>
  <c r="W1621" i="2"/>
  <c r="Y1621" i="2"/>
  <c r="G1622" i="2"/>
  <c r="J1622" i="2"/>
  <c r="M1622" i="2" s="1"/>
  <c r="L1622" i="2"/>
  <c r="O1622" i="2"/>
  <c r="R1622" i="2" s="1"/>
  <c r="S1622" i="2" s="1"/>
  <c r="Q1622" i="2"/>
  <c r="U1622" i="2"/>
  <c r="X1622" i="2" s="1"/>
  <c r="W1622" i="2"/>
  <c r="Y1622" i="2"/>
  <c r="G1623" i="2"/>
  <c r="J1623" i="2"/>
  <c r="M1623" i="2" s="1"/>
  <c r="L1623" i="2"/>
  <c r="O1623" i="2"/>
  <c r="R1623" i="2" s="1"/>
  <c r="Q1623" i="2"/>
  <c r="S1623" i="2"/>
  <c r="U1623" i="2"/>
  <c r="X1623" i="2" s="1"/>
  <c r="W1623" i="2"/>
  <c r="G1624" i="2"/>
  <c r="J1624" i="2"/>
  <c r="M1624" i="2" s="1"/>
  <c r="L1624" i="2"/>
  <c r="O1624" i="2"/>
  <c r="R1624" i="2" s="1"/>
  <c r="Q1624" i="2"/>
  <c r="S1624" i="2"/>
  <c r="U1624" i="2"/>
  <c r="X1624" i="2" s="1"/>
  <c r="W1624" i="2"/>
  <c r="G1625" i="2"/>
  <c r="J1625" i="2"/>
  <c r="M1625" i="2" s="1"/>
  <c r="L1625" i="2"/>
  <c r="O1625" i="2"/>
  <c r="Q1625" i="2"/>
  <c r="R1625" i="2"/>
  <c r="U1625" i="2"/>
  <c r="X1625" i="2" s="1"/>
  <c r="W1625" i="2"/>
  <c r="Y1625" i="2"/>
  <c r="G1626" i="2"/>
  <c r="J1626" i="2"/>
  <c r="O1626" i="2"/>
  <c r="R1626" i="2" s="1"/>
  <c r="Q1626" i="2"/>
  <c r="U1626" i="2"/>
  <c r="Y1626" i="2"/>
  <c r="G1627" i="2"/>
  <c r="J1627" i="2"/>
  <c r="O1627" i="2"/>
  <c r="U1627" i="2"/>
  <c r="X1627" i="2" s="1"/>
  <c r="G1628" i="2"/>
  <c r="J1628" i="2"/>
  <c r="M1628" i="2" s="1"/>
  <c r="L1628" i="2"/>
  <c r="O1628" i="2"/>
  <c r="R1628" i="2" s="1"/>
  <c r="S1628" i="2" s="1"/>
  <c r="Q1628" i="2"/>
  <c r="U1628" i="2"/>
  <c r="X1628" i="2" s="1"/>
  <c r="W1628" i="2"/>
  <c r="Y1628" i="2"/>
  <c r="G1629" i="2"/>
  <c r="J1629" i="2"/>
  <c r="M1629" i="2" s="1"/>
  <c r="L1629" i="2"/>
  <c r="O1629" i="2"/>
  <c r="R1629" i="2" s="1"/>
  <c r="Q1629" i="2"/>
  <c r="S1629" i="2"/>
  <c r="U1629" i="2"/>
  <c r="X1629" i="2" s="1"/>
  <c r="W1629" i="2"/>
  <c r="Y1629" i="2"/>
  <c r="G1630" i="2"/>
  <c r="J1630" i="2"/>
  <c r="M1630" i="2" s="1"/>
  <c r="L1630" i="2"/>
  <c r="O1630" i="2"/>
  <c r="R1630" i="2" s="1"/>
  <c r="Q1630" i="2"/>
  <c r="S1630" i="2"/>
  <c r="U1630" i="2"/>
  <c r="W1630" i="2"/>
  <c r="X1630" i="2"/>
  <c r="Y1630" i="2"/>
  <c r="G1631" i="2"/>
  <c r="J1631" i="2"/>
  <c r="M1631" i="2" s="1"/>
  <c r="L1631" i="2"/>
  <c r="O1631" i="2"/>
  <c r="R1631" i="2" s="1"/>
  <c r="Q1631" i="2"/>
  <c r="S1631" i="2"/>
  <c r="U1631" i="2"/>
  <c r="X1631" i="2" s="1"/>
  <c r="W1631" i="2"/>
  <c r="G1632" i="2"/>
  <c r="J1632" i="2"/>
  <c r="M1632" i="2" s="1"/>
  <c r="L1632" i="2"/>
  <c r="O1632" i="2"/>
  <c r="R1632" i="2" s="1"/>
  <c r="Q1632" i="2"/>
  <c r="S1632" i="2"/>
  <c r="U1632" i="2"/>
  <c r="X1632" i="2" s="1"/>
  <c r="W1632" i="2"/>
  <c r="Y1632" i="2"/>
  <c r="G1633" i="2"/>
  <c r="J1633" i="2"/>
  <c r="M1633" i="2" s="1"/>
  <c r="L1633" i="2"/>
  <c r="O1633" i="2"/>
  <c r="R1633" i="2" s="1"/>
  <c r="Q1633" i="2"/>
  <c r="S1633" i="2"/>
  <c r="U1633" i="2"/>
  <c r="X1633" i="2" s="1"/>
  <c r="W1633" i="2"/>
  <c r="Y1633" i="2"/>
  <c r="G1634" i="2"/>
  <c r="J1634" i="2"/>
  <c r="L1634" i="2"/>
  <c r="O1634" i="2"/>
  <c r="R1634" i="2" s="1"/>
  <c r="U1634" i="2"/>
  <c r="G1635" i="2"/>
  <c r="J1635" i="2"/>
  <c r="O1635" i="2"/>
  <c r="U1635" i="2"/>
  <c r="X1635" i="2" s="1"/>
  <c r="G1636" i="2"/>
  <c r="J1636" i="2"/>
  <c r="M1636" i="2" s="1"/>
  <c r="L1636" i="2"/>
  <c r="O1636" i="2"/>
  <c r="R1636" i="2" s="1"/>
  <c r="S1636" i="2" s="1"/>
  <c r="Q1636" i="2"/>
  <c r="U1636" i="2"/>
  <c r="X1636" i="2" s="1"/>
  <c r="W1636" i="2"/>
  <c r="Y1636" i="2"/>
  <c r="G1637" i="2"/>
  <c r="J1637" i="2"/>
  <c r="M1637" i="2" s="1"/>
  <c r="L1637" i="2"/>
  <c r="O1637" i="2"/>
  <c r="Q1637" i="2"/>
  <c r="R1637" i="2"/>
  <c r="S1637" i="2"/>
  <c r="U1637" i="2"/>
  <c r="X1637" i="2" s="1"/>
  <c r="W1637" i="2"/>
  <c r="Y1637" i="2"/>
  <c r="G1638" i="2"/>
  <c r="J1638" i="2"/>
  <c r="L1638" i="2"/>
  <c r="M1638" i="2"/>
  <c r="O1638" i="2"/>
  <c r="R1638" i="2" s="1"/>
  <c r="S1638" i="2" s="1"/>
  <c r="Q1638" i="2"/>
  <c r="U1638" i="2"/>
  <c r="X1638" i="2" s="1"/>
  <c r="W1638" i="2"/>
  <c r="Y1638" i="2"/>
  <c r="G1639" i="2"/>
  <c r="J1639" i="2"/>
  <c r="M1639" i="2" s="1"/>
  <c r="L1639" i="2"/>
  <c r="O1639" i="2"/>
  <c r="R1639" i="2" s="1"/>
  <c r="S1639" i="2" s="1"/>
  <c r="Q1639" i="2"/>
  <c r="U1639" i="2"/>
  <c r="X1639" i="2" s="1"/>
  <c r="W1639" i="2"/>
  <c r="G1640" i="2"/>
  <c r="J1640" i="2"/>
  <c r="M1640" i="2" s="1"/>
  <c r="L1640" i="2"/>
  <c r="O1640" i="2"/>
  <c r="R1640" i="2" s="1"/>
  <c r="Q1640" i="2"/>
  <c r="S1640" i="2"/>
  <c r="U1640" i="2"/>
  <c r="X1640" i="2" s="1"/>
  <c r="W1640" i="2"/>
  <c r="Y1640" i="2"/>
  <c r="G1641" i="2"/>
  <c r="J1641" i="2"/>
  <c r="M1641" i="2" s="1"/>
  <c r="L1641" i="2"/>
  <c r="O1641" i="2"/>
  <c r="R1641" i="2" s="1"/>
  <c r="Q1641" i="2"/>
  <c r="U1641" i="2"/>
  <c r="X1641" i="2" s="1"/>
  <c r="W1641" i="2"/>
  <c r="Y1641" i="2"/>
  <c r="G1642" i="2"/>
  <c r="J1642" i="2"/>
  <c r="M1642" i="2" s="1"/>
  <c r="O1642" i="2"/>
  <c r="U1642" i="2"/>
  <c r="Y1642" i="2"/>
  <c r="G1643" i="2"/>
  <c r="J1643" i="2"/>
  <c r="O1643" i="2"/>
  <c r="U1643" i="2"/>
  <c r="G1644" i="2"/>
  <c r="J1644" i="2"/>
  <c r="M1644" i="2" s="1"/>
  <c r="L1644" i="2"/>
  <c r="O1644" i="2"/>
  <c r="R1644" i="2" s="1"/>
  <c r="Q1644" i="2"/>
  <c r="S1644" i="2"/>
  <c r="U1644" i="2"/>
  <c r="X1644" i="2" s="1"/>
  <c r="W1644" i="2"/>
  <c r="Y1644" i="2"/>
  <c r="G1645" i="2"/>
  <c r="J1645" i="2"/>
  <c r="M1645" i="2" s="1"/>
  <c r="L1645" i="2"/>
  <c r="O1645" i="2"/>
  <c r="R1645" i="2" s="1"/>
  <c r="Q1645" i="2"/>
  <c r="S1645" i="2"/>
  <c r="U1645" i="2"/>
  <c r="X1645" i="2" s="1"/>
  <c r="W1645" i="2"/>
  <c r="Y1645" i="2"/>
  <c r="G1646" i="2"/>
  <c r="J1646" i="2"/>
  <c r="M1646" i="2" s="1"/>
  <c r="L1646" i="2"/>
  <c r="O1646" i="2"/>
  <c r="R1646" i="2" s="1"/>
  <c r="S1646" i="2" s="1"/>
  <c r="Q1646" i="2"/>
  <c r="U1646" i="2"/>
  <c r="X1646" i="2" s="1"/>
  <c r="W1646" i="2"/>
  <c r="Y1646" i="2"/>
  <c r="G1647" i="2"/>
  <c r="J1647" i="2"/>
  <c r="M1647" i="2" s="1"/>
  <c r="L1647" i="2"/>
  <c r="O1647" i="2"/>
  <c r="R1647" i="2" s="1"/>
  <c r="S1647" i="2" s="1"/>
  <c r="Q1647" i="2"/>
  <c r="U1647" i="2"/>
  <c r="X1647" i="2" s="1"/>
  <c r="W1647" i="2"/>
  <c r="Y1647" i="2"/>
  <c r="G1648" i="2"/>
  <c r="J1648" i="2"/>
  <c r="M1648" i="2" s="1"/>
  <c r="L1648" i="2"/>
  <c r="O1648" i="2"/>
  <c r="R1648" i="2" s="1"/>
  <c r="Q1648" i="2"/>
  <c r="S1648" i="2"/>
  <c r="U1648" i="2"/>
  <c r="X1648" i="2" s="1"/>
  <c r="W1648" i="2"/>
  <c r="Y1648" i="2"/>
  <c r="G1649" i="2"/>
  <c r="J1649" i="2"/>
  <c r="M1649" i="2" s="1"/>
  <c r="L1649" i="2"/>
  <c r="O1649" i="2"/>
  <c r="R1649" i="2" s="1"/>
  <c r="Q1649" i="2"/>
  <c r="U1649" i="2"/>
  <c r="X1649" i="2" s="1"/>
  <c r="Y1649" i="2" s="1"/>
  <c r="W1649" i="2"/>
  <c r="G1650" i="2"/>
  <c r="J1650" i="2"/>
  <c r="M1650" i="2" s="1"/>
  <c r="O1650" i="2"/>
  <c r="U1650" i="2"/>
  <c r="X1650" i="2"/>
  <c r="Y1650" i="2"/>
  <c r="G1651" i="2"/>
  <c r="J1651" i="2"/>
  <c r="O1651" i="2"/>
  <c r="U1651" i="2"/>
  <c r="X1651" i="2" s="1"/>
  <c r="G1652" i="2"/>
  <c r="J1652" i="2"/>
  <c r="M1652" i="2" s="1"/>
  <c r="L1652" i="2"/>
  <c r="O1652" i="2"/>
  <c r="R1652" i="2" s="1"/>
  <c r="Q1652" i="2"/>
  <c r="S1652" i="2"/>
  <c r="U1652" i="2"/>
  <c r="X1652" i="2" s="1"/>
  <c r="W1652" i="2"/>
  <c r="Y1652" i="2"/>
  <c r="G1653" i="2"/>
  <c r="J1653" i="2"/>
  <c r="M1653" i="2" s="1"/>
  <c r="L1653" i="2"/>
  <c r="O1653" i="2"/>
  <c r="R1653" i="2" s="1"/>
  <c r="S1653" i="2" s="1"/>
  <c r="Q1653" i="2"/>
  <c r="U1653" i="2"/>
  <c r="X1653" i="2" s="1"/>
  <c r="W1653" i="2"/>
  <c r="Y1653" i="2"/>
  <c r="G1654" i="2"/>
  <c r="J1654" i="2"/>
  <c r="M1654" i="2" s="1"/>
  <c r="L1654" i="2"/>
  <c r="O1654" i="2"/>
  <c r="R1654" i="2" s="1"/>
  <c r="S1654" i="2" s="1"/>
  <c r="Q1654" i="2"/>
  <c r="U1654" i="2"/>
  <c r="X1654" i="2" s="1"/>
  <c r="W1654" i="2"/>
  <c r="Y1654" i="2"/>
  <c r="G1655" i="2"/>
  <c r="J1655" i="2"/>
  <c r="M1655" i="2" s="1"/>
  <c r="L1655" i="2"/>
  <c r="O1655" i="2"/>
  <c r="R1655" i="2" s="1"/>
  <c r="Q1655" i="2"/>
  <c r="S1655" i="2"/>
  <c r="U1655" i="2"/>
  <c r="X1655" i="2" s="1"/>
  <c r="W1655" i="2"/>
  <c r="G1656" i="2"/>
  <c r="J1656" i="2"/>
  <c r="M1656" i="2" s="1"/>
  <c r="L1656" i="2"/>
  <c r="O1656" i="2"/>
  <c r="R1656" i="2" s="1"/>
  <c r="S1656" i="2" s="1"/>
  <c r="Q1656" i="2"/>
  <c r="U1656" i="2"/>
  <c r="X1656" i="2" s="1"/>
  <c r="W1656" i="2"/>
  <c r="Y1656" i="2"/>
  <c r="G1657" i="2"/>
  <c r="J1657" i="2"/>
  <c r="M1657" i="2" s="1"/>
  <c r="L1657" i="2"/>
  <c r="O1657" i="2"/>
  <c r="R1657" i="2" s="1"/>
  <c r="Q1657" i="2"/>
  <c r="U1657" i="2"/>
  <c r="X1657" i="2" s="1"/>
  <c r="W1657" i="2"/>
  <c r="Y1657" i="2"/>
  <c r="G1658" i="2"/>
  <c r="J1658" i="2"/>
  <c r="O1658" i="2"/>
  <c r="U1658" i="2"/>
  <c r="W1658" i="2"/>
  <c r="X1658" i="2"/>
  <c r="Y1658" i="2"/>
  <c r="G1659" i="2"/>
  <c r="J1659" i="2"/>
  <c r="O1659" i="2"/>
  <c r="U1659" i="2"/>
  <c r="X1659" i="2" s="1"/>
  <c r="G1660" i="2"/>
  <c r="J1660" i="2"/>
  <c r="M1660" i="2" s="1"/>
  <c r="L1660" i="2"/>
  <c r="O1660" i="2"/>
  <c r="R1660" i="2" s="1"/>
  <c r="Q1660" i="2"/>
  <c r="S1660" i="2"/>
  <c r="U1660" i="2"/>
  <c r="X1660" i="2" s="1"/>
  <c r="W1660" i="2"/>
  <c r="Y1660" i="2"/>
  <c r="G1661" i="2"/>
  <c r="J1661" i="2"/>
  <c r="M1661" i="2" s="1"/>
  <c r="L1661" i="2"/>
  <c r="O1661" i="2"/>
  <c r="R1661" i="2" s="1"/>
  <c r="S1661" i="2" s="1"/>
  <c r="Q1661" i="2"/>
  <c r="U1661" i="2"/>
  <c r="X1661" i="2" s="1"/>
  <c r="W1661" i="2"/>
  <c r="Y1661" i="2"/>
  <c r="G1662" i="2"/>
  <c r="J1662" i="2"/>
  <c r="M1662" i="2" s="1"/>
  <c r="L1662" i="2"/>
  <c r="O1662" i="2"/>
  <c r="R1662" i="2" s="1"/>
  <c r="S1662" i="2" s="1"/>
  <c r="Q1662" i="2"/>
  <c r="U1662" i="2"/>
  <c r="X1662" i="2" s="1"/>
  <c r="Y1662" i="2" s="1"/>
  <c r="W1662" i="2"/>
  <c r="G1663" i="2"/>
  <c r="J1663" i="2"/>
  <c r="M1663" i="2" s="1"/>
  <c r="L1663" i="2"/>
  <c r="O1663" i="2"/>
  <c r="Q1663" i="2"/>
  <c r="R1663" i="2"/>
  <c r="S1663" i="2"/>
  <c r="U1663" i="2"/>
  <c r="X1663" i="2" s="1"/>
  <c r="W1663" i="2"/>
  <c r="Y1663" i="2"/>
  <c r="G1664" i="2"/>
  <c r="J1664" i="2"/>
  <c r="M1664" i="2" s="1"/>
  <c r="L1664" i="2"/>
  <c r="O1664" i="2"/>
  <c r="R1664" i="2" s="1"/>
  <c r="S1664" i="2" s="1"/>
  <c r="Q1664" i="2"/>
  <c r="U1664" i="2"/>
  <c r="X1664" i="2" s="1"/>
  <c r="W1664" i="2"/>
  <c r="Y1664" i="2"/>
  <c r="G1665" i="2"/>
  <c r="J1665" i="2"/>
  <c r="M1665" i="2" s="1"/>
  <c r="L1665" i="2"/>
  <c r="O1665" i="2"/>
  <c r="R1665" i="2" s="1"/>
  <c r="S1665" i="2" s="1"/>
  <c r="Q1665" i="2"/>
  <c r="U1665" i="2"/>
  <c r="X1665" i="2" s="1"/>
  <c r="W1665" i="2"/>
  <c r="Y1665" i="2"/>
  <c r="G1666" i="2"/>
  <c r="J1666" i="2"/>
  <c r="O1666" i="2"/>
  <c r="Q1666" i="2"/>
  <c r="U1666" i="2"/>
  <c r="G1667" i="2"/>
  <c r="J1667" i="2"/>
  <c r="O1667" i="2"/>
  <c r="U1667" i="2"/>
  <c r="G1668" i="2"/>
  <c r="J1668" i="2"/>
  <c r="M1668" i="2" s="1"/>
  <c r="L1668" i="2"/>
  <c r="O1668" i="2"/>
  <c r="R1668" i="2" s="1"/>
  <c r="Q1668" i="2"/>
  <c r="S1668" i="2"/>
  <c r="U1668" i="2"/>
  <c r="X1668" i="2" s="1"/>
  <c r="W1668" i="2"/>
  <c r="Y1668" i="2"/>
  <c r="G1669" i="2"/>
  <c r="J1669" i="2"/>
  <c r="M1669" i="2" s="1"/>
  <c r="L1669" i="2"/>
  <c r="O1669" i="2"/>
  <c r="R1669" i="2" s="1"/>
  <c r="S1669" i="2" s="1"/>
  <c r="Q1669" i="2"/>
  <c r="U1669" i="2"/>
  <c r="X1669" i="2" s="1"/>
  <c r="Y1669" i="2" s="1"/>
  <c r="W1669" i="2"/>
  <c r="G1670" i="2"/>
  <c r="J1670" i="2"/>
  <c r="M1670" i="2" s="1"/>
  <c r="L1670" i="2"/>
  <c r="O1670" i="2"/>
  <c r="R1670" i="2" s="1"/>
  <c r="S1670" i="2" s="1"/>
  <c r="Q1670" i="2"/>
  <c r="U1670" i="2"/>
  <c r="X1670" i="2" s="1"/>
  <c r="Y1670" i="2" s="1"/>
  <c r="W1670" i="2"/>
  <c r="G1671" i="2"/>
  <c r="J1671" i="2"/>
  <c r="M1671" i="2" s="1"/>
  <c r="L1671" i="2"/>
  <c r="O1671" i="2"/>
  <c r="Q1671" i="2"/>
  <c r="R1671" i="2"/>
  <c r="S1671" i="2" s="1"/>
  <c r="U1671" i="2"/>
  <c r="X1671" i="2" s="1"/>
  <c r="W1671" i="2"/>
  <c r="G1672" i="2"/>
  <c r="J1672" i="2"/>
  <c r="M1672" i="2" s="1"/>
  <c r="L1672" i="2"/>
  <c r="O1672" i="2"/>
  <c r="R1672" i="2" s="1"/>
  <c r="Q1672" i="2"/>
  <c r="S1672" i="2"/>
  <c r="U1672" i="2"/>
  <c r="X1672" i="2" s="1"/>
  <c r="W1672" i="2"/>
  <c r="Y1672" i="2"/>
  <c r="G1673" i="2"/>
  <c r="J1673" i="2"/>
  <c r="M1673" i="2" s="1"/>
  <c r="L1673" i="2"/>
  <c r="O1673" i="2"/>
  <c r="R1673" i="2" s="1"/>
  <c r="Q1673" i="2"/>
  <c r="U1673" i="2"/>
  <c r="X1673" i="2" s="1"/>
  <c r="W1673" i="2"/>
  <c r="Y1673" i="2"/>
  <c r="G1674" i="2"/>
  <c r="J1674" i="2"/>
  <c r="O1674" i="2"/>
  <c r="U1674" i="2"/>
  <c r="W1674" i="2"/>
  <c r="X1674" i="2"/>
  <c r="Y1674" i="2"/>
  <c r="G1675" i="2"/>
  <c r="J1675" i="2"/>
  <c r="O1675" i="2"/>
  <c r="S1675" i="2"/>
  <c r="U1675" i="2"/>
  <c r="G1676" i="2"/>
  <c r="J1676" i="2"/>
  <c r="M1676" i="2" s="1"/>
  <c r="L1676" i="2"/>
  <c r="O1676" i="2"/>
  <c r="R1676" i="2" s="1"/>
  <c r="Q1676" i="2"/>
  <c r="S1676" i="2"/>
  <c r="U1676" i="2"/>
  <c r="X1676" i="2" s="1"/>
  <c r="W1676" i="2"/>
  <c r="Y1676" i="2"/>
  <c r="G1677" i="2"/>
  <c r="J1677" i="2"/>
  <c r="M1677" i="2" s="1"/>
  <c r="L1677" i="2"/>
  <c r="O1677" i="2"/>
  <c r="R1677" i="2" s="1"/>
  <c r="Q1677" i="2"/>
  <c r="S1677" i="2"/>
  <c r="U1677" i="2"/>
  <c r="X1677" i="2" s="1"/>
  <c r="W1677" i="2"/>
  <c r="Y1677" i="2"/>
  <c r="G1678" i="2"/>
  <c r="J1678" i="2"/>
  <c r="M1678" i="2" s="1"/>
  <c r="L1678" i="2"/>
  <c r="O1678" i="2"/>
  <c r="R1678" i="2" s="1"/>
  <c r="Q1678" i="2"/>
  <c r="S1678" i="2"/>
  <c r="U1678" i="2"/>
  <c r="X1678" i="2" s="1"/>
  <c r="W1678" i="2"/>
  <c r="Y1678" i="2"/>
  <c r="G1679" i="2"/>
  <c r="J1679" i="2"/>
  <c r="M1679" i="2" s="1"/>
  <c r="L1679" i="2"/>
  <c r="O1679" i="2"/>
  <c r="R1679" i="2" s="1"/>
  <c r="Q1679" i="2"/>
  <c r="S1679" i="2"/>
  <c r="U1679" i="2"/>
  <c r="X1679" i="2" s="1"/>
  <c r="W1679" i="2"/>
  <c r="G1680" i="2"/>
  <c r="J1680" i="2"/>
  <c r="M1680" i="2" s="1"/>
  <c r="L1680" i="2"/>
  <c r="O1680" i="2"/>
  <c r="R1680" i="2" s="1"/>
  <c r="Q1680" i="2"/>
  <c r="S1680" i="2"/>
  <c r="U1680" i="2"/>
  <c r="X1680" i="2" s="1"/>
  <c r="Y1680" i="2" s="1"/>
  <c r="W1680" i="2"/>
  <c r="G1681" i="2"/>
  <c r="J1681" i="2"/>
  <c r="M1681" i="2" s="1"/>
  <c r="L1681" i="2"/>
  <c r="O1681" i="2"/>
  <c r="R1681" i="2" s="1"/>
  <c r="Q1681" i="2"/>
  <c r="U1681" i="2"/>
  <c r="X1681" i="2" s="1"/>
  <c r="W1681" i="2"/>
  <c r="Y1681" i="2"/>
  <c r="G1682" i="2"/>
  <c r="J1682" i="2"/>
  <c r="O1682" i="2"/>
  <c r="S1682" i="2"/>
  <c r="U1682" i="2"/>
  <c r="X1682" i="2" s="1"/>
  <c r="W1682" i="2"/>
  <c r="Y1682" i="2"/>
  <c r="G1683" i="2"/>
  <c r="J1683" i="2"/>
  <c r="O1683" i="2"/>
  <c r="R1683" i="2"/>
  <c r="S1683" i="2"/>
  <c r="U1683" i="2"/>
  <c r="X1683" i="2" s="1"/>
  <c r="G1684" i="2"/>
  <c r="J1684" i="2"/>
  <c r="M1684" i="2" s="1"/>
  <c r="L1684" i="2"/>
  <c r="O1684" i="2"/>
  <c r="R1684" i="2" s="1"/>
  <c r="Q1684" i="2"/>
  <c r="S1684" i="2"/>
  <c r="U1684" i="2"/>
  <c r="X1684" i="2" s="1"/>
  <c r="W1684" i="2"/>
  <c r="Y1684" i="2"/>
  <c r="G1685" i="2"/>
  <c r="J1685" i="2"/>
  <c r="M1685" i="2" s="1"/>
  <c r="L1685" i="2"/>
  <c r="O1685" i="2"/>
  <c r="R1685" i="2" s="1"/>
  <c r="Q1685" i="2"/>
  <c r="S1685" i="2"/>
  <c r="U1685" i="2"/>
  <c r="X1685" i="2" s="1"/>
  <c r="W1685" i="2"/>
  <c r="Y1685" i="2"/>
  <c r="G1686" i="2"/>
  <c r="J1686" i="2"/>
  <c r="M1686" i="2" s="1"/>
  <c r="L1686" i="2"/>
  <c r="O1686" i="2"/>
  <c r="R1686" i="2" s="1"/>
  <c r="Q1686" i="2"/>
  <c r="S1686" i="2"/>
  <c r="U1686" i="2"/>
  <c r="X1686" i="2" s="1"/>
  <c r="W1686" i="2"/>
  <c r="Y1686" i="2"/>
  <c r="G1687" i="2"/>
  <c r="J1687" i="2"/>
  <c r="M1687" i="2" s="1"/>
  <c r="L1687" i="2"/>
  <c r="O1687" i="2"/>
  <c r="R1687" i="2" s="1"/>
  <c r="Q1687" i="2"/>
  <c r="S1687" i="2"/>
  <c r="U1687" i="2"/>
  <c r="X1687" i="2" s="1"/>
  <c r="W1687" i="2"/>
  <c r="G1688" i="2"/>
  <c r="J1688" i="2"/>
  <c r="M1688" i="2" s="1"/>
  <c r="L1688" i="2"/>
  <c r="O1688" i="2"/>
  <c r="R1688" i="2" s="1"/>
  <c r="Q1688" i="2"/>
  <c r="S1688" i="2"/>
  <c r="U1688" i="2"/>
  <c r="X1688" i="2" s="1"/>
  <c r="W1688" i="2"/>
  <c r="Y1688" i="2"/>
  <c r="G1689" i="2"/>
  <c r="J1689" i="2"/>
  <c r="M1689" i="2" s="1"/>
  <c r="L1689" i="2"/>
  <c r="O1689" i="2"/>
  <c r="R1689" i="2" s="1"/>
  <c r="Q1689" i="2"/>
  <c r="U1689" i="2"/>
  <c r="X1689" i="2" s="1"/>
  <c r="W1689" i="2"/>
  <c r="Y1689" i="2"/>
  <c r="G1690" i="2"/>
  <c r="J1690" i="2"/>
  <c r="O1690" i="2"/>
  <c r="Q1690" i="2"/>
  <c r="U1690" i="2"/>
  <c r="Y1690" i="2"/>
  <c r="G1691" i="2"/>
  <c r="J1691" i="2"/>
  <c r="O1691" i="2"/>
  <c r="R1691" i="2" s="1"/>
  <c r="S1691" i="2"/>
  <c r="U1691" i="2"/>
  <c r="X1691" i="2" s="1"/>
  <c r="G1692" i="2"/>
  <c r="J1692" i="2"/>
  <c r="M1692" i="2" s="1"/>
  <c r="L1692" i="2"/>
  <c r="O1692" i="2"/>
  <c r="R1692" i="2" s="1"/>
  <c r="Q1692" i="2"/>
  <c r="S1692" i="2"/>
  <c r="U1692" i="2"/>
  <c r="X1692" i="2" s="1"/>
  <c r="W1692" i="2"/>
  <c r="Y1692" i="2"/>
  <c r="G1693" i="2"/>
  <c r="J1693" i="2"/>
  <c r="M1693" i="2" s="1"/>
  <c r="L1693" i="2"/>
  <c r="O1693" i="2"/>
  <c r="R1693" i="2" s="1"/>
  <c r="Q1693" i="2"/>
  <c r="S1693" i="2"/>
  <c r="U1693" i="2"/>
  <c r="X1693" i="2" s="1"/>
  <c r="W1693" i="2"/>
  <c r="Y1693" i="2"/>
  <c r="G1694" i="2"/>
  <c r="J1694" i="2"/>
  <c r="M1694" i="2" s="1"/>
  <c r="L1694" i="2"/>
  <c r="O1694" i="2"/>
  <c r="R1694" i="2" s="1"/>
  <c r="Q1694" i="2"/>
  <c r="S1694" i="2"/>
  <c r="U1694" i="2"/>
  <c r="X1694" i="2" s="1"/>
  <c r="W1694" i="2"/>
  <c r="Y1694" i="2"/>
  <c r="G1695" i="2"/>
  <c r="J1695" i="2"/>
  <c r="M1695" i="2" s="1"/>
  <c r="L1695" i="2"/>
  <c r="O1695" i="2"/>
  <c r="Q1695" i="2"/>
  <c r="R1695" i="2"/>
  <c r="S1695" i="2"/>
  <c r="U1695" i="2"/>
  <c r="X1695" i="2" s="1"/>
  <c r="W1695" i="2"/>
  <c r="G1696" i="2"/>
  <c r="J1696" i="2"/>
  <c r="M1696" i="2" s="1"/>
  <c r="L1696" i="2"/>
  <c r="O1696" i="2"/>
  <c r="R1696" i="2" s="1"/>
  <c r="Q1696" i="2"/>
  <c r="S1696" i="2"/>
  <c r="U1696" i="2"/>
  <c r="X1696" i="2" s="1"/>
  <c r="W1696" i="2"/>
  <c r="Y1696" i="2"/>
  <c r="G1697" i="2"/>
  <c r="J1697" i="2"/>
  <c r="M1697" i="2" s="1"/>
  <c r="L1697" i="2"/>
  <c r="O1697" i="2"/>
  <c r="R1697" i="2" s="1"/>
  <c r="Q1697" i="2"/>
  <c r="U1697" i="2"/>
  <c r="X1697" i="2" s="1"/>
  <c r="W1697" i="2"/>
  <c r="Y1697" i="2"/>
  <c r="G1698" i="2"/>
  <c r="J1698" i="2"/>
  <c r="M1698" i="2" s="1"/>
  <c r="L1698" i="2"/>
  <c r="O1698" i="2"/>
  <c r="U1698" i="2"/>
  <c r="Y1698" i="2"/>
  <c r="G1699" i="2"/>
  <c r="J1699" i="2"/>
  <c r="O1699" i="2"/>
  <c r="S1699" i="2"/>
  <c r="U1699" i="2"/>
  <c r="X1699" i="2" s="1"/>
  <c r="G1700" i="2"/>
  <c r="J1700" i="2"/>
  <c r="M1700" i="2" s="1"/>
  <c r="L1700" i="2"/>
  <c r="O1700" i="2"/>
  <c r="R1700" i="2" s="1"/>
  <c r="Q1700" i="2"/>
  <c r="S1700" i="2"/>
  <c r="U1700" i="2"/>
  <c r="X1700" i="2" s="1"/>
  <c r="W1700" i="2"/>
  <c r="Y1700" i="2"/>
  <c r="G1701" i="2"/>
  <c r="J1701" i="2"/>
  <c r="M1701" i="2" s="1"/>
  <c r="L1701" i="2"/>
  <c r="O1701" i="2"/>
  <c r="R1701" i="2" s="1"/>
  <c r="Q1701" i="2"/>
  <c r="S1701" i="2"/>
  <c r="U1701" i="2"/>
  <c r="X1701" i="2" s="1"/>
  <c r="W1701" i="2"/>
  <c r="Y1701" i="2"/>
  <c r="G1702" i="2"/>
  <c r="J1702" i="2"/>
  <c r="M1702" i="2" s="1"/>
  <c r="L1702" i="2"/>
  <c r="O1702" i="2"/>
  <c r="R1702" i="2" s="1"/>
  <c r="Q1702" i="2"/>
  <c r="S1702" i="2"/>
  <c r="U1702" i="2"/>
  <c r="X1702" i="2" s="1"/>
  <c r="W1702" i="2"/>
  <c r="Y1702" i="2"/>
  <c r="G1703" i="2"/>
  <c r="J1703" i="2"/>
  <c r="M1703" i="2" s="1"/>
  <c r="L1703" i="2"/>
  <c r="O1703" i="2"/>
  <c r="R1703" i="2" s="1"/>
  <c r="Q1703" i="2"/>
  <c r="S1703" i="2"/>
  <c r="U1703" i="2"/>
  <c r="X1703" i="2" s="1"/>
  <c r="W1703" i="2"/>
  <c r="Y1703" i="2"/>
  <c r="G1704" i="2"/>
  <c r="J1704" i="2"/>
  <c r="M1704" i="2" s="1"/>
  <c r="L1704" i="2"/>
  <c r="O1704" i="2"/>
  <c r="R1704" i="2" s="1"/>
  <c r="Q1704" i="2"/>
  <c r="S1704" i="2"/>
  <c r="U1704" i="2"/>
  <c r="X1704" i="2" s="1"/>
  <c r="W1704" i="2"/>
  <c r="Y1704" i="2"/>
  <c r="G1705" i="2"/>
  <c r="J1705" i="2"/>
  <c r="M1705" i="2" s="1"/>
  <c r="L1705" i="2"/>
  <c r="O1705" i="2"/>
  <c r="R1705" i="2" s="1"/>
  <c r="Q1705" i="2"/>
  <c r="S1705" i="2"/>
  <c r="U1705" i="2"/>
  <c r="X1705" i="2" s="1"/>
  <c r="Y1705" i="2" s="1"/>
  <c r="W1705" i="2"/>
  <c r="G1706" i="2"/>
  <c r="J1706" i="2"/>
  <c r="M1706" i="2" s="1"/>
  <c r="O1706" i="2"/>
  <c r="U1706" i="2"/>
  <c r="X1706" i="2" s="1"/>
  <c r="Y1706" i="2"/>
  <c r="G1707" i="2"/>
  <c r="J1707" i="2"/>
  <c r="O1707" i="2"/>
  <c r="S1707" i="2"/>
  <c r="U1707" i="2"/>
  <c r="X1707" i="2" s="1"/>
  <c r="S3" i="12" l="1"/>
  <c r="Y5" i="12"/>
  <c r="Y7" i="12"/>
  <c r="Y9" i="12"/>
  <c r="Y12" i="12"/>
  <c r="Y16" i="12"/>
  <c r="Y18" i="12"/>
  <c r="Y1355" i="2"/>
  <c r="Y1291" i="2"/>
  <c r="Y1275" i="2"/>
  <c r="Y1235" i="2"/>
  <c r="Y1147" i="2"/>
  <c r="Y1083" i="2"/>
  <c r="Y1067" i="2"/>
  <c r="Y1003" i="2"/>
  <c r="Y931" i="2"/>
  <c r="Y1384" i="2"/>
  <c r="Y875" i="2"/>
  <c r="Y795" i="2"/>
  <c r="Y651" i="2"/>
  <c r="Y539" i="2"/>
  <c r="Y467" i="2"/>
  <c r="Y395" i="2"/>
  <c r="Y331" i="2"/>
  <c r="Y1376" i="2"/>
  <c r="Y1344" i="2"/>
  <c r="Y1328" i="2"/>
  <c r="Y1320" i="2"/>
  <c r="Y1288" i="2"/>
  <c r="Y1272" i="2"/>
  <c r="Y1200" i="2"/>
  <c r="Y1192" i="2"/>
  <c r="Y1184" i="2"/>
  <c r="Y1152" i="2"/>
  <c r="Y1144" i="2"/>
  <c r="Y1120" i="2"/>
  <c r="Y1112" i="2"/>
  <c r="Y1104" i="2"/>
  <c r="Y1096" i="2"/>
  <c r="Y1088" i="2"/>
  <c r="Y1080" i="2"/>
  <c r="Y1056" i="2"/>
  <c r="Y1048" i="2"/>
  <c r="Y1032" i="2"/>
  <c r="Y1008" i="2"/>
  <c r="Y944" i="2"/>
  <c r="Y920" i="2"/>
  <c r="Y904" i="2"/>
  <c r="Y888" i="2"/>
  <c r="Y856" i="2"/>
  <c r="Y832" i="2"/>
  <c r="Y824" i="2"/>
  <c r="Y800" i="2"/>
  <c r="Y768" i="2"/>
  <c r="Y752" i="2"/>
  <c r="Y720" i="2"/>
  <c r="Y688" i="2"/>
  <c r="Y680" i="2"/>
  <c r="Y672" i="2"/>
  <c r="Y664" i="2"/>
  <c r="Y568" i="2"/>
  <c r="Y560" i="2"/>
  <c r="Y496" i="2"/>
  <c r="Y472" i="2"/>
  <c r="Y424" i="2"/>
  <c r="Y328" i="2"/>
  <c r="Y312" i="2"/>
  <c r="Y304" i="2"/>
  <c r="Y256" i="2"/>
  <c r="Y208" i="2"/>
  <c r="Y200" i="2"/>
  <c r="Y1679" i="2"/>
  <c r="Y1383" i="2"/>
  <c r="Y1343" i="2"/>
  <c r="Y1327" i="2"/>
  <c r="Y1319" i="2"/>
  <c r="Y1311" i="2"/>
  <c r="Y1303" i="2"/>
  <c r="Y1287" i="2"/>
  <c r="Y1263" i="2"/>
  <c r="Y1255" i="2"/>
  <c r="Y1247" i="2"/>
  <c r="Y1223" i="2"/>
  <c r="Y1215" i="2"/>
  <c r="Y1207" i="2"/>
  <c r="Y1199" i="2"/>
  <c r="Y1191" i="2"/>
  <c r="Y1183" i="2"/>
  <c r="Y1175" i="2"/>
  <c r="Y1167" i="2"/>
  <c r="Y1159" i="2"/>
  <c r="Y1151" i="2"/>
  <c r="Y1135" i="2"/>
  <c r="Y1127" i="2"/>
  <c r="Y1111" i="2"/>
  <c r="Y1103" i="2"/>
  <c r="Y1087" i="2"/>
  <c r="Y1079" i="2"/>
  <c r="Y1071" i="2"/>
  <c r="Y1063" i="2"/>
  <c r="Y1055" i="2"/>
  <c r="Y1047" i="2"/>
  <c r="Y1039" i="2"/>
  <c r="Y1023" i="2"/>
  <c r="Y1007" i="2"/>
  <c r="Y983" i="2"/>
  <c r="Y967" i="2"/>
  <c r="Y959" i="2"/>
  <c r="Y927" i="2"/>
  <c r="Y919" i="2"/>
  <c r="Y887" i="2"/>
  <c r="Y863" i="2"/>
  <c r="Y855" i="2"/>
  <c r="Y839" i="2"/>
  <c r="Y831" i="2"/>
  <c r="Y799" i="2"/>
  <c r="Y791" i="2"/>
  <c r="Y775" i="2"/>
  <c r="Y767" i="2"/>
  <c r="Y759" i="2"/>
  <c r="Y751" i="2"/>
  <c r="Y687" i="2"/>
  <c r="Y679" i="2"/>
  <c r="Y663" i="2"/>
  <c r="Y655" i="2"/>
  <c r="Y615" i="2"/>
  <c r="Y607" i="2"/>
  <c r="Y599" i="2"/>
  <c r="Y591" i="2"/>
  <c r="Y567" i="2"/>
  <c r="Y559" i="2"/>
  <c r="Y535" i="2"/>
  <c r="Y511" i="2"/>
  <c r="Y503" i="2"/>
  <c r="Y495" i="2"/>
  <c r="Y479" i="2"/>
  <c r="Y471" i="2"/>
  <c r="Y407" i="2"/>
  <c r="Y367" i="2"/>
  <c r="Y351" i="2"/>
  <c r="Y343" i="2"/>
  <c r="Y327" i="2"/>
  <c r="Y311" i="2"/>
  <c r="Y303" i="2"/>
  <c r="Y287" i="2"/>
  <c r="Y263" i="2"/>
  <c r="Y223" i="2"/>
  <c r="Y207" i="2"/>
  <c r="Y199" i="2"/>
  <c r="Y167" i="2"/>
  <c r="Y151" i="2"/>
  <c r="Y1382" i="2"/>
  <c r="Y1350" i="2"/>
  <c r="Y1342" i="2"/>
  <c r="Y1334" i="2"/>
  <c r="Y1326" i="2"/>
  <c r="Y1310" i="2"/>
  <c r="Y1294" i="2"/>
  <c r="Y1278" i="2"/>
  <c r="Y1262" i="2"/>
  <c r="Y1254" i="2"/>
  <c r="Y1214" i="2"/>
  <c r="Y1166" i="2"/>
  <c r="Y1134" i="2"/>
  <c r="Y1110" i="2"/>
  <c r="Y1086" i="2"/>
  <c r="Y1380" i="2"/>
  <c r="Y1340" i="2"/>
  <c r="Y1332" i="2"/>
  <c r="Y1324" i="2"/>
  <c r="Y1308" i="2"/>
  <c r="Y1284" i="2"/>
  <c r="Y1276" i="2"/>
  <c r="Y1268" i="2"/>
  <c r="Y1252" i="2"/>
  <c r="Y1212" i="2"/>
  <c r="Y1188" i="2"/>
  <c r="Y1156" i="2"/>
  <c r="Y1132" i="2"/>
  <c r="Y1108" i="2"/>
  <c r="Y1084" i="2"/>
  <c r="S1330" i="2"/>
  <c r="S938" i="2"/>
  <c r="S874" i="2"/>
  <c r="S450" i="2"/>
  <c r="S378" i="2"/>
  <c r="S1673" i="2"/>
  <c r="S1657" i="2"/>
  <c r="S1649" i="2"/>
  <c r="S1641" i="2"/>
  <c r="S1625" i="2"/>
  <c r="S1609" i="2"/>
  <c r="S1569" i="2"/>
  <c r="S1561" i="2"/>
  <c r="S1545" i="2"/>
  <c r="S1529" i="2"/>
  <c r="S1497" i="2"/>
  <c r="S1481" i="2"/>
  <c r="S1417" i="2"/>
  <c r="S1345" i="2"/>
  <c r="S1265" i="2"/>
  <c r="S1201" i="2"/>
  <c r="S1145" i="2"/>
  <c r="S1137" i="2"/>
  <c r="S1129" i="2"/>
  <c r="S1121" i="2"/>
  <c r="S1098" i="2"/>
  <c r="S970" i="2"/>
  <c r="S610" i="2"/>
  <c r="S554" i="2"/>
  <c r="S74" i="2"/>
  <c r="S1066" i="2"/>
  <c r="S1002" i="2"/>
  <c r="S522" i="2"/>
  <c r="S66" i="2"/>
  <c r="S754" i="2"/>
  <c r="S682" i="2"/>
  <c r="S194" i="2"/>
  <c r="S130" i="2"/>
  <c r="S1210" i="2"/>
  <c r="S1114" i="2"/>
  <c r="S602" i="2"/>
  <c r="S562" i="2"/>
  <c r="S58" i="2"/>
  <c r="S1674" i="2"/>
  <c r="S1570" i="2"/>
  <c r="S1562" i="2"/>
  <c r="S1138" i="2"/>
  <c r="S1082" i="2"/>
  <c r="S482" i="2"/>
  <c r="S434" i="2"/>
  <c r="S42" i="2"/>
  <c r="S1097" i="2"/>
  <c r="S1089" i="2"/>
  <c r="S1073" i="2"/>
  <c r="S1065" i="2"/>
  <c r="S1049" i="2"/>
  <c r="S1041" i="2"/>
  <c r="S1033" i="2"/>
  <c r="S1025" i="2"/>
  <c r="S1009" i="2"/>
  <c r="S985" i="2"/>
  <c r="S969" i="2"/>
  <c r="S961" i="2"/>
  <c r="S953" i="2"/>
  <c r="S945" i="2"/>
  <c r="S929" i="2"/>
  <c r="S921" i="2"/>
  <c r="S905" i="2"/>
  <c r="S897" i="2"/>
  <c r="S889" i="2"/>
  <c r="S881" i="2"/>
  <c r="S873" i="2"/>
  <c r="S865" i="2"/>
  <c r="S849" i="2"/>
  <c r="S841" i="2"/>
  <c r="S833" i="2"/>
  <c r="S825" i="2"/>
  <c r="S809" i="2"/>
  <c r="S801" i="2"/>
  <c r="S785" i="2"/>
  <c r="S777" i="2"/>
  <c r="S761" i="2"/>
  <c r="S753" i="2"/>
  <c r="S737" i="2"/>
  <c r="S729" i="2"/>
  <c r="S721" i="2"/>
  <c r="S713" i="2"/>
  <c r="S705" i="2"/>
  <c r="S673" i="2"/>
  <c r="S665" i="2"/>
  <c r="S657" i="2"/>
  <c r="S649" i="2"/>
  <c r="S641" i="2"/>
  <c r="S633" i="2"/>
  <c r="S625" i="2"/>
  <c r="S617" i="2"/>
  <c r="S609" i="2"/>
  <c r="S593" i="2"/>
  <c r="S585" i="2"/>
  <c r="S577" i="2"/>
  <c r="S569" i="2"/>
  <c r="S553" i="2"/>
  <c r="S537" i="2"/>
  <c r="S529" i="2"/>
  <c r="S521" i="2"/>
  <c r="S505" i="2"/>
  <c r="S497" i="2"/>
  <c r="S489" i="2"/>
  <c r="S473" i="2"/>
  <c r="S457" i="2"/>
  <c r="S449" i="2"/>
  <c r="S433" i="2"/>
  <c r="S417" i="2"/>
  <c r="S409" i="2"/>
  <c r="S393" i="2"/>
  <c r="S385" i="2"/>
  <c r="S377" i="2"/>
  <c r="S369" i="2"/>
  <c r="S361" i="2"/>
  <c r="S353" i="2"/>
  <c r="S337" i="2"/>
  <c r="S329" i="2"/>
  <c r="S313" i="2"/>
  <c r="S297" i="2"/>
  <c r="S289" i="2"/>
  <c r="S265" i="2"/>
  <c r="S257" i="2"/>
  <c r="S249" i="2"/>
  <c r="S241" i="2"/>
  <c r="S217" i="2"/>
  <c r="S201" i="2"/>
  <c r="S193" i="2"/>
  <c r="S169" i="2"/>
  <c r="S153" i="2"/>
  <c r="S145" i="2"/>
  <c r="S137" i="2"/>
  <c r="L1075" i="2"/>
  <c r="Q1075" i="2"/>
  <c r="W1075" i="2"/>
  <c r="L1059" i="2"/>
  <c r="Q1059" i="2"/>
  <c r="W1059" i="2"/>
  <c r="Q1051" i="2"/>
  <c r="W1051" i="2"/>
  <c r="L1051" i="2"/>
  <c r="Q1035" i="2"/>
  <c r="W1035" i="2"/>
  <c r="W1019" i="2"/>
  <c r="L1019" i="2"/>
  <c r="Q1019" i="2"/>
  <c r="Q1003" i="2"/>
  <c r="W1003" i="2"/>
  <c r="L1003" i="2"/>
  <c r="L987" i="2"/>
  <c r="Q987" i="2"/>
  <c r="W987" i="2"/>
  <c r="L979" i="2"/>
  <c r="Q979" i="2"/>
  <c r="W979" i="2"/>
  <c r="W963" i="2"/>
  <c r="L963" i="2"/>
  <c r="Q963" i="2"/>
  <c r="W955" i="2"/>
  <c r="L955" i="2"/>
  <c r="Q955" i="2"/>
  <c r="R955" i="2"/>
  <c r="S955" i="2" s="1"/>
  <c r="L947" i="2"/>
  <c r="Q947" i="2"/>
  <c r="W947" i="2"/>
  <c r="Q939" i="2"/>
  <c r="W939" i="2"/>
  <c r="L939" i="2"/>
  <c r="W923" i="2"/>
  <c r="L923" i="2"/>
  <c r="Q923" i="2"/>
  <c r="W915" i="2"/>
  <c r="L915" i="2"/>
  <c r="Q915" i="2"/>
  <c r="W907" i="2"/>
  <c r="L907" i="2"/>
  <c r="Q907" i="2"/>
  <c r="W899" i="2"/>
  <c r="L899" i="2"/>
  <c r="Q899" i="2"/>
  <c r="W891" i="2"/>
  <c r="L891" i="2"/>
  <c r="Q891" i="2"/>
  <c r="W883" i="2"/>
  <c r="L883" i="2"/>
  <c r="Q883" i="2"/>
  <c r="W875" i="2"/>
  <c r="L875" i="2"/>
  <c r="Q875" i="2"/>
  <c r="W867" i="2"/>
  <c r="L867" i="2"/>
  <c r="Q867" i="2"/>
  <c r="R867" i="2"/>
  <c r="L859" i="2"/>
  <c r="Q859" i="2"/>
  <c r="W859" i="2"/>
  <c r="L851" i="2"/>
  <c r="Q851" i="2"/>
  <c r="W851" i="2"/>
  <c r="Q843" i="2"/>
  <c r="R843" i="2"/>
  <c r="S843" i="2" s="1"/>
  <c r="W843" i="2"/>
  <c r="L843" i="2"/>
  <c r="W835" i="2"/>
  <c r="L835" i="2"/>
  <c r="Q835" i="2"/>
  <c r="W827" i="2"/>
  <c r="L827" i="2"/>
  <c r="Q827" i="2"/>
  <c r="W819" i="2"/>
  <c r="L819" i="2"/>
  <c r="Q819" i="2"/>
  <c r="L811" i="2"/>
  <c r="Q811" i="2"/>
  <c r="W811" i="2"/>
  <c r="L803" i="2"/>
  <c r="Q803" i="2"/>
  <c r="W803" i="2"/>
  <c r="Q795" i="2"/>
  <c r="W795" i="2"/>
  <c r="L795" i="2"/>
  <c r="Q787" i="2"/>
  <c r="W787" i="2"/>
  <c r="L787" i="2"/>
  <c r="W779" i="2"/>
  <c r="L779" i="2"/>
  <c r="Q779" i="2"/>
  <c r="W771" i="2"/>
  <c r="L771" i="2"/>
  <c r="Q771" i="2"/>
  <c r="W763" i="2"/>
  <c r="L763" i="2"/>
  <c r="M763" i="2"/>
  <c r="Q763" i="2"/>
  <c r="W755" i="2"/>
  <c r="L755" i="2"/>
  <c r="Q755" i="2"/>
  <c r="W747" i="2"/>
  <c r="L747" i="2"/>
  <c r="Q747" i="2"/>
  <c r="W739" i="2"/>
  <c r="L739" i="2"/>
  <c r="Q739" i="2"/>
  <c r="W731" i="2"/>
  <c r="Q731" i="2"/>
  <c r="L731" i="2"/>
  <c r="W723" i="2"/>
  <c r="L723" i="2"/>
  <c r="Q723" i="2"/>
  <c r="W715" i="2"/>
  <c r="L715" i="2"/>
  <c r="Q715" i="2"/>
  <c r="L707" i="2"/>
  <c r="Q707" i="2"/>
  <c r="W707" i="2"/>
  <c r="L699" i="2"/>
  <c r="Q699" i="2"/>
  <c r="W699" i="2"/>
  <c r="Q691" i="2"/>
  <c r="W691" i="2"/>
  <c r="L691" i="2"/>
  <c r="W683" i="2"/>
  <c r="L683" i="2"/>
  <c r="Q683" i="2"/>
  <c r="R683" i="2"/>
  <c r="S683" i="2" s="1"/>
  <c r="Q675" i="2"/>
  <c r="W675" i="2"/>
  <c r="X675" i="2"/>
  <c r="Y675" i="2" s="1"/>
  <c r="L675" i="2"/>
  <c r="W667" i="2"/>
  <c r="L667" i="2"/>
  <c r="Q667" i="2"/>
  <c r="R667" i="2"/>
  <c r="S667" i="2" s="1"/>
  <c r="Q659" i="2"/>
  <c r="W659" i="2"/>
  <c r="L659" i="2"/>
  <c r="W651" i="2"/>
  <c r="L651" i="2"/>
  <c r="R651" i="2"/>
  <c r="S651" i="2" s="1"/>
  <c r="Q651" i="2"/>
  <c r="W643" i="2"/>
  <c r="L643" i="2"/>
  <c r="Q643" i="2"/>
  <c r="Q635" i="2"/>
  <c r="W635" i="2"/>
  <c r="L635" i="2"/>
  <c r="W627" i="2"/>
  <c r="L627" i="2"/>
  <c r="Q627" i="2"/>
  <c r="L619" i="2"/>
  <c r="Q619" i="2"/>
  <c r="W619" i="2"/>
  <c r="L611" i="2"/>
  <c r="Q611" i="2"/>
  <c r="W611" i="2"/>
  <c r="L603" i="2"/>
  <c r="Q603" i="2"/>
  <c r="W603" i="2"/>
  <c r="L595" i="2"/>
  <c r="Q595" i="2"/>
  <c r="W595" i="2"/>
  <c r="Q587" i="2"/>
  <c r="W587" i="2"/>
  <c r="L587" i="2"/>
  <c r="W579" i="2"/>
  <c r="L579" i="2"/>
  <c r="Q579" i="2"/>
  <c r="W571" i="2"/>
  <c r="L571" i="2"/>
  <c r="Q571" i="2"/>
  <c r="W563" i="2"/>
  <c r="L563" i="2"/>
  <c r="Q563" i="2"/>
  <c r="W555" i="2"/>
  <c r="L555" i="2"/>
  <c r="Q555" i="2"/>
  <c r="L547" i="2"/>
  <c r="Q547" i="2"/>
  <c r="W547" i="2"/>
  <c r="Q539" i="2"/>
  <c r="W539" i="2"/>
  <c r="L539" i="2"/>
  <c r="Q531" i="2"/>
  <c r="W531" i="2"/>
  <c r="L531" i="2"/>
  <c r="Q523" i="2"/>
  <c r="W523" i="2"/>
  <c r="L523" i="2"/>
  <c r="Q515" i="2"/>
  <c r="W515" i="2"/>
  <c r="L515" i="2"/>
  <c r="Q507" i="2"/>
  <c r="W507" i="2"/>
  <c r="L507" i="2"/>
  <c r="Q499" i="2"/>
  <c r="W499" i="2"/>
  <c r="L499" i="2"/>
  <c r="Q491" i="2"/>
  <c r="W491" i="2"/>
  <c r="L491" i="2"/>
  <c r="Q483" i="2"/>
  <c r="W483" i="2"/>
  <c r="L483" i="2"/>
  <c r="W475" i="2"/>
  <c r="L475" i="2"/>
  <c r="Q475" i="2"/>
  <c r="W467" i="2"/>
  <c r="L467" i="2"/>
  <c r="Q467" i="2"/>
  <c r="W459" i="2"/>
  <c r="L459" i="2"/>
  <c r="Q459" i="2"/>
  <c r="Q451" i="2"/>
  <c r="L451" i="2"/>
  <c r="W451" i="2"/>
  <c r="L443" i="2"/>
  <c r="Q443" i="2"/>
  <c r="W443" i="2"/>
  <c r="X443" i="2"/>
  <c r="Y443" i="2" s="1"/>
  <c r="X435" i="2"/>
  <c r="Y435" i="2" s="1"/>
  <c r="W435" i="2"/>
  <c r="L435" i="2"/>
  <c r="Q435" i="2"/>
  <c r="Q427" i="2"/>
  <c r="W427" i="2"/>
  <c r="L427" i="2"/>
  <c r="W419" i="2"/>
  <c r="L419" i="2"/>
  <c r="Q419" i="2"/>
  <c r="L411" i="2"/>
  <c r="Q411" i="2"/>
  <c r="M411" i="2"/>
  <c r="W411" i="2"/>
  <c r="W403" i="2"/>
  <c r="L403" i="2"/>
  <c r="M403" i="2"/>
  <c r="Q403" i="2"/>
  <c r="M395" i="2"/>
  <c r="Q395" i="2"/>
  <c r="L395" i="2"/>
  <c r="W395" i="2"/>
  <c r="W387" i="2"/>
  <c r="Q387" i="2"/>
  <c r="L387" i="2"/>
  <c r="M387" i="2"/>
  <c r="W379" i="2"/>
  <c r="L379" i="2"/>
  <c r="Q379" i="2"/>
  <c r="L371" i="2"/>
  <c r="Q371" i="2"/>
  <c r="W371" i="2"/>
  <c r="W363" i="2"/>
  <c r="Q363" i="2"/>
  <c r="L363" i="2"/>
  <c r="L355" i="2"/>
  <c r="Q355" i="2"/>
  <c r="W355" i="2"/>
  <c r="Q347" i="2"/>
  <c r="W347" i="2"/>
  <c r="L347" i="2"/>
  <c r="L339" i="2"/>
  <c r="W339" i="2"/>
  <c r="Q339" i="2"/>
  <c r="W331" i="2"/>
  <c r="L331" i="2"/>
  <c r="Q331" i="2"/>
  <c r="L323" i="2"/>
  <c r="Q323" i="2"/>
  <c r="W323" i="2"/>
  <c r="W315" i="2"/>
  <c r="L315" i="2"/>
  <c r="Q315" i="2"/>
  <c r="L307" i="2"/>
  <c r="W307" i="2"/>
  <c r="M307" i="2"/>
  <c r="Q307" i="2"/>
  <c r="L299" i="2"/>
  <c r="M299" i="2"/>
  <c r="Q299" i="2"/>
  <c r="W299" i="2"/>
  <c r="M291" i="2"/>
  <c r="Q291" i="2"/>
  <c r="W291" i="2"/>
  <c r="L291" i="2"/>
  <c r="L259" i="2"/>
  <c r="Q259" i="2"/>
  <c r="W259" i="2"/>
  <c r="Q243" i="2"/>
  <c r="W243" i="2"/>
  <c r="L243" i="2"/>
  <c r="Q235" i="2"/>
  <c r="W235" i="2"/>
  <c r="L235" i="2"/>
  <c r="W227" i="2"/>
  <c r="L227" i="2"/>
  <c r="Q227" i="2"/>
  <c r="W219" i="2"/>
  <c r="L219" i="2"/>
  <c r="Q219" i="2"/>
  <c r="W211" i="2"/>
  <c r="X211" i="2"/>
  <c r="Y211" i="2" s="1"/>
  <c r="L211" i="2"/>
  <c r="Q211" i="2"/>
  <c r="L203" i="2"/>
  <c r="Q203" i="2"/>
  <c r="W203" i="2"/>
  <c r="Q195" i="2"/>
  <c r="L195" i="2"/>
  <c r="W195" i="2"/>
  <c r="Q187" i="2"/>
  <c r="W187" i="2"/>
  <c r="L187" i="2"/>
  <c r="W179" i="2"/>
  <c r="X179" i="2"/>
  <c r="Y179" i="2" s="1"/>
  <c r="L179" i="2"/>
  <c r="Q179" i="2"/>
  <c r="L171" i="2"/>
  <c r="Q171" i="2"/>
  <c r="W171" i="2"/>
  <c r="L163" i="2"/>
  <c r="Q163" i="2"/>
  <c r="W163" i="2"/>
  <c r="L155" i="2"/>
  <c r="Q155" i="2"/>
  <c r="W155" i="2"/>
  <c r="L147" i="2"/>
  <c r="Q147" i="2"/>
  <c r="W147" i="2"/>
  <c r="L139" i="2"/>
  <c r="Q139" i="2"/>
  <c r="W139" i="2"/>
  <c r="M931" i="2"/>
  <c r="M1635" i="2"/>
  <c r="R1571" i="2"/>
  <c r="R1499" i="2"/>
  <c r="S1499" i="2" s="1"/>
  <c r="M1475" i="2"/>
  <c r="R1459" i="2"/>
  <c r="S1459" i="2" s="1"/>
  <c r="R1403" i="2"/>
  <c r="S1403" i="2" s="1"/>
  <c r="X1091" i="2"/>
  <c r="Y1091" i="2" s="1"/>
  <c r="W1675" i="2"/>
  <c r="L1675" i="2"/>
  <c r="Q1675" i="2"/>
  <c r="L1643" i="2"/>
  <c r="Q1643" i="2"/>
  <c r="L1603" i="2"/>
  <c r="Q1603" i="2"/>
  <c r="W1555" i="2"/>
  <c r="L1555" i="2"/>
  <c r="Q1555" i="2"/>
  <c r="Q1515" i="2"/>
  <c r="W1515" i="2"/>
  <c r="L1491" i="2"/>
  <c r="Q1491" i="2"/>
  <c r="W1451" i="2"/>
  <c r="L1451" i="2"/>
  <c r="L1427" i="2"/>
  <c r="Q1427" i="2"/>
  <c r="W1427" i="2"/>
  <c r="Q1403" i="2"/>
  <c r="W1403" i="2"/>
  <c r="Q1379" i="2"/>
  <c r="W1379" i="2"/>
  <c r="L1379" i="2"/>
  <c r="W1355" i="2"/>
  <c r="L1355" i="2"/>
  <c r="M1355" i="2"/>
  <c r="Q1355" i="2"/>
  <c r="L1339" i="2"/>
  <c r="Q1339" i="2"/>
  <c r="W1339" i="2"/>
  <c r="L1323" i="2"/>
  <c r="Q1323" i="2"/>
  <c r="W1323" i="2"/>
  <c r="Q1307" i="2"/>
  <c r="W1307" i="2"/>
  <c r="L1307" i="2"/>
  <c r="W1291" i="2"/>
  <c r="L1291" i="2"/>
  <c r="Q1291" i="2"/>
  <c r="W1275" i="2"/>
  <c r="L1275" i="2"/>
  <c r="Q1275" i="2"/>
  <c r="Q1259" i="2"/>
  <c r="W1259" i="2"/>
  <c r="L1259" i="2"/>
  <c r="W1251" i="2"/>
  <c r="L1251" i="2"/>
  <c r="Q1251" i="2"/>
  <c r="W1235" i="2"/>
  <c r="L1235" i="2"/>
  <c r="Q1235" i="2"/>
  <c r="L1227" i="2"/>
  <c r="Q1227" i="2"/>
  <c r="W1227" i="2"/>
  <c r="L1219" i="2"/>
  <c r="Q1219" i="2"/>
  <c r="Q1203" i="2"/>
  <c r="W1203" i="2"/>
  <c r="L1203" i="2"/>
  <c r="R1195" i="2"/>
  <c r="S1195" i="2" s="1"/>
  <c r="W1195" i="2"/>
  <c r="L1195" i="2"/>
  <c r="W1187" i="2"/>
  <c r="L1187" i="2"/>
  <c r="Q1187" i="2"/>
  <c r="W1179" i="2"/>
  <c r="L1179" i="2"/>
  <c r="L1171" i="2"/>
  <c r="Q1171" i="2"/>
  <c r="W1171" i="2"/>
  <c r="L1163" i="2"/>
  <c r="Q1163" i="2"/>
  <c r="W1163" i="2"/>
  <c r="L1155" i="2"/>
  <c r="Q1155" i="2"/>
  <c r="W1155" i="2"/>
  <c r="L1147" i="2"/>
  <c r="Q1147" i="2"/>
  <c r="W1147" i="2"/>
  <c r="L1139" i="2"/>
  <c r="Q1139" i="2"/>
  <c r="W1139" i="2"/>
  <c r="L1131" i="2"/>
  <c r="Q1131" i="2"/>
  <c r="W1131" i="2"/>
  <c r="L1123" i="2"/>
  <c r="Q1123" i="2"/>
  <c r="W1123" i="2"/>
  <c r="L1115" i="2"/>
  <c r="Q1115" i="2"/>
  <c r="W1115" i="2"/>
  <c r="L1107" i="2"/>
  <c r="Q1107" i="2"/>
  <c r="L1099" i="2"/>
  <c r="Q1099" i="2"/>
  <c r="W1099" i="2"/>
  <c r="L1091" i="2"/>
  <c r="Q1091" i="2"/>
  <c r="L1083" i="2"/>
  <c r="W1083" i="2"/>
  <c r="Q1083" i="2"/>
  <c r="L1067" i="2"/>
  <c r="W1067" i="2"/>
  <c r="Q1067" i="2"/>
  <c r="Q1043" i="2"/>
  <c r="W1043" i="2"/>
  <c r="L1043" i="2"/>
  <c r="W1027" i="2"/>
  <c r="L1027" i="2"/>
  <c r="Q1027" i="2"/>
  <c r="L1011" i="2"/>
  <c r="Q1011" i="2"/>
  <c r="R1011" i="2"/>
  <c r="S1011" i="2" s="1"/>
  <c r="W1011" i="2"/>
  <c r="W995" i="2"/>
  <c r="L995" i="2"/>
  <c r="Q995" i="2"/>
  <c r="R995" i="2"/>
  <c r="S995" i="2" s="1"/>
  <c r="Q971" i="2"/>
  <c r="R971" i="2"/>
  <c r="S971" i="2" s="1"/>
  <c r="W971" i="2"/>
  <c r="L971" i="2"/>
  <c r="Q931" i="2"/>
  <c r="W931" i="2"/>
  <c r="L931" i="2"/>
  <c r="X1443" i="2"/>
  <c r="M1419" i="2"/>
  <c r="L1403" i="2"/>
  <c r="W1107" i="2"/>
  <c r="W1691" i="2"/>
  <c r="L1691" i="2"/>
  <c r="L1651" i="2"/>
  <c r="Q1651" i="2"/>
  <c r="L1611" i="2"/>
  <c r="Q1611" i="2"/>
  <c r="Q1571" i="2"/>
  <c r="W1571" i="2"/>
  <c r="Q1523" i="2"/>
  <c r="R1523" i="2"/>
  <c r="S1523" i="2" s="1"/>
  <c r="W1523" i="2"/>
  <c r="L1483" i="2"/>
  <c r="Q1483" i="2"/>
  <c r="W1483" i="2"/>
  <c r="W1443" i="2"/>
  <c r="L1443" i="2"/>
  <c r="Q1443" i="2"/>
  <c r="W1363" i="2"/>
  <c r="L1363" i="2"/>
  <c r="Q1363" i="2"/>
  <c r="L267" i="2"/>
  <c r="M267" i="2"/>
  <c r="Q267" i="2"/>
  <c r="W267" i="2"/>
  <c r="X1675" i="2"/>
  <c r="Y1675" i="2" s="1"/>
  <c r="L1523" i="2"/>
  <c r="X1163" i="2"/>
  <c r="Y1163" i="2" s="1"/>
  <c r="W1683" i="2"/>
  <c r="L1683" i="2"/>
  <c r="Q1683" i="2"/>
  <c r="Q1635" i="2"/>
  <c r="W1635" i="2"/>
  <c r="L1587" i="2"/>
  <c r="Q1587" i="2"/>
  <c r="W1547" i="2"/>
  <c r="L1547" i="2"/>
  <c r="Q1547" i="2"/>
  <c r="W1507" i="2"/>
  <c r="L1507" i="2"/>
  <c r="Q1459" i="2"/>
  <c r="W1459" i="2"/>
  <c r="W1371" i="2"/>
  <c r="L1371" i="2"/>
  <c r="W283" i="2"/>
  <c r="L283" i="2"/>
  <c r="Q283" i="2"/>
  <c r="Q1691" i="2"/>
  <c r="W1651" i="2"/>
  <c r="R1627" i="2"/>
  <c r="S1627" i="2" s="1"/>
  <c r="M1523" i="2"/>
  <c r="Q1507" i="2"/>
  <c r="Q1371" i="2"/>
  <c r="L1035" i="2"/>
  <c r="L1699" i="2"/>
  <c r="Q1699" i="2"/>
  <c r="W1659" i="2"/>
  <c r="L1659" i="2"/>
  <c r="Q1659" i="2"/>
  <c r="W1619" i="2"/>
  <c r="L1619" i="2"/>
  <c r="L1595" i="2"/>
  <c r="Q1595" i="2"/>
  <c r="Q1563" i="2"/>
  <c r="W1563" i="2"/>
  <c r="L1531" i="2"/>
  <c r="Q1531" i="2"/>
  <c r="W1499" i="2"/>
  <c r="L1499" i="2"/>
  <c r="Q1467" i="2"/>
  <c r="W1467" i="2"/>
  <c r="W1435" i="2"/>
  <c r="L1435" i="2"/>
  <c r="Q1435" i="2"/>
  <c r="R1435" i="2"/>
  <c r="S1435" i="2" s="1"/>
  <c r="Q1419" i="2"/>
  <c r="W1419" i="2"/>
  <c r="Q1411" i="2"/>
  <c r="W1411" i="2"/>
  <c r="L1387" i="2"/>
  <c r="Q1387" i="2"/>
  <c r="W1387" i="2"/>
  <c r="L1347" i="2"/>
  <c r="Q1347" i="2"/>
  <c r="L1331" i="2"/>
  <c r="Q1331" i="2"/>
  <c r="L1315" i="2"/>
  <c r="Q1315" i="2"/>
  <c r="W1315" i="2"/>
  <c r="Q1299" i="2"/>
  <c r="W1299" i="2"/>
  <c r="L1299" i="2"/>
  <c r="W1283" i="2"/>
  <c r="L1283" i="2"/>
  <c r="Q1283" i="2"/>
  <c r="L1267" i="2"/>
  <c r="Q1267" i="2"/>
  <c r="W1267" i="2"/>
  <c r="W1243" i="2"/>
  <c r="L1243" i="2"/>
  <c r="Q1243" i="2"/>
  <c r="L1211" i="2"/>
  <c r="Q1211" i="2"/>
  <c r="W1211" i="2"/>
  <c r="Q251" i="2"/>
  <c r="W251" i="2"/>
  <c r="L251" i="2"/>
  <c r="W1611" i="2"/>
  <c r="R1563" i="2"/>
  <c r="S1563" i="2" s="1"/>
  <c r="R1507" i="2"/>
  <c r="S1507" i="2" s="1"/>
  <c r="W1491" i="2"/>
  <c r="L1467" i="2"/>
  <c r="M1427" i="2"/>
  <c r="R1411" i="2"/>
  <c r="S1411" i="2" s="1"/>
  <c r="W1219" i="2"/>
  <c r="M1035" i="2"/>
  <c r="L1707" i="2"/>
  <c r="Q1707" i="2"/>
  <c r="Q1667" i="2"/>
  <c r="R1667" i="2"/>
  <c r="S1667" i="2" s="1"/>
  <c r="W1667" i="2"/>
  <c r="Q1627" i="2"/>
  <c r="W1627" i="2"/>
  <c r="L1579" i="2"/>
  <c r="Q1579" i="2"/>
  <c r="W1539" i="2"/>
  <c r="L1539" i="2"/>
  <c r="Q1539" i="2"/>
  <c r="L1475" i="2"/>
  <c r="Q1475" i="2"/>
  <c r="W1475" i="2"/>
  <c r="L1395" i="2"/>
  <c r="Q1395" i="2"/>
  <c r="W1395" i="2"/>
  <c r="W275" i="2"/>
  <c r="L275" i="2"/>
  <c r="M275" i="2"/>
  <c r="Q275" i="2"/>
  <c r="W1587" i="2"/>
  <c r="L1563" i="2"/>
  <c r="M1483" i="2"/>
  <c r="M1467" i="2"/>
  <c r="Q1451" i="2"/>
  <c r="L1411" i="2"/>
  <c r="Q1386" i="2"/>
  <c r="W1386" i="2"/>
  <c r="L1338" i="2"/>
  <c r="Q1338" i="2"/>
  <c r="Q1266" i="2"/>
  <c r="R1266" i="2"/>
  <c r="S1266" i="2" s="1"/>
  <c r="W1266" i="2"/>
  <c r="L1106" i="2"/>
  <c r="Q1106" i="2"/>
  <c r="W1106" i="2"/>
  <c r="Q130" i="2"/>
  <c r="L130" i="2"/>
  <c r="W130" i="2"/>
  <c r="Q122" i="2"/>
  <c r="W122" i="2"/>
  <c r="L122" i="2"/>
  <c r="Q114" i="2"/>
  <c r="W114" i="2"/>
  <c r="L114" i="2"/>
  <c r="Q106" i="2"/>
  <c r="W106" i="2"/>
  <c r="L106" i="2"/>
  <c r="Q98" i="2"/>
  <c r="W98" i="2"/>
  <c r="L98" i="2"/>
  <c r="W1370" i="2"/>
  <c r="L1370" i="2"/>
  <c r="Q1370" i="2"/>
  <c r="Q1314" i="2"/>
  <c r="R1314" i="2"/>
  <c r="W1314" i="2"/>
  <c r="W1258" i="2"/>
  <c r="L1258" i="2"/>
  <c r="L1210" i="2"/>
  <c r="Q1210" i="2"/>
  <c r="W1210" i="2"/>
  <c r="L1154" i="2"/>
  <c r="Q1154" i="2"/>
  <c r="L1122" i="2"/>
  <c r="Q1122" i="2"/>
  <c r="W1122" i="2"/>
  <c r="L1066" i="2"/>
  <c r="Q1066" i="2"/>
  <c r="W1066" i="2"/>
  <c r="Q1010" i="2"/>
  <c r="W1010" i="2"/>
  <c r="L986" i="2"/>
  <c r="Q986" i="2"/>
  <c r="W986" i="2"/>
  <c r="Q930" i="2"/>
  <c r="W930" i="2"/>
  <c r="L930" i="2"/>
  <c r="W890" i="2"/>
  <c r="L890" i="2"/>
  <c r="Q890" i="2"/>
  <c r="Q850" i="2"/>
  <c r="W850" i="2"/>
  <c r="L850" i="2"/>
  <c r="Q802" i="2"/>
  <c r="W802" i="2"/>
  <c r="L802" i="2"/>
  <c r="W754" i="2"/>
  <c r="Q754" i="2"/>
  <c r="Q690" i="2"/>
  <c r="W690" i="2"/>
  <c r="L690" i="2"/>
  <c r="W642" i="2"/>
  <c r="L642" i="2"/>
  <c r="Q642" i="2"/>
  <c r="R642" i="2"/>
  <c r="S642" i="2" s="1"/>
  <c r="L602" i="2"/>
  <c r="Q602" i="2"/>
  <c r="W602" i="2"/>
  <c r="L554" i="2"/>
  <c r="Q554" i="2"/>
  <c r="W554" i="2"/>
  <c r="W506" i="2"/>
  <c r="L506" i="2"/>
  <c r="Q506" i="2"/>
  <c r="L466" i="2"/>
  <c r="W466" i="2"/>
  <c r="Q466" i="2"/>
  <c r="L418" i="2"/>
  <c r="Q418" i="2"/>
  <c r="W418" i="2"/>
  <c r="Q354" i="2"/>
  <c r="W354" i="2"/>
  <c r="L354" i="2"/>
  <c r="W314" i="2"/>
  <c r="L314" i="2"/>
  <c r="Q314" i="2"/>
  <c r="W242" i="2"/>
  <c r="L242" i="2"/>
  <c r="Q242" i="2"/>
  <c r="L186" i="2"/>
  <c r="W186" i="2"/>
  <c r="Q186" i="2"/>
  <c r="Q138" i="2"/>
  <c r="L138" i="2"/>
  <c r="W138" i="2"/>
  <c r="W1706" i="2"/>
  <c r="X1698" i="2"/>
  <c r="R1690" i="2"/>
  <c r="M1667" i="2"/>
  <c r="R1666" i="2"/>
  <c r="S1666" i="2" s="1"/>
  <c r="W1650" i="2"/>
  <c r="X1643" i="2"/>
  <c r="W1642" i="2"/>
  <c r="M1634" i="2"/>
  <c r="M1627" i="2"/>
  <c r="M1626" i="2"/>
  <c r="R1619" i="2"/>
  <c r="S1619" i="2" s="1"/>
  <c r="Q1618" i="2"/>
  <c r="W1610" i="2"/>
  <c r="W1602" i="2"/>
  <c r="X1595" i="2"/>
  <c r="W1594" i="2"/>
  <c r="X1587" i="2"/>
  <c r="W1586" i="2"/>
  <c r="X1579" i="2"/>
  <c r="W1578" i="2"/>
  <c r="M1571" i="2"/>
  <c r="L1570" i="2"/>
  <c r="M1563" i="2"/>
  <c r="M1562" i="2"/>
  <c r="X1531" i="2"/>
  <c r="W1530" i="2"/>
  <c r="M1522" i="2"/>
  <c r="M1515" i="2"/>
  <c r="R1514" i="2"/>
  <c r="S1514" i="2" s="1"/>
  <c r="R1506" i="2"/>
  <c r="S1506" i="2" s="1"/>
  <c r="R1498" i="2"/>
  <c r="M1466" i="2"/>
  <c r="M1459" i="2"/>
  <c r="L1458" i="2"/>
  <c r="R1450" i="2"/>
  <c r="X1434" i="2"/>
  <c r="M1418" i="2"/>
  <c r="M1411" i="2"/>
  <c r="L1410" i="2"/>
  <c r="M1403" i="2"/>
  <c r="L1402" i="2"/>
  <c r="R1379" i="2"/>
  <c r="R1378" i="2"/>
  <c r="S1378" i="2" s="1"/>
  <c r="X1347" i="2"/>
  <c r="Y1347" i="2" s="1"/>
  <c r="X1331" i="2"/>
  <c r="Y1331" i="2" s="1"/>
  <c r="R1202" i="2"/>
  <c r="S1202" i="2" s="1"/>
  <c r="W1154" i="2"/>
  <c r="M1106" i="2"/>
  <c r="M1003" i="2"/>
  <c r="X875" i="2"/>
  <c r="W1362" i="2"/>
  <c r="L1362" i="2"/>
  <c r="Q1362" i="2"/>
  <c r="Q1306" i="2"/>
  <c r="W1306" i="2"/>
  <c r="W1250" i="2"/>
  <c r="L1250" i="2"/>
  <c r="Q1250" i="2"/>
  <c r="Q1202" i="2"/>
  <c r="W1202" i="2"/>
  <c r="L1162" i="2"/>
  <c r="Q1162" i="2"/>
  <c r="L1114" i="2"/>
  <c r="Q1114" i="2"/>
  <c r="W1114" i="2"/>
  <c r="Q1058" i="2"/>
  <c r="W1058" i="2"/>
  <c r="L1058" i="2"/>
  <c r="L1018" i="2"/>
  <c r="Q1018" i="2"/>
  <c r="W970" i="2"/>
  <c r="X970" i="2"/>
  <c r="Y970" i="2" s="1"/>
  <c r="L970" i="2"/>
  <c r="Q970" i="2"/>
  <c r="W922" i="2"/>
  <c r="L922" i="2"/>
  <c r="Q922" i="2"/>
  <c r="L874" i="2"/>
  <c r="Q874" i="2"/>
  <c r="W874" i="2"/>
  <c r="L818" i="2"/>
  <c r="Q818" i="2"/>
  <c r="R818" i="2"/>
  <c r="S818" i="2" s="1"/>
  <c r="W818" i="2"/>
  <c r="W778" i="2"/>
  <c r="L778" i="2"/>
  <c r="Q778" i="2"/>
  <c r="W722" i="2"/>
  <c r="L722" i="2"/>
  <c r="Q722" i="2"/>
  <c r="W674" i="2"/>
  <c r="L674" i="2"/>
  <c r="Q674" i="2"/>
  <c r="R674" i="2"/>
  <c r="S674" i="2" s="1"/>
  <c r="R658" i="2"/>
  <c r="S658" i="2" s="1"/>
  <c r="W658" i="2"/>
  <c r="L658" i="2"/>
  <c r="L610" i="2"/>
  <c r="Q610" i="2"/>
  <c r="W610" i="2"/>
  <c r="L562" i="2"/>
  <c r="Q562" i="2"/>
  <c r="W562" i="2"/>
  <c r="W514" i="2"/>
  <c r="L514" i="2"/>
  <c r="Q514" i="2"/>
  <c r="Q442" i="2"/>
  <c r="W442" i="2"/>
  <c r="L442" i="2"/>
  <c r="M442" i="2"/>
  <c r="R442" i="2"/>
  <c r="W386" i="2"/>
  <c r="L386" i="2"/>
  <c r="Q386" i="2"/>
  <c r="L370" i="2"/>
  <c r="Q370" i="2"/>
  <c r="W370" i="2"/>
  <c r="M370" i="2"/>
  <c r="L306" i="2"/>
  <c r="Q306" i="2"/>
  <c r="W306" i="2"/>
  <c r="L274" i="2"/>
  <c r="Q274" i="2"/>
  <c r="W274" i="2"/>
  <c r="M210" i="2"/>
  <c r="L210" i="2"/>
  <c r="Q210" i="2"/>
  <c r="W210" i="2"/>
  <c r="Q146" i="2"/>
  <c r="L146" i="2"/>
  <c r="W146" i="2"/>
  <c r="W1698" i="2"/>
  <c r="M1691" i="2"/>
  <c r="L1690" i="2"/>
  <c r="Q1682" i="2"/>
  <c r="R1675" i="2"/>
  <c r="L1666" i="2"/>
  <c r="R1659" i="2"/>
  <c r="S1659" i="2" s="1"/>
  <c r="X1642" i="2"/>
  <c r="L1626" i="2"/>
  <c r="R1618" i="2"/>
  <c r="M1570" i="2"/>
  <c r="L1562" i="2"/>
  <c r="R1555" i="2"/>
  <c r="S1555" i="2" s="1"/>
  <c r="Q1554" i="2"/>
  <c r="R1547" i="2"/>
  <c r="S1547" i="2" s="1"/>
  <c r="Q1546" i="2"/>
  <c r="R1539" i="2"/>
  <c r="S1539" i="2" s="1"/>
  <c r="Q1538" i="2"/>
  <c r="L1514" i="2"/>
  <c r="M1507" i="2"/>
  <c r="L1506" i="2"/>
  <c r="M1499" i="2"/>
  <c r="L1498" i="2"/>
  <c r="W1482" i="2"/>
  <c r="W1474" i="2"/>
  <c r="M1458" i="2"/>
  <c r="M1451" i="2"/>
  <c r="L1450" i="2"/>
  <c r="R1443" i="2"/>
  <c r="S1443" i="2" s="1"/>
  <c r="Q1442" i="2"/>
  <c r="X1427" i="2"/>
  <c r="W1426" i="2"/>
  <c r="M1410" i="2"/>
  <c r="M1402" i="2"/>
  <c r="M1307" i="2"/>
  <c r="M1218" i="2"/>
  <c r="L1202" i="2"/>
  <c r="X1011" i="2"/>
  <c r="Y1011" i="2" s="1"/>
  <c r="X890" i="2"/>
  <c r="Y890" i="2" s="1"/>
  <c r="X826" i="2"/>
  <c r="Y826" i="2" s="1"/>
  <c r="L1394" i="2"/>
  <c r="Q1394" i="2"/>
  <c r="W1394" i="2"/>
  <c r="L1330" i="2"/>
  <c r="Q1330" i="2"/>
  <c r="W1282" i="2"/>
  <c r="L1282" i="2"/>
  <c r="Q1282" i="2"/>
  <c r="L1234" i="2"/>
  <c r="Q1234" i="2"/>
  <c r="W1194" i="2"/>
  <c r="L1194" i="2"/>
  <c r="L1146" i="2"/>
  <c r="Q1146" i="2"/>
  <c r="L1098" i="2"/>
  <c r="Q1098" i="2"/>
  <c r="Q1050" i="2"/>
  <c r="L1050" i="2"/>
  <c r="M1050" i="2"/>
  <c r="Q1002" i="2"/>
  <c r="W1002" i="2"/>
  <c r="L1002" i="2"/>
  <c r="L954" i="2"/>
  <c r="Q954" i="2"/>
  <c r="W954" i="2"/>
  <c r="X954" i="2"/>
  <c r="Y954" i="2" s="1"/>
  <c r="W906" i="2"/>
  <c r="L906" i="2"/>
  <c r="Q906" i="2"/>
  <c r="L858" i="2"/>
  <c r="Q858" i="2"/>
  <c r="W858" i="2"/>
  <c r="Q810" i="2"/>
  <c r="W810" i="2"/>
  <c r="L810" i="2"/>
  <c r="W762" i="2"/>
  <c r="L762" i="2"/>
  <c r="Q762" i="2"/>
  <c r="L714" i="2"/>
  <c r="Q714" i="2"/>
  <c r="W714" i="2"/>
  <c r="L666" i="2"/>
  <c r="Q666" i="2"/>
  <c r="X666" i="2"/>
  <c r="Y666" i="2" s="1"/>
  <c r="L618" i="2"/>
  <c r="Q618" i="2"/>
  <c r="W618" i="2"/>
  <c r="W570" i="2"/>
  <c r="L570" i="2"/>
  <c r="Q570" i="2"/>
  <c r="Q522" i="2"/>
  <c r="W522" i="2"/>
  <c r="L522" i="2"/>
  <c r="L474" i="2"/>
  <c r="Q474" i="2"/>
  <c r="W474" i="2"/>
  <c r="L450" i="2"/>
  <c r="Q450" i="2"/>
  <c r="W450" i="2"/>
  <c r="W402" i="2"/>
  <c r="L402" i="2"/>
  <c r="Q402" i="2"/>
  <c r="W346" i="2"/>
  <c r="L346" i="2"/>
  <c r="M346" i="2"/>
  <c r="Q346" i="2"/>
  <c r="W290" i="2"/>
  <c r="Q290" i="2"/>
  <c r="L290" i="2"/>
  <c r="W234" i="2"/>
  <c r="L234" i="2"/>
  <c r="Q234" i="2"/>
  <c r="L194" i="2"/>
  <c r="Q194" i="2"/>
  <c r="R194" i="2"/>
  <c r="W194" i="2"/>
  <c r="Q154" i="2"/>
  <c r="L154" i="2"/>
  <c r="W154" i="2"/>
  <c r="M1690" i="2"/>
  <c r="R1682" i="2"/>
  <c r="Q1674" i="2"/>
  <c r="X1667" i="2"/>
  <c r="Y1667" i="2" s="1"/>
  <c r="M1666" i="2"/>
  <c r="Q1658" i="2"/>
  <c r="R1651" i="2"/>
  <c r="S1651" i="2" s="1"/>
  <c r="W1634" i="2"/>
  <c r="M1619" i="2"/>
  <c r="L1618" i="2"/>
  <c r="R1554" i="2"/>
  <c r="S1554" i="2" s="1"/>
  <c r="R1546" i="2"/>
  <c r="S1546" i="2" s="1"/>
  <c r="R1538" i="2"/>
  <c r="W1522" i="2"/>
  <c r="M1514" i="2"/>
  <c r="M1506" i="2"/>
  <c r="M1498" i="2"/>
  <c r="R1491" i="2"/>
  <c r="S1491" i="2" s="1"/>
  <c r="Q1490" i="2"/>
  <c r="X1467" i="2"/>
  <c r="W1466" i="2"/>
  <c r="M1450" i="2"/>
  <c r="R1442" i="2"/>
  <c r="S1442" i="2" s="1"/>
  <c r="Q1434" i="2"/>
  <c r="W1418" i="2"/>
  <c r="L1386" i="2"/>
  <c r="X1354" i="2"/>
  <c r="W1338" i="2"/>
  <c r="L1314" i="2"/>
  <c r="R1298" i="2"/>
  <c r="S1298" i="2" s="1"/>
  <c r="X1282" i="2"/>
  <c r="Y1282" i="2" s="1"/>
  <c r="R1251" i="2"/>
  <c r="S1251" i="2" s="1"/>
  <c r="X1242" i="2"/>
  <c r="Y1242" i="2" s="1"/>
  <c r="X1171" i="2"/>
  <c r="Y1171" i="2" s="1"/>
  <c r="X1155" i="2"/>
  <c r="Y1155" i="2" s="1"/>
  <c r="M1122" i="2"/>
  <c r="W1018" i="2"/>
  <c r="L1010" i="2"/>
  <c r="R938" i="2"/>
  <c r="R835" i="2"/>
  <c r="S835" i="2" s="1"/>
  <c r="L1354" i="2"/>
  <c r="Q1354" i="2"/>
  <c r="Q1298" i="2"/>
  <c r="W1298" i="2"/>
  <c r="L1226" i="2"/>
  <c r="Q1226" i="2"/>
  <c r="L1170" i="2"/>
  <c r="Q1170" i="2"/>
  <c r="L1130" i="2"/>
  <c r="Q1130" i="2"/>
  <c r="W1130" i="2"/>
  <c r="L1082" i="2"/>
  <c r="Q1082" i="2"/>
  <c r="W1082" i="2"/>
  <c r="W1034" i="2"/>
  <c r="Q1034" i="2"/>
  <c r="X994" i="2"/>
  <c r="Y994" i="2" s="1"/>
  <c r="L994" i="2"/>
  <c r="Q994" i="2"/>
  <c r="W994" i="2"/>
  <c r="L946" i="2"/>
  <c r="Q946" i="2"/>
  <c r="W898" i="2"/>
  <c r="L898" i="2"/>
  <c r="Q898" i="2"/>
  <c r="W834" i="2"/>
  <c r="L834" i="2"/>
  <c r="Q834" i="2"/>
  <c r="W786" i="2"/>
  <c r="L786" i="2"/>
  <c r="W746" i="2"/>
  <c r="L746" i="2"/>
  <c r="Q746" i="2"/>
  <c r="L706" i="2"/>
  <c r="Q706" i="2"/>
  <c r="Q634" i="2"/>
  <c r="W634" i="2"/>
  <c r="L634" i="2"/>
  <c r="Q594" i="2"/>
  <c r="W594" i="2"/>
  <c r="L594" i="2"/>
  <c r="Q538" i="2"/>
  <c r="W538" i="2"/>
  <c r="L538" i="2"/>
  <c r="W490" i="2"/>
  <c r="L490" i="2"/>
  <c r="Q490" i="2"/>
  <c r="W434" i="2"/>
  <c r="L434" i="2"/>
  <c r="M434" i="2"/>
  <c r="Q434" i="2"/>
  <c r="Q394" i="2"/>
  <c r="L394" i="2"/>
  <c r="W394" i="2"/>
  <c r="L362" i="2"/>
  <c r="Q362" i="2"/>
  <c r="W362" i="2"/>
  <c r="M362" i="2"/>
  <c r="W322" i="2"/>
  <c r="L322" i="2"/>
  <c r="Q322" i="2"/>
  <c r="Q266" i="2"/>
  <c r="W266" i="2"/>
  <c r="L266" i="2"/>
  <c r="W218" i="2"/>
  <c r="L218" i="2"/>
  <c r="Q218" i="2"/>
  <c r="Q170" i="2"/>
  <c r="W170" i="2"/>
  <c r="L170" i="2"/>
  <c r="R1707" i="2"/>
  <c r="Q1706" i="2"/>
  <c r="R1699" i="2"/>
  <c r="M1683" i="2"/>
  <c r="M1675" i="2"/>
  <c r="R1674" i="2"/>
  <c r="X1666" i="2"/>
  <c r="Y1666" i="2" s="1"/>
  <c r="M1659" i="2"/>
  <c r="R1658" i="2"/>
  <c r="S1658" i="2" s="1"/>
  <c r="Q1650" i="2"/>
  <c r="R1643" i="2"/>
  <c r="S1643" i="2" s="1"/>
  <c r="Q1642" i="2"/>
  <c r="X1634" i="2"/>
  <c r="Y1634" i="2" s="1"/>
  <c r="M1618" i="2"/>
  <c r="R1611" i="2"/>
  <c r="S1611" i="2" s="1"/>
  <c r="Q1610" i="2"/>
  <c r="R1603" i="2"/>
  <c r="S1603" i="2" s="1"/>
  <c r="Q1602" i="2"/>
  <c r="R1595" i="2"/>
  <c r="S1595" i="2" s="1"/>
  <c r="Q1594" i="2"/>
  <c r="R1587" i="2"/>
  <c r="S1587" i="2" s="1"/>
  <c r="Q1586" i="2"/>
  <c r="R1579" i="2"/>
  <c r="Q1578" i="2"/>
  <c r="X1563" i="2"/>
  <c r="Y1563" i="2" s="1"/>
  <c r="M1555" i="2"/>
  <c r="M1547" i="2"/>
  <c r="M1539" i="2"/>
  <c r="R1531" i="2"/>
  <c r="Q1530" i="2"/>
  <c r="R1490" i="2"/>
  <c r="S1490" i="2" s="1"/>
  <c r="M1443" i="2"/>
  <c r="R1434" i="2"/>
  <c r="X1411" i="2"/>
  <c r="X1403" i="2"/>
  <c r="M1386" i="2"/>
  <c r="X1370" i="2"/>
  <c r="Y1370" i="2" s="1"/>
  <c r="M1314" i="2"/>
  <c r="L1298" i="2"/>
  <c r="Q1258" i="2"/>
  <c r="X1227" i="2"/>
  <c r="Y1227" i="2" s="1"/>
  <c r="M1203" i="2"/>
  <c r="R1187" i="2"/>
  <c r="S1187" i="2" s="1"/>
  <c r="M1058" i="2"/>
  <c r="W1050" i="2"/>
  <c r="X1018" i="2"/>
  <c r="Y1018" i="2" s="1"/>
  <c r="X986" i="2"/>
  <c r="Y986" i="2" s="1"/>
  <c r="W946" i="2"/>
  <c r="R786" i="2"/>
  <c r="S786" i="2" s="1"/>
  <c r="W666" i="2"/>
  <c r="Q658" i="2"/>
  <c r="X450" i="2"/>
  <c r="Y450" i="2" s="1"/>
  <c r="M418" i="2"/>
  <c r="W1378" i="2"/>
  <c r="L1378" i="2"/>
  <c r="L1322" i="2"/>
  <c r="Q1322" i="2"/>
  <c r="L1274" i="2"/>
  <c r="Q1274" i="2"/>
  <c r="W1242" i="2"/>
  <c r="L1242" i="2"/>
  <c r="Q1242" i="2"/>
  <c r="R1242" i="2"/>
  <c r="W1186" i="2"/>
  <c r="L1186" i="2"/>
  <c r="L1138" i="2"/>
  <c r="Q1138" i="2"/>
  <c r="W1138" i="2"/>
  <c r="L1074" i="2"/>
  <c r="Q1074" i="2"/>
  <c r="W1074" i="2"/>
  <c r="W1026" i="2"/>
  <c r="L1026" i="2"/>
  <c r="Q1026" i="2"/>
  <c r="W962" i="2"/>
  <c r="L962" i="2"/>
  <c r="W914" i="2"/>
  <c r="L914" i="2"/>
  <c r="Q914" i="2"/>
  <c r="L866" i="2"/>
  <c r="Q866" i="2"/>
  <c r="W866" i="2"/>
  <c r="W826" i="2"/>
  <c r="L826" i="2"/>
  <c r="Q826" i="2"/>
  <c r="W770" i="2"/>
  <c r="L770" i="2"/>
  <c r="W730" i="2"/>
  <c r="L730" i="2"/>
  <c r="Q730" i="2"/>
  <c r="L682" i="2"/>
  <c r="Q682" i="2"/>
  <c r="W682" i="2"/>
  <c r="W650" i="2"/>
  <c r="L650" i="2"/>
  <c r="Q650" i="2"/>
  <c r="W586" i="2"/>
  <c r="L586" i="2"/>
  <c r="Q586" i="2"/>
  <c r="Q546" i="2"/>
  <c r="W546" i="2"/>
  <c r="L546" i="2"/>
  <c r="W498" i="2"/>
  <c r="L498" i="2"/>
  <c r="Q498" i="2"/>
  <c r="W458" i="2"/>
  <c r="L458" i="2"/>
  <c r="Q458" i="2"/>
  <c r="R458" i="2"/>
  <c r="S458" i="2" s="1"/>
  <c r="L410" i="2"/>
  <c r="W410" i="2"/>
  <c r="Q410" i="2"/>
  <c r="W338" i="2"/>
  <c r="L338" i="2"/>
  <c r="Q338" i="2"/>
  <c r="L282" i="2"/>
  <c r="Q282" i="2"/>
  <c r="W282" i="2"/>
  <c r="W250" i="2"/>
  <c r="L250" i="2"/>
  <c r="Q250" i="2"/>
  <c r="Q202" i="2"/>
  <c r="L202" i="2"/>
  <c r="W202" i="2"/>
  <c r="L162" i="2"/>
  <c r="Q162" i="2"/>
  <c r="W162" i="2"/>
  <c r="R1706" i="2"/>
  <c r="M1682" i="2"/>
  <c r="M1651" i="2"/>
  <c r="R1650" i="2"/>
  <c r="S1650" i="2" s="1"/>
  <c r="R1642" i="2"/>
  <c r="S1642" i="2" s="1"/>
  <c r="X1626" i="2"/>
  <c r="R1610" i="2"/>
  <c r="S1610" i="2" s="1"/>
  <c r="R1602" i="2"/>
  <c r="R1594" i="2"/>
  <c r="S1594" i="2" s="1"/>
  <c r="R1586" i="2"/>
  <c r="R1578" i="2"/>
  <c r="S1578" i="2" s="1"/>
  <c r="X1570" i="2"/>
  <c r="Y1570" i="2" s="1"/>
  <c r="M1554" i="2"/>
  <c r="M1546" i="2"/>
  <c r="M1538" i="2"/>
  <c r="R1530" i="2"/>
  <c r="S1530" i="2" s="1"/>
  <c r="M1491" i="2"/>
  <c r="R1483" i="2"/>
  <c r="S1483" i="2" s="1"/>
  <c r="R1475" i="2"/>
  <c r="S1475" i="2" s="1"/>
  <c r="M1442" i="2"/>
  <c r="M1435" i="2"/>
  <c r="R1427" i="2"/>
  <c r="S1427" i="2" s="1"/>
  <c r="M1387" i="2"/>
  <c r="X1339" i="2"/>
  <c r="Y1339" i="2" s="1"/>
  <c r="X1323" i="2"/>
  <c r="Y1323" i="2" s="1"/>
  <c r="R1259" i="2"/>
  <c r="S1259" i="2" s="1"/>
  <c r="R1258" i="2"/>
  <c r="S1258" i="2" s="1"/>
  <c r="W1234" i="2"/>
  <c r="M1210" i="2"/>
  <c r="X1178" i="2"/>
  <c r="Y1178" i="2" s="1"/>
  <c r="W1162" i="2"/>
  <c r="W1146" i="2"/>
  <c r="M1138" i="2"/>
  <c r="M1082" i="2"/>
  <c r="X1019" i="2"/>
  <c r="M954" i="2"/>
  <c r="R787" i="2"/>
  <c r="S787" i="2" s="1"/>
  <c r="W706" i="2"/>
  <c r="M803" i="2"/>
  <c r="L1346" i="2"/>
  <c r="Q1346" i="2"/>
  <c r="W1290" i="2"/>
  <c r="L1290" i="2"/>
  <c r="Q1290" i="2"/>
  <c r="L1218" i="2"/>
  <c r="Q1218" i="2"/>
  <c r="W1218" i="2"/>
  <c r="W1178" i="2"/>
  <c r="L1178" i="2"/>
  <c r="M1178" i="2"/>
  <c r="Q1178" i="2"/>
  <c r="L1090" i="2"/>
  <c r="Q1090" i="2"/>
  <c r="W1042" i="2"/>
  <c r="L1042" i="2"/>
  <c r="L978" i="2"/>
  <c r="Q978" i="2"/>
  <c r="W978" i="2"/>
  <c r="Q938" i="2"/>
  <c r="W938" i="2"/>
  <c r="L938" i="2"/>
  <c r="L882" i="2"/>
  <c r="Q882" i="2"/>
  <c r="W882" i="2"/>
  <c r="W842" i="2"/>
  <c r="L842" i="2"/>
  <c r="W794" i="2"/>
  <c r="L794" i="2"/>
  <c r="Q794" i="2"/>
  <c r="W738" i="2"/>
  <c r="L738" i="2"/>
  <c r="Q738" i="2"/>
  <c r="Q698" i="2"/>
  <c r="W698" i="2"/>
  <c r="W626" i="2"/>
  <c r="L626" i="2"/>
  <c r="Q626" i="2"/>
  <c r="W578" i="2"/>
  <c r="L578" i="2"/>
  <c r="Q578" i="2"/>
  <c r="Q530" i="2"/>
  <c r="W530" i="2"/>
  <c r="L530" i="2"/>
  <c r="W482" i="2"/>
  <c r="L482" i="2"/>
  <c r="Q482" i="2"/>
  <c r="M426" i="2"/>
  <c r="Q426" i="2"/>
  <c r="W426" i="2"/>
  <c r="L426" i="2"/>
  <c r="Q378" i="2"/>
  <c r="L378" i="2"/>
  <c r="W378" i="2"/>
  <c r="L330" i="2"/>
  <c r="Q330" i="2"/>
  <c r="W330" i="2"/>
  <c r="L298" i="2"/>
  <c r="Q298" i="2"/>
  <c r="L258" i="2"/>
  <c r="Q258" i="2"/>
  <c r="W258" i="2"/>
  <c r="W226" i="2"/>
  <c r="L226" i="2"/>
  <c r="R226" i="2"/>
  <c r="S226" i="2" s="1"/>
  <c r="Q226" i="2"/>
  <c r="R178" i="2"/>
  <c r="S178" i="2" s="1"/>
  <c r="W178" i="2"/>
  <c r="L178" i="2"/>
  <c r="M178" i="2"/>
  <c r="Q178" i="2"/>
  <c r="M1707" i="2"/>
  <c r="M1699" i="2"/>
  <c r="R1698" i="2"/>
  <c r="X1690" i="2"/>
  <c r="M1674" i="2"/>
  <c r="M1658" i="2"/>
  <c r="M1643" i="2"/>
  <c r="R1635" i="2"/>
  <c r="S1635" i="2" s="1"/>
  <c r="M1611" i="2"/>
  <c r="M1603" i="2"/>
  <c r="M1595" i="2"/>
  <c r="M1587" i="2"/>
  <c r="M1579" i="2"/>
  <c r="M1531" i="2"/>
  <c r="M1490" i="2"/>
  <c r="R1482" i="2"/>
  <c r="S1482" i="2" s="1"/>
  <c r="R1474" i="2"/>
  <c r="S1474" i="2" s="1"/>
  <c r="R1467" i="2"/>
  <c r="M1434" i="2"/>
  <c r="R1426" i="2"/>
  <c r="S1426" i="2" s="1"/>
  <c r="R1419" i="2"/>
  <c r="M1299" i="2"/>
  <c r="W1274" i="2"/>
  <c r="X1234" i="2"/>
  <c r="Y1234" i="2" s="1"/>
  <c r="Q1194" i="2"/>
  <c r="M1114" i="2"/>
  <c r="W1090" i="2"/>
  <c r="M1059" i="2"/>
  <c r="L1034" i="2"/>
  <c r="X987" i="2"/>
  <c r="Y987" i="2" s="1"/>
  <c r="R915" i="2"/>
  <c r="S915" i="2" s="1"/>
  <c r="M802" i="2"/>
  <c r="X722" i="2"/>
  <c r="Y722" i="2" s="1"/>
  <c r="M698" i="2"/>
  <c r="W131" i="2"/>
  <c r="L131" i="2"/>
  <c r="Q131" i="2"/>
  <c r="W123" i="2"/>
  <c r="L123" i="2"/>
  <c r="Q123" i="2"/>
  <c r="W115" i="2"/>
  <c r="L115" i="2"/>
  <c r="Q115" i="2"/>
  <c r="Q107" i="2"/>
  <c r="W107" i="2"/>
  <c r="L107" i="2"/>
  <c r="Q99" i="2"/>
  <c r="W99" i="2"/>
  <c r="L99" i="2"/>
  <c r="L91" i="2"/>
  <c r="Q91" i="2"/>
  <c r="W91" i="2"/>
  <c r="L83" i="2"/>
  <c r="Q83" i="2"/>
  <c r="L75" i="2"/>
  <c r="Q75" i="2"/>
  <c r="W75" i="2"/>
  <c r="W67" i="2"/>
  <c r="L67" i="2"/>
  <c r="Q67" i="2"/>
  <c r="X1395" i="2"/>
  <c r="M1379" i="2"/>
  <c r="R1371" i="2"/>
  <c r="S1371" i="2" s="1"/>
  <c r="R1363" i="2"/>
  <c r="S1363" i="2" s="1"/>
  <c r="R1355" i="2"/>
  <c r="S1355" i="2" s="1"/>
  <c r="X1346" i="2"/>
  <c r="Y1346" i="2" s="1"/>
  <c r="X1338" i="2"/>
  <c r="Y1338" i="2" s="1"/>
  <c r="X1330" i="2"/>
  <c r="Y1330" i="2" s="1"/>
  <c r="X1322" i="2"/>
  <c r="Y1322" i="2" s="1"/>
  <c r="X1315" i="2"/>
  <c r="Y1315" i="2" s="1"/>
  <c r="M1306" i="2"/>
  <c r="M1298" i="2"/>
  <c r="R1291" i="2"/>
  <c r="S1291" i="2" s="1"/>
  <c r="R1283" i="2"/>
  <c r="X1267" i="2"/>
  <c r="Y1267" i="2" s="1"/>
  <c r="M1259" i="2"/>
  <c r="R1243" i="2"/>
  <c r="X1226" i="2"/>
  <c r="Y1226" i="2" s="1"/>
  <c r="X1219" i="2"/>
  <c r="Y1219" i="2" s="1"/>
  <c r="X1211" i="2"/>
  <c r="Y1211" i="2" s="1"/>
  <c r="M1202" i="2"/>
  <c r="R1194" i="2"/>
  <c r="S1194" i="2" s="1"/>
  <c r="R1186" i="2"/>
  <c r="R1179" i="2"/>
  <c r="S1179" i="2" s="1"/>
  <c r="X1170" i="2"/>
  <c r="Y1170" i="2" s="1"/>
  <c r="X1162" i="2"/>
  <c r="Y1162" i="2" s="1"/>
  <c r="X1154" i="2"/>
  <c r="Y1154" i="2" s="1"/>
  <c r="X1146" i="2"/>
  <c r="Y1146" i="2" s="1"/>
  <c r="X1139" i="2"/>
  <c r="Y1139" i="2" s="1"/>
  <c r="X1131" i="2"/>
  <c r="Y1131" i="2" s="1"/>
  <c r="X1123" i="2"/>
  <c r="Y1123" i="2" s="1"/>
  <c r="X1115" i="2"/>
  <c r="Y1115" i="2" s="1"/>
  <c r="X1107" i="2"/>
  <c r="Y1107" i="2" s="1"/>
  <c r="X1099" i="2"/>
  <c r="Y1099" i="2" s="1"/>
  <c r="X1098" i="2"/>
  <c r="Y1098" i="2" s="1"/>
  <c r="X1051" i="2"/>
  <c r="Y1051" i="2" s="1"/>
  <c r="R1043" i="2"/>
  <c r="S1043" i="2" s="1"/>
  <c r="R1042" i="2"/>
  <c r="S1042" i="2" s="1"/>
  <c r="M1010" i="2"/>
  <c r="M858" i="2"/>
  <c r="R842" i="2"/>
  <c r="R755" i="2"/>
  <c r="S755" i="2" s="1"/>
  <c r="X451" i="2"/>
  <c r="Y451" i="2" s="1"/>
  <c r="X1394" i="2"/>
  <c r="X1387" i="2"/>
  <c r="Y1387" i="2" s="1"/>
  <c r="M1378" i="2"/>
  <c r="R1370" i="2"/>
  <c r="R1362" i="2"/>
  <c r="X1314" i="2"/>
  <c r="Y1314" i="2" s="1"/>
  <c r="R1290" i="2"/>
  <c r="S1290" i="2" s="1"/>
  <c r="R1282" i="2"/>
  <c r="S1282" i="2" s="1"/>
  <c r="R1275" i="2"/>
  <c r="X1266" i="2"/>
  <c r="Y1266" i="2" s="1"/>
  <c r="M1258" i="2"/>
  <c r="M1251" i="2"/>
  <c r="R1235" i="2"/>
  <c r="S1235" i="2" s="1"/>
  <c r="X1218" i="2"/>
  <c r="Y1218" i="2" s="1"/>
  <c r="X1210" i="2"/>
  <c r="Y1210" i="2" s="1"/>
  <c r="M1195" i="2"/>
  <c r="M1187" i="2"/>
  <c r="R1178" i="2"/>
  <c r="S1178" i="2" s="1"/>
  <c r="X1138" i="2"/>
  <c r="Y1138" i="2" s="1"/>
  <c r="X1130" i="2"/>
  <c r="Y1130" i="2" s="1"/>
  <c r="X1122" i="2"/>
  <c r="Y1122" i="2" s="1"/>
  <c r="X1114" i="2"/>
  <c r="Y1114" i="2" s="1"/>
  <c r="X1106" i="2"/>
  <c r="X1075" i="2"/>
  <c r="Y1075" i="2" s="1"/>
  <c r="M1066" i="2"/>
  <c r="X1026" i="2"/>
  <c r="Y1026" i="2" s="1"/>
  <c r="M1011" i="2"/>
  <c r="R963" i="2"/>
  <c r="S963" i="2" s="1"/>
  <c r="X947" i="2"/>
  <c r="Y947" i="2" s="1"/>
  <c r="M938" i="2"/>
  <c r="R771" i="2"/>
  <c r="S771" i="2" s="1"/>
  <c r="M755" i="2"/>
  <c r="M1371" i="2"/>
  <c r="M1363" i="2"/>
  <c r="R1354" i="2"/>
  <c r="R1347" i="2"/>
  <c r="S1347" i="2" s="1"/>
  <c r="R1339" i="2"/>
  <c r="S1339" i="2" s="1"/>
  <c r="R1331" i="2"/>
  <c r="S1331" i="2" s="1"/>
  <c r="R1323" i="2"/>
  <c r="S1323" i="2" s="1"/>
  <c r="X1307" i="2"/>
  <c r="Y1307" i="2" s="1"/>
  <c r="X1299" i="2"/>
  <c r="Y1299" i="2" s="1"/>
  <c r="M1291" i="2"/>
  <c r="M1283" i="2"/>
  <c r="R1274" i="2"/>
  <c r="S1274" i="2" s="1"/>
  <c r="M1243" i="2"/>
  <c r="R1234" i="2"/>
  <c r="S1234" i="2" s="1"/>
  <c r="R1227" i="2"/>
  <c r="X1203" i="2"/>
  <c r="Y1203" i="2" s="1"/>
  <c r="M1194" i="2"/>
  <c r="M1186" i="2"/>
  <c r="M1179" i="2"/>
  <c r="R1171" i="2"/>
  <c r="S1171" i="2" s="1"/>
  <c r="R1163" i="2"/>
  <c r="R1155" i="2"/>
  <c r="S1155" i="2" s="1"/>
  <c r="R1147" i="2"/>
  <c r="S1147" i="2" s="1"/>
  <c r="M1090" i="2"/>
  <c r="X1058" i="2"/>
  <c r="R1050" i="2"/>
  <c r="S1050" i="2" s="1"/>
  <c r="M1043" i="2"/>
  <c r="X978" i="2"/>
  <c r="Y978" i="2" s="1"/>
  <c r="M939" i="2"/>
  <c r="X867" i="2"/>
  <c r="Y867" i="2" s="1"/>
  <c r="X738" i="2"/>
  <c r="Y738" i="2" s="1"/>
  <c r="R627" i="2"/>
  <c r="S627" i="2" s="1"/>
  <c r="R586" i="2"/>
  <c r="S586" i="2" s="1"/>
  <c r="R1395" i="2"/>
  <c r="S1395" i="2" s="1"/>
  <c r="X1379" i="2"/>
  <c r="Y1379" i="2" s="1"/>
  <c r="M1370" i="2"/>
  <c r="M1362" i="2"/>
  <c r="R1346" i="2"/>
  <c r="S1346" i="2" s="1"/>
  <c r="R1338" i="2"/>
  <c r="S1338" i="2" s="1"/>
  <c r="R1330" i="2"/>
  <c r="R1322" i="2"/>
  <c r="R1315" i="2"/>
  <c r="X1306" i="2"/>
  <c r="X1298" i="2"/>
  <c r="Y1298" i="2" s="1"/>
  <c r="M1290" i="2"/>
  <c r="M1282" i="2"/>
  <c r="M1275" i="2"/>
  <c r="R1267" i="2"/>
  <c r="X1259" i="2"/>
  <c r="Y1259" i="2" s="1"/>
  <c r="M1250" i="2"/>
  <c r="M1235" i="2"/>
  <c r="R1226" i="2"/>
  <c r="R1219" i="2"/>
  <c r="S1219" i="2" s="1"/>
  <c r="R1211" i="2"/>
  <c r="S1211" i="2" s="1"/>
  <c r="X1202" i="2"/>
  <c r="Y1202" i="2" s="1"/>
  <c r="X1195" i="2"/>
  <c r="Y1195" i="2" s="1"/>
  <c r="R1170" i="2"/>
  <c r="S1170" i="2" s="1"/>
  <c r="R1162" i="2"/>
  <c r="S1162" i="2" s="1"/>
  <c r="R1154" i="2"/>
  <c r="S1154" i="2" s="1"/>
  <c r="R1146" i="2"/>
  <c r="S1146" i="2" s="1"/>
  <c r="R1139" i="2"/>
  <c r="S1139" i="2" s="1"/>
  <c r="R1131" i="2"/>
  <c r="S1131" i="2" s="1"/>
  <c r="R1123" i="2"/>
  <c r="S1123" i="2" s="1"/>
  <c r="R1115" i="2"/>
  <c r="S1115" i="2" s="1"/>
  <c r="R1107" i="2"/>
  <c r="S1107" i="2" s="1"/>
  <c r="R1099" i="2"/>
  <c r="S1099" i="2" s="1"/>
  <c r="R1002" i="2"/>
  <c r="X979" i="2"/>
  <c r="Y979" i="2" s="1"/>
  <c r="R970" i="2"/>
  <c r="X955" i="2"/>
  <c r="Y955" i="2" s="1"/>
  <c r="M946" i="2"/>
  <c r="R930" i="2"/>
  <c r="S930" i="2" s="1"/>
  <c r="R923" i="2"/>
  <c r="S923" i="2" s="1"/>
  <c r="R907" i="2"/>
  <c r="X882" i="2"/>
  <c r="Y882" i="2" s="1"/>
  <c r="X818" i="2"/>
  <c r="Y818" i="2" s="1"/>
  <c r="M810" i="2"/>
  <c r="R795" i="2"/>
  <c r="S795" i="2" s="1"/>
  <c r="R794" i="2"/>
  <c r="S794" i="2" s="1"/>
  <c r="X642" i="2"/>
  <c r="R634" i="2"/>
  <c r="R587" i="2"/>
  <c r="R522" i="2"/>
  <c r="M363" i="2"/>
  <c r="M171" i="2"/>
  <c r="R1394" i="2"/>
  <c r="S1394" i="2" s="1"/>
  <c r="R1387" i="2"/>
  <c r="S1387" i="2" s="1"/>
  <c r="X1378" i="2"/>
  <c r="Y1378" i="2" s="1"/>
  <c r="M1354" i="2"/>
  <c r="M1347" i="2"/>
  <c r="M1339" i="2"/>
  <c r="M1331" i="2"/>
  <c r="M1323" i="2"/>
  <c r="M1274" i="2"/>
  <c r="X1258" i="2"/>
  <c r="Y1258" i="2" s="1"/>
  <c r="X1251" i="2"/>
  <c r="Y1251" i="2" s="1"/>
  <c r="M1242" i="2"/>
  <c r="M1234" i="2"/>
  <c r="M1227" i="2"/>
  <c r="R1218" i="2"/>
  <c r="S1218" i="2" s="1"/>
  <c r="R1210" i="2"/>
  <c r="X1187" i="2"/>
  <c r="Y1187" i="2" s="1"/>
  <c r="M1171" i="2"/>
  <c r="M1163" i="2"/>
  <c r="M1155" i="2"/>
  <c r="M1147" i="2"/>
  <c r="R1138" i="2"/>
  <c r="R1130" i="2"/>
  <c r="S1130" i="2" s="1"/>
  <c r="R1122" i="2"/>
  <c r="S1122" i="2" s="1"/>
  <c r="R1114" i="2"/>
  <c r="R1106" i="2"/>
  <c r="M1099" i="2"/>
  <c r="M1098" i="2"/>
  <c r="X1083" i="2"/>
  <c r="M1074" i="2"/>
  <c r="M1051" i="2"/>
  <c r="X898" i="2"/>
  <c r="Y898" i="2" s="1"/>
  <c r="X883" i="2"/>
  <c r="Y883" i="2" s="1"/>
  <c r="M850" i="2"/>
  <c r="X819" i="2"/>
  <c r="Y819" i="2" s="1"/>
  <c r="M811" i="2"/>
  <c r="M531" i="2"/>
  <c r="M1395" i="2"/>
  <c r="X1371" i="2"/>
  <c r="Y1371" i="2" s="1"/>
  <c r="X1363" i="2"/>
  <c r="Y1363" i="2" s="1"/>
  <c r="X1355" i="2"/>
  <c r="M1346" i="2"/>
  <c r="M1338" i="2"/>
  <c r="M1330" i="2"/>
  <c r="M1322" i="2"/>
  <c r="M1315" i="2"/>
  <c r="R1307" i="2"/>
  <c r="R1299" i="2"/>
  <c r="S1299" i="2" s="1"/>
  <c r="X1291" i="2"/>
  <c r="X1283" i="2"/>
  <c r="M1267" i="2"/>
  <c r="X1250" i="2"/>
  <c r="Y1250" i="2" s="1"/>
  <c r="X1243" i="2"/>
  <c r="Y1243" i="2" s="1"/>
  <c r="M1226" i="2"/>
  <c r="M1219" i="2"/>
  <c r="M1211" i="2"/>
  <c r="R1203" i="2"/>
  <c r="S1203" i="2" s="1"/>
  <c r="X1194" i="2"/>
  <c r="Y1194" i="2" s="1"/>
  <c r="X1186" i="2"/>
  <c r="X1179" i="2"/>
  <c r="Y1179" i="2" s="1"/>
  <c r="M1170" i="2"/>
  <c r="M1162" i="2"/>
  <c r="M1154" i="2"/>
  <c r="M1146" i="2"/>
  <c r="M1139" i="2"/>
  <c r="M1131" i="2"/>
  <c r="M1123" i="2"/>
  <c r="M1115" i="2"/>
  <c r="M1107" i="2"/>
  <c r="R1035" i="2"/>
  <c r="S1035" i="2" s="1"/>
  <c r="R1034" i="2"/>
  <c r="S1034" i="2" s="1"/>
  <c r="R1027" i="2"/>
  <c r="S1027" i="2" s="1"/>
  <c r="M1002" i="2"/>
  <c r="M971" i="2"/>
  <c r="X962" i="2"/>
  <c r="Y962" i="2" s="1"/>
  <c r="M930" i="2"/>
  <c r="M851" i="2"/>
  <c r="R779" i="2"/>
  <c r="S779" i="2" s="1"/>
  <c r="R763" i="2"/>
  <c r="S763" i="2" s="1"/>
  <c r="R418" i="2"/>
  <c r="W59" i="2"/>
  <c r="L59" i="2"/>
  <c r="Q59" i="2"/>
  <c r="W51" i="2"/>
  <c r="L51" i="2"/>
  <c r="Q51" i="2"/>
  <c r="W43" i="2"/>
  <c r="L43" i="2"/>
  <c r="Q43" i="2"/>
  <c r="L35" i="2"/>
  <c r="Q35" i="2"/>
  <c r="W35" i="2"/>
  <c r="W27" i="2"/>
  <c r="L27" i="2"/>
  <c r="Q27" i="2"/>
  <c r="L19" i="2"/>
  <c r="Q19" i="2"/>
  <c r="W19" i="2"/>
  <c r="R922" i="2"/>
  <c r="S922" i="2" s="1"/>
  <c r="R914" i="2"/>
  <c r="R906" i="2"/>
  <c r="S906" i="2" s="1"/>
  <c r="R899" i="2"/>
  <c r="S899" i="2" s="1"/>
  <c r="R891" i="2"/>
  <c r="S891" i="2" s="1"/>
  <c r="X866" i="2"/>
  <c r="Y866" i="2" s="1"/>
  <c r="X859" i="2"/>
  <c r="Y859" i="2" s="1"/>
  <c r="M843" i="2"/>
  <c r="R834" i="2"/>
  <c r="S834" i="2" s="1"/>
  <c r="R827" i="2"/>
  <c r="S827" i="2" s="1"/>
  <c r="M795" i="2"/>
  <c r="M787" i="2"/>
  <c r="R778" i="2"/>
  <c r="S778" i="2" s="1"/>
  <c r="R770" i="2"/>
  <c r="S770" i="2" s="1"/>
  <c r="R738" i="2"/>
  <c r="S738" i="2" s="1"/>
  <c r="R722" i="2"/>
  <c r="X707" i="2"/>
  <c r="Y707" i="2" s="1"/>
  <c r="M699" i="2"/>
  <c r="X682" i="2"/>
  <c r="Y682" i="2" s="1"/>
  <c r="X562" i="2"/>
  <c r="Y562" i="2" s="1"/>
  <c r="X426" i="2"/>
  <c r="Y426" i="2" s="1"/>
  <c r="R338" i="2"/>
  <c r="S338" i="2" s="1"/>
  <c r="R227" i="2"/>
  <c r="S227" i="2" s="1"/>
  <c r="M91" i="2"/>
  <c r="X1090" i="2"/>
  <c r="Y1090" i="2" s="1"/>
  <c r="X1082" i="2"/>
  <c r="Y1082" i="2" s="1"/>
  <c r="X1074" i="2"/>
  <c r="Y1074" i="2" s="1"/>
  <c r="X1066" i="2"/>
  <c r="Y1066" i="2" s="1"/>
  <c r="X1059" i="2"/>
  <c r="Y1059" i="2" s="1"/>
  <c r="M1042" i="2"/>
  <c r="M1034" i="2"/>
  <c r="R1026" i="2"/>
  <c r="S1026" i="2" s="1"/>
  <c r="R1019" i="2"/>
  <c r="S1019" i="2" s="1"/>
  <c r="R962" i="2"/>
  <c r="S962" i="2" s="1"/>
  <c r="X946" i="2"/>
  <c r="Y946" i="2" s="1"/>
  <c r="M923" i="2"/>
  <c r="M915" i="2"/>
  <c r="M907" i="2"/>
  <c r="R898" i="2"/>
  <c r="S898" i="2" s="1"/>
  <c r="R890" i="2"/>
  <c r="R883" i="2"/>
  <c r="S883" i="2" s="1"/>
  <c r="R875" i="2"/>
  <c r="S875" i="2" s="1"/>
  <c r="X858" i="2"/>
  <c r="Y858" i="2" s="1"/>
  <c r="X851" i="2"/>
  <c r="Y851" i="2" s="1"/>
  <c r="M842" i="2"/>
  <c r="M835" i="2"/>
  <c r="R826" i="2"/>
  <c r="S826" i="2" s="1"/>
  <c r="R819" i="2"/>
  <c r="S819" i="2" s="1"/>
  <c r="X811" i="2"/>
  <c r="Y811" i="2" s="1"/>
  <c r="X803" i="2"/>
  <c r="Y803" i="2" s="1"/>
  <c r="M794" i="2"/>
  <c r="M786" i="2"/>
  <c r="M779" i="2"/>
  <c r="M771" i="2"/>
  <c r="M594" i="2"/>
  <c r="X578" i="2"/>
  <c r="Y578" i="2" s="1"/>
  <c r="X563" i="2"/>
  <c r="Y563" i="2" s="1"/>
  <c r="R507" i="2"/>
  <c r="S507" i="2" s="1"/>
  <c r="R506" i="2"/>
  <c r="S506" i="2" s="1"/>
  <c r="R491" i="2"/>
  <c r="S491" i="2" s="1"/>
  <c r="R490" i="2"/>
  <c r="S490" i="2" s="1"/>
  <c r="X474" i="2"/>
  <c r="Y474" i="2" s="1"/>
  <c r="M371" i="2"/>
  <c r="X194" i="2"/>
  <c r="Y194" i="2" s="1"/>
  <c r="X27" i="2"/>
  <c r="Y27" i="2" s="1"/>
  <c r="M1027" i="2"/>
  <c r="R1018" i="2"/>
  <c r="S1018" i="2" s="1"/>
  <c r="X1010" i="2"/>
  <c r="Y1010" i="2" s="1"/>
  <c r="X1003" i="2"/>
  <c r="M995" i="2"/>
  <c r="R994" i="2"/>
  <c r="S994" i="2" s="1"/>
  <c r="R987" i="2"/>
  <c r="S987" i="2" s="1"/>
  <c r="R979" i="2"/>
  <c r="S979" i="2" s="1"/>
  <c r="X971" i="2"/>
  <c r="Y971" i="2" s="1"/>
  <c r="M970" i="2"/>
  <c r="M963" i="2"/>
  <c r="X939" i="2"/>
  <c r="Y939" i="2" s="1"/>
  <c r="X931" i="2"/>
  <c r="M922" i="2"/>
  <c r="M914" i="2"/>
  <c r="M906" i="2"/>
  <c r="M899" i="2"/>
  <c r="M891" i="2"/>
  <c r="R882" i="2"/>
  <c r="R874" i="2"/>
  <c r="X850" i="2"/>
  <c r="Y850" i="2" s="1"/>
  <c r="X843" i="2"/>
  <c r="Y843" i="2" s="1"/>
  <c r="M834" i="2"/>
  <c r="M827" i="2"/>
  <c r="X810" i="2"/>
  <c r="Y810" i="2" s="1"/>
  <c r="X802" i="2"/>
  <c r="Y802" i="2" s="1"/>
  <c r="M778" i="2"/>
  <c r="M770" i="2"/>
  <c r="X730" i="2"/>
  <c r="Y730" i="2" s="1"/>
  <c r="X714" i="2"/>
  <c r="Y714" i="2" s="1"/>
  <c r="R690" i="2"/>
  <c r="S690" i="2" s="1"/>
  <c r="R675" i="2"/>
  <c r="S675" i="2" s="1"/>
  <c r="M659" i="2"/>
  <c r="M635" i="2"/>
  <c r="M610" i="2"/>
  <c r="M595" i="2"/>
  <c r="M539" i="2"/>
  <c r="M523" i="2"/>
  <c r="X475" i="2"/>
  <c r="Y475" i="2" s="1"/>
  <c r="X427" i="2"/>
  <c r="Y427" i="2" s="1"/>
  <c r="R339" i="2"/>
  <c r="R1098" i="2"/>
  <c r="R1091" i="2"/>
  <c r="S1091" i="2" s="1"/>
  <c r="R1083" i="2"/>
  <c r="S1083" i="2" s="1"/>
  <c r="R1075" i="2"/>
  <c r="S1075" i="2" s="1"/>
  <c r="R1067" i="2"/>
  <c r="X1050" i="2"/>
  <c r="Y1050" i="2" s="1"/>
  <c r="X1043" i="2"/>
  <c r="Y1043" i="2" s="1"/>
  <c r="X1035" i="2"/>
  <c r="Y1035" i="2" s="1"/>
  <c r="M1026" i="2"/>
  <c r="M1019" i="2"/>
  <c r="X1002" i="2"/>
  <c r="Y1002" i="2" s="1"/>
  <c r="R986" i="2"/>
  <c r="S986" i="2" s="1"/>
  <c r="R978" i="2"/>
  <c r="S978" i="2" s="1"/>
  <c r="M962" i="2"/>
  <c r="R947" i="2"/>
  <c r="S947" i="2" s="1"/>
  <c r="X938" i="2"/>
  <c r="Y938" i="2" s="1"/>
  <c r="X930" i="2"/>
  <c r="Y930" i="2" s="1"/>
  <c r="M898" i="2"/>
  <c r="M890" i="2"/>
  <c r="M883" i="2"/>
  <c r="M875" i="2"/>
  <c r="R866" i="2"/>
  <c r="S866" i="2" s="1"/>
  <c r="R859" i="2"/>
  <c r="S859" i="2" s="1"/>
  <c r="M826" i="2"/>
  <c r="M819" i="2"/>
  <c r="X795" i="2"/>
  <c r="X787" i="2"/>
  <c r="Y787" i="2" s="1"/>
  <c r="R747" i="2"/>
  <c r="S747" i="2" s="1"/>
  <c r="X715" i="2"/>
  <c r="Y715" i="2" s="1"/>
  <c r="X650" i="2"/>
  <c r="Y650" i="2" s="1"/>
  <c r="X554" i="2"/>
  <c r="Y554" i="2" s="1"/>
  <c r="R530" i="2"/>
  <c r="S530" i="2" s="1"/>
  <c r="R459" i="2"/>
  <c r="S459" i="2" s="1"/>
  <c r="X195" i="2"/>
  <c r="Y195" i="2" s="1"/>
  <c r="X43" i="2"/>
  <c r="Y43" i="2" s="1"/>
  <c r="R1090" i="2"/>
  <c r="R1082" i="2"/>
  <c r="R1074" i="2"/>
  <c r="S1074" i="2" s="1"/>
  <c r="R1066" i="2"/>
  <c r="R1059" i="2"/>
  <c r="S1059" i="2" s="1"/>
  <c r="X1042" i="2"/>
  <c r="Y1042" i="2" s="1"/>
  <c r="X1034" i="2"/>
  <c r="Y1034" i="2" s="1"/>
  <c r="M1018" i="2"/>
  <c r="X995" i="2"/>
  <c r="Y995" i="2" s="1"/>
  <c r="M994" i="2"/>
  <c r="M987" i="2"/>
  <c r="M979" i="2"/>
  <c r="M955" i="2"/>
  <c r="R954" i="2"/>
  <c r="S954" i="2" s="1"/>
  <c r="R946" i="2"/>
  <c r="S946" i="2" s="1"/>
  <c r="X923" i="2"/>
  <c r="Y923" i="2" s="1"/>
  <c r="X915" i="2"/>
  <c r="Y915" i="2" s="1"/>
  <c r="X907" i="2"/>
  <c r="Y907" i="2" s="1"/>
  <c r="M882" i="2"/>
  <c r="M874" i="2"/>
  <c r="M867" i="2"/>
  <c r="R858" i="2"/>
  <c r="S858" i="2" s="1"/>
  <c r="R851" i="2"/>
  <c r="S851" i="2" s="1"/>
  <c r="X842" i="2"/>
  <c r="Y842" i="2" s="1"/>
  <c r="X835" i="2"/>
  <c r="Y835" i="2" s="1"/>
  <c r="R811" i="2"/>
  <c r="S811" i="2" s="1"/>
  <c r="R803" i="2"/>
  <c r="S803" i="2" s="1"/>
  <c r="X794" i="2"/>
  <c r="Y794" i="2" s="1"/>
  <c r="X786" i="2"/>
  <c r="Y786" i="2" s="1"/>
  <c r="X779" i="2"/>
  <c r="Y779" i="2" s="1"/>
  <c r="X771" i="2"/>
  <c r="Y771" i="2" s="1"/>
  <c r="X763" i="2"/>
  <c r="Y763" i="2" s="1"/>
  <c r="M747" i="2"/>
  <c r="R730" i="2"/>
  <c r="S730" i="2" s="1"/>
  <c r="X619" i="2"/>
  <c r="X570" i="2"/>
  <c r="Y570" i="2" s="1"/>
  <c r="X555" i="2"/>
  <c r="Y555" i="2" s="1"/>
  <c r="M546" i="2"/>
  <c r="X466" i="2"/>
  <c r="Y466" i="2" s="1"/>
  <c r="X434" i="2"/>
  <c r="Y434" i="2" s="1"/>
  <c r="R386" i="2"/>
  <c r="S386" i="2" s="1"/>
  <c r="R346" i="2"/>
  <c r="M1091" i="2"/>
  <c r="M1083" i="2"/>
  <c r="M1075" i="2"/>
  <c r="M1067" i="2"/>
  <c r="R1058" i="2"/>
  <c r="R1051" i="2"/>
  <c r="S1051" i="2" s="1"/>
  <c r="X1027" i="2"/>
  <c r="Y1027" i="2" s="1"/>
  <c r="R1010" i="2"/>
  <c r="R1003" i="2"/>
  <c r="S1003" i="2" s="1"/>
  <c r="M986" i="2"/>
  <c r="M978" i="2"/>
  <c r="X963" i="2"/>
  <c r="Y963" i="2" s="1"/>
  <c r="M947" i="2"/>
  <c r="R939" i="2"/>
  <c r="R931" i="2"/>
  <c r="S931" i="2" s="1"/>
  <c r="X922" i="2"/>
  <c r="Y922" i="2" s="1"/>
  <c r="X914" i="2"/>
  <c r="X906" i="2"/>
  <c r="X899" i="2"/>
  <c r="Y899" i="2" s="1"/>
  <c r="X891" i="2"/>
  <c r="Y891" i="2" s="1"/>
  <c r="M866" i="2"/>
  <c r="M859" i="2"/>
  <c r="R850" i="2"/>
  <c r="S850" i="2" s="1"/>
  <c r="X834" i="2"/>
  <c r="Y834" i="2" s="1"/>
  <c r="X827" i="2"/>
  <c r="Y827" i="2" s="1"/>
  <c r="M818" i="2"/>
  <c r="R810" i="2"/>
  <c r="S810" i="2" s="1"/>
  <c r="R802" i="2"/>
  <c r="S802" i="2" s="1"/>
  <c r="X778" i="2"/>
  <c r="Y778" i="2" s="1"/>
  <c r="X770" i="2"/>
  <c r="Y770" i="2" s="1"/>
  <c r="M691" i="2"/>
  <c r="M602" i="2"/>
  <c r="M547" i="2"/>
  <c r="R515" i="2"/>
  <c r="S515" i="2" s="1"/>
  <c r="R514" i="2"/>
  <c r="R499" i="2"/>
  <c r="S499" i="2" s="1"/>
  <c r="R498" i="2"/>
  <c r="S498" i="2" s="1"/>
  <c r="R483" i="2"/>
  <c r="S483" i="2" s="1"/>
  <c r="R482" i="2"/>
  <c r="R347" i="2"/>
  <c r="S347" i="2" s="1"/>
  <c r="M170" i="2"/>
  <c r="Q90" i="2"/>
  <c r="L90" i="2"/>
  <c r="W90" i="2"/>
  <c r="Q82" i="2"/>
  <c r="L82" i="2"/>
  <c r="W82" i="2"/>
  <c r="Q74" i="2"/>
  <c r="L74" i="2"/>
  <c r="Q66" i="2"/>
  <c r="L66" i="2"/>
  <c r="Q58" i="2"/>
  <c r="W58" i="2"/>
  <c r="L58" i="2"/>
  <c r="M58" i="2"/>
  <c r="L50" i="2"/>
  <c r="Q50" i="2"/>
  <c r="L42" i="2"/>
  <c r="Q42" i="2"/>
  <c r="W34" i="2"/>
  <c r="L34" i="2"/>
  <c r="Q34" i="2"/>
  <c r="L26" i="2"/>
  <c r="M26" i="2"/>
  <c r="Q26" i="2"/>
  <c r="L18" i="2"/>
  <c r="Q18" i="2"/>
  <c r="W18" i="2"/>
  <c r="R762" i="2"/>
  <c r="R754" i="2"/>
  <c r="R746" i="2"/>
  <c r="S746" i="2" s="1"/>
  <c r="R739" i="2"/>
  <c r="S739" i="2" s="1"/>
  <c r="R731" i="2"/>
  <c r="R723" i="2"/>
  <c r="S723" i="2" s="1"/>
  <c r="X706" i="2"/>
  <c r="Y706" i="2" s="1"/>
  <c r="M690" i="2"/>
  <c r="M675" i="2"/>
  <c r="R643" i="2"/>
  <c r="S643" i="2" s="1"/>
  <c r="M634" i="2"/>
  <c r="R626" i="2"/>
  <c r="S626" i="2" s="1"/>
  <c r="X618" i="2"/>
  <c r="Y618" i="2" s="1"/>
  <c r="X611" i="2"/>
  <c r="X603" i="2"/>
  <c r="Y603" i="2" s="1"/>
  <c r="M587" i="2"/>
  <c r="R579" i="2"/>
  <c r="S579" i="2" s="1"/>
  <c r="R571" i="2"/>
  <c r="S571" i="2" s="1"/>
  <c r="M538" i="2"/>
  <c r="M530" i="2"/>
  <c r="M522" i="2"/>
  <c r="M515" i="2"/>
  <c r="M507" i="2"/>
  <c r="M499" i="2"/>
  <c r="M491" i="2"/>
  <c r="M483" i="2"/>
  <c r="R467" i="2"/>
  <c r="S467" i="2" s="1"/>
  <c r="R443" i="2"/>
  <c r="S443" i="2" s="1"/>
  <c r="R426" i="2"/>
  <c r="S426" i="2" s="1"/>
  <c r="X411" i="2"/>
  <c r="X403" i="2"/>
  <c r="Y403" i="2" s="1"/>
  <c r="X322" i="2"/>
  <c r="Y322" i="2" s="1"/>
  <c r="R315" i="2"/>
  <c r="S315" i="2" s="1"/>
  <c r="X299" i="2"/>
  <c r="Y299" i="2" s="1"/>
  <c r="M290" i="2"/>
  <c r="R187" i="2"/>
  <c r="S187" i="2" s="1"/>
  <c r="R186" i="2"/>
  <c r="M162" i="2"/>
  <c r="X139" i="2"/>
  <c r="Y139" i="2" s="1"/>
  <c r="W74" i="2"/>
  <c r="R715" i="2"/>
  <c r="S715" i="2" s="1"/>
  <c r="X699" i="2"/>
  <c r="Y699" i="2" s="1"/>
  <c r="M658" i="2"/>
  <c r="R650" i="2"/>
  <c r="S650" i="2" s="1"/>
  <c r="M627" i="2"/>
  <c r="X610" i="2"/>
  <c r="X602" i="2"/>
  <c r="Y602" i="2" s="1"/>
  <c r="X595" i="2"/>
  <c r="M586" i="2"/>
  <c r="R578" i="2"/>
  <c r="S578" i="2" s="1"/>
  <c r="R570" i="2"/>
  <c r="S570" i="2" s="1"/>
  <c r="R563" i="2"/>
  <c r="S563" i="2" s="1"/>
  <c r="R555" i="2"/>
  <c r="S555" i="2" s="1"/>
  <c r="X547" i="2"/>
  <c r="Y547" i="2" s="1"/>
  <c r="M514" i="2"/>
  <c r="M506" i="2"/>
  <c r="M498" i="2"/>
  <c r="M490" i="2"/>
  <c r="M482" i="2"/>
  <c r="R475" i="2"/>
  <c r="S475" i="2" s="1"/>
  <c r="R466" i="2"/>
  <c r="S466" i="2" s="1"/>
  <c r="R451" i="2"/>
  <c r="S451" i="2" s="1"/>
  <c r="M443" i="2"/>
  <c r="R435" i="2"/>
  <c r="S435" i="2" s="1"/>
  <c r="R434" i="2"/>
  <c r="M347" i="2"/>
  <c r="X331" i="2"/>
  <c r="M266" i="2"/>
  <c r="R251" i="2"/>
  <c r="R250" i="2"/>
  <c r="S250" i="2" s="1"/>
  <c r="R235" i="2"/>
  <c r="S235" i="2" s="1"/>
  <c r="R234" i="2"/>
  <c r="S234" i="2" s="1"/>
  <c r="X218" i="2"/>
  <c r="Y218" i="2" s="1"/>
  <c r="M762" i="2"/>
  <c r="M754" i="2"/>
  <c r="M746" i="2"/>
  <c r="M739" i="2"/>
  <c r="M731" i="2"/>
  <c r="M723" i="2"/>
  <c r="R714" i="2"/>
  <c r="R707" i="2"/>
  <c r="S707" i="2" s="1"/>
  <c r="X698" i="2"/>
  <c r="Y698" i="2" s="1"/>
  <c r="X691" i="2"/>
  <c r="Y691" i="2" s="1"/>
  <c r="R682" i="2"/>
  <c r="M674" i="2"/>
  <c r="X659" i="2"/>
  <c r="Y659" i="2" s="1"/>
  <c r="M651" i="2"/>
  <c r="M643" i="2"/>
  <c r="X635" i="2"/>
  <c r="Y635" i="2" s="1"/>
  <c r="M626" i="2"/>
  <c r="R619" i="2"/>
  <c r="S619" i="2" s="1"/>
  <c r="X594" i="2"/>
  <c r="Y594" i="2" s="1"/>
  <c r="M579" i="2"/>
  <c r="M571" i="2"/>
  <c r="R562" i="2"/>
  <c r="R554" i="2"/>
  <c r="X546" i="2"/>
  <c r="X539" i="2"/>
  <c r="X531" i="2"/>
  <c r="Y531" i="2" s="1"/>
  <c r="X523" i="2"/>
  <c r="Y523" i="2" s="1"/>
  <c r="R474" i="2"/>
  <c r="S474" i="2" s="1"/>
  <c r="M466" i="2"/>
  <c r="R450" i="2"/>
  <c r="X395" i="2"/>
  <c r="R355" i="2"/>
  <c r="S355" i="2" s="1"/>
  <c r="M354" i="2"/>
  <c r="X307" i="2"/>
  <c r="Y307" i="2" s="1"/>
  <c r="X306" i="2"/>
  <c r="M298" i="2"/>
  <c r="X203" i="2"/>
  <c r="Y203" i="2" s="1"/>
  <c r="X130" i="2"/>
  <c r="Y130" i="2" s="1"/>
  <c r="R114" i="2"/>
  <c r="S114" i="2" s="1"/>
  <c r="X75" i="2"/>
  <c r="Y75" i="2" s="1"/>
  <c r="W50" i="2"/>
  <c r="X34" i="2"/>
  <c r="Y34" i="2" s="1"/>
  <c r="M738" i="2"/>
  <c r="M730" i="2"/>
  <c r="M722" i="2"/>
  <c r="M715" i="2"/>
  <c r="R706" i="2"/>
  <c r="S706" i="2" s="1"/>
  <c r="X690" i="2"/>
  <c r="Y690" i="2" s="1"/>
  <c r="M683" i="2"/>
  <c r="M667" i="2"/>
  <c r="R666" i="2"/>
  <c r="S666" i="2" s="1"/>
  <c r="X658" i="2"/>
  <c r="Y658" i="2" s="1"/>
  <c r="M650" i="2"/>
  <c r="X634" i="2"/>
  <c r="R618" i="2"/>
  <c r="S618" i="2" s="1"/>
  <c r="R611" i="2"/>
  <c r="S611" i="2" s="1"/>
  <c r="R603" i="2"/>
  <c r="S603" i="2" s="1"/>
  <c r="X587" i="2"/>
  <c r="M578" i="2"/>
  <c r="M570" i="2"/>
  <c r="M563" i="2"/>
  <c r="M555" i="2"/>
  <c r="X538" i="2"/>
  <c r="Y538" i="2" s="1"/>
  <c r="X530" i="2"/>
  <c r="Y530" i="2" s="1"/>
  <c r="X522" i="2"/>
  <c r="Y522" i="2" s="1"/>
  <c r="X515" i="2"/>
  <c r="Y515" i="2" s="1"/>
  <c r="X507" i="2"/>
  <c r="Y507" i="2" s="1"/>
  <c r="X499" i="2"/>
  <c r="Y499" i="2" s="1"/>
  <c r="X491" i="2"/>
  <c r="Y491" i="2" s="1"/>
  <c r="X483" i="2"/>
  <c r="M474" i="2"/>
  <c r="M458" i="2"/>
  <c r="M450" i="2"/>
  <c r="M410" i="2"/>
  <c r="R403" i="2"/>
  <c r="S403" i="2" s="1"/>
  <c r="R402" i="2"/>
  <c r="S402" i="2" s="1"/>
  <c r="M355" i="2"/>
  <c r="M282" i="2"/>
  <c r="M258" i="2"/>
  <c r="M154" i="2"/>
  <c r="X131" i="2"/>
  <c r="Y131" i="2" s="1"/>
  <c r="M98" i="2"/>
  <c r="W66" i="2"/>
  <c r="X755" i="2"/>
  <c r="Y755" i="2" s="1"/>
  <c r="X747" i="2"/>
  <c r="Y747" i="2" s="1"/>
  <c r="M714" i="2"/>
  <c r="M707" i="2"/>
  <c r="R699" i="2"/>
  <c r="S699" i="2" s="1"/>
  <c r="M682" i="2"/>
  <c r="X674" i="2"/>
  <c r="X651" i="2"/>
  <c r="M642" i="2"/>
  <c r="X627" i="2"/>
  <c r="Y627" i="2" s="1"/>
  <c r="M619" i="2"/>
  <c r="R610" i="2"/>
  <c r="R602" i="2"/>
  <c r="R595" i="2"/>
  <c r="S595" i="2" s="1"/>
  <c r="X586" i="2"/>
  <c r="Y586" i="2" s="1"/>
  <c r="M562" i="2"/>
  <c r="M554" i="2"/>
  <c r="R547" i="2"/>
  <c r="S547" i="2" s="1"/>
  <c r="X514" i="2"/>
  <c r="Y514" i="2" s="1"/>
  <c r="X506" i="2"/>
  <c r="Y506" i="2" s="1"/>
  <c r="X498" i="2"/>
  <c r="Y498" i="2" s="1"/>
  <c r="X490" i="2"/>
  <c r="X482" i="2"/>
  <c r="Y482" i="2" s="1"/>
  <c r="X459" i="2"/>
  <c r="Y459" i="2" s="1"/>
  <c r="X386" i="2"/>
  <c r="Y386" i="2" s="1"/>
  <c r="X371" i="2"/>
  <c r="Y371" i="2" s="1"/>
  <c r="R362" i="2"/>
  <c r="S362" i="2" s="1"/>
  <c r="X346" i="2"/>
  <c r="Y346" i="2" s="1"/>
  <c r="R331" i="2"/>
  <c r="S331" i="2" s="1"/>
  <c r="R323" i="2"/>
  <c r="S323" i="2" s="1"/>
  <c r="X314" i="2"/>
  <c r="X275" i="2"/>
  <c r="Y275" i="2" s="1"/>
  <c r="X210" i="2"/>
  <c r="Y210" i="2" s="1"/>
  <c r="M99" i="2"/>
  <c r="X66" i="2"/>
  <c r="Y66" i="2" s="1"/>
  <c r="X51" i="2"/>
  <c r="Y51" i="2" s="1"/>
  <c r="X762" i="2"/>
  <c r="X754" i="2"/>
  <c r="Y754" i="2" s="1"/>
  <c r="X746" i="2"/>
  <c r="Y746" i="2" s="1"/>
  <c r="X739" i="2"/>
  <c r="Y739" i="2" s="1"/>
  <c r="X731" i="2"/>
  <c r="Y731" i="2" s="1"/>
  <c r="X723" i="2"/>
  <c r="Y723" i="2" s="1"/>
  <c r="M706" i="2"/>
  <c r="R698" i="2"/>
  <c r="S698" i="2" s="1"/>
  <c r="R691" i="2"/>
  <c r="S691" i="2" s="1"/>
  <c r="X683" i="2"/>
  <c r="Y683" i="2" s="1"/>
  <c r="X667" i="2"/>
  <c r="Y667" i="2" s="1"/>
  <c r="M666" i="2"/>
  <c r="R659" i="2"/>
  <c r="S659" i="2" s="1"/>
  <c r="X643" i="2"/>
  <c r="Y643" i="2" s="1"/>
  <c r="R635" i="2"/>
  <c r="S635" i="2" s="1"/>
  <c r="X626" i="2"/>
  <c r="Y626" i="2" s="1"/>
  <c r="M618" i="2"/>
  <c r="M611" i="2"/>
  <c r="M603" i="2"/>
  <c r="R594" i="2"/>
  <c r="S594" i="2" s="1"/>
  <c r="X579" i="2"/>
  <c r="X571" i="2"/>
  <c r="Y571" i="2" s="1"/>
  <c r="R546" i="2"/>
  <c r="S546" i="2" s="1"/>
  <c r="R539" i="2"/>
  <c r="S539" i="2" s="1"/>
  <c r="R531" i="2"/>
  <c r="S531" i="2" s="1"/>
  <c r="R523" i="2"/>
  <c r="S523" i="2" s="1"/>
  <c r="X467" i="2"/>
  <c r="X458" i="2"/>
  <c r="Y458" i="2" s="1"/>
  <c r="X379" i="2"/>
  <c r="Y379" i="2" s="1"/>
  <c r="X378" i="2"/>
  <c r="Y378" i="2" s="1"/>
  <c r="X347" i="2"/>
  <c r="Y347" i="2" s="1"/>
  <c r="R330" i="2"/>
  <c r="S330" i="2" s="1"/>
  <c r="R243" i="2"/>
  <c r="S243" i="2" s="1"/>
  <c r="R242" i="2"/>
  <c r="S242" i="2" s="1"/>
  <c r="M155" i="2"/>
  <c r="X122" i="2"/>
  <c r="Y122" i="2" s="1"/>
  <c r="R106" i="2"/>
  <c r="S106" i="2" s="1"/>
  <c r="M90" i="2"/>
  <c r="X67" i="2"/>
  <c r="Y67" i="2" s="1"/>
  <c r="W42" i="2"/>
  <c r="W26" i="2"/>
  <c r="X394" i="2"/>
  <c r="Y394" i="2" s="1"/>
  <c r="R378" i="2"/>
  <c r="M331" i="2"/>
  <c r="R322" i="2"/>
  <c r="S322" i="2" s="1"/>
  <c r="R314" i="2"/>
  <c r="R307" i="2"/>
  <c r="S307" i="2" s="1"/>
  <c r="X298" i="2"/>
  <c r="Y298" i="2" s="1"/>
  <c r="X291" i="2"/>
  <c r="Y291" i="2" s="1"/>
  <c r="X283" i="2"/>
  <c r="Y283" i="2" s="1"/>
  <c r="M251" i="2"/>
  <c r="M243" i="2"/>
  <c r="M235" i="2"/>
  <c r="R219" i="2"/>
  <c r="S219" i="2" s="1"/>
  <c r="X202" i="2"/>
  <c r="Y202" i="2" s="1"/>
  <c r="M186" i="2"/>
  <c r="X147" i="2"/>
  <c r="Y147" i="2" s="1"/>
  <c r="X138" i="2"/>
  <c r="Y138" i="2" s="1"/>
  <c r="R122" i="2"/>
  <c r="S122" i="2" s="1"/>
  <c r="M107" i="2"/>
  <c r="M106" i="2"/>
  <c r="X83" i="2"/>
  <c r="Y83" i="2" s="1"/>
  <c r="X74" i="2"/>
  <c r="Y74" i="2" s="1"/>
  <c r="R58" i="2"/>
  <c r="X19" i="2"/>
  <c r="Y19" i="2" s="1"/>
  <c r="M475" i="2"/>
  <c r="M467" i="2"/>
  <c r="M459" i="2"/>
  <c r="X442" i="2"/>
  <c r="Y442" i="2" s="1"/>
  <c r="M435" i="2"/>
  <c r="X419" i="2"/>
  <c r="Y419" i="2" s="1"/>
  <c r="X410" i="2"/>
  <c r="Y410" i="2" s="1"/>
  <c r="M402" i="2"/>
  <c r="X387" i="2"/>
  <c r="Y387" i="2" s="1"/>
  <c r="R371" i="2"/>
  <c r="S371" i="2" s="1"/>
  <c r="X363" i="2"/>
  <c r="Y363" i="2" s="1"/>
  <c r="M339" i="2"/>
  <c r="M338" i="2"/>
  <c r="M330" i="2"/>
  <c r="M323" i="2"/>
  <c r="M315" i="2"/>
  <c r="X290" i="2"/>
  <c r="Y290" i="2" s="1"/>
  <c r="X282" i="2"/>
  <c r="Y282" i="2" s="1"/>
  <c r="X274" i="2"/>
  <c r="Y274" i="2" s="1"/>
  <c r="X267" i="2"/>
  <c r="Y267" i="2" s="1"/>
  <c r="X259" i="2"/>
  <c r="Y259" i="2" s="1"/>
  <c r="X258" i="2"/>
  <c r="Y258" i="2" s="1"/>
  <c r="M250" i="2"/>
  <c r="M242" i="2"/>
  <c r="M234" i="2"/>
  <c r="M227" i="2"/>
  <c r="R218" i="2"/>
  <c r="S218" i="2" s="1"/>
  <c r="R211" i="2"/>
  <c r="S211" i="2" s="1"/>
  <c r="R195" i="2"/>
  <c r="S195" i="2" s="1"/>
  <c r="M179" i="2"/>
  <c r="X163" i="2"/>
  <c r="Y163" i="2" s="1"/>
  <c r="X162" i="2"/>
  <c r="Y162" i="2" s="1"/>
  <c r="X155" i="2"/>
  <c r="Y155" i="2" s="1"/>
  <c r="X146" i="2"/>
  <c r="Y146" i="2" s="1"/>
  <c r="R130" i="2"/>
  <c r="M115" i="2"/>
  <c r="M114" i="2"/>
  <c r="X91" i="2"/>
  <c r="Y91" i="2" s="1"/>
  <c r="X82" i="2"/>
  <c r="Y82" i="2" s="1"/>
  <c r="R66" i="2"/>
  <c r="R51" i="2"/>
  <c r="R43" i="2"/>
  <c r="S43" i="2" s="1"/>
  <c r="R27" i="2"/>
  <c r="S27" i="2" s="1"/>
  <c r="X18" i="2"/>
  <c r="Y18" i="2" s="1"/>
  <c r="R427" i="2"/>
  <c r="S427" i="2" s="1"/>
  <c r="X418" i="2"/>
  <c r="Y418" i="2" s="1"/>
  <c r="R411" i="2"/>
  <c r="S411" i="2" s="1"/>
  <c r="R395" i="2"/>
  <c r="R394" i="2"/>
  <c r="S394" i="2" s="1"/>
  <c r="M379" i="2"/>
  <c r="M378" i="2"/>
  <c r="R370" i="2"/>
  <c r="S370" i="2" s="1"/>
  <c r="X362" i="2"/>
  <c r="Y362" i="2" s="1"/>
  <c r="X355" i="2"/>
  <c r="Y355" i="2" s="1"/>
  <c r="X354" i="2"/>
  <c r="Y354" i="2" s="1"/>
  <c r="R275" i="2"/>
  <c r="S275" i="2" s="1"/>
  <c r="X266" i="2"/>
  <c r="Y266" i="2" s="1"/>
  <c r="M226" i="2"/>
  <c r="M219" i="2"/>
  <c r="R210" i="2"/>
  <c r="S210" i="2" s="1"/>
  <c r="R202" i="2"/>
  <c r="S202" i="2" s="1"/>
  <c r="X171" i="2"/>
  <c r="Y171" i="2" s="1"/>
  <c r="X170" i="2"/>
  <c r="Y170" i="2" s="1"/>
  <c r="X154" i="2"/>
  <c r="R138" i="2"/>
  <c r="S138" i="2" s="1"/>
  <c r="M123" i="2"/>
  <c r="M122" i="2"/>
  <c r="X99" i="2"/>
  <c r="Y99" i="2" s="1"/>
  <c r="X90" i="2"/>
  <c r="Y90" i="2" s="1"/>
  <c r="R74" i="2"/>
  <c r="M59" i="2"/>
  <c r="R50" i="2"/>
  <c r="S50" i="2" s="1"/>
  <c r="R42" i="2"/>
  <c r="R35" i="2"/>
  <c r="S35" i="2" s="1"/>
  <c r="R34" i="2"/>
  <c r="S34" i="2" s="1"/>
  <c r="R26" i="2"/>
  <c r="S26" i="2" s="1"/>
  <c r="M306" i="2"/>
  <c r="R298" i="2"/>
  <c r="S298" i="2" s="1"/>
  <c r="R291" i="2"/>
  <c r="S291" i="2" s="1"/>
  <c r="R283" i="2"/>
  <c r="S283" i="2" s="1"/>
  <c r="X251" i="2"/>
  <c r="X243" i="2"/>
  <c r="Y243" i="2" s="1"/>
  <c r="X235" i="2"/>
  <c r="Y235" i="2" s="1"/>
  <c r="M195" i="2"/>
  <c r="X187" i="2"/>
  <c r="Y187" i="2" s="1"/>
  <c r="R146" i="2"/>
  <c r="S146" i="2" s="1"/>
  <c r="M131" i="2"/>
  <c r="M130" i="2"/>
  <c r="X107" i="2"/>
  <c r="Y107" i="2" s="1"/>
  <c r="X98" i="2"/>
  <c r="Y98" i="2" s="1"/>
  <c r="R82" i="2"/>
  <c r="S82" i="2" s="1"/>
  <c r="M67" i="2"/>
  <c r="M66" i="2"/>
  <c r="M51" i="2"/>
  <c r="M43" i="2"/>
  <c r="M27" i="2"/>
  <c r="R19" i="2"/>
  <c r="S19" i="2" s="1"/>
  <c r="M451" i="2"/>
  <c r="M427" i="2"/>
  <c r="R419" i="2"/>
  <c r="R410" i="2"/>
  <c r="X402" i="2"/>
  <c r="Y402" i="2" s="1"/>
  <c r="M394" i="2"/>
  <c r="R387" i="2"/>
  <c r="S387" i="2" s="1"/>
  <c r="R363" i="2"/>
  <c r="S363" i="2" s="1"/>
  <c r="X338" i="2"/>
  <c r="Y338" i="2" s="1"/>
  <c r="X330" i="2"/>
  <c r="Y330" i="2" s="1"/>
  <c r="X323" i="2"/>
  <c r="Y323" i="2" s="1"/>
  <c r="X315" i="2"/>
  <c r="Y315" i="2" s="1"/>
  <c r="R290" i="2"/>
  <c r="S290" i="2" s="1"/>
  <c r="R282" i="2"/>
  <c r="S282" i="2" s="1"/>
  <c r="R274" i="2"/>
  <c r="S274" i="2" s="1"/>
  <c r="R267" i="2"/>
  <c r="S267" i="2" s="1"/>
  <c r="R259" i="2"/>
  <c r="S259" i="2" s="1"/>
  <c r="X226" i="2"/>
  <c r="Y226" i="2" s="1"/>
  <c r="M203" i="2"/>
  <c r="M202" i="2"/>
  <c r="X186" i="2"/>
  <c r="Y186" i="2" s="1"/>
  <c r="R163" i="2"/>
  <c r="S163" i="2" s="1"/>
  <c r="R154" i="2"/>
  <c r="S154" i="2" s="1"/>
  <c r="M139" i="2"/>
  <c r="M138" i="2"/>
  <c r="X115" i="2"/>
  <c r="Y115" i="2" s="1"/>
  <c r="X106" i="2"/>
  <c r="Y106" i="2" s="1"/>
  <c r="R90" i="2"/>
  <c r="S90" i="2" s="1"/>
  <c r="M75" i="2"/>
  <c r="M74" i="2"/>
  <c r="M50" i="2"/>
  <c r="M42" i="2"/>
  <c r="M35" i="2"/>
  <c r="M34" i="2"/>
  <c r="R18" i="2"/>
  <c r="M283" i="2"/>
  <c r="M259" i="2"/>
  <c r="X219" i="2"/>
  <c r="Y219" i="2" s="1"/>
  <c r="M194" i="2"/>
  <c r="X178" i="2"/>
  <c r="Y178" i="2" s="1"/>
  <c r="R171" i="2"/>
  <c r="S171" i="2" s="1"/>
  <c r="M163" i="2"/>
  <c r="M147" i="2"/>
  <c r="M146" i="2"/>
  <c r="X123" i="2"/>
  <c r="Y123" i="2" s="1"/>
  <c r="X114" i="2"/>
  <c r="Y114" i="2" s="1"/>
  <c r="R98" i="2"/>
  <c r="S98" i="2" s="1"/>
  <c r="M83" i="2"/>
  <c r="M82" i="2"/>
  <c r="X59" i="2"/>
  <c r="Y59" i="2" s="1"/>
  <c r="M18" i="2"/>
  <c r="M419" i="2"/>
  <c r="M386" i="2"/>
  <c r="R379" i="2"/>
  <c r="S379" i="2" s="1"/>
  <c r="X370" i="2"/>
  <c r="Y370" i="2" s="1"/>
  <c r="R354" i="2"/>
  <c r="S354" i="2" s="1"/>
  <c r="X339" i="2"/>
  <c r="Y339" i="2" s="1"/>
  <c r="M322" i="2"/>
  <c r="M314" i="2"/>
  <c r="R306" i="2"/>
  <c r="S306" i="2" s="1"/>
  <c r="R299" i="2"/>
  <c r="S299" i="2" s="1"/>
  <c r="M274" i="2"/>
  <c r="R266" i="2"/>
  <c r="S266" i="2" s="1"/>
  <c r="R258" i="2"/>
  <c r="X250" i="2"/>
  <c r="Y250" i="2" s="1"/>
  <c r="X242" i="2"/>
  <c r="Y242" i="2" s="1"/>
  <c r="X234" i="2"/>
  <c r="Y234" i="2" s="1"/>
  <c r="X227" i="2"/>
  <c r="Y227" i="2" s="1"/>
  <c r="M218" i="2"/>
  <c r="M211" i="2"/>
  <c r="R203" i="2"/>
  <c r="S203" i="2" s="1"/>
  <c r="M187" i="2"/>
  <c r="R179" i="2"/>
  <c r="R170" i="2"/>
  <c r="R162" i="2"/>
  <c r="S162" i="2" s="1"/>
  <c r="R155" i="2"/>
  <c r="S155" i="2" s="1"/>
  <c r="R147" i="2"/>
  <c r="S147" i="2" s="1"/>
  <c r="R139" i="2"/>
  <c r="S139" i="2" s="1"/>
  <c r="R131" i="2"/>
  <c r="S131" i="2" s="1"/>
  <c r="R123" i="2"/>
  <c r="S123" i="2" s="1"/>
  <c r="R115" i="2"/>
  <c r="S115" i="2" s="1"/>
  <c r="R107" i="2"/>
  <c r="S107" i="2" s="1"/>
  <c r="R99" i="2"/>
  <c r="S99" i="2" s="1"/>
  <c r="R91" i="2"/>
  <c r="S91" i="2" s="1"/>
  <c r="R83" i="2"/>
  <c r="S83" i="2" s="1"/>
  <c r="R75" i="2"/>
  <c r="S75" i="2" s="1"/>
  <c r="R67" i="2"/>
  <c r="S67" i="2" s="1"/>
  <c r="R59" i="2"/>
  <c r="S59" i="2" s="1"/>
  <c r="X50" i="2"/>
  <c r="Y50" i="2" s="1"/>
  <c r="X42" i="2"/>
  <c r="Y42" i="2" s="1"/>
  <c r="X35" i="2"/>
  <c r="Y35" i="2" s="1"/>
  <c r="M19" i="2"/>
  <c r="R10" i="2"/>
  <c r="S10" i="2" s="1"/>
  <c r="O3" i="2" l="1"/>
  <c r="R3" i="2" s="1"/>
  <c r="U3" i="2"/>
  <c r="X3" i="2" s="1"/>
  <c r="F1" i="2" l="1"/>
  <c r="V1" i="2" l="1"/>
  <c r="T1" i="2"/>
  <c r="P1" i="2"/>
  <c r="N1" i="2"/>
  <c r="K1" i="2"/>
  <c r="Y2" i="2" l="1"/>
  <c r="L3" i="2" l="1"/>
  <c r="F58" i="1" l="1"/>
  <c r="E58" i="1"/>
  <c r="F53" i="1"/>
  <c r="E53" i="1"/>
  <c r="F49" i="1"/>
  <c r="E49" i="1"/>
  <c r="F41" i="1"/>
  <c r="E41" i="1"/>
  <c r="F24" i="1"/>
  <c r="E24" i="1"/>
  <c r="E54" i="1" l="1"/>
  <c r="F54" i="1"/>
  <c r="E42" i="1"/>
  <c r="F42" i="1"/>
  <c r="O31" i="1" l="1"/>
  <c r="G31" i="1"/>
  <c r="M31" i="1"/>
  <c r="S31" i="1"/>
  <c r="G11" i="1"/>
  <c r="O11" i="1"/>
  <c r="S11" i="1"/>
  <c r="S9" i="1"/>
  <c r="L6" i="1"/>
  <c r="S6" i="1"/>
  <c r="L5" i="1"/>
  <c r="M5" i="1"/>
  <c r="S5" i="1"/>
  <c r="G9" i="1" l="1"/>
  <c r="G6" i="1"/>
  <c r="G5" i="1"/>
  <c r="Q9" i="1"/>
  <c r="L31" i="1"/>
  <c r="P31" i="1" s="1"/>
  <c r="Q6" i="1"/>
  <c r="O9" i="1"/>
  <c r="L11" i="1"/>
  <c r="P11" i="1" s="1"/>
  <c r="M11" i="1"/>
  <c r="Q5" i="1"/>
  <c r="O6" i="1"/>
  <c r="M9" i="1"/>
  <c r="O5" i="1"/>
  <c r="M6" i="1"/>
  <c r="L9" i="1"/>
  <c r="Q31" i="1"/>
  <c r="R31" i="1" s="1"/>
  <c r="Q11" i="1"/>
  <c r="R11" i="1" s="1"/>
  <c r="T31" i="1"/>
  <c r="T11" i="1"/>
  <c r="R9" i="1" l="1"/>
  <c r="R6" i="1"/>
  <c r="T9" i="1"/>
  <c r="P9" i="1"/>
  <c r="R5" i="1"/>
  <c r="T6" i="1"/>
  <c r="T5" i="1"/>
  <c r="P6" i="1"/>
  <c r="P5" i="1"/>
  <c r="E64" i="1" l="1"/>
  <c r="F64" i="1"/>
  <c r="M1" i="9" l="1"/>
  <c r="L1" i="9"/>
  <c r="K1" i="9"/>
  <c r="J1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F1" i="9"/>
  <c r="E1" i="9" l="1"/>
  <c r="W3" i="2" l="1"/>
  <c r="G4" i="1" l="1"/>
  <c r="L4" i="1"/>
  <c r="M4" i="1"/>
  <c r="Y1783" i="6" l="1"/>
  <c r="W1783" i="6"/>
  <c r="S1783" i="6"/>
  <c r="Q1783" i="6"/>
  <c r="G1783" i="6"/>
  <c r="W1782" i="6"/>
  <c r="S1782" i="6"/>
  <c r="Q1782" i="6"/>
  <c r="G1782" i="6"/>
  <c r="Y1781" i="6"/>
  <c r="W1781" i="6"/>
  <c r="S1781" i="6"/>
  <c r="Q1781" i="6"/>
  <c r="G1781" i="6"/>
  <c r="Y1780" i="6"/>
  <c r="W1780" i="6"/>
  <c r="S1780" i="6"/>
  <c r="Q1780" i="6"/>
  <c r="G1780" i="6"/>
  <c r="Y1779" i="6"/>
  <c r="W1779" i="6"/>
  <c r="S1779" i="6"/>
  <c r="Q1779" i="6"/>
  <c r="G1779" i="6"/>
  <c r="W1778" i="6"/>
  <c r="S1778" i="6"/>
  <c r="Q1778" i="6"/>
  <c r="G1778" i="6"/>
  <c r="Y1777" i="6"/>
  <c r="W1777" i="6"/>
  <c r="S1777" i="6"/>
  <c r="Q1777" i="6"/>
  <c r="G1777" i="6"/>
  <c r="W1776" i="6"/>
  <c r="S1776" i="6"/>
  <c r="Q1776" i="6"/>
  <c r="G1776" i="6"/>
  <c r="Y1775" i="6"/>
  <c r="W1775" i="6"/>
  <c r="S1775" i="6"/>
  <c r="Q1775" i="6"/>
  <c r="G1775" i="6"/>
  <c r="W1774" i="6"/>
  <c r="S1774" i="6"/>
  <c r="Q1774" i="6"/>
  <c r="G1774" i="6"/>
  <c r="W1773" i="6"/>
  <c r="S1773" i="6"/>
  <c r="Q1773" i="6"/>
  <c r="G1773" i="6"/>
  <c r="W1772" i="6"/>
  <c r="S1772" i="6"/>
  <c r="Q1772" i="6"/>
  <c r="G1772" i="6"/>
  <c r="Y1771" i="6"/>
  <c r="W1771" i="6"/>
  <c r="S1771" i="6"/>
  <c r="Q1771" i="6"/>
  <c r="G1771" i="6"/>
  <c r="W1770" i="6"/>
  <c r="S1770" i="6"/>
  <c r="Q1770" i="6"/>
  <c r="G1770" i="6"/>
  <c r="W1769" i="6"/>
  <c r="S1769" i="6"/>
  <c r="Q1769" i="6"/>
  <c r="G1769" i="6"/>
  <c r="Y1768" i="6"/>
  <c r="W1768" i="6"/>
  <c r="S1768" i="6"/>
  <c r="Q1768" i="6"/>
  <c r="G1768" i="6"/>
  <c r="Y1767" i="6"/>
  <c r="W1767" i="6"/>
  <c r="S1767" i="6"/>
  <c r="Q1767" i="6"/>
  <c r="G1767" i="6"/>
  <c r="Y1766" i="6"/>
  <c r="W1766" i="6"/>
  <c r="S1766" i="6"/>
  <c r="Q1766" i="6"/>
  <c r="G1766" i="6"/>
  <c r="Y1765" i="6"/>
  <c r="W1765" i="6"/>
  <c r="S1765" i="6"/>
  <c r="Q1765" i="6"/>
  <c r="G1765" i="6"/>
  <c r="W1764" i="6"/>
  <c r="S1764" i="6"/>
  <c r="Q1764" i="6"/>
  <c r="G1764" i="6"/>
  <c r="Y1763" i="6"/>
  <c r="W1763" i="6"/>
  <c r="S1763" i="6"/>
  <c r="Q1763" i="6"/>
  <c r="G1763" i="6"/>
  <c r="Y1762" i="6"/>
  <c r="W1762" i="6"/>
  <c r="S1762" i="6"/>
  <c r="Q1762" i="6"/>
  <c r="G1762" i="6"/>
  <c r="Y1761" i="6"/>
  <c r="W1761" i="6"/>
  <c r="S1761" i="6"/>
  <c r="Q1761" i="6"/>
  <c r="G1761" i="6"/>
  <c r="W1760" i="6"/>
  <c r="S1760" i="6"/>
  <c r="Q1760" i="6"/>
  <c r="G1760" i="6"/>
  <c r="Y1759" i="6"/>
  <c r="W1759" i="6"/>
  <c r="S1759" i="6"/>
  <c r="Q1759" i="6"/>
  <c r="G1759" i="6"/>
  <c r="Y1758" i="6"/>
  <c r="W1758" i="6"/>
  <c r="S1758" i="6"/>
  <c r="Q1758" i="6"/>
  <c r="G1758" i="6"/>
  <c r="Y1757" i="6"/>
  <c r="W1757" i="6"/>
  <c r="S1757" i="6"/>
  <c r="Q1757" i="6"/>
  <c r="G1757" i="6"/>
  <c r="Y1756" i="6"/>
  <c r="W1756" i="6"/>
  <c r="S1756" i="6"/>
  <c r="Q1756" i="6"/>
  <c r="G1756" i="6"/>
  <c r="Y1755" i="6"/>
  <c r="W1755" i="6"/>
  <c r="S1755" i="6"/>
  <c r="Q1755" i="6"/>
  <c r="G1755" i="6"/>
  <c r="Y1754" i="6"/>
  <c r="W1754" i="6"/>
  <c r="S1754" i="6"/>
  <c r="Q1754" i="6"/>
  <c r="G1754" i="6"/>
  <c r="Y1753" i="6"/>
  <c r="W1753" i="6"/>
  <c r="S1753" i="6"/>
  <c r="Q1753" i="6"/>
  <c r="G1753" i="6"/>
  <c r="Y1752" i="6"/>
  <c r="W1752" i="6"/>
  <c r="Q1752" i="6"/>
  <c r="G1752" i="6"/>
  <c r="Y1751" i="6"/>
  <c r="W1751" i="6"/>
  <c r="Q1751" i="6"/>
  <c r="G1751" i="6"/>
  <c r="Y1750" i="6"/>
  <c r="W1750" i="6"/>
  <c r="Q1750" i="6"/>
  <c r="G1750" i="6"/>
  <c r="Y1749" i="6"/>
  <c r="W1749" i="6"/>
  <c r="Q1749" i="6"/>
  <c r="G1749" i="6"/>
  <c r="Y1748" i="6"/>
  <c r="W1748" i="6"/>
  <c r="Q1748" i="6"/>
  <c r="G1748" i="6"/>
  <c r="Y1747" i="6"/>
  <c r="W1747" i="6"/>
  <c r="Q1747" i="6"/>
  <c r="G1747" i="6"/>
  <c r="Y1746" i="6"/>
  <c r="W1746" i="6"/>
  <c r="Q1746" i="6"/>
  <c r="G1746" i="6"/>
  <c r="Y1745" i="6"/>
  <c r="W1745" i="6"/>
  <c r="Q1745" i="6"/>
  <c r="G1745" i="6"/>
  <c r="Y1744" i="6"/>
  <c r="W1744" i="6"/>
  <c r="Q1744" i="6"/>
  <c r="G1744" i="6"/>
  <c r="Y1743" i="6"/>
  <c r="W1743" i="6"/>
  <c r="Q1743" i="6"/>
  <c r="G1743" i="6"/>
  <c r="Y1742" i="6"/>
  <c r="W1742" i="6"/>
  <c r="Q1742" i="6"/>
  <c r="G1742" i="6"/>
  <c r="Y1741" i="6"/>
  <c r="W1741" i="6"/>
  <c r="Q1741" i="6"/>
  <c r="G1741" i="6"/>
  <c r="Y1740" i="6"/>
  <c r="W1740" i="6"/>
  <c r="Q1740" i="6"/>
  <c r="G1740" i="6"/>
  <c r="Y1739" i="6"/>
  <c r="W1739" i="6"/>
  <c r="Q1739" i="6"/>
  <c r="G1739" i="6"/>
  <c r="Y1738" i="6"/>
  <c r="W1738" i="6"/>
  <c r="Q1738" i="6"/>
  <c r="G1738" i="6"/>
  <c r="Y1737" i="6"/>
  <c r="W1737" i="6"/>
  <c r="Q1737" i="6"/>
  <c r="G1737" i="6"/>
  <c r="W1736" i="6"/>
  <c r="Q1736" i="6"/>
  <c r="G1736" i="6"/>
  <c r="Y1735" i="6"/>
  <c r="W1735" i="6"/>
  <c r="Q1735" i="6"/>
  <c r="G1735" i="6"/>
  <c r="AA1734" i="6"/>
  <c r="Y1734" i="6"/>
  <c r="W1734" i="6"/>
  <c r="Q1734" i="6"/>
  <c r="G1734" i="6"/>
  <c r="AA1733" i="6"/>
  <c r="Y1733" i="6"/>
  <c r="W1733" i="6"/>
  <c r="Q1733" i="6"/>
  <c r="G1733" i="6"/>
  <c r="AA1732" i="6"/>
  <c r="Y1732" i="6"/>
  <c r="W1732" i="6"/>
  <c r="Q1732" i="6"/>
  <c r="G1732" i="6"/>
  <c r="AA1731" i="6"/>
  <c r="Y1731" i="6"/>
  <c r="W1731" i="6"/>
  <c r="Q1731" i="6"/>
  <c r="G1731" i="6"/>
  <c r="AA1730" i="6"/>
  <c r="W1730" i="6"/>
  <c r="Q1730" i="6"/>
  <c r="G1730" i="6"/>
  <c r="AA1729" i="6"/>
  <c r="W1729" i="6"/>
  <c r="S1729" i="6"/>
  <c r="Q1729" i="6"/>
  <c r="G1729" i="6"/>
  <c r="AA1728" i="6"/>
  <c r="W1728" i="6"/>
  <c r="S1728" i="6"/>
  <c r="Q1728" i="6"/>
  <c r="G1728" i="6"/>
  <c r="AA1727" i="6"/>
  <c r="Y1727" i="6"/>
  <c r="W1727" i="6"/>
  <c r="Q1727" i="6"/>
  <c r="G1727" i="6"/>
  <c r="AA1726" i="6"/>
  <c r="Y1726" i="6"/>
  <c r="W1726" i="6"/>
  <c r="Q1726" i="6"/>
  <c r="G1726" i="6"/>
  <c r="AA1725" i="6"/>
  <c r="Y1725" i="6"/>
  <c r="W1725" i="6"/>
  <c r="Q1725" i="6"/>
  <c r="G1725" i="6"/>
  <c r="AA1724" i="6"/>
  <c r="Y1724" i="6"/>
  <c r="W1724" i="6"/>
  <c r="Q1724" i="6"/>
  <c r="G1724" i="6"/>
  <c r="AA1723" i="6"/>
  <c r="Y1723" i="6"/>
  <c r="W1723" i="6"/>
  <c r="S1723" i="6"/>
  <c r="Q1723" i="6"/>
  <c r="G1723" i="6"/>
  <c r="AA1722" i="6"/>
  <c r="Y1722" i="6"/>
  <c r="W1722" i="6"/>
  <c r="Q1722" i="6"/>
  <c r="G1722" i="6"/>
  <c r="AA1721" i="6"/>
  <c r="Y1721" i="6"/>
  <c r="W1721" i="6"/>
  <c r="Q1721" i="6"/>
  <c r="G1721" i="6"/>
  <c r="AA1720" i="6"/>
  <c r="Y1720" i="6"/>
  <c r="W1720" i="6"/>
  <c r="Q1720" i="6"/>
  <c r="G1720" i="6"/>
  <c r="AA1719" i="6"/>
  <c r="Y1719" i="6"/>
  <c r="W1719" i="6"/>
  <c r="Q1719" i="6"/>
  <c r="G1719" i="6"/>
  <c r="AA1718" i="6"/>
  <c r="Y1718" i="6"/>
  <c r="W1718" i="6"/>
  <c r="Q1718" i="6"/>
  <c r="G1718" i="6"/>
  <c r="AA1717" i="6"/>
  <c r="Y1717" i="6"/>
  <c r="W1717" i="6"/>
  <c r="Q1717" i="6"/>
  <c r="G1717" i="6"/>
  <c r="AA1716" i="6"/>
  <c r="W1716" i="6"/>
  <c r="Q1716" i="6"/>
  <c r="G1716" i="6"/>
  <c r="AA1715" i="6"/>
  <c r="W1715" i="6"/>
  <c r="S1715" i="6"/>
  <c r="Q1715" i="6"/>
  <c r="G1715" i="6"/>
  <c r="AA1714" i="6"/>
  <c r="Y1714" i="6"/>
  <c r="W1714" i="6"/>
  <c r="Q1714" i="6"/>
  <c r="G1714" i="6"/>
  <c r="AA1713" i="6"/>
  <c r="Y1713" i="6"/>
  <c r="W1713" i="6"/>
  <c r="Q1713" i="6"/>
  <c r="G1713" i="6"/>
  <c r="AA1712" i="6"/>
  <c r="Y1712" i="6"/>
  <c r="W1712" i="6"/>
  <c r="Q1712" i="6"/>
  <c r="G1712" i="6"/>
  <c r="AA1711" i="6"/>
  <c r="Y1711" i="6"/>
  <c r="W1711" i="6"/>
  <c r="Q1711" i="6"/>
  <c r="G1711" i="6"/>
  <c r="AA1710" i="6"/>
  <c r="Y1710" i="6"/>
  <c r="W1710" i="6"/>
  <c r="Q1710" i="6"/>
  <c r="G1710" i="6"/>
  <c r="AA1709" i="6"/>
  <c r="Y1709" i="6"/>
  <c r="W1709" i="6"/>
  <c r="Q1709" i="6"/>
  <c r="G1709" i="6"/>
  <c r="AA1708" i="6"/>
  <c r="W1708" i="6"/>
  <c r="S1708" i="6"/>
  <c r="Q1708" i="6"/>
  <c r="G1708" i="6"/>
  <c r="AA1707" i="6"/>
  <c r="Y1707" i="6"/>
  <c r="W1707" i="6"/>
  <c r="S1707" i="6"/>
  <c r="Q1707" i="6"/>
  <c r="G1707" i="6"/>
  <c r="AA1706" i="6"/>
  <c r="Y1706" i="6"/>
  <c r="W1706" i="6"/>
  <c r="Q1706" i="6"/>
  <c r="G1706" i="6"/>
  <c r="AA1705" i="6"/>
  <c r="Y1705" i="6"/>
  <c r="W1705" i="6"/>
  <c r="Q1705" i="6"/>
  <c r="G1705" i="6"/>
  <c r="AA1704" i="6"/>
  <c r="Y1704" i="6"/>
  <c r="W1704" i="6"/>
  <c r="Q1704" i="6"/>
  <c r="G1704" i="6"/>
  <c r="AA1703" i="6"/>
  <c r="Y1703" i="6"/>
  <c r="W1703" i="6"/>
  <c r="Q1703" i="6"/>
  <c r="G1703" i="6"/>
  <c r="AA1702" i="6"/>
  <c r="Y1702" i="6"/>
  <c r="W1702" i="6"/>
  <c r="Q1702" i="6"/>
  <c r="G1702" i="6"/>
  <c r="AA1701" i="6"/>
  <c r="Y1701" i="6"/>
  <c r="W1701" i="6"/>
  <c r="Q1701" i="6"/>
  <c r="G1701" i="6"/>
  <c r="AA1700" i="6"/>
  <c r="Y1700" i="6"/>
  <c r="W1700" i="6"/>
  <c r="S1700" i="6"/>
  <c r="Q1700" i="6"/>
  <c r="G1700" i="6"/>
  <c r="AA1699" i="6"/>
  <c r="Y1699" i="6"/>
  <c r="W1699" i="6"/>
  <c r="Q1699" i="6"/>
  <c r="G1699" i="6"/>
  <c r="AA1698" i="6"/>
  <c r="Y1698" i="6"/>
  <c r="W1698" i="6"/>
  <c r="Q1698" i="6"/>
  <c r="G1698" i="6"/>
  <c r="AA1697" i="6"/>
  <c r="Y1697" i="6"/>
  <c r="W1697" i="6"/>
  <c r="S1697" i="6"/>
  <c r="Q1697" i="6"/>
  <c r="G1697" i="6"/>
  <c r="AA1696" i="6"/>
  <c r="Y1696" i="6"/>
  <c r="W1696" i="6"/>
  <c r="Q1696" i="6"/>
  <c r="G1696" i="6"/>
  <c r="AA1695" i="6"/>
  <c r="Y1695" i="6"/>
  <c r="W1695" i="6"/>
  <c r="Q1695" i="6"/>
  <c r="G1695" i="6"/>
  <c r="AA1694" i="6"/>
  <c r="Y1694" i="6"/>
  <c r="W1694" i="6"/>
  <c r="Q1694" i="6"/>
  <c r="G1694" i="6"/>
  <c r="AA1693" i="6"/>
  <c r="Y1693" i="6"/>
  <c r="W1693" i="6"/>
  <c r="Q1693" i="6"/>
  <c r="G1693" i="6"/>
  <c r="AA1692" i="6"/>
  <c r="Y1692" i="6"/>
  <c r="W1692" i="6"/>
  <c r="S1692" i="6"/>
  <c r="Q1692" i="6"/>
  <c r="G1692" i="6"/>
  <c r="AA1691" i="6"/>
  <c r="Y1691" i="6"/>
  <c r="W1691" i="6"/>
  <c r="Q1691" i="6"/>
  <c r="G1691" i="6"/>
  <c r="AA1690" i="6"/>
  <c r="Y1690" i="6"/>
  <c r="W1690" i="6"/>
  <c r="Q1690" i="6"/>
  <c r="G1690" i="6"/>
  <c r="AA1689" i="6"/>
  <c r="Y1689" i="6"/>
  <c r="W1689" i="6"/>
  <c r="Q1689" i="6"/>
  <c r="G1689" i="6"/>
  <c r="AA1688" i="6"/>
  <c r="Y1688" i="6"/>
  <c r="W1688" i="6"/>
  <c r="S1688" i="6"/>
  <c r="Q1688" i="6"/>
  <c r="G1688" i="6"/>
  <c r="AA1687" i="6"/>
  <c r="Y1687" i="6"/>
  <c r="W1687" i="6"/>
  <c r="Q1687" i="6"/>
  <c r="G1687" i="6"/>
  <c r="AA1686" i="6"/>
  <c r="Y1686" i="6"/>
  <c r="W1686" i="6"/>
  <c r="Q1686" i="6"/>
  <c r="G1686" i="6"/>
  <c r="AA1685" i="6"/>
  <c r="Y1685" i="6"/>
  <c r="W1685" i="6"/>
  <c r="Q1685" i="6"/>
  <c r="G1685" i="6"/>
  <c r="AA1684" i="6"/>
  <c r="Y1684" i="6"/>
  <c r="W1684" i="6"/>
  <c r="Q1684" i="6"/>
  <c r="G1684" i="6"/>
  <c r="AA1683" i="6"/>
  <c r="Y1683" i="6"/>
  <c r="W1683" i="6"/>
  <c r="Q1683" i="6"/>
  <c r="G1683" i="6"/>
  <c r="AA1682" i="6"/>
  <c r="Y1682" i="6"/>
  <c r="W1682" i="6"/>
  <c r="S1682" i="6"/>
  <c r="Q1682" i="6"/>
  <c r="G1682" i="6"/>
  <c r="AA1681" i="6"/>
  <c r="Y1681" i="6"/>
  <c r="W1681" i="6"/>
  <c r="Q1681" i="6"/>
  <c r="G1681" i="6"/>
  <c r="AA1680" i="6"/>
  <c r="Y1680" i="6"/>
  <c r="W1680" i="6"/>
  <c r="Q1680" i="6"/>
  <c r="G1680" i="6"/>
  <c r="AA1679" i="6"/>
  <c r="Y1679" i="6"/>
  <c r="W1679" i="6"/>
  <c r="Q1679" i="6"/>
  <c r="G1679" i="6"/>
  <c r="AA1678" i="6"/>
  <c r="Y1678" i="6"/>
  <c r="W1678" i="6"/>
  <c r="Q1678" i="6"/>
  <c r="G1678" i="6"/>
  <c r="AA1677" i="6"/>
  <c r="Y1677" i="6"/>
  <c r="W1677" i="6"/>
  <c r="S1677" i="6"/>
  <c r="Q1677" i="6"/>
  <c r="G1677" i="6"/>
  <c r="AA1676" i="6"/>
  <c r="Y1676" i="6"/>
  <c r="W1676" i="6"/>
  <c r="Q1676" i="6"/>
  <c r="G1676" i="6"/>
  <c r="AA1675" i="6"/>
  <c r="Y1675" i="6"/>
  <c r="W1675" i="6"/>
  <c r="S1675" i="6"/>
  <c r="Q1675" i="6"/>
  <c r="G1675" i="6"/>
  <c r="AA1674" i="6"/>
  <c r="Y1674" i="6"/>
  <c r="W1674" i="6"/>
  <c r="Q1674" i="6"/>
  <c r="G1674" i="6"/>
  <c r="AA1673" i="6"/>
  <c r="Y1673" i="6"/>
  <c r="W1673" i="6"/>
  <c r="Q1673" i="6"/>
  <c r="G1673" i="6"/>
  <c r="AA1672" i="6"/>
  <c r="Y1672" i="6"/>
  <c r="W1672" i="6"/>
  <c r="Q1672" i="6"/>
  <c r="G1672" i="6"/>
  <c r="AA1671" i="6"/>
  <c r="Y1671" i="6"/>
  <c r="W1671" i="6"/>
  <c r="Q1671" i="6"/>
  <c r="G1671" i="6"/>
  <c r="AA1670" i="6"/>
  <c r="Y1670" i="6"/>
  <c r="W1670" i="6"/>
  <c r="Q1670" i="6"/>
  <c r="G1670" i="6"/>
  <c r="AA1669" i="6"/>
  <c r="Y1669" i="6"/>
  <c r="W1669" i="6"/>
  <c r="Q1669" i="6"/>
  <c r="G1669" i="6"/>
  <c r="AA1668" i="6"/>
  <c r="W1668" i="6"/>
  <c r="Q1668" i="6"/>
  <c r="G1668" i="6"/>
  <c r="AA1667" i="6"/>
  <c r="W1667" i="6"/>
  <c r="Q1667" i="6"/>
  <c r="G1667" i="6"/>
  <c r="AA1666" i="6"/>
  <c r="W1666" i="6"/>
  <c r="S1666" i="6"/>
  <c r="Q1666" i="6"/>
  <c r="G1666" i="6"/>
  <c r="AA1665" i="6"/>
  <c r="W1665" i="6"/>
  <c r="Q1665" i="6"/>
  <c r="G1665" i="6"/>
  <c r="AA1664" i="6"/>
  <c r="W1664" i="6"/>
  <c r="Q1664" i="6"/>
  <c r="G1664" i="6"/>
  <c r="AA1663" i="6"/>
  <c r="Y1663" i="6"/>
  <c r="W1663" i="6"/>
  <c r="S1663" i="6"/>
  <c r="Q1663" i="6"/>
  <c r="G1663" i="6"/>
  <c r="AA1662" i="6"/>
  <c r="Y1662" i="6"/>
  <c r="W1662" i="6"/>
  <c r="Q1662" i="6"/>
  <c r="G1662" i="6"/>
  <c r="AA1661" i="6"/>
  <c r="W1661" i="6"/>
  <c r="S1661" i="6"/>
  <c r="Q1661" i="6"/>
  <c r="G1661" i="6"/>
  <c r="AA1660" i="6"/>
  <c r="Y1660" i="6"/>
  <c r="W1660" i="6"/>
  <c r="Q1660" i="6"/>
  <c r="G1660" i="6"/>
  <c r="AA1659" i="6"/>
  <c r="Y1659" i="6"/>
  <c r="W1659" i="6"/>
  <c r="S1659" i="6"/>
  <c r="Q1659" i="6"/>
  <c r="G1659" i="6"/>
  <c r="AA1658" i="6"/>
  <c r="W1658" i="6"/>
  <c r="Q1658" i="6"/>
  <c r="G1658" i="6"/>
  <c r="AA1657" i="6"/>
  <c r="Y1657" i="6"/>
  <c r="W1657" i="6"/>
  <c r="Q1657" i="6"/>
  <c r="G1657" i="6"/>
  <c r="AA1656" i="6"/>
  <c r="W1656" i="6"/>
  <c r="Q1656" i="6"/>
  <c r="G1656" i="6"/>
  <c r="AA1655" i="6"/>
  <c r="W1655" i="6"/>
  <c r="S1655" i="6"/>
  <c r="Q1655" i="6"/>
  <c r="G1655" i="6"/>
  <c r="AA1654" i="6"/>
  <c r="W1654" i="6"/>
  <c r="S1654" i="6"/>
  <c r="Q1654" i="6"/>
  <c r="G1654" i="6"/>
  <c r="AA1653" i="6"/>
  <c r="W1653" i="6"/>
  <c r="S1653" i="6"/>
  <c r="Q1653" i="6"/>
  <c r="G1653" i="6"/>
  <c r="AA1652" i="6"/>
  <c r="W1652" i="6"/>
  <c r="Q1652" i="6"/>
  <c r="G1652" i="6"/>
  <c r="AA1651" i="6"/>
  <c r="Y1651" i="6"/>
  <c r="W1651" i="6"/>
  <c r="S1651" i="6"/>
  <c r="Q1651" i="6"/>
  <c r="G1651" i="6"/>
  <c r="AA1650" i="6"/>
  <c r="W1650" i="6"/>
  <c r="Q1650" i="6"/>
  <c r="G1650" i="6"/>
  <c r="AA1649" i="6"/>
  <c r="W1649" i="6"/>
  <c r="Q1649" i="6"/>
  <c r="G1649" i="6"/>
  <c r="AA1648" i="6"/>
  <c r="W1648" i="6"/>
  <c r="Q1648" i="6"/>
  <c r="G1648" i="6"/>
  <c r="AA1647" i="6"/>
  <c r="W1647" i="6"/>
  <c r="Q1647" i="6"/>
  <c r="G1647" i="6"/>
  <c r="AA1646" i="6"/>
  <c r="W1646" i="6"/>
  <c r="Q1646" i="6"/>
  <c r="G1646" i="6"/>
  <c r="AA1645" i="6"/>
  <c r="Y1645" i="6"/>
  <c r="W1645" i="6"/>
  <c r="Q1645" i="6"/>
  <c r="G1645" i="6"/>
  <c r="AA1644" i="6"/>
  <c r="Y1644" i="6"/>
  <c r="W1644" i="6"/>
  <c r="Q1644" i="6"/>
  <c r="G1644" i="6"/>
  <c r="AA1643" i="6"/>
  <c r="Y1643" i="6"/>
  <c r="W1643" i="6"/>
  <c r="Q1643" i="6"/>
  <c r="G1643" i="6"/>
  <c r="AA1642" i="6"/>
  <c r="Y1642" i="6"/>
  <c r="W1642" i="6"/>
  <c r="S1642" i="6"/>
  <c r="Q1642" i="6"/>
  <c r="G1642" i="6"/>
  <c r="AA1641" i="6"/>
  <c r="W1641" i="6"/>
  <c r="Q1641" i="6"/>
  <c r="G1641" i="6"/>
  <c r="AA1640" i="6"/>
  <c r="W1640" i="6"/>
  <c r="Q1640" i="6"/>
  <c r="G1640" i="6"/>
  <c r="AA1639" i="6"/>
  <c r="W1639" i="6"/>
  <c r="Q1639" i="6"/>
  <c r="G1639" i="6"/>
  <c r="AA1638" i="6"/>
  <c r="W1638" i="6"/>
  <c r="Q1638" i="6"/>
  <c r="G1638" i="6"/>
  <c r="AA1637" i="6"/>
  <c r="W1637" i="6"/>
  <c r="Q1637" i="6"/>
  <c r="G1637" i="6"/>
  <c r="AA1636" i="6"/>
  <c r="W1636" i="6"/>
  <c r="Q1636" i="6"/>
  <c r="G1636" i="6"/>
  <c r="AA1635" i="6"/>
  <c r="Y1635" i="6"/>
  <c r="W1635" i="6"/>
  <c r="S1635" i="6"/>
  <c r="Q1635" i="6"/>
  <c r="G1635" i="6"/>
  <c r="AA1634" i="6"/>
  <c r="W1634" i="6"/>
  <c r="Q1634" i="6"/>
  <c r="G1634" i="6"/>
  <c r="AA1633" i="6"/>
  <c r="W1633" i="6"/>
  <c r="Q1633" i="6"/>
  <c r="G1633" i="6"/>
  <c r="AA1632" i="6"/>
  <c r="W1632" i="6"/>
  <c r="Q1632" i="6"/>
  <c r="G1632" i="6"/>
  <c r="AA1631" i="6"/>
  <c r="W1631" i="6"/>
  <c r="Q1631" i="6"/>
  <c r="G1631" i="6"/>
  <c r="AA1630" i="6"/>
  <c r="W1630" i="6"/>
  <c r="Q1630" i="6"/>
  <c r="G1630" i="6"/>
  <c r="AA1629" i="6"/>
  <c r="W1629" i="6"/>
  <c r="Q1629" i="6"/>
  <c r="G1629" i="6"/>
  <c r="AA1628" i="6"/>
  <c r="W1628" i="6"/>
  <c r="S1628" i="6"/>
  <c r="Q1628" i="6"/>
  <c r="G1628" i="6"/>
  <c r="AA1627" i="6"/>
  <c r="W1627" i="6"/>
  <c r="Q1627" i="6"/>
  <c r="G1627" i="6"/>
  <c r="AA1626" i="6"/>
  <c r="W1626" i="6"/>
  <c r="Q1626" i="6"/>
  <c r="G1626" i="6"/>
  <c r="AA1625" i="6"/>
  <c r="W1625" i="6"/>
  <c r="Q1625" i="6"/>
  <c r="G1625" i="6"/>
  <c r="AA1624" i="6"/>
  <c r="W1624" i="6"/>
  <c r="Q1624" i="6"/>
  <c r="G1624" i="6"/>
  <c r="AA1623" i="6"/>
  <c r="W1623" i="6"/>
  <c r="Q1623" i="6"/>
  <c r="G1623" i="6"/>
  <c r="AA1622" i="6"/>
  <c r="W1622" i="6"/>
  <c r="Q1622" i="6"/>
  <c r="G1622" i="6"/>
  <c r="AA1621" i="6"/>
  <c r="W1621" i="6"/>
  <c r="Q1621" i="6"/>
  <c r="G1621" i="6"/>
  <c r="AA1620" i="6"/>
  <c r="W1620" i="6"/>
  <c r="S1620" i="6"/>
  <c r="Q1620" i="6"/>
  <c r="G1620" i="6"/>
  <c r="AA1619" i="6"/>
  <c r="W1619" i="6"/>
  <c r="Q1619" i="6"/>
  <c r="G1619" i="6"/>
  <c r="AA1618" i="6"/>
  <c r="W1618" i="6"/>
  <c r="Q1618" i="6"/>
  <c r="G1618" i="6"/>
  <c r="AA1617" i="6"/>
  <c r="Y1617" i="6"/>
  <c r="W1617" i="6"/>
  <c r="S1617" i="6"/>
  <c r="Q1617" i="6"/>
  <c r="G1617" i="6"/>
  <c r="AA1616" i="6"/>
  <c r="W1616" i="6"/>
  <c r="S1616" i="6"/>
  <c r="Q1616" i="6"/>
  <c r="G1616" i="6"/>
  <c r="AA1615" i="6"/>
  <c r="W1615" i="6"/>
  <c r="S1615" i="6"/>
  <c r="Q1615" i="6"/>
  <c r="G1615" i="6"/>
  <c r="AA1614" i="6"/>
  <c r="W1614" i="6"/>
  <c r="S1614" i="6"/>
  <c r="Q1614" i="6"/>
  <c r="G1614" i="6"/>
  <c r="AA1613" i="6"/>
  <c r="W1613" i="6"/>
  <c r="Q1613" i="6"/>
  <c r="G1613" i="6"/>
  <c r="AA1612" i="6"/>
  <c r="W1612" i="6"/>
  <c r="Q1612" i="6"/>
  <c r="G1612" i="6"/>
  <c r="AA1611" i="6"/>
  <c r="W1611" i="6"/>
  <c r="Q1611" i="6"/>
  <c r="G1611" i="6"/>
  <c r="AA1610" i="6"/>
  <c r="W1610" i="6"/>
  <c r="Q1610" i="6"/>
  <c r="G1610" i="6"/>
  <c r="AA1609" i="6"/>
  <c r="W1609" i="6"/>
  <c r="Q1609" i="6"/>
  <c r="G1609" i="6"/>
  <c r="AA1608" i="6"/>
  <c r="W1608" i="6"/>
  <c r="Q1608" i="6"/>
  <c r="G1608" i="6"/>
  <c r="AA1607" i="6"/>
  <c r="W1607" i="6"/>
  <c r="Q1607" i="6"/>
  <c r="G1607" i="6"/>
  <c r="AA1606" i="6"/>
  <c r="W1606" i="6"/>
  <c r="Q1606" i="6"/>
  <c r="G1606" i="6"/>
  <c r="AA1605" i="6"/>
  <c r="W1605" i="6"/>
  <c r="S1605" i="6"/>
  <c r="Q1605" i="6"/>
  <c r="G1605" i="6"/>
  <c r="AA1604" i="6"/>
  <c r="W1604" i="6"/>
  <c r="S1604" i="6"/>
  <c r="Q1604" i="6"/>
  <c r="G1604" i="6"/>
  <c r="AA1603" i="6"/>
  <c r="Y1603" i="6"/>
  <c r="W1603" i="6"/>
  <c r="S1603" i="6"/>
  <c r="Q1603" i="6"/>
  <c r="G1603" i="6"/>
  <c r="AA1602" i="6"/>
  <c r="W1602" i="6"/>
  <c r="S1602" i="6"/>
  <c r="Q1602" i="6"/>
  <c r="G1602" i="6"/>
  <c r="AA1601" i="6"/>
  <c r="Y1601" i="6"/>
  <c r="W1601" i="6"/>
  <c r="S1601" i="6"/>
  <c r="Q1601" i="6"/>
  <c r="G1601" i="6"/>
  <c r="AA1600" i="6"/>
  <c r="W1600" i="6"/>
  <c r="S1600" i="6"/>
  <c r="Q1600" i="6"/>
  <c r="G1600" i="6"/>
  <c r="AA1599" i="6"/>
  <c r="W1599" i="6"/>
  <c r="Q1599" i="6"/>
  <c r="G1599" i="6"/>
  <c r="AA1598" i="6"/>
  <c r="Y1598" i="6"/>
  <c r="W1598" i="6"/>
  <c r="S1598" i="6"/>
  <c r="Q1598" i="6"/>
  <c r="G1598" i="6"/>
  <c r="AA1597" i="6"/>
  <c r="W1597" i="6"/>
  <c r="Q1597" i="6"/>
  <c r="G1597" i="6"/>
  <c r="AA1596" i="6"/>
  <c r="Y1596" i="6"/>
  <c r="W1596" i="6"/>
  <c r="Q1596" i="6"/>
  <c r="G1596" i="6"/>
  <c r="AA1595" i="6"/>
  <c r="Y1595" i="6"/>
  <c r="W1595" i="6"/>
  <c r="Q1595" i="6"/>
  <c r="G1595" i="6"/>
  <c r="AA1594" i="6"/>
  <c r="W1594" i="6"/>
  <c r="Q1594" i="6"/>
  <c r="G1594" i="6"/>
  <c r="AA1593" i="6"/>
  <c r="W1593" i="6"/>
  <c r="Q1593" i="6"/>
  <c r="G1593" i="6"/>
  <c r="AA1592" i="6"/>
  <c r="Y1592" i="6"/>
  <c r="W1592" i="6"/>
  <c r="S1592" i="6"/>
  <c r="Q1592" i="6"/>
  <c r="G1592" i="6"/>
  <c r="AA1591" i="6"/>
  <c r="W1591" i="6"/>
  <c r="Q1591" i="6"/>
  <c r="G1591" i="6"/>
  <c r="AA1590" i="6"/>
  <c r="Y1590" i="6"/>
  <c r="W1590" i="6"/>
  <c r="Q1590" i="6"/>
  <c r="G1590" i="6"/>
  <c r="AA1589" i="6"/>
  <c r="W1589" i="6"/>
  <c r="Q1589" i="6"/>
  <c r="G1589" i="6"/>
  <c r="AA1588" i="6"/>
  <c r="W1588" i="6"/>
  <c r="Q1588" i="6"/>
  <c r="G1588" i="6"/>
  <c r="AA1587" i="6"/>
  <c r="W1587" i="6"/>
  <c r="Q1587" i="6"/>
  <c r="G1587" i="6"/>
  <c r="AA1586" i="6"/>
  <c r="W1586" i="6"/>
  <c r="Q1586" i="6"/>
  <c r="G1586" i="6"/>
  <c r="AA1585" i="6"/>
  <c r="W1585" i="6"/>
  <c r="S1585" i="6"/>
  <c r="Q1585" i="6"/>
  <c r="G1585" i="6"/>
  <c r="AA1584" i="6"/>
  <c r="W1584" i="6"/>
  <c r="Q1584" i="6"/>
  <c r="G1584" i="6"/>
  <c r="AA1583" i="6"/>
  <c r="W1583" i="6"/>
  <c r="S1583" i="6"/>
  <c r="Q1583" i="6"/>
  <c r="G1583" i="6"/>
  <c r="AA1582" i="6"/>
  <c r="W1582" i="6"/>
  <c r="Q1582" i="6"/>
  <c r="G1582" i="6"/>
  <c r="AA1581" i="6"/>
  <c r="W1581" i="6"/>
  <c r="Q1581" i="6"/>
  <c r="G1581" i="6"/>
  <c r="AA1580" i="6"/>
  <c r="W1580" i="6"/>
  <c r="Q1580" i="6"/>
  <c r="G1580" i="6"/>
  <c r="AA1579" i="6"/>
  <c r="W1579" i="6"/>
  <c r="Q1579" i="6"/>
  <c r="G1579" i="6"/>
  <c r="AA1578" i="6"/>
  <c r="W1578" i="6"/>
  <c r="Q1578" i="6"/>
  <c r="G1578" i="6"/>
  <c r="AA1577" i="6"/>
  <c r="W1577" i="6"/>
  <c r="S1577" i="6"/>
  <c r="Q1577" i="6"/>
  <c r="G1577" i="6"/>
  <c r="AA1576" i="6"/>
  <c r="W1576" i="6"/>
  <c r="Q1576" i="6"/>
  <c r="G1576" i="6"/>
  <c r="AA1575" i="6"/>
  <c r="W1575" i="6"/>
  <c r="Q1575" i="6"/>
  <c r="G1575" i="6"/>
  <c r="AA1574" i="6"/>
  <c r="Y1574" i="6"/>
  <c r="W1574" i="6"/>
  <c r="Q1574" i="6"/>
  <c r="G1574" i="6"/>
  <c r="AA1573" i="6"/>
  <c r="W1573" i="6"/>
  <c r="Q1573" i="6"/>
  <c r="G1573" i="6"/>
  <c r="AA1572" i="6"/>
  <c r="Y1572" i="6"/>
  <c r="W1572" i="6"/>
  <c r="S1572" i="6"/>
  <c r="Q1572" i="6"/>
  <c r="G1572" i="6"/>
  <c r="AA1571" i="6"/>
  <c r="Y1571" i="6"/>
  <c r="W1571" i="6"/>
  <c r="S1571" i="6"/>
  <c r="Q1571" i="6"/>
  <c r="G1571" i="6"/>
  <c r="AA1570" i="6"/>
  <c r="Y1570" i="6"/>
  <c r="W1570" i="6"/>
  <c r="Q1570" i="6"/>
  <c r="G1570" i="6"/>
  <c r="AA1569" i="6"/>
  <c r="Y1569" i="6"/>
  <c r="W1569" i="6"/>
  <c r="Q1569" i="6"/>
  <c r="G1569" i="6"/>
  <c r="AA1568" i="6"/>
  <c r="Y1568" i="6"/>
  <c r="W1568" i="6"/>
  <c r="Q1568" i="6"/>
  <c r="G1568" i="6"/>
  <c r="AA1567" i="6"/>
  <c r="W1567" i="6"/>
  <c r="S1567" i="6"/>
  <c r="Q1567" i="6"/>
  <c r="G1567" i="6"/>
  <c r="AA1566" i="6"/>
  <c r="W1566" i="6"/>
  <c r="S1566" i="6"/>
  <c r="Q1566" i="6"/>
  <c r="G1566" i="6"/>
  <c r="AA1565" i="6"/>
  <c r="W1565" i="6"/>
  <c r="Q1565" i="6"/>
  <c r="G1565" i="6"/>
  <c r="AA1564" i="6"/>
  <c r="W1564" i="6"/>
  <c r="S1564" i="6"/>
  <c r="Q1564" i="6"/>
  <c r="G1564" i="6"/>
  <c r="AA1563" i="6"/>
  <c r="W1563" i="6"/>
  <c r="S1563" i="6"/>
  <c r="Q1563" i="6"/>
  <c r="G1563" i="6"/>
  <c r="AA1562" i="6"/>
  <c r="W1562" i="6"/>
  <c r="S1562" i="6"/>
  <c r="Q1562" i="6"/>
  <c r="G1562" i="6"/>
  <c r="AA1561" i="6"/>
  <c r="W1561" i="6"/>
  <c r="Q1561" i="6"/>
  <c r="G1561" i="6"/>
  <c r="AA1560" i="6"/>
  <c r="W1560" i="6"/>
  <c r="Q1560" i="6"/>
  <c r="G1560" i="6"/>
  <c r="AA1559" i="6"/>
  <c r="W1559" i="6"/>
  <c r="Q1559" i="6"/>
  <c r="G1559" i="6"/>
  <c r="AA1558" i="6"/>
  <c r="W1558" i="6"/>
  <c r="Q1558" i="6"/>
  <c r="G1558" i="6"/>
  <c r="AA1557" i="6"/>
  <c r="W1557" i="6"/>
  <c r="Q1557" i="6"/>
  <c r="G1557" i="6"/>
  <c r="AA1556" i="6"/>
  <c r="W1556" i="6"/>
  <c r="S1556" i="6"/>
  <c r="Q1556" i="6"/>
  <c r="G1556" i="6"/>
  <c r="AA1555" i="6"/>
  <c r="W1555" i="6"/>
  <c r="Q1555" i="6"/>
  <c r="G1555" i="6"/>
  <c r="AA1554" i="6"/>
  <c r="W1554" i="6"/>
  <c r="Q1554" i="6"/>
  <c r="G1554" i="6"/>
  <c r="AA1553" i="6"/>
  <c r="W1553" i="6"/>
  <c r="Q1553" i="6"/>
  <c r="G1553" i="6"/>
  <c r="AA1552" i="6"/>
  <c r="W1552" i="6"/>
  <c r="Q1552" i="6"/>
  <c r="G1552" i="6"/>
  <c r="AA1551" i="6"/>
  <c r="W1551" i="6"/>
  <c r="Q1551" i="6"/>
  <c r="G1551" i="6"/>
  <c r="AA1550" i="6"/>
  <c r="Y1550" i="6"/>
  <c r="W1550" i="6"/>
  <c r="Q1550" i="6"/>
  <c r="G1550" i="6"/>
  <c r="AA1549" i="6"/>
  <c r="Y1549" i="6"/>
  <c r="W1549" i="6"/>
  <c r="S1549" i="6"/>
  <c r="Q1549" i="6"/>
  <c r="G1549" i="6"/>
  <c r="AA1548" i="6"/>
  <c r="Y1548" i="6"/>
  <c r="W1548" i="6"/>
  <c r="S1548" i="6"/>
  <c r="Q1548" i="6"/>
  <c r="G1548" i="6"/>
  <c r="AA1547" i="6"/>
  <c r="W1547" i="6"/>
  <c r="S1547" i="6"/>
  <c r="Q1547" i="6"/>
  <c r="G1547" i="6"/>
  <c r="AA1546" i="6"/>
  <c r="Y1546" i="6"/>
  <c r="W1546" i="6"/>
  <c r="Q1546" i="6"/>
  <c r="G1546" i="6"/>
  <c r="AA1545" i="6"/>
  <c r="W1545" i="6"/>
  <c r="S1545" i="6"/>
  <c r="Q1545" i="6"/>
  <c r="G1545" i="6"/>
  <c r="AA1544" i="6"/>
  <c r="W1544" i="6"/>
  <c r="Q1544" i="6"/>
  <c r="G1544" i="6"/>
  <c r="AA1543" i="6"/>
  <c r="W1543" i="6"/>
  <c r="Q1543" i="6"/>
  <c r="G1543" i="6"/>
  <c r="AA1542" i="6"/>
  <c r="W1542" i="6"/>
  <c r="Q1542" i="6"/>
  <c r="G1542" i="6"/>
  <c r="AA1541" i="6"/>
  <c r="W1541" i="6"/>
  <c r="Q1541" i="6"/>
  <c r="G1541" i="6"/>
  <c r="AA1540" i="6"/>
  <c r="W1540" i="6"/>
  <c r="S1540" i="6"/>
  <c r="Q1540" i="6"/>
  <c r="G1540" i="6"/>
  <c r="AA1539" i="6"/>
  <c r="Y1539" i="6"/>
  <c r="W1539" i="6"/>
  <c r="S1539" i="6"/>
  <c r="Q1539" i="6"/>
  <c r="G1539" i="6"/>
  <c r="AA1538" i="6"/>
  <c r="W1538" i="6"/>
  <c r="S1538" i="6"/>
  <c r="Q1538" i="6"/>
  <c r="G1538" i="6"/>
  <c r="AA1537" i="6"/>
  <c r="Y1537" i="6"/>
  <c r="W1537" i="6"/>
  <c r="Q1537" i="6"/>
  <c r="G1537" i="6"/>
  <c r="AA1536" i="6"/>
  <c r="W1536" i="6"/>
  <c r="Q1536" i="6"/>
  <c r="G1536" i="6"/>
  <c r="AA1535" i="6"/>
  <c r="W1535" i="6"/>
  <c r="S1535" i="6"/>
  <c r="Q1535" i="6"/>
  <c r="G1535" i="6"/>
  <c r="AA1534" i="6"/>
  <c r="Y1534" i="6"/>
  <c r="W1534" i="6"/>
  <c r="S1534" i="6"/>
  <c r="Q1534" i="6"/>
  <c r="G1534" i="6"/>
  <c r="AA1533" i="6"/>
  <c r="Y1533" i="6"/>
  <c r="W1533" i="6"/>
  <c r="Q1533" i="6"/>
  <c r="G1533" i="6"/>
  <c r="AA1532" i="6"/>
  <c r="Y1532" i="6"/>
  <c r="W1532" i="6"/>
  <c r="S1532" i="6"/>
  <c r="Q1532" i="6"/>
  <c r="G1532" i="6"/>
  <c r="AA1531" i="6"/>
  <c r="W1531" i="6"/>
  <c r="Q1531" i="6"/>
  <c r="G1531" i="6"/>
  <c r="AA1530" i="6"/>
  <c r="W1530" i="6"/>
  <c r="Q1530" i="6"/>
  <c r="G1530" i="6"/>
  <c r="AA1529" i="6"/>
  <c r="Y1529" i="6"/>
  <c r="W1529" i="6"/>
  <c r="S1529" i="6"/>
  <c r="Q1529" i="6"/>
  <c r="G1529" i="6"/>
  <c r="AA1528" i="6"/>
  <c r="W1528" i="6"/>
  <c r="S1528" i="6"/>
  <c r="Q1528" i="6"/>
  <c r="G1528" i="6"/>
  <c r="AA1527" i="6"/>
  <c r="W1527" i="6"/>
  <c r="Q1527" i="6"/>
  <c r="G1527" i="6"/>
  <c r="AA1526" i="6"/>
  <c r="W1526" i="6"/>
  <c r="S1526" i="6"/>
  <c r="Q1526" i="6"/>
  <c r="G1526" i="6"/>
  <c r="AA1525" i="6"/>
  <c r="W1525" i="6"/>
  <c r="Q1525" i="6"/>
  <c r="G1525" i="6"/>
  <c r="AA1524" i="6"/>
  <c r="W1524" i="6"/>
  <c r="Q1524" i="6"/>
  <c r="G1524" i="6"/>
  <c r="AA1523" i="6"/>
  <c r="W1523" i="6"/>
  <c r="Q1523" i="6"/>
  <c r="G1523" i="6"/>
  <c r="AA1522" i="6"/>
  <c r="Y1522" i="6"/>
  <c r="W1522" i="6"/>
  <c r="S1522" i="6"/>
  <c r="Q1522" i="6"/>
  <c r="G1522" i="6"/>
  <c r="AA1521" i="6"/>
  <c r="Y1521" i="6"/>
  <c r="W1521" i="6"/>
  <c r="Q1521" i="6"/>
  <c r="G1521" i="6"/>
  <c r="AA1520" i="6"/>
  <c r="Y1520" i="6"/>
  <c r="W1520" i="6"/>
  <c r="S1520" i="6"/>
  <c r="Q1520" i="6"/>
  <c r="G1520" i="6"/>
  <c r="AA1519" i="6"/>
  <c r="Y1519" i="6"/>
  <c r="W1519" i="6"/>
  <c r="Q1519" i="6"/>
  <c r="G1519" i="6"/>
  <c r="AA1518" i="6"/>
  <c r="Y1518" i="6"/>
  <c r="W1518" i="6"/>
  <c r="Q1518" i="6"/>
  <c r="G1518" i="6"/>
  <c r="AA1517" i="6"/>
  <c r="Y1517" i="6"/>
  <c r="W1517" i="6"/>
  <c r="Q1517" i="6"/>
  <c r="G1517" i="6"/>
  <c r="AA1516" i="6"/>
  <c r="W1516" i="6"/>
  <c r="Q1516" i="6"/>
  <c r="G1516" i="6"/>
  <c r="AA1515" i="6"/>
  <c r="W1515" i="6"/>
  <c r="Q1515" i="6"/>
  <c r="G1515" i="6"/>
  <c r="AA1514" i="6"/>
  <c r="W1514" i="6"/>
  <c r="Q1514" i="6"/>
  <c r="G1514" i="6"/>
  <c r="AA1513" i="6"/>
  <c r="W1513" i="6"/>
  <c r="Q1513" i="6"/>
  <c r="G1513" i="6"/>
  <c r="AA1512" i="6"/>
  <c r="W1512" i="6"/>
  <c r="Q1512" i="6"/>
  <c r="G1512" i="6"/>
  <c r="AA1511" i="6"/>
  <c r="W1511" i="6"/>
  <c r="Q1511" i="6"/>
  <c r="G1511" i="6"/>
  <c r="AA1510" i="6"/>
  <c r="W1510" i="6"/>
  <c r="Q1510" i="6"/>
  <c r="G1510" i="6"/>
  <c r="AA1509" i="6"/>
  <c r="Y1509" i="6"/>
  <c r="W1509" i="6"/>
  <c r="S1509" i="6"/>
  <c r="Q1509" i="6"/>
  <c r="G1509" i="6"/>
  <c r="AA1508" i="6"/>
  <c r="W1508" i="6"/>
  <c r="Q1508" i="6"/>
  <c r="G1508" i="6"/>
  <c r="AA1507" i="6"/>
  <c r="W1507" i="6"/>
  <c r="Q1507" i="6"/>
  <c r="G1507" i="6"/>
  <c r="AA1506" i="6"/>
  <c r="W1506" i="6"/>
  <c r="S1506" i="6"/>
  <c r="Q1506" i="6"/>
  <c r="G1506" i="6"/>
  <c r="AA1505" i="6"/>
  <c r="W1505" i="6"/>
  <c r="Q1505" i="6"/>
  <c r="G1505" i="6"/>
  <c r="AA1504" i="6"/>
  <c r="Y1504" i="6"/>
  <c r="W1504" i="6"/>
  <c r="S1504" i="6"/>
  <c r="Q1504" i="6"/>
  <c r="G1504" i="6"/>
  <c r="AA1503" i="6"/>
  <c r="W1503" i="6"/>
  <c r="Q1503" i="6"/>
  <c r="G1503" i="6"/>
  <c r="AA1502" i="6"/>
  <c r="W1502" i="6"/>
  <c r="Q1502" i="6"/>
  <c r="G1502" i="6"/>
  <c r="AA1501" i="6"/>
  <c r="W1501" i="6"/>
  <c r="Q1501" i="6"/>
  <c r="G1501" i="6"/>
  <c r="AA1500" i="6"/>
  <c r="W1500" i="6"/>
  <c r="Q1500" i="6"/>
  <c r="G1500" i="6"/>
  <c r="AA1499" i="6"/>
  <c r="W1499" i="6"/>
  <c r="Q1499" i="6"/>
  <c r="G1499" i="6"/>
  <c r="AA1498" i="6"/>
  <c r="W1498" i="6"/>
  <c r="Q1498" i="6"/>
  <c r="G1498" i="6"/>
  <c r="AA1497" i="6"/>
  <c r="W1497" i="6"/>
  <c r="Q1497" i="6"/>
  <c r="G1497" i="6"/>
  <c r="AA1496" i="6"/>
  <c r="W1496" i="6"/>
  <c r="Q1496" i="6"/>
  <c r="G1496" i="6"/>
  <c r="AA1495" i="6"/>
  <c r="W1495" i="6"/>
  <c r="Q1495" i="6"/>
  <c r="G1495" i="6"/>
  <c r="AA1494" i="6"/>
  <c r="W1494" i="6"/>
  <c r="Q1494" i="6"/>
  <c r="G1494" i="6"/>
  <c r="AA1493" i="6"/>
  <c r="W1493" i="6"/>
  <c r="Q1493" i="6"/>
  <c r="G1493" i="6"/>
  <c r="AA1492" i="6"/>
  <c r="W1492" i="6"/>
  <c r="Q1492" i="6"/>
  <c r="G1492" i="6"/>
  <c r="AA1491" i="6"/>
  <c r="W1491" i="6"/>
  <c r="Q1491" i="6"/>
  <c r="G1491" i="6"/>
  <c r="AA1490" i="6"/>
  <c r="W1490" i="6"/>
  <c r="Q1490" i="6"/>
  <c r="G1490" i="6"/>
  <c r="AA1489" i="6"/>
  <c r="W1489" i="6"/>
  <c r="Q1489" i="6"/>
  <c r="G1489" i="6"/>
  <c r="AA1488" i="6"/>
  <c r="W1488" i="6"/>
  <c r="S1488" i="6"/>
  <c r="Q1488" i="6"/>
  <c r="G1488" i="6"/>
  <c r="AA1487" i="6"/>
  <c r="W1487" i="6"/>
  <c r="Q1487" i="6"/>
  <c r="G1487" i="6"/>
  <c r="AA1486" i="6"/>
  <c r="W1486" i="6"/>
  <c r="Q1486" i="6"/>
  <c r="G1486" i="6"/>
  <c r="AA1485" i="6"/>
  <c r="Y1485" i="6"/>
  <c r="W1485" i="6"/>
  <c r="S1485" i="6"/>
  <c r="Q1485" i="6"/>
  <c r="G1485" i="6"/>
  <c r="AA1484" i="6"/>
  <c r="W1484" i="6"/>
  <c r="Q1484" i="6"/>
  <c r="G1484" i="6"/>
  <c r="AA1483" i="6"/>
  <c r="W1483" i="6"/>
  <c r="Q1483" i="6"/>
  <c r="G1483" i="6"/>
  <c r="AA1482" i="6"/>
  <c r="W1482" i="6"/>
  <c r="Q1482" i="6"/>
  <c r="G1482" i="6"/>
  <c r="AA1481" i="6"/>
  <c r="Y1481" i="6"/>
  <c r="W1481" i="6"/>
  <c r="S1481" i="6"/>
  <c r="Q1481" i="6"/>
  <c r="G1481" i="6"/>
  <c r="AA1480" i="6"/>
  <c r="W1480" i="6"/>
  <c r="Q1480" i="6"/>
  <c r="G1480" i="6"/>
  <c r="AA1479" i="6"/>
  <c r="Y1479" i="6"/>
  <c r="W1479" i="6"/>
  <c r="S1479" i="6"/>
  <c r="Q1479" i="6"/>
  <c r="G1479" i="6"/>
  <c r="AA1478" i="6"/>
  <c r="Y1478" i="6"/>
  <c r="W1478" i="6"/>
  <c r="Q1478" i="6"/>
  <c r="G1478" i="6"/>
  <c r="AA1477" i="6"/>
  <c r="Y1477" i="6"/>
  <c r="W1477" i="6"/>
  <c r="Q1477" i="6"/>
  <c r="G1477" i="6"/>
  <c r="AA1476" i="6"/>
  <c r="W1476" i="6"/>
  <c r="Q1476" i="6"/>
  <c r="G1476" i="6"/>
  <c r="AA1475" i="6"/>
  <c r="W1475" i="6"/>
  <c r="Q1475" i="6"/>
  <c r="G1475" i="6"/>
  <c r="AA1474" i="6"/>
  <c r="Y1474" i="6"/>
  <c r="W1474" i="6"/>
  <c r="Q1474" i="6"/>
  <c r="G1474" i="6"/>
  <c r="AA1473" i="6"/>
  <c r="W1473" i="6"/>
  <c r="Q1473" i="6"/>
  <c r="G1473" i="6"/>
  <c r="AA1472" i="6"/>
  <c r="Y1472" i="6"/>
  <c r="W1472" i="6"/>
  <c r="S1472" i="6"/>
  <c r="Q1472" i="6"/>
  <c r="G1472" i="6"/>
  <c r="AA1471" i="6"/>
  <c r="W1471" i="6"/>
  <c r="Q1471" i="6"/>
  <c r="G1471" i="6"/>
  <c r="AA1470" i="6"/>
  <c r="W1470" i="6"/>
  <c r="Q1470" i="6"/>
  <c r="G1470" i="6"/>
  <c r="AA1469" i="6"/>
  <c r="W1469" i="6"/>
  <c r="Q1469" i="6"/>
  <c r="G1469" i="6"/>
  <c r="AA1468" i="6"/>
  <c r="Y1468" i="6"/>
  <c r="W1468" i="6"/>
  <c r="Q1468" i="6"/>
  <c r="G1468" i="6"/>
  <c r="AA1467" i="6"/>
  <c r="W1467" i="6"/>
  <c r="Q1467" i="6"/>
  <c r="G1467" i="6"/>
  <c r="AA1466" i="6"/>
  <c r="W1466" i="6"/>
  <c r="Q1466" i="6"/>
  <c r="G1466" i="6"/>
  <c r="AA1465" i="6"/>
  <c r="W1465" i="6"/>
  <c r="S1465" i="6"/>
  <c r="Q1465" i="6"/>
  <c r="G1465" i="6"/>
  <c r="AA1464" i="6"/>
  <c r="W1464" i="6"/>
  <c r="Q1464" i="6"/>
  <c r="G1464" i="6"/>
  <c r="AA1463" i="6"/>
  <c r="Y1463" i="6"/>
  <c r="W1463" i="6"/>
  <c r="Q1463" i="6"/>
  <c r="G1463" i="6"/>
  <c r="AA1462" i="6"/>
  <c r="Y1462" i="6"/>
  <c r="W1462" i="6"/>
  <c r="Q1462" i="6"/>
  <c r="G1462" i="6"/>
  <c r="AA1461" i="6"/>
  <c r="W1461" i="6"/>
  <c r="Q1461" i="6"/>
  <c r="G1461" i="6"/>
  <c r="AA1460" i="6"/>
  <c r="W1460" i="6"/>
  <c r="Q1460" i="6"/>
  <c r="G1460" i="6"/>
  <c r="AA1459" i="6"/>
  <c r="W1459" i="6"/>
  <c r="Q1459" i="6"/>
  <c r="G1459" i="6"/>
  <c r="AA1458" i="6"/>
  <c r="W1458" i="6"/>
  <c r="Q1458" i="6"/>
  <c r="G1458" i="6"/>
  <c r="AA1457" i="6"/>
  <c r="W1457" i="6"/>
  <c r="Q1457" i="6"/>
  <c r="G1457" i="6"/>
  <c r="AA1456" i="6"/>
  <c r="W1456" i="6"/>
  <c r="Q1456" i="6"/>
  <c r="G1456" i="6"/>
  <c r="AA1455" i="6"/>
  <c r="W1455" i="6"/>
  <c r="Q1455" i="6"/>
  <c r="G1455" i="6"/>
  <c r="AA1454" i="6"/>
  <c r="W1454" i="6"/>
  <c r="Q1454" i="6"/>
  <c r="G1454" i="6"/>
  <c r="AA1453" i="6"/>
  <c r="W1453" i="6"/>
  <c r="Q1453" i="6"/>
  <c r="G1453" i="6"/>
  <c r="AA1452" i="6"/>
  <c r="W1452" i="6"/>
  <c r="Q1452" i="6"/>
  <c r="G1452" i="6"/>
  <c r="AA1451" i="6"/>
  <c r="W1451" i="6"/>
  <c r="Q1451" i="6"/>
  <c r="G1451" i="6"/>
  <c r="AA1450" i="6"/>
  <c r="W1450" i="6"/>
  <c r="Q1450" i="6"/>
  <c r="G1450" i="6"/>
  <c r="AA1449" i="6"/>
  <c r="W1449" i="6"/>
  <c r="Q1449" i="6"/>
  <c r="G1449" i="6"/>
  <c r="AA1448" i="6"/>
  <c r="Y1448" i="6"/>
  <c r="W1448" i="6"/>
  <c r="S1448" i="6"/>
  <c r="Q1448" i="6"/>
  <c r="G1448" i="6"/>
  <c r="AA1447" i="6"/>
  <c r="W1447" i="6"/>
  <c r="S1447" i="6"/>
  <c r="Q1447" i="6"/>
  <c r="G1447" i="6"/>
  <c r="AA1446" i="6"/>
  <c r="W1446" i="6"/>
  <c r="Q1446" i="6"/>
  <c r="G1446" i="6"/>
  <c r="AA1445" i="6"/>
  <c r="W1445" i="6"/>
  <c r="S1445" i="6"/>
  <c r="Q1445" i="6"/>
  <c r="G1445" i="6"/>
  <c r="AA1444" i="6"/>
  <c r="W1444" i="6"/>
  <c r="Q1444" i="6"/>
  <c r="G1444" i="6"/>
  <c r="AA1443" i="6"/>
  <c r="Y1443" i="6"/>
  <c r="W1443" i="6"/>
  <c r="Q1443" i="6"/>
  <c r="G1443" i="6"/>
  <c r="AA1442" i="6"/>
  <c r="W1442" i="6"/>
  <c r="Q1442" i="6"/>
  <c r="G1442" i="6"/>
  <c r="AA1441" i="6"/>
  <c r="W1441" i="6"/>
  <c r="Q1441" i="6"/>
  <c r="G1441" i="6"/>
  <c r="AA1440" i="6"/>
  <c r="W1440" i="6"/>
  <c r="Q1440" i="6"/>
  <c r="G1440" i="6"/>
  <c r="AA1439" i="6"/>
  <c r="W1439" i="6"/>
  <c r="Q1439" i="6"/>
  <c r="G1439" i="6"/>
  <c r="AA1438" i="6"/>
  <c r="W1438" i="6"/>
  <c r="Q1438" i="6"/>
  <c r="G1438" i="6"/>
  <c r="AA1437" i="6"/>
  <c r="W1437" i="6"/>
  <c r="Q1437" i="6"/>
  <c r="G1437" i="6"/>
  <c r="AA1436" i="6"/>
  <c r="W1436" i="6"/>
  <c r="Q1436" i="6"/>
  <c r="G1436" i="6"/>
  <c r="AA1435" i="6"/>
  <c r="W1435" i="6"/>
  <c r="S1435" i="6"/>
  <c r="Q1435" i="6"/>
  <c r="G1435" i="6"/>
  <c r="AA1434" i="6"/>
  <c r="W1434" i="6"/>
  <c r="Q1434" i="6"/>
  <c r="G1434" i="6"/>
  <c r="AA1433" i="6"/>
  <c r="W1433" i="6"/>
  <c r="Q1433" i="6"/>
  <c r="G1433" i="6"/>
  <c r="AA1432" i="6"/>
  <c r="W1432" i="6"/>
  <c r="S1432" i="6"/>
  <c r="Q1432" i="6"/>
  <c r="G1432" i="6"/>
  <c r="AA1431" i="6"/>
  <c r="W1431" i="6"/>
  <c r="Q1431" i="6"/>
  <c r="G1431" i="6"/>
  <c r="AA1430" i="6"/>
  <c r="Y1430" i="6"/>
  <c r="W1430" i="6"/>
  <c r="Q1430" i="6"/>
  <c r="G1430" i="6"/>
  <c r="AA1429" i="6"/>
  <c r="W1429" i="6"/>
  <c r="Q1429" i="6"/>
  <c r="G1429" i="6"/>
  <c r="AA1428" i="6"/>
  <c r="W1428" i="6"/>
  <c r="Q1428" i="6"/>
  <c r="G1428" i="6"/>
  <c r="AA1427" i="6"/>
  <c r="W1427" i="6"/>
  <c r="Q1427" i="6"/>
  <c r="G1427" i="6"/>
  <c r="AA1426" i="6"/>
  <c r="Y1426" i="6"/>
  <c r="W1426" i="6"/>
  <c r="S1426" i="6"/>
  <c r="Q1426" i="6"/>
  <c r="G1426" i="6"/>
  <c r="AA1425" i="6"/>
  <c r="W1425" i="6"/>
  <c r="S1425" i="6"/>
  <c r="Q1425" i="6"/>
  <c r="G1425" i="6"/>
  <c r="AA1424" i="6"/>
  <c r="W1424" i="6"/>
  <c r="Q1424" i="6"/>
  <c r="G1424" i="6"/>
  <c r="AA1423" i="6"/>
  <c r="W1423" i="6"/>
  <c r="Q1423" i="6"/>
  <c r="G1423" i="6"/>
  <c r="AA1422" i="6"/>
  <c r="W1422" i="6"/>
  <c r="Q1422" i="6"/>
  <c r="G1422" i="6"/>
  <c r="AA1421" i="6"/>
  <c r="W1421" i="6"/>
  <c r="Q1421" i="6"/>
  <c r="G1421" i="6"/>
  <c r="AA1420" i="6"/>
  <c r="W1420" i="6"/>
  <c r="S1420" i="6"/>
  <c r="Q1420" i="6"/>
  <c r="G1420" i="6"/>
  <c r="AA1419" i="6"/>
  <c r="W1419" i="6"/>
  <c r="Q1419" i="6"/>
  <c r="G1419" i="6"/>
  <c r="AA1418" i="6"/>
  <c r="Y1418" i="6"/>
  <c r="W1418" i="6"/>
  <c r="S1418" i="6"/>
  <c r="Q1418" i="6"/>
  <c r="G1418" i="6"/>
  <c r="AA1417" i="6"/>
  <c r="W1417" i="6"/>
  <c r="Q1417" i="6"/>
  <c r="G1417" i="6"/>
  <c r="AA1416" i="6"/>
  <c r="W1416" i="6"/>
  <c r="Q1416" i="6"/>
  <c r="G1416" i="6"/>
  <c r="AA1415" i="6"/>
  <c r="W1415" i="6"/>
  <c r="S1415" i="6"/>
  <c r="Q1415" i="6"/>
  <c r="G1415" i="6"/>
  <c r="AA1414" i="6"/>
  <c r="W1414" i="6"/>
  <c r="S1414" i="6"/>
  <c r="Q1414" i="6"/>
  <c r="G1414" i="6"/>
  <c r="AA1413" i="6"/>
  <c r="Y1413" i="6"/>
  <c r="W1413" i="6"/>
  <c r="Q1413" i="6"/>
  <c r="G1413" i="6"/>
  <c r="AA1412" i="6"/>
  <c r="Y1412" i="6"/>
  <c r="W1412" i="6"/>
  <c r="Q1412" i="6"/>
  <c r="G1412" i="6"/>
  <c r="AA1411" i="6"/>
  <c r="Y1411" i="6"/>
  <c r="W1411" i="6"/>
  <c r="Q1411" i="6"/>
  <c r="G1411" i="6"/>
  <c r="AA1410" i="6"/>
  <c r="Y1410" i="6"/>
  <c r="W1410" i="6"/>
  <c r="Q1410" i="6"/>
  <c r="G1410" i="6"/>
  <c r="AA1409" i="6"/>
  <c r="Y1409" i="6"/>
  <c r="W1409" i="6"/>
  <c r="Q1409" i="6"/>
  <c r="G1409" i="6"/>
  <c r="AA1408" i="6"/>
  <c r="Y1408" i="6"/>
  <c r="W1408" i="6"/>
  <c r="Q1408" i="6"/>
  <c r="G1408" i="6"/>
  <c r="AA1407" i="6"/>
  <c r="Y1407" i="6"/>
  <c r="W1407" i="6"/>
  <c r="Q1407" i="6"/>
  <c r="G1407" i="6"/>
  <c r="AA1406" i="6"/>
  <c r="Y1406" i="6"/>
  <c r="W1406" i="6"/>
  <c r="S1406" i="6"/>
  <c r="Q1406" i="6"/>
  <c r="G1406" i="6"/>
  <c r="AA1405" i="6"/>
  <c r="W1405" i="6"/>
  <c r="Q1405" i="6"/>
  <c r="G1405" i="6"/>
  <c r="AA1404" i="6"/>
  <c r="W1404" i="6"/>
  <c r="S1404" i="6"/>
  <c r="Q1404" i="6"/>
  <c r="G1404" i="6"/>
  <c r="AA1403" i="6"/>
  <c r="W1403" i="6"/>
  <c r="Q1403" i="6"/>
  <c r="G1403" i="6"/>
  <c r="AA1402" i="6"/>
  <c r="W1402" i="6"/>
  <c r="Q1402" i="6"/>
  <c r="G1402" i="6"/>
  <c r="AA1401" i="6"/>
  <c r="W1401" i="6"/>
  <c r="Q1401" i="6"/>
  <c r="G1401" i="6"/>
  <c r="AA1400" i="6"/>
  <c r="W1400" i="6"/>
  <c r="Q1400" i="6"/>
  <c r="G1400" i="6"/>
  <c r="AA1399" i="6"/>
  <c r="W1399" i="6"/>
  <c r="Q1399" i="6"/>
  <c r="G1399" i="6"/>
  <c r="AA1398" i="6"/>
  <c r="W1398" i="6"/>
  <c r="Q1398" i="6"/>
  <c r="G1398" i="6"/>
  <c r="AA1397" i="6"/>
  <c r="Y1397" i="6"/>
  <c r="W1397" i="6"/>
  <c r="Q1397" i="6"/>
  <c r="G1397" i="6"/>
  <c r="AA1396" i="6"/>
  <c r="W1396" i="6"/>
  <c r="Q1396" i="6"/>
  <c r="G1396" i="6"/>
  <c r="AA1395" i="6"/>
  <c r="W1395" i="6"/>
  <c r="Q1395" i="6"/>
  <c r="G1395" i="6"/>
  <c r="AA1394" i="6"/>
  <c r="W1394" i="6"/>
  <c r="Q1394" i="6"/>
  <c r="G1394" i="6"/>
  <c r="AA1393" i="6"/>
  <c r="W1393" i="6"/>
  <c r="Q1393" i="6"/>
  <c r="G1393" i="6"/>
  <c r="AA1392" i="6"/>
  <c r="W1392" i="6"/>
  <c r="S1392" i="6"/>
  <c r="Q1392" i="6"/>
  <c r="G1392" i="6"/>
  <c r="AA1391" i="6"/>
  <c r="W1391" i="6"/>
  <c r="Q1391" i="6"/>
  <c r="G1391" i="6"/>
  <c r="AA1390" i="6"/>
  <c r="W1390" i="6"/>
  <c r="Q1390" i="6"/>
  <c r="G1390" i="6"/>
  <c r="AA1389" i="6"/>
  <c r="W1389" i="6"/>
  <c r="S1389" i="6"/>
  <c r="Q1389" i="6"/>
  <c r="G1389" i="6"/>
  <c r="AA1388" i="6"/>
  <c r="W1388" i="6"/>
  <c r="Q1388" i="6"/>
  <c r="G1388" i="6"/>
  <c r="AA1387" i="6"/>
  <c r="W1387" i="6"/>
  <c r="Q1387" i="6"/>
  <c r="G1387" i="6"/>
  <c r="AA1386" i="6"/>
  <c r="W1386" i="6"/>
  <c r="S1386" i="6"/>
  <c r="Q1386" i="6"/>
  <c r="G1386" i="6"/>
  <c r="AA1385" i="6"/>
  <c r="W1385" i="6"/>
  <c r="Q1385" i="6"/>
  <c r="G1385" i="6"/>
  <c r="AA1384" i="6"/>
  <c r="W1384" i="6"/>
  <c r="S1384" i="6"/>
  <c r="Q1384" i="6"/>
  <c r="G1384" i="6"/>
  <c r="AA1383" i="6"/>
  <c r="W1383" i="6"/>
  <c r="Q1383" i="6"/>
  <c r="G1383" i="6"/>
  <c r="AA1382" i="6"/>
  <c r="W1382" i="6"/>
  <c r="Q1382" i="6"/>
  <c r="G1382" i="6"/>
  <c r="AA1381" i="6"/>
  <c r="W1381" i="6"/>
  <c r="Q1381" i="6"/>
  <c r="G1381" i="6"/>
  <c r="AA1380" i="6"/>
  <c r="W1380" i="6"/>
  <c r="Q1380" i="6"/>
  <c r="G1380" i="6"/>
  <c r="AA1379" i="6"/>
  <c r="W1379" i="6"/>
  <c r="Q1379" i="6"/>
  <c r="G1379" i="6"/>
  <c r="AA1378" i="6"/>
  <c r="W1378" i="6"/>
  <c r="Q1378" i="6"/>
  <c r="G1378" i="6"/>
  <c r="AA1377" i="6"/>
  <c r="W1377" i="6"/>
  <c r="Q1377" i="6"/>
  <c r="G1377" i="6"/>
  <c r="AA1376" i="6"/>
  <c r="W1376" i="6"/>
  <c r="Q1376" i="6"/>
  <c r="G1376" i="6"/>
  <c r="AA1375" i="6"/>
  <c r="W1375" i="6"/>
  <c r="Q1375" i="6"/>
  <c r="G1375" i="6"/>
  <c r="AA1374" i="6"/>
  <c r="W1374" i="6"/>
  <c r="Q1374" i="6"/>
  <c r="G1374" i="6"/>
  <c r="AA1373" i="6"/>
  <c r="W1373" i="6"/>
  <c r="Q1373" i="6"/>
  <c r="G1373" i="6"/>
  <c r="AA1372" i="6"/>
  <c r="W1372" i="6"/>
  <c r="Q1372" i="6"/>
  <c r="G1372" i="6"/>
  <c r="AA1371" i="6"/>
  <c r="W1371" i="6"/>
  <c r="Q1371" i="6"/>
  <c r="G1371" i="6"/>
  <c r="AA1370" i="6"/>
  <c r="W1370" i="6"/>
  <c r="Q1370" i="6"/>
  <c r="G1370" i="6"/>
  <c r="AA1369" i="6"/>
  <c r="W1369" i="6"/>
  <c r="S1369" i="6"/>
  <c r="Q1369" i="6"/>
  <c r="G1369" i="6"/>
  <c r="AA1368" i="6"/>
  <c r="W1368" i="6"/>
  <c r="Q1368" i="6"/>
  <c r="G1368" i="6"/>
  <c r="AA1367" i="6"/>
  <c r="Y1367" i="6"/>
  <c r="W1367" i="6"/>
  <c r="S1367" i="6"/>
  <c r="Q1367" i="6"/>
  <c r="G1367" i="6"/>
  <c r="AA1366" i="6"/>
  <c r="W1366" i="6"/>
  <c r="Q1366" i="6"/>
  <c r="G1366" i="6"/>
  <c r="AA1365" i="6"/>
  <c r="Y1365" i="6"/>
  <c r="W1365" i="6"/>
  <c r="Q1365" i="6"/>
  <c r="G1365" i="6"/>
  <c r="AA1364" i="6"/>
  <c r="W1364" i="6"/>
  <c r="Q1364" i="6"/>
  <c r="G1364" i="6"/>
  <c r="AA1363" i="6"/>
  <c r="W1363" i="6"/>
  <c r="S1363" i="6"/>
  <c r="Q1363" i="6"/>
  <c r="G1363" i="6"/>
  <c r="AA1362" i="6"/>
  <c r="Y1362" i="6"/>
  <c r="W1362" i="6"/>
  <c r="Q1362" i="6"/>
  <c r="G1362" i="6"/>
  <c r="AA1361" i="6"/>
  <c r="W1361" i="6"/>
  <c r="S1361" i="6"/>
  <c r="Q1361" i="6"/>
  <c r="G1361" i="6"/>
  <c r="AA1360" i="6"/>
  <c r="W1360" i="6"/>
  <c r="Q1360" i="6"/>
  <c r="G1360" i="6"/>
  <c r="AA1359" i="6"/>
  <c r="W1359" i="6"/>
  <c r="Q1359" i="6"/>
  <c r="G1359" i="6"/>
  <c r="AA1358" i="6"/>
  <c r="W1358" i="6"/>
  <c r="Q1358" i="6"/>
  <c r="G1358" i="6"/>
  <c r="AA1357" i="6"/>
  <c r="W1357" i="6"/>
  <c r="Q1357" i="6"/>
  <c r="G1357" i="6"/>
  <c r="AA1356" i="6"/>
  <c r="W1356" i="6"/>
  <c r="Q1356" i="6"/>
  <c r="G1356" i="6"/>
  <c r="AA1355" i="6"/>
  <c r="Y1355" i="6"/>
  <c r="W1355" i="6"/>
  <c r="Q1355" i="6"/>
  <c r="G1355" i="6"/>
  <c r="AA1354" i="6"/>
  <c r="W1354" i="6"/>
  <c r="Q1354" i="6"/>
  <c r="G1354" i="6"/>
  <c r="AA1353" i="6"/>
  <c r="W1353" i="6"/>
  <c r="Q1353" i="6"/>
  <c r="G1353" i="6"/>
  <c r="AA1352" i="6"/>
  <c r="Y1352" i="6"/>
  <c r="W1352" i="6"/>
  <c r="Q1352" i="6"/>
  <c r="G1352" i="6"/>
  <c r="AA1351" i="6"/>
  <c r="Y1351" i="6"/>
  <c r="W1351" i="6"/>
  <c r="Q1351" i="6"/>
  <c r="G1351" i="6"/>
  <c r="AA1350" i="6"/>
  <c r="Y1350" i="6"/>
  <c r="W1350" i="6"/>
  <c r="Q1350" i="6"/>
  <c r="G1350" i="6"/>
  <c r="AA1349" i="6"/>
  <c r="W1349" i="6"/>
  <c r="Q1349" i="6"/>
  <c r="G1349" i="6"/>
  <c r="AA1348" i="6"/>
  <c r="W1348" i="6"/>
  <c r="Q1348" i="6"/>
  <c r="G1348" i="6"/>
  <c r="AA1347" i="6"/>
  <c r="W1347" i="6"/>
  <c r="S1347" i="6"/>
  <c r="Q1347" i="6"/>
  <c r="G1347" i="6"/>
  <c r="AA1346" i="6"/>
  <c r="W1346" i="6"/>
  <c r="S1346" i="6"/>
  <c r="Q1346" i="6"/>
  <c r="G1346" i="6"/>
  <c r="AA1345" i="6"/>
  <c r="W1345" i="6"/>
  <c r="Q1345" i="6"/>
  <c r="G1345" i="6"/>
  <c r="AA1344" i="6"/>
  <c r="W1344" i="6"/>
  <c r="Q1344" i="6"/>
  <c r="G1344" i="6"/>
  <c r="AA1343" i="6"/>
  <c r="W1343" i="6"/>
  <c r="Q1343" i="6"/>
  <c r="G1343" i="6"/>
  <c r="AA1342" i="6"/>
  <c r="W1342" i="6"/>
  <c r="Q1342" i="6"/>
  <c r="G1342" i="6"/>
  <c r="AA1341" i="6"/>
  <c r="W1341" i="6"/>
  <c r="Q1341" i="6"/>
  <c r="G1341" i="6"/>
  <c r="AA1340" i="6"/>
  <c r="W1340" i="6"/>
  <c r="Q1340" i="6"/>
  <c r="G1340" i="6"/>
  <c r="AA1339" i="6"/>
  <c r="W1339" i="6"/>
  <c r="Q1339" i="6"/>
  <c r="G1339" i="6"/>
  <c r="AA1338" i="6"/>
  <c r="W1338" i="6"/>
  <c r="S1338" i="6"/>
  <c r="Q1338" i="6"/>
  <c r="G1338" i="6"/>
  <c r="AA1337" i="6"/>
  <c r="W1337" i="6"/>
  <c r="Q1337" i="6"/>
  <c r="G1337" i="6"/>
  <c r="AA1336" i="6"/>
  <c r="W1336" i="6"/>
  <c r="S1336" i="6"/>
  <c r="Q1336" i="6"/>
  <c r="G1336" i="6"/>
  <c r="AA1335" i="6"/>
  <c r="W1335" i="6"/>
  <c r="S1335" i="6"/>
  <c r="Q1335" i="6"/>
  <c r="G1335" i="6"/>
  <c r="AA1334" i="6"/>
  <c r="W1334" i="6"/>
  <c r="Q1334" i="6"/>
  <c r="G1334" i="6"/>
  <c r="AA1333" i="6"/>
  <c r="W1333" i="6"/>
  <c r="Q1333" i="6"/>
  <c r="G1333" i="6"/>
  <c r="AA1332" i="6"/>
  <c r="W1332" i="6"/>
  <c r="Q1332" i="6"/>
  <c r="G1332" i="6"/>
  <c r="AA1331" i="6"/>
  <c r="W1331" i="6"/>
  <c r="S1331" i="6"/>
  <c r="Q1331" i="6"/>
  <c r="G1331" i="6"/>
  <c r="AA1330" i="6"/>
  <c r="Y1330" i="6"/>
  <c r="W1330" i="6"/>
  <c r="S1330" i="6"/>
  <c r="Q1330" i="6"/>
  <c r="G1330" i="6"/>
  <c r="AA1329" i="6"/>
  <c r="W1329" i="6"/>
  <c r="Q1329" i="6"/>
  <c r="G1329" i="6"/>
  <c r="AA1328" i="6"/>
  <c r="W1328" i="6"/>
  <c r="Q1328" i="6"/>
  <c r="G1328" i="6"/>
  <c r="AA1327" i="6"/>
  <c r="W1327" i="6"/>
  <c r="Q1327" i="6"/>
  <c r="G1327" i="6"/>
  <c r="AA1326" i="6"/>
  <c r="W1326" i="6"/>
  <c r="Q1326" i="6"/>
  <c r="G1326" i="6"/>
  <c r="AA1325" i="6"/>
  <c r="W1325" i="6"/>
  <c r="Q1325" i="6"/>
  <c r="G1325" i="6"/>
  <c r="AA1324" i="6"/>
  <c r="W1324" i="6"/>
  <c r="Q1324" i="6"/>
  <c r="G1324" i="6"/>
  <c r="AA1323" i="6"/>
  <c r="W1323" i="6"/>
  <c r="Q1323" i="6"/>
  <c r="G1323" i="6"/>
  <c r="AA1322" i="6"/>
  <c r="W1322" i="6"/>
  <c r="Q1322" i="6"/>
  <c r="G1322" i="6"/>
  <c r="AA1321" i="6"/>
  <c r="W1321" i="6"/>
  <c r="Q1321" i="6"/>
  <c r="G1321" i="6"/>
  <c r="AA1320" i="6"/>
  <c r="W1320" i="6"/>
  <c r="S1320" i="6"/>
  <c r="Q1320" i="6"/>
  <c r="G1320" i="6"/>
  <c r="AA1319" i="6"/>
  <c r="W1319" i="6"/>
  <c r="S1319" i="6"/>
  <c r="Q1319" i="6"/>
  <c r="G1319" i="6"/>
  <c r="AA1318" i="6"/>
  <c r="W1318" i="6"/>
  <c r="S1318" i="6"/>
  <c r="Q1318" i="6"/>
  <c r="G1318" i="6"/>
  <c r="AA1317" i="6"/>
  <c r="W1317" i="6"/>
  <c r="Q1317" i="6"/>
  <c r="G1317" i="6"/>
  <c r="AA1316" i="6"/>
  <c r="W1316" i="6"/>
  <c r="S1316" i="6"/>
  <c r="Q1316" i="6"/>
  <c r="G1316" i="6"/>
  <c r="AA1315" i="6"/>
  <c r="W1315" i="6"/>
  <c r="Q1315" i="6"/>
  <c r="G1315" i="6"/>
  <c r="AA1314" i="6"/>
  <c r="W1314" i="6"/>
  <c r="Q1314" i="6"/>
  <c r="G1314" i="6"/>
  <c r="AA1313" i="6"/>
  <c r="W1313" i="6"/>
  <c r="Q1313" i="6"/>
  <c r="G1313" i="6"/>
  <c r="AA1312" i="6"/>
  <c r="W1312" i="6"/>
  <c r="Q1312" i="6"/>
  <c r="G1312" i="6"/>
  <c r="AA1311" i="6"/>
  <c r="W1311" i="6"/>
  <c r="Q1311" i="6"/>
  <c r="G1311" i="6"/>
  <c r="AA1310" i="6"/>
  <c r="W1310" i="6"/>
  <c r="Q1310" i="6"/>
  <c r="G1310" i="6"/>
  <c r="AA1309" i="6"/>
  <c r="W1309" i="6"/>
  <c r="Q1309" i="6"/>
  <c r="G1309" i="6"/>
  <c r="AA1308" i="6"/>
  <c r="W1308" i="6"/>
  <c r="Q1308" i="6"/>
  <c r="G1308" i="6"/>
  <c r="AA1307" i="6"/>
  <c r="W1307" i="6"/>
  <c r="S1307" i="6"/>
  <c r="Q1307" i="6"/>
  <c r="G1307" i="6"/>
  <c r="AA1306" i="6"/>
  <c r="W1306" i="6"/>
  <c r="Q1306" i="6"/>
  <c r="G1306" i="6"/>
  <c r="AA1305" i="6"/>
  <c r="W1305" i="6"/>
  <c r="Q1305" i="6"/>
  <c r="G1305" i="6"/>
  <c r="AA1304" i="6"/>
  <c r="W1304" i="6"/>
  <c r="Q1304" i="6"/>
  <c r="G1304" i="6"/>
  <c r="AA1303" i="6"/>
  <c r="W1303" i="6"/>
  <c r="Q1303" i="6"/>
  <c r="G1303" i="6"/>
  <c r="AA1302" i="6"/>
  <c r="W1302" i="6"/>
  <c r="Q1302" i="6"/>
  <c r="G1302" i="6"/>
  <c r="AA1301" i="6"/>
  <c r="W1301" i="6"/>
  <c r="S1301" i="6"/>
  <c r="Q1301" i="6"/>
  <c r="G1301" i="6"/>
  <c r="AA1300" i="6"/>
  <c r="W1300" i="6"/>
  <c r="Q1300" i="6"/>
  <c r="G1300" i="6"/>
  <c r="AA1299" i="6"/>
  <c r="W1299" i="6"/>
  <c r="Q1299" i="6"/>
  <c r="G1299" i="6"/>
  <c r="AA1298" i="6"/>
  <c r="W1298" i="6"/>
  <c r="Q1298" i="6"/>
  <c r="G1298" i="6"/>
  <c r="AA1297" i="6"/>
  <c r="W1297" i="6"/>
  <c r="Q1297" i="6"/>
  <c r="G1297" i="6"/>
  <c r="AA1296" i="6"/>
  <c r="W1296" i="6"/>
  <c r="Q1296" i="6"/>
  <c r="G1296" i="6"/>
  <c r="AA1295" i="6"/>
  <c r="Y1295" i="6"/>
  <c r="W1295" i="6"/>
  <c r="Q1295" i="6"/>
  <c r="G1295" i="6"/>
  <c r="AA1294" i="6"/>
  <c r="Y1294" i="6"/>
  <c r="W1294" i="6"/>
  <c r="Q1294" i="6"/>
  <c r="G1294" i="6"/>
  <c r="AA1293" i="6"/>
  <c r="Y1293" i="6"/>
  <c r="W1293" i="6"/>
  <c r="Q1293" i="6"/>
  <c r="G1293" i="6"/>
  <c r="AA1292" i="6"/>
  <c r="Y1292" i="6"/>
  <c r="W1292" i="6"/>
  <c r="S1292" i="6"/>
  <c r="Q1292" i="6"/>
  <c r="G1292" i="6"/>
  <c r="AA1291" i="6"/>
  <c r="W1291" i="6"/>
  <c r="Q1291" i="6"/>
  <c r="G1291" i="6"/>
  <c r="AA1290" i="6"/>
  <c r="W1290" i="6"/>
  <c r="Q1290" i="6"/>
  <c r="G1290" i="6"/>
  <c r="AA1289" i="6"/>
  <c r="W1289" i="6"/>
  <c r="Q1289" i="6"/>
  <c r="G1289" i="6"/>
  <c r="AA1288" i="6"/>
  <c r="Y1288" i="6"/>
  <c r="W1288" i="6"/>
  <c r="S1288" i="6"/>
  <c r="Q1288" i="6"/>
  <c r="G1288" i="6"/>
  <c r="AA1287" i="6"/>
  <c r="W1287" i="6"/>
  <c r="Q1287" i="6"/>
  <c r="G1287" i="6"/>
  <c r="AA1286" i="6"/>
  <c r="W1286" i="6"/>
  <c r="Q1286" i="6"/>
  <c r="G1286" i="6"/>
  <c r="AA1285" i="6"/>
  <c r="W1285" i="6"/>
  <c r="S1285" i="6"/>
  <c r="Q1285" i="6"/>
  <c r="G1285" i="6"/>
  <c r="AA1284" i="6"/>
  <c r="W1284" i="6"/>
  <c r="Q1284" i="6"/>
  <c r="G1284" i="6"/>
  <c r="AA1283" i="6"/>
  <c r="W1283" i="6"/>
  <c r="Q1283" i="6"/>
  <c r="G1283" i="6"/>
  <c r="AA1282" i="6"/>
  <c r="W1282" i="6"/>
  <c r="Q1282" i="6"/>
  <c r="G1282" i="6"/>
  <c r="AA1281" i="6"/>
  <c r="W1281" i="6"/>
  <c r="Q1281" i="6"/>
  <c r="G1281" i="6"/>
  <c r="AA1280" i="6"/>
  <c r="W1280" i="6"/>
  <c r="Q1280" i="6"/>
  <c r="G1280" i="6"/>
  <c r="AA1279" i="6"/>
  <c r="W1279" i="6"/>
  <c r="Q1279" i="6"/>
  <c r="G1279" i="6"/>
  <c r="AA1278" i="6"/>
  <c r="W1278" i="6"/>
  <c r="S1278" i="6"/>
  <c r="Q1278" i="6"/>
  <c r="G1278" i="6"/>
  <c r="AA1277" i="6"/>
  <c r="W1277" i="6"/>
  <c r="Q1277" i="6"/>
  <c r="G1277" i="6"/>
  <c r="AA1276" i="6"/>
  <c r="W1276" i="6"/>
  <c r="Q1276" i="6"/>
  <c r="G1276" i="6"/>
  <c r="AA1275" i="6"/>
  <c r="W1275" i="6"/>
  <c r="Q1275" i="6"/>
  <c r="G1275" i="6"/>
  <c r="AA1274" i="6"/>
  <c r="Y1274" i="6"/>
  <c r="W1274" i="6"/>
  <c r="Q1274" i="6"/>
  <c r="G1274" i="6"/>
  <c r="AA1273" i="6"/>
  <c r="W1273" i="6"/>
  <c r="Q1273" i="6"/>
  <c r="G1273" i="6"/>
  <c r="AA1272" i="6"/>
  <c r="W1272" i="6"/>
  <c r="Q1272" i="6"/>
  <c r="G1272" i="6"/>
  <c r="AA1271" i="6"/>
  <c r="W1271" i="6"/>
  <c r="Q1271" i="6"/>
  <c r="G1271" i="6"/>
  <c r="AA1270" i="6"/>
  <c r="Y1270" i="6"/>
  <c r="W1270" i="6"/>
  <c r="S1270" i="6"/>
  <c r="Q1270" i="6"/>
  <c r="G1270" i="6"/>
  <c r="AA1269" i="6"/>
  <c r="W1269" i="6"/>
  <c r="Q1269" i="6"/>
  <c r="G1269" i="6"/>
  <c r="AA1268" i="6"/>
  <c r="W1268" i="6"/>
  <c r="Q1268" i="6"/>
  <c r="G1268" i="6"/>
  <c r="AA1267" i="6"/>
  <c r="W1267" i="6"/>
  <c r="Q1267" i="6"/>
  <c r="G1267" i="6"/>
  <c r="AA1266" i="6"/>
  <c r="W1266" i="6"/>
  <c r="S1266" i="6"/>
  <c r="Q1266" i="6"/>
  <c r="G1266" i="6"/>
  <c r="AA1265" i="6"/>
  <c r="W1265" i="6"/>
  <c r="Q1265" i="6"/>
  <c r="G1265" i="6"/>
  <c r="AA1264" i="6"/>
  <c r="W1264" i="6"/>
  <c r="Q1264" i="6"/>
  <c r="G1264" i="6"/>
  <c r="AA1263" i="6"/>
  <c r="W1263" i="6"/>
  <c r="Q1263" i="6"/>
  <c r="G1263" i="6"/>
  <c r="AA1262" i="6"/>
  <c r="W1262" i="6"/>
  <c r="Q1262" i="6"/>
  <c r="G1262" i="6"/>
  <c r="AA1261" i="6"/>
  <c r="W1261" i="6"/>
  <c r="Q1261" i="6"/>
  <c r="G1261" i="6"/>
  <c r="AA1260" i="6"/>
  <c r="W1260" i="6"/>
  <c r="Q1260" i="6"/>
  <c r="G1260" i="6"/>
  <c r="AA1259" i="6"/>
  <c r="W1259" i="6"/>
  <c r="S1259" i="6"/>
  <c r="Q1259" i="6"/>
  <c r="G1259" i="6"/>
  <c r="AA1258" i="6"/>
  <c r="W1258" i="6"/>
  <c r="Q1258" i="6"/>
  <c r="G1258" i="6"/>
  <c r="AA1257" i="6"/>
  <c r="W1257" i="6"/>
  <c r="Q1257" i="6"/>
  <c r="G1257" i="6"/>
  <c r="AA1256" i="6"/>
  <c r="W1256" i="6"/>
  <c r="Q1256" i="6"/>
  <c r="G1256" i="6"/>
  <c r="AA1255" i="6"/>
  <c r="W1255" i="6"/>
  <c r="Q1255" i="6"/>
  <c r="G1255" i="6"/>
  <c r="AA1254" i="6"/>
  <c r="W1254" i="6"/>
  <c r="Q1254" i="6"/>
  <c r="G1254" i="6"/>
  <c r="AA1253" i="6"/>
  <c r="W1253" i="6"/>
  <c r="Q1253" i="6"/>
  <c r="G1253" i="6"/>
  <c r="AA1252" i="6"/>
  <c r="W1252" i="6"/>
  <c r="Q1252" i="6"/>
  <c r="G1252" i="6"/>
  <c r="AA1251" i="6"/>
  <c r="W1251" i="6"/>
  <c r="Q1251" i="6"/>
  <c r="G1251" i="6"/>
  <c r="AA1250" i="6"/>
  <c r="W1250" i="6"/>
  <c r="S1250" i="6"/>
  <c r="Q1250" i="6"/>
  <c r="G1250" i="6"/>
  <c r="AA1249" i="6"/>
  <c r="W1249" i="6"/>
  <c r="Q1249" i="6"/>
  <c r="G1249" i="6"/>
  <c r="AA1248" i="6"/>
  <c r="W1248" i="6"/>
  <c r="Q1248" i="6"/>
  <c r="G1248" i="6"/>
  <c r="AA1247" i="6"/>
  <c r="W1247" i="6"/>
  <c r="S1247" i="6"/>
  <c r="Q1247" i="6"/>
  <c r="G1247" i="6"/>
  <c r="AA1246" i="6"/>
  <c r="W1246" i="6"/>
  <c r="Q1246" i="6"/>
  <c r="G1246" i="6"/>
  <c r="AA1245" i="6"/>
  <c r="W1245" i="6"/>
  <c r="Q1245" i="6"/>
  <c r="G1245" i="6"/>
  <c r="AA1244" i="6"/>
  <c r="W1244" i="6"/>
  <c r="Q1244" i="6"/>
  <c r="G1244" i="6"/>
  <c r="AA1243" i="6"/>
  <c r="W1243" i="6"/>
  <c r="Q1243" i="6"/>
  <c r="G1243" i="6"/>
  <c r="AA1242" i="6"/>
  <c r="W1242" i="6"/>
  <c r="Q1242" i="6"/>
  <c r="G1242" i="6"/>
  <c r="AA1241" i="6"/>
  <c r="W1241" i="6"/>
  <c r="Q1241" i="6"/>
  <c r="G1241" i="6"/>
  <c r="AA1240" i="6"/>
  <c r="W1240" i="6"/>
  <c r="Q1240" i="6"/>
  <c r="G1240" i="6"/>
  <c r="AA1239" i="6"/>
  <c r="W1239" i="6"/>
  <c r="Q1239" i="6"/>
  <c r="G1239" i="6"/>
  <c r="AA1238" i="6"/>
  <c r="W1238" i="6"/>
  <c r="Q1238" i="6"/>
  <c r="G1238" i="6"/>
  <c r="AA1237" i="6"/>
  <c r="W1237" i="6"/>
  <c r="S1237" i="6"/>
  <c r="Q1237" i="6"/>
  <c r="G1237" i="6"/>
  <c r="AA1236" i="6"/>
  <c r="W1236" i="6"/>
  <c r="Q1236" i="6"/>
  <c r="G1236" i="6"/>
  <c r="AA1235" i="6"/>
  <c r="W1235" i="6"/>
  <c r="Q1235" i="6"/>
  <c r="G1235" i="6"/>
  <c r="AA1234" i="6"/>
  <c r="W1234" i="6"/>
  <c r="Q1234" i="6"/>
  <c r="G1234" i="6"/>
  <c r="AA1233" i="6"/>
  <c r="W1233" i="6"/>
  <c r="Q1233" i="6"/>
  <c r="G1233" i="6"/>
  <c r="AA1232" i="6"/>
  <c r="Y1232" i="6"/>
  <c r="W1232" i="6"/>
  <c r="Q1232" i="6"/>
  <c r="G1232" i="6"/>
  <c r="AA1231" i="6"/>
  <c r="Y1231" i="6"/>
  <c r="W1231" i="6"/>
  <c r="Q1231" i="6"/>
  <c r="G1231" i="6"/>
  <c r="AA1230" i="6"/>
  <c r="Y1230" i="6"/>
  <c r="W1230" i="6"/>
  <c r="Q1230" i="6"/>
  <c r="G1230" i="6"/>
  <c r="AA1229" i="6"/>
  <c r="Y1229" i="6"/>
  <c r="W1229" i="6"/>
  <c r="Q1229" i="6"/>
  <c r="G1229" i="6"/>
  <c r="AA1228" i="6"/>
  <c r="Y1228" i="6"/>
  <c r="W1228" i="6"/>
  <c r="Q1228" i="6"/>
  <c r="G1228" i="6"/>
  <c r="AA1227" i="6"/>
  <c r="W1227" i="6"/>
  <c r="Q1227" i="6"/>
  <c r="G1227" i="6"/>
  <c r="AA1226" i="6"/>
  <c r="W1226" i="6"/>
  <c r="Q1226" i="6"/>
  <c r="G1226" i="6"/>
  <c r="AA1225" i="6"/>
  <c r="W1225" i="6"/>
  <c r="Q1225" i="6"/>
  <c r="G1225" i="6"/>
  <c r="AA1224" i="6"/>
  <c r="W1224" i="6"/>
  <c r="Q1224" i="6"/>
  <c r="G1224" i="6"/>
  <c r="AA1223" i="6"/>
  <c r="W1223" i="6"/>
  <c r="Q1223" i="6"/>
  <c r="G1223" i="6"/>
  <c r="AA1222" i="6"/>
  <c r="W1222" i="6"/>
  <c r="Q1222" i="6"/>
  <c r="G1222" i="6"/>
  <c r="AA1221" i="6"/>
  <c r="W1221" i="6"/>
  <c r="Q1221" i="6"/>
  <c r="G1221" i="6"/>
  <c r="AA1220" i="6"/>
  <c r="W1220" i="6"/>
  <c r="Q1220" i="6"/>
  <c r="G1220" i="6"/>
  <c r="AA1219" i="6"/>
  <c r="W1219" i="6"/>
  <c r="S1219" i="6"/>
  <c r="Q1219" i="6"/>
  <c r="G1219" i="6"/>
  <c r="AA1218" i="6"/>
  <c r="W1218" i="6"/>
  <c r="Q1218" i="6"/>
  <c r="G1218" i="6"/>
  <c r="AA1217" i="6"/>
  <c r="W1217" i="6"/>
  <c r="Q1217" i="6"/>
  <c r="G1217" i="6"/>
  <c r="AA1216" i="6"/>
  <c r="W1216" i="6"/>
  <c r="Q1216" i="6"/>
  <c r="G1216" i="6"/>
  <c r="AA1215" i="6"/>
  <c r="W1215" i="6"/>
  <c r="Q1215" i="6"/>
  <c r="G1215" i="6"/>
  <c r="AA1214" i="6"/>
  <c r="W1214" i="6"/>
  <c r="Q1214" i="6"/>
  <c r="G1214" i="6"/>
  <c r="AA1213" i="6"/>
  <c r="W1213" i="6"/>
  <c r="Q1213" i="6"/>
  <c r="G1213" i="6"/>
  <c r="AA1212" i="6"/>
  <c r="W1212" i="6"/>
  <c r="Q1212" i="6"/>
  <c r="G1212" i="6"/>
  <c r="AA1211" i="6"/>
  <c r="Y1211" i="6"/>
  <c r="W1211" i="6"/>
  <c r="Q1211" i="6"/>
  <c r="G1211" i="6"/>
  <c r="AA1210" i="6"/>
  <c r="Y1210" i="6"/>
  <c r="W1210" i="6"/>
  <c r="Q1210" i="6"/>
  <c r="G1210" i="6"/>
  <c r="AA1209" i="6"/>
  <c r="Y1209" i="6"/>
  <c r="W1209" i="6"/>
  <c r="S1209" i="6"/>
  <c r="Q1209" i="6"/>
  <c r="G1209" i="6"/>
  <c r="AA1208" i="6"/>
  <c r="W1208" i="6"/>
  <c r="Q1208" i="6"/>
  <c r="G1208" i="6"/>
  <c r="AA1207" i="6"/>
  <c r="W1207" i="6"/>
  <c r="Q1207" i="6"/>
  <c r="G1207" i="6"/>
  <c r="AA1206" i="6"/>
  <c r="W1206" i="6"/>
  <c r="Q1206" i="6"/>
  <c r="G1206" i="6"/>
  <c r="AA1205" i="6"/>
  <c r="W1205" i="6"/>
  <c r="Q1205" i="6"/>
  <c r="G1205" i="6"/>
  <c r="AA1204" i="6"/>
  <c r="W1204" i="6"/>
  <c r="Q1204" i="6"/>
  <c r="G1204" i="6"/>
  <c r="AA1203" i="6"/>
  <c r="W1203" i="6"/>
  <c r="Q1203" i="6"/>
  <c r="G1203" i="6"/>
  <c r="AA1202" i="6"/>
  <c r="W1202" i="6"/>
  <c r="Q1202" i="6"/>
  <c r="G1202" i="6"/>
  <c r="AA1201" i="6"/>
  <c r="W1201" i="6"/>
  <c r="Q1201" i="6"/>
  <c r="G1201" i="6"/>
  <c r="AA1200" i="6"/>
  <c r="W1200" i="6"/>
  <c r="Q1200" i="6"/>
  <c r="G1200" i="6"/>
  <c r="AA1199" i="6"/>
  <c r="W1199" i="6"/>
  <c r="Q1199" i="6"/>
  <c r="G1199" i="6"/>
  <c r="AA1198" i="6"/>
  <c r="W1198" i="6"/>
  <c r="Q1198" i="6"/>
  <c r="G1198" i="6"/>
  <c r="AA1197" i="6"/>
  <c r="W1197" i="6"/>
  <c r="Q1197" i="6"/>
  <c r="G1197" i="6"/>
  <c r="AA1196" i="6"/>
  <c r="W1196" i="6"/>
  <c r="Q1196" i="6"/>
  <c r="G1196" i="6"/>
  <c r="AA1195" i="6"/>
  <c r="W1195" i="6"/>
  <c r="Q1195" i="6"/>
  <c r="G1195" i="6"/>
  <c r="AA1194" i="6"/>
  <c r="W1194" i="6"/>
  <c r="Q1194" i="6"/>
  <c r="G1194" i="6"/>
  <c r="AA1193" i="6"/>
  <c r="W1193" i="6"/>
  <c r="Q1193" i="6"/>
  <c r="G1193" i="6"/>
  <c r="AA1192" i="6"/>
  <c r="W1192" i="6"/>
  <c r="Q1192" i="6"/>
  <c r="G1192" i="6"/>
  <c r="AA1191" i="6"/>
  <c r="W1191" i="6"/>
  <c r="Q1191" i="6"/>
  <c r="G1191" i="6"/>
  <c r="AA1190" i="6"/>
  <c r="W1190" i="6"/>
  <c r="Q1190" i="6"/>
  <c r="G1190" i="6"/>
  <c r="AA1189" i="6"/>
  <c r="W1189" i="6"/>
  <c r="Q1189" i="6"/>
  <c r="G1189" i="6"/>
  <c r="AA1188" i="6"/>
  <c r="Y1188" i="6"/>
  <c r="W1188" i="6"/>
  <c r="Q1188" i="6"/>
  <c r="G1188" i="6"/>
  <c r="AA1187" i="6"/>
  <c r="Y1187" i="6"/>
  <c r="W1187" i="6"/>
  <c r="Q1187" i="6"/>
  <c r="G1187" i="6"/>
  <c r="AA1186" i="6"/>
  <c r="Y1186" i="6"/>
  <c r="W1186" i="6"/>
  <c r="Q1186" i="6"/>
  <c r="G1186" i="6"/>
  <c r="AA1185" i="6"/>
  <c r="Y1185" i="6"/>
  <c r="W1185" i="6"/>
  <c r="Q1185" i="6"/>
  <c r="G1185" i="6"/>
  <c r="AA1184" i="6"/>
  <c r="Y1184" i="6"/>
  <c r="W1184" i="6"/>
  <c r="Q1184" i="6"/>
  <c r="G1184" i="6"/>
  <c r="AA1183" i="6"/>
  <c r="Y1183" i="6"/>
  <c r="W1183" i="6"/>
  <c r="Q1183" i="6"/>
  <c r="G1183" i="6"/>
  <c r="AA1182" i="6"/>
  <c r="Y1182" i="6"/>
  <c r="W1182" i="6"/>
  <c r="Q1182" i="6"/>
  <c r="G1182" i="6"/>
  <c r="AA1181" i="6"/>
  <c r="Y1181" i="6"/>
  <c r="W1181" i="6"/>
  <c r="Q1181" i="6"/>
  <c r="G1181" i="6"/>
  <c r="AA1180" i="6"/>
  <c r="Y1180" i="6"/>
  <c r="W1180" i="6"/>
  <c r="Q1180" i="6"/>
  <c r="G1180" i="6"/>
  <c r="AA1179" i="6"/>
  <c r="Y1179" i="6"/>
  <c r="W1179" i="6"/>
  <c r="Q1179" i="6"/>
  <c r="G1179" i="6"/>
  <c r="AA1178" i="6"/>
  <c r="Y1178" i="6"/>
  <c r="W1178" i="6"/>
  <c r="Q1178" i="6"/>
  <c r="G1178" i="6"/>
  <c r="AA1177" i="6"/>
  <c r="Y1177" i="6"/>
  <c r="W1177" i="6"/>
  <c r="Q1177" i="6"/>
  <c r="G1177" i="6"/>
  <c r="AA1176" i="6"/>
  <c r="W1176" i="6"/>
  <c r="Q1176" i="6"/>
  <c r="G1176" i="6"/>
  <c r="AA1175" i="6"/>
  <c r="Y1175" i="6"/>
  <c r="W1175" i="6"/>
  <c r="Q1175" i="6"/>
  <c r="G1175" i="6"/>
  <c r="AA1174" i="6"/>
  <c r="Y1174" i="6"/>
  <c r="W1174" i="6"/>
  <c r="Q1174" i="6"/>
  <c r="G1174" i="6"/>
  <c r="AA1173" i="6"/>
  <c r="W1173" i="6"/>
  <c r="Q1173" i="6"/>
  <c r="G1173" i="6"/>
  <c r="AA1172" i="6"/>
  <c r="W1172" i="6"/>
  <c r="Q1172" i="6"/>
  <c r="G1172" i="6"/>
  <c r="AA1171" i="6"/>
  <c r="Y1171" i="6"/>
  <c r="W1171" i="6"/>
  <c r="Q1171" i="6"/>
  <c r="G1171" i="6"/>
  <c r="AA1170" i="6"/>
  <c r="W1170" i="6"/>
  <c r="S1170" i="6"/>
  <c r="Q1170" i="6"/>
  <c r="G1170" i="6"/>
  <c r="AA1169" i="6"/>
  <c r="W1169" i="6"/>
  <c r="Q1169" i="6"/>
  <c r="G1169" i="6"/>
  <c r="AA1168" i="6"/>
  <c r="W1168" i="6"/>
  <c r="Q1168" i="6"/>
  <c r="G1168" i="6"/>
  <c r="AA1167" i="6"/>
  <c r="W1167" i="6"/>
  <c r="Q1167" i="6"/>
  <c r="G1167" i="6"/>
  <c r="AA1166" i="6"/>
  <c r="W1166" i="6"/>
  <c r="Q1166" i="6"/>
  <c r="G1166" i="6"/>
  <c r="AA1165" i="6"/>
  <c r="W1165" i="6"/>
  <c r="Q1165" i="6"/>
  <c r="G1165" i="6"/>
  <c r="AA1164" i="6"/>
  <c r="W1164" i="6"/>
  <c r="Q1164" i="6"/>
  <c r="G1164" i="6"/>
  <c r="AA1163" i="6"/>
  <c r="W1163" i="6"/>
  <c r="Q1163" i="6"/>
  <c r="G1163" i="6"/>
  <c r="AA1162" i="6"/>
  <c r="W1162" i="6"/>
  <c r="Q1162" i="6"/>
  <c r="G1162" i="6"/>
  <c r="AA1161" i="6"/>
  <c r="W1161" i="6"/>
  <c r="Q1161" i="6"/>
  <c r="G1161" i="6"/>
  <c r="AA1160" i="6"/>
  <c r="W1160" i="6"/>
  <c r="Q1160" i="6"/>
  <c r="G1160" i="6"/>
  <c r="AA1159" i="6"/>
  <c r="W1159" i="6"/>
  <c r="Q1159" i="6"/>
  <c r="G1159" i="6"/>
  <c r="AA1158" i="6"/>
  <c r="W1158" i="6"/>
  <c r="Q1158" i="6"/>
  <c r="G1158" i="6"/>
  <c r="AA1157" i="6"/>
  <c r="Y1157" i="6"/>
  <c r="W1157" i="6"/>
  <c r="S1157" i="6"/>
  <c r="Q1157" i="6"/>
  <c r="G1157" i="6"/>
  <c r="AA1156" i="6"/>
  <c r="Y1156" i="6"/>
  <c r="W1156" i="6"/>
  <c r="S1156" i="6"/>
  <c r="Q1156" i="6"/>
  <c r="G1156" i="6"/>
  <c r="AA1155" i="6"/>
  <c r="W1155" i="6"/>
  <c r="Q1155" i="6"/>
  <c r="G1155" i="6"/>
  <c r="AA1154" i="6"/>
  <c r="W1154" i="6"/>
  <c r="Q1154" i="6"/>
  <c r="G1154" i="6"/>
  <c r="AA1153" i="6"/>
  <c r="W1153" i="6"/>
  <c r="Q1153" i="6"/>
  <c r="G1153" i="6"/>
  <c r="AA1152" i="6"/>
  <c r="Y1152" i="6"/>
  <c r="W1152" i="6"/>
  <c r="Q1152" i="6"/>
  <c r="G1152" i="6"/>
  <c r="AA1151" i="6"/>
  <c r="W1151" i="6"/>
  <c r="Q1151" i="6"/>
  <c r="G1151" i="6"/>
  <c r="AA1150" i="6"/>
  <c r="W1150" i="6"/>
  <c r="S1150" i="6"/>
  <c r="Q1150" i="6"/>
  <c r="G1150" i="6"/>
  <c r="AA1149" i="6"/>
  <c r="W1149" i="6"/>
  <c r="Q1149" i="6"/>
  <c r="G1149" i="6"/>
  <c r="AA1148" i="6"/>
  <c r="Y1148" i="6"/>
  <c r="W1148" i="6"/>
  <c r="S1148" i="6"/>
  <c r="Q1148" i="6"/>
  <c r="G1148" i="6"/>
  <c r="AA1147" i="6"/>
  <c r="W1147" i="6"/>
  <c r="Q1147" i="6"/>
  <c r="G1147" i="6"/>
  <c r="AA1146" i="6"/>
  <c r="W1146" i="6"/>
  <c r="Q1146" i="6"/>
  <c r="G1146" i="6"/>
  <c r="AA1145" i="6"/>
  <c r="Y1145" i="6"/>
  <c r="W1145" i="6"/>
  <c r="Q1145" i="6"/>
  <c r="G1145" i="6"/>
  <c r="AA1144" i="6"/>
  <c r="W1144" i="6"/>
  <c r="Q1144" i="6"/>
  <c r="G1144" i="6"/>
  <c r="AA1143" i="6"/>
  <c r="Y1143" i="6"/>
  <c r="W1143" i="6"/>
  <c r="Q1143" i="6"/>
  <c r="G1143" i="6"/>
  <c r="AA1142" i="6"/>
  <c r="W1142" i="6"/>
  <c r="Q1142" i="6"/>
  <c r="G1142" i="6"/>
  <c r="AA1141" i="6"/>
  <c r="Y1141" i="6"/>
  <c r="W1141" i="6"/>
  <c r="S1141" i="6"/>
  <c r="Q1141" i="6"/>
  <c r="G1141" i="6"/>
  <c r="AA1140" i="6"/>
  <c r="Y1140" i="6"/>
  <c r="W1140" i="6"/>
  <c r="Q1140" i="6"/>
  <c r="G1140" i="6"/>
  <c r="AA1139" i="6"/>
  <c r="Y1139" i="6"/>
  <c r="W1139" i="6"/>
  <c r="S1139" i="6"/>
  <c r="Q1139" i="6"/>
  <c r="G1139" i="6"/>
  <c r="AA1138" i="6"/>
  <c r="Y1138" i="6"/>
  <c r="W1138" i="6"/>
  <c r="Q1138" i="6"/>
  <c r="G1138" i="6"/>
  <c r="AA1137" i="6"/>
  <c r="Y1137" i="6"/>
  <c r="W1137" i="6"/>
  <c r="Q1137" i="6"/>
  <c r="G1137" i="6"/>
  <c r="AA1136" i="6"/>
  <c r="Y1136" i="6"/>
  <c r="W1136" i="6"/>
  <c r="Q1136" i="6"/>
  <c r="G1136" i="6"/>
  <c r="AA1135" i="6"/>
  <c r="Y1135" i="6"/>
  <c r="W1135" i="6"/>
  <c r="Q1135" i="6"/>
  <c r="G1135" i="6"/>
  <c r="AA1134" i="6"/>
  <c r="Y1134" i="6"/>
  <c r="W1134" i="6"/>
  <c r="S1134" i="6"/>
  <c r="Q1134" i="6"/>
  <c r="G1134" i="6"/>
  <c r="AA1133" i="6"/>
  <c r="Y1133" i="6"/>
  <c r="W1133" i="6"/>
  <c r="Q1133" i="6"/>
  <c r="G1133" i="6"/>
  <c r="AA1132" i="6"/>
  <c r="Y1132" i="6"/>
  <c r="W1132" i="6"/>
  <c r="Q1132" i="6"/>
  <c r="G1132" i="6"/>
  <c r="AA1131" i="6"/>
  <c r="Y1131" i="6"/>
  <c r="W1131" i="6"/>
  <c r="S1131" i="6"/>
  <c r="Q1131" i="6"/>
  <c r="G1131" i="6"/>
  <c r="AA1130" i="6"/>
  <c r="W1130" i="6"/>
  <c r="S1130" i="6"/>
  <c r="Q1130" i="6"/>
  <c r="G1130" i="6"/>
  <c r="AA1129" i="6"/>
  <c r="W1129" i="6"/>
  <c r="Q1129" i="6"/>
  <c r="G1129" i="6"/>
  <c r="AA1128" i="6"/>
  <c r="W1128" i="6"/>
  <c r="Q1128" i="6"/>
  <c r="G1128" i="6"/>
  <c r="AA1127" i="6"/>
  <c r="W1127" i="6"/>
  <c r="S1127" i="6"/>
  <c r="Q1127" i="6"/>
  <c r="G1127" i="6"/>
  <c r="AA1126" i="6"/>
  <c r="W1126" i="6"/>
  <c r="S1126" i="6"/>
  <c r="Q1126" i="6"/>
  <c r="G1126" i="6"/>
  <c r="AA1125" i="6"/>
  <c r="W1125" i="6"/>
  <c r="Q1125" i="6"/>
  <c r="G1125" i="6"/>
  <c r="AA1124" i="6"/>
  <c r="W1124" i="6"/>
  <c r="S1124" i="6"/>
  <c r="Q1124" i="6"/>
  <c r="G1124" i="6"/>
  <c r="AA1123" i="6"/>
  <c r="W1123" i="6"/>
  <c r="Q1123" i="6"/>
  <c r="G1123" i="6"/>
  <c r="AA1122" i="6"/>
  <c r="W1122" i="6"/>
  <c r="Q1122" i="6"/>
  <c r="G1122" i="6"/>
  <c r="AA1121" i="6"/>
  <c r="W1121" i="6"/>
  <c r="S1121" i="6"/>
  <c r="Q1121" i="6"/>
  <c r="G1121" i="6"/>
  <c r="AA1120" i="6"/>
  <c r="W1120" i="6"/>
  <c r="Q1120" i="6"/>
  <c r="G1120" i="6"/>
  <c r="AA1119" i="6"/>
  <c r="Y1119" i="6"/>
  <c r="W1119" i="6"/>
  <c r="S1119" i="6"/>
  <c r="Q1119" i="6"/>
  <c r="G1119" i="6"/>
  <c r="AA1118" i="6"/>
  <c r="W1118" i="6"/>
  <c r="Q1118" i="6"/>
  <c r="G1118" i="6"/>
  <c r="AA1117" i="6"/>
  <c r="W1117" i="6"/>
  <c r="Q1117" i="6"/>
  <c r="G1117" i="6"/>
  <c r="AA1116" i="6"/>
  <c r="W1116" i="6"/>
  <c r="Q1116" i="6"/>
  <c r="G1116" i="6"/>
  <c r="AA1115" i="6"/>
  <c r="W1115" i="6"/>
  <c r="Q1115" i="6"/>
  <c r="G1115" i="6"/>
  <c r="AA1114" i="6"/>
  <c r="W1114" i="6"/>
  <c r="Q1114" i="6"/>
  <c r="G1114" i="6"/>
  <c r="AA1113" i="6"/>
  <c r="W1113" i="6"/>
  <c r="Q1113" i="6"/>
  <c r="G1113" i="6"/>
  <c r="AA1112" i="6"/>
  <c r="Y1112" i="6"/>
  <c r="W1112" i="6"/>
  <c r="Q1112" i="6"/>
  <c r="G1112" i="6"/>
  <c r="AA1111" i="6"/>
  <c r="W1111" i="6"/>
  <c r="Q1111" i="6"/>
  <c r="G1111" i="6"/>
  <c r="AA1110" i="6"/>
  <c r="W1110" i="6"/>
  <c r="S1110" i="6"/>
  <c r="Q1110" i="6"/>
  <c r="G1110" i="6"/>
  <c r="AA1109" i="6"/>
  <c r="Y1109" i="6"/>
  <c r="W1109" i="6"/>
  <c r="S1109" i="6"/>
  <c r="Q1109" i="6"/>
  <c r="G1109" i="6"/>
  <c r="AA1108" i="6"/>
  <c r="Y1108" i="6"/>
  <c r="W1108" i="6"/>
  <c r="Q1108" i="6"/>
  <c r="G1108" i="6"/>
  <c r="AA1107" i="6"/>
  <c r="W1107" i="6"/>
  <c r="S1107" i="6"/>
  <c r="Q1107" i="6"/>
  <c r="G1107" i="6"/>
  <c r="AA1106" i="6"/>
  <c r="W1106" i="6"/>
  <c r="Q1106" i="6"/>
  <c r="G1106" i="6"/>
  <c r="AA1105" i="6"/>
  <c r="Y1105" i="6"/>
  <c r="W1105" i="6"/>
  <c r="S1105" i="6"/>
  <c r="Q1105" i="6"/>
  <c r="G1105" i="6"/>
  <c r="AA1104" i="6"/>
  <c r="W1104" i="6"/>
  <c r="S1104" i="6"/>
  <c r="Q1104" i="6"/>
  <c r="G1104" i="6"/>
  <c r="AA1103" i="6"/>
  <c r="W1103" i="6"/>
  <c r="Q1103" i="6"/>
  <c r="G1103" i="6"/>
  <c r="AA1102" i="6"/>
  <c r="Y1102" i="6"/>
  <c r="W1102" i="6"/>
  <c r="Q1102" i="6"/>
  <c r="G1102" i="6"/>
  <c r="AA1101" i="6"/>
  <c r="W1101" i="6"/>
  <c r="Q1101" i="6"/>
  <c r="G1101" i="6"/>
  <c r="AA1100" i="6"/>
  <c r="W1100" i="6"/>
  <c r="Q1100" i="6"/>
  <c r="G1100" i="6"/>
  <c r="AA1099" i="6"/>
  <c r="W1099" i="6"/>
  <c r="Q1099" i="6"/>
  <c r="G1099" i="6"/>
  <c r="AA1098" i="6"/>
  <c r="W1098" i="6"/>
  <c r="Q1098" i="6"/>
  <c r="G1098" i="6"/>
  <c r="AA1097" i="6"/>
  <c r="W1097" i="6"/>
  <c r="Q1097" i="6"/>
  <c r="G1097" i="6"/>
  <c r="AA1096" i="6"/>
  <c r="W1096" i="6"/>
  <c r="Q1096" i="6"/>
  <c r="G1096" i="6"/>
  <c r="AA1095" i="6"/>
  <c r="W1095" i="6"/>
  <c r="Q1095" i="6"/>
  <c r="G1095" i="6"/>
  <c r="AA1094" i="6"/>
  <c r="Y1094" i="6"/>
  <c r="W1094" i="6"/>
  <c r="Q1094" i="6"/>
  <c r="G1094" i="6"/>
  <c r="AA1093" i="6"/>
  <c r="Y1093" i="6"/>
  <c r="W1093" i="6"/>
  <c r="S1093" i="6"/>
  <c r="Q1093" i="6"/>
  <c r="G1093" i="6"/>
  <c r="AA1092" i="6"/>
  <c r="Y1092" i="6"/>
  <c r="W1092" i="6"/>
  <c r="Q1092" i="6"/>
  <c r="G1092" i="6"/>
  <c r="AA1091" i="6"/>
  <c r="Y1091" i="6"/>
  <c r="W1091" i="6"/>
  <c r="S1091" i="6"/>
  <c r="Q1091" i="6"/>
  <c r="G1091" i="6"/>
  <c r="AA1090" i="6"/>
  <c r="Y1090" i="6"/>
  <c r="W1090" i="6"/>
  <c r="Q1090" i="6"/>
  <c r="G1090" i="6"/>
  <c r="AA1089" i="6"/>
  <c r="Y1089" i="6"/>
  <c r="W1089" i="6"/>
  <c r="Q1089" i="6"/>
  <c r="G1089" i="6"/>
  <c r="AA1088" i="6"/>
  <c r="Y1088" i="6"/>
  <c r="W1088" i="6"/>
  <c r="Q1088" i="6"/>
  <c r="G1088" i="6"/>
  <c r="AA1087" i="6"/>
  <c r="Y1087" i="6"/>
  <c r="W1087" i="6"/>
  <c r="S1087" i="6"/>
  <c r="Q1087" i="6"/>
  <c r="G1087" i="6"/>
  <c r="AA1086" i="6"/>
  <c r="Y1086" i="6"/>
  <c r="W1086" i="6"/>
  <c r="Q1086" i="6"/>
  <c r="G1086" i="6"/>
  <c r="AA1085" i="6"/>
  <c r="Y1085" i="6"/>
  <c r="W1085" i="6"/>
  <c r="S1085" i="6"/>
  <c r="Q1085" i="6"/>
  <c r="G1085" i="6"/>
  <c r="AA1084" i="6"/>
  <c r="W1084" i="6"/>
  <c r="Q1084" i="6"/>
  <c r="G1084" i="6"/>
  <c r="AA1083" i="6"/>
  <c r="Y1083" i="6"/>
  <c r="W1083" i="6"/>
  <c r="Q1083" i="6"/>
  <c r="G1083" i="6"/>
  <c r="AA1082" i="6"/>
  <c r="Y1082" i="6"/>
  <c r="W1082" i="6"/>
  <c r="Q1082" i="6"/>
  <c r="G1082" i="6"/>
  <c r="AA1081" i="6"/>
  <c r="W1081" i="6"/>
  <c r="S1081" i="6"/>
  <c r="Q1081" i="6"/>
  <c r="G1081" i="6"/>
  <c r="AA1080" i="6"/>
  <c r="W1080" i="6"/>
  <c r="Q1080" i="6"/>
  <c r="G1080" i="6"/>
  <c r="AA1079" i="6"/>
  <c r="W1079" i="6"/>
  <c r="Q1079" i="6"/>
  <c r="G1079" i="6"/>
  <c r="AA1078" i="6"/>
  <c r="Y1078" i="6"/>
  <c r="W1078" i="6"/>
  <c r="Q1078" i="6"/>
  <c r="G1078" i="6"/>
  <c r="AA1077" i="6"/>
  <c r="W1077" i="6"/>
  <c r="Q1077" i="6"/>
  <c r="G1077" i="6"/>
  <c r="AA1076" i="6"/>
  <c r="W1076" i="6"/>
  <c r="S1076" i="6"/>
  <c r="Q1076" i="6"/>
  <c r="G1076" i="6"/>
  <c r="AA1075" i="6"/>
  <c r="Y1075" i="6"/>
  <c r="W1075" i="6"/>
  <c r="Q1075" i="6"/>
  <c r="G1075" i="6"/>
  <c r="AA1074" i="6"/>
  <c r="W1074" i="6"/>
  <c r="Q1074" i="6"/>
  <c r="G1074" i="6"/>
  <c r="AA1073" i="6"/>
  <c r="W1073" i="6"/>
  <c r="Q1073" i="6"/>
  <c r="G1073" i="6"/>
  <c r="AA1072" i="6"/>
  <c r="W1072" i="6"/>
  <c r="S1072" i="6"/>
  <c r="Q1072" i="6"/>
  <c r="G1072" i="6"/>
  <c r="AA1071" i="6"/>
  <c r="Y1071" i="6"/>
  <c r="W1071" i="6"/>
  <c r="S1071" i="6"/>
  <c r="Q1071" i="6"/>
  <c r="G1071" i="6"/>
  <c r="AA1070" i="6"/>
  <c r="W1070" i="6"/>
  <c r="Q1070" i="6"/>
  <c r="G1070" i="6"/>
  <c r="AA1069" i="6"/>
  <c r="W1069" i="6"/>
  <c r="Q1069" i="6"/>
  <c r="G1069" i="6"/>
  <c r="AA1068" i="6"/>
  <c r="W1068" i="6"/>
  <c r="S1068" i="6"/>
  <c r="Q1068" i="6"/>
  <c r="G1068" i="6"/>
  <c r="AA1067" i="6"/>
  <c r="W1067" i="6"/>
  <c r="Q1067" i="6"/>
  <c r="G1067" i="6"/>
  <c r="AA1066" i="6"/>
  <c r="W1066" i="6"/>
  <c r="Q1066" i="6"/>
  <c r="G1066" i="6"/>
  <c r="AA1065" i="6"/>
  <c r="W1065" i="6"/>
  <c r="Q1065" i="6"/>
  <c r="G1065" i="6"/>
  <c r="AA1064" i="6"/>
  <c r="W1064" i="6"/>
  <c r="Q1064" i="6"/>
  <c r="G1064" i="6"/>
  <c r="AA1063" i="6"/>
  <c r="W1063" i="6"/>
  <c r="Q1063" i="6"/>
  <c r="G1063" i="6"/>
  <c r="AA1062" i="6"/>
  <c r="W1062" i="6"/>
  <c r="Q1062" i="6"/>
  <c r="G1062" i="6"/>
  <c r="AA1061" i="6"/>
  <c r="W1061" i="6"/>
  <c r="Q1061" i="6"/>
  <c r="G1061" i="6"/>
  <c r="AA1060" i="6"/>
  <c r="W1060" i="6"/>
  <c r="Q1060" i="6"/>
  <c r="G1060" i="6"/>
  <c r="AA1059" i="6"/>
  <c r="W1059" i="6"/>
  <c r="Q1059" i="6"/>
  <c r="G1059" i="6"/>
  <c r="AA1058" i="6"/>
  <c r="W1058" i="6"/>
  <c r="Q1058" i="6"/>
  <c r="G1058" i="6"/>
  <c r="AA1057" i="6"/>
  <c r="W1057" i="6"/>
  <c r="Q1057" i="6"/>
  <c r="G1057" i="6"/>
  <c r="AA1056" i="6"/>
  <c r="W1056" i="6"/>
  <c r="Q1056" i="6"/>
  <c r="G1056" i="6"/>
  <c r="AA1055" i="6"/>
  <c r="W1055" i="6"/>
  <c r="Q1055" i="6"/>
  <c r="G1055" i="6"/>
  <c r="AA1054" i="6"/>
  <c r="W1054" i="6"/>
  <c r="Q1054" i="6"/>
  <c r="G1054" i="6"/>
  <c r="AA1053" i="6"/>
  <c r="W1053" i="6"/>
  <c r="Q1053" i="6"/>
  <c r="G1053" i="6"/>
  <c r="AA1052" i="6"/>
  <c r="W1052" i="6"/>
  <c r="S1052" i="6"/>
  <c r="Q1052" i="6"/>
  <c r="G1052" i="6"/>
  <c r="AA1051" i="6"/>
  <c r="W1051" i="6"/>
  <c r="Q1051" i="6"/>
  <c r="G1051" i="6"/>
  <c r="AA1050" i="6"/>
  <c r="W1050" i="6"/>
  <c r="Q1050" i="6"/>
  <c r="G1050" i="6"/>
  <c r="AA1049" i="6"/>
  <c r="W1049" i="6"/>
  <c r="Q1049" i="6"/>
  <c r="G1049" i="6"/>
  <c r="AA1048" i="6"/>
  <c r="W1048" i="6"/>
  <c r="Q1048" i="6"/>
  <c r="G1048" i="6"/>
  <c r="AA1047" i="6"/>
  <c r="W1047" i="6"/>
  <c r="Q1047" i="6"/>
  <c r="G1047" i="6"/>
  <c r="AA1046" i="6"/>
  <c r="W1046" i="6"/>
  <c r="Q1046" i="6"/>
  <c r="G1046" i="6"/>
  <c r="AA1045" i="6"/>
  <c r="W1045" i="6"/>
  <c r="Q1045" i="6"/>
  <c r="G1045" i="6"/>
  <c r="AA1044" i="6"/>
  <c r="W1044" i="6"/>
  <c r="Q1044" i="6"/>
  <c r="G1044" i="6"/>
  <c r="AA1043" i="6"/>
  <c r="W1043" i="6"/>
  <c r="Q1043" i="6"/>
  <c r="G1043" i="6"/>
  <c r="AA1042" i="6"/>
  <c r="W1042" i="6"/>
  <c r="Q1042" i="6"/>
  <c r="G1042" i="6"/>
  <c r="AA1041" i="6"/>
  <c r="W1041" i="6"/>
  <c r="Q1041" i="6"/>
  <c r="G1041" i="6"/>
  <c r="AA1040" i="6"/>
  <c r="W1040" i="6"/>
  <c r="Q1040" i="6"/>
  <c r="G1040" i="6"/>
  <c r="AA1039" i="6"/>
  <c r="W1039" i="6"/>
  <c r="Q1039" i="6"/>
  <c r="G1039" i="6"/>
  <c r="AA1038" i="6"/>
  <c r="W1038" i="6"/>
  <c r="Q1038" i="6"/>
  <c r="G1038" i="6"/>
  <c r="AA1037" i="6"/>
  <c r="W1037" i="6"/>
  <c r="Q1037" i="6"/>
  <c r="G1037" i="6"/>
  <c r="AA1036" i="6"/>
  <c r="W1036" i="6"/>
  <c r="Q1036" i="6"/>
  <c r="G1036" i="6"/>
  <c r="AA1035" i="6"/>
  <c r="Y1035" i="6"/>
  <c r="W1035" i="6"/>
  <c r="Q1035" i="6"/>
  <c r="G1035" i="6"/>
  <c r="AA1034" i="6"/>
  <c r="W1034" i="6"/>
  <c r="Q1034" i="6"/>
  <c r="G1034" i="6"/>
  <c r="AA1033" i="6"/>
  <c r="W1033" i="6"/>
  <c r="Q1033" i="6"/>
  <c r="G1033" i="6"/>
  <c r="AA1032" i="6"/>
  <c r="W1032" i="6"/>
  <c r="Q1032" i="6"/>
  <c r="G1032" i="6"/>
  <c r="AA1031" i="6"/>
  <c r="W1031" i="6"/>
  <c r="Q1031" i="6"/>
  <c r="G1031" i="6"/>
  <c r="AA1030" i="6"/>
  <c r="W1030" i="6"/>
  <c r="Q1030" i="6"/>
  <c r="G1030" i="6"/>
  <c r="AA1029" i="6"/>
  <c r="W1029" i="6"/>
  <c r="Q1029" i="6"/>
  <c r="G1029" i="6"/>
  <c r="AA1028" i="6"/>
  <c r="Y1028" i="6"/>
  <c r="W1028" i="6"/>
  <c r="S1028" i="6"/>
  <c r="Q1028" i="6"/>
  <c r="G1028" i="6"/>
  <c r="AA1027" i="6"/>
  <c r="W1027" i="6"/>
  <c r="Q1027" i="6"/>
  <c r="G1027" i="6"/>
  <c r="AA1026" i="6"/>
  <c r="W1026" i="6"/>
  <c r="Q1026" i="6"/>
  <c r="G1026" i="6"/>
  <c r="AA1025" i="6"/>
  <c r="W1025" i="6"/>
  <c r="Q1025" i="6"/>
  <c r="G1025" i="6"/>
  <c r="AA1024" i="6"/>
  <c r="W1024" i="6"/>
  <c r="Q1024" i="6"/>
  <c r="G1024" i="6"/>
  <c r="AA1023" i="6"/>
  <c r="W1023" i="6"/>
  <c r="Q1023" i="6"/>
  <c r="G1023" i="6"/>
  <c r="AA1022" i="6"/>
  <c r="W1022" i="6"/>
  <c r="Q1022" i="6"/>
  <c r="G1022" i="6"/>
  <c r="AA1021" i="6"/>
  <c r="W1021" i="6"/>
  <c r="Q1021" i="6"/>
  <c r="G1021" i="6"/>
  <c r="AA1020" i="6"/>
  <c r="W1020" i="6"/>
  <c r="Q1020" i="6"/>
  <c r="G1020" i="6"/>
  <c r="AA1019" i="6"/>
  <c r="W1019" i="6"/>
  <c r="Q1019" i="6"/>
  <c r="G1019" i="6"/>
  <c r="AA1018" i="6"/>
  <c r="W1018" i="6"/>
  <c r="Q1018" i="6"/>
  <c r="G1018" i="6"/>
  <c r="AA1017" i="6"/>
  <c r="W1017" i="6"/>
  <c r="Q1017" i="6"/>
  <c r="G1017" i="6"/>
  <c r="AA1016" i="6"/>
  <c r="W1016" i="6"/>
  <c r="Q1016" i="6"/>
  <c r="G1016" i="6"/>
  <c r="AA1015" i="6"/>
  <c r="W1015" i="6"/>
  <c r="Q1015" i="6"/>
  <c r="G1015" i="6"/>
  <c r="AA1014" i="6"/>
  <c r="W1014" i="6"/>
  <c r="Q1014" i="6"/>
  <c r="G1014" i="6"/>
  <c r="AA1013" i="6"/>
  <c r="W1013" i="6"/>
  <c r="Q1013" i="6"/>
  <c r="G1013" i="6"/>
  <c r="AA1012" i="6"/>
  <c r="W1012" i="6"/>
  <c r="S1012" i="6"/>
  <c r="Q1012" i="6"/>
  <c r="G1012" i="6"/>
  <c r="AA1011" i="6"/>
  <c r="W1011" i="6"/>
  <c r="Q1011" i="6"/>
  <c r="G1011" i="6"/>
  <c r="AA1010" i="6"/>
  <c r="W1010" i="6"/>
  <c r="Q1010" i="6"/>
  <c r="G1010" i="6"/>
  <c r="AA1009" i="6"/>
  <c r="W1009" i="6"/>
  <c r="Q1009" i="6"/>
  <c r="G1009" i="6"/>
  <c r="AA1008" i="6"/>
  <c r="W1008" i="6"/>
  <c r="S1008" i="6"/>
  <c r="Q1008" i="6"/>
  <c r="G1008" i="6"/>
  <c r="AA1007" i="6"/>
  <c r="W1007" i="6"/>
  <c r="Q1007" i="6"/>
  <c r="G1007" i="6"/>
  <c r="AA1006" i="6"/>
  <c r="W1006" i="6"/>
  <c r="Q1006" i="6"/>
  <c r="G1006" i="6"/>
  <c r="AA1005" i="6"/>
  <c r="W1005" i="6"/>
  <c r="Q1005" i="6"/>
  <c r="G1005" i="6"/>
  <c r="AA1004" i="6"/>
  <c r="W1004" i="6"/>
  <c r="Q1004" i="6"/>
  <c r="G1004" i="6"/>
  <c r="AA1003" i="6"/>
  <c r="W1003" i="6"/>
  <c r="Q1003" i="6"/>
  <c r="G1003" i="6"/>
  <c r="AA1002" i="6"/>
  <c r="Y1002" i="6"/>
  <c r="W1002" i="6"/>
  <c r="Q1002" i="6"/>
  <c r="G1002" i="6"/>
  <c r="AA1001" i="6"/>
  <c r="W1001" i="6"/>
  <c r="Q1001" i="6"/>
  <c r="G1001" i="6"/>
  <c r="AA1000" i="6"/>
  <c r="W1000" i="6"/>
  <c r="Q1000" i="6"/>
  <c r="G1000" i="6"/>
  <c r="AA999" i="6"/>
  <c r="W999" i="6"/>
  <c r="Q999" i="6"/>
  <c r="G999" i="6"/>
  <c r="AA998" i="6"/>
  <c r="W998" i="6"/>
  <c r="Q998" i="6"/>
  <c r="G998" i="6"/>
  <c r="AA997" i="6"/>
  <c r="W997" i="6"/>
  <c r="Q997" i="6"/>
  <c r="G997" i="6"/>
  <c r="AA996" i="6"/>
  <c r="W996" i="6"/>
  <c r="Q996" i="6"/>
  <c r="G996" i="6"/>
  <c r="AA995" i="6"/>
  <c r="Y995" i="6"/>
  <c r="W995" i="6"/>
  <c r="Q995" i="6"/>
  <c r="G995" i="6"/>
  <c r="AA994" i="6"/>
  <c r="Y994" i="6"/>
  <c r="W994" i="6"/>
  <c r="S994" i="6"/>
  <c r="Q994" i="6"/>
  <c r="G994" i="6"/>
  <c r="AA993" i="6"/>
  <c r="Y993" i="6"/>
  <c r="W993" i="6"/>
  <c r="Q993" i="6"/>
  <c r="G993" i="6"/>
  <c r="AA992" i="6"/>
  <c r="Y992" i="6"/>
  <c r="W992" i="6"/>
  <c r="Q992" i="6"/>
  <c r="G992" i="6"/>
  <c r="AA991" i="6"/>
  <c r="W991" i="6"/>
  <c r="Q991" i="6"/>
  <c r="G991" i="6"/>
  <c r="AA990" i="6"/>
  <c r="W990" i="6"/>
  <c r="Q990" i="6"/>
  <c r="G990" i="6"/>
  <c r="AA989" i="6"/>
  <c r="W989" i="6"/>
  <c r="Q989" i="6"/>
  <c r="G989" i="6"/>
  <c r="AA988" i="6"/>
  <c r="W988" i="6"/>
  <c r="Q988" i="6"/>
  <c r="G988" i="6"/>
  <c r="AA987" i="6"/>
  <c r="Y987" i="6"/>
  <c r="W987" i="6"/>
  <c r="S987" i="6"/>
  <c r="Q987" i="6"/>
  <c r="G987" i="6"/>
  <c r="AA986" i="6"/>
  <c r="W986" i="6"/>
  <c r="Q986" i="6"/>
  <c r="G986" i="6"/>
  <c r="AA985" i="6"/>
  <c r="W985" i="6"/>
  <c r="Q985" i="6"/>
  <c r="G985" i="6"/>
  <c r="AA984" i="6"/>
  <c r="W984" i="6"/>
  <c r="Q984" i="6"/>
  <c r="G984" i="6"/>
  <c r="AA983" i="6"/>
  <c r="W983" i="6"/>
  <c r="Q983" i="6"/>
  <c r="G983" i="6"/>
  <c r="AA982" i="6"/>
  <c r="W982" i="6"/>
  <c r="Q982" i="6"/>
  <c r="G982" i="6"/>
  <c r="AA981" i="6"/>
  <c r="W981" i="6"/>
  <c r="Q981" i="6"/>
  <c r="G981" i="6"/>
  <c r="AA980" i="6"/>
  <c r="W980" i="6"/>
  <c r="Q980" i="6"/>
  <c r="G980" i="6"/>
  <c r="AA979" i="6"/>
  <c r="W979" i="6"/>
  <c r="Q979" i="6"/>
  <c r="G979" i="6"/>
  <c r="AA978" i="6"/>
  <c r="W978" i="6"/>
  <c r="Q978" i="6"/>
  <c r="G978" i="6"/>
  <c r="AA977" i="6"/>
  <c r="W977" i="6"/>
  <c r="Q977" i="6"/>
  <c r="G977" i="6"/>
  <c r="AA976" i="6"/>
  <c r="W976" i="6"/>
  <c r="Q976" i="6"/>
  <c r="G976" i="6"/>
  <c r="AA975" i="6"/>
  <c r="W975" i="6"/>
  <c r="Q975" i="6"/>
  <c r="G975" i="6"/>
  <c r="AA974" i="6"/>
  <c r="W974" i="6"/>
  <c r="Q974" i="6"/>
  <c r="G974" i="6"/>
  <c r="AA973" i="6"/>
  <c r="W973" i="6"/>
  <c r="Q973" i="6"/>
  <c r="G973" i="6"/>
  <c r="AA972" i="6"/>
  <c r="W972" i="6"/>
  <c r="Q972" i="6"/>
  <c r="G972" i="6"/>
  <c r="AA971" i="6"/>
  <c r="W971" i="6"/>
  <c r="Q971" i="6"/>
  <c r="G971" i="6"/>
  <c r="AA970" i="6"/>
  <c r="Y970" i="6"/>
  <c r="W970" i="6"/>
  <c r="S970" i="6"/>
  <c r="Q970" i="6"/>
  <c r="G970" i="6"/>
  <c r="AA969" i="6"/>
  <c r="W969" i="6"/>
  <c r="Q969" i="6"/>
  <c r="G969" i="6"/>
  <c r="AA968" i="6"/>
  <c r="W968" i="6"/>
  <c r="Q968" i="6"/>
  <c r="G968" i="6"/>
  <c r="AA967" i="6"/>
  <c r="W967" i="6"/>
  <c r="Q967" i="6"/>
  <c r="G967" i="6"/>
  <c r="AA966" i="6"/>
  <c r="W966" i="6"/>
  <c r="Q966" i="6"/>
  <c r="G966" i="6"/>
  <c r="AA965" i="6"/>
  <c r="W965" i="6"/>
  <c r="Q965" i="6"/>
  <c r="G965" i="6"/>
  <c r="AA964" i="6"/>
  <c r="W964" i="6"/>
  <c r="Q964" i="6"/>
  <c r="G964" i="6"/>
  <c r="AA963" i="6"/>
  <c r="W963" i="6"/>
  <c r="Q963" i="6"/>
  <c r="G963" i="6"/>
  <c r="AA962" i="6"/>
  <c r="W962" i="6"/>
  <c r="Q962" i="6"/>
  <c r="G962" i="6"/>
  <c r="AA961" i="6"/>
  <c r="W961" i="6"/>
  <c r="Q961" i="6"/>
  <c r="G961" i="6"/>
  <c r="AA960" i="6"/>
  <c r="W960" i="6"/>
  <c r="Q960" i="6"/>
  <c r="G960" i="6"/>
  <c r="AA959" i="6"/>
  <c r="W959" i="6"/>
  <c r="Q959" i="6"/>
  <c r="G959" i="6"/>
  <c r="AA958" i="6"/>
  <c r="Y958" i="6"/>
  <c r="W958" i="6"/>
  <c r="Q958" i="6"/>
  <c r="G958" i="6"/>
  <c r="AA957" i="6"/>
  <c r="Y957" i="6"/>
  <c r="W957" i="6"/>
  <c r="Q957" i="6"/>
  <c r="G957" i="6"/>
  <c r="AA956" i="6"/>
  <c r="Y956" i="6"/>
  <c r="W956" i="6"/>
  <c r="Q956" i="6"/>
  <c r="G956" i="6"/>
  <c r="AA955" i="6"/>
  <c r="Y955" i="6"/>
  <c r="W955" i="6"/>
  <c r="Q955" i="6"/>
  <c r="G955" i="6"/>
  <c r="AA954" i="6"/>
  <c r="Y954" i="6"/>
  <c r="W954" i="6"/>
  <c r="S954" i="6"/>
  <c r="Q954" i="6"/>
  <c r="G954" i="6"/>
  <c r="AA953" i="6"/>
  <c r="W953" i="6"/>
  <c r="S953" i="6"/>
  <c r="Q953" i="6"/>
  <c r="G953" i="6"/>
  <c r="AA952" i="6"/>
  <c r="W952" i="6"/>
  <c r="S952" i="6"/>
  <c r="Q952" i="6"/>
  <c r="G952" i="6"/>
  <c r="AA951" i="6"/>
  <c r="W951" i="6"/>
  <c r="Q951" i="6"/>
  <c r="G951" i="6"/>
  <c r="AA950" i="6"/>
  <c r="W950" i="6"/>
  <c r="Q950" i="6"/>
  <c r="G950" i="6"/>
  <c r="AA949" i="6"/>
  <c r="W949" i="6"/>
  <c r="Q949" i="6"/>
  <c r="G949" i="6"/>
  <c r="AA948" i="6"/>
  <c r="W948" i="6"/>
  <c r="Q948" i="6"/>
  <c r="G948" i="6"/>
  <c r="AA947" i="6"/>
  <c r="W947" i="6"/>
  <c r="S947" i="6"/>
  <c r="Q947" i="6"/>
  <c r="G947" i="6"/>
  <c r="AA946" i="6"/>
  <c r="W946" i="6"/>
  <c r="Q946" i="6"/>
  <c r="G946" i="6"/>
  <c r="AA945" i="6"/>
  <c r="W945" i="6"/>
  <c r="Q945" i="6"/>
  <c r="G945" i="6"/>
  <c r="AA944" i="6"/>
  <c r="W944" i="6"/>
  <c r="Q944" i="6"/>
  <c r="G944" i="6"/>
  <c r="AA943" i="6"/>
  <c r="W943" i="6"/>
  <c r="Q943" i="6"/>
  <c r="G943" i="6"/>
  <c r="AA942" i="6"/>
  <c r="W942" i="6"/>
  <c r="Q942" i="6"/>
  <c r="G942" i="6"/>
  <c r="AA941" i="6"/>
  <c r="W941" i="6"/>
  <c r="Q941" i="6"/>
  <c r="G941" i="6"/>
  <c r="AA940" i="6"/>
  <c r="W940" i="6"/>
  <c r="Q940" i="6"/>
  <c r="G940" i="6"/>
  <c r="AA939" i="6"/>
  <c r="W939" i="6"/>
  <c r="Q939" i="6"/>
  <c r="G939" i="6"/>
  <c r="AA938" i="6"/>
  <c r="W938" i="6"/>
  <c r="Q938" i="6"/>
  <c r="G938" i="6"/>
  <c r="AA937" i="6"/>
  <c r="W937" i="6"/>
  <c r="Q937" i="6"/>
  <c r="G937" i="6"/>
  <c r="AA936" i="6"/>
  <c r="W936" i="6"/>
  <c r="Q936" i="6"/>
  <c r="G936" i="6"/>
  <c r="AA935" i="6"/>
  <c r="W935" i="6"/>
  <c r="Q935" i="6"/>
  <c r="G935" i="6"/>
  <c r="AA934" i="6"/>
  <c r="W934" i="6"/>
  <c r="S934" i="6"/>
  <c r="Q934" i="6"/>
  <c r="G934" i="6"/>
  <c r="AA933" i="6"/>
  <c r="Y933" i="6"/>
  <c r="W933" i="6"/>
  <c r="Q933" i="6"/>
  <c r="G933" i="6"/>
  <c r="AA932" i="6"/>
  <c r="W932" i="6"/>
  <c r="Q932" i="6"/>
  <c r="G932" i="6"/>
  <c r="AA931" i="6"/>
  <c r="W931" i="6"/>
  <c r="Q931" i="6"/>
  <c r="G931" i="6"/>
  <c r="AA930" i="6"/>
  <c r="W930" i="6"/>
  <c r="Q930" i="6"/>
  <c r="G930" i="6"/>
  <c r="AA929" i="6"/>
  <c r="W929" i="6"/>
  <c r="Q929" i="6"/>
  <c r="G929" i="6"/>
  <c r="AA928" i="6"/>
  <c r="W928" i="6"/>
  <c r="Q928" i="6"/>
  <c r="G928" i="6"/>
  <c r="AA927" i="6"/>
  <c r="W927" i="6"/>
  <c r="Q927" i="6"/>
  <c r="G927" i="6"/>
  <c r="AA926" i="6"/>
  <c r="W926" i="6"/>
  <c r="Q926" i="6"/>
  <c r="G926" i="6"/>
  <c r="AA925" i="6"/>
  <c r="W925" i="6"/>
  <c r="Q925" i="6"/>
  <c r="G925" i="6"/>
  <c r="AA924" i="6"/>
  <c r="Y924" i="6"/>
  <c r="W924" i="6"/>
  <c r="Q924" i="6"/>
  <c r="G924" i="6"/>
  <c r="AA923" i="6"/>
  <c r="W923" i="6"/>
  <c r="Q923" i="6"/>
  <c r="G923" i="6"/>
  <c r="AA922" i="6"/>
  <c r="W922" i="6"/>
  <c r="Q922" i="6"/>
  <c r="G922" i="6"/>
  <c r="AA921" i="6"/>
  <c r="W921" i="6"/>
  <c r="Q921" i="6"/>
  <c r="G921" i="6"/>
  <c r="AA920" i="6"/>
  <c r="W920" i="6"/>
  <c r="Q920" i="6"/>
  <c r="G920" i="6"/>
  <c r="AA919" i="6"/>
  <c r="W919" i="6"/>
  <c r="Q919" i="6"/>
  <c r="G919" i="6"/>
  <c r="AA918" i="6"/>
  <c r="W918" i="6"/>
  <c r="Q918" i="6"/>
  <c r="G918" i="6"/>
  <c r="AA917" i="6"/>
  <c r="W917" i="6"/>
  <c r="Q917" i="6"/>
  <c r="G917" i="6"/>
  <c r="AA916" i="6"/>
  <c r="W916" i="6"/>
  <c r="Q916" i="6"/>
  <c r="G916" i="6"/>
  <c r="AA915" i="6"/>
  <c r="W915" i="6"/>
  <c r="Q915" i="6"/>
  <c r="G915" i="6"/>
  <c r="AA914" i="6"/>
  <c r="W914" i="6"/>
  <c r="Q914" i="6"/>
  <c r="G914" i="6"/>
  <c r="AA913" i="6"/>
  <c r="W913" i="6"/>
  <c r="Q913" i="6"/>
  <c r="G913" i="6"/>
  <c r="AA912" i="6"/>
  <c r="W912" i="6"/>
  <c r="Q912" i="6"/>
  <c r="G912" i="6"/>
  <c r="AA911" i="6"/>
  <c r="W911" i="6"/>
  <c r="Q911" i="6"/>
  <c r="G911" i="6"/>
  <c r="AA910" i="6"/>
  <c r="W910" i="6"/>
  <c r="Q910" i="6"/>
  <c r="G910" i="6"/>
  <c r="AA909" i="6"/>
  <c r="W909" i="6"/>
  <c r="Q909" i="6"/>
  <c r="G909" i="6"/>
  <c r="AA908" i="6"/>
  <c r="W908" i="6"/>
  <c r="Q908" i="6"/>
  <c r="G908" i="6"/>
  <c r="AA907" i="6"/>
  <c r="W907" i="6"/>
  <c r="Q907" i="6"/>
  <c r="G907" i="6"/>
  <c r="AA906" i="6"/>
  <c r="W906" i="6"/>
  <c r="Q906" i="6"/>
  <c r="G906" i="6"/>
  <c r="AA905" i="6"/>
  <c r="W905" i="6"/>
  <c r="Q905" i="6"/>
  <c r="G905" i="6"/>
  <c r="AA904" i="6"/>
  <c r="W904" i="6"/>
  <c r="Q904" i="6"/>
  <c r="G904" i="6"/>
  <c r="AA903" i="6"/>
  <c r="W903" i="6"/>
  <c r="Q903" i="6"/>
  <c r="G903" i="6"/>
  <c r="AA902" i="6"/>
  <c r="W902" i="6"/>
  <c r="Q902" i="6"/>
  <c r="G902" i="6"/>
  <c r="AA901" i="6"/>
  <c r="W901" i="6"/>
  <c r="Q901" i="6"/>
  <c r="G901" i="6"/>
  <c r="AA900" i="6"/>
  <c r="W900" i="6"/>
  <c r="Q900" i="6"/>
  <c r="G900" i="6"/>
  <c r="AA899" i="6"/>
  <c r="Y899" i="6"/>
  <c r="W899" i="6"/>
  <c r="Q899" i="6"/>
  <c r="G899" i="6"/>
  <c r="AA898" i="6"/>
  <c r="Y898" i="6"/>
  <c r="W898" i="6"/>
  <c r="Q898" i="6"/>
  <c r="G898" i="6"/>
  <c r="AA897" i="6"/>
  <c r="Y897" i="6"/>
  <c r="W897" i="6"/>
  <c r="Q897" i="6"/>
  <c r="G897" i="6"/>
  <c r="AA896" i="6"/>
  <c r="Y896" i="6"/>
  <c r="W896" i="6"/>
  <c r="Q896" i="6"/>
  <c r="G896" i="6"/>
  <c r="AA895" i="6"/>
  <c r="Y895" i="6"/>
  <c r="W895" i="6"/>
  <c r="Q895" i="6"/>
  <c r="G895" i="6"/>
  <c r="AA894" i="6"/>
  <c r="Y894" i="6"/>
  <c r="W894" i="6"/>
  <c r="S894" i="6"/>
  <c r="Q894" i="6"/>
  <c r="G894" i="6"/>
  <c r="AA893" i="6"/>
  <c r="Y893" i="6"/>
  <c r="W893" i="6"/>
  <c r="Q893" i="6"/>
  <c r="G893" i="6"/>
  <c r="AA892" i="6"/>
  <c r="Y892" i="6"/>
  <c r="W892" i="6"/>
  <c r="Q892" i="6"/>
  <c r="G892" i="6"/>
  <c r="AA891" i="6"/>
  <c r="Y891" i="6"/>
  <c r="W891" i="6"/>
  <c r="Q891" i="6"/>
  <c r="G891" i="6"/>
  <c r="AA890" i="6"/>
  <c r="W890" i="6"/>
  <c r="S890" i="6"/>
  <c r="Q890" i="6"/>
  <c r="G890" i="6"/>
  <c r="AA889" i="6"/>
  <c r="W889" i="6"/>
  <c r="Q889" i="6"/>
  <c r="G889" i="6"/>
  <c r="AA888" i="6"/>
  <c r="W888" i="6"/>
  <c r="Q888" i="6"/>
  <c r="G888" i="6"/>
  <c r="AA887" i="6"/>
  <c r="W887" i="6"/>
  <c r="Q887" i="6"/>
  <c r="G887" i="6"/>
  <c r="AA886" i="6"/>
  <c r="W886" i="6"/>
  <c r="S886" i="6"/>
  <c r="Q886" i="6"/>
  <c r="G886" i="6"/>
  <c r="AA885" i="6"/>
  <c r="W885" i="6"/>
  <c r="Q885" i="6"/>
  <c r="G885" i="6"/>
  <c r="AA884" i="6"/>
  <c r="W884" i="6"/>
  <c r="Q884" i="6"/>
  <c r="G884" i="6"/>
  <c r="AA883" i="6"/>
  <c r="W883" i="6"/>
  <c r="Q883" i="6"/>
  <c r="G883" i="6"/>
  <c r="AA882" i="6"/>
  <c r="W882" i="6"/>
  <c r="Q882" i="6"/>
  <c r="G882" i="6"/>
  <c r="AA881" i="6"/>
  <c r="Y881" i="6"/>
  <c r="W881" i="6"/>
  <c r="S881" i="6"/>
  <c r="Q881" i="6"/>
  <c r="G881" i="6"/>
  <c r="AA880" i="6"/>
  <c r="W880" i="6"/>
  <c r="Q880" i="6"/>
  <c r="G880" i="6"/>
  <c r="AA879" i="6"/>
  <c r="Y879" i="6"/>
  <c r="W879" i="6"/>
  <c r="Q879" i="6"/>
  <c r="G879" i="6"/>
  <c r="AA878" i="6"/>
  <c r="W878" i="6"/>
  <c r="S878" i="6"/>
  <c r="Q878" i="6"/>
  <c r="G878" i="6"/>
  <c r="AA877" i="6"/>
  <c r="W877" i="6"/>
  <c r="Q877" i="6"/>
  <c r="G877" i="6"/>
  <c r="AA876" i="6"/>
  <c r="W876" i="6"/>
  <c r="Q876" i="6"/>
  <c r="G876" i="6"/>
  <c r="AA875" i="6"/>
  <c r="W875" i="6"/>
  <c r="Q875" i="6"/>
  <c r="G875" i="6"/>
  <c r="AA874" i="6"/>
  <c r="W874" i="6"/>
  <c r="S874" i="6"/>
  <c r="Q874" i="6"/>
  <c r="G874" i="6"/>
  <c r="AA873" i="6"/>
  <c r="W873" i="6"/>
  <c r="Q873" i="6"/>
  <c r="G873" i="6"/>
  <c r="AA872" i="6"/>
  <c r="W872" i="6"/>
  <c r="Q872" i="6"/>
  <c r="G872" i="6"/>
  <c r="AA871" i="6"/>
  <c r="W871" i="6"/>
  <c r="Q871" i="6"/>
  <c r="G871" i="6"/>
  <c r="AA870" i="6"/>
  <c r="Y870" i="6"/>
  <c r="W870" i="6"/>
  <c r="S870" i="6"/>
  <c r="Q870" i="6"/>
  <c r="G870" i="6"/>
  <c r="AA869" i="6"/>
  <c r="W869" i="6"/>
  <c r="Q869" i="6"/>
  <c r="G869" i="6"/>
  <c r="AA868" i="6"/>
  <c r="W868" i="6"/>
  <c r="Q868" i="6"/>
  <c r="G868" i="6"/>
  <c r="AA867" i="6"/>
  <c r="W867" i="6"/>
  <c r="Q867" i="6"/>
  <c r="G867" i="6"/>
  <c r="AA866" i="6"/>
  <c r="W866" i="6"/>
  <c r="Q866" i="6"/>
  <c r="G866" i="6"/>
  <c r="AA865" i="6"/>
  <c r="W865" i="6"/>
  <c r="Q865" i="6"/>
  <c r="G865" i="6"/>
  <c r="AA864" i="6"/>
  <c r="W864" i="6"/>
  <c r="Q864" i="6"/>
  <c r="G864" i="6"/>
  <c r="AA863" i="6"/>
  <c r="W863" i="6"/>
  <c r="Q863" i="6"/>
  <c r="G863" i="6"/>
  <c r="AA862" i="6"/>
  <c r="W862" i="6"/>
  <c r="Q862" i="6"/>
  <c r="G862" i="6"/>
  <c r="AA861" i="6"/>
  <c r="W861" i="6"/>
  <c r="Q861" i="6"/>
  <c r="G861" i="6"/>
  <c r="AA860" i="6"/>
  <c r="W860" i="6"/>
  <c r="Q860" i="6"/>
  <c r="G860" i="6"/>
  <c r="AA859" i="6"/>
  <c r="W859" i="6"/>
  <c r="Q859" i="6"/>
  <c r="G859" i="6"/>
  <c r="AA858" i="6"/>
  <c r="W858" i="6"/>
  <c r="Q858" i="6"/>
  <c r="G858" i="6"/>
  <c r="AA857" i="6"/>
  <c r="W857" i="6"/>
  <c r="Q857" i="6"/>
  <c r="G857" i="6"/>
  <c r="AA856" i="6"/>
  <c r="W856" i="6"/>
  <c r="Q856" i="6"/>
  <c r="G856" i="6"/>
  <c r="AA855" i="6"/>
  <c r="W855" i="6"/>
  <c r="Q855" i="6"/>
  <c r="G855" i="6"/>
  <c r="AA854" i="6"/>
  <c r="W854" i="6"/>
  <c r="Q854" i="6"/>
  <c r="G854" i="6"/>
  <c r="AA853" i="6"/>
  <c r="W853" i="6"/>
  <c r="Q853" i="6"/>
  <c r="G853" i="6"/>
  <c r="AA852" i="6"/>
  <c r="W852" i="6"/>
  <c r="Q852" i="6"/>
  <c r="G852" i="6"/>
  <c r="AA851" i="6"/>
  <c r="W851" i="6"/>
  <c r="Q851" i="6"/>
  <c r="G851" i="6"/>
  <c r="AA850" i="6"/>
  <c r="W850" i="6"/>
  <c r="Q850" i="6"/>
  <c r="G850" i="6"/>
  <c r="AA849" i="6"/>
  <c r="W849" i="6"/>
  <c r="Q849" i="6"/>
  <c r="G849" i="6"/>
  <c r="AA848" i="6"/>
  <c r="W848" i="6"/>
  <c r="Q848" i="6"/>
  <c r="G848" i="6"/>
  <c r="AA847" i="6"/>
  <c r="W847" i="6"/>
  <c r="Q847" i="6"/>
  <c r="G847" i="6"/>
  <c r="AA846" i="6"/>
  <c r="Y846" i="6"/>
  <c r="W846" i="6"/>
  <c r="Q846" i="6"/>
  <c r="G846" i="6"/>
  <c r="AA845" i="6"/>
  <c r="Y845" i="6"/>
  <c r="W845" i="6"/>
  <c r="S845" i="6"/>
  <c r="Q845" i="6"/>
  <c r="G845" i="6"/>
  <c r="AA844" i="6"/>
  <c r="Y844" i="6"/>
  <c r="W844" i="6"/>
  <c r="Q844" i="6"/>
  <c r="G844" i="6"/>
  <c r="AA843" i="6"/>
  <c r="Y843" i="6"/>
  <c r="W843" i="6"/>
  <c r="Q843" i="6"/>
  <c r="G843" i="6"/>
  <c r="AA842" i="6"/>
  <c r="Y842" i="6"/>
  <c r="W842" i="6"/>
  <c r="S842" i="6"/>
  <c r="Q842" i="6"/>
  <c r="G842" i="6"/>
  <c r="AA841" i="6"/>
  <c r="Y841" i="6"/>
  <c r="W841" i="6"/>
  <c r="Q841" i="6"/>
  <c r="G841" i="6"/>
  <c r="AA840" i="6"/>
  <c r="Y840" i="6"/>
  <c r="W840" i="6"/>
  <c r="Q840" i="6"/>
  <c r="G840" i="6"/>
  <c r="AA839" i="6"/>
  <c r="Y839" i="6"/>
  <c r="W839" i="6"/>
  <c r="Q839" i="6"/>
  <c r="G839" i="6"/>
  <c r="AA838" i="6"/>
  <c r="Y838" i="6"/>
  <c r="W838" i="6"/>
  <c r="Q838" i="6"/>
  <c r="G838" i="6"/>
  <c r="AA837" i="6"/>
  <c r="Y837" i="6"/>
  <c r="W837" i="6"/>
  <c r="Q837" i="6"/>
  <c r="G837" i="6"/>
  <c r="AA836" i="6"/>
  <c r="Y836" i="6"/>
  <c r="W836" i="6"/>
  <c r="S836" i="6"/>
  <c r="Q836" i="6"/>
  <c r="G836" i="6"/>
  <c r="AA835" i="6"/>
  <c r="Y835" i="6"/>
  <c r="W835" i="6"/>
  <c r="Q835" i="6"/>
  <c r="G835" i="6"/>
  <c r="AA834" i="6"/>
  <c r="Y834" i="6"/>
  <c r="W834" i="6"/>
  <c r="Q834" i="6"/>
  <c r="G834" i="6"/>
  <c r="AA833" i="6"/>
  <c r="W833" i="6"/>
  <c r="Q833" i="6"/>
  <c r="G833" i="6"/>
  <c r="AA832" i="6"/>
  <c r="W832" i="6"/>
  <c r="Q832" i="6"/>
  <c r="G832" i="6"/>
  <c r="AA831" i="6"/>
  <c r="W831" i="6"/>
  <c r="Q831" i="6"/>
  <c r="G831" i="6"/>
  <c r="AA830" i="6"/>
  <c r="W830" i="6"/>
  <c r="Q830" i="6"/>
  <c r="G830" i="6"/>
  <c r="AA829" i="6"/>
  <c r="W829" i="6"/>
  <c r="Q829" i="6"/>
  <c r="G829" i="6"/>
  <c r="AA828" i="6"/>
  <c r="W828" i="6"/>
  <c r="Q828" i="6"/>
  <c r="G828" i="6"/>
  <c r="AA827" i="6"/>
  <c r="W827" i="6"/>
  <c r="Q827" i="6"/>
  <c r="G827" i="6"/>
  <c r="AA826" i="6"/>
  <c r="W826" i="6"/>
  <c r="Q826" i="6"/>
  <c r="G826" i="6"/>
  <c r="AA825" i="6"/>
  <c r="W825" i="6"/>
  <c r="Q825" i="6"/>
  <c r="G825" i="6"/>
  <c r="AA824" i="6"/>
  <c r="Y824" i="6"/>
  <c r="W824" i="6"/>
  <c r="Q824" i="6"/>
  <c r="G824" i="6"/>
  <c r="AA823" i="6"/>
  <c r="W823" i="6"/>
  <c r="Q823" i="6"/>
  <c r="G823" i="6"/>
  <c r="AA822" i="6"/>
  <c r="W822" i="6"/>
  <c r="Q822" i="6"/>
  <c r="G822" i="6"/>
  <c r="AA821" i="6"/>
  <c r="W821" i="6"/>
  <c r="Q821" i="6"/>
  <c r="G821" i="6"/>
  <c r="AA820" i="6"/>
  <c r="W820" i="6"/>
  <c r="Q820" i="6"/>
  <c r="G820" i="6"/>
  <c r="AA819" i="6"/>
  <c r="W819" i="6"/>
  <c r="Q819" i="6"/>
  <c r="G819" i="6"/>
  <c r="AA818" i="6"/>
  <c r="W818" i="6"/>
  <c r="Q818" i="6"/>
  <c r="G818" i="6"/>
  <c r="AA817" i="6"/>
  <c r="W817" i="6"/>
  <c r="Q817" i="6"/>
  <c r="G817" i="6"/>
  <c r="AA816" i="6"/>
  <c r="W816" i="6"/>
  <c r="Q816" i="6"/>
  <c r="G816" i="6"/>
  <c r="AA815" i="6"/>
  <c r="W815" i="6"/>
  <c r="Q815" i="6"/>
  <c r="G815" i="6"/>
  <c r="AA814" i="6"/>
  <c r="W814" i="6"/>
  <c r="S814" i="6"/>
  <c r="Q814" i="6"/>
  <c r="G814" i="6"/>
  <c r="AA813" i="6"/>
  <c r="W813" i="6"/>
  <c r="Q813" i="6"/>
  <c r="G813" i="6"/>
  <c r="AA812" i="6"/>
  <c r="W812" i="6"/>
  <c r="Q812" i="6"/>
  <c r="G812" i="6"/>
  <c r="AA811" i="6"/>
  <c r="W811" i="6"/>
  <c r="Q811" i="6"/>
  <c r="G811" i="6"/>
  <c r="AA810" i="6"/>
  <c r="W810" i="6"/>
  <c r="Q810" i="6"/>
  <c r="G810" i="6"/>
  <c r="AA809" i="6"/>
  <c r="W809" i="6"/>
  <c r="Q809" i="6"/>
  <c r="G809" i="6"/>
  <c r="AA808" i="6"/>
  <c r="W808" i="6"/>
  <c r="Q808" i="6"/>
  <c r="G808" i="6"/>
  <c r="AA807" i="6"/>
  <c r="W807" i="6"/>
  <c r="Q807" i="6"/>
  <c r="G807" i="6"/>
  <c r="AA806" i="6"/>
  <c r="W806" i="6"/>
  <c r="Q806" i="6"/>
  <c r="G806" i="6"/>
  <c r="AA805" i="6"/>
  <c r="W805" i="6"/>
  <c r="S805" i="6"/>
  <c r="Q805" i="6"/>
  <c r="G805" i="6"/>
  <c r="AA804" i="6"/>
  <c r="W804" i="6"/>
  <c r="Q804" i="6"/>
  <c r="G804" i="6"/>
  <c r="AA803" i="6"/>
  <c r="W803" i="6"/>
  <c r="S803" i="6"/>
  <c r="Q803" i="6"/>
  <c r="G803" i="6"/>
  <c r="AA802" i="6"/>
  <c r="W802" i="6"/>
  <c r="Q802" i="6"/>
  <c r="G802" i="6"/>
  <c r="AA801" i="6"/>
  <c r="W801" i="6"/>
  <c r="Q801" i="6"/>
  <c r="G801" i="6"/>
  <c r="AA800" i="6"/>
  <c r="Y800" i="6"/>
  <c r="W800" i="6"/>
  <c r="S800" i="6"/>
  <c r="Q800" i="6"/>
  <c r="G800" i="6"/>
  <c r="AA799" i="6"/>
  <c r="W799" i="6"/>
  <c r="Q799" i="6"/>
  <c r="G799" i="6"/>
  <c r="AA798" i="6"/>
  <c r="W798" i="6"/>
  <c r="Q798" i="6"/>
  <c r="G798" i="6"/>
  <c r="AA797" i="6"/>
  <c r="W797" i="6"/>
  <c r="Q797" i="6"/>
  <c r="G797" i="6"/>
  <c r="AA796" i="6"/>
  <c r="W796" i="6"/>
  <c r="Q796" i="6"/>
  <c r="G796" i="6"/>
  <c r="AA795" i="6"/>
  <c r="W795" i="6"/>
  <c r="Q795" i="6"/>
  <c r="G795" i="6"/>
  <c r="AA794" i="6"/>
  <c r="W794" i="6"/>
  <c r="Q794" i="6"/>
  <c r="G794" i="6"/>
  <c r="AA793" i="6"/>
  <c r="W793" i="6"/>
  <c r="S793" i="6"/>
  <c r="Q793" i="6"/>
  <c r="G793" i="6"/>
  <c r="AA792" i="6"/>
  <c r="W792" i="6"/>
  <c r="Q792" i="6"/>
  <c r="G792" i="6"/>
  <c r="AA791" i="6"/>
  <c r="W791" i="6"/>
  <c r="Q791" i="6"/>
  <c r="G791" i="6"/>
  <c r="AA790" i="6"/>
  <c r="Y790" i="6"/>
  <c r="W790" i="6"/>
  <c r="Q790" i="6"/>
  <c r="G790" i="6"/>
  <c r="AA789" i="6"/>
  <c r="W789" i="6"/>
  <c r="Q789" i="6"/>
  <c r="G789" i="6"/>
  <c r="AA788" i="6"/>
  <c r="W788" i="6"/>
  <c r="S788" i="6"/>
  <c r="Q788" i="6"/>
  <c r="G788" i="6"/>
  <c r="AA787" i="6"/>
  <c r="W787" i="6"/>
  <c r="Q787" i="6"/>
  <c r="G787" i="6"/>
  <c r="AA786" i="6"/>
  <c r="W786" i="6"/>
  <c r="Q786" i="6"/>
  <c r="G786" i="6"/>
  <c r="AA785" i="6"/>
  <c r="W785" i="6"/>
  <c r="Q785" i="6"/>
  <c r="G785" i="6"/>
  <c r="AA784" i="6"/>
  <c r="W784" i="6"/>
  <c r="Q784" i="6"/>
  <c r="G784" i="6"/>
  <c r="AA783" i="6"/>
  <c r="W783" i="6"/>
  <c r="Q783" i="6"/>
  <c r="G783" i="6"/>
  <c r="AA782" i="6"/>
  <c r="W782" i="6"/>
  <c r="Q782" i="6"/>
  <c r="G782" i="6"/>
  <c r="AA781" i="6"/>
  <c r="W781" i="6"/>
  <c r="Q781" i="6"/>
  <c r="G781" i="6"/>
  <c r="AA780" i="6"/>
  <c r="W780" i="6"/>
  <c r="Q780" i="6"/>
  <c r="G780" i="6"/>
  <c r="AA779" i="6"/>
  <c r="W779" i="6"/>
  <c r="S779" i="6"/>
  <c r="Q779" i="6"/>
  <c r="G779" i="6"/>
  <c r="AA778" i="6"/>
  <c r="W778" i="6"/>
  <c r="Q778" i="6"/>
  <c r="G778" i="6"/>
  <c r="AA777" i="6"/>
  <c r="W777" i="6"/>
  <c r="Q777" i="6"/>
  <c r="G777" i="6"/>
  <c r="AA776" i="6"/>
  <c r="W776" i="6"/>
  <c r="Q776" i="6"/>
  <c r="G776" i="6"/>
  <c r="AA775" i="6"/>
  <c r="W775" i="6"/>
  <c r="Q775" i="6"/>
  <c r="G775" i="6"/>
  <c r="AA774" i="6"/>
  <c r="W774" i="6"/>
  <c r="Q774" i="6"/>
  <c r="G774" i="6"/>
  <c r="AA773" i="6"/>
  <c r="W773" i="6"/>
  <c r="Q773" i="6"/>
  <c r="G773" i="6"/>
  <c r="AA772" i="6"/>
  <c r="W772" i="6"/>
  <c r="Q772" i="6"/>
  <c r="G772" i="6"/>
  <c r="AA771" i="6"/>
  <c r="W771" i="6"/>
  <c r="Q771" i="6"/>
  <c r="G771" i="6"/>
  <c r="AA770" i="6"/>
  <c r="W770" i="6"/>
  <c r="Q770" i="6"/>
  <c r="G770" i="6"/>
  <c r="AA769" i="6"/>
  <c r="W769" i="6"/>
  <c r="Q769" i="6"/>
  <c r="G769" i="6"/>
  <c r="AA768" i="6"/>
  <c r="W768" i="6"/>
  <c r="Q768" i="6"/>
  <c r="G768" i="6"/>
  <c r="AA767" i="6"/>
  <c r="W767" i="6"/>
  <c r="Q767" i="6"/>
  <c r="G767" i="6"/>
  <c r="AA766" i="6"/>
  <c r="W766" i="6"/>
  <c r="Q766" i="6"/>
  <c r="G766" i="6"/>
  <c r="AA765" i="6"/>
  <c r="W765" i="6"/>
  <c r="Q765" i="6"/>
  <c r="G765" i="6"/>
  <c r="AA764" i="6"/>
  <c r="W764" i="6"/>
  <c r="Q764" i="6"/>
  <c r="G764" i="6"/>
  <c r="AA763" i="6"/>
  <c r="W763" i="6"/>
  <c r="Q763" i="6"/>
  <c r="G763" i="6"/>
  <c r="AA762" i="6"/>
  <c r="W762" i="6"/>
  <c r="Q762" i="6"/>
  <c r="G762" i="6"/>
  <c r="AA761" i="6"/>
  <c r="W761" i="6"/>
  <c r="Q761" i="6"/>
  <c r="G761" i="6"/>
  <c r="AA760" i="6"/>
  <c r="W760" i="6"/>
  <c r="Q760" i="6"/>
  <c r="G760" i="6"/>
  <c r="AA759" i="6"/>
  <c r="W759" i="6"/>
  <c r="Q759" i="6"/>
  <c r="G759" i="6"/>
  <c r="AA758" i="6"/>
  <c r="W758" i="6"/>
  <c r="Q758" i="6"/>
  <c r="G758" i="6"/>
  <c r="AA757" i="6"/>
  <c r="W757" i="6"/>
  <c r="Q757" i="6"/>
  <c r="G757" i="6"/>
  <c r="AA756" i="6"/>
  <c r="W756" i="6"/>
  <c r="Q756" i="6"/>
  <c r="G756" i="6"/>
  <c r="AA755" i="6"/>
  <c r="W755" i="6"/>
  <c r="Q755" i="6"/>
  <c r="G755" i="6"/>
  <c r="AA754" i="6"/>
  <c r="W754" i="6"/>
  <c r="Q754" i="6"/>
  <c r="G754" i="6"/>
  <c r="AA753" i="6"/>
  <c r="W753" i="6"/>
  <c r="Q753" i="6"/>
  <c r="G753" i="6"/>
  <c r="AA752" i="6"/>
  <c r="W752" i="6"/>
  <c r="Q752" i="6"/>
  <c r="G752" i="6"/>
  <c r="AA751" i="6"/>
  <c r="W751" i="6"/>
  <c r="Q751" i="6"/>
  <c r="G751" i="6"/>
  <c r="AA750" i="6"/>
  <c r="W750" i="6"/>
  <c r="Q750" i="6"/>
  <c r="G750" i="6"/>
  <c r="AA749" i="6"/>
  <c r="W749" i="6"/>
  <c r="Q749" i="6"/>
  <c r="G749" i="6"/>
  <c r="AA748" i="6"/>
  <c r="Y748" i="6"/>
  <c r="W748" i="6"/>
  <c r="Q748" i="6"/>
  <c r="G748" i="6"/>
  <c r="AA747" i="6"/>
  <c r="Y747" i="6"/>
  <c r="W747" i="6"/>
  <c r="Q747" i="6"/>
  <c r="G747" i="6"/>
  <c r="AA746" i="6"/>
  <c r="Y746" i="6"/>
  <c r="W746" i="6"/>
  <c r="Q746" i="6"/>
  <c r="G746" i="6"/>
  <c r="AA745" i="6"/>
  <c r="Y745" i="6"/>
  <c r="W745" i="6"/>
  <c r="Q745" i="6"/>
  <c r="G745" i="6"/>
  <c r="AA744" i="6"/>
  <c r="Y744" i="6"/>
  <c r="W744" i="6"/>
  <c r="Q744" i="6"/>
  <c r="G744" i="6"/>
  <c r="AA743" i="6"/>
  <c r="W743" i="6"/>
  <c r="S743" i="6"/>
  <c r="Q743" i="6"/>
  <c r="G743" i="6"/>
  <c r="AA742" i="6"/>
  <c r="W742" i="6"/>
  <c r="Q742" i="6"/>
  <c r="G742" i="6"/>
  <c r="AA741" i="6"/>
  <c r="W741" i="6"/>
  <c r="Q741" i="6"/>
  <c r="G741" i="6"/>
  <c r="AA740" i="6"/>
  <c r="W740" i="6"/>
  <c r="Q740" i="6"/>
  <c r="G740" i="6"/>
  <c r="AA739" i="6"/>
  <c r="W739" i="6"/>
  <c r="Q739" i="6"/>
  <c r="G739" i="6"/>
  <c r="AA738" i="6"/>
  <c r="W738" i="6"/>
  <c r="S738" i="6"/>
  <c r="Q738" i="6"/>
  <c r="G738" i="6"/>
  <c r="AA737" i="6"/>
  <c r="Y737" i="6"/>
  <c r="W737" i="6"/>
  <c r="S737" i="6"/>
  <c r="Q737" i="6"/>
  <c r="G737" i="6"/>
  <c r="AA736" i="6"/>
  <c r="W736" i="6"/>
  <c r="Q736" i="6"/>
  <c r="G736" i="6"/>
  <c r="AA735" i="6"/>
  <c r="W735" i="6"/>
  <c r="Q735" i="6"/>
  <c r="G735" i="6"/>
  <c r="AA734" i="6"/>
  <c r="W734" i="6"/>
  <c r="S734" i="6"/>
  <c r="Q734" i="6"/>
  <c r="G734" i="6"/>
  <c r="AA733" i="6"/>
  <c r="W733" i="6"/>
  <c r="Q733" i="6"/>
  <c r="G733" i="6"/>
  <c r="AA732" i="6"/>
  <c r="W732" i="6"/>
  <c r="Q732" i="6"/>
  <c r="G732" i="6"/>
  <c r="AA731" i="6"/>
  <c r="W731" i="6"/>
  <c r="S731" i="6"/>
  <c r="Q731" i="6"/>
  <c r="G731" i="6"/>
  <c r="AA730" i="6"/>
  <c r="W730" i="6"/>
  <c r="Q730" i="6"/>
  <c r="G730" i="6"/>
  <c r="AA729" i="6"/>
  <c r="W729" i="6"/>
  <c r="Q729" i="6"/>
  <c r="G729" i="6"/>
  <c r="AA728" i="6"/>
  <c r="W728" i="6"/>
  <c r="Q728" i="6"/>
  <c r="G728" i="6"/>
  <c r="AA727" i="6"/>
  <c r="W727" i="6"/>
  <c r="Q727" i="6"/>
  <c r="G727" i="6"/>
  <c r="AA726" i="6"/>
  <c r="Y726" i="6"/>
  <c r="W726" i="6"/>
  <c r="S726" i="6"/>
  <c r="Q726" i="6"/>
  <c r="G726" i="6"/>
  <c r="AA725" i="6"/>
  <c r="Y725" i="6"/>
  <c r="W725" i="6"/>
  <c r="Q725" i="6"/>
  <c r="G725" i="6"/>
  <c r="AA724" i="6"/>
  <c r="Y724" i="6"/>
  <c r="W724" i="6"/>
  <c r="S724" i="6"/>
  <c r="Q724" i="6"/>
  <c r="G724" i="6"/>
  <c r="AA723" i="6"/>
  <c r="Y723" i="6"/>
  <c r="W723" i="6"/>
  <c r="Q723" i="6"/>
  <c r="G723" i="6"/>
  <c r="AA722" i="6"/>
  <c r="Y722" i="6"/>
  <c r="W722" i="6"/>
  <c r="Q722" i="6"/>
  <c r="G722" i="6"/>
  <c r="AA721" i="6"/>
  <c r="Y721" i="6"/>
  <c r="W721" i="6"/>
  <c r="Q721" i="6"/>
  <c r="G721" i="6"/>
  <c r="AA720" i="6"/>
  <c r="Y720" i="6"/>
  <c r="W720" i="6"/>
  <c r="S720" i="6"/>
  <c r="Q720" i="6"/>
  <c r="G720" i="6"/>
  <c r="AA719" i="6"/>
  <c r="W719" i="6"/>
  <c r="Q719" i="6"/>
  <c r="G719" i="6"/>
  <c r="AA718" i="6"/>
  <c r="Y718" i="6"/>
  <c r="W718" i="6"/>
  <c r="Q718" i="6"/>
  <c r="G718" i="6"/>
  <c r="AA717" i="6"/>
  <c r="W717" i="6"/>
  <c r="Q717" i="6"/>
  <c r="G717" i="6"/>
  <c r="AA716" i="6"/>
  <c r="W716" i="6"/>
  <c r="Q716" i="6"/>
  <c r="G716" i="6"/>
  <c r="AA715" i="6"/>
  <c r="Y715" i="6"/>
  <c r="W715" i="6"/>
  <c r="S715" i="6"/>
  <c r="Q715" i="6"/>
  <c r="G715" i="6"/>
  <c r="AA714" i="6"/>
  <c r="W714" i="6"/>
  <c r="S714" i="6"/>
  <c r="Q714" i="6"/>
  <c r="G714" i="6"/>
  <c r="AA713" i="6"/>
  <c r="Y713" i="6"/>
  <c r="W713" i="6"/>
  <c r="S713" i="6"/>
  <c r="Q713" i="6"/>
  <c r="G713" i="6"/>
  <c r="AA712" i="6"/>
  <c r="Y712" i="6"/>
  <c r="W712" i="6"/>
  <c r="S712" i="6"/>
  <c r="Q712" i="6"/>
  <c r="G712" i="6"/>
  <c r="AA711" i="6"/>
  <c r="W711" i="6"/>
  <c r="S711" i="6"/>
  <c r="Q711" i="6"/>
  <c r="G711" i="6"/>
  <c r="AA710" i="6"/>
  <c r="Y710" i="6"/>
  <c r="W710" i="6"/>
  <c r="S710" i="6"/>
  <c r="Q710" i="6"/>
  <c r="G710" i="6"/>
  <c r="AA709" i="6"/>
  <c r="W709" i="6"/>
  <c r="S709" i="6"/>
  <c r="Q709" i="6"/>
  <c r="G709" i="6"/>
  <c r="AA708" i="6"/>
  <c r="W708" i="6"/>
  <c r="Q708" i="6"/>
  <c r="G708" i="6"/>
  <c r="AA707" i="6"/>
  <c r="Y707" i="6"/>
  <c r="W707" i="6"/>
  <c r="Q707" i="6"/>
  <c r="G707" i="6"/>
  <c r="AA706" i="6"/>
  <c r="W706" i="6"/>
  <c r="Q706" i="6"/>
  <c r="G706" i="6"/>
  <c r="AA705" i="6"/>
  <c r="Y705" i="6"/>
  <c r="W705" i="6"/>
  <c r="Q705" i="6"/>
  <c r="G705" i="6"/>
  <c r="AA704" i="6"/>
  <c r="W704" i="6"/>
  <c r="Q704" i="6"/>
  <c r="G704" i="6"/>
  <c r="AA703" i="6"/>
  <c r="W703" i="6"/>
  <c r="S703" i="6"/>
  <c r="Q703" i="6"/>
  <c r="G703" i="6"/>
  <c r="AA702" i="6"/>
  <c r="Y702" i="6"/>
  <c r="W702" i="6"/>
  <c r="S702" i="6"/>
  <c r="Q702" i="6"/>
  <c r="G702" i="6"/>
  <c r="AA701" i="6"/>
  <c r="W701" i="6"/>
  <c r="S701" i="6"/>
  <c r="Q701" i="6"/>
  <c r="G701" i="6"/>
  <c r="AA700" i="6"/>
  <c r="Y700" i="6"/>
  <c r="W700" i="6"/>
  <c r="S700" i="6"/>
  <c r="Q700" i="6"/>
  <c r="G700" i="6"/>
  <c r="AA699" i="6"/>
  <c r="W699" i="6"/>
  <c r="Q699" i="6"/>
  <c r="G699" i="6"/>
  <c r="AA698" i="6"/>
  <c r="W698" i="6"/>
  <c r="Q698" i="6"/>
  <c r="G698" i="6"/>
  <c r="AA697" i="6"/>
  <c r="W697" i="6"/>
  <c r="S697" i="6"/>
  <c r="Q697" i="6"/>
  <c r="G697" i="6"/>
  <c r="AA696" i="6"/>
  <c r="W696" i="6"/>
  <c r="Q696" i="6"/>
  <c r="G696" i="6"/>
  <c r="AA695" i="6"/>
  <c r="W695" i="6"/>
  <c r="Q695" i="6"/>
  <c r="G695" i="6"/>
  <c r="AA694" i="6"/>
  <c r="W694" i="6"/>
  <c r="Q694" i="6"/>
  <c r="G694" i="6"/>
  <c r="AA693" i="6"/>
  <c r="W693" i="6"/>
  <c r="Q693" i="6"/>
  <c r="G693" i="6"/>
  <c r="AA692" i="6"/>
  <c r="W692" i="6"/>
  <c r="Q692" i="6"/>
  <c r="G692" i="6"/>
  <c r="AA691" i="6"/>
  <c r="W691" i="6"/>
  <c r="Q691" i="6"/>
  <c r="G691" i="6"/>
  <c r="AA690" i="6"/>
  <c r="W690" i="6"/>
  <c r="Q690" i="6"/>
  <c r="G690" i="6"/>
  <c r="AA689" i="6"/>
  <c r="W689" i="6"/>
  <c r="Q689" i="6"/>
  <c r="G689" i="6"/>
  <c r="AA688" i="6"/>
  <c r="W688" i="6"/>
  <c r="Q688" i="6"/>
  <c r="G688" i="6"/>
  <c r="AA687" i="6"/>
  <c r="W687" i="6"/>
  <c r="Q687" i="6"/>
  <c r="G687" i="6"/>
  <c r="AA686" i="6"/>
  <c r="W686" i="6"/>
  <c r="S686" i="6"/>
  <c r="Q686" i="6"/>
  <c r="G686" i="6"/>
  <c r="AA685" i="6"/>
  <c r="W685" i="6"/>
  <c r="Q685" i="6"/>
  <c r="G685" i="6"/>
  <c r="AA684" i="6"/>
  <c r="Y684" i="6"/>
  <c r="W684" i="6"/>
  <c r="S684" i="6"/>
  <c r="Q684" i="6"/>
  <c r="G684" i="6"/>
  <c r="AA683" i="6"/>
  <c r="W683" i="6"/>
  <c r="Q683" i="6"/>
  <c r="G683" i="6"/>
  <c r="AA682" i="6"/>
  <c r="W682" i="6"/>
  <c r="S682" i="6"/>
  <c r="Q682" i="6"/>
  <c r="G682" i="6"/>
  <c r="AA681" i="6"/>
  <c r="W681" i="6"/>
  <c r="Q681" i="6"/>
  <c r="G681" i="6"/>
  <c r="AA680" i="6"/>
  <c r="W680" i="6"/>
  <c r="Q680" i="6"/>
  <c r="G680" i="6"/>
  <c r="AA679" i="6"/>
  <c r="W679" i="6"/>
  <c r="Q679" i="6"/>
  <c r="G679" i="6"/>
  <c r="AA678" i="6"/>
  <c r="W678" i="6"/>
  <c r="S678" i="6"/>
  <c r="Q678" i="6"/>
  <c r="G678" i="6"/>
  <c r="AA677" i="6"/>
  <c r="W677" i="6"/>
  <c r="Q677" i="6"/>
  <c r="G677" i="6"/>
  <c r="AA676" i="6"/>
  <c r="W676" i="6"/>
  <c r="S676" i="6"/>
  <c r="Q676" i="6"/>
  <c r="G676" i="6"/>
  <c r="AA675" i="6"/>
  <c r="W675" i="6"/>
  <c r="Q675" i="6"/>
  <c r="G675" i="6"/>
  <c r="AA674" i="6"/>
  <c r="Y674" i="6"/>
  <c r="W674" i="6"/>
  <c r="S674" i="6"/>
  <c r="Q674" i="6"/>
  <c r="G674" i="6"/>
  <c r="AA673" i="6"/>
  <c r="W673" i="6"/>
  <c r="Q673" i="6"/>
  <c r="G673" i="6"/>
  <c r="AA672" i="6"/>
  <c r="W672" i="6"/>
  <c r="Q672" i="6"/>
  <c r="G672" i="6"/>
  <c r="AA671" i="6"/>
  <c r="W671" i="6"/>
  <c r="Q671" i="6"/>
  <c r="G671" i="6"/>
  <c r="AA670" i="6"/>
  <c r="W670" i="6"/>
  <c r="Q670" i="6"/>
  <c r="G670" i="6"/>
  <c r="AA669" i="6"/>
  <c r="W669" i="6"/>
  <c r="Q669" i="6"/>
  <c r="G669" i="6"/>
  <c r="AA668" i="6"/>
  <c r="W668" i="6"/>
  <c r="Q668" i="6"/>
  <c r="G668" i="6"/>
  <c r="AA667" i="6"/>
  <c r="W667" i="6"/>
  <c r="Q667" i="6"/>
  <c r="G667" i="6"/>
  <c r="AA666" i="6"/>
  <c r="W666" i="6"/>
  <c r="Q666" i="6"/>
  <c r="G666" i="6"/>
  <c r="AA665" i="6"/>
  <c r="W665" i="6"/>
  <c r="S665" i="6"/>
  <c r="Q665" i="6"/>
  <c r="G665" i="6"/>
  <c r="AA664" i="6"/>
  <c r="W664" i="6"/>
  <c r="Q664" i="6"/>
  <c r="G664" i="6"/>
  <c r="AA663" i="6"/>
  <c r="W663" i="6"/>
  <c r="Q663" i="6"/>
  <c r="G663" i="6"/>
  <c r="AA662" i="6"/>
  <c r="W662" i="6"/>
  <c r="S662" i="6"/>
  <c r="Q662" i="6"/>
  <c r="G662" i="6"/>
  <c r="AA661" i="6"/>
  <c r="W661" i="6"/>
  <c r="Q661" i="6"/>
  <c r="G661" i="6"/>
  <c r="AA660" i="6"/>
  <c r="Y660" i="6"/>
  <c r="W660" i="6"/>
  <c r="Q660" i="6"/>
  <c r="G660" i="6"/>
  <c r="AA659" i="6"/>
  <c r="Y659" i="6"/>
  <c r="W659" i="6"/>
  <c r="Q659" i="6"/>
  <c r="G659" i="6"/>
  <c r="AA658" i="6"/>
  <c r="Y658" i="6"/>
  <c r="W658" i="6"/>
  <c r="S658" i="6"/>
  <c r="Q658" i="6"/>
  <c r="G658" i="6"/>
  <c r="AA657" i="6"/>
  <c r="Y657" i="6"/>
  <c r="W657" i="6"/>
  <c r="Q657" i="6"/>
  <c r="G657" i="6"/>
  <c r="AA656" i="6"/>
  <c r="Y656" i="6"/>
  <c r="W656" i="6"/>
  <c r="Q656" i="6"/>
  <c r="G656" i="6"/>
  <c r="AA655" i="6"/>
  <c r="Y655" i="6"/>
  <c r="W655" i="6"/>
  <c r="Q655" i="6"/>
  <c r="G655" i="6"/>
  <c r="AA654" i="6"/>
  <c r="Y654" i="6"/>
  <c r="W654" i="6"/>
  <c r="Q654" i="6"/>
  <c r="G654" i="6"/>
  <c r="AA653" i="6"/>
  <c r="Y653" i="6"/>
  <c r="W653" i="6"/>
  <c r="Q653" i="6"/>
  <c r="G653" i="6"/>
  <c r="AA652" i="6"/>
  <c r="Y652" i="6"/>
  <c r="W652" i="6"/>
  <c r="Q652" i="6"/>
  <c r="G652" i="6"/>
  <c r="AA651" i="6"/>
  <c r="Y651" i="6"/>
  <c r="W651" i="6"/>
  <c r="Q651" i="6"/>
  <c r="G651" i="6"/>
  <c r="AA650" i="6"/>
  <c r="Y650" i="6"/>
  <c r="W650" i="6"/>
  <c r="Q650" i="6"/>
  <c r="G650" i="6"/>
  <c r="AA649" i="6"/>
  <c r="Y649" i="6"/>
  <c r="W649" i="6"/>
  <c r="Q649" i="6"/>
  <c r="G649" i="6"/>
  <c r="AA648" i="6"/>
  <c r="Y648" i="6"/>
  <c r="W648" i="6"/>
  <c r="S648" i="6"/>
  <c r="Q648" i="6"/>
  <c r="G648" i="6"/>
  <c r="AA647" i="6"/>
  <c r="W647" i="6"/>
  <c r="Q647" i="6"/>
  <c r="G647" i="6"/>
  <c r="AA646" i="6"/>
  <c r="W646" i="6"/>
  <c r="Q646" i="6"/>
  <c r="G646" i="6"/>
  <c r="AA645" i="6"/>
  <c r="W645" i="6"/>
  <c r="S645" i="6"/>
  <c r="Q645" i="6"/>
  <c r="G645" i="6"/>
  <c r="AA644" i="6"/>
  <c r="W644" i="6"/>
  <c r="Q644" i="6"/>
  <c r="G644" i="6"/>
  <c r="AA643" i="6"/>
  <c r="W643" i="6"/>
  <c r="Q643" i="6"/>
  <c r="G643" i="6"/>
  <c r="AA642" i="6"/>
  <c r="W642" i="6"/>
  <c r="S642" i="6"/>
  <c r="Q642" i="6"/>
  <c r="G642" i="6"/>
  <c r="AA641" i="6"/>
  <c r="W641" i="6"/>
  <c r="Q641" i="6"/>
  <c r="G641" i="6"/>
  <c r="AA640" i="6"/>
  <c r="W640" i="6"/>
  <c r="S640" i="6"/>
  <c r="Q640" i="6"/>
  <c r="G640" i="6"/>
  <c r="AA639" i="6"/>
  <c r="W639" i="6"/>
  <c r="Q639" i="6"/>
  <c r="G639" i="6"/>
  <c r="AA638" i="6"/>
  <c r="W638" i="6"/>
  <c r="Q638" i="6"/>
  <c r="G638" i="6"/>
  <c r="AA637" i="6"/>
  <c r="W637" i="6"/>
  <c r="Q637" i="6"/>
  <c r="G637" i="6"/>
  <c r="AA636" i="6"/>
  <c r="W636" i="6"/>
  <c r="S636" i="6"/>
  <c r="Q636" i="6"/>
  <c r="G636" i="6"/>
  <c r="AA635" i="6"/>
  <c r="W635" i="6"/>
  <c r="Q635" i="6"/>
  <c r="G635" i="6"/>
  <c r="AA634" i="6"/>
  <c r="W634" i="6"/>
  <c r="Q634" i="6"/>
  <c r="G634" i="6"/>
  <c r="AA633" i="6"/>
  <c r="W633" i="6"/>
  <c r="Q633" i="6"/>
  <c r="G633" i="6"/>
  <c r="AA632" i="6"/>
  <c r="W632" i="6"/>
  <c r="Q632" i="6"/>
  <c r="G632" i="6"/>
  <c r="AA631" i="6"/>
  <c r="W631" i="6"/>
  <c r="Q631" i="6"/>
  <c r="G631" i="6"/>
  <c r="AA630" i="6"/>
  <c r="W630" i="6"/>
  <c r="S630" i="6"/>
  <c r="Q630" i="6"/>
  <c r="G630" i="6"/>
  <c r="AA629" i="6"/>
  <c r="W629" i="6"/>
  <c r="S629" i="6"/>
  <c r="Q629" i="6"/>
  <c r="G629" i="6"/>
  <c r="AA628" i="6"/>
  <c r="W628" i="6"/>
  <c r="Q628" i="6"/>
  <c r="G628" i="6"/>
  <c r="AA627" i="6"/>
  <c r="W627" i="6"/>
  <c r="Q627" i="6"/>
  <c r="G627" i="6"/>
  <c r="AA626" i="6"/>
  <c r="W626" i="6"/>
  <c r="Q626" i="6"/>
  <c r="G626" i="6"/>
  <c r="AA625" i="6"/>
  <c r="Y625" i="6"/>
  <c r="W625" i="6"/>
  <c r="Q625" i="6"/>
  <c r="G625" i="6"/>
  <c r="AA624" i="6"/>
  <c r="W624" i="6"/>
  <c r="Q624" i="6"/>
  <c r="G624" i="6"/>
  <c r="AA623" i="6"/>
  <c r="W623" i="6"/>
  <c r="Q623" i="6"/>
  <c r="G623" i="6"/>
  <c r="AA622" i="6"/>
  <c r="W622" i="6"/>
  <c r="Q622" i="6"/>
  <c r="G622" i="6"/>
  <c r="AA621" i="6"/>
  <c r="W621" i="6"/>
  <c r="Q621" i="6"/>
  <c r="G621" i="6"/>
  <c r="AA620" i="6"/>
  <c r="W620" i="6"/>
  <c r="Q620" i="6"/>
  <c r="G620" i="6"/>
  <c r="AA619" i="6"/>
  <c r="W619" i="6"/>
  <c r="S619" i="6"/>
  <c r="Q619" i="6"/>
  <c r="G619" i="6"/>
  <c r="AA618" i="6"/>
  <c r="W618" i="6"/>
  <c r="Q618" i="6"/>
  <c r="G618" i="6"/>
  <c r="AA617" i="6"/>
  <c r="W617" i="6"/>
  <c r="Q617" i="6"/>
  <c r="G617" i="6"/>
  <c r="AA616" i="6"/>
  <c r="W616" i="6"/>
  <c r="Q616" i="6"/>
  <c r="G616" i="6"/>
  <c r="AA615" i="6"/>
  <c r="Y615" i="6"/>
  <c r="W615" i="6"/>
  <c r="Q615" i="6"/>
  <c r="G615" i="6"/>
  <c r="AA614" i="6"/>
  <c r="W614" i="6"/>
  <c r="Q614" i="6"/>
  <c r="G614" i="6"/>
  <c r="AA613" i="6"/>
  <c r="W613" i="6"/>
  <c r="S613" i="6"/>
  <c r="Q613" i="6"/>
  <c r="G613" i="6"/>
  <c r="AA612" i="6"/>
  <c r="W612" i="6"/>
  <c r="S612" i="6"/>
  <c r="Q612" i="6"/>
  <c r="G612" i="6"/>
  <c r="AA611" i="6"/>
  <c r="W611" i="6"/>
  <c r="Q611" i="6"/>
  <c r="G611" i="6"/>
  <c r="AA610" i="6"/>
  <c r="W610" i="6"/>
  <c r="Q610" i="6"/>
  <c r="G610" i="6"/>
  <c r="AA609" i="6"/>
  <c r="W609" i="6"/>
  <c r="Q609" i="6"/>
  <c r="G609" i="6"/>
  <c r="AA608" i="6"/>
  <c r="Y608" i="6"/>
  <c r="W608" i="6"/>
  <c r="S608" i="6"/>
  <c r="Q608" i="6"/>
  <c r="G608" i="6"/>
  <c r="AA607" i="6"/>
  <c r="Y607" i="6"/>
  <c r="W607" i="6"/>
  <c r="S607" i="6"/>
  <c r="Q607" i="6"/>
  <c r="G607" i="6"/>
  <c r="AA606" i="6"/>
  <c r="Y606" i="6"/>
  <c r="W606" i="6"/>
  <c r="Q606" i="6"/>
  <c r="G606" i="6"/>
  <c r="AA605" i="6"/>
  <c r="Y605" i="6"/>
  <c r="W605" i="6"/>
  <c r="Q605" i="6"/>
  <c r="G605" i="6"/>
  <c r="AA604" i="6"/>
  <c r="Y604" i="6"/>
  <c r="W604" i="6"/>
  <c r="Q604" i="6"/>
  <c r="G604" i="6"/>
  <c r="AA603" i="6"/>
  <c r="Y603" i="6"/>
  <c r="W603" i="6"/>
  <c r="Q603" i="6"/>
  <c r="G603" i="6"/>
  <c r="AA602" i="6"/>
  <c r="Y602" i="6"/>
  <c r="W602" i="6"/>
  <c r="Q602" i="6"/>
  <c r="G602" i="6"/>
  <c r="AA601" i="6"/>
  <c r="W601" i="6"/>
  <c r="Q601" i="6"/>
  <c r="G601" i="6"/>
  <c r="AA600" i="6"/>
  <c r="W600" i="6"/>
  <c r="Q600" i="6"/>
  <c r="G600" i="6"/>
  <c r="AA599" i="6"/>
  <c r="W599" i="6"/>
  <c r="S599" i="6"/>
  <c r="Q599" i="6"/>
  <c r="G599" i="6"/>
  <c r="AA598" i="6"/>
  <c r="W598" i="6"/>
  <c r="Q598" i="6"/>
  <c r="G598" i="6"/>
  <c r="AA597" i="6"/>
  <c r="W597" i="6"/>
  <c r="Q597" i="6"/>
  <c r="G597" i="6"/>
  <c r="AA596" i="6"/>
  <c r="W596" i="6"/>
  <c r="Q596" i="6"/>
  <c r="G596" i="6"/>
  <c r="AA595" i="6"/>
  <c r="W595" i="6"/>
  <c r="Q595" i="6"/>
  <c r="G595" i="6"/>
  <c r="AA594" i="6"/>
  <c r="W594" i="6"/>
  <c r="Q594" i="6"/>
  <c r="G594" i="6"/>
  <c r="AA593" i="6"/>
  <c r="W593" i="6"/>
  <c r="Q593" i="6"/>
  <c r="G593" i="6"/>
  <c r="AA592" i="6"/>
  <c r="W592" i="6"/>
  <c r="Q592" i="6"/>
  <c r="G592" i="6"/>
  <c r="AA591" i="6"/>
  <c r="W591" i="6"/>
  <c r="Q591" i="6"/>
  <c r="G591" i="6"/>
  <c r="AA590" i="6"/>
  <c r="W590" i="6"/>
  <c r="Q590" i="6"/>
  <c r="G590" i="6"/>
  <c r="AA589" i="6"/>
  <c r="W589" i="6"/>
  <c r="Q589" i="6"/>
  <c r="G589" i="6"/>
  <c r="AA588" i="6"/>
  <c r="W588" i="6"/>
  <c r="S588" i="6"/>
  <c r="Q588" i="6"/>
  <c r="G588" i="6"/>
  <c r="AA587" i="6"/>
  <c r="W587" i="6"/>
  <c r="Q587" i="6"/>
  <c r="G587" i="6"/>
  <c r="AA586" i="6"/>
  <c r="W586" i="6"/>
  <c r="Q586" i="6"/>
  <c r="G586" i="6"/>
  <c r="AA585" i="6"/>
  <c r="W585" i="6"/>
  <c r="Q585" i="6"/>
  <c r="G585" i="6"/>
  <c r="AA584" i="6"/>
  <c r="W584" i="6"/>
  <c r="Q584" i="6"/>
  <c r="G584" i="6"/>
  <c r="AA583" i="6"/>
  <c r="W583" i="6"/>
  <c r="Q583" i="6"/>
  <c r="G583" i="6"/>
  <c r="AA582" i="6"/>
  <c r="W582" i="6"/>
  <c r="S582" i="6"/>
  <c r="Q582" i="6"/>
  <c r="G582" i="6"/>
  <c r="AA581" i="6"/>
  <c r="W581" i="6"/>
  <c r="Q581" i="6"/>
  <c r="G581" i="6"/>
  <c r="AA580" i="6"/>
  <c r="W580" i="6"/>
  <c r="Q580" i="6"/>
  <c r="G580" i="6"/>
  <c r="AA579" i="6"/>
  <c r="W579" i="6"/>
  <c r="Q579" i="6"/>
  <c r="G579" i="6"/>
  <c r="AA578" i="6"/>
  <c r="W578" i="6"/>
  <c r="Q578" i="6"/>
  <c r="G578" i="6"/>
  <c r="AA577" i="6"/>
  <c r="W577" i="6"/>
  <c r="Q577" i="6"/>
  <c r="G577" i="6"/>
  <c r="AA576" i="6"/>
  <c r="W576" i="6"/>
  <c r="Q576" i="6"/>
  <c r="G576" i="6"/>
  <c r="AA575" i="6"/>
  <c r="W575" i="6"/>
  <c r="Q575" i="6"/>
  <c r="G575" i="6"/>
  <c r="AA574" i="6"/>
  <c r="W574" i="6"/>
  <c r="Q574" i="6"/>
  <c r="G574" i="6"/>
  <c r="AA573" i="6"/>
  <c r="W573" i="6"/>
  <c r="Q573" i="6"/>
  <c r="G573" i="6"/>
  <c r="AA572" i="6"/>
  <c r="W572" i="6"/>
  <c r="Q572" i="6"/>
  <c r="G572" i="6"/>
  <c r="AA571" i="6"/>
  <c r="W571" i="6"/>
  <c r="Q571" i="6"/>
  <c r="G571" i="6"/>
  <c r="AA570" i="6"/>
  <c r="W570" i="6"/>
  <c r="Q570" i="6"/>
  <c r="G570" i="6"/>
  <c r="AA569" i="6"/>
  <c r="W569" i="6"/>
  <c r="Q569" i="6"/>
  <c r="G569" i="6"/>
  <c r="AA568" i="6"/>
  <c r="W568" i="6"/>
  <c r="Q568" i="6"/>
  <c r="G568" i="6"/>
  <c r="AA567" i="6"/>
  <c r="W567" i="6"/>
  <c r="Q567" i="6"/>
  <c r="G567" i="6"/>
  <c r="AA566" i="6"/>
  <c r="W566" i="6"/>
  <c r="Q566" i="6"/>
  <c r="G566" i="6"/>
  <c r="AA565" i="6"/>
  <c r="W565" i="6"/>
  <c r="Q565" i="6"/>
  <c r="G565" i="6"/>
  <c r="AA564" i="6"/>
  <c r="W564" i="6"/>
  <c r="Q564" i="6"/>
  <c r="G564" i="6"/>
  <c r="AA563" i="6"/>
  <c r="W563" i="6"/>
  <c r="Q563" i="6"/>
  <c r="G563" i="6"/>
  <c r="AA562" i="6"/>
  <c r="Y562" i="6"/>
  <c r="W562" i="6"/>
  <c r="Q562" i="6"/>
  <c r="G562" i="6"/>
  <c r="AA561" i="6"/>
  <c r="Y561" i="6"/>
  <c r="W561" i="6"/>
  <c r="Q561" i="6"/>
  <c r="G561" i="6"/>
  <c r="AA560" i="6"/>
  <c r="Y560" i="6"/>
  <c r="W560" i="6"/>
  <c r="Q560" i="6"/>
  <c r="G560" i="6"/>
  <c r="AA559" i="6"/>
  <c r="Y559" i="6"/>
  <c r="W559" i="6"/>
  <c r="Q559" i="6"/>
  <c r="G559" i="6"/>
  <c r="AA558" i="6"/>
  <c r="Y558" i="6"/>
  <c r="W558" i="6"/>
  <c r="Q558" i="6"/>
  <c r="G558" i="6"/>
  <c r="AA557" i="6"/>
  <c r="W557" i="6"/>
  <c r="Q557" i="6"/>
  <c r="G557" i="6"/>
  <c r="AA556" i="6"/>
  <c r="Y556" i="6"/>
  <c r="W556" i="6"/>
  <c r="Q556" i="6"/>
  <c r="G556" i="6"/>
  <c r="AA555" i="6"/>
  <c r="Y555" i="6"/>
  <c r="W555" i="6"/>
  <c r="S555" i="6"/>
  <c r="Q555" i="6"/>
  <c r="G555" i="6"/>
  <c r="AA554" i="6"/>
  <c r="W554" i="6"/>
  <c r="Q554" i="6"/>
  <c r="G554" i="6"/>
  <c r="AA553" i="6"/>
  <c r="W553" i="6"/>
  <c r="Q553" i="6"/>
  <c r="G553" i="6"/>
  <c r="AA552" i="6"/>
  <c r="W552" i="6"/>
  <c r="Q552" i="6"/>
  <c r="G552" i="6"/>
  <c r="AA551" i="6"/>
  <c r="W551" i="6"/>
  <c r="Q551" i="6"/>
  <c r="G551" i="6"/>
  <c r="AA550" i="6"/>
  <c r="W550" i="6"/>
  <c r="S550" i="6"/>
  <c r="Q550" i="6"/>
  <c r="G550" i="6"/>
  <c r="AA549" i="6"/>
  <c r="Y549" i="6"/>
  <c r="W549" i="6"/>
  <c r="S549" i="6"/>
  <c r="Q549" i="6"/>
  <c r="G549" i="6"/>
  <c r="AA548" i="6"/>
  <c r="W548" i="6"/>
  <c r="S548" i="6"/>
  <c r="Q548" i="6"/>
  <c r="G548" i="6"/>
  <c r="AA547" i="6"/>
  <c r="W547" i="6"/>
  <c r="Q547" i="6"/>
  <c r="G547" i="6"/>
  <c r="AA546" i="6"/>
  <c r="W546" i="6"/>
  <c r="Q546" i="6"/>
  <c r="G546" i="6"/>
  <c r="AA545" i="6"/>
  <c r="Y545" i="6"/>
  <c r="W545" i="6"/>
  <c r="Q545" i="6"/>
  <c r="G545" i="6"/>
  <c r="AA544" i="6"/>
  <c r="Y544" i="6"/>
  <c r="W544" i="6"/>
  <c r="Q544" i="6"/>
  <c r="G544" i="6"/>
  <c r="AA543" i="6"/>
  <c r="W543" i="6"/>
  <c r="Q543" i="6"/>
  <c r="G543" i="6"/>
  <c r="AA542" i="6"/>
  <c r="Y542" i="6"/>
  <c r="W542" i="6"/>
  <c r="S542" i="6"/>
  <c r="Q542" i="6"/>
  <c r="G542" i="6"/>
  <c r="AA541" i="6"/>
  <c r="W541" i="6"/>
  <c r="Q541" i="6"/>
  <c r="G541" i="6"/>
  <c r="AA540" i="6"/>
  <c r="W540" i="6"/>
  <c r="Q540" i="6"/>
  <c r="G540" i="6"/>
  <c r="AA539" i="6"/>
  <c r="W539" i="6"/>
  <c r="Q539" i="6"/>
  <c r="G539" i="6"/>
  <c r="AA538" i="6"/>
  <c r="W538" i="6"/>
  <c r="Q538" i="6"/>
  <c r="G538" i="6"/>
  <c r="AA537" i="6"/>
  <c r="W537" i="6"/>
  <c r="Q537" i="6"/>
  <c r="G537" i="6"/>
  <c r="AA536" i="6"/>
  <c r="W536" i="6"/>
  <c r="Q536" i="6"/>
  <c r="G536" i="6"/>
  <c r="AA535" i="6"/>
  <c r="W535" i="6"/>
  <c r="Q535" i="6"/>
  <c r="G535" i="6"/>
  <c r="AA534" i="6"/>
  <c r="W534" i="6"/>
  <c r="Q534" i="6"/>
  <c r="G534" i="6"/>
  <c r="AA533" i="6"/>
  <c r="W533" i="6"/>
  <c r="Q533" i="6"/>
  <c r="G533" i="6"/>
  <c r="AA532" i="6"/>
  <c r="W532" i="6"/>
  <c r="Q532" i="6"/>
  <c r="G532" i="6"/>
  <c r="AA531" i="6"/>
  <c r="W531" i="6"/>
  <c r="Q531" i="6"/>
  <c r="G531" i="6"/>
  <c r="AA530" i="6"/>
  <c r="W530" i="6"/>
  <c r="Q530" i="6"/>
  <c r="G530" i="6"/>
  <c r="AA529" i="6"/>
  <c r="W529" i="6"/>
  <c r="Q529" i="6"/>
  <c r="G529" i="6"/>
  <c r="AA528" i="6"/>
  <c r="Y528" i="6"/>
  <c r="W528" i="6"/>
  <c r="Q528" i="6"/>
  <c r="G528" i="6"/>
  <c r="AA527" i="6"/>
  <c r="Y527" i="6"/>
  <c r="W527" i="6"/>
  <c r="S527" i="6"/>
  <c r="Q527" i="6"/>
  <c r="G527" i="6"/>
  <c r="AA526" i="6"/>
  <c r="Y526" i="6"/>
  <c r="W526" i="6"/>
  <c r="Q526" i="6"/>
  <c r="G526" i="6"/>
  <c r="AA525" i="6"/>
  <c r="Y525" i="6"/>
  <c r="W525" i="6"/>
  <c r="Q525" i="6"/>
  <c r="G525" i="6"/>
  <c r="AA524" i="6"/>
  <c r="Y524" i="6"/>
  <c r="W524" i="6"/>
  <c r="Q524" i="6"/>
  <c r="G524" i="6"/>
  <c r="AA523" i="6"/>
  <c r="W523" i="6"/>
  <c r="Q523" i="6"/>
  <c r="G523" i="6"/>
  <c r="AA522" i="6"/>
  <c r="W522" i="6"/>
  <c r="S522" i="6"/>
  <c r="Q522" i="6"/>
  <c r="G522" i="6"/>
  <c r="AA521" i="6"/>
  <c r="W521" i="6"/>
  <c r="Q521" i="6"/>
  <c r="G521" i="6"/>
  <c r="AA520" i="6"/>
  <c r="W520" i="6"/>
  <c r="Q520" i="6"/>
  <c r="G520" i="6"/>
  <c r="AA519" i="6"/>
  <c r="W519" i="6"/>
  <c r="Q519" i="6"/>
  <c r="G519" i="6"/>
  <c r="AA518" i="6"/>
  <c r="Y518" i="6"/>
  <c r="W518" i="6"/>
  <c r="S518" i="6"/>
  <c r="Q518" i="6"/>
  <c r="G518" i="6"/>
  <c r="AA517" i="6"/>
  <c r="W517" i="6"/>
  <c r="Q517" i="6"/>
  <c r="G517" i="6"/>
  <c r="AA516" i="6"/>
  <c r="Y516" i="6"/>
  <c r="W516" i="6"/>
  <c r="Q516" i="6"/>
  <c r="G516" i="6"/>
  <c r="AA515" i="6"/>
  <c r="W515" i="6"/>
  <c r="Q515" i="6"/>
  <c r="G515" i="6"/>
  <c r="AA514" i="6"/>
  <c r="W514" i="6"/>
  <c r="S514" i="6"/>
  <c r="Q514" i="6"/>
  <c r="G514" i="6"/>
  <c r="AA513" i="6"/>
  <c r="W513" i="6"/>
  <c r="Q513" i="6"/>
  <c r="G513" i="6"/>
  <c r="AA512" i="6"/>
  <c r="W512" i="6"/>
  <c r="Q512" i="6"/>
  <c r="G512" i="6"/>
  <c r="AA511" i="6"/>
  <c r="Y511" i="6"/>
  <c r="W511" i="6"/>
  <c r="Q511" i="6"/>
  <c r="G511" i="6"/>
  <c r="AA510" i="6"/>
  <c r="W510" i="6"/>
  <c r="Q510" i="6"/>
  <c r="G510" i="6"/>
  <c r="AA509" i="6"/>
  <c r="W509" i="6"/>
  <c r="Q509" i="6"/>
  <c r="G509" i="6"/>
  <c r="AA508" i="6"/>
  <c r="W508" i="6"/>
  <c r="Q508" i="6"/>
  <c r="G508" i="6"/>
  <c r="AA507" i="6"/>
  <c r="W507" i="6"/>
  <c r="Q507" i="6"/>
  <c r="G507" i="6"/>
  <c r="AA506" i="6"/>
  <c r="W506" i="6"/>
  <c r="Q506" i="6"/>
  <c r="G506" i="6"/>
  <c r="AA505" i="6"/>
  <c r="W505" i="6"/>
  <c r="Q505" i="6"/>
  <c r="G505" i="6"/>
  <c r="AA504" i="6"/>
  <c r="W504" i="6"/>
  <c r="Q504" i="6"/>
  <c r="G504" i="6"/>
  <c r="AA503" i="6"/>
  <c r="W503" i="6"/>
  <c r="Q503" i="6"/>
  <c r="G503" i="6"/>
  <c r="AA502" i="6"/>
  <c r="Y502" i="6"/>
  <c r="W502" i="6"/>
  <c r="Q502" i="6"/>
  <c r="G502" i="6"/>
  <c r="AA501" i="6"/>
  <c r="Y501" i="6"/>
  <c r="W501" i="6"/>
  <c r="Q501" i="6"/>
  <c r="G501" i="6"/>
  <c r="AA500" i="6"/>
  <c r="Y500" i="6"/>
  <c r="W500" i="6"/>
  <c r="Q500" i="6"/>
  <c r="G500" i="6"/>
  <c r="AA499" i="6"/>
  <c r="W499" i="6"/>
  <c r="Q499" i="6"/>
  <c r="G499" i="6"/>
  <c r="AA498" i="6"/>
  <c r="W498" i="6"/>
  <c r="Q498" i="6"/>
  <c r="G498" i="6"/>
  <c r="AA497" i="6"/>
  <c r="W497" i="6"/>
  <c r="Q497" i="6"/>
  <c r="G497" i="6"/>
  <c r="AA496" i="6"/>
  <c r="W496" i="6"/>
  <c r="Q496" i="6"/>
  <c r="G496" i="6"/>
  <c r="AA495" i="6"/>
  <c r="W495" i="6"/>
  <c r="Q495" i="6"/>
  <c r="G495" i="6"/>
  <c r="AA494" i="6"/>
  <c r="W494" i="6"/>
  <c r="Q494" i="6"/>
  <c r="G494" i="6"/>
  <c r="AA493" i="6"/>
  <c r="Y493" i="6"/>
  <c r="W493" i="6"/>
  <c r="Q493" i="6"/>
  <c r="G493" i="6"/>
  <c r="AA492" i="6"/>
  <c r="Y492" i="6"/>
  <c r="W492" i="6"/>
  <c r="Q492" i="6"/>
  <c r="G492" i="6"/>
  <c r="AA491" i="6"/>
  <c r="W491" i="6"/>
  <c r="Q491" i="6"/>
  <c r="G491" i="6"/>
  <c r="AA490" i="6"/>
  <c r="W490" i="6"/>
  <c r="Q490" i="6"/>
  <c r="G490" i="6"/>
  <c r="AA489" i="6"/>
  <c r="Y489" i="6"/>
  <c r="W489" i="6"/>
  <c r="Q489" i="6"/>
  <c r="G489" i="6"/>
  <c r="AA488" i="6"/>
  <c r="W488" i="6"/>
  <c r="Q488" i="6"/>
  <c r="G488" i="6"/>
  <c r="AA487" i="6"/>
  <c r="W487" i="6"/>
  <c r="Q487" i="6"/>
  <c r="G487" i="6"/>
  <c r="AA486" i="6"/>
  <c r="Y486" i="6"/>
  <c r="W486" i="6"/>
  <c r="Q486" i="6"/>
  <c r="G486" i="6"/>
  <c r="AA485" i="6"/>
  <c r="W485" i="6"/>
  <c r="Q485" i="6"/>
  <c r="G485" i="6"/>
  <c r="AA484" i="6"/>
  <c r="W484" i="6"/>
  <c r="Q484" i="6"/>
  <c r="G484" i="6"/>
  <c r="AA483" i="6"/>
  <c r="W483" i="6"/>
  <c r="Q483" i="6"/>
  <c r="G483" i="6"/>
  <c r="AA482" i="6"/>
  <c r="Y482" i="6"/>
  <c r="W482" i="6"/>
  <c r="S482" i="6"/>
  <c r="Q482" i="6"/>
  <c r="G482" i="6"/>
  <c r="AA481" i="6"/>
  <c r="W481" i="6"/>
  <c r="Q481" i="6"/>
  <c r="G481" i="6"/>
  <c r="AA480" i="6"/>
  <c r="W480" i="6"/>
  <c r="Q480" i="6"/>
  <c r="G480" i="6"/>
  <c r="AA479" i="6"/>
  <c r="W479" i="6"/>
  <c r="Q479" i="6"/>
  <c r="G479" i="6"/>
  <c r="AA478" i="6"/>
  <c r="W478" i="6"/>
  <c r="Q478" i="6"/>
  <c r="G478" i="6"/>
  <c r="AA477" i="6"/>
  <c r="W477" i="6"/>
  <c r="Q477" i="6"/>
  <c r="G477" i="6"/>
  <c r="AA476" i="6"/>
  <c r="W476" i="6"/>
  <c r="S476" i="6"/>
  <c r="Q476" i="6"/>
  <c r="G476" i="6"/>
  <c r="AA475" i="6"/>
  <c r="W475" i="6"/>
  <c r="Q475" i="6"/>
  <c r="G475" i="6"/>
  <c r="AA474" i="6"/>
  <c r="W474" i="6"/>
  <c r="Q474" i="6"/>
  <c r="G474" i="6"/>
  <c r="AA473" i="6"/>
  <c r="W473" i="6"/>
  <c r="Q473" i="6"/>
  <c r="G473" i="6"/>
  <c r="AA472" i="6"/>
  <c r="Y472" i="6"/>
  <c r="W472" i="6"/>
  <c r="Q472" i="6"/>
  <c r="G472" i="6"/>
  <c r="AA471" i="6"/>
  <c r="W471" i="6"/>
  <c r="Q471" i="6"/>
  <c r="G471" i="6"/>
  <c r="AA470" i="6"/>
  <c r="W470" i="6"/>
  <c r="Q470" i="6"/>
  <c r="G470" i="6"/>
  <c r="AA469" i="6"/>
  <c r="W469" i="6"/>
  <c r="Q469" i="6"/>
  <c r="G469" i="6"/>
  <c r="AA468" i="6"/>
  <c r="W468" i="6"/>
  <c r="S468" i="6"/>
  <c r="Q468" i="6"/>
  <c r="G468" i="6"/>
  <c r="AA467" i="6"/>
  <c r="W467" i="6"/>
  <c r="Q467" i="6"/>
  <c r="G467" i="6"/>
  <c r="AA466" i="6"/>
  <c r="Y466" i="6"/>
  <c r="W466" i="6"/>
  <c r="S466" i="6"/>
  <c r="Q466" i="6"/>
  <c r="G466" i="6"/>
  <c r="AA465" i="6"/>
  <c r="W465" i="6"/>
  <c r="Q465" i="6"/>
  <c r="G465" i="6"/>
  <c r="AA464" i="6"/>
  <c r="Y464" i="6"/>
  <c r="W464" i="6"/>
  <c r="Q464" i="6"/>
  <c r="G464" i="6"/>
  <c r="AA463" i="6"/>
  <c r="Y463" i="6"/>
  <c r="W463" i="6"/>
  <c r="Q463" i="6"/>
  <c r="G463" i="6"/>
  <c r="AA462" i="6"/>
  <c r="Y462" i="6"/>
  <c r="W462" i="6"/>
  <c r="Q462" i="6"/>
  <c r="G462" i="6"/>
  <c r="AA461" i="6"/>
  <c r="Y461" i="6"/>
  <c r="W461" i="6"/>
  <c r="S461" i="6"/>
  <c r="Q461" i="6"/>
  <c r="G461" i="6"/>
  <c r="AA460" i="6"/>
  <c r="Y460" i="6"/>
  <c r="W460" i="6"/>
  <c r="Q460" i="6"/>
  <c r="G460" i="6"/>
  <c r="AA459" i="6"/>
  <c r="Y459" i="6"/>
  <c r="W459" i="6"/>
  <c r="Q459" i="6"/>
  <c r="G459" i="6"/>
  <c r="AA458" i="6"/>
  <c r="Y458" i="6"/>
  <c r="W458" i="6"/>
  <c r="S458" i="6"/>
  <c r="Q458" i="6"/>
  <c r="G458" i="6"/>
  <c r="AA457" i="6"/>
  <c r="W457" i="6"/>
  <c r="Q457" i="6"/>
  <c r="G457" i="6"/>
  <c r="AA456" i="6"/>
  <c r="W456" i="6"/>
  <c r="Q456" i="6"/>
  <c r="G456" i="6"/>
  <c r="AA455" i="6"/>
  <c r="W455" i="6"/>
  <c r="Q455" i="6"/>
  <c r="G455" i="6"/>
  <c r="AA454" i="6"/>
  <c r="W454" i="6"/>
  <c r="Q454" i="6"/>
  <c r="G454" i="6"/>
  <c r="AA453" i="6"/>
  <c r="W453" i="6"/>
  <c r="Q453" i="6"/>
  <c r="G453" i="6"/>
  <c r="AA452" i="6"/>
  <c r="Y452" i="6"/>
  <c r="W452" i="6"/>
  <c r="Q452" i="6"/>
  <c r="G452" i="6"/>
  <c r="AA451" i="6"/>
  <c r="W451" i="6"/>
  <c r="Q451" i="6"/>
  <c r="G451" i="6"/>
  <c r="AA450" i="6"/>
  <c r="W450" i="6"/>
  <c r="Q450" i="6"/>
  <c r="G450" i="6"/>
  <c r="AA449" i="6"/>
  <c r="W449" i="6"/>
  <c r="Q449" i="6"/>
  <c r="G449" i="6"/>
  <c r="AA448" i="6"/>
  <c r="W448" i="6"/>
  <c r="Q448" i="6"/>
  <c r="G448" i="6"/>
  <c r="AA447" i="6"/>
  <c r="W447" i="6"/>
  <c r="Q447" i="6"/>
  <c r="G447" i="6"/>
  <c r="AA446" i="6"/>
  <c r="W446" i="6"/>
  <c r="Q446" i="6"/>
  <c r="G446" i="6"/>
  <c r="AA445" i="6"/>
  <c r="W445" i="6"/>
  <c r="Q445" i="6"/>
  <c r="G445" i="6"/>
  <c r="AA444" i="6"/>
  <c r="W444" i="6"/>
  <c r="Q444" i="6"/>
  <c r="G444" i="6"/>
  <c r="AA443" i="6"/>
  <c r="W443" i="6"/>
  <c r="Q443" i="6"/>
  <c r="G443" i="6"/>
  <c r="AA442" i="6"/>
  <c r="W442" i="6"/>
  <c r="Q442" i="6"/>
  <c r="G442" i="6"/>
  <c r="AA441" i="6"/>
  <c r="W441" i="6"/>
  <c r="Q441" i="6"/>
  <c r="G441" i="6"/>
  <c r="AA440" i="6"/>
  <c r="W440" i="6"/>
  <c r="Q440" i="6"/>
  <c r="G440" i="6"/>
  <c r="AA439" i="6"/>
  <c r="W439" i="6"/>
  <c r="Q439" i="6"/>
  <c r="G439" i="6"/>
  <c r="AA438" i="6"/>
  <c r="Y438" i="6"/>
  <c r="W438" i="6"/>
  <c r="S438" i="6"/>
  <c r="Q438" i="6"/>
  <c r="G438" i="6"/>
  <c r="AA437" i="6"/>
  <c r="W437" i="6"/>
  <c r="Q437" i="6"/>
  <c r="G437" i="6"/>
  <c r="AA436" i="6"/>
  <c r="W436" i="6"/>
  <c r="Q436" i="6"/>
  <c r="G436" i="6"/>
  <c r="AA435" i="6"/>
  <c r="Y435" i="6"/>
  <c r="W435" i="6"/>
  <c r="Q435" i="6"/>
  <c r="G435" i="6"/>
  <c r="AA434" i="6"/>
  <c r="W434" i="6"/>
  <c r="Q434" i="6"/>
  <c r="G434" i="6"/>
  <c r="AA433" i="6"/>
  <c r="W433" i="6"/>
  <c r="Q433" i="6"/>
  <c r="G433" i="6"/>
  <c r="AA432" i="6"/>
  <c r="W432" i="6"/>
  <c r="Q432" i="6"/>
  <c r="G432" i="6"/>
  <c r="AA431" i="6"/>
  <c r="Y431" i="6"/>
  <c r="W431" i="6"/>
  <c r="Q431" i="6"/>
  <c r="G431" i="6"/>
  <c r="AA430" i="6"/>
  <c r="Y430" i="6"/>
  <c r="W430" i="6"/>
  <c r="S430" i="6"/>
  <c r="Q430" i="6"/>
  <c r="G430" i="6"/>
  <c r="AA429" i="6"/>
  <c r="Y429" i="6"/>
  <c r="W429" i="6"/>
  <c r="Q429" i="6"/>
  <c r="G429" i="6"/>
  <c r="AA428" i="6"/>
  <c r="Y428" i="6"/>
  <c r="W428" i="6"/>
  <c r="Q428" i="6"/>
  <c r="G428" i="6"/>
  <c r="AA427" i="6"/>
  <c r="W427" i="6"/>
  <c r="S427" i="6"/>
  <c r="Q427" i="6"/>
  <c r="G427" i="6"/>
  <c r="AA426" i="6"/>
  <c r="W426" i="6"/>
  <c r="S426" i="6"/>
  <c r="Q426" i="6"/>
  <c r="G426" i="6"/>
  <c r="AA425" i="6"/>
  <c r="W425" i="6"/>
  <c r="S425" i="6"/>
  <c r="Q425" i="6"/>
  <c r="G425" i="6"/>
  <c r="AA424" i="6"/>
  <c r="Y424" i="6"/>
  <c r="W424" i="6"/>
  <c r="Q424" i="6"/>
  <c r="G424" i="6"/>
  <c r="AA423" i="6"/>
  <c r="Y423" i="6"/>
  <c r="W423" i="6"/>
  <c r="S423" i="6"/>
  <c r="Q423" i="6"/>
  <c r="G423" i="6"/>
  <c r="AA422" i="6"/>
  <c r="W422" i="6"/>
  <c r="Q422" i="6"/>
  <c r="G422" i="6"/>
  <c r="AA421" i="6"/>
  <c r="W421" i="6"/>
  <c r="Q421" i="6"/>
  <c r="G421" i="6"/>
  <c r="AA420" i="6"/>
  <c r="Y420" i="6"/>
  <c r="W420" i="6"/>
  <c r="Q420" i="6"/>
  <c r="G420" i="6"/>
  <c r="AA419" i="6"/>
  <c r="Y419" i="6"/>
  <c r="W419" i="6"/>
  <c r="Q419" i="6"/>
  <c r="G419" i="6"/>
  <c r="AA418" i="6"/>
  <c r="Y418" i="6"/>
  <c r="W418" i="6"/>
  <c r="Q418" i="6"/>
  <c r="G418" i="6"/>
  <c r="AA417" i="6"/>
  <c r="Y417" i="6"/>
  <c r="W417" i="6"/>
  <c r="Q417" i="6"/>
  <c r="G417" i="6"/>
  <c r="AA416" i="6"/>
  <c r="Y416" i="6"/>
  <c r="W416" i="6"/>
  <c r="Q416" i="6"/>
  <c r="G416" i="6"/>
  <c r="AA415" i="6"/>
  <c r="Y415" i="6"/>
  <c r="W415" i="6"/>
  <c r="Q415" i="6"/>
  <c r="G415" i="6"/>
  <c r="AA414" i="6"/>
  <c r="Y414" i="6"/>
  <c r="W414" i="6"/>
  <c r="Q414" i="6"/>
  <c r="G414" i="6"/>
  <c r="AA413" i="6"/>
  <c r="W413" i="6"/>
  <c r="Q413" i="6"/>
  <c r="G413" i="6"/>
  <c r="AA412" i="6"/>
  <c r="W412" i="6"/>
  <c r="Q412" i="6"/>
  <c r="G412" i="6"/>
  <c r="AA411" i="6"/>
  <c r="W411" i="6"/>
  <c r="Q411" i="6"/>
  <c r="G411" i="6"/>
  <c r="AA410" i="6"/>
  <c r="W410" i="6"/>
  <c r="Q410" i="6"/>
  <c r="G410" i="6"/>
  <c r="AA409" i="6"/>
  <c r="W409" i="6"/>
  <c r="Q409" i="6"/>
  <c r="G409" i="6"/>
  <c r="AA408" i="6"/>
  <c r="W408" i="6"/>
  <c r="Q408" i="6"/>
  <c r="G408" i="6"/>
  <c r="AA407" i="6"/>
  <c r="W407" i="6"/>
  <c r="Q407" i="6"/>
  <c r="G407" i="6"/>
  <c r="AA406" i="6"/>
  <c r="W406" i="6"/>
  <c r="S406" i="6"/>
  <c r="Q406" i="6"/>
  <c r="G406" i="6"/>
  <c r="AA405" i="6"/>
  <c r="W405" i="6"/>
  <c r="Q405" i="6"/>
  <c r="G405" i="6"/>
  <c r="AA404" i="6"/>
  <c r="W404" i="6"/>
  <c r="Q404" i="6"/>
  <c r="G404" i="6"/>
  <c r="AA403" i="6"/>
  <c r="W403" i="6"/>
  <c r="Q403" i="6"/>
  <c r="G403" i="6"/>
  <c r="AA402" i="6"/>
  <c r="W402" i="6"/>
  <c r="Q402" i="6"/>
  <c r="G402" i="6"/>
  <c r="AA401" i="6"/>
  <c r="W401" i="6"/>
  <c r="S401" i="6"/>
  <c r="Q401" i="6"/>
  <c r="G401" i="6"/>
  <c r="AA400" i="6"/>
  <c r="W400" i="6"/>
  <c r="Q400" i="6"/>
  <c r="G400" i="6"/>
  <c r="AA399" i="6"/>
  <c r="W399" i="6"/>
  <c r="Q399" i="6"/>
  <c r="G399" i="6"/>
  <c r="AA398" i="6"/>
  <c r="W398" i="6"/>
  <c r="Q398" i="6"/>
  <c r="G398" i="6"/>
  <c r="AA397" i="6"/>
  <c r="W397" i="6"/>
  <c r="Q397" i="6"/>
  <c r="G397" i="6"/>
  <c r="AA396" i="6"/>
  <c r="W396" i="6"/>
  <c r="Q396" i="6"/>
  <c r="G396" i="6"/>
  <c r="AA395" i="6"/>
  <c r="W395" i="6"/>
  <c r="Q395" i="6"/>
  <c r="G395" i="6"/>
  <c r="AA394" i="6"/>
  <c r="Y394" i="6"/>
  <c r="W394" i="6"/>
  <c r="S394" i="6"/>
  <c r="Q394" i="6"/>
  <c r="G394" i="6"/>
  <c r="AA393" i="6"/>
  <c r="W393" i="6"/>
  <c r="Q393" i="6"/>
  <c r="G393" i="6"/>
  <c r="AA392" i="6"/>
  <c r="W392" i="6"/>
  <c r="Q392" i="6"/>
  <c r="G392" i="6"/>
  <c r="AA391" i="6"/>
  <c r="W391" i="6"/>
  <c r="Q391" i="6"/>
  <c r="G391" i="6"/>
  <c r="AA390" i="6"/>
  <c r="W390" i="6"/>
  <c r="Q390" i="6"/>
  <c r="G390" i="6"/>
  <c r="AA389" i="6"/>
  <c r="W389" i="6"/>
  <c r="Q389" i="6"/>
  <c r="G389" i="6"/>
  <c r="AA388" i="6"/>
  <c r="W388" i="6"/>
  <c r="Q388" i="6"/>
  <c r="G388" i="6"/>
  <c r="AA387" i="6"/>
  <c r="W387" i="6"/>
  <c r="Q387" i="6"/>
  <c r="G387" i="6"/>
  <c r="AA386" i="6"/>
  <c r="W386" i="6"/>
  <c r="Q386" i="6"/>
  <c r="G386" i="6"/>
  <c r="AA385" i="6"/>
  <c r="W385" i="6"/>
  <c r="Q385" i="6"/>
  <c r="G385" i="6"/>
  <c r="AA384" i="6"/>
  <c r="Y384" i="6"/>
  <c r="W384" i="6"/>
  <c r="Q384" i="6"/>
  <c r="G384" i="6"/>
  <c r="AA383" i="6"/>
  <c r="W383" i="6"/>
  <c r="Q383" i="6"/>
  <c r="G383" i="6"/>
  <c r="AA382" i="6"/>
  <c r="W382" i="6"/>
  <c r="Q382" i="6"/>
  <c r="G382" i="6"/>
  <c r="AA381" i="6"/>
  <c r="W381" i="6"/>
  <c r="Q381" i="6"/>
  <c r="G381" i="6"/>
  <c r="AA380" i="6"/>
  <c r="Y380" i="6"/>
  <c r="W380" i="6"/>
  <c r="Q380" i="6"/>
  <c r="G380" i="6"/>
  <c r="AA379" i="6"/>
  <c r="W379" i="6"/>
  <c r="Q379" i="6"/>
  <c r="G379" i="6"/>
  <c r="AA378" i="6"/>
  <c r="W378" i="6"/>
  <c r="Q378" i="6"/>
  <c r="G378" i="6"/>
  <c r="AA377" i="6"/>
  <c r="W377" i="6"/>
  <c r="S377" i="6"/>
  <c r="Q377" i="6"/>
  <c r="G377" i="6"/>
  <c r="AA376" i="6"/>
  <c r="W376" i="6"/>
  <c r="Q376" i="6"/>
  <c r="G376" i="6"/>
  <c r="AA375" i="6"/>
  <c r="W375" i="6"/>
  <c r="Q375" i="6"/>
  <c r="G375" i="6"/>
  <c r="AA374" i="6"/>
  <c r="W374" i="6"/>
  <c r="Q374" i="6"/>
  <c r="G374" i="6"/>
  <c r="AA373" i="6"/>
  <c r="W373" i="6"/>
  <c r="S373" i="6"/>
  <c r="Q373" i="6"/>
  <c r="G373" i="6"/>
  <c r="AA372" i="6"/>
  <c r="Y372" i="6"/>
  <c r="W372" i="6"/>
  <c r="S372" i="6"/>
  <c r="Q372" i="6"/>
  <c r="G372" i="6"/>
  <c r="AA371" i="6"/>
  <c r="Y371" i="6"/>
  <c r="W371" i="6"/>
  <c r="Q371" i="6"/>
  <c r="G371" i="6"/>
  <c r="AA370" i="6"/>
  <c r="Y370" i="6"/>
  <c r="W370" i="6"/>
  <c r="Q370" i="6"/>
  <c r="G370" i="6"/>
  <c r="AA369" i="6"/>
  <c r="W369" i="6"/>
  <c r="Q369" i="6"/>
  <c r="G369" i="6"/>
  <c r="AA368" i="6"/>
  <c r="W368" i="6"/>
  <c r="Q368" i="6"/>
  <c r="G368" i="6"/>
  <c r="AA367" i="6"/>
  <c r="W367" i="6"/>
  <c r="Q367" i="6"/>
  <c r="G367" i="6"/>
  <c r="AA366" i="6"/>
  <c r="W366" i="6"/>
  <c r="Q366" i="6"/>
  <c r="G366" i="6"/>
  <c r="AA365" i="6"/>
  <c r="W365" i="6"/>
  <c r="S365" i="6"/>
  <c r="Q365" i="6"/>
  <c r="G365" i="6"/>
  <c r="AA364" i="6"/>
  <c r="Y364" i="6"/>
  <c r="W364" i="6"/>
  <c r="S364" i="6"/>
  <c r="Q364" i="6"/>
  <c r="G364" i="6"/>
  <c r="AA363" i="6"/>
  <c r="W363" i="6"/>
  <c r="Q363" i="6"/>
  <c r="G363" i="6"/>
  <c r="AA362" i="6"/>
  <c r="W362" i="6"/>
  <c r="Q362" i="6"/>
  <c r="G362" i="6"/>
  <c r="AA361" i="6"/>
  <c r="W361" i="6"/>
  <c r="Q361" i="6"/>
  <c r="G361" i="6"/>
  <c r="AA360" i="6"/>
  <c r="W360" i="6"/>
  <c r="Q360" i="6"/>
  <c r="G360" i="6"/>
  <c r="AA359" i="6"/>
  <c r="W359" i="6"/>
  <c r="S359" i="6"/>
  <c r="Q359" i="6"/>
  <c r="G359" i="6"/>
  <c r="AA358" i="6"/>
  <c r="W358" i="6"/>
  <c r="Q358" i="6"/>
  <c r="G358" i="6"/>
  <c r="AA357" i="6"/>
  <c r="W357" i="6"/>
  <c r="Q357" i="6"/>
  <c r="G357" i="6"/>
  <c r="AA356" i="6"/>
  <c r="Y356" i="6"/>
  <c r="W356" i="6"/>
  <c r="S356" i="6"/>
  <c r="Q356" i="6"/>
  <c r="G356" i="6"/>
  <c r="AA355" i="6"/>
  <c r="W355" i="6"/>
  <c r="Q355" i="6"/>
  <c r="G355" i="6"/>
  <c r="AA354" i="6"/>
  <c r="W354" i="6"/>
  <c r="Q354" i="6"/>
  <c r="G354" i="6"/>
  <c r="AA353" i="6"/>
  <c r="W353" i="6"/>
  <c r="Q353" i="6"/>
  <c r="G353" i="6"/>
  <c r="AA352" i="6"/>
  <c r="W352" i="6"/>
  <c r="Q352" i="6"/>
  <c r="G352" i="6"/>
  <c r="AA351" i="6"/>
  <c r="W351" i="6"/>
  <c r="Q351" i="6"/>
  <c r="G351" i="6"/>
  <c r="AA350" i="6"/>
  <c r="W350" i="6"/>
  <c r="Q350" i="6"/>
  <c r="G350" i="6"/>
  <c r="AA349" i="6"/>
  <c r="W349" i="6"/>
  <c r="Q349" i="6"/>
  <c r="G349" i="6"/>
  <c r="AA348" i="6"/>
  <c r="W348" i="6"/>
  <c r="Q348" i="6"/>
  <c r="G348" i="6"/>
  <c r="AA347" i="6"/>
  <c r="Y347" i="6"/>
  <c r="W347" i="6"/>
  <c r="Q347" i="6"/>
  <c r="G347" i="6"/>
  <c r="AA346" i="6"/>
  <c r="Y346" i="6"/>
  <c r="W346" i="6"/>
  <c r="S346" i="6"/>
  <c r="Q346" i="6"/>
  <c r="G346" i="6"/>
  <c r="AA345" i="6"/>
  <c r="W345" i="6"/>
  <c r="S345" i="6"/>
  <c r="Q345" i="6"/>
  <c r="G345" i="6"/>
  <c r="AA344" i="6"/>
  <c r="W344" i="6"/>
  <c r="Q344" i="6"/>
  <c r="G344" i="6"/>
  <c r="AA343" i="6"/>
  <c r="W343" i="6"/>
  <c r="Q343" i="6"/>
  <c r="G343" i="6"/>
  <c r="AA342" i="6"/>
  <c r="Y342" i="6"/>
  <c r="W342" i="6"/>
  <c r="S342" i="6"/>
  <c r="Q342" i="6"/>
  <c r="G342" i="6"/>
  <c r="AA341" i="6"/>
  <c r="W341" i="6"/>
  <c r="S341" i="6"/>
  <c r="Q341" i="6"/>
  <c r="G341" i="6"/>
  <c r="AA340" i="6"/>
  <c r="W340" i="6"/>
  <c r="Q340" i="6"/>
  <c r="G340" i="6"/>
  <c r="AA339" i="6"/>
  <c r="W339" i="6"/>
  <c r="Q339" i="6"/>
  <c r="G339" i="6"/>
  <c r="AA338" i="6"/>
  <c r="W338" i="6"/>
  <c r="Q338" i="6"/>
  <c r="G338" i="6"/>
  <c r="AA337" i="6"/>
  <c r="W337" i="6"/>
  <c r="Q337" i="6"/>
  <c r="G337" i="6"/>
  <c r="AA336" i="6"/>
  <c r="W336" i="6"/>
  <c r="Q336" i="6"/>
  <c r="G336" i="6"/>
  <c r="AA335" i="6"/>
  <c r="W335" i="6"/>
  <c r="Q335" i="6"/>
  <c r="G335" i="6"/>
  <c r="AA334" i="6"/>
  <c r="W334" i="6"/>
  <c r="Q334" i="6"/>
  <c r="G334" i="6"/>
  <c r="AA333" i="6"/>
  <c r="W333" i="6"/>
  <c r="Q333" i="6"/>
  <c r="G333" i="6"/>
  <c r="AA332" i="6"/>
  <c r="W332" i="6"/>
  <c r="Q332" i="6"/>
  <c r="G332" i="6"/>
  <c r="AA331" i="6"/>
  <c r="W331" i="6"/>
  <c r="Q331" i="6"/>
  <c r="G331" i="6"/>
  <c r="AA330" i="6"/>
  <c r="W330" i="6"/>
  <c r="Q330" i="6"/>
  <c r="G330" i="6"/>
  <c r="AA329" i="6"/>
  <c r="W329" i="6"/>
  <c r="S329" i="6"/>
  <c r="Q329" i="6"/>
  <c r="G329" i="6"/>
  <c r="AA328" i="6"/>
  <c r="W328" i="6"/>
  <c r="Q328" i="6"/>
  <c r="G328" i="6"/>
  <c r="AA327" i="6"/>
  <c r="Y327" i="6"/>
  <c r="W327" i="6"/>
  <c r="S327" i="6"/>
  <c r="Q327" i="6"/>
  <c r="G327" i="6"/>
  <c r="AA326" i="6"/>
  <c r="Y326" i="6"/>
  <c r="W326" i="6"/>
  <c r="S326" i="6"/>
  <c r="Q326" i="6"/>
  <c r="G326" i="6"/>
  <c r="AA325" i="6"/>
  <c r="W325" i="6"/>
  <c r="Q325" i="6"/>
  <c r="G325" i="6"/>
  <c r="AA324" i="6"/>
  <c r="W324" i="6"/>
  <c r="Q324" i="6"/>
  <c r="G324" i="6"/>
  <c r="AA323" i="6"/>
  <c r="W323" i="6"/>
  <c r="Q323" i="6"/>
  <c r="G323" i="6"/>
  <c r="AA322" i="6"/>
  <c r="Y322" i="6"/>
  <c r="W322" i="6"/>
  <c r="Q322" i="6"/>
  <c r="G322" i="6"/>
  <c r="AA321" i="6"/>
  <c r="Y321" i="6"/>
  <c r="W321" i="6"/>
  <c r="S321" i="6"/>
  <c r="Q321" i="6"/>
  <c r="G321" i="6"/>
  <c r="AA320" i="6"/>
  <c r="Y320" i="6"/>
  <c r="W320" i="6"/>
  <c r="S320" i="6"/>
  <c r="Q320" i="6"/>
  <c r="G320" i="6"/>
  <c r="AA319" i="6"/>
  <c r="Y319" i="6"/>
  <c r="W319" i="6"/>
  <c r="Q319" i="6"/>
  <c r="G319" i="6"/>
  <c r="AA318" i="6"/>
  <c r="Y318" i="6"/>
  <c r="W318" i="6"/>
  <c r="S318" i="6"/>
  <c r="Q318" i="6"/>
  <c r="G318" i="6"/>
  <c r="AA317" i="6"/>
  <c r="W317" i="6"/>
  <c r="Q317" i="6"/>
  <c r="G317" i="6"/>
  <c r="AA316" i="6"/>
  <c r="W316" i="6"/>
  <c r="S316" i="6"/>
  <c r="Q316" i="6"/>
  <c r="G316" i="6"/>
  <c r="AA315" i="6"/>
  <c r="W315" i="6"/>
  <c r="Q315" i="6"/>
  <c r="G315" i="6"/>
  <c r="AA314" i="6"/>
  <c r="W314" i="6"/>
  <c r="Q314" i="6"/>
  <c r="G314" i="6"/>
  <c r="AA313" i="6"/>
  <c r="W313" i="6"/>
  <c r="S313" i="6"/>
  <c r="Q313" i="6"/>
  <c r="G313" i="6"/>
  <c r="AA312" i="6"/>
  <c r="W312" i="6"/>
  <c r="S312" i="6"/>
  <c r="Q312" i="6"/>
  <c r="G312" i="6"/>
  <c r="AA311" i="6"/>
  <c r="W311" i="6"/>
  <c r="S311" i="6"/>
  <c r="Q311" i="6"/>
  <c r="G311" i="6"/>
  <c r="AA310" i="6"/>
  <c r="W310" i="6"/>
  <c r="S310" i="6"/>
  <c r="Q310" i="6"/>
  <c r="G310" i="6"/>
  <c r="AA309" i="6"/>
  <c r="W309" i="6"/>
  <c r="Q309" i="6"/>
  <c r="G309" i="6"/>
  <c r="AA308" i="6"/>
  <c r="W308" i="6"/>
  <c r="Q308" i="6"/>
  <c r="G308" i="6"/>
  <c r="AA307" i="6"/>
  <c r="Y307" i="6"/>
  <c r="W307" i="6"/>
  <c r="Q307" i="6"/>
  <c r="G307" i="6"/>
  <c r="AA306" i="6"/>
  <c r="W306" i="6"/>
  <c r="Q306" i="6"/>
  <c r="G306" i="6"/>
  <c r="AA305" i="6"/>
  <c r="W305" i="6"/>
  <c r="Q305" i="6"/>
  <c r="G305" i="6"/>
  <c r="AA304" i="6"/>
  <c r="W304" i="6"/>
  <c r="Q304" i="6"/>
  <c r="G304" i="6"/>
  <c r="AA303" i="6"/>
  <c r="W303" i="6"/>
  <c r="Q303" i="6"/>
  <c r="G303" i="6"/>
  <c r="AA302" i="6"/>
  <c r="W302" i="6"/>
  <c r="Q302" i="6"/>
  <c r="G302" i="6"/>
  <c r="AA301" i="6"/>
  <c r="W301" i="6"/>
  <c r="Q301" i="6"/>
  <c r="G301" i="6"/>
  <c r="AA300" i="6"/>
  <c r="W300" i="6"/>
  <c r="Q300" i="6"/>
  <c r="G300" i="6"/>
  <c r="AA299" i="6"/>
  <c r="W299" i="6"/>
  <c r="Q299" i="6"/>
  <c r="G299" i="6"/>
  <c r="AA298" i="6"/>
  <c r="W298" i="6"/>
  <c r="Q298" i="6"/>
  <c r="G298" i="6"/>
  <c r="AA297" i="6"/>
  <c r="W297" i="6"/>
  <c r="Q297" i="6"/>
  <c r="G297" i="6"/>
  <c r="AA296" i="6"/>
  <c r="W296" i="6"/>
  <c r="Q296" i="6"/>
  <c r="G296" i="6"/>
  <c r="AA295" i="6"/>
  <c r="W295" i="6"/>
  <c r="S295" i="6"/>
  <c r="Q295" i="6"/>
  <c r="G295" i="6"/>
  <c r="AA294" i="6"/>
  <c r="Y294" i="6"/>
  <c r="W294" i="6"/>
  <c r="Q294" i="6"/>
  <c r="G294" i="6"/>
  <c r="AA293" i="6"/>
  <c r="Y293" i="6"/>
  <c r="W293" i="6"/>
  <c r="Q293" i="6"/>
  <c r="G293" i="6"/>
  <c r="AA292" i="6"/>
  <c r="Y292" i="6"/>
  <c r="W292" i="6"/>
  <c r="S292" i="6"/>
  <c r="Q292" i="6"/>
  <c r="G292" i="6"/>
  <c r="AA291" i="6"/>
  <c r="W291" i="6"/>
  <c r="Q291" i="6"/>
  <c r="G291" i="6"/>
  <c r="AA290" i="6"/>
  <c r="W290" i="6"/>
  <c r="Q290" i="6"/>
  <c r="G290" i="6"/>
  <c r="AA289" i="6"/>
  <c r="Y289" i="6"/>
  <c r="W289" i="6"/>
  <c r="Q289" i="6"/>
  <c r="G289" i="6"/>
  <c r="AA288" i="6"/>
  <c r="W288" i="6"/>
  <c r="Q288" i="6"/>
  <c r="G288" i="6"/>
  <c r="AA287" i="6"/>
  <c r="W287" i="6"/>
  <c r="Q287" i="6"/>
  <c r="G287" i="6"/>
  <c r="AA286" i="6"/>
  <c r="W286" i="6"/>
  <c r="Q286" i="6"/>
  <c r="G286" i="6"/>
  <c r="AA285" i="6"/>
  <c r="W285" i="6"/>
  <c r="Q285" i="6"/>
  <c r="G285" i="6"/>
  <c r="AA284" i="6"/>
  <c r="Y284" i="6"/>
  <c r="W284" i="6"/>
  <c r="Q284" i="6"/>
  <c r="G284" i="6"/>
  <c r="AA283" i="6"/>
  <c r="W283" i="6"/>
  <c r="S283" i="6"/>
  <c r="Q283" i="6"/>
  <c r="G283" i="6"/>
  <c r="AA282" i="6"/>
  <c r="Y282" i="6"/>
  <c r="W282" i="6"/>
  <c r="S282" i="6"/>
  <c r="Q282" i="6"/>
  <c r="G282" i="6"/>
  <c r="AA281" i="6"/>
  <c r="Y281" i="6"/>
  <c r="W281" i="6"/>
  <c r="Q281" i="6"/>
  <c r="G281" i="6"/>
  <c r="AA280" i="6"/>
  <c r="Y280" i="6"/>
  <c r="W280" i="6"/>
  <c r="Q280" i="6"/>
  <c r="G280" i="6"/>
  <c r="AA279" i="6"/>
  <c r="Y279" i="6"/>
  <c r="W279" i="6"/>
  <c r="S279" i="6"/>
  <c r="Q279" i="6"/>
  <c r="G279" i="6"/>
  <c r="AA278" i="6"/>
  <c r="Y278" i="6"/>
  <c r="W278" i="6"/>
  <c r="Q278" i="6"/>
  <c r="G278" i="6"/>
  <c r="AA277" i="6"/>
  <c r="Y277" i="6"/>
  <c r="W277" i="6"/>
  <c r="Q277" i="6"/>
  <c r="G277" i="6"/>
  <c r="AA276" i="6"/>
  <c r="Y276" i="6"/>
  <c r="W276" i="6"/>
  <c r="Q276" i="6"/>
  <c r="G276" i="6"/>
  <c r="AA275" i="6"/>
  <c r="W275" i="6"/>
  <c r="Q275" i="6"/>
  <c r="G275" i="6"/>
  <c r="AA274" i="6"/>
  <c r="W274" i="6"/>
  <c r="Q274" i="6"/>
  <c r="G274" i="6"/>
  <c r="AA273" i="6"/>
  <c r="W273" i="6"/>
  <c r="Q273" i="6"/>
  <c r="G273" i="6"/>
  <c r="AA272" i="6"/>
  <c r="W272" i="6"/>
  <c r="Q272" i="6"/>
  <c r="G272" i="6"/>
  <c r="AA271" i="6"/>
  <c r="Y271" i="6"/>
  <c r="W271" i="6"/>
  <c r="Q271" i="6"/>
  <c r="G271" i="6"/>
  <c r="AA270" i="6"/>
  <c r="Y270" i="6"/>
  <c r="W270" i="6"/>
  <c r="Q270" i="6"/>
  <c r="G270" i="6"/>
  <c r="AA269" i="6"/>
  <c r="W269" i="6"/>
  <c r="Q269" i="6"/>
  <c r="G269" i="6"/>
  <c r="AA268" i="6"/>
  <c r="W268" i="6"/>
  <c r="S268" i="6"/>
  <c r="Q268" i="6"/>
  <c r="G268" i="6"/>
  <c r="AA267" i="6"/>
  <c r="Y267" i="6"/>
  <c r="W267" i="6"/>
  <c r="Q267" i="6"/>
  <c r="G267" i="6"/>
  <c r="AA266" i="6"/>
  <c r="W266" i="6"/>
  <c r="Q266" i="6"/>
  <c r="G266" i="6"/>
  <c r="AA265" i="6"/>
  <c r="Y265" i="6"/>
  <c r="W265" i="6"/>
  <c r="Q265" i="6"/>
  <c r="G265" i="6"/>
  <c r="AA264" i="6"/>
  <c r="Y264" i="6"/>
  <c r="W264" i="6"/>
  <c r="Q264" i="6"/>
  <c r="G264" i="6"/>
  <c r="AA263" i="6"/>
  <c r="W263" i="6"/>
  <c r="Q263" i="6"/>
  <c r="G263" i="6"/>
  <c r="AA262" i="6"/>
  <c r="W262" i="6"/>
  <c r="Q262" i="6"/>
  <c r="G262" i="6"/>
  <c r="AA261" i="6"/>
  <c r="Y261" i="6"/>
  <c r="W261" i="6"/>
  <c r="Q261" i="6"/>
  <c r="G261" i="6"/>
  <c r="AA260" i="6"/>
  <c r="Y260" i="6"/>
  <c r="W260" i="6"/>
  <c r="S260" i="6"/>
  <c r="Q260" i="6"/>
  <c r="G260" i="6"/>
  <c r="AA259" i="6"/>
  <c r="W259" i="6"/>
  <c r="Q259" i="6"/>
  <c r="G259" i="6"/>
  <c r="AA258" i="6"/>
  <c r="W258" i="6"/>
  <c r="Q258" i="6"/>
  <c r="G258" i="6"/>
  <c r="AA257" i="6"/>
  <c r="W257" i="6"/>
  <c r="Q257" i="6"/>
  <c r="G257" i="6"/>
  <c r="AA256" i="6"/>
  <c r="Y256" i="6"/>
  <c r="W256" i="6"/>
  <c r="Q256" i="6"/>
  <c r="G256" i="6"/>
  <c r="AA255" i="6"/>
  <c r="W255" i="6"/>
  <c r="Q255" i="6"/>
  <c r="G255" i="6"/>
  <c r="AA254" i="6"/>
  <c r="Y254" i="6"/>
  <c r="W254" i="6"/>
  <c r="S254" i="6"/>
  <c r="Q254" i="6"/>
  <c r="G254" i="6"/>
  <c r="AA253" i="6"/>
  <c r="W253" i="6"/>
  <c r="S253" i="6"/>
  <c r="Q253" i="6"/>
  <c r="G253" i="6"/>
  <c r="AA252" i="6"/>
  <c r="W252" i="6"/>
  <c r="Q252" i="6"/>
  <c r="G252" i="6"/>
  <c r="AA251" i="6"/>
  <c r="W251" i="6"/>
  <c r="Q251" i="6"/>
  <c r="G251" i="6"/>
  <c r="AA250" i="6"/>
  <c r="W250" i="6"/>
  <c r="Q250" i="6"/>
  <c r="G250" i="6"/>
  <c r="AA249" i="6"/>
  <c r="Y249" i="6"/>
  <c r="W249" i="6"/>
  <c r="Q249" i="6"/>
  <c r="G249" i="6"/>
  <c r="AA248" i="6"/>
  <c r="W248" i="6"/>
  <c r="Q248" i="6"/>
  <c r="G248" i="6"/>
  <c r="AA247" i="6"/>
  <c r="Y247" i="6"/>
  <c r="W247" i="6"/>
  <c r="Q247" i="6"/>
  <c r="G247" i="6"/>
  <c r="AA246" i="6"/>
  <c r="Y246" i="6"/>
  <c r="W246" i="6"/>
  <c r="Q246" i="6"/>
  <c r="G246" i="6"/>
  <c r="AA245" i="6"/>
  <c r="Y245" i="6"/>
  <c r="W245" i="6"/>
  <c r="S245" i="6"/>
  <c r="Q245" i="6"/>
  <c r="G245" i="6"/>
  <c r="AA244" i="6"/>
  <c r="Y244" i="6"/>
  <c r="W244" i="6"/>
  <c r="S244" i="6"/>
  <c r="Q244" i="6"/>
  <c r="G244" i="6"/>
  <c r="AA243" i="6"/>
  <c r="Y243" i="6"/>
  <c r="W243" i="6"/>
  <c r="Q243" i="6"/>
  <c r="G243" i="6"/>
  <c r="AA242" i="6"/>
  <c r="Y242" i="6"/>
  <c r="W242" i="6"/>
  <c r="Q242" i="6"/>
  <c r="G242" i="6"/>
  <c r="AA241" i="6"/>
  <c r="Y241" i="6"/>
  <c r="W241" i="6"/>
  <c r="Q241" i="6"/>
  <c r="G241" i="6"/>
  <c r="AA240" i="6"/>
  <c r="W240" i="6"/>
  <c r="Q240" i="6"/>
  <c r="G240" i="6"/>
  <c r="AA239" i="6"/>
  <c r="W239" i="6"/>
  <c r="Q239" i="6"/>
  <c r="G239" i="6"/>
  <c r="AA238" i="6"/>
  <c r="W238" i="6"/>
  <c r="Q238" i="6"/>
  <c r="G238" i="6"/>
  <c r="AA237" i="6"/>
  <c r="W237" i="6"/>
  <c r="Q237" i="6"/>
  <c r="G237" i="6"/>
  <c r="AA236" i="6"/>
  <c r="W236" i="6"/>
  <c r="Q236" i="6"/>
  <c r="G236" i="6"/>
  <c r="AA235" i="6"/>
  <c r="W235" i="6"/>
  <c r="Q235" i="6"/>
  <c r="G235" i="6"/>
  <c r="AA234" i="6"/>
  <c r="Y234" i="6"/>
  <c r="W234" i="6"/>
  <c r="Q234" i="6"/>
  <c r="G234" i="6"/>
  <c r="AA233" i="6"/>
  <c r="W233" i="6"/>
  <c r="Q233" i="6"/>
  <c r="G233" i="6"/>
  <c r="AA232" i="6"/>
  <c r="Y232" i="6"/>
  <c r="W232" i="6"/>
  <c r="Q232" i="6"/>
  <c r="G232" i="6"/>
  <c r="AA231" i="6"/>
  <c r="W231" i="6"/>
  <c r="Q231" i="6"/>
  <c r="G231" i="6"/>
  <c r="AA230" i="6"/>
  <c r="W230" i="6"/>
  <c r="Q230" i="6"/>
  <c r="G230" i="6"/>
  <c r="AA229" i="6"/>
  <c r="W229" i="6"/>
  <c r="Q229" i="6"/>
  <c r="G229" i="6"/>
  <c r="AA228" i="6"/>
  <c r="W228" i="6"/>
  <c r="S228" i="6"/>
  <c r="Q228" i="6"/>
  <c r="G228" i="6"/>
  <c r="AA227" i="6"/>
  <c r="Y227" i="6"/>
  <c r="W227" i="6"/>
  <c r="Q227" i="6"/>
  <c r="G227" i="6"/>
  <c r="AA226" i="6"/>
  <c r="W226" i="6"/>
  <c r="S226" i="6"/>
  <c r="Q226" i="6"/>
  <c r="G226" i="6"/>
  <c r="AA225" i="6"/>
  <c r="W225" i="6"/>
  <c r="Q225" i="6"/>
  <c r="G225" i="6"/>
  <c r="AA224" i="6"/>
  <c r="W224" i="6"/>
  <c r="Q224" i="6"/>
  <c r="G224" i="6"/>
  <c r="AA223" i="6"/>
  <c r="W223" i="6"/>
  <c r="Q223" i="6"/>
  <c r="G223" i="6"/>
  <c r="AA222" i="6"/>
  <c r="W222" i="6"/>
  <c r="Q222" i="6"/>
  <c r="G222" i="6"/>
  <c r="AA221" i="6"/>
  <c r="W221" i="6"/>
  <c r="S221" i="6"/>
  <c r="Q221" i="6"/>
  <c r="G221" i="6"/>
  <c r="AA220" i="6"/>
  <c r="W220" i="6"/>
  <c r="Q220" i="6"/>
  <c r="G220" i="6"/>
  <c r="AA219" i="6"/>
  <c r="W219" i="6"/>
  <c r="Q219" i="6"/>
  <c r="G219" i="6"/>
  <c r="AA218" i="6"/>
  <c r="W218" i="6"/>
  <c r="Q218" i="6"/>
  <c r="G218" i="6"/>
  <c r="AA217" i="6"/>
  <c r="Y217" i="6"/>
  <c r="W217" i="6"/>
  <c r="Q217" i="6"/>
  <c r="G217" i="6"/>
  <c r="AA216" i="6"/>
  <c r="W216" i="6"/>
  <c r="Q216" i="6"/>
  <c r="G216" i="6"/>
  <c r="AA215" i="6"/>
  <c r="Y215" i="6"/>
  <c r="W215" i="6"/>
  <c r="Q215" i="6"/>
  <c r="G215" i="6"/>
  <c r="AA214" i="6"/>
  <c r="Y214" i="6"/>
  <c r="W214" i="6"/>
  <c r="S214" i="6"/>
  <c r="Q214" i="6"/>
  <c r="G214" i="6"/>
  <c r="AA213" i="6"/>
  <c r="Y213" i="6"/>
  <c r="W213" i="6"/>
  <c r="Q213" i="6"/>
  <c r="G213" i="6"/>
  <c r="AA212" i="6"/>
  <c r="Y212" i="6"/>
  <c r="W212" i="6"/>
  <c r="Q212" i="6"/>
  <c r="G212" i="6"/>
  <c r="AA211" i="6"/>
  <c r="Y211" i="6"/>
  <c r="W211" i="6"/>
  <c r="S211" i="6"/>
  <c r="Q211" i="6"/>
  <c r="G211" i="6"/>
  <c r="AA210" i="6"/>
  <c r="Y210" i="6"/>
  <c r="W210" i="6"/>
  <c r="S210" i="6"/>
  <c r="Q210" i="6"/>
  <c r="G210" i="6"/>
  <c r="AA209" i="6"/>
  <c r="Y209" i="6"/>
  <c r="W209" i="6"/>
  <c r="Q209" i="6"/>
  <c r="G209" i="6"/>
  <c r="AA208" i="6"/>
  <c r="W208" i="6"/>
  <c r="Q208" i="6"/>
  <c r="G208" i="6"/>
  <c r="AA207" i="6"/>
  <c r="Y207" i="6"/>
  <c r="W207" i="6"/>
  <c r="S207" i="6"/>
  <c r="Q207" i="6"/>
  <c r="G207" i="6"/>
  <c r="AA206" i="6"/>
  <c r="W206" i="6"/>
  <c r="S206" i="6"/>
  <c r="Q206" i="6"/>
  <c r="G206" i="6"/>
  <c r="AA205" i="6"/>
  <c r="W205" i="6"/>
  <c r="Q205" i="6"/>
  <c r="G205" i="6"/>
  <c r="AA204" i="6"/>
  <c r="W204" i="6"/>
  <c r="S204" i="6"/>
  <c r="Q204" i="6"/>
  <c r="G204" i="6"/>
  <c r="AA203" i="6"/>
  <c r="W203" i="6"/>
  <c r="S203" i="6"/>
  <c r="Q203" i="6"/>
  <c r="G203" i="6"/>
  <c r="AA202" i="6"/>
  <c r="W202" i="6"/>
  <c r="Q202" i="6"/>
  <c r="G202" i="6"/>
  <c r="AA201" i="6"/>
  <c r="W201" i="6"/>
  <c r="Q201" i="6"/>
  <c r="G201" i="6"/>
  <c r="AA200" i="6"/>
  <c r="W200" i="6"/>
  <c r="S200" i="6"/>
  <c r="Q200" i="6"/>
  <c r="G200" i="6"/>
  <c r="AA199" i="6"/>
  <c r="W199" i="6"/>
  <c r="Q199" i="6"/>
  <c r="G199" i="6"/>
  <c r="AA198" i="6"/>
  <c r="W198" i="6"/>
  <c r="Q198" i="6"/>
  <c r="G198" i="6"/>
  <c r="AA197" i="6"/>
  <c r="Y197" i="6"/>
  <c r="W197" i="6"/>
  <c r="S197" i="6"/>
  <c r="Q197" i="6"/>
  <c r="G197" i="6"/>
  <c r="AA196" i="6"/>
  <c r="Y196" i="6"/>
  <c r="W196" i="6"/>
  <c r="S196" i="6"/>
  <c r="Q196" i="6"/>
  <c r="G196" i="6"/>
  <c r="AA195" i="6"/>
  <c r="W195" i="6"/>
  <c r="Q195" i="6"/>
  <c r="G195" i="6"/>
  <c r="AA194" i="6"/>
  <c r="W194" i="6"/>
  <c r="Q194" i="6"/>
  <c r="G194" i="6"/>
  <c r="AA193" i="6"/>
  <c r="W193" i="6"/>
  <c r="Q193" i="6"/>
  <c r="G193" i="6"/>
  <c r="AA192" i="6"/>
  <c r="W192" i="6"/>
  <c r="S192" i="6"/>
  <c r="Q192" i="6"/>
  <c r="G192" i="6"/>
  <c r="AA191" i="6"/>
  <c r="W191" i="6"/>
  <c r="Q191" i="6"/>
  <c r="G191" i="6"/>
  <c r="AA190" i="6"/>
  <c r="W190" i="6"/>
  <c r="Q190" i="6"/>
  <c r="G190" i="6"/>
  <c r="AA189" i="6"/>
  <c r="W189" i="6"/>
  <c r="Q189" i="6"/>
  <c r="G189" i="6"/>
  <c r="AA188" i="6"/>
  <c r="Y188" i="6"/>
  <c r="W188" i="6"/>
  <c r="S188" i="6"/>
  <c r="Q188" i="6"/>
  <c r="G188" i="6"/>
  <c r="AA187" i="6"/>
  <c r="Y187" i="6"/>
  <c r="W187" i="6"/>
  <c r="S187" i="6"/>
  <c r="Q187" i="6"/>
  <c r="G187" i="6"/>
  <c r="AA186" i="6"/>
  <c r="W186" i="6"/>
  <c r="Q186" i="6"/>
  <c r="G186" i="6"/>
  <c r="AA185" i="6"/>
  <c r="W185" i="6"/>
  <c r="Q185" i="6"/>
  <c r="G185" i="6"/>
  <c r="AA184" i="6"/>
  <c r="W184" i="6"/>
  <c r="Q184" i="6"/>
  <c r="G184" i="6"/>
  <c r="AA183" i="6"/>
  <c r="W183" i="6"/>
  <c r="Q183" i="6"/>
  <c r="G183" i="6"/>
  <c r="AA182" i="6"/>
  <c r="W182" i="6"/>
  <c r="S182" i="6"/>
  <c r="Q182" i="6"/>
  <c r="G182" i="6"/>
  <c r="AA181" i="6"/>
  <c r="W181" i="6"/>
  <c r="Q181" i="6"/>
  <c r="G181" i="6"/>
  <c r="AA180" i="6"/>
  <c r="W180" i="6"/>
  <c r="S180" i="6"/>
  <c r="Q180" i="6"/>
  <c r="G180" i="6"/>
  <c r="AA179" i="6"/>
  <c r="W179" i="6"/>
  <c r="Q179" i="6"/>
  <c r="G179" i="6"/>
  <c r="AA178" i="6"/>
  <c r="W178" i="6"/>
  <c r="Q178" i="6"/>
  <c r="G178" i="6"/>
  <c r="AA177" i="6"/>
  <c r="W177" i="6"/>
  <c r="Q177" i="6"/>
  <c r="G177" i="6"/>
  <c r="AA176" i="6"/>
  <c r="Y176" i="6"/>
  <c r="W176" i="6"/>
  <c r="Q176" i="6"/>
  <c r="G176" i="6"/>
  <c r="AA175" i="6"/>
  <c r="W175" i="6"/>
  <c r="S175" i="6"/>
  <c r="Q175" i="6"/>
  <c r="G175" i="6"/>
  <c r="AA174" i="6"/>
  <c r="W174" i="6"/>
  <c r="Q174" i="6"/>
  <c r="G174" i="6"/>
  <c r="AA173" i="6"/>
  <c r="W173" i="6"/>
  <c r="S173" i="6"/>
  <c r="Q173" i="6"/>
  <c r="G173" i="6"/>
  <c r="AA172" i="6"/>
  <c r="W172" i="6"/>
  <c r="Q172" i="6"/>
  <c r="G172" i="6"/>
  <c r="AA171" i="6"/>
  <c r="W171" i="6"/>
  <c r="Q171" i="6"/>
  <c r="G171" i="6"/>
  <c r="AA170" i="6"/>
  <c r="W170" i="6"/>
  <c r="Q170" i="6"/>
  <c r="G170" i="6"/>
  <c r="AA169" i="6"/>
  <c r="W169" i="6"/>
  <c r="Q169" i="6"/>
  <c r="G169" i="6"/>
  <c r="AA168" i="6"/>
  <c r="W168" i="6"/>
  <c r="S168" i="6"/>
  <c r="Q168" i="6"/>
  <c r="G168" i="6"/>
  <c r="AA167" i="6"/>
  <c r="W167" i="6"/>
  <c r="Q167" i="6"/>
  <c r="G167" i="6"/>
  <c r="AA166" i="6"/>
  <c r="Y166" i="6"/>
  <c r="W166" i="6"/>
  <c r="Q166" i="6"/>
  <c r="G166" i="6"/>
  <c r="AA165" i="6"/>
  <c r="W165" i="6"/>
  <c r="Q165" i="6"/>
  <c r="G165" i="6"/>
  <c r="AA164" i="6"/>
  <c r="W164" i="6"/>
  <c r="Q164" i="6"/>
  <c r="G164" i="6"/>
  <c r="AA163" i="6"/>
  <c r="W163" i="6"/>
  <c r="Q163" i="6"/>
  <c r="G163" i="6"/>
  <c r="AA162" i="6"/>
  <c r="W162" i="6"/>
  <c r="Q162" i="6"/>
  <c r="G162" i="6"/>
  <c r="AA161" i="6"/>
  <c r="W161" i="6"/>
  <c r="Q161" i="6"/>
  <c r="G161" i="6"/>
  <c r="AA160" i="6"/>
  <c r="W160" i="6"/>
  <c r="Q160" i="6"/>
  <c r="G160" i="6"/>
  <c r="AA159" i="6"/>
  <c r="W159" i="6"/>
  <c r="Q159" i="6"/>
  <c r="G159" i="6"/>
  <c r="AA158" i="6"/>
  <c r="W158" i="6"/>
  <c r="Q158" i="6"/>
  <c r="G158" i="6"/>
  <c r="AA157" i="6"/>
  <c r="W157" i="6"/>
  <c r="Q157" i="6"/>
  <c r="G157" i="6"/>
  <c r="AA156" i="6"/>
  <c r="W156" i="6"/>
  <c r="Q156" i="6"/>
  <c r="G156" i="6"/>
  <c r="AA155" i="6"/>
  <c r="W155" i="6"/>
  <c r="Q155" i="6"/>
  <c r="G155" i="6"/>
  <c r="AA154" i="6"/>
  <c r="Y154" i="6"/>
  <c r="W154" i="6"/>
  <c r="S154" i="6"/>
  <c r="Q154" i="6"/>
  <c r="G154" i="6"/>
  <c r="AA153" i="6"/>
  <c r="Y153" i="6"/>
  <c r="W153" i="6"/>
  <c r="S153" i="6"/>
  <c r="Q153" i="6"/>
  <c r="G153" i="6"/>
  <c r="AA152" i="6"/>
  <c r="W152" i="6"/>
  <c r="Q152" i="6"/>
  <c r="G152" i="6"/>
  <c r="AA151" i="6"/>
  <c r="W151" i="6"/>
  <c r="Q151" i="6"/>
  <c r="G151" i="6"/>
  <c r="AA150" i="6"/>
  <c r="Y150" i="6"/>
  <c r="W150" i="6"/>
  <c r="Q150" i="6"/>
  <c r="G150" i="6"/>
  <c r="AA149" i="6"/>
  <c r="W149" i="6"/>
  <c r="Q149" i="6"/>
  <c r="G149" i="6"/>
  <c r="AA148" i="6"/>
  <c r="W148" i="6"/>
  <c r="Q148" i="6"/>
  <c r="G148" i="6"/>
  <c r="AA147" i="6"/>
  <c r="W147" i="6"/>
  <c r="Q147" i="6"/>
  <c r="G147" i="6"/>
  <c r="AA146" i="6"/>
  <c r="W146" i="6"/>
  <c r="Q146" i="6"/>
  <c r="G146" i="6"/>
  <c r="AA145" i="6"/>
  <c r="W145" i="6"/>
  <c r="Q145" i="6"/>
  <c r="G145" i="6"/>
  <c r="AA144" i="6"/>
  <c r="Y144" i="6"/>
  <c r="W144" i="6"/>
  <c r="Q144" i="6"/>
  <c r="G144" i="6"/>
  <c r="AA143" i="6"/>
  <c r="W143" i="6"/>
  <c r="Q143" i="6"/>
  <c r="G143" i="6"/>
  <c r="AA142" i="6"/>
  <c r="Y142" i="6"/>
  <c r="W142" i="6"/>
  <c r="Q142" i="6"/>
  <c r="G142" i="6"/>
  <c r="AA141" i="6"/>
  <c r="Y141" i="6"/>
  <c r="W141" i="6"/>
  <c r="Q141" i="6"/>
  <c r="G141" i="6"/>
  <c r="AA140" i="6"/>
  <c r="Y140" i="6"/>
  <c r="W140" i="6"/>
  <c r="Q140" i="6"/>
  <c r="G140" i="6"/>
  <c r="AA139" i="6"/>
  <c r="Y139" i="6"/>
  <c r="W139" i="6"/>
  <c r="Q139" i="6"/>
  <c r="G139" i="6"/>
  <c r="AA138" i="6"/>
  <c r="Y138" i="6"/>
  <c r="W138" i="6"/>
  <c r="Q138" i="6"/>
  <c r="G138" i="6"/>
  <c r="AA137" i="6"/>
  <c r="Y137" i="6"/>
  <c r="W137" i="6"/>
  <c r="Q137" i="6"/>
  <c r="G137" i="6"/>
  <c r="AA136" i="6"/>
  <c r="Y136" i="6"/>
  <c r="W136" i="6"/>
  <c r="Q136" i="6"/>
  <c r="G136" i="6"/>
  <c r="AA135" i="6"/>
  <c r="Y135" i="6"/>
  <c r="W135" i="6"/>
  <c r="Q135" i="6"/>
  <c r="G135" i="6"/>
  <c r="AA134" i="6"/>
  <c r="W134" i="6"/>
  <c r="Q134" i="6"/>
  <c r="G134" i="6"/>
  <c r="AA133" i="6"/>
  <c r="W133" i="6"/>
  <c r="Q133" i="6"/>
  <c r="G133" i="6"/>
  <c r="AA132" i="6"/>
  <c r="W132" i="6"/>
  <c r="Q132" i="6"/>
  <c r="G132" i="6"/>
  <c r="AA131" i="6"/>
  <c r="W131" i="6"/>
  <c r="Q131" i="6"/>
  <c r="G131" i="6"/>
  <c r="AA130" i="6"/>
  <c r="W130" i="6"/>
  <c r="Q130" i="6"/>
  <c r="G130" i="6"/>
  <c r="AA129" i="6"/>
  <c r="W129" i="6"/>
  <c r="Q129" i="6"/>
  <c r="G129" i="6"/>
  <c r="AA128" i="6"/>
  <c r="W128" i="6"/>
  <c r="Q128" i="6"/>
  <c r="G128" i="6"/>
  <c r="AA127" i="6"/>
  <c r="W127" i="6"/>
  <c r="Q127" i="6"/>
  <c r="G127" i="6"/>
  <c r="AA126" i="6"/>
  <c r="W126" i="6"/>
  <c r="Q126" i="6"/>
  <c r="G126" i="6"/>
  <c r="AA125" i="6"/>
  <c r="W125" i="6"/>
  <c r="Q125" i="6"/>
  <c r="G125" i="6"/>
  <c r="AA124" i="6"/>
  <c r="W124" i="6"/>
  <c r="Q124" i="6"/>
  <c r="G124" i="6"/>
  <c r="AA123" i="6"/>
  <c r="W123" i="6"/>
  <c r="Q123" i="6"/>
  <c r="G123" i="6"/>
  <c r="AA122" i="6"/>
  <c r="W122" i="6"/>
  <c r="Q122" i="6"/>
  <c r="G122" i="6"/>
  <c r="AA121" i="6"/>
  <c r="W121" i="6"/>
  <c r="Q121" i="6"/>
  <c r="G121" i="6"/>
  <c r="AA120" i="6"/>
  <c r="W120" i="6"/>
  <c r="Q120" i="6"/>
  <c r="G120" i="6"/>
  <c r="AA119" i="6"/>
  <c r="W119" i="6"/>
  <c r="Q119" i="6"/>
  <c r="G119" i="6"/>
  <c r="AA118" i="6"/>
  <c r="W118" i="6"/>
  <c r="Q118" i="6"/>
  <c r="G118" i="6"/>
  <c r="AA117" i="6"/>
  <c r="W117" i="6"/>
  <c r="Q117" i="6"/>
  <c r="G117" i="6"/>
  <c r="AA116" i="6"/>
  <c r="W116" i="6"/>
  <c r="Q116" i="6"/>
  <c r="G116" i="6"/>
  <c r="AA115" i="6"/>
  <c r="W115" i="6"/>
  <c r="Q115" i="6"/>
  <c r="G115" i="6"/>
  <c r="AA114" i="6"/>
  <c r="W114" i="6"/>
  <c r="Q114" i="6"/>
  <c r="G114" i="6"/>
  <c r="AA113" i="6"/>
  <c r="Y113" i="6"/>
  <c r="W113" i="6"/>
  <c r="Q113" i="6"/>
  <c r="G113" i="6"/>
  <c r="AA112" i="6"/>
  <c r="W112" i="6"/>
  <c r="Q112" i="6"/>
  <c r="G112" i="6"/>
  <c r="AA111" i="6"/>
  <c r="W111" i="6"/>
  <c r="Q111" i="6"/>
  <c r="G111" i="6"/>
  <c r="AA110" i="6"/>
  <c r="W110" i="6"/>
  <c r="Q110" i="6"/>
  <c r="G110" i="6"/>
  <c r="AA109" i="6"/>
  <c r="W109" i="6"/>
  <c r="Q109" i="6"/>
  <c r="G109" i="6"/>
  <c r="AA108" i="6"/>
  <c r="W108" i="6"/>
  <c r="Q108" i="6"/>
  <c r="G108" i="6"/>
  <c r="AA107" i="6"/>
  <c r="W107" i="6"/>
  <c r="Q107" i="6"/>
  <c r="G107" i="6"/>
  <c r="AA106" i="6"/>
  <c r="W106" i="6"/>
  <c r="Q106" i="6"/>
  <c r="G106" i="6"/>
  <c r="AA105" i="6"/>
  <c r="W105" i="6"/>
  <c r="Q105" i="6"/>
  <c r="G105" i="6"/>
  <c r="AA104" i="6"/>
  <c r="W104" i="6"/>
  <c r="Q104" i="6"/>
  <c r="G104" i="6"/>
  <c r="AA103" i="6"/>
  <c r="W103" i="6"/>
  <c r="Q103" i="6"/>
  <c r="G103" i="6"/>
  <c r="AA102" i="6"/>
  <c r="W102" i="6"/>
  <c r="Q102" i="6"/>
  <c r="G102" i="6"/>
  <c r="AA101" i="6"/>
  <c r="W101" i="6"/>
  <c r="Q101" i="6"/>
  <c r="G101" i="6"/>
  <c r="AA100" i="6"/>
  <c r="W100" i="6"/>
  <c r="Q100" i="6"/>
  <c r="G100" i="6"/>
  <c r="AA99" i="6"/>
  <c r="W99" i="6"/>
  <c r="Q99" i="6"/>
  <c r="G99" i="6"/>
  <c r="AA98" i="6"/>
  <c r="W98" i="6"/>
  <c r="Q98" i="6"/>
  <c r="G98" i="6"/>
  <c r="AA97" i="6"/>
  <c r="W97" i="6"/>
  <c r="Q97" i="6"/>
  <c r="G97" i="6"/>
  <c r="AA96" i="6"/>
  <c r="Y96" i="6"/>
  <c r="W96" i="6"/>
  <c r="Q96" i="6"/>
  <c r="G96" i="6"/>
  <c r="AA95" i="6"/>
  <c r="Y95" i="6"/>
  <c r="W95" i="6"/>
  <c r="Q95" i="6"/>
  <c r="G95" i="6"/>
  <c r="AA94" i="6"/>
  <c r="Y94" i="6"/>
  <c r="W94" i="6"/>
  <c r="Q94" i="6"/>
  <c r="G94" i="6"/>
  <c r="AA93" i="6"/>
  <c r="W93" i="6"/>
  <c r="S93" i="6"/>
  <c r="Q93" i="6"/>
  <c r="G93" i="6"/>
  <c r="AA92" i="6"/>
  <c r="W92" i="6"/>
  <c r="Q92" i="6"/>
  <c r="G92" i="6"/>
  <c r="AA91" i="6"/>
  <c r="W91" i="6"/>
  <c r="Q91" i="6"/>
  <c r="G91" i="6"/>
  <c r="AA90" i="6"/>
  <c r="W90" i="6"/>
  <c r="Q90" i="6"/>
  <c r="G90" i="6"/>
  <c r="AA89" i="6"/>
  <c r="Y89" i="6"/>
  <c r="W89" i="6"/>
  <c r="Q89" i="6"/>
  <c r="G89" i="6"/>
  <c r="AA88" i="6"/>
  <c r="W88" i="6"/>
  <c r="Q88" i="6"/>
  <c r="G88" i="6"/>
  <c r="AA87" i="6"/>
  <c r="W87" i="6"/>
  <c r="Q87" i="6"/>
  <c r="G87" i="6"/>
  <c r="AA86" i="6"/>
  <c r="W86" i="6"/>
  <c r="Q86" i="6"/>
  <c r="G86" i="6"/>
  <c r="AA85" i="6"/>
  <c r="W85" i="6"/>
  <c r="Q85" i="6"/>
  <c r="G85" i="6"/>
  <c r="AA84" i="6"/>
  <c r="W84" i="6"/>
  <c r="Q84" i="6"/>
  <c r="G84" i="6"/>
  <c r="AA83" i="6"/>
  <c r="W83" i="6"/>
  <c r="Q83" i="6"/>
  <c r="G83" i="6"/>
  <c r="AA82" i="6"/>
  <c r="Y82" i="6"/>
  <c r="W82" i="6"/>
  <c r="Q82" i="6"/>
  <c r="G82" i="6"/>
  <c r="AA81" i="6"/>
  <c r="Y81" i="6"/>
  <c r="W81" i="6"/>
  <c r="Q81" i="6"/>
  <c r="G81" i="6"/>
  <c r="AA80" i="6"/>
  <c r="Y80" i="6"/>
  <c r="W80" i="6"/>
  <c r="S80" i="6"/>
  <c r="Q80" i="6"/>
  <c r="G80" i="6"/>
  <c r="AA79" i="6"/>
  <c r="Y79" i="6"/>
  <c r="W79" i="6"/>
  <c r="S79" i="6"/>
  <c r="Q79" i="6"/>
  <c r="G79" i="6"/>
  <c r="AA78" i="6"/>
  <c r="Y78" i="6"/>
  <c r="W78" i="6"/>
  <c r="Q78" i="6"/>
  <c r="G78" i="6"/>
  <c r="AA77" i="6"/>
  <c r="Y77" i="6"/>
  <c r="W77" i="6"/>
  <c r="Q77" i="6"/>
  <c r="G77" i="6"/>
  <c r="AA76" i="6"/>
  <c r="Y76" i="6"/>
  <c r="W76" i="6"/>
  <c r="Q76" i="6"/>
  <c r="G76" i="6"/>
  <c r="AA75" i="6"/>
  <c r="Y75" i="6"/>
  <c r="W75" i="6"/>
  <c r="Q75" i="6"/>
  <c r="G75" i="6"/>
  <c r="AA74" i="6"/>
  <c r="Y74" i="6"/>
  <c r="W74" i="6"/>
  <c r="Q74" i="6"/>
  <c r="G74" i="6"/>
  <c r="AA73" i="6"/>
  <c r="Y73" i="6"/>
  <c r="W73" i="6"/>
  <c r="Q73" i="6"/>
  <c r="G73" i="6"/>
  <c r="AA72" i="6"/>
  <c r="Y72" i="6"/>
  <c r="W72" i="6"/>
  <c r="Q72" i="6"/>
  <c r="G72" i="6"/>
  <c r="AA71" i="6"/>
  <c r="Y71" i="6"/>
  <c r="W71" i="6"/>
  <c r="S71" i="6"/>
  <c r="Q71" i="6"/>
  <c r="G71" i="6"/>
  <c r="AA70" i="6"/>
  <c r="Y70" i="6"/>
  <c r="W70" i="6"/>
  <c r="S70" i="6"/>
  <c r="Q70" i="6"/>
  <c r="G70" i="6"/>
  <c r="AA69" i="6"/>
  <c r="Y69" i="6"/>
  <c r="W69" i="6"/>
  <c r="Q69" i="6"/>
  <c r="G69" i="6"/>
  <c r="AA68" i="6"/>
  <c r="Y68" i="6"/>
  <c r="W68" i="6"/>
  <c r="Q68" i="6"/>
  <c r="G68" i="6"/>
  <c r="AA67" i="6"/>
  <c r="Y67" i="6"/>
  <c r="W67" i="6"/>
  <c r="Q67" i="6"/>
  <c r="G67" i="6"/>
  <c r="AA66" i="6"/>
  <c r="Y66" i="6"/>
  <c r="W66" i="6"/>
  <c r="Q66" i="6"/>
  <c r="G66" i="6"/>
  <c r="AA65" i="6"/>
  <c r="W65" i="6"/>
  <c r="Q65" i="6"/>
  <c r="G65" i="6"/>
  <c r="AA64" i="6"/>
  <c r="W64" i="6"/>
  <c r="Q64" i="6"/>
  <c r="G64" i="6"/>
  <c r="AA63" i="6"/>
  <c r="Y63" i="6"/>
  <c r="W63" i="6"/>
  <c r="Q63" i="6"/>
  <c r="G63" i="6"/>
  <c r="AA62" i="6"/>
  <c r="W62" i="6"/>
  <c r="Q62" i="6"/>
  <c r="G62" i="6"/>
  <c r="AA61" i="6"/>
  <c r="W61" i="6"/>
  <c r="Q61" i="6"/>
  <c r="G61" i="6"/>
  <c r="AA60" i="6"/>
  <c r="W60" i="6"/>
  <c r="Q60" i="6"/>
  <c r="G60" i="6"/>
  <c r="AA59" i="6"/>
  <c r="W59" i="6"/>
  <c r="Q59" i="6"/>
  <c r="G59" i="6"/>
  <c r="AA58" i="6"/>
  <c r="W58" i="6"/>
  <c r="Q58" i="6"/>
  <c r="G58" i="6"/>
  <c r="AA57" i="6"/>
  <c r="W57" i="6"/>
  <c r="Q57" i="6"/>
  <c r="G57" i="6"/>
  <c r="AA56" i="6"/>
  <c r="W56" i="6"/>
  <c r="Q56" i="6"/>
  <c r="G56" i="6"/>
  <c r="AA55" i="6"/>
  <c r="W55" i="6"/>
  <c r="Q55" i="6"/>
  <c r="G55" i="6"/>
  <c r="AA54" i="6"/>
  <c r="Y54" i="6"/>
  <c r="W54" i="6"/>
  <c r="Q54" i="6"/>
  <c r="G54" i="6"/>
  <c r="AA53" i="6"/>
  <c r="W53" i="6"/>
  <c r="Q53" i="6"/>
  <c r="G53" i="6"/>
  <c r="AA52" i="6"/>
  <c r="W52" i="6"/>
  <c r="Q52" i="6"/>
  <c r="G52" i="6"/>
  <c r="AA51" i="6"/>
  <c r="W51" i="6"/>
  <c r="Q51" i="6"/>
  <c r="G51" i="6"/>
  <c r="AA50" i="6"/>
  <c r="W50" i="6"/>
  <c r="S50" i="6"/>
  <c r="Q50" i="6"/>
  <c r="G50" i="6"/>
  <c r="AA49" i="6"/>
  <c r="W49" i="6"/>
  <c r="Q49" i="6"/>
  <c r="G49" i="6"/>
  <c r="AA48" i="6"/>
  <c r="W48" i="6"/>
  <c r="Q48" i="6"/>
  <c r="G48" i="6"/>
  <c r="AA47" i="6"/>
  <c r="W47" i="6"/>
  <c r="S47" i="6"/>
  <c r="Q47" i="6"/>
  <c r="G47" i="6"/>
  <c r="AA46" i="6"/>
  <c r="Y46" i="6"/>
  <c r="W46" i="6"/>
  <c r="Q46" i="6"/>
  <c r="G46" i="6"/>
  <c r="AA45" i="6"/>
  <c r="W45" i="6"/>
  <c r="Q45" i="6"/>
  <c r="G45" i="6"/>
  <c r="AA44" i="6"/>
  <c r="W44" i="6"/>
  <c r="Q44" i="6"/>
  <c r="G44" i="6"/>
  <c r="AA43" i="6"/>
  <c r="W43" i="6"/>
  <c r="Q43" i="6"/>
  <c r="G43" i="6"/>
  <c r="AA42" i="6"/>
  <c r="W42" i="6"/>
  <c r="Q42" i="6"/>
  <c r="G42" i="6"/>
  <c r="AA41" i="6"/>
  <c r="W41" i="6"/>
  <c r="Q41" i="6"/>
  <c r="G41" i="6"/>
  <c r="AA40" i="6"/>
  <c r="W40" i="6"/>
  <c r="Q40" i="6"/>
  <c r="G40" i="6"/>
  <c r="AA39" i="6"/>
  <c r="W39" i="6"/>
  <c r="Q39" i="6"/>
  <c r="G39" i="6"/>
  <c r="AA38" i="6"/>
  <c r="W38" i="6"/>
  <c r="Q38" i="6"/>
  <c r="G38" i="6"/>
  <c r="AA37" i="6"/>
  <c r="W37" i="6"/>
  <c r="Q37" i="6"/>
  <c r="G37" i="6"/>
  <c r="AA36" i="6"/>
  <c r="W36" i="6"/>
  <c r="Q36" i="6"/>
  <c r="G36" i="6"/>
  <c r="AA35" i="6"/>
  <c r="W35" i="6"/>
  <c r="Q35" i="6"/>
  <c r="G35" i="6"/>
  <c r="AA34" i="6"/>
  <c r="W34" i="6"/>
  <c r="Q34" i="6"/>
  <c r="G34" i="6"/>
  <c r="AA33" i="6"/>
  <c r="W33" i="6"/>
  <c r="Q33" i="6"/>
  <c r="G33" i="6"/>
  <c r="AA32" i="6"/>
  <c r="W32" i="6"/>
  <c r="Q32" i="6"/>
  <c r="G32" i="6"/>
  <c r="AA31" i="6"/>
  <c r="W31" i="6"/>
  <c r="Q31" i="6"/>
  <c r="G31" i="6"/>
  <c r="AA30" i="6"/>
  <c r="W30" i="6"/>
  <c r="Q30" i="6"/>
  <c r="G30" i="6"/>
  <c r="AA29" i="6"/>
  <c r="W29" i="6"/>
  <c r="Q29" i="6"/>
  <c r="G29" i="6"/>
  <c r="AA28" i="6"/>
  <c r="W28" i="6"/>
  <c r="Q28" i="6"/>
  <c r="G28" i="6"/>
  <c r="AA27" i="6"/>
  <c r="W27" i="6"/>
  <c r="Q27" i="6"/>
  <c r="G27" i="6"/>
  <c r="AA26" i="6"/>
  <c r="W26" i="6"/>
  <c r="Q26" i="6"/>
  <c r="G26" i="6"/>
  <c r="AA25" i="6"/>
  <c r="W25" i="6"/>
  <c r="Q25" i="6"/>
  <c r="G25" i="6"/>
  <c r="AA24" i="6"/>
  <c r="W24" i="6"/>
  <c r="Q24" i="6"/>
  <c r="G24" i="6"/>
  <c r="AA23" i="6"/>
  <c r="W23" i="6"/>
  <c r="Q23" i="6"/>
  <c r="G23" i="6"/>
  <c r="AA22" i="6"/>
  <c r="W22" i="6"/>
  <c r="Q22" i="6"/>
  <c r="G22" i="6"/>
  <c r="AA21" i="6"/>
  <c r="W21" i="6"/>
  <c r="Q21" i="6"/>
  <c r="G21" i="6"/>
  <c r="AA20" i="6"/>
  <c r="W20" i="6"/>
  <c r="Q20" i="6"/>
  <c r="G20" i="6"/>
  <c r="AA19" i="6"/>
  <c r="W19" i="6"/>
  <c r="Q19" i="6"/>
  <c r="G19" i="6"/>
  <c r="AA18" i="6"/>
  <c r="W18" i="6"/>
  <c r="Q18" i="6"/>
  <c r="G18" i="6"/>
  <c r="AA17" i="6"/>
  <c r="W17" i="6"/>
  <c r="Q17" i="6"/>
  <c r="G17" i="6"/>
  <c r="AA16" i="6"/>
  <c r="Y16" i="6"/>
  <c r="W16" i="6"/>
  <c r="S16" i="6"/>
  <c r="Q16" i="6"/>
  <c r="G16" i="6"/>
  <c r="AA15" i="6"/>
  <c r="W15" i="6"/>
  <c r="Q15" i="6"/>
  <c r="G15" i="6"/>
  <c r="AA14" i="6"/>
  <c r="W14" i="6"/>
  <c r="Q14" i="6"/>
  <c r="G14" i="6"/>
  <c r="AA13" i="6"/>
  <c r="W13" i="6"/>
  <c r="Q13" i="6"/>
  <c r="G13" i="6"/>
  <c r="AA12" i="6"/>
  <c r="Y12" i="6"/>
  <c r="W12" i="6"/>
  <c r="Q12" i="6"/>
  <c r="G12" i="6"/>
  <c r="AA11" i="6"/>
  <c r="W11" i="6"/>
  <c r="Q11" i="6"/>
  <c r="G11" i="6"/>
  <c r="AA10" i="6"/>
  <c r="W10" i="6"/>
  <c r="Q10" i="6"/>
  <c r="G10" i="6"/>
  <c r="AA9" i="6"/>
  <c r="W9" i="6"/>
  <c r="Q9" i="6"/>
  <c r="G9" i="6"/>
  <c r="AA8" i="6"/>
  <c r="W8" i="6"/>
  <c r="Q8" i="6"/>
  <c r="G8" i="6"/>
  <c r="AA7" i="6"/>
  <c r="W7" i="6"/>
  <c r="Q7" i="6"/>
  <c r="G7" i="6"/>
  <c r="AA6" i="6"/>
  <c r="W6" i="6"/>
  <c r="Q6" i="6"/>
  <c r="G6" i="6"/>
  <c r="AA5" i="6"/>
  <c r="W5" i="6"/>
  <c r="Q5" i="6"/>
  <c r="G5" i="6"/>
  <c r="AA4" i="6"/>
  <c r="W4" i="6"/>
  <c r="Q4" i="6"/>
  <c r="G4" i="6"/>
  <c r="AA3" i="6"/>
  <c r="W3" i="6"/>
  <c r="Q3" i="6"/>
  <c r="G3" i="6"/>
  <c r="V1" i="6"/>
  <c r="T1" i="6"/>
  <c r="R1" i="6"/>
  <c r="P1" i="6"/>
  <c r="N1" i="6"/>
  <c r="K1" i="6"/>
  <c r="J1" i="6"/>
  <c r="F1" i="6"/>
  <c r="K2" i="6" s="1"/>
  <c r="V2" i="6" s="1"/>
  <c r="U84" i="6" s="1"/>
  <c r="E1" i="6" l="1"/>
  <c r="J215" i="6" s="1"/>
  <c r="P2" i="6"/>
  <c r="O1749" i="6" s="1"/>
  <c r="X84" i="6"/>
  <c r="Y84" i="6" s="1"/>
  <c r="U32" i="6"/>
  <c r="U56" i="6"/>
  <c r="U8" i="6"/>
  <c r="U68" i="6"/>
  <c r="X68" i="6" s="1"/>
  <c r="U72" i="6"/>
  <c r="X72" i="6" s="1"/>
  <c r="U92" i="6"/>
  <c r="U100" i="6"/>
  <c r="U20" i="6"/>
  <c r="U36" i="6"/>
  <c r="U48" i="6"/>
  <c r="U60" i="6"/>
  <c r="U116" i="6"/>
  <c r="U12" i="6"/>
  <c r="X12" i="6" s="1"/>
  <c r="U104" i="6"/>
  <c r="U24" i="6"/>
  <c r="U40" i="6"/>
  <c r="U1779" i="6"/>
  <c r="X1779" i="6" s="1"/>
  <c r="U1771" i="6"/>
  <c r="X1771" i="6" s="1"/>
  <c r="U1763" i="6"/>
  <c r="X1763" i="6" s="1"/>
  <c r="U1755" i="6"/>
  <c r="X1755" i="6" s="1"/>
  <c r="U1747" i="6"/>
  <c r="X1747" i="6" s="1"/>
  <c r="U1739" i="6"/>
  <c r="X1739" i="6" s="1"/>
  <c r="U1733" i="6"/>
  <c r="X1733" i="6" s="1"/>
  <c r="U1729" i="6"/>
  <c r="U1725" i="6"/>
  <c r="X1725" i="6" s="1"/>
  <c r="U1721" i="6"/>
  <c r="X1721" i="6" s="1"/>
  <c r="U1717" i="6"/>
  <c r="X1717" i="6" s="1"/>
  <c r="U1713" i="6"/>
  <c r="X1713" i="6" s="1"/>
  <c r="U1709" i="6"/>
  <c r="X1709" i="6" s="1"/>
  <c r="U1782" i="6"/>
  <c r="U1774" i="6"/>
  <c r="U1766" i="6"/>
  <c r="X1766" i="6" s="1"/>
  <c r="U1758" i="6"/>
  <c r="X1758" i="6" s="1"/>
  <c r="U1750" i="6"/>
  <c r="X1750" i="6" s="1"/>
  <c r="U1742" i="6"/>
  <c r="X1742" i="6" s="1"/>
  <c r="U1777" i="6"/>
  <c r="X1777" i="6" s="1"/>
  <c r="U1769" i="6"/>
  <c r="U1761" i="6"/>
  <c r="X1761" i="6" s="1"/>
  <c r="U1753" i="6"/>
  <c r="X1753" i="6" s="1"/>
  <c r="U1745" i="6"/>
  <c r="X1745" i="6" s="1"/>
  <c r="U1737" i="6"/>
  <c r="X1737" i="6" s="1"/>
  <c r="U1734" i="6"/>
  <c r="X1734" i="6" s="1"/>
  <c r="U1730" i="6"/>
  <c r="U1726" i="6"/>
  <c r="X1726" i="6" s="1"/>
  <c r="U1722" i="6"/>
  <c r="X1722" i="6" s="1"/>
  <c r="U1718" i="6"/>
  <c r="X1718" i="6" s="1"/>
  <c r="U1714" i="6"/>
  <c r="X1714" i="6" s="1"/>
  <c r="U1710" i="6"/>
  <c r="X1710" i="6" s="1"/>
  <c r="U1706" i="6"/>
  <c r="X1706" i="6" s="1"/>
  <c r="U1780" i="6"/>
  <c r="X1780" i="6" s="1"/>
  <c r="U1772" i="6"/>
  <c r="U1764" i="6"/>
  <c r="U1756" i="6"/>
  <c r="X1756" i="6" s="1"/>
  <c r="U1748" i="6"/>
  <c r="X1748" i="6" s="1"/>
  <c r="U1740" i="6"/>
  <c r="X1740" i="6" s="1"/>
  <c r="U1783" i="6"/>
  <c r="X1783" i="6" s="1"/>
  <c r="U1775" i="6"/>
  <c r="X1775" i="6" s="1"/>
  <c r="U1767" i="6"/>
  <c r="X1767" i="6" s="1"/>
  <c r="U1759" i="6"/>
  <c r="X1759" i="6" s="1"/>
  <c r="U1751" i="6"/>
  <c r="X1751" i="6" s="1"/>
  <c r="U1743" i="6"/>
  <c r="X1743" i="6" s="1"/>
  <c r="U1735" i="6"/>
  <c r="X1735" i="6" s="1"/>
  <c r="U1731" i="6"/>
  <c r="X1731" i="6" s="1"/>
  <c r="U1727" i="6"/>
  <c r="X1727" i="6" s="1"/>
  <c r="U1723" i="6"/>
  <c r="X1723" i="6" s="1"/>
  <c r="U1719" i="6"/>
  <c r="X1719" i="6" s="1"/>
  <c r="U1715" i="6"/>
  <c r="U1711" i="6"/>
  <c r="X1711" i="6" s="1"/>
  <c r="U1707" i="6"/>
  <c r="X1707" i="6" s="1"/>
  <c r="U1778" i="6"/>
  <c r="U1770" i="6"/>
  <c r="U1762" i="6"/>
  <c r="X1762" i="6" s="1"/>
  <c r="U1754" i="6"/>
  <c r="X1754" i="6" s="1"/>
  <c r="U1746" i="6"/>
  <c r="X1746" i="6" s="1"/>
  <c r="U1738" i="6"/>
  <c r="X1738" i="6" s="1"/>
  <c r="U1781" i="6"/>
  <c r="X1781" i="6" s="1"/>
  <c r="U1773" i="6"/>
  <c r="U1765" i="6"/>
  <c r="X1765" i="6" s="1"/>
  <c r="U1757" i="6"/>
  <c r="X1757" i="6" s="1"/>
  <c r="U1749" i="6"/>
  <c r="X1749" i="6" s="1"/>
  <c r="U1741" i="6"/>
  <c r="X1741" i="6" s="1"/>
  <c r="U1732" i="6"/>
  <c r="X1732" i="6" s="1"/>
  <c r="U1728" i="6"/>
  <c r="U1724" i="6"/>
  <c r="X1724" i="6" s="1"/>
  <c r="U1720" i="6"/>
  <c r="X1720" i="6" s="1"/>
  <c r="U1716" i="6"/>
  <c r="U1712" i="6"/>
  <c r="X1712" i="6" s="1"/>
  <c r="U1708" i="6"/>
  <c r="U1776" i="6"/>
  <c r="U1768" i="6"/>
  <c r="X1768" i="6" s="1"/>
  <c r="U1760" i="6"/>
  <c r="U1752" i="6"/>
  <c r="X1752" i="6" s="1"/>
  <c r="U1744" i="6"/>
  <c r="X1744" i="6" s="1"/>
  <c r="U1736" i="6"/>
  <c r="U1702" i="6"/>
  <c r="X1702" i="6" s="1"/>
  <c r="U1705" i="6"/>
  <c r="X1705" i="6" s="1"/>
  <c r="U1704" i="6"/>
  <c r="X1704" i="6" s="1"/>
  <c r="U1699" i="6"/>
  <c r="X1699" i="6" s="1"/>
  <c r="U1697" i="6"/>
  <c r="X1697" i="6" s="1"/>
  <c r="U1694" i="6"/>
  <c r="X1694" i="6" s="1"/>
  <c r="U1690" i="6"/>
  <c r="X1690" i="6" s="1"/>
  <c r="U1686" i="6"/>
  <c r="X1686" i="6" s="1"/>
  <c r="U1682" i="6"/>
  <c r="X1682" i="6" s="1"/>
  <c r="U1678" i="6"/>
  <c r="X1678" i="6" s="1"/>
  <c r="U1674" i="6"/>
  <c r="X1674" i="6" s="1"/>
  <c r="U1670" i="6"/>
  <c r="X1670" i="6" s="1"/>
  <c r="U1666" i="6"/>
  <c r="U1662" i="6"/>
  <c r="X1662" i="6" s="1"/>
  <c r="U1658" i="6"/>
  <c r="U1654" i="6"/>
  <c r="U1650" i="6"/>
  <c r="U1701" i="6"/>
  <c r="X1701" i="6" s="1"/>
  <c r="U1700" i="6"/>
  <c r="X1700" i="6" s="1"/>
  <c r="U1698" i="6"/>
  <c r="X1698" i="6" s="1"/>
  <c r="U1692" i="6"/>
  <c r="X1692" i="6" s="1"/>
  <c r="U1688" i="6"/>
  <c r="X1688" i="6" s="1"/>
  <c r="U1684" i="6"/>
  <c r="X1684" i="6" s="1"/>
  <c r="U1680" i="6"/>
  <c r="X1680" i="6" s="1"/>
  <c r="U1676" i="6"/>
  <c r="X1676" i="6" s="1"/>
  <c r="U1672" i="6"/>
  <c r="X1672" i="6" s="1"/>
  <c r="U1668" i="6"/>
  <c r="U1664" i="6"/>
  <c r="U1660" i="6"/>
  <c r="X1660" i="6" s="1"/>
  <c r="U1656" i="6"/>
  <c r="U1652" i="6"/>
  <c r="U1648" i="6"/>
  <c r="U1644" i="6"/>
  <c r="X1644" i="6" s="1"/>
  <c r="U1640" i="6"/>
  <c r="U1636" i="6"/>
  <c r="U1703" i="6"/>
  <c r="X1703" i="6" s="1"/>
  <c r="U1696" i="6"/>
  <c r="X1696" i="6" s="1"/>
  <c r="U1691" i="6"/>
  <c r="X1691" i="6" s="1"/>
  <c r="U1675" i="6"/>
  <c r="X1675" i="6" s="1"/>
  <c r="U1659" i="6"/>
  <c r="X1659" i="6" s="1"/>
  <c r="U1643" i="6"/>
  <c r="X1643" i="6" s="1"/>
  <c r="U1638" i="6"/>
  <c r="U1633" i="6"/>
  <c r="U1629" i="6"/>
  <c r="U1625" i="6"/>
  <c r="U1621" i="6"/>
  <c r="U1617" i="6"/>
  <c r="X1617" i="6" s="1"/>
  <c r="U1613" i="6"/>
  <c r="U1609" i="6"/>
  <c r="U1605" i="6"/>
  <c r="U1683" i="6"/>
  <c r="X1683" i="6" s="1"/>
  <c r="U1667" i="6"/>
  <c r="U1671" i="6"/>
  <c r="X1671" i="6" s="1"/>
  <c r="U1663" i="6"/>
  <c r="X1663" i="6" s="1"/>
  <c r="U1657" i="6"/>
  <c r="X1657" i="6" s="1"/>
  <c r="U1651" i="6"/>
  <c r="X1651" i="6" s="1"/>
  <c r="U1646" i="6"/>
  <c r="U1689" i="6"/>
  <c r="X1689" i="6" s="1"/>
  <c r="U1695" i="6"/>
  <c r="X1695" i="6" s="1"/>
  <c r="U1685" i="6"/>
  <c r="X1685" i="6" s="1"/>
  <c r="U1653" i="6"/>
  <c r="U1693" i="6"/>
  <c r="X1693" i="6" s="1"/>
  <c r="U1681" i="6"/>
  <c r="X1681" i="6" s="1"/>
  <c r="U1645" i="6"/>
  <c r="X1645" i="6" s="1"/>
  <c r="U1641" i="6"/>
  <c r="U1637" i="6"/>
  <c r="U1618" i="6"/>
  <c r="U1608" i="6"/>
  <c r="U1603" i="6"/>
  <c r="X1603" i="6" s="1"/>
  <c r="U1600" i="6"/>
  <c r="U1596" i="6"/>
  <c r="X1596" i="6" s="1"/>
  <c r="U1592" i="6"/>
  <c r="X1592" i="6" s="1"/>
  <c r="U1588" i="6"/>
  <c r="U1687" i="6"/>
  <c r="X1687" i="6" s="1"/>
  <c r="U1677" i="6"/>
  <c r="X1677" i="6" s="1"/>
  <c r="U1673" i="6"/>
  <c r="X1673" i="6" s="1"/>
  <c r="U1655" i="6"/>
  <c r="U1634" i="6"/>
  <c r="U1630" i="6"/>
  <c r="U1628" i="6"/>
  <c r="U1589" i="6"/>
  <c r="U1583" i="6"/>
  <c r="U1579" i="6"/>
  <c r="U1575" i="6"/>
  <c r="U1571" i="6"/>
  <c r="X1571" i="6" s="1"/>
  <c r="U1567" i="6"/>
  <c r="U1665" i="6"/>
  <c r="U1615" i="6"/>
  <c r="U1597" i="6"/>
  <c r="U1587" i="6"/>
  <c r="U1584" i="6"/>
  <c r="U1580" i="6"/>
  <c r="U1576" i="6"/>
  <c r="U1572" i="6"/>
  <c r="X1572" i="6" s="1"/>
  <c r="U1568" i="6"/>
  <c r="X1568" i="6" s="1"/>
  <c r="U1623" i="6"/>
  <c r="U1679" i="6"/>
  <c r="X1679" i="6" s="1"/>
  <c r="U1669" i="6"/>
  <c r="X1669" i="6" s="1"/>
  <c r="U1616" i="6"/>
  <c r="U1614" i="6"/>
  <c r="U1612" i="6"/>
  <c r="U1598" i="6"/>
  <c r="X1598" i="6" s="1"/>
  <c r="U1582" i="6"/>
  <c r="U1578" i="6"/>
  <c r="U1661" i="6"/>
  <c r="U1624" i="6"/>
  <c r="U1607" i="6"/>
  <c r="U1604" i="6"/>
  <c r="U1601" i="6"/>
  <c r="X1601" i="6" s="1"/>
  <c r="U1590" i="6"/>
  <c r="X1590" i="6" s="1"/>
  <c r="U1581" i="6"/>
  <c r="U1593" i="6"/>
  <c r="U1577" i="6"/>
  <c r="U1563" i="6"/>
  <c r="U1559" i="6"/>
  <c r="U1555" i="6"/>
  <c r="U1551" i="6"/>
  <c r="U1649" i="6"/>
  <c r="U1647" i="6"/>
  <c r="U1632" i="6"/>
  <c r="U1611" i="6"/>
  <c r="U1610" i="6"/>
  <c r="U1606" i="6"/>
  <c r="U1564" i="6"/>
  <c r="U1560" i="6"/>
  <c r="U1556" i="6"/>
  <c r="U1552" i="6"/>
  <c r="U1548" i="6"/>
  <c r="X1548" i="6" s="1"/>
  <c r="U1544" i="6"/>
  <c r="U1540" i="6"/>
  <c r="U1536" i="6"/>
  <c r="U1532" i="6"/>
  <c r="X1532" i="6" s="1"/>
  <c r="U1528" i="6"/>
  <c r="U1524" i="6"/>
  <c r="U1520" i="6"/>
  <c r="X1520" i="6" s="1"/>
  <c r="U1516" i="6"/>
  <c r="U1512" i="6"/>
  <c r="U1508" i="6"/>
  <c r="U1504" i="6"/>
  <c r="X1504" i="6" s="1"/>
  <c r="U1500" i="6"/>
  <c r="U1496" i="6"/>
  <c r="U1492" i="6"/>
  <c r="U1488" i="6"/>
  <c r="U1484" i="6"/>
  <c r="U1480" i="6"/>
  <c r="U1476" i="6"/>
  <c r="U1472" i="6"/>
  <c r="X1472" i="6" s="1"/>
  <c r="U1468" i="6"/>
  <c r="X1468" i="6" s="1"/>
  <c r="U1602" i="6"/>
  <c r="U1595" i="6"/>
  <c r="X1595" i="6" s="1"/>
  <c r="U1642" i="6"/>
  <c r="X1642" i="6" s="1"/>
  <c r="U1639" i="6"/>
  <c r="U1635" i="6"/>
  <c r="X1635" i="6" s="1"/>
  <c r="U1627" i="6"/>
  <c r="U1620" i="6"/>
  <c r="U1594" i="6"/>
  <c r="U1585" i="6"/>
  <c r="U1573" i="6"/>
  <c r="U1562" i="6"/>
  <c r="U1558" i="6"/>
  <c r="U1554" i="6"/>
  <c r="U1550" i="6"/>
  <c r="X1550" i="6" s="1"/>
  <c r="U1546" i="6"/>
  <c r="X1546" i="6" s="1"/>
  <c r="U1542" i="6"/>
  <c r="U1538" i="6"/>
  <c r="U1534" i="6"/>
  <c r="X1534" i="6" s="1"/>
  <c r="U1530" i="6"/>
  <c r="U1526" i="6"/>
  <c r="U1522" i="6"/>
  <c r="X1522" i="6" s="1"/>
  <c r="U1518" i="6"/>
  <c r="X1518" i="6" s="1"/>
  <c r="U1514" i="6"/>
  <c r="U1510" i="6"/>
  <c r="U1506" i="6"/>
  <c r="U1502" i="6"/>
  <c r="U1498" i="6"/>
  <c r="U1494" i="6"/>
  <c r="U1490" i="6"/>
  <c r="U1486" i="6"/>
  <c r="U1482" i="6"/>
  <c r="U1478" i="6"/>
  <c r="X1478" i="6" s="1"/>
  <c r="U1474" i="6"/>
  <c r="X1474" i="6" s="1"/>
  <c r="U1470" i="6"/>
  <c r="U1599" i="6"/>
  <c r="U1570" i="6"/>
  <c r="X1570" i="6" s="1"/>
  <c r="U1565" i="6"/>
  <c r="U1539" i="6"/>
  <c r="X1539" i="6" s="1"/>
  <c r="U1523" i="6"/>
  <c r="U1507" i="6"/>
  <c r="U1491" i="6"/>
  <c r="U1475" i="6"/>
  <c r="U1619" i="6"/>
  <c r="U1626" i="6"/>
  <c r="U1557" i="6"/>
  <c r="U1543" i="6"/>
  <c r="U1527" i="6"/>
  <c r="U1511" i="6"/>
  <c r="U1495" i="6"/>
  <c r="U1479" i="6"/>
  <c r="X1479" i="6" s="1"/>
  <c r="U1631" i="6"/>
  <c r="U1622" i="6"/>
  <c r="U1591" i="6"/>
  <c r="U1574" i="6"/>
  <c r="X1574" i="6" s="1"/>
  <c r="U1553" i="6"/>
  <c r="U1545" i="6"/>
  <c r="U1529" i="6"/>
  <c r="X1529" i="6" s="1"/>
  <c r="U1513" i="6"/>
  <c r="U1497" i="6"/>
  <c r="U1481" i="6"/>
  <c r="X1481" i="6" s="1"/>
  <c r="U1466" i="6"/>
  <c r="U1462" i="6"/>
  <c r="X1462" i="6" s="1"/>
  <c r="U1458" i="6"/>
  <c r="U1454" i="6"/>
  <c r="U1450" i="6"/>
  <c r="U1446" i="6"/>
  <c r="U1442" i="6"/>
  <c r="U1438" i="6"/>
  <c r="U1434" i="6"/>
  <c r="U1430" i="6"/>
  <c r="X1430" i="6" s="1"/>
  <c r="U1426" i="6"/>
  <c r="X1426" i="6" s="1"/>
  <c r="U1422" i="6"/>
  <c r="U1418" i="6"/>
  <c r="X1418" i="6" s="1"/>
  <c r="U1414" i="6"/>
  <c r="U1410" i="6"/>
  <c r="X1410" i="6" s="1"/>
  <c r="U1586" i="6"/>
  <c r="U1547" i="6"/>
  <c r="U1531" i="6"/>
  <c r="U1515" i="6"/>
  <c r="U1499" i="6"/>
  <c r="U1483" i="6"/>
  <c r="U1566" i="6"/>
  <c r="U1549" i="6"/>
  <c r="X1549" i="6" s="1"/>
  <c r="U1533" i="6"/>
  <c r="X1533" i="6" s="1"/>
  <c r="U1519" i="6"/>
  <c r="X1519" i="6" s="1"/>
  <c r="U1485" i="6"/>
  <c r="X1485" i="6" s="1"/>
  <c r="U1465" i="6"/>
  <c r="U1453" i="6"/>
  <c r="U1445" i="6"/>
  <c r="U1437" i="6"/>
  <c r="U1429" i="6"/>
  <c r="U1411" i="6"/>
  <c r="X1411" i="6" s="1"/>
  <c r="U1408" i="6"/>
  <c r="X1408" i="6" s="1"/>
  <c r="U1401" i="6"/>
  <c r="U1393" i="6"/>
  <c r="U1381" i="6"/>
  <c r="U1505" i="6"/>
  <c r="U1503" i="6"/>
  <c r="U1473" i="6"/>
  <c r="U1471" i="6"/>
  <c r="U1457" i="6"/>
  <c r="U1441" i="6"/>
  <c r="U1432" i="6"/>
  <c r="U1425" i="6"/>
  <c r="U1421" i="6"/>
  <c r="U1398" i="6"/>
  <c r="U1388" i="6"/>
  <c r="U1378" i="6"/>
  <c r="U1374" i="6"/>
  <c r="U1370" i="6"/>
  <c r="U1366" i="6"/>
  <c r="U1362" i="6"/>
  <c r="X1362" i="6" s="1"/>
  <c r="U1358" i="6"/>
  <c r="U1354" i="6"/>
  <c r="U1350" i="6"/>
  <c r="X1350" i="6" s="1"/>
  <c r="U1346" i="6"/>
  <c r="U1342" i="6"/>
  <c r="U1338" i="6"/>
  <c r="U1334" i="6"/>
  <c r="U1330" i="6"/>
  <c r="X1330" i="6" s="1"/>
  <c r="U1326" i="6"/>
  <c r="U1322" i="6"/>
  <c r="U1318" i="6"/>
  <c r="U1314" i="6"/>
  <c r="U1310" i="6"/>
  <c r="U1306" i="6"/>
  <c r="U1302" i="6"/>
  <c r="U1298" i="6"/>
  <c r="U1517" i="6"/>
  <c r="X1517" i="6" s="1"/>
  <c r="U1501" i="6"/>
  <c r="U1469" i="6"/>
  <c r="U1461" i="6"/>
  <c r="U1452" i="6"/>
  <c r="U1448" i="6"/>
  <c r="X1448" i="6" s="1"/>
  <c r="U1436" i="6"/>
  <c r="U1428" i="6"/>
  <c r="U1403" i="6"/>
  <c r="U1395" i="6"/>
  <c r="U1390" i="6"/>
  <c r="U1383" i="6"/>
  <c r="U1561" i="6"/>
  <c r="U1464" i="6"/>
  <c r="U1456" i="6"/>
  <c r="U1451" i="6"/>
  <c r="U1444" i="6"/>
  <c r="U1440" i="6"/>
  <c r="U1435" i="6"/>
  <c r="U1431" i="6"/>
  <c r="U1427" i="6"/>
  <c r="U1420" i="6"/>
  <c r="U1417" i="6"/>
  <c r="U1413" i="6"/>
  <c r="X1413" i="6" s="1"/>
  <c r="U1407" i="6"/>
  <c r="X1407" i="6" s="1"/>
  <c r="U1405" i="6"/>
  <c r="U1400" i="6"/>
  <c r="U1392" i="6"/>
  <c r="U1385" i="6"/>
  <c r="U1380" i="6"/>
  <c r="U1375" i="6"/>
  <c r="U1371" i="6"/>
  <c r="U1367" i="6"/>
  <c r="X1367" i="6" s="1"/>
  <c r="U1363" i="6"/>
  <c r="U1359" i="6"/>
  <c r="U1355" i="6"/>
  <c r="X1355" i="6" s="1"/>
  <c r="U1351" i="6"/>
  <c r="X1351" i="6" s="1"/>
  <c r="U1347" i="6"/>
  <c r="U1343" i="6"/>
  <c r="U1339" i="6"/>
  <c r="U1335" i="6"/>
  <c r="U1331" i="6"/>
  <c r="U1327" i="6"/>
  <c r="U1323" i="6"/>
  <c r="U1319" i="6"/>
  <c r="U1315" i="6"/>
  <c r="U1311" i="6"/>
  <c r="U1307" i="6"/>
  <c r="U1303" i="6"/>
  <c r="U1299" i="6"/>
  <c r="U1295" i="6"/>
  <c r="X1295" i="6" s="1"/>
  <c r="U1291" i="6"/>
  <c r="U1287" i="6"/>
  <c r="U1283" i="6"/>
  <c r="U1279" i="6"/>
  <c r="U1275" i="6"/>
  <c r="U1271" i="6"/>
  <c r="U1267" i="6"/>
  <c r="U1263" i="6"/>
  <c r="U1259" i="6"/>
  <c r="U1255" i="6"/>
  <c r="U1251" i="6"/>
  <c r="U1247" i="6"/>
  <c r="U1243" i="6"/>
  <c r="U1239" i="6"/>
  <c r="U1569" i="6"/>
  <c r="X1569" i="6" s="1"/>
  <c r="U1541" i="6"/>
  <c r="U1525" i="6"/>
  <c r="U1467" i="6"/>
  <c r="U1460" i="6"/>
  <c r="U1455" i="6"/>
  <c r="U1447" i="6"/>
  <c r="U1439" i="6"/>
  <c r="U1424" i="6"/>
  <c r="U1397" i="6"/>
  <c r="X1397" i="6" s="1"/>
  <c r="U1387" i="6"/>
  <c r="U1377" i="6"/>
  <c r="U1535" i="6"/>
  <c r="U1509" i="6"/>
  <c r="X1509" i="6" s="1"/>
  <c r="U1493" i="6"/>
  <c r="U1463" i="6"/>
  <c r="X1463" i="6" s="1"/>
  <c r="U1459" i="6"/>
  <c r="U1443" i="6"/>
  <c r="X1443" i="6" s="1"/>
  <c r="U1423" i="6"/>
  <c r="U1419" i="6"/>
  <c r="U1416" i="6"/>
  <c r="U1409" i="6"/>
  <c r="X1409" i="6" s="1"/>
  <c r="U1402" i="6"/>
  <c r="U1394" i="6"/>
  <c r="U1389" i="6"/>
  <c r="U1382" i="6"/>
  <c r="U1372" i="6"/>
  <c r="U1368" i="6"/>
  <c r="U1364" i="6"/>
  <c r="U1360" i="6"/>
  <c r="U1356" i="6"/>
  <c r="U1352" i="6"/>
  <c r="X1352" i="6" s="1"/>
  <c r="U1348" i="6"/>
  <c r="U1344" i="6"/>
  <c r="U1340" i="6"/>
  <c r="U1336" i="6"/>
  <c r="U1332" i="6"/>
  <c r="U1328" i="6"/>
  <c r="U1324" i="6"/>
  <c r="U1320" i="6"/>
  <c r="U1316" i="6"/>
  <c r="U1312" i="6"/>
  <c r="U1308" i="6"/>
  <c r="U1304" i="6"/>
  <c r="U1300" i="6"/>
  <c r="U1296" i="6"/>
  <c r="U1292" i="6"/>
  <c r="X1292" i="6" s="1"/>
  <c r="U1288" i="6"/>
  <c r="X1288" i="6" s="1"/>
  <c r="U1284" i="6"/>
  <c r="U1280" i="6"/>
  <c r="U1276" i="6"/>
  <c r="U1272" i="6"/>
  <c r="U1268" i="6"/>
  <c r="U1264" i="6"/>
  <c r="U1260" i="6"/>
  <c r="U1256" i="6"/>
  <c r="U1252" i="6"/>
  <c r="U1248" i="6"/>
  <c r="U1244" i="6"/>
  <c r="U1487" i="6"/>
  <c r="U1415" i="6"/>
  <c r="U1412" i="6"/>
  <c r="X1412" i="6" s="1"/>
  <c r="U1404" i="6"/>
  <c r="U1399" i="6"/>
  <c r="U1384" i="6"/>
  <c r="U1379" i="6"/>
  <c r="U1433" i="6"/>
  <c r="U1386" i="6"/>
  <c r="U1353" i="6"/>
  <c r="U1325" i="6"/>
  <c r="U1297" i="6"/>
  <c r="U1290" i="6"/>
  <c r="U1274" i="6"/>
  <c r="X1274" i="6" s="1"/>
  <c r="U1258" i="6"/>
  <c r="U1242" i="6"/>
  <c r="U1449" i="6"/>
  <c r="U1337" i="6"/>
  <c r="U1321" i="6"/>
  <c r="U1285" i="6"/>
  <c r="U1269" i="6"/>
  <c r="U1253" i="6"/>
  <c r="U1521" i="6"/>
  <c r="X1521" i="6" s="1"/>
  <c r="U1406" i="6"/>
  <c r="X1406" i="6" s="1"/>
  <c r="U1357" i="6"/>
  <c r="U1294" i="6"/>
  <c r="X1294" i="6" s="1"/>
  <c r="U1278" i="6"/>
  <c r="U1262" i="6"/>
  <c r="U1246" i="6"/>
  <c r="U1391" i="6"/>
  <c r="U1376" i="6"/>
  <c r="U1341" i="6"/>
  <c r="U1317" i="6"/>
  <c r="U1289" i="6"/>
  <c r="U1273" i="6"/>
  <c r="U1257" i="6"/>
  <c r="U1238" i="6"/>
  <c r="U1234" i="6"/>
  <c r="U1230" i="6"/>
  <c r="X1230" i="6" s="1"/>
  <c r="U1226" i="6"/>
  <c r="U1222" i="6"/>
  <c r="U1218" i="6"/>
  <c r="U1214" i="6"/>
  <c r="U1210" i="6"/>
  <c r="X1210" i="6" s="1"/>
  <c r="U1206" i="6"/>
  <c r="U1202" i="6"/>
  <c r="U1198" i="6"/>
  <c r="U1194" i="6"/>
  <c r="U1190" i="6"/>
  <c r="U1186" i="6"/>
  <c r="X1186" i="6" s="1"/>
  <c r="U1182" i="6"/>
  <c r="X1182" i="6" s="1"/>
  <c r="U1178" i="6"/>
  <c r="X1178" i="6" s="1"/>
  <c r="U1174" i="6"/>
  <c r="X1174" i="6" s="1"/>
  <c r="U1489" i="6"/>
  <c r="U1361" i="6"/>
  <c r="U1313" i="6"/>
  <c r="U1282" i="6"/>
  <c r="U1266" i="6"/>
  <c r="U1250" i="6"/>
  <c r="U1309" i="6"/>
  <c r="U1293" i="6"/>
  <c r="X1293" i="6" s="1"/>
  <c r="U1277" i="6"/>
  <c r="U1261" i="6"/>
  <c r="U1245" i="6"/>
  <c r="U1396" i="6"/>
  <c r="U1373" i="6"/>
  <c r="U1365" i="6"/>
  <c r="X1365" i="6" s="1"/>
  <c r="U1345" i="6"/>
  <c r="U1305" i="6"/>
  <c r="U1286" i="6"/>
  <c r="U1270" i="6"/>
  <c r="X1270" i="6" s="1"/>
  <c r="U1254" i="6"/>
  <c r="U1537" i="6"/>
  <c r="X1537" i="6" s="1"/>
  <c r="U1477" i="6"/>
  <c r="X1477" i="6" s="1"/>
  <c r="U1369" i="6"/>
  <c r="U1349" i="6"/>
  <c r="U1333" i="6"/>
  <c r="U1329" i="6"/>
  <c r="U1301" i="6"/>
  <c r="U1281" i="6"/>
  <c r="U1265" i="6"/>
  <c r="U1249" i="6"/>
  <c r="U1236" i="6"/>
  <c r="U1232" i="6"/>
  <c r="X1232" i="6" s="1"/>
  <c r="U1228" i="6"/>
  <c r="X1228" i="6" s="1"/>
  <c r="U1224" i="6"/>
  <c r="U1220" i="6"/>
  <c r="U1216" i="6"/>
  <c r="U1212" i="6"/>
  <c r="U1208" i="6"/>
  <c r="U1204" i="6"/>
  <c r="U1200" i="6"/>
  <c r="U1196" i="6"/>
  <c r="U1192" i="6"/>
  <c r="U1188" i="6"/>
  <c r="X1188" i="6" s="1"/>
  <c r="U1184" i="6"/>
  <c r="X1184" i="6" s="1"/>
  <c r="U1180" i="6"/>
  <c r="X1180" i="6" s="1"/>
  <c r="U1176" i="6"/>
  <c r="U1237" i="6"/>
  <c r="U1235" i="6"/>
  <c r="U1231" i="6"/>
  <c r="X1231" i="6" s="1"/>
  <c r="U1225" i="6"/>
  <c r="U1199" i="6"/>
  <c r="U1229" i="6"/>
  <c r="X1229" i="6" s="1"/>
  <c r="U1227" i="6"/>
  <c r="U1201" i="6"/>
  <c r="U1183" i="6"/>
  <c r="X1183" i="6" s="1"/>
  <c r="U1172" i="6"/>
  <c r="U1168" i="6"/>
  <c r="U1164" i="6"/>
  <c r="U1160" i="6"/>
  <c r="U1156" i="6"/>
  <c r="X1156" i="6" s="1"/>
  <c r="U1152" i="6"/>
  <c r="X1152" i="6" s="1"/>
  <c r="U1148" i="6"/>
  <c r="X1148" i="6" s="1"/>
  <c r="U1144" i="6"/>
  <c r="U1140" i="6"/>
  <c r="X1140" i="6" s="1"/>
  <c r="U1136" i="6"/>
  <c r="X1136" i="6" s="1"/>
  <c r="U1132" i="6"/>
  <c r="X1132" i="6" s="1"/>
  <c r="U1128" i="6"/>
  <c r="U1124" i="6"/>
  <c r="U1120" i="6"/>
  <c r="U1116" i="6"/>
  <c r="U1112" i="6"/>
  <c r="X1112" i="6" s="1"/>
  <c r="U1108" i="6"/>
  <c r="X1108" i="6" s="1"/>
  <c r="U1104" i="6"/>
  <c r="U1100" i="6"/>
  <c r="U1096" i="6"/>
  <c r="U1092" i="6"/>
  <c r="X1092" i="6" s="1"/>
  <c r="U1088" i="6"/>
  <c r="X1088" i="6" s="1"/>
  <c r="U1084" i="6"/>
  <c r="U1080" i="6"/>
  <c r="U1076" i="6"/>
  <c r="U1072" i="6"/>
  <c r="U1068" i="6"/>
  <c r="U1064" i="6"/>
  <c r="U1060" i="6"/>
  <c r="U1056" i="6"/>
  <c r="U1052" i="6"/>
  <c r="U1048" i="6"/>
  <c r="U1044" i="6"/>
  <c r="U1040" i="6"/>
  <c r="U1203" i="6"/>
  <c r="U1240" i="6"/>
  <c r="U1213" i="6"/>
  <c r="U1211" i="6"/>
  <c r="X1211" i="6" s="1"/>
  <c r="U1205" i="6"/>
  <c r="U1189" i="6"/>
  <c r="U1173" i="6"/>
  <c r="U1169" i="6"/>
  <c r="U1165" i="6"/>
  <c r="U1161" i="6"/>
  <c r="U1157" i="6"/>
  <c r="X1157" i="6" s="1"/>
  <c r="U1153" i="6"/>
  <c r="U1149" i="6"/>
  <c r="U1145" i="6"/>
  <c r="X1145" i="6" s="1"/>
  <c r="U1141" i="6"/>
  <c r="X1141" i="6" s="1"/>
  <c r="U1137" i="6"/>
  <c r="X1137" i="6" s="1"/>
  <c r="U1133" i="6"/>
  <c r="X1133" i="6" s="1"/>
  <c r="U1129" i="6"/>
  <c r="U1125" i="6"/>
  <c r="U1121" i="6"/>
  <c r="U1117" i="6"/>
  <c r="U1113" i="6"/>
  <c r="U1109" i="6"/>
  <c r="X1109" i="6" s="1"/>
  <c r="U1105" i="6"/>
  <c r="X1105" i="6" s="1"/>
  <c r="U1101" i="6"/>
  <c r="U1097" i="6"/>
  <c r="U1093" i="6"/>
  <c r="X1093" i="6" s="1"/>
  <c r="U1089" i="6"/>
  <c r="X1089" i="6" s="1"/>
  <c r="U1085" i="6"/>
  <c r="X1085" i="6" s="1"/>
  <c r="U1081" i="6"/>
  <c r="U1077" i="6"/>
  <c r="U1073" i="6"/>
  <c r="U1069" i="6"/>
  <c r="U1065" i="6"/>
  <c r="U1061" i="6"/>
  <c r="U1057" i="6"/>
  <c r="U1053" i="6"/>
  <c r="U1049" i="6"/>
  <c r="U1045" i="6"/>
  <c r="U1041" i="6"/>
  <c r="U1037" i="6"/>
  <c r="U1033" i="6"/>
  <c r="U1029" i="6"/>
  <c r="U1025" i="6"/>
  <c r="U1021" i="6"/>
  <c r="U1017" i="6"/>
  <c r="U1013" i="6"/>
  <c r="U1009" i="6"/>
  <c r="U1005" i="6"/>
  <c r="U1001" i="6"/>
  <c r="U997" i="6"/>
  <c r="U993" i="6"/>
  <c r="X993" i="6" s="1"/>
  <c r="U989" i="6"/>
  <c r="U985" i="6"/>
  <c r="U981" i="6"/>
  <c r="U977" i="6"/>
  <c r="U973" i="6"/>
  <c r="U969" i="6"/>
  <c r="U965" i="6"/>
  <c r="U961" i="6"/>
  <c r="U957" i="6"/>
  <c r="X957" i="6" s="1"/>
  <c r="U953" i="6"/>
  <c r="U949" i="6"/>
  <c r="U945" i="6"/>
  <c r="U941" i="6"/>
  <c r="U937" i="6"/>
  <c r="U933" i="6"/>
  <c r="X933" i="6" s="1"/>
  <c r="U929" i="6"/>
  <c r="U925" i="6"/>
  <c r="U1241" i="6"/>
  <c r="U1215" i="6"/>
  <c r="U1209" i="6"/>
  <c r="X1209" i="6" s="1"/>
  <c r="U1207" i="6"/>
  <c r="U1191" i="6"/>
  <c r="U1187" i="6"/>
  <c r="X1187" i="6" s="1"/>
  <c r="U1175" i="6"/>
  <c r="X1175" i="6" s="1"/>
  <c r="U1219" i="6"/>
  <c r="U1217" i="6"/>
  <c r="U1193" i="6"/>
  <c r="U1185" i="6"/>
  <c r="X1185" i="6" s="1"/>
  <c r="U1177" i="6"/>
  <c r="X1177" i="6" s="1"/>
  <c r="U1170" i="6"/>
  <c r="U1166" i="6"/>
  <c r="U1162" i="6"/>
  <c r="U1158" i="6"/>
  <c r="U1154" i="6"/>
  <c r="U1150" i="6"/>
  <c r="U1146" i="6"/>
  <c r="U1142" i="6"/>
  <c r="U1138" i="6"/>
  <c r="X1138" i="6" s="1"/>
  <c r="U1134" i="6"/>
  <c r="X1134" i="6" s="1"/>
  <c r="U1130" i="6"/>
  <c r="U1126" i="6"/>
  <c r="U1122" i="6"/>
  <c r="U1118" i="6"/>
  <c r="U1114" i="6"/>
  <c r="U1110" i="6"/>
  <c r="U1106" i="6"/>
  <c r="U1102" i="6"/>
  <c r="X1102" i="6" s="1"/>
  <c r="U1098" i="6"/>
  <c r="U1094" i="6"/>
  <c r="X1094" i="6" s="1"/>
  <c r="U1090" i="6"/>
  <c r="X1090" i="6" s="1"/>
  <c r="U1086" i="6"/>
  <c r="X1086" i="6" s="1"/>
  <c r="U1082" i="6"/>
  <c r="X1082" i="6" s="1"/>
  <c r="U1078" i="6"/>
  <c r="X1078" i="6" s="1"/>
  <c r="U1074" i="6"/>
  <c r="U1070" i="6"/>
  <c r="U1066" i="6"/>
  <c r="U1062" i="6"/>
  <c r="U1058" i="6"/>
  <c r="U1054" i="6"/>
  <c r="U1050" i="6"/>
  <c r="U1046" i="6"/>
  <c r="U1042" i="6"/>
  <c r="U1221" i="6"/>
  <c r="U1195" i="6"/>
  <c r="U1179" i="6"/>
  <c r="X1179" i="6" s="1"/>
  <c r="U1233" i="6"/>
  <c r="U1223" i="6"/>
  <c r="U1197" i="6"/>
  <c r="U1181" i="6"/>
  <c r="X1181" i="6" s="1"/>
  <c r="U1171" i="6"/>
  <c r="X1171" i="6" s="1"/>
  <c r="U1167" i="6"/>
  <c r="U1163" i="6"/>
  <c r="U1159" i="6"/>
  <c r="U1155" i="6"/>
  <c r="U1151" i="6"/>
  <c r="U1147" i="6"/>
  <c r="U1143" i="6"/>
  <c r="X1143" i="6" s="1"/>
  <c r="U1139" i="6"/>
  <c r="X1139" i="6" s="1"/>
  <c r="U1135" i="6"/>
  <c r="X1135" i="6" s="1"/>
  <c r="U1131" i="6"/>
  <c r="X1131" i="6" s="1"/>
  <c r="U1127" i="6"/>
  <c r="U1123" i="6"/>
  <c r="U1119" i="6"/>
  <c r="X1119" i="6" s="1"/>
  <c r="U1115" i="6"/>
  <c r="U1111" i="6"/>
  <c r="U1107" i="6"/>
  <c r="U1103" i="6"/>
  <c r="U1099" i="6"/>
  <c r="U1095" i="6"/>
  <c r="U1091" i="6"/>
  <c r="X1091" i="6" s="1"/>
  <c r="U1087" i="6"/>
  <c r="X1087" i="6" s="1"/>
  <c r="U1083" i="6"/>
  <c r="X1083" i="6" s="1"/>
  <c r="U1079" i="6"/>
  <c r="U1075" i="6"/>
  <c r="X1075" i="6" s="1"/>
  <c r="U1071" i="6"/>
  <c r="X1071" i="6" s="1"/>
  <c r="U1067" i="6"/>
  <c r="U1063" i="6"/>
  <c r="U1059" i="6"/>
  <c r="U1055" i="6"/>
  <c r="U1051" i="6"/>
  <c r="U1047" i="6"/>
  <c r="U1043" i="6"/>
  <c r="U1039" i="6"/>
  <c r="U1035" i="6"/>
  <c r="X1035" i="6" s="1"/>
  <c r="U1031" i="6"/>
  <c r="U1027" i="6"/>
  <c r="U1023" i="6"/>
  <c r="U1019" i="6"/>
  <c r="U1015" i="6"/>
  <c r="U1011" i="6"/>
  <c r="U1007" i="6"/>
  <c r="U1003" i="6"/>
  <c r="U999" i="6"/>
  <c r="U995" i="6"/>
  <c r="X995" i="6" s="1"/>
  <c r="U991" i="6"/>
  <c r="U987" i="6"/>
  <c r="X987" i="6" s="1"/>
  <c r="U983" i="6"/>
  <c r="U979" i="6"/>
  <c r="U975" i="6"/>
  <c r="U971" i="6"/>
  <c r="U967" i="6"/>
  <c r="U963" i="6"/>
  <c r="U959" i="6"/>
  <c r="U955" i="6"/>
  <c r="X955" i="6" s="1"/>
  <c r="U951" i="6"/>
  <c r="U947" i="6"/>
  <c r="U943" i="6"/>
  <c r="U939" i="6"/>
  <c r="U935" i="6"/>
  <c r="U931" i="6"/>
  <c r="U927" i="6"/>
  <c r="U1036" i="6"/>
  <c r="U1020" i="6"/>
  <c r="U1004" i="6"/>
  <c r="U988" i="6"/>
  <c r="U972" i="6"/>
  <c r="U956" i="6"/>
  <c r="X956" i="6" s="1"/>
  <c r="U940" i="6"/>
  <c r="U924" i="6"/>
  <c r="X924" i="6" s="1"/>
  <c r="U1022" i="6"/>
  <c r="U1006" i="6"/>
  <c r="U990" i="6"/>
  <c r="U974" i="6"/>
  <c r="U958" i="6"/>
  <c r="X958" i="6" s="1"/>
  <c r="U942" i="6"/>
  <c r="U926" i="6"/>
  <c r="U921" i="6"/>
  <c r="U917" i="6"/>
  <c r="U913" i="6"/>
  <c r="U909" i="6"/>
  <c r="U905" i="6"/>
  <c r="U901" i="6"/>
  <c r="U897" i="6"/>
  <c r="X897" i="6" s="1"/>
  <c r="U893" i="6"/>
  <c r="X893" i="6" s="1"/>
  <c r="U889" i="6"/>
  <c r="U885" i="6"/>
  <c r="U881" i="6"/>
  <c r="X881" i="6" s="1"/>
  <c r="U877" i="6"/>
  <c r="U873" i="6"/>
  <c r="U869" i="6"/>
  <c r="U865" i="6"/>
  <c r="U861" i="6"/>
  <c r="U857" i="6"/>
  <c r="U853" i="6"/>
  <c r="U849" i="6"/>
  <c r="U845" i="6"/>
  <c r="X845" i="6" s="1"/>
  <c r="U841" i="6"/>
  <c r="X841" i="6" s="1"/>
  <c r="U837" i="6"/>
  <c r="X837" i="6" s="1"/>
  <c r="U833" i="6"/>
  <c r="U829" i="6"/>
  <c r="U825" i="6"/>
  <c r="U821" i="6"/>
  <c r="U1024" i="6"/>
  <c r="U1008" i="6"/>
  <c r="U992" i="6"/>
  <c r="X992" i="6" s="1"/>
  <c r="U976" i="6"/>
  <c r="U960" i="6"/>
  <c r="U944" i="6"/>
  <c r="U928" i="6"/>
  <c r="U1038" i="6"/>
  <c r="U1028" i="6"/>
  <c r="X1028" i="6" s="1"/>
  <c r="U1012" i="6"/>
  <c r="U996" i="6"/>
  <c r="U980" i="6"/>
  <c r="U964" i="6"/>
  <c r="U948" i="6"/>
  <c r="U932" i="6"/>
  <c r="U1030" i="6"/>
  <c r="U1014" i="6"/>
  <c r="U998" i="6"/>
  <c r="U982" i="6"/>
  <c r="U966" i="6"/>
  <c r="U950" i="6"/>
  <c r="U934" i="6"/>
  <c r="U923" i="6"/>
  <c r="U919" i="6"/>
  <c r="U915" i="6"/>
  <c r="U911" i="6"/>
  <c r="U907" i="6"/>
  <c r="U903" i="6"/>
  <c r="U899" i="6"/>
  <c r="X899" i="6" s="1"/>
  <c r="U895" i="6"/>
  <c r="X895" i="6" s="1"/>
  <c r="U891" i="6"/>
  <c r="X891" i="6" s="1"/>
  <c r="U887" i="6"/>
  <c r="U883" i="6"/>
  <c r="U879" i="6"/>
  <c r="X879" i="6" s="1"/>
  <c r="U875" i="6"/>
  <c r="U871" i="6"/>
  <c r="U1032" i="6"/>
  <c r="U1016" i="6"/>
  <c r="U1000" i="6"/>
  <c r="U984" i="6"/>
  <c r="U968" i="6"/>
  <c r="U952" i="6"/>
  <c r="U936" i="6"/>
  <c r="U978" i="6"/>
  <c r="U930" i="6"/>
  <c r="U922" i="6"/>
  <c r="U908" i="6"/>
  <c r="U850" i="6"/>
  <c r="U840" i="6"/>
  <c r="X840" i="6" s="1"/>
  <c r="U835" i="6"/>
  <c r="X835" i="6" s="1"/>
  <c r="U817" i="6"/>
  <c r="U813" i="6"/>
  <c r="U809" i="6"/>
  <c r="U805" i="6"/>
  <c r="U801" i="6"/>
  <c r="U797" i="6"/>
  <c r="U793" i="6"/>
  <c r="U789" i="6"/>
  <c r="U785" i="6"/>
  <c r="U781" i="6"/>
  <c r="U777" i="6"/>
  <c r="U773" i="6"/>
  <c r="U769" i="6"/>
  <c r="U1026" i="6"/>
  <c r="U994" i="6"/>
  <c r="X994" i="6" s="1"/>
  <c r="U938" i="6"/>
  <c r="U906" i="6"/>
  <c r="U896" i="6"/>
  <c r="X896" i="6" s="1"/>
  <c r="U890" i="6"/>
  <c r="U872" i="6"/>
  <c r="U1034" i="6"/>
  <c r="U1002" i="6"/>
  <c r="X1002" i="6" s="1"/>
  <c r="U904" i="6"/>
  <c r="U880" i="6"/>
  <c r="U858" i="6"/>
  <c r="U848" i="6"/>
  <c r="U843" i="6"/>
  <c r="X843" i="6" s="1"/>
  <c r="U826" i="6"/>
  <c r="U818" i="6"/>
  <c r="U814" i="6"/>
  <c r="U810" i="6"/>
  <c r="U806" i="6"/>
  <c r="U802" i="6"/>
  <c r="U798" i="6"/>
  <c r="U794" i="6"/>
  <c r="U790" i="6"/>
  <c r="X790" i="6" s="1"/>
  <c r="U786" i="6"/>
  <c r="U782" i="6"/>
  <c r="U778" i="6"/>
  <c r="U774" i="6"/>
  <c r="U770" i="6"/>
  <c r="U766" i="6"/>
  <c r="U762" i="6"/>
  <c r="U758" i="6"/>
  <c r="U754" i="6"/>
  <c r="U750" i="6"/>
  <c r="U746" i="6"/>
  <c r="X746" i="6" s="1"/>
  <c r="U742" i="6"/>
  <c r="U738" i="6"/>
  <c r="U986" i="6"/>
  <c r="U902" i="6"/>
  <c r="U894" i="6"/>
  <c r="X894" i="6" s="1"/>
  <c r="U888" i="6"/>
  <c r="U866" i="6"/>
  <c r="U846" i="6"/>
  <c r="X846" i="6" s="1"/>
  <c r="U836" i="6"/>
  <c r="X836" i="6" s="1"/>
  <c r="U831" i="6"/>
  <c r="U1010" i="6"/>
  <c r="U962" i="6"/>
  <c r="U946" i="6"/>
  <c r="U900" i="6"/>
  <c r="U886" i="6"/>
  <c r="U878" i="6"/>
  <c r="U870" i="6"/>
  <c r="X870" i="6" s="1"/>
  <c r="U863" i="6"/>
  <c r="U860" i="6"/>
  <c r="U856" i="6"/>
  <c r="U851" i="6"/>
  <c r="U834" i="6"/>
  <c r="X834" i="6" s="1"/>
  <c r="U824" i="6"/>
  <c r="X824" i="6" s="1"/>
  <c r="U819" i="6"/>
  <c r="U815" i="6"/>
  <c r="U811" i="6"/>
  <c r="U807" i="6"/>
  <c r="U803" i="6"/>
  <c r="U799" i="6"/>
  <c r="U795" i="6"/>
  <c r="U791" i="6"/>
  <c r="U787" i="6"/>
  <c r="U783" i="6"/>
  <c r="U779" i="6"/>
  <c r="U775" i="6"/>
  <c r="U771" i="6"/>
  <c r="U767" i="6"/>
  <c r="U954" i="6"/>
  <c r="X954" i="6" s="1"/>
  <c r="U916" i="6"/>
  <c r="U914" i="6"/>
  <c r="U1018" i="6"/>
  <c r="U970" i="6"/>
  <c r="X970" i="6" s="1"/>
  <c r="U918" i="6"/>
  <c r="U912" i="6"/>
  <c r="U898" i="6"/>
  <c r="X898" i="6" s="1"/>
  <c r="U884" i="6"/>
  <c r="U876" i="6"/>
  <c r="U862" i="6"/>
  <c r="U842" i="6"/>
  <c r="X842" i="6" s="1"/>
  <c r="U832" i="6"/>
  <c r="U827" i="6"/>
  <c r="U816" i="6"/>
  <c r="U812" i="6"/>
  <c r="U808" i="6"/>
  <c r="U804" i="6"/>
  <c r="U800" i="6"/>
  <c r="X800" i="6" s="1"/>
  <c r="U796" i="6"/>
  <c r="U792" i="6"/>
  <c r="U788" i="6"/>
  <c r="U784" i="6"/>
  <c r="U780" i="6"/>
  <c r="U776" i="6"/>
  <c r="U772" i="6"/>
  <c r="U920" i="6"/>
  <c r="U910" i="6"/>
  <c r="U892" i="6"/>
  <c r="X892" i="6" s="1"/>
  <c r="U882" i="6"/>
  <c r="U874" i="6"/>
  <c r="U868" i="6"/>
  <c r="U859" i="6"/>
  <c r="U852" i="6"/>
  <c r="U847" i="6"/>
  <c r="U830" i="6"/>
  <c r="U820" i="6"/>
  <c r="U755" i="6"/>
  <c r="U753" i="6"/>
  <c r="U745" i="6"/>
  <c r="X745" i="6" s="1"/>
  <c r="U740" i="6"/>
  <c r="U735" i="6"/>
  <c r="U731" i="6"/>
  <c r="U727" i="6"/>
  <c r="U723" i="6"/>
  <c r="X723" i="6" s="1"/>
  <c r="U719" i="6"/>
  <c r="U715" i="6"/>
  <c r="X715" i="6" s="1"/>
  <c r="U839" i="6"/>
  <c r="X839" i="6" s="1"/>
  <c r="U838" i="6"/>
  <c r="X838" i="6" s="1"/>
  <c r="U763" i="6"/>
  <c r="U761" i="6"/>
  <c r="U732" i="6"/>
  <c r="U728" i="6"/>
  <c r="U724" i="6"/>
  <c r="X724" i="6" s="1"/>
  <c r="U720" i="6"/>
  <c r="X720" i="6" s="1"/>
  <c r="U716" i="6"/>
  <c r="U712" i="6"/>
  <c r="X712" i="6" s="1"/>
  <c r="U708" i="6"/>
  <c r="U864" i="6"/>
  <c r="U854" i="6"/>
  <c r="U765" i="6"/>
  <c r="U748" i="6"/>
  <c r="X748" i="6" s="1"/>
  <c r="U741" i="6"/>
  <c r="U736" i="6"/>
  <c r="U855" i="6"/>
  <c r="U752" i="6"/>
  <c r="U739" i="6"/>
  <c r="U733" i="6"/>
  <c r="U729" i="6"/>
  <c r="U725" i="6"/>
  <c r="X725" i="6" s="1"/>
  <c r="U721" i="6"/>
  <c r="X721" i="6" s="1"/>
  <c r="U717" i="6"/>
  <c r="U713" i="6"/>
  <c r="X713" i="6" s="1"/>
  <c r="U709" i="6"/>
  <c r="U705" i="6"/>
  <c r="X705" i="6" s="1"/>
  <c r="U701" i="6"/>
  <c r="U697" i="6"/>
  <c r="U693" i="6"/>
  <c r="U689" i="6"/>
  <c r="U685" i="6"/>
  <c r="U681" i="6"/>
  <c r="U677" i="6"/>
  <c r="U673" i="6"/>
  <c r="U669" i="6"/>
  <c r="U665" i="6"/>
  <c r="U661" i="6"/>
  <c r="U657" i="6"/>
  <c r="X657" i="6" s="1"/>
  <c r="U653" i="6"/>
  <c r="X653" i="6" s="1"/>
  <c r="U649" i="6"/>
  <c r="X649" i="6" s="1"/>
  <c r="U645" i="6"/>
  <c r="U641" i="6"/>
  <c r="U637" i="6"/>
  <c r="U844" i="6"/>
  <c r="X844" i="6" s="1"/>
  <c r="U822" i="6"/>
  <c r="U768" i="6"/>
  <c r="U756" i="6"/>
  <c r="U744" i="6"/>
  <c r="X744" i="6" s="1"/>
  <c r="U828" i="6"/>
  <c r="U823" i="6"/>
  <c r="U760" i="6"/>
  <c r="U747" i="6"/>
  <c r="X747" i="6" s="1"/>
  <c r="U737" i="6"/>
  <c r="X737" i="6" s="1"/>
  <c r="U734" i="6"/>
  <c r="U730" i="6"/>
  <c r="U726" i="6"/>
  <c r="X726" i="6" s="1"/>
  <c r="U722" i="6"/>
  <c r="X722" i="6" s="1"/>
  <c r="U718" i="6"/>
  <c r="X718" i="6" s="1"/>
  <c r="U714" i="6"/>
  <c r="U710" i="6"/>
  <c r="X710" i="6" s="1"/>
  <c r="U706" i="6"/>
  <c r="U702" i="6"/>
  <c r="X702" i="6" s="1"/>
  <c r="U698" i="6"/>
  <c r="U694" i="6"/>
  <c r="U690" i="6"/>
  <c r="U686" i="6"/>
  <c r="U682" i="6"/>
  <c r="U678" i="6"/>
  <c r="U674" i="6"/>
  <c r="X674" i="6" s="1"/>
  <c r="U670" i="6"/>
  <c r="U666" i="6"/>
  <c r="U662" i="6"/>
  <c r="U658" i="6"/>
  <c r="X658" i="6" s="1"/>
  <c r="U654" i="6"/>
  <c r="X654" i="6" s="1"/>
  <c r="U650" i="6"/>
  <c r="X650" i="6" s="1"/>
  <c r="U646" i="6"/>
  <c r="U642" i="6"/>
  <c r="U638" i="6"/>
  <c r="U764" i="6"/>
  <c r="U751" i="6"/>
  <c r="U749" i="6"/>
  <c r="U867" i="6"/>
  <c r="U759" i="6"/>
  <c r="U703" i="6"/>
  <c r="U700" i="6"/>
  <c r="X700" i="6" s="1"/>
  <c r="U695" i="6"/>
  <c r="U672" i="6"/>
  <c r="U648" i="6"/>
  <c r="X648" i="6" s="1"/>
  <c r="U699" i="6"/>
  <c r="U676" i="6"/>
  <c r="U671" i="6"/>
  <c r="U655" i="6"/>
  <c r="X655" i="6" s="1"/>
  <c r="U643" i="6"/>
  <c r="U635" i="6"/>
  <c r="U631" i="6"/>
  <c r="U627" i="6"/>
  <c r="U623" i="6"/>
  <c r="U619" i="6"/>
  <c r="U615" i="6"/>
  <c r="X615" i="6" s="1"/>
  <c r="U611" i="6"/>
  <c r="U607" i="6"/>
  <c r="X607" i="6" s="1"/>
  <c r="U603" i="6"/>
  <c r="X603" i="6" s="1"/>
  <c r="U599" i="6"/>
  <c r="U595" i="6"/>
  <c r="U591" i="6"/>
  <c r="U587" i="6"/>
  <c r="U583" i="6"/>
  <c r="U579" i="6"/>
  <c r="U575" i="6"/>
  <c r="U571" i="6"/>
  <c r="U567" i="6"/>
  <c r="U563" i="6"/>
  <c r="U559" i="6"/>
  <c r="X559" i="6" s="1"/>
  <c r="U555" i="6"/>
  <c r="X555" i="6" s="1"/>
  <c r="U551" i="6"/>
  <c r="U547" i="6"/>
  <c r="U543" i="6"/>
  <c r="U539" i="6"/>
  <c r="U535" i="6"/>
  <c r="U531" i="6"/>
  <c r="U527" i="6"/>
  <c r="X527" i="6" s="1"/>
  <c r="U523" i="6"/>
  <c r="U519" i="6"/>
  <c r="U515" i="6"/>
  <c r="U511" i="6"/>
  <c r="X511" i="6" s="1"/>
  <c r="U507" i="6"/>
  <c r="U503" i="6"/>
  <c r="U499" i="6"/>
  <c r="U495" i="6"/>
  <c r="U491" i="6"/>
  <c r="U487" i="6"/>
  <c r="U483" i="6"/>
  <c r="U479" i="6"/>
  <c r="U475" i="6"/>
  <c r="U471" i="6"/>
  <c r="U467" i="6"/>
  <c r="U463" i="6"/>
  <c r="X463" i="6" s="1"/>
  <c r="U459" i="6"/>
  <c r="X459" i="6" s="1"/>
  <c r="U455" i="6"/>
  <c r="U451" i="6"/>
  <c r="U447" i="6"/>
  <c r="U443" i="6"/>
  <c r="U439" i="6"/>
  <c r="U435" i="6"/>
  <c r="X435" i="6" s="1"/>
  <c r="U431" i="6"/>
  <c r="X431" i="6" s="1"/>
  <c r="U427" i="6"/>
  <c r="U423" i="6"/>
  <c r="X423" i="6" s="1"/>
  <c r="U419" i="6"/>
  <c r="X419" i="6" s="1"/>
  <c r="U415" i="6"/>
  <c r="X415" i="6" s="1"/>
  <c r="U707" i="6"/>
  <c r="X707" i="6" s="1"/>
  <c r="U680" i="6"/>
  <c r="U675" i="6"/>
  <c r="U652" i="6"/>
  <c r="X652" i="6" s="1"/>
  <c r="U688" i="6"/>
  <c r="U684" i="6"/>
  <c r="X684" i="6" s="1"/>
  <c r="U679" i="6"/>
  <c r="U647" i="6"/>
  <c r="U636" i="6"/>
  <c r="U632" i="6"/>
  <c r="U628" i="6"/>
  <c r="U624" i="6"/>
  <c r="U620" i="6"/>
  <c r="U616" i="6"/>
  <c r="U612" i="6"/>
  <c r="U608" i="6"/>
  <c r="X608" i="6" s="1"/>
  <c r="U604" i="6"/>
  <c r="X604" i="6" s="1"/>
  <c r="U600" i="6"/>
  <c r="U596" i="6"/>
  <c r="U592" i="6"/>
  <c r="U588" i="6"/>
  <c r="U584" i="6"/>
  <c r="U580" i="6"/>
  <c r="U576" i="6"/>
  <c r="U572" i="6"/>
  <c r="U568" i="6"/>
  <c r="U564" i="6"/>
  <c r="U560" i="6"/>
  <c r="X560" i="6" s="1"/>
  <c r="U556" i="6"/>
  <c r="X556" i="6" s="1"/>
  <c r="U552" i="6"/>
  <c r="U548" i="6"/>
  <c r="U544" i="6"/>
  <c r="X544" i="6" s="1"/>
  <c r="U540" i="6"/>
  <c r="U536" i="6"/>
  <c r="U532" i="6"/>
  <c r="U528" i="6"/>
  <c r="X528" i="6" s="1"/>
  <c r="U524" i="6"/>
  <c r="X524" i="6" s="1"/>
  <c r="U520" i="6"/>
  <c r="U516" i="6"/>
  <c r="X516" i="6" s="1"/>
  <c r="U512" i="6"/>
  <c r="U508" i="6"/>
  <c r="U504" i="6"/>
  <c r="U500" i="6"/>
  <c r="X500" i="6" s="1"/>
  <c r="U496" i="6"/>
  <c r="U492" i="6"/>
  <c r="X492" i="6" s="1"/>
  <c r="U488" i="6"/>
  <c r="U484" i="6"/>
  <c r="U480" i="6"/>
  <c r="U476" i="6"/>
  <c r="U472" i="6"/>
  <c r="X472" i="6" s="1"/>
  <c r="U468" i="6"/>
  <c r="U464" i="6"/>
  <c r="X464" i="6" s="1"/>
  <c r="U460" i="6"/>
  <c r="X460" i="6" s="1"/>
  <c r="U456" i="6"/>
  <c r="U452" i="6"/>
  <c r="X452" i="6" s="1"/>
  <c r="U448" i="6"/>
  <c r="U444" i="6"/>
  <c r="U440" i="6"/>
  <c r="U436" i="6"/>
  <c r="U432" i="6"/>
  <c r="U428" i="6"/>
  <c r="X428" i="6" s="1"/>
  <c r="U424" i="6"/>
  <c r="X424" i="6" s="1"/>
  <c r="U420" i="6"/>
  <c r="X420" i="6" s="1"/>
  <c r="U416" i="6"/>
  <c r="X416" i="6" s="1"/>
  <c r="U412" i="6"/>
  <c r="U757" i="6"/>
  <c r="U687" i="6"/>
  <c r="U683" i="6"/>
  <c r="U640" i="6"/>
  <c r="U711" i="6"/>
  <c r="U691" i="6"/>
  <c r="U668" i="6"/>
  <c r="U663" i="6"/>
  <c r="U644" i="6"/>
  <c r="U704" i="6"/>
  <c r="U696" i="6"/>
  <c r="U667" i="6"/>
  <c r="U659" i="6"/>
  <c r="X659" i="6" s="1"/>
  <c r="U656" i="6"/>
  <c r="X656" i="6" s="1"/>
  <c r="U639" i="6"/>
  <c r="U634" i="6"/>
  <c r="U630" i="6"/>
  <c r="U626" i="6"/>
  <c r="U622" i="6"/>
  <c r="U618" i="6"/>
  <c r="U614" i="6"/>
  <c r="U610" i="6"/>
  <c r="U606" i="6"/>
  <c r="X606" i="6" s="1"/>
  <c r="U602" i="6"/>
  <c r="X602" i="6" s="1"/>
  <c r="U598" i="6"/>
  <c r="U594" i="6"/>
  <c r="U590" i="6"/>
  <c r="U586" i="6"/>
  <c r="U582" i="6"/>
  <c r="U578" i="6"/>
  <c r="U574" i="6"/>
  <c r="U570" i="6"/>
  <c r="U566" i="6"/>
  <c r="U562" i="6"/>
  <c r="X562" i="6" s="1"/>
  <c r="U558" i="6"/>
  <c r="X558" i="6" s="1"/>
  <c r="U554" i="6"/>
  <c r="U550" i="6"/>
  <c r="U546" i="6"/>
  <c r="U542" i="6"/>
  <c r="X542" i="6" s="1"/>
  <c r="U538" i="6"/>
  <c r="U534" i="6"/>
  <c r="U530" i="6"/>
  <c r="U526" i="6"/>
  <c r="X526" i="6" s="1"/>
  <c r="U522" i="6"/>
  <c r="U518" i="6"/>
  <c r="X518" i="6" s="1"/>
  <c r="U514" i="6"/>
  <c r="U510" i="6"/>
  <c r="U506" i="6"/>
  <c r="U502" i="6"/>
  <c r="X502" i="6" s="1"/>
  <c r="U498" i="6"/>
  <c r="U494" i="6"/>
  <c r="U490" i="6"/>
  <c r="U486" i="6"/>
  <c r="X486" i="6" s="1"/>
  <c r="U482" i="6"/>
  <c r="X482" i="6" s="1"/>
  <c r="U478" i="6"/>
  <c r="U474" i="6"/>
  <c r="U470" i="6"/>
  <c r="U466" i="6"/>
  <c r="X466" i="6" s="1"/>
  <c r="U462" i="6"/>
  <c r="X462" i="6" s="1"/>
  <c r="U458" i="6"/>
  <c r="X458" i="6" s="1"/>
  <c r="U454" i="6"/>
  <c r="U450" i="6"/>
  <c r="U446" i="6"/>
  <c r="U442" i="6"/>
  <c r="U438" i="6"/>
  <c r="X438" i="6" s="1"/>
  <c r="U434" i="6"/>
  <c r="U430" i="6"/>
  <c r="X430" i="6" s="1"/>
  <c r="U426" i="6"/>
  <c r="U422" i="6"/>
  <c r="U418" i="6"/>
  <c r="X418" i="6" s="1"/>
  <c r="U414" i="6"/>
  <c r="X414" i="6" s="1"/>
  <c r="U410" i="6"/>
  <c r="U660" i="6"/>
  <c r="X660" i="6" s="1"/>
  <c r="U629" i="6"/>
  <c r="U613" i="6"/>
  <c r="U597" i="6"/>
  <c r="U577" i="6"/>
  <c r="U529" i="6"/>
  <c r="U525" i="6"/>
  <c r="X525" i="6" s="1"/>
  <c r="U505" i="6"/>
  <c r="U469" i="6"/>
  <c r="U421" i="6"/>
  <c r="U743" i="6"/>
  <c r="U593" i="6"/>
  <c r="U545" i="6"/>
  <c r="X545" i="6" s="1"/>
  <c r="U541" i="6"/>
  <c r="U493" i="6"/>
  <c r="X493" i="6" s="1"/>
  <c r="U477" i="6"/>
  <c r="U445" i="6"/>
  <c r="U417" i="6"/>
  <c r="X417" i="6" s="1"/>
  <c r="U408" i="6"/>
  <c r="U404" i="6"/>
  <c r="U400" i="6"/>
  <c r="U396" i="6"/>
  <c r="U392" i="6"/>
  <c r="U388" i="6"/>
  <c r="U384" i="6"/>
  <c r="X384" i="6" s="1"/>
  <c r="U380" i="6"/>
  <c r="X380" i="6" s="1"/>
  <c r="U376" i="6"/>
  <c r="U372" i="6"/>
  <c r="X372" i="6" s="1"/>
  <c r="U368" i="6"/>
  <c r="U364" i="6"/>
  <c r="X364" i="6" s="1"/>
  <c r="U360" i="6"/>
  <c r="U356" i="6"/>
  <c r="X356" i="6" s="1"/>
  <c r="U352" i="6"/>
  <c r="U348" i="6"/>
  <c r="U344" i="6"/>
  <c r="U340" i="6"/>
  <c r="U336" i="6"/>
  <c r="U332" i="6"/>
  <c r="U328" i="6"/>
  <c r="U324" i="6"/>
  <c r="U320" i="6"/>
  <c r="X320" i="6" s="1"/>
  <c r="U316" i="6"/>
  <c r="U312" i="6"/>
  <c r="U308" i="6"/>
  <c r="U304" i="6"/>
  <c r="U300" i="6"/>
  <c r="U296" i="6"/>
  <c r="U292" i="6"/>
  <c r="X292" i="6" s="1"/>
  <c r="U288" i="6"/>
  <c r="U284" i="6"/>
  <c r="X284" i="6" s="1"/>
  <c r="U280" i="6"/>
  <c r="X280" i="6" s="1"/>
  <c r="U276" i="6"/>
  <c r="X276" i="6" s="1"/>
  <c r="U272" i="6"/>
  <c r="U268" i="6"/>
  <c r="U264" i="6"/>
  <c r="X264" i="6" s="1"/>
  <c r="U260" i="6"/>
  <c r="X260" i="6" s="1"/>
  <c r="U256" i="6"/>
  <c r="X256" i="6" s="1"/>
  <c r="U252" i="6"/>
  <c r="U248" i="6"/>
  <c r="U244" i="6"/>
  <c r="X244" i="6" s="1"/>
  <c r="U240" i="6"/>
  <c r="U236" i="6"/>
  <c r="U232" i="6"/>
  <c r="X232" i="6" s="1"/>
  <c r="U228" i="6"/>
  <c r="U224" i="6"/>
  <c r="U220" i="6"/>
  <c r="U216" i="6"/>
  <c r="U212" i="6"/>
  <c r="X212" i="6" s="1"/>
  <c r="U208" i="6"/>
  <c r="U204" i="6"/>
  <c r="U605" i="6"/>
  <c r="X605" i="6" s="1"/>
  <c r="U589" i="6"/>
  <c r="U569" i="6"/>
  <c r="U549" i="6"/>
  <c r="X549" i="6" s="1"/>
  <c r="U457" i="6"/>
  <c r="U413" i="6"/>
  <c r="U692" i="6"/>
  <c r="U625" i="6"/>
  <c r="X625" i="6" s="1"/>
  <c r="U609" i="6"/>
  <c r="U533" i="6"/>
  <c r="U509" i="6"/>
  <c r="U405" i="6"/>
  <c r="U401" i="6"/>
  <c r="U397" i="6"/>
  <c r="U393" i="6"/>
  <c r="U389" i="6"/>
  <c r="U385" i="6"/>
  <c r="U381" i="6"/>
  <c r="U377" i="6"/>
  <c r="U373" i="6"/>
  <c r="U369" i="6"/>
  <c r="U365" i="6"/>
  <c r="U361" i="6"/>
  <c r="U357" i="6"/>
  <c r="U353" i="6"/>
  <c r="U349" i="6"/>
  <c r="U345" i="6"/>
  <c r="U341" i="6"/>
  <c r="U337" i="6"/>
  <c r="U333" i="6"/>
  <c r="U329" i="6"/>
  <c r="U325" i="6"/>
  <c r="U321" i="6"/>
  <c r="X321" i="6" s="1"/>
  <c r="U317" i="6"/>
  <c r="U313" i="6"/>
  <c r="U309" i="6"/>
  <c r="U305" i="6"/>
  <c r="U301" i="6"/>
  <c r="U297" i="6"/>
  <c r="U293" i="6"/>
  <c r="X293" i="6" s="1"/>
  <c r="U289" i="6"/>
  <c r="X289" i="6" s="1"/>
  <c r="U285" i="6"/>
  <c r="U281" i="6"/>
  <c r="X281" i="6" s="1"/>
  <c r="U277" i="6"/>
  <c r="X277" i="6" s="1"/>
  <c r="U273" i="6"/>
  <c r="U269" i="6"/>
  <c r="U265" i="6"/>
  <c r="X265" i="6" s="1"/>
  <c r="U261" i="6"/>
  <c r="X261" i="6" s="1"/>
  <c r="U257" i="6"/>
  <c r="U253" i="6"/>
  <c r="U249" i="6"/>
  <c r="X249" i="6" s="1"/>
  <c r="U245" i="6"/>
  <c r="X245" i="6" s="1"/>
  <c r="U241" i="6"/>
  <c r="X241" i="6" s="1"/>
  <c r="U237" i="6"/>
  <c r="U233" i="6"/>
  <c r="U229" i="6"/>
  <c r="U225" i="6"/>
  <c r="U221" i="6"/>
  <c r="U217" i="6"/>
  <c r="X217" i="6" s="1"/>
  <c r="U213" i="6"/>
  <c r="X213" i="6" s="1"/>
  <c r="U209" i="6"/>
  <c r="X209" i="6" s="1"/>
  <c r="U205" i="6"/>
  <c r="U201" i="6"/>
  <c r="U197" i="6"/>
  <c r="X197" i="6" s="1"/>
  <c r="U193" i="6"/>
  <c r="U189" i="6"/>
  <c r="U185" i="6"/>
  <c r="U181" i="6"/>
  <c r="U177" i="6"/>
  <c r="U621" i="6"/>
  <c r="U585" i="6"/>
  <c r="U553" i="6"/>
  <c r="U497" i="6"/>
  <c r="U481" i="6"/>
  <c r="U461" i="6"/>
  <c r="X461" i="6" s="1"/>
  <c r="U449" i="6"/>
  <c r="U437" i="6"/>
  <c r="U664" i="6"/>
  <c r="U565" i="6"/>
  <c r="U521" i="6"/>
  <c r="U489" i="6"/>
  <c r="X489" i="6" s="1"/>
  <c r="U473" i="6"/>
  <c r="U453" i="6"/>
  <c r="U425" i="6"/>
  <c r="U407" i="6"/>
  <c r="U403" i="6"/>
  <c r="U399" i="6"/>
  <c r="U395" i="6"/>
  <c r="U391" i="6"/>
  <c r="U387" i="6"/>
  <c r="U383" i="6"/>
  <c r="U379" i="6"/>
  <c r="U375" i="6"/>
  <c r="U371" i="6"/>
  <c r="X371" i="6" s="1"/>
  <c r="U367" i="6"/>
  <c r="U363" i="6"/>
  <c r="U359" i="6"/>
  <c r="U355" i="6"/>
  <c r="U351" i="6"/>
  <c r="U347" i="6"/>
  <c r="X347" i="6" s="1"/>
  <c r="U343" i="6"/>
  <c r="U339" i="6"/>
  <c r="U335" i="6"/>
  <c r="U331" i="6"/>
  <c r="U327" i="6"/>
  <c r="X327" i="6" s="1"/>
  <c r="U323" i="6"/>
  <c r="U319" i="6"/>
  <c r="X319" i="6" s="1"/>
  <c r="U315" i="6"/>
  <c r="U311" i="6"/>
  <c r="U307" i="6"/>
  <c r="X307" i="6" s="1"/>
  <c r="U303" i="6"/>
  <c r="U299" i="6"/>
  <c r="U295" i="6"/>
  <c r="U291" i="6"/>
  <c r="U287" i="6"/>
  <c r="U283" i="6"/>
  <c r="U279" i="6"/>
  <c r="X279" i="6" s="1"/>
  <c r="U275" i="6"/>
  <c r="U271" i="6"/>
  <c r="X271" i="6" s="1"/>
  <c r="U267" i="6"/>
  <c r="X267" i="6" s="1"/>
  <c r="U263" i="6"/>
  <c r="U259" i="6"/>
  <c r="U255" i="6"/>
  <c r="U251" i="6"/>
  <c r="U247" i="6"/>
  <c r="X247" i="6" s="1"/>
  <c r="U243" i="6"/>
  <c r="X243" i="6" s="1"/>
  <c r="U239" i="6"/>
  <c r="U235" i="6"/>
  <c r="U231" i="6"/>
  <c r="U227" i="6"/>
  <c r="X227" i="6" s="1"/>
  <c r="U223" i="6"/>
  <c r="U219" i="6"/>
  <c r="U215" i="6"/>
  <c r="X215" i="6" s="1"/>
  <c r="U211" i="6"/>
  <c r="X211" i="6" s="1"/>
  <c r="U207" i="6"/>
  <c r="X207" i="6" s="1"/>
  <c r="U203" i="6"/>
  <c r="U390" i="6"/>
  <c r="U358" i="6"/>
  <c r="U322" i="6"/>
  <c r="X322" i="6" s="1"/>
  <c r="U302" i="6"/>
  <c r="U250" i="6"/>
  <c r="U202" i="6"/>
  <c r="U186" i="6"/>
  <c r="U176" i="6"/>
  <c r="X176" i="6" s="1"/>
  <c r="U485" i="6"/>
  <c r="U465" i="6"/>
  <c r="U441" i="6"/>
  <c r="U342" i="6"/>
  <c r="X342" i="6" s="1"/>
  <c r="U330" i="6"/>
  <c r="U298" i="6"/>
  <c r="U282" i="6"/>
  <c r="X282" i="6" s="1"/>
  <c r="U270" i="6"/>
  <c r="X270" i="6" s="1"/>
  <c r="U196" i="6"/>
  <c r="X196" i="6" s="1"/>
  <c r="U191" i="6"/>
  <c r="U174" i="6"/>
  <c r="U170" i="6"/>
  <c r="U166" i="6"/>
  <c r="X166" i="6" s="1"/>
  <c r="U162" i="6"/>
  <c r="U158" i="6"/>
  <c r="U154" i="6"/>
  <c r="X154" i="6" s="1"/>
  <c r="U150" i="6"/>
  <c r="X150" i="6" s="1"/>
  <c r="U146" i="6"/>
  <c r="U142" i="6"/>
  <c r="X142" i="6" s="1"/>
  <c r="U138" i="6"/>
  <c r="X138" i="6" s="1"/>
  <c r="U134" i="6"/>
  <c r="U130" i="6"/>
  <c r="U126" i="6"/>
  <c r="U122" i="6"/>
  <c r="U118" i="6"/>
  <c r="U114" i="6"/>
  <c r="U110" i="6"/>
  <c r="U106" i="6"/>
  <c r="U102" i="6"/>
  <c r="U98" i="6"/>
  <c r="U94" i="6"/>
  <c r="X94" i="6" s="1"/>
  <c r="U90" i="6"/>
  <c r="U86" i="6"/>
  <c r="U82" i="6"/>
  <c r="X82" i="6" s="1"/>
  <c r="U78" i="6"/>
  <c r="X78" i="6" s="1"/>
  <c r="U74" i="6"/>
  <c r="X74" i="6" s="1"/>
  <c r="U70" i="6"/>
  <c r="X70" i="6" s="1"/>
  <c r="U66" i="6"/>
  <c r="X66" i="6" s="1"/>
  <c r="U62" i="6"/>
  <c r="U58" i="6"/>
  <c r="U54" i="6"/>
  <c r="X54" i="6" s="1"/>
  <c r="U50" i="6"/>
  <c r="U46" i="6"/>
  <c r="X46" i="6" s="1"/>
  <c r="U42" i="6"/>
  <c r="U38" i="6"/>
  <c r="U34" i="6"/>
  <c r="U30" i="6"/>
  <c r="U26" i="6"/>
  <c r="U22" i="6"/>
  <c r="U18" i="6"/>
  <c r="U14" i="6"/>
  <c r="U10" i="6"/>
  <c r="U6" i="6"/>
  <c r="U429" i="6"/>
  <c r="X429" i="6" s="1"/>
  <c r="U406" i="6"/>
  <c r="U382" i="6"/>
  <c r="U362" i="6"/>
  <c r="U346" i="6"/>
  <c r="X346" i="6" s="1"/>
  <c r="U326" i="6"/>
  <c r="X326" i="6" s="1"/>
  <c r="U318" i="6"/>
  <c r="X318" i="6" s="1"/>
  <c r="U314" i="6"/>
  <c r="U254" i="6"/>
  <c r="X254" i="6" s="1"/>
  <c r="U238" i="6"/>
  <c r="U226" i="6"/>
  <c r="U194" i="6"/>
  <c r="U184" i="6"/>
  <c r="U179" i="6"/>
  <c r="U581" i="6"/>
  <c r="U561" i="6"/>
  <c r="X561" i="6" s="1"/>
  <c r="U517" i="6"/>
  <c r="U501" i="6"/>
  <c r="X501" i="6" s="1"/>
  <c r="U409" i="6"/>
  <c r="U394" i="6"/>
  <c r="X394" i="6" s="1"/>
  <c r="U366" i="6"/>
  <c r="U350" i="6"/>
  <c r="U294" i="6"/>
  <c r="X294" i="6" s="1"/>
  <c r="U266" i="6"/>
  <c r="U199" i="6"/>
  <c r="U182" i="6"/>
  <c r="U171" i="6"/>
  <c r="U167" i="6"/>
  <c r="U163" i="6"/>
  <c r="U159" i="6"/>
  <c r="U155" i="6"/>
  <c r="U151" i="6"/>
  <c r="U147" i="6"/>
  <c r="U143" i="6"/>
  <c r="U139" i="6"/>
  <c r="X139" i="6" s="1"/>
  <c r="U135" i="6"/>
  <c r="X135" i="6" s="1"/>
  <c r="U131" i="6"/>
  <c r="U127" i="6"/>
  <c r="U123" i="6"/>
  <c r="U119" i="6"/>
  <c r="U115" i="6"/>
  <c r="U111" i="6"/>
  <c r="U107" i="6"/>
  <c r="U103" i="6"/>
  <c r="U99" i="6"/>
  <c r="U95" i="6"/>
  <c r="X95" i="6" s="1"/>
  <c r="U91" i="6"/>
  <c r="U87" i="6"/>
  <c r="U83" i="6"/>
  <c r="U79" i="6"/>
  <c r="X79" i="6" s="1"/>
  <c r="U75" i="6"/>
  <c r="X75" i="6" s="1"/>
  <c r="U71" i="6"/>
  <c r="X71" i="6" s="1"/>
  <c r="U67" i="6"/>
  <c r="X67" i="6" s="1"/>
  <c r="U63" i="6"/>
  <c r="X63" i="6" s="1"/>
  <c r="U59" i="6"/>
  <c r="U55" i="6"/>
  <c r="U51" i="6"/>
  <c r="U47" i="6"/>
  <c r="U43" i="6"/>
  <c r="U39" i="6"/>
  <c r="U35" i="6"/>
  <c r="U31" i="6"/>
  <c r="U27" i="6"/>
  <c r="U23" i="6"/>
  <c r="U19" i="6"/>
  <c r="U15" i="6"/>
  <c r="U11" i="6"/>
  <c r="U7" i="6"/>
  <c r="U3" i="6"/>
  <c r="U557" i="6"/>
  <c r="U433" i="6"/>
  <c r="U290" i="6"/>
  <c r="U262" i="6"/>
  <c r="U242" i="6"/>
  <c r="X242" i="6" s="1"/>
  <c r="U180" i="6"/>
  <c r="U175" i="6"/>
  <c r="U172" i="6"/>
  <c r="U164" i="6"/>
  <c r="U156" i="6"/>
  <c r="U152" i="6"/>
  <c r="U148" i="6"/>
  <c r="U140" i="6"/>
  <c r="X140" i="6" s="1"/>
  <c r="U136" i="6"/>
  <c r="X136" i="6" s="1"/>
  <c r="U537" i="6"/>
  <c r="U513" i="6"/>
  <c r="U334" i="6"/>
  <c r="U230" i="6"/>
  <c r="U192" i="6"/>
  <c r="U187" i="6"/>
  <c r="X187" i="6" s="1"/>
  <c r="U398" i="6"/>
  <c r="U386" i="6"/>
  <c r="U374" i="6"/>
  <c r="U310" i="6"/>
  <c r="U278" i="6"/>
  <c r="X278" i="6" s="1"/>
  <c r="U218" i="6"/>
  <c r="U214" i="6"/>
  <c r="X214" i="6" s="1"/>
  <c r="U190" i="6"/>
  <c r="U168" i="6"/>
  <c r="U160" i="6"/>
  <c r="U144" i="6"/>
  <c r="X144" i="6" s="1"/>
  <c r="U132" i="6"/>
  <c r="U128" i="6"/>
  <c r="U124" i="6"/>
  <c r="U120" i="6"/>
  <c r="U601" i="6"/>
  <c r="U573" i="6"/>
  <c r="U411" i="6"/>
  <c r="U370" i="6"/>
  <c r="X370" i="6" s="1"/>
  <c r="U354" i="6"/>
  <c r="U246" i="6"/>
  <c r="X246" i="6" s="1"/>
  <c r="U210" i="6"/>
  <c r="X210" i="6" s="1"/>
  <c r="U200" i="6"/>
  <c r="U195" i="6"/>
  <c r="U178" i="6"/>
  <c r="U651" i="6"/>
  <c r="X651" i="6" s="1"/>
  <c r="U633" i="6"/>
  <c r="U617" i="6"/>
  <c r="U402" i="6"/>
  <c r="U378" i="6"/>
  <c r="U338" i="6"/>
  <c r="U306" i="6"/>
  <c r="U286" i="6"/>
  <c r="U274" i="6"/>
  <c r="U258" i="6"/>
  <c r="U234" i="6"/>
  <c r="X234" i="6" s="1"/>
  <c r="U222" i="6"/>
  <c r="U206" i="6"/>
  <c r="U198" i="6"/>
  <c r="U188" i="6"/>
  <c r="X188" i="6" s="1"/>
  <c r="U183" i="6"/>
  <c r="U173" i="6"/>
  <c r="U169" i="6"/>
  <c r="U165" i="6"/>
  <c r="U161" i="6"/>
  <c r="U157" i="6"/>
  <c r="U153" i="6"/>
  <c r="X153" i="6" s="1"/>
  <c r="U149" i="6"/>
  <c r="U145" i="6"/>
  <c r="U141" i="6"/>
  <c r="X141" i="6" s="1"/>
  <c r="U137" i="6"/>
  <c r="X137" i="6" s="1"/>
  <c r="U133" i="6"/>
  <c r="U129" i="6"/>
  <c r="U125" i="6"/>
  <c r="U121" i="6"/>
  <c r="U117" i="6"/>
  <c r="U113" i="6"/>
  <c r="X113" i="6" s="1"/>
  <c r="U109" i="6"/>
  <c r="U105" i="6"/>
  <c r="U101" i="6"/>
  <c r="U97" i="6"/>
  <c r="U93" i="6"/>
  <c r="U89" i="6"/>
  <c r="X89" i="6" s="1"/>
  <c r="U85" i="6"/>
  <c r="U81" i="6"/>
  <c r="X81" i="6" s="1"/>
  <c r="U77" i="6"/>
  <c r="X77" i="6" s="1"/>
  <c r="U73" i="6"/>
  <c r="X73" i="6" s="1"/>
  <c r="U69" i="6"/>
  <c r="X69" i="6" s="1"/>
  <c r="U65" i="6"/>
  <c r="U61" i="6"/>
  <c r="U57" i="6"/>
  <c r="U53" i="6"/>
  <c r="U49" i="6"/>
  <c r="U45" i="6"/>
  <c r="U41" i="6"/>
  <c r="U37" i="6"/>
  <c r="U33" i="6"/>
  <c r="U29" i="6"/>
  <c r="U25" i="6"/>
  <c r="U21" i="6"/>
  <c r="U17" i="6"/>
  <c r="U13" i="6"/>
  <c r="U9" i="6"/>
  <c r="U5" i="6"/>
  <c r="U52" i="6"/>
  <c r="U64" i="6"/>
  <c r="U108" i="6"/>
  <c r="U28" i="6"/>
  <c r="U44" i="6"/>
  <c r="U88" i="6"/>
  <c r="U96" i="6"/>
  <c r="X96" i="6" s="1"/>
  <c r="U4" i="6"/>
  <c r="U16" i="6"/>
  <c r="X16" i="6" s="1"/>
  <c r="U76" i="6"/>
  <c r="X76" i="6" s="1"/>
  <c r="U80" i="6"/>
  <c r="X80" i="6" s="1"/>
  <c r="U112" i="6"/>
  <c r="J1710" i="6" l="1"/>
  <c r="L1710" i="6" s="1"/>
  <c r="J138" i="6"/>
  <c r="M138" i="6" s="1"/>
  <c r="J217" i="6"/>
  <c r="M217" i="6" s="1"/>
  <c r="J270" i="6"/>
  <c r="L270" i="6" s="1"/>
  <c r="J1658" i="6"/>
  <c r="L1658" i="6" s="1"/>
  <c r="J166" i="6"/>
  <c r="L166" i="6" s="1"/>
  <c r="J70" i="6"/>
  <c r="M70" i="6" s="1"/>
  <c r="J182" i="6"/>
  <c r="M182" i="6" s="1"/>
  <c r="J164" i="6"/>
  <c r="M164" i="6" s="1"/>
  <c r="J377" i="6"/>
  <c r="L377" i="6" s="1"/>
  <c r="J669" i="6"/>
  <c r="L669" i="6" s="1"/>
  <c r="J289" i="6"/>
  <c r="M289" i="6" s="1"/>
  <c r="J130" i="6"/>
  <c r="L130" i="6" s="1"/>
  <c r="J98" i="6"/>
  <c r="M98" i="6" s="1"/>
  <c r="J66" i="6"/>
  <c r="L66" i="6" s="1"/>
  <c r="J22" i="6"/>
  <c r="M22" i="6" s="1"/>
  <c r="J273" i="6"/>
  <c r="M273" i="6" s="1"/>
  <c r="J147" i="6"/>
  <c r="L147" i="6" s="1"/>
  <c r="J197" i="6"/>
  <c r="M197" i="6" s="1"/>
  <c r="J245" i="6"/>
  <c r="M245" i="6" s="1"/>
  <c r="J132" i="6"/>
  <c r="L132" i="6" s="1"/>
  <c r="J109" i="6"/>
  <c r="M109" i="6" s="1"/>
  <c r="J334" i="6"/>
  <c r="M334" i="6" s="1"/>
  <c r="J409" i="6"/>
  <c r="L409" i="6" s="1"/>
  <c r="J638" i="6"/>
  <c r="L638" i="6" s="1"/>
  <c r="J613" i="6"/>
  <c r="M613" i="6" s="1"/>
  <c r="J735" i="6"/>
  <c r="L735" i="6" s="1"/>
  <c r="J1032" i="6"/>
  <c r="L1032" i="6" s="1"/>
  <c r="J1134" i="6"/>
  <c r="M1134" i="6" s="1"/>
  <c r="J170" i="6"/>
  <c r="M170" i="6" s="1"/>
  <c r="J305" i="6"/>
  <c r="M305" i="6" s="1"/>
  <c r="J343" i="6"/>
  <c r="M343" i="6" s="1"/>
  <c r="J345" i="6"/>
  <c r="M345" i="6" s="1"/>
  <c r="J921" i="6"/>
  <c r="M921" i="6" s="1"/>
  <c r="J211" i="6"/>
  <c r="M211" i="6" s="1"/>
  <c r="J102" i="6"/>
  <c r="M102" i="6" s="1"/>
  <c r="J287" i="6"/>
  <c r="L287" i="6" s="1"/>
  <c r="J256" i="6"/>
  <c r="L256" i="6" s="1"/>
  <c r="J302" i="6"/>
  <c r="L302" i="6" s="1"/>
  <c r="J569" i="6"/>
  <c r="L569" i="6" s="1"/>
  <c r="J819" i="6"/>
  <c r="L819" i="6" s="1"/>
  <c r="J277" i="6"/>
  <c r="M277" i="6" s="1"/>
  <c r="J126" i="6"/>
  <c r="L126" i="6" s="1"/>
  <c r="J62" i="6"/>
  <c r="M62" i="6" s="1"/>
  <c r="J259" i="6"/>
  <c r="M259" i="6" s="1"/>
  <c r="J420" i="6"/>
  <c r="M420" i="6" s="1"/>
  <c r="J167" i="6"/>
  <c r="M167" i="6" s="1"/>
  <c r="J180" i="6"/>
  <c r="M180" i="6" s="1"/>
  <c r="J100" i="6"/>
  <c r="M100" i="6" s="1"/>
  <c r="J77" i="6"/>
  <c r="M77" i="6" s="1"/>
  <c r="J366" i="6"/>
  <c r="M366" i="6" s="1"/>
  <c r="J471" i="6"/>
  <c r="M471" i="6" s="1"/>
  <c r="J478" i="6"/>
  <c r="M478" i="6" s="1"/>
  <c r="J725" i="6"/>
  <c r="L725" i="6" s="1"/>
  <c r="J662" i="6"/>
  <c r="L662" i="6" s="1"/>
  <c r="J1041" i="6"/>
  <c r="L1041" i="6" s="1"/>
  <c r="J1299" i="6"/>
  <c r="M1299" i="6" s="1"/>
  <c r="J106" i="6"/>
  <c r="L106" i="6" s="1"/>
  <c r="J859" i="6"/>
  <c r="M859" i="6" s="1"/>
  <c r="J371" i="6"/>
  <c r="M371" i="6" s="1"/>
  <c r="J134" i="6"/>
  <c r="M134" i="6" s="1"/>
  <c r="J26" i="6"/>
  <c r="L26" i="6" s="1"/>
  <c r="J210" i="6"/>
  <c r="L210" i="6" s="1"/>
  <c r="J141" i="6"/>
  <c r="M141" i="6" s="1"/>
  <c r="J430" i="6"/>
  <c r="L430" i="6" s="1"/>
  <c r="J1119" i="6"/>
  <c r="L1119" i="6" s="1"/>
  <c r="J201" i="6"/>
  <c r="L201" i="6" s="1"/>
  <c r="J162" i="6"/>
  <c r="M162" i="6" s="1"/>
  <c r="J194" i="6"/>
  <c r="L194" i="6" s="1"/>
  <c r="J158" i="6"/>
  <c r="M158" i="6" s="1"/>
  <c r="J94" i="6"/>
  <c r="M94" i="6" s="1"/>
  <c r="J14" i="6"/>
  <c r="M14" i="6" s="1"/>
  <c r="J548" i="6"/>
  <c r="L548" i="6" s="1"/>
  <c r="J261" i="6"/>
  <c r="L261" i="6" s="1"/>
  <c r="J189" i="6"/>
  <c r="M189" i="6" s="1"/>
  <c r="J154" i="6"/>
  <c r="M154" i="6" s="1"/>
  <c r="J122" i="6"/>
  <c r="L122" i="6" s="1"/>
  <c r="J90" i="6"/>
  <c r="M90" i="6" s="1"/>
  <c r="J58" i="6"/>
  <c r="M58" i="6" s="1"/>
  <c r="J10" i="6"/>
  <c r="M10" i="6" s="1"/>
  <c r="J257" i="6"/>
  <c r="M257" i="6" s="1"/>
  <c r="J403" i="6"/>
  <c r="M403" i="6" s="1"/>
  <c r="J163" i="6"/>
  <c r="M163" i="6" s="1"/>
  <c r="J175" i="6"/>
  <c r="M175" i="6" s="1"/>
  <c r="J68" i="6"/>
  <c r="L68" i="6" s="1"/>
  <c r="J45" i="6"/>
  <c r="M45" i="6" s="1"/>
  <c r="J398" i="6"/>
  <c r="M398" i="6" s="1"/>
  <c r="J454" i="6"/>
  <c r="L454" i="6" s="1"/>
  <c r="J534" i="6"/>
  <c r="M534" i="6" s="1"/>
  <c r="J709" i="6"/>
  <c r="M709" i="6" s="1"/>
  <c r="J804" i="6"/>
  <c r="L804" i="6" s="1"/>
  <c r="J1013" i="6"/>
  <c r="L1013" i="6" s="1"/>
  <c r="J1337" i="6"/>
  <c r="L1337" i="6" s="1"/>
  <c r="J375" i="6"/>
  <c r="M375" i="6" s="1"/>
  <c r="J30" i="6"/>
  <c r="M30" i="6" s="1"/>
  <c r="J209" i="6"/>
  <c r="L209" i="6" s="1"/>
  <c r="J583" i="6"/>
  <c r="L583" i="6" s="1"/>
  <c r="J184" i="6"/>
  <c r="L184" i="6" s="1"/>
  <c r="J86" i="6"/>
  <c r="L86" i="6" s="1"/>
  <c r="J241" i="6"/>
  <c r="M241" i="6" s="1"/>
  <c r="J36" i="6"/>
  <c r="L36" i="6" s="1"/>
  <c r="J458" i="6"/>
  <c r="M458" i="6" s="1"/>
  <c r="J578" i="6"/>
  <c r="L578" i="6" s="1"/>
  <c r="J628" i="6"/>
  <c r="M628" i="6" s="1"/>
  <c r="J739" i="6"/>
  <c r="M739" i="6" s="1"/>
  <c r="J887" i="6"/>
  <c r="M887" i="6" s="1"/>
  <c r="J1532" i="6"/>
  <c r="M1532" i="6" s="1"/>
  <c r="J224" i="6"/>
  <c r="L224" i="6" s="1"/>
  <c r="J199" i="6"/>
  <c r="L199" i="6" s="1"/>
  <c r="J372" i="6"/>
  <c r="L372" i="6" s="1"/>
  <c r="J484" i="6"/>
  <c r="M484" i="6" s="1"/>
  <c r="J247" i="6"/>
  <c r="M247" i="6" s="1"/>
  <c r="J150" i="6"/>
  <c r="M150" i="6" s="1"/>
  <c r="J118" i="6"/>
  <c r="M118" i="6" s="1"/>
  <c r="J54" i="6"/>
  <c r="L54" i="6" s="1"/>
  <c r="J676" i="6"/>
  <c r="M676" i="6" s="1"/>
  <c r="J379" i="6"/>
  <c r="M379" i="6" s="1"/>
  <c r="J159" i="6"/>
  <c r="L159" i="6" s="1"/>
  <c r="J319" i="6"/>
  <c r="M319" i="6" s="1"/>
  <c r="J13" i="6"/>
  <c r="M13" i="6" s="1"/>
  <c r="J276" i="6"/>
  <c r="L276" i="6" s="1"/>
  <c r="J399" i="6"/>
  <c r="L399" i="6" s="1"/>
  <c r="J236" i="6"/>
  <c r="L236" i="6" s="1"/>
  <c r="J179" i="6"/>
  <c r="L179" i="6" s="1"/>
  <c r="J146" i="6"/>
  <c r="M146" i="6" s="1"/>
  <c r="J114" i="6"/>
  <c r="L114" i="6" s="1"/>
  <c r="J82" i="6"/>
  <c r="M82" i="6" s="1"/>
  <c r="J46" i="6"/>
  <c r="M46" i="6" s="1"/>
  <c r="J427" i="6"/>
  <c r="L427" i="6" s="1"/>
  <c r="J235" i="6"/>
  <c r="L235" i="6" s="1"/>
  <c r="J323" i="6"/>
  <c r="L323" i="6" s="1"/>
  <c r="J512" i="6"/>
  <c r="L512" i="6" s="1"/>
  <c r="J315" i="6"/>
  <c r="M315" i="6" s="1"/>
  <c r="J4" i="6"/>
  <c r="L4" i="6" s="1"/>
  <c r="J536" i="6"/>
  <c r="M536" i="6" s="1"/>
  <c r="J425" i="6"/>
  <c r="L425" i="6" s="1"/>
  <c r="J308" i="6"/>
  <c r="L308" i="6" s="1"/>
  <c r="J634" i="6"/>
  <c r="M634" i="6" s="1"/>
  <c r="J692" i="6"/>
  <c r="L692" i="6" s="1"/>
  <c r="J777" i="6"/>
  <c r="M777" i="6" s="1"/>
  <c r="J1068" i="6"/>
  <c r="M1068" i="6" s="1"/>
  <c r="J1330" i="6"/>
  <c r="L1330" i="6" s="1"/>
  <c r="J74" i="6"/>
  <c r="M74" i="6" s="1"/>
  <c r="J173" i="6"/>
  <c r="M173" i="6" s="1"/>
  <c r="J513" i="6"/>
  <c r="M513" i="6" s="1"/>
  <c r="J387" i="6"/>
  <c r="M387" i="6" s="1"/>
  <c r="J229" i="6"/>
  <c r="M229" i="6" s="1"/>
  <c r="J174" i="6"/>
  <c r="M174" i="6" s="1"/>
  <c r="J142" i="6"/>
  <c r="M142" i="6" s="1"/>
  <c r="J110" i="6"/>
  <c r="M110" i="6" s="1"/>
  <c r="J78" i="6"/>
  <c r="M78" i="6" s="1"/>
  <c r="J42" i="6"/>
  <c r="M42" i="6" s="1"/>
  <c r="J355" i="6"/>
  <c r="M355" i="6" s="1"/>
  <c r="J207" i="6"/>
  <c r="L207" i="6" s="1"/>
  <c r="J228" i="6"/>
  <c r="L228" i="6" s="1"/>
  <c r="J359" i="6"/>
  <c r="M359" i="6" s="1"/>
  <c r="J216" i="6"/>
  <c r="L216" i="6" s="1"/>
  <c r="J237" i="6"/>
  <c r="M237" i="6" s="1"/>
  <c r="J238" i="6"/>
  <c r="L238" i="6" s="1"/>
  <c r="J648" i="6"/>
  <c r="M648" i="6" s="1"/>
  <c r="J340" i="6"/>
  <c r="L340" i="6" s="1"/>
  <c r="J461" i="6"/>
  <c r="L461" i="6" s="1"/>
  <c r="J507" i="6"/>
  <c r="L507" i="6" s="1"/>
  <c r="J840" i="6"/>
  <c r="M840" i="6" s="1"/>
  <c r="J1030" i="6"/>
  <c r="L1030" i="6" s="1"/>
  <c r="J1598" i="6"/>
  <c r="L1598" i="6" s="1"/>
  <c r="J160" i="6"/>
  <c r="M160" i="6" s="1"/>
  <c r="J128" i="6"/>
  <c r="M128" i="6" s="1"/>
  <c r="J96" i="6"/>
  <c r="L96" i="6" s="1"/>
  <c r="J64" i="6"/>
  <c r="M64" i="6" s="1"/>
  <c r="J32" i="6"/>
  <c r="M32" i="6" s="1"/>
  <c r="J552" i="6"/>
  <c r="M552" i="6" s="1"/>
  <c r="J231" i="6"/>
  <c r="M231" i="6" s="1"/>
  <c r="J169" i="6"/>
  <c r="L169" i="6" s="1"/>
  <c r="J137" i="6"/>
  <c r="L137" i="6" s="1"/>
  <c r="J105" i="6"/>
  <c r="M105" i="6" s="1"/>
  <c r="J73" i="6"/>
  <c r="M73" i="6" s="1"/>
  <c r="J41" i="6"/>
  <c r="M41" i="6" s="1"/>
  <c r="J9" i="6"/>
  <c r="M9" i="6" s="1"/>
  <c r="J556" i="6"/>
  <c r="M556" i="6" s="1"/>
  <c r="J242" i="6"/>
  <c r="L242" i="6" s="1"/>
  <c r="J274" i="6"/>
  <c r="L274" i="6" s="1"/>
  <c r="J306" i="6"/>
  <c r="L306" i="6" s="1"/>
  <c r="J338" i="6"/>
  <c r="M338" i="6" s="1"/>
  <c r="J370" i="6"/>
  <c r="M370" i="6" s="1"/>
  <c r="J402" i="6"/>
  <c r="M402" i="6" s="1"/>
  <c r="J463" i="6"/>
  <c r="L463" i="6" s="1"/>
  <c r="J432" i="6"/>
  <c r="M432" i="6" s="1"/>
  <c r="J736" i="6"/>
  <c r="L736" i="6" s="1"/>
  <c r="J349" i="6"/>
  <c r="M349" i="6" s="1"/>
  <c r="J381" i="6"/>
  <c r="M381" i="6" s="1"/>
  <c r="J422" i="6"/>
  <c r="L422" i="6" s="1"/>
  <c r="J472" i="6"/>
  <c r="L472" i="6" s="1"/>
  <c r="J504" i="6"/>
  <c r="M504" i="6" s="1"/>
  <c r="J280" i="6"/>
  <c r="M280" i="6" s="1"/>
  <c r="J312" i="6"/>
  <c r="L312" i="6" s="1"/>
  <c r="J344" i="6"/>
  <c r="L344" i="6" s="1"/>
  <c r="J376" i="6"/>
  <c r="L376" i="6" s="1"/>
  <c r="J437" i="6"/>
  <c r="M437" i="6" s="1"/>
  <c r="J654" i="6"/>
  <c r="L654" i="6" s="1"/>
  <c r="J482" i="6"/>
  <c r="L482" i="6" s="1"/>
  <c r="J538" i="6"/>
  <c r="M538" i="6" s="1"/>
  <c r="J586" i="6"/>
  <c r="L586" i="6" s="1"/>
  <c r="J643" i="6"/>
  <c r="L643" i="6" s="1"/>
  <c r="J473" i="6"/>
  <c r="M473" i="6" s="1"/>
  <c r="J517" i="6"/>
  <c r="L517" i="6" s="1"/>
  <c r="J573" i="6"/>
  <c r="L573" i="6" s="1"/>
  <c r="J621" i="6"/>
  <c r="M621" i="6" s="1"/>
  <c r="J741" i="6"/>
  <c r="L741" i="6" s="1"/>
  <c r="J588" i="6"/>
  <c r="M588" i="6" s="1"/>
  <c r="J632" i="6"/>
  <c r="L632" i="6" s="1"/>
  <c r="J701" i="6"/>
  <c r="L701" i="6" s="1"/>
  <c r="J519" i="6"/>
  <c r="M519" i="6" s="1"/>
  <c r="J587" i="6"/>
  <c r="M587" i="6" s="1"/>
  <c r="J671" i="6"/>
  <c r="M671" i="6" s="1"/>
  <c r="J772" i="6"/>
  <c r="L772" i="6" s="1"/>
  <c r="J686" i="6"/>
  <c r="L686" i="6" s="1"/>
  <c r="J747" i="6"/>
  <c r="L747" i="6" s="1"/>
  <c r="J818" i="6"/>
  <c r="L818" i="6" s="1"/>
  <c r="J801" i="6"/>
  <c r="M801" i="6" s="1"/>
  <c r="J951" i="6"/>
  <c r="M951" i="6" s="1"/>
  <c r="J960" i="6"/>
  <c r="L960" i="6" s="1"/>
  <c r="J897" i="6"/>
  <c r="L897" i="6" s="1"/>
  <c r="J1124" i="6"/>
  <c r="M1124" i="6" s="1"/>
  <c r="J1061" i="6"/>
  <c r="L1061" i="6" s="1"/>
  <c r="J1022" i="6"/>
  <c r="M1022" i="6" s="1"/>
  <c r="J919" i="6"/>
  <c r="M919" i="6" s="1"/>
  <c r="J1080" i="6"/>
  <c r="M1080" i="6" s="1"/>
  <c r="J1037" i="6"/>
  <c r="L1037" i="6" s="1"/>
  <c r="J985" i="6"/>
  <c r="M985" i="6" s="1"/>
  <c r="J1127" i="6"/>
  <c r="L1127" i="6" s="1"/>
  <c r="J1142" i="6"/>
  <c r="M1142" i="6" s="1"/>
  <c r="J1317" i="6"/>
  <c r="M1317" i="6" s="1"/>
  <c r="J1202" i="6"/>
  <c r="L1202" i="6" s="1"/>
  <c r="J1344" i="6"/>
  <c r="L1344" i="6" s="1"/>
  <c r="J1568" i="6"/>
  <c r="M1568" i="6" s="1"/>
  <c r="J1381" i="6"/>
  <c r="L1381" i="6" s="1"/>
  <c r="J1669" i="6"/>
  <c r="L1669" i="6" s="1"/>
  <c r="J191" i="6"/>
  <c r="M191" i="6" s="1"/>
  <c r="J317" i="6"/>
  <c r="M317" i="6" s="1"/>
  <c r="J240" i="6"/>
  <c r="L240" i="6" s="1"/>
  <c r="J641" i="6"/>
  <c r="L641" i="6" s="1"/>
  <c r="J281" i="6"/>
  <c r="M281" i="6" s="1"/>
  <c r="J202" i="6"/>
  <c r="L202" i="6" s="1"/>
  <c r="J156" i="6"/>
  <c r="M156" i="6" s="1"/>
  <c r="J124" i="6"/>
  <c r="M124" i="6" s="1"/>
  <c r="J92" i="6"/>
  <c r="M92" i="6" s="1"/>
  <c r="J60" i="6"/>
  <c r="L60" i="6" s="1"/>
  <c r="J28" i="6"/>
  <c r="M28" i="6" s="1"/>
  <c r="J462" i="6"/>
  <c r="M462" i="6" s="1"/>
  <c r="J225" i="6"/>
  <c r="L225" i="6" s="1"/>
  <c r="J165" i="6"/>
  <c r="M165" i="6" s="1"/>
  <c r="J133" i="6"/>
  <c r="L133" i="6" s="1"/>
  <c r="J101" i="6"/>
  <c r="M101" i="6" s="1"/>
  <c r="J69" i="6"/>
  <c r="L69" i="6" s="1"/>
  <c r="J37" i="6"/>
  <c r="M37" i="6" s="1"/>
  <c r="J5" i="6"/>
  <c r="M5" i="6" s="1"/>
  <c r="J560" i="6"/>
  <c r="M560" i="6" s="1"/>
  <c r="J246" i="6"/>
  <c r="M246" i="6" s="1"/>
  <c r="J278" i="6"/>
  <c r="L278" i="6" s="1"/>
  <c r="J310" i="6"/>
  <c r="L310" i="6" s="1"/>
  <c r="J342" i="6"/>
  <c r="M342" i="6" s="1"/>
  <c r="J374" i="6"/>
  <c r="M374" i="6" s="1"/>
  <c r="J406" i="6"/>
  <c r="M406" i="6" s="1"/>
  <c r="J468" i="6"/>
  <c r="L468" i="6" s="1"/>
  <c r="J446" i="6"/>
  <c r="L446" i="6" s="1"/>
  <c r="J321" i="6"/>
  <c r="M321" i="6" s="1"/>
  <c r="J353" i="6"/>
  <c r="M353" i="6" s="1"/>
  <c r="J385" i="6"/>
  <c r="M385" i="6" s="1"/>
  <c r="J429" i="6"/>
  <c r="L429" i="6" s="1"/>
  <c r="J524" i="6"/>
  <c r="M524" i="6" s="1"/>
  <c r="J576" i="6"/>
  <c r="M576" i="6" s="1"/>
  <c r="J284" i="6"/>
  <c r="L284" i="6" s="1"/>
  <c r="J316" i="6"/>
  <c r="L316" i="6" s="1"/>
  <c r="J348" i="6"/>
  <c r="M348" i="6" s="1"/>
  <c r="J384" i="6"/>
  <c r="L384" i="6" s="1"/>
  <c r="J442" i="6"/>
  <c r="M442" i="6" s="1"/>
  <c r="J665" i="6"/>
  <c r="L665" i="6" s="1"/>
  <c r="J490" i="6"/>
  <c r="M490" i="6" s="1"/>
  <c r="J542" i="6"/>
  <c r="M542" i="6" s="1"/>
  <c r="J598" i="6"/>
  <c r="M598" i="6" s="1"/>
  <c r="J661" i="6"/>
  <c r="M661" i="6" s="1"/>
  <c r="J477" i="6"/>
  <c r="L477" i="6" s="1"/>
  <c r="J525" i="6"/>
  <c r="M525" i="6" s="1"/>
  <c r="J577" i="6"/>
  <c r="L577" i="6" s="1"/>
  <c r="J633" i="6"/>
  <c r="M633" i="6" s="1"/>
  <c r="J752" i="6"/>
  <c r="L752" i="6" s="1"/>
  <c r="J592" i="6"/>
  <c r="M592" i="6" s="1"/>
  <c r="J651" i="6"/>
  <c r="L651" i="6" s="1"/>
  <c r="J705" i="6"/>
  <c r="L705" i="6" s="1"/>
  <c r="J531" i="6"/>
  <c r="L531" i="6" s="1"/>
  <c r="J591" i="6"/>
  <c r="L591" i="6" s="1"/>
  <c r="J675" i="6"/>
  <c r="M675" i="6" s="1"/>
  <c r="J774" i="6"/>
  <c r="L774" i="6" s="1"/>
  <c r="J690" i="6"/>
  <c r="M690" i="6" s="1"/>
  <c r="J764" i="6"/>
  <c r="M764" i="6" s="1"/>
  <c r="J852" i="6"/>
  <c r="M852" i="6" s="1"/>
  <c r="J805" i="6"/>
  <c r="M805" i="6" s="1"/>
  <c r="J952" i="6"/>
  <c r="L952" i="6" s="1"/>
  <c r="J991" i="6"/>
  <c r="L991" i="6" s="1"/>
  <c r="J909" i="6"/>
  <c r="M909" i="6" s="1"/>
  <c r="J1132" i="6"/>
  <c r="M1132" i="6" s="1"/>
  <c r="J888" i="6"/>
  <c r="L888" i="6" s="1"/>
  <c r="J1039" i="6"/>
  <c r="M1039" i="6" s="1"/>
  <c r="J923" i="6"/>
  <c r="M923" i="6" s="1"/>
  <c r="J890" i="6"/>
  <c r="M890" i="6" s="1"/>
  <c r="J1073" i="6"/>
  <c r="L1073" i="6" s="1"/>
  <c r="J994" i="6"/>
  <c r="L994" i="6" s="1"/>
  <c r="J1159" i="6"/>
  <c r="L1159" i="6" s="1"/>
  <c r="J1166" i="6"/>
  <c r="M1166" i="6" s="1"/>
  <c r="J1499" i="6"/>
  <c r="M1499" i="6" s="1"/>
  <c r="J1448" i="6"/>
  <c r="M1448" i="6" s="1"/>
  <c r="J1356" i="6"/>
  <c r="L1356" i="6" s="1"/>
  <c r="J1383" i="6"/>
  <c r="M1383" i="6" s="1"/>
  <c r="J1556" i="6"/>
  <c r="M1556" i="6" s="1"/>
  <c r="J1643" i="6"/>
  <c r="L1643" i="6" s="1"/>
  <c r="J50" i="6"/>
  <c r="M50" i="6" s="1"/>
  <c r="J18" i="6"/>
  <c r="M18" i="6" s="1"/>
  <c r="J307" i="6"/>
  <c r="M307" i="6" s="1"/>
  <c r="J252" i="6"/>
  <c r="L252" i="6" s="1"/>
  <c r="J177" i="6"/>
  <c r="L177" i="6" s="1"/>
  <c r="J339" i="6"/>
  <c r="M339" i="6" s="1"/>
  <c r="J203" i="6"/>
  <c r="M203" i="6" s="1"/>
  <c r="J155" i="6"/>
  <c r="M155" i="6" s="1"/>
  <c r="J299" i="6"/>
  <c r="L299" i="6" s="1"/>
  <c r="J233" i="6"/>
  <c r="L233" i="6" s="1"/>
  <c r="J450" i="6"/>
  <c r="M450" i="6" s="1"/>
  <c r="J255" i="6"/>
  <c r="M255" i="6" s="1"/>
  <c r="J200" i="6"/>
  <c r="M200" i="6" s="1"/>
  <c r="J152" i="6"/>
  <c r="L152" i="6" s="1"/>
  <c r="J120" i="6"/>
  <c r="L120" i="6" s="1"/>
  <c r="J88" i="6"/>
  <c r="L88" i="6" s="1"/>
  <c r="J56" i="6"/>
  <c r="L56" i="6" s="1"/>
  <c r="J24" i="6"/>
  <c r="M24" i="6" s="1"/>
  <c r="J367" i="6"/>
  <c r="M367" i="6" s="1"/>
  <c r="J220" i="6"/>
  <c r="L220" i="6" s="1"/>
  <c r="J161" i="6"/>
  <c r="M161" i="6" s="1"/>
  <c r="J129" i="6"/>
  <c r="M129" i="6" s="1"/>
  <c r="J97" i="6"/>
  <c r="L97" i="6" s="1"/>
  <c r="J65" i="6"/>
  <c r="M65" i="6" s="1"/>
  <c r="J33" i="6"/>
  <c r="M33" i="6" s="1"/>
  <c r="J410" i="6"/>
  <c r="M410" i="6" s="1"/>
  <c r="J218" i="6"/>
  <c r="L218" i="6" s="1"/>
  <c r="J250" i="6"/>
  <c r="L250" i="6" s="1"/>
  <c r="J282" i="6"/>
  <c r="M282" i="6" s="1"/>
  <c r="J314" i="6"/>
  <c r="L314" i="6" s="1"/>
  <c r="J346" i="6"/>
  <c r="L346" i="6" s="1"/>
  <c r="J378" i="6"/>
  <c r="M378" i="6" s="1"/>
  <c r="J414" i="6"/>
  <c r="M414" i="6" s="1"/>
  <c r="J508" i="6"/>
  <c r="M508" i="6" s="1"/>
  <c r="J452" i="6"/>
  <c r="L452" i="6" s="1"/>
  <c r="J325" i="6"/>
  <c r="M325" i="6" s="1"/>
  <c r="J357" i="6"/>
  <c r="M357" i="6" s="1"/>
  <c r="J389" i="6"/>
  <c r="L389" i="6" s="1"/>
  <c r="J436" i="6"/>
  <c r="M436" i="6" s="1"/>
  <c r="J528" i="6"/>
  <c r="M528" i="6" s="1"/>
  <c r="J788" i="6"/>
  <c r="M788" i="6" s="1"/>
  <c r="J288" i="6"/>
  <c r="L288" i="6" s="1"/>
  <c r="J320" i="6"/>
  <c r="L320" i="6" s="1"/>
  <c r="J352" i="6"/>
  <c r="L352" i="6" s="1"/>
  <c r="J388" i="6"/>
  <c r="L388" i="6" s="1"/>
  <c r="J455" i="6"/>
  <c r="M455" i="6" s="1"/>
  <c r="J684" i="6"/>
  <c r="M684" i="6" s="1"/>
  <c r="J502" i="6"/>
  <c r="M502" i="6" s="1"/>
  <c r="J546" i="6"/>
  <c r="L546" i="6" s="1"/>
  <c r="J602" i="6"/>
  <c r="M602" i="6" s="1"/>
  <c r="J716" i="6"/>
  <c r="L716" i="6" s="1"/>
  <c r="J481" i="6"/>
  <c r="L481" i="6" s="1"/>
  <c r="J537" i="6"/>
  <c r="L537" i="6" s="1"/>
  <c r="J581" i="6"/>
  <c r="L581" i="6" s="1"/>
  <c r="J637" i="6"/>
  <c r="M637" i="6" s="1"/>
  <c r="J831" i="6"/>
  <c r="L831" i="6" s="1"/>
  <c r="J596" i="6"/>
  <c r="M596" i="6" s="1"/>
  <c r="J720" i="6"/>
  <c r="L720" i="6" s="1"/>
  <c r="J712" i="6"/>
  <c r="L712" i="6" s="1"/>
  <c r="J539" i="6"/>
  <c r="M539" i="6" s="1"/>
  <c r="J603" i="6"/>
  <c r="L603" i="6" s="1"/>
  <c r="J683" i="6"/>
  <c r="L683" i="6" s="1"/>
  <c r="J778" i="6"/>
  <c r="M778" i="6" s="1"/>
  <c r="J694" i="6"/>
  <c r="L694" i="6" s="1"/>
  <c r="J820" i="6"/>
  <c r="L820" i="6" s="1"/>
  <c r="J750" i="6"/>
  <c r="M750" i="6" s="1"/>
  <c r="J809" i="6"/>
  <c r="L809" i="6" s="1"/>
  <c r="J1016" i="6"/>
  <c r="M1016" i="6" s="1"/>
  <c r="J1007" i="6"/>
  <c r="M1007" i="6" s="1"/>
  <c r="J983" i="6"/>
  <c r="M983" i="6" s="1"/>
  <c r="J885" i="6"/>
  <c r="M885" i="6" s="1"/>
  <c r="J892" i="6"/>
  <c r="L892" i="6" s="1"/>
  <c r="J979" i="6"/>
  <c r="L979" i="6" s="1"/>
  <c r="J938" i="6"/>
  <c r="L938" i="6" s="1"/>
  <c r="J894" i="6"/>
  <c r="M894" i="6" s="1"/>
  <c r="J964" i="6"/>
  <c r="L964" i="6" s="1"/>
  <c r="J1001" i="6"/>
  <c r="M1001" i="6" s="1"/>
  <c r="J1163" i="6"/>
  <c r="L1163" i="6" s="1"/>
  <c r="J1157" i="6"/>
  <c r="M1157" i="6" s="1"/>
  <c r="J1274" i="6"/>
  <c r="M1274" i="6" s="1"/>
  <c r="J1259" i="6"/>
  <c r="M1259" i="6" s="1"/>
  <c r="J1335" i="6"/>
  <c r="M1335" i="6" s="1"/>
  <c r="J1415" i="6"/>
  <c r="M1415" i="6" s="1"/>
  <c r="J1580" i="6"/>
  <c r="L1580" i="6" s="1"/>
  <c r="J1747" i="6"/>
  <c r="M1747" i="6" s="1"/>
  <c r="J297" i="6"/>
  <c r="M297" i="6" s="1"/>
  <c r="J213" i="6"/>
  <c r="L213" i="6" s="1"/>
  <c r="J431" i="6"/>
  <c r="L431" i="6" s="1"/>
  <c r="J249" i="6"/>
  <c r="L249" i="6" s="1"/>
  <c r="J195" i="6"/>
  <c r="M195" i="6" s="1"/>
  <c r="J148" i="6"/>
  <c r="M148" i="6" s="1"/>
  <c r="J116" i="6"/>
  <c r="M116" i="6" s="1"/>
  <c r="J84" i="6"/>
  <c r="M84" i="6" s="1"/>
  <c r="J52" i="6"/>
  <c r="L52" i="6" s="1"/>
  <c r="J20" i="6"/>
  <c r="M20" i="6" s="1"/>
  <c r="J351" i="6"/>
  <c r="M351" i="6" s="1"/>
  <c r="J208" i="6"/>
  <c r="L208" i="6" s="1"/>
  <c r="J157" i="6"/>
  <c r="M157" i="6" s="1"/>
  <c r="J125" i="6"/>
  <c r="L125" i="6" s="1"/>
  <c r="J93" i="6"/>
  <c r="M93" i="6" s="1"/>
  <c r="J61" i="6"/>
  <c r="M61" i="6" s="1"/>
  <c r="J29" i="6"/>
  <c r="M29" i="6" s="1"/>
  <c r="J416" i="6"/>
  <c r="L416" i="6" s="1"/>
  <c r="J222" i="6"/>
  <c r="L222" i="6" s="1"/>
  <c r="J254" i="6"/>
  <c r="L254" i="6" s="1"/>
  <c r="J286" i="6"/>
  <c r="L286" i="6" s="1"/>
  <c r="J318" i="6"/>
  <c r="M318" i="6" s="1"/>
  <c r="J350" i="6"/>
  <c r="M350" i="6" s="1"/>
  <c r="J382" i="6"/>
  <c r="L382" i="6" s="1"/>
  <c r="J421" i="6"/>
  <c r="M421" i="6" s="1"/>
  <c r="J532" i="6"/>
  <c r="M532" i="6" s="1"/>
  <c r="J476" i="6"/>
  <c r="M476" i="6" s="1"/>
  <c r="J329" i="6"/>
  <c r="M329" i="6" s="1"/>
  <c r="J361" i="6"/>
  <c r="M361" i="6" s="1"/>
  <c r="J393" i="6"/>
  <c r="M393" i="6" s="1"/>
  <c r="J440" i="6"/>
  <c r="L440" i="6" s="1"/>
  <c r="J540" i="6"/>
  <c r="M540" i="6" s="1"/>
  <c r="J260" i="6"/>
  <c r="L260" i="6" s="1"/>
  <c r="J292" i="6"/>
  <c r="M292" i="6" s="1"/>
  <c r="J324" i="6"/>
  <c r="L324" i="6" s="1"/>
  <c r="J356" i="6"/>
  <c r="L356" i="6" s="1"/>
  <c r="J392" i="6"/>
  <c r="M392" i="6" s="1"/>
  <c r="J488" i="6"/>
  <c r="M488" i="6" s="1"/>
  <c r="J688" i="6"/>
  <c r="M688" i="6" s="1"/>
  <c r="J506" i="6"/>
  <c r="M506" i="6" s="1"/>
  <c r="J554" i="6"/>
  <c r="L554" i="6" s="1"/>
  <c r="J606" i="6"/>
  <c r="M606" i="6" s="1"/>
  <c r="J441" i="6"/>
  <c r="L441" i="6" s="1"/>
  <c r="J485" i="6"/>
  <c r="L485" i="6" s="1"/>
  <c r="J541" i="6"/>
  <c r="L541" i="6" s="1"/>
  <c r="J589" i="6"/>
  <c r="M589" i="6" s="1"/>
  <c r="J639" i="6"/>
  <c r="L639" i="6" s="1"/>
  <c r="J653" i="6"/>
  <c r="M653" i="6" s="1"/>
  <c r="J600" i="6"/>
  <c r="L600" i="6" s="1"/>
  <c r="J721" i="6"/>
  <c r="L721" i="6" s="1"/>
  <c r="J475" i="6"/>
  <c r="M475" i="6" s="1"/>
  <c r="J543" i="6"/>
  <c r="M543" i="6" s="1"/>
  <c r="J619" i="6"/>
  <c r="M619" i="6" s="1"/>
  <c r="J691" i="6"/>
  <c r="M691" i="6" s="1"/>
  <c r="J806" i="6"/>
  <c r="L806" i="6" s="1"/>
  <c r="J706" i="6"/>
  <c r="M706" i="6" s="1"/>
  <c r="J841" i="6"/>
  <c r="L841" i="6" s="1"/>
  <c r="J771" i="6"/>
  <c r="L771" i="6" s="1"/>
  <c r="J823" i="6"/>
  <c r="L823" i="6" s="1"/>
  <c r="J1104" i="6"/>
  <c r="M1104" i="6" s="1"/>
  <c r="J779" i="6"/>
  <c r="L779" i="6" s="1"/>
  <c r="J1071" i="6"/>
  <c r="M1071" i="6" s="1"/>
  <c r="J821" i="6"/>
  <c r="M821" i="6" s="1"/>
  <c r="J900" i="6"/>
  <c r="M900" i="6" s="1"/>
  <c r="J988" i="6"/>
  <c r="M988" i="6" s="1"/>
  <c r="J1002" i="6"/>
  <c r="L1002" i="6" s="1"/>
  <c r="J902" i="6"/>
  <c r="M902" i="6" s="1"/>
  <c r="J971" i="6"/>
  <c r="L971" i="6" s="1"/>
  <c r="J1120" i="6"/>
  <c r="M1120" i="6" s="1"/>
  <c r="J1167" i="6"/>
  <c r="M1167" i="6" s="1"/>
  <c r="J1161" i="6"/>
  <c r="L1161" i="6" s="1"/>
  <c r="J1223" i="6"/>
  <c r="M1223" i="6" s="1"/>
  <c r="J1275" i="6"/>
  <c r="M1275" i="6" s="1"/>
  <c r="J1343" i="6"/>
  <c r="M1343" i="6" s="1"/>
  <c r="J1487" i="6"/>
  <c r="L1487" i="6" s="1"/>
  <c r="J1583" i="6"/>
  <c r="M1583" i="6" s="1"/>
  <c r="J1771" i="6"/>
  <c r="M1771" i="6" s="1"/>
  <c r="J143" i="6"/>
  <c r="M143" i="6" s="1"/>
  <c r="J303" i="6"/>
  <c r="M303" i="6" s="1"/>
  <c r="J192" i="6"/>
  <c r="M192" i="6" s="1"/>
  <c r="J496" i="6"/>
  <c r="L496" i="6" s="1"/>
  <c r="J283" i="6"/>
  <c r="M283" i="6" s="1"/>
  <c r="J206" i="6"/>
  <c r="L206" i="6" s="1"/>
  <c r="J347" i="6"/>
  <c r="L347" i="6" s="1"/>
  <c r="J239" i="6"/>
  <c r="M239" i="6" s="1"/>
  <c r="J178" i="6"/>
  <c r="M178" i="6" s="1"/>
  <c r="J144" i="6"/>
  <c r="M144" i="6" s="1"/>
  <c r="J112" i="6"/>
  <c r="M112" i="6" s="1"/>
  <c r="J80" i="6"/>
  <c r="L80" i="6" s="1"/>
  <c r="J48" i="6"/>
  <c r="L48" i="6" s="1"/>
  <c r="J16" i="6"/>
  <c r="M16" i="6" s="1"/>
  <c r="J293" i="6"/>
  <c r="M293" i="6" s="1"/>
  <c r="J186" i="6"/>
  <c r="L186" i="6" s="1"/>
  <c r="J153" i="6"/>
  <c r="L153" i="6" s="1"/>
  <c r="J121" i="6"/>
  <c r="L121" i="6" s="1"/>
  <c r="J89" i="6"/>
  <c r="M89" i="6" s="1"/>
  <c r="J57" i="6"/>
  <c r="M57" i="6" s="1"/>
  <c r="J25" i="6"/>
  <c r="L25" i="6" s="1"/>
  <c r="J423" i="6"/>
  <c r="L423" i="6" s="1"/>
  <c r="J226" i="6"/>
  <c r="L226" i="6" s="1"/>
  <c r="J258" i="6"/>
  <c r="L258" i="6" s="1"/>
  <c r="J290" i="6"/>
  <c r="L290" i="6" s="1"/>
  <c r="J322" i="6"/>
  <c r="M322" i="6" s="1"/>
  <c r="J354" i="6"/>
  <c r="M354" i="6" s="1"/>
  <c r="J386" i="6"/>
  <c r="L386" i="6" s="1"/>
  <c r="J428" i="6"/>
  <c r="L428" i="6" s="1"/>
  <c r="J825" i="6"/>
  <c r="M825" i="6" s="1"/>
  <c r="J492" i="6"/>
  <c r="M492" i="6" s="1"/>
  <c r="J333" i="6"/>
  <c r="L333" i="6" s="1"/>
  <c r="J365" i="6"/>
  <c r="M365" i="6" s="1"/>
  <c r="J397" i="6"/>
  <c r="M397" i="6" s="1"/>
  <c r="J447" i="6"/>
  <c r="L447" i="6" s="1"/>
  <c r="J415" i="6"/>
  <c r="M415" i="6" s="1"/>
  <c r="J264" i="6"/>
  <c r="L264" i="6" s="1"/>
  <c r="J296" i="6"/>
  <c r="L296" i="6" s="1"/>
  <c r="J328" i="6"/>
  <c r="L328" i="6" s="1"/>
  <c r="J360" i="6"/>
  <c r="L360" i="6" s="1"/>
  <c r="J396" i="6"/>
  <c r="L396" i="6" s="1"/>
  <c r="J500" i="6"/>
  <c r="M500" i="6" s="1"/>
  <c r="J713" i="6"/>
  <c r="L713" i="6" s="1"/>
  <c r="J510" i="6"/>
  <c r="L510" i="6" s="1"/>
  <c r="J566" i="6"/>
  <c r="L566" i="6" s="1"/>
  <c r="J610" i="6"/>
  <c r="M610" i="6" s="1"/>
  <c r="J445" i="6"/>
  <c r="M445" i="6" s="1"/>
  <c r="J493" i="6"/>
  <c r="L493" i="6" s="1"/>
  <c r="J545" i="6"/>
  <c r="M545" i="6" s="1"/>
  <c r="J601" i="6"/>
  <c r="M601" i="6" s="1"/>
  <c r="J672" i="6"/>
  <c r="L672" i="6" s="1"/>
  <c r="J656" i="6"/>
  <c r="L656" i="6" s="1"/>
  <c r="J608" i="6"/>
  <c r="M608" i="6" s="1"/>
  <c r="J746" i="6"/>
  <c r="L746" i="6" s="1"/>
  <c r="J491" i="6"/>
  <c r="M491" i="6" s="1"/>
  <c r="J551" i="6"/>
  <c r="M551" i="6" s="1"/>
  <c r="J623" i="6"/>
  <c r="L623" i="6" s="1"/>
  <c r="J715" i="6"/>
  <c r="M715" i="6" s="1"/>
  <c r="J745" i="6"/>
  <c r="L745" i="6" s="1"/>
  <c r="J726" i="6"/>
  <c r="M726" i="6" s="1"/>
  <c r="J782" i="6"/>
  <c r="M782" i="6" s="1"/>
  <c r="J757" i="6"/>
  <c r="M757" i="6" s="1"/>
  <c r="J901" i="6"/>
  <c r="M901" i="6" s="1"/>
  <c r="J1065" i="6"/>
  <c r="L1065" i="6" s="1"/>
  <c r="J799" i="6"/>
  <c r="M799" i="6" s="1"/>
  <c r="J851" i="6"/>
  <c r="M851" i="6" s="1"/>
  <c r="J826" i="6"/>
  <c r="L826" i="6" s="1"/>
  <c r="J933" i="6"/>
  <c r="M933" i="6" s="1"/>
  <c r="J1004" i="6"/>
  <c r="L1004" i="6" s="1"/>
  <c r="J1009" i="6"/>
  <c r="M1009" i="6" s="1"/>
  <c r="J941" i="6"/>
  <c r="L941" i="6" s="1"/>
  <c r="J987" i="6"/>
  <c r="L987" i="6" s="1"/>
  <c r="J1178" i="6"/>
  <c r="M1178" i="6" s="1"/>
  <c r="J1054" i="6"/>
  <c r="L1054" i="6" s="1"/>
  <c r="J1169" i="6"/>
  <c r="M1169" i="6" s="1"/>
  <c r="J1249" i="6"/>
  <c r="L1249" i="6" s="1"/>
  <c r="J1237" i="6"/>
  <c r="L1237" i="6" s="1"/>
  <c r="J1367" i="6"/>
  <c r="M1367" i="6" s="1"/>
  <c r="J1526" i="6"/>
  <c r="L1526" i="6" s="1"/>
  <c r="J1606" i="6"/>
  <c r="L1606" i="6" s="1"/>
  <c r="J1700" i="6"/>
  <c r="L1700" i="6" s="1"/>
  <c r="J38" i="6"/>
  <c r="M38" i="6" s="1"/>
  <c r="J6" i="6"/>
  <c r="M6" i="6" s="1"/>
  <c r="J285" i="6"/>
  <c r="M285" i="6" s="1"/>
  <c r="J223" i="6"/>
  <c r="L223" i="6" s="1"/>
  <c r="J139" i="6"/>
  <c r="M139" i="6" s="1"/>
  <c r="J301" i="6"/>
  <c r="M301" i="6" s="1"/>
  <c r="J187" i="6"/>
  <c r="M187" i="6" s="1"/>
  <c r="J413" i="6"/>
  <c r="M413" i="6" s="1"/>
  <c r="J271" i="6"/>
  <c r="M271" i="6" s="1"/>
  <c r="J190" i="6"/>
  <c r="M190" i="6" s="1"/>
  <c r="J331" i="6"/>
  <c r="L331" i="6" s="1"/>
  <c r="J227" i="6"/>
  <c r="L227" i="6" s="1"/>
  <c r="J172" i="6"/>
  <c r="M172" i="6" s="1"/>
  <c r="J140" i="6"/>
  <c r="M140" i="6" s="1"/>
  <c r="J108" i="6"/>
  <c r="M108" i="6" s="1"/>
  <c r="J76" i="6"/>
  <c r="L76" i="6" s="1"/>
  <c r="J44" i="6"/>
  <c r="M44" i="6" s="1"/>
  <c r="J12" i="6"/>
  <c r="L12" i="6" s="1"/>
  <c r="J265" i="6"/>
  <c r="M265" i="6" s="1"/>
  <c r="J181" i="6"/>
  <c r="M181" i="6" s="1"/>
  <c r="J149" i="6"/>
  <c r="M149" i="6" s="1"/>
  <c r="J117" i="6"/>
  <c r="M117" i="6" s="1"/>
  <c r="J85" i="6"/>
  <c r="M85" i="6" s="1"/>
  <c r="J53" i="6"/>
  <c r="M53" i="6" s="1"/>
  <c r="J21" i="6"/>
  <c r="M21" i="6" s="1"/>
  <c r="J434" i="6"/>
  <c r="L434" i="6" s="1"/>
  <c r="J230" i="6"/>
  <c r="M230" i="6" s="1"/>
  <c r="J262" i="6"/>
  <c r="M262" i="6" s="1"/>
  <c r="J294" i="6"/>
  <c r="L294" i="6" s="1"/>
  <c r="J326" i="6"/>
  <c r="M326" i="6" s="1"/>
  <c r="J358" i="6"/>
  <c r="M358" i="6" s="1"/>
  <c r="J390" i="6"/>
  <c r="L390" i="6" s="1"/>
  <c r="J435" i="6"/>
  <c r="L435" i="6" s="1"/>
  <c r="J411" i="6"/>
  <c r="M411" i="6" s="1"/>
  <c r="J544" i="6"/>
  <c r="L544" i="6" s="1"/>
  <c r="J337" i="6"/>
  <c r="L337" i="6" s="1"/>
  <c r="J369" i="6"/>
  <c r="M369" i="6" s="1"/>
  <c r="J401" i="6"/>
  <c r="M401" i="6" s="1"/>
  <c r="J459" i="6"/>
  <c r="L459" i="6" s="1"/>
  <c r="J426" i="6"/>
  <c r="L426" i="6" s="1"/>
  <c r="J268" i="6"/>
  <c r="L268" i="6" s="1"/>
  <c r="J300" i="6"/>
  <c r="M300" i="6" s="1"/>
  <c r="J332" i="6"/>
  <c r="M332" i="6" s="1"/>
  <c r="J364" i="6"/>
  <c r="M364" i="6" s="1"/>
  <c r="J404" i="6"/>
  <c r="L404" i="6" s="1"/>
  <c r="J516" i="6"/>
  <c r="M516" i="6" s="1"/>
  <c r="J470" i="6"/>
  <c r="M470" i="6" s="1"/>
  <c r="J514" i="6"/>
  <c r="M514" i="6" s="1"/>
  <c r="J570" i="6"/>
  <c r="M570" i="6" s="1"/>
  <c r="J618" i="6"/>
  <c r="L618" i="6" s="1"/>
  <c r="J449" i="6"/>
  <c r="M449" i="6" s="1"/>
  <c r="J505" i="6"/>
  <c r="L505" i="6" s="1"/>
  <c r="J549" i="6"/>
  <c r="L549" i="6" s="1"/>
  <c r="J605" i="6"/>
  <c r="M605" i="6" s="1"/>
  <c r="J685" i="6"/>
  <c r="M685" i="6" s="1"/>
  <c r="J677" i="6"/>
  <c r="M677" i="6" s="1"/>
  <c r="J620" i="6"/>
  <c r="M620" i="6" s="1"/>
  <c r="J830" i="6"/>
  <c r="L830" i="6" s="1"/>
  <c r="J495" i="6"/>
  <c r="M495" i="6" s="1"/>
  <c r="J559" i="6"/>
  <c r="M559" i="6" s="1"/>
  <c r="J627" i="6"/>
  <c r="M627" i="6" s="1"/>
  <c r="J719" i="6"/>
  <c r="L719" i="6" s="1"/>
  <c r="J755" i="6"/>
  <c r="L755" i="6" s="1"/>
  <c r="J730" i="6"/>
  <c r="M730" i="6" s="1"/>
  <c r="J792" i="6"/>
  <c r="M792" i="6" s="1"/>
  <c r="J761" i="6"/>
  <c r="M761" i="6" s="1"/>
  <c r="J967" i="6"/>
  <c r="L967" i="6" s="1"/>
  <c r="J827" i="6"/>
  <c r="L827" i="6" s="1"/>
  <c r="J803" i="6"/>
  <c r="L803" i="6" s="1"/>
  <c r="J856" i="6"/>
  <c r="M856" i="6" s="1"/>
  <c r="J843" i="6"/>
  <c r="M843" i="6" s="1"/>
  <c r="J942" i="6"/>
  <c r="L942" i="6" s="1"/>
  <c r="J879" i="6"/>
  <c r="M879" i="6" s="1"/>
  <c r="J1025" i="6"/>
  <c r="M1025" i="6" s="1"/>
  <c r="J950" i="6"/>
  <c r="M950" i="6" s="1"/>
  <c r="J1084" i="6"/>
  <c r="L1084" i="6" s="1"/>
  <c r="J1083" i="6"/>
  <c r="M1083" i="6" s="1"/>
  <c r="J1058" i="6"/>
  <c r="L1058" i="6" s="1"/>
  <c r="J1262" i="6"/>
  <c r="M1262" i="6" s="1"/>
  <c r="J1265" i="6"/>
  <c r="L1265" i="6" s="1"/>
  <c r="J1273" i="6"/>
  <c r="L1273" i="6" s="1"/>
  <c r="J1318" i="6"/>
  <c r="L1318" i="6" s="1"/>
  <c r="J1386" i="6"/>
  <c r="M1386" i="6" s="1"/>
  <c r="J1605" i="6"/>
  <c r="L1605" i="6" s="1"/>
  <c r="J1751" i="6"/>
  <c r="M1751" i="6" s="1"/>
  <c r="J34" i="6"/>
  <c r="L34" i="6" s="1"/>
  <c r="J689" i="6"/>
  <c r="M689" i="6" s="1"/>
  <c r="J275" i="6"/>
  <c r="L275" i="6" s="1"/>
  <c r="J214" i="6"/>
  <c r="L214" i="6" s="1"/>
  <c r="J480" i="6"/>
  <c r="M480" i="6" s="1"/>
  <c r="J251" i="6"/>
  <c r="L251" i="6" s="1"/>
  <c r="J171" i="6"/>
  <c r="L171" i="6" s="1"/>
  <c r="J391" i="6"/>
  <c r="M391" i="6" s="1"/>
  <c r="J269" i="6"/>
  <c r="M269" i="6" s="1"/>
  <c r="J185" i="6"/>
  <c r="M185" i="6" s="1"/>
  <c r="J327" i="6"/>
  <c r="M327" i="6" s="1"/>
  <c r="J221" i="6"/>
  <c r="L221" i="6" s="1"/>
  <c r="J168" i="6"/>
  <c r="M168" i="6" s="1"/>
  <c r="J136" i="6"/>
  <c r="M136" i="6" s="1"/>
  <c r="J104" i="6"/>
  <c r="M104" i="6" s="1"/>
  <c r="J72" i="6"/>
  <c r="L72" i="6" s="1"/>
  <c r="J40" i="6"/>
  <c r="L40" i="6" s="1"/>
  <c r="J8" i="6"/>
  <c r="L8" i="6" s="1"/>
  <c r="J248" i="6"/>
  <c r="L248" i="6" s="1"/>
  <c r="J176" i="6"/>
  <c r="L176" i="6" s="1"/>
  <c r="J145" i="6"/>
  <c r="L145" i="6" s="1"/>
  <c r="J113" i="6"/>
  <c r="L113" i="6" s="1"/>
  <c r="J81" i="6"/>
  <c r="M81" i="6" s="1"/>
  <c r="J49" i="6"/>
  <c r="M49" i="6" s="1"/>
  <c r="J17" i="6"/>
  <c r="M17" i="6" s="1"/>
  <c r="J443" i="6"/>
  <c r="L443" i="6" s="1"/>
  <c r="J234" i="6"/>
  <c r="M234" i="6" s="1"/>
  <c r="J266" i="6"/>
  <c r="L266" i="6" s="1"/>
  <c r="J298" i="6"/>
  <c r="L298" i="6" s="1"/>
  <c r="J330" i="6"/>
  <c r="L330" i="6" s="1"/>
  <c r="J362" i="6"/>
  <c r="M362" i="6" s="1"/>
  <c r="J394" i="6"/>
  <c r="L394" i="6" s="1"/>
  <c r="J439" i="6"/>
  <c r="L439" i="6" s="1"/>
  <c r="J418" i="6"/>
  <c r="M418" i="6" s="1"/>
  <c r="J568" i="6"/>
  <c r="M568" i="6" s="1"/>
  <c r="J341" i="6"/>
  <c r="M341" i="6" s="1"/>
  <c r="J373" i="6"/>
  <c r="M373" i="6" s="1"/>
  <c r="J405" i="6"/>
  <c r="L405" i="6" s="1"/>
  <c r="J464" i="6"/>
  <c r="L464" i="6" s="1"/>
  <c r="J433" i="6"/>
  <c r="M433" i="6" s="1"/>
  <c r="J272" i="6"/>
  <c r="L272" i="6" s="1"/>
  <c r="J304" i="6"/>
  <c r="L304" i="6" s="1"/>
  <c r="J336" i="6"/>
  <c r="L336" i="6" s="1"/>
  <c r="J368" i="6"/>
  <c r="L368" i="6" s="1"/>
  <c r="J419" i="6"/>
  <c r="L419" i="6" s="1"/>
  <c r="J520" i="6"/>
  <c r="L520" i="6" s="1"/>
  <c r="J474" i="6"/>
  <c r="M474" i="6" s="1"/>
  <c r="J522" i="6"/>
  <c r="L522" i="6" s="1"/>
  <c r="J574" i="6"/>
  <c r="L574" i="6" s="1"/>
  <c r="J630" i="6"/>
  <c r="M630" i="6" s="1"/>
  <c r="J453" i="6"/>
  <c r="L453" i="6" s="1"/>
  <c r="J509" i="6"/>
  <c r="L509" i="6" s="1"/>
  <c r="J557" i="6"/>
  <c r="L557" i="6" s="1"/>
  <c r="J609" i="6"/>
  <c r="M609" i="6" s="1"/>
  <c r="J724" i="6"/>
  <c r="L724" i="6" s="1"/>
  <c r="J696" i="6"/>
  <c r="M696" i="6" s="1"/>
  <c r="J624" i="6"/>
  <c r="L624" i="6" s="1"/>
  <c r="J642" i="6"/>
  <c r="L642" i="6" s="1"/>
  <c r="J499" i="6"/>
  <c r="M499" i="6" s="1"/>
  <c r="J575" i="6"/>
  <c r="M575" i="6" s="1"/>
  <c r="J635" i="6"/>
  <c r="L635" i="6" s="1"/>
  <c r="J723" i="6"/>
  <c r="M723" i="6" s="1"/>
  <c r="J847" i="6"/>
  <c r="L847" i="6" s="1"/>
  <c r="J751" i="6"/>
  <c r="M751" i="6" s="1"/>
  <c r="J800" i="6"/>
  <c r="M800" i="6" s="1"/>
  <c r="J769" i="6"/>
  <c r="L769" i="6" s="1"/>
  <c r="J1047" i="6"/>
  <c r="M1047" i="6" s="1"/>
  <c r="J832" i="6"/>
  <c r="L832" i="6" s="1"/>
  <c r="J811" i="6"/>
  <c r="M811" i="6" s="1"/>
  <c r="J999" i="6"/>
  <c r="M999" i="6" s="1"/>
  <c r="J976" i="6"/>
  <c r="L976" i="6" s="1"/>
  <c r="J949" i="6"/>
  <c r="M949" i="6" s="1"/>
  <c r="J883" i="6"/>
  <c r="L883" i="6" s="1"/>
  <c r="J1064" i="6"/>
  <c r="L1064" i="6" s="1"/>
  <c r="J966" i="6"/>
  <c r="L966" i="6" s="1"/>
  <c r="J1116" i="6"/>
  <c r="L1116" i="6" s="1"/>
  <c r="J1115" i="6"/>
  <c r="M1115" i="6" s="1"/>
  <c r="J1066" i="6"/>
  <c r="M1066" i="6" s="1"/>
  <c r="J1271" i="6"/>
  <c r="M1271" i="6" s="1"/>
  <c r="J1325" i="6"/>
  <c r="L1325" i="6" s="1"/>
  <c r="J1365" i="6"/>
  <c r="M1365" i="6" s="1"/>
  <c r="J1322" i="6"/>
  <c r="M1322" i="6" s="1"/>
  <c r="J1555" i="6"/>
  <c r="M1555" i="6" s="1"/>
  <c r="J1600" i="6"/>
  <c r="M1600" i="6" s="1"/>
  <c r="J1740" i="6"/>
  <c r="M1740" i="6" s="1"/>
  <c r="O18" i="6"/>
  <c r="R18" i="6" s="1"/>
  <c r="S18" i="6" s="1"/>
  <c r="J400" i="6"/>
  <c r="L400" i="6" s="1"/>
  <c r="J448" i="6"/>
  <c r="L448" i="6" s="1"/>
  <c r="J564" i="6"/>
  <c r="M564" i="6" s="1"/>
  <c r="J693" i="6"/>
  <c r="L693" i="6" s="1"/>
  <c r="J486" i="6"/>
  <c r="M486" i="6" s="1"/>
  <c r="J518" i="6"/>
  <c r="M518" i="6" s="1"/>
  <c r="J550" i="6"/>
  <c r="L550" i="6" s="1"/>
  <c r="J582" i="6"/>
  <c r="L582" i="6" s="1"/>
  <c r="J614" i="6"/>
  <c r="L614" i="6" s="1"/>
  <c r="J680" i="6"/>
  <c r="L680" i="6" s="1"/>
  <c r="J457" i="6"/>
  <c r="L457" i="6" s="1"/>
  <c r="J489" i="6"/>
  <c r="L489" i="6" s="1"/>
  <c r="J521" i="6"/>
  <c r="L521" i="6" s="1"/>
  <c r="J553" i="6"/>
  <c r="L553" i="6" s="1"/>
  <c r="J585" i="6"/>
  <c r="L585" i="6" s="1"/>
  <c r="J617" i="6"/>
  <c r="M617" i="6" s="1"/>
  <c r="J681" i="6"/>
  <c r="M681" i="6" s="1"/>
  <c r="J798" i="6"/>
  <c r="L798" i="6" s="1"/>
  <c r="J704" i="6"/>
  <c r="L704" i="6" s="1"/>
  <c r="J604" i="6"/>
  <c r="M604" i="6" s="1"/>
  <c r="J636" i="6"/>
  <c r="M636" i="6" s="1"/>
  <c r="J640" i="6"/>
  <c r="L640" i="6" s="1"/>
  <c r="J780" i="6"/>
  <c r="M780" i="6" s="1"/>
  <c r="J511" i="6"/>
  <c r="L511" i="6" s="1"/>
  <c r="J555" i="6"/>
  <c r="M555" i="6" s="1"/>
  <c r="J595" i="6"/>
  <c r="L595" i="6" s="1"/>
  <c r="J647" i="6"/>
  <c r="L647" i="6" s="1"/>
  <c r="J687" i="6"/>
  <c r="M687" i="6" s="1"/>
  <c r="J727" i="6"/>
  <c r="M727" i="6" s="1"/>
  <c r="J786" i="6"/>
  <c r="L786" i="6" s="1"/>
  <c r="J658" i="6"/>
  <c r="L658" i="6" s="1"/>
  <c r="J698" i="6"/>
  <c r="L698" i="6" s="1"/>
  <c r="J784" i="6"/>
  <c r="M784" i="6" s="1"/>
  <c r="J836" i="6"/>
  <c r="L836" i="6" s="1"/>
  <c r="J802" i="6"/>
  <c r="M802" i="6" s="1"/>
  <c r="J763" i="6"/>
  <c r="L763" i="6" s="1"/>
  <c r="J773" i="6"/>
  <c r="M773" i="6" s="1"/>
  <c r="J813" i="6"/>
  <c r="L813" i="6" s="1"/>
  <c r="J1067" i="6"/>
  <c r="M1067" i="6" s="1"/>
  <c r="J1053" i="6"/>
  <c r="M1053" i="6" s="1"/>
  <c r="J837" i="6"/>
  <c r="M837" i="6" s="1"/>
  <c r="J1008" i="6"/>
  <c r="L1008" i="6" s="1"/>
  <c r="J815" i="6"/>
  <c r="M815" i="6" s="1"/>
  <c r="J984" i="6"/>
  <c r="L984" i="6" s="1"/>
  <c r="J1000" i="6"/>
  <c r="L1000" i="6" s="1"/>
  <c r="J893" i="6"/>
  <c r="M893" i="6" s="1"/>
  <c r="J848" i="6"/>
  <c r="M848" i="6" s="1"/>
  <c r="J860" i="6"/>
  <c r="M860" i="6" s="1"/>
  <c r="J904" i="6"/>
  <c r="M904" i="6" s="1"/>
  <c r="J958" i="6"/>
  <c r="L958" i="6" s="1"/>
  <c r="J1088" i="6"/>
  <c r="M1088" i="6" s="1"/>
  <c r="J1011" i="6"/>
  <c r="M1011" i="6" s="1"/>
  <c r="J891" i="6"/>
  <c r="M891" i="6" s="1"/>
  <c r="J945" i="6"/>
  <c r="M945" i="6" s="1"/>
  <c r="J1034" i="6"/>
  <c r="L1034" i="6" s="1"/>
  <c r="J862" i="6"/>
  <c r="L862" i="6" s="1"/>
  <c r="J906" i="6"/>
  <c r="L906" i="6" s="1"/>
  <c r="J973" i="6"/>
  <c r="M973" i="6" s="1"/>
  <c r="J1075" i="6"/>
  <c r="L1075" i="6" s="1"/>
  <c r="J996" i="6"/>
  <c r="L996" i="6" s="1"/>
  <c r="J930" i="6"/>
  <c r="L930" i="6" s="1"/>
  <c r="J1010" i="6"/>
  <c r="L1010" i="6" s="1"/>
  <c r="J1087" i="6"/>
  <c r="M1087" i="6" s="1"/>
  <c r="J1131" i="6"/>
  <c r="M1131" i="6" s="1"/>
  <c r="J1171" i="6"/>
  <c r="M1171" i="6" s="1"/>
  <c r="J1070" i="6"/>
  <c r="L1070" i="6" s="1"/>
  <c r="J1181" i="6"/>
  <c r="M1181" i="6" s="1"/>
  <c r="J1136" i="6"/>
  <c r="M1136" i="6" s="1"/>
  <c r="J1313" i="6"/>
  <c r="L1313" i="6" s="1"/>
  <c r="J1276" i="6"/>
  <c r="L1276" i="6" s="1"/>
  <c r="J1297" i="6"/>
  <c r="L1297" i="6" s="1"/>
  <c r="J1206" i="6"/>
  <c r="M1206" i="6" s="1"/>
  <c r="J1305" i="6"/>
  <c r="L1305" i="6" s="1"/>
  <c r="J1500" i="6"/>
  <c r="M1500" i="6" s="1"/>
  <c r="J1376" i="6"/>
  <c r="M1376" i="6" s="1"/>
  <c r="J1375" i="6"/>
  <c r="M1375" i="6" s="1"/>
  <c r="J1350" i="6"/>
  <c r="L1350" i="6" s="1"/>
  <c r="J1435" i="6"/>
  <c r="L1435" i="6" s="1"/>
  <c r="J1398" i="6"/>
  <c r="M1398" i="6" s="1"/>
  <c r="J1393" i="6"/>
  <c r="L1393" i="6" s="1"/>
  <c r="J1630" i="6"/>
  <c r="L1630" i="6" s="1"/>
  <c r="J1633" i="6"/>
  <c r="M1633" i="6" s="1"/>
  <c r="J1666" i="6"/>
  <c r="L1666" i="6" s="1"/>
  <c r="J1720" i="6"/>
  <c r="M1720" i="6" s="1"/>
  <c r="J1722" i="6"/>
  <c r="L1722" i="6" s="1"/>
  <c r="J913" i="6"/>
  <c r="L913" i="6" s="1"/>
  <c r="J858" i="6"/>
  <c r="L858" i="6" s="1"/>
  <c r="J868" i="6"/>
  <c r="M868" i="6" s="1"/>
  <c r="J908" i="6"/>
  <c r="M908" i="6" s="1"/>
  <c r="J974" i="6"/>
  <c r="M974" i="6" s="1"/>
  <c r="J940" i="6"/>
  <c r="M940" i="6" s="1"/>
  <c r="J1020" i="6"/>
  <c r="L1020" i="6" s="1"/>
  <c r="J899" i="6"/>
  <c r="M899" i="6" s="1"/>
  <c r="J961" i="6"/>
  <c r="M961" i="6" s="1"/>
  <c r="J1040" i="6"/>
  <c r="L1040" i="6" s="1"/>
  <c r="J870" i="6"/>
  <c r="L870" i="6" s="1"/>
  <c r="J914" i="6"/>
  <c r="L914" i="6" s="1"/>
  <c r="J982" i="6"/>
  <c r="L982" i="6" s="1"/>
  <c r="J1112" i="6"/>
  <c r="M1112" i="6" s="1"/>
  <c r="J1012" i="6"/>
  <c r="L1012" i="6" s="1"/>
  <c r="J937" i="6"/>
  <c r="L937" i="6" s="1"/>
  <c r="J1026" i="6"/>
  <c r="L1026" i="6" s="1"/>
  <c r="J1095" i="6"/>
  <c r="M1095" i="6" s="1"/>
  <c r="J1135" i="6"/>
  <c r="M1135" i="6" s="1"/>
  <c r="J1174" i="6"/>
  <c r="M1174" i="6" s="1"/>
  <c r="J1078" i="6"/>
  <c r="M1078" i="6" s="1"/>
  <c r="J1093" i="6"/>
  <c r="M1093" i="6" s="1"/>
  <c r="J1148" i="6"/>
  <c r="L1148" i="6" s="1"/>
  <c r="J1200" i="6"/>
  <c r="L1200" i="6" s="1"/>
  <c r="J1290" i="6"/>
  <c r="L1290" i="6" s="1"/>
  <c r="J1541" i="6"/>
  <c r="L1541" i="6" s="1"/>
  <c r="J1234" i="6"/>
  <c r="M1234" i="6" s="1"/>
  <c r="J1333" i="6"/>
  <c r="M1333" i="6" s="1"/>
  <c r="J1436" i="6"/>
  <c r="L1436" i="6" s="1"/>
  <c r="J1404" i="6"/>
  <c r="L1404" i="6" s="1"/>
  <c r="J1534" i="6"/>
  <c r="L1534" i="6" s="1"/>
  <c r="J1362" i="6"/>
  <c r="M1362" i="6" s="1"/>
  <c r="J1467" i="6"/>
  <c r="M1467" i="6" s="1"/>
  <c r="J1418" i="6"/>
  <c r="M1418" i="6" s="1"/>
  <c r="J1425" i="6"/>
  <c r="M1425" i="6" s="1"/>
  <c r="J1571" i="6"/>
  <c r="M1571" i="6" s="1"/>
  <c r="J1592" i="6"/>
  <c r="M1592" i="6" s="1"/>
  <c r="J1696" i="6"/>
  <c r="M1696" i="6" s="1"/>
  <c r="J1773" i="6"/>
  <c r="L1773" i="6" s="1"/>
  <c r="J1745" i="6"/>
  <c r="L1745" i="6" s="1"/>
  <c r="J408" i="6"/>
  <c r="L408" i="6" s="1"/>
  <c r="J460" i="6"/>
  <c r="L460" i="6" s="1"/>
  <c r="J645" i="6"/>
  <c r="L645" i="6" s="1"/>
  <c r="J717" i="6"/>
  <c r="L717" i="6" s="1"/>
  <c r="J494" i="6"/>
  <c r="L494" i="6" s="1"/>
  <c r="J526" i="6"/>
  <c r="M526" i="6" s="1"/>
  <c r="J558" i="6"/>
  <c r="M558" i="6" s="1"/>
  <c r="J590" i="6"/>
  <c r="M590" i="6" s="1"/>
  <c r="J622" i="6"/>
  <c r="M622" i="6" s="1"/>
  <c r="J728" i="6"/>
  <c r="L728" i="6" s="1"/>
  <c r="J465" i="6"/>
  <c r="L465" i="6" s="1"/>
  <c r="J497" i="6"/>
  <c r="L497" i="6" s="1"/>
  <c r="J529" i="6"/>
  <c r="L529" i="6" s="1"/>
  <c r="J561" i="6"/>
  <c r="L561" i="6" s="1"/>
  <c r="J593" i="6"/>
  <c r="M593" i="6" s="1"/>
  <c r="J625" i="6"/>
  <c r="M625" i="6" s="1"/>
  <c r="J700" i="6"/>
  <c r="L700" i="6" s="1"/>
  <c r="J644" i="6"/>
  <c r="M644" i="6" s="1"/>
  <c r="J580" i="6"/>
  <c r="M580" i="6" s="1"/>
  <c r="J612" i="6"/>
  <c r="M612" i="6" s="1"/>
  <c r="J668" i="6"/>
  <c r="M668" i="6" s="1"/>
  <c r="J649" i="6"/>
  <c r="L649" i="6" s="1"/>
  <c r="J479" i="6"/>
  <c r="M479" i="6" s="1"/>
  <c r="J523" i="6"/>
  <c r="M523" i="6" s="1"/>
  <c r="J563" i="6"/>
  <c r="M563" i="6" s="1"/>
  <c r="J607" i="6"/>
  <c r="M607" i="6" s="1"/>
  <c r="J655" i="6"/>
  <c r="M655" i="6" s="1"/>
  <c r="J695" i="6"/>
  <c r="M695" i="6" s="1"/>
  <c r="J738" i="6"/>
  <c r="M738" i="6" s="1"/>
  <c r="J814" i="6"/>
  <c r="M814" i="6" s="1"/>
  <c r="J666" i="6"/>
  <c r="L666" i="6" s="1"/>
  <c r="J710" i="6"/>
  <c r="L710" i="6" s="1"/>
  <c r="J812" i="6"/>
  <c r="M812" i="6" s="1"/>
  <c r="J729" i="6"/>
  <c r="L729" i="6" s="1"/>
  <c r="J756" i="6"/>
  <c r="M756" i="6" s="1"/>
  <c r="J775" i="6"/>
  <c r="L775" i="6" s="1"/>
  <c r="J781" i="6"/>
  <c r="M781" i="6" s="1"/>
  <c r="J828" i="6"/>
  <c r="L828" i="6" s="1"/>
  <c r="J845" i="6"/>
  <c r="M845" i="6" s="1"/>
  <c r="J867" i="6"/>
  <c r="M867" i="6" s="1"/>
  <c r="J873" i="6"/>
  <c r="M873" i="6" s="1"/>
  <c r="J783" i="6"/>
  <c r="L783" i="6" s="1"/>
  <c r="J822" i="6"/>
  <c r="L822" i="6" s="1"/>
  <c r="J1072" i="6"/>
  <c r="L1072" i="6" s="1"/>
  <c r="J1043" i="6"/>
  <c r="M1043" i="6" s="1"/>
  <c r="J935" i="6"/>
  <c r="L935" i="6" s="1"/>
  <c r="J863" i="6"/>
  <c r="M863" i="6" s="1"/>
  <c r="J872" i="6"/>
  <c r="L872" i="6" s="1"/>
  <c r="J912" i="6"/>
  <c r="M912" i="6" s="1"/>
  <c r="J981" i="6"/>
  <c r="M981" i="6" s="1"/>
  <c r="J947" i="6"/>
  <c r="L947" i="6" s="1"/>
  <c r="J1027" i="6"/>
  <c r="L1027" i="6" s="1"/>
  <c r="J903" i="6"/>
  <c r="M903" i="6" s="1"/>
  <c r="J970" i="6"/>
  <c r="M970" i="6" s="1"/>
  <c r="J1044" i="6"/>
  <c r="L1044" i="6" s="1"/>
  <c r="J874" i="6"/>
  <c r="L874" i="6" s="1"/>
  <c r="J918" i="6"/>
  <c r="M918" i="6" s="1"/>
  <c r="J989" i="6"/>
  <c r="M989" i="6" s="1"/>
  <c r="J932" i="6"/>
  <c r="L932" i="6" s="1"/>
  <c r="J1019" i="6"/>
  <c r="L1019" i="6" s="1"/>
  <c r="J946" i="6"/>
  <c r="L946" i="6" s="1"/>
  <c r="J1033" i="6"/>
  <c r="M1033" i="6" s="1"/>
  <c r="J1099" i="6"/>
  <c r="L1099" i="6" s="1"/>
  <c r="J1139" i="6"/>
  <c r="M1139" i="6" s="1"/>
  <c r="J1183" i="6"/>
  <c r="L1183" i="6" s="1"/>
  <c r="J1098" i="6"/>
  <c r="M1098" i="6" s="1"/>
  <c r="J1097" i="6"/>
  <c r="L1097" i="6" s="1"/>
  <c r="J1168" i="6"/>
  <c r="M1168" i="6" s="1"/>
  <c r="J1208" i="6"/>
  <c r="M1208" i="6" s="1"/>
  <c r="J1523" i="6"/>
  <c r="L1523" i="6" s="1"/>
  <c r="J1241" i="6"/>
  <c r="M1241" i="6" s="1"/>
  <c r="J1238" i="6"/>
  <c r="L1238" i="6" s="1"/>
  <c r="J1444" i="6"/>
  <c r="M1444" i="6" s="1"/>
  <c r="J1452" i="6"/>
  <c r="M1452" i="6" s="1"/>
  <c r="J1506" i="6"/>
  <c r="L1506" i="6" s="1"/>
  <c r="J1623" i="6"/>
  <c r="L1623" i="6" s="1"/>
  <c r="J1400" i="6"/>
  <c r="L1400" i="6" s="1"/>
  <c r="J1489" i="6"/>
  <c r="M1489" i="6" s="1"/>
  <c r="J1430" i="6"/>
  <c r="M1430" i="6" s="1"/>
  <c r="J1445" i="6"/>
  <c r="M1445" i="6" s="1"/>
  <c r="J1594" i="6"/>
  <c r="L1594" i="6" s="1"/>
  <c r="J1615" i="6"/>
  <c r="M1615" i="6" s="1"/>
  <c r="J1672" i="6"/>
  <c r="M1672" i="6" s="1"/>
  <c r="J1746" i="6"/>
  <c r="M1746" i="6" s="1"/>
  <c r="J1769" i="6"/>
  <c r="L1769" i="6" s="1"/>
  <c r="J380" i="6"/>
  <c r="L380" i="6" s="1"/>
  <c r="J412" i="6"/>
  <c r="L412" i="6" s="1"/>
  <c r="J466" i="6"/>
  <c r="M466" i="6" s="1"/>
  <c r="J652" i="6"/>
  <c r="L652" i="6" s="1"/>
  <c r="J754" i="6"/>
  <c r="L754" i="6" s="1"/>
  <c r="J498" i="6"/>
  <c r="M498" i="6" s="1"/>
  <c r="J530" i="6"/>
  <c r="M530" i="6" s="1"/>
  <c r="J562" i="6"/>
  <c r="L562" i="6" s="1"/>
  <c r="J594" i="6"/>
  <c r="M594" i="6" s="1"/>
  <c r="J626" i="6"/>
  <c r="M626" i="6" s="1"/>
  <c r="J732" i="6"/>
  <c r="M732" i="6" s="1"/>
  <c r="J469" i="6"/>
  <c r="M469" i="6" s="1"/>
  <c r="J501" i="6"/>
  <c r="M501" i="6" s="1"/>
  <c r="J533" i="6"/>
  <c r="L533" i="6" s="1"/>
  <c r="J565" i="6"/>
  <c r="L565" i="6" s="1"/>
  <c r="J597" i="6"/>
  <c r="M597" i="6" s="1"/>
  <c r="J629" i="6"/>
  <c r="M629" i="6" s="1"/>
  <c r="J708" i="6"/>
  <c r="L708" i="6" s="1"/>
  <c r="J646" i="6"/>
  <c r="M646" i="6" s="1"/>
  <c r="J584" i="6"/>
  <c r="M584" i="6" s="1"/>
  <c r="J616" i="6"/>
  <c r="L616" i="6" s="1"/>
  <c r="J673" i="6"/>
  <c r="M673" i="6" s="1"/>
  <c r="J664" i="6"/>
  <c r="L664" i="6" s="1"/>
  <c r="J487" i="6"/>
  <c r="L487" i="6" s="1"/>
  <c r="J527" i="6"/>
  <c r="L527" i="6" s="1"/>
  <c r="J571" i="6"/>
  <c r="M571" i="6" s="1"/>
  <c r="J615" i="6"/>
  <c r="L615" i="6" s="1"/>
  <c r="J659" i="6"/>
  <c r="M659" i="6" s="1"/>
  <c r="J703" i="6"/>
  <c r="M703" i="6" s="1"/>
  <c r="J759" i="6"/>
  <c r="M759" i="6" s="1"/>
  <c r="J857" i="6"/>
  <c r="M857" i="6" s="1"/>
  <c r="J674" i="6"/>
  <c r="L674" i="6" s="1"/>
  <c r="J718" i="6"/>
  <c r="L718" i="6" s="1"/>
  <c r="J861" i="6"/>
  <c r="M861" i="6" s="1"/>
  <c r="J744" i="6"/>
  <c r="L744" i="6" s="1"/>
  <c r="J767" i="6"/>
  <c r="L767" i="6" s="1"/>
  <c r="J816" i="6"/>
  <c r="L816" i="6" s="1"/>
  <c r="J789" i="6"/>
  <c r="L789" i="6" s="1"/>
  <c r="J838" i="6"/>
  <c r="L838" i="6" s="1"/>
  <c r="J850" i="6"/>
  <c r="M850" i="6" s="1"/>
  <c r="J905" i="6"/>
  <c r="L905" i="6" s="1"/>
  <c r="J944" i="6"/>
  <c r="M944" i="6" s="1"/>
  <c r="J787" i="6"/>
  <c r="M787" i="6" s="1"/>
  <c r="J844" i="6"/>
  <c r="L844" i="6" s="1"/>
  <c r="J829" i="6"/>
  <c r="M829" i="6" s="1"/>
  <c r="J1049" i="6"/>
  <c r="L1049" i="6" s="1"/>
  <c r="J1023" i="6"/>
  <c r="M1023" i="6" s="1"/>
  <c r="J928" i="6"/>
  <c r="L928" i="6" s="1"/>
  <c r="J876" i="6"/>
  <c r="M876" i="6" s="1"/>
  <c r="J920" i="6"/>
  <c r="M920" i="6" s="1"/>
  <c r="J997" i="6"/>
  <c r="M997" i="6" s="1"/>
  <c r="J956" i="6"/>
  <c r="L956" i="6" s="1"/>
  <c r="J1108" i="6"/>
  <c r="M1108" i="6" s="1"/>
  <c r="J911" i="6"/>
  <c r="M911" i="6" s="1"/>
  <c r="J977" i="6"/>
  <c r="M977" i="6" s="1"/>
  <c r="J1052" i="6"/>
  <c r="L1052" i="6" s="1"/>
  <c r="J882" i="6"/>
  <c r="L882" i="6" s="1"/>
  <c r="J922" i="6"/>
  <c r="M922" i="6" s="1"/>
  <c r="J1005" i="6"/>
  <c r="L1005" i="6" s="1"/>
  <c r="J948" i="6"/>
  <c r="L948" i="6" s="1"/>
  <c r="J1028" i="6"/>
  <c r="M1028" i="6" s="1"/>
  <c r="J962" i="6"/>
  <c r="L962" i="6" s="1"/>
  <c r="J1096" i="6"/>
  <c r="M1096" i="6" s="1"/>
  <c r="J1103" i="6"/>
  <c r="L1103" i="6" s="1"/>
  <c r="J1147" i="6"/>
  <c r="M1147" i="6" s="1"/>
  <c r="J1046" i="6"/>
  <c r="L1046" i="6" s="1"/>
  <c r="J1102" i="6"/>
  <c r="L1102" i="6" s="1"/>
  <c r="J1125" i="6"/>
  <c r="L1125" i="6" s="1"/>
  <c r="J1185" i="6"/>
  <c r="M1185" i="6" s="1"/>
  <c r="J1228" i="6"/>
  <c r="M1228" i="6" s="1"/>
  <c r="J1191" i="6"/>
  <c r="M1191" i="6" s="1"/>
  <c r="J1272" i="6"/>
  <c r="L1272" i="6" s="1"/>
  <c r="J1261" i="6"/>
  <c r="L1261" i="6" s="1"/>
  <c r="J1205" i="6"/>
  <c r="M1205" i="6" s="1"/>
  <c r="J1484" i="6"/>
  <c r="L1484" i="6" s="1"/>
  <c r="J1303" i="6"/>
  <c r="M1303" i="6" s="1"/>
  <c r="J1538" i="6"/>
  <c r="L1538" i="6" s="1"/>
  <c r="J1514" i="6"/>
  <c r="M1514" i="6" s="1"/>
  <c r="J1528" i="6"/>
  <c r="M1528" i="6" s="1"/>
  <c r="J1462" i="6"/>
  <c r="M1462" i="6" s="1"/>
  <c r="J1488" i="6"/>
  <c r="M1488" i="6" s="1"/>
  <c r="J1567" i="6"/>
  <c r="M1567" i="6" s="1"/>
  <c r="J1671" i="6"/>
  <c r="L1671" i="6" s="1"/>
  <c r="J1709" i="6"/>
  <c r="M1709" i="6" s="1"/>
  <c r="J1699" i="6"/>
  <c r="M1699" i="6" s="1"/>
  <c r="J456" i="6"/>
  <c r="L456" i="6" s="1"/>
  <c r="J663" i="6"/>
  <c r="M663" i="6" s="1"/>
  <c r="J707" i="6"/>
  <c r="M707" i="6" s="1"/>
  <c r="J770" i="6"/>
  <c r="L770" i="6" s="1"/>
  <c r="J869" i="6"/>
  <c r="M869" i="6" s="1"/>
  <c r="J678" i="6"/>
  <c r="M678" i="6" s="1"/>
  <c r="J722" i="6"/>
  <c r="M722" i="6" s="1"/>
  <c r="J737" i="6"/>
  <c r="L737" i="6" s="1"/>
  <c r="J760" i="6"/>
  <c r="L760" i="6" s="1"/>
  <c r="J790" i="6"/>
  <c r="L790" i="6" s="1"/>
  <c r="J749" i="6"/>
  <c r="L749" i="6" s="1"/>
  <c r="J793" i="6"/>
  <c r="L793" i="6" s="1"/>
  <c r="J855" i="6"/>
  <c r="M855" i="6" s="1"/>
  <c r="J871" i="6"/>
  <c r="M871" i="6" s="1"/>
  <c r="J1045" i="6"/>
  <c r="L1045" i="6" s="1"/>
  <c r="J959" i="6"/>
  <c r="L959" i="6" s="1"/>
  <c r="J791" i="6"/>
  <c r="L791" i="6" s="1"/>
  <c r="J849" i="6"/>
  <c r="L849" i="6" s="1"/>
  <c r="J834" i="6"/>
  <c r="L834" i="6" s="1"/>
  <c r="J1063" i="6"/>
  <c r="M1063" i="6" s="1"/>
  <c r="J1024" i="6"/>
  <c r="L1024" i="6" s="1"/>
  <c r="J975" i="6"/>
  <c r="M975" i="6" s="1"/>
  <c r="J880" i="6"/>
  <c r="M880" i="6" s="1"/>
  <c r="J924" i="6"/>
  <c r="M924" i="6" s="1"/>
  <c r="J1006" i="6"/>
  <c r="M1006" i="6" s="1"/>
  <c r="J963" i="6"/>
  <c r="L963" i="6" s="1"/>
  <c r="J1128" i="6"/>
  <c r="M1128" i="6" s="1"/>
  <c r="J915" i="6"/>
  <c r="L915" i="6" s="1"/>
  <c r="J986" i="6"/>
  <c r="L986" i="6" s="1"/>
  <c r="J1056" i="6"/>
  <c r="L1056" i="6" s="1"/>
  <c r="J886" i="6"/>
  <c r="L886" i="6" s="1"/>
  <c r="J925" i="6"/>
  <c r="L925" i="6" s="1"/>
  <c r="J1014" i="6"/>
  <c r="L1014" i="6" s="1"/>
  <c r="J955" i="6"/>
  <c r="M955" i="6" s="1"/>
  <c r="J1035" i="6"/>
  <c r="L1035" i="6" s="1"/>
  <c r="J969" i="6"/>
  <c r="L969" i="6" s="1"/>
  <c r="J1100" i="6"/>
  <c r="M1100" i="6" s="1"/>
  <c r="J1107" i="6"/>
  <c r="M1107" i="6" s="1"/>
  <c r="J1151" i="6"/>
  <c r="M1151" i="6" s="1"/>
  <c r="J1050" i="6"/>
  <c r="M1050" i="6" s="1"/>
  <c r="J1110" i="6"/>
  <c r="L1110" i="6" s="1"/>
  <c r="J1129" i="6"/>
  <c r="L1129" i="6" s="1"/>
  <c r="J1255" i="6"/>
  <c r="M1255" i="6" s="1"/>
  <c r="J1232" i="6"/>
  <c r="L1232" i="6" s="1"/>
  <c r="J1211" i="6"/>
  <c r="M1211" i="6" s="1"/>
  <c r="J1286" i="6"/>
  <c r="L1286" i="6" s="1"/>
  <c r="J1329" i="6"/>
  <c r="M1329" i="6" s="1"/>
  <c r="J1213" i="6"/>
  <c r="M1213" i="6" s="1"/>
  <c r="J1502" i="6"/>
  <c r="M1502" i="6" s="1"/>
  <c r="J1311" i="6"/>
  <c r="M1311" i="6" s="1"/>
  <c r="J1553" i="6"/>
  <c r="M1553" i="6" s="1"/>
  <c r="J1552" i="6"/>
  <c r="M1552" i="6" s="1"/>
  <c r="J1558" i="6"/>
  <c r="M1558" i="6" s="1"/>
  <c r="J1492" i="6"/>
  <c r="M1492" i="6" s="1"/>
  <c r="J1513" i="6"/>
  <c r="M1513" i="6" s="1"/>
  <c r="J1586" i="6"/>
  <c r="L1586" i="6" s="1"/>
  <c r="J1621" i="6"/>
  <c r="L1621" i="6" s="1"/>
  <c r="J1721" i="6"/>
  <c r="M1721" i="6" s="1"/>
  <c r="J1711" i="6"/>
  <c r="M1711" i="6" s="1"/>
  <c r="J279" i="6"/>
  <c r="L279" i="6" s="1"/>
  <c r="J1764" i="6"/>
  <c r="M1764" i="6" s="1"/>
  <c r="J1732" i="6"/>
  <c r="M1732" i="6" s="1"/>
  <c r="J1695" i="6"/>
  <c r="L1695" i="6" s="1"/>
  <c r="J1679" i="6"/>
  <c r="L1679" i="6" s="1"/>
  <c r="J1644" i="6"/>
  <c r="L1644" i="6" s="1"/>
  <c r="J1584" i="6"/>
  <c r="M1584" i="6" s="1"/>
  <c r="J1457" i="6"/>
  <c r="L1457" i="6" s="1"/>
  <c r="J1517" i="6"/>
  <c r="L1517" i="6" s="1"/>
  <c r="J1551" i="6"/>
  <c r="L1551" i="6" s="1"/>
  <c r="J1447" i="6"/>
  <c r="M1447" i="6" s="1"/>
  <c r="J1460" i="6"/>
  <c r="L1460" i="6" s="1"/>
  <c r="J1579" i="6"/>
  <c r="L1579" i="6" s="1"/>
  <c r="J1363" i="6"/>
  <c r="L1363" i="6" s="1"/>
  <c r="J1384" i="6"/>
  <c r="M1384" i="6" s="1"/>
  <c r="J1527" i="6"/>
  <c r="L1527" i="6" s="1"/>
  <c r="J1233" i="6"/>
  <c r="M1233" i="6" s="1"/>
  <c r="J1266" i="6"/>
  <c r="L1266" i="6" s="1"/>
  <c r="J1214" i="6"/>
  <c r="M1214" i="6" s="1"/>
  <c r="J1270" i="6"/>
  <c r="M1270" i="6" s="1"/>
  <c r="J1215" i="6"/>
  <c r="M1215" i="6" s="1"/>
  <c r="J1244" i="6"/>
  <c r="L1244" i="6" s="1"/>
  <c r="J1196" i="6"/>
  <c r="M1196" i="6" s="1"/>
  <c r="J1172" i="6"/>
  <c r="M1172" i="6" s="1"/>
  <c r="J1137" i="6"/>
  <c r="L1137" i="6" s="1"/>
  <c r="J1162" i="6"/>
  <c r="M1162" i="6" s="1"/>
  <c r="J1074" i="6"/>
  <c r="L1074" i="6" s="1"/>
  <c r="J1042" i="6"/>
  <c r="M1042" i="6" s="1"/>
  <c r="J1155" i="6"/>
  <c r="M1155" i="6" s="1"/>
  <c r="J1123" i="6"/>
  <c r="M1123" i="6" s="1"/>
  <c r="J1091" i="6"/>
  <c r="M1091" i="6" s="1"/>
  <c r="J1038" i="6"/>
  <c r="L1038" i="6" s="1"/>
  <c r="J978" i="6"/>
  <c r="L978" i="6" s="1"/>
  <c r="J917" i="6"/>
  <c r="L917" i="6" s="1"/>
  <c r="J1003" i="6"/>
  <c r="L1003" i="6" s="1"/>
  <c r="J939" i="6"/>
  <c r="L939" i="6" s="1"/>
  <c r="J1021" i="6"/>
  <c r="M1021" i="6" s="1"/>
  <c r="J957" i="6"/>
  <c r="M957" i="6" s="1"/>
  <c r="J910" i="6"/>
  <c r="L910" i="6" s="1"/>
  <c r="J878" i="6"/>
  <c r="M878" i="6" s="1"/>
  <c r="J1060" i="6"/>
  <c r="L1060" i="6" s="1"/>
  <c r="J1018" i="6"/>
  <c r="L1018" i="6" s="1"/>
  <c r="J954" i="6"/>
  <c r="L954" i="6" s="1"/>
  <c r="J907" i="6"/>
  <c r="L907" i="6" s="1"/>
  <c r="J875" i="6"/>
  <c r="M875" i="6" s="1"/>
  <c r="J995" i="6"/>
  <c r="L995" i="6" s="1"/>
  <c r="J931" i="6"/>
  <c r="L931" i="6" s="1"/>
  <c r="J990" i="6"/>
  <c r="M990" i="6" s="1"/>
  <c r="J926" i="6"/>
  <c r="L926" i="6" s="1"/>
  <c r="J896" i="6"/>
  <c r="M896" i="6" s="1"/>
  <c r="J864" i="6"/>
  <c r="L864" i="6" s="1"/>
  <c r="J927" i="6"/>
  <c r="M927" i="6" s="1"/>
  <c r="J1069" i="6"/>
  <c r="L1069" i="6" s="1"/>
  <c r="J877" i="6"/>
  <c r="M877" i="6" s="1"/>
  <c r="J1031" i="6"/>
  <c r="M1031" i="6" s="1"/>
  <c r="J824" i="6"/>
  <c r="L824" i="6" s="1"/>
  <c r="J854" i="6"/>
  <c r="M854" i="6" s="1"/>
  <c r="J807" i="6"/>
  <c r="L807" i="6" s="1"/>
  <c r="J1051" i="6"/>
  <c r="L1051" i="6" s="1"/>
  <c r="J943" i="6"/>
  <c r="M943" i="6" s="1"/>
  <c r="J1059" i="6"/>
  <c r="M1059" i="6" s="1"/>
  <c r="J1015" i="6"/>
  <c r="M1015" i="6" s="1"/>
  <c r="J835" i="6"/>
  <c r="L835" i="6" s="1"/>
  <c r="J833" i="6"/>
  <c r="L833" i="6" s="1"/>
  <c r="J797" i="6"/>
  <c r="L797" i="6" s="1"/>
  <c r="J765" i="6"/>
  <c r="L765" i="6" s="1"/>
  <c r="J768" i="6"/>
  <c r="L768" i="6" s="1"/>
  <c r="J758" i="6"/>
  <c r="M758" i="6" s="1"/>
  <c r="J762" i="6"/>
  <c r="M762" i="6" s="1"/>
  <c r="J766" i="6"/>
  <c r="M766" i="6" s="1"/>
  <c r="J794" i="6"/>
  <c r="L794" i="6" s="1"/>
  <c r="J714" i="6"/>
  <c r="L714" i="6" s="1"/>
  <c r="J682" i="6"/>
  <c r="M682" i="6" s="1"/>
  <c r="J846" i="6"/>
  <c r="L846" i="6" s="1"/>
  <c r="J796" i="6"/>
  <c r="L796" i="6" s="1"/>
  <c r="J743" i="6"/>
  <c r="M743" i="6" s="1"/>
  <c r="J711" i="6"/>
  <c r="M711" i="6" s="1"/>
  <c r="J679" i="6"/>
  <c r="M679" i="6" s="1"/>
  <c r="J657" i="6"/>
  <c r="L657" i="6" s="1"/>
  <c r="J611" i="6"/>
  <c r="L611" i="6" s="1"/>
  <c r="J579" i="6"/>
  <c r="M579" i="6" s="1"/>
  <c r="J547" i="6"/>
  <c r="M547" i="6" s="1"/>
  <c r="J515" i="6"/>
  <c r="M515" i="6" s="1"/>
  <c r="J483" i="6"/>
  <c r="L483" i="6" s="1"/>
  <c r="J697" i="6"/>
  <c r="L697" i="6" s="1"/>
  <c r="J311" i="6"/>
  <c r="M311" i="6" s="1"/>
  <c r="J1766" i="6"/>
  <c r="M1766" i="6" s="1"/>
  <c r="J1731" i="6"/>
  <c r="M1731" i="6" s="1"/>
  <c r="J1760" i="6"/>
  <c r="M1760" i="6" s="1"/>
  <c r="J1673" i="6"/>
  <c r="L1673" i="6" s="1"/>
  <c r="J1654" i="6"/>
  <c r="M1654" i="6" s="1"/>
  <c r="J1640" i="6"/>
  <c r="L1640" i="6" s="1"/>
  <c r="J1650" i="6"/>
  <c r="L1650" i="6" s="1"/>
  <c r="J1413" i="6"/>
  <c r="M1413" i="6" s="1"/>
  <c r="J1450" i="6"/>
  <c r="M1450" i="6" s="1"/>
  <c r="J1674" i="6"/>
  <c r="L1674" i="6" s="1"/>
  <c r="J1403" i="6"/>
  <c r="M1403" i="6" s="1"/>
  <c r="J1354" i="6"/>
  <c r="M1354" i="6" s="1"/>
  <c r="J1416" i="6"/>
  <c r="L1416" i="6" s="1"/>
  <c r="J1331" i="6"/>
  <c r="M1331" i="6" s="1"/>
  <c r="J1348" i="6"/>
  <c r="M1348" i="6" s="1"/>
  <c r="J1369" i="6"/>
  <c r="L1369" i="6" s="1"/>
  <c r="J1201" i="6"/>
  <c r="M1201" i="6" s="1"/>
  <c r="J1353" i="6"/>
  <c r="L1353" i="6" s="1"/>
  <c r="J1539" i="6"/>
  <c r="M1539" i="6" s="1"/>
  <c r="J1495" i="6"/>
  <c r="L1495" i="6" s="1"/>
  <c r="J1573" i="6"/>
  <c r="M1573" i="6" s="1"/>
  <c r="J1242" i="6"/>
  <c r="M1242" i="6" s="1"/>
  <c r="J1296" i="6"/>
  <c r="L1296" i="6" s="1"/>
  <c r="J1140" i="6"/>
  <c r="M1140" i="6" s="1"/>
  <c r="J1105" i="6"/>
  <c r="L1105" i="6" s="1"/>
  <c r="J1130" i="6"/>
  <c r="L1130" i="6" s="1"/>
  <c r="J1062" i="6"/>
  <c r="M1062" i="6" s="1"/>
  <c r="J1176" i="6"/>
  <c r="M1176" i="6" s="1"/>
  <c r="J1143" i="6"/>
  <c r="L1143" i="6" s="1"/>
  <c r="J1111" i="6"/>
  <c r="M1111" i="6" s="1"/>
  <c r="J1079" i="6"/>
  <c r="L1079" i="6" s="1"/>
  <c r="J1017" i="6"/>
  <c r="M1017" i="6" s="1"/>
  <c r="J953" i="6"/>
  <c r="M953" i="6" s="1"/>
  <c r="J1077" i="6"/>
  <c r="L1077" i="6" s="1"/>
  <c r="J980" i="6"/>
  <c r="M980" i="6" s="1"/>
  <c r="J1076" i="6"/>
  <c r="L1076" i="6" s="1"/>
  <c r="J998" i="6"/>
  <c r="L998" i="6" s="1"/>
  <c r="J934" i="6"/>
  <c r="L934" i="6" s="1"/>
  <c r="J898" i="6"/>
  <c r="M898" i="6" s="1"/>
  <c r="J866" i="6"/>
  <c r="L866" i="6" s="1"/>
  <c r="J1048" i="6"/>
  <c r="L1048" i="6" s="1"/>
  <c r="J993" i="6"/>
  <c r="M993" i="6" s="1"/>
  <c r="J929" i="6"/>
  <c r="L929" i="6" s="1"/>
  <c r="J895" i="6"/>
  <c r="M895" i="6" s="1"/>
  <c r="J1036" i="6"/>
  <c r="L1036" i="6" s="1"/>
  <c r="J972" i="6"/>
  <c r="L972" i="6" s="1"/>
  <c r="J1029" i="6"/>
  <c r="L1029" i="6" s="1"/>
  <c r="J965" i="6"/>
  <c r="M965" i="6" s="1"/>
  <c r="J916" i="6"/>
  <c r="M916" i="6" s="1"/>
  <c r="J884" i="6"/>
  <c r="M884" i="6" s="1"/>
  <c r="J1055" i="6"/>
  <c r="L1055" i="6" s="1"/>
  <c r="J853" i="6"/>
  <c r="M853" i="6" s="1"/>
  <c r="J936" i="6"/>
  <c r="L936" i="6" s="1"/>
  <c r="J1092" i="6"/>
  <c r="L1092" i="6" s="1"/>
  <c r="J865" i="6"/>
  <c r="L865" i="6" s="1"/>
  <c r="J1057" i="6"/>
  <c r="L1057" i="6" s="1"/>
  <c r="J839" i="6"/>
  <c r="L839" i="6" s="1"/>
  <c r="J795" i="6"/>
  <c r="L795" i="6" s="1"/>
  <c r="J992" i="6"/>
  <c r="M992" i="6" s="1"/>
  <c r="J842" i="6"/>
  <c r="L842" i="6" s="1"/>
  <c r="J881" i="6"/>
  <c r="L881" i="6" s="1"/>
  <c r="J889" i="6"/>
  <c r="M889" i="6" s="1"/>
  <c r="J968" i="6"/>
  <c r="M968" i="6" s="1"/>
  <c r="J817" i="6"/>
  <c r="L817" i="6" s="1"/>
  <c r="J785" i="6"/>
  <c r="L785" i="6" s="1"/>
  <c r="J753" i="6"/>
  <c r="M753" i="6" s="1"/>
  <c r="J748" i="6"/>
  <c r="L748" i="6" s="1"/>
  <c r="J810" i="6"/>
  <c r="L810" i="6" s="1"/>
  <c r="J733" i="6"/>
  <c r="L733" i="6" s="1"/>
  <c r="J742" i="6"/>
  <c r="M742" i="6" s="1"/>
  <c r="J734" i="6"/>
  <c r="L734" i="6" s="1"/>
  <c r="J702" i="6"/>
  <c r="L702" i="6" s="1"/>
  <c r="J670" i="6"/>
  <c r="L670" i="6" s="1"/>
  <c r="J740" i="6"/>
  <c r="M740" i="6" s="1"/>
  <c r="J776" i="6"/>
  <c r="M776" i="6" s="1"/>
  <c r="J731" i="6"/>
  <c r="L731" i="6" s="1"/>
  <c r="J699" i="6"/>
  <c r="M699" i="6" s="1"/>
  <c r="J667" i="6"/>
  <c r="M667" i="6" s="1"/>
  <c r="J631" i="6"/>
  <c r="L631" i="6" s="1"/>
  <c r="J599" i="6"/>
  <c r="M599" i="6" s="1"/>
  <c r="J567" i="6"/>
  <c r="M567" i="6" s="1"/>
  <c r="J535" i="6"/>
  <c r="M535" i="6" s="1"/>
  <c r="J503" i="6"/>
  <c r="L503" i="6" s="1"/>
  <c r="J808" i="6"/>
  <c r="L808" i="6" s="1"/>
  <c r="J660" i="6"/>
  <c r="M660" i="6" s="1"/>
  <c r="O131" i="6"/>
  <c r="R131" i="6" s="1"/>
  <c r="S131" i="6" s="1"/>
  <c r="O244" i="6"/>
  <c r="R244" i="6" s="1"/>
  <c r="O456" i="6"/>
  <c r="R456" i="6" s="1"/>
  <c r="S456" i="6" s="1"/>
  <c r="O35" i="6"/>
  <c r="R35" i="6" s="1"/>
  <c r="S35" i="6" s="1"/>
  <c r="O167" i="6"/>
  <c r="R167" i="6" s="1"/>
  <c r="S167" i="6" s="1"/>
  <c r="O124" i="6"/>
  <c r="R124" i="6" s="1"/>
  <c r="S124" i="6" s="1"/>
  <c r="O675" i="6"/>
  <c r="R675" i="6" s="1"/>
  <c r="S675" i="6" s="1"/>
  <c r="O106" i="6"/>
  <c r="R106" i="6" s="1"/>
  <c r="S106" i="6" s="1"/>
  <c r="O39" i="6"/>
  <c r="R39" i="6" s="1"/>
  <c r="S39" i="6" s="1"/>
  <c r="O236" i="6"/>
  <c r="R236" i="6" s="1"/>
  <c r="S236" i="6" s="1"/>
  <c r="O260" i="6"/>
  <c r="R260" i="6" s="1"/>
  <c r="O898" i="6"/>
  <c r="R898" i="6" s="1"/>
  <c r="S898" i="6" s="1"/>
  <c r="O67" i="6"/>
  <c r="R67" i="6" s="1"/>
  <c r="S67" i="6" s="1"/>
  <c r="O292" i="6"/>
  <c r="R292" i="6" s="1"/>
  <c r="O309" i="6"/>
  <c r="R309" i="6" s="1"/>
  <c r="S309" i="6" s="1"/>
  <c r="O1005" i="6"/>
  <c r="R1005" i="6" s="1"/>
  <c r="S1005" i="6" s="1"/>
  <c r="O22" i="6"/>
  <c r="R22" i="6" s="1"/>
  <c r="S22" i="6" s="1"/>
  <c r="O71" i="6"/>
  <c r="R71" i="6" s="1"/>
  <c r="O396" i="6"/>
  <c r="R396" i="6" s="1"/>
  <c r="S396" i="6" s="1"/>
  <c r="O563" i="6"/>
  <c r="R563" i="6" s="1"/>
  <c r="S563" i="6" s="1"/>
  <c r="O1158" i="6"/>
  <c r="R1158" i="6" s="1"/>
  <c r="S1158" i="6" s="1"/>
  <c r="O99" i="6"/>
  <c r="R99" i="6" s="1"/>
  <c r="S99" i="6" s="1"/>
  <c r="O408" i="6"/>
  <c r="R408" i="6" s="1"/>
  <c r="S408" i="6" s="1"/>
  <c r="O283" i="6"/>
  <c r="R283" i="6" s="1"/>
  <c r="O103" i="6"/>
  <c r="R103" i="6" s="1"/>
  <c r="S103" i="6" s="1"/>
  <c r="O33" i="6"/>
  <c r="R33" i="6" s="1"/>
  <c r="S33" i="6" s="1"/>
  <c r="O346" i="6"/>
  <c r="R346" i="6" s="1"/>
  <c r="O94" i="6"/>
  <c r="R94" i="6" s="1"/>
  <c r="S94" i="6" s="1"/>
  <c r="O3" i="6"/>
  <c r="R3" i="6" s="1"/>
  <c r="S3" i="6" s="1"/>
  <c r="O163" i="6"/>
  <c r="R163" i="6" s="1"/>
  <c r="S163" i="6" s="1"/>
  <c r="O28" i="6"/>
  <c r="R28" i="6" s="1"/>
  <c r="S28" i="6" s="1"/>
  <c r="O628" i="6"/>
  <c r="R628" i="6" s="1"/>
  <c r="S628" i="6" s="1"/>
  <c r="O7" i="6"/>
  <c r="R7" i="6" s="1"/>
  <c r="S7" i="6" s="1"/>
  <c r="O135" i="6"/>
  <c r="R135" i="6" s="1"/>
  <c r="S135" i="6" s="1"/>
  <c r="O109" i="6"/>
  <c r="R109" i="6" s="1"/>
  <c r="S109" i="6" s="1"/>
  <c r="O527" i="6"/>
  <c r="R527" i="6" s="1"/>
  <c r="O1475" i="6"/>
  <c r="R1475" i="6" s="1"/>
  <c r="S1475" i="6" s="1"/>
  <c r="O574" i="6"/>
  <c r="R574" i="6" s="1"/>
  <c r="S574" i="6" s="1"/>
  <c r="O593" i="6"/>
  <c r="R593" i="6" s="1"/>
  <c r="S593" i="6" s="1"/>
  <c r="O773" i="6"/>
  <c r="R773" i="6" s="1"/>
  <c r="S773" i="6" s="1"/>
  <c r="O74" i="6"/>
  <c r="R74" i="6" s="1"/>
  <c r="S74" i="6" s="1"/>
  <c r="O62" i="6"/>
  <c r="R62" i="6" s="1"/>
  <c r="S62" i="6" s="1"/>
  <c r="O82" i="6"/>
  <c r="R82" i="6" s="1"/>
  <c r="S82" i="6" s="1"/>
  <c r="O15" i="6"/>
  <c r="R15" i="6" s="1"/>
  <c r="S15" i="6" s="1"/>
  <c r="O47" i="6"/>
  <c r="R47" i="6" s="1"/>
  <c r="O79" i="6"/>
  <c r="R79" i="6" s="1"/>
  <c r="O111" i="6"/>
  <c r="R111" i="6" s="1"/>
  <c r="S111" i="6" s="1"/>
  <c r="O143" i="6"/>
  <c r="R143" i="6" s="1"/>
  <c r="S143" i="6" s="1"/>
  <c r="O182" i="6"/>
  <c r="R182" i="6" s="1"/>
  <c r="O150" i="6"/>
  <c r="R150" i="6" s="1"/>
  <c r="S150" i="6" s="1"/>
  <c r="O158" i="6"/>
  <c r="R158" i="6" s="1"/>
  <c r="S158" i="6" s="1"/>
  <c r="O45" i="6"/>
  <c r="R45" i="6" s="1"/>
  <c r="S45" i="6" s="1"/>
  <c r="O133" i="6"/>
  <c r="R133" i="6" s="1"/>
  <c r="S133" i="6" s="1"/>
  <c r="O178" i="6"/>
  <c r="R178" i="6" s="1"/>
  <c r="S178" i="6" s="1"/>
  <c r="O40" i="6"/>
  <c r="R40" i="6" s="1"/>
  <c r="S40" i="6" s="1"/>
  <c r="O156" i="6"/>
  <c r="R156" i="6" s="1"/>
  <c r="S156" i="6" s="1"/>
  <c r="O213" i="6"/>
  <c r="R213" i="6" s="1"/>
  <c r="S213" i="6" s="1"/>
  <c r="O341" i="6"/>
  <c r="R341" i="6" s="1"/>
  <c r="O599" i="6"/>
  <c r="R599" i="6" s="1"/>
  <c r="O327" i="6"/>
  <c r="R327" i="6" s="1"/>
  <c r="O218" i="6"/>
  <c r="R218" i="6" s="1"/>
  <c r="S218" i="6" s="1"/>
  <c r="O390" i="6"/>
  <c r="R390" i="6" s="1"/>
  <c r="S390" i="6" s="1"/>
  <c r="O500" i="6"/>
  <c r="R500" i="6" s="1"/>
  <c r="S500" i="6" s="1"/>
  <c r="O705" i="6"/>
  <c r="R705" i="6" s="1"/>
  <c r="S705" i="6" s="1"/>
  <c r="O658" i="6"/>
  <c r="R658" i="6" s="1"/>
  <c r="O677" i="6"/>
  <c r="R677" i="6" s="1"/>
  <c r="S677" i="6" s="1"/>
  <c r="O745" i="6"/>
  <c r="R745" i="6" s="1"/>
  <c r="S745" i="6" s="1"/>
  <c r="O845" i="6"/>
  <c r="R845" i="6" s="1"/>
  <c r="O909" i="6"/>
  <c r="R909" i="6" s="1"/>
  <c r="S909" i="6" s="1"/>
  <c r="O1117" i="6"/>
  <c r="R1117" i="6" s="1"/>
  <c r="S1117" i="6" s="1"/>
  <c r="O1220" i="6"/>
  <c r="R1220" i="6" s="1"/>
  <c r="S1220" i="6" s="1"/>
  <c r="O1550" i="6"/>
  <c r="R1550" i="6" s="1"/>
  <c r="S1550" i="6" s="1"/>
  <c r="O70" i="6"/>
  <c r="R70" i="6" s="1"/>
  <c r="O50" i="6"/>
  <c r="R50" i="6" s="1"/>
  <c r="O78" i="6"/>
  <c r="R78" i="6" s="1"/>
  <c r="S78" i="6" s="1"/>
  <c r="O19" i="6"/>
  <c r="R19" i="6" s="1"/>
  <c r="S19" i="6" s="1"/>
  <c r="O51" i="6"/>
  <c r="R51" i="6" s="1"/>
  <c r="S51" i="6" s="1"/>
  <c r="O83" i="6"/>
  <c r="R83" i="6" s="1"/>
  <c r="S83" i="6" s="1"/>
  <c r="O115" i="6"/>
  <c r="R115" i="6" s="1"/>
  <c r="S115" i="6" s="1"/>
  <c r="O147" i="6"/>
  <c r="R147" i="6" s="1"/>
  <c r="S147" i="6" s="1"/>
  <c r="O197" i="6"/>
  <c r="R197" i="6" s="1"/>
  <c r="O189" i="6"/>
  <c r="R189" i="6" s="1"/>
  <c r="S189" i="6" s="1"/>
  <c r="O162" i="6"/>
  <c r="R162" i="6" s="1"/>
  <c r="S162" i="6" s="1"/>
  <c r="O65" i="6"/>
  <c r="R65" i="6" s="1"/>
  <c r="S65" i="6" s="1"/>
  <c r="O141" i="6"/>
  <c r="R141" i="6" s="1"/>
  <c r="S141" i="6" s="1"/>
  <c r="O188" i="6"/>
  <c r="R188" i="6" s="1"/>
  <c r="O60" i="6"/>
  <c r="R60" i="6" s="1"/>
  <c r="S60" i="6" s="1"/>
  <c r="O160" i="6"/>
  <c r="R160" i="6" s="1"/>
  <c r="S160" i="6" s="1"/>
  <c r="O217" i="6"/>
  <c r="R217" i="6" s="1"/>
  <c r="S217" i="6" s="1"/>
  <c r="O345" i="6"/>
  <c r="R345" i="6" s="1"/>
  <c r="O615" i="6"/>
  <c r="R615" i="6" s="1"/>
  <c r="S615" i="6" s="1"/>
  <c r="O331" i="6"/>
  <c r="R331" i="6" s="1"/>
  <c r="S331" i="6" s="1"/>
  <c r="O226" i="6"/>
  <c r="R226" i="6" s="1"/>
  <c r="O398" i="6"/>
  <c r="R398" i="6" s="1"/>
  <c r="S398" i="6" s="1"/>
  <c r="O504" i="6"/>
  <c r="R504" i="6" s="1"/>
  <c r="S504" i="6" s="1"/>
  <c r="O832" i="6"/>
  <c r="R832" i="6" s="1"/>
  <c r="S832" i="6" s="1"/>
  <c r="O662" i="6"/>
  <c r="R662" i="6" s="1"/>
  <c r="O682" i="6"/>
  <c r="R682" i="6" s="1"/>
  <c r="O837" i="6"/>
  <c r="R837" i="6" s="1"/>
  <c r="S837" i="6" s="1"/>
  <c r="O924" i="6"/>
  <c r="R924" i="6" s="1"/>
  <c r="S924" i="6" s="1"/>
  <c r="O928" i="6"/>
  <c r="R928" i="6" s="1"/>
  <c r="S928" i="6" s="1"/>
  <c r="O1133" i="6"/>
  <c r="R1133" i="6" s="1"/>
  <c r="S1133" i="6" s="1"/>
  <c r="O1267" i="6"/>
  <c r="R1267" i="6" s="1"/>
  <c r="S1267" i="6" s="1"/>
  <c r="O1641" i="6"/>
  <c r="R1641" i="6" s="1"/>
  <c r="S1641" i="6" s="1"/>
  <c r="O1637" i="6"/>
  <c r="R1637" i="6" s="1"/>
  <c r="S1637" i="6" s="1"/>
  <c r="O23" i="6"/>
  <c r="R23" i="6" s="1"/>
  <c r="S23" i="6" s="1"/>
  <c r="O87" i="6"/>
  <c r="R87" i="6" s="1"/>
  <c r="S87" i="6" s="1"/>
  <c r="O151" i="6"/>
  <c r="R151" i="6" s="1"/>
  <c r="S151" i="6" s="1"/>
  <c r="O174" i="6"/>
  <c r="R174" i="6" s="1"/>
  <c r="S174" i="6" s="1"/>
  <c r="O64" i="6"/>
  <c r="R64" i="6" s="1"/>
  <c r="S64" i="6" s="1"/>
  <c r="O245" i="6"/>
  <c r="R245" i="6" s="1"/>
  <c r="O199" i="6"/>
  <c r="R199" i="6" s="1"/>
  <c r="S199" i="6" s="1"/>
  <c r="O367" i="6"/>
  <c r="R367" i="6" s="1"/>
  <c r="S367" i="6" s="1"/>
  <c r="O742" i="6"/>
  <c r="R742" i="6" s="1"/>
  <c r="S742" i="6" s="1"/>
  <c r="O540" i="6"/>
  <c r="R540" i="6" s="1"/>
  <c r="S540" i="6" s="1"/>
  <c r="O442" i="6"/>
  <c r="R442" i="6" s="1"/>
  <c r="S442" i="6" s="1"/>
  <c r="O457" i="6"/>
  <c r="R457" i="6" s="1"/>
  <c r="S457" i="6" s="1"/>
  <c r="O680" i="6"/>
  <c r="R680" i="6" s="1"/>
  <c r="S680" i="6" s="1"/>
  <c r="O824" i="6"/>
  <c r="R824" i="6" s="1"/>
  <c r="S824" i="6" s="1"/>
  <c r="O796" i="6"/>
  <c r="R796" i="6" s="1"/>
  <c r="S796" i="6" s="1"/>
  <c r="O835" i="6"/>
  <c r="R835" i="6" s="1"/>
  <c r="S835" i="6" s="1"/>
  <c r="O1104" i="6"/>
  <c r="R1104" i="6" s="1"/>
  <c r="O38" i="6"/>
  <c r="R38" i="6" s="1"/>
  <c r="S38" i="6" s="1"/>
  <c r="O27" i="6"/>
  <c r="R27" i="6" s="1"/>
  <c r="S27" i="6" s="1"/>
  <c r="O59" i="6"/>
  <c r="R59" i="6" s="1"/>
  <c r="S59" i="6" s="1"/>
  <c r="O91" i="6"/>
  <c r="R91" i="6" s="1"/>
  <c r="S91" i="6" s="1"/>
  <c r="O123" i="6"/>
  <c r="R123" i="6" s="1"/>
  <c r="S123" i="6" s="1"/>
  <c r="O155" i="6"/>
  <c r="R155" i="6" s="1"/>
  <c r="S155" i="6" s="1"/>
  <c r="O376" i="6"/>
  <c r="R376" i="6" s="1"/>
  <c r="S376" i="6" s="1"/>
  <c r="O196" i="6"/>
  <c r="R196" i="6" s="1"/>
  <c r="O443" i="6"/>
  <c r="R443" i="6" s="1"/>
  <c r="S443" i="6" s="1"/>
  <c r="O77" i="6"/>
  <c r="R77" i="6" s="1"/>
  <c r="S77" i="6" s="1"/>
  <c r="O165" i="6"/>
  <c r="R165" i="6" s="1"/>
  <c r="S165" i="6" s="1"/>
  <c r="O392" i="6"/>
  <c r="R392" i="6" s="1"/>
  <c r="S392" i="6" s="1"/>
  <c r="O72" i="6"/>
  <c r="R72" i="6" s="1"/>
  <c r="S72" i="6" s="1"/>
  <c r="O272" i="6"/>
  <c r="R272" i="6" s="1"/>
  <c r="S272" i="6" s="1"/>
  <c r="O249" i="6"/>
  <c r="R249" i="6" s="1"/>
  <c r="S249" i="6" s="1"/>
  <c r="O377" i="6"/>
  <c r="R377" i="6" s="1"/>
  <c r="O203" i="6"/>
  <c r="R203" i="6" s="1"/>
  <c r="O375" i="6"/>
  <c r="R375" i="6" s="1"/>
  <c r="S375" i="6" s="1"/>
  <c r="O270" i="6"/>
  <c r="R270" i="6" s="1"/>
  <c r="S270" i="6" s="1"/>
  <c r="O409" i="6"/>
  <c r="R409" i="6" s="1"/>
  <c r="S409" i="6" s="1"/>
  <c r="O548" i="6"/>
  <c r="R548" i="6" s="1"/>
  <c r="O450" i="6"/>
  <c r="R450" i="6" s="1"/>
  <c r="S450" i="6" s="1"/>
  <c r="O465" i="6"/>
  <c r="R465" i="6" s="1"/>
  <c r="S465" i="6" s="1"/>
  <c r="O688" i="6"/>
  <c r="R688" i="6" s="1"/>
  <c r="S688" i="6" s="1"/>
  <c r="O860" i="6"/>
  <c r="R860" i="6" s="1"/>
  <c r="S860" i="6" s="1"/>
  <c r="O808" i="6"/>
  <c r="R808" i="6" s="1"/>
  <c r="S808" i="6" s="1"/>
  <c r="O851" i="6"/>
  <c r="R851" i="6" s="1"/>
  <c r="S851" i="6" s="1"/>
  <c r="O1136" i="6"/>
  <c r="R1136" i="6" s="1"/>
  <c r="S1136" i="6" s="1"/>
  <c r="O1378" i="6"/>
  <c r="R1378" i="6" s="1"/>
  <c r="S1378" i="6" s="1"/>
  <c r="O1650" i="6"/>
  <c r="R1650" i="6" s="1"/>
  <c r="S1650" i="6" s="1"/>
  <c r="O55" i="6"/>
  <c r="R55" i="6" s="1"/>
  <c r="S55" i="6" s="1"/>
  <c r="O119" i="6"/>
  <c r="R119" i="6" s="1"/>
  <c r="S119" i="6" s="1"/>
  <c r="O252" i="6"/>
  <c r="R252" i="6" s="1"/>
  <c r="S252" i="6" s="1"/>
  <c r="O186" i="6"/>
  <c r="R186" i="6" s="1"/>
  <c r="S186" i="6" s="1"/>
  <c r="O69" i="6"/>
  <c r="R69" i="6" s="1"/>
  <c r="S69" i="6" s="1"/>
  <c r="O161" i="6"/>
  <c r="R161" i="6" s="1"/>
  <c r="S161" i="6" s="1"/>
  <c r="O216" i="6"/>
  <c r="R216" i="6" s="1"/>
  <c r="S216" i="6" s="1"/>
  <c r="O256" i="6"/>
  <c r="R256" i="6" s="1"/>
  <c r="S256" i="6" s="1"/>
  <c r="O373" i="6"/>
  <c r="R373" i="6" s="1"/>
  <c r="O262" i="6"/>
  <c r="R262" i="6" s="1"/>
  <c r="S262" i="6" s="1"/>
  <c r="O1354" i="6"/>
  <c r="R1354" i="6" s="1"/>
  <c r="S1354" i="6" s="1"/>
  <c r="O118" i="6"/>
  <c r="R118" i="6" s="1"/>
  <c r="S118" i="6" s="1"/>
  <c r="O10" i="6"/>
  <c r="R10" i="6" s="1"/>
  <c r="S10" i="6" s="1"/>
  <c r="O31" i="6"/>
  <c r="R31" i="6" s="1"/>
  <c r="S31" i="6" s="1"/>
  <c r="O63" i="6"/>
  <c r="R63" i="6" s="1"/>
  <c r="S63" i="6" s="1"/>
  <c r="O95" i="6"/>
  <c r="R95" i="6" s="1"/>
  <c r="S95" i="6" s="1"/>
  <c r="O127" i="6"/>
  <c r="R127" i="6" s="1"/>
  <c r="S127" i="6" s="1"/>
  <c r="O159" i="6"/>
  <c r="R159" i="6" s="1"/>
  <c r="S159" i="6" s="1"/>
  <c r="O224" i="6"/>
  <c r="R224" i="6" s="1"/>
  <c r="S224" i="6" s="1"/>
  <c r="O220" i="6"/>
  <c r="R220" i="6" s="1"/>
  <c r="S220" i="6" s="1"/>
  <c r="O5" i="6"/>
  <c r="R5" i="6" s="1"/>
  <c r="S5" i="6" s="1"/>
  <c r="O97" i="6"/>
  <c r="R97" i="6" s="1"/>
  <c r="S97" i="6" s="1"/>
  <c r="O173" i="6"/>
  <c r="R173" i="6" s="1"/>
  <c r="O511" i="6"/>
  <c r="R511" i="6" s="1"/>
  <c r="S511" i="6" s="1"/>
  <c r="O92" i="6"/>
  <c r="R92" i="6" s="1"/>
  <c r="S92" i="6" s="1"/>
  <c r="O380" i="6"/>
  <c r="R380" i="6" s="1"/>
  <c r="S380" i="6" s="1"/>
  <c r="O277" i="6"/>
  <c r="R277" i="6" s="1"/>
  <c r="S277" i="6" s="1"/>
  <c r="O405" i="6"/>
  <c r="R405" i="6" s="1"/>
  <c r="S405" i="6" s="1"/>
  <c r="O239" i="6"/>
  <c r="R239" i="6" s="1"/>
  <c r="S239" i="6" s="1"/>
  <c r="O431" i="6"/>
  <c r="R431" i="6" s="1"/>
  <c r="S431" i="6" s="1"/>
  <c r="O306" i="6"/>
  <c r="R306" i="6" s="1"/>
  <c r="S306" i="6" s="1"/>
  <c r="O412" i="6"/>
  <c r="R412" i="6" s="1"/>
  <c r="S412" i="6" s="1"/>
  <c r="O584" i="6"/>
  <c r="R584" i="6" s="1"/>
  <c r="S584" i="6" s="1"/>
  <c r="O510" i="6"/>
  <c r="R510" i="6" s="1"/>
  <c r="S510" i="6" s="1"/>
  <c r="O521" i="6"/>
  <c r="R521" i="6" s="1"/>
  <c r="S521" i="6" s="1"/>
  <c r="O763" i="6"/>
  <c r="R763" i="6" s="1"/>
  <c r="S763" i="6" s="1"/>
  <c r="O806" i="6"/>
  <c r="R806" i="6" s="1"/>
  <c r="S806" i="6" s="1"/>
  <c r="O912" i="6"/>
  <c r="R912" i="6" s="1"/>
  <c r="S912" i="6" s="1"/>
  <c r="O1032" i="6"/>
  <c r="R1032" i="6" s="1"/>
  <c r="S1032" i="6" s="1"/>
  <c r="O1063" i="6"/>
  <c r="R1063" i="6" s="1"/>
  <c r="S1063" i="6" s="1"/>
  <c r="O1404" i="6"/>
  <c r="R1404" i="6" s="1"/>
  <c r="O13" i="6"/>
  <c r="R13" i="6" s="1"/>
  <c r="S13" i="6" s="1"/>
  <c r="O101" i="6"/>
  <c r="R101" i="6" s="1"/>
  <c r="S101" i="6" s="1"/>
  <c r="O232" i="6"/>
  <c r="R232" i="6" s="1"/>
  <c r="S232" i="6" s="1"/>
  <c r="O8" i="6"/>
  <c r="R8" i="6" s="1"/>
  <c r="S8" i="6" s="1"/>
  <c r="O96" i="6"/>
  <c r="R96" i="6" s="1"/>
  <c r="S96" i="6" s="1"/>
  <c r="O404" i="6"/>
  <c r="R404" i="6" s="1"/>
  <c r="S404" i="6" s="1"/>
  <c r="O281" i="6"/>
  <c r="R281" i="6" s="1"/>
  <c r="S281" i="6" s="1"/>
  <c r="O415" i="6"/>
  <c r="R415" i="6" s="1"/>
  <c r="S415" i="6" s="1"/>
  <c r="O247" i="6"/>
  <c r="R247" i="6" s="1"/>
  <c r="S247" i="6" s="1"/>
  <c r="O507" i="6"/>
  <c r="R507" i="6" s="1"/>
  <c r="S507" i="6" s="1"/>
  <c r="O310" i="6"/>
  <c r="R310" i="6" s="1"/>
  <c r="O420" i="6"/>
  <c r="R420" i="6" s="1"/>
  <c r="S420" i="6" s="1"/>
  <c r="O592" i="6"/>
  <c r="R592" i="6" s="1"/>
  <c r="S592" i="6" s="1"/>
  <c r="O514" i="6"/>
  <c r="R514" i="6" s="1"/>
  <c r="O537" i="6"/>
  <c r="R537" i="6" s="1"/>
  <c r="S537" i="6" s="1"/>
  <c r="O743" i="6"/>
  <c r="R743" i="6" s="1"/>
  <c r="O818" i="6"/>
  <c r="R818" i="6" s="1"/>
  <c r="S818" i="6" s="1"/>
  <c r="O1012" i="6"/>
  <c r="R1012" i="6" s="1"/>
  <c r="O1014" i="6"/>
  <c r="R1014" i="6" s="1"/>
  <c r="S1014" i="6" s="1"/>
  <c r="O1099" i="6"/>
  <c r="R1099" i="6" s="1"/>
  <c r="S1099" i="6" s="1"/>
  <c r="O1316" i="6"/>
  <c r="R1316" i="6" s="1"/>
  <c r="O102" i="6"/>
  <c r="R102" i="6" s="1"/>
  <c r="S102" i="6" s="1"/>
  <c r="O11" i="6"/>
  <c r="R11" i="6" s="1"/>
  <c r="S11" i="6" s="1"/>
  <c r="O43" i="6"/>
  <c r="R43" i="6" s="1"/>
  <c r="S43" i="6" s="1"/>
  <c r="O75" i="6"/>
  <c r="R75" i="6" s="1"/>
  <c r="S75" i="6" s="1"/>
  <c r="O107" i="6"/>
  <c r="R107" i="6" s="1"/>
  <c r="S107" i="6" s="1"/>
  <c r="O139" i="6"/>
  <c r="R139" i="6" s="1"/>
  <c r="S139" i="6" s="1"/>
  <c r="O171" i="6"/>
  <c r="R171" i="6" s="1"/>
  <c r="S171" i="6" s="1"/>
  <c r="O142" i="6"/>
  <c r="R142" i="6" s="1"/>
  <c r="S142" i="6" s="1"/>
  <c r="O126" i="6"/>
  <c r="R126" i="6" s="1"/>
  <c r="S126" i="6" s="1"/>
  <c r="O37" i="6"/>
  <c r="R37" i="6" s="1"/>
  <c r="S37" i="6" s="1"/>
  <c r="O129" i="6"/>
  <c r="R129" i="6" s="1"/>
  <c r="S129" i="6" s="1"/>
  <c r="O296" i="6"/>
  <c r="R296" i="6" s="1"/>
  <c r="S296" i="6" s="1"/>
  <c r="O32" i="6"/>
  <c r="R32" i="6" s="1"/>
  <c r="S32" i="6" s="1"/>
  <c r="O128" i="6"/>
  <c r="R128" i="6" s="1"/>
  <c r="S128" i="6" s="1"/>
  <c r="O276" i="6"/>
  <c r="R276" i="6" s="1"/>
  <c r="S276" i="6" s="1"/>
  <c r="O313" i="6"/>
  <c r="R313" i="6" s="1"/>
  <c r="O611" i="6"/>
  <c r="R611" i="6" s="1"/>
  <c r="S611" i="6" s="1"/>
  <c r="O291" i="6"/>
  <c r="R291" i="6" s="1"/>
  <c r="S291" i="6" s="1"/>
  <c r="O543" i="6"/>
  <c r="R543" i="6" s="1"/>
  <c r="S543" i="6" s="1"/>
  <c r="O354" i="6"/>
  <c r="R354" i="6" s="1"/>
  <c r="S354" i="6" s="1"/>
  <c r="O464" i="6"/>
  <c r="R464" i="6" s="1"/>
  <c r="S464" i="6" s="1"/>
  <c r="O632" i="6"/>
  <c r="R632" i="6" s="1"/>
  <c r="S632" i="6" s="1"/>
  <c r="O586" i="6"/>
  <c r="R586" i="6" s="1"/>
  <c r="S586" i="6" s="1"/>
  <c r="O605" i="6"/>
  <c r="R605" i="6" s="1"/>
  <c r="S605" i="6" s="1"/>
  <c r="O683" i="6"/>
  <c r="R683" i="6" s="1"/>
  <c r="S683" i="6" s="1"/>
  <c r="O785" i="6"/>
  <c r="R785" i="6" s="1"/>
  <c r="S785" i="6" s="1"/>
  <c r="O930" i="6"/>
  <c r="R930" i="6" s="1"/>
  <c r="S930" i="6" s="1"/>
  <c r="O1021" i="6"/>
  <c r="R1021" i="6" s="1"/>
  <c r="S1021" i="6" s="1"/>
  <c r="O1221" i="6"/>
  <c r="R1221" i="6" s="1"/>
  <c r="S1221" i="6" s="1"/>
  <c r="O1485" i="6"/>
  <c r="R1485" i="6" s="1"/>
  <c r="O104" i="6"/>
  <c r="R104" i="6" s="1"/>
  <c r="S104" i="6" s="1"/>
  <c r="O136" i="6"/>
  <c r="R136" i="6" s="1"/>
  <c r="S136" i="6" s="1"/>
  <c r="O168" i="6"/>
  <c r="R168" i="6" s="1"/>
  <c r="O304" i="6"/>
  <c r="R304" i="6" s="1"/>
  <c r="S304" i="6" s="1"/>
  <c r="O535" i="6"/>
  <c r="R535" i="6" s="1"/>
  <c r="S535" i="6" s="1"/>
  <c r="O356" i="6"/>
  <c r="R356" i="6" s="1"/>
  <c r="O225" i="6"/>
  <c r="R225" i="6" s="1"/>
  <c r="S225" i="6" s="1"/>
  <c r="O257" i="6"/>
  <c r="R257" i="6" s="1"/>
  <c r="S257" i="6" s="1"/>
  <c r="O289" i="6"/>
  <c r="R289" i="6" s="1"/>
  <c r="S289" i="6" s="1"/>
  <c r="O321" i="6"/>
  <c r="R321" i="6" s="1"/>
  <c r="O353" i="6"/>
  <c r="R353" i="6" s="1"/>
  <c r="S353" i="6" s="1"/>
  <c r="O385" i="6"/>
  <c r="R385" i="6" s="1"/>
  <c r="S385" i="6" s="1"/>
  <c r="O499" i="6"/>
  <c r="R499" i="6" s="1"/>
  <c r="S499" i="6" s="1"/>
  <c r="O467" i="6"/>
  <c r="R467" i="6" s="1"/>
  <c r="S467" i="6" s="1"/>
  <c r="O713" i="6"/>
  <c r="R713" i="6" s="1"/>
  <c r="O215" i="6"/>
  <c r="R215" i="6" s="1"/>
  <c r="S215" i="6" s="1"/>
  <c r="O259" i="6"/>
  <c r="R259" i="6" s="1"/>
  <c r="S259" i="6" s="1"/>
  <c r="O299" i="6"/>
  <c r="R299" i="6" s="1"/>
  <c r="S299" i="6" s="1"/>
  <c r="O343" i="6"/>
  <c r="R343" i="6" s="1"/>
  <c r="S343" i="6" s="1"/>
  <c r="O387" i="6"/>
  <c r="R387" i="6" s="1"/>
  <c r="S387" i="6" s="1"/>
  <c r="O579" i="6"/>
  <c r="R579" i="6" s="1"/>
  <c r="S579" i="6" s="1"/>
  <c r="O635" i="6"/>
  <c r="R635" i="6" s="1"/>
  <c r="S635" i="6" s="1"/>
  <c r="O238" i="6"/>
  <c r="R238" i="6" s="1"/>
  <c r="S238" i="6" s="1"/>
  <c r="O278" i="6"/>
  <c r="R278" i="6" s="1"/>
  <c r="S278" i="6" s="1"/>
  <c r="O322" i="6"/>
  <c r="R322" i="6" s="1"/>
  <c r="S322" i="6" s="1"/>
  <c r="O366" i="6"/>
  <c r="R366" i="6" s="1"/>
  <c r="S366" i="6" s="1"/>
  <c r="O406" i="6"/>
  <c r="R406" i="6" s="1"/>
  <c r="O503" i="6"/>
  <c r="R503" i="6" s="1"/>
  <c r="S503" i="6" s="1"/>
  <c r="O432" i="6"/>
  <c r="R432" i="6" s="1"/>
  <c r="S432" i="6" s="1"/>
  <c r="O472" i="6"/>
  <c r="R472" i="6" s="1"/>
  <c r="S472" i="6" s="1"/>
  <c r="O516" i="6"/>
  <c r="R516" i="6" s="1"/>
  <c r="S516" i="6" s="1"/>
  <c r="O560" i="6"/>
  <c r="R560" i="6" s="1"/>
  <c r="S560" i="6" s="1"/>
  <c r="O600" i="6"/>
  <c r="R600" i="6" s="1"/>
  <c r="S600" i="6" s="1"/>
  <c r="O673" i="6"/>
  <c r="R673" i="6" s="1"/>
  <c r="S673" i="6" s="1"/>
  <c r="O698" i="6"/>
  <c r="R698" i="6" s="1"/>
  <c r="S698" i="6" s="1"/>
  <c r="O466" i="6"/>
  <c r="R466" i="6" s="1"/>
  <c r="O538" i="6"/>
  <c r="R538" i="6" s="1"/>
  <c r="S538" i="6" s="1"/>
  <c r="O606" i="6"/>
  <c r="R606" i="6" s="1"/>
  <c r="S606" i="6" s="1"/>
  <c r="O413" i="6"/>
  <c r="R413" i="6" s="1"/>
  <c r="S413" i="6" s="1"/>
  <c r="O481" i="6"/>
  <c r="R481" i="6" s="1"/>
  <c r="S481" i="6" s="1"/>
  <c r="O553" i="6"/>
  <c r="R553" i="6" s="1"/>
  <c r="S553" i="6" s="1"/>
  <c r="O617" i="6"/>
  <c r="R617" i="6" s="1"/>
  <c r="S617" i="6" s="1"/>
  <c r="O640" i="6"/>
  <c r="R640" i="6" s="1"/>
  <c r="O712" i="6"/>
  <c r="R712" i="6" s="1"/>
  <c r="O854" i="6"/>
  <c r="R854" i="6" s="1"/>
  <c r="S854" i="6" s="1"/>
  <c r="O703" i="6"/>
  <c r="R703" i="6" s="1"/>
  <c r="O730" i="6"/>
  <c r="R730" i="6" s="1"/>
  <c r="S730" i="6" s="1"/>
  <c r="O886" i="6"/>
  <c r="R886" i="6" s="1"/>
  <c r="O888" i="6"/>
  <c r="R888" i="6" s="1"/>
  <c r="S888" i="6" s="1"/>
  <c r="O813" i="6"/>
  <c r="R813" i="6" s="1"/>
  <c r="S813" i="6" s="1"/>
  <c r="O744" i="6"/>
  <c r="R744" i="6" s="1"/>
  <c r="S744" i="6" s="1"/>
  <c r="O842" i="6"/>
  <c r="R842" i="6" s="1"/>
  <c r="O791" i="6"/>
  <c r="R791" i="6" s="1"/>
  <c r="S791" i="6" s="1"/>
  <c r="O994" i="6"/>
  <c r="R994" i="6" s="1"/>
  <c r="O926" i="6"/>
  <c r="R926" i="6" s="1"/>
  <c r="S926" i="6" s="1"/>
  <c r="O887" i="6"/>
  <c r="R887" i="6" s="1"/>
  <c r="S887" i="6" s="1"/>
  <c r="O937" i="6"/>
  <c r="R937" i="6" s="1"/>
  <c r="S937" i="6" s="1"/>
  <c r="O1049" i="6"/>
  <c r="R1049" i="6" s="1"/>
  <c r="S1049" i="6" s="1"/>
  <c r="O1185" i="6"/>
  <c r="R1185" i="6" s="1"/>
  <c r="S1185" i="6" s="1"/>
  <c r="O1205" i="6"/>
  <c r="R1205" i="6" s="1"/>
  <c r="S1205" i="6" s="1"/>
  <c r="O1155" i="6"/>
  <c r="R1155" i="6" s="1"/>
  <c r="S1155" i="6" s="1"/>
  <c r="O1347" i="6"/>
  <c r="R1347" i="6" s="1"/>
  <c r="O1263" i="6"/>
  <c r="R1263" i="6" s="1"/>
  <c r="S1263" i="6" s="1"/>
  <c r="O1273" i="6"/>
  <c r="R1273" i="6" s="1"/>
  <c r="S1273" i="6" s="1"/>
  <c r="O1459" i="6"/>
  <c r="R1459" i="6" s="1"/>
  <c r="S1459" i="6" s="1"/>
  <c r="O1472" i="6"/>
  <c r="R1472" i="6" s="1"/>
  <c r="O1673" i="6"/>
  <c r="R1673" i="6" s="1"/>
  <c r="S1673" i="6" s="1"/>
  <c r="O1748" i="6"/>
  <c r="R1748" i="6" s="1"/>
  <c r="S1748" i="6" s="1"/>
  <c r="O388" i="6"/>
  <c r="R388" i="6" s="1"/>
  <c r="S388" i="6" s="1"/>
  <c r="O336" i="6"/>
  <c r="R336" i="6" s="1"/>
  <c r="S336" i="6" s="1"/>
  <c r="O368" i="6"/>
  <c r="R368" i="6" s="1"/>
  <c r="S368" i="6" s="1"/>
  <c r="O248" i="6"/>
  <c r="R248" i="6" s="1"/>
  <c r="S248" i="6" s="1"/>
  <c r="O130" i="6"/>
  <c r="R130" i="6" s="1"/>
  <c r="S130" i="6" s="1"/>
  <c r="O184" i="6"/>
  <c r="R184" i="6" s="1"/>
  <c r="S184" i="6" s="1"/>
  <c r="O17" i="6"/>
  <c r="R17" i="6" s="1"/>
  <c r="S17" i="6" s="1"/>
  <c r="O49" i="6"/>
  <c r="R49" i="6" s="1"/>
  <c r="S49" i="6" s="1"/>
  <c r="O81" i="6"/>
  <c r="R81" i="6" s="1"/>
  <c r="S81" i="6" s="1"/>
  <c r="O113" i="6"/>
  <c r="R113" i="6" s="1"/>
  <c r="S113" i="6" s="1"/>
  <c r="O145" i="6"/>
  <c r="R145" i="6" s="1"/>
  <c r="S145" i="6" s="1"/>
  <c r="O176" i="6"/>
  <c r="R176" i="6" s="1"/>
  <c r="S176" i="6" s="1"/>
  <c r="O316" i="6"/>
  <c r="R316" i="6" s="1"/>
  <c r="O300" i="6"/>
  <c r="R300" i="6" s="1"/>
  <c r="S300" i="6" s="1"/>
  <c r="O12" i="6"/>
  <c r="R12" i="6" s="1"/>
  <c r="S12" i="6" s="1"/>
  <c r="O44" i="6"/>
  <c r="R44" i="6" s="1"/>
  <c r="S44" i="6" s="1"/>
  <c r="O76" i="6"/>
  <c r="R76" i="6" s="1"/>
  <c r="S76" i="6" s="1"/>
  <c r="O108" i="6"/>
  <c r="R108" i="6" s="1"/>
  <c r="S108" i="6" s="1"/>
  <c r="O140" i="6"/>
  <c r="R140" i="6" s="1"/>
  <c r="S140" i="6" s="1"/>
  <c r="O172" i="6"/>
  <c r="R172" i="6" s="1"/>
  <c r="S172" i="6" s="1"/>
  <c r="O324" i="6"/>
  <c r="R324" i="6" s="1"/>
  <c r="S324" i="6" s="1"/>
  <c r="O627" i="6"/>
  <c r="R627" i="6" s="1"/>
  <c r="S627" i="6" s="1"/>
  <c r="O595" i="6"/>
  <c r="R595" i="6" s="1"/>
  <c r="S595" i="6" s="1"/>
  <c r="O229" i="6"/>
  <c r="R229" i="6" s="1"/>
  <c r="S229" i="6" s="1"/>
  <c r="O261" i="6"/>
  <c r="R261" i="6" s="1"/>
  <c r="S261" i="6" s="1"/>
  <c r="O293" i="6"/>
  <c r="R293" i="6" s="1"/>
  <c r="S293" i="6" s="1"/>
  <c r="O325" i="6"/>
  <c r="R325" i="6" s="1"/>
  <c r="S325" i="6" s="1"/>
  <c r="O357" i="6"/>
  <c r="R357" i="6" s="1"/>
  <c r="S357" i="6" s="1"/>
  <c r="O389" i="6"/>
  <c r="R389" i="6" s="1"/>
  <c r="S389" i="6" s="1"/>
  <c r="O515" i="6"/>
  <c r="R515" i="6" s="1"/>
  <c r="S515" i="6" s="1"/>
  <c r="O479" i="6"/>
  <c r="R479" i="6" s="1"/>
  <c r="S479" i="6" s="1"/>
  <c r="O175" i="6"/>
  <c r="R175" i="6" s="1"/>
  <c r="O219" i="6"/>
  <c r="R219" i="6" s="1"/>
  <c r="S219" i="6" s="1"/>
  <c r="O263" i="6"/>
  <c r="R263" i="6" s="1"/>
  <c r="S263" i="6" s="1"/>
  <c r="O303" i="6"/>
  <c r="R303" i="6" s="1"/>
  <c r="S303" i="6" s="1"/>
  <c r="O347" i="6"/>
  <c r="R347" i="6" s="1"/>
  <c r="S347" i="6" s="1"/>
  <c r="O391" i="6"/>
  <c r="R391" i="6" s="1"/>
  <c r="S391" i="6" s="1"/>
  <c r="O631" i="6"/>
  <c r="R631" i="6" s="1"/>
  <c r="S631" i="6" s="1"/>
  <c r="O654" i="6"/>
  <c r="R654" i="6" s="1"/>
  <c r="S654" i="6" s="1"/>
  <c r="O242" i="6"/>
  <c r="R242" i="6" s="1"/>
  <c r="S242" i="6" s="1"/>
  <c r="O282" i="6"/>
  <c r="R282" i="6" s="1"/>
  <c r="O326" i="6"/>
  <c r="R326" i="6" s="1"/>
  <c r="O370" i="6"/>
  <c r="R370" i="6" s="1"/>
  <c r="S370" i="6" s="1"/>
  <c r="O411" i="6"/>
  <c r="R411" i="6" s="1"/>
  <c r="S411" i="6" s="1"/>
  <c r="O575" i="6"/>
  <c r="R575" i="6" s="1"/>
  <c r="S575" i="6" s="1"/>
  <c r="O436" i="6"/>
  <c r="R436" i="6" s="1"/>
  <c r="S436" i="6" s="1"/>
  <c r="O476" i="6"/>
  <c r="R476" i="6" s="1"/>
  <c r="O520" i="6"/>
  <c r="R520" i="6" s="1"/>
  <c r="S520" i="6" s="1"/>
  <c r="O564" i="6"/>
  <c r="R564" i="6" s="1"/>
  <c r="S564" i="6" s="1"/>
  <c r="O604" i="6"/>
  <c r="R604" i="6" s="1"/>
  <c r="S604" i="6" s="1"/>
  <c r="O678" i="6"/>
  <c r="R678" i="6" s="1"/>
  <c r="O410" i="6"/>
  <c r="R410" i="6" s="1"/>
  <c r="S410" i="6" s="1"/>
  <c r="O474" i="6"/>
  <c r="R474" i="6" s="1"/>
  <c r="S474" i="6" s="1"/>
  <c r="O542" i="6"/>
  <c r="R542" i="6" s="1"/>
  <c r="O610" i="6"/>
  <c r="R610" i="6" s="1"/>
  <c r="S610" i="6" s="1"/>
  <c r="O417" i="6"/>
  <c r="R417" i="6" s="1"/>
  <c r="S417" i="6" s="1"/>
  <c r="O489" i="6"/>
  <c r="R489" i="6" s="1"/>
  <c r="S489" i="6" s="1"/>
  <c r="O561" i="6"/>
  <c r="R561" i="6" s="1"/>
  <c r="S561" i="6" s="1"/>
  <c r="O625" i="6"/>
  <c r="R625" i="6" s="1"/>
  <c r="S625" i="6" s="1"/>
  <c r="O648" i="6"/>
  <c r="R648" i="6" s="1"/>
  <c r="O716" i="6"/>
  <c r="R716" i="6" s="1"/>
  <c r="S716" i="6" s="1"/>
  <c r="O639" i="6"/>
  <c r="R639" i="6" s="1"/>
  <c r="S639" i="6" s="1"/>
  <c r="O715" i="6"/>
  <c r="R715" i="6" s="1"/>
  <c r="O734" i="6"/>
  <c r="R734" i="6" s="1"/>
  <c r="O914" i="6"/>
  <c r="R914" i="6" s="1"/>
  <c r="S914" i="6" s="1"/>
  <c r="O988" i="6"/>
  <c r="R988" i="6" s="1"/>
  <c r="S988" i="6" s="1"/>
  <c r="O817" i="6"/>
  <c r="R817" i="6" s="1"/>
  <c r="S817" i="6" s="1"/>
  <c r="O752" i="6"/>
  <c r="R752" i="6" s="1"/>
  <c r="S752" i="6" s="1"/>
  <c r="O862" i="6"/>
  <c r="R862" i="6" s="1"/>
  <c r="S862" i="6" s="1"/>
  <c r="O795" i="6"/>
  <c r="R795" i="6" s="1"/>
  <c r="S795" i="6" s="1"/>
  <c r="O1026" i="6"/>
  <c r="R1026" i="6" s="1"/>
  <c r="S1026" i="6" s="1"/>
  <c r="O990" i="6"/>
  <c r="R990" i="6" s="1"/>
  <c r="S990" i="6" s="1"/>
  <c r="O895" i="6"/>
  <c r="R895" i="6" s="1"/>
  <c r="S895" i="6" s="1"/>
  <c r="O949" i="6"/>
  <c r="R949" i="6" s="1"/>
  <c r="S949" i="6" s="1"/>
  <c r="O1065" i="6"/>
  <c r="R1065" i="6" s="1"/>
  <c r="S1065" i="6" s="1"/>
  <c r="O1217" i="6"/>
  <c r="R1217" i="6" s="1"/>
  <c r="S1217" i="6" s="1"/>
  <c r="O927" i="6"/>
  <c r="R927" i="6" s="1"/>
  <c r="S927" i="6" s="1"/>
  <c r="O1237" i="6"/>
  <c r="R1237" i="6" s="1"/>
  <c r="O1243" i="6"/>
  <c r="R1243" i="6" s="1"/>
  <c r="S1243" i="6" s="1"/>
  <c r="O1383" i="6"/>
  <c r="R1383" i="6" s="1"/>
  <c r="S1383" i="6" s="1"/>
  <c r="O1317" i="6"/>
  <c r="R1317" i="6" s="1"/>
  <c r="S1317" i="6" s="1"/>
  <c r="O1402" i="6"/>
  <c r="R1402" i="6" s="1"/>
  <c r="S1402" i="6" s="1"/>
  <c r="O1508" i="6"/>
  <c r="R1508" i="6" s="1"/>
  <c r="S1508" i="6" s="1"/>
  <c r="O1569" i="6"/>
  <c r="R1569" i="6" s="1"/>
  <c r="S1569" i="6" s="1"/>
  <c r="O1782" i="6"/>
  <c r="R1782" i="6" s="1"/>
  <c r="O400" i="6"/>
  <c r="R400" i="6" s="1"/>
  <c r="S400" i="6" s="1"/>
  <c r="O372" i="6"/>
  <c r="R372" i="6" s="1"/>
  <c r="O423" i="6"/>
  <c r="R423" i="6" s="1"/>
  <c r="O280" i="6"/>
  <c r="R280" i="6" s="1"/>
  <c r="S280" i="6" s="1"/>
  <c r="O134" i="6"/>
  <c r="R134" i="6" s="1"/>
  <c r="S134" i="6" s="1"/>
  <c r="O204" i="6"/>
  <c r="R204" i="6" s="1"/>
  <c r="O21" i="6"/>
  <c r="R21" i="6" s="1"/>
  <c r="S21" i="6" s="1"/>
  <c r="O53" i="6"/>
  <c r="R53" i="6" s="1"/>
  <c r="S53" i="6" s="1"/>
  <c r="O85" i="6"/>
  <c r="R85" i="6" s="1"/>
  <c r="S85" i="6" s="1"/>
  <c r="O117" i="6"/>
  <c r="R117" i="6" s="1"/>
  <c r="S117" i="6" s="1"/>
  <c r="O149" i="6"/>
  <c r="R149" i="6" s="1"/>
  <c r="S149" i="6" s="1"/>
  <c r="O181" i="6"/>
  <c r="R181" i="6" s="1"/>
  <c r="S181" i="6" s="1"/>
  <c r="O332" i="6"/>
  <c r="R332" i="6" s="1"/>
  <c r="S332" i="6" s="1"/>
  <c r="O320" i="6"/>
  <c r="R320" i="6" s="1"/>
  <c r="O16" i="6"/>
  <c r="R16" i="6" s="1"/>
  <c r="O48" i="6"/>
  <c r="R48" i="6" s="1"/>
  <c r="S48" i="6" s="1"/>
  <c r="O80" i="6"/>
  <c r="R80" i="6" s="1"/>
  <c r="O112" i="6"/>
  <c r="R112" i="6" s="1"/>
  <c r="S112" i="6" s="1"/>
  <c r="O144" i="6"/>
  <c r="R144" i="6" s="1"/>
  <c r="S144" i="6" s="1"/>
  <c r="O190" i="6"/>
  <c r="R190" i="6" s="1"/>
  <c r="S190" i="6" s="1"/>
  <c r="O328" i="6"/>
  <c r="R328" i="6" s="1"/>
  <c r="S328" i="6" s="1"/>
  <c r="O180" i="6"/>
  <c r="R180" i="6" s="1"/>
  <c r="O201" i="6"/>
  <c r="R201" i="6" s="1"/>
  <c r="S201" i="6" s="1"/>
  <c r="O233" i="6"/>
  <c r="R233" i="6" s="1"/>
  <c r="S233" i="6" s="1"/>
  <c r="O265" i="6"/>
  <c r="R265" i="6" s="1"/>
  <c r="S265" i="6" s="1"/>
  <c r="O297" i="6"/>
  <c r="R297" i="6" s="1"/>
  <c r="S297" i="6" s="1"/>
  <c r="O329" i="6"/>
  <c r="R329" i="6" s="1"/>
  <c r="O361" i="6"/>
  <c r="R361" i="6" s="1"/>
  <c r="S361" i="6" s="1"/>
  <c r="O393" i="6"/>
  <c r="R393" i="6" s="1"/>
  <c r="S393" i="6" s="1"/>
  <c r="O519" i="6"/>
  <c r="R519" i="6" s="1"/>
  <c r="S519" i="6" s="1"/>
  <c r="O495" i="6"/>
  <c r="R495" i="6" s="1"/>
  <c r="S495" i="6" s="1"/>
  <c r="O183" i="6"/>
  <c r="R183" i="6" s="1"/>
  <c r="S183" i="6" s="1"/>
  <c r="O227" i="6"/>
  <c r="R227" i="6" s="1"/>
  <c r="S227" i="6" s="1"/>
  <c r="O267" i="6"/>
  <c r="R267" i="6" s="1"/>
  <c r="S267" i="6" s="1"/>
  <c r="O311" i="6"/>
  <c r="R311" i="6" s="1"/>
  <c r="O355" i="6"/>
  <c r="R355" i="6" s="1"/>
  <c r="S355" i="6" s="1"/>
  <c r="O395" i="6"/>
  <c r="R395" i="6" s="1"/>
  <c r="S395" i="6" s="1"/>
  <c r="O439" i="6"/>
  <c r="R439" i="6" s="1"/>
  <c r="S439" i="6" s="1"/>
  <c r="O206" i="6"/>
  <c r="R206" i="6" s="1"/>
  <c r="O246" i="6"/>
  <c r="R246" i="6" s="1"/>
  <c r="S246" i="6" s="1"/>
  <c r="O290" i="6"/>
  <c r="R290" i="6" s="1"/>
  <c r="S290" i="6" s="1"/>
  <c r="O334" i="6"/>
  <c r="R334" i="6" s="1"/>
  <c r="S334" i="6" s="1"/>
  <c r="O374" i="6"/>
  <c r="R374" i="6" s="1"/>
  <c r="S374" i="6" s="1"/>
  <c r="O523" i="6"/>
  <c r="R523" i="6" s="1"/>
  <c r="S523" i="6" s="1"/>
  <c r="O623" i="6"/>
  <c r="R623" i="6" s="1"/>
  <c r="S623" i="6" s="1"/>
  <c r="O440" i="6"/>
  <c r="R440" i="6" s="1"/>
  <c r="S440" i="6" s="1"/>
  <c r="O484" i="6"/>
  <c r="R484" i="6" s="1"/>
  <c r="S484" i="6" s="1"/>
  <c r="O528" i="6"/>
  <c r="R528" i="6" s="1"/>
  <c r="S528" i="6" s="1"/>
  <c r="O568" i="6"/>
  <c r="R568" i="6" s="1"/>
  <c r="S568" i="6" s="1"/>
  <c r="O612" i="6"/>
  <c r="R612" i="6" s="1"/>
  <c r="O674" i="6"/>
  <c r="R674" i="6" s="1"/>
  <c r="O414" i="6"/>
  <c r="R414" i="6" s="1"/>
  <c r="S414" i="6" s="1"/>
  <c r="O482" i="6"/>
  <c r="R482" i="6" s="1"/>
  <c r="O554" i="6"/>
  <c r="R554" i="6" s="1"/>
  <c r="S554" i="6" s="1"/>
  <c r="O618" i="6"/>
  <c r="R618" i="6" s="1"/>
  <c r="S618" i="6" s="1"/>
  <c r="O433" i="6"/>
  <c r="R433" i="6" s="1"/>
  <c r="S433" i="6" s="1"/>
  <c r="O505" i="6"/>
  <c r="R505" i="6" s="1"/>
  <c r="S505" i="6" s="1"/>
  <c r="O569" i="6"/>
  <c r="R569" i="6" s="1"/>
  <c r="S569" i="6" s="1"/>
  <c r="O637" i="6"/>
  <c r="R637" i="6" s="1"/>
  <c r="S637" i="6" s="1"/>
  <c r="O656" i="6"/>
  <c r="R656" i="6" s="1"/>
  <c r="S656" i="6" s="1"/>
  <c r="O720" i="6"/>
  <c r="R720" i="6" s="1"/>
  <c r="O651" i="6"/>
  <c r="R651" i="6" s="1"/>
  <c r="S651" i="6" s="1"/>
  <c r="O731" i="6"/>
  <c r="R731" i="6" s="1"/>
  <c r="O766" i="6"/>
  <c r="R766" i="6" s="1"/>
  <c r="S766" i="6" s="1"/>
  <c r="O774" i="6"/>
  <c r="R774" i="6" s="1"/>
  <c r="S774" i="6" s="1"/>
  <c r="O880" i="6"/>
  <c r="R880" i="6" s="1"/>
  <c r="S880" i="6" s="1"/>
  <c r="O850" i="6"/>
  <c r="R850" i="6" s="1"/>
  <c r="S850" i="6" s="1"/>
  <c r="O764" i="6"/>
  <c r="R764" i="6" s="1"/>
  <c r="S764" i="6" s="1"/>
  <c r="O922" i="6"/>
  <c r="R922" i="6" s="1"/>
  <c r="S922" i="6" s="1"/>
  <c r="O807" i="6"/>
  <c r="R807" i="6" s="1"/>
  <c r="S807" i="6" s="1"/>
  <c r="O877" i="6"/>
  <c r="R877" i="6" s="1"/>
  <c r="S877" i="6" s="1"/>
  <c r="O970" i="6"/>
  <c r="R970" i="6" s="1"/>
  <c r="O911" i="6"/>
  <c r="R911" i="6" s="1"/>
  <c r="S911" i="6" s="1"/>
  <c r="O965" i="6"/>
  <c r="R965" i="6" s="1"/>
  <c r="S965" i="6" s="1"/>
  <c r="O1085" i="6"/>
  <c r="R1085" i="6" s="1"/>
  <c r="O1040" i="6"/>
  <c r="R1040" i="6" s="1"/>
  <c r="S1040" i="6" s="1"/>
  <c r="O959" i="6"/>
  <c r="R959" i="6" s="1"/>
  <c r="S959" i="6" s="1"/>
  <c r="O1074" i="6"/>
  <c r="R1074" i="6" s="1"/>
  <c r="S1074" i="6" s="1"/>
  <c r="O1248" i="6"/>
  <c r="R1248" i="6" s="1"/>
  <c r="S1248" i="6" s="1"/>
  <c r="O1246" i="6"/>
  <c r="R1246" i="6" s="1"/>
  <c r="S1246" i="6" s="1"/>
  <c r="O1365" i="6"/>
  <c r="R1365" i="6" s="1"/>
  <c r="S1365" i="6" s="1"/>
  <c r="O1535" i="6"/>
  <c r="R1535" i="6" s="1"/>
  <c r="O1552" i="6"/>
  <c r="R1552" i="6" s="1"/>
  <c r="S1552" i="6" s="1"/>
  <c r="O1640" i="6"/>
  <c r="R1640" i="6" s="1"/>
  <c r="S1640" i="6" s="1"/>
  <c r="O1771" i="6"/>
  <c r="R1771" i="6" s="1"/>
  <c r="O177" i="6"/>
  <c r="R177" i="6" s="1"/>
  <c r="S177" i="6" s="1"/>
  <c r="O483" i="6"/>
  <c r="R483" i="6" s="1"/>
  <c r="S483" i="6" s="1"/>
  <c r="O455" i="6"/>
  <c r="R455" i="6" s="1"/>
  <c r="S455" i="6" s="1"/>
  <c r="O364" i="6"/>
  <c r="R364" i="6" s="1"/>
  <c r="O146" i="6"/>
  <c r="R146" i="6" s="1"/>
  <c r="S146" i="6" s="1"/>
  <c r="O312" i="6"/>
  <c r="R312" i="6" s="1"/>
  <c r="O25" i="6"/>
  <c r="R25" i="6" s="1"/>
  <c r="S25" i="6" s="1"/>
  <c r="O57" i="6"/>
  <c r="R57" i="6" s="1"/>
  <c r="S57" i="6" s="1"/>
  <c r="O89" i="6"/>
  <c r="R89" i="6" s="1"/>
  <c r="S89" i="6" s="1"/>
  <c r="O121" i="6"/>
  <c r="R121" i="6" s="1"/>
  <c r="S121" i="6" s="1"/>
  <c r="O153" i="6"/>
  <c r="R153" i="6" s="1"/>
  <c r="O198" i="6"/>
  <c r="R198" i="6" s="1"/>
  <c r="S198" i="6" s="1"/>
  <c r="O571" i="6"/>
  <c r="R571" i="6" s="1"/>
  <c r="S571" i="6" s="1"/>
  <c r="O344" i="6"/>
  <c r="R344" i="6" s="1"/>
  <c r="S344" i="6" s="1"/>
  <c r="O20" i="6"/>
  <c r="R20" i="6" s="1"/>
  <c r="S20" i="6" s="1"/>
  <c r="O52" i="6"/>
  <c r="R52" i="6" s="1"/>
  <c r="S52" i="6" s="1"/>
  <c r="O84" i="6"/>
  <c r="R84" i="6" s="1"/>
  <c r="S84" i="6" s="1"/>
  <c r="O116" i="6"/>
  <c r="R116" i="6" s="1"/>
  <c r="S116" i="6" s="1"/>
  <c r="O148" i="6"/>
  <c r="R148" i="6" s="1"/>
  <c r="S148" i="6" s="1"/>
  <c r="O200" i="6"/>
  <c r="R200" i="6" s="1"/>
  <c r="O340" i="6"/>
  <c r="R340" i="6" s="1"/>
  <c r="S340" i="6" s="1"/>
  <c r="O185" i="6"/>
  <c r="R185" i="6" s="1"/>
  <c r="S185" i="6" s="1"/>
  <c r="O205" i="6"/>
  <c r="R205" i="6" s="1"/>
  <c r="S205" i="6" s="1"/>
  <c r="O237" i="6"/>
  <c r="R237" i="6" s="1"/>
  <c r="S237" i="6" s="1"/>
  <c r="O269" i="6"/>
  <c r="R269" i="6" s="1"/>
  <c r="S269" i="6" s="1"/>
  <c r="O301" i="6"/>
  <c r="R301" i="6" s="1"/>
  <c r="S301" i="6" s="1"/>
  <c r="O333" i="6"/>
  <c r="R333" i="6" s="1"/>
  <c r="S333" i="6" s="1"/>
  <c r="O365" i="6"/>
  <c r="R365" i="6" s="1"/>
  <c r="O397" i="6"/>
  <c r="R397" i="6" s="1"/>
  <c r="S397" i="6" s="1"/>
  <c r="O555" i="6"/>
  <c r="R555" i="6" s="1"/>
  <c r="O547" i="6"/>
  <c r="R547" i="6" s="1"/>
  <c r="S547" i="6" s="1"/>
  <c r="O187" i="6"/>
  <c r="R187" i="6" s="1"/>
  <c r="O231" i="6"/>
  <c r="R231" i="6" s="1"/>
  <c r="S231" i="6" s="1"/>
  <c r="O271" i="6"/>
  <c r="R271" i="6" s="1"/>
  <c r="S271" i="6" s="1"/>
  <c r="O315" i="6"/>
  <c r="R315" i="6" s="1"/>
  <c r="S315" i="6" s="1"/>
  <c r="O359" i="6"/>
  <c r="R359" i="6" s="1"/>
  <c r="O399" i="6"/>
  <c r="R399" i="6" s="1"/>
  <c r="S399" i="6" s="1"/>
  <c r="O463" i="6"/>
  <c r="R463" i="6" s="1"/>
  <c r="S463" i="6" s="1"/>
  <c r="O210" i="6"/>
  <c r="R210" i="6" s="1"/>
  <c r="O250" i="6"/>
  <c r="R250" i="6" s="1"/>
  <c r="S250" i="6" s="1"/>
  <c r="O294" i="6"/>
  <c r="R294" i="6" s="1"/>
  <c r="S294" i="6" s="1"/>
  <c r="O338" i="6"/>
  <c r="R338" i="6" s="1"/>
  <c r="S338" i="6" s="1"/>
  <c r="O378" i="6"/>
  <c r="R378" i="6" s="1"/>
  <c r="S378" i="6" s="1"/>
  <c r="O539" i="6"/>
  <c r="R539" i="6" s="1"/>
  <c r="S539" i="6" s="1"/>
  <c r="O638" i="6"/>
  <c r="R638" i="6" s="1"/>
  <c r="S638" i="6" s="1"/>
  <c r="O444" i="6"/>
  <c r="R444" i="6" s="1"/>
  <c r="S444" i="6" s="1"/>
  <c r="O488" i="6"/>
  <c r="R488" i="6" s="1"/>
  <c r="S488" i="6" s="1"/>
  <c r="O532" i="6"/>
  <c r="R532" i="6" s="1"/>
  <c r="S532" i="6" s="1"/>
  <c r="O572" i="6"/>
  <c r="R572" i="6" s="1"/>
  <c r="S572" i="6" s="1"/>
  <c r="O616" i="6"/>
  <c r="R616" i="6" s="1"/>
  <c r="S616" i="6" s="1"/>
  <c r="O697" i="6"/>
  <c r="R697" i="6" s="1"/>
  <c r="O418" i="6"/>
  <c r="R418" i="6" s="1"/>
  <c r="S418" i="6" s="1"/>
  <c r="O490" i="6"/>
  <c r="R490" i="6" s="1"/>
  <c r="S490" i="6" s="1"/>
  <c r="O562" i="6"/>
  <c r="R562" i="6" s="1"/>
  <c r="S562" i="6" s="1"/>
  <c r="O626" i="6"/>
  <c r="R626" i="6" s="1"/>
  <c r="S626" i="6" s="1"/>
  <c r="O441" i="6"/>
  <c r="R441" i="6" s="1"/>
  <c r="S441" i="6" s="1"/>
  <c r="O509" i="6"/>
  <c r="R509" i="6" s="1"/>
  <c r="S509" i="6" s="1"/>
  <c r="O573" i="6"/>
  <c r="R573" i="6" s="1"/>
  <c r="S573" i="6" s="1"/>
  <c r="O646" i="6"/>
  <c r="R646" i="6" s="1"/>
  <c r="S646" i="6" s="1"/>
  <c r="O664" i="6"/>
  <c r="R664" i="6" s="1"/>
  <c r="S664" i="6" s="1"/>
  <c r="O728" i="6"/>
  <c r="R728" i="6" s="1"/>
  <c r="S728" i="6" s="1"/>
  <c r="O659" i="6"/>
  <c r="R659" i="6" s="1"/>
  <c r="S659" i="6" s="1"/>
  <c r="O735" i="6"/>
  <c r="R735" i="6" s="1"/>
  <c r="S735" i="6" s="1"/>
  <c r="O721" i="6"/>
  <c r="R721" i="6" s="1"/>
  <c r="S721" i="6" s="1"/>
  <c r="O786" i="6"/>
  <c r="R786" i="6" s="1"/>
  <c r="S786" i="6" s="1"/>
  <c r="O902" i="6"/>
  <c r="R902" i="6" s="1"/>
  <c r="S902" i="6" s="1"/>
  <c r="O872" i="6"/>
  <c r="R872" i="6" s="1"/>
  <c r="S872" i="6" s="1"/>
  <c r="O776" i="6"/>
  <c r="R776" i="6" s="1"/>
  <c r="S776" i="6" s="1"/>
  <c r="O972" i="6"/>
  <c r="R972" i="6" s="1"/>
  <c r="S972" i="6" s="1"/>
  <c r="O815" i="6"/>
  <c r="R815" i="6" s="1"/>
  <c r="S815" i="6" s="1"/>
  <c r="O889" i="6"/>
  <c r="R889" i="6" s="1"/>
  <c r="S889" i="6" s="1"/>
  <c r="O986" i="6"/>
  <c r="R986" i="6" s="1"/>
  <c r="S986" i="6" s="1"/>
  <c r="O919" i="6"/>
  <c r="R919" i="6" s="1"/>
  <c r="S919" i="6" s="1"/>
  <c r="O981" i="6"/>
  <c r="R981" i="6" s="1"/>
  <c r="S981" i="6" s="1"/>
  <c r="O1093" i="6"/>
  <c r="R1093" i="6" s="1"/>
  <c r="O1064" i="6"/>
  <c r="R1064" i="6" s="1"/>
  <c r="S1064" i="6" s="1"/>
  <c r="O995" i="6"/>
  <c r="R995" i="6" s="1"/>
  <c r="S995" i="6" s="1"/>
  <c r="O1078" i="6"/>
  <c r="R1078" i="6" s="1"/>
  <c r="S1078" i="6" s="1"/>
  <c r="O1343" i="6"/>
  <c r="R1343" i="6" s="1"/>
  <c r="S1343" i="6" s="1"/>
  <c r="O1286" i="6"/>
  <c r="R1286" i="6" s="1"/>
  <c r="S1286" i="6" s="1"/>
  <c r="O1386" i="6"/>
  <c r="R1386" i="6" s="1"/>
  <c r="O1477" i="6"/>
  <c r="R1477" i="6" s="1"/>
  <c r="S1477" i="6" s="1"/>
  <c r="O1478" i="6"/>
  <c r="R1478" i="6" s="1"/>
  <c r="S1478" i="6" s="1"/>
  <c r="O1671" i="6"/>
  <c r="R1671" i="6" s="1"/>
  <c r="S1671" i="6" s="1"/>
  <c r="O1727" i="6"/>
  <c r="R1727" i="6" s="1"/>
  <c r="S1727" i="6" s="1"/>
  <c r="O192" i="6"/>
  <c r="R192" i="6" s="1"/>
  <c r="O194" i="6"/>
  <c r="R194" i="6" s="1"/>
  <c r="S194" i="6" s="1"/>
  <c r="O138" i="6"/>
  <c r="R138" i="6" s="1"/>
  <c r="S138" i="6" s="1"/>
  <c r="O591" i="6"/>
  <c r="R591" i="6" s="1"/>
  <c r="S591" i="6" s="1"/>
  <c r="O384" i="6"/>
  <c r="R384" i="6" s="1"/>
  <c r="S384" i="6" s="1"/>
  <c r="O154" i="6"/>
  <c r="R154" i="6" s="1"/>
  <c r="O352" i="6"/>
  <c r="R352" i="6" s="1"/>
  <c r="S352" i="6" s="1"/>
  <c r="O29" i="6"/>
  <c r="R29" i="6" s="1"/>
  <c r="S29" i="6" s="1"/>
  <c r="O61" i="6"/>
  <c r="R61" i="6" s="1"/>
  <c r="S61" i="6" s="1"/>
  <c r="O93" i="6"/>
  <c r="R93" i="6" s="1"/>
  <c r="O125" i="6"/>
  <c r="R125" i="6" s="1"/>
  <c r="S125" i="6" s="1"/>
  <c r="O157" i="6"/>
  <c r="R157" i="6" s="1"/>
  <c r="S157" i="6" s="1"/>
  <c r="O212" i="6"/>
  <c r="R212" i="6" s="1"/>
  <c r="S212" i="6" s="1"/>
  <c r="O657" i="6"/>
  <c r="R657" i="6" s="1"/>
  <c r="S657" i="6" s="1"/>
  <c r="O348" i="6"/>
  <c r="R348" i="6" s="1"/>
  <c r="S348" i="6" s="1"/>
  <c r="O24" i="6"/>
  <c r="R24" i="6" s="1"/>
  <c r="S24" i="6" s="1"/>
  <c r="O56" i="6"/>
  <c r="R56" i="6" s="1"/>
  <c r="S56" i="6" s="1"/>
  <c r="O88" i="6"/>
  <c r="R88" i="6" s="1"/>
  <c r="S88" i="6" s="1"/>
  <c r="O120" i="6"/>
  <c r="R120" i="6" s="1"/>
  <c r="S120" i="6" s="1"/>
  <c r="O152" i="6"/>
  <c r="R152" i="6" s="1"/>
  <c r="S152" i="6" s="1"/>
  <c r="O240" i="6"/>
  <c r="R240" i="6" s="1"/>
  <c r="S240" i="6" s="1"/>
  <c r="O360" i="6"/>
  <c r="R360" i="6" s="1"/>
  <c r="S360" i="6" s="1"/>
  <c r="O228" i="6"/>
  <c r="R228" i="6" s="1"/>
  <c r="O209" i="6"/>
  <c r="R209" i="6" s="1"/>
  <c r="S209" i="6" s="1"/>
  <c r="O241" i="6"/>
  <c r="R241" i="6" s="1"/>
  <c r="S241" i="6" s="1"/>
  <c r="O273" i="6"/>
  <c r="R273" i="6" s="1"/>
  <c r="S273" i="6" s="1"/>
  <c r="O305" i="6"/>
  <c r="R305" i="6" s="1"/>
  <c r="S305" i="6" s="1"/>
  <c r="O337" i="6"/>
  <c r="R337" i="6" s="1"/>
  <c r="S337" i="6" s="1"/>
  <c r="O369" i="6"/>
  <c r="R369" i="6" s="1"/>
  <c r="S369" i="6" s="1"/>
  <c r="O401" i="6"/>
  <c r="R401" i="6" s="1"/>
  <c r="O559" i="6"/>
  <c r="R559" i="6" s="1"/>
  <c r="S559" i="6" s="1"/>
  <c r="O551" i="6"/>
  <c r="R551" i="6" s="1"/>
  <c r="S551" i="6" s="1"/>
  <c r="O195" i="6"/>
  <c r="R195" i="6" s="1"/>
  <c r="S195" i="6" s="1"/>
  <c r="O235" i="6"/>
  <c r="R235" i="6" s="1"/>
  <c r="S235" i="6" s="1"/>
  <c r="O279" i="6"/>
  <c r="R279" i="6" s="1"/>
  <c r="O323" i="6"/>
  <c r="R323" i="6" s="1"/>
  <c r="S323" i="6" s="1"/>
  <c r="O363" i="6"/>
  <c r="R363" i="6" s="1"/>
  <c r="S363" i="6" s="1"/>
  <c r="O407" i="6"/>
  <c r="R407" i="6" s="1"/>
  <c r="S407" i="6" s="1"/>
  <c r="O491" i="6"/>
  <c r="R491" i="6" s="1"/>
  <c r="S491" i="6" s="1"/>
  <c r="O214" i="6"/>
  <c r="R214" i="6" s="1"/>
  <c r="O258" i="6"/>
  <c r="R258" i="6" s="1"/>
  <c r="S258" i="6" s="1"/>
  <c r="O302" i="6"/>
  <c r="R302" i="6" s="1"/>
  <c r="S302" i="6" s="1"/>
  <c r="O342" i="6"/>
  <c r="R342" i="6" s="1"/>
  <c r="O386" i="6"/>
  <c r="R386" i="6" s="1"/>
  <c r="S386" i="6" s="1"/>
  <c r="O603" i="6"/>
  <c r="R603" i="6" s="1"/>
  <c r="S603" i="6" s="1"/>
  <c r="O706" i="6"/>
  <c r="R706" i="6" s="1"/>
  <c r="S706" i="6" s="1"/>
  <c r="O452" i="6"/>
  <c r="R452" i="6" s="1"/>
  <c r="S452" i="6" s="1"/>
  <c r="O496" i="6"/>
  <c r="R496" i="6" s="1"/>
  <c r="S496" i="6" s="1"/>
  <c r="O536" i="6"/>
  <c r="R536" i="6" s="1"/>
  <c r="S536" i="6" s="1"/>
  <c r="O580" i="6"/>
  <c r="R580" i="6" s="1"/>
  <c r="S580" i="6" s="1"/>
  <c r="O624" i="6"/>
  <c r="R624" i="6" s="1"/>
  <c r="S624" i="6" s="1"/>
  <c r="O701" i="6"/>
  <c r="R701" i="6" s="1"/>
  <c r="O434" i="6"/>
  <c r="R434" i="6" s="1"/>
  <c r="S434" i="6" s="1"/>
  <c r="O506" i="6"/>
  <c r="R506" i="6" s="1"/>
  <c r="S506" i="6" s="1"/>
  <c r="O570" i="6"/>
  <c r="R570" i="6" s="1"/>
  <c r="S570" i="6" s="1"/>
  <c r="O650" i="6"/>
  <c r="R650" i="6" s="1"/>
  <c r="S650" i="6" s="1"/>
  <c r="O449" i="6"/>
  <c r="R449" i="6" s="1"/>
  <c r="S449" i="6" s="1"/>
  <c r="O513" i="6"/>
  <c r="R513" i="6" s="1"/>
  <c r="S513" i="6" s="1"/>
  <c r="O585" i="6"/>
  <c r="R585" i="6" s="1"/>
  <c r="S585" i="6" s="1"/>
  <c r="O709" i="6"/>
  <c r="R709" i="6" s="1"/>
  <c r="O672" i="6"/>
  <c r="R672" i="6" s="1"/>
  <c r="S672" i="6" s="1"/>
  <c r="O750" i="6"/>
  <c r="R750" i="6" s="1"/>
  <c r="S750" i="6" s="1"/>
  <c r="O671" i="6"/>
  <c r="R671" i="6" s="1"/>
  <c r="S671" i="6" s="1"/>
  <c r="O757" i="6"/>
  <c r="R757" i="6" s="1"/>
  <c r="S757" i="6" s="1"/>
  <c r="O733" i="6"/>
  <c r="R733" i="6" s="1"/>
  <c r="S733" i="6" s="1"/>
  <c r="O802" i="6"/>
  <c r="R802" i="6" s="1"/>
  <c r="S802" i="6" s="1"/>
  <c r="O980" i="6"/>
  <c r="R980" i="6" s="1"/>
  <c r="S980" i="6" s="1"/>
  <c r="O996" i="6"/>
  <c r="R996" i="6" s="1"/>
  <c r="S996" i="6" s="1"/>
  <c r="O792" i="6"/>
  <c r="R792" i="6" s="1"/>
  <c r="S792" i="6" s="1"/>
  <c r="O884" i="6"/>
  <c r="R884" i="6" s="1"/>
  <c r="S884" i="6" s="1"/>
  <c r="O844" i="6"/>
  <c r="R844" i="6" s="1"/>
  <c r="S844" i="6" s="1"/>
  <c r="O905" i="6"/>
  <c r="R905" i="6" s="1"/>
  <c r="S905" i="6" s="1"/>
  <c r="O823" i="6"/>
  <c r="R823" i="6" s="1"/>
  <c r="S823" i="6" s="1"/>
  <c r="O968" i="6"/>
  <c r="R968" i="6" s="1"/>
  <c r="S968" i="6" s="1"/>
  <c r="O1001" i="6"/>
  <c r="R1001" i="6" s="1"/>
  <c r="S1001" i="6" s="1"/>
  <c r="O1109" i="6"/>
  <c r="R1109" i="6" s="1"/>
  <c r="O1084" i="6"/>
  <c r="R1084" i="6" s="1"/>
  <c r="S1084" i="6" s="1"/>
  <c r="O1043" i="6"/>
  <c r="R1043" i="6" s="1"/>
  <c r="S1043" i="6" s="1"/>
  <c r="O1118" i="6"/>
  <c r="R1118" i="6" s="1"/>
  <c r="S1118" i="6" s="1"/>
  <c r="O1180" i="6"/>
  <c r="R1180" i="6" s="1"/>
  <c r="S1180" i="6" s="1"/>
  <c r="O1350" i="6"/>
  <c r="R1350" i="6" s="1"/>
  <c r="S1350" i="6" s="1"/>
  <c r="O1465" i="6"/>
  <c r="R1465" i="6" s="1"/>
  <c r="O1424" i="6"/>
  <c r="R1424" i="6" s="1"/>
  <c r="S1424" i="6" s="1"/>
  <c r="O1534" i="6"/>
  <c r="R1534" i="6" s="1"/>
  <c r="O1607" i="6"/>
  <c r="R1607" i="6" s="1"/>
  <c r="S1607" i="6" s="1"/>
  <c r="O308" i="6"/>
  <c r="R308" i="6" s="1"/>
  <c r="S308" i="6" s="1"/>
  <c r="O264" i="6"/>
  <c r="R264" i="6" s="1"/>
  <c r="S264" i="6" s="1"/>
  <c r="O170" i="6"/>
  <c r="R170" i="6" s="1"/>
  <c r="S170" i="6" s="1"/>
  <c r="O208" i="6"/>
  <c r="R208" i="6" s="1"/>
  <c r="S208" i="6" s="1"/>
  <c r="O122" i="6"/>
  <c r="R122" i="6" s="1"/>
  <c r="S122" i="6" s="1"/>
  <c r="O166" i="6"/>
  <c r="R166" i="6" s="1"/>
  <c r="S166" i="6" s="1"/>
  <c r="O9" i="6"/>
  <c r="R9" i="6" s="1"/>
  <c r="S9" i="6" s="1"/>
  <c r="O41" i="6"/>
  <c r="R41" i="6" s="1"/>
  <c r="S41" i="6" s="1"/>
  <c r="O73" i="6"/>
  <c r="R73" i="6" s="1"/>
  <c r="S73" i="6" s="1"/>
  <c r="O105" i="6"/>
  <c r="R105" i="6" s="1"/>
  <c r="S105" i="6" s="1"/>
  <c r="O137" i="6"/>
  <c r="R137" i="6" s="1"/>
  <c r="S137" i="6" s="1"/>
  <c r="O169" i="6"/>
  <c r="R169" i="6" s="1"/>
  <c r="S169" i="6" s="1"/>
  <c r="O268" i="6"/>
  <c r="R268" i="6" s="1"/>
  <c r="O193" i="6"/>
  <c r="R193" i="6" s="1"/>
  <c r="S193" i="6" s="1"/>
  <c r="O4" i="6"/>
  <c r="R4" i="6" s="1"/>
  <c r="S4" i="6" s="1"/>
  <c r="O36" i="6"/>
  <c r="R36" i="6" s="1"/>
  <c r="S36" i="6" s="1"/>
  <c r="O68" i="6"/>
  <c r="R68" i="6" s="1"/>
  <c r="S68" i="6" s="1"/>
  <c r="O100" i="6"/>
  <c r="R100" i="6" s="1"/>
  <c r="S100" i="6" s="1"/>
  <c r="O132" i="6"/>
  <c r="R132" i="6" s="1"/>
  <c r="S132" i="6" s="1"/>
  <c r="O164" i="6"/>
  <c r="R164" i="6" s="1"/>
  <c r="S164" i="6" s="1"/>
  <c r="O284" i="6"/>
  <c r="R284" i="6" s="1"/>
  <c r="S284" i="6" s="1"/>
  <c r="O419" i="6"/>
  <c r="R419" i="6" s="1"/>
  <c r="S419" i="6" s="1"/>
  <c r="O288" i="6"/>
  <c r="R288" i="6" s="1"/>
  <c r="S288" i="6" s="1"/>
  <c r="O221" i="6"/>
  <c r="R221" i="6" s="1"/>
  <c r="O253" i="6"/>
  <c r="R253" i="6" s="1"/>
  <c r="O285" i="6"/>
  <c r="R285" i="6" s="1"/>
  <c r="S285" i="6" s="1"/>
  <c r="O317" i="6"/>
  <c r="R317" i="6" s="1"/>
  <c r="S317" i="6" s="1"/>
  <c r="O349" i="6"/>
  <c r="R349" i="6" s="1"/>
  <c r="S349" i="6" s="1"/>
  <c r="O381" i="6"/>
  <c r="R381" i="6" s="1"/>
  <c r="S381" i="6" s="1"/>
  <c r="O487" i="6"/>
  <c r="R487" i="6" s="1"/>
  <c r="S487" i="6" s="1"/>
  <c r="O427" i="6"/>
  <c r="R427" i="6" s="1"/>
  <c r="O669" i="6"/>
  <c r="R669" i="6" s="1"/>
  <c r="S669" i="6" s="1"/>
  <c r="O207" i="6"/>
  <c r="R207" i="6" s="1"/>
  <c r="O251" i="6"/>
  <c r="R251" i="6" s="1"/>
  <c r="S251" i="6" s="1"/>
  <c r="O295" i="6"/>
  <c r="R295" i="6" s="1"/>
  <c r="O335" i="6"/>
  <c r="R335" i="6" s="1"/>
  <c r="S335" i="6" s="1"/>
  <c r="O379" i="6"/>
  <c r="R379" i="6" s="1"/>
  <c r="S379" i="6" s="1"/>
  <c r="O531" i="6"/>
  <c r="R531" i="6" s="1"/>
  <c r="S531" i="6" s="1"/>
  <c r="O567" i="6"/>
  <c r="R567" i="6" s="1"/>
  <c r="S567" i="6" s="1"/>
  <c r="O230" i="6"/>
  <c r="R230" i="6" s="1"/>
  <c r="S230" i="6" s="1"/>
  <c r="O274" i="6"/>
  <c r="R274" i="6" s="1"/>
  <c r="S274" i="6" s="1"/>
  <c r="O314" i="6"/>
  <c r="R314" i="6" s="1"/>
  <c r="S314" i="6" s="1"/>
  <c r="O358" i="6"/>
  <c r="R358" i="6" s="1"/>
  <c r="S358" i="6" s="1"/>
  <c r="O402" i="6"/>
  <c r="R402" i="6" s="1"/>
  <c r="S402" i="6" s="1"/>
  <c r="O447" i="6"/>
  <c r="R447" i="6" s="1"/>
  <c r="S447" i="6" s="1"/>
  <c r="O424" i="6"/>
  <c r="R424" i="6" s="1"/>
  <c r="S424" i="6" s="1"/>
  <c r="O468" i="6"/>
  <c r="R468" i="6" s="1"/>
  <c r="O508" i="6"/>
  <c r="R508" i="6" s="1"/>
  <c r="S508" i="6" s="1"/>
  <c r="O552" i="6"/>
  <c r="R552" i="6" s="1"/>
  <c r="S552" i="6" s="1"/>
  <c r="O596" i="6"/>
  <c r="R596" i="6" s="1"/>
  <c r="S596" i="6" s="1"/>
  <c r="O636" i="6"/>
  <c r="R636" i="6" s="1"/>
  <c r="O645" i="6"/>
  <c r="R645" i="6" s="1"/>
  <c r="O458" i="6"/>
  <c r="R458" i="6" s="1"/>
  <c r="O522" i="6"/>
  <c r="R522" i="6" s="1"/>
  <c r="O594" i="6"/>
  <c r="R594" i="6" s="1"/>
  <c r="S594" i="6" s="1"/>
  <c r="O689" i="6"/>
  <c r="R689" i="6" s="1"/>
  <c r="S689" i="6" s="1"/>
  <c r="O473" i="6"/>
  <c r="R473" i="6" s="1"/>
  <c r="S473" i="6" s="1"/>
  <c r="O541" i="6"/>
  <c r="R541" i="6" s="1"/>
  <c r="S541" i="6" s="1"/>
  <c r="O609" i="6"/>
  <c r="R609" i="6" s="1"/>
  <c r="S609" i="6" s="1"/>
  <c r="O686" i="6"/>
  <c r="R686" i="6" s="1"/>
  <c r="O696" i="6"/>
  <c r="R696" i="6" s="1"/>
  <c r="S696" i="6" s="1"/>
  <c r="O761" i="6"/>
  <c r="R761" i="6" s="1"/>
  <c r="S761" i="6" s="1"/>
  <c r="O691" i="6"/>
  <c r="R691" i="6" s="1"/>
  <c r="S691" i="6" s="1"/>
  <c r="O714" i="6"/>
  <c r="R714" i="6" s="1"/>
  <c r="O866" i="6"/>
  <c r="R866" i="6" s="1"/>
  <c r="S866" i="6" s="1"/>
  <c r="O836" i="6"/>
  <c r="R836" i="6" s="1"/>
  <c r="O797" i="6"/>
  <c r="R797" i="6" s="1"/>
  <c r="S797" i="6" s="1"/>
  <c r="O1020" i="6"/>
  <c r="R1020" i="6" s="1"/>
  <c r="S1020" i="6" s="1"/>
  <c r="O816" i="6"/>
  <c r="R816" i="6" s="1"/>
  <c r="S816" i="6" s="1"/>
  <c r="O775" i="6"/>
  <c r="R775" i="6" s="1"/>
  <c r="S775" i="6" s="1"/>
  <c r="O946" i="6"/>
  <c r="R946" i="6" s="1"/>
  <c r="S946" i="6" s="1"/>
  <c r="O976" i="6"/>
  <c r="R976" i="6" s="1"/>
  <c r="S976" i="6" s="1"/>
  <c r="O867" i="6"/>
  <c r="R867" i="6" s="1"/>
  <c r="S867" i="6" s="1"/>
  <c r="O1030" i="6"/>
  <c r="R1030" i="6" s="1"/>
  <c r="S1030" i="6" s="1"/>
  <c r="O1033" i="6"/>
  <c r="R1033" i="6" s="1"/>
  <c r="S1033" i="6" s="1"/>
  <c r="O1149" i="6"/>
  <c r="R1149" i="6" s="1"/>
  <c r="S1149" i="6" s="1"/>
  <c r="O1148" i="6"/>
  <c r="R1148" i="6" s="1"/>
  <c r="O1119" i="6"/>
  <c r="R1119" i="6" s="1"/>
  <c r="O1210" i="6"/>
  <c r="R1210" i="6" s="1"/>
  <c r="S1210" i="6" s="1"/>
  <c r="O1375" i="6"/>
  <c r="R1375" i="6" s="1"/>
  <c r="S1375" i="6" s="1"/>
  <c r="O1527" i="6"/>
  <c r="R1527" i="6" s="1"/>
  <c r="S1527" i="6" s="1"/>
  <c r="O1356" i="6"/>
  <c r="R1356" i="6" s="1"/>
  <c r="S1356" i="6" s="1"/>
  <c r="O1517" i="6"/>
  <c r="R1517" i="6" s="1"/>
  <c r="S1517" i="6" s="1"/>
  <c r="O1629" i="6"/>
  <c r="R1629" i="6" s="1"/>
  <c r="S1629" i="6" s="1"/>
  <c r="O1697" i="6"/>
  <c r="R1697" i="6" s="1"/>
  <c r="O1741" i="6"/>
  <c r="R1741" i="6" s="1"/>
  <c r="S1741" i="6" s="1"/>
  <c r="O607" i="6"/>
  <c r="R607" i="6" s="1"/>
  <c r="O191" i="6"/>
  <c r="R191" i="6" s="1"/>
  <c r="S191" i="6" s="1"/>
  <c r="O223" i="6"/>
  <c r="R223" i="6" s="1"/>
  <c r="S223" i="6" s="1"/>
  <c r="O255" i="6"/>
  <c r="R255" i="6" s="1"/>
  <c r="S255" i="6" s="1"/>
  <c r="O287" i="6"/>
  <c r="R287" i="6" s="1"/>
  <c r="S287" i="6" s="1"/>
  <c r="O319" i="6"/>
  <c r="R319" i="6" s="1"/>
  <c r="S319" i="6" s="1"/>
  <c r="O351" i="6"/>
  <c r="R351" i="6" s="1"/>
  <c r="S351" i="6" s="1"/>
  <c r="O383" i="6"/>
  <c r="R383" i="6" s="1"/>
  <c r="S383" i="6" s="1"/>
  <c r="O451" i="6"/>
  <c r="R451" i="6" s="1"/>
  <c r="S451" i="6" s="1"/>
  <c r="O475" i="6"/>
  <c r="R475" i="6" s="1"/>
  <c r="S475" i="6" s="1"/>
  <c r="O202" i="6"/>
  <c r="R202" i="6" s="1"/>
  <c r="S202" i="6" s="1"/>
  <c r="O234" i="6"/>
  <c r="R234" i="6" s="1"/>
  <c r="S234" i="6" s="1"/>
  <c r="O266" i="6"/>
  <c r="R266" i="6" s="1"/>
  <c r="S266" i="6" s="1"/>
  <c r="O298" i="6"/>
  <c r="R298" i="6" s="1"/>
  <c r="S298" i="6" s="1"/>
  <c r="O330" i="6"/>
  <c r="R330" i="6" s="1"/>
  <c r="S330" i="6" s="1"/>
  <c r="O362" i="6"/>
  <c r="R362" i="6" s="1"/>
  <c r="S362" i="6" s="1"/>
  <c r="O394" i="6"/>
  <c r="R394" i="6" s="1"/>
  <c r="O583" i="6"/>
  <c r="R583" i="6" s="1"/>
  <c r="S583" i="6" s="1"/>
  <c r="O587" i="6"/>
  <c r="R587" i="6" s="1"/>
  <c r="S587" i="6" s="1"/>
  <c r="O428" i="6"/>
  <c r="R428" i="6" s="1"/>
  <c r="S428" i="6" s="1"/>
  <c r="O460" i="6"/>
  <c r="R460" i="6" s="1"/>
  <c r="S460" i="6" s="1"/>
  <c r="O492" i="6"/>
  <c r="R492" i="6" s="1"/>
  <c r="S492" i="6" s="1"/>
  <c r="O524" i="6"/>
  <c r="R524" i="6" s="1"/>
  <c r="S524" i="6" s="1"/>
  <c r="O556" i="6"/>
  <c r="R556" i="6" s="1"/>
  <c r="S556" i="6" s="1"/>
  <c r="O588" i="6"/>
  <c r="R588" i="6" s="1"/>
  <c r="O620" i="6"/>
  <c r="R620" i="6" s="1"/>
  <c r="S620" i="6" s="1"/>
  <c r="O649" i="6"/>
  <c r="R649" i="6" s="1"/>
  <c r="S649" i="6" s="1"/>
  <c r="O670" i="6"/>
  <c r="R670" i="6" s="1"/>
  <c r="S670" i="6" s="1"/>
  <c r="O446" i="6"/>
  <c r="R446" i="6" s="1"/>
  <c r="S446" i="6" s="1"/>
  <c r="O498" i="6"/>
  <c r="R498" i="6" s="1"/>
  <c r="S498" i="6" s="1"/>
  <c r="O546" i="6"/>
  <c r="R546" i="6" s="1"/>
  <c r="S546" i="6" s="1"/>
  <c r="O602" i="6"/>
  <c r="R602" i="6" s="1"/>
  <c r="S602" i="6" s="1"/>
  <c r="O694" i="6"/>
  <c r="R694" i="6" s="1"/>
  <c r="S694" i="6" s="1"/>
  <c r="O445" i="6"/>
  <c r="R445" i="6" s="1"/>
  <c r="S445" i="6" s="1"/>
  <c r="O497" i="6"/>
  <c r="R497" i="6" s="1"/>
  <c r="S497" i="6" s="1"/>
  <c r="O545" i="6"/>
  <c r="R545" i="6" s="1"/>
  <c r="S545" i="6" s="1"/>
  <c r="O601" i="6"/>
  <c r="R601" i="6" s="1"/>
  <c r="S601" i="6" s="1"/>
  <c r="O685" i="6"/>
  <c r="R685" i="6" s="1"/>
  <c r="S685" i="6" s="1"/>
  <c r="O652" i="6"/>
  <c r="R652" i="6" s="1"/>
  <c r="S652" i="6" s="1"/>
  <c r="O704" i="6"/>
  <c r="R704" i="6" s="1"/>
  <c r="S704" i="6" s="1"/>
  <c r="O765" i="6"/>
  <c r="R765" i="6" s="1"/>
  <c r="S765" i="6" s="1"/>
  <c r="O667" i="6"/>
  <c r="R667" i="6" s="1"/>
  <c r="S667" i="6" s="1"/>
  <c r="O723" i="6"/>
  <c r="R723" i="6" s="1"/>
  <c r="S723" i="6" s="1"/>
  <c r="O722" i="6"/>
  <c r="R722" i="6" s="1"/>
  <c r="S722" i="6" s="1"/>
  <c r="O846" i="6"/>
  <c r="R846" i="6" s="1"/>
  <c r="S846" i="6" s="1"/>
  <c r="O794" i="6"/>
  <c r="R794" i="6" s="1"/>
  <c r="S794" i="6" s="1"/>
  <c r="O1028" i="6"/>
  <c r="R1028" i="6" s="1"/>
  <c r="O805" i="6"/>
  <c r="R805" i="6" s="1"/>
  <c r="O906" i="6"/>
  <c r="R906" i="6" s="1"/>
  <c r="S906" i="6" s="1"/>
  <c r="O784" i="6"/>
  <c r="R784" i="6" s="1"/>
  <c r="S784" i="6" s="1"/>
  <c r="O874" i="6"/>
  <c r="R874" i="6" s="1"/>
  <c r="O783" i="6"/>
  <c r="R783" i="6" s="1"/>
  <c r="S783" i="6" s="1"/>
  <c r="O948" i="6"/>
  <c r="R948" i="6" s="1"/>
  <c r="S948" i="6" s="1"/>
  <c r="O897" i="6"/>
  <c r="R897" i="6" s="1"/>
  <c r="S897" i="6" s="1"/>
  <c r="O1022" i="6"/>
  <c r="R1022" i="6" s="1"/>
  <c r="S1022" i="6" s="1"/>
  <c r="O879" i="6"/>
  <c r="R879" i="6" s="1"/>
  <c r="S879" i="6" s="1"/>
  <c r="O966" i="6"/>
  <c r="R966" i="6" s="1"/>
  <c r="S966" i="6" s="1"/>
  <c r="O989" i="6"/>
  <c r="R989" i="6" s="1"/>
  <c r="S989" i="6" s="1"/>
  <c r="O1077" i="6"/>
  <c r="R1077" i="6" s="1"/>
  <c r="S1077" i="6" s="1"/>
  <c r="O1173" i="6"/>
  <c r="R1173" i="6" s="1"/>
  <c r="S1173" i="6" s="1"/>
  <c r="O1128" i="6"/>
  <c r="R1128" i="6" s="1"/>
  <c r="S1128" i="6" s="1"/>
  <c r="O1027" i="6"/>
  <c r="R1027" i="6" s="1"/>
  <c r="S1027" i="6" s="1"/>
  <c r="O1038" i="6"/>
  <c r="R1038" i="6" s="1"/>
  <c r="S1038" i="6" s="1"/>
  <c r="O1234" i="6"/>
  <c r="R1234" i="6" s="1"/>
  <c r="S1234" i="6" s="1"/>
  <c r="O1292" i="6"/>
  <c r="R1292" i="6" s="1"/>
  <c r="O1314" i="6"/>
  <c r="R1314" i="6" s="1"/>
  <c r="S1314" i="6" s="1"/>
  <c r="O1337" i="6"/>
  <c r="R1337" i="6" s="1"/>
  <c r="S1337" i="6" s="1"/>
  <c r="O1433" i="6"/>
  <c r="R1433" i="6" s="1"/>
  <c r="S1433" i="6" s="1"/>
  <c r="O1473" i="6"/>
  <c r="R1473" i="6" s="1"/>
  <c r="S1473" i="6" s="1"/>
  <c r="O1506" i="6"/>
  <c r="R1506" i="6" s="1"/>
  <c r="O1590" i="6"/>
  <c r="R1590" i="6" s="1"/>
  <c r="S1590" i="6" s="1"/>
  <c r="O1672" i="6"/>
  <c r="R1672" i="6" s="1"/>
  <c r="S1672" i="6" s="1"/>
  <c r="O1754" i="6"/>
  <c r="R1754" i="6" s="1"/>
  <c r="O1764" i="6"/>
  <c r="R1764" i="6" s="1"/>
  <c r="O1745" i="6"/>
  <c r="R1745" i="6" s="1"/>
  <c r="S1745" i="6" s="1"/>
  <c r="O179" i="6"/>
  <c r="R179" i="6" s="1"/>
  <c r="S179" i="6" s="1"/>
  <c r="O211" i="6"/>
  <c r="R211" i="6" s="1"/>
  <c r="O243" i="6"/>
  <c r="R243" i="6" s="1"/>
  <c r="S243" i="6" s="1"/>
  <c r="O275" i="6"/>
  <c r="R275" i="6" s="1"/>
  <c r="S275" i="6" s="1"/>
  <c r="O307" i="6"/>
  <c r="R307" i="6" s="1"/>
  <c r="S307" i="6" s="1"/>
  <c r="O339" i="6"/>
  <c r="R339" i="6" s="1"/>
  <c r="S339" i="6" s="1"/>
  <c r="O371" i="6"/>
  <c r="R371" i="6" s="1"/>
  <c r="S371" i="6" s="1"/>
  <c r="O403" i="6"/>
  <c r="R403" i="6" s="1"/>
  <c r="S403" i="6" s="1"/>
  <c r="O435" i="6"/>
  <c r="R435" i="6" s="1"/>
  <c r="S435" i="6" s="1"/>
  <c r="O619" i="6"/>
  <c r="R619" i="6" s="1"/>
  <c r="O222" i="6"/>
  <c r="R222" i="6" s="1"/>
  <c r="S222" i="6" s="1"/>
  <c r="O254" i="6"/>
  <c r="R254" i="6" s="1"/>
  <c r="O286" i="6"/>
  <c r="R286" i="6" s="1"/>
  <c r="S286" i="6" s="1"/>
  <c r="O318" i="6"/>
  <c r="R318" i="6" s="1"/>
  <c r="O350" i="6"/>
  <c r="R350" i="6" s="1"/>
  <c r="S350" i="6" s="1"/>
  <c r="O382" i="6"/>
  <c r="R382" i="6" s="1"/>
  <c r="S382" i="6" s="1"/>
  <c r="O471" i="6"/>
  <c r="R471" i="6" s="1"/>
  <c r="S471" i="6" s="1"/>
  <c r="O459" i="6"/>
  <c r="R459" i="6" s="1"/>
  <c r="S459" i="6" s="1"/>
  <c r="O416" i="6"/>
  <c r="R416" i="6" s="1"/>
  <c r="S416" i="6" s="1"/>
  <c r="O448" i="6"/>
  <c r="R448" i="6" s="1"/>
  <c r="S448" i="6" s="1"/>
  <c r="O480" i="6"/>
  <c r="R480" i="6" s="1"/>
  <c r="S480" i="6" s="1"/>
  <c r="O512" i="6"/>
  <c r="R512" i="6" s="1"/>
  <c r="S512" i="6" s="1"/>
  <c r="O544" i="6"/>
  <c r="R544" i="6" s="1"/>
  <c r="S544" i="6" s="1"/>
  <c r="O576" i="6"/>
  <c r="R576" i="6" s="1"/>
  <c r="S576" i="6" s="1"/>
  <c r="O608" i="6"/>
  <c r="R608" i="6" s="1"/>
  <c r="O642" i="6"/>
  <c r="R642" i="6" s="1"/>
  <c r="O737" i="6"/>
  <c r="R737" i="6" s="1"/>
  <c r="O426" i="6"/>
  <c r="R426" i="6" s="1"/>
  <c r="O478" i="6"/>
  <c r="R478" i="6" s="1"/>
  <c r="S478" i="6" s="1"/>
  <c r="O530" i="6"/>
  <c r="R530" i="6" s="1"/>
  <c r="S530" i="6" s="1"/>
  <c r="O578" i="6"/>
  <c r="R578" i="6" s="1"/>
  <c r="S578" i="6" s="1"/>
  <c r="O634" i="6"/>
  <c r="R634" i="6" s="1"/>
  <c r="S634" i="6" s="1"/>
  <c r="O425" i="6"/>
  <c r="R425" i="6" s="1"/>
  <c r="O477" i="6"/>
  <c r="R477" i="6" s="1"/>
  <c r="S477" i="6" s="1"/>
  <c r="O529" i="6"/>
  <c r="R529" i="6" s="1"/>
  <c r="S529" i="6" s="1"/>
  <c r="O577" i="6"/>
  <c r="R577" i="6" s="1"/>
  <c r="S577" i="6" s="1"/>
  <c r="O633" i="6"/>
  <c r="R633" i="6" s="1"/>
  <c r="S633" i="6" s="1"/>
  <c r="O754" i="6"/>
  <c r="R754" i="6" s="1"/>
  <c r="S754" i="6" s="1"/>
  <c r="O684" i="6"/>
  <c r="R684" i="6" s="1"/>
  <c r="O741" i="6"/>
  <c r="R741" i="6" s="1"/>
  <c r="S741" i="6" s="1"/>
  <c r="O643" i="6"/>
  <c r="R643" i="6" s="1"/>
  <c r="S643" i="6" s="1"/>
  <c r="O699" i="6"/>
  <c r="R699" i="6" s="1"/>
  <c r="S699" i="6" s="1"/>
  <c r="O753" i="6"/>
  <c r="R753" i="6" s="1"/>
  <c r="S753" i="6" s="1"/>
  <c r="O729" i="6"/>
  <c r="R729" i="6" s="1"/>
  <c r="S729" i="6" s="1"/>
  <c r="O770" i="6"/>
  <c r="R770" i="6" s="1"/>
  <c r="S770" i="6" s="1"/>
  <c r="O858" i="6"/>
  <c r="R858" i="6" s="1"/>
  <c r="S858" i="6" s="1"/>
  <c r="O781" i="6"/>
  <c r="R781" i="6" s="1"/>
  <c r="S781" i="6" s="1"/>
  <c r="O896" i="6"/>
  <c r="R896" i="6" s="1"/>
  <c r="S896" i="6" s="1"/>
  <c r="O760" i="6"/>
  <c r="R760" i="6" s="1"/>
  <c r="S760" i="6" s="1"/>
  <c r="O825" i="6"/>
  <c r="R825" i="6" s="1"/>
  <c r="S825" i="6" s="1"/>
  <c r="O964" i="6"/>
  <c r="R964" i="6" s="1"/>
  <c r="S964" i="6" s="1"/>
  <c r="O834" i="6"/>
  <c r="R834" i="6" s="1"/>
  <c r="S834" i="6" s="1"/>
  <c r="O873" i="6"/>
  <c r="R873" i="6" s="1"/>
  <c r="S873" i="6" s="1"/>
  <c r="O1008" i="6"/>
  <c r="R1008" i="6" s="1"/>
  <c r="O847" i="6"/>
  <c r="R847" i="6" s="1"/>
  <c r="S847" i="6" s="1"/>
  <c r="O952" i="6"/>
  <c r="R952" i="6" s="1"/>
  <c r="O957" i="6"/>
  <c r="R957" i="6" s="1"/>
  <c r="S957" i="6" s="1"/>
  <c r="O1045" i="6"/>
  <c r="R1045" i="6" s="1"/>
  <c r="S1045" i="6" s="1"/>
  <c r="O1129" i="6"/>
  <c r="R1129" i="6" s="1"/>
  <c r="S1129" i="6" s="1"/>
  <c r="O1072" i="6"/>
  <c r="R1072" i="6" s="1"/>
  <c r="O955" i="6"/>
  <c r="R955" i="6" s="1"/>
  <c r="S955" i="6" s="1"/>
  <c r="O1139" i="6"/>
  <c r="R1139" i="6" s="1"/>
  <c r="O1197" i="6"/>
  <c r="R1197" i="6" s="1"/>
  <c r="S1197" i="6" s="1"/>
  <c r="O1450" i="6"/>
  <c r="R1450" i="6" s="1"/>
  <c r="S1450" i="6" s="1"/>
  <c r="O1479" i="6"/>
  <c r="R1479" i="6" s="1"/>
  <c r="O1253" i="6"/>
  <c r="R1253" i="6" s="1"/>
  <c r="S1253" i="6" s="1"/>
  <c r="O1312" i="6"/>
  <c r="R1312" i="6" s="1"/>
  <c r="S1312" i="6" s="1"/>
  <c r="O1412" i="6"/>
  <c r="R1412" i="6" s="1"/>
  <c r="S1412" i="6" s="1"/>
  <c r="O1532" i="6"/>
  <c r="R1532" i="6" s="1"/>
  <c r="O1645" i="6"/>
  <c r="R1645" i="6" s="1"/>
  <c r="S1645" i="6" s="1"/>
  <c r="O1698" i="6"/>
  <c r="R1698" i="6" s="1"/>
  <c r="S1698" i="6" s="1"/>
  <c r="O1729" i="6"/>
  <c r="R1729" i="6" s="1"/>
  <c r="O1759" i="6"/>
  <c r="R1759" i="6" s="1"/>
  <c r="O702" i="6"/>
  <c r="R702" i="6" s="1"/>
  <c r="O438" i="6"/>
  <c r="R438" i="6" s="1"/>
  <c r="O470" i="6"/>
  <c r="R470" i="6" s="1"/>
  <c r="S470" i="6" s="1"/>
  <c r="O502" i="6"/>
  <c r="R502" i="6" s="1"/>
  <c r="S502" i="6" s="1"/>
  <c r="O534" i="6"/>
  <c r="R534" i="6" s="1"/>
  <c r="S534" i="6" s="1"/>
  <c r="O566" i="6"/>
  <c r="R566" i="6" s="1"/>
  <c r="S566" i="6" s="1"/>
  <c r="O598" i="6"/>
  <c r="R598" i="6" s="1"/>
  <c r="S598" i="6" s="1"/>
  <c r="O630" i="6"/>
  <c r="R630" i="6" s="1"/>
  <c r="O666" i="6"/>
  <c r="R666" i="6" s="1"/>
  <c r="S666" i="6" s="1"/>
  <c r="O437" i="6"/>
  <c r="R437" i="6" s="1"/>
  <c r="S437" i="6" s="1"/>
  <c r="O469" i="6"/>
  <c r="R469" i="6" s="1"/>
  <c r="S469" i="6" s="1"/>
  <c r="O501" i="6"/>
  <c r="R501" i="6" s="1"/>
  <c r="S501" i="6" s="1"/>
  <c r="O533" i="6"/>
  <c r="R533" i="6" s="1"/>
  <c r="S533" i="6" s="1"/>
  <c r="O565" i="6"/>
  <c r="R565" i="6" s="1"/>
  <c r="S565" i="6" s="1"/>
  <c r="O597" i="6"/>
  <c r="R597" i="6" s="1"/>
  <c r="S597" i="6" s="1"/>
  <c r="O629" i="6"/>
  <c r="R629" i="6" s="1"/>
  <c r="O653" i="6"/>
  <c r="R653" i="6" s="1"/>
  <c r="S653" i="6" s="1"/>
  <c r="O644" i="6"/>
  <c r="R644" i="6" s="1"/>
  <c r="S644" i="6" s="1"/>
  <c r="O676" i="6"/>
  <c r="R676" i="6" s="1"/>
  <c r="O708" i="6"/>
  <c r="R708" i="6" s="1"/>
  <c r="S708" i="6" s="1"/>
  <c r="O746" i="6"/>
  <c r="R746" i="6" s="1"/>
  <c r="S746" i="6" s="1"/>
  <c r="O821" i="6"/>
  <c r="R821" i="6" s="1"/>
  <c r="S821" i="6" s="1"/>
  <c r="O663" i="6"/>
  <c r="R663" i="6" s="1"/>
  <c r="S663" i="6" s="1"/>
  <c r="O695" i="6"/>
  <c r="R695" i="6" s="1"/>
  <c r="S695" i="6" s="1"/>
  <c r="O727" i="6"/>
  <c r="R727" i="6" s="1"/>
  <c r="S727" i="6" s="1"/>
  <c r="O751" i="6"/>
  <c r="R751" i="6" s="1"/>
  <c r="S751" i="6" s="1"/>
  <c r="O726" i="6"/>
  <c r="R726" i="6" s="1"/>
  <c r="O725" i="6"/>
  <c r="R725" i="6" s="1"/>
  <c r="S725" i="6" s="1"/>
  <c r="O856" i="6"/>
  <c r="R856" i="6" s="1"/>
  <c r="S856" i="6" s="1"/>
  <c r="O916" i="6"/>
  <c r="R916" i="6" s="1"/>
  <c r="S916" i="6" s="1"/>
  <c r="O798" i="6"/>
  <c r="R798" i="6" s="1"/>
  <c r="S798" i="6" s="1"/>
  <c r="O841" i="6"/>
  <c r="R841" i="6" s="1"/>
  <c r="S841" i="6" s="1"/>
  <c r="O1036" i="6"/>
  <c r="R1036" i="6" s="1"/>
  <c r="S1036" i="6" s="1"/>
  <c r="O777" i="6"/>
  <c r="R777" i="6" s="1"/>
  <c r="S777" i="6" s="1"/>
  <c r="O809" i="6"/>
  <c r="R809" i="6" s="1"/>
  <c r="S809" i="6" s="1"/>
  <c r="O890" i="6"/>
  <c r="R890" i="6" s="1"/>
  <c r="O908" i="6"/>
  <c r="R908" i="6" s="1"/>
  <c r="S908" i="6" s="1"/>
  <c r="O756" i="6"/>
  <c r="R756" i="6" s="1"/>
  <c r="S756" i="6" s="1"/>
  <c r="O788" i="6"/>
  <c r="R788" i="6" s="1"/>
  <c r="O820" i="6"/>
  <c r="R820" i="6" s="1"/>
  <c r="S820" i="6" s="1"/>
  <c r="O892" i="6"/>
  <c r="R892" i="6" s="1"/>
  <c r="S892" i="6" s="1"/>
  <c r="O920" i="6"/>
  <c r="R920" i="6" s="1"/>
  <c r="S920" i="6" s="1"/>
  <c r="O787" i="6"/>
  <c r="R787" i="6" s="1"/>
  <c r="S787" i="6" s="1"/>
  <c r="O819" i="6"/>
  <c r="R819" i="6" s="1"/>
  <c r="S819" i="6" s="1"/>
  <c r="O956" i="6"/>
  <c r="R956" i="6" s="1"/>
  <c r="S956" i="6" s="1"/>
  <c r="O869" i="6"/>
  <c r="R869" i="6" s="1"/>
  <c r="S869" i="6" s="1"/>
  <c r="O901" i="6"/>
  <c r="R901" i="6" s="1"/>
  <c r="S901" i="6" s="1"/>
  <c r="O992" i="6"/>
  <c r="R992" i="6" s="1"/>
  <c r="S992" i="6" s="1"/>
  <c r="O954" i="6"/>
  <c r="R954" i="6" s="1"/>
  <c r="O839" i="6"/>
  <c r="R839" i="6" s="1"/>
  <c r="S839" i="6" s="1"/>
  <c r="O883" i="6"/>
  <c r="R883" i="6" s="1"/>
  <c r="S883" i="6" s="1"/>
  <c r="O936" i="6"/>
  <c r="R936" i="6" s="1"/>
  <c r="S936" i="6" s="1"/>
  <c r="O982" i="6"/>
  <c r="R982" i="6" s="1"/>
  <c r="S982" i="6" s="1"/>
  <c r="O953" i="6"/>
  <c r="R953" i="6" s="1"/>
  <c r="O997" i="6"/>
  <c r="R997" i="6" s="1"/>
  <c r="S997" i="6" s="1"/>
  <c r="O1037" i="6"/>
  <c r="R1037" i="6" s="1"/>
  <c r="S1037" i="6" s="1"/>
  <c r="O1081" i="6"/>
  <c r="R1081" i="6" s="1"/>
  <c r="O1125" i="6"/>
  <c r="R1125" i="6" s="1"/>
  <c r="S1125" i="6" s="1"/>
  <c r="O1175" i="6"/>
  <c r="R1175" i="6" s="1"/>
  <c r="S1175" i="6" s="1"/>
  <c r="O1068" i="6"/>
  <c r="R1068" i="6" s="1"/>
  <c r="O1132" i="6"/>
  <c r="R1132" i="6" s="1"/>
  <c r="S1132" i="6" s="1"/>
  <c r="O939" i="6"/>
  <c r="R939" i="6" s="1"/>
  <c r="S939" i="6" s="1"/>
  <c r="O1031" i="6"/>
  <c r="R1031" i="6" s="1"/>
  <c r="S1031" i="6" s="1"/>
  <c r="O1135" i="6"/>
  <c r="R1135" i="6" s="1"/>
  <c r="S1135" i="6" s="1"/>
  <c r="O1050" i="6"/>
  <c r="R1050" i="6" s="1"/>
  <c r="S1050" i="6" s="1"/>
  <c r="O1166" i="6"/>
  <c r="R1166" i="6" s="1"/>
  <c r="S1166" i="6" s="1"/>
  <c r="O1307" i="6"/>
  <c r="R1307" i="6" s="1"/>
  <c r="O1271" i="6"/>
  <c r="R1271" i="6" s="1"/>
  <c r="S1271" i="6" s="1"/>
  <c r="O1319" i="6"/>
  <c r="R1319" i="6" s="1"/>
  <c r="O1405" i="6"/>
  <c r="R1405" i="6" s="1"/>
  <c r="S1405" i="6" s="1"/>
  <c r="O1330" i="6"/>
  <c r="R1330" i="6" s="1"/>
  <c r="O1531" i="6"/>
  <c r="R1531" i="6" s="1"/>
  <c r="S1531" i="6" s="1"/>
  <c r="O1361" i="6"/>
  <c r="R1361" i="6" s="1"/>
  <c r="O1437" i="6"/>
  <c r="R1437" i="6" s="1"/>
  <c r="S1437" i="6" s="1"/>
  <c r="O1443" i="6"/>
  <c r="R1443" i="6" s="1"/>
  <c r="S1443" i="6" s="1"/>
  <c r="O1593" i="6"/>
  <c r="R1593" i="6" s="1"/>
  <c r="S1593" i="6" s="1"/>
  <c r="O1575" i="6"/>
  <c r="R1575" i="6" s="1"/>
  <c r="S1575" i="6" s="1"/>
  <c r="O1512" i="6"/>
  <c r="R1512" i="6" s="1"/>
  <c r="S1512" i="6" s="1"/>
  <c r="O1526" i="6"/>
  <c r="R1526" i="6" s="1"/>
  <c r="O1597" i="6"/>
  <c r="R1597" i="6" s="1"/>
  <c r="S1597" i="6" s="1"/>
  <c r="O1594" i="6"/>
  <c r="R1594" i="6" s="1"/>
  <c r="S1594" i="6" s="1"/>
  <c r="O1695" i="6"/>
  <c r="R1695" i="6" s="1"/>
  <c r="S1695" i="6" s="1"/>
  <c r="O1688" i="6"/>
  <c r="R1688" i="6" s="1"/>
  <c r="O1709" i="6"/>
  <c r="R1709" i="6" s="1"/>
  <c r="S1709" i="6" s="1"/>
  <c r="O1715" i="6"/>
  <c r="R1715" i="6" s="1"/>
  <c r="O707" i="6"/>
  <c r="R707" i="6" s="1"/>
  <c r="S707" i="6" s="1"/>
  <c r="O738" i="6"/>
  <c r="R738" i="6" s="1"/>
  <c r="O853" i="6"/>
  <c r="R853" i="6" s="1"/>
  <c r="S853" i="6" s="1"/>
  <c r="O747" i="6"/>
  <c r="R747" i="6" s="1"/>
  <c r="S747" i="6" s="1"/>
  <c r="O739" i="6"/>
  <c r="R739" i="6" s="1"/>
  <c r="S739" i="6" s="1"/>
  <c r="O870" i="6"/>
  <c r="R870" i="6" s="1"/>
  <c r="O778" i="6"/>
  <c r="R778" i="6" s="1"/>
  <c r="S778" i="6" s="1"/>
  <c r="O810" i="6"/>
  <c r="R810" i="6" s="1"/>
  <c r="S810" i="6" s="1"/>
  <c r="O894" i="6"/>
  <c r="R894" i="6" s="1"/>
  <c r="O904" i="6"/>
  <c r="R904" i="6" s="1"/>
  <c r="S904" i="6" s="1"/>
  <c r="O789" i="6"/>
  <c r="R789" i="6" s="1"/>
  <c r="S789" i="6" s="1"/>
  <c r="O828" i="6"/>
  <c r="R828" i="6" s="1"/>
  <c r="S828" i="6" s="1"/>
  <c r="O830" i="6"/>
  <c r="R830" i="6" s="1"/>
  <c r="S830" i="6" s="1"/>
  <c r="O736" i="6"/>
  <c r="R736" i="6" s="1"/>
  <c r="S736" i="6" s="1"/>
  <c r="O768" i="6"/>
  <c r="R768" i="6" s="1"/>
  <c r="S768" i="6" s="1"/>
  <c r="O800" i="6"/>
  <c r="R800" i="6" s="1"/>
  <c r="O852" i="6"/>
  <c r="R852" i="6" s="1"/>
  <c r="S852" i="6" s="1"/>
  <c r="O876" i="6"/>
  <c r="R876" i="6" s="1"/>
  <c r="S876" i="6" s="1"/>
  <c r="O767" i="6"/>
  <c r="R767" i="6" s="1"/>
  <c r="S767" i="6" s="1"/>
  <c r="O799" i="6"/>
  <c r="R799" i="6" s="1"/>
  <c r="S799" i="6" s="1"/>
  <c r="O849" i="6"/>
  <c r="R849" i="6" s="1"/>
  <c r="S849" i="6" s="1"/>
  <c r="O962" i="6"/>
  <c r="R962" i="6" s="1"/>
  <c r="S962" i="6" s="1"/>
  <c r="O881" i="6"/>
  <c r="R881" i="6" s="1"/>
  <c r="O913" i="6"/>
  <c r="R913" i="6" s="1"/>
  <c r="S913" i="6" s="1"/>
  <c r="O942" i="6"/>
  <c r="R942" i="6" s="1"/>
  <c r="S942" i="6" s="1"/>
  <c r="O1018" i="6"/>
  <c r="R1018" i="6" s="1"/>
  <c r="S1018" i="6" s="1"/>
  <c r="O855" i="6"/>
  <c r="R855" i="6" s="1"/>
  <c r="S855" i="6" s="1"/>
  <c r="O899" i="6"/>
  <c r="R899" i="6" s="1"/>
  <c r="S899" i="6" s="1"/>
  <c r="O1000" i="6"/>
  <c r="R1000" i="6" s="1"/>
  <c r="S1000" i="6" s="1"/>
  <c r="O925" i="6"/>
  <c r="R925" i="6" s="1"/>
  <c r="S925" i="6" s="1"/>
  <c r="O969" i="6"/>
  <c r="R969" i="6" s="1"/>
  <c r="S969" i="6" s="1"/>
  <c r="O1013" i="6"/>
  <c r="R1013" i="6" s="1"/>
  <c r="S1013" i="6" s="1"/>
  <c r="O1053" i="6"/>
  <c r="R1053" i="6" s="1"/>
  <c r="S1053" i="6" s="1"/>
  <c r="O1097" i="6"/>
  <c r="R1097" i="6" s="1"/>
  <c r="S1097" i="6" s="1"/>
  <c r="O1141" i="6"/>
  <c r="R1141" i="6" s="1"/>
  <c r="O1207" i="6"/>
  <c r="R1207" i="6" s="1"/>
  <c r="S1207" i="6" s="1"/>
  <c r="O1096" i="6"/>
  <c r="R1096" i="6" s="1"/>
  <c r="S1096" i="6" s="1"/>
  <c r="O1164" i="6"/>
  <c r="R1164" i="6" s="1"/>
  <c r="S1164" i="6" s="1"/>
  <c r="O971" i="6"/>
  <c r="R971" i="6" s="1"/>
  <c r="S971" i="6" s="1"/>
  <c r="O1067" i="6"/>
  <c r="R1067" i="6" s="1"/>
  <c r="S1067" i="6" s="1"/>
  <c r="O1171" i="6"/>
  <c r="R1171" i="6" s="1"/>
  <c r="S1171" i="6" s="1"/>
  <c r="O1094" i="6"/>
  <c r="R1094" i="6" s="1"/>
  <c r="S1094" i="6" s="1"/>
  <c r="O1174" i="6"/>
  <c r="R1174" i="6" s="1"/>
  <c r="S1174" i="6" s="1"/>
  <c r="O1377" i="6"/>
  <c r="R1377" i="6" s="1"/>
  <c r="S1377" i="6" s="1"/>
  <c r="O1192" i="6"/>
  <c r="R1192" i="6" s="1"/>
  <c r="S1192" i="6" s="1"/>
  <c r="O1256" i="6"/>
  <c r="R1256" i="6" s="1"/>
  <c r="S1256" i="6" s="1"/>
  <c r="O1266" i="6"/>
  <c r="R1266" i="6" s="1"/>
  <c r="O1374" i="6"/>
  <c r="R1374" i="6" s="1"/>
  <c r="S1374" i="6" s="1"/>
  <c r="O1277" i="6"/>
  <c r="R1277" i="6" s="1"/>
  <c r="S1277" i="6" s="1"/>
  <c r="O1414" i="6"/>
  <c r="R1414" i="6" s="1"/>
  <c r="O1332" i="6"/>
  <c r="R1332" i="6" s="1"/>
  <c r="S1332" i="6" s="1"/>
  <c r="O1430" i="6"/>
  <c r="R1430" i="6" s="1"/>
  <c r="S1430" i="6" s="1"/>
  <c r="O1448" i="6"/>
  <c r="R1448" i="6" s="1"/>
  <c r="O1555" i="6"/>
  <c r="R1555" i="6" s="1"/>
  <c r="S1555" i="6" s="1"/>
  <c r="O1560" i="6"/>
  <c r="R1560" i="6" s="1"/>
  <c r="S1560" i="6" s="1"/>
  <c r="O1604" i="6"/>
  <c r="R1604" i="6" s="1"/>
  <c r="O1591" i="6"/>
  <c r="R1591" i="6" s="1"/>
  <c r="S1591" i="6" s="1"/>
  <c r="O1679" i="6"/>
  <c r="R1679" i="6" s="1"/>
  <c r="S1679" i="6" s="1"/>
  <c r="O1670" i="6"/>
  <c r="R1670" i="6" s="1"/>
  <c r="S1670" i="6" s="1"/>
  <c r="O1710" i="6"/>
  <c r="R1710" i="6" s="1"/>
  <c r="S1710" i="6" s="1"/>
  <c r="O1779" i="6"/>
  <c r="R1779" i="6" s="1"/>
  <c r="O665" i="6"/>
  <c r="R665" i="6" s="1"/>
  <c r="O422" i="6"/>
  <c r="R422" i="6" s="1"/>
  <c r="S422" i="6" s="1"/>
  <c r="O454" i="6"/>
  <c r="R454" i="6" s="1"/>
  <c r="S454" i="6" s="1"/>
  <c r="O486" i="6"/>
  <c r="R486" i="6" s="1"/>
  <c r="S486" i="6" s="1"/>
  <c r="O518" i="6"/>
  <c r="R518" i="6" s="1"/>
  <c r="O550" i="6"/>
  <c r="R550" i="6" s="1"/>
  <c r="O582" i="6"/>
  <c r="R582" i="6" s="1"/>
  <c r="O614" i="6"/>
  <c r="R614" i="6" s="1"/>
  <c r="S614" i="6" s="1"/>
  <c r="O661" i="6"/>
  <c r="R661" i="6" s="1"/>
  <c r="S661" i="6" s="1"/>
  <c r="O421" i="6"/>
  <c r="R421" i="6" s="1"/>
  <c r="S421" i="6" s="1"/>
  <c r="O453" i="6"/>
  <c r="R453" i="6" s="1"/>
  <c r="S453" i="6" s="1"/>
  <c r="O485" i="6"/>
  <c r="R485" i="6" s="1"/>
  <c r="S485" i="6" s="1"/>
  <c r="O517" i="6"/>
  <c r="R517" i="6" s="1"/>
  <c r="S517" i="6" s="1"/>
  <c r="O549" i="6"/>
  <c r="R549" i="6" s="1"/>
  <c r="O581" i="6"/>
  <c r="R581" i="6" s="1"/>
  <c r="S581" i="6" s="1"/>
  <c r="O613" i="6"/>
  <c r="R613" i="6" s="1"/>
  <c r="O681" i="6"/>
  <c r="R681" i="6" s="1"/>
  <c r="S681" i="6" s="1"/>
  <c r="O762" i="6"/>
  <c r="R762" i="6" s="1"/>
  <c r="S762" i="6" s="1"/>
  <c r="O660" i="6"/>
  <c r="R660" i="6" s="1"/>
  <c r="S660" i="6" s="1"/>
  <c r="O692" i="6"/>
  <c r="R692" i="6" s="1"/>
  <c r="S692" i="6" s="1"/>
  <c r="O724" i="6"/>
  <c r="R724" i="6" s="1"/>
  <c r="O848" i="6"/>
  <c r="R848" i="6" s="1"/>
  <c r="S848" i="6" s="1"/>
  <c r="O647" i="6"/>
  <c r="R647" i="6" s="1"/>
  <c r="S647" i="6" s="1"/>
  <c r="O679" i="6"/>
  <c r="R679" i="6" s="1"/>
  <c r="S679" i="6" s="1"/>
  <c r="O711" i="6"/>
  <c r="R711" i="6" s="1"/>
  <c r="O755" i="6"/>
  <c r="R755" i="6" s="1"/>
  <c r="S755" i="6" s="1"/>
  <c r="O710" i="6"/>
  <c r="R710" i="6" s="1"/>
  <c r="O749" i="6"/>
  <c r="R749" i="6" s="1"/>
  <c r="S749" i="6" s="1"/>
  <c r="O758" i="6"/>
  <c r="R758" i="6" s="1"/>
  <c r="S758" i="6" s="1"/>
  <c r="O878" i="6"/>
  <c r="R878" i="6" s="1"/>
  <c r="O782" i="6"/>
  <c r="R782" i="6" s="1"/>
  <c r="S782" i="6" s="1"/>
  <c r="O814" i="6"/>
  <c r="R814" i="6" s="1"/>
  <c r="O940" i="6"/>
  <c r="R940" i="6" s="1"/>
  <c r="S940" i="6" s="1"/>
  <c r="O932" i="6"/>
  <c r="R932" i="6" s="1"/>
  <c r="S932" i="6" s="1"/>
  <c r="O793" i="6"/>
  <c r="R793" i="6" s="1"/>
  <c r="O833" i="6"/>
  <c r="R833" i="6" s="1"/>
  <c r="S833" i="6" s="1"/>
  <c r="O840" i="6"/>
  <c r="R840" i="6" s="1"/>
  <c r="S840" i="6" s="1"/>
  <c r="O740" i="6"/>
  <c r="R740" i="6" s="1"/>
  <c r="S740" i="6" s="1"/>
  <c r="O772" i="6"/>
  <c r="R772" i="6" s="1"/>
  <c r="S772" i="6" s="1"/>
  <c r="O804" i="6"/>
  <c r="R804" i="6" s="1"/>
  <c r="S804" i="6" s="1"/>
  <c r="O857" i="6"/>
  <c r="R857" i="6" s="1"/>
  <c r="S857" i="6" s="1"/>
  <c r="O882" i="6"/>
  <c r="R882" i="6" s="1"/>
  <c r="S882" i="6" s="1"/>
  <c r="O771" i="6"/>
  <c r="R771" i="6" s="1"/>
  <c r="S771" i="6" s="1"/>
  <c r="O803" i="6"/>
  <c r="R803" i="6" s="1"/>
  <c r="O865" i="6"/>
  <c r="R865" i="6" s="1"/>
  <c r="S865" i="6" s="1"/>
  <c r="O978" i="6"/>
  <c r="R978" i="6" s="1"/>
  <c r="S978" i="6" s="1"/>
  <c r="O885" i="6"/>
  <c r="R885" i="6" s="1"/>
  <c r="S885" i="6" s="1"/>
  <c r="O921" i="6"/>
  <c r="R921" i="6" s="1"/>
  <c r="S921" i="6" s="1"/>
  <c r="O958" i="6"/>
  <c r="R958" i="6" s="1"/>
  <c r="S958" i="6" s="1"/>
  <c r="O1034" i="6"/>
  <c r="R1034" i="6" s="1"/>
  <c r="S1034" i="6" s="1"/>
  <c r="O863" i="6"/>
  <c r="R863" i="6" s="1"/>
  <c r="S863" i="6" s="1"/>
  <c r="O903" i="6"/>
  <c r="R903" i="6" s="1"/>
  <c r="S903" i="6" s="1"/>
  <c r="O1016" i="6"/>
  <c r="R1016" i="6" s="1"/>
  <c r="S1016" i="6" s="1"/>
  <c r="O933" i="6"/>
  <c r="R933" i="6" s="1"/>
  <c r="S933" i="6" s="1"/>
  <c r="O973" i="6"/>
  <c r="R973" i="6" s="1"/>
  <c r="S973" i="6" s="1"/>
  <c r="O1017" i="6"/>
  <c r="R1017" i="6" s="1"/>
  <c r="S1017" i="6" s="1"/>
  <c r="O1061" i="6"/>
  <c r="R1061" i="6" s="1"/>
  <c r="S1061" i="6" s="1"/>
  <c r="O1101" i="6"/>
  <c r="R1101" i="6" s="1"/>
  <c r="S1101" i="6" s="1"/>
  <c r="O1145" i="6"/>
  <c r="R1145" i="6" s="1"/>
  <c r="S1145" i="6" s="1"/>
  <c r="O1215" i="6"/>
  <c r="R1215" i="6" s="1"/>
  <c r="S1215" i="6" s="1"/>
  <c r="O1100" i="6"/>
  <c r="R1100" i="6" s="1"/>
  <c r="S1100" i="6" s="1"/>
  <c r="O1168" i="6"/>
  <c r="R1168" i="6" s="1"/>
  <c r="S1168" i="6" s="1"/>
  <c r="O991" i="6"/>
  <c r="R991" i="6" s="1"/>
  <c r="S991" i="6" s="1"/>
  <c r="O1083" i="6"/>
  <c r="R1083" i="6" s="1"/>
  <c r="S1083" i="6" s="1"/>
  <c r="O1201" i="6"/>
  <c r="R1201" i="6" s="1"/>
  <c r="S1201" i="6" s="1"/>
  <c r="O1114" i="6"/>
  <c r="R1114" i="6" s="1"/>
  <c r="S1114" i="6" s="1"/>
  <c r="O1190" i="6"/>
  <c r="R1190" i="6" s="1"/>
  <c r="S1190" i="6" s="1"/>
  <c r="O1392" i="6"/>
  <c r="R1392" i="6" s="1"/>
  <c r="O1216" i="6"/>
  <c r="R1216" i="6" s="1"/>
  <c r="S1216" i="6" s="1"/>
  <c r="O1327" i="6"/>
  <c r="R1327" i="6" s="1"/>
  <c r="S1327" i="6" s="1"/>
  <c r="O1274" i="6"/>
  <c r="R1274" i="6" s="1"/>
  <c r="S1274" i="6" s="1"/>
  <c r="O1495" i="6"/>
  <c r="R1495" i="6" s="1"/>
  <c r="S1495" i="6" s="1"/>
  <c r="O1297" i="6"/>
  <c r="R1297" i="6" s="1"/>
  <c r="S1297" i="6" s="1"/>
  <c r="O1418" i="6"/>
  <c r="R1418" i="6" s="1"/>
  <c r="O1352" i="6"/>
  <c r="R1352" i="6" s="1"/>
  <c r="S1352" i="6" s="1"/>
  <c r="O1447" i="6"/>
  <c r="R1447" i="6" s="1"/>
  <c r="O1452" i="6"/>
  <c r="R1452" i="6" s="1"/>
  <c r="S1452" i="6" s="1"/>
  <c r="O1468" i="6"/>
  <c r="R1468" i="6" s="1"/>
  <c r="S1468" i="6" s="1"/>
  <c r="O1600" i="6"/>
  <c r="R1600" i="6" s="1"/>
  <c r="O1553" i="6"/>
  <c r="R1553" i="6" s="1"/>
  <c r="S1553" i="6" s="1"/>
  <c r="O1639" i="6"/>
  <c r="R1639" i="6" s="1"/>
  <c r="S1639" i="6" s="1"/>
  <c r="O1677" i="6"/>
  <c r="R1677" i="6" s="1"/>
  <c r="O1682" i="6"/>
  <c r="R1682" i="6" s="1"/>
  <c r="O1737" i="6"/>
  <c r="R1737" i="6" s="1"/>
  <c r="S1737" i="6" s="1"/>
  <c r="O1708" i="6"/>
  <c r="R1708" i="6" s="1"/>
  <c r="O693" i="6"/>
  <c r="R693" i="6" s="1"/>
  <c r="S693" i="6" s="1"/>
  <c r="O430" i="6"/>
  <c r="R430" i="6" s="1"/>
  <c r="O462" i="6"/>
  <c r="R462" i="6" s="1"/>
  <c r="S462" i="6" s="1"/>
  <c r="O494" i="6"/>
  <c r="R494" i="6" s="1"/>
  <c r="S494" i="6" s="1"/>
  <c r="O526" i="6"/>
  <c r="R526" i="6" s="1"/>
  <c r="S526" i="6" s="1"/>
  <c r="O558" i="6"/>
  <c r="R558" i="6" s="1"/>
  <c r="S558" i="6" s="1"/>
  <c r="O590" i="6"/>
  <c r="R590" i="6" s="1"/>
  <c r="S590" i="6" s="1"/>
  <c r="O622" i="6"/>
  <c r="R622" i="6" s="1"/>
  <c r="S622" i="6" s="1"/>
  <c r="O641" i="6"/>
  <c r="R641" i="6" s="1"/>
  <c r="S641" i="6" s="1"/>
  <c r="O429" i="6"/>
  <c r="R429" i="6" s="1"/>
  <c r="S429" i="6" s="1"/>
  <c r="O461" i="6"/>
  <c r="R461" i="6" s="1"/>
  <c r="O493" i="6"/>
  <c r="R493" i="6" s="1"/>
  <c r="S493" i="6" s="1"/>
  <c r="O525" i="6"/>
  <c r="R525" i="6" s="1"/>
  <c r="S525" i="6" s="1"/>
  <c r="O557" i="6"/>
  <c r="R557" i="6" s="1"/>
  <c r="S557" i="6" s="1"/>
  <c r="O589" i="6"/>
  <c r="R589" i="6" s="1"/>
  <c r="S589" i="6" s="1"/>
  <c r="O621" i="6"/>
  <c r="R621" i="6" s="1"/>
  <c r="S621" i="6" s="1"/>
  <c r="O690" i="6"/>
  <c r="R690" i="6" s="1"/>
  <c r="S690" i="6" s="1"/>
  <c r="O822" i="6"/>
  <c r="R822" i="6" s="1"/>
  <c r="S822" i="6" s="1"/>
  <c r="O668" i="6"/>
  <c r="R668" i="6" s="1"/>
  <c r="S668" i="6" s="1"/>
  <c r="O700" i="6"/>
  <c r="R700" i="6" s="1"/>
  <c r="O732" i="6"/>
  <c r="R732" i="6" s="1"/>
  <c r="S732" i="6" s="1"/>
  <c r="O759" i="6"/>
  <c r="R759" i="6" s="1"/>
  <c r="S759" i="6" s="1"/>
  <c r="O655" i="6"/>
  <c r="R655" i="6" s="1"/>
  <c r="S655" i="6" s="1"/>
  <c r="O687" i="6"/>
  <c r="R687" i="6" s="1"/>
  <c r="S687" i="6" s="1"/>
  <c r="O719" i="6"/>
  <c r="R719" i="6" s="1"/>
  <c r="S719" i="6" s="1"/>
  <c r="O838" i="6"/>
  <c r="R838" i="6" s="1"/>
  <c r="S838" i="6" s="1"/>
  <c r="O718" i="6"/>
  <c r="R718" i="6" s="1"/>
  <c r="S718" i="6" s="1"/>
  <c r="O717" i="6"/>
  <c r="R717" i="6" s="1"/>
  <c r="S717" i="6" s="1"/>
  <c r="O829" i="6"/>
  <c r="R829" i="6" s="1"/>
  <c r="S829" i="6" s="1"/>
  <c r="O900" i="6"/>
  <c r="R900" i="6" s="1"/>
  <c r="S900" i="6" s="1"/>
  <c r="O790" i="6"/>
  <c r="R790" i="6" s="1"/>
  <c r="S790" i="6" s="1"/>
  <c r="O826" i="6"/>
  <c r="R826" i="6" s="1"/>
  <c r="S826" i="6" s="1"/>
  <c r="O1004" i="6"/>
  <c r="R1004" i="6" s="1"/>
  <c r="S1004" i="6" s="1"/>
  <c r="O769" i="6"/>
  <c r="R769" i="6" s="1"/>
  <c r="S769" i="6" s="1"/>
  <c r="O801" i="6"/>
  <c r="R801" i="6" s="1"/>
  <c r="S801" i="6" s="1"/>
  <c r="O864" i="6"/>
  <c r="R864" i="6" s="1"/>
  <c r="S864" i="6" s="1"/>
  <c r="O861" i="6"/>
  <c r="R861" i="6" s="1"/>
  <c r="S861" i="6" s="1"/>
  <c r="O748" i="6"/>
  <c r="R748" i="6" s="1"/>
  <c r="S748" i="6" s="1"/>
  <c r="O780" i="6"/>
  <c r="R780" i="6" s="1"/>
  <c r="S780" i="6" s="1"/>
  <c r="O812" i="6"/>
  <c r="R812" i="6" s="1"/>
  <c r="S812" i="6" s="1"/>
  <c r="O868" i="6"/>
  <c r="R868" i="6" s="1"/>
  <c r="S868" i="6" s="1"/>
  <c r="O910" i="6"/>
  <c r="R910" i="6" s="1"/>
  <c r="S910" i="6" s="1"/>
  <c r="O779" i="6"/>
  <c r="R779" i="6" s="1"/>
  <c r="O811" i="6"/>
  <c r="R811" i="6" s="1"/>
  <c r="S811" i="6" s="1"/>
  <c r="O918" i="6"/>
  <c r="R918" i="6" s="1"/>
  <c r="S918" i="6" s="1"/>
  <c r="O1010" i="6"/>
  <c r="R1010" i="6" s="1"/>
  <c r="S1010" i="6" s="1"/>
  <c r="O893" i="6"/>
  <c r="R893" i="6" s="1"/>
  <c r="S893" i="6" s="1"/>
  <c r="O944" i="6"/>
  <c r="R944" i="6" s="1"/>
  <c r="S944" i="6" s="1"/>
  <c r="O1006" i="6"/>
  <c r="R1006" i="6" s="1"/>
  <c r="S1006" i="6" s="1"/>
  <c r="O831" i="6"/>
  <c r="R831" i="6" s="1"/>
  <c r="S831" i="6" s="1"/>
  <c r="O871" i="6"/>
  <c r="R871" i="6" s="1"/>
  <c r="S871" i="6" s="1"/>
  <c r="O915" i="6"/>
  <c r="R915" i="6" s="1"/>
  <c r="S915" i="6" s="1"/>
  <c r="O950" i="6"/>
  <c r="R950" i="6" s="1"/>
  <c r="S950" i="6" s="1"/>
  <c r="O941" i="6"/>
  <c r="R941" i="6" s="1"/>
  <c r="S941" i="6" s="1"/>
  <c r="O985" i="6"/>
  <c r="R985" i="6" s="1"/>
  <c r="S985" i="6" s="1"/>
  <c r="O1029" i="6"/>
  <c r="R1029" i="6" s="1"/>
  <c r="S1029" i="6" s="1"/>
  <c r="O1069" i="6"/>
  <c r="R1069" i="6" s="1"/>
  <c r="S1069" i="6" s="1"/>
  <c r="O1113" i="6"/>
  <c r="R1113" i="6" s="1"/>
  <c r="S1113" i="6" s="1"/>
  <c r="O1161" i="6"/>
  <c r="R1161" i="6" s="1"/>
  <c r="S1161" i="6" s="1"/>
  <c r="O1052" i="6"/>
  <c r="R1052" i="6" s="1"/>
  <c r="O1116" i="6"/>
  <c r="R1116" i="6" s="1"/>
  <c r="S1116" i="6" s="1"/>
  <c r="O1203" i="6"/>
  <c r="R1203" i="6" s="1"/>
  <c r="S1203" i="6" s="1"/>
  <c r="O1007" i="6"/>
  <c r="R1007" i="6" s="1"/>
  <c r="S1007" i="6" s="1"/>
  <c r="O1103" i="6"/>
  <c r="R1103" i="6" s="1"/>
  <c r="S1103" i="6" s="1"/>
  <c r="O1231" i="6"/>
  <c r="R1231" i="6" s="1"/>
  <c r="S1231" i="6" s="1"/>
  <c r="O1138" i="6"/>
  <c r="R1138" i="6" s="1"/>
  <c r="S1138" i="6" s="1"/>
  <c r="O1214" i="6"/>
  <c r="R1214" i="6" s="1"/>
  <c r="S1214" i="6" s="1"/>
  <c r="O1315" i="6"/>
  <c r="R1315" i="6" s="1"/>
  <c r="S1315" i="6" s="1"/>
  <c r="O1236" i="6"/>
  <c r="R1236" i="6" s="1"/>
  <c r="S1236" i="6" s="1"/>
  <c r="O1279" i="6"/>
  <c r="R1279" i="6" s="1"/>
  <c r="S1279" i="6" s="1"/>
  <c r="O1310" i="6"/>
  <c r="R1310" i="6" s="1"/>
  <c r="S1310" i="6" s="1"/>
  <c r="O1411" i="6"/>
  <c r="R1411" i="6" s="1"/>
  <c r="S1411" i="6" s="1"/>
  <c r="O1325" i="6"/>
  <c r="R1325" i="6" s="1"/>
  <c r="S1325" i="6" s="1"/>
  <c r="O1396" i="6"/>
  <c r="R1396" i="6" s="1"/>
  <c r="S1396" i="6" s="1"/>
  <c r="O1389" i="6"/>
  <c r="R1389" i="6" s="1"/>
  <c r="O1545" i="6"/>
  <c r="R1545" i="6" s="1"/>
  <c r="O1635" i="6"/>
  <c r="R1635" i="6" s="1"/>
  <c r="O1488" i="6"/>
  <c r="R1488" i="6" s="1"/>
  <c r="O1482" i="6"/>
  <c r="R1482" i="6" s="1"/>
  <c r="S1482" i="6" s="1"/>
  <c r="O1608" i="6"/>
  <c r="R1608" i="6" s="1"/>
  <c r="S1608" i="6" s="1"/>
  <c r="O1581" i="6"/>
  <c r="R1581" i="6" s="1"/>
  <c r="S1581" i="6" s="1"/>
  <c r="O1611" i="6"/>
  <c r="R1611" i="6" s="1"/>
  <c r="S1611" i="6" s="1"/>
  <c r="O1668" i="6"/>
  <c r="R1668" i="6" s="1"/>
  <c r="S1668" i="6" s="1"/>
  <c r="O1777" i="6"/>
  <c r="R1777" i="6" s="1"/>
  <c r="O1723" i="6"/>
  <c r="R1723" i="6" s="1"/>
  <c r="O1731" i="6"/>
  <c r="R1731" i="6" s="1"/>
  <c r="S1731" i="6" s="1"/>
  <c r="O1773" i="6"/>
  <c r="R1773" i="6" s="1"/>
  <c r="O1744" i="6"/>
  <c r="R1744" i="6" s="1"/>
  <c r="S1744" i="6" s="1"/>
  <c r="O1717" i="6"/>
  <c r="R1717" i="6" s="1"/>
  <c r="S1717" i="6" s="1"/>
  <c r="O1753" i="6"/>
  <c r="R1753" i="6" s="1"/>
  <c r="O1780" i="6"/>
  <c r="R1780" i="6" s="1"/>
  <c r="O1676" i="6"/>
  <c r="R1676" i="6" s="1"/>
  <c r="S1676" i="6" s="1"/>
  <c r="O1690" i="6"/>
  <c r="R1690" i="6" s="1"/>
  <c r="S1690" i="6" s="1"/>
  <c r="O1638" i="6"/>
  <c r="R1638" i="6" s="1"/>
  <c r="S1638" i="6" s="1"/>
  <c r="O1619" i="6"/>
  <c r="R1619" i="6" s="1"/>
  <c r="S1619" i="6" s="1"/>
  <c r="O1683" i="6"/>
  <c r="R1683" i="6" s="1"/>
  <c r="S1683" i="6" s="1"/>
  <c r="O1602" i="6"/>
  <c r="R1602" i="6" s="1"/>
  <c r="O1573" i="6"/>
  <c r="R1573" i="6" s="1"/>
  <c r="S1573" i="6" s="1"/>
  <c r="O1574" i="6"/>
  <c r="R1574" i="6" s="1"/>
  <c r="S1574" i="6" s="1"/>
  <c r="O1580" i="6"/>
  <c r="R1580" i="6" s="1"/>
  <c r="S1580" i="6" s="1"/>
  <c r="O1565" i="6"/>
  <c r="R1565" i="6" s="1"/>
  <c r="S1565" i="6" s="1"/>
  <c r="O1538" i="6"/>
  <c r="R1538" i="6" s="1"/>
  <c r="O1486" i="6"/>
  <c r="R1486" i="6" s="1"/>
  <c r="S1486" i="6" s="1"/>
  <c r="O1564" i="6"/>
  <c r="R1564" i="6" s="1"/>
  <c r="O1520" i="6"/>
  <c r="R1520" i="6" s="1"/>
  <c r="O1476" i="6"/>
  <c r="R1476" i="6" s="1"/>
  <c r="S1476" i="6" s="1"/>
  <c r="O1533" i="6"/>
  <c r="R1533" i="6" s="1"/>
  <c r="S1533" i="6" s="1"/>
  <c r="O1505" i="6"/>
  <c r="R1505" i="6" s="1"/>
  <c r="S1505" i="6" s="1"/>
  <c r="O1456" i="6"/>
  <c r="R1456" i="6" s="1"/>
  <c r="S1456" i="6" s="1"/>
  <c r="O1416" i="6"/>
  <c r="R1416" i="6" s="1"/>
  <c r="S1416" i="6" s="1"/>
  <c r="O1543" i="6"/>
  <c r="R1543" i="6" s="1"/>
  <c r="S1543" i="6" s="1"/>
  <c r="O1438" i="6"/>
  <c r="R1438" i="6" s="1"/>
  <c r="S1438" i="6" s="1"/>
  <c r="O1449" i="6"/>
  <c r="R1449" i="6" s="1"/>
  <c r="S1449" i="6" s="1"/>
  <c r="O1364" i="6"/>
  <c r="R1364" i="6" s="1"/>
  <c r="S1364" i="6" s="1"/>
  <c r="O1320" i="6"/>
  <c r="R1320" i="6" s="1"/>
  <c r="O1415" i="6"/>
  <c r="R1415" i="6" s="1"/>
  <c r="O1441" i="6"/>
  <c r="R1441" i="6" s="1"/>
  <c r="S1441" i="6" s="1"/>
  <c r="O1369" i="6"/>
  <c r="R1369" i="6" s="1"/>
  <c r="O1329" i="6"/>
  <c r="R1329" i="6" s="1"/>
  <c r="S1329" i="6" s="1"/>
  <c r="O1285" i="6"/>
  <c r="R1285" i="6" s="1"/>
  <c r="O1241" i="6"/>
  <c r="R1241" i="6" s="1"/>
  <c r="S1241" i="6" s="1"/>
  <c r="O1388" i="6"/>
  <c r="R1388" i="6" s="1"/>
  <c r="S1388" i="6" s="1"/>
  <c r="O1362" i="6"/>
  <c r="R1362" i="6" s="1"/>
  <c r="S1362" i="6" s="1"/>
  <c r="O1318" i="6"/>
  <c r="R1318" i="6" s="1"/>
  <c r="O1278" i="6"/>
  <c r="R1278" i="6" s="1"/>
  <c r="O1499" i="6"/>
  <c r="R1499" i="6" s="1"/>
  <c r="S1499" i="6" s="1"/>
  <c r="O1295" i="6"/>
  <c r="R1295" i="6" s="1"/>
  <c r="S1295" i="6" s="1"/>
  <c r="O1272" i="6"/>
  <c r="R1272" i="6" s="1"/>
  <c r="S1272" i="6" s="1"/>
  <c r="O1434" i="6"/>
  <c r="R1434" i="6" s="1"/>
  <c r="S1434" i="6" s="1"/>
  <c r="O1224" i="6"/>
  <c r="R1224" i="6" s="1"/>
  <c r="S1224" i="6" s="1"/>
  <c r="O1184" i="6"/>
  <c r="R1184" i="6" s="1"/>
  <c r="S1184" i="6" s="1"/>
  <c r="O1551" i="6"/>
  <c r="R1551" i="6" s="1"/>
  <c r="S1551" i="6" s="1"/>
  <c r="O1431" i="6"/>
  <c r="R1431" i="6" s="1"/>
  <c r="S1431" i="6" s="1"/>
  <c r="O1367" i="6"/>
  <c r="R1367" i="6" s="1"/>
  <c r="O1222" i="6"/>
  <c r="R1222" i="6" s="1"/>
  <c r="S1222" i="6" s="1"/>
  <c r="O1178" i="6"/>
  <c r="R1178" i="6" s="1"/>
  <c r="S1178" i="6" s="1"/>
  <c r="O1170" i="6"/>
  <c r="R1170" i="6" s="1"/>
  <c r="O1126" i="6"/>
  <c r="R1126" i="6" s="1"/>
  <c r="O1082" i="6"/>
  <c r="R1082" i="6" s="1"/>
  <c r="S1082" i="6" s="1"/>
  <c r="O1042" i="6"/>
  <c r="R1042" i="6" s="1"/>
  <c r="S1042" i="6" s="1"/>
  <c r="O1227" i="6"/>
  <c r="R1227" i="6" s="1"/>
  <c r="S1227" i="6" s="1"/>
  <c r="O1147" i="6"/>
  <c r="R1147" i="6" s="1"/>
  <c r="S1147" i="6" s="1"/>
  <c r="O1107" i="6"/>
  <c r="R1107" i="6" s="1"/>
  <c r="O1071" i="6"/>
  <c r="R1071" i="6" s="1"/>
  <c r="O1035" i="6"/>
  <c r="R1035" i="6" s="1"/>
  <c r="S1035" i="6" s="1"/>
  <c r="O999" i="6"/>
  <c r="R999" i="6" s="1"/>
  <c r="S999" i="6" s="1"/>
  <c r="O963" i="6"/>
  <c r="R963" i="6" s="1"/>
  <c r="S963" i="6" s="1"/>
  <c r="O931" i="6"/>
  <c r="R931" i="6" s="1"/>
  <c r="S931" i="6" s="1"/>
  <c r="O1172" i="6"/>
  <c r="R1172" i="6" s="1"/>
  <c r="S1172" i="6" s="1"/>
  <c r="O1140" i="6"/>
  <c r="R1140" i="6" s="1"/>
  <c r="S1140" i="6" s="1"/>
  <c r="O1108" i="6"/>
  <c r="R1108" i="6" s="1"/>
  <c r="S1108" i="6" s="1"/>
  <c r="O1076" i="6"/>
  <c r="R1076" i="6" s="1"/>
  <c r="O1044" i="6"/>
  <c r="R1044" i="6" s="1"/>
  <c r="S1044" i="6" s="1"/>
  <c r="O1193" i="6"/>
  <c r="R1193" i="6" s="1"/>
  <c r="S1193" i="6" s="1"/>
  <c r="O1153" i="6"/>
  <c r="R1153" i="6" s="1"/>
  <c r="S1153" i="6" s="1"/>
  <c r="O1121" i="6"/>
  <c r="R1121" i="6" s="1"/>
  <c r="O1089" i="6"/>
  <c r="R1089" i="6" s="1"/>
  <c r="S1089" i="6" s="1"/>
  <c r="O1057" i="6"/>
  <c r="R1057" i="6" s="1"/>
  <c r="S1057" i="6" s="1"/>
  <c r="O1025" i="6"/>
  <c r="R1025" i="6" s="1"/>
  <c r="S1025" i="6" s="1"/>
  <c r="O993" i="6"/>
  <c r="R993" i="6" s="1"/>
  <c r="S993" i="6" s="1"/>
  <c r="O961" i="6"/>
  <c r="R961" i="6" s="1"/>
  <c r="S961" i="6" s="1"/>
  <c r="O929" i="6"/>
  <c r="R929" i="6" s="1"/>
  <c r="S929" i="6" s="1"/>
  <c r="O934" i="6"/>
  <c r="R934" i="6" s="1"/>
  <c r="O923" i="6"/>
  <c r="R923" i="6" s="1"/>
  <c r="S923" i="6" s="1"/>
  <c r="O891" i="6"/>
  <c r="R891" i="6" s="1"/>
  <c r="S891" i="6" s="1"/>
  <c r="O859" i="6"/>
  <c r="R859" i="6" s="1"/>
  <c r="S859" i="6" s="1"/>
  <c r="O827" i="6"/>
  <c r="R827" i="6" s="1"/>
  <c r="S827" i="6" s="1"/>
  <c r="O938" i="6"/>
  <c r="R938" i="6" s="1"/>
  <c r="S938" i="6" s="1"/>
  <c r="O1024" i="6"/>
  <c r="R1024" i="6" s="1"/>
  <c r="S1024" i="6" s="1"/>
  <c r="O917" i="6"/>
  <c r="R917" i="6" s="1"/>
  <c r="S917" i="6" s="1"/>
  <c r="O1707" i="6"/>
  <c r="R1707" i="6" s="1"/>
  <c r="O1728" i="6"/>
  <c r="R1728" i="6" s="1"/>
  <c r="O1763" i="6"/>
  <c r="R1763" i="6" s="1"/>
  <c r="O1774" i="6"/>
  <c r="R1774" i="6" s="1"/>
  <c r="O1734" i="6"/>
  <c r="R1734" i="6" s="1"/>
  <c r="S1734" i="6" s="1"/>
  <c r="O1740" i="6"/>
  <c r="R1740" i="6" s="1"/>
  <c r="S1740" i="6" s="1"/>
  <c r="O1656" i="6"/>
  <c r="R1656" i="6" s="1"/>
  <c r="S1656" i="6" s="1"/>
  <c r="O1666" i="6"/>
  <c r="R1666" i="6" s="1"/>
  <c r="O1685" i="6"/>
  <c r="R1685" i="6" s="1"/>
  <c r="S1685" i="6" s="1"/>
  <c r="O1603" i="6"/>
  <c r="R1603" i="6" s="1"/>
  <c r="O1689" i="6"/>
  <c r="R1689" i="6" s="1"/>
  <c r="S1689" i="6" s="1"/>
  <c r="O1586" i="6"/>
  <c r="R1586" i="6" s="1"/>
  <c r="S1586" i="6" s="1"/>
  <c r="O1620" i="6"/>
  <c r="R1620" i="6" s="1"/>
  <c r="O1630" i="6"/>
  <c r="R1630" i="6" s="1"/>
  <c r="S1630" i="6" s="1"/>
  <c r="O1595" i="6"/>
  <c r="R1595" i="6" s="1"/>
  <c r="S1595" i="6" s="1"/>
  <c r="O1568" i="6"/>
  <c r="R1568" i="6" s="1"/>
  <c r="S1568" i="6" s="1"/>
  <c r="O1518" i="6"/>
  <c r="R1518" i="6" s="1"/>
  <c r="S1518" i="6" s="1"/>
  <c r="O1474" i="6"/>
  <c r="R1474" i="6" s="1"/>
  <c r="S1474" i="6" s="1"/>
  <c r="O1544" i="6"/>
  <c r="R1544" i="6" s="1"/>
  <c r="S1544" i="6" s="1"/>
  <c r="O1504" i="6"/>
  <c r="R1504" i="6" s="1"/>
  <c r="O1655" i="6"/>
  <c r="R1655" i="6" s="1"/>
  <c r="O1589" i="6"/>
  <c r="R1589" i="6" s="1"/>
  <c r="S1589" i="6" s="1"/>
  <c r="O1539" i="6"/>
  <c r="R1539" i="6" s="1"/>
  <c r="O1444" i="6"/>
  <c r="R1444" i="6" s="1"/>
  <c r="S1444" i="6" s="1"/>
  <c r="O1525" i="6"/>
  <c r="R1525" i="6" s="1"/>
  <c r="S1525" i="6" s="1"/>
  <c r="O1467" i="6"/>
  <c r="R1467" i="6" s="1"/>
  <c r="S1467" i="6" s="1"/>
  <c r="O1394" i="6"/>
  <c r="R1394" i="6" s="1"/>
  <c r="S1394" i="6" s="1"/>
  <c r="O1423" i="6"/>
  <c r="R1423" i="6" s="1"/>
  <c r="S1423" i="6" s="1"/>
  <c r="O1348" i="6"/>
  <c r="R1348" i="6" s="1"/>
  <c r="S1348" i="6" s="1"/>
  <c r="O1308" i="6"/>
  <c r="R1308" i="6" s="1"/>
  <c r="S1308" i="6" s="1"/>
  <c r="O1379" i="6"/>
  <c r="R1379" i="6" s="1"/>
  <c r="S1379" i="6" s="1"/>
  <c r="O1406" i="6"/>
  <c r="R1406" i="6" s="1"/>
  <c r="O1357" i="6"/>
  <c r="R1357" i="6" s="1"/>
  <c r="S1357" i="6" s="1"/>
  <c r="O1309" i="6"/>
  <c r="R1309" i="6" s="1"/>
  <c r="S1309" i="6" s="1"/>
  <c r="O1269" i="6"/>
  <c r="R1269" i="6" s="1"/>
  <c r="S1269" i="6" s="1"/>
  <c r="O1503" i="6"/>
  <c r="R1503" i="6" s="1"/>
  <c r="S1503" i="6" s="1"/>
  <c r="O1413" i="6"/>
  <c r="R1413" i="6" s="1"/>
  <c r="S1413" i="6" s="1"/>
  <c r="O1346" i="6"/>
  <c r="R1346" i="6" s="1"/>
  <c r="O1306" i="6"/>
  <c r="R1306" i="6" s="1"/>
  <c r="S1306" i="6" s="1"/>
  <c r="O1258" i="6"/>
  <c r="R1258" i="6" s="1"/>
  <c r="S1258" i="6" s="1"/>
  <c r="O1403" i="6"/>
  <c r="R1403" i="6" s="1"/>
  <c r="S1403" i="6" s="1"/>
  <c r="O1247" i="6"/>
  <c r="R1247" i="6" s="1"/>
  <c r="O1339" i="6"/>
  <c r="R1339" i="6" s="1"/>
  <c r="S1339" i="6" s="1"/>
  <c r="O1276" i="6"/>
  <c r="R1276" i="6" s="1"/>
  <c r="S1276" i="6" s="1"/>
  <c r="O1212" i="6"/>
  <c r="R1212" i="6" s="1"/>
  <c r="S1212" i="6" s="1"/>
  <c r="O1407" i="6"/>
  <c r="R1407" i="6" s="1"/>
  <c r="S1407" i="6" s="1"/>
  <c r="O1299" i="6"/>
  <c r="R1299" i="6" s="1"/>
  <c r="S1299" i="6" s="1"/>
  <c r="O1363" i="6"/>
  <c r="R1363" i="6" s="1"/>
  <c r="O1268" i="6"/>
  <c r="R1268" i="6" s="1"/>
  <c r="S1268" i="6" s="1"/>
  <c r="O1206" i="6"/>
  <c r="R1206" i="6" s="1"/>
  <c r="S1206" i="6" s="1"/>
  <c r="O1219" i="6"/>
  <c r="R1219" i="6" s="1"/>
  <c r="O1150" i="6"/>
  <c r="R1150" i="6" s="1"/>
  <c r="O1110" i="6"/>
  <c r="R1110" i="6" s="1"/>
  <c r="O1070" i="6"/>
  <c r="R1070" i="6" s="1"/>
  <c r="S1070" i="6" s="1"/>
  <c r="O1199" i="6"/>
  <c r="R1199" i="6" s="1"/>
  <c r="S1199" i="6" s="1"/>
  <c r="O1167" i="6"/>
  <c r="R1167" i="6" s="1"/>
  <c r="S1167" i="6" s="1"/>
  <c r="O1131" i="6"/>
  <c r="R1131" i="6" s="1"/>
  <c r="O1095" i="6"/>
  <c r="R1095" i="6" s="1"/>
  <c r="S1095" i="6" s="1"/>
  <c r="O1059" i="6"/>
  <c r="R1059" i="6" s="1"/>
  <c r="S1059" i="6" s="1"/>
  <c r="O1023" i="6"/>
  <c r="R1023" i="6" s="1"/>
  <c r="S1023" i="6" s="1"/>
  <c r="O987" i="6"/>
  <c r="R987" i="6" s="1"/>
  <c r="O951" i="6"/>
  <c r="R951" i="6" s="1"/>
  <c r="S951" i="6" s="1"/>
  <c r="O1240" i="6"/>
  <c r="R1240" i="6" s="1"/>
  <c r="S1240" i="6" s="1"/>
  <c r="O1160" i="6"/>
  <c r="R1160" i="6" s="1"/>
  <c r="S1160" i="6" s="1"/>
  <c r="O1783" i="6"/>
  <c r="R1783" i="6" s="1"/>
  <c r="O1770" i="6"/>
  <c r="R1770" i="6" s="1"/>
  <c r="O1720" i="6"/>
  <c r="R1720" i="6" s="1"/>
  <c r="S1720" i="6" s="1"/>
  <c r="O1747" i="6"/>
  <c r="R1747" i="6" s="1"/>
  <c r="S1747" i="6" s="1"/>
  <c r="O1766" i="6"/>
  <c r="R1766" i="6" s="1"/>
  <c r="O1726" i="6"/>
  <c r="R1726" i="6" s="1"/>
  <c r="S1726" i="6" s="1"/>
  <c r="O1700" i="6"/>
  <c r="R1700" i="6" s="1"/>
  <c r="O1702" i="6"/>
  <c r="R1702" i="6" s="1"/>
  <c r="S1702" i="6" s="1"/>
  <c r="O1662" i="6"/>
  <c r="R1662" i="6" s="1"/>
  <c r="S1662" i="6" s="1"/>
  <c r="O1653" i="6"/>
  <c r="R1653" i="6" s="1"/>
  <c r="O1699" i="6"/>
  <c r="R1699" i="6" s="1"/>
  <c r="S1699" i="6" s="1"/>
  <c r="O1663" i="6"/>
  <c r="R1663" i="6" s="1"/>
  <c r="O1667" i="6"/>
  <c r="R1667" i="6" s="1"/>
  <c r="S1667" i="6" s="1"/>
  <c r="O1609" i="6"/>
  <c r="R1609" i="6" s="1"/>
  <c r="S1609" i="6" s="1"/>
  <c r="O1628" i="6"/>
  <c r="R1628" i="6" s="1"/>
  <c r="O1659" i="6"/>
  <c r="R1659" i="6" s="1"/>
  <c r="O1566" i="6"/>
  <c r="R1566" i="6" s="1"/>
  <c r="O1514" i="6"/>
  <c r="R1514" i="6" s="1"/>
  <c r="S1514" i="6" s="1"/>
  <c r="O1470" i="6"/>
  <c r="R1470" i="6" s="1"/>
  <c r="S1470" i="6" s="1"/>
  <c r="O1540" i="6"/>
  <c r="R1540" i="6" s="1"/>
  <c r="O1500" i="6"/>
  <c r="R1500" i="6" s="1"/>
  <c r="S1500" i="6" s="1"/>
  <c r="O1633" i="6"/>
  <c r="R1633" i="6" s="1"/>
  <c r="S1633" i="6" s="1"/>
  <c r="O1610" i="6"/>
  <c r="R1610" i="6" s="1"/>
  <c r="S1610" i="6" s="1"/>
  <c r="O1523" i="6"/>
  <c r="R1523" i="6" s="1"/>
  <c r="S1523" i="6" s="1"/>
  <c r="O1436" i="6"/>
  <c r="R1436" i="6" s="1"/>
  <c r="S1436" i="6" s="1"/>
  <c r="O1509" i="6"/>
  <c r="R1509" i="6" s="1"/>
  <c r="O1466" i="6"/>
  <c r="R1466" i="6" s="1"/>
  <c r="S1466" i="6" s="1"/>
  <c r="O1382" i="6"/>
  <c r="R1382" i="6" s="1"/>
  <c r="S1382" i="6" s="1"/>
  <c r="O1422" i="6"/>
  <c r="R1422" i="6" s="1"/>
  <c r="S1422" i="6" s="1"/>
  <c r="O1344" i="6"/>
  <c r="R1344" i="6" s="1"/>
  <c r="S1344" i="6" s="1"/>
  <c r="O1300" i="6"/>
  <c r="R1300" i="6" s="1"/>
  <c r="S1300" i="6" s="1"/>
  <c r="O1376" i="6"/>
  <c r="R1376" i="6" s="1"/>
  <c r="S1376" i="6" s="1"/>
  <c r="O1401" i="6"/>
  <c r="R1401" i="6" s="1"/>
  <c r="S1401" i="6" s="1"/>
  <c r="O1349" i="6"/>
  <c r="R1349" i="6" s="1"/>
  <c r="S1349" i="6" s="1"/>
  <c r="O1305" i="6"/>
  <c r="R1305" i="6" s="1"/>
  <c r="S1305" i="6" s="1"/>
  <c r="O1265" i="6"/>
  <c r="R1265" i="6" s="1"/>
  <c r="S1265" i="6" s="1"/>
  <c r="O1471" i="6"/>
  <c r="R1471" i="6" s="1"/>
  <c r="S1471" i="6" s="1"/>
  <c r="O1410" i="6"/>
  <c r="R1410" i="6" s="1"/>
  <c r="S1410" i="6" s="1"/>
  <c r="O1342" i="6"/>
  <c r="R1342" i="6" s="1"/>
  <c r="S1342" i="6" s="1"/>
  <c r="O1298" i="6"/>
  <c r="R1298" i="6" s="1"/>
  <c r="S1298" i="6" s="1"/>
  <c r="O1254" i="6"/>
  <c r="R1254" i="6" s="1"/>
  <c r="S1254" i="6" s="1"/>
  <c r="O1400" i="6"/>
  <c r="R1400" i="6" s="1"/>
  <c r="S1400" i="6" s="1"/>
  <c r="O1397" i="6"/>
  <c r="R1397" i="6" s="1"/>
  <c r="S1397" i="6" s="1"/>
  <c r="O1323" i="6"/>
  <c r="R1323" i="6" s="1"/>
  <c r="S1323" i="6" s="1"/>
  <c r="O1260" i="6"/>
  <c r="R1260" i="6" s="1"/>
  <c r="S1260" i="6" s="1"/>
  <c r="O1204" i="6"/>
  <c r="R1204" i="6" s="1"/>
  <c r="S1204" i="6" s="1"/>
  <c r="O1359" i="6"/>
  <c r="R1359" i="6" s="1"/>
  <c r="S1359" i="6" s="1"/>
  <c r="O1296" i="6"/>
  <c r="R1296" i="6" s="1"/>
  <c r="S1296" i="6" s="1"/>
  <c r="O1291" i="6"/>
  <c r="R1291" i="6" s="1"/>
  <c r="S1291" i="6" s="1"/>
  <c r="O1252" i="6"/>
  <c r="R1252" i="6" s="1"/>
  <c r="S1252" i="6" s="1"/>
  <c r="O1202" i="6"/>
  <c r="R1202" i="6" s="1"/>
  <c r="S1202" i="6" s="1"/>
  <c r="O1177" i="6"/>
  <c r="R1177" i="6" s="1"/>
  <c r="S1177" i="6" s="1"/>
  <c r="O1146" i="6"/>
  <c r="R1146" i="6" s="1"/>
  <c r="S1146" i="6" s="1"/>
  <c r="O1106" i="6"/>
  <c r="R1106" i="6" s="1"/>
  <c r="S1106" i="6" s="1"/>
  <c r="O1062" i="6"/>
  <c r="R1062" i="6" s="1"/>
  <c r="S1062" i="6" s="1"/>
  <c r="O1181" i="6"/>
  <c r="R1181" i="6" s="1"/>
  <c r="S1181" i="6" s="1"/>
  <c r="O1163" i="6"/>
  <c r="R1163" i="6" s="1"/>
  <c r="S1163" i="6" s="1"/>
  <c r="O1127" i="6"/>
  <c r="R1127" i="6" s="1"/>
  <c r="O1091" i="6"/>
  <c r="R1091" i="6" s="1"/>
  <c r="O1055" i="6"/>
  <c r="R1055" i="6" s="1"/>
  <c r="S1055" i="6" s="1"/>
  <c r="O1019" i="6"/>
  <c r="R1019" i="6" s="1"/>
  <c r="S1019" i="6" s="1"/>
  <c r="O979" i="6"/>
  <c r="R979" i="6" s="1"/>
  <c r="S979" i="6" s="1"/>
  <c r="O947" i="6"/>
  <c r="R947" i="6" s="1"/>
  <c r="O1213" i="6"/>
  <c r="R1213" i="6" s="1"/>
  <c r="S1213" i="6" s="1"/>
  <c r="O1156" i="6"/>
  <c r="R1156" i="6" s="1"/>
  <c r="O1124" i="6"/>
  <c r="R1124" i="6" s="1"/>
  <c r="O1092" i="6"/>
  <c r="R1092" i="6" s="1"/>
  <c r="S1092" i="6" s="1"/>
  <c r="O1060" i="6"/>
  <c r="R1060" i="6" s="1"/>
  <c r="S1060" i="6" s="1"/>
  <c r="O1191" i="6"/>
  <c r="R1191" i="6" s="1"/>
  <c r="S1191" i="6" s="1"/>
  <c r="O1169" i="6"/>
  <c r="R1169" i="6" s="1"/>
  <c r="S1169" i="6" s="1"/>
  <c r="O1137" i="6"/>
  <c r="R1137" i="6" s="1"/>
  <c r="S1137" i="6" s="1"/>
  <c r="O1105" i="6"/>
  <c r="R1105" i="6" s="1"/>
  <c r="O1073" i="6"/>
  <c r="R1073" i="6" s="1"/>
  <c r="S1073" i="6" s="1"/>
  <c r="O1041" i="6"/>
  <c r="R1041" i="6" s="1"/>
  <c r="S1041" i="6" s="1"/>
  <c r="O1009" i="6"/>
  <c r="R1009" i="6" s="1"/>
  <c r="S1009" i="6" s="1"/>
  <c r="O977" i="6"/>
  <c r="R977" i="6" s="1"/>
  <c r="S977" i="6" s="1"/>
  <c r="O945" i="6"/>
  <c r="R945" i="6" s="1"/>
  <c r="S945" i="6" s="1"/>
  <c r="O998" i="6"/>
  <c r="R998" i="6" s="1"/>
  <c r="S998" i="6" s="1"/>
  <c r="O984" i="6"/>
  <c r="R984" i="6" s="1"/>
  <c r="S984" i="6" s="1"/>
  <c r="O907" i="6"/>
  <c r="R907" i="6" s="1"/>
  <c r="S907" i="6" s="1"/>
  <c r="O875" i="6"/>
  <c r="R875" i="6" s="1"/>
  <c r="S875" i="6" s="1"/>
  <c r="O843" i="6"/>
  <c r="R843" i="6" s="1"/>
  <c r="S843" i="6" s="1"/>
  <c r="O1002" i="6"/>
  <c r="R1002" i="6" s="1"/>
  <c r="S1002" i="6" s="1"/>
  <c r="O974" i="6"/>
  <c r="R974" i="6" s="1"/>
  <c r="S974" i="6" s="1"/>
  <c r="O960" i="6"/>
  <c r="R960" i="6" s="1"/>
  <c r="S960" i="6" s="1"/>
  <c r="O1775" i="6"/>
  <c r="R1775" i="6" s="1"/>
  <c r="O1762" i="6"/>
  <c r="R1762" i="6" s="1"/>
  <c r="O1712" i="6"/>
  <c r="R1712" i="6" s="1"/>
  <c r="S1712" i="6" s="1"/>
  <c r="O1733" i="6"/>
  <c r="R1733" i="6" s="1"/>
  <c r="S1733" i="6" s="1"/>
  <c r="O1758" i="6"/>
  <c r="R1758" i="6" s="1"/>
  <c r="O1714" i="6"/>
  <c r="R1714" i="6" s="1"/>
  <c r="S1714" i="6" s="1"/>
  <c r="O1696" i="6"/>
  <c r="R1696" i="6" s="1"/>
  <c r="S1696" i="6" s="1"/>
  <c r="O1701" i="6"/>
  <c r="R1701" i="6" s="1"/>
  <c r="S1701" i="6" s="1"/>
  <c r="O1658" i="6"/>
  <c r="R1658" i="6" s="1"/>
  <c r="S1658" i="6" s="1"/>
  <c r="O1647" i="6"/>
  <c r="R1647" i="6" s="1"/>
  <c r="S1647" i="6" s="1"/>
  <c r="O1691" i="6"/>
  <c r="R1691" i="6" s="1"/>
  <c r="S1691" i="6" s="1"/>
  <c r="O1651" i="6"/>
  <c r="R1651" i="6" s="1"/>
  <c r="O1588" i="6"/>
  <c r="R1588" i="6" s="1"/>
  <c r="S1588" i="6" s="1"/>
  <c r="O1596" i="6"/>
  <c r="R1596" i="6" s="1"/>
  <c r="S1596" i="6" s="1"/>
  <c r="O1643" i="6"/>
  <c r="R1643" i="6" s="1"/>
  <c r="S1643" i="6" s="1"/>
  <c r="O1644" i="6"/>
  <c r="R1644" i="6" s="1"/>
  <c r="S1644" i="6" s="1"/>
  <c r="O1558" i="6"/>
  <c r="R1558" i="6" s="1"/>
  <c r="S1558" i="6" s="1"/>
  <c r="O1510" i="6"/>
  <c r="R1510" i="6" s="1"/>
  <c r="S1510" i="6" s="1"/>
  <c r="O1622" i="6"/>
  <c r="R1622" i="6" s="1"/>
  <c r="S1622" i="6" s="1"/>
  <c r="O1536" i="6"/>
  <c r="R1536" i="6" s="1"/>
  <c r="S1536" i="6" s="1"/>
  <c r="O1496" i="6"/>
  <c r="R1496" i="6" s="1"/>
  <c r="S1496" i="6" s="1"/>
  <c r="O1571" i="6"/>
  <c r="R1571" i="6" s="1"/>
  <c r="O1601" i="6"/>
  <c r="R1601" i="6" s="1"/>
  <c r="O1507" i="6"/>
  <c r="R1507" i="6" s="1"/>
  <c r="S1507" i="6" s="1"/>
  <c r="O1428" i="6"/>
  <c r="R1428" i="6" s="1"/>
  <c r="S1428" i="6" s="1"/>
  <c r="O1493" i="6"/>
  <c r="R1493" i="6" s="1"/>
  <c r="S1493" i="6" s="1"/>
  <c r="O1455" i="6"/>
  <c r="R1455" i="6" s="1"/>
  <c r="S1455" i="6" s="1"/>
  <c r="O1463" i="6"/>
  <c r="R1463" i="6" s="1"/>
  <c r="S1463" i="6" s="1"/>
  <c r="O1419" i="6"/>
  <c r="R1419" i="6" s="1"/>
  <c r="S1419" i="6" s="1"/>
  <c r="O1340" i="6"/>
  <c r="R1340" i="6" s="1"/>
  <c r="S1340" i="6" s="1"/>
  <c r="O1453" i="6"/>
  <c r="R1453" i="6" s="1"/>
  <c r="S1453" i="6" s="1"/>
  <c r="O1519" i="6"/>
  <c r="R1519" i="6" s="1"/>
  <c r="S1519" i="6" s="1"/>
  <c r="O1393" i="6"/>
  <c r="R1393" i="6" s="1"/>
  <c r="S1393" i="6" s="1"/>
  <c r="O1341" i="6"/>
  <c r="R1341" i="6" s="1"/>
  <c r="S1341" i="6" s="1"/>
  <c r="O1301" i="6"/>
  <c r="R1301" i="6" s="1"/>
  <c r="O1261" i="6"/>
  <c r="R1261" i="6" s="1"/>
  <c r="S1261" i="6" s="1"/>
  <c r="O1425" i="6"/>
  <c r="R1425" i="6" s="1"/>
  <c r="O1390" i="6"/>
  <c r="R1390" i="6" s="1"/>
  <c r="S1390" i="6" s="1"/>
  <c r="O1338" i="6"/>
  <c r="R1338" i="6" s="1"/>
  <c r="O1290" i="6"/>
  <c r="R1290" i="6" s="1"/>
  <c r="S1290" i="6" s="1"/>
  <c r="O1250" i="6"/>
  <c r="R1250" i="6" s="1"/>
  <c r="O1395" i="6"/>
  <c r="R1395" i="6" s="1"/>
  <c r="S1395" i="6" s="1"/>
  <c r="O1335" i="6"/>
  <c r="R1335" i="6" s="1"/>
  <c r="O1283" i="6"/>
  <c r="R1283" i="6" s="1"/>
  <c r="S1283" i="6" s="1"/>
  <c r="O1244" i="6"/>
  <c r="R1244" i="6" s="1"/>
  <c r="S1244" i="6" s="1"/>
  <c r="O1196" i="6"/>
  <c r="R1196" i="6" s="1"/>
  <c r="S1196" i="6" s="1"/>
  <c r="O1287" i="6"/>
  <c r="R1287" i="6" s="1"/>
  <c r="S1287" i="6" s="1"/>
  <c r="O1280" i="6"/>
  <c r="R1280" i="6" s="1"/>
  <c r="S1280" i="6" s="1"/>
  <c r="O1259" i="6"/>
  <c r="R1259" i="6" s="1"/>
  <c r="O1238" i="6"/>
  <c r="R1238" i="6" s="1"/>
  <c r="S1238" i="6" s="1"/>
  <c r="O1198" i="6"/>
  <c r="R1198" i="6" s="1"/>
  <c r="S1198" i="6" s="1"/>
  <c r="O1223" i="6"/>
  <c r="R1223" i="6" s="1"/>
  <c r="S1223" i="6" s="1"/>
  <c r="O1142" i="6"/>
  <c r="R1142" i="6" s="1"/>
  <c r="S1142" i="6" s="1"/>
  <c r="O1102" i="6"/>
  <c r="R1102" i="6" s="1"/>
  <c r="S1102" i="6" s="1"/>
  <c r="O1054" i="6"/>
  <c r="R1054" i="6" s="1"/>
  <c r="S1054" i="6" s="1"/>
  <c r="O1239" i="6"/>
  <c r="R1239" i="6" s="1"/>
  <c r="S1239" i="6" s="1"/>
  <c r="O1159" i="6"/>
  <c r="R1159" i="6" s="1"/>
  <c r="S1159" i="6" s="1"/>
  <c r="O1123" i="6"/>
  <c r="R1123" i="6" s="1"/>
  <c r="S1123" i="6" s="1"/>
  <c r="O1087" i="6"/>
  <c r="R1087" i="6" s="1"/>
  <c r="O1051" i="6"/>
  <c r="R1051" i="6" s="1"/>
  <c r="S1051" i="6" s="1"/>
  <c r="O1011" i="6"/>
  <c r="R1011" i="6" s="1"/>
  <c r="S1011" i="6" s="1"/>
  <c r="O975" i="6"/>
  <c r="R975" i="6" s="1"/>
  <c r="S975" i="6" s="1"/>
  <c r="O943" i="6"/>
  <c r="R943" i="6" s="1"/>
  <c r="S943" i="6" s="1"/>
  <c r="O1211" i="6"/>
  <c r="R1211" i="6" s="1"/>
  <c r="S1211" i="6" s="1"/>
  <c r="O1152" i="6"/>
  <c r="R1152" i="6" s="1"/>
  <c r="S1152" i="6" s="1"/>
  <c r="O1120" i="6"/>
  <c r="R1120" i="6" s="1"/>
  <c r="S1120" i="6" s="1"/>
  <c r="O1088" i="6"/>
  <c r="R1088" i="6" s="1"/>
  <c r="S1088" i="6" s="1"/>
  <c r="O1056" i="6"/>
  <c r="R1056" i="6" s="1"/>
  <c r="S1056" i="6" s="1"/>
  <c r="O1187" i="6"/>
  <c r="R1187" i="6" s="1"/>
  <c r="S1187" i="6" s="1"/>
  <c r="O1165" i="6"/>
  <c r="R1165" i="6" s="1"/>
  <c r="S1165" i="6" s="1"/>
  <c r="O1743" i="6"/>
  <c r="R1743" i="6" s="1"/>
  <c r="S1743" i="6" s="1"/>
  <c r="O1738" i="6"/>
  <c r="R1738" i="6" s="1"/>
  <c r="S1738" i="6" s="1"/>
  <c r="O1776" i="6"/>
  <c r="R1776" i="6" s="1"/>
  <c r="O1721" i="6"/>
  <c r="R1721" i="6" s="1"/>
  <c r="S1721" i="6" s="1"/>
  <c r="O1761" i="6"/>
  <c r="R1761" i="6" s="1"/>
  <c r="O1706" i="6"/>
  <c r="R1706" i="6" s="1"/>
  <c r="S1706" i="6" s="1"/>
  <c r="O1680" i="6"/>
  <c r="R1680" i="6" s="1"/>
  <c r="S1680" i="6" s="1"/>
  <c r="O1694" i="6"/>
  <c r="R1694" i="6" s="1"/>
  <c r="S1694" i="6" s="1"/>
  <c r="O1642" i="6"/>
  <c r="R1642" i="6" s="1"/>
  <c r="O1631" i="6"/>
  <c r="R1631" i="6" s="1"/>
  <c r="S1631" i="6" s="1"/>
  <c r="O1665" i="6"/>
  <c r="R1665" i="6" s="1"/>
  <c r="S1665" i="6" s="1"/>
  <c r="O1617" i="6"/>
  <c r="R1617" i="6" s="1"/>
  <c r="O1577" i="6"/>
  <c r="R1577" i="6" s="1"/>
  <c r="O1582" i="6"/>
  <c r="R1582" i="6" s="1"/>
  <c r="S1582" i="6" s="1"/>
  <c r="O1584" i="6"/>
  <c r="R1584" i="6" s="1"/>
  <c r="S1584" i="6" s="1"/>
  <c r="O1613" i="6"/>
  <c r="R1613" i="6" s="1"/>
  <c r="S1613" i="6" s="1"/>
  <c r="O1546" i="6"/>
  <c r="R1546" i="6" s="1"/>
  <c r="S1546" i="6" s="1"/>
  <c r="O1494" i="6"/>
  <c r="R1494" i="6" s="1"/>
  <c r="S1494" i="6" s="1"/>
  <c r="O1576" i="6"/>
  <c r="R1576" i="6" s="1"/>
  <c r="S1576" i="6" s="1"/>
  <c r="O1528" i="6"/>
  <c r="R1528" i="6" s="1"/>
  <c r="O1480" i="6"/>
  <c r="R1480" i="6" s="1"/>
  <c r="S1480" i="6" s="1"/>
  <c r="O1549" i="6"/>
  <c r="R1549" i="6" s="1"/>
  <c r="O1537" i="6"/>
  <c r="R1537" i="6" s="1"/>
  <c r="S1537" i="6" s="1"/>
  <c r="O1460" i="6"/>
  <c r="R1460" i="6" s="1"/>
  <c r="S1460" i="6" s="1"/>
  <c r="O1420" i="6"/>
  <c r="R1420" i="6" s="1"/>
  <c r="O1592" i="6"/>
  <c r="R1592" i="6" s="1"/>
  <c r="O1439" i="6"/>
  <c r="R1439" i="6" s="1"/>
  <c r="S1439" i="6" s="1"/>
  <c r="O1458" i="6"/>
  <c r="R1458" i="6" s="1"/>
  <c r="S1458" i="6" s="1"/>
  <c r="O1372" i="6"/>
  <c r="R1372" i="6" s="1"/>
  <c r="S1372" i="6" s="1"/>
  <c r="O1324" i="6"/>
  <c r="R1324" i="6" s="1"/>
  <c r="S1324" i="6" s="1"/>
  <c r="O1429" i="6"/>
  <c r="R1429" i="6" s="1"/>
  <c r="S1429" i="6" s="1"/>
  <c r="O1457" i="6"/>
  <c r="R1457" i="6" s="1"/>
  <c r="S1457" i="6" s="1"/>
  <c r="O1373" i="6"/>
  <c r="R1373" i="6" s="1"/>
  <c r="S1373" i="6" s="1"/>
  <c r="O1333" i="6"/>
  <c r="R1333" i="6" s="1"/>
  <c r="S1333" i="6" s="1"/>
  <c r="O1293" i="6"/>
  <c r="R1293" i="6" s="1"/>
  <c r="S1293" i="6" s="1"/>
  <c r="O1245" i="6"/>
  <c r="R1245" i="6" s="1"/>
  <c r="S1245" i="6" s="1"/>
  <c r="O1398" i="6"/>
  <c r="R1398" i="6" s="1"/>
  <c r="S1398" i="6" s="1"/>
  <c r="O1370" i="6"/>
  <c r="R1370" i="6" s="1"/>
  <c r="S1370" i="6" s="1"/>
  <c r="O1322" i="6"/>
  <c r="R1322" i="6" s="1"/>
  <c r="S1322" i="6" s="1"/>
  <c r="O1282" i="6"/>
  <c r="R1282" i="6" s="1"/>
  <c r="S1282" i="6" s="1"/>
  <c r="O1529" i="6"/>
  <c r="R1529" i="6" s="1"/>
  <c r="O1303" i="6"/>
  <c r="R1303" i="6" s="1"/>
  <c r="S1303" i="6" s="1"/>
  <c r="O1288" i="6"/>
  <c r="R1288" i="6" s="1"/>
  <c r="O1251" i="6"/>
  <c r="R1251" i="6" s="1"/>
  <c r="S1251" i="6" s="1"/>
  <c r="O1228" i="6"/>
  <c r="R1228" i="6" s="1"/>
  <c r="S1228" i="6" s="1"/>
  <c r="O1188" i="6"/>
  <c r="R1188" i="6" s="1"/>
  <c r="S1188" i="6" s="1"/>
  <c r="O1255" i="6"/>
  <c r="R1255" i="6" s="1"/>
  <c r="S1255" i="6" s="1"/>
  <c r="O1451" i="6"/>
  <c r="R1451" i="6" s="1"/>
  <c r="S1451" i="6" s="1"/>
  <c r="O1409" i="6"/>
  <c r="R1409" i="6" s="1"/>
  <c r="S1409" i="6" s="1"/>
  <c r="O1230" i="6"/>
  <c r="R1230" i="6" s="1"/>
  <c r="S1230" i="6" s="1"/>
  <c r="O1182" i="6"/>
  <c r="R1182" i="6" s="1"/>
  <c r="S1182" i="6" s="1"/>
  <c r="O1179" i="6"/>
  <c r="R1179" i="6" s="1"/>
  <c r="S1179" i="6" s="1"/>
  <c r="O1134" i="6"/>
  <c r="R1134" i="6" s="1"/>
  <c r="O1086" i="6"/>
  <c r="R1086" i="6" s="1"/>
  <c r="S1086" i="6" s="1"/>
  <c r="O1046" i="6"/>
  <c r="R1046" i="6" s="1"/>
  <c r="S1046" i="6" s="1"/>
  <c r="O1229" i="6"/>
  <c r="R1229" i="6" s="1"/>
  <c r="S1229" i="6" s="1"/>
  <c r="O1151" i="6"/>
  <c r="R1151" i="6" s="1"/>
  <c r="S1151" i="6" s="1"/>
  <c r="O1115" i="6"/>
  <c r="R1115" i="6" s="1"/>
  <c r="S1115" i="6" s="1"/>
  <c r="O1075" i="6"/>
  <c r="R1075" i="6" s="1"/>
  <c r="S1075" i="6" s="1"/>
  <c r="O1039" i="6"/>
  <c r="R1039" i="6" s="1"/>
  <c r="S1039" i="6" s="1"/>
  <c r="O1003" i="6"/>
  <c r="R1003" i="6" s="1"/>
  <c r="S1003" i="6" s="1"/>
  <c r="O967" i="6"/>
  <c r="R967" i="6" s="1"/>
  <c r="S967" i="6" s="1"/>
  <c r="O935" i="6"/>
  <c r="R935" i="6" s="1"/>
  <c r="S935" i="6" s="1"/>
  <c r="O1189" i="6"/>
  <c r="R1189" i="6" s="1"/>
  <c r="S1189" i="6" s="1"/>
  <c r="O1144" i="6"/>
  <c r="R1144" i="6" s="1"/>
  <c r="S1144" i="6" s="1"/>
  <c r="O1112" i="6"/>
  <c r="R1112" i="6" s="1"/>
  <c r="S1112" i="6" s="1"/>
  <c r="O1080" i="6"/>
  <c r="R1080" i="6" s="1"/>
  <c r="S1080" i="6" s="1"/>
  <c r="O1048" i="6"/>
  <c r="R1048" i="6" s="1"/>
  <c r="S1048" i="6" s="1"/>
  <c r="O1209" i="6"/>
  <c r="R1209" i="6" s="1"/>
  <c r="O1157" i="6"/>
  <c r="R1157" i="6" s="1"/>
  <c r="O1606" i="6"/>
  <c r="R1606" i="6" s="1"/>
  <c r="S1606" i="6" s="1"/>
  <c r="O1502" i="6"/>
  <c r="R1502" i="6" s="1"/>
  <c r="S1502" i="6" s="1"/>
  <c r="O1542" i="6"/>
  <c r="R1542" i="6" s="1"/>
  <c r="S1542" i="6" s="1"/>
  <c r="O1557" i="6"/>
  <c r="R1557" i="6" s="1"/>
  <c r="S1557" i="6" s="1"/>
  <c r="O1625" i="6"/>
  <c r="R1625" i="6" s="1"/>
  <c r="S1625" i="6" s="1"/>
  <c r="O1636" i="6"/>
  <c r="R1636" i="6" s="1"/>
  <c r="S1636" i="6" s="1"/>
  <c r="O1614" i="6"/>
  <c r="R1614" i="6" s="1"/>
  <c r="O1681" i="6"/>
  <c r="R1681" i="6" s="1"/>
  <c r="S1681" i="6" s="1"/>
  <c r="O1648" i="6"/>
  <c r="R1648" i="6" s="1"/>
  <c r="S1648" i="6" s="1"/>
  <c r="O1687" i="6"/>
  <c r="R1687" i="6" s="1"/>
  <c r="S1687" i="6" s="1"/>
  <c r="O1627" i="6"/>
  <c r="R1627" i="6" s="1"/>
  <c r="S1627" i="6" s="1"/>
  <c r="O1634" i="6"/>
  <c r="R1634" i="6" s="1"/>
  <c r="S1634" i="6" s="1"/>
  <c r="O1674" i="6"/>
  <c r="R1674" i="6" s="1"/>
  <c r="S1674" i="6" s="1"/>
  <c r="O1664" i="6"/>
  <c r="R1664" i="6" s="1"/>
  <c r="S1664" i="6" s="1"/>
  <c r="O1703" i="6"/>
  <c r="R1703" i="6" s="1"/>
  <c r="S1703" i="6" s="1"/>
  <c r="O1718" i="6"/>
  <c r="R1718" i="6" s="1"/>
  <c r="S1718" i="6" s="1"/>
  <c r="O1750" i="6"/>
  <c r="R1750" i="6" s="1"/>
  <c r="S1750" i="6" s="1"/>
  <c r="O1725" i="6"/>
  <c r="R1725" i="6" s="1"/>
  <c r="S1725" i="6" s="1"/>
  <c r="O1760" i="6"/>
  <c r="R1760" i="6" s="1"/>
  <c r="O1757" i="6"/>
  <c r="R1757" i="6" s="1"/>
  <c r="O114" i="6"/>
  <c r="R114" i="6" s="1"/>
  <c r="S114" i="6" s="1"/>
  <c r="O1751" i="6"/>
  <c r="R1751" i="6" s="1"/>
  <c r="S1751" i="6" s="1"/>
  <c r="O1711" i="6"/>
  <c r="R1711" i="6" s="1"/>
  <c r="S1711" i="6" s="1"/>
  <c r="O1781" i="6"/>
  <c r="R1781" i="6" s="1"/>
  <c r="O1724" i="6"/>
  <c r="R1724" i="6" s="1"/>
  <c r="S1724" i="6" s="1"/>
  <c r="O1752" i="6"/>
  <c r="R1752" i="6" s="1"/>
  <c r="S1752" i="6" s="1"/>
  <c r="O1739" i="6"/>
  <c r="R1739" i="6" s="1"/>
  <c r="S1739" i="6" s="1"/>
  <c r="O1705" i="6"/>
  <c r="R1705" i="6" s="1"/>
  <c r="S1705" i="6" s="1"/>
  <c r="O1769" i="6"/>
  <c r="R1769" i="6" s="1"/>
  <c r="O1722" i="6"/>
  <c r="R1722" i="6" s="1"/>
  <c r="S1722" i="6" s="1"/>
  <c r="O1756" i="6"/>
  <c r="R1756" i="6" s="1"/>
  <c r="O1684" i="6"/>
  <c r="R1684" i="6" s="1"/>
  <c r="S1684" i="6" s="1"/>
  <c r="O1652" i="6"/>
  <c r="R1652" i="6" s="1"/>
  <c r="S1652" i="6" s="1"/>
  <c r="O1678" i="6"/>
  <c r="R1678" i="6" s="1"/>
  <c r="S1678" i="6" s="1"/>
  <c r="O1646" i="6"/>
  <c r="R1646" i="6" s="1"/>
  <c r="S1646" i="6" s="1"/>
  <c r="O1669" i="6"/>
  <c r="R1669" i="6" s="1"/>
  <c r="S1669" i="6" s="1"/>
  <c r="O1615" i="6"/>
  <c r="R1615" i="6" s="1"/>
  <c r="O1661" i="6"/>
  <c r="R1661" i="6" s="1"/>
  <c r="O1675" i="6"/>
  <c r="R1675" i="6" s="1"/>
  <c r="O1598" i="6"/>
  <c r="R1598" i="6" s="1"/>
  <c r="O1585" i="6"/>
  <c r="R1585" i="6" s="1"/>
  <c r="O1618" i="6"/>
  <c r="R1618" i="6" s="1"/>
  <c r="S1618" i="6" s="1"/>
  <c r="O1570" i="6"/>
  <c r="R1570" i="6" s="1"/>
  <c r="S1570" i="6" s="1"/>
  <c r="O1621" i="6"/>
  <c r="R1621" i="6" s="1"/>
  <c r="S1621" i="6" s="1"/>
  <c r="O1599" i="6"/>
  <c r="R1599" i="6" s="1"/>
  <c r="S1599" i="6" s="1"/>
  <c r="O1561" i="6"/>
  <c r="R1561" i="6" s="1"/>
  <c r="S1561" i="6" s="1"/>
  <c r="O1554" i="6"/>
  <c r="R1554" i="6" s="1"/>
  <c r="S1554" i="6" s="1"/>
  <c r="O1522" i="6"/>
  <c r="R1522" i="6" s="1"/>
  <c r="O1490" i="6"/>
  <c r="R1490" i="6" s="1"/>
  <c r="S1490" i="6" s="1"/>
  <c r="O1583" i="6"/>
  <c r="R1583" i="6" s="1"/>
  <c r="O1548" i="6"/>
  <c r="R1548" i="6" s="1"/>
  <c r="O1516" i="6"/>
  <c r="R1516" i="6" s="1"/>
  <c r="S1516" i="6" s="1"/>
  <c r="O1484" i="6"/>
  <c r="R1484" i="6" s="1"/>
  <c r="S1484" i="6" s="1"/>
  <c r="O1579" i="6"/>
  <c r="R1579" i="6" s="1"/>
  <c r="S1579" i="6" s="1"/>
  <c r="O1469" i="6"/>
  <c r="R1469" i="6" s="1"/>
  <c r="S1469" i="6" s="1"/>
  <c r="O1489" i="6"/>
  <c r="R1489" i="6" s="1"/>
  <c r="S1489" i="6" s="1"/>
  <c r="O1464" i="6"/>
  <c r="R1464" i="6" s="1"/>
  <c r="S1464" i="6" s="1"/>
  <c r="O1432" i="6"/>
  <c r="R1432" i="6" s="1"/>
  <c r="O1541" i="6"/>
  <c r="R1541" i="6" s="1"/>
  <c r="S1541" i="6" s="1"/>
  <c r="O1587" i="6"/>
  <c r="R1587" i="6" s="1"/>
  <c r="S1587" i="6" s="1"/>
  <c r="O1446" i="6"/>
  <c r="R1446" i="6" s="1"/>
  <c r="S1446" i="6" s="1"/>
  <c r="O1487" i="6"/>
  <c r="R1487" i="6" s="1"/>
  <c r="S1487" i="6" s="1"/>
  <c r="O1426" i="6"/>
  <c r="R1426" i="6" s="1"/>
  <c r="O1360" i="6"/>
  <c r="R1360" i="6" s="1"/>
  <c r="S1360" i="6" s="1"/>
  <c r="O1328" i="6"/>
  <c r="R1328" i="6" s="1"/>
  <c r="S1328" i="6" s="1"/>
  <c r="O1462" i="6"/>
  <c r="R1462" i="6" s="1"/>
  <c r="S1462" i="6" s="1"/>
  <c r="O1384" i="6"/>
  <c r="R1384" i="6" s="1"/>
  <c r="O1421" i="6"/>
  <c r="R1421" i="6" s="1"/>
  <c r="S1421" i="6" s="1"/>
  <c r="O1381" i="6"/>
  <c r="R1381" i="6" s="1"/>
  <c r="S1381" i="6" s="1"/>
  <c r="O1345" i="6"/>
  <c r="R1345" i="6" s="1"/>
  <c r="S1345" i="6" s="1"/>
  <c r="O1313" i="6"/>
  <c r="R1313" i="6" s="1"/>
  <c r="S1313" i="6" s="1"/>
  <c r="O1281" i="6"/>
  <c r="R1281" i="6" s="1"/>
  <c r="S1281" i="6" s="1"/>
  <c r="O1249" i="6"/>
  <c r="R1249" i="6" s="1"/>
  <c r="S1249" i="6" s="1"/>
  <c r="O1461" i="6"/>
  <c r="R1461" i="6" s="1"/>
  <c r="S1461" i="6" s="1"/>
  <c r="O1417" i="6"/>
  <c r="R1417" i="6" s="1"/>
  <c r="S1417" i="6" s="1"/>
  <c r="O1358" i="6"/>
  <c r="R1358" i="6" s="1"/>
  <c r="S1358" i="6" s="1"/>
  <c r="O1326" i="6"/>
  <c r="R1326" i="6" s="1"/>
  <c r="S1326" i="6" s="1"/>
  <c r="O1294" i="6"/>
  <c r="R1294" i="6" s="1"/>
  <c r="S1294" i="6" s="1"/>
  <c r="O1262" i="6"/>
  <c r="R1262" i="6" s="1"/>
  <c r="S1262" i="6" s="1"/>
  <c r="O1481" i="6"/>
  <c r="R1481" i="6" s="1"/>
  <c r="O1380" i="6"/>
  <c r="R1380" i="6" s="1"/>
  <c r="S1380" i="6" s="1"/>
  <c r="O1351" i="6"/>
  <c r="R1351" i="6" s="1"/>
  <c r="S1351" i="6" s="1"/>
  <c r="O1355" i="6"/>
  <c r="R1355" i="6" s="1"/>
  <c r="S1355" i="6" s="1"/>
  <c r="O1371" i="6"/>
  <c r="R1371" i="6" s="1"/>
  <c r="S1371" i="6" s="1"/>
  <c r="O1232" i="6"/>
  <c r="R1232" i="6" s="1"/>
  <c r="S1232" i="6" s="1"/>
  <c r="O1200" i="6"/>
  <c r="R1200" i="6" s="1"/>
  <c r="S1200" i="6" s="1"/>
  <c r="O1427" i="6"/>
  <c r="R1427" i="6" s="1"/>
  <c r="S1427" i="6" s="1"/>
  <c r="O1435" i="6"/>
  <c r="R1435" i="6" s="1"/>
  <c r="O1563" i="6"/>
  <c r="R1563" i="6" s="1"/>
  <c r="O1275" i="6"/>
  <c r="R1275" i="6" s="1"/>
  <c r="S1275" i="6" s="1"/>
  <c r="O1284" i="6"/>
  <c r="R1284" i="6" s="1"/>
  <c r="S1284" i="6" s="1"/>
  <c r="O1218" i="6"/>
  <c r="R1218" i="6" s="1"/>
  <c r="S1218" i="6" s="1"/>
  <c r="O1186" i="6"/>
  <c r="R1186" i="6" s="1"/>
  <c r="S1186" i="6" s="1"/>
  <c r="O1233" i="6"/>
  <c r="R1233" i="6" s="1"/>
  <c r="S1233" i="6" s="1"/>
  <c r="O1154" i="6"/>
  <c r="R1154" i="6" s="1"/>
  <c r="S1154" i="6" s="1"/>
  <c r="O1122" i="6"/>
  <c r="R1122" i="6" s="1"/>
  <c r="S1122" i="6" s="1"/>
  <c r="O1090" i="6"/>
  <c r="R1090" i="6" s="1"/>
  <c r="S1090" i="6" s="1"/>
  <c r="O1058" i="6"/>
  <c r="R1058" i="6" s="1"/>
  <c r="S1058" i="6" s="1"/>
  <c r="O1225" i="6"/>
  <c r="R1225" i="6" s="1"/>
  <c r="S1225" i="6" s="1"/>
  <c r="O1183" i="6"/>
  <c r="R1183" i="6" s="1"/>
  <c r="S1183" i="6" s="1"/>
  <c r="O1143" i="6"/>
  <c r="R1143" i="6" s="1"/>
  <c r="S1143" i="6" s="1"/>
  <c r="O1111" i="6"/>
  <c r="R1111" i="6" s="1"/>
  <c r="S1111" i="6" s="1"/>
  <c r="O1079" i="6"/>
  <c r="R1079" i="6" s="1"/>
  <c r="S1079" i="6" s="1"/>
  <c r="O1047" i="6"/>
  <c r="R1047" i="6" s="1"/>
  <c r="S1047" i="6" s="1"/>
  <c r="O1015" i="6"/>
  <c r="R1015" i="6" s="1"/>
  <c r="S1015" i="6" s="1"/>
  <c r="O983" i="6"/>
  <c r="R983" i="6" s="1"/>
  <c r="S983" i="6" s="1"/>
  <c r="O1735" i="6"/>
  <c r="R1735" i="6" s="1"/>
  <c r="S1735" i="6" s="1"/>
  <c r="O1778" i="6"/>
  <c r="R1778" i="6" s="1"/>
  <c r="O1765" i="6"/>
  <c r="R1765" i="6" s="1"/>
  <c r="O1716" i="6"/>
  <c r="R1716" i="6" s="1"/>
  <c r="S1716" i="6" s="1"/>
  <c r="O1736" i="6"/>
  <c r="R1736" i="6" s="1"/>
  <c r="S1736" i="6" s="1"/>
  <c r="O1767" i="6"/>
  <c r="R1767" i="6" s="1"/>
  <c r="O1719" i="6"/>
  <c r="R1719" i="6" s="1"/>
  <c r="S1719" i="6" s="1"/>
  <c r="O1746" i="6"/>
  <c r="R1746" i="6" s="1"/>
  <c r="S1746" i="6" s="1"/>
  <c r="O1732" i="6"/>
  <c r="R1732" i="6" s="1"/>
  <c r="S1732" i="6" s="1"/>
  <c r="O1768" i="6"/>
  <c r="R1768" i="6" s="1"/>
  <c r="O1755" i="6"/>
  <c r="R1755" i="6" s="1"/>
  <c r="O1713" i="6"/>
  <c r="R1713" i="6" s="1"/>
  <c r="S1713" i="6" s="1"/>
  <c r="O1742" i="6"/>
  <c r="R1742" i="6" s="1"/>
  <c r="S1742" i="6" s="1"/>
  <c r="O1730" i="6"/>
  <c r="R1730" i="6" s="1"/>
  <c r="S1730" i="6" s="1"/>
  <c r="O1772" i="6"/>
  <c r="R1772" i="6" s="1"/>
  <c r="O1692" i="6"/>
  <c r="R1692" i="6" s="1"/>
  <c r="O1660" i="6"/>
  <c r="R1660" i="6" s="1"/>
  <c r="S1660" i="6" s="1"/>
  <c r="O1686" i="6"/>
  <c r="R1686" i="6" s="1"/>
  <c r="S1686" i="6" s="1"/>
  <c r="O1654" i="6"/>
  <c r="R1654" i="6" s="1"/>
  <c r="O1704" i="6"/>
  <c r="R1704" i="6" s="1"/>
  <c r="S1704" i="6" s="1"/>
  <c r="O1623" i="6"/>
  <c r="R1623" i="6" s="1"/>
  <c r="S1623" i="6" s="1"/>
  <c r="O1693" i="6"/>
  <c r="R1693" i="6" s="1"/>
  <c r="S1693" i="6" s="1"/>
  <c r="O1657" i="6"/>
  <c r="R1657" i="6" s="1"/>
  <c r="S1657" i="6" s="1"/>
  <c r="O1612" i="6"/>
  <c r="R1612" i="6" s="1"/>
  <c r="S1612" i="6" s="1"/>
  <c r="O1649" i="6"/>
  <c r="R1649" i="6" s="1"/>
  <c r="S1649" i="6" s="1"/>
  <c r="O1624" i="6"/>
  <c r="R1624" i="6" s="1"/>
  <c r="S1624" i="6" s="1"/>
  <c r="O1578" i="6"/>
  <c r="R1578" i="6" s="1"/>
  <c r="S1578" i="6" s="1"/>
  <c r="O1626" i="6"/>
  <c r="R1626" i="6" s="1"/>
  <c r="S1626" i="6" s="1"/>
  <c r="O1616" i="6"/>
  <c r="R1616" i="6" s="1"/>
  <c r="O1605" i="6"/>
  <c r="R1605" i="6" s="1"/>
  <c r="O1562" i="6"/>
  <c r="R1562" i="6" s="1"/>
  <c r="O1530" i="6"/>
  <c r="R1530" i="6" s="1"/>
  <c r="S1530" i="6" s="1"/>
  <c r="O1498" i="6"/>
  <c r="R1498" i="6" s="1"/>
  <c r="S1498" i="6" s="1"/>
  <c r="O1632" i="6"/>
  <c r="R1632" i="6" s="1"/>
  <c r="S1632" i="6" s="1"/>
  <c r="O1556" i="6"/>
  <c r="R1556" i="6" s="1"/>
  <c r="O1524" i="6"/>
  <c r="R1524" i="6" s="1"/>
  <c r="S1524" i="6" s="1"/>
  <c r="O1492" i="6"/>
  <c r="R1492" i="6" s="1"/>
  <c r="S1492" i="6" s="1"/>
  <c r="O1559" i="6"/>
  <c r="R1559" i="6" s="1"/>
  <c r="S1559" i="6" s="1"/>
  <c r="O1501" i="6"/>
  <c r="R1501" i="6" s="1"/>
  <c r="S1501" i="6" s="1"/>
  <c r="O1521" i="6"/>
  <c r="R1521" i="6" s="1"/>
  <c r="S1521" i="6" s="1"/>
  <c r="O1491" i="6"/>
  <c r="R1491" i="6" s="1"/>
  <c r="S1491" i="6" s="1"/>
  <c r="O1440" i="6"/>
  <c r="R1440" i="6" s="1"/>
  <c r="S1440" i="6" s="1"/>
  <c r="O1408" i="6"/>
  <c r="R1408" i="6" s="1"/>
  <c r="S1408" i="6" s="1"/>
  <c r="O1567" i="6"/>
  <c r="R1567" i="6" s="1"/>
  <c r="O1454" i="6"/>
  <c r="R1454" i="6" s="1"/>
  <c r="S1454" i="6" s="1"/>
  <c r="O1387" i="6"/>
  <c r="R1387" i="6" s="1"/>
  <c r="S1387" i="6" s="1"/>
  <c r="O1442" i="6"/>
  <c r="R1442" i="6" s="1"/>
  <c r="S1442" i="6" s="1"/>
  <c r="O1368" i="6"/>
  <c r="R1368" i="6" s="1"/>
  <c r="S1368" i="6" s="1"/>
  <c r="O1336" i="6"/>
  <c r="R1336" i="6" s="1"/>
  <c r="O1304" i="6"/>
  <c r="R1304" i="6" s="1"/>
  <c r="S1304" i="6" s="1"/>
  <c r="O1399" i="6"/>
  <c r="R1399" i="6" s="1"/>
  <c r="S1399" i="6" s="1"/>
  <c r="O1445" i="6"/>
  <c r="R1445" i="6" s="1"/>
  <c r="O1391" i="6"/>
  <c r="R1391" i="6" s="1"/>
  <c r="S1391" i="6" s="1"/>
  <c r="O1353" i="6"/>
  <c r="R1353" i="6" s="1"/>
  <c r="S1353" i="6" s="1"/>
  <c r="O1321" i="6"/>
  <c r="R1321" i="6" s="1"/>
  <c r="S1321" i="6" s="1"/>
  <c r="O1289" i="6"/>
  <c r="R1289" i="6" s="1"/>
  <c r="S1289" i="6" s="1"/>
  <c r="O1257" i="6"/>
  <c r="R1257" i="6" s="1"/>
  <c r="S1257" i="6" s="1"/>
  <c r="O1483" i="6"/>
  <c r="R1483" i="6" s="1"/>
  <c r="S1483" i="6" s="1"/>
  <c r="O1511" i="6"/>
  <c r="R1511" i="6" s="1"/>
  <c r="S1511" i="6" s="1"/>
  <c r="O1366" i="6"/>
  <c r="R1366" i="6" s="1"/>
  <c r="S1366" i="6" s="1"/>
  <c r="O1334" i="6"/>
  <c r="R1334" i="6" s="1"/>
  <c r="S1334" i="6" s="1"/>
  <c r="O1302" i="6"/>
  <c r="R1302" i="6" s="1"/>
  <c r="S1302" i="6" s="1"/>
  <c r="O1270" i="6"/>
  <c r="R1270" i="6" s="1"/>
  <c r="O1515" i="6"/>
  <c r="R1515" i="6" s="1"/>
  <c r="S1515" i="6" s="1"/>
  <c r="O1385" i="6"/>
  <c r="R1385" i="6" s="1"/>
  <c r="S1385" i="6" s="1"/>
  <c r="O1497" i="6"/>
  <c r="R1497" i="6" s="1"/>
  <c r="S1497" i="6" s="1"/>
  <c r="O1547" i="6"/>
  <c r="R1547" i="6" s="1"/>
  <c r="O1513" i="6"/>
  <c r="R1513" i="6" s="1"/>
  <c r="S1513" i="6" s="1"/>
  <c r="O1242" i="6"/>
  <c r="R1242" i="6" s="1"/>
  <c r="S1242" i="6" s="1"/>
  <c r="O1208" i="6"/>
  <c r="R1208" i="6" s="1"/>
  <c r="S1208" i="6" s="1"/>
  <c r="O1176" i="6"/>
  <c r="R1176" i="6" s="1"/>
  <c r="S1176" i="6" s="1"/>
  <c r="O1572" i="6"/>
  <c r="R1572" i="6" s="1"/>
  <c r="O1264" i="6"/>
  <c r="R1264" i="6" s="1"/>
  <c r="S1264" i="6" s="1"/>
  <c r="O1311" i="6"/>
  <c r="R1311" i="6" s="1"/>
  <c r="S1311" i="6" s="1"/>
  <c r="O1331" i="6"/>
  <c r="R1331" i="6" s="1"/>
  <c r="O1226" i="6"/>
  <c r="R1226" i="6" s="1"/>
  <c r="S1226" i="6" s="1"/>
  <c r="O1194" i="6"/>
  <c r="R1194" i="6" s="1"/>
  <c r="S1194" i="6" s="1"/>
  <c r="O1195" i="6"/>
  <c r="R1195" i="6" s="1"/>
  <c r="S1195" i="6" s="1"/>
  <c r="O1162" i="6"/>
  <c r="R1162" i="6" s="1"/>
  <c r="S1162" i="6" s="1"/>
  <c r="O1130" i="6"/>
  <c r="R1130" i="6" s="1"/>
  <c r="O1098" i="6"/>
  <c r="R1098" i="6" s="1"/>
  <c r="S1098" i="6" s="1"/>
  <c r="O1066" i="6"/>
  <c r="R1066" i="6" s="1"/>
  <c r="S1066" i="6" s="1"/>
  <c r="O1235" i="6"/>
  <c r="R1235" i="6" s="1"/>
  <c r="S1235" i="6" s="1"/>
  <c r="J219" i="6"/>
  <c r="M219" i="6" s="1"/>
  <c r="J335" i="6"/>
  <c r="M335" i="6" s="1"/>
  <c r="J1758" i="6"/>
  <c r="M1758" i="6" s="1"/>
  <c r="J1737" i="6"/>
  <c r="L1737" i="6" s="1"/>
  <c r="J1706" i="6"/>
  <c r="L1706" i="6" s="1"/>
  <c r="J1783" i="6"/>
  <c r="M1783" i="6" s="1"/>
  <c r="J1727" i="6"/>
  <c r="M1727" i="6" s="1"/>
  <c r="J1778" i="6"/>
  <c r="M1778" i="6" s="1"/>
  <c r="J1765" i="6"/>
  <c r="M1765" i="6" s="1"/>
  <c r="J1716" i="6"/>
  <c r="M1716" i="6" s="1"/>
  <c r="J1752" i="6"/>
  <c r="M1752" i="6" s="1"/>
  <c r="J1739" i="6"/>
  <c r="L1739" i="6" s="1"/>
  <c r="J1705" i="6"/>
  <c r="M1705" i="6" s="1"/>
  <c r="J1665" i="6"/>
  <c r="L1665" i="6" s="1"/>
  <c r="J1664" i="6"/>
  <c r="M1664" i="6" s="1"/>
  <c r="J1692" i="6"/>
  <c r="M1692" i="6" s="1"/>
  <c r="J1652" i="6"/>
  <c r="L1652" i="6" s="1"/>
  <c r="J1616" i="6"/>
  <c r="M1616" i="6" s="1"/>
  <c r="J1651" i="6"/>
  <c r="M1651" i="6" s="1"/>
  <c r="J1587" i="6"/>
  <c r="M1587" i="6" s="1"/>
  <c r="J1595" i="6"/>
  <c r="M1595" i="6" s="1"/>
  <c r="J1589" i="6"/>
  <c r="L1589" i="6" s="1"/>
  <c r="J1639" i="6"/>
  <c r="L1639" i="6" s="1"/>
  <c r="J1667" i="6"/>
  <c r="L1667" i="6" s="1"/>
  <c r="J1619" i="6"/>
  <c r="M1619" i="6" s="1"/>
  <c r="J1622" i="6"/>
  <c r="L1622" i="6" s="1"/>
  <c r="J1624" i="6"/>
  <c r="M1624" i="6" s="1"/>
  <c r="J1545" i="6"/>
  <c r="M1545" i="6" s="1"/>
  <c r="J1481" i="6"/>
  <c r="L1481" i="6" s="1"/>
  <c r="J1441" i="6"/>
  <c r="M1441" i="6" s="1"/>
  <c r="J1409" i="6"/>
  <c r="M1409" i="6" s="1"/>
  <c r="J1377" i="6"/>
  <c r="M1377" i="6" s="1"/>
  <c r="J1549" i="6"/>
  <c r="L1549" i="6" s="1"/>
  <c r="J1485" i="6"/>
  <c r="L1485" i="6" s="1"/>
  <c r="J1446" i="6"/>
  <c r="L1446" i="6" s="1"/>
  <c r="J1414" i="6"/>
  <c r="M1414" i="6" s="1"/>
  <c r="J1382" i="6"/>
  <c r="M1382" i="6" s="1"/>
  <c r="J1519" i="6"/>
  <c r="L1519" i="6" s="1"/>
  <c r="J1620" i="6"/>
  <c r="L1620" i="6" s="1"/>
  <c r="J1521" i="6"/>
  <c r="L1521" i="6" s="1"/>
  <c r="J1463" i="6"/>
  <c r="M1463" i="6" s="1"/>
  <c r="J1431" i="6"/>
  <c r="M1431" i="6" s="1"/>
  <c r="J1399" i="6"/>
  <c r="L1399" i="6" s="1"/>
  <c r="J1561" i="6"/>
  <c r="M1561" i="6" s="1"/>
  <c r="J1498" i="6"/>
  <c r="M1498" i="6" s="1"/>
  <c r="J1380" i="6"/>
  <c r="M1380" i="6" s="1"/>
  <c r="J1346" i="6"/>
  <c r="M1346" i="6" s="1"/>
  <c r="J1314" i="6"/>
  <c r="M1314" i="6" s="1"/>
  <c r="J1522" i="6"/>
  <c r="L1522" i="6" s="1"/>
  <c r="J1486" i="6"/>
  <c r="M1486" i="6" s="1"/>
  <c r="J1359" i="6"/>
  <c r="M1359" i="6" s="1"/>
  <c r="J1327" i="6"/>
  <c r="M1327" i="6" s="1"/>
  <c r="J1474" i="6"/>
  <c r="M1474" i="6" s="1"/>
  <c r="J1372" i="6"/>
  <c r="M1372" i="6" s="1"/>
  <c r="J1340" i="6"/>
  <c r="M1340" i="6" s="1"/>
  <c r="J1483" i="6"/>
  <c r="L1483" i="6" s="1"/>
  <c r="J1432" i="6"/>
  <c r="L1432" i="6" s="1"/>
  <c r="J1345" i="6"/>
  <c r="M1345" i="6" s="1"/>
  <c r="J1229" i="6"/>
  <c r="L1229" i="6" s="1"/>
  <c r="J1197" i="6"/>
  <c r="L1197" i="6" s="1"/>
  <c r="J1304" i="6"/>
  <c r="L1304" i="6" s="1"/>
  <c r="J1252" i="6"/>
  <c r="L1252" i="6" s="1"/>
  <c r="J1328" i="6"/>
  <c r="M1328" i="6" s="1"/>
  <c r="J1230" i="6"/>
  <c r="M1230" i="6" s="1"/>
  <c r="J1198" i="6"/>
  <c r="L1198" i="6" s="1"/>
  <c r="J1324" i="6"/>
  <c r="M1324" i="6" s="1"/>
  <c r="J1263" i="6"/>
  <c r="L1263" i="6" s="1"/>
  <c r="J1456" i="6"/>
  <c r="M1456" i="6" s="1"/>
  <c r="J1239" i="6"/>
  <c r="L1239" i="6" s="1"/>
  <c r="J1207" i="6"/>
  <c r="M1207" i="6" s="1"/>
  <c r="J1468" i="6"/>
  <c r="M1468" i="6" s="1"/>
  <c r="J1267" i="6"/>
  <c r="M1267" i="6" s="1"/>
  <c r="J1316" i="6"/>
  <c r="L1316" i="6" s="1"/>
  <c r="J1224" i="6"/>
  <c r="M1224" i="6" s="1"/>
  <c r="J1192" i="6"/>
  <c r="L1192" i="6" s="1"/>
  <c r="J1294" i="6"/>
  <c r="L1294" i="6" s="1"/>
  <c r="J1248" i="6"/>
  <c r="M1248" i="6" s="1"/>
  <c r="J1164" i="6"/>
  <c r="M1164" i="6" s="1"/>
  <c r="J1182" i="6"/>
  <c r="L1182" i="6" s="1"/>
  <c r="J1153" i="6"/>
  <c r="M1153" i="6" s="1"/>
  <c r="J1121" i="6"/>
  <c r="M1121" i="6" s="1"/>
  <c r="J1089" i="6"/>
  <c r="L1089" i="6" s="1"/>
  <c r="J1158" i="6"/>
  <c r="L1158" i="6" s="1"/>
  <c r="J1126" i="6"/>
  <c r="M1126" i="6" s="1"/>
  <c r="J1094" i="6"/>
  <c r="M1094" i="6" s="1"/>
  <c r="J243" i="6"/>
  <c r="M243" i="6" s="1"/>
  <c r="J417" i="6"/>
  <c r="L417" i="6" s="1"/>
  <c r="J1750" i="6"/>
  <c r="M1750" i="6" s="1"/>
  <c r="J1734" i="6"/>
  <c r="M1734" i="6" s="1"/>
  <c r="J1702" i="6"/>
  <c r="M1702" i="6" s="1"/>
  <c r="J1775" i="6"/>
  <c r="M1775" i="6" s="1"/>
  <c r="J1723" i="6"/>
  <c r="L1723" i="6" s="1"/>
  <c r="J1770" i="6"/>
  <c r="L1770" i="6" s="1"/>
  <c r="J1757" i="6"/>
  <c r="M1757" i="6" s="1"/>
  <c r="J1712" i="6"/>
  <c r="M1712" i="6" s="1"/>
  <c r="J1744" i="6"/>
  <c r="M1744" i="6" s="1"/>
  <c r="J1733" i="6"/>
  <c r="M1733" i="6" s="1"/>
  <c r="J1701" i="6"/>
  <c r="M1701" i="6" s="1"/>
  <c r="J1656" i="6"/>
  <c r="L1656" i="6" s="1"/>
  <c r="J1693" i="6"/>
  <c r="L1693" i="6" s="1"/>
  <c r="J1691" i="6"/>
  <c r="L1691" i="6" s="1"/>
  <c r="J1649" i="6"/>
  <c r="L1649" i="6" s="1"/>
  <c r="J1611" i="6"/>
  <c r="L1611" i="6" s="1"/>
  <c r="J1655" i="6"/>
  <c r="L1655" i="6" s="1"/>
  <c r="J1663" i="6"/>
  <c r="L1663" i="6" s="1"/>
  <c r="J1590" i="6"/>
  <c r="M1590" i="6" s="1"/>
  <c r="J1653" i="6"/>
  <c r="L1653" i="6" s="1"/>
  <c r="J1638" i="6"/>
  <c r="L1638" i="6" s="1"/>
  <c r="J1642" i="6"/>
  <c r="M1642" i="6" s="1"/>
  <c r="J1612" i="6"/>
  <c r="L1612" i="6" s="1"/>
  <c r="J1610" i="6"/>
  <c r="L1610" i="6" s="1"/>
  <c r="J1588" i="6"/>
  <c r="L1588" i="6" s="1"/>
  <c r="J1536" i="6"/>
  <c r="L1536" i="6" s="1"/>
  <c r="J1472" i="6"/>
  <c r="M1472" i="6" s="1"/>
  <c r="J1437" i="6"/>
  <c r="M1437" i="6" s="1"/>
  <c r="J1405" i="6"/>
  <c r="L1405" i="6" s="1"/>
  <c r="J1602" i="6"/>
  <c r="L1602" i="6" s="1"/>
  <c r="J1540" i="6"/>
  <c r="M1540" i="6" s="1"/>
  <c r="J1476" i="6"/>
  <c r="M1476" i="6" s="1"/>
  <c r="J1442" i="6"/>
  <c r="M1442" i="6" s="1"/>
  <c r="J1410" i="6"/>
  <c r="M1410" i="6" s="1"/>
  <c r="J1378" i="6"/>
  <c r="M1378" i="6" s="1"/>
  <c r="J1510" i="6"/>
  <c r="L1510" i="6" s="1"/>
  <c r="J1575" i="6"/>
  <c r="L1575" i="6" s="1"/>
  <c r="J1512" i="6"/>
  <c r="M1512" i="6" s="1"/>
  <c r="J1459" i="6"/>
  <c r="M1459" i="6" s="1"/>
  <c r="J1427" i="6"/>
  <c r="M1427" i="6" s="1"/>
  <c r="J1395" i="6"/>
  <c r="M1395" i="6" s="1"/>
  <c r="J1554" i="6"/>
  <c r="L1554" i="6" s="1"/>
  <c r="J1493" i="6"/>
  <c r="M1493" i="6" s="1"/>
  <c r="J1374" i="6"/>
  <c r="M1374" i="6" s="1"/>
  <c r="J1342" i="6"/>
  <c r="M1342" i="6" s="1"/>
  <c r="J1310" i="6"/>
  <c r="M1310" i="6" s="1"/>
  <c r="J1509" i="6"/>
  <c r="L1509" i="6" s="1"/>
  <c r="J1477" i="6"/>
  <c r="L1477" i="6" s="1"/>
  <c r="J1355" i="6"/>
  <c r="M1355" i="6" s="1"/>
  <c r="J1323" i="6"/>
  <c r="M1323" i="6" s="1"/>
  <c r="J1581" i="6"/>
  <c r="L1581" i="6" s="1"/>
  <c r="J1368" i="6"/>
  <c r="M1368" i="6" s="1"/>
  <c r="J1336" i="6"/>
  <c r="L1336" i="6" s="1"/>
  <c r="J1470" i="6"/>
  <c r="M1470" i="6" s="1"/>
  <c r="J1428" i="6"/>
  <c r="M1428" i="6" s="1"/>
  <c r="J1309" i="6"/>
  <c r="L1309" i="6" s="1"/>
  <c r="J1225" i="6"/>
  <c r="M1225" i="6" s="1"/>
  <c r="J1193" i="6"/>
  <c r="M1193" i="6" s="1"/>
  <c r="J1291" i="6"/>
  <c r="L1291" i="6" s="1"/>
  <c r="J1250" i="6"/>
  <c r="L1250" i="6" s="1"/>
  <c r="J1298" i="6"/>
  <c r="M1298" i="6" s="1"/>
  <c r="J1226" i="6"/>
  <c r="M1226" i="6" s="1"/>
  <c r="J1194" i="6"/>
  <c r="M1194" i="6" s="1"/>
  <c r="J1301" i="6"/>
  <c r="L1301" i="6" s="1"/>
  <c r="J1256" i="6"/>
  <c r="L1256" i="6" s="1"/>
  <c r="J1357" i="6"/>
  <c r="M1357" i="6" s="1"/>
  <c r="J1235" i="6"/>
  <c r="M1235" i="6" s="1"/>
  <c r="J1203" i="6"/>
  <c r="M1203" i="6" s="1"/>
  <c r="J1341" i="6"/>
  <c r="L1341" i="6" s="1"/>
  <c r="J1260" i="6"/>
  <c r="L1260" i="6" s="1"/>
  <c r="J1285" i="6"/>
  <c r="L1285" i="6" s="1"/>
  <c r="J1220" i="6"/>
  <c r="M1220" i="6" s="1"/>
  <c r="J1188" i="6"/>
  <c r="M1188" i="6" s="1"/>
  <c r="J1287" i="6"/>
  <c r="M1287" i="6" s="1"/>
  <c r="J1246" i="6"/>
  <c r="M1246" i="6" s="1"/>
  <c r="J1160" i="6"/>
  <c r="M1160" i="6" s="1"/>
  <c r="J1175" i="6"/>
  <c r="L1175" i="6" s="1"/>
  <c r="J1149" i="6"/>
  <c r="M1149" i="6" s="1"/>
  <c r="J1117" i="6"/>
  <c r="L1117" i="6" s="1"/>
  <c r="J1085" i="6"/>
  <c r="L1085" i="6" s="1"/>
  <c r="J1154" i="6"/>
  <c r="M1154" i="6" s="1"/>
  <c r="J1122" i="6"/>
  <c r="M1122" i="6" s="1"/>
  <c r="J1090" i="6"/>
  <c r="M1090" i="6" s="1"/>
  <c r="J253" i="6"/>
  <c r="L253" i="6" s="1"/>
  <c r="J438" i="6"/>
  <c r="M438" i="6" s="1"/>
  <c r="J1742" i="6"/>
  <c r="L1742" i="6" s="1"/>
  <c r="J1730" i="6"/>
  <c r="L1730" i="6" s="1"/>
  <c r="J1780" i="6"/>
  <c r="M1780" i="6" s="1"/>
  <c r="J1767" i="6"/>
  <c r="M1767" i="6" s="1"/>
  <c r="J1719" i="6"/>
  <c r="M1719" i="6" s="1"/>
  <c r="J1762" i="6"/>
  <c r="L1762" i="6" s="1"/>
  <c r="J1749" i="6"/>
  <c r="M1749" i="6" s="1"/>
  <c r="J1708" i="6"/>
  <c r="M1708" i="6" s="1"/>
  <c r="J1736" i="6"/>
  <c r="M1736" i="6" s="1"/>
  <c r="J1729" i="6"/>
  <c r="M1729" i="6" s="1"/>
  <c r="J1697" i="6"/>
  <c r="M1697" i="6" s="1"/>
  <c r="J1646" i="6"/>
  <c r="M1646" i="6" s="1"/>
  <c r="J1670" i="6"/>
  <c r="L1670" i="6" s="1"/>
  <c r="J1687" i="6"/>
  <c r="L1687" i="6" s="1"/>
  <c r="J1647" i="6"/>
  <c r="L1647" i="6" s="1"/>
  <c r="J1686" i="6"/>
  <c r="M1686" i="6" s="1"/>
  <c r="J1625" i="6"/>
  <c r="L1625" i="6" s="1"/>
  <c r="J1648" i="6"/>
  <c r="M1648" i="6" s="1"/>
  <c r="J1685" i="6"/>
  <c r="L1685" i="6" s="1"/>
  <c r="J1637" i="6"/>
  <c r="L1637" i="6" s="1"/>
  <c r="J1636" i="6"/>
  <c r="L1636" i="6" s="1"/>
  <c r="J1634" i="6"/>
  <c r="L1634" i="6" s="1"/>
  <c r="J1607" i="6"/>
  <c r="M1607" i="6" s="1"/>
  <c r="J1603" i="6"/>
  <c r="L1603" i="6" s="1"/>
  <c r="J1560" i="6"/>
  <c r="L1560" i="6" s="1"/>
  <c r="J1529" i="6"/>
  <c r="L1529" i="6" s="1"/>
  <c r="J1465" i="6"/>
  <c r="M1465" i="6" s="1"/>
  <c r="J1433" i="6"/>
  <c r="M1433" i="6" s="1"/>
  <c r="J1401" i="6"/>
  <c r="M1401" i="6" s="1"/>
  <c r="J1604" i="6"/>
  <c r="M1604" i="6" s="1"/>
  <c r="J1533" i="6"/>
  <c r="L1533" i="6" s="1"/>
  <c r="J1469" i="6"/>
  <c r="M1469" i="6" s="1"/>
  <c r="J1438" i="6"/>
  <c r="M1438" i="6" s="1"/>
  <c r="J1406" i="6"/>
  <c r="M1406" i="6" s="1"/>
  <c r="J1601" i="6"/>
  <c r="L1601" i="6" s="1"/>
  <c r="J1503" i="6"/>
  <c r="L1503" i="6" s="1"/>
  <c r="J1569" i="6"/>
  <c r="L1569" i="6" s="1"/>
  <c r="J1505" i="6"/>
  <c r="L1505" i="6" s="1"/>
  <c r="J1455" i="6"/>
  <c r="L1455" i="6" s="1"/>
  <c r="J1423" i="6"/>
  <c r="L1423" i="6" s="1"/>
  <c r="J1391" i="6"/>
  <c r="M1391" i="6" s="1"/>
  <c r="J1546" i="6"/>
  <c r="M1546" i="6" s="1"/>
  <c r="J1491" i="6"/>
  <c r="L1491" i="6" s="1"/>
  <c r="J1370" i="6"/>
  <c r="M1370" i="6" s="1"/>
  <c r="J1338" i="6"/>
  <c r="M1338" i="6" s="1"/>
  <c r="J1306" i="6"/>
  <c r="L1306" i="6" s="1"/>
  <c r="J1507" i="6"/>
  <c r="L1507" i="6" s="1"/>
  <c r="J1475" i="6"/>
  <c r="M1475" i="6" s="1"/>
  <c r="J1351" i="6"/>
  <c r="M1351" i="6" s="1"/>
  <c r="J1319" i="6"/>
  <c r="M1319" i="6" s="1"/>
  <c r="J1518" i="6"/>
  <c r="M1518" i="6" s="1"/>
  <c r="J1364" i="6"/>
  <c r="M1364" i="6" s="1"/>
  <c r="J1332" i="6"/>
  <c r="L1332" i="6" s="1"/>
  <c r="J1543" i="6"/>
  <c r="L1543" i="6" s="1"/>
  <c r="J1388" i="6"/>
  <c r="M1388" i="6" s="1"/>
  <c r="J1308" i="6"/>
  <c r="L1308" i="6" s="1"/>
  <c r="J1221" i="6"/>
  <c r="M1221" i="6" s="1"/>
  <c r="J1189" i="6"/>
  <c r="M1189" i="6" s="1"/>
  <c r="J1284" i="6"/>
  <c r="L1284" i="6" s="1"/>
  <c r="J1614" i="6"/>
  <c r="L1614" i="6" s="1"/>
  <c r="J1293" i="6"/>
  <c r="L1293" i="6" s="1"/>
  <c r="J1222" i="6"/>
  <c r="L1222" i="6" s="1"/>
  <c r="J1190" i="6"/>
  <c r="M1190" i="6" s="1"/>
  <c r="J1295" i="6"/>
  <c r="L1295" i="6" s="1"/>
  <c r="J1254" i="6"/>
  <c r="L1254" i="6" s="1"/>
  <c r="J1321" i="6"/>
  <c r="L1321" i="6" s="1"/>
  <c r="J1231" i="6"/>
  <c r="M1231" i="6" s="1"/>
  <c r="J1199" i="6"/>
  <c r="M1199" i="6" s="1"/>
  <c r="J1300" i="6"/>
  <c r="M1300" i="6" s="1"/>
  <c r="J1258" i="6"/>
  <c r="M1258" i="6" s="1"/>
  <c r="J1269" i="6"/>
  <c r="L1269" i="6" s="1"/>
  <c r="J1216" i="6"/>
  <c r="M1216" i="6" s="1"/>
  <c r="J1184" i="6"/>
  <c r="M1184" i="6" s="1"/>
  <c r="J1280" i="6"/>
  <c r="L1280" i="6" s="1"/>
  <c r="J1240" i="6"/>
  <c r="L1240" i="6" s="1"/>
  <c r="J1156" i="6"/>
  <c r="M1156" i="6" s="1"/>
  <c r="J1177" i="6"/>
  <c r="L1177" i="6" s="1"/>
  <c r="J1145" i="6"/>
  <c r="L1145" i="6" s="1"/>
  <c r="J1113" i="6"/>
  <c r="L1113" i="6" s="1"/>
  <c r="J1081" i="6"/>
  <c r="L1081" i="6" s="1"/>
  <c r="J1150" i="6"/>
  <c r="L1150" i="6" s="1"/>
  <c r="J1118" i="6"/>
  <c r="M1118" i="6" s="1"/>
  <c r="J1086" i="6"/>
  <c r="M1086" i="6" s="1"/>
  <c r="J263" i="6"/>
  <c r="M263" i="6" s="1"/>
  <c r="J444" i="6"/>
  <c r="L444" i="6" s="1"/>
  <c r="J1777" i="6"/>
  <c r="L1777" i="6" s="1"/>
  <c r="J1726" i="6"/>
  <c r="M1726" i="6" s="1"/>
  <c r="J1772" i="6"/>
  <c r="L1772" i="6" s="1"/>
  <c r="J1759" i="6"/>
  <c r="M1759" i="6" s="1"/>
  <c r="J1715" i="6"/>
  <c r="M1715" i="6" s="1"/>
  <c r="J1754" i="6"/>
  <c r="M1754" i="6" s="1"/>
  <c r="J1741" i="6"/>
  <c r="M1741" i="6" s="1"/>
  <c r="J1704" i="6"/>
  <c r="M1704" i="6" s="1"/>
  <c r="J1779" i="6"/>
  <c r="L1779" i="6" s="1"/>
  <c r="J1725" i="6"/>
  <c r="M1725" i="6" s="1"/>
  <c r="J1698" i="6"/>
  <c r="L1698" i="6" s="1"/>
  <c r="J1694" i="6"/>
  <c r="M1694" i="6" s="1"/>
  <c r="J1677" i="6"/>
  <c r="L1677" i="6" s="1"/>
  <c r="J1684" i="6"/>
  <c r="M1684" i="6" s="1"/>
  <c r="J1690" i="6"/>
  <c r="L1690" i="6" s="1"/>
  <c r="J1675" i="6"/>
  <c r="M1675" i="6" s="1"/>
  <c r="J1617" i="6"/>
  <c r="L1617" i="6" s="1"/>
  <c r="J1635" i="6"/>
  <c r="M1635" i="6" s="1"/>
  <c r="J1659" i="6"/>
  <c r="M1659" i="6" s="1"/>
  <c r="J1609" i="6"/>
  <c r="L1609" i="6" s="1"/>
  <c r="J1629" i="6"/>
  <c r="M1629" i="6" s="1"/>
  <c r="J1613" i="6"/>
  <c r="L1613" i="6" s="1"/>
  <c r="J1593" i="6"/>
  <c r="L1593" i="6" s="1"/>
  <c r="J1596" i="6"/>
  <c r="M1596" i="6" s="1"/>
  <c r="J1618" i="6"/>
  <c r="M1618" i="6" s="1"/>
  <c r="J1520" i="6"/>
  <c r="L1520" i="6" s="1"/>
  <c r="J1461" i="6"/>
  <c r="L1461" i="6" s="1"/>
  <c r="J1429" i="6"/>
  <c r="M1429" i="6" s="1"/>
  <c r="J1397" i="6"/>
  <c r="M1397" i="6" s="1"/>
  <c r="J1599" i="6"/>
  <c r="L1599" i="6" s="1"/>
  <c r="J1524" i="6"/>
  <c r="M1524" i="6" s="1"/>
  <c r="J1466" i="6"/>
  <c r="M1466" i="6" s="1"/>
  <c r="J1434" i="6"/>
  <c r="M1434" i="6" s="1"/>
  <c r="J1402" i="6"/>
  <c r="L1402" i="6" s="1"/>
  <c r="J1562" i="6"/>
  <c r="M1562" i="6" s="1"/>
  <c r="J1494" i="6"/>
  <c r="L1494" i="6" s="1"/>
  <c r="J1565" i="6"/>
  <c r="L1565" i="6" s="1"/>
  <c r="J1496" i="6"/>
  <c r="M1496" i="6" s="1"/>
  <c r="J1451" i="6"/>
  <c r="M1451" i="6" s="1"/>
  <c r="J1419" i="6"/>
  <c r="L1419" i="6" s="1"/>
  <c r="J1387" i="6"/>
  <c r="M1387" i="6" s="1"/>
  <c r="J1564" i="6"/>
  <c r="M1564" i="6" s="1"/>
  <c r="J1479" i="6"/>
  <c r="M1479" i="6" s="1"/>
  <c r="J1366" i="6"/>
  <c r="L1366" i="6" s="1"/>
  <c r="J1334" i="6"/>
  <c r="M1334" i="6" s="1"/>
  <c r="J1302" i="6"/>
  <c r="M1302" i="6" s="1"/>
  <c r="J1490" i="6"/>
  <c r="L1490" i="6" s="1"/>
  <c r="J1412" i="6"/>
  <c r="M1412" i="6" s="1"/>
  <c r="J1347" i="6"/>
  <c r="L1347" i="6" s="1"/>
  <c r="J1315" i="6"/>
  <c r="M1315" i="6" s="1"/>
  <c r="J1408" i="6"/>
  <c r="L1408" i="6" s="1"/>
  <c r="J1360" i="6"/>
  <c r="M1360" i="6" s="1"/>
  <c r="J1557" i="6"/>
  <c r="L1557" i="6" s="1"/>
  <c r="J1530" i="6"/>
  <c r="M1530" i="6" s="1"/>
  <c r="J1373" i="6"/>
  <c r="M1373" i="6" s="1"/>
  <c r="J1289" i="6"/>
  <c r="L1289" i="6" s="1"/>
  <c r="J1217" i="6"/>
  <c r="M1217" i="6" s="1"/>
  <c r="J1525" i="6"/>
  <c r="L1525" i="6" s="1"/>
  <c r="J1282" i="6"/>
  <c r="L1282" i="6" s="1"/>
  <c r="J1516" i="6"/>
  <c r="L1516" i="6" s="1"/>
  <c r="J1277" i="6"/>
  <c r="L1277" i="6" s="1"/>
  <c r="J1218" i="6"/>
  <c r="M1218" i="6" s="1"/>
  <c r="J1186" i="6"/>
  <c r="M1186" i="6" s="1"/>
  <c r="J1288" i="6"/>
  <c r="M1288" i="6" s="1"/>
  <c r="J1247" i="6"/>
  <c r="L1247" i="6" s="1"/>
  <c r="J1320" i="6"/>
  <c r="M1320" i="6" s="1"/>
  <c r="J1227" i="6"/>
  <c r="L1227" i="6" s="1"/>
  <c r="J1195" i="6"/>
  <c r="M1195" i="6" s="1"/>
  <c r="J1292" i="6"/>
  <c r="L1292" i="6" s="1"/>
  <c r="J1251" i="6"/>
  <c r="M1251" i="6" s="1"/>
  <c r="J1253" i="6"/>
  <c r="L1253" i="6" s="1"/>
  <c r="J1212" i="6"/>
  <c r="M1212" i="6" s="1"/>
  <c r="J1361" i="6"/>
  <c r="L1361" i="6" s="1"/>
  <c r="J1278" i="6"/>
  <c r="L1278" i="6" s="1"/>
  <c r="J1243" i="6"/>
  <c r="M1243" i="6" s="1"/>
  <c r="J1152" i="6"/>
  <c r="M1152" i="6" s="1"/>
  <c r="J1173" i="6"/>
  <c r="M1173" i="6" s="1"/>
  <c r="J1141" i="6"/>
  <c r="M1141" i="6" s="1"/>
  <c r="J1109" i="6"/>
  <c r="L1109" i="6" s="1"/>
  <c r="J1179" i="6"/>
  <c r="L1179" i="6" s="1"/>
  <c r="J1146" i="6"/>
  <c r="M1146" i="6" s="1"/>
  <c r="J1114" i="6"/>
  <c r="L1114" i="6" s="1"/>
  <c r="J1082" i="6"/>
  <c r="M1082" i="6" s="1"/>
  <c r="J196" i="6"/>
  <c r="M196" i="6" s="1"/>
  <c r="J291" i="6"/>
  <c r="L291" i="6" s="1"/>
  <c r="J1782" i="6"/>
  <c r="M1782" i="6" s="1"/>
  <c r="J1761" i="6"/>
  <c r="L1761" i="6" s="1"/>
  <c r="J1718" i="6"/>
  <c r="M1718" i="6" s="1"/>
  <c r="J1756" i="6"/>
  <c r="M1756" i="6" s="1"/>
  <c r="J1743" i="6"/>
  <c r="M1743" i="6" s="1"/>
  <c r="J1707" i="6"/>
  <c r="M1707" i="6" s="1"/>
  <c r="J1738" i="6"/>
  <c r="M1738" i="6" s="1"/>
  <c r="J1728" i="6"/>
  <c r="L1728" i="6" s="1"/>
  <c r="J1776" i="6"/>
  <c r="M1776" i="6" s="1"/>
  <c r="J1763" i="6"/>
  <c r="M1763" i="6" s="1"/>
  <c r="J1717" i="6"/>
  <c r="M1717" i="6" s="1"/>
  <c r="J1688" i="6"/>
  <c r="L1688" i="6" s="1"/>
  <c r="J1689" i="6"/>
  <c r="L1689" i="6" s="1"/>
  <c r="J1662" i="6"/>
  <c r="L1662" i="6" s="1"/>
  <c r="J1683" i="6"/>
  <c r="L1683" i="6" s="1"/>
  <c r="J1676" i="6"/>
  <c r="L1676" i="6" s="1"/>
  <c r="J1668" i="6"/>
  <c r="M1668" i="6" s="1"/>
  <c r="J1608" i="6"/>
  <c r="M1608" i="6" s="1"/>
  <c r="J1631" i="6"/>
  <c r="M1631" i="6" s="1"/>
  <c r="J1641" i="6"/>
  <c r="L1641" i="6" s="1"/>
  <c r="J1678" i="6"/>
  <c r="L1678" i="6" s="1"/>
  <c r="J1576" i="6"/>
  <c r="L1576" i="6" s="1"/>
  <c r="J1585" i="6"/>
  <c r="L1585" i="6" s="1"/>
  <c r="J1682" i="6"/>
  <c r="M1682" i="6" s="1"/>
  <c r="J1572" i="6"/>
  <c r="L1572" i="6" s="1"/>
  <c r="J1577" i="6"/>
  <c r="L1577" i="6" s="1"/>
  <c r="J1504" i="6"/>
  <c r="M1504" i="6" s="1"/>
  <c r="J1453" i="6"/>
  <c r="M1453" i="6" s="1"/>
  <c r="J1421" i="6"/>
  <c r="M1421" i="6" s="1"/>
  <c r="J1389" i="6"/>
  <c r="M1389" i="6" s="1"/>
  <c r="J1582" i="6"/>
  <c r="M1582" i="6" s="1"/>
  <c r="J1508" i="6"/>
  <c r="L1508" i="6" s="1"/>
  <c r="J1458" i="6"/>
  <c r="M1458" i="6" s="1"/>
  <c r="J1426" i="6"/>
  <c r="M1426" i="6" s="1"/>
  <c r="J1394" i="6"/>
  <c r="L1394" i="6" s="1"/>
  <c r="J1542" i="6"/>
  <c r="L1542" i="6" s="1"/>
  <c r="J1478" i="6"/>
  <c r="L1478" i="6" s="1"/>
  <c r="J1544" i="6"/>
  <c r="M1544" i="6" s="1"/>
  <c r="J1480" i="6"/>
  <c r="M1480" i="6" s="1"/>
  <c r="J1443" i="6"/>
  <c r="L1443" i="6" s="1"/>
  <c r="J1411" i="6"/>
  <c r="M1411" i="6" s="1"/>
  <c r="J1379" i="6"/>
  <c r="M1379" i="6" s="1"/>
  <c r="J1548" i="6"/>
  <c r="M1548" i="6" s="1"/>
  <c r="J1424" i="6"/>
  <c r="M1424" i="6" s="1"/>
  <c r="J1358" i="6"/>
  <c r="M1358" i="6" s="1"/>
  <c r="J1326" i="6"/>
  <c r="M1326" i="6" s="1"/>
  <c r="J1559" i="6"/>
  <c r="L1559" i="6" s="1"/>
  <c r="J1392" i="6"/>
  <c r="L1392" i="6" s="1"/>
  <c r="J1371" i="6"/>
  <c r="M1371" i="6" s="1"/>
  <c r="J1339" i="6"/>
  <c r="M1339" i="6" s="1"/>
  <c r="J1307" i="6"/>
  <c r="M1307" i="6" s="1"/>
  <c r="J1396" i="6"/>
  <c r="M1396" i="6" s="1"/>
  <c r="J1352" i="6"/>
  <c r="M1352" i="6" s="1"/>
  <c r="J1531" i="6"/>
  <c r="L1531" i="6" s="1"/>
  <c r="J1482" i="6"/>
  <c r="M1482" i="6" s="1"/>
  <c r="J1515" i="6"/>
  <c r="M1515" i="6" s="1"/>
  <c r="J1257" i="6"/>
  <c r="M1257" i="6" s="1"/>
  <c r="J1209" i="6"/>
  <c r="M1209" i="6" s="1"/>
  <c r="J1349" i="6"/>
  <c r="M1349" i="6" s="1"/>
  <c r="J1268" i="6"/>
  <c r="L1268" i="6" s="1"/>
  <c r="J1440" i="6"/>
  <c r="M1440" i="6" s="1"/>
  <c r="J1245" i="6"/>
  <c r="L1245" i="6" s="1"/>
  <c r="J1210" i="6"/>
  <c r="M1210" i="6" s="1"/>
  <c r="J1464" i="6"/>
  <c r="L1464" i="6" s="1"/>
  <c r="J1279" i="6"/>
  <c r="M1279" i="6" s="1"/>
  <c r="J1550" i="6"/>
  <c r="M1550" i="6" s="1"/>
  <c r="J1281" i="6"/>
  <c r="M1281" i="6" s="1"/>
  <c r="J1219" i="6"/>
  <c r="M1219" i="6" s="1"/>
  <c r="J1187" i="6"/>
  <c r="L1187" i="6" s="1"/>
  <c r="J1283" i="6"/>
  <c r="M1283" i="6" s="1"/>
  <c r="J1511" i="6"/>
  <c r="L1511" i="6" s="1"/>
  <c r="J1236" i="6"/>
  <c r="L1236" i="6" s="1"/>
  <c r="J1204" i="6"/>
  <c r="M1204" i="6" s="1"/>
  <c r="J1312" i="6"/>
  <c r="M1312" i="6" s="1"/>
  <c r="J1264" i="6"/>
  <c r="L1264" i="6" s="1"/>
  <c r="J1180" i="6"/>
  <c r="M1180" i="6" s="1"/>
  <c r="J1144" i="6"/>
  <c r="M1144" i="6" s="1"/>
  <c r="J1165" i="6"/>
  <c r="M1165" i="6" s="1"/>
  <c r="J1133" i="6"/>
  <c r="L1133" i="6" s="1"/>
  <c r="J1101" i="6"/>
  <c r="M1101" i="6" s="1"/>
  <c r="J1170" i="6"/>
  <c r="M1170" i="6" s="1"/>
  <c r="J1138" i="6"/>
  <c r="M1138" i="6" s="1"/>
  <c r="J1106" i="6"/>
  <c r="M1106" i="6" s="1"/>
  <c r="J204" i="6"/>
  <c r="L204" i="6" s="1"/>
  <c r="J309" i="6"/>
  <c r="L309" i="6" s="1"/>
  <c r="J1774" i="6"/>
  <c r="L1774" i="6" s="1"/>
  <c r="J1753" i="6"/>
  <c r="M1753" i="6" s="1"/>
  <c r="J1714" i="6"/>
  <c r="M1714" i="6" s="1"/>
  <c r="J1748" i="6"/>
  <c r="M1748" i="6" s="1"/>
  <c r="J1735" i="6"/>
  <c r="M1735" i="6" s="1"/>
  <c r="J1703" i="6"/>
  <c r="M1703" i="6" s="1"/>
  <c r="J1781" i="6"/>
  <c r="M1781" i="6" s="1"/>
  <c r="J1724" i="6"/>
  <c r="L1724" i="6" s="1"/>
  <c r="J1768" i="6"/>
  <c r="M1768" i="6" s="1"/>
  <c r="J1755" i="6"/>
  <c r="L1755" i="6" s="1"/>
  <c r="J1713" i="6"/>
  <c r="L1713" i="6" s="1"/>
  <c r="J1681" i="6"/>
  <c r="L1681" i="6" s="1"/>
  <c r="J1680" i="6"/>
  <c r="M1680" i="6" s="1"/>
  <c r="J1645" i="6"/>
  <c r="L1645" i="6" s="1"/>
  <c r="J1661" i="6"/>
  <c r="L1661" i="6" s="1"/>
  <c r="J1626" i="6"/>
  <c r="L1626" i="6" s="1"/>
  <c r="J1657" i="6"/>
  <c r="M1657" i="6" s="1"/>
  <c r="J1597" i="6"/>
  <c r="L1597" i="6" s="1"/>
  <c r="J1627" i="6"/>
  <c r="L1627" i="6" s="1"/>
  <c r="J1628" i="6"/>
  <c r="M1628" i="6" s="1"/>
  <c r="J1660" i="6"/>
  <c r="M1660" i="6" s="1"/>
  <c r="J1574" i="6"/>
  <c r="M1574" i="6" s="1"/>
  <c r="J1578" i="6"/>
  <c r="L1578" i="6" s="1"/>
  <c r="J1632" i="6"/>
  <c r="L1632" i="6" s="1"/>
  <c r="J1570" i="6"/>
  <c r="M1570" i="6" s="1"/>
  <c r="J1563" i="6"/>
  <c r="L1563" i="6" s="1"/>
  <c r="J1497" i="6"/>
  <c r="M1497" i="6" s="1"/>
  <c r="J1449" i="6"/>
  <c r="M1449" i="6" s="1"/>
  <c r="J1417" i="6"/>
  <c r="M1417" i="6" s="1"/>
  <c r="J1385" i="6"/>
  <c r="M1385" i="6" s="1"/>
  <c r="J1566" i="6"/>
  <c r="M1566" i="6" s="1"/>
  <c r="J1501" i="6"/>
  <c r="M1501" i="6" s="1"/>
  <c r="J1454" i="6"/>
  <c r="L1454" i="6" s="1"/>
  <c r="J1422" i="6"/>
  <c r="M1422" i="6" s="1"/>
  <c r="J1390" i="6"/>
  <c r="L1390" i="6" s="1"/>
  <c r="J1535" i="6"/>
  <c r="L1535" i="6" s="1"/>
  <c r="J1471" i="6"/>
  <c r="L1471" i="6" s="1"/>
  <c r="J1537" i="6"/>
  <c r="M1537" i="6" s="1"/>
  <c r="J1473" i="6"/>
  <c r="L1473" i="6" s="1"/>
  <c r="J1439" i="6"/>
  <c r="M1439" i="6" s="1"/>
  <c r="J1407" i="6"/>
  <c r="M1407" i="6" s="1"/>
  <c r="J1591" i="6"/>
  <c r="M1591" i="6" s="1"/>
  <c r="J1547" i="6"/>
  <c r="M1547" i="6" s="1"/>
  <c r="J1420" i="6"/>
  <c r="M1420" i="6" s="1"/>
  <c r="O46" i="6"/>
  <c r="R46" i="6" s="1"/>
  <c r="S46" i="6" s="1"/>
  <c r="O66" i="6"/>
  <c r="R66" i="6" s="1"/>
  <c r="S66" i="6" s="1"/>
  <c r="O98" i="6"/>
  <c r="R98" i="6" s="1"/>
  <c r="S98" i="6" s="1"/>
  <c r="O26" i="6"/>
  <c r="R26" i="6" s="1"/>
  <c r="S26" i="6" s="1"/>
  <c r="O110" i="6"/>
  <c r="R110" i="6" s="1"/>
  <c r="S110" i="6" s="1"/>
  <c r="O14" i="6"/>
  <c r="R14" i="6" s="1"/>
  <c r="S14" i="6" s="1"/>
  <c r="O58" i="6"/>
  <c r="R58" i="6" s="1"/>
  <c r="S58" i="6" s="1"/>
  <c r="O6" i="6"/>
  <c r="R6" i="6" s="1"/>
  <c r="S6" i="6" s="1"/>
  <c r="O86" i="6"/>
  <c r="R86" i="6" s="1"/>
  <c r="S86" i="6" s="1"/>
  <c r="O34" i="6"/>
  <c r="R34" i="6" s="1"/>
  <c r="S34" i="6" s="1"/>
  <c r="O42" i="6"/>
  <c r="R42" i="6" s="1"/>
  <c r="S42" i="6" s="1"/>
  <c r="O90" i="6"/>
  <c r="R90" i="6" s="1"/>
  <c r="S90" i="6" s="1"/>
  <c r="O30" i="6"/>
  <c r="R30" i="6" s="1"/>
  <c r="S30" i="6" s="1"/>
  <c r="O54" i="6"/>
  <c r="R54" i="6" s="1"/>
  <c r="S54" i="6" s="1"/>
  <c r="J151" i="6"/>
  <c r="J572" i="6"/>
  <c r="J313" i="6"/>
  <c r="J295" i="6"/>
  <c r="J183" i="6"/>
  <c r="J127" i="6"/>
  <c r="J87" i="6"/>
  <c r="J79" i="6"/>
  <c r="J31" i="6"/>
  <c r="J467" i="6"/>
  <c r="J135" i="6"/>
  <c r="J39" i="6"/>
  <c r="J424" i="6"/>
  <c r="J232" i="6"/>
  <c r="J103" i="6"/>
  <c r="J19" i="6"/>
  <c r="J267" i="6"/>
  <c r="J198" i="6"/>
  <c r="J75" i="6"/>
  <c r="J59" i="6"/>
  <c r="J43" i="6"/>
  <c r="J7" i="6"/>
  <c r="J205" i="6"/>
  <c r="J119" i="6"/>
  <c r="J107" i="6"/>
  <c r="J91" i="6"/>
  <c r="J23" i="6"/>
  <c r="J451" i="6"/>
  <c r="J131" i="6"/>
  <c r="J95" i="6"/>
  <c r="J71" i="6"/>
  <c r="J47" i="6"/>
  <c r="J35" i="6"/>
  <c r="J407" i="6"/>
  <c r="J212" i="6"/>
  <c r="J55" i="6"/>
  <c r="J15" i="6"/>
  <c r="J3" i="6"/>
  <c r="J193" i="6"/>
  <c r="J115" i="6"/>
  <c r="J363" i="6"/>
  <c r="J188" i="6"/>
  <c r="J99" i="6"/>
  <c r="J63" i="6"/>
  <c r="J51" i="6"/>
  <c r="J11" i="6"/>
  <c r="J395" i="6"/>
  <c r="J383" i="6"/>
  <c r="J244" i="6"/>
  <c r="J123" i="6"/>
  <c r="J111" i="6"/>
  <c r="J83" i="6"/>
  <c r="J67" i="6"/>
  <c r="J27" i="6"/>
  <c r="J650" i="6"/>
  <c r="X112" i="6"/>
  <c r="Y112" i="6" s="1"/>
  <c r="X28" i="6"/>
  <c r="Y28" i="6" s="1"/>
  <c r="X64" i="6"/>
  <c r="Y64" i="6" s="1"/>
  <c r="X25" i="6"/>
  <c r="Y25" i="6" s="1"/>
  <c r="X57" i="6"/>
  <c r="Y57" i="6" s="1"/>
  <c r="X121" i="6"/>
  <c r="Y121" i="6" s="1"/>
  <c r="X198" i="6"/>
  <c r="Y198" i="6" s="1"/>
  <c r="X338" i="6"/>
  <c r="Y338" i="6" s="1"/>
  <c r="X200" i="6"/>
  <c r="Y200" i="6" s="1"/>
  <c r="X120" i="6"/>
  <c r="Y120" i="6" s="1"/>
  <c r="X192" i="6"/>
  <c r="Y192" i="6" s="1"/>
  <c r="X152" i="6"/>
  <c r="Y152" i="6" s="1"/>
  <c r="X290" i="6"/>
  <c r="Y290" i="6" s="1"/>
  <c r="X23" i="6"/>
  <c r="Y23" i="6" s="1"/>
  <c r="X55" i="6"/>
  <c r="Y55" i="6" s="1"/>
  <c r="X87" i="6"/>
  <c r="Y87" i="6" s="1"/>
  <c r="X119" i="6"/>
  <c r="Y119" i="6" s="1"/>
  <c r="X151" i="6"/>
  <c r="Y151" i="6" s="1"/>
  <c r="X266" i="6"/>
  <c r="Y266" i="6" s="1"/>
  <c r="X314" i="6"/>
  <c r="Y314" i="6" s="1"/>
  <c r="X6" i="6"/>
  <c r="Y6" i="6" s="1"/>
  <c r="X38" i="6"/>
  <c r="Y38" i="6" s="1"/>
  <c r="X102" i="6"/>
  <c r="Y102" i="6" s="1"/>
  <c r="X134" i="6"/>
  <c r="Y134" i="6" s="1"/>
  <c r="X330" i="6"/>
  <c r="Y330" i="6" s="1"/>
  <c r="X250" i="6"/>
  <c r="Y250" i="6" s="1"/>
  <c r="X311" i="6"/>
  <c r="Y311" i="6" s="1"/>
  <c r="X343" i="6"/>
  <c r="Y343" i="6" s="1"/>
  <c r="X375" i="6"/>
  <c r="Y375" i="6" s="1"/>
  <c r="X407" i="6"/>
  <c r="Y407" i="6" s="1"/>
  <c r="X437" i="6"/>
  <c r="Y437" i="6" s="1"/>
  <c r="X177" i="6"/>
  <c r="Y177" i="6" s="1"/>
  <c r="X273" i="6"/>
  <c r="Y273" i="6" s="1"/>
  <c r="X305" i="6"/>
  <c r="Y305" i="6" s="1"/>
  <c r="X337" i="6"/>
  <c r="Y337" i="6" s="1"/>
  <c r="X369" i="6"/>
  <c r="Y369" i="6" s="1"/>
  <c r="X401" i="6"/>
  <c r="Y401" i="6" s="1"/>
  <c r="X457" i="6"/>
  <c r="Y457" i="6" s="1"/>
  <c r="X216" i="6"/>
  <c r="Y216" i="6" s="1"/>
  <c r="X248" i="6"/>
  <c r="Y248" i="6" s="1"/>
  <c r="X312" i="6"/>
  <c r="Y312" i="6" s="1"/>
  <c r="X344" i="6"/>
  <c r="Y344" i="6" s="1"/>
  <c r="X376" i="6"/>
  <c r="Y376" i="6" s="1"/>
  <c r="X408" i="6"/>
  <c r="Y408" i="6" s="1"/>
  <c r="X743" i="6"/>
  <c r="Y743" i="6" s="1"/>
  <c r="X613" i="6"/>
  <c r="Y613" i="6" s="1"/>
  <c r="X494" i="6"/>
  <c r="Y494" i="6" s="1"/>
  <c r="X590" i="6"/>
  <c r="Y590" i="6" s="1"/>
  <c r="X622" i="6"/>
  <c r="Y622" i="6" s="1"/>
  <c r="X696" i="6"/>
  <c r="Y696" i="6" s="1"/>
  <c r="X683" i="6"/>
  <c r="Y683" i="6" s="1"/>
  <c r="X432" i="6"/>
  <c r="Y432" i="6" s="1"/>
  <c r="X496" i="6"/>
  <c r="Y496" i="6" s="1"/>
  <c r="X592" i="6"/>
  <c r="Y592" i="6" s="1"/>
  <c r="X624" i="6"/>
  <c r="Y624" i="6" s="1"/>
  <c r="X495" i="6"/>
  <c r="Y495" i="6" s="1"/>
  <c r="X591" i="6"/>
  <c r="Y591" i="6" s="1"/>
  <c r="X623" i="6"/>
  <c r="Y623" i="6" s="1"/>
  <c r="X699" i="6"/>
  <c r="Y699" i="6" s="1"/>
  <c r="X749" i="6"/>
  <c r="Y749" i="6" s="1"/>
  <c r="X690" i="6"/>
  <c r="Y690" i="6" s="1"/>
  <c r="X828" i="6"/>
  <c r="Y828" i="6" s="1"/>
  <c r="X645" i="6"/>
  <c r="Y645" i="6" s="1"/>
  <c r="X677" i="6"/>
  <c r="Y677" i="6" s="1"/>
  <c r="X709" i="6"/>
  <c r="Y709" i="6" s="1"/>
  <c r="X752" i="6"/>
  <c r="Y752" i="6" s="1"/>
  <c r="X708" i="6"/>
  <c r="Y708" i="6" s="1"/>
  <c r="X763" i="6"/>
  <c r="Y763" i="6" s="1"/>
  <c r="X735" i="6"/>
  <c r="Y735" i="6" s="1"/>
  <c r="X852" i="6"/>
  <c r="Y852" i="6" s="1"/>
  <c r="X772" i="6"/>
  <c r="Y772" i="6" s="1"/>
  <c r="X804" i="6"/>
  <c r="Y804" i="6" s="1"/>
  <c r="X876" i="6"/>
  <c r="Y876" i="6" s="1"/>
  <c r="X916" i="6"/>
  <c r="Y916" i="6" s="1"/>
  <c r="X791" i="6"/>
  <c r="Y791" i="6" s="1"/>
  <c r="X886" i="6"/>
  <c r="Y886" i="6" s="1"/>
  <c r="X866" i="6"/>
  <c r="Y866" i="6" s="1"/>
  <c r="X750" i="6"/>
  <c r="Y750" i="6" s="1"/>
  <c r="X782" i="6"/>
  <c r="Y782" i="6" s="1"/>
  <c r="X814" i="6"/>
  <c r="Y814" i="6" s="1"/>
  <c r="X1026" i="6"/>
  <c r="Y1026" i="6" s="1"/>
  <c r="X797" i="6"/>
  <c r="Y797" i="6" s="1"/>
  <c r="X850" i="6"/>
  <c r="Y850" i="6" s="1"/>
  <c r="X984" i="6"/>
  <c r="Y984" i="6" s="1"/>
  <c r="X887" i="6"/>
  <c r="Y887" i="6" s="1"/>
  <c r="X919" i="6"/>
  <c r="Y919" i="6" s="1"/>
  <c r="X1030" i="6"/>
  <c r="Y1030" i="6" s="1"/>
  <c r="X1038" i="6"/>
  <c r="Y1038" i="6" s="1"/>
  <c r="X821" i="6"/>
  <c r="Y821" i="6" s="1"/>
  <c r="X853" i="6"/>
  <c r="Y853" i="6" s="1"/>
  <c r="X885" i="6"/>
  <c r="Y885" i="6" s="1"/>
  <c r="X917" i="6"/>
  <c r="Y917" i="6" s="1"/>
  <c r="X1022" i="6"/>
  <c r="Y1022" i="6" s="1"/>
  <c r="X1036" i="6"/>
  <c r="Y1036" i="6" s="1"/>
  <c r="X1019" i="6"/>
  <c r="Y1019" i="6" s="1"/>
  <c r="X1051" i="6"/>
  <c r="Y1051" i="6" s="1"/>
  <c r="X1115" i="6"/>
  <c r="Y1115" i="6" s="1"/>
  <c r="X1147" i="6"/>
  <c r="Y1147" i="6" s="1"/>
  <c r="X1197" i="6"/>
  <c r="Y1197" i="6" s="1"/>
  <c r="X1050" i="6"/>
  <c r="Y1050" i="6" s="1"/>
  <c r="X1114" i="6"/>
  <c r="Y1114" i="6" s="1"/>
  <c r="X1146" i="6"/>
  <c r="Y1146" i="6" s="1"/>
  <c r="X945" i="6"/>
  <c r="Y945" i="6" s="1"/>
  <c r="X977" i="6"/>
  <c r="Y977" i="6" s="1"/>
  <c r="X1009" i="6"/>
  <c r="Y1009" i="6" s="1"/>
  <c r="X1041" i="6"/>
  <c r="Y1041" i="6" s="1"/>
  <c r="X1073" i="6"/>
  <c r="Y1073" i="6" s="1"/>
  <c r="X1169" i="6"/>
  <c r="Y1169" i="6" s="1"/>
  <c r="X1040" i="6"/>
  <c r="Y1040" i="6" s="1"/>
  <c r="X1072" i="6"/>
  <c r="Y1072" i="6" s="1"/>
  <c r="X1104" i="6"/>
  <c r="Y1104" i="6" s="1"/>
  <c r="X1168" i="6"/>
  <c r="Y1168" i="6" s="1"/>
  <c r="X1196" i="6"/>
  <c r="Y1196" i="6" s="1"/>
  <c r="X1333" i="6"/>
  <c r="Y1333" i="6" s="1"/>
  <c r="X1305" i="6"/>
  <c r="Y1305" i="6" s="1"/>
  <c r="X1206" i="6"/>
  <c r="Y1206" i="6" s="1"/>
  <c r="X1238" i="6"/>
  <c r="Y1238" i="6" s="1"/>
  <c r="X1246" i="6"/>
  <c r="Y1246" i="6" s="1"/>
  <c r="X1269" i="6"/>
  <c r="Y1269" i="6" s="1"/>
  <c r="X1290" i="6"/>
  <c r="Y1290" i="6" s="1"/>
  <c r="X1399" i="6"/>
  <c r="Y1399" i="6" s="1"/>
  <c r="X1256" i="6"/>
  <c r="Y1256" i="6" s="1"/>
  <c r="X1320" i="6"/>
  <c r="Y1320" i="6" s="1"/>
  <c r="X1394" i="6"/>
  <c r="Y1394" i="6" s="1"/>
  <c r="X1439" i="6"/>
  <c r="Y1439" i="6" s="1"/>
  <c r="X1239" i="6"/>
  <c r="Y1239" i="6" s="1"/>
  <c r="X1271" i="6"/>
  <c r="Y1271" i="6" s="1"/>
  <c r="X1303" i="6"/>
  <c r="Y1303" i="6" s="1"/>
  <c r="X1335" i="6"/>
  <c r="Y1335" i="6" s="1"/>
  <c r="X1444" i="6"/>
  <c r="Y1444" i="6" s="1"/>
  <c r="X1403" i="6"/>
  <c r="Y1403" i="6" s="1"/>
  <c r="X1326" i="6"/>
  <c r="Y1326" i="6" s="1"/>
  <c r="X1358" i="6"/>
  <c r="Y1358" i="6" s="1"/>
  <c r="X1421" i="6"/>
  <c r="Y1421" i="6" s="1"/>
  <c r="X1505" i="6"/>
  <c r="Y1505" i="6" s="1"/>
  <c r="X1445" i="6"/>
  <c r="Y1445" i="6" s="1"/>
  <c r="X1483" i="6"/>
  <c r="Y1483" i="6" s="1"/>
  <c r="X1450" i="6"/>
  <c r="Y1450" i="6" s="1"/>
  <c r="X1495" i="6"/>
  <c r="Y1495" i="6" s="1"/>
  <c r="X1491" i="6"/>
  <c r="Y1491" i="6" s="1"/>
  <c r="X1506" i="6"/>
  <c r="Y1506" i="6" s="1"/>
  <c r="X1538" i="6"/>
  <c r="Y1538" i="6" s="1"/>
  <c r="X1585" i="6"/>
  <c r="Y1585" i="6" s="1"/>
  <c r="X1602" i="6"/>
  <c r="Y1602" i="6" s="1"/>
  <c r="X1496" i="6"/>
  <c r="Y1496" i="6" s="1"/>
  <c r="X1528" i="6"/>
  <c r="Y1528" i="6" s="1"/>
  <c r="X1560" i="6"/>
  <c r="Y1560" i="6" s="1"/>
  <c r="X1551" i="6"/>
  <c r="Y1551" i="6" s="1"/>
  <c r="X1612" i="6"/>
  <c r="Y1612" i="6" s="1"/>
  <c r="X1576" i="6"/>
  <c r="Y1576" i="6" s="1"/>
  <c r="X1655" i="6"/>
  <c r="Y1655" i="6" s="1"/>
  <c r="X1653" i="6"/>
  <c r="Y1653" i="6" s="1"/>
  <c r="X1625" i="6"/>
  <c r="Y1625" i="6" s="1"/>
  <c r="X1666" i="6"/>
  <c r="Y1666" i="6" s="1"/>
  <c r="X1760" i="6"/>
  <c r="Y1760" i="6" s="1"/>
  <c r="X1728" i="6"/>
  <c r="Y1728" i="6" s="1"/>
  <c r="X1715" i="6"/>
  <c r="Y1715" i="6" s="1"/>
  <c r="X1772" i="6"/>
  <c r="Y1772" i="6" s="1"/>
  <c r="X1730" i="6"/>
  <c r="Y1730" i="6" s="1"/>
  <c r="X60" i="6"/>
  <c r="Y60" i="6" s="1"/>
  <c r="X92" i="6"/>
  <c r="Y92" i="6" s="1"/>
  <c r="X52" i="6"/>
  <c r="Y52" i="6" s="1"/>
  <c r="X29" i="6"/>
  <c r="Y29" i="6" s="1"/>
  <c r="X61" i="6"/>
  <c r="Y61" i="6" s="1"/>
  <c r="X93" i="6"/>
  <c r="Y93" i="6" s="1"/>
  <c r="X125" i="6"/>
  <c r="Y125" i="6" s="1"/>
  <c r="X157" i="6"/>
  <c r="Y157" i="6" s="1"/>
  <c r="X206" i="6"/>
  <c r="Y206" i="6" s="1"/>
  <c r="X378" i="6"/>
  <c r="Y378" i="6" s="1"/>
  <c r="X124" i="6"/>
  <c r="Y124" i="6" s="1"/>
  <c r="X218" i="6"/>
  <c r="Y218" i="6" s="1"/>
  <c r="X230" i="6"/>
  <c r="Y230" i="6" s="1"/>
  <c r="X156" i="6"/>
  <c r="Y156" i="6" s="1"/>
  <c r="X433" i="6"/>
  <c r="Y433" i="6" s="1"/>
  <c r="X27" i="6"/>
  <c r="Y27" i="6" s="1"/>
  <c r="X59" i="6"/>
  <c r="Y59" i="6" s="1"/>
  <c r="X91" i="6"/>
  <c r="Y91" i="6" s="1"/>
  <c r="X123" i="6"/>
  <c r="Y123" i="6" s="1"/>
  <c r="X155" i="6"/>
  <c r="Y155" i="6" s="1"/>
  <c r="X581" i="6"/>
  <c r="Y581" i="6" s="1"/>
  <c r="X10" i="6"/>
  <c r="Y10" i="6" s="1"/>
  <c r="X42" i="6"/>
  <c r="Y42" i="6" s="1"/>
  <c r="X106" i="6"/>
  <c r="Y106" i="6" s="1"/>
  <c r="X170" i="6"/>
  <c r="Y170" i="6" s="1"/>
  <c r="X302" i="6"/>
  <c r="Y302" i="6" s="1"/>
  <c r="X219" i="6"/>
  <c r="Y219" i="6" s="1"/>
  <c r="X251" i="6"/>
  <c r="Y251" i="6" s="1"/>
  <c r="X283" i="6"/>
  <c r="Y283" i="6" s="1"/>
  <c r="X315" i="6"/>
  <c r="Y315" i="6" s="1"/>
  <c r="X379" i="6"/>
  <c r="Y379" i="6" s="1"/>
  <c r="X425" i="6"/>
  <c r="Y425" i="6" s="1"/>
  <c r="X449" i="6"/>
  <c r="Y449" i="6" s="1"/>
  <c r="X181" i="6"/>
  <c r="Y181" i="6" s="1"/>
  <c r="X309" i="6"/>
  <c r="Y309" i="6" s="1"/>
  <c r="X341" i="6"/>
  <c r="Y341" i="6" s="1"/>
  <c r="X373" i="6"/>
  <c r="Y373" i="6" s="1"/>
  <c r="X405" i="6"/>
  <c r="Y405" i="6" s="1"/>
  <c r="X220" i="6"/>
  <c r="Y220" i="6" s="1"/>
  <c r="X252" i="6"/>
  <c r="Y252" i="6" s="1"/>
  <c r="X316" i="6"/>
  <c r="Y316" i="6" s="1"/>
  <c r="X348" i="6"/>
  <c r="Y348" i="6" s="1"/>
  <c r="X421" i="6"/>
  <c r="Y421" i="6" s="1"/>
  <c r="X629" i="6"/>
  <c r="Y629" i="6" s="1"/>
  <c r="X434" i="6"/>
  <c r="Y434" i="6" s="1"/>
  <c r="X498" i="6"/>
  <c r="Y498" i="6" s="1"/>
  <c r="X530" i="6"/>
  <c r="Y530" i="6" s="1"/>
  <c r="X594" i="6"/>
  <c r="Y594" i="6" s="1"/>
  <c r="X626" i="6"/>
  <c r="Y626" i="6" s="1"/>
  <c r="X704" i="6"/>
  <c r="Y704" i="6" s="1"/>
  <c r="X687" i="6"/>
  <c r="Y687" i="6" s="1"/>
  <c r="X436" i="6"/>
  <c r="Y436" i="6" s="1"/>
  <c r="X468" i="6"/>
  <c r="Y468" i="6" s="1"/>
  <c r="X532" i="6"/>
  <c r="Y532" i="6" s="1"/>
  <c r="X564" i="6"/>
  <c r="Y564" i="6" s="1"/>
  <c r="X596" i="6"/>
  <c r="Y596" i="6" s="1"/>
  <c r="X628" i="6"/>
  <c r="Y628" i="6" s="1"/>
  <c r="X675" i="6"/>
  <c r="Y675" i="6" s="1"/>
  <c r="X467" i="6"/>
  <c r="Y467" i="6" s="1"/>
  <c r="X499" i="6"/>
  <c r="Y499" i="6" s="1"/>
  <c r="X531" i="6"/>
  <c r="Y531" i="6" s="1"/>
  <c r="X563" i="6"/>
  <c r="Y563" i="6" s="1"/>
  <c r="X595" i="6"/>
  <c r="Y595" i="6" s="1"/>
  <c r="X627" i="6"/>
  <c r="Y627" i="6" s="1"/>
  <c r="X751" i="6"/>
  <c r="Y751" i="6" s="1"/>
  <c r="X662" i="6"/>
  <c r="Y662" i="6" s="1"/>
  <c r="X694" i="6"/>
  <c r="Y694" i="6" s="1"/>
  <c r="X681" i="6"/>
  <c r="Y681" i="6" s="1"/>
  <c r="X855" i="6"/>
  <c r="Y855" i="6" s="1"/>
  <c r="X740" i="6"/>
  <c r="Y740" i="6" s="1"/>
  <c r="X859" i="6"/>
  <c r="Y859" i="6" s="1"/>
  <c r="X776" i="6"/>
  <c r="Y776" i="6" s="1"/>
  <c r="X808" i="6"/>
  <c r="Y808" i="6" s="1"/>
  <c r="X884" i="6"/>
  <c r="Y884" i="6" s="1"/>
  <c r="X795" i="6"/>
  <c r="Y795" i="6" s="1"/>
  <c r="X900" i="6"/>
  <c r="Y900" i="6" s="1"/>
  <c r="X888" i="6"/>
  <c r="Y888" i="6" s="1"/>
  <c r="X754" i="6"/>
  <c r="Y754" i="6" s="1"/>
  <c r="X786" i="6"/>
  <c r="Y786" i="6" s="1"/>
  <c r="X818" i="6"/>
  <c r="Y818" i="6" s="1"/>
  <c r="X1034" i="6"/>
  <c r="Y1034" i="6" s="1"/>
  <c r="X769" i="6"/>
  <c r="Y769" i="6" s="1"/>
  <c r="X801" i="6"/>
  <c r="Y801" i="6" s="1"/>
  <c r="X908" i="6"/>
  <c r="Y908" i="6" s="1"/>
  <c r="X1000" i="6"/>
  <c r="Y1000" i="6" s="1"/>
  <c r="X923" i="6"/>
  <c r="Y923" i="6" s="1"/>
  <c r="X932" i="6"/>
  <c r="Y932" i="6" s="1"/>
  <c r="X928" i="6"/>
  <c r="Y928" i="6" s="1"/>
  <c r="X825" i="6"/>
  <c r="Y825" i="6" s="1"/>
  <c r="X857" i="6"/>
  <c r="Y857" i="6" s="1"/>
  <c r="X889" i="6"/>
  <c r="Y889" i="6" s="1"/>
  <c r="X921" i="6"/>
  <c r="Y921" i="6" s="1"/>
  <c r="X927" i="6"/>
  <c r="Y927" i="6" s="1"/>
  <c r="X959" i="6"/>
  <c r="Y959" i="6" s="1"/>
  <c r="X991" i="6"/>
  <c r="Y991" i="6" s="1"/>
  <c r="X1023" i="6"/>
  <c r="Y1023" i="6" s="1"/>
  <c r="X1055" i="6"/>
  <c r="Y1055" i="6" s="1"/>
  <c r="X1151" i="6"/>
  <c r="Y1151" i="6" s="1"/>
  <c r="X1223" i="6"/>
  <c r="Y1223" i="6" s="1"/>
  <c r="X1054" i="6"/>
  <c r="Y1054" i="6" s="1"/>
  <c r="X1118" i="6"/>
  <c r="Y1118" i="6" s="1"/>
  <c r="X1150" i="6"/>
  <c r="Y1150" i="6" s="1"/>
  <c r="X1193" i="6"/>
  <c r="Y1193" i="6" s="1"/>
  <c r="X1215" i="6"/>
  <c r="Y1215" i="6" s="1"/>
  <c r="X949" i="6"/>
  <c r="Y949" i="6" s="1"/>
  <c r="X981" i="6"/>
  <c r="Y981" i="6" s="1"/>
  <c r="X1013" i="6"/>
  <c r="Y1013" i="6" s="1"/>
  <c r="X1045" i="6"/>
  <c r="Y1045" i="6" s="1"/>
  <c r="X1077" i="6"/>
  <c r="Y1077" i="6" s="1"/>
  <c r="X1173" i="6"/>
  <c r="Y1173" i="6" s="1"/>
  <c r="X1044" i="6"/>
  <c r="Y1044" i="6" s="1"/>
  <c r="X1076" i="6"/>
  <c r="Y1076" i="6" s="1"/>
  <c r="X1172" i="6"/>
  <c r="Y1172" i="6" s="1"/>
  <c r="X1235" i="6"/>
  <c r="Y1235" i="6" s="1"/>
  <c r="X1200" i="6"/>
  <c r="Y1200" i="6" s="1"/>
  <c r="X1349" i="6"/>
  <c r="Y1349" i="6" s="1"/>
  <c r="X1345" i="6"/>
  <c r="Y1345" i="6" s="1"/>
  <c r="X1309" i="6"/>
  <c r="Y1309" i="6" s="1"/>
  <c r="X1257" i="6"/>
  <c r="Y1257" i="6" s="1"/>
  <c r="X1262" i="6"/>
  <c r="Y1262" i="6" s="1"/>
  <c r="X1285" i="6"/>
  <c r="Y1285" i="6" s="1"/>
  <c r="X1297" i="6"/>
  <c r="Y1297" i="6" s="1"/>
  <c r="X1404" i="6"/>
  <c r="Y1404" i="6" s="1"/>
  <c r="X1260" i="6"/>
  <c r="Y1260" i="6" s="1"/>
  <c r="X1324" i="6"/>
  <c r="Y1324" i="6" s="1"/>
  <c r="X1356" i="6"/>
  <c r="Y1356" i="6" s="1"/>
  <c r="X1402" i="6"/>
  <c r="Y1402" i="6" s="1"/>
  <c r="X1493" i="6"/>
  <c r="Y1493" i="6" s="1"/>
  <c r="X1447" i="6"/>
  <c r="Y1447" i="6" s="1"/>
  <c r="X1243" i="6"/>
  <c r="Y1243" i="6" s="1"/>
  <c r="X1275" i="6"/>
  <c r="Y1275" i="6" s="1"/>
  <c r="X1307" i="6"/>
  <c r="Y1307" i="6" s="1"/>
  <c r="X1339" i="6"/>
  <c r="Y1339" i="6" s="1"/>
  <c r="X1371" i="6"/>
  <c r="Y1371" i="6" s="1"/>
  <c r="X1451" i="6"/>
  <c r="Y1451" i="6" s="1"/>
  <c r="X1428" i="6"/>
  <c r="Y1428" i="6" s="1"/>
  <c r="X1298" i="6"/>
  <c r="Y1298" i="6" s="1"/>
  <c r="X1425" i="6"/>
  <c r="Y1425" i="6" s="1"/>
  <c r="X1381" i="6"/>
  <c r="Y1381" i="6" s="1"/>
  <c r="X1453" i="6"/>
  <c r="Y1453" i="6" s="1"/>
  <c r="X1499" i="6"/>
  <c r="Y1499" i="6" s="1"/>
  <c r="X1422" i="6"/>
  <c r="Y1422" i="6" s="1"/>
  <c r="X1454" i="6"/>
  <c r="Y1454" i="6" s="1"/>
  <c r="X1545" i="6"/>
  <c r="Y1545" i="6" s="1"/>
  <c r="X1511" i="6"/>
  <c r="Y1511" i="6" s="1"/>
  <c r="X1507" i="6"/>
  <c r="Y1507" i="6" s="1"/>
  <c r="X1510" i="6"/>
  <c r="Y1510" i="6" s="1"/>
  <c r="X1542" i="6"/>
  <c r="Y1542" i="6" s="1"/>
  <c r="X1594" i="6"/>
  <c r="Y1594" i="6" s="1"/>
  <c r="X1500" i="6"/>
  <c r="Y1500" i="6" s="1"/>
  <c r="X1564" i="6"/>
  <c r="Y1564" i="6" s="1"/>
  <c r="X1555" i="6"/>
  <c r="Y1555" i="6" s="1"/>
  <c r="X1604" i="6"/>
  <c r="Y1604" i="6" s="1"/>
  <c r="X1614" i="6"/>
  <c r="Y1614" i="6" s="1"/>
  <c r="X1580" i="6"/>
  <c r="Y1580" i="6" s="1"/>
  <c r="X1575" i="6"/>
  <c r="Y1575" i="6" s="1"/>
  <c r="X1608" i="6"/>
  <c r="Y1608" i="6" s="1"/>
  <c r="X1667" i="6"/>
  <c r="Y1667" i="6" s="1"/>
  <c r="X1629" i="6"/>
  <c r="Y1629" i="6" s="1"/>
  <c r="X1664" i="6"/>
  <c r="Y1664" i="6" s="1"/>
  <c r="X48" i="6"/>
  <c r="Y48" i="6" s="1"/>
  <c r="X56" i="6"/>
  <c r="Y56" i="6" s="1"/>
  <c r="R1749" i="6"/>
  <c r="S1749" i="6" s="1"/>
  <c r="X33" i="6"/>
  <c r="Y33" i="6" s="1"/>
  <c r="X65" i="6"/>
  <c r="Y65" i="6" s="1"/>
  <c r="X97" i="6"/>
  <c r="Y97" i="6" s="1"/>
  <c r="X129" i="6"/>
  <c r="Y129" i="6" s="1"/>
  <c r="X161" i="6"/>
  <c r="Y161" i="6" s="1"/>
  <c r="X222" i="6"/>
  <c r="Y222" i="6" s="1"/>
  <c r="X402" i="6"/>
  <c r="Y402" i="6" s="1"/>
  <c r="X128" i="6"/>
  <c r="Y128" i="6" s="1"/>
  <c r="X334" i="6"/>
  <c r="Y334" i="6" s="1"/>
  <c r="X164" i="6"/>
  <c r="Y164" i="6" s="1"/>
  <c r="X557" i="6"/>
  <c r="Y557" i="6" s="1"/>
  <c r="X31" i="6"/>
  <c r="Y31" i="6" s="1"/>
  <c r="X127" i="6"/>
  <c r="Y127" i="6" s="1"/>
  <c r="X159" i="6"/>
  <c r="Y159" i="6" s="1"/>
  <c r="X350" i="6"/>
  <c r="Y350" i="6" s="1"/>
  <c r="X179" i="6"/>
  <c r="Y179" i="6" s="1"/>
  <c r="X14" i="6"/>
  <c r="Y14" i="6" s="1"/>
  <c r="X110" i="6"/>
  <c r="Y110" i="6" s="1"/>
  <c r="X174" i="6"/>
  <c r="Y174" i="6" s="1"/>
  <c r="X441" i="6"/>
  <c r="Y441" i="6" s="1"/>
  <c r="X223" i="6"/>
  <c r="Y223" i="6" s="1"/>
  <c r="X255" i="6"/>
  <c r="Y255" i="6" s="1"/>
  <c r="X287" i="6"/>
  <c r="Y287" i="6" s="1"/>
  <c r="X351" i="6"/>
  <c r="Y351" i="6" s="1"/>
  <c r="X383" i="6"/>
  <c r="Y383" i="6" s="1"/>
  <c r="X453" i="6"/>
  <c r="Y453" i="6" s="1"/>
  <c r="X185" i="6"/>
  <c r="Y185" i="6" s="1"/>
  <c r="X313" i="6"/>
  <c r="Y313" i="6" s="1"/>
  <c r="X345" i="6"/>
  <c r="Y345" i="6" s="1"/>
  <c r="X377" i="6"/>
  <c r="Y377" i="6" s="1"/>
  <c r="X509" i="6"/>
  <c r="Y509" i="6" s="1"/>
  <c r="X569" i="6"/>
  <c r="Y569" i="6" s="1"/>
  <c r="X224" i="6"/>
  <c r="Y224" i="6" s="1"/>
  <c r="X288" i="6"/>
  <c r="Y288" i="6" s="1"/>
  <c r="X352" i="6"/>
  <c r="Y352" i="6" s="1"/>
  <c r="X445" i="6"/>
  <c r="Y445" i="6" s="1"/>
  <c r="X469" i="6"/>
  <c r="Y469" i="6" s="1"/>
  <c r="X470" i="6"/>
  <c r="Y470" i="6" s="1"/>
  <c r="X534" i="6"/>
  <c r="Y534" i="6" s="1"/>
  <c r="X566" i="6"/>
  <c r="Y566" i="6" s="1"/>
  <c r="X598" i="6"/>
  <c r="Y598" i="6" s="1"/>
  <c r="X630" i="6"/>
  <c r="Y630" i="6" s="1"/>
  <c r="X644" i="6"/>
  <c r="Y644" i="6" s="1"/>
  <c r="X757" i="6"/>
  <c r="Y757" i="6" s="1"/>
  <c r="X440" i="6"/>
  <c r="Y440" i="6" s="1"/>
  <c r="X504" i="6"/>
  <c r="Y504" i="6" s="1"/>
  <c r="X536" i="6"/>
  <c r="Y536" i="6" s="1"/>
  <c r="X568" i="6"/>
  <c r="Y568" i="6" s="1"/>
  <c r="X600" i="6"/>
  <c r="Y600" i="6" s="1"/>
  <c r="X632" i="6"/>
  <c r="Y632" i="6" s="1"/>
  <c r="X680" i="6"/>
  <c r="Y680" i="6" s="1"/>
  <c r="X439" i="6"/>
  <c r="Y439" i="6" s="1"/>
  <c r="X471" i="6"/>
  <c r="Y471" i="6" s="1"/>
  <c r="X503" i="6"/>
  <c r="Y503" i="6" s="1"/>
  <c r="X535" i="6"/>
  <c r="Y535" i="6" s="1"/>
  <c r="X567" i="6"/>
  <c r="Y567" i="6" s="1"/>
  <c r="X599" i="6"/>
  <c r="Y599" i="6" s="1"/>
  <c r="X631" i="6"/>
  <c r="Y631" i="6" s="1"/>
  <c r="X672" i="6"/>
  <c r="Y672" i="6" s="1"/>
  <c r="X764" i="6"/>
  <c r="Y764" i="6" s="1"/>
  <c r="X666" i="6"/>
  <c r="Y666" i="6" s="1"/>
  <c r="X698" i="6"/>
  <c r="Y698" i="6" s="1"/>
  <c r="X730" i="6"/>
  <c r="Y730" i="6" s="1"/>
  <c r="X756" i="6"/>
  <c r="Y756" i="6" s="1"/>
  <c r="X685" i="6"/>
  <c r="Y685" i="6" s="1"/>
  <c r="X717" i="6"/>
  <c r="Y717" i="6" s="1"/>
  <c r="X736" i="6"/>
  <c r="Y736" i="6" s="1"/>
  <c r="X716" i="6"/>
  <c r="Y716" i="6" s="1"/>
  <c r="X868" i="6"/>
  <c r="Y868" i="6" s="1"/>
  <c r="X780" i="6"/>
  <c r="Y780" i="6" s="1"/>
  <c r="X812" i="6"/>
  <c r="Y812" i="6" s="1"/>
  <c r="X767" i="6"/>
  <c r="Y767" i="6" s="1"/>
  <c r="X799" i="6"/>
  <c r="Y799" i="6" s="1"/>
  <c r="X851" i="6"/>
  <c r="Y851" i="6" s="1"/>
  <c r="X946" i="6"/>
  <c r="Y946" i="6" s="1"/>
  <c r="X758" i="6"/>
  <c r="Y758" i="6" s="1"/>
  <c r="X826" i="6"/>
  <c r="Y826" i="6" s="1"/>
  <c r="X872" i="6"/>
  <c r="Y872" i="6" s="1"/>
  <c r="X773" i="6"/>
  <c r="Y773" i="6" s="1"/>
  <c r="X805" i="6"/>
  <c r="Y805" i="6" s="1"/>
  <c r="X922" i="6"/>
  <c r="Y922" i="6" s="1"/>
  <c r="X1016" i="6"/>
  <c r="Y1016" i="6" s="1"/>
  <c r="X934" i="6"/>
  <c r="Y934" i="6" s="1"/>
  <c r="X948" i="6"/>
  <c r="Y948" i="6" s="1"/>
  <c r="X944" i="6"/>
  <c r="Y944" i="6" s="1"/>
  <c r="X829" i="6"/>
  <c r="Y829" i="6" s="1"/>
  <c r="X861" i="6"/>
  <c r="Y861" i="6" s="1"/>
  <c r="X926" i="6"/>
  <c r="Y926" i="6" s="1"/>
  <c r="X940" i="6"/>
  <c r="Y940" i="6" s="1"/>
  <c r="X931" i="6"/>
  <c r="Y931" i="6" s="1"/>
  <c r="X963" i="6"/>
  <c r="Y963" i="6" s="1"/>
  <c r="X1027" i="6"/>
  <c r="Y1027" i="6" s="1"/>
  <c r="X1059" i="6"/>
  <c r="Y1059" i="6" s="1"/>
  <c r="X1123" i="6"/>
  <c r="Y1123" i="6" s="1"/>
  <c r="X1155" i="6"/>
  <c r="Y1155" i="6" s="1"/>
  <c r="X1233" i="6"/>
  <c r="Y1233" i="6" s="1"/>
  <c r="X1058" i="6"/>
  <c r="Y1058" i="6" s="1"/>
  <c r="X1122" i="6"/>
  <c r="Y1122" i="6" s="1"/>
  <c r="X1154" i="6"/>
  <c r="Y1154" i="6" s="1"/>
  <c r="X1217" i="6"/>
  <c r="Y1217" i="6" s="1"/>
  <c r="X1241" i="6"/>
  <c r="Y1241" i="6" s="1"/>
  <c r="X953" i="6"/>
  <c r="Y953" i="6" s="1"/>
  <c r="X985" i="6"/>
  <c r="Y985" i="6" s="1"/>
  <c r="X1017" i="6"/>
  <c r="Y1017" i="6" s="1"/>
  <c r="X1049" i="6"/>
  <c r="Y1049" i="6" s="1"/>
  <c r="X1081" i="6"/>
  <c r="Y1081" i="6" s="1"/>
  <c r="X1113" i="6"/>
  <c r="Y1113" i="6" s="1"/>
  <c r="X1189" i="6"/>
  <c r="Y1189" i="6" s="1"/>
  <c r="X1048" i="6"/>
  <c r="Y1048" i="6" s="1"/>
  <c r="X1080" i="6"/>
  <c r="Y1080" i="6" s="1"/>
  <c r="X1144" i="6"/>
  <c r="Y1144" i="6" s="1"/>
  <c r="X1237" i="6"/>
  <c r="Y1237" i="6" s="1"/>
  <c r="X1204" i="6"/>
  <c r="Y1204" i="6" s="1"/>
  <c r="X1236" i="6"/>
  <c r="Y1236" i="6" s="1"/>
  <c r="X1369" i="6"/>
  <c r="Y1369" i="6" s="1"/>
  <c r="X1250" i="6"/>
  <c r="Y1250" i="6" s="1"/>
  <c r="X1214" i="6"/>
  <c r="Y1214" i="6" s="1"/>
  <c r="X1273" i="6"/>
  <c r="Y1273" i="6" s="1"/>
  <c r="X1278" i="6"/>
  <c r="Y1278" i="6" s="1"/>
  <c r="X1321" i="6"/>
  <c r="Y1321" i="6" s="1"/>
  <c r="X1325" i="6"/>
  <c r="Y1325" i="6" s="1"/>
  <c r="X1264" i="6"/>
  <c r="Y1264" i="6" s="1"/>
  <c r="X1296" i="6"/>
  <c r="Y1296" i="6" s="1"/>
  <c r="X1328" i="6"/>
  <c r="Y1328" i="6" s="1"/>
  <c r="X1360" i="6"/>
  <c r="Y1360" i="6" s="1"/>
  <c r="X1455" i="6"/>
  <c r="Y1455" i="6" s="1"/>
  <c r="X1247" i="6"/>
  <c r="Y1247" i="6" s="1"/>
  <c r="X1279" i="6"/>
  <c r="Y1279" i="6" s="1"/>
  <c r="X1311" i="6"/>
  <c r="Y1311" i="6" s="1"/>
  <c r="X1343" i="6"/>
  <c r="Y1343" i="6" s="1"/>
  <c r="X1375" i="6"/>
  <c r="Y1375" i="6" s="1"/>
  <c r="X1417" i="6"/>
  <c r="Y1417" i="6" s="1"/>
  <c r="X1456" i="6"/>
  <c r="Y1456" i="6" s="1"/>
  <c r="X1436" i="6"/>
  <c r="Y1436" i="6" s="1"/>
  <c r="X1302" i="6"/>
  <c r="Y1302" i="6" s="1"/>
  <c r="X1334" i="6"/>
  <c r="Y1334" i="6" s="1"/>
  <c r="X1366" i="6"/>
  <c r="Y1366" i="6" s="1"/>
  <c r="X1432" i="6"/>
  <c r="Y1432" i="6" s="1"/>
  <c r="X1393" i="6"/>
  <c r="Y1393" i="6" s="1"/>
  <c r="X1465" i="6"/>
  <c r="Y1465" i="6" s="1"/>
  <c r="X1515" i="6"/>
  <c r="Y1515" i="6" s="1"/>
  <c r="X1458" i="6"/>
  <c r="Y1458" i="6" s="1"/>
  <c r="X1553" i="6"/>
  <c r="Y1553" i="6" s="1"/>
  <c r="X1527" i="6"/>
  <c r="Y1527" i="6" s="1"/>
  <c r="X1523" i="6"/>
  <c r="Y1523" i="6" s="1"/>
  <c r="X1482" i="6"/>
  <c r="Y1482" i="6" s="1"/>
  <c r="X1514" i="6"/>
  <c r="Y1514" i="6" s="1"/>
  <c r="X1620" i="6"/>
  <c r="Y1620" i="6" s="1"/>
  <c r="X1536" i="6"/>
  <c r="Y1536" i="6" s="1"/>
  <c r="X1606" i="6"/>
  <c r="Y1606" i="6" s="1"/>
  <c r="X1559" i="6"/>
  <c r="Y1559" i="6" s="1"/>
  <c r="X1607" i="6"/>
  <c r="Y1607" i="6" s="1"/>
  <c r="X1616" i="6"/>
  <c r="Y1616" i="6" s="1"/>
  <c r="X1584" i="6"/>
  <c r="Y1584" i="6" s="1"/>
  <c r="X1579" i="6"/>
  <c r="Y1579" i="6" s="1"/>
  <c r="X1618" i="6"/>
  <c r="Y1618" i="6" s="1"/>
  <c r="X1633" i="6"/>
  <c r="Y1633" i="6" s="1"/>
  <c r="X1636" i="6"/>
  <c r="Y1636" i="6" s="1"/>
  <c r="X1668" i="6"/>
  <c r="Y1668" i="6" s="1"/>
  <c r="X1776" i="6"/>
  <c r="Y1776" i="6" s="1"/>
  <c r="X104" i="6"/>
  <c r="Y104" i="6" s="1"/>
  <c r="X88" i="6"/>
  <c r="Y88" i="6" s="1"/>
  <c r="X5" i="6"/>
  <c r="Y5" i="6" s="1"/>
  <c r="X37" i="6"/>
  <c r="Y37" i="6" s="1"/>
  <c r="X101" i="6"/>
  <c r="Y101" i="6" s="1"/>
  <c r="X133" i="6"/>
  <c r="Y133" i="6" s="1"/>
  <c r="X165" i="6"/>
  <c r="Y165" i="6" s="1"/>
  <c r="X617" i="6"/>
  <c r="Y617" i="6" s="1"/>
  <c r="X354" i="6"/>
  <c r="Y354" i="6" s="1"/>
  <c r="X132" i="6"/>
  <c r="Y132" i="6" s="1"/>
  <c r="X310" i="6"/>
  <c r="Y310" i="6" s="1"/>
  <c r="X513" i="6"/>
  <c r="Y513" i="6" s="1"/>
  <c r="X172" i="6"/>
  <c r="Y172" i="6" s="1"/>
  <c r="X3" i="6"/>
  <c r="Y3" i="6" s="1"/>
  <c r="X35" i="6"/>
  <c r="Y35" i="6" s="1"/>
  <c r="X99" i="6"/>
  <c r="Y99" i="6" s="1"/>
  <c r="X131" i="6"/>
  <c r="Y131" i="6" s="1"/>
  <c r="X163" i="6"/>
  <c r="Y163" i="6" s="1"/>
  <c r="X366" i="6"/>
  <c r="Y366" i="6" s="1"/>
  <c r="X184" i="6"/>
  <c r="Y184" i="6" s="1"/>
  <c r="X18" i="6"/>
  <c r="Y18" i="6" s="1"/>
  <c r="X50" i="6"/>
  <c r="Y50" i="6" s="1"/>
  <c r="X114" i="6"/>
  <c r="Y114" i="6" s="1"/>
  <c r="X146" i="6"/>
  <c r="Y146" i="6" s="1"/>
  <c r="X191" i="6"/>
  <c r="Y191" i="6" s="1"/>
  <c r="X465" i="6"/>
  <c r="Y465" i="6" s="1"/>
  <c r="X358" i="6"/>
  <c r="Y358" i="6" s="1"/>
  <c r="X259" i="6"/>
  <c r="Y259" i="6" s="1"/>
  <c r="X291" i="6"/>
  <c r="Y291" i="6" s="1"/>
  <c r="X323" i="6"/>
  <c r="Y323" i="6" s="1"/>
  <c r="X355" i="6"/>
  <c r="Y355" i="6" s="1"/>
  <c r="X387" i="6"/>
  <c r="Y387" i="6" s="1"/>
  <c r="X473" i="6"/>
  <c r="Y473" i="6" s="1"/>
  <c r="X481" i="6"/>
  <c r="Y481" i="6" s="1"/>
  <c r="X189" i="6"/>
  <c r="Y189" i="6" s="1"/>
  <c r="X221" i="6"/>
  <c r="Y221" i="6" s="1"/>
  <c r="X253" i="6"/>
  <c r="Y253" i="6" s="1"/>
  <c r="X285" i="6"/>
  <c r="Y285" i="6" s="1"/>
  <c r="X317" i="6"/>
  <c r="Y317" i="6" s="1"/>
  <c r="X349" i="6"/>
  <c r="Y349" i="6" s="1"/>
  <c r="X381" i="6"/>
  <c r="Y381" i="6" s="1"/>
  <c r="X533" i="6"/>
  <c r="Y533" i="6" s="1"/>
  <c r="X589" i="6"/>
  <c r="Y589" i="6" s="1"/>
  <c r="X228" i="6"/>
  <c r="Y228" i="6" s="1"/>
  <c r="X324" i="6"/>
  <c r="Y324" i="6" s="1"/>
  <c r="X388" i="6"/>
  <c r="Y388" i="6" s="1"/>
  <c r="X477" i="6"/>
  <c r="Y477" i="6" s="1"/>
  <c r="X505" i="6"/>
  <c r="Y505" i="6" s="1"/>
  <c r="X410" i="6"/>
  <c r="Y410" i="6" s="1"/>
  <c r="X442" i="6"/>
  <c r="Y442" i="6" s="1"/>
  <c r="X474" i="6"/>
  <c r="Y474" i="6" s="1"/>
  <c r="X506" i="6"/>
  <c r="Y506" i="6" s="1"/>
  <c r="X538" i="6"/>
  <c r="Y538" i="6" s="1"/>
  <c r="X570" i="6"/>
  <c r="Y570" i="6" s="1"/>
  <c r="X634" i="6"/>
  <c r="Y634" i="6" s="1"/>
  <c r="X663" i="6"/>
  <c r="Y663" i="6" s="1"/>
  <c r="X412" i="6"/>
  <c r="Y412" i="6" s="1"/>
  <c r="X444" i="6"/>
  <c r="Y444" i="6" s="1"/>
  <c r="X476" i="6"/>
  <c r="Y476" i="6" s="1"/>
  <c r="X508" i="6"/>
  <c r="Y508" i="6" s="1"/>
  <c r="X540" i="6"/>
  <c r="Y540" i="6" s="1"/>
  <c r="X572" i="6"/>
  <c r="Y572" i="6" s="1"/>
  <c r="X636" i="6"/>
  <c r="Y636" i="6" s="1"/>
  <c r="X443" i="6"/>
  <c r="Y443" i="6" s="1"/>
  <c r="X475" i="6"/>
  <c r="Y475" i="6" s="1"/>
  <c r="X507" i="6"/>
  <c r="Y507" i="6" s="1"/>
  <c r="X539" i="6"/>
  <c r="Y539" i="6" s="1"/>
  <c r="X571" i="6"/>
  <c r="Y571" i="6" s="1"/>
  <c r="X635" i="6"/>
  <c r="Y635" i="6" s="1"/>
  <c r="X695" i="6"/>
  <c r="Y695" i="6" s="1"/>
  <c r="X638" i="6"/>
  <c r="Y638" i="6" s="1"/>
  <c r="X670" i="6"/>
  <c r="Y670" i="6" s="1"/>
  <c r="X734" i="6"/>
  <c r="Y734" i="6" s="1"/>
  <c r="X768" i="6"/>
  <c r="Y768" i="6" s="1"/>
  <c r="X689" i="6"/>
  <c r="Y689" i="6" s="1"/>
  <c r="X741" i="6"/>
  <c r="Y741" i="6" s="1"/>
  <c r="X753" i="6"/>
  <c r="Y753" i="6" s="1"/>
  <c r="X874" i="6"/>
  <c r="Y874" i="6" s="1"/>
  <c r="X784" i="6"/>
  <c r="Y784" i="6" s="1"/>
  <c r="X816" i="6"/>
  <c r="Y816" i="6" s="1"/>
  <c r="X912" i="6"/>
  <c r="Y912" i="6" s="1"/>
  <c r="X771" i="6"/>
  <c r="Y771" i="6" s="1"/>
  <c r="X803" i="6"/>
  <c r="Y803" i="6" s="1"/>
  <c r="X856" i="6"/>
  <c r="Y856" i="6" s="1"/>
  <c r="X962" i="6"/>
  <c r="Y962" i="6" s="1"/>
  <c r="X902" i="6"/>
  <c r="Y902" i="6" s="1"/>
  <c r="X762" i="6"/>
  <c r="Y762" i="6" s="1"/>
  <c r="X794" i="6"/>
  <c r="Y794" i="6" s="1"/>
  <c r="X890" i="6"/>
  <c r="Y890" i="6" s="1"/>
  <c r="X777" i="6"/>
  <c r="Y777" i="6" s="1"/>
  <c r="X809" i="6"/>
  <c r="Y809" i="6" s="1"/>
  <c r="X930" i="6"/>
  <c r="Y930" i="6" s="1"/>
  <c r="X1032" i="6"/>
  <c r="Y1032" i="6" s="1"/>
  <c r="X950" i="6"/>
  <c r="Y950" i="6" s="1"/>
  <c r="X964" i="6"/>
  <c r="Y964" i="6" s="1"/>
  <c r="X960" i="6"/>
  <c r="Y960" i="6" s="1"/>
  <c r="X833" i="6"/>
  <c r="Y833" i="6" s="1"/>
  <c r="X865" i="6"/>
  <c r="Y865" i="6" s="1"/>
  <c r="X942" i="6"/>
  <c r="Y942" i="6" s="1"/>
  <c r="X935" i="6"/>
  <c r="Y935" i="6" s="1"/>
  <c r="X967" i="6"/>
  <c r="Y967" i="6" s="1"/>
  <c r="X999" i="6"/>
  <c r="Y999" i="6" s="1"/>
  <c r="X1031" i="6"/>
  <c r="Y1031" i="6" s="1"/>
  <c r="X1063" i="6"/>
  <c r="Y1063" i="6" s="1"/>
  <c r="X1095" i="6"/>
  <c r="Y1095" i="6" s="1"/>
  <c r="X1127" i="6"/>
  <c r="Y1127" i="6" s="1"/>
  <c r="X1159" i="6"/>
  <c r="Y1159" i="6" s="1"/>
  <c r="X1062" i="6"/>
  <c r="Y1062" i="6" s="1"/>
  <c r="X1126" i="6"/>
  <c r="Y1126" i="6" s="1"/>
  <c r="X1158" i="6"/>
  <c r="Y1158" i="6" s="1"/>
  <c r="X1219" i="6"/>
  <c r="Y1219" i="6" s="1"/>
  <c r="X925" i="6"/>
  <c r="Y925" i="6" s="1"/>
  <c r="X989" i="6"/>
  <c r="Y989" i="6" s="1"/>
  <c r="X1021" i="6"/>
  <c r="Y1021" i="6" s="1"/>
  <c r="X1053" i="6"/>
  <c r="Y1053" i="6" s="1"/>
  <c r="X1117" i="6"/>
  <c r="Y1117" i="6" s="1"/>
  <c r="X1149" i="6"/>
  <c r="Y1149" i="6" s="1"/>
  <c r="X1205" i="6"/>
  <c r="Y1205" i="6" s="1"/>
  <c r="X1052" i="6"/>
  <c r="Y1052" i="6" s="1"/>
  <c r="X1084" i="6"/>
  <c r="Y1084" i="6" s="1"/>
  <c r="X1116" i="6"/>
  <c r="Y1116" i="6" s="1"/>
  <c r="X1201" i="6"/>
  <c r="Y1201" i="6" s="1"/>
  <c r="X1176" i="6"/>
  <c r="Y1176" i="6" s="1"/>
  <c r="X1208" i="6"/>
  <c r="Y1208" i="6" s="1"/>
  <c r="X1249" i="6"/>
  <c r="Y1249" i="6" s="1"/>
  <c r="X1373" i="6"/>
  <c r="Y1373" i="6" s="1"/>
  <c r="X1266" i="6"/>
  <c r="Y1266" i="6" s="1"/>
  <c r="X1218" i="6"/>
  <c r="Y1218" i="6" s="1"/>
  <c r="X1289" i="6"/>
  <c r="Y1289" i="6" s="1"/>
  <c r="X1337" i="6"/>
  <c r="Y1337" i="6" s="1"/>
  <c r="X1353" i="6"/>
  <c r="Y1353" i="6" s="1"/>
  <c r="X1415" i="6"/>
  <c r="Y1415" i="6" s="1"/>
  <c r="X1268" i="6"/>
  <c r="Y1268" i="6" s="1"/>
  <c r="X1300" i="6"/>
  <c r="Y1300" i="6" s="1"/>
  <c r="X1332" i="6"/>
  <c r="Y1332" i="6" s="1"/>
  <c r="X1364" i="6"/>
  <c r="Y1364" i="6" s="1"/>
  <c r="X1416" i="6"/>
  <c r="Y1416" i="6" s="1"/>
  <c r="X1535" i="6"/>
  <c r="Y1535" i="6" s="1"/>
  <c r="X1460" i="6"/>
  <c r="Y1460" i="6" s="1"/>
  <c r="X1251" i="6"/>
  <c r="Y1251" i="6" s="1"/>
  <c r="X1283" i="6"/>
  <c r="Y1283" i="6" s="1"/>
  <c r="X1315" i="6"/>
  <c r="Y1315" i="6" s="1"/>
  <c r="X1347" i="6"/>
  <c r="Y1347" i="6" s="1"/>
  <c r="X1380" i="6"/>
  <c r="Y1380" i="6" s="1"/>
  <c r="X1420" i="6"/>
  <c r="Y1420" i="6" s="1"/>
  <c r="X1464" i="6"/>
  <c r="Y1464" i="6" s="1"/>
  <c r="X1306" i="6"/>
  <c r="Y1306" i="6" s="1"/>
  <c r="X1338" i="6"/>
  <c r="Y1338" i="6" s="1"/>
  <c r="X1370" i="6"/>
  <c r="Y1370" i="6" s="1"/>
  <c r="X1441" i="6"/>
  <c r="Y1441" i="6" s="1"/>
  <c r="X1401" i="6"/>
  <c r="Y1401" i="6" s="1"/>
  <c r="X1531" i="6"/>
  <c r="Y1531" i="6" s="1"/>
  <c r="X1543" i="6"/>
  <c r="Y1543" i="6" s="1"/>
  <c r="X1486" i="6"/>
  <c r="Y1486" i="6" s="1"/>
  <c r="X1627" i="6"/>
  <c r="Y1627" i="6" s="1"/>
  <c r="X1476" i="6"/>
  <c r="Y1476" i="6" s="1"/>
  <c r="X1508" i="6"/>
  <c r="Y1508" i="6" s="1"/>
  <c r="X1540" i="6"/>
  <c r="Y1540" i="6" s="1"/>
  <c r="X1610" i="6"/>
  <c r="Y1610" i="6" s="1"/>
  <c r="X1563" i="6"/>
  <c r="Y1563" i="6" s="1"/>
  <c r="X1624" i="6"/>
  <c r="Y1624" i="6" s="1"/>
  <c r="X1587" i="6"/>
  <c r="Y1587" i="6" s="1"/>
  <c r="X1583" i="6"/>
  <c r="Y1583" i="6" s="1"/>
  <c r="X1637" i="6"/>
  <c r="Y1637" i="6" s="1"/>
  <c r="X1605" i="6"/>
  <c r="Y1605" i="6" s="1"/>
  <c r="X1638" i="6"/>
  <c r="Y1638" i="6" s="1"/>
  <c r="X1640" i="6"/>
  <c r="Y1640" i="6" s="1"/>
  <c r="X1708" i="6"/>
  <c r="Y1708" i="6" s="1"/>
  <c r="X1729" i="6"/>
  <c r="Y1729" i="6" s="1"/>
  <c r="X36" i="6"/>
  <c r="Y36" i="6" s="1"/>
  <c r="X32" i="6"/>
  <c r="Y32" i="6" s="1"/>
  <c r="M215" i="6"/>
  <c r="L215" i="6"/>
  <c r="X108" i="6"/>
  <c r="Y108" i="6" s="1"/>
  <c r="X9" i="6"/>
  <c r="Y9" i="6" s="1"/>
  <c r="X41" i="6"/>
  <c r="Y41" i="6" s="1"/>
  <c r="X105" i="6"/>
  <c r="Y105" i="6" s="1"/>
  <c r="X169" i="6"/>
  <c r="Y169" i="6" s="1"/>
  <c r="X258" i="6"/>
  <c r="Y258" i="6" s="1"/>
  <c r="X633" i="6"/>
  <c r="Y633" i="6" s="1"/>
  <c r="X374" i="6"/>
  <c r="Y374" i="6" s="1"/>
  <c r="X537" i="6"/>
  <c r="Y537" i="6" s="1"/>
  <c r="X175" i="6"/>
  <c r="Y175" i="6" s="1"/>
  <c r="X7" i="6"/>
  <c r="Y7" i="6" s="1"/>
  <c r="X39" i="6"/>
  <c r="Y39" i="6" s="1"/>
  <c r="X103" i="6"/>
  <c r="Y103" i="6" s="1"/>
  <c r="X167" i="6"/>
  <c r="Y167" i="6" s="1"/>
  <c r="X194" i="6"/>
  <c r="Y194" i="6" s="1"/>
  <c r="X362" i="6"/>
  <c r="Y362" i="6" s="1"/>
  <c r="X22" i="6"/>
  <c r="Y22" i="6" s="1"/>
  <c r="X86" i="6"/>
  <c r="Y86" i="6" s="1"/>
  <c r="X118" i="6"/>
  <c r="Y118" i="6" s="1"/>
  <c r="X485" i="6"/>
  <c r="Y485" i="6" s="1"/>
  <c r="X390" i="6"/>
  <c r="Y390" i="6" s="1"/>
  <c r="X231" i="6"/>
  <c r="Y231" i="6" s="1"/>
  <c r="X263" i="6"/>
  <c r="Y263" i="6" s="1"/>
  <c r="X295" i="6"/>
  <c r="Y295" i="6" s="1"/>
  <c r="X359" i="6"/>
  <c r="Y359" i="6" s="1"/>
  <c r="X391" i="6"/>
  <c r="Y391" i="6" s="1"/>
  <c r="X497" i="6"/>
  <c r="Y497" i="6" s="1"/>
  <c r="X193" i="6"/>
  <c r="Y193" i="6" s="1"/>
  <c r="X225" i="6"/>
  <c r="Y225" i="6" s="1"/>
  <c r="X257" i="6"/>
  <c r="Y257" i="6" s="1"/>
  <c r="X353" i="6"/>
  <c r="Y353" i="6" s="1"/>
  <c r="X385" i="6"/>
  <c r="Y385" i="6" s="1"/>
  <c r="X609" i="6"/>
  <c r="Y609" i="6" s="1"/>
  <c r="X296" i="6"/>
  <c r="Y296" i="6" s="1"/>
  <c r="X328" i="6"/>
  <c r="Y328" i="6" s="1"/>
  <c r="X360" i="6"/>
  <c r="Y360" i="6" s="1"/>
  <c r="X392" i="6"/>
  <c r="Y392" i="6" s="1"/>
  <c r="X446" i="6"/>
  <c r="Y446" i="6" s="1"/>
  <c r="X478" i="6"/>
  <c r="Y478" i="6" s="1"/>
  <c r="X510" i="6"/>
  <c r="Y510" i="6" s="1"/>
  <c r="X574" i="6"/>
  <c r="Y574" i="6" s="1"/>
  <c r="X639" i="6"/>
  <c r="Y639" i="6" s="1"/>
  <c r="X668" i="6"/>
  <c r="Y668" i="6" s="1"/>
  <c r="X448" i="6"/>
  <c r="Y448" i="6" s="1"/>
  <c r="X480" i="6"/>
  <c r="Y480" i="6" s="1"/>
  <c r="X512" i="6"/>
  <c r="Y512" i="6" s="1"/>
  <c r="X576" i="6"/>
  <c r="Y576" i="6" s="1"/>
  <c r="X647" i="6"/>
  <c r="Y647" i="6" s="1"/>
  <c r="X447" i="6"/>
  <c r="Y447" i="6" s="1"/>
  <c r="X479" i="6"/>
  <c r="Y479" i="6" s="1"/>
  <c r="X543" i="6"/>
  <c r="Y543" i="6" s="1"/>
  <c r="X575" i="6"/>
  <c r="Y575" i="6" s="1"/>
  <c r="X643" i="6"/>
  <c r="Y643" i="6" s="1"/>
  <c r="X642" i="6"/>
  <c r="Y642" i="6" s="1"/>
  <c r="X706" i="6"/>
  <c r="Y706" i="6" s="1"/>
  <c r="X822" i="6"/>
  <c r="Y822" i="6" s="1"/>
  <c r="X661" i="6"/>
  <c r="Y661" i="6" s="1"/>
  <c r="X693" i="6"/>
  <c r="Y693" i="6" s="1"/>
  <c r="X719" i="6"/>
  <c r="Y719" i="6" s="1"/>
  <c r="X755" i="6"/>
  <c r="Y755" i="6" s="1"/>
  <c r="X882" i="6"/>
  <c r="Y882" i="6" s="1"/>
  <c r="X788" i="6"/>
  <c r="Y788" i="6" s="1"/>
  <c r="X827" i="6"/>
  <c r="Y827" i="6" s="1"/>
  <c r="X918" i="6"/>
  <c r="Y918" i="6" s="1"/>
  <c r="X775" i="6"/>
  <c r="Y775" i="6" s="1"/>
  <c r="X807" i="6"/>
  <c r="Y807" i="6" s="1"/>
  <c r="X860" i="6"/>
  <c r="Y860" i="6" s="1"/>
  <c r="X1010" i="6"/>
  <c r="Y1010" i="6" s="1"/>
  <c r="X986" i="6"/>
  <c r="Y986" i="6" s="1"/>
  <c r="X766" i="6"/>
  <c r="Y766" i="6" s="1"/>
  <c r="X798" i="6"/>
  <c r="Y798" i="6" s="1"/>
  <c r="X848" i="6"/>
  <c r="Y848" i="6" s="1"/>
  <c r="X781" i="6"/>
  <c r="Y781" i="6" s="1"/>
  <c r="X813" i="6"/>
  <c r="Y813" i="6" s="1"/>
  <c r="X978" i="6"/>
  <c r="Y978" i="6" s="1"/>
  <c r="X871" i="6"/>
  <c r="Y871" i="6" s="1"/>
  <c r="X903" i="6"/>
  <c r="Y903" i="6" s="1"/>
  <c r="X966" i="6"/>
  <c r="Y966" i="6" s="1"/>
  <c r="X980" i="6"/>
  <c r="Y980" i="6" s="1"/>
  <c r="X976" i="6"/>
  <c r="Y976" i="6" s="1"/>
  <c r="X869" i="6"/>
  <c r="Y869" i="6" s="1"/>
  <c r="X901" i="6"/>
  <c r="Y901" i="6" s="1"/>
  <c r="X972" i="6"/>
  <c r="Y972" i="6" s="1"/>
  <c r="X939" i="6"/>
  <c r="Y939" i="6" s="1"/>
  <c r="X971" i="6"/>
  <c r="Y971" i="6" s="1"/>
  <c r="X1003" i="6"/>
  <c r="Y1003" i="6" s="1"/>
  <c r="X1067" i="6"/>
  <c r="Y1067" i="6" s="1"/>
  <c r="X1099" i="6"/>
  <c r="Y1099" i="6" s="1"/>
  <c r="X1163" i="6"/>
  <c r="Y1163" i="6" s="1"/>
  <c r="X1195" i="6"/>
  <c r="Y1195" i="6" s="1"/>
  <c r="X1066" i="6"/>
  <c r="Y1066" i="6" s="1"/>
  <c r="X1098" i="6"/>
  <c r="Y1098" i="6" s="1"/>
  <c r="X1130" i="6"/>
  <c r="Y1130" i="6" s="1"/>
  <c r="X1162" i="6"/>
  <c r="Y1162" i="6" s="1"/>
  <c r="X929" i="6"/>
  <c r="Y929" i="6" s="1"/>
  <c r="X961" i="6"/>
  <c r="Y961" i="6" s="1"/>
  <c r="X1025" i="6"/>
  <c r="Y1025" i="6" s="1"/>
  <c r="X1057" i="6"/>
  <c r="Y1057" i="6" s="1"/>
  <c r="X1121" i="6"/>
  <c r="Y1121" i="6" s="1"/>
  <c r="X1153" i="6"/>
  <c r="Y1153" i="6" s="1"/>
  <c r="X1056" i="6"/>
  <c r="Y1056" i="6" s="1"/>
  <c r="X1120" i="6"/>
  <c r="Y1120" i="6" s="1"/>
  <c r="X1227" i="6"/>
  <c r="Y1227" i="6" s="1"/>
  <c r="X1212" i="6"/>
  <c r="Y1212" i="6" s="1"/>
  <c r="X1265" i="6"/>
  <c r="Y1265" i="6" s="1"/>
  <c r="X1396" i="6"/>
  <c r="Y1396" i="6" s="1"/>
  <c r="X1282" i="6"/>
  <c r="Y1282" i="6" s="1"/>
  <c r="X1190" i="6"/>
  <c r="Y1190" i="6" s="1"/>
  <c r="X1222" i="6"/>
  <c r="Y1222" i="6" s="1"/>
  <c r="X1317" i="6"/>
  <c r="Y1317" i="6" s="1"/>
  <c r="X1357" i="6"/>
  <c r="Y1357" i="6" s="1"/>
  <c r="X1449" i="6"/>
  <c r="Y1449" i="6" s="1"/>
  <c r="X1386" i="6"/>
  <c r="Y1386" i="6" s="1"/>
  <c r="X1487" i="6"/>
  <c r="Y1487" i="6" s="1"/>
  <c r="X1272" i="6"/>
  <c r="Y1272" i="6" s="1"/>
  <c r="X1304" i="6"/>
  <c r="Y1304" i="6" s="1"/>
  <c r="X1336" i="6"/>
  <c r="Y1336" i="6" s="1"/>
  <c r="X1368" i="6"/>
  <c r="Y1368" i="6" s="1"/>
  <c r="X1419" i="6"/>
  <c r="Y1419" i="6" s="1"/>
  <c r="X1377" i="6"/>
  <c r="Y1377" i="6" s="1"/>
  <c r="X1467" i="6"/>
  <c r="Y1467" i="6" s="1"/>
  <c r="X1255" i="6"/>
  <c r="Y1255" i="6" s="1"/>
  <c r="X1287" i="6"/>
  <c r="Y1287" i="6" s="1"/>
  <c r="X1319" i="6"/>
  <c r="Y1319" i="6" s="1"/>
  <c r="X1385" i="6"/>
  <c r="Y1385" i="6" s="1"/>
  <c r="X1427" i="6"/>
  <c r="Y1427" i="6" s="1"/>
  <c r="X1561" i="6"/>
  <c r="Y1561" i="6" s="1"/>
  <c r="X1452" i="6"/>
  <c r="Y1452" i="6" s="1"/>
  <c r="X1310" i="6"/>
  <c r="Y1310" i="6" s="1"/>
  <c r="X1342" i="6"/>
  <c r="Y1342" i="6" s="1"/>
  <c r="X1374" i="6"/>
  <c r="Y1374" i="6" s="1"/>
  <c r="X1457" i="6"/>
  <c r="Y1457" i="6" s="1"/>
  <c r="X1547" i="6"/>
  <c r="Y1547" i="6" s="1"/>
  <c r="X1434" i="6"/>
  <c r="Y1434" i="6" s="1"/>
  <c r="X1466" i="6"/>
  <c r="Y1466" i="6" s="1"/>
  <c r="X1591" i="6"/>
  <c r="Y1591" i="6" s="1"/>
  <c r="X1557" i="6"/>
  <c r="Y1557" i="6" s="1"/>
  <c r="X1565" i="6"/>
  <c r="Y1565" i="6" s="1"/>
  <c r="X1490" i="6"/>
  <c r="Y1490" i="6" s="1"/>
  <c r="X1554" i="6"/>
  <c r="Y1554" i="6" s="1"/>
  <c r="X1480" i="6"/>
  <c r="Y1480" i="6" s="1"/>
  <c r="X1512" i="6"/>
  <c r="Y1512" i="6" s="1"/>
  <c r="X1544" i="6"/>
  <c r="Y1544" i="6" s="1"/>
  <c r="X1611" i="6"/>
  <c r="Y1611" i="6" s="1"/>
  <c r="X1577" i="6"/>
  <c r="Y1577" i="6" s="1"/>
  <c r="X1661" i="6"/>
  <c r="Y1661" i="6" s="1"/>
  <c r="X1597" i="6"/>
  <c r="Y1597" i="6" s="1"/>
  <c r="X1589" i="6"/>
  <c r="Y1589" i="6" s="1"/>
  <c r="X1588" i="6"/>
  <c r="Y1588" i="6" s="1"/>
  <c r="X1641" i="6"/>
  <c r="Y1641" i="6" s="1"/>
  <c r="X1646" i="6"/>
  <c r="Y1646" i="6" s="1"/>
  <c r="X1609" i="6"/>
  <c r="Y1609" i="6" s="1"/>
  <c r="X1650" i="6"/>
  <c r="Y1650" i="6" s="1"/>
  <c r="X1770" i="6"/>
  <c r="Y1770" i="6" s="1"/>
  <c r="X1774" i="6"/>
  <c r="Y1774" i="6" s="1"/>
  <c r="X40" i="6"/>
  <c r="Y40" i="6" s="1"/>
  <c r="X13" i="6"/>
  <c r="Y13" i="6" s="1"/>
  <c r="X45" i="6"/>
  <c r="Y45" i="6" s="1"/>
  <c r="X109" i="6"/>
  <c r="Y109" i="6" s="1"/>
  <c r="X173" i="6"/>
  <c r="Y173" i="6" s="1"/>
  <c r="X274" i="6"/>
  <c r="Y274" i="6" s="1"/>
  <c r="X411" i="6"/>
  <c r="Y411" i="6" s="1"/>
  <c r="X160" i="6"/>
  <c r="Y160" i="6" s="1"/>
  <c r="X386" i="6"/>
  <c r="Y386" i="6" s="1"/>
  <c r="X180" i="6"/>
  <c r="Y180" i="6" s="1"/>
  <c r="X11" i="6"/>
  <c r="Y11" i="6" s="1"/>
  <c r="X43" i="6"/>
  <c r="Y43" i="6" s="1"/>
  <c r="X107" i="6"/>
  <c r="Y107" i="6" s="1"/>
  <c r="X171" i="6"/>
  <c r="Y171" i="6" s="1"/>
  <c r="X409" i="6"/>
  <c r="Y409" i="6" s="1"/>
  <c r="X226" i="6"/>
  <c r="Y226" i="6" s="1"/>
  <c r="X382" i="6"/>
  <c r="Y382" i="6" s="1"/>
  <c r="X26" i="6"/>
  <c r="Y26" i="6" s="1"/>
  <c r="X58" i="6"/>
  <c r="Y58" i="6" s="1"/>
  <c r="X90" i="6"/>
  <c r="Y90" i="6" s="1"/>
  <c r="X122" i="6"/>
  <c r="Y122" i="6" s="1"/>
  <c r="X203" i="6"/>
  <c r="Y203" i="6" s="1"/>
  <c r="X235" i="6"/>
  <c r="Y235" i="6" s="1"/>
  <c r="X299" i="6"/>
  <c r="Y299" i="6" s="1"/>
  <c r="X331" i="6"/>
  <c r="Y331" i="6" s="1"/>
  <c r="X363" i="6"/>
  <c r="Y363" i="6" s="1"/>
  <c r="X395" i="6"/>
  <c r="Y395" i="6" s="1"/>
  <c r="X521" i="6"/>
  <c r="Y521" i="6" s="1"/>
  <c r="X553" i="6"/>
  <c r="Y553" i="6" s="1"/>
  <c r="X229" i="6"/>
  <c r="Y229" i="6" s="1"/>
  <c r="X325" i="6"/>
  <c r="Y325" i="6" s="1"/>
  <c r="X357" i="6"/>
  <c r="Y357" i="6" s="1"/>
  <c r="X389" i="6"/>
  <c r="Y389" i="6" s="1"/>
  <c r="X204" i="6"/>
  <c r="Y204" i="6" s="1"/>
  <c r="X236" i="6"/>
  <c r="Y236" i="6" s="1"/>
  <c r="X268" i="6"/>
  <c r="Y268" i="6" s="1"/>
  <c r="X300" i="6"/>
  <c r="Y300" i="6" s="1"/>
  <c r="X332" i="6"/>
  <c r="Y332" i="6" s="1"/>
  <c r="X396" i="6"/>
  <c r="Y396" i="6" s="1"/>
  <c r="X541" i="6"/>
  <c r="Y541" i="6" s="1"/>
  <c r="X529" i="6"/>
  <c r="Y529" i="6" s="1"/>
  <c r="X450" i="6"/>
  <c r="Y450" i="6" s="1"/>
  <c r="X514" i="6"/>
  <c r="Y514" i="6" s="1"/>
  <c r="X546" i="6"/>
  <c r="Y546" i="6" s="1"/>
  <c r="X578" i="6"/>
  <c r="Y578" i="6" s="1"/>
  <c r="X610" i="6"/>
  <c r="Y610" i="6" s="1"/>
  <c r="X691" i="6"/>
  <c r="Y691" i="6" s="1"/>
  <c r="X484" i="6"/>
  <c r="Y484" i="6" s="1"/>
  <c r="X548" i="6"/>
  <c r="Y548" i="6" s="1"/>
  <c r="X580" i="6"/>
  <c r="Y580" i="6" s="1"/>
  <c r="X612" i="6"/>
  <c r="Y612" i="6" s="1"/>
  <c r="X679" i="6"/>
  <c r="Y679" i="6" s="1"/>
  <c r="X451" i="6"/>
  <c r="Y451" i="6" s="1"/>
  <c r="X483" i="6"/>
  <c r="Y483" i="6" s="1"/>
  <c r="X515" i="6"/>
  <c r="Y515" i="6" s="1"/>
  <c r="X547" i="6"/>
  <c r="Y547" i="6" s="1"/>
  <c r="X579" i="6"/>
  <c r="Y579" i="6" s="1"/>
  <c r="X611" i="6"/>
  <c r="Y611" i="6" s="1"/>
  <c r="X703" i="6"/>
  <c r="Y703" i="6" s="1"/>
  <c r="X646" i="6"/>
  <c r="Y646" i="6" s="1"/>
  <c r="X678" i="6"/>
  <c r="Y678" i="6" s="1"/>
  <c r="X665" i="6"/>
  <c r="Y665" i="6" s="1"/>
  <c r="X697" i="6"/>
  <c r="Y697" i="6" s="1"/>
  <c r="X729" i="6"/>
  <c r="Y729" i="6" s="1"/>
  <c r="X765" i="6"/>
  <c r="Y765" i="6" s="1"/>
  <c r="X728" i="6"/>
  <c r="Y728" i="6" s="1"/>
  <c r="X820" i="6"/>
  <c r="Y820" i="6" s="1"/>
  <c r="X792" i="6"/>
  <c r="Y792" i="6" s="1"/>
  <c r="X832" i="6"/>
  <c r="Y832" i="6" s="1"/>
  <c r="X779" i="6"/>
  <c r="Y779" i="6" s="1"/>
  <c r="X811" i="6"/>
  <c r="Y811" i="6" s="1"/>
  <c r="X863" i="6"/>
  <c r="Y863" i="6" s="1"/>
  <c r="X831" i="6"/>
  <c r="Y831" i="6" s="1"/>
  <c r="X738" i="6"/>
  <c r="Y738" i="6" s="1"/>
  <c r="X770" i="6"/>
  <c r="Y770" i="6" s="1"/>
  <c r="X802" i="6"/>
  <c r="Y802" i="6" s="1"/>
  <c r="X858" i="6"/>
  <c r="Y858" i="6" s="1"/>
  <c r="X906" i="6"/>
  <c r="Y906" i="6" s="1"/>
  <c r="X785" i="6"/>
  <c r="Y785" i="6" s="1"/>
  <c r="X817" i="6"/>
  <c r="Y817" i="6" s="1"/>
  <c r="X936" i="6"/>
  <c r="Y936" i="6" s="1"/>
  <c r="X875" i="6"/>
  <c r="Y875" i="6" s="1"/>
  <c r="X907" i="6"/>
  <c r="Y907" i="6" s="1"/>
  <c r="X982" i="6"/>
  <c r="Y982" i="6" s="1"/>
  <c r="X996" i="6"/>
  <c r="Y996" i="6" s="1"/>
  <c r="X873" i="6"/>
  <c r="Y873" i="6" s="1"/>
  <c r="X905" i="6"/>
  <c r="Y905" i="6" s="1"/>
  <c r="X974" i="6"/>
  <c r="Y974" i="6" s="1"/>
  <c r="X988" i="6"/>
  <c r="Y988" i="6" s="1"/>
  <c r="X943" i="6"/>
  <c r="Y943" i="6" s="1"/>
  <c r="X975" i="6"/>
  <c r="Y975" i="6" s="1"/>
  <c r="X1007" i="6"/>
  <c r="Y1007" i="6" s="1"/>
  <c r="X1039" i="6"/>
  <c r="Y1039" i="6" s="1"/>
  <c r="X1103" i="6"/>
  <c r="Y1103" i="6" s="1"/>
  <c r="X1167" i="6"/>
  <c r="Y1167" i="6" s="1"/>
  <c r="X1221" i="6"/>
  <c r="Y1221" i="6" s="1"/>
  <c r="X1070" i="6"/>
  <c r="Y1070" i="6" s="1"/>
  <c r="X1166" i="6"/>
  <c r="Y1166" i="6" s="1"/>
  <c r="X965" i="6"/>
  <c r="Y965" i="6" s="1"/>
  <c r="X997" i="6"/>
  <c r="Y997" i="6" s="1"/>
  <c r="X1029" i="6"/>
  <c r="Y1029" i="6" s="1"/>
  <c r="X1061" i="6"/>
  <c r="Y1061" i="6" s="1"/>
  <c r="X1125" i="6"/>
  <c r="Y1125" i="6" s="1"/>
  <c r="X1213" i="6"/>
  <c r="Y1213" i="6" s="1"/>
  <c r="X1060" i="6"/>
  <c r="Y1060" i="6" s="1"/>
  <c r="X1124" i="6"/>
  <c r="Y1124" i="6" s="1"/>
  <c r="X1216" i="6"/>
  <c r="Y1216" i="6" s="1"/>
  <c r="X1281" i="6"/>
  <c r="Y1281" i="6" s="1"/>
  <c r="X1254" i="6"/>
  <c r="Y1254" i="6" s="1"/>
  <c r="X1245" i="6"/>
  <c r="Y1245" i="6" s="1"/>
  <c r="X1313" i="6"/>
  <c r="Y1313" i="6" s="1"/>
  <c r="X1194" i="6"/>
  <c r="Y1194" i="6" s="1"/>
  <c r="X1226" i="6"/>
  <c r="Y1226" i="6" s="1"/>
  <c r="X1341" i="6"/>
  <c r="Y1341" i="6" s="1"/>
  <c r="X1242" i="6"/>
  <c r="Y1242" i="6" s="1"/>
  <c r="X1433" i="6"/>
  <c r="Y1433" i="6" s="1"/>
  <c r="X1244" i="6"/>
  <c r="Y1244" i="6" s="1"/>
  <c r="X1276" i="6"/>
  <c r="Y1276" i="6" s="1"/>
  <c r="X1308" i="6"/>
  <c r="Y1308" i="6" s="1"/>
  <c r="X1340" i="6"/>
  <c r="Y1340" i="6" s="1"/>
  <c r="X1372" i="6"/>
  <c r="Y1372" i="6" s="1"/>
  <c r="X1423" i="6"/>
  <c r="Y1423" i="6" s="1"/>
  <c r="X1387" i="6"/>
  <c r="Y1387" i="6" s="1"/>
  <c r="X1525" i="6"/>
  <c r="Y1525" i="6" s="1"/>
  <c r="X1259" i="6"/>
  <c r="Y1259" i="6" s="1"/>
  <c r="X1291" i="6"/>
  <c r="Y1291" i="6" s="1"/>
  <c r="X1323" i="6"/>
  <c r="Y1323" i="6" s="1"/>
  <c r="X1392" i="6"/>
  <c r="Y1392" i="6" s="1"/>
  <c r="X1431" i="6"/>
  <c r="Y1431" i="6" s="1"/>
  <c r="X1383" i="6"/>
  <c r="Y1383" i="6" s="1"/>
  <c r="X1461" i="6"/>
  <c r="Y1461" i="6" s="1"/>
  <c r="X1314" i="6"/>
  <c r="Y1314" i="6" s="1"/>
  <c r="X1346" i="6"/>
  <c r="Y1346" i="6" s="1"/>
  <c r="X1378" i="6"/>
  <c r="Y1378" i="6" s="1"/>
  <c r="X1471" i="6"/>
  <c r="Y1471" i="6" s="1"/>
  <c r="X1586" i="6"/>
  <c r="Y1586" i="6" s="1"/>
  <c r="X1438" i="6"/>
  <c r="Y1438" i="6" s="1"/>
  <c r="X1622" i="6"/>
  <c r="Y1622" i="6" s="1"/>
  <c r="X1626" i="6"/>
  <c r="Y1626" i="6" s="1"/>
  <c r="X1494" i="6"/>
  <c r="Y1494" i="6" s="1"/>
  <c r="X1526" i="6"/>
  <c r="Y1526" i="6" s="1"/>
  <c r="X1558" i="6"/>
  <c r="Y1558" i="6" s="1"/>
  <c r="X1639" i="6"/>
  <c r="Y1639" i="6" s="1"/>
  <c r="X1484" i="6"/>
  <c r="Y1484" i="6" s="1"/>
  <c r="X1516" i="6"/>
  <c r="Y1516" i="6" s="1"/>
  <c r="X1632" i="6"/>
  <c r="Y1632" i="6" s="1"/>
  <c r="X1593" i="6"/>
  <c r="Y1593" i="6" s="1"/>
  <c r="X1578" i="6"/>
  <c r="Y1578" i="6" s="1"/>
  <c r="X1623" i="6"/>
  <c r="Y1623" i="6" s="1"/>
  <c r="X1615" i="6"/>
  <c r="Y1615" i="6" s="1"/>
  <c r="X1628" i="6"/>
  <c r="Y1628" i="6" s="1"/>
  <c r="X1613" i="6"/>
  <c r="Y1613" i="6" s="1"/>
  <c r="X1648" i="6"/>
  <c r="Y1648" i="6" s="1"/>
  <c r="X1654" i="6"/>
  <c r="Y1654" i="6" s="1"/>
  <c r="X1736" i="6"/>
  <c r="Y1736" i="6" s="1"/>
  <c r="X1716" i="6"/>
  <c r="Y1716" i="6" s="1"/>
  <c r="X1778" i="6"/>
  <c r="Y1778" i="6" s="1"/>
  <c r="X1782" i="6"/>
  <c r="Y1782" i="6" s="1"/>
  <c r="X20" i="6"/>
  <c r="Y20" i="6" s="1"/>
  <c r="X8" i="6"/>
  <c r="Y8" i="6" s="1"/>
  <c r="X44" i="6"/>
  <c r="Y44" i="6" s="1"/>
  <c r="X17" i="6"/>
  <c r="Y17" i="6" s="1"/>
  <c r="X49" i="6"/>
  <c r="Y49" i="6" s="1"/>
  <c r="X145" i="6"/>
  <c r="Y145" i="6" s="1"/>
  <c r="X183" i="6"/>
  <c r="Y183" i="6" s="1"/>
  <c r="X286" i="6"/>
  <c r="Y286" i="6" s="1"/>
  <c r="X178" i="6"/>
  <c r="Y178" i="6" s="1"/>
  <c r="X573" i="6"/>
  <c r="Y573" i="6" s="1"/>
  <c r="X168" i="6"/>
  <c r="Y168" i="6" s="1"/>
  <c r="X398" i="6"/>
  <c r="Y398" i="6" s="1"/>
  <c r="X15" i="6"/>
  <c r="Y15" i="6" s="1"/>
  <c r="X47" i="6"/>
  <c r="Y47" i="6" s="1"/>
  <c r="X111" i="6"/>
  <c r="Y111" i="6" s="1"/>
  <c r="X143" i="6"/>
  <c r="Y143" i="6" s="1"/>
  <c r="X182" i="6"/>
  <c r="Y182" i="6" s="1"/>
  <c r="X238" i="6"/>
  <c r="Y238" i="6" s="1"/>
  <c r="X406" i="6"/>
  <c r="Y406" i="6" s="1"/>
  <c r="X30" i="6"/>
  <c r="Y30" i="6" s="1"/>
  <c r="X62" i="6"/>
  <c r="Y62" i="6" s="1"/>
  <c r="X126" i="6"/>
  <c r="Y126" i="6" s="1"/>
  <c r="X158" i="6"/>
  <c r="Y158" i="6" s="1"/>
  <c r="X186" i="6"/>
  <c r="Y186" i="6" s="1"/>
  <c r="X239" i="6"/>
  <c r="Y239" i="6" s="1"/>
  <c r="X303" i="6"/>
  <c r="Y303" i="6" s="1"/>
  <c r="X335" i="6"/>
  <c r="Y335" i="6" s="1"/>
  <c r="X367" i="6"/>
  <c r="Y367" i="6" s="1"/>
  <c r="X399" i="6"/>
  <c r="Y399" i="6" s="1"/>
  <c r="X565" i="6"/>
  <c r="Y565" i="6" s="1"/>
  <c r="X585" i="6"/>
  <c r="Y585" i="6" s="1"/>
  <c r="X201" i="6"/>
  <c r="Y201" i="6" s="1"/>
  <c r="X233" i="6"/>
  <c r="Y233" i="6" s="1"/>
  <c r="X297" i="6"/>
  <c r="Y297" i="6" s="1"/>
  <c r="X329" i="6"/>
  <c r="Y329" i="6" s="1"/>
  <c r="X361" i="6"/>
  <c r="Y361" i="6" s="1"/>
  <c r="X393" i="6"/>
  <c r="Y393" i="6" s="1"/>
  <c r="X692" i="6"/>
  <c r="Y692" i="6" s="1"/>
  <c r="X208" i="6"/>
  <c r="Y208" i="6" s="1"/>
  <c r="X240" i="6"/>
  <c r="Y240" i="6" s="1"/>
  <c r="X272" i="6"/>
  <c r="Y272" i="6" s="1"/>
  <c r="X304" i="6"/>
  <c r="Y304" i="6" s="1"/>
  <c r="X336" i="6"/>
  <c r="Y336" i="6" s="1"/>
  <c r="X368" i="6"/>
  <c r="Y368" i="6" s="1"/>
  <c r="X400" i="6"/>
  <c r="Y400" i="6" s="1"/>
  <c r="X577" i="6"/>
  <c r="Y577" i="6" s="1"/>
  <c r="X422" i="6"/>
  <c r="Y422" i="6" s="1"/>
  <c r="X454" i="6"/>
  <c r="Y454" i="6" s="1"/>
  <c r="X550" i="6"/>
  <c r="Y550" i="6" s="1"/>
  <c r="X582" i="6"/>
  <c r="Y582" i="6" s="1"/>
  <c r="X614" i="6"/>
  <c r="Y614" i="6" s="1"/>
  <c r="X711" i="6"/>
  <c r="Y711" i="6" s="1"/>
  <c r="X456" i="6"/>
  <c r="Y456" i="6" s="1"/>
  <c r="X488" i="6"/>
  <c r="Y488" i="6" s="1"/>
  <c r="X520" i="6"/>
  <c r="Y520" i="6" s="1"/>
  <c r="X552" i="6"/>
  <c r="Y552" i="6" s="1"/>
  <c r="X584" i="6"/>
  <c r="Y584" i="6" s="1"/>
  <c r="X616" i="6"/>
  <c r="Y616" i="6" s="1"/>
  <c r="X455" i="6"/>
  <c r="Y455" i="6" s="1"/>
  <c r="X487" i="6"/>
  <c r="Y487" i="6" s="1"/>
  <c r="X519" i="6"/>
  <c r="Y519" i="6" s="1"/>
  <c r="X551" i="6"/>
  <c r="Y551" i="6" s="1"/>
  <c r="X583" i="6"/>
  <c r="Y583" i="6" s="1"/>
  <c r="X671" i="6"/>
  <c r="Y671" i="6" s="1"/>
  <c r="X759" i="6"/>
  <c r="Y759" i="6" s="1"/>
  <c r="X682" i="6"/>
  <c r="Y682" i="6" s="1"/>
  <c r="X714" i="6"/>
  <c r="Y714" i="6" s="1"/>
  <c r="X760" i="6"/>
  <c r="Y760" i="6" s="1"/>
  <c r="X637" i="6"/>
  <c r="Y637" i="6" s="1"/>
  <c r="X669" i="6"/>
  <c r="Y669" i="6" s="1"/>
  <c r="X701" i="6"/>
  <c r="Y701" i="6" s="1"/>
  <c r="X733" i="6"/>
  <c r="Y733" i="6" s="1"/>
  <c r="X854" i="6"/>
  <c r="Y854" i="6" s="1"/>
  <c r="X732" i="6"/>
  <c r="Y732" i="6" s="1"/>
  <c r="X727" i="6"/>
  <c r="Y727" i="6" s="1"/>
  <c r="X830" i="6"/>
  <c r="Y830" i="6" s="1"/>
  <c r="X910" i="6"/>
  <c r="Y910" i="6" s="1"/>
  <c r="X796" i="6"/>
  <c r="Y796" i="6" s="1"/>
  <c r="X1018" i="6"/>
  <c r="Y1018" i="6" s="1"/>
  <c r="X783" i="6"/>
  <c r="Y783" i="6" s="1"/>
  <c r="X815" i="6"/>
  <c r="Y815" i="6" s="1"/>
  <c r="X742" i="6"/>
  <c r="Y742" i="6" s="1"/>
  <c r="X774" i="6"/>
  <c r="Y774" i="6" s="1"/>
  <c r="X806" i="6"/>
  <c r="Y806" i="6" s="1"/>
  <c r="X880" i="6"/>
  <c r="Y880" i="6" s="1"/>
  <c r="X938" i="6"/>
  <c r="Y938" i="6" s="1"/>
  <c r="X789" i="6"/>
  <c r="Y789" i="6" s="1"/>
  <c r="X952" i="6"/>
  <c r="Y952" i="6" s="1"/>
  <c r="X911" i="6"/>
  <c r="Y911" i="6" s="1"/>
  <c r="X998" i="6"/>
  <c r="Y998" i="6" s="1"/>
  <c r="X1012" i="6"/>
  <c r="Y1012" i="6" s="1"/>
  <c r="X1008" i="6"/>
  <c r="Y1008" i="6" s="1"/>
  <c r="X877" i="6"/>
  <c r="Y877" i="6" s="1"/>
  <c r="X909" i="6"/>
  <c r="Y909" i="6" s="1"/>
  <c r="X990" i="6"/>
  <c r="Y990" i="6" s="1"/>
  <c r="X1004" i="6"/>
  <c r="Y1004" i="6" s="1"/>
  <c r="X947" i="6"/>
  <c r="Y947" i="6" s="1"/>
  <c r="X979" i="6"/>
  <c r="Y979" i="6" s="1"/>
  <c r="X1011" i="6"/>
  <c r="Y1011" i="6" s="1"/>
  <c r="X1043" i="6"/>
  <c r="Y1043" i="6" s="1"/>
  <c r="X1107" i="6"/>
  <c r="Y1107" i="6" s="1"/>
  <c r="X1042" i="6"/>
  <c r="Y1042" i="6" s="1"/>
  <c r="X1074" i="6"/>
  <c r="Y1074" i="6" s="1"/>
  <c r="X1106" i="6"/>
  <c r="Y1106" i="6" s="1"/>
  <c r="X1170" i="6"/>
  <c r="Y1170" i="6" s="1"/>
  <c r="X1191" i="6"/>
  <c r="Y1191" i="6" s="1"/>
  <c r="X937" i="6"/>
  <c r="Y937" i="6" s="1"/>
  <c r="X969" i="6"/>
  <c r="Y969" i="6" s="1"/>
  <c r="X1001" i="6"/>
  <c r="Y1001" i="6" s="1"/>
  <c r="X1033" i="6"/>
  <c r="Y1033" i="6" s="1"/>
  <c r="X1065" i="6"/>
  <c r="Y1065" i="6" s="1"/>
  <c r="X1097" i="6"/>
  <c r="Y1097" i="6" s="1"/>
  <c r="X1129" i="6"/>
  <c r="Y1129" i="6" s="1"/>
  <c r="X1161" i="6"/>
  <c r="Y1161" i="6" s="1"/>
  <c r="X1240" i="6"/>
  <c r="Y1240" i="6" s="1"/>
  <c r="X1064" i="6"/>
  <c r="Y1064" i="6" s="1"/>
  <c r="X1096" i="6"/>
  <c r="Y1096" i="6" s="1"/>
  <c r="X1128" i="6"/>
  <c r="Y1128" i="6" s="1"/>
  <c r="X1160" i="6"/>
  <c r="Y1160" i="6" s="1"/>
  <c r="X1199" i="6"/>
  <c r="Y1199" i="6" s="1"/>
  <c r="X1220" i="6"/>
  <c r="Y1220" i="6" s="1"/>
  <c r="X1301" i="6"/>
  <c r="Y1301" i="6" s="1"/>
  <c r="X1261" i="6"/>
  <c r="Y1261" i="6" s="1"/>
  <c r="X1361" i="6"/>
  <c r="Y1361" i="6" s="1"/>
  <c r="X1198" i="6"/>
  <c r="Y1198" i="6" s="1"/>
  <c r="X1376" i="6"/>
  <c r="Y1376" i="6" s="1"/>
  <c r="X1258" i="6"/>
  <c r="Y1258" i="6" s="1"/>
  <c r="X1379" i="6"/>
  <c r="Y1379" i="6" s="1"/>
  <c r="X1248" i="6"/>
  <c r="Y1248" i="6" s="1"/>
  <c r="X1280" i="6"/>
  <c r="Y1280" i="6" s="1"/>
  <c r="X1312" i="6"/>
  <c r="Y1312" i="6" s="1"/>
  <c r="X1344" i="6"/>
  <c r="Y1344" i="6" s="1"/>
  <c r="X1382" i="6"/>
  <c r="Y1382" i="6" s="1"/>
  <c r="X1541" i="6"/>
  <c r="Y1541" i="6" s="1"/>
  <c r="X1263" i="6"/>
  <c r="Y1263" i="6" s="1"/>
  <c r="X1327" i="6"/>
  <c r="Y1327" i="6" s="1"/>
  <c r="X1359" i="6"/>
  <c r="Y1359" i="6" s="1"/>
  <c r="X1400" i="6"/>
  <c r="Y1400" i="6" s="1"/>
  <c r="X1435" i="6"/>
  <c r="Y1435" i="6" s="1"/>
  <c r="X1390" i="6"/>
  <c r="Y1390" i="6" s="1"/>
  <c r="X1469" i="6"/>
  <c r="Y1469" i="6" s="1"/>
  <c r="X1318" i="6"/>
  <c r="Y1318" i="6" s="1"/>
  <c r="X1388" i="6"/>
  <c r="Y1388" i="6" s="1"/>
  <c r="X1473" i="6"/>
  <c r="Y1473" i="6" s="1"/>
  <c r="X1429" i="6"/>
  <c r="Y1429" i="6" s="1"/>
  <c r="X1442" i="6"/>
  <c r="Y1442" i="6" s="1"/>
  <c r="X1497" i="6"/>
  <c r="Y1497" i="6" s="1"/>
  <c r="X1631" i="6"/>
  <c r="Y1631" i="6" s="1"/>
  <c r="X1619" i="6"/>
  <c r="Y1619" i="6" s="1"/>
  <c r="X1599" i="6"/>
  <c r="Y1599" i="6" s="1"/>
  <c r="X1498" i="6"/>
  <c r="Y1498" i="6" s="1"/>
  <c r="X1530" i="6"/>
  <c r="Y1530" i="6" s="1"/>
  <c r="X1562" i="6"/>
  <c r="Y1562" i="6" s="1"/>
  <c r="X1488" i="6"/>
  <c r="Y1488" i="6" s="1"/>
  <c r="X1552" i="6"/>
  <c r="Y1552" i="6" s="1"/>
  <c r="X1647" i="6"/>
  <c r="Y1647" i="6" s="1"/>
  <c r="X1581" i="6"/>
  <c r="Y1581" i="6" s="1"/>
  <c r="X1582" i="6"/>
  <c r="Y1582" i="6" s="1"/>
  <c r="X1665" i="6"/>
  <c r="Y1665" i="6" s="1"/>
  <c r="X1630" i="6"/>
  <c r="Y1630" i="6" s="1"/>
  <c r="X1652" i="6"/>
  <c r="Y1652" i="6" s="1"/>
  <c r="X1658" i="6"/>
  <c r="Y1658" i="6" s="1"/>
  <c r="X1773" i="6"/>
  <c r="Y1773" i="6" s="1"/>
  <c r="X1769" i="6"/>
  <c r="Y1769" i="6" s="1"/>
  <c r="X24" i="6"/>
  <c r="Y24" i="6" s="1"/>
  <c r="X4" i="6"/>
  <c r="Y4" i="6" s="1"/>
  <c r="X21" i="6"/>
  <c r="Y21" i="6" s="1"/>
  <c r="X53" i="6"/>
  <c r="Y53" i="6" s="1"/>
  <c r="X85" i="6"/>
  <c r="Y85" i="6" s="1"/>
  <c r="X117" i="6"/>
  <c r="Y117" i="6" s="1"/>
  <c r="X149" i="6"/>
  <c r="Y149" i="6" s="1"/>
  <c r="X306" i="6"/>
  <c r="Y306" i="6" s="1"/>
  <c r="X195" i="6"/>
  <c r="Y195" i="6" s="1"/>
  <c r="X601" i="6"/>
  <c r="Y601" i="6" s="1"/>
  <c r="X190" i="6"/>
  <c r="Y190" i="6" s="1"/>
  <c r="X148" i="6"/>
  <c r="Y148" i="6" s="1"/>
  <c r="X262" i="6"/>
  <c r="Y262" i="6" s="1"/>
  <c r="X19" i="6"/>
  <c r="Y19" i="6" s="1"/>
  <c r="X51" i="6"/>
  <c r="Y51" i="6" s="1"/>
  <c r="X83" i="6"/>
  <c r="Y83" i="6" s="1"/>
  <c r="X115" i="6"/>
  <c r="Y115" i="6" s="1"/>
  <c r="X147" i="6"/>
  <c r="Y147" i="6" s="1"/>
  <c r="X199" i="6"/>
  <c r="Y199" i="6" s="1"/>
  <c r="X517" i="6"/>
  <c r="Y517" i="6" s="1"/>
  <c r="X34" i="6"/>
  <c r="Y34" i="6" s="1"/>
  <c r="X98" i="6"/>
  <c r="Y98" i="6" s="1"/>
  <c r="X130" i="6"/>
  <c r="Y130" i="6" s="1"/>
  <c r="X162" i="6"/>
  <c r="Y162" i="6" s="1"/>
  <c r="X298" i="6"/>
  <c r="Y298" i="6" s="1"/>
  <c r="X202" i="6"/>
  <c r="Y202" i="6" s="1"/>
  <c r="X275" i="6"/>
  <c r="Y275" i="6" s="1"/>
  <c r="X339" i="6"/>
  <c r="Y339" i="6" s="1"/>
  <c r="X403" i="6"/>
  <c r="Y403" i="6" s="1"/>
  <c r="X664" i="6"/>
  <c r="Y664" i="6" s="1"/>
  <c r="X621" i="6"/>
  <c r="Y621" i="6" s="1"/>
  <c r="X205" i="6"/>
  <c r="Y205" i="6" s="1"/>
  <c r="X237" i="6"/>
  <c r="Y237" i="6" s="1"/>
  <c r="X269" i="6"/>
  <c r="Y269" i="6" s="1"/>
  <c r="X301" i="6"/>
  <c r="Y301" i="6" s="1"/>
  <c r="X333" i="6"/>
  <c r="Y333" i="6" s="1"/>
  <c r="X365" i="6"/>
  <c r="Y365" i="6" s="1"/>
  <c r="X397" i="6"/>
  <c r="Y397" i="6" s="1"/>
  <c r="X413" i="6"/>
  <c r="Y413" i="6" s="1"/>
  <c r="X308" i="6"/>
  <c r="Y308" i="6" s="1"/>
  <c r="X340" i="6"/>
  <c r="Y340" i="6" s="1"/>
  <c r="X404" i="6"/>
  <c r="Y404" i="6" s="1"/>
  <c r="X593" i="6"/>
  <c r="Y593" i="6" s="1"/>
  <c r="X597" i="6"/>
  <c r="Y597" i="6" s="1"/>
  <c r="X426" i="6"/>
  <c r="Y426" i="6" s="1"/>
  <c r="X490" i="6"/>
  <c r="Y490" i="6" s="1"/>
  <c r="X522" i="6"/>
  <c r="Y522" i="6" s="1"/>
  <c r="X554" i="6"/>
  <c r="Y554" i="6" s="1"/>
  <c r="X586" i="6"/>
  <c r="Y586" i="6" s="1"/>
  <c r="X618" i="6"/>
  <c r="Y618" i="6" s="1"/>
  <c r="X667" i="6"/>
  <c r="Y667" i="6" s="1"/>
  <c r="X640" i="6"/>
  <c r="Y640" i="6" s="1"/>
  <c r="X588" i="6"/>
  <c r="Y588" i="6" s="1"/>
  <c r="X620" i="6"/>
  <c r="Y620" i="6" s="1"/>
  <c r="X688" i="6"/>
  <c r="Y688" i="6" s="1"/>
  <c r="X427" i="6"/>
  <c r="Y427" i="6" s="1"/>
  <c r="X491" i="6"/>
  <c r="Y491" i="6" s="1"/>
  <c r="X523" i="6"/>
  <c r="Y523" i="6" s="1"/>
  <c r="X587" i="6"/>
  <c r="Y587" i="6" s="1"/>
  <c r="X619" i="6"/>
  <c r="Y619" i="6" s="1"/>
  <c r="X676" i="6"/>
  <c r="Y676" i="6" s="1"/>
  <c r="X867" i="6"/>
  <c r="Y867" i="6" s="1"/>
  <c r="X686" i="6"/>
  <c r="Y686" i="6" s="1"/>
  <c r="X823" i="6"/>
  <c r="Y823" i="6" s="1"/>
  <c r="X641" i="6"/>
  <c r="Y641" i="6" s="1"/>
  <c r="X673" i="6"/>
  <c r="Y673" i="6" s="1"/>
  <c r="X739" i="6"/>
  <c r="Y739" i="6" s="1"/>
  <c r="X864" i="6"/>
  <c r="Y864" i="6" s="1"/>
  <c r="X761" i="6"/>
  <c r="Y761" i="6" s="1"/>
  <c r="X731" i="6"/>
  <c r="Y731" i="6" s="1"/>
  <c r="X847" i="6"/>
  <c r="Y847" i="6" s="1"/>
  <c r="X920" i="6"/>
  <c r="Y920" i="6" s="1"/>
  <c r="X862" i="6"/>
  <c r="Y862" i="6" s="1"/>
  <c r="X914" i="6"/>
  <c r="Y914" i="6" s="1"/>
  <c r="X787" i="6"/>
  <c r="Y787" i="6" s="1"/>
  <c r="X819" i="6"/>
  <c r="Y819" i="6" s="1"/>
  <c r="X878" i="6"/>
  <c r="Y878" i="6" s="1"/>
  <c r="X778" i="6"/>
  <c r="Y778" i="6" s="1"/>
  <c r="X810" i="6"/>
  <c r="Y810" i="6" s="1"/>
  <c r="X904" i="6"/>
  <c r="Y904" i="6" s="1"/>
  <c r="X793" i="6"/>
  <c r="Y793" i="6" s="1"/>
  <c r="X968" i="6"/>
  <c r="Y968" i="6" s="1"/>
  <c r="X883" i="6"/>
  <c r="Y883" i="6" s="1"/>
  <c r="X915" i="6"/>
  <c r="Y915" i="6" s="1"/>
  <c r="X1014" i="6"/>
  <c r="Y1014" i="6" s="1"/>
  <c r="X1024" i="6"/>
  <c r="Y1024" i="6" s="1"/>
  <c r="X849" i="6"/>
  <c r="Y849" i="6" s="1"/>
  <c r="X913" i="6"/>
  <c r="Y913" i="6" s="1"/>
  <c r="X1006" i="6"/>
  <c r="Y1006" i="6" s="1"/>
  <c r="X1020" i="6"/>
  <c r="Y1020" i="6" s="1"/>
  <c r="X951" i="6"/>
  <c r="Y951" i="6" s="1"/>
  <c r="X983" i="6"/>
  <c r="Y983" i="6" s="1"/>
  <c r="X1015" i="6"/>
  <c r="Y1015" i="6" s="1"/>
  <c r="X1047" i="6"/>
  <c r="Y1047" i="6" s="1"/>
  <c r="X1079" i="6"/>
  <c r="Y1079" i="6" s="1"/>
  <c r="X1111" i="6"/>
  <c r="Y1111" i="6" s="1"/>
  <c r="X1046" i="6"/>
  <c r="Y1046" i="6" s="1"/>
  <c r="X1110" i="6"/>
  <c r="Y1110" i="6" s="1"/>
  <c r="X1142" i="6"/>
  <c r="Y1142" i="6" s="1"/>
  <c r="X1207" i="6"/>
  <c r="Y1207" i="6" s="1"/>
  <c r="X941" i="6"/>
  <c r="Y941" i="6" s="1"/>
  <c r="X973" i="6"/>
  <c r="Y973" i="6" s="1"/>
  <c r="X1005" i="6"/>
  <c r="Y1005" i="6" s="1"/>
  <c r="X1037" i="6"/>
  <c r="Y1037" i="6" s="1"/>
  <c r="X1069" i="6"/>
  <c r="Y1069" i="6" s="1"/>
  <c r="X1101" i="6"/>
  <c r="Y1101" i="6" s="1"/>
  <c r="X1165" i="6"/>
  <c r="Y1165" i="6" s="1"/>
  <c r="X1203" i="6"/>
  <c r="Y1203" i="6" s="1"/>
  <c r="X1068" i="6"/>
  <c r="Y1068" i="6" s="1"/>
  <c r="X1100" i="6"/>
  <c r="Y1100" i="6" s="1"/>
  <c r="X1164" i="6"/>
  <c r="Y1164" i="6" s="1"/>
  <c r="X1225" i="6"/>
  <c r="Y1225" i="6" s="1"/>
  <c r="X1192" i="6"/>
  <c r="Y1192" i="6" s="1"/>
  <c r="X1224" i="6"/>
  <c r="Y1224" i="6" s="1"/>
  <c r="X1329" i="6"/>
  <c r="Y1329" i="6" s="1"/>
  <c r="X1286" i="6"/>
  <c r="Y1286" i="6" s="1"/>
  <c r="X1277" i="6"/>
  <c r="Y1277" i="6" s="1"/>
  <c r="X1489" i="6"/>
  <c r="Y1489" i="6" s="1"/>
  <c r="X1202" i="6"/>
  <c r="Y1202" i="6" s="1"/>
  <c r="X1234" i="6"/>
  <c r="Y1234" i="6" s="1"/>
  <c r="X1391" i="6"/>
  <c r="Y1391" i="6" s="1"/>
  <c r="X1253" i="6"/>
  <c r="Y1253" i="6" s="1"/>
  <c r="X1384" i="6"/>
  <c r="Y1384" i="6" s="1"/>
  <c r="X1252" i="6"/>
  <c r="Y1252" i="6" s="1"/>
  <c r="X1284" i="6"/>
  <c r="Y1284" i="6" s="1"/>
  <c r="X1316" i="6"/>
  <c r="Y1316" i="6" s="1"/>
  <c r="X1348" i="6"/>
  <c r="Y1348" i="6" s="1"/>
  <c r="X1389" i="6"/>
  <c r="Y1389" i="6" s="1"/>
  <c r="X1459" i="6"/>
  <c r="Y1459" i="6" s="1"/>
  <c r="X1424" i="6"/>
  <c r="Y1424" i="6" s="1"/>
  <c r="X1267" i="6"/>
  <c r="Y1267" i="6" s="1"/>
  <c r="X1299" i="6"/>
  <c r="Y1299" i="6" s="1"/>
  <c r="X1331" i="6"/>
  <c r="Y1331" i="6" s="1"/>
  <c r="X1363" i="6"/>
  <c r="Y1363" i="6" s="1"/>
  <c r="X1405" i="6"/>
  <c r="Y1405" i="6" s="1"/>
  <c r="X1440" i="6"/>
  <c r="Y1440" i="6" s="1"/>
  <c r="X1395" i="6"/>
  <c r="Y1395" i="6" s="1"/>
  <c r="X1501" i="6"/>
  <c r="Y1501" i="6" s="1"/>
  <c r="X1322" i="6"/>
  <c r="Y1322" i="6" s="1"/>
  <c r="X1354" i="6"/>
  <c r="Y1354" i="6" s="1"/>
  <c r="X1398" i="6"/>
  <c r="Y1398" i="6" s="1"/>
  <c r="X1503" i="6"/>
  <c r="Y1503" i="6" s="1"/>
  <c r="X1437" i="6"/>
  <c r="Y1437" i="6" s="1"/>
  <c r="X1566" i="6"/>
  <c r="Y1566" i="6" s="1"/>
  <c r="X1414" i="6"/>
  <c r="Y1414" i="6" s="1"/>
  <c r="X1446" i="6"/>
  <c r="Y1446" i="6" s="1"/>
  <c r="X1513" i="6"/>
  <c r="Y1513" i="6" s="1"/>
  <c r="X1475" i="6"/>
  <c r="Y1475" i="6" s="1"/>
  <c r="X1470" i="6"/>
  <c r="Y1470" i="6" s="1"/>
  <c r="X1502" i="6"/>
  <c r="Y1502" i="6" s="1"/>
  <c r="X1573" i="6"/>
  <c r="Y1573" i="6" s="1"/>
  <c r="X1492" i="6"/>
  <c r="Y1492" i="6" s="1"/>
  <c r="X1524" i="6"/>
  <c r="Y1524" i="6" s="1"/>
  <c r="X1556" i="6"/>
  <c r="Y1556" i="6" s="1"/>
  <c r="X1649" i="6"/>
  <c r="Y1649" i="6" s="1"/>
  <c r="X1567" i="6"/>
  <c r="Y1567" i="6" s="1"/>
  <c r="X1634" i="6"/>
  <c r="Y1634" i="6" s="1"/>
  <c r="X1600" i="6"/>
  <c r="Y1600" i="6" s="1"/>
  <c r="X1621" i="6"/>
  <c r="Y1621" i="6" s="1"/>
  <c r="X1656" i="6"/>
  <c r="Y1656" i="6" s="1"/>
  <c r="X1764" i="6"/>
  <c r="Y1764" i="6" s="1"/>
  <c r="X116" i="6"/>
  <c r="Y116" i="6" s="1"/>
  <c r="X100" i="6"/>
  <c r="Y100" i="6" s="1"/>
  <c r="L921" i="6" l="1"/>
  <c r="M80" i="6"/>
  <c r="L273" i="6"/>
  <c r="M741" i="6"/>
  <c r="L852" i="6"/>
  <c r="M583" i="6"/>
  <c r="M638" i="6"/>
  <c r="L345" i="6"/>
  <c r="L534" i="6"/>
  <c r="M446" i="6"/>
  <c r="M147" i="6"/>
  <c r="M106" i="6"/>
  <c r="M399" i="6"/>
  <c r="L933" i="6"/>
  <c r="L449" i="6"/>
  <c r="M656" i="6"/>
  <c r="M520" i="6"/>
  <c r="L265" i="6"/>
  <c r="L1532" i="6"/>
  <c r="M96" i="6"/>
  <c r="M482" i="6"/>
  <c r="L1299" i="6"/>
  <c r="M340" i="6"/>
  <c r="M308" i="6"/>
  <c r="M430" i="6"/>
  <c r="M548" i="6"/>
  <c r="M686" i="6"/>
  <c r="L28" i="6"/>
  <c r="L739" i="6"/>
  <c r="L598" i="6"/>
  <c r="L77" i="6"/>
  <c r="M967" i="6"/>
  <c r="M261" i="6"/>
  <c r="L661" i="6"/>
  <c r="L999" i="6"/>
  <c r="M316" i="6"/>
  <c r="L118" i="6"/>
  <c r="L588" i="6"/>
  <c r="L504" i="6"/>
  <c r="L41" i="6"/>
  <c r="M510" i="6"/>
  <c r="M52" i="6"/>
  <c r="M386" i="6"/>
  <c r="M260" i="6"/>
  <c r="M389" i="6"/>
  <c r="L890" i="6"/>
  <c r="M641" i="6"/>
  <c r="L29" i="6"/>
  <c r="L129" i="6"/>
  <c r="L726" i="6"/>
  <c r="M600" i="6"/>
  <c r="M554" i="6"/>
  <c r="L988" i="6"/>
  <c r="L1317" i="6"/>
  <c r="M240" i="6"/>
  <c r="L613" i="6"/>
  <c r="L609" i="6"/>
  <c r="L297" i="6"/>
  <c r="L339" i="6"/>
  <c r="L403" i="6"/>
  <c r="L402" i="6"/>
  <c r="L495" i="6"/>
  <c r="M251" i="6"/>
  <c r="M683" i="6"/>
  <c r="M496" i="6"/>
  <c r="L415" i="6"/>
  <c r="M1119" i="6"/>
  <c r="L138" i="6"/>
  <c r="L1386" i="6"/>
  <c r="M184" i="6"/>
  <c r="L455" i="6"/>
  <c r="L421" i="6"/>
  <c r="M1202" i="6"/>
  <c r="M705" i="6"/>
  <c r="L1275" i="6"/>
  <c r="M544" i="6"/>
  <c r="M152" i="6"/>
  <c r="L1066" i="6"/>
  <c r="M314" i="6"/>
  <c r="M841" i="6"/>
  <c r="M818" i="6"/>
  <c r="M680" i="6"/>
  <c r="M405" i="6"/>
  <c r="M330" i="6"/>
  <c r="L281" i="6"/>
  <c r="L560" i="6"/>
  <c r="L1383" i="6"/>
  <c r="L332" i="6"/>
  <c r="M331" i="6"/>
  <c r="L57" i="6"/>
  <c r="L285" i="6"/>
  <c r="L634" i="6"/>
  <c r="M1249" i="6"/>
  <c r="M747" i="6"/>
  <c r="L387" i="6"/>
  <c r="L1022" i="6"/>
  <c r="L136" i="6"/>
  <c r="L983" i="6"/>
  <c r="M461" i="6"/>
  <c r="M377" i="6"/>
  <c r="M1163" i="6"/>
  <c r="M113" i="6"/>
  <c r="L887" i="6"/>
  <c r="L709" i="6"/>
  <c r="M581" i="6"/>
  <c r="L538" i="6"/>
  <c r="L462" i="6"/>
  <c r="L805" i="6"/>
  <c r="L230" i="6"/>
  <c r="L950" i="6"/>
  <c r="M235" i="6"/>
  <c r="L64" i="6"/>
  <c r="M1318" i="6"/>
  <c r="M1356" i="6"/>
  <c r="M447" i="6"/>
  <c r="M745" i="6"/>
  <c r="L540" i="6"/>
  <c r="M672" i="6"/>
  <c r="L513" i="6"/>
  <c r="M1061" i="6"/>
  <c r="L161" i="6"/>
  <c r="L262" i="6"/>
  <c r="L6" i="6"/>
  <c r="L192" i="6"/>
  <c r="L1007" i="6"/>
  <c r="M618" i="6"/>
  <c r="M635" i="6"/>
  <c r="L300" i="6"/>
  <c r="L1025" i="6"/>
  <c r="L480" i="6"/>
  <c r="L900" i="6"/>
  <c r="L354" i="6"/>
  <c r="L1740" i="6"/>
  <c r="L1169" i="6"/>
  <c r="M388" i="6"/>
  <c r="L61" i="6"/>
  <c r="L1747" i="6"/>
  <c r="L653" i="6"/>
  <c r="L282" i="6"/>
  <c r="L1001" i="6"/>
  <c r="M713" i="6"/>
  <c r="M603" i="6"/>
  <c r="M382" i="6"/>
  <c r="M830" i="6"/>
  <c r="L811" i="6"/>
  <c r="L89" i="6"/>
  <c r="M537" i="6"/>
  <c r="M12" i="6"/>
  <c r="L200" i="6"/>
  <c r="M434" i="6"/>
  <c r="M177" i="6"/>
  <c r="L1223" i="6"/>
  <c r="L411" i="6"/>
  <c r="L84" i="6"/>
  <c r="L1115" i="6"/>
  <c r="L706" i="6"/>
  <c r="L723" i="6"/>
  <c r="M207" i="6"/>
  <c r="L277" i="6"/>
  <c r="L1172" i="6"/>
  <c r="M566" i="6"/>
  <c r="M632" i="6"/>
  <c r="L283" i="6"/>
  <c r="L684" i="6"/>
  <c r="L1556" i="6"/>
  <c r="M201" i="6"/>
  <c r="L606" i="6"/>
  <c r="M771" i="6"/>
  <c r="M804" i="6"/>
  <c r="M227" i="6"/>
  <c r="M847" i="6"/>
  <c r="M120" i="6"/>
  <c r="L532" i="6"/>
  <c r="L1157" i="6"/>
  <c r="M346" i="6"/>
  <c r="M25" i="6"/>
  <c r="M692" i="6"/>
  <c r="L321" i="6"/>
  <c r="L163" i="6"/>
  <c r="M416" i="6"/>
  <c r="M1084" i="6"/>
  <c r="L9" i="6"/>
  <c r="L801" i="6"/>
  <c r="L364" i="6"/>
  <c r="L20" i="6"/>
  <c r="M428" i="6"/>
  <c r="M213" i="6"/>
  <c r="M223" i="6"/>
  <c r="M507" i="6"/>
  <c r="M97" i="6"/>
  <c r="M591" i="6"/>
  <c r="M746" i="6"/>
  <c r="M562" i="6"/>
  <c r="M1344" i="6"/>
  <c r="L436" i="6"/>
  <c r="M531" i="6"/>
  <c r="L559" i="6"/>
  <c r="M586" i="6"/>
  <c r="M512" i="6"/>
  <c r="L1343" i="6"/>
  <c r="L1271" i="6"/>
  <c r="M1004" i="6"/>
  <c r="L197" i="6"/>
  <c r="M892" i="6"/>
  <c r="L203" i="6"/>
  <c r="L778" i="6"/>
  <c r="L32" i="6"/>
  <c r="L217" i="6"/>
  <c r="M54" i="6"/>
  <c r="L919" i="6"/>
  <c r="L608" i="6"/>
  <c r="L782" i="6"/>
  <c r="M669" i="6"/>
  <c r="M337" i="6"/>
  <c r="M323" i="6"/>
  <c r="L211" i="6"/>
  <c r="M735" i="6"/>
  <c r="M505" i="6"/>
  <c r="L246" i="6"/>
  <c r="M721" i="6"/>
  <c r="L474" i="6"/>
  <c r="L859" i="6"/>
  <c r="L245" i="6"/>
  <c r="L280" i="6"/>
  <c r="L189" i="6"/>
  <c r="L174" i="6"/>
  <c r="L949" i="6"/>
  <c r="L1462" i="6"/>
  <c r="L885" i="6"/>
  <c r="L181" i="6"/>
  <c r="M264" i="6"/>
  <c r="L1553" i="6"/>
  <c r="M477" i="6"/>
  <c r="M1002" i="6"/>
  <c r="L229" i="6"/>
  <c r="M463" i="6"/>
  <c r="M1073" i="6"/>
  <c r="M976" i="6"/>
  <c r="L1009" i="6"/>
  <c r="M1237" i="6"/>
  <c r="L292" i="6"/>
  <c r="M1605" i="6"/>
  <c r="L751" i="6"/>
  <c r="L353" i="6"/>
  <c r="L165" i="6"/>
  <c r="M171" i="6"/>
  <c r="M294" i="6"/>
  <c r="L974" i="6"/>
  <c r="M312" i="6"/>
  <c r="L556" i="6"/>
  <c r="L433" i="6"/>
  <c r="M958" i="6"/>
  <c r="M179" i="6"/>
  <c r="M991" i="6"/>
  <c r="L471" i="6"/>
  <c r="M394" i="6"/>
  <c r="L432" i="6"/>
  <c r="M72" i="6"/>
  <c r="M522" i="6"/>
  <c r="M824" i="6"/>
  <c r="L371" i="6"/>
  <c r="L738" i="6"/>
  <c r="M222" i="6"/>
  <c r="M224" i="6"/>
  <c r="L1731" i="6"/>
  <c r="M1400" i="6"/>
  <c r="M831" i="6"/>
  <c r="M431" i="6"/>
  <c r="M487" i="6"/>
  <c r="L369" i="6"/>
  <c r="M833" i="6"/>
  <c r="L525" i="6"/>
  <c r="L1128" i="6"/>
  <c r="M1643" i="6"/>
  <c r="M1436" i="6"/>
  <c r="M946" i="6"/>
  <c r="M595" i="6"/>
  <c r="L850" i="6"/>
  <c r="M270" i="6"/>
  <c r="L62" i="6"/>
  <c r="M1769" i="6"/>
  <c r="M549" i="6"/>
  <c r="L149" i="6"/>
  <c r="M1353" i="6"/>
  <c r="L351" i="6"/>
  <c r="M795" i="6"/>
  <c r="M404" i="6"/>
  <c r="M1457" i="6"/>
  <c r="L1078" i="6"/>
  <c r="L241" i="6"/>
  <c r="L740" i="6"/>
  <c r="M494" i="6"/>
  <c r="M1013" i="6"/>
  <c r="L696" i="6"/>
  <c r="M1272" i="6"/>
  <c r="L1255" i="6"/>
  <c r="L475" i="6"/>
  <c r="L597" i="6"/>
  <c r="L104" i="6"/>
  <c r="M86" i="6"/>
  <c r="M994" i="6"/>
  <c r="M464" i="6"/>
  <c r="L676" i="6"/>
  <c r="M611" i="6"/>
  <c r="M823" i="6"/>
  <c r="L1080" i="6"/>
  <c r="M1077" i="6"/>
  <c r="L1711" i="6"/>
  <c r="L1208" i="6"/>
  <c r="L1367" i="6"/>
  <c r="M952" i="6"/>
  <c r="L637" i="6"/>
  <c r="L1568" i="6"/>
  <c r="M1325" i="6"/>
  <c r="M724" i="6"/>
  <c r="M384" i="6"/>
  <c r="L348" i="6"/>
  <c r="M278" i="6"/>
  <c r="M225" i="6"/>
  <c r="M236" i="6"/>
  <c r="M1035" i="6"/>
  <c r="L552" i="6"/>
  <c r="M228" i="6"/>
  <c r="L366" i="6"/>
  <c r="L362" i="6"/>
  <c r="L139" i="6"/>
  <c r="M126" i="6"/>
  <c r="M836" i="6"/>
  <c r="M1038" i="6"/>
  <c r="L476" i="6"/>
  <c r="L993" i="6"/>
  <c r="M749" i="6"/>
  <c r="L391" i="6"/>
  <c r="M827" i="6"/>
  <c r="L81" i="6"/>
  <c r="M284" i="6"/>
  <c r="M468" i="6"/>
  <c r="L5" i="6"/>
  <c r="L100" i="6"/>
  <c r="M472" i="6"/>
  <c r="L370" i="6"/>
  <c r="L73" i="6"/>
  <c r="L257" i="6"/>
  <c r="M819" i="6"/>
  <c r="M557" i="6"/>
  <c r="M276" i="6"/>
  <c r="M427" i="6"/>
  <c r="M298" i="6"/>
  <c r="L112" i="6"/>
  <c r="L761" i="6"/>
  <c r="L357" i="6"/>
  <c r="L164" i="6"/>
  <c r="L923" i="6"/>
  <c r="M651" i="6"/>
  <c r="L373" i="6"/>
  <c r="L190" i="6"/>
  <c r="L506" i="6"/>
  <c r="M1710" i="6"/>
  <c r="M419" i="6"/>
  <c r="L168" i="6"/>
  <c r="L355" i="6"/>
  <c r="L150" i="6"/>
  <c r="M826" i="6"/>
  <c r="M145" i="6"/>
  <c r="M1032" i="6"/>
  <c r="M206" i="6"/>
  <c r="L162" i="6"/>
  <c r="M803" i="6"/>
  <c r="L155" i="6"/>
  <c r="M1103" i="6"/>
  <c r="M694" i="6"/>
  <c r="M448" i="6"/>
  <c r="L1751" i="6"/>
  <c r="L610" i="6"/>
  <c r="L990" i="6"/>
  <c r="M643" i="6"/>
  <c r="M296" i="6"/>
  <c r="L825" i="6"/>
  <c r="M423" i="6"/>
  <c r="M88" i="6"/>
  <c r="M1070" i="6"/>
  <c r="L903" i="6"/>
  <c r="L707" i="6"/>
  <c r="L1274" i="6"/>
  <c r="M1130" i="6"/>
  <c r="L902" i="6"/>
  <c r="L757" i="6"/>
  <c r="M441" i="6"/>
  <c r="L502" i="6"/>
  <c r="L753" i="6"/>
  <c r="L781" i="6"/>
  <c r="L668" i="6"/>
  <c r="L777" i="6"/>
  <c r="M202" i="6"/>
  <c r="L1043" i="6"/>
  <c r="L49" i="6"/>
  <c r="L16" i="6"/>
  <c r="M1487" i="6"/>
  <c r="M701" i="6"/>
  <c r="M324" i="6"/>
  <c r="M1008" i="6"/>
  <c r="M1052" i="6"/>
  <c r="M714" i="6"/>
  <c r="L627" i="6"/>
  <c r="M529" i="6"/>
  <c r="L359" i="6"/>
  <c r="M982" i="6"/>
  <c r="L102" i="6"/>
  <c r="L1633" i="6"/>
  <c r="M1527" i="6"/>
  <c r="M928" i="6"/>
  <c r="L840" i="6"/>
  <c r="L289" i="6"/>
  <c r="L878" i="6"/>
  <c r="L1500" i="6"/>
  <c r="L1592" i="6"/>
  <c r="M1674" i="6"/>
  <c r="L1083" i="6"/>
  <c r="M674" i="6"/>
  <c r="L528" i="6"/>
  <c r="L378" i="6"/>
  <c r="L65" i="6"/>
  <c r="L884" i="6"/>
  <c r="L535" i="6"/>
  <c r="L175" i="6"/>
  <c r="L172" i="6"/>
  <c r="L154" i="6"/>
  <c r="M834" i="6"/>
  <c r="L90" i="6"/>
  <c r="L973" i="6"/>
  <c r="M798" i="6"/>
  <c r="L146" i="6"/>
  <c r="M1337" i="6"/>
  <c r="L1068" i="6"/>
  <c r="M122" i="6"/>
  <c r="M48" i="6"/>
  <c r="M132" i="6"/>
  <c r="L134" i="6"/>
  <c r="M130" i="6"/>
  <c r="L478" i="6"/>
  <c r="L157" i="6"/>
  <c r="M1030" i="6"/>
  <c r="L142" i="6"/>
  <c r="M36" i="6"/>
  <c r="M1658" i="6"/>
  <c r="L315" i="6"/>
  <c r="L1134" i="6"/>
  <c r="M287" i="6"/>
  <c r="L1262" i="6"/>
  <c r="M4" i="6"/>
  <c r="L109" i="6"/>
  <c r="M1065" i="6"/>
  <c r="M159" i="6"/>
  <c r="L342" i="6"/>
  <c r="M1598" i="6"/>
  <c r="M216" i="6"/>
  <c r="L379" i="6"/>
  <c r="M68" i="6"/>
  <c r="M199" i="6"/>
  <c r="L1322" i="6"/>
  <c r="M725" i="6"/>
  <c r="L375" i="6"/>
  <c r="L259" i="6"/>
  <c r="L98" i="6"/>
  <c r="M1330" i="6"/>
  <c r="L85" i="6"/>
  <c r="L420" i="6"/>
  <c r="M26" i="6"/>
  <c r="M372" i="6"/>
  <c r="L633" i="6"/>
  <c r="M166" i="6"/>
  <c r="L750" i="6"/>
  <c r="L45" i="6"/>
  <c r="L158" i="6"/>
  <c r="M1606" i="6"/>
  <c r="M333" i="6"/>
  <c r="L110" i="6"/>
  <c r="M8" i="6"/>
  <c r="L170" i="6"/>
  <c r="M194" i="6"/>
  <c r="L392" i="6"/>
  <c r="L410" i="6"/>
  <c r="M114" i="6"/>
  <c r="L237" i="6"/>
  <c r="M755" i="6"/>
  <c r="L349" i="6"/>
  <c r="M256" i="6"/>
  <c r="L458" i="6"/>
  <c r="L108" i="6"/>
  <c r="L587" i="6"/>
  <c r="M665" i="6"/>
  <c r="M769" i="6"/>
  <c r="L195" i="6"/>
  <c r="M66" i="6"/>
  <c r="L437" i="6"/>
  <c r="L524" i="6"/>
  <c r="L398" i="6"/>
  <c r="L367" i="6"/>
  <c r="L191" i="6"/>
  <c r="M454" i="6"/>
  <c r="M422" i="6"/>
  <c r="M1116" i="6"/>
  <c r="L406" i="6"/>
  <c r="L341" i="6"/>
  <c r="L1016" i="6"/>
  <c r="M1161" i="6"/>
  <c r="L105" i="6"/>
  <c r="M176" i="6"/>
  <c r="M1127" i="6"/>
  <c r="L148" i="6"/>
  <c r="L305" i="6"/>
  <c r="L307" i="6"/>
  <c r="M137" i="6"/>
  <c r="L182" i="6"/>
  <c r="L173" i="6"/>
  <c r="M806" i="6"/>
  <c r="M268" i="6"/>
  <c r="M320" i="6"/>
  <c r="M832" i="6"/>
  <c r="L628" i="6"/>
  <c r="M573" i="6"/>
  <c r="L325" i="6"/>
  <c r="M221" i="6"/>
  <c r="M578" i="6"/>
  <c r="L21" i="6"/>
  <c r="M897" i="6"/>
  <c r="L160" i="6"/>
  <c r="L677" i="6"/>
  <c r="M336" i="6"/>
  <c r="L1178" i="6"/>
  <c r="M942" i="6"/>
  <c r="L178" i="6"/>
  <c r="M390" i="6"/>
  <c r="M76" i="6"/>
  <c r="L499" i="6"/>
  <c r="L730" i="6"/>
  <c r="M1700" i="6"/>
  <c r="M275" i="6"/>
  <c r="L545" i="6"/>
  <c r="M153" i="6"/>
  <c r="L1499" i="6"/>
  <c r="L1555" i="6"/>
  <c r="M888" i="6"/>
  <c r="L799" i="6"/>
  <c r="M69" i="6"/>
  <c r="L894" i="6"/>
  <c r="L53" i="6"/>
  <c r="L365" i="6"/>
  <c r="L393" i="6"/>
  <c r="L381" i="6"/>
  <c r="L484" i="6"/>
  <c r="M809" i="6"/>
  <c r="L691" i="6"/>
  <c r="M238" i="6"/>
  <c r="L58" i="6"/>
  <c r="L327" i="6"/>
  <c r="L70" i="6"/>
  <c r="L74" i="6"/>
  <c r="L488" i="6"/>
  <c r="M210" i="6"/>
  <c r="L78" i="6"/>
  <c r="L82" i="6"/>
  <c r="M712" i="6"/>
  <c r="L568" i="6"/>
  <c r="L1415" i="6"/>
  <c r="M966" i="6"/>
  <c r="M752" i="6"/>
  <c r="M396" i="6"/>
  <c r="L318" i="6"/>
  <c r="L671" i="6"/>
  <c r="M452" i="6"/>
  <c r="L374" i="6"/>
  <c r="L1167" i="6"/>
  <c r="M623" i="6"/>
  <c r="L589" i="6"/>
  <c r="M716" i="6"/>
  <c r="L334" i="6"/>
  <c r="L536" i="6"/>
  <c r="M426" i="6"/>
  <c r="L143" i="6"/>
  <c r="M290" i="6"/>
  <c r="M1265" i="6"/>
  <c r="L92" i="6"/>
  <c r="L1071" i="6"/>
  <c r="L1047" i="6"/>
  <c r="M306" i="6"/>
  <c r="L167" i="6"/>
  <c r="L234" i="6"/>
  <c r="L413" i="6"/>
  <c r="M453" i="6"/>
  <c r="L514" i="6"/>
  <c r="M125" i="6"/>
  <c r="M218" i="6"/>
  <c r="M662" i="6"/>
  <c r="L490" i="6"/>
  <c r="M302" i="6"/>
  <c r="L319" i="6"/>
  <c r="L690" i="6"/>
  <c r="M248" i="6"/>
  <c r="L30" i="6"/>
  <c r="L450" i="6"/>
  <c r="L94" i="6"/>
  <c r="L116" i="6"/>
  <c r="L303" i="6"/>
  <c r="L397" i="6"/>
  <c r="M440" i="6"/>
  <c r="L93" i="6"/>
  <c r="L620" i="6"/>
  <c r="M220" i="6"/>
  <c r="L343" i="6"/>
  <c r="L247" i="6"/>
  <c r="L851" i="6"/>
  <c r="M772" i="6"/>
  <c r="L621" i="6"/>
  <c r="L648" i="6"/>
  <c r="L1448" i="6"/>
  <c r="L879" i="6"/>
  <c r="L715" i="6"/>
  <c r="M121" i="6"/>
  <c r="L38" i="6"/>
  <c r="L592" i="6"/>
  <c r="L570" i="6"/>
  <c r="M60" i="6"/>
  <c r="L10" i="6"/>
  <c r="L1039" i="6"/>
  <c r="L1124" i="6"/>
  <c r="L601" i="6"/>
  <c r="L14" i="6"/>
  <c r="L500" i="6"/>
  <c r="L539" i="6"/>
  <c r="L128" i="6"/>
  <c r="M252" i="6"/>
  <c r="M1041" i="6"/>
  <c r="L180" i="6"/>
  <c r="M409" i="6"/>
  <c r="M425" i="6"/>
  <c r="L1142" i="6"/>
  <c r="L821" i="6"/>
  <c r="L688" i="6"/>
  <c r="M435" i="6"/>
  <c r="L255" i="6"/>
  <c r="L575" i="6"/>
  <c r="M509" i="6"/>
  <c r="L42" i="6"/>
  <c r="M569" i="6"/>
  <c r="M654" i="6"/>
  <c r="M352" i="6"/>
  <c r="M250" i="6"/>
  <c r="L46" i="6"/>
  <c r="L576" i="6"/>
  <c r="L338" i="6"/>
  <c r="M368" i="6"/>
  <c r="M266" i="6"/>
  <c r="L144" i="6"/>
  <c r="M209" i="6"/>
  <c r="M214" i="6"/>
  <c r="L764" i="6"/>
  <c r="L350" i="6"/>
  <c r="L37" i="6"/>
  <c r="L22" i="6"/>
  <c r="M1054" i="6"/>
  <c r="M964" i="6"/>
  <c r="L13" i="6"/>
  <c r="L141" i="6"/>
  <c r="L44" i="6"/>
  <c r="L792" i="6"/>
  <c r="M1580" i="6"/>
  <c r="M1273" i="6"/>
  <c r="M639" i="6"/>
  <c r="M481" i="6"/>
  <c r="L542" i="6"/>
  <c r="L322" i="6"/>
  <c r="L1600" i="6"/>
  <c r="L317" i="6"/>
  <c r="L271" i="6"/>
  <c r="M360" i="6"/>
  <c r="L1771" i="6"/>
  <c r="L358" i="6"/>
  <c r="M286" i="6"/>
  <c r="L124" i="6"/>
  <c r="L508" i="6"/>
  <c r="M429" i="6"/>
  <c r="M774" i="6"/>
  <c r="M376" i="6"/>
  <c r="M642" i="6"/>
  <c r="M186" i="6"/>
  <c r="M1669" i="6"/>
  <c r="M459" i="6"/>
  <c r="L1132" i="6"/>
  <c r="L361" i="6"/>
  <c r="M987" i="6"/>
  <c r="M938" i="6"/>
  <c r="L630" i="6"/>
  <c r="M288" i="6"/>
  <c r="M169" i="6"/>
  <c r="L685" i="6"/>
  <c r="L185" i="6"/>
  <c r="M258" i="6"/>
  <c r="L24" i="6"/>
  <c r="L985" i="6"/>
  <c r="M1064" i="6"/>
  <c r="M779" i="6"/>
  <c r="L551" i="6"/>
  <c r="M517" i="6"/>
  <c r="L689" i="6"/>
  <c r="L1335" i="6"/>
  <c r="L1166" i="6"/>
  <c r="M541" i="6"/>
  <c r="L602" i="6"/>
  <c r="M233" i="6"/>
  <c r="M720" i="6"/>
  <c r="L470" i="6"/>
  <c r="L101" i="6"/>
  <c r="L18" i="6"/>
  <c r="M274" i="6"/>
  <c r="L1120" i="6"/>
  <c r="L843" i="6"/>
  <c r="M960" i="6"/>
  <c r="M493" i="6"/>
  <c r="L239" i="6"/>
  <c r="L619" i="6"/>
  <c r="L1376" i="6"/>
  <c r="L980" i="6"/>
  <c r="L992" i="6"/>
  <c r="L519" i="6"/>
  <c r="L445" i="6"/>
  <c r="M941" i="6"/>
  <c r="L33" i="6"/>
  <c r="M527" i="6"/>
  <c r="M546" i="6"/>
  <c r="L675" i="6"/>
  <c r="L414" i="6"/>
  <c r="M883" i="6"/>
  <c r="M704" i="6"/>
  <c r="M1159" i="6"/>
  <c r="M1381" i="6"/>
  <c r="L788" i="6"/>
  <c r="M797" i="6"/>
  <c r="L1093" i="6"/>
  <c r="L1259" i="6"/>
  <c r="M1037" i="6"/>
  <c r="L1552" i="6"/>
  <c r="M820" i="6"/>
  <c r="M299" i="6"/>
  <c r="L951" i="6"/>
  <c r="M503" i="6"/>
  <c r="L596" i="6"/>
  <c r="L473" i="6"/>
  <c r="L1696" i="6"/>
  <c r="L1583" i="6"/>
  <c r="L1760" i="6"/>
  <c r="M905" i="6"/>
  <c r="M1075" i="6"/>
  <c r="M719" i="6"/>
  <c r="L442" i="6"/>
  <c r="L401" i="6"/>
  <c r="L326" i="6"/>
  <c r="L117" i="6"/>
  <c r="M56" i="6"/>
  <c r="L156" i="6"/>
  <c r="L1403" i="6"/>
  <c r="M979" i="6"/>
  <c r="L901" i="6"/>
  <c r="L800" i="6"/>
  <c r="L909" i="6"/>
  <c r="L17" i="6"/>
  <c r="L1489" i="6"/>
  <c r="L1539" i="6"/>
  <c r="M647" i="6"/>
  <c r="M935" i="6"/>
  <c r="L385" i="6"/>
  <c r="M310" i="6"/>
  <c r="M133" i="6"/>
  <c r="L1063" i="6"/>
  <c r="M40" i="6"/>
  <c r="L269" i="6"/>
  <c r="L491" i="6"/>
  <c r="M439" i="6"/>
  <c r="L682" i="6"/>
  <c r="M279" i="6"/>
  <c r="M1137" i="6"/>
  <c r="M34" i="6"/>
  <c r="M574" i="6"/>
  <c r="M347" i="6"/>
  <c r="M1232" i="6"/>
  <c r="M828" i="6"/>
  <c r="M624" i="6"/>
  <c r="M1404" i="6"/>
  <c r="L1181" i="6"/>
  <c r="M485" i="6"/>
  <c r="M249" i="6"/>
  <c r="L854" i="6"/>
  <c r="M577" i="6"/>
  <c r="L516" i="6"/>
  <c r="M328" i="6"/>
  <c r="L492" i="6"/>
  <c r="M226" i="6"/>
  <c r="L293" i="6"/>
  <c r="M969" i="6"/>
  <c r="M793" i="6"/>
  <c r="L543" i="6"/>
  <c r="L605" i="6"/>
  <c r="M356" i="6"/>
  <c r="L329" i="6"/>
  <c r="M254" i="6"/>
  <c r="M208" i="6"/>
  <c r="M1526" i="6"/>
  <c r="L1365" i="6"/>
  <c r="L1112" i="6"/>
  <c r="M1055" i="6"/>
  <c r="L776" i="6"/>
  <c r="M380" i="6"/>
  <c r="L50" i="6"/>
  <c r="M1058" i="6"/>
  <c r="M971" i="6"/>
  <c r="L856" i="6"/>
  <c r="M344" i="6"/>
  <c r="M736" i="6"/>
  <c r="M242" i="6"/>
  <c r="L231" i="6"/>
  <c r="L1104" i="6"/>
  <c r="L140" i="6"/>
  <c r="L814" i="6"/>
  <c r="L564" i="6"/>
  <c r="M272" i="6"/>
  <c r="L301" i="6"/>
  <c r="L940" i="6"/>
  <c r="M978" i="6"/>
  <c r="L579" i="6"/>
  <c r="L1488" i="6"/>
  <c r="M915" i="6"/>
  <c r="L187" i="6"/>
  <c r="M304" i="6"/>
  <c r="L418" i="6"/>
  <c r="M443" i="6"/>
  <c r="L1023" i="6"/>
  <c r="M929" i="6"/>
  <c r="L629" i="6"/>
  <c r="L815" i="6"/>
  <c r="M926" i="6"/>
  <c r="L1233" i="6"/>
  <c r="M748" i="6"/>
  <c r="M561" i="6"/>
  <c r="L1062" i="6"/>
  <c r="L802" i="6"/>
  <c r="L970" i="6"/>
  <c r="L558" i="6"/>
  <c r="L896" i="6"/>
  <c r="M807" i="6"/>
  <c r="M1024" i="6"/>
  <c r="L1033" i="6"/>
  <c r="L1088" i="6"/>
  <c r="L594" i="6"/>
  <c r="M649" i="6"/>
  <c r="M770" i="6"/>
  <c r="M457" i="6"/>
  <c r="M1666" i="6"/>
  <c r="M1517" i="6"/>
  <c r="M1261" i="6"/>
  <c r="M882" i="6"/>
  <c r="M718" i="6"/>
  <c r="M1060" i="6"/>
  <c r="M1523" i="6"/>
  <c r="L1147" i="6"/>
  <c r="L526" i="6"/>
  <c r="L876" i="6"/>
  <c r="M1623" i="6"/>
  <c r="M489" i="6"/>
  <c r="M1044" i="6"/>
  <c r="M614" i="6"/>
  <c r="L1584" i="6"/>
  <c r="L784" i="6"/>
  <c r="M849" i="6"/>
  <c r="L681" i="6"/>
  <c r="M664" i="6"/>
  <c r="L904" i="6"/>
  <c r="L955" i="6"/>
  <c r="L663" i="6"/>
  <c r="M1105" i="6"/>
  <c r="M657" i="6"/>
  <c r="L916" i="6"/>
  <c r="M1148" i="6"/>
  <c r="M917" i="6"/>
  <c r="M1534" i="6"/>
  <c r="L1162" i="6"/>
  <c r="M731" i="6"/>
  <c r="M412" i="6"/>
  <c r="L1558" i="6"/>
  <c r="L1241" i="6"/>
  <c r="M1773" i="6"/>
  <c r="L1136" i="6"/>
  <c r="L626" i="6"/>
  <c r="L861" i="6"/>
  <c r="M765" i="6"/>
  <c r="L571" i="6"/>
  <c r="L604" i="6"/>
  <c r="M1018" i="6"/>
  <c r="M808" i="6"/>
  <c r="M666" i="6"/>
  <c r="L593" i="6"/>
  <c r="M1099" i="6"/>
  <c r="L1011" i="6"/>
  <c r="L855" i="6"/>
  <c r="L1375" i="6"/>
  <c r="M1551" i="6"/>
  <c r="L944" i="6"/>
  <c r="M708" i="6"/>
  <c r="M984" i="6"/>
  <c r="L1573" i="6"/>
  <c r="M1005" i="6"/>
  <c r="L1445" i="6"/>
  <c r="M794" i="6"/>
  <c r="L1571" i="6"/>
  <c r="L1168" i="6"/>
  <c r="L567" i="6"/>
  <c r="L1171" i="6"/>
  <c r="M775" i="6"/>
  <c r="L1766" i="6"/>
  <c r="M1048" i="6"/>
  <c r="M670" i="6"/>
  <c r="M1027" i="6"/>
  <c r="L977" i="6"/>
  <c r="L1721" i="6"/>
  <c r="L1031" i="6"/>
  <c r="M835" i="6"/>
  <c r="M1129" i="6"/>
  <c r="M1630" i="6"/>
  <c r="L1201" i="6"/>
  <c r="M790" i="6"/>
  <c r="L1096" i="6"/>
  <c r="M931" i="6"/>
  <c r="L1333" i="6"/>
  <c r="L953" i="6"/>
  <c r="M785" i="6"/>
  <c r="L530" i="6"/>
  <c r="M963" i="6"/>
  <c r="M717" i="6"/>
  <c r="L908" i="6"/>
  <c r="L1191" i="6"/>
  <c r="M910" i="6"/>
  <c r="M906" i="6"/>
  <c r="M1305" i="6"/>
  <c r="L1196" i="6"/>
  <c r="L1174" i="6"/>
  <c r="M565" i="6"/>
  <c r="L837" i="6"/>
  <c r="M497" i="6"/>
  <c r="L857" i="6"/>
  <c r="M1019" i="6"/>
  <c r="L555" i="6"/>
  <c r="M400" i="6"/>
  <c r="L1746" i="6"/>
  <c r="M838" i="6"/>
  <c r="L1311" i="6"/>
  <c r="M914" i="6"/>
  <c r="L1091" i="6"/>
  <c r="L1384" i="6"/>
  <c r="M1072" i="6"/>
  <c r="L1450" i="6"/>
  <c r="L1528" i="6"/>
  <c r="M839" i="6"/>
  <c r="L695" i="6"/>
  <c r="L612" i="6"/>
  <c r="L646" i="6"/>
  <c r="M937" i="6"/>
  <c r="L659" i="6"/>
  <c r="L743" i="6"/>
  <c r="M1125" i="6"/>
  <c r="M1435" i="6"/>
  <c r="M1026" i="6"/>
  <c r="L1513" i="6"/>
  <c r="M483" i="6"/>
  <c r="L1151" i="6"/>
  <c r="L1042" i="6"/>
  <c r="M1238" i="6"/>
  <c r="M881" i="6"/>
  <c r="L918" i="6"/>
  <c r="L1214" i="6"/>
  <c r="M939" i="6"/>
  <c r="M1594" i="6"/>
  <c r="M907" i="6"/>
  <c r="L873" i="6"/>
  <c r="M936" i="6"/>
  <c r="L787" i="6"/>
  <c r="L1329" i="6"/>
  <c r="M1416" i="6"/>
  <c r="M1460" i="6"/>
  <c r="L961" i="6"/>
  <c r="L945" i="6"/>
  <c r="L1303" i="6"/>
  <c r="L1709" i="6"/>
  <c r="L912" i="6"/>
  <c r="M700" i="6"/>
  <c r="L622" i="6"/>
  <c r="M1092" i="6"/>
  <c r="L889" i="6"/>
  <c r="L742" i="6"/>
  <c r="L469" i="6"/>
  <c r="M652" i="6"/>
  <c r="M408" i="6"/>
  <c r="M1010" i="6"/>
  <c r="L722" i="6"/>
  <c r="L699" i="6"/>
  <c r="L660" i="6"/>
  <c r="M1286" i="6"/>
  <c r="M796" i="6"/>
  <c r="M1102" i="6"/>
  <c r="M744" i="6"/>
  <c r="L732" i="6"/>
  <c r="M1200" i="6"/>
  <c r="M1056" i="6"/>
  <c r="M1143" i="6"/>
  <c r="M615" i="6"/>
  <c r="M864" i="6"/>
  <c r="M1051" i="6"/>
  <c r="L678" i="6"/>
  <c r="L773" i="6"/>
  <c r="M1000" i="6"/>
  <c r="M1350" i="6"/>
  <c r="M1484" i="6"/>
  <c r="M702" i="6"/>
  <c r="L1444" i="6"/>
  <c r="M948" i="6"/>
  <c r="M767" i="6"/>
  <c r="L927" i="6"/>
  <c r="M1045" i="6"/>
  <c r="L667" i="6"/>
  <c r="L880" i="6"/>
  <c r="L563" i="6"/>
  <c r="M640" i="6"/>
  <c r="M786" i="6"/>
  <c r="M813" i="6"/>
  <c r="M886" i="6"/>
  <c r="M553" i="6"/>
  <c r="L1331" i="6"/>
  <c r="M1695" i="6"/>
  <c r="M1290" i="6"/>
  <c r="L868" i="6"/>
  <c r="L943" i="6"/>
  <c r="M1640" i="6"/>
  <c r="L1270" i="6"/>
  <c r="L584" i="6"/>
  <c r="M913" i="6"/>
  <c r="L893" i="6"/>
  <c r="L812" i="6"/>
  <c r="M550" i="6"/>
  <c r="L1242" i="6"/>
  <c r="L758" i="6"/>
  <c r="M1276" i="6"/>
  <c r="M1183" i="6"/>
  <c r="L1467" i="6"/>
  <c r="M844" i="6"/>
  <c r="L1111" i="6"/>
  <c r="M934" i="6"/>
  <c r="M972" i="6"/>
  <c r="M956" i="6"/>
  <c r="L518" i="6"/>
  <c r="M1003" i="6"/>
  <c r="L515" i="6"/>
  <c r="M511" i="6"/>
  <c r="L1654" i="6"/>
  <c r="L1492" i="6"/>
  <c r="L891" i="6"/>
  <c r="L727" i="6"/>
  <c r="L625" i="6"/>
  <c r="M930" i="6"/>
  <c r="M521" i="6"/>
  <c r="M582" i="6"/>
  <c r="L1447" i="6"/>
  <c r="M1313" i="6"/>
  <c r="M954" i="6"/>
  <c r="M998" i="6"/>
  <c r="M733" i="6"/>
  <c r="L1139" i="6"/>
  <c r="L867" i="6"/>
  <c r="L590" i="6"/>
  <c r="M872" i="6"/>
  <c r="L997" i="6"/>
  <c r="M768" i="6"/>
  <c r="M710" i="6"/>
  <c r="L466" i="6"/>
  <c r="M645" i="6"/>
  <c r="M1722" i="6"/>
  <c r="L1732" i="6"/>
  <c r="M1671" i="6"/>
  <c r="L1362" i="6"/>
  <c r="M1074" i="6"/>
  <c r="M874" i="6"/>
  <c r="M1745" i="6"/>
  <c r="L899" i="6"/>
  <c r="M1036" i="6"/>
  <c r="L1107" i="6"/>
  <c r="L871" i="6"/>
  <c r="L975" i="6"/>
  <c r="L1053" i="6"/>
  <c r="L523" i="6"/>
  <c r="L636" i="6"/>
  <c r="L486" i="6"/>
  <c r="L1764" i="6"/>
  <c r="L957" i="6"/>
  <c r="M846" i="6"/>
  <c r="M1363" i="6"/>
  <c r="L1176" i="6"/>
  <c r="L1100" i="6"/>
  <c r="L687" i="6"/>
  <c r="L1430" i="6"/>
  <c r="M1369" i="6"/>
  <c r="M1046" i="6"/>
  <c r="L766" i="6"/>
  <c r="L1354" i="6"/>
  <c r="M1266" i="6"/>
  <c r="M763" i="6"/>
  <c r="L1211" i="6"/>
  <c r="L920" i="6"/>
  <c r="L895" i="6"/>
  <c r="M842" i="6"/>
  <c r="M986" i="6"/>
  <c r="M1020" i="6"/>
  <c r="M1393" i="6"/>
  <c r="L759" i="6"/>
  <c r="M866" i="6"/>
  <c r="L655" i="6"/>
  <c r="L479" i="6"/>
  <c r="L1720" i="6"/>
  <c r="M1673" i="6"/>
  <c r="L1567" i="6"/>
  <c r="M1076" i="6"/>
  <c r="L1006" i="6"/>
  <c r="L845" i="6"/>
  <c r="L547" i="6"/>
  <c r="M1012" i="6"/>
  <c r="L1205" i="6"/>
  <c r="M996" i="6"/>
  <c r="L863" i="6"/>
  <c r="M1495" i="6"/>
  <c r="L853" i="6"/>
  <c r="M810" i="6"/>
  <c r="L869" i="6"/>
  <c r="L922" i="6"/>
  <c r="M693" i="6"/>
  <c r="M1110" i="6"/>
  <c r="M533" i="6"/>
  <c r="L1135" i="6"/>
  <c r="M1244" i="6"/>
  <c r="L911" i="6"/>
  <c r="M1097" i="6"/>
  <c r="M932" i="6"/>
  <c r="L1234" i="6"/>
  <c r="M789" i="6"/>
  <c r="L617" i="6"/>
  <c r="L1123" i="6"/>
  <c r="L1015" i="6"/>
  <c r="L1017" i="6"/>
  <c r="M817" i="6"/>
  <c r="L673" i="6"/>
  <c r="M465" i="6"/>
  <c r="M456" i="6"/>
  <c r="L1502" i="6"/>
  <c r="L1206" i="6"/>
  <c r="L1140" i="6"/>
  <c r="M1014" i="6"/>
  <c r="L860" i="6"/>
  <c r="L756" i="6"/>
  <c r="L1672" i="6"/>
  <c r="M1621" i="6"/>
  <c r="L1413" i="6"/>
  <c r="M1506" i="6"/>
  <c r="M870" i="6"/>
  <c r="L877" i="6"/>
  <c r="M1057" i="6"/>
  <c r="M862" i="6"/>
  <c r="M822" i="6"/>
  <c r="L580" i="6"/>
  <c r="M1644" i="6"/>
  <c r="L1425" i="6"/>
  <c r="M760" i="6"/>
  <c r="L311" i="6"/>
  <c r="L1514" i="6"/>
  <c r="L1228" i="6"/>
  <c r="M962" i="6"/>
  <c r="L1131" i="6"/>
  <c r="M947" i="6"/>
  <c r="M995" i="6"/>
  <c r="L679" i="6"/>
  <c r="L965" i="6"/>
  <c r="L599" i="6"/>
  <c r="L498" i="6"/>
  <c r="M791" i="6"/>
  <c r="M698" i="6"/>
  <c r="M1049" i="6"/>
  <c r="L1185" i="6"/>
  <c r="M1538" i="6"/>
  <c r="M616" i="6"/>
  <c r="L829" i="6"/>
  <c r="M816" i="6"/>
  <c r="L1288" i="6"/>
  <c r="L1095" i="6"/>
  <c r="M1079" i="6"/>
  <c r="L501" i="6"/>
  <c r="L1050" i="6"/>
  <c r="M631" i="6"/>
  <c r="M925" i="6"/>
  <c r="M585" i="6"/>
  <c r="M1541" i="6"/>
  <c r="M734" i="6"/>
  <c r="M959" i="6"/>
  <c r="L924" i="6"/>
  <c r="L968" i="6"/>
  <c r="L1028" i="6"/>
  <c r="M865" i="6"/>
  <c r="M737" i="6"/>
  <c r="M1679" i="6"/>
  <c r="L1452" i="6"/>
  <c r="L1098" i="6"/>
  <c r="M1029" i="6"/>
  <c r="L898" i="6"/>
  <c r="M754" i="6"/>
  <c r="L848" i="6"/>
  <c r="L780" i="6"/>
  <c r="M1034" i="6"/>
  <c r="M658" i="6"/>
  <c r="L1615" i="6"/>
  <c r="M1586" i="6"/>
  <c r="L1213" i="6"/>
  <c r="L1215" i="6"/>
  <c r="L1087" i="6"/>
  <c r="L1067" i="6"/>
  <c r="M1650" i="6"/>
  <c r="M858" i="6"/>
  <c r="L1155" i="6"/>
  <c r="L1021" i="6"/>
  <c r="L875" i="6"/>
  <c r="M1069" i="6"/>
  <c r="L1059" i="6"/>
  <c r="L762" i="6"/>
  <c r="L711" i="6"/>
  <c r="M697" i="6"/>
  <c r="L989" i="6"/>
  <c r="M729" i="6"/>
  <c r="L644" i="6"/>
  <c r="M728" i="6"/>
  <c r="M460" i="6"/>
  <c r="M1040" i="6"/>
  <c r="M783" i="6"/>
  <c r="L1398" i="6"/>
  <c r="M1579" i="6"/>
  <c r="M1297" i="6"/>
  <c r="L1348" i="6"/>
  <c r="L981" i="6"/>
  <c r="L607" i="6"/>
  <c r="L1699" i="6"/>
  <c r="L1418" i="6"/>
  <c r="M1296" i="6"/>
  <c r="L1108" i="6"/>
  <c r="L703" i="6"/>
  <c r="L1248" i="6"/>
  <c r="L1094" i="6"/>
  <c r="M1691" i="6"/>
  <c r="M1511" i="6"/>
  <c r="M1706" i="6"/>
  <c r="L1512" i="6"/>
  <c r="M1304" i="6"/>
  <c r="L1310" i="6"/>
  <c r="L1705" i="6"/>
  <c r="M1755" i="6"/>
  <c r="L1480" i="6"/>
  <c r="M1559" i="6"/>
  <c r="L1482" i="6"/>
  <c r="M1597" i="6"/>
  <c r="L1753" i="6"/>
  <c r="M1770" i="6"/>
  <c r="M1239" i="6"/>
  <c r="M1602" i="6"/>
  <c r="M1245" i="6"/>
  <c r="M1662" i="6"/>
  <c r="L1545" i="6"/>
  <c r="L1165" i="6"/>
  <c r="L1326" i="6"/>
  <c r="M1295" i="6"/>
  <c r="M1575" i="6"/>
  <c r="L1582" i="6"/>
  <c r="L1474" i="6"/>
  <c r="L1642" i="6"/>
  <c r="L1210" i="6"/>
  <c r="M1625" i="6"/>
  <c r="L1338" i="6"/>
  <c r="L1537" i="6"/>
  <c r="L1675" i="6"/>
  <c r="M1332" i="6"/>
  <c r="M1394" i="6"/>
  <c r="L1756" i="6"/>
  <c r="L1752" i="6"/>
  <c r="L1717" i="6"/>
  <c r="M1652" i="6"/>
  <c r="L1631" i="6"/>
  <c r="M253" i="6"/>
  <c r="M1250" i="6"/>
  <c r="L1307" i="6"/>
  <c r="M1578" i="6"/>
  <c r="L1431" i="6"/>
  <c r="L1493" i="6"/>
  <c r="M1264" i="6"/>
  <c r="M1522" i="6"/>
  <c r="M1316" i="6"/>
  <c r="L1193" i="6"/>
  <c r="M1419" i="6"/>
  <c r="L1504" i="6"/>
  <c r="L1548" i="6"/>
  <c r="L1349" i="6"/>
  <c r="L1106" i="6"/>
  <c r="L1619" i="6"/>
  <c r="M1432" i="6"/>
  <c r="L1734" i="6"/>
  <c r="L1357" i="6"/>
  <c r="L1719" i="6"/>
  <c r="L219" i="6"/>
  <c r="L1121" i="6"/>
  <c r="L1287" i="6"/>
  <c r="M1670" i="6"/>
  <c r="M1177" i="6"/>
  <c r="L1718" i="6"/>
  <c r="L1385" i="6"/>
  <c r="M1549" i="6"/>
  <c r="M1198" i="6"/>
  <c r="M1554" i="6"/>
  <c r="M444" i="6"/>
  <c r="L1281" i="6"/>
  <c r="L1765" i="6"/>
  <c r="M1636" i="6"/>
  <c r="M1263" i="6"/>
  <c r="M1158" i="6"/>
  <c r="L1651" i="6"/>
  <c r="L1359" i="6"/>
  <c r="M1269" i="6"/>
  <c r="M1689" i="6"/>
  <c r="L1758" i="6"/>
  <c r="M1187" i="6"/>
  <c r="L1501" i="6"/>
  <c r="M1229" i="6"/>
  <c r="M1192" i="6"/>
  <c r="M1455" i="6"/>
  <c r="M1678" i="6"/>
  <c r="M1485" i="6"/>
  <c r="L1604" i="6"/>
  <c r="L1781" i="6"/>
  <c r="L1590" i="6"/>
  <c r="L1378" i="6"/>
  <c r="L1246" i="6"/>
  <c r="L1702" i="6"/>
  <c r="M1581" i="6"/>
  <c r="L1090" i="6"/>
  <c r="M1543" i="6"/>
  <c r="M204" i="6"/>
  <c r="M1661" i="6"/>
  <c r="L1701" i="6"/>
  <c r="L1472" i="6"/>
  <c r="M1222" i="6"/>
  <c r="M1779" i="6"/>
  <c r="M1634" i="6"/>
  <c r="M1533" i="6"/>
  <c r="L1190" i="6"/>
  <c r="M1632" i="6"/>
  <c r="L1743" i="6"/>
  <c r="M1626" i="6"/>
  <c r="M1656" i="6"/>
  <c r="M1653" i="6"/>
  <c r="L1437" i="6"/>
  <c r="M1510" i="6"/>
  <c r="L1368" i="6"/>
  <c r="M1687" i="6"/>
  <c r="L1320" i="6"/>
  <c r="L1453" i="6"/>
  <c r="M1542" i="6"/>
  <c r="L1424" i="6"/>
  <c r="M309" i="6"/>
  <c r="M1724" i="6"/>
  <c r="M1473" i="6"/>
  <c r="M1622" i="6"/>
  <c r="M1399" i="6"/>
  <c r="L1775" i="6"/>
  <c r="L1374" i="6"/>
  <c r="L1607" i="6"/>
  <c r="M1569" i="6"/>
  <c r="M1306" i="6"/>
  <c r="L1388" i="6"/>
  <c r="L1635" i="6"/>
  <c r="L1396" i="6"/>
  <c r="L1180" i="6"/>
  <c r="L1235" i="6"/>
  <c r="M1520" i="6"/>
  <c r="M1268" i="6"/>
  <c r="L1160" i="6"/>
  <c r="L1616" i="6"/>
  <c r="L1624" i="6"/>
  <c r="M1446" i="6"/>
  <c r="L1345" i="6"/>
  <c r="L1324" i="6"/>
  <c r="L1224" i="6"/>
  <c r="M1089" i="6"/>
  <c r="M1762" i="6"/>
  <c r="M1647" i="6"/>
  <c r="L1401" i="6"/>
  <c r="M1505" i="6"/>
  <c r="M1507" i="6"/>
  <c r="M1293" i="6"/>
  <c r="L1300" i="6"/>
  <c r="M1145" i="6"/>
  <c r="L1704" i="6"/>
  <c r="L1466" i="6"/>
  <c r="L1726" i="6"/>
  <c r="M1641" i="6"/>
  <c r="L1421" i="6"/>
  <c r="M1478" i="6"/>
  <c r="L1358" i="6"/>
  <c r="L1219" i="6"/>
  <c r="L1574" i="6"/>
  <c r="L1566" i="6"/>
  <c r="L1439" i="6"/>
  <c r="M1688" i="6"/>
  <c r="L1352" i="6"/>
  <c r="L1440" i="6"/>
  <c r="L1144" i="6"/>
  <c r="L1703" i="6"/>
  <c r="M1645" i="6"/>
  <c r="L335" i="6"/>
  <c r="L1716" i="6"/>
  <c r="L1463" i="6"/>
  <c r="L1486" i="6"/>
  <c r="L1733" i="6"/>
  <c r="M1663" i="6"/>
  <c r="M1536" i="6"/>
  <c r="L1410" i="6"/>
  <c r="L1323" i="6"/>
  <c r="M1291" i="6"/>
  <c r="L1203" i="6"/>
  <c r="L1122" i="6"/>
  <c r="L1749" i="6"/>
  <c r="L1258" i="6"/>
  <c r="M1113" i="6"/>
  <c r="M1402" i="6"/>
  <c r="M1777" i="6"/>
  <c r="L1412" i="6"/>
  <c r="L1596" i="6"/>
  <c r="M1289" i="6"/>
  <c r="M1603" i="6"/>
  <c r="M1774" i="6"/>
  <c r="M1454" i="6"/>
  <c r="L1389" i="6"/>
  <c r="L1657" i="6"/>
  <c r="L1570" i="6"/>
  <c r="L1469" i="6"/>
  <c r="L1216" i="6"/>
  <c r="M1739" i="6"/>
  <c r="L1587" i="6"/>
  <c r="M1341" i="6"/>
  <c r="M1638" i="6"/>
  <c r="M1698" i="6"/>
  <c r="M1461" i="6"/>
  <c r="M1408" i="6"/>
  <c r="L1327" i="6"/>
  <c r="M1197" i="6"/>
  <c r="L1342" i="6"/>
  <c r="M1336" i="6"/>
  <c r="L438" i="6"/>
  <c r="L1561" i="6"/>
  <c r="M1294" i="6"/>
  <c r="M1772" i="6"/>
  <c r="L1126" i="6"/>
  <c r="M1081" i="6"/>
  <c r="L1659" i="6"/>
  <c r="L1562" i="6"/>
  <c r="M1133" i="6"/>
  <c r="M1563" i="6"/>
  <c r="L1595" i="6"/>
  <c r="L1470" i="6"/>
  <c r="L1226" i="6"/>
  <c r="M1150" i="6"/>
  <c r="L196" i="6"/>
  <c r="L1738" i="6"/>
  <c r="L1422" i="6"/>
  <c r="L1591" i="6"/>
  <c r="M1481" i="6"/>
  <c r="L1382" i="6"/>
  <c r="M1260" i="6"/>
  <c r="M1175" i="6"/>
  <c r="M1742" i="6"/>
  <c r="M1308" i="6"/>
  <c r="M1254" i="6"/>
  <c r="M1683" i="6"/>
  <c r="M1585" i="6"/>
  <c r="L1498" i="6"/>
  <c r="M1723" i="6"/>
  <c r="L1149" i="6"/>
  <c r="L1475" i="6"/>
  <c r="L1479" i="6"/>
  <c r="M1227" i="6"/>
  <c r="M1693" i="6"/>
  <c r="M1423" i="6"/>
  <c r="L1243" i="6"/>
  <c r="M1347" i="6"/>
  <c r="L1434" i="6"/>
  <c r="L1387" i="6"/>
  <c r="M1617" i="6"/>
  <c r="M1247" i="6"/>
  <c r="L1315" i="6"/>
  <c r="L1146" i="6"/>
  <c r="M1516" i="6"/>
  <c r="M1278" i="6"/>
  <c r="L1212" i="6"/>
  <c r="M1179" i="6"/>
  <c r="L1618" i="6"/>
  <c r="L1564" i="6"/>
  <c r="M1361" i="6"/>
  <c r="L1725" i="6"/>
  <c r="L1217" i="6"/>
  <c r="M1114" i="6"/>
  <c r="M1525" i="6"/>
  <c r="L1707" i="6"/>
  <c r="L1544" i="6"/>
  <c r="L1283" i="6"/>
  <c r="L1708" i="6"/>
  <c r="L1686" i="6"/>
  <c r="L1768" i="6"/>
  <c r="L1407" i="6"/>
  <c r="M1737" i="6"/>
  <c r="L1414" i="6"/>
  <c r="L1456" i="6"/>
  <c r="M1405" i="6"/>
  <c r="L1298" i="6"/>
  <c r="M1576" i="6"/>
  <c r="M1531" i="6"/>
  <c r="M1282" i="6"/>
  <c r="L1082" i="6"/>
  <c r="M1685" i="6"/>
  <c r="M1560" i="6"/>
  <c r="M1609" i="6"/>
  <c r="L1429" i="6"/>
  <c r="L1391" i="6"/>
  <c r="L1351" i="6"/>
  <c r="L1360" i="6"/>
  <c r="L1257" i="6"/>
  <c r="M1681" i="6"/>
  <c r="L1411" i="6"/>
  <c r="M1572" i="6"/>
  <c r="L1420" i="6"/>
  <c r="L1776" i="6"/>
  <c r="L1204" i="6"/>
  <c r="L1518" i="6"/>
  <c r="L1449" i="6"/>
  <c r="M1284" i="6"/>
  <c r="L1782" i="6"/>
  <c r="L1668" i="6"/>
  <c r="L1458" i="6"/>
  <c r="L1371" i="6"/>
  <c r="L1279" i="6"/>
  <c r="L1170" i="6"/>
  <c r="L1465" i="6"/>
  <c r="L1231" i="6"/>
  <c r="L1748" i="6"/>
  <c r="L1628" i="6"/>
  <c r="M1535" i="6"/>
  <c r="M1601" i="6"/>
  <c r="M1240" i="6"/>
  <c r="L1780" i="6"/>
  <c r="L1697" i="6"/>
  <c r="M1491" i="6"/>
  <c r="L1086" i="6"/>
  <c r="L1230" i="6"/>
  <c r="M1285" i="6"/>
  <c r="L1736" i="6"/>
  <c r="L1184" i="6"/>
  <c r="L1759" i="6"/>
  <c r="M1494" i="6"/>
  <c r="L1195" i="6"/>
  <c r="L1438" i="6"/>
  <c r="L1221" i="6"/>
  <c r="L1694" i="6"/>
  <c r="M1366" i="6"/>
  <c r="L1152" i="6"/>
  <c r="M1667" i="6"/>
  <c r="L1314" i="6"/>
  <c r="L1778" i="6"/>
  <c r="L1267" i="6"/>
  <c r="L1377" i="6"/>
  <c r="M1483" i="6"/>
  <c r="L1692" i="6"/>
  <c r="L1153" i="6"/>
  <c r="M1521" i="6"/>
  <c r="L1729" i="6"/>
  <c r="L1757" i="6"/>
  <c r="L1629" i="6"/>
  <c r="M1392" i="6"/>
  <c r="M1280" i="6"/>
  <c r="M1627" i="6"/>
  <c r="L1189" i="6"/>
  <c r="L1546" i="6"/>
  <c r="M1529" i="6"/>
  <c r="M1508" i="6"/>
  <c r="L1714" i="6"/>
  <c r="M1612" i="6"/>
  <c r="M1565" i="6"/>
  <c r="M1728" i="6"/>
  <c r="M1236" i="6"/>
  <c r="L1547" i="6"/>
  <c r="M1509" i="6"/>
  <c r="M1277" i="6"/>
  <c r="L1682" i="6"/>
  <c r="L1540" i="6"/>
  <c r="L1334" i="6"/>
  <c r="M291" i="6"/>
  <c r="M1464" i="6"/>
  <c r="M1390" i="6"/>
  <c r="L1428" i="6"/>
  <c r="L1715" i="6"/>
  <c r="M1292" i="6"/>
  <c r="M1443" i="6"/>
  <c r="M1713" i="6"/>
  <c r="M1649" i="6"/>
  <c r="M1117" i="6"/>
  <c r="L1397" i="6"/>
  <c r="M1676" i="6"/>
  <c r="L1101" i="6"/>
  <c r="L1459" i="6"/>
  <c r="M1730" i="6"/>
  <c r="L1648" i="6"/>
  <c r="L1406" i="6"/>
  <c r="L1319" i="6"/>
  <c r="M1321" i="6"/>
  <c r="L1118" i="6"/>
  <c r="M1557" i="6"/>
  <c r="L1515" i="6"/>
  <c r="L1497" i="6"/>
  <c r="L243" i="6"/>
  <c r="L1194" i="6"/>
  <c r="M1677" i="6"/>
  <c r="L1173" i="6"/>
  <c r="L1735" i="6"/>
  <c r="L1680" i="6"/>
  <c r="L1660" i="6"/>
  <c r="L1417" i="6"/>
  <c r="M1471" i="6"/>
  <c r="L1783" i="6"/>
  <c r="M1665" i="6"/>
  <c r="M1589" i="6"/>
  <c r="L1441" i="6"/>
  <c r="M1519" i="6"/>
  <c r="L1380" i="6"/>
  <c r="L1372" i="6"/>
  <c r="M1252" i="6"/>
  <c r="L1207" i="6"/>
  <c r="L1164" i="6"/>
  <c r="M417" i="6"/>
  <c r="L1712" i="6"/>
  <c r="M1611" i="6"/>
  <c r="M1610" i="6"/>
  <c r="L1476" i="6"/>
  <c r="L1427" i="6"/>
  <c r="M1477" i="6"/>
  <c r="M1309" i="6"/>
  <c r="M1301" i="6"/>
  <c r="L1220" i="6"/>
  <c r="M1085" i="6"/>
  <c r="L1767" i="6"/>
  <c r="L1646" i="6"/>
  <c r="M1637" i="6"/>
  <c r="L1433" i="6"/>
  <c r="M1503" i="6"/>
  <c r="L1370" i="6"/>
  <c r="L1364" i="6"/>
  <c r="M1614" i="6"/>
  <c r="L1199" i="6"/>
  <c r="L1156" i="6"/>
  <c r="L1754" i="6"/>
  <c r="L1684" i="6"/>
  <c r="M1613" i="6"/>
  <c r="M1599" i="6"/>
  <c r="L1496" i="6"/>
  <c r="L1302" i="6"/>
  <c r="L1530" i="6"/>
  <c r="L1218" i="6"/>
  <c r="L1251" i="6"/>
  <c r="L1141" i="6"/>
  <c r="M1761" i="6"/>
  <c r="L1763" i="6"/>
  <c r="L1608" i="6"/>
  <c r="M1577" i="6"/>
  <c r="L1426" i="6"/>
  <c r="L1379" i="6"/>
  <c r="L1339" i="6"/>
  <c r="L1209" i="6"/>
  <c r="L1550" i="6"/>
  <c r="L1312" i="6"/>
  <c r="L1138" i="6"/>
  <c r="L1727" i="6"/>
  <c r="L1664" i="6"/>
  <c r="M1639" i="6"/>
  <c r="L1409" i="6"/>
  <c r="M1620" i="6"/>
  <c r="L1346" i="6"/>
  <c r="L1340" i="6"/>
  <c r="L1328" i="6"/>
  <c r="L1468" i="6"/>
  <c r="M1182" i="6"/>
  <c r="L1750" i="6"/>
  <c r="L1744" i="6"/>
  <c r="M1655" i="6"/>
  <c r="M1588" i="6"/>
  <c r="L1442" i="6"/>
  <c r="L1395" i="6"/>
  <c r="L1355" i="6"/>
  <c r="L1225" i="6"/>
  <c r="M1256" i="6"/>
  <c r="L1188" i="6"/>
  <c r="L1154" i="6"/>
  <c r="L263" i="6"/>
  <c r="L1741" i="6"/>
  <c r="M1690" i="6"/>
  <c r="M1593" i="6"/>
  <c r="L1524" i="6"/>
  <c r="L1451" i="6"/>
  <c r="M1490" i="6"/>
  <c r="L1373" i="6"/>
  <c r="L1186" i="6"/>
  <c r="M1253" i="6"/>
  <c r="M1109" i="6"/>
  <c r="M83" i="6"/>
  <c r="L83" i="6"/>
  <c r="M63" i="6"/>
  <c r="L63" i="6"/>
  <c r="M55" i="6"/>
  <c r="L55" i="6"/>
  <c r="L451" i="6"/>
  <c r="M451" i="6"/>
  <c r="M59" i="6"/>
  <c r="L59" i="6"/>
  <c r="M39" i="6"/>
  <c r="L39" i="6"/>
  <c r="M295" i="6"/>
  <c r="L295" i="6"/>
  <c r="M111" i="6"/>
  <c r="L111" i="6"/>
  <c r="M99" i="6"/>
  <c r="L99" i="6"/>
  <c r="L212" i="6"/>
  <c r="M212" i="6"/>
  <c r="M23" i="6"/>
  <c r="L23" i="6"/>
  <c r="M75" i="6"/>
  <c r="L75" i="6"/>
  <c r="M135" i="6"/>
  <c r="L135" i="6"/>
  <c r="L313" i="6"/>
  <c r="M313" i="6"/>
  <c r="M123" i="6"/>
  <c r="L123" i="6"/>
  <c r="M188" i="6"/>
  <c r="L188" i="6"/>
  <c r="M407" i="6"/>
  <c r="L407" i="6"/>
  <c r="M91" i="6"/>
  <c r="L91" i="6"/>
  <c r="L198" i="6"/>
  <c r="M198" i="6"/>
  <c r="L467" i="6"/>
  <c r="M467" i="6"/>
  <c r="M572" i="6"/>
  <c r="L572" i="6"/>
  <c r="L244" i="6"/>
  <c r="M244" i="6"/>
  <c r="M363" i="6"/>
  <c r="L363" i="6"/>
  <c r="M35" i="6"/>
  <c r="L35" i="6"/>
  <c r="M107" i="6"/>
  <c r="L107" i="6"/>
  <c r="M267" i="6"/>
  <c r="L267" i="6"/>
  <c r="M31" i="6"/>
  <c r="L31" i="6"/>
  <c r="L151" i="6"/>
  <c r="M151" i="6"/>
  <c r="M383" i="6"/>
  <c r="L383" i="6"/>
  <c r="M115" i="6"/>
  <c r="L115" i="6"/>
  <c r="M47" i="6"/>
  <c r="L47" i="6"/>
  <c r="M119" i="6"/>
  <c r="L119" i="6"/>
  <c r="M19" i="6"/>
  <c r="L19" i="6"/>
  <c r="M79" i="6"/>
  <c r="L79" i="6"/>
  <c r="L650" i="6"/>
  <c r="M650" i="6"/>
  <c r="M395" i="6"/>
  <c r="L395" i="6"/>
  <c r="M193" i="6"/>
  <c r="L193" i="6"/>
  <c r="M71" i="6"/>
  <c r="L71" i="6"/>
  <c r="L205" i="6"/>
  <c r="M205" i="6"/>
  <c r="M103" i="6"/>
  <c r="L103" i="6"/>
  <c r="M87" i="6"/>
  <c r="L87" i="6"/>
  <c r="M27" i="6"/>
  <c r="L27" i="6"/>
  <c r="M11" i="6"/>
  <c r="L11" i="6"/>
  <c r="M3" i="6"/>
  <c r="L3" i="6"/>
  <c r="M95" i="6"/>
  <c r="L95" i="6"/>
  <c r="M7" i="6"/>
  <c r="L7" i="6"/>
  <c r="L232" i="6"/>
  <c r="M232" i="6"/>
  <c r="M127" i="6"/>
  <c r="L127" i="6"/>
  <c r="M67" i="6"/>
  <c r="L67" i="6"/>
  <c r="M51" i="6"/>
  <c r="L51" i="6"/>
  <c r="M15" i="6"/>
  <c r="L15" i="6"/>
  <c r="M131" i="6"/>
  <c r="L131" i="6"/>
  <c r="M43" i="6"/>
  <c r="L43" i="6"/>
  <c r="L424" i="6"/>
  <c r="M424" i="6"/>
  <c r="M183" i="6"/>
  <c r="L183" i="6"/>
  <c r="G3" i="2" l="1"/>
  <c r="Q3" i="2"/>
  <c r="N11" i="1" l="1"/>
  <c r="N9" i="1"/>
  <c r="N6" i="1"/>
  <c r="N5" i="1"/>
  <c r="N31" i="1"/>
  <c r="N4" i="1"/>
  <c r="Q2" i="1" l="1"/>
  <c r="J3" i="2" l="1"/>
  <c r="Q63" i="1"/>
  <c r="Q62" i="1"/>
  <c r="Q61" i="1"/>
  <c r="Q60" i="1"/>
  <c r="Q59" i="1"/>
  <c r="Q57" i="1"/>
  <c r="Q56" i="1"/>
  <c r="Q55" i="1"/>
  <c r="Q52" i="1"/>
  <c r="Q51" i="1"/>
  <c r="Q50" i="1"/>
  <c r="Q48" i="1"/>
  <c r="Q47" i="1"/>
  <c r="Q46" i="1"/>
  <c r="Q45" i="1"/>
  <c r="Q44" i="1"/>
  <c r="Q43" i="1"/>
  <c r="Q40" i="1"/>
  <c r="Q39" i="1"/>
  <c r="Q38" i="1"/>
  <c r="Q37" i="1"/>
  <c r="Q36" i="1"/>
  <c r="Q35" i="1"/>
  <c r="Q34" i="1"/>
  <c r="Q33" i="1"/>
  <c r="Q32" i="1"/>
  <c r="Q30" i="1"/>
  <c r="Q29" i="1"/>
  <c r="Q28" i="1"/>
  <c r="Q27" i="1"/>
  <c r="Q26" i="1"/>
  <c r="Q25" i="1"/>
  <c r="Q7" i="1"/>
  <c r="Q8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58" i="1" l="1"/>
  <c r="Q64" i="1"/>
  <c r="Q53" i="1"/>
  <c r="Q41" i="1"/>
  <c r="Q49" i="1"/>
  <c r="Q65" i="1" l="1"/>
  <c r="Q54" i="1"/>
  <c r="Q66" i="1" l="1"/>
  <c r="M63" i="1"/>
  <c r="L63" i="1"/>
  <c r="G63" i="1"/>
  <c r="M62" i="1"/>
  <c r="L62" i="1"/>
  <c r="G62" i="1"/>
  <c r="M61" i="1"/>
  <c r="L61" i="1"/>
  <c r="G61" i="1"/>
  <c r="M60" i="1"/>
  <c r="L60" i="1"/>
  <c r="G60" i="1"/>
  <c r="M59" i="1"/>
  <c r="L59" i="1"/>
  <c r="G59" i="1"/>
  <c r="M57" i="1"/>
  <c r="L57" i="1"/>
  <c r="G57" i="1"/>
  <c r="M56" i="1"/>
  <c r="L56" i="1"/>
  <c r="G56" i="1"/>
  <c r="M55" i="1"/>
  <c r="L55" i="1"/>
  <c r="G55" i="1"/>
  <c r="M52" i="1"/>
  <c r="L52" i="1"/>
  <c r="G52" i="1"/>
  <c r="M51" i="1"/>
  <c r="L51" i="1"/>
  <c r="G51" i="1"/>
  <c r="M50" i="1"/>
  <c r="L50" i="1"/>
  <c r="G50" i="1"/>
  <c r="M48" i="1"/>
  <c r="L48" i="1"/>
  <c r="G48" i="1"/>
  <c r="M47" i="1"/>
  <c r="L47" i="1"/>
  <c r="G47" i="1"/>
  <c r="M46" i="1"/>
  <c r="L46" i="1"/>
  <c r="G46" i="1"/>
  <c r="M45" i="1"/>
  <c r="L45" i="1"/>
  <c r="G45" i="1"/>
  <c r="M44" i="1"/>
  <c r="L44" i="1"/>
  <c r="G44" i="1"/>
  <c r="M43" i="1"/>
  <c r="L43" i="1"/>
  <c r="M40" i="1"/>
  <c r="L40" i="1"/>
  <c r="G40" i="1"/>
  <c r="M39" i="1"/>
  <c r="L39" i="1"/>
  <c r="G39" i="1"/>
  <c r="M38" i="1"/>
  <c r="L38" i="1"/>
  <c r="G38" i="1"/>
  <c r="M37" i="1"/>
  <c r="L37" i="1"/>
  <c r="G37" i="1"/>
  <c r="M36" i="1"/>
  <c r="L36" i="1"/>
  <c r="G36" i="1"/>
  <c r="M35" i="1"/>
  <c r="L35" i="1"/>
  <c r="G35" i="1"/>
  <c r="M34" i="1"/>
  <c r="L34" i="1"/>
  <c r="G34" i="1"/>
  <c r="M33" i="1"/>
  <c r="L33" i="1"/>
  <c r="G33" i="1"/>
  <c r="M32" i="1"/>
  <c r="L32" i="1"/>
  <c r="G32" i="1"/>
  <c r="M30" i="1"/>
  <c r="L30" i="1"/>
  <c r="G30" i="1"/>
  <c r="M29" i="1"/>
  <c r="L29" i="1"/>
  <c r="G29" i="1"/>
  <c r="M28" i="1"/>
  <c r="L28" i="1"/>
  <c r="G28" i="1"/>
  <c r="M27" i="1"/>
  <c r="L27" i="1"/>
  <c r="G27" i="1"/>
  <c r="M26" i="1"/>
  <c r="L26" i="1"/>
  <c r="G26" i="1"/>
  <c r="M25" i="1"/>
  <c r="L25" i="1"/>
  <c r="M23" i="1"/>
  <c r="L23" i="1"/>
  <c r="G23" i="1"/>
  <c r="M22" i="1"/>
  <c r="L22" i="1"/>
  <c r="G22" i="1"/>
  <c r="M21" i="1"/>
  <c r="L21" i="1"/>
  <c r="G21" i="1"/>
  <c r="M20" i="1"/>
  <c r="L20" i="1"/>
  <c r="G20" i="1"/>
  <c r="M19" i="1"/>
  <c r="L19" i="1"/>
  <c r="G19" i="1"/>
  <c r="M18" i="1"/>
  <c r="L18" i="1"/>
  <c r="G18" i="1"/>
  <c r="M17" i="1"/>
  <c r="L17" i="1"/>
  <c r="G17" i="1"/>
  <c r="M16" i="1"/>
  <c r="L16" i="1"/>
  <c r="G16" i="1"/>
  <c r="M15" i="1"/>
  <c r="L15" i="1"/>
  <c r="G15" i="1"/>
  <c r="M14" i="1"/>
  <c r="L14" i="1"/>
  <c r="G14" i="1"/>
  <c r="M13" i="1"/>
  <c r="L13" i="1"/>
  <c r="G13" i="1"/>
  <c r="M12" i="1"/>
  <c r="L12" i="1"/>
  <c r="G12" i="1"/>
  <c r="M10" i="1"/>
  <c r="L10" i="1"/>
  <c r="G10" i="1"/>
  <c r="M8" i="1"/>
  <c r="L8" i="1"/>
  <c r="G8" i="1"/>
  <c r="M7" i="1"/>
  <c r="L7" i="1"/>
  <c r="G7" i="1"/>
  <c r="G58" i="1" l="1"/>
  <c r="G49" i="1"/>
  <c r="E65" i="1"/>
  <c r="N22" i="1"/>
  <c r="N21" i="1"/>
  <c r="N29" i="1"/>
  <c r="N30" i="1"/>
  <c r="N34" i="1"/>
  <c r="N36" i="1"/>
  <c r="N38" i="1"/>
  <c r="N39" i="1"/>
  <c r="N40" i="1"/>
  <c r="N32" i="1"/>
  <c r="N43" i="1"/>
  <c r="N44" i="1"/>
  <c r="N48" i="1"/>
  <c r="N46" i="1"/>
  <c r="N7" i="1"/>
  <c r="N17" i="1"/>
  <c r="N23" i="1"/>
  <c r="N10" i="1"/>
  <c r="N15" i="1"/>
  <c r="N27" i="1"/>
  <c r="N13" i="1"/>
  <c r="N19" i="1"/>
  <c r="N26" i="1"/>
  <c r="N8" i="1"/>
  <c r="N14" i="1"/>
  <c r="N18" i="1"/>
  <c r="N25" i="1"/>
  <c r="N35" i="1"/>
  <c r="L58" i="1"/>
  <c r="N62" i="1"/>
  <c r="N61" i="1"/>
  <c r="L53" i="1"/>
  <c r="L49" i="1"/>
  <c r="M58" i="1"/>
  <c r="L41" i="1"/>
  <c r="M41" i="1"/>
  <c r="L24" i="1"/>
  <c r="M49" i="1"/>
  <c r="M53" i="1"/>
  <c r="M24" i="1"/>
  <c r="L64" i="1"/>
  <c r="M64" i="1"/>
  <c r="G24" i="1"/>
  <c r="G53" i="1"/>
  <c r="F65" i="1"/>
  <c r="G64" i="1"/>
  <c r="G41" i="1"/>
  <c r="N47" i="1"/>
  <c r="N51" i="1"/>
  <c r="N55" i="1"/>
  <c r="N59" i="1"/>
  <c r="N63" i="1"/>
  <c r="G25" i="1"/>
  <c r="N52" i="1"/>
  <c r="N56" i="1"/>
  <c r="N60" i="1"/>
  <c r="G43" i="1"/>
  <c r="N12" i="1"/>
  <c r="N16" i="1"/>
  <c r="N20" i="1"/>
  <c r="N28" i="1"/>
  <c r="N33" i="1"/>
  <c r="N37" i="1"/>
  <c r="N45" i="1"/>
  <c r="N57" i="1"/>
  <c r="N50" i="1"/>
  <c r="M65" i="1" l="1"/>
  <c r="G54" i="1"/>
  <c r="E66" i="1"/>
  <c r="E67" i="1" s="1"/>
  <c r="G42" i="1"/>
  <c r="N49" i="1"/>
  <c r="N53" i="1"/>
  <c r="L65" i="1"/>
  <c r="L54" i="1"/>
  <c r="L42" i="1"/>
  <c r="M54" i="1"/>
  <c r="M42" i="1"/>
  <c r="O21" i="1"/>
  <c r="S21" i="1"/>
  <c r="O7" i="1"/>
  <c r="S7" i="1"/>
  <c r="O13" i="1"/>
  <c r="S13" i="1"/>
  <c r="S12" i="1"/>
  <c r="O12" i="1"/>
  <c r="S23" i="1"/>
  <c r="O23" i="1"/>
  <c r="S20" i="1"/>
  <c r="O20" i="1"/>
  <c r="S39" i="1"/>
  <c r="O39" i="1"/>
  <c r="S22" i="1"/>
  <c r="O22" i="1"/>
  <c r="O29" i="1"/>
  <c r="S29" i="1"/>
  <c r="O4" i="1"/>
  <c r="S4" i="1"/>
  <c r="N24" i="1"/>
  <c r="S30" i="1"/>
  <c r="O30" i="1"/>
  <c r="O34" i="1"/>
  <c r="S34" i="1"/>
  <c r="S35" i="1"/>
  <c r="O35" i="1"/>
  <c r="S48" i="1"/>
  <c r="O48" i="1"/>
  <c r="S14" i="1"/>
  <c r="O14" i="1"/>
  <c r="O25" i="1"/>
  <c r="S25" i="1"/>
  <c r="O26" i="1"/>
  <c r="S26" i="1"/>
  <c r="S36" i="1"/>
  <c r="O36" i="1"/>
  <c r="S18" i="1"/>
  <c r="O18" i="1"/>
  <c r="S15" i="1"/>
  <c r="O15" i="1"/>
  <c r="O17" i="1"/>
  <c r="S17" i="1"/>
  <c r="S19" i="1"/>
  <c r="O19" i="1"/>
  <c r="S27" i="1"/>
  <c r="O27" i="1"/>
  <c r="S10" i="1"/>
  <c r="O10" i="1"/>
  <c r="N41" i="1"/>
  <c r="S8" i="1"/>
  <c r="O8" i="1"/>
  <c r="S16" i="1"/>
  <c r="O16" i="1"/>
  <c r="S28" i="1"/>
  <c r="O28" i="1"/>
  <c r="S45" i="1"/>
  <c r="O45" i="1"/>
  <c r="S60" i="1"/>
  <c r="O60" i="1"/>
  <c r="O62" i="1"/>
  <c r="S62" i="1"/>
  <c r="S32" i="1"/>
  <c r="O32" i="1"/>
  <c r="S63" i="1"/>
  <c r="O63" i="1"/>
  <c r="O38" i="1"/>
  <c r="S38" i="1"/>
  <c r="S33" i="1"/>
  <c r="O33" i="1"/>
  <c r="S59" i="1"/>
  <c r="O59" i="1"/>
  <c r="N64" i="1"/>
  <c r="S43" i="1"/>
  <c r="O43" i="1"/>
  <c r="S37" i="1"/>
  <c r="O37" i="1"/>
  <c r="O46" i="1"/>
  <c r="S46" i="1"/>
  <c r="S55" i="1"/>
  <c r="O55" i="1"/>
  <c r="N58" i="1"/>
  <c r="S56" i="1"/>
  <c r="O56" i="1"/>
  <c r="S51" i="1"/>
  <c r="O51" i="1"/>
  <c r="G65" i="1"/>
  <c r="F66" i="1"/>
  <c r="S52" i="1"/>
  <c r="O52" i="1"/>
  <c r="S47" i="1"/>
  <c r="O47" i="1"/>
  <c r="S57" i="1"/>
  <c r="O57" i="1"/>
  <c r="O50" i="1"/>
  <c r="S50" i="1"/>
  <c r="S61" i="1"/>
  <c r="O61" i="1"/>
  <c r="S40" i="1"/>
  <c r="O40" i="1"/>
  <c r="S44" i="1"/>
  <c r="O44" i="1"/>
  <c r="S3" i="2" l="1"/>
  <c r="L1" i="6"/>
  <c r="Y3" i="2"/>
  <c r="M66" i="1"/>
  <c r="M67" i="1" s="1"/>
  <c r="N42" i="1"/>
  <c r="L66" i="1"/>
  <c r="L67" i="1" s="1"/>
  <c r="N54" i="1"/>
  <c r="S58" i="1"/>
  <c r="P46" i="1"/>
  <c r="T46" i="1"/>
  <c r="R46" i="1"/>
  <c r="S64" i="1"/>
  <c r="P38" i="1"/>
  <c r="T38" i="1"/>
  <c r="R38" i="1"/>
  <c r="P22" i="1"/>
  <c r="T22" i="1"/>
  <c r="R22" i="1"/>
  <c r="T44" i="1"/>
  <c r="R44" i="1"/>
  <c r="P44" i="1"/>
  <c r="P51" i="1"/>
  <c r="T51" i="1"/>
  <c r="R51" i="1"/>
  <c r="O58" i="1"/>
  <c r="T55" i="1"/>
  <c r="R55" i="1"/>
  <c r="P55" i="1"/>
  <c r="N65" i="1"/>
  <c r="T40" i="1"/>
  <c r="R40" i="1"/>
  <c r="P40" i="1"/>
  <c r="T32" i="1"/>
  <c r="R32" i="1"/>
  <c r="P32" i="1"/>
  <c r="P62" i="1"/>
  <c r="T62" i="1"/>
  <c r="R62" i="1"/>
  <c r="T39" i="1"/>
  <c r="P39" i="1"/>
  <c r="R39" i="1"/>
  <c r="T57" i="1"/>
  <c r="R57" i="1"/>
  <c r="P57" i="1"/>
  <c r="F67" i="1"/>
  <c r="G67" i="1" s="1"/>
  <c r="G66" i="1"/>
  <c r="T56" i="1"/>
  <c r="R56" i="1"/>
  <c r="P56" i="1"/>
  <c r="O49" i="1"/>
  <c r="T43" i="1"/>
  <c r="R43" i="1"/>
  <c r="P43" i="1"/>
  <c r="P21" i="1"/>
  <c r="T21" i="1"/>
  <c r="R21" i="1"/>
  <c r="S49" i="1"/>
  <c r="T27" i="1"/>
  <c r="R27" i="1"/>
  <c r="P27" i="1"/>
  <c r="T18" i="1"/>
  <c r="R18" i="1"/>
  <c r="P18" i="1"/>
  <c r="T35" i="1"/>
  <c r="R35" i="1"/>
  <c r="P35" i="1"/>
  <c r="R30" i="1"/>
  <c r="T30" i="1"/>
  <c r="P30" i="1"/>
  <c r="S24" i="1"/>
  <c r="T37" i="1"/>
  <c r="R37" i="1"/>
  <c r="P37" i="1"/>
  <c r="T26" i="1"/>
  <c r="R26" i="1"/>
  <c r="P26" i="1"/>
  <c r="T4" i="1"/>
  <c r="P4" i="1"/>
  <c r="O24" i="1"/>
  <c r="T10" i="1"/>
  <c r="R10" i="1"/>
  <c r="P10" i="1"/>
  <c r="T19" i="1"/>
  <c r="R19" i="1"/>
  <c r="P19" i="1"/>
  <c r="T15" i="1"/>
  <c r="R15" i="1"/>
  <c r="P15" i="1"/>
  <c r="T36" i="1"/>
  <c r="R36" i="1"/>
  <c r="P36" i="1"/>
  <c r="T23" i="1"/>
  <c r="R23" i="1"/>
  <c r="P23" i="1"/>
  <c r="T47" i="1"/>
  <c r="R47" i="1"/>
  <c r="P47" i="1"/>
  <c r="T28" i="1"/>
  <c r="R28" i="1"/>
  <c r="P28" i="1"/>
  <c r="R8" i="1"/>
  <c r="T8" i="1"/>
  <c r="P8" i="1"/>
  <c r="P13" i="1"/>
  <c r="T13" i="1"/>
  <c r="R13" i="1"/>
  <c r="T63" i="1"/>
  <c r="P63" i="1"/>
  <c r="R63" i="1"/>
  <c r="P14" i="1"/>
  <c r="T14" i="1"/>
  <c r="R14" i="1"/>
  <c r="T20" i="1"/>
  <c r="R20" i="1"/>
  <c r="P20" i="1"/>
  <c r="T12" i="1"/>
  <c r="R12" i="1"/>
  <c r="P12" i="1"/>
  <c r="P17" i="1"/>
  <c r="T17" i="1"/>
  <c r="R17" i="1"/>
  <c r="S53" i="1"/>
  <c r="T52" i="1"/>
  <c r="R52" i="1"/>
  <c r="P52" i="1"/>
  <c r="T33" i="1"/>
  <c r="R33" i="1"/>
  <c r="P33" i="1"/>
  <c r="T45" i="1"/>
  <c r="R45" i="1"/>
  <c r="P45" i="1"/>
  <c r="T16" i="1"/>
  <c r="R16" i="1"/>
  <c r="P16" i="1"/>
  <c r="P50" i="1"/>
  <c r="O53" i="1"/>
  <c r="T50" i="1"/>
  <c r="R50" i="1"/>
  <c r="S41" i="1"/>
  <c r="T48" i="1"/>
  <c r="R48" i="1"/>
  <c r="P48" i="1"/>
  <c r="T61" i="1"/>
  <c r="R61" i="1"/>
  <c r="P61" i="1"/>
  <c r="T59" i="1"/>
  <c r="O64" i="1"/>
  <c r="R59" i="1"/>
  <c r="P59" i="1"/>
  <c r="T60" i="1"/>
  <c r="R60" i="1"/>
  <c r="P60" i="1"/>
  <c r="P25" i="1"/>
  <c r="O41" i="1"/>
  <c r="T25" i="1"/>
  <c r="R25" i="1"/>
  <c r="P34" i="1"/>
  <c r="T34" i="1"/>
  <c r="R34" i="1"/>
  <c r="P29" i="1"/>
  <c r="T29" i="1"/>
  <c r="R29" i="1"/>
  <c r="P7" i="1"/>
  <c r="T7" i="1"/>
  <c r="R7" i="1"/>
  <c r="J6" i="1" l="1"/>
  <c r="K6" i="1" s="1"/>
  <c r="H11" i="1"/>
  <c r="I11" i="1" s="1"/>
  <c r="H5" i="1"/>
  <c r="I5" i="1" s="1"/>
  <c r="H31" i="1"/>
  <c r="I31" i="1" s="1"/>
  <c r="H9" i="1"/>
  <c r="I9" i="1" s="1"/>
  <c r="H6" i="1"/>
  <c r="I6" i="1" s="1"/>
  <c r="J5" i="1"/>
  <c r="K5" i="1" s="1"/>
  <c r="J31" i="1"/>
  <c r="K31" i="1" s="1"/>
  <c r="J11" i="1"/>
  <c r="K11" i="1" s="1"/>
  <c r="J9" i="1"/>
  <c r="K9" i="1" s="1"/>
  <c r="H4" i="1"/>
  <c r="I4" i="1" s="1"/>
  <c r="N66" i="1"/>
  <c r="N67" i="1" s="1"/>
  <c r="S42" i="1"/>
  <c r="S54" i="1"/>
  <c r="S65" i="1"/>
  <c r="H7" i="1"/>
  <c r="I7" i="1" s="1"/>
  <c r="H50" i="1"/>
  <c r="I50" i="1" s="1"/>
  <c r="H33" i="1"/>
  <c r="I33" i="1" s="1"/>
  <c r="H48" i="1"/>
  <c r="I48" i="1" s="1"/>
  <c r="H10" i="1"/>
  <c r="I10" i="1" s="1"/>
  <c r="H38" i="1"/>
  <c r="I38" i="1" s="1"/>
  <c r="H44" i="1"/>
  <c r="I44" i="1" s="1"/>
  <c r="H12" i="1"/>
  <c r="I12" i="1" s="1"/>
  <c r="H13" i="1"/>
  <c r="I13" i="1" s="1"/>
  <c r="H34" i="1"/>
  <c r="I34" i="1" s="1"/>
  <c r="H46" i="1"/>
  <c r="I46" i="1" s="1"/>
  <c r="H36" i="1"/>
  <c r="I36" i="1" s="1"/>
  <c r="H32" i="1"/>
  <c r="I32" i="1" s="1"/>
  <c r="H60" i="1"/>
  <c r="I60" i="1" s="1"/>
  <c r="H56" i="1"/>
  <c r="I56" i="1" s="1"/>
  <c r="H52" i="1"/>
  <c r="I52" i="1" s="1"/>
  <c r="H63" i="1"/>
  <c r="I63" i="1" s="1"/>
  <c r="H59" i="1"/>
  <c r="H55" i="1"/>
  <c r="H51" i="1"/>
  <c r="I51" i="1" s="1"/>
  <c r="H47" i="1"/>
  <c r="I47" i="1" s="1"/>
  <c r="H43" i="1"/>
  <c r="H39" i="1"/>
  <c r="I39" i="1" s="1"/>
  <c r="H35" i="1"/>
  <c r="I35" i="1" s="1"/>
  <c r="H30" i="1"/>
  <c r="I30" i="1" s="1"/>
  <c r="H26" i="1"/>
  <c r="I26" i="1" s="1"/>
  <c r="H22" i="1"/>
  <c r="I22" i="1" s="1"/>
  <c r="H18" i="1"/>
  <c r="I18" i="1" s="1"/>
  <c r="H14" i="1"/>
  <c r="I14" i="1" s="1"/>
  <c r="H8" i="1"/>
  <c r="I8" i="1" s="1"/>
  <c r="H62" i="1"/>
  <c r="I62" i="1" s="1"/>
  <c r="H61" i="1"/>
  <c r="I61" i="1" s="1"/>
  <c r="H57" i="1"/>
  <c r="I57" i="1" s="1"/>
  <c r="H45" i="1"/>
  <c r="I45" i="1" s="1"/>
  <c r="H17" i="1"/>
  <c r="I17" i="1" s="1"/>
  <c r="H20" i="1"/>
  <c r="I20" i="1" s="1"/>
  <c r="H19" i="1"/>
  <c r="I19" i="1" s="1"/>
  <c r="H16" i="1"/>
  <c r="I16" i="1" s="1"/>
  <c r="H25" i="1"/>
  <c r="H21" i="1"/>
  <c r="I21" i="1" s="1"/>
  <c r="H29" i="1"/>
  <c r="I29" i="1" s="1"/>
  <c r="H15" i="1"/>
  <c r="I15" i="1" s="1"/>
  <c r="T53" i="1"/>
  <c r="O54" i="1"/>
  <c r="R53" i="1"/>
  <c r="P53" i="1"/>
  <c r="H28" i="1"/>
  <c r="I28" i="1" s="1"/>
  <c r="H27" i="1"/>
  <c r="I27" i="1" s="1"/>
  <c r="H40" i="1"/>
  <c r="I40" i="1" s="1"/>
  <c r="H23" i="1"/>
  <c r="I23" i="1" s="1"/>
  <c r="T24" i="1"/>
  <c r="P24" i="1"/>
  <c r="T49" i="1"/>
  <c r="R49" i="1"/>
  <c r="P49" i="1"/>
  <c r="P58" i="1"/>
  <c r="T58" i="1"/>
  <c r="R58" i="1"/>
  <c r="H37" i="1"/>
  <c r="I37" i="1" s="1"/>
  <c r="T41" i="1"/>
  <c r="O42" i="1"/>
  <c r="R41" i="1"/>
  <c r="P41" i="1"/>
  <c r="T64" i="1"/>
  <c r="O65" i="1"/>
  <c r="R64" i="1"/>
  <c r="P64" i="1"/>
  <c r="S66" i="1" l="1"/>
  <c r="S67" i="1" s="1"/>
  <c r="P54" i="1"/>
  <c r="T54" i="1"/>
  <c r="R54" i="1"/>
  <c r="H64" i="1"/>
  <c r="I59" i="1"/>
  <c r="T65" i="1"/>
  <c r="O66" i="1"/>
  <c r="R65" i="1"/>
  <c r="P65" i="1"/>
  <c r="I25" i="1"/>
  <c r="H41" i="1"/>
  <c r="H24" i="1"/>
  <c r="I24" i="1" s="1"/>
  <c r="H53" i="1"/>
  <c r="I43" i="1"/>
  <c r="H49" i="1"/>
  <c r="I49" i="1" s="1"/>
  <c r="P42" i="1"/>
  <c r="T42" i="1"/>
  <c r="I55" i="1"/>
  <c r="H58" i="1"/>
  <c r="I58" i="1" s="1"/>
  <c r="J48" i="1" l="1"/>
  <c r="K48" i="1" s="1"/>
  <c r="J23" i="1"/>
  <c r="K23" i="1" s="1"/>
  <c r="J21" i="1"/>
  <c r="K21" i="1" s="1"/>
  <c r="J34" i="1"/>
  <c r="K34" i="1" s="1"/>
  <c r="J43" i="1"/>
  <c r="K43" i="1" s="1"/>
  <c r="J57" i="1"/>
  <c r="K57" i="1" s="1"/>
  <c r="J26" i="1"/>
  <c r="K26" i="1" s="1"/>
  <c r="J33" i="1"/>
  <c r="K33" i="1" s="1"/>
  <c r="J63" i="1"/>
  <c r="K63" i="1" s="1"/>
  <c r="J25" i="1"/>
  <c r="J7" i="1"/>
  <c r="K7" i="1" s="1"/>
  <c r="J28" i="1"/>
  <c r="K28" i="1" s="1"/>
  <c r="J16" i="1"/>
  <c r="K16" i="1" s="1"/>
  <c r="J61" i="1"/>
  <c r="K61" i="1" s="1"/>
  <c r="J36" i="1"/>
  <c r="K36" i="1" s="1"/>
  <c r="J10" i="1"/>
  <c r="K10" i="1" s="1"/>
  <c r="J30" i="1"/>
  <c r="K30" i="1" s="1"/>
  <c r="J60" i="1"/>
  <c r="K60" i="1" s="1"/>
  <c r="J55" i="1"/>
  <c r="J17" i="1"/>
  <c r="K17" i="1" s="1"/>
  <c r="J14" i="1"/>
  <c r="K14" i="1" s="1"/>
  <c r="J18" i="1"/>
  <c r="K18" i="1" s="1"/>
  <c r="J37" i="1"/>
  <c r="K37" i="1" s="1"/>
  <c r="J56" i="1"/>
  <c r="K56" i="1" s="1"/>
  <c r="J51" i="1"/>
  <c r="K51" i="1" s="1"/>
  <c r="J62" i="1"/>
  <c r="K62" i="1" s="1"/>
  <c r="J8" i="1"/>
  <c r="K8" i="1" s="1"/>
  <c r="J12" i="1"/>
  <c r="K12" i="1" s="1"/>
  <c r="J45" i="1"/>
  <c r="K45" i="1" s="1"/>
  <c r="J52" i="1"/>
  <c r="K52" i="1" s="1"/>
  <c r="J47" i="1"/>
  <c r="K47" i="1" s="1"/>
  <c r="J50" i="1"/>
  <c r="J35" i="1"/>
  <c r="K35" i="1" s="1"/>
  <c r="J39" i="1"/>
  <c r="K39" i="1" s="1"/>
  <c r="J15" i="1"/>
  <c r="K15" i="1" s="1"/>
  <c r="J19" i="1"/>
  <c r="K19" i="1" s="1"/>
  <c r="J27" i="1"/>
  <c r="K27" i="1" s="1"/>
  <c r="J22" i="1"/>
  <c r="K22" i="1" s="1"/>
  <c r="J44" i="1"/>
  <c r="J46" i="1"/>
  <c r="K46" i="1" s="1"/>
  <c r="J29" i="1"/>
  <c r="K29" i="1" s="1"/>
  <c r="J20" i="1"/>
  <c r="K20" i="1" s="1"/>
  <c r="J40" i="1"/>
  <c r="K40" i="1" s="1"/>
  <c r="J38" i="1"/>
  <c r="K38" i="1" s="1"/>
  <c r="J13" i="1"/>
  <c r="K13" i="1" s="1"/>
  <c r="J32" i="1"/>
  <c r="K32" i="1" s="1"/>
  <c r="J59" i="1"/>
  <c r="J4" i="1"/>
  <c r="H54" i="1"/>
  <c r="I54" i="1" s="1"/>
  <c r="I53" i="1"/>
  <c r="H42" i="1"/>
  <c r="I42" i="1" s="1"/>
  <c r="I41" i="1"/>
  <c r="I64" i="1"/>
  <c r="H65" i="1"/>
  <c r="P66" i="1"/>
  <c r="T66" i="1"/>
  <c r="O67" i="1"/>
  <c r="R66" i="1"/>
  <c r="K59" i="1" l="1"/>
  <c r="J64" i="1"/>
  <c r="K44" i="1"/>
  <c r="J49" i="1"/>
  <c r="K49" i="1" s="1"/>
  <c r="K55" i="1"/>
  <c r="J58" i="1"/>
  <c r="K58" i="1" s="1"/>
  <c r="K25" i="1"/>
  <c r="J41" i="1"/>
  <c r="K41" i="1" s="1"/>
  <c r="K50" i="1"/>
  <c r="J53" i="1"/>
  <c r="K4" i="1"/>
  <c r="J24" i="1"/>
  <c r="Q4" i="1"/>
  <c r="H66" i="1"/>
  <c r="I65" i="1"/>
  <c r="T67" i="1"/>
  <c r="P67" i="1"/>
  <c r="J65" i="1" l="1"/>
  <c r="K64" i="1"/>
  <c r="J54" i="1"/>
  <c r="K54" i="1" s="1"/>
  <c r="K53" i="1"/>
  <c r="Q24" i="1"/>
  <c r="R4" i="1"/>
  <c r="K24" i="1"/>
  <c r="J42" i="1"/>
  <c r="K42" i="1" s="1"/>
  <c r="H67" i="1"/>
  <c r="I67" i="1" s="1"/>
  <c r="I66" i="1"/>
  <c r="K65" i="1" l="1"/>
  <c r="J66" i="1"/>
  <c r="Q42" i="1"/>
  <c r="R24" i="1"/>
  <c r="J67" i="1" l="1"/>
  <c r="K67" i="1" s="1"/>
  <c r="K66" i="1"/>
  <c r="Q67" i="1"/>
  <c r="R67" i="1" s="1"/>
  <c r="R42" i="1"/>
  <c r="M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4BFE7-9B10-47C0-A94F-4A3F0D88CB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E1B93B-543D-4280-9881-054A03C71076}" name="WorksheetConnection_DLRWISE (3)!$A$2:$E$1730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LRWISE3A2E17301"/>
        </x15:connection>
      </ext>
    </extLst>
  </connection>
</connections>
</file>

<file path=xl/sharedStrings.xml><?xml version="1.0" encoding="utf-8"?>
<sst xmlns="http://schemas.openxmlformats.org/spreadsheetml/2006/main" count="50601" uniqueCount="4957">
  <si>
    <t>&gt;=50% mark red</t>
  </si>
  <si>
    <t>AREA</t>
  </si>
  <si>
    <t>ASM</t>
  </si>
  <si>
    <t>RSM</t>
  </si>
  <si>
    <t>TOTAL SALE</t>
  </si>
  <si>
    <t>PREMIUM SALE</t>
  </si>
  <si>
    <t>PREMIUM %</t>
  </si>
  <si>
    <t>TOTAL DEALER (NOS)</t>
  </si>
  <si>
    <t>EXCLUSIVE DEALERS
(NOS)</t>
  </si>
  <si>
    <t>ZERO LIFTERS (NOS)</t>
  </si>
  <si>
    <t>% of ZERO LIFTERS</t>
  </si>
  <si>
    <t>ZERO LIFTERS Increase/ Decrease (NOS)</t>
  </si>
  <si>
    <t>NAGAON</t>
  </si>
  <si>
    <t>SANJEEV BARMAN</t>
  </si>
  <si>
    <t>VIKASH KUMAR</t>
  </si>
  <si>
    <t>N C HILLS</t>
  </si>
  <si>
    <t>TEZPUR</t>
  </si>
  <si>
    <t>PRAKASH GHIMRE</t>
  </si>
  <si>
    <t>LAKHIMPUR</t>
  </si>
  <si>
    <t>AP- BANDERDEWA</t>
  </si>
  <si>
    <t>SATYAJIT SAHA</t>
  </si>
  <si>
    <t>AP- LEKHABALI</t>
  </si>
  <si>
    <t>JORHAT</t>
  </si>
  <si>
    <t>-</t>
  </si>
  <si>
    <t>VACANT</t>
  </si>
  <si>
    <t>GOLAGHAT</t>
  </si>
  <si>
    <t>SIBSAGAR</t>
  </si>
  <si>
    <t>DIBRUGARH</t>
  </si>
  <si>
    <t>MANOJ CHETRY</t>
  </si>
  <si>
    <t>AP- TINSUKIA SIDE</t>
  </si>
  <si>
    <t>RAJU UDADHYAYA</t>
  </si>
  <si>
    <t>TINSUKIA</t>
  </si>
  <si>
    <t>SHILLONG</t>
  </si>
  <si>
    <t>JAINTIA HILLS</t>
  </si>
  <si>
    <t>MANIPUR</t>
  </si>
  <si>
    <t>NARAYAN SHARMA</t>
  </si>
  <si>
    <t>BASUDEV ROY</t>
  </si>
  <si>
    <t>NAGALAND</t>
  </si>
  <si>
    <t>ROBIN LIMBU</t>
  </si>
  <si>
    <t>NE 1 TOTAL</t>
  </si>
  <si>
    <t>GUWAHATI RURAL</t>
  </si>
  <si>
    <t>SUBHASH ARJEL</t>
  </si>
  <si>
    <t>SAURABH KUMAR</t>
  </si>
  <si>
    <t>DARANG</t>
  </si>
  <si>
    <t>GUWAHATI URBAN</t>
  </si>
  <si>
    <t>MORIGAON</t>
  </si>
  <si>
    <t>Lower Assam- 1 (Bongaigaon)</t>
  </si>
  <si>
    <t>ANIMESH NATH</t>
  </si>
  <si>
    <t>Lower Assam- 2 (Barpeta)</t>
  </si>
  <si>
    <t>BIKASH KALITA</t>
  </si>
  <si>
    <t>TURA HILLS</t>
  </si>
  <si>
    <t>SAFIOR RAHMAN</t>
  </si>
  <si>
    <t>TURA PLAIN</t>
  </si>
  <si>
    <t>AGARTALA</t>
  </si>
  <si>
    <t>BIKRAM HALDER</t>
  </si>
  <si>
    <t>GHALIB AYUBI</t>
  </si>
  <si>
    <t>UDAIPUR</t>
  </si>
  <si>
    <t>DHARMANAGAR</t>
  </si>
  <si>
    <t>MIZORAM</t>
  </si>
  <si>
    <t>SAGAR DEY</t>
  </si>
  <si>
    <t>CACHAR</t>
  </si>
  <si>
    <t>NIHARENDU BANIK</t>
  </si>
  <si>
    <t>HAILAKANDI</t>
  </si>
  <si>
    <t>KARIMGANJ</t>
  </si>
  <si>
    <t>AJIT KURMI</t>
  </si>
  <si>
    <t>NE 2 TOTAL</t>
  </si>
  <si>
    <t>NE TOTAL</t>
  </si>
  <si>
    <t>COOCH BEHAR</t>
  </si>
  <si>
    <t>RITICK CHATTERJEE</t>
  </si>
  <si>
    <t>ALIPURDUAR</t>
  </si>
  <si>
    <t>ABHIJIT DAM</t>
  </si>
  <si>
    <t>JALPAIGURI</t>
  </si>
  <si>
    <t>SHYAMAL CHAKRABORTY</t>
  </si>
  <si>
    <t>DARJEELING HILLS</t>
  </si>
  <si>
    <t>ARINDAM SAMADAR</t>
  </si>
  <si>
    <t>DARJEELING PLAINS</t>
  </si>
  <si>
    <t>SIKKIM</t>
  </si>
  <si>
    <t>DEBABRATA GHOSH</t>
  </si>
  <si>
    <t>NB 1 TOTAL</t>
  </si>
  <si>
    <t/>
  </si>
  <si>
    <t>UTTAR DINAJPUR</t>
  </si>
  <si>
    <t>PRAKRITISH SIKDER</t>
  </si>
  <si>
    <t>DAKSHIN DINAJPUR</t>
  </si>
  <si>
    <t>AMRITO NEOGE</t>
  </si>
  <si>
    <t>MALDA</t>
  </si>
  <si>
    <t>NB 2 TOTAL</t>
  </si>
  <si>
    <t>WB TOTAL</t>
  </si>
  <si>
    <t>KISHANGANJ</t>
  </si>
  <si>
    <t>SHASHI MISHRA</t>
  </si>
  <si>
    <t>SUBHANKAR BASH</t>
  </si>
  <si>
    <t>KATIHAR</t>
  </si>
  <si>
    <t>DEEPAK KUMAR</t>
  </si>
  <si>
    <t>PURNIA</t>
  </si>
  <si>
    <t>BH 1 TOTAL</t>
  </si>
  <si>
    <t>SAHARSA</t>
  </si>
  <si>
    <t>AMRIT AKASH</t>
  </si>
  <si>
    <t>SUPAUL &amp; MADHEPURA</t>
  </si>
  <si>
    <t>BHAGALPUR</t>
  </si>
  <si>
    <t>CHANDESHWAR TIWARI</t>
  </si>
  <si>
    <t>BEGUSARAI</t>
  </si>
  <si>
    <t>BISHAL ARUN</t>
  </si>
  <si>
    <t>MUZAFFARPUR</t>
  </si>
  <si>
    <t>SANJAY DUTTA</t>
  </si>
  <si>
    <t>BH 2 TOTAL</t>
  </si>
  <si>
    <t>BH TOTAL</t>
  </si>
  <si>
    <t>ROE TOTAL</t>
  </si>
  <si>
    <t>GRAND TOTAL</t>
  </si>
  <si>
    <t>REGION</t>
  </si>
  <si>
    <t>CODE</t>
  </si>
  <si>
    <t>SAP</t>
  </si>
  <si>
    <t>DEALERS NAME</t>
  </si>
  <si>
    <t>DOA</t>
  </si>
  <si>
    <t>Targeted Dealer</t>
  </si>
  <si>
    <t>EXCLUSIVE DEALER</t>
  </si>
  <si>
    <t>Prorata Tgt</t>
  </si>
  <si>
    <t>Shortfall</t>
  </si>
  <si>
    <t>Prorata Achv %</t>
  </si>
  <si>
    <t>VARIENCE</t>
  </si>
  <si>
    <t>GROWTH %</t>
  </si>
  <si>
    <t>LYSM VARIENCE</t>
  </si>
  <si>
    <t>LYSM GROWTH %</t>
  </si>
  <si>
    <t>NE 1</t>
  </si>
  <si>
    <t>B014</t>
  </si>
  <si>
    <t>BANIK HARDWARE</t>
  </si>
  <si>
    <t>S019</t>
  </si>
  <si>
    <t>SANDHYA HARDWARE STORES</t>
  </si>
  <si>
    <t>S078</t>
  </si>
  <si>
    <t>SREE BHANDER (SP FIRM)</t>
  </si>
  <si>
    <t>S012</t>
  </si>
  <si>
    <t>SAIKIA ENTERPRISE</t>
  </si>
  <si>
    <t>S113</t>
  </si>
  <si>
    <t>S.N.HARDWARE (NAGAON)</t>
  </si>
  <si>
    <t>R096</t>
  </si>
  <si>
    <t>RAFIK HARDWARE</t>
  </si>
  <si>
    <t>M238</t>
  </si>
  <si>
    <t>MAA HARDWARE (NAGAON)</t>
  </si>
  <si>
    <t>A162</t>
  </si>
  <si>
    <t>ALAM AGRO INDUSTRY</t>
  </si>
  <si>
    <t>NEM008</t>
  </si>
  <si>
    <t>MAA MANASA HARDWARE (HOJAI)</t>
  </si>
  <si>
    <t>NEM025</t>
  </si>
  <si>
    <t>MAHABIR HARDWARE (DOOM DOOMIA)</t>
  </si>
  <si>
    <t>NED018</t>
  </si>
  <si>
    <t>DEBRATHA ENTERPRISE</t>
  </si>
  <si>
    <t>NEP021</t>
  </si>
  <si>
    <t>PAWAN HARDWARE STORE (HOJAI)</t>
  </si>
  <si>
    <t>NEA028</t>
  </si>
  <si>
    <t>A. HAQUE HARDWARE</t>
  </si>
  <si>
    <t>NEB018</t>
  </si>
  <si>
    <t>BISWAKARMA HARDWARES (NAGAON)</t>
  </si>
  <si>
    <t>NES132</t>
  </si>
  <si>
    <t>SHARMA HARDWARE (NAGAON)</t>
  </si>
  <si>
    <t>NEM116</t>
  </si>
  <si>
    <t>MD NAJIM UDDIN (KAMPUR)</t>
  </si>
  <si>
    <t>NEH035</t>
  </si>
  <si>
    <t>HARIOM HARDWARE (DHING)</t>
  </si>
  <si>
    <t>NEU018</t>
  </si>
  <si>
    <t>UNITED HARDWARE (MANJA)</t>
  </si>
  <si>
    <t>NES190</t>
  </si>
  <si>
    <t>S K TRADING CO. (LUMDING)</t>
  </si>
  <si>
    <t>NEO009</t>
  </si>
  <si>
    <t>OJA HARDWARE (KOLONGPAR)</t>
  </si>
  <si>
    <t>NEH047</t>
  </si>
  <si>
    <t>HANUMAN BHANDAR (BOKOLIA)</t>
  </si>
  <si>
    <t>NES262</t>
  </si>
  <si>
    <t>SANDHYA HARDWARE (JAMUNAMUKH)</t>
  </si>
  <si>
    <t>NEM194</t>
  </si>
  <si>
    <t>MUSTAKIM HARDWARE</t>
  </si>
  <si>
    <t>NEA209</t>
  </si>
  <si>
    <t>AYUSH HARDWARE</t>
  </si>
  <si>
    <t>NER151</t>
  </si>
  <si>
    <t>RAJIA HARDWARE</t>
  </si>
  <si>
    <t>NEM230</t>
  </si>
  <si>
    <t>MI HARDWARE &amp; CEMENT</t>
  </si>
  <si>
    <t>NEM242</t>
  </si>
  <si>
    <t>MAA TRADERS (BOKAJAN)</t>
  </si>
  <si>
    <t>NES383</t>
  </si>
  <si>
    <t>SHIV SAI SUPPLIER</t>
  </si>
  <si>
    <t>NEB201</t>
  </si>
  <si>
    <t>BALAJI HARDWARE (DIPHU)</t>
  </si>
  <si>
    <t>NEK137</t>
  </si>
  <si>
    <t>KRISHNA KUMAR GHOSH AND SONS</t>
  </si>
  <si>
    <t>NEJ109</t>
  </si>
  <si>
    <t>J. SIDDIKA HARDWARE</t>
  </si>
  <si>
    <t>NES454</t>
  </si>
  <si>
    <t>SHIV SANKAR HARDWARE</t>
  </si>
  <si>
    <t>NEM280</t>
  </si>
  <si>
    <t>MAA BHAWANI HARDWARE (NGN)</t>
  </si>
  <si>
    <t>NES485</t>
  </si>
  <si>
    <t>SAIKIA HARDWARE-NGN</t>
  </si>
  <si>
    <t>NEK151</t>
  </si>
  <si>
    <t>KALPANA HARDWARE-NGN</t>
  </si>
  <si>
    <t>NER221</t>
  </si>
  <si>
    <t>RAKIB HARDWARE</t>
  </si>
  <si>
    <t>NEP214</t>
  </si>
  <si>
    <t>PINKI HARDWARE - NGN</t>
  </si>
  <si>
    <t>NEA343</t>
  </si>
  <si>
    <t>A.K. HARDWARE</t>
  </si>
  <si>
    <t>NER243</t>
  </si>
  <si>
    <t>RAJESH HARDWARE SHOP-HOJAI</t>
  </si>
  <si>
    <t>NER246</t>
  </si>
  <si>
    <t>RUPALI HARDWARE</t>
  </si>
  <si>
    <t>NES584</t>
  </si>
  <si>
    <t>SRI HANUMAN ENTERPRISE</t>
  </si>
  <si>
    <t>NEN191</t>
  </si>
  <si>
    <t>NIDEESHWARAM HARDWARE</t>
  </si>
  <si>
    <t>NEN194</t>
  </si>
  <si>
    <t>N.J. HARDWARE</t>
  </si>
  <si>
    <t>NES600</t>
  </si>
  <si>
    <t>SITI HARDWARE</t>
  </si>
  <si>
    <t>NEP241</t>
  </si>
  <si>
    <t>PREMODA HARDWARE</t>
  </si>
  <si>
    <t>NEM349</t>
  </si>
  <si>
    <t>MOROMI ENTERPRISE</t>
  </si>
  <si>
    <t>NER260</t>
  </si>
  <si>
    <t>RAJIB ENTERPRISE</t>
  </si>
  <si>
    <t>NEB299</t>
  </si>
  <si>
    <t>B.K. HARDWARE STORE</t>
  </si>
  <si>
    <t>NEM353</t>
  </si>
  <si>
    <t>M.H. ENTERPRISE</t>
  </si>
  <si>
    <t>NEB305</t>
  </si>
  <si>
    <t>BABU HARDWARE</t>
  </si>
  <si>
    <t>NEM358</t>
  </si>
  <si>
    <t>MAZUMDER HARDWARE</t>
  </si>
  <si>
    <t>NEA371</t>
  </si>
  <si>
    <t>ASHOK KEJARIWAL</t>
  </si>
  <si>
    <t>NEA376</t>
  </si>
  <si>
    <t>ALIM ENTERPRISE</t>
  </si>
  <si>
    <t>NEM381</t>
  </si>
  <si>
    <t>MAA LAXMI HARDWARE</t>
  </si>
  <si>
    <t>NES664</t>
  </si>
  <si>
    <t>SWASTIK HARDWARE STORE</t>
  </si>
  <si>
    <t>NED225</t>
  </si>
  <si>
    <t>DEV HARDWARES</t>
  </si>
  <si>
    <t>NED226</t>
  </si>
  <si>
    <t>DEVI TRADERS</t>
  </si>
  <si>
    <t>NEP265</t>
  </si>
  <si>
    <t>PRINCE HARDWARE</t>
  </si>
  <si>
    <t>NEJ170</t>
  </si>
  <si>
    <t>J.D. HARDWARE</t>
  </si>
  <si>
    <t>NEC128</t>
  </si>
  <si>
    <t>CHOUDHURY HARDWARE</t>
  </si>
  <si>
    <t>NEB339</t>
  </si>
  <si>
    <t>BORMAN HARDWARES</t>
  </si>
  <si>
    <t>NEM402</t>
  </si>
  <si>
    <t>NEK207</t>
  </si>
  <si>
    <t>K.D. HARDWARE</t>
  </si>
  <si>
    <t>NEH150</t>
  </si>
  <si>
    <t>HILLS HARDWARE &amp; GLASS</t>
  </si>
  <si>
    <t>NEA430</t>
  </si>
  <si>
    <t>ANISUR ZAMAN</t>
  </si>
  <si>
    <t>NEO040</t>
  </si>
  <si>
    <t>OM SHREE VISHNU HARDWARE</t>
  </si>
  <si>
    <t>NEG155</t>
  </si>
  <si>
    <t>G.S. HARDWARE</t>
  </si>
  <si>
    <t>NER310</t>
  </si>
  <si>
    <t>RANJAN GHOSH &amp; ASSOCIATES</t>
  </si>
  <si>
    <t>NEA443</t>
  </si>
  <si>
    <t>ANANYA HARDWARE</t>
  </si>
  <si>
    <t>NEB363</t>
  </si>
  <si>
    <t>BAJRANG HARDWARE</t>
  </si>
  <si>
    <t>NEM428</t>
  </si>
  <si>
    <t>MMR HARDWARE STORE</t>
  </si>
  <si>
    <t>NEN30</t>
  </si>
  <si>
    <t>NEW SUMAN ENTERPRISE</t>
  </si>
  <si>
    <t>NEB365</t>
  </si>
  <si>
    <t>BALAJI HARDWER AND KRISHI BHANDAR</t>
  </si>
  <si>
    <t>NES729</t>
  </si>
  <si>
    <t>SABNUR HARDWARE</t>
  </si>
  <si>
    <t>NEJ189</t>
  </si>
  <si>
    <t>JALAL HARDWARE</t>
  </si>
  <si>
    <t>NEF028</t>
  </si>
  <si>
    <t>FARUQUE HARDWARE</t>
  </si>
  <si>
    <t>NER325</t>
  </si>
  <si>
    <t>R.G. AGARWALLA &amp; SONS</t>
  </si>
  <si>
    <t>NEN34</t>
  </si>
  <si>
    <t>NIKHIL STORE</t>
  </si>
  <si>
    <t>NEO044</t>
  </si>
  <si>
    <t>OM SAI HARDWARE</t>
  </si>
  <si>
    <t>NEM449</t>
  </si>
  <si>
    <t>MAA BELA HARDWARE STORE</t>
  </si>
  <si>
    <t>N C Hills</t>
  </si>
  <si>
    <t>J082</t>
  </si>
  <si>
    <t>JAYRAM BHANDER</t>
  </si>
  <si>
    <t>H068</t>
  </si>
  <si>
    <t>HILLS HARDWARE</t>
  </si>
  <si>
    <t>NEA027</t>
  </si>
  <si>
    <t>ANNAPURNA TRADE SYNDICATE</t>
  </si>
  <si>
    <t>NED036</t>
  </si>
  <si>
    <t>DEY &amp; SONS</t>
  </si>
  <si>
    <t>NER186</t>
  </si>
  <si>
    <t>RENU BEGUM STORE</t>
  </si>
  <si>
    <t>NES422</t>
  </si>
  <si>
    <t>SMTI KISETEULE ZEME</t>
  </si>
  <si>
    <t>NEK142</t>
  </si>
  <si>
    <t>KARANI ENTERPRISE (NGN)</t>
  </si>
  <si>
    <t>NEM316</t>
  </si>
  <si>
    <t>MAA HARDWARE - NCH</t>
  </si>
  <si>
    <t>NER240</t>
  </si>
  <si>
    <t>RAMKRISHNA HARDWARE-DIMA HASAO</t>
  </si>
  <si>
    <t>NEO035</t>
  </si>
  <si>
    <t>OMIOO HARDWARE</t>
  </si>
  <si>
    <t>NEN213</t>
  </si>
  <si>
    <t>NATH VARIETY STORE</t>
  </si>
  <si>
    <t>NER323</t>
  </si>
  <si>
    <t>RANUP BODO</t>
  </si>
  <si>
    <t>NES744</t>
  </si>
  <si>
    <t>SUBHASH MALAKAR</t>
  </si>
  <si>
    <t>P049</t>
  </si>
  <si>
    <t>PURBANCHAL UDYOG</t>
  </si>
  <si>
    <t>S036</t>
  </si>
  <si>
    <t>SHANKAR HARDWARE</t>
  </si>
  <si>
    <t>J015</t>
  </si>
  <si>
    <t>JAISWAL ENTERPRISES (TEZPUR)</t>
  </si>
  <si>
    <t>G029</t>
  </si>
  <si>
    <t>GOSWAMI HARDWARE</t>
  </si>
  <si>
    <t>L029</t>
  </si>
  <si>
    <t>LAXMI NARAYAN OM PRAKASH</t>
  </si>
  <si>
    <t>J045</t>
  </si>
  <si>
    <t>JOSHI ENTERPRISE</t>
  </si>
  <si>
    <t>S245</t>
  </si>
  <si>
    <t>SHREE GANESH HARDWARE (TEZPUR)</t>
  </si>
  <si>
    <t>N066</t>
  </si>
  <si>
    <t xml:space="preserve">NATHU HARDWARE </t>
  </si>
  <si>
    <t>A144</t>
  </si>
  <si>
    <t>ASSAM STORES (TEZPUR)</t>
  </si>
  <si>
    <t>K132</t>
  </si>
  <si>
    <t>KALITA ENTERPRISE (TEZPUR)</t>
  </si>
  <si>
    <t>G095</t>
  </si>
  <si>
    <t>GANAPATI HARDWARE (TEZPUR)</t>
  </si>
  <si>
    <t>P166</t>
  </si>
  <si>
    <t>PURBANCHAL HARDWARE (TEZPUR)</t>
  </si>
  <si>
    <t>D164</t>
  </si>
  <si>
    <t>DAS &amp; SON'S</t>
  </si>
  <si>
    <t>NET036</t>
  </si>
  <si>
    <t>TURANGA HARDWARE</t>
  </si>
  <si>
    <t>NEN068</t>
  </si>
  <si>
    <t>NEW J P HARDWARE (TEZPUR)</t>
  </si>
  <si>
    <t>NEK065</t>
  </si>
  <si>
    <t>KAMAKHYA HARDWARE (TEZPUR)</t>
  </si>
  <si>
    <t>NEC069</t>
  </si>
  <si>
    <t>CHUNU HARDWARE</t>
  </si>
  <si>
    <t>NEJ074</t>
  </si>
  <si>
    <t>J P ENTERPRISE (BEBEGIA)</t>
  </si>
  <si>
    <t>NEM207</t>
  </si>
  <si>
    <t>MAHESH HARDWARE (BHALUKPONG)</t>
  </si>
  <si>
    <t>NEJ082</t>
  </si>
  <si>
    <t>J P HARDWARE (BNC)</t>
  </si>
  <si>
    <t>NEL058</t>
  </si>
  <si>
    <t>L K ENTERPRISE (TEZ)</t>
  </si>
  <si>
    <t>NED155</t>
  </si>
  <si>
    <t>DEEPIKA ENTERPRISE</t>
  </si>
  <si>
    <t>NEK141</t>
  </si>
  <si>
    <t>K S HARDWARE (HAWAJAN)</t>
  </si>
  <si>
    <t>NEM274</t>
  </si>
  <si>
    <t>MAA KAMAKHYA HARDWARE (TEZPUR)</t>
  </si>
  <si>
    <t>NEM303</t>
  </si>
  <si>
    <t>MISHRA HARDWARE - TEZ</t>
  </si>
  <si>
    <t>NEB259</t>
  </si>
  <si>
    <t>BIJOY STORE - TEZ</t>
  </si>
  <si>
    <t>NEM327</t>
  </si>
  <si>
    <t>MARUTI ASSOCIATES</t>
  </si>
  <si>
    <t>NEP222</t>
  </si>
  <si>
    <t>PRIYAMBANI STORES</t>
  </si>
  <si>
    <t>NEB277</t>
  </si>
  <si>
    <t>B.D. HARDWARE-TEZPUR</t>
  </si>
  <si>
    <t>NER247</t>
  </si>
  <si>
    <t>R.K. ENTERPRISES</t>
  </si>
  <si>
    <t>NED218</t>
  </si>
  <si>
    <t>D.R. ENTERPRISE</t>
  </si>
  <si>
    <t>NEA394</t>
  </si>
  <si>
    <t>ASSAM STEEL</t>
  </si>
  <si>
    <t>NES656</t>
  </si>
  <si>
    <t>SHIVAM HARDWARE</t>
  </si>
  <si>
    <t>NEY014</t>
  </si>
  <si>
    <t>YASH HARDWARE</t>
  </si>
  <si>
    <t>NEP269</t>
  </si>
  <si>
    <t>PURNIMA STORE</t>
  </si>
  <si>
    <t>NEJ171</t>
  </si>
  <si>
    <t>JUNAKY HARDWARE</t>
  </si>
  <si>
    <t>NEN218</t>
  </si>
  <si>
    <t>N C STORE</t>
  </si>
  <si>
    <t>NES675</t>
  </si>
  <si>
    <t>SHANKAR  HARDWARE</t>
  </si>
  <si>
    <t>NES679</t>
  </si>
  <si>
    <t>SUNIL HARDWARE</t>
  </si>
  <si>
    <t>NES703</t>
  </si>
  <si>
    <t>SHYAM HARDWARE STORES</t>
  </si>
  <si>
    <t>NEA432</t>
  </si>
  <si>
    <t>A STAR STORE</t>
  </si>
  <si>
    <t>NED238</t>
  </si>
  <si>
    <t>DOLEY ENTERPRISE</t>
  </si>
  <si>
    <t>NEK216</t>
  </si>
  <si>
    <t>KAMAL HARDWARE</t>
  </si>
  <si>
    <t>NEM419</t>
  </si>
  <si>
    <t>MAA CHARU HARDWARE</t>
  </si>
  <si>
    <t>NEM425</t>
  </si>
  <si>
    <t>MAHESHWARI ENTERPRISES</t>
  </si>
  <si>
    <t>NES727</t>
  </si>
  <si>
    <t>SHANTI SUPPLY</t>
  </si>
  <si>
    <t>NES731</t>
  </si>
  <si>
    <t>SOMAYA HARDWARE</t>
  </si>
  <si>
    <t>S082</t>
  </si>
  <si>
    <t>SRI JAGDAMBA HARDWARE STORES</t>
  </si>
  <si>
    <t>R033</t>
  </si>
  <si>
    <t>ROY HARDWARE STORE (LALUK)</t>
  </si>
  <si>
    <t>A045</t>
  </si>
  <si>
    <t>ASSAM TRADERS (DHEMAJI)</t>
  </si>
  <si>
    <t>B077</t>
  </si>
  <si>
    <t>BIMAL ENTERPRISES</t>
  </si>
  <si>
    <t>A095</t>
  </si>
  <si>
    <t>AGARWALLA STORES</t>
  </si>
  <si>
    <t>M129</t>
  </si>
  <si>
    <t>MANISH TRADING CO.</t>
  </si>
  <si>
    <t>M185</t>
  </si>
  <si>
    <t>MAHALAXMI HARDWARE (DHEMAJI)</t>
  </si>
  <si>
    <t>S293</t>
  </si>
  <si>
    <t>SUBHAM HARDWARE</t>
  </si>
  <si>
    <t>B147</t>
  </si>
  <si>
    <t>BAPI HARDWARE</t>
  </si>
  <si>
    <t>B170</t>
  </si>
  <si>
    <t>B.M.HARDWARE &amp; MACHINERY STORE</t>
  </si>
  <si>
    <t>S459</t>
  </si>
  <si>
    <t>SARWESHWAR TRADING CO.</t>
  </si>
  <si>
    <t>S577</t>
  </si>
  <si>
    <t>SILAPATHAR HARDWARE STORES</t>
  </si>
  <si>
    <t>NER018</t>
  </si>
  <si>
    <t>RAJ VIKASH STEEL CENTRE</t>
  </si>
  <si>
    <t>NEB051</t>
  </si>
  <si>
    <t>BALAJI STORE (LAKHIMPUR)</t>
  </si>
  <si>
    <t>NEH022</t>
  </si>
  <si>
    <t>HARDWARE HOUSE (SILAPATHAR)</t>
  </si>
  <si>
    <t>NEJ042</t>
  </si>
  <si>
    <t>J B STORES  (DHAKUAKHANA)</t>
  </si>
  <si>
    <t>NES187</t>
  </si>
  <si>
    <t>SHIV BHANDAR (NLP)</t>
  </si>
  <si>
    <t>NES188</t>
  </si>
  <si>
    <t>SENCHOWA HARDWARE</t>
  </si>
  <si>
    <t>NES210</t>
  </si>
  <si>
    <t>SUNITA ENTERPRISE</t>
  </si>
  <si>
    <t>NEA161</t>
  </si>
  <si>
    <t>AJAY KUMAR AGARWALLA</t>
  </si>
  <si>
    <t>NEK077</t>
  </si>
  <si>
    <t>KRISHNA ENTERPRISE</t>
  </si>
  <si>
    <t>NES228</t>
  </si>
  <si>
    <t>SHARMA H.W. STORES</t>
  </si>
  <si>
    <t>NES291</t>
  </si>
  <si>
    <t>SHREE GANESH STEEL</t>
  </si>
  <si>
    <t>NER152</t>
  </si>
  <si>
    <t>R R HARDWARE</t>
  </si>
  <si>
    <t>NER153</t>
  </si>
  <si>
    <t>RAJKHOWA HARDWARE (NLP)</t>
  </si>
  <si>
    <t>NEH060</t>
  </si>
  <si>
    <t>HIMALAYA ENTERPRISE</t>
  </si>
  <si>
    <t>NES357</t>
  </si>
  <si>
    <t>SHIKHA HARDWARE</t>
  </si>
  <si>
    <t>NEB192</t>
  </si>
  <si>
    <t>BALAJI ENTERPRISE (NLP)</t>
  </si>
  <si>
    <t>NES373</t>
  </si>
  <si>
    <t>SAURABH HARDWARE</t>
  </si>
  <si>
    <t>NEU030</t>
  </si>
  <si>
    <t>USMAN HARDWARE &amp; ELECTRICAL</t>
  </si>
  <si>
    <t>NEL059</t>
  </si>
  <si>
    <t>LAKHI ENTERPRISE (DHEMAJI)</t>
  </si>
  <si>
    <t>NEJ101</t>
  </si>
  <si>
    <t>J S ENTERPRISE (NLP)</t>
  </si>
  <si>
    <t>NEP200</t>
  </si>
  <si>
    <t>PANKAJ MAHESWARI (HUF)</t>
  </si>
  <si>
    <t>NEA282</t>
  </si>
  <si>
    <t>A.B. ENTERPRISE (NLP)</t>
  </si>
  <si>
    <t>NES457</t>
  </si>
  <si>
    <t>SAIKIA HARDWARE (NLP)</t>
  </si>
  <si>
    <t>NEK149</t>
  </si>
  <si>
    <t>K K TRADERS - NLP</t>
  </si>
  <si>
    <t>NEC099</t>
  </si>
  <si>
    <t>CHUTIA HARDWARE STORE</t>
  </si>
  <si>
    <t>NEK150</t>
  </si>
  <si>
    <t>KAKA BHATIJA BHANDAR - NLP</t>
  </si>
  <si>
    <t>NEB256</t>
  </si>
  <si>
    <t>BHATTA HARDWARE - NLP</t>
  </si>
  <si>
    <t>NES500</t>
  </si>
  <si>
    <t>SHARMA BROTHERS - NLP</t>
  </si>
  <si>
    <t>NER226</t>
  </si>
  <si>
    <t>R.K.HARDWARE STORE - NLP</t>
  </si>
  <si>
    <t>NEI034</t>
  </si>
  <si>
    <t>ISLAM HARDWARE STORE - NLP</t>
  </si>
  <si>
    <t>NEN180</t>
  </si>
  <si>
    <t>NEW BHAWANI HARDWARE - NLP</t>
  </si>
  <si>
    <t>NEP218</t>
  </si>
  <si>
    <t>P.D. ENTERPRISE - NLP</t>
  </si>
  <si>
    <t>NEM325</t>
  </si>
  <si>
    <t>MAA BHAWANI HARDWARE - NLP</t>
  </si>
  <si>
    <t>NET164</t>
  </si>
  <si>
    <t>TIRUPATI ENTERPRISE - NLP</t>
  </si>
  <si>
    <t>NEH112</t>
  </si>
  <si>
    <t>HAZARIKA HARDWARE</t>
  </si>
  <si>
    <t>NEB280</t>
  </si>
  <si>
    <t>BAJRANG HARDWARE STORE-NLP</t>
  </si>
  <si>
    <t>NEA349</t>
  </si>
  <si>
    <t>ALOM ENTERPRISE</t>
  </si>
  <si>
    <t>NEB282</t>
  </si>
  <si>
    <t>BHAITY STORE</t>
  </si>
  <si>
    <t>NEK173</t>
  </si>
  <si>
    <t>K K KUMBANG ENTERPRISE</t>
  </si>
  <si>
    <t>NED214</t>
  </si>
  <si>
    <t>DHRITI ENTERPRISE</t>
  </si>
  <si>
    <t>NEC115</t>
  </si>
  <si>
    <t>CHANGMAI HARDWARE</t>
  </si>
  <si>
    <t>NEH129</t>
  </si>
  <si>
    <t>H.B. HARDWARE</t>
  </si>
  <si>
    <t>NEB306</t>
  </si>
  <si>
    <t>BHUYAN HARDWARE</t>
  </si>
  <si>
    <t>NEA379</t>
  </si>
  <si>
    <t>AYUSH TILES &amp; BATHWARE</t>
  </si>
  <si>
    <t>NEB317</t>
  </si>
  <si>
    <t>BIPUL HARDWARE</t>
  </si>
  <si>
    <t>NEV057</t>
  </si>
  <si>
    <t>VIHAAN ENTERPRISE</t>
  </si>
  <si>
    <t>NEN214</t>
  </si>
  <si>
    <t>NIKU HARDWARE</t>
  </si>
  <si>
    <t>NEB330</t>
  </si>
  <si>
    <t>BORAH HARDWARE</t>
  </si>
  <si>
    <t>NEL112</t>
  </si>
  <si>
    <t>L.M. HARDWARE</t>
  </si>
  <si>
    <t>NEM387</t>
  </si>
  <si>
    <t>MANGALMURTI DONYI POLO ENTERPRISES</t>
  </si>
  <si>
    <t>NES674</t>
  </si>
  <si>
    <t>JALAN STEEL</t>
  </si>
  <si>
    <t>NEK202</t>
  </si>
  <si>
    <t>KAMRUP CEMENT CORPORATION</t>
  </si>
  <si>
    <t>NEM401</t>
  </si>
  <si>
    <t>MOKTAN HARDWARE</t>
  </si>
  <si>
    <t>NER293</t>
  </si>
  <si>
    <t>RAVI STORE</t>
  </si>
  <si>
    <t>NER301</t>
  </si>
  <si>
    <t>R.N. ENTERPRISE</t>
  </si>
  <si>
    <t>NER314</t>
  </si>
  <si>
    <t>RAJLAXMI FABRICATION AND HARDWARE</t>
  </si>
  <si>
    <t>NES718</t>
  </si>
  <si>
    <t>SAIKIA STORES</t>
  </si>
  <si>
    <t>NEN32</t>
  </si>
  <si>
    <t>NEW MINA HARDWARE</t>
  </si>
  <si>
    <t>NES732</t>
  </si>
  <si>
    <t>SHIVAA ENTERPRISES</t>
  </si>
  <si>
    <t>NEM438</t>
  </si>
  <si>
    <t>MISHING LAND FOUNDATION</t>
  </si>
  <si>
    <t>NEB373</t>
  </si>
  <si>
    <t>BHARAT ENTERPRISE</t>
  </si>
  <si>
    <t>AP- Banderdewa</t>
  </si>
  <si>
    <t>R079</t>
  </si>
  <si>
    <t>R.R.TRADING &amp; CO.</t>
  </si>
  <si>
    <t>NEM061</t>
  </si>
  <si>
    <t>MARUTI TRADE CENTRE (AP NORTH)</t>
  </si>
  <si>
    <t>NET043</t>
  </si>
  <si>
    <t>TADO ENTERPRISE (AP NORTH)</t>
  </si>
  <si>
    <t>NEA098</t>
  </si>
  <si>
    <t>AMAR TRADING CO. (NIRJULI)</t>
  </si>
  <si>
    <t>NEK063</t>
  </si>
  <si>
    <t>KALUNG HARDWARE (OLD ZIRO)</t>
  </si>
  <si>
    <t>NES206</t>
  </si>
  <si>
    <t>STEEL INDIA (AP)</t>
  </si>
  <si>
    <t>NEM172</t>
  </si>
  <si>
    <t>MEGHA TRADE CENTRE</t>
  </si>
  <si>
    <t>NEG091</t>
  </si>
  <si>
    <t>GOLLO ENTERPRISES</t>
  </si>
  <si>
    <t>NEM215</t>
  </si>
  <si>
    <t>MAHESH TRADERS (AP)</t>
  </si>
  <si>
    <t>NEK133</t>
  </si>
  <si>
    <t>KIPA STEEL</t>
  </si>
  <si>
    <t>NET144</t>
  </si>
  <si>
    <t>TANA ENTERPRISES</t>
  </si>
  <si>
    <t>NER211</t>
  </si>
  <si>
    <t>RIDGE ENTERPRISES - APN</t>
  </si>
  <si>
    <t>NES480</t>
  </si>
  <si>
    <t>SATYAM HARDWARE - AP</t>
  </si>
  <si>
    <t>NEO026</t>
  </si>
  <si>
    <t>ONN AGENCY</t>
  </si>
  <si>
    <t>NEO027</t>
  </si>
  <si>
    <t>OM ENTERPRISES - APN</t>
  </si>
  <si>
    <t>NET156</t>
  </si>
  <si>
    <t>TARA MARBLES - APN</t>
  </si>
  <si>
    <t>NEG140</t>
  </si>
  <si>
    <t>GANGLE DALE ENTERPRISE</t>
  </si>
  <si>
    <t>NER251</t>
  </si>
  <si>
    <t>ROYAL ENTERPRISE-AP</t>
  </si>
  <si>
    <t>NEP244</t>
  </si>
  <si>
    <t>PERA ENTERPRISE</t>
  </si>
  <si>
    <t>NEA367</t>
  </si>
  <si>
    <t>ANIA ENTERPRISES</t>
  </si>
  <si>
    <t>NET175</t>
  </si>
  <si>
    <t>TANYA HARDWARE</t>
  </si>
  <si>
    <t>NEU046</t>
  </si>
  <si>
    <t>U A TRADERS</t>
  </si>
  <si>
    <t>NEJ163</t>
  </si>
  <si>
    <t>JADE MARKETING</t>
  </si>
  <si>
    <t>NER285</t>
  </si>
  <si>
    <t>R K ENTERPRISES</t>
  </si>
  <si>
    <t>NEA409</t>
  </si>
  <si>
    <t>ARUNACHAL TRADERS</t>
  </si>
  <si>
    <t>NEA415</t>
  </si>
  <si>
    <t>A.J. ENTERPRISES</t>
  </si>
  <si>
    <t>NEN226</t>
  </si>
  <si>
    <t>N.A. ENTERPRISE</t>
  </si>
  <si>
    <t>NEI047</t>
  </si>
  <si>
    <t>ICICLE ENTERPRISES</t>
  </si>
  <si>
    <t>NEK215</t>
  </si>
  <si>
    <t>K.K.STEEL &amp; HARDWARE</t>
  </si>
  <si>
    <t>NEA447</t>
  </si>
  <si>
    <t>ACHOOM ENTERPRISE</t>
  </si>
  <si>
    <t>NEL131</t>
  </si>
  <si>
    <t>L.R.R ENTERPRISE</t>
  </si>
  <si>
    <t>NES742</t>
  </si>
  <si>
    <t>SANGO ENTERPIRSES</t>
  </si>
  <si>
    <t>AP- Lekhabali</t>
  </si>
  <si>
    <t>NEM017</t>
  </si>
  <si>
    <t>MARPI WIRE PRODUCT</t>
  </si>
  <si>
    <t>NEK007</t>
  </si>
  <si>
    <t>K.K. ENTERPRISES(AALO)</t>
  </si>
  <si>
    <t>NEA011</t>
  </si>
  <si>
    <t>NET055</t>
  </si>
  <si>
    <t>T T ENTERPRISE (LEKABALI)</t>
  </si>
  <si>
    <t>NED092</t>
  </si>
  <si>
    <t>D.L. BROS ENTERPRISES (AP)</t>
  </si>
  <si>
    <t>NET087</t>
  </si>
  <si>
    <t>TASHI SONA (AP)</t>
  </si>
  <si>
    <t>NET088</t>
  </si>
  <si>
    <t>TAGA ENTERPRISES</t>
  </si>
  <si>
    <t>NEM187</t>
  </si>
  <si>
    <t>MEMO HARDWARE AGENCY</t>
  </si>
  <si>
    <t>NEA196</t>
  </si>
  <si>
    <t>ARUNACHAL HARDWARE AND ELECTRICAL STORE</t>
  </si>
  <si>
    <t>NEY008</t>
  </si>
  <si>
    <t>YAYING ENTERPRISES (AP)</t>
  </si>
  <si>
    <t>NEI024</t>
  </si>
  <si>
    <t>IR ENTERPRISES</t>
  </si>
  <si>
    <t>NEM248</t>
  </si>
  <si>
    <t>MRT STORE</t>
  </si>
  <si>
    <t>NET133</t>
  </si>
  <si>
    <t>T M G HARDWARE</t>
  </si>
  <si>
    <t>NEK140</t>
  </si>
  <si>
    <t>KSP ENTERPRISES</t>
  </si>
  <si>
    <t>NEA300</t>
  </si>
  <si>
    <t>ARUNACHAL APEX TRADERS</t>
  </si>
  <si>
    <t>NEC109</t>
  </si>
  <si>
    <t>COSMOS PHOENIX</t>
  </si>
  <si>
    <t>NEN190</t>
  </si>
  <si>
    <t>NUNG ENTERPRISE</t>
  </si>
  <si>
    <t>NEU044</t>
  </si>
  <si>
    <t>U.K.H. ENTERPRISE</t>
  </si>
  <si>
    <t>NEM347</t>
  </si>
  <si>
    <t>M P ENTERPRISE</t>
  </si>
  <si>
    <t>NEN205</t>
  </si>
  <si>
    <t>N.N.N ENTERPRISES</t>
  </si>
  <si>
    <t>NEN216</t>
  </si>
  <si>
    <t>NAMAMI ENTERPRISES</t>
  </si>
  <si>
    <t>NEZ021</t>
  </si>
  <si>
    <t>ZIRDO ENTERPRISE</t>
  </si>
  <si>
    <t>NEL111</t>
  </si>
  <si>
    <t>LEGONG AGENCY</t>
  </si>
  <si>
    <t>NEK197</t>
  </si>
  <si>
    <t>K.K.ENTERPRISE</t>
  </si>
  <si>
    <t>NES676</t>
  </si>
  <si>
    <t>SHANTI ENTERPRISE</t>
  </si>
  <si>
    <t>NEG164</t>
  </si>
  <si>
    <t>GUMIN ENTERPRISES</t>
  </si>
  <si>
    <t>NEJ177</t>
  </si>
  <si>
    <t>JONNAM INFRASTRUCTURE</t>
  </si>
  <si>
    <t>NEB342</t>
  </si>
  <si>
    <t>B.S. ENTERPRISE</t>
  </si>
  <si>
    <t>NEM417</t>
  </si>
  <si>
    <t>M.B.TRADING CO.</t>
  </si>
  <si>
    <t>NET177</t>
  </si>
  <si>
    <t>TAGGU ENTERPRISES</t>
  </si>
  <si>
    <t>NEM424</t>
  </si>
  <si>
    <t>M M ENTERPRISES</t>
  </si>
  <si>
    <t>NEM434</t>
  </si>
  <si>
    <t>MJ ENTERPRISE</t>
  </si>
  <si>
    <t>NEP291</t>
  </si>
  <si>
    <t>PEDONG NANE ENTERPRISES</t>
  </si>
  <si>
    <t>NEM441</t>
  </si>
  <si>
    <t>M/S DARANG</t>
  </si>
  <si>
    <t>NEB372</t>
  </si>
  <si>
    <t>BHARAT INFRASTRUCTURE</t>
  </si>
  <si>
    <t>M031</t>
  </si>
  <si>
    <t>MAHESH ISPAT</t>
  </si>
  <si>
    <t>N008</t>
  </si>
  <si>
    <t>NATIONAL HARDWARE STORES</t>
  </si>
  <si>
    <t>S172</t>
  </si>
  <si>
    <t>S.S. ENTERPRISE (SIBSAGAR)</t>
  </si>
  <si>
    <t>K063</t>
  </si>
  <si>
    <t>KAMAKHYA HARDWARE STORES</t>
  </si>
  <si>
    <t>J046</t>
  </si>
  <si>
    <t>J.P.HARDWARE &amp; ELECTRICALS</t>
  </si>
  <si>
    <t>M134</t>
  </si>
  <si>
    <t>M.M.HARDWARE STORE</t>
  </si>
  <si>
    <t>S210</t>
  </si>
  <si>
    <t>SINGH TRADE &amp; COMMERCE</t>
  </si>
  <si>
    <t>L093</t>
  </si>
  <si>
    <t>LAKSHMI AGRO SERVICES</t>
  </si>
  <si>
    <t>S555</t>
  </si>
  <si>
    <t>S.K.HARDWARE (JORHAT)</t>
  </si>
  <si>
    <t>M414</t>
  </si>
  <si>
    <t>MAHA GANAPATI HARDWARE</t>
  </si>
  <si>
    <t>NEF001</t>
  </si>
  <si>
    <t>FREEDOM ENTERPRISE</t>
  </si>
  <si>
    <t>NEB020</t>
  </si>
  <si>
    <t>BORAH BROTHERS</t>
  </si>
  <si>
    <t>NEM048</t>
  </si>
  <si>
    <t>M.B. HARDWARE</t>
  </si>
  <si>
    <t>NEB042</t>
  </si>
  <si>
    <t>BEGRAJ MURLIDHAR</t>
  </si>
  <si>
    <t>NER066</t>
  </si>
  <si>
    <t>RUKMANI ENTERPRISE (JORHAT)</t>
  </si>
  <si>
    <t>NEP064</t>
  </si>
  <si>
    <t>P.K ENTERPRISE (AMGURI)</t>
  </si>
  <si>
    <t>NEB054</t>
  </si>
  <si>
    <t>B D ENTERPRISE (AMGURI)</t>
  </si>
  <si>
    <t>NEN046</t>
  </si>
  <si>
    <t>NEW ASSAM HARDWARE (TEOK)</t>
  </si>
  <si>
    <t>NEA086</t>
  </si>
  <si>
    <t>ASHIES HARDWARE (JORHAT)</t>
  </si>
  <si>
    <t>NES166</t>
  </si>
  <si>
    <t>SHEW HARDWARE (JORHAT)</t>
  </si>
  <si>
    <t>NEH051</t>
  </si>
  <si>
    <t>HANCHARA HARDWARE STORE</t>
  </si>
  <si>
    <t>NED126</t>
  </si>
  <si>
    <t>DEEPJYOTI STORE</t>
  </si>
  <si>
    <t>NES406</t>
  </si>
  <si>
    <t>SHIV SHAKTI HARDWARE (JOR)</t>
  </si>
  <si>
    <t>NEJ097</t>
  </si>
  <si>
    <t>JANMONI HARDWARE AND SUPPLIERS</t>
  </si>
  <si>
    <t>NEA275</t>
  </si>
  <si>
    <t>A K ENTERPRISE (JOR)</t>
  </si>
  <si>
    <t>NEJ108</t>
  </si>
  <si>
    <t>JAGDISH PRASAD GOPIKISHAN</t>
  </si>
  <si>
    <t>NEH094</t>
  </si>
  <si>
    <t>HANUMAN ENTERPRISE (JHT)</t>
  </si>
  <si>
    <t>NEL086</t>
  </si>
  <si>
    <t>LAXMI ENTERPRISE - JHT</t>
  </si>
  <si>
    <t>NEB285</t>
  </si>
  <si>
    <t>BONIA HARDWARE STORE-DEKARGORHA</t>
  </si>
  <si>
    <t>NEB286</t>
  </si>
  <si>
    <t>BORAH ENTERPRISE</t>
  </si>
  <si>
    <t>NED212</t>
  </si>
  <si>
    <t>DUTTA HARDWARE</t>
  </si>
  <si>
    <t>NEN201</t>
  </si>
  <si>
    <t>N B SUPPLIERS</t>
  </si>
  <si>
    <t>BALAJI ENTERPRISE</t>
  </si>
  <si>
    <t>NER266</t>
  </si>
  <si>
    <t>RAMCHANDRA JAYPRAKASH</t>
  </si>
  <si>
    <t>NEM371</t>
  </si>
  <si>
    <t>MAAHABOLI ENTERPRISE</t>
  </si>
  <si>
    <t>NEB324</t>
  </si>
  <si>
    <t>BORUAH &amp; SONS ENTERPRISE</t>
  </si>
  <si>
    <t>NES652</t>
  </si>
  <si>
    <t>S.B.TIMBER</t>
  </si>
  <si>
    <t>NES666</t>
  </si>
  <si>
    <t>S.R. HARDWARE</t>
  </si>
  <si>
    <t>NEB348</t>
  </si>
  <si>
    <t>BHAIRAB PATRA</t>
  </si>
  <si>
    <t>NEB355</t>
  </si>
  <si>
    <t>B G ENTERPRISE</t>
  </si>
  <si>
    <t>NEJ188</t>
  </si>
  <si>
    <t>J.R. HOSES</t>
  </si>
  <si>
    <t>H012</t>
  </si>
  <si>
    <t>HIRALAL AGARWALA</t>
  </si>
  <si>
    <t>G035</t>
  </si>
  <si>
    <t>GARODIA HARDWARE STORES</t>
  </si>
  <si>
    <t>S186</t>
  </si>
  <si>
    <t>SHANTI TRADE</t>
  </si>
  <si>
    <t>K075</t>
  </si>
  <si>
    <t>KANOI HARDWARE STORE</t>
  </si>
  <si>
    <t>G097</t>
  </si>
  <si>
    <t>GANAPATI HARDWARE (GOLAGHAT)</t>
  </si>
  <si>
    <t>NEG015</t>
  </si>
  <si>
    <t>GANAPATI TRADE &amp; ELECTRICALS</t>
  </si>
  <si>
    <t>NEH014</t>
  </si>
  <si>
    <t>HARI OM SHAKTI ENTERPRISE</t>
  </si>
  <si>
    <t>NEH020</t>
  </si>
  <si>
    <t>HARI OM ENTERPRISE (GOLAGHAT)</t>
  </si>
  <si>
    <t>NES195</t>
  </si>
  <si>
    <t>SATABDI STORE (GOLAGHAT)</t>
  </si>
  <si>
    <t>NEG063</t>
  </si>
  <si>
    <t>G L ENTERPRISE</t>
  </si>
  <si>
    <t>NEL057</t>
  </si>
  <si>
    <t>LAXMI STORES (GOL)</t>
  </si>
  <si>
    <t>NEB210</t>
  </si>
  <si>
    <t>BHAWANI STORE</t>
  </si>
  <si>
    <t>NEG119</t>
  </si>
  <si>
    <t>GOLAGHAT HARDWARE</t>
  </si>
  <si>
    <t>NED164</t>
  </si>
  <si>
    <t>DHANANJOY SINGH</t>
  </si>
  <si>
    <t>NES478</t>
  </si>
  <si>
    <t>SURAVI ENTERPRISE</t>
  </si>
  <si>
    <t>NEM308</t>
  </si>
  <si>
    <t>MAHABIR HARDWARE - GLGT</t>
  </si>
  <si>
    <t>NES534</t>
  </si>
  <si>
    <t>SINDHU AGRIWARE</t>
  </si>
  <si>
    <t>NEJ130</t>
  </si>
  <si>
    <t>JALLAN ENTERPRISE - GOL</t>
  </si>
  <si>
    <t>NES645</t>
  </si>
  <si>
    <t>SARMAH SUPPLIERS</t>
  </si>
  <si>
    <t>NEM385</t>
  </si>
  <si>
    <t>MAHADI TRADERS</t>
  </si>
  <si>
    <t>NED229</t>
  </si>
  <si>
    <t>DREAMWORKS CONSORTIUM</t>
  </si>
  <si>
    <t>NEA408</t>
  </si>
  <si>
    <t>ANITA HARDWARE</t>
  </si>
  <si>
    <t>NEJ179</t>
  </si>
  <si>
    <t>JITEN URANG</t>
  </si>
  <si>
    <t>NES719</t>
  </si>
  <si>
    <t>SHREE SHYAM TRADERS</t>
  </si>
  <si>
    <t>NES737</t>
  </si>
  <si>
    <t>SANDIP KUMAR NIMODIA</t>
  </si>
  <si>
    <t>Sibsagar</t>
  </si>
  <si>
    <t>L013</t>
  </si>
  <si>
    <t>LAXMI HARDWARE STORES (SIBSAGAR)</t>
  </si>
  <si>
    <t>S060</t>
  </si>
  <si>
    <t>SHYAM ENTERPRISE</t>
  </si>
  <si>
    <t>J012</t>
  </si>
  <si>
    <t>JAGATI ENTERPRISE</t>
  </si>
  <si>
    <t>S185</t>
  </si>
  <si>
    <t>SHYAM STEEL</t>
  </si>
  <si>
    <t>S457</t>
  </si>
  <si>
    <t>SILASAKHU HARDWARE &amp; ELECTRICALS</t>
  </si>
  <si>
    <t>NEP077</t>
  </si>
  <si>
    <t>PRADIP STORE (RAJMAI)</t>
  </si>
  <si>
    <t>NEP082</t>
  </si>
  <si>
    <t>PURBANCHAL HARDWARE (DEMOW)</t>
  </si>
  <si>
    <t>NED076</t>
  </si>
  <si>
    <t>DHOLEBAGAN HARDWARE STORE (SIBSAGAR)</t>
  </si>
  <si>
    <t>NEB144</t>
  </si>
  <si>
    <t>B K GOGOI (SIBSAGAR)</t>
  </si>
  <si>
    <t>NEA268</t>
  </si>
  <si>
    <t>A S HARDWARE STORE</t>
  </si>
  <si>
    <t>NEM271</t>
  </si>
  <si>
    <t>MARUTI HARDWARE (SIB)</t>
  </si>
  <si>
    <t>NEH103</t>
  </si>
  <si>
    <t>HANUMAN ENTERPRISE - SIB</t>
  </si>
  <si>
    <t>NEM335</t>
  </si>
  <si>
    <t>MAA HARDWARE-SIVASAGAR</t>
  </si>
  <si>
    <t>NEG147</t>
  </si>
  <si>
    <t>GONESH HARDWARE STORES</t>
  </si>
  <si>
    <t>NEJ143</t>
  </si>
  <si>
    <t>JAGDAMBA ENTERPRISE</t>
  </si>
  <si>
    <t>NEB284</t>
  </si>
  <si>
    <t>BARUWATI HARDWARE</t>
  </si>
  <si>
    <t>NEN193</t>
  </si>
  <si>
    <t>NEW TARUN HARDWARE STORE</t>
  </si>
  <si>
    <t>NEM376</t>
  </si>
  <si>
    <t>MAHADEV HARDWARE &amp; ELECTRICAL STORE</t>
  </si>
  <si>
    <t>NEM382</t>
  </si>
  <si>
    <t>MOINA STORES</t>
  </si>
  <si>
    <t>NES659</t>
  </si>
  <si>
    <t>SUSHANTA CHANGMAI</t>
  </si>
  <si>
    <t>NEI043</t>
  </si>
  <si>
    <t>IKU HARDWARE</t>
  </si>
  <si>
    <t>NES660</t>
  </si>
  <si>
    <t>SHYAM CONSTRUCTION &amp; SUPPLIERS</t>
  </si>
  <si>
    <t>NEA425</t>
  </si>
  <si>
    <t>A B HARDWARE STORE</t>
  </si>
  <si>
    <t>NEB354</t>
  </si>
  <si>
    <t>BUILDING SOLUTIONS</t>
  </si>
  <si>
    <t>NEO042</t>
  </si>
  <si>
    <t>OM HARDWARE, TILES &amp; SANITARY</t>
  </si>
  <si>
    <t>B012</t>
  </si>
  <si>
    <t>BALDEODAS GHANSHYAM DAS</t>
  </si>
  <si>
    <t>C011</t>
  </si>
  <si>
    <t>CEMENT CENTRE (MORAN)</t>
  </si>
  <si>
    <t>E002</t>
  </si>
  <si>
    <t>EASTERN TRADING</t>
  </si>
  <si>
    <t>A048</t>
  </si>
  <si>
    <t>ATMARAM AGARWAL</t>
  </si>
  <si>
    <t>L035</t>
  </si>
  <si>
    <t>LAXMI HARDWARE STORES (DIBRUGARH)</t>
  </si>
  <si>
    <t>P079</t>
  </si>
  <si>
    <t>PAWAN ENTERPRISE</t>
  </si>
  <si>
    <t>S179</t>
  </si>
  <si>
    <t>SATI TRADING CO</t>
  </si>
  <si>
    <t>B145</t>
  </si>
  <si>
    <t>BAJRANGBALI STORES</t>
  </si>
  <si>
    <t>A146</t>
  </si>
  <si>
    <t>ANUSUIYA CYCLE &amp; HARDWARE STORE</t>
  </si>
  <si>
    <t>P138</t>
  </si>
  <si>
    <t>P.K. HARDWARE STORE</t>
  </si>
  <si>
    <t>M263</t>
  </si>
  <si>
    <t>M.B.STEEL</t>
  </si>
  <si>
    <t>NEC017</t>
  </si>
  <si>
    <t>CHABUA HARDWARE</t>
  </si>
  <si>
    <t>NEB024</t>
  </si>
  <si>
    <t>BRAHMAPUTRA SALES CORPORATION</t>
  </si>
  <si>
    <t>NEK048</t>
  </si>
  <si>
    <t>KANTA HARDWARE (CHOWKIDINGHEE)</t>
  </si>
  <si>
    <t>NEK053</t>
  </si>
  <si>
    <t>KEJRIWAL BROTHERS (DIBRUGARH)</t>
  </si>
  <si>
    <t>NEP132</t>
  </si>
  <si>
    <t>PURBANCHAL UDYOG (DIB)</t>
  </si>
  <si>
    <t>NEB168</t>
  </si>
  <si>
    <t>BHARAT ISPAT</t>
  </si>
  <si>
    <t>NEA226</t>
  </si>
  <si>
    <t>ARUNODAY</t>
  </si>
  <si>
    <t>NEP172</t>
  </si>
  <si>
    <t>PURNA HARDWARE STORES</t>
  </si>
  <si>
    <t>NER171</t>
  </si>
  <si>
    <t>R D STORE</t>
  </si>
  <si>
    <t>NED146</t>
  </si>
  <si>
    <t>DHELIA &amp; SONS</t>
  </si>
  <si>
    <t>NES396</t>
  </si>
  <si>
    <t>SHREE KRISHNA HARDWARE STORES</t>
  </si>
  <si>
    <t>NER198</t>
  </si>
  <si>
    <t>RAJ LAXMI AJENCIES</t>
  </si>
  <si>
    <t>NEJ113</t>
  </si>
  <si>
    <t>J.J. HARDWARE STORE</t>
  </si>
  <si>
    <t>NEJ114</t>
  </si>
  <si>
    <t>J.P.TRADING - DBR</t>
  </si>
  <si>
    <t>NEC103</t>
  </si>
  <si>
    <t>CHENIREEMA TRADERS - DBR</t>
  </si>
  <si>
    <t>NEK159</t>
  </si>
  <si>
    <t>K.L.&amp; SONS</t>
  </si>
  <si>
    <t>NES521</t>
  </si>
  <si>
    <t>SWAGAT TRADERS - DBR</t>
  </si>
  <si>
    <t>NEM350</t>
  </si>
  <si>
    <t>MAA HARDWARE</t>
  </si>
  <si>
    <t>NES613</t>
  </si>
  <si>
    <t>SHREE GANESH TRADERS</t>
  </si>
  <si>
    <t>NEB302</t>
  </si>
  <si>
    <t>BHARTI HARDWARE</t>
  </si>
  <si>
    <t>NER270</t>
  </si>
  <si>
    <t>R.B.R HARDWARE</t>
  </si>
  <si>
    <t>NEA375</t>
  </si>
  <si>
    <t>AVIGNA DISTRIBUTORS</t>
  </si>
  <si>
    <t>NEM369</t>
  </si>
  <si>
    <t>M.D. TRADERS</t>
  </si>
  <si>
    <t>NES648</t>
  </si>
  <si>
    <t>Shree Hari Hardware</t>
  </si>
  <si>
    <t>NEN215</t>
  </si>
  <si>
    <t>NANDINI ENTERPRISES</t>
  </si>
  <si>
    <t>NEB331</t>
  </si>
  <si>
    <t>BHAITI HARDWARE &amp; FABRICATION</t>
  </si>
  <si>
    <t>NEP273</t>
  </si>
  <si>
    <t>PRAVEER ENTERPRISE</t>
  </si>
  <si>
    <t>SPB146</t>
  </si>
  <si>
    <t>HIMADRI NATH</t>
  </si>
  <si>
    <t>NEA416</t>
  </si>
  <si>
    <t>AMKEY TIMBERS</t>
  </si>
  <si>
    <t>NES693</t>
  </si>
  <si>
    <t>SMA ENTERPRISES</t>
  </si>
  <si>
    <t>NEL119</t>
  </si>
  <si>
    <t>LUKHURAKHAN HARDWARE &amp; FABRICATION</t>
  </si>
  <si>
    <t>NEA446</t>
  </si>
  <si>
    <t>AAD HOME SOLUTION</t>
  </si>
  <si>
    <t>NEN29</t>
  </si>
  <si>
    <t>N.W. ENTERPRISE</t>
  </si>
  <si>
    <t>NEM435</t>
  </si>
  <si>
    <t>M.B. ENTERPRISE</t>
  </si>
  <si>
    <t>NES730</t>
  </si>
  <si>
    <t>SHYAMANTAMONI HARDWARE STORES</t>
  </si>
  <si>
    <t>NEK218</t>
  </si>
  <si>
    <t>KRISHNA HARDWARE</t>
  </si>
  <si>
    <t>NEB371</t>
  </si>
  <si>
    <t>BRAHMAPUTRA HARDWARE</t>
  </si>
  <si>
    <t>AP- Tinsukia Side</t>
  </si>
  <si>
    <t>S281</t>
  </si>
  <si>
    <t>SAMCHO HARDWARE TRADE AGENCY</t>
  </si>
  <si>
    <t>D098</t>
  </si>
  <si>
    <t>DIBANG ENTERPRISES</t>
  </si>
  <si>
    <t>NEU045</t>
  </si>
  <si>
    <t>UNNATH ENTERPRISES</t>
  </si>
  <si>
    <t>NES649</t>
  </si>
  <si>
    <t>SAVAL TRADING CENTRE</t>
  </si>
  <si>
    <t>NEA397</t>
  </si>
  <si>
    <t>A.K. HARDWARE STORE</t>
  </si>
  <si>
    <t>NEW012</t>
  </si>
  <si>
    <t>WLB ENTERPRISES</t>
  </si>
  <si>
    <t>NEN220</t>
  </si>
  <si>
    <t>N.K.ENTERPRISE</t>
  </si>
  <si>
    <t>NES710</t>
  </si>
  <si>
    <t>SAWANG TRADERS</t>
  </si>
  <si>
    <t>NEH154</t>
  </si>
  <si>
    <t>HOPAK HARDWARE</t>
  </si>
  <si>
    <t>NEG171</t>
  </si>
  <si>
    <t>GANISHKA ENTERPRISE</t>
  </si>
  <si>
    <t>NEJ187</t>
  </si>
  <si>
    <t>J.K ENTERPRISES</t>
  </si>
  <si>
    <t>M070</t>
  </si>
  <si>
    <t>MODI TRADERS (TINSUKIA)</t>
  </si>
  <si>
    <t>D011</t>
  </si>
  <si>
    <t>DENNY BENNY ASSOCIATES</t>
  </si>
  <si>
    <t>D012</t>
  </si>
  <si>
    <t>DHANDARIA TRADING CO.</t>
  </si>
  <si>
    <t>A054</t>
  </si>
  <si>
    <t>ANKITA ENTERPRISE</t>
  </si>
  <si>
    <t>R039</t>
  </si>
  <si>
    <t>RAJESH TRADE &amp; AGENCY</t>
  </si>
  <si>
    <t>D072</t>
  </si>
  <si>
    <t>D080</t>
  </si>
  <si>
    <t>DEKA HARDWARE STORES</t>
  </si>
  <si>
    <t>NES073</t>
  </si>
  <si>
    <t>SHIVAM TRADE AND AGENCY</t>
  </si>
  <si>
    <t>NER096</t>
  </si>
  <si>
    <t>R V HARDWARE AND STORE</t>
  </si>
  <si>
    <t>NEB114</t>
  </si>
  <si>
    <t>BIREN KUMAR</t>
  </si>
  <si>
    <t>NEM171</t>
  </si>
  <si>
    <t>MAMTA HARDWARE STORES</t>
  </si>
  <si>
    <t>NES412</t>
  </si>
  <si>
    <t>SAI HARDWARE</t>
  </si>
  <si>
    <t>NES419</t>
  </si>
  <si>
    <t>S C ENTERPRISES</t>
  </si>
  <si>
    <t>NES441</t>
  </si>
  <si>
    <t>SHREE SHYAM HARDWARE</t>
  </si>
  <si>
    <t>NEP193</t>
  </si>
  <si>
    <t>PRADIP HARDWARE (JAGUN)</t>
  </si>
  <si>
    <t>NER195</t>
  </si>
  <si>
    <t>RAJESH TRADERS (TSK)</t>
  </si>
  <si>
    <t>NEB262</t>
  </si>
  <si>
    <t>BHAJANLAL SHARMA &amp; CO - TSK</t>
  </si>
  <si>
    <t>NES540</t>
  </si>
  <si>
    <t>S N ENTERPRISES - TIN</t>
  </si>
  <si>
    <t>NEA338</t>
  </si>
  <si>
    <t>APURBA KR GOGOI HARDWARE</t>
  </si>
  <si>
    <t>NEA341</t>
  </si>
  <si>
    <t>ASHOK STEELS &amp; COMPANY</t>
  </si>
  <si>
    <t>NES580</t>
  </si>
  <si>
    <t>SHYAM PLY HOUSE</t>
  </si>
  <si>
    <t>NEB283</t>
  </si>
  <si>
    <t>BHAGWATI TRADER</t>
  </si>
  <si>
    <t>NEJ144</t>
  </si>
  <si>
    <t>JMD ENTERPRISE</t>
  </si>
  <si>
    <t>NEH139</t>
  </si>
  <si>
    <t>HIYA HARDWARE</t>
  </si>
  <si>
    <t>NES662</t>
  </si>
  <si>
    <t>SREE GONESH CEMENT AND HARDWARE</t>
  </si>
  <si>
    <t>NEM403</t>
  </si>
  <si>
    <t>MAA ENTERPRISES</t>
  </si>
  <si>
    <t>NEN228</t>
  </si>
  <si>
    <t>NIRMAL KUMAR SHAH (HUF)</t>
  </si>
  <si>
    <t>NEM415</t>
  </si>
  <si>
    <t>MANYATA INDUSTRIAL CORPORATION</t>
  </si>
  <si>
    <t>NED244</t>
  </si>
  <si>
    <t>DIVYAM ENTERPRISE</t>
  </si>
  <si>
    <t>NEB366</t>
  </si>
  <si>
    <t>BALAJI TRADE &amp; SUPPLY</t>
  </si>
  <si>
    <t>NED248</t>
  </si>
  <si>
    <t>D.S. ENTERPRISE</t>
  </si>
  <si>
    <t>NES739</t>
  </si>
  <si>
    <t>SIRISH HARDWARE</t>
  </si>
  <si>
    <t>NEA463</t>
  </si>
  <si>
    <t>AKSHAYA STEEL AND HARDWARE STORES</t>
  </si>
  <si>
    <t>T029</t>
  </si>
  <si>
    <t>TWINLILIS LYNGKHOI</t>
  </si>
  <si>
    <t>S196</t>
  </si>
  <si>
    <t>SAINI HARDWARE</t>
  </si>
  <si>
    <t>S203</t>
  </si>
  <si>
    <t>SHRI KHRAWBOR LYNGKHOI</t>
  </si>
  <si>
    <t>S248</t>
  </si>
  <si>
    <t>SHRI DROSTAR LYNGDOH</t>
  </si>
  <si>
    <t>P115</t>
  </si>
  <si>
    <t>P.PHAWA</t>
  </si>
  <si>
    <t>S274</t>
  </si>
  <si>
    <t>SRI RAM TRADING</t>
  </si>
  <si>
    <t>G064</t>
  </si>
  <si>
    <t>G.S.RANI</t>
  </si>
  <si>
    <t>NEG046</t>
  </si>
  <si>
    <t>GAJANAND CHACHAN &amp; CO. (SHILLONG)</t>
  </si>
  <si>
    <t>NEB103</t>
  </si>
  <si>
    <t>BASAIAWMOIT ENTERPRISE (SHILLONG)</t>
  </si>
  <si>
    <t>NES203</t>
  </si>
  <si>
    <t>SAMYO HARDWARE (SHILLONG)</t>
  </si>
  <si>
    <t>NES318</t>
  </si>
  <si>
    <t>SURENDRA IRON &amp; STEEL</t>
  </si>
  <si>
    <t>NEB179</t>
  </si>
  <si>
    <t>B B STEELS</t>
  </si>
  <si>
    <t>NES395</t>
  </si>
  <si>
    <t>SPINGSHON MAWLIEH</t>
  </si>
  <si>
    <t>NEK145</t>
  </si>
  <si>
    <t>KYRSHAN GYNDIANG</t>
  </si>
  <si>
    <t>NEK161</t>
  </si>
  <si>
    <t>KHARBULI ENTERPRISE</t>
  </si>
  <si>
    <t>NEF013</t>
  </si>
  <si>
    <t>F.H.L. ENTERPRISE</t>
  </si>
  <si>
    <t>NEP228</t>
  </si>
  <si>
    <t>POLO HILLS MACHINERY &amp; HARDWARE</t>
  </si>
  <si>
    <t>NEL104</t>
  </si>
  <si>
    <t>LYNGKHOI HARDWARE</t>
  </si>
  <si>
    <t>NEG148</t>
  </si>
  <si>
    <t>G.L. ENTERPRISE</t>
  </si>
  <si>
    <t>NEG149</t>
  </si>
  <si>
    <t>G D HARDWARES</t>
  </si>
  <si>
    <t>NES614</t>
  </si>
  <si>
    <t>SHUBHAM ENTERPRISES</t>
  </si>
  <si>
    <t>NER267</t>
  </si>
  <si>
    <t>RIBOK MASSAR</t>
  </si>
  <si>
    <t>NEL114</t>
  </si>
  <si>
    <t>L. PYNGROPE HARDWARE</t>
  </si>
  <si>
    <t>NER287</t>
  </si>
  <si>
    <t>R.SNAITANG HARDWARE STORE</t>
  </si>
  <si>
    <t>NEB333</t>
  </si>
  <si>
    <t>BAJRANG HOME STUDIO</t>
  </si>
  <si>
    <t>NEP275</t>
  </si>
  <si>
    <t>PAUL AIBANAIBOK BAMON</t>
  </si>
  <si>
    <t>NEK205</t>
  </si>
  <si>
    <t>KRIEMSHON ENTERPRISE</t>
  </si>
  <si>
    <t>NES725</t>
  </si>
  <si>
    <t>SRI. RAPBORLANG MAWTHOH</t>
  </si>
  <si>
    <t>NES736</t>
  </si>
  <si>
    <t>SNOWDROP HARDWARE</t>
  </si>
  <si>
    <t>M132</t>
  </si>
  <si>
    <t>MAMTA HARDWARE</t>
  </si>
  <si>
    <t>NEW004</t>
  </si>
  <si>
    <t>W PHAWA HARDWARE</t>
  </si>
  <si>
    <t>NEL034</t>
  </si>
  <si>
    <t>LYNGDOH HARDWARE (JOWAI)</t>
  </si>
  <si>
    <t>NEE040</t>
  </si>
  <si>
    <t>EJD HARDWARE</t>
  </si>
  <si>
    <t>NEL099</t>
  </si>
  <si>
    <t>LYNGDOH SALES CORPORATION</t>
  </si>
  <si>
    <t>NER239</t>
  </si>
  <si>
    <t>RIDA ENTERPRISE</t>
  </si>
  <si>
    <t>NER295</t>
  </si>
  <si>
    <t>RS ENTERPRISE</t>
  </si>
  <si>
    <t>S432</t>
  </si>
  <si>
    <t>SHANTIPUR HARDWARE STORE</t>
  </si>
  <si>
    <t>D131</t>
  </si>
  <si>
    <t>DY BEREN ANAL ENTERPRISES</t>
  </si>
  <si>
    <t>NET012</t>
  </si>
  <si>
    <t>THANGAL ENTERPRISES</t>
  </si>
  <si>
    <t>NEA143</t>
  </si>
  <si>
    <t>AMAR STEEL</t>
  </si>
  <si>
    <t>NEL039</t>
  </si>
  <si>
    <t>L &amp; L STEEL AND HOUSE AGENCY</t>
  </si>
  <si>
    <t>NEB160</t>
  </si>
  <si>
    <t>BILLSON GROUP</t>
  </si>
  <si>
    <t>NES299</t>
  </si>
  <si>
    <t>SUPER ENTERPRISES</t>
  </si>
  <si>
    <t>NED121</t>
  </si>
  <si>
    <t>D-STEEL AND CEMENT STORE</t>
  </si>
  <si>
    <t>NEN112</t>
  </si>
  <si>
    <t>N/S HARDWARE &amp; STEEL</t>
  </si>
  <si>
    <t>NES388</t>
  </si>
  <si>
    <t>SHIBANI ENTERPRISES</t>
  </si>
  <si>
    <t>NEE043</t>
  </si>
  <si>
    <t>ECHA TOMBA ENTERPRISES</t>
  </si>
  <si>
    <t>NEN150</t>
  </si>
  <si>
    <t>NEERAJ TRADERS (MNP)</t>
  </si>
  <si>
    <t>NEK146</t>
  </si>
  <si>
    <t>KN &amp; SON''S VARIETY STORE</t>
  </si>
  <si>
    <t>NER200</t>
  </si>
  <si>
    <t>RAI HARDWARE</t>
  </si>
  <si>
    <t>NEG132</t>
  </si>
  <si>
    <t>GLOBAL ENTERPRISES - MNP</t>
  </si>
  <si>
    <t>NEN174</t>
  </si>
  <si>
    <t>N.P. HARDWARE - MNP</t>
  </si>
  <si>
    <t>NEJ146</t>
  </si>
  <si>
    <t>JACOBS' STAR ENTERPRISES</t>
  </si>
  <si>
    <t>NEL105</t>
  </si>
  <si>
    <t>LH ENTERPRISES</t>
  </si>
  <si>
    <t>NEK184</t>
  </si>
  <si>
    <t>KHURAI STEEL</t>
  </si>
  <si>
    <t>NEB301</t>
  </si>
  <si>
    <t>BROTHERS HARDWARE</t>
  </si>
  <si>
    <t>NEJ151</t>
  </si>
  <si>
    <t>JULIE ENTERPRISES</t>
  </si>
  <si>
    <t>NEB321</t>
  </si>
  <si>
    <t>BABUMACHA CEMENT &amp; STEEL</t>
  </si>
  <si>
    <t>NEK206</t>
  </si>
  <si>
    <t>K.K.ENTERPRISES</t>
  </si>
  <si>
    <t>NEU049</t>
  </si>
  <si>
    <t>UPANBI CONTZ PRIVATE LIMITED</t>
  </si>
  <si>
    <t>NEL124</t>
  </si>
  <si>
    <t>L.L HARDWARE STORE</t>
  </si>
  <si>
    <t>NER317</t>
  </si>
  <si>
    <t>RK TRADERS</t>
  </si>
  <si>
    <t>NED250</t>
  </si>
  <si>
    <t>DHANESHWARI STEEL</t>
  </si>
  <si>
    <t>NEK223</t>
  </si>
  <si>
    <t>KOLKATA IRON AND STEEL</t>
  </si>
  <si>
    <t>T077</t>
  </si>
  <si>
    <t>T.N.CITIZEN STORE</t>
  </si>
  <si>
    <t>C119</t>
  </si>
  <si>
    <t>CORDIAL STORE</t>
  </si>
  <si>
    <t>NEK002</t>
  </si>
  <si>
    <t>KOLKATA IRON STORE</t>
  </si>
  <si>
    <t>NEV002</t>
  </si>
  <si>
    <t>VAUDE VILLE HARDWARE</t>
  </si>
  <si>
    <t>NEG010</t>
  </si>
  <si>
    <t>GLOBAL CERAMIC PRIVATE LIMITED</t>
  </si>
  <si>
    <t>NEN019</t>
  </si>
  <si>
    <t>NAGA HARDWARE</t>
  </si>
  <si>
    <t>NES139</t>
  </si>
  <si>
    <t>SWURO ENTERPRISES (NLD)</t>
  </si>
  <si>
    <t>NES310</t>
  </si>
  <si>
    <t>S S STORE</t>
  </si>
  <si>
    <t>NEK101</t>
  </si>
  <si>
    <t>KIHO ENTERPRISE</t>
  </si>
  <si>
    <t>NEM240</t>
  </si>
  <si>
    <t>MOON HARDWARE &amp; STEEL FABRICATION</t>
  </si>
  <si>
    <t>NEJ091</t>
  </si>
  <si>
    <t>JAYESH ENTERPRISE</t>
  </si>
  <si>
    <t>NEJ096</t>
  </si>
  <si>
    <t>JAMIR TRADERS (NLD)</t>
  </si>
  <si>
    <t>NEB219</t>
  </si>
  <si>
    <t>BROTHERS HARDWARE (KOHIMA)</t>
  </si>
  <si>
    <t>NEA278</t>
  </si>
  <si>
    <t>ARK ENTERPRISE</t>
  </si>
  <si>
    <t>NES461</t>
  </si>
  <si>
    <t>S K TRADING (NLD)</t>
  </si>
  <si>
    <t>NEZ013</t>
  </si>
  <si>
    <t>ZARBEN TRADERS - NLD</t>
  </si>
  <si>
    <t>NES531</t>
  </si>
  <si>
    <t>SHREE SASHI STORE - NLD</t>
  </si>
  <si>
    <t>NEK163</t>
  </si>
  <si>
    <t>K.B. TRADING</t>
  </si>
  <si>
    <t>NER230</t>
  </si>
  <si>
    <t>R.B. STORE - NLD</t>
  </si>
  <si>
    <t>NEM320</t>
  </si>
  <si>
    <t>MAHALAXMI STORE - NLD</t>
  </si>
  <si>
    <t>NED193</t>
  </si>
  <si>
    <t>DOYAPUR HARDWARE</t>
  </si>
  <si>
    <t>NEK178</t>
  </si>
  <si>
    <t>K.R.ENTERPRISES</t>
  </si>
  <si>
    <t>NEA362</t>
  </si>
  <si>
    <t>A ACHUMI HARDWARE &amp; PAINTS</t>
  </si>
  <si>
    <t>NED222</t>
  </si>
  <si>
    <t>DURGAPUR STEEL</t>
  </si>
  <si>
    <t>NEM374</t>
  </si>
  <si>
    <t>MEZ &amp; CO HARDWARE</t>
  </si>
  <si>
    <t>NEH141</t>
  </si>
  <si>
    <t>HALLELUJAH ENTERPRISE</t>
  </si>
  <si>
    <t>NEP267</t>
  </si>
  <si>
    <t>PEAD CEMENT</t>
  </si>
  <si>
    <t>NET185</t>
  </si>
  <si>
    <t>THE ONE</t>
  </si>
  <si>
    <t>NEB344</t>
  </si>
  <si>
    <t>B D TRADERS</t>
  </si>
  <si>
    <t>NEL122</t>
  </si>
  <si>
    <t>L.K.KHRO STORE</t>
  </si>
  <si>
    <t>NEZ025</t>
  </si>
  <si>
    <t>Z ENTERPRISES</t>
  </si>
  <si>
    <t>NEN31</t>
  </si>
  <si>
    <t>NY ENTERPRISES</t>
  </si>
  <si>
    <t>NEK220</t>
  </si>
  <si>
    <t>KYONG ENTERPRISES</t>
  </si>
  <si>
    <t>NEA458</t>
  </si>
  <si>
    <t>A R ENTERPRISE</t>
  </si>
  <si>
    <t>NE 2</t>
  </si>
  <si>
    <t>R013</t>
  </si>
  <si>
    <t>RAMA HARDWARE</t>
  </si>
  <si>
    <t>A010</t>
  </si>
  <si>
    <t>ADHIKARY ENTERPRISE</t>
  </si>
  <si>
    <t>S014</t>
  </si>
  <si>
    <t>SALEN ENTERPRISE</t>
  </si>
  <si>
    <t>N019</t>
  </si>
  <si>
    <t>NIRMAL HARDWARE</t>
  </si>
  <si>
    <t>B054</t>
  </si>
  <si>
    <t>BAISHYA TRADERS</t>
  </si>
  <si>
    <t>J033</t>
  </si>
  <si>
    <t>JINTI HARDWARE</t>
  </si>
  <si>
    <t>P134</t>
  </si>
  <si>
    <t>PRAGATI ENTERPRISE</t>
  </si>
  <si>
    <t>M220</t>
  </si>
  <si>
    <t>MAA ENTERPRISE (GUWAHATI)</t>
  </si>
  <si>
    <t>S351</t>
  </si>
  <si>
    <t>S.B.ENTERPRISE (CHHAYGAON)</t>
  </si>
  <si>
    <t>S434</t>
  </si>
  <si>
    <t>S.I.R ENTERPRISE</t>
  </si>
  <si>
    <t>A200</t>
  </si>
  <si>
    <t>ASSAM HARDWARE (GHY)</t>
  </si>
  <si>
    <t>NEC003</t>
  </si>
  <si>
    <t>CHITRA ENTERPRISE</t>
  </si>
  <si>
    <t>NES025</t>
  </si>
  <si>
    <t>SARMA HARDWARE(GUWAHATI)</t>
  </si>
  <si>
    <t>NER084</t>
  </si>
  <si>
    <t>RAJIV TRADERS (GHY)</t>
  </si>
  <si>
    <t>NEP100</t>
  </si>
  <si>
    <t>PARIJAT STEEL (GHY)</t>
  </si>
  <si>
    <t>NEA103</t>
  </si>
  <si>
    <t>ASHA ENTERPRISE (GHY)</t>
  </si>
  <si>
    <t>NEB094</t>
  </si>
  <si>
    <t>B.D. ENTERPRISE (GHY)</t>
  </si>
  <si>
    <t>NER095</t>
  </si>
  <si>
    <t>RAHUL TRADERS (GHY)</t>
  </si>
  <si>
    <t>NEB143</t>
  </si>
  <si>
    <t>BIBIDHA HARDWARE</t>
  </si>
  <si>
    <t>NEL046</t>
  </si>
  <si>
    <t>LABANYA ENTERPRISE</t>
  </si>
  <si>
    <t>NES327</t>
  </si>
  <si>
    <t>SUMAN ENTERPRISE (GHY)</t>
  </si>
  <si>
    <t>NEL054</t>
  </si>
  <si>
    <t>LILA HARDWARE</t>
  </si>
  <si>
    <t>NER184</t>
  </si>
  <si>
    <t>RABEN KALITA ENTERPRISE</t>
  </si>
  <si>
    <t>NES430</t>
  </si>
  <si>
    <t>SHIVAM ENTERPRISE (GHY)</t>
  </si>
  <si>
    <t>NEJ134</t>
  </si>
  <si>
    <t>JESIKA ENTERPRISE</t>
  </si>
  <si>
    <t>NEM332</t>
  </si>
  <si>
    <t>MALI ENTERPRISE - GHY</t>
  </si>
  <si>
    <t>NED196</t>
  </si>
  <si>
    <t>DEKA AND SONS HARDWARE</t>
  </si>
  <si>
    <t>NEM343</t>
  </si>
  <si>
    <t>MAA ENTERPRISE-GHY</t>
  </si>
  <si>
    <t>NER263</t>
  </si>
  <si>
    <t>RUPJYOTI ENTERPRISE</t>
  </si>
  <si>
    <t>NEP252</t>
  </si>
  <si>
    <t>P.S. HARDWARE</t>
  </si>
  <si>
    <t>NED219</t>
  </si>
  <si>
    <t>DEKA ENTERPRISE</t>
  </si>
  <si>
    <t>NEB322</t>
  </si>
  <si>
    <t>BARUAH HARDWARE</t>
  </si>
  <si>
    <t>NEC124</t>
  </si>
  <si>
    <t>CHOUDHURY &amp; PATWARY TRADERS</t>
  </si>
  <si>
    <t>NES667</t>
  </si>
  <si>
    <t>SIBA INFRATECH</t>
  </si>
  <si>
    <t>NED230</t>
  </si>
  <si>
    <t>DEV ENTERPRISE</t>
  </si>
  <si>
    <t>NEM392</t>
  </si>
  <si>
    <t>MAYUKH ENTERPRISE</t>
  </si>
  <si>
    <t>NEB346</t>
  </si>
  <si>
    <t>BRAHMAPUTRA CEMENT</t>
  </si>
  <si>
    <t>NEI044</t>
  </si>
  <si>
    <t>ISLAM TRADERS</t>
  </si>
  <si>
    <t>NEP279</t>
  </si>
  <si>
    <t>POPULAR ENTERPRISE</t>
  </si>
  <si>
    <t>NEB350</t>
  </si>
  <si>
    <t>NEM407</t>
  </si>
  <si>
    <t>MAA ENTERPRISE</t>
  </si>
  <si>
    <t>NEJ183</t>
  </si>
  <si>
    <t>J.H.ENTERPRISE</t>
  </si>
  <si>
    <t>NEM430</t>
  </si>
  <si>
    <t>MAHANTA AND CO. HARDWARE</t>
  </si>
  <si>
    <t>NEA450</t>
  </si>
  <si>
    <t>ASOMI ENTERPRISE</t>
  </si>
  <si>
    <t>NEN40</t>
  </si>
  <si>
    <t>NATH HARDWARE AND VARIETIES</t>
  </si>
  <si>
    <t>NED253</t>
  </si>
  <si>
    <t>DEKA ENTERPRISE (BOKO)</t>
  </si>
  <si>
    <t>NER328</t>
  </si>
  <si>
    <t>R.K. TRADING</t>
  </si>
  <si>
    <t>M024</t>
  </si>
  <si>
    <t>MAHABIR PRASAD MAHENDRA KUMAR</t>
  </si>
  <si>
    <t>M029</t>
  </si>
  <si>
    <t>MAHENDRA KUMAR SURANA</t>
  </si>
  <si>
    <t>B006</t>
  </si>
  <si>
    <t>BABA HARDWARE (DARRANG)</t>
  </si>
  <si>
    <t>D026</t>
  </si>
  <si>
    <t>DURGA TRADING (DARRANG)</t>
  </si>
  <si>
    <t>A161</t>
  </si>
  <si>
    <t>ANJALI ENTERPRISE (TEZPUR)</t>
  </si>
  <si>
    <t>M428</t>
  </si>
  <si>
    <t>MAHESH HARDWARE</t>
  </si>
  <si>
    <t>NES003</t>
  </si>
  <si>
    <t>SHANKAR BHANDAR (DARANG)</t>
  </si>
  <si>
    <t>NED009</t>
  </si>
  <si>
    <t>DUTTA STORE</t>
  </si>
  <si>
    <t>NES090</t>
  </si>
  <si>
    <t>S.B. HARDWARE</t>
  </si>
  <si>
    <t>NEP046</t>
  </si>
  <si>
    <t>PRADIP SAHA</t>
  </si>
  <si>
    <t>NER067</t>
  </si>
  <si>
    <t>RISHABH SUPPLY AGENCY (DARANG)</t>
  </si>
  <si>
    <t>NER081</t>
  </si>
  <si>
    <t>RESHMA SCALE &amp; HARDWARE</t>
  </si>
  <si>
    <t>NEK062</t>
  </si>
  <si>
    <t>K B HARDWARE (DARRANG)</t>
  </si>
  <si>
    <t>NEG056</t>
  </si>
  <si>
    <t>GANGA HARDWARE (DARRANG)</t>
  </si>
  <si>
    <t>NER113</t>
  </si>
  <si>
    <t>RAJ HARDWARE (DARRANG)</t>
  </si>
  <si>
    <t>NEA175</t>
  </si>
  <si>
    <t>AFSHANA HARDWARE</t>
  </si>
  <si>
    <t>NEJ067</t>
  </si>
  <si>
    <t>JYOTI TRADERS (DARANG)</t>
  </si>
  <si>
    <t>NEB163</t>
  </si>
  <si>
    <t>BHARAT CEMENT SUPPLIER</t>
  </si>
  <si>
    <t>NES304</t>
  </si>
  <si>
    <t>SARMA STORE</t>
  </si>
  <si>
    <t>NEB164</t>
  </si>
  <si>
    <t>B BORO ENTERPRISE</t>
  </si>
  <si>
    <t>NEN120</t>
  </si>
  <si>
    <t>NILKANTH HARDWARE</t>
  </si>
  <si>
    <t>NEN140</t>
  </si>
  <si>
    <t>N K HARDWARE</t>
  </si>
  <si>
    <t>NEJ117</t>
  </si>
  <si>
    <t>JAI SHREE RAM HARDWARE</t>
  </si>
  <si>
    <t>NEM301</t>
  </si>
  <si>
    <t>MAHALAXMI ENTERPRISE - DRG</t>
  </si>
  <si>
    <t>NEB264</t>
  </si>
  <si>
    <t>BIMAL HARDWARE - DRG</t>
  </si>
  <si>
    <t>NEA329</t>
  </si>
  <si>
    <t>ALPANA INDUSTRY AND HARDWARE SHOP</t>
  </si>
  <si>
    <t>NEP233</t>
  </si>
  <si>
    <t>PARBIN ENTERPRISE</t>
  </si>
  <si>
    <t>NEN189</t>
  </si>
  <si>
    <t>NARGIS HARDWARE</t>
  </si>
  <si>
    <t>NES595</t>
  </si>
  <si>
    <t>S S ENTERPRISE-DARRANG</t>
  </si>
  <si>
    <t>NEB328</t>
  </si>
  <si>
    <t>BISWAKARMA HARDWARE</t>
  </si>
  <si>
    <t>NEB295</t>
  </si>
  <si>
    <t>B.M. HARDWARE</t>
  </si>
  <si>
    <t>NER265</t>
  </si>
  <si>
    <t>R.S.TRADE</t>
  </si>
  <si>
    <t>NEB300</t>
  </si>
  <si>
    <t>BISHNU HARDWARE</t>
  </si>
  <si>
    <t>NES629</t>
  </si>
  <si>
    <t>SHIVAM ENTERPRISE</t>
  </si>
  <si>
    <t>NEM366</t>
  </si>
  <si>
    <t>MAA KAMAKHYA METAL</t>
  </si>
  <si>
    <t>NEM372</t>
  </si>
  <si>
    <t>NEK194</t>
  </si>
  <si>
    <t>KNT TRADERS</t>
  </si>
  <si>
    <t>NEM386</t>
  </si>
  <si>
    <t>M R TRADING</t>
  </si>
  <si>
    <t>NES669</t>
  </si>
  <si>
    <t>S S HARDWARE</t>
  </si>
  <si>
    <t>NES692</t>
  </si>
  <si>
    <t>SHIVAM STEEL</t>
  </si>
  <si>
    <t>NEP280</t>
  </si>
  <si>
    <t>NET188</t>
  </si>
  <si>
    <t>TANGLA STEEL HOUSE</t>
  </si>
  <si>
    <t>NEM414</t>
  </si>
  <si>
    <t>MAHESH STORE</t>
  </si>
  <si>
    <t>NEA433</t>
  </si>
  <si>
    <t>AFSANA HARDWARE</t>
  </si>
  <si>
    <t>NEA434</t>
  </si>
  <si>
    <t>ASHA HARDWARE</t>
  </si>
  <si>
    <t>NEP284</t>
  </si>
  <si>
    <t>PARISMITA ENTERPRISE</t>
  </si>
  <si>
    <t>NEA448</t>
  </si>
  <si>
    <t>ABDIN HARDWARE</t>
  </si>
  <si>
    <t>NEM432</t>
  </si>
  <si>
    <t>NES728</t>
  </si>
  <si>
    <t>SRI NARAYAN CHANDRA SAHA &amp; SONS</t>
  </si>
  <si>
    <t>NEA456</t>
  </si>
  <si>
    <t>AFSANA HARDWARE (SILBORI)</t>
  </si>
  <si>
    <t>NEA459</t>
  </si>
  <si>
    <t>AMIN TRADERS</t>
  </si>
  <si>
    <t>NER329</t>
  </si>
  <si>
    <t>ROY HARDWARE</t>
  </si>
  <si>
    <t>S075</t>
  </si>
  <si>
    <t>SONAPUR CEMENT CENTRE</t>
  </si>
  <si>
    <t>K010</t>
  </si>
  <si>
    <t>KAILASH TRADERS (GUWAHATI)</t>
  </si>
  <si>
    <t>K008</t>
  </si>
  <si>
    <t>KAILASH ENTERPRISE</t>
  </si>
  <si>
    <t>T001</t>
  </si>
  <si>
    <t>T.D.TIMBER SHOP</t>
  </si>
  <si>
    <t>S111</t>
  </si>
  <si>
    <t>SHREE DURGA HARDWARE</t>
  </si>
  <si>
    <t>S118</t>
  </si>
  <si>
    <t>SHREE GAJRAJ BUILDERS</t>
  </si>
  <si>
    <t>K046</t>
  </si>
  <si>
    <t>KALITA SUPPLY AGENCY</t>
  </si>
  <si>
    <t>S151</t>
  </si>
  <si>
    <t>SHIV ENTERPRISE</t>
  </si>
  <si>
    <t>S169</t>
  </si>
  <si>
    <t>SANNI STEEL</t>
  </si>
  <si>
    <t>P097</t>
  </si>
  <si>
    <t>P.S.ENTERPRISE (GUWAHATI)</t>
  </si>
  <si>
    <t>E018</t>
  </si>
  <si>
    <t>ENGINEERING ENTERPRISES</t>
  </si>
  <si>
    <t>B103</t>
  </si>
  <si>
    <t>BISWAS ENTERPRISE (GUWAHATI)</t>
  </si>
  <si>
    <t>S264</t>
  </si>
  <si>
    <t>SHARMA BUILDERS</t>
  </si>
  <si>
    <t>G056</t>
  </si>
  <si>
    <t>GANAPATI CEMENT CENTRE</t>
  </si>
  <si>
    <t>K109</t>
  </si>
  <si>
    <t>KALITA ENTERPRISE (LOKHRA)</t>
  </si>
  <si>
    <t>NED022</t>
  </si>
  <si>
    <t>DUDJAN STORE</t>
  </si>
  <si>
    <t>NEB026</t>
  </si>
  <si>
    <t>BHOLA TRADERS</t>
  </si>
  <si>
    <t>NES157</t>
  </si>
  <si>
    <t>SHIVAM HARDWARE (PANBARI)</t>
  </si>
  <si>
    <t>NES174</t>
  </si>
  <si>
    <t>SHRI KRISHNA BUILDMART (GHY)</t>
  </si>
  <si>
    <t>NED071</t>
  </si>
  <si>
    <t>D.B. ENTERPRISE (GHY)</t>
  </si>
  <si>
    <t>NER102</t>
  </si>
  <si>
    <t>RUPNAGAR HARDWARE (GHY)</t>
  </si>
  <si>
    <t>NED086</t>
  </si>
  <si>
    <t>DHANSHREE STEELS</t>
  </si>
  <si>
    <t>NED098</t>
  </si>
  <si>
    <t>DAS BROTHERS</t>
  </si>
  <si>
    <t>NEG073</t>
  </si>
  <si>
    <t>GHOSH TRADERS</t>
  </si>
  <si>
    <t>NEN098</t>
  </si>
  <si>
    <t>NILACHAL PAINTS &amp; SANITARY</t>
  </si>
  <si>
    <t>NEA194</t>
  </si>
  <si>
    <t>ASHOK SUPPLY AGENCY</t>
  </si>
  <si>
    <t>NEM189</t>
  </si>
  <si>
    <t>MAA KAMAKHYA ENTERPRISE (GHY)</t>
  </si>
  <si>
    <t>NES295</t>
  </si>
  <si>
    <t>S K TRADERS (GHY)</t>
  </si>
  <si>
    <t>NES296</t>
  </si>
  <si>
    <t>SHREE GANESH ENTERPRISE (GHY)</t>
  </si>
  <si>
    <t>NEG085</t>
  </si>
  <si>
    <t>GUWAHATI SUPPLY AGENCY</t>
  </si>
  <si>
    <t>NEK123</t>
  </si>
  <si>
    <t>KAMRUP STEEL (GHY)</t>
  </si>
  <si>
    <t>NEC082</t>
  </si>
  <si>
    <t>CEMENT HOUSE (GHY)</t>
  </si>
  <si>
    <t>NEK130</t>
  </si>
  <si>
    <t>KABEER SALES AND CONSTRUCTION</t>
  </si>
  <si>
    <t>NES386</t>
  </si>
  <si>
    <t>SHREE MAA STORES (GHY)</t>
  </si>
  <si>
    <t>NEK157</t>
  </si>
  <si>
    <t>K.S ENTERPRISES - GHY</t>
  </si>
  <si>
    <t>NEA309</t>
  </si>
  <si>
    <t>APEX MARKETING</t>
  </si>
  <si>
    <t>NED185</t>
  </si>
  <si>
    <t>DURGA ENTERPRISE - GHY</t>
  </si>
  <si>
    <t>NEM312</t>
  </si>
  <si>
    <t>MAKHDUM ENTERPRISE - GHY</t>
  </si>
  <si>
    <t>NEB263</t>
  </si>
  <si>
    <t>BRAJENDRA STEEL - GHY</t>
  </si>
  <si>
    <t>NER227</t>
  </si>
  <si>
    <t>RIDDHI CEMENT CENTRE - GHY</t>
  </si>
  <si>
    <t>NET166</t>
  </si>
  <si>
    <t>TRIDEV COMPLETE HOME SOLUTIONS LLP</t>
  </si>
  <si>
    <t>NEG143</t>
  </si>
  <si>
    <t>GAURI GANESH ENTERPRISE</t>
  </si>
  <si>
    <t>NEG144</t>
  </si>
  <si>
    <t>GLOBAL CERAMICS PRIVATE LIMITED-GHY</t>
  </si>
  <si>
    <t>NEK176</t>
  </si>
  <si>
    <t>KALITA ENTERPRISE</t>
  </si>
  <si>
    <t>NEZ017</t>
  </si>
  <si>
    <t>ZIA HARDWARE</t>
  </si>
  <si>
    <t>NEK177</t>
  </si>
  <si>
    <t>KAMRUP ENTERPRISE</t>
  </si>
  <si>
    <t>NEM351</t>
  </si>
  <si>
    <t>MODAK ENTERPRISE</t>
  </si>
  <si>
    <t>NEN204</t>
  </si>
  <si>
    <t>NEELKANTH ENTERPRISE</t>
  </si>
  <si>
    <t>NEA368</t>
  </si>
  <si>
    <t>ADITI STEEL</t>
  </si>
  <si>
    <t>NEP249</t>
  </si>
  <si>
    <t>PODDAR STEEL TRADING</t>
  </si>
  <si>
    <t>NEB309</t>
  </si>
  <si>
    <t>B.G. ENTERPRISE</t>
  </si>
  <si>
    <t>NEE056</t>
  </si>
  <si>
    <t>ECONOMIC SOLUTION</t>
  </si>
  <si>
    <t>NEM370</t>
  </si>
  <si>
    <t>MAA DURGA ENTERPRISE</t>
  </si>
  <si>
    <t>NER281</t>
  </si>
  <si>
    <t>NEM375</t>
  </si>
  <si>
    <t>MARUFA M STORE</t>
  </si>
  <si>
    <t>NEG161</t>
  </si>
  <si>
    <t>G.B. TRADE CENTRE</t>
  </si>
  <si>
    <t>NET184</t>
  </si>
  <si>
    <t>TIRUPATI STEELS</t>
  </si>
  <si>
    <t>NES668</t>
  </si>
  <si>
    <t>SHAKTI BUILDERS AND MARKETING</t>
  </si>
  <si>
    <t>NES686</t>
  </si>
  <si>
    <t>SREEMOYEE HARDWARE</t>
  </si>
  <si>
    <t>NEP281</t>
  </si>
  <si>
    <t>PABAN DAS</t>
  </si>
  <si>
    <t>NER309</t>
  </si>
  <si>
    <t>RUDRA STEEL &amp; CONSTRUCTION COMPANY</t>
  </si>
  <si>
    <t>NEH157</t>
  </si>
  <si>
    <t>HARSH ENTERPRISE</t>
  </si>
  <si>
    <t>NEV063</t>
  </si>
  <si>
    <t>VAISHNAVI IRON &amp; STEELS</t>
  </si>
  <si>
    <t>NEL133</t>
  </si>
  <si>
    <t>LILA ENTERPRISE</t>
  </si>
  <si>
    <t>NEM444</t>
  </si>
  <si>
    <t>MAZUMDER BROTHERS</t>
  </si>
  <si>
    <t>NEU051</t>
  </si>
  <si>
    <t>UMESH ENTERPRISE</t>
  </si>
  <si>
    <t>J016</t>
  </si>
  <si>
    <t>JAISWAL HARDWARE</t>
  </si>
  <si>
    <t>D093</t>
  </si>
  <si>
    <t>DIPANKAR TRADE AGENCY</t>
  </si>
  <si>
    <t>N091</t>
  </si>
  <si>
    <t>NEW AMIN HARDWARE(MORIGAON)</t>
  </si>
  <si>
    <t>U022</t>
  </si>
  <si>
    <t>UMERAJ HARDWARE</t>
  </si>
  <si>
    <t>NES042</t>
  </si>
  <si>
    <t>SHREE RAM TRADERS (MORIGAON)</t>
  </si>
  <si>
    <t>NEB065</t>
  </si>
  <si>
    <t>BIKU ENTERPRISE (KAPILI)</t>
  </si>
  <si>
    <t>NEB077</t>
  </si>
  <si>
    <t>BADSHAH ENTERPRISE (MORIGAON)</t>
  </si>
  <si>
    <t>NEB095</t>
  </si>
  <si>
    <t>BORA HARDWARE (MAYANG)</t>
  </si>
  <si>
    <t>NES298</t>
  </si>
  <si>
    <t>SIBANATH HARDWARE (MOR)</t>
  </si>
  <si>
    <t>NEN192</t>
  </si>
  <si>
    <t>NATIONAL ENTERPRISE</t>
  </si>
  <si>
    <t>NES618</t>
  </si>
  <si>
    <t>SANIKA HARDWARE</t>
  </si>
  <si>
    <t>NES621</t>
  </si>
  <si>
    <t>SAIKIA HARDWARE</t>
  </si>
  <si>
    <t>NES625</t>
  </si>
  <si>
    <t>SHARADA STEEL</t>
  </si>
  <si>
    <t>NEL107</t>
  </si>
  <si>
    <t>LAKHIMI HARDWARE</t>
  </si>
  <si>
    <t>NEJ154</t>
  </si>
  <si>
    <t>JAIN HARDWARE AND SUPPLIER</t>
  </si>
  <si>
    <t>NEH134</t>
  </si>
  <si>
    <t>H.B. TRADERS</t>
  </si>
  <si>
    <t>NEA399</t>
  </si>
  <si>
    <t>AMDAD HARDWARE STORE</t>
  </si>
  <si>
    <t>NEH153</t>
  </si>
  <si>
    <t>HANUMAN HARDWARE</t>
  </si>
  <si>
    <t>NED240</t>
  </si>
  <si>
    <t>DURGA STORE</t>
  </si>
  <si>
    <t>NES738</t>
  </si>
  <si>
    <t>SWASTY &amp; CO.</t>
  </si>
  <si>
    <t>NEA461</t>
  </si>
  <si>
    <t>AMAN HARDWARE STORE</t>
  </si>
  <si>
    <t>NEG182</t>
  </si>
  <si>
    <t>GERUA ENTERPRISE</t>
  </si>
  <si>
    <t>A012</t>
  </si>
  <si>
    <t>ADVANCE ENTERPRISE</t>
  </si>
  <si>
    <t>P008</t>
  </si>
  <si>
    <t>P.K.ENTERPRISE(LOWER ASSAM)</t>
  </si>
  <si>
    <t>P037</t>
  </si>
  <si>
    <t>PRASAD TRADERS (LA)</t>
  </si>
  <si>
    <t>P081</t>
  </si>
  <si>
    <t>PRATIK HARDWARE</t>
  </si>
  <si>
    <t>R068</t>
  </si>
  <si>
    <t>RAHUL HARDWARE</t>
  </si>
  <si>
    <t>T045</t>
  </si>
  <si>
    <t>TIRUPATI TRADERS (LOWER ASSAM)</t>
  </si>
  <si>
    <t>G052</t>
  </si>
  <si>
    <t>GOLAKGANJ HARDWARE STORES</t>
  </si>
  <si>
    <t>B122</t>
  </si>
  <si>
    <t>BASU HARDWARE</t>
  </si>
  <si>
    <t>B125</t>
  </si>
  <si>
    <t>BHAI BHAI ENTERPRISE (BONGAIGAON)</t>
  </si>
  <si>
    <t>S291</t>
  </si>
  <si>
    <t>S.M.ENTERPRISE (LA)</t>
  </si>
  <si>
    <t>C090</t>
  </si>
  <si>
    <t>CHIRANG HARDWARE</t>
  </si>
  <si>
    <t>H048</t>
  </si>
  <si>
    <t>HUSSAIN HARDWARE STORES</t>
  </si>
  <si>
    <t>B149</t>
  </si>
  <si>
    <t>BIKASH ENTERPRISE</t>
  </si>
  <si>
    <t>S353</t>
  </si>
  <si>
    <t>SREE KRISHNA TRADE AGENCY</t>
  </si>
  <si>
    <t>G078</t>
  </si>
  <si>
    <t>GREENLAND HARDWARE STORES</t>
  </si>
  <si>
    <t>N099</t>
  </si>
  <si>
    <t>NIMESH ENTERPRISE</t>
  </si>
  <si>
    <t>G087</t>
  </si>
  <si>
    <t>GANESH HARDWARE</t>
  </si>
  <si>
    <t>F014</t>
  </si>
  <si>
    <t>FARDEEN ENTERPRISES</t>
  </si>
  <si>
    <t>K171</t>
  </si>
  <si>
    <t>KAMAL HARDWARE STORES</t>
  </si>
  <si>
    <t>NEP005</t>
  </si>
  <si>
    <t>PRASAD HARDWARE</t>
  </si>
  <si>
    <t>NEM043</t>
  </si>
  <si>
    <t>MOLLAH ENTERPRISE</t>
  </si>
  <si>
    <t>NEB022</t>
  </si>
  <si>
    <t>BABLU ENTERPRISE (SIMLITALA)</t>
  </si>
  <si>
    <t>NEL008</t>
  </si>
  <si>
    <t>LUCKY ENTERPRISE</t>
  </si>
  <si>
    <t>NEH016</t>
  </si>
  <si>
    <t>HAIDER HARDWARE</t>
  </si>
  <si>
    <t>NEG024</t>
  </si>
  <si>
    <t>GOODWILL HARDWARE</t>
  </si>
  <si>
    <t>NEM055</t>
  </si>
  <si>
    <t>MIRA HARDWARE</t>
  </si>
  <si>
    <t>NEP054</t>
  </si>
  <si>
    <t>PRITAM TRADING COMPANY</t>
  </si>
  <si>
    <t>NEM095</t>
  </si>
  <si>
    <t>M.B. ENTERPRISE (KOKRAJHAR)</t>
  </si>
  <si>
    <t>NEM096</t>
  </si>
  <si>
    <t>MOZNU HARDWARE SHOP (LA)</t>
  </si>
  <si>
    <t>NEZ005</t>
  </si>
  <si>
    <t>ZEESHAN HARDWARE (LA)</t>
  </si>
  <si>
    <t>NEA118</t>
  </si>
  <si>
    <t>ARIHANT ENTERPRISE (MANKACHAR)</t>
  </si>
  <si>
    <t>NEG052</t>
  </si>
  <si>
    <t>GAURIPUR ENTERPRISE (LOWER ASSAM)</t>
  </si>
  <si>
    <t>NEM140</t>
  </si>
  <si>
    <t>MAHENDRA MARBLE HARDWARE</t>
  </si>
  <si>
    <t>NES244</t>
  </si>
  <si>
    <t>SUJIT HARDWARE</t>
  </si>
  <si>
    <t>NEK084</t>
  </si>
  <si>
    <t>KHAN HARDWARE (LA)</t>
  </si>
  <si>
    <t>NER134</t>
  </si>
  <si>
    <t>ROHAN TRADERS</t>
  </si>
  <si>
    <t>NES285</t>
  </si>
  <si>
    <t>SUBH KARAN SINGHI (LA)</t>
  </si>
  <si>
    <t>NEA198</t>
  </si>
  <si>
    <t>ARIHANT AGENCIES</t>
  </si>
  <si>
    <t>NEB171</t>
  </si>
  <si>
    <t>BHAI BHAI STEELS</t>
  </si>
  <si>
    <t>NEA221</t>
  </si>
  <si>
    <t>AMAR HARDWARE</t>
  </si>
  <si>
    <t>NEA223</t>
  </si>
  <si>
    <t>AMIR HAMZA</t>
  </si>
  <si>
    <t>NES349</t>
  </si>
  <si>
    <t>SULTANA HARDWARE</t>
  </si>
  <si>
    <t>NEM236</t>
  </si>
  <si>
    <t>MUHAFIZ ENTERPRISE</t>
  </si>
  <si>
    <t>NEK128</t>
  </si>
  <si>
    <t>K M AGENCY</t>
  </si>
  <si>
    <t>NES374</t>
  </si>
  <si>
    <t>SOHAN ENTERPRISE</t>
  </si>
  <si>
    <t>NEB209</t>
  </si>
  <si>
    <t>BEAUTY ENTERPRISE</t>
  </si>
  <si>
    <t>NES390</t>
  </si>
  <si>
    <t>SHIVAM HARWDARE (LA)</t>
  </si>
  <si>
    <t>NEK135</t>
  </si>
  <si>
    <t>KRISHNA HARDWARE (LA)</t>
  </si>
  <si>
    <t>NEM253</t>
  </si>
  <si>
    <t>MAYA HARDWARE STORES (LA)</t>
  </si>
  <si>
    <t>NEG113</t>
  </si>
  <si>
    <t>GARGI ENTERPRISE (LA)</t>
  </si>
  <si>
    <t>NEN137</t>
  </si>
  <si>
    <t>NUR HARDWARE</t>
  </si>
  <si>
    <t>NEG114</t>
  </si>
  <si>
    <t>GANGA ENTERPRISE</t>
  </si>
  <si>
    <t>NEC090</t>
  </si>
  <si>
    <t>CHINAKI ENTERPRISE (LA)</t>
  </si>
  <si>
    <t>NEB223</t>
  </si>
  <si>
    <t>BRAHMAPUTRA HARDWARE (LAKHIPUR)</t>
  </si>
  <si>
    <t>NEN160</t>
  </si>
  <si>
    <t>NIRANJAN HARDWARE STORES</t>
  </si>
  <si>
    <t>NEM288</t>
  </si>
  <si>
    <t>MANORAMA HARDWARE STORE - LA</t>
  </si>
  <si>
    <t>NEJ116</t>
  </si>
  <si>
    <t>J.P. HARDWARE - LA</t>
  </si>
  <si>
    <t>NEM293</t>
  </si>
  <si>
    <t>MAA HARDWARE - LA</t>
  </si>
  <si>
    <t>NEM311</t>
  </si>
  <si>
    <t>MAA KALI ENTERPRISE</t>
  </si>
  <si>
    <t>NEN176</t>
  </si>
  <si>
    <t>NORTH EAST HARDWARE - LA</t>
  </si>
  <si>
    <t>NEA345</t>
  </si>
  <si>
    <t>A.H. HARDWARE SHOP</t>
  </si>
  <si>
    <t>NER248</t>
  </si>
  <si>
    <t>Rohul Hardware</t>
  </si>
  <si>
    <t>NER249</t>
  </si>
  <si>
    <t>R.M.TRADERS</t>
  </si>
  <si>
    <t>NER250</t>
  </si>
  <si>
    <t>ROYAL ENTERPRISE</t>
  </si>
  <si>
    <t>NET169</t>
  </si>
  <si>
    <t>TAJ ENTERPRISE</t>
  </si>
  <si>
    <t>NEK182</t>
  </si>
  <si>
    <t>KUSUM AGENCIES</t>
  </si>
  <si>
    <t>NEF022</t>
  </si>
  <si>
    <t>FOUR STAR ENTERPRISE</t>
  </si>
  <si>
    <t>NER271</t>
  </si>
  <si>
    <t>RUHI ENTERPRISE</t>
  </si>
  <si>
    <t>NER272</t>
  </si>
  <si>
    <t>RAHMAT ENTERPRISE</t>
  </si>
  <si>
    <t>NEB316</t>
  </si>
  <si>
    <t>NEM367</t>
  </si>
  <si>
    <t>MUNNA ENTERPRISE</t>
  </si>
  <si>
    <t>NEA389</t>
  </si>
  <si>
    <t>ANJALI HARDWARE</t>
  </si>
  <si>
    <t>NEF023</t>
  </si>
  <si>
    <t>FEROZA HARDWARE STORE</t>
  </si>
  <si>
    <t>NES640</t>
  </si>
  <si>
    <t>SARADA TRADING</t>
  </si>
  <si>
    <t>NER279</t>
  </si>
  <si>
    <t>RAJBIR HARDWARE STORE</t>
  </si>
  <si>
    <t>NEL109</t>
  </si>
  <si>
    <t>LAKHIPUR SEED HOUSE</t>
  </si>
  <si>
    <t>NES650</t>
  </si>
  <si>
    <t>SARKAR HARDWARE</t>
  </si>
  <si>
    <t>NEF024</t>
  </si>
  <si>
    <t>FRIENDS HARDWARE SHOP</t>
  </si>
  <si>
    <t>NEH143</t>
  </si>
  <si>
    <t>HARDWARE CITY</t>
  </si>
  <si>
    <t>NEA406</t>
  </si>
  <si>
    <t>ASSAM MARBLES</t>
  </si>
  <si>
    <t>NEM393</t>
  </si>
  <si>
    <t>MUKTA HARDWARE</t>
  </si>
  <si>
    <t>NEB337</t>
  </si>
  <si>
    <t>DEBNATH HARDWARE STORE</t>
  </si>
  <si>
    <t>SPB400</t>
  </si>
  <si>
    <t>M.R. STEEL HOUSE</t>
  </si>
  <si>
    <t>NEE059</t>
  </si>
  <si>
    <t>EJAJUL HARDWARE SHOP</t>
  </si>
  <si>
    <t>NEB345</t>
  </si>
  <si>
    <t>BHAGWATI HARDWARE</t>
  </si>
  <si>
    <t>NEA426</t>
  </si>
  <si>
    <t>ASIF ENTERPRISE</t>
  </si>
  <si>
    <t>NEA438</t>
  </si>
  <si>
    <t>A.K.ENTERPRISE</t>
  </si>
  <si>
    <t>NEB310</t>
  </si>
  <si>
    <t>BRAHMAPUTRA ENTERPRISE</t>
  </si>
  <si>
    <t>NEM420</t>
  </si>
  <si>
    <t>MON KAMONA HARDWARE</t>
  </si>
  <si>
    <t>NEM421</t>
  </si>
  <si>
    <t>MASUMA JANNATUL AKTAR</t>
  </si>
  <si>
    <t>NEP285</t>
  </si>
  <si>
    <t>PRIYA HARDWARE</t>
  </si>
  <si>
    <t>NES722</t>
  </si>
  <si>
    <t>SHAHIN AMEEN</t>
  </si>
  <si>
    <t>NEZ026</t>
  </si>
  <si>
    <t>ZAMAN STORES</t>
  </si>
  <si>
    <t>NES734</t>
  </si>
  <si>
    <t>S K HARDWARE STORE</t>
  </si>
  <si>
    <t>NEM440</t>
  </si>
  <si>
    <t>MASUM HARDWARE</t>
  </si>
  <si>
    <t>NEO043</t>
  </si>
  <si>
    <t>OM HARDWARE</t>
  </si>
  <si>
    <t>NEG180</t>
  </si>
  <si>
    <t>NEM448</t>
  </si>
  <si>
    <t>MAA MANASHA ENTERPRISE</t>
  </si>
  <si>
    <t>A028</t>
  </si>
  <si>
    <t>ANIL HARDWARE</t>
  </si>
  <si>
    <t>B011</t>
  </si>
  <si>
    <t>BALAJI HARDWARE (NALBARI)</t>
  </si>
  <si>
    <t>M076</t>
  </si>
  <si>
    <t>MRINAL ENTERPRISE</t>
  </si>
  <si>
    <t>S094</t>
  </si>
  <si>
    <t>SUNDAR HARDWARE</t>
  </si>
  <si>
    <t>A007</t>
  </si>
  <si>
    <t>AAI LAXMI ENTERPRISE</t>
  </si>
  <si>
    <t>H016</t>
  </si>
  <si>
    <t>HOQUE HARDWARE (BARPETA)</t>
  </si>
  <si>
    <t>C050</t>
  </si>
  <si>
    <t>CHAIFUDDIN AHMED</t>
  </si>
  <si>
    <t>A071</t>
  </si>
  <si>
    <t>AASBAB</t>
  </si>
  <si>
    <t>P080</t>
  </si>
  <si>
    <t>PICK ME</t>
  </si>
  <si>
    <t>S234</t>
  </si>
  <si>
    <t>S.A. ENTERPRISE</t>
  </si>
  <si>
    <t>S301</t>
  </si>
  <si>
    <t>S.A.AGENCY</t>
  </si>
  <si>
    <t>A131</t>
  </si>
  <si>
    <t>AMIN HARDWARE &amp; ENTERPRISE</t>
  </si>
  <si>
    <t>R120</t>
  </si>
  <si>
    <t>RUKSHANA HARDWARE</t>
  </si>
  <si>
    <t>B152</t>
  </si>
  <si>
    <t>BAKALI HARDWARE</t>
  </si>
  <si>
    <t>B180</t>
  </si>
  <si>
    <t>B.D.ENTERPRISE(LA)</t>
  </si>
  <si>
    <t>R192</t>
  </si>
  <si>
    <t>R.K.ENTERPRISE (NALBARI)</t>
  </si>
  <si>
    <t>NEA125</t>
  </si>
  <si>
    <t>AL AMIN HARDWARE (BARPETA)</t>
  </si>
  <si>
    <t>NED081</t>
  </si>
  <si>
    <t>DEKA ENTERPRISE (AMAYAPUR)</t>
  </si>
  <si>
    <t>NER107</t>
  </si>
  <si>
    <t>RUNA ENTERPRISE</t>
  </si>
  <si>
    <t>NEP116</t>
  </si>
  <si>
    <t>P B HARDWARE</t>
  </si>
  <si>
    <t>NEM208</t>
  </si>
  <si>
    <t>M K  ENTERPRISE (LA)</t>
  </si>
  <si>
    <t>NEJ089</t>
  </si>
  <si>
    <t>JOYGURU ENTERPRISE (LA)</t>
  </si>
  <si>
    <t>NEN127</t>
  </si>
  <si>
    <t>N PATOWARY HARDWARE</t>
  </si>
  <si>
    <t>NEA249</t>
  </si>
  <si>
    <t>AHMED HARDWARE</t>
  </si>
  <si>
    <t>NET127</t>
  </si>
  <si>
    <t>TALUKDAR HARDWARE (LA)</t>
  </si>
  <si>
    <t>NEP187</t>
  </si>
  <si>
    <t>POHAR TRADERS (MAZDIA)</t>
  </si>
  <si>
    <t>NEK152</t>
  </si>
  <si>
    <t>K.V. ENTERPRISE</t>
  </si>
  <si>
    <t>NEM322</t>
  </si>
  <si>
    <t>MAA HARDWARE - BARPETA</t>
  </si>
  <si>
    <t>NEM328</t>
  </si>
  <si>
    <t>MAA ENTERPRISE - LA</t>
  </si>
  <si>
    <t>NEA339</t>
  </si>
  <si>
    <t>A M B ENTERPRISE</t>
  </si>
  <si>
    <t>NED203</t>
  </si>
  <si>
    <t>DAS ENTERPRISE-BAKSA</t>
  </si>
  <si>
    <t>NED210</t>
  </si>
  <si>
    <t>D.C. PAINTS HOUSE</t>
  </si>
  <si>
    <t>NEB326</t>
  </si>
  <si>
    <t>NEN206</t>
  </si>
  <si>
    <t>NATH HARDWARE</t>
  </si>
  <si>
    <t>NEP247</t>
  </si>
  <si>
    <t>PATGIRI ENTERPRISE</t>
  </si>
  <si>
    <t>NEM361</t>
  </si>
  <si>
    <t>NEM364</t>
  </si>
  <si>
    <t>NEK192</t>
  </si>
  <si>
    <t>KAMAYKHA ENTERPRISE</t>
  </si>
  <si>
    <t>NEZ020</t>
  </si>
  <si>
    <t>ZIYAAN ENTERPRISE</t>
  </si>
  <si>
    <t>NEH135</t>
  </si>
  <si>
    <t>H.N. HARDWARE</t>
  </si>
  <si>
    <t>NEC123</t>
  </si>
  <si>
    <t>CHOUDHURY BROTHERS</t>
  </si>
  <si>
    <t>NEJ162</t>
  </si>
  <si>
    <t>JOHN HARDWARE</t>
  </si>
  <si>
    <t>NEK203</t>
  </si>
  <si>
    <t>KUHI &amp; NEHA ENTERPRISE</t>
  </si>
  <si>
    <t>NER292</t>
  </si>
  <si>
    <t>RENU SUPPLY AGENCY</t>
  </si>
  <si>
    <t>NEJ182</t>
  </si>
  <si>
    <t>JAMIR HARDWARE</t>
  </si>
  <si>
    <t>NEM411</t>
  </si>
  <si>
    <t>MATRI HARDWARE</t>
  </si>
  <si>
    <t>NEJ184</t>
  </si>
  <si>
    <t>J.S. HARDWARE</t>
  </si>
  <si>
    <t>NEM423</t>
  </si>
  <si>
    <t>MAA LAXMI COLOUR AND HARDWARE</t>
  </si>
  <si>
    <t>NEB361</t>
  </si>
  <si>
    <t>BHAI BHAI ENTERPRISE(BARPETA)</t>
  </si>
  <si>
    <t>NED247</t>
  </si>
  <si>
    <t>NEG173</t>
  </si>
  <si>
    <t>GOLAP HARDWARE</t>
  </si>
  <si>
    <t>NER326</t>
  </si>
  <si>
    <t>R.H.ENTERPRISE</t>
  </si>
  <si>
    <t>NEP292</t>
  </si>
  <si>
    <t>PRATIMA ENTERPRISE</t>
  </si>
  <si>
    <t>M017</t>
  </si>
  <si>
    <t>MAAKALI ENTERPRISE (AGARTALA)</t>
  </si>
  <si>
    <t>G015</t>
  </si>
  <si>
    <t>GOPINATH SAHA</t>
  </si>
  <si>
    <t>J057</t>
  </si>
  <si>
    <t>JOYRAM TRADERS (AGARTALA)</t>
  </si>
  <si>
    <t>T059</t>
  </si>
  <si>
    <t>TAPAN KUMAR PAL</t>
  </si>
  <si>
    <t>R117</t>
  </si>
  <si>
    <t>RAMTHAKUR TRADING CO.</t>
  </si>
  <si>
    <t>B138</t>
  </si>
  <si>
    <t>BANKA BEHARI PAUL</t>
  </si>
  <si>
    <t>M249</t>
  </si>
  <si>
    <t>MAHANAM CONSTRUCTION</t>
  </si>
  <si>
    <t>A163</t>
  </si>
  <si>
    <t>AJOY BHATTACHARJEE</t>
  </si>
  <si>
    <t>A164</t>
  </si>
  <si>
    <t>ANJAN DEBNATH</t>
  </si>
  <si>
    <t>D110</t>
  </si>
  <si>
    <t>DINABANDHU TRADERS</t>
  </si>
  <si>
    <t>M273</t>
  </si>
  <si>
    <t>MAHENDRA BHANDAR</t>
  </si>
  <si>
    <t>M298</t>
  </si>
  <si>
    <t>M341</t>
  </si>
  <si>
    <t>MAZUMDER ENTERPRISE</t>
  </si>
  <si>
    <t>NEM012</t>
  </si>
  <si>
    <t>MANJU ENTERPRISE</t>
  </si>
  <si>
    <t>NES054</t>
  </si>
  <si>
    <t>SARADA ENTERPRISE</t>
  </si>
  <si>
    <t>NEJ016</t>
  </si>
  <si>
    <t>JOY GURU ENTERPRISE</t>
  </si>
  <si>
    <t>NEM058</t>
  </si>
  <si>
    <t>MODAK IRON AGENCY</t>
  </si>
  <si>
    <t>NEL015</t>
  </si>
  <si>
    <t>LAXMAN SAHA (AGARTALA)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</si>
  <si>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</si>
  <si>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</si>
  <si>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</si>
  <si>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</si>
  <si>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</si>
  <si>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</si>
  <si>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NER085</t>
  </si>
  <si>
    <t>RAMKRISHNA TRADERS (JIRANIA)</t>
  </si>
  <si>
    <t>NES185</t>
  </si>
  <si>
    <t>SRISTI CEMENT HOUSE (SADAR)</t>
  </si>
  <si>
    <t>NED082</t>
  </si>
  <si>
    <t>DATTA HOME APPLIANCE</t>
  </si>
  <si>
    <t>NEJ059</t>
  </si>
  <si>
    <t>JOY CHANDIMATA STEEL</t>
  </si>
  <si>
    <t>NER126</t>
  </si>
  <si>
    <t>ROY ENTERPRISE (DHALESWAR)</t>
  </si>
  <si>
    <t>NEB132</t>
  </si>
  <si>
    <t>BASUNDHARA ENTERPRISE</t>
  </si>
  <si>
    <t>NER150</t>
  </si>
  <si>
    <t>RADHIKA ENTERPRISE</t>
  </si>
  <si>
    <t>NEM233</t>
  </si>
  <si>
    <t>MRINAL KANTI SAHA</t>
  </si>
  <si>
    <t>NEB190</t>
  </si>
  <si>
    <t>BABA LOKENATH CEMENT HOUSE</t>
  </si>
  <si>
    <t>NEE039</t>
  </si>
  <si>
    <t>ESHA ENTERPRISE</t>
  </si>
  <si>
    <t>NES364</t>
  </si>
  <si>
    <t>SR BUILDERS</t>
  </si>
  <si>
    <t>NER167</t>
  </si>
  <si>
    <t>RANGAMOYEE</t>
  </si>
  <si>
    <t>NEN130</t>
  </si>
  <si>
    <t>NEW CHANDIMATA TRADERS</t>
  </si>
  <si>
    <t>NED148</t>
  </si>
  <si>
    <t>DHARAMRAJI STORES</t>
  </si>
  <si>
    <t>NEB226</t>
  </si>
  <si>
    <t>BIPLAB CHAKRABORTY</t>
  </si>
  <si>
    <t>NEM263</t>
  </si>
  <si>
    <t>MITRA ENTERPRISE</t>
  </si>
  <si>
    <t>NEM265</t>
  </si>
  <si>
    <t>MAA MEHARESWARI CARRING CENTRE</t>
  </si>
  <si>
    <t>NEJ106</t>
  </si>
  <si>
    <t>JOY DURGA CARRING CENTRE (AGR)</t>
  </si>
  <si>
    <t>NEP199</t>
  </si>
  <si>
    <t>P.S. ENTERPRISE (AGT)</t>
  </si>
  <si>
    <t>NES487</t>
  </si>
  <si>
    <t>SHIV SANKAR SANITARY &amp; HARDWARE STORES - AGT</t>
  </si>
  <si>
    <t>NEM294</t>
  </si>
  <si>
    <t>MAA TRIPURASWARI CONSTRUCTION</t>
  </si>
  <si>
    <t>NEC104</t>
  </si>
  <si>
    <t>C R ENTERPRISE</t>
  </si>
  <si>
    <t>NEP211</t>
  </si>
  <si>
    <t>PAUL ENTERPRISE - AGT</t>
  </si>
  <si>
    <t>NED188</t>
  </si>
  <si>
    <t>DIPTANU DAS - AGT</t>
  </si>
  <si>
    <t>NEP213</t>
  </si>
  <si>
    <t>PARTHA DAS - AGT</t>
  </si>
  <si>
    <t>NED191</t>
  </si>
  <si>
    <t>DEBNATH CEMENT HOUSE AND IRON STORES</t>
  </si>
  <si>
    <t>NED200</t>
  </si>
  <si>
    <t>DIYA &amp; ADRIJA</t>
  </si>
  <si>
    <t>NED206</t>
  </si>
  <si>
    <t>DINGRA ENTERPRISE</t>
  </si>
  <si>
    <t>NEB288</t>
  </si>
  <si>
    <t>BANIK ENTERPRISE</t>
  </si>
  <si>
    <t>NEP242</t>
  </si>
  <si>
    <t>NEP248</t>
  </si>
  <si>
    <t>PRIYA CARRING CENTRE</t>
  </si>
  <si>
    <t>NEJ174</t>
  </si>
  <si>
    <t>JOY RAM CARRYING CENTRE</t>
  </si>
  <si>
    <t>NEM404</t>
  </si>
  <si>
    <t>MAA KAMAKHYA ENTERPRISE</t>
  </si>
  <si>
    <t>NEM427</t>
  </si>
  <si>
    <t>NEH156</t>
  </si>
  <si>
    <t>HARA GOURI IRON STORES</t>
  </si>
  <si>
    <t>NEP287</t>
  </si>
  <si>
    <t>P.K.IRON STORES</t>
  </si>
  <si>
    <t>NEM445</t>
  </si>
  <si>
    <t>MAA MANI IRON STORES</t>
  </si>
  <si>
    <t>NES747</t>
  </si>
  <si>
    <t>SWASTIK IRON &amp; STEEL CENTER</t>
  </si>
  <si>
    <t>A030</t>
  </si>
  <si>
    <t>ARUN CHANDRA SAHA</t>
  </si>
  <si>
    <t>P035</t>
  </si>
  <si>
    <t>PRADIP KUMAR SAHA</t>
  </si>
  <si>
    <t>J024</t>
  </si>
  <si>
    <t>JOYRAM HARDWARE</t>
  </si>
  <si>
    <t>R108</t>
  </si>
  <si>
    <t>RAMKRISHNA IRON</t>
  </si>
  <si>
    <t>A165</t>
  </si>
  <si>
    <t>ANANDA TRADERS</t>
  </si>
  <si>
    <t>R144</t>
  </si>
  <si>
    <t>RADHESHYAM IRON</t>
  </si>
  <si>
    <t>T072</t>
  </si>
  <si>
    <t>TANISHA ENTERPRISE</t>
  </si>
  <si>
    <t>K136</t>
  </si>
  <si>
    <t>KALI MATA HARDWARE STORES (UDAIPUR)</t>
  </si>
  <si>
    <t>K137</t>
  </si>
  <si>
    <t>KAIBALYANATH HARDWARE</t>
  </si>
  <si>
    <t>P174</t>
  </si>
  <si>
    <t>PAUL HARDWARES (UDAIPUR)</t>
  </si>
  <si>
    <t>NEN005</t>
  </si>
  <si>
    <t>NIBEDITA DEPARTMENTAL SHOP</t>
  </si>
  <si>
    <t>NEJ027</t>
  </si>
  <si>
    <t>JOYRAM HARDWARE &amp; BROTHERS (UDAIPUR)</t>
  </si>
  <si>
    <t>NEN043</t>
  </si>
  <si>
    <t>NAYAN CARRYING CENTRE (UDAIPUR)</t>
  </si>
  <si>
    <t>NET070</t>
  </si>
  <si>
    <t>TRIPURA SUNDARI IRON BHANDAR</t>
  </si>
  <si>
    <t>NES335</t>
  </si>
  <si>
    <t>SAHA TRADERS</t>
  </si>
  <si>
    <t>NEM216</t>
  </si>
  <si>
    <t>MAA KALI STORES</t>
  </si>
  <si>
    <t>NEG098</t>
  </si>
  <si>
    <t>GHOSH TRADERS (UDP)</t>
  </si>
  <si>
    <t>NEM225</t>
  </si>
  <si>
    <t>MAHADEB BHANDER</t>
  </si>
  <si>
    <t>NEG106</t>
  </si>
  <si>
    <t>GRACY ENTERPRISE</t>
  </si>
  <si>
    <t>NEB216</t>
  </si>
  <si>
    <t>BHOWMIK HARDWARE (UDP)</t>
  </si>
  <si>
    <t>NEJ104</t>
  </si>
  <si>
    <t>JOY SHIB SANKAR HARDWARE</t>
  </si>
  <si>
    <t>NER197</t>
  </si>
  <si>
    <t>RAMTHAKUR IRON</t>
  </si>
  <si>
    <t>NEO024</t>
  </si>
  <si>
    <t>OMKER ROY</t>
  </si>
  <si>
    <t>NEP194</t>
  </si>
  <si>
    <t>PODDER HARDWARE (UDP)</t>
  </si>
  <si>
    <t>NEP198</t>
  </si>
  <si>
    <t>PINTU BARDHAN</t>
  </si>
  <si>
    <t>NEP203</t>
  </si>
  <si>
    <t>PODDER CONSTRUCTION</t>
  </si>
  <si>
    <t>NEA312</t>
  </si>
  <si>
    <t>ARPITA HARDWARE &amp; VARIETIES</t>
  </si>
  <si>
    <t>NER237</t>
  </si>
  <si>
    <t>RAM KAMAL BHANDER</t>
  </si>
  <si>
    <t>NEJ167</t>
  </si>
  <si>
    <t>JOYRAM VARIETIES</t>
  </si>
  <si>
    <t>NET181</t>
  </si>
  <si>
    <t>TRIZA SANITATION</t>
  </si>
  <si>
    <t>NEN217</t>
  </si>
  <si>
    <t>NAISING BROTHER HARDWARE &amp; CEMENT S</t>
  </si>
  <si>
    <t>NEJ169</t>
  </si>
  <si>
    <t>JOY RAM GLASS EMPORIUM</t>
  </si>
  <si>
    <t>NEN219</t>
  </si>
  <si>
    <t>NANDALAL ENTERPRISE</t>
  </si>
  <si>
    <t>NES714</t>
  </si>
  <si>
    <t>SADHAN ENTERPRISE</t>
  </si>
  <si>
    <t>NEP290</t>
  </si>
  <si>
    <t>PAUL HARDWARE</t>
  </si>
  <si>
    <t>NEG177</t>
  </si>
  <si>
    <t>GIRIDHARY STEEL</t>
  </si>
  <si>
    <t>NEA457</t>
  </si>
  <si>
    <t>ATLAS BUILDERS AND ARCHITECT</t>
  </si>
  <si>
    <t>A022</t>
  </si>
  <si>
    <t>AMIYO STORE</t>
  </si>
  <si>
    <t>K014</t>
  </si>
  <si>
    <t>KALPANA STORE</t>
  </si>
  <si>
    <t>R014</t>
  </si>
  <si>
    <t>RAMKRISHNA ENTERPRISE(PANISAGAR)</t>
  </si>
  <si>
    <t>A077</t>
  </si>
  <si>
    <t>ARUN PAUL &amp; BROTHERS</t>
  </si>
  <si>
    <t>S277</t>
  </si>
  <si>
    <t>SANJIB KUMAR PAUL</t>
  </si>
  <si>
    <t>M200</t>
  </si>
  <si>
    <t>M/S MOHIT PAUL</t>
  </si>
  <si>
    <t>A127</t>
  </si>
  <si>
    <t>ARCHANA STORES</t>
  </si>
  <si>
    <t>U015</t>
  </si>
  <si>
    <t>URMILA HARDWARE</t>
  </si>
  <si>
    <t>D091</t>
  </si>
  <si>
    <t>DAS STORES</t>
  </si>
  <si>
    <t>H053</t>
  </si>
  <si>
    <t>HARI MOHAN TRADERS</t>
  </si>
  <si>
    <t>P152</t>
  </si>
  <si>
    <t>PRANATI HARDWARE</t>
  </si>
  <si>
    <t>NED004</t>
  </si>
  <si>
    <t>DAS GUPTA ENTERPRISE</t>
  </si>
  <si>
    <t>NEG009</t>
  </si>
  <si>
    <t>GOURANGA TRADERS</t>
  </si>
  <si>
    <t>NES058</t>
  </si>
  <si>
    <t>SUPRIYA STORES</t>
  </si>
  <si>
    <t>NEA045</t>
  </si>
  <si>
    <t>A.N. TRADERS</t>
  </si>
  <si>
    <t>NER060</t>
  </si>
  <si>
    <t>RAMKRISHNA ENTERPRISE (DHALAI)</t>
  </si>
  <si>
    <t>NEM069</t>
  </si>
  <si>
    <t>MAA DURGA ENTERPRISE (DMR)</t>
  </si>
  <si>
    <t>NEM070</t>
  </si>
  <si>
    <t>MONOSA STORES (DMR)</t>
  </si>
  <si>
    <t>NEA147</t>
  </si>
  <si>
    <t>ANJALI CEMENT AND HARDWARES</t>
  </si>
  <si>
    <t>NEB120</t>
  </si>
  <si>
    <t>BISHESH &amp; BARSHAN</t>
  </si>
  <si>
    <t>NEJ071</t>
  </si>
  <si>
    <t>JOYKALI HARDWARE (DMR)</t>
  </si>
  <si>
    <t>NER155</t>
  </si>
  <si>
    <t>RUMANA HARDWARES</t>
  </si>
  <si>
    <t>NEC076</t>
  </si>
  <si>
    <t>CHOWDHARY HARDWARE (DMR)</t>
  </si>
  <si>
    <t>NET137</t>
  </si>
  <si>
    <t>TRIPURESWARI BHANDER</t>
  </si>
  <si>
    <t>NEL082</t>
  </si>
  <si>
    <t>LAKSHMI NARAYAN HARDWARE</t>
  </si>
  <si>
    <t>NEB240</t>
  </si>
  <si>
    <t>BISWAKARMA HARDWARE (DMR)</t>
  </si>
  <si>
    <t>NEL090</t>
  </si>
  <si>
    <t>LITAN DEBNATH - DMR</t>
  </si>
  <si>
    <t>NES484</t>
  </si>
  <si>
    <t>SAROI ENGG &amp; FEBRICATION</t>
  </si>
  <si>
    <t>NES513</t>
  </si>
  <si>
    <t>SARALA ENTERPRISE</t>
  </si>
  <si>
    <t>NES568</t>
  </si>
  <si>
    <t>SANTOSHI TRADERS</t>
  </si>
  <si>
    <t>NEJ141</t>
  </si>
  <si>
    <t>JOY KALI HARDWARE'S</t>
  </si>
  <si>
    <t>NES598</t>
  </si>
  <si>
    <t>SWASTISHREE</t>
  </si>
  <si>
    <t>NEP240</t>
  </si>
  <si>
    <t>PAUL ENTERPRISE</t>
  </si>
  <si>
    <t>NEA358</t>
  </si>
  <si>
    <t>APURBA TRADERS</t>
  </si>
  <si>
    <t>NES611</t>
  </si>
  <si>
    <t>STEEL HOUSE</t>
  </si>
  <si>
    <t>NES612</t>
  </si>
  <si>
    <t>SRI UTTAM KUMAR ROY</t>
  </si>
  <si>
    <t>NES663</t>
  </si>
  <si>
    <t>SRI KRISHNA HARDWARE</t>
  </si>
  <si>
    <t>NEG166</t>
  </si>
  <si>
    <t>GURUDEV VARIETIES</t>
  </si>
  <si>
    <t>NER297</t>
  </si>
  <si>
    <t>REKHA HARDWARE</t>
  </si>
  <si>
    <t>NEK221</t>
  </si>
  <si>
    <t>KSHIRODA HARDWARE</t>
  </si>
  <si>
    <t>G017</t>
  </si>
  <si>
    <t>GOURANGA BHANDAR</t>
  </si>
  <si>
    <t>K031</t>
  </si>
  <si>
    <t>KHAN HARDWARE</t>
  </si>
  <si>
    <t>B021</t>
  </si>
  <si>
    <t>BENGAL CONCRETE INDUSTRIES</t>
  </si>
  <si>
    <t>S038</t>
  </si>
  <si>
    <t>SHANKAR ROY</t>
  </si>
  <si>
    <t>A006</t>
  </si>
  <si>
    <t>A.K. TRADERS</t>
  </si>
  <si>
    <t>A033</t>
  </si>
  <si>
    <t>ASHOK ENTERPRISE</t>
  </si>
  <si>
    <t>R070</t>
  </si>
  <si>
    <t>R.P.TRADERS</t>
  </si>
  <si>
    <t>M143</t>
  </si>
  <si>
    <t>MALAKAR HARDWARE</t>
  </si>
  <si>
    <t>R093</t>
  </si>
  <si>
    <t>R.M. TRADERS (SILCHAR)</t>
  </si>
  <si>
    <t>NEL006</t>
  </si>
  <si>
    <t>LOKNATH ENTERPRIME</t>
  </si>
  <si>
    <t>NEA034</t>
  </si>
  <si>
    <t>AMSONS</t>
  </si>
  <si>
    <t>NEB043</t>
  </si>
  <si>
    <t>BARDHAN TRADERS</t>
  </si>
  <si>
    <t>NEJ050</t>
  </si>
  <si>
    <t>J. HARDWARE (SILCHAR)</t>
  </si>
  <si>
    <t>NES211</t>
  </si>
  <si>
    <t>SANJITA HARDWARE</t>
  </si>
  <si>
    <t>NEH052</t>
  </si>
  <si>
    <t>HERAMANI HARDWARE</t>
  </si>
  <si>
    <t>NEM186</t>
  </si>
  <si>
    <t>M M HARDWARE</t>
  </si>
  <si>
    <t>NER141</t>
  </si>
  <si>
    <t>RUDRO TRADING</t>
  </si>
  <si>
    <t>NEP137</t>
  </si>
  <si>
    <t>PAUL HARDWARES (CACHAR)</t>
  </si>
  <si>
    <t>NEK098</t>
  </si>
  <si>
    <t>KRISHNA TRADERS</t>
  </si>
  <si>
    <t>NET110</t>
  </si>
  <si>
    <t>TAPAN KUMAR RAY (SILCHAR)</t>
  </si>
  <si>
    <t>NEA220</t>
  </si>
  <si>
    <t>ALLIED TRADERS</t>
  </si>
  <si>
    <t>NEG099</t>
  </si>
  <si>
    <t>GITA TRADERS</t>
  </si>
  <si>
    <t>NEA222</t>
  </si>
  <si>
    <t>AMAN ENTERPRISE (SIL)</t>
  </si>
  <si>
    <t>NES363</t>
  </si>
  <si>
    <t>SUNITI TRADERS (SIL)</t>
  </si>
  <si>
    <t>NEJ092</t>
  </si>
  <si>
    <t>J K TRADERS (RONGPUR)</t>
  </si>
  <si>
    <t>NEJ094</t>
  </si>
  <si>
    <t>JANANI HARDWARE SHOP</t>
  </si>
  <si>
    <t>NEP197</t>
  </si>
  <si>
    <t>PURBASHA ENTERPRISE</t>
  </si>
  <si>
    <t>NES466</t>
  </si>
  <si>
    <t>SHANTA TRADERS</t>
  </si>
  <si>
    <t>NES476</t>
  </si>
  <si>
    <t>SREEMA TRADERS - SILCHAR</t>
  </si>
  <si>
    <t>NED179</t>
  </si>
  <si>
    <t>DEB HARDWARE - SIL</t>
  </si>
  <si>
    <t>NEF014</t>
  </si>
  <si>
    <t>FAIZUL HOQUE BARBHUIYA</t>
  </si>
  <si>
    <t>NEO030</t>
  </si>
  <si>
    <t>OM TRADING</t>
  </si>
  <si>
    <t>NEB279</t>
  </si>
  <si>
    <t>BORAIL TRADING</t>
  </si>
  <si>
    <t>NEA366</t>
  </si>
  <si>
    <t>ABHINOY CHUTIA</t>
  </si>
  <si>
    <t>NES617</t>
  </si>
  <si>
    <t>SUBRATA SINHA</t>
  </si>
  <si>
    <t>NER264</t>
  </si>
  <si>
    <t>RAHIMIAH STEEL</t>
  </si>
  <si>
    <t>NEP245</t>
  </si>
  <si>
    <t>P C STEEL</t>
  </si>
  <si>
    <t>NET174</t>
  </si>
  <si>
    <t>TALUKDAR BROTHER INTER LOCKING &amp; TI</t>
  </si>
  <si>
    <t>NEP257</t>
  </si>
  <si>
    <t>POPULAR TRADING</t>
  </si>
  <si>
    <t>NEB319</t>
  </si>
  <si>
    <t>BARBHUIYA TRADERS</t>
  </si>
  <si>
    <t>NEC120</t>
  </si>
  <si>
    <t>CAPITAL TRADING</t>
  </si>
  <si>
    <t>NEA395</t>
  </si>
  <si>
    <t>ARADHANA TRADING</t>
  </si>
  <si>
    <t>NEA398</t>
  </si>
  <si>
    <t>A.I.ENTERPRISE</t>
  </si>
  <si>
    <t>NEL113</t>
  </si>
  <si>
    <t>LASKAR HARDWARES</t>
  </si>
  <si>
    <t>NEA418</t>
  </si>
  <si>
    <t>AMITA TRADERS</t>
  </si>
  <si>
    <t>NEC133</t>
  </si>
  <si>
    <t>CLASSIC HARDWARE</t>
  </si>
  <si>
    <t>NEN227</t>
  </si>
  <si>
    <t>NIHARIKA TRADING</t>
  </si>
  <si>
    <t>NEA423</t>
  </si>
  <si>
    <t>A.I. TRADERS</t>
  </si>
  <si>
    <t>NEA424</t>
  </si>
  <si>
    <t>ASHUTOSH BHANDER</t>
  </si>
  <si>
    <t>NEM405</t>
  </si>
  <si>
    <t>MONORANJANI ENTERPRISE</t>
  </si>
  <si>
    <t>NES696</t>
  </si>
  <si>
    <t>SUNIRMAL DAS</t>
  </si>
  <si>
    <t>NEK210</t>
  </si>
  <si>
    <t>NEA439</t>
  </si>
  <si>
    <t>AMIR HUSSAIN LASKAR</t>
  </si>
  <si>
    <t>NES711</t>
  </si>
  <si>
    <t>SAYAN STEEL</t>
  </si>
  <si>
    <t>NEC138</t>
  </si>
  <si>
    <t>CLASSIC TYRES</t>
  </si>
  <si>
    <t>NEC139</t>
  </si>
  <si>
    <t>CHOUDHURY TRADERS</t>
  </si>
  <si>
    <t>NEH155</t>
  </si>
  <si>
    <t>H.P. TRADERS</t>
  </si>
  <si>
    <t>NEG170</t>
  </si>
  <si>
    <t>GEETA TRADERS</t>
  </si>
  <si>
    <t>NEP293</t>
  </si>
  <si>
    <t>PRATIMA STORE</t>
  </si>
  <si>
    <t>S029</t>
  </si>
  <si>
    <t>SARDA TRADE CORPORATION</t>
  </si>
  <si>
    <t>C005</t>
  </si>
  <si>
    <t>CACHAR STEEL COMPANY</t>
  </si>
  <si>
    <t>K066</t>
  </si>
  <si>
    <t>KUNJA TRADING</t>
  </si>
  <si>
    <t>H041</t>
  </si>
  <si>
    <t>HIRAMON PAUL</t>
  </si>
  <si>
    <t>NEG079</t>
  </si>
  <si>
    <t>GYANENDRA PAUL HARDWARE</t>
  </si>
  <si>
    <t>NEJ131</t>
  </si>
  <si>
    <t>J.A. LASKAR TRADERS</t>
  </si>
  <si>
    <t>NEB267</t>
  </si>
  <si>
    <t>BARLASKAR TRADERS</t>
  </si>
  <si>
    <t>NEB275</t>
  </si>
  <si>
    <t>BARBHUIYA STORES AND GLASS HOUSE</t>
  </si>
  <si>
    <t>NEB281</t>
  </si>
  <si>
    <t>NEB303</t>
  </si>
  <si>
    <t>NES620</t>
  </si>
  <si>
    <t>SRI SANJOY PAUL</t>
  </si>
  <si>
    <t>NEH142</t>
  </si>
  <si>
    <t>HINDUSTAN HARDWARE</t>
  </si>
  <si>
    <t>NES683</t>
  </si>
  <si>
    <t>S.R.ENTERPRISE</t>
  </si>
  <si>
    <t>NEA431</t>
  </si>
  <si>
    <t>A M HARDWARE</t>
  </si>
  <si>
    <t>NEN211</t>
  </si>
  <si>
    <t>NEW LASKAR TRADER'S</t>
  </si>
  <si>
    <t>P034</t>
  </si>
  <si>
    <t>PRADIP H/W STORES</t>
  </si>
  <si>
    <t>J002</t>
  </si>
  <si>
    <t>J K &amp; SONS</t>
  </si>
  <si>
    <t>M085</t>
  </si>
  <si>
    <t>M.S.TRADING</t>
  </si>
  <si>
    <t>J031</t>
  </si>
  <si>
    <t>JOYTARA STORES</t>
  </si>
  <si>
    <t>F005</t>
  </si>
  <si>
    <t>F.R.ENTERPRISE</t>
  </si>
  <si>
    <t>T032</t>
  </si>
  <si>
    <t>TARANGAMOYEE TRADERS</t>
  </si>
  <si>
    <t>NEJ051</t>
  </si>
  <si>
    <t>J &amp; J TRADERS (KARIMGANJ)</t>
  </si>
  <si>
    <t>NER103</t>
  </si>
  <si>
    <t>R K TRADING (SILCHAR)</t>
  </si>
  <si>
    <t>NEO021</t>
  </si>
  <si>
    <t>OM TRADERS (SIL)</t>
  </si>
  <si>
    <t>NEM295</t>
  </si>
  <si>
    <t>MONAZIR HASSAN</t>
  </si>
  <si>
    <t>NEM310</t>
  </si>
  <si>
    <t>MAA KARNI STEEL</t>
  </si>
  <si>
    <t>NEA318</t>
  </si>
  <si>
    <t>A.B. TRADING - SIL</t>
  </si>
  <si>
    <t>NES528</t>
  </si>
  <si>
    <t>S.B. ENTERPRISE - SIL</t>
  </si>
  <si>
    <t>NEH116</t>
  </si>
  <si>
    <t>HOQUE TRADERS - SIL</t>
  </si>
  <si>
    <t>NES581</t>
  </si>
  <si>
    <t>SANDHYA TRADERS-SILCHAR</t>
  </si>
  <si>
    <t>NEK183</t>
  </si>
  <si>
    <t>K.A.TRADERS</t>
  </si>
  <si>
    <t>NEM355</t>
  </si>
  <si>
    <t>MAMON TRADERS</t>
  </si>
  <si>
    <t>NES641</t>
  </si>
  <si>
    <t>SABANA TRADERS</t>
  </si>
  <si>
    <t>NET183</t>
  </si>
  <si>
    <t>T.A. HARDWARE SHOP</t>
  </si>
  <si>
    <t>NEP270</t>
  </si>
  <si>
    <t>PUSHPA TRADERS</t>
  </si>
  <si>
    <t>NEA422</t>
  </si>
  <si>
    <t>ANJUM HARDWARE</t>
  </si>
  <si>
    <t>NEH147</t>
  </si>
  <si>
    <t xml:space="preserve">	HOQUE HARDWARE</t>
  </si>
  <si>
    <t>NEG167</t>
  </si>
  <si>
    <t>G.M. TRADING</t>
  </si>
  <si>
    <t>NED237</t>
  </si>
  <si>
    <t>DEB TRADERS</t>
  </si>
  <si>
    <t>NER307</t>
  </si>
  <si>
    <t>ROUF &amp; SONS</t>
  </si>
  <si>
    <t>NED243</t>
  </si>
  <si>
    <t>D.N.S. ENTERPRISES</t>
  </si>
  <si>
    <t>NEB368</t>
  </si>
  <si>
    <t>BISHWANATH TRADERS</t>
  </si>
  <si>
    <t>NEA452</t>
  </si>
  <si>
    <t>AJAY TRADERS</t>
  </si>
  <si>
    <t>NEN39</t>
  </si>
  <si>
    <t>NEM443</t>
  </si>
  <si>
    <t>M.S CONTRUCTION</t>
  </si>
  <si>
    <t>NES746</t>
  </si>
  <si>
    <t>SRI PRAKASH SINHA</t>
  </si>
  <si>
    <t>R002</t>
  </si>
  <si>
    <t>R.D.D.HARDWARE</t>
  </si>
  <si>
    <t>J047</t>
  </si>
  <si>
    <t>JAMES ENTERPRISE</t>
  </si>
  <si>
    <t>L043</t>
  </si>
  <si>
    <t>LALHRIMA SAILO &amp; SONS</t>
  </si>
  <si>
    <t>L060</t>
  </si>
  <si>
    <t>LALREM BUSINESS ENTERPRISE</t>
  </si>
  <si>
    <t>K151</t>
  </si>
  <si>
    <t xml:space="preserve">KIM KIM HARDWARE </t>
  </si>
  <si>
    <t>NEJ017</t>
  </si>
  <si>
    <t>JENNY ENTERPRISE</t>
  </si>
  <si>
    <t>NER074</t>
  </si>
  <si>
    <t>R P STORE (AIZWAL)</t>
  </si>
  <si>
    <t>NEC039</t>
  </si>
  <si>
    <t>CHHUNDENG ENTERPRISE (AIZAWL)</t>
  </si>
  <si>
    <t>NEM100</t>
  </si>
  <si>
    <t>M &amp; M STORE (AIZWAL)</t>
  </si>
  <si>
    <t>NES178</t>
  </si>
  <si>
    <t xml:space="preserve">SALEM STORE (AIZAWL) </t>
  </si>
  <si>
    <t>NEM133</t>
  </si>
  <si>
    <t>M S ENTERPRISE</t>
  </si>
  <si>
    <t>NEA150</t>
  </si>
  <si>
    <t>ATEA CEMENT DAWR (AIZ)</t>
  </si>
  <si>
    <t>NEB115</t>
  </si>
  <si>
    <t>BEE JO STORE (AIZ)</t>
  </si>
  <si>
    <t>NEC057</t>
  </si>
  <si>
    <t>CEMENT DAWR</t>
  </si>
  <si>
    <t>NEZ010</t>
  </si>
  <si>
    <t>ZUALTEA BUSINESS CENTRE</t>
  </si>
  <si>
    <t>NEO022</t>
  </si>
  <si>
    <t>ORCHID HARDWARE</t>
  </si>
  <si>
    <t>NES439</t>
  </si>
  <si>
    <t>SHEKINA ENTERPRISE</t>
  </si>
  <si>
    <t>NEN147</t>
  </si>
  <si>
    <t>N NADAW STORE</t>
  </si>
  <si>
    <t>NEE044</t>
  </si>
  <si>
    <t>EL-BE ENTERPRISE</t>
  </si>
  <si>
    <t>NEA284</t>
  </si>
  <si>
    <t>AMY TRADING (MIZ)</t>
  </si>
  <si>
    <t>NED168</t>
  </si>
  <si>
    <t>DAVID ESS STEEL FABRICATION</t>
  </si>
  <si>
    <t>NEG123</t>
  </si>
  <si>
    <t>GYANADA STORE</t>
  </si>
  <si>
    <t>NEH095</t>
  </si>
  <si>
    <t>H.LALZAMI STORE</t>
  </si>
  <si>
    <t>NEM292</t>
  </si>
  <si>
    <t>MT TRADERS</t>
  </si>
  <si>
    <t>NEZ014</t>
  </si>
  <si>
    <t>ZAHUATA CEMENT AGENCY</t>
  </si>
  <si>
    <t>NEZ015</t>
  </si>
  <si>
    <t>ZR ENTERPRISE</t>
  </si>
  <si>
    <t>NES607</t>
  </si>
  <si>
    <t>SOUTHERN BREEZE</t>
  </si>
  <si>
    <t>NEV052</t>
  </si>
  <si>
    <t>VELI HARDWARE</t>
  </si>
  <si>
    <t>NEG152</t>
  </si>
  <si>
    <t>GABRIEL ENTERPRISE</t>
  </si>
  <si>
    <t>NER273</t>
  </si>
  <si>
    <t>R&amp;C ENTERPRISE</t>
  </si>
  <si>
    <t>NEA390</t>
  </si>
  <si>
    <t>ARDECO SPACE</t>
  </si>
  <si>
    <t>NEC126</t>
  </si>
  <si>
    <t>C.L.ENTERPRISES</t>
  </si>
  <si>
    <t>NEV059</t>
  </si>
  <si>
    <t>VL TRADERS</t>
  </si>
  <si>
    <t>NES678</t>
  </si>
  <si>
    <t>S.M.ENTERPRISE</t>
  </si>
  <si>
    <t>NEC130</t>
  </si>
  <si>
    <t>CEMENT SUPPLY AGENCY</t>
  </si>
  <si>
    <t>NEW013</t>
  </si>
  <si>
    <t>WEAR ME OUT</t>
  </si>
  <si>
    <t>NEC136</t>
  </si>
  <si>
    <t>CHHANGTE HARDWARE</t>
  </si>
  <si>
    <t>NES709</t>
  </si>
  <si>
    <t>SHRI ELECTRICALS &amp; HARDWARES</t>
  </si>
  <si>
    <t>NEA442</t>
  </si>
  <si>
    <t>AIE CONSTRUCTION</t>
  </si>
  <si>
    <t>NER274</t>
  </si>
  <si>
    <t>RORO POLYMERS</t>
  </si>
  <si>
    <t>NEZ024</t>
  </si>
  <si>
    <t>ZAMZO ENGINEERING, CONSTRUCTION AND</t>
  </si>
  <si>
    <t>NEL125</t>
  </si>
  <si>
    <t>L SADI STORE</t>
  </si>
  <si>
    <t>NEC140</t>
  </si>
  <si>
    <t>C &amp; R ENTERPRISE</t>
  </si>
  <si>
    <t>NES720</t>
  </si>
  <si>
    <t>LINDA LALRAMCHUANI</t>
  </si>
  <si>
    <t>NES726</t>
  </si>
  <si>
    <t>SAILOLIANA ENTERPRISE</t>
  </si>
  <si>
    <t>NEM439</t>
  </si>
  <si>
    <t>MIDLAND BUSINESS ENTERPRISE</t>
  </si>
  <si>
    <t>NEN35</t>
  </si>
  <si>
    <t>N.I.HARDWARE</t>
  </si>
  <si>
    <t>NEW015</t>
  </si>
  <si>
    <t>WOODLAND CONSTRUCTION</t>
  </si>
  <si>
    <t>A020</t>
  </si>
  <si>
    <t>AMIT ENTERPRISES</t>
  </si>
  <si>
    <t>M160</t>
  </si>
  <si>
    <t>MONORANJAN DAS</t>
  </si>
  <si>
    <t>S356</t>
  </si>
  <si>
    <t>SWASTIM HARDWARE</t>
  </si>
  <si>
    <t>NEB002</t>
  </si>
  <si>
    <t>BILLINDRO SANGMA</t>
  </si>
  <si>
    <t>NES202</t>
  </si>
  <si>
    <t>SHIRA HARDWARE STORE (TURA)</t>
  </si>
  <si>
    <t>NEJ053</t>
  </si>
  <si>
    <t>JRS TRADERS</t>
  </si>
  <si>
    <t>NEN086</t>
  </si>
  <si>
    <t>N S TRADE AGENCY</t>
  </si>
  <si>
    <t>NEC072</t>
  </si>
  <si>
    <t>CHITTARANJAN HARDWARE</t>
  </si>
  <si>
    <t>NES315</t>
  </si>
  <si>
    <t>S D SHIRA</t>
  </si>
  <si>
    <t>NEB195</t>
  </si>
  <si>
    <t>BANIA HARDWARE</t>
  </si>
  <si>
    <t>NER183</t>
  </si>
  <si>
    <t>R K HARDWARE (TURA)</t>
  </si>
  <si>
    <t>NEA294</t>
  </si>
  <si>
    <t>A.B.C. ENTERPRISE - TURA</t>
  </si>
  <si>
    <t>NEP206</t>
  </si>
  <si>
    <t>PAWAN KUMAR SAHU - TURA</t>
  </si>
  <si>
    <t>NEJ124</t>
  </si>
  <si>
    <t>J A SANGMA</t>
  </si>
  <si>
    <t>NEM341</t>
  </si>
  <si>
    <t>MARUTI STORE</t>
  </si>
  <si>
    <t>NES590</t>
  </si>
  <si>
    <t>STEELS HOUSE</t>
  </si>
  <si>
    <t>NEK181</t>
  </si>
  <si>
    <t>KP HARDWARE</t>
  </si>
  <si>
    <t>NEA403</t>
  </si>
  <si>
    <t>AJAY R MARAK</t>
  </si>
  <si>
    <t>NEC127</t>
  </si>
  <si>
    <t>CHANDRA KUMAR BARIK</t>
  </si>
  <si>
    <t>NES680</t>
  </si>
  <si>
    <t>SEMINGTON MARAK</t>
  </si>
  <si>
    <t>NEC132</t>
  </si>
  <si>
    <t>C.R. AGENCY</t>
  </si>
  <si>
    <t>NET195</t>
  </si>
  <si>
    <t>TIGER STEEL AND HARDWARE</t>
  </si>
  <si>
    <t>NEG179</t>
  </si>
  <si>
    <t>GIRRAJ TRADE AGENCY</t>
  </si>
  <si>
    <t>S283</t>
  </si>
  <si>
    <t>S.K.HARDWARE STORES (TURA)</t>
  </si>
  <si>
    <t>S348</t>
  </si>
  <si>
    <t>SAMAD HARDWARE</t>
  </si>
  <si>
    <t>T068</t>
  </si>
  <si>
    <t>T.D.PANGCHAK ENTERPRISE</t>
  </si>
  <si>
    <t>NED020</t>
  </si>
  <si>
    <t>DEY HARDWARE</t>
  </si>
  <si>
    <t>NEL033</t>
  </si>
  <si>
    <t>LUCKY HARDWARE STORE</t>
  </si>
  <si>
    <t>NEI014</t>
  </si>
  <si>
    <t>ISLAM HARDWARE (PHULBARI)</t>
  </si>
  <si>
    <t>NES407</t>
  </si>
  <si>
    <t>S A ENTERPRISE (HALLIDAYGANJ)</t>
  </si>
  <si>
    <t>NES435</t>
  </si>
  <si>
    <t>SHRI SAI ENTERPRISE</t>
  </si>
  <si>
    <t>NEN155</t>
  </si>
  <si>
    <t>NABA KUMAR SAHA</t>
  </si>
  <si>
    <t>NEM315</t>
  </si>
  <si>
    <t>MEGHALAYA STEEL - TURA</t>
  </si>
  <si>
    <t>NER259</t>
  </si>
  <si>
    <t>RIJINA BEGUM</t>
  </si>
  <si>
    <t>NEM365</t>
  </si>
  <si>
    <t>NEJ160</t>
  </si>
  <si>
    <t>JOYA ENTERPRISE</t>
  </si>
  <si>
    <t>NES670</t>
  </si>
  <si>
    <t>SIPRA TRADERS</t>
  </si>
  <si>
    <t>NEA417</t>
  </si>
  <si>
    <t>A.R. HARDWARE</t>
  </si>
  <si>
    <t>NEH145</t>
  </si>
  <si>
    <t>HOQUE HARDWARE</t>
  </si>
  <si>
    <t>NER306</t>
  </si>
  <si>
    <t>RANI ENTERPRISES</t>
  </si>
  <si>
    <t>NEM429</t>
  </si>
  <si>
    <t>MAA KAMAKHYA HARDWARE</t>
  </si>
  <si>
    <t>NEM433</t>
  </si>
  <si>
    <t>NEB369</t>
  </si>
  <si>
    <t>BHAI BHAI HARDWARE</t>
  </si>
  <si>
    <t>NEM446</t>
  </si>
  <si>
    <t>M.M. HARDWARE</t>
  </si>
  <si>
    <t>WB</t>
  </si>
  <si>
    <t>Cooch Behar</t>
  </si>
  <si>
    <t>D025</t>
  </si>
  <si>
    <t>DULAL CH. SAHA</t>
  </si>
  <si>
    <t>P111</t>
  </si>
  <si>
    <t>PABAN AGARWALA</t>
  </si>
  <si>
    <t>M212</t>
  </si>
  <si>
    <t>MAA KALI HARDWARE</t>
  </si>
  <si>
    <t>G074</t>
  </si>
  <si>
    <t>GOPINATH ENTERPRISE</t>
  </si>
  <si>
    <t>S345</t>
  </si>
  <si>
    <t>S.S.CONSTRUCTION</t>
  </si>
  <si>
    <t>N098</t>
  </si>
  <si>
    <t>NISHIGANJ BUILDERS</t>
  </si>
  <si>
    <t>B190</t>
  </si>
  <si>
    <t>BHAI BHAI HARDWARE (COOCHBIHAR)</t>
  </si>
  <si>
    <t>L079</t>
  </si>
  <si>
    <t>LUCKY HARDWARE</t>
  </si>
  <si>
    <t>L085</t>
  </si>
  <si>
    <t>LOKENATH HARDWARE (DINHATA)</t>
  </si>
  <si>
    <t>S561</t>
  </si>
  <si>
    <t>SABITA DAM</t>
  </si>
  <si>
    <t>D162</t>
  </si>
  <si>
    <t>DEBABRATA SAHA</t>
  </si>
  <si>
    <t>WBM098</t>
  </si>
  <si>
    <t>M/s PAUL HARDWARE STORES</t>
  </si>
  <si>
    <t>WBN046</t>
  </si>
  <si>
    <t>NIRMAN UDYOG</t>
  </si>
  <si>
    <t>WBD049</t>
  </si>
  <si>
    <t xml:space="preserve">DEY AGENCY </t>
  </si>
  <si>
    <t>WBD066</t>
  </si>
  <si>
    <t>DEWANHAT HARDWARE</t>
  </si>
  <si>
    <t>WBD067</t>
  </si>
  <si>
    <t>DHAR AGENCY</t>
  </si>
  <si>
    <t>WBB111</t>
  </si>
  <si>
    <t>BENGAL HARDWARE STORES</t>
  </si>
  <si>
    <t>WBC023</t>
  </si>
  <si>
    <t>CHAKRABORTY STEEL</t>
  </si>
  <si>
    <t>WBK057</t>
  </si>
  <si>
    <t>KISHORE STEEL CENTRE</t>
  </si>
  <si>
    <t>WBM241</t>
  </si>
  <si>
    <t>MAA MANASHA HARDWARE</t>
  </si>
  <si>
    <t>WBR107</t>
  </si>
  <si>
    <t>WBS253</t>
  </si>
  <si>
    <t>SARKAR HARDWARE (BHITARKAMTA)</t>
  </si>
  <si>
    <t>WBD074</t>
  </si>
  <si>
    <t>DEY ENTERPRISE (GHUGHUMARI)</t>
  </si>
  <si>
    <t>WBD077</t>
  </si>
  <si>
    <t>DUTTA STOCK DEPOT</t>
  </si>
  <si>
    <t>WBS279</t>
  </si>
  <si>
    <t>SAHA CONSTRUCTION</t>
  </si>
  <si>
    <t>WBN096</t>
  </si>
  <si>
    <t>NUR ISLAM ENTERPRISE</t>
  </si>
  <si>
    <t>WBG084</t>
  </si>
  <si>
    <t>GAYATRI CONSTRUCTION</t>
  </si>
  <si>
    <t>WBS297</t>
  </si>
  <si>
    <t>SHREE KRISHNA HARDWARE - NAYARHAT</t>
  </si>
  <si>
    <t>WBC027</t>
  </si>
  <si>
    <t>CHILAKHANA HARDWARE STORES</t>
  </si>
  <si>
    <t>WBB137</t>
  </si>
  <si>
    <t>BASANTI HARDWARE</t>
  </si>
  <si>
    <t>WBR129</t>
  </si>
  <si>
    <t>R.K. STEEL - COOCHBIHAR</t>
  </si>
  <si>
    <t>WBJ062</t>
  </si>
  <si>
    <t>JUWEL ENTERPRISE</t>
  </si>
  <si>
    <t>WBS307</t>
  </si>
  <si>
    <t>SAHA HARDWERE</t>
  </si>
  <si>
    <t>WBS308</t>
  </si>
  <si>
    <t>SHYAM SUNDAR SAHA AND SONS</t>
  </si>
  <si>
    <t>WBD090</t>
  </si>
  <si>
    <t>DEY ENTERPRISE - BABURHAT</t>
  </si>
  <si>
    <t>WBS316</t>
  </si>
  <si>
    <t>SRI L P TRADING CO</t>
  </si>
  <si>
    <t>WBB150</t>
  </si>
  <si>
    <t>BISWAS HARDWARE STORES</t>
  </si>
  <si>
    <t>WBB151</t>
  </si>
  <si>
    <t>BHAI BHAI ENTERPRISE - MATHABHANGA</t>
  </si>
  <si>
    <t>WBO006</t>
  </si>
  <si>
    <t>OM SRI GANESH TRADING CO</t>
  </si>
  <si>
    <t>WBN108</t>
  </si>
  <si>
    <t>NIKHIL KUMAR CHOWDHURY</t>
  </si>
  <si>
    <t>WBJ076</t>
  </si>
  <si>
    <t>JYOTSNA HARDWARE</t>
  </si>
  <si>
    <t>WBG099</t>
  </si>
  <si>
    <t>GOURAB SAHA</t>
  </si>
  <si>
    <t>S141</t>
  </si>
  <si>
    <t>SAHA &amp; CO.</t>
  </si>
  <si>
    <t>R132</t>
  </si>
  <si>
    <t>RADHA HARDWARE</t>
  </si>
  <si>
    <t>WBH019</t>
  </si>
  <si>
    <t>HARI OM TRADERS (JALPAIGURI)</t>
  </si>
  <si>
    <t>WBR054</t>
  </si>
  <si>
    <t>RADHA STORES</t>
  </si>
  <si>
    <t>WBP050</t>
  </si>
  <si>
    <t>PUNAM TRADING</t>
  </si>
  <si>
    <t>WBG075</t>
  </si>
  <si>
    <t>GARG ENTERPRISES</t>
  </si>
  <si>
    <t>WBS267</t>
  </si>
  <si>
    <t>SADHANA ENTERPRISE (MATHURABAGAN)</t>
  </si>
  <si>
    <t>WBM272</t>
  </si>
  <si>
    <t>MAA BHABANI HARDWARE</t>
  </si>
  <si>
    <t>WBR128</t>
  </si>
  <si>
    <t>R P ENTERPRISE</t>
  </si>
  <si>
    <t>WBD085</t>
  </si>
  <si>
    <t>DALIM KUMAR DAS</t>
  </si>
  <si>
    <t>WBP082</t>
  </si>
  <si>
    <t>PART 2</t>
  </si>
  <si>
    <t>WBM273</t>
  </si>
  <si>
    <t>MAHESWARI CEMENT AGENCY - ALIPURDUAR</t>
  </si>
  <si>
    <t>WBP088</t>
  </si>
  <si>
    <t>PALIT ENTERPRISE</t>
  </si>
  <si>
    <t>WBB148</t>
  </si>
  <si>
    <t>BANI GHOSH SIKDAR</t>
  </si>
  <si>
    <t>WBR150</t>
  </si>
  <si>
    <t>RUDRA TRADE LINK</t>
  </si>
  <si>
    <t>WBR152</t>
  </si>
  <si>
    <t>RAMKRISHNA HARDWARE - BIRPARA</t>
  </si>
  <si>
    <t>WBS342</t>
  </si>
  <si>
    <t>SUJIT KUMAR SAHA</t>
  </si>
  <si>
    <t>WBP093</t>
  </si>
  <si>
    <t>PRASANTA KUMAR PAUL</t>
  </si>
  <si>
    <t>WBA163</t>
  </si>
  <si>
    <t>ANKIT HARDWARE</t>
  </si>
  <si>
    <t>WBR155</t>
  </si>
  <si>
    <t>RADHA TRADERS</t>
  </si>
  <si>
    <t>WBB160</t>
  </si>
  <si>
    <t>BAJRANGBALI HARDWARE</t>
  </si>
  <si>
    <t>P106</t>
  </si>
  <si>
    <t>PROMILA BUILDERS</t>
  </si>
  <si>
    <t>C085</t>
  </si>
  <si>
    <t>CHHOGMAL OMPRAKASH</t>
  </si>
  <si>
    <t>T057</t>
  </si>
  <si>
    <t>TIRUPATI IRON STORES</t>
  </si>
  <si>
    <t>R114</t>
  </si>
  <si>
    <t>ROY ENTERPRISE (SILIGURI)</t>
  </si>
  <si>
    <t>S321</t>
  </si>
  <si>
    <t>SUBRATA SAHA</t>
  </si>
  <si>
    <t>S340</t>
  </si>
  <si>
    <t>SABITA HARDWARE (JALPAIGURI)</t>
  </si>
  <si>
    <t>S349</t>
  </si>
  <si>
    <t>SASWAT</t>
  </si>
  <si>
    <t>L073</t>
  </si>
  <si>
    <t>LOUHA BHANDAR</t>
  </si>
  <si>
    <t>S462</t>
  </si>
  <si>
    <t>SUMAN HARDWARE</t>
  </si>
  <si>
    <t>S478</t>
  </si>
  <si>
    <t>SUNITI ENTERPRISE</t>
  </si>
  <si>
    <t>WBM053</t>
  </si>
  <si>
    <t>MAL CEMENT STORES</t>
  </si>
  <si>
    <t>WBM072</t>
  </si>
  <si>
    <t>M/S BISWAKARMA CEMENT GHAR</t>
  </si>
  <si>
    <t>WBN030</t>
  </si>
  <si>
    <t>NATIONAL TRADING CO</t>
  </si>
  <si>
    <t>WBL019</t>
  </si>
  <si>
    <t>LAXMI AGENCY</t>
  </si>
  <si>
    <t>WBR057</t>
  </si>
  <si>
    <t>RUPAM ENTERPRISE (JALPAIGURI)</t>
  </si>
  <si>
    <t>WBJ036</t>
  </si>
  <si>
    <t>JALPAIGURI ISPAT</t>
  </si>
  <si>
    <t>WBA072</t>
  </si>
  <si>
    <t>AAKASH ENTERPRISE</t>
  </si>
  <si>
    <t>WBM204</t>
  </si>
  <si>
    <t>MAHESH MAHESWARI</t>
  </si>
  <si>
    <t>WBR096</t>
  </si>
  <si>
    <t>ROY CYCLE STORES</t>
  </si>
  <si>
    <t>WBS239</t>
  </si>
  <si>
    <t>SHREE TRADING</t>
  </si>
  <si>
    <t>WBK056</t>
  </si>
  <si>
    <t>KALYANI TRADING</t>
  </si>
  <si>
    <t>WBS243</t>
  </si>
  <si>
    <t>SUBAL MAHANTA</t>
  </si>
  <si>
    <t>WBN086</t>
  </si>
  <si>
    <t>NIRANJAN DAS &amp; SONS</t>
  </si>
  <si>
    <t>WBN088</t>
  </si>
  <si>
    <t>N.D. ENTERPRISE (SAUDANGI)</t>
  </si>
  <si>
    <t>WBP075</t>
  </si>
  <si>
    <t>PAUL CONSTRUCTION (KHARIA)</t>
  </si>
  <si>
    <t>WBA107</t>
  </si>
  <si>
    <t>ALI HARDWARE (GADONG)</t>
  </si>
  <si>
    <t>WBB119</t>
  </si>
  <si>
    <t>BHOWMIK BROTHERS</t>
  </si>
  <si>
    <t>WBD076</t>
  </si>
  <si>
    <t>DIPANKAR ENTERPRISE</t>
  </si>
  <si>
    <t>WBJ058</t>
  </si>
  <si>
    <t>JYOTI ENTERPRISE (JALPAIGURI)</t>
  </si>
  <si>
    <t>WBS278</t>
  </si>
  <si>
    <t>SRI SHAKAMBHARI BUILDER</t>
  </si>
  <si>
    <t>WBG079</t>
  </si>
  <si>
    <t>GANESHLAL PAWAN KUMAR</t>
  </si>
  <si>
    <t>WBR120</t>
  </si>
  <si>
    <t>RISHI ENTERPRISE</t>
  </si>
  <si>
    <t>WBD080</t>
  </si>
  <si>
    <t>DHIRAJ AGARWAL</t>
  </si>
  <si>
    <t>WBT067</t>
  </si>
  <si>
    <t>T R ENTERPRISE</t>
  </si>
  <si>
    <t>WBN094</t>
  </si>
  <si>
    <t>NEW MANDAL ENTERPRISE (SILIGURI)</t>
  </si>
  <si>
    <t>WBB131</t>
  </si>
  <si>
    <t>BASANA HARDWARE AND RING FACTORY</t>
  </si>
  <si>
    <t>WBT069</t>
  </si>
  <si>
    <t>TULTULI HARDWARE STORES</t>
  </si>
  <si>
    <t>WBP081</t>
  </si>
  <si>
    <t>PAUL HARDWARE - SALBARI</t>
  </si>
  <si>
    <t>WBB143</t>
  </si>
  <si>
    <t>BAJRANG TRADING CO</t>
  </si>
  <si>
    <t>WBA141</t>
  </si>
  <si>
    <t>AMIT HARDWARE</t>
  </si>
  <si>
    <t>WBG090</t>
  </si>
  <si>
    <t>GYANNAYAK STEEL</t>
  </si>
  <si>
    <t>WBP087</t>
  </si>
  <si>
    <t>PRATIBHA HARDWARE</t>
  </si>
  <si>
    <t>WBG094</t>
  </si>
  <si>
    <t>GADADHAR GHOSH</t>
  </si>
  <si>
    <t>WBS335</t>
  </si>
  <si>
    <t>SREE BALAJI HARDWARE STORES</t>
  </si>
  <si>
    <t>WBS329</t>
  </si>
  <si>
    <t>SARKAR HARDWARE - MOHITNAGAR</t>
  </si>
  <si>
    <t>WBS330</t>
  </si>
  <si>
    <t>WBM301</t>
  </si>
  <si>
    <t>M M TRADERS</t>
  </si>
  <si>
    <t>WBD095</t>
  </si>
  <si>
    <t>DAS TRADERS</t>
  </si>
  <si>
    <t>WBA155</t>
  </si>
  <si>
    <t>AMULYA PAUL</t>
  </si>
  <si>
    <t>WBB153</t>
  </si>
  <si>
    <t>BAPI MAJUMDER</t>
  </si>
  <si>
    <t>WBB155</t>
  </si>
  <si>
    <t>BUILDWARE INFRASTEEL (A UNIT OF ACU</t>
  </si>
  <si>
    <t>WBL039</t>
  </si>
  <si>
    <t>LOKENATH BUILDERS - SAHUDANGI</t>
  </si>
  <si>
    <t>WBS340</t>
  </si>
  <si>
    <t>SUMITRA ENTERPRISE - JALPAIGURI</t>
  </si>
  <si>
    <t>WBG097</t>
  </si>
  <si>
    <t>GHOSH ENTERPRISE - DHUPGURI</t>
  </si>
  <si>
    <t>WBT074</t>
  </si>
  <si>
    <t>THAKUR TRADERS</t>
  </si>
  <si>
    <t>WBR154</t>
  </si>
  <si>
    <t>R.K.STEEL (NEW)</t>
  </si>
  <si>
    <t>WBS347</t>
  </si>
  <si>
    <t>SANYAL TRADERS</t>
  </si>
  <si>
    <t>SKR002</t>
  </si>
  <si>
    <t>RAJU ENTERPRISES - RANIPOOL</t>
  </si>
  <si>
    <t>SKT001</t>
  </si>
  <si>
    <t>THAKUR AND SONS</t>
  </si>
  <si>
    <t>WBJ018</t>
  </si>
  <si>
    <t>JAISWAL TRADERS</t>
  </si>
  <si>
    <t>WBM096</t>
  </si>
  <si>
    <t>M/S BISWA ENTERPRISE</t>
  </si>
  <si>
    <t>WBM097</t>
  </si>
  <si>
    <t>M/S GITA DEVI PRASAD</t>
  </si>
  <si>
    <t>WBP028</t>
  </si>
  <si>
    <t>PANKAJ AGARWAL (SIKKIM)</t>
  </si>
  <si>
    <t>WBB052</t>
  </si>
  <si>
    <t>BANWARILAL OMKARMULL</t>
  </si>
  <si>
    <t>WBD038</t>
  </si>
  <si>
    <t>D P TRADERS</t>
  </si>
  <si>
    <t>WBG058</t>
  </si>
  <si>
    <t>G D TRADERS</t>
  </si>
  <si>
    <t>WBS246</t>
  </si>
  <si>
    <t>SARITA TRADING</t>
  </si>
  <si>
    <t>SKS002</t>
  </si>
  <si>
    <t>SUSIL KUMAR PRASAD</t>
  </si>
  <si>
    <t>SKS003</t>
  </si>
  <si>
    <t>SIKKIM HARDWARE STORE</t>
  </si>
  <si>
    <t>SKR003</t>
  </si>
  <si>
    <t>RAMA ENTERPRISES - YANGANG</t>
  </si>
  <si>
    <t>SKG002</t>
  </si>
  <si>
    <t>GLOBAL INFRATECH</t>
  </si>
  <si>
    <t>SKJ002</t>
  </si>
  <si>
    <t>J K ENTERPRISES</t>
  </si>
  <si>
    <t>SKD004</t>
  </si>
  <si>
    <t>DONG ENTERPRISE</t>
  </si>
  <si>
    <t>SKA002</t>
  </si>
  <si>
    <t>ADEE ENTERPRISES</t>
  </si>
  <si>
    <t>WBM296</t>
  </si>
  <si>
    <t>MOKTADER ENTERPRISE</t>
  </si>
  <si>
    <t>D106</t>
  </si>
  <si>
    <t xml:space="preserve">DADA BHAI SUPPLIERS </t>
  </si>
  <si>
    <t>WBT020</t>
  </si>
  <si>
    <t>TAJ LOUHA BHANDAR</t>
  </si>
  <si>
    <t>WBC014</t>
  </si>
  <si>
    <t>CHOWHAN ENTERPRISE</t>
  </si>
  <si>
    <t>WBB084</t>
  </si>
  <si>
    <t>BISHNU ENTERPRISE (U.DINAJPUR)</t>
  </si>
  <si>
    <t>WBA077</t>
  </si>
  <si>
    <t>ABDUL SOVAN</t>
  </si>
  <si>
    <t>WBH035</t>
  </si>
  <si>
    <t>HASIBUR RAHAMAN</t>
  </si>
  <si>
    <t>WBK046</t>
  </si>
  <si>
    <t>KALIMI HARDWARE STORES</t>
  </si>
  <si>
    <t>WBR092</t>
  </si>
  <si>
    <t>RAKSHIT CYCLE &amp; HARDWARE</t>
  </si>
  <si>
    <t>WBM232</t>
  </si>
  <si>
    <t>MANDAL ENTERPRISE</t>
  </si>
  <si>
    <t>WBS229</t>
  </si>
  <si>
    <t>SHIV SHAKTI HARDWARE</t>
  </si>
  <si>
    <t>WBI015</t>
  </si>
  <si>
    <t>IMRAN HARDWARE</t>
  </si>
  <si>
    <t>WBD071</t>
  </si>
  <si>
    <t>DADA BHAI SUPPLY &amp; HARDWARE</t>
  </si>
  <si>
    <t>WBJ057</t>
  </si>
  <si>
    <t>JOYRAM SARKAR</t>
  </si>
  <si>
    <t>WBM251</t>
  </si>
  <si>
    <t>MAA DURGA ENTERPRISE (DHARAMPUR)</t>
  </si>
  <si>
    <t>WBM252</t>
  </si>
  <si>
    <t>MATADI BUILDERS</t>
  </si>
  <si>
    <t>WBS263</t>
  </si>
  <si>
    <t>SINGHI BUILDERS</t>
  </si>
  <si>
    <t>WBS268</t>
  </si>
  <si>
    <t>SANTOSH ROY</t>
  </si>
  <si>
    <t>WBR124</t>
  </si>
  <si>
    <t>RANI SATI TRADING CO.</t>
  </si>
  <si>
    <t>WBO004</t>
  </si>
  <si>
    <t>OWAIS ENTERPRISES</t>
  </si>
  <si>
    <t>WBS296</t>
  </si>
  <si>
    <t>SHIVA TRADING AND COMPANY</t>
  </si>
  <si>
    <t>WBJ063</t>
  </si>
  <si>
    <t>JOARDER COMMERCIAL</t>
  </si>
  <si>
    <t>WBG087</t>
  </si>
  <si>
    <t>G S BUILDERS</t>
  </si>
  <si>
    <t>WBR140</t>
  </si>
  <si>
    <t>ROSHAN HARDWARE</t>
  </si>
  <si>
    <t>WBS320</t>
  </si>
  <si>
    <t>SUBHAN ENTERPRISE</t>
  </si>
  <si>
    <t>WBS322</t>
  </si>
  <si>
    <t>S R BUILDERS</t>
  </si>
  <si>
    <t>WBA147</t>
  </si>
  <si>
    <t>ABDUL KARIM ENTERPRISE</t>
  </si>
  <si>
    <t>WBA150</t>
  </si>
  <si>
    <t>ASHIRUDDIN HARDWARE</t>
  </si>
  <si>
    <t>WBM303</t>
  </si>
  <si>
    <t>MILAN CHANDRA SARKAR</t>
  </si>
  <si>
    <t>WBM306</t>
  </si>
  <si>
    <t>MANDAL HARDWARE - PANJIPARA</t>
  </si>
  <si>
    <t>WBM310</t>
  </si>
  <si>
    <t>MAHATO FERTILIZER AND SEEDS</t>
  </si>
  <si>
    <t>WBM311</t>
  </si>
  <si>
    <t>MAA BUILDERS</t>
  </si>
  <si>
    <t>WBB156</t>
  </si>
  <si>
    <t>BIJOY RAHA</t>
  </si>
  <si>
    <t>WBA158</t>
  </si>
  <si>
    <t>ALAM HARDWARE</t>
  </si>
  <si>
    <t>WBS343</t>
  </si>
  <si>
    <t>SAARAH CONSTRUCTIONS</t>
  </si>
  <si>
    <t>WBS344</t>
  </si>
  <si>
    <t>S.J.TRADERS</t>
  </si>
  <si>
    <t>WBS345</t>
  </si>
  <si>
    <t>SAHA &amp; SONS - DALKHOLA</t>
  </si>
  <si>
    <t>WBR153</t>
  </si>
  <si>
    <t>RAJASTHAN MARBELS AND HARDWARE</t>
  </si>
  <si>
    <t>WBA160</t>
  </si>
  <si>
    <t>ABDUL CONSTRUCTION</t>
  </si>
  <si>
    <t>WBM316</t>
  </si>
  <si>
    <t>MD FIROJ ALI</t>
  </si>
  <si>
    <t>WBM317</t>
  </si>
  <si>
    <t>MD ASHIF ALI</t>
  </si>
  <si>
    <t>WBN111</t>
  </si>
  <si>
    <t>NUR ENTERPRISE - SAMASPUR</t>
  </si>
  <si>
    <t>WBR156</t>
  </si>
  <si>
    <t>REZA HARDWARE</t>
  </si>
  <si>
    <t>WBF014</t>
  </si>
  <si>
    <t>FARHANA HARDWARE</t>
  </si>
  <si>
    <t>WBG093</t>
  </si>
  <si>
    <t>GUPTA TRADERS - DAKSHIN DINAJPUR</t>
  </si>
  <si>
    <t>L082</t>
  </si>
  <si>
    <t>LAHA ENTERPRISE</t>
  </si>
  <si>
    <t>WBL005</t>
  </si>
  <si>
    <t>Laxmi Narayan Enterprise</t>
  </si>
  <si>
    <t>WBP026</t>
  </si>
  <si>
    <t>PAL BUILDERS (D DINAJPUR)</t>
  </si>
  <si>
    <t>WBK032</t>
  </si>
  <si>
    <t>KAJAL LOUHA BHANDAR (D DINAJPUR)</t>
  </si>
  <si>
    <t>WBN051</t>
  </si>
  <si>
    <t>NEW BURIMA HARDWARE</t>
  </si>
  <si>
    <t>WBL026</t>
  </si>
  <si>
    <t>LOKNATH BUILDERS (D. DINAJPUR)</t>
  </si>
  <si>
    <t>WBS196</t>
  </si>
  <si>
    <t>SABITRI LAHA</t>
  </si>
  <si>
    <t>WBM220</t>
  </si>
  <si>
    <t>MAHALAXMI HARDWARES (D.DINAJPUR)</t>
  </si>
  <si>
    <t>WBM221</t>
  </si>
  <si>
    <t>MAA KALI BUILDERS</t>
  </si>
  <si>
    <t>WBM250</t>
  </si>
  <si>
    <t>MAA ENTERPRISE (DEHABOND)</t>
  </si>
  <si>
    <t>WBS304</t>
  </si>
  <si>
    <t>S B ENTERPRISE - GANGARAMPUR</t>
  </si>
  <si>
    <t>WBR137</t>
  </si>
  <si>
    <t>RAJKUMARI TRADERS</t>
  </si>
  <si>
    <t>WBA154</t>
  </si>
  <si>
    <t>AHAMED HARDWARE</t>
  </si>
  <si>
    <t>WBS341</t>
  </si>
  <si>
    <t>SUBHENDU ROY</t>
  </si>
  <si>
    <t>WBM313</t>
  </si>
  <si>
    <t>MANJU HARDWARE</t>
  </si>
  <si>
    <t>WBR148</t>
  </si>
  <si>
    <t>RAJ ENTERPRISE - CHANCHAL</t>
  </si>
  <si>
    <t>S370</t>
  </si>
  <si>
    <t>SULTAN ENTERPRISE</t>
  </si>
  <si>
    <t>R230</t>
  </si>
  <si>
    <t>R I ENTERPRISE</t>
  </si>
  <si>
    <t>WBR005</t>
  </si>
  <si>
    <t>ROY SUPPLIERS</t>
  </si>
  <si>
    <t>WBA035</t>
  </si>
  <si>
    <t>ADIL HARDWARE</t>
  </si>
  <si>
    <t>WBS197</t>
  </si>
  <si>
    <t>S S ENTERPRISE (MALDA)</t>
  </si>
  <si>
    <t>WBT056</t>
  </si>
  <si>
    <t>TRIRATNA HARDWARE</t>
  </si>
  <si>
    <t>WBM235</t>
  </si>
  <si>
    <t>MURARI MOHAN RETAIL</t>
  </si>
  <si>
    <t>WBM247</t>
  </si>
  <si>
    <t>MD SAHAJAHAN</t>
  </si>
  <si>
    <t>WBA110</t>
  </si>
  <si>
    <t>ANSARI ENTERPRISE</t>
  </si>
  <si>
    <t>WBK066</t>
  </si>
  <si>
    <t>KARIM ENTERPRISE</t>
  </si>
  <si>
    <t>WBT070</t>
  </si>
  <si>
    <t>TIRUPATI TRADERS - SAMSI</t>
  </si>
  <si>
    <t>WBM282</t>
  </si>
  <si>
    <t>MD EMRAN ALI KHAN</t>
  </si>
  <si>
    <t>WBR142</t>
  </si>
  <si>
    <t>R SULTANA HARDWARE</t>
  </si>
  <si>
    <t>WBH048</t>
  </si>
  <si>
    <t>HADIQUL ISLAM</t>
  </si>
  <si>
    <t>WBG089</t>
  </si>
  <si>
    <t>GITANJALI ENTERPRISE</t>
  </si>
  <si>
    <t>WBP091</t>
  </si>
  <si>
    <t>PROBIR HARDWARE</t>
  </si>
  <si>
    <t>WBS338</t>
  </si>
  <si>
    <t>SARKAR ENTERPRISE - DHUMADIGHI</t>
  </si>
  <si>
    <t>WBB161</t>
  </si>
  <si>
    <t>BHAI BHAI HARDWARE - KALIACHAK</t>
  </si>
  <si>
    <t>M181</t>
  </si>
  <si>
    <t>MAA TARA TRADING (DARJEELING)</t>
  </si>
  <si>
    <t>A145</t>
  </si>
  <si>
    <t>ANKUR TRADERS</t>
  </si>
  <si>
    <t>S596</t>
  </si>
  <si>
    <t>SHERPA TRADING CO</t>
  </si>
  <si>
    <t>WBT036</t>
  </si>
  <si>
    <t>TIRUPATI BUILDERS (DRJG)</t>
  </si>
  <si>
    <t>WBA093</t>
  </si>
  <si>
    <t>AAYAN TRADING</t>
  </si>
  <si>
    <t>WBP072</t>
  </si>
  <si>
    <t>PRIYANKA CEMENT SALES AGENCY</t>
  </si>
  <si>
    <t>WBB123</t>
  </si>
  <si>
    <t>BAJRANG ENTERPRISES (SALUGARA)</t>
  </si>
  <si>
    <t>WBS272</t>
  </si>
  <si>
    <t>SRI HANUMAN ENTERPRISES (DARJEELING)</t>
  </si>
  <si>
    <t>WBS303</t>
  </si>
  <si>
    <t>SHREE RAM TRADERS - CHAMPASARI</t>
  </si>
  <si>
    <t>WBK067</t>
  </si>
  <si>
    <t>KESANG HARDWARE</t>
  </si>
  <si>
    <t>WBS334</t>
  </si>
  <si>
    <t>SHARMA HARDWARE SHOP - KHAPRAIL</t>
  </si>
  <si>
    <t>WBA153</t>
  </si>
  <si>
    <t>AJAY AND SONS</t>
  </si>
  <si>
    <t>WBG096</t>
  </si>
  <si>
    <t>GANNAYAK BUILDERS</t>
  </si>
  <si>
    <t>WBB157</t>
  </si>
  <si>
    <t>BIKALP ENTERPRISES</t>
  </si>
  <si>
    <t>WBN110</t>
  </si>
  <si>
    <t>NEW H C B HARDWARE</t>
  </si>
  <si>
    <t>WBS333</t>
  </si>
  <si>
    <t>SRI RAMKRISHNA SALES AGENCY</t>
  </si>
  <si>
    <t>M241</t>
  </si>
  <si>
    <t>MANDAL &amp; SONS</t>
  </si>
  <si>
    <t>A184</t>
  </si>
  <si>
    <t>ANAND KUMAR JAJODIA</t>
  </si>
  <si>
    <t>S467</t>
  </si>
  <si>
    <t>SUDEB SHEAL</t>
  </si>
  <si>
    <t>WBJ009</t>
  </si>
  <si>
    <t>JOY MUKTA BUILDERS</t>
  </si>
  <si>
    <t>WBK031</t>
  </si>
  <si>
    <t>KARUNA ENTERPRISE (DRJG)</t>
  </si>
  <si>
    <t>WBD057</t>
  </si>
  <si>
    <t>DURGADUTTA AGARWAL (DARJEELING)</t>
  </si>
  <si>
    <t>WBM226</t>
  </si>
  <si>
    <t>MOON STAR HARDWARE STORES</t>
  </si>
  <si>
    <t>WBS258</t>
  </si>
  <si>
    <t>SRI KRISHNA HARDWARE (SILIGURI)</t>
  </si>
  <si>
    <t>WBB142</t>
  </si>
  <si>
    <t>B B AGARWAL AND SONS</t>
  </si>
  <si>
    <t>WBS309</t>
  </si>
  <si>
    <t>WBJ070</t>
  </si>
  <si>
    <t>JITEN CONSTRUCTION</t>
  </si>
  <si>
    <t>WBJ075</t>
  </si>
  <si>
    <t>JAI LAXMI TRADERS - BHAKTINAGAR</t>
  </si>
  <si>
    <t>WBA161</t>
  </si>
  <si>
    <t>ANJANI ENTERPRISES LIMITED</t>
  </si>
  <si>
    <t>WBA162</t>
  </si>
  <si>
    <t>AMAR CLEARING ASSOCIATES</t>
  </si>
  <si>
    <t>WBM318</t>
  </si>
  <si>
    <t>MITTAL ENTERPRISES</t>
  </si>
  <si>
    <t>BH</t>
  </si>
  <si>
    <t>A178</t>
  </si>
  <si>
    <t>ALAM TRADERS</t>
  </si>
  <si>
    <t>A190</t>
  </si>
  <si>
    <t>ANJUM TRADING</t>
  </si>
  <si>
    <t>R174</t>
  </si>
  <si>
    <t>ROSHNI TRADING</t>
  </si>
  <si>
    <t>R214</t>
  </si>
  <si>
    <t xml:space="preserve">RABBANI &amp; CO. </t>
  </si>
  <si>
    <t>M404</t>
  </si>
  <si>
    <t>MAHE TRADERS</t>
  </si>
  <si>
    <t>BHM001</t>
  </si>
  <si>
    <t>MAA SHARDA IRON STORE</t>
  </si>
  <si>
    <t>BHB007</t>
  </si>
  <si>
    <t>BABLU TRADERS</t>
  </si>
  <si>
    <t>BHS038</t>
  </si>
  <si>
    <t>SOBHA IRON &amp; STEEL</t>
  </si>
  <si>
    <t>BHI002</t>
  </si>
  <si>
    <t>IMAM TRADERS</t>
  </si>
  <si>
    <t>BHM058</t>
  </si>
  <si>
    <t>M &amp; T ENTERPRISES (BELWA)</t>
  </si>
  <si>
    <t>BHS149</t>
  </si>
  <si>
    <t>SEEMA TRADERS</t>
  </si>
  <si>
    <t>BHK041</t>
  </si>
  <si>
    <t>KRISHNA ENTERPRISES (GOTHRA)</t>
  </si>
  <si>
    <t>BHM104</t>
  </si>
  <si>
    <t>MANNAT TRADERS</t>
  </si>
  <si>
    <t>BHS162</t>
  </si>
  <si>
    <t>SANDIP AGARWAL</t>
  </si>
  <si>
    <t>BHM106</t>
  </si>
  <si>
    <t>MANJAR TRADERS AND BUILDING MATERIAL</t>
  </si>
  <si>
    <t>BHS167</t>
  </si>
  <si>
    <t>SHREE TRADERS</t>
  </si>
  <si>
    <t>BHB062</t>
  </si>
  <si>
    <t>BHARAT STORE</t>
  </si>
  <si>
    <t>BHJ039</t>
  </si>
  <si>
    <t>JAI SHRI KRISHNA TRADERS</t>
  </si>
  <si>
    <t>BHK046</t>
  </si>
  <si>
    <t>KASBA STEEL CENTRE</t>
  </si>
  <si>
    <t>BHK047</t>
  </si>
  <si>
    <t>KISAN HOME TRADERS</t>
  </si>
  <si>
    <t>BHB067</t>
  </si>
  <si>
    <t>BARKAT ENTERPRISES</t>
  </si>
  <si>
    <t>BHS183</t>
  </si>
  <si>
    <t>SHYAM ENTERPRISES (THAKURGANJ)</t>
  </si>
  <si>
    <t>BHB068</t>
  </si>
  <si>
    <t>BAJRANG TRADERS (RANIGANJ)</t>
  </si>
  <si>
    <t>BHC017</t>
  </si>
  <si>
    <t>CHOTU TRADERS</t>
  </si>
  <si>
    <t>BHR080</t>
  </si>
  <si>
    <t>REZA ENTERPRISES</t>
  </si>
  <si>
    <t>BHI007</t>
  </si>
  <si>
    <t>IRSHAD FLAYS BRICKS</t>
  </si>
  <si>
    <t>BHR085</t>
  </si>
  <si>
    <t>RATNAKAR BARTER PRIVATE LIMITED</t>
  </si>
  <si>
    <t>BHM128</t>
  </si>
  <si>
    <t>MAA SHANTI TRADERS</t>
  </si>
  <si>
    <t>BHJ046</t>
  </si>
  <si>
    <t>J K STEEL - KISHANGANJ</t>
  </si>
  <si>
    <t>BHD021</t>
  </si>
  <si>
    <t>D K BUILDERS AND COMPANY</t>
  </si>
  <si>
    <t>BHA083</t>
  </si>
  <si>
    <t>AGARWAL TRADING CO</t>
  </si>
  <si>
    <t>BHR094</t>
  </si>
  <si>
    <t>ROYAL CEMENTS</t>
  </si>
  <si>
    <t>BHS242</t>
  </si>
  <si>
    <t>SINHA MARKETING</t>
  </si>
  <si>
    <t>BHA088</t>
  </si>
  <si>
    <t>ADIBA TRADERS</t>
  </si>
  <si>
    <t>BHM147</t>
  </si>
  <si>
    <t>MAHADEV TRADERS - PALASI</t>
  </si>
  <si>
    <t>BHJ058</t>
  </si>
  <si>
    <t>JAGDAMBA TRADERS - SAIFGANJ</t>
  </si>
  <si>
    <t>BHA094</t>
  </si>
  <si>
    <t>A K ENTERPRISES</t>
  </si>
  <si>
    <t>BHA099</t>
  </si>
  <si>
    <t>AGM TRADERS</t>
  </si>
  <si>
    <t>BHS253</t>
  </si>
  <si>
    <t>SAH TRADERS - SIKTY</t>
  </si>
  <si>
    <t>BHR102</t>
  </si>
  <si>
    <t>RAJA HARDWARES AND SUPPLIERS</t>
  </si>
  <si>
    <t>BHS254</t>
  </si>
  <si>
    <t>SARVAR ALAM</t>
  </si>
  <si>
    <t>BHA101</t>
  </si>
  <si>
    <t>AKBAR TRADERS</t>
  </si>
  <si>
    <t>BHD016</t>
  </si>
  <si>
    <t>DHANI AUTOMOBILES</t>
  </si>
  <si>
    <t>BHA077</t>
  </si>
  <si>
    <t>ASHA TRADERS - BARIYAHI</t>
  </si>
  <si>
    <t>BHJ045</t>
  </si>
  <si>
    <t>JAI BAJRANGI TRADERS - NAWHATTA</t>
  </si>
  <si>
    <t>BHM133</t>
  </si>
  <si>
    <t>MAHADEV TRADERS - JALSIMAN</t>
  </si>
  <si>
    <t>BHP042</t>
  </si>
  <si>
    <t>PANNALAL NANDKISHOR</t>
  </si>
  <si>
    <t>BHJ055</t>
  </si>
  <si>
    <t>JAI MATA DI TRADERS - SAHARSA</t>
  </si>
  <si>
    <t>BHN046</t>
  </si>
  <si>
    <t>NIRMAN TRADERS - SONBARSA RAJ</t>
  </si>
  <si>
    <t>BHS248</t>
  </si>
  <si>
    <t>SHRI PASHUPATINATH ENTERPRISES</t>
  </si>
  <si>
    <t>BHO009</t>
  </si>
  <si>
    <t>OM SHANTI TRADERS</t>
  </si>
  <si>
    <t>BHS249</t>
  </si>
  <si>
    <t>SUMAN ENTERPRISES - PANCHGACHIA</t>
  </si>
  <si>
    <t>BHS250</t>
  </si>
  <si>
    <t>SHREE GANESH TRADERS - NAUHATTA</t>
  </si>
  <si>
    <t>BHM155</t>
  </si>
  <si>
    <t>MAA TARA ENTERPRISES - SONBARSA</t>
  </si>
  <si>
    <t>BHN048</t>
  </si>
  <si>
    <t>NIRAJ KUMAR SINGH</t>
  </si>
  <si>
    <t>Supaul &amp; Madhepura</t>
  </si>
  <si>
    <t>BHS092</t>
  </si>
  <si>
    <t>SHUBHAM TRADERS (BHARRAHI BAZAR)</t>
  </si>
  <si>
    <t>BHS103</t>
  </si>
  <si>
    <t>SHIV SHAKTI TRADERS (KURHAN)</t>
  </si>
  <si>
    <t>BHA049</t>
  </si>
  <si>
    <t>AMRENDRA KUMAR</t>
  </si>
  <si>
    <t>BHM094</t>
  </si>
  <si>
    <t>MUNCHUN TRADERS</t>
  </si>
  <si>
    <t>BHG029</t>
  </si>
  <si>
    <t>GANINATH ENTERPRISES</t>
  </si>
  <si>
    <t>BHG031</t>
  </si>
  <si>
    <t>GANPATI TRADERS</t>
  </si>
  <si>
    <t>BHM112</t>
  </si>
  <si>
    <t>MAA DURGA TRADERS</t>
  </si>
  <si>
    <t>BHA070</t>
  </si>
  <si>
    <t>ANKUR ENTERPRISES (MADHEPURA)</t>
  </si>
  <si>
    <t>BHN034</t>
  </si>
  <si>
    <t>NAHAR TRADERS</t>
  </si>
  <si>
    <t>BHH020</t>
  </si>
  <si>
    <t>HARSHIT TRADERS</t>
  </si>
  <si>
    <t>BHM138</t>
  </si>
  <si>
    <t>MUKESH TRADERS - UDAKISHUNGANJ</t>
  </si>
  <si>
    <t>BHK055</t>
  </si>
  <si>
    <t>KASHBA TRADERS</t>
  </si>
  <si>
    <t>BHJ059</t>
  </si>
  <si>
    <t>JAGDAMBA TRADERS - KUMARKHAND</t>
  </si>
  <si>
    <t>BHM153</t>
  </si>
  <si>
    <t>MFK BUILDING &amp; COATING SERVICES</t>
  </si>
  <si>
    <t>BHG049</t>
  </si>
  <si>
    <t>GITA TRADERS - SUPAUL</t>
  </si>
  <si>
    <t>BHG050</t>
  </si>
  <si>
    <t>GANPATI TRADERS - BUDHMA</t>
  </si>
  <si>
    <t>BHB070</t>
  </si>
  <si>
    <t>BIMLA CEMENT STORE</t>
  </si>
  <si>
    <t>BHP044</t>
  </si>
  <si>
    <t>PRINCE TRADERS - BARAHAT</t>
  </si>
  <si>
    <t>BHS232</t>
  </si>
  <si>
    <t>SAH ENTERPRISES</t>
  </si>
  <si>
    <t>BHL001</t>
  </si>
  <si>
    <t>LAXMI ENTERPRISES (BANKA)</t>
  </si>
  <si>
    <t>BHA016</t>
  </si>
  <si>
    <t>ADITYA ENTERPRISES (BIRNODH)</t>
  </si>
  <si>
    <t>BHA025</t>
  </si>
  <si>
    <t>ANAND TRADERS (BHAGALPUR)</t>
  </si>
  <si>
    <t>BHT003</t>
  </si>
  <si>
    <t>TULSYAN CEMENT &amp; FERTILIZERS</t>
  </si>
  <si>
    <t>BHM041</t>
  </si>
  <si>
    <t>MAA LAXMI TRADERS (JICHHO)</t>
  </si>
  <si>
    <t>BHM051</t>
  </si>
  <si>
    <t>MAA SHARDA TRADER (SULTANGANJ)</t>
  </si>
  <si>
    <t>BHY005</t>
  </si>
  <si>
    <t>YUVNANDAN ENTERPRISES (RAJOUN)</t>
  </si>
  <si>
    <t>BHM090</t>
  </si>
  <si>
    <t>MAA SHARDA CEMENT AGENCY</t>
  </si>
  <si>
    <t>BHM129</t>
  </si>
  <si>
    <t>MAA DURGA CEMENT AGENCY</t>
  </si>
  <si>
    <t>BHM136</t>
  </si>
  <si>
    <t>MAA GAYATRI CEMENT AGENCY</t>
  </si>
  <si>
    <t>BHO007</t>
  </si>
  <si>
    <t>OM TRADERS - DHANAURA</t>
  </si>
  <si>
    <t>BHV024</t>
  </si>
  <si>
    <t>VANDANA BUILDING SOLUTION</t>
  </si>
  <si>
    <t>BHM149</t>
  </si>
  <si>
    <t>MAHADEO TRADERS</t>
  </si>
  <si>
    <t>BHR100</t>
  </si>
  <si>
    <t>RAJA TRADERS</t>
  </si>
  <si>
    <t>BHJ060</t>
  </si>
  <si>
    <t>JAY MAA TRADERS</t>
  </si>
  <si>
    <t>BHS255</t>
  </si>
  <si>
    <t>SUMAN KRISHI KENDRA AND CEMENT AGEN</t>
  </si>
  <si>
    <t>BHJ061</t>
  </si>
  <si>
    <t>JAISWAL HARDWARE - BELHAR</t>
  </si>
  <si>
    <t>BHK064</t>
  </si>
  <si>
    <t>KARUNA ENTERPRISES</t>
  </si>
  <si>
    <t>BHK065</t>
  </si>
  <si>
    <t>KUSHWAHA ENTERPRISES</t>
  </si>
  <si>
    <t>BHS219</t>
  </si>
  <si>
    <t>SHIVAM TRADING</t>
  </si>
  <si>
    <t>M317</t>
  </si>
  <si>
    <t>MOURYA IRON TRADERS</t>
  </si>
  <si>
    <t>P201</t>
  </si>
  <si>
    <t>PALLAVI ENTERPRISES (BISHANPUR)</t>
  </si>
  <si>
    <t>C120</t>
  </si>
  <si>
    <t>CHAURASIA TRADING (SOBHANI)</t>
  </si>
  <si>
    <t>A259</t>
  </si>
  <si>
    <t>AADITYA TRADERS</t>
  </si>
  <si>
    <t>M411</t>
  </si>
  <si>
    <t>MITHI TRADING CO.</t>
  </si>
  <si>
    <t>K193</t>
  </si>
  <si>
    <t>KESHARI TRADING</t>
  </si>
  <si>
    <t>BHM054</t>
  </si>
  <si>
    <t>MAHAVEER TRADERS (KHODAWANPUR)</t>
  </si>
  <si>
    <t>BHT010</t>
  </si>
  <si>
    <t>TUK TUK ENTERPRISES</t>
  </si>
  <si>
    <t>BHK045</t>
  </si>
  <si>
    <t>KANHAIYA ENTERPRISES (TEGHRA)</t>
  </si>
  <si>
    <t>BHS187</t>
  </si>
  <si>
    <t>SHRI RAM ENTERPRISES</t>
  </si>
  <si>
    <t>BHN036</t>
  </si>
  <si>
    <t>NEW BOLBAM</t>
  </si>
  <si>
    <t>BHS197</t>
  </si>
  <si>
    <t>SHIVAM KRISHI KENDRA</t>
  </si>
  <si>
    <t>BHK054</t>
  </si>
  <si>
    <t>KHETAN TRADERS</t>
  </si>
  <si>
    <t>BHG037</t>
  </si>
  <si>
    <t>GUPTA TRADERS - JAMALPUR</t>
  </si>
  <si>
    <t>BHS208</t>
  </si>
  <si>
    <t>SHREE RADHA ENTERPRISES</t>
  </si>
  <si>
    <t>BHP038</t>
  </si>
  <si>
    <t>PANNALAL ENTERPRISES</t>
  </si>
  <si>
    <t>BHL016</t>
  </si>
  <si>
    <t>LAXMI KRISHI KENDRA</t>
  </si>
  <si>
    <t>BHS237</t>
  </si>
  <si>
    <t>SHIV ENTERPRISES - BIHAT</t>
  </si>
  <si>
    <t>BHV028</t>
  </si>
  <si>
    <t>VIJAY TRADERS - MATIHANI</t>
  </si>
  <si>
    <t>BHD027</t>
  </si>
  <si>
    <t>DHARMVEER HARDWARE AND ENTERPRISES</t>
  </si>
  <si>
    <t>BHD028</t>
  </si>
  <si>
    <t>DEEPAK TRADERS - DURGAPUR</t>
  </si>
  <si>
    <t>BHL019</t>
  </si>
  <si>
    <t>LADLI TRADING</t>
  </si>
  <si>
    <t>BHS256</t>
  </si>
  <si>
    <t>SHRI VISHWAKARMA TRADERS - HASANPUR</t>
  </si>
  <si>
    <t>BHM013</t>
  </si>
  <si>
    <t>MAHADEV STEEL</t>
  </si>
  <si>
    <t>BHS023</t>
  </si>
  <si>
    <t>SURAJ TRADERS</t>
  </si>
  <si>
    <t>BHS043</t>
  </si>
  <si>
    <t>SAIF ALI TRADERS</t>
  </si>
  <si>
    <t>BHB037</t>
  </si>
  <si>
    <t>BAJRANG TRADERS (SAKRA)</t>
  </si>
  <si>
    <t>BHS089</t>
  </si>
  <si>
    <t>SATYAM TRADERS (HAJIPUR)</t>
  </si>
  <si>
    <t>BHS106</t>
  </si>
  <si>
    <t>SRI GANPATI TRADERS (PILKHI)</t>
  </si>
  <si>
    <t>BHS141</t>
  </si>
  <si>
    <t>SRI RAVI TRADERS (PAMRA)</t>
  </si>
  <si>
    <t>BHA060</t>
  </si>
  <si>
    <t>ANUSHKA TRADERS</t>
  </si>
  <si>
    <t>BHL015</t>
  </si>
  <si>
    <t>LAXMI TRADERS (SITAMARHI)</t>
  </si>
  <si>
    <t>BHM109</t>
  </si>
  <si>
    <t>MAHALAXMI TRADERS (MUZAFFARPUR)</t>
  </si>
  <si>
    <t>BHS170</t>
  </si>
  <si>
    <t>SHIVA TRADERS (MAJORGANJ)</t>
  </si>
  <si>
    <t>BHR079</t>
  </si>
  <si>
    <t>RAM JANKI TRADERS</t>
  </si>
  <si>
    <t>BHG034</t>
  </si>
  <si>
    <t>GANPATI STEEL - PHULWARIA</t>
  </si>
  <si>
    <t>BHS188</t>
  </si>
  <si>
    <t>SONA BRICKS AND TRADERS</t>
  </si>
  <si>
    <t>BHA076</t>
  </si>
  <si>
    <t>ANAYPRIYA INFRA AND TRANSPORT PRIVATE LIMITED</t>
  </si>
  <si>
    <t>BHC018</t>
  </si>
  <si>
    <t>CHAUDHARY HARDWARE AND SONS</t>
  </si>
  <si>
    <t>BHG036</t>
  </si>
  <si>
    <t>GOPAL TRADERS</t>
  </si>
  <si>
    <t>BHR083</t>
  </si>
  <si>
    <t>ROHIT TRADERS</t>
  </si>
  <si>
    <t>BHS200</t>
  </si>
  <si>
    <t>SHIV TRADERS - SAKRA</t>
  </si>
  <si>
    <t>BHJ047</t>
  </si>
  <si>
    <t>JAI SADAFAL LOHA BHANDAR</t>
  </si>
  <si>
    <t>BHJ048</t>
  </si>
  <si>
    <t>JAI MATA DI TRADERS - MAHAMADPUR</t>
  </si>
  <si>
    <t>BHL017</t>
  </si>
  <si>
    <t>LUCKY ENTERPRISES - PARIHAR</t>
  </si>
  <si>
    <t>BHJ050</t>
  </si>
  <si>
    <t>JANAK NANDANI TRADERS</t>
  </si>
  <si>
    <t>BHT017</t>
  </si>
  <si>
    <t>THAKUR AND SONS - GAYGHAT</t>
  </si>
  <si>
    <t>BHA092</t>
  </si>
  <si>
    <t>AASHIYANA BUILDCON</t>
  </si>
  <si>
    <t>G083</t>
  </si>
  <si>
    <t>GANGA ENTERPRISES</t>
  </si>
  <si>
    <t>S411</t>
  </si>
  <si>
    <t>SHIV KHAD BEEJ BHANDAR</t>
  </si>
  <si>
    <t>BHD002</t>
  </si>
  <si>
    <t>DEEP ENTERPRISES</t>
  </si>
  <si>
    <t>BHM012</t>
  </si>
  <si>
    <t>MANISH TRADING</t>
  </si>
  <si>
    <t>BHS033</t>
  </si>
  <si>
    <t>SUNIL TRADING (BARSOI)</t>
  </si>
  <si>
    <t>BHG006</t>
  </si>
  <si>
    <t>GAURAV ENTERPRISES</t>
  </si>
  <si>
    <t>BHM111</t>
  </si>
  <si>
    <t>MD SHAHANAWAZ ALAM</t>
  </si>
  <si>
    <t>BHS176</t>
  </si>
  <si>
    <t>SALAM SUPPLIERS</t>
  </si>
  <si>
    <t>BHC014</t>
  </si>
  <si>
    <t>CHOUDHARY ENTERPRISES</t>
  </si>
  <si>
    <t>BHJ042</t>
  </si>
  <si>
    <t>JAI MAA LAXMI TRADERS (KURSELA)</t>
  </si>
  <si>
    <t>BHM118</t>
  </si>
  <si>
    <t>MAMTA ENTERPRISES</t>
  </si>
  <si>
    <t>BHR084</t>
  </si>
  <si>
    <t>RAJA TRADING</t>
  </si>
  <si>
    <t>BHS212</t>
  </si>
  <si>
    <t>SHREEPUR HARDWARE</t>
  </si>
  <si>
    <t>BHM137</t>
  </si>
  <si>
    <t>MAA DURGA TRADERS - KATIHAR</t>
  </si>
  <si>
    <t>BHR092</t>
  </si>
  <si>
    <t>RAJIV RANJAN ENTERPRISES</t>
  </si>
  <si>
    <t>BHM146</t>
  </si>
  <si>
    <t>MAA BHAWANI TRADERS - KOLASHI</t>
  </si>
  <si>
    <t>BHT018</t>
  </si>
  <si>
    <t>TIRUPATI STORE</t>
  </si>
  <si>
    <t>BHT019</t>
  </si>
  <si>
    <t>T A TRADERS</t>
  </si>
  <si>
    <t>BHR098</t>
  </si>
  <si>
    <t>ROSHNI ENTERPRISES</t>
  </si>
  <si>
    <t>BHA097</t>
  </si>
  <si>
    <t>ARHAM ENTERPRISES</t>
  </si>
  <si>
    <t>BHS251</t>
  </si>
  <si>
    <t>SHAKTI TRADING</t>
  </si>
  <si>
    <t>BHM156</t>
  </si>
  <si>
    <t>MODERN HARDWARE</t>
  </si>
  <si>
    <t>BHS258</t>
  </si>
  <si>
    <t>SIDDIQUEE ENTERPRISES</t>
  </si>
  <si>
    <t>BHM157</t>
  </si>
  <si>
    <t>MEHTA ENTERPRISES</t>
  </si>
  <si>
    <t>BHM139</t>
  </si>
  <si>
    <t>MAA KAMAKHYA TRADERS</t>
  </si>
  <si>
    <t>BHV025</t>
  </si>
  <si>
    <t>VARUN HARDWARE</t>
  </si>
  <si>
    <t>A152</t>
  </si>
  <si>
    <t>ANNAPURNA TRADERS</t>
  </si>
  <si>
    <t>G099</t>
  </si>
  <si>
    <t>GREEN CENTER</t>
  </si>
  <si>
    <t>P173</t>
  </si>
  <si>
    <t>PAPPU KRISHI KENDRA</t>
  </si>
  <si>
    <t>S544</t>
  </si>
  <si>
    <t>SAH TRADERS</t>
  </si>
  <si>
    <t>BHK018</t>
  </si>
  <si>
    <t>KIRAN TRADERS (GARHBANAILI)</t>
  </si>
  <si>
    <t>BHR034</t>
  </si>
  <si>
    <t>RAHUL TRADEWING PVT. LTD.</t>
  </si>
  <si>
    <t>BHM066</t>
  </si>
  <si>
    <t>MAA DURGA TRADERS (BARHARA KOTHI)</t>
  </si>
  <si>
    <t>BHS158</t>
  </si>
  <si>
    <t>S K TRADING</t>
  </si>
  <si>
    <t>BHF006</t>
  </si>
  <si>
    <t>FLAH TRADERS</t>
  </si>
  <si>
    <t>BHM115</t>
  </si>
  <si>
    <t>M TRADERS</t>
  </si>
  <si>
    <t>BHK048</t>
  </si>
  <si>
    <t>KRISHNA ENTERPRISES (PURNIA)</t>
  </si>
  <si>
    <t>BHN033</t>
  </si>
  <si>
    <t>NEW SHIV GURU HARDWARE</t>
  </si>
  <si>
    <t>BHS190</t>
  </si>
  <si>
    <t>S K TRADERS - PURNIA</t>
  </si>
  <si>
    <t>BHS192</t>
  </si>
  <si>
    <t>SHREE KAMLA ENTERPRISES</t>
  </si>
  <si>
    <t>BHD017</t>
  </si>
  <si>
    <t>DAUD TRADERS</t>
  </si>
  <si>
    <t>BHP041</t>
  </si>
  <si>
    <t>PANKAJ CEMENT STORE</t>
  </si>
  <si>
    <t>BHH022</t>
  </si>
  <si>
    <t>HUSSAINI TRADERS</t>
  </si>
  <si>
    <t>BHA090</t>
  </si>
  <si>
    <t>ANJANA TRADERS</t>
  </si>
  <si>
    <t>BHS246</t>
  </si>
  <si>
    <t>SHUBH GANGA ENTERPRISES</t>
  </si>
  <si>
    <t>BHB076</t>
  </si>
  <si>
    <t>BABUL TRADERS</t>
  </si>
  <si>
    <t>BHK063</t>
  </si>
  <si>
    <t>KASIM TRADERS</t>
  </si>
  <si>
    <t>WBN112</t>
  </si>
  <si>
    <t>NEW HARDWARE</t>
  </si>
  <si>
    <t>NEB377</t>
  </si>
  <si>
    <t>NEP296</t>
  </si>
  <si>
    <t>PAONA ENTERPRISES</t>
  </si>
  <si>
    <t>NER330</t>
  </si>
  <si>
    <t>R BROTHER &amp; SONS</t>
  </si>
  <si>
    <t>NEP295</t>
  </si>
  <si>
    <t>PUJA ENTERPRISE</t>
  </si>
  <si>
    <t>NEJ190</t>
  </si>
  <si>
    <t>J.B.L HARDWARE</t>
  </si>
  <si>
    <t>BHP046</t>
  </si>
  <si>
    <t>PRASHANT TRADERS - SULINDABAD</t>
  </si>
  <si>
    <t>NEM348</t>
  </si>
  <si>
    <t>MAA BHAWANI STORE</t>
  </si>
  <si>
    <t>S410</t>
  </si>
  <si>
    <t>SHREE NARSINGH TRADERS</t>
  </si>
  <si>
    <t>NEA465</t>
  </si>
  <si>
    <t>ASSAM STORES</t>
  </si>
  <si>
    <t>NER233</t>
  </si>
  <si>
    <t>R.P. STEEL - GOL</t>
  </si>
  <si>
    <t>NEN231</t>
  </si>
  <si>
    <t>NEW MADAN GOPAL HARDWARE</t>
  </si>
  <si>
    <t>NEA466</t>
  </si>
  <si>
    <t>AZIZ HARDWARE</t>
  </si>
  <si>
    <t>NEV040</t>
  </si>
  <si>
    <t>VINOD ENTERPRISE - NLD</t>
  </si>
  <si>
    <t>NER332</t>
  </si>
  <si>
    <t>RIYA HARDWARE</t>
  </si>
  <si>
    <t>NER331</t>
  </si>
  <si>
    <t>RATAN SARKAR</t>
  </si>
  <si>
    <t>NEG184</t>
  </si>
  <si>
    <t>GUPTA HARDWARE</t>
  </si>
  <si>
    <t>NEG186</t>
  </si>
  <si>
    <t>G.D.HARDWARE</t>
  </si>
  <si>
    <t>NER334</t>
  </si>
  <si>
    <t>RS HARDWARE &amp; SUPPLIER</t>
  </si>
  <si>
    <t>NER234</t>
  </si>
  <si>
    <t>R.R. ENTERPRISE - MIZ</t>
  </si>
  <si>
    <t>NEK224</t>
  </si>
  <si>
    <t>KALPANA TRADING</t>
  </si>
  <si>
    <t>NEN232</t>
  </si>
  <si>
    <t>NATH BROTHERS &amp; HARDWARE</t>
  </si>
  <si>
    <t>NES752</t>
  </si>
  <si>
    <t>SEDES ENTERPRISE</t>
  </si>
  <si>
    <t>BHM158</t>
  </si>
  <si>
    <t>MAA LAXMI ENTERPRISES</t>
  </si>
  <si>
    <t>NEA469</t>
  </si>
  <si>
    <t>ABRAR STEEL</t>
  </si>
  <si>
    <t>NEE064</t>
  </si>
  <si>
    <t>EKBAL HARDWARE</t>
  </si>
  <si>
    <t>NEA470</t>
  </si>
  <si>
    <t>ANGELAS ENTERPRISE</t>
  </si>
  <si>
    <t>NER335</t>
  </si>
  <si>
    <t>ROTHIN BARMAN</t>
  </si>
  <si>
    <t>NEM453</t>
  </si>
  <si>
    <t>MOMTAZ HARDWARE</t>
  </si>
  <si>
    <t>NEP299</t>
  </si>
  <si>
    <t>PYNTNGEN MYRTHONG</t>
  </si>
  <si>
    <t>NEB378</t>
  </si>
  <si>
    <t>BALAJI TRADERS</t>
  </si>
  <si>
    <t>NET159</t>
  </si>
  <si>
    <t>TOMTHIN ENTERPRISE</t>
  </si>
  <si>
    <t>NEJ192</t>
  </si>
  <si>
    <t>JOY MAA HARDWARE AND SANITARY</t>
  </si>
  <si>
    <t>NEJ193</t>
  </si>
  <si>
    <t>J.K. HARDWARE STORE</t>
  </si>
  <si>
    <t>NES754</t>
  </si>
  <si>
    <t>SETHIA ENTERPRISES</t>
  </si>
  <si>
    <t>NES755</t>
  </si>
  <si>
    <t>SRINATH ENTERPRISE</t>
  </si>
  <si>
    <t>NES756</t>
  </si>
  <si>
    <t>SARSWATI ENTERPRISES</t>
  </si>
  <si>
    <t>NEI052</t>
  </si>
  <si>
    <t>INDIAN TRADING</t>
  </si>
  <si>
    <t>NEC141</t>
  </si>
  <si>
    <t>CHOUDHURY ENTERPRISE</t>
  </si>
  <si>
    <t>BHS210</t>
  </si>
  <si>
    <t>SHIVA TRADERS - BEGUSARAI</t>
  </si>
  <si>
    <t>BHO010</t>
  </si>
  <si>
    <t>OM SHIV MAHAKALI LAXMI TRADERS</t>
  </si>
  <si>
    <t>BHP049</t>
  </si>
  <si>
    <t>PANKAJ KUMAR CHAUDHARI</t>
  </si>
  <si>
    <t>NEO045</t>
  </si>
  <si>
    <t>OSMAN HARDWARE</t>
  </si>
  <si>
    <t>NEN233</t>
  </si>
  <si>
    <t>NIYOR ENTERPRISE</t>
  </si>
  <si>
    <t>NES757</t>
  </si>
  <si>
    <t>SHREE KANHAIYA HARDWARE STORE</t>
  </si>
  <si>
    <t>BHR097</t>
  </si>
  <si>
    <t>RAZIYA ENTERPRISES</t>
  </si>
  <si>
    <t>NEN077</t>
  </si>
  <si>
    <t>NADIA HARDWARE</t>
  </si>
  <si>
    <t>BHG005</t>
  </si>
  <si>
    <t>GAMI &amp; SONS TRADERS</t>
  </si>
  <si>
    <t>WBE026</t>
  </si>
  <si>
    <t>ESHAN TRADERS</t>
  </si>
  <si>
    <t>NEG191</t>
  </si>
  <si>
    <t>GOPE VARIETIES</t>
  </si>
  <si>
    <t>NES759</t>
  </si>
  <si>
    <t>SHYAMALI STORES</t>
  </si>
  <si>
    <t>MONDAL TRADERS</t>
  </si>
  <si>
    <t>TATAN ENTERPRISES</t>
  </si>
  <si>
    <t>MAHESWARI TRADING . TSK</t>
  </si>
  <si>
    <t>ANIMA SINHA</t>
  </si>
  <si>
    <t>HARI OM TRADERS - BHAWANIPUR</t>
  </si>
  <si>
    <t>Row Labels</t>
  </si>
  <si>
    <t>Grand Total</t>
  </si>
  <si>
    <t>Count of REGION</t>
  </si>
  <si>
    <t>ZERO</t>
  </si>
  <si>
    <t>NEM326</t>
  </si>
  <si>
    <t>BHH021</t>
  </si>
  <si>
    <t>SANGAM ENTERPRISE</t>
  </si>
  <si>
    <t>A.M. HUMTSOE HARDWARE</t>
  </si>
  <si>
    <t>GLASS CORNER</t>
  </si>
  <si>
    <t>NEW MAHENDRA BHANDAR</t>
  </si>
  <si>
    <t>TRIPURESWARI ENTERPRISE</t>
  </si>
  <si>
    <t>DREAM HOUSE ENTERPRISE</t>
  </si>
  <si>
    <t>WBM319</t>
  </si>
  <si>
    <t>NET200</t>
  </si>
  <si>
    <t>NEN234</t>
  </si>
  <si>
    <t>NEA473</t>
  </si>
  <si>
    <t>NES760</t>
  </si>
  <si>
    <t>NEA472</t>
  </si>
  <si>
    <t>NEA326</t>
  </si>
  <si>
    <t>NEN104</t>
  </si>
  <si>
    <t>NEG150</t>
  </si>
  <si>
    <t>NEN235</t>
  </si>
  <si>
    <t>NET202</t>
  </si>
  <si>
    <t>WBD097</t>
  </si>
  <si>
    <t>BHOLANATH HARDWARE</t>
  </si>
  <si>
    <t>NEB383</t>
  </si>
  <si>
    <t>M.M HARDWARE</t>
  </si>
  <si>
    <t>R.S. TRADERS</t>
  </si>
  <si>
    <t>NEM455</t>
  </si>
  <si>
    <t>R131</t>
  </si>
  <si>
    <t>MAA RAJKUMARI TRADERS</t>
  </si>
  <si>
    <t>BORGHULI HARDWARE</t>
  </si>
  <si>
    <t>BHM151</t>
  </si>
  <si>
    <t>NEB384</t>
  </si>
  <si>
    <t>MANJUSREE ENTERPRISE AND AUTOMOBILE</t>
  </si>
  <si>
    <t>JOYNARAYAN TRADERS</t>
  </si>
  <si>
    <t>NEM391</t>
  </si>
  <si>
    <t>NEJ197</t>
  </si>
  <si>
    <t>SHYAM TRADERS (SIL)</t>
  </si>
  <si>
    <t>NES444</t>
  </si>
  <si>
    <t>DARJEELING BUILDER STORE (SILIGURI)</t>
  </si>
  <si>
    <t>WBD081</t>
  </si>
  <si>
    <t>LAISHRAM BIRAMANGOL SINGH</t>
  </si>
  <si>
    <t>SANJAY BISWAS</t>
  </si>
  <si>
    <t>NEJ195</t>
  </si>
  <si>
    <t>NES763</t>
  </si>
  <si>
    <t>NIRMAL ENTERPRISE</t>
  </si>
  <si>
    <t>SR ENTERPRISE</t>
  </si>
  <si>
    <t>R.K ENTERPRISES</t>
  </si>
  <si>
    <t>A A STORE</t>
  </si>
  <si>
    <t>NEN202</t>
  </si>
  <si>
    <t>NES765</t>
  </si>
  <si>
    <t>NER340</t>
  </si>
  <si>
    <t>NEA476</t>
  </si>
  <si>
    <t>SONOWAL HARDWARE AND FURNITURE</t>
  </si>
  <si>
    <t>NES767</t>
  </si>
  <si>
    <t>JAI BHAWANI TRADERS</t>
  </si>
  <si>
    <t>BHJ034</t>
  </si>
  <si>
    <t>HOLISTIC ENTERPRISES</t>
  </si>
  <si>
    <t>H132</t>
  </si>
  <si>
    <t>NEB291</t>
  </si>
  <si>
    <t>Dec'24 Tgt</t>
  </si>
  <si>
    <t>Nov'24 SALE</t>
  </si>
  <si>
    <t>Nov'24 DEALER</t>
  </si>
  <si>
    <t>Dec-24 Vs Nov-24</t>
  </si>
  <si>
    <t>Dec-23 SALE</t>
  </si>
  <si>
    <t>Dec-23 Dealer</t>
  </si>
  <si>
    <t>Dec-24 Vs Dec-23</t>
  </si>
  <si>
    <t>TAJ TRADERS</t>
  </si>
  <si>
    <t>N.H. HARDWARE</t>
  </si>
  <si>
    <t>HRIT ENTERPRISE</t>
  </si>
  <si>
    <t>JYOTI HARDWARE</t>
  </si>
  <si>
    <t>BHT020</t>
  </si>
  <si>
    <t>NEN237</t>
  </si>
  <si>
    <t>NEH165</t>
  </si>
  <si>
    <t>NEJ198</t>
  </si>
  <si>
    <t>SAP Code</t>
  </si>
  <si>
    <t>Dealer Name</t>
  </si>
  <si>
    <t>SO Wise</t>
  </si>
  <si>
    <t>Branch</t>
  </si>
  <si>
    <t>Total Target QTY</t>
  </si>
  <si>
    <t>KRISHNA MURARI SHARMA</t>
  </si>
  <si>
    <t>SANDEEP KUMAR</t>
  </si>
  <si>
    <t>MAA TARA ENTERPRISES - SONBARS</t>
  </si>
  <si>
    <t>RAHUL RAJ</t>
  </si>
  <si>
    <t>CHANDESWAR TIWARI</t>
  </si>
  <si>
    <t>ANAND MOHAN</t>
  </si>
  <si>
    <t>AMIT KUMAR</t>
  </si>
  <si>
    <t>R.R.S TRADERS</t>
  </si>
  <si>
    <t>SUMAN KRISHI KENDRA AND CEMENT</t>
  </si>
  <si>
    <t>SANGAM KUMAR</t>
  </si>
  <si>
    <t>AKIF HUSSAIN</t>
  </si>
  <si>
    <t>MD. ASHRAFUL HAQUE</t>
  </si>
  <si>
    <t>KUMAR NISHANT</t>
  </si>
  <si>
    <t>MAHALAXMI CEMENT BHANDAR</t>
  </si>
  <si>
    <t>MAHADEV TRADERS</t>
  </si>
  <si>
    <t>SHASHI KANT MISHRA</t>
  </si>
  <si>
    <t>AMIT KUMAR (KNE)</t>
  </si>
  <si>
    <t>PINTU KUMAR SHARMA</t>
  </si>
  <si>
    <t>NIRAJ KUMAR</t>
  </si>
  <si>
    <t>ASHUTOSH PARASHAR</t>
  </si>
  <si>
    <t>RABBANI &amp; CO.</t>
  </si>
  <si>
    <t>VISHAL ARUN</t>
  </si>
  <si>
    <t>IBRAHIM SULEAMAN</t>
  </si>
  <si>
    <t>BIJAY SHUKLA</t>
  </si>
  <si>
    <t>SUMAN ENTERPRISES</t>
  </si>
  <si>
    <t>GANESH ENTERPRISES - CHERIA BARIYARPUR</t>
  </si>
  <si>
    <t>M B TRADERS</t>
  </si>
  <si>
    <t>ADITYA TRADERS - KHAGARIA</t>
  </si>
  <si>
    <t>KUMAR TRADERS - CHERIA</t>
  </si>
  <si>
    <t>ARINDAM SAMADDAR</t>
  </si>
  <si>
    <t>SARIK ISLAM</t>
  </si>
  <si>
    <t>DARJEELING</t>
  </si>
  <si>
    <t>TAPAS PAL</t>
  </si>
  <si>
    <t>BUILDWARE INFRASTEEL (A UNIT OF ACUMEN I</t>
  </si>
  <si>
    <t>BISHWARUP DAS</t>
  </si>
  <si>
    <t>AVISHEK KUMAR BARMAN</t>
  </si>
  <si>
    <t>SHYAMAL KUMAR CHAKRABORTY</t>
  </si>
  <si>
    <t>VINOD KUMAR SINGH</t>
  </si>
  <si>
    <t>NANDA KISHORE PRASAD</t>
  </si>
  <si>
    <t>SUMAN GHOSE</t>
  </si>
  <si>
    <t>SAPTARSHI LAHA</t>
  </si>
  <si>
    <t>ARINDAM PAUL</t>
  </si>
  <si>
    <t>PREMANANDA SAHA</t>
  </si>
  <si>
    <t>COOCHBEHAR</t>
  </si>
  <si>
    <t>MADAN SINGH</t>
  </si>
  <si>
    <t>DEBABRATA CHAKRABORTY- FKT</t>
  </si>
  <si>
    <t>TATHAGATA BAGCHI</t>
  </si>
  <si>
    <t>DEY AGENCY</t>
  </si>
  <si>
    <t>M/S PAUL HARDWARE STORES</t>
  </si>
  <si>
    <t>AMRITO NEOGI</t>
  </si>
  <si>
    <t>SUBHASISH KARMAKAR</t>
  </si>
  <si>
    <t>DIPANKAR MAHATO</t>
  </si>
  <si>
    <t>LAXMI NARAYAN ENTERPRISE</t>
  </si>
  <si>
    <t>ANIRBAN SAHA</t>
  </si>
  <si>
    <t>AYUSH ENTERPRISE (DAKSHIN DINAJPUR)</t>
  </si>
  <si>
    <t>MAA KALI BUILDERS (D.DINAJPUR)</t>
  </si>
  <si>
    <t>PRAKRITI SIKDAR</t>
  </si>
  <si>
    <t>TAPAN KUMAR GHOSH</t>
  </si>
  <si>
    <t>SUROJIT DAS</t>
  </si>
  <si>
    <t>DADA BHAI SUPPLIERS</t>
  </si>
  <si>
    <t>MAA CHANDI HARDWARE</t>
  </si>
  <si>
    <t>MAHATO SUPPLIERS</t>
  </si>
  <si>
    <t>JAY BHAWANI TRADERS</t>
  </si>
  <si>
    <t>R K BUILDING AND MATERIALS</t>
  </si>
  <si>
    <t>SIDDIQUE ENTERPRISES</t>
  </si>
  <si>
    <t>MAA TRADING</t>
  </si>
  <si>
    <t>SINTU TRADERS</t>
  </si>
  <si>
    <t>RANI TRADERS</t>
  </si>
  <si>
    <t>SAYAN ENTERPRISE</t>
  </si>
  <si>
    <t>GANESH ENTERPRISES (SIKKIM)</t>
  </si>
  <si>
    <t>SHAKTI PRASAD</t>
  </si>
  <si>
    <t>ZIGMEE ENTERPRISES</t>
  </si>
  <si>
    <t>AAMIR ENTERPRISES</t>
  </si>
  <si>
    <t>JAGDAMBA TRADING CO.</t>
  </si>
  <si>
    <t>GANPATI HARDWARE</t>
  </si>
  <si>
    <t>RAHAMAN AND HUSSAIN ENTERPRISE</t>
  </si>
  <si>
    <t>MAA BHAWANI BUILDERS - DARJEELING</t>
  </si>
  <si>
    <t>NORTH BENGAL IRON AND STEEL PRIVATE LIMITED</t>
  </si>
  <si>
    <t>R.K.ENTERPRISE - KALJANI</t>
  </si>
  <si>
    <t>B S STEEL</t>
  </si>
  <si>
    <t>RATAN SAHA</t>
  </si>
  <si>
    <t>MAHA LAKSHMI HARDWARE</t>
  </si>
  <si>
    <t>DAJUBHAI HARDWARE</t>
  </si>
  <si>
    <t>BABA ENTERPRISES - MADHEPURA</t>
  </si>
  <si>
    <t>PRANAB KUMAR BISWAS</t>
  </si>
  <si>
    <t>MAHAMMAD HARDWARE</t>
  </si>
  <si>
    <t>ASHRAF ENTERPRISES (SITAMARHI)</t>
  </si>
  <si>
    <t>JAMIR STORE</t>
  </si>
  <si>
    <t>NEJ196</t>
  </si>
  <si>
    <t>BHA069</t>
  </si>
  <si>
    <t>BHS040</t>
  </si>
  <si>
    <t>NIRANJAN MANDAL</t>
  </si>
  <si>
    <t>SUJIT SAXENA</t>
  </si>
  <si>
    <t>MAA KALI TRADERS - RANIGANJ</t>
  </si>
  <si>
    <t>NAYRA ENTERPRISES</t>
  </si>
  <si>
    <t>RAKESH STORES</t>
  </si>
  <si>
    <t>BHM154</t>
  </si>
  <si>
    <t>NER341</t>
  </si>
  <si>
    <t>NEN238</t>
  </si>
  <si>
    <t>JALALGARH TRADERS</t>
  </si>
  <si>
    <t>M/S TALAR ENTERPRISE</t>
  </si>
  <si>
    <t>ASSAM STEEL &amp; GLASS</t>
  </si>
  <si>
    <t>GANAPATI TRADERS</t>
  </si>
  <si>
    <t>ADITYA STEELS AND ISPAT</t>
  </si>
  <si>
    <t>ABUL HASSAN HARDWARE</t>
  </si>
  <si>
    <t>SUJIT SEN</t>
  </si>
  <si>
    <t>SATYA RANJAN ROY</t>
  </si>
  <si>
    <t>BHJ041</t>
  </si>
  <si>
    <t>NET204</t>
  </si>
  <si>
    <t>NEA480</t>
  </si>
  <si>
    <t>NEG197</t>
  </si>
  <si>
    <t>NEA481</t>
  </si>
  <si>
    <t>NEA420</t>
  </si>
  <si>
    <t>NES546</t>
  </si>
  <si>
    <t>NES771</t>
  </si>
  <si>
    <t>BHR081</t>
  </si>
  <si>
    <t>PRIYA CENTER</t>
  </si>
  <si>
    <t>BHM117</t>
  </si>
  <si>
    <t>SKN003</t>
  </si>
  <si>
    <t>NEP308</t>
  </si>
  <si>
    <t>KM &amp; SONS ENTERPRISES</t>
  </si>
  <si>
    <t>BHM135</t>
  </si>
  <si>
    <t>NEK227</t>
  </si>
  <si>
    <t>HARDWARE HUB</t>
  </si>
  <si>
    <t>S588</t>
  </si>
  <si>
    <t>NEH166</t>
  </si>
  <si>
    <t>T K ENTERPRISE</t>
  </si>
  <si>
    <t>NET205</t>
  </si>
  <si>
    <t>CHAMARIA TRADING CO</t>
  </si>
  <si>
    <t>NEC142</t>
  </si>
  <si>
    <t>(Multiple Items)</t>
  </si>
  <si>
    <t>UKHONG FURNITURE AND DECOR</t>
  </si>
  <si>
    <t>WBA127</t>
  </si>
  <si>
    <t>NEU052</t>
  </si>
  <si>
    <t>sd</t>
  </si>
  <si>
    <t>Jan-24 SALE</t>
  </si>
  <si>
    <t>Jan-24 Dealer</t>
  </si>
  <si>
    <t>SKYLINE TRADERS</t>
  </si>
  <si>
    <t>M/S M.H. ENTERPRISE</t>
  </si>
  <si>
    <t>NOIHRIT ENTERPRISE</t>
  </si>
  <si>
    <t>BHARAT TRADERS - BACHHWARA</t>
  </si>
  <si>
    <t>M/S S K ENTERPRISES</t>
  </si>
  <si>
    <t>SUHAN ENTERPRISE</t>
  </si>
  <si>
    <t>SBD STEEL &amp; CEMENT</t>
  </si>
  <si>
    <t>BHS005</t>
  </si>
  <si>
    <t>NEM465</t>
  </si>
  <si>
    <t>NEN240</t>
  </si>
  <si>
    <t>BHB078</t>
  </si>
  <si>
    <t>NES775</t>
  </si>
  <si>
    <t>NES776</t>
  </si>
  <si>
    <t>NES773</t>
  </si>
  <si>
    <t>ACE CONSTRUCTION COMPANY</t>
  </si>
  <si>
    <t>LOKNATH ENTERPRISE</t>
  </si>
  <si>
    <t>M/S SITA STEEL</t>
  </si>
  <si>
    <t>WBA135</t>
  </si>
  <si>
    <t>NEL137</t>
  </si>
  <si>
    <t>BHS260</t>
  </si>
  <si>
    <t>TANISH ENTERPRISE</t>
  </si>
  <si>
    <t>NET206</t>
  </si>
  <si>
    <t>GOPAL ENTERPRISES</t>
  </si>
  <si>
    <t>GRS HARDWARE</t>
  </si>
  <si>
    <t>G141</t>
  </si>
  <si>
    <t>NEG198</t>
  </si>
  <si>
    <t>MAHALAXMI STORE . NLD</t>
  </si>
  <si>
    <t>SHIVAM ENTERPRISES - RAKDONG</t>
  </si>
  <si>
    <t>DULUX STORE</t>
  </si>
  <si>
    <t>BASUDEV ENTERPRISE</t>
  </si>
  <si>
    <t>SKS011</t>
  </si>
  <si>
    <t>NED260</t>
  </si>
  <si>
    <t>NEB396</t>
  </si>
  <si>
    <t>NEF031</t>
  </si>
  <si>
    <t>CHUDHARY HARDWARE</t>
  </si>
  <si>
    <t>A K TRADERS - LOHAGARA</t>
  </si>
  <si>
    <t>BHC015</t>
  </si>
  <si>
    <t>BHA102</t>
  </si>
  <si>
    <t>Jan</t>
  </si>
  <si>
    <t>THANGJING HARDWARE</t>
  </si>
  <si>
    <t>T053</t>
  </si>
  <si>
    <t>R M HARDWARE</t>
  </si>
  <si>
    <t>EVERGREEN ACRES</t>
  </si>
  <si>
    <t>NER348</t>
  </si>
  <si>
    <t>NEE068</t>
  </si>
  <si>
    <t>28.01.2025</t>
  </si>
  <si>
    <t>SAGAR KHAD BEEJ BHANDAR</t>
  </si>
  <si>
    <t>BHS261</t>
  </si>
  <si>
    <t>Count of DEALERS NAME</t>
  </si>
  <si>
    <t>SUMITA TRADERS</t>
  </si>
  <si>
    <t>NES777</t>
  </si>
  <si>
    <t>GANESH ENTERPRISES . CHERIA BARIYAR</t>
  </si>
  <si>
    <t>A &amp; A ENTERPRISE</t>
  </si>
  <si>
    <t>SETHIA CEMENT CENTRE</t>
  </si>
  <si>
    <t>BHG040</t>
  </si>
  <si>
    <t>NEA488</t>
  </si>
  <si>
    <t>BHS195</t>
  </si>
  <si>
    <t>BIHUL UPADHYAY</t>
  </si>
  <si>
    <t>PK AGENCY</t>
  </si>
  <si>
    <t>R C HARDWARE</t>
  </si>
  <si>
    <t>ANAND HARDWARE</t>
  </si>
  <si>
    <t>NER350</t>
  </si>
  <si>
    <t>NEA484</t>
  </si>
  <si>
    <t>NEP309</t>
  </si>
  <si>
    <t>NEB397</t>
  </si>
  <si>
    <t>V CONCRETE STOCK</t>
  </si>
  <si>
    <t>SHRI SIDDHIVINAYAK STEEL</t>
  </si>
  <si>
    <t>NEV033</t>
  </si>
  <si>
    <t>NES770</t>
  </si>
  <si>
    <t>HANNON ENTERPRISE . APS</t>
  </si>
  <si>
    <t>NEH102</t>
  </si>
  <si>
    <t>DEEPLING HARDWARE STORE</t>
  </si>
  <si>
    <t>F. A. TRADING AND CO</t>
  </si>
  <si>
    <t>NED228</t>
  </si>
  <si>
    <t>NEF032</t>
  </si>
  <si>
    <t>NEO046</t>
  </si>
  <si>
    <t>OCT</t>
  </si>
  <si>
    <t>Nov</t>
  </si>
  <si>
    <t>Dec</t>
  </si>
  <si>
    <t>MOHAMMAD HARDWEARS</t>
  </si>
  <si>
    <t>MAKARNI HARDWARE</t>
  </si>
  <si>
    <t>WBM320</t>
  </si>
  <si>
    <t>NEM466</t>
  </si>
  <si>
    <t>DARSHAN ENTERPRISES</t>
  </si>
  <si>
    <t>SAHU HARDWARE STORE</t>
  </si>
  <si>
    <t>BHD024</t>
  </si>
  <si>
    <t>NES778</t>
  </si>
  <si>
    <t>SIVA ENTERPRISE</t>
  </si>
  <si>
    <t>BINIMOY HARDWARE</t>
  </si>
  <si>
    <t>NES779</t>
  </si>
  <si>
    <t>NEB399</t>
  </si>
  <si>
    <t>TAYING HARDWARE</t>
  </si>
  <si>
    <t>NEPALI KRISHI KENDRA</t>
  </si>
  <si>
    <t>MALPANI AGENCIES (JORHAT)</t>
  </si>
  <si>
    <t>AFTAB TRADERS</t>
  </si>
  <si>
    <t>HS ENTERPRISE</t>
  </si>
  <si>
    <t>DA S SPITI</t>
  </si>
  <si>
    <t>JAI MATA DI TRADERS . MAHAMADPUR</t>
  </si>
  <si>
    <t>N V ENTERPRISES</t>
  </si>
  <si>
    <t>M/S GHOSH ENTERPRISE</t>
  </si>
  <si>
    <t>MAZHAR TRADERS</t>
  </si>
  <si>
    <t>NET010</t>
  </si>
  <si>
    <t>BHN049</t>
  </si>
  <si>
    <t>NEM071</t>
  </si>
  <si>
    <t>BHA091</t>
  </si>
  <si>
    <t>NEH138</t>
  </si>
  <si>
    <t>NED197</t>
  </si>
  <si>
    <t>NEN126</t>
  </si>
  <si>
    <t>NEM467</t>
  </si>
  <si>
    <t>BHM159</t>
  </si>
  <si>
    <t>ARUNA STORE</t>
  </si>
  <si>
    <t>NEA489</t>
  </si>
  <si>
    <t>AKASH HARDWARE</t>
  </si>
  <si>
    <t>NEA487</t>
  </si>
  <si>
    <t>DIHINGIA PLY</t>
  </si>
  <si>
    <t>NED262</t>
  </si>
  <si>
    <t>BHM121</t>
  </si>
  <si>
    <t>MANDAL ENTERPRISES . GAURIGANJ</t>
  </si>
  <si>
    <t>19.01.2024</t>
  </si>
  <si>
    <t>R.D. ENTERPRISE</t>
  </si>
  <si>
    <t>GUPTA TRADERS HARDWARE</t>
  </si>
  <si>
    <t>NER351</t>
  </si>
  <si>
    <t>NEG200</t>
  </si>
  <si>
    <t>NED263</t>
  </si>
  <si>
    <t>DADAN PRASAD</t>
  </si>
  <si>
    <t>NES780</t>
  </si>
  <si>
    <t>SIRAJ HARDWARE</t>
  </si>
  <si>
    <t>SHREE GANESH TRADE CENTRE (AP)</t>
  </si>
  <si>
    <t>MICKLAME HARDWARE</t>
  </si>
  <si>
    <t>SANJAY TRADERS - BELDOUR</t>
  </si>
  <si>
    <t>LAXMI ENTERPRISES - SALUGARA</t>
  </si>
  <si>
    <t>AL AMAN ENTERPRISE</t>
  </si>
  <si>
    <t>PAKYNTEIN &amp; SONS</t>
  </si>
  <si>
    <t>AFZAL AND SONS TRADERS</t>
  </si>
  <si>
    <t>SHAKTI HARDWARE</t>
  </si>
  <si>
    <t>NARAYAN UPADHAYA</t>
  </si>
  <si>
    <t>SARASWATI TRADERS</t>
  </si>
  <si>
    <t>CHHOTU TRADERS (SAINI)</t>
  </si>
  <si>
    <t>SHREE RAM HARDWARE</t>
  </si>
  <si>
    <t>BALAJEE CONSTRUCTION</t>
  </si>
  <si>
    <t>NES222</t>
  </si>
  <si>
    <t>NEM468</t>
  </si>
  <si>
    <t>BHS262</t>
  </si>
  <si>
    <t>WBL040</t>
  </si>
  <si>
    <t>NEA490</t>
  </si>
  <si>
    <t>NEP113</t>
  </si>
  <si>
    <t>BHA095</t>
  </si>
  <si>
    <t>NES782</t>
  </si>
  <si>
    <t>NEN210</t>
  </si>
  <si>
    <t>BHS264</t>
  </si>
  <si>
    <t>BHC008</t>
  </si>
  <si>
    <t>NES781</t>
  </si>
  <si>
    <t>WBB163</t>
  </si>
  <si>
    <t>NB 1</t>
  </si>
  <si>
    <t>NB 2</t>
  </si>
  <si>
    <t>HOJAI</t>
  </si>
  <si>
    <t>DHEMAJI</t>
  </si>
  <si>
    <t>Lower Assam- 3</t>
  </si>
  <si>
    <t>KARBIANGLONG</t>
  </si>
  <si>
    <t>BISWANATH</t>
  </si>
  <si>
    <t>DONYI POLO HARDWARE</t>
  </si>
  <si>
    <t>GAYANI ENTERPRISES</t>
  </si>
  <si>
    <t>A.G. TRADERS</t>
  </si>
  <si>
    <t>PAWAN STORE</t>
  </si>
  <si>
    <t>NED264</t>
  </si>
  <si>
    <t>BHG035</t>
  </si>
  <si>
    <t>NEA493</t>
  </si>
  <si>
    <t>BHP047</t>
  </si>
  <si>
    <t>SARKAR TRADERS</t>
  </si>
  <si>
    <t>WBS349</t>
  </si>
  <si>
    <t>RADHA KRISHNA ENTERPRISE</t>
  </si>
  <si>
    <t>DIPRAJ HARDWARE</t>
  </si>
  <si>
    <t>MAA BANABASHI HARDWARE</t>
  </si>
  <si>
    <t>DADA BHAI HARDWARE - BALIHARPUR </t>
  </si>
  <si>
    <t>TRADE WORTH</t>
  </si>
  <si>
    <t>GIA HARDWARE</t>
  </si>
  <si>
    <t>DAS ENTERPRISE - SOLPARA</t>
  </si>
  <si>
    <t>WBR157</t>
  </si>
  <si>
    <t>NED265</t>
  </si>
  <si>
    <t>NEM470</t>
  </si>
  <si>
    <t>WBD099</t>
  </si>
  <si>
    <t>NET207</t>
  </si>
  <si>
    <t>NEG189</t>
  </si>
  <si>
    <t>WBD098</t>
  </si>
  <si>
    <t>SUBHASISH BHOWMIK</t>
  </si>
  <si>
    <t>RM CONSTRUCTIONS</t>
  </si>
  <si>
    <t>THUANS HARDWARE</t>
  </si>
  <si>
    <t>S R ENTERPRISE</t>
  </si>
  <si>
    <t>NAJ TIMBER MERCHANTS</t>
  </si>
  <si>
    <t>FIROJ HARDWARE AND ELECTRIC</t>
  </si>
  <si>
    <t>NER352</t>
  </si>
  <si>
    <t>BHM125</t>
  </si>
  <si>
    <t>NET208</t>
  </si>
  <si>
    <t>NEA494</t>
  </si>
  <si>
    <t>WBS350</t>
  </si>
  <si>
    <t>WBN113</t>
  </si>
  <si>
    <t>WBF015</t>
  </si>
  <si>
    <t>B.K. HARDWARE</t>
  </si>
  <si>
    <t>SPRING HILLS ENTERPRISES</t>
  </si>
  <si>
    <t>NEB400</t>
  </si>
  <si>
    <t>NES783</t>
  </si>
  <si>
    <t>&lt;=15% mark red</t>
  </si>
  <si>
    <t>AAKASH ENTERPRISES . BAHDARPUR</t>
  </si>
  <si>
    <t>MAA GAYATRI STEEL TRADERS</t>
  </si>
  <si>
    <t>LAHA ENTERPRISE - TAPAN</t>
  </si>
  <si>
    <t>N A ENTERPRISE</t>
  </si>
  <si>
    <t>DEYS HARDWARE</t>
  </si>
  <si>
    <t>MS BADANTA HAZARIKA</t>
  </si>
  <si>
    <t>REZA TRADERS</t>
  </si>
  <si>
    <t>M/S LANKA HARDWARE</t>
  </si>
  <si>
    <t>BHA080</t>
  </si>
  <si>
    <t>BHM160</t>
  </si>
  <si>
    <t>WBL041</t>
  </si>
  <si>
    <t>NEN242</t>
  </si>
  <si>
    <t>NED266</t>
  </si>
  <si>
    <t>NEM471</t>
  </si>
  <si>
    <t>BHR103</t>
  </si>
  <si>
    <t>NEM472</t>
  </si>
  <si>
    <t>WBK069</t>
  </si>
  <si>
    <t>KUNDU TRADERS</t>
  </si>
  <si>
    <t>NEN241</t>
  </si>
  <si>
    <t>NP ENTERPRISE</t>
  </si>
  <si>
    <t>POHOR ENTERPRISE</t>
  </si>
  <si>
    <t>RATNESHWAR DAS</t>
  </si>
  <si>
    <t>SANJAY ENTERPRISE</t>
  </si>
  <si>
    <t>PUNIYA HARDWARE</t>
  </si>
  <si>
    <t>BASUNDHARA CONSTRUCTION</t>
  </si>
  <si>
    <t>AATIKA ENTERPRISES</t>
  </si>
  <si>
    <t>R K TRADERS AND SUPPLIERS</t>
  </si>
  <si>
    <t>NEW GANPATI STEELS</t>
  </si>
  <si>
    <t>BHARAT ENTERPRISES - SAHPUR</t>
  </si>
  <si>
    <t>HARDIK SUPPLIER</t>
  </si>
  <si>
    <t>NEP310</t>
  </si>
  <si>
    <t>NER353</t>
  </si>
  <si>
    <t>WBS351</t>
  </si>
  <si>
    <t>NEP311</t>
  </si>
  <si>
    <t>WBB164</t>
  </si>
  <si>
    <t>BHA096</t>
  </si>
  <si>
    <t>BHR104</t>
  </si>
  <si>
    <t>BHN050</t>
  </si>
  <si>
    <t>BHB079</t>
  </si>
  <si>
    <t>WBH055</t>
  </si>
  <si>
    <t>NIDHI ENTERPRISE</t>
  </si>
  <si>
    <t>KAKA BHATIJA BHANDAR . NLP</t>
  </si>
  <si>
    <t>SISTES BUSINESS HUB</t>
  </si>
  <si>
    <t>NEN244</t>
  </si>
  <si>
    <t>NES786</t>
  </si>
  <si>
    <t>N H HARDWARE</t>
  </si>
  <si>
    <t>GEE BEE ENTERPRISE</t>
  </si>
  <si>
    <t>NEN243</t>
  </si>
  <si>
    <t>NEG199</t>
  </si>
  <si>
    <t>WBR158</t>
  </si>
  <si>
    <t>WBM321</t>
  </si>
  <si>
    <t>NES785</t>
  </si>
  <si>
    <t>NEE069</t>
  </si>
  <si>
    <t>NEB401</t>
  </si>
  <si>
    <t>NES787</t>
  </si>
  <si>
    <t>NEN245</t>
  </si>
  <si>
    <t>NEJ201</t>
  </si>
  <si>
    <t>NEH167</t>
  </si>
  <si>
    <t>NEL138</t>
  </si>
  <si>
    <t>NES788</t>
  </si>
  <si>
    <t>NEM473</t>
  </si>
  <si>
    <t>WBS352</t>
  </si>
  <si>
    <t>NEH168</t>
  </si>
  <si>
    <t>RAHA ENTERPRISE</t>
  </si>
  <si>
    <t>MASUD HARDWARE</t>
  </si>
  <si>
    <t>LADURAM ANAND KUMAR AND CO</t>
  </si>
  <si>
    <t>SHYAMJI ENTERPRISES</t>
  </si>
  <si>
    <t>J HARDWARE</t>
  </si>
  <si>
    <t>SHREE HANUMAN HARDWARE</t>
  </si>
  <si>
    <t>HILLS HARDWARE STORE</t>
  </si>
  <si>
    <t>EF BEE HARDWARE</t>
  </si>
  <si>
    <t>MEDHI ENTERPRISE</t>
  </si>
  <si>
    <t>NEW BHARAT ENTERPRISE</t>
  </si>
  <si>
    <t>BARBHUIYA ENTERPRISE</t>
  </si>
  <si>
    <t>HANIF HARDWARE</t>
  </si>
  <si>
    <t>SHREE SHYAM HARDWARE - SAILIHAT</t>
  </si>
  <si>
    <t>S. KHARJANA</t>
  </si>
  <si>
    <t>NEW LOKNATH BUILDERS</t>
  </si>
  <si>
    <t>R M TRADERS</t>
  </si>
  <si>
    <t>WBN114</t>
  </si>
  <si>
    <t>NEF033</t>
  </si>
  <si>
    <t>NER354</t>
  </si>
  <si>
    <t>WBS230</t>
  </si>
  <si>
    <t>SINHAL TRADING COMPANY</t>
  </si>
  <si>
    <t>G. R. ENTERPRISE</t>
  </si>
  <si>
    <t>ASSAM TRADERS</t>
  </si>
  <si>
    <t>NEG201</t>
  </si>
  <si>
    <t>NEA496</t>
  </si>
  <si>
    <t>MS ARV INFRACON</t>
  </si>
  <si>
    <t>VINCO ENTERPRISE</t>
  </si>
  <si>
    <t>NEM469</t>
  </si>
  <si>
    <t>NEV065</t>
  </si>
  <si>
    <t>ROHITBIRTH T SANGMA</t>
  </si>
  <si>
    <t>NER355</t>
  </si>
  <si>
    <t>BIRBAL KRISHI CORNER</t>
  </si>
  <si>
    <t>AR ES HARDWARE STORE</t>
  </si>
  <si>
    <t>M/S DOWARH SAWN TIMBER TRADING</t>
  </si>
  <si>
    <t>DHANTALA HARDWARE </t>
  </si>
  <si>
    <t>RAJKUMAR WELDING WORKSHOP</t>
  </si>
  <si>
    <t>TIRUPATI ENTERPRISE</t>
  </si>
  <si>
    <t>MONDAL HARDWARE STORE</t>
  </si>
  <si>
    <t>SUBBA STORE</t>
  </si>
  <si>
    <t>CHAHAT AGARWAL </t>
  </si>
  <si>
    <t>KAMLA HARDWARE</t>
  </si>
  <si>
    <t>H.D ENTERPRISES</t>
  </si>
  <si>
    <t>BABA HOMNATH ENTERPRISE</t>
  </si>
  <si>
    <t>SWASTI CEMENT STORES</t>
  </si>
  <si>
    <t>N S HARDWARE</t>
  </si>
  <si>
    <t>ZIAUR RAHAMAN</t>
  </si>
  <si>
    <t>ANANAD TRADERS</t>
  </si>
  <si>
    <t>NOOR ENTERPRISE</t>
  </si>
  <si>
    <t>RUPESH ENTERPRISES</t>
  </si>
  <si>
    <t>RAJIB HARDWARE</t>
  </si>
  <si>
    <t>IRA ENTERPRISE</t>
  </si>
  <si>
    <t>SHREE BHARDWAJ STEEL</t>
  </si>
  <si>
    <t>SHIVAM ENTERPRISES - VAISHALI</t>
  </si>
  <si>
    <t>SARKAR HARDWARE - PANDEPUR </t>
  </si>
  <si>
    <t>ZAID ENTERPRISES</t>
  </si>
  <si>
    <t>RASHI HARDWARE</t>
  </si>
  <si>
    <t>SALEHA TRADERS</t>
  </si>
  <si>
    <t>SHREE BAJRANG TRADERS</t>
  </si>
  <si>
    <t>MUKESH AGARWAL</t>
  </si>
  <si>
    <t>B S ASSOCIATE</t>
  </si>
  <si>
    <t>KARAN AGARWAL</t>
  </si>
  <si>
    <t>KAJIRAM SALOI HARDWARE</t>
  </si>
  <si>
    <t>Saharsa</t>
  </si>
  <si>
    <t>NEB402</t>
  </si>
  <si>
    <t>NEA495</t>
  </si>
  <si>
    <t>NEP312</t>
  </si>
  <si>
    <t>WBD101</t>
  </si>
  <si>
    <t>NER356</t>
  </si>
  <si>
    <t>NET209</t>
  </si>
  <si>
    <t>NEF035</t>
  </si>
  <si>
    <t>WBS353</t>
  </si>
  <si>
    <t>SKC002</t>
  </si>
  <si>
    <t>NEK228</t>
  </si>
  <si>
    <t>NEF034</t>
  </si>
  <si>
    <t>NEJ202</t>
  </si>
  <si>
    <t>NEH169</t>
  </si>
  <si>
    <t>NEB403</t>
  </si>
  <si>
    <t>NES790</t>
  </si>
  <si>
    <t>NES792</t>
  </si>
  <si>
    <t>WBZ005</t>
  </si>
  <si>
    <t>BHA104</t>
  </si>
  <si>
    <t>NEN247</t>
  </si>
  <si>
    <t>BHR105</t>
  </si>
  <si>
    <t>NER357</t>
  </si>
  <si>
    <t>SKI001</t>
  </si>
  <si>
    <t>S380</t>
  </si>
  <si>
    <t>BHS267</t>
  </si>
  <si>
    <t>WBS354</t>
  </si>
  <si>
    <t>BHZ004</t>
  </si>
  <si>
    <t>NER358</t>
  </si>
  <si>
    <t>BHS268</t>
  </si>
  <si>
    <t>BHS266</t>
  </si>
  <si>
    <t>SKM004</t>
  </si>
  <si>
    <t>BHR096</t>
  </si>
  <si>
    <t>SKK005</t>
  </si>
  <si>
    <t>NEK229</t>
  </si>
  <si>
    <t>WBM277</t>
  </si>
  <si>
    <t>NEB404</t>
  </si>
  <si>
    <t>VATIKA DEPO</t>
  </si>
  <si>
    <t>RIDDHI CEMENT CENTRE . GHY</t>
  </si>
  <si>
    <t>ASIT NATH</t>
  </si>
  <si>
    <t>TOMTHIN ENTERPRISES</t>
  </si>
  <si>
    <t>T.R TRADER</t>
  </si>
  <si>
    <t>NUTEI HARDWARE</t>
  </si>
  <si>
    <t>JAI MAA LAKSHMI HARDWARE AND ELECTR</t>
  </si>
  <si>
    <t>BALAJI HARDWARE AND STEELS</t>
  </si>
  <si>
    <t>SUSHIL GUPTA</t>
  </si>
  <si>
    <t>KEDAR MUNDRA</t>
  </si>
  <si>
    <t>PANNA ALLUMINIUM</t>
  </si>
  <si>
    <t>BHV029</t>
  </si>
  <si>
    <t>NEF037</t>
  </si>
  <si>
    <t>NEA498</t>
  </si>
  <si>
    <t>NET210</t>
  </si>
  <si>
    <t>NEN249</t>
  </si>
  <si>
    <t>NEJ204</t>
  </si>
  <si>
    <t>NEB406</t>
  </si>
  <si>
    <t>SKS012</t>
  </si>
  <si>
    <t>SKK006</t>
  </si>
  <si>
    <t>NEP313</t>
  </si>
  <si>
    <t>RAZA HARDWARE</t>
  </si>
  <si>
    <t>NER360</t>
  </si>
  <si>
    <t>RESHMA ENTERPRISE</t>
  </si>
  <si>
    <t>SINGH TRADERS</t>
  </si>
  <si>
    <t>KASHOB KACHARI</t>
  </si>
  <si>
    <t>NIRMAL AGARWAL</t>
  </si>
  <si>
    <t>SANGMA HARDWARE STORE</t>
  </si>
  <si>
    <t>NER359</t>
  </si>
  <si>
    <t>NEY015</t>
  </si>
  <si>
    <t>NEB407</t>
  </si>
  <si>
    <t>NEN250</t>
  </si>
  <si>
    <t>NEK230</t>
  </si>
  <si>
    <t>SKN005</t>
  </si>
  <si>
    <t>NES794</t>
  </si>
  <si>
    <t>NEFA ENTERPRISES</t>
  </si>
  <si>
    <t>NEN178</t>
  </si>
  <si>
    <t>dd</t>
  </si>
  <si>
    <t>Count of AREA</t>
  </si>
  <si>
    <t>MAA SARADA TRADERS</t>
  </si>
  <si>
    <t>TADUK ENTERPRISES</t>
  </si>
  <si>
    <t>PRABHAT ENTERPRISES</t>
  </si>
  <si>
    <t>MANGAM ASSOCIATE</t>
  </si>
  <si>
    <t>THAKURIA ENTERPRISE</t>
  </si>
  <si>
    <t>NARAYAN TRADING</t>
  </si>
  <si>
    <t>HAMIM ENTERPRISE</t>
  </si>
  <si>
    <t>TAJEM ENTERPRISE</t>
  </si>
  <si>
    <t>J.S ENTERPRISE</t>
  </si>
  <si>
    <t>MAA DURGA TRADING</t>
  </si>
  <si>
    <t>JAY MAA KAMAKHYA ENTERPRISES</t>
  </si>
  <si>
    <t>SAH STEEL</t>
  </si>
  <si>
    <t>ROBERT ZOMAWIA STREET</t>
  </si>
  <si>
    <t>MEGH HARDWARE</t>
  </si>
  <si>
    <t>NAMBAT R MARAK</t>
  </si>
  <si>
    <t>NES795</t>
  </si>
  <si>
    <t>NET212</t>
  </si>
  <si>
    <t>BHP040</t>
  </si>
  <si>
    <t>NEF036</t>
  </si>
  <si>
    <t>NET211</t>
  </si>
  <si>
    <t>NEN252</t>
  </si>
  <si>
    <t>NEH171</t>
  </si>
  <si>
    <t>WBT075</t>
  </si>
  <si>
    <t>NEJ203</t>
  </si>
  <si>
    <t>BHM161</t>
  </si>
  <si>
    <t>BHJ062</t>
  </si>
  <si>
    <t>BHS269</t>
  </si>
  <si>
    <t>NER361</t>
  </si>
  <si>
    <t>NEF038</t>
  </si>
  <si>
    <t>NEN251</t>
  </si>
  <si>
    <t>THE HANDY HUB</t>
  </si>
  <si>
    <t>AHMED ENTERPRISE</t>
  </si>
  <si>
    <t>VELIS HARDWARE</t>
  </si>
  <si>
    <t>SHREE JAGANNATH ENTERPRISE</t>
  </si>
  <si>
    <t>NET213</t>
  </si>
  <si>
    <t>NEA500</t>
  </si>
  <si>
    <t>NEV066</t>
  </si>
  <si>
    <t>NES797</t>
  </si>
  <si>
    <t>VACANT ASM NLP</t>
  </si>
  <si>
    <t>VACANT ASM DHEMAJI</t>
  </si>
  <si>
    <t>VACANT ASM LA 3</t>
  </si>
  <si>
    <t>VACANT ASM COOCH BEHAR</t>
  </si>
  <si>
    <t>VACANT ASM SHILLONG</t>
  </si>
  <si>
    <t>NIKITA ENTERPRISES</t>
  </si>
  <si>
    <t>SANAYA ENTERPRISES</t>
  </si>
  <si>
    <t>ADITYA TRADERS - DEORIA</t>
  </si>
  <si>
    <t>SARKAR BUILDERS AND SUPPLIERS</t>
  </si>
  <si>
    <t>RAJ CONSULTANCY &amp; CONSTRUCTION</t>
  </si>
  <si>
    <t>AKHONG Z. ENTERPRISE</t>
  </si>
  <si>
    <t>R.P. STEEL . GOL</t>
  </si>
  <si>
    <t>M/S NOUFA HARDWARE</t>
  </si>
  <si>
    <t>M.S. ENTERPRISE</t>
  </si>
  <si>
    <t>DEEPANJALI STORE</t>
  </si>
  <si>
    <t>M T ENTREPOT</t>
  </si>
  <si>
    <t>YAI ENTERPRISES</t>
  </si>
  <si>
    <t>SHANKAR STORES</t>
  </si>
  <si>
    <t>ALBAN HARDWARE</t>
  </si>
  <si>
    <t>HAZRAT HARDWARE</t>
  </si>
  <si>
    <t>PRANTU HARDWARE</t>
  </si>
  <si>
    <t>SHREE BALAJI HARDWARE</t>
  </si>
  <si>
    <t>MERRYBELL KHONGSNI</t>
  </si>
  <si>
    <t>ISLAM ENTERPRISE</t>
  </si>
  <si>
    <t>LAXMI ENTERPRISE</t>
  </si>
  <si>
    <t>D.R. TRADERS</t>
  </si>
  <si>
    <t>SHIVAM TRADERS (GHY)</t>
  </si>
  <si>
    <t>SAI ENTERPRISE</t>
  </si>
  <si>
    <t>J AND R BUSINESS</t>
  </si>
  <si>
    <t>LALRINMUANI HARDWARE</t>
  </si>
  <si>
    <t>PANDEY FURNITURE &amp; JAYDEEP TRADERS</t>
  </si>
  <si>
    <t>URBAN HARDWARE</t>
  </si>
  <si>
    <t>SWASTIC ENTERPRISE</t>
  </si>
  <si>
    <t>BHN035</t>
  </si>
  <si>
    <t>BHS270</t>
  </si>
  <si>
    <t>BHA103</t>
  </si>
  <si>
    <t>WBS355</t>
  </si>
  <si>
    <t>WBR159</t>
  </si>
  <si>
    <t>NEA499</t>
  </si>
  <si>
    <t>NEN255</t>
  </si>
  <si>
    <t>NEF045</t>
  </si>
  <si>
    <t>NED268</t>
  </si>
  <si>
    <t>NEM190</t>
  </si>
  <si>
    <t>NEY017</t>
  </si>
  <si>
    <t>NES653</t>
  </si>
  <si>
    <t>NEA501</t>
  </si>
  <si>
    <t>NEH175</t>
  </si>
  <si>
    <t>P224</t>
  </si>
  <si>
    <t>NEB408</t>
  </si>
  <si>
    <t>NEF039</t>
  </si>
  <si>
    <t>NEI055</t>
  </si>
  <si>
    <t>NEL139</t>
  </si>
  <si>
    <t>NED267</t>
  </si>
  <si>
    <t>NES216</t>
  </si>
  <si>
    <t>NES806</t>
  </si>
  <si>
    <t>NEJ205</t>
  </si>
  <si>
    <t>NEL141</t>
  </si>
  <si>
    <t>NEP314</t>
  </si>
  <si>
    <t>NEU053</t>
  </si>
  <si>
    <t>NES800</t>
  </si>
  <si>
    <t>DEGROWTH DEALER (Nov'25 VS Oct'25) (NOS)</t>
  </si>
  <si>
    <t>% of DEGROWING DEALERS
(Nov'25 VS Oct'24)</t>
  </si>
  <si>
    <t>DEGROWTH DEALER (Nov'25 VS Nov'24) 
(NOS)</t>
  </si>
  <si>
    <t>% of DEGROWING DEALERS
(Nov'25 VS Nov''24)</t>
  </si>
  <si>
    <t>Targeted Dealer Nos
(Nov-25)</t>
  </si>
  <si>
    <t>Zero lifters in Nov'25 &amp; &lt;30 MT lifted in Oct'25</t>
  </si>
  <si>
    <t>Zero lifters in Nov'25 &amp; &gt;=30 MT lifted in Oct'25</t>
  </si>
  <si>
    <t>SAWAN ENTERPRISES</t>
  </si>
  <si>
    <t>LAKSHMI ENTERPRISES</t>
  </si>
  <si>
    <t>LATIFUL HARDWARE</t>
  </si>
  <si>
    <t>NT HARDWARE</t>
  </si>
  <si>
    <t>PAO FURNITURE</t>
  </si>
  <si>
    <t>P G ENTERPRISE</t>
  </si>
  <si>
    <t>FRIDAY HINGE</t>
  </si>
  <si>
    <t>AK TRADERS</t>
  </si>
  <si>
    <t>A.P ENTERPRISE</t>
  </si>
  <si>
    <t>SKELAND NONGSIEJ</t>
  </si>
  <si>
    <t>AMBIKA HARDWARE</t>
  </si>
  <si>
    <t>KRISHNA ENTERPRISES</t>
  </si>
  <si>
    <t>BHALUKPONG HARDWARE</t>
  </si>
  <si>
    <t>BHAKTA HARDWARE</t>
  </si>
  <si>
    <t>SONA HARDWARE</t>
  </si>
  <si>
    <t>SHREE SAI ENTERPRISE</t>
  </si>
  <si>
    <t>CHAKRAPANI BUILDMART</t>
  </si>
  <si>
    <t>NARAYAN ENTERPRISE</t>
  </si>
  <si>
    <t>AB HOME SOLUTION</t>
  </si>
  <si>
    <t>BHS271</t>
  </si>
  <si>
    <t>BHL020</t>
  </si>
  <si>
    <t>NEN256</t>
  </si>
  <si>
    <t>NEP321</t>
  </si>
  <si>
    <t>NEP320</t>
  </si>
  <si>
    <t>NEF042</t>
  </si>
  <si>
    <t>NEA497 </t>
  </si>
  <si>
    <t>NEF050</t>
  </si>
  <si>
    <t>NEF043</t>
  </si>
  <si>
    <t>NES796</t>
  </si>
  <si>
    <t>NEA503</t>
  </si>
  <si>
    <t>NEK232</t>
  </si>
  <si>
    <t>NEB410</t>
  </si>
  <si>
    <t>NEB405</t>
  </si>
  <si>
    <t>NES810</t>
  </si>
  <si>
    <t>NES791</t>
  </si>
  <si>
    <t>NEC145</t>
  </si>
  <si>
    <t>NEN258</t>
  </si>
  <si>
    <t>NEA506</t>
  </si>
  <si>
    <t>DEALER PERFORMANCE SUMMARY (Dec'25)</t>
  </si>
  <si>
    <t>USHA ENGINEERING FABRICATION</t>
  </si>
  <si>
    <t>T T ENTERPRISES</t>
  </si>
  <si>
    <t>SHIVA TRADERS . BEGUSARAI</t>
  </si>
  <si>
    <t>J.B ASSOCIATE</t>
  </si>
  <si>
    <t>KISAN ENTERPRISE</t>
  </si>
  <si>
    <t>BINAPANI ENTERPRISE</t>
  </si>
  <si>
    <t>MAA RASHMI HARDWARE</t>
  </si>
  <si>
    <t>SILVER TRADE CENTRE</t>
  </si>
  <si>
    <t>JYOTI ENTERPRISE</t>
  </si>
  <si>
    <t>ANISUL TRADERS</t>
  </si>
  <si>
    <t>RAHEEL HARDWARE</t>
  </si>
  <si>
    <t>M U ENTERPRISES</t>
  </si>
  <si>
    <t>I H ENTERPRISE</t>
  </si>
  <si>
    <t>MR ANOWAR HUSSAIN</t>
  </si>
  <si>
    <t>ASTHA HARDWARE</t>
  </si>
  <si>
    <t>NEXSTONE INFRASTRUCTURE</t>
  </si>
  <si>
    <t>DHING IRON STORE</t>
  </si>
  <si>
    <t>DHOLEBAGAN HARDWARE STORE</t>
  </si>
  <si>
    <t>DEBNATH HARDWARE (UDP)</t>
  </si>
  <si>
    <t>KANTI MAJUMDER</t>
  </si>
  <si>
    <t>DATTA ENTERPRISE</t>
  </si>
  <si>
    <t>MIR ENTERPRISE</t>
  </si>
  <si>
    <t>DAS PLANNNER AND SUPPLIER</t>
  </si>
  <si>
    <t>NEC146</t>
  </si>
  <si>
    <t>NEU054</t>
  </si>
  <si>
    <t>NET215</t>
  </si>
  <si>
    <t>NEI056</t>
  </si>
  <si>
    <t>BHA098</t>
  </si>
  <si>
    <t>NEJ207</t>
  </si>
  <si>
    <t>NEK236</t>
  </si>
  <si>
    <t>NEB411</t>
  </si>
  <si>
    <t>NEF048</t>
  </si>
  <si>
    <t>NES814</t>
  </si>
  <si>
    <t>NEJ208</t>
  </si>
  <si>
    <t>NEA509</t>
  </si>
  <si>
    <t>BHR106</t>
  </si>
  <si>
    <t>BHM162</t>
  </si>
  <si>
    <t>NEA511</t>
  </si>
  <si>
    <t>NEN259</t>
  </si>
  <si>
    <t>NED156</t>
  </si>
  <si>
    <t>NEK233</t>
  </si>
  <si>
    <t>NED270</t>
  </si>
  <si>
    <t>WBM322</t>
  </si>
  <si>
    <t>WBD102</t>
  </si>
  <si>
    <t>NEJ209</t>
  </si>
  <si>
    <t>NEA512</t>
  </si>
  <si>
    <t>NED271</t>
  </si>
  <si>
    <t>Jan'25 Tgt</t>
  </si>
  <si>
    <t>Dec'25 SALE</t>
  </si>
  <si>
    <t>Dec 25 DEALER</t>
  </si>
  <si>
    <t>Jan-26 Vs Dec-25</t>
  </si>
  <si>
    <t>Jan-25 SALE</t>
  </si>
  <si>
    <t>Jan-25 Dealer</t>
  </si>
  <si>
    <t>K.K. ENTERPRISES (AALO)</t>
  </si>
  <si>
    <t>L L ENTERPRISE (DAPORIJO)</t>
  </si>
  <si>
    <t>NORTHEAST COMMERCIAL</t>
  </si>
  <si>
    <t>J B ENTERPRISE</t>
  </si>
  <si>
    <t>RUMI ENTERPRISE</t>
  </si>
  <si>
    <t>ASSAM NIRMAN AND HARDWARE</t>
  </si>
  <si>
    <t>PARIJAT TRADERS</t>
  </si>
  <si>
    <t>M.V STEEL</t>
  </si>
  <si>
    <t>MAA KAMAKHYA IRON AND STEEL</t>
  </si>
  <si>
    <t>MUKUTA BORAH AND BROTHERS</t>
  </si>
  <si>
    <t>ANNU HILLS TRADERS</t>
  </si>
  <si>
    <t>AKASH INTERIO</t>
  </si>
  <si>
    <t>SUDAMA TRADERS</t>
  </si>
  <si>
    <t>HEMKAJ ENTERPRISES LLP</t>
  </si>
  <si>
    <t>MD YOUSUF ALI ENTERPRISE</t>
  </si>
  <si>
    <t>IBOCHOU TRADERS</t>
  </si>
  <si>
    <t>R.R. ENTERPRISE . MIZ</t>
  </si>
  <si>
    <t>MP HARDWARE</t>
  </si>
  <si>
    <t>GURU TRADERS</t>
  </si>
  <si>
    <t>BHAI BHAI ENTERPRISE</t>
  </si>
  <si>
    <t>RIYA HARDWARE STORE</t>
  </si>
  <si>
    <t>FRANKY'D ENTERPRISE</t>
  </si>
  <si>
    <t>S R HARDWARE</t>
  </si>
  <si>
    <t>KAVYA ENTERPRISES</t>
  </si>
  <si>
    <t>D.N. ENTERPRISES</t>
  </si>
  <si>
    <t>ALISA ENTERPRISE </t>
  </si>
  <si>
    <t>ROSHAN ENTERPRISES</t>
  </si>
  <si>
    <t>NEL030</t>
  </si>
  <si>
    <t>NEN260</t>
  </si>
  <si>
    <t>NEJ210</t>
  </si>
  <si>
    <t>NER402</t>
  </si>
  <si>
    <t>NEA513</t>
  </si>
  <si>
    <t>NEP322</t>
  </si>
  <si>
    <t>NEF060</t>
  </si>
  <si>
    <t>NEF062</t>
  </si>
  <si>
    <t>NEF046</t>
  </si>
  <si>
    <t>NEA514</t>
  </si>
  <si>
    <t>NEA515</t>
  </si>
  <si>
    <t>S363</t>
  </si>
  <si>
    <t>NEH176</t>
  </si>
  <si>
    <t>WBM279</t>
  </si>
  <si>
    <t>NEI057</t>
  </si>
  <si>
    <t>NEF061</t>
  </si>
  <si>
    <t>BHG051</t>
  </si>
  <si>
    <t>NEB412</t>
  </si>
  <si>
    <t>BHR107</t>
  </si>
  <si>
    <t>NEF052</t>
  </si>
  <si>
    <t>NES805</t>
  </si>
  <si>
    <t>NEK237</t>
  </si>
  <si>
    <t>NED272</t>
  </si>
  <si>
    <t>WBA164</t>
  </si>
  <si>
    <t>WBR160</t>
  </si>
  <si>
    <t>NEC147</t>
  </si>
  <si>
    <t>CN ENTERPRISE</t>
  </si>
  <si>
    <t>WBS356</t>
  </si>
  <si>
    <t>SHIV SHAKTI TRADERS</t>
  </si>
  <si>
    <t>NEP324</t>
  </si>
  <si>
    <t>BHS273</t>
  </si>
  <si>
    <t>S K ENTERPRISES</t>
  </si>
  <si>
    <t>BHT011</t>
  </si>
  <si>
    <t>TIRUPATI TRADING CO</t>
  </si>
  <si>
    <t>BHJ043</t>
  </si>
  <si>
    <t>JAI MATA DEE TRADERS (BHATGAMA)</t>
  </si>
  <si>
    <t>BHM116</t>
  </si>
  <si>
    <t>MAA KALI TRADING (NAUGACHIYA)</t>
  </si>
  <si>
    <t>BHA105</t>
  </si>
  <si>
    <t>AJAY TRADERS - SANGRAMPUR</t>
  </si>
  <si>
    <t>NEP323</t>
  </si>
  <si>
    <t>P S STEEL</t>
  </si>
  <si>
    <t>NEG202</t>
  </si>
  <si>
    <t>GANESH ENTERPRISE</t>
  </si>
  <si>
    <t>WBN107</t>
  </si>
  <si>
    <t>NEW AD ENTERPRISE</t>
  </si>
  <si>
    <t>WBB094</t>
  </si>
  <si>
    <t>BURIMAA ENTERPRISE</t>
  </si>
  <si>
    <t>NES815</t>
  </si>
  <si>
    <t>NEL144</t>
  </si>
  <si>
    <t>LAKHDATAR ENTERPRISE</t>
  </si>
  <si>
    <t>NES604</t>
  </si>
  <si>
    <t>SANJAY BHANDAR</t>
  </si>
  <si>
    <t>NEN261</t>
  </si>
  <si>
    <t>NEELKAMAL TRADERS</t>
  </si>
  <si>
    <t>WBK070</t>
  </si>
  <si>
    <t>KARMA HARDWARE</t>
  </si>
  <si>
    <t>NEB413</t>
  </si>
  <si>
    <t>BLUESTONE ENGINEERING</t>
  </si>
  <si>
    <t>BHM164</t>
  </si>
  <si>
    <t>MAA BHAGWATI TRADING</t>
  </si>
  <si>
    <t>NEJ211</t>
  </si>
  <si>
    <t>J. C HARDWARE</t>
  </si>
  <si>
    <t>NEF063</t>
  </si>
  <si>
    <t>MDI ENTERPRISE</t>
  </si>
  <si>
    <t>NEJ212</t>
  </si>
  <si>
    <t>JAMAL ENTERPRISE</t>
  </si>
  <si>
    <t>NED273</t>
  </si>
  <si>
    <t>D.V.R.ENTERPRISE</t>
  </si>
  <si>
    <t>NES818</t>
  </si>
  <si>
    <t>SHRI KRISHNA BHANDAR</t>
  </si>
  <si>
    <t>NES819</t>
  </si>
  <si>
    <t>SAPNA BEGUM</t>
  </si>
  <si>
    <t>WBM323</t>
  </si>
  <si>
    <t>MAA MANASA ENTERPRISE</t>
  </si>
  <si>
    <t>WBR139</t>
  </si>
  <si>
    <t>NEL143</t>
  </si>
  <si>
    <t>LENGLAM SPARE PARTS</t>
  </si>
  <si>
    <t>NEE071</t>
  </si>
  <si>
    <t>EMA CONSTRUCTION MATERIAL CENTRE</t>
  </si>
  <si>
    <t>NER401</t>
  </si>
  <si>
    <t>RR ENTERPRISE</t>
  </si>
  <si>
    <t>NER403</t>
  </si>
  <si>
    <t>R.Z CONSTRUCTION</t>
  </si>
  <si>
    <t>BHM163</t>
  </si>
  <si>
    <t>MAA LAXMI AND SONS - SAHEBGANJ</t>
  </si>
  <si>
    <t>NEB414</t>
  </si>
  <si>
    <t>B L ENTERPRISES</t>
  </si>
  <si>
    <t>NED119</t>
  </si>
  <si>
    <t>DILIP KHARKRANG</t>
  </si>
  <si>
    <t>NES816</t>
  </si>
  <si>
    <t>SABITRI HARDWARE STORE</t>
  </si>
  <si>
    <t>BHB077</t>
  </si>
  <si>
    <t>NED274</t>
  </si>
  <si>
    <t>DURGA HARDWARE</t>
  </si>
  <si>
    <t>asad</t>
  </si>
  <si>
    <t>Sum of asad</t>
  </si>
  <si>
    <t>Total</t>
  </si>
  <si>
    <t>SAHA TRADING COMPANY</t>
  </si>
  <si>
    <t>K A ENTERPRISE</t>
  </si>
  <si>
    <t>ARUNACHAL HARDWARE</t>
  </si>
  <si>
    <t>UNIQUE HARDWARE</t>
  </si>
  <si>
    <t>SREE KRISHNA HARDWARE - COOCHBEHAR</t>
  </si>
  <si>
    <t>SHREE RAM TRADERS . CHAMPASARI</t>
  </si>
  <si>
    <t>HIMALAYAN BUILDER</t>
  </si>
  <si>
    <t>NIKU ENTERPRISE</t>
  </si>
  <si>
    <t>JOYSHREE HARDWARE</t>
  </si>
  <si>
    <t>KAMAKHYA TRADE</t>
  </si>
  <si>
    <t>RUPAM HARDWARE</t>
  </si>
  <si>
    <t>HOME GALLERY</t>
  </si>
  <si>
    <t>RUDRA HARDWARE</t>
  </si>
  <si>
    <t>MANISH HARDWARE</t>
  </si>
  <si>
    <t>HOQUE TRADERS</t>
  </si>
  <si>
    <t>RAKIB KHAD STORE</t>
  </si>
  <si>
    <t>NORTH EAST HARDWARE</t>
  </si>
  <si>
    <t>ANAM CONSTRUCTION</t>
  </si>
  <si>
    <t>HAJI ENTERPRISE</t>
  </si>
  <si>
    <t>ABDUR RASHID - MADNA</t>
  </si>
  <si>
    <t>BHAI BHAI HARDWARE - MAHENDRAPUR</t>
  </si>
  <si>
    <t>DAS HARDWARE</t>
  </si>
  <si>
    <t>CHHAKCHHUAK HARDWARE STORE</t>
  </si>
  <si>
    <t>BASAK ENTERPRISE</t>
  </si>
  <si>
    <t>DHANI ENTERPRISES</t>
  </si>
  <si>
    <t>ALMA WANOALIN KHONGJEE</t>
  </si>
  <si>
    <t>MAJAW HARDWARE</t>
  </si>
  <si>
    <t>MOINA HARDWARE</t>
  </si>
  <si>
    <t>ABC CONSTRUCTION</t>
  </si>
  <si>
    <t>MS SAHA ENTERPRISE</t>
  </si>
  <si>
    <t>TUMPA ROY</t>
  </si>
  <si>
    <t>WBS358</t>
  </si>
  <si>
    <t>NEU055</t>
  </si>
  <si>
    <t>WBS357</t>
  </si>
  <si>
    <t>WBH057</t>
  </si>
  <si>
    <t>NEN263</t>
  </si>
  <si>
    <t>NEJ213</t>
  </si>
  <si>
    <t>NEK238</t>
  </si>
  <si>
    <t>NER404</t>
  </si>
  <si>
    <t>NEH128</t>
  </si>
  <si>
    <t>NER316</t>
  </si>
  <si>
    <t>NEF049</t>
  </si>
  <si>
    <t>BHR108</t>
  </si>
  <si>
    <t>NEN262</t>
  </si>
  <si>
    <t>WBA165</t>
  </si>
  <si>
    <t>WBH056</t>
  </si>
  <si>
    <t>WBA166</t>
  </si>
  <si>
    <t>WBB165</t>
  </si>
  <si>
    <t>WBD103</t>
  </si>
  <si>
    <t>NEC148</t>
  </si>
  <si>
    <t>BHM024</t>
  </si>
  <si>
    <t>NEB415</t>
  </si>
  <si>
    <t>BHA084</t>
  </si>
  <si>
    <t>NEF065</t>
  </si>
  <si>
    <t>NEA516</t>
  </si>
  <si>
    <t>NEF064</t>
  </si>
  <si>
    <t>WBT076</t>
  </si>
  <si>
    <t>NEK239</t>
  </si>
  <si>
    <t>NEA517</t>
  </si>
  <si>
    <t>NEF067</t>
  </si>
  <si>
    <t>JOY KALI TRADERS</t>
  </si>
  <si>
    <t>LOKNATH HARDWARE</t>
  </si>
  <si>
    <t>RAJ TRADING CO</t>
  </si>
  <si>
    <t>KAMRUP CEMENT CENTRE PRIVATE LIMITE</t>
  </si>
  <si>
    <t>K.F. ENTERPRISE</t>
  </si>
  <si>
    <t>GANAPATI ENTERPRISE</t>
  </si>
  <si>
    <t>FARHAN TRADERS</t>
  </si>
  <si>
    <t>DIYA HARDWARE AND ELECTRONICS</t>
  </si>
  <si>
    <t>JONKI HARDWARE</t>
  </si>
  <si>
    <t>J S TRADING</t>
  </si>
  <si>
    <t>SS ENTERPRISES</t>
  </si>
  <si>
    <t>WEST CONSTRUCTION STORE</t>
  </si>
  <si>
    <t>NEW SANDHYA HARDWARE</t>
  </si>
  <si>
    <t>VIJAY TRADERS</t>
  </si>
  <si>
    <t>GOVIND HARDWARE STORE</t>
  </si>
  <si>
    <t>MS TRIPURESWARI HARDWARES</t>
  </si>
  <si>
    <t>R.R. ENTERPRISE</t>
  </si>
  <si>
    <t>RAGHUNATHGANJ</t>
  </si>
  <si>
    <t>Apr'26 Tgt</t>
  </si>
  <si>
    <t>Mar'26 SALE</t>
  </si>
  <si>
    <t>Apr-26 Vs Mar-26</t>
  </si>
  <si>
    <t>Apr-25 SALE</t>
  </si>
  <si>
    <t>Apr-25 Dealer</t>
  </si>
  <si>
    <t>NEJ185</t>
  </si>
  <si>
    <t>WBR162</t>
  </si>
  <si>
    <t>NEK240</t>
  </si>
  <si>
    <t>NEK241</t>
  </si>
  <si>
    <t>NEG203</t>
  </si>
  <si>
    <t>NEF030</t>
  </si>
  <si>
    <t>NEM400</t>
  </si>
  <si>
    <t>WBD104</t>
  </si>
  <si>
    <t>NEJ159</t>
  </si>
  <si>
    <t>BHJ063</t>
  </si>
  <si>
    <t>NEZ027</t>
  </si>
  <si>
    <t>BHS274</t>
  </si>
  <si>
    <t>NEW017</t>
  </si>
  <si>
    <t>NEN212</t>
  </si>
  <si>
    <t>BHV020</t>
  </si>
  <si>
    <t>SKG003</t>
  </si>
  <si>
    <t>NEJ214</t>
  </si>
  <si>
    <t>NET180</t>
  </si>
  <si>
    <t>WBR161</t>
  </si>
  <si>
    <t>Mar'26 DEALER</t>
  </si>
  <si>
    <t>GOPAL SHREE ENTERPRISES</t>
  </si>
  <si>
    <t>JOARDER BUILDERS</t>
  </si>
  <si>
    <t>SD</t>
  </si>
  <si>
    <t>D V ENTERPRISE</t>
  </si>
  <si>
    <t>SUDIP SUTRADHAR</t>
  </si>
  <si>
    <t>PANDEY HARDWARE</t>
  </si>
  <si>
    <t>SHREE RADHA KRISHNA ENTERPRISE</t>
  </si>
  <si>
    <t>BHARTIA STEELS</t>
  </si>
  <si>
    <t>BEE HARDWARE STORES</t>
  </si>
  <si>
    <t>ASSAM HARDWARE</t>
  </si>
  <si>
    <t>CHAND STEEL - KATIHAR</t>
  </si>
  <si>
    <t>PARWEZ &amp; CO</t>
  </si>
  <si>
    <t>SMC ENTERPRISE</t>
  </si>
  <si>
    <t>SURAJ ENTERPRISE</t>
  </si>
  <si>
    <t>SADIKUL HARDWARE</t>
  </si>
  <si>
    <t>EMMANUEL ENTERPRISE</t>
  </si>
  <si>
    <t>SUOHU STORE</t>
  </si>
  <si>
    <t>PUNI ENTERPRISES</t>
  </si>
  <si>
    <t>S R TRADING</t>
  </si>
  <si>
    <t>BAHAR HARDWARE</t>
  </si>
  <si>
    <t>OM TRADING - GULABBAGH</t>
  </si>
  <si>
    <t>SHIV SHAKTI ENTERPRISES - PIPRA</t>
  </si>
  <si>
    <t>JAIN HARDWARE STORES</t>
  </si>
  <si>
    <t>YUMA ENTERPRISE</t>
  </si>
  <si>
    <t>MONYUL BROTHER'S CONSTRUCTION</t>
  </si>
  <si>
    <t>PRATIMA HARDWARE</t>
  </si>
  <si>
    <t>MAA SANTOSHI ENTERPRISE</t>
  </si>
  <si>
    <t>ALAM TILES FACTORY</t>
  </si>
  <si>
    <t>BHG044</t>
  </si>
  <si>
    <t>WBJ077</t>
  </si>
  <si>
    <t>WBD105</t>
  </si>
  <si>
    <t>WBS359</t>
  </si>
  <si>
    <t>NEP255</t>
  </si>
  <si>
    <t>WBS361</t>
  </si>
  <si>
    <t>NEB381</t>
  </si>
  <si>
    <t>NEB290</t>
  </si>
  <si>
    <t>NEA575</t>
  </si>
  <si>
    <t>BHC022</t>
  </si>
  <si>
    <t>BHP051</t>
  </si>
  <si>
    <t>NES888</t>
  </si>
  <si>
    <t>NES889</t>
  </si>
  <si>
    <t>WBS360</t>
  </si>
  <si>
    <t>NEL239</t>
  </si>
  <si>
    <t>NEK188</t>
  </si>
  <si>
    <t>NEP256</t>
  </si>
  <si>
    <t>NES784</t>
  </si>
  <si>
    <t>NEB380</t>
  </si>
  <si>
    <t>BHO008</t>
  </si>
  <si>
    <t>BHS276</t>
  </si>
  <si>
    <t>NES700</t>
  </si>
  <si>
    <t>SKJ003</t>
  </si>
  <si>
    <t>SKY001</t>
  </si>
  <si>
    <t>NEF066</t>
  </si>
  <si>
    <t>NEP253</t>
  </si>
  <si>
    <t>NEM359</t>
  </si>
  <si>
    <t>WBA167</t>
  </si>
  <si>
    <t>MANJAR TRADERS</t>
  </si>
  <si>
    <t>A B ENTERPRISE</t>
  </si>
  <si>
    <t>HAJI SAB STORE</t>
  </si>
  <si>
    <t>BHUYAN ENTERPRISE</t>
  </si>
  <si>
    <t>JIVIKA HARDWARE</t>
  </si>
  <si>
    <t>MAA LAXMI DISTRIBUTORS</t>
  </si>
  <si>
    <t>HOREB ENTERPRISE</t>
  </si>
  <si>
    <t>MAA VAISHNO TRADERS</t>
  </si>
  <si>
    <t>SONA SHRI STEEL</t>
  </si>
  <si>
    <t>SRI RUDRA SAIKIA</t>
  </si>
  <si>
    <t>BAJRANG HARDWARE STORES</t>
  </si>
  <si>
    <t>SHREE ENTERPRISES</t>
  </si>
  <si>
    <t>NALANDA TRADERS - PATNA</t>
  </si>
  <si>
    <t>KRISHNA TRADERS - PABHERA</t>
  </si>
  <si>
    <t>MITHI TRADERS</t>
  </si>
  <si>
    <t>ALI HARDWARE</t>
  </si>
  <si>
    <t>MAHANTA LOUHA BHANDAR - GOPALPUR</t>
  </si>
  <si>
    <t>DILIP STORE</t>
  </si>
  <si>
    <t>DEEPAK KRISHI KENDRA</t>
  </si>
  <si>
    <t>OM CEMENT STORE</t>
  </si>
  <si>
    <t>NEW SHAKAMBARI TRADERS</t>
  </si>
  <si>
    <t>SHREE SHYAM TRADE</t>
  </si>
  <si>
    <t>DAS ENTERPRISE</t>
  </si>
  <si>
    <t>GUPTA TRADING</t>
  </si>
  <si>
    <t>NOOR HARDWARE</t>
  </si>
  <si>
    <t>BODOLAND HARDWARE</t>
  </si>
  <si>
    <t>ARTI ENTERPRISES</t>
  </si>
  <si>
    <t>SONI TRADERS - MAULA NAGAR</t>
  </si>
  <si>
    <t>DADA BHAI ENTERPRISE - JOYHAT</t>
  </si>
  <si>
    <t>BENGAL TRADERS - ANTARDWIPA</t>
  </si>
  <si>
    <t>AJAY CEMENT STORE - KHANJAHAPUR</t>
  </si>
  <si>
    <t>SHANKAR TRADERS</t>
  </si>
  <si>
    <t>NEW R.K.BUILDERS</t>
  </si>
  <si>
    <t>SHIVAM TRADERS (WARS)</t>
  </si>
  <si>
    <t>ASHRAFI TRADERS</t>
  </si>
  <si>
    <t>NEW BHARAT TRADERS &amp; PAINTS</t>
  </si>
  <si>
    <t>ANANDA HARDWARE</t>
  </si>
  <si>
    <t>SRI RADHE TRADERS</t>
  </si>
  <si>
    <t>SUNIL CEMENT STORE</t>
  </si>
  <si>
    <t>M.G.D ENTERPRISE</t>
  </si>
  <si>
    <t>AP BUILD</t>
  </si>
  <si>
    <t>MOON HARDWARE</t>
  </si>
  <si>
    <t>DIBYAJIT KONWAR HARDWARE STORE</t>
  </si>
  <si>
    <t>KATOKI HARDWARE</t>
  </si>
  <si>
    <t>MS AMBIKA HARDWARE</t>
  </si>
  <si>
    <t>PATNA</t>
  </si>
  <si>
    <t>GAYA</t>
  </si>
  <si>
    <t>Golaghat</t>
  </si>
  <si>
    <t>BHM004</t>
  </si>
  <si>
    <t>NEA464</t>
  </si>
  <si>
    <t>BHH023</t>
  </si>
  <si>
    <t>NEB382</t>
  </si>
  <si>
    <t>NEJ301</t>
  </si>
  <si>
    <t>WBM324</t>
  </si>
  <si>
    <t>NEH230</t>
  </si>
  <si>
    <t>BHM166</t>
  </si>
  <si>
    <t>BHS275</t>
  </si>
  <si>
    <t>NES690</t>
  </si>
  <si>
    <t>NEB483</t>
  </si>
  <si>
    <t>BHS263</t>
  </si>
  <si>
    <t>NEP357</t>
  </si>
  <si>
    <t>BHN051</t>
  </si>
  <si>
    <t>BHK067</t>
  </si>
  <si>
    <t>BHM127</t>
  </si>
  <si>
    <t>NEA577</t>
  </si>
  <si>
    <t>WBM325</t>
  </si>
  <si>
    <t>NED319</t>
  </si>
  <si>
    <t>NEM550</t>
  </si>
  <si>
    <t>D160</t>
  </si>
  <si>
    <t>BHO011</t>
  </si>
  <si>
    <t>WBN116</t>
  </si>
  <si>
    <t>NES681</t>
  </si>
  <si>
    <t>WBD106</t>
  </si>
  <si>
    <t>BHG052</t>
  </si>
  <si>
    <t>WBN115</t>
  </si>
  <si>
    <t>NEC118</t>
  </si>
  <si>
    <t>NEB484</t>
  </si>
  <si>
    <t>BHA108</t>
  </si>
  <si>
    <t>BHS279</t>
  </si>
  <si>
    <t>WBD107</t>
  </si>
  <si>
    <t>WBB166</t>
  </si>
  <si>
    <t>BHA106</t>
  </si>
  <si>
    <t>BHS278</t>
  </si>
  <si>
    <t>WBN117</t>
  </si>
  <si>
    <t>BHS048</t>
  </si>
  <si>
    <t>BHA107</t>
  </si>
  <si>
    <t>BHN040</t>
  </si>
  <si>
    <t>NEA578</t>
  </si>
  <si>
    <t>BHS281</t>
  </si>
  <si>
    <t>BHS283</t>
  </si>
  <si>
    <t>NEM552</t>
  </si>
  <si>
    <t>NEA580</t>
  </si>
  <si>
    <t>NEM551</t>
  </si>
  <si>
    <t>NED320</t>
  </si>
  <si>
    <t>NEK290</t>
  </si>
  <si>
    <t>NEA579</t>
  </si>
  <si>
    <t>July-25 SALE</t>
  </si>
  <si>
    <t>BHJ065</t>
  </si>
  <si>
    <t>JAGDEEP TRADING</t>
  </si>
  <si>
    <t>BHR109</t>
  </si>
  <si>
    <t>RK TRADERS - GHOGHA</t>
  </si>
  <si>
    <t>B191</t>
  </si>
  <si>
    <t>BANDHU ENTERPRISE</t>
  </si>
  <si>
    <t>WBS362</t>
  </si>
  <si>
    <t>SHANTI ENTERPRISE - CHAKVRIGU</t>
  </si>
  <si>
    <t>WBK071</t>
  </si>
  <si>
    <t>KALPANA HARDWARE</t>
  </si>
  <si>
    <t>WBH058</t>
  </si>
  <si>
    <t>HARSH HARDWARE</t>
  </si>
  <si>
    <t>BHG001</t>
  </si>
  <si>
    <t>GAYATRI TRADERS</t>
  </si>
  <si>
    <t>BHK005</t>
  </si>
  <si>
    <t>KISHAN TRADERS (GONAWA)</t>
  </si>
  <si>
    <t>BHN052</t>
  </si>
  <si>
    <t>NARAYAN &amp; SONS</t>
  </si>
  <si>
    <t>BHV032</t>
  </si>
  <si>
    <t>VIJAY TRADERS - GHASIYADIH</t>
  </si>
  <si>
    <t>BHR110</t>
  </si>
  <si>
    <t>RAHUL KHAD BHANDAR</t>
  </si>
  <si>
    <t>BHF007</t>
  </si>
  <si>
    <t>FN ASSOCIATES</t>
  </si>
  <si>
    <t>BHJ064</t>
  </si>
  <si>
    <t>JAI SHREE RAM CEMENT &amp; KHAD DUKAN</t>
  </si>
  <si>
    <t>BHR111</t>
  </si>
  <si>
    <t>RADHA RANI UDYOG</t>
  </si>
  <si>
    <t>BHB080</t>
  </si>
  <si>
    <t>BHARAT ENTERPRISES - GOLABAZAR</t>
  </si>
  <si>
    <t>BHM171</t>
  </si>
  <si>
    <t>MONU TRADERS</t>
  </si>
  <si>
    <t>BHS172</t>
  </si>
  <si>
    <t>SAHA ENTERPRISES (FORBESGANJ)</t>
  </si>
  <si>
    <t>BHN053</t>
  </si>
  <si>
    <t>NAIYER TRADERS</t>
  </si>
  <si>
    <t>WBH059</t>
  </si>
  <si>
    <t>HAZI ISHA ENTERPRISE</t>
  </si>
  <si>
    <t>BHR087</t>
  </si>
  <si>
    <t>BANDHAN STEELS</t>
  </si>
  <si>
    <t>BHS227</t>
  </si>
  <si>
    <t>SAUMYA TRADERS</t>
  </si>
  <si>
    <t>BHM169</t>
  </si>
  <si>
    <t>MAHAVIR TRADERS</t>
  </si>
  <si>
    <t>BHS285</t>
  </si>
  <si>
    <t>SATYAM TRADERS - DHOLI BAZAR </t>
  </si>
  <si>
    <t>BHV033</t>
  </si>
  <si>
    <t>VISHWAKARMA TRADERS</t>
  </si>
  <si>
    <t>BHM170</t>
  </si>
  <si>
    <t>MAA SHILA TRADERS</t>
  </si>
  <si>
    <t>BHS286</t>
  </si>
  <si>
    <t>SHREE AMBIKA TRADERS</t>
  </si>
  <si>
    <t>BHB081</t>
  </si>
  <si>
    <t>BHAGWATI TRADERS</t>
  </si>
  <si>
    <t>WBP052</t>
  </si>
  <si>
    <t>PHURAB ENTERPRISES</t>
  </si>
  <si>
    <t>SKS014</t>
  </si>
  <si>
    <t>SHARMA TRADERS</t>
  </si>
  <si>
    <t>BHR112</t>
  </si>
  <si>
    <t>RAJA TRADERS - BIHARIGANJ</t>
  </si>
  <si>
    <t>WBA168</t>
  </si>
  <si>
    <t>ASH STEEL VENTURE</t>
  </si>
  <si>
    <t>NES893</t>
  </si>
  <si>
    <t>SHYAM TRADERS</t>
  </si>
  <si>
    <t>NEM553</t>
  </si>
  <si>
    <t>MAA BABA ENTERPRISE</t>
  </si>
  <si>
    <t>NES896</t>
  </si>
  <si>
    <t>SHREE RAM ENTERPRISE</t>
  </si>
  <si>
    <t>NEB485</t>
  </si>
  <si>
    <t>BRAHMAPUTRA STEEL</t>
  </si>
  <si>
    <t>NEN301</t>
  </si>
  <si>
    <t>NOOR JAMAL HARDWARE</t>
  </si>
  <si>
    <t>NED321</t>
  </si>
  <si>
    <t>DILWAR ENTERPRISE</t>
  </si>
  <si>
    <t>NES891</t>
  </si>
  <si>
    <t>SANTOSH HARDWARE</t>
  </si>
  <si>
    <t>NEP254</t>
  </si>
  <si>
    <t>PUN ENTERPRISES</t>
  </si>
  <si>
    <t>NET289</t>
  </si>
  <si>
    <t>THOMAS ENTERPRISE</t>
  </si>
  <si>
    <t>NEA576</t>
  </si>
  <si>
    <t>AHINSHA HARDWARE</t>
  </si>
  <si>
    <t>NES895</t>
  </si>
  <si>
    <t>S.M. HARDWARE</t>
  </si>
  <si>
    <t>NEN300</t>
  </si>
  <si>
    <t>NES894</t>
  </si>
  <si>
    <t>NES890</t>
  </si>
  <si>
    <t>SHIV SHAKTI ELECTRIC HARDWARE</t>
  </si>
  <si>
    <t>SAHA &amp; SONS</t>
  </si>
  <si>
    <t>BHS165</t>
  </si>
  <si>
    <t>BARBARUAH HARDWARE</t>
  </si>
  <si>
    <t>BUARI TRADERS</t>
  </si>
  <si>
    <t>SAURAV TRADERS - MANPUR RATNAULI</t>
  </si>
  <si>
    <t>SHREE LAXMI ENTERPRISES</t>
  </si>
  <si>
    <t>MAHAVEER TRADERS - GOPALPUR</t>
  </si>
  <si>
    <t>A.B. TRADING . SIL</t>
  </si>
  <si>
    <t>SHREE SHYAM &amp; SONS</t>
  </si>
  <si>
    <t>RAYMOND KHARNONGBAK</t>
  </si>
  <si>
    <t>CEMENT CENTRE - GOPI MORE</t>
  </si>
  <si>
    <t>SHREE BALAJI ENTERPRISES</t>
  </si>
  <si>
    <t>J.K.HARDWARE</t>
  </si>
  <si>
    <t>ADAM ENTERPRISE</t>
  </si>
  <si>
    <t>NAZIM UDDIN</t>
  </si>
  <si>
    <t>FANCON ENTERPRISE</t>
  </si>
  <si>
    <t>BASUDA HOME SOLUTION</t>
  </si>
  <si>
    <t>MANISH TRADERS (GOVINDPUR)</t>
  </si>
  <si>
    <t>RAMESHWARM ASSOCIATE</t>
  </si>
  <si>
    <t>TALUKDAR HARDWARE</t>
  </si>
  <si>
    <t>P M ENTERPRISE</t>
  </si>
  <si>
    <t>SASHI HARDWARE</t>
  </si>
  <si>
    <t>ZARBEN TRADERS . NLD</t>
  </si>
  <si>
    <t>AZHAR ENTERPRISE</t>
  </si>
  <si>
    <t>BHAI BHAI STORE</t>
  </si>
  <si>
    <t>B B HARDWARE  AND SUPPLY</t>
  </si>
  <si>
    <t>BISHAL SUBBA LIMBOO</t>
  </si>
  <si>
    <t>AJOY DAS</t>
  </si>
  <si>
    <t>SRI KRISHNA ENTERPRISE</t>
  </si>
  <si>
    <t>LAXMI NARAYAN DUTTA STORES</t>
  </si>
  <si>
    <t>NEB486</t>
  </si>
  <si>
    <t>BHB082</t>
  </si>
  <si>
    <t>BHS284</t>
  </si>
  <si>
    <t>BHS287</t>
  </si>
  <si>
    <t>BHM173</t>
  </si>
  <si>
    <t>BHS282</t>
  </si>
  <si>
    <t>NER275</t>
  </si>
  <si>
    <t>BHC023</t>
  </si>
  <si>
    <t>NES897</t>
  </si>
  <si>
    <t>NEJ302</t>
  </si>
  <si>
    <t>NEA582</t>
  </si>
  <si>
    <t>NEN302</t>
  </si>
  <si>
    <t>NEF152</t>
  </si>
  <si>
    <t>NEB487</t>
  </si>
  <si>
    <t>BHM044</t>
  </si>
  <si>
    <t>BHR113</t>
  </si>
  <si>
    <t>NET290</t>
  </si>
  <si>
    <t>NEP277</t>
  </si>
  <si>
    <t>BHS289</t>
  </si>
  <si>
    <t>NEA581</t>
  </si>
  <si>
    <t>NEB488</t>
  </si>
  <si>
    <t>NEB489</t>
  </si>
  <si>
    <t>SKB003</t>
  </si>
  <si>
    <t>WBA170</t>
  </si>
  <si>
    <t>NES898</t>
  </si>
  <si>
    <t>NEL231</t>
  </si>
  <si>
    <t>NE1</t>
  </si>
  <si>
    <t>NE2</t>
  </si>
  <si>
    <t>NB1</t>
  </si>
  <si>
    <t>NB2</t>
  </si>
  <si>
    <t>Count of zone</t>
  </si>
  <si>
    <t>BDR FLY ASH BRICK CO.</t>
  </si>
  <si>
    <t>SARKAR ENTERPRISE</t>
  </si>
  <si>
    <t>MANDAL HARDWARE - MANGALPUR</t>
  </si>
  <si>
    <t>ASHIK ENTERPRISE</t>
  </si>
  <si>
    <t>D.N. STEEL AND FABRICATION</t>
  </si>
  <si>
    <t>AMIT TRADERS</t>
  </si>
  <si>
    <t>MAA LAXMI TRADERS - WAZIRGANJ</t>
  </si>
  <si>
    <t>KASHYAP TRADERS</t>
  </si>
  <si>
    <t>RIDDHI SIDDHI SUPPLIERS</t>
  </si>
  <si>
    <t>M.R. MUNNI ENTERPRISE</t>
  </si>
  <si>
    <t>KESHAB CHANDRA ROY</t>
  </si>
  <si>
    <t>KHUSHI HARDWARE</t>
  </si>
  <si>
    <t>S B TRADERS - THAKURGANJ</t>
  </si>
  <si>
    <t>A A ENTERPRISE</t>
  </si>
  <si>
    <t>KAUSHIK ENTERPRISE</t>
  </si>
  <si>
    <t>JAINAL ABEDIN</t>
  </si>
  <si>
    <t>AMAN ENTERPRISE - JAMTALA</t>
  </si>
  <si>
    <t>JIT CONSTRUCTION</t>
  </si>
  <si>
    <t>G. PH ENTERPRISES</t>
  </si>
  <si>
    <t>RAMDINGLIANA AND SONS</t>
  </si>
  <si>
    <t>SHRI GANGA TRADERS AND ENTERPRISES</t>
  </si>
  <si>
    <t>SHRI MAHAVIR ENTERPRISES - SAMPATCH</t>
  </si>
  <si>
    <t>MANGAN HARDWARE</t>
  </si>
  <si>
    <t>BAJRANG TRADERS - GAMHARIA</t>
  </si>
  <si>
    <t>D K HARDWARE</t>
  </si>
  <si>
    <t>SONU TRADERS</t>
  </si>
  <si>
    <t>Sep'26 Tgt</t>
  </si>
  <si>
    <t>Sep'25 SALE</t>
  </si>
  <si>
    <t>Aug'26 DEALER</t>
  </si>
  <si>
    <t>Aug'26 SALE</t>
  </si>
  <si>
    <t>Sep-26 Vs Aug-26</t>
  </si>
  <si>
    <t>Sep-26 SALE</t>
  </si>
  <si>
    <t>Sep-25 SALE</t>
  </si>
  <si>
    <t>WBB168</t>
  </si>
  <si>
    <t>NES899</t>
  </si>
  <si>
    <t>WBM328</t>
  </si>
  <si>
    <t>NEA586</t>
  </si>
  <si>
    <t>NED323</t>
  </si>
  <si>
    <t>A250</t>
  </si>
  <si>
    <t>BHM172</t>
  </si>
  <si>
    <t>BHK070</t>
  </si>
  <si>
    <t>NER399</t>
  </si>
  <si>
    <t>NEM554</t>
  </si>
  <si>
    <t>WBK072</t>
  </si>
  <si>
    <t>BHK068</t>
  </si>
  <si>
    <t>BHS293</t>
  </si>
  <si>
    <t>NEA585</t>
  </si>
  <si>
    <t>NEA584</t>
  </si>
  <si>
    <t>NEP358</t>
  </si>
  <si>
    <t>NEK292</t>
  </si>
  <si>
    <t>WBJ079</t>
  </si>
  <si>
    <t>WBA171</t>
  </si>
  <si>
    <t>WBJ080</t>
  </si>
  <si>
    <t>NEG156</t>
  </si>
  <si>
    <t>NER400</t>
  </si>
  <si>
    <t>BHS290</t>
  </si>
  <si>
    <t>BHS292</t>
  </si>
  <si>
    <t>SKM005</t>
  </si>
  <si>
    <t>BHB073</t>
  </si>
  <si>
    <t>NED322</t>
  </si>
  <si>
    <t>NEN303</t>
  </si>
  <si>
    <t>NES901</t>
  </si>
  <si>
    <t>Last 6 Months Avg (Quantity 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</si>
</sst>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d\-mmm\-yy;@"/>
    <numFmt numFmtId="165" formatCode="0.000"/>
    <numFmt numFmtId="166" formatCode="0.0%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  <charset val="134"/>
    </font>
    <font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Display"/>
      <family val="1"/>
      <scheme val="major"/>
    </font>
    <font>
      <sz val="10"/>
      <name val="Arial"/>
      <family val="2"/>
    </font>
    <font>
      <b/>
      <sz val="10"/>
      <color theme="0" tint="-0.34998626667073579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>
      <alignment vertical="center"/>
    </xf>
    <xf numFmtId="0" fontId="14" fillId="0" borderId="0" applyNumberFormat="0" applyFill="0" applyBorder="0" applyAlignment="0" applyProtection="0"/>
  </cellStyleXfs>
  <cellXfs count="19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7" fontId="5" fillId="4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0" borderId="1" xfId="2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" fontId="5" fillId="4" borderId="1" xfId="2" applyNumberFormat="1" applyFont="1" applyFill="1" applyBorder="1" applyAlignment="1">
      <alignment horizontal="center" vertical="center"/>
    </xf>
    <xf numFmtId="9" fontId="5" fillId="4" borderId="1" xfId="2" applyNumberFormat="1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5" fillId="5" borderId="1" xfId="2" applyNumberFormat="1" applyFont="1" applyFill="1" applyBorder="1" applyAlignment="1">
      <alignment horizontal="center" vertical="center"/>
    </xf>
    <xf numFmtId="9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0" fontId="5" fillId="5" borderId="1" xfId="1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15" fontId="5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" fontId="5" fillId="4" borderId="1" xfId="0" quotePrefix="1" applyNumberFormat="1" applyFont="1" applyFill="1" applyBorder="1" applyAlignment="1">
      <alignment horizontal="center" vertical="center" wrapText="1"/>
    </xf>
    <xf numFmtId="15" fontId="5" fillId="4" borderId="1" xfId="0" quotePrefix="1" applyNumberFormat="1" applyFont="1" applyFill="1" applyBorder="1" applyAlignment="1">
      <alignment horizontal="center" vertical="center" wrapText="1"/>
    </xf>
    <xf numFmtId="9" fontId="5" fillId="4" borderId="1" xfId="1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17" fontId="5" fillId="4" borderId="1" xfId="0" quotePrefix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2" applyNumberFormat="1" applyFont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9" fontId="5" fillId="7" borderId="1" xfId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9" fontId="5" fillId="8" borderId="1" xfId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2" quotePrefix="1" applyFont="1" applyBorder="1" applyAlignment="1">
      <alignment horizontal="left" vertical="center"/>
    </xf>
    <xf numFmtId="164" fontId="8" fillId="0" borderId="1" xfId="2" applyNumberFormat="1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8" fillId="0" borderId="1" xfId="0" quotePrefix="1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/>
    </xf>
    <xf numFmtId="165" fontId="8" fillId="0" borderId="1" xfId="0" applyNumberFormat="1" applyFont="1" applyBorder="1" applyAlignment="1">
      <alignment horizontal="left" vertical="center"/>
    </xf>
    <xf numFmtId="0" fontId="11" fillId="9" borderId="0" xfId="0" applyFont="1" applyFill="1" applyAlignment="1">
      <alignment horizontal="center"/>
    </xf>
    <xf numFmtId="0" fontId="11" fillId="9" borderId="0" xfId="0" applyFont="1" applyFill="1" applyAlignment="1">
      <alignment horizontal="left"/>
    </xf>
    <xf numFmtId="0" fontId="12" fillId="9" borderId="0" xfId="0" applyFont="1" applyFill="1" applyAlignment="1">
      <alignment horizontal="center"/>
    </xf>
    <xf numFmtId="1" fontId="12" fillId="9" borderId="0" xfId="0" applyNumberFormat="1" applyFont="1" applyFill="1" applyAlignment="1">
      <alignment horizontal="center"/>
    </xf>
    <xf numFmtId="9" fontId="12" fillId="9" borderId="0" xfId="1" applyFont="1" applyFill="1" applyAlignment="1">
      <alignment horizontal="center"/>
    </xf>
    <xf numFmtId="15" fontId="8" fillId="0" borderId="1" xfId="2" applyNumberFormat="1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15" fontId="10" fillId="0" borderId="0" xfId="0" applyNumberFormat="1" applyFont="1" applyAlignment="1">
      <alignment horizontal="center" vertical="center"/>
    </xf>
    <xf numFmtId="0" fontId="6" fillId="0" borderId="0" xfId="0" quotePrefix="1" applyFont="1" applyAlignment="1">
      <alignment vertical="center" wrapText="1"/>
    </xf>
    <xf numFmtId="15" fontId="6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13" fillId="8" borderId="3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0" fillId="0" borderId="4" xfId="0" applyBorder="1"/>
    <xf numFmtId="1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" fontId="5" fillId="4" borderId="1" xfId="2" applyNumberFormat="1" applyFont="1" applyFill="1" applyBorder="1" applyAlignment="1">
      <alignment vertical="center" wrapText="1"/>
    </xf>
    <xf numFmtId="0" fontId="8" fillId="0" borderId="1" xfId="2" applyFont="1" applyBorder="1">
      <alignment vertical="center"/>
    </xf>
    <xf numFmtId="0" fontId="5" fillId="4" borderId="1" xfId="2" applyFont="1" applyFill="1" applyBorder="1">
      <alignment vertical="center"/>
    </xf>
    <xf numFmtId="0" fontId="5" fillId="5" borderId="1" xfId="2" applyFont="1" applyFill="1" applyBorder="1">
      <alignment vertical="center"/>
    </xf>
    <xf numFmtId="0" fontId="8" fillId="9" borderId="0" xfId="0" applyFont="1" applyFill="1" applyAlignment="1">
      <alignment horizontal="center"/>
    </xf>
    <xf numFmtId="0" fontId="8" fillId="9" borderId="1" xfId="0" applyFont="1" applyFill="1" applyBorder="1" applyAlignment="1">
      <alignment horizontal="left"/>
    </xf>
    <xf numFmtId="15" fontId="8" fillId="9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5" fillId="4" borderId="5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8" fillId="0" borderId="1" xfId="0" applyNumberFormat="1" applyFont="1" applyBorder="1" applyAlignment="1">
      <alignment horizontal="left" vertical="center"/>
    </xf>
    <xf numFmtId="0" fontId="5" fillId="10" borderId="1" xfId="2" applyFont="1" applyFill="1" applyBorder="1">
      <alignment vertical="center"/>
    </xf>
    <xf numFmtId="1" fontId="5" fillId="10" borderId="1" xfId="2" applyNumberFormat="1" applyFont="1" applyFill="1" applyBorder="1" applyAlignment="1">
      <alignment horizontal="center" vertical="center"/>
    </xf>
    <xf numFmtId="9" fontId="5" fillId="10" borderId="1" xfId="1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center" vertical="center"/>
    </xf>
    <xf numFmtId="0" fontId="5" fillId="10" borderId="1" xfId="1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1" fontId="5" fillId="9" borderId="1" xfId="2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 wrapText="1"/>
    </xf>
    <xf numFmtId="9" fontId="5" fillId="4" borderId="1" xfId="2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8" fillId="0" borderId="3" xfId="2" quotePrefix="1" applyFont="1" applyBorder="1" applyAlignment="1">
      <alignment horizontal="left" vertical="center"/>
    </xf>
    <xf numFmtId="164" fontId="8" fillId="0" borderId="3" xfId="2" applyNumberFormat="1" applyFont="1" applyBorder="1" applyAlignment="1">
      <alignment horizontal="left" vertical="center"/>
    </xf>
    <xf numFmtId="0" fontId="2" fillId="11" borderId="6" xfId="0" applyFont="1" applyFill="1" applyBorder="1"/>
    <xf numFmtId="0" fontId="2" fillId="11" borderId="7" xfId="0" applyFont="1" applyFill="1" applyBorder="1" applyAlignment="1">
      <alignment horizontal="left"/>
    </xf>
    <xf numFmtId="0" fontId="2" fillId="11" borderId="7" xfId="0" applyFont="1" applyFill="1" applyBorder="1"/>
    <xf numFmtId="166" fontId="5" fillId="4" borderId="1" xfId="2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left" vertical="center"/>
    </xf>
    <xf numFmtId="0" fontId="17" fillId="0" borderId="1" xfId="2" quotePrefix="1" applyFont="1" applyBorder="1" applyAlignment="1">
      <alignment horizontal="left" vertical="center"/>
    </xf>
    <xf numFmtId="164" fontId="17" fillId="0" borderId="1" xfId="2" applyNumberFormat="1" applyFont="1" applyBorder="1" applyAlignment="1">
      <alignment horizontal="left" vertical="center"/>
    </xf>
    <xf numFmtId="164" fontId="17" fillId="0" borderId="1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2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14" fontId="17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 vertical="top"/>
    </xf>
    <xf numFmtId="0" fontId="17" fillId="9" borderId="1" xfId="0" applyFont="1" applyFill="1" applyBorder="1" applyAlignment="1">
      <alignment horizontal="left"/>
    </xf>
    <xf numFmtId="15" fontId="17" fillId="9" borderId="1" xfId="0" applyNumberFormat="1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15" fontId="17" fillId="0" borderId="1" xfId="2" applyNumberFormat="1" applyFont="1" applyBorder="1" applyAlignment="1">
      <alignment horizontal="center" vertical="center"/>
    </xf>
    <xf numFmtId="16" fontId="17" fillId="0" borderId="1" xfId="0" applyNumberFormat="1" applyFont="1" applyBorder="1" applyAlignment="1">
      <alignment horizontal="center"/>
    </xf>
    <xf numFmtId="0" fontId="17" fillId="0" borderId="1" xfId="0" quotePrefix="1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0" fontId="17" fillId="0" borderId="1" xfId="2" applyFont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7" fillId="9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7" fillId="9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15" fontId="17" fillId="9" borderId="1" xfId="0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5" fontId="11" fillId="9" borderId="1" xfId="0" applyNumberFormat="1" applyFont="1" applyFill="1" applyBorder="1" applyAlignment="1">
      <alignment horizontal="center"/>
    </xf>
    <xf numFmtId="15" fontId="11" fillId="9" borderId="0" xfId="0" applyNumberFormat="1" applyFont="1" applyFill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" fontId="19" fillId="2" borderId="1" xfId="2" applyNumberFormat="1" applyFont="1" applyFill="1" applyBorder="1" applyAlignment="1">
      <alignment horizontal="center" vertical="center"/>
    </xf>
    <xf numFmtId="1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9" fontId="19" fillId="7" borderId="1" xfId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/>
    </xf>
    <xf numFmtId="9" fontId="19" fillId="8" borderId="1" xfId="1" applyFont="1" applyFill="1" applyBorder="1" applyAlignment="1">
      <alignment horizontal="center"/>
    </xf>
    <xf numFmtId="0" fontId="17" fillId="9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left"/>
    </xf>
    <xf numFmtId="15" fontId="18" fillId="0" borderId="1" xfId="0" applyNumberFormat="1" applyFont="1" applyBorder="1"/>
    <xf numFmtId="1" fontId="19" fillId="9" borderId="1" xfId="0" applyNumberFormat="1" applyFont="1" applyFill="1" applyBorder="1" applyAlignment="1">
      <alignment horizontal="center"/>
    </xf>
    <xf numFmtId="0" fontId="0" fillId="12" borderId="0" xfId="0" applyFill="1"/>
  </cellXfs>
  <cellStyles count="4">
    <cellStyle name="Normal" xfId="0" builtinId="0"/>
    <cellStyle name="Normal 2" xfId="2" xr:uid="{C637C173-ACB8-4133-B1F4-0355C92EE7DB}"/>
    <cellStyle name="Normal 20" xfId="3" xr:uid="{4F0C5CB1-A7D2-480C-B2EA-2AB3FE846A21}"/>
    <cellStyle name="Percent" xfId="1" builtinId="5"/>
  </cellStyles>
  <dxfs count="76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99F084D9-AA9D-4EF6-A7BD-3CB07EA5FA0C}"/>
  </tableStyles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33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connections" Target="connections.xml"/><Relationship Id="rId8" Type="http://schemas.openxmlformats.org/officeDocument/2006/relationships/worksheet" Target="worksheets/sheet8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intu Nath" refreshedDate="46275.955905555558" backgroundQuery="1" createdVersion="8" refreshedVersion="8" minRefreshableVersion="3" recordCount="0" supportSubquery="1" supportAdvancedDrill="1" xr:uid="{25CCB36E-93B4-42F8-9B72-CA8E97C88EED}">
  <cacheSource type="external" connectionId="1"/>
  <cacheFields count="3">
    <cacheField name="[Range 1].[REGION].[REGION]" caption="REGION" numFmtId="0" level="1">
      <sharedItems count="5">
        <s v="BH"/>
        <s v="NB 1"/>
        <s v="NB 2"/>
        <s v="NE 1"/>
        <s v="NE 2"/>
      </sharedItems>
    </cacheField>
    <cacheField name="[Measures].[Count of REGION]" caption="Count of REGION" numFmtId="0" hierarchy="7" level="32767"/>
    <cacheField name="[Range 1].[AREA].[AREA]" caption="AREA" numFmtId="0" hierarchy="1" level="1">
      <sharedItems count="53">
        <s v="BEGUSARAI"/>
        <s v="BHAGALPUR"/>
        <s v="KATIHAR"/>
        <s v="KISHANGANJ"/>
        <s v="MUZAFFARPUR"/>
        <s v="PURNIA"/>
        <s v="SAHARSA"/>
        <s v="Supaul &amp; Madhepura"/>
        <s v="ALIPURDUAR"/>
        <s v="Cooch Behar"/>
        <s v="DARJEELING HILLS"/>
        <s v="DARJEELING PLAINS"/>
        <s v="JALPAIGURI"/>
        <s v="SIKKIM"/>
        <s v="DAKSHIN DINAJPUR"/>
        <s v="MALDA"/>
        <s v="UTTAR DINAJPUR"/>
        <s v="AP- Banderdewa"/>
        <s v="AP- Lekhabali"/>
        <s v="AP- Tinsukia Side"/>
        <s v="BISWANATH"/>
        <s v="DHEMAJI"/>
        <s v="DIBRUGARH"/>
        <s v="GOLAGHAT"/>
        <s v="HOJAI"/>
        <s v="JAINTIA HILLS"/>
        <s v="JORHAT"/>
        <s v="KARBIANGLONG"/>
        <s v="LAKHIMPUR"/>
        <s v="MANIPUR"/>
        <s v="N C Hills"/>
        <s v="NAGALAND"/>
        <s v="NAGAON"/>
        <s v="SHILLONG"/>
        <s v="Sibsagar"/>
        <s v="TEZPUR"/>
        <s v="TINSUKIA"/>
        <s v="AGARTALA"/>
        <s v="CACHAR"/>
        <s v="DARANG"/>
        <s v="DHARMANAGAR"/>
        <s v="GUWAHATI RURAL"/>
        <s v="GUWAHATI URBAN"/>
        <s v="HAILAKANDI"/>
        <s v="KARIMGANJ"/>
        <s v="Lower Assam- 1 (Bongaigaon)"/>
        <s v="Lower Assam- 2 (Barpeta)"/>
        <s v="Lower Assam- 3"/>
        <s v="MIZORAM"/>
        <s v="MORIGAON"/>
        <s v="TURA HILLS"/>
        <s v="TURA PLAIN"/>
        <s v="UDAIPUR"/>
      </sharedItems>
    </cacheField>
  </cacheFields>
  <cacheHierarchies count="8"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AREA]" caption="AREA" attribute="1" defaultMemberUniqueName="[Range 1].[AREA].[All]" allUniqueName="[Range 1].[AREA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ODE]" caption="CODE" attribute="1" defaultMemberUniqueName="[Range 1].[CODE].[All]" allUniqueName="[Range 1].[CODE].[All]" dimensionUniqueName="[Range 1]" displayFolder="" count="0" memberValueDatatype="130" unbalanced="0"/>
    <cacheHierarchy uniqueName="[Range 1].[SAP]" caption="SAP" attribute="1" defaultMemberUniqueName="[Range 1].[SAP].[All]" allUniqueName="[Range 1].[SAP].[All]" dimensionUniqueName="[Range 1]" displayFolder="" count="0" memberValueDatatype="20" unbalanced="0"/>
    <cacheHierarchy uniqueName="[Range 1].[DEALERS NAME]" caption="DEALERS NAME" attribute="1" defaultMemberUniqueName="[Range 1].[DEALERS NAME].[All]" allUniqueName="[Range 1].[DEALERS NAME].[All]" dimensionUniqueName="[Range 1]" displayFolder="" count="0" memberValueDatatype="130" unbalanced="0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 1" uniqueName="[Range 1]" caption="Range 1"/>
  </dimensions>
  <measureGroups count="1">
    <measureGroup name="Range 1" caption="Range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12268517" createdVersion="8" refreshedVersion="8" minRefreshableVersion="3" recordCount="1794" xr:uid="{B19EF91B-F0E4-474A-8A17-0B8215BD10E5}">
  <cacheSource type="worksheet">
    <worksheetSource ref="A2:AE1754" sheet="DLRWISE (3)"/>
  </cacheSource>
  <cacheFields count="31">
    <cacheField name="REGION" numFmtId="0">
      <sharedItems/>
    </cacheField>
    <cacheField name="AREA" numFmtId="0">
      <sharedItems/>
    </cacheField>
    <cacheField name="CODE" numFmtId="0">
      <sharedItems/>
    </cacheField>
    <cacheField name="SAP" numFmtId="0">
      <sharedItems containsSemiMixedTypes="0" containsString="0" containsNumber="1" containsInteger="1" minValue="1000000013" maxValue="1000004863"/>
    </cacheField>
    <cacheField name="DEALERS NAME" numFmtId="0">
      <sharedItems/>
    </cacheField>
    <cacheField name="DOA" numFmtId="0">
      <sharedItems containsSemiMixedTypes="0" containsNonDate="0" containsDate="1" containsString="0" minDate="2005-01-31T00:00:00" maxDate="2026-08-28T00:00:00"/>
    </cacheField>
    <cacheField name="Targeted Dealer" numFmtId="164">
      <sharedItems/>
    </cacheField>
    <cacheField name="EXCLUSIVE DEALER" numFmtId="0">
      <sharedItems containsNonDate="0" containsString="0" containsBlank="1"/>
    </cacheField>
    <cacheField name="Aug'26 Tgt" numFmtId="1">
      <sharedItems containsSemiMixedTypes="0" containsString="0" containsNumber="1" minValue="0" maxValue="5300"/>
    </cacheField>
    <cacheField name="Prorata Tgt" numFmtId="1">
      <sharedItems containsNonDate="0" containsString="0" containsBlank="1"/>
    </cacheField>
    <cacheField name="31-Aug-26" numFmtId="1">
      <sharedItems containsSemiMixedTypes="0" containsString="0" containsNumber="1" minValue="-20" maxValue="8040.9000000000005"/>
    </cacheField>
    <cacheField name="Shortfall" numFmtId="1">
      <sharedItems containsSemiMixedTypes="0" containsString="0" containsNumber="1" minValue="-2740.9000000000005" maxValue="3565"/>
    </cacheField>
    <cacheField name="Prorata Achv %" numFmtId="1">
      <sharedItems/>
    </cacheField>
    <cacheField name="Aug'25 SALE" numFmtId="0">
      <sharedItems containsSemiMixedTypes="0" containsString="0" containsNumber="1" minValue="0" maxValue="5073.7"/>
    </cacheField>
    <cacheField name="July'26 DEALER" numFmtId="9">
      <sharedItems/>
    </cacheField>
    <cacheField name="July'26 SALE" numFmtId="0">
      <sharedItems containsSemiMixedTypes="0" containsString="0" containsNumber="1" minValue="0" maxValue="4300"/>
    </cacheField>
    <cacheField name="VARIENCE" numFmtId="0">
      <sharedItems containsSemiMixedTypes="0" containsString="0" containsNumber="1" minValue="-1169.6499999999996" maxValue="3934.2000000000007"/>
    </cacheField>
    <cacheField name="GROWTH %" numFmtId="9">
      <sharedItems containsMixedTypes="1" containsNumber="1" minValue="-1.5" maxValue="74"/>
    </cacheField>
    <cacheField name="Aug-26 Vs July-26" numFmtId="0">
      <sharedItems/>
    </cacheField>
    <cacheField name="June-26 SALE" numFmtId="1">
      <sharedItems containsSemiMixedTypes="0" containsString="0" containsNumber="1" minValue="-20" maxValue="8040.9000000000005"/>
    </cacheField>
    <cacheField name="July-25 SALE" numFmtId="0">
      <sharedItems/>
    </cacheField>
    <cacheField name="July-25 SALE2" numFmtId="1">
      <sharedItems containsSemiMixedTypes="0" containsString="0" containsNumber="1" minValue="-20" maxValue="8040.9000000000005"/>
    </cacheField>
    <cacheField name="LYSM VARIENCE" numFmtId="0">
      <sharedItems containsString="0" containsBlank="1" containsNumber="1" containsInteger="1" minValue="0" maxValue="0"/>
    </cacheField>
    <cacheField name="LYSM GROWTH %" numFmtId="9">
      <sharedItems containsBlank="1"/>
    </cacheField>
    <cacheField name="July-25 SALE3" numFmtId="0">
      <sharedItems containsBlank="1"/>
    </cacheField>
    <cacheField name="ZERO" numFmtId="0">
      <sharedItems containsString="0" containsBlank="1" containsNumber="1" containsInteger="1" minValue="0" maxValue="0"/>
    </cacheField>
    <cacheField name="REGION2" numFmtId="0">
      <sharedItems containsNonDate="0" containsString="0" containsBlank="1"/>
    </cacheField>
    <cacheField name="REGION3" numFmtId="0">
      <sharedItems containsBlank="1"/>
    </cacheField>
    <cacheField name="REGION4" numFmtId="0">
      <sharedItems containsBlank="1"/>
    </cacheField>
    <cacheField name="SD" numFmtId="0">
      <sharedItems containsNonDate="0" containsString="0" containsBlank="1"/>
    </cacheField>
    <cacheField name="zone" numFmtId="0">
      <sharedItems count="5">
        <s v="NE1"/>
        <s v="NE2"/>
        <s v="NB1"/>
        <s v="NB2"/>
        <s v="B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13541664" createdVersion="8" refreshedVersion="8" minRefreshableVersion="3" recordCount="1760" xr:uid="{9DD512D6-9923-4124-A394-A6B743ACA5B3}">
  <cacheSource type="worksheet">
    <worksheetSource ref="A2:AD1720" sheet="DLRWISE (3)"/>
  </cacheSource>
  <cacheFields count="30">
    <cacheField name="REGION" numFmtId="0">
      <sharedItems count="5">
        <s v="NE 1"/>
        <s v="NE 2"/>
        <s v="NB 1"/>
        <s v="NB 2"/>
        <s v="BH"/>
      </sharedItems>
    </cacheField>
    <cacheField name="AREA" numFmtId="0">
      <sharedItems count="56">
        <s v="NAGAON"/>
        <s v="HOJAI"/>
        <s v="KARBIANGLONG"/>
        <s v="N C Hills"/>
        <s v="TEZPUR"/>
        <s v="BISWANATH"/>
        <s v="LAKHIMPUR"/>
        <s v="DHEMAJI"/>
        <s v="AP- Banderdewa"/>
        <s v="AP- Lekhabali"/>
        <s v="JORHAT"/>
        <s v="GOLAGHAT"/>
        <s v="Sibsagar"/>
        <s v="DIBRUGARH"/>
        <s v="AP- Tinsukia Side"/>
        <s v="TINSUKIA"/>
        <s v="SHILLONG"/>
        <s v="JAINTIA HILLS"/>
        <s v="MANIPUR"/>
        <s v="NAGALAND"/>
        <s v="GUWAHATI RURAL"/>
        <s v="DARANG"/>
        <s v="GUWAHATI URBAN"/>
        <s v="MORIGAON"/>
        <s v="Lower Assam- 1 (Bongaigaon)"/>
        <s v="Lower Assam- 3"/>
        <s v="Lower Assam- 2 (Barpeta)"/>
        <s v="AGARTALA"/>
        <s v="UDAIPUR"/>
        <s v="DHARMANAGAR"/>
        <s v="CACHAR"/>
        <s v="HAILAKANDI"/>
        <s v="KARIMGANJ"/>
        <s v="MIZORAM"/>
        <s v="TURA HILLS"/>
        <s v="TURA PLAIN"/>
        <s v="Cooch Behar"/>
        <s v="ALIPURDUAR"/>
        <s v="JALPAIGURI"/>
        <s v="SIKKIM"/>
        <s v="UTTAR DINAJPUR"/>
        <s v="DAKSHIN DINAJPUR"/>
        <s v="MALDA"/>
        <s v="DARJEELING HILLS"/>
        <s v="DARJEELING PLAINS"/>
        <s v="KISHANGANJ"/>
        <s v="SAHARSA"/>
        <s v="Supaul &amp; Madhepura"/>
        <s v="BHAGALPUR"/>
        <s v="BEGUSARAI"/>
        <s v="MUZAFFARPUR"/>
        <s v="KATIHAR"/>
        <s v="PURNIA"/>
        <s v="RAGHUNATHGANJ"/>
        <s v="PATNA"/>
        <s v="GAYA"/>
      </sharedItems>
    </cacheField>
    <cacheField name="CODE" numFmtId="0">
      <sharedItems/>
    </cacheField>
    <cacheField name="SAP" numFmtId="0">
      <sharedItems containsSemiMixedTypes="0" containsString="0" containsNumber="1" containsInteger="1" minValue="1000000013" maxValue="1000004844"/>
    </cacheField>
    <cacheField name="DEALERS NAME" numFmtId="0">
      <sharedItems/>
    </cacheField>
    <cacheField name="DOA" numFmtId="0">
      <sharedItems containsSemiMixedTypes="0" containsNonDate="0" containsDate="1" containsString="0" minDate="2005-01-31T00:00:00" maxDate="2026-07-29T00:00:00"/>
    </cacheField>
    <cacheField name="Targeted Dealer" numFmtId="164">
      <sharedItems/>
    </cacheField>
    <cacheField name="EXCLUSIVE DEALER" numFmtId="0">
      <sharedItems containsNonDate="0" containsString="0" containsBlank="1"/>
    </cacheField>
    <cacheField name="Aug'26 Tgt" numFmtId="1">
      <sharedItems containsSemiMixedTypes="0" containsString="0" containsNumber="1" minValue="0" maxValue="5300"/>
    </cacheField>
    <cacheField name="Prorata Tgt" numFmtId="1">
      <sharedItems containsNonDate="0" containsString="0" containsBlank="1"/>
    </cacheField>
    <cacheField name="31-Aug-26" numFmtId="1">
      <sharedItems containsSemiMixedTypes="0" containsString="0" containsNumber="1" minValue="-20" maxValue="8040.9000000000005"/>
    </cacheField>
    <cacheField name="Shortfall" numFmtId="1">
      <sharedItems containsSemiMixedTypes="0" containsString="0" containsNumber="1" minValue="-2740.9000000000005" maxValue="3565"/>
    </cacheField>
    <cacheField name="Prorata Achv %" numFmtId="1">
      <sharedItems/>
    </cacheField>
    <cacheField name="Aug'25 SALE" numFmtId="0">
      <sharedItems containsSemiMixedTypes="0" containsString="0" containsNumber="1" minValue="0" maxValue="5073.7"/>
    </cacheField>
    <cacheField name="July'26 DEALER" numFmtId="9">
      <sharedItems/>
    </cacheField>
    <cacheField name="July'26 SALE" numFmtId="0">
      <sharedItems containsSemiMixedTypes="0" containsString="0" containsNumber="1" minValue="0" maxValue="4300"/>
    </cacheField>
    <cacheField name="VARIENCE" numFmtId="0">
      <sharedItems containsSemiMixedTypes="0" containsString="0" containsNumber="1" minValue="-1169.6499999999996" maxValue="3934.2000000000007"/>
    </cacheField>
    <cacheField name="GROWTH %" numFmtId="9">
      <sharedItems containsMixedTypes="1" containsNumber="1" minValue="-1.5" maxValue="74"/>
    </cacheField>
    <cacheField name="Aug-26 Vs July-26" numFmtId="0">
      <sharedItems/>
    </cacheField>
    <cacheField name="June-26 SALE" numFmtId="1">
      <sharedItems containsSemiMixedTypes="0" containsString="0" containsNumber="1" minValue="-20" maxValue="8040.9000000000005"/>
    </cacheField>
    <cacheField name="July-25 SALE" numFmtId="0">
      <sharedItems/>
    </cacheField>
    <cacheField name="July-25 SALE2" numFmtId="1">
      <sharedItems containsSemiMixedTypes="0" containsString="0" containsNumber="1" minValue="-20" maxValue="8040.9000000000005"/>
    </cacheField>
    <cacheField name="LYSM VARIENCE" numFmtId="0">
      <sharedItems containsString="0" containsBlank="1" containsNumber="1" containsInteger="1" minValue="0" maxValue="0"/>
    </cacheField>
    <cacheField name="LYSM GROWTH %" numFmtId="9">
      <sharedItems containsBlank="1"/>
    </cacheField>
    <cacheField name="July-25 SALE3" numFmtId="0">
      <sharedItems containsBlank="1"/>
    </cacheField>
    <cacheField name="ZERO" numFmtId="0">
      <sharedItems containsString="0" containsBlank="1" containsNumber="1" containsInteger="1" minValue="0" maxValue="0"/>
    </cacheField>
    <cacheField name="REGION2" numFmtId="0">
      <sharedItems containsNonDate="0" containsString="0" containsBlank="1"/>
    </cacheField>
    <cacheField name="REGION3" numFmtId="0">
      <sharedItems containsBlank="1"/>
    </cacheField>
    <cacheField name="REGION4" numFmtId="0">
      <sharedItems containsBlank="1"/>
    </cacheField>
    <cacheField name="S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15046296" createdVersion="8" refreshedVersion="8" minRefreshableVersion="3" recordCount="1545" xr:uid="{A7198BB7-D719-4507-B656-6C5422F44F94}">
  <cacheSource type="worksheet">
    <worksheetSource ref="A2:A1511" sheet="DLRWISE (3)"/>
  </cacheSource>
  <cacheFields count="1">
    <cacheField name="REGION" numFmtId="0">
      <sharedItems count="5">
        <s v="NE 1"/>
        <s v="NE 2"/>
        <s v="NB 1"/>
        <s v="NB 2"/>
        <s v="B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16319443" createdVersion="8" refreshedVersion="8" minRefreshableVersion="3" recordCount="234" xr:uid="{3BA76613-EC89-490E-A07A-3A17984F1BE6}">
  <cacheSource type="worksheet">
    <worksheetSource ref="A2:L236" sheet="DLRWISE (4)"/>
  </cacheSource>
  <cacheFields count="12">
    <cacheField name="REGION" numFmtId="0">
      <sharedItems count="5">
        <s v="NE 1"/>
        <s v="NE 2"/>
        <s v="NB 1"/>
        <s v="NB 2"/>
        <s v="BH"/>
      </sharedItems>
    </cacheField>
    <cacheField name="AREA" numFmtId="0">
      <sharedItems/>
    </cacheField>
    <cacheField name="CODE" numFmtId="0">
      <sharedItems/>
    </cacheField>
    <cacheField name="SAP" numFmtId="0">
      <sharedItems containsSemiMixedTypes="0" containsString="0" containsNumber="1" containsInteger="1" minValue="1000000025" maxValue="1000004587"/>
    </cacheField>
    <cacheField name="DEALERS NAME" numFmtId="0">
      <sharedItems/>
    </cacheField>
    <cacheField name="DOA" numFmtId="0">
      <sharedItems containsDate="1" containsMixedTypes="1" minDate="2005-02-02T00:00:00" maxDate="2025-12-30T00:00:00"/>
    </cacheField>
    <cacheField name="Prorata Tgt" numFmtId="1">
      <sharedItems/>
    </cacheField>
    <cacheField name="28-Feb-26" numFmtId="1">
      <sharedItems containsSemiMixedTypes="0" containsString="0" containsNumber="1" containsInteger="1" minValue="0" maxValue="0"/>
    </cacheField>
    <cacheField name="ZERO" numFmtId="0">
      <sharedItems containsString="0" containsBlank="1" containsNumber="1" containsInteger="1" minValue="0" maxValue="1"/>
    </cacheField>
    <cacheField name="REGION2" numFmtId="0">
      <sharedItems containsNonDate="0" containsString="0" containsBlank="1"/>
    </cacheField>
    <cacheField name="REGION3" numFmtId="0">
      <sharedItems containsMixedTypes="1" containsNumber="1" containsInteger="1" minValue="1000000399" maxValue="1000004545"/>
    </cacheField>
    <cacheField name="asad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1759259" createdVersion="8" refreshedVersion="8" minRefreshableVersion="3" recordCount="522" xr:uid="{97859156-F59A-475F-BFC1-3D8F3B40398A}">
  <cacheSource type="worksheet">
    <worksheetSource ref="B2:G524" sheet="Sheet6"/>
  </cacheSource>
  <cacheFields count="6">
    <cacheField name="REGION" numFmtId="0">
      <sharedItems count="6">
        <s v="NE 1"/>
        <s v="NE 2"/>
        <s v="WB"/>
        <s v="BH"/>
        <s v="NB 2"/>
        <s v="NB 1"/>
      </sharedItems>
    </cacheField>
    <cacheField name="AREA" numFmtId="0">
      <sharedItems count="52">
        <s v="HOJAI"/>
        <s v="KARBIANGLONG"/>
        <s v="TEZPUR"/>
        <s v="DHEMAJI"/>
        <s v="AP- Banderdewa"/>
        <s v="AP- Lekhabali"/>
        <s v="JORHAT"/>
        <s v="GOLAGHAT"/>
        <s v="Sibsagar"/>
        <s v="DIBRUGARH"/>
        <s v="AP- Tinsukia Side"/>
        <s v="TINSUKIA"/>
        <s v="SHILLONG"/>
        <s v="JAINTIA HILLS"/>
        <s v="GUWAHATI RURAL"/>
        <s v="DARANG"/>
        <s v="GUWAHATI URBAN"/>
        <s v="MORIGAON"/>
        <s v="Lower Assam- 3"/>
        <s v="Lower Assam- 2 (Barpeta)"/>
        <s v="DHARMANAGAR"/>
        <s v="CACHAR"/>
        <s v="HAILAKANDI"/>
        <s v="KARIMGANJ"/>
        <s v="MIZORAM"/>
        <s v="TURA HILLS"/>
        <s v="TURA PLAIN"/>
        <s v="Cooch Behar"/>
        <s v="ALIPURDUAR"/>
        <s v="JALPAIGURI"/>
        <s v="UTTAR DINAJPUR"/>
        <s v="MALDA"/>
        <s v="DARJEELING HILLS"/>
        <s v="DARJEELING PLAINS"/>
        <s v="KISHANGANJ"/>
        <s v="SAHARSA"/>
        <s v="Supaul &amp; Madhepura"/>
        <s v="BEGUSARAI"/>
        <s v="MUZAFFARPUR"/>
        <s v="KATIHAR"/>
        <s v="BHAGALPUR"/>
        <s v="NAGAON"/>
        <s v="PURNIA"/>
        <s v="MANIPUR"/>
        <s v="NAGALAND"/>
        <s v="UDAIPUR"/>
        <s v="DAKSHIN DINAJPUR"/>
        <s v="Lower Assam- 1 (Bongaigaon)"/>
        <s v="AGARTALA"/>
        <s v="SIKKIM"/>
        <s v="LAKHIMPUR"/>
        <s v="BISWANATH"/>
      </sharedItems>
    </cacheField>
    <cacheField name="CODE" numFmtId="0">
      <sharedItems/>
    </cacheField>
    <cacheField name="SAP" numFmtId="0">
      <sharedItems containsSemiMixedTypes="0" containsString="0" containsNumber="1" containsInteger="1" minValue="1000000023" maxValue="1000004464"/>
    </cacheField>
    <cacheField name="DEALERS NAME" numFmtId="0">
      <sharedItems/>
    </cacheField>
    <cacheField name="dd" numFmtId="0">
      <sharedItems containsSemiMixedTypes="0" containsString="0" containsNumber="1" minValue="0" maxValue="19.8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18865744" createdVersion="8" refreshedVersion="8" minRefreshableVersion="3" recordCount="1385" xr:uid="{23956F23-A5D1-4878-B033-FA539926BE67}">
  <cacheSource type="worksheet">
    <worksheetSource ref="A2:K1387" sheet="DLRWISE"/>
  </cacheSource>
  <cacheFields count="11">
    <cacheField name="REGION" numFmtId="0">
      <sharedItems count="6">
        <s v="NE 1"/>
        <s v="NE 2"/>
        <s v="NB 1"/>
        <s v="NB 2"/>
        <s v="BH"/>
        <s v="WB" u="1"/>
      </sharedItems>
    </cacheField>
    <cacheField name="AREA" numFmtId="0">
      <sharedItems/>
    </cacheField>
    <cacheField name="CODE" numFmtId="0">
      <sharedItems/>
    </cacheField>
    <cacheField name="SAP" numFmtId="0">
      <sharedItems containsSemiMixedTypes="0" containsString="0" containsNumber="1" containsInteger="1" minValue="1000000013" maxValue="1000004242"/>
    </cacheField>
    <cacheField name="DEALERS NAME" numFmtId="0">
      <sharedItems/>
    </cacheField>
    <cacheField name="DOA" numFmtId="0">
      <sharedItems containsDate="1" containsMixedTypes="1" minDate="2005-01-31T00:00:00" maxDate="2025-01-30T00:00:00"/>
    </cacheField>
    <cacheField name="Targeted Dealer" numFmtId="164">
      <sharedItems/>
    </cacheField>
    <cacheField name="EXCLUSIVE DEALER" numFmtId="164">
      <sharedItems containsNonDate="0" containsString="0" containsBlank="1"/>
    </cacheField>
    <cacheField name="Jan'25 Tgt" numFmtId="1">
      <sharedItems containsSemiMixedTypes="0" containsString="0" containsNumber="1" minValue="0" maxValue="6480"/>
    </cacheField>
    <cacheField name="Prorata Tgt" numFmtId="1">
      <sharedItems containsSemiMixedTypes="0" containsString="0" containsNumber="1" minValue="0" maxValue="6480"/>
    </cacheField>
    <cacheField name="31-Jan-26" numFmtId="1">
      <sharedItems containsSemiMixedTypes="0" containsString="0" containsNumber="1" minValue="0" maxValue="6659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20370368" createdVersion="8" refreshedVersion="8" minRefreshableVersion="3" recordCount="1366" xr:uid="{EE75F32C-C207-4B5B-834F-81E374BCB6B3}">
  <cacheSource type="worksheet">
    <worksheetSource ref="A2:Z1368" sheet="DLRWISE"/>
  </cacheSource>
  <cacheFields count="26">
    <cacheField name="REGION" numFmtId="0">
      <sharedItems count="6">
        <s v="NE 1"/>
        <s v="NE 2"/>
        <s v="NB 1"/>
        <s v="NB 2"/>
        <s v="BH"/>
        <s v="WB" u="1"/>
      </sharedItems>
    </cacheField>
    <cacheField name="AREA" numFmtId="0">
      <sharedItems/>
    </cacheField>
    <cacheField name="CODE" numFmtId="0">
      <sharedItems/>
    </cacheField>
    <cacheField name="SAP" numFmtId="0">
      <sharedItems containsSemiMixedTypes="0" containsString="0" containsNumber="1" containsInteger="1" minValue="1000000013" maxValue="1000004203"/>
    </cacheField>
    <cacheField name="DEALERS NAME" numFmtId="0">
      <sharedItems/>
    </cacheField>
    <cacheField name="DOA" numFmtId="0">
      <sharedItems containsSemiMixedTypes="0" containsNonDate="0" containsDate="1" containsString="0" minDate="2005-01-31T00:00:00" maxDate="2024-12-27T00:00:00"/>
    </cacheField>
    <cacheField name="Targeted Dealer" numFmtId="164">
      <sharedItems/>
    </cacheField>
    <cacheField name="EXCLUSIVE DEALER" numFmtId="164">
      <sharedItems containsNonDate="0" containsString="0" containsBlank="1"/>
    </cacheField>
    <cacheField name="Jan'25 Tgt" numFmtId="1">
      <sharedItems containsSemiMixedTypes="0" containsString="0" containsNumber="1" minValue="0" maxValue="6480"/>
    </cacheField>
    <cacheField name="Prorata Tgt" numFmtId="1">
      <sharedItems containsSemiMixedTypes="0" containsString="0" containsNumber="1" minValue="0" maxValue="6480"/>
    </cacheField>
    <cacheField name="31-Jan-26" numFmtId="1">
      <sharedItems containsSemiMixedTypes="0" containsString="0" containsNumber="1" minValue="0" maxValue="6659.45"/>
    </cacheField>
    <cacheField name="Shortfall" numFmtId="1">
      <sharedItems containsSemiMixedTypes="0" containsString="0" containsNumber="1" minValue="-1674.5" maxValue="1131"/>
    </cacheField>
    <cacheField name="Prorata Achv %" numFmtId="1">
      <sharedItems containsMixedTypes="1" containsNumber="1" minValue="0" maxValue="440"/>
    </cacheField>
    <cacheField name="Dec'25 SALE" numFmtId="0">
      <sharedItems containsSemiMixedTypes="0" containsString="0" containsNumber="1" minValue="0" maxValue="7448.0000000000009"/>
    </cacheField>
    <cacheField name="Dec 25 DEALER" numFmtId="9">
      <sharedItems/>
    </cacheField>
    <cacheField name="31-Dec-25" numFmtId="0">
      <sharedItems containsSemiMixedTypes="0" containsString="0" containsNumber="1" minValue="0" maxValue="7448.0000000000009"/>
    </cacheField>
    <cacheField name="VARIENCE" numFmtId="0">
      <sharedItems containsSemiMixedTypes="0" containsString="0" containsNumber="1" minValue="-1107.5" maxValue="1559.75"/>
    </cacheField>
    <cacheField name="GROWTH %" numFmtId="9">
      <sharedItems containsMixedTypes="1" containsNumber="1" minValue="-1" maxValue="20.666666666666668"/>
    </cacheField>
    <cacheField name="Jan-26 Vs Dec-25" numFmtId="0">
      <sharedItems/>
    </cacheField>
    <cacheField name="Jan-25 SALE" numFmtId="1">
      <sharedItems containsSemiMixedTypes="0" containsString="0" containsNumber="1" minValue="0" maxValue="5855"/>
    </cacheField>
    <cacheField name="Jan-25 Dealer" numFmtId="0">
      <sharedItems/>
    </cacheField>
    <cacheField name="31-Jan-25" numFmtId="0">
      <sharedItems containsSemiMixedTypes="0" containsString="0" containsNumber="1" minValue="0" maxValue="5855"/>
    </cacheField>
    <cacheField name="LYSM VARIENCE" numFmtId="0">
      <sharedItems containsSemiMixedTypes="0" containsString="0" containsNumber="1" minValue="-4737.7" maxValue="2016.3999999999992"/>
    </cacheField>
    <cacheField name="LYSM GROWTH %" numFmtId="9">
      <sharedItems containsSemiMixedTypes="0" containsString="0" containsNumber="1" minValue="-1" maxValue="12.301538461538463"/>
    </cacheField>
    <cacheField name="31-Jan-252" numFmtId="0">
      <sharedItems/>
    </cacheField>
    <cacheField name="ZER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ntu Nath" refreshedDate="46275.955921643515" createdVersion="8" refreshedVersion="8" minRefreshableVersion="3" recordCount="1325" xr:uid="{CD5C4B8E-4AE1-4171-AF93-B7B8210602E6}">
  <cacheSource type="worksheet">
    <worksheetSource ref="A2:Z1327" sheet="DLRWISE"/>
  </cacheSource>
  <cacheFields count="26">
    <cacheField name="REGION" numFmtId="0">
      <sharedItems count="6">
        <s v="NE 1"/>
        <s v="NE 2"/>
        <s v="NB 1"/>
        <s v="NB 2"/>
        <s v="BH"/>
        <s v="WB" u="1"/>
      </sharedItems>
    </cacheField>
    <cacheField name="AREA" numFmtId="0">
      <sharedItems/>
    </cacheField>
    <cacheField name="CODE" numFmtId="0">
      <sharedItems/>
    </cacheField>
    <cacheField name="SAP" numFmtId="0">
      <sharedItems containsSemiMixedTypes="0" containsString="0" containsNumber="1" containsInteger="1" minValue="1000000013" maxValue="1000004157"/>
    </cacheField>
    <cacheField name="DEALERS NAME" numFmtId="0">
      <sharedItems/>
    </cacheField>
    <cacheField name="DOA" numFmtId="0">
      <sharedItems containsSemiMixedTypes="0" containsNonDate="0" containsDate="1" containsString="0" minDate="2005-01-31T00:00:00" maxDate="2024-10-25T00:00:00"/>
    </cacheField>
    <cacheField name="Targeted Dealer" numFmtId="164">
      <sharedItems/>
    </cacheField>
    <cacheField name="EXCLUSIVE DEALER" numFmtId="164">
      <sharedItems containsNonDate="0" containsString="0" containsBlank="1"/>
    </cacheField>
    <cacheField name="Jan'25 Tgt" numFmtId="1">
      <sharedItems containsSemiMixedTypes="0" containsString="0" containsNumber="1" minValue="0" maxValue="6480"/>
    </cacheField>
    <cacheField name="Prorata Tgt" numFmtId="1">
      <sharedItems containsSemiMixedTypes="0" containsString="0" containsNumber="1" minValue="0" maxValue="6480"/>
    </cacheField>
    <cacheField name="31-Jan-26" numFmtId="1">
      <sharedItems containsSemiMixedTypes="0" containsString="0" containsNumber="1" minValue="0" maxValue="6659.45"/>
    </cacheField>
    <cacheField name="Shortfall" numFmtId="1">
      <sharedItems containsSemiMixedTypes="0" containsString="0" containsNumber="1" minValue="-1674.5" maxValue="1131"/>
    </cacheField>
    <cacheField name="Prorata Achv %" numFmtId="1">
      <sharedItems containsMixedTypes="1" containsNumber="1" minValue="0" maxValue="440"/>
    </cacheField>
    <cacheField name="Dec'25 SALE" numFmtId="0">
      <sharedItems containsSemiMixedTypes="0" containsString="0" containsNumber="1" minValue="0" maxValue="7448.0000000000009"/>
    </cacheField>
    <cacheField name="Dec 25 DEALER" numFmtId="9">
      <sharedItems/>
    </cacheField>
    <cacheField name="31-Dec-25" numFmtId="0">
      <sharedItems containsSemiMixedTypes="0" containsString="0" containsNumber="1" minValue="0" maxValue="7448.0000000000009"/>
    </cacheField>
    <cacheField name="VARIENCE" numFmtId="0">
      <sharedItems containsSemiMixedTypes="0" containsString="0" containsNumber="1" minValue="-1107.5" maxValue="1559.75"/>
    </cacheField>
    <cacheField name="GROWTH %" numFmtId="9">
      <sharedItems containsMixedTypes="1" containsNumber="1" minValue="-1" maxValue="20.666666666666668"/>
    </cacheField>
    <cacheField name="Jan-26 Vs Dec-25" numFmtId="0">
      <sharedItems/>
    </cacheField>
    <cacheField name="Jan-25 SALE" numFmtId="1">
      <sharedItems containsSemiMixedTypes="0" containsString="0" containsNumber="1" minValue="0" maxValue="5855"/>
    </cacheField>
    <cacheField name="Jan-25 Dealer" numFmtId="0">
      <sharedItems/>
    </cacheField>
    <cacheField name="31-Jan-25" numFmtId="0">
      <sharedItems containsSemiMixedTypes="0" containsString="0" containsNumber="1" minValue="0" maxValue="5855"/>
    </cacheField>
    <cacheField name="LYSM VARIENCE" numFmtId="0">
      <sharedItems containsSemiMixedTypes="0" containsString="0" containsNumber="1" minValue="-4737.7" maxValue="2016.3999999999992"/>
    </cacheField>
    <cacheField name="LYSM GROWTH %" numFmtId="9">
      <sharedItems containsSemiMixedTypes="0" containsString="0" containsNumber="1" minValue="-1" maxValue="12.12684365781711"/>
    </cacheField>
    <cacheField name="31-Jan-252" numFmtId="0">
      <sharedItems/>
    </cacheField>
    <cacheField name="ZER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4">
  <r>
    <s v="NE 1"/>
    <s v="NAGAON"/>
    <s v="B014"/>
    <n v="1000000638"/>
    <s v="BANIK HARDWARE"/>
    <d v="2005-02-01T00:00:00"/>
    <s v="Targeted Dealer"/>
    <m/>
    <n v="80"/>
    <m/>
    <n v="73"/>
    <n v="7"/>
    <s v="-"/>
    <n v="100"/>
    <s v="July"/>
    <n v="60"/>
    <n v="13"/>
    <n v="0.21666666666666656"/>
    <s v="GROWTH"/>
    <n v="73"/>
    <s v="Aug"/>
    <n v="73"/>
    <n v="0"/>
    <b v="0"/>
    <s v="GROWTH"/>
    <n v="0"/>
    <m/>
    <s v="NE 1"/>
    <s v="NE 1"/>
    <m/>
    <x v="0"/>
  </r>
  <r>
    <s v="NE 1"/>
    <s v="HOJAI"/>
    <s v="S078"/>
    <n v="1000000673"/>
    <s v="SREE BHANDER (SP FIRM)"/>
    <d v="2005-05-18T00:00:00"/>
    <s v="Targeted Dealer"/>
    <m/>
    <n v="1800"/>
    <m/>
    <n v="1387.5"/>
    <n v="412.5"/>
    <s v="-"/>
    <n v="1744"/>
    <s v="July"/>
    <n v="1393"/>
    <n v="-5.5"/>
    <n v="-3.9483129935391492E-3"/>
    <s v="DEGROWTH"/>
    <n v="1387.5"/>
    <s v="Aug"/>
    <n v="1387.5"/>
    <n v="0"/>
    <b v="0"/>
    <s v="GROWTH"/>
    <n v="0"/>
    <m/>
    <s v="NE 1"/>
    <s v="NE 1"/>
    <m/>
    <x v="0"/>
  </r>
  <r>
    <s v="NE 1"/>
    <s v="NAGAON"/>
    <s v="S012"/>
    <n v="1000000669"/>
    <s v="SAIKIA ENTERPRISE"/>
    <d v="2007-01-11T00:00:00"/>
    <s v="Targeted Dealer"/>
    <m/>
    <n v="21"/>
    <m/>
    <n v="13"/>
    <n v="8"/>
    <s v="-"/>
    <n v="26"/>
    <s v="July"/>
    <n v="20.5"/>
    <n v="-7.5"/>
    <n v="-0.36585365853658536"/>
    <s v="DEGROWTH"/>
    <n v="13"/>
    <s v="Aug"/>
    <n v="13"/>
    <n v="0"/>
    <b v="0"/>
    <s v="GROWTH"/>
    <n v="0"/>
    <m/>
    <s v="NE 1"/>
    <s v="NE 1"/>
    <m/>
    <x v="0"/>
  </r>
  <r>
    <s v="NE 1"/>
    <s v="NAGAON"/>
    <s v="S113"/>
    <n v="1000000668"/>
    <s v="S.N.HARDWARE (NAGAON)"/>
    <d v="2007-06-24T00:00:00"/>
    <s v="Targeted Dealer"/>
    <m/>
    <n v="13"/>
    <m/>
    <n v="13"/>
    <n v="0"/>
    <s v="-"/>
    <n v="13"/>
    <s v="July"/>
    <n v="13"/>
    <n v="0"/>
    <n v="0"/>
    <s v="GROWTH"/>
    <n v="13"/>
    <s v="Aug"/>
    <n v="13"/>
    <n v="0"/>
    <b v="0"/>
    <s v="GROWTH"/>
    <n v="0"/>
    <m/>
    <s v="NE 1"/>
    <s v="NE 1"/>
    <m/>
    <x v="0"/>
  </r>
  <r>
    <s v="NE 1"/>
    <s v="HOJAI"/>
    <s v="R096"/>
    <n v="1000000665"/>
    <s v="RAFIK HARDWARE"/>
    <d v="2011-05-09T00:00:00"/>
    <s v="Targeted Dealer"/>
    <m/>
    <n v="400"/>
    <m/>
    <n v="220"/>
    <n v="180"/>
    <s v="-"/>
    <n v="284.5"/>
    <s v="July"/>
    <n v="350"/>
    <n v="-130"/>
    <n v="-0.37142857142857144"/>
    <s v="DEGROWTH"/>
    <n v="220"/>
    <s v="Aug"/>
    <n v="220"/>
    <n v="0"/>
    <b v="0"/>
    <s v="GROWTH"/>
    <n v="0"/>
    <m/>
    <s v="NE 1"/>
    <s v="NE 1"/>
    <m/>
    <x v="0"/>
  </r>
  <r>
    <s v="NE 1"/>
    <s v="NAGAON"/>
    <s v="M238"/>
    <n v="1000000653"/>
    <s v="MAA HARDWARE (NAGAON)"/>
    <d v="2012-10-04T00:00:00"/>
    <s v="Targeted Dealer"/>
    <m/>
    <n v="20"/>
    <m/>
    <n v="60"/>
    <n v="-40"/>
    <s v="-"/>
    <n v="40"/>
    <s v="July"/>
    <n v="0"/>
    <n v="60"/>
    <s v=" "/>
    <s v="GROWTH"/>
    <n v="60"/>
    <s v="Aug"/>
    <n v="60"/>
    <n v="0"/>
    <b v="0"/>
    <s v="GROWTH"/>
    <n v="0"/>
    <m/>
    <s v="NE 1"/>
    <s v="NE 1"/>
    <m/>
    <x v="0"/>
  </r>
  <r>
    <s v="NE 1"/>
    <s v="HOJAI"/>
    <s v="A162"/>
    <n v="1000000634"/>
    <s v="ALAM AGRO INDUSTRY"/>
    <d v="2013-05-03T00:00:00"/>
    <s v="Targeted Dealer"/>
    <m/>
    <n v="100"/>
    <m/>
    <n v="120"/>
    <n v="-20"/>
    <s v="-"/>
    <n v="100"/>
    <s v="July"/>
    <n v="80"/>
    <n v="40"/>
    <n v="0.5"/>
    <s v="GROWTH"/>
    <n v="120"/>
    <s v="Aug"/>
    <n v="120"/>
    <n v="0"/>
    <b v="0"/>
    <s v="GROWTH"/>
    <n v="0"/>
    <m/>
    <s v="NE 1"/>
    <s v="NE 1"/>
    <m/>
    <x v="0"/>
  </r>
  <r>
    <s v="NE 1"/>
    <s v="HOJAI"/>
    <s v="NEM008"/>
    <n v="1000000654"/>
    <s v="MAA MANASA HARDWARE (HOJAI)"/>
    <d v="2014-06-01T00:00:00"/>
    <s v="Targeted Dealer"/>
    <m/>
    <n v="100"/>
    <m/>
    <n v="100"/>
    <n v="0"/>
    <s v="-"/>
    <n v="143"/>
    <s v="July"/>
    <n v="57.5"/>
    <n v="42.5"/>
    <n v="0.73913043478260865"/>
    <s v="GROWTH"/>
    <n v="100"/>
    <s v="Aug"/>
    <n v="100"/>
    <n v="0"/>
    <b v="0"/>
    <s v="GROWTH"/>
    <n v="0"/>
    <m/>
    <s v="NE 1"/>
    <s v="NE 1"/>
    <m/>
    <x v="0"/>
  </r>
  <r>
    <s v="NE 1"/>
    <s v="NAGAON"/>
    <s v="NEM025"/>
    <n v="1000000655"/>
    <s v="MAHABIR HARDWARE (DOOM DOOMIA)"/>
    <d v="2014-10-15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HOJAI"/>
    <s v="NEA028"/>
    <n v="1000000633"/>
    <s v="A. HAQUE HARDWARE"/>
    <d v="2015-02-13T00:00:00"/>
    <s v="Targeted Dealer"/>
    <m/>
    <n v="120"/>
    <m/>
    <n v="120.5"/>
    <n v="-0.5"/>
    <s v="-"/>
    <n v="119"/>
    <s v="July"/>
    <n v="116"/>
    <n v="4.5"/>
    <n v="3.8793103448275801E-2"/>
    <s v="GROWTH"/>
    <n v="120.5"/>
    <s v="Aug"/>
    <n v="120.5"/>
    <n v="0"/>
    <b v="0"/>
    <s v="GROWTH"/>
    <n v="0"/>
    <m/>
    <s v="NE 1"/>
    <s v="NE 1"/>
    <m/>
    <x v="0"/>
  </r>
  <r>
    <s v="NE 1"/>
    <s v="HOJAI"/>
    <s v="NES132"/>
    <n v="1000000672"/>
    <s v="SHARMA HARDWARE (NAGAON)"/>
    <d v="2016-03-19T00:00:00"/>
    <s v="Targeted Dealer"/>
    <m/>
    <n v="20"/>
    <m/>
    <n v="53"/>
    <n v="-33"/>
    <s v="-"/>
    <n v="30"/>
    <s v="July"/>
    <n v="33"/>
    <n v="20"/>
    <n v="0.60606060606060597"/>
    <s v="GROWTH"/>
    <n v="53"/>
    <s v="Aug"/>
    <n v="53"/>
    <n v="0"/>
    <b v="0"/>
    <s v="GROWTH"/>
    <n v="0"/>
    <m/>
    <s v="NE 1"/>
    <s v="NE 1"/>
    <m/>
    <x v="0"/>
  </r>
  <r>
    <s v="NE 1"/>
    <s v="NAGAON"/>
    <s v="NEH035"/>
    <n v="1000000647"/>
    <s v="HARIOM HARDWARE (DHING)"/>
    <d v="2017-04-17T00:00:00"/>
    <s v="-"/>
    <m/>
    <n v="0"/>
    <m/>
    <n v="20"/>
    <n v="-20"/>
    <s v="-"/>
    <n v="40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NE 1"/>
    <s v="HOJAI"/>
    <s v="NES190"/>
    <n v="1000000667"/>
    <s v="S K TRADING CO. (LUMDING)"/>
    <d v="2017-04-24T00:00:00"/>
    <s v="Targeted Dealer"/>
    <m/>
    <n v="140"/>
    <m/>
    <n v="100"/>
    <n v="40"/>
    <s v="-"/>
    <n v="120"/>
    <s v="July"/>
    <n v="140"/>
    <n v="-40"/>
    <n v="-0.2857142857142857"/>
    <s v="DEGROWTH"/>
    <n v="100"/>
    <s v="Aug"/>
    <n v="100"/>
    <n v="0"/>
    <b v="0"/>
    <s v="GROWTH"/>
    <n v="0"/>
    <m/>
    <s v="NE 1"/>
    <s v="NE 1"/>
    <m/>
    <x v="0"/>
  </r>
  <r>
    <s v="NE 1"/>
    <s v="NAGAON"/>
    <s v="NEO009"/>
    <n v="1000000661"/>
    <s v="OJA HARDWARE (KOLONGPAR)"/>
    <d v="2017-06-28T00:00:00"/>
    <s v="Targeted Dealer"/>
    <m/>
    <n v="200"/>
    <m/>
    <n v="203"/>
    <n v="-3"/>
    <s v="-"/>
    <n v="195"/>
    <s v="July"/>
    <n v="163"/>
    <n v="40"/>
    <n v="0.24539877300613488"/>
    <s v="GROWTH"/>
    <n v="203"/>
    <s v="Aug"/>
    <n v="203"/>
    <n v="0"/>
    <b v="0"/>
    <s v="GROWTH"/>
    <n v="0"/>
    <m/>
    <s v="NE 1"/>
    <s v="NE 1"/>
    <m/>
    <x v="0"/>
  </r>
  <r>
    <s v="NE 1"/>
    <s v="KARBIANGLONG"/>
    <s v="NEH047"/>
    <n v="1000000646"/>
    <s v="HANUMAN BHANDAR (BOKOLIA)"/>
    <d v="2018-02-01T00:00:00"/>
    <s v="Targeted Dealer"/>
    <m/>
    <n v="120"/>
    <m/>
    <n v="135"/>
    <n v="-15"/>
    <s v="-"/>
    <n v="160"/>
    <s v="July"/>
    <n v="40"/>
    <n v="95"/>
    <n v="2.375"/>
    <s v="GROWTH"/>
    <n v="135"/>
    <s v="Aug"/>
    <n v="135"/>
    <n v="0"/>
    <b v="0"/>
    <s v="GROWTH"/>
    <n v="0"/>
    <m/>
    <s v="NE 1"/>
    <s v="NE 1"/>
    <m/>
    <x v="0"/>
  </r>
  <r>
    <s v="NE 1"/>
    <s v="NAGAON"/>
    <s v="NES262"/>
    <n v="1000000670"/>
    <s v="SANDHYA HARDWARE (JAMUNAMUKH)"/>
    <d v="2018-02-23T00:00:00"/>
    <s v="-"/>
    <m/>
    <n v="0"/>
    <m/>
    <n v="0"/>
    <n v="0"/>
    <s v="-"/>
    <n v="424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NAGAON"/>
    <s v="NEM194"/>
    <n v="1000000659"/>
    <s v="MUSTAKIM HARDWARE"/>
    <d v="2018-06-07T00:00:00"/>
    <s v="-"/>
    <m/>
    <n v="0"/>
    <m/>
    <n v="0"/>
    <n v="0"/>
    <s v="-"/>
    <n v="39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HOJAI"/>
    <s v="NEA209"/>
    <n v="1000000637"/>
    <s v="AYUSH HARDWARE"/>
    <d v="2018-07-13T00:00:00"/>
    <s v="Targeted Dealer"/>
    <m/>
    <n v="80"/>
    <m/>
    <n v="50"/>
    <n v="30"/>
    <s v="-"/>
    <n v="87.5"/>
    <s v="July"/>
    <n v="80"/>
    <n v="-30"/>
    <n v="-0.375"/>
    <s v="DEGROWTH"/>
    <n v="50"/>
    <s v="Aug"/>
    <n v="50"/>
    <n v="0"/>
    <b v="0"/>
    <s v="GROWTH"/>
    <n v="0"/>
    <m/>
    <s v="NE 1"/>
    <s v="NE 1"/>
    <m/>
    <x v="0"/>
  </r>
  <r>
    <s v="NE 1"/>
    <s v="HOJAI"/>
    <s v="NER151"/>
    <n v="1000000666"/>
    <s v="RAJIA HARDWARE"/>
    <d v="2018-08-16T00:00:00"/>
    <s v="Targeted Dealer"/>
    <m/>
    <n v="350"/>
    <m/>
    <n v="218"/>
    <n v="132"/>
    <s v="-"/>
    <n v="353"/>
    <s v="July"/>
    <n v="238"/>
    <n v="-20"/>
    <n v="-8.4033613445378186E-2"/>
    <s v="DEGROWTH"/>
    <n v="218"/>
    <s v="Aug"/>
    <n v="218"/>
    <n v="0"/>
    <b v="0"/>
    <s v="GROWTH"/>
    <n v="0"/>
    <m/>
    <s v="NE 1"/>
    <s v="NE 1"/>
    <m/>
    <x v="0"/>
  </r>
  <r>
    <s v="NE 1"/>
    <s v="KARBIANGLONG"/>
    <s v="NEM230"/>
    <n v="1000000658"/>
    <s v="MI HARDWARE &amp; CEMENT"/>
    <d v="2019-01-30T00:00:00"/>
    <s v="Targeted Dealer"/>
    <m/>
    <n v="530"/>
    <m/>
    <n v="658"/>
    <n v="-128"/>
    <s v="-"/>
    <n v="728"/>
    <s v="July"/>
    <n v="560"/>
    <n v="98"/>
    <n v="0.17500000000000004"/>
    <s v="GROWTH"/>
    <n v="658"/>
    <s v="Aug"/>
    <n v="658"/>
    <n v="0"/>
    <b v="0"/>
    <s v="GROWTH"/>
    <n v="0"/>
    <m/>
    <s v="NE 1"/>
    <s v="NE 1"/>
    <m/>
    <x v="0"/>
  </r>
  <r>
    <s v="NE 1"/>
    <s v="KARBIANGLONG"/>
    <s v="NEM242"/>
    <n v="1000001037"/>
    <s v="MAA TRADERS (BOKAJAN)"/>
    <d v="2019-06-07T00:00:00"/>
    <s v="Targeted Dealer"/>
    <m/>
    <n v="2600"/>
    <m/>
    <n v="3367.5"/>
    <n v="-767.5"/>
    <s v="-"/>
    <n v="2240"/>
    <s v="July"/>
    <n v="2901"/>
    <n v="466.5"/>
    <n v="0.1608066184074457"/>
    <s v="GROWTH"/>
    <n v="3367.5"/>
    <s v="Aug"/>
    <n v="3367.5"/>
    <n v="0"/>
    <b v="0"/>
    <s v="GROWTH"/>
    <n v="0"/>
    <m/>
    <s v="NE 1"/>
    <s v="NE 1"/>
    <m/>
    <x v="0"/>
  </r>
  <r>
    <s v="NE 1"/>
    <s v="KARBIANGLONG"/>
    <s v="NEB201"/>
    <n v="1000001032"/>
    <s v="BALAJI HARDWARE (DIPHU)"/>
    <d v="2019-07-01T00:00:00"/>
    <s v="Targeted Dealer"/>
    <m/>
    <n v="44"/>
    <m/>
    <n v="20"/>
    <n v="24"/>
    <s v="-"/>
    <n v="44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HOJAI"/>
    <s v="NEK137"/>
    <n v="1000001035"/>
    <s v="KRISHNA KUMAR GHOSH AND SONS"/>
    <d v="2019-11-26T00:00:00"/>
    <s v="Targeted Dealer"/>
    <m/>
    <n v="80"/>
    <m/>
    <n v="100"/>
    <n v="-20"/>
    <s v="-"/>
    <n v="70"/>
    <s v="July"/>
    <n v="50"/>
    <n v="50"/>
    <n v="1"/>
    <s v="GROWTH"/>
    <n v="100"/>
    <s v="Aug"/>
    <n v="100"/>
    <n v="0"/>
    <b v="0"/>
    <s v="GROWTH"/>
    <n v="0"/>
    <m/>
    <s v="NE 1"/>
    <s v="NE 1"/>
    <m/>
    <x v="0"/>
  </r>
  <r>
    <s v="NE 1"/>
    <s v="HOJAI"/>
    <s v="NEJ109"/>
    <n v="1000001033"/>
    <s v="J. SIDDIKA HARDWARE"/>
    <d v="2020-06-24T00:00:00"/>
    <s v="Targeted Dealer"/>
    <m/>
    <n v="160"/>
    <m/>
    <n v="130"/>
    <n v="30"/>
    <s v="-"/>
    <n v="150"/>
    <s v="July"/>
    <n v="172.5"/>
    <n v="-42.5"/>
    <n v="-0.24637681159420288"/>
    <s v="DEGROWTH"/>
    <n v="130"/>
    <s v="Aug"/>
    <n v="130"/>
    <n v="0"/>
    <b v="0"/>
    <s v="GROWTH"/>
    <n v="0"/>
    <m/>
    <s v="NE 1"/>
    <s v="NE 1"/>
    <m/>
    <x v="0"/>
  </r>
  <r>
    <s v="NE 1"/>
    <s v="NAGAON"/>
    <s v="NES454"/>
    <n v="1000001043"/>
    <s v="SHIV SANKAR HARDWARE"/>
    <d v="2020-07-24T00:00:00"/>
    <s v="Targeted Dealer"/>
    <m/>
    <n v="100"/>
    <m/>
    <n v="200"/>
    <n v="-100"/>
    <s v="-"/>
    <n v="100"/>
    <s v="July"/>
    <n v="100"/>
    <n v="100"/>
    <n v="1"/>
    <s v="GROWTH"/>
    <n v="200"/>
    <s v="Aug"/>
    <n v="200"/>
    <n v="0"/>
    <b v="0"/>
    <s v="GROWTH"/>
    <n v="0"/>
    <m/>
    <s v="NE 1"/>
    <s v="NE 1"/>
    <m/>
    <x v="0"/>
  </r>
  <r>
    <s v="NE 1"/>
    <s v="NAGAON"/>
    <s v="NEM280"/>
    <n v="1000001036"/>
    <s v="MAA BHAWANI HARDWARE (NGN)"/>
    <d v="2020-09-30T00:00:00"/>
    <s v="Targeted Dealer"/>
    <m/>
    <n v="24"/>
    <m/>
    <n v="13"/>
    <n v="11"/>
    <s v="-"/>
    <n v="26"/>
    <s v="July"/>
    <n v="26"/>
    <n v="-13"/>
    <n v="-0.5"/>
    <s v="DEGROWTH"/>
    <n v="13"/>
    <s v="Aug"/>
    <n v="13"/>
    <n v="0"/>
    <b v="0"/>
    <s v="GROWTH"/>
    <n v="0"/>
    <m/>
    <s v="NE 1"/>
    <s v="NE 1"/>
    <m/>
    <x v="0"/>
  </r>
  <r>
    <s v="NE 1"/>
    <s v="NAGAON"/>
    <s v="NES485"/>
    <n v="1000001041"/>
    <s v="SAIKIA HARDWARE-NGN"/>
    <d v="2020-12-23T00:00:00"/>
    <s v="Targeted Dealer"/>
    <m/>
    <n v="30"/>
    <m/>
    <n v="20"/>
    <n v="10"/>
    <s v="-"/>
    <n v="52"/>
    <s v="July"/>
    <n v="40"/>
    <n v="-20"/>
    <n v="-0.5"/>
    <s v="DEGROWTH"/>
    <n v="20"/>
    <s v="Aug"/>
    <n v="20"/>
    <n v="0"/>
    <b v="0"/>
    <s v="GROWTH"/>
    <n v="0"/>
    <m/>
    <s v="NE 1"/>
    <s v="NE 1"/>
    <m/>
    <x v="0"/>
  </r>
  <r>
    <s v="NE 1"/>
    <s v="HOJAI"/>
    <s v="NEK151"/>
    <n v="1000001034"/>
    <s v="KALPANA HARDWARE-NGN"/>
    <d v="2020-12-26T00:00:00"/>
    <s v="Targeted Dealer"/>
    <m/>
    <n v="140"/>
    <m/>
    <n v="140"/>
    <n v="0"/>
    <s v="-"/>
    <n v="140"/>
    <s v="July"/>
    <n v="100"/>
    <n v="40"/>
    <n v="0.39999999999999991"/>
    <s v="GROWTH"/>
    <n v="140"/>
    <s v="Aug"/>
    <n v="140"/>
    <n v="0"/>
    <b v="0"/>
    <s v="GROWTH"/>
    <n v="0"/>
    <m/>
    <s v="NE 1"/>
    <s v="NE 1"/>
    <m/>
    <x v="0"/>
  </r>
  <r>
    <s v="NE 1"/>
    <s v="NAGAON"/>
    <s v="NEP214"/>
    <n v="1000001038"/>
    <s v="PINKI HARDWARE - NGN"/>
    <d v="2021-10-26T00:00:00"/>
    <s v="-"/>
    <m/>
    <n v="0"/>
    <m/>
    <n v="0"/>
    <n v="0"/>
    <s v="-"/>
    <n v="39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HOJAI"/>
    <s v="NEA343"/>
    <n v="1000002624"/>
    <s v="A.K. HARDWARE"/>
    <d v="2022-03-16T00:00:00"/>
    <s v="Targeted Dealer"/>
    <m/>
    <n v="20"/>
    <m/>
    <n v="40"/>
    <n v="-20"/>
    <s v="-"/>
    <n v="40"/>
    <s v="July"/>
    <n v="20"/>
    <n v="20"/>
    <n v="1"/>
    <s v="GROWTH"/>
    <n v="40"/>
    <s v="Aug"/>
    <n v="40"/>
    <n v="0"/>
    <b v="0"/>
    <s v="GROWTH"/>
    <n v="0"/>
    <m/>
    <s v="NE 1"/>
    <s v="NE 1"/>
    <m/>
    <x v="0"/>
  </r>
  <r>
    <s v="NE 1"/>
    <s v="HOJAI"/>
    <s v="NEN191"/>
    <n v="1000002750"/>
    <s v="NIDEESHWARAM HARDWARE"/>
    <d v="2022-05-19T00:00:00"/>
    <s v="Targeted Dealer"/>
    <m/>
    <n v="70"/>
    <m/>
    <n v="40"/>
    <n v="30"/>
    <s v="-"/>
    <n v="100"/>
    <s v="July"/>
    <n v="60"/>
    <n v="-20"/>
    <n v="-0.33333333333333337"/>
    <s v="DEGROWTH"/>
    <n v="40"/>
    <s v="Aug"/>
    <n v="40"/>
    <n v="0"/>
    <b v="0"/>
    <s v="GROWTH"/>
    <n v="0"/>
    <m/>
    <s v="NE 1"/>
    <s v="NE 1"/>
    <m/>
    <x v="0"/>
  </r>
  <r>
    <s v="NE 1"/>
    <s v="HOJAI"/>
    <s v="NEN194"/>
    <n v="1000002818"/>
    <s v="N.J. HARDWARE"/>
    <d v="2022-06-20T00:00:00"/>
    <s v="Targeted Dealer"/>
    <m/>
    <n v="20"/>
    <m/>
    <n v="57.5"/>
    <n v="-37.5"/>
    <s v="-"/>
    <n v="20"/>
    <s v="July"/>
    <n v="10"/>
    <n v="47.5"/>
    <n v="4.75"/>
    <s v="GROWTH"/>
    <n v="57.5"/>
    <s v="Aug"/>
    <n v="57.5"/>
    <n v="0"/>
    <b v="0"/>
    <s v="GROWTH"/>
    <n v="0"/>
    <m/>
    <s v="NE 1"/>
    <s v="NE 1"/>
    <m/>
    <x v="0"/>
  </r>
  <r>
    <s v="NE 1"/>
    <s v="NAGAON"/>
    <s v="NEM349"/>
    <n v="1000002960"/>
    <s v="MOROMI ENTERPRISE"/>
    <d v="2022-09-14T00:00:00"/>
    <s v="Targeted Dealer"/>
    <m/>
    <n v="160"/>
    <m/>
    <n v="80"/>
    <n v="80"/>
    <s v="-"/>
    <n v="120"/>
    <s v="July"/>
    <n v="180"/>
    <n v="-100"/>
    <n v="-0.55555555555555558"/>
    <s v="DEGROWTH"/>
    <n v="80"/>
    <s v="Aug"/>
    <n v="80"/>
    <n v="0"/>
    <b v="0"/>
    <s v="GROWTH"/>
    <n v="0"/>
    <m/>
    <s v="NE 1"/>
    <s v="NE 1"/>
    <m/>
    <x v="0"/>
  </r>
  <r>
    <s v="NE 1"/>
    <s v="NAGAON"/>
    <s v="NEM353"/>
    <n v="1000003133"/>
    <s v="M.H. ENTERPRISE"/>
    <d v="2022-12-16T00:00:00"/>
    <s v="Targeted Dealer"/>
    <m/>
    <n v="13"/>
    <m/>
    <n v="13"/>
    <n v="0"/>
    <s v="-"/>
    <n v="19"/>
    <s v="July"/>
    <n v="13"/>
    <n v="0"/>
    <n v="0"/>
    <s v="GROWTH"/>
    <n v="13"/>
    <s v="Aug"/>
    <n v="13"/>
    <n v="0"/>
    <b v="0"/>
    <s v="GROWTH"/>
    <n v="0"/>
    <m/>
    <s v="NE 1"/>
    <s v="NE 1"/>
    <m/>
    <x v="0"/>
  </r>
  <r>
    <s v="NE 1"/>
    <s v="HOJAI"/>
    <s v="NEB305"/>
    <n v="1000003202"/>
    <s v="BABU HARDWARE"/>
    <d v="2022-12-31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HOJAI"/>
    <s v="NEM358"/>
    <n v="1000003200"/>
    <s v="MAZUMDER HARDWARE"/>
    <d v="2022-12-31T00:00:00"/>
    <s v="Targeted Dealer"/>
    <m/>
    <n v="80"/>
    <m/>
    <n v="13"/>
    <n v="67"/>
    <s v="-"/>
    <n v="53"/>
    <s v="July"/>
    <n v="78"/>
    <n v="-65"/>
    <n v="-0.83333333333333337"/>
    <s v="DEGROWTH"/>
    <n v="13"/>
    <s v="Aug"/>
    <n v="13"/>
    <n v="0"/>
    <b v="0"/>
    <s v="GROWTH"/>
    <n v="0"/>
    <m/>
    <s v="NE 1"/>
    <s v="NE 1"/>
    <m/>
    <x v="0"/>
  </r>
  <r>
    <s v="NE 1"/>
    <s v="HOJAI"/>
    <s v="NEA371"/>
    <n v="1000003243"/>
    <s v="ASHOK KEJARIWAL"/>
    <d v="2023-01-11T00:00:00"/>
    <s v="Targeted Dealer"/>
    <m/>
    <n v="20"/>
    <m/>
    <n v="0"/>
    <n v="20"/>
    <s v="-"/>
    <n v="30"/>
    <s v="July"/>
    <n v="10"/>
    <n v="-10"/>
    <n v="-1"/>
    <s v="DEGROWTH"/>
    <n v="0"/>
    <s v="Aug"/>
    <n v="0"/>
    <n v="0"/>
    <b v="0"/>
    <b v="0"/>
    <n v="0"/>
    <m/>
    <s v="NE 1"/>
    <s v="NE 1"/>
    <m/>
    <x v="0"/>
  </r>
  <r>
    <s v="NE 1"/>
    <s v="HOJAI"/>
    <s v="NEA376"/>
    <n v="1000003314"/>
    <s v="ALIM ENTERPRISE"/>
    <d v="2023-01-3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KARBIANGLONG"/>
    <s v="NEM381"/>
    <n v="1000003488"/>
    <s v="MAA LAXMI HARDWARE"/>
    <d v="2023-04-26T00:00:00"/>
    <s v="Targeted Dealer"/>
    <m/>
    <n v="470"/>
    <m/>
    <n v="687.05"/>
    <n v="-217.04999999999995"/>
    <s v="-"/>
    <n v="420"/>
    <s v="July"/>
    <n v="250"/>
    <n v="437.04999999999995"/>
    <n v="1.7481999999999998"/>
    <s v="GROWTH"/>
    <n v="687.05"/>
    <s v="Aug"/>
    <n v="687.05"/>
    <n v="0"/>
    <b v="0"/>
    <s v="GROWTH"/>
    <n v="0"/>
    <m/>
    <s v="NE 1"/>
    <s v="NE 1"/>
    <m/>
    <x v="0"/>
  </r>
  <r>
    <s v="NE 1"/>
    <s v="KARBIANGLONG"/>
    <s v="NES664"/>
    <n v="1000003532"/>
    <s v="SWASTIK HARDWARE STORE"/>
    <d v="2023-05-18T00:00:00"/>
    <s v="Targeted Dealer"/>
    <m/>
    <n v="50"/>
    <m/>
    <n v="60"/>
    <n v="-10"/>
    <s v="-"/>
    <n v="30"/>
    <s v="July"/>
    <n v="40"/>
    <n v="20"/>
    <n v="0.5"/>
    <s v="GROWTH"/>
    <n v="60"/>
    <s v="Aug"/>
    <n v="60"/>
    <n v="0"/>
    <b v="0"/>
    <s v="GROWTH"/>
    <n v="0"/>
    <m/>
    <s v="NE 1"/>
    <s v="NE 1"/>
    <m/>
    <x v="0"/>
  </r>
  <r>
    <s v="NE 1"/>
    <s v="KARBIANGLONG"/>
    <s v="NED225"/>
    <n v="1000003527"/>
    <s v="DEV HARDWARES"/>
    <d v="2023-05-19T00:00:00"/>
    <s v="Targeted Dealer"/>
    <m/>
    <n v="80"/>
    <m/>
    <n v="0"/>
    <n v="80"/>
    <s v="-"/>
    <n v="40"/>
    <s v="July"/>
    <n v="40"/>
    <n v="-40"/>
    <n v="-1"/>
    <s v="DEGROWTH"/>
    <n v="0"/>
    <s v="Aug"/>
    <n v="0"/>
    <n v="0"/>
    <b v="0"/>
    <b v="0"/>
    <n v="0"/>
    <m/>
    <s v="NE 1"/>
    <s v="NE 1"/>
    <m/>
    <x v="0"/>
  </r>
  <r>
    <s v="NE 1"/>
    <s v="KARBIANGLONG"/>
    <s v="NED226"/>
    <n v="1000003545"/>
    <s v="DEVI TRADERS"/>
    <d v="2023-05-24T00:00:00"/>
    <s v="Targeted Dealer"/>
    <m/>
    <n v="30"/>
    <m/>
    <n v="0"/>
    <n v="30"/>
    <s v="-"/>
    <n v="20"/>
    <s v="July"/>
    <n v="20"/>
    <n v="-20"/>
    <n v="-1"/>
    <s v="DEGROWTH"/>
    <n v="0"/>
    <s v="Aug"/>
    <n v="0"/>
    <n v="0"/>
    <b v="0"/>
    <b v="0"/>
    <n v="0"/>
    <m/>
    <s v="NE 1"/>
    <s v="NE 1"/>
    <m/>
    <x v="0"/>
  </r>
  <r>
    <s v="NE 1"/>
    <s v="KARBIANGLONG"/>
    <s v="NEP265"/>
    <n v="1000003549"/>
    <s v="PRINCE HARDWARE"/>
    <d v="2023-05-25T00:00:00"/>
    <s v="Targeted Dealer"/>
    <m/>
    <n v="35"/>
    <m/>
    <n v="20"/>
    <n v="15"/>
    <s v="-"/>
    <n v="60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NE 1"/>
    <s v="KARBIANGLONG"/>
    <s v="NEJ170"/>
    <n v="1000003596"/>
    <s v="J.D. HARDWARE"/>
    <d v="2023-06-16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HOJAI"/>
    <s v="NEC128"/>
    <n v="1000003607"/>
    <s v="CHOUDHURY HARDWARE"/>
    <d v="2023-06-20T00:00:00"/>
    <s v="Targeted Dealer"/>
    <m/>
    <n v="20"/>
    <m/>
    <n v="10"/>
    <n v="10"/>
    <s v="-"/>
    <n v="10"/>
    <s v="July"/>
    <n v="10"/>
    <n v="0"/>
    <n v="0"/>
    <s v="GROWTH"/>
    <n v="10"/>
    <s v="Aug"/>
    <n v="10"/>
    <n v="0"/>
    <b v="0"/>
    <s v="GROWTH"/>
    <n v="0"/>
    <m/>
    <s v="NE 1"/>
    <s v="NE 1"/>
    <m/>
    <x v="0"/>
  </r>
  <r>
    <s v="NE 1"/>
    <s v="HOJAI"/>
    <s v="NEK207"/>
    <n v="1000003789"/>
    <s v="K.D. HARDWARE"/>
    <d v="2023-12-18T00:00:00"/>
    <s v="-"/>
    <m/>
    <n v="0"/>
    <m/>
    <n v="0"/>
    <n v="0"/>
    <s v="-"/>
    <n v="3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NAGAON"/>
    <s v="NEA430"/>
    <n v="1000003840"/>
    <s v="ANISUR ZAMAN"/>
    <d v="2024-01-24T00:00:00"/>
    <s v="Targeted Dealer"/>
    <m/>
    <n v="20"/>
    <m/>
    <n v="20"/>
    <n v="0"/>
    <s v="-"/>
    <n v="52"/>
    <s v="July"/>
    <n v="13"/>
    <n v="7"/>
    <n v="0.53846153846153855"/>
    <s v="GROWTH"/>
    <n v="20"/>
    <s v="Aug"/>
    <n v="20"/>
    <n v="0"/>
    <b v="0"/>
    <s v="GROWTH"/>
    <n v="0"/>
    <m/>
    <s v="NE 1"/>
    <s v="NE 1"/>
    <m/>
    <x v="0"/>
  </r>
  <r>
    <s v="NE 1"/>
    <s v="HOJAI"/>
    <s v="NEG155"/>
    <n v="1000003892"/>
    <s v="G.S. HARDWARE"/>
    <d v="2024-03-22T00:00:00"/>
    <s v="Targeted Dealer"/>
    <m/>
    <n v="20"/>
    <m/>
    <n v="0"/>
    <n v="20"/>
    <s v="-"/>
    <n v="10"/>
    <s v="July"/>
    <n v="20"/>
    <n v="-20"/>
    <n v="-1"/>
    <s v="DEGROWTH"/>
    <n v="0"/>
    <s v="Aug"/>
    <n v="0"/>
    <n v="0"/>
    <b v="0"/>
    <b v="0"/>
    <n v="0"/>
    <m/>
    <s v="NE 1"/>
    <s v="NE 1"/>
    <m/>
    <x v="0"/>
  </r>
  <r>
    <s v="NE 1"/>
    <s v="KARBIANGLONG"/>
    <s v="NEB363"/>
    <n v="1000003942"/>
    <s v="BAJRANG HARDWARE"/>
    <d v="2024-05-09T00:00:00"/>
    <s v="Targeted Dealer"/>
    <m/>
    <n v="100"/>
    <m/>
    <n v="60"/>
    <n v="40"/>
    <s v="-"/>
    <n v="70"/>
    <s v="July"/>
    <n v="60"/>
    <n v="0"/>
    <n v="0"/>
    <s v="GROWTH"/>
    <n v="60"/>
    <s v="Aug"/>
    <n v="60"/>
    <n v="0"/>
    <b v="0"/>
    <s v="GROWTH"/>
    <n v="0"/>
    <m/>
    <s v="NE 1"/>
    <s v="NE 1"/>
    <m/>
    <x v="0"/>
  </r>
  <r>
    <s v="NE 1"/>
    <s v="HOJAI"/>
    <s v="NEM428"/>
    <n v="1000003948"/>
    <s v="MMR HARDWARE STORE"/>
    <d v="2024-05-10T00:00:00"/>
    <s v="Targeted Dealer"/>
    <m/>
    <n v="20"/>
    <m/>
    <n v="65"/>
    <n v="-45"/>
    <s v="-"/>
    <n v="62"/>
    <s v="July"/>
    <n v="20"/>
    <n v="45"/>
    <n v="2.25"/>
    <s v="GROWTH"/>
    <n v="65"/>
    <s v="Aug"/>
    <n v="65"/>
    <n v="0"/>
    <b v="0"/>
    <s v="GROWTH"/>
    <n v="0"/>
    <m/>
    <s v="NE 1"/>
    <s v="NE 1"/>
    <m/>
    <x v="0"/>
  </r>
  <r>
    <s v="NE 1"/>
    <s v="HOJAI"/>
    <s v="NEN30"/>
    <n v="1000003973"/>
    <s v="NEW SUMAN ENTERPRISE"/>
    <d v="2024-05-18T00:00:00"/>
    <s v="Targeted Dealer"/>
    <m/>
    <n v="80"/>
    <m/>
    <n v="60"/>
    <n v="20"/>
    <s v="-"/>
    <n v="100"/>
    <s v="July"/>
    <n v="60"/>
    <n v="0"/>
    <n v="0"/>
    <s v="GROWTH"/>
    <n v="60"/>
    <s v="Aug"/>
    <n v="60"/>
    <n v="0"/>
    <b v="0"/>
    <s v="GROWTH"/>
    <n v="0"/>
    <m/>
    <s v="NE 1"/>
    <s v="NE 1"/>
    <m/>
    <x v="0"/>
  </r>
  <r>
    <s v="NE 1"/>
    <s v="HOJAI"/>
    <s v="NEB365"/>
    <n v="1000003966"/>
    <s v="BALAJI HARDWER AND KRISHI BHANDAR"/>
    <d v="2024-05-21T00:00:00"/>
    <s v="Targeted Dealer"/>
    <m/>
    <n v="20"/>
    <m/>
    <n v="0"/>
    <n v="20"/>
    <s v="-"/>
    <n v="42"/>
    <s v="July"/>
    <n v="20"/>
    <n v="-20"/>
    <n v="-1"/>
    <s v="DEGROWTH"/>
    <n v="0"/>
    <s v="Aug"/>
    <n v="0"/>
    <n v="0"/>
    <b v="0"/>
    <b v="0"/>
    <n v="0"/>
    <m/>
    <s v="NE 1"/>
    <s v="NE 1"/>
    <m/>
    <x v="0"/>
  </r>
  <r>
    <s v="NE 1"/>
    <s v="HOJAI"/>
    <s v="NES729"/>
    <n v="1000004002"/>
    <s v="SABNUR HARDWARE"/>
    <d v="2024-06-07T00:00:00"/>
    <s v="Targeted Dealer"/>
    <m/>
    <n v="39"/>
    <m/>
    <n v="46"/>
    <n v="-7"/>
    <s v="-"/>
    <n v="33"/>
    <s v="July"/>
    <n v="33"/>
    <n v="13"/>
    <n v="0.39393939393939403"/>
    <s v="GROWTH"/>
    <n v="46"/>
    <s v="Aug"/>
    <n v="46"/>
    <n v="0"/>
    <b v="0"/>
    <s v="GROWTH"/>
    <n v="0"/>
    <m/>
    <s v="NE 1"/>
    <s v="NE 1"/>
    <m/>
    <x v="0"/>
  </r>
  <r>
    <s v="NE 1"/>
    <s v="NAGAON"/>
    <s v="NEJ189"/>
    <n v="1000004044"/>
    <s v="JALAL HARDWARE"/>
    <d v="2024-07-17T00:00:00"/>
    <s v="Targeted Dealer"/>
    <m/>
    <n v="20"/>
    <m/>
    <n v="0"/>
    <n v="20"/>
    <s v="-"/>
    <n v="20"/>
    <s v="July"/>
    <n v="20"/>
    <n v="-20"/>
    <n v="-1"/>
    <s v="DEGROWTH"/>
    <n v="0"/>
    <s v="Aug"/>
    <n v="0"/>
    <n v="0"/>
    <b v="0"/>
    <b v="0"/>
    <n v="0"/>
    <m/>
    <s v="NE 1"/>
    <s v="NE 1"/>
    <m/>
    <x v="0"/>
  </r>
  <r>
    <s v="NE 1"/>
    <s v="NAGAON"/>
    <s v="NEF028"/>
    <n v="1000004043"/>
    <s v="FARUQUE HARDWARE"/>
    <d v="2024-07-17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HOJAI"/>
    <s v="NEM449"/>
    <n v="1000004099"/>
    <s v="MAA BELA HARDWARE STORE"/>
    <d v="2024-08-28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N C Hills"/>
    <s v="J082"/>
    <n v="1000000618"/>
    <s v="JAYRAM BHANDER"/>
    <d v="2012-08-14T00:00:00"/>
    <s v="Targeted Dealer"/>
    <m/>
    <n v="660"/>
    <m/>
    <n v="560"/>
    <n v="100"/>
    <s v="-"/>
    <n v="720"/>
    <s v="July"/>
    <n v="700"/>
    <n v="-140"/>
    <n v="-0.19999999999999996"/>
    <s v="DEGROWTH"/>
    <n v="560"/>
    <s v="Aug"/>
    <n v="560"/>
    <n v="0"/>
    <b v="0"/>
    <s v="GROWTH"/>
    <n v="0"/>
    <m/>
    <s v="NE 1"/>
    <s v="NE 1"/>
    <m/>
    <x v="0"/>
  </r>
  <r>
    <s v="NE 1"/>
    <s v="N C Hills"/>
    <s v="NEA027"/>
    <n v="1000000615"/>
    <s v="ANNAPURNA TRADE SYNDICATE"/>
    <d v="2015-02-0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N C Hills"/>
    <s v="NED036"/>
    <n v="1000000616"/>
    <s v="DEY &amp; SONS"/>
    <d v="2015-09-07T00:00:00"/>
    <s v="Targeted Dealer"/>
    <m/>
    <n v="40"/>
    <m/>
    <n v="0"/>
    <n v="4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N C Hills"/>
    <s v="NER186"/>
    <n v="1000001007"/>
    <s v="RENU BEGUM STORE"/>
    <d v="2020-01-02T00:00:00"/>
    <s v="Targeted Dealer"/>
    <m/>
    <n v="320"/>
    <m/>
    <n v="300"/>
    <n v="20"/>
    <s v="-"/>
    <n v="370"/>
    <s v="July"/>
    <n v="380"/>
    <n v="-80"/>
    <n v="-0.21052631578947367"/>
    <s v="DEGROWTH"/>
    <n v="300"/>
    <s v="Aug"/>
    <n v="300"/>
    <n v="0"/>
    <b v="0"/>
    <s v="GROWTH"/>
    <n v="0"/>
    <m/>
    <s v="NE 1"/>
    <s v="NE 1"/>
    <m/>
    <x v="0"/>
  </r>
  <r>
    <s v="NE 1"/>
    <s v="N C Hills"/>
    <s v="NES422"/>
    <n v="1000001008"/>
    <s v="SMTI KISETEULE ZEME"/>
    <d v="2020-01-02T00:00:00"/>
    <s v="Targeted Dealer"/>
    <m/>
    <n v="340"/>
    <m/>
    <n v="260"/>
    <n v="80"/>
    <s v="-"/>
    <n v="260"/>
    <s v="July"/>
    <n v="391"/>
    <n v="-131"/>
    <n v="-0.33503836317135549"/>
    <s v="DEGROWTH"/>
    <n v="260"/>
    <s v="Aug"/>
    <n v="260"/>
    <n v="0"/>
    <b v="0"/>
    <s v="GROWTH"/>
    <n v="0"/>
    <m/>
    <s v="NE 1"/>
    <s v="NE 1"/>
    <m/>
    <x v="0"/>
  </r>
  <r>
    <s v="NE 1"/>
    <s v="N C Hills"/>
    <s v="NEK142"/>
    <n v="1000000652"/>
    <s v="KARANI ENTERPRISE (NGN)"/>
    <d v="2020-03-16T00:00:00"/>
    <s v="Targeted Dealer"/>
    <m/>
    <n v="40"/>
    <m/>
    <n v="22"/>
    <n v="18"/>
    <s v="-"/>
    <n v="20"/>
    <s v="July"/>
    <n v="0"/>
    <n v="22"/>
    <s v=" "/>
    <s v="GROWTH"/>
    <n v="22"/>
    <s v="Aug"/>
    <n v="22"/>
    <n v="0"/>
    <b v="0"/>
    <s v="GROWTH"/>
    <n v="0"/>
    <m/>
    <s v="NE 1"/>
    <s v="NE 1"/>
    <m/>
    <x v="0"/>
  </r>
  <r>
    <s v="NE 1"/>
    <s v="N C Hills"/>
    <s v="NEM316"/>
    <n v="1000001006"/>
    <s v="MAA HARDWARE - NCH"/>
    <d v="2021-09-20T00:00:00"/>
    <s v="Targeted Dealer"/>
    <m/>
    <n v="60"/>
    <m/>
    <n v="40"/>
    <n v="20"/>
    <s v="-"/>
    <n v="60"/>
    <s v="July"/>
    <n v="80"/>
    <n v="-40"/>
    <n v="-0.5"/>
    <s v="DEGROWTH"/>
    <n v="40"/>
    <s v="Aug"/>
    <n v="40"/>
    <n v="0"/>
    <b v="0"/>
    <s v="GROWTH"/>
    <n v="0"/>
    <m/>
    <s v="NE 1"/>
    <s v="NE 1"/>
    <m/>
    <x v="0"/>
  </r>
  <r>
    <s v="NE 1"/>
    <s v="N C Hills"/>
    <s v="NER240"/>
    <n v="1000002620"/>
    <s v="RAMKRISHNA HARDWARE-DIMA HASAO"/>
    <d v="2022-03-08T00:00:00"/>
    <s v="Targeted Dealer"/>
    <m/>
    <n v="100"/>
    <m/>
    <n v="75"/>
    <n v="25"/>
    <s v="-"/>
    <n v="75"/>
    <s v="July"/>
    <n v="75"/>
    <n v="0"/>
    <n v="0"/>
    <s v="GROWTH"/>
    <n v="75"/>
    <s v="Aug"/>
    <n v="75"/>
    <n v="0"/>
    <b v="0"/>
    <s v="GROWTH"/>
    <n v="0"/>
    <m/>
    <s v="NE 1"/>
    <s v="NE 1"/>
    <m/>
    <x v="0"/>
  </r>
  <r>
    <s v="NE 1"/>
    <s v="N C Hills"/>
    <s v="NEO035"/>
    <n v="1000003164"/>
    <s v="OMIOO HARDWARE"/>
    <d v="2022-12-21T00:00:00"/>
    <s v="Targeted Dealer"/>
    <m/>
    <n v="120"/>
    <m/>
    <n v="64"/>
    <n v="56"/>
    <s v="-"/>
    <n v="144"/>
    <s v="July"/>
    <n v="108"/>
    <n v="-44"/>
    <n v="-0.40740740740740744"/>
    <s v="DEGROWTH"/>
    <n v="64"/>
    <s v="Aug"/>
    <n v="64"/>
    <n v="0"/>
    <b v="0"/>
    <s v="GROWTH"/>
    <n v="0"/>
    <m/>
    <s v="NE 1"/>
    <s v="NE 1"/>
    <m/>
    <x v="0"/>
  </r>
  <r>
    <s v="NE 1"/>
    <s v="N C Hills"/>
    <s v="NER323"/>
    <n v="1000004006"/>
    <s v="RANUP BODO"/>
    <d v="2024-06-13T00:00:00"/>
    <s v="Targeted Dealer"/>
    <m/>
    <n v="60"/>
    <m/>
    <n v="60"/>
    <n v="0"/>
    <s v="-"/>
    <n v="20"/>
    <s v="July"/>
    <n v="20"/>
    <n v="40"/>
    <n v="2"/>
    <s v="GROWTH"/>
    <n v="60"/>
    <s v="Aug"/>
    <n v="60"/>
    <n v="0"/>
    <b v="0"/>
    <s v="GROWTH"/>
    <n v="0"/>
    <m/>
    <s v="NE 1"/>
    <s v="NE 1"/>
    <m/>
    <x v="0"/>
  </r>
  <r>
    <s v="NE 1"/>
    <s v="N C Hills"/>
    <s v="NES744"/>
    <n v="1000004090"/>
    <s v="SUBHASH MALAKAR"/>
    <d v="2024-08-20T00:00:00"/>
    <s v="Targeted Dealer"/>
    <m/>
    <n v="40"/>
    <m/>
    <n v="60"/>
    <n v="-20"/>
    <s v="-"/>
    <n v="40"/>
    <s v="July"/>
    <n v="40"/>
    <n v="20"/>
    <n v="0.5"/>
    <s v="GROWTH"/>
    <n v="60"/>
    <s v="Aug"/>
    <n v="60"/>
    <n v="0"/>
    <b v="0"/>
    <s v="GROWTH"/>
    <n v="0"/>
    <m/>
    <s v="NE 1"/>
    <s v="NE 1"/>
    <m/>
    <x v="0"/>
  </r>
  <r>
    <s v="NE 1"/>
    <s v="TEZPUR"/>
    <s v="S036"/>
    <n v="1000000744"/>
    <s v="SHANKAR HARDWARE"/>
    <d v="2006-08-10T00:00:00"/>
    <s v="Targeted Dealer"/>
    <m/>
    <n v="200"/>
    <m/>
    <n v="209"/>
    <n v="-9"/>
    <s v="-"/>
    <n v="170"/>
    <s v="July"/>
    <n v="215.5"/>
    <n v="-6.5"/>
    <n v="-3.0162412993039456E-2"/>
    <s v="DEGROWTH"/>
    <n v="209"/>
    <s v="Aug"/>
    <n v="209"/>
    <n v="0"/>
    <b v="0"/>
    <s v="GROWTH"/>
    <n v="0"/>
    <m/>
    <s v="NE 1"/>
    <s v="NE 1"/>
    <m/>
    <x v="0"/>
  </r>
  <r>
    <s v="NE 1"/>
    <s v="BISWANATH"/>
    <s v="J015"/>
    <n v="1000000732"/>
    <s v="JAISWAL ENTERPRISES (TEZPUR)"/>
    <d v="2006-12-06T00:00:00"/>
    <s v="Targeted Dealer"/>
    <m/>
    <n v="4040"/>
    <m/>
    <n v="4471.5"/>
    <n v="-431.5"/>
    <s v="-"/>
    <n v="4032.95"/>
    <s v="July"/>
    <n v="3440.15"/>
    <n v="1031.3499999999999"/>
    <n v="0.29979797392555563"/>
    <s v="GROWTH"/>
    <n v="4471.5"/>
    <s v="Aug"/>
    <n v="4471.5"/>
    <n v="0"/>
    <b v="0"/>
    <s v="GROWTH"/>
    <n v="0"/>
    <m/>
    <s v="NE 1"/>
    <s v="NE 1"/>
    <m/>
    <x v="0"/>
  </r>
  <r>
    <s v="NE 1"/>
    <s v="TEZPUR"/>
    <s v="G029"/>
    <n v="1000000729"/>
    <s v="GOSWAMI HARDWARE"/>
    <d v="2007-07-20T00:00:00"/>
    <s v="Targeted Dealer"/>
    <m/>
    <n v="20"/>
    <m/>
    <n v="7.5"/>
    <n v="12.5"/>
    <s v="-"/>
    <n v="14.5"/>
    <s v="July"/>
    <n v="0"/>
    <n v="7.5"/>
    <s v=" "/>
    <s v="GROWTH"/>
    <n v="7.5"/>
    <s v="Aug"/>
    <n v="7.5"/>
    <n v="0"/>
    <b v="0"/>
    <s v="GROWTH"/>
    <n v="0"/>
    <m/>
    <s v="NE 1"/>
    <s v="NE 1"/>
    <m/>
    <x v="0"/>
  </r>
  <r>
    <s v="NE 1"/>
    <s v="BISWANATH"/>
    <s v="L029"/>
    <n v="1000000737"/>
    <s v="LAXMI NARAYAN OM PRAKASH"/>
    <d v="2008-10-25T00:00:00"/>
    <s v="Targeted Dealer"/>
    <m/>
    <n v="1040"/>
    <m/>
    <n v="1147.5"/>
    <n v="-107.5"/>
    <s v="-"/>
    <n v="1040"/>
    <s v="July"/>
    <n v="855"/>
    <n v="292.5"/>
    <n v="0.34210526315789469"/>
    <s v="GROWTH"/>
    <n v="1147.5"/>
    <s v="Aug"/>
    <n v="1147.5"/>
    <n v="0"/>
    <b v="0"/>
    <s v="GROWTH"/>
    <n v="0"/>
    <m/>
    <s v="NE 1"/>
    <s v="NE 1"/>
    <m/>
    <x v="0"/>
  </r>
  <r>
    <s v="NE 1"/>
    <s v="TEZPUR"/>
    <s v="J045"/>
    <n v="1000000733"/>
    <s v="JOSHI ENTERPRISE"/>
    <d v="2009-07-02T00:00:00"/>
    <s v="Targeted Dealer"/>
    <m/>
    <n v="100"/>
    <m/>
    <n v="130.5"/>
    <n v="-30.5"/>
    <s v="-"/>
    <n v="88"/>
    <s v="July"/>
    <n v="70"/>
    <n v="60.5"/>
    <n v="0.86428571428571432"/>
    <s v="GROWTH"/>
    <n v="130.5"/>
    <s v="Aug"/>
    <n v="130.5"/>
    <n v="0"/>
    <b v="0"/>
    <s v="GROWTH"/>
    <n v="0"/>
    <m/>
    <s v="NE 1"/>
    <s v="NE 1"/>
    <m/>
    <x v="0"/>
  </r>
  <r>
    <s v="NE 1"/>
    <s v="TEZPUR"/>
    <s v="S245"/>
    <n v="1000000745"/>
    <s v="SHREE GANESH HARDWARE (TEZPUR)"/>
    <d v="2011-04-22T00:00:00"/>
    <s v="Targeted Dealer"/>
    <m/>
    <n v="40"/>
    <m/>
    <n v="0"/>
    <n v="40"/>
    <s v="-"/>
    <n v="38"/>
    <s v="July"/>
    <n v="19"/>
    <n v="-19"/>
    <n v="-1"/>
    <s v="DEGROWTH"/>
    <n v="0"/>
    <s v="Aug"/>
    <n v="0"/>
    <n v="0"/>
    <b v="0"/>
    <b v="0"/>
    <n v="0"/>
    <m/>
    <s v="NE 1"/>
    <s v="NE 1"/>
    <m/>
    <x v="0"/>
  </r>
  <r>
    <s v="NE 1"/>
    <s v="TEZPUR"/>
    <s v="N066"/>
    <n v="1000000740"/>
    <s v="NATHU HARDWARE "/>
    <d v="2011-05-06T00:00:00"/>
    <s v="Targeted Dealer"/>
    <m/>
    <n v="50"/>
    <m/>
    <n v="34"/>
    <n v="16"/>
    <s v="-"/>
    <n v="51"/>
    <s v="July"/>
    <n v="24"/>
    <n v="10"/>
    <n v="0.41666666666666674"/>
    <s v="GROWTH"/>
    <n v="34"/>
    <s v="Aug"/>
    <n v="34"/>
    <n v="0"/>
    <b v="0"/>
    <s v="GROWTH"/>
    <n v="0"/>
    <m/>
    <s v="NE 1"/>
    <s v="NE 1"/>
    <m/>
    <x v="0"/>
  </r>
  <r>
    <s v="NE 1"/>
    <s v="BISWANATH"/>
    <s v="A144"/>
    <n v="1000000722"/>
    <s v="ASSAM STORES (TEZPUR)"/>
    <d v="2012-10-30T00:00:00"/>
    <s v="Targeted Dealer"/>
    <m/>
    <n v="160"/>
    <m/>
    <n v="80"/>
    <n v="80"/>
    <s v="-"/>
    <n v="164.5"/>
    <s v="July"/>
    <n v="90"/>
    <n v="-10"/>
    <n v="-0.11111111111111116"/>
    <s v="DEGROWTH"/>
    <n v="80"/>
    <s v="Aug"/>
    <n v="80"/>
    <n v="0"/>
    <b v="0"/>
    <s v="GROWTH"/>
    <n v="0"/>
    <m/>
    <s v="NE 1"/>
    <s v="NE 1"/>
    <m/>
    <x v="0"/>
  </r>
  <r>
    <s v="NE 1"/>
    <s v="TEZPUR"/>
    <s v="K132"/>
    <n v="1000000735"/>
    <s v="KALITA ENTERPRISE (TEZPUR)"/>
    <d v="2013-04-08T00:00:00"/>
    <s v="Targeted Dealer"/>
    <m/>
    <n v="400"/>
    <m/>
    <n v="357.45"/>
    <n v="42.550000000000011"/>
    <s v="-"/>
    <n v="400"/>
    <s v="July"/>
    <n v="311"/>
    <n v="46.449999999999989"/>
    <n v="0.1493569131832797"/>
    <s v="GROWTH"/>
    <n v="357.45"/>
    <s v="Aug"/>
    <n v="357.45"/>
    <n v="0"/>
    <b v="0"/>
    <s v="GROWTH"/>
    <n v="0"/>
    <m/>
    <s v="NE 1"/>
    <s v="NE 1"/>
    <m/>
    <x v="0"/>
  </r>
  <r>
    <s v="NE 1"/>
    <s v="BISWANATH"/>
    <s v="G095"/>
    <n v="1000000728"/>
    <s v="GANAPATI HARDWARE (TEZPUR)"/>
    <d v="2013-07-15T00:00:00"/>
    <s v="Targeted Dealer"/>
    <m/>
    <n v="35"/>
    <m/>
    <n v="80"/>
    <n v="-45"/>
    <s v="-"/>
    <n v="20"/>
    <s v="July"/>
    <n v="0"/>
    <n v="80"/>
    <s v=" "/>
    <s v="GROWTH"/>
    <n v="80"/>
    <s v="Aug"/>
    <n v="80"/>
    <n v="0"/>
    <b v="0"/>
    <s v="GROWTH"/>
    <n v="0"/>
    <m/>
    <s v="NE 1"/>
    <s v="NE 1"/>
    <m/>
    <x v="0"/>
  </r>
  <r>
    <s v="NE 1"/>
    <s v="TEZPUR"/>
    <s v="P166"/>
    <n v="1000000742"/>
    <s v="PURBANCHAL HARDWARE (TEZPUR)"/>
    <d v="2013-08-19T00:00:00"/>
    <s v="Targeted Dealer"/>
    <m/>
    <n v="740"/>
    <m/>
    <n v="608.5"/>
    <n v="131.5"/>
    <s v="-"/>
    <n v="735.5"/>
    <s v="July"/>
    <n v="566"/>
    <n v="42.5"/>
    <n v="7.508833922261493E-2"/>
    <s v="GROWTH"/>
    <n v="608.5"/>
    <s v="Aug"/>
    <n v="608.5"/>
    <n v="0"/>
    <b v="0"/>
    <s v="GROWTH"/>
    <n v="0"/>
    <m/>
    <s v="NE 1"/>
    <s v="NE 1"/>
    <m/>
    <x v="0"/>
  </r>
  <r>
    <s v="NE 1"/>
    <s v="BISWANATH"/>
    <s v="D164"/>
    <n v="1000000726"/>
    <s v="DAS &amp; SON'S"/>
    <d v="2014-03-03T00:00:00"/>
    <s v="Targeted Dealer"/>
    <m/>
    <n v="140"/>
    <m/>
    <n v="120"/>
    <n v="20"/>
    <s v="-"/>
    <n v="140"/>
    <s v="July"/>
    <n v="60"/>
    <n v="60"/>
    <n v="1"/>
    <s v="GROWTH"/>
    <n v="120"/>
    <s v="Aug"/>
    <n v="120"/>
    <n v="0"/>
    <b v="0"/>
    <s v="GROWTH"/>
    <n v="0"/>
    <m/>
    <s v="NE 1"/>
    <s v="NE 1"/>
    <m/>
    <x v="0"/>
  </r>
  <r>
    <s v="NE 1"/>
    <s v="TEZPUR"/>
    <s v="NET036"/>
    <n v="1000000746"/>
    <s v="TURANGA HARDWARE"/>
    <d v="2015-07-31T00:00:00"/>
    <s v="Targeted Dealer"/>
    <m/>
    <n v="120"/>
    <m/>
    <n v="121.5"/>
    <n v="-1.5"/>
    <s v="-"/>
    <n v="105"/>
    <s v="July"/>
    <n v="72.5"/>
    <n v="49"/>
    <n v="0.67586206896551726"/>
    <s v="GROWTH"/>
    <n v="121.5"/>
    <s v="Aug"/>
    <n v="121.5"/>
    <n v="0"/>
    <b v="0"/>
    <s v="GROWTH"/>
    <n v="0"/>
    <m/>
    <s v="NE 1"/>
    <s v="NE 1"/>
    <m/>
    <x v="0"/>
  </r>
  <r>
    <s v="NE 1"/>
    <s v="BISWANATH"/>
    <s v="NEN068"/>
    <n v="1000000741"/>
    <s v="NEW J P HARDWARE (TEZPUR)"/>
    <d v="2017-06-03T00:00:00"/>
    <s v="Targeted Dealer"/>
    <m/>
    <n v="160"/>
    <m/>
    <n v="174.5"/>
    <n v="-14.5"/>
    <s v="-"/>
    <n v="160"/>
    <s v="July"/>
    <n v="120"/>
    <n v="54.5"/>
    <n v="0.45416666666666661"/>
    <s v="GROWTH"/>
    <n v="174.5"/>
    <s v="Aug"/>
    <n v="174.5"/>
    <n v="0"/>
    <b v="0"/>
    <s v="GROWTH"/>
    <n v="0"/>
    <m/>
    <s v="NE 1"/>
    <s v="NE 1"/>
    <m/>
    <x v="0"/>
  </r>
  <r>
    <s v="NE 1"/>
    <s v="TEZPUR"/>
    <s v="NEK065"/>
    <n v="1000000736"/>
    <s v="KAMAKHYA HARDWARE (TEZPUR)"/>
    <d v="2017-07-13T00:00:00"/>
    <s v="Targeted Dealer"/>
    <m/>
    <n v="600"/>
    <m/>
    <n v="631.5"/>
    <n v="-31.5"/>
    <s v="-"/>
    <n v="642.5"/>
    <s v="July"/>
    <n v="503.5"/>
    <n v="128"/>
    <n v="0.25422045680238337"/>
    <s v="GROWTH"/>
    <n v="631.5"/>
    <s v="Aug"/>
    <n v="631.5"/>
    <n v="0"/>
    <b v="0"/>
    <s v="GROWTH"/>
    <n v="0"/>
    <m/>
    <s v="NE 1"/>
    <s v="NE 1"/>
    <m/>
    <x v="0"/>
  </r>
  <r>
    <s v="NE 1"/>
    <s v="BISWANATH"/>
    <s v="NEC069"/>
    <n v="1000000725"/>
    <s v="CHUNU HARDWARE"/>
    <d v="2018-06-01T00:00:00"/>
    <s v="Targeted Dealer"/>
    <m/>
    <n v="240"/>
    <m/>
    <n v="80"/>
    <n v="160"/>
    <s v="-"/>
    <n v="237"/>
    <s v="July"/>
    <n v="200"/>
    <n v="-120"/>
    <n v="-0.6"/>
    <s v="DEGROWTH"/>
    <n v="80"/>
    <s v="Aug"/>
    <n v="80"/>
    <n v="0"/>
    <b v="0"/>
    <s v="GROWTH"/>
    <n v="0"/>
    <m/>
    <s v="NE 1"/>
    <s v="NE 1"/>
    <m/>
    <x v="0"/>
  </r>
  <r>
    <s v="NE 1"/>
    <s v="TEZPUR"/>
    <s v="NEM207"/>
    <n v="1000000738"/>
    <s v="MAHESH HARDWARE (BHALUKPONG)"/>
    <d v="2018-08-14T00:00:00"/>
    <s v="Targeted Dealer"/>
    <m/>
    <n v="410"/>
    <m/>
    <n v="427.5"/>
    <n v="-17.5"/>
    <s v="-"/>
    <n v="407.45"/>
    <s v="July"/>
    <n v="582.5"/>
    <n v="-155"/>
    <n v="-0.26609442060085842"/>
    <s v="DEGROWTH"/>
    <n v="427.5"/>
    <s v="Aug"/>
    <n v="427.5"/>
    <n v="0"/>
    <b v="0"/>
    <s v="GROWTH"/>
    <n v="0"/>
    <m/>
    <s v="NE 1"/>
    <s v="NE 1"/>
    <m/>
    <x v="0"/>
  </r>
  <r>
    <s v="NE 1"/>
    <s v="BISWANATH"/>
    <s v="NEJ082"/>
    <n v="1000000731"/>
    <s v="J P HARDWARE (BNC)"/>
    <d v="2018-11-22T00:00:00"/>
    <s v="Targeted Dealer"/>
    <m/>
    <n v="210"/>
    <m/>
    <n v="290"/>
    <n v="-80"/>
    <s v="-"/>
    <n v="202"/>
    <s v="July"/>
    <n v="209.5"/>
    <n v="80.5"/>
    <n v="0.38424821002386644"/>
    <s v="GROWTH"/>
    <n v="290"/>
    <s v="Aug"/>
    <n v="290"/>
    <n v="0"/>
    <b v="0"/>
    <s v="GROWTH"/>
    <n v="0"/>
    <m/>
    <s v="NE 1"/>
    <s v="NE 1"/>
    <m/>
    <x v="0"/>
  </r>
  <r>
    <s v="NE 1"/>
    <s v="TEZPUR"/>
    <s v="NEL058"/>
    <n v="1000001067"/>
    <s v="L K ENTERPRISE (TEZ)"/>
    <d v="2019-07-01T00:00:00"/>
    <s v="Targeted Dealer"/>
    <m/>
    <n v="20"/>
    <m/>
    <n v="3.5"/>
    <n v="16.5"/>
    <s v="-"/>
    <n v="0"/>
    <s v="July"/>
    <n v="0"/>
    <n v="3.5"/>
    <s v=" "/>
    <b v="0"/>
    <n v="3.5"/>
    <s v="Aug"/>
    <n v="3.5"/>
    <n v="0"/>
    <b v="0"/>
    <s v="GROWTH"/>
    <n v="0"/>
    <m/>
    <s v="NE 1"/>
    <s v="NE 1"/>
    <m/>
    <x v="0"/>
  </r>
  <r>
    <s v="NE 1"/>
    <s v="TEZPUR"/>
    <s v="NED155"/>
    <n v="1000001066"/>
    <s v="DEEPIKA ENTERPRISE"/>
    <d v="2020-01-13T00:00:00"/>
    <s v="Targeted Dealer"/>
    <m/>
    <n v="180"/>
    <m/>
    <n v="202.5"/>
    <n v="-22.5"/>
    <s v="-"/>
    <n v="177"/>
    <s v="July"/>
    <n v="108"/>
    <n v="94.5"/>
    <n v="0.875"/>
    <s v="GROWTH"/>
    <n v="202.5"/>
    <s v="Aug"/>
    <n v="202.5"/>
    <n v="0"/>
    <b v="0"/>
    <s v="GROWTH"/>
    <n v="0"/>
    <m/>
    <s v="NE 1"/>
    <s v="NE 1"/>
    <m/>
    <x v="0"/>
  </r>
  <r>
    <s v="NE 1"/>
    <s v="BISWANATH"/>
    <s v="NEK141"/>
    <n v="1000000734"/>
    <s v="K S HARDWARE (HAWAJAN)"/>
    <d v="2020-03-09T00:00:00"/>
    <s v="Targeted Dealer"/>
    <m/>
    <n v="120"/>
    <m/>
    <n v="0"/>
    <n v="120"/>
    <s v="-"/>
    <n v="120"/>
    <s v="July"/>
    <n v="40"/>
    <n v="-40"/>
    <n v="-1"/>
    <s v="DEGROWTH"/>
    <n v="0"/>
    <s v="Aug"/>
    <n v="0"/>
    <n v="0"/>
    <b v="0"/>
    <b v="0"/>
    <n v="0"/>
    <m/>
    <s v="NE 1"/>
    <s v="NE 1"/>
    <m/>
    <x v="0"/>
  </r>
  <r>
    <s v="NE 1"/>
    <s v="TEZPUR"/>
    <s v="NEM274"/>
    <n v="1000001068"/>
    <s v="MAA KAMAKHYA HARDWARE (TEZPUR)"/>
    <d v="2020-08-07T00:00:00"/>
    <s v="Targeted Dealer"/>
    <m/>
    <n v="30"/>
    <m/>
    <n v="35"/>
    <n v="-5"/>
    <s v="-"/>
    <n v="20"/>
    <s v="July"/>
    <n v="34.1"/>
    <n v="0.89999999999999858"/>
    <n v="2.6392961876832821E-2"/>
    <s v="GROWTH"/>
    <n v="35"/>
    <s v="Aug"/>
    <n v="35"/>
    <n v="0"/>
    <b v="0"/>
    <s v="GROWTH"/>
    <n v="0"/>
    <m/>
    <s v="NE 1"/>
    <s v="NE 1"/>
    <m/>
    <x v="0"/>
  </r>
  <r>
    <s v="NE 1"/>
    <s v="BISWANATH"/>
    <s v="NEM303"/>
    <n v="1000001069"/>
    <s v="MISHRA HARDWARE - TEZ"/>
    <d v="2021-03-01T00:00:00"/>
    <s v="Targeted Dealer"/>
    <m/>
    <n v="100"/>
    <m/>
    <n v="80"/>
    <n v="20"/>
    <s v="-"/>
    <n v="65"/>
    <s v="July"/>
    <n v="100"/>
    <n v="-20"/>
    <n v="-0.19999999999999996"/>
    <s v="DEGROWTH"/>
    <n v="80"/>
    <s v="Aug"/>
    <n v="80"/>
    <n v="0"/>
    <b v="0"/>
    <s v="GROWTH"/>
    <n v="0"/>
    <m/>
    <s v="NE 1"/>
    <s v="NE 1"/>
    <m/>
    <x v="0"/>
  </r>
  <r>
    <s v="NE 1"/>
    <s v="BISWANATH"/>
    <s v="NEB259"/>
    <n v="1000001065"/>
    <s v="BIJOY STORE - TEZ"/>
    <d v="2021-04-10T00:00:00"/>
    <s v="Targeted Dealer"/>
    <m/>
    <n v="280"/>
    <m/>
    <n v="160"/>
    <n v="120"/>
    <s v="-"/>
    <n v="280"/>
    <s v="July"/>
    <n v="120"/>
    <n v="40"/>
    <n v="0.33333333333333326"/>
    <s v="GROWTH"/>
    <n v="160"/>
    <s v="Aug"/>
    <n v="160"/>
    <n v="0"/>
    <b v="0"/>
    <s v="GROWTH"/>
    <n v="0"/>
    <m/>
    <s v="NE 1"/>
    <s v="NE 1"/>
    <m/>
    <x v="0"/>
  </r>
  <r>
    <s v="NE 1"/>
    <s v="TEZPUR"/>
    <s v="NEM327"/>
    <n v="1000002403"/>
    <s v="MARUTI ASSOCIATES"/>
    <d v="2021-12-30T00:00:00"/>
    <s v="Targeted Dealer"/>
    <m/>
    <n v="30"/>
    <m/>
    <n v="32"/>
    <n v="-2"/>
    <s v="-"/>
    <n v="29.75"/>
    <s v="July"/>
    <n v="21"/>
    <n v="11"/>
    <n v="0.52380952380952372"/>
    <s v="GROWTH"/>
    <n v="32"/>
    <s v="Aug"/>
    <n v="32"/>
    <n v="0"/>
    <b v="0"/>
    <s v="GROWTH"/>
    <n v="0"/>
    <m/>
    <s v="NE 1"/>
    <s v="NE 1"/>
    <m/>
    <x v="0"/>
  </r>
  <r>
    <s v="NE 1"/>
    <s v="TEZPUR"/>
    <s v="NEP222"/>
    <n v="1000002406"/>
    <s v="PRIYAMBANI STORES"/>
    <d v="2022-01-13T00:00:00"/>
    <s v="Targeted Dealer"/>
    <m/>
    <n v="60"/>
    <m/>
    <n v="20"/>
    <n v="40"/>
    <s v="-"/>
    <n v="44"/>
    <s v="July"/>
    <n v="30"/>
    <n v="-10"/>
    <n v="-0.33333333333333337"/>
    <s v="DEGROWTH"/>
    <n v="20"/>
    <s v="Aug"/>
    <n v="20"/>
    <n v="0"/>
    <b v="0"/>
    <s v="GROWTH"/>
    <n v="0"/>
    <m/>
    <s v="NE 1"/>
    <s v="NE 1"/>
    <m/>
    <x v="0"/>
  </r>
  <r>
    <s v="NE 1"/>
    <s v="BISWANATH"/>
    <s v="NEB277"/>
    <n v="1000002619"/>
    <s v="B.D. HARDWARE-TEZPUR"/>
    <d v="2022-03-08T00:00:00"/>
    <s v="Targeted Dealer"/>
    <m/>
    <n v="60"/>
    <m/>
    <n v="60"/>
    <n v="0"/>
    <s v="-"/>
    <n v="0"/>
    <s v="July"/>
    <n v="0"/>
    <n v="60"/>
    <s v=" "/>
    <b v="0"/>
    <n v="60"/>
    <s v="Aug"/>
    <n v="60"/>
    <n v="0"/>
    <b v="0"/>
    <s v="GROWTH"/>
    <n v="0"/>
    <m/>
    <s v="NE 1"/>
    <s v="NE 1"/>
    <m/>
    <x v="0"/>
  </r>
  <r>
    <s v="NE 1"/>
    <s v="BISWANATH"/>
    <s v="NER247"/>
    <n v="1000002761"/>
    <s v="R.K. ENTERPRISES"/>
    <d v="2022-05-25T00:00:00"/>
    <s v="Targeted Dealer"/>
    <m/>
    <n v="70"/>
    <m/>
    <n v="72.5"/>
    <n v="-2.5"/>
    <s v="-"/>
    <n v="60"/>
    <s v="July"/>
    <n v="60"/>
    <n v="12.5"/>
    <n v="0.20833333333333326"/>
    <s v="GROWTH"/>
    <n v="72.5"/>
    <s v="Aug"/>
    <n v="72.5"/>
    <n v="0"/>
    <b v="0"/>
    <s v="GROWTH"/>
    <n v="0"/>
    <m/>
    <s v="NE 1"/>
    <s v="NE 1"/>
    <m/>
    <x v="0"/>
  </r>
  <r>
    <s v="NE 1"/>
    <s v="TEZPUR"/>
    <s v="NED218"/>
    <n v="1000003193"/>
    <s v="D.R. ENTERPRISE"/>
    <d v="2022-12-29T00:00:00"/>
    <s v="Targeted Dealer"/>
    <m/>
    <n v="50"/>
    <m/>
    <n v="30.5"/>
    <n v="19.5"/>
    <s v="-"/>
    <n v="0"/>
    <s v="July"/>
    <n v="36"/>
    <n v="-5.5"/>
    <n v="-0.15277777777777779"/>
    <b v="0"/>
    <n v="30.5"/>
    <s v="Aug"/>
    <n v="30.5"/>
    <n v="0"/>
    <b v="0"/>
    <s v="GROWTH"/>
    <n v="0"/>
    <m/>
    <s v="NE 1"/>
    <s v="NE 1"/>
    <m/>
    <x v="0"/>
  </r>
  <r>
    <s v="NE 1"/>
    <s v="BISWANATH"/>
    <s v="NES656"/>
    <n v="1000003508"/>
    <s v="SHIVAM HARDWARE"/>
    <d v="2023-04-30T00:00:00"/>
    <s v="Targeted Dealer"/>
    <m/>
    <n v="200"/>
    <m/>
    <n v="162"/>
    <n v="38"/>
    <s v="-"/>
    <n v="201.5"/>
    <s v="July"/>
    <n v="122"/>
    <n v="40"/>
    <n v="0.32786885245901631"/>
    <s v="GROWTH"/>
    <n v="162"/>
    <s v="Aug"/>
    <n v="162"/>
    <n v="0"/>
    <b v="0"/>
    <s v="GROWTH"/>
    <n v="0"/>
    <m/>
    <s v="NE 1"/>
    <s v="NE 1"/>
    <m/>
    <x v="0"/>
  </r>
  <r>
    <s v="NE 1"/>
    <s v="TEZPUR"/>
    <s v="NEY014"/>
    <n v="1000003525"/>
    <s v="YASH HARDWARE"/>
    <d v="2023-05-19T00:00:00"/>
    <s v="Targeted Dealer"/>
    <m/>
    <n v="115"/>
    <m/>
    <n v="53.9"/>
    <n v="61.1"/>
    <s v="-"/>
    <n v="114.25"/>
    <s v="July"/>
    <n v="84"/>
    <n v="-30.1"/>
    <n v="-0.35833333333333339"/>
    <s v="DEGROWTH"/>
    <n v="53.9"/>
    <s v="Aug"/>
    <n v="53.9"/>
    <n v="0"/>
    <b v="0"/>
    <s v="GROWTH"/>
    <n v="0"/>
    <m/>
    <s v="NE 1"/>
    <s v="NE 1"/>
    <m/>
    <x v="0"/>
  </r>
  <r>
    <s v="NE 1"/>
    <s v="TEZPUR"/>
    <s v="NEP269"/>
    <n v="1000003589"/>
    <s v="PURNIMA STORE"/>
    <d v="2023-06-07T00:00:00"/>
    <s v="Targeted Dealer"/>
    <m/>
    <n v="120"/>
    <m/>
    <n v="161"/>
    <n v="-41"/>
    <s v="-"/>
    <n v="160"/>
    <s v="July"/>
    <n v="120"/>
    <n v="41"/>
    <n v="0.34166666666666656"/>
    <s v="GROWTH"/>
    <n v="161"/>
    <s v="Aug"/>
    <n v="161"/>
    <n v="0"/>
    <b v="0"/>
    <s v="GROWTH"/>
    <n v="0"/>
    <m/>
    <s v="NE 1"/>
    <s v="NE 1"/>
    <m/>
    <x v="0"/>
  </r>
  <r>
    <s v="NE 1"/>
    <s v="BISWANATH"/>
    <s v="NEJ171"/>
    <n v="1000003599"/>
    <s v="JUNAKY HARDWARE"/>
    <d v="2023-06-23T00:00:00"/>
    <s v="Targeted Dealer"/>
    <m/>
    <n v="125"/>
    <m/>
    <n v="60"/>
    <n v="65"/>
    <s v="-"/>
    <n v="125"/>
    <s v="July"/>
    <n v="20"/>
    <n v="40"/>
    <n v="2"/>
    <s v="GROWTH"/>
    <n v="60"/>
    <s v="Aug"/>
    <n v="60"/>
    <n v="0"/>
    <b v="0"/>
    <s v="GROWTH"/>
    <n v="0"/>
    <m/>
    <s v="NE 1"/>
    <s v="NE 1"/>
    <m/>
    <x v="0"/>
  </r>
  <r>
    <s v="NE 1"/>
    <s v="TEZPUR"/>
    <s v="NEN218"/>
    <n v="1000003635"/>
    <s v="N C STORE"/>
    <d v="2023-07-20T00:00:00"/>
    <s v="Targeted Dealer"/>
    <m/>
    <n v="45"/>
    <m/>
    <n v="70"/>
    <n v="-25"/>
    <s v="-"/>
    <n v="44"/>
    <s v="July"/>
    <n v="40"/>
    <n v="30"/>
    <n v="0.75"/>
    <s v="GROWTH"/>
    <n v="70"/>
    <s v="Aug"/>
    <n v="70"/>
    <n v="0"/>
    <b v="0"/>
    <s v="GROWTH"/>
    <n v="0"/>
    <m/>
    <s v="NE 1"/>
    <s v="NE 1"/>
    <m/>
    <x v="0"/>
  </r>
  <r>
    <s v="NE 1"/>
    <s v="TEZPUR"/>
    <s v="NES675"/>
    <n v="1000003663"/>
    <s v="SHANKAR  HARDWARE"/>
    <d v="2023-07-28T00:00:00"/>
    <s v="Targeted Dealer"/>
    <m/>
    <n v="90"/>
    <m/>
    <n v="77.25"/>
    <n v="12.75"/>
    <s v="-"/>
    <n v="84"/>
    <s v="July"/>
    <n v="44.5"/>
    <n v="32.75"/>
    <n v="0.73595505617977519"/>
    <s v="GROWTH"/>
    <n v="77.25"/>
    <s v="Aug"/>
    <n v="77.25"/>
    <n v="0"/>
    <b v="0"/>
    <s v="GROWTH"/>
    <n v="0"/>
    <m/>
    <s v="NE 1"/>
    <s v="NE 1"/>
    <m/>
    <x v="0"/>
  </r>
  <r>
    <s v="NE 1"/>
    <s v="TEZPUR"/>
    <s v="NES679"/>
    <n v="1000003702"/>
    <s v="SUNIL HARDWARE"/>
    <d v="2023-09-02T00:00:00"/>
    <s v="Targeted Dealer"/>
    <m/>
    <n v="100"/>
    <m/>
    <n v="101.25"/>
    <n v="-1.25"/>
    <s v="-"/>
    <n v="130.5"/>
    <s v="July"/>
    <n v="59.55"/>
    <n v="41.7"/>
    <n v="0.70025188916876591"/>
    <s v="GROWTH"/>
    <n v="101.25"/>
    <s v="Aug"/>
    <n v="101.25"/>
    <n v="0"/>
    <b v="0"/>
    <s v="GROWTH"/>
    <n v="0"/>
    <m/>
    <s v="NE 1"/>
    <s v="NE 1"/>
    <m/>
    <x v="0"/>
  </r>
  <r>
    <s v="NE 1"/>
    <s v="BISWANATH"/>
    <s v="NES703"/>
    <n v="1000003841"/>
    <s v="SHYAM HARDWARE STORES"/>
    <d v="2024-01-30T00:00:00"/>
    <s v="Targeted Dealer"/>
    <m/>
    <n v="80"/>
    <m/>
    <n v="60"/>
    <n v="20"/>
    <s v="-"/>
    <n v="60"/>
    <s v="July"/>
    <n v="80"/>
    <n v="-20"/>
    <n v="-0.25"/>
    <s v="DEGROWTH"/>
    <n v="60"/>
    <s v="Aug"/>
    <n v="60"/>
    <n v="0"/>
    <b v="0"/>
    <s v="GROWTH"/>
    <n v="0"/>
    <m/>
    <s v="NE 1"/>
    <s v="NE 1"/>
    <m/>
    <x v="0"/>
  </r>
  <r>
    <s v="NE 1"/>
    <s v="TEZPUR"/>
    <s v="NEA432"/>
    <n v="1000003864"/>
    <s v="A STAR STORE"/>
    <d v="2024-02-16T00:00:00"/>
    <s v="Targeted Dealer"/>
    <m/>
    <n v="85"/>
    <m/>
    <n v="48.5"/>
    <n v="36.5"/>
    <s v="-"/>
    <n v="82.1"/>
    <s v="July"/>
    <n v="37.75"/>
    <n v="10.75"/>
    <n v="0.2847682119205297"/>
    <s v="GROWTH"/>
    <n v="48.5"/>
    <s v="Aug"/>
    <n v="48.5"/>
    <n v="0"/>
    <b v="0"/>
    <s v="GROWTH"/>
    <n v="0"/>
    <m/>
    <s v="NE 1"/>
    <s v="NE 1"/>
    <m/>
    <x v="0"/>
  </r>
  <r>
    <s v="NE 1"/>
    <s v="BISWANATH"/>
    <s v="NED238"/>
    <n v="1000003885"/>
    <s v="DOLEY ENTERPRISE"/>
    <d v="2024-03-08T00:00:00"/>
    <s v="Targeted Dealer"/>
    <m/>
    <n v="220"/>
    <m/>
    <n v="180"/>
    <n v="40"/>
    <s v="-"/>
    <n v="220"/>
    <s v="July"/>
    <n v="80"/>
    <n v="100"/>
    <n v="1.25"/>
    <s v="GROWTH"/>
    <n v="180"/>
    <s v="Aug"/>
    <n v="180"/>
    <n v="0"/>
    <b v="0"/>
    <s v="GROWTH"/>
    <n v="0"/>
    <m/>
    <s v="NE 1"/>
    <s v="NE 1"/>
    <m/>
    <x v="0"/>
  </r>
  <r>
    <s v="NE 1"/>
    <s v="TEZPUR"/>
    <s v="NEK216"/>
    <n v="1000003900"/>
    <s v="KAMAL HARDWARE"/>
    <d v="2024-03-30T00:00:00"/>
    <s v="Targeted Dealer"/>
    <m/>
    <n v="105"/>
    <m/>
    <n v="100"/>
    <n v="5"/>
    <s v="-"/>
    <n v="101.5"/>
    <s v="July"/>
    <n v="80"/>
    <n v="20"/>
    <n v="0.25"/>
    <s v="GROWTH"/>
    <n v="100"/>
    <s v="Aug"/>
    <n v="100"/>
    <n v="0"/>
    <b v="0"/>
    <s v="GROWTH"/>
    <n v="0"/>
    <m/>
    <s v="NE 1"/>
    <s v="NE 1"/>
    <m/>
    <x v="0"/>
  </r>
  <r>
    <s v="NE 1"/>
    <s v="TEZPUR"/>
    <s v="NEM419"/>
    <n v="1000003910"/>
    <s v="MAA CHARU HARDWARE"/>
    <d v="2024-04-18T00:00:00"/>
    <s v="Targeted Dealer"/>
    <m/>
    <n v="30"/>
    <m/>
    <n v="30.5"/>
    <n v="-0.5"/>
    <s v="-"/>
    <n v="30"/>
    <s v="July"/>
    <n v="11.25"/>
    <n v="19.25"/>
    <n v="1.7111111111111112"/>
    <s v="GROWTH"/>
    <n v="30.5"/>
    <s v="Aug"/>
    <n v="30.5"/>
    <n v="0"/>
    <b v="0"/>
    <s v="GROWTH"/>
    <n v="0"/>
    <m/>
    <s v="NE 1"/>
    <s v="NE 1"/>
    <m/>
    <x v="0"/>
  </r>
  <r>
    <s v="NE 1"/>
    <s v="TEZPUR"/>
    <s v="NEM425"/>
    <n v="1000003932"/>
    <s v="MAHESHWARI ENTERPRISES"/>
    <d v="2024-04-30T00:00:00"/>
    <s v="Targeted Dealer"/>
    <m/>
    <n v="105"/>
    <m/>
    <n v="124.5"/>
    <n v="-19.5"/>
    <s v="-"/>
    <n v="103.5"/>
    <s v="July"/>
    <n v="56.75"/>
    <n v="67.75"/>
    <n v="1.1938325991189429"/>
    <s v="GROWTH"/>
    <n v="124.5"/>
    <s v="Aug"/>
    <n v="124.5"/>
    <n v="0"/>
    <b v="0"/>
    <s v="GROWTH"/>
    <n v="0"/>
    <m/>
    <s v="NE 1"/>
    <s v="NE 1"/>
    <m/>
    <x v="0"/>
  </r>
  <r>
    <s v="NE 1"/>
    <s v="BISWANATH"/>
    <s v="NES727"/>
    <n v="1000003995"/>
    <s v="SHANTI SUPPLY"/>
    <d v="2024-06-03T00:00:00"/>
    <s v="Targeted Dealer"/>
    <m/>
    <n v="130"/>
    <m/>
    <n v="160"/>
    <n v="-30"/>
    <s v="-"/>
    <n v="120"/>
    <s v="July"/>
    <n v="78"/>
    <n v="82"/>
    <n v="1.0512820512820511"/>
    <s v="GROWTH"/>
    <n v="160"/>
    <s v="Aug"/>
    <n v="160"/>
    <n v="0"/>
    <b v="0"/>
    <s v="GROWTH"/>
    <n v="0"/>
    <m/>
    <s v="NE 1"/>
    <s v="NE 1"/>
    <m/>
    <x v="0"/>
  </r>
  <r>
    <s v="NE 1"/>
    <s v="TEZPUR"/>
    <s v="NES731"/>
    <n v="1000004005"/>
    <s v="SOMAYA HARDWARE"/>
    <d v="2024-06-11T00:00:00"/>
    <s v="Targeted Dealer"/>
    <m/>
    <n v="110"/>
    <m/>
    <n v="106.5"/>
    <n v="3.5"/>
    <s v="-"/>
    <n v="110.75"/>
    <s v="July"/>
    <n v="102.5"/>
    <n v="4"/>
    <n v="3.9024390243902474E-2"/>
    <s v="GROWTH"/>
    <n v="106.5"/>
    <s v="Aug"/>
    <n v="106.5"/>
    <n v="0"/>
    <b v="0"/>
    <s v="GROWTH"/>
    <n v="0"/>
    <m/>
    <s v="NE 1"/>
    <s v="NE 1"/>
    <m/>
    <x v="0"/>
  </r>
  <r>
    <s v="NE 1"/>
    <s v="LAKHIMPUR"/>
    <s v="S082"/>
    <n v="1000000476"/>
    <s v="SRI JAGDAMBA HARDWARE STORES"/>
    <d v="2006-02-20T00:00:00"/>
    <s v="Targeted Dealer"/>
    <m/>
    <n v="4240"/>
    <m/>
    <n v="5032.5"/>
    <n v="-792.5"/>
    <s v="-"/>
    <n v="4904.2"/>
    <s v="July"/>
    <n v="4300"/>
    <n v="732.5"/>
    <n v="0.17034883720930227"/>
    <s v="GROWTH"/>
    <n v="5032.5"/>
    <s v="Aug"/>
    <n v="5032.5"/>
    <n v="0"/>
    <b v="0"/>
    <s v="GROWTH"/>
    <n v="0"/>
    <m/>
    <s v="NE 1"/>
    <s v="NE 1"/>
    <m/>
    <x v="0"/>
  </r>
  <r>
    <s v="NE 1"/>
    <s v="LAKHIMPUR"/>
    <s v="R033"/>
    <n v="1000000468"/>
    <s v="ROY HARDWARE STORE (LALUK)"/>
    <d v="2006-07-06T00:00:00"/>
    <s v="Targeted Dealer"/>
    <m/>
    <n v="20"/>
    <m/>
    <n v="19"/>
    <n v="1"/>
    <s v="-"/>
    <n v="0"/>
    <s v="July"/>
    <n v="0"/>
    <n v="19"/>
    <s v=" "/>
    <b v="0"/>
    <n v="19"/>
    <s v="Aug"/>
    <n v="19"/>
    <n v="0"/>
    <b v="0"/>
    <s v="GROWTH"/>
    <n v="0"/>
    <m/>
    <s v="NE 1"/>
    <s v="NE 1"/>
    <m/>
    <x v="0"/>
  </r>
  <r>
    <s v="NE 1"/>
    <s v="DHEMAJI"/>
    <s v="A045"/>
    <n v="1000000445"/>
    <s v="ASSAM TRADERS (DHEMAJI)"/>
    <d v="2006-07-25T00:00:00"/>
    <s v="Targeted Dealer"/>
    <m/>
    <n v="40"/>
    <m/>
    <n v="20"/>
    <n v="20"/>
    <s v="-"/>
    <n v="80"/>
    <s v="July"/>
    <n v="40"/>
    <n v="-20"/>
    <n v="-0.5"/>
    <s v="DEGROWTH"/>
    <n v="20"/>
    <s v="Aug"/>
    <n v="20"/>
    <n v="0"/>
    <b v="0"/>
    <s v="GROWTH"/>
    <n v="0"/>
    <m/>
    <s v="NE 1"/>
    <s v="NE 1"/>
    <m/>
    <x v="0"/>
  </r>
  <r>
    <s v="NE 1"/>
    <s v="DHEMAJI"/>
    <s v="A095"/>
    <n v="1000000443"/>
    <s v="AGARWALLA STORES"/>
    <d v="2009-08-29T00:00:00"/>
    <s v="Targeted Dealer"/>
    <m/>
    <n v="2300"/>
    <m/>
    <n v="2394.4000000000005"/>
    <n v="-94.400000000000546"/>
    <s v="-"/>
    <n v="2275.6"/>
    <s v="July"/>
    <n v="2214.5500000000002"/>
    <n v="179.85000000000036"/>
    <n v="8.1212887494073405E-2"/>
    <s v="GROWTH"/>
    <n v="2394.4000000000005"/>
    <s v="Aug"/>
    <n v="2394.4000000000005"/>
    <n v="0"/>
    <b v="0"/>
    <s v="GROWTH"/>
    <n v="0"/>
    <m/>
    <s v="NE 1"/>
    <s v="NE 1"/>
    <m/>
    <x v="0"/>
  </r>
  <r>
    <s v="NE 1"/>
    <s v="LAKHIMPUR"/>
    <s v="M129"/>
    <n v="1000000462"/>
    <s v="MANISH TRADING CO."/>
    <d v="2009-08-29T00:00:00"/>
    <s v="Targeted Dealer"/>
    <m/>
    <n v="250"/>
    <m/>
    <n v="284.89999999999998"/>
    <n v="-34.899999999999977"/>
    <s v="-"/>
    <n v="355"/>
    <s v="July"/>
    <n v="160"/>
    <n v="124.89999999999998"/>
    <n v="0.7806249999999999"/>
    <s v="GROWTH"/>
    <n v="284.89999999999998"/>
    <s v="Aug"/>
    <n v="284.89999999999998"/>
    <n v="0"/>
    <b v="0"/>
    <s v="GROWTH"/>
    <n v="0"/>
    <m/>
    <s v="NE 1"/>
    <s v="NE 1"/>
    <m/>
    <x v="0"/>
  </r>
  <r>
    <s v="NE 1"/>
    <s v="DHEMAJI"/>
    <s v="M185"/>
    <n v="1000000461"/>
    <s v="MAHALAXMI HARDWARE (DHEMAJI)"/>
    <d v="2011-09-28T00:00:00"/>
    <s v="Targeted Dealer"/>
    <m/>
    <n v="80"/>
    <m/>
    <n v="20"/>
    <n v="60"/>
    <s v="-"/>
    <n v="60"/>
    <s v="July"/>
    <n v="50"/>
    <n v="-30"/>
    <n v="-0.6"/>
    <s v="DEGROWTH"/>
    <n v="20"/>
    <s v="Aug"/>
    <n v="20"/>
    <n v="0"/>
    <b v="0"/>
    <s v="GROWTH"/>
    <n v="0"/>
    <m/>
    <s v="NE 1"/>
    <s v="NE 1"/>
    <m/>
    <x v="0"/>
  </r>
  <r>
    <s v="NE 1"/>
    <s v="LAKHIMPUR"/>
    <s v="S293"/>
    <n v="1000000477"/>
    <s v="SUBHAM HARDWARE"/>
    <d v="2011-12-29T00:00:00"/>
    <s v="Targeted Dealer"/>
    <m/>
    <n v="10"/>
    <m/>
    <n v="15"/>
    <n v="-5"/>
    <s v="-"/>
    <n v="0"/>
    <s v="July"/>
    <n v="10"/>
    <n v="5"/>
    <n v="0.5"/>
    <b v="0"/>
    <n v="15"/>
    <s v="Aug"/>
    <n v="15"/>
    <n v="0"/>
    <b v="0"/>
    <s v="GROWTH"/>
    <n v="0"/>
    <m/>
    <s v="NE 1"/>
    <s v="NE 1"/>
    <m/>
    <x v="0"/>
  </r>
  <r>
    <s v="NE 1"/>
    <s v="LAKHIMPUR"/>
    <s v="B147"/>
    <n v="1000000448"/>
    <s v="BAPI HARDWARE"/>
    <d v="2012-10-30T00:00:00"/>
    <s v="Targeted Dealer"/>
    <m/>
    <n v="160"/>
    <m/>
    <n v="139.5"/>
    <n v="20.5"/>
    <s v="-"/>
    <n v="157.5"/>
    <s v="July"/>
    <n v="130"/>
    <n v="9.5"/>
    <n v="7.3076923076923039E-2"/>
    <s v="GROWTH"/>
    <n v="139.5"/>
    <s v="Aug"/>
    <n v="139.5"/>
    <n v="0"/>
    <b v="0"/>
    <s v="GROWTH"/>
    <n v="0"/>
    <m/>
    <s v="NE 1"/>
    <s v="NE 1"/>
    <m/>
    <x v="0"/>
  </r>
  <r>
    <s v="NE 1"/>
    <s v="LAKHIMPUR"/>
    <s v="B170"/>
    <n v="1000000446"/>
    <s v="B.M.HARDWARE &amp; MACHINERY STORE"/>
    <d v="2013-06-13T00:00:00"/>
    <s v="Targeted Dealer"/>
    <m/>
    <n v="350"/>
    <m/>
    <n v="499.5"/>
    <n v="-149.5"/>
    <s v="-"/>
    <n v="200"/>
    <s v="July"/>
    <n v="400"/>
    <n v="99.5"/>
    <n v="0.24875000000000003"/>
    <s v="GROWTH"/>
    <n v="499.5"/>
    <s v="Aug"/>
    <n v="499.5"/>
    <n v="0"/>
    <b v="0"/>
    <s v="GROWTH"/>
    <n v="0"/>
    <m/>
    <s v="NE 1"/>
    <s v="NE 1"/>
    <m/>
    <x v="0"/>
  </r>
  <r>
    <s v="NE 1"/>
    <s v="LAKHIMPUR"/>
    <s v="NER018"/>
    <n v="1000000465"/>
    <s v="RAJ VIKASH STEEL CENTRE"/>
    <d v="2014-10-22T00:00:00"/>
    <s v="-"/>
    <m/>
    <n v="0"/>
    <m/>
    <n v="40"/>
    <n v="-40"/>
    <s v="-"/>
    <n v="4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1"/>
    <s v="DHEMAJI"/>
    <s v="NEH022"/>
    <n v="1000000455"/>
    <s v="HARDWARE HOUSE (SILAPATHAR)"/>
    <d v="2016-07-22T00:00:00"/>
    <s v="Targeted Dealer"/>
    <m/>
    <n v="50"/>
    <m/>
    <n v="40"/>
    <n v="10"/>
    <s v="-"/>
    <n v="10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1"/>
    <s v="LAKHIMPUR"/>
    <s v="NEJ042"/>
    <n v="1000000457"/>
    <s v="J B STORES  (DHAKUAKHANA)"/>
    <d v="2017-03-20T00:00:00"/>
    <s v="Targeted Dealer"/>
    <m/>
    <n v="80"/>
    <m/>
    <n v="40"/>
    <n v="40"/>
    <s v="-"/>
    <n v="8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1"/>
    <s v="LAKHIMPUR"/>
    <s v="NES187"/>
    <n v="1000000473"/>
    <s v="SHIV BHANDAR (NLP)"/>
    <d v="2017-04-19T00:00:00"/>
    <s v="Targeted Dealer"/>
    <m/>
    <n v="80"/>
    <m/>
    <n v="20"/>
    <n v="60"/>
    <s v="-"/>
    <n v="80"/>
    <s v="July"/>
    <n v="40"/>
    <n v="-20"/>
    <n v="-0.5"/>
    <s v="DEGROWTH"/>
    <n v="20"/>
    <s v="Aug"/>
    <n v="20"/>
    <n v="0"/>
    <b v="0"/>
    <s v="GROWTH"/>
    <n v="0"/>
    <m/>
    <s v="NE 1"/>
    <s v="NE 1"/>
    <m/>
    <x v="0"/>
  </r>
  <r>
    <s v="NE 1"/>
    <s v="DHEMAJI"/>
    <s v="NES188"/>
    <n v="1000000470"/>
    <s v="SENCHOWA HARDWARE"/>
    <d v="2017-04-20T00:00:00"/>
    <s v="Targeted Dealer"/>
    <m/>
    <n v="1220"/>
    <m/>
    <n v="828.85"/>
    <n v="391.15"/>
    <s v="-"/>
    <n v="1206.1500000000001"/>
    <s v="July"/>
    <n v="850"/>
    <n v="-21.149999999999977"/>
    <n v="-2.4882352941176467E-2"/>
    <s v="DEGROWTH"/>
    <n v="828.85"/>
    <s v="Aug"/>
    <n v="828.85"/>
    <n v="0"/>
    <b v="0"/>
    <s v="GROWTH"/>
    <n v="0"/>
    <m/>
    <s v="NE 1"/>
    <s v="NE 1"/>
    <m/>
    <x v="0"/>
  </r>
  <r>
    <s v="NE 1"/>
    <s v="DHEMAJI"/>
    <s v="NES210"/>
    <n v="1000000478"/>
    <s v="SUNITA ENTERPRISE"/>
    <d v="2017-08-23T00:00:00"/>
    <s v="Targeted Dealer"/>
    <m/>
    <n v="120"/>
    <m/>
    <n v="80"/>
    <n v="40"/>
    <s v="-"/>
    <n v="0"/>
    <s v="July"/>
    <n v="90"/>
    <n v="-10"/>
    <n v="-0.11111111111111116"/>
    <b v="0"/>
    <n v="80"/>
    <s v="Aug"/>
    <n v="80"/>
    <n v="0"/>
    <b v="0"/>
    <s v="GROWTH"/>
    <n v="0"/>
    <m/>
    <s v="NE 1"/>
    <s v="NE 1"/>
    <m/>
    <x v="0"/>
  </r>
  <r>
    <s v="NE 1"/>
    <s v="DHEMAJI"/>
    <s v="NEA161"/>
    <n v="1000000444"/>
    <s v="AJAY KUMAR AGARWALLA"/>
    <d v="2017-11-22T00:00:00"/>
    <s v="Targeted Dealer"/>
    <m/>
    <n v="280"/>
    <m/>
    <n v="309"/>
    <n v="-29"/>
    <s v="-"/>
    <n v="360"/>
    <s v="July"/>
    <n v="280"/>
    <n v="29"/>
    <n v="0.10357142857142865"/>
    <s v="GROWTH"/>
    <n v="309"/>
    <s v="Aug"/>
    <n v="309"/>
    <n v="0"/>
    <b v="0"/>
    <s v="GROWTH"/>
    <n v="0"/>
    <m/>
    <s v="NE 1"/>
    <s v="NE 1"/>
    <m/>
    <x v="0"/>
  </r>
  <r>
    <s v="NE 1"/>
    <s v="DHEMAJI"/>
    <s v="NEK077"/>
    <n v="1000000458"/>
    <s v="KRISHNA ENTERPRISE"/>
    <d v="2017-11-22T00:00:00"/>
    <s v="Targeted Dealer"/>
    <m/>
    <n v="120"/>
    <m/>
    <n v="150"/>
    <n v="-30"/>
    <s v="-"/>
    <n v="140"/>
    <s v="July"/>
    <n v="0"/>
    <n v="150"/>
    <s v=" "/>
    <s v="GROWTH"/>
    <n v="150"/>
    <s v="Aug"/>
    <n v="150"/>
    <n v="0"/>
    <b v="0"/>
    <s v="GROWTH"/>
    <n v="0"/>
    <m/>
    <s v="NE 1"/>
    <s v="NE 1"/>
    <m/>
    <x v="0"/>
  </r>
  <r>
    <s v="NE 1"/>
    <s v="DHEMAJI"/>
    <s v="NES228"/>
    <n v="1000000471"/>
    <s v="SHARMA H.W. STORES"/>
    <d v="2017-11-22T00:00:00"/>
    <s v="Targeted Dealer"/>
    <m/>
    <n v="140"/>
    <m/>
    <n v="0"/>
    <n v="140"/>
    <s v="-"/>
    <n v="124.4"/>
    <s v="July"/>
    <n v="70"/>
    <n v="-70"/>
    <n v="-1"/>
    <s v="DEGROWTH"/>
    <n v="0"/>
    <s v="Aug"/>
    <n v="0"/>
    <n v="0"/>
    <b v="0"/>
    <b v="0"/>
    <n v="0"/>
    <m/>
    <s v="NE 1"/>
    <s v="NE 1"/>
    <m/>
    <x v="0"/>
  </r>
  <r>
    <s v="NE 1"/>
    <s v="DHEMAJI"/>
    <s v="NES291"/>
    <n v="1000000474"/>
    <s v="SHREE GANESH STEEL"/>
    <d v="2018-05-21T00:00:00"/>
    <s v="Targeted Dealer"/>
    <m/>
    <n v="80"/>
    <m/>
    <n v="40"/>
    <n v="40"/>
    <s v="-"/>
    <n v="8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1"/>
    <s v="LAKHIMPUR"/>
    <s v="NER152"/>
    <n v="1000000464"/>
    <s v="R R HARDWARE"/>
    <d v="2018-08-21T00:00:00"/>
    <s v="Targeted Dealer"/>
    <m/>
    <n v="20"/>
    <m/>
    <n v="20"/>
    <n v="0"/>
    <s v="-"/>
    <n v="40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NE 1"/>
    <s v="LAKHIMPUR"/>
    <s v="NER153"/>
    <n v="1000000467"/>
    <s v="RAJKHOWA HARDWARE (NLP)"/>
    <d v="2018-09-17T00:00:00"/>
    <s v="Targeted Dealer"/>
    <m/>
    <n v="50"/>
    <m/>
    <n v="0"/>
    <n v="50"/>
    <s v="-"/>
    <n v="20"/>
    <s v="July"/>
    <n v="50"/>
    <n v="-50"/>
    <n v="-1"/>
    <s v="DEGROWTH"/>
    <n v="0"/>
    <s v="Aug"/>
    <n v="0"/>
    <n v="0"/>
    <b v="0"/>
    <b v="0"/>
    <n v="0"/>
    <m/>
    <s v="NE 1"/>
    <s v="NE 1"/>
    <m/>
    <x v="0"/>
  </r>
  <r>
    <s v="NE 1"/>
    <s v="DHEMAJI"/>
    <s v="NES357"/>
    <n v="1000000472"/>
    <s v="SHIKHA HARDWARE"/>
    <d v="2019-02-18T00:00:00"/>
    <s v="Targeted Dealer"/>
    <m/>
    <n v="85"/>
    <m/>
    <n v="99.899999999999991"/>
    <n v="-14.899999999999991"/>
    <s v="-"/>
    <n v="136.55000000000001"/>
    <s v="July"/>
    <n v="0"/>
    <n v="99.899999999999991"/>
    <s v=" "/>
    <s v="GROWTH"/>
    <n v="99.899999999999991"/>
    <s v="Aug"/>
    <n v="99.899999999999991"/>
    <n v="0"/>
    <b v="0"/>
    <s v="GROWTH"/>
    <n v="0"/>
    <m/>
    <s v="NE 1"/>
    <s v="NE 1"/>
    <m/>
    <x v="0"/>
  </r>
  <r>
    <s v="NE 1"/>
    <s v="DHEMAJI"/>
    <s v="NEB192"/>
    <n v="1000000915"/>
    <s v="BALAJI ENTERPRISE (NLP)"/>
    <d v="2019-04-06T00:00:00"/>
    <s v="Targeted Dealer"/>
    <m/>
    <n v="80"/>
    <m/>
    <n v="50"/>
    <n v="30"/>
    <s v="-"/>
    <n v="60"/>
    <s v="July"/>
    <n v="80"/>
    <n v="-30"/>
    <n v="-0.375"/>
    <s v="DEGROWTH"/>
    <n v="50"/>
    <s v="Aug"/>
    <n v="50"/>
    <n v="0"/>
    <b v="0"/>
    <s v="GROWTH"/>
    <n v="0"/>
    <m/>
    <s v="NE 1"/>
    <s v="NE 1"/>
    <m/>
    <x v="0"/>
  </r>
  <r>
    <s v="NE 1"/>
    <s v="LAKHIMPUR"/>
    <s v="NES373"/>
    <n v="1000000931"/>
    <s v="SAURABH HARDWARE"/>
    <d v="2019-05-27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  <x v="0"/>
  </r>
  <r>
    <s v="NE 1"/>
    <s v="LAKHIMPUR"/>
    <s v="NEU030"/>
    <n v="1000000934"/>
    <s v="USMAN HARDWARE &amp; ELECTRICAL"/>
    <d v="2019-06-22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LAKHIMPUR"/>
    <s v="NEA282"/>
    <n v="1000000914"/>
    <s v="A.B. ENTERPRISE (NLP)"/>
    <d v="2020-08-17T00:00:00"/>
    <s v="Targeted Dealer"/>
    <m/>
    <n v="200"/>
    <m/>
    <n v="300"/>
    <n v="-100"/>
    <s v="-"/>
    <n v="190"/>
    <s v="July"/>
    <n v="200"/>
    <n v="100"/>
    <n v="0.5"/>
    <s v="GROWTH"/>
    <n v="300"/>
    <s v="Aug"/>
    <n v="300"/>
    <n v="0"/>
    <b v="0"/>
    <s v="GROWTH"/>
    <n v="0"/>
    <m/>
    <s v="NE 1"/>
    <s v="NE 1"/>
    <m/>
    <x v="0"/>
  </r>
  <r>
    <s v="NE 1"/>
    <s v="LAKHIMPUR"/>
    <s v="NES457"/>
    <n v="1000000930"/>
    <s v="SAIKIA HARDWARE (NLP)"/>
    <d v="2020-08-24T00:00:00"/>
    <s v="Targeted Dealer"/>
    <m/>
    <n v="80"/>
    <m/>
    <n v="0"/>
    <n v="80"/>
    <s v="-"/>
    <n v="8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LAKHIMPUR"/>
    <s v="NEK149"/>
    <n v="1000000922"/>
    <s v="K K TRADERS - NLP"/>
    <d v="2020-10-03T00:00:00"/>
    <s v="Targeted Dealer"/>
    <m/>
    <n v="80"/>
    <m/>
    <n v="50"/>
    <n v="30"/>
    <s v="-"/>
    <n v="20"/>
    <s v="July"/>
    <n v="50"/>
    <n v="0"/>
    <n v="0"/>
    <s v="GROWTH"/>
    <n v="50"/>
    <s v="Aug"/>
    <n v="50"/>
    <n v="0"/>
    <b v="0"/>
    <s v="GROWTH"/>
    <n v="0"/>
    <m/>
    <s v="NE 1"/>
    <s v="NE 1"/>
    <m/>
    <x v="0"/>
  </r>
  <r>
    <s v="NE 1"/>
    <s v="DHEMAJI"/>
    <s v="NEC099"/>
    <n v="1000000918"/>
    <s v="CHUTIA HARDWARE STORE"/>
    <d v="2020-11-09T00:00:00"/>
    <s v="Targeted Dealer"/>
    <m/>
    <n v="250"/>
    <m/>
    <n v="281.3"/>
    <n v="-31.300000000000011"/>
    <s v="-"/>
    <n v="200"/>
    <s v="July"/>
    <n v="100"/>
    <n v="181.3"/>
    <n v="1.8130000000000002"/>
    <s v="GROWTH"/>
    <n v="281.3"/>
    <s v="Aug"/>
    <n v="281.3"/>
    <n v="0"/>
    <b v="0"/>
    <s v="GROWTH"/>
    <n v="0"/>
    <m/>
    <s v="NE 1"/>
    <s v="NE 1"/>
    <m/>
    <x v="0"/>
  </r>
  <r>
    <s v="NE 1"/>
    <s v="LAKHIMPUR"/>
    <s v="NEB256"/>
    <n v="1000000916"/>
    <s v="BHATTA HARDWARE - NLP"/>
    <d v="2021-03-15T00:00:00"/>
    <s v="Targeted Dealer"/>
    <m/>
    <n v="120"/>
    <m/>
    <n v="115"/>
    <n v="5"/>
    <s v="-"/>
    <n v="80"/>
    <s v="July"/>
    <n v="50"/>
    <n v="65"/>
    <n v="1.2999999999999998"/>
    <s v="GROWTH"/>
    <n v="115"/>
    <s v="Aug"/>
    <n v="115"/>
    <n v="0"/>
    <b v="0"/>
    <s v="GROWTH"/>
    <n v="0"/>
    <m/>
    <s v="NE 1"/>
    <s v="NE 1"/>
    <m/>
    <x v="0"/>
  </r>
  <r>
    <s v="NE 1"/>
    <s v="DHEMAJI"/>
    <s v="NER226"/>
    <n v="1000000929"/>
    <s v="R.K.HARDWARE STORE - NLP"/>
    <d v="2021-07-10T00:00:00"/>
    <s v="Targeted Dealer"/>
    <m/>
    <n v="150"/>
    <m/>
    <n v="248.55"/>
    <n v="-98.550000000000011"/>
    <s v="-"/>
    <n v="115"/>
    <s v="July"/>
    <n v="200"/>
    <n v="48.550000000000011"/>
    <n v="0.24275000000000002"/>
    <s v="GROWTH"/>
    <n v="248.55"/>
    <s v="Aug"/>
    <n v="248.55"/>
    <n v="0"/>
    <b v="0"/>
    <s v="GROWTH"/>
    <n v="0"/>
    <m/>
    <s v="NE 1"/>
    <s v="NE 1"/>
    <m/>
    <x v="0"/>
  </r>
  <r>
    <s v="NE 1"/>
    <s v="LAKHIMPUR"/>
    <s v="NEI034"/>
    <n v="1000000919"/>
    <s v="ISLAM HARDWARE STORE - NLP"/>
    <d v="2021-09-20T00:00:00"/>
    <s v="Targeted Dealer"/>
    <m/>
    <n v="50"/>
    <m/>
    <n v="25"/>
    <n v="25"/>
    <s v="-"/>
    <n v="40"/>
    <s v="July"/>
    <n v="0"/>
    <n v="25"/>
    <s v=" "/>
    <s v="GROWTH"/>
    <n v="25"/>
    <s v="Aug"/>
    <n v="25"/>
    <n v="0"/>
    <b v="0"/>
    <s v="GROWTH"/>
    <n v="0"/>
    <m/>
    <s v="NE 1"/>
    <s v="NE 1"/>
    <m/>
    <x v="0"/>
  </r>
  <r>
    <s v="NE 1"/>
    <s v="DHEMAJI"/>
    <s v="NEN180"/>
    <n v="1000000925"/>
    <s v="NEW BHAWANI HARDWARE - NLP"/>
    <d v="2021-12-03T00:00:00"/>
    <s v="Targeted Dealer"/>
    <m/>
    <n v="80"/>
    <m/>
    <n v="140"/>
    <n v="-60"/>
    <s v="-"/>
    <n v="150"/>
    <s v="July"/>
    <n v="0"/>
    <n v="140"/>
    <s v=" "/>
    <s v="GROWTH"/>
    <n v="140"/>
    <s v="Aug"/>
    <n v="140"/>
    <n v="0"/>
    <b v="0"/>
    <s v="GROWTH"/>
    <n v="0"/>
    <m/>
    <s v="NE 1"/>
    <s v="NE 1"/>
    <m/>
    <x v="0"/>
  </r>
  <r>
    <s v="NE 1"/>
    <s v="DHEMAJI"/>
    <s v="NEP218"/>
    <n v="1000000927"/>
    <s v="P.D. ENTERPRISE - NLP"/>
    <d v="2021-12-07T00:00:00"/>
    <s v="Targeted Dealer"/>
    <m/>
    <n v="40"/>
    <m/>
    <n v="40"/>
    <n v="0"/>
    <s v="-"/>
    <n v="20"/>
    <s v="July"/>
    <n v="0"/>
    <n v="40"/>
    <s v=" "/>
    <s v="GROWTH"/>
    <n v="40"/>
    <s v="Aug"/>
    <n v="40"/>
    <n v="0"/>
    <b v="0"/>
    <s v="GROWTH"/>
    <n v="0"/>
    <m/>
    <s v="NE 1"/>
    <s v="NE 1"/>
    <m/>
    <x v="0"/>
  </r>
  <r>
    <s v="NE 1"/>
    <s v="LAKHIMPUR"/>
    <s v="NET164"/>
    <n v="1000002404"/>
    <s v="TIRUPATI ENTERPRISE - NLP"/>
    <d v="2022-01-04T00:00:00"/>
    <s v="Targeted Dealer"/>
    <m/>
    <n v="10"/>
    <m/>
    <n v="0"/>
    <n v="1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LAKHIMPUR"/>
    <s v="NEH112"/>
    <n v="1000002409"/>
    <s v="HAZARIKA HARDWARE"/>
    <d v="2022-01-18T00:00:00"/>
    <s v="Targeted Dealer"/>
    <m/>
    <n v="80"/>
    <m/>
    <n v="100"/>
    <n v="-20"/>
    <s v="-"/>
    <n v="40"/>
    <s v="July"/>
    <n v="80"/>
    <n v="20"/>
    <n v="0.25"/>
    <s v="GROWTH"/>
    <n v="100"/>
    <s v="Aug"/>
    <n v="100"/>
    <n v="0"/>
    <b v="0"/>
    <s v="GROWTH"/>
    <n v="0"/>
    <m/>
    <s v="NE 1"/>
    <s v="NE 1"/>
    <m/>
    <x v="0"/>
  </r>
  <r>
    <s v="NE 1"/>
    <s v="DHEMAJI"/>
    <s v="NEB280"/>
    <n v="1000002727"/>
    <s v="BAJRANG HARDWARE STORE-NLP"/>
    <d v="2022-04-20T00:00:00"/>
    <s v="Targeted Dealer"/>
    <m/>
    <n v="100"/>
    <m/>
    <n v="40"/>
    <n v="60"/>
    <s v="-"/>
    <n v="20"/>
    <s v="July"/>
    <n v="120"/>
    <n v="-80"/>
    <n v="-0.66666666666666674"/>
    <s v="DEGROWTH"/>
    <n v="40"/>
    <s v="Aug"/>
    <n v="40"/>
    <n v="0"/>
    <b v="0"/>
    <s v="GROWTH"/>
    <n v="0"/>
    <m/>
    <s v="NE 1"/>
    <s v="NE 1"/>
    <m/>
    <x v="0"/>
  </r>
  <r>
    <s v="NE 1"/>
    <s v="DHEMAJI"/>
    <s v="NED214"/>
    <n v="1000003010"/>
    <s v="DHRITI ENTERPRISE"/>
    <d v="2022-09-30T00:00:00"/>
    <s v="Targeted Dealer"/>
    <m/>
    <n v="600"/>
    <m/>
    <n v="691.44999999999993"/>
    <n v="-91.449999999999932"/>
    <s v="-"/>
    <n v="597"/>
    <s v="July"/>
    <n v="280"/>
    <n v="411.44999999999993"/>
    <n v="1.4694642857142854"/>
    <s v="GROWTH"/>
    <n v="691.44999999999993"/>
    <s v="Aug"/>
    <n v="691.44999999999993"/>
    <n v="0"/>
    <b v="0"/>
    <s v="GROWTH"/>
    <n v="0"/>
    <m/>
    <s v="NE 1"/>
    <s v="NE 1"/>
    <m/>
    <x v="0"/>
  </r>
  <r>
    <s v="NE 1"/>
    <s v="LAKHIMPUR"/>
    <s v="NEC115"/>
    <n v="1000003122"/>
    <s v="CHANGMAI HARDWARE"/>
    <d v="2022-12-08T00:00:00"/>
    <s v="Targeted Dealer"/>
    <m/>
    <n v="500"/>
    <m/>
    <n v="515.5"/>
    <n v="-15.5"/>
    <s v="-"/>
    <n v="510"/>
    <s v="July"/>
    <n v="500"/>
    <n v="15.5"/>
    <n v="3.0999999999999917E-2"/>
    <s v="GROWTH"/>
    <n v="515.5"/>
    <s v="Aug"/>
    <n v="515.5"/>
    <n v="0"/>
    <b v="0"/>
    <s v="GROWTH"/>
    <n v="0"/>
    <m/>
    <s v="NE 1"/>
    <s v="NE 1"/>
    <m/>
    <x v="0"/>
  </r>
  <r>
    <s v="NE 1"/>
    <s v="LAKHIMPUR"/>
    <s v="NEA379"/>
    <n v="1000003332"/>
    <s v="AYUSH TILES &amp; BATHWARE"/>
    <d v="2023-02-04T00:00:00"/>
    <s v="Targeted Dealer"/>
    <m/>
    <n v="160"/>
    <m/>
    <n v="127.75"/>
    <n v="32.25"/>
    <s v="-"/>
    <n v="120"/>
    <s v="July"/>
    <n v="80"/>
    <n v="47.75"/>
    <n v="0.59687500000000004"/>
    <s v="GROWTH"/>
    <n v="127.75"/>
    <s v="Aug"/>
    <n v="127.75"/>
    <n v="0"/>
    <b v="0"/>
    <s v="GROWTH"/>
    <n v="0"/>
    <m/>
    <s v="NE 1"/>
    <s v="NE 1"/>
    <m/>
    <x v="0"/>
  </r>
  <r>
    <s v="NE 1"/>
    <s v="LAKHIMPUR"/>
    <s v="NEN214"/>
    <n v="1000003479"/>
    <s v="NIKU HARDWARE"/>
    <d v="2023-04-2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LAKHIMPUR"/>
    <s v="NEB330"/>
    <n v="1000003553"/>
    <s v="BORAH HARDWARE"/>
    <d v="2023-05-26T00:00:00"/>
    <s v="Targeted Dealer"/>
    <m/>
    <n v="120"/>
    <m/>
    <n v="150"/>
    <n v="-30"/>
    <s v="-"/>
    <n v="120"/>
    <s v="July"/>
    <n v="50"/>
    <n v="100"/>
    <n v="2"/>
    <s v="GROWTH"/>
    <n v="150"/>
    <s v="Aug"/>
    <n v="150"/>
    <n v="0"/>
    <b v="0"/>
    <s v="GROWTH"/>
    <n v="0"/>
    <m/>
    <s v="NE 1"/>
    <s v="NE 1"/>
    <m/>
    <x v="0"/>
  </r>
  <r>
    <s v="NE 1"/>
    <s v="DHEMAJI"/>
    <s v="NER293"/>
    <n v="1000003763"/>
    <s v="RAVI STORE"/>
    <d v="2023-11-22T00:00:00"/>
    <s v="Targeted Dealer"/>
    <m/>
    <n v="80"/>
    <m/>
    <n v="110"/>
    <n v="-30"/>
    <s v="-"/>
    <n v="120"/>
    <s v="July"/>
    <n v="80"/>
    <n v="30"/>
    <n v="0.375"/>
    <s v="GROWTH"/>
    <n v="110"/>
    <s v="Aug"/>
    <n v="110"/>
    <n v="0"/>
    <b v="0"/>
    <s v="GROWTH"/>
    <n v="0"/>
    <m/>
    <s v="NE 1"/>
    <s v="NE 1"/>
    <m/>
    <x v="0"/>
  </r>
  <r>
    <s v="NE 1"/>
    <s v="DHEMAJI"/>
    <s v="NER301"/>
    <n v="1000003844"/>
    <s v="R.N. ENTERPRISE"/>
    <d v="2024-01-31T00:00:00"/>
    <s v="Targeted Dealer"/>
    <m/>
    <n v="485"/>
    <m/>
    <n v="513.54999999999995"/>
    <n v="-28.549999999999955"/>
    <s v="-"/>
    <n v="471.05"/>
    <s v="July"/>
    <n v="0"/>
    <n v="513.54999999999995"/>
    <s v=" "/>
    <s v="GROWTH"/>
    <n v="513.54999999999995"/>
    <s v="Aug"/>
    <n v="513.54999999999995"/>
    <n v="0"/>
    <b v="0"/>
    <s v="GROWTH"/>
    <n v="0"/>
    <m/>
    <s v="NE 1"/>
    <s v="NE 1"/>
    <m/>
    <x v="0"/>
  </r>
  <r>
    <s v="NE 1"/>
    <s v="DHEMAJI"/>
    <s v="NES732"/>
    <n v="1000004014"/>
    <s v="SHIVAA ENTERPRISES"/>
    <d v="2024-06-2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DHEMAJI"/>
    <s v="NEB373"/>
    <n v="1000004083"/>
    <s v="BHARAT ENTERPRISE"/>
    <d v="2024-08-12T00:00:00"/>
    <s v="Targeted Dealer"/>
    <m/>
    <n v="120"/>
    <m/>
    <n v="145"/>
    <n v="-25"/>
    <s v="-"/>
    <n v="132.69999999999999"/>
    <s v="July"/>
    <n v="180"/>
    <n v="-35"/>
    <n v="-0.19444444444444442"/>
    <s v="DEGROWTH"/>
    <n v="145"/>
    <s v="Aug"/>
    <n v="145"/>
    <n v="0"/>
    <b v="0"/>
    <s v="GROWTH"/>
    <n v="0"/>
    <m/>
    <s v="NE 1"/>
    <s v="NE 1"/>
    <m/>
    <x v="0"/>
  </r>
  <r>
    <s v="NE 1"/>
    <s v="AP- Banderdewa"/>
    <s v="NET043"/>
    <n v="1000000086"/>
    <s v="TADO ENTERPRISE (AP NORTH)"/>
    <d v="2016-03-02T00:00:00"/>
    <s v="Targeted Dealer"/>
    <m/>
    <n v="60"/>
    <m/>
    <n v="20"/>
    <n v="40"/>
    <s v="-"/>
    <n v="50"/>
    <s v="July"/>
    <n v="33"/>
    <n v="-13"/>
    <n v="-0.39393939393939392"/>
    <s v="DEGROWTH"/>
    <n v="20"/>
    <s v="Aug"/>
    <n v="20"/>
    <n v="0"/>
    <b v="0"/>
    <s v="GROWTH"/>
    <n v="0"/>
    <m/>
    <s v="NE 1"/>
    <s v="NE 1"/>
    <m/>
    <x v="0"/>
  </r>
  <r>
    <s v="NE 1"/>
    <s v="AP- Banderdewa"/>
    <s v="NEA098"/>
    <n v="1000000067"/>
    <s v="AMAR TRADING CO. (NIRJULI)"/>
    <d v="2017-01-04T00:00:00"/>
    <s v="Targeted Dealer"/>
    <m/>
    <n v="200"/>
    <m/>
    <n v="40"/>
    <n v="160"/>
    <s v="-"/>
    <n v="150"/>
    <s v="July"/>
    <n v="129"/>
    <n v="-89"/>
    <n v="-0.68992248062015504"/>
    <s v="DEGROWTH"/>
    <n v="40"/>
    <s v="Aug"/>
    <n v="40"/>
    <n v="0"/>
    <b v="0"/>
    <s v="GROWTH"/>
    <n v="0"/>
    <m/>
    <s v="NE 1"/>
    <s v="NE 1"/>
    <m/>
    <x v="0"/>
  </r>
  <r>
    <s v="NE 1"/>
    <s v="AP- Banderdewa"/>
    <s v="NEK133"/>
    <n v="1000000070"/>
    <s v="KIPA STEEL"/>
    <d v="2019-08-26T00:00:00"/>
    <s v="Targeted Dealer"/>
    <m/>
    <n v="120"/>
    <m/>
    <n v="69.5"/>
    <n v="50.5"/>
    <s v="-"/>
    <n v="175"/>
    <s v="July"/>
    <n v="40"/>
    <n v="29.5"/>
    <n v="0.73750000000000004"/>
    <s v="GROWTH"/>
    <n v="69.5"/>
    <s v="Aug"/>
    <n v="69.5"/>
    <n v="0"/>
    <b v="0"/>
    <s v="GROWTH"/>
    <n v="0"/>
    <m/>
    <s v="NE 1"/>
    <s v="NE 1"/>
    <m/>
    <x v="0"/>
  </r>
  <r>
    <s v="NE 1"/>
    <s v="AP- Banderdewa"/>
    <s v="NET144"/>
    <n v="1000000087"/>
    <s v="TANA ENTERPRISES"/>
    <d v="2020-05-09T00:00:00"/>
    <s v="Targeted Dealer"/>
    <m/>
    <n v="140"/>
    <m/>
    <n v="131.65"/>
    <n v="8.3499999999999943"/>
    <s v="-"/>
    <n v="172"/>
    <s v="July"/>
    <n v="40"/>
    <n v="91.65"/>
    <n v="2.2912500000000002"/>
    <s v="GROWTH"/>
    <n v="131.65"/>
    <s v="Aug"/>
    <n v="131.65"/>
    <n v="0"/>
    <b v="0"/>
    <s v="GROWTH"/>
    <n v="0"/>
    <m/>
    <s v="NE 1"/>
    <s v="NE 1"/>
    <m/>
    <x v="0"/>
  </r>
  <r>
    <s v="NE 1"/>
    <s v="AP- Banderdewa"/>
    <s v="NEO026"/>
    <n v="1000000076"/>
    <s v="ONN AGENCY"/>
    <d v="2021-04-22T00:00:00"/>
    <s v="Targeted Dealer"/>
    <m/>
    <n v="80"/>
    <m/>
    <n v="120"/>
    <n v="-40"/>
    <s v="-"/>
    <n v="80"/>
    <s v="July"/>
    <n v="40"/>
    <n v="80"/>
    <n v="2"/>
    <s v="GROWTH"/>
    <n v="120"/>
    <s v="Aug"/>
    <n v="120"/>
    <n v="0"/>
    <b v="0"/>
    <s v="GROWTH"/>
    <n v="0"/>
    <m/>
    <s v="NE 1"/>
    <s v="NE 1"/>
    <m/>
    <x v="0"/>
  </r>
  <r>
    <s v="NE 1"/>
    <s v="AP- Banderdewa"/>
    <s v="NEO027"/>
    <n v="1000000075"/>
    <s v="OM ENTERPRISES - APN"/>
    <d v="2021-06-29T00:00:00"/>
    <s v="Targeted Dealer"/>
    <m/>
    <n v="200"/>
    <m/>
    <n v="207.75"/>
    <n v="-7.75"/>
    <s v="-"/>
    <n v="120"/>
    <s v="July"/>
    <n v="200"/>
    <n v="7.75"/>
    <n v="3.8750000000000062E-2"/>
    <s v="GROWTH"/>
    <n v="207.75"/>
    <s v="Aug"/>
    <n v="207.75"/>
    <n v="0"/>
    <b v="0"/>
    <s v="GROWTH"/>
    <n v="0"/>
    <m/>
    <s v="NE 1"/>
    <s v="NE 1"/>
    <m/>
    <x v="0"/>
  </r>
  <r>
    <s v="NE 1"/>
    <s v="AP- Banderdewa"/>
    <s v="NET156"/>
    <n v="1000000088"/>
    <s v="TARA MARBLES - APN"/>
    <d v="2021-09-13T00:00:00"/>
    <s v="Targeted Dealer"/>
    <m/>
    <n v="200"/>
    <m/>
    <n v="315"/>
    <n v="-115"/>
    <s v="-"/>
    <n v="240"/>
    <s v="July"/>
    <n v="160"/>
    <n v="155"/>
    <n v="0.96875"/>
    <s v="GROWTH"/>
    <n v="315"/>
    <s v="Aug"/>
    <n v="315"/>
    <n v="0"/>
    <b v="0"/>
    <s v="GROWTH"/>
    <n v="0"/>
    <m/>
    <s v="NE 1"/>
    <s v="NE 1"/>
    <m/>
    <x v="0"/>
  </r>
  <r>
    <s v="NE 1"/>
    <s v="AP- Banderdewa"/>
    <s v="NEG140"/>
    <n v="1000002392"/>
    <s v="GANGLE DALE ENTERPRISE"/>
    <d v="2021-12-09T00:00:00"/>
    <s v="Targeted Dealer"/>
    <m/>
    <n v="220"/>
    <m/>
    <n v="498.9"/>
    <n v="-278.89999999999998"/>
    <s v="-"/>
    <n v="80"/>
    <s v="July"/>
    <n v="220"/>
    <n v="278.89999999999998"/>
    <n v="1.2677272727272726"/>
    <s v="GROWTH"/>
    <n v="498.9"/>
    <s v="Aug"/>
    <n v="498.9"/>
    <n v="0"/>
    <b v="0"/>
    <s v="GROWTH"/>
    <n v="0"/>
    <m/>
    <s v="NE 1"/>
    <s v="NE 1"/>
    <m/>
    <x v="0"/>
  </r>
  <r>
    <s v="NE 1"/>
    <s v="AP- Banderdewa"/>
    <s v="NEA367"/>
    <n v="1000003166"/>
    <s v="ANIA ENTERPRISES"/>
    <d v="2022-12-21T00:00:00"/>
    <s v="Targeted Dealer"/>
    <m/>
    <n v="120"/>
    <m/>
    <n v="80"/>
    <n v="40"/>
    <s v="-"/>
    <n v="120"/>
    <s v="July"/>
    <n v="80"/>
    <n v="0"/>
    <n v="0"/>
    <s v="GROWTH"/>
    <n v="80"/>
    <s v="Aug"/>
    <n v="80"/>
    <n v="0"/>
    <b v="0"/>
    <s v="GROWTH"/>
    <n v="0"/>
    <m/>
    <s v="NE 1"/>
    <s v="NE 1"/>
    <m/>
    <x v="0"/>
  </r>
  <r>
    <s v="NE 1"/>
    <s v="AP- Banderdewa"/>
    <s v="NET175"/>
    <n v="1000003273"/>
    <s v="TANYA HARDWARE"/>
    <d v="2023-01-23T00:00:00"/>
    <s v="Targeted Dealer"/>
    <m/>
    <n v="120"/>
    <m/>
    <n v="130"/>
    <n v="-10"/>
    <s v="-"/>
    <n v="120"/>
    <s v="July"/>
    <n v="135"/>
    <n v="-5"/>
    <n v="-3.703703703703709E-2"/>
    <s v="DEGROWTH"/>
    <n v="130"/>
    <s v="Aug"/>
    <n v="130"/>
    <n v="0"/>
    <b v="0"/>
    <s v="GROWTH"/>
    <n v="0"/>
    <m/>
    <s v="NE 1"/>
    <s v="NE 1"/>
    <m/>
    <x v="0"/>
  </r>
  <r>
    <s v="NE 1"/>
    <s v="AP- Banderdewa"/>
    <s v="NEU046"/>
    <n v="1000003424"/>
    <s v="U A TRADERS"/>
    <d v="2023-03-14T00:00:00"/>
    <s v="Targeted Dealer"/>
    <m/>
    <n v="300"/>
    <m/>
    <n v="391.15"/>
    <n v="-91.149999999999977"/>
    <s v="-"/>
    <n v="160"/>
    <s v="July"/>
    <n v="320"/>
    <n v="71.149999999999977"/>
    <n v="0.22234374999999984"/>
    <s v="GROWTH"/>
    <n v="391.15"/>
    <s v="Aug"/>
    <n v="391.15"/>
    <n v="0"/>
    <b v="0"/>
    <s v="GROWTH"/>
    <n v="0"/>
    <m/>
    <s v="NE 1"/>
    <s v="NE 1"/>
    <m/>
    <x v="0"/>
  </r>
  <r>
    <s v="NE 1"/>
    <s v="AP- Banderdewa"/>
    <s v="NEJ163"/>
    <n v="1000003452"/>
    <s v="JADE MARKETING"/>
    <d v="2023-03-27T00:00:00"/>
    <s v="Targeted Dealer"/>
    <m/>
    <n v="400"/>
    <m/>
    <n v="324"/>
    <n v="76"/>
    <s v="-"/>
    <n v="505"/>
    <s v="July"/>
    <n v="320"/>
    <n v="4"/>
    <n v="1.2499999999999956E-2"/>
    <s v="GROWTH"/>
    <n v="324"/>
    <s v="Aug"/>
    <n v="324"/>
    <n v="0"/>
    <b v="0"/>
    <s v="GROWTH"/>
    <n v="0"/>
    <m/>
    <s v="NE 1"/>
    <s v="NE 1"/>
    <m/>
    <x v="0"/>
  </r>
  <r>
    <s v="NE 1"/>
    <s v="AP- Banderdewa"/>
    <s v="NER285"/>
    <n v="1000003533"/>
    <s v="R K ENTERPRISES"/>
    <d v="2023-05-18T00:00:00"/>
    <s v="Targeted Dealer"/>
    <m/>
    <n v="40"/>
    <m/>
    <n v="0"/>
    <n v="40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Banderdewa"/>
    <s v="NEA409"/>
    <n v="1000003653"/>
    <s v="ARUNACHAL TRADERS"/>
    <d v="2023-07-27T00:00:00"/>
    <s v="Targeted Dealer"/>
    <m/>
    <n v="45"/>
    <m/>
    <n v="26"/>
    <n v="19"/>
    <s v="-"/>
    <n v="45"/>
    <s v="July"/>
    <n v="39"/>
    <n v="-13"/>
    <n v="-0.33333333333333337"/>
    <s v="DEGROWTH"/>
    <n v="26"/>
    <s v="Aug"/>
    <n v="26"/>
    <n v="0"/>
    <b v="0"/>
    <s v="GROWTH"/>
    <n v="0"/>
    <m/>
    <s v="NE 1"/>
    <s v="NE 1"/>
    <m/>
    <x v="0"/>
  </r>
  <r>
    <s v="NE 1"/>
    <s v="AP- Banderdewa"/>
    <s v="NEA415"/>
    <n v="1000003727"/>
    <s v="A.J. ENTERPRISES"/>
    <d v="2023-10-16T00:00:00"/>
    <s v="Targeted Dealer"/>
    <m/>
    <n v="120"/>
    <m/>
    <n v="120"/>
    <n v="0"/>
    <s v="-"/>
    <n v="120"/>
    <s v="July"/>
    <n v="80"/>
    <n v="40"/>
    <n v="0.5"/>
    <s v="GROWTH"/>
    <n v="120"/>
    <s v="Aug"/>
    <n v="120"/>
    <n v="0"/>
    <b v="0"/>
    <s v="GROWTH"/>
    <n v="0"/>
    <m/>
    <s v="NE 1"/>
    <s v="NE 1"/>
    <m/>
    <x v="0"/>
  </r>
  <r>
    <s v="NE 1"/>
    <s v="AP- Banderdewa"/>
    <s v="NEN226"/>
    <n v="1000003782"/>
    <s v="N.A. ENTERPRISE"/>
    <d v="2023-12-11T00:00:00"/>
    <s v="Targeted Dealer"/>
    <m/>
    <n v="45"/>
    <m/>
    <n v="13"/>
    <n v="32"/>
    <s v="-"/>
    <n v="51"/>
    <s v="July"/>
    <n v="13.5"/>
    <n v="-0.5"/>
    <n v="-3.703703703703709E-2"/>
    <s v="DEGROWTH"/>
    <n v="13"/>
    <s v="Aug"/>
    <n v="13"/>
    <n v="0"/>
    <b v="0"/>
    <s v="GROWTH"/>
    <n v="0"/>
    <m/>
    <s v="NE 1"/>
    <s v="NE 1"/>
    <m/>
    <x v="0"/>
  </r>
  <r>
    <s v="NE 1"/>
    <s v="AP- Banderdewa"/>
    <s v="NEI047"/>
    <n v="1000003816"/>
    <s v="ICICLE ENTERPRISES"/>
    <d v="2024-01-10T00:00:00"/>
    <s v="Targeted Dealer"/>
    <m/>
    <n v="20"/>
    <m/>
    <n v="0"/>
    <n v="20"/>
    <s v="-"/>
    <n v="20"/>
    <s v="July"/>
    <n v="10"/>
    <n v="-10"/>
    <n v="-1"/>
    <s v="DEGROWTH"/>
    <n v="0"/>
    <s v="Aug"/>
    <n v="0"/>
    <n v="0"/>
    <b v="0"/>
    <b v="0"/>
    <n v="0"/>
    <m/>
    <s v="NE 1"/>
    <s v="NE 1"/>
    <m/>
    <x v="0"/>
  </r>
  <r>
    <s v="NE 1"/>
    <s v="AP- Banderdewa"/>
    <s v="NEL131"/>
    <n v="1000004010"/>
    <s v="L.R.R ENTERPRISE"/>
    <d v="2024-06-15T00:00:00"/>
    <s v="Targeted Dealer"/>
    <m/>
    <n v="200"/>
    <m/>
    <n v="0"/>
    <n v="200"/>
    <s v="-"/>
    <n v="16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Banderdewa"/>
    <s v="NES742"/>
    <n v="1000004084"/>
    <s v="SANGO ENTERPIRSES"/>
    <d v="2024-08-14T00:00:00"/>
    <s v="Targeted Dealer"/>
    <m/>
    <n v="300"/>
    <m/>
    <n v="300"/>
    <n v="0"/>
    <s v="-"/>
    <n v="400"/>
    <s v="July"/>
    <n v="320"/>
    <n v="-20"/>
    <n v="-6.25E-2"/>
    <s v="DEGROWTH"/>
    <n v="300"/>
    <s v="Aug"/>
    <n v="300"/>
    <n v="0"/>
    <b v="0"/>
    <s v="GROWTH"/>
    <n v="0"/>
    <m/>
    <s v="NE 1"/>
    <s v="NE 1"/>
    <m/>
    <x v="0"/>
  </r>
  <r>
    <s v="NE 1"/>
    <s v="AP- Lekhabali"/>
    <s v="NEM017"/>
    <n v="1000000103"/>
    <s v="MARPI WIRE PRODUCT"/>
    <d v="2014-08-19T00:00:00"/>
    <s v="Targeted Dealer"/>
    <m/>
    <n v="250"/>
    <m/>
    <n v="206"/>
    <n v="44"/>
    <s v="-"/>
    <n v="255.75"/>
    <s v="July"/>
    <n v="238"/>
    <n v="-32"/>
    <n v="-0.13445378151260501"/>
    <s v="DEGROWTH"/>
    <n v="206"/>
    <s v="Aug"/>
    <n v="206"/>
    <n v="0"/>
    <b v="0"/>
    <s v="GROWTH"/>
    <n v="0"/>
    <m/>
    <s v="NE 1"/>
    <s v="NE 1"/>
    <m/>
    <x v="0"/>
  </r>
  <r>
    <s v="NE 1"/>
    <s v="AP- Lekhabali"/>
    <s v="NEA011"/>
    <n v="1000000094"/>
    <s v="ARUNACHAL TRADERS"/>
    <d v="2014-08-29T00:00:00"/>
    <s v="Targeted Dealer"/>
    <m/>
    <n v="70"/>
    <m/>
    <n v="54.5"/>
    <n v="15.5"/>
    <s v="-"/>
    <n v="72"/>
    <s v="July"/>
    <n v="32"/>
    <n v="22.5"/>
    <n v="0.703125"/>
    <s v="GROWTH"/>
    <n v="54.5"/>
    <s v="Aug"/>
    <n v="54.5"/>
    <n v="0"/>
    <b v="0"/>
    <s v="GROWTH"/>
    <n v="0"/>
    <m/>
    <s v="NE 1"/>
    <s v="NE 1"/>
    <m/>
    <x v="0"/>
  </r>
  <r>
    <s v="NE 1"/>
    <s v="AP- Lekhabali"/>
    <s v="NED092"/>
    <n v="1000000096"/>
    <s v="D.L. BROS ENTERPRISES (AP)"/>
    <d v="2017-11-13T00:00:00"/>
    <s v="Targeted Dealer"/>
    <m/>
    <n v="100"/>
    <m/>
    <n v="50"/>
    <n v="50"/>
    <s v="-"/>
    <n v="72"/>
    <s v="July"/>
    <n v="39"/>
    <n v="11"/>
    <n v="0.28205128205128216"/>
    <s v="GROWTH"/>
    <n v="50"/>
    <s v="Aug"/>
    <n v="50"/>
    <n v="0"/>
    <b v="0"/>
    <s v="GROWTH"/>
    <n v="0"/>
    <m/>
    <s v="NE 1"/>
    <s v="NE 1"/>
    <m/>
    <x v="0"/>
  </r>
  <r>
    <s v="NE 1"/>
    <s v="AP- Lekhabali"/>
    <s v="NET088"/>
    <n v="1000000110"/>
    <s v="TAGA ENTERPRISES"/>
    <d v="2017-11-29T00:00:00"/>
    <s v="Targeted Dealer"/>
    <m/>
    <n v="20"/>
    <m/>
    <n v="20"/>
    <n v="0"/>
    <s v="-"/>
    <n v="60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NE 1"/>
    <s v="AP- Lekhabali"/>
    <s v="NEM187"/>
    <n v="1000000104"/>
    <s v="MEMO HARDWARE AGENCY"/>
    <d v="2018-05-15T00:00:00"/>
    <s v="Targeted Dealer"/>
    <m/>
    <n v="20"/>
    <m/>
    <n v="0"/>
    <n v="20"/>
    <s v="-"/>
    <n v="14.5"/>
    <s v="July"/>
    <n v="41.5"/>
    <n v="-41.5"/>
    <n v="-1"/>
    <s v="DEGROWTH"/>
    <n v="0"/>
    <s v="Aug"/>
    <n v="0"/>
    <n v="0"/>
    <b v="0"/>
    <b v="0"/>
    <n v="0"/>
    <m/>
    <s v="NE 1"/>
    <s v="NE 1"/>
    <m/>
    <x v="0"/>
  </r>
  <r>
    <s v="NE 1"/>
    <s v="AP- Lekhabali"/>
    <s v="NEY008"/>
    <n v="1000000113"/>
    <s v="YAYING ENTERPRISES (AP)"/>
    <d v="2018-10-24T00:00:00"/>
    <s v="Targeted Dealer"/>
    <m/>
    <n v="140"/>
    <m/>
    <n v="79"/>
    <n v="61"/>
    <s v="-"/>
    <n v="128"/>
    <s v="July"/>
    <n v="107"/>
    <n v="-28"/>
    <n v="-0.26168224299065423"/>
    <s v="DEGROWTH"/>
    <n v="79"/>
    <s v="Aug"/>
    <n v="79"/>
    <n v="0"/>
    <b v="0"/>
    <s v="GROWTH"/>
    <n v="0"/>
    <m/>
    <s v="NE 1"/>
    <s v="NE 1"/>
    <m/>
    <x v="0"/>
  </r>
  <r>
    <s v="NE 1"/>
    <s v="AP- Lekhabali"/>
    <s v="NEM248"/>
    <n v="1000000834"/>
    <s v="MRT STORE"/>
    <d v="2019-08-10T00:00:00"/>
    <s v="Targeted Dealer"/>
    <m/>
    <n v="210"/>
    <m/>
    <n v="230.5"/>
    <n v="-20.5"/>
    <s v="-"/>
    <n v="258.5"/>
    <s v="July"/>
    <n v="158.30000000000001"/>
    <n v="72.199999999999989"/>
    <n v="0.45609602021478191"/>
    <s v="GROWTH"/>
    <n v="230.5"/>
    <s v="Aug"/>
    <n v="230.5"/>
    <n v="0"/>
    <b v="0"/>
    <s v="GROWTH"/>
    <n v="0"/>
    <m/>
    <s v="NE 1"/>
    <s v="NE 1"/>
    <m/>
    <x v="0"/>
  </r>
  <r>
    <s v="NE 1"/>
    <s v="AP- Lekhabali"/>
    <s v="NEK140"/>
    <n v="1000000100"/>
    <s v="KSP ENTERPRISES"/>
    <d v="2020-02-25T00:00:00"/>
    <s v="Targeted Dealer"/>
    <m/>
    <n v="80"/>
    <m/>
    <n v="41"/>
    <n v="39"/>
    <s v="-"/>
    <n v="75"/>
    <s v="July"/>
    <n v="30"/>
    <n v="11"/>
    <n v="0.3666666666666667"/>
    <s v="GROWTH"/>
    <n v="41"/>
    <s v="Aug"/>
    <n v="41"/>
    <n v="0"/>
    <b v="0"/>
    <s v="GROWTH"/>
    <n v="0"/>
    <m/>
    <s v="NE 1"/>
    <s v="NE 1"/>
    <m/>
    <x v="0"/>
  </r>
  <r>
    <s v="NE 1"/>
    <s v="AP- Lekhabali"/>
    <s v="NEC109"/>
    <n v="1000002610"/>
    <s v="COSMOS PHOENIX"/>
    <d v="2022-02-24T00:00:00"/>
    <s v="Targeted Dealer"/>
    <m/>
    <n v="20"/>
    <m/>
    <n v="12.5"/>
    <n v="7.5"/>
    <s v="-"/>
    <n v="12.5"/>
    <s v="July"/>
    <n v="12"/>
    <n v="0.5"/>
    <n v="4.1666666666666741E-2"/>
    <s v="GROWTH"/>
    <n v="12.5"/>
    <s v="Aug"/>
    <n v="12.5"/>
    <n v="0"/>
    <b v="0"/>
    <s v="GROWTH"/>
    <n v="0"/>
    <m/>
    <s v="NE 1"/>
    <s v="NE 1"/>
    <m/>
    <x v="0"/>
  </r>
  <r>
    <s v="NE 1"/>
    <s v="AP- Lekhabali"/>
    <s v="NEN190"/>
    <n v="1000002747"/>
    <s v="NUNG ENTERPRISE"/>
    <d v="2022-05-11T00:00:00"/>
    <s v="Targeted Dealer"/>
    <m/>
    <n v="60"/>
    <m/>
    <n v="26.3"/>
    <n v="33.700000000000003"/>
    <s v="-"/>
    <n v="60"/>
    <s v="July"/>
    <n v="40"/>
    <n v="-13.7"/>
    <n v="-0.34250000000000003"/>
    <s v="DEGROWTH"/>
    <n v="26.3"/>
    <s v="Aug"/>
    <n v="26.3"/>
    <n v="0"/>
    <b v="0"/>
    <s v="GROWTH"/>
    <n v="0"/>
    <m/>
    <s v="NE 1"/>
    <s v="NE 1"/>
    <m/>
    <x v="0"/>
  </r>
  <r>
    <s v="NE 1"/>
    <s v="AP- Lekhabali"/>
    <s v="NEU044"/>
    <n v="1000002757"/>
    <s v="U.K.H. ENTERPRISE"/>
    <d v="2022-05-23T00:00:00"/>
    <s v="Targeted Dealer"/>
    <m/>
    <n v="130"/>
    <m/>
    <n v="183"/>
    <n v="-53"/>
    <s v="-"/>
    <n v="60"/>
    <s v="July"/>
    <n v="45"/>
    <n v="138"/>
    <n v="3.0666666666666664"/>
    <s v="GROWTH"/>
    <n v="183"/>
    <s v="Aug"/>
    <n v="183"/>
    <n v="0"/>
    <b v="0"/>
    <s v="GROWTH"/>
    <n v="0"/>
    <m/>
    <s v="NE 1"/>
    <s v="NE 1"/>
    <m/>
    <x v="0"/>
  </r>
  <r>
    <s v="NE 1"/>
    <s v="AP- Lekhabali"/>
    <s v="NEM347"/>
    <n v="1000002835"/>
    <s v="M P ENTERPRISE"/>
    <d v="2022-07-16T00:00:00"/>
    <s v="Targeted Dealer"/>
    <m/>
    <n v="250"/>
    <m/>
    <n v="179.4"/>
    <n v="70.599999999999994"/>
    <s v="-"/>
    <n v="295.7"/>
    <s v="July"/>
    <n v="237.15"/>
    <n v="-57.75"/>
    <n v="-0.24351676154332702"/>
    <s v="DEGROWTH"/>
    <n v="179.4"/>
    <s v="Aug"/>
    <n v="179.4"/>
    <n v="0"/>
    <b v="0"/>
    <s v="GROWTH"/>
    <n v="0"/>
    <m/>
    <s v="NE 1"/>
    <s v="NE 1"/>
    <m/>
    <x v="0"/>
  </r>
  <r>
    <s v="NE 1"/>
    <s v="AP- Lekhabali"/>
    <s v="NEN205"/>
    <n v="1000003161"/>
    <s v="N.N.N ENTERPRISES"/>
    <d v="2022-12-20T00:00:00"/>
    <s v="Targeted Dealer"/>
    <m/>
    <n v="20"/>
    <m/>
    <n v="20"/>
    <n v="0"/>
    <s v="-"/>
    <n v="40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AP- Lekhabali"/>
    <s v="NEN216"/>
    <n v="1000003500"/>
    <s v="NAMAMI ENTERPRISES"/>
    <d v="2023-04-29T00:00:00"/>
    <s v="Targeted Dealer"/>
    <m/>
    <n v="20"/>
    <m/>
    <n v="0"/>
    <n v="20"/>
    <s v="-"/>
    <n v="19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Lekhabali"/>
    <s v="NEZ021"/>
    <n v="1000003513"/>
    <s v="ZIRDO ENTERPRISE"/>
    <d v="2023-05-08T00:00:00"/>
    <s v="Targeted Dealer"/>
    <m/>
    <n v="360"/>
    <m/>
    <n v="384.5"/>
    <n v="-24.5"/>
    <s v="-"/>
    <n v="502.65"/>
    <s v="July"/>
    <n v="333.2"/>
    <n v="51.300000000000011"/>
    <n v="0.15396158463385357"/>
    <s v="GROWTH"/>
    <n v="384.5"/>
    <s v="Aug"/>
    <n v="384.5"/>
    <n v="0"/>
    <b v="0"/>
    <s v="GROWTH"/>
    <n v="0"/>
    <m/>
    <s v="NE 1"/>
    <s v="NE 1"/>
    <m/>
    <x v="0"/>
  </r>
  <r>
    <s v="NE 1"/>
    <s v="AP- Lekhabali"/>
    <s v="NEL111"/>
    <n v="1000003544"/>
    <s v="LEGONG AGENCY"/>
    <d v="2023-05-23T00:00:00"/>
    <s v="Targeted Dealer"/>
    <m/>
    <n v="80"/>
    <m/>
    <n v="20"/>
    <n v="60"/>
    <s v="-"/>
    <n v="90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AP- Lekhabali"/>
    <s v="NEK197"/>
    <n v="1000003616"/>
    <s v="K.K.ENTERPRISE"/>
    <d v="2023-07-03T00:00:00"/>
    <s v="Targeted Dealer"/>
    <m/>
    <n v="20"/>
    <m/>
    <n v="20"/>
    <n v="0"/>
    <s v="-"/>
    <n v="40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AP- Lekhabali"/>
    <s v="NES676"/>
    <n v="1000003655"/>
    <s v="SHANTI ENTERPRISE"/>
    <d v="2023-07-29T00:00:00"/>
    <s v="Targeted Dealer"/>
    <m/>
    <n v="40"/>
    <m/>
    <n v="0"/>
    <n v="40"/>
    <s v="-"/>
    <n v="40"/>
    <s v="July"/>
    <n v="17"/>
    <n v="-17"/>
    <n v="-1"/>
    <s v="DEGROWTH"/>
    <n v="0"/>
    <s v="Aug"/>
    <n v="0"/>
    <n v="0"/>
    <b v="0"/>
    <b v="0"/>
    <n v="0"/>
    <m/>
    <s v="NE 1"/>
    <s v="NE 1"/>
    <m/>
    <x v="0"/>
  </r>
  <r>
    <s v="NE 1"/>
    <s v="AP- Lekhabali"/>
    <s v="NEG164"/>
    <n v="1000003676"/>
    <s v="GUMIN ENTERPRISES"/>
    <d v="2023-08-04T00:00:00"/>
    <s v="Targeted Dealer"/>
    <m/>
    <n v="60"/>
    <m/>
    <n v="0"/>
    <n v="60"/>
    <s v="-"/>
    <n v="83.95"/>
    <s v="July"/>
    <n v="20"/>
    <n v="-20"/>
    <n v="-1"/>
    <s v="DEGROWTH"/>
    <n v="0"/>
    <s v="Aug"/>
    <n v="0"/>
    <n v="0"/>
    <b v="0"/>
    <b v="0"/>
    <n v="0"/>
    <m/>
    <s v="NE 1"/>
    <s v="NE 1"/>
    <m/>
    <x v="0"/>
  </r>
  <r>
    <s v="NE 1"/>
    <s v="AP- Lekhabali"/>
    <s v="NEJ177"/>
    <n v="1000003726"/>
    <s v="JONNAM INFRASTRUCTURE"/>
    <d v="2023-10-11T00:00:00"/>
    <s v="Targeted Dealer"/>
    <m/>
    <n v="80"/>
    <m/>
    <n v="30"/>
    <n v="50"/>
    <s v="-"/>
    <n v="120"/>
    <s v="July"/>
    <n v="50"/>
    <n v="-20"/>
    <n v="-0.4"/>
    <s v="DEGROWTH"/>
    <n v="30"/>
    <s v="Aug"/>
    <n v="30"/>
    <n v="0"/>
    <b v="0"/>
    <s v="GROWTH"/>
    <n v="0"/>
    <m/>
    <s v="NE 1"/>
    <s v="NE 1"/>
    <m/>
    <x v="0"/>
  </r>
  <r>
    <s v="NE 1"/>
    <s v="AP- Lekhabali"/>
    <s v="NEB342"/>
    <n v="1000003728"/>
    <s v="B.S. ENTERPRISE"/>
    <d v="2023-10-16T00:00:00"/>
    <s v="Targeted Dealer"/>
    <m/>
    <n v="340"/>
    <m/>
    <n v="334.35"/>
    <n v="5.6499999999999773"/>
    <s v="-"/>
    <n v="337.4"/>
    <s v="July"/>
    <n v="171.25"/>
    <n v="163.10000000000002"/>
    <n v="0.95240875912408773"/>
    <s v="GROWTH"/>
    <n v="334.35"/>
    <s v="Aug"/>
    <n v="334.35"/>
    <n v="0"/>
    <b v="0"/>
    <s v="GROWTH"/>
    <n v="0"/>
    <m/>
    <s v="NE 1"/>
    <s v="NE 1"/>
    <m/>
    <x v="0"/>
  </r>
  <r>
    <s v="NE 1"/>
    <s v="AP- Lekhabali"/>
    <s v="NEM417"/>
    <n v="1000003873"/>
    <s v="M.B.TRADING CO."/>
    <d v="2024-02-28T00:00:00"/>
    <s v="Targeted Dealer"/>
    <m/>
    <n v="20"/>
    <m/>
    <n v="75"/>
    <n v="-55"/>
    <s v="-"/>
    <n v="4"/>
    <s v="July"/>
    <n v="0"/>
    <n v="75"/>
    <s v=" "/>
    <s v="GROWTH"/>
    <n v="75"/>
    <s v="Aug"/>
    <n v="75"/>
    <n v="0"/>
    <b v="0"/>
    <s v="GROWTH"/>
    <n v="0"/>
    <m/>
    <s v="NE 1"/>
    <s v="NE 1"/>
    <m/>
    <x v="0"/>
  </r>
  <r>
    <s v="NE 1"/>
    <s v="AP- Lekhabali"/>
    <s v="NEM424"/>
    <n v="1000003926"/>
    <s v="M M ENTERPRISES"/>
    <d v="2024-04-30T00:00:00"/>
    <s v="Targeted Dealer"/>
    <m/>
    <n v="140"/>
    <m/>
    <n v="191"/>
    <n v="-51"/>
    <s v="-"/>
    <n v="126"/>
    <s v="July"/>
    <n v="177"/>
    <n v="14"/>
    <n v="7.909604519774005E-2"/>
    <s v="GROWTH"/>
    <n v="191"/>
    <s v="Aug"/>
    <n v="191"/>
    <n v="0"/>
    <b v="0"/>
    <s v="GROWTH"/>
    <n v="0"/>
    <m/>
    <s v="NE 1"/>
    <s v="NE 1"/>
    <m/>
    <x v="0"/>
  </r>
  <r>
    <s v="NE 1"/>
    <s v="AP- Lekhabali"/>
    <s v="NEM441"/>
    <n v="1000004063"/>
    <s v="M/S DARANG"/>
    <d v="2024-07-25T00:00:00"/>
    <s v="Targeted Dealer"/>
    <m/>
    <n v="370"/>
    <m/>
    <n v="372.55"/>
    <n v="-2.5500000000000114"/>
    <s v="-"/>
    <n v="305"/>
    <s v="July"/>
    <n v="319"/>
    <n v="53.550000000000011"/>
    <n v="0.16786833855799377"/>
    <s v="GROWTH"/>
    <n v="372.55"/>
    <s v="Aug"/>
    <n v="372.55"/>
    <n v="0"/>
    <b v="0"/>
    <s v="GROWTH"/>
    <n v="0"/>
    <m/>
    <s v="NE 1"/>
    <s v="NE 1"/>
    <m/>
    <x v="0"/>
  </r>
  <r>
    <s v="NE 1"/>
    <s v="AP- Lekhabali"/>
    <s v="NEB372"/>
    <n v="1000004075"/>
    <s v="BHARAT INFRASTRUCTURE"/>
    <d v="2024-08-02T00:00:00"/>
    <s v="Targeted Dealer"/>
    <m/>
    <n v="40"/>
    <m/>
    <n v="40"/>
    <n v="0"/>
    <s v="-"/>
    <n v="2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1"/>
    <s v="JORHAT"/>
    <s v="S172"/>
    <n v="1000000418"/>
    <s v="S.S. ENTERPRISE (SIBSAGAR)"/>
    <d v="2009-05-25T00:00:00"/>
    <s v="Targeted Dealer"/>
    <m/>
    <n v="180"/>
    <m/>
    <n v="142.5"/>
    <n v="37.5"/>
    <s v="-"/>
    <n v="182.6"/>
    <s v="July"/>
    <n v="140"/>
    <n v="2.5"/>
    <n v="1.7857142857142794E-2"/>
    <s v="GROWTH"/>
    <n v="142.5"/>
    <s v="Aug"/>
    <n v="142.5"/>
    <n v="0"/>
    <b v="0"/>
    <s v="GROWTH"/>
    <n v="0"/>
    <m/>
    <s v="NE 1"/>
    <s v="NE 1"/>
    <m/>
    <x v="0"/>
  </r>
  <r>
    <s v="NE 1"/>
    <s v="JORHAT"/>
    <s v="K063"/>
    <n v="1000000404"/>
    <s v="KAMAKHYA HARDWARE STORES"/>
    <d v="2009-05-30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JORHAT"/>
    <s v="J046"/>
    <n v="1000000401"/>
    <s v="J.P.HARDWARE &amp; ELECTRICALS"/>
    <d v="2009-07-17T00:00:00"/>
    <s v="Targeted Dealer"/>
    <m/>
    <n v="250"/>
    <m/>
    <n v="161"/>
    <n v="89"/>
    <s v="-"/>
    <n v="209"/>
    <s v="July"/>
    <n v="197"/>
    <n v="-36"/>
    <n v="-0.18274111675126903"/>
    <s v="DEGROWTH"/>
    <n v="161"/>
    <s v="Aug"/>
    <n v="161"/>
    <n v="0"/>
    <b v="0"/>
    <s v="GROWTH"/>
    <n v="0"/>
    <m/>
    <s v="NE 1"/>
    <s v="NE 1"/>
    <m/>
    <x v="0"/>
  </r>
  <r>
    <s v="NE 1"/>
    <s v="JORHAT"/>
    <s v="M134"/>
    <n v="1000000407"/>
    <s v="M.M.HARDWARE STORE"/>
    <d v="2009-12-29T00:00:00"/>
    <s v="Targeted Dealer"/>
    <m/>
    <n v="160"/>
    <m/>
    <n v="140"/>
    <n v="20"/>
    <s v="-"/>
    <n v="130"/>
    <s v="July"/>
    <n v="92.85"/>
    <n v="47.150000000000006"/>
    <n v="0.50780829294561136"/>
    <s v="GROWTH"/>
    <n v="140"/>
    <s v="Aug"/>
    <n v="140"/>
    <n v="0"/>
    <b v="0"/>
    <s v="GROWTH"/>
    <n v="0"/>
    <m/>
    <s v="NE 1"/>
    <s v="NE 1"/>
    <m/>
    <x v="0"/>
  </r>
  <r>
    <s v="NE 1"/>
    <s v="JORHAT"/>
    <s v="S210"/>
    <n v="1000000423"/>
    <s v="SINGH TRADE &amp; COMMERCE"/>
    <d v="2010-08-21T00:00:00"/>
    <s v="Targeted Dealer"/>
    <m/>
    <n v="80"/>
    <m/>
    <n v="20"/>
    <n v="60"/>
    <s v="-"/>
    <n v="115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NE 1"/>
    <s v="JORHAT"/>
    <s v="S555"/>
    <n v="1000000417"/>
    <s v="S.K.HARDWARE (JORHAT)"/>
    <d v="2014-02-17T00:00:00"/>
    <s v="Targeted Dealer"/>
    <m/>
    <n v="550"/>
    <m/>
    <n v="551.5"/>
    <n v="-1.5"/>
    <s v="-"/>
    <n v="664"/>
    <s v="July"/>
    <n v="454.5"/>
    <n v="97"/>
    <n v="0.21342134213421349"/>
    <s v="GROWTH"/>
    <n v="551.5"/>
    <s v="Aug"/>
    <n v="551.5"/>
    <n v="0"/>
    <b v="0"/>
    <s v="GROWTH"/>
    <n v="0"/>
    <m/>
    <s v="NE 1"/>
    <s v="NE 1"/>
    <m/>
    <x v="0"/>
  </r>
  <r>
    <s v="NE 1"/>
    <s v="JORHAT"/>
    <s v="NEB020"/>
    <n v="1000000397"/>
    <s v="BORAH BROTHERS"/>
    <d v="2015-03-18T00:00:00"/>
    <s v="Targeted Dealer"/>
    <m/>
    <n v="70"/>
    <m/>
    <n v="30"/>
    <n v="40"/>
    <s v="-"/>
    <n v="51"/>
    <s v="July"/>
    <n v="45"/>
    <n v="-15"/>
    <n v="-0.33333333333333337"/>
    <s v="DEGROWTH"/>
    <n v="30"/>
    <s v="Aug"/>
    <n v="30"/>
    <n v="0"/>
    <b v="0"/>
    <s v="GROWTH"/>
    <n v="0"/>
    <m/>
    <s v="NE 1"/>
    <s v="NE 1"/>
    <m/>
    <x v="0"/>
  </r>
  <r>
    <s v="NE 1"/>
    <s v="JORHAT"/>
    <s v="NEB042"/>
    <n v="1000000395"/>
    <s v="BEGRAJ MURLIDHAR"/>
    <d v="2016-02-05T00:00:00"/>
    <s v="Targeted Dealer"/>
    <m/>
    <n v="350"/>
    <m/>
    <n v="332"/>
    <n v="18"/>
    <s v="-"/>
    <n v="200"/>
    <s v="July"/>
    <n v="290"/>
    <n v="42"/>
    <n v="0.14482758620689662"/>
    <s v="GROWTH"/>
    <n v="332"/>
    <s v="Aug"/>
    <n v="332"/>
    <n v="0"/>
    <b v="0"/>
    <s v="GROWTH"/>
    <n v="0"/>
    <m/>
    <s v="NE 1"/>
    <s v="NE 1"/>
    <m/>
    <x v="0"/>
  </r>
  <r>
    <s v="NE 1"/>
    <s v="JORHAT"/>
    <s v="NER066"/>
    <n v="1000000416"/>
    <s v="RUKMANI ENTERPRISE (JORHAT)"/>
    <d v="2016-03-16T00:00:00"/>
    <s v="Targeted Dealer"/>
    <m/>
    <n v="80"/>
    <m/>
    <n v="136.1"/>
    <n v="-56.099999999999994"/>
    <s v="-"/>
    <n v="73.5"/>
    <s v="July"/>
    <n v="29"/>
    <n v="107.1"/>
    <n v="3.6931034482758616"/>
    <s v="GROWTH"/>
    <n v="136.1"/>
    <s v="Aug"/>
    <n v="136.1"/>
    <n v="0"/>
    <b v="0"/>
    <s v="GROWTH"/>
    <n v="0"/>
    <m/>
    <s v="NE 1"/>
    <s v="NE 1"/>
    <m/>
    <x v="0"/>
  </r>
  <r>
    <s v="NE 1"/>
    <s v="JORHAT"/>
    <s v="NEP064"/>
    <n v="1000000415"/>
    <s v="P.K ENTERPRISE (AMGURI)"/>
    <d v="2016-04-05T00:00:00"/>
    <s v="Targeted Dealer"/>
    <m/>
    <n v="450"/>
    <m/>
    <n v="495"/>
    <n v="-45"/>
    <s v="-"/>
    <n v="454.25"/>
    <s v="July"/>
    <n v="305"/>
    <n v="190"/>
    <n v="0.62295081967213117"/>
    <s v="GROWTH"/>
    <n v="495"/>
    <s v="Aug"/>
    <n v="495"/>
    <n v="0"/>
    <b v="0"/>
    <s v="GROWTH"/>
    <n v="0"/>
    <m/>
    <s v="NE 1"/>
    <s v="NE 1"/>
    <m/>
    <x v="0"/>
  </r>
  <r>
    <s v="NE 1"/>
    <s v="JORHAT"/>
    <s v="NEB054"/>
    <n v="1000000393"/>
    <s v="B D ENTERPRISE (AMGURI)"/>
    <d v="2016-06-07T00:00:00"/>
    <s v="Targeted Dealer"/>
    <m/>
    <n v="100"/>
    <m/>
    <n v="70"/>
    <n v="30"/>
    <s v="-"/>
    <n v="90"/>
    <s v="July"/>
    <n v="40"/>
    <n v="30"/>
    <n v="0.75"/>
    <s v="GROWTH"/>
    <n v="70"/>
    <s v="Aug"/>
    <n v="70"/>
    <n v="0"/>
    <b v="0"/>
    <s v="GROWTH"/>
    <n v="0"/>
    <m/>
    <s v="NE 1"/>
    <s v="NE 1"/>
    <m/>
    <x v="0"/>
  </r>
  <r>
    <s v="NE 1"/>
    <s v="JORHAT"/>
    <s v="NES166"/>
    <n v="1000000422"/>
    <s v="SHEW HARDWARE (JORHAT)"/>
    <d v="2016-12-21T00:00:00"/>
    <s v="Targeted Dealer"/>
    <m/>
    <n v="300"/>
    <m/>
    <n v="753.25"/>
    <n v="-453.25"/>
    <s v="-"/>
    <n v="344"/>
    <s v="July"/>
    <n v="189"/>
    <n v="564.25"/>
    <n v="2.9854497354497354"/>
    <s v="GROWTH"/>
    <n v="753.25"/>
    <s v="Aug"/>
    <n v="753.25"/>
    <n v="0"/>
    <b v="0"/>
    <s v="GROWTH"/>
    <n v="0"/>
    <m/>
    <s v="NE 1"/>
    <s v="NE 1"/>
    <m/>
    <x v="0"/>
  </r>
  <r>
    <s v="NE 1"/>
    <s v="JORHAT"/>
    <s v="NEH051"/>
    <n v="1000000400"/>
    <s v="HANCHARA HARDWARE STORE"/>
    <d v="2018-04-26T00:00:00"/>
    <s v="Targeted Dealer"/>
    <m/>
    <n v="50"/>
    <m/>
    <n v="25"/>
    <n v="25"/>
    <s v="-"/>
    <n v="20"/>
    <s v="July"/>
    <n v="20"/>
    <n v="5"/>
    <n v="0.25"/>
    <s v="GROWTH"/>
    <n v="25"/>
    <s v="Aug"/>
    <n v="25"/>
    <n v="0"/>
    <b v="0"/>
    <s v="GROWTH"/>
    <n v="0"/>
    <m/>
    <s v="NE 1"/>
    <s v="NE 1"/>
    <m/>
    <x v="0"/>
  </r>
  <r>
    <s v="NE 1"/>
    <s v="JORHAT"/>
    <s v="NED126"/>
    <n v="1000000398"/>
    <s v="DEEPJYOTI STORE"/>
    <d v="2018-10-16T00:00:00"/>
    <s v="Targeted Dealer"/>
    <m/>
    <n v="500"/>
    <m/>
    <n v="595"/>
    <n v="-95"/>
    <s v="-"/>
    <n v="557.6"/>
    <s v="July"/>
    <n v="393.35"/>
    <n v="201.64999999999998"/>
    <n v="0.51264776916232346"/>
    <s v="GROWTH"/>
    <n v="595"/>
    <s v="Aug"/>
    <n v="595"/>
    <n v="0"/>
    <b v="0"/>
    <s v="GROWTH"/>
    <n v="0"/>
    <m/>
    <s v="NE 1"/>
    <s v="NE 1"/>
    <m/>
    <x v="0"/>
  </r>
  <r>
    <s v="NE 1"/>
    <s v="JORHAT"/>
    <s v="NES406"/>
    <n v="1000000901"/>
    <s v="SHIV SHAKTI HARDWARE (JOR)"/>
    <d v="2019-11-07T00:00:00"/>
    <s v="Targeted Dealer"/>
    <m/>
    <n v="520"/>
    <m/>
    <n v="572"/>
    <n v="-52"/>
    <s v="-"/>
    <n v="515"/>
    <s v="July"/>
    <n v="448.75"/>
    <n v="123.25"/>
    <n v="0.27465181058495824"/>
    <s v="GROWTH"/>
    <n v="572"/>
    <s v="Aug"/>
    <n v="572"/>
    <n v="0"/>
    <b v="0"/>
    <s v="GROWTH"/>
    <n v="0"/>
    <m/>
    <s v="NE 1"/>
    <s v="NE 1"/>
    <m/>
    <x v="0"/>
  </r>
  <r>
    <s v="NE 1"/>
    <s v="JORHAT"/>
    <s v="NEJ097"/>
    <n v="1000000894"/>
    <s v="JANMONI HARDWARE AND SUPPLIERS"/>
    <d v="2019-11-19T00:00:00"/>
    <s v="Targeted Dealer"/>
    <m/>
    <n v="60"/>
    <m/>
    <n v="15"/>
    <n v="45"/>
    <s v="-"/>
    <n v="45"/>
    <s v="July"/>
    <n v="15"/>
    <n v="0"/>
    <n v="0"/>
    <s v="GROWTH"/>
    <n v="15"/>
    <s v="Aug"/>
    <n v="15"/>
    <n v="0"/>
    <b v="0"/>
    <s v="GROWTH"/>
    <n v="0"/>
    <m/>
    <s v="NE 1"/>
    <s v="NE 1"/>
    <m/>
    <x v="0"/>
  </r>
  <r>
    <s v="NE 1"/>
    <s v="JORHAT"/>
    <s v="NEJ108"/>
    <n v="1000000893"/>
    <s v="JAGDISH PRASAD GOPIKISHAN"/>
    <d v="2020-06-05T00:00:00"/>
    <s v="Targeted Dealer"/>
    <m/>
    <n v="55"/>
    <m/>
    <n v="35"/>
    <n v="20"/>
    <s v="-"/>
    <n v="57"/>
    <s v="July"/>
    <n v="25"/>
    <n v="10"/>
    <n v="0.39999999999999991"/>
    <s v="GROWTH"/>
    <n v="35"/>
    <s v="Aug"/>
    <n v="35"/>
    <n v="0"/>
    <b v="0"/>
    <s v="GROWTH"/>
    <n v="0"/>
    <m/>
    <s v="NE 1"/>
    <s v="NE 1"/>
    <m/>
    <x v="0"/>
  </r>
  <r>
    <s v="NE 1"/>
    <s v="JORHAT"/>
    <s v="NEH094"/>
    <n v="1000000890"/>
    <s v="HANUMAN ENTERPRISE (JHT)"/>
    <d v="2020-08-25T00:00:00"/>
    <s v="Targeted Dealer"/>
    <m/>
    <n v="40"/>
    <m/>
    <n v="0"/>
    <n v="40"/>
    <s v="-"/>
    <n v="2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JORHAT"/>
    <s v="NEL086"/>
    <n v="1000000895"/>
    <s v="LAXMI ENTERPRISE - JHT"/>
    <d v="2020-10-06T00:00:00"/>
    <s v="Targeted Dealer"/>
    <m/>
    <n v="20"/>
    <m/>
    <n v="0"/>
    <n v="20"/>
    <s v="-"/>
    <n v="2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JORHAT"/>
    <s v="NED212"/>
    <n v="1000002846"/>
    <s v="DUTTA HARDWARE"/>
    <d v="2022-07-25T00:00:00"/>
    <s v="Targeted Dealer"/>
    <m/>
    <n v="50"/>
    <m/>
    <n v="20"/>
    <n v="30"/>
    <s v="-"/>
    <n v="25"/>
    <s v="July"/>
    <n v="25"/>
    <n v="-5"/>
    <n v="-0.19999999999999996"/>
    <s v="DEGROWTH"/>
    <n v="20"/>
    <s v="Aug"/>
    <n v="20"/>
    <n v="0"/>
    <b v="0"/>
    <s v="GROWTH"/>
    <n v="0"/>
    <m/>
    <s v="NE 1"/>
    <s v="NE 1"/>
    <m/>
    <x v="0"/>
  </r>
  <r>
    <s v="NE 1"/>
    <s v="JORHAT"/>
    <s v="NEN201"/>
    <n v="1000002980"/>
    <s v="N B SUPPLIERS"/>
    <d v="2022-09-26T00:00:00"/>
    <s v="Targeted Dealer"/>
    <m/>
    <n v="70"/>
    <m/>
    <n v="56"/>
    <n v="14"/>
    <s v="-"/>
    <n v="25"/>
    <s v="July"/>
    <n v="55"/>
    <n v="1"/>
    <n v="1.8181818181818077E-2"/>
    <s v="GROWTH"/>
    <n v="56"/>
    <s v="Aug"/>
    <n v="56"/>
    <n v="0"/>
    <b v="0"/>
    <s v="GROWTH"/>
    <n v="0"/>
    <m/>
    <s v="NE 1"/>
    <s v="NE 1"/>
    <m/>
    <x v="0"/>
  </r>
  <r>
    <s v="NE 1"/>
    <s v="JORHAT"/>
    <s v="NER266"/>
    <n v="1000003186"/>
    <s v="RAMCHANDRA JAYPRAKASH"/>
    <d v="2022-12-28T00:00:00"/>
    <s v="Targeted Dealer"/>
    <m/>
    <n v="50"/>
    <m/>
    <n v="50"/>
    <n v="0"/>
    <s v="-"/>
    <n v="20"/>
    <s v="July"/>
    <n v="1"/>
    <n v="49"/>
    <n v="49"/>
    <s v="GROWTH"/>
    <n v="50"/>
    <s v="Aug"/>
    <n v="50"/>
    <n v="0"/>
    <b v="0"/>
    <s v="GROWTH"/>
    <n v="0"/>
    <m/>
    <s v="NE 1"/>
    <s v="NE 1"/>
    <m/>
    <x v="0"/>
  </r>
  <r>
    <s v="NE 1"/>
    <s v="JORHAT"/>
    <s v="NEM371"/>
    <n v="1000003398"/>
    <s v="MAAHABOLI ENTERPRISE"/>
    <d v="2023-02-28T00:00:00"/>
    <s v="-"/>
    <m/>
    <n v="0"/>
    <m/>
    <n v="0"/>
    <n v="0"/>
    <s v="-"/>
    <n v="8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JORHAT"/>
    <s v="NEB324"/>
    <n v="1000003447"/>
    <s v="BORUAH &amp; SONS ENTERPRISE"/>
    <d v="2023-03-23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NE 1"/>
    <m/>
    <x v="0"/>
  </r>
  <r>
    <s v="NE 1"/>
    <s v="JORHAT"/>
    <s v="NES652"/>
    <n v="1000003493"/>
    <s v="S.B.TIMBER"/>
    <d v="2023-04-23T00:00:00"/>
    <s v="Targeted Dealer"/>
    <m/>
    <n v="20"/>
    <m/>
    <n v="0"/>
    <n v="20"/>
    <s v="-"/>
    <n v="0"/>
    <s v="July"/>
    <n v="20.5"/>
    <n v="-20.5"/>
    <n v="-1"/>
    <b v="0"/>
    <n v="0"/>
    <s v="Aug"/>
    <n v="0"/>
    <n v="0"/>
    <b v="0"/>
    <b v="0"/>
    <n v="0"/>
    <m/>
    <s v="NE 1"/>
    <s v="NE 1"/>
    <m/>
    <x v="0"/>
  </r>
  <r>
    <s v="NE 1"/>
    <s v="JORHAT"/>
    <s v="NEJ188"/>
    <n v="1000004034"/>
    <s v="J.R. HOSES"/>
    <d v="2024-07-05T00:00:00"/>
    <s v="Targeted Dealer"/>
    <m/>
    <n v="20"/>
    <m/>
    <n v="1.5"/>
    <n v="18.5"/>
    <s v="-"/>
    <n v="13.5"/>
    <s v="July"/>
    <n v="1.5"/>
    <n v="0"/>
    <n v="0"/>
    <s v="GROWTH"/>
    <n v="1.5"/>
    <s v="Aug"/>
    <n v="1.5"/>
    <n v="0"/>
    <b v="0"/>
    <s v="GROWTH"/>
    <n v="0"/>
    <m/>
    <s v="NE 1"/>
    <s v="NE 1"/>
    <m/>
    <x v="0"/>
  </r>
  <r>
    <s v="NE 1"/>
    <s v="GOLAGHAT"/>
    <s v="H012"/>
    <n v="1000000268"/>
    <s v="HIRALAL AGARWALA"/>
    <d v="2005-02-01T00:00:00"/>
    <s v="Targeted Dealer"/>
    <m/>
    <n v="20"/>
    <m/>
    <n v="0"/>
    <n v="20"/>
    <s v="-"/>
    <n v="22.5"/>
    <s v="July"/>
    <n v="15"/>
    <n v="-15"/>
    <n v="-1"/>
    <s v="DEGROWTH"/>
    <n v="0"/>
    <s v="Aug"/>
    <n v="0"/>
    <n v="0"/>
    <b v="0"/>
    <b v="0"/>
    <n v="0"/>
    <m/>
    <s v="NE 1"/>
    <s v="NE 1"/>
    <m/>
    <x v="0"/>
  </r>
  <r>
    <s v="NE 1"/>
    <s v="GOLAGHAT"/>
    <s v="G035"/>
    <n v="1000000263"/>
    <s v="GARODIA HARDWARE STORES"/>
    <d v="2008-04-24T00:00:00"/>
    <s v="-"/>
    <m/>
    <n v="0"/>
    <m/>
    <n v="0"/>
    <n v="0"/>
    <s v="-"/>
    <n v="32.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GOLAGHAT"/>
    <s v="S186"/>
    <n v="1000000277"/>
    <s v="SHANTI TRADE"/>
    <d v="2009-10-15T00:00:00"/>
    <s v="Targeted Dealer"/>
    <m/>
    <n v="700"/>
    <m/>
    <n v="740"/>
    <n v="-40"/>
    <s v="-"/>
    <n v="672.5"/>
    <s v="July"/>
    <n v="645"/>
    <n v="95"/>
    <n v="0.1472868217054264"/>
    <s v="GROWTH"/>
    <n v="740"/>
    <s v="Aug"/>
    <n v="740"/>
    <n v="0"/>
    <b v="0"/>
    <s v="GROWTH"/>
    <n v="0"/>
    <m/>
    <s v="NE 1"/>
    <s v="NE 1"/>
    <m/>
    <x v="0"/>
  </r>
  <r>
    <s v="NE 1"/>
    <s v="GOLAGHAT"/>
    <s v="NEH020"/>
    <n v="1000000266"/>
    <s v="HARI OM ENTERPRISE (GOLAGHAT)"/>
    <d v="2016-06-01T00:00:00"/>
    <s v="Targeted Dealer"/>
    <m/>
    <n v="350"/>
    <m/>
    <n v="476"/>
    <n v="-126"/>
    <s v="-"/>
    <n v="246"/>
    <s v="July"/>
    <n v="385"/>
    <n v="91"/>
    <n v="0.23636363636363633"/>
    <s v="GROWTH"/>
    <n v="476"/>
    <s v="Aug"/>
    <n v="476"/>
    <n v="0"/>
    <b v="0"/>
    <s v="GROWTH"/>
    <n v="0"/>
    <m/>
    <s v="NE 1"/>
    <s v="NE 1"/>
    <m/>
    <x v="0"/>
  </r>
  <r>
    <s v="NE 1"/>
    <s v="GOLAGHAT"/>
    <s v="NEG063"/>
    <n v="1000000260"/>
    <s v="G L ENTERPRISE"/>
    <d v="2017-10-13T00:00:00"/>
    <s v="Targeted Dealer"/>
    <m/>
    <n v="70"/>
    <m/>
    <n v="55"/>
    <n v="15"/>
    <s v="-"/>
    <n v="80"/>
    <s v="July"/>
    <n v="70"/>
    <n v="-15"/>
    <n v="-0.2142857142857143"/>
    <s v="DEGROWTH"/>
    <n v="55"/>
    <s v="Aug"/>
    <n v="55"/>
    <n v="0"/>
    <b v="0"/>
    <s v="GROWTH"/>
    <n v="0"/>
    <m/>
    <s v="NE 1"/>
    <s v="NE 1"/>
    <m/>
    <x v="0"/>
  </r>
  <r>
    <s v="NE 1"/>
    <s v="GOLAGHAT"/>
    <s v="NEL057"/>
    <n v="1000000839"/>
    <s v="LAXMI STORES (GOL)"/>
    <d v="2019-06-07T00:00:00"/>
    <s v="Targeted Dealer"/>
    <m/>
    <n v="40"/>
    <m/>
    <n v="40"/>
    <n v="0"/>
    <s v="-"/>
    <n v="0"/>
    <s v="July"/>
    <n v="55"/>
    <n v="-15"/>
    <n v="-0.27272727272727271"/>
    <b v="0"/>
    <n v="40"/>
    <s v="Aug"/>
    <n v="40"/>
    <n v="0"/>
    <b v="0"/>
    <s v="GROWTH"/>
    <n v="0"/>
    <m/>
    <s v="NE 1"/>
    <s v="NE 1"/>
    <m/>
    <x v="0"/>
  </r>
  <r>
    <s v="NE 1"/>
    <s v="GOLAGHAT"/>
    <s v="NEB210"/>
    <n v="1000000256"/>
    <s v="BHAWANI STORE"/>
    <d v="2019-10-16T00:00:00"/>
    <s v="Targeted Dealer"/>
    <m/>
    <n v="20"/>
    <m/>
    <n v="15"/>
    <n v="5"/>
    <s v="-"/>
    <n v="20"/>
    <s v="July"/>
    <n v="20"/>
    <n v="-5"/>
    <n v="-0.25"/>
    <s v="DEGROWTH"/>
    <n v="15"/>
    <s v="Aug"/>
    <n v="15"/>
    <n v="0"/>
    <b v="0"/>
    <s v="GROWTH"/>
    <n v="0"/>
    <m/>
    <s v="NE 1"/>
    <s v="NE 1"/>
    <m/>
    <x v="0"/>
  </r>
  <r>
    <s v="NE 1"/>
    <s v="GOLAGHAT"/>
    <s v="NEG119"/>
    <n v="1000000265"/>
    <s v="GOLAGHAT HARDWARE"/>
    <d v="2020-03-03T00:00:00"/>
    <s v="Targeted Dealer"/>
    <m/>
    <n v="20"/>
    <m/>
    <n v="20"/>
    <n v="0"/>
    <s v="-"/>
    <n v="55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GOLAGHAT"/>
    <s v="NED164"/>
    <n v="1000000258"/>
    <s v="DHANANJOY SINGH"/>
    <d v="2020-06-19T00:00:00"/>
    <s v="Targeted Dealer"/>
    <m/>
    <n v="80"/>
    <m/>
    <n v="60"/>
    <n v="20"/>
    <s v="-"/>
    <n v="65"/>
    <s v="July"/>
    <n v="90"/>
    <n v="-30"/>
    <n v="-0.33333333333333337"/>
    <s v="DEGROWTH"/>
    <n v="60"/>
    <s v="Aug"/>
    <n v="60"/>
    <n v="0"/>
    <b v="0"/>
    <s v="GROWTH"/>
    <n v="0"/>
    <m/>
    <s v="NE 1"/>
    <s v="NE 1"/>
    <m/>
    <x v="0"/>
  </r>
  <r>
    <s v="NE 1"/>
    <s v="GOLAGHAT"/>
    <s v="NES478"/>
    <n v="1000000279"/>
    <s v="SURAVI ENTERPRISE"/>
    <d v="2020-11-09T00:00:00"/>
    <s v="Targeted Dealer"/>
    <m/>
    <n v="20"/>
    <m/>
    <n v="20"/>
    <n v="0"/>
    <s v="-"/>
    <n v="45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NE 1"/>
    <s v="GOLAGHAT"/>
    <s v="NEM308"/>
    <n v="1000000272"/>
    <s v="MAHABIR HARDWARE - GLGT"/>
    <d v="2021-05-05T00:00:00"/>
    <s v="Targeted Dealer"/>
    <m/>
    <n v="100"/>
    <m/>
    <n v="74.5"/>
    <n v="25.5"/>
    <s v="-"/>
    <n v="110"/>
    <s v="July"/>
    <n v="75"/>
    <n v="-0.5"/>
    <n v="-6.6666666666667096E-3"/>
    <s v="DEGROWTH"/>
    <n v="74.5"/>
    <s v="Aug"/>
    <n v="74.5"/>
    <n v="0"/>
    <b v="0"/>
    <s v="GROWTH"/>
    <n v="0"/>
    <m/>
    <s v="NE 1"/>
    <s v="NE 1"/>
    <m/>
    <x v="0"/>
  </r>
  <r>
    <s v="NE 1"/>
    <s v="GOLAGHAT"/>
    <s v="NES534"/>
    <n v="1000000278"/>
    <s v="SINDHU AGRIWARE"/>
    <d v="2021-09-29T00:00:00"/>
    <s v="Targeted Dealer"/>
    <m/>
    <n v="20"/>
    <m/>
    <n v="20"/>
    <n v="0"/>
    <s v="-"/>
    <n v="0"/>
    <s v="July"/>
    <n v="10"/>
    <n v="10"/>
    <n v="1"/>
    <b v="0"/>
    <n v="20"/>
    <s v="Aug"/>
    <n v="20"/>
    <n v="0"/>
    <b v="0"/>
    <s v="GROWTH"/>
    <n v="0"/>
    <m/>
    <s v="NE 1"/>
    <s v="NE 1"/>
    <m/>
    <x v="0"/>
  </r>
  <r>
    <s v="NE 1"/>
    <s v="GOLAGHAT"/>
    <s v="NEJ130"/>
    <n v="1000000270"/>
    <s v="JALLAN ENTERPRISE - GOL"/>
    <d v="2021-10-25T00:00:00"/>
    <s v="Targeted Dealer"/>
    <m/>
    <n v="200"/>
    <m/>
    <n v="185"/>
    <n v="15"/>
    <s v="-"/>
    <n v="179"/>
    <s v="July"/>
    <n v="150"/>
    <n v="35"/>
    <n v="0.23333333333333339"/>
    <s v="GROWTH"/>
    <n v="185"/>
    <s v="Aug"/>
    <n v="185"/>
    <n v="0"/>
    <b v="0"/>
    <s v="GROWTH"/>
    <n v="0"/>
    <m/>
    <s v="NE 1"/>
    <s v="NE 1"/>
    <m/>
    <x v="0"/>
  </r>
  <r>
    <s v="NE 1"/>
    <s v="Sibsagar"/>
    <s v="S060"/>
    <n v="1000000718"/>
    <s v="SHYAM ENTERPRISE"/>
    <d v="2005-10-17T00:00:00"/>
    <s v="Targeted Dealer"/>
    <m/>
    <n v="1037"/>
    <m/>
    <n v="916.9"/>
    <n v="120.10000000000002"/>
    <s v="-"/>
    <n v="1000"/>
    <s v="July"/>
    <n v="425"/>
    <n v="491.9"/>
    <n v="1.1574117647058824"/>
    <s v="GROWTH"/>
    <n v="916.9"/>
    <s v="Aug"/>
    <n v="916.9"/>
    <n v="0"/>
    <b v="0"/>
    <s v="GROWTH"/>
    <n v="0"/>
    <m/>
    <s v="NE 1"/>
    <s v="NE 1"/>
    <m/>
    <x v="0"/>
  </r>
  <r>
    <s v="NE 1"/>
    <s v="Sibsagar"/>
    <s v="J012"/>
    <n v="1000000707"/>
    <s v="JAGATI ENTERPRISE"/>
    <d v="2005-12-01T00:00:00"/>
    <s v="Targeted Dealer"/>
    <m/>
    <n v="1400"/>
    <m/>
    <n v="1291"/>
    <n v="109"/>
    <s v="-"/>
    <n v="1360"/>
    <s v="July"/>
    <n v="1011.25"/>
    <n v="279.75"/>
    <n v="0.27663782447466012"/>
    <s v="GROWTH"/>
    <n v="1291"/>
    <s v="Aug"/>
    <n v="1291"/>
    <n v="0"/>
    <b v="0"/>
    <s v="GROWTH"/>
    <n v="0"/>
    <m/>
    <s v="NE 1"/>
    <s v="NE 1"/>
    <m/>
    <x v="0"/>
  </r>
  <r>
    <s v="NE 1"/>
    <s v="Sibsagar"/>
    <s v="S185"/>
    <n v="1000000719"/>
    <s v="SHYAM STEEL"/>
    <d v="2009-09-25T00:00:00"/>
    <s v="Targeted Dealer"/>
    <m/>
    <n v="50"/>
    <m/>
    <n v="0"/>
    <n v="50"/>
    <s v="-"/>
    <n v="10"/>
    <s v="July"/>
    <n v="15"/>
    <n v="-15"/>
    <n v="-1"/>
    <s v="DEGROWTH"/>
    <n v="0"/>
    <s v="Aug"/>
    <n v="0"/>
    <n v="0"/>
    <b v="0"/>
    <b v="0"/>
    <n v="0"/>
    <m/>
    <s v="NE 1"/>
    <s v="NE 1"/>
    <m/>
    <x v="0"/>
  </r>
  <r>
    <s v="NE 1"/>
    <s v="Sibsagar"/>
    <s v="S457"/>
    <n v="1000000720"/>
    <s v="SILASAKHU HARDWARE &amp; ELECTRICALS"/>
    <d v="2013-09-20T00:00:00"/>
    <s v="Targeted Dealer"/>
    <m/>
    <n v="120"/>
    <m/>
    <n v="75"/>
    <n v="45"/>
    <s v="-"/>
    <n v="160.5"/>
    <s v="July"/>
    <n v="40"/>
    <n v="35"/>
    <n v="0.875"/>
    <s v="GROWTH"/>
    <n v="75"/>
    <s v="Aug"/>
    <n v="75"/>
    <n v="0"/>
    <b v="0"/>
    <s v="GROWTH"/>
    <n v="0"/>
    <m/>
    <s v="NE 1"/>
    <s v="NE 1"/>
    <m/>
    <x v="0"/>
  </r>
  <r>
    <s v="NE 1"/>
    <s v="Sibsagar"/>
    <s v="NEP077"/>
    <n v="1000000716"/>
    <s v="PRADIP STORE (RAJMAI)"/>
    <d v="2016-07-29T00:00:00"/>
    <s v="Targeted Dealer"/>
    <m/>
    <n v="765"/>
    <m/>
    <n v="1033.75"/>
    <n v="-268.75"/>
    <s v="-"/>
    <n v="715"/>
    <s v="July"/>
    <n v="480.25"/>
    <n v="553.5"/>
    <n v="1.1525247267048413"/>
    <s v="GROWTH"/>
    <n v="1033.75"/>
    <s v="Aug"/>
    <n v="1033.75"/>
    <n v="0"/>
    <b v="0"/>
    <s v="GROWTH"/>
    <n v="0"/>
    <m/>
    <s v="NE 1"/>
    <s v="NE 1"/>
    <m/>
    <x v="0"/>
  </r>
  <r>
    <s v="NE 1"/>
    <s v="Sibsagar"/>
    <s v="NEP082"/>
    <n v="1000000717"/>
    <s v="PURBANCHAL HARDWARE (DEMOW)"/>
    <d v="2016-10-05T00:00:00"/>
    <s v="-"/>
    <m/>
    <n v="0"/>
    <m/>
    <n v="0"/>
    <n v="0"/>
    <s v="-"/>
    <n v="9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Sibsagar"/>
    <s v="NEA268"/>
    <n v="1000001057"/>
    <s v="A S HARDWARE STORE"/>
    <d v="2020-01-18T00:00:00"/>
    <s v="Targeted Dealer"/>
    <m/>
    <n v="80"/>
    <m/>
    <n v="1.5"/>
    <n v="78.5"/>
    <s v="-"/>
    <n v="60"/>
    <s v="July"/>
    <n v="52.5"/>
    <n v="-51"/>
    <n v="-0.97142857142857142"/>
    <s v="DEGROWTH"/>
    <n v="1.5"/>
    <s v="Aug"/>
    <n v="1.5"/>
    <n v="0"/>
    <b v="0"/>
    <s v="GROWTH"/>
    <n v="0"/>
    <m/>
    <s v="NE 1"/>
    <s v="NE 1"/>
    <m/>
    <x v="0"/>
  </r>
  <r>
    <s v="NE 1"/>
    <s v="Sibsagar"/>
    <s v="NEM271"/>
    <n v="1000001062"/>
    <s v="MARUTI HARDWARE (SIB)"/>
    <d v="2020-06-19T00:00:00"/>
    <s v="Targeted Dealer"/>
    <m/>
    <n v="140"/>
    <m/>
    <n v="170"/>
    <n v="-30"/>
    <s v="-"/>
    <n v="170"/>
    <s v="July"/>
    <n v="52.5"/>
    <n v="117.5"/>
    <n v="2.2380952380952381"/>
    <s v="GROWTH"/>
    <n v="170"/>
    <s v="Aug"/>
    <n v="170"/>
    <n v="0"/>
    <b v="0"/>
    <s v="GROWTH"/>
    <n v="0"/>
    <m/>
    <s v="NE 1"/>
    <s v="NE 1"/>
    <m/>
    <x v="0"/>
  </r>
  <r>
    <s v="NE 1"/>
    <s v="Sibsagar"/>
    <s v="NEM335"/>
    <n v="1000002618"/>
    <s v="MAA HARDWARE-SIVASAGAR"/>
    <d v="2022-03-07T00:00:00"/>
    <s v="Targeted Dealer"/>
    <m/>
    <n v="120"/>
    <m/>
    <n v="100"/>
    <n v="20"/>
    <s v="-"/>
    <n v="120"/>
    <s v="July"/>
    <n v="80"/>
    <n v="20"/>
    <n v="0.25"/>
    <s v="GROWTH"/>
    <n v="100"/>
    <s v="Aug"/>
    <n v="100"/>
    <n v="0"/>
    <b v="0"/>
    <s v="GROWTH"/>
    <n v="0"/>
    <m/>
    <s v="NE 1"/>
    <s v="NE 1"/>
    <m/>
    <x v="0"/>
  </r>
  <r>
    <s v="NE 1"/>
    <s v="Sibsagar"/>
    <s v="NEG147"/>
    <n v="1000002758"/>
    <s v="GONESH HARDWARE STORES"/>
    <d v="2022-05-23T00:00:00"/>
    <s v="Targeted Dealer"/>
    <m/>
    <n v="15"/>
    <m/>
    <n v="27"/>
    <n v="-12"/>
    <s v="-"/>
    <n v="15"/>
    <s v="July"/>
    <n v="0"/>
    <n v="27"/>
    <s v=" "/>
    <s v="GROWTH"/>
    <n v="27"/>
    <s v="Aug"/>
    <n v="27"/>
    <n v="0"/>
    <b v="0"/>
    <s v="GROWTH"/>
    <n v="0"/>
    <m/>
    <s v="NE 1"/>
    <s v="NE 1"/>
    <m/>
    <x v="0"/>
  </r>
  <r>
    <s v="NE 1"/>
    <s v="Sibsagar"/>
    <s v="NEJ143"/>
    <n v="1000002759"/>
    <s v="JAGDAMBA ENTERPRISE"/>
    <d v="2022-05-23T00:00:00"/>
    <s v="Targeted Dealer"/>
    <m/>
    <n v="100"/>
    <m/>
    <n v="40"/>
    <n v="60"/>
    <s v="-"/>
    <n v="100"/>
    <s v="July"/>
    <n v="80"/>
    <n v="-40"/>
    <n v="-0.5"/>
    <s v="DEGROWTH"/>
    <n v="40"/>
    <s v="Aug"/>
    <n v="40"/>
    <n v="0"/>
    <b v="0"/>
    <s v="GROWTH"/>
    <n v="0"/>
    <m/>
    <s v="NE 1"/>
    <s v="NE 1"/>
    <m/>
    <x v="0"/>
  </r>
  <r>
    <s v="NE 1"/>
    <s v="Sibsagar"/>
    <s v="NEB284"/>
    <n v="1000002760"/>
    <s v="BARUWATI HARDWARE"/>
    <d v="2022-05-23T00:00:00"/>
    <s v="Targeted Dealer"/>
    <m/>
    <n v="30"/>
    <m/>
    <n v="10"/>
    <n v="20"/>
    <s v="-"/>
    <n v="15"/>
    <s v="July"/>
    <n v="10"/>
    <n v="0"/>
    <n v="0"/>
    <s v="GROWTH"/>
    <n v="10"/>
    <s v="Aug"/>
    <n v="10"/>
    <n v="0"/>
    <b v="0"/>
    <s v="GROWTH"/>
    <n v="0"/>
    <m/>
    <s v="NE 1"/>
    <s v="NE 1"/>
    <m/>
    <x v="0"/>
  </r>
  <r>
    <s v="NE 1"/>
    <s v="Sibsagar"/>
    <s v="NEN193"/>
    <n v="1000002764"/>
    <s v="NEW TARUN HARDWARE STORE"/>
    <d v="2022-05-30T00:00:00"/>
    <s v="Targeted Dealer"/>
    <m/>
    <n v="35"/>
    <m/>
    <n v="15"/>
    <n v="20"/>
    <s v="-"/>
    <n v="10"/>
    <s v="July"/>
    <n v="0"/>
    <n v="15"/>
    <s v=" "/>
    <s v="GROWTH"/>
    <n v="15"/>
    <s v="Aug"/>
    <n v="15"/>
    <n v="0"/>
    <b v="0"/>
    <s v="GROWTH"/>
    <n v="0"/>
    <m/>
    <s v="NE 1"/>
    <s v="NE 1"/>
    <m/>
    <x v="0"/>
  </r>
  <r>
    <s v="NE 1"/>
    <s v="Sibsagar"/>
    <s v="NEM382"/>
    <n v="1000003503"/>
    <s v="MOINA STORES"/>
    <d v="2023-04-26T00:00:00"/>
    <s v="Targeted Dealer"/>
    <m/>
    <n v="23"/>
    <m/>
    <n v="22.1"/>
    <n v="0.89999999999999858"/>
    <s v="-"/>
    <n v="20"/>
    <s v="July"/>
    <n v="17.649999999999999"/>
    <n v="4.4500000000000028"/>
    <n v="0.2521246458923514"/>
    <s v="GROWTH"/>
    <n v="22.1"/>
    <s v="Aug"/>
    <n v="22.1"/>
    <n v="0"/>
    <b v="0"/>
    <s v="GROWTH"/>
    <n v="0"/>
    <m/>
    <s v="NE 1"/>
    <s v="NE 1"/>
    <m/>
    <x v="0"/>
  </r>
  <r>
    <s v="NE 1"/>
    <s v="Sibsagar"/>
    <s v="NES659"/>
    <n v="1000003511"/>
    <s v="SUSHANTA CHANGMAI"/>
    <d v="2023-05-10T00:00:00"/>
    <s v="Targeted Dealer"/>
    <m/>
    <n v="45"/>
    <m/>
    <n v="50"/>
    <n v="-5"/>
    <s v="-"/>
    <n v="0"/>
    <s v="July"/>
    <n v="40"/>
    <n v="10"/>
    <n v="0.25"/>
    <b v="0"/>
    <n v="50"/>
    <s v="Aug"/>
    <n v="50"/>
    <n v="0"/>
    <b v="0"/>
    <s v="GROWTH"/>
    <n v="0"/>
    <m/>
    <s v="NE 1"/>
    <s v="NE 1"/>
    <m/>
    <x v="0"/>
  </r>
  <r>
    <s v="NE 1"/>
    <s v="Sibsagar"/>
    <s v="NES660"/>
    <n v="1000003519"/>
    <s v="SHYAM CONSTRUCTION &amp; SUPPLIERS"/>
    <d v="2023-05-12T00:00:00"/>
    <s v="Targeted Dealer"/>
    <m/>
    <n v="200"/>
    <m/>
    <n v="240.5"/>
    <n v="-40.5"/>
    <s v="-"/>
    <n v="90"/>
    <s v="July"/>
    <n v="204"/>
    <n v="36.5"/>
    <n v="0.17892156862745101"/>
    <s v="GROWTH"/>
    <n v="240.5"/>
    <s v="Aug"/>
    <n v="240.5"/>
    <n v="0"/>
    <b v="0"/>
    <s v="GROWTH"/>
    <n v="0"/>
    <m/>
    <s v="NE 1"/>
    <s v="NE 1"/>
    <m/>
    <x v="0"/>
  </r>
  <r>
    <s v="NE 1"/>
    <s v="Sibsagar"/>
    <s v="NEA425"/>
    <n v="1000003809"/>
    <s v="A B HARDWARE STORE"/>
    <d v="2023-12-29T00:00:00"/>
    <s v="Targeted Dealer"/>
    <m/>
    <n v="20"/>
    <m/>
    <n v="30"/>
    <n v="-10"/>
    <s v="-"/>
    <n v="20"/>
    <s v="July"/>
    <n v="40"/>
    <n v="-10"/>
    <n v="-0.25"/>
    <s v="DEGROWTH"/>
    <n v="30"/>
    <s v="Aug"/>
    <n v="30"/>
    <n v="0"/>
    <b v="0"/>
    <s v="GROWTH"/>
    <n v="0"/>
    <m/>
    <s v="NE 1"/>
    <s v="NE 1"/>
    <m/>
    <x v="0"/>
  </r>
  <r>
    <s v="NE 1"/>
    <s v="DIBRUGARH"/>
    <s v="C011"/>
    <n v="1000000810"/>
    <s v="CEMENT CENTRE (MORAN)"/>
    <d v="2005-02-02T00:00:00"/>
    <s v="Targeted Dealer"/>
    <m/>
    <n v="20"/>
    <m/>
    <n v="25"/>
    <n v="-5"/>
    <s v="-"/>
    <n v="40"/>
    <s v="July"/>
    <n v="20"/>
    <n v="5"/>
    <n v="0.25"/>
    <s v="GROWTH"/>
    <n v="25"/>
    <s v="Aug"/>
    <n v="25"/>
    <n v="0"/>
    <b v="0"/>
    <s v="GROWTH"/>
    <n v="0"/>
    <m/>
    <s v="NE 1"/>
    <s v="NE 1"/>
    <m/>
    <x v="0"/>
  </r>
  <r>
    <s v="NE 1"/>
    <s v="DIBRUGARH"/>
    <s v="E002"/>
    <n v="1000000816"/>
    <s v="EASTERN TRADING"/>
    <d v="2005-02-02T00:00:00"/>
    <s v="Targeted Dealer"/>
    <m/>
    <n v="470"/>
    <m/>
    <n v="402.5"/>
    <n v="67.5"/>
    <s v="-"/>
    <n v="470"/>
    <s v="July"/>
    <n v="230.5"/>
    <n v="172"/>
    <n v="0.7462039045553146"/>
    <s v="GROWTH"/>
    <n v="402.5"/>
    <s v="Aug"/>
    <n v="402.5"/>
    <n v="0"/>
    <b v="0"/>
    <s v="GROWTH"/>
    <n v="0"/>
    <m/>
    <s v="NE 1"/>
    <s v="NE 1"/>
    <m/>
    <x v="0"/>
  </r>
  <r>
    <s v="NE 1"/>
    <s v="DIBRUGARH"/>
    <s v="A048"/>
    <n v="1000000235"/>
    <s v="ATMARAM AGARWAL"/>
    <d v="2007-05-10T00:00:00"/>
    <s v="Targeted Dealer"/>
    <m/>
    <n v="730"/>
    <m/>
    <n v="698.15000000000009"/>
    <n v="31.849999999999909"/>
    <s v="-"/>
    <n v="731.25"/>
    <s v="July"/>
    <n v="700.5"/>
    <n v="-2.3499999999999091"/>
    <n v="-3.354746609564474E-3"/>
    <s v="DEGROWTH"/>
    <n v="698.15000000000009"/>
    <s v="Aug"/>
    <n v="698.15000000000009"/>
    <n v="0"/>
    <b v="0"/>
    <s v="GROWTH"/>
    <n v="0"/>
    <m/>
    <s v="NE 1"/>
    <s v="NE 1"/>
    <m/>
    <x v="0"/>
  </r>
  <r>
    <s v="NE 1"/>
    <s v="DIBRUGARH"/>
    <s v="L035"/>
    <n v="1000000245"/>
    <s v="LAXMI HARDWARE STORES (DIBRUGARH)"/>
    <d v="2009-05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DIBRUGARH"/>
    <s v="P079"/>
    <n v="1000000248"/>
    <s v="PAWAN ENTERPRISE"/>
    <d v="2009-05-25T00:00:00"/>
    <s v="Targeted Dealer"/>
    <m/>
    <n v="280"/>
    <m/>
    <n v="237.25"/>
    <n v="42.75"/>
    <s v="-"/>
    <n v="256.35000000000002"/>
    <s v="July"/>
    <n v="243.5"/>
    <n v="-6.25"/>
    <n v="-2.5667351129363469E-2"/>
    <s v="DEGROWTH"/>
    <n v="237.25"/>
    <s v="Aug"/>
    <n v="237.25"/>
    <n v="0"/>
    <b v="0"/>
    <s v="GROWTH"/>
    <n v="0"/>
    <m/>
    <s v="NE 1"/>
    <s v="NE 1"/>
    <m/>
    <x v="0"/>
  </r>
  <r>
    <s v="NE 1"/>
    <s v="DIBRUGARH"/>
    <s v="S179"/>
    <n v="1000000341"/>
    <s v="SATI TRADING CO"/>
    <d v="2009-08-05T00:00:00"/>
    <s v="Targeted Dealer"/>
    <m/>
    <n v="300"/>
    <m/>
    <n v="11"/>
    <n v="289"/>
    <s v="-"/>
    <n v="346"/>
    <s v="July"/>
    <n v="170.5"/>
    <n v="-159.5"/>
    <n v="-0.93548387096774199"/>
    <s v="DEGROWTH"/>
    <n v="11"/>
    <s v="Aug"/>
    <n v="11"/>
    <n v="0"/>
    <b v="0"/>
    <s v="GROWTH"/>
    <n v="0"/>
    <m/>
    <s v="NE 1"/>
    <s v="NE 1"/>
    <m/>
    <x v="0"/>
  </r>
  <r>
    <s v="NE 1"/>
    <s v="DIBRUGARH"/>
    <s v="B145"/>
    <n v="1000000236"/>
    <s v="BAJRANGBALI STORES"/>
    <d v="2012-08-25T00:00:00"/>
    <s v="Targeted Dealer"/>
    <m/>
    <n v="20"/>
    <m/>
    <n v="20"/>
    <n v="0"/>
    <s v="-"/>
    <n v="10"/>
    <s v="July"/>
    <n v="20"/>
    <n v="0"/>
    <n v="0"/>
    <s v="GROWTH"/>
    <n v="20"/>
    <s v="Aug"/>
    <n v="20"/>
    <n v="0"/>
    <b v="0"/>
    <s v="GROWTH"/>
    <n v="0"/>
    <m/>
    <s v="NE 1"/>
    <s v="NE 1"/>
    <m/>
    <x v="0"/>
  </r>
  <r>
    <s v="NE 1"/>
    <s v="DIBRUGARH"/>
    <s v="A146"/>
    <n v="1000000233"/>
    <s v="ANUSUIYA CYCLE &amp; HARDWARE STORE"/>
    <d v="2012-11-30T00:00:00"/>
    <s v="Targeted Dealer"/>
    <m/>
    <n v="400"/>
    <m/>
    <n v="402.5"/>
    <n v="-2.5"/>
    <s v="-"/>
    <n v="360"/>
    <s v="July"/>
    <n v="270"/>
    <n v="132.5"/>
    <n v="0.4907407407407407"/>
    <s v="GROWTH"/>
    <n v="402.5"/>
    <s v="Aug"/>
    <n v="402.5"/>
    <n v="0"/>
    <b v="0"/>
    <s v="GROWTH"/>
    <n v="0"/>
    <m/>
    <s v="NE 1"/>
    <s v="NE 1"/>
    <m/>
    <x v="0"/>
  </r>
  <r>
    <s v="NE 1"/>
    <s v="DIBRUGARH"/>
    <s v="P138"/>
    <n v="1000000247"/>
    <s v="P.K. HARDWARE STORE"/>
    <d v="2012-11-30T00:00:00"/>
    <s v="Targeted Dealer"/>
    <m/>
    <n v="95"/>
    <m/>
    <n v="40"/>
    <n v="55"/>
    <s v="-"/>
    <n v="95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1"/>
    <s v="DIBRUGARH"/>
    <s v="M263"/>
    <n v="1000000246"/>
    <s v="M.B.STEEL"/>
    <d v="2013-04-22T00:00:00"/>
    <s v="Targeted Dealer"/>
    <m/>
    <n v="20"/>
    <m/>
    <n v="12"/>
    <n v="8"/>
    <s v="-"/>
    <n v="3"/>
    <s v="July"/>
    <n v="9"/>
    <n v="3"/>
    <n v="0.33333333333333326"/>
    <s v="GROWTH"/>
    <n v="12"/>
    <s v="Aug"/>
    <n v="12"/>
    <n v="0"/>
    <b v="0"/>
    <s v="GROWTH"/>
    <n v="0"/>
    <m/>
    <s v="NE 1"/>
    <s v="NE 1"/>
    <m/>
    <x v="0"/>
  </r>
  <r>
    <s v="NE 1"/>
    <s v="DIBRUGARH"/>
    <s v="NEC017"/>
    <n v="1000000811"/>
    <s v="CHABUA HARDWARE"/>
    <d v="2015-04-03T00:00:00"/>
    <s v="Targeted Dealer"/>
    <m/>
    <n v="30"/>
    <m/>
    <n v="30"/>
    <n v="0"/>
    <s v="-"/>
    <n v="0"/>
    <s v="July"/>
    <n v="30"/>
    <n v="0"/>
    <n v="0"/>
    <b v="0"/>
    <n v="30"/>
    <s v="Aug"/>
    <n v="30"/>
    <n v="0"/>
    <b v="0"/>
    <s v="GROWTH"/>
    <n v="0"/>
    <m/>
    <s v="NE 1"/>
    <s v="NE 1"/>
    <m/>
    <x v="0"/>
  </r>
  <r>
    <s v="NE 1"/>
    <s v="DIBRUGARH"/>
    <s v="NEB024"/>
    <n v="1000000239"/>
    <s v="BRAHMAPUTRA SALES CORPORATION"/>
    <d v="2015-04-29T00:00:00"/>
    <s v="Targeted Dealer"/>
    <m/>
    <n v="100"/>
    <m/>
    <n v="100.5"/>
    <n v="-0.5"/>
    <s v="-"/>
    <n v="71"/>
    <s v="July"/>
    <n v="112.5"/>
    <n v="-12"/>
    <n v="-0.10666666666666669"/>
    <s v="DEGROWTH"/>
    <n v="100.5"/>
    <s v="Aug"/>
    <n v="100.5"/>
    <n v="0"/>
    <b v="0"/>
    <s v="GROWTH"/>
    <n v="0"/>
    <m/>
    <s v="NE 1"/>
    <s v="NE 1"/>
    <m/>
    <x v="0"/>
  </r>
  <r>
    <s v="NE 1"/>
    <s v="DIBRUGARH"/>
    <s v="NEK048"/>
    <n v="1000000820"/>
    <s v="KANTA HARDWARE (CHOWKIDINGHEE)"/>
    <d v="2016-09-21T00:00:00"/>
    <s v="Targeted Dealer"/>
    <m/>
    <n v="120"/>
    <m/>
    <n v="63.75"/>
    <n v="56.25"/>
    <s v="-"/>
    <n v="92.75"/>
    <s v="July"/>
    <n v="87.45"/>
    <n v="-23.700000000000003"/>
    <n v="-0.27101200686106353"/>
    <s v="DEGROWTH"/>
    <n v="63.75"/>
    <s v="Aug"/>
    <n v="63.75"/>
    <n v="0"/>
    <b v="0"/>
    <s v="GROWTH"/>
    <n v="0"/>
    <m/>
    <s v="NE 1"/>
    <s v="NE 1"/>
    <m/>
    <x v="0"/>
  </r>
  <r>
    <s v="NE 1"/>
    <s v="DIBRUGARH"/>
    <s v="NEP132"/>
    <n v="1000000249"/>
    <s v="PURBANCHAL UDYOG (DIB)"/>
    <d v="2018-04-27T00:00:00"/>
    <s v="Targeted Dealer"/>
    <m/>
    <n v="40"/>
    <m/>
    <n v="6.75"/>
    <n v="33.25"/>
    <s v="-"/>
    <n v="26.6"/>
    <s v="July"/>
    <n v="23.75"/>
    <n v="-17"/>
    <n v="-0.71578947368421053"/>
    <s v="DEGROWTH"/>
    <n v="6.75"/>
    <s v="Aug"/>
    <n v="6.75"/>
    <n v="0"/>
    <b v="0"/>
    <s v="GROWTH"/>
    <n v="0"/>
    <m/>
    <s v="NE 1"/>
    <s v="NE 1"/>
    <m/>
    <x v="0"/>
  </r>
  <r>
    <s v="NE 1"/>
    <s v="DIBRUGARH"/>
    <s v="NEB168"/>
    <n v="1000000238"/>
    <s v="BHARAT ISPAT"/>
    <d v="2018-08-03T00:00:00"/>
    <s v="-"/>
    <m/>
    <n v="0"/>
    <m/>
    <n v="6"/>
    <n v="-6"/>
    <s v="-"/>
    <n v="23"/>
    <s v="July"/>
    <n v="1.25"/>
    <n v="4.75"/>
    <n v="3.8"/>
    <s v="GROWTH"/>
    <n v="6"/>
    <s v="Aug"/>
    <n v="6"/>
    <n v="0"/>
    <b v="0"/>
    <s v="GROWTH"/>
    <n v="0"/>
    <m/>
    <s v="NE 1"/>
    <s v="NE 1"/>
    <m/>
    <x v="0"/>
  </r>
  <r>
    <s v="NE 1"/>
    <s v="DIBRUGARH"/>
    <s v="NEP172"/>
    <n v="1000000250"/>
    <s v="PURNA HARDWARE STORES"/>
    <d v="2019-03-01T00:00:00"/>
    <s v="-"/>
    <m/>
    <n v="0"/>
    <m/>
    <n v="0"/>
    <n v="0"/>
    <s v="-"/>
    <n v="20"/>
    <s v="July"/>
    <n v="10"/>
    <n v="-10"/>
    <n v="-1"/>
    <s v="DEGROWTH"/>
    <n v="0"/>
    <s v="Aug"/>
    <n v="0"/>
    <n v="0"/>
    <b v="0"/>
    <b v="0"/>
    <n v="0"/>
    <m/>
    <s v="NE 1"/>
    <s v="NE 1"/>
    <m/>
    <x v="0"/>
  </r>
  <r>
    <s v="NE 1"/>
    <s v="DIBRUGARH"/>
    <s v="NER171"/>
    <n v="1000000339"/>
    <s v="R D STORE"/>
    <d v="2019-07-02T00:00:00"/>
    <s v="Targeted Dealer"/>
    <m/>
    <n v="60"/>
    <m/>
    <n v="0"/>
    <n v="60"/>
    <s v="-"/>
    <n v="120"/>
    <s v="July"/>
    <n v="35"/>
    <n v="-35"/>
    <n v="-1"/>
    <s v="DEGROWTH"/>
    <n v="0"/>
    <s v="Aug"/>
    <n v="0"/>
    <n v="0"/>
    <b v="0"/>
    <b v="0"/>
    <n v="0"/>
    <m/>
    <s v="NE 1"/>
    <s v="NE 1"/>
    <m/>
    <x v="0"/>
  </r>
  <r>
    <s v="NE 1"/>
    <s v="DIBRUGARH"/>
    <s v="NED146"/>
    <n v="1000000815"/>
    <s v="DHELIA &amp; SONS"/>
    <d v="2019-08-23T00:00:00"/>
    <s v="Targeted Dealer"/>
    <m/>
    <n v="380"/>
    <m/>
    <n v="338"/>
    <n v="42"/>
    <s v="-"/>
    <n v="313"/>
    <s v="July"/>
    <n v="407.25"/>
    <n v="-69.25"/>
    <n v="-0.17004297114794353"/>
    <s v="DEGROWTH"/>
    <n v="338"/>
    <s v="Aug"/>
    <n v="338"/>
    <n v="0"/>
    <b v="0"/>
    <s v="GROWTH"/>
    <n v="0"/>
    <m/>
    <s v="NE 1"/>
    <s v="NE 1"/>
    <m/>
    <x v="0"/>
  </r>
  <r>
    <s v="NE 1"/>
    <s v="DIBRUGARH"/>
    <s v="NER198"/>
    <n v="1000000340"/>
    <s v="RAJ LAXMI AJENCIES"/>
    <d v="2020-06-24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DIBRUGARH"/>
    <s v="NEJ113"/>
    <n v="1000000817"/>
    <s v="J.J. HARDWARE STORE"/>
    <d v="2020-10-30T00:00:00"/>
    <s v="Targeted Dealer"/>
    <m/>
    <n v="50"/>
    <m/>
    <n v="60"/>
    <n v="-10"/>
    <s v="-"/>
    <n v="45"/>
    <s v="July"/>
    <n v="53"/>
    <n v="7"/>
    <n v="0.13207547169811318"/>
    <s v="GROWTH"/>
    <n v="60"/>
    <s v="Aug"/>
    <n v="60"/>
    <n v="0"/>
    <b v="0"/>
    <s v="GROWTH"/>
    <n v="0"/>
    <m/>
    <s v="NE 1"/>
    <s v="NE 1"/>
    <m/>
    <x v="0"/>
  </r>
  <r>
    <s v="NE 1"/>
    <s v="DIBRUGARH"/>
    <s v="NEJ114"/>
    <n v="1000000818"/>
    <s v="J.P.TRADING - DBR"/>
    <d v="2020-11-04T00:00:00"/>
    <s v="Targeted Dealer"/>
    <m/>
    <n v="100"/>
    <m/>
    <n v="80"/>
    <n v="20"/>
    <s v="-"/>
    <n v="94.5"/>
    <s v="July"/>
    <n v="80.5"/>
    <n v="-0.5"/>
    <n v="-6.2111801242236142E-3"/>
    <s v="DEGROWTH"/>
    <n v="80"/>
    <s v="Aug"/>
    <n v="80"/>
    <n v="0"/>
    <b v="0"/>
    <s v="GROWTH"/>
    <n v="0"/>
    <m/>
    <s v="NE 1"/>
    <s v="NE 1"/>
    <m/>
    <x v="0"/>
  </r>
  <r>
    <s v="NE 1"/>
    <s v="DIBRUGARH"/>
    <s v="NEC103"/>
    <n v="1000000812"/>
    <s v="CHENIREEMA TRADERS - DBR"/>
    <d v="2021-04-05T00:00:00"/>
    <s v="Targeted Dealer"/>
    <m/>
    <n v="1085"/>
    <m/>
    <n v="860.5"/>
    <n v="224.5"/>
    <s v="-"/>
    <n v="1216.25"/>
    <s v="July"/>
    <n v="900"/>
    <n v="-39.5"/>
    <n v="-4.3888888888888866E-2"/>
    <s v="DEGROWTH"/>
    <n v="860.5"/>
    <s v="Aug"/>
    <n v="860.5"/>
    <n v="0"/>
    <b v="0"/>
    <s v="GROWTH"/>
    <n v="0"/>
    <m/>
    <s v="NE 1"/>
    <s v="NE 1"/>
    <m/>
    <x v="0"/>
  </r>
  <r>
    <s v="NE 1"/>
    <s v="DIBRUGARH"/>
    <s v="NEK159"/>
    <n v="1000000819"/>
    <s v="K.L.&amp; SONS"/>
    <d v="2021-05-05T00:00:00"/>
    <s v="Targeted Dealer"/>
    <m/>
    <n v="230"/>
    <m/>
    <n v="329.5"/>
    <n v="-99.5"/>
    <s v="-"/>
    <n v="188"/>
    <s v="July"/>
    <n v="297"/>
    <n v="32.5"/>
    <n v="0.10942760942760943"/>
    <s v="GROWTH"/>
    <n v="329.5"/>
    <s v="Aug"/>
    <n v="329.5"/>
    <n v="0"/>
    <b v="0"/>
    <s v="GROWTH"/>
    <n v="0"/>
    <m/>
    <s v="NE 1"/>
    <s v="NE 1"/>
    <m/>
    <x v="0"/>
  </r>
  <r>
    <s v="NE 1"/>
    <s v="DIBRUGARH"/>
    <s v="NES613"/>
    <n v="1000003134"/>
    <s v="SHREE GANESH TRADERS"/>
    <d v="2022-12-16T00:00:00"/>
    <s v="-"/>
    <m/>
    <n v="0"/>
    <m/>
    <n v="0"/>
    <n v="0"/>
    <s v="-"/>
    <n v="66.2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DIBRUGARH"/>
    <s v="NES648"/>
    <n v="1000003473"/>
    <s v="Shree Hari Hardware"/>
    <d v="2023-04-05T00:00:00"/>
    <s v="Targeted Dealer"/>
    <m/>
    <n v="20"/>
    <m/>
    <n v="35"/>
    <n v="-15"/>
    <s v="-"/>
    <n v="30"/>
    <s v="July"/>
    <n v="25"/>
    <n v="10"/>
    <n v="0.39999999999999991"/>
    <s v="GROWTH"/>
    <n v="35"/>
    <s v="Aug"/>
    <n v="35"/>
    <n v="0"/>
    <b v="0"/>
    <s v="GROWTH"/>
    <n v="0"/>
    <m/>
    <s v="NE 1"/>
    <s v="NE 1"/>
    <m/>
    <x v="0"/>
  </r>
  <r>
    <s v="NE 1"/>
    <s v="DIBRUGARH"/>
    <s v="NEN215"/>
    <n v="1000003502"/>
    <s v="NANDINI ENTERPRISES"/>
    <d v="2023-04-26T00:00:00"/>
    <s v="Targeted Dealer"/>
    <m/>
    <n v="180"/>
    <m/>
    <n v="102.25"/>
    <n v="77.75"/>
    <s v="-"/>
    <n v="120"/>
    <s v="July"/>
    <n v="93.5"/>
    <n v="8.75"/>
    <n v="9.3582887700534689E-2"/>
    <s v="GROWTH"/>
    <n v="102.25"/>
    <s v="Aug"/>
    <n v="102.25"/>
    <n v="0"/>
    <b v="0"/>
    <s v="GROWTH"/>
    <n v="0"/>
    <m/>
    <s v="NE 1"/>
    <s v="NE 1"/>
    <m/>
    <x v="0"/>
  </r>
  <r>
    <s v="NE 1"/>
    <s v="DIBRUGARH"/>
    <s v="NEB331"/>
    <n v="1000003566"/>
    <s v="BHAITI HARDWARE &amp; FABRICATION"/>
    <d v="2023-06-01T00:00:00"/>
    <s v="Targeted Dealer"/>
    <m/>
    <n v="35"/>
    <m/>
    <n v="20"/>
    <n v="15"/>
    <s v="-"/>
    <n v="40"/>
    <s v="July"/>
    <n v="35"/>
    <n v="-15"/>
    <n v="-0.4285714285714286"/>
    <s v="DEGROWTH"/>
    <n v="20"/>
    <s v="Aug"/>
    <n v="20"/>
    <n v="0"/>
    <b v="0"/>
    <s v="GROWTH"/>
    <n v="0"/>
    <m/>
    <s v="NE 1"/>
    <s v="NE 1"/>
    <m/>
    <x v="0"/>
  </r>
  <r>
    <s v="NE 1"/>
    <s v="DIBRUGARH"/>
    <s v="NEA416"/>
    <n v="1000003732"/>
    <s v="AMKEY TIMBERS"/>
    <d v="2023-10-20T00:00:00"/>
    <s v="Targeted Dealer"/>
    <m/>
    <n v="480"/>
    <m/>
    <n v="407.65"/>
    <n v="72.350000000000023"/>
    <s v="-"/>
    <n v="559.6"/>
    <s v="July"/>
    <n v="460.5"/>
    <n v="-52.850000000000023"/>
    <n v="-0.11476655808903369"/>
    <s v="DEGROWTH"/>
    <n v="407.65"/>
    <s v="Aug"/>
    <n v="407.65"/>
    <n v="0"/>
    <b v="0"/>
    <s v="GROWTH"/>
    <n v="0"/>
    <m/>
    <s v="NE 1"/>
    <s v="NE 1"/>
    <m/>
    <x v="0"/>
  </r>
  <r>
    <s v="NE 1"/>
    <s v="DIBRUGARH"/>
    <s v="NES693"/>
    <n v="1000003794"/>
    <s v="SMA ENTERPRISES"/>
    <d v="2023-12-21T00:00:00"/>
    <s v="Targeted Dealer"/>
    <m/>
    <n v="40"/>
    <m/>
    <n v="80"/>
    <n v="-40"/>
    <s v="-"/>
    <n v="25"/>
    <s v="July"/>
    <n v="40"/>
    <n v="40"/>
    <n v="1"/>
    <s v="GROWTH"/>
    <n v="80"/>
    <s v="Aug"/>
    <n v="80"/>
    <n v="0"/>
    <b v="0"/>
    <s v="GROWTH"/>
    <n v="0"/>
    <m/>
    <s v="NE 1"/>
    <s v="NE 1"/>
    <m/>
    <x v="0"/>
  </r>
  <r>
    <s v="NE 1"/>
    <s v="DIBRUGARH"/>
    <s v="NEL119"/>
    <n v="1000003817"/>
    <s v="LUKHURAKHAN HARDWARE &amp; FABRICATION"/>
    <d v="2024-01-10T00:00:00"/>
    <s v="Targeted Dealer"/>
    <m/>
    <n v="60"/>
    <m/>
    <n v="20"/>
    <n v="40"/>
    <s v="-"/>
    <n v="60"/>
    <s v="July"/>
    <n v="50"/>
    <n v="-30"/>
    <n v="-0.6"/>
    <s v="DEGROWTH"/>
    <n v="20"/>
    <s v="Aug"/>
    <n v="20"/>
    <n v="0"/>
    <b v="0"/>
    <s v="GROWTH"/>
    <n v="0"/>
    <m/>
    <s v="NE 1"/>
    <s v="NE 1"/>
    <m/>
    <x v="0"/>
  </r>
  <r>
    <s v="NE 1"/>
    <s v="DIBRUGARH"/>
    <s v="NEN29"/>
    <n v="1000003953"/>
    <s v="N.W. ENTERPRISE"/>
    <d v="2024-05-15T00:00:00"/>
    <s v="Targeted Dealer"/>
    <m/>
    <n v="330"/>
    <m/>
    <n v="367.5"/>
    <n v="-37.5"/>
    <s v="-"/>
    <n v="290"/>
    <s v="July"/>
    <n v="366.5"/>
    <n v="1"/>
    <n v="2.7285129604366354E-3"/>
    <s v="GROWTH"/>
    <n v="367.5"/>
    <s v="Aug"/>
    <n v="367.5"/>
    <n v="0"/>
    <b v="0"/>
    <s v="GROWTH"/>
    <n v="0"/>
    <m/>
    <s v="NE 1"/>
    <s v="NE 1"/>
    <m/>
    <x v="0"/>
  </r>
  <r>
    <s v="NE 1"/>
    <s v="DIBRUGARH"/>
    <s v="NEM435"/>
    <n v="1000003996"/>
    <s v="M.B. ENTERPRISE"/>
    <d v="2024-06-03T00:00:00"/>
    <s v="Targeted Dealer"/>
    <m/>
    <n v="50"/>
    <m/>
    <n v="35"/>
    <n v="15"/>
    <s v="-"/>
    <n v="50"/>
    <s v="July"/>
    <n v="31"/>
    <n v="4"/>
    <n v="0.12903225806451624"/>
    <s v="GROWTH"/>
    <n v="35"/>
    <s v="Aug"/>
    <n v="35"/>
    <n v="0"/>
    <b v="0"/>
    <s v="GROWTH"/>
    <n v="0"/>
    <m/>
    <s v="NE 1"/>
    <s v="NE 1"/>
    <m/>
    <x v="0"/>
  </r>
  <r>
    <s v="NE 1"/>
    <s v="DIBRUGARH"/>
    <s v="NES730"/>
    <n v="1000004000"/>
    <s v="SHYAMANTAMONI HARDWARE STORES"/>
    <d v="2024-06-06T00:00:00"/>
    <s v="Targeted Dealer"/>
    <m/>
    <n v="50"/>
    <m/>
    <n v="20"/>
    <n v="30"/>
    <s v="-"/>
    <n v="47.5"/>
    <s v="July"/>
    <n v="35"/>
    <n v="-15"/>
    <n v="-0.4285714285714286"/>
    <s v="DEGROWTH"/>
    <n v="20"/>
    <s v="Aug"/>
    <n v="20"/>
    <n v="0"/>
    <b v="0"/>
    <s v="GROWTH"/>
    <n v="0"/>
    <m/>
    <s v="NE 1"/>
    <s v="NE 1"/>
    <m/>
    <x v="0"/>
  </r>
  <r>
    <s v="NE 1"/>
    <s v="DIBRUGARH"/>
    <s v="NEK218"/>
    <n v="1000004008"/>
    <s v="KRISHNA HARDWARE"/>
    <d v="2024-06-14T00:00:00"/>
    <s v="Targeted Dealer"/>
    <m/>
    <n v="40"/>
    <m/>
    <n v="50"/>
    <n v="-10"/>
    <s v="-"/>
    <n v="40"/>
    <s v="July"/>
    <n v="35"/>
    <n v="15"/>
    <n v="0.4285714285714286"/>
    <s v="GROWTH"/>
    <n v="50"/>
    <s v="Aug"/>
    <n v="50"/>
    <n v="0"/>
    <b v="0"/>
    <s v="GROWTH"/>
    <n v="0"/>
    <m/>
    <s v="NE 1"/>
    <s v="NE 1"/>
    <m/>
    <x v="0"/>
  </r>
  <r>
    <s v="NE 1"/>
    <s v="DIBRUGARH"/>
    <s v="NEB371"/>
    <n v="1000004074"/>
    <s v="BRAHMAPUTRA HARDWARE"/>
    <d v="2024-08-02T00:00:00"/>
    <s v="-"/>
    <m/>
    <n v="0"/>
    <m/>
    <n v="0"/>
    <n v="0"/>
    <s v="-"/>
    <n v="6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Tinsukia Side"/>
    <s v="S281"/>
    <n v="1000000119"/>
    <s v="SAMCHO HARDWARE TRADE AGENCY"/>
    <d v="2011-10-10T00:00:00"/>
    <s v="Targeted Dealer"/>
    <m/>
    <n v="110"/>
    <m/>
    <n v="150"/>
    <n v="-40"/>
    <s v="-"/>
    <n v="161.5"/>
    <s v="July"/>
    <n v="105"/>
    <n v="45"/>
    <n v="0.4285714285714286"/>
    <s v="GROWTH"/>
    <n v="150"/>
    <s v="Aug"/>
    <n v="150"/>
    <n v="0"/>
    <b v="0"/>
    <s v="GROWTH"/>
    <n v="0"/>
    <m/>
    <s v="NE 1"/>
    <s v="NE 1"/>
    <m/>
    <x v="0"/>
  </r>
  <r>
    <s v="NE 1"/>
    <s v="AP- Tinsukia Side"/>
    <s v="D098"/>
    <n v="1000000114"/>
    <s v="DIBANG ENTERPRISES"/>
    <d v="2013-01-15T00:00:00"/>
    <s v="Targeted Dealer"/>
    <m/>
    <n v="200"/>
    <m/>
    <n v="200"/>
    <n v="0"/>
    <s v="-"/>
    <n v="250"/>
    <s v="July"/>
    <n v="250"/>
    <n v="-50"/>
    <n v="-0.19999999999999996"/>
    <s v="DEGROWTH"/>
    <n v="200"/>
    <s v="Aug"/>
    <n v="200"/>
    <n v="0"/>
    <b v="0"/>
    <s v="GROWTH"/>
    <n v="0"/>
    <m/>
    <s v="NE 1"/>
    <s v="NE 1"/>
    <m/>
    <x v="0"/>
  </r>
  <r>
    <s v="NE 1"/>
    <s v="AP- Tinsukia Side"/>
    <s v="NES710"/>
    <n v="1000003876"/>
    <s v="SAWANG TRADERS"/>
    <d v="2024-02-29T00:00:00"/>
    <s v="Targeted Dealer"/>
    <m/>
    <n v="175"/>
    <m/>
    <n v="268"/>
    <n v="-93"/>
    <s v="-"/>
    <n v="120"/>
    <s v="July"/>
    <n v="255"/>
    <n v="13"/>
    <n v="5.0980392156862786E-2"/>
    <s v="GROWTH"/>
    <n v="268"/>
    <s v="Aug"/>
    <n v="268"/>
    <n v="0"/>
    <b v="0"/>
    <s v="GROWTH"/>
    <n v="0"/>
    <m/>
    <s v="NE 1"/>
    <s v="NE 1"/>
    <m/>
    <x v="0"/>
  </r>
  <r>
    <s v="NE 1"/>
    <s v="AP- Tinsukia Side"/>
    <s v="NEJ187"/>
    <n v="1000004016"/>
    <s v="J.K ENTERPRISES"/>
    <d v="2024-06-25T00:00:00"/>
    <s v="Targeted Dealer"/>
    <m/>
    <n v="100"/>
    <m/>
    <n v="50"/>
    <n v="50"/>
    <s v="-"/>
    <n v="100"/>
    <s v="July"/>
    <n v="50"/>
    <n v="0"/>
    <n v="0"/>
    <s v="GROWTH"/>
    <n v="50"/>
    <s v="Aug"/>
    <n v="50"/>
    <n v="0"/>
    <b v="0"/>
    <s v="GROWTH"/>
    <n v="0"/>
    <m/>
    <s v="NE 1"/>
    <s v="NE 1"/>
    <m/>
    <x v="0"/>
  </r>
  <r>
    <s v="NE 1"/>
    <s v="TINSUKIA"/>
    <s v="D011"/>
    <n v="1000000751"/>
    <s v="DENNY BENNY ASSOCIATES"/>
    <d v="2005-02-04T00:00:00"/>
    <s v="Targeted Dealer"/>
    <m/>
    <n v="25"/>
    <m/>
    <n v="20.5"/>
    <n v="4.5"/>
    <s v="-"/>
    <n v="0"/>
    <s v="July"/>
    <n v="7.5"/>
    <n v="13"/>
    <n v="1.7333333333333334"/>
    <b v="0"/>
    <n v="20.5"/>
    <s v="Aug"/>
    <n v="20.5"/>
    <n v="0"/>
    <b v="0"/>
    <s v="GROWTH"/>
    <n v="0"/>
    <m/>
    <s v="NE 1"/>
    <s v="NE 1"/>
    <m/>
    <x v="0"/>
  </r>
  <r>
    <s v="NE 1"/>
    <s v="TINSUKIA"/>
    <s v="D012"/>
    <n v="1000000752"/>
    <s v="DHANDARIA TRADING CO."/>
    <d v="2005-03-05T00:00:00"/>
    <s v="Targeted Dealer"/>
    <m/>
    <n v="675"/>
    <m/>
    <n v="636.5"/>
    <n v="38.5"/>
    <s v="-"/>
    <n v="910"/>
    <s v="July"/>
    <n v="329"/>
    <n v="307.5"/>
    <n v="0.93465045592705165"/>
    <s v="GROWTH"/>
    <n v="636.5"/>
    <s v="Aug"/>
    <n v="636.5"/>
    <n v="0"/>
    <b v="0"/>
    <s v="GROWTH"/>
    <n v="0"/>
    <m/>
    <s v="NE 1"/>
    <s v="NE 1"/>
    <m/>
    <x v="0"/>
  </r>
  <r>
    <s v="NE 1"/>
    <s v="TINSUKIA"/>
    <s v="R039"/>
    <n v="1000000761"/>
    <s v="RAJESH TRADE &amp; AGENCY"/>
    <d v="2007-08-30T00:00:00"/>
    <s v="Targeted Dealer"/>
    <m/>
    <n v="100"/>
    <m/>
    <n v="150"/>
    <n v="-50"/>
    <s v="-"/>
    <n v="160"/>
    <s v="July"/>
    <n v="10"/>
    <n v="140"/>
    <n v="14"/>
    <s v="GROWTH"/>
    <n v="150"/>
    <s v="Aug"/>
    <n v="150"/>
    <n v="0"/>
    <b v="0"/>
    <s v="GROWTH"/>
    <n v="0"/>
    <m/>
    <s v="NE 1"/>
    <s v="NE 1"/>
    <m/>
    <x v="0"/>
  </r>
  <r>
    <s v="NE 1"/>
    <s v="TINSUKIA"/>
    <s v="D072"/>
    <n v="1000000753"/>
    <s v="DUTTA HARDWARE"/>
    <d v="2011-09-21T00:00:00"/>
    <s v="Targeted Dealer"/>
    <m/>
    <n v="25"/>
    <m/>
    <n v="0"/>
    <n v="25"/>
    <s v="-"/>
    <n v="0"/>
    <s v="July"/>
    <n v="30"/>
    <n v="-30"/>
    <n v="-1"/>
    <b v="0"/>
    <n v="0"/>
    <s v="Aug"/>
    <n v="0"/>
    <n v="0"/>
    <b v="0"/>
    <b v="0"/>
    <n v="0"/>
    <m/>
    <s v="NE 1"/>
    <s v="NE 1"/>
    <m/>
    <x v="0"/>
  </r>
  <r>
    <s v="NE 1"/>
    <s v="TINSUKIA"/>
    <s v="NER096"/>
    <n v="1000000760"/>
    <s v="R V HARDWARE AND STORE"/>
    <d v="2017-05-11T00:00:00"/>
    <s v="Targeted Dealer"/>
    <m/>
    <n v="30"/>
    <m/>
    <n v="22.5"/>
    <n v="7.5"/>
    <s v="-"/>
    <n v="20"/>
    <s v="July"/>
    <n v="40"/>
    <n v="-17.5"/>
    <n v="-0.4375"/>
    <s v="DEGROWTH"/>
    <n v="22.5"/>
    <s v="Aug"/>
    <n v="22.5"/>
    <n v="0"/>
    <b v="0"/>
    <s v="GROWTH"/>
    <n v="0"/>
    <m/>
    <s v="NE 1"/>
    <s v="NE 1"/>
    <m/>
    <x v="0"/>
  </r>
  <r>
    <s v="NE 1"/>
    <s v="TINSUKIA"/>
    <s v="NEB114"/>
    <n v="1000000749"/>
    <s v="BIREN KUMAR"/>
    <d v="2017-09-15T00:00:00"/>
    <s v="Targeted Dealer"/>
    <m/>
    <n v="40"/>
    <m/>
    <n v="35"/>
    <n v="5"/>
    <s v="-"/>
    <n v="40"/>
    <s v="July"/>
    <n v="0"/>
    <n v="35"/>
    <s v=" "/>
    <s v="GROWTH"/>
    <n v="35"/>
    <s v="Aug"/>
    <n v="35"/>
    <n v="0"/>
    <b v="0"/>
    <s v="GROWTH"/>
    <n v="0"/>
    <m/>
    <s v="NE 1"/>
    <s v="NE 1"/>
    <m/>
    <x v="0"/>
  </r>
  <r>
    <s v="NE 1"/>
    <s v="TINSUKIA"/>
    <s v="NEM171"/>
    <n v="1000000757"/>
    <s v="MAMTA HARDWARE STORES"/>
    <d v="2018-03-10T00:00:00"/>
    <s v="Targeted Dealer"/>
    <m/>
    <n v="180"/>
    <m/>
    <n v="210"/>
    <n v="-30"/>
    <s v="-"/>
    <n v="130"/>
    <s v="July"/>
    <n v="100"/>
    <n v="110"/>
    <n v="1.1000000000000001"/>
    <s v="GROWTH"/>
    <n v="210"/>
    <s v="Aug"/>
    <n v="210"/>
    <n v="0"/>
    <b v="0"/>
    <s v="GROWTH"/>
    <n v="0"/>
    <m/>
    <s v="NE 1"/>
    <s v="NE 1"/>
    <m/>
    <x v="0"/>
  </r>
  <r>
    <s v="NE 1"/>
    <s v="TINSUKIA"/>
    <s v="NES412"/>
    <n v="1000001082"/>
    <s v="SAI HARDWARE"/>
    <d v="2019-11-22T00:00:00"/>
    <s v="Targeted Dealer"/>
    <m/>
    <n v="30"/>
    <m/>
    <n v="15"/>
    <n v="15"/>
    <s v="-"/>
    <n v="20"/>
    <s v="July"/>
    <n v="15"/>
    <n v="0"/>
    <n v="0"/>
    <s v="GROWTH"/>
    <n v="15"/>
    <s v="Aug"/>
    <n v="15"/>
    <n v="0"/>
    <b v="0"/>
    <s v="GROWTH"/>
    <n v="0"/>
    <m/>
    <s v="NE 1"/>
    <s v="NE 1"/>
    <m/>
    <x v="0"/>
  </r>
  <r>
    <s v="NE 1"/>
    <s v="TINSUKIA"/>
    <s v="NES441"/>
    <n v="1000000763"/>
    <s v="SHREE SHYAM HARDWARE"/>
    <d v="2020-03-04T00:00:00"/>
    <s v="Targeted Dealer"/>
    <m/>
    <n v="410"/>
    <m/>
    <n v="422.5"/>
    <n v="-12.5"/>
    <s v="-"/>
    <n v="569.20000000000005"/>
    <s v="July"/>
    <n v="512.5"/>
    <n v="-90"/>
    <n v="-0.17560975609756102"/>
    <s v="DEGROWTH"/>
    <n v="422.5"/>
    <s v="Aug"/>
    <n v="422.5"/>
    <n v="0"/>
    <b v="0"/>
    <s v="GROWTH"/>
    <n v="0"/>
    <m/>
    <s v="NE 1"/>
    <s v="NE 1"/>
    <m/>
    <x v="0"/>
  </r>
  <r>
    <s v="NE 1"/>
    <s v="TINSUKIA"/>
    <s v="NER195"/>
    <n v="1000001077"/>
    <s v="RAJESH TRADERS (TSK)"/>
    <d v="2020-05-08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TINSUKIA"/>
    <s v="NEB262"/>
    <n v="1000001070"/>
    <s v="BHAJANLAL SHARMA &amp; CO - TSK"/>
    <d v="2021-07-28T00:00:00"/>
    <s v="-"/>
    <m/>
    <n v="0"/>
    <m/>
    <n v="16.5"/>
    <n v="-16.5"/>
    <s v="-"/>
    <n v="20"/>
    <s v="July"/>
    <n v="0"/>
    <n v="16.5"/>
    <s v=" "/>
    <s v="GROWTH"/>
    <n v="16.5"/>
    <s v="Aug"/>
    <n v="16.5"/>
    <n v="0"/>
    <b v="0"/>
    <s v="GROWTH"/>
    <n v="0"/>
    <m/>
    <s v="NE 1"/>
    <s v="NE 1"/>
    <m/>
    <x v="0"/>
  </r>
  <r>
    <s v="NE 1"/>
    <s v="TINSUKIA"/>
    <s v="NEA338"/>
    <n v="1000002605"/>
    <s v="APURBA KR GOGOI HARDWARE"/>
    <d v="2022-02-09T00:00:00"/>
    <s v="Targeted Dealer"/>
    <m/>
    <n v="50"/>
    <m/>
    <n v="45"/>
    <n v="5"/>
    <s v="-"/>
    <n v="67.5"/>
    <s v="July"/>
    <n v="45"/>
    <n v="0"/>
    <n v="0"/>
    <s v="GROWTH"/>
    <n v="45"/>
    <s v="Aug"/>
    <n v="45"/>
    <n v="0"/>
    <b v="0"/>
    <s v="GROWTH"/>
    <n v="0"/>
    <m/>
    <s v="NE 1"/>
    <s v="NE 1"/>
    <m/>
    <x v="0"/>
  </r>
  <r>
    <s v="NE 1"/>
    <s v="TINSUKIA"/>
    <s v="NEA341"/>
    <n v="1000002617"/>
    <s v="ASHOK STEELS &amp; COMPANY"/>
    <d v="2022-03-05T00:00:00"/>
    <s v="Targeted Dealer"/>
    <m/>
    <n v="25"/>
    <m/>
    <n v="20"/>
    <n v="5"/>
    <s v="-"/>
    <n v="64"/>
    <s v="July"/>
    <n v="17"/>
    <n v="3"/>
    <n v="0.17647058823529416"/>
    <s v="GROWTH"/>
    <n v="20"/>
    <s v="Aug"/>
    <n v="20"/>
    <n v="0"/>
    <b v="0"/>
    <s v="GROWTH"/>
    <n v="0"/>
    <m/>
    <s v="NE 1"/>
    <s v="NE 1"/>
    <m/>
    <x v="0"/>
  </r>
  <r>
    <s v="NE 1"/>
    <s v="TINSUKIA"/>
    <s v="NES580"/>
    <n v="1000002726"/>
    <s v="SHYAM PLY HOUSE"/>
    <d v="2022-04-20T00:00:00"/>
    <s v="-"/>
    <m/>
    <n v="0"/>
    <m/>
    <n v="20"/>
    <n v="-20"/>
    <s v="-"/>
    <n v="0"/>
    <s v="July"/>
    <n v="20"/>
    <n v="0"/>
    <n v="0"/>
    <b v="0"/>
    <n v="20"/>
    <s v="Aug"/>
    <n v="20"/>
    <n v="0"/>
    <b v="0"/>
    <s v="GROWTH"/>
    <n v="0"/>
    <m/>
    <s v="NE 1"/>
    <s v="NE 1"/>
    <m/>
    <x v="0"/>
  </r>
  <r>
    <s v="NE 1"/>
    <s v="TINSUKIA"/>
    <s v="NEB283"/>
    <n v="1000002748"/>
    <s v="BHAGWATI TRADER"/>
    <d v="2022-05-13T00:00:00"/>
    <s v="Targeted Dealer"/>
    <m/>
    <n v="150"/>
    <m/>
    <n v="110"/>
    <n v="40"/>
    <s v="-"/>
    <n v="140"/>
    <s v="July"/>
    <n v="90"/>
    <n v="20"/>
    <n v="0.22222222222222232"/>
    <s v="GROWTH"/>
    <n v="110"/>
    <s v="Aug"/>
    <n v="110"/>
    <n v="0"/>
    <b v="0"/>
    <s v="GROWTH"/>
    <n v="0"/>
    <m/>
    <s v="NE 1"/>
    <s v="NE 1"/>
    <m/>
    <x v="0"/>
  </r>
  <r>
    <s v="NE 1"/>
    <s v="TINSUKIA"/>
    <s v="NEJ144"/>
    <n v="1000002811"/>
    <s v="JMD ENTERPRISE"/>
    <d v="2022-06-07T00:00:00"/>
    <s v="Targeted Dealer"/>
    <m/>
    <n v="50"/>
    <m/>
    <n v="0"/>
    <n v="50"/>
    <s v="-"/>
    <n v="50"/>
    <s v="July"/>
    <n v="30.5"/>
    <n v="-30.5"/>
    <n v="-1"/>
    <s v="DEGROWTH"/>
    <n v="0"/>
    <s v="Aug"/>
    <n v="0"/>
    <n v="0"/>
    <b v="0"/>
    <b v="0"/>
    <n v="0"/>
    <m/>
    <s v="NE 1"/>
    <s v="NE 1"/>
    <m/>
    <x v="0"/>
  </r>
  <r>
    <s v="NE 1"/>
    <s v="TINSUKIA"/>
    <s v="NEH139"/>
    <n v="1000003477"/>
    <s v="HIYA HARDWARE"/>
    <d v="2023-04-20T00:00:00"/>
    <s v="-"/>
    <m/>
    <n v="0"/>
    <m/>
    <n v="10"/>
    <n v="-10"/>
    <s v="-"/>
    <n v="15"/>
    <s v="July"/>
    <n v="0"/>
    <n v="10"/>
    <s v=" "/>
    <s v="GROWTH"/>
    <n v="10"/>
    <s v="Aug"/>
    <n v="10"/>
    <n v="0"/>
    <b v="0"/>
    <s v="GROWTH"/>
    <n v="0"/>
    <m/>
    <s v="NE 1"/>
    <s v="NE 1"/>
    <m/>
    <x v="0"/>
  </r>
  <r>
    <s v="NE 1"/>
    <s v="TINSUKIA"/>
    <s v="NES662"/>
    <n v="1000003521"/>
    <s v="SREE GONESH CEMENT AND HARDWARE"/>
    <d v="2023-05-16T00:00:00"/>
    <s v="Targeted Dealer"/>
    <m/>
    <n v="50"/>
    <m/>
    <n v="12.5"/>
    <n v="37.5"/>
    <s v="-"/>
    <n v="85"/>
    <s v="July"/>
    <n v="0"/>
    <n v="12.5"/>
    <s v=" "/>
    <s v="GROWTH"/>
    <n v="12.5"/>
    <s v="Aug"/>
    <n v="12.5"/>
    <n v="0"/>
    <b v="0"/>
    <s v="GROWTH"/>
    <n v="0"/>
    <m/>
    <s v="NE 1"/>
    <s v="NE 1"/>
    <m/>
    <x v="0"/>
  </r>
  <r>
    <s v="NE 1"/>
    <s v="TINSUKIA"/>
    <s v="NED244"/>
    <n v="1000003931"/>
    <s v="DIVYAM ENTERPRISE"/>
    <d v="2024-04-30T00:00:00"/>
    <s v="Targeted Dealer"/>
    <m/>
    <n v="25"/>
    <m/>
    <n v="20"/>
    <n v="5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  <x v="0"/>
  </r>
  <r>
    <s v="NE 1"/>
    <s v="TINSUKIA"/>
    <s v="NES739"/>
    <n v="1000004065"/>
    <s v="SIRISH HARDWARE"/>
    <d v="2024-07-30T00:00:00"/>
    <s v="Targeted Dealer"/>
    <m/>
    <n v="50"/>
    <m/>
    <n v="25"/>
    <n v="25"/>
    <s v="-"/>
    <n v="0"/>
    <s v="July"/>
    <n v="0"/>
    <n v="25"/>
    <s v=" "/>
    <b v="0"/>
    <n v="25"/>
    <s v="Aug"/>
    <n v="25"/>
    <n v="0"/>
    <b v="0"/>
    <s v="GROWTH"/>
    <n v="0"/>
    <m/>
    <s v="NE 1"/>
    <s v="NE 1"/>
    <m/>
    <x v="0"/>
  </r>
  <r>
    <s v="NE 1"/>
    <s v="TINSUKIA"/>
    <s v="NEA463"/>
    <n v="1000004097"/>
    <s v="AKSHAYA STEEL AND HARDWARE STORES"/>
    <d v="2024-08-28T00:00:00"/>
    <s v="-"/>
    <m/>
    <n v="0"/>
    <m/>
    <n v="55"/>
    <n v="-55"/>
    <s v="-"/>
    <n v="16"/>
    <s v="July"/>
    <n v="33"/>
    <n v="22"/>
    <n v="0.66666666666666674"/>
    <s v="GROWTH"/>
    <n v="55"/>
    <s v="Aug"/>
    <n v="55"/>
    <n v="0"/>
    <b v="0"/>
    <s v="GROWTH"/>
    <n v="0"/>
    <m/>
    <s v="NE 1"/>
    <s v="NE 1"/>
    <m/>
    <x v="0"/>
  </r>
  <r>
    <s v="NE 1"/>
    <s v="SHILLONG"/>
    <s v="T029"/>
    <n v="1000000702"/>
    <s v="TWINLILIS LYNGKHOI"/>
    <d v="2009-02-11T00:00:00"/>
    <s v="Targeted Dealer"/>
    <m/>
    <n v="150"/>
    <m/>
    <n v="125"/>
    <n v="25"/>
    <s v="-"/>
    <n v="290.5"/>
    <s v="July"/>
    <n v="157"/>
    <n v="-32"/>
    <n v="-0.20382165605095537"/>
    <s v="DEGROWTH"/>
    <n v="125"/>
    <s v="Aug"/>
    <n v="125"/>
    <n v="0"/>
    <b v="0"/>
    <s v="GROWTH"/>
    <n v="0"/>
    <m/>
    <s v="NE 1"/>
    <s v="NE 1"/>
    <m/>
    <x v="0"/>
  </r>
  <r>
    <s v="NE 1"/>
    <s v="SHILLONG"/>
    <s v="S196"/>
    <n v="1000000694"/>
    <s v="SAINI HARDWARE"/>
    <d v="2010-04-07T00:00:00"/>
    <s v="Targeted Dealer"/>
    <m/>
    <n v="23"/>
    <m/>
    <n v="24"/>
    <n v="-1"/>
    <s v="-"/>
    <n v="23"/>
    <s v="July"/>
    <n v="0"/>
    <n v="24"/>
    <s v=" "/>
    <s v="GROWTH"/>
    <n v="24"/>
    <s v="Aug"/>
    <n v="24"/>
    <n v="0"/>
    <b v="0"/>
    <s v="GROWTH"/>
    <n v="0"/>
    <m/>
    <s v="NE 1"/>
    <s v="NE 1"/>
    <m/>
    <x v="0"/>
  </r>
  <r>
    <s v="NE 1"/>
    <s v="SHILLONG"/>
    <s v="S203"/>
    <n v="1000000697"/>
    <s v="SHRI KHRAWBOR LYNGKHOI"/>
    <d v="2010-07-29T00:00:00"/>
    <s v="Targeted Dealer"/>
    <m/>
    <n v="60"/>
    <m/>
    <n v="30"/>
    <n v="30"/>
    <s v="-"/>
    <n v="90"/>
    <s v="July"/>
    <n v="30"/>
    <n v="0"/>
    <n v="0"/>
    <s v="GROWTH"/>
    <n v="30"/>
    <s v="Aug"/>
    <n v="30"/>
    <n v="0"/>
    <b v="0"/>
    <s v="GROWTH"/>
    <n v="0"/>
    <m/>
    <s v="NE 1"/>
    <s v="NE 1"/>
    <m/>
    <x v="0"/>
  </r>
  <r>
    <s v="NE 1"/>
    <s v="SHILLONG"/>
    <s v="S248"/>
    <n v="1000000696"/>
    <s v="SHRI DROSTAR LYNGDOH"/>
    <d v="2011-05-03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SHILLONG"/>
    <s v="P115"/>
    <n v="1000000692"/>
    <s v="P.PHAWA"/>
    <d v="2011-07-08T00:00:00"/>
    <s v="Targeted Dealer"/>
    <m/>
    <n v="100"/>
    <m/>
    <n v="78"/>
    <n v="22"/>
    <s v="-"/>
    <n v="104"/>
    <s v="July"/>
    <n v="78"/>
    <n v="0"/>
    <n v="0"/>
    <s v="GROWTH"/>
    <n v="78"/>
    <s v="Aug"/>
    <n v="78"/>
    <n v="0"/>
    <b v="0"/>
    <s v="GROWTH"/>
    <n v="0"/>
    <m/>
    <s v="NE 1"/>
    <s v="NE 1"/>
    <m/>
    <x v="0"/>
  </r>
  <r>
    <s v="NE 1"/>
    <s v="SHILLONG"/>
    <s v="S274"/>
    <n v="1000000699"/>
    <s v="SRI RAM TRADING"/>
    <d v="2011-09-13T00:00:00"/>
    <s v="Targeted Dealer"/>
    <m/>
    <n v="100"/>
    <m/>
    <n v="154"/>
    <n v="-54"/>
    <s v="-"/>
    <n v="155"/>
    <s v="July"/>
    <n v="132"/>
    <n v="22"/>
    <n v="0.16666666666666674"/>
    <s v="GROWTH"/>
    <n v="154"/>
    <s v="Aug"/>
    <n v="154"/>
    <n v="0"/>
    <b v="0"/>
    <s v="GROWTH"/>
    <n v="0"/>
    <m/>
    <s v="NE 1"/>
    <s v="NE 1"/>
    <m/>
    <x v="0"/>
  </r>
  <r>
    <s v="NE 1"/>
    <s v="SHILLONG"/>
    <s v="G064"/>
    <n v="1000000683"/>
    <s v="G.S.RANI"/>
    <d v="2012-03-14T00:00:00"/>
    <s v="Targeted Dealer"/>
    <m/>
    <n v="350"/>
    <m/>
    <n v="368"/>
    <n v="-18"/>
    <s v="-"/>
    <n v="384"/>
    <s v="July"/>
    <n v="278"/>
    <n v="90"/>
    <n v="0.32374100719424459"/>
    <s v="GROWTH"/>
    <n v="368"/>
    <s v="Aug"/>
    <n v="368"/>
    <n v="0"/>
    <b v="0"/>
    <s v="GROWTH"/>
    <n v="0"/>
    <m/>
    <s v="NE 1"/>
    <s v="NE 1"/>
    <m/>
    <x v="0"/>
  </r>
  <r>
    <s v="NE 1"/>
    <s v="SHILLONG"/>
    <s v="NEB103"/>
    <n v="1000000679"/>
    <s v="BASAIAWMOIT ENTERPRISE (SHILLONG)"/>
    <d v="2017-05-02T00:00:00"/>
    <s v="Targeted Dealer"/>
    <m/>
    <n v="150"/>
    <m/>
    <n v="87"/>
    <n v="63"/>
    <s v="-"/>
    <n v="243"/>
    <s v="July"/>
    <n v="57"/>
    <n v="30"/>
    <n v="0.52631578947368429"/>
    <s v="GROWTH"/>
    <n v="87"/>
    <s v="Aug"/>
    <n v="87"/>
    <n v="0"/>
    <b v="0"/>
    <s v="GROWTH"/>
    <n v="0"/>
    <m/>
    <s v="NE 1"/>
    <s v="NE 1"/>
    <m/>
    <x v="0"/>
  </r>
  <r>
    <s v="NE 1"/>
    <s v="SHILLONG"/>
    <s v="NES203"/>
    <n v="1000000695"/>
    <s v="SAMYO HARDWARE (SHILLONG)"/>
    <d v="2017-07-12T00:00:00"/>
    <s v="Targeted Dealer"/>
    <m/>
    <n v="75"/>
    <m/>
    <n v="90"/>
    <n v="-15"/>
    <s v="-"/>
    <n v="90"/>
    <s v="July"/>
    <n v="60"/>
    <n v="30"/>
    <n v="0.5"/>
    <s v="GROWTH"/>
    <n v="90"/>
    <s v="Aug"/>
    <n v="90"/>
    <n v="0"/>
    <b v="0"/>
    <s v="GROWTH"/>
    <n v="0"/>
    <m/>
    <s v="NE 1"/>
    <s v="NE 1"/>
    <m/>
    <x v="0"/>
  </r>
  <r>
    <s v="NE 1"/>
    <s v="SHILLONG"/>
    <s v="NES318"/>
    <n v="1000000701"/>
    <s v="SURENDRA IRON &amp; STEEL"/>
    <d v="2018-08-22T00:00:00"/>
    <s v="Targeted Dealer"/>
    <m/>
    <n v="2600"/>
    <m/>
    <n v="2946.5"/>
    <n v="-346.5"/>
    <s v="-"/>
    <n v="2591"/>
    <s v="July"/>
    <n v="2483.9"/>
    <n v="462.59999999999991"/>
    <n v="0.18623938161761733"/>
    <s v="GROWTH"/>
    <n v="2946.5"/>
    <s v="Aug"/>
    <n v="2946.5"/>
    <n v="0"/>
    <b v="0"/>
    <s v="GROWTH"/>
    <n v="0"/>
    <m/>
    <s v="NE 1"/>
    <s v="NE 1"/>
    <m/>
    <x v="0"/>
  </r>
  <r>
    <s v="NE 1"/>
    <s v="SHILLONG"/>
    <s v="NES395"/>
    <n v="1000001055"/>
    <s v="SPINGSHON MAWLIEH"/>
    <d v="2019-09-26T00:00:00"/>
    <s v="Targeted Dealer"/>
    <m/>
    <n v="35"/>
    <m/>
    <n v="0"/>
    <n v="35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SHILLONG"/>
    <s v="NEK145"/>
    <n v="1000001052"/>
    <s v="KYRSHAN GYNDIANG"/>
    <d v="2020-06-22T00:00:00"/>
    <s v="Targeted Dealer"/>
    <m/>
    <n v="400"/>
    <m/>
    <n v="356"/>
    <n v="44"/>
    <s v="-"/>
    <n v="305"/>
    <s v="July"/>
    <n v="463"/>
    <n v="-107"/>
    <n v="-0.2311015118790497"/>
    <s v="DEGROWTH"/>
    <n v="356"/>
    <s v="Aug"/>
    <n v="356"/>
    <n v="0"/>
    <b v="0"/>
    <s v="GROWTH"/>
    <n v="0"/>
    <m/>
    <s v="NE 1"/>
    <s v="NE 1"/>
    <m/>
    <x v="0"/>
  </r>
  <r>
    <s v="NE 1"/>
    <s v="SHILLONG"/>
    <s v="NEK161"/>
    <n v="1000001051"/>
    <s v="KHARBULI ENTERPRISE"/>
    <d v="2021-08-05T00:00:00"/>
    <s v="Targeted Dealer"/>
    <m/>
    <n v="200"/>
    <m/>
    <n v="202"/>
    <n v="-2"/>
    <s v="-"/>
    <n v="328"/>
    <s v="July"/>
    <n v="202"/>
    <n v="0"/>
    <n v="0"/>
    <s v="GROWTH"/>
    <n v="202"/>
    <s v="Aug"/>
    <n v="202"/>
    <n v="0"/>
    <b v="0"/>
    <s v="GROWTH"/>
    <n v="0"/>
    <m/>
    <s v="NE 1"/>
    <s v="NE 1"/>
    <m/>
    <x v="0"/>
  </r>
  <r>
    <s v="NE 1"/>
    <s v="SHILLONG"/>
    <s v="NEF013"/>
    <n v="1000001047"/>
    <s v="F.H.L. ENTERPRISE"/>
    <d v="2021-08-07T00:00:00"/>
    <s v="Targeted Dealer"/>
    <m/>
    <n v="75"/>
    <m/>
    <n v="87"/>
    <n v="-12"/>
    <s v="-"/>
    <n v="90"/>
    <s v="July"/>
    <n v="60"/>
    <n v="27"/>
    <n v="0.44999999999999996"/>
    <s v="GROWTH"/>
    <n v="87"/>
    <s v="Aug"/>
    <n v="87"/>
    <n v="0"/>
    <b v="0"/>
    <s v="GROWTH"/>
    <n v="0"/>
    <m/>
    <s v="NE 1"/>
    <s v="NE 1"/>
    <m/>
    <x v="0"/>
  </r>
  <r>
    <s v="NE 1"/>
    <s v="SHILLONG"/>
    <s v="NEP228"/>
    <n v="1000002613"/>
    <s v="POLO HILLS MACHINERY &amp; HARDWARE"/>
    <d v="2022-03-03T00:00:00"/>
    <s v="Targeted Dealer"/>
    <m/>
    <n v="25"/>
    <m/>
    <n v="70"/>
    <n v="-45"/>
    <s v="-"/>
    <n v="44"/>
    <s v="July"/>
    <n v="45"/>
    <n v="25"/>
    <n v="0.55555555555555558"/>
    <s v="GROWTH"/>
    <n v="70"/>
    <s v="Aug"/>
    <n v="70"/>
    <n v="0"/>
    <b v="0"/>
    <s v="GROWTH"/>
    <n v="0"/>
    <m/>
    <s v="NE 1"/>
    <s v="NE 1"/>
    <m/>
    <x v="0"/>
  </r>
  <r>
    <s v="NE 1"/>
    <s v="SHILLONG"/>
    <s v="NEG148"/>
    <n v="1000002812"/>
    <s v="G.L. ENTERPRISE"/>
    <d v="2022-06-07T00:00:00"/>
    <s v="Targeted Dealer"/>
    <m/>
    <n v="50"/>
    <m/>
    <n v="30"/>
    <n v="20"/>
    <s v="-"/>
    <n v="52"/>
    <s v="July"/>
    <n v="52"/>
    <n v="-22"/>
    <n v="-0.42307692307692313"/>
    <s v="DEGROWTH"/>
    <n v="30"/>
    <s v="Aug"/>
    <n v="30"/>
    <n v="0"/>
    <b v="0"/>
    <s v="GROWTH"/>
    <n v="0"/>
    <m/>
    <s v="NE 1"/>
    <s v="NE 1"/>
    <m/>
    <x v="0"/>
  </r>
  <r>
    <s v="NE 1"/>
    <s v="SHILLONG"/>
    <s v="NEG149"/>
    <n v="1000002844"/>
    <s v="G D HARDWARES"/>
    <d v="2022-07-21T00:00:00"/>
    <s v="Targeted Dealer"/>
    <m/>
    <n v="1650"/>
    <m/>
    <n v="1135"/>
    <n v="515"/>
    <s v="-"/>
    <n v="1877"/>
    <s v="July"/>
    <n v="1500"/>
    <n v="-365"/>
    <n v="-0.24333333333333329"/>
    <s v="DEGROWTH"/>
    <n v="1135"/>
    <s v="Aug"/>
    <n v="1135"/>
    <n v="0"/>
    <b v="0"/>
    <s v="GROWTH"/>
    <n v="0"/>
    <m/>
    <s v="NE 1"/>
    <s v="NE 1"/>
    <m/>
    <x v="0"/>
  </r>
  <r>
    <s v="NE 1"/>
    <s v="SHILLONG"/>
    <s v="NES614"/>
    <n v="1000003136"/>
    <s v="SHUBHAM ENTERPRISES"/>
    <d v="2022-12-19T00:00:00"/>
    <s v="Targeted Dealer"/>
    <m/>
    <n v="23"/>
    <m/>
    <n v="26"/>
    <n v="-3"/>
    <s v="-"/>
    <n v="0"/>
    <s v="July"/>
    <n v="26"/>
    <n v="0"/>
    <n v="0"/>
    <b v="0"/>
    <n v="26"/>
    <s v="Aug"/>
    <n v="26"/>
    <n v="0"/>
    <b v="0"/>
    <s v="GROWTH"/>
    <n v="0"/>
    <m/>
    <s v="NE 1"/>
    <s v="NE 1"/>
    <m/>
    <x v="0"/>
  </r>
  <r>
    <s v="NE 1"/>
    <s v="SHILLONG"/>
    <s v="NEL114"/>
    <n v="1000003612"/>
    <s v="L. PYNGROPE HARDWARE"/>
    <d v="2023-06-29T00:00:00"/>
    <s v="Targeted Dealer"/>
    <m/>
    <n v="239"/>
    <m/>
    <n v="243"/>
    <n v="-4"/>
    <s v="-"/>
    <n v="270"/>
    <s v="July"/>
    <n v="303"/>
    <n v="-60"/>
    <n v="-0.19801980198019797"/>
    <s v="DEGROWTH"/>
    <n v="243"/>
    <s v="Aug"/>
    <n v="243"/>
    <n v="0"/>
    <b v="0"/>
    <s v="GROWTH"/>
    <n v="0"/>
    <m/>
    <s v="NE 1"/>
    <s v="NE 1"/>
    <m/>
    <x v="0"/>
  </r>
  <r>
    <s v="NE 1"/>
    <s v="SHILLONG"/>
    <s v="NEB333"/>
    <n v="1000003675"/>
    <s v="BAJRANG HOME STUDIO"/>
    <d v="2023-08-04T00:00:00"/>
    <s v="Targeted Dealer"/>
    <m/>
    <n v="23"/>
    <m/>
    <n v="54"/>
    <n v="-31"/>
    <s v="-"/>
    <n v="26"/>
    <s v="July"/>
    <n v="53"/>
    <n v="1"/>
    <n v="1.8867924528301883E-2"/>
    <s v="GROWTH"/>
    <n v="54"/>
    <s v="Aug"/>
    <n v="54"/>
    <n v="0"/>
    <b v="0"/>
    <s v="GROWTH"/>
    <n v="0"/>
    <m/>
    <s v="NE 1"/>
    <s v="NE 1"/>
    <m/>
    <x v="0"/>
  </r>
  <r>
    <s v="NE 1"/>
    <s v="SHILLONG"/>
    <s v="NES736"/>
    <n v="1000004038"/>
    <s v="SNOWDROP HARDWARE"/>
    <d v="2024-07-11T00:00:00"/>
    <s v="Targeted Dealer"/>
    <m/>
    <n v="23"/>
    <m/>
    <n v="25"/>
    <n v="-2"/>
    <s v="-"/>
    <n v="46"/>
    <s v="July"/>
    <n v="24"/>
    <n v="1"/>
    <n v="4.1666666666666741E-2"/>
    <s v="GROWTH"/>
    <n v="25"/>
    <s v="Aug"/>
    <n v="25"/>
    <n v="0"/>
    <b v="0"/>
    <s v="GROWTH"/>
    <n v="0"/>
    <m/>
    <s v="NE 1"/>
    <s v="NE 1"/>
    <m/>
    <x v="0"/>
  </r>
  <r>
    <s v="NE 1"/>
    <s v="JAINTIA HILLS"/>
    <s v="M132"/>
    <n v="1000000385"/>
    <s v="MAMTA HARDWARE"/>
    <d v="2009-10-29T00:00:00"/>
    <s v="Targeted Dealer"/>
    <m/>
    <n v="23"/>
    <m/>
    <n v="23"/>
    <n v="0"/>
    <s v="-"/>
    <n v="0"/>
    <s v="July"/>
    <n v="0"/>
    <n v="23"/>
    <s v=" "/>
    <b v="0"/>
    <n v="23"/>
    <s v="Aug"/>
    <n v="23"/>
    <n v="0"/>
    <b v="0"/>
    <s v="GROWTH"/>
    <n v="0"/>
    <m/>
    <s v="NE 1"/>
    <s v="NE 1"/>
    <m/>
    <x v="0"/>
  </r>
  <r>
    <s v="NE 1"/>
    <s v="JAINTIA HILLS"/>
    <s v="NEL034"/>
    <n v="1000000383"/>
    <s v="LYNGDOH HARDWARE (JOWAI)"/>
    <d v="2017-11-22T00:00:00"/>
    <s v="Targeted Dealer"/>
    <m/>
    <n v="150"/>
    <m/>
    <n v="140"/>
    <n v="10"/>
    <s v="-"/>
    <n v="105"/>
    <s v="July"/>
    <n v="104"/>
    <n v="36"/>
    <n v="0.34615384615384626"/>
    <s v="GROWTH"/>
    <n v="140"/>
    <s v="Aug"/>
    <n v="140"/>
    <n v="0"/>
    <b v="0"/>
    <s v="GROWTH"/>
    <n v="0"/>
    <m/>
    <s v="NE 1"/>
    <s v="NE 1"/>
    <m/>
    <x v="0"/>
  </r>
  <r>
    <s v="NE 1"/>
    <s v="JAINTIA HILLS"/>
    <s v="NEE040"/>
    <n v="1000000380"/>
    <s v="EJD HARDWARE"/>
    <d v="2019-05-02T00:00:00"/>
    <s v="Targeted Dealer"/>
    <m/>
    <n v="23"/>
    <m/>
    <n v="23"/>
    <n v="0"/>
    <s v="-"/>
    <n v="0"/>
    <s v="July"/>
    <n v="23"/>
    <n v="0"/>
    <n v="0"/>
    <b v="0"/>
    <n v="23"/>
    <s v="Aug"/>
    <n v="23"/>
    <n v="0"/>
    <b v="0"/>
    <s v="GROWTH"/>
    <n v="0"/>
    <m/>
    <s v="NE 1"/>
    <s v="NE 1"/>
    <m/>
    <x v="0"/>
  </r>
  <r>
    <s v="NE 1"/>
    <s v="JAINTIA HILLS"/>
    <s v="NEL099"/>
    <n v="1000000384"/>
    <s v="LYNGDOH SALES CORPORATION"/>
    <d v="2021-07-15T00:00:00"/>
    <s v="Targeted Dealer"/>
    <m/>
    <n v="850"/>
    <m/>
    <n v="731"/>
    <n v="119"/>
    <s v="-"/>
    <n v="975.5"/>
    <s v="July"/>
    <n v="514"/>
    <n v="217"/>
    <n v="0.4221789883268483"/>
    <s v="GROWTH"/>
    <n v="731"/>
    <s v="Aug"/>
    <n v="731"/>
    <n v="0"/>
    <b v="0"/>
    <s v="GROWTH"/>
    <n v="0"/>
    <m/>
    <s v="NE 1"/>
    <s v="NE 1"/>
    <m/>
    <x v="0"/>
  </r>
  <r>
    <s v="NE 1"/>
    <s v="JAINTIA HILLS"/>
    <s v="NER295"/>
    <n v="1000003773"/>
    <s v="RS ENTERPRISE"/>
    <d v="2023-12-07T00:00:00"/>
    <s v="Targeted Dealer"/>
    <m/>
    <n v="23"/>
    <m/>
    <n v="20"/>
    <n v="3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  <x v="0"/>
  </r>
  <r>
    <s v="NE 1"/>
    <s v="MANIPUR"/>
    <s v="S432"/>
    <n v="1000000577"/>
    <s v="SHANTIPUR HARDWARE STORE"/>
    <d v="2013-07-31T00:00:00"/>
    <s v="Targeted Dealer"/>
    <m/>
    <n v="210"/>
    <m/>
    <n v="0"/>
    <n v="210"/>
    <s v="-"/>
    <n v="210"/>
    <s v="July"/>
    <n v="267"/>
    <n v="-267"/>
    <n v="-1"/>
    <s v="DEGROWTH"/>
    <n v="0"/>
    <s v="Aug"/>
    <n v="0"/>
    <n v="0"/>
    <b v="0"/>
    <b v="0"/>
    <n v="0"/>
    <m/>
    <s v="NE 1"/>
    <s v="NE 1"/>
    <m/>
    <x v="0"/>
  </r>
  <r>
    <s v="NE 1"/>
    <s v="MANIPUR"/>
    <s v="D131"/>
    <n v="1000000562"/>
    <s v="DY BEREN ANAL ENTERPRISES"/>
    <d v="2013-10-09T00:00:00"/>
    <s v="Targeted Dealer"/>
    <m/>
    <n v="30"/>
    <m/>
    <n v="0"/>
    <n v="30"/>
    <s v="-"/>
    <n v="27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MANIPUR"/>
    <s v="NET012"/>
    <n v="1000000579"/>
    <s v="THANGAL ENTERPRISES"/>
    <d v="2014-09-17T00:00:00"/>
    <s v="Targeted Dealer"/>
    <m/>
    <n v="4735"/>
    <m/>
    <n v="1170"/>
    <n v="3565"/>
    <s v="-"/>
    <n v="4734.55"/>
    <s v="July"/>
    <n v="2339.6499999999996"/>
    <n v="-1169.6499999999996"/>
    <n v="-0.49992520248755146"/>
    <s v="DEGROWTH"/>
    <n v="1170"/>
    <s v="Aug"/>
    <n v="1170"/>
    <n v="0"/>
    <b v="0"/>
    <s v="GROWTH"/>
    <n v="0"/>
    <m/>
    <s v="NE 1"/>
    <s v="NE 1"/>
    <m/>
    <x v="0"/>
  </r>
  <r>
    <s v="NE 1"/>
    <s v="MANIPUR"/>
    <s v="NEA143"/>
    <n v="1000000558"/>
    <s v="AMAR STEEL"/>
    <d v="2017-08-19T00:00:00"/>
    <s v="Targeted Dealer"/>
    <m/>
    <n v="420"/>
    <m/>
    <n v="373"/>
    <n v="47"/>
    <s v="-"/>
    <n v="417"/>
    <s v="July"/>
    <n v="336"/>
    <n v="37"/>
    <n v="0.11011904761904767"/>
    <s v="GROWTH"/>
    <n v="373"/>
    <s v="Aug"/>
    <n v="373"/>
    <n v="0"/>
    <b v="0"/>
    <s v="GROWTH"/>
    <n v="0"/>
    <m/>
    <s v="NE 1"/>
    <s v="NE 1"/>
    <m/>
    <x v="0"/>
  </r>
  <r>
    <s v="NE 1"/>
    <s v="MANIPUR"/>
    <s v="NEL039"/>
    <n v="1000000569"/>
    <s v="L &amp; L STEEL AND HOUSE AGENCY"/>
    <d v="2018-04-18T00:00:00"/>
    <s v="Targeted Dealer"/>
    <m/>
    <n v="50"/>
    <m/>
    <n v="60"/>
    <n v="-10"/>
    <s v="-"/>
    <n v="45"/>
    <s v="July"/>
    <n v="60"/>
    <n v="0"/>
    <n v="0"/>
    <s v="GROWTH"/>
    <n v="60"/>
    <s v="Aug"/>
    <n v="60"/>
    <n v="0"/>
    <b v="0"/>
    <s v="GROWTH"/>
    <n v="0"/>
    <m/>
    <s v="NE 1"/>
    <s v="NE 1"/>
    <m/>
    <x v="0"/>
  </r>
  <r>
    <s v="NE 1"/>
    <s v="MANIPUR"/>
    <s v="NES299"/>
    <n v="1000000578"/>
    <s v="SUPER ENTERPRISES"/>
    <d v="2018-06-12T00:00:00"/>
    <s v="Targeted Dealer"/>
    <m/>
    <n v="95"/>
    <m/>
    <n v="45"/>
    <n v="50"/>
    <s v="-"/>
    <n v="86"/>
    <s v="July"/>
    <n v="83"/>
    <n v="-38"/>
    <n v="-0.45783132530120485"/>
    <s v="DEGROWTH"/>
    <n v="45"/>
    <s v="Aug"/>
    <n v="45"/>
    <n v="0"/>
    <b v="0"/>
    <s v="GROWTH"/>
    <n v="0"/>
    <m/>
    <s v="NE 1"/>
    <s v="NE 1"/>
    <m/>
    <x v="0"/>
  </r>
  <r>
    <s v="NE 1"/>
    <s v="MANIPUR"/>
    <s v="NED121"/>
    <n v="1000000561"/>
    <s v="D-STEEL AND CEMENT STORE"/>
    <d v="2018-09-14T00:00:00"/>
    <s v="Targeted Dealer"/>
    <m/>
    <n v="145"/>
    <m/>
    <n v="215"/>
    <n v="-70"/>
    <s v="-"/>
    <n v="138"/>
    <s v="July"/>
    <n v="188"/>
    <n v="27"/>
    <n v="0.1436170212765957"/>
    <s v="GROWTH"/>
    <n v="215"/>
    <s v="Aug"/>
    <n v="215"/>
    <n v="0"/>
    <b v="0"/>
    <s v="GROWTH"/>
    <n v="0"/>
    <m/>
    <s v="NE 1"/>
    <s v="NE 1"/>
    <m/>
    <x v="0"/>
  </r>
  <r>
    <s v="NE 1"/>
    <s v="MANIPUR"/>
    <s v="NEN112"/>
    <n v="1000000573"/>
    <s v="N/S HARDWARE &amp; STEEL"/>
    <d v="2018-09-14T00:00:00"/>
    <s v="Targeted Dealer"/>
    <m/>
    <n v="3345"/>
    <m/>
    <n v="1832"/>
    <n v="1513"/>
    <s v="-"/>
    <n v="3343"/>
    <s v="July"/>
    <n v="1786"/>
    <n v="46"/>
    <n v="2.5755879059350395E-2"/>
    <s v="GROWTH"/>
    <n v="1832"/>
    <s v="Aug"/>
    <n v="1832"/>
    <n v="0"/>
    <b v="0"/>
    <s v="GROWTH"/>
    <n v="0"/>
    <m/>
    <s v="NE 1"/>
    <s v="NE 1"/>
    <m/>
    <x v="0"/>
  </r>
  <r>
    <s v="NE 1"/>
    <s v="MANIPUR"/>
    <s v="NES388"/>
    <n v="1000000983"/>
    <s v="SHIBANI ENTERPRISES"/>
    <d v="2019-09-03T00:00:00"/>
    <s v="Targeted Dealer"/>
    <m/>
    <n v="460"/>
    <m/>
    <n v="397"/>
    <n v="63"/>
    <s v="-"/>
    <n v="457"/>
    <s v="July"/>
    <n v="466"/>
    <n v="-69"/>
    <n v="-0.14806866952789699"/>
    <s v="DEGROWTH"/>
    <n v="397"/>
    <s v="Aug"/>
    <n v="397"/>
    <n v="0"/>
    <b v="0"/>
    <s v="GROWTH"/>
    <n v="0"/>
    <m/>
    <s v="NE 1"/>
    <s v="NE 1"/>
    <m/>
    <x v="0"/>
  </r>
  <r>
    <s v="NE 1"/>
    <s v="MANIPUR"/>
    <s v="NEE043"/>
    <n v="1000000969"/>
    <s v="ECHA TOMBA ENTERPRISES"/>
    <d v="2019-12-20T00:00:00"/>
    <s v="Targeted Dealer"/>
    <m/>
    <n v="75"/>
    <m/>
    <n v="0"/>
    <n v="75"/>
    <s v="-"/>
    <n v="74"/>
    <s v="July"/>
    <n v="30"/>
    <n v="-30"/>
    <n v="-1"/>
    <s v="DEGROWTH"/>
    <n v="0"/>
    <s v="Aug"/>
    <n v="0"/>
    <n v="0"/>
    <b v="0"/>
    <b v="0"/>
    <n v="0"/>
    <m/>
    <s v="NE 1"/>
    <s v="NE 1"/>
    <m/>
    <x v="0"/>
  </r>
  <r>
    <s v="NE 1"/>
    <s v="MANIPUR"/>
    <s v="NEN150"/>
    <n v="1000000976"/>
    <s v="NEERAJ TRADERS (MNP)"/>
    <d v="2020-06-20T00:00:00"/>
    <s v="Targeted Dealer"/>
    <m/>
    <n v="75"/>
    <m/>
    <n v="0"/>
    <n v="75"/>
    <s v="-"/>
    <n v="71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MANIPUR"/>
    <s v="NEK146"/>
    <n v="1000000972"/>
    <s v="KN &amp; SON''S VARIETY STORE"/>
    <d v="2020-06-26T00:00:00"/>
    <s v="Targeted Dealer"/>
    <m/>
    <n v="40"/>
    <m/>
    <n v="0"/>
    <n v="40"/>
    <s v="-"/>
    <n v="37"/>
    <s v="July"/>
    <n v="20"/>
    <n v="-20"/>
    <n v="-1"/>
    <s v="DEGROWTH"/>
    <n v="0"/>
    <s v="Aug"/>
    <n v="0"/>
    <n v="0"/>
    <b v="0"/>
    <b v="0"/>
    <n v="0"/>
    <m/>
    <s v="NE 1"/>
    <s v="NE 1"/>
    <m/>
    <x v="0"/>
  </r>
  <r>
    <s v="NE 1"/>
    <s v="MANIPUR"/>
    <s v="NEG132"/>
    <n v="1000000970"/>
    <s v="GLOBAL ENTERPRISES - MNP"/>
    <d v="2021-04-23T00:00:00"/>
    <s v="Targeted Dealer"/>
    <m/>
    <n v="960"/>
    <m/>
    <n v="769"/>
    <n v="191"/>
    <s v="-"/>
    <n v="962.45"/>
    <s v="July"/>
    <n v="985"/>
    <n v="-216"/>
    <n v="-0.21928934010152279"/>
    <s v="DEGROWTH"/>
    <n v="769"/>
    <s v="Aug"/>
    <n v="769"/>
    <n v="0"/>
    <b v="0"/>
    <s v="GROWTH"/>
    <n v="0"/>
    <m/>
    <s v="NE 1"/>
    <s v="NE 1"/>
    <m/>
    <x v="0"/>
  </r>
  <r>
    <s v="NE 1"/>
    <s v="MANIPUR"/>
    <s v="NEN174"/>
    <n v="1000000975"/>
    <s v="N.P. HARDWARE - MNP"/>
    <d v="2021-10-05T00:00:00"/>
    <s v="Targeted Dealer"/>
    <m/>
    <n v="105"/>
    <m/>
    <n v="0"/>
    <n v="105"/>
    <s v="-"/>
    <n v="103.4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MANIPUR"/>
    <s v="NEJ146"/>
    <n v="1000002823"/>
    <s v="JACOBS' STAR ENTERPRISES"/>
    <d v="2022-06-28T00:00:00"/>
    <s v="Targeted Dealer"/>
    <m/>
    <n v="35"/>
    <m/>
    <n v="0"/>
    <n v="35"/>
    <s v="-"/>
    <n v="63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MANIPUR"/>
    <s v="NEK184"/>
    <n v="1000003188"/>
    <s v="KHURAI STEEL"/>
    <d v="2022-12-28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MANIPUR"/>
    <s v="NEB301"/>
    <n v="1000003192"/>
    <s v="BROTHERS HARDWARE"/>
    <d v="2022-12-29T00:00:00"/>
    <s v="Targeted Dealer"/>
    <m/>
    <n v="35"/>
    <m/>
    <n v="0"/>
    <n v="35"/>
    <s v="-"/>
    <n v="19"/>
    <s v="July"/>
    <n v="35"/>
    <n v="-35"/>
    <n v="-1"/>
    <s v="DEGROWTH"/>
    <n v="0"/>
    <s v="Aug"/>
    <n v="0"/>
    <n v="0"/>
    <b v="0"/>
    <b v="0"/>
    <n v="0"/>
    <m/>
    <s v="NE 1"/>
    <s v="NE 1"/>
    <m/>
    <x v="0"/>
  </r>
  <r>
    <s v="NE 1"/>
    <s v="MANIPUR"/>
    <s v="NEJ151"/>
    <n v="1000003203"/>
    <s v="JULIE ENTERPRISES"/>
    <d v="2022-12-31T00:00:00"/>
    <s v="Targeted Dealer"/>
    <m/>
    <n v="205"/>
    <m/>
    <n v="40"/>
    <n v="165"/>
    <s v="-"/>
    <n v="199.5"/>
    <s v="July"/>
    <n v="0"/>
    <n v="40"/>
    <s v=" "/>
    <s v="GROWTH"/>
    <n v="40"/>
    <s v="Aug"/>
    <n v="40"/>
    <n v="0"/>
    <b v="0"/>
    <s v="GROWTH"/>
    <n v="0"/>
    <m/>
    <s v="NE 1"/>
    <s v="NE 1"/>
    <m/>
    <x v="0"/>
  </r>
  <r>
    <s v="NE 1"/>
    <s v="MANIPUR"/>
    <s v="NEB321"/>
    <n v="1000003386"/>
    <s v="BABUMACHA CEMENT &amp; STEEL"/>
    <d v="2023-02-26T00:00:00"/>
    <s v="Targeted Dealer"/>
    <m/>
    <n v="130"/>
    <m/>
    <n v="0"/>
    <n v="130"/>
    <s v="-"/>
    <n v="127"/>
    <s v="July"/>
    <n v="59"/>
    <n v="-59"/>
    <n v="-1"/>
    <s v="DEGROWTH"/>
    <n v="0"/>
    <s v="Aug"/>
    <n v="0"/>
    <n v="0"/>
    <b v="0"/>
    <b v="0"/>
    <n v="0"/>
    <m/>
    <s v="NE 1"/>
    <s v="NE 1"/>
    <m/>
    <x v="0"/>
  </r>
  <r>
    <s v="NE 1"/>
    <s v="MANIPUR"/>
    <s v="NEK206"/>
    <n v="1000003785"/>
    <s v="K.K.ENTERPRISES"/>
    <d v="2023-12-13T00:00:00"/>
    <s v="Targeted Dealer"/>
    <m/>
    <n v="910"/>
    <m/>
    <n v="334"/>
    <n v="576"/>
    <s v="-"/>
    <n v="906.5"/>
    <s v="July"/>
    <n v="661"/>
    <n v="-327"/>
    <n v="-0.49470499243570343"/>
    <s v="DEGROWTH"/>
    <n v="334"/>
    <s v="Aug"/>
    <n v="334"/>
    <n v="0"/>
    <b v="0"/>
    <s v="GROWTH"/>
    <n v="0"/>
    <m/>
    <s v="NE 1"/>
    <s v="NE 1"/>
    <m/>
    <x v="0"/>
  </r>
  <r>
    <s v="NE 1"/>
    <s v="MANIPUR"/>
    <s v="NEU049"/>
    <n v="1000003822"/>
    <s v="UPANBI CONTZ PRIVATE LIMITED"/>
    <d v="2024-01-19T00:00:00"/>
    <s v="Targeted Dealer"/>
    <m/>
    <n v="90"/>
    <m/>
    <n v="108"/>
    <n v="-18"/>
    <s v="-"/>
    <n v="86"/>
    <s v="July"/>
    <n v="120"/>
    <n v="-12"/>
    <n v="-9.9999999999999978E-2"/>
    <s v="DEGROWTH"/>
    <n v="108"/>
    <s v="Aug"/>
    <n v="108"/>
    <n v="0"/>
    <b v="0"/>
    <s v="GROWTH"/>
    <n v="0"/>
    <m/>
    <s v="NE 1"/>
    <s v="NE 1"/>
    <m/>
    <x v="0"/>
  </r>
  <r>
    <s v="NE 1"/>
    <s v="MANIPUR"/>
    <s v="NEL124"/>
    <n v="1000003908"/>
    <s v="L.L HARDWARE STORE"/>
    <d v="2024-04-10T00:00:00"/>
    <s v="Targeted Dealer"/>
    <m/>
    <n v="40"/>
    <m/>
    <n v="0"/>
    <n v="40"/>
    <s v="-"/>
    <n v="190.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MANIPUR"/>
    <s v="NER317"/>
    <n v="1000003935"/>
    <s v="RK TRADERS"/>
    <d v="2024-04-30T00:00:00"/>
    <s v="Targeted Dealer"/>
    <m/>
    <n v="275"/>
    <m/>
    <n v="0"/>
    <n v="275"/>
    <s v="-"/>
    <n v="272.5"/>
    <s v="July"/>
    <n v="30"/>
    <n v="-30"/>
    <n v="-1"/>
    <s v="DEGROWTH"/>
    <n v="0"/>
    <s v="Aug"/>
    <n v="0"/>
    <n v="0"/>
    <b v="0"/>
    <b v="0"/>
    <n v="0"/>
    <m/>
    <s v="NE 1"/>
    <s v="NE 1"/>
    <m/>
    <x v="0"/>
  </r>
  <r>
    <s v="NE 1"/>
    <s v="NAGALAND"/>
    <s v="T077"/>
    <n v="1000000630"/>
    <s v="T.N.CITIZEN STORE"/>
    <d v="2013-07-24T00:00:00"/>
    <s v="Targeted Dealer"/>
    <m/>
    <n v="35"/>
    <m/>
    <n v="105"/>
    <n v="-70"/>
    <s v="-"/>
    <n v="35"/>
    <s v="July"/>
    <n v="0"/>
    <n v="105"/>
    <s v=" "/>
    <s v="GROWTH"/>
    <n v="105"/>
    <s v="Aug"/>
    <n v="105"/>
    <n v="0"/>
    <b v="0"/>
    <s v="GROWTH"/>
    <n v="0"/>
    <m/>
    <s v="NE 1"/>
    <s v="NE 1"/>
    <m/>
    <x v="0"/>
  </r>
  <r>
    <s v="NE 1"/>
    <s v="NAGALAND"/>
    <s v="C119"/>
    <n v="1000000620"/>
    <s v="CORDIAL STORE"/>
    <d v="2014-01-06T00:00:00"/>
    <s v="Targeted Dealer"/>
    <m/>
    <n v="360"/>
    <m/>
    <n v="360"/>
    <n v="0"/>
    <s v="-"/>
    <n v="560"/>
    <s v="July"/>
    <n v="0"/>
    <n v="360"/>
    <s v=" "/>
    <s v="GROWTH"/>
    <n v="360"/>
    <s v="Aug"/>
    <n v="360"/>
    <n v="0"/>
    <b v="0"/>
    <s v="GROWTH"/>
    <n v="0"/>
    <m/>
    <s v="NE 1"/>
    <s v="NE 1"/>
    <m/>
    <x v="0"/>
  </r>
  <r>
    <s v="NE 1"/>
    <s v="NAGALAND"/>
    <s v="NEK002"/>
    <n v="1000000624"/>
    <s v="KOLKATA IRON STORE"/>
    <d v="2014-05-07T00:00:00"/>
    <s v="-"/>
    <m/>
    <n v="0"/>
    <m/>
    <n v="0"/>
    <n v="0"/>
    <s v="-"/>
    <n v="1516.6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NAGALAND"/>
    <s v="NEV002"/>
    <n v="1000000631"/>
    <s v="VAUDE VILLE HARDWARE"/>
    <d v="2014-09-10T00:00:00"/>
    <s v="Targeted Dealer"/>
    <m/>
    <n v="1060"/>
    <m/>
    <n v="1150"/>
    <n v="-90"/>
    <s v="-"/>
    <n v="1015"/>
    <s v="July"/>
    <n v="755"/>
    <n v="395"/>
    <n v="0.52317880794701987"/>
    <s v="GROWTH"/>
    <n v="1150"/>
    <s v="Aug"/>
    <n v="1150"/>
    <n v="0"/>
    <b v="0"/>
    <s v="GROWTH"/>
    <n v="0"/>
    <m/>
    <s v="NE 1"/>
    <s v="NE 1"/>
    <m/>
    <x v="0"/>
  </r>
  <r>
    <s v="NE 1"/>
    <s v="NAGALAND"/>
    <s v="NEG010"/>
    <n v="1000000621"/>
    <s v="GLOBAL CERAMIC PRIVATE LIMITED"/>
    <d v="2014-10-01T00:00:00"/>
    <s v="Targeted Dealer"/>
    <m/>
    <n v="3000"/>
    <m/>
    <n v="3601.7000000000003"/>
    <n v="-601.70000000000027"/>
    <s v="-"/>
    <n v="2696.3500000000004"/>
    <s v="July"/>
    <n v="3018.9"/>
    <n v="582.80000000000018"/>
    <n v="0.19305044883898104"/>
    <s v="GROWTH"/>
    <n v="3601.7000000000003"/>
    <s v="Aug"/>
    <n v="3601.7000000000003"/>
    <n v="0"/>
    <b v="0"/>
    <s v="GROWTH"/>
    <n v="0"/>
    <m/>
    <s v="NE 1"/>
    <s v="NE 1"/>
    <m/>
    <x v="0"/>
  </r>
  <r>
    <s v="NE 1"/>
    <s v="NAGALAND"/>
    <s v="NES139"/>
    <n v="1000000629"/>
    <s v="SWURO ENTERPRISES (NLD)"/>
    <d v="2016-04-27T00:00:00"/>
    <s v="Targeted Dealer"/>
    <m/>
    <n v="1225"/>
    <m/>
    <n v="985.7"/>
    <n v="239.29999999999995"/>
    <s v="-"/>
    <n v="1225"/>
    <s v="July"/>
    <n v="975.4"/>
    <n v="10.300000000000068"/>
    <n v="1.0559770350625497E-2"/>
    <s v="GROWTH"/>
    <n v="985.7"/>
    <s v="Aug"/>
    <n v="985.7"/>
    <n v="0"/>
    <b v="0"/>
    <s v="GROWTH"/>
    <n v="0"/>
    <m/>
    <s v="NE 1"/>
    <s v="NE 1"/>
    <m/>
    <x v="0"/>
  </r>
  <r>
    <s v="NE 1"/>
    <s v="NAGALAND"/>
    <s v="NES310"/>
    <n v="1000000627"/>
    <s v="S S STORE"/>
    <d v="2018-07-13T00:00:00"/>
    <s v="Targeted Dealer"/>
    <m/>
    <n v="1130"/>
    <m/>
    <n v="1332.8"/>
    <n v="-202.79999999999995"/>
    <s v="-"/>
    <n v="1015"/>
    <s v="July"/>
    <n v="1230"/>
    <n v="102.79999999999995"/>
    <n v="8.357723577235765E-2"/>
    <s v="GROWTH"/>
    <n v="1332.8"/>
    <s v="Aug"/>
    <n v="1332.8"/>
    <n v="0"/>
    <b v="0"/>
    <s v="GROWTH"/>
    <n v="0"/>
    <m/>
    <s v="NE 1"/>
    <s v="NE 1"/>
    <m/>
    <x v="0"/>
  </r>
  <r>
    <s v="NE 1"/>
    <s v="NAGALAND"/>
    <s v="NEM240"/>
    <n v="1000001020"/>
    <s v="MOON HARDWARE &amp; STEEL FABRICATION"/>
    <d v="2019-05-1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NAGALAND"/>
    <s v="NEJ091"/>
    <n v="1000001017"/>
    <s v="JAYESH ENTERPRISE"/>
    <d v="2019-06-13T00:00:00"/>
    <s v="Targeted Dealer"/>
    <m/>
    <n v="1400"/>
    <m/>
    <n v="916.15"/>
    <n v="483.85"/>
    <s v="-"/>
    <n v="1646.7500000000002"/>
    <s v="July"/>
    <n v="907.15"/>
    <n v="9"/>
    <n v="9.9211817229785115E-3"/>
    <s v="GROWTH"/>
    <n v="916.15"/>
    <s v="Aug"/>
    <n v="916.15"/>
    <n v="0"/>
    <b v="0"/>
    <s v="GROWTH"/>
    <n v="0"/>
    <m/>
    <s v="NE 1"/>
    <s v="NE 1"/>
    <m/>
    <x v="0"/>
  </r>
  <r>
    <s v="NE 1"/>
    <s v="NAGALAND"/>
    <s v="NEJ096"/>
    <n v="1000001016"/>
    <s v="JAMIR TRADERS (NLD)"/>
    <d v="2019-09-07T00:00:00"/>
    <s v="Targeted Dealer"/>
    <m/>
    <n v="320"/>
    <m/>
    <n v="160"/>
    <n v="160"/>
    <s v="-"/>
    <n v="480"/>
    <s v="July"/>
    <n v="80"/>
    <n v="80"/>
    <n v="1"/>
    <s v="GROWTH"/>
    <n v="160"/>
    <s v="Aug"/>
    <n v="160"/>
    <n v="0"/>
    <b v="0"/>
    <s v="GROWTH"/>
    <n v="0"/>
    <m/>
    <s v="NE 1"/>
    <s v="NE 1"/>
    <m/>
    <x v="0"/>
  </r>
  <r>
    <s v="NE 1"/>
    <s v="NAGALAND"/>
    <s v="NEB219"/>
    <n v="1000001014"/>
    <s v="BROTHERS HARDWARE (KOHIMA)"/>
    <d v="2019-12-07T00:00:00"/>
    <s v="Targeted Dealer"/>
    <m/>
    <n v="1500"/>
    <m/>
    <n v="2055"/>
    <n v="-555"/>
    <s v="-"/>
    <n v="1680"/>
    <s v="July"/>
    <n v="1170.8"/>
    <n v="884.2"/>
    <n v="0.75521011274342342"/>
    <s v="GROWTH"/>
    <n v="2055"/>
    <s v="Aug"/>
    <n v="2055"/>
    <n v="0"/>
    <b v="0"/>
    <s v="GROWTH"/>
    <n v="0"/>
    <m/>
    <s v="NE 1"/>
    <s v="NE 1"/>
    <m/>
    <x v="0"/>
  </r>
  <r>
    <s v="NE 1"/>
    <s v="NAGALAND"/>
    <s v="NES461"/>
    <n v="1000001025"/>
    <s v="S K TRADING (NLD)"/>
    <d v="2020-09-18T00:00:00"/>
    <s v="Targeted Dealer"/>
    <m/>
    <n v="1500"/>
    <m/>
    <n v="1535.35"/>
    <n v="-35.349999999999909"/>
    <s v="-"/>
    <n v="1053.7"/>
    <s v="July"/>
    <n v="1539.8"/>
    <n v="-4.4500000000000455"/>
    <n v="-2.8899857124302653E-3"/>
    <s v="DEGROWTH"/>
    <n v="1535.35"/>
    <s v="Aug"/>
    <n v="1535.35"/>
    <n v="0"/>
    <b v="0"/>
    <s v="GROWTH"/>
    <n v="0"/>
    <m/>
    <s v="NE 1"/>
    <s v="NE 1"/>
    <m/>
    <x v="0"/>
  </r>
  <r>
    <s v="NE 1"/>
    <s v="NAGALAND"/>
    <s v="NES531"/>
    <n v="1000001027"/>
    <s v="SHREE SASHI STORE - NLD"/>
    <d v="2021-09-20T00:00:00"/>
    <s v="Targeted Dealer"/>
    <m/>
    <n v="210"/>
    <m/>
    <n v="140"/>
    <n v="70"/>
    <s v="-"/>
    <n v="210"/>
    <s v="July"/>
    <n v="105"/>
    <n v="35"/>
    <n v="0.33333333333333326"/>
    <s v="GROWTH"/>
    <n v="140"/>
    <s v="Aug"/>
    <n v="140"/>
    <n v="0"/>
    <b v="0"/>
    <s v="GROWTH"/>
    <n v="0"/>
    <m/>
    <s v="NE 1"/>
    <s v="NE 1"/>
    <m/>
    <x v="0"/>
  </r>
  <r>
    <s v="NE 1"/>
    <s v="NAGALAND"/>
    <s v="NEK163"/>
    <n v="1000001018"/>
    <s v="K.B. TRADING"/>
    <d v="2021-09-25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NAGALAND"/>
    <s v="NER230"/>
    <n v="1000001024"/>
    <s v="R.B. STORE - NLD"/>
    <d v="2021-09-28T00:00:00"/>
    <s v="Targeted Dealer"/>
    <m/>
    <n v="175"/>
    <m/>
    <n v="20"/>
    <n v="155"/>
    <s v="-"/>
    <n v="105"/>
    <s v="July"/>
    <n v="70"/>
    <n v="-50"/>
    <n v="-0.7142857142857143"/>
    <s v="DEGROWTH"/>
    <n v="20"/>
    <s v="Aug"/>
    <n v="20"/>
    <n v="0"/>
    <b v="0"/>
    <s v="GROWTH"/>
    <n v="0"/>
    <m/>
    <s v="NE 1"/>
    <s v="NE 1"/>
    <m/>
    <x v="0"/>
  </r>
  <r>
    <s v="NE 1"/>
    <s v="NAGALAND"/>
    <s v="NEA362"/>
    <n v="1000003100"/>
    <s v="A ACHUMI HARDWARE &amp; PAINTS"/>
    <d v="2022-11-08T00:00:00"/>
    <s v="Targeted Dealer"/>
    <m/>
    <n v="740"/>
    <m/>
    <n v="884.55"/>
    <n v="-144.54999999999995"/>
    <s v="-"/>
    <n v="70"/>
    <s v="July"/>
    <n v="803.19999999999993"/>
    <n v="81.350000000000023"/>
    <n v="0.10128237051792843"/>
    <s v="GROWTH"/>
    <n v="884.55"/>
    <s v="Aug"/>
    <n v="884.55"/>
    <n v="0"/>
    <b v="0"/>
    <s v="GROWTH"/>
    <n v="0"/>
    <m/>
    <s v="NE 1"/>
    <s v="NE 1"/>
    <m/>
    <x v="0"/>
  </r>
  <r>
    <s v="NE 1"/>
    <s v="NAGALAND"/>
    <s v="NEM374"/>
    <n v="1000003445"/>
    <s v="MEZ &amp; CO HARDWARE"/>
    <d v="2023-03-23T00:00:00"/>
    <s v="Targeted Dealer"/>
    <m/>
    <n v="700"/>
    <m/>
    <n v="785"/>
    <n v="-85"/>
    <s v="-"/>
    <n v="600"/>
    <s v="July"/>
    <n v="735"/>
    <n v="50"/>
    <n v="6.8027210884353817E-2"/>
    <s v="GROWTH"/>
    <n v="785"/>
    <s v="Aug"/>
    <n v="785"/>
    <n v="0"/>
    <b v="0"/>
    <s v="GROWTH"/>
    <n v="0"/>
    <m/>
    <s v="NE 1"/>
    <s v="NE 1"/>
    <m/>
    <x v="0"/>
  </r>
  <r>
    <s v="NE 1"/>
    <s v="NAGALAND"/>
    <s v="NEH141"/>
    <n v="1000003489"/>
    <s v="HALLELUJAH ENTERPRISE"/>
    <d v="2023-04-26T00:00:00"/>
    <s v="Targeted Dealer"/>
    <m/>
    <n v="140"/>
    <m/>
    <n v="170"/>
    <n v="-30"/>
    <s v="-"/>
    <n v="105"/>
    <s v="July"/>
    <n v="140"/>
    <n v="30"/>
    <n v="0.21428571428571419"/>
    <s v="GROWTH"/>
    <n v="170"/>
    <s v="Aug"/>
    <n v="170"/>
    <n v="0"/>
    <b v="0"/>
    <s v="GROWTH"/>
    <n v="0"/>
    <m/>
    <s v="NE 1"/>
    <s v="NE 1"/>
    <m/>
    <x v="0"/>
  </r>
  <r>
    <s v="NE 1"/>
    <s v="NAGALAND"/>
    <s v="NET185"/>
    <n v="1000003698"/>
    <s v="THE ONE"/>
    <d v="2023-08-24T00:00:00"/>
    <s v="Targeted Dealer"/>
    <m/>
    <n v="315"/>
    <m/>
    <n v="-4.75"/>
    <n v="319.75"/>
    <s v="-"/>
    <n v="241.9"/>
    <s v="July"/>
    <n v="364.95"/>
    <n v="-369.7"/>
    <n v="-1.0130154815728183"/>
    <s v="DEGROWTH"/>
    <n v="-4.75"/>
    <s v="Aug"/>
    <n v="-4.75"/>
    <n v="0"/>
    <b v="0"/>
    <b v="0"/>
    <n v="0"/>
    <m/>
    <s v="NE 1"/>
    <s v="NE 1"/>
    <m/>
    <x v="0"/>
  </r>
  <r>
    <s v="NE 1"/>
    <s v="NAGALAND"/>
    <s v="NEB344"/>
    <n v="1000003762"/>
    <s v="B D TRADERS"/>
    <d v="2023-11-22T00:00:00"/>
    <s v="Targeted Dealer"/>
    <m/>
    <n v="35"/>
    <m/>
    <n v="0"/>
    <n v="35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NAGALAND"/>
    <s v="NEZ025"/>
    <n v="1000003924"/>
    <s v="Z ENTERPRISES"/>
    <d v="2024-04-30T00:00:00"/>
    <s v="Targeted Dealer"/>
    <m/>
    <n v="800"/>
    <m/>
    <n v="855"/>
    <n v="-55"/>
    <s v="-"/>
    <n v="770"/>
    <s v="July"/>
    <n v="942.45"/>
    <n v="-87.450000000000045"/>
    <n v="-9.2790068438644013E-2"/>
    <s v="DEGROWTH"/>
    <n v="855"/>
    <s v="Aug"/>
    <n v="855"/>
    <n v="0"/>
    <b v="0"/>
    <s v="GROWTH"/>
    <n v="0"/>
    <m/>
    <s v="NE 1"/>
    <s v="NE 1"/>
    <m/>
    <x v="0"/>
  </r>
  <r>
    <s v="NE 1"/>
    <s v="NAGALAND"/>
    <s v="NEN31"/>
    <n v="1000003997"/>
    <s v="NY ENTERPRISES"/>
    <d v="2024-06-05T00:00:00"/>
    <s v="Targeted Dealer"/>
    <m/>
    <n v="70"/>
    <m/>
    <n v="70"/>
    <n v="0"/>
    <s v="-"/>
    <n v="582.1"/>
    <s v="July"/>
    <n v="35"/>
    <n v="35"/>
    <n v="1"/>
    <s v="GROWTH"/>
    <n v="70"/>
    <s v="Aug"/>
    <n v="70"/>
    <n v="0"/>
    <b v="0"/>
    <s v="GROWTH"/>
    <n v="0"/>
    <m/>
    <s v="NE 1"/>
    <s v="NE 1"/>
    <m/>
    <x v="0"/>
  </r>
  <r>
    <s v="NE 1"/>
    <s v="NAGALAND"/>
    <s v="NEK220"/>
    <n v="1000004020"/>
    <s v="KYONG ENTERPRISES"/>
    <d v="2024-06-26T00:00:00"/>
    <s v="Targeted Dealer"/>
    <m/>
    <n v="1800"/>
    <m/>
    <n v="2031.45"/>
    <n v="-231.45000000000005"/>
    <s v="-"/>
    <n v="1056.7"/>
    <s v="July"/>
    <n v="2131.1499999999996"/>
    <n v="-99.699999999999591"/>
    <n v="-4.6782253712783994E-2"/>
    <s v="DEGROWTH"/>
    <n v="2031.45"/>
    <s v="Aug"/>
    <n v="2031.45"/>
    <n v="0"/>
    <b v="0"/>
    <s v="GROWTH"/>
    <n v="0"/>
    <m/>
    <s v="NE 1"/>
    <s v="NE 1"/>
    <m/>
    <x v="0"/>
  </r>
  <r>
    <s v="NE 2"/>
    <s v="GUWAHATI RURAL"/>
    <s v="A010"/>
    <n v="1000000281"/>
    <s v="ADHIKARY ENTERPRISE"/>
    <d v="2005-03-24T00:00:00"/>
    <s v="Targeted Dealer"/>
    <m/>
    <n v="2596"/>
    <m/>
    <n v="2131.5"/>
    <n v="464.5"/>
    <s v="-"/>
    <n v="2554.75"/>
    <s v="July"/>
    <n v="2108.5"/>
    <n v="23"/>
    <n v="1.0908228598529801E-2"/>
    <s v="GROWTH"/>
    <n v="2131.5"/>
    <s v="Aug"/>
    <n v="2131.5"/>
    <n v="0"/>
    <b v="0"/>
    <s v="GROWTH"/>
    <n v="0"/>
    <m/>
    <s v="NE 1"/>
    <s v="NE 2"/>
    <m/>
    <x v="1"/>
  </r>
  <r>
    <s v="NE 2"/>
    <s v="GUWAHATI RURAL"/>
    <s v="NEA450"/>
    <n v="1000003989"/>
    <s v="ASOMI ENTERPRISE"/>
    <d v="2024-05-31T00:00:00"/>
    <s v="Targeted Dealer"/>
    <m/>
    <n v="45"/>
    <m/>
    <n v="30"/>
    <n v="15"/>
    <s v="-"/>
    <n v="40"/>
    <s v="July"/>
    <n v="40"/>
    <n v="-10"/>
    <n v="-0.25"/>
    <s v="DEGROWTH"/>
    <n v="30"/>
    <s v="Aug"/>
    <n v="30"/>
    <n v="0"/>
    <b v="0"/>
    <s v="GROWTH"/>
    <n v="0"/>
    <m/>
    <s v="NE 1"/>
    <s v="NE 2"/>
    <m/>
    <x v="1"/>
  </r>
  <r>
    <s v="NE 2"/>
    <s v="GUWAHATI RURAL"/>
    <s v="A200"/>
    <n v="1000000283"/>
    <s v="ASSAM HARDWARE (GHY)"/>
    <d v="2013-09-24T00:00:00"/>
    <s v="Targeted Dealer"/>
    <m/>
    <n v="910"/>
    <m/>
    <n v="861"/>
    <n v="49"/>
    <s v="-"/>
    <n v="959.5"/>
    <s v="July"/>
    <n v="949.5"/>
    <n v="-88.5"/>
    <n v="-9.3206951026856277E-2"/>
    <s v="DEGROWTH"/>
    <n v="861"/>
    <s v="Aug"/>
    <n v="861"/>
    <n v="0"/>
    <b v="0"/>
    <s v="GROWTH"/>
    <n v="0"/>
    <m/>
    <s v="NE 1"/>
    <s v="NE 2"/>
    <m/>
    <x v="1"/>
  </r>
  <r>
    <s v="NE 2"/>
    <s v="GUWAHATI RURAL"/>
    <s v="NEB094"/>
    <n v="1000000284"/>
    <s v="B.D. ENTERPRISE (GHY)"/>
    <d v="2017-03-01T00:00:00"/>
    <s v="Targeted Dealer"/>
    <m/>
    <n v="70"/>
    <m/>
    <n v="91"/>
    <n v="-21"/>
    <s v="-"/>
    <n v="65"/>
    <s v="July"/>
    <n v="114.5"/>
    <n v="-23.5"/>
    <n v="-0.20524017467248912"/>
    <s v="DEGROWTH"/>
    <n v="91"/>
    <s v="Aug"/>
    <n v="91"/>
    <n v="0"/>
    <b v="0"/>
    <s v="GROWTH"/>
    <n v="0"/>
    <m/>
    <s v="NE 1"/>
    <s v="NE 2"/>
    <m/>
    <x v="1"/>
  </r>
  <r>
    <s v="NE 2"/>
    <s v="GUWAHATI RURAL"/>
    <s v="B054"/>
    <n v="1000000285"/>
    <s v="BAISHYA TRADERS"/>
    <d v="2007-05-24T00:00:00"/>
    <s v="Targeted Dealer"/>
    <m/>
    <n v="220"/>
    <m/>
    <n v="102.5"/>
    <n v="117.5"/>
    <s v="-"/>
    <n v="210.5"/>
    <s v="July"/>
    <n v="143.5"/>
    <n v="-41"/>
    <n v="-0.2857142857142857"/>
    <s v="DEGROWTH"/>
    <n v="102.5"/>
    <s v="Aug"/>
    <n v="102.5"/>
    <n v="0"/>
    <b v="0"/>
    <s v="GROWTH"/>
    <n v="0"/>
    <m/>
    <s v="NE 1"/>
    <s v="NE 2"/>
    <m/>
    <x v="1"/>
  </r>
  <r>
    <s v="NE 2"/>
    <s v="GUWAHATI RURAL"/>
    <s v="NEB322"/>
    <n v="1000003402"/>
    <s v="BARUAH HARDWARE"/>
    <d v="2023-02-28T00:00:00"/>
    <s v="-"/>
    <m/>
    <n v="0"/>
    <m/>
    <n v="26"/>
    <n v="-26"/>
    <s v="-"/>
    <n v="0"/>
    <s v="July"/>
    <n v="39"/>
    <n v="-13"/>
    <n v="-0.33333333333333337"/>
    <b v="0"/>
    <n v="26"/>
    <s v="Aug"/>
    <n v="26"/>
    <n v="0"/>
    <b v="0"/>
    <s v="GROWTH"/>
    <n v="0"/>
    <m/>
    <s v="NE 1"/>
    <s v="NE 2"/>
    <m/>
    <x v="1"/>
  </r>
  <r>
    <s v="NE 2"/>
    <s v="GUWAHATI RURAL"/>
    <s v="NEB350"/>
    <n v="1000003805"/>
    <s v="BARUAH HARDWARE"/>
    <d v="2023-12-28T00:00:00"/>
    <s v="Targeted Dealer"/>
    <m/>
    <n v="26"/>
    <m/>
    <n v="25"/>
    <n v="1"/>
    <s v="-"/>
    <n v="26"/>
    <s v="July"/>
    <n v="12.5"/>
    <n v="12.5"/>
    <n v="1"/>
    <s v="GROWTH"/>
    <n v="25"/>
    <s v="Aug"/>
    <n v="25"/>
    <n v="0"/>
    <b v="0"/>
    <s v="GROWTH"/>
    <n v="0"/>
    <m/>
    <s v="NE 1"/>
    <s v="NE 2"/>
    <m/>
    <x v="1"/>
  </r>
  <r>
    <s v="NE 2"/>
    <s v="GUWAHATI RURAL"/>
    <s v="NEB143"/>
    <n v="1000000286"/>
    <s v="BIBIDHA HARDWARE"/>
    <d v="2018-03-14T00:00:00"/>
    <s v="Targeted Dealer"/>
    <m/>
    <n v="150"/>
    <m/>
    <n v="161.5"/>
    <n v="-11.5"/>
    <s v="-"/>
    <n v="150.5"/>
    <s v="July"/>
    <n v="140"/>
    <n v="21.5"/>
    <n v="0.15357142857142847"/>
    <s v="GROWTH"/>
    <n v="161.5"/>
    <s v="Aug"/>
    <n v="161.5"/>
    <n v="0"/>
    <b v="0"/>
    <s v="GROWTH"/>
    <n v="0"/>
    <m/>
    <s v="NE 1"/>
    <s v="NE 2"/>
    <m/>
    <x v="1"/>
  </r>
  <r>
    <s v="NE 2"/>
    <s v="GUWAHATI RURAL"/>
    <s v="NEC003"/>
    <n v="1000000287"/>
    <s v="CHITRA ENTERPRISE"/>
    <d v="2014-06-12T00:00:00"/>
    <s v="Targeted Dealer"/>
    <m/>
    <n v="275"/>
    <m/>
    <n v="141.5"/>
    <n v="133.5"/>
    <s v="-"/>
    <n v="298.5"/>
    <s v="July"/>
    <n v="195"/>
    <n v="-53.5"/>
    <n v="-0.27435897435897438"/>
    <s v="DEGROWTH"/>
    <n v="141.5"/>
    <s v="Aug"/>
    <n v="141.5"/>
    <n v="0"/>
    <b v="0"/>
    <s v="GROWTH"/>
    <n v="0"/>
    <m/>
    <s v="NE 1"/>
    <s v="NE 2"/>
    <m/>
    <x v="1"/>
  </r>
  <r>
    <s v="NE 2"/>
    <s v="GUWAHATI RURAL"/>
    <s v="NEC124"/>
    <n v="1000003483"/>
    <s v="CHOUDHURY &amp; PATWARY TRADERS"/>
    <d v="2023-04-05T00:00:00"/>
    <s v="Targeted Dealer"/>
    <m/>
    <n v="20"/>
    <m/>
    <n v="10.5"/>
    <n v="9.5"/>
    <s v="-"/>
    <n v="0"/>
    <s v="July"/>
    <n v="0"/>
    <n v="10.5"/>
    <s v=" "/>
    <b v="0"/>
    <n v="10.5"/>
    <s v="Aug"/>
    <n v="10.5"/>
    <n v="0"/>
    <b v="0"/>
    <s v="GROWTH"/>
    <n v="0"/>
    <m/>
    <s v="NE 1"/>
    <s v="NE 2"/>
    <m/>
    <x v="1"/>
  </r>
  <r>
    <s v="NE 2"/>
    <s v="GUWAHATI RURAL"/>
    <s v="NED196"/>
    <n v="1000002621"/>
    <s v="DEKA AND SONS HARDWARE"/>
    <d v="2022-03-08T00:00:00"/>
    <s v="Targeted Dealer"/>
    <m/>
    <n v="170"/>
    <m/>
    <n v="150"/>
    <n v="20"/>
    <s v="-"/>
    <n v="165.5"/>
    <s v="July"/>
    <n v="78"/>
    <n v="72"/>
    <n v="0.92307692307692313"/>
    <s v="GROWTH"/>
    <n v="150"/>
    <s v="Aug"/>
    <n v="150"/>
    <n v="0"/>
    <b v="0"/>
    <s v="GROWTH"/>
    <n v="0"/>
    <m/>
    <s v="NE 1"/>
    <s v="NE 2"/>
    <m/>
    <x v="1"/>
  </r>
  <r>
    <s v="NE 2"/>
    <s v="GUWAHATI RURAL"/>
    <s v="NED230"/>
    <n v="1000003615"/>
    <s v="DEV ENTERPRISE"/>
    <d v="2023-06-30T00:00:00"/>
    <s v="Targeted Dealer"/>
    <m/>
    <n v="26"/>
    <m/>
    <n v="26"/>
    <n v="0"/>
    <s v="-"/>
    <n v="26"/>
    <s v="July"/>
    <n v="13"/>
    <n v="13"/>
    <n v="1"/>
    <s v="GROWTH"/>
    <n v="26"/>
    <s v="Aug"/>
    <n v="26"/>
    <n v="0"/>
    <b v="0"/>
    <s v="GROWTH"/>
    <n v="0"/>
    <m/>
    <s v="NE 1"/>
    <s v="NE 2"/>
    <m/>
    <x v="1"/>
  </r>
  <r>
    <s v="NE 2"/>
    <s v="GUWAHATI RURAL"/>
    <s v="NEI044"/>
    <n v="1000003799"/>
    <s v="ISLAM TRADERS"/>
    <d v="2023-12-23T00:00:00"/>
    <s v="Targeted Dealer"/>
    <m/>
    <n v="90"/>
    <m/>
    <n v="116"/>
    <n v="-26"/>
    <s v="-"/>
    <n v="78"/>
    <s v="July"/>
    <n v="85"/>
    <n v="31"/>
    <n v="0.36470588235294121"/>
    <s v="GROWTH"/>
    <n v="116"/>
    <s v="Aug"/>
    <n v="116"/>
    <n v="0"/>
    <b v="0"/>
    <s v="GROWTH"/>
    <n v="0"/>
    <m/>
    <s v="NE 1"/>
    <s v="NE 2"/>
    <m/>
    <x v="1"/>
  </r>
  <r>
    <s v="NE 2"/>
    <s v="GUWAHATI RURAL"/>
    <s v="NEJ183"/>
    <n v="1000003846"/>
    <s v="J.H.ENTERPRISE"/>
    <d v="2024-01-31T00:00:00"/>
    <s v="Targeted Dealer"/>
    <m/>
    <n v="150"/>
    <m/>
    <n v="180.5"/>
    <n v="-30.5"/>
    <s v="-"/>
    <n v="168.5"/>
    <s v="July"/>
    <n v="130"/>
    <n v="50.5"/>
    <n v="0.38846153846153841"/>
    <s v="GROWTH"/>
    <n v="180.5"/>
    <s v="Aug"/>
    <n v="180.5"/>
    <n v="0"/>
    <b v="0"/>
    <s v="GROWTH"/>
    <n v="0"/>
    <m/>
    <s v="NE 1"/>
    <s v="NE 2"/>
    <m/>
    <x v="1"/>
  </r>
  <r>
    <s v="NE 2"/>
    <s v="GUWAHATI RURAL"/>
    <s v="J033"/>
    <n v="1000000288"/>
    <s v="JINTI HARDWARE"/>
    <d v="2007-11-12T00:00:00"/>
    <s v="Targeted Dealer"/>
    <m/>
    <n v="120"/>
    <m/>
    <n v="130"/>
    <n v="-10"/>
    <s v="-"/>
    <n v="168.5"/>
    <s v="July"/>
    <n v="104"/>
    <n v="26"/>
    <n v="0.25"/>
    <s v="GROWTH"/>
    <n v="130"/>
    <s v="Aug"/>
    <n v="130"/>
    <n v="0"/>
    <b v="0"/>
    <s v="GROWTH"/>
    <n v="0"/>
    <m/>
    <s v="NE 1"/>
    <s v="NE 2"/>
    <m/>
    <x v="1"/>
  </r>
  <r>
    <s v="NE 2"/>
    <s v="GUWAHATI RURAL"/>
    <s v="NEL054"/>
    <n v="1000000290"/>
    <s v="LILA HARDWARE"/>
    <d v="2019-03-16T00:00:00"/>
    <s v="Targeted Dealer"/>
    <m/>
    <n v="3.5"/>
    <m/>
    <n v="0"/>
    <n v="3.5"/>
    <s v="-"/>
    <n v="3.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GUWAHATI RURAL"/>
    <s v="NEM407"/>
    <n v="1000003815"/>
    <s v="MAA ENTERPRISE"/>
    <d v="2023-12-31T00:00:00"/>
    <s v="Targeted Dealer"/>
    <m/>
    <n v="350"/>
    <m/>
    <n v="182"/>
    <n v="168"/>
    <s v="-"/>
    <n v="395.5"/>
    <s v="July"/>
    <n v="130"/>
    <n v="52"/>
    <n v="0.39999999999999991"/>
    <s v="GROWTH"/>
    <n v="182"/>
    <s v="Aug"/>
    <n v="182"/>
    <n v="0"/>
    <b v="0"/>
    <s v="GROWTH"/>
    <n v="0"/>
    <m/>
    <s v="NE 1"/>
    <s v="NE 2"/>
    <m/>
    <x v="1"/>
  </r>
  <r>
    <s v="NE 2"/>
    <s v="GUWAHATI RURAL"/>
    <s v="M220"/>
    <n v="1000000291"/>
    <s v="MAA ENTERPRISE (GUWAHATI)"/>
    <d v="2012-07-07T00:00:00"/>
    <s v="Targeted Dealer"/>
    <m/>
    <n v="13"/>
    <m/>
    <n v="13"/>
    <n v="0"/>
    <s v="-"/>
    <n v="25"/>
    <s v="July"/>
    <n v="0"/>
    <n v="13"/>
    <s v=" "/>
    <s v="GROWTH"/>
    <n v="13"/>
    <s v="Aug"/>
    <n v="13"/>
    <n v="0"/>
    <b v="0"/>
    <s v="GROWTH"/>
    <n v="0"/>
    <m/>
    <s v="NE 1"/>
    <s v="NE 2"/>
    <m/>
    <x v="1"/>
  </r>
  <r>
    <s v="NE 2"/>
    <s v="GUWAHATI RURAL"/>
    <s v="NEM343"/>
    <n v="1000002763"/>
    <s v="MAA ENTERPRISE-GHY"/>
    <d v="2022-05-30T00:00:00"/>
    <s v="Targeted Dealer"/>
    <m/>
    <n v="41"/>
    <m/>
    <n v="32.5"/>
    <n v="8.5"/>
    <s v="-"/>
    <n v="80.5"/>
    <s v="July"/>
    <n v="0"/>
    <n v="32.5"/>
    <s v=" "/>
    <s v="GROWTH"/>
    <n v="32.5"/>
    <s v="Aug"/>
    <n v="32.5"/>
    <n v="0"/>
    <b v="0"/>
    <s v="GROWTH"/>
    <n v="0"/>
    <m/>
    <s v="NE 1"/>
    <s v="NE 2"/>
    <m/>
    <x v="1"/>
  </r>
  <r>
    <s v="NE 2"/>
    <s v="GUWAHATI RURAL"/>
    <s v="NEM430"/>
    <n v="1000003975"/>
    <s v="MAHANTA AND CO. HARDWARE"/>
    <d v="2024-05-18T00:00:00"/>
    <s v="Targeted Dealer"/>
    <m/>
    <n v="49"/>
    <m/>
    <n v="26"/>
    <n v="23"/>
    <s v="-"/>
    <n v="25.5"/>
    <s v="July"/>
    <n v="65"/>
    <n v="-39"/>
    <n v="-0.6"/>
    <s v="DEGROWTH"/>
    <n v="26"/>
    <s v="Aug"/>
    <n v="26"/>
    <n v="0"/>
    <b v="0"/>
    <s v="GROWTH"/>
    <n v="0"/>
    <m/>
    <s v="NE 1"/>
    <s v="NE 2"/>
    <m/>
    <x v="1"/>
  </r>
  <r>
    <s v="NE 2"/>
    <s v="GUWAHATI RURAL"/>
    <s v="NEM392"/>
    <n v="1000003642"/>
    <s v="MAYUKH ENTERPRISE"/>
    <d v="2023-07-11T00:00:00"/>
    <s v="Targeted Dealer"/>
    <m/>
    <n v="180"/>
    <m/>
    <n v="182"/>
    <n v="-2"/>
    <s v="-"/>
    <n v="182"/>
    <s v="July"/>
    <n v="195"/>
    <n v="-13"/>
    <n v="-6.6666666666666652E-2"/>
    <s v="DEGROWTH"/>
    <n v="182"/>
    <s v="Aug"/>
    <n v="182"/>
    <n v="0"/>
    <b v="0"/>
    <s v="GROWTH"/>
    <n v="0"/>
    <m/>
    <s v="NE 1"/>
    <s v="NE 2"/>
    <m/>
    <x v="1"/>
  </r>
  <r>
    <s v="NE 2"/>
    <s v="GUWAHATI RURAL"/>
    <s v="N019"/>
    <n v="1000000292"/>
    <s v="NIRMAL HARDWARE"/>
    <d v="2006-08-12T00:00:00"/>
    <s v="Targeted Dealer"/>
    <m/>
    <n v="980"/>
    <m/>
    <n v="601.5"/>
    <n v="378.5"/>
    <s v="-"/>
    <n v="1009"/>
    <s v="July"/>
    <n v="756"/>
    <n v="-154.5"/>
    <n v="-0.20436507936507942"/>
    <s v="DEGROWTH"/>
    <n v="601.5"/>
    <s v="Aug"/>
    <n v="601.5"/>
    <n v="0"/>
    <b v="0"/>
    <s v="GROWTH"/>
    <n v="0"/>
    <m/>
    <s v="NE 1"/>
    <s v="NE 2"/>
    <m/>
    <x v="1"/>
  </r>
  <r>
    <s v="NE 2"/>
    <s v="GUWAHATI RURAL"/>
    <s v="NEP252"/>
    <n v="1000003294"/>
    <s v="P.S. HARDWARE"/>
    <d v="2023-01-27T00:00:00"/>
    <s v="Targeted Dealer"/>
    <m/>
    <n v="200"/>
    <m/>
    <n v="156"/>
    <n v="44"/>
    <s v="-"/>
    <n v="193"/>
    <s v="July"/>
    <n v="221"/>
    <n v="-65"/>
    <n v="-0.29411764705882348"/>
    <s v="DEGROWTH"/>
    <n v="156"/>
    <s v="Aug"/>
    <n v="156"/>
    <n v="0"/>
    <b v="0"/>
    <s v="GROWTH"/>
    <n v="0"/>
    <m/>
    <s v="NE 1"/>
    <s v="NE 2"/>
    <m/>
    <x v="1"/>
  </r>
  <r>
    <s v="NE 2"/>
    <s v="GUWAHATI RURAL"/>
    <s v="NEP279"/>
    <n v="1000003802"/>
    <s v="POPULAR ENTERPRISE"/>
    <d v="2023-12-23T00:00:00"/>
    <s v="Targeted Dealer"/>
    <m/>
    <n v="80"/>
    <m/>
    <n v="0"/>
    <n v="80"/>
    <s v="-"/>
    <n v="83"/>
    <s v="July"/>
    <n v="155.5"/>
    <n v="-155.5"/>
    <n v="-1"/>
    <s v="DEGROWTH"/>
    <n v="0"/>
    <s v="Aug"/>
    <n v="0"/>
    <n v="0"/>
    <b v="0"/>
    <b v="0"/>
    <n v="0"/>
    <m/>
    <s v="NE 1"/>
    <s v="NE 2"/>
    <m/>
    <x v="1"/>
  </r>
  <r>
    <s v="NE 2"/>
    <s v="GUWAHATI RURAL"/>
    <s v="P134"/>
    <n v="1000000295"/>
    <s v="PRAGATI ENTERPRISE"/>
    <d v="2012-07-02T00:00:00"/>
    <s v="Targeted Dealer"/>
    <m/>
    <n v="75"/>
    <m/>
    <n v="48"/>
    <n v="27"/>
    <s v="-"/>
    <n v="72"/>
    <s v="July"/>
    <n v="36"/>
    <n v="12"/>
    <n v="0.33333333333333326"/>
    <s v="GROWTH"/>
    <n v="48"/>
    <s v="Aug"/>
    <n v="48"/>
    <n v="0"/>
    <b v="0"/>
    <s v="GROWTH"/>
    <n v="0"/>
    <m/>
    <s v="NE 1"/>
    <s v="NE 2"/>
    <m/>
    <x v="1"/>
  </r>
  <r>
    <s v="NE 2"/>
    <s v="GUWAHATI RURAL"/>
    <s v="NER184"/>
    <n v="1000000297"/>
    <s v="RABEN KALITA ENTERPRISE"/>
    <d v="2019-12-06T00:00:00"/>
    <s v="Targeted Dealer"/>
    <m/>
    <n v="22.5"/>
    <m/>
    <n v="31.5"/>
    <n v="-9"/>
    <s v="-"/>
    <n v="23"/>
    <s v="July"/>
    <n v="0"/>
    <n v="31.5"/>
    <s v=" "/>
    <s v="GROWTH"/>
    <n v="31.5"/>
    <s v="Aug"/>
    <n v="31.5"/>
    <n v="0"/>
    <b v="0"/>
    <s v="GROWTH"/>
    <n v="0"/>
    <m/>
    <s v="NE 1"/>
    <s v="NE 2"/>
    <m/>
    <x v="1"/>
  </r>
  <r>
    <s v="NE 2"/>
    <s v="GUWAHATI RURAL"/>
    <s v="NER095"/>
    <n v="1000000298"/>
    <s v="RAHUL TRADERS (GHY)"/>
    <d v="2017-04-01T00:00:00"/>
    <s v="Targeted Dealer"/>
    <m/>
    <n v="1139.5"/>
    <m/>
    <n v="1043"/>
    <n v="96.5"/>
    <s v="-"/>
    <n v="1076.5"/>
    <s v="July"/>
    <n v="1036"/>
    <n v="7"/>
    <n v="6.7567567567567988E-3"/>
    <s v="GROWTH"/>
    <n v="1043"/>
    <s v="Aug"/>
    <n v="1043"/>
    <n v="0"/>
    <b v="0"/>
    <s v="GROWTH"/>
    <n v="0"/>
    <m/>
    <s v="NE 1"/>
    <s v="NE 2"/>
    <m/>
    <x v="1"/>
  </r>
  <r>
    <s v="NE 2"/>
    <s v="GUWAHATI RURAL"/>
    <s v="NER084"/>
    <n v="1000000299"/>
    <s v="RAJIV TRADERS (GHY)"/>
    <d v="2016-11-19T00:00:00"/>
    <s v="Targeted Dealer"/>
    <m/>
    <n v="520"/>
    <m/>
    <n v="407"/>
    <n v="113"/>
    <s v="-"/>
    <n v="507.5"/>
    <s v="July"/>
    <n v="370"/>
    <n v="37"/>
    <n v="0.10000000000000009"/>
    <s v="GROWTH"/>
    <n v="407"/>
    <s v="Aug"/>
    <n v="407"/>
    <n v="0"/>
    <b v="0"/>
    <s v="GROWTH"/>
    <n v="0"/>
    <m/>
    <s v="NE 1"/>
    <s v="NE 2"/>
    <m/>
    <x v="1"/>
  </r>
  <r>
    <s v="NE 2"/>
    <s v="GUWAHATI RURAL"/>
    <s v="NER263"/>
    <n v="1000003162"/>
    <s v="RUPJYOTI ENTERPRISE"/>
    <d v="2022-12-21T00:00:00"/>
    <s v="Targeted Dealer"/>
    <m/>
    <n v="130"/>
    <m/>
    <n v="90.5"/>
    <n v="39.5"/>
    <s v="-"/>
    <n v="127.5"/>
    <s v="July"/>
    <n v="90.5"/>
    <n v="0"/>
    <n v="0"/>
    <s v="GROWTH"/>
    <n v="90.5"/>
    <s v="Aug"/>
    <n v="90.5"/>
    <n v="0"/>
    <b v="0"/>
    <s v="GROWTH"/>
    <n v="0"/>
    <m/>
    <s v="NE 1"/>
    <s v="NE 2"/>
    <m/>
    <x v="1"/>
  </r>
  <r>
    <s v="NE 2"/>
    <s v="GUWAHATI RURAL"/>
    <s v="S351"/>
    <n v="1000000301"/>
    <s v="S.B.ENTERPRISE (CHHAYGAON)"/>
    <d v="2012-12-05T00:00:00"/>
    <s v="Targeted Dealer"/>
    <m/>
    <n v="1787"/>
    <m/>
    <n v="1442"/>
    <n v="345"/>
    <s v="-"/>
    <n v="1751.5"/>
    <s v="July"/>
    <n v="1311.5"/>
    <n v="130.5"/>
    <n v="9.9504384292794512E-2"/>
    <s v="GROWTH"/>
    <n v="1442"/>
    <s v="Aug"/>
    <n v="1442"/>
    <n v="0"/>
    <b v="0"/>
    <s v="GROWTH"/>
    <n v="0"/>
    <m/>
    <s v="NE 1"/>
    <s v="NE 2"/>
    <m/>
    <x v="1"/>
  </r>
  <r>
    <s v="NE 2"/>
    <s v="GUWAHATI RURAL"/>
    <s v="S434"/>
    <n v="1000000302"/>
    <s v="S.I.R ENTERPRISE"/>
    <d v="2013-08-02T00:00:00"/>
    <s v="Targeted Dealer"/>
    <m/>
    <n v="400"/>
    <m/>
    <n v="433"/>
    <n v="-33"/>
    <s v="-"/>
    <n v="450"/>
    <s v="July"/>
    <n v="405"/>
    <n v="28"/>
    <n v="6.9135802469135754E-2"/>
    <s v="GROWTH"/>
    <n v="433"/>
    <s v="Aug"/>
    <n v="433"/>
    <n v="0"/>
    <b v="0"/>
    <s v="GROWTH"/>
    <n v="0"/>
    <m/>
    <s v="NE 1"/>
    <s v="NE 2"/>
    <m/>
    <x v="1"/>
  </r>
  <r>
    <s v="NE 2"/>
    <s v="GUWAHATI RURAL"/>
    <s v="S014"/>
    <n v="1000000303"/>
    <s v="SALEN ENTERPRISE"/>
    <d v="2005-04-23T00:00:00"/>
    <s v="Targeted Dealer"/>
    <m/>
    <n v="3.5"/>
    <m/>
    <n v="7"/>
    <n v="-3.5"/>
    <s v="-"/>
    <n v="3.5"/>
    <s v="July"/>
    <n v="3.5"/>
    <n v="3.5"/>
    <n v="1"/>
    <s v="GROWTH"/>
    <n v="7"/>
    <s v="Aug"/>
    <n v="7"/>
    <n v="0"/>
    <b v="0"/>
    <s v="GROWTH"/>
    <n v="0"/>
    <m/>
    <s v="NE 1"/>
    <s v="NE 2"/>
    <m/>
    <x v="1"/>
  </r>
  <r>
    <s v="NE 2"/>
    <s v="GUWAHATI RURAL"/>
    <s v="NES025"/>
    <n v="1000000305"/>
    <s v="SARMA HARDWARE(GUWAHATI)"/>
    <d v="2014-08-19T00:00:00"/>
    <s v="Targeted Dealer"/>
    <m/>
    <n v="480"/>
    <m/>
    <n v="308"/>
    <n v="172"/>
    <s v="-"/>
    <n v="475.5"/>
    <s v="July"/>
    <n v="331"/>
    <n v="-23"/>
    <n v="-6.9486404833836835E-2"/>
    <s v="DEGROWTH"/>
    <n v="308"/>
    <s v="Aug"/>
    <n v="308"/>
    <n v="0"/>
    <b v="0"/>
    <s v="GROWTH"/>
    <n v="0"/>
    <m/>
    <s v="NE 1"/>
    <s v="NE 2"/>
    <m/>
    <x v="1"/>
  </r>
  <r>
    <s v="NE 2"/>
    <s v="DARANG"/>
    <s v="M024"/>
    <n v="1000000182"/>
    <s v="MAHABIR PRASAD MAHENDRA KUMAR"/>
    <d v="2005-02-25T00:00:00"/>
    <s v="Targeted Dealer"/>
    <m/>
    <n v="50"/>
    <m/>
    <n v="45"/>
    <n v="5"/>
    <s v="-"/>
    <n v="50"/>
    <s v="July"/>
    <n v="40"/>
    <n v="5"/>
    <n v="0.125"/>
    <s v="GROWTH"/>
    <n v="45"/>
    <s v="Aug"/>
    <n v="45"/>
    <n v="0"/>
    <b v="0"/>
    <s v="GROWTH"/>
    <n v="0"/>
    <m/>
    <s v="NE 1"/>
    <s v="NE 2"/>
    <m/>
    <x v="1"/>
  </r>
  <r>
    <s v="NE 2"/>
    <s v="DARANG"/>
    <s v="M029"/>
    <n v="1000000184"/>
    <s v="MAHENDRA KUMAR SURANA"/>
    <d v="2005-02-25T00:00:00"/>
    <s v="Targeted Dealer"/>
    <m/>
    <n v="1268"/>
    <m/>
    <n v="778.5"/>
    <n v="489.5"/>
    <s v="-"/>
    <n v="1106"/>
    <s v="July"/>
    <n v="714.5"/>
    <n v="64"/>
    <n v="8.9573128061581464E-2"/>
    <s v="GROWTH"/>
    <n v="778.5"/>
    <s v="Aug"/>
    <n v="778.5"/>
    <n v="0"/>
    <b v="0"/>
    <s v="GROWTH"/>
    <n v="0"/>
    <m/>
    <s v="NE 1"/>
    <s v="NE 2"/>
    <m/>
    <x v="1"/>
  </r>
  <r>
    <s v="NE 2"/>
    <s v="DARANG"/>
    <s v="B006"/>
    <n v="1000000171"/>
    <s v="BABA HARDWARE (DARRANG)"/>
    <d v="2006-02-02T00:00:00"/>
    <s v="Targeted Dealer"/>
    <m/>
    <n v="80"/>
    <m/>
    <n v="45.5"/>
    <n v="34.5"/>
    <s v="-"/>
    <n v="95"/>
    <s v="July"/>
    <n v="32.5"/>
    <n v="13"/>
    <n v="0.39999999999999991"/>
    <s v="GROWTH"/>
    <n v="45.5"/>
    <s v="Aug"/>
    <n v="45.5"/>
    <n v="0"/>
    <b v="0"/>
    <s v="GROWTH"/>
    <n v="0"/>
    <m/>
    <s v="NE 1"/>
    <s v="NE 2"/>
    <m/>
    <x v="1"/>
  </r>
  <r>
    <s v="NE 2"/>
    <s v="DARANG"/>
    <s v="D026"/>
    <n v="1000000176"/>
    <s v="DURGA TRADING (DARRANG)"/>
    <d v="2006-02-02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DARANG"/>
    <s v="M428"/>
    <n v="1000000185"/>
    <s v="MAHESH HARDWARE"/>
    <d v="2014-04-29T00:00:00"/>
    <s v="Targeted Dealer"/>
    <m/>
    <n v="26"/>
    <m/>
    <n v="12.5"/>
    <n v="13.5"/>
    <s v="-"/>
    <n v="25.5"/>
    <s v="July"/>
    <n v="12.5"/>
    <n v="0"/>
    <n v="0"/>
    <s v="GROWTH"/>
    <n v="12.5"/>
    <s v="Aug"/>
    <n v="12.5"/>
    <n v="0"/>
    <b v="0"/>
    <s v="GROWTH"/>
    <n v="0"/>
    <m/>
    <s v="NE 1"/>
    <s v="NE 2"/>
    <m/>
    <x v="1"/>
  </r>
  <r>
    <s v="NE 2"/>
    <s v="DARANG"/>
    <s v="NES003"/>
    <n v="1000000196"/>
    <s v="SHANKAR BHANDAR (DARANG)"/>
    <d v="2014-05-09T00:00:00"/>
    <s v="Targeted Dealer"/>
    <m/>
    <n v="13"/>
    <m/>
    <n v="12.5"/>
    <n v="0.5"/>
    <s v="-"/>
    <n v="25"/>
    <s v="July"/>
    <n v="0"/>
    <n v="12.5"/>
    <s v=" "/>
    <s v="GROWTH"/>
    <n v="12.5"/>
    <s v="Aug"/>
    <n v="12.5"/>
    <n v="0"/>
    <b v="0"/>
    <s v="GROWTH"/>
    <n v="0"/>
    <m/>
    <s v="NE 1"/>
    <s v="NE 2"/>
    <m/>
    <x v="1"/>
  </r>
  <r>
    <s v="NE 2"/>
    <s v="DARANG"/>
    <s v="NED009"/>
    <n v="1000000177"/>
    <s v="DUTTA STORE"/>
    <d v="2014-09-30T00:00:00"/>
    <s v="Targeted Dealer"/>
    <m/>
    <n v="375"/>
    <m/>
    <n v="339.5"/>
    <n v="35.5"/>
    <s v="-"/>
    <n v="361.5"/>
    <s v="July"/>
    <n v="334.5"/>
    <n v="5"/>
    <n v="1.4947683109117982E-2"/>
    <s v="GROWTH"/>
    <n v="339.5"/>
    <s v="Aug"/>
    <n v="339.5"/>
    <n v="0"/>
    <b v="0"/>
    <s v="GROWTH"/>
    <n v="0"/>
    <m/>
    <s v="NE 1"/>
    <s v="NE 2"/>
    <m/>
    <x v="1"/>
  </r>
  <r>
    <s v="NE 2"/>
    <s v="DARANG"/>
    <s v="NES090"/>
    <n v="1000000194"/>
    <s v="S.B. HARDWARE"/>
    <d v="2015-08-12T00:00:00"/>
    <s v="Targeted Dealer"/>
    <m/>
    <n v="320"/>
    <m/>
    <n v="207"/>
    <n v="113"/>
    <s v="-"/>
    <n v="410"/>
    <s v="July"/>
    <n v="230.5"/>
    <n v="-23.5"/>
    <n v="-0.10195227765726678"/>
    <s v="DEGROWTH"/>
    <n v="207"/>
    <s v="Aug"/>
    <n v="207"/>
    <n v="0"/>
    <b v="0"/>
    <s v="GROWTH"/>
    <n v="0"/>
    <m/>
    <s v="NE 1"/>
    <s v="NE 2"/>
    <m/>
    <x v="1"/>
  </r>
  <r>
    <s v="NE 2"/>
    <s v="DARANG"/>
    <s v="NEP046"/>
    <n v="1000000189"/>
    <s v="PRADIP SAHA"/>
    <d v="2015-10-03T00:00:00"/>
    <s v="Targeted Dealer"/>
    <m/>
    <n v="13"/>
    <m/>
    <n v="20"/>
    <n v="-7"/>
    <s v="-"/>
    <n v="0"/>
    <s v="July"/>
    <n v="7"/>
    <n v="13"/>
    <n v="1.8571428571428572"/>
    <b v="0"/>
    <n v="20"/>
    <s v="Aug"/>
    <n v="20"/>
    <n v="0"/>
    <b v="0"/>
    <s v="GROWTH"/>
    <n v="0"/>
    <m/>
    <s v="NE 1"/>
    <s v="NE 2"/>
    <m/>
    <x v="1"/>
  </r>
  <r>
    <s v="NE 2"/>
    <s v="DARANG"/>
    <s v="NEK062"/>
    <n v="1000000181"/>
    <s v="K B HARDWARE (DARRANG)"/>
    <d v="2017-06-03T00:00:00"/>
    <s v="Targeted Dealer"/>
    <m/>
    <n v="80"/>
    <m/>
    <n v="59"/>
    <n v="21"/>
    <s v="-"/>
    <n v="77"/>
    <s v="July"/>
    <n v="84"/>
    <n v="-25"/>
    <n v="-0.29761904761904767"/>
    <s v="DEGROWTH"/>
    <n v="59"/>
    <s v="Aug"/>
    <n v="59"/>
    <n v="0"/>
    <b v="0"/>
    <s v="GROWTH"/>
    <n v="0"/>
    <m/>
    <s v="NE 1"/>
    <s v="NE 2"/>
    <m/>
    <x v="1"/>
  </r>
  <r>
    <s v="NE 2"/>
    <s v="DARANG"/>
    <s v="NEG056"/>
    <n v="1000000178"/>
    <s v="GANGA HARDWARE (DARRANG)"/>
    <d v="2017-07-05T00:00:00"/>
    <s v="Targeted Dealer"/>
    <m/>
    <n v="15"/>
    <m/>
    <n v="0"/>
    <n v="15"/>
    <s v="-"/>
    <n v="2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DARANG"/>
    <s v="NER113"/>
    <n v="1000000190"/>
    <s v="RAJ HARDWARE (DARRANG)"/>
    <d v="2017-11-27T00:00:00"/>
    <s v="Targeted Dealer"/>
    <m/>
    <n v="90"/>
    <m/>
    <n v="105"/>
    <n v="-15"/>
    <s v="-"/>
    <n v="94"/>
    <s v="July"/>
    <n v="91.5"/>
    <n v="13.5"/>
    <n v="0.14754098360655732"/>
    <s v="GROWTH"/>
    <n v="105"/>
    <s v="Aug"/>
    <n v="105"/>
    <n v="0"/>
    <b v="0"/>
    <s v="GROWTH"/>
    <n v="0"/>
    <m/>
    <s v="NE 1"/>
    <s v="NE 2"/>
    <m/>
    <x v="1"/>
  </r>
  <r>
    <s v="NE 2"/>
    <s v="DARANG"/>
    <s v="NEA175"/>
    <n v="1000000168"/>
    <s v="AFSHANA HARDWARE"/>
    <d v="2018-02-16T00:00:00"/>
    <s v="Targeted Dealer"/>
    <m/>
    <n v="150"/>
    <m/>
    <n v="125"/>
    <n v="25"/>
    <s v="-"/>
    <n v="134.5"/>
    <s v="July"/>
    <n v="204.5"/>
    <n v="-79.5"/>
    <n v="-0.38875305623471879"/>
    <s v="DEGROWTH"/>
    <n v="125"/>
    <s v="Aug"/>
    <n v="125"/>
    <n v="0"/>
    <b v="0"/>
    <s v="GROWTH"/>
    <n v="0"/>
    <m/>
    <s v="NE 1"/>
    <s v="NE 2"/>
    <m/>
    <x v="1"/>
  </r>
  <r>
    <s v="NE 2"/>
    <s v="DARANG"/>
    <s v="NEB163"/>
    <n v="1000000172"/>
    <s v="BHARAT CEMENT SUPPLIER"/>
    <d v="2018-07-01T00:00:00"/>
    <s v="Targeted Dealer"/>
    <m/>
    <n v="400"/>
    <m/>
    <n v="397.8"/>
    <n v="2.1999999999999886"/>
    <s v="-"/>
    <n v="612.5"/>
    <s v="July"/>
    <n v="189.5"/>
    <n v="208.3"/>
    <n v="1.0992084432717677"/>
    <s v="GROWTH"/>
    <n v="397.8"/>
    <s v="Aug"/>
    <n v="397.8"/>
    <n v="0"/>
    <b v="0"/>
    <s v="GROWTH"/>
    <n v="0"/>
    <m/>
    <s v="NE 1"/>
    <s v="NE 2"/>
    <m/>
    <x v="1"/>
  </r>
  <r>
    <s v="NE 2"/>
    <s v="DARANG"/>
    <s v="NES304"/>
    <n v="1000000195"/>
    <s v="SARMA STORE"/>
    <d v="2018-07-01T00:00:00"/>
    <s v="Targeted Dealer"/>
    <m/>
    <n v="150"/>
    <m/>
    <n v="138"/>
    <n v="12"/>
    <s v="-"/>
    <n v="152"/>
    <s v="July"/>
    <n v="141"/>
    <n v="-3"/>
    <n v="-2.1276595744680882E-2"/>
    <s v="DEGROWTH"/>
    <n v="138"/>
    <s v="Aug"/>
    <n v="138"/>
    <n v="0"/>
    <b v="0"/>
    <s v="GROWTH"/>
    <n v="0"/>
    <m/>
    <s v="NE 1"/>
    <s v="NE 2"/>
    <m/>
    <x v="1"/>
  </r>
  <r>
    <s v="NE 2"/>
    <s v="DARANG"/>
    <s v="NEB164"/>
    <n v="1000000170"/>
    <s v="B BORO ENTERPRISE"/>
    <d v="2018-07-14T00:00:00"/>
    <s v="Targeted Dealer"/>
    <m/>
    <n v="200"/>
    <m/>
    <n v="202.5"/>
    <n v="-2.5"/>
    <s v="-"/>
    <n v="231"/>
    <s v="July"/>
    <n v="220.5"/>
    <n v="-18"/>
    <n v="-8.1632653061224469E-2"/>
    <s v="DEGROWTH"/>
    <n v="202.5"/>
    <s v="Aug"/>
    <n v="202.5"/>
    <n v="0"/>
    <b v="0"/>
    <s v="GROWTH"/>
    <n v="0"/>
    <m/>
    <s v="NE 1"/>
    <s v="NE 2"/>
    <m/>
    <x v="1"/>
  </r>
  <r>
    <s v="NE 2"/>
    <s v="DARANG"/>
    <s v="NEJ117"/>
    <n v="1000000179"/>
    <s v="JAI SHREE RAM HARDWARE"/>
    <d v="2021-01-12T00:00:00"/>
    <s v="Targeted Dealer"/>
    <m/>
    <n v="120"/>
    <m/>
    <n v="104"/>
    <n v="16"/>
    <s v="-"/>
    <n v="88.5"/>
    <s v="July"/>
    <n v="138"/>
    <n v="-34"/>
    <n v="-0.24637681159420288"/>
    <s v="DEGROWTH"/>
    <n v="104"/>
    <s v="Aug"/>
    <n v="104"/>
    <n v="0"/>
    <b v="0"/>
    <s v="GROWTH"/>
    <n v="0"/>
    <m/>
    <s v="NE 1"/>
    <s v="NE 2"/>
    <m/>
    <x v="1"/>
  </r>
  <r>
    <s v="NE 2"/>
    <s v="DARANG"/>
    <s v="NEM301"/>
    <n v="1000000183"/>
    <s v="MAHALAXMI ENTERPRISE - DRG"/>
    <d v="2021-02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DARANG"/>
    <s v="NEB264"/>
    <n v="1000000174"/>
    <s v="BIMAL HARDWARE - DRG"/>
    <d v="2021-09-02T00:00:00"/>
    <s v="Targeted Dealer"/>
    <m/>
    <n v="65"/>
    <m/>
    <n v="38.5"/>
    <n v="26.5"/>
    <s v="-"/>
    <n v="64"/>
    <s v="July"/>
    <n v="52"/>
    <n v="-13.5"/>
    <n v="-0.25961538461538458"/>
    <s v="DEGROWTH"/>
    <n v="38.5"/>
    <s v="Aug"/>
    <n v="38.5"/>
    <n v="0"/>
    <b v="0"/>
    <s v="GROWTH"/>
    <n v="0"/>
    <m/>
    <s v="NE 1"/>
    <s v="NE 2"/>
    <m/>
    <x v="1"/>
  </r>
  <r>
    <s v="NE 2"/>
    <s v="DARANG"/>
    <s v="NEA329"/>
    <n v="1000002402"/>
    <s v="ALPANA INDUSTRY AND HARDWARE SHOP"/>
    <d v="2021-12-29T00:00:00"/>
    <s v="Targeted Dealer"/>
    <m/>
    <n v="60"/>
    <m/>
    <n v="20"/>
    <n v="40"/>
    <s v="-"/>
    <n v="83"/>
    <s v="July"/>
    <n v="40"/>
    <n v="-20"/>
    <n v="-0.5"/>
    <s v="DEGROWTH"/>
    <n v="20"/>
    <s v="Aug"/>
    <n v="20"/>
    <n v="0"/>
    <b v="0"/>
    <s v="GROWTH"/>
    <n v="0"/>
    <m/>
    <s v="NE 1"/>
    <s v="NE 2"/>
    <m/>
    <x v="1"/>
  </r>
  <r>
    <s v="NE 2"/>
    <s v="DARANG"/>
    <s v="NEP233"/>
    <n v="1000002740"/>
    <s v="PARBIN ENTERPRISE"/>
    <d v="2022-05-04T00:00:00"/>
    <s v="Targeted Dealer"/>
    <m/>
    <n v="200"/>
    <m/>
    <n v="209"/>
    <n v="-9"/>
    <s v="-"/>
    <n v="269"/>
    <s v="July"/>
    <n v="137"/>
    <n v="72"/>
    <n v="0.52554744525547448"/>
    <s v="GROWTH"/>
    <n v="209"/>
    <s v="Aug"/>
    <n v="209"/>
    <n v="0"/>
    <b v="0"/>
    <s v="GROWTH"/>
    <n v="0"/>
    <m/>
    <s v="NE 1"/>
    <s v="NE 2"/>
    <m/>
    <x v="1"/>
  </r>
  <r>
    <s v="NE 2"/>
    <s v="DARANG"/>
    <s v="NES595"/>
    <n v="1000002820"/>
    <s v="S S ENTERPRISE-DARRANG"/>
    <d v="2022-06-25T00:00:00"/>
    <s v="Targeted Dealer"/>
    <m/>
    <n v="150"/>
    <m/>
    <n v="137.5"/>
    <n v="12.5"/>
    <s v="-"/>
    <n v="147"/>
    <s v="July"/>
    <n v="85.65"/>
    <n v="51.849999999999994"/>
    <n v="0.60537069468768223"/>
    <s v="GROWTH"/>
    <n v="137.5"/>
    <s v="Aug"/>
    <n v="137.5"/>
    <n v="0"/>
    <b v="0"/>
    <s v="GROWTH"/>
    <n v="0"/>
    <m/>
    <s v="NE 1"/>
    <s v="NE 2"/>
    <m/>
    <x v="1"/>
  </r>
  <r>
    <s v="NE 2"/>
    <s v="DARANG"/>
    <s v="NEB328"/>
    <n v="1000003497"/>
    <s v="BISWAKARMA HARDWARE"/>
    <d v="2022-08-31T00:00:00"/>
    <s v="Targeted Dealer"/>
    <m/>
    <n v="20"/>
    <m/>
    <n v="12.5"/>
    <n v="7.5"/>
    <s v="-"/>
    <n v="12.5"/>
    <s v="July"/>
    <n v="13"/>
    <n v="-0.5"/>
    <n v="-3.8461538461538436E-2"/>
    <s v="DEGROWTH"/>
    <n v="12.5"/>
    <s v="Aug"/>
    <n v="12.5"/>
    <n v="0"/>
    <b v="0"/>
    <s v="GROWTH"/>
    <n v="0"/>
    <m/>
    <s v="NE 1"/>
    <s v="NE 2"/>
    <m/>
    <x v="1"/>
  </r>
  <r>
    <s v="NE 2"/>
    <s v="DARANG"/>
    <s v="NEB295"/>
    <n v="1000003116"/>
    <s v="B.M. HARDWARE"/>
    <d v="2022-11-28T00:00:00"/>
    <s v="Targeted Dealer"/>
    <m/>
    <n v="25"/>
    <m/>
    <n v="0"/>
    <n v="25"/>
    <s v="-"/>
    <n v="37.5"/>
    <s v="July"/>
    <n v="13"/>
    <n v="-13"/>
    <n v="-1"/>
    <s v="DEGROWTH"/>
    <n v="0"/>
    <s v="Aug"/>
    <n v="0"/>
    <n v="0"/>
    <b v="0"/>
    <b v="0"/>
    <n v="0"/>
    <m/>
    <s v="NE 1"/>
    <s v="NE 2"/>
    <m/>
    <x v="1"/>
  </r>
  <r>
    <s v="NE 2"/>
    <s v="DARANG"/>
    <s v="NEB300"/>
    <n v="1000003191"/>
    <s v="BISHNU HARDWARE"/>
    <d v="2022-12-29T00:00:00"/>
    <s v="Targeted Dealer"/>
    <m/>
    <n v="13"/>
    <m/>
    <n v="12.5"/>
    <n v="0.5"/>
    <s v="-"/>
    <n v="12.5"/>
    <s v="July"/>
    <n v="12.5"/>
    <n v="0"/>
    <n v="0"/>
    <s v="GROWTH"/>
    <n v="12.5"/>
    <s v="Aug"/>
    <n v="12.5"/>
    <n v="0"/>
    <b v="0"/>
    <s v="GROWTH"/>
    <n v="0"/>
    <m/>
    <s v="NE 1"/>
    <s v="NE 2"/>
    <m/>
    <x v="1"/>
  </r>
  <r>
    <s v="NE 2"/>
    <s v="DARANG"/>
    <s v="NEM366"/>
    <n v="1000003325"/>
    <s v="MAA KAMAKHYA METAL"/>
    <d v="2023-02-09T00:00:00"/>
    <s v="Targeted Dealer"/>
    <m/>
    <n v="80"/>
    <m/>
    <n v="135"/>
    <n v="-55"/>
    <s v="-"/>
    <n v="75"/>
    <s v="July"/>
    <n v="40"/>
    <n v="95"/>
    <n v="2.375"/>
    <s v="GROWTH"/>
    <n v="135"/>
    <s v="Aug"/>
    <n v="135"/>
    <n v="0"/>
    <b v="0"/>
    <s v="GROWTH"/>
    <n v="0"/>
    <m/>
    <s v="NE 1"/>
    <s v="NE 2"/>
    <m/>
    <x v="1"/>
  </r>
  <r>
    <s v="NE 2"/>
    <s v="DARANG"/>
    <s v="NEM372"/>
    <n v="1000003407"/>
    <s v="MAA HARDWARE"/>
    <d v="2023-03-06T00:00:00"/>
    <s v="Targeted Dealer"/>
    <m/>
    <n v="135"/>
    <m/>
    <n v="63"/>
    <n v="72"/>
    <s v="-"/>
    <n v="133.5"/>
    <s v="July"/>
    <n v="25"/>
    <n v="38"/>
    <n v="1.52"/>
    <s v="GROWTH"/>
    <n v="63"/>
    <s v="Aug"/>
    <n v="63"/>
    <n v="0"/>
    <b v="0"/>
    <s v="GROWTH"/>
    <n v="0"/>
    <m/>
    <s v="NE 1"/>
    <s v="NE 2"/>
    <m/>
    <x v="1"/>
  </r>
  <r>
    <s v="NE 2"/>
    <s v="DARANG"/>
    <s v="NES669"/>
    <n v="1000003598"/>
    <s v="S S HARDWARE"/>
    <d v="2023-06-23T00:00:00"/>
    <s v="Targeted Dealer"/>
    <m/>
    <n v="120"/>
    <m/>
    <n v="96"/>
    <n v="24"/>
    <s v="-"/>
    <n v="133"/>
    <s v="July"/>
    <n v="52"/>
    <n v="44"/>
    <n v="0.84615384615384626"/>
    <s v="GROWTH"/>
    <n v="96"/>
    <s v="Aug"/>
    <n v="96"/>
    <n v="0"/>
    <b v="0"/>
    <s v="GROWTH"/>
    <n v="0"/>
    <m/>
    <s v="NE 1"/>
    <s v="NE 2"/>
    <m/>
    <x v="1"/>
  </r>
  <r>
    <s v="NE 2"/>
    <s v="DARANG"/>
    <s v="NEP280"/>
    <n v="1000003806"/>
    <s v="POPULAR ENTERPRISE"/>
    <d v="2023-12-28T00:00:00"/>
    <s v="Targeted Dealer"/>
    <m/>
    <n v="25"/>
    <m/>
    <n v="87.5"/>
    <n v="-62.5"/>
    <s v="-"/>
    <n v="25"/>
    <s v="July"/>
    <n v="82.5"/>
    <n v="5"/>
    <n v="6.0606060606060552E-2"/>
    <s v="GROWTH"/>
    <n v="87.5"/>
    <s v="Aug"/>
    <n v="87.5"/>
    <n v="0"/>
    <b v="0"/>
    <s v="GROWTH"/>
    <n v="0"/>
    <m/>
    <s v="NE 1"/>
    <s v="NE 2"/>
    <m/>
    <x v="1"/>
  </r>
  <r>
    <s v="NE 2"/>
    <s v="DARANG"/>
    <s v="NET188"/>
    <n v="1000003845"/>
    <s v="TANGLA STEEL HOUSE"/>
    <d v="2024-01-31T00:00:00"/>
    <s v="Targeted Dealer"/>
    <m/>
    <n v="100"/>
    <m/>
    <n v="107.5"/>
    <n v="-7.5"/>
    <s v="-"/>
    <n v="58.5"/>
    <s v="July"/>
    <n v="100.5"/>
    <n v="7"/>
    <n v="6.9651741293532243E-2"/>
    <s v="GROWTH"/>
    <n v="107.5"/>
    <s v="Aug"/>
    <n v="107.5"/>
    <n v="0"/>
    <b v="0"/>
    <s v="GROWTH"/>
    <n v="0"/>
    <m/>
    <s v="NE 1"/>
    <s v="NE 2"/>
    <m/>
    <x v="1"/>
  </r>
  <r>
    <s v="NE 2"/>
    <s v="DARANG"/>
    <s v="NEM414"/>
    <n v="1000003852"/>
    <s v="MAHESH STORE"/>
    <d v="2024-02-13T00:00:00"/>
    <s v="Targeted Dealer"/>
    <m/>
    <n v="200"/>
    <m/>
    <n v="177.5"/>
    <n v="22.5"/>
    <s v="-"/>
    <n v="239"/>
    <s v="July"/>
    <n v="142"/>
    <n v="35.5"/>
    <n v="0.25"/>
    <s v="GROWTH"/>
    <n v="177.5"/>
    <s v="Aug"/>
    <n v="177.5"/>
    <n v="0"/>
    <b v="0"/>
    <s v="GROWTH"/>
    <n v="0"/>
    <m/>
    <s v="NE 1"/>
    <s v="NE 2"/>
    <m/>
    <x v="1"/>
  </r>
  <r>
    <s v="NE 2"/>
    <s v="DARANG"/>
    <s v="NEA433"/>
    <n v="1000003854"/>
    <s v="AFSANA HARDWARE"/>
    <d v="2024-02-17T00:00:00"/>
    <s v="Targeted Dealer"/>
    <m/>
    <n v="80"/>
    <m/>
    <n v="126"/>
    <n v="-46"/>
    <s v="-"/>
    <n v="71.5"/>
    <s v="July"/>
    <n v="189.5"/>
    <n v="-63.5"/>
    <n v="-0.33509234828496037"/>
    <s v="DEGROWTH"/>
    <n v="126"/>
    <s v="Aug"/>
    <n v="126"/>
    <n v="0"/>
    <b v="0"/>
    <s v="GROWTH"/>
    <n v="0"/>
    <m/>
    <s v="NE 1"/>
    <s v="NE 2"/>
    <m/>
    <x v="1"/>
  </r>
  <r>
    <s v="NE 2"/>
    <s v="DARANG"/>
    <s v="NEA434"/>
    <n v="1000003855"/>
    <s v="ASHA HARDWARE"/>
    <d v="2024-02-17T00:00:00"/>
    <s v="Targeted Dealer"/>
    <m/>
    <n v="80"/>
    <m/>
    <n v="102.5"/>
    <n v="-22.5"/>
    <s v="-"/>
    <n v="100"/>
    <s v="July"/>
    <n v="82.5"/>
    <n v="20"/>
    <n v="0.24242424242424243"/>
    <s v="GROWTH"/>
    <n v="102.5"/>
    <s v="Aug"/>
    <n v="102.5"/>
    <n v="0"/>
    <b v="0"/>
    <s v="GROWTH"/>
    <n v="0"/>
    <m/>
    <s v="NE 1"/>
    <s v="NE 2"/>
    <m/>
    <x v="1"/>
  </r>
  <r>
    <s v="NE 2"/>
    <s v="DARANG"/>
    <s v="NEP284"/>
    <n v="1000003890"/>
    <s v="PARISMITA ENTERPRISE"/>
    <d v="2024-03-20T00:00:00"/>
    <s v="Targeted Dealer"/>
    <m/>
    <n v="900"/>
    <m/>
    <n v="820.5"/>
    <n v="79.5"/>
    <s v="-"/>
    <n v="896.5"/>
    <s v="July"/>
    <n v="438.5"/>
    <n v="382"/>
    <n v="0.87115165336374001"/>
    <s v="GROWTH"/>
    <n v="820.5"/>
    <s v="Aug"/>
    <n v="820.5"/>
    <n v="0"/>
    <b v="0"/>
    <s v="GROWTH"/>
    <n v="0"/>
    <m/>
    <s v="NE 1"/>
    <s v="NE 2"/>
    <m/>
    <x v="1"/>
  </r>
  <r>
    <s v="NE 2"/>
    <s v="DARANG"/>
    <s v="NEA448"/>
    <n v="1000003968"/>
    <s v="ABDIN HARDWARE"/>
    <d v="2024-05-27T00:00:00"/>
    <s v="Targeted Dealer"/>
    <m/>
    <n v="63"/>
    <m/>
    <n v="100"/>
    <n v="-37"/>
    <s v="-"/>
    <n v="38"/>
    <s v="July"/>
    <n v="112.5"/>
    <n v="-12.5"/>
    <n v="-0.11111111111111116"/>
    <s v="DEGROWTH"/>
    <n v="100"/>
    <s v="Aug"/>
    <n v="100"/>
    <n v="0"/>
    <b v="0"/>
    <s v="GROWTH"/>
    <n v="0"/>
    <m/>
    <s v="NE 1"/>
    <s v="NE 2"/>
    <m/>
    <x v="1"/>
  </r>
  <r>
    <s v="NE 2"/>
    <s v="DARANG"/>
    <s v="NEM432"/>
    <n v="1000003969"/>
    <s v="MAA HARDWARE"/>
    <d v="2024-05-27T00:00:00"/>
    <s v="Targeted Dealer"/>
    <m/>
    <n v="45"/>
    <m/>
    <n v="25.5"/>
    <n v="19.5"/>
    <s v="-"/>
    <n v="37.5"/>
    <s v="July"/>
    <n v="25"/>
    <n v="0.5"/>
    <n v="2.0000000000000018E-2"/>
    <s v="GROWTH"/>
    <n v="25.5"/>
    <s v="Aug"/>
    <n v="25.5"/>
    <n v="0"/>
    <b v="0"/>
    <s v="GROWTH"/>
    <n v="0"/>
    <m/>
    <s v="NE 1"/>
    <s v="NE 2"/>
    <m/>
    <x v="1"/>
  </r>
  <r>
    <s v="NE 2"/>
    <s v="DARANG"/>
    <s v="NES728"/>
    <n v="1000003999"/>
    <s v="SRI NARAYAN CHANDRA SAHA &amp; SONS"/>
    <d v="2024-06-06T00:00:00"/>
    <s v="Targeted Dealer"/>
    <m/>
    <n v="37"/>
    <m/>
    <n v="62.5"/>
    <n v="-25.5"/>
    <s v="-"/>
    <n v="32.5"/>
    <s v="July"/>
    <n v="33"/>
    <n v="29.5"/>
    <n v="0.89393939393939403"/>
    <s v="GROWTH"/>
    <n v="62.5"/>
    <s v="Aug"/>
    <n v="62.5"/>
    <n v="0"/>
    <b v="0"/>
    <s v="GROWTH"/>
    <n v="0"/>
    <m/>
    <s v="NE 1"/>
    <s v="NE 2"/>
    <m/>
    <x v="1"/>
  </r>
  <r>
    <s v="NE 2"/>
    <s v="DARANG"/>
    <s v="NEA456"/>
    <n v="1000004022"/>
    <s v="AFSANA HARDWARE (SILBORI)"/>
    <d v="2024-06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DARANG"/>
    <s v="NEA459"/>
    <n v="1000004052"/>
    <s v="AMIN TRADERS"/>
    <d v="2024-07-24T00:00:00"/>
    <s v="Targeted Dealer"/>
    <m/>
    <n v="60"/>
    <m/>
    <n v="52"/>
    <n v="8"/>
    <s v="-"/>
    <n v="50"/>
    <s v="July"/>
    <n v="38"/>
    <n v="14"/>
    <n v="0.36842105263157898"/>
    <s v="GROWTH"/>
    <n v="52"/>
    <s v="Aug"/>
    <n v="52"/>
    <n v="0"/>
    <b v="0"/>
    <s v="GROWTH"/>
    <n v="0"/>
    <m/>
    <s v="NE 1"/>
    <s v="NE 2"/>
    <m/>
    <x v="1"/>
  </r>
  <r>
    <s v="NE 2"/>
    <s v="DARANG"/>
    <s v="NER329"/>
    <n v="1000004105"/>
    <s v="ROY HARDWARE"/>
    <d v="2024-08-31T00:00:00"/>
    <s v="Targeted Dealer"/>
    <m/>
    <n v="37"/>
    <m/>
    <n v="25"/>
    <n v="12"/>
    <s v="-"/>
    <n v="25"/>
    <s v="July"/>
    <n v="25.4"/>
    <n v="-0.39999999999999858"/>
    <n v="-1.5748031496062964E-2"/>
    <s v="DEGROWTH"/>
    <n v="25"/>
    <s v="Aug"/>
    <n v="25"/>
    <n v="0"/>
    <b v="0"/>
    <s v="GROWTH"/>
    <n v="0"/>
    <m/>
    <s v="NE 1"/>
    <s v="NE 2"/>
    <m/>
    <x v="1"/>
  </r>
  <r>
    <s v="NE 2"/>
    <s v="GUWAHATI URBAN"/>
    <s v="S075"/>
    <n v="1000000368"/>
    <s v="SONAPUR CEMENT CENTRE"/>
    <d v="2005-02-03T00:00:00"/>
    <s v="Targeted Dealer"/>
    <m/>
    <n v="130"/>
    <m/>
    <n v="136"/>
    <n v="-6"/>
    <s v="-"/>
    <n v="150"/>
    <s v="July"/>
    <n v="137"/>
    <n v="-1"/>
    <n v="-7.2992700729926918E-3"/>
    <s v="DEGROWTH"/>
    <n v="136"/>
    <s v="Aug"/>
    <n v="136"/>
    <n v="0"/>
    <b v="0"/>
    <s v="GROWTH"/>
    <n v="0"/>
    <m/>
    <s v="NE 1"/>
    <s v="NE 2"/>
    <m/>
    <x v="1"/>
  </r>
  <r>
    <s v="NE 2"/>
    <s v="GUWAHATI URBAN"/>
    <s v="T001"/>
    <n v="1000000370"/>
    <s v="T.D.TIMBER SHOP"/>
    <d v="2006-12-22T00:00:00"/>
    <s v="Targeted Dealer"/>
    <m/>
    <n v="20"/>
    <m/>
    <n v="8"/>
    <n v="12"/>
    <s v="-"/>
    <n v="26"/>
    <s v="July"/>
    <n v="7"/>
    <n v="1"/>
    <n v="0.14285714285714279"/>
    <s v="GROWTH"/>
    <n v="8"/>
    <s v="Aug"/>
    <n v="8"/>
    <n v="0"/>
    <b v="0"/>
    <s v="GROWTH"/>
    <n v="0"/>
    <m/>
    <s v="NE 1"/>
    <s v="NE 2"/>
    <m/>
    <x v="1"/>
  </r>
  <r>
    <s v="NE 2"/>
    <s v="GUWAHATI URBAN"/>
    <s v="K046"/>
    <n v="1000000337"/>
    <s v="KALITA SUPPLY AGENCY"/>
    <d v="2007-11-16T00:00:00"/>
    <s v="Targeted Dealer"/>
    <m/>
    <n v="20"/>
    <m/>
    <n v="14"/>
    <n v="6"/>
    <s v="-"/>
    <n v="51.5"/>
    <s v="July"/>
    <n v="28"/>
    <n v="-14"/>
    <n v="-0.5"/>
    <s v="DEGROWTH"/>
    <n v="14"/>
    <s v="Aug"/>
    <n v="14"/>
    <n v="0"/>
    <b v="0"/>
    <s v="GROWTH"/>
    <n v="0"/>
    <m/>
    <s v="NE 1"/>
    <s v="NE 2"/>
    <m/>
    <x v="1"/>
  </r>
  <r>
    <s v="NE 2"/>
    <s v="GUWAHATI URBAN"/>
    <s v="S151"/>
    <n v="1000000360"/>
    <s v="SHIV ENTERPRISE"/>
    <d v="2008-10-22T00:00:00"/>
    <s v="Targeted Dealer"/>
    <m/>
    <n v="1620"/>
    <m/>
    <n v="1167.8499999999999"/>
    <n v="452.15000000000009"/>
    <s v="-"/>
    <n v="1613.75"/>
    <s v="July"/>
    <n v="1310.75"/>
    <n v="-142.90000000000009"/>
    <n v="-0.10902155254625223"/>
    <s v="DEGROWTH"/>
    <n v="1167.8499999999999"/>
    <s v="Aug"/>
    <n v="1167.8499999999999"/>
    <n v="0"/>
    <b v="0"/>
    <s v="GROWTH"/>
    <n v="0"/>
    <m/>
    <s v="NE 1"/>
    <s v="NE 2"/>
    <m/>
    <x v="1"/>
  </r>
  <r>
    <s v="NE 2"/>
    <s v="GUWAHATI URBAN"/>
    <s v="S169"/>
    <n v="1000000358"/>
    <s v="SANNI STEEL"/>
    <d v="2009-04-30T00:00:00"/>
    <s v="Targeted Dealer"/>
    <m/>
    <n v="150"/>
    <m/>
    <n v="77"/>
    <n v="73"/>
    <s v="-"/>
    <n v="149.05000000000001"/>
    <s v="July"/>
    <n v="131.5"/>
    <n v="-54.5"/>
    <n v="-0.4144486692015209"/>
    <s v="DEGROWTH"/>
    <n v="77"/>
    <s v="Aug"/>
    <n v="77"/>
    <n v="0"/>
    <b v="0"/>
    <s v="GROWTH"/>
    <n v="0"/>
    <m/>
    <s v="NE 1"/>
    <s v="NE 2"/>
    <m/>
    <x v="1"/>
  </r>
  <r>
    <s v="NE 2"/>
    <s v="GUWAHATI URBAN"/>
    <s v="P097"/>
    <n v="1000000351"/>
    <s v="P.S.ENTERPRISE (GUWAHATI)"/>
    <d v="2010-07-12T00:00:00"/>
    <s v="Targeted Dealer"/>
    <m/>
    <n v="20"/>
    <m/>
    <n v="3.5"/>
    <n v="16.5"/>
    <s v="-"/>
    <n v="0"/>
    <s v="July"/>
    <n v="22"/>
    <n v="-18.5"/>
    <n v="-0.84090909090909094"/>
    <b v="0"/>
    <n v="3.5"/>
    <s v="Aug"/>
    <n v="3.5"/>
    <n v="0"/>
    <b v="0"/>
    <s v="GROWTH"/>
    <n v="0"/>
    <m/>
    <s v="NE 1"/>
    <s v="NE 2"/>
    <m/>
    <x v="1"/>
  </r>
  <r>
    <s v="NE 2"/>
    <s v="GUWAHATI URBAN"/>
    <s v="E018"/>
    <n v="1000000328"/>
    <s v="ENGINEERING ENTERPRISES"/>
    <d v="2010-08-18T00:00:00"/>
    <s v="Targeted Dealer"/>
    <m/>
    <n v="20"/>
    <m/>
    <n v="0"/>
    <n v="20"/>
    <s v="-"/>
    <n v="0"/>
    <s v="July"/>
    <n v="26"/>
    <n v="-26"/>
    <n v="-1"/>
    <b v="0"/>
    <n v="0"/>
    <s v="Aug"/>
    <n v="0"/>
    <n v="0"/>
    <b v="0"/>
    <b v="0"/>
    <n v="0"/>
    <m/>
    <s v="NE 1"/>
    <s v="NE 2"/>
    <m/>
    <x v="1"/>
  </r>
  <r>
    <s v="NE 2"/>
    <s v="GUWAHATI URBAN"/>
    <s v="B103"/>
    <n v="1000000312"/>
    <s v="BISWAS ENTERPRISE (GUWAHATI)"/>
    <d v="2011-01-17T00:00:00"/>
    <s v="-"/>
    <m/>
    <n v="0"/>
    <m/>
    <n v="50.5"/>
    <n v="-50.5"/>
    <s v="-"/>
    <n v="51"/>
    <s v="July"/>
    <n v="10.5"/>
    <n v="40"/>
    <n v="3.8095238095238093"/>
    <s v="GROWTH"/>
    <n v="50.5"/>
    <s v="Aug"/>
    <n v="50.5"/>
    <n v="0"/>
    <b v="0"/>
    <s v="GROWTH"/>
    <n v="0"/>
    <m/>
    <s v="NE 1"/>
    <s v="NE 2"/>
    <m/>
    <x v="1"/>
  </r>
  <r>
    <s v="NE 2"/>
    <s v="GUWAHATI URBAN"/>
    <s v="S264"/>
    <n v="1000000359"/>
    <s v="SHARMA BUILDERS"/>
    <d v="2011-07-16T00:00:00"/>
    <s v="Targeted Dealer"/>
    <m/>
    <n v="20"/>
    <m/>
    <n v="28"/>
    <n v="-8"/>
    <s v="-"/>
    <n v="59"/>
    <s v="July"/>
    <n v="14"/>
    <n v="14"/>
    <n v="1"/>
    <s v="GROWTH"/>
    <n v="28"/>
    <s v="Aug"/>
    <n v="28"/>
    <n v="0"/>
    <b v="0"/>
    <s v="GROWTH"/>
    <n v="0"/>
    <m/>
    <s v="NE 1"/>
    <s v="NE 2"/>
    <m/>
    <x v="1"/>
  </r>
  <r>
    <s v="NE 2"/>
    <s v="GUWAHATI URBAN"/>
    <s v="K109"/>
    <n v="1000000336"/>
    <s v="KALITA ENTERPRISE (LOKHRA)"/>
    <d v="2012-04-19T00:00:00"/>
    <s v="-"/>
    <m/>
    <n v="0"/>
    <m/>
    <n v="3.5"/>
    <n v="-3.5"/>
    <s v="-"/>
    <n v="0"/>
    <s v="July"/>
    <n v="0"/>
    <n v="3.5"/>
    <s v=" "/>
    <b v="0"/>
    <n v="3.5"/>
    <s v="Aug"/>
    <n v="3.5"/>
    <n v="0"/>
    <b v="0"/>
    <s v="GROWTH"/>
    <n v="0"/>
    <m/>
    <s v="NE 1"/>
    <s v="NE 2"/>
    <m/>
    <x v="1"/>
  </r>
  <r>
    <s v="NE 2"/>
    <s v="GUWAHATI URBAN"/>
    <s v="NED022"/>
    <n v="1000000326"/>
    <s v="DUDJAN STORE"/>
    <d v="2015-01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GUWAHATI URBAN"/>
    <s v="NEB026"/>
    <n v="1000000311"/>
    <s v="BHOLA TRADERS"/>
    <d v="2015-05-11T00:00:00"/>
    <s v="Targeted Dealer"/>
    <m/>
    <n v="760"/>
    <m/>
    <n v="624.75"/>
    <n v="135.25"/>
    <s v="-"/>
    <n v="756.25"/>
    <s v="July"/>
    <n v="897.6"/>
    <n v="-272.85000000000002"/>
    <n v="-0.30397727272727271"/>
    <s v="DEGROWTH"/>
    <n v="624.75"/>
    <s v="Aug"/>
    <n v="624.75"/>
    <n v="0"/>
    <b v="0"/>
    <s v="GROWTH"/>
    <n v="0"/>
    <m/>
    <s v="NE 1"/>
    <s v="NE 2"/>
    <m/>
    <x v="1"/>
  </r>
  <r>
    <s v="NE 2"/>
    <s v="GUWAHATI URBAN"/>
    <s v="NED071"/>
    <n v="1000000313"/>
    <s v="D.B. ENTERPRISE (GHY)"/>
    <d v="2017-01-24T00:00:00"/>
    <s v="Targeted Dealer"/>
    <m/>
    <n v="80"/>
    <m/>
    <n v="122.5"/>
    <n v="-42.5"/>
    <s v="-"/>
    <n v="128.5"/>
    <s v="July"/>
    <n v="112"/>
    <n v="10.5"/>
    <n v="9.375E-2"/>
    <s v="GROWTH"/>
    <n v="122.5"/>
    <s v="Aug"/>
    <n v="122.5"/>
    <n v="0"/>
    <b v="0"/>
    <s v="GROWTH"/>
    <n v="0"/>
    <m/>
    <s v="NE 1"/>
    <s v="NE 2"/>
    <m/>
    <x v="1"/>
  </r>
  <r>
    <s v="NE 2"/>
    <s v="GUWAHATI URBAN"/>
    <s v="NER102"/>
    <n v="1000000355"/>
    <s v="RUPNAGAR HARDWARE (GHY)"/>
    <d v="2017-06-22T00:00:00"/>
    <s v="Targeted Dealer"/>
    <m/>
    <n v="70"/>
    <m/>
    <n v="102"/>
    <n v="-32"/>
    <s v="-"/>
    <n v="70"/>
    <s v="July"/>
    <n v="111"/>
    <n v="-9"/>
    <n v="-8.108108108108103E-2"/>
    <s v="DEGROWTH"/>
    <n v="102"/>
    <s v="Aug"/>
    <n v="102"/>
    <n v="0"/>
    <b v="0"/>
    <s v="GROWTH"/>
    <n v="0"/>
    <m/>
    <s v="NE 1"/>
    <s v="NE 2"/>
    <m/>
    <x v="1"/>
  </r>
  <r>
    <s v="NE 2"/>
    <s v="GUWAHATI URBAN"/>
    <s v="NED098"/>
    <n v="1000000315"/>
    <s v="DAS BROTHERS"/>
    <d v="2018-01-12T00:00:00"/>
    <s v="-"/>
    <m/>
    <n v="0"/>
    <m/>
    <n v="34"/>
    <n v="-34"/>
    <s v="-"/>
    <n v="0"/>
    <s v="July"/>
    <n v="0"/>
    <n v="34"/>
    <s v=" "/>
    <b v="0"/>
    <n v="34"/>
    <s v="Aug"/>
    <n v="34"/>
    <n v="0"/>
    <b v="0"/>
    <s v="GROWTH"/>
    <n v="0"/>
    <m/>
    <s v="NE 1"/>
    <s v="NE 2"/>
    <m/>
    <x v="1"/>
  </r>
  <r>
    <s v="NE 2"/>
    <s v="GUWAHATI URBAN"/>
    <s v="NEM189"/>
    <n v="1000000346"/>
    <s v="MAA KAMAKHYA ENTERPRISE (GHY)"/>
    <d v="2018-05-17T00:00:00"/>
    <s v="-"/>
    <m/>
    <n v="0"/>
    <m/>
    <n v="10.5"/>
    <n v="-10.5"/>
    <s v="-"/>
    <n v="0"/>
    <s v="July"/>
    <n v="10.5"/>
    <n v="0"/>
    <n v="0"/>
    <b v="0"/>
    <n v="10.5"/>
    <s v="Aug"/>
    <n v="10.5"/>
    <n v="0"/>
    <b v="0"/>
    <s v="GROWTH"/>
    <n v="0"/>
    <m/>
    <s v="NE 1"/>
    <s v="NE 2"/>
    <m/>
    <x v="1"/>
  </r>
  <r>
    <s v="NE 2"/>
    <s v="GUWAHATI URBAN"/>
    <s v="NES296"/>
    <n v="1000000365"/>
    <s v="SHREE GANESH ENTERPRISE (GHY)"/>
    <d v="2018-06-05T00:00:00"/>
    <s v="Targeted Dealer"/>
    <m/>
    <n v="150"/>
    <m/>
    <n v="121"/>
    <n v="29"/>
    <s v="-"/>
    <n v="7"/>
    <s v="July"/>
    <n v="100"/>
    <n v="21"/>
    <n v="0.20999999999999996"/>
    <s v="GROWTH"/>
    <n v="121"/>
    <s v="Aug"/>
    <n v="121"/>
    <n v="0"/>
    <b v="0"/>
    <s v="GROWTH"/>
    <n v="0"/>
    <m/>
    <s v="NE 1"/>
    <s v="NE 2"/>
    <m/>
    <x v="1"/>
  </r>
  <r>
    <s v="NE 2"/>
    <s v="GUWAHATI URBAN"/>
    <s v="NEG085"/>
    <n v="1000000331"/>
    <s v="GUWAHATI SUPPLY AGENCY"/>
    <d v="2018-08-21T00:00:00"/>
    <s v="-"/>
    <m/>
    <n v="0"/>
    <m/>
    <n v="24"/>
    <n v="-24"/>
    <s v="-"/>
    <n v="28"/>
    <s v="July"/>
    <n v="20"/>
    <n v="4"/>
    <n v="0.19999999999999996"/>
    <s v="GROWTH"/>
    <n v="24"/>
    <s v="Aug"/>
    <n v="24"/>
    <n v="0"/>
    <b v="0"/>
    <s v="GROWTH"/>
    <n v="0"/>
    <m/>
    <s v="NE 1"/>
    <s v="NE 2"/>
    <m/>
    <x v="1"/>
  </r>
  <r>
    <s v="NE 2"/>
    <s v="GUWAHATI URBAN"/>
    <s v="NEK123"/>
    <n v="1000000338"/>
    <s v="KAMRUP STEEL (GHY)"/>
    <d v="2019-04-01T00:00:00"/>
    <s v="Targeted Dealer"/>
    <m/>
    <n v="380"/>
    <m/>
    <n v="376.5"/>
    <n v="3.5"/>
    <s v="-"/>
    <n v="503"/>
    <s v="July"/>
    <n v="373.75"/>
    <n v="2.75"/>
    <n v="7.3578595317724815E-3"/>
    <s v="GROWTH"/>
    <n v="376.5"/>
    <s v="Aug"/>
    <n v="376.5"/>
    <n v="0"/>
    <b v="0"/>
    <s v="GROWTH"/>
    <n v="0"/>
    <m/>
    <s v="NE 1"/>
    <s v="NE 2"/>
    <m/>
    <x v="1"/>
  </r>
  <r>
    <s v="NE 2"/>
    <s v="GUWAHATI URBAN"/>
    <s v="NEC082"/>
    <n v="1000000843"/>
    <s v="CEMENT HOUSE (GHY)"/>
    <d v="2019-05-01T00:00:00"/>
    <s v="Targeted Dealer"/>
    <m/>
    <n v="600"/>
    <m/>
    <n v="794.5"/>
    <n v="-194.5"/>
    <s v="-"/>
    <n v="983.75"/>
    <s v="July"/>
    <n v="763.5"/>
    <n v="31"/>
    <n v="4.0602488539620119E-2"/>
    <s v="GROWTH"/>
    <n v="794.5"/>
    <s v="Aug"/>
    <n v="794.5"/>
    <n v="0"/>
    <b v="0"/>
    <s v="GROWTH"/>
    <n v="0"/>
    <m/>
    <s v="NE 1"/>
    <s v="NE 2"/>
    <m/>
    <x v="1"/>
  </r>
  <r>
    <s v="NE 2"/>
    <s v="GUWAHATI URBAN"/>
    <s v="NEK130"/>
    <n v="1000000333"/>
    <s v="KABEER SALES AND CONSTRUCTION"/>
    <d v="2019-07-08T00:00:00"/>
    <s v="Targeted Dealer"/>
    <m/>
    <n v="140"/>
    <m/>
    <n v="229.5"/>
    <n v="-89.5"/>
    <s v="-"/>
    <n v="135"/>
    <s v="July"/>
    <n v="114.5"/>
    <n v="115"/>
    <n v="1.0043668122270741"/>
    <s v="GROWTH"/>
    <n v="229.5"/>
    <s v="Aug"/>
    <n v="229.5"/>
    <n v="0"/>
    <b v="0"/>
    <s v="GROWTH"/>
    <n v="0"/>
    <m/>
    <s v="NE 1"/>
    <s v="NE 2"/>
    <m/>
    <x v="1"/>
  </r>
  <r>
    <s v="NE 2"/>
    <s v="GUWAHATI URBAN"/>
    <s v="NEK157"/>
    <n v="1000000332"/>
    <s v="K.S ENTERPRISES - GHY"/>
    <d v="2021-03-16T00:00:00"/>
    <s v="Targeted Dealer"/>
    <m/>
    <n v="100"/>
    <m/>
    <n v="100"/>
    <n v="0"/>
    <s v="-"/>
    <n v="101"/>
    <s v="July"/>
    <n v="100"/>
    <n v="0"/>
    <n v="0"/>
    <s v="GROWTH"/>
    <n v="100"/>
    <s v="Aug"/>
    <n v="100"/>
    <n v="0"/>
    <b v="0"/>
    <s v="GROWTH"/>
    <n v="0"/>
    <m/>
    <s v="NE 1"/>
    <s v="NE 2"/>
    <m/>
    <x v="1"/>
  </r>
  <r>
    <s v="NE 2"/>
    <s v="GUWAHATI URBAN"/>
    <s v="NEB263"/>
    <n v="1000000842"/>
    <s v="BRAJENDRA STEEL - GHY"/>
    <d v="2021-08-11T00:00:00"/>
    <s v="Targeted Dealer"/>
    <m/>
    <n v="150"/>
    <m/>
    <n v="153"/>
    <n v="-3"/>
    <s v="-"/>
    <n v="101.5"/>
    <s v="July"/>
    <n v="82.5"/>
    <n v="70.5"/>
    <n v="0.8545454545454545"/>
    <s v="GROWTH"/>
    <n v="153"/>
    <s v="Aug"/>
    <n v="153"/>
    <n v="0"/>
    <b v="0"/>
    <s v="GROWTH"/>
    <n v="0"/>
    <m/>
    <s v="NE 1"/>
    <s v="NE 2"/>
    <m/>
    <x v="1"/>
  </r>
  <r>
    <s v="NE 2"/>
    <s v="GUWAHATI URBAN"/>
    <s v="NEK176"/>
    <n v="1000002847"/>
    <s v="KALITA ENTERPRISE"/>
    <d v="2022-07-30T00:00:00"/>
    <s v="Targeted Dealer"/>
    <m/>
    <n v="1090"/>
    <m/>
    <n v="1008.15"/>
    <n v="81.850000000000023"/>
    <s v="-"/>
    <n v="1082.3000000000002"/>
    <s v="July"/>
    <n v="1145.1500000000001"/>
    <n v="-137.00000000000011"/>
    <n v="-0.1196349823167272"/>
    <s v="DEGROWTH"/>
    <n v="1008.15"/>
    <s v="Aug"/>
    <n v="1008.15"/>
    <n v="0"/>
    <b v="0"/>
    <s v="GROWTH"/>
    <n v="0"/>
    <m/>
    <s v="NE 1"/>
    <s v="NE 2"/>
    <m/>
    <x v="1"/>
  </r>
  <r>
    <s v="NE 2"/>
    <s v="GUWAHATI URBAN"/>
    <s v="NEK177"/>
    <n v="1000002990"/>
    <s v="KAMRUP ENTERPRISE"/>
    <d v="2022-09-28T00:00:00"/>
    <s v="Targeted Dealer"/>
    <m/>
    <n v="100"/>
    <m/>
    <n v="75.5"/>
    <n v="24.5"/>
    <s v="-"/>
    <n v="111.5"/>
    <s v="July"/>
    <n v="70.5"/>
    <n v="5"/>
    <n v="7.0921985815602939E-2"/>
    <s v="GROWTH"/>
    <n v="75.5"/>
    <s v="Aug"/>
    <n v="75.5"/>
    <n v="0"/>
    <b v="0"/>
    <s v="GROWTH"/>
    <n v="0"/>
    <m/>
    <s v="NE 1"/>
    <s v="NE 2"/>
    <m/>
    <x v="1"/>
  </r>
  <r>
    <s v="NE 2"/>
    <s v="GUWAHATI URBAN"/>
    <s v="NEP249"/>
    <n v="1000003250"/>
    <s v="PODDAR STEEL TRADING"/>
    <d v="2023-01-19T00:00:00"/>
    <s v="-"/>
    <m/>
    <n v="0"/>
    <m/>
    <n v="10.5"/>
    <n v="-10.5"/>
    <s v="-"/>
    <n v="0"/>
    <s v="July"/>
    <n v="0"/>
    <n v="10.5"/>
    <s v=" "/>
    <b v="0"/>
    <n v="10.5"/>
    <s v="Aug"/>
    <n v="10.5"/>
    <n v="0"/>
    <b v="0"/>
    <s v="GROWTH"/>
    <n v="0"/>
    <m/>
    <s v="NE 1"/>
    <s v="NE 2"/>
    <m/>
    <x v="1"/>
  </r>
  <r>
    <s v="NE 2"/>
    <s v="GUWAHATI URBAN"/>
    <s v="NEG161"/>
    <n v="1000003515"/>
    <s v="G.B. TRADE CENTRE"/>
    <d v="2023-05-08T00:00:00"/>
    <s v="Targeted Dealer"/>
    <m/>
    <n v="120"/>
    <m/>
    <n v="122.5"/>
    <n v="-2.5"/>
    <s v="-"/>
    <n v="109"/>
    <s v="July"/>
    <n v="152"/>
    <n v="-29.5"/>
    <n v="-0.19407894736842102"/>
    <s v="DEGROWTH"/>
    <n v="122.5"/>
    <s v="Aug"/>
    <n v="122.5"/>
    <n v="0"/>
    <b v="0"/>
    <s v="GROWTH"/>
    <n v="0"/>
    <m/>
    <s v="NE 1"/>
    <s v="NE 2"/>
    <m/>
    <x v="1"/>
  </r>
  <r>
    <s v="NE 2"/>
    <s v="GUWAHATI URBAN"/>
    <s v="NET184"/>
    <n v="1000003592"/>
    <s v="TIRUPATI STEELS"/>
    <d v="2023-06-03T00:00:00"/>
    <s v="Targeted Dealer"/>
    <m/>
    <n v="50"/>
    <m/>
    <n v="35"/>
    <n v="15"/>
    <s v="-"/>
    <n v="0"/>
    <s v="July"/>
    <n v="69.5"/>
    <n v="-34.5"/>
    <n v="-0.49640287769784175"/>
    <b v="0"/>
    <n v="35"/>
    <s v="Aug"/>
    <n v="35"/>
    <n v="0"/>
    <b v="0"/>
    <s v="GROWTH"/>
    <n v="0"/>
    <m/>
    <s v="NE 1"/>
    <s v="NE 2"/>
    <m/>
    <x v="1"/>
  </r>
  <r>
    <s v="NE 2"/>
    <s v="GUWAHATI URBAN"/>
    <s v="NES686"/>
    <n v="1000003744"/>
    <s v="SREEMOYEE HARDWARE"/>
    <d v="2023-11-0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GUWAHATI URBAN"/>
    <s v="NER309"/>
    <n v="1000003901"/>
    <s v="RUDRA STEEL &amp; CONSTRUCTION COMPANY"/>
    <d v="2024-03-31T00:00:00"/>
    <s v="Targeted Dealer"/>
    <m/>
    <n v="50"/>
    <m/>
    <n v="75.5"/>
    <n v="-25.5"/>
    <s v="-"/>
    <n v="20"/>
    <s v="July"/>
    <n v="50.5"/>
    <n v="25"/>
    <n v="0.49504950495049505"/>
    <s v="GROWTH"/>
    <n v="75.5"/>
    <s v="Aug"/>
    <n v="75.5"/>
    <n v="0"/>
    <b v="0"/>
    <s v="GROWTH"/>
    <n v="0"/>
    <m/>
    <s v="NE 1"/>
    <s v="NE 2"/>
    <m/>
    <x v="1"/>
  </r>
  <r>
    <s v="NE 2"/>
    <s v="GUWAHATI URBAN"/>
    <s v="NEH157"/>
    <n v="1000003983"/>
    <s v="HARSH ENTERPRISE"/>
    <d v="2024-05-28T00:00:00"/>
    <s v="Targeted Dealer"/>
    <m/>
    <n v="150"/>
    <m/>
    <n v="69.5"/>
    <n v="80.5"/>
    <s v="-"/>
    <n v="144.5"/>
    <s v="July"/>
    <n v="77.5"/>
    <n v="-8"/>
    <n v="-0.10322580645161294"/>
    <s v="DEGROWTH"/>
    <n v="69.5"/>
    <s v="Aug"/>
    <n v="69.5"/>
    <n v="0"/>
    <b v="0"/>
    <s v="GROWTH"/>
    <n v="0"/>
    <m/>
    <s v="NE 1"/>
    <s v="NE 2"/>
    <m/>
    <x v="1"/>
  </r>
  <r>
    <s v="NE 2"/>
    <s v="GUWAHATI URBAN"/>
    <s v="NEV063"/>
    <n v="1000004023"/>
    <s v="VAISHNAVI IRON &amp; STEELS"/>
    <d v="2024-06-29T00:00:00"/>
    <s v="Targeted Dealer"/>
    <m/>
    <n v="20"/>
    <m/>
    <n v="9.5"/>
    <n v="10.5"/>
    <s v="-"/>
    <n v="0"/>
    <s v="July"/>
    <n v="0"/>
    <n v="9.5"/>
    <s v=" "/>
    <b v="0"/>
    <n v="9.5"/>
    <s v="Aug"/>
    <n v="9.5"/>
    <n v="0"/>
    <b v="0"/>
    <s v="GROWTH"/>
    <n v="0"/>
    <m/>
    <s v="NE 1"/>
    <s v="NE 2"/>
    <m/>
    <x v="1"/>
  </r>
  <r>
    <s v="NE 2"/>
    <s v="GUWAHATI URBAN"/>
    <s v="NEM444"/>
    <n v="1000004085"/>
    <s v="MAZUMDER BROTHERS"/>
    <d v="2024-08-14T00:00:00"/>
    <s v="Targeted Dealer"/>
    <m/>
    <n v="50"/>
    <m/>
    <n v="82"/>
    <n v="-32"/>
    <s v="-"/>
    <n v="141"/>
    <s v="July"/>
    <n v="70"/>
    <n v="12"/>
    <n v="0.17142857142857149"/>
    <s v="GROWTH"/>
    <n v="82"/>
    <s v="Aug"/>
    <n v="82"/>
    <n v="0"/>
    <b v="0"/>
    <s v="GROWTH"/>
    <n v="0"/>
    <m/>
    <s v="NE 1"/>
    <s v="NE 2"/>
    <m/>
    <x v="1"/>
  </r>
  <r>
    <s v="NE 2"/>
    <s v="MORIGAON"/>
    <s v="J016"/>
    <n v="1000000609"/>
    <s v="JAISWAL HARDWARE"/>
    <d v="2005-02-12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2"/>
    <m/>
    <x v="1"/>
  </r>
  <r>
    <s v="NE 2"/>
    <s v="MORIGAON"/>
    <s v="D093"/>
    <n v="1000000607"/>
    <s v="DIPANKAR TRADE AGENCY"/>
    <d v="2012-11-02T00:00:00"/>
    <s v="Targeted Dealer"/>
    <m/>
    <n v="1140"/>
    <m/>
    <n v="975"/>
    <n v="165"/>
    <s v="-"/>
    <n v="1100"/>
    <s v="July"/>
    <n v="780"/>
    <n v="195"/>
    <n v="0.25"/>
    <s v="GROWTH"/>
    <n v="975"/>
    <s v="Aug"/>
    <n v="975"/>
    <n v="0"/>
    <b v="0"/>
    <s v="GROWTH"/>
    <n v="0"/>
    <m/>
    <s v="NE 1"/>
    <s v="NE 2"/>
    <m/>
    <x v="1"/>
  </r>
  <r>
    <s v="NE 2"/>
    <s v="MORIGAON"/>
    <s v="N091"/>
    <n v="1000000611"/>
    <s v="NEW AMIN HARDWARE(MORIGAON)"/>
    <d v="2012-12-18T00:00:00"/>
    <s v="Targeted Dealer"/>
    <m/>
    <n v="130"/>
    <m/>
    <n v="140"/>
    <n v="-10"/>
    <s v="-"/>
    <n v="340"/>
    <s v="July"/>
    <n v="140"/>
    <n v="0"/>
    <n v="0"/>
    <s v="GROWTH"/>
    <n v="140"/>
    <s v="Aug"/>
    <n v="140"/>
    <n v="0"/>
    <b v="0"/>
    <s v="GROWTH"/>
    <n v="0"/>
    <m/>
    <s v="NE 1"/>
    <s v="NE 2"/>
    <m/>
    <x v="1"/>
  </r>
  <r>
    <s v="NE 2"/>
    <s v="MORIGAON"/>
    <s v="U022"/>
    <n v="1000000614"/>
    <s v="UMERAJ HARDWARE"/>
    <d v="2013-09-10T00:00:00"/>
    <s v="Targeted Dealer"/>
    <m/>
    <n v="1020"/>
    <m/>
    <n v="1020"/>
    <n v="0"/>
    <s v="-"/>
    <n v="1000"/>
    <s v="July"/>
    <n v="1020"/>
    <n v="0"/>
    <n v="0"/>
    <s v="GROWTH"/>
    <n v="1020"/>
    <s v="Aug"/>
    <n v="1020"/>
    <n v="0"/>
    <b v="0"/>
    <s v="GROWTH"/>
    <n v="0"/>
    <m/>
    <s v="NE 1"/>
    <s v="NE 2"/>
    <m/>
    <x v="1"/>
  </r>
  <r>
    <s v="NE 2"/>
    <s v="MORIGAON"/>
    <s v="NEB065"/>
    <n v="1000000605"/>
    <s v="BIKU ENTERPRISE (KAPILI)"/>
    <d v="2016-09-14T00:00:00"/>
    <s v="Targeted Dealer"/>
    <m/>
    <n v="120"/>
    <m/>
    <n v="260"/>
    <n v="-140"/>
    <s v="-"/>
    <n v="100"/>
    <s v="July"/>
    <n v="320"/>
    <n v="-60"/>
    <n v="-0.1875"/>
    <s v="DEGROWTH"/>
    <n v="260"/>
    <s v="Aug"/>
    <n v="260"/>
    <n v="0"/>
    <b v="0"/>
    <s v="GROWTH"/>
    <n v="0"/>
    <m/>
    <s v="NE 1"/>
    <s v="NE 2"/>
    <m/>
    <x v="1"/>
  </r>
  <r>
    <s v="NE 2"/>
    <s v="MORIGAON"/>
    <s v="NEB077"/>
    <n v="1000000604"/>
    <s v="BADSHAH ENTERPRISE (MORIGAON)"/>
    <d v="2016-11-29T00:00:00"/>
    <s v="Targeted Dealer"/>
    <m/>
    <n v="160"/>
    <m/>
    <n v="240"/>
    <n v="-80"/>
    <s v="-"/>
    <n v="140"/>
    <s v="July"/>
    <n v="280"/>
    <n v="-40"/>
    <n v="-0.1428571428571429"/>
    <s v="DEGROWTH"/>
    <n v="240"/>
    <s v="Aug"/>
    <n v="240"/>
    <n v="0"/>
    <b v="0"/>
    <s v="GROWTH"/>
    <n v="0"/>
    <m/>
    <s v="NE 1"/>
    <s v="NE 2"/>
    <m/>
    <x v="1"/>
  </r>
  <r>
    <s v="NE 2"/>
    <s v="MORIGAON"/>
    <s v="NES298"/>
    <n v="1000000613"/>
    <s v="SIBANATH HARDWARE (MOR)"/>
    <d v="2018-06-08T00:00:00"/>
    <s v="Targeted Dealer"/>
    <m/>
    <n v="20"/>
    <m/>
    <n v="40"/>
    <n v="-20"/>
    <s v="-"/>
    <n v="20"/>
    <s v="July"/>
    <n v="20"/>
    <n v="20"/>
    <n v="1"/>
    <s v="GROWTH"/>
    <n v="40"/>
    <s v="Aug"/>
    <n v="40"/>
    <n v="0"/>
    <b v="0"/>
    <s v="GROWTH"/>
    <n v="0"/>
    <m/>
    <s v="NE 1"/>
    <s v="NE 2"/>
    <m/>
    <x v="1"/>
  </r>
  <r>
    <s v="NE 2"/>
    <s v="MORIGAON"/>
    <s v="NEN192"/>
    <n v="1000002753"/>
    <s v="NATIONAL ENTERPRISE"/>
    <d v="2022-05-19T00:00:00"/>
    <s v="Targeted Dealer"/>
    <m/>
    <n v="60"/>
    <m/>
    <n v="80"/>
    <n v="-20"/>
    <s v="-"/>
    <n v="40"/>
    <s v="July"/>
    <n v="80"/>
    <n v="0"/>
    <n v="0"/>
    <s v="GROWTH"/>
    <n v="80"/>
    <s v="Aug"/>
    <n v="80"/>
    <n v="0"/>
    <b v="0"/>
    <s v="GROWTH"/>
    <n v="0"/>
    <m/>
    <s v="NE 1"/>
    <s v="NE 2"/>
    <m/>
    <x v="1"/>
  </r>
  <r>
    <s v="NE 2"/>
    <s v="MORIGAON"/>
    <s v="NES625"/>
    <n v="1000003246"/>
    <s v="SHARADA STEEL"/>
    <d v="2023-01-13T00:00:00"/>
    <s v="Targeted Dealer"/>
    <m/>
    <n v="700"/>
    <m/>
    <n v="940"/>
    <n v="-240"/>
    <s v="-"/>
    <n v="60"/>
    <s v="July"/>
    <n v="780"/>
    <n v="160"/>
    <n v="0.20512820512820507"/>
    <s v="GROWTH"/>
    <n v="940"/>
    <s v="Aug"/>
    <n v="940"/>
    <n v="0"/>
    <b v="0"/>
    <s v="GROWTH"/>
    <n v="0"/>
    <m/>
    <s v="NE 1"/>
    <s v="NE 2"/>
    <m/>
    <x v="1"/>
  </r>
  <r>
    <s v="NE 2"/>
    <s v="MORIGAON"/>
    <s v="NEL107"/>
    <n v="1000003274"/>
    <s v="LAKHIMI HARDWARE"/>
    <d v="2023-01-24T00:00:00"/>
    <s v="Targeted Dealer"/>
    <m/>
    <n v="100"/>
    <m/>
    <n v="100"/>
    <n v="0"/>
    <s v="-"/>
    <n v="120"/>
    <s v="July"/>
    <n v="120"/>
    <n v="-20"/>
    <n v="-0.16666666666666663"/>
    <s v="DEGROWTH"/>
    <n v="100"/>
    <s v="Aug"/>
    <n v="100"/>
    <n v="0"/>
    <b v="0"/>
    <s v="GROWTH"/>
    <n v="0"/>
    <m/>
    <s v="NE 1"/>
    <s v="NE 2"/>
    <m/>
    <x v="1"/>
  </r>
  <r>
    <s v="NE 2"/>
    <s v="MORIGAON"/>
    <s v="NEJ154"/>
    <n v="1000003278"/>
    <s v="JAIN HARDWARE AND SUPPLIER"/>
    <d v="2023-01-25T00:00:00"/>
    <s v="Targeted Dealer"/>
    <m/>
    <n v="210"/>
    <m/>
    <n v="190"/>
    <n v="20"/>
    <s v="-"/>
    <n v="200"/>
    <s v="July"/>
    <n v="230"/>
    <n v="-40"/>
    <n v="-0.17391304347826086"/>
    <s v="DEGROWTH"/>
    <n v="190"/>
    <s v="Aug"/>
    <n v="190"/>
    <n v="0"/>
    <b v="0"/>
    <s v="GROWTH"/>
    <n v="0"/>
    <m/>
    <s v="NE 1"/>
    <s v="NE 2"/>
    <m/>
    <x v="1"/>
  </r>
  <r>
    <s v="NE 2"/>
    <s v="MORIGAON"/>
    <s v="NEH134"/>
    <n v="1000003324"/>
    <s v="H.B. TRADERS"/>
    <d v="2023-02-08T00:00:00"/>
    <s v="Targeted Dealer"/>
    <m/>
    <n v="230"/>
    <m/>
    <n v="180"/>
    <n v="50"/>
    <s v="-"/>
    <n v="340"/>
    <s v="July"/>
    <n v="160"/>
    <n v="20"/>
    <n v="0.125"/>
    <s v="GROWTH"/>
    <n v="180"/>
    <s v="Aug"/>
    <n v="180"/>
    <n v="0"/>
    <b v="0"/>
    <s v="GROWTH"/>
    <n v="0"/>
    <m/>
    <s v="NE 1"/>
    <s v="NE 2"/>
    <m/>
    <x v="1"/>
  </r>
  <r>
    <s v="NE 2"/>
    <s v="MORIGAON"/>
    <s v="NED240"/>
    <n v="1000003907"/>
    <s v="DURGA STORE"/>
    <d v="2024-04-10T00:00:00"/>
    <s v="Targeted Dealer"/>
    <m/>
    <n v="230"/>
    <m/>
    <n v="0"/>
    <n v="230"/>
    <s v="-"/>
    <n v="580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MORIGAON"/>
    <s v="NES738"/>
    <n v="1000004062"/>
    <s v="SWASTY &amp; CO."/>
    <d v="2024-07-25T00:00:00"/>
    <s v="Targeted Dealer"/>
    <m/>
    <n v="20"/>
    <m/>
    <n v="0"/>
    <n v="20"/>
    <s v="-"/>
    <n v="40"/>
    <s v="July"/>
    <n v="20"/>
    <n v="-20"/>
    <n v="-1"/>
    <s v="DEGROWTH"/>
    <n v="0"/>
    <s v="Aug"/>
    <n v="0"/>
    <n v="0"/>
    <b v="0"/>
    <b v="0"/>
    <n v="0"/>
    <m/>
    <s v="NE 1"/>
    <s v="NE 2"/>
    <m/>
    <x v="1"/>
  </r>
  <r>
    <s v="NE 2"/>
    <s v="MORIGAON"/>
    <s v="NEA461"/>
    <n v="1000004082"/>
    <s v="AMAN HARDWARE STORE"/>
    <d v="2024-08-12T00:00:00"/>
    <s v="Targeted Dealer"/>
    <m/>
    <n v="50"/>
    <m/>
    <n v="40"/>
    <n v="10"/>
    <s v="-"/>
    <n v="60"/>
    <s v="July"/>
    <n v="40"/>
    <n v="0"/>
    <n v="0"/>
    <s v="GROWTH"/>
    <n v="40"/>
    <s v="Aug"/>
    <n v="40"/>
    <n v="0"/>
    <b v="0"/>
    <s v="GROWTH"/>
    <n v="0"/>
    <m/>
    <s v="NE 1"/>
    <s v="NE 2"/>
    <m/>
    <x v="1"/>
  </r>
  <r>
    <s v="NE 2"/>
    <s v="MORIGAON"/>
    <s v="NEG182"/>
    <n v="1000004086"/>
    <s v="GERUA ENTERPRISE"/>
    <d v="2024-08-14T00:00:00"/>
    <s v="Targeted Dealer"/>
    <m/>
    <n v="50"/>
    <m/>
    <n v="60"/>
    <n v="-10"/>
    <s v="-"/>
    <n v="100"/>
    <s v="July"/>
    <n v="40"/>
    <n v="20"/>
    <n v="0.5"/>
    <s v="GROWTH"/>
    <n v="60"/>
    <s v="Aug"/>
    <n v="60"/>
    <n v="0"/>
    <b v="0"/>
    <s v="GROWTH"/>
    <n v="0"/>
    <m/>
    <s v="NE 1"/>
    <s v="NE 2"/>
    <m/>
    <x v="1"/>
  </r>
  <r>
    <s v="NE 2"/>
    <s v="Lower Assam- 1 (Bongaigaon)"/>
    <s v="A012"/>
    <n v="1000000481"/>
    <s v="ADVANCE ENTERPRISE"/>
    <d v="2006-03-13T00:00:00"/>
    <s v="Targeted Dealer"/>
    <m/>
    <n v="2425"/>
    <m/>
    <n v="2194.5"/>
    <n v="230.5"/>
    <s v="-"/>
    <n v="2446"/>
    <s v="July"/>
    <n v="1514.5"/>
    <n v="680"/>
    <n v="0.44899306701881803"/>
    <s v="GROWTH"/>
    <n v="2194.5"/>
    <s v="Aug"/>
    <n v="2194.5"/>
    <n v="0"/>
    <b v="0"/>
    <s v="GROWTH"/>
    <n v="0"/>
    <m/>
    <s v="NE 1"/>
    <s v="NE 2"/>
    <m/>
    <x v="1"/>
  </r>
  <r>
    <s v="NE 2"/>
    <s v="Lower Assam- 3"/>
    <s v="P008"/>
    <n v="1000000512"/>
    <s v="P.K.ENTERPRISE(LOWER ASSAM)"/>
    <d v="2006-05-04T00:00:00"/>
    <s v="Targeted Dealer"/>
    <m/>
    <n v="2100"/>
    <m/>
    <n v="1326.5"/>
    <n v="773.5"/>
    <s v="-"/>
    <n v="1972"/>
    <s v="July"/>
    <n v="1373.5"/>
    <n v="-47"/>
    <n v="-3.4219148161630852E-2"/>
    <s v="DEGROWTH"/>
    <n v="1326.5"/>
    <s v="Aug"/>
    <n v="1326.5"/>
    <n v="0"/>
    <b v="0"/>
    <s v="GROWTH"/>
    <n v="0"/>
    <m/>
    <s v="NE 1"/>
    <s v="NE 2"/>
    <m/>
    <x v="1"/>
  </r>
  <r>
    <s v="NE 2"/>
    <s v="Lower Assam- 1 (Bongaigaon)"/>
    <s v="P037"/>
    <n v="1000000514"/>
    <s v="PRASAD TRADERS (LA)"/>
    <d v="2006-05-19T00:00:00"/>
    <s v="Targeted Dealer"/>
    <m/>
    <n v="1075"/>
    <m/>
    <n v="798"/>
    <n v="277"/>
    <s v="-"/>
    <n v="1055"/>
    <s v="July"/>
    <n v="708"/>
    <n v="90"/>
    <n v="0.12711864406779672"/>
    <s v="GROWTH"/>
    <n v="798"/>
    <s v="Aug"/>
    <n v="798"/>
    <n v="0"/>
    <b v="0"/>
    <s v="GROWTH"/>
    <n v="0"/>
    <m/>
    <s v="NE 1"/>
    <s v="NE 2"/>
    <m/>
    <x v="1"/>
  </r>
  <r>
    <s v="NE 2"/>
    <s v="Lower Assam- 1 (Bongaigaon)"/>
    <s v="P081"/>
    <n v="1000000515"/>
    <s v="PRATIK HARDWARE"/>
    <d v="2009-06-08T00:00:00"/>
    <s v="Targeted Dealer"/>
    <m/>
    <n v="200"/>
    <m/>
    <n v="210"/>
    <n v="-10"/>
    <s v="-"/>
    <n v="180"/>
    <s v="July"/>
    <n v="175"/>
    <n v="35"/>
    <n v="0.19999999999999996"/>
    <s v="GROWTH"/>
    <n v="210"/>
    <s v="Aug"/>
    <n v="210"/>
    <n v="0"/>
    <b v="0"/>
    <s v="GROWTH"/>
    <n v="0"/>
    <m/>
    <s v="NE 1"/>
    <s v="NE 2"/>
    <m/>
    <x v="1"/>
  </r>
  <r>
    <s v="NE 2"/>
    <s v="Lower Assam- 1 (Bongaigaon)"/>
    <s v="R068"/>
    <n v="1000000519"/>
    <s v="RAHUL HARDWARE"/>
    <d v="2010-04-07T00:00:00"/>
    <s v="Targeted Dealer"/>
    <m/>
    <n v="75"/>
    <m/>
    <n v="85"/>
    <n v="-10"/>
    <s v="-"/>
    <n v="50"/>
    <s v="July"/>
    <n v="125"/>
    <n v="-40"/>
    <n v="-0.31999999999999995"/>
    <s v="DEGROWTH"/>
    <n v="85"/>
    <s v="Aug"/>
    <n v="85"/>
    <n v="0"/>
    <b v="0"/>
    <s v="GROWTH"/>
    <n v="0"/>
    <m/>
    <s v="NE 1"/>
    <s v="NE 2"/>
    <m/>
    <x v="1"/>
  </r>
  <r>
    <s v="NE 2"/>
    <s v="Lower Assam- 1 (Bongaigaon)"/>
    <s v="T045"/>
    <n v="1000000527"/>
    <s v="TIRUPATI TRADERS (LOWER ASSAM)"/>
    <d v="2011-02-23T00:00:00"/>
    <s v="Targeted Dealer"/>
    <m/>
    <n v="800"/>
    <m/>
    <n v="726"/>
    <n v="74"/>
    <s v="-"/>
    <n v="795"/>
    <s v="July"/>
    <n v="527.5"/>
    <n v="198.5"/>
    <n v="0.37630331753554502"/>
    <s v="GROWTH"/>
    <n v="726"/>
    <s v="Aug"/>
    <n v="726"/>
    <n v="0"/>
    <b v="0"/>
    <s v="GROWTH"/>
    <n v="0"/>
    <m/>
    <s v="NE 1"/>
    <s v="NE 2"/>
    <m/>
    <x v="1"/>
  </r>
  <r>
    <s v="NE 2"/>
    <s v="Lower Assam- 1 (Bongaigaon)"/>
    <s v="G052"/>
    <n v="1000000495"/>
    <s v="GOLAKGANJ HARDWARE STORES"/>
    <d v="2011-04-04T00:00:00"/>
    <s v="Targeted Dealer"/>
    <m/>
    <n v="1010"/>
    <m/>
    <n v="844"/>
    <n v="166"/>
    <s v="-"/>
    <n v="985"/>
    <s v="July"/>
    <n v="525"/>
    <n v="319"/>
    <n v="0.60761904761904773"/>
    <s v="GROWTH"/>
    <n v="844"/>
    <s v="Aug"/>
    <n v="844"/>
    <n v="0"/>
    <b v="0"/>
    <s v="GROWTH"/>
    <n v="0"/>
    <m/>
    <s v="NE 1"/>
    <s v="NE 2"/>
    <m/>
    <x v="1"/>
  </r>
  <r>
    <s v="NE 2"/>
    <s v="Lower Assam- 3"/>
    <s v="B122"/>
    <n v="1000000487"/>
    <s v="BASU HARDWARE"/>
    <d v="2011-10-20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Lower Assam- 1 (Bongaigaon)"/>
    <s v="B125"/>
    <n v="1000000488"/>
    <s v="BHAI BHAI ENTERPRISE (BONGAIGAON)"/>
    <d v="2011-11-28T00:00:00"/>
    <s v="Targeted Dealer"/>
    <m/>
    <n v="800"/>
    <m/>
    <n v="620"/>
    <n v="180"/>
    <s v="-"/>
    <n v="820"/>
    <s v="July"/>
    <n v="615"/>
    <n v="5"/>
    <n v="8.1300813008129413E-3"/>
    <s v="GROWTH"/>
    <n v="620"/>
    <s v="Aug"/>
    <n v="620"/>
    <n v="0"/>
    <b v="0"/>
    <s v="GROWTH"/>
    <n v="0"/>
    <m/>
    <s v="NE 1"/>
    <s v="NE 2"/>
    <m/>
    <x v="1"/>
  </r>
  <r>
    <s v="NE 2"/>
    <s v="Lower Assam- 1 (Bongaigaon)"/>
    <s v="S291"/>
    <n v="1000000522"/>
    <s v="S.M.ENTERPRISE (LA)"/>
    <d v="2011-12-08T00:00:00"/>
    <s v="Targeted Dealer"/>
    <m/>
    <n v="1040"/>
    <m/>
    <n v="809"/>
    <n v="231"/>
    <s v="-"/>
    <n v="1036"/>
    <s v="July"/>
    <n v="693"/>
    <n v="116"/>
    <n v="0.16738816738816742"/>
    <s v="GROWTH"/>
    <n v="809"/>
    <s v="Aug"/>
    <n v="809"/>
    <n v="0"/>
    <b v="0"/>
    <s v="GROWTH"/>
    <n v="0"/>
    <m/>
    <s v="NE 1"/>
    <s v="NE 2"/>
    <m/>
    <x v="1"/>
  </r>
  <r>
    <s v="NE 2"/>
    <s v="Lower Assam- 1 (Bongaigaon)"/>
    <s v="C090"/>
    <n v="1000000491"/>
    <s v="CHIRANG HARDWARE"/>
    <d v="2012-06-20T00:00:00"/>
    <s v="Targeted Dealer"/>
    <m/>
    <n v="25"/>
    <m/>
    <n v="40"/>
    <n v="-15"/>
    <s v="-"/>
    <n v="25"/>
    <s v="July"/>
    <n v="20"/>
    <n v="20"/>
    <n v="1"/>
    <s v="GROWTH"/>
    <n v="40"/>
    <s v="Aug"/>
    <n v="40"/>
    <n v="0"/>
    <b v="0"/>
    <s v="GROWTH"/>
    <n v="0"/>
    <m/>
    <s v="NE 1"/>
    <s v="NE 2"/>
    <m/>
    <x v="1"/>
  </r>
  <r>
    <s v="NE 2"/>
    <s v="Lower Assam- 3"/>
    <s v="H048"/>
    <n v="1000000499"/>
    <s v="HUSSAIN HARDWARE STORES"/>
    <d v="2012-07-19T00:00:00"/>
    <s v="Targeted Dealer"/>
    <m/>
    <n v="1150"/>
    <m/>
    <n v="1324.5"/>
    <n v="-174.5"/>
    <s v="-"/>
    <n v="1065"/>
    <s v="July"/>
    <n v="1065"/>
    <n v="259.5"/>
    <n v="0.24366197183098581"/>
    <s v="GROWTH"/>
    <n v="1324.5"/>
    <s v="Aug"/>
    <n v="1324.5"/>
    <n v="0"/>
    <b v="0"/>
    <s v="GROWTH"/>
    <n v="0"/>
    <m/>
    <s v="NE 1"/>
    <s v="NE 2"/>
    <m/>
    <x v="1"/>
  </r>
  <r>
    <s v="NE 2"/>
    <s v="Lower Assam- 1 (Bongaigaon)"/>
    <s v="B149"/>
    <n v="1000000490"/>
    <s v="BIKASH ENTERPRISE"/>
    <d v="2012-11-21T00:00:00"/>
    <s v="Targeted Dealer"/>
    <m/>
    <n v="500"/>
    <m/>
    <n v="475.5"/>
    <n v="24.5"/>
    <s v="-"/>
    <n v="547"/>
    <s v="July"/>
    <n v="340"/>
    <n v="135.5"/>
    <n v="0.3985294117647058"/>
    <s v="GROWTH"/>
    <n v="475.5"/>
    <s v="Aug"/>
    <n v="475.5"/>
    <n v="0"/>
    <b v="0"/>
    <s v="GROWTH"/>
    <n v="0"/>
    <m/>
    <s v="NE 1"/>
    <s v="NE 2"/>
    <m/>
    <x v="1"/>
  </r>
  <r>
    <s v="NE 2"/>
    <s v="Lower Assam- 3"/>
    <s v="S353"/>
    <n v="1000000523"/>
    <s v="SREE KRISHNA TRADE AGENCY"/>
    <d v="2012-12-13T00:00:00"/>
    <s v="Targeted Dealer"/>
    <m/>
    <n v="20"/>
    <m/>
    <n v="0"/>
    <n v="20"/>
    <s v="-"/>
    <n v="26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1 (Bongaigaon)"/>
    <s v="G078"/>
    <n v="1000000497"/>
    <s v="GREENLAND HARDWARE STORES"/>
    <d v="2013-01-23T00:00:00"/>
    <s v="Targeted Dealer"/>
    <m/>
    <n v="125"/>
    <m/>
    <n v="115"/>
    <n v="10"/>
    <s v="-"/>
    <n v="130"/>
    <s v="July"/>
    <n v="75"/>
    <n v="40"/>
    <n v="0.53333333333333344"/>
    <s v="GROWTH"/>
    <n v="115"/>
    <s v="Aug"/>
    <n v="115"/>
    <n v="0"/>
    <b v="0"/>
    <s v="GROWTH"/>
    <n v="0"/>
    <m/>
    <s v="NE 1"/>
    <s v="NE 2"/>
    <m/>
    <x v="1"/>
  </r>
  <r>
    <s v="NE 2"/>
    <s v="Lower Assam- 3"/>
    <s v="N099"/>
    <n v="1000000511"/>
    <s v="NIMESH ENTERPRISE"/>
    <d v="2013-05-07T00:00:00"/>
    <s v="Targeted Dealer"/>
    <m/>
    <n v="50"/>
    <m/>
    <n v="105"/>
    <n v="-55"/>
    <s v="-"/>
    <n v="0"/>
    <s v="July"/>
    <n v="70"/>
    <n v="35"/>
    <n v="0.5"/>
    <b v="0"/>
    <n v="105"/>
    <s v="Aug"/>
    <n v="105"/>
    <n v="0"/>
    <b v="0"/>
    <s v="GROWTH"/>
    <n v="0"/>
    <m/>
    <s v="NE 1"/>
    <s v="NE 2"/>
    <m/>
    <x v="1"/>
  </r>
  <r>
    <s v="NE 2"/>
    <s v="Lower Assam- 1 (Bongaigaon)"/>
    <s v="G087"/>
    <n v="1000000493"/>
    <s v="GANESH HARDWARE"/>
    <d v="2013-05-14T00:00:00"/>
    <s v="Targeted Dealer"/>
    <m/>
    <n v="75"/>
    <m/>
    <n v="105"/>
    <n v="-30"/>
    <s v="-"/>
    <n v="279"/>
    <s v="July"/>
    <n v="24.5"/>
    <n v="80.5"/>
    <n v="3.2857142857142856"/>
    <s v="GROWTH"/>
    <n v="105"/>
    <s v="Aug"/>
    <n v="105"/>
    <n v="0"/>
    <b v="0"/>
    <s v="GROWTH"/>
    <n v="0"/>
    <m/>
    <s v="NE 1"/>
    <s v="NE 2"/>
    <m/>
    <x v="1"/>
  </r>
  <r>
    <s v="NE 2"/>
    <s v="Lower Assam- 3"/>
    <s v="F014"/>
    <n v="1000000492"/>
    <s v="FARDEEN ENTERPRISES"/>
    <d v="2013-10-15T00:00:00"/>
    <s v="Targeted Dealer"/>
    <m/>
    <n v="100"/>
    <m/>
    <n v="115"/>
    <n v="-15"/>
    <s v="-"/>
    <n v="60"/>
    <s v="July"/>
    <n v="160"/>
    <n v="-45"/>
    <n v="-0.28125"/>
    <s v="DEGROWTH"/>
    <n v="115"/>
    <s v="Aug"/>
    <n v="115"/>
    <n v="0"/>
    <b v="0"/>
    <s v="GROWTH"/>
    <n v="0"/>
    <m/>
    <s v="NE 1"/>
    <s v="NE 2"/>
    <m/>
    <x v="1"/>
  </r>
  <r>
    <s v="NE 2"/>
    <s v="Lower Assam- 1 (Bongaigaon)"/>
    <s v="K171"/>
    <n v="1000000501"/>
    <s v="KAMAL HARDWARE STORES"/>
    <d v="2014-01-09T00:00:00"/>
    <s v="Targeted Dealer"/>
    <m/>
    <n v="25"/>
    <m/>
    <n v="25"/>
    <n v="0"/>
    <s v="-"/>
    <n v="50"/>
    <s v="July"/>
    <n v="25"/>
    <n v="0"/>
    <n v="0"/>
    <s v="GROWTH"/>
    <n v="25"/>
    <s v="Aug"/>
    <n v="25"/>
    <n v="0"/>
    <b v="0"/>
    <s v="GROWTH"/>
    <n v="0"/>
    <m/>
    <s v="NE 1"/>
    <s v="NE 2"/>
    <m/>
    <x v="1"/>
  </r>
  <r>
    <s v="NE 2"/>
    <s v="Lower Assam- 3"/>
    <s v="NEP005"/>
    <n v="1000000513"/>
    <s v="PRASAD HARDWARE"/>
    <d v="2014-07-17T00:00:00"/>
    <s v="Targeted Dealer"/>
    <m/>
    <n v="25"/>
    <m/>
    <n v="0"/>
    <n v="25"/>
    <s v="-"/>
    <n v="13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1 (Bongaigaon)"/>
    <s v="NEM043"/>
    <n v="1000000509"/>
    <s v="MOLLAH ENTERPRISE"/>
    <d v="2015-04-02T00:00:00"/>
    <s v="Targeted Dealer"/>
    <m/>
    <n v="825"/>
    <m/>
    <n v="925.5"/>
    <n v="-100.5"/>
    <s v="-"/>
    <n v="809"/>
    <s v="July"/>
    <n v="891"/>
    <n v="34.5"/>
    <n v="3.8720538720538711E-2"/>
    <s v="GROWTH"/>
    <n v="925.5"/>
    <s v="Aug"/>
    <n v="925.5"/>
    <n v="0"/>
    <b v="0"/>
    <s v="GROWTH"/>
    <n v="0"/>
    <m/>
    <s v="NE 1"/>
    <s v="NE 2"/>
    <m/>
    <x v="1"/>
  </r>
  <r>
    <s v="NE 2"/>
    <s v="Lower Assam- 3"/>
    <s v="NEB022"/>
    <n v="1000000486"/>
    <s v="BABLU ENTERPRISE (SIMLITALA)"/>
    <d v="2015-04-08T00:00:00"/>
    <s v="Targeted Dealer"/>
    <m/>
    <n v="50"/>
    <m/>
    <n v="26"/>
    <n v="24"/>
    <s v="-"/>
    <n v="39"/>
    <s v="July"/>
    <n v="26"/>
    <n v="0"/>
    <n v="0"/>
    <s v="GROWTH"/>
    <n v="26"/>
    <s v="Aug"/>
    <n v="26"/>
    <n v="0"/>
    <b v="0"/>
    <s v="GROWTH"/>
    <n v="0"/>
    <m/>
    <s v="NE 1"/>
    <s v="NE 2"/>
    <m/>
    <x v="1"/>
  </r>
  <r>
    <s v="NE 2"/>
    <s v="Lower Assam- 1 (Bongaigaon)"/>
    <s v="NEL008"/>
    <n v="1000000503"/>
    <s v="LUCKY ENTERPRISE"/>
    <d v="2015-06-19T00:00:00"/>
    <s v="Targeted Dealer"/>
    <m/>
    <n v="75"/>
    <m/>
    <n v="55"/>
    <n v="20"/>
    <s v="-"/>
    <n v="75"/>
    <s v="July"/>
    <n v="104.5"/>
    <n v="-49.5"/>
    <n v="-0.47368421052631582"/>
    <s v="DEGROWTH"/>
    <n v="55"/>
    <s v="Aug"/>
    <n v="55"/>
    <n v="0"/>
    <b v="0"/>
    <s v="GROWTH"/>
    <n v="0"/>
    <m/>
    <s v="NE 1"/>
    <s v="NE 2"/>
    <m/>
    <x v="1"/>
  </r>
  <r>
    <s v="NE 2"/>
    <s v="Lower Assam- 1 (Bongaigaon)"/>
    <s v="NEH016"/>
    <n v="1000000498"/>
    <s v="HAIDER HARDWARE"/>
    <d v="2015-07-10T00:00:00"/>
    <s v="Targeted Dealer"/>
    <m/>
    <n v="25"/>
    <m/>
    <n v="50"/>
    <n v="-25"/>
    <s v="-"/>
    <n v="0"/>
    <s v="July"/>
    <n v="0"/>
    <n v="50"/>
    <s v=" "/>
    <b v="0"/>
    <n v="50"/>
    <s v="Aug"/>
    <n v="50"/>
    <n v="0"/>
    <b v="0"/>
    <s v="GROWTH"/>
    <n v="0"/>
    <m/>
    <s v="NE 1"/>
    <s v="NE 2"/>
    <m/>
    <x v="1"/>
  </r>
  <r>
    <s v="NE 2"/>
    <s v="Lower Assam- 3"/>
    <s v="NEG024"/>
    <n v="1000000496"/>
    <s v="GOODWILL HARDWARE"/>
    <d v="2015-10-09T00:00:00"/>
    <s v="Targeted Dealer"/>
    <m/>
    <n v="150"/>
    <m/>
    <n v="90"/>
    <n v="60"/>
    <s v="-"/>
    <n v="140"/>
    <s v="July"/>
    <n v="90"/>
    <n v="0"/>
    <n v="0"/>
    <s v="GROWTH"/>
    <n v="90"/>
    <s v="Aug"/>
    <n v="90"/>
    <n v="0"/>
    <b v="0"/>
    <s v="GROWTH"/>
    <n v="0"/>
    <m/>
    <s v="NE 1"/>
    <s v="NE 2"/>
    <m/>
    <x v="1"/>
  </r>
  <r>
    <s v="NE 2"/>
    <s v="Lower Assam- 3"/>
    <s v="NEM055"/>
    <n v="1000000508"/>
    <s v="MIRA HARDWARE"/>
    <d v="2016-01-04T00:00:00"/>
    <s v="Targeted Dealer"/>
    <m/>
    <n v="150"/>
    <m/>
    <n v="130"/>
    <n v="20"/>
    <s v="-"/>
    <n v="91"/>
    <s v="July"/>
    <n v="129.5"/>
    <n v="0.5"/>
    <n v="3.8610038610038533E-3"/>
    <s v="GROWTH"/>
    <n v="130"/>
    <s v="Aug"/>
    <n v="130"/>
    <n v="0"/>
    <b v="0"/>
    <s v="GROWTH"/>
    <n v="0"/>
    <m/>
    <s v="NE 1"/>
    <s v="NE 2"/>
    <m/>
    <x v="1"/>
  </r>
  <r>
    <s v="NE 2"/>
    <s v="Lower Assam- 1 (Bongaigaon)"/>
    <s v="NEM095"/>
    <n v="1000000504"/>
    <s v="M.B. ENTERPRISE (KOKRAJHAR)"/>
    <d v="2016-12-21T00:00:00"/>
    <s v="Targeted Dealer"/>
    <m/>
    <n v="200"/>
    <m/>
    <n v="120"/>
    <n v="80"/>
    <s v="-"/>
    <n v="200"/>
    <s v="July"/>
    <n v="120"/>
    <n v="0"/>
    <n v="0"/>
    <s v="GROWTH"/>
    <n v="120"/>
    <s v="Aug"/>
    <n v="120"/>
    <n v="0"/>
    <b v="0"/>
    <s v="GROWTH"/>
    <n v="0"/>
    <m/>
    <s v="NE 1"/>
    <s v="NE 2"/>
    <m/>
    <x v="1"/>
  </r>
  <r>
    <s v="NE 2"/>
    <s v="Lower Assam- 3"/>
    <s v="NEM096"/>
    <n v="1000000510"/>
    <s v="MOZNU HARDWARE SHOP (LA)"/>
    <d v="2016-12-28T00:00:00"/>
    <s v="Targeted Dealer"/>
    <m/>
    <n v="950"/>
    <m/>
    <n v="960"/>
    <n v="-10"/>
    <s v="-"/>
    <n v="851"/>
    <s v="July"/>
    <n v="1080"/>
    <n v="-120"/>
    <n v="-0.11111111111111116"/>
    <s v="DEGROWTH"/>
    <n v="960"/>
    <s v="Aug"/>
    <n v="960"/>
    <n v="0"/>
    <b v="0"/>
    <s v="GROWTH"/>
    <n v="0"/>
    <m/>
    <s v="NE 1"/>
    <s v="NE 2"/>
    <m/>
    <x v="1"/>
  </r>
  <r>
    <s v="NE 2"/>
    <s v="Lower Assam- 3"/>
    <s v="NEZ005"/>
    <n v="1000000528"/>
    <s v="ZEESHAN HARDWARE (LA)"/>
    <d v="2017-01-10T00:00:00"/>
    <s v="Targeted Dealer"/>
    <m/>
    <n v="25"/>
    <m/>
    <n v="30"/>
    <n v="-5"/>
    <s v="-"/>
    <n v="60"/>
    <s v="July"/>
    <n v="30"/>
    <n v="0"/>
    <n v="0"/>
    <s v="GROWTH"/>
    <n v="30"/>
    <s v="Aug"/>
    <n v="30"/>
    <n v="0"/>
    <b v="0"/>
    <s v="GROWTH"/>
    <n v="0"/>
    <m/>
    <s v="NE 1"/>
    <s v="NE 2"/>
    <m/>
    <x v="1"/>
  </r>
  <r>
    <s v="NE 2"/>
    <s v="Lower Assam- 3"/>
    <s v="NEA118"/>
    <n v="1000000485"/>
    <s v="ARIHANT ENTERPRISE (MANKACHAR)"/>
    <d v="2017-04-17T00:00:00"/>
    <s v="Targeted Dealer"/>
    <m/>
    <n v="50"/>
    <m/>
    <n v="60"/>
    <n v="-10"/>
    <s v="-"/>
    <n v="95"/>
    <s v="July"/>
    <n v="30"/>
    <n v="30"/>
    <n v="1"/>
    <s v="GROWTH"/>
    <n v="60"/>
    <s v="Aug"/>
    <n v="60"/>
    <n v="0"/>
    <b v="0"/>
    <s v="GROWTH"/>
    <n v="0"/>
    <m/>
    <s v="NE 1"/>
    <s v="NE 2"/>
    <m/>
    <x v="1"/>
  </r>
  <r>
    <s v="NE 2"/>
    <s v="Lower Assam- 1 (Bongaigaon)"/>
    <s v="NEG052"/>
    <n v="1000000494"/>
    <s v="GAURIPUR ENTERPRISE (LOWER ASSAM)"/>
    <d v="2017-05-15T00:00:00"/>
    <s v="Targeted Dealer"/>
    <m/>
    <n v="25"/>
    <m/>
    <n v="25"/>
    <n v="0"/>
    <s v="-"/>
    <n v="25"/>
    <s v="July"/>
    <n v="50"/>
    <n v="-25"/>
    <n v="-0.5"/>
    <s v="DEGROWTH"/>
    <n v="25"/>
    <s v="Aug"/>
    <n v="25"/>
    <n v="0"/>
    <b v="0"/>
    <s v="GROWTH"/>
    <n v="0"/>
    <m/>
    <s v="NE 1"/>
    <s v="NE 2"/>
    <m/>
    <x v="1"/>
  </r>
  <r>
    <s v="NE 2"/>
    <s v="Lower Assam- 1 (Bongaigaon)"/>
    <s v="NEM140"/>
    <n v="1000000506"/>
    <s v="MAHENDRA MARBLE HARDWARE"/>
    <d v="2017-09-02T00:00:00"/>
    <s v="Targeted Dealer"/>
    <m/>
    <n v="1500"/>
    <m/>
    <n v="1652.5"/>
    <n v="-152.5"/>
    <s v="-"/>
    <n v="1490"/>
    <s v="July"/>
    <n v="1265.25"/>
    <n v="387.25"/>
    <n v="0.30606599486267538"/>
    <s v="GROWTH"/>
    <n v="1652.5"/>
    <s v="Aug"/>
    <n v="1652.5"/>
    <n v="0"/>
    <b v="0"/>
    <s v="GROWTH"/>
    <n v="0"/>
    <m/>
    <s v="NE 1"/>
    <s v="NE 2"/>
    <m/>
    <x v="1"/>
  </r>
  <r>
    <s v="NE 2"/>
    <s v="Lower Assam- 1 (Bongaigaon)"/>
    <s v="NES244"/>
    <n v="1000000525"/>
    <s v="SUJIT HARDWARE"/>
    <d v="2018-01-09T00:00:00"/>
    <s v="-"/>
    <m/>
    <n v="0"/>
    <m/>
    <n v="0"/>
    <n v="0"/>
    <s v="-"/>
    <n v="0"/>
    <s v="July"/>
    <n v="17.5"/>
    <n v="-17.5"/>
    <n v="-1"/>
    <b v="0"/>
    <n v="0"/>
    <s v="Aug"/>
    <n v="0"/>
    <n v="0"/>
    <b v="0"/>
    <b v="0"/>
    <n v="0"/>
    <m/>
    <s v="NE 1"/>
    <s v="NE 2"/>
    <m/>
    <x v="1"/>
  </r>
  <r>
    <s v="NE 2"/>
    <s v="Lower Assam- 1 (Bongaigaon)"/>
    <s v="NEK084"/>
    <n v="1000000502"/>
    <s v="KHAN HARDWARE (LA)"/>
    <d v="2018-01-17T00:00:00"/>
    <s v="Targeted Dealer"/>
    <m/>
    <n v="100"/>
    <m/>
    <n v="141"/>
    <n v="-41"/>
    <s v="-"/>
    <n v="97"/>
    <s v="July"/>
    <n v="30"/>
    <n v="111"/>
    <n v="3.7"/>
    <s v="GROWTH"/>
    <n v="141"/>
    <s v="Aug"/>
    <n v="141"/>
    <n v="0"/>
    <b v="0"/>
    <s v="GROWTH"/>
    <n v="0"/>
    <m/>
    <s v="NE 1"/>
    <s v="NE 2"/>
    <m/>
    <x v="1"/>
  </r>
  <r>
    <s v="NE 2"/>
    <s v="Lower Assam- 1 (Bongaigaon)"/>
    <s v="NER134"/>
    <n v="1000000521"/>
    <s v="ROHAN TRADERS"/>
    <d v="2018-04-03T00:00:00"/>
    <s v="Targeted Dealer"/>
    <m/>
    <n v="700"/>
    <m/>
    <n v="740.5"/>
    <n v="-40.5"/>
    <s v="-"/>
    <n v="675"/>
    <s v="July"/>
    <n v="662"/>
    <n v="78.5"/>
    <n v="0.11858006042296076"/>
    <s v="GROWTH"/>
    <n v="740.5"/>
    <s v="Aug"/>
    <n v="740.5"/>
    <n v="0"/>
    <b v="0"/>
    <s v="GROWTH"/>
    <n v="0"/>
    <m/>
    <s v="NE 1"/>
    <s v="NE 2"/>
    <m/>
    <x v="1"/>
  </r>
  <r>
    <s v="NE 2"/>
    <s v="Lower Assam- 1 (Bongaigaon)"/>
    <s v="NES285"/>
    <n v="1000000524"/>
    <s v="SUBH KARAN SINGHI (LA)"/>
    <d v="2018-05-10T00:00:00"/>
    <s v="Targeted Dealer"/>
    <m/>
    <n v="650"/>
    <m/>
    <n v="525"/>
    <n v="125"/>
    <s v="-"/>
    <n v="640"/>
    <s v="July"/>
    <n v="455"/>
    <n v="70"/>
    <n v="0.15384615384615374"/>
    <s v="GROWTH"/>
    <n v="525"/>
    <s v="Aug"/>
    <n v="525"/>
    <n v="0"/>
    <b v="0"/>
    <s v="GROWTH"/>
    <n v="0"/>
    <m/>
    <s v="NE 1"/>
    <s v="NE 2"/>
    <m/>
    <x v="1"/>
  </r>
  <r>
    <s v="NE 2"/>
    <s v="Lower Assam- 3"/>
    <s v="NEA198"/>
    <n v="1000000484"/>
    <s v="ARIHANT AGENCIES"/>
    <d v="2018-06-04T00:00:00"/>
    <s v="Targeted Dealer"/>
    <m/>
    <n v="25"/>
    <m/>
    <n v="0"/>
    <n v="25"/>
    <s v="-"/>
    <n v="676.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3"/>
    <s v="NEA223"/>
    <n v="1000000483"/>
    <s v="AMIR HAMZA"/>
    <d v="2019-01-02T00:00:00"/>
    <s v="Targeted Dealer"/>
    <m/>
    <n v="600"/>
    <m/>
    <n v="577.5"/>
    <n v="22.5"/>
    <s v="-"/>
    <n v="552.5"/>
    <s v="July"/>
    <n v="496"/>
    <n v="81.5"/>
    <n v="0.16431451612903225"/>
    <s v="GROWTH"/>
    <n v="577.5"/>
    <s v="Aug"/>
    <n v="577.5"/>
    <n v="0"/>
    <b v="0"/>
    <s v="GROWTH"/>
    <n v="0"/>
    <m/>
    <s v="NE 1"/>
    <s v="NE 2"/>
    <m/>
    <x v="1"/>
  </r>
  <r>
    <s v="NE 2"/>
    <s v="Lower Assam- 1 (Bongaigaon)"/>
    <s v="NEM236"/>
    <n v="1000000948"/>
    <s v="MUHAFIZ ENTERPRISE"/>
    <d v="2019-04-01T00:00:00"/>
    <s v="Targeted Dealer"/>
    <m/>
    <n v="1225"/>
    <m/>
    <n v="1405.15"/>
    <n v="-180.15000000000009"/>
    <s v="-"/>
    <n v="1216"/>
    <s v="July"/>
    <n v="1081"/>
    <n v="324.15000000000009"/>
    <n v="0.29986123959296962"/>
    <s v="GROWTH"/>
    <n v="1405.15"/>
    <s v="Aug"/>
    <n v="1405.15"/>
    <n v="0"/>
    <b v="0"/>
    <s v="GROWTH"/>
    <n v="0"/>
    <m/>
    <s v="NE 1"/>
    <s v="NE 2"/>
    <m/>
    <x v="1"/>
  </r>
  <r>
    <s v="NE 2"/>
    <s v="Lower Assam- 1 (Bongaigaon)"/>
    <s v="NEK128"/>
    <n v="1000000942"/>
    <s v="K M AGENCY"/>
    <d v="2019-05-21T00:00:00"/>
    <s v="Targeted Dealer"/>
    <m/>
    <n v="50"/>
    <m/>
    <n v="25"/>
    <n v="25"/>
    <s v="-"/>
    <n v="25"/>
    <s v="July"/>
    <n v="25"/>
    <n v="0"/>
    <n v="0"/>
    <s v="GROWTH"/>
    <n v="25"/>
    <s v="Aug"/>
    <n v="25"/>
    <n v="0"/>
    <b v="0"/>
    <s v="GROWTH"/>
    <n v="0"/>
    <m/>
    <s v="NE 1"/>
    <s v="NE 2"/>
    <m/>
    <x v="1"/>
  </r>
  <r>
    <s v="NE 2"/>
    <s v="Lower Assam- 1 (Bongaigaon)"/>
    <s v="NEB209"/>
    <n v="1000000935"/>
    <s v="BEAUTY ENTERPRISE"/>
    <d v="2019-09-07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NE 2"/>
    <m/>
    <x v="1"/>
  </r>
  <r>
    <s v="NE 2"/>
    <s v="Lower Assam- 3"/>
    <s v="NES390"/>
    <n v="1000000953"/>
    <s v="SHIVAM HARWDARE (LA)"/>
    <d v="2019-09-07T00:00:00"/>
    <s v="Targeted Dealer"/>
    <m/>
    <n v="575"/>
    <m/>
    <n v="475.5"/>
    <n v="99.5"/>
    <s v="-"/>
    <n v="617.5"/>
    <s v="July"/>
    <n v="418.5"/>
    <n v="57"/>
    <n v="0.13620071684587809"/>
    <s v="GROWTH"/>
    <n v="475.5"/>
    <s v="Aug"/>
    <n v="475.5"/>
    <n v="0"/>
    <b v="0"/>
    <s v="GROWTH"/>
    <n v="0"/>
    <m/>
    <s v="NE 1"/>
    <s v="NE 2"/>
    <m/>
    <x v="1"/>
  </r>
  <r>
    <s v="NE 2"/>
    <s v="Lower Assam- 3"/>
    <s v="NEK135"/>
    <n v="1000000943"/>
    <s v="KRISHNA HARDWARE (LA)"/>
    <d v="2019-09-09T00:00:00"/>
    <s v="Targeted Dealer"/>
    <m/>
    <n v="25"/>
    <m/>
    <n v="13"/>
    <n v="12"/>
    <s v="-"/>
    <n v="13"/>
    <s v="July"/>
    <n v="26.5"/>
    <n v="-13.5"/>
    <n v="-0.50943396226415094"/>
    <s v="DEGROWTH"/>
    <n v="13"/>
    <s v="Aug"/>
    <n v="13"/>
    <n v="0"/>
    <b v="0"/>
    <s v="GROWTH"/>
    <n v="0"/>
    <m/>
    <s v="NE 1"/>
    <s v="NE 2"/>
    <m/>
    <x v="1"/>
  </r>
  <r>
    <s v="NE 2"/>
    <s v="Lower Assam- 1 (Bongaigaon)"/>
    <s v="NEM253"/>
    <n v="1000000946"/>
    <s v="MAYA HARDWARE STORES (LA)"/>
    <d v="2019-10-17T00:00:00"/>
    <s v="Targeted Dealer"/>
    <m/>
    <n v="25"/>
    <m/>
    <n v="0"/>
    <n v="25"/>
    <s v="-"/>
    <n v="25"/>
    <s v="July"/>
    <n v="25"/>
    <n v="-25"/>
    <n v="-1"/>
    <s v="DEGROWTH"/>
    <n v="0"/>
    <s v="Aug"/>
    <n v="0"/>
    <n v="0"/>
    <b v="0"/>
    <b v="0"/>
    <n v="0"/>
    <m/>
    <s v="NE 1"/>
    <s v="NE 2"/>
    <m/>
    <x v="1"/>
  </r>
  <r>
    <s v="NE 2"/>
    <s v="Lower Assam- 3"/>
    <s v="NEG113"/>
    <n v="1000000940"/>
    <s v="GARGI ENTERPRISE (LA)"/>
    <d v="2019-11-08T00:00:00"/>
    <s v="Targeted Dealer"/>
    <m/>
    <n v="450"/>
    <m/>
    <n v="637"/>
    <n v="-187"/>
    <s v="-"/>
    <n v="495"/>
    <s v="July"/>
    <n v="555"/>
    <n v="82"/>
    <n v="0.14774774774774779"/>
    <s v="GROWTH"/>
    <n v="637"/>
    <s v="Aug"/>
    <n v="637"/>
    <n v="0"/>
    <b v="0"/>
    <s v="GROWTH"/>
    <n v="0"/>
    <m/>
    <s v="NE 1"/>
    <s v="NE 2"/>
    <m/>
    <x v="1"/>
  </r>
  <r>
    <s v="NE 2"/>
    <s v="Lower Assam- 3"/>
    <s v="NEB223"/>
    <n v="1000000936"/>
    <s v="BRAHMAPUTRA HARDWARE (LAKHIPUR)"/>
    <d v="2020-02-01T00:00:00"/>
    <s v="Targeted Dealer"/>
    <m/>
    <n v="25"/>
    <m/>
    <n v="25"/>
    <n v="0"/>
    <s v="-"/>
    <n v="13"/>
    <s v="July"/>
    <n v="0"/>
    <n v="25"/>
    <s v=" "/>
    <s v="GROWTH"/>
    <n v="25"/>
    <s v="Aug"/>
    <n v="25"/>
    <n v="0"/>
    <b v="0"/>
    <s v="GROWTH"/>
    <n v="0"/>
    <m/>
    <s v="NE 1"/>
    <s v="NE 2"/>
    <m/>
    <x v="1"/>
  </r>
  <r>
    <s v="NE 2"/>
    <s v="Lower Assam- 1 (Bongaigaon)"/>
    <s v="NEM288"/>
    <n v="1000000945"/>
    <s v="MANORAMA HARDWARE STORE - LA"/>
    <d v="2020-11-18T00:00:00"/>
    <s v="Targeted Dealer"/>
    <m/>
    <n v="25"/>
    <m/>
    <n v="24.5"/>
    <n v="0.5"/>
    <s v="-"/>
    <n v="25"/>
    <s v="July"/>
    <n v="31"/>
    <n v="-6.5"/>
    <n v="-0.20967741935483875"/>
    <s v="DEGROWTH"/>
    <n v="24.5"/>
    <s v="Aug"/>
    <n v="24.5"/>
    <n v="0"/>
    <b v="0"/>
    <s v="GROWTH"/>
    <n v="0"/>
    <m/>
    <s v="NE 1"/>
    <s v="NE 2"/>
    <m/>
    <x v="1"/>
  </r>
  <r>
    <s v="NE 2"/>
    <s v="Lower Assam- 3"/>
    <s v="NEM293"/>
    <n v="1000000962"/>
    <s v="MAA HARDWARE - LA"/>
    <d v="2021-01-05T00:00:00"/>
    <s v="Targeted Dealer"/>
    <m/>
    <n v="500"/>
    <m/>
    <n v="645"/>
    <n v="-145"/>
    <s v="-"/>
    <n v="455"/>
    <s v="July"/>
    <n v="657"/>
    <n v="-12"/>
    <n v="-1.8264840182648401E-2"/>
    <s v="DEGROWTH"/>
    <n v="645"/>
    <s v="Aug"/>
    <n v="645"/>
    <n v="0"/>
    <b v="0"/>
    <s v="GROWTH"/>
    <n v="0"/>
    <m/>
    <s v="NE 1"/>
    <s v="NE 2"/>
    <m/>
    <x v="1"/>
  </r>
  <r>
    <s v="NE 2"/>
    <s v="Lower Assam- 1 (Bongaigaon)"/>
    <s v="NEM311"/>
    <n v="1000000944"/>
    <s v="MAA KALI ENTERPRISE"/>
    <d v="2021-07-03T00:00:00"/>
    <s v="Targeted Dealer"/>
    <m/>
    <n v="50"/>
    <m/>
    <n v="55"/>
    <n v="-5"/>
    <s v="-"/>
    <n v="50"/>
    <s v="July"/>
    <n v="25"/>
    <n v="30"/>
    <n v="1.2000000000000002"/>
    <s v="GROWTH"/>
    <n v="55"/>
    <s v="Aug"/>
    <n v="55"/>
    <n v="0"/>
    <b v="0"/>
    <s v="GROWTH"/>
    <n v="0"/>
    <m/>
    <s v="NE 1"/>
    <s v="NE 2"/>
    <m/>
    <x v="1"/>
  </r>
  <r>
    <s v="NE 2"/>
    <s v="Lower Assam- 3"/>
    <s v="NEA345"/>
    <n v="1000002627"/>
    <s v="A.H. HARDWARE SHOP"/>
    <d v="2022-03-23T00:00:00"/>
    <s v="Targeted Dealer"/>
    <m/>
    <n v="50"/>
    <m/>
    <n v="125"/>
    <n v="-75"/>
    <s v="-"/>
    <n v="100"/>
    <s v="July"/>
    <n v="80"/>
    <n v="45"/>
    <n v="0.5625"/>
    <s v="GROWTH"/>
    <n v="125"/>
    <s v="Aug"/>
    <n v="125"/>
    <n v="0"/>
    <b v="0"/>
    <s v="GROWTH"/>
    <n v="0"/>
    <m/>
    <s v="NE 1"/>
    <s v="NE 2"/>
    <m/>
    <x v="1"/>
  </r>
  <r>
    <s v="NE 2"/>
    <s v="Lower Assam- 3"/>
    <s v="NER248"/>
    <n v="1000002762"/>
    <s v="Rohul Hardware"/>
    <d v="2022-05-26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NE 2"/>
    <m/>
    <x v="1"/>
  </r>
  <r>
    <s v="NE 2"/>
    <s v="Lower Assam- 1 (Bongaigaon)"/>
    <s v="NER250"/>
    <n v="1000002813"/>
    <s v="ROYAL ENTERPRISE"/>
    <d v="2022-06-09T00:00:00"/>
    <s v="Targeted Dealer"/>
    <m/>
    <n v="150"/>
    <m/>
    <n v="100"/>
    <n v="50"/>
    <s v="-"/>
    <n v="150"/>
    <s v="July"/>
    <n v="75"/>
    <n v="25"/>
    <n v="0.33333333333333326"/>
    <s v="GROWTH"/>
    <n v="100"/>
    <s v="Aug"/>
    <n v="100"/>
    <n v="0"/>
    <b v="0"/>
    <s v="GROWTH"/>
    <n v="0"/>
    <m/>
    <s v="NE 1"/>
    <s v="NE 2"/>
    <m/>
    <x v="1"/>
  </r>
  <r>
    <s v="NE 2"/>
    <s v="Lower Assam- 1 (Bongaigaon)"/>
    <s v="NET169"/>
    <n v="1000002833"/>
    <s v="TAJ ENTERPRISE"/>
    <d v="2022-07-13T00:00:00"/>
    <s v="Targeted Dealer"/>
    <m/>
    <n v="375"/>
    <m/>
    <n v="525"/>
    <n v="-150"/>
    <s v="-"/>
    <n v="375"/>
    <s v="July"/>
    <n v="376"/>
    <n v="149"/>
    <n v="0.39627659574468077"/>
    <s v="GROWTH"/>
    <n v="525"/>
    <s v="Aug"/>
    <n v="525"/>
    <n v="0"/>
    <b v="0"/>
    <s v="GROWTH"/>
    <n v="0"/>
    <m/>
    <s v="NE 1"/>
    <s v="NE 2"/>
    <m/>
    <x v="1"/>
  </r>
  <r>
    <s v="NE 2"/>
    <s v="Lower Assam- 3"/>
    <s v="NER271"/>
    <n v="1000003282"/>
    <s v="RUHI ENTERPRISE"/>
    <d v="2023-01-25T00:00:00"/>
    <s v="Targeted Dealer"/>
    <m/>
    <n v="155"/>
    <m/>
    <n v="75"/>
    <n v="80"/>
    <s v="-"/>
    <n v="155"/>
    <s v="July"/>
    <n v="75"/>
    <n v="0"/>
    <n v="0"/>
    <s v="GROWTH"/>
    <n v="75"/>
    <s v="Aug"/>
    <n v="75"/>
    <n v="0"/>
    <b v="0"/>
    <s v="GROWTH"/>
    <n v="0"/>
    <m/>
    <s v="NE 1"/>
    <s v="NE 2"/>
    <m/>
    <x v="1"/>
  </r>
  <r>
    <s v="NE 2"/>
    <s v="Lower Assam- 3"/>
    <s v="NER272"/>
    <n v="1000003292"/>
    <s v="RAHMAT ENTERPRISE"/>
    <d v="2023-01-27T00:00:00"/>
    <s v="Targeted Dealer"/>
    <m/>
    <n v="250"/>
    <m/>
    <n v="220"/>
    <n v="30"/>
    <s v="-"/>
    <n v="260"/>
    <s v="July"/>
    <n v="113.95"/>
    <n v="106.05"/>
    <n v="0.93067134708205357"/>
    <s v="GROWTH"/>
    <n v="220"/>
    <s v="Aug"/>
    <n v="220"/>
    <n v="0"/>
    <b v="0"/>
    <s v="GROWTH"/>
    <n v="0"/>
    <m/>
    <s v="NE 1"/>
    <s v="NE 2"/>
    <m/>
    <x v="1"/>
  </r>
  <r>
    <s v="NE 2"/>
    <s v="Lower Assam- 1 (Bongaigaon)"/>
    <s v="NEB316"/>
    <n v="1000003344"/>
    <s v="BAJRANG HARDWARE"/>
    <d v="2023-02-14T00:00:00"/>
    <s v="Targeted Dealer"/>
    <m/>
    <n v="25"/>
    <m/>
    <n v="0"/>
    <n v="25"/>
    <s v="-"/>
    <n v="50"/>
    <s v="July"/>
    <n v="17.5"/>
    <n v="-17.5"/>
    <n v="-1"/>
    <s v="DEGROWTH"/>
    <n v="0"/>
    <s v="Aug"/>
    <n v="0"/>
    <n v="0"/>
    <b v="0"/>
    <b v="0"/>
    <n v="0"/>
    <m/>
    <s v="NE 1"/>
    <s v="NE 2"/>
    <m/>
    <x v="1"/>
  </r>
  <r>
    <s v="NE 2"/>
    <s v="Lower Assam- 1 (Bongaigaon)"/>
    <s v="NEM367"/>
    <n v="1000003366"/>
    <s v="MUNNA ENTERPRISE"/>
    <d v="2023-02-18T00:00:00"/>
    <s v="Targeted Dealer"/>
    <m/>
    <n v="275"/>
    <m/>
    <n v="260"/>
    <n v="15"/>
    <s v="-"/>
    <n v="275"/>
    <s v="July"/>
    <n v="225"/>
    <n v="35"/>
    <n v="0.15555555555555545"/>
    <s v="GROWTH"/>
    <n v="260"/>
    <s v="Aug"/>
    <n v="260"/>
    <n v="0"/>
    <b v="0"/>
    <s v="GROWTH"/>
    <n v="0"/>
    <m/>
    <s v="NE 1"/>
    <s v="NE 2"/>
    <m/>
    <x v="1"/>
  </r>
  <r>
    <s v="NE 2"/>
    <s v="Lower Assam- 1 (Bongaigaon)"/>
    <s v="NEA389"/>
    <n v="1000003393"/>
    <s v="ANJALI HARDWARE"/>
    <d v="2023-02-28T00:00:00"/>
    <s v="Targeted Dealer"/>
    <m/>
    <n v="150"/>
    <m/>
    <n v="185"/>
    <n v="-35"/>
    <s v="-"/>
    <n v="130"/>
    <s v="July"/>
    <n v="100"/>
    <n v="85"/>
    <n v="0.85000000000000009"/>
    <s v="GROWTH"/>
    <n v="185"/>
    <s v="Aug"/>
    <n v="185"/>
    <n v="0"/>
    <b v="0"/>
    <s v="GROWTH"/>
    <n v="0"/>
    <m/>
    <s v="NE 1"/>
    <s v="NE 2"/>
    <m/>
    <x v="1"/>
  </r>
  <r>
    <s v="NE 2"/>
    <s v="Lower Assam- 1 (Bongaigaon)"/>
    <s v="NES640"/>
    <n v="1000003399"/>
    <s v="SARADA TRADING"/>
    <d v="2023-02-28T00:00:00"/>
    <s v="Targeted Dealer"/>
    <m/>
    <n v="250"/>
    <m/>
    <n v="131"/>
    <n v="119"/>
    <s v="-"/>
    <n v="375"/>
    <s v="July"/>
    <n v="176"/>
    <n v="-45"/>
    <n v="-0.25568181818181823"/>
    <s v="DEGROWTH"/>
    <n v="131"/>
    <s v="Aug"/>
    <n v="131"/>
    <n v="0"/>
    <b v="0"/>
    <s v="GROWTH"/>
    <n v="0"/>
    <m/>
    <s v="NE 1"/>
    <s v="NE 2"/>
    <m/>
    <x v="1"/>
  </r>
  <r>
    <s v="NE 2"/>
    <s v="Lower Assam- 1 (Bongaigaon)"/>
    <s v="NER279"/>
    <n v="1000003415"/>
    <s v="RAJBIR HARDWARE STORE"/>
    <d v="2023-03-04T00:00:00"/>
    <s v="Targeted Dealer"/>
    <m/>
    <n v="100"/>
    <m/>
    <n v="100"/>
    <n v="0"/>
    <s v="-"/>
    <n v="100"/>
    <s v="July"/>
    <n v="49.5"/>
    <n v="50.5"/>
    <n v="1.0202020202020203"/>
    <s v="GROWTH"/>
    <n v="100"/>
    <s v="Aug"/>
    <n v="100"/>
    <n v="0"/>
    <b v="0"/>
    <s v="GROWTH"/>
    <n v="0"/>
    <m/>
    <s v="NE 1"/>
    <s v="NE 2"/>
    <m/>
    <x v="1"/>
  </r>
  <r>
    <s v="NE 2"/>
    <s v="Lower Assam- 3"/>
    <s v="NEL109"/>
    <n v="1000003454"/>
    <s v="LAKHIPUR SEED HOUSE"/>
    <d v="2023-03-27T00:00:00"/>
    <s v="Targeted Dealer"/>
    <m/>
    <n v="100"/>
    <m/>
    <n v="117"/>
    <n v="-17"/>
    <s v="-"/>
    <n v="65"/>
    <s v="July"/>
    <n v="118.5"/>
    <n v="-1.5"/>
    <n v="-1.2658227848101222E-2"/>
    <s v="DEGROWTH"/>
    <n v="117"/>
    <s v="Aug"/>
    <n v="117"/>
    <n v="0"/>
    <b v="0"/>
    <s v="GROWTH"/>
    <n v="0"/>
    <m/>
    <s v="NE 1"/>
    <s v="NE 2"/>
    <m/>
    <x v="1"/>
  </r>
  <r>
    <s v="NE 2"/>
    <s v="Lower Assam- 1 (Bongaigaon)"/>
    <s v="NEH143"/>
    <n v="1000003586"/>
    <s v="HARDWARE CITY"/>
    <d v="2023-06-07T00:00:00"/>
    <s v="Targeted Dealer"/>
    <m/>
    <n v="25"/>
    <m/>
    <n v="5"/>
    <n v="20"/>
    <s v="-"/>
    <n v="20"/>
    <s v="July"/>
    <n v="11"/>
    <n v="-6"/>
    <n v="-0.54545454545454541"/>
    <s v="DEGROWTH"/>
    <n v="5"/>
    <s v="Aug"/>
    <n v="5"/>
    <n v="0"/>
    <b v="0"/>
    <s v="GROWTH"/>
    <n v="0"/>
    <m/>
    <s v="NE 1"/>
    <s v="NE 2"/>
    <m/>
    <x v="1"/>
  </r>
  <r>
    <s v="NE 2"/>
    <s v="Lower Assam- 3"/>
    <s v="NEA406"/>
    <n v="1000003597"/>
    <s v="ASSAM MARBLES"/>
    <d v="2023-06-16T00:00:00"/>
    <s v="Targeted Dealer"/>
    <m/>
    <n v="100"/>
    <m/>
    <n v="99"/>
    <n v="1"/>
    <s v="-"/>
    <n v="91"/>
    <s v="July"/>
    <n v="129"/>
    <n v="-30"/>
    <n v="-0.23255813953488369"/>
    <s v="DEGROWTH"/>
    <n v="99"/>
    <s v="Aug"/>
    <n v="99"/>
    <n v="0"/>
    <b v="0"/>
    <s v="GROWTH"/>
    <n v="0"/>
    <m/>
    <s v="NE 1"/>
    <s v="NE 2"/>
    <m/>
    <x v="1"/>
  </r>
  <r>
    <s v="NE 2"/>
    <s v="Lower Assam- 3"/>
    <s v="NEM393"/>
    <n v="1000003637"/>
    <s v="MUKTA HARDWARE"/>
    <d v="2023-07-26T00:00:00"/>
    <s v="Targeted Dealer"/>
    <m/>
    <n v="50"/>
    <m/>
    <n v="103.5"/>
    <n v="-53.5"/>
    <s v="-"/>
    <n v="0"/>
    <s v="July"/>
    <n v="65"/>
    <n v="38.5"/>
    <n v="0.5923076923076922"/>
    <b v="0"/>
    <n v="103.5"/>
    <s v="Aug"/>
    <n v="103.5"/>
    <n v="0"/>
    <b v="0"/>
    <s v="GROWTH"/>
    <n v="0"/>
    <m/>
    <s v="NE 1"/>
    <s v="NE 2"/>
    <m/>
    <x v="1"/>
  </r>
  <r>
    <s v="NE 2"/>
    <s v="Lower Assam- 1 (Bongaigaon)"/>
    <s v="NEB337"/>
    <n v="1000003713"/>
    <s v="DEBNATH HARDWARE STORE"/>
    <d v="2023-09-08T00:00:00"/>
    <s v="Targeted Dealer"/>
    <m/>
    <n v="75"/>
    <m/>
    <n v="55"/>
    <n v="20"/>
    <s v="-"/>
    <n v="75"/>
    <s v="July"/>
    <n v="25"/>
    <n v="30"/>
    <n v="1.2000000000000002"/>
    <s v="GROWTH"/>
    <n v="55"/>
    <s v="Aug"/>
    <n v="55"/>
    <n v="0"/>
    <b v="0"/>
    <s v="GROWTH"/>
    <n v="0"/>
    <m/>
    <s v="NE 1"/>
    <s v="NE 2"/>
    <m/>
    <x v="1"/>
  </r>
  <r>
    <s v="NE 2"/>
    <s v="Lower Assam- 1 (Bongaigaon)"/>
    <s v="SPB400"/>
    <n v="1000003725"/>
    <s v="M.R. STEEL HOUSE"/>
    <d v="2023-10-10T00:00:00"/>
    <s v="Targeted Dealer"/>
    <m/>
    <n v="750"/>
    <m/>
    <n v="608.5"/>
    <n v="141.5"/>
    <s v="-"/>
    <n v="730"/>
    <s v="July"/>
    <n v="677"/>
    <n v="-68.5"/>
    <n v="-0.10118168389955684"/>
    <s v="DEGROWTH"/>
    <n v="608.5"/>
    <s v="Aug"/>
    <n v="608.5"/>
    <n v="0"/>
    <b v="0"/>
    <s v="GROWTH"/>
    <n v="0"/>
    <m/>
    <s v="NE 1"/>
    <s v="NE 2"/>
    <m/>
    <x v="1"/>
  </r>
  <r>
    <s v="NE 2"/>
    <s v="Lower Assam- 1 (Bongaigaon)"/>
    <s v="NEE059"/>
    <n v="1000003747"/>
    <s v="EJAJUL HARDWARE SHOP"/>
    <d v="2023-11-08T00:00:00"/>
    <s v="Targeted Dealer"/>
    <m/>
    <n v="50"/>
    <m/>
    <n v="50"/>
    <n v="0"/>
    <s v="-"/>
    <n v="0"/>
    <s v="July"/>
    <n v="25"/>
    <n v="25"/>
    <n v="1"/>
    <b v="0"/>
    <n v="50"/>
    <s v="Aug"/>
    <n v="50"/>
    <n v="0"/>
    <b v="0"/>
    <s v="GROWTH"/>
    <n v="0"/>
    <m/>
    <s v="NE 1"/>
    <s v="NE 2"/>
    <m/>
    <x v="1"/>
  </r>
  <r>
    <s v="NE 2"/>
    <s v="Lower Assam- 1 (Bongaigaon)"/>
    <s v="NEB345"/>
    <n v="1000003767"/>
    <s v="BHAGWATI HARDWARE"/>
    <d v="2023-11-27T00:00:00"/>
    <s v="Targeted Dealer"/>
    <m/>
    <n v="25"/>
    <m/>
    <n v="25"/>
    <n v="0"/>
    <s v="-"/>
    <n v="50"/>
    <s v="July"/>
    <n v="0"/>
    <n v="25"/>
    <s v=" "/>
    <s v="GROWTH"/>
    <n v="25"/>
    <s v="Aug"/>
    <n v="25"/>
    <n v="0"/>
    <b v="0"/>
    <s v="GROWTH"/>
    <n v="0"/>
    <m/>
    <s v="NE 1"/>
    <s v="NE 2"/>
    <m/>
    <x v="1"/>
  </r>
  <r>
    <s v="NE 2"/>
    <s v="Lower Assam- 3"/>
    <s v="NEA426"/>
    <n v="1000003810"/>
    <s v="ASIF ENTERPRISE"/>
    <d v="2023-12-31T00:00:00"/>
    <s v="Targeted Dealer"/>
    <m/>
    <n v="25"/>
    <m/>
    <n v="13"/>
    <n v="12"/>
    <s v="-"/>
    <n v="39"/>
    <s v="July"/>
    <n v="13.5"/>
    <n v="-0.5"/>
    <n v="-3.703703703703709E-2"/>
    <s v="DEGROWTH"/>
    <n v="13"/>
    <s v="Aug"/>
    <n v="13"/>
    <n v="0"/>
    <b v="0"/>
    <s v="GROWTH"/>
    <n v="0"/>
    <m/>
    <s v="NE 1"/>
    <s v="NE 2"/>
    <m/>
    <x v="1"/>
  </r>
  <r>
    <s v="NE 2"/>
    <s v="Lower Assam- 1 (Bongaigaon)"/>
    <s v="NEA438"/>
    <n v="1000003874"/>
    <s v="A.K.ENTERPRISE"/>
    <d v="2024-02-28T00:00:00"/>
    <s v="Targeted Dealer"/>
    <m/>
    <n v="25"/>
    <m/>
    <n v="27"/>
    <n v="-2"/>
    <s v="-"/>
    <n v="25"/>
    <s v="July"/>
    <n v="25"/>
    <n v="2"/>
    <n v="8.0000000000000071E-2"/>
    <s v="GROWTH"/>
    <n v="27"/>
    <s v="Aug"/>
    <n v="27"/>
    <n v="0"/>
    <b v="0"/>
    <s v="GROWTH"/>
    <n v="0"/>
    <m/>
    <s v="NE 1"/>
    <s v="NE 2"/>
    <m/>
    <x v="1"/>
  </r>
  <r>
    <s v="NE 2"/>
    <s v="Lower Assam- 3"/>
    <s v="NEM420"/>
    <n v="1000003912"/>
    <s v="MON KAMONA HARDWARE"/>
    <d v="2024-04-19T00:00:00"/>
    <s v="Targeted Dealer"/>
    <m/>
    <n v="50"/>
    <m/>
    <n v="90"/>
    <n v="-40"/>
    <s v="-"/>
    <n v="39"/>
    <s v="July"/>
    <n v="91.5"/>
    <n v="-1.5"/>
    <n v="-1.6393442622950838E-2"/>
    <s v="DEGROWTH"/>
    <n v="90"/>
    <s v="Aug"/>
    <n v="90"/>
    <n v="0"/>
    <b v="0"/>
    <s v="GROWTH"/>
    <n v="0"/>
    <m/>
    <s v="NE 1"/>
    <s v="NE 2"/>
    <m/>
    <x v="1"/>
  </r>
  <r>
    <s v="NE 2"/>
    <s v="Lower Assam- 3"/>
    <s v="NEM421"/>
    <n v="1000003916"/>
    <s v="MASUMA JANNATUL AKTAR"/>
    <d v="2024-04-22T00:00:00"/>
    <s v="Targeted Dealer"/>
    <m/>
    <n v="100"/>
    <m/>
    <n v="59"/>
    <n v="41"/>
    <s v="-"/>
    <n v="219"/>
    <s v="July"/>
    <n v="52.5"/>
    <n v="6.5"/>
    <n v="0.12380952380952381"/>
    <s v="GROWTH"/>
    <n v="59"/>
    <s v="Aug"/>
    <n v="59"/>
    <n v="0"/>
    <b v="0"/>
    <s v="GROWTH"/>
    <n v="0"/>
    <m/>
    <s v="NE 1"/>
    <s v="NE 2"/>
    <m/>
    <x v="1"/>
  </r>
  <r>
    <s v="NE 2"/>
    <s v="Lower Assam- 1 (Bongaigaon)"/>
    <s v="NEP285"/>
    <n v="1000003927"/>
    <s v="PRIYA HARDWARE"/>
    <d v="2024-04-30T00:00:00"/>
    <s v="-"/>
    <m/>
    <n v="0"/>
    <m/>
    <n v="0"/>
    <n v="0"/>
    <s v="-"/>
    <n v="50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3"/>
    <s v="NES722"/>
    <n v="1000003962"/>
    <s v="SHAHIN AMEEN"/>
    <d v="2024-05-17T00:00:00"/>
    <s v="Targeted Dealer"/>
    <m/>
    <n v="50"/>
    <m/>
    <n v="0"/>
    <n v="50"/>
    <s v="-"/>
    <n v="50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3"/>
    <s v="NEZ026"/>
    <n v="1000003984"/>
    <s v="ZAMAN STORES"/>
    <d v="2024-05-28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Lower Assam- 1 (Bongaigaon)"/>
    <s v="NEM440"/>
    <n v="1000004046"/>
    <s v="MASUM HARDWARE"/>
    <d v="2024-07-17T00:00:00"/>
    <s v="Targeted Dealer"/>
    <m/>
    <n v="150"/>
    <m/>
    <n v="145"/>
    <n v="5"/>
    <s v="-"/>
    <n v="150"/>
    <s v="July"/>
    <n v="150"/>
    <n v="-5"/>
    <n v="-3.3333333333333326E-2"/>
    <s v="DEGROWTH"/>
    <n v="145"/>
    <s v="Aug"/>
    <n v="145"/>
    <n v="0"/>
    <b v="0"/>
    <s v="GROWTH"/>
    <n v="0"/>
    <m/>
    <s v="NE 1"/>
    <s v="NE 2"/>
    <m/>
    <x v="1"/>
  </r>
  <r>
    <s v="NE 2"/>
    <s v="Lower Assam- 1 (Bongaigaon)"/>
    <s v="NEO043"/>
    <n v="1000004076"/>
    <s v="OM HARDWARE"/>
    <d v="2024-08-02T00:00:00"/>
    <s v="Targeted Dealer"/>
    <m/>
    <n v="25"/>
    <m/>
    <n v="12"/>
    <n v="13"/>
    <s v="-"/>
    <n v="0"/>
    <s v="July"/>
    <n v="15"/>
    <n v="-3"/>
    <n v="-0.19999999999999996"/>
    <b v="0"/>
    <n v="12"/>
    <s v="Aug"/>
    <n v="12"/>
    <n v="0"/>
    <b v="0"/>
    <s v="GROWTH"/>
    <n v="0"/>
    <m/>
    <s v="NE 1"/>
    <s v="NE 2"/>
    <m/>
    <x v="1"/>
  </r>
  <r>
    <s v="NE 2"/>
    <s v="Lower Assam- 1 (Bongaigaon)"/>
    <s v="NEM448"/>
    <n v="1000004094"/>
    <s v="MAA MANASHA ENTERPRISE"/>
    <d v="2024-08-22T00:00:00"/>
    <s v="Targeted Dealer"/>
    <m/>
    <n v="25"/>
    <m/>
    <n v="30"/>
    <n v="-5"/>
    <s v="-"/>
    <n v="27"/>
    <s v="July"/>
    <n v="0"/>
    <n v="30"/>
    <s v=" "/>
    <s v="GROWTH"/>
    <n v="30"/>
    <s v="Aug"/>
    <n v="30"/>
    <n v="0"/>
    <b v="0"/>
    <s v="GROWTH"/>
    <n v="0"/>
    <m/>
    <s v="NE 1"/>
    <s v="NE 2"/>
    <m/>
    <x v="1"/>
  </r>
  <r>
    <s v="NE 2"/>
    <s v="Lower Assam- 2 (Barpeta)"/>
    <s v="A028"/>
    <n v="1000000534"/>
    <s v="ANIL HARDWARE"/>
    <d v="2005-07-02T00:00:00"/>
    <s v="Targeted Dealer"/>
    <m/>
    <n v="230"/>
    <m/>
    <n v="203"/>
    <n v="27"/>
    <s v="-"/>
    <n v="217"/>
    <s v="July"/>
    <n v="282"/>
    <n v="-79"/>
    <n v="-0.28014184397163122"/>
    <s v="DEGROWTH"/>
    <n v="203"/>
    <s v="Aug"/>
    <n v="203"/>
    <n v="0"/>
    <b v="0"/>
    <s v="GROWTH"/>
    <n v="0"/>
    <m/>
    <s v="NE 1"/>
    <s v="NE 2"/>
    <m/>
    <x v="1"/>
  </r>
  <r>
    <s v="NE 2"/>
    <s v="Lower Assam- 2 (Barpeta)"/>
    <s v="B011"/>
    <n v="1000000539"/>
    <s v="BALAJI HARDWARE (NALBARI)"/>
    <d v="2005-07-30T00:00:00"/>
    <s v="Targeted Dealer"/>
    <m/>
    <n v="1275"/>
    <m/>
    <n v="1215"/>
    <n v="60"/>
    <s v="-"/>
    <n v="1243"/>
    <s v="July"/>
    <n v="964.5"/>
    <n v="250.5"/>
    <n v="0.25972006220839816"/>
    <s v="GROWTH"/>
    <n v="1215"/>
    <s v="Aug"/>
    <n v="1215"/>
    <n v="0"/>
    <b v="0"/>
    <s v="GROWTH"/>
    <n v="0"/>
    <m/>
    <s v="NE 1"/>
    <s v="NE 2"/>
    <m/>
    <x v="1"/>
  </r>
  <r>
    <s v="NE 2"/>
    <s v="Lower Assam- 2 (Barpeta)"/>
    <s v="S094"/>
    <n v="1000000557"/>
    <s v="SUNDAR HARDWARE"/>
    <d v="2006-12-16T00:00:00"/>
    <s v="-"/>
    <m/>
    <n v="0"/>
    <m/>
    <n v="0"/>
    <n v="0"/>
    <s v="-"/>
    <n v="13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2 (Barpeta)"/>
    <s v="A007"/>
    <n v="1000000529"/>
    <s v="AAI LAXMI ENTERPRISE"/>
    <d v="2006-12-22T00:00:00"/>
    <s v="Targeted Dealer"/>
    <m/>
    <n v="460"/>
    <m/>
    <n v="476.5"/>
    <n v="-16.5"/>
    <s v="-"/>
    <n v="468"/>
    <s v="July"/>
    <n v="385.5"/>
    <n v="91"/>
    <n v="0.23605706874189369"/>
    <s v="GROWTH"/>
    <n v="476.5"/>
    <s v="Aug"/>
    <n v="476.5"/>
    <n v="0"/>
    <b v="0"/>
    <s v="GROWTH"/>
    <n v="0"/>
    <m/>
    <s v="NE 1"/>
    <s v="NE 2"/>
    <m/>
    <x v="1"/>
  </r>
  <r>
    <s v="NE 2"/>
    <s v="Lower Assam- 2 (Barpeta)"/>
    <s v="H016"/>
    <n v="1000000544"/>
    <s v="HOQUE HARDWARE (BARPETA)"/>
    <d v="2007-03-30T00:00:00"/>
    <s v="Targeted Dealer"/>
    <m/>
    <n v="400"/>
    <m/>
    <n v="637.65"/>
    <n v="-237.64999999999998"/>
    <s v="-"/>
    <n v="431"/>
    <s v="July"/>
    <n v="503"/>
    <n v="134.64999999999998"/>
    <n v="0.26769383697813121"/>
    <s v="GROWTH"/>
    <n v="637.65"/>
    <s v="Aug"/>
    <n v="637.65"/>
    <n v="0"/>
    <b v="0"/>
    <s v="GROWTH"/>
    <n v="0"/>
    <m/>
    <s v="NE 1"/>
    <s v="NE 2"/>
    <m/>
    <x v="1"/>
  </r>
  <r>
    <s v="NE 2"/>
    <s v="Lower Assam- 2 (Barpeta)"/>
    <s v="C050"/>
    <n v="1000000541"/>
    <s v="CHAIFUDDIN AHMED"/>
    <d v="2007-04-12T00:00:00"/>
    <s v="-"/>
    <m/>
    <n v="0"/>
    <m/>
    <n v="13"/>
    <n v="-13"/>
    <s v="-"/>
    <n v="13"/>
    <s v="July"/>
    <n v="0"/>
    <n v="13"/>
    <s v=" "/>
    <s v="GROWTH"/>
    <n v="13"/>
    <s v="Aug"/>
    <n v="13"/>
    <n v="0"/>
    <b v="0"/>
    <s v="GROWTH"/>
    <n v="0"/>
    <m/>
    <s v="NE 1"/>
    <s v="NE 2"/>
    <m/>
    <x v="1"/>
  </r>
  <r>
    <s v="NE 2"/>
    <s v="Lower Assam- 2 (Barpeta)"/>
    <s v="A071"/>
    <n v="1000000530"/>
    <s v="AASBAB"/>
    <d v="2008-04-09T00:00:00"/>
    <s v="Targeted Dealer"/>
    <m/>
    <n v="70"/>
    <m/>
    <n v="106"/>
    <n v="-36"/>
    <s v="-"/>
    <n v="103.5"/>
    <s v="July"/>
    <n v="38"/>
    <n v="68"/>
    <n v="1.7894736842105261"/>
    <s v="GROWTH"/>
    <n v="106"/>
    <s v="Aug"/>
    <n v="106"/>
    <n v="0"/>
    <b v="0"/>
    <s v="GROWTH"/>
    <n v="0"/>
    <m/>
    <s v="NE 1"/>
    <s v="NE 2"/>
    <m/>
    <x v="1"/>
  </r>
  <r>
    <s v="NE 2"/>
    <s v="Lower Assam- 2 (Barpeta)"/>
    <s v="P080"/>
    <n v="1000000549"/>
    <s v="PICK ME"/>
    <d v="2009-05-28T00:00:00"/>
    <s v="Targeted Dealer"/>
    <m/>
    <n v="15.5"/>
    <m/>
    <n v="26"/>
    <n v="-10.5"/>
    <s v="-"/>
    <n v="0"/>
    <s v="July"/>
    <n v="39"/>
    <n v="-13"/>
    <n v="-0.33333333333333337"/>
    <b v="0"/>
    <n v="26"/>
    <s v="Aug"/>
    <n v="26"/>
    <n v="0"/>
    <b v="0"/>
    <s v="GROWTH"/>
    <n v="0"/>
    <m/>
    <s v="NE 1"/>
    <s v="NE 2"/>
    <m/>
    <x v="1"/>
  </r>
  <r>
    <s v="NE 2"/>
    <s v="Lower Assam- 2 (Barpeta)"/>
    <s v="S234"/>
    <n v="1000000554"/>
    <s v="S.A. ENTERPRISE"/>
    <d v="2011-02-09T00:00:00"/>
    <s v="Targeted Dealer"/>
    <m/>
    <n v="300"/>
    <m/>
    <n v="220.5"/>
    <n v="79.5"/>
    <s v="-"/>
    <n v="341.5"/>
    <s v="July"/>
    <n v="195"/>
    <n v="25.5"/>
    <n v="0.13076923076923075"/>
    <s v="GROWTH"/>
    <n v="220.5"/>
    <s v="Aug"/>
    <n v="220.5"/>
    <n v="0"/>
    <b v="0"/>
    <s v="GROWTH"/>
    <n v="0"/>
    <m/>
    <s v="NE 1"/>
    <s v="NE 2"/>
    <m/>
    <x v="1"/>
  </r>
  <r>
    <s v="NE 2"/>
    <s v="Lower Assam- 2 (Barpeta)"/>
    <s v="S301"/>
    <n v="1000000555"/>
    <s v="S.A.AGENCY"/>
    <d v="2012-03-18T00:00:00"/>
    <s v="Targeted Dealer"/>
    <m/>
    <n v="36"/>
    <m/>
    <n v="65"/>
    <n v="-29"/>
    <s v="-"/>
    <n v="64.5"/>
    <s v="July"/>
    <n v="52"/>
    <n v="13"/>
    <n v="0.25"/>
    <s v="GROWTH"/>
    <n v="65"/>
    <s v="Aug"/>
    <n v="65"/>
    <n v="0"/>
    <b v="0"/>
    <s v="GROWTH"/>
    <n v="0"/>
    <m/>
    <s v="NE 1"/>
    <s v="NE 2"/>
    <m/>
    <x v="1"/>
  </r>
  <r>
    <s v="NE 2"/>
    <s v="Lower Assam- 2 (Barpeta)"/>
    <s v="A131"/>
    <n v="1000000532"/>
    <s v="AMIN HARDWARE &amp; ENTERPRISE"/>
    <d v="2012-06-11T00:00:00"/>
    <s v="Targeted Dealer"/>
    <m/>
    <n v="142"/>
    <m/>
    <n v="156"/>
    <n v="-14"/>
    <s v="-"/>
    <n v="140.5"/>
    <s v="July"/>
    <n v="90.5"/>
    <n v="65.5"/>
    <n v="0.72375690607734811"/>
    <s v="GROWTH"/>
    <n v="156"/>
    <s v="Aug"/>
    <n v="156"/>
    <n v="0"/>
    <b v="0"/>
    <s v="GROWTH"/>
    <n v="0"/>
    <m/>
    <s v="NE 1"/>
    <s v="NE 2"/>
    <m/>
    <x v="1"/>
  </r>
  <r>
    <s v="NE 2"/>
    <s v="Lower Assam- 2 (Barpeta)"/>
    <s v="R120"/>
    <n v="1000000552"/>
    <s v="RUKSHANA HARDWARE"/>
    <d v="2012-09-05T00:00:00"/>
    <s v="Targeted Dealer"/>
    <m/>
    <n v="140"/>
    <m/>
    <n v="205.5"/>
    <n v="-65.5"/>
    <s v="-"/>
    <n v="121.5"/>
    <s v="July"/>
    <n v="332.5"/>
    <n v="-127"/>
    <n v="-0.38195488721804516"/>
    <s v="DEGROWTH"/>
    <n v="205.5"/>
    <s v="Aug"/>
    <n v="205.5"/>
    <n v="0"/>
    <b v="0"/>
    <s v="GROWTH"/>
    <n v="0"/>
    <m/>
    <s v="NE 1"/>
    <s v="NE 2"/>
    <m/>
    <x v="1"/>
  </r>
  <r>
    <s v="NE 2"/>
    <s v="Lower Assam- 2 (Barpeta)"/>
    <s v="B152"/>
    <n v="1000000538"/>
    <s v="BAKALI HARDWARE"/>
    <d v="2012-12-15T00:00:00"/>
    <s v="Targeted Dealer"/>
    <m/>
    <n v="13"/>
    <m/>
    <n v="13"/>
    <n v="0"/>
    <s v="-"/>
    <n v="13"/>
    <s v="July"/>
    <n v="0"/>
    <n v="13"/>
    <s v=" "/>
    <s v="GROWTH"/>
    <n v="13"/>
    <s v="Aug"/>
    <n v="13"/>
    <n v="0"/>
    <b v="0"/>
    <s v="GROWTH"/>
    <n v="0"/>
    <m/>
    <s v="NE 1"/>
    <s v="NE 2"/>
    <m/>
    <x v="1"/>
  </r>
  <r>
    <s v="NE 2"/>
    <s v="Lower Assam- 2 (Barpeta)"/>
    <s v="B180"/>
    <n v="1000000535"/>
    <s v="B.D.ENTERPRISE(LA)"/>
    <d v="2013-07-09T00:00:00"/>
    <s v="Targeted Dealer"/>
    <m/>
    <n v="52"/>
    <m/>
    <n v="63"/>
    <n v="-11"/>
    <s v="-"/>
    <n v="38"/>
    <s v="July"/>
    <n v="37.5"/>
    <n v="25.5"/>
    <n v="0.67999999999999994"/>
    <s v="GROWTH"/>
    <n v="63"/>
    <s v="Aug"/>
    <n v="63"/>
    <n v="0"/>
    <b v="0"/>
    <s v="GROWTH"/>
    <n v="0"/>
    <m/>
    <s v="NE 1"/>
    <s v="NE 2"/>
    <m/>
    <x v="1"/>
  </r>
  <r>
    <s v="NE 2"/>
    <s v="Lower Assam- 2 (Barpeta)"/>
    <s v="R192"/>
    <n v="1000000551"/>
    <s v="R.K.ENTERPRISE (NALBARI)"/>
    <d v="2013-12-30T00:00:00"/>
    <s v="Targeted Dealer"/>
    <m/>
    <n v="80"/>
    <m/>
    <n v="43.5"/>
    <n v="36.5"/>
    <s v="-"/>
    <n v="49.5"/>
    <s v="July"/>
    <n v="74.5"/>
    <n v="-31"/>
    <n v="-0.41610738255033553"/>
    <s v="DEGROWTH"/>
    <n v="43.5"/>
    <s v="Aug"/>
    <n v="43.5"/>
    <n v="0"/>
    <b v="0"/>
    <s v="GROWTH"/>
    <n v="0"/>
    <m/>
    <s v="NE 1"/>
    <s v="NE 2"/>
    <m/>
    <x v="1"/>
  </r>
  <r>
    <s v="NE 2"/>
    <s v="Lower Assam- 2 (Barpeta)"/>
    <s v="NED081"/>
    <n v="1000000542"/>
    <s v="DEKA ENTERPRISE (AMAYAPUR)"/>
    <d v="2017-06-23T00:00:00"/>
    <s v="Targeted Dealer"/>
    <m/>
    <n v="200"/>
    <m/>
    <n v="90"/>
    <n v="110"/>
    <s v="-"/>
    <n v="234"/>
    <s v="July"/>
    <n v="72"/>
    <n v="18"/>
    <n v="0.25"/>
    <s v="GROWTH"/>
    <n v="90"/>
    <s v="Aug"/>
    <n v="90"/>
    <n v="0"/>
    <b v="0"/>
    <s v="GROWTH"/>
    <n v="0"/>
    <m/>
    <s v="NE 1"/>
    <s v="NE 2"/>
    <m/>
    <x v="1"/>
  </r>
  <r>
    <s v="NE 2"/>
    <s v="Lower Assam- 2 (Barpeta)"/>
    <s v="NER107"/>
    <n v="1000000553"/>
    <s v="RUNA ENTERPRISE"/>
    <d v="2017-09-02T00:00:00"/>
    <s v="Targeted Dealer"/>
    <m/>
    <n v="150"/>
    <m/>
    <n v="158"/>
    <n v="-8"/>
    <s v="-"/>
    <n v="217.5"/>
    <s v="July"/>
    <n v="129"/>
    <n v="29"/>
    <n v="0.22480620155038755"/>
    <s v="GROWTH"/>
    <n v="158"/>
    <s v="Aug"/>
    <n v="158"/>
    <n v="0"/>
    <b v="0"/>
    <s v="GROWTH"/>
    <n v="0"/>
    <m/>
    <s v="NE 1"/>
    <s v="NE 2"/>
    <m/>
    <x v="1"/>
  </r>
  <r>
    <s v="NE 2"/>
    <s v="Lower Assam- 2 (Barpeta)"/>
    <s v="NEP116"/>
    <n v="1000000548"/>
    <s v="P B HARDWARE"/>
    <d v="2017-10-23T00:00:00"/>
    <s v="Targeted Dealer"/>
    <m/>
    <n v="900"/>
    <m/>
    <n v="1048"/>
    <n v="-148"/>
    <s v="-"/>
    <n v="854.5"/>
    <s v="July"/>
    <n v="981"/>
    <n v="67"/>
    <n v="6.8297655453618766E-2"/>
    <s v="GROWTH"/>
    <n v="1048"/>
    <s v="Aug"/>
    <n v="1048"/>
    <n v="0"/>
    <b v="0"/>
    <s v="GROWTH"/>
    <n v="0"/>
    <m/>
    <s v="NE 1"/>
    <s v="NE 2"/>
    <m/>
    <x v="1"/>
  </r>
  <r>
    <s v="NE 2"/>
    <s v="Lower Assam- 2 (Barpeta)"/>
    <s v="NEM208"/>
    <n v="1000000546"/>
    <s v="M K  ENTERPRISE (LA)"/>
    <d v="2018-09-01T00:00:00"/>
    <s v="Targeted Dealer"/>
    <m/>
    <n v="42"/>
    <m/>
    <n v="52"/>
    <n v="-10"/>
    <s v="-"/>
    <n v="39"/>
    <s v="July"/>
    <n v="39"/>
    <n v="13"/>
    <n v="0.33333333333333326"/>
    <s v="GROWTH"/>
    <n v="52"/>
    <s v="Aug"/>
    <n v="52"/>
    <n v="0"/>
    <b v="0"/>
    <s v="GROWTH"/>
    <n v="0"/>
    <m/>
    <s v="NE 1"/>
    <s v="NE 2"/>
    <m/>
    <x v="1"/>
  </r>
  <r>
    <s v="NE 2"/>
    <s v="Lower Assam- 2 (Barpeta)"/>
    <s v="NEJ089"/>
    <n v="1000000958"/>
    <s v="JOYGURU ENTERPRISE (LA)"/>
    <d v="2019-04-29T00:00:00"/>
    <s v="Targeted Dealer"/>
    <m/>
    <n v="26"/>
    <m/>
    <n v="26"/>
    <n v="0"/>
    <s v="-"/>
    <n v="0"/>
    <s v="July"/>
    <n v="26"/>
    <n v="0"/>
    <n v="0"/>
    <b v="0"/>
    <n v="26"/>
    <s v="Aug"/>
    <n v="26"/>
    <n v="0"/>
    <b v="0"/>
    <s v="GROWTH"/>
    <n v="0"/>
    <m/>
    <s v="NE 1"/>
    <s v="NE 2"/>
    <m/>
    <x v="1"/>
  </r>
  <r>
    <s v="NE 2"/>
    <s v="Lower Assam- 2 (Barpeta)"/>
    <s v="NEN127"/>
    <n v="1000000963"/>
    <s v="N PATOWARY HARDWARE"/>
    <d v="2019-05-24T00:00:00"/>
    <s v="Targeted Dealer"/>
    <m/>
    <n v="25"/>
    <m/>
    <n v="26"/>
    <n v="-1"/>
    <s v="-"/>
    <n v="26"/>
    <s v="July"/>
    <n v="13"/>
    <n v="13"/>
    <n v="1"/>
    <s v="GROWTH"/>
    <n v="26"/>
    <s v="Aug"/>
    <n v="26"/>
    <n v="0"/>
    <b v="0"/>
    <s v="GROWTH"/>
    <n v="0"/>
    <m/>
    <s v="NE 1"/>
    <s v="NE 2"/>
    <m/>
    <x v="1"/>
  </r>
  <r>
    <s v="NE 2"/>
    <s v="Lower Assam- 2 (Barpeta)"/>
    <s v="NEP187"/>
    <n v="1000000965"/>
    <s v="POHAR TRADERS (MAZDIA)"/>
    <d v="2019-12-26T00:00:00"/>
    <s v="Targeted Dealer"/>
    <m/>
    <n v="30"/>
    <m/>
    <n v="51.5"/>
    <n v="-21.5"/>
    <s v="-"/>
    <n v="13"/>
    <s v="July"/>
    <n v="52"/>
    <n v="-0.5"/>
    <n v="-9.6153846153845812E-3"/>
    <s v="DEGROWTH"/>
    <n v="51.5"/>
    <s v="Aug"/>
    <n v="51.5"/>
    <n v="0"/>
    <b v="0"/>
    <s v="GROWTH"/>
    <n v="0"/>
    <m/>
    <s v="NE 1"/>
    <s v="NE 2"/>
    <m/>
    <x v="1"/>
  </r>
  <r>
    <s v="NE 2"/>
    <s v="Lower Assam- 2 (Barpeta)"/>
    <s v="NEK152"/>
    <n v="1000000959"/>
    <s v="K.V. ENTERPRISE"/>
    <d v="2021-01-06T00:00:00"/>
    <s v="-"/>
    <m/>
    <n v="0"/>
    <m/>
    <n v="0"/>
    <n v="0"/>
    <s v="-"/>
    <n v="13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2 (Barpeta)"/>
    <s v="NEM328"/>
    <n v="1000002405"/>
    <s v="MAA ENTERPRISE - LA"/>
    <d v="2022-01-04T00:00:00"/>
    <s v="Targeted Dealer"/>
    <m/>
    <n v="35"/>
    <m/>
    <n v="26"/>
    <n v="9"/>
    <s v="-"/>
    <n v="25"/>
    <s v="July"/>
    <n v="39"/>
    <n v="-13"/>
    <n v="-0.33333333333333337"/>
    <s v="DEGROWTH"/>
    <n v="26"/>
    <s v="Aug"/>
    <n v="26"/>
    <n v="0"/>
    <b v="0"/>
    <s v="GROWTH"/>
    <n v="0"/>
    <m/>
    <s v="NE 1"/>
    <s v="NE 2"/>
    <m/>
    <x v="1"/>
  </r>
  <r>
    <s v="NE 2"/>
    <s v="Lower Assam- 2 (Barpeta)"/>
    <s v="NEA339"/>
    <n v="1000002607"/>
    <s v="A M B ENTERPRISE"/>
    <d v="2022-02-22T00:00:00"/>
    <s v="Targeted Dealer"/>
    <m/>
    <n v="30"/>
    <m/>
    <n v="65"/>
    <n v="-35"/>
    <s v="-"/>
    <n v="0"/>
    <s v="July"/>
    <n v="52"/>
    <n v="13"/>
    <n v="0.25"/>
    <b v="0"/>
    <n v="65"/>
    <s v="Aug"/>
    <n v="65"/>
    <n v="0"/>
    <b v="0"/>
    <s v="GROWTH"/>
    <n v="0"/>
    <m/>
    <s v="NE 1"/>
    <s v="NE 2"/>
    <m/>
    <x v="1"/>
  </r>
  <r>
    <s v="NE 2"/>
    <s v="Lower Assam- 2 (Barpeta)"/>
    <s v="NED203"/>
    <n v="1000002723"/>
    <s v="DAS ENTERPRISE-BAKSA"/>
    <d v="2022-04-13T00:00:00"/>
    <s v="Targeted Dealer"/>
    <m/>
    <n v="312"/>
    <m/>
    <n v="259.85000000000002"/>
    <n v="52.149999999999977"/>
    <s v="-"/>
    <n v="311.5"/>
    <s v="July"/>
    <n v="250"/>
    <n v="9.8500000000000227"/>
    <n v="3.9400000000000102E-2"/>
    <s v="GROWTH"/>
    <n v="259.85000000000002"/>
    <s v="Aug"/>
    <n v="259.85000000000002"/>
    <n v="0"/>
    <b v="0"/>
    <s v="GROWTH"/>
    <n v="0"/>
    <m/>
    <s v="NE 1"/>
    <s v="NE 2"/>
    <m/>
    <x v="1"/>
  </r>
  <r>
    <s v="NE 2"/>
    <s v="Lower Assam- 2 (Barpeta)"/>
    <s v="NEN206"/>
    <n v="1000003189"/>
    <s v="NATH HARDWARE"/>
    <d v="2022-12-28T00:00:00"/>
    <s v="Targeted Dealer"/>
    <m/>
    <n v="61"/>
    <m/>
    <n v="98"/>
    <n v="-37"/>
    <s v="-"/>
    <n v="61"/>
    <s v="July"/>
    <n v="64.5"/>
    <n v="33.5"/>
    <n v="0.51937984496124034"/>
    <s v="GROWTH"/>
    <n v="98"/>
    <s v="Aug"/>
    <n v="98"/>
    <n v="0"/>
    <b v="0"/>
    <s v="GROWTH"/>
    <n v="0"/>
    <m/>
    <s v="NE 1"/>
    <s v="NE 2"/>
    <m/>
    <x v="1"/>
  </r>
  <r>
    <s v="NE 2"/>
    <s v="Lower Assam- 2 (Barpeta)"/>
    <s v="NEM364"/>
    <n v="1000003304"/>
    <s v="MAA HARDWARE"/>
    <d v="2023-01-31T00:00:00"/>
    <s v="Targeted Dealer"/>
    <m/>
    <n v="25"/>
    <m/>
    <n v="13"/>
    <n v="12"/>
    <s v="-"/>
    <n v="12.5"/>
    <s v="July"/>
    <n v="39"/>
    <n v="-26"/>
    <n v="-0.66666666666666674"/>
    <s v="DEGROWTH"/>
    <n v="13"/>
    <s v="Aug"/>
    <n v="13"/>
    <n v="0"/>
    <b v="0"/>
    <s v="GROWTH"/>
    <n v="0"/>
    <m/>
    <s v="NE 1"/>
    <s v="NE 2"/>
    <m/>
    <x v="1"/>
  </r>
  <r>
    <s v="NE 2"/>
    <s v="Lower Assam- 2 (Barpeta)"/>
    <s v="NEZ020"/>
    <n v="1000003385"/>
    <s v="ZIYAAN ENTERPRISE"/>
    <d v="2023-02-26T00:00:00"/>
    <s v="-"/>
    <m/>
    <n v="0"/>
    <m/>
    <n v="0"/>
    <n v="0"/>
    <s v="-"/>
    <n v="128.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2 (Barpeta)"/>
    <s v="NEC123"/>
    <n v="1000003429"/>
    <s v="CHOUDHURY BROTHERS"/>
    <d v="2023-03-16T00:00:00"/>
    <s v="Targeted Dealer"/>
    <m/>
    <n v="13"/>
    <m/>
    <n v="0"/>
    <n v="13"/>
    <s v="-"/>
    <n v="26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Lower Assam- 2 (Barpeta)"/>
    <s v="NEJ162"/>
    <n v="1000003443"/>
    <s v="JOHN HARDWARE"/>
    <d v="2023-03-23T00:00:00"/>
    <s v="Targeted Dealer"/>
    <m/>
    <n v="100"/>
    <m/>
    <n v="71"/>
    <n v="29"/>
    <s v="-"/>
    <n v="114.5"/>
    <s v="July"/>
    <n v="89"/>
    <n v="-18"/>
    <n v="-0.202247191011236"/>
    <s v="DEGROWTH"/>
    <n v="71"/>
    <s v="Aug"/>
    <n v="71"/>
    <n v="0"/>
    <b v="0"/>
    <s v="GROWTH"/>
    <n v="0"/>
    <m/>
    <s v="NE 1"/>
    <s v="NE 2"/>
    <m/>
    <x v="1"/>
  </r>
  <r>
    <s v="NE 2"/>
    <s v="Lower Assam- 2 (Barpeta)"/>
    <s v="NEK203"/>
    <n v="1000003745"/>
    <s v="KUHI &amp; NEHA ENTERPRISE"/>
    <d v="2023-11-04T00:00:00"/>
    <s v="Targeted Dealer"/>
    <m/>
    <n v="180"/>
    <m/>
    <n v="192.5"/>
    <n v="-12.5"/>
    <s v="-"/>
    <n v="207"/>
    <s v="July"/>
    <n v="130"/>
    <n v="62.5"/>
    <n v="0.48076923076923084"/>
    <s v="GROWTH"/>
    <n v="192.5"/>
    <s v="Aug"/>
    <n v="192.5"/>
    <n v="0"/>
    <b v="0"/>
    <s v="GROWTH"/>
    <n v="0"/>
    <m/>
    <s v="NE 1"/>
    <s v="NE 2"/>
    <m/>
    <x v="1"/>
  </r>
  <r>
    <s v="NE 2"/>
    <s v="Lower Assam- 2 (Barpeta)"/>
    <s v="NEJ182"/>
    <n v="1000003842"/>
    <s v="JAMIR HARDWARE"/>
    <d v="2024-01-31T00:00:00"/>
    <s v="Targeted Dealer"/>
    <m/>
    <n v="120"/>
    <m/>
    <n v="225"/>
    <n v="-105"/>
    <s v="-"/>
    <n v="104"/>
    <s v="July"/>
    <n v="180"/>
    <n v="45"/>
    <n v="0.25"/>
    <s v="GROWTH"/>
    <n v="225"/>
    <s v="Aug"/>
    <n v="225"/>
    <n v="0"/>
    <b v="0"/>
    <s v="GROWTH"/>
    <n v="0"/>
    <m/>
    <s v="NE 1"/>
    <s v="NE 2"/>
    <m/>
    <x v="1"/>
  </r>
  <r>
    <s v="NE 2"/>
    <s v="Lower Assam- 2 (Barpeta)"/>
    <s v="NEM411"/>
    <n v="1000003843"/>
    <s v="MATRI HARDWARE"/>
    <d v="2024-01-31T00:00:00"/>
    <s v="Targeted Dealer"/>
    <m/>
    <n v="350"/>
    <m/>
    <n v="723"/>
    <n v="-373"/>
    <s v="-"/>
    <n v="338"/>
    <s v="July"/>
    <n v="572"/>
    <n v="151"/>
    <n v="0.26398601398601396"/>
    <s v="GROWTH"/>
    <n v="723"/>
    <s v="Aug"/>
    <n v="723"/>
    <n v="0"/>
    <b v="0"/>
    <s v="GROWTH"/>
    <n v="0"/>
    <m/>
    <s v="NE 1"/>
    <s v="NE 2"/>
    <m/>
    <x v="1"/>
  </r>
  <r>
    <s v="NE 2"/>
    <s v="Lower Assam- 2 (Barpeta)"/>
    <s v="NEJ184"/>
    <n v="1000003896"/>
    <s v="J.S. HARDWARE"/>
    <d v="2024-03-28T00:00:00"/>
    <s v="Targeted Dealer"/>
    <m/>
    <n v="30"/>
    <m/>
    <n v="20"/>
    <n v="10"/>
    <s v="-"/>
    <n v="0"/>
    <s v="July"/>
    <n v="40"/>
    <n v="-20"/>
    <n v="-0.5"/>
    <b v="0"/>
    <n v="20"/>
    <s v="Aug"/>
    <n v="20"/>
    <n v="0"/>
    <b v="0"/>
    <s v="GROWTH"/>
    <n v="0"/>
    <m/>
    <s v="NE 1"/>
    <s v="NE 2"/>
    <m/>
    <x v="1"/>
  </r>
  <r>
    <s v="NE 2"/>
    <s v="Lower Assam- 2 (Barpeta)"/>
    <s v="NER326"/>
    <n v="1000004047"/>
    <s v="R.H.ENTERPRISE"/>
    <d v="2024-07-20T00:00:00"/>
    <s v="-"/>
    <m/>
    <n v="0"/>
    <m/>
    <n v="0"/>
    <n v="0"/>
    <s v="-"/>
    <n v="26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AGARTALA"/>
    <s v="M017"/>
    <n v="1000000043"/>
    <s v="MAAKALI ENTERPRISE (AGARTALA)"/>
    <d v="2005-01-31T00:00:00"/>
    <s v="Targeted Dealer"/>
    <m/>
    <n v="160"/>
    <m/>
    <n v="180"/>
    <n v="-20"/>
    <s v="-"/>
    <n v="130"/>
    <s v="July"/>
    <n v="131"/>
    <n v="49"/>
    <n v="0.37404580152671763"/>
    <s v="GROWTH"/>
    <n v="180"/>
    <s v="Aug"/>
    <n v="180"/>
    <n v="0"/>
    <b v="0"/>
    <s v="GROWTH"/>
    <n v="0"/>
    <m/>
    <s v="NE 1"/>
    <s v="NE 2"/>
    <m/>
    <x v="1"/>
  </r>
  <r>
    <s v="NE 2"/>
    <s v="AGARTALA"/>
    <s v="G015"/>
    <n v="1000000036"/>
    <s v="GOPINATH SAHA"/>
    <d v="2006-12-26T00:00:00"/>
    <s v="-"/>
    <m/>
    <n v="0"/>
    <m/>
    <n v="0"/>
    <n v="0"/>
    <s v="-"/>
    <n v="181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AGARTALA"/>
    <s v="J057"/>
    <n v="1000000040"/>
    <s v="JOYRAM TRADERS (AGARTALA)"/>
    <d v="2010-11-23T00:00:00"/>
    <s v="Targeted Dealer"/>
    <m/>
    <n v="425"/>
    <m/>
    <n v="398.8"/>
    <n v="26.199999999999989"/>
    <s v="-"/>
    <n v="385.3"/>
    <s v="July"/>
    <n v="250.5"/>
    <n v="148.30000000000001"/>
    <n v="0.59201596806387236"/>
    <s v="GROWTH"/>
    <n v="398.8"/>
    <s v="Aug"/>
    <n v="398.8"/>
    <n v="0"/>
    <b v="0"/>
    <s v="GROWTH"/>
    <n v="0"/>
    <m/>
    <s v="NE 1"/>
    <s v="NE 2"/>
    <m/>
    <x v="1"/>
  </r>
  <r>
    <s v="NE 2"/>
    <s v="AGARTALA"/>
    <s v="B138"/>
    <n v="1000000013"/>
    <s v="BANKA BEHARI PAUL"/>
    <d v="2012-05-09T00:00:00"/>
    <s v="Targeted Dealer"/>
    <m/>
    <n v="150"/>
    <m/>
    <n v="353.75"/>
    <n v="-203.75"/>
    <s v="-"/>
    <n v="109.5"/>
    <s v="July"/>
    <n v="87.5"/>
    <n v="266.25"/>
    <n v="3.0428571428571427"/>
    <s v="GROWTH"/>
    <n v="353.75"/>
    <s v="Aug"/>
    <n v="353.75"/>
    <n v="0"/>
    <b v="0"/>
    <s v="GROWTH"/>
    <n v="0"/>
    <m/>
    <s v="NE 1"/>
    <s v="NE 2"/>
    <m/>
    <x v="1"/>
  </r>
  <r>
    <s v="NE 2"/>
    <s v="AGARTALA"/>
    <s v="M249"/>
    <n v="1000000825"/>
    <s v="MAHANAM CONSTRUCTION"/>
    <d v="2013-01-23T00:00:00"/>
    <s v="Targeted Dealer"/>
    <m/>
    <n v="100"/>
    <m/>
    <n v="141.25"/>
    <n v="-41.25"/>
    <s v="-"/>
    <n v="115"/>
    <s v="July"/>
    <n v="47.5"/>
    <n v="93.75"/>
    <n v="1.9736842105263159"/>
    <s v="GROWTH"/>
    <n v="141.25"/>
    <s v="Aug"/>
    <n v="141.25"/>
    <n v="0"/>
    <b v="0"/>
    <s v="GROWTH"/>
    <n v="0"/>
    <m/>
    <s v="NE 1"/>
    <s v="NE 2"/>
    <m/>
    <x v="1"/>
  </r>
  <r>
    <s v="NE 2"/>
    <s v="AGARTALA"/>
    <s v="A163"/>
    <n v="1000000021"/>
    <s v="AJOY BHATTACHARJEE"/>
    <d v="2013-05-04T00:00:00"/>
    <s v="Targeted Dealer"/>
    <m/>
    <n v="40"/>
    <m/>
    <n v="27.5"/>
    <n v="12.5"/>
    <s v="-"/>
    <n v="45"/>
    <s v="July"/>
    <n v="35"/>
    <n v="-7.5"/>
    <n v="-0.2142857142857143"/>
    <s v="DEGROWTH"/>
    <n v="27.5"/>
    <s v="Aug"/>
    <n v="27.5"/>
    <n v="0"/>
    <b v="0"/>
    <s v="GROWTH"/>
    <n v="0"/>
    <m/>
    <s v="NE 1"/>
    <s v="NE 2"/>
    <m/>
    <x v="1"/>
  </r>
  <r>
    <s v="NE 2"/>
    <s v="AGARTALA"/>
    <s v="A164"/>
    <n v="1000000022"/>
    <s v="ANJAN DEBNATH"/>
    <d v="2013-05-04T00:00:00"/>
    <s v="Targeted Dealer"/>
    <m/>
    <n v="1800"/>
    <m/>
    <n v="2596.75"/>
    <n v="-796.75"/>
    <s v="-"/>
    <n v="1605.5"/>
    <s v="July"/>
    <n v="1477.25"/>
    <n v="1119.5"/>
    <n v="0.7578270434929768"/>
    <s v="GROWTH"/>
    <n v="2596.75"/>
    <s v="Aug"/>
    <n v="2596.75"/>
    <n v="0"/>
    <b v="0"/>
    <s v="GROWTH"/>
    <n v="0"/>
    <m/>
    <s v="NE 1"/>
    <s v="NE 2"/>
    <m/>
    <x v="1"/>
  </r>
  <r>
    <s v="NE 2"/>
    <s v="AGARTALA"/>
    <s v="M298"/>
    <n v="1000000041"/>
    <s v="MAA MANASHA ENTERPRISE"/>
    <d v="2013-09-19T00:00:00"/>
    <s v="Targeted Dealer"/>
    <m/>
    <n v="50"/>
    <m/>
    <n v="30"/>
    <n v="20"/>
    <s v="-"/>
    <n v="60.5"/>
    <s v="July"/>
    <n v="36"/>
    <n v="-6"/>
    <n v="-0.16666666666666663"/>
    <s v="DEGROWTH"/>
    <n v="30"/>
    <s v="Aug"/>
    <n v="30"/>
    <n v="0"/>
    <b v="0"/>
    <s v="GROWTH"/>
    <n v="0"/>
    <m/>
    <s v="NE 1"/>
    <s v="NE 2"/>
    <m/>
    <x v="1"/>
  </r>
  <r>
    <s v="NE 2"/>
    <s v="AGARTALA"/>
    <s v="M341"/>
    <n v="1000000048"/>
    <s v="MAZUMDER ENTERPRISE"/>
    <d v="2014-01-06T00:00:00"/>
    <s v="Targeted Dealer"/>
    <m/>
    <n v="110"/>
    <m/>
    <n v="186.5"/>
    <n v="-76.5"/>
    <s v="-"/>
    <n v="120"/>
    <s v="July"/>
    <n v="89"/>
    <n v="97.5"/>
    <n v="1.095505617977528"/>
    <s v="GROWTH"/>
    <n v="186.5"/>
    <s v="Aug"/>
    <n v="186.5"/>
    <n v="0"/>
    <b v="0"/>
    <s v="GROWTH"/>
    <n v="0"/>
    <m/>
    <s v="NE 1"/>
    <s v="NE 2"/>
    <m/>
    <x v="1"/>
  </r>
  <r>
    <s v="NE 2"/>
    <s v="AGARTALA"/>
    <s v="NEM012"/>
    <n v="1000000047"/>
    <s v="MANJU ENTERPRISE"/>
    <d v="2014-06-27T00:00:00"/>
    <s v="Targeted Dealer"/>
    <m/>
    <n v="50"/>
    <m/>
    <n v="30"/>
    <n v="20"/>
    <s v="-"/>
    <n v="25.5"/>
    <s v="July"/>
    <n v="35"/>
    <n v="-5"/>
    <n v="-0.1428571428571429"/>
    <s v="DEGROWTH"/>
    <n v="30"/>
    <s v="Aug"/>
    <n v="30"/>
    <n v="0"/>
    <b v="0"/>
    <s v="GROWTH"/>
    <n v="0"/>
    <m/>
    <s v="NE 1"/>
    <s v="NE 2"/>
    <m/>
    <x v="1"/>
  </r>
  <r>
    <s v="NE 2"/>
    <s v="AGARTALA"/>
    <s v="NEJ016"/>
    <n v="1000000039"/>
    <s v="JOY GURU ENTERPRISE"/>
    <d v="2015-05-11T00:00:00"/>
    <s v="Targeted Dealer"/>
    <m/>
    <n v="80"/>
    <m/>
    <n v="121"/>
    <n v="-41"/>
    <s v="-"/>
    <n v="105"/>
    <s v="July"/>
    <n v="139.75"/>
    <n v="-18.75"/>
    <n v="-0.13416815742397137"/>
    <s v="DEGROWTH"/>
    <n v="121"/>
    <s v="Aug"/>
    <n v="121"/>
    <n v="0"/>
    <b v="0"/>
    <s v="GROWTH"/>
    <n v="0"/>
    <m/>
    <s v="NE 1"/>
    <s v="NE 2"/>
    <m/>
    <x v="1"/>
  </r>
  <r>
    <s v="NE 2"/>
    <s v="AGARTALA"/>
    <s v="NEM058"/>
    <n v="1000000050"/>
    <s v="MODAK IRON AGENCY"/>
    <d v="2016-01-28T00:00:00"/>
    <s v="Targeted Dealer"/>
    <m/>
    <n v="300"/>
    <m/>
    <n v="320"/>
    <n v="-20"/>
    <s v="-"/>
    <n v="320.5"/>
    <s v="July"/>
    <n v="290"/>
    <n v="30"/>
    <n v="0.10344827586206895"/>
    <s v="GROWTH"/>
    <n v="320"/>
    <s v="Aug"/>
    <n v="320"/>
    <n v="0"/>
    <b v="0"/>
    <s v="GROWTH"/>
    <n v="0"/>
    <m/>
    <s v="NE 1"/>
    <s v="NE 2"/>
    <m/>
    <x v="1"/>
  </r>
  <r>
    <s v="NE 2"/>
    <s v="AGARTALA"/>
    <s v="NEL015"/>
    <n v="1000000822"/>
    <s v="LAXMAN SAHA (AGARTALA)"/>
    <d v="2016-04-12T00:00:00"/>
    <s v="Targeted Dealer"/>
    <m/>
    <n v="5300"/>
    <m/>
    <n v="8040.9000000000005"/>
    <n v="-2740.9000000000005"/>
    <s v="-"/>
    <n v="5073.7"/>
    <s v="July"/>
    <n v="4106.7"/>
    <n v="3934.2000000000007"/>
    <n v="0.95799547081598391"/>
    <s v="GROWTH"/>
    <n v="8040.9000000000005"/>
    <s v="Aug"/>
    <n v="8040.9000000000005"/>
    <n v="0"/>
    <b v="0"/>
    <s v="GROWTH"/>
    <n v="0"/>
    <m/>
    <s v="NE 1"/>
    <s v="NE 2"/>
    <m/>
    <x v="1"/>
  </r>
  <r>
    <s v="NE 2"/>
    <s v="AGARTALA"/>
    <s v="NEM064"/>
    <n v="1000000044"/>
    <s v="MADAN GOPAL TRADERS (AGARTALA)"/>
    <d v="2016-04-12T00:00:00"/>
    <s v="Targeted Dealer"/>
    <m/>
    <n v="180"/>
    <m/>
    <n v="191"/>
    <n v="-11"/>
    <s v="-"/>
    <n v="255"/>
    <s v="July"/>
    <n v="230.5"/>
    <n v="-39.5"/>
    <n v="-0.17136659436008672"/>
    <s v="DEGROWTH"/>
    <n v="191"/>
    <s v="Aug"/>
    <n v="191"/>
    <n v="0"/>
    <b v="0"/>
    <s v="GROWTH"/>
    <n v="0"/>
    <m/>
    <s v="NE 1"/>
    <s v="NE 2"/>
    <m/>
    <x v="1"/>
  </r>
  <r>
    <s v="NE 2"/>
    <s v="AGARTALA"/>
    <s v="NEM065"/>
    <n v="1000000051"/>
    <s v="MODAK TRADERS (AGARTALA)"/>
    <d v="2016-04-12T00:00:00"/>
    <s v="Targeted Dealer"/>
    <m/>
    <n v="70"/>
    <m/>
    <n v="80"/>
    <n v="-10"/>
    <s v="-"/>
    <n v="40"/>
    <s v="July"/>
    <n v="15"/>
    <n v="65"/>
    <n v="4.333333333333333"/>
    <s v="GROWTH"/>
    <n v="80"/>
    <s v="Aug"/>
    <n v="80"/>
    <n v="0"/>
    <b v="0"/>
    <s v="GROWTH"/>
    <n v="0"/>
    <m/>
    <s v="NE 1"/>
    <s v="NE 2"/>
    <m/>
    <x v="1"/>
  </r>
  <r>
    <s v="NE 2"/>
    <s v="AGARTALA"/>
    <s v="NED054"/>
    <n v="1000000027"/>
    <s v="DAS IRON AGENCY (AGARTALA)"/>
    <d v="2016-04-25T00:00:00"/>
    <s v="Targeted Dealer"/>
    <m/>
    <n v="50"/>
    <m/>
    <n v="0"/>
    <n v="50"/>
    <s v="-"/>
    <n v="75"/>
    <s v="July"/>
    <n v="35"/>
    <n v="-35"/>
    <n v="-1"/>
    <s v="DEGROWTH"/>
    <n v="0"/>
    <s v="Aug"/>
    <n v="0"/>
    <n v="0"/>
    <b v="0"/>
    <b v="0"/>
    <n v="0"/>
    <m/>
    <s v="NE 1"/>
    <s v="NE 2"/>
    <m/>
    <x v="1"/>
  </r>
  <r>
    <s v="NE 2"/>
    <s v="AGARTALA"/>
    <s v="NER085"/>
    <n v="1000000827"/>
    <s v="RAMKRISHNA TRADERS (JIRANIA)"/>
    <d v="2016-12-09T00:00:00"/>
    <s v="Targeted Dealer"/>
    <m/>
    <n v="170"/>
    <m/>
    <n v="181"/>
    <n v="-11"/>
    <s v="-"/>
    <n v="141.5"/>
    <s v="July"/>
    <n v="83.5"/>
    <n v="97.5"/>
    <n v="1.1676646706586826"/>
    <s v="GROWTH"/>
    <n v="181"/>
    <s v="Aug"/>
    <n v="181"/>
    <n v="0"/>
    <b v="0"/>
    <s v="GROWTH"/>
    <n v="0"/>
    <m/>
    <s v="NE 1"/>
    <s v="NE 2"/>
    <m/>
    <x v="1"/>
  </r>
  <r>
    <s v="NE 2"/>
    <s v="AGARTALA"/>
    <s v="NES185"/>
    <n v="1000000064"/>
    <s v="SRISTI CEMENT HOUSE (SADAR)"/>
    <d v="2017-04-05T00:00:00"/>
    <s v="Targeted Dealer"/>
    <m/>
    <n v="25"/>
    <m/>
    <n v="15"/>
    <n v="10"/>
    <s v="-"/>
    <n v="25"/>
    <s v="July"/>
    <n v="18.5"/>
    <n v="-3.5"/>
    <n v="-0.18918918918918914"/>
    <s v="DEGROWTH"/>
    <n v="15"/>
    <s v="Aug"/>
    <n v="15"/>
    <n v="0"/>
    <b v="0"/>
    <s v="GROWTH"/>
    <n v="0"/>
    <m/>
    <s v="NE 1"/>
    <s v="NE 2"/>
    <m/>
    <x v="1"/>
  </r>
  <r>
    <s v="NE 2"/>
    <s v="AGARTALA"/>
    <s v="NED082"/>
    <n v="1000000028"/>
    <s v="DATTA HOME APPLIANCE"/>
    <d v="2017-07-19T00:00:00"/>
    <s v="Targeted Dealer"/>
    <m/>
    <n v="170"/>
    <m/>
    <n v="156"/>
    <n v="14"/>
    <s v="-"/>
    <n v="180"/>
    <s v="July"/>
    <n v="75"/>
    <n v="81"/>
    <n v="1.08"/>
    <s v="GROWTH"/>
    <n v="156"/>
    <s v="Aug"/>
    <n v="156"/>
    <n v="0"/>
    <b v="0"/>
    <s v="GROWTH"/>
    <n v="0"/>
    <m/>
    <s v="NE 1"/>
    <s v="NE 2"/>
    <m/>
    <x v="1"/>
  </r>
  <r>
    <s v="NE 2"/>
    <s v="AGARTALA"/>
    <s v="NER126"/>
    <n v="1000000060"/>
    <s v="ROY ENTERPRISE (DHALESWAR)"/>
    <d v="2018-01-31T00:00:00"/>
    <s v="Targeted Dealer"/>
    <m/>
    <n v="80"/>
    <m/>
    <n v="70"/>
    <n v="10"/>
    <s v="-"/>
    <n v="86"/>
    <s v="July"/>
    <n v="82.25"/>
    <n v="-12.25"/>
    <n v="-0.14893617021276595"/>
    <s v="DEGROWTH"/>
    <n v="70"/>
    <s v="Aug"/>
    <n v="70"/>
    <n v="0"/>
    <b v="0"/>
    <s v="GROWTH"/>
    <n v="0"/>
    <m/>
    <s v="NE 1"/>
    <s v="NE 2"/>
    <m/>
    <x v="1"/>
  </r>
  <r>
    <s v="NE 2"/>
    <s v="AGARTALA"/>
    <s v="NEB132"/>
    <n v="1000000024"/>
    <s v="BASUNDHARA ENTERPRISE"/>
    <d v="2018-02-03T00:00:00"/>
    <s v="Targeted Dealer"/>
    <m/>
    <n v="1500"/>
    <m/>
    <n v="1765.1"/>
    <n v="-265.09999999999991"/>
    <s v="-"/>
    <n v="1459.25"/>
    <s v="July"/>
    <n v="1245.4000000000001"/>
    <n v="519.69999999999982"/>
    <n v="0.41729564798458307"/>
    <s v="GROWTH"/>
    <n v="1765.1"/>
    <s v="Aug"/>
    <n v="1765.1"/>
    <n v="0"/>
    <b v="0"/>
    <s v="GROWTH"/>
    <n v="0"/>
    <m/>
    <s v="NE 1"/>
    <s v="NE 2"/>
    <m/>
    <x v="1"/>
  </r>
  <r>
    <s v="NE 2"/>
    <s v="AGARTALA"/>
    <s v="NER150"/>
    <n v="1000000058"/>
    <s v="RADHIKA ENTERPRISE"/>
    <d v="2018-08-01T00:00:00"/>
    <s v="Targeted Dealer"/>
    <m/>
    <n v="50"/>
    <m/>
    <n v="10"/>
    <n v="40"/>
    <s v="-"/>
    <n v="50"/>
    <s v="July"/>
    <n v="0"/>
    <n v="10"/>
    <s v=" "/>
    <s v="GROWTH"/>
    <n v="10"/>
    <s v="Aug"/>
    <n v="10"/>
    <n v="0"/>
    <b v="0"/>
    <s v="GROWTH"/>
    <n v="0"/>
    <m/>
    <s v="NE 1"/>
    <s v="NE 2"/>
    <m/>
    <x v="1"/>
  </r>
  <r>
    <s v="NE 2"/>
    <s v="AGARTALA"/>
    <s v="NEM233"/>
    <n v="1000000052"/>
    <s v="MRINAL KANTI SAHA"/>
    <d v="2019-03-09T00:00:00"/>
    <s v="Targeted Dealer"/>
    <m/>
    <n v="170"/>
    <m/>
    <n v="99.5"/>
    <n v="70.5"/>
    <s v="-"/>
    <n v="140"/>
    <s v="July"/>
    <n v="135"/>
    <n v="-35.5"/>
    <n v="-0.26296296296296295"/>
    <s v="DEGROWTH"/>
    <n v="99.5"/>
    <s v="Aug"/>
    <n v="99.5"/>
    <n v="0"/>
    <b v="0"/>
    <s v="GROWTH"/>
    <n v="0"/>
    <m/>
    <s v="NE 1"/>
    <s v="NE 2"/>
    <m/>
    <x v="1"/>
  </r>
  <r>
    <s v="NE 2"/>
    <s v="AGARTALA"/>
    <s v="NEB190"/>
    <n v="1000000023"/>
    <s v="BABA LOKENATH CEMENT HOUSE"/>
    <d v="2019-03-25T00:00:00"/>
    <s v="-"/>
    <m/>
    <n v="0"/>
    <m/>
    <n v="10"/>
    <n v="-10"/>
    <s v="-"/>
    <n v="15"/>
    <s v="July"/>
    <n v="0"/>
    <n v="10"/>
    <s v=" "/>
    <s v="GROWTH"/>
    <n v="10"/>
    <s v="Aug"/>
    <n v="10"/>
    <n v="0"/>
    <b v="0"/>
    <s v="GROWTH"/>
    <n v="0"/>
    <m/>
    <s v="NE 1"/>
    <s v="NE 2"/>
    <m/>
    <x v="1"/>
  </r>
  <r>
    <s v="NE 2"/>
    <s v="AGARTALA"/>
    <s v="NES364"/>
    <n v="1000000829"/>
    <s v="SR BUILDERS"/>
    <d v="2019-04-11T00:00:00"/>
    <s v="Targeted Dealer"/>
    <m/>
    <n v="100"/>
    <m/>
    <n v="108.25"/>
    <n v="-8.25"/>
    <s v="-"/>
    <n v="119.85"/>
    <s v="July"/>
    <n v="80.25"/>
    <n v="28"/>
    <n v="0.34890965732087231"/>
    <s v="GROWTH"/>
    <n v="108.25"/>
    <s v="Aug"/>
    <n v="108.25"/>
    <n v="0"/>
    <b v="0"/>
    <s v="GROWTH"/>
    <n v="0"/>
    <m/>
    <s v="NE 1"/>
    <s v="NE 2"/>
    <m/>
    <x v="1"/>
  </r>
  <r>
    <s v="NE 2"/>
    <s v="AGARTALA"/>
    <s v="NER167"/>
    <n v="1000000828"/>
    <s v="RANGAMOYEE"/>
    <d v="2019-05-02T00:00:00"/>
    <s v="Targeted Dealer"/>
    <m/>
    <n v="30"/>
    <m/>
    <n v="15"/>
    <n v="15"/>
    <s v="-"/>
    <n v="30"/>
    <s v="July"/>
    <n v="0"/>
    <n v="15"/>
    <s v=" "/>
    <s v="GROWTH"/>
    <n v="15"/>
    <s v="Aug"/>
    <n v="15"/>
    <n v="0"/>
    <b v="0"/>
    <s v="GROWTH"/>
    <n v="0"/>
    <m/>
    <s v="NE 1"/>
    <s v="NE 2"/>
    <m/>
    <x v="1"/>
  </r>
  <r>
    <s v="NE 2"/>
    <s v="AGARTALA"/>
    <s v="NEN130"/>
    <n v="1000000053"/>
    <s v="NEW CHANDIMATA TRADERS"/>
    <d v="2019-06-26T00:00:00"/>
    <s v="-"/>
    <m/>
    <n v="0"/>
    <m/>
    <n v="0"/>
    <n v="0"/>
    <s v="-"/>
    <n v="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AGARTALA"/>
    <s v="NED148"/>
    <n v="1000000030"/>
    <s v="DHARAMRAJI STORES"/>
    <d v="2019-08-26T00:00:00"/>
    <s v="-"/>
    <m/>
    <n v="0"/>
    <m/>
    <n v="0"/>
    <n v="0"/>
    <s v="-"/>
    <n v="1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AGARTALA"/>
    <s v="NEB226"/>
    <n v="1000002391"/>
    <s v="BIPLAB CHAKRABORTY"/>
    <d v="2020-02-15T00:00:00"/>
    <s v="Targeted Dealer"/>
    <m/>
    <n v="60"/>
    <m/>
    <n v="123"/>
    <n v="-63"/>
    <s v="-"/>
    <n v="80.5"/>
    <s v="July"/>
    <n v="56.25"/>
    <n v="66.75"/>
    <n v="1.1866666666666665"/>
    <s v="GROWTH"/>
    <n v="123"/>
    <s v="Aug"/>
    <n v="123"/>
    <n v="0"/>
    <b v="0"/>
    <s v="GROWTH"/>
    <n v="0"/>
    <m/>
    <s v="NE 1"/>
    <s v="NE 2"/>
    <m/>
    <x v="1"/>
  </r>
  <r>
    <s v="NE 2"/>
    <s v="AGARTALA"/>
    <s v="NEM263"/>
    <n v="1000000049"/>
    <s v="MITRA ENTERPRISE"/>
    <d v="2020-02-26T00:00:00"/>
    <s v="Targeted Dealer"/>
    <m/>
    <n v="20"/>
    <m/>
    <n v="5"/>
    <n v="15"/>
    <s v="-"/>
    <n v="15"/>
    <s v="July"/>
    <n v="5"/>
    <n v="0"/>
    <n v="0"/>
    <s v="GROWTH"/>
    <n v="5"/>
    <s v="Aug"/>
    <n v="5"/>
    <n v="0"/>
    <b v="0"/>
    <s v="GROWTH"/>
    <n v="0"/>
    <m/>
    <s v="NE 1"/>
    <s v="NE 2"/>
    <m/>
    <x v="1"/>
  </r>
  <r>
    <s v="NE 2"/>
    <s v="AGARTALA"/>
    <s v="NEM265"/>
    <n v="1000000042"/>
    <s v="MAA MEHARESWARI CARRING CENTRE"/>
    <d v="2020-03-04T00:00:00"/>
    <s v="Targeted Dealer"/>
    <m/>
    <n v="100"/>
    <m/>
    <n v="70"/>
    <n v="30"/>
    <s v="-"/>
    <n v="110"/>
    <s v="July"/>
    <n v="130"/>
    <n v="-60"/>
    <n v="-0.46153846153846156"/>
    <s v="DEGROWTH"/>
    <n v="70"/>
    <s v="Aug"/>
    <n v="70"/>
    <n v="0"/>
    <b v="0"/>
    <s v="GROWTH"/>
    <n v="0"/>
    <m/>
    <s v="NE 1"/>
    <s v="NE 2"/>
    <m/>
    <x v="1"/>
  </r>
  <r>
    <s v="NE 2"/>
    <s v="AGARTALA"/>
    <s v="NEJ106"/>
    <n v="1000000038"/>
    <s v="JOY DURGA CARRING CENTRE (AGR)"/>
    <d v="2020-05-18T00:00:00"/>
    <s v="Targeted Dealer"/>
    <m/>
    <n v="750"/>
    <m/>
    <n v="868.05000000000007"/>
    <n v="-118.05000000000007"/>
    <s v="-"/>
    <n v="650.75"/>
    <s v="July"/>
    <n v="458.75"/>
    <n v="409.30000000000007"/>
    <n v="0.89220708446866492"/>
    <s v="GROWTH"/>
    <n v="868.05000000000007"/>
    <s v="Aug"/>
    <n v="868.05000000000007"/>
    <n v="0"/>
    <b v="0"/>
    <s v="GROWTH"/>
    <n v="0"/>
    <m/>
    <s v="NE 1"/>
    <s v="NE 2"/>
    <m/>
    <x v="1"/>
  </r>
  <r>
    <s v="NE 2"/>
    <s v="AGARTALA"/>
    <s v="NES487"/>
    <n v="1000000062"/>
    <s v="SHIV SANKAR SANITARY &amp; HARDWARE STORES - AGT"/>
    <d v="2021-01-01T00:00:00"/>
    <s v="Targeted Dealer"/>
    <m/>
    <n v="40"/>
    <m/>
    <n v="30"/>
    <n v="10"/>
    <s v="-"/>
    <n v="100"/>
    <s v="July"/>
    <n v="0"/>
    <n v="30"/>
    <s v=" "/>
    <s v="GROWTH"/>
    <n v="30"/>
    <s v="Aug"/>
    <n v="30"/>
    <n v="0"/>
    <b v="0"/>
    <s v="GROWTH"/>
    <n v="0"/>
    <m/>
    <s v="NE 1"/>
    <s v="NE 2"/>
    <m/>
    <x v="1"/>
  </r>
  <r>
    <s v="NE 2"/>
    <s v="AGARTALA"/>
    <s v="NEM294"/>
    <n v="1000000823"/>
    <s v="MAA TRIPURASWARI CONSTRUCTION"/>
    <d v="2021-01-06T00:00:00"/>
    <s v="Targeted Dealer"/>
    <m/>
    <n v="30"/>
    <m/>
    <n v="25"/>
    <n v="5"/>
    <s v="-"/>
    <n v="0"/>
    <s v="July"/>
    <n v="5"/>
    <n v="20"/>
    <n v="4"/>
    <b v="0"/>
    <n v="25"/>
    <s v="Aug"/>
    <n v="25"/>
    <n v="0"/>
    <b v="0"/>
    <s v="GROWTH"/>
    <n v="0"/>
    <m/>
    <s v="NE 1"/>
    <s v="NE 2"/>
    <m/>
    <x v="1"/>
  </r>
  <r>
    <s v="NE 2"/>
    <s v="AGARTALA"/>
    <s v="NEP211"/>
    <n v="1000000056"/>
    <s v="PAUL ENTERPRISE - AGT"/>
    <d v="2021-08-14T00:00:00"/>
    <s v="Targeted Dealer"/>
    <m/>
    <n v="370"/>
    <m/>
    <n v="392.25"/>
    <n v="-22.25"/>
    <s v="-"/>
    <n v="387.8"/>
    <s v="July"/>
    <n v="225"/>
    <n v="167.25"/>
    <n v="0.7433333333333334"/>
    <s v="GROWTH"/>
    <n v="392.25"/>
    <s v="Aug"/>
    <n v="392.25"/>
    <n v="0"/>
    <b v="0"/>
    <s v="GROWTH"/>
    <n v="0"/>
    <m/>
    <s v="NE 1"/>
    <s v="NE 2"/>
    <m/>
    <x v="1"/>
  </r>
  <r>
    <s v="NE 2"/>
    <s v="AGARTALA"/>
    <s v="NED188"/>
    <n v="1000000033"/>
    <s v="DIPTANU DAS - AGT"/>
    <d v="2021-09-23T00:00:00"/>
    <s v="Targeted Dealer"/>
    <m/>
    <n v="50"/>
    <m/>
    <n v="37.5"/>
    <n v="12.5"/>
    <s v="-"/>
    <n v="38.5"/>
    <s v="July"/>
    <n v="36.25"/>
    <n v="1.25"/>
    <n v="3.4482758620689724E-2"/>
    <s v="GROWTH"/>
    <n v="37.5"/>
    <s v="Aug"/>
    <n v="37.5"/>
    <n v="0"/>
    <b v="0"/>
    <s v="GROWTH"/>
    <n v="0"/>
    <m/>
    <s v="NE 1"/>
    <s v="NE 2"/>
    <m/>
    <x v="1"/>
  </r>
  <r>
    <s v="NE 2"/>
    <s v="AGARTALA"/>
    <s v="NEP213"/>
    <n v="1000000826"/>
    <s v="PARTHA DAS - AGT"/>
    <d v="2021-09-23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AGARTALA"/>
    <s v="NED191"/>
    <n v="1000000029"/>
    <s v="DEBNATH CEMENT HOUSE AND IRON STORES"/>
    <d v="2021-11-22T00:00:00"/>
    <s v="Targeted Dealer"/>
    <m/>
    <n v="50"/>
    <m/>
    <n v="0"/>
    <n v="50"/>
    <s v="-"/>
    <n v="30"/>
    <s v="July"/>
    <n v="41"/>
    <n v="-41"/>
    <n v="-1"/>
    <s v="DEGROWTH"/>
    <n v="0"/>
    <s v="Aug"/>
    <n v="0"/>
    <n v="0"/>
    <b v="0"/>
    <b v="0"/>
    <n v="0"/>
    <m/>
    <s v="NE 1"/>
    <s v="NE 2"/>
    <m/>
    <x v="1"/>
  </r>
  <r>
    <s v="NE 2"/>
    <s v="AGARTALA"/>
    <s v="NED206"/>
    <n v="1000002744"/>
    <s v="DINGRA ENTERPRISE"/>
    <d v="2022-05-10T00:00:00"/>
    <s v="Targeted Dealer"/>
    <m/>
    <n v="25"/>
    <m/>
    <n v="25"/>
    <n v="0"/>
    <s v="-"/>
    <n v="15"/>
    <s v="July"/>
    <n v="40"/>
    <n v="-15"/>
    <n v="-0.375"/>
    <s v="DEGROWTH"/>
    <n v="25"/>
    <s v="Aug"/>
    <n v="25"/>
    <n v="0"/>
    <b v="0"/>
    <s v="GROWTH"/>
    <n v="0"/>
    <m/>
    <s v="NE 1"/>
    <s v="NE 2"/>
    <m/>
    <x v="1"/>
  </r>
  <r>
    <s v="NE 2"/>
    <s v="AGARTALA"/>
    <s v="NEB288"/>
    <n v="1000002845"/>
    <s v="BANIK ENTERPRISE"/>
    <d v="2022-07-22T00:00:00"/>
    <s v="Targeted Dealer"/>
    <m/>
    <n v="40"/>
    <m/>
    <n v="40"/>
    <n v="0"/>
    <s v="-"/>
    <n v="33.5"/>
    <s v="July"/>
    <n v="30"/>
    <n v="10"/>
    <n v="0.33333333333333326"/>
    <s v="GROWTH"/>
    <n v="40"/>
    <s v="Aug"/>
    <n v="40"/>
    <n v="0"/>
    <b v="0"/>
    <s v="GROWTH"/>
    <n v="0"/>
    <m/>
    <s v="NE 1"/>
    <s v="NE 2"/>
    <m/>
    <x v="1"/>
  </r>
  <r>
    <s v="NE 2"/>
    <s v="AGARTALA"/>
    <s v="NEP242"/>
    <n v="1000002891"/>
    <s v="PRIYA HARDWARE"/>
    <d v="2022-08-25T00:00:00"/>
    <s v="Targeted Dealer"/>
    <m/>
    <n v="120"/>
    <m/>
    <n v="149"/>
    <n v="-29"/>
    <s v="-"/>
    <n v="134.5"/>
    <s v="July"/>
    <n v="75"/>
    <n v="74"/>
    <n v="0.98666666666666658"/>
    <s v="GROWTH"/>
    <n v="149"/>
    <s v="Aug"/>
    <n v="149"/>
    <n v="0"/>
    <b v="0"/>
    <s v="GROWTH"/>
    <n v="0"/>
    <m/>
    <s v="NE 1"/>
    <s v="NE 2"/>
    <m/>
    <x v="1"/>
  </r>
  <r>
    <s v="NE 2"/>
    <s v="AGARTALA"/>
    <s v="NEP248"/>
    <n v="1000003249"/>
    <s v="PRIYA CARRING CENTRE"/>
    <d v="2023-01-18T00:00:00"/>
    <s v="Targeted Dealer"/>
    <m/>
    <n v="130"/>
    <m/>
    <n v="152.5"/>
    <n v="-22.5"/>
    <s v="-"/>
    <n v="150"/>
    <s v="July"/>
    <n v="105"/>
    <n v="47.5"/>
    <n v="0.45238095238095233"/>
    <s v="GROWTH"/>
    <n v="152.5"/>
    <s v="Aug"/>
    <n v="152.5"/>
    <n v="0"/>
    <b v="0"/>
    <s v="GROWTH"/>
    <n v="0"/>
    <m/>
    <s v="NE 1"/>
    <s v="NE 2"/>
    <m/>
    <x v="1"/>
  </r>
  <r>
    <s v="NE 2"/>
    <s v="AGARTALA"/>
    <s v="NEM404"/>
    <n v="1000003783"/>
    <s v="MAA KAMAKHYA ENTERPRISE"/>
    <d v="2023-12-11T00:00:00"/>
    <s v="Targeted Dealer"/>
    <m/>
    <n v="20"/>
    <m/>
    <n v="0"/>
    <n v="20"/>
    <s v="-"/>
    <n v="0"/>
    <s v="July"/>
    <n v="7.5"/>
    <n v="-7.5"/>
    <n v="-1"/>
    <b v="0"/>
    <n v="0"/>
    <s v="Aug"/>
    <n v="0"/>
    <n v="0"/>
    <b v="0"/>
    <b v="0"/>
    <n v="0"/>
    <m/>
    <s v="NE 1"/>
    <s v="NE 2"/>
    <m/>
    <x v="1"/>
  </r>
  <r>
    <s v="NE 2"/>
    <s v="AGARTALA"/>
    <s v="NEH156"/>
    <n v="1000003963"/>
    <s v="HARA GOURI IRON STORES"/>
    <d v="2024-05-17T00:00:00"/>
    <s v="Targeted Dealer"/>
    <m/>
    <n v="50"/>
    <m/>
    <n v="18.5"/>
    <n v="31.5"/>
    <s v="-"/>
    <n v="37.5"/>
    <s v="July"/>
    <n v="27.5"/>
    <n v="-9"/>
    <n v="-0.32727272727272727"/>
    <s v="DEGROWTH"/>
    <n v="18.5"/>
    <s v="Aug"/>
    <n v="18.5"/>
    <n v="0"/>
    <b v="0"/>
    <s v="GROWTH"/>
    <n v="0"/>
    <m/>
    <s v="NE 1"/>
    <s v="NE 2"/>
    <m/>
    <x v="1"/>
  </r>
  <r>
    <s v="NE 2"/>
    <s v="AGARTALA"/>
    <s v="NEP287"/>
    <n v="1000003964"/>
    <s v="P.K.IRON STORES"/>
    <d v="2024-05-17T00:00:00"/>
    <s v="Targeted Dealer"/>
    <m/>
    <n v="50"/>
    <m/>
    <n v="25"/>
    <n v="25"/>
    <s v="-"/>
    <n v="41"/>
    <s v="July"/>
    <n v="25"/>
    <n v="0"/>
    <n v="0"/>
    <s v="GROWTH"/>
    <n v="25"/>
    <s v="Aug"/>
    <n v="25"/>
    <n v="0"/>
    <b v="0"/>
    <s v="GROWTH"/>
    <n v="0"/>
    <m/>
    <s v="NE 1"/>
    <s v="NE 2"/>
    <m/>
    <x v="1"/>
  </r>
  <r>
    <s v="NE 2"/>
    <s v="UDAIPUR"/>
    <s v="A030"/>
    <n v="1000000790"/>
    <s v="ARUN CHANDRA SAHA"/>
    <d v="2005-08-01T00:00:00"/>
    <s v="Targeted Dealer"/>
    <m/>
    <n v="750"/>
    <m/>
    <n v="780.5"/>
    <n v="-30.5"/>
    <s v="-"/>
    <n v="651"/>
    <s v="July"/>
    <n v="586.15"/>
    <n v="194.35000000000002"/>
    <n v="0.33157041712872126"/>
    <s v="GROWTH"/>
    <n v="780.5"/>
    <s v="Aug"/>
    <n v="780.5"/>
    <n v="0"/>
    <b v="0"/>
    <s v="GROWTH"/>
    <n v="0"/>
    <m/>
    <s v="NE 1"/>
    <s v="NE 2"/>
    <m/>
    <x v="1"/>
  </r>
  <r>
    <s v="NE 2"/>
    <s v="UDAIPUR"/>
    <s v="P035"/>
    <n v="1000000804"/>
    <s v="PRADIP KUMAR SAHA"/>
    <d v="2005-08-01T00:00:00"/>
    <s v="Targeted Dealer"/>
    <m/>
    <n v="20"/>
    <m/>
    <n v="25"/>
    <n v="-5"/>
    <s v="-"/>
    <n v="20"/>
    <s v="July"/>
    <n v="20"/>
    <n v="5"/>
    <n v="0.25"/>
    <s v="GROWTH"/>
    <n v="25"/>
    <s v="Aug"/>
    <n v="25"/>
    <n v="0"/>
    <b v="0"/>
    <s v="GROWTH"/>
    <n v="0"/>
    <m/>
    <s v="NE 1"/>
    <s v="NE 2"/>
    <m/>
    <x v="1"/>
  </r>
  <r>
    <s v="NE 2"/>
    <s v="UDAIPUR"/>
    <s v="J024"/>
    <n v="1000000794"/>
    <s v="JOYRAM HARDWARE"/>
    <d v="2005-10-29T00:00:00"/>
    <s v="Targeted Dealer"/>
    <m/>
    <n v="30"/>
    <m/>
    <n v="34"/>
    <n v="-4"/>
    <s v="-"/>
    <n v="65"/>
    <s v="July"/>
    <n v="15"/>
    <n v="19"/>
    <n v="1.2666666666666666"/>
    <s v="GROWTH"/>
    <n v="34"/>
    <s v="Aug"/>
    <n v="34"/>
    <n v="0"/>
    <b v="0"/>
    <s v="GROWTH"/>
    <n v="0"/>
    <m/>
    <s v="NE 1"/>
    <s v="NE 2"/>
    <m/>
    <x v="1"/>
  </r>
  <r>
    <s v="NE 2"/>
    <s v="UDAIPUR"/>
    <s v="R108"/>
    <n v="1000000806"/>
    <s v="RAMKRISHNA IRON"/>
    <d v="2011-09-08T00:00:00"/>
    <s v="Targeted Dealer"/>
    <m/>
    <n v="250"/>
    <m/>
    <n v="256"/>
    <n v="-6"/>
    <s v="-"/>
    <n v="260"/>
    <s v="July"/>
    <n v="210"/>
    <n v="46"/>
    <n v="0.21904761904761916"/>
    <s v="GROWTH"/>
    <n v="256"/>
    <s v="Aug"/>
    <n v="256"/>
    <n v="0"/>
    <b v="0"/>
    <s v="GROWTH"/>
    <n v="0"/>
    <m/>
    <s v="NE 1"/>
    <s v="NE 2"/>
    <m/>
    <x v="1"/>
  </r>
  <r>
    <s v="NE 2"/>
    <s v="UDAIPUR"/>
    <s v="A165"/>
    <n v="1000000789"/>
    <s v="ANANDA TRADERS"/>
    <d v="2013-05-04T00:00:00"/>
    <s v="Targeted Dealer"/>
    <m/>
    <n v="50"/>
    <m/>
    <n v="38"/>
    <n v="12"/>
    <s v="-"/>
    <n v="52.5"/>
    <s v="July"/>
    <n v="0"/>
    <n v="38"/>
    <s v=" "/>
    <s v="GROWTH"/>
    <n v="38"/>
    <s v="Aug"/>
    <n v="38"/>
    <n v="0"/>
    <b v="0"/>
    <s v="GROWTH"/>
    <n v="0"/>
    <m/>
    <s v="NE 1"/>
    <s v="NE 2"/>
    <m/>
    <x v="1"/>
  </r>
  <r>
    <s v="NE 2"/>
    <s v="UDAIPUR"/>
    <s v="R144"/>
    <n v="1000000805"/>
    <s v="RADHESHYAM IRON"/>
    <d v="2013-05-09T00:00:00"/>
    <s v="Targeted Dealer"/>
    <m/>
    <n v="80"/>
    <m/>
    <n v="107.5"/>
    <n v="-27.5"/>
    <s v="-"/>
    <n v="120"/>
    <s v="July"/>
    <n v="93.5"/>
    <n v="14"/>
    <n v="0.14973262032085555"/>
    <s v="GROWTH"/>
    <n v="107.5"/>
    <s v="Aug"/>
    <n v="107.5"/>
    <n v="0"/>
    <b v="0"/>
    <s v="GROWTH"/>
    <n v="0"/>
    <m/>
    <s v="NE 1"/>
    <s v="NE 2"/>
    <m/>
    <x v="1"/>
  </r>
  <r>
    <s v="NE 2"/>
    <s v="UDAIPUR"/>
    <s v="T072"/>
    <n v="1000000808"/>
    <s v="TANISHA ENTERPRISE"/>
    <d v="2013-05-17T00:00:00"/>
    <s v="Targeted Dealer"/>
    <m/>
    <n v="250"/>
    <m/>
    <n v="294.5"/>
    <n v="-44.5"/>
    <s v="-"/>
    <n v="243.5"/>
    <s v="July"/>
    <n v="166.5"/>
    <n v="128"/>
    <n v="0.76876876876876876"/>
    <s v="GROWTH"/>
    <n v="294.5"/>
    <s v="Aug"/>
    <n v="294.5"/>
    <n v="0"/>
    <b v="0"/>
    <s v="GROWTH"/>
    <n v="0"/>
    <m/>
    <s v="NE 1"/>
    <s v="NE 2"/>
    <m/>
    <x v="1"/>
  </r>
  <r>
    <s v="NE 2"/>
    <s v="UDAIPUR"/>
    <s v="K136"/>
    <n v="1000000798"/>
    <s v="KALI MATA HARDWARE STORES (UDAIPUR)"/>
    <d v="2013-05-22T00:00:00"/>
    <s v="Targeted Dealer"/>
    <m/>
    <n v="50"/>
    <m/>
    <n v="48"/>
    <n v="2"/>
    <s v="-"/>
    <n v="58"/>
    <s v="July"/>
    <n v="55"/>
    <n v="-7"/>
    <n v="-0.12727272727272732"/>
    <s v="DEGROWTH"/>
    <n v="48"/>
    <s v="Aug"/>
    <n v="48"/>
    <n v="0"/>
    <b v="0"/>
    <s v="GROWTH"/>
    <n v="0"/>
    <m/>
    <s v="NE 1"/>
    <s v="NE 2"/>
    <m/>
    <x v="1"/>
  </r>
  <r>
    <s v="NE 2"/>
    <s v="UDAIPUR"/>
    <s v="K137"/>
    <n v="1000000797"/>
    <s v="KAIBALYANATH HARDWARE"/>
    <d v="2013-05-28T00:00:00"/>
    <s v="Targeted Dealer"/>
    <m/>
    <n v="140"/>
    <m/>
    <n v="217.5"/>
    <n v="-77.5"/>
    <s v="-"/>
    <n v="150"/>
    <s v="July"/>
    <n v="175"/>
    <n v="42.5"/>
    <n v="0.24285714285714288"/>
    <s v="GROWTH"/>
    <n v="217.5"/>
    <s v="Aug"/>
    <n v="217.5"/>
    <n v="0"/>
    <b v="0"/>
    <s v="GROWTH"/>
    <n v="0"/>
    <m/>
    <s v="NE 1"/>
    <s v="NE 2"/>
    <m/>
    <x v="1"/>
  </r>
  <r>
    <s v="NE 2"/>
    <s v="UDAIPUR"/>
    <s v="P174"/>
    <n v="1000000803"/>
    <s v="PAUL HARDWARES (UDAIPUR)"/>
    <d v="2013-09-06T00:00:00"/>
    <s v="Targeted Dealer"/>
    <m/>
    <n v="50"/>
    <m/>
    <n v="45.5"/>
    <n v="4.5"/>
    <s v="-"/>
    <n v="76"/>
    <s v="July"/>
    <n v="51.5"/>
    <n v="-6"/>
    <n v="-0.11650485436893199"/>
    <s v="DEGROWTH"/>
    <n v="45.5"/>
    <s v="Aug"/>
    <n v="45.5"/>
    <n v="0"/>
    <b v="0"/>
    <s v="GROWTH"/>
    <n v="0"/>
    <m/>
    <s v="NE 1"/>
    <s v="NE 2"/>
    <m/>
    <x v="1"/>
  </r>
  <r>
    <s v="NE 2"/>
    <s v="UDAIPUR"/>
    <s v="NEN005"/>
    <n v="1000000802"/>
    <s v="NIBEDITA DEPARTMENTAL SHOP"/>
    <d v="2014-07-03T00:00:00"/>
    <s v="Targeted Dealer"/>
    <m/>
    <n v="20"/>
    <m/>
    <n v="25"/>
    <n v="-5"/>
    <s v="-"/>
    <n v="0"/>
    <s v="July"/>
    <n v="10"/>
    <n v="15"/>
    <n v="1.5"/>
    <b v="0"/>
    <n v="25"/>
    <s v="Aug"/>
    <n v="25"/>
    <n v="0"/>
    <b v="0"/>
    <s v="GROWTH"/>
    <n v="0"/>
    <m/>
    <s v="NE 1"/>
    <s v="NE 2"/>
    <m/>
    <x v="1"/>
  </r>
  <r>
    <s v="NE 2"/>
    <s v="UDAIPUR"/>
    <s v="NEN043"/>
    <n v="1000000801"/>
    <s v="NAYAN CARRYING CENTRE (UDAIPUR)"/>
    <d v="2016-07-12T00:00:00"/>
    <s v="Targeted Dealer"/>
    <m/>
    <n v="70"/>
    <m/>
    <n v="146"/>
    <n v="-76"/>
    <s v="-"/>
    <n v="50"/>
    <s v="July"/>
    <n v="85"/>
    <n v="61"/>
    <n v="0.7176470588235293"/>
    <s v="GROWTH"/>
    <n v="146"/>
    <s v="Aug"/>
    <n v="146"/>
    <n v="0"/>
    <b v="0"/>
    <s v="GROWTH"/>
    <n v="0"/>
    <m/>
    <s v="NE 1"/>
    <s v="NE 2"/>
    <m/>
    <x v="1"/>
  </r>
  <r>
    <s v="NE 2"/>
    <s v="UDAIPUR"/>
    <s v="NET070"/>
    <n v="1000000809"/>
    <s v="TRIPURA SUNDARI IRON BHANDAR"/>
    <d v="2017-05-23T00:00:00"/>
    <s v="Targeted Dealer"/>
    <m/>
    <n v="150"/>
    <m/>
    <n v="220.7"/>
    <n v="-70.699999999999989"/>
    <s v="-"/>
    <n v="154"/>
    <s v="July"/>
    <n v="178"/>
    <n v="42.699999999999989"/>
    <n v="0.23988764044943811"/>
    <s v="GROWTH"/>
    <n v="220.7"/>
    <s v="Aug"/>
    <n v="220.7"/>
    <n v="0"/>
    <b v="0"/>
    <s v="GROWTH"/>
    <n v="0"/>
    <m/>
    <s v="NE 1"/>
    <s v="NE 2"/>
    <m/>
    <x v="1"/>
  </r>
  <r>
    <s v="NE 2"/>
    <s v="UDAIPUR"/>
    <s v="NES335"/>
    <n v="1000000807"/>
    <s v="SAHA TRADERS"/>
    <d v="2018-11-10T00:00:00"/>
    <s v="Targeted Dealer"/>
    <m/>
    <n v="50"/>
    <m/>
    <n v="51.5"/>
    <n v="-1.5"/>
    <s v="-"/>
    <n v="67.25"/>
    <s v="July"/>
    <n v="50.5"/>
    <n v="1"/>
    <n v="1.980198019801982E-2"/>
    <s v="GROWTH"/>
    <n v="51.5"/>
    <s v="Aug"/>
    <n v="51.5"/>
    <n v="0"/>
    <b v="0"/>
    <s v="GROWTH"/>
    <n v="0"/>
    <m/>
    <s v="NE 1"/>
    <s v="NE 2"/>
    <m/>
    <x v="1"/>
  </r>
  <r>
    <s v="NE 2"/>
    <s v="UDAIPUR"/>
    <s v="NEM216"/>
    <n v="1000000799"/>
    <s v="MAA KALI STORES"/>
    <d v="2018-11-15T00:00:00"/>
    <s v="Targeted Dealer"/>
    <m/>
    <n v="20"/>
    <m/>
    <n v="20"/>
    <n v="0"/>
    <s v="-"/>
    <n v="25"/>
    <s v="July"/>
    <n v="20"/>
    <n v="0"/>
    <n v="0"/>
    <s v="GROWTH"/>
    <n v="20"/>
    <s v="Aug"/>
    <n v="20"/>
    <n v="0"/>
    <b v="0"/>
    <s v="GROWTH"/>
    <n v="0"/>
    <m/>
    <s v="NE 1"/>
    <s v="NE 2"/>
    <m/>
    <x v="1"/>
  </r>
  <r>
    <s v="NE 2"/>
    <s v="UDAIPUR"/>
    <s v="NEG098"/>
    <n v="1000000792"/>
    <s v="GHOSH TRADERS (UDP)"/>
    <d v="2018-11-26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n v="0"/>
    <m/>
    <s v="NE 1"/>
    <s v="NE 2"/>
    <m/>
    <x v="1"/>
  </r>
  <r>
    <s v="NE 2"/>
    <s v="UDAIPUR"/>
    <s v="NEM225"/>
    <n v="1000000800"/>
    <s v="MAHADEB BHANDER"/>
    <d v="2019-01-05T00:00:00"/>
    <s v="Targeted Dealer"/>
    <m/>
    <n v="40"/>
    <m/>
    <n v="48.5"/>
    <n v="-8.5"/>
    <s v="-"/>
    <n v="44.5"/>
    <s v="July"/>
    <n v="17.5"/>
    <n v="31"/>
    <n v="1.7714285714285714"/>
    <s v="GROWTH"/>
    <n v="48.5"/>
    <s v="Aug"/>
    <n v="48.5"/>
    <n v="0"/>
    <b v="0"/>
    <s v="GROWTH"/>
    <n v="0"/>
    <m/>
    <s v="NE 1"/>
    <s v="NE 2"/>
    <m/>
    <x v="1"/>
  </r>
  <r>
    <s v="NE 2"/>
    <s v="UDAIPUR"/>
    <s v="NEG106"/>
    <n v="1000001102"/>
    <s v="GRACY ENTERPRISE"/>
    <d v="2019-04-13T00:00:00"/>
    <s v="Targeted Dealer"/>
    <m/>
    <n v="100"/>
    <m/>
    <n v="100"/>
    <n v="0"/>
    <s v="-"/>
    <n v="125"/>
    <s v="July"/>
    <n v="75"/>
    <n v="25"/>
    <n v="0.33333333333333326"/>
    <s v="GROWTH"/>
    <n v="100"/>
    <s v="Aug"/>
    <n v="100"/>
    <n v="0"/>
    <b v="0"/>
    <s v="GROWTH"/>
    <n v="0"/>
    <m/>
    <s v="NE 1"/>
    <s v="NE 2"/>
    <m/>
    <x v="1"/>
  </r>
  <r>
    <s v="NE 2"/>
    <s v="UDAIPUR"/>
    <s v="NEB216"/>
    <n v="1000001099"/>
    <s v="BHOWMIK HARDWARE (UDP)"/>
    <d v="2019-11-21T00:00:00"/>
    <s v="Targeted Dealer"/>
    <m/>
    <n v="100"/>
    <m/>
    <n v="156"/>
    <n v="-56"/>
    <s v="-"/>
    <n v="98.5"/>
    <s v="July"/>
    <n v="141.5"/>
    <n v="14.5"/>
    <n v="0.10247349823321561"/>
    <s v="GROWTH"/>
    <n v="156"/>
    <s v="Aug"/>
    <n v="156"/>
    <n v="0"/>
    <b v="0"/>
    <s v="GROWTH"/>
    <n v="0"/>
    <m/>
    <s v="NE 1"/>
    <s v="NE 2"/>
    <m/>
    <x v="1"/>
  </r>
  <r>
    <s v="NE 2"/>
    <s v="UDAIPUR"/>
    <s v="NEJ104"/>
    <n v="1000001103"/>
    <s v="JOY SHIB SANKAR HARDWARE"/>
    <d v="2020-02-22T00:00:00"/>
    <s v="Targeted Dealer"/>
    <m/>
    <n v="25"/>
    <m/>
    <n v="27.5"/>
    <n v="-2.5"/>
    <s v="-"/>
    <n v="135"/>
    <s v="July"/>
    <n v="0"/>
    <n v="27.5"/>
    <s v=" "/>
    <s v="GROWTH"/>
    <n v="27.5"/>
    <s v="Aug"/>
    <n v="27.5"/>
    <n v="0"/>
    <b v="0"/>
    <s v="GROWTH"/>
    <n v="0"/>
    <m/>
    <s v="NE 1"/>
    <s v="NE 2"/>
    <m/>
    <x v="1"/>
  </r>
  <r>
    <s v="NE 2"/>
    <s v="UDAIPUR"/>
    <s v="NER197"/>
    <n v="1000001109"/>
    <s v="RAMTHAKUR IRON"/>
    <d v="2020-05-31T00:00:00"/>
    <s v="Targeted Dealer"/>
    <m/>
    <n v="50"/>
    <m/>
    <n v="61"/>
    <n v="-11"/>
    <s v="-"/>
    <n v="87"/>
    <s v="July"/>
    <n v="24.5"/>
    <n v="36.5"/>
    <n v="1.489795918367347"/>
    <s v="GROWTH"/>
    <n v="61"/>
    <s v="Aug"/>
    <n v="61"/>
    <n v="0"/>
    <b v="0"/>
    <s v="GROWTH"/>
    <n v="0"/>
    <m/>
    <s v="NE 1"/>
    <s v="NE 2"/>
    <m/>
    <x v="1"/>
  </r>
  <r>
    <s v="NE 2"/>
    <s v="UDAIPUR"/>
    <s v="NEO024"/>
    <n v="1000001105"/>
    <s v="OMKER ROY"/>
    <d v="2020-06-02T00:00:00"/>
    <s v="Targeted Dealer"/>
    <m/>
    <n v="50"/>
    <m/>
    <n v="87"/>
    <n v="-37"/>
    <s v="-"/>
    <n v="0"/>
    <s v="July"/>
    <n v="25"/>
    <n v="62"/>
    <n v="2.48"/>
    <b v="0"/>
    <n v="87"/>
    <s v="Aug"/>
    <n v="87"/>
    <n v="0"/>
    <b v="0"/>
    <s v="GROWTH"/>
    <n v="0"/>
    <m/>
    <s v="NE 1"/>
    <s v="NE 2"/>
    <m/>
    <x v="1"/>
  </r>
  <r>
    <s v="NE 2"/>
    <s v="UDAIPUR"/>
    <s v="NEP194"/>
    <n v="1000001107"/>
    <s v="PODDER HARDWARE (UDP)"/>
    <d v="2020-06-20T00:00:00"/>
    <s v="Targeted Dealer"/>
    <m/>
    <n v="800"/>
    <m/>
    <n v="880"/>
    <n v="-80"/>
    <s v="-"/>
    <n v="762.40000000000009"/>
    <s v="July"/>
    <n v="717.5"/>
    <n v="162.5"/>
    <n v="0.22648083623693371"/>
    <s v="GROWTH"/>
    <n v="880"/>
    <s v="Aug"/>
    <n v="880"/>
    <n v="0"/>
    <b v="0"/>
    <s v="GROWTH"/>
    <n v="0"/>
    <m/>
    <s v="NE 1"/>
    <s v="NE 2"/>
    <m/>
    <x v="1"/>
  </r>
  <r>
    <s v="NE 2"/>
    <s v="UDAIPUR"/>
    <s v="NEP203"/>
    <n v="1000001108"/>
    <s v="PODDER CONSTRUCTION"/>
    <d v="2020-11-12T00:00:00"/>
    <s v="Targeted Dealer"/>
    <m/>
    <n v="20"/>
    <m/>
    <n v="40"/>
    <n v="-20"/>
    <s v="-"/>
    <n v="40"/>
    <s v="July"/>
    <n v="20"/>
    <n v="20"/>
    <n v="1"/>
    <s v="GROWTH"/>
    <n v="40"/>
    <s v="Aug"/>
    <n v="40"/>
    <n v="0"/>
    <b v="0"/>
    <s v="GROWTH"/>
    <n v="0"/>
    <m/>
    <s v="NE 1"/>
    <s v="NE 2"/>
    <m/>
    <x v="1"/>
  </r>
  <r>
    <s v="NE 2"/>
    <s v="UDAIPUR"/>
    <s v="NEA312"/>
    <n v="1000001098"/>
    <s v="ARPITA HARDWARE &amp; VARIETIES"/>
    <d v="2021-06-19T00:00:00"/>
    <s v="Targeted Dealer"/>
    <m/>
    <n v="50"/>
    <m/>
    <n v="37.5"/>
    <n v="12.5"/>
    <s v="-"/>
    <n v="61.5"/>
    <s v="July"/>
    <n v="15"/>
    <n v="22.5"/>
    <n v="1.5"/>
    <s v="GROWTH"/>
    <n v="37.5"/>
    <s v="Aug"/>
    <n v="37.5"/>
    <n v="0"/>
    <b v="0"/>
    <s v="GROWTH"/>
    <n v="0"/>
    <m/>
    <s v="NE 1"/>
    <s v="NE 2"/>
    <m/>
    <x v="1"/>
  </r>
  <r>
    <s v="NE 2"/>
    <s v="UDAIPUR"/>
    <s v="NER237"/>
    <n v="1000002595"/>
    <s v="RAM KAMAL BHANDER"/>
    <d v="2022-02-05T00:00:00"/>
    <s v="Targeted Dealer"/>
    <m/>
    <n v="30"/>
    <m/>
    <n v="45.5"/>
    <n v="-15.5"/>
    <s v="-"/>
    <n v="44.5"/>
    <s v="July"/>
    <n v="20"/>
    <n v="25.5"/>
    <n v="1.2749999999999999"/>
    <s v="GROWTH"/>
    <n v="45.5"/>
    <s v="Aug"/>
    <n v="45.5"/>
    <n v="0"/>
    <b v="0"/>
    <s v="GROWTH"/>
    <n v="0"/>
    <m/>
    <s v="NE 1"/>
    <s v="NE 2"/>
    <m/>
    <x v="1"/>
  </r>
  <r>
    <s v="NE 2"/>
    <s v="UDAIPUR"/>
    <s v="NEJ167"/>
    <n v="1000003490"/>
    <s v="JOYRAM VARIETIES"/>
    <d v="2023-04-26T00:00:00"/>
    <s v="Targeted Dealer"/>
    <m/>
    <n v="20"/>
    <m/>
    <n v="0"/>
    <n v="20"/>
    <s v="-"/>
    <n v="0"/>
    <s v="July"/>
    <n v="15"/>
    <n v="-15"/>
    <n v="-1"/>
    <b v="0"/>
    <n v="0"/>
    <s v="Aug"/>
    <n v="0"/>
    <n v="0"/>
    <b v="0"/>
    <b v="0"/>
    <n v="0"/>
    <m/>
    <s v="NE 1"/>
    <s v="NE 2"/>
    <m/>
    <x v="1"/>
  </r>
  <r>
    <s v="NE 2"/>
    <s v="UDAIPUR"/>
    <s v="NET181"/>
    <n v="1000003496"/>
    <s v="TRIZA SANITATION"/>
    <d v="2023-04-28T00:00:00"/>
    <s v="Targeted Dealer"/>
    <m/>
    <n v="70"/>
    <m/>
    <n v="146"/>
    <n v="-76"/>
    <s v="-"/>
    <n v="94"/>
    <s v="July"/>
    <n v="140"/>
    <n v="6"/>
    <n v="4.2857142857142927E-2"/>
    <s v="GROWTH"/>
    <n v="146"/>
    <s v="Aug"/>
    <n v="146"/>
    <n v="0"/>
    <b v="0"/>
    <s v="GROWTH"/>
    <n v="0"/>
    <m/>
    <s v="NE 1"/>
    <s v="NE 2"/>
    <m/>
    <x v="1"/>
  </r>
  <r>
    <s v="NE 2"/>
    <s v="UDAIPUR"/>
    <s v="NEJ169"/>
    <n v="1000003595"/>
    <s v="JOY RAM GLASS EMPORIUM"/>
    <d v="2023-06-16T00:00:00"/>
    <s v="Targeted Dealer"/>
    <m/>
    <n v="50"/>
    <m/>
    <n v="101.5"/>
    <n v="-51.5"/>
    <s v="-"/>
    <n v="36"/>
    <s v="July"/>
    <n v="25"/>
    <n v="76.5"/>
    <n v="3.0599999999999996"/>
    <s v="GROWTH"/>
    <n v="101.5"/>
    <s v="Aug"/>
    <n v="101.5"/>
    <n v="0"/>
    <b v="0"/>
    <s v="GROWTH"/>
    <n v="0"/>
    <m/>
    <s v="NE 1"/>
    <s v="NE 2"/>
    <m/>
    <x v="1"/>
  </r>
  <r>
    <s v="NE 2"/>
    <s v="UDAIPUR"/>
    <s v="NEN219"/>
    <n v="1000003692"/>
    <s v="NANDALAL ENTERPRISE"/>
    <d v="2023-08-12T00:00:00"/>
    <s v="Targeted Dealer"/>
    <m/>
    <n v="20"/>
    <m/>
    <n v="20"/>
    <n v="0"/>
    <s v="-"/>
    <n v="0"/>
    <s v="July"/>
    <n v="8"/>
    <n v="12"/>
    <n v="1.5"/>
    <b v="0"/>
    <n v="20"/>
    <s v="Aug"/>
    <n v="20"/>
    <n v="0"/>
    <b v="0"/>
    <s v="GROWTH"/>
    <n v="0"/>
    <m/>
    <s v="NE 1"/>
    <s v="NE 2"/>
    <m/>
    <x v="1"/>
  </r>
  <r>
    <s v="NE 2"/>
    <s v="UDAIPUR"/>
    <s v="NES714"/>
    <n v="1000003934"/>
    <s v="SADHAN ENTERPRISE"/>
    <d v="2024-04-30T00:00:00"/>
    <s v="Targeted Dealer"/>
    <m/>
    <n v="25"/>
    <m/>
    <n v="20"/>
    <n v="5"/>
    <s v="-"/>
    <n v="0"/>
    <s v="July"/>
    <n v="35"/>
    <n v="-15"/>
    <n v="-0.4285714285714286"/>
    <b v="0"/>
    <n v="20"/>
    <s v="Aug"/>
    <n v="20"/>
    <n v="0"/>
    <b v="0"/>
    <s v="GROWTH"/>
    <n v="0"/>
    <m/>
    <s v="NE 1"/>
    <s v="NE 2"/>
    <m/>
    <x v="1"/>
  </r>
  <r>
    <s v="NE 2"/>
    <s v="UDAIPUR"/>
    <s v="NEP290"/>
    <n v="1000004039"/>
    <s v="PAUL HARDWARE"/>
    <d v="2024-07-11T00:00:00"/>
    <s v="Targeted Dealer"/>
    <m/>
    <n v="40"/>
    <m/>
    <n v="21"/>
    <n v="19"/>
    <s v="-"/>
    <n v="27.5"/>
    <s v="July"/>
    <n v="37"/>
    <n v="-16"/>
    <n v="-0.43243243243243246"/>
    <s v="DEGROWTH"/>
    <n v="21"/>
    <s v="Aug"/>
    <n v="21"/>
    <n v="0"/>
    <b v="0"/>
    <s v="GROWTH"/>
    <n v="0"/>
    <m/>
    <s v="NE 1"/>
    <s v="NE 2"/>
    <m/>
    <x v="1"/>
  </r>
  <r>
    <s v="NE 2"/>
    <s v="UDAIPUR"/>
    <s v="NEA457"/>
    <n v="1000004042"/>
    <s v="ATLAS BUILDERS AND ARCHITECT"/>
    <d v="2024-07-15T00:00:00"/>
    <s v="Targeted Dealer"/>
    <m/>
    <n v="40"/>
    <m/>
    <n v="16"/>
    <n v="24"/>
    <s v="-"/>
    <n v="68.5"/>
    <s v="July"/>
    <n v="37"/>
    <n v="-21"/>
    <n v="-0.56756756756756754"/>
    <s v="DEGROWTH"/>
    <n v="16"/>
    <s v="Aug"/>
    <n v="16"/>
    <n v="0"/>
    <b v="0"/>
    <s v="GROWTH"/>
    <n v="0"/>
    <m/>
    <s v="NE 1"/>
    <s v="NE 2"/>
    <m/>
    <x v="1"/>
  </r>
  <r>
    <s v="NE 2"/>
    <s v="DHARMANAGAR"/>
    <s v="A022"/>
    <n v="1000000199"/>
    <s v="AMIYO STORE"/>
    <d v="2005-09-14T00:00:00"/>
    <s v="Targeted Dealer"/>
    <m/>
    <n v="120"/>
    <m/>
    <n v="70"/>
    <n v="50"/>
    <s v="-"/>
    <n v="120"/>
    <s v="July"/>
    <n v="107.5"/>
    <n v="-37.5"/>
    <n v="-0.34883720930232553"/>
    <s v="DEGROWTH"/>
    <n v="70"/>
    <s v="Aug"/>
    <n v="70"/>
    <n v="0"/>
    <b v="0"/>
    <s v="GROWTH"/>
    <n v="0"/>
    <m/>
    <s v="NE 1"/>
    <s v="NE 2"/>
    <m/>
    <x v="1"/>
  </r>
  <r>
    <s v="NE 2"/>
    <s v="DHARMANAGAR"/>
    <s v="K014"/>
    <n v="1000000213"/>
    <s v="KALPANA STORE"/>
    <d v="2005-10-19T00:00:00"/>
    <s v="Targeted Dealer"/>
    <m/>
    <n v="15"/>
    <m/>
    <n v="20"/>
    <n v="-5"/>
    <s v="-"/>
    <n v="25"/>
    <s v="July"/>
    <n v="22.5"/>
    <n v="-2.5"/>
    <n v="-0.11111111111111116"/>
    <s v="DEGROWTH"/>
    <n v="20"/>
    <s v="Aug"/>
    <n v="20"/>
    <n v="0"/>
    <b v="0"/>
    <s v="GROWTH"/>
    <n v="0"/>
    <m/>
    <s v="NE 1"/>
    <s v="NE 2"/>
    <m/>
    <x v="1"/>
  </r>
  <r>
    <s v="NE 2"/>
    <s v="DHARMANAGAR"/>
    <s v="R014"/>
    <n v="1000000222"/>
    <s v="RAMKRISHNA ENTERPRISE(PANISAGAR)"/>
    <d v="2005-10-22T00:00:00"/>
    <s v="-"/>
    <m/>
    <n v="0"/>
    <m/>
    <n v="0"/>
    <n v="0"/>
    <s v="-"/>
    <n v="22.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DHARMANAGAR"/>
    <s v="A077"/>
    <n v="1000000202"/>
    <s v="ARUN PAUL &amp; BROTHERS"/>
    <d v="2008-06-13T00:00:00"/>
    <s v="Targeted Dealer"/>
    <m/>
    <n v="115"/>
    <m/>
    <n v="75"/>
    <n v="40"/>
    <s v="-"/>
    <n v="100"/>
    <s v="July"/>
    <n v="130"/>
    <n v="-55"/>
    <n v="-0.42307692307692313"/>
    <s v="DEGROWTH"/>
    <n v="75"/>
    <s v="Aug"/>
    <n v="75"/>
    <n v="0"/>
    <b v="0"/>
    <s v="GROWTH"/>
    <n v="0"/>
    <m/>
    <s v="NE 1"/>
    <s v="NE 2"/>
    <m/>
    <x v="1"/>
  </r>
  <r>
    <s v="NE 2"/>
    <s v="DHARMANAGAR"/>
    <s v="S277"/>
    <n v="1000000224"/>
    <s v="SANJIB KUMAR PAUL"/>
    <d v="2011-09-30T00:00:00"/>
    <s v="Targeted Dealer"/>
    <m/>
    <n v="10"/>
    <m/>
    <n v="25"/>
    <n v="-15"/>
    <s v="-"/>
    <n v="0"/>
    <s v="July"/>
    <n v="0"/>
    <n v="25"/>
    <s v=" "/>
    <b v="0"/>
    <n v="25"/>
    <s v="Aug"/>
    <n v="25"/>
    <n v="0"/>
    <b v="0"/>
    <s v="GROWTH"/>
    <n v="0"/>
    <m/>
    <s v="NE 1"/>
    <s v="NE 2"/>
    <m/>
    <x v="1"/>
  </r>
  <r>
    <s v="NE 2"/>
    <s v="DHARMANAGAR"/>
    <s v="M200"/>
    <n v="1000000216"/>
    <s v="M/S MOHIT PAUL"/>
    <d v="2012-02-04T00:00:00"/>
    <s v="Targeted Dealer"/>
    <m/>
    <n v="175"/>
    <m/>
    <n v="225"/>
    <n v="-50"/>
    <s v="-"/>
    <n v="167.5"/>
    <s v="July"/>
    <n v="230"/>
    <n v="-5"/>
    <n v="-2.1739130434782594E-2"/>
    <s v="DEGROWTH"/>
    <n v="225"/>
    <s v="Aug"/>
    <n v="225"/>
    <n v="0"/>
    <b v="0"/>
    <s v="GROWTH"/>
    <n v="0"/>
    <m/>
    <s v="NE 1"/>
    <s v="NE 2"/>
    <m/>
    <x v="1"/>
  </r>
  <r>
    <s v="NE 2"/>
    <s v="DHARMANAGAR"/>
    <s v="U015"/>
    <n v="1000000231"/>
    <s v="URMILA HARDWARE"/>
    <d v="2012-05-25T00:00:00"/>
    <s v="Targeted Dealer"/>
    <m/>
    <n v="30"/>
    <m/>
    <n v="45"/>
    <n v="-15"/>
    <s v="-"/>
    <n v="32.5"/>
    <s v="July"/>
    <n v="25"/>
    <n v="20"/>
    <n v="0.8"/>
    <s v="GROWTH"/>
    <n v="45"/>
    <s v="Aug"/>
    <n v="45"/>
    <n v="0"/>
    <b v="0"/>
    <s v="GROWTH"/>
    <n v="0"/>
    <m/>
    <s v="NE 1"/>
    <s v="NE 2"/>
    <m/>
    <x v="1"/>
  </r>
  <r>
    <s v="NE 2"/>
    <s v="DHARMANAGAR"/>
    <s v="D091"/>
    <n v="1000000208"/>
    <s v="DAS STORES"/>
    <d v="2012-10-25T00:00:00"/>
    <s v="Targeted Dealer"/>
    <m/>
    <n v="130"/>
    <m/>
    <n v="75"/>
    <n v="55"/>
    <s v="-"/>
    <n v="140.5"/>
    <s v="July"/>
    <n v="100"/>
    <n v="-25"/>
    <n v="-0.25"/>
    <s v="DEGROWTH"/>
    <n v="75"/>
    <s v="Aug"/>
    <n v="75"/>
    <n v="0"/>
    <b v="0"/>
    <s v="GROWTH"/>
    <n v="0"/>
    <m/>
    <s v="NE 1"/>
    <s v="NE 2"/>
    <m/>
    <x v="1"/>
  </r>
  <r>
    <s v="NE 2"/>
    <s v="DHARMANAGAR"/>
    <s v="H053"/>
    <n v="1000000210"/>
    <s v="HARI MOHAN TRADERS"/>
    <d v="2013-03-19T00:00:00"/>
    <s v="Targeted Dealer"/>
    <m/>
    <n v="60"/>
    <m/>
    <n v="75"/>
    <n v="-15"/>
    <s v="-"/>
    <n v="40"/>
    <s v="July"/>
    <n v="45"/>
    <n v="30"/>
    <n v="0.66666666666666674"/>
    <s v="GROWTH"/>
    <n v="75"/>
    <s v="Aug"/>
    <n v="75"/>
    <n v="0"/>
    <b v="0"/>
    <s v="GROWTH"/>
    <n v="0"/>
    <m/>
    <s v="NE 1"/>
    <s v="NE 2"/>
    <m/>
    <x v="1"/>
  </r>
  <r>
    <s v="NE 2"/>
    <s v="DHARMANAGAR"/>
    <s v="P152"/>
    <n v="1000000219"/>
    <s v="PRANATI HARDWARE"/>
    <d v="2013-06-11T00:00:00"/>
    <s v="Targeted Dealer"/>
    <m/>
    <n v="85"/>
    <m/>
    <n v="75"/>
    <n v="10"/>
    <s v="-"/>
    <n v="50"/>
    <s v="July"/>
    <n v="75"/>
    <n v="0"/>
    <n v="0"/>
    <s v="GROWTH"/>
    <n v="75"/>
    <s v="Aug"/>
    <n v="75"/>
    <n v="0"/>
    <b v="0"/>
    <s v="GROWTH"/>
    <n v="0"/>
    <m/>
    <s v="NE 1"/>
    <s v="NE 2"/>
    <m/>
    <x v="1"/>
  </r>
  <r>
    <s v="NE 2"/>
    <s v="DHARMANAGAR"/>
    <s v="NED004"/>
    <n v="1000000207"/>
    <s v="DAS GUPTA ENTERPRISE"/>
    <d v="2014-07-28T00:00:00"/>
    <s v="Targeted Dealer"/>
    <m/>
    <n v="150"/>
    <m/>
    <n v="154"/>
    <n v="-4"/>
    <s v="-"/>
    <n v="173"/>
    <s v="July"/>
    <n v="172.5"/>
    <n v="-18.5"/>
    <n v="-0.10724637681159421"/>
    <s v="DEGROWTH"/>
    <n v="154"/>
    <s v="Aug"/>
    <n v="154"/>
    <n v="0"/>
    <b v="0"/>
    <s v="GROWTH"/>
    <n v="0"/>
    <m/>
    <s v="NE 1"/>
    <s v="NE 2"/>
    <m/>
    <x v="1"/>
  </r>
  <r>
    <s v="NE 2"/>
    <s v="DHARMANAGAR"/>
    <s v="NEG009"/>
    <n v="1000000209"/>
    <s v="GOURANGA TRADERS"/>
    <d v="2014-08-29T00:00:00"/>
    <s v="-"/>
    <m/>
    <n v="0"/>
    <m/>
    <n v="25"/>
    <n v="-25"/>
    <s v="-"/>
    <n v="0"/>
    <s v="July"/>
    <n v="30"/>
    <n v="-5"/>
    <n v="-0.16666666666666663"/>
    <b v="0"/>
    <n v="25"/>
    <s v="Aug"/>
    <n v="25"/>
    <n v="0"/>
    <b v="0"/>
    <s v="GROWTH"/>
    <n v="0"/>
    <m/>
    <s v="NE 1"/>
    <s v="NE 2"/>
    <m/>
    <x v="1"/>
  </r>
  <r>
    <s v="NE 2"/>
    <s v="DHARMANAGAR"/>
    <s v="NEA045"/>
    <n v="1000000198"/>
    <s v="A.N. TRADERS"/>
    <d v="2015-09-10T00:00:00"/>
    <s v="Targeted Dealer"/>
    <m/>
    <n v="465"/>
    <m/>
    <n v="295"/>
    <n v="170"/>
    <s v="-"/>
    <n v="438"/>
    <s v="July"/>
    <n v="437.5"/>
    <n v="-142.5"/>
    <n v="-0.32571428571428573"/>
    <s v="DEGROWTH"/>
    <n v="295"/>
    <s v="Aug"/>
    <n v="295"/>
    <n v="0"/>
    <b v="0"/>
    <s v="GROWTH"/>
    <n v="0"/>
    <m/>
    <s v="NE 1"/>
    <s v="NE 2"/>
    <m/>
    <x v="1"/>
  </r>
  <r>
    <s v="NE 2"/>
    <s v="DHARMANAGAR"/>
    <s v="NER060"/>
    <n v="1000000221"/>
    <s v="RAMKRISHNA ENTERPRISE (DHALAI)"/>
    <d v="2016-01-19T00:00:00"/>
    <s v="Targeted Dealer"/>
    <m/>
    <n v="180"/>
    <m/>
    <n v="175"/>
    <n v="5"/>
    <s v="-"/>
    <n v="249"/>
    <s v="July"/>
    <n v="169.5"/>
    <n v="5.5"/>
    <n v="3.2448377581120846E-2"/>
    <s v="GROWTH"/>
    <n v="175"/>
    <s v="Aug"/>
    <n v="175"/>
    <n v="0"/>
    <b v="0"/>
    <s v="GROWTH"/>
    <n v="0"/>
    <m/>
    <s v="NE 1"/>
    <s v="NE 2"/>
    <m/>
    <x v="1"/>
  </r>
  <r>
    <s v="NE 2"/>
    <s v="DHARMANAGAR"/>
    <s v="NEM070"/>
    <n v="1000000218"/>
    <s v="MONOSA STORES (DMR)"/>
    <d v="2016-06-01T00:00:00"/>
    <s v="Targeted Dealer"/>
    <m/>
    <n v="165"/>
    <m/>
    <n v="175"/>
    <n v="-10"/>
    <s v="-"/>
    <n v="175"/>
    <s v="July"/>
    <n v="150"/>
    <n v="25"/>
    <n v="0.16666666666666674"/>
    <s v="GROWTH"/>
    <n v="175"/>
    <s v="Aug"/>
    <n v="175"/>
    <n v="0"/>
    <b v="0"/>
    <s v="GROWTH"/>
    <n v="0"/>
    <m/>
    <s v="NE 1"/>
    <s v="NE 2"/>
    <m/>
    <x v="1"/>
  </r>
  <r>
    <s v="NE 2"/>
    <s v="DHARMANAGAR"/>
    <s v="NEA147"/>
    <n v="1000000200"/>
    <s v="ANJALI CEMENT AND HARDWARES"/>
    <d v="2017-09-13T00:00:00"/>
    <s v="Targeted Dealer"/>
    <m/>
    <n v="30"/>
    <m/>
    <n v="25"/>
    <n v="5"/>
    <s v="-"/>
    <n v="25"/>
    <s v="July"/>
    <n v="60"/>
    <n v="-35"/>
    <n v="-0.58333333333333326"/>
    <s v="DEGROWTH"/>
    <n v="25"/>
    <s v="Aug"/>
    <n v="25"/>
    <n v="0"/>
    <b v="0"/>
    <s v="GROWTH"/>
    <n v="0"/>
    <m/>
    <s v="NE 1"/>
    <s v="NE 2"/>
    <m/>
    <x v="1"/>
  </r>
  <r>
    <s v="NE 2"/>
    <s v="DHARMANAGAR"/>
    <s v="NEB120"/>
    <n v="1000000204"/>
    <s v="BISHESH &amp; BARSHAN"/>
    <d v="2017-11-15T00:00:00"/>
    <s v="Targeted Dealer"/>
    <m/>
    <n v="215"/>
    <m/>
    <n v="331.5"/>
    <n v="-116.5"/>
    <s v="-"/>
    <n v="200"/>
    <s v="July"/>
    <n v="235"/>
    <n v="96.5"/>
    <n v="0.41063829787234041"/>
    <s v="GROWTH"/>
    <n v="331.5"/>
    <s v="Aug"/>
    <n v="331.5"/>
    <n v="0"/>
    <b v="0"/>
    <s v="GROWTH"/>
    <n v="0"/>
    <m/>
    <s v="NE 1"/>
    <s v="NE 2"/>
    <m/>
    <x v="1"/>
  </r>
  <r>
    <s v="NE 2"/>
    <s v="DHARMANAGAR"/>
    <s v="NEJ071"/>
    <n v="1000000211"/>
    <s v="JOYKALI HARDWARE (DMR)"/>
    <d v="2018-06-12T00:00:00"/>
    <s v="Targeted Dealer"/>
    <m/>
    <n v="160"/>
    <m/>
    <n v="100"/>
    <n v="60"/>
    <s v="-"/>
    <n v="99.5"/>
    <s v="July"/>
    <n v="100"/>
    <n v="0"/>
    <n v="0"/>
    <s v="GROWTH"/>
    <n v="100"/>
    <s v="Aug"/>
    <n v="100"/>
    <n v="0"/>
    <b v="0"/>
    <s v="GROWTH"/>
    <n v="0"/>
    <m/>
    <s v="NE 1"/>
    <s v="NE 2"/>
    <m/>
    <x v="1"/>
  </r>
  <r>
    <s v="NE 2"/>
    <s v="DHARMANAGAR"/>
    <s v="NER155"/>
    <n v="1000000223"/>
    <s v="RUMANA HARDWARES"/>
    <d v="2018-10-06T00:00:00"/>
    <s v="Targeted Dealer"/>
    <m/>
    <n v="115"/>
    <m/>
    <n v="115"/>
    <n v="0"/>
    <s v="-"/>
    <n v="180"/>
    <s v="July"/>
    <n v="117.5"/>
    <n v="-2.5"/>
    <n v="-2.1276595744680882E-2"/>
    <s v="DEGROWTH"/>
    <n v="115"/>
    <s v="Aug"/>
    <n v="115"/>
    <n v="0"/>
    <b v="0"/>
    <s v="GROWTH"/>
    <n v="0"/>
    <m/>
    <s v="NE 1"/>
    <s v="NE 2"/>
    <m/>
    <x v="1"/>
  </r>
  <r>
    <s v="NE 2"/>
    <s v="DHARMANAGAR"/>
    <s v="NEC076"/>
    <n v="1000000206"/>
    <s v="CHOWDHARY HARDWARE (DMR)"/>
    <d v="2018-12-18T00:00:00"/>
    <s v="Targeted Dealer"/>
    <m/>
    <n v="155"/>
    <m/>
    <n v="125"/>
    <n v="30"/>
    <s v="-"/>
    <n v="119.5"/>
    <s v="July"/>
    <n v="149.5"/>
    <n v="-24.5"/>
    <n v="-0.16387959866220736"/>
    <s v="DEGROWTH"/>
    <n v="125"/>
    <s v="Aug"/>
    <n v="125"/>
    <n v="0"/>
    <b v="0"/>
    <s v="GROWTH"/>
    <n v="0"/>
    <m/>
    <s v="NE 1"/>
    <s v="NE 2"/>
    <m/>
    <x v="1"/>
  </r>
  <r>
    <s v="NE 2"/>
    <s v="DHARMANAGAR"/>
    <s v="NET137"/>
    <n v="1000000229"/>
    <s v="TRIPURESWARI BHANDER"/>
    <d v="2019-12-18T00:00:00"/>
    <s v="-"/>
    <m/>
    <n v="0"/>
    <m/>
    <n v="10"/>
    <n v="-10"/>
    <s v="-"/>
    <n v="10"/>
    <s v="July"/>
    <n v="10"/>
    <n v="0"/>
    <n v="0"/>
    <s v="GROWTH"/>
    <n v="10"/>
    <s v="Aug"/>
    <n v="10"/>
    <n v="0"/>
    <b v="0"/>
    <s v="GROWTH"/>
    <n v="0"/>
    <m/>
    <s v="NE 1"/>
    <s v="NE 2"/>
    <m/>
    <x v="1"/>
  </r>
  <r>
    <s v="NE 2"/>
    <s v="DHARMANAGAR"/>
    <s v="NEL082"/>
    <n v="1000000214"/>
    <s v="LAKSHMI NARAYAN HARDWARE"/>
    <d v="2020-06-10T00:00:00"/>
    <s v="Targeted Dealer"/>
    <m/>
    <n v="10"/>
    <m/>
    <n v="13.5"/>
    <n v="-3.5"/>
    <s v="-"/>
    <n v="15"/>
    <s v="July"/>
    <n v="30"/>
    <n v="-16.5"/>
    <n v="-0.55000000000000004"/>
    <s v="DEGROWTH"/>
    <n v="13.5"/>
    <s v="Aug"/>
    <n v="13.5"/>
    <n v="0"/>
    <b v="0"/>
    <s v="GROWTH"/>
    <n v="0"/>
    <m/>
    <s v="NE 1"/>
    <s v="NE 2"/>
    <m/>
    <x v="1"/>
  </r>
  <r>
    <s v="NE 2"/>
    <s v="DHARMANAGAR"/>
    <s v="NEB240"/>
    <n v="1000000205"/>
    <s v="BISWAKARMA HARDWARE (DMR)"/>
    <d v="2020-08-25T00:00:00"/>
    <s v="Targeted Dealer"/>
    <m/>
    <n v="10"/>
    <m/>
    <n v="30"/>
    <n v="-20"/>
    <s v="-"/>
    <n v="0"/>
    <s v="July"/>
    <n v="15"/>
    <n v="15"/>
    <n v="1"/>
    <b v="0"/>
    <n v="30"/>
    <s v="Aug"/>
    <n v="30"/>
    <n v="0"/>
    <b v="0"/>
    <s v="GROWTH"/>
    <n v="0"/>
    <m/>
    <s v="NE 1"/>
    <s v="NE 2"/>
    <m/>
    <x v="1"/>
  </r>
  <r>
    <s v="NE 2"/>
    <s v="DHARMANAGAR"/>
    <s v="NEL090"/>
    <n v="1000000215"/>
    <s v="LITAN DEBNATH - DMR"/>
    <d v="2020-11-10T00:00:00"/>
    <s v="Targeted Dealer"/>
    <m/>
    <n v="115"/>
    <m/>
    <n v="70"/>
    <n v="45"/>
    <s v="-"/>
    <n v="90"/>
    <s v="July"/>
    <n v="102.5"/>
    <n v="-32.5"/>
    <n v="-0.31707317073170727"/>
    <s v="DEGROWTH"/>
    <n v="70"/>
    <s v="Aug"/>
    <n v="70"/>
    <n v="0"/>
    <b v="0"/>
    <s v="GROWTH"/>
    <n v="0"/>
    <m/>
    <s v="NE 1"/>
    <s v="NE 2"/>
    <m/>
    <x v="1"/>
  </r>
  <r>
    <s v="NE 2"/>
    <s v="DHARMANAGAR"/>
    <s v="NES484"/>
    <n v="1000000226"/>
    <s v="SAROI ENGG &amp; FEBRICATION"/>
    <d v="2020-12-14T00:00:00"/>
    <s v="Targeted Dealer"/>
    <m/>
    <n v="90"/>
    <m/>
    <n v="100"/>
    <n v="-10"/>
    <s v="-"/>
    <n v="75"/>
    <s v="July"/>
    <n v="100"/>
    <n v="0"/>
    <n v="0"/>
    <s v="GROWTH"/>
    <n v="100"/>
    <s v="Aug"/>
    <n v="100"/>
    <n v="0"/>
    <b v="0"/>
    <s v="GROWTH"/>
    <n v="0"/>
    <m/>
    <s v="NE 1"/>
    <s v="NE 2"/>
    <m/>
    <x v="1"/>
  </r>
  <r>
    <s v="NE 2"/>
    <s v="DHARMANAGAR"/>
    <s v="NES513"/>
    <n v="1000000225"/>
    <s v="SARALA ENTERPRISE"/>
    <d v="2021-05-19T00:00:00"/>
    <s v="-"/>
    <m/>
    <n v="0"/>
    <m/>
    <n v="10"/>
    <n v="-10"/>
    <s v="-"/>
    <n v="17.5"/>
    <s v="July"/>
    <n v="10"/>
    <n v="0"/>
    <n v="0"/>
    <s v="GROWTH"/>
    <n v="10"/>
    <s v="Aug"/>
    <n v="10"/>
    <n v="0"/>
    <b v="0"/>
    <s v="GROWTH"/>
    <n v="0"/>
    <m/>
    <s v="NE 1"/>
    <s v="NE 2"/>
    <m/>
    <x v="1"/>
  </r>
  <r>
    <s v="NE 2"/>
    <s v="DHARMANAGAR"/>
    <s v="NES568"/>
    <n v="1000002612"/>
    <s v="SANTOSHI TRADERS"/>
    <d v="2022-03-03T00:00:00"/>
    <s v="Targeted Dealer"/>
    <m/>
    <n v="105"/>
    <m/>
    <n v="125"/>
    <n v="-20"/>
    <s v="-"/>
    <n v="75"/>
    <s v="July"/>
    <n v="80"/>
    <n v="45"/>
    <n v="0.5625"/>
    <s v="GROWTH"/>
    <n v="125"/>
    <s v="Aug"/>
    <n v="125"/>
    <n v="0"/>
    <b v="0"/>
    <s v="GROWTH"/>
    <n v="0"/>
    <m/>
    <s v="NE 1"/>
    <s v="NE 2"/>
    <m/>
    <x v="1"/>
  </r>
  <r>
    <s v="NE 2"/>
    <s v="DHARMANAGAR"/>
    <s v="NEJ141"/>
    <n v="1000002751"/>
    <s v="JOY KALI HARDWARE'S"/>
    <d v="2022-05-19T00:00:00"/>
    <s v="Targeted Dealer"/>
    <m/>
    <n v="60"/>
    <m/>
    <n v="50"/>
    <n v="10"/>
    <s v="-"/>
    <n v="25"/>
    <s v="July"/>
    <n v="90"/>
    <n v="-40"/>
    <n v="-0.44444444444444442"/>
    <s v="DEGROWTH"/>
    <n v="50"/>
    <s v="Aug"/>
    <n v="50"/>
    <n v="0"/>
    <b v="0"/>
    <s v="GROWTH"/>
    <n v="0"/>
    <m/>
    <s v="NE 1"/>
    <s v="NE 2"/>
    <m/>
    <x v="1"/>
  </r>
  <r>
    <s v="NE 2"/>
    <s v="DHARMANAGAR"/>
    <s v="NES598"/>
    <n v="1000002837"/>
    <s v="SWASTISHREE"/>
    <d v="2022-07-18T00:00:00"/>
    <s v="-"/>
    <m/>
    <n v="0"/>
    <m/>
    <n v="58.5"/>
    <n v="-58.5"/>
    <s v="-"/>
    <n v="113.5"/>
    <s v="July"/>
    <n v="0"/>
    <n v="58.5"/>
    <s v=" "/>
    <s v="GROWTH"/>
    <n v="58.5"/>
    <s v="Aug"/>
    <n v="58.5"/>
    <n v="0"/>
    <b v="0"/>
    <s v="GROWTH"/>
    <n v="0"/>
    <m/>
    <s v="NE 1"/>
    <s v="NE 2"/>
    <m/>
    <x v="1"/>
  </r>
  <r>
    <s v="NE 2"/>
    <s v="DHARMANAGAR"/>
    <s v="NEA358"/>
    <n v="1000002903"/>
    <s v="APURBA TRADERS"/>
    <d v="2022-08-26T00:00:00"/>
    <s v="Targeted Dealer"/>
    <m/>
    <n v="140"/>
    <m/>
    <n v="157.5"/>
    <n v="-17.5"/>
    <s v="-"/>
    <n v="119.5"/>
    <s v="July"/>
    <n v="117.5"/>
    <n v="40"/>
    <n v="0.34042553191489366"/>
    <s v="GROWTH"/>
    <n v="157.5"/>
    <s v="Aug"/>
    <n v="157.5"/>
    <n v="0"/>
    <b v="0"/>
    <s v="GROWTH"/>
    <n v="0"/>
    <m/>
    <s v="NE 1"/>
    <s v="NE 2"/>
    <m/>
    <x v="1"/>
  </r>
  <r>
    <s v="NE 2"/>
    <s v="DHARMANAGAR"/>
    <s v="NES611"/>
    <n v="1000003120"/>
    <s v="STEEL HOUSE"/>
    <d v="2022-11-30T00:00:00"/>
    <s v="Targeted Dealer"/>
    <m/>
    <n v="100"/>
    <m/>
    <n v="87.5"/>
    <n v="12.5"/>
    <s v="-"/>
    <n v="64"/>
    <s v="July"/>
    <n v="90"/>
    <n v="-2.5"/>
    <n v="-2.777777777777779E-2"/>
    <s v="DEGROWTH"/>
    <n v="87.5"/>
    <s v="Aug"/>
    <n v="87.5"/>
    <n v="0"/>
    <b v="0"/>
    <s v="GROWTH"/>
    <n v="0"/>
    <m/>
    <s v="NE 1"/>
    <s v="NE 2"/>
    <m/>
    <x v="1"/>
  </r>
  <r>
    <s v="NE 2"/>
    <s v="DHARMANAGAR"/>
    <s v="NES612"/>
    <n v="1000003125"/>
    <s v="SRI UTTAM KUMAR ROY"/>
    <d v="2022-12-12T00:00:00"/>
    <s v="Targeted Dealer"/>
    <m/>
    <n v="25"/>
    <m/>
    <n v="0"/>
    <n v="25"/>
    <s v="-"/>
    <n v="10"/>
    <s v="July"/>
    <n v="25"/>
    <n v="-25"/>
    <n v="-1"/>
    <s v="DEGROWTH"/>
    <n v="0"/>
    <s v="Aug"/>
    <n v="0"/>
    <n v="0"/>
    <b v="0"/>
    <b v="0"/>
    <n v="0"/>
    <m/>
    <s v="NE 1"/>
    <s v="NE 2"/>
    <m/>
    <x v="1"/>
  </r>
  <r>
    <s v="NE 2"/>
    <s v="DHARMANAGAR"/>
    <s v="NEG166"/>
    <n v="1000003768"/>
    <s v="GURUDEV VARIETIES"/>
    <d v="2023-11-29T00:00:00"/>
    <s v="Targeted Dealer"/>
    <m/>
    <n v="35"/>
    <m/>
    <n v="50"/>
    <n v="-15"/>
    <s v="-"/>
    <n v="0"/>
    <s v="July"/>
    <n v="50"/>
    <n v="0"/>
    <n v="0"/>
    <b v="0"/>
    <n v="50"/>
    <s v="Aug"/>
    <n v="50"/>
    <n v="0"/>
    <b v="0"/>
    <s v="GROWTH"/>
    <n v="0"/>
    <m/>
    <s v="NE 1"/>
    <s v="NE 2"/>
    <m/>
    <x v="1"/>
  </r>
  <r>
    <s v="NE 2"/>
    <s v="DHARMANAGAR"/>
    <s v="NER297"/>
    <n v="1000003803"/>
    <s v="REKHA HARDWARE"/>
    <d v="2023-12-23T00:00:00"/>
    <s v="Targeted Dealer"/>
    <m/>
    <n v="55"/>
    <m/>
    <n v="50"/>
    <n v="5"/>
    <s v="-"/>
    <n v="75"/>
    <s v="July"/>
    <n v="51"/>
    <n v="-1"/>
    <n v="-1.9607843137254943E-2"/>
    <s v="DEGROWTH"/>
    <n v="50"/>
    <s v="Aug"/>
    <n v="50"/>
    <n v="0"/>
    <b v="0"/>
    <s v="GROWTH"/>
    <n v="0"/>
    <m/>
    <s v="NE 1"/>
    <s v="NE 2"/>
    <m/>
    <x v="1"/>
  </r>
  <r>
    <s v="NE 2"/>
    <s v="DHARMANAGAR"/>
    <s v="NEK221"/>
    <n v="1000004026"/>
    <s v="KSHIRODA HARDWARE"/>
    <d v="2024-06-30T00:00:00"/>
    <s v="Targeted Dealer"/>
    <m/>
    <n v="10"/>
    <m/>
    <n v="15"/>
    <n v="-5"/>
    <s v="-"/>
    <n v="10"/>
    <s v="July"/>
    <n v="12.5"/>
    <n v="2.5"/>
    <n v="0.19999999999999996"/>
    <s v="GROWTH"/>
    <n v="15"/>
    <s v="Aug"/>
    <n v="15"/>
    <n v="0"/>
    <b v="0"/>
    <s v="GROWTH"/>
    <n v="0"/>
    <m/>
    <s v="NE 1"/>
    <s v="NE 2"/>
    <m/>
    <x v="1"/>
  </r>
  <r>
    <s v="NE 2"/>
    <s v="CACHAR"/>
    <s v="G017"/>
    <n v="1000000137"/>
    <s v="GOURANGA BHANDAR"/>
    <d v="2005-02-02T00:00:00"/>
    <s v="Targeted Dealer"/>
    <m/>
    <n v="35"/>
    <m/>
    <n v="32.5"/>
    <n v="2.5"/>
    <s v="-"/>
    <n v="30"/>
    <s v="July"/>
    <n v="27.5"/>
    <n v="5"/>
    <n v="0.18181818181818188"/>
    <s v="GROWTH"/>
    <n v="32.5"/>
    <s v="Aug"/>
    <n v="32.5"/>
    <n v="0"/>
    <b v="0"/>
    <s v="GROWTH"/>
    <n v="0"/>
    <m/>
    <s v="NE 1"/>
    <s v="NE 2"/>
    <m/>
    <x v="1"/>
  </r>
  <r>
    <s v="NE 2"/>
    <s v="CACHAR"/>
    <s v="K031"/>
    <n v="1000000144"/>
    <s v="KHAN HARDWARE"/>
    <d v="2005-02-02T00:00:00"/>
    <s v="Targeted Dealer"/>
    <m/>
    <n v="170"/>
    <m/>
    <n v="170"/>
    <n v="0"/>
    <s v="-"/>
    <n v="166.25"/>
    <s v="July"/>
    <n v="70"/>
    <n v="100"/>
    <n v="1.4285714285714284"/>
    <s v="GROWTH"/>
    <n v="170"/>
    <s v="Aug"/>
    <n v="170"/>
    <n v="0"/>
    <b v="0"/>
    <s v="GROWTH"/>
    <n v="0"/>
    <m/>
    <s v="NE 1"/>
    <s v="NE 2"/>
    <m/>
    <x v="1"/>
  </r>
  <r>
    <s v="NE 2"/>
    <s v="CACHAR"/>
    <s v="B021"/>
    <n v="1000000129"/>
    <s v="BENGAL CONCRETE INDUSTRIES"/>
    <d v="2005-07-27T00:00:00"/>
    <s v="Targeted Dealer"/>
    <m/>
    <n v="1555"/>
    <m/>
    <n v="227"/>
    <n v="1328"/>
    <s v="-"/>
    <n v="1434.3"/>
    <s v="July"/>
    <n v="463.8"/>
    <n v="-236.8"/>
    <n v="-0.51056489866321697"/>
    <s v="DEGROWTH"/>
    <n v="227"/>
    <s v="Aug"/>
    <n v="227"/>
    <n v="0"/>
    <b v="0"/>
    <s v="GROWTH"/>
    <n v="0"/>
    <m/>
    <s v="NE 1"/>
    <s v="NE 2"/>
    <m/>
    <x v="1"/>
  </r>
  <r>
    <s v="NE 2"/>
    <s v="CACHAR"/>
    <s v="S038"/>
    <n v="1000000158"/>
    <s v="SHANKAR ROY"/>
    <d v="2005-08-26T00:00:00"/>
    <s v="Targeted Dealer"/>
    <m/>
    <n v="255"/>
    <m/>
    <n v="231.25"/>
    <n v="23.75"/>
    <s v="-"/>
    <n v="250.5"/>
    <s v="July"/>
    <n v="416.25"/>
    <n v="-185"/>
    <n v="-0.44444444444444442"/>
    <s v="DEGROWTH"/>
    <n v="231.25"/>
    <s v="Aug"/>
    <n v="231.25"/>
    <n v="0"/>
    <b v="0"/>
    <s v="GROWTH"/>
    <n v="0"/>
    <m/>
    <s v="NE 1"/>
    <s v="NE 2"/>
    <m/>
    <x v="1"/>
  </r>
  <r>
    <s v="NE 2"/>
    <s v="CACHAR"/>
    <s v="A006"/>
    <n v="1000000120"/>
    <s v="A.K. TRADERS"/>
    <d v="2006-10-10T00:00:00"/>
    <s v="Targeted Dealer"/>
    <m/>
    <n v="160"/>
    <m/>
    <n v="163.5"/>
    <n v="-3.5"/>
    <s v="-"/>
    <n v="218"/>
    <s v="July"/>
    <n v="183.5"/>
    <n v="-20"/>
    <n v="-0.10899182561307907"/>
    <s v="DEGROWTH"/>
    <n v="163.5"/>
    <s v="Aug"/>
    <n v="163.5"/>
    <n v="0"/>
    <b v="0"/>
    <s v="GROWTH"/>
    <n v="0"/>
    <m/>
    <s v="NE 1"/>
    <s v="NE 2"/>
    <m/>
    <x v="1"/>
  </r>
  <r>
    <s v="NE 2"/>
    <s v="CACHAR"/>
    <s v="A033"/>
    <n v="1000000126"/>
    <s v="ASHOK ENTERPRISE"/>
    <d v="2006-10-11T00:00:00"/>
    <s v="Targeted Dealer"/>
    <m/>
    <n v="140"/>
    <m/>
    <n v="115"/>
    <n v="25"/>
    <s v="-"/>
    <n v="135"/>
    <s v="July"/>
    <n v="129"/>
    <n v="-14"/>
    <n v="-0.10852713178294571"/>
    <s v="DEGROWTH"/>
    <n v="115"/>
    <s v="Aug"/>
    <n v="115"/>
    <n v="0"/>
    <b v="0"/>
    <s v="GROWTH"/>
    <n v="0"/>
    <m/>
    <s v="NE 1"/>
    <s v="NE 2"/>
    <m/>
    <x v="1"/>
  </r>
  <r>
    <s v="NE 2"/>
    <s v="CACHAR"/>
    <s v="R070"/>
    <n v="1000000155"/>
    <s v="R.P.TRADERS"/>
    <d v="2010-07-02T00:00:00"/>
    <s v="Targeted Dealer"/>
    <m/>
    <n v="335"/>
    <m/>
    <n v="169.75"/>
    <n v="165.25"/>
    <s v="-"/>
    <n v="449.5"/>
    <s v="July"/>
    <n v="407.65"/>
    <n v="-237.89999999999998"/>
    <n v="-0.5835888629952164"/>
    <s v="DEGROWTH"/>
    <n v="169.75"/>
    <s v="Aug"/>
    <n v="169.75"/>
    <n v="0"/>
    <b v="0"/>
    <s v="GROWTH"/>
    <n v="0"/>
    <m/>
    <s v="NE 1"/>
    <s v="NE 2"/>
    <m/>
    <x v="1"/>
  </r>
  <r>
    <s v="NE 2"/>
    <s v="CACHAR"/>
    <s v="M143"/>
    <n v="1000000150"/>
    <s v="MALAKAR HARDWARE"/>
    <d v="2010-07-14T00:00:00"/>
    <s v="Targeted Dealer"/>
    <m/>
    <n v="175"/>
    <m/>
    <n v="107"/>
    <n v="68"/>
    <s v="-"/>
    <n v="165"/>
    <s v="July"/>
    <n v="151"/>
    <n v="-44"/>
    <n v="-0.29139072847682124"/>
    <s v="DEGROWTH"/>
    <n v="107"/>
    <s v="Aug"/>
    <n v="107"/>
    <n v="0"/>
    <b v="0"/>
    <s v="GROWTH"/>
    <n v="0"/>
    <m/>
    <s v="NE 1"/>
    <s v="NE 2"/>
    <m/>
    <x v="1"/>
  </r>
  <r>
    <s v="NE 2"/>
    <s v="CACHAR"/>
    <s v="R093"/>
    <n v="1000000154"/>
    <s v="R.M. TRADERS (SILCHAR)"/>
    <d v="2011-04-22T00:00:00"/>
    <s v="Targeted Dealer"/>
    <m/>
    <n v="20"/>
    <m/>
    <n v="13.25"/>
    <n v="6.75"/>
    <s v="-"/>
    <n v="2.5"/>
    <s v="July"/>
    <n v="77.5"/>
    <n v="-64.25"/>
    <n v="-0.82903225806451619"/>
    <s v="DEGROWTH"/>
    <n v="13.25"/>
    <s v="Aug"/>
    <n v="13.25"/>
    <n v="0"/>
    <b v="0"/>
    <s v="GROWTH"/>
    <n v="0"/>
    <m/>
    <s v="NE 1"/>
    <s v="NE 2"/>
    <m/>
    <x v="1"/>
  </r>
  <r>
    <s v="NE 2"/>
    <s v="CACHAR"/>
    <s v="NEL006"/>
    <n v="1000000147"/>
    <s v="LOKNATH ENTERPRIME"/>
    <d v="2015-04-13T00:00:00"/>
    <s v="Targeted Dealer"/>
    <m/>
    <n v="10"/>
    <m/>
    <n v="5"/>
    <n v="5"/>
    <s v="-"/>
    <n v="5"/>
    <s v="July"/>
    <n v="12.5"/>
    <n v="-7.5"/>
    <n v="-0.6"/>
    <s v="DEGROWTH"/>
    <n v="5"/>
    <s v="Aug"/>
    <n v="5"/>
    <n v="0"/>
    <b v="0"/>
    <s v="GROWTH"/>
    <n v="0"/>
    <m/>
    <s v="NE 1"/>
    <s v="NE 2"/>
    <m/>
    <x v="1"/>
  </r>
  <r>
    <s v="NE 2"/>
    <s v="CACHAR"/>
    <s v="NEA034"/>
    <n v="1000000125"/>
    <s v="AMSONS"/>
    <d v="2015-05-15T00:00:00"/>
    <s v="-"/>
    <m/>
    <n v="0"/>
    <m/>
    <n v="6.5"/>
    <n v="-6.5"/>
    <s v="-"/>
    <n v="0"/>
    <s v="July"/>
    <n v="0"/>
    <n v="6.5"/>
    <s v=" "/>
    <b v="0"/>
    <n v="6.5"/>
    <s v="Aug"/>
    <n v="6.5"/>
    <n v="0"/>
    <b v="0"/>
    <s v="GROWTH"/>
    <n v="0"/>
    <m/>
    <s v="NE 1"/>
    <s v="NE 2"/>
    <m/>
    <x v="1"/>
  </r>
  <r>
    <s v="NE 2"/>
    <s v="CACHAR"/>
    <s v="NEJ050"/>
    <n v="1000000142"/>
    <s v="J. HARDWARE (SILCHAR)"/>
    <d v="2017-05-09T00:00:00"/>
    <s v="Targeted Dealer"/>
    <m/>
    <n v="30"/>
    <m/>
    <n v="36"/>
    <n v="-6"/>
    <s v="-"/>
    <n v="20"/>
    <s v="July"/>
    <n v="10"/>
    <n v="26"/>
    <n v="2.6"/>
    <s v="GROWTH"/>
    <n v="36"/>
    <s v="Aug"/>
    <n v="36"/>
    <n v="0"/>
    <b v="0"/>
    <s v="GROWTH"/>
    <n v="0"/>
    <m/>
    <s v="NE 1"/>
    <s v="NE 2"/>
    <m/>
    <x v="1"/>
  </r>
  <r>
    <s v="NE 2"/>
    <s v="CACHAR"/>
    <s v="NES211"/>
    <n v="1000000157"/>
    <s v="SANJITA HARDWARE"/>
    <d v="2017-08-23T00:00:00"/>
    <s v="Targeted Dealer"/>
    <m/>
    <n v="1220"/>
    <m/>
    <n v="1376.6"/>
    <n v="-156.59999999999991"/>
    <s v="-"/>
    <n v="1120.7"/>
    <s v="July"/>
    <n v="1370.4"/>
    <n v="6.1999999999998181"/>
    <n v="4.5242265032106044E-3"/>
    <s v="GROWTH"/>
    <n v="1376.6"/>
    <s v="Aug"/>
    <n v="1376.6"/>
    <n v="0"/>
    <b v="0"/>
    <s v="GROWTH"/>
    <n v="0"/>
    <m/>
    <s v="NE 1"/>
    <s v="NE 2"/>
    <m/>
    <x v="1"/>
  </r>
  <r>
    <s v="NE 2"/>
    <s v="CACHAR"/>
    <s v="NEH052"/>
    <n v="1000000138"/>
    <s v="HERAMANI HARDWARE"/>
    <d v="2018-05-12T00:00:00"/>
    <s v="Targeted Dealer"/>
    <m/>
    <n v="200"/>
    <m/>
    <n v="156.85"/>
    <n v="43.150000000000006"/>
    <s v="-"/>
    <n v="124.5"/>
    <s v="July"/>
    <n v="280.89999999999998"/>
    <n v="-124.04999999999998"/>
    <n v="-0.44161623353506585"/>
    <s v="DEGROWTH"/>
    <n v="156.85"/>
    <s v="Aug"/>
    <n v="156.85"/>
    <n v="0"/>
    <b v="0"/>
    <s v="GROWTH"/>
    <n v="0"/>
    <m/>
    <s v="NE 1"/>
    <s v="NE 2"/>
    <m/>
    <x v="1"/>
  </r>
  <r>
    <s v="NE 2"/>
    <s v="CACHAR"/>
    <s v="NEM186"/>
    <n v="1000000148"/>
    <s v="M M HARDWARE"/>
    <d v="2018-05-12T00:00:00"/>
    <s v="Targeted Dealer"/>
    <m/>
    <n v="55"/>
    <m/>
    <n v="45"/>
    <n v="10"/>
    <s v="-"/>
    <n v="50"/>
    <s v="July"/>
    <n v="50"/>
    <n v="-5"/>
    <n v="-9.9999999999999978E-2"/>
    <s v="DEGROWTH"/>
    <n v="45"/>
    <s v="Aug"/>
    <n v="45"/>
    <n v="0"/>
    <b v="0"/>
    <s v="GROWTH"/>
    <n v="0"/>
    <m/>
    <s v="NE 1"/>
    <s v="NE 2"/>
    <m/>
    <x v="1"/>
  </r>
  <r>
    <s v="NE 2"/>
    <s v="CACHAR"/>
    <s v="NEP137"/>
    <n v="1000000152"/>
    <s v="PAUL HARDWARES (CACHAR)"/>
    <d v="2018-05-26T00:00:00"/>
    <s v="Targeted Dealer"/>
    <m/>
    <n v="150"/>
    <m/>
    <n v="100"/>
    <n v="50"/>
    <s v="-"/>
    <n v="150.19999999999999"/>
    <s v="July"/>
    <n v="108"/>
    <n v="-8"/>
    <n v="-7.407407407407407E-2"/>
    <s v="DEGROWTH"/>
    <n v="100"/>
    <s v="Aug"/>
    <n v="100"/>
    <n v="0"/>
    <b v="0"/>
    <s v="GROWTH"/>
    <n v="0"/>
    <m/>
    <s v="NE 1"/>
    <s v="NE 2"/>
    <m/>
    <x v="1"/>
  </r>
  <r>
    <s v="NE 2"/>
    <s v="CACHAR"/>
    <s v="NEK098"/>
    <n v="1000000145"/>
    <s v="KRISHNA TRADERS"/>
    <d v="2018-08-25T00:00:00"/>
    <s v="Targeted Dealer"/>
    <m/>
    <n v="50"/>
    <m/>
    <n v="50"/>
    <n v="0"/>
    <s v="-"/>
    <n v="46.5"/>
    <s v="July"/>
    <n v="51.5"/>
    <n v="-1.5"/>
    <n v="-2.9126213592232997E-2"/>
    <s v="DEGROWTH"/>
    <n v="50"/>
    <s v="Aug"/>
    <n v="50"/>
    <n v="0"/>
    <b v="0"/>
    <s v="GROWTH"/>
    <n v="0"/>
    <m/>
    <s v="NE 1"/>
    <s v="NE 2"/>
    <m/>
    <x v="1"/>
  </r>
  <r>
    <s v="NE 2"/>
    <s v="CACHAR"/>
    <s v="NET110"/>
    <n v="1000000162"/>
    <s v="TAPAN KUMAR RAY (SILCHAR)"/>
    <d v="2018-08-25T00:00:00"/>
    <s v="Targeted Dealer"/>
    <m/>
    <n v="30"/>
    <m/>
    <n v="15"/>
    <n v="15"/>
    <s v="-"/>
    <n v="25"/>
    <s v="July"/>
    <n v="32.5"/>
    <n v="-17.5"/>
    <n v="-0.53846153846153844"/>
    <s v="DEGROWTH"/>
    <n v="15"/>
    <s v="Aug"/>
    <n v="15"/>
    <n v="0"/>
    <b v="0"/>
    <s v="GROWTH"/>
    <n v="0"/>
    <m/>
    <s v="NE 1"/>
    <s v="NE 2"/>
    <m/>
    <x v="1"/>
  </r>
  <r>
    <s v="NE 2"/>
    <s v="CACHAR"/>
    <s v="NEA220"/>
    <n v="1000000122"/>
    <s v="ALLIED TRADERS"/>
    <d v="2018-11-26T00:00:00"/>
    <s v="Targeted Dealer"/>
    <m/>
    <n v="15"/>
    <m/>
    <n v="15.75"/>
    <n v="-0.75"/>
    <s v="-"/>
    <n v="2.5"/>
    <s v="July"/>
    <n v="33.299999999999997"/>
    <n v="-17.549999999999997"/>
    <n v="-0.52702702702702697"/>
    <s v="DEGROWTH"/>
    <n v="15.75"/>
    <s v="Aug"/>
    <n v="15.75"/>
    <n v="0"/>
    <b v="0"/>
    <s v="GROWTH"/>
    <n v="0"/>
    <m/>
    <s v="NE 1"/>
    <s v="NE 2"/>
    <m/>
    <x v="1"/>
  </r>
  <r>
    <s v="NE 2"/>
    <s v="CACHAR"/>
    <s v="NEG099"/>
    <n v="1000000136"/>
    <s v="GITA TRADERS"/>
    <d v="2018-12-05T00:00:00"/>
    <s v="Targeted Dealer"/>
    <m/>
    <n v="50"/>
    <m/>
    <n v="37.5"/>
    <n v="12.5"/>
    <s v="-"/>
    <n v="48.5"/>
    <s v="July"/>
    <n v="20"/>
    <n v="17.5"/>
    <n v="0.875"/>
    <s v="GROWTH"/>
    <n v="37.5"/>
    <s v="Aug"/>
    <n v="37.5"/>
    <n v="0"/>
    <b v="0"/>
    <s v="GROWTH"/>
    <n v="0"/>
    <m/>
    <s v="NE 1"/>
    <s v="NE 2"/>
    <m/>
    <x v="1"/>
  </r>
  <r>
    <s v="NE 2"/>
    <s v="CACHAR"/>
    <s v="NES363"/>
    <n v="1000000160"/>
    <s v="SUNITI TRADERS (SIL)"/>
    <d v="2019-04-11T00:00:00"/>
    <s v="Targeted Dealer"/>
    <m/>
    <n v="20"/>
    <m/>
    <n v="5"/>
    <n v="15"/>
    <s v="-"/>
    <n v="10"/>
    <s v="July"/>
    <n v="25"/>
    <n v="-20"/>
    <n v="-0.8"/>
    <s v="DEGROWTH"/>
    <n v="5"/>
    <s v="Aug"/>
    <n v="5"/>
    <n v="0"/>
    <b v="0"/>
    <s v="GROWTH"/>
    <n v="0"/>
    <m/>
    <s v="NE 1"/>
    <s v="NE 2"/>
    <m/>
    <x v="1"/>
  </r>
  <r>
    <s v="NE 2"/>
    <s v="CACHAR"/>
    <s v="NEJ092"/>
    <n v="1000000141"/>
    <s v="J K TRADERS (RONGPUR)"/>
    <d v="2019-07-01T00:00:00"/>
    <s v="Targeted Dealer"/>
    <m/>
    <n v="20"/>
    <m/>
    <n v="13.75"/>
    <n v="6.25"/>
    <s v="-"/>
    <n v="42.5"/>
    <s v="July"/>
    <n v="5"/>
    <n v="8.75"/>
    <n v="1.75"/>
    <s v="GROWTH"/>
    <n v="13.75"/>
    <s v="Aug"/>
    <n v="13.75"/>
    <n v="0"/>
    <b v="0"/>
    <s v="GROWTH"/>
    <n v="0"/>
    <m/>
    <s v="NE 1"/>
    <s v="NE 2"/>
    <m/>
    <x v="1"/>
  </r>
  <r>
    <s v="NE 2"/>
    <s v="CACHAR"/>
    <s v="NEJ094"/>
    <n v="1000000143"/>
    <s v="JANANI HARDWARE SHOP"/>
    <d v="2019-07-29T00:00:00"/>
    <s v="Targeted Dealer"/>
    <m/>
    <n v="50"/>
    <m/>
    <n v="25"/>
    <n v="25"/>
    <s v="-"/>
    <n v="50"/>
    <s v="July"/>
    <n v="30"/>
    <n v="-5"/>
    <n v="-0.16666666666666663"/>
    <s v="DEGROWTH"/>
    <n v="25"/>
    <s v="Aug"/>
    <n v="25"/>
    <n v="0"/>
    <b v="0"/>
    <s v="GROWTH"/>
    <n v="0"/>
    <m/>
    <s v="NE 1"/>
    <s v="NE 2"/>
    <m/>
    <x v="1"/>
  </r>
  <r>
    <s v="NE 2"/>
    <s v="CACHAR"/>
    <s v="NEP197"/>
    <n v="1000000153"/>
    <s v="PURBASHA ENTERPRISE"/>
    <d v="2020-07-29T00:00:00"/>
    <s v="Targeted Dealer"/>
    <m/>
    <n v="120"/>
    <m/>
    <n v="135"/>
    <n v="-15"/>
    <s v="-"/>
    <n v="112.75"/>
    <s v="July"/>
    <n v="141.75"/>
    <n v="-6.75"/>
    <n v="-4.7619047619047672E-2"/>
    <s v="DEGROWTH"/>
    <n v="135"/>
    <s v="Aug"/>
    <n v="135"/>
    <n v="0"/>
    <b v="0"/>
    <s v="GROWTH"/>
    <n v="0"/>
    <m/>
    <s v="NE 1"/>
    <s v="NE 2"/>
    <m/>
    <x v="1"/>
  </r>
  <r>
    <s v="NE 2"/>
    <s v="CACHAR"/>
    <s v="NES466"/>
    <n v="1000000836"/>
    <s v="SHANTA TRADERS"/>
    <d v="2020-10-19T00:00:00"/>
    <s v="Targeted Dealer"/>
    <m/>
    <n v="75"/>
    <m/>
    <n v="89.5"/>
    <n v="-14.5"/>
    <s v="-"/>
    <n v="69.75"/>
    <s v="July"/>
    <n v="100.75"/>
    <n v="-11.25"/>
    <n v="-0.11166253101736978"/>
    <s v="DEGROWTH"/>
    <n v="89.5"/>
    <s v="Aug"/>
    <n v="89.5"/>
    <n v="0"/>
    <b v="0"/>
    <s v="GROWTH"/>
    <n v="0"/>
    <m/>
    <s v="NE 1"/>
    <s v="NE 2"/>
    <m/>
    <x v="1"/>
  </r>
  <r>
    <s v="NE 2"/>
    <s v="CACHAR"/>
    <s v="NES476"/>
    <n v="1000000159"/>
    <s v="SREEMA TRADERS - SILCHAR"/>
    <d v="2020-11-05T00:00:00"/>
    <s v="Targeted Dealer"/>
    <m/>
    <n v="30"/>
    <m/>
    <n v="6.5"/>
    <n v="23.5"/>
    <s v="-"/>
    <n v="29"/>
    <s v="July"/>
    <n v="5"/>
    <n v="1.5"/>
    <n v="0.30000000000000004"/>
    <s v="GROWTH"/>
    <n v="6.5"/>
    <s v="Aug"/>
    <n v="6.5"/>
    <n v="0"/>
    <b v="0"/>
    <s v="GROWTH"/>
    <n v="0"/>
    <m/>
    <s v="NE 1"/>
    <s v="NE 2"/>
    <m/>
    <x v="1"/>
  </r>
  <r>
    <s v="NE 2"/>
    <s v="CACHAR"/>
    <s v="NED179"/>
    <n v="1000000133"/>
    <s v="DEB HARDWARE - SIL"/>
    <d v="2021-01-19T00:00:00"/>
    <s v="Targeted Dealer"/>
    <m/>
    <n v="45"/>
    <m/>
    <n v="47.25"/>
    <n v="-2.25"/>
    <s v="-"/>
    <n v="43"/>
    <s v="July"/>
    <n v="50"/>
    <n v="-2.75"/>
    <n v="-5.5000000000000049E-2"/>
    <s v="DEGROWTH"/>
    <n v="47.25"/>
    <s v="Aug"/>
    <n v="47.25"/>
    <n v="0"/>
    <b v="0"/>
    <s v="GROWTH"/>
    <n v="0"/>
    <m/>
    <s v="NE 1"/>
    <s v="NE 2"/>
    <m/>
    <x v="1"/>
  </r>
  <r>
    <s v="NE 2"/>
    <s v="CACHAR"/>
    <s v="NEF014"/>
    <n v="1000000135"/>
    <s v="FAIZUL HOQUE BARBHUIYA"/>
    <d v="2021-09-13T00:00:00"/>
    <s v="Targeted Dealer"/>
    <m/>
    <n v="20"/>
    <m/>
    <n v="15"/>
    <n v="5"/>
    <s v="-"/>
    <n v="15"/>
    <s v="July"/>
    <n v="20"/>
    <n v="-5"/>
    <n v="-0.25"/>
    <s v="DEGROWTH"/>
    <n v="15"/>
    <s v="Aug"/>
    <n v="15"/>
    <n v="0"/>
    <b v="0"/>
    <s v="GROWTH"/>
    <n v="0"/>
    <m/>
    <s v="NE 1"/>
    <s v="NE 2"/>
    <m/>
    <x v="1"/>
  </r>
  <r>
    <s v="NE 2"/>
    <s v="CACHAR"/>
    <s v="NEO030"/>
    <n v="1000002609"/>
    <s v="OM TRADING"/>
    <d v="2022-02-24T00:00:00"/>
    <s v="Targeted Dealer"/>
    <m/>
    <n v="10"/>
    <m/>
    <n v="20"/>
    <n v="-10"/>
    <s v="-"/>
    <n v="7.5"/>
    <s v="July"/>
    <n v="5"/>
    <n v="15"/>
    <n v="3"/>
    <s v="GROWTH"/>
    <n v="20"/>
    <s v="Aug"/>
    <n v="20"/>
    <n v="0"/>
    <b v="0"/>
    <s v="GROWTH"/>
    <n v="0"/>
    <m/>
    <s v="NE 1"/>
    <s v="NE 2"/>
    <m/>
    <x v="1"/>
  </r>
  <r>
    <s v="NE 2"/>
    <s v="CACHAR"/>
    <s v="NES617"/>
    <n v="1000003168"/>
    <s v="SUBRATA SINHA"/>
    <d v="2022-12-23T00:00:00"/>
    <s v="Targeted Dealer"/>
    <m/>
    <n v="40"/>
    <m/>
    <n v="43"/>
    <n v="-3"/>
    <s v="-"/>
    <n v="40.25"/>
    <s v="July"/>
    <n v="35.5"/>
    <n v="7.5"/>
    <n v="0.21126760563380276"/>
    <s v="GROWTH"/>
    <n v="43"/>
    <s v="Aug"/>
    <n v="43"/>
    <n v="0"/>
    <b v="0"/>
    <s v="GROWTH"/>
    <n v="0"/>
    <m/>
    <s v="NE 1"/>
    <s v="NE 2"/>
    <m/>
    <x v="1"/>
  </r>
  <r>
    <s v="NE 2"/>
    <s v="CACHAR"/>
    <s v="NER264"/>
    <n v="1000003182"/>
    <s v="RAHIMIAH STEEL"/>
    <d v="2022-12-27T00:00:00"/>
    <s v="Targeted Dealer"/>
    <m/>
    <n v="20"/>
    <m/>
    <n v="30"/>
    <n v="-10"/>
    <s v="-"/>
    <n v="10"/>
    <s v="July"/>
    <n v="0"/>
    <n v="30"/>
    <s v=" "/>
    <s v="GROWTH"/>
    <n v="30"/>
    <s v="Aug"/>
    <n v="30"/>
    <n v="0"/>
    <b v="0"/>
    <s v="GROWTH"/>
    <n v="0"/>
    <m/>
    <s v="NE 1"/>
    <s v="NE 2"/>
    <m/>
    <x v="1"/>
  </r>
  <r>
    <s v="NE 2"/>
    <s v="CACHAR"/>
    <s v="NEP245"/>
    <n v="1000003184"/>
    <s v="P C STEEL"/>
    <d v="2022-12-28T00:00:00"/>
    <s v="Targeted Dealer"/>
    <m/>
    <n v="10"/>
    <m/>
    <n v="10"/>
    <n v="0"/>
    <s v="-"/>
    <n v="10"/>
    <s v="July"/>
    <n v="10"/>
    <n v="0"/>
    <n v="0"/>
    <s v="GROWTH"/>
    <n v="10"/>
    <s v="Aug"/>
    <n v="10"/>
    <n v="0"/>
    <b v="0"/>
    <s v="GROWTH"/>
    <n v="0"/>
    <m/>
    <s v="NE 1"/>
    <s v="NE 2"/>
    <m/>
    <x v="1"/>
  </r>
  <r>
    <s v="NE 2"/>
    <s v="CACHAR"/>
    <s v="NET174"/>
    <n v="1000003208"/>
    <s v="TALUKDAR BROTHER INTER LOCKING &amp; TI"/>
    <d v="2022-12-31T00:00:00"/>
    <s v="Targeted Dealer"/>
    <m/>
    <n v="250"/>
    <m/>
    <n v="269.75"/>
    <n v="-19.75"/>
    <s v="-"/>
    <n v="241"/>
    <s v="July"/>
    <n v="267.3"/>
    <n v="2.4499999999999886"/>
    <n v="9.165731387953624E-3"/>
    <s v="GROWTH"/>
    <n v="269.75"/>
    <s v="Aug"/>
    <n v="269.75"/>
    <n v="0"/>
    <b v="0"/>
    <s v="GROWTH"/>
    <n v="0"/>
    <m/>
    <s v="NE 1"/>
    <s v="NE 2"/>
    <m/>
    <x v="1"/>
  </r>
  <r>
    <s v="NE 2"/>
    <s v="CACHAR"/>
    <s v="NEB319"/>
    <n v="1000003382"/>
    <s v="BARBHUIYA TRADERS"/>
    <d v="2023-02-21T00:00:00"/>
    <s v="Targeted Dealer"/>
    <m/>
    <n v="40"/>
    <m/>
    <n v="25.5"/>
    <n v="14.5"/>
    <s v="-"/>
    <n v="35"/>
    <s v="July"/>
    <n v="5"/>
    <n v="20.5"/>
    <n v="4.0999999999999996"/>
    <s v="GROWTH"/>
    <n v="25.5"/>
    <s v="Aug"/>
    <n v="25.5"/>
    <n v="0"/>
    <b v="0"/>
    <s v="GROWTH"/>
    <n v="0"/>
    <m/>
    <s v="NE 1"/>
    <s v="NE 2"/>
    <m/>
    <x v="1"/>
  </r>
  <r>
    <s v="NE 2"/>
    <s v="CACHAR"/>
    <s v="NEA398"/>
    <n v="1000003501"/>
    <s v="A.I.ENTERPRISE"/>
    <d v="2023-04-29T00:00:00"/>
    <s v="Targeted Dealer"/>
    <m/>
    <n v="10"/>
    <m/>
    <n v="15"/>
    <n v="-5"/>
    <s v="-"/>
    <n v="5"/>
    <s v="July"/>
    <n v="10"/>
    <n v="5"/>
    <n v="0.5"/>
    <s v="GROWTH"/>
    <n v="15"/>
    <s v="Aug"/>
    <n v="15"/>
    <n v="0"/>
    <b v="0"/>
    <s v="GROWTH"/>
    <n v="0"/>
    <m/>
    <s v="NE 1"/>
    <s v="NE 2"/>
    <m/>
    <x v="1"/>
  </r>
  <r>
    <s v="NE 2"/>
    <s v="CACHAR"/>
    <s v="NEA418"/>
    <n v="1000003751"/>
    <s v="AMITA TRADERS"/>
    <d v="2023-11-15T00:00:00"/>
    <s v="Targeted Dealer"/>
    <m/>
    <n v="20"/>
    <m/>
    <n v="0"/>
    <n v="20"/>
    <s v="-"/>
    <n v="0"/>
    <s v="July"/>
    <n v="20"/>
    <n v="-20"/>
    <n v="-1"/>
    <b v="0"/>
    <n v="0"/>
    <s v="Aug"/>
    <n v="0"/>
    <n v="0"/>
    <b v="0"/>
    <b v="0"/>
    <n v="0"/>
    <m/>
    <s v="NE 1"/>
    <s v="NE 2"/>
    <m/>
    <x v="1"/>
  </r>
  <r>
    <s v="NE 2"/>
    <s v="CACHAR"/>
    <s v="NEA423"/>
    <n v="1000003795"/>
    <s v="A.I. TRADERS"/>
    <d v="2023-12-23T00:00:00"/>
    <s v="Targeted Dealer"/>
    <m/>
    <n v="40"/>
    <m/>
    <n v="12.5"/>
    <n v="27.5"/>
    <s v="-"/>
    <n v="36.1"/>
    <s v="July"/>
    <n v="39.5"/>
    <n v="-27"/>
    <n v="-0.68354430379746833"/>
    <s v="DEGROWTH"/>
    <n v="12.5"/>
    <s v="Aug"/>
    <n v="12.5"/>
    <n v="0"/>
    <b v="0"/>
    <s v="GROWTH"/>
    <n v="0"/>
    <m/>
    <s v="NE 1"/>
    <s v="NE 2"/>
    <m/>
    <x v="1"/>
  </r>
  <r>
    <s v="NE 2"/>
    <s v="CACHAR"/>
    <s v="NEA424"/>
    <n v="1000003796"/>
    <s v="ASHUTOSH BHANDER"/>
    <d v="2023-12-23T00:00:00"/>
    <s v="Targeted Dealer"/>
    <m/>
    <n v="10"/>
    <m/>
    <n v="1.25"/>
    <n v="8.75"/>
    <s v="-"/>
    <n v="5"/>
    <s v="July"/>
    <n v="7.25"/>
    <n v="-6"/>
    <n v="-0.82758620689655171"/>
    <s v="DEGROWTH"/>
    <n v="1.25"/>
    <s v="Aug"/>
    <n v="1.25"/>
    <n v="0"/>
    <b v="0"/>
    <s v="GROWTH"/>
    <n v="0"/>
    <m/>
    <s v="NE 1"/>
    <s v="NE 2"/>
    <m/>
    <x v="1"/>
  </r>
  <r>
    <s v="NE 2"/>
    <s v="CACHAR"/>
    <s v="NES696"/>
    <n v="1000003807"/>
    <s v="SUNIRMAL DAS"/>
    <d v="2023-12-29T00:00:00"/>
    <s v="Targeted Dealer"/>
    <m/>
    <n v="30"/>
    <m/>
    <n v="30"/>
    <n v="0"/>
    <s v="-"/>
    <n v="27"/>
    <s v="July"/>
    <n v="25"/>
    <n v="5"/>
    <n v="0.19999999999999996"/>
    <s v="GROWTH"/>
    <n v="30"/>
    <s v="Aug"/>
    <n v="30"/>
    <n v="0"/>
    <b v="0"/>
    <s v="GROWTH"/>
    <n v="0"/>
    <m/>
    <s v="NE 1"/>
    <s v="NE 2"/>
    <m/>
    <x v="1"/>
  </r>
  <r>
    <s v="NE 2"/>
    <s v="CACHAR"/>
    <s v="NEA439"/>
    <n v="1000003881"/>
    <s v="AMIR HUSSAIN LASKAR"/>
    <d v="2024-03-04T00:00:00"/>
    <s v="Targeted Dealer"/>
    <m/>
    <n v="120"/>
    <m/>
    <n v="120.4"/>
    <n v="-0.40000000000000568"/>
    <s v="-"/>
    <n v="117.75"/>
    <s v="July"/>
    <n v="178.6"/>
    <n v="-58.199999999999989"/>
    <n v="-0.32586786114221722"/>
    <s v="DEGROWTH"/>
    <n v="120.4"/>
    <s v="Aug"/>
    <n v="120.4"/>
    <n v="0"/>
    <b v="0"/>
    <s v="GROWTH"/>
    <n v="0"/>
    <m/>
    <s v="NE 1"/>
    <s v="NE 2"/>
    <m/>
    <x v="1"/>
  </r>
  <r>
    <s v="NE 2"/>
    <s v="CACHAR"/>
    <s v="NES711"/>
    <n v="1000003904"/>
    <s v="SAYAN STEEL"/>
    <d v="2024-04-06T00:00:00"/>
    <s v="Targeted Dealer"/>
    <m/>
    <n v="55"/>
    <m/>
    <n v="27.5"/>
    <n v="27.5"/>
    <s v="-"/>
    <n v="56.05"/>
    <s v="July"/>
    <n v="37.5"/>
    <n v="-10"/>
    <n v="-0.26666666666666672"/>
    <s v="DEGROWTH"/>
    <n v="27.5"/>
    <s v="Aug"/>
    <n v="27.5"/>
    <n v="0"/>
    <b v="0"/>
    <s v="GROWTH"/>
    <n v="0"/>
    <m/>
    <s v="NE 1"/>
    <s v="NE 2"/>
    <m/>
    <x v="1"/>
  </r>
  <r>
    <s v="NE 2"/>
    <s v="CACHAR"/>
    <s v="NEC139"/>
    <n v="1000003920"/>
    <s v="CHOUDHURY TRADERS"/>
    <d v="2024-04-27T00:00:00"/>
    <s v="Targeted Dealer"/>
    <m/>
    <n v="60"/>
    <m/>
    <n v="72"/>
    <n v="-12"/>
    <s v="-"/>
    <n v="18.5"/>
    <s v="July"/>
    <n v="15"/>
    <n v="57"/>
    <n v="3.8"/>
    <s v="GROWTH"/>
    <n v="72"/>
    <s v="Aug"/>
    <n v="72"/>
    <n v="0"/>
    <b v="0"/>
    <s v="GROWTH"/>
    <n v="0"/>
    <m/>
    <s v="NE 1"/>
    <s v="NE 2"/>
    <m/>
    <x v="1"/>
  </r>
  <r>
    <s v="NE 2"/>
    <s v="CACHAR"/>
    <s v="NEH155"/>
    <n v="1000003936"/>
    <s v="H.P. TRADERS"/>
    <d v="2024-04-30T00:00:00"/>
    <s v="Targeted Dealer"/>
    <m/>
    <n v="10"/>
    <m/>
    <n v="20"/>
    <n v="-10"/>
    <s v="-"/>
    <n v="32.5"/>
    <s v="July"/>
    <n v="5"/>
    <n v="15"/>
    <n v="3"/>
    <s v="GROWTH"/>
    <n v="20"/>
    <s v="Aug"/>
    <n v="20"/>
    <n v="0"/>
    <b v="0"/>
    <s v="GROWTH"/>
    <n v="0"/>
    <m/>
    <s v="NE 1"/>
    <s v="NE 2"/>
    <m/>
    <x v="1"/>
  </r>
  <r>
    <s v="NE 2"/>
    <s v="CACHAR"/>
    <s v="NEP293"/>
    <n v="1000004067"/>
    <s v="PRATIMA STORE"/>
    <d v="2024-07-30T00:00:00"/>
    <s v="Targeted Dealer"/>
    <m/>
    <n v="30"/>
    <m/>
    <n v="30"/>
    <n v="0"/>
    <s v="-"/>
    <n v="0"/>
    <s v="July"/>
    <n v="30"/>
    <n v="0"/>
    <n v="0"/>
    <b v="0"/>
    <n v="30"/>
    <s v="Aug"/>
    <n v="30"/>
    <n v="0"/>
    <b v="0"/>
    <s v="GROWTH"/>
    <n v="0"/>
    <m/>
    <s v="NE 1"/>
    <s v="NE 2"/>
    <m/>
    <x v="1"/>
  </r>
  <r>
    <s v="NE 2"/>
    <s v="HAILAKANDI"/>
    <s v="S029"/>
    <n v="1000000377"/>
    <s v="SARDA TRADE CORPORATION"/>
    <d v="2005-02-02T00:00:00"/>
    <s v="Targeted Dealer"/>
    <m/>
    <n v="40"/>
    <m/>
    <n v="57.75"/>
    <n v="-17.75"/>
    <s v="-"/>
    <n v="73"/>
    <s v="July"/>
    <n v="24.5"/>
    <n v="33.25"/>
    <n v="1.3571428571428572"/>
    <s v="GROWTH"/>
    <n v="57.75"/>
    <s v="Aug"/>
    <n v="57.75"/>
    <n v="0"/>
    <b v="0"/>
    <s v="GROWTH"/>
    <n v="0"/>
    <m/>
    <s v="NE 1"/>
    <s v="NE 2"/>
    <m/>
    <x v="1"/>
  </r>
  <r>
    <s v="NE 2"/>
    <s v="HAILAKANDI"/>
    <s v="C005"/>
    <n v="1000000130"/>
    <s v="CACHAR STEEL COMPANY"/>
    <d v="2005-04-01T00:00:00"/>
    <s v="Targeted Dealer"/>
    <m/>
    <n v="475"/>
    <m/>
    <n v="551.25"/>
    <n v="-76.25"/>
    <s v="-"/>
    <n v="456.5"/>
    <s v="July"/>
    <n v="622"/>
    <n v="-70.75"/>
    <n v="-0.1137459807073955"/>
    <s v="DEGROWTH"/>
    <n v="551.25"/>
    <s v="Aug"/>
    <n v="551.25"/>
    <n v="0"/>
    <b v="0"/>
    <s v="GROWTH"/>
    <n v="0"/>
    <m/>
    <s v="NE 1"/>
    <s v="NE 2"/>
    <m/>
    <x v="1"/>
  </r>
  <r>
    <s v="NE 2"/>
    <s v="HAILAKANDI"/>
    <s v="K066"/>
    <n v="1000000375"/>
    <s v="KUNJA TRADING"/>
    <d v="2010-01-18T00:00:00"/>
    <s v="Targeted Dealer"/>
    <m/>
    <n v="120"/>
    <m/>
    <n v="163"/>
    <n v="-43"/>
    <s v="-"/>
    <n v="107.5"/>
    <s v="July"/>
    <n v="171.6"/>
    <n v="-8.5999999999999943"/>
    <n v="-5.011655011655014E-2"/>
    <s v="DEGROWTH"/>
    <n v="163"/>
    <s v="Aug"/>
    <n v="163"/>
    <n v="0"/>
    <b v="0"/>
    <s v="GROWTH"/>
    <n v="0"/>
    <m/>
    <s v="NE 1"/>
    <s v="NE 2"/>
    <m/>
    <x v="1"/>
  </r>
  <r>
    <s v="NE 2"/>
    <s v="HAILAKANDI"/>
    <s v="H041"/>
    <n v="1000000373"/>
    <s v="HIRAMON PAUL"/>
    <d v="2011-06-17T00:00:00"/>
    <s v="Targeted Dealer"/>
    <m/>
    <n v="475"/>
    <m/>
    <n v="603.15"/>
    <n v="-128.14999999999998"/>
    <s v="-"/>
    <n v="450.25"/>
    <s v="July"/>
    <n v="607.75"/>
    <n v="-4.6000000000000227"/>
    <n v="-7.568901686548779E-3"/>
    <s v="DEGROWTH"/>
    <n v="603.15"/>
    <s v="Aug"/>
    <n v="603.15"/>
    <n v="0"/>
    <b v="0"/>
    <s v="GROWTH"/>
    <n v="0"/>
    <m/>
    <s v="NE 1"/>
    <s v="NE 2"/>
    <m/>
    <x v="1"/>
  </r>
  <r>
    <s v="NE 2"/>
    <s v="HAILAKANDI"/>
    <s v="NEG079"/>
    <n v="1000000372"/>
    <s v="GYANENDRA PAUL HARDWARE"/>
    <d v="2018-05-17T00:00:00"/>
    <s v="Targeted Dealer"/>
    <m/>
    <n v="105"/>
    <m/>
    <n v="120"/>
    <n v="-15"/>
    <s v="-"/>
    <n v="101.75"/>
    <s v="July"/>
    <n v="103.4"/>
    <n v="16.599999999999994"/>
    <n v="0.16054158607350089"/>
    <s v="GROWTH"/>
    <n v="120"/>
    <s v="Aug"/>
    <n v="120"/>
    <n v="0"/>
    <b v="0"/>
    <s v="GROWTH"/>
    <n v="0"/>
    <m/>
    <s v="NE 1"/>
    <s v="NE 2"/>
    <m/>
    <x v="1"/>
  </r>
  <r>
    <s v="NE 2"/>
    <s v="HAILAKANDI"/>
    <s v="NEA431"/>
    <n v="1000003863"/>
    <s v="A M HARDWARE"/>
    <d v="2024-02-16T00:00:00"/>
    <s v="Targeted Dealer"/>
    <m/>
    <n v="20"/>
    <m/>
    <n v="10"/>
    <n v="10"/>
    <s v="-"/>
    <n v="20"/>
    <s v="July"/>
    <n v="25"/>
    <n v="-15"/>
    <n v="-0.6"/>
    <s v="DEGROWTH"/>
    <n v="10"/>
    <s v="Aug"/>
    <n v="10"/>
    <n v="0"/>
    <b v="0"/>
    <s v="GROWTH"/>
    <n v="0"/>
    <m/>
    <s v="NE 1"/>
    <s v="NE 2"/>
    <m/>
    <x v="1"/>
  </r>
  <r>
    <s v="NE 2"/>
    <s v="KARIMGANJ"/>
    <s v="P034"/>
    <n v="1000000437"/>
    <s v="PRADIP H/W STORES"/>
    <d v="2005-02-02T00:00:00"/>
    <s v="Targeted Dealer"/>
    <m/>
    <n v="10"/>
    <m/>
    <n v="15"/>
    <n v="-5"/>
    <s v="-"/>
    <n v="0"/>
    <s v="July"/>
    <n v="17.350000000000001"/>
    <n v="-2.3500000000000014"/>
    <n v="-0.13544668587896258"/>
    <b v="0"/>
    <n v="15"/>
    <s v="Aug"/>
    <n v="15"/>
    <n v="0"/>
    <b v="0"/>
    <s v="GROWTH"/>
    <n v="0"/>
    <m/>
    <s v="NE 1"/>
    <s v="NE 2"/>
    <m/>
    <x v="1"/>
  </r>
  <r>
    <s v="NE 2"/>
    <s v="KARIMGANJ"/>
    <s v="J002"/>
    <n v="1000000140"/>
    <s v="J K &amp; SONS"/>
    <d v="2005-04-01T00:00:00"/>
    <s v="Targeted Dealer"/>
    <m/>
    <n v="370"/>
    <m/>
    <n v="407.15"/>
    <n v="-37.149999999999977"/>
    <s v="-"/>
    <n v="289.5"/>
    <s v="July"/>
    <n v="739.80000000000007"/>
    <n v="-332.65000000000009"/>
    <n v="-0.44964855366315226"/>
    <s v="DEGROWTH"/>
    <n v="407.15"/>
    <s v="Aug"/>
    <n v="407.15"/>
    <n v="0"/>
    <b v="0"/>
    <s v="GROWTH"/>
    <n v="0"/>
    <m/>
    <s v="NE 1"/>
    <s v="NE 2"/>
    <m/>
    <x v="1"/>
  </r>
  <r>
    <s v="NE 2"/>
    <s v="KARIMGANJ"/>
    <s v="M085"/>
    <n v="1000000434"/>
    <s v="M.S.TRADING"/>
    <d v="2007-05-18T00:00:00"/>
    <s v="Targeted Dealer"/>
    <m/>
    <n v="40"/>
    <m/>
    <n v="40"/>
    <n v="0"/>
    <s v="-"/>
    <n v="50"/>
    <s v="July"/>
    <n v="45"/>
    <n v="-5"/>
    <n v="-0.11111111111111116"/>
    <s v="DEGROWTH"/>
    <n v="40"/>
    <s v="Aug"/>
    <n v="40"/>
    <n v="0"/>
    <b v="0"/>
    <s v="GROWTH"/>
    <n v="0"/>
    <m/>
    <s v="NE 1"/>
    <s v="NE 2"/>
    <m/>
    <x v="1"/>
  </r>
  <r>
    <s v="NE 2"/>
    <s v="KARIMGANJ"/>
    <s v="J031"/>
    <n v="1000000432"/>
    <s v="JOYTARA STORES"/>
    <d v="2007-08-22T00:00:00"/>
    <s v="Targeted Dealer"/>
    <m/>
    <n v="80"/>
    <m/>
    <n v="90"/>
    <n v="-10"/>
    <s v="-"/>
    <n v="152"/>
    <s v="July"/>
    <n v="88"/>
    <n v="2"/>
    <n v="2.2727272727272707E-2"/>
    <s v="GROWTH"/>
    <n v="90"/>
    <s v="Aug"/>
    <n v="90"/>
    <n v="0"/>
    <b v="0"/>
    <s v="GROWTH"/>
    <n v="0"/>
    <m/>
    <s v="NE 1"/>
    <s v="NE 2"/>
    <m/>
    <x v="1"/>
  </r>
  <r>
    <s v="NE 2"/>
    <s v="KARIMGANJ"/>
    <s v="F005"/>
    <n v="1000000428"/>
    <s v="F.R.ENTERPRISE"/>
    <d v="2008-06-10T00:00:00"/>
    <s v="Targeted Dealer"/>
    <m/>
    <n v="30"/>
    <m/>
    <n v="26"/>
    <n v="4"/>
    <s v="-"/>
    <n v="25"/>
    <s v="July"/>
    <n v="66"/>
    <n v="-40"/>
    <n v="-0.60606060606060608"/>
    <s v="DEGROWTH"/>
    <n v="26"/>
    <s v="Aug"/>
    <n v="26"/>
    <n v="0"/>
    <b v="0"/>
    <s v="GROWTH"/>
    <n v="0"/>
    <m/>
    <s v="NE 1"/>
    <s v="NE 2"/>
    <m/>
    <x v="1"/>
  </r>
  <r>
    <s v="NE 2"/>
    <s v="KARIMGANJ"/>
    <s v="T032"/>
    <n v="1000000442"/>
    <s v="TARANGAMOYEE TRADERS"/>
    <d v="2009-07-30T00:00:00"/>
    <s v="Targeted Dealer"/>
    <m/>
    <n v="250"/>
    <m/>
    <n v="179"/>
    <n v="71"/>
    <s v="-"/>
    <n v="226"/>
    <s v="July"/>
    <n v="293"/>
    <n v="-114"/>
    <n v="-0.38907849829351537"/>
    <s v="DEGROWTH"/>
    <n v="179"/>
    <s v="Aug"/>
    <n v="179"/>
    <n v="0"/>
    <b v="0"/>
    <s v="GROWTH"/>
    <n v="0"/>
    <m/>
    <s v="NE 1"/>
    <s v="NE 2"/>
    <m/>
    <x v="1"/>
  </r>
  <r>
    <s v="NE 2"/>
    <s v="KARIMGANJ"/>
    <s v="NER103"/>
    <n v="1000000439"/>
    <s v="R K TRADING (SILCHAR)"/>
    <d v="2017-07-05T00:00:00"/>
    <s v="Targeted Dealer"/>
    <m/>
    <n v="130"/>
    <m/>
    <n v="133"/>
    <n v="-3"/>
    <s v="-"/>
    <n v="120.25"/>
    <s v="July"/>
    <n v="107"/>
    <n v="26"/>
    <n v="0.2429906542056075"/>
    <s v="GROWTH"/>
    <n v="133"/>
    <s v="Aug"/>
    <n v="133"/>
    <n v="0"/>
    <b v="0"/>
    <s v="GROWTH"/>
    <n v="0"/>
    <m/>
    <s v="NE 1"/>
    <s v="NE 2"/>
    <m/>
    <x v="1"/>
  </r>
  <r>
    <s v="NE 2"/>
    <s v="KARIMGANJ"/>
    <s v="NEO021"/>
    <n v="1000000909"/>
    <s v="OM TRADERS (SIL)"/>
    <d v="2019-09-12T00:00:00"/>
    <s v="Targeted Dealer"/>
    <m/>
    <n v="35"/>
    <m/>
    <n v="20"/>
    <n v="15"/>
    <s v="-"/>
    <n v="30"/>
    <s v="July"/>
    <n v="25"/>
    <n v="-5"/>
    <n v="-0.19999999999999996"/>
    <s v="DEGROWTH"/>
    <n v="20"/>
    <s v="Aug"/>
    <n v="20"/>
    <n v="0"/>
    <b v="0"/>
    <s v="GROWTH"/>
    <n v="0"/>
    <m/>
    <s v="NE 1"/>
    <s v="NE 2"/>
    <m/>
    <x v="1"/>
  </r>
  <r>
    <s v="NE 2"/>
    <s v="KARIMGANJ"/>
    <s v="NEM310"/>
    <n v="1000000907"/>
    <s v="MAA KARNI STEEL"/>
    <d v="2021-06-30T00:00:00"/>
    <s v="Targeted Dealer"/>
    <m/>
    <n v="175"/>
    <m/>
    <n v="113"/>
    <n v="62"/>
    <s v="-"/>
    <n v="160"/>
    <s v="July"/>
    <n v="131"/>
    <n v="-18"/>
    <n v="-0.13740458015267176"/>
    <s v="DEGROWTH"/>
    <n v="113"/>
    <s v="Aug"/>
    <n v="113"/>
    <n v="0"/>
    <b v="0"/>
    <s v="GROWTH"/>
    <n v="0"/>
    <m/>
    <s v="NE 1"/>
    <s v="NE 2"/>
    <m/>
    <x v="1"/>
  </r>
  <r>
    <s v="NE 2"/>
    <s v="KARIMGANJ"/>
    <s v="NES528"/>
    <n v="1000000911"/>
    <s v="S.B. ENTERPRISE - SIL"/>
    <d v="2021-08-30T00:00:00"/>
    <s v="Targeted Dealer"/>
    <m/>
    <n v="15"/>
    <m/>
    <n v="20.5"/>
    <n v="-5.5"/>
    <s v="-"/>
    <n v="15"/>
    <s v="July"/>
    <n v="20"/>
    <n v="0.5"/>
    <n v="2.4999999999999911E-2"/>
    <s v="GROWTH"/>
    <n v="20.5"/>
    <s v="Aug"/>
    <n v="20.5"/>
    <n v="0"/>
    <b v="0"/>
    <s v="GROWTH"/>
    <n v="0"/>
    <m/>
    <s v="NE 1"/>
    <s v="NE 2"/>
    <m/>
    <x v="1"/>
  </r>
  <r>
    <s v="NE 2"/>
    <s v="KARIMGANJ"/>
    <s v="NEK183"/>
    <n v="1000003171"/>
    <s v="K.A.TRADERS"/>
    <d v="2022-12-23T00:00:00"/>
    <s v="Targeted Dealer"/>
    <m/>
    <n v="250"/>
    <m/>
    <n v="413.4"/>
    <n v="-163.39999999999998"/>
    <s v="-"/>
    <n v="207.40000000000003"/>
    <s v="July"/>
    <n v="423.15"/>
    <n v="-9.75"/>
    <n v="-2.3041474654377891E-2"/>
    <s v="DEGROWTH"/>
    <n v="413.4"/>
    <s v="Aug"/>
    <n v="413.4"/>
    <n v="0"/>
    <b v="0"/>
    <s v="GROWTH"/>
    <n v="0"/>
    <m/>
    <s v="NE 1"/>
    <s v="NE 2"/>
    <m/>
    <x v="1"/>
  </r>
  <r>
    <s v="NE 2"/>
    <s v="KARIMGANJ"/>
    <s v="NET183"/>
    <n v="1000003531"/>
    <s v="T.A. HARDWARE SHOP"/>
    <d v="2023-05-19T00:00:00"/>
    <s v="Targeted Dealer"/>
    <m/>
    <n v="30"/>
    <m/>
    <n v="15"/>
    <n v="15"/>
    <s v="-"/>
    <n v="25.5"/>
    <s v="July"/>
    <n v="45"/>
    <n v="-30"/>
    <n v="-0.66666666666666674"/>
    <s v="DEGROWTH"/>
    <n v="15"/>
    <s v="Aug"/>
    <n v="15"/>
    <n v="0"/>
    <b v="0"/>
    <s v="GROWTH"/>
    <n v="0"/>
    <m/>
    <s v="NE 1"/>
    <s v="NE 2"/>
    <m/>
    <x v="1"/>
  </r>
  <r>
    <s v="NE 2"/>
    <s v="KARIMGANJ"/>
    <s v="NEP270"/>
    <n v="1000003590"/>
    <s v="PUSHPA TRADERS"/>
    <d v="2023-06-07T00:00:00"/>
    <s v="Targeted Dealer"/>
    <m/>
    <n v="20"/>
    <m/>
    <n v="12.5"/>
    <n v="7.5"/>
    <s v="-"/>
    <n v="15"/>
    <s v="July"/>
    <n v="5"/>
    <n v="7.5"/>
    <n v="1.5"/>
    <s v="GROWTH"/>
    <n v="12.5"/>
    <s v="Aug"/>
    <n v="12.5"/>
    <n v="0"/>
    <b v="0"/>
    <s v="GROWTH"/>
    <n v="0"/>
    <m/>
    <s v="NE 1"/>
    <s v="NE 2"/>
    <m/>
    <x v="1"/>
  </r>
  <r>
    <s v="NE 2"/>
    <s v="KARIMGANJ"/>
    <s v="NEG167"/>
    <n v="1000003818"/>
    <s v="G.M. TRADING"/>
    <d v="2024-01-10T00:00:00"/>
    <s v="Targeted Dealer"/>
    <m/>
    <n v="10"/>
    <m/>
    <n v="7.5"/>
    <n v="2.5"/>
    <s v="-"/>
    <n v="101"/>
    <s v="July"/>
    <n v="9"/>
    <n v="-1.5"/>
    <n v="-0.16666666666666663"/>
    <s v="DEGROWTH"/>
    <n v="7.5"/>
    <s v="Aug"/>
    <n v="7.5"/>
    <n v="0"/>
    <b v="0"/>
    <s v="GROWTH"/>
    <n v="0"/>
    <m/>
    <s v="NE 1"/>
    <s v="NE 2"/>
    <m/>
    <x v="1"/>
  </r>
  <r>
    <s v="NE 2"/>
    <s v="KARIMGANJ"/>
    <s v="NED237"/>
    <n v="1000003871"/>
    <s v="DEB TRADERS"/>
    <d v="2024-02-27T00:00:00"/>
    <s v="-"/>
    <m/>
    <n v="0"/>
    <m/>
    <n v="5"/>
    <n v="-5"/>
    <s v="-"/>
    <n v="0"/>
    <s v="July"/>
    <n v="0"/>
    <n v="5"/>
    <s v=" "/>
    <b v="0"/>
    <n v="5"/>
    <s v="Aug"/>
    <n v="5"/>
    <n v="0"/>
    <b v="0"/>
    <s v="GROWTH"/>
    <n v="0"/>
    <m/>
    <s v="NE 1"/>
    <s v="NE 2"/>
    <m/>
    <x v="1"/>
  </r>
  <r>
    <s v="NE 2"/>
    <s v="KARIMGANJ"/>
    <s v="NEB368"/>
    <n v="1000003994"/>
    <s v="BISHWANATH TRADERS"/>
    <d v="2024-05-31T00:00:00"/>
    <s v="Targeted Dealer"/>
    <m/>
    <n v="20"/>
    <m/>
    <n v="0"/>
    <n v="20"/>
    <s v="-"/>
    <n v="3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KARIMGANJ"/>
    <s v="NEA452"/>
    <n v="1000004004"/>
    <s v="AJAY TRADERS"/>
    <d v="2024-06-07T00:00:00"/>
    <s v="Targeted Dealer"/>
    <m/>
    <n v="690"/>
    <m/>
    <n v="647"/>
    <n v="43"/>
    <s v="-"/>
    <n v="628.20000000000005"/>
    <s v="July"/>
    <n v="864"/>
    <n v="-217"/>
    <n v="-0.25115740740740744"/>
    <s v="DEGROWTH"/>
    <n v="647"/>
    <s v="Aug"/>
    <n v="647"/>
    <n v="0"/>
    <b v="0"/>
    <s v="GROWTH"/>
    <n v="0"/>
    <m/>
    <s v="NE 1"/>
    <s v="NE 2"/>
    <m/>
    <x v="1"/>
  </r>
  <r>
    <s v="NE 2"/>
    <s v="KARIMGANJ"/>
    <s v="NEN39"/>
    <n v="1000004068"/>
    <s v="NATIONAL ENTERPRISE"/>
    <d v="2024-07-30T00:00:00"/>
    <s v="Targeted Dealer"/>
    <m/>
    <n v="155"/>
    <m/>
    <n v="100"/>
    <n v="55"/>
    <s v="-"/>
    <n v="135"/>
    <s v="July"/>
    <n v="131.25"/>
    <n v="-31.25"/>
    <n v="-0.23809523809523814"/>
    <s v="DEGROWTH"/>
    <n v="100"/>
    <s v="Aug"/>
    <n v="100"/>
    <n v="0"/>
    <b v="0"/>
    <s v="GROWTH"/>
    <n v="0"/>
    <m/>
    <s v="NE 1"/>
    <s v="NE 2"/>
    <m/>
    <x v="1"/>
  </r>
  <r>
    <s v="NE 2"/>
    <s v="MIZORAM"/>
    <s v="R002"/>
    <n v="1000000598"/>
    <s v="R.D.D.HARDWARE"/>
    <d v="2006-09-16T00:00:00"/>
    <s v="Targeted Dealer"/>
    <m/>
    <n v="10"/>
    <m/>
    <n v="12.5"/>
    <n v="-2.5"/>
    <s v="-"/>
    <n v="15"/>
    <s v="July"/>
    <n v="0"/>
    <n v="12.5"/>
    <s v=" "/>
    <s v="GROWTH"/>
    <n v="12.5"/>
    <s v="Aug"/>
    <n v="12.5"/>
    <n v="0"/>
    <b v="0"/>
    <s v="GROWTH"/>
    <n v="0"/>
    <m/>
    <s v="NE 1"/>
    <s v="NE 2"/>
    <m/>
    <x v="1"/>
  </r>
  <r>
    <s v="NE 2"/>
    <s v="MIZORAM"/>
    <s v="J047"/>
    <n v="1000000587"/>
    <s v="JAMES ENTERPRISE"/>
    <d v="2009-07-30T00:00:00"/>
    <s v="Targeted Dealer"/>
    <m/>
    <n v="60"/>
    <m/>
    <n v="38"/>
    <n v="22"/>
    <s v="-"/>
    <n v="79"/>
    <s v="July"/>
    <n v="57"/>
    <n v="-19"/>
    <n v="-0.33333333333333337"/>
    <s v="DEGROWTH"/>
    <n v="38"/>
    <s v="Aug"/>
    <n v="38"/>
    <n v="0"/>
    <b v="0"/>
    <s v="GROWTH"/>
    <n v="0"/>
    <m/>
    <s v="NE 1"/>
    <s v="NE 2"/>
    <m/>
    <x v="1"/>
  </r>
  <r>
    <s v="NE 2"/>
    <s v="MIZORAM"/>
    <s v="L060"/>
    <n v="1000000591"/>
    <s v="LALREM BUSINESS ENTERPRISE"/>
    <d v="2012-08-11T00:00:00"/>
    <s v="Targeted Dealer"/>
    <m/>
    <n v="38"/>
    <m/>
    <n v="19"/>
    <n v="19"/>
    <s v="-"/>
    <n v="45"/>
    <s v="July"/>
    <n v="19"/>
    <n v="0"/>
    <n v="0"/>
    <s v="GROWTH"/>
    <n v="19"/>
    <s v="Aug"/>
    <n v="19"/>
    <n v="0"/>
    <b v="0"/>
    <s v="GROWTH"/>
    <n v="0"/>
    <m/>
    <s v="NE 1"/>
    <s v="NE 2"/>
    <m/>
    <x v="1"/>
  </r>
  <r>
    <s v="NE 2"/>
    <s v="MIZORAM"/>
    <s v="K151"/>
    <n v="1000000589"/>
    <s v="KIM KIM HARDWARE "/>
    <d v="2013-08-13T00:00:00"/>
    <s v="Targeted Dealer"/>
    <m/>
    <n v="40"/>
    <m/>
    <n v="22"/>
    <n v="18"/>
    <s v="-"/>
    <n v="69.75"/>
    <s v="July"/>
    <n v="37.5"/>
    <n v="-15.5"/>
    <n v="-0.41333333333333333"/>
    <s v="DEGROWTH"/>
    <n v="22"/>
    <s v="Aug"/>
    <n v="22"/>
    <n v="0"/>
    <b v="0"/>
    <s v="GROWTH"/>
    <n v="0"/>
    <m/>
    <s v="NE 1"/>
    <s v="NE 2"/>
    <m/>
    <x v="1"/>
  </r>
  <r>
    <s v="NE 2"/>
    <s v="MIZORAM"/>
    <s v="NER074"/>
    <n v="1000000597"/>
    <s v="R P STORE (AIZWAL)"/>
    <d v="2016-07-07T00:00:00"/>
    <s v="Targeted Dealer"/>
    <m/>
    <n v="50"/>
    <m/>
    <n v="71"/>
    <n v="-21"/>
    <s v="-"/>
    <n v="69.5"/>
    <s v="July"/>
    <n v="59"/>
    <n v="12"/>
    <n v="0.20338983050847448"/>
    <s v="GROWTH"/>
    <n v="71"/>
    <s v="Aug"/>
    <n v="71"/>
    <n v="0"/>
    <b v="0"/>
    <s v="GROWTH"/>
    <n v="0"/>
    <m/>
    <s v="NE 1"/>
    <s v="NE 2"/>
    <m/>
    <x v="1"/>
  </r>
  <r>
    <s v="NE 2"/>
    <s v="MIZORAM"/>
    <s v="NEM100"/>
    <n v="1000000593"/>
    <s v="M &amp; M STORE (AIZWAL)"/>
    <d v="2017-01-11T00:00:00"/>
    <s v="Targeted Dealer"/>
    <m/>
    <n v="40"/>
    <m/>
    <n v="19"/>
    <n v="21"/>
    <s v="-"/>
    <n v="19"/>
    <s v="July"/>
    <n v="19"/>
    <n v="0"/>
    <n v="0"/>
    <s v="GROWTH"/>
    <n v="19"/>
    <s v="Aug"/>
    <n v="19"/>
    <n v="0"/>
    <b v="0"/>
    <s v="GROWTH"/>
    <n v="0"/>
    <m/>
    <s v="NE 1"/>
    <s v="NE 2"/>
    <m/>
    <x v="1"/>
  </r>
  <r>
    <s v="NE 2"/>
    <s v="MIZORAM"/>
    <s v="NEM133"/>
    <n v="1000000594"/>
    <s v="M S ENTERPRISE"/>
    <d v="2017-07-29T00:00:00"/>
    <s v="Targeted Dealer"/>
    <m/>
    <n v="150"/>
    <m/>
    <n v="180"/>
    <n v="-30"/>
    <s v="-"/>
    <n v="152"/>
    <s v="July"/>
    <n v="60"/>
    <n v="120"/>
    <n v="2"/>
    <s v="GROWTH"/>
    <n v="180"/>
    <s v="Aug"/>
    <n v="180"/>
    <n v="0"/>
    <b v="0"/>
    <s v="GROWTH"/>
    <n v="0"/>
    <m/>
    <s v="NE 1"/>
    <s v="NE 2"/>
    <m/>
    <x v="1"/>
  </r>
  <r>
    <s v="NE 2"/>
    <s v="MIZORAM"/>
    <s v="NEA150"/>
    <n v="1000000582"/>
    <s v="ATEA CEMENT DAWR (AIZ)"/>
    <d v="2017-10-06T00:00:00"/>
    <s v="Targeted Dealer"/>
    <m/>
    <n v="20"/>
    <m/>
    <n v="18"/>
    <n v="2"/>
    <s v="-"/>
    <n v="19"/>
    <s v="July"/>
    <n v="0"/>
    <n v="18"/>
    <s v=" "/>
    <s v="GROWTH"/>
    <n v="18"/>
    <s v="Aug"/>
    <n v="18"/>
    <n v="0"/>
    <b v="0"/>
    <s v="GROWTH"/>
    <n v="0"/>
    <m/>
    <s v="NE 1"/>
    <s v="NE 2"/>
    <m/>
    <x v="1"/>
  </r>
  <r>
    <s v="NE 2"/>
    <s v="MIZORAM"/>
    <s v="NEB115"/>
    <n v="1000000583"/>
    <s v="BEE JO STORE (AIZ)"/>
    <d v="2017-10-0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MIZORAM"/>
    <s v="NEC057"/>
    <n v="1000000584"/>
    <s v="CEMENT DAWR"/>
    <d v="2017-12-20T00:00:00"/>
    <s v="Targeted Dealer"/>
    <m/>
    <n v="40"/>
    <m/>
    <n v="52"/>
    <n v="-12"/>
    <s v="-"/>
    <n v="0"/>
    <s v="July"/>
    <n v="54"/>
    <n v="-2"/>
    <n v="-3.703703703703709E-2"/>
    <b v="0"/>
    <n v="52"/>
    <s v="Aug"/>
    <n v="52"/>
    <n v="0"/>
    <b v="0"/>
    <s v="GROWTH"/>
    <n v="0"/>
    <m/>
    <s v="NE 1"/>
    <s v="NE 2"/>
    <m/>
    <x v="1"/>
  </r>
  <r>
    <s v="NE 2"/>
    <s v="MIZORAM"/>
    <s v="NEZ010"/>
    <n v="1000001002"/>
    <s v="ZUALTEA BUSINESS CENTRE"/>
    <d v="2019-09-13T00:00:00"/>
    <s v="Targeted Dealer"/>
    <m/>
    <n v="100"/>
    <m/>
    <n v="129"/>
    <n v="-29"/>
    <s v="-"/>
    <n v="230.5"/>
    <s v="July"/>
    <n v="99"/>
    <n v="30"/>
    <n v="0.30303030303030298"/>
    <s v="GROWTH"/>
    <n v="129"/>
    <s v="Aug"/>
    <n v="129"/>
    <n v="0"/>
    <b v="0"/>
    <s v="GROWTH"/>
    <n v="0"/>
    <m/>
    <s v="NE 1"/>
    <s v="NE 2"/>
    <m/>
    <x v="1"/>
  </r>
  <r>
    <s v="NE 2"/>
    <s v="MIZORAM"/>
    <s v="NES439"/>
    <n v="1000000999"/>
    <s v="SHEKINA ENTERPRISE"/>
    <d v="2020-02-22T00:00:00"/>
    <s v="Targeted Dealer"/>
    <m/>
    <n v="20"/>
    <m/>
    <n v="19"/>
    <n v="1"/>
    <s v="-"/>
    <n v="0"/>
    <s v="July"/>
    <n v="19"/>
    <n v="0"/>
    <n v="0"/>
    <b v="0"/>
    <n v="19"/>
    <s v="Aug"/>
    <n v="19"/>
    <n v="0"/>
    <b v="0"/>
    <s v="GROWTH"/>
    <n v="0"/>
    <m/>
    <s v="NE 1"/>
    <s v="NE 2"/>
    <m/>
    <x v="1"/>
  </r>
  <r>
    <s v="NE 2"/>
    <s v="MIZORAM"/>
    <s v="NEN147"/>
    <n v="1000000996"/>
    <s v="N NADAW STORE"/>
    <d v="2020-05-09T00:00:00"/>
    <s v="Targeted Dealer"/>
    <m/>
    <n v="60"/>
    <m/>
    <n v="57"/>
    <n v="3"/>
    <s v="-"/>
    <n v="95"/>
    <s v="July"/>
    <n v="57"/>
    <n v="0"/>
    <n v="0"/>
    <s v="GROWTH"/>
    <n v="57"/>
    <s v="Aug"/>
    <n v="57"/>
    <n v="0"/>
    <b v="0"/>
    <s v="GROWTH"/>
    <n v="0"/>
    <m/>
    <s v="NE 1"/>
    <s v="NE 2"/>
    <m/>
    <x v="1"/>
  </r>
  <r>
    <s v="NE 2"/>
    <s v="MIZORAM"/>
    <s v="NEE044"/>
    <n v="1000000990"/>
    <s v="EL-BE ENTERPRISE"/>
    <d v="2020-05-20T00:00:00"/>
    <s v="Targeted Dealer"/>
    <m/>
    <n v="20"/>
    <m/>
    <n v="4"/>
    <n v="16"/>
    <s v="-"/>
    <n v="26.5"/>
    <s v="July"/>
    <n v="4"/>
    <n v="0"/>
    <n v="0"/>
    <s v="GROWTH"/>
    <n v="4"/>
    <s v="Aug"/>
    <n v="4"/>
    <n v="0"/>
    <b v="0"/>
    <s v="GROWTH"/>
    <n v="0"/>
    <m/>
    <s v="NE 1"/>
    <s v="NE 2"/>
    <m/>
    <x v="1"/>
  </r>
  <r>
    <s v="NE 2"/>
    <s v="MIZORAM"/>
    <s v="NEA284"/>
    <n v="1000000985"/>
    <s v="AMY TRADING (MIZ)"/>
    <d v="2020-08-21T00:00:00"/>
    <s v="Targeted Dealer"/>
    <m/>
    <n v="160"/>
    <m/>
    <n v="232.75"/>
    <n v="-72.75"/>
    <s v="-"/>
    <n v="250.9"/>
    <s v="July"/>
    <n v="183.25"/>
    <n v="49.5"/>
    <n v="0.27012278308321958"/>
    <s v="GROWTH"/>
    <n v="232.75"/>
    <s v="Aug"/>
    <n v="232.75"/>
    <n v="0"/>
    <b v="0"/>
    <s v="GROWTH"/>
    <n v="0"/>
    <m/>
    <s v="NE 1"/>
    <s v="NE 2"/>
    <m/>
    <x v="1"/>
  </r>
  <r>
    <s v="NE 2"/>
    <s v="MIZORAM"/>
    <s v="NEG123"/>
    <n v="1000000991"/>
    <s v="GYANADA STORE"/>
    <d v="2020-08-27T00:00:00"/>
    <s v="Targeted Dealer"/>
    <m/>
    <n v="30"/>
    <m/>
    <n v="6"/>
    <n v="24"/>
    <s v="-"/>
    <n v="0"/>
    <s v="July"/>
    <n v="36.5"/>
    <n v="-30.5"/>
    <n v="-0.83561643835616439"/>
    <b v="0"/>
    <n v="6"/>
    <s v="Aug"/>
    <n v="6"/>
    <n v="0"/>
    <b v="0"/>
    <s v="GROWTH"/>
    <n v="0"/>
    <m/>
    <s v="NE 1"/>
    <s v="NE 2"/>
    <m/>
    <x v="1"/>
  </r>
  <r>
    <s v="NE 2"/>
    <s v="MIZORAM"/>
    <s v="NEZ014"/>
    <n v="1000001001"/>
    <s v="ZAHUATA CEMENT AGENCY"/>
    <d v="2021-11-03T00:00:00"/>
    <s v="Targeted Dealer"/>
    <m/>
    <n v="30"/>
    <m/>
    <n v="63.5"/>
    <n v="-33.5"/>
    <s v="-"/>
    <n v="6.75"/>
    <s v="July"/>
    <n v="56"/>
    <n v="7.5"/>
    <n v="0.1339285714285714"/>
    <s v="GROWTH"/>
    <n v="63.5"/>
    <s v="Aug"/>
    <n v="63.5"/>
    <n v="0"/>
    <b v="0"/>
    <s v="GROWTH"/>
    <n v="0"/>
    <m/>
    <s v="NE 1"/>
    <s v="NE 2"/>
    <m/>
    <x v="1"/>
  </r>
  <r>
    <s v="NE 2"/>
    <s v="MIZORAM"/>
    <s v="NEZ015"/>
    <n v="1000002754"/>
    <s v="ZR ENTERPRISE"/>
    <d v="2022-05-20T00:00:00"/>
    <s v="Targeted Dealer"/>
    <m/>
    <n v="100"/>
    <m/>
    <n v="141"/>
    <n v="-41"/>
    <s v="-"/>
    <n v="321.64999999999998"/>
    <s v="July"/>
    <n v="146.25"/>
    <n v="-5.25"/>
    <n v="-3.5897435897435881E-2"/>
    <s v="DEGROWTH"/>
    <n v="141"/>
    <s v="Aug"/>
    <n v="141"/>
    <n v="0"/>
    <b v="0"/>
    <s v="GROWTH"/>
    <n v="0"/>
    <m/>
    <s v="NE 1"/>
    <s v="NE 2"/>
    <m/>
    <x v="1"/>
  </r>
  <r>
    <s v="NE 2"/>
    <s v="MIZORAM"/>
    <s v="NES607"/>
    <n v="1000003112"/>
    <s v="SOUTHERN BREEZE"/>
    <d v="2022-11-22T00:00:00"/>
    <s v="Targeted Dealer"/>
    <m/>
    <n v="120"/>
    <m/>
    <n v="232.5"/>
    <n v="-112.5"/>
    <s v="-"/>
    <n v="51"/>
    <s v="July"/>
    <n v="107.5"/>
    <n v="125"/>
    <n v="1.1627906976744184"/>
    <s v="GROWTH"/>
    <n v="232.5"/>
    <s v="Aug"/>
    <n v="232.5"/>
    <n v="0"/>
    <b v="0"/>
    <s v="GROWTH"/>
    <n v="0"/>
    <m/>
    <s v="NE 1"/>
    <s v="NE 2"/>
    <m/>
    <x v="1"/>
  </r>
  <r>
    <s v="NE 2"/>
    <s v="MIZORAM"/>
    <s v="NEG152"/>
    <n v="1000003126"/>
    <s v="GABRIEL ENTERPRISE"/>
    <d v="2022-12-12T00:00:00"/>
    <s v="Targeted Dealer"/>
    <m/>
    <n v="130"/>
    <m/>
    <n v="247"/>
    <n v="-117"/>
    <s v="-"/>
    <n v="142.25"/>
    <s v="July"/>
    <n v="150"/>
    <n v="97"/>
    <n v="0.64666666666666672"/>
    <s v="GROWTH"/>
    <n v="247"/>
    <s v="Aug"/>
    <n v="247"/>
    <n v="0"/>
    <b v="0"/>
    <s v="GROWTH"/>
    <n v="0"/>
    <m/>
    <s v="NE 1"/>
    <s v="NE 2"/>
    <m/>
    <x v="1"/>
  </r>
  <r>
    <s v="NE 2"/>
    <s v="MIZORAM"/>
    <s v="NEC126"/>
    <n v="1000003554"/>
    <s v="C.L.ENTERPRISES"/>
    <d v="2023-05-26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MIZORAM"/>
    <s v="NES678"/>
    <n v="1000003677"/>
    <s v="S.M.ENTERPRISE"/>
    <d v="2023-08-04T00:00:00"/>
    <s v="Targeted Dealer"/>
    <m/>
    <n v="20"/>
    <m/>
    <n v="38"/>
    <n v="-18"/>
    <s v="-"/>
    <n v="10.75"/>
    <s v="July"/>
    <n v="16"/>
    <n v="22"/>
    <n v="1.375"/>
    <s v="GROWTH"/>
    <n v="38"/>
    <s v="Aug"/>
    <n v="38"/>
    <n v="0"/>
    <b v="0"/>
    <s v="GROWTH"/>
    <n v="0"/>
    <m/>
    <s v="NE 1"/>
    <s v="NE 2"/>
    <m/>
    <x v="1"/>
  </r>
  <r>
    <s v="NE 2"/>
    <s v="MIZORAM"/>
    <s v="NEC130"/>
    <n v="1000003714"/>
    <s v="CEMENT SUPPLY AGENCY"/>
    <d v="2023-09-12T00:00:00"/>
    <s v="Targeted Dealer"/>
    <m/>
    <n v="10"/>
    <m/>
    <n v="15.5"/>
    <n v="-5.5"/>
    <s v="-"/>
    <n v="0"/>
    <s v="July"/>
    <n v="7.75"/>
    <n v="7.75"/>
    <n v="1"/>
    <b v="0"/>
    <n v="15.5"/>
    <s v="Aug"/>
    <n v="15.5"/>
    <n v="0"/>
    <b v="0"/>
    <s v="GROWTH"/>
    <n v="0"/>
    <m/>
    <s v="NE 1"/>
    <s v="NE 2"/>
    <m/>
    <x v="1"/>
  </r>
  <r>
    <s v="NE 2"/>
    <s v="MIZORAM"/>
    <s v="NEC136"/>
    <n v="1000003867"/>
    <s v="CHHANGTE HARDWARE"/>
    <d v="2024-02-20T00:00:00"/>
    <s v="Targeted Dealer"/>
    <m/>
    <n v="18"/>
    <m/>
    <n v="0"/>
    <n v="18"/>
    <s v="-"/>
    <n v="19"/>
    <s v="July"/>
    <n v="19"/>
    <n v="-19"/>
    <n v="-1"/>
    <s v="DEGROWTH"/>
    <n v="0"/>
    <s v="Aug"/>
    <n v="0"/>
    <n v="0"/>
    <b v="0"/>
    <b v="0"/>
    <n v="0"/>
    <m/>
    <s v="NE 1"/>
    <s v="NE 2"/>
    <m/>
    <x v="1"/>
  </r>
  <r>
    <s v="NE 2"/>
    <s v="MIZORAM"/>
    <s v="NES709"/>
    <n v="1000003870"/>
    <s v="SHRI ELECTRICALS &amp; HARDWARES"/>
    <d v="2024-02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MIZORAM"/>
    <s v="NEA442"/>
    <n v="1000003889"/>
    <s v="AIE CONSTRUCTION"/>
    <d v="2024-03-18T00:00:00"/>
    <s v="Targeted Dealer"/>
    <m/>
    <n v="20"/>
    <m/>
    <n v="0"/>
    <n v="20"/>
    <s v="-"/>
    <n v="100"/>
    <s v="July"/>
    <n v="2.25"/>
    <n v="-2.25"/>
    <n v="-1"/>
    <s v="DEGROWTH"/>
    <n v="0"/>
    <s v="Aug"/>
    <n v="0"/>
    <n v="0"/>
    <b v="0"/>
    <b v="0"/>
    <n v="0"/>
    <m/>
    <s v="NE 1"/>
    <s v="NE 2"/>
    <m/>
    <x v="1"/>
  </r>
  <r>
    <s v="NE 2"/>
    <s v="MIZORAM"/>
    <s v="NER274"/>
    <n v="1000003894"/>
    <s v="RORO POLYMERS"/>
    <d v="2024-03-22T00:00:00"/>
    <s v="Targeted Dealer"/>
    <m/>
    <n v="20"/>
    <m/>
    <n v="49.5"/>
    <n v="-29.5"/>
    <s v="-"/>
    <n v="18"/>
    <s v="July"/>
    <n v="28.5"/>
    <n v="21"/>
    <n v="0.73684210526315796"/>
    <s v="GROWTH"/>
    <n v="49.5"/>
    <s v="Aug"/>
    <n v="49.5"/>
    <n v="0"/>
    <b v="0"/>
    <s v="GROWTH"/>
    <n v="0"/>
    <m/>
    <s v="NE 1"/>
    <s v="NE 2"/>
    <m/>
    <x v="1"/>
  </r>
  <r>
    <s v="NE 2"/>
    <s v="MIZORAM"/>
    <s v="NEZ024"/>
    <n v="1000003897"/>
    <s v="ZAMZO ENGINEERING, CONSTRUCTION AND"/>
    <d v="2024-03-29T00:00:00"/>
    <s v="Targeted Dealer"/>
    <m/>
    <n v="60"/>
    <m/>
    <n v="69"/>
    <n v="-9"/>
    <s v="-"/>
    <n v="48.5"/>
    <s v="July"/>
    <n v="58"/>
    <n v="11"/>
    <n v="0.18965517241379315"/>
    <s v="GROWTH"/>
    <n v="69"/>
    <s v="Aug"/>
    <n v="69"/>
    <n v="0"/>
    <b v="0"/>
    <s v="GROWTH"/>
    <n v="0"/>
    <m/>
    <s v="NE 1"/>
    <s v="NE 2"/>
    <m/>
    <x v="1"/>
  </r>
  <r>
    <s v="NE 2"/>
    <s v="MIZORAM"/>
    <s v="NES726"/>
    <n v="1000003990"/>
    <s v="SAILOLIANA ENTERPRISE"/>
    <d v="2024-05-31T00:00:00"/>
    <s v="Targeted Dealer"/>
    <m/>
    <n v="10"/>
    <m/>
    <n v="2.25"/>
    <n v="7.75"/>
    <s v="-"/>
    <n v="29"/>
    <s v="July"/>
    <n v="11.25"/>
    <n v="-9"/>
    <n v="-0.8"/>
    <s v="DEGROWTH"/>
    <n v="2.25"/>
    <s v="Aug"/>
    <n v="2.25"/>
    <n v="0"/>
    <b v="0"/>
    <s v="GROWTH"/>
    <n v="0"/>
    <m/>
    <s v="NE 1"/>
    <s v="NE 2"/>
    <m/>
    <x v="1"/>
  </r>
  <r>
    <s v="NE 2"/>
    <s v="MIZORAM"/>
    <s v="NEM439"/>
    <n v="1000004024"/>
    <s v="MIDLAND BUSINESS ENTERPRISE"/>
    <d v="2024-06-29T00:00:00"/>
    <s v="Targeted Dealer"/>
    <m/>
    <n v="50"/>
    <m/>
    <n v="49.5"/>
    <n v="0.5"/>
    <s v="-"/>
    <n v="33"/>
    <s v="July"/>
    <n v="55"/>
    <n v="-5.5"/>
    <n v="-9.9999999999999978E-2"/>
    <s v="DEGROWTH"/>
    <n v="49.5"/>
    <s v="Aug"/>
    <n v="49.5"/>
    <n v="0"/>
    <b v="0"/>
    <s v="GROWTH"/>
    <n v="0"/>
    <m/>
    <s v="NE 1"/>
    <s v="NE 2"/>
    <m/>
    <x v="1"/>
  </r>
  <r>
    <s v="NE 2"/>
    <s v="MIZORAM"/>
    <s v="NEN35"/>
    <n v="1000004049"/>
    <s v="N.I.HARDWARE"/>
    <d v="2024-07-20T00:00:00"/>
    <s v="Targeted Dealer"/>
    <m/>
    <n v="52"/>
    <m/>
    <n v="187.5"/>
    <n v="-135.5"/>
    <s v="-"/>
    <n v="58"/>
    <s v="July"/>
    <n v="19"/>
    <n v="168.5"/>
    <n v="8.8684210526315788"/>
    <s v="GROWTH"/>
    <n v="187.5"/>
    <s v="Aug"/>
    <n v="187.5"/>
    <n v="0"/>
    <b v="0"/>
    <s v="GROWTH"/>
    <n v="0"/>
    <m/>
    <s v="NE 1"/>
    <s v="NE 2"/>
    <m/>
    <x v="1"/>
  </r>
  <r>
    <s v="NE 2"/>
    <s v="MIZORAM"/>
    <s v="NEW015"/>
    <n v="1000004106"/>
    <s v="WOODLAND CONSTRUCTION"/>
    <d v="2024-08-31T00:00:00"/>
    <s v="Targeted Dealer"/>
    <m/>
    <n v="20"/>
    <m/>
    <n v="22.45"/>
    <n v="-2.4499999999999993"/>
    <s v="-"/>
    <n v="15.5"/>
    <s v="July"/>
    <n v="17.75"/>
    <n v="4.6999999999999993"/>
    <n v="0.26478873239436607"/>
    <s v="GROWTH"/>
    <n v="22.45"/>
    <s v="Aug"/>
    <n v="22.45"/>
    <n v="0"/>
    <b v="0"/>
    <s v="GROWTH"/>
    <n v="0"/>
    <m/>
    <s v="NE 1"/>
    <s v="NE 2"/>
    <m/>
    <x v="1"/>
  </r>
  <r>
    <s v="NE 2"/>
    <s v="TURA HILLS"/>
    <s v="A020"/>
    <n v="1000000767"/>
    <s v="AMIT ENTERPRISES"/>
    <d v="2005-08-01T00:00:00"/>
    <s v="Targeted Dealer"/>
    <m/>
    <n v="620"/>
    <m/>
    <n v="904"/>
    <n v="-284"/>
    <s v="-"/>
    <n v="332"/>
    <s v="July"/>
    <n v="979"/>
    <n v="-75"/>
    <n v="-7.6608784473953029E-2"/>
    <s v="DEGROWTH"/>
    <n v="904"/>
    <s v="Aug"/>
    <n v="904"/>
    <n v="0"/>
    <b v="0"/>
    <s v="GROWTH"/>
    <n v="0"/>
    <m/>
    <s v="NE 1"/>
    <s v="NE 2"/>
    <m/>
    <x v="1"/>
  </r>
  <r>
    <s v="NE 2"/>
    <s v="TURA HILLS"/>
    <s v="M160"/>
    <n v="1000000772"/>
    <s v="MONORANJAN DAS"/>
    <d v="2011-04-07T00:00:00"/>
    <s v="Targeted Dealer"/>
    <m/>
    <n v="100"/>
    <m/>
    <n v="68"/>
    <n v="32"/>
    <s v="-"/>
    <n v="80"/>
    <s v="July"/>
    <n v="84"/>
    <n v="-16"/>
    <n v="-0.19047619047619047"/>
    <s v="DEGROWTH"/>
    <n v="68"/>
    <s v="Aug"/>
    <n v="68"/>
    <n v="0"/>
    <b v="0"/>
    <s v="GROWTH"/>
    <n v="0"/>
    <m/>
    <s v="NE 1"/>
    <s v="NE 2"/>
    <m/>
    <x v="1"/>
  </r>
  <r>
    <s v="NE 2"/>
    <s v="TURA HILLS"/>
    <s v="S356"/>
    <n v="1000000776"/>
    <s v="SWASTIM HARDWARE"/>
    <d v="2012-12-20T00:00:00"/>
    <s v="-"/>
    <m/>
    <n v="0"/>
    <m/>
    <n v="30"/>
    <n v="-30"/>
    <s v="-"/>
    <n v="30"/>
    <s v="July"/>
    <n v="125"/>
    <n v="-95"/>
    <n v="-0.76"/>
    <s v="DEGROWTH"/>
    <n v="30"/>
    <s v="Aug"/>
    <n v="30"/>
    <n v="0"/>
    <b v="0"/>
    <s v="GROWTH"/>
    <n v="0"/>
    <m/>
    <s v="NE 1"/>
    <s v="NE 2"/>
    <m/>
    <x v="1"/>
  </r>
  <r>
    <s v="NE 2"/>
    <s v="TURA HILLS"/>
    <s v="NEB002"/>
    <n v="1000000768"/>
    <s v="BILLINDRO SANGMA"/>
    <d v="2014-06-26T00:00:00"/>
    <s v="-"/>
    <m/>
    <n v="0"/>
    <m/>
    <n v="30"/>
    <n v="-30"/>
    <s v="-"/>
    <n v="20"/>
    <s v="July"/>
    <n v="30"/>
    <n v="0"/>
    <n v="0"/>
    <s v="GROWTH"/>
    <n v="30"/>
    <s v="Aug"/>
    <n v="30"/>
    <n v="0"/>
    <b v="0"/>
    <s v="GROWTH"/>
    <n v="0"/>
    <m/>
    <s v="NE 1"/>
    <s v="NE 2"/>
    <m/>
    <x v="1"/>
  </r>
  <r>
    <s v="NE 2"/>
    <s v="TURA HILLS"/>
    <s v="NES202"/>
    <n v="1000000775"/>
    <s v="SHIRA HARDWARE STORE (TURA)"/>
    <d v="2017-06-19T00:00:00"/>
    <s v="Targeted Dealer"/>
    <m/>
    <n v="70"/>
    <m/>
    <n v="70"/>
    <n v="0"/>
    <s v="-"/>
    <n v="65"/>
    <s v="July"/>
    <n v="140"/>
    <n v="-70"/>
    <n v="-0.5"/>
    <s v="DEGROWTH"/>
    <n v="70"/>
    <s v="Aug"/>
    <n v="70"/>
    <n v="0"/>
    <b v="0"/>
    <s v="GROWTH"/>
    <n v="0"/>
    <m/>
    <s v="NE 1"/>
    <s v="NE 2"/>
    <m/>
    <x v="1"/>
  </r>
  <r>
    <s v="NE 2"/>
    <s v="TURA HILLS"/>
    <s v="NEN086"/>
    <n v="1000000773"/>
    <s v="N S TRADE AGENCY"/>
    <d v="2017-11-27T00:00:00"/>
    <s v="Targeted Dealer"/>
    <m/>
    <n v="150"/>
    <m/>
    <n v="30"/>
    <n v="120"/>
    <s v="-"/>
    <n v="140"/>
    <s v="July"/>
    <n v="85"/>
    <n v="-55"/>
    <n v="-0.64705882352941169"/>
    <s v="DEGROWTH"/>
    <n v="30"/>
    <s v="Aug"/>
    <n v="30"/>
    <n v="0"/>
    <b v="0"/>
    <s v="GROWTH"/>
    <n v="0"/>
    <m/>
    <s v="NE 1"/>
    <s v="NE 2"/>
    <m/>
    <x v="1"/>
  </r>
  <r>
    <s v="NE 2"/>
    <s v="TURA HILLS"/>
    <s v="NEC072"/>
    <n v="1000000769"/>
    <s v="CHITTARANJAN HARDWARE"/>
    <d v="2018-07-24T00:00:00"/>
    <s v="Targeted Dealer"/>
    <m/>
    <n v="50"/>
    <m/>
    <n v="51"/>
    <n v="-1"/>
    <s v="-"/>
    <n v="48"/>
    <s v="July"/>
    <n v="85"/>
    <n v="-34"/>
    <n v="-0.4"/>
    <s v="DEGROWTH"/>
    <n v="51"/>
    <s v="Aug"/>
    <n v="51"/>
    <n v="0"/>
    <b v="0"/>
    <s v="GROWTH"/>
    <n v="0"/>
    <m/>
    <s v="NE 1"/>
    <s v="NE 2"/>
    <m/>
    <x v="1"/>
  </r>
  <r>
    <s v="NE 2"/>
    <s v="TURA HILLS"/>
    <s v="NES315"/>
    <n v="1000000774"/>
    <s v="S D SHIRA"/>
    <d v="2018-08-07T00:00:00"/>
    <s v="Targeted Dealer"/>
    <m/>
    <n v="60"/>
    <m/>
    <n v="0"/>
    <n v="60"/>
    <s v="-"/>
    <n v="60"/>
    <s v="July"/>
    <n v="30"/>
    <n v="-30"/>
    <n v="-1"/>
    <s v="DEGROWTH"/>
    <n v="0"/>
    <s v="Aug"/>
    <n v="0"/>
    <n v="0"/>
    <b v="0"/>
    <b v="0"/>
    <n v="0"/>
    <m/>
    <s v="NE 1"/>
    <s v="NE 2"/>
    <m/>
    <x v="1"/>
  </r>
  <r>
    <s v="NE 2"/>
    <s v="TURA HILLS"/>
    <s v="NEB195"/>
    <n v="1000001085"/>
    <s v="BANIA HARDWARE"/>
    <d v="2019-04-27T00:00:00"/>
    <s v="-"/>
    <m/>
    <n v="0"/>
    <m/>
    <n v="0"/>
    <n v="0"/>
    <s v="-"/>
    <n v="25"/>
    <s v="July"/>
    <n v="30"/>
    <n v="-30"/>
    <n v="-1"/>
    <s v="DEGROWTH"/>
    <n v="0"/>
    <s v="Aug"/>
    <n v="0"/>
    <n v="0"/>
    <b v="0"/>
    <b v="0"/>
    <n v="0"/>
    <m/>
    <s v="NE 1"/>
    <s v="NE 2"/>
    <m/>
    <x v="1"/>
  </r>
  <r>
    <s v="NE 2"/>
    <s v="TURA HILLS"/>
    <s v="NER183"/>
    <n v="1000001090"/>
    <s v="R K HARDWARE (TURA)"/>
    <d v="2019-12-02T00:00:00"/>
    <s v="Targeted Dealer"/>
    <m/>
    <n v="390"/>
    <m/>
    <n v="525"/>
    <n v="-135"/>
    <s v="-"/>
    <n v="400"/>
    <s v="July"/>
    <n v="524"/>
    <n v="1"/>
    <n v="1.9083969465649719E-3"/>
    <s v="GROWTH"/>
    <n v="525"/>
    <s v="Aug"/>
    <n v="525"/>
    <n v="0"/>
    <b v="0"/>
    <s v="GROWTH"/>
    <n v="0"/>
    <m/>
    <s v="NE 1"/>
    <s v="NE 2"/>
    <m/>
    <x v="1"/>
  </r>
  <r>
    <s v="NE 2"/>
    <s v="TURA HILLS"/>
    <s v="NEA294"/>
    <n v="1000001083"/>
    <s v="A.B.C. ENTERPRISE - TURA"/>
    <d v="2020-10-22T00:00:00"/>
    <s v="Targeted Dealer"/>
    <m/>
    <n v="150"/>
    <m/>
    <n v="120"/>
    <n v="30"/>
    <s v="-"/>
    <n v="140"/>
    <s v="July"/>
    <n v="110"/>
    <n v="10"/>
    <n v="9.0909090909090828E-2"/>
    <s v="GROWTH"/>
    <n v="120"/>
    <s v="Aug"/>
    <n v="120"/>
    <n v="0"/>
    <b v="0"/>
    <s v="GROWTH"/>
    <n v="0"/>
    <m/>
    <s v="NE 1"/>
    <s v="NE 2"/>
    <m/>
    <x v="1"/>
  </r>
  <r>
    <s v="NE 2"/>
    <s v="TURA HILLS"/>
    <s v="NEP206"/>
    <n v="1000001089"/>
    <s v="PAWAN KUMAR SAHU - TURA"/>
    <d v="2021-01-01T00:00:00"/>
    <s v="Targeted Dealer"/>
    <m/>
    <n v="50"/>
    <m/>
    <n v="135"/>
    <n v="-85"/>
    <s v="-"/>
    <n v="40"/>
    <s v="July"/>
    <n v="120"/>
    <n v="15"/>
    <n v="0.125"/>
    <s v="GROWTH"/>
    <n v="135"/>
    <s v="Aug"/>
    <n v="135"/>
    <n v="0"/>
    <b v="0"/>
    <s v="GROWTH"/>
    <n v="0"/>
    <m/>
    <s v="NE 1"/>
    <s v="NE 2"/>
    <m/>
    <x v="1"/>
  </r>
  <r>
    <s v="NE 2"/>
    <s v="TURA HILLS"/>
    <s v="NEJ124"/>
    <n v="1000001088"/>
    <s v="J A SANGMA"/>
    <d v="2021-05-0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TURA HILLS"/>
    <s v="NES590"/>
    <n v="1000002756"/>
    <s v="STEELS HOUSE"/>
    <d v="2022-05-23T00:00:00"/>
    <s v="Targeted Dealer"/>
    <m/>
    <n v="105"/>
    <m/>
    <n v="60"/>
    <n v="45"/>
    <s v="-"/>
    <n v="90"/>
    <s v="July"/>
    <n v="60"/>
    <n v="0"/>
    <n v="0"/>
    <s v="GROWTH"/>
    <n v="60"/>
    <s v="Aug"/>
    <n v="60"/>
    <n v="0"/>
    <b v="0"/>
    <s v="GROWTH"/>
    <n v="0"/>
    <m/>
    <s v="NE 1"/>
    <s v="NE 2"/>
    <m/>
    <x v="1"/>
  </r>
  <r>
    <s v="NE 2"/>
    <s v="TURA HILLS"/>
    <s v="NEA403"/>
    <n v="1000003565"/>
    <s v="AJAY R MARAK"/>
    <d v="2023-06-01T00:00:00"/>
    <s v="-"/>
    <m/>
    <n v="0"/>
    <m/>
    <n v="16"/>
    <n v="-16"/>
    <s v="-"/>
    <n v="32"/>
    <s v="July"/>
    <n v="32"/>
    <n v="-16"/>
    <n v="-0.5"/>
    <s v="DEGROWTH"/>
    <n v="16"/>
    <s v="Aug"/>
    <n v="16"/>
    <n v="0"/>
    <b v="0"/>
    <s v="GROWTH"/>
    <n v="0"/>
    <m/>
    <s v="NE 1"/>
    <s v="NE 2"/>
    <m/>
    <x v="1"/>
  </r>
  <r>
    <s v="NE 2"/>
    <s v="TURA HILLS"/>
    <s v="NES680"/>
    <n v="1000003716"/>
    <s v="SEMINGTON MARAK"/>
    <d v="2023-09-12T00:00:00"/>
    <s v="Targeted Dealer"/>
    <m/>
    <n v="120"/>
    <m/>
    <n v="110"/>
    <n v="10"/>
    <s v="-"/>
    <n v="115"/>
    <s v="July"/>
    <n v="145"/>
    <n v="-35"/>
    <n v="-0.24137931034482762"/>
    <s v="DEGROWTH"/>
    <n v="110"/>
    <s v="Aug"/>
    <n v="110"/>
    <n v="0"/>
    <b v="0"/>
    <s v="GROWTH"/>
    <n v="0"/>
    <m/>
    <s v="NE 1"/>
    <s v="NE 2"/>
    <m/>
    <x v="1"/>
  </r>
  <r>
    <s v="NE 2"/>
    <s v="TURA HILLS"/>
    <s v="NET195"/>
    <n v="1000004025"/>
    <s v="TIGER STEEL AND HARDWARE"/>
    <d v="2024-06-30T00:00:00"/>
    <s v="Targeted Dealer"/>
    <m/>
    <n v="205"/>
    <m/>
    <n v="137"/>
    <n v="68"/>
    <s v="-"/>
    <n v="185"/>
    <s v="July"/>
    <n v="105"/>
    <n v="32"/>
    <n v="0.30476190476190479"/>
    <s v="GROWTH"/>
    <n v="137"/>
    <s v="Aug"/>
    <n v="137"/>
    <n v="0"/>
    <b v="0"/>
    <s v="GROWTH"/>
    <n v="0"/>
    <m/>
    <s v="NE 1"/>
    <s v="NE 2"/>
    <m/>
    <x v="1"/>
  </r>
  <r>
    <s v="NE 2"/>
    <s v="TURA HILLS"/>
    <s v="NEG179"/>
    <n v="1000004072"/>
    <s v="GIRRAJ TRADE AGENCY"/>
    <d v="2024-07-31T00:00:00"/>
    <s v="-"/>
    <m/>
    <n v="0"/>
    <m/>
    <n v="90"/>
    <n v="-90"/>
    <s v="-"/>
    <n v="90"/>
    <s v="July"/>
    <n v="60"/>
    <n v="30"/>
    <n v="0.5"/>
    <s v="GROWTH"/>
    <n v="90"/>
    <s v="Aug"/>
    <n v="90"/>
    <n v="0"/>
    <b v="0"/>
    <s v="GROWTH"/>
    <n v="0"/>
    <m/>
    <s v="NE 1"/>
    <s v="NE 2"/>
    <m/>
    <x v="1"/>
  </r>
  <r>
    <s v="NE 2"/>
    <s v="TURA PLAIN"/>
    <s v="S283"/>
    <n v="1000000784"/>
    <s v="S.K.HARDWARE STORES (TURA)"/>
    <d v="2011-10-14T00:00:00"/>
    <s v="Targeted Dealer"/>
    <m/>
    <n v="30"/>
    <m/>
    <n v="0"/>
    <n v="30"/>
    <s v="-"/>
    <n v="63.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TURA PLAIN"/>
    <s v="S348"/>
    <n v="1000000786"/>
    <s v="SAMAD HARDWARE"/>
    <d v="2012-11-20T00:00:00"/>
    <s v="-"/>
    <m/>
    <n v="0"/>
    <m/>
    <n v="15"/>
    <n v="-15"/>
    <s v="-"/>
    <n v="0"/>
    <s v="July"/>
    <n v="25"/>
    <n v="-10"/>
    <n v="-0.4"/>
    <b v="0"/>
    <n v="15"/>
    <s v="Aug"/>
    <n v="15"/>
    <n v="0"/>
    <b v="0"/>
    <s v="GROWTH"/>
    <n v="0"/>
    <m/>
    <s v="NE 1"/>
    <s v="NE 2"/>
    <m/>
    <x v="1"/>
  </r>
  <r>
    <s v="NE 2"/>
    <s v="TURA PLAIN"/>
    <s v="T068"/>
    <n v="1000000788"/>
    <s v="T.D.PANGCHAK ENTERPRISE"/>
    <d v="2013-02-18T00:00:00"/>
    <s v="-"/>
    <m/>
    <n v="0"/>
    <m/>
    <n v="0"/>
    <n v="0"/>
    <s v="-"/>
    <n v="35"/>
    <s v="July"/>
    <n v="25"/>
    <n v="-25"/>
    <n v="-1"/>
    <s v="DEGROWTH"/>
    <n v="0"/>
    <s v="Aug"/>
    <n v="0"/>
    <n v="0"/>
    <b v="0"/>
    <b v="0"/>
    <n v="0"/>
    <m/>
    <s v="NE 1"/>
    <s v="NE 2"/>
    <m/>
    <x v="1"/>
  </r>
  <r>
    <s v="NE 2"/>
    <s v="TURA PLAIN"/>
    <s v="NED020"/>
    <n v="1000000780"/>
    <s v="DEY HARDWARE"/>
    <d v="2015-01-13T00:00:00"/>
    <s v="-"/>
    <m/>
    <n v="0"/>
    <m/>
    <n v="0"/>
    <n v="0"/>
    <s v="-"/>
    <n v="9"/>
    <s v="July"/>
    <n v="30"/>
    <n v="-30"/>
    <n v="-1"/>
    <s v="DEGROWTH"/>
    <n v="0"/>
    <s v="Aug"/>
    <n v="0"/>
    <n v="0"/>
    <b v="0"/>
    <b v="0"/>
    <n v="0"/>
    <m/>
    <s v="NE 1"/>
    <s v="NE 2"/>
    <m/>
    <x v="1"/>
  </r>
  <r>
    <s v="NE 2"/>
    <s v="TURA PLAIN"/>
    <s v="NEL033"/>
    <n v="1000000782"/>
    <s v="LUCKY HARDWARE STORE"/>
    <d v="2017-11-15T00:00:00"/>
    <s v="Targeted Dealer"/>
    <m/>
    <n v="70"/>
    <m/>
    <n v="0"/>
    <n v="70"/>
    <s v="-"/>
    <n v="50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TURA PLAIN"/>
    <s v="NEI014"/>
    <n v="1000000781"/>
    <s v="ISLAM HARDWARE (PHULBARI)"/>
    <d v="2017-11-24T00:00:00"/>
    <s v="Targeted Dealer"/>
    <m/>
    <n v="60"/>
    <m/>
    <n v="172.5"/>
    <n v="-112.5"/>
    <s v="-"/>
    <n v="51.55"/>
    <s v="July"/>
    <n v="37.5"/>
    <n v="135"/>
    <n v="3.5999999999999996"/>
    <s v="GROWTH"/>
    <n v="172.5"/>
    <s v="Aug"/>
    <n v="172.5"/>
    <n v="0"/>
    <b v="0"/>
    <s v="GROWTH"/>
    <n v="0"/>
    <m/>
    <s v="NE 1"/>
    <s v="NE 2"/>
    <m/>
    <x v="1"/>
  </r>
  <r>
    <s v="NE 2"/>
    <s v="TURA PLAIN"/>
    <s v="NES407"/>
    <n v="1000001095"/>
    <s v="S A ENTERPRISE (HALLIDAYGANJ)"/>
    <d v="2019-11-08T00:00:00"/>
    <s v="Targeted Dealer"/>
    <m/>
    <n v="60"/>
    <m/>
    <n v="70"/>
    <n v="-10"/>
    <s v="-"/>
    <n v="55"/>
    <s v="July"/>
    <n v="65"/>
    <n v="5"/>
    <n v="7.6923076923076872E-2"/>
    <s v="GROWTH"/>
    <n v="70"/>
    <s v="Aug"/>
    <n v="70"/>
    <n v="0"/>
    <b v="0"/>
    <s v="GROWTH"/>
    <n v="0"/>
    <m/>
    <s v="NE 1"/>
    <s v="NE 2"/>
    <m/>
    <x v="1"/>
  </r>
  <r>
    <s v="NE 2"/>
    <s v="TURA PLAIN"/>
    <s v="NEN155"/>
    <n v="1000001093"/>
    <s v="NABA KUMAR SAHA"/>
    <d v="2020-09-10T00:00:00"/>
    <s v="Targeted Dealer"/>
    <m/>
    <n v="80"/>
    <m/>
    <n v="60"/>
    <n v="20"/>
    <s v="-"/>
    <n v="70"/>
    <s v="July"/>
    <n v="105"/>
    <n v="-45"/>
    <n v="-0.4285714285714286"/>
    <s v="DEGROWTH"/>
    <n v="60"/>
    <s v="Aug"/>
    <n v="60"/>
    <n v="0"/>
    <b v="0"/>
    <s v="GROWTH"/>
    <n v="0"/>
    <m/>
    <s v="NE 1"/>
    <s v="NE 2"/>
    <m/>
    <x v="1"/>
  </r>
  <r>
    <s v="NE 2"/>
    <s v="TURA PLAIN"/>
    <s v="NER259"/>
    <n v="1000003061"/>
    <s v="RIJINA BEGUM"/>
    <d v="2022-10-31T00:00:00"/>
    <s v="Targeted Dealer"/>
    <m/>
    <n v="60"/>
    <m/>
    <n v="110"/>
    <n v="-50"/>
    <s v="-"/>
    <n v="40"/>
    <s v="July"/>
    <n v="115"/>
    <n v="-5"/>
    <n v="-4.3478260869565188E-2"/>
    <s v="DEGROWTH"/>
    <n v="110"/>
    <s v="Aug"/>
    <n v="110"/>
    <n v="0"/>
    <b v="0"/>
    <s v="GROWTH"/>
    <n v="0"/>
    <m/>
    <s v="NE 1"/>
    <s v="NE 2"/>
    <m/>
    <x v="1"/>
  </r>
  <r>
    <s v="NE 2"/>
    <s v="TURA PLAIN"/>
    <s v="NEM365"/>
    <n v="1000003306"/>
    <s v="M.B. HARDWARE"/>
    <d v="2023-01-31T00:00:00"/>
    <s v="Targeted Dealer"/>
    <m/>
    <n v="30"/>
    <m/>
    <n v="25"/>
    <n v="5"/>
    <s v="-"/>
    <n v="25"/>
    <s v="July"/>
    <n v="25"/>
    <n v="0"/>
    <n v="0"/>
    <s v="GROWTH"/>
    <n v="25"/>
    <s v="Aug"/>
    <n v="25"/>
    <n v="0"/>
    <b v="0"/>
    <s v="GROWTH"/>
    <n v="0"/>
    <m/>
    <s v="NE 1"/>
    <s v="NE 2"/>
    <m/>
    <x v="1"/>
  </r>
  <r>
    <s v="NE 2"/>
    <s v="TURA PLAIN"/>
    <s v="NEJ160"/>
    <n v="1000003396"/>
    <s v="JOYA ENTERPRISE"/>
    <d v="2023-02-28T00:00:00"/>
    <s v="Targeted Dealer"/>
    <m/>
    <n v="70"/>
    <m/>
    <n v="0"/>
    <n v="70"/>
    <s v="-"/>
    <n v="60"/>
    <s v="July"/>
    <n v="30"/>
    <n v="-30"/>
    <n v="-1"/>
    <s v="DEGROWTH"/>
    <n v="0"/>
    <s v="Aug"/>
    <n v="0"/>
    <n v="0"/>
    <b v="0"/>
    <b v="0"/>
    <n v="0"/>
    <m/>
    <s v="NE 1"/>
    <s v="NE 2"/>
    <m/>
    <x v="1"/>
  </r>
  <r>
    <s v="NE 2"/>
    <s v="TURA PLAIN"/>
    <s v="NES670"/>
    <n v="1000003613"/>
    <s v="SIPRA TRADERS"/>
    <d v="2023-06-29T00:00:00"/>
    <s v="-"/>
    <m/>
    <n v="0"/>
    <m/>
    <n v="0"/>
    <n v="0"/>
    <s v="-"/>
    <n v="25"/>
    <s v="July"/>
    <n v="30"/>
    <n v="-30"/>
    <n v="-1"/>
    <s v="DEGROWTH"/>
    <n v="0"/>
    <s v="Aug"/>
    <n v="0"/>
    <n v="0"/>
    <b v="0"/>
    <b v="0"/>
    <n v="0"/>
    <m/>
    <s v="NE 1"/>
    <s v="NE 2"/>
    <m/>
    <x v="1"/>
  </r>
  <r>
    <s v="NE 2"/>
    <s v="TURA PLAIN"/>
    <s v="NEM429"/>
    <n v="1000003952"/>
    <s v="MAA KAMAKHYA HARDWARE"/>
    <d v="2024-05-15T00:00:00"/>
    <s v="Targeted Dealer"/>
    <m/>
    <n v="120"/>
    <m/>
    <n v="192"/>
    <n v="-72"/>
    <s v="-"/>
    <n v="90"/>
    <s v="July"/>
    <n v="150"/>
    <n v="42"/>
    <n v="0.28000000000000003"/>
    <s v="GROWTH"/>
    <n v="192"/>
    <s v="Aug"/>
    <n v="192"/>
    <n v="0"/>
    <b v="0"/>
    <s v="GROWTH"/>
    <n v="0"/>
    <m/>
    <s v="NE 1"/>
    <s v="NE 2"/>
    <m/>
    <x v="1"/>
  </r>
  <r>
    <s v="NE 2"/>
    <s v="TURA PLAIN"/>
    <s v="NEM433"/>
    <n v="1000003987"/>
    <s v="MAA HARDWARE"/>
    <d v="2024-05-29T00:00:00"/>
    <s v="Targeted Dealer"/>
    <m/>
    <n v="120"/>
    <m/>
    <n v="135"/>
    <n v="-15"/>
    <s v="-"/>
    <n v="120"/>
    <s v="July"/>
    <n v="110"/>
    <n v="25"/>
    <n v="0.22727272727272729"/>
    <s v="GROWTH"/>
    <n v="135"/>
    <s v="Aug"/>
    <n v="135"/>
    <n v="0"/>
    <b v="0"/>
    <s v="GROWTH"/>
    <n v="0"/>
    <m/>
    <s v="NE 1"/>
    <s v="NE 2"/>
    <m/>
    <x v="1"/>
  </r>
  <r>
    <s v="NB 1"/>
    <s v="Cooch Behar"/>
    <s v="D025"/>
    <n v="1000001225"/>
    <s v="DULAL CH. SAHA"/>
    <d v="2006-11-08T00:00:00"/>
    <s v="Targeted Dealer"/>
    <m/>
    <n v="755"/>
    <m/>
    <n v="1184"/>
    <n v="-429"/>
    <s v="-"/>
    <n v="802"/>
    <s v="July"/>
    <n v="937"/>
    <n v="247"/>
    <n v="0.26360725720384215"/>
    <s v="GROWTH"/>
    <n v="1184"/>
    <s v="Aug"/>
    <n v="1184"/>
    <n v="0"/>
    <b v="0"/>
    <s v="GROWTH"/>
    <n v="0"/>
    <m/>
    <s v="NE 1"/>
    <s v="NB 1"/>
    <m/>
    <x v="2"/>
  </r>
  <r>
    <s v="NB 1"/>
    <s v="Cooch Behar"/>
    <s v="P111"/>
    <n v="1000001234"/>
    <s v="PABAN AGARWALA"/>
    <d v="2011-05-13T00:00:00"/>
    <s v="Targeted Dealer"/>
    <m/>
    <n v="2525"/>
    <m/>
    <n v="4316"/>
    <n v="-1791"/>
    <s v="-"/>
    <n v="2822"/>
    <s v="July"/>
    <n v="3505.5"/>
    <n v="810.5"/>
    <n v="0.23120810155469984"/>
    <s v="GROWTH"/>
    <n v="4316"/>
    <s v="Aug"/>
    <n v="4316"/>
    <n v="0"/>
    <b v="0"/>
    <s v="GROWTH"/>
    <n v="0"/>
    <m/>
    <s v="NE 1"/>
    <s v="NB 1"/>
    <m/>
    <x v="2"/>
  </r>
  <r>
    <s v="NB 1"/>
    <s v="Cooch Behar"/>
    <s v="M212"/>
    <n v="1000001232"/>
    <s v="MAA KALI HARDWARE"/>
    <d v="2012-05-12T00:00:00"/>
    <s v="Targeted Dealer"/>
    <m/>
    <n v="110"/>
    <m/>
    <n v="190"/>
    <n v="-80"/>
    <s v="-"/>
    <n v="204"/>
    <s v="July"/>
    <n v="126"/>
    <n v="64"/>
    <n v="0.50793650793650791"/>
    <s v="GROWTH"/>
    <n v="190"/>
    <s v="Aug"/>
    <n v="190"/>
    <n v="0"/>
    <b v="0"/>
    <s v="GROWTH"/>
    <n v="0"/>
    <m/>
    <s v="NE 1"/>
    <s v="NB 1"/>
    <m/>
    <x v="2"/>
  </r>
  <r>
    <s v="NB 1"/>
    <s v="Cooch Behar"/>
    <s v="G074"/>
    <n v="1000001229"/>
    <s v="GOPINATH ENTERPRISE"/>
    <d v="2012-09-16T00:00:00"/>
    <s v="Targeted Dealer"/>
    <m/>
    <n v="1030"/>
    <m/>
    <n v="1104"/>
    <n v="-74"/>
    <s v="-"/>
    <n v="1406"/>
    <s v="July"/>
    <n v="1211"/>
    <n v="-107"/>
    <n v="-8.8356729975227033E-2"/>
    <s v="DEGROWTH"/>
    <n v="1104"/>
    <s v="Aug"/>
    <n v="1104"/>
    <n v="0"/>
    <b v="0"/>
    <s v="GROWTH"/>
    <n v="0"/>
    <m/>
    <s v="NE 1"/>
    <s v="NB 1"/>
    <m/>
    <x v="2"/>
  </r>
  <r>
    <s v="NB 1"/>
    <s v="Cooch Behar"/>
    <s v="N098"/>
    <n v="1000001233"/>
    <s v="NISHIGANJ BUILDERS"/>
    <d v="2013-05-06T00:00:00"/>
    <s v="Targeted Dealer"/>
    <m/>
    <n v="900"/>
    <m/>
    <n v="1360"/>
    <n v="-460"/>
    <s v="-"/>
    <n v="1075"/>
    <s v="July"/>
    <n v="673"/>
    <n v="687"/>
    <n v="1.0208023774145616"/>
    <s v="GROWTH"/>
    <n v="1360"/>
    <s v="Aug"/>
    <n v="1360"/>
    <n v="0"/>
    <b v="0"/>
    <s v="GROWTH"/>
    <n v="0"/>
    <m/>
    <s v="NE 1"/>
    <s v="NB 1"/>
    <m/>
    <x v="2"/>
  </r>
  <r>
    <s v="NB 1"/>
    <s v="Cooch Behar"/>
    <s v="B190"/>
    <n v="1000001224"/>
    <s v="BHAI BHAI HARDWARE (COOCHBIHAR)"/>
    <d v="2013-07-31T00:00:00"/>
    <s v="Targeted Dealer"/>
    <m/>
    <n v="1600"/>
    <m/>
    <n v="2568"/>
    <n v="-968"/>
    <s v="-"/>
    <n v="2351"/>
    <s v="July"/>
    <n v="1679"/>
    <n v="889"/>
    <n v="0.52948183442525321"/>
    <s v="GROWTH"/>
    <n v="2568"/>
    <s v="Aug"/>
    <n v="2568"/>
    <n v="0"/>
    <b v="0"/>
    <s v="GROWTH"/>
    <n v="0"/>
    <m/>
    <s v="NE 1"/>
    <s v="NB 1"/>
    <m/>
    <x v="2"/>
  </r>
  <r>
    <s v="NB 1"/>
    <s v="Cooch Behar"/>
    <s v="L079"/>
    <n v="1000001230"/>
    <s v="LUCKY HARDWARE"/>
    <d v="2013-09-26T00:00:00"/>
    <s v="Targeted Dealer"/>
    <m/>
    <n v="20"/>
    <m/>
    <n v="25"/>
    <n v="-5"/>
    <s v="-"/>
    <n v="18"/>
    <s v="July"/>
    <n v="12"/>
    <n v="13"/>
    <n v="1.0833333333333335"/>
    <s v="GROWTH"/>
    <n v="25"/>
    <s v="Aug"/>
    <n v="25"/>
    <n v="0"/>
    <b v="0"/>
    <s v="GROWTH"/>
    <n v="0"/>
    <m/>
    <s v="NE 1"/>
    <s v="NB 1"/>
    <m/>
    <x v="2"/>
  </r>
  <r>
    <s v="NB 1"/>
    <s v="Cooch Behar"/>
    <s v="L085"/>
    <n v="1000001231"/>
    <s v="LOKENATH HARDWARE (DINHATA)"/>
    <d v="2013-12-13T00:00:00"/>
    <s v="Targeted Dealer"/>
    <m/>
    <n v="780"/>
    <m/>
    <n v="1188"/>
    <n v="-408"/>
    <s v="-"/>
    <n v="849"/>
    <s v="July"/>
    <n v="1029"/>
    <n v="159"/>
    <n v="0.15451895043731789"/>
    <s v="GROWTH"/>
    <n v="1188"/>
    <s v="Aug"/>
    <n v="1188"/>
    <n v="0"/>
    <b v="0"/>
    <s v="GROWTH"/>
    <n v="0"/>
    <m/>
    <s v="NE 1"/>
    <s v="NB 1"/>
    <m/>
    <x v="2"/>
  </r>
  <r>
    <s v="NB 1"/>
    <s v="Cooch Behar"/>
    <s v="S561"/>
    <n v="1000001236"/>
    <s v="SABITA DAM"/>
    <d v="2014-02-22T00:00:00"/>
    <s v="Targeted Dealer"/>
    <m/>
    <n v="560"/>
    <m/>
    <n v="960"/>
    <n v="-400"/>
    <s v="-"/>
    <n v="489"/>
    <s v="July"/>
    <n v="805"/>
    <n v="155"/>
    <n v="0.19254658385093171"/>
    <s v="GROWTH"/>
    <n v="960"/>
    <s v="Aug"/>
    <n v="960"/>
    <n v="0"/>
    <b v="0"/>
    <s v="GROWTH"/>
    <n v="0"/>
    <m/>
    <s v="NE 1"/>
    <s v="NB 1"/>
    <m/>
    <x v="2"/>
  </r>
  <r>
    <s v="NB 1"/>
    <s v="Cooch Behar"/>
    <s v="D162"/>
    <n v="1000001228"/>
    <s v="DEBABRATA SAHA"/>
    <d v="2014-02-28T00:00:00"/>
    <s v="Targeted Dealer"/>
    <m/>
    <n v="180"/>
    <m/>
    <n v="252"/>
    <n v="-72"/>
    <s v="-"/>
    <n v="246"/>
    <s v="July"/>
    <n v="180"/>
    <n v="72"/>
    <n v="0.39999999999999991"/>
    <s v="GROWTH"/>
    <n v="252"/>
    <s v="Aug"/>
    <n v="252"/>
    <n v="0"/>
    <b v="0"/>
    <s v="GROWTH"/>
    <n v="0"/>
    <m/>
    <s v="NE 1"/>
    <s v="NB 1"/>
    <m/>
    <x v="2"/>
  </r>
  <r>
    <s v="NB 1"/>
    <s v="Cooch Behar"/>
    <s v="WBM098"/>
    <n v="1000001252"/>
    <s v="M/s PAUL HARDWARE STORES"/>
    <d v="2015-04-30T00:00:00"/>
    <s v="Targeted Dealer"/>
    <m/>
    <n v="660"/>
    <m/>
    <n v="700"/>
    <n v="-40"/>
    <s v="-"/>
    <n v="600"/>
    <s v="July"/>
    <n v="725"/>
    <n v="-25"/>
    <n v="-3.4482758620689613E-2"/>
    <s v="DEGROWTH"/>
    <n v="700"/>
    <s v="Aug"/>
    <n v="700"/>
    <n v="0"/>
    <b v="0"/>
    <s v="GROWTH"/>
    <n v="0"/>
    <m/>
    <s v="NE 1"/>
    <s v="NB 1"/>
    <m/>
    <x v="2"/>
  </r>
  <r>
    <s v="NB 1"/>
    <s v="Cooch Behar"/>
    <s v="WBN046"/>
    <n v="1000001256"/>
    <s v="NIRMAN UDYOG"/>
    <d v="2015-10-05T00:00:00"/>
    <s v="Targeted Dealer"/>
    <m/>
    <n v="60"/>
    <m/>
    <n v="60"/>
    <n v="0"/>
    <s v="-"/>
    <n v="150"/>
    <s v="July"/>
    <n v="36"/>
    <n v="24"/>
    <n v="0.66666666666666674"/>
    <s v="GROWTH"/>
    <n v="60"/>
    <s v="Aug"/>
    <n v="60"/>
    <n v="0"/>
    <b v="0"/>
    <s v="GROWTH"/>
    <n v="0"/>
    <m/>
    <s v="NE 1"/>
    <s v="NB 1"/>
    <m/>
    <x v="2"/>
  </r>
  <r>
    <s v="NB 1"/>
    <s v="Cooch Behar"/>
    <s v="WBD049"/>
    <n v="1000001242"/>
    <s v="DEY AGENCY "/>
    <d v="2016-06-21T00:00:00"/>
    <s v="Targeted Dealer"/>
    <m/>
    <n v="1600"/>
    <m/>
    <n v="1870"/>
    <n v="-270"/>
    <s v="-"/>
    <n v="2000"/>
    <s v="July"/>
    <n v="1323"/>
    <n v="547"/>
    <n v="0.4134542705971278"/>
    <s v="GROWTH"/>
    <n v="1870"/>
    <s v="Aug"/>
    <n v="1870"/>
    <n v="0"/>
    <b v="0"/>
    <s v="GROWTH"/>
    <n v="0"/>
    <m/>
    <s v="NE 1"/>
    <s v="NB 1"/>
    <m/>
    <x v="2"/>
  </r>
  <r>
    <s v="NB 1"/>
    <s v="Cooch Behar"/>
    <s v="WBD067"/>
    <n v="1000001244"/>
    <s v="DHAR AGENCY"/>
    <d v="2018-04-17T00:00:00"/>
    <s v="Targeted Dealer"/>
    <m/>
    <n v="35"/>
    <m/>
    <n v="48"/>
    <n v="-13"/>
    <s v="-"/>
    <n v="24"/>
    <s v="July"/>
    <n v="36"/>
    <n v="12"/>
    <n v="0.33333333333333326"/>
    <s v="GROWTH"/>
    <n v="48"/>
    <s v="Aug"/>
    <n v="48"/>
    <n v="0"/>
    <b v="0"/>
    <s v="GROWTH"/>
    <n v="0"/>
    <m/>
    <s v="NE 1"/>
    <s v="NB 1"/>
    <m/>
    <x v="2"/>
  </r>
  <r>
    <s v="NB 1"/>
    <s v="Cooch Behar"/>
    <s v="WBB111"/>
    <n v="1000001238"/>
    <s v="BENGAL HARDWARE STORES"/>
    <d v="2018-12-20T00:00:00"/>
    <s v="Targeted Dealer"/>
    <m/>
    <n v="820"/>
    <m/>
    <n v="1447"/>
    <n v="-627"/>
    <s v="-"/>
    <n v="1144"/>
    <s v="July"/>
    <n v="1309"/>
    <n v="138"/>
    <n v="0.10542398777692896"/>
    <s v="GROWTH"/>
    <n v="1447"/>
    <s v="Aug"/>
    <n v="1447"/>
    <n v="0"/>
    <b v="0"/>
    <s v="GROWTH"/>
    <n v="0"/>
    <m/>
    <s v="NE 1"/>
    <s v="NB 1"/>
    <m/>
    <x v="2"/>
  </r>
  <r>
    <s v="NB 1"/>
    <s v="Cooch Behar"/>
    <s v="WBK057"/>
    <n v="1000001251"/>
    <s v="KISHORE STEEL CENTRE"/>
    <d v="2018-12-21T00:00:00"/>
    <s v="Targeted Dealer"/>
    <m/>
    <n v="655"/>
    <m/>
    <n v="1014"/>
    <n v="-359"/>
    <s v="-"/>
    <n v="718"/>
    <s v="July"/>
    <n v="799"/>
    <n v="215"/>
    <n v="0.2690863579474343"/>
    <s v="GROWTH"/>
    <n v="1014"/>
    <s v="Aug"/>
    <n v="1014"/>
    <n v="0"/>
    <b v="0"/>
    <s v="GROWTH"/>
    <n v="0"/>
    <m/>
    <s v="NE 1"/>
    <s v="NB 1"/>
    <m/>
    <x v="2"/>
  </r>
  <r>
    <s v="NB 1"/>
    <s v="Cooch Behar"/>
    <s v="WBM241"/>
    <n v="1000001254"/>
    <s v="MAA MANASHA HARDWARE"/>
    <d v="2019-01-28T00:00:00"/>
    <s v="Targeted Dealer"/>
    <m/>
    <n v="140"/>
    <m/>
    <n v="206"/>
    <n v="-66"/>
    <s v="-"/>
    <n v="130"/>
    <s v="July"/>
    <n v="156"/>
    <n v="50"/>
    <n v="0.32051282051282048"/>
    <s v="GROWTH"/>
    <n v="206"/>
    <s v="Aug"/>
    <n v="206"/>
    <n v="0"/>
    <b v="0"/>
    <s v="GROWTH"/>
    <n v="0"/>
    <m/>
    <s v="NE 1"/>
    <s v="NB 1"/>
    <m/>
    <x v="2"/>
  </r>
  <r>
    <s v="NB 1"/>
    <s v="Cooch Behar"/>
    <s v="WBR107"/>
    <n v="1000001259"/>
    <s v="ROY HARDWARE"/>
    <d v="2019-01-29T00:00:00"/>
    <s v="Targeted Dealer"/>
    <m/>
    <n v="95"/>
    <m/>
    <n v="112"/>
    <n v="-17"/>
    <s v="-"/>
    <n v="100"/>
    <s v="July"/>
    <n v="111"/>
    <n v="1"/>
    <n v="9.009009009008917E-3"/>
    <s v="GROWTH"/>
    <n v="112"/>
    <s v="Aug"/>
    <n v="112"/>
    <n v="0"/>
    <b v="0"/>
    <s v="GROWTH"/>
    <n v="0"/>
    <m/>
    <s v="NE 1"/>
    <s v="NB 1"/>
    <m/>
    <x v="2"/>
  </r>
  <r>
    <s v="NB 1"/>
    <s v="Cooch Behar"/>
    <s v="WBD074"/>
    <n v="1000001245"/>
    <s v="DEY ENTERPRISE (GHUGHUMARI)"/>
    <d v="2019-07-06T00:00:00"/>
    <s v="Targeted Dealer"/>
    <m/>
    <n v="85"/>
    <m/>
    <n v="120"/>
    <n v="-35"/>
    <s v="-"/>
    <n v="96"/>
    <s v="July"/>
    <n v="84"/>
    <n v="36"/>
    <n v="0.4285714285714286"/>
    <s v="GROWTH"/>
    <n v="120"/>
    <s v="Aug"/>
    <n v="120"/>
    <n v="0"/>
    <b v="0"/>
    <s v="GROWTH"/>
    <n v="0"/>
    <m/>
    <s v="NE 1"/>
    <s v="NB 1"/>
    <m/>
    <x v="2"/>
  </r>
  <r>
    <s v="NB 1"/>
    <s v="Cooch Behar"/>
    <s v="WBS279"/>
    <n v="1000001264"/>
    <s v="SAHA CONSTRUCTION"/>
    <d v="2020-05-24T00:00:00"/>
    <s v="Targeted Dealer"/>
    <m/>
    <n v="605"/>
    <m/>
    <n v="955"/>
    <n v="-350"/>
    <s v="-"/>
    <n v="1124"/>
    <s v="July"/>
    <n v="670"/>
    <n v="285"/>
    <n v="0.42537313432835822"/>
    <s v="GROWTH"/>
    <n v="955"/>
    <s v="Aug"/>
    <n v="955"/>
    <n v="0"/>
    <b v="0"/>
    <s v="GROWTH"/>
    <n v="0"/>
    <m/>
    <s v="NE 1"/>
    <s v="NB 1"/>
    <m/>
    <x v="2"/>
  </r>
  <r>
    <s v="NB 1"/>
    <s v="Cooch Behar"/>
    <s v="WBN096"/>
    <n v="1000001257"/>
    <s v="NUR ISLAM ENTERPRISE"/>
    <d v="2020-11-01T00:00:00"/>
    <s v="-"/>
    <m/>
    <n v="0"/>
    <m/>
    <n v="25"/>
    <n v="-25"/>
    <s v="-"/>
    <n v="0"/>
    <s v="July"/>
    <n v="0"/>
    <n v="25"/>
    <s v=" "/>
    <b v="0"/>
    <n v="25"/>
    <s v="Aug"/>
    <n v="25"/>
    <n v="0"/>
    <b v="0"/>
    <s v="GROWTH"/>
    <n v="0"/>
    <m/>
    <s v="NE 1"/>
    <s v="NB 1"/>
    <m/>
    <x v="2"/>
  </r>
  <r>
    <s v="NB 1"/>
    <s v="Cooch Behar"/>
    <s v="WBS297"/>
    <n v="1000001265"/>
    <s v="SHREE KRISHNA HARDWARE - NAYARHAT"/>
    <d v="2020-12-23T00:00:00"/>
    <s v="Targeted Dealer"/>
    <m/>
    <n v="450"/>
    <m/>
    <n v="998"/>
    <n v="-548"/>
    <s v="-"/>
    <n v="672"/>
    <s v="July"/>
    <n v="408"/>
    <n v="590"/>
    <n v="1.4460784313725492"/>
    <s v="GROWTH"/>
    <n v="998"/>
    <s v="Aug"/>
    <n v="998"/>
    <n v="0"/>
    <b v="0"/>
    <s v="GROWTH"/>
    <n v="0"/>
    <m/>
    <s v="NE 1"/>
    <s v="NB 1"/>
    <m/>
    <x v="2"/>
  </r>
  <r>
    <s v="NB 1"/>
    <s v="Cooch Behar"/>
    <s v="WBC027"/>
    <n v="1000001241"/>
    <s v="CHILAKHANA HARDWARE STORES"/>
    <d v="2020-12-29T00:00:00"/>
    <s v="Targeted Dealer"/>
    <m/>
    <n v="75"/>
    <m/>
    <n v="125"/>
    <n v="-50"/>
    <s v="-"/>
    <n v="75"/>
    <s v="July"/>
    <n v="75"/>
    <n v="50"/>
    <n v="0.66666666666666674"/>
    <s v="GROWTH"/>
    <n v="125"/>
    <s v="Aug"/>
    <n v="125"/>
    <n v="0"/>
    <b v="0"/>
    <s v="GROWTH"/>
    <n v="0"/>
    <m/>
    <s v="NE 1"/>
    <s v="NB 1"/>
    <m/>
    <x v="2"/>
  </r>
  <r>
    <s v="NB 1"/>
    <s v="Cooch Behar"/>
    <s v="WBB137"/>
    <n v="1000001239"/>
    <s v="BASANTI HARDWARE"/>
    <d v="2021-01-05T00:00:00"/>
    <s v="Targeted Dealer"/>
    <m/>
    <n v="25"/>
    <m/>
    <n v="75"/>
    <n v="-50"/>
    <s v="-"/>
    <n v="25"/>
    <s v="July"/>
    <n v="25"/>
    <n v="50"/>
    <n v="2"/>
    <s v="GROWTH"/>
    <n v="75"/>
    <s v="Aug"/>
    <n v="75"/>
    <n v="0"/>
    <b v="0"/>
    <s v="GROWTH"/>
    <n v="0"/>
    <m/>
    <s v="NE 1"/>
    <s v="NB 1"/>
    <m/>
    <x v="2"/>
  </r>
  <r>
    <s v="NB 1"/>
    <s v="Cooch Behar"/>
    <s v="WBR129"/>
    <n v="1000001261"/>
    <s v="R.K. STEEL - COOCHBIHAR"/>
    <d v="2021-03-09T00:00:00"/>
    <s v="-"/>
    <m/>
    <n v="0"/>
    <m/>
    <n v="36"/>
    <n v="-36"/>
    <s v="-"/>
    <n v="24"/>
    <s v="July"/>
    <n v="0"/>
    <n v="36"/>
    <s v=" "/>
    <s v="GROWTH"/>
    <n v="36"/>
    <s v="Aug"/>
    <n v="36"/>
    <n v="0"/>
    <b v="0"/>
    <s v="GROWTH"/>
    <n v="0"/>
    <m/>
    <s v="NE 1"/>
    <s v="NB 1"/>
    <m/>
    <x v="2"/>
  </r>
  <r>
    <s v="NB 1"/>
    <s v="Cooch Behar"/>
    <s v="WBJ062"/>
    <n v="1000001250"/>
    <s v="JUWEL ENTERPRISE"/>
    <d v="2021-03-12T00:00:00"/>
    <s v="Targeted Dealer"/>
    <m/>
    <n v="70"/>
    <m/>
    <n v="90"/>
    <n v="-20"/>
    <s v="-"/>
    <n v="25"/>
    <s v="July"/>
    <n v="75"/>
    <n v="15"/>
    <n v="0.19999999999999996"/>
    <s v="GROWTH"/>
    <n v="90"/>
    <s v="Aug"/>
    <n v="90"/>
    <n v="0"/>
    <b v="0"/>
    <s v="GROWTH"/>
    <n v="0"/>
    <m/>
    <s v="NE 1"/>
    <s v="NB 1"/>
    <m/>
    <x v="2"/>
  </r>
  <r>
    <s v="NB 1"/>
    <s v="Cooch Behar"/>
    <s v="WBD090"/>
    <n v="1000002045"/>
    <s v="DEY ENTERPRISE - BABURHAT"/>
    <d v="2021-11-01T00:00:00"/>
    <s v="Targeted Dealer"/>
    <m/>
    <n v="300"/>
    <m/>
    <n v="387"/>
    <n v="-87"/>
    <s v="-"/>
    <n v="233"/>
    <s v="July"/>
    <n v="299"/>
    <n v="88"/>
    <n v="0.29431438127090304"/>
    <s v="GROWTH"/>
    <n v="387"/>
    <s v="Aug"/>
    <n v="387"/>
    <n v="0"/>
    <b v="0"/>
    <s v="GROWTH"/>
    <n v="0"/>
    <m/>
    <s v="NE 1"/>
    <s v="NB 1"/>
    <m/>
    <x v="2"/>
  </r>
  <r>
    <s v="NB 1"/>
    <s v="Cooch Behar"/>
    <s v="WBB150"/>
    <n v="1000002982"/>
    <s v="BISWAS HARDWARE STORES"/>
    <d v="2022-09-26T00:00:00"/>
    <s v="Targeted Dealer"/>
    <m/>
    <n v="90"/>
    <m/>
    <n v="125"/>
    <n v="-35"/>
    <s v="-"/>
    <n v="100"/>
    <s v="July"/>
    <n v="112"/>
    <n v="13"/>
    <n v="0.1160714285714286"/>
    <s v="GROWTH"/>
    <n v="125"/>
    <s v="Aug"/>
    <n v="125"/>
    <n v="0"/>
    <b v="0"/>
    <s v="GROWTH"/>
    <n v="0"/>
    <m/>
    <s v="NE 1"/>
    <s v="NB 1"/>
    <m/>
    <x v="2"/>
  </r>
  <r>
    <s v="NB 1"/>
    <s v="Cooch Behar"/>
    <s v="WBO006"/>
    <n v="1000003247"/>
    <s v="OM SRI GANESH TRADING CO"/>
    <d v="2023-01-16T00:00:00"/>
    <s v="Targeted Dealer"/>
    <m/>
    <n v="90"/>
    <m/>
    <n v="100"/>
    <n v="-10"/>
    <s v="-"/>
    <n v="0"/>
    <s v="July"/>
    <n v="75"/>
    <n v="25"/>
    <n v="0.33333333333333326"/>
    <b v="0"/>
    <n v="100"/>
    <s v="Aug"/>
    <n v="100"/>
    <n v="0"/>
    <b v="0"/>
    <s v="GROWTH"/>
    <n v="0"/>
    <m/>
    <s v="NE 1"/>
    <s v="NB 1"/>
    <m/>
    <x v="2"/>
  </r>
  <r>
    <s v="NB 1"/>
    <s v="Cooch Behar"/>
    <s v="WBN108"/>
    <n v="1000003610"/>
    <s v="NIKHIL KUMAR CHOWDHURY"/>
    <d v="2023-06-22T00:00:00"/>
    <s v="Targeted Dealer"/>
    <m/>
    <n v="10"/>
    <m/>
    <n v="0"/>
    <n v="10"/>
    <s v="-"/>
    <n v="0"/>
    <s v="July"/>
    <n v="15"/>
    <n v="-15"/>
    <n v="-1"/>
    <b v="0"/>
    <n v="0"/>
    <s v="Aug"/>
    <n v="0"/>
    <n v="0"/>
    <b v="0"/>
    <b v="0"/>
    <n v="0"/>
    <m/>
    <s v="NE 1"/>
    <s v="NB 1"/>
    <m/>
    <x v="2"/>
  </r>
  <r>
    <s v="NB 1"/>
    <s v="Cooch Behar"/>
    <s v="WBJ076"/>
    <n v="1000003723"/>
    <s v="JYOTSNA HARDWARE"/>
    <d v="2023-09-29T00:00:00"/>
    <s v="Targeted Dealer"/>
    <m/>
    <n v="95"/>
    <m/>
    <n v="184"/>
    <n v="-89"/>
    <s v="-"/>
    <n v="90"/>
    <s v="July"/>
    <n v="139"/>
    <n v="45"/>
    <n v="0.32374100719424459"/>
    <s v="GROWTH"/>
    <n v="184"/>
    <s v="Aug"/>
    <n v="184"/>
    <n v="0"/>
    <b v="0"/>
    <s v="GROWTH"/>
    <n v="0"/>
    <m/>
    <s v="NE 1"/>
    <s v="NB 1"/>
    <m/>
    <x v="2"/>
  </r>
  <r>
    <s v="NB 1"/>
    <s v="Cooch Behar"/>
    <s v="WBG099"/>
    <n v="1000004091"/>
    <s v="GOURAB SAHA"/>
    <d v="2024-08-21T00:00:00"/>
    <s v="Targeted Dealer"/>
    <m/>
    <n v="80"/>
    <m/>
    <n v="168"/>
    <n v="-88"/>
    <s v="-"/>
    <n v="180"/>
    <s v="July"/>
    <n v="60"/>
    <n v="108"/>
    <n v="1.7999999999999998"/>
    <s v="GROWTH"/>
    <n v="168"/>
    <s v="Aug"/>
    <n v="168"/>
    <n v="0"/>
    <b v="0"/>
    <s v="GROWTH"/>
    <n v="0"/>
    <m/>
    <s v="NE 1"/>
    <s v="NB 1"/>
    <m/>
    <x v="2"/>
  </r>
  <r>
    <s v="NB 1"/>
    <s v="ALIPURDUAR"/>
    <s v="S141"/>
    <n v="1000001141"/>
    <s v="SAHA &amp; CO."/>
    <d v="2008-04-28T00:00:00"/>
    <s v="Targeted Dealer"/>
    <m/>
    <n v="1100"/>
    <m/>
    <n v="1335"/>
    <n v="-235"/>
    <s v="-"/>
    <n v="1310"/>
    <s v="July"/>
    <n v="949"/>
    <n v="386"/>
    <n v="0.40674394099051625"/>
    <s v="GROWTH"/>
    <n v="1335"/>
    <s v="Aug"/>
    <n v="1335"/>
    <n v="0"/>
    <b v="0"/>
    <s v="GROWTH"/>
    <n v="0"/>
    <m/>
    <s v="NE 1"/>
    <s v="NB 1"/>
    <m/>
    <x v="2"/>
  </r>
  <r>
    <s v="NB 1"/>
    <s v="ALIPURDUAR"/>
    <s v="R132"/>
    <n v="1000001140"/>
    <s v="RADHA HARDWARE"/>
    <d v="2013-01-30T00:00:00"/>
    <s v="Targeted Dealer"/>
    <m/>
    <n v="675"/>
    <m/>
    <n v="645"/>
    <n v="30"/>
    <s v="-"/>
    <n v="888"/>
    <s v="July"/>
    <n v="607"/>
    <n v="38"/>
    <n v="6.2602965403624422E-2"/>
    <s v="GROWTH"/>
    <n v="645"/>
    <s v="Aug"/>
    <n v="645"/>
    <n v="0"/>
    <b v="0"/>
    <s v="GROWTH"/>
    <n v="0"/>
    <m/>
    <s v="NE 1"/>
    <s v="NB 1"/>
    <m/>
    <x v="2"/>
  </r>
  <r>
    <s v="NB 1"/>
    <s v="ALIPURDUAR"/>
    <s v="WBH019"/>
    <n v="1000001146"/>
    <s v="HARI OM TRADERS (JALPAIGURI)"/>
    <d v="2015-08-07T00:00:00"/>
    <s v="Targeted Dealer"/>
    <m/>
    <n v="350"/>
    <m/>
    <n v="504"/>
    <n v="-154"/>
    <s v="-"/>
    <n v="541"/>
    <s v="July"/>
    <n v="144"/>
    <n v="360"/>
    <n v="2.5"/>
    <s v="GROWTH"/>
    <n v="504"/>
    <s v="Aug"/>
    <n v="504"/>
    <n v="0"/>
    <b v="0"/>
    <s v="GROWTH"/>
    <n v="0"/>
    <m/>
    <s v="NE 1"/>
    <s v="NB 1"/>
    <m/>
    <x v="2"/>
  </r>
  <r>
    <s v="NB 1"/>
    <s v="ALIPURDUAR"/>
    <s v="WBP050"/>
    <n v="1000001150"/>
    <s v="PUNAM TRADING"/>
    <d v="2016-06-03T00:00:00"/>
    <s v="-"/>
    <m/>
    <n v="0"/>
    <m/>
    <n v="0"/>
    <n v="0"/>
    <s v="-"/>
    <n v="330"/>
    <s v="July"/>
    <n v="0"/>
    <n v="0"/>
    <s v=" "/>
    <s v="GROWTH"/>
    <n v="0"/>
    <s v="Aug"/>
    <n v="0"/>
    <n v="0"/>
    <b v="0"/>
    <b v="0"/>
    <n v="0"/>
    <m/>
    <s v="NE 1"/>
    <s v="NB 1"/>
    <m/>
    <x v="2"/>
  </r>
  <r>
    <s v="NB 1"/>
    <s v="ALIPURDUAR"/>
    <s v="WBG075"/>
    <n v="1000001144"/>
    <s v="GARG ENTERPRISES"/>
    <d v="2019-05-04T00:00:00"/>
    <s v="Targeted Dealer"/>
    <m/>
    <n v="1200"/>
    <m/>
    <n v="2470"/>
    <n v="-1270"/>
    <s v="-"/>
    <n v="1621"/>
    <s v="July"/>
    <n v="1292"/>
    <n v="1178"/>
    <n v="0.91176470588235303"/>
    <s v="GROWTH"/>
    <n v="2470"/>
    <s v="Aug"/>
    <n v="2470"/>
    <n v="0"/>
    <b v="0"/>
    <s v="GROWTH"/>
    <n v="0"/>
    <m/>
    <s v="NE 1"/>
    <s v="NB 1"/>
    <m/>
    <x v="2"/>
  </r>
  <r>
    <s v="NB 1"/>
    <s v="ALIPURDUAR"/>
    <s v="WBS267"/>
    <n v="1000001154"/>
    <s v="SADHANA ENTERPRISE (MATHURABAGAN)"/>
    <d v="2019-10-11T00:00:00"/>
    <s v="Targeted Dealer"/>
    <m/>
    <n v="80"/>
    <m/>
    <n v="100"/>
    <n v="-20"/>
    <s v="-"/>
    <n v="136"/>
    <s v="July"/>
    <n v="64"/>
    <n v="36"/>
    <n v="0.5625"/>
    <s v="GROWTH"/>
    <n v="100"/>
    <s v="Aug"/>
    <n v="100"/>
    <n v="0"/>
    <b v="0"/>
    <s v="GROWTH"/>
    <n v="0"/>
    <m/>
    <s v="NE 1"/>
    <s v="NB 1"/>
    <m/>
    <x v="2"/>
  </r>
  <r>
    <s v="NB 1"/>
    <s v="ALIPURDUAR"/>
    <s v="WBM272"/>
    <n v="1000001147"/>
    <s v="MAA BHABANI HARDWARE"/>
    <d v="2021-02-01T00:00:00"/>
    <s v="Targeted Dealer"/>
    <m/>
    <n v="50"/>
    <m/>
    <n v="60"/>
    <n v="-10"/>
    <s v="-"/>
    <n v="60"/>
    <s v="July"/>
    <n v="12"/>
    <n v="48"/>
    <n v="4"/>
    <s v="GROWTH"/>
    <n v="60"/>
    <s v="Aug"/>
    <n v="60"/>
    <n v="0"/>
    <b v="0"/>
    <s v="GROWTH"/>
    <n v="0"/>
    <m/>
    <s v="NE 1"/>
    <s v="NB 1"/>
    <m/>
    <x v="2"/>
  </r>
  <r>
    <s v="NB 1"/>
    <s v="ALIPURDUAR"/>
    <s v="WBR128"/>
    <n v="1000001153"/>
    <s v="R P ENTERPRISE"/>
    <d v="2021-02-03T00:00:00"/>
    <s v="Targeted Dealer"/>
    <m/>
    <n v="1220"/>
    <m/>
    <n v="2496"/>
    <n v="-1276"/>
    <s v="-"/>
    <n v="1521"/>
    <s v="July"/>
    <n v="1613"/>
    <n v="883"/>
    <n v="0.54742715437073786"/>
    <s v="GROWTH"/>
    <n v="2496"/>
    <s v="Aug"/>
    <n v="2496"/>
    <n v="0"/>
    <b v="0"/>
    <s v="GROWTH"/>
    <n v="0"/>
    <m/>
    <s v="NE 1"/>
    <s v="NB 1"/>
    <m/>
    <x v="2"/>
  </r>
  <r>
    <s v="NB 1"/>
    <s v="ALIPURDUAR"/>
    <s v="WBD085"/>
    <n v="1000001143"/>
    <s v="DALIM KUMAR DAS"/>
    <d v="2021-03-02T00:00:00"/>
    <s v="-"/>
    <m/>
    <n v="0"/>
    <m/>
    <n v="0"/>
    <n v="0"/>
    <s v="-"/>
    <n v="84"/>
    <s v="July"/>
    <n v="0"/>
    <n v="0"/>
    <s v=" "/>
    <s v="GROWTH"/>
    <n v="0"/>
    <s v="Aug"/>
    <n v="0"/>
    <n v="0"/>
    <b v="0"/>
    <b v="0"/>
    <n v="0"/>
    <m/>
    <s v="NE 1"/>
    <s v="NB 1"/>
    <m/>
    <x v="2"/>
  </r>
  <r>
    <s v="NB 1"/>
    <s v="ALIPURDUAR"/>
    <s v="WBM273"/>
    <n v="1000001148"/>
    <s v="MAHESWARI CEMENT AGENCY - ALIPURDUAR"/>
    <d v="2021-05-21T00:00:00"/>
    <s v="Targeted Dealer"/>
    <m/>
    <n v="105"/>
    <m/>
    <n v="150"/>
    <n v="-45"/>
    <s v="-"/>
    <n v="108"/>
    <s v="July"/>
    <n v="126"/>
    <n v="24"/>
    <n v="0.19047619047619047"/>
    <s v="GROWTH"/>
    <n v="150"/>
    <s v="Aug"/>
    <n v="150"/>
    <n v="0"/>
    <b v="0"/>
    <s v="GROWTH"/>
    <n v="0"/>
    <m/>
    <s v="NE 1"/>
    <s v="NB 1"/>
    <m/>
    <x v="2"/>
  </r>
  <r>
    <s v="NB 1"/>
    <s v="ALIPURDUAR"/>
    <s v="WBP088"/>
    <n v="1000002535"/>
    <s v="PALIT ENTERPRISE"/>
    <d v="2022-02-10T00:00:00"/>
    <s v="Targeted Dealer"/>
    <m/>
    <n v="120"/>
    <m/>
    <n v="100"/>
    <n v="20"/>
    <s v="-"/>
    <n v="75"/>
    <s v="July"/>
    <n v="50"/>
    <n v="50"/>
    <n v="1"/>
    <s v="GROWTH"/>
    <n v="100"/>
    <s v="Aug"/>
    <n v="100"/>
    <n v="0"/>
    <b v="0"/>
    <s v="GROWTH"/>
    <n v="0"/>
    <m/>
    <s v="NE 1"/>
    <s v="NB 1"/>
    <m/>
    <x v="2"/>
  </r>
  <r>
    <s v="NB 1"/>
    <s v="ALIPURDUAR"/>
    <s v="WBR152"/>
    <n v="1000003700"/>
    <s v="RAMKRISHNA HARDWARE - BIRPARA"/>
    <d v="2023-08-29T00:00:00"/>
    <s v="Targeted Dealer"/>
    <m/>
    <n v="50"/>
    <m/>
    <n v="12"/>
    <n v="38"/>
    <s v="-"/>
    <n v="66"/>
    <s v="July"/>
    <n v="12"/>
    <n v="0"/>
    <n v="0"/>
    <s v="GROWTH"/>
    <n v="12"/>
    <s v="Aug"/>
    <n v="12"/>
    <n v="0"/>
    <b v="0"/>
    <s v="GROWTH"/>
    <n v="0"/>
    <m/>
    <s v="NE 1"/>
    <s v="NB 1"/>
    <m/>
    <x v="2"/>
  </r>
  <r>
    <s v="NB 1"/>
    <s v="ALIPURDUAR"/>
    <s v="WBS342"/>
    <n v="1000003743"/>
    <s v="SUJIT KUMAR SAHA"/>
    <d v="2023-10-31T00:00:00"/>
    <s v="Targeted Dealer"/>
    <m/>
    <n v="25"/>
    <m/>
    <n v="12"/>
    <n v="13"/>
    <s v="-"/>
    <n v="36"/>
    <s v="July"/>
    <n v="12"/>
    <n v="0"/>
    <n v="0"/>
    <s v="GROWTH"/>
    <n v="12"/>
    <s v="Aug"/>
    <n v="12"/>
    <n v="0"/>
    <b v="0"/>
    <s v="GROWTH"/>
    <n v="0"/>
    <m/>
    <s v="NE 1"/>
    <s v="NB 1"/>
    <m/>
    <x v="2"/>
  </r>
  <r>
    <s v="NB 1"/>
    <s v="ALIPURDUAR"/>
    <s v="WBA163"/>
    <n v="1000004007"/>
    <s v="ANKIT HARDWARE"/>
    <d v="2024-06-14T00:00:00"/>
    <s v="Targeted Dealer"/>
    <m/>
    <n v="120"/>
    <m/>
    <n v="64"/>
    <n v="56"/>
    <s v="-"/>
    <n v="72"/>
    <s v="July"/>
    <n v="32"/>
    <n v="32"/>
    <n v="1"/>
    <s v="GROWTH"/>
    <n v="64"/>
    <s v="Aug"/>
    <n v="64"/>
    <n v="0"/>
    <b v="0"/>
    <s v="GROWTH"/>
    <n v="0"/>
    <m/>
    <s v="NE 1"/>
    <s v="NB 1"/>
    <m/>
    <x v="2"/>
  </r>
  <r>
    <s v="NB 1"/>
    <s v="ALIPURDUAR"/>
    <s v="WBB160"/>
    <n v="1000004069"/>
    <s v="BAJRANGBALI HARDWARE"/>
    <d v="2024-07-31T00:00:00"/>
    <s v="Targeted Dealer"/>
    <m/>
    <n v="100"/>
    <m/>
    <n v="73"/>
    <n v="27"/>
    <s v="-"/>
    <n v="108"/>
    <s v="July"/>
    <n v="75"/>
    <n v="-2"/>
    <n v="-2.6666666666666616E-2"/>
    <s v="DEGROWTH"/>
    <n v="73"/>
    <s v="Aug"/>
    <n v="73"/>
    <n v="0"/>
    <b v="0"/>
    <s v="GROWTH"/>
    <n v="0"/>
    <m/>
    <s v="NE 1"/>
    <s v="NB 1"/>
    <m/>
    <x v="2"/>
  </r>
  <r>
    <s v="NB 1"/>
    <s v="JALPAIGURI"/>
    <s v="P106"/>
    <n v="1000001408"/>
    <s v="PROMILA BUILDERS"/>
    <d v="2011-03-12T00:00:00"/>
    <s v="Targeted Dealer"/>
    <m/>
    <n v="200"/>
    <m/>
    <n v="104"/>
    <n v="96"/>
    <s v="-"/>
    <n v="289"/>
    <s v="July"/>
    <n v="400"/>
    <n v="-296"/>
    <n v="-0.74"/>
    <s v="DEGROWTH"/>
    <n v="104"/>
    <s v="Aug"/>
    <n v="104"/>
    <n v="0"/>
    <b v="0"/>
    <s v="GROWTH"/>
    <n v="0"/>
    <m/>
    <s v="NE 1"/>
    <s v="NB 1"/>
    <m/>
    <x v="2"/>
  </r>
  <r>
    <s v="NB 1"/>
    <s v="JALPAIGURI"/>
    <s v="C085"/>
    <n v="1000001405"/>
    <s v="CHHOGMAL OMPRAKASH"/>
    <d v="2011-11-29T00:00:00"/>
    <s v="Targeted Dealer"/>
    <m/>
    <n v="120"/>
    <m/>
    <n v="120"/>
    <n v="0"/>
    <s v="-"/>
    <n v="116"/>
    <s v="July"/>
    <n v="96"/>
    <n v="24"/>
    <n v="0.25"/>
    <s v="GROWTH"/>
    <n v="120"/>
    <s v="Aug"/>
    <n v="120"/>
    <n v="0"/>
    <b v="0"/>
    <s v="GROWTH"/>
    <n v="0"/>
    <m/>
    <s v="NE 1"/>
    <s v="NB 1"/>
    <m/>
    <x v="2"/>
  </r>
  <r>
    <s v="NB 1"/>
    <s v="JALPAIGURI"/>
    <s v="T057"/>
    <n v="1000001418"/>
    <s v="TIRUPATI IRON STORES"/>
    <d v="2012-01-17T00:00:00"/>
    <s v="Targeted Dealer"/>
    <m/>
    <n v="220"/>
    <m/>
    <n v="223"/>
    <n v="-3"/>
    <s v="-"/>
    <n v="220"/>
    <s v="July"/>
    <n v="217"/>
    <n v="6"/>
    <n v="2.7649769585253559E-2"/>
    <s v="GROWTH"/>
    <n v="223"/>
    <s v="Aug"/>
    <n v="223"/>
    <n v="0"/>
    <b v="0"/>
    <s v="GROWTH"/>
    <n v="0"/>
    <m/>
    <s v="NE 1"/>
    <s v="NB 1"/>
    <m/>
    <x v="2"/>
  </r>
  <r>
    <s v="NB 1"/>
    <s v="JALPAIGURI"/>
    <s v="R114"/>
    <n v="1000002808"/>
    <s v="ROY ENTERPRISE (SILIGURI)"/>
    <d v="2012-02-03T00:00:00"/>
    <s v="Targeted Dealer"/>
    <m/>
    <n v="1350"/>
    <m/>
    <n v="1481.6000000000001"/>
    <n v="-131.60000000000014"/>
    <s v="-"/>
    <n v="2059.3499999999995"/>
    <s v="July"/>
    <n v="1172.5999999999999"/>
    <n v="309.00000000000023"/>
    <n v="0.26351697083404413"/>
    <s v="GROWTH"/>
    <n v="1481.6000000000001"/>
    <s v="Aug"/>
    <n v="1481.6000000000001"/>
    <n v="0"/>
    <b v="0"/>
    <s v="GROWTH"/>
    <n v="0"/>
    <m/>
    <s v="NE 1"/>
    <s v="NB 1"/>
    <m/>
    <x v="2"/>
  </r>
  <r>
    <s v="NB 1"/>
    <s v="JALPAIGURI"/>
    <s v="S321"/>
    <n v="1000001411"/>
    <s v="SUBRATA SAHA"/>
    <d v="2012-07-12T00:00:00"/>
    <s v="Targeted Dealer"/>
    <m/>
    <n v="74"/>
    <m/>
    <n v="0"/>
    <n v="74"/>
    <s v="-"/>
    <n v="54"/>
    <s v="July"/>
    <n v="25"/>
    <n v="-25"/>
    <n v="-1"/>
    <s v="DEGROWTH"/>
    <n v="0"/>
    <s v="Aug"/>
    <n v="0"/>
    <n v="0"/>
    <b v="0"/>
    <b v="0"/>
    <n v="0"/>
    <m/>
    <s v="NE 1"/>
    <s v="NB 1"/>
    <m/>
    <x v="2"/>
  </r>
  <r>
    <s v="NB 1"/>
    <s v="JALPAIGURI"/>
    <s v="S349"/>
    <n v="1000001413"/>
    <s v="SASWAT"/>
    <d v="2012-11-21T00:00:00"/>
    <s v="Targeted Dealer"/>
    <m/>
    <n v="50"/>
    <m/>
    <n v="123"/>
    <n v="-73"/>
    <s v="-"/>
    <n v="79.5"/>
    <s v="July"/>
    <n v="41.5"/>
    <n v="81.5"/>
    <n v="1.963855421686747"/>
    <s v="GROWTH"/>
    <n v="123"/>
    <s v="Aug"/>
    <n v="123"/>
    <n v="0"/>
    <b v="0"/>
    <s v="GROWTH"/>
    <n v="0"/>
    <m/>
    <s v="NE 1"/>
    <s v="NB 1"/>
    <m/>
    <x v="2"/>
  </r>
  <r>
    <s v="NB 1"/>
    <s v="JALPAIGURI"/>
    <s v="L073"/>
    <n v="1000001406"/>
    <s v="LOUHA BHANDAR"/>
    <d v="2013-07-24T00:00:00"/>
    <s v="Targeted Dealer"/>
    <m/>
    <n v="50"/>
    <m/>
    <n v="58.5"/>
    <n v="-8.5"/>
    <s v="-"/>
    <n v="67.5"/>
    <s v="July"/>
    <n v="18.5"/>
    <n v="40"/>
    <n v="2.1621621621621623"/>
    <s v="GROWTH"/>
    <n v="58.5"/>
    <s v="Aug"/>
    <n v="58.5"/>
    <n v="0"/>
    <b v="0"/>
    <s v="GROWTH"/>
    <n v="0"/>
    <m/>
    <s v="NE 1"/>
    <s v="NB 1"/>
    <m/>
    <x v="2"/>
  </r>
  <r>
    <s v="NB 1"/>
    <s v="JALPAIGURI"/>
    <s v="S478"/>
    <n v="1000001416"/>
    <s v="SUNITI ENTERPRISE"/>
    <d v="2013-10-31T00:00:00"/>
    <s v="Targeted Dealer"/>
    <m/>
    <n v="115"/>
    <m/>
    <n v="233"/>
    <n v="-118"/>
    <s v="-"/>
    <n v="112"/>
    <s v="July"/>
    <n v="120"/>
    <n v="113"/>
    <n v="0.94166666666666665"/>
    <s v="GROWTH"/>
    <n v="233"/>
    <s v="Aug"/>
    <n v="233"/>
    <n v="0"/>
    <b v="0"/>
    <s v="GROWTH"/>
    <n v="0"/>
    <m/>
    <s v="NE 1"/>
    <s v="NB 1"/>
    <m/>
    <x v="2"/>
  </r>
  <r>
    <s v="NB 1"/>
    <s v="JALPAIGURI"/>
    <s v="WBM053"/>
    <n v="1000001435"/>
    <s v="MAL CEMENT STORES"/>
    <d v="2014-11-22T00:00:00"/>
    <s v="Targeted Dealer"/>
    <m/>
    <n v="100"/>
    <m/>
    <n v="109"/>
    <n v="-9"/>
    <s v="-"/>
    <n v="100"/>
    <s v="July"/>
    <n v="105"/>
    <n v="4"/>
    <n v="3.8095238095238182E-2"/>
    <s v="GROWTH"/>
    <n v="109"/>
    <s v="Aug"/>
    <n v="109"/>
    <n v="0"/>
    <b v="0"/>
    <s v="GROWTH"/>
    <n v="0"/>
    <m/>
    <s v="NE 1"/>
    <s v="NB 1"/>
    <m/>
    <x v="2"/>
  </r>
  <r>
    <s v="NB 1"/>
    <s v="JALPAIGURI"/>
    <s v="WBN030"/>
    <n v="1000001439"/>
    <s v="NATIONAL TRADING CO"/>
    <d v="2015-04-22T00:00:00"/>
    <s v="Targeted Dealer"/>
    <m/>
    <n v="500"/>
    <m/>
    <n v="421"/>
    <n v="79"/>
    <s v="-"/>
    <n v="702.55"/>
    <s v="July"/>
    <n v="245"/>
    <n v="176"/>
    <n v="0.71836734693877546"/>
    <s v="GROWTH"/>
    <n v="421"/>
    <s v="Aug"/>
    <n v="421"/>
    <n v="0"/>
    <b v="0"/>
    <s v="GROWTH"/>
    <n v="0"/>
    <m/>
    <s v="NE 1"/>
    <s v="NB 1"/>
    <m/>
    <x v="2"/>
  </r>
  <r>
    <s v="NB 1"/>
    <s v="JALPAIGURI"/>
    <s v="WBL019"/>
    <n v="1000001433"/>
    <s v="LAXMI AGENCY"/>
    <d v="2015-10-05T00:00:00"/>
    <s v="Targeted Dealer"/>
    <m/>
    <n v="180"/>
    <m/>
    <n v="204"/>
    <n v="-24"/>
    <s v="-"/>
    <n v="183"/>
    <s v="July"/>
    <n v="180"/>
    <n v="24"/>
    <n v="0.1333333333333333"/>
    <s v="GROWTH"/>
    <n v="204"/>
    <s v="Aug"/>
    <n v="204"/>
    <n v="0"/>
    <b v="0"/>
    <s v="GROWTH"/>
    <n v="0"/>
    <m/>
    <s v="NE 1"/>
    <s v="NB 1"/>
    <m/>
    <x v="2"/>
  </r>
  <r>
    <s v="NB 1"/>
    <s v="JALPAIGURI"/>
    <s v="WBR057"/>
    <n v="1000001445"/>
    <s v="RUPAM ENTERPRISE (JALPAIGURI)"/>
    <d v="2015-11-17T00:00:00"/>
    <s v="Targeted Dealer"/>
    <m/>
    <n v="100"/>
    <m/>
    <n v="267"/>
    <n v="-167"/>
    <s v="-"/>
    <n v="317"/>
    <s v="July"/>
    <n v="48"/>
    <n v="219"/>
    <n v="4.5625"/>
    <s v="GROWTH"/>
    <n v="267"/>
    <s v="Aug"/>
    <n v="267"/>
    <n v="0"/>
    <b v="0"/>
    <s v="GROWTH"/>
    <n v="0"/>
    <m/>
    <s v="NE 1"/>
    <s v="NB 1"/>
    <m/>
    <x v="2"/>
  </r>
  <r>
    <s v="NB 1"/>
    <s v="JALPAIGURI"/>
    <s v="WBJ036"/>
    <n v="1000001429"/>
    <s v="JALPAIGURI ISPAT"/>
    <d v="2016-04-23T00:00:00"/>
    <s v="Targeted Dealer"/>
    <m/>
    <n v="250"/>
    <m/>
    <n v="255"/>
    <n v="-5"/>
    <s v="-"/>
    <n v="178.5"/>
    <s v="July"/>
    <n v="112"/>
    <n v="143"/>
    <n v="1.2767857142857144"/>
    <s v="GROWTH"/>
    <n v="255"/>
    <s v="Aug"/>
    <n v="255"/>
    <n v="0"/>
    <b v="0"/>
    <s v="GROWTH"/>
    <n v="0"/>
    <m/>
    <s v="NE 1"/>
    <s v="NB 1"/>
    <m/>
    <x v="2"/>
  </r>
  <r>
    <s v="NB 1"/>
    <s v="JALPAIGURI"/>
    <s v="WBM204"/>
    <n v="1000001437"/>
    <s v="MAHESH MAHESWARI"/>
    <d v="2016-12-20T00:00:00"/>
    <s v="Targeted Dealer"/>
    <m/>
    <n v="500"/>
    <m/>
    <n v="868"/>
    <n v="-368"/>
    <s v="-"/>
    <n v="768"/>
    <s v="July"/>
    <n v="648"/>
    <n v="220"/>
    <n v="0.33950617283950613"/>
    <s v="GROWTH"/>
    <n v="868"/>
    <s v="Aug"/>
    <n v="868"/>
    <n v="0"/>
    <b v="0"/>
    <s v="GROWTH"/>
    <n v="0"/>
    <m/>
    <s v="NE 1"/>
    <s v="NB 1"/>
    <m/>
    <x v="2"/>
  </r>
  <r>
    <s v="NB 1"/>
    <s v="JALPAIGURI"/>
    <s v="WBR096"/>
    <n v="1000001446"/>
    <s v="ROY CYCLE STORES"/>
    <d v="2018-05-19T00:00:00"/>
    <s v="-"/>
    <m/>
    <n v="0"/>
    <m/>
    <n v="0"/>
    <n v="0"/>
    <s v="-"/>
    <n v="24"/>
    <s v="July"/>
    <n v="0"/>
    <n v="0"/>
    <s v=" "/>
    <s v="GROWTH"/>
    <n v="0"/>
    <s v="Aug"/>
    <n v="0"/>
    <n v="0"/>
    <b v="0"/>
    <b v="0"/>
    <n v="0"/>
    <m/>
    <s v="NE 1"/>
    <s v="NB 1"/>
    <m/>
    <x v="2"/>
  </r>
  <r>
    <s v="NB 1"/>
    <s v="JALPAIGURI"/>
    <s v="WBP075"/>
    <n v="1000001443"/>
    <s v="PAUL CONSTRUCTION (KHARIA)"/>
    <d v="2019-05-31T00:00:00"/>
    <s v="Targeted Dealer"/>
    <m/>
    <n v="20"/>
    <m/>
    <n v="0"/>
    <n v="20"/>
    <s v="-"/>
    <n v="0"/>
    <s v="July"/>
    <n v="6"/>
    <n v="-6"/>
    <n v="-1"/>
    <b v="0"/>
    <n v="0"/>
    <s v="Aug"/>
    <n v="0"/>
    <n v="0"/>
    <b v="0"/>
    <b v="0"/>
    <n v="0"/>
    <m/>
    <s v="NE 1"/>
    <s v="NB 1"/>
    <m/>
    <x v="2"/>
  </r>
  <r>
    <s v="NB 1"/>
    <s v="JALPAIGURI"/>
    <s v="WBA107"/>
    <n v="1000001421"/>
    <s v="ALI HARDWARE (GADONG)"/>
    <d v="2019-06-06T00:00:00"/>
    <s v="Targeted Dealer"/>
    <m/>
    <n v="100"/>
    <m/>
    <n v="57"/>
    <n v="43"/>
    <s v="-"/>
    <n v="108"/>
    <s v="July"/>
    <n v="12"/>
    <n v="45"/>
    <n v="3.75"/>
    <s v="GROWTH"/>
    <n v="57"/>
    <s v="Aug"/>
    <n v="57"/>
    <n v="0"/>
    <b v="0"/>
    <s v="GROWTH"/>
    <n v="0"/>
    <m/>
    <s v="NE 1"/>
    <s v="NB 1"/>
    <m/>
    <x v="2"/>
  </r>
  <r>
    <s v="NB 1"/>
    <s v="JALPAIGURI"/>
    <s v="WBB119"/>
    <n v="1000001423"/>
    <s v="BHOWMIK BROTHERS"/>
    <d v="2019-09-27T00:00:00"/>
    <s v="Targeted Dealer"/>
    <m/>
    <n v="100"/>
    <m/>
    <n v="48"/>
    <n v="52"/>
    <s v="-"/>
    <n v="170"/>
    <s v="July"/>
    <n v="36"/>
    <n v="12"/>
    <n v="0.33333333333333326"/>
    <s v="GROWTH"/>
    <n v="48"/>
    <s v="Aug"/>
    <n v="48"/>
    <n v="0"/>
    <b v="0"/>
    <s v="GROWTH"/>
    <n v="0"/>
    <m/>
    <s v="NE 1"/>
    <s v="NB 1"/>
    <m/>
    <x v="2"/>
  </r>
  <r>
    <s v="NB 1"/>
    <s v="JALPAIGURI"/>
    <s v="WBD076"/>
    <n v="1000001425"/>
    <s v="DIPANKAR ENTERPRISE"/>
    <d v="2019-10-04T00:00:00"/>
    <s v="-"/>
    <m/>
    <n v="0"/>
    <m/>
    <n v="12"/>
    <n v="-12"/>
    <s v="-"/>
    <n v="12"/>
    <s v="July"/>
    <n v="0"/>
    <n v="12"/>
    <s v=" "/>
    <s v="GROWTH"/>
    <n v="12"/>
    <s v="Aug"/>
    <n v="12"/>
    <n v="0"/>
    <b v="0"/>
    <s v="GROWTH"/>
    <n v="0"/>
    <m/>
    <s v="NE 1"/>
    <s v="NB 1"/>
    <m/>
    <x v="2"/>
  </r>
  <r>
    <s v="NB 1"/>
    <s v="JALPAIGURI"/>
    <s v="WBS278"/>
    <n v="1000001451"/>
    <s v="SRI SHAKAMBHARI BUILDER"/>
    <d v="2020-05-01T00:00:00"/>
    <s v="Targeted Dealer"/>
    <m/>
    <n v="50"/>
    <m/>
    <n v="54.25"/>
    <n v="-4.25"/>
    <s v="-"/>
    <n v="0"/>
    <s v="July"/>
    <n v="14.25"/>
    <n v="40"/>
    <n v="2.807017543859649"/>
    <b v="0"/>
    <n v="54.25"/>
    <s v="Aug"/>
    <n v="54.25"/>
    <n v="0"/>
    <b v="0"/>
    <s v="GROWTH"/>
    <n v="0"/>
    <m/>
    <s v="NE 1"/>
    <s v="NB 1"/>
    <m/>
    <x v="2"/>
  </r>
  <r>
    <s v="NB 1"/>
    <s v="JALPAIGURI"/>
    <s v="WBG079"/>
    <n v="1000001428"/>
    <s v="GANESHLAL PAWAN KUMAR"/>
    <d v="2020-05-30T00:00:00"/>
    <s v="Targeted Dealer"/>
    <m/>
    <n v="150"/>
    <m/>
    <n v="91"/>
    <n v="59"/>
    <s v="-"/>
    <n v="156"/>
    <s v="July"/>
    <n v="127"/>
    <n v="-36"/>
    <n v="-0.28346456692913391"/>
    <s v="DEGROWTH"/>
    <n v="91"/>
    <s v="Aug"/>
    <n v="91"/>
    <n v="0"/>
    <b v="0"/>
    <s v="GROWTH"/>
    <n v="0"/>
    <m/>
    <s v="NE 1"/>
    <s v="NB 1"/>
    <m/>
    <x v="2"/>
  </r>
  <r>
    <s v="NB 1"/>
    <s v="JALPAIGURI"/>
    <s v="WBR120"/>
    <n v="1000001377"/>
    <s v="RISHI ENTERPRISE"/>
    <d v="2020-07-06T00:00:00"/>
    <s v="Targeted Dealer"/>
    <m/>
    <n v="1800"/>
    <m/>
    <n v="2283.5500000000002"/>
    <n v="-483.55000000000018"/>
    <s v="-"/>
    <n v="1827.3000000000002"/>
    <s v="July"/>
    <n v="1972.8500000000004"/>
    <n v="310.69999999999982"/>
    <n v="0.15748789821831344"/>
    <s v="GROWTH"/>
    <n v="2283.5500000000002"/>
    <s v="Aug"/>
    <n v="2283.5500000000002"/>
    <n v="0"/>
    <b v="0"/>
    <s v="GROWTH"/>
    <n v="0"/>
    <m/>
    <s v="NE 1"/>
    <s v="NB 1"/>
    <m/>
    <x v="2"/>
  </r>
  <r>
    <s v="NB 1"/>
    <s v="JALPAIGURI"/>
    <s v="WBD080"/>
    <n v="1000001426"/>
    <s v="DHIRAJ AGARWAL"/>
    <d v="2020-08-06T00:00:00"/>
    <s v="Targeted Dealer"/>
    <m/>
    <n v="160"/>
    <m/>
    <n v="110"/>
    <n v="50"/>
    <s v="-"/>
    <n v="160"/>
    <s v="July"/>
    <n v="127"/>
    <n v="-17"/>
    <n v="-0.13385826771653542"/>
    <s v="DEGROWTH"/>
    <n v="110"/>
    <s v="Aug"/>
    <n v="110"/>
    <n v="0"/>
    <b v="0"/>
    <s v="GROWTH"/>
    <n v="0"/>
    <m/>
    <s v="NE 1"/>
    <s v="NB 1"/>
    <m/>
    <x v="2"/>
  </r>
  <r>
    <s v="NB 1"/>
    <s v="JALPAIGURI"/>
    <s v="WBP081"/>
    <n v="1000001444"/>
    <s v="PAUL HARDWARE - SALBARI"/>
    <d v="2021-02-08T00:00:00"/>
    <s v="Targeted Dealer"/>
    <m/>
    <n v="100"/>
    <m/>
    <n v="24"/>
    <n v="76"/>
    <s v="-"/>
    <n v="191"/>
    <s v="July"/>
    <n v="0"/>
    <n v="24"/>
    <s v=" "/>
    <s v="GROWTH"/>
    <n v="24"/>
    <s v="Aug"/>
    <n v="24"/>
    <n v="0"/>
    <b v="0"/>
    <s v="GROWTH"/>
    <n v="0"/>
    <m/>
    <s v="NE 1"/>
    <s v="NB 1"/>
    <m/>
    <x v="2"/>
  </r>
  <r>
    <s v="NB 1"/>
    <s v="JALPAIGURI"/>
    <s v="WBG090"/>
    <n v="1000002083"/>
    <s v="GYANNAYAK STEEL"/>
    <d v="2022-01-08T00:00:00"/>
    <s v="Targeted Dealer"/>
    <m/>
    <n v="20"/>
    <m/>
    <n v="0"/>
    <n v="20"/>
    <s v="-"/>
    <n v="0"/>
    <s v="July"/>
    <n v="3"/>
    <n v="-3"/>
    <n v="-1"/>
    <b v="0"/>
    <n v="0"/>
    <s v="Aug"/>
    <n v="0"/>
    <n v="0"/>
    <b v="0"/>
    <b v="0"/>
    <n v="0"/>
    <m/>
    <s v="NE 1"/>
    <s v="NB 1"/>
    <m/>
    <x v="2"/>
  </r>
  <r>
    <s v="NB 1"/>
    <s v="JALPAIGURI"/>
    <s v="WBP087"/>
    <n v="1000002522"/>
    <s v="PRATIBHA HARDWARE"/>
    <d v="2022-01-31T00:00:00"/>
    <s v="Targeted Dealer"/>
    <m/>
    <n v="100"/>
    <m/>
    <n v="153"/>
    <n v="-53"/>
    <s v="-"/>
    <n v="96"/>
    <s v="July"/>
    <n v="132"/>
    <n v="21"/>
    <n v="0.15909090909090917"/>
    <s v="GROWTH"/>
    <n v="153"/>
    <s v="Aug"/>
    <n v="153"/>
    <n v="0"/>
    <b v="0"/>
    <s v="GROWTH"/>
    <n v="0"/>
    <m/>
    <s v="NE 1"/>
    <s v="NB 1"/>
    <m/>
    <x v="2"/>
  </r>
  <r>
    <s v="NB 1"/>
    <s v="JALPAIGURI"/>
    <s v="WBS335"/>
    <n v="1000002795"/>
    <s v="SREE BALAJI HARDWARE STORES"/>
    <d v="2022-06-07T00:00:00"/>
    <s v="Targeted Dealer"/>
    <m/>
    <n v="100"/>
    <m/>
    <n v="79"/>
    <n v="21"/>
    <s v="-"/>
    <n v="105"/>
    <s v="July"/>
    <n v="102"/>
    <n v="-23"/>
    <n v="-0.22549019607843135"/>
    <s v="DEGROWTH"/>
    <n v="79"/>
    <s v="Aug"/>
    <n v="79"/>
    <n v="0"/>
    <b v="0"/>
    <s v="GROWTH"/>
    <n v="0"/>
    <m/>
    <s v="NE 1"/>
    <s v="NB 1"/>
    <m/>
    <x v="2"/>
  </r>
  <r>
    <s v="NB 1"/>
    <s v="JALPAIGURI"/>
    <s v="WBS330"/>
    <n v="1000002673"/>
    <s v="SHYAM HARDWARE STORES"/>
    <d v="2022-06-27T00:00:00"/>
    <s v="Targeted Dealer"/>
    <m/>
    <n v="150"/>
    <m/>
    <n v="0"/>
    <n v="150"/>
    <s v="-"/>
    <n v="216"/>
    <s v="July"/>
    <n v="72"/>
    <n v="-72"/>
    <n v="-1"/>
    <s v="DEGROWTH"/>
    <n v="0"/>
    <s v="Aug"/>
    <n v="0"/>
    <n v="0"/>
    <b v="0"/>
    <b v="0"/>
    <n v="0"/>
    <m/>
    <s v="NE 1"/>
    <s v="NB 1"/>
    <m/>
    <x v="2"/>
  </r>
  <r>
    <s v="NB 1"/>
    <s v="JALPAIGURI"/>
    <s v="WBM301"/>
    <n v="1000002889"/>
    <s v="M M TRADERS"/>
    <d v="2022-08-20T00:00:00"/>
    <s v="Targeted Dealer"/>
    <m/>
    <n v="130"/>
    <m/>
    <n v="42"/>
    <n v="88"/>
    <s v="-"/>
    <n v="348"/>
    <s v="July"/>
    <n v="6"/>
    <n v="36"/>
    <n v="6"/>
    <s v="GROWTH"/>
    <n v="42"/>
    <s v="Aug"/>
    <n v="42"/>
    <n v="0"/>
    <b v="0"/>
    <s v="GROWTH"/>
    <n v="0"/>
    <m/>
    <s v="NE 1"/>
    <s v="NB 1"/>
    <m/>
    <x v="2"/>
  </r>
  <r>
    <s v="NB 1"/>
    <s v="JALPAIGURI"/>
    <s v="WBA155"/>
    <n v="1000003232"/>
    <s v="AMULYA PAUL"/>
    <d v="2023-01-09T00:00:00"/>
    <s v="Targeted Dealer"/>
    <m/>
    <n v="30"/>
    <m/>
    <n v="18"/>
    <n v="12"/>
    <s v="-"/>
    <n v="32"/>
    <s v="July"/>
    <n v="6"/>
    <n v="12"/>
    <n v="2"/>
    <s v="GROWTH"/>
    <n v="18"/>
    <s v="Aug"/>
    <n v="18"/>
    <n v="0"/>
    <b v="0"/>
    <s v="GROWTH"/>
    <n v="0"/>
    <m/>
    <s v="NE 1"/>
    <s v="NB 1"/>
    <m/>
    <x v="2"/>
  </r>
  <r>
    <s v="NB 1"/>
    <s v="JALPAIGURI"/>
    <s v="WBB153"/>
    <n v="1000003387"/>
    <s v="BAPI MAJUMDER"/>
    <d v="2023-02-27T00:00:00"/>
    <s v="-"/>
    <m/>
    <n v="0"/>
    <m/>
    <n v="0"/>
    <n v="0"/>
    <s v="-"/>
    <n v="0"/>
    <s v="July"/>
    <n v="12"/>
    <n v="-12"/>
    <n v="-1"/>
    <b v="0"/>
    <n v="0"/>
    <s v="Aug"/>
    <n v="0"/>
    <n v="0"/>
    <b v="0"/>
    <b v="0"/>
    <n v="0"/>
    <m/>
    <s v="NE 1"/>
    <s v="NB 1"/>
    <m/>
    <x v="2"/>
  </r>
  <r>
    <s v="NB 1"/>
    <s v="JALPAIGURI"/>
    <s v="WBS340"/>
    <n v="1000003529"/>
    <s v="SUMITRA ENTERPRISE - JALPAIGURI"/>
    <d v="2023-05-19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B 1"/>
    <m/>
    <x v="2"/>
  </r>
  <r>
    <s v="NB 1"/>
    <s v="JALPAIGURI"/>
    <s v="WBG097"/>
    <n v="1000003730"/>
    <s v="GHOSH ENTERPRISE - DHUPGURI"/>
    <d v="2023-10-18T00:00:00"/>
    <s v="Targeted Dealer"/>
    <m/>
    <n v="156"/>
    <m/>
    <n v="252"/>
    <n v="-96"/>
    <s v="-"/>
    <n v="132"/>
    <s v="July"/>
    <n v="120"/>
    <n v="132"/>
    <n v="1.1000000000000001"/>
    <s v="GROWTH"/>
    <n v="252"/>
    <s v="Aug"/>
    <n v="252"/>
    <n v="0"/>
    <b v="0"/>
    <s v="GROWTH"/>
    <n v="0"/>
    <m/>
    <s v="NE 1"/>
    <s v="NB 1"/>
    <m/>
    <x v="2"/>
  </r>
  <r>
    <s v="NB 1"/>
    <s v="JALPAIGURI"/>
    <s v="WBT074"/>
    <n v="1000003869"/>
    <s v="THAKUR TRADERS"/>
    <d v="2024-02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  <x v="2"/>
  </r>
  <r>
    <s v="NB 1"/>
    <s v="JALPAIGURI"/>
    <s v="WBR154"/>
    <n v="1000003898"/>
    <s v="R.K.STEEL (NEW)"/>
    <d v="2024-03-30T00:00:00"/>
    <s v="Targeted Dealer"/>
    <m/>
    <n v="950"/>
    <m/>
    <n v="1320"/>
    <n v="-370"/>
    <s v="-"/>
    <n v="1002.5"/>
    <s v="July"/>
    <n v="905"/>
    <n v="415"/>
    <n v="0.45856353591160226"/>
    <s v="GROWTH"/>
    <n v="1320"/>
    <s v="Aug"/>
    <n v="1320"/>
    <n v="0"/>
    <b v="0"/>
    <s v="GROWTH"/>
    <n v="0"/>
    <m/>
    <s v="NE 1"/>
    <s v="NB 1"/>
    <m/>
    <x v="2"/>
  </r>
  <r>
    <s v="NB 1"/>
    <s v="SIKKIM"/>
    <s v="SKR002"/>
    <n v="1000002667"/>
    <s v="RAJU ENTERPRISES - RANIPOOL"/>
    <d v="2022-06-27T00:00:00"/>
    <s v="Targeted Dealer"/>
    <m/>
    <n v="40"/>
    <m/>
    <n v="61.5"/>
    <n v="-21.5"/>
    <s v="-"/>
    <n v="12.5"/>
    <s v="July"/>
    <n v="25"/>
    <n v="36.5"/>
    <n v="1.46"/>
    <s v="GROWTH"/>
    <n v="61.5"/>
    <s v="Aug"/>
    <n v="61.5"/>
    <n v="0"/>
    <b v="0"/>
    <s v="GROWTH"/>
    <n v="0"/>
    <m/>
    <s v="NE 1"/>
    <s v="NB 1"/>
    <m/>
    <x v="2"/>
  </r>
  <r>
    <s v="NB 1"/>
    <s v="SIKKIM"/>
    <s v="SKT001"/>
    <n v="1000002659"/>
    <s v="THAKUR AND SONS"/>
    <d v="2022-06-27T00:00:00"/>
    <s v="Targeted Dealer"/>
    <m/>
    <n v="20"/>
    <m/>
    <n v="0"/>
    <n v="20"/>
    <s v="-"/>
    <n v="12"/>
    <s v="July"/>
    <n v="0"/>
    <n v="0"/>
    <s v=" "/>
    <s v="GROWTH"/>
    <n v="0"/>
    <s v="Aug"/>
    <n v="0"/>
    <n v="0"/>
    <b v="0"/>
    <b v="0"/>
    <n v="0"/>
    <m/>
    <s v="NE 1"/>
    <s v="NB 1"/>
    <m/>
    <x v="2"/>
  </r>
  <r>
    <s v="NB 1"/>
    <s v="SIKKIM"/>
    <s v="WBJ018"/>
    <n v="1000001879"/>
    <s v="JAISWAL TRADERS"/>
    <d v="2015-02-24T00:00:00"/>
    <s v="Targeted Dealer"/>
    <m/>
    <n v="60"/>
    <m/>
    <n v="36"/>
    <n v="24"/>
    <s v="-"/>
    <n v="62.5"/>
    <s v="July"/>
    <n v="47.5"/>
    <n v="-11.5"/>
    <n v="-0.24210526315789471"/>
    <s v="DEGROWTH"/>
    <n v="36"/>
    <s v="Aug"/>
    <n v="36"/>
    <n v="0"/>
    <b v="0"/>
    <s v="GROWTH"/>
    <n v="0"/>
    <m/>
    <s v="NE 1"/>
    <s v="NB 1"/>
    <m/>
    <x v="2"/>
  </r>
  <r>
    <s v="NB 1"/>
    <s v="SIKKIM"/>
    <s v="WBM097"/>
    <n v="1000001887"/>
    <s v="M/S GITA DEVI PRASAD"/>
    <d v="2015-04-22T00:00:00"/>
    <s v="Targeted Dealer"/>
    <m/>
    <n v="120"/>
    <m/>
    <n v="132"/>
    <n v="-12"/>
    <s v="-"/>
    <n v="91"/>
    <s v="July"/>
    <n v="100"/>
    <n v="32"/>
    <n v="0.32000000000000006"/>
    <s v="GROWTH"/>
    <n v="132"/>
    <s v="Aug"/>
    <n v="132"/>
    <n v="0"/>
    <b v="0"/>
    <s v="GROWTH"/>
    <n v="0"/>
    <m/>
    <s v="NE 1"/>
    <s v="NB 1"/>
    <m/>
    <x v="2"/>
  </r>
  <r>
    <s v="NB 1"/>
    <s v="SIKKIM"/>
    <s v="WBP028"/>
    <n v="1000001892"/>
    <s v="PANKAJ AGARWAL (SIKKIM)"/>
    <d v="2015-07-29T00:00:00"/>
    <s v="Targeted Dealer"/>
    <m/>
    <n v="300"/>
    <m/>
    <n v="300.25"/>
    <n v="-0.25"/>
    <s v="-"/>
    <n v="299"/>
    <s v="July"/>
    <n v="317.75"/>
    <n v="-17.5"/>
    <n v="-5.5074744295830036E-2"/>
    <s v="DEGROWTH"/>
    <n v="300.25"/>
    <s v="Aug"/>
    <n v="300.25"/>
    <n v="0"/>
    <b v="0"/>
    <s v="GROWTH"/>
    <n v="0"/>
    <m/>
    <s v="NE 1"/>
    <s v="NB 1"/>
    <m/>
    <x v="2"/>
  </r>
  <r>
    <s v="NB 1"/>
    <s v="SIKKIM"/>
    <s v="WBB052"/>
    <n v="1000001874"/>
    <s v="BANWARILAL OMKARMULL"/>
    <d v="2015-08-04T00:00:00"/>
    <s v="Targeted Dealer"/>
    <m/>
    <n v="200"/>
    <m/>
    <n v="218.5"/>
    <n v="-18.5"/>
    <s v="-"/>
    <n v="175.5"/>
    <s v="July"/>
    <n v="178.5"/>
    <n v="40"/>
    <n v="0.22408963585434183"/>
    <s v="GROWTH"/>
    <n v="218.5"/>
    <s v="Aug"/>
    <n v="218.5"/>
    <n v="0"/>
    <b v="0"/>
    <s v="GROWTH"/>
    <n v="0"/>
    <m/>
    <s v="NE 1"/>
    <s v="NB 1"/>
    <m/>
    <x v="2"/>
  </r>
  <r>
    <s v="NB 1"/>
    <s v="SIKKIM"/>
    <s v="WBD038"/>
    <n v="1000001877"/>
    <s v="D P TRADERS"/>
    <d v="2015-12-05T00:00:00"/>
    <s v="-"/>
    <m/>
    <n v="0"/>
    <m/>
    <n v="0"/>
    <n v="0"/>
    <s v="-"/>
    <n v="364.25"/>
    <s v="July"/>
    <n v="0"/>
    <n v="0"/>
    <s v=" "/>
    <s v="GROWTH"/>
    <n v="0"/>
    <s v="Aug"/>
    <n v="0"/>
    <n v="0"/>
    <b v="0"/>
    <b v="0"/>
    <n v="0"/>
    <m/>
    <s v="NE 1"/>
    <s v="NB 1"/>
    <m/>
    <x v="2"/>
  </r>
  <r>
    <s v="NB 1"/>
    <s v="SIKKIM"/>
    <s v="WBS246"/>
    <n v="1000001901"/>
    <s v="SARITA TRADING"/>
    <d v="2019-01-14T00:00:00"/>
    <s v="Targeted Dealer"/>
    <m/>
    <n v="200"/>
    <m/>
    <n v="206.25"/>
    <n v="-6.25"/>
    <s v="-"/>
    <n v="277"/>
    <s v="July"/>
    <n v="219.5"/>
    <n v="-13.25"/>
    <n v="-6.0364464692482911E-2"/>
    <s v="DEGROWTH"/>
    <n v="206.25"/>
    <s v="Aug"/>
    <n v="206.25"/>
    <n v="0"/>
    <b v="0"/>
    <s v="GROWTH"/>
    <n v="0"/>
    <m/>
    <s v="NE 1"/>
    <s v="NB 1"/>
    <m/>
    <x v="2"/>
  </r>
  <r>
    <s v="NB 1"/>
    <s v="SIKKIM"/>
    <s v="SKR003"/>
    <n v="1000002781"/>
    <s v="RAMA ENTERPRISES - YANGANG"/>
    <d v="2022-05-18T00:00:00"/>
    <s v="Targeted Dealer"/>
    <m/>
    <n v="40"/>
    <m/>
    <n v="72.5"/>
    <n v="-32.5"/>
    <s v="-"/>
    <n v="15"/>
    <s v="July"/>
    <n v="30"/>
    <n v="42.5"/>
    <n v="1.4166666666666665"/>
    <s v="GROWTH"/>
    <n v="72.5"/>
    <s v="Aug"/>
    <n v="72.5"/>
    <n v="0"/>
    <b v="0"/>
    <s v="GROWTH"/>
    <n v="0"/>
    <m/>
    <s v="NE 1"/>
    <s v="NB 1"/>
    <m/>
    <x v="2"/>
  </r>
  <r>
    <s v="NB 1"/>
    <s v="SIKKIM"/>
    <s v="SKG002"/>
    <n v="1000003495"/>
    <s v="GLOBAL INFRATECH"/>
    <d v="2023-04-25T00:00:00"/>
    <s v="Targeted Dealer"/>
    <m/>
    <n v="110"/>
    <m/>
    <n v="94"/>
    <n v="16"/>
    <s v="-"/>
    <n v="85"/>
    <s v="July"/>
    <n v="96"/>
    <n v="-2"/>
    <n v="-2.083333333333337E-2"/>
    <s v="DEGROWTH"/>
    <n v="94"/>
    <s v="Aug"/>
    <n v="94"/>
    <n v="0"/>
    <b v="0"/>
    <s v="GROWTH"/>
    <n v="0"/>
    <m/>
    <s v="NE 1"/>
    <s v="NB 1"/>
    <m/>
    <x v="2"/>
  </r>
  <r>
    <s v="NB 1"/>
    <s v="SIKKIM"/>
    <s v="SKA002"/>
    <n v="1000003658"/>
    <s v="ADEE ENTERPRISES"/>
    <d v="2023-07-29T00:00:00"/>
    <s v="Targeted Dealer"/>
    <m/>
    <n v="150"/>
    <m/>
    <n v="82.25"/>
    <n v="67.75"/>
    <s v="-"/>
    <n v="104.5"/>
    <s v="July"/>
    <n v="135"/>
    <n v="-52.75"/>
    <n v="-0.39074074074074072"/>
    <s v="DEGROWTH"/>
    <n v="82.25"/>
    <s v="Aug"/>
    <n v="82.25"/>
    <n v="0"/>
    <b v="0"/>
    <s v="GROWTH"/>
    <n v="0"/>
    <m/>
    <s v="NE 1"/>
    <s v="NB 1"/>
    <m/>
    <x v="2"/>
  </r>
  <r>
    <s v="NB 2"/>
    <s v="UTTAR DINAJPUR"/>
    <s v="WBM296"/>
    <n v="1000002670"/>
    <s v="MOKTADER ENTERPRISE"/>
    <d v="2022-06-27T00:00:00"/>
    <s v="Targeted Dealer"/>
    <m/>
    <n v="100"/>
    <m/>
    <n v="109"/>
    <n v="-9"/>
    <s v="-"/>
    <n v="106.5"/>
    <s v="July"/>
    <n v="109.5"/>
    <n v="-0.5"/>
    <n v="-4.5662100456621557E-3"/>
    <s v="DEGROWTH"/>
    <n v="109"/>
    <s v="Aug"/>
    <n v="109"/>
    <n v="0"/>
    <b v="0"/>
    <s v="GROWTH"/>
    <n v="0"/>
    <m/>
    <s v="NE 1"/>
    <s v="NB 2"/>
    <m/>
    <x v="3"/>
  </r>
  <r>
    <s v="NB 2"/>
    <s v="UTTAR DINAJPUR"/>
    <s v="D106"/>
    <n v="1000001910"/>
    <s v="DADA BHAI SUPPLIERS "/>
    <d v="2013-03-08T00:00:00"/>
    <s v="Targeted Dealer"/>
    <m/>
    <n v="100"/>
    <m/>
    <n v="100"/>
    <n v="0"/>
    <s v="-"/>
    <n v="116"/>
    <s v="July"/>
    <n v="100"/>
    <n v="0"/>
    <n v="0"/>
    <s v="GROWTH"/>
    <n v="100"/>
    <s v="Aug"/>
    <n v="100"/>
    <n v="0"/>
    <b v="0"/>
    <s v="GROWTH"/>
    <n v="0"/>
    <m/>
    <s v="NE 1"/>
    <s v="NB 2"/>
    <m/>
    <x v="3"/>
  </r>
  <r>
    <s v="NB 2"/>
    <s v="UTTAR DINAJPUR"/>
    <s v="WBT020"/>
    <n v="1000001952"/>
    <s v="TAJ LOUHA BHANDAR"/>
    <d v="2014-09-18T00:00:00"/>
    <s v="Targeted Dealer"/>
    <m/>
    <n v="50"/>
    <m/>
    <n v="22.5"/>
    <n v="27.5"/>
    <s v="-"/>
    <n v="84.5"/>
    <s v="July"/>
    <n v="35"/>
    <n v="-12.5"/>
    <n v="-0.3571428571428571"/>
    <s v="DEGROWTH"/>
    <n v="22.5"/>
    <s v="Aug"/>
    <n v="22.5"/>
    <n v="0"/>
    <b v="0"/>
    <s v="GROWTH"/>
    <n v="0"/>
    <m/>
    <s v="NE 1"/>
    <s v="NB 2"/>
    <m/>
    <x v="3"/>
  </r>
  <r>
    <s v="NB 2"/>
    <s v="UTTAR DINAJPUR"/>
    <s v="WBB084"/>
    <n v="1000001916"/>
    <s v="BISHNU ENTERPRISE (U.DINAJPUR)"/>
    <d v="2016-09-08T00:00:00"/>
    <s v="Targeted Dealer"/>
    <m/>
    <n v="200"/>
    <m/>
    <n v="264.8"/>
    <n v="-64.800000000000011"/>
    <s v="-"/>
    <n v="240"/>
    <s v="July"/>
    <n v="189.5"/>
    <n v="75.300000000000011"/>
    <n v="0.39736147757255935"/>
    <s v="GROWTH"/>
    <n v="264.8"/>
    <s v="Aug"/>
    <n v="264.8"/>
    <n v="0"/>
    <b v="0"/>
    <s v="GROWTH"/>
    <n v="0"/>
    <m/>
    <s v="NE 1"/>
    <s v="NB 2"/>
    <m/>
    <x v="3"/>
  </r>
  <r>
    <s v="NB 2"/>
    <s v="UTTAR DINAJPUR"/>
    <s v="WBA077"/>
    <n v="1000001914"/>
    <s v="ABDUL SOVAN"/>
    <d v="2017-03-09T00:00:00"/>
    <s v="Targeted Dealer"/>
    <m/>
    <n v="200"/>
    <m/>
    <n v="10"/>
    <n v="190"/>
    <s v="-"/>
    <n v="38.5"/>
    <s v="July"/>
    <n v="20"/>
    <n v="-10"/>
    <n v="-0.5"/>
    <s v="DEGROWTH"/>
    <n v="10"/>
    <s v="Aug"/>
    <n v="10"/>
    <n v="0"/>
    <b v="0"/>
    <s v="GROWTH"/>
    <n v="0"/>
    <m/>
    <s v="NE 1"/>
    <s v="NB 2"/>
    <m/>
    <x v="3"/>
  </r>
  <r>
    <s v="NB 2"/>
    <s v="UTTAR DINAJPUR"/>
    <s v="WBR092"/>
    <n v="1000001938"/>
    <s v="RAKSHIT CYCLE &amp; HARDWARE"/>
    <d v="2017-12-22T00:00:00"/>
    <s v="Targeted Dealer"/>
    <m/>
    <n v="75"/>
    <m/>
    <n v="50"/>
    <n v="25"/>
    <s v="-"/>
    <n v="75"/>
    <s v="July"/>
    <n v="75"/>
    <n v="-25"/>
    <n v="-0.33333333333333337"/>
    <s v="DEGROWTH"/>
    <n v="50"/>
    <s v="Aug"/>
    <n v="50"/>
    <n v="0"/>
    <b v="0"/>
    <s v="GROWTH"/>
    <n v="0"/>
    <m/>
    <s v="NE 1"/>
    <s v="NB 2"/>
    <m/>
    <x v="3"/>
  </r>
  <r>
    <s v="NB 2"/>
    <s v="UTTAR DINAJPUR"/>
    <s v="WBM232"/>
    <n v="1000001928"/>
    <s v="MANDAL ENTERPRISE"/>
    <d v="2018-08-03T00:00:00"/>
    <s v="Targeted Dealer"/>
    <m/>
    <n v="450"/>
    <m/>
    <n v="589"/>
    <n v="-139"/>
    <s v="-"/>
    <n v="389.25"/>
    <s v="July"/>
    <n v="297.5"/>
    <n v="291.5"/>
    <n v="0.97983193277310932"/>
    <s v="GROWTH"/>
    <n v="589"/>
    <s v="Aug"/>
    <n v="589"/>
    <n v="0"/>
    <b v="0"/>
    <s v="GROWTH"/>
    <n v="0"/>
    <m/>
    <s v="NE 1"/>
    <s v="NB 2"/>
    <m/>
    <x v="3"/>
  </r>
  <r>
    <s v="NB 2"/>
    <s v="UTTAR DINAJPUR"/>
    <s v="WBS229"/>
    <n v="1000001947"/>
    <s v="SHIV SHAKTI HARDWARE"/>
    <d v="2018-08-27T00:00:00"/>
    <s v="Targeted Dealer"/>
    <m/>
    <n v="280"/>
    <m/>
    <n v="729.5"/>
    <n v="-449.5"/>
    <s v="-"/>
    <n v="462.5"/>
    <s v="July"/>
    <n v="640.5"/>
    <n v="89"/>
    <n v="0.13895394223263069"/>
    <s v="GROWTH"/>
    <n v="729.5"/>
    <s v="Aug"/>
    <n v="729.5"/>
    <n v="0"/>
    <b v="0"/>
    <s v="GROWTH"/>
    <n v="0"/>
    <m/>
    <s v="NE 1"/>
    <s v="NB 2"/>
    <m/>
    <x v="3"/>
  </r>
  <r>
    <s v="NB 2"/>
    <s v="UTTAR DINAJPUR"/>
    <s v="WBI015"/>
    <n v="1000001920"/>
    <s v="IMRAN HARDWARE"/>
    <d v="2018-11-17T00:00:00"/>
    <s v="Targeted Dealer"/>
    <m/>
    <n v="130"/>
    <m/>
    <n v="135"/>
    <n v="-5"/>
    <s v="-"/>
    <n v="189.95"/>
    <s v="July"/>
    <n v="140"/>
    <n v="-5"/>
    <n v="-3.5714285714285698E-2"/>
    <s v="DEGROWTH"/>
    <n v="135"/>
    <s v="Aug"/>
    <n v="135"/>
    <n v="0"/>
    <b v="0"/>
    <s v="GROWTH"/>
    <n v="0"/>
    <m/>
    <s v="NE 1"/>
    <s v="NB 2"/>
    <m/>
    <x v="3"/>
  </r>
  <r>
    <s v="NB 2"/>
    <s v="UTTAR DINAJPUR"/>
    <s v="WBD071"/>
    <n v="1000001918"/>
    <s v="DADA BHAI SUPPLY &amp; HARDWARE"/>
    <d v="2018-11-20T00:00:00"/>
    <s v="Targeted Dealer"/>
    <m/>
    <n v="70"/>
    <m/>
    <n v="88"/>
    <n v="-18"/>
    <s v="-"/>
    <n v="105"/>
    <s v="July"/>
    <n v="80"/>
    <n v="8"/>
    <n v="0.10000000000000009"/>
    <s v="GROWTH"/>
    <n v="88"/>
    <s v="Aug"/>
    <n v="88"/>
    <n v="0"/>
    <b v="0"/>
    <s v="GROWTH"/>
    <n v="0"/>
    <m/>
    <s v="NE 1"/>
    <s v="NB 2"/>
    <m/>
    <x v="3"/>
  </r>
  <r>
    <s v="NB 2"/>
    <s v="UTTAR DINAJPUR"/>
    <s v="WBM251"/>
    <n v="1000001931"/>
    <s v="MAA DURGA ENTERPRISE (DHARAMPUR)"/>
    <d v="2019-08-13T00:00:00"/>
    <s v="Targeted Dealer"/>
    <m/>
    <n v="75"/>
    <m/>
    <n v="40"/>
    <n v="35"/>
    <s v="-"/>
    <n v="150"/>
    <s v="July"/>
    <n v="45"/>
    <n v="-5"/>
    <n v="-0.11111111111111116"/>
    <s v="DEGROWTH"/>
    <n v="40"/>
    <s v="Aug"/>
    <n v="40"/>
    <n v="0"/>
    <b v="0"/>
    <s v="GROWTH"/>
    <n v="0"/>
    <m/>
    <s v="NE 1"/>
    <s v="NB 2"/>
    <m/>
    <x v="3"/>
  </r>
  <r>
    <s v="NB 2"/>
    <s v="UTTAR DINAJPUR"/>
    <s v="WBM252"/>
    <n v="1000001932"/>
    <s v="MATADI BUILDERS"/>
    <d v="2019-08-21T00:00:00"/>
    <s v="Targeted Dealer"/>
    <m/>
    <n v="2500"/>
    <m/>
    <n v="3794.75"/>
    <n v="-1294.75"/>
    <s v="-"/>
    <n v="2024.5"/>
    <s v="July"/>
    <n v="3270.5"/>
    <n v="524.25"/>
    <n v="0.16029659073536151"/>
    <s v="GROWTH"/>
    <n v="3794.75"/>
    <s v="Aug"/>
    <n v="3794.75"/>
    <n v="0"/>
    <b v="0"/>
    <s v="GROWTH"/>
    <n v="0"/>
    <m/>
    <s v="NE 1"/>
    <s v="NB 2"/>
    <m/>
    <x v="3"/>
  </r>
  <r>
    <s v="NB 2"/>
    <s v="UTTAR DINAJPUR"/>
    <s v="WBS268"/>
    <n v="1000001950"/>
    <s v="SANTOSH ROY"/>
    <d v="2019-11-05T00:00:00"/>
    <s v="Targeted Dealer"/>
    <m/>
    <n v="50"/>
    <m/>
    <n v="55.25"/>
    <n v="-5.25"/>
    <s v="-"/>
    <n v="61"/>
    <s v="July"/>
    <n v="28.75"/>
    <n v="26.5"/>
    <n v="0.92173913043478262"/>
    <s v="GROWTH"/>
    <n v="55.25"/>
    <s v="Aug"/>
    <n v="55.25"/>
    <n v="0"/>
    <b v="0"/>
    <s v="GROWTH"/>
    <n v="0"/>
    <m/>
    <s v="NE 1"/>
    <s v="NB 2"/>
    <m/>
    <x v="3"/>
  </r>
  <r>
    <s v="NB 2"/>
    <s v="UTTAR DINAJPUR"/>
    <s v="WBR124"/>
    <n v="1000001942"/>
    <s v="RANI SATI TRADING CO."/>
    <d v="2020-09-22T00:00:00"/>
    <s v="Targeted Dealer"/>
    <m/>
    <n v="450"/>
    <m/>
    <n v="155"/>
    <n v="295"/>
    <s v="-"/>
    <n v="469.35"/>
    <s v="July"/>
    <n v="222.5"/>
    <n v="-67.5"/>
    <n v="-0.3033707865168539"/>
    <s v="DEGROWTH"/>
    <n v="155"/>
    <s v="Aug"/>
    <n v="155"/>
    <n v="0"/>
    <b v="0"/>
    <s v="GROWTH"/>
    <n v="0"/>
    <m/>
    <s v="NE 1"/>
    <s v="NB 2"/>
    <m/>
    <x v="3"/>
  </r>
  <r>
    <s v="NB 2"/>
    <s v="UTTAR DINAJPUR"/>
    <s v="WBS296"/>
    <n v="1000001951"/>
    <s v="SHIVA TRADING AND COMPANY"/>
    <d v="2020-12-16T00:00:00"/>
    <s v="Targeted Dealer"/>
    <m/>
    <n v="350"/>
    <m/>
    <n v="272"/>
    <n v="78"/>
    <s v="-"/>
    <n v="514"/>
    <s v="July"/>
    <n v="254"/>
    <n v="18"/>
    <n v="7.0866141732283561E-2"/>
    <s v="GROWTH"/>
    <n v="272"/>
    <s v="Aug"/>
    <n v="272"/>
    <n v="0"/>
    <b v="0"/>
    <s v="GROWTH"/>
    <n v="0"/>
    <m/>
    <s v="NE 1"/>
    <s v="NB 2"/>
    <m/>
    <x v="3"/>
  </r>
  <r>
    <s v="NB 2"/>
    <s v="UTTAR DINAJPUR"/>
    <s v="WBG087"/>
    <n v="1000002024"/>
    <s v="G S BUILDERS"/>
    <d v="2021-11-01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B 2"/>
    <m/>
    <x v="3"/>
  </r>
  <r>
    <s v="NB 2"/>
    <s v="UTTAR DINAJPUR"/>
    <s v="WBR140"/>
    <n v="1000002036"/>
    <s v="ROSHAN HARDWARE"/>
    <d v="2021-11-01T00:00:00"/>
    <s v="Targeted Dealer"/>
    <m/>
    <n v="75"/>
    <m/>
    <n v="120"/>
    <n v="-45"/>
    <s v="-"/>
    <n v="55"/>
    <s v="July"/>
    <n v="140"/>
    <n v="-20"/>
    <n v="-0.1428571428571429"/>
    <s v="DEGROWTH"/>
    <n v="120"/>
    <s v="Aug"/>
    <n v="120"/>
    <n v="0"/>
    <b v="0"/>
    <s v="GROWTH"/>
    <n v="0"/>
    <m/>
    <s v="NE 1"/>
    <s v="NB 2"/>
    <m/>
    <x v="3"/>
  </r>
  <r>
    <s v="NB 2"/>
    <s v="UTTAR DINAJPUR"/>
    <s v="WBS320"/>
    <n v="1000002552"/>
    <s v="SUBHAN ENTERPRISE"/>
    <d v="2022-02-23T00:00:00"/>
    <s v="Targeted Dealer"/>
    <m/>
    <n v="70"/>
    <m/>
    <n v="228"/>
    <n v="-158"/>
    <s v="-"/>
    <n v="360.95"/>
    <s v="July"/>
    <n v="100"/>
    <n v="128"/>
    <n v="1.2799999999999998"/>
    <s v="GROWTH"/>
    <n v="228"/>
    <s v="Aug"/>
    <n v="228"/>
    <n v="0"/>
    <b v="0"/>
    <s v="GROWTH"/>
    <n v="0"/>
    <m/>
    <s v="NE 1"/>
    <s v="NB 2"/>
    <m/>
    <x v="3"/>
  </r>
  <r>
    <s v="NB 2"/>
    <s v="UTTAR DINAJPUR"/>
    <s v="WBS322"/>
    <n v="1000002558"/>
    <s v="S R BUILDERS"/>
    <d v="2022-02-25T00:00:00"/>
    <s v="Targeted Dealer"/>
    <m/>
    <n v="180"/>
    <m/>
    <n v="132"/>
    <n v="48"/>
    <s v="-"/>
    <n v="101"/>
    <s v="July"/>
    <n v="195.25"/>
    <n v="-63.25"/>
    <n v="-0.323943661971831"/>
    <s v="DEGROWTH"/>
    <n v="132"/>
    <s v="Aug"/>
    <n v="132"/>
    <n v="0"/>
    <b v="0"/>
    <s v="GROWTH"/>
    <n v="0"/>
    <m/>
    <s v="NE 1"/>
    <s v="NB 2"/>
    <m/>
    <x v="3"/>
  </r>
  <r>
    <s v="NB 2"/>
    <s v="UTTAR DINAJPUR"/>
    <s v="WBA147"/>
    <n v="1000002632"/>
    <s v="ABDUL KARIM ENTERPRISE"/>
    <d v="2022-03-01T00:00:00"/>
    <s v="Targeted Dealer"/>
    <m/>
    <n v="40"/>
    <m/>
    <n v="0"/>
    <n v="40"/>
    <s v="-"/>
    <n v="40"/>
    <s v="July"/>
    <n v="0"/>
    <n v="0"/>
    <s v=" "/>
    <s v="GROWTH"/>
    <n v="0"/>
    <s v="Aug"/>
    <n v="0"/>
    <n v="0"/>
    <b v="0"/>
    <b v="0"/>
    <n v="0"/>
    <m/>
    <s v="NE 1"/>
    <s v="NB 2"/>
    <m/>
    <x v="3"/>
  </r>
  <r>
    <s v="NB 2"/>
    <s v="UTTAR DINAJPUR"/>
    <s v="WBM303"/>
    <n v="1000003020"/>
    <s v="MILAN CHANDRA SARKAR"/>
    <d v="2022-10-11T00:00:00"/>
    <s v="Targeted Dealer"/>
    <m/>
    <n v="130"/>
    <m/>
    <n v="131.5"/>
    <n v="-1.5"/>
    <s v="-"/>
    <n v="351.75"/>
    <s v="July"/>
    <n v="61.5"/>
    <n v="70"/>
    <n v="1.1382113821138211"/>
    <s v="GROWTH"/>
    <n v="131.5"/>
    <s v="Aug"/>
    <n v="131.5"/>
    <n v="0"/>
    <b v="0"/>
    <s v="GROWTH"/>
    <n v="0"/>
    <m/>
    <s v="NE 1"/>
    <s v="NB 2"/>
    <m/>
    <x v="3"/>
  </r>
  <r>
    <s v="NB 2"/>
    <s v="UTTAR DINAJPUR"/>
    <s v="WBM306"/>
    <n v="1000003310"/>
    <s v="MANDAL HARDWARE - PANJIPARA"/>
    <d v="2023-01-31T00:00:00"/>
    <s v="Targeted Dealer"/>
    <m/>
    <n v="450"/>
    <m/>
    <n v="504.5"/>
    <n v="-54.5"/>
    <s v="-"/>
    <n v="508"/>
    <s v="July"/>
    <n v="455.75"/>
    <n v="48.75"/>
    <n v="0.10696653867251782"/>
    <s v="GROWTH"/>
    <n v="504.5"/>
    <s v="Aug"/>
    <n v="504.5"/>
    <n v="0"/>
    <b v="0"/>
    <s v="GROWTH"/>
    <n v="0"/>
    <m/>
    <s v="NE 1"/>
    <s v="NB 2"/>
    <m/>
    <x v="3"/>
  </r>
  <r>
    <s v="NB 2"/>
    <s v="UTTAR DINAJPUR"/>
    <s v="WBM310"/>
    <n v="1000003516"/>
    <s v="MAHATO FERTILIZER AND SEEDS"/>
    <d v="2023-05-11T00:00:00"/>
    <s v="Targeted Dealer"/>
    <m/>
    <n v="100"/>
    <m/>
    <n v="130"/>
    <n v="-30"/>
    <s v="-"/>
    <n v="125"/>
    <s v="July"/>
    <n v="110"/>
    <n v="20"/>
    <n v="0.18181818181818188"/>
    <s v="GROWTH"/>
    <n v="130"/>
    <s v="Aug"/>
    <n v="130"/>
    <n v="0"/>
    <b v="0"/>
    <s v="GROWTH"/>
    <n v="0"/>
    <m/>
    <s v="NE 1"/>
    <s v="NB 2"/>
    <m/>
    <x v="3"/>
  </r>
  <r>
    <s v="NB 2"/>
    <s v="UTTAR DINAJPUR"/>
    <s v="WBM311"/>
    <n v="1000003517"/>
    <s v="MAA BUILDERS"/>
    <d v="2023-05-12T00:00:00"/>
    <s v="Targeted Dealer"/>
    <m/>
    <n v="300"/>
    <m/>
    <n v="330"/>
    <n v="-30"/>
    <s v="-"/>
    <n v="287.5"/>
    <s v="July"/>
    <n v="298.45"/>
    <n v="31.550000000000011"/>
    <n v="0.10571284972357176"/>
    <s v="GROWTH"/>
    <n v="330"/>
    <s v="Aug"/>
    <n v="330"/>
    <n v="0"/>
    <b v="0"/>
    <s v="GROWTH"/>
    <n v="0"/>
    <m/>
    <s v="NE 1"/>
    <s v="NB 2"/>
    <m/>
    <x v="3"/>
  </r>
  <r>
    <s v="NB 2"/>
    <s v="UTTAR DINAJPUR"/>
    <s v="WBB156"/>
    <n v="1000003614"/>
    <s v="BIJOY RAHA"/>
    <d v="2023-06-29T00:00:00"/>
    <s v="Targeted Dealer"/>
    <m/>
    <n v="400"/>
    <m/>
    <n v="643"/>
    <n v="-243"/>
    <s v="-"/>
    <n v="210"/>
    <s v="July"/>
    <n v="400"/>
    <n v="243"/>
    <n v="0.60749999999999993"/>
    <s v="GROWTH"/>
    <n v="643"/>
    <s v="Aug"/>
    <n v="643"/>
    <n v="0"/>
    <b v="0"/>
    <s v="GROWTH"/>
    <n v="0"/>
    <m/>
    <s v="NE 1"/>
    <s v="NB 2"/>
    <m/>
    <x v="3"/>
  </r>
  <r>
    <s v="NB 2"/>
    <s v="UTTAR DINAJPUR"/>
    <s v="WBA158"/>
    <n v="1000003721"/>
    <s v="ALAM HARDWARE"/>
    <d v="2023-09-16T00:00:00"/>
    <s v="Targeted Dealer"/>
    <m/>
    <n v="120"/>
    <m/>
    <n v="170"/>
    <n v="-50"/>
    <s v="-"/>
    <n v="260"/>
    <s v="July"/>
    <n v="115"/>
    <n v="55"/>
    <n v="0.47826086956521729"/>
    <s v="GROWTH"/>
    <n v="170"/>
    <s v="Aug"/>
    <n v="170"/>
    <n v="0"/>
    <b v="0"/>
    <s v="GROWTH"/>
    <n v="0"/>
    <m/>
    <s v="NE 1"/>
    <s v="NB 2"/>
    <m/>
    <x v="3"/>
  </r>
  <r>
    <s v="NB 2"/>
    <s v="UTTAR DINAJPUR"/>
    <s v="WBS344"/>
    <n v="1000003756"/>
    <s v="S.J.TRADERS"/>
    <d v="2023-11-17T00:00:00"/>
    <s v="Targeted Dealer"/>
    <m/>
    <n v="100"/>
    <m/>
    <n v="101"/>
    <n v="-1"/>
    <s v="-"/>
    <n v="30"/>
    <s v="July"/>
    <n v="0"/>
    <n v="101"/>
    <s v=" "/>
    <s v="GROWTH"/>
    <n v="101"/>
    <s v="Aug"/>
    <n v="101"/>
    <n v="0"/>
    <b v="0"/>
    <s v="GROWTH"/>
    <n v="0"/>
    <m/>
    <s v="NE 1"/>
    <s v="NB 2"/>
    <m/>
    <x v="3"/>
  </r>
  <r>
    <s v="NB 2"/>
    <s v="UTTAR DINAJPUR"/>
    <s v="WBR153"/>
    <n v="1000003886"/>
    <s v="RAJASTHAN MARBELS AND HARDWARE"/>
    <d v="2024-03-13T00:00:00"/>
    <s v="-"/>
    <m/>
    <n v="0"/>
    <m/>
    <n v="0"/>
    <n v="0"/>
    <s v="-"/>
    <n v="30"/>
    <s v="July"/>
    <n v="0"/>
    <n v="0"/>
    <s v=" "/>
    <s v="GROWTH"/>
    <n v="0"/>
    <s v="Aug"/>
    <n v="0"/>
    <n v="0"/>
    <b v="0"/>
    <b v="0"/>
    <n v="0"/>
    <m/>
    <s v="NE 1"/>
    <s v="NB 2"/>
    <m/>
    <x v="3"/>
  </r>
  <r>
    <s v="NB 2"/>
    <s v="UTTAR DINAJPUR"/>
    <s v="WBA160"/>
    <n v="1000003955"/>
    <s v="ABDUL CONSTRUCTION"/>
    <d v="2024-05-15T00:00:00"/>
    <s v="Targeted Dealer"/>
    <m/>
    <n v="60"/>
    <m/>
    <n v="80"/>
    <n v="-20"/>
    <s v="-"/>
    <n v="65"/>
    <s v="July"/>
    <n v="30"/>
    <n v="50"/>
    <n v="1.6666666666666665"/>
    <s v="GROWTH"/>
    <n v="80"/>
    <s v="Aug"/>
    <n v="80"/>
    <n v="0"/>
    <b v="0"/>
    <s v="GROWTH"/>
    <n v="0"/>
    <m/>
    <s v="NE 1"/>
    <s v="NB 2"/>
    <m/>
    <x v="3"/>
  </r>
  <r>
    <s v="NB 2"/>
    <s v="UTTAR DINAJPUR"/>
    <s v="WBM316"/>
    <n v="1000003957"/>
    <s v="MD FIROJ ALI"/>
    <d v="2024-05-16T00:00:00"/>
    <s v="Targeted Dealer"/>
    <m/>
    <n v="60"/>
    <m/>
    <n v="73"/>
    <n v="-13"/>
    <s v="-"/>
    <n v="55"/>
    <s v="July"/>
    <n v="60.95"/>
    <n v="12.049999999999997"/>
    <n v="0.19770303527481548"/>
    <s v="GROWTH"/>
    <n v="73"/>
    <s v="Aug"/>
    <n v="73"/>
    <n v="0"/>
    <b v="0"/>
    <s v="GROWTH"/>
    <n v="0"/>
    <m/>
    <s v="NE 1"/>
    <s v="NB 2"/>
    <m/>
    <x v="3"/>
  </r>
  <r>
    <s v="NB 2"/>
    <s v="UTTAR DINAJPUR"/>
    <s v="WBM317"/>
    <n v="1000004009"/>
    <s v="MD ASHIF ALI"/>
    <d v="2024-06-14T00:00:00"/>
    <s v="Targeted Dealer"/>
    <m/>
    <n v="20"/>
    <m/>
    <n v="0"/>
    <n v="20"/>
    <s v="-"/>
    <n v="10"/>
    <s v="July"/>
    <n v="0"/>
    <n v="0"/>
    <s v=" "/>
    <s v="GROWTH"/>
    <n v="0"/>
    <s v="Aug"/>
    <n v="0"/>
    <n v="0"/>
    <b v="0"/>
    <b v="0"/>
    <n v="0"/>
    <m/>
    <s v="NE 1"/>
    <s v="NB 2"/>
    <m/>
    <x v="3"/>
  </r>
  <r>
    <s v="NB 2"/>
    <s v="UTTAR DINAJPUR"/>
    <s v="WBR156"/>
    <n v="1000004036"/>
    <s v="REZA HARDWARE"/>
    <d v="2024-07-10T00:00:00"/>
    <s v="Targeted Dealer"/>
    <m/>
    <n v="40"/>
    <m/>
    <n v="40"/>
    <n v="0"/>
    <s v="-"/>
    <n v="127.5"/>
    <s v="July"/>
    <n v="49.95"/>
    <n v="-9.9500000000000028"/>
    <n v="-0.19919919919919926"/>
    <s v="DEGROWTH"/>
    <n v="40"/>
    <s v="Aug"/>
    <n v="40"/>
    <n v="0"/>
    <b v="0"/>
    <s v="GROWTH"/>
    <n v="0"/>
    <m/>
    <s v="NE 1"/>
    <s v="NB 2"/>
    <m/>
    <x v="3"/>
  </r>
  <r>
    <s v="NB 2"/>
    <s v="DAKSHIN DINAJPUR"/>
    <s v="WBG093"/>
    <n v="1000002702"/>
    <s v="GUPTA TRADERS - DAKSHIN DINAJPUR"/>
    <d v="2022-06-27T00:00:00"/>
    <s v="Targeted Dealer"/>
    <m/>
    <n v="100"/>
    <m/>
    <n v="103.95"/>
    <n v="-3.9500000000000028"/>
    <s v="-"/>
    <n v="102"/>
    <s v="July"/>
    <n v="160"/>
    <n v="-56.05"/>
    <n v="-0.35031250000000003"/>
    <s v="DEGROWTH"/>
    <n v="103.95"/>
    <s v="Aug"/>
    <n v="103.95"/>
    <n v="0"/>
    <b v="0"/>
    <s v="GROWTH"/>
    <n v="0"/>
    <m/>
    <s v="NE 1"/>
    <s v="NB 2"/>
    <m/>
    <x v="3"/>
  </r>
  <r>
    <s v="NB 2"/>
    <s v="DAKSHIN DINAJPUR"/>
    <s v="WBL005"/>
    <n v="1000001329"/>
    <s v="Laxmi Narayan Enterprise"/>
    <d v="2014-09-16T00:00:00"/>
    <s v="Targeted Dealer"/>
    <m/>
    <n v="170"/>
    <m/>
    <n v="212"/>
    <n v="-42"/>
    <s v="-"/>
    <n v="111"/>
    <s v="July"/>
    <n v="131"/>
    <n v="81"/>
    <n v="0.61832061068702293"/>
    <s v="GROWTH"/>
    <n v="212"/>
    <s v="Aug"/>
    <n v="212"/>
    <n v="0"/>
    <b v="0"/>
    <s v="GROWTH"/>
    <n v="0"/>
    <m/>
    <s v="NE 1"/>
    <s v="NB 2"/>
    <m/>
    <x v="3"/>
  </r>
  <r>
    <s v="NB 2"/>
    <s v="DAKSHIN DINAJPUR"/>
    <s v="WBP026"/>
    <n v="1000001337"/>
    <s v="PAL BUILDERS (D DINAJPUR)"/>
    <d v="2015-07-15T00:00:00"/>
    <s v="Targeted Dealer"/>
    <m/>
    <n v="85"/>
    <m/>
    <n v="125"/>
    <n v="-40"/>
    <s v="-"/>
    <n v="115"/>
    <s v="July"/>
    <n v="86"/>
    <n v="39"/>
    <n v="0.45348837209302317"/>
    <s v="GROWTH"/>
    <n v="125"/>
    <s v="Aug"/>
    <n v="125"/>
    <n v="0"/>
    <b v="0"/>
    <s v="GROWTH"/>
    <n v="0"/>
    <m/>
    <s v="NE 1"/>
    <s v="NB 2"/>
    <m/>
    <x v="3"/>
  </r>
  <r>
    <s v="NB 2"/>
    <s v="DAKSHIN DINAJPUR"/>
    <s v="WBN051"/>
    <n v="1000001336"/>
    <s v="NEW BURIMA HARDWARE"/>
    <d v="2015-12-29T00:00:00"/>
    <s v="Targeted Dealer"/>
    <m/>
    <n v="160"/>
    <m/>
    <n v="162"/>
    <n v="-2"/>
    <s v="-"/>
    <n v="200"/>
    <s v="July"/>
    <n v="156"/>
    <n v="6"/>
    <n v="3.8461538461538547E-2"/>
    <s v="GROWTH"/>
    <n v="162"/>
    <s v="Aug"/>
    <n v="162"/>
    <n v="0"/>
    <b v="0"/>
    <s v="GROWTH"/>
    <n v="0"/>
    <m/>
    <s v="NE 1"/>
    <s v="NB 2"/>
    <m/>
    <x v="3"/>
  </r>
  <r>
    <s v="NB 2"/>
    <s v="DAKSHIN DINAJPUR"/>
    <s v="WBL026"/>
    <n v="1000001330"/>
    <s v="LOKNATH BUILDERS (D. DINAJPUR)"/>
    <d v="2017-01-31T00:00:00"/>
    <s v="Targeted Dealer"/>
    <m/>
    <n v="35"/>
    <m/>
    <n v="38"/>
    <n v="-3"/>
    <s v="-"/>
    <n v="10"/>
    <s v="July"/>
    <n v="15"/>
    <n v="23"/>
    <n v="1.5333333333333332"/>
    <s v="GROWTH"/>
    <n v="38"/>
    <s v="Aug"/>
    <n v="38"/>
    <n v="0"/>
    <b v="0"/>
    <s v="GROWTH"/>
    <n v="0"/>
    <m/>
    <s v="NE 1"/>
    <s v="NB 2"/>
    <m/>
    <x v="3"/>
  </r>
  <r>
    <s v="NB 2"/>
    <s v="DAKSHIN DINAJPUR"/>
    <s v="WBS196"/>
    <n v="1000001341"/>
    <s v="SABITRI LAHA"/>
    <d v="2017-03-09T00:00:00"/>
    <s v="Targeted Dealer"/>
    <m/>
    <n v="60"/>
    <m/>
    <n v="0"/>
    <n v="60"/>
    <s v="-"/>
    <n v="140"/>
    <s v="July"/>
    <n v="0"/>
    <n v="0"/>
    <s v=" "/>
    <s v="GROWTH"/>
    <n v="0"/>
    <s v="Aug"/>
    <n v="0"/>
    <n v="0"/>
    <b v="0"/>
    <b v="0"/>
    <n v="0"/>
    <m/>
    <s v="NE 1"/>
    <s v="NB 2"/>
    <m/>
    <x v="3"/>
  </r>
  <r>
    <s v="NB 2"/>
    <s v="DAKSHIN DINAJPUR"/>
    <s v="WBM220"/>
    <n v="1000001334"/>
    <s v="MAHALAXMI HARDWARES (D.DINAJPUR)"/>
    <d v="2017-12-20T00:00:00"/>
    <s v="Targeted Dealer"/>
    <m/>
    <n v="40"/>
    <m/>
    <n v="15"/>
    <n v="25"/>
    <s v="-"/>
    <n v="80"/>
    <s v="July"/>
    <n v="20"/>
    <n v="-5"/>
    <n v="-0.25"/>
    <s v="DEGROWTH"/>
    <n v="15"/>
    <s v="Aug"/>
    <n v="15"/>
    <n v="0"/>
    <b v="0"/>
    <s v="GROWTH"/>
    <n v="0"/>
    <m/>
    <s v="NE 1"/>
    <s v="NB 2"/>
    <m/>
    <x v="3"/>
  </r>
  <r>
    <s v="NB 2"/>
    <s v="DAKSHIN DINAJPUR"/>
    <s v="WBM221"/>
    <n v="1000001335"/>
    <s v="MAA KALI BUILDERS"/>
    <d v="2018-01-11T00:00:00"/>
    <s v="Targeted Dealer"/>
    <m/>
    <n v="200"/>
    <m/>
    <n v="102"/>
    <n v="98"/>
    <s v="-"/>
    <n v="78"/>
    <s v="July"/>
    <n v="191"/>
    <n v="-89"/>
    <n v="-0.46596858638743455"/>
    <s v="DEGROWTH"/>
    <n v="102"/>
    <s v="Aug"/>
    <n v="102"/>
    <n v="0"/>
    <b v="0"/>
    <s v="GROWTH"/>
    <n v="0"/>
    <m/>
    <s v="NE 1"/>
    <s v="NB 2"/>
    <m/>
    <x v="3"/>
  </r>
  <r>
    <s v="NB 2"/>
    <s v="DAKSHIN DINAJPUR"/>
    <s v="WBM250"/>
    <n v="1000001930"/>
    <s v="MAA ENTERPRISE (DEHABOND)"/>
    <d v="2019-07-06T00:00:00"/>
    <s v="Targeted Dealer"/>
    <m/>
    <n v="100"/>
    <m/>
    <n v="25"/>
    <n v="75"/>
    <s v="-"/>
    <n v="20"/>
    <s v="July"/>
    <n v="60"/>
    <n v="-35"/>
    <n v="-0.58333333333333326"/>
    <s v="DEGROWTH"/>
    <n v="25"/>
    <s v="Aug"/>
    <n v="25"/>
    <n v="0"/>
    <b v="0"/>
    <s v="GROWTH"/>
    <n v="0"/>
    <m/>
    <s v="NE 1"/>
    <s v="NB 2"/>
    <m/>
    <x v="3"/>
  </r>
  <r>
    <s v="NB 2"/>
    <s v="DAKSHIN DINAJPUR"/>
    <s v="WBA154"/>
    <n v="1000002868"/>
    <s v="AHAMED HARDWARE"/>
    <d v="2022-07-22T00:00:00"/>
    <s v="Targeted Dealer"/>
    <m/>
    <n v="50"/>
    <m/>
    <n v="5"/>
    <n v="45"/>
    <s v="-"/>
    <n v="20"/>
    <s v="July"/>
    <n v="19"/>
    <n v="-14"/>
    <n v="-0.73684210526315796"/>
    <s v="DEGROWTH"/>
    <n v="5"/>
    <s v="Aug"/>
    <n v="5"/>
    <n v="0"/>
    <b v="0"/>
    <s v="GROWTH"/>
    <n v="0"/>
    <m/>
    <s v="NE 1"/>
    <s v="NB 2"/>
    <m/>
    <x v="3"/>
  </r>
  <r>
    <s v="NB 2"/>
    <s v="DAKSHIN DINAJPUR"/>
    <s v="WBM313"/>
    <n v="1000003632"/>
    <s v="MANJU HARDWARE"/>
    <d v="2023-07-11T00:00:00"/>
    <s v="Targeted Dealer"/>
    <m/>
    <n v="45"/>
    <m/>
    <n v="21"/>
    <n v="24"/>
    <s v="-"/>
    <n v="20"/>
    <s v="July"/>
    <n v="41"/>
    <n v="-20"/>
    <n v="-0.48780487804878048"/>
    <s v="DEGROWTH"/>
    <n v="21"/>
    <s v="Aug"/>
    <n v="21"/>
    <n v="0"/>
    <b v="0"/>
    <s v="GROWTH"/>
    <n v="0"/>
    <m/>
    <s v="NE 1"/>
    <s v="NB 2"/>
    <m/>
    <x v="3"/>
  </r>
  <r>
    <s v="NB 2"/>
    <s v="MALDA"/>
    <s v="S370"/>
    <n v="1000001583"/>
    <s v="SULTAN ENTERPRISE"/>
    <d v="2013-03-07T00:00:00"/>
    <s v="Targeted Dealer"/>
    <m/>
    <n v="50"/>
    <m/>
    <n v="50"/>
    <n v="0"/>
    <s v="-"/>
    <n v="25"/>
    <s v="July"/>
    <n v="36"/>
    <n v="14"/>
    <n v="0.38888888888888884"/>
    <s v="GROWTH"/>
    <n v="50"/>
    <s v="Aug"/>
    <n v="50"/>
    <n v="0"/>
    <b v="0"/>
    <s v="GROWTH"/>
    <n v="0"/>
    <m/>
    <s v="NE 1"/>
    <s v="NB 2"/>
    <m/>
    <x v="3"/>
  </r>
  <r>
    <s v="NB 2"/>
    <s v="MALDA"/>
    <s v="WBR005"/>
    <n v="1000001615"/>
    <s v="ROY SUPPLIERS"/>
    <d v="2014-06-28T00:00:00"/>
    <s v="Targeted Dealer"/>
    <m/>
    <n v="100"/>
    <m/>
    <n v="100"/>
    <n v="0"/>
    <s v="-"/>
    <n v="99.5"/>
    <s v="July"/>
    <n v="100"/>
    <n v="0"/>
    <n v="0"/>
    <s v="GROWTH"/>
    <n v="100"/>
    <s v="Aug"/>
    <n v="100"/>
    <n v="0"/>
    <b v="0"/>
    <s v="GROWTH"/>
    <n v="0"/>
    <m/>
    <s v="NE 1"/>
    <s v="NB 2"/>
    <m/>
    <x v="3"/>
  </r>
  <r>
    <s v="NB 2"/>
    <s v="MALDA"/>
    <s v="WBA035"/>
    <n v="1000001587"/>
    <s v="ADIL HARDWARE"/>
    <d v="2015-04-16T00:00:00"/>
    <s v="Targeted Dealer"/>
    <m/>
    <n v="200"/>
    <m/>
    <n v="200"/>
    <n v="0"/>
    <s v="-"/>
    <n v="132.5"/>
    <s v="July"/>
    <n v="200"/>
    <n v="0"/>
    <n v="0"/>
    <s v="GROWTH"/>
    <n v="200"/>
    <s v="Aug"/>
    <n v="200"/>
    <n v="0"/>
    <b v="0"/>
    <s v="GROWTH"/>
    <n v="0"/>
    <m/>
    <s v="NE 1"/>
    <s v="NB 2"/>
    <m/>
    <x v="3"/>
  </r>
  <r>
    <s v="NB 2"/>
    <s v="MALDA"/>
    <s v="WBT056"/>
    <n v="1000001633"/>
    <s v="TRIRATNA HARDWARE"/>
    <d v="2018-05-22T00:00:00"/>
    <s v="Targeted Dealer"/>
    <m/>
    <n v="75"/>
    <m/>
    <n v="75"/>
    <n v="0"/>
    <s v="-"/>
    <n v="45"/>
    <s v="July"/>
    <n v="1"/>
    <n v="74"/>
    <n v="74"/>
    <s v="GROWTH"/>
    <n v="75"/>
    <s v="Aug"/>
    <n v="75"/>
    <n v="0"/>
    <b v="0"/>
    <s v="GROWTH"/>
    <n v="0"/>
    <m/>
    <s v="NE 1"/>
    <s v="NB 2"/>
    <m/>
    <x v="3"/>
  </r>
  <r>
    <s v="NB 2"/>
    <s v="MALDA"/>
    <s v="WBM235"/>
    <n v="1000001609"/>
    <s v="MURARI MOHAN RETAIL"/>
    <d v="2018-08-25T00:00:00"/>
    <s v="Targeted Dealer"/>
    <m/>
    <n v="200"/>
    <m/>
    <n v="210.55"/>
    <n v="-10.550000000000011"/>
    <s v="-"/>
    <n v="25"/>
    <s v="July"/>
    <n v="200"/>
    <n v="10.550000000000011"/>
    <n v="5.2750000000000075E-2"/>
    <s v="GROWTH"/>
    <n v="210.55"/>
    <s v="Aug"/>
    <n v="210.55"/>
    <n v="0"/>
    <b v="0"/>
    <s v="GROWTH"/>
    <n v="0"/>
    <m/>
    <s v="NE 1"/>
    <s v="NB 2"/>
    <m/>
    <x v="3"/>
  </r>
  <r>
    <s v="NB 2"/>
    <s v="MALDA"/>
    <s v="WBM247"/>
    <n v="1000001611"/>
    <s v="MD SAHAJAHAN"/>
    <d v="2019-05-16T00:00:00"/>
    <s v="Targeted Dealer"/>
    <m/>
    <n v="75"/>
    <m/>
    <n v="75"/>
    <n v="0"/>
    <s v="-"/>
    <n v="55"/>
    <s v="July"/>
    <n v="40"/>
    <n v="35"/>
    <n v="0.875"/>
    <s v="GROWTH"/>
    <n v="75"/>
    <s v="Aug"/>
    <n v="75"/>
    <n v="0"/>
    <b v="0"/>
    <s v="GROWTH"/>
    <n v="0"/>
    <m/>
    <s v="NE 1"/>
    <s v="NB 2"/>
    <m/>
    <x v="3"/>
  </r>
  <r>
    <s v="NB 2"/>
    <s v="MALDA"/>
    <s v="WBA110"/>
    <n v="1000001590"/>
    <s v="ANSARI ENTERPRISE"/>
    <d v="2019-09-10T00:00:00"/>
    <s v="Targeted Dealer"/>
    <m/>
    <n v="150"/>
    <m/>
    <n v="38"/>
    <n v="112"/>
    <s v="-"/>
    <n v="178.5"/>
    <s v="July"/>
    <n v="51.5"/>
    <n v="-13.5"/>
    <n v="-0.26213592233009708"/>
    <s v="DEGROWTH"/>
    <n v="38"/>
    <s v="Aug"/>
    <n v="38"/>
    <n v="0"/>
    <b v="0"/>
    <s v="GROWTH"/>
    <n v="0"/>
    <m/>
    <s v="NE 1"/>
    <s v="NB 2"/>
    <m/>
    <x v="3"/>
  </r>
  <r>
    <s v="NB 2"/>
    <s v="MALDA"/>
    <s v="WBK066"/>
    <n v="1000001600"/>
    <s v="KARIM ENTERPRISE"/>
    <d v="2021-04-16T00:00:00"/>
    <s v="Targeted Dealer"/>
    <m/>
    <n v="250"/>
    <m/>
    <n v="250"/>
    <n v="0"/>
    <s v="-"/>
    <n v="175"/>
    <s v="July"/>
    <n v="126"/>
    <n v="124"/>
    <n v="0.98412698412698418"/>
    <s v="GROWTH"/>
    <n v="250"/>
    <s v="Aug"/>
    <n v="250"/>
    <n v="0"/>
    <b v="0"/>
    <s v="GROWTH"/>
    <n v="0"/>
    <m/>
    <s v="NE 1"/>
    <s v="NB 2"/>
    <m/>
    <x v="3"/>
  </r>
  <r>
    <s v="NB 2"/>
    <s v="MALDA"/>
    <s v="WBM282"/>
    <n v="1000002043"/>
    <s v="MD EMRAN ALI KHAN"/>
    <d v="2021-11-01T00:00:00"/>
    <s v="Targeted Dealer"/>
    <m/>
    <n v="200"/>
    <m/>
    <n v="204.25"/>
    <n v="-4.25"/>
    <s v="-"/>
    <n v="261"/>
    <s v="July"/>
    <n v="111.75"/>
    <n v="92.5"/>
    <n v="0.82774049217002243"/>
    <s v="GROWTH"/>
    <n v="204.25"/>
    <s v="Aug"/>
    <n v="204.25"/>
    <n v="0"/>
    <b v="0"/>
    <s v="GROWTH"/>
    <n v="0"/>
    <m/>
    <s v="NE 1"/>
    <s v="NB 2"/>
    <m/>
    <x v="3"/>
  </r>
  <r>
    <s v="NB 2"/>
    <s v="MALDA"/>
    <s v="WBH048"/>
    <n v="1000002073"/>
    <s v="HADIQUL ISLAM"/>
    <d v="2021-12-01T00:00:00"/>
    <s v="Targeted Dealer"/>
    <m/>
    <n v="60"/>
    <m/>
    <n v="60"/>
    <n v="0"/>
    <s v="-"/>
    <n v="35"/>
    <s v="July"/>
    <n v="47.5"/>
    <n v="12.5"/>
    <n v="0.26315789473684204"/>
    <s v="GROWTH"/>
    <n v="60"/>
    <s v="Aug"/>
    <n v="60"/>
    <n v="0"/>
    <b v="0"/>
    <s v="GROWTH"/>
    <n v="0"/>
    <m/>
    <s v="NE 1"/>
    <s v="NB 2"/>
    <m/>
    <x v="3"/>
  </r>
  <r>
    <s v="NB 2"/>
    <s v="MALDA"/>
    <s v="WBG089"/>
    <n v="1000002072"/>
    <s v="GITANJALI ENTERPRISE"/>
    <d v="2021-12-27T00:00:00"/>
    <s v="Targeted Dealer"/>
    <m/>
    <n v="20"/>
    <m/>
    <n v="5"/>
    <n v="15"/>
    <s v="-"/>
    <n v="10"/>
    <s v="July"/>
    <n v="10"/>
    <n v="-5"/>
    <n v="-0.5"/>
    <s v="DEGROWTH"/>
    <n v="5"/>
    <s v="Aug"/>
    <n v="5"/>
    <n v="0"/>
    <b v="0"/>
    <s v="GROWTH"/>
    <n v="0"/>
    <m/>
    <s v="NE 1"/>
    <s v="NB 2"/>
    <m/>
    <x v="3"/>
  </r>
  <r>
    <s v="NB 2"/>
    <s v="MALDA"/>
    <s v="WBP091"/>
    <n v="1000002803"/>
    <s v="PROBIR HARDWARE"/>
    <d v="2022-06-24T00:00:00"/>
    <s v="Targeted Dealer"/>
    <m/>
    <n v="50"/>
    <m/>
    <n v="0"/>
    <n v="50"/>
    <s v="-"/>
    <n v="15"/>
    <s v="July"/>
    <n v="55"/>
    <n v="-55"/>
    <n v="-1"/>
    <s v="DEGROWTH"/>
    <n v="0"/>
    <s v="Aug"/>
    <n v="0"/>
    <n v="0"/>
    <b v="0"/>
    <b v="0"/>
    <n v="0"/>
    <m/>
    <s v="NE 1"/>
    <s v="NB 2"/>
    <m/>
    <x v="3"/>
  </r>
  <r>
    <s v="NB 1"/>
    <s v="DARJEELING HILLS"/>
    <s v="M181"/>
    <n v="1000001354"/>
    <s v="MAA TARA TRADING (DARJEELING)"/>
    <d v="2011-09-16T00:00:00"/>
    <s v="Targeted Dealer"/>
    <m/>
    <n v="50"/>
    <m/>
    <n v="0"/>
    <n v="50"/>
    <s v="-"/>
    <n v="91"/>
    <s v="July"/>
    <n v="0"/>
    <n v="0"/>
    <s v=" "/>
    <s v="GROWTH"/>
    <n v="0"/>
    <s v="Aug"/>
    <n v="0"/>
    <n v="0"/>
    <b v="0"/>
    <b v="0"/>
    <n v="0"/>
    <m/>
    <s v="NE 1"/>
    <s v="NB 1"/>
    <m/>
    <x v="2"/>
  </r>
  <r>
    <s v="NB 1"/>
    <s v="DARJEELING HILLS"/>
    <s v="A145"/>
    <n v="1000001351"/>
    <s v="ANKUR TRADERS"/>
    <d v="2012-11-21T00:00:00"/>
    <s v="Targeted Dealer"/>
    <m/>
    <n v="350"/>
    <m/>
    <n v="295"/>
    <n v="55"/>
    <s v="-"/>
    <n v="349.15"/>
    <s v="July"/>
    <n v="329.75"/>
    <n v="-34.75"/>
    <n v="-0.10538286580742984"/>
    <s v="DEGROWTH"/>
    <n v="295"/>
    <s v="Aug"/>
    <n v="295"/>
    <n v="0"/>
    <b v="0"/>
    <s v="GROWTH"/>
    <n v="0"/>
    <m/>
    <s v="NE 1"/>
    <s v="NB 1"/>
    <m/>
    <x v="2"/>
  </r>
  <r>
    <s v="NB 1"/>
    <s v="DARJEELING HILLS"/>
    <s v="S596"/>
    <n v="1000001417"/>
    <s v="SHERPA TRADING CO"/>
    <d v="2014-03-22T00:00:00"/>
    <s v="Targeted Dealer"/>
    <m/>
    <n v="300"/>
    <m/>
    <n v="567.59999999999991"/>
    <n v="-267.59999999999991"/>
    <s v="-"/>
    <n v="638.49999999999989"/>
    <s v="July"/>
    <n v="488.35"/>
    <n v="79.249999999999886"/>
    <n v="0.16228115081396521"/>
    <s v="GROWTH"/>
    <n v="567.59999999999991"/>
    <s v="Aug"/>
    <n v="567.59999999999991"/>
    <n v="0"/>
    <b v="0"/>
    <s v="GROWTH"/>
    <n v="0"/>
    <m/>
    <s v="NE 1"/>
    <s v="NB 1"/>
    <m/>
    <x v="2"/>
  </r>
  <r>
    <s v="NB 1"/>
    <s v="DARJEELING HILLS"/>
    <s v="WBT036"/>
    <n v="1000001384"/>
    <s v="TIRUPATI BUILDERS (DRJG)"/>
    <d v="2015-12-01T00:00:00"/>
    <s v="Targeted Dealer"/>
    <m/>
    <n v="210"/>
    <m/>
    <n v="202.35"/>
    <n v="7.6500000000000057"/>
    <s v="-"/>
    <n v="1495.1499999999999"/>
    <s v="July"/>
    <n v="204.04999999999998"/>
    <n v="-1.6999999999999886"/>
    <n v="-8.3312913501591979E-3"/>
    <s v="DEGROWTH"/>
    <n v="202.35"/>
    <s v="Aug"/>
    <n v="202.35"/>
    <n v="0"/>
    <b v="0"/>
    <s v="GROWTH"/>
    <n v="0"/>
    <m/>
    <s v="NE 1"/>
    <s v="NB 1"/>
    <m/>
    <x v="2"/>
  </r>
  <r>
    <s v="NB 1"/>
    <s v="DARJEELING HILLS"/>
    <s v="WBA093"/>
    <n v="1000001420"/>
    <s v="AAYAN TRADING"/>
    <d v="2018-10-05T00:00:00"/>
    <s v="Targeted Dealer"/>
    <m/>
    <n v="825"/>
    <m/>
    <n v="933.75"/>
    <n v="-108.75"/>
    <s v="-"/>
    <n v="822.55"/>
    <s v="July"/>
    <n v="1035.0999999999999"/>
    <n v="-101.34999999999991"/>
    <n v="-9.7913245097091983E-2"/>
    <s v="DEGROWTH"/>
    <n v="933.75"/>
    <s v="Aug"/>
    <n v="933.75"/>
    <n v="0"/>
    <b v="0"/>
    <s v="GROWTH"/>
    <n v="0"/>
    <m/>
    <s v="NE 1"/>
    <s v="NB 1"/>
    <m/>
    <x v="2"/>
  </r>
  <r>
    <s v="NB 1"/>
    <s v="DARJEELING HILLS"/>
    <s v="WBP072"/>
    <n v="1000001374"/>
    <s v="PRIYANKA CEMENT SALES AGENCY"/>
    <d v="2019-01-28T00:00:00"/>
    <s v="Targeted Dealer"/>
    <m/>
    <n v="100"/>
    <m/>
    <n v="110.5"/>
    <n v="-10.5"/>
    <s v="-"/>
    <n v="131.25"/>
    <s v="July"/>
    <n v="115"/>
    <n v="-4.5"/>
    <n v="-3.9130434782608692E-2"/>
    <s v="DEGROWTH"/>
    <n v="110.5"/>
    <s v="Aug"/>
    <n v="110.5"/>
    <n v="0"/>
    <b v="0"/>
    <s v="GROWTH"/>
    <n v="0"/>
    <m/>
    <s v="NE 1"/>
    <s v="NB 1"/>
    <m/>
    <x v="2"/>
  </r>
  <r>
    <s v="NB 1"/>
    <s v="DARJEELING HILLS"/>
    <s v="WBB123"/>
    <n v="1000001361"/>
    <s v="BAJRANG ENTERPRISES (SALUGARA)"/>
    <d v="2019-11-18T00:00:00"/>
    <s v="Targeted Dealer"/>
    <m/>
    <n v="690"/>
    <m/>
    <n v="1120"/>
    <n v="-430"/>
    <s v="-"/>
    <n v="498.4"/>
    <s v="July"/>
    <n v="941.25"/>
    <n v="178.75"/>
    <n v="0.18990703851261626"/>
    <s v="GROWTH"/>
    <n v="1120"/>
    <s v="Aug"/>
    <n v="1120"/>
    <n v="0"/>
    <b v="0"/>
    <s v="GROWTH"/>
    <n v="0"/>
    <m/>
    <s v="NE 1"/>
    <s v="NB 1"/>
    <m/>
    <x v="2"/>
  </r>
  <r>
    <s v="NB 1"/>
    <s v="DARJEELING HILLS"/>
    <s v="WBS272"/>
    <n v="1000001381"/>
    <s v="SRI HANUMAN ENTERPRISES (DARJEELING)"/>
    <d v="2019-11-26T00:00:00"/>
    <s v="Targeted Dealer"/>
    <m/>
    <n v="315"/>
    <m/>
    <n v="428.8"/>
    <n v="-113.80000000000001"/>
    <s v="-"/>
    <n v="209.55"/>
    <s v="July"/>
    <n v="580.1"/>
    <n v="-151.30000000000001"/>
    <n v="-0.2608171004999138"/>
    <s v="DEGROWTH"/>
    <n v="428.8"/>
    <s v="Aug"/>
    <n v="428.8"/>
    <n v="0"/>
    <b v="0"/>
    <s v="GROWTH"/>
    <n v="0"/>
    <m/>
    <s v="NE 1"/>
    <s v="NB 1"/>
    <m/>
    <x v="2"/>
  </r>
  <r>
    <s v="NB 1"/>
    <s v="DARJEELING HILLS"/>
    <s v="WBK067"/>
    <n v="1000002057"/>
    <s v="KESANG HARDWARE"/>
    <d v="2021-11-30T00:00:00"/>
    <s v="Targeted Dealer"/>
    <m/>
    <n v="105"/>
    <m/>
    <n v="130.75"/>
    <n v="-25.75"/>
    <s v="-"/>
    <n v="76.75"/>
    <s v="July"/>
    <n v="166"/>
    <n v="-35.25"/>
    <n v="-0.21234939759036142"/>
    <s v="DEGROWTH"/>
    <n v="130.75"/>
    <s v="Aug"/>
    <n v="130.75"/>
    <n v="0"/>
    <b v="0"/>
    <s v="GROWTH"/>
    <n v="0"/>
    <m/>
    <s v="NE 1"/>
    <s v="NB 1"/>
    <m/>
    <x v="2"/>
  </r>
  <r>
    <s v="NB 1"/>
    <s v="DARJEELING HILLS"/>
    <s v="WBG096"/>
    <n v="1000003425"/>
    <s v="GANNAYAK BUILDERS"/>
    <d v="2023-03-14T00:00:00"/>
    <s v="Targeted Dealer"/>
    <m/>
    <n v="775"/>
    <m/>
    <n v="1186"/>
    <n v="-411"/>
    <s v="-"/>
    <n v="715.5"/>
    <s v="July"/>
    <n v="830"/>
    <n v="356"/>
    <n v="0.42891566265060233"/>
    <s v="GROWTH"/>
    <n v="1186"/>
    <s v="Aug"/>
    <n v="1186"/>
    <n v="0"/>
    <b v="0"/>
    <s v="GROWTH"/>
    <n v="0"/>
    <m/>
    <s v="NE 1"/>
    <s v="NB 1"/>
    <m/>
    <x v="2"/>
  </r>
  <r>
    <s v="NB 1"/>
    <s v="DARJEELING PLAINS"/>
    <s v="M241"/>
    <n v="1000001355"/>
    <s v="MANDAL &amp; SONS"/>
    <d v="2012-10-26T00:00:00"/>
    <s v="Targeted Dealer"/>
    <m/>
    <n v="30"/>
    <m/>
    <n v="6"/>
    <n v="24"/>
    <s v="-"/>
    <n v="11"/>
    <s v="July"/>
    <n v="12"/>
    <n v="-6"/>
    <n v="-0.5"/>
    <s v="DEGROWTH"/>
    <n v="6"/>
    <s v="Aug"/>
    <n v="6"/>
    <n v="0"/>
    <b v="0"/>
    <s v="GROWTH"/>
    <n v="0"/>
    <m/>
    <s v="NE 1"/>
    <s v="NB 1"/>
    <m/>
    <x v="2"/>
  </r>
  <r>
    <s v="NB 1"/>
    <s v="DARJEELING PLAINS"/>
    <s v="A184"/>
    <n v="1000001352"/>
    <s v="ANAND KUMAR JAJODIA"/>
    <d v="2013-07-20T00:00:00"/>
    <s v="Targeted Dealer"/>
    <m/>
    <n v="1050"/>
    <m/>
    <n v="1261.75"/>
    <n v="-211.75"/>
    <s v="-"/>
    <n v="1456.4"/>
    <s v="July"/>
    <n v="1003.75"/>
    <n v="258"/>
    <n v="0.25703611457036124"/>
    <s v="GROWTH"/>
    <n v="1261.75"/>
    <s v="Aug"/>
    <n v="1261.75"/>
    <n v="0"/>
    <b v="0"/>
    <s v="GROWTH"/>
    <n v="0"/>
    <m/>
    <s v="NE 1"/>
    <s v="NB 1"/>
    <m/>
    <x v="2"/>
  </r>
  <r>
    <s v="NB 1"/>
    <s v="DARJEELING PLAINS"/>
    <s v="S467"/>
    <n v="1000001357"/>
    <s v="SUDEB SHEAL"/>
    <d v="2013-10-07T00:00:00"/>
    <s v="Targeted Dealer"/>
    <m/>
    <n v="100"/>
    <m/>
    <n v="136"/>
    <n v="-36"/>
    <s v="-"/>
    <n v="37"/>
    <s v="July"/>
    <n v="106"/>
    <n v="30"/>
    <n v="0.28301886792452824"/>
    <s v="GROWTH"/>
    <n v="136"/>
    <s v="Aug"/>
    <n v="136"/>
    <n v="0"/>
    <b v="0"/>
    <s v="GROWTH"/>
    <n v="0"/>
    <m/>
    <s v="NE 1"/>
    <s v="NB 1"/>
    <m/>
    <x v="2"/>
  </r>
  <r>
    <s v="NB 1"/>
    <s v="DARJEELING PLAINS"/>
    <s v="WBK031"/>
    <n v="1000001369"/>
    <s v="KARUNA ENTERPRISE (DRJG)"/>
    <d v="2015-11-24T00:00:00"/>
    <s v="Targeted Dealer"/>
    <m/>
    <n v="60"/>
    <m/>
    <n v="25"/>
    <n v="35"/>
    <s v="-"/>
    <n v="70"/>
    <s v="July"/>
    <n v="80"/>
    <n v="-55"/>
    <n v="-0.6875"/>
    <s v="DEGROWTH"/>
    <n v="25"/>
    <s v="Aug"/>
    <n v="25"/>
    <n v="0"/>
    <b v="0"/>
    <s v="GROWTH"/>
    <n v="0"/>
    <m/>
    <s v="NE 1"/>
    <s v="NB 1"/>
    <m/>
    <x v="2"/>
  </r>
  <r>
    <s v="NB 1"/>
    <s v="DARJEELING PLAINS"/>
    <s v="WBD057"/>
    <n v="1000001365"/>
    <s v="DURGADUTTA AGARWAL (DARJEELING)"/>
    <d v="2017-01-04T00:00:00"/>
    <s v="Targeted Dealer"/>
    <m/>
    <n v="300"/>
    <m/>
    <n v="296.75"/>
    <n v="3.25"/>
    <s v="-"/>
    <n v="464.5"/>
    <s v="July"/>
    <n v="329"/>
    <n v="-32.25"/>
    <n v="-9.8024316109422527E-2"/>
    <s v="DEGROWTH"/>
    <n v="296.75"/>
    <s v="Aug"/>
    <n v="296.75"/>
    <n v="0"/>
    <b v="0"/>
    <s v="GROWTH"/>
    <n v="0"/>
    <m/>
    <s v="NE 1"/>
    <s v="NB 1"/>
    <m/>
    <x v="2"/>
  </r>
  <r>
    <s v="NB 1"/>
    <s v="DARJEELING PLAINS"/>
    <s v="WBM226"/>
    <n v="1000001371"/>
    <s v="MOON STAR HARDWARE STORES"/>
    <d v="2018-05-15T00:00:00"/>
    <s v="Targeted Dealer"/>
    <m/>
    <n v="80"/>
    <m/>
    <n v="87"/>
    <n v="-7"/>
    <s v="-"/>
    <n v="0"/>
    <s v="July"/>
    <n v="81"/>
    <n v="6"/>
    <n v="7.4074074074074181E-2"/>
    <b v="0"/>
    <n v="87"/>
    <s v="Aug"/>
    <n v="87"/>
    <n v="0"/>
    <b v="0"/>
    <s v="GROWTH"/>
    <n v="0"/>
    <m/>
    <s v="NE 1"/>
    <s v="NB 1"/>
    <m/>
    <x v="2"/>
  </r>
  <r>
    <s v="NB 1"/>
    <s v="DARJEELING PLAINS"/>
    <s v="WBS309"/>
    <n v="1000002008"/>
    <s v="SHREE SHYAM TRADERS"/>
    <d v="2021-10-09T00:00:00"/>
    <s v="Targeted Dealer"/>
    <m/>
    <n v="900"/>
    <m/>
    <n v="917"/>
    <n v="-17"/>
    <s v="-"/>
    <n v="1153"/>
    <s v="July"/>
    <n v="800.75"/>
    <n v="116.25"/>
    <n v="0.1451763971276927"/>
    <s v="GROWTH"/>
    <n v="917"/>
    <s v="Aug"/>
    <n v="917"/>
    <n v="0"/>
    <b v="0"/>
    <s v="GROWTH"/>
    <n v="0"/>
    <m/>
    <s v="NE 1"/>
    <s v="NB 1"/>
    <m/>
    <x v="2"/>
  </r>
  <r>
    <s v="NB 1"/>
    <s v="DARJEELING PLAINS"/>
    <s v="WBJ070"/>
    <n v="1000002054"/>
    <s v="JITEN CONSTRUCTION"/>
    <d v="2021-11-27T00:00:00"/>
    <s v="Targeted Dealer"/>
    <m/>
    <n v="1000"/>
    <m/>
    <n v="1118.5"/>
    <n v="-118.5"/>
    <s v="-"/>
    <n v="848.15"/>
    <s v="July"/>
    <n v="1117.0999999999999"/>
    <n v="1.4000000000000909"/>
    <n v="1.2532450093993841E-3"/>
    <s v="GROWTH"/>
    <n v="1118.5"/>
    <s v="Aug"/>
    <n v="1118.5"/>
    <n v="0"/>
    <b v="0"/>
    <s v="GROWTH"/>
    <n v="0"/>
    <m/>
    <s v="NE 1"/>
    <s v="NB 1"/>
    <m/>
    <x v="2"/>
  </r>
  <r>
    <s v="NB 1"/>
    <s v="DARJEELING PLAINS"/>
    <s v="WBA161"/>
    <n v="1000004001"/>
    <s v="ANJANI ENTERPRISES LIMITED"/>
    <d v="2024-06-06T00:00:00"/>
    <s v="-"/>
    <m/>
    <n v="0"/>
    <m/>
    <n v="3"/>
    <n v="-3"/>
    <s v="-"/>
    <n v="6.5"/>
    <s v="July"/>
    <n v="3"/>
    <n v="0"/>
    <n v="0"/>
    <s v="GROWTH"/>
    <n v="3"/>
    <s v="Aug"/>
    <n v="3"/>
    <n v="0"/>
    <b v="0"/>
    <s v="GROWTH"/>
    <n v="0"/>
    <m/>
    <s v="NE 1"/>
    <s v="NB 1"/>
    <m/>
    <x v="2"/>
  </r>
  <r>
    <s v="BH"/>
    <s v="KISHANGANJ"/>
    <s v="A178"/>
    <n v="1000001479"/>
    <s v="ALAM TRADERS"/>
    <d v="2013-07-02T00:00:00"/>
    <s v="Targeted Dealer"/>
    <m/>
    <n v="450"/>
    <m/>
    <n v="454.5"/>
    <n v="-4.5"/>
    <s v="-"/>
    <n v="552"/>
    <s v="July"/>
    <n v="435"/>
    <n v="19.5"/>
    <n v="4.482758620689653E-2"/>
    <s v="GROWTH"/>
    <n v="454.5"/>
    <s v="Aug"/>
    <n v="454.5"/>
    <n v="0"/>
    <b v="0"/>
    <s v="GROWTH"/>
    <n v="0"/>
    <m/>
    <s v="NE 1"/>
    <s v="BH"/>
    <m/>
    <x v="4"/>
  </r>
  <r>
    <s v="BH"/>
    <s v="KISHANGANJ"/>
    <s v="A190"/>
    <n v="1000001480"/>
    <s v="ANJUM TRADING"/>
    <d v="2013-08-12T00:00:00"/>
    <s v="-"/>
    <m/>
    <n v="0"/>
    <m/>
    <n v="16"/>
    <n v="-16"/>
    <s v="-"/>
    <n v="0"/>
    <s v="July"/>
    <n v="8"/>
    <n v="8"/>
    <n v="1"/>
    <b v="0"/>
    <n v="16"/>
    <s v="Aug"/>
    <n v="16"/>
    <n v="0"/>
    <b v="0"/>
    <s v="GROWTH"/>
    <n v="0"/>
    <m/>
    <s v="NE 1"/>
    <s v="BH"/>
    <m/>
    <x v="4"/>
  </r>
  <r>
    <s v="BH"/>
    <s v="KISHANGANJ"/>
    <s v="R174"/>
    <n v="1000001516"/>
    <s v="ROSHNI TRADING"/>
    <d v="2013-09-30T00:00:00"/>
    <s v="Targeted Dealer"/>
    <m/>
    <n v="700"/>
    <m/>
    <n v="170"/>
    <n v="530"/>
    <s v="-"/>
    <n v="685"/>
    <s v="July"/>
    <n v="246.75"/>
    <n v="-76.75"/>
    <n v="-0.31104356636271535"/>
    <s v="DEGROWTH"/>
    <n v="170"/>
    <s v="Aug"/>
    <n v="170"/>
    <n v="0"/>
    <b v="0"/>
    <s v="GROWTH"/>
    <n v="0"/>
    <m/>
    <s v="NE 1"/>
    <s v="BH"/>
    <m/>
    <x v="4"/>
  </r>
  <r>
    <s v="BH"/>
    <s v="KISHANGANJ"/>
    <s v="R214"/>
    <n v="1000001519"/>
    <s v="RABBANI &amp; CO. "/>
    <d v="2014-02-18T00:00:00"/>
    <s v="Targeted Dealer"/>
    <m/>
    <n v="250"/>
    <m/>
    <n v="176"/>
    <n v="74"/>
    <s v="-"/>
    <n v="302.5"/>
    <s v="July"/>
    <n v="241"/>
    <n v="-65"/>
    <n v="-0.26970954356846477"/>
    <s v="DEGROWTH"/>
    <n v="176"/>
    <s v="Aug"/>
    <n v="176"/>
    <n v="0"/>
    <b v="0"/>
    <s v="GROWTH"/>
    <n v="0"/>
    <m/>
    <s v="NE 1"/>
    <s v="BH"/>
    <m/>
    <x v="4"/>
  </r>
  <r>
    <s v="BH"/>
    <s v="KISHANGANJ"/>
    <s v="M404"/>
    <n v="1000001515"/>
    <s v="MAHE TRADERS"/>
    <d v="2014-03-19T00:00:00"/>
    <s v="Targeted Dealer"/>
    <m/>
    <n v="150"/>
    <m/>
    <n v="151"/>
    <n v="-1"/>
    <s v="-"/>
    <n v="117.5"/>
    <s v="July"/>
    <n v="90"/>
    <n v="61"/>
    <n v="0.67777777777777781"/>
    <s v="GROWTH"/>
    <n v="151"/>
    <s v="Aug"/>
    <n v="151"/>
    <n v="0"/>
    <b v="0"/>
    <s v="GROWTH"/>
    <n v="0"/>
    <m/>
    <s v="NE 1"/>
    <s v="BH"/>
    <m/>
    <x v="4"/>
  </r>
  <r>
    <s v="BH"/>
    <s v="KISHANGANJ"/>
    <s v="BHM001"/>
    <n v="1000001496"/>
    <s v="MAA SHARDA IRON STORE"/>
    <d v="2014-05-09T00:00:00"/>
    <s v="Targeted Dealer"/>
    <m/>
    <n v="50"/>
    <m/>
    <n v="8"/>
    <n v="42"/>
    <s v="-"/>
    <n v="24"/>
    <s v="July"/>
    <n v="40"/>
    <n v="-32"/>
    <n v="-0.8"/>
    <s v="DEGROWTH"/>
    <n v="8"/>
    <s v="Aug"/>
    <n v="8"/>
    <n v="0"/>
    <b v="0"/>
    <s v="GROWTH"/>
    <n v="0"/>
    <m/>
    <s v="NE 1"/>
    <s v="BH"/>
    <m/>
    <x v="4"/>
  </r>
  <r>
    <s v="BH"/>
    <s v="KISHANGANJ"/>
    <s v="BHS038"/>
    <n v="1000001505"/>
    <s v="SOBHA IRON &amp; STEEL"/>
    <d v="2014-11-19T00:00:00"/>
    <s v="Targeted Dealer"/>
    <m/>
    <n v="500"/>
    <m/>
    <n v="60"/>
    <n v="440"/>
    <s v="-"/>
    <n v="401"/>
    <s v="July"/>
    <n v="310"/>
    <n v="-250"/>
    <n v="-0.80645161290322576"/>
    <s v="DEGROWTH"/>
    <n v="60"/>
    <s v="Aug"/>
    <n v="60"/>
    <n v="0"/>
    <b v="0"/>
    <s v="GROWTH"/>
    <n v="0"/>
    <m/>
    <s v="NE 1"/>
    <s v="BH"/>
    <m/>
    <x v="4"/>
  </r>
  <r>
    <s v="BH"/>
    <s v="KISHANGANJ"/>
    <s v="BHM058"/>
    <n v="1000001497"/>
    <s v="M &amp; T ENTERPRISES (BELWA)"/>
    <d v="2015-07-03T00:00:00"/>
    <s v="Targeted Dealer"/>
    <m/>
    <n v="2300"/>
    <m/>
    <n v="2735"/>
    <n v="-435"/>
    <s v="-"/>
    <n v="2224"/>
    <s v="July"/>
    <n v="2110.75"/>
    <n v="624.25"/>
    <n v="0.29574795688736222"/>
    <s v="GROWTH"/>
    <n v="2735"/>
    <s v="Aug"/>
    <n v="2735"/>
    <n v="0"/>
    <b v="0"/>
    <s v="GROWTH"/>
    <n v="0"/>
    <m/>
    <s v="NE 1"/>
    <s v="BH"/>
    <m/>
    <x v="4"/>
  </r>
  <r>
    <s v="BH"/>
    <s v="KISHANGANJ"/>
    <s v="BHS149"/>
    <n v="1000001507"/>
    <s v="SEEMA TRADERS"/>
    <d v="2016-09-13T00:00:00"/>
    <s v="Targeted Dealer"/>
    <m/>
    <n v="100"/>
    <m/>
    <n v="200.5"/>
    <n v="-100.5"/>
    <s v="-"/>
    <n v="78"/>
    <s v="July"/>
    <n v="200.5"/>
    <n v="0"/>
    <n v="0"/>
    <s v="GROWTH"/>
    <n v="200.5"/>
    <s v="Aug"/>
    <n v="200.5"/>
    <n v="0"/>
    <b v="0"/>
    <s v="GROWTH"/>
    <n v="0"/>
    <m/>
    <s v="NE 1"/>
    <s v="BH"/>
    <m/>
    <x v="4"/>
  </r>
  <r>
    <s v="BH"/>
    <s v="KISHANGANJ"/>
    <s v="BHK041"/>
    <n v="1000001492"/>
    <s v="KRISHNA ENTERPRISES (GOTHRA)"/>
    <d v="2016-11-14T00:00:00"/>
    <s v="Targeted Dealer"/>
    <m/>
    <n v="150"/>
    <m/>
    <n v="216"/>
    <n v="-66"/>
    <s v="-"/>
    <n v="116"/>
    <s v="July"/>
    <n v="21.5"/>
    <n v="194.5"/>
    <n v="9.0465116279069768"/>
    <s v="GROWTH"/>
    <n v="216"/>
    <s v="Aug"/>
    <n v="216"/>
    <n v="0"/>
    <b v="0"/>
    <s v="GROWTH"/>
    <n v="0"/>
    <m/>
    <s v="NE 1"/>
    <s v="BH"/>
    <m/>
    <x v="4"/>
  </r>
  <r>
    <s v="BH"/>
    <s v="KISHANGANJ"/>
    <s v="BHM104"/>
    <n v="1000001499"/>
    <s v="MANNAT TRADERS"/>
    <d v="2017-10-25T00:00:00"/>
    <s v="Targeted Dealer"/>
    <m/>
    <n v="100"/>
    <m/>
    <n v="60"/>
    <n v="40"/>
    <s v="-"/>
    <n v="32"/>
    <s v="July"/>
    <n v="0"/>
    <n v="60"/>
    <s v=" "/>
    <s v="GROWTH"/>
    <n v="60"/>
    <s v="Aug"/>
    <n v="60"/>
    <n v="0"/>
    <b v="0"/>
    <s v="GROWTH"/>
    <n v="0"/>
    <m/>
    <s v="NE 1"/>
    <s v="BH"/>
    <m/>
    <x v="4"/>
  </r>
  <r>
    <s v="BH"/>
    <s v="KISHANGANJ"/>
    <s v="BHS162"/>
    <n v="1000001508"/>
    <s v="SANDIP AGARWAL"/>
    <d v="2017-11-11T00:00:00"/>
    <s v="Targeted Dealer"/>
    <m/>
    <n v="1100"/>
    <m/>
    <n v="1698.75"/>
    <n v="-598.75"/>
    <s v="-"/>
    <n v="960"/>
    <s v="July"/>
    <n v="1662.75"/>
    <n v="36"/>
    <n v="2.1650879566982306E-2"/>
    <s v="GROWTH"/>
    <n v="1698.75"/>
    <s v="Aug"/>
    <n v="1698.75"/>
    <n v="0"/>
    <b v="0"/>
    <s v="GROWTH"/>
    <n v="0"/>
    <m/>
    <s v="NE 1"/>
    <s v="BH"/>
    <m/>
    <x v="4"/>
  </r>
  <r>
    <s v="BH"/>
    <s v="KISHANGANJ"/>
    <s v="BHM106"/>
    <n v="1000001500"/>
    <s v="MANJAR TRADERS AND BUILDING MATERIAL"/>
    <d v="2018-04-18T00:00:00"/>
    <s v="Targeted Dealer"/>
    <m/>
    <n v="90"/>
    <m/>
    <n v="30"/>
    <n v="60"/>
    <s v="-"/>
    <n v="60"/>
    <s v="July"/>
    <n v="100"/>
    <n v="-70"/>
    <n v="-0.7"/>
    <s v="DEGROWTH"/>
    <n v="30"/>
    <s v="Aug"/>
    <n v="30"/>
    <n v="0"/>
    <b v="0"/>
    <s v="GROWTH"/>
    <n v="0"/>
    <m/>
    <s v="NE 1"/>
    <s v="BH"/>
    <m/>
    <x v="4"/>
  </r>
  <r>
    <s v="BH"/>
    <s v="KISHANGANJ"/>
    <s v="BHS167"/>
    <n v="1000001509"/>
    <s v="SHREE TRADERS"/>
    <d v="2018-06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BH"/>
    <s v="KISHANGANJ"/>
    <s v="BHB062"/>
    <n v="1000001483"/>
    <s v="BHARAT STORE"/>
    <d v="2018-10-09T00:00:00"/>
    <s v="Targeted Dealer"/>
    <m/>
    <n v="200"/>
    <m/>
    <n v="261"/>
    <n v="-61"/>
    <s v="-"/>
    <n v="244"/>
    <s v="July"/>
    <n v="271"/>
    <n v="-10"/>
    <n v="-3.6900369003690092E-2"/>
    <s v="DEGROWTH"/>
    <n v="261"/>
    <s v="Aug"/>
    <n v="261"/>
    <n v="0"/>
    <b v="0"/>
    <s v="GROWTH"/>
    <n v="0"/>
    <m/>
    <s v="NE 1"/>
    <s v="BH"/>
    <m/>
    <x v="4"/>
  </r>
  <r>
    <s v="BH"/>
    <s v="KISHANGANJ"/>
    <s v="BHJ039"/>
    <n v="1000001490"/>
    <s v="JAI SHRI KRISHNA TRADERS"/>
    <d v="2019-03-06T00:00:00"/>
    <s v="Targeted Dealer"/>
    <m/>
    <n v="275"/>
    <m/>
    <n v="345"/>
    <n v="-70"/>
    <s v="-"/>
    <n v="256"/>
    <s v="July"/>
    <n v="360"/>
    <n v="-15"/>
    <n v="-4.166666666666663E-2"/>
    <s v="DEGROWTH"/>
    <n v="345"/>
    <s v="Aug"/>
    <n v="345"/>
    <n v="0"/>
    <b v="0"/>
    <s v="GROWTH"/>
    <n v="0"/>
    <m/>
    <s v="NE 1"/>
    <s v="BH"/>
    <m/>
    <x v="4"/>
  </r>
  <r>
    <s v="BH"/>
    <s v="KISHANGANJ"/>
    <s v="BHK046"/>
    <n v="1000001494"/>
    <s v="KASBA STEEL CENTRE"/>
    <d v="2020-02-14T00:00:00"/>
    <s v="Targeted Dealer"/>
    <m/>
    <n v="150"/>
    <m/>
    <n v="164"/>
    <n v="-14"/>
    <s v="-"/>
    <n v="80"/>
    <s v="July"/>
    <n v="150"/>
    <n v="14"/>
    <n v="9.3333333333333268E-2"/>
    <s v="GROWTH"/>
    <n v="164"/>
    <s v="Aug"/>
    <n v="164"/>
    <n v="0"/>
    <b v="0"/>
    <s v="GROWTH"/>
    <n v="0"/>
    <m/>
    <s v="NE 1"/>
    <s v="BH"/>
    <m/>
    <x v="4"/>
  </r>
  <r>
    <s v="BH"/>
    <s v="KISHANGANJ"/>
    <s v="BHB067"/>
    <n v="1000001484"/>
    <s v="BARKAT ENTERPRISES"/>
    <d v="2020-02-19T00:00:00"/>
    <s v="Targeted Dealer"/>
    <m/>
    <n v="825"/>
    <m/>
    <n v="813"/>
    <n v="12"/>
    <s v="-"/>
    <n v="825"/>
    <s v="July"/>
    <n v="1030"/>
    <n v="-217"/>
    <n v="-0.21067961165048543"/>
    <s v="DEGROWTH"/>
    <n v="813"/>
    <s v="Aug"/>
    <n v="813"/>
    <n v="0"/>
    <b v="0"/>
    <s v="GROWTH"/>
    <n v="0"/>
    <m/>
    <s v="NE 1"/>
    <s v="BH"/>
    <m/>
    <x v="4"/>
  </r>
  <r>
    <s v="BH"/>
    <s v="KISHANGANJ"/>
    <s v="BHS183"/>
    <n v="1000001511"/>
    <s v="SHYAM ENTERPRISES (THAKURGANJ)"/>
    <d v="2020-02-21T00:00:00"/>
    <s v="Targeted Dealer"/>
    <m/>
    <n v="300"/>
    <m/>
    <n v="184"/>
    <n v="116"/>
    <s v="-"/>
    <n v="461"/>
    <s v="July"/>
    <n v="260"/>
    <n v="-76"/>
    <n v="-0.29230769230769227"/>
    <s v="DEGROWTH"/>
    <n v="184"/>
    <s v="Aug"/>
    <n v="184"/>
    <n v="0"/>
    <b v="0"/>
    <s v="GROWTH"/>
    <n v="0"/>
    <m/>
    <s v="NE 1"/>
    <s v="BH"/>
    <m/>
    <x v="4"/>
  </r>
  <r>
    <s v="BH"/>
    <s v="KISHANGANJ"/>
    <s v="BHB068"/>
    <n v="1000001485"/>
    <s v="BAJRANG TRADERS (RANIGANJ)"/>
    <d v="2020-05-26T00:00:00"/>
    <s v="Targeted Dealer"/>
    <m/>
    <n v="150"/>
    <m/>
    <n v="150"/>
    <n v="0"/>
    <s v="-"/>
    <n v="145"/>
    <s v="July"/>
    <n v="160"/>
    <n v="-10"/>
    <n v="-6.25E-2"/>
    <s v="DEGROWTH"/>
    <n v="150"/>
    <s v="Aug"/>
    <n v="150"/>
    <n v="0"/>
    <b v="0"/>
    <s v="GROWTH"/>
    <n v="0"/>
    <m/>
    <s v="NE 1"/>
    <s v="BH"/>
    <m/>
    <x v="4"/>
  </r>
  <r>
    <s v="BH"/>
    <s v="KISHANGANJ"/>
    <s v="BHC017"/>
    <n v="1000001486"/>
    <s v="CHOTU TRADERS"/>
    <d v="2020-07-18T00:00:00"/>
    <s v="Targeted Dealer"/>
    <m/>
    <n v="165"/>
    <m/>
    <n v="225"/>
    <n v="-60"/>
    <s v="-"/>
    <n v="150"/>
    <s v="July"/>
    <n v="190"/>
    <n v="35"/>
    <n v="0.18421052631578938"/>
    <s v="GROWTH"/>
    <n v="225"/>
    <s v="Aug"/>
    <n v="225"/>
    <n v="0"/>
    <b v="0"/>
    <s v="GROWTH"/>
    <n v="0"/>
    <m/>
    <s v="NE 1"/>
    <s v="BH"/>
    <m/>
    <x v="4"/>
  </r>
  <r>
    <s v="BH"/>
    <s v="KISHANGANJ"/>
    <s v="BHI007"/>
    <n v="1000002006"/>
    <s v="IRSHAD FLAYS BRICKS"/>
    <d v="2021-10-09T00:00:00"/>
    <s v="Targeted Dealer"/>
    <m/>
    <n v="50"/>
    <m/>
    <n v="0"/>
    <n v="50"/>
    <s v="-"/>
    <n v="25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KISHANGANJ"/>
    <s v="BHM128"/>
    <n v="1000002041"/>
    <s v="MAA SHANTI TRADERS"/>
    <d v="2021-11-01T00:00:00"/>
    <s v="Targeted Dealer"/>
    <m/>
    <n v="200"/>
    <m/>
    <n v="200"/>
    <n v="0"/>
    <s v="-"/>
    <n v="250"/>
    <s v="July"/>
    <n v="200"/>
    <n v="0"/>
    <n v="0"/>
    <s v="GROWTH"/>
    <n v="200"/>
    <s v="Aug"/>
    <n v="200"/>
    <n v="0"/>
    <b v="0"/>
    <s v="GROWTH"/>
    <n v="0"/>
    <m/>
    <s v="NE 1"/>
    <s v="BH"/>
    <m/>
    <x v="4"/>
  </r>
  <r>
    <s v="BH"/>
    <s v="KISHANGANJ"/>
    <s v="BHJ046"/>
    <n v="1000002044"/>
    <s v="J K STEEL - KISHANGANJ"/>
    <d v="2021-11-01T00:00:00"/>
    <s v="Targeted Dealer"/>
    <m/>
    <n v="720"/>
    <m/>
    <n v="746"/>
    <n v="-26"/>
    <s v="-"/>
    <n v="987.25"/>
    <s v="July"/>
    <n v="463"/>
    <n v="283"/>
    <n v="0.61123110151187898"/>
    <s v="GROWTH"/>
    <n v="746"/>
    <s v="Aug"/>
    <n v="746"/>
    <n v="0"/>
    <b v="0"/>
    <s v="GROWTH"/>
    <n v="0"/>
    <m/>
    <s v="NE 1"/>
    <s v="BH"/>
    <m/>
    <x v="4"/>
  </r>
  <r>
    <s v="BH"/>
    <s v="KISHANGANJ"/>
    <s v="BHR094"/>
    <n v="1000002851"/>
    <s v="ROYAL CEMENTS"/>
    <d v="2022-07-02T00:00:00"/>
    <s v="Targeted Dealer"/>
    <m/>
    <n v="200"/>
    <m/>
    <n v="205"/>
    <n v="-5"/>
    <s v="-"/>
    <n v="105"/>
    <s v="July"/>
    <n v="160"/>
    <n v="45"/>
    <n v="0.28125"/>
    <s v="GROWTH"/>
    <n v="205"/>
    <s v="Aug"/>
    <n v="205"/>
    <n v="0"/>
    <b v="0"/>
    <s v="GROWTH"/>
    <n v="0"/>
    <m/>
    <s v="NE 1"/>
    <s v="BH"/>
    <m/>
    <x v="4"/>
  </r>
  <r>
    <s v="BH"/>
    <s v="KISHANGANJ"/>
    <s v="BHS242"/>
    <n v="1000002867"/>
    <s v="SINHA MARKETING"/>
    <d v="2022-07-26T00:00:00"/>
    <s v="Targeted Dealer"/>
    <m/>
    <n v="50"/>
    <m/>
    <n v="8"/>
    <n v="42"/>
    <s v="-"/>
    <n v="8"/>
    <s v="July"/>
    <n v="8"/>
    <n v="0"/>
    <n v="0"/>
    <s v="GROWTH"/>
    <n v="8"/>
    <s v="Aug"/>
    <n v="8"/>
    <n v="0"/>
    <b v="0"/>
    <s v="GROWTH"/>
    <n v="0"/>
    <m/>
    <s v="NE 1"/>
    <s v="BH"/>
    <m/>
    <x v="4"/>
  </r>
  <r>
    <s v="BH"/>
    <s v="KISHANGANJ"/>
    <s v="BHA088"/>
    <n v="1000002981"/>
    <s v="ADIBA TRADERS"/>
    <d v="2022-09-26T00:00:00"/>
    <s v="Targeted Dealer"/>
    <m/>
    <n v="900"/>
    <m/>
    <n v="1021"/>
    <n v="-121"/>
    <s v="-"/>
    <n v="1010.5"/>
    <s v="July"/>
    <n v="1040"/>
    <n v="-19"/>
    <n v="-1.8269230769230815E-2"/>
    <s v="DEGROWTH"/>
    <n v="1021"/>
    <s v="Aug"/>
    <n v="1021"/>
    <n v="0"/>
    <b v="0"/>
    <s v="GROWTH"/>
    <n v="0"/>
    <m/>
    <s v="NE 1"/>
    <s v="BH"/>
    <m/>
    <x v="4"/>
  </r>
  <r>
    <s v="BH"/>
    <s v="KISHANGANJ"/>
    <s v="BHM147"/>
    <n v="1000003242"/>
    <s v="MAHADEV TRADERS - PALASI"/>
    <d v="2023-01-10T00:00:00"/>
    <s v="Targeted Dealer"/>
    <m/>
    <n v="100"/>
    <m/>
    <n v="0"/>
    <n v="100"/>
    <s v="-"/>
    <n v="98.5"/>
    <s v="July"/>
    <n v="100"/>
    <n v="-100"/>
    <n v="-1"/>
    <s v="DEGROWTH"/>
    <n v="0"/>
    <s v="Aug"/>
    <n v="0"/>
    <n v="0"/>
    <b v="0"/>
    <b v="0"/>
    <n v="0"/>
    <m/>
    <s v="NE 1"/>
    <s v="BH"/>
    <m/>
    <x v="4"/>
  </r>
  <r>
    <s v="BH"/>
    <s v="KISHANGANJ"/>
    <s v="BHA094"/>
    <n v="1000003505"/>
    <s v="A K ENTERPRISES"/>
    <d v="2023-04-29T00:00:00"/>
    <s v="Targeted Dealer"/>
    <m/>
    <n v="325"/>
    <m/>
    <n v="404"/>
    <n v="-79"/>
    <s v="-"/>
    <n v="304"/>
    <s v="July"/>
    <n v="242"/>
    <n v="162"/>
    <n v="0.66942148760330578"/>
    <s v="GROWTH"/>
    <n v="404"/>
    <s v="Aug"/>
    <n v="404"/>
    <n v="0"/>
    <b v="0"/>
    <s v="GROWTH"/>
    <n v="0"/>
    <m/>
    <s v="NE 1"/>
    <s v="BH"/>
    <m/>
    <x v="4"/>
  </r>
  <r>
    <s v="BH"/>
    <s v="KISHANGANJ"/>
    <s v="BHA099"/>
    <n v="1000003877"/>
    <s v="AGM TRADERS"/>
    <d v="2024-02-29T00:00:00"/>
    <s v="Targeted Dealer"/>
    <m/>
    <n v="250"/>
    <m/>
    <n v="256"/>
    <n v="-6"/>
    <s v="-"/>
    <n v="260"/>
    <s v="July"/>
    <n v="330"/>
    <n v="-74"/>
    <n v="-0.22424242424242424"/>
    <s v="DEGROWTH"/>
    <n v="256"/>
    <s v="Aug"/>
    <n v="256"/>
    <n v="0"/>
    <b v="0"/>
    <s v="GROWTH"/>
    <n v="0"/>
    <m/>
    <s v="NE 1"/>
    <s v="BH"/>
    <m/>
    <x v="4"/>
  </r>
  <r>
    <s v="BH"/>
    <s v="KISHANGANJ"/>
    <s v="BHS253"/>
    <n v="1000003918"/>
    <s v="SAH TRADERS - SIKTY"/>
    <d v="2024-04-27T00:00:00"/>
    <s v="Targeted Dealer"/>
    <m/>
    <n v="75"/>
    <m/>
    <n v="85"/>
    <n v="-10"/>
    <s v="-"/>
    <n v="55"/>
    <s v="July"/>
    <n v="0"/>
    <n v="85"/>
    <s v=" "/>
    <s v="GROWTH"/>
    <n v="85"/>
    <s v="Aug"/>
    <n v="85"/>
    <n v="0"/>
    <b v="0"/>
    <s v="GROWTH"/>
    <n v="0"/>
    <m/>
    <s v="NE 1"/>
    <s v="BH"/>
    <m/>
    <x v="4"/>
  </r>
  <r>
    <s v="BH"/>
    <s v="KISHANGANJ"/>
    <s v="BHR102"/>
    <n v="1000003922"/>
    <s v="RAJA HARDWARES AND SUPPLIERS"/>
    <d v="2024-04-29T00:00:00"/>
    <s v="Targeted Dealer"/>
    <m/>
    <n v="200"/>
    <m/>
    <n v="511.1"/>
    <n v="-311.10000000000002"/>
    <s v="-"/>
    <n v="60"/>
    <s v="July"/>
    <n v="334.75"/>
    <n v="176.35000000000002"/>
    <n v="0.52681105302464526"/>
    <s v="GROWTH"/>
    <n v="511.1"/>
    <s v="Aug"/>
    <n v="511.1"/>
    <n v="0"/>
    <b v="0"/>
    <s v="GROWTH"/>
    <n v="0"/>
    <m/>
    <s v="NE 1"/>
    <s v="BH"/>
    <m/>
    <x v="4"/>
  </r>
  <r>
    <s v="BH"/>
    <s v="KISHANGANJ"/>
    <s v="BHA101"/>
    <n v="1000003972"/>
    <s v="AKBAR TRADERS"/>
    <d v="2024-05-18T00:00:00"/>
    <s v="Targeted Dealer"/>
    <m/>
    <n v="35"/>
    <m/>
    <n v="30"/>
    <n v="5"/>
    <s v="-"/>
    <n v="25"/>
    <s v="July"/>
    <n v="25"/>
    <n v="5"/>
    <n v="0.19999999999999996"/>
    <s v="GROWTH"/>
    <n v="30"/>
    <s v="Aug"/>
    <n v="30"/>
    <n v="0"/>
    <b v="0"/>
    <s v="GROWTH"/>
    <n v="0"/>
    <m/>
    <s v="NE 1"/>
    <s v="BH"/>
    <m/>
    <x v="4"/>
  </r>
  <r>
    <s v="BH"/>
    <s v="SAHARSA"/>
    <s v="BHA077"/>
    <n v="1000001978"/>
    <s v="ASHA TRADERS - BARIYAHI"/>
    <d v="2021-08-05T00:00:00"/>
    <s v="Targeted Dealer"/>
    <m/>
    <n v="50"/>
    <m/>
    <n v="55"/>
    <n v="-5"/>
    <s v="-"/>
    <n v="50"/>
    <s v="July"/>
    <n v="60"/>
    <n v="-5"/>
    <n v="-8.333333333333337E-2"/>
    <s v="DEGROWTH"/>
    <n v="55"/>
    <s v="Aug"/>
    <n v="55"/>
    <n v="0"/>
    <b v="0"/>
    <s v="GROWTH"/>
    <n v="0"/>
    <m/>
    <s v="NE 1"/>
    <s v="BH"/>
    <m/>
    <x v="4"/>
  </r>
  <r>
    <s v="BH"/>
    <s v="SAHARSA"/>
    <s v="BHM133"/>
    <n v="1000002508"/>
    <s v="MAHADEV TRADERS - JALSIMAN"/>
    <d v="2022-01-21T00:00:00"/>
    <s v="Targeted Dealer"/>
    <m/>
    <n v="25"/>
    <m/>
    <n v="0"/>
    <n v="25"/>
    <s v="-"/>
    <n v="75"/>
    <s v="July"/>
    <n v="30"/>
    <n v="-30"/>
    <n v="-1"/>
    <s v="DEGROWTH"/>
    <n v="0"/>
    <s v="Aug"/>
    <n v="0"/>
    <n v="0"/>
    <b v="0"/>
    <b v="0"/>
    <n v="0"/>
    <m/>
    <s v="NE 1"/>
    <s v="BH"/>
    <m/>
    <x v="4"/>
  </r>
  <r>
    <s v="BH"/>
    <s v="SAHARSA"/>
    <s v="BHJ055"/>
    <n v="1000002856"/>
    <s v="JAI MATA DI TRADERS - SAHARSA"/>
    <d v="2022-07-13T00:00:00"/>
    <s v="Targeted Dealer"/>
    <m/>
    <n v="50"/>
    <m/>
    <n v="54"/>
    <n v="-4"/>
    <s v="-"/>
    <n v="60"/>
    <s v="July"/>
    <n v="67.5"/>
    <n v="-13.5"/>
    <n v="-0.19999999999999996"/>
    <s v="DEGROWTH"/>
    <n v="54"/>
    <s v="Aug"/>
    <n v="54"/>
    <n v="0"/>
    <b v="0"/>
    <s v="GROWTH"/>
    <n v="0"/>
    <m/>
    <s v="NE 1"/>
    <s v="BH"/>
    <m/>
    <x v="4"/>
  </r>
  <r>
    <s v="BH"/>
    <s v="SAHARSA"/>
    <s v="BHO009"/>
    <n v="1000003731"/>
    <s v="OM SHANTI TRADERS"/>
    <d v="2023-10-18T00:00:00"/>
    <s v="Targeted Dealer"/>
    <m/>
    <n v="125"/>
    <m/>
    <n v="149.5"/>
    <n v="-24.5"/>
    <s v="-"/>
    <n v="100"/>
    <s v="July"/>
    <n v="162.5"/>
    <n v="-13"/>
    <n v="-7.999999999999996E-2"/>
    <s v="DEGROWTH"/>
    <n v="149.5"/>
    <s v="Aug"/>
    <n v="149.5"/>
    <n v="0"/>
    <b v="0"/>
    <s v="GROWTH"/>
    <n v="0"/>
    <m/>
    <s v="NE 1"/>
    <s v="BH"/>
    <m/>
    <x v="4"/>
  </r>
  <r>
    <s v="BH"/>
    <s v="SAHARSA"/>
    <s v="BHS249"/>
    <n v="1000003787"/>
    <s v="SUMAN ENTERPRISES - PANCHGACHIA"/>
    <d v="2023-12-15T00:00:00"/>
    <s v="Targeted Dealer"/>
    <m/>
    <n v="25"/>
    <m/>
    <n v="25"/>
    <n v="0"/>
    <s v="-"/>
    <n v="25"/>
    <s v="July"/>
    <n v="30"/>
    <n v="-5"/>
    <n v="-0.16666666666666663"/>
    <s v="DEGROWTH"/>
    <n v="25"/>
    <s v="Aug"/>
    <n v="25"/>
    <n v="0"/>
    <b v="0"/>
    <s v="GROWTH"/>
    <n v="0"/>
    <m/>
    <s v="NE 1"/>
    <s v="BH"/>
    <m/>
    <x v="4"/>
  </r>
  <r>
    <s v="BH"/>
    <s v="SAHARSA"/>
    <s v="BHM155"/>
    <n v="1000003902"/>
    <s v="MAA TARA ENTERPRISES - SONBARSA"/>
    <d v="2024-04-03T00:00:00"/>
    <s v="Targeted Dealer"/>
    <m/>
    <n v="50"/>
    <m/>
    <n v="34"/>
    <n v="16"/>
    <s v="-"/>
    <n v="85"/>
    <s v="July"/>
    <n v="52"/>
    <n v="-18"/>
    <n v="-0.34615384615384615"/>
    <s v="DEGROWTH"/>
    <n v="34"/>
    <s v="Aug"/>
    <n v="34"/>
    <n v="0"/>
    <b v="0"/>
    <s v="GROWTH"/>
    <n v="0"/>
    <m/>
    <s v="NE 1"/>
    <s v="BH"/>
    <m/>
    <x v="4"/>
  </r>
  <r>
    <s v="BH"/>
    <s v="Supaul &amp; Madhepura"/>
    <s v="BHS103"/>
    <n v="1000001821"/>
    <s v="SHIV SHAKTI TRADERS (KURHAN)"/>
    <d v="2015-10-30T00:00:00"/>
    <s v="Targeted Dealer"/>
    <m/>
    <n v="50"/>
    <m/>
    <n v="45"/>
    <n v="5"/>
    <s v="-"/>
    <n v="25"/>
    <s v="July"/>
    <n v="70"/>
    <n v="-25"/>
    <n v="-0.3571428571428571"/>
    <s v="DEGROWTH"/>
    <n v="45"/>
    <s v="Aug"/>
    <n v="45"/>
    <n v="0"/>
    <b v="0"/>
    <s v="GROWTH"/>
    <n v="0"/>
    <m/>
    <s v="NE 1"/>
    <s v="BH"/>
    <m/>
    <x v="4"/>
  </r>
  <r>
    <s v="BH"/>
    <s v="Supaul &amp; Madhepura"/>
    <s v="BHM112"/>
    <n v="1000001815"/>
    <s v="MAA DURGA TRADERS"/>
    <d v="2019-02-07T00:00:00"/>
    <s v="Targeted Dealer"/>
    <m/>
    <n v="25"/>
    <m/>
    <n v="25"/>
    <n v="0"/>
    <s v="-"/>
    <n v="50"/>
    <s v="July"/>
    <n v="50"/>
    <n v="-25"/>
    <n v="-0.5"/>
    <s v="DEGROWTH"/>
    <n v="25"/>
    <s v="Aug"/>
    <n v="25"/>
    <n v="0"/>
    <b v="0"/>
    <s v="GROWTH"/>
    <n v="0"/>
    <m/>
    <s v="NE 1"/>
    <s v="BH"/>
    <m/>
    <x v="4"/>
  </r>
  <r>
    <s v="BH"/>
    <s v="Supaul &amp; Madhepura"/>
    <s v="BHA070"/>
    <n v="1000001804"/>
    <s v="ANKUR ENTERPRISES (MADHEPURA)"/>
    <d v="2019-08-29T00:00:00"/>
    <s v="Targeted Dealer"/>
    <m/>
    <n v="25"/>
    <m/>
    <n v="25"/>
    <n v="0"/>
    <s v="-"/>
    <n v="25"/>
    <s v="July"/>
    <n v="50"/>
    <n v="-25"/>
    <n v="-0.5"/>
    <s v="DEGROWTH"/>
    <n v="25"/>
    <s v="Aug"/>
    <n v="25"/>
    <n v="0"/>
    <b v="0"/>
    <s v="GROWTH"/>
    <n v="0"/>
    <m/>
    <s v="NE 1"/>
    <s v="BH"/>
    <m/>
    <x v="4"/>
  </r>
  <r>
    <s v="BH"/>
    <s v="Supaul &amp; Madhepura"/>
    <s v="BHN034"/>
    <n v="1000001818"/>
    <s v="NAHAR TRADERS"/>
    <d v="2021-05-07T00:00:00"/>
    <s v="Targeted Dealer"/>
    <m/>
    <n v="100"/>
    <m/>
    <n v="110"/>
    <n v="-10"/>
    <s v="-"/>
    <n v="190"/>
    <s v="July"/>
    <n v="215"/>
    <n v="-105"/>
    <n v="-0.48837209302325579"/>
    <s v="DEGROWTH"/>
    <n v="110"/>
    <s v="Aug"/>
    <n v="110"/>
    <n v="0"/>
    <b v="0"/>
    <s v="GROWTH"/>
    <n v="0"/>
    <m/>
    <s v="NE 1"/>
    <s v="BH"/>
    <m/>
    <x v="4"/>
  </r>
  <r>
    <s v="BH"/>
    <s v="Supaul &amp; Madhepura"/>
    <s v="BHM138"/>
    <n v="1000002638"/>
    <s v="MUKESH TRADERS - UDAKISHUNGANJ"/>
    <d v="2022-03-14T00:00:00"/>
    <s v="Targeted Dealer"/>
    <m/>
    <n v="20"/>
    <m/>
    <n v="45"/>
    <n v="-25"/>
    <s v="-"/>
    <n v="25"/>
    <s v="July"/>
    <n v="0"/>
    <n v="45"/>
    <s v=" "/>
    <s v="GROWTH"/>
    <n v="45"/>
    <s v="Aug"/>
    <n v="45"/>
    <n v="0"/>
    <b v="0"/>
    <s v="GROWTH"/>
    <n v="0"/>
    <m/>
    <s v="NE 1"/>
    <s v="BH"/>
    <m/>
    <x v="4"/>
  </r>
  <r>
    <s v="BH"/>
    <s v="Supaul &amp; Madhepura"/>
    <s v="BHK055"/>
    <n v="1000002639"/>
    <s v="KASHBA TRADERS"/>
    <d v="2022-03-15T00:00:00"/>
    <s v="Targeted Dealer"/>
    <m/>
    <n v="30"/>
    <m/>
    <n v="0"/>
    <n v="30"/>
    <s v="-"/>
    <n v="30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Supaul &amp; Madhepura"/>
    <s v="BHJ059"/>
    <n v="1000003645"/>
    <s v="JAGDAMBA TRADERS - KUMARKHAND"/>
    <d v="2023-07-19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  <x v="4"/>
  </r>
  <r>
    <s v="BH"/>
    <s v="Supaul &amp; Madhepura"/>
    <s v="BHG049"/>
    <n v="1000004012"/>
    <s v="GITA TRADERS - SUPAUL"/>
    <d v="2024-06-18T00:00:00"/>
    <s v="-"/>
    <m/>
    <n v="0"/>
    <m/>
    <n v="25"/>
    <n v="-25"/>
    <s v="-"/>
    <n v="25"/>
    <s v="July"/>
    <n v="0"/>
    <n v="25"/>
    <s v=" "/>
    <s v="GROWTH"/>
    <n v="25"/>
    <s v="Aug"/>
    <n v="25"/>
    <n v="0"/>
    <b v="0"/>
    <s v="GROWTH"/>
    <n v="0"/>
    <m/>
    <s v="NE 1"/>
    <s v="BH"/>
    <m/>
    <x v="4"/>
  </r>
  <r>
    <s v="BH"/>
    <s v="Supaul &amp; Madhepura"/>
    <s v="BHG050"/>
    <n v="1000004088"/>
    <s v="GANPATI TRADERS - BUDHMA"/>
    <d v="2024-08-16T00:00:00"/>
    <s v="Targeted Dealer"/>
    <m/>
    <n v="25"/>
    <m/>
    <n v="25"/>
    <n v="0"/>
    <s v="-"/>
    <n v="30"/>
    <s v="July"/>
    <n v="55"/>
    <n v="-30"/>
    <n v="-0.54545454545454541"/>
    <s v="DEGROWTH"/>
    <n v="25"/>
    <s v="Aug"/>
    <n v="25"/>
    <n v="0"/>
    <b v="0"/>
    <s v="GROWTH"/>
    <n v="0"/>
    <m/>
    <s v="NE 1"/>
    <s v="BH"/>
    <m/>
    <x v="4"/>
  </r>
  <r>
    <s v="BH"/>
    <s v="BHAGALPUR"/>
    <s v="BHP044"/>
    <n v="1000002665"/>
    <s v="PRINCE TRADERS - BARAHAT"/>
    <d v="2022-06-27T00:00:00"/>
    <s v="Targeted Dealer"/>
    <m/>
    <n v="130"/>
    <m/>
    <n v="85"/>
    <n v="45"/>
    <s v="-"/>
    <n v="100"/>
    <s v="July"/>
    <n v="100"/>
    <n v="-15"/>
    <n v="-0.15000000000000002"/>
    <s v="DEGROWTH"/>
    <n v="85"/>
    <s v="Aug"/>
    <n v="85"/>
    <n v="0"/>
    <b v="0"/>
    <s v="GROWTH"/>
    <n v="0"/>
    <m/>
    <s v="NE 1"/>
    <s v="BH"/>
    <m/>
    <x v="4"/>
  </r>
  <r>
    <s v="BH"/>
    <s v="BHAGALPUR"/>
    <s v="BHS232"/>
    <n v="1000002695"/>
    <s v="SAH ENTERPRISES"/>
    <d v="2022-06-27T00:00:00"/>
    <s v="Targeted Dealer"/>
    <m/>
    <n v="300"/>
    <m/>
    <n v="360"/>
    <n v="-60"/>
    <s v="-"/>
    <n v="260"/>
    <s v="July"/>
    <n v="330"/>
    <n v="30"/>
    <n v="9.0909090909090828E-2"/>
    <s v="GROWTH"/>
    <n v="360"/>
    <s v="Aug"/>
    <n v="360"/>
    <n v="0"/>
    <b v="0"/>
    <s v="GROWTH"/>
    <n v="0"/>
    <m/>
    <s v="NE 1"/>
    <s v="BH"/>
    <m/>
    <x v="4"/>
  </r>
  <r>
    <s v="BH"/>
    <s v="BHAGALPUR"/>
    <s v="BHL001"/>
    <n v="1000001197"/>
    <s v="LAXMI ENTERPRISES (BANKA)"/>
    <d v="2014-07-14T00:00:00"/>
    <s v="Targeted Dealer"/>
    <m/>
    <n v="100"/>
    <m/>
    <n v="135"/>
    <n v="-35"/>
    <s v="-"/>
    <n v="115"/>
    <s v="July"/>
    <n v="165.75"/>
    <n v="-30.75"/>
    <n v="-0.18552036199095023"/>
    <s v="DEGROWTH"/>
    <n v="135"/>
    <s v="Aug"/>
    <n v="135"/>
    <n v="0"/>
    <b v="0"/>
    <s v="GROWTH"/>
    <n v="0"/>
    <m/>
    <s v="NE 1"/>
    <s v="BH"/>
    <m/>
    <x v="4"/>
  </r>
  <r>
    <s v="BH"/>
    <s v="BHAGALPUR"/>
    <s v="BHA016"/>
    <n v="1000001189"/>
    <s v="ADITYA ENTERPRISES (BIRNODH)"/>
    <d v="2014-10-13T00:00:00"/>
    <s v="Targeted Dealer"/>
    <m/>
    <n v="200"/>
    <m/>
    <n v="274.5"/>
    <n v="-74.5"/>
    <s v="-"/>
    <n v="100"/>
    <s v="July"/>
    <n v="220"/>
    <n v="54.5"/>
    <n v="0.2477272727272728"/>
    <s v="GROWTH"/>
    <n v="274.5"/>
    <s v="Aug"/>
    <n v="274.5"/>
    <n v="0"/>
    <b v="0"/>
    <s v="GROWTH"/>
    <n v="0"/>
    <m/>
    <s v="NE 1"/>
    <s v="BH"/>
    <m/>
    <x v="4"/>
  </r>
  <r>
    <s v="BH"/>
    <s v="BHAGALPUR"/>
    <s v="BHA025"/>
    <n v="1000001190"/>
    <s v="ANAND TRADERS (BHAGALPUR)"/>
    <d v="2014-12-22T00:00:00"/>
    <s v="Targeted Dealer"/>
    <m/>
    <n v="25"/>
    <m/>
    <n v="0"/>
    <n v="25"/>
    <s v="-"/>
    <n v="30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BHAGALPUR"/>
    <s v="BHT003"/>
    <n v="1000001211"/>
    <s v="TULSYAN CEMENT &amp; FERTILIZERS"/>
    <d v="2015-01-16T00:00:00"/>
    <s v="Targeted Dealer"/>
    <m/>
    <n v="30"/>
    <m/>
    <n v="30"/>
    <n v="0"/>
    <s v="-"/>
    <n v="0"/>
    <s v="July"/>
    <n v="0"/>
    <n v="30"/>
    <s v=" "/>
    <b v="0"/>
    <n v="30"/>
    <s v="Aug"/>
    <n v="30"/>
    <n v="0"/>
    <b v="0"/>
    <s v="GROWTH"/>
    <n v="0"/>
    <m/>
    <s v="NE 1"/>
    <s v="BH"/>
    <m/>
    <x v="4"/>
  </r>
  <r>
    <s v="BH"/>
    <s v="BHAGALPUR"/>
    <s v="BHM041"/>
    <n v="1000001198"/>
    <s v="MAA LAXMI TRADERS (JICHHO)"/>
    <d v="2015-03-11T00:00:00"/>
    <s v="Targeted Dealer"/>
    <m/>
    <n v="140"/>
    <m/>
    <n v="140"/>
    <n v="0"/>
    <s v="-"/>
    <n v="100"/>
    <s v="July"/>
    <n v="170"/>
    <n v="-30"/>
    <n v="-0.17647058823529416"/>
    <s v="DEGROWTH"/>
    <n v="140"/>
    <s v="Aug"/>
    <n v="140"/>
    <n v="0"/>
    <b v="0"/>
    <s v="GROWTH"/>
    <n v="0"/>
    <m/>
    <s v="NE 1"/>
    <s v="BH"/>
    <m/>
    <x v="4"/>
  </r>
  <r>
    <s v="BH"/>
    <s v="BHAGALPUR"/>
    <s v="BHM051"/>
    <n v="1000001199"/>
    <s v="MAA SHARDA TRADER (SULTANGANJ)"/>
    <d v="2015-05-16T00:00:00"/>
    <s v="Targeted Dealer"/>
    <m/>
    <n v="160"/>
    <m/>
    <n v="162.5"/>
    <n v="-2.5"/>
    <s v="-"/>
    <n v="60"/>
    <s v="July"/>
    <n v="235"/>
    <n v="-72.5"/>
    <n v="-0.30851063829787229"/>
    <s v="DEGROWTH"/>
    <n v="162.5"/>
    <s v="Aug"/>
    <n v="162.5"/>
    <n v="0"/>
    <b v="0"/>
    <s v="GROWTH"/>
    <n v="0"/>
    <m/>
    <s v="NE 1"/>
    <s v="BH"/>
    <m/>
    <x v="4"/>
  </r>
  <r>
    <s v="BH"/>
    <s v="BHAGALPUR"/>
    <s v="BHY005"/>
    <n v="1000001212"/>
    <s v="YUVNANDAN ENTERPRISES (RAJOUN)"/>
    <d v="2015-12-26T00:00:00"/>
    <s v="Targeted Dealer"/>
    <m/>
    <n v="200"/>
    <m/>
    <n v="160"/>
    <n v="40"/>
    <s v="-"/>
    <n v="155"/>
    <s v="July"/>
    <n v="200"/>
    <n v="-40"/>
    <n v="-0.19999999999999996"/>
    <s v="DEGROWTH"/>
    <n v="160"/>
    <s v="Aug"/>
    <n v="160"/>
    <n v="0"/>
    <b v="0"/>
    <s v="GROWTH"/>
    <n v="0"/>
    <m/>
    <s v="NE 1"/>
    <s v="BH"/>
    <m/>
    <x v="4"/>
  </r>
  <r>
    <s v="BH"/>
    <s v="BHAGALPUR"/>
    <s v="BHM090"/>
    <n v="1000001200"/>
    <s v="MAA SHARDA CEMENT AGENCY"/>
    <d v="2016-06-18T00:00:00"/>
    <s v="Targeted Dealer"/>
    <m/>
    <n v="50"/>
    <m/>
    <n v="30"/>
    <n v="20"/>
    <s v="-"/>
    <n v="50"/>
    <s v="July"/>
    <n v="25"/>
    <n v="5"/>
    <n v="0.19999999999999996"/>
    <s v="GROWTH"/>
    <n v="30"/>
    <s v="Aug"/>
    <n v="30"/>
    <n v="0"/>
    <b v="0"/>
    <s v="GROWTH"/>
    <n v="0"/>
    <m/>
    <s v="NE 1"/>
    <s v="BH"/>
    <m/>
    <x v="4"/>
  </r>
  <r>
    <s v="BH"/>
    <s v="BHAGALPUR"/>
    <s v="BHV024"/>
    <n v="1000002633"/>
    <s v="VANDANA BUILDING SOLUTION"/>
    <d v="2022-03-01T00:00:00"/>
    <s v="Targeted Dealer"/>
    <m/>
    <n v="150"/>
    <m/>
    <n v="150"/>
    <n v="0"/>
    <s v="-"/>
    <n v="105"/>
    <s v="July"/>
    <n v="178"/>
    <n v="-28"/>
    <n v="-0.15730337078651691"/>
    <s v="DEGROWTH"/>
    <n v="150"/>
    <s v="Aug"/>
    <n v="150"/>
    <n v="0"/>
    <b v="0"/>
    <s v="GROWTH"/>
    <n v="0"/>
    <m/>
    <s v="NE 1"/>
    <s v="BH"/>
    <m/>
    <x v="4"/>
  </r>
  <r>
    <s v="BH"/>
    <s v="BHAGALPUR"/>
    <s v="BHJ060"/>
    <n v="1000003919"/>
    <s v="JAY MAA TRADERS"/>
    <d v="2024-04-27T00:00:00"/>
    <s v="Targeted Dealer"/>
    <m/>
    <n v="30"/>
    <m/>
    <n v="30"/>
    <n v="0"/>
    <s v="-"/>
    <n v="0"/>
    <s v="July"/>
    <n v="60"/>
    <n v="-30"/>
    <n v="-0.5"/>
    <b v="0"/>
    <n v="30"/>
    <s v="Aug"/>
    <n v="30"/>
    <n v="0"/>
    <b v="0"/>
    <s v="GROWTH"/>
    <n v="0"/>
    <m/>
    <s v="NE 1"/>
    <s v="BH"/>
    <m/>
    <x v="4"/>
  </r>
  <r>
    <s v="BH"/>
    <s v="BHAGALPUR"/>
    <s v="BHS255"/>
    <n v="1000003945"/>
    <s v="SUMAN KRISHI KENDRA AND CEMENT AGEN"/>
    <d v="2024-05-10T00:00:00"/>
    <s v="Targeted Dealer"/>
    <m/>
    <n v="50"/>
    <m/>
    <n v="0"/>
    <n v="50"/>
    <s v="-"/>
    <n v="25"/>
    <s v="July"/>
    <n v="25"/>
    <n v="-25"/>
    <n v="-1"/>
    <s v="DEGROWTH"/>
    <n v="0"/>
    <s v="Aug"/>
    <n v="0"/>
    <n v="0"/>
    <b v="0"/>
    <b v="0"/>
    <n v="0"/>
    <m/>
    <s v="NE 1"/>
    <s v="BH"/>
    <m/>
    <x v="4"/>
  </r>
  <r>
    <s v="BH"/>
    <s v="BHAGALPUR"/>
    <s v="BHJ061"/>
    <n v="1000003991"/>
    <s v="JAISWAL HARDWARE - BELHAR"/>
    <d v="2024-05-31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  <x v="4"/>
  </r>
  <r>
    <s v="BH"/>
    <s v="BEGUSARAI"/>
    <s v="BHS219"/>
    <n v="1000002559"/>
    <s v="SHIVAM TRADING"/>
    <d v="2022-06-27T00:00:00"/>
    <s v="Targeted Dealer"/>
    <m/>
    <n v="60"/>
    <m/>
    <n v="0"/>
    <n v="60"/>
    <s v="-"/>
    <n v="45"/>
    <s v="July"/>
    <n v="60"/>
    <n v="-60"/>
    <n v="-1"/>
    <s v="DEGROWTH"/>
    <n v="0"/>
    <s v="Aug"/>
    <n v="0"/>
    <n v="0"/>
    <b v="0"/>
    <b v="0"/>
    <n v="0"/>
    <m/>
    <s v="NE 1"/>
    <s v="BH"/>
    <m/>
    <x v="4"/>
  </r>
  <r>
    <s v="BH"/>
    <s v="BEGUSARAI"/>
    <s v="M317"/>
    <n v="1000001177"/>
    <s v="MOURYA IRON TRADERS"/>
    <d v="2013-10-26T00:00:00"/>
    <s v="Targeted Dealer"/>
    <m/>
    <n v="60"/>
    <m/>
    <n v="0"/>
    <n v="60"/>
    <s v="-"/>
    <n v="60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BEGUSARAI"/>
    <s v="C120"/>
    <n v="1000001170"/>
    <s v="CHAURASIA TRADING (SOBHANI)"/>
    <d v="2014-01-21T00:00:00"/>
    <s v="Targeted Dealer"/>
    <m/>
    <n v="150"/>
    <m/>
    <n v="210"/>
    <n v="-60"/>
    <s v="-"/>
    <n v="125"/>
    <s v="July"/>
    <n v="245"/>
    <n v="-35"/>
    <n v="-0.1428571428571429"/>
    <s v="DEGROWTH"/>
    <n v="210"/>
    <s v="Aug"/>
    <n v="210"/>
    <n v="0"/>
    <b v="0"/>
    <s v="GROWTH"/>
    <n v="0"/>
    <m/>
    <s v="NE 1"/>
    <s v="BH"/>
    <m/>
    <x v="4"/>
  </r>
  <r>
    <s v="BH"/>
    <s v="BEGUSARAI"/>
    <s v="M411"/>
    <n v="1000001178"/>
    <s v="MITHI TRADING CO."/>
    <d v="2014-04-03T00:00:00"/>
    <s v="Targeted Dealer"/>
    <m/>
    <n v="90"/>
    <m/>
    <n v="90"/>
    <n v="0"/>
    <s v="-"/>
    <n v="60"/>
    <s v="July"/>
    <n v="90"/>
    <n v="0"/>
    <n v="0"/>
    <s v="GROWTH"/>
    <n v="90"/>
    <s v="Aug"/>
    <n v="90"/>
    <n v="0"/>
    <b v="0"/>
    <s v="GROWTH"/>
    <n v="0"/>
    <m/>
    <s v="NE 1"/>
    <s v="BH"/>
    <m/>
    <x v="4"/>
  </r>
  <r>
    <s v="BH"/>
    <s v="BEGUSARAI"/>
    <s v="K193"/>
    <n v="1000001174"/>
    <s v="KESHARI TRADING"/>
    <d v="2014-04-17T00:00:00"/>
    <s v="Targeted Dealer"/>
    <m/>
    <n v="100"/>
    <m/>
    <n v="50"/>
    <n v="50"/>
    <s v="-"/>
    <n v="89.75"/>
    <s v="July"/>
    <n v="105"/>
    <n v="-55"/>
    <n v="-0.52380952380952384"/>
    <s v="DEGROWTH"/>
    <n v="50"/>
    <s v="Aug"/>
    <n v="50"/>
    <n v="0"/>
    <b v="0"/>
    <s v="GROWTH"/>
    <n v="0"/>
    <m/>
    <s v="NE 1"/>
    <s v="BH"/>
    <m/>
    <x v="4"/>
  </r>
  <r>
    <s v="BH"/>
    <s v="BEGUSARAI"/>
    <s v="BHM054"/>
    <n v="1000001165"/>
    <s v="MAHAVEER TRADERS (KHODAWANPUR)"/>
    <d v="2015-05-22T00:00:00"/>
    <s v="Targeted Dealer"/>
    <m/>
    <n v="90"/>
    <m/>
    <n v="90"/>
    <n v="0"/>
    <s v="-"/>
    <n v="110"/>
    <s v="July"/>
    <n v="112"/>
    <n v="-22"/>
    <n v="-0.1964285714285714"/>
    <s v="DEGROWTH"/>
    <n v="90"/>
    <s v="Aug"/>
    <n v="90"/>
    <n v="0"/>
    <b v="0"/>
    <s v="GROWTH"/>
    <n v="0"/>
    <m/>
    <s v="NE 1"/>
    <s v="BH"/>
    <m/>
    <x v="4"/>
  </r>
  <r>
    <s v="BH"/>
    <s v="BEGUSARAI"/>
    <s v="BHT010"/>
    <n v="1000001186"/>
    <s v="TUK TUK ENTERPRISES"/>
    <d v="2019-06-27T00:00:00"/>
    <s v="Targeted Dealer"/>
    <m/>
    <n v="90"/>
    <m/>
    <n v="150"/>
    <n v="-60"/>
    <s v="-"/>
    <n v="100"/>
    <s v="July"/>
    <n v="130"/>
    <n v="20"/>
    <n v="0.15384615384615374"/>
    <s v="GROWTH"/>
    <n v="150"/>
    <s v="Aug"/>
    <n v="150"/>
    <n v="0"/>
    <b v="0"/>
    <s v="GROWTH"/>
    <n v="0"/>
    <m/>
    <s v="NE 1"/>
    <s v="BH"/>
    <m/>
    <x v="4"/>
  </r>
  <r>
    <s v="BH"/>
    <s v="BEGUSARAI"/>
    <s v="BHK045"/>
    <n v="1000001183"/>
    <s v="KANHAIYA ENTERPRISES (TEGHRA)"/>
    <d v="2019-12-10T00:00:00"/>
    <s v="Targeted Dealer"/>
    <m/>
    <n v="100"/>
    <m/>
    <n v="105"/>
    <n v="-5"/>
    <s v="-"/>
    <n v="125"/>
    <s v="July"/>
    <n v="155"/>
    <n v="-50"/>
    <n v="-0.32258064516129037"/>
    <s v="DEGROWTH"/>
    <n v="105"/>
    <s v="Aug"/>
    <n v="105"/>
    <n v="0"/>
    <b v="0"/>
    <s v="GROWTH"/>
    <n v="0"/>
    <m/>
    <s v="NE 1"/>
    <s v="BH"/>
    <m/>
    <x v="4"/>
  </r>
  <r>
    <s v="BH"/>
    <s v="BEGUSARAI"/>
    <s v="BHN036"/>
    <n v="1000001988"/>
    <s v="NEW BOLBAM"/>
    <d v="2021-09-07T00:00:00"/>
    <s v="Targeted Dealer"/>
    <m/>
    <n v="60"/>
    <m/>
    <n v="30"/>
    <n v="30"/>
    <s v="-"/>
    <n v="55"/>
    <s v="July"/>
    <n v="60"/>
    <n v="-30"/>
    <n v="-0.5"/>
    <s v="DEGROWTH"/>
    <n v="30"/>
    <s v="Aug"/>
    <n v="30"/>
    <n v="0"/>
    <b v="0"/>
    <s v="GROWTH"/>
    <n v="0"/>
    <m/>
    <s v="NE 1"/>
    <s v="BH"/>
    <m/>
    <x v="4"/>
  </r>
  <r>
    <s v="BH"/>
    <s v="BEGUSARAI"/>
    <s v="BHK054"/>
    <n v="1000002030"/>
    <s v="KHETAN TRADERS"/>
    <d v="2021-11-09T00:00:00"/>
    <s v="Targeted Dealer"/>
    <m/>
    <n v="180"/>
    <m/>
    <n v="185"/>
    <n v="-5"/>
    <s v="-"/>
    <n v="115"/>
    <s v="July"/>
    <n v="180"/>
    <n v="5"/>
    <n v="2.7777777777777679E-2"/>
    <s v="GROWTH"/>
    <n v="185"/>
    <s v="Aug"/>
    <n v="185"/>
    <n v="0"/>
    <b v="0"/>
    <s v="GROWTH"/>
    <n v="0"/>
    <m/>
    <s v="NE 1"/>
    <s v="BH"/>
    <m/>
    <x v="4"/>
  </r>
  <r>
    <s v="BH"/>
    <s v="BEGUSARAI"/>
    <s v="BHG037"/>
    <n v="1000002075"/>
    <s v="GUPTA TRADERS - JAMALPUR"/>
    <d v="2021-12-01T00:00:00"/>
    <s v="Targeted Dealer"/>
    <m/>
    <n v="50"/>
    <m/>
    <n v="55"/>
    <n v="-5"/>
    <s v="-"/>
    <n v="30"/>
    <s v="July"/>
    <n v="50"/>
    <n v="5"/>
    <n v="0.10000000000000009"/>
    <s v="GROWTH"/>
    <n v="55"/>
    <s v="Aug"/>
    <n v="55"/>
    <n v="0"/>
    <b v="0"/>
    <s v="GROWTH"/>
    <n v="0"/>
    <m/>
    <s v="NE 1"/>
    <s v="BH"/>
    <m/>
    <x v="4"/>
  </r>
  <r>
    <s v="BH"/>
    <s v="BEGUSARAI"/>
    <s v="BHS208"/>
    <n v="1000002064"/>
    <s v="SHREE RADHA ENTERPRISES"/>
    <d v="2021-12-13T00:00:00"/>
    <s v="Targeted Dealer"/>
    <m/>
    <n v="180"/>
    <m/>
    <n v="202.5"/>
    <n v="-22.5"/>
    <s v="-"/>
    <n v="120"/>
    <s v="July"/>
    <n v="225"/>
    <n v="-22.5"/>
    <n v="-9.9999999999999978E-2"/>
    <s v="DEGROWTH"/>
    <n v="202.5"/>
    <s v="Aug"/>
    <n v="202.5"/>
    <n v="0"/>
    <b v="0"/>
    <s v="GROWTH"/>
    <n v="0"/>
    <m/>
    <s v="NE 1"/>
    <s v="BH"/>
    <m/>
    <x v="4"/>
  </r>
  <r>
    <s v="BH"/>
    <s v="BEGUSARAI"/>
    <s v="BHP038"/>
    <n v="1000002070"/>
    <s v="PANNALAL ENTERPRISES"/>
    <d v="2021-12-24T00:00:00"/>
    <s v="Targeted Dealer"/>
    <m/>
    <n v="250"/>
    <m/>
    <n v="254"/>
    <n v="-4"/>
    <s v="-"/>
    <n v="250"/>
    <s v="July"/>
    <n v="280"/>
    <n v="-26"/>
    <n v="-9.285714285714286E-2"/>
    <s v="DEGROWTH"/>
    <n v="254"/>
    <s v="Aug"/>
    <n v="254"/>
    <n v="0"/>
    <b v="0"/>
    <s v="GROWTH"/>
    <n v="0"/>
    <m/>
    <s v="NE 1"/>
    <s v="BH"/>
    <m/>
    <x v="4"/>
  </r>
  <r>
    <s v="BH"/>
    <s v="BEGUSARAI"/>
    <s v="BHS237"/>
    <n v="1000002774"/>
    <s v="SHIV ENTERPRISES - BIHAT"/>
    <d v="2022-05-11T00:00:00"/>
    <s v="Targeted Dealer"/>
    <m/>
    <n v="25"/>
    <m/>
    <n v="0"/>
    <n v="25"/>
    <s v="-"/>
    <n v="25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BEGUSARAI"/>
    <s v="BHV028"/>
    <n v="1000003311"/>
    <s v="VIJAY TRADERS - MATIHANI"/>
    <d v="2023-01-31T00:00:00"/>
    <s v="Targeted Dealer"/>
    <m/>
    <n v="30"/>
    <m/>
    <n v="179"/>
    <n v="-149"/>
    <s v="-"/>
    <n v="55"/>
    <s v="July"/>
    <n v="60"/>
    <n v="119"/>
    <n v="1.9833333333333334"/>
    <s v="GROWTH"/>
    <n v="179"/>
    <s v="Aug"/>
    <n v="179"/>
    <n v="0"/>
    <b v="0"/>
    <s v="GROWTH"/>
    <n v="0"/>
    <m/>
    <s v="NE 1"/>
    <s v="BH"/>
    <m/>
    <x v="4"/>
  </r>
  <r>
    <s v="BH"/>
    <s v="BEGUSARAI"/>
    <s v="BHD027"/>
    <n v="1000003323"/>
    <s v="DHARMVEER HARDWARE AND ENTERPRISES"/>
    <d v="2023-02-02T00:00:00"/>
    <s v="Targeted Dealer"/>
    <m/>
    <n v="25"/>
    <m/>
    <n v="5"/>
    <n v="20"/>
    <s v="-"/>
    <n v="10"/>
    <s v="July"/>
    <n v="50"/>
    <n v="-45"/>
    <n v="-0.9"/>
    <s v="DEGROWTH"/>
    <n v="5"/>
    <s v="Aug"/>
    <n v="5"/>
    <n v="0"/>
    <b v="0"/>
    <s v="GROWTH"/>
    <n v="0"/>
    <m/>
    <s v="NE 1"/>
    <s v="BH"/>
    <m/>
    <x v="4"/>
  </r>
  <r>
    <s v="BH"/>
    <s v="BEGUSARAI"/>
    <s v="BHS256"/>
    <n v="1000003965"/>
    <s v="SHRI VISHWAKARMA TRADERS - HASANPUR"/>
    <d v="2024-05-21T00:00:00"/>
    <s v="Targeted Dealer"/>
    <m/>
    <n v="40"/>
    <m/>
    <n v="45"/>
    <n v="-5"/>
    <s v="-"/>
    <n v="40"/>
    <s v="July"/>
    <n v="37.5"/>
    <n v="7.5"/>
    <n v="0.19999999999999996"/>
    <s v="GROWTH"/>
    <n v="45"/>
    <s v="Aug"/>
    <n v="45"/>
    <n v="0"/>
    <b v="0"/>
    <s v="GROWTH"/>
    <n v="0"/>
    <m/>
    <s v="NE 1"/>
    <s v="BH"/>
    <m/>
    <x v="4"/>
  </r>
  <r>
    <s v="BH"/>
    <s v="MUZAFFARPUR"/>
    <s v="BHM013"/>
    <n v="1000001654"/>
    <s v="MAHADEV STEEL"/>
    <d v="2014-08-18T00:00:00"/>
    <s v="Targeted Dealer"/>
    <m/>
    <n v="25"/>
    <m/>
    <n v="25"/>
    <n v="0"/>
    <s v="-"/>
    <n v="33"/>
    <s v="July"/>
    <n v="0"/>
    <n v="25"/>
    <s v=" "/>
    <s v="GROWTH"/>
    <n v="25"/>
    <s v="Aug"/>
    <n v="25"/>
    <n v="0"/>
    <b v="0"/>
    <s v="GROWTH"/>
    <n v="0"/>
    <m/>
    <s v="NE 1"/>
    <s v="BH"/>
    <m/>
    <x v="4"/>
  </r>
  <r>
    <s v="BH"/>
    <s v="MUZAFFARPUR"/>
    <s v="BHB037"/>
    <n v="1000001642"/>
    <s v="BAJRANG TRADERS (SAKRA)"/>
    <d v="2015-06-30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  <x v="4"/>
  </r>
  <r>
    <s v="BH"/>
    <s v="MUZAFFARPUR"/>
    <s v="BHS106"/>
    <n v="1000001669"/>
    <s v="SRI GANPATI TRADERS (PILKHI)"/>
    <d v="2015-12-08T00:00:00"/>
    <s v="Targeted Dealer"/>
    <m/>
    <n v="25"/>
    <m/>
    <n v="15"/>
    <n v="10"/>
    <s v="-"/>
    <n v="0"/>
    <s v="July"/>
    <n v="6.25"/>
    <n v="8.75"/>
    <n v="1.4"/>
    <b v="0"/>
    <n v="15"/>
    <s v="Aug"/>
    <n v="15"/>
    <n v="0"/>
    <b v="0"/>
    <s v="GROWTH"/>
    <n v="0"/>
    <m/>
    <s v="NE 1"/>
    <s v="BH"/>
    <m/>
    <x v="4"/>
  </r>
  <r>
    <s v="BH"/>
    <s v="MUZAFFARPUR"/>
    <s v="BHS141"/>
    <n v="1000001671"/>
    <s v="SRI RAVI TRADERS (PAMRA)"/>
    <d v="2016-07-12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  <x v="4"/>
  </r>
  <r>
    <s v="BH"/>
    <s v="MUZAFFARPUR"/>
    <s v="BHA060"/>
    <n v="1000001638"/>
    <s v="ANUSHKA TRADERS"/>
    <d v="2016-07-29T00:00:00"/>
    <s v="Targeted Dealer"/>
    <m/>
    <n v="65"/>
    <m/>
    <n v="118"/>
    <n v="-53"/>
    <s v="-"/>
    <n v="30"/>
    <s v="July"/>
    <n v="89.5"/>
    <n v="28.5"/>
    <n v="0.31843575418994408"/>
    <s v="GROWTH"/>
    <n v="118"/>
    <s v="Aug"/>
    <n v="118"/>
    <n v="0"/>
    <b v="0"/>
    <s v="GROWTH"/>
    <n v="0"/>
    <m/>
    <s v="NE 1"/>
    <s v="BH"/>
    <m/>
    <x v="4"/>
  </r>
  <r>
    <s v="BH"/>
    <s v="MUZAFFARPUR"/>
    <s v="BHL015"/>
    <n v="1000001652"/>
    <s v="LAXMI TRADERS (SITAMARHI)"/>
    <d v="2018-07-07T00:00:00"/>
    <s v="Targeted Dealer"/>
    <m/>
    <n v="25"/>
    <m/>
    <n v="0"/>
    <n v="25"/>
    <s v="-"/>
    <n v="25"/>
    <s v="July"/>
    <n v="25"/>
    <n v="-25"/>
    <n v="-1"/>
    <s v="DEGROWTH"/>
    <n v="0"/>
    <s v="Aug"/>
    <n v="0"/>
    <n v="0"/>
    <b v="0"/>
    <b v="0"/>
    <n v="0"/>
    <m/>
    <s v="NE 1"/>
    <s v="BH"/>
    <m/>
    <x v="4"/>
  </r>
  <r>
    <s v="BH"/>
    <s v="MUZAFFARPUR"/>
    <s v="BHM109"/>
    <n v="1000001657"/>
    <s v="MAHALAXMI TRADERS (MUZAFFARPUR)"/>
    <d v="2018-08-07T00:00:00"/>
    <s v="Targeted Dealer"/>
    <m/>
    <n v="30"/>
    <m/>
    <n v="9.5"/>
    <n v="20.5"/>
    <s v="-"/>
    <n v="50"/>
    <s v="July"/>
    <n v="10"/>
    <n v="-0.5"/>
    <n v="-5.0000000000000044E-2"/>
    <s v="DEGROWTH"/>
    <n v="9.5"/>
    <s v="Aug"/>
    <n v="9.5"/>
    <n v="0"/>
    <b v="0"/>
    <s v="GROWTH"/>
    <n v="0"/>
    <m/>
    <s v="NE 1"/>
    <s v="BH"/>
    <m/>
    <x v="4"/>
  </r>
  <r>
    <s v="BH"/>
    <s v="MUZAFFARPUR"/>
    <s v="BHS170"/>
    <n v="1000001672"/>
    <s v="SHIVA TRADERS (MAJORGANJ)"/>
    <d v="2018-08-21T00:00:00"/>
    <s v="Targeted Dealer"/>
    <m/>
    <n v="65"/>
    <m/>
    <n v="105"/>
    <n v="-40"/>
    <s v="-"/>
    <n v="60"/>
    <s v="July"/>
    <n v="90"/>
    <n v="15"/>
    <n v="0.16666666666666674"/>
    <s v="GROWTH"/>
    <n v="105"/>
    <s v="Aug"/>
    <n v="105"/>
    <n v="0"/>
    <b v="0"/>
    <s v="GROWTH"/>
    <n v="0"/>
    <m/>
    <s v="NE 1"/>
    <s v="BH"/>
    <m/>
    <x v="4"/>
  </r>
  <r>
    <s v="BH"/>
    <s v="MUZAFFARPUR"/>
    <s v="BHR079"/>
    <n v="1000001665"/>
    <s v="RAM JANKI TRADERS"/>
    <d v="2019-01-16T00:00:00"/>
    <s v="Targeted Dealer"/>
    <m/>
    <n v="125"/>
    <m/>
    <n v="125"/>
    <n v="0"/>
    <s v="-"/>
    <n v="80"/>
    <s v="July"/>
    <n v="155"/>
    <n v="-30"/>
    <n v="-0.19354838709677424"/>
    <s v="DEGROWTH"/>
    <n v="125"/>
    <s v="Aug"/>
    <n v="125"/>
    <n v="0"/>
    <b v="0"/>
    <s v="GROWTH"/>
    <n v="0"/>
    <m/>
    <s v="NE 1"/>
    <s v="BH"/>
    <m/>
    <x v="4"/>
  </r>
  <r>
    <s v="BH"/>
    <s v="MUZAFFARPUR"/>
    <s v="BHS188"/>
    <n v="1000001675"/>
    <s v="SONA BRICKS AND TRADERS"/>
    <d v="2021-02-20T00:00:00"/>
    <s v="-"/>
    <m/>
    <n v="0"/>
    <m/>
    <n v="0"/>
    <n v="0"/>
    <s v="-"/>
    <n v="80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MUZAFFARPUR"/>
    <s v="BHC018"/>
    <n v="1000001644"/>
    <s v="CHAUDHARY HARDWARE AND SONS"/>
    <d v="2021-07-19T00:00:00"/>
    <s v="Targeted Dealer"/>
    <m/>
    <n v="150"/>
    <m/>
    <n v="150"/>
    <n v="0"/>
    <s v="-"/>
    <n v="100"/>
    <s v="July"/>
    <n v="185"/>
    <n v="-35"/>
    <n v="-0.18918918918918914"/>
    <s v="DEGROWTH"/>
    <n v="150"/>
    <s v="Aug"/>
    <n v="150"/>
    <n v="0"/>
    <b v="0"/>
    <s v="GROWTH"/>
    <n v="0"/>
    <m/>
    <s v="NE 1"/>
    <s v="BH"/>
    <m/>
    <x v="4"/>
  </r>
  <r>
    <s v="BH"/>
    <s v="MUZAFFARPUR"/>
    <s v="BHR083"/>
    <n v="1000002005"/>
    <s v="ROHIT TRADERS"/>
    <d v="2021-10-09T00:00:00"/>
    <s v="Targeted Dealer"/>
    <m/>
    <n v="15"/>
    <m/>
    <n v="0"/>
    <n v="15"/>
    <s v="-"/>
    <n v="0"/>
    <s v="July"/>
    <n v="12.5"/>
    <n v="-12.5"/>
    <n v="-1"/>
    <b v="0"/>
    <n v="0"/>
    <s v="Aug"/>
    <n v="0"/>
    <n v="0"/>
    <b v="0"/>
    <b v="0"/>
    <n v="0"/>
    <m/>
    <s v="NE 1"/>
    <s v="BH"/>
    <m/>
    <x v="4"/>
  </r>
  <r>
    <s v="BH"/>
    <s v="MUZAFFARPUR"/>
    <s v="BHS200"/>
    <n v="1000002049"/>
    <s v="SHIV TRADERS - SAKRA"/>
    <d v="2021-11-01T00:00:00"/>
    <s v="Targeted Dealer"/>
    <m/>
    <n v="25"/>
    <m/>
    <n v="29.3"/>
    <n v="-4.3000000000000007"/>
    <s v="-"/>
    <n v="0"/>
    <s v="July"/>
    <n v="9.25"/>
    <n v="20.05"/>
    <n v="2.1675675675675676"/>
    <b v="0"/>
    <n v="29.3"/>
    <s v="Aug"/>
    <n v="29.3"/>
    <n v="0"/>
    <b v="0"/>
    <s v="GROWTH"/>
    <n v="0"/>
    <m/>
    <s v="NE 1"/>
    <s v="BH"/>
    <m/>
    <x v="4"/>
  </r>
  <r>
    <s v="BH"/>
    <s v="MUZAFFARPUR"/>
    <s v="BHL017"/>
    <n v="1000002553"/>
    <s v="LUCKY ENTERPRISES - PARIHAR"/>
    <d v="2022-02-23T00:00:00"/>
    <s v="Targeted Dealer"/>
    <m/>
    <n v="50"/>
    <m/>
    <n v="70"/>
    <n v="-20"/>
    <s v="-"/>
    <n v="30"/>
    <s v="July"/>
    <n v="70"/>
    <n v="0"/>
    <n v="0"/>
    <s v="GROWTH"/>
    <n v="70"/>
    <s v="Aug"/>
    <n v="70"/>
    <n v="0"/>
    <b v="0"/>
    <s v="GROWTH"/>
    <n v="0"/>
    <m/>
    <s v="NE 1"/>
    <s v="BH"/>
    <m/>
    <x v="4"/>
  </r>
  <r>
    <s v="BH"/>
    <s v="MUZAFFARPUR"/>
    <s v="BHT017"/>
    <n v="1000002789"/>
    <s v="THAKUR AND SONS - GAYGHAT"/>
    <d v="2022-05-30T00:00:00"/>
    <s v="Targeted Dealer"/>
    <m/>
    <n v="40"/>
    <m/>
    <n v="35"/>
    <n v="5"/>
    <s v="-"/>
    <n v="25"/>
    <s v="July"/>
    <n v="60"/>
    <n v="-25"/>
    <n v="-0.41666666666666663"/>
    <s v="DEGROWTH"/>
    <n v="35"/>
    <s v="Aug"/>
    <n v="35"/>
    <n v="0"/>
    <b v="0"/>
    <s v="GROWTH"/>
    <n v="0"/>
    <m/>
    <s v="NE 1"/>
    <s v="BH"/>
    <m/>
    <x v="4"/>
  </r>
  <r>
    <s v="BH"/>
    <s v="MUZAFFARPUR"/>
    <s v="BHA092"/>
    <n v="1000003280"/>
    <s v="AASHIYANA BUILDCON"/>
    <d v="2023-01-25T00:00:00"/>
    <s v="Targeted Dealer"/>
    <m/>
    <n v="60"/>
    <m/>
    <n v="110.5"/>
    <n v="-50.5"/>
    <s v="-"/>
    <n v="74.5"/>
    <s v="July"/>
    <n v="51.5"/>
    <n v="59"/>
    <n v="1.145631067961165"/>
    <s v="GROWTH"/>
    <n v="110.5"/>
    <s v="Aug"/>
    <n v="110.5"/>
    <n v="0"/>
    <b v="0"/>
    <s v="GROWTH"/>
    <n v="0"/>
    <m/>
    <s v="NE 1"/>
    <s v="BH"/>
    <m/>
    <x v="4"/>
  </r>
  <r>
    <s v="BH"/>
    <s v="KATIHAR"/>
    <s v="G083"/>
    <n v="1000001472"/>
    <s v="GANGA ENTERPRISES"/>
    <d v="2013-03-07T00:00:00"/>
    <s v="Targeted Dealer"/>
    <m/>
    <n v="30"/>
    <m/>
    <n v="36"/>
    <n v="-6"/>
    <s v="-"/>
    <n v="0"/>
    <s v="July"/>
    <n v="50"/>
    <n v="-14"/>
    <n v="-0.28000000000000003"/>
    <b v="0"/>
    <n v="36"/>
    <s v="Aug"/>
    <n v="36"/>
    <n v="0"/>
    <b v="0"/>
    <s v="GROWTH"/>
    <n v="0"/>
    <m/>
    <s v="NE 1"/>
    <s v="BH"/>
    <m/>
    <x v="4"/>
  </r>
  <r>
    <s v="BH"/>
    <s v="KATIHAR"/>
    <s v="S411"/>
    <n v="1000001477"/>
    <s v="SHIV KHAD BEEJ BHANDAR"/>
    <d v="2013-06-24T00:00:00"/>
    <s v="Targeted Dealer"/>
    <m/>
    <n v="50"/>
    <m/>
    <n v="50"/>
    <n v="0"/>
    <s v="-"/>
    <n v="9"/>
    <s v="July"/>
    <n v="66.5"/>
    <n v="-16.5"/>
    <n v="-0.24812030075187974"/>
    <s v="DEGROWTH"/>
    <n v="50"/>
    <s v="Aug"/>
    <n v="50"/>
    <n v="0"/>
    <b v="0"/>
    <s v="GROWTH"/>
    <n v="0"/>
    <m/>
    <s v="NE 1"/>
    <s v="BH"/>
    <m/>
    <x v="4"/>
  </r>
  <r>
    <s v="BH"/>
    <s v="KATIHAR"/>
    <s v="BHD002"/>
    <n v="1000001461"/>
    <s v="DEEP ENTERPRISES"/>
    <d v="2014-06-24T00:00:00"/>
    <s v="Targeted Dealer"/>
    <m/>
    <n v="125"/>
    <m/>
    <n v="60"/>
    <n v="65"/>
    <s v="-"/>
    <n v="60"/>
    <s v="July"/>
    <n v="160"/>
    <n v="-100"/>
    <n v="-0.625"/>
    <s v="DEGROWTH"/>
    <n v="60"/>
    <s v="Aug"/>
    <n v="60"/>
    <n v="0"/>
    <b v="0"/>
    <s v="GROWTH"/>
    <n v="0"/>
    <m/>
    <s v="NE 1"/>
    <s v="BH"/>
    <m/>
    <x v="4"/>
  </r>
  <r>
    <s v="BH"/>
    <s v="KATIHAR"/>
    <s v="BHM012"/>
    <n v="1000001463"/>
    <s v="MANISH TRADING"/>
    <d v="2014-08-05T00:00:00"/>
    <s v="Targeted Dealer"/>
    <m/>
    <n v="220"/>
    <m/>
    <n v="168.5"/>
    <n v="51.5"/>
    <s v="-"/>
    <n v="101"/>
    <s v="July"/>
    <n v="149"/>
    <n v="19.5"/>
    <n v="0.13087248322147649"/>
    <s v="GROWTH"/>
    <n v="168.5"/>
    <s v="Aug"/>
    <n v="168.5"/>
    <n v="0"/>
    <b v="0"/>
    <s v="GROWTH"/>
    <n v="0"/>
    <m/>
    <s v="NE 1"/>
    <s v="BH"/>
    <m/>
    <x v="4"/>
  </r>
  <r>
    <s v="BH"/>
    <s v="KATIHAR"/>
    <s v="BHS033"/>
    <n v="1000001468"/>
    <s v="SUNIL TRADING (BARSOI)"/>
    <d v="2014-10-28T00:00:00"/>
    <s v="Targeted Dealer"/>
    <m/>
    <n v="230"/>
    <m/>
    <n v="74.5"/>
    <n v="155.5"/>
    <s v="-"/>
    <n v="205"/>
    <s v="July"/>
    <n v="200"/>
    <n v="-125.5"/>
    <n v="-0.62749999999999995"/>
    <s v="DEGROWTH"/>
    <n v="74.5"/>
    <s v="Aug"/>
    <n v="74.5"/>
    <n v="0"/>
    <b v="0"/>
    <s v="GROWTH"/>
    <n v="0"/>
    <m/>
    <s v="NE 1"/>
    <s v="BH"/>
    <m/>
    <x v="4"/>
  </r>
  <r>
    <s v="BH"/>
    <s v="KATIHAR"/>
    <s v="BHG006"/>
    <n v="1000001462"/>
    <s v="GAURAV ENTERPRISES"/>
    <d v="2014-11-24T00:00:00"/>
    <s v="Targeted Dealer"/>
    <m/>
    <n v="60"/>
    <m/>
    <n v="60"/>
    <n v="0"/>
    <s v="-"/>
    <n v="30"/>
    <s v="July"/>
    <n v="30"/>
    <n v="30"/>
    <n v="1"/>
    <s v="GROWTH"/>
    <n v="60"/>
    <s v="Aug"/>
    <n v="60"/>
    <n v="0"/>
    <b v="0"/>
    <s v="GROWTH"/>
    <n v="0"/>
    <m/>
    <s v="NE 1"/>
    <s v="BH"/>
    <m/>
    <x v="4"/>
  </r>
  <r>
    <s v="BH"/>
    <s v="KATIHAR"/>
    <s v="BHS176"/>
    <n v="1000001469"/>
    <s v="SALAM SUPPLIERS"/>
    <d v="2019-05-15T00:00:00"/>
    <s v="Targeted Dealer"/>
    <m/>
    <n v="140"/>
    <m/>
    <n v="152.5"/>
    <n v="-12.5"/>
    <s v="-"/>
    <n v="68.55"/>
    <s v="July"/>
    <n v="70"/>
    <n v="82.5"/>
    <n v="1.1785714285714284"/>
    <s v="GROWTH"/>
    <n v="152.5"/>
    <s v="Aug"/>
    <n v="152.5"/>
    <n v="0"/>
    <b v="0"/>
    <s v="GROWTH"/>
    <n v="0"/>
    <m/>
    <s v="NE 1"/>
    <s v="BH"/>
    <m/>
    <x v="4"/>
  </r>
  <r>
    <s v="BH"/>
    <s v="KATIHAR"/>
    <s v="BHJ042"/>
    <n v="1000001195"/>
    <s v="JAI MAA LAXMI TRADERS (KURSELA)"/>
    <d v="2019-12-05T00:00:00"/>
    <s v="Targeted Dealer"/>
    <m/>
    <n v="190"/>
    <m/>
    <n v="190"/>
    <n v="0"/>
    <s v="-"/>
    <n v="175"/>
    <s v="July"/>
    <n v="205"/>
    <n v="-15"/>
    <n v="-7.3170731707317027E-2"/>
    <s v="DEGROWTH"/>
    <n v="190"/>
    <s v="Aug"/>
    <n v="190"/>
    <n v="0"/>
    <b v="0"/>
    <s v="GROWTH"/>
    <n v="0"/>
    <m/>
    <s v="NE 1"/>
    <s v="BH"/>
    <m/>
    <x v="4"/>
  </r>
  <r>
    <s v="BH"/>
    <s v="KATIHAR"/>
    <s v="BHM118"/>
    <n v="1000001465"/>
    <s v="MAMTA ENTERPRISES"/>
    <d v="2020-02-06T00:00:00"/>
    <s v="Targeted Dealer"/>
    <m/>
    <n v="200"/>
    <m/>
    <n v="310"/>
    <n v="-110"/>
    <s v="-"/>
    <n v="146"/>
    <s v="July"/>
    <n v="215"/>
    <n v="95"/>
    <n v="0.44186046511627897"/>
    <s v="GROWTH"/>
    <n v="310"/>
    <s v="Aug"/>
    <n v="310"/>
    <n v="0"/>
    <b v="0"/>
    <s v="GROWTH"/>
    <n v="0"/>
    <m/>
    <s v="NE 1"/>
    <s v="BH"/>
    <m/>
    <x v="4"/>
  </r>
  <r>
    <s v="BH"/>
    <s v="KATIHAR"/>
    <s v="BHR084"/>
    <n v="1000002010"/>
    <s v="RAJA TRADING"/>
    <d v="2021-10-19T00:00:00"/>
    <s v="Targeted Dealer"/>
    <m/>
    <n v="50"/>
    <m/>
    <n v="22"/>
    <n v="28"/>
    <s v="-"/>
    <n v="21"/>
    <s v="July"/>
    <n v="43.5"/>
    <n v="-21.5"/>
    <n v="-0.49425287356321834"/>
    <s v="DEGROWTH"/>
    <n v="22"/>
    <s v="Aug"/>
    <n v="22"/>
    <n v="0"/>
    <b v="0"/>
    <s v="GROWTH"/>
    <n v="0"/>
    <m/>
    <s v="NE 1"/>
    <s v="BH"/>
    <m/>
    <x v="4"/>
  </r>
  <r>
    <s v="BH"/>
    <s v="KATIHAR"/>
    <s v="BHS212"/>
    <n v="1000002510"/>
    <s v="SHREEPUR HARDWARE"/>
    <d v="2022-01-24T00:00:00"/>
    <s v="Targeted Dealer"/>
    <m/>
    <n v="110"/>
    <m/>
    <n v="120"/>
    <n v="-10"/>
    <s v="-"/>
    <n v="120"/>
    <s v="July"/>
    <n v="30"/>
    <n v="90"/>
    <n v="3"/>
    <s v="GROWTH"/>
    <n v="120"/>
    <s v="Aug"/>
    <n v="120"/>
    <n v="0"/>
    <b v="0"/>
    <s v="GROWTH"/>
    <n v="0"/>
    <m/>
    <s v="NE 1"/>
    <s v="BH"/>
    <m/>
    <x v="4"/>
  </r>
  <r>
    <s v="BH"/>
    <s v="KATIHAR"/>
    <s v="BHR092"/>
    <n v="1000002773"/>
    <s v="RAJIV RANJAN ENTERPRISES"/>
    <d v="2022-05-11T00:00:00"/>
    <s v="Targeted Dealer"/>
    <m/>
    <n v="155"/>
    <m/>
    <n v="155"/>
    <n v="0"/>
    <s v="-"/>
    <n v="201"/>
    <s v="July"/>
    <n v="263"/>
    <n v="-108"/>
    <n v="-0.41064638783269958"/>
    <s v="DEGROWTH"/>
    <n v="155"/>
    <s v="Aug"/>
    <n v="155"/>
    <n v="0"/>
    <b v="0"/>
    <s v="GROWTH"/>
    <n v="0"/>
    <m/>
    <s v="NE 1"/>
    <s v="BH"/>
    <m/>
    <x v="4"/>
  </r>
  <r>
    <s v="BH"/>
    <s v="KATIHAR"/>
    <s v="BHM146"/>
    <n v="1000002866"/>
    <s v="MAA BHAWANI TRADERS - KOLASHI"/>
    <d v="2022-07-25T00:00:00"/>
    <s v="Targeted Dealer"/>
    <m/>
    <n v="70"/>
    <m/>
    <n v="0"/>
    <n v="70"/>
    <s v="-"/>
    <n v="101"/>
    <s v="July"/>
    <n v="66"/>
    <n v="-66"/>
    <n v="-1"/>
    <s v="DEGROWTH"/>
    <n v="0"/>
    <s v="Aug"/>
    <n v="0"/>
    <n v="0"/>
    <b v="0"/>
    <b v="0"/>
    <n v="0"/>
    <m/>
    <s v="NE 1"/>
    <s v="BH"/>
    <m/>
    <x v="4"/>
  </r>
  <r>
    <s v="BH"/>
    <s v="KATIHAR"/>
    <s v="BHT019"/>
    <n v="1000003392"/>
    <s v="T A TRADERS"/>
    <d v="2023-02-24T00:00:00"/>
    <s v="Targeted Dealer"/>
    <m/>
    <n v="30"/>
    <m/>
    <n v="0"/>
    <n v="30"/>
    <s v="-"/>
    <n v="55"/>
    <s v="July"/>
    <n v="60"/>
    <n v="-60"/>
    <n v="-1"/>
    <s v="DEGROWTH"/>
    <n v="0"/>
    <s v="Aug"/>
    <n v="0"/>
    <n v="0"/>
    <b v="0"/>
    <b v="0"/>
    <n v="0"/>
    <m/>
    <s v="NE 1"/>
    <s v="BH"/>
    <m/>
    <x v="4"/>
  </r>
  <r>
    <s v="BH"/>
    <s v="KATIHAR"/>
    <s v="BHR098"/>
    <n v="1000003462"/>
    <s v="ROSHNI ENTERPRISES"/>
    <d v="2023-03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BH"/>
    <s v="KATIHAR"/>
    <s v="BHA097"/>
    <n v="1000003606"/>
    <s v="ARHAM ENTERPRISES"/>
    <d v="2023-06-13T00:00:00"/>
    <s v="-"/>
    <m/>
    <n v="0"/>
    <m/>
    <n v="0"/>
    <n v="0"/>
    <s v="-"/>
    <n v="60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KATIHAR"/>
    <s v="BHM156"/>
    <n v="1000003921"/>
    <s v="MODERN HARDWARE"/>
    <d v="2024-04-27T00:00:00"/>
    <s v="Targeted Dealer"/>
    <m/>
    <n v="500"/>
    <m/>
    <n v="425"/>
    <n v="75"/>
    <s v="-"/>
    <n v="497.7"/>
    <s v="July"/>
    <n v="630"/>
    <n v="-205"/>
    <n v="-0.32539682539682535"/>
    <s v="DEGROWTH"/>
    <n v="425"/>
    <s v="Aug"/>
    <n v="425"/>
    <n v="0"/>
    <b v="0"/>
    <s v="GROWTH"/>
    <n v="0"/>
    <m/>
    <s v="NE 1"/>
    <s v="BH"/>
    <m/>
    <x v="4"/>
  </r>
  <r>
    <s v="BH"/>
    <s v="PURNIA"/>
    <s v="A152"/>
    <n v="1000001712"/>
    <s v="ANNAPURNA TRADERS"/>
    <d v="2013-01-28T00:00:00"/>
    <s v="Targeted Dealer"/>
    <m/>
    <n v="225"/>
    <m/>
    <n v="447"/>
    <n v="-222"/>
    <s v="-"/>
    <n v="298"/>
    <s v="July"/>
    <n v="359.25"/>
    <n v="87.75"/>
    <n v="0.24425887265135704"/>
    <s v="GROWTH"/>
    <n v="447"/>
    <s v="Aug"/>
    <n v="447"/>
    <n v="0"/>
    <b v="0"/>
    <s v="GROWTH"/>
    <n v="0"/>
    <m/>
    <s v="NE 1"/>
    <s v="BH"/>
    <m/>
    <x v="4"/>
  </r>
  <r>
    <s v="BH"/>
    <s v="PURNIA"/>
    <s v="G099"/>
    <n v="1000001734"/>
    <s v="GREEN CENTER"/>
    <d v="2013-08-07T00:00:00"/>
    <s v="Targeted Dealer"/>
    <m/>
    <n v="595"/>
    <m/>
    <n v="661.5"/>
    <n v="-66.5"/>
    <s v="-"/>
    <n v="527"/>
    <s v="July"/>
    <n v="701"/>
    <n v="-39.5"/>
    <n v="-5.6348074179743191E-2"/>
    <s v="DEGROWTH"/>
    <n v="661.5"/>
    <s v="Aug"/>
    <n v="661.5"/>
    <n v="0"/>
    <b v="0"/>
    <s v="GROWTH"/>
    <n v="0"/>
    <m/>
    <s v="NE 1"/>
    <s v="BH"/>
    <m/>
    <x v="4"/>
  </r>
  <r>
    <s v="BH"/>
    <s v="PURNIA"/>
    <s v="P173"/>
    <n v="1000001735"/>
    <s v="PAPPU KRISHI KENDRA"/>
    <d v="2013-09-06T00:00:00"/>
    <s v="Targeted Dealer"/>
    <m/>
    <n v="330"/>
    <m/>
    <n v="163"/>
    <n v="167"/>
    <s v="-"/>
    <n v="360"/>
    <s v="July"/>
    <n v="300"/>
    <n v="-137"/>
    <n v="-0.45666666666666667"/>
    <s v="DEGROWTH"/>
    <n v="163"/>
    <s v="Aug"/>
    <n v="163"/>
    <n v="0"/>
    <b v="0"/>
    <s v="GROWTH"/>
    <n v="0"/>
    <m/>
    <s v="NE 1"/>
    <s v="BH"/>
    <m/>
    <x v="4"/>
  </r>
  <r>
    <s v="BH"/>
    <s v="PURNIA"/>
    <s v="S544"/>
    <n v="1000001736"/>
    <s v="SAH TRADERS"/>
    <d v="2014-02-06T00:00:00"/>
    <s v="Targeted Dealer"/>
    <m/>
    <n v="55"/>
    <m/>
    <n v="60"/>
    <n v="-5"/>
    <s v="-"/>
    <n v="45"/>
    <s v="July"/>
    <n v="30"/>
    <n v="30"/>
    <n v="1"/>
    <s v="GROWTH"/>
    <n v="60"/>
    <s v="Aug"/>
    <n v="60"/>
    <n v="0"/>
    <b v="0"/>
    <s v="GROWTH"/>
    <n v="0"/>
    <m/>
    <s v="NE 1"/>
    <s v="BH"/>
    <m/>
    <x v="4"/>
  </r>
  <r>
    <s v="BH"/>
    <s v="PURNIA"/>
    <s v="BHK018"/>
    <n v="1000001718"/>
    <s v="KIRAN TRADERS (GARHBANAILI)"/>
    <d v="2015-04-30T00:00:00"/>
    <s v="Targeted Dealer"/>
    <m/>
    <n v="35"/>
    <m/>
    <n v="0"/>
    <n v="35"/>
    <s v="-"/>
    <n v="55"/>
    <s v="July"/>
    <n v="6"/>
    <n v="-6"/>
    <n v="-1"/>
    <s v="DEGROWTH"/>
    <n v="0"/>
    <s v="Aug"/>
    <n v="0"/>
    <n v="0"/>
    <b v="0"/>
    <b v="0"/>
    <n v="0"/>
    <m/>
    <s v="NE 1"/>
    <s v="BH"/>
    <m/>
    <x v="4"/>
  </r>
  <r>
    <s v="BH"/>
    <s v="PURNIA"/>
    <s v="BHR034"/>
    <n v="1000001724"/>
    <s v="RAHUL TRADEWING PVT. LTD."/>
    <d v="2015-04-30T00:00:00"/>
    <s v="Targeted Dealer"/>
    <m/>
    <n v="30"/>
    <m/>
    <n v="5"/>
    <n v="25"/>
    <s v="-"/>
    <n v="27"/>
    <s v="July"/>
    <n v="0"/>
    <n v="5"/>
    <s v=" "/>
    <s v="GROWTH"/>
    <n v="5"/>
    <s v="Aug"/>
    <n v="5"/>
    <n v="0"/>
    <b v="0"/>
    <s v="GROWTH"/>
    <n v="0"/>
    <m/>
    <s v="NE 1"/>
    <s v="BH"/>
    <m/>
    <x v="4"/>
  </r>
  <r>
    <s v="BH"/>
    <s v="PURNIA"/>
    <s v="BHM066"/>
    <n v="1000001721"/>
    <s v="MAA DURGA TRADERS (BARHARA KOTHI)"/>
    <d v="2015-08-06T00:00:00"/>
    <s v="Targeted Dealer"/>
    <m/>
    <n v="45"/>
    <m/>
    <n v="52.5"/>
    <n v="-7.5"/>
    <s v="-"/>
    <n v="50"/>
    <s v="July"/>
    <n v="30"/>
    <n v="22.5"/>
    <n v="0.75"/>
    <s v="GROWTH"/>
    <n v="52.5"/>
    <s v="Aug"/>
    <n v="52.5"/>
    <n v="0"/>
    <b v="0"/>
    <s v="GROWTH"/>
    <n v="0"/>
    <m/>
    <s v="NE 1"/>
    <s v="BH"/>
    <m/>
    <x v="4"/>
  </r>
  <r>
    <s v="BH"/>
    <s v="PURNIA"/>
    <s v="BHS158"/>
    <n v="1000001727"/>
    <s v="S K TRADING"/>
    <d v="2017-01-21T00:00:00"/>
    <s v="Targeted Dealer"/>
    <m/>
    <n v="40"/>
    <m/>
    <n v="0"/>
    <n v="40"/>
    <s v="-"/>
    <n v="25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PURNIA"/>
    <s v="BHF006"/>
    <n v="1000001716"/>
    <s v="FLAH TRADERS"/>
    <d v="2017-12-30T00:00:00"/>
    <s v="Targeted Dealer"/>
    <m/>
    <n v="225"/>
    <m/>
    <n v="239.5"/>
    <n v="-14.5"/>
    <s v="-"/>
    <n v="210"/>
    <s v="July"/>
    <n v="122.5"/>
    <n v="117"/>
    <n v="0.95510204081632644"/>
    <s v="GROWTH"/>
    <n v="239.5"/>
    <s v="Aug"/>
    <n v="239.5"/>
    <n v="0"/>
    <b v="0"/>
    <s v="GROWTH"/>
    <n v="0"/>
    <m/>
    <s v="NE 1"/>
    <s v="BH"/>
    <m/>
    <x v="4"/>
  </r>
  <r>
    <s v="BH"/>
    <s v="PURNIA"/>
    <s v="BHM115"/>
    <n v="1000001722"/>
    <s v="M TRADERS"/>
    <d v="2019-05-29T00:00:00"/>
    <s v="Targeted Dealer"/>
    <m/>
    <n v="250"/>
    <m/>
    <n v="503.5"/>
    <n v="-253.5"/>
    <s v="-"/>
    <n v="262"/>
    <s v="July"/>
    <n v="301"/>
    <n v="202.5"/>
    <n v="0.6727574750830565"/>
    <s v="GROWTH"/>
    <n v="503.5"/>
    <s v="Aug"/>
    <n v="503.5"/>
    <n v="0"/>
    <b v="0"/>
    <s v="GROWTH"/>
    <n v="0"/>
    <m/>
    <s v="NE 1"/>
    <s v="BH"/>
    <m/>
    <x v="4"/>
  </r>
  <r>
    <s v="BH"/>
    <s v="PURNIA"/>
    <s v="BHK048"/>
    <n v="1000001719"/>
    <s v="KRISHNA ENTERPRISES (PURNIA)"/>
    <d v="2020-05-05T00:00:00"/>
    <s v="Targeted Dealer"/>
    <m/>
    <n v="120"/>
    <m/>
    <n v="60"/>
    <n v="60"/>
    <s v="-"/>
    <n v="90"/>
    <s v="July"/>
    <n v="6.5"/>
    <n v="53.5"/>
    <n v="8.2307692307692299"/>
    <s v="GROWTH"/>
    <n v="60"/>
    <s v="Aug"/>
    <n v="60"/>
    <n v="0"/>
    <b v="0"/>
    <s v="GROWTH"/>
    <n v="0"/>
    <m/>
    <s v="NE 1"/>
    <s v="BH"/>
    <m/>
    <x v="4"/>
  </r>
  <r>
    <s v="BH"/>
    <s v="PURNIA"/>
    <s v="BHS192"/>
    <n v="1000001732"/>
    <s v="SHREE KAMLA ENTERPRISES"/>
    <d v="2021-05-27T00:00:00"/>
    <s v="Targeted Dealer"/>
    <m/>
    <n v="30"/>
    <m/>
    <n v="0"/>
    <n v="30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BH"/>
    <s v="PURNIA"/>
    <s v="BHP041"/>
    <n v="1000002536"/>
    <s v="PANKAJ CEMENT STORE"/>
    <d v="2022-02-11T00:00:00"/>
    <s v="Targeted Dealer"/>
    <m/>
    <n v="70"/>
    <m/>
    <n v="40"/>
    <n v="30"/>
    <s v="-"/>
    <n v="45"/>
    <s v="July"/>
    <n v="60"/>
    <n v="-20"/>
    <n v="-0.33333333333333337"/>
    <s v="DEGROWTH"/>
    <n v="40"/>
    <s v="Aug"/>
    <n v="40"/>
    <n v="0"/>
    <b v="0"/>
    <s v="GROWTH"/>
    <n v="0"/>
    <m/>
    <s v="NE 1"/>
    <s v="BH"/>
    <m/>
    <x v="4"/>
  </r>
  <r>
    <s v="BH"/>
    <s v="PURNIA"/>
    <s v="BHH022"/>
    <n v="1000003040"/>
    <s v="HUSSAINI TRADERS"/>
    <d v="2022-10-13T00:00:00"/>
    <s v="Targeted Dealer"/>
    <m/>
    <n v="120"/>
    <m/>
    <n v="185"/>
    <n v="-65"/>
    <s v="-"/>
    <n v="150"/>
    <s v="July"/>
    <n v="120"/>
    <n v="65"/>
    <n v="0.54166666666666674"/>
    <s v="GROWTH"/>
    <n v="185"/>
    <s v="Aug"/>
    <n v="185"/>
    <n v="0"/>
    <b v="0"/>
    <s v="GROWTH"/>
    <n v="0"/>
    <m/>
    <s v="NE 1"/>
    <s v="BH"/>
    <m/>
    <x v="4"/>
  </r>
  <r>
    <s v="BH"/>
    <s v="PURNIA"/>
    <s v="BHA090"/>
    <n v="1000003080"/>
    <s v="ANJANA TRADERS"/>
    <d v="2022-11-03T00:00:00"/>
    <s v="-"/>
    <m/>
    <n v="0"/>
    <m/>
    <n v="0"/>
    <n v="0"/>
    <s v="-"/>
    <n v="8.5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BH"/>
    <s v="PURNIA"/>
    <s v="BHK063"/>
    <n v="1000003556"/>
    <s v="KASIM TRADERS"/>
    <d v="2023-05-26T00:00:00"/>
    <s v="Targeted Dealer"/>
    <m/>
    <n v="250"/>
    <m/>
    <n v="220"/>
    <n v="30"/>
    <s v="-"/>
    <n v="259.5"/>
    <s v="July"/>
    <n v="300.5"/>
    <n v="-80.5"/>
    <n v="-0.26788685524126454"/>
    <s v="DEGROWTH"/>
    <n v="220"/>
    <s v="Aug"/>
    <n v="220"/>
    <n v="0"/>
    <b v="0"/>
    <s v="GROWTH"/>
    <n v="0"/>
    <m/>
    <s v="NE 1"/>
    <s v="BH"/>
    <m/>
    <x v="4"/>
  </r>
  <r>
    <s v="NE 2"/>
    <s v="Lower Assam- 3"/>
    <s v="NEB377"/>
    <n v="1000004108"/>
    <s v="BRAHMAPUTRA ENTERPRISE"/>
    <d v="2024-09-04T00:00:00"/>
    <s v="Targeted Dealer"/>
    <m/>
    <n v="125"/>
    <m/>
    <n v="63"/>
    <n v="62"/>
    <s v="-"/>
    <n v="124.5"/>
    <s v="July"/>
    <n v="89.5"/>
    <n v="-26.5"/>
    <n v="-0.2960893854748603"/>
    <s v="DEGROWTH"/>
    <n v="63"/>
    <s v="Aug"/>
    <n v="63"/>
    <n v="0"/>
    <b v="0"/>
    <s v="GROWTH"/>
    <n v="0"/>
    <m/>
    <s v="NE 1"/>
    <s v="NE 2"/>
    <m/>
    <x v="1"/>
  </r>
  <r>
    <s v="NE 1"/>
    <s v="MANIPUR"/>
    <s v="NEP296"/>
    <n v="1000004110"/>
    <s v="PAONA ENTERPRISES"/>
    <d v="2024-09-05T00:00:00"/>
    <s v="Targeted Dealer"/>
    <m/>
    <n v="35"/>
    <m/>
    <n v="0"/>
    <n v="35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AP- Lekhabali"/>
    <s v="NER330"/>
    <n v="1000004111"/>
    <s v="R BROTHER &amp; SONS"/>
    <d v="2024-09-05T00:00:00"/>
    <s v="Targeted Dealer"/>
    <m/>
    <n v="30"/>
    <m/>
    <n v="21.35"/>
    <n v="8.6499999999999986"/>
    <s v="-"/>
    <n v="155.75"/>
    <s v="July"/>
    <n v="12.3"/>
    <n v="9.0500000000000007"/>
    <n v="0.7357723577235773"/>
    <s v="GROWTH"/>
    <n v="21.35"/>
    <s v="Aug"/>
    <n v="21.35"/>
    <n v="0"/>
    <b v="0"/>
    <s v="GROWTH"/>
    <n v="0"/>
    <m/>
    <s v="NE 1"/>
    <s v="NE 1"/>
    <m/>
    <x v="0"/>
  </r>
  <r>
    <s v="NE 1"/>
    <s v="KARBIANGLONG"/>
    <s v="NEP295"/>
    <n v="1000004109"/>
    <s v="PUJA ENTERPRISE"/>
    <d v="2024-09-05T00:00:00"/>
    <s v="Targeted Dealer"/>
    <m/>
    <n v="30"/>
    <m/>
    <n v="0"/>
    <n v="30"/>
    <s v="-"/>
    <n v="1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2"/>
    <s v="DARANG"/>
    <s v="NEJ190"/>
    <n v="1000004112"/>
    <s v="J.B.L HARDWARE"/>
    <d v="2024-09-06T00:00:00"/>
    <s v="Targeted Dealer"/>
    <m/>
    <n v="38"/>
    <m/>
    <n v="38.5"/>
    <n v="-0.5"/>
    <s v="-"/>
    <n v="0"/>
    <s v="July"/>
    <n v="25.5"/>
    <n v="13"/>
    <n v="0.50980392156862742"/>
    <b v="0"/>
    <n v="38.5"/>
    <s v="Aug"/>
    <n v="38.5"/>
    <n v="0"/>
    <b v="0"/>
    <s v="GROWTH"/>
    <n v="0"/>
    <m/>
    <s v="NE 1"/>
    <s v="NE 2"/>
    <m/>
    <x v="1"/>
  </r>
  <r>
    <s v="NE 1"/>
    <s v="DHEMAJI"/>
    <s v="NEM348"/>
    <n v="1000002901"/>
    <s v="MAA BHAWANI STORE"/>
    <d v="2022-08-26T00:00:00"/>
    <s v="Targeted Dealer"/>
    <m/>
    <n v="250"/>
    <m/>
    <n v="77.55"/>
    <n v="172.45"/>
    <s v="-"/>
    <n v="150"/>
    <s v="July"/>
    <n v="50"/>
    <n v="27.549999999999997"/>
    <n v="0.55099999999999993"/>
    <s v="GROWTH"/>
    <n v="77.55"/>
    <s v="Aug"/>
    <n v="77.55"/>
    <n v="0"/>
    <b v="0"/>
    <s v="GROWTH"/>
    <n v="0"/>
    <m/>
    <s v="NE 1"/>
    <s v="NE 1"/>
    <m/>
    <x v="0"/>
  </r>
  <r>
    <s v="NE 1"/>
    <s v="DHEMAJI"/>
    <s v="NEA465"/>
    <n v="1000004113"/>
    <s v="ASSAM STORES"/>
    <d v="2024-09-07T00:00:00"/>
    <s v="Targeted Dealer"/>
    <m/>
    <n v="120"/>
    <m/>
    <n v="150"/>
    <n v="-30"/>
    <s v="-"/>
    <n v="127"/>
    <s v="July"/>
    <n v="0"/>
    <n v="150"/>
    <s v=" "/>
    <s v="GROWTH"/>
    <n v="150"/>
    <s v="Aug"/>
    <n v="150"/>
    <n v="0"/>
    <b v="0"/>
    <s v="GROWTH"/>
    <n v="0"/>
    <m/>
    <s v="NE 1"/>
    <s v="NE 1"/>
    <m/>
    <x v="0"/>
  </r>
  <r>
    <s v="NE 2"/>
    <s v="DHARMANAGAR"/>
    <s v="NEN231"/>
    <n v="1000004114"/>
    <s v="NEW MADAN GOPAL HARDWARE"/>
    <d v="2024-09-09T00:00:00"/>
    <s v="Targeted Dealer"/>
    <m/>
    <n v="15"/>
    <m/>
    <n v="25"/>
    <n v="-10"/>
    <s v="-"/>
    <n v="0"/>
    <s v="July"/>
    <n v="10"/>
    <n v="15"/>
    <n v="1.5"/>
    <b v="0"/>
    <n v="25"/>
    <s v="Aug"/>
    <n v="25"/>
    <n v="0"/>
    <b v="0"/>
    <s v="GROWTH"/>
    <n v="0"/>
    <m/>
    <s v="NE 1"/>
    <s v="NE 2"/>
    <m/>
    <x v="1"/>
  </r>
  <r>
    <s v="NE 2"/>
    <s v="Lower Assam- 1 (Bongaigaon)"/>
    <s v="NEA466"/>
    <n v="1000004115"/>
    <s v="AZIZ HARDWARE"/>
    <d v="2024-09-09T00:00:00"/>
    <s v="Targeted Dealer"/>
    <m/>
    <n v="100"/>
    <m/>
    <n v="75"/>
    <n v="25"/>
    <s v="-"/>
    <n v="100"/>
    <s v="July"/>
    <n v="50"/>
    <n v="25"/>
    <n v="0.5"/>
    <s v="GROWTH"/>
    <n v="75"/>
    <s v="Aug"/>
    <n v="75"/>
    <n v="0"/>
    <b v="0"/>
    <s v="GROWTH"/>
    <n v="0"/>
    <m/>
    <s v="NE 1"/>
    <s v="NE 2"/>
    <m/>
    <x v="1"/>
  </r>
  <r>
    <s v="NE 2"/>
    <s v="Lower Assam- 2 (Barpeta)"/>
    <s v="NER332"/>
    <n v="1000004116"/>
    <s v="RIYA HARDWARE"/>
    <d v="2024-09-12T00:00:00"/>
    <s v="Targeted Dealer"/>
    <m/>
    <n v="52"/>
    <m/>
    <n v="26"/>
    <n v="26"/>
    <s v="-"/>
    <n v="52"/>
    <s v="July"/>
    <n v="33"/>
    <n v="-7"/>
    <n v="-0.21212121212121215"/>
    <s v="DEGROWTH"/>
    <n v="26"/>
    <s v="Aug"/>
    <n v="26"/>
    <n v="0"/>
    <b v="0"/>
    <s v="GROWTH"/>
    <n v="0"/>
    <m/>
    <s v="NE 1"/>
    <s v="NE 2"/>
    <m/>
    <x v="1"/>
  </r>
  <r>
    <s v="NE 2"/>
    <s v="AGARTALA"/>
    <s v="NER331"/>
    <n v="1000004117"/>
    <s v="RATAN SARKAR"/>
    <d v="2024-09-12T00:00:00"/>
    <s v="Targeted Dealer"/>
    <m/>
    <n v="20"/>
    <m/>
    <n v="45"/>
    <n v="-25"/>
    <s v="-"/>
    <n v="0"/>
    <s v="July"/>
    <n v="0"/>
    <n v="45"/>
    <s v=" "/>
    <b v="0"/>
    <n v="45"/>
    <s v="Aug"/>
    <n v="45"/>
    <n v="0"/>
    <b v="0"/>
    <s v="GROWTH"/>
    <n v="0"/>
    <m/>
    <s v="NE 1"/>
    <s v="NE 2"/>
    <m/>
    <x v="1"/>
  </r>
  <r>
    <s v="NE 2"/>
    <s v="TURA PLAIN"/>
    <s v="NEG184"/>
    <n v="1000004118"/>
    <s v="GUPTA HARDWARE"/>
    <d v="2024-09-12T00:00:00"/>
    <s v="Targeted Dealer"/>
    <m/>
    <n v="285"/>
    <m/>
    <n v="422"/>
    <n v="-137"/>
    <s v="-"/>
    <n v="200"/>
    <s v="July"/>
    <n v="507.3"/>
    <n v="-85.300000000000011"/>
    <n v="-0.1681450818056377"/>
    <s v="DEGROWTH"/>
    <n v="422"/>
    <s v="Aug"/>
    <n v="422"/>
    <n v="0"/>
    <b v="0"/>
    <s v="GROWTH"/>
    <n v="0"/>
    <m/>
    <s v="NE 1"/>
    <s v="NE 2"/>
    <m/>
    <x v="1"/>
  </r>
  <r>
    <s v="NE 2"/>
    <s v="DARANG"/>
    <s v="NEG186"/>
    <n v="1000004119"/>
    <s v="G.D.HARDWARE"/>
    <d v="2024-09-13T00:00:00"/>
    <s v="Targeted Dealer"/>
    <m/>
    <n v="75"/>
    <m/>
    <n v="77"/>
    <n v="-2"/>
    <s v="-"/>
    <n v="62.5"/>
    <s v="July"/>
    <n v="38.5"/>
    <n v="38.5"/>
    <n v="1"/>
    <s v="GROWTH"/>
    <n v="77"/>
    <s v="Aug"/>
    <n v="77"/>
    <n v="0"/>
    <b v="0"/>
    <s v="GROWTH"/>
    <n v="0"/>
    <m/>
    <s v="NE 1"/>
    <s v="NE 2"/>
    <m/>
    <x v="1"/>
  </r>
  <r>
    <s v="NE 1"/>
    <s v="GOLAGHAT"/>
    <s v="NER334"/>
    <n v="1000004120"/>
    <s v="RS HARDWARE &amp; SUPPLIER"/>
    <d v="2024-09-13T00:00:00"/>
    <s v="Targeted Dealer"/>
    <m/>
    <n v="120"/>
    <m/>
    <n v="60"/>
    <n v="60"/>
    <s v="-"/>
    <n v="100"/>
    <s v="July"/>
    <n v="90"/>
    <n v="-30"/>
    <n v="-0.33333333333333337"/>
    <s v="DEGROWTH"/>
    <n v="60"/>
    <s v="Aug"/>
    <n v="60"/>
    <n v="0"/>
    <b v="0"/>
    <s v="GROWTH"/>
    <n v="0"/>
    <m/>
    <s v="NE 1"/>
    <s v="NE 1"/>
    <m/>
    <x v="0"/>
  </r>
  <r>
    <s v="NE 2"/>
    <s v="CACHAR"/>
    <s v="NEK224"/>
    <n v="1000004121"/>
    <s v="KALPANA TRADING"/>
    <d v="2024-09-18T00:00:00"/>
    <s v="Targeted Dealer"/>
    <m/>
    <n v="260"/>
    <m/>
    <n v="277.89999999999998"/>
    <n v="-17.899999999999977"/>
    <s v="-"/>
    <n v="255"/>
    <s v="July"/>
    <n v="235"/>
    <n v="42.899999999999977"/>
    <n v="0.18255319148936167"/>
    <s v="GROWTH"/>
    <n v="277.89999999999998"/>
    <s v="Aug"/>
    <n v="277.89999999999998"/>
    <n v="0"/>
    <b v="0"/>
    <s v="GROWTH"/>
    <n v="0"/>
    <m/>
    <s v="NE 1"/>
    <s v="NE 2"/>
    <m/>
    <x v="1"/>
  </r>
  <r>
    <s v="NE 2"/>
    <s v="MORIGAON"/>
    <s v="NEN232"/>
    <n v="1000004122"/>
    <s v="NATH BROTHERS &amp; HARDWARE"/>
    <d v="2024-09-19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2"/>
    <m/>
    <x v="1"/>
  </r>
  <r>
    <s v="NE 1"/>
    <s v="SHILLONG"/>
    <s v="NES752"/>
    <n v="1000004123"/>
    <s v="SEDES ENTERPRISE"/>
    <d v="2024-09-19T00:00:00"/>
    <s v="Targeted Dealer"/>
    <m/>
    <n v="150"/>
    <m/>
    <n v="193"/>
    <n v="-43"/>
    <s v="-"/>
    <n v="263"/>
    <s v="July"/>
    <n v="50"/>
    <n v="143"/>
    <n v="2.86"/>
    <s v="GROWTH"/>
    <n v="193"/>
    <s v="Aug"/>
    <n v="193"/>
    <n v="0"/>
    <b v="0"/>
    <s v="GROWTH"/>
    <n v="0"/>
    <m/>
    <s v="NE 1"/>
    <s v="NE 1"/>
    <m/>
    <x v="0"/>
  </r>
  <r>
    <s v="NE 2"/>
    <s v="CACHAR"/>
    <s v="NEA469"/>
    <n v="1000004126"/>
    <s v="ABRAR STEEL"/>
    <d v="2024-09-21T00:00:00"/>
    <s v="-"/>
    <m/>
    <n v="0"/>
    <m/>
    <n v="0"/>
    <n v="0"/>
    <s v="-"/>
    <n v="0"/>
    <s v="July"/>
    <n v="10"/>
    <n v="-10"/>
    <n v="-1"/>
    <b v="0"/>
    <n v="0"/>
    <s v="Aug"/>
    <n v="0"/>
    <n v="0"/>
    <b v="0"/>
    <b v="0"/>
    <n v="0"/>
    <m/>
    <s v="NE 1"/>
    <s v="NE 2"/>
    <m/>
    <x v="1"/>
  </r>
  <r>
    <s v="NE 2"/>
    <s v="MIZORAM"/>
    <s v="NEA470"/>
    <n v="1000004134"/>
    <s v="ANGELAS ENTERPRISE"/>
    <d v="2024-09-23T00:00:00"/>
    <s v="Targeted Dealer"/>
    <m/>
    <n v="10"/>
    <m/>
    <n v="0"/>
    <n v="10"/>
    <s v="-"/>
    <n v="4"/>
    <s v="July"/>
    <n v="2"/>
    <n v="-2"/>
    <n v="-1"/>
    <s v="DEGROWTH"/>
    <n v="0"/>
    <s v="Aug"/>
    <n v="0"/>
    <n v="0"/>
    <b v="0"/>
    <b v="0"/>
    <n v="0"/>
    <m/>
    <s v="NE 1"/>
    <s v="NE 2"/>
    <m/>
    <x v="1"/>
  </r>
  <r>
    <s v="NE 2"/>
    <s v="TURA HILLS"/>
    <s v="NER335"/>
    <n v="1000004133"/>
    <s v="ROTHIN BARMAN"/>
    <d v="2024-09-23T00:00:00"/>
    <s v="-"/>
    <m/>
    <n v="0"/>
    <m/>
    <n v="0"/>
    <n v="0"/>
    <s v="-"/>
    <n v="25"/>
    <s v="July"/>
    <n v="30"/>
    <n v="-30"/>
    <n v="-1"/>
    <s v="DEGROWTH"/>
    <n v="0"/>
    <s v="Aug"/>
    <n v="0"/>
    <n v="0"/>
    <b v="0"/>
    <b v="0"/>
    <n v="0"/>
    <m/>
    <s v="NE 1"/>
    <s v="NE 2"/>
    <m/>
    <x v="1"/>
  </r>
  <r>
    <s v="NE 2"/>
    <s v="Lower Assam- 1 (Bongaigaon)"/>
    <s v="NEM453"/>
    <n v="1000004132"/>
    <s v="MOMTAZ HARDWARE"/>
    <d v="2024-09-23T00:00:00"/>
    <s v="Targeted Dealer"/>
    <m/>
    <n v="50"/>
    <m/>
    <n v="55"/>
    <n v="-5"/>
    <s v="-"/>
    <n v="50"/>
    <s v="July"/>
    <n v="75"/>
    <n v="-20"/>
    <n v="-0.26666666666666672"/>
    <s v="DEGROWTH"/>
    <n v="55"/>
    <s v="Aug"/>
    <n v="55"/>
    <n v="0"/>
    <b v="0"/>
    <s v="GROWTH"/>
    <n v="0"/>
    <m/>
    <s v="NE 1"/>
    <s v="NE 2"/>
    <m/>
    <x v="1"/>
  </r>
  <r>
    <s v="NE 2"/>
    <s v="UDAIPUR"/>
    <s v="NEB378"/>
    <n v="1000004136"/>
    <s v="BALAJI TRADERS"/>
    <d v="2024-09-24T00:00:00"/>
    <s v="Targeted Dealer"/>
    <m/>
    <n v="30"/>
    <m/>
    <n v="40"/>
    <n v="-10"/>
    <s v="-"/>
    <n v="32.5"/>
    <s v="July"/>
    <n v="17.5"/>
    <n v="22.5"/>
    <n v="1.2857142857142856"/>
    <s v="GROWTH"/>
    <n v="40"/>
    <s v="Aug"/>
    <n v="40"/>
    <n v="0"/>
    <b v="0"/>
    <s v="GROWTH"/>
    <n v="0"/>
    <m/>
    <s v="NE 1"/>
    <s v="NE 2"/>
    <m/>
    <x v="1"/>
  </r>
  <r>
    <s v="NE 1"/>
    <s v="LAKHIMPUR"/>
    <s v="NEJ192"/>
    <n v="1000004137"/>
    <s v="JOY MAA HARDWARE AND SANITARY"/>
    <d v="2024-09-25T00:00:00"/>
    <s v="Targeted Dealer"/>
    <m/>
    <n v="400"/>
    <m/>
    <n v="420"/>
    <n v="-20"/>
    <s v="-"/>
    <n v="290"/>
    <s v="July"/>
    <n v="500"/>
    <n v="-80"/>
    <n v="-0.16000000000000003"/>
    <s v="DEGROWTH"/>
    <n v="420"/>
    <s v="Aug"/>
    <n v="420"/>
    <n v="0"/>
    <b v="0"/>
    <s v="GROWTH"/>
    <n v="0"/>
    <m/>
    <s v="NE 1"/>
    <s v="NE 1"/>
    <m/>
    <x v="0"/>
  </r>
  <r>
    <s v="NE 2"/>
    <s v="DARANG"/>
    <s v="NES754"/>
    <n v="1000004139"/>
    <s v="SETHIA ENTERPRISES"/>
    <d v="2024-09-27T00:00:00"/>
    <s v="Targeted Dealer"/>
    <m/>
    <n v="20"/>
    <m/>
    <n v="0"/>
    <n v="20"/>
    <s v="-"/>
    <n v="20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1"/>
    <s v="DIBRUGARH"/>
    <s v="NES756"/>
    <n v="1000004141"/>
    <s v="SARSWATI ENTERPRISES"/>
    <d v="2024-09-30T00:00:00"/>
    <s v="Targeted Dealer"/>
    <m/>
    <n v="265"/>
    <m/>
    <n v="388.1"/>
    <n v="-123.10000000000002"/>
    <s v="-"/>
    <n v="118"/>
    <s v="July"/>
    <n v="339.75"/>
    <n v="48.350000000000023"/>
    <n v="0.14231052244297282"/>
    <s v="GROWTH"/>
    <n v="388.1"/>
    <s v="Aug"/>
    <n v="388.1"/>
    <n v="0"/>
    <b v="0"/>
    <s v="GROWTH"/>
    <n v="0"/>
    <m/>
    <s v="NE 1"/>
    <s v="NE 1"/>
    <m/>
    <x v="0"/>
  </r>
  <r>
    <s v="BH"/>
    <s v="BHAGALPUR"/>
    <s v="BHP049"/>
    <n v="1000004146"/>
    <s v="PANKAJ KUMAR CHAUDHARI"/>
    <d v="2024-10-0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NE 2"/>
    <s v="TURA PLAIN"/>
    <s v="NEO045"/>
    <n v="1000004147"/>
    <s v="OSMAN HARDWARE"/>
    <d v="2024-10-09T00:00:00"/>
    <s v="Targeted Dealer"/>
    <m/>
    <n v="265"/>
    <m/>
    <n v="525"/>
    <n v="-260"/>
    <s v="-"/>
    <n v="300"/>
    <s v="July"/>
    <n v="275"/>
    <n v="250"/>
    <n v="0.90909090909090917"/>
    <s v="GROWTH"/>
    <n v="525"/>
    <s v="Aug"/>
    <n v="525"/>
    <n v="0"/>
    <b v="0"/>
    <s v="GROWTH"/>
    <n v="0"/>
    <m/>
    <s v="NE 1"/>
    <s v="NE 2"/>
    <m/>
    <x v="1"/>
  </r>
  <r>
    <s v="NE 2"/>
    <s v="GUWAHATI RURAL"/>
    <s v="NES430"/>
    <n v="1000000306"/>
    <s v="SHIVAM ENTERPRISE (GHY)"/>
    <d v="2020-02-01T00:00:00"/>
    <s v="Targeted Dealer"/>
    <m/>
    <n v="850"/>
    <m/>
    <n v="842"/>
    <n v="8"/>
    <s v="-"/>
    <n v="957.5"/>
    <s v="July"/>
    <n v="698.5"/>
    <n v="143.5"/>
    <n v="0.20544022906227632"/>
    <s v="GROWTH"/>
    <n v="842"/>
    <s v="Aug"/>
    <n v="842"/>
    <n v="0"/>
    <b v="0"/>
    <s v="GROWTH"/>
    <n v="0"/>
    <m/>
    <s v="NE 1"/>
    <s v="NE 2"/>
    <m/>
    <x v="1"/>
  </r>
  <r>
    <s v="BH"/>
    <s v="PURNIA"/>
    <s v="BHR097"/>
    <n v="1000003303"/>
    <s v="RAZIYA ENTERPRISES"/>
    <d v="2023-01-31T00:00:00"/>
    <s v="Targeted Dealer"/>
    <m/>
    <n v="25"/>
    <m/>
    <n v="0"/>
    <n v="25"/>
    <s v="-"/>
    <n v="25"/>
    <s v="July"/>
    <n v="5"/>
    <n v="-5"/>
    <n v="-1"/>
    <s v="DEGROWTH"/>
    <n v="0"/>
    <s v="Aug"/>
    <n v="0"/>
    <n v="0"/>
    <b v="0"/>
    <b v="0"/>
    <n v="0"/>
    <m/>
    <s v="NE 1"/>
    <s v="BH"/>
    <m/>
    <x v="4"/>
  </r>
  <r>
    <s v="NE 2"/>
    <s v="KARIMGANJ"/>
    <s v="NEN077"/>
    <n v="1000000435"/>
    <s v="NADIA HARDWARE"/>
    <d v="2017-08-08T00:00:00"/>
    <s v="Targeted Dealer"/>
    <m/>
    <n v="20"/>
    <m/>
    <n v="13"/>
    <n v="7"/>
    <s v="-"/>
    <n v="15"/>
    <s v="July"/>
    <n v="19"/>
    <n v="-6"/>
    <n v="-0.31578947368421051"/>
    <s v="DEGROWTH"/>
    <n v="13"/>
    <s v="Aug"/>
    <n v="13"/>
    <n v="0"/>
    <b v="0"/>
    <s v="GROWTH"/>
    <n v="0"/>
    <m/>
    <s v="NE 1"/>
    <s v="NE 2"/>
    <m/>
    <x v="1"/>
  </r>
  <r>
    <s v="NE 2"/>
    <s v="AGARTALA"/>
    <s v="NEG191"/>
    <n v="1000004151"/>
    <s v="GOPE VARIETIES"/>
    <d v="2024-10-18T00:00:00"/>
    <s v="Targeted Dealer"/>
    <m/>
    <n v="110"/>
    <m/>
    <n v="238"/>
    <n v="-128"/>
    <s v="-"/>
    <n v="115"/>
    <s v="July"/>
    <n v="105"/>
    <n v="133"/>
    <n v="1.2666666666666666"/>
    <s v="GROWTH"/>
    <n v="238"/>
    <s v="Aug"/>
    <n v="238"/>
    <n v="0"/>
    <b v="0"/>
    <s v="GROWTH"/>
    <n v="0"/>
    <m/>
    <s v="NE 1"/>
    <s v="NE 2"/>
    <m/>
    <x v="1"/>
  </r>
  <r>
    <s v="NE 2"/>
    <s v="Lower Assam- 1 (Bongaigaon)"/>
    <s v="NES759"/>
    <n v="1000004152"/>
    <s v="SHYAMALI STORES"/>
    <d v="2024-10-20T00:00:00"/>
    <s v="Targeted Dealer"/>
    <m/>
    <n v="50"/>
    <m/>
    <n v="100"/>
    <n v="-50"/>
    <s v="-"/>
    <n v="50"/>
    <s v="July"/>
    <n v="75"/>
    <n v="25"/>
    <n v="0.33333333333333326"/>
    <s v="GROWTH"/>
    <n v="100"/>
    <s v="Aug"/>
    <n v="100"/>
    <n v="0"/>
    <b v="0"/>
    <s v="GROWTH"/>
    <n v="0"/>
    <m/>
    <s v="NE 1"/>
    <s v="NE 2"/>
    <m/>
    <x v="1"/>
  </r>
  <r>
    <s v="NE 1"/>
    <s v="AP- Lekhabali"/>
    <s v="NET200"/>
    <n v="1000004157"/>
    <s v="TATAN ENTERPRISES"/>
    <d v="2024-10-24T00:00:00"/>
    <s v="Targeted Dealer"/>
    <m/>
    <n v="150"/>
    <m/>
    <n v="129"/>
    <n v="21"/>
    <s v="-"/>
    <n v="127.5"/>
    <s v="July"/>
    <n v="66"/>
    <n v="63"/>
    <n v="0.95454545454545459"/>
    <s v="GROWTH"/>
    <n v="129"/>
    <s v="Aug"/>
    <n v="129"/>
    <n v="0"/>
    <b v="0"/>
    <s v="GROWTH"/>
    <n v="0"/>
    <m/>
    <s v="NE 1"/>
    <s v="NE 1"/>
    <m/>
    <x v="0"/>
  </r>
  <r>
    <s v="NE 1"/>
    <s v="N C Hills"/>
    <s v="NEN234"/>
    <n v="1000004155"/>
    <s v="NATH VARIETY STORE"/>
    <d v="2024-10-23T00:00:00"/>
    <s v="Targeted Dealer"/>
    <m/>
    <n v="100"/>
    <m/>
    <n v="80"/>
    <n v="20"/>
    <s v="-"/>
    <n v="100"/>
    <s v="July"/>
    <n v="100"/>
    <n v="-20"/>
    <n v="-0.19999999999999996"/>
    <s v="DEGROWTH"/>
    <n v="80"/>
    <s v="Aug"/>
    <n v="80"/>
    <n v="0"/>
    <b v="0"/>
    <s v="GROWTH"/>
    <n v="0"/>
    <m/>
    <s v="NE 1"/>
    <s v="NE 1"/>
    <m/>
    <x v="0"/>
  </r>
  <r>
    <s v="NE 2"/>
    <s v="KARIMGANJ"/>
    <s v="NEA473"/>
    <n v="1000004156"/>
    <s v="ANIMA SINHA"/>
    <d v="2024-10-23T00:00:00"/>
    <s v="Targeted Dealer"/>
    <m/>
    <n v="10"/>
    <m/>
    <n v="0"/>
    <n v="10"/>
    <s v="-"/>
    <n v="10"/>
    <s v="July"/>
    <n v="5"/>
    <n v="-5"/>
    <n v="-1"/>
    <s v="DEGROWTH"/>
    <n v="0"/>
    <s v="Aug"/>
    <n v="0"/>
    <n v="0"/>
    <b v="0"/>
    <b v="0"/>
    <n v="0"/>
    <m/>
    <s v="NE 1"/>
    <s v="NE 2"/>
    <m/>
    <x v="1"/>
  </r>
  <r>
    <s v="NE 1"/>
    <s v="DIBRUGARH"/>
    <s v="NES760"/>
    <n v="1000004161"/>
    <s v="SANGAM ENTERPRISE"/>
    <d v="2024-11-01T00:00:00"/>
    <s v="Targeted Dealer"/>
    <m/>
    <n v="80"/>
    <m/>
    <n v="60"/>
    <n v="20"/>
    <s v="-"/>
    <n v="55"/>
    <s v="July"/>
    <n v="107.5"/>
    <n v="-47.5"/>
    <n v="-0.44186046511627908"/>
    <s v="DEGROWTH"/>
    <n v="60"/>
    <s v="Aug"/>
    <n v="60"/>
    <n v="0"/>
    <b v="0"/>
    <s v="GROWTH"/>
    <n v="0"/>
    <m/>
    <s v="NE 1"/>
    <s v="NE 1"/>
    <m/>
    <x v="0"/>
  </r>
  <r>
    <s v="NE 1"/>
    <s v="N C Hills"/>
    <s v="NEA472"/>
    <n v="1000004153"/>
    <s v="ANKIT HARDWARE"/>
    <d v="2024-10-23T00:00:00"/>
    <s v="Targeted Dealer"/>
    <m/>
    <n v="100"/>
    <m/>
    <n v="40"/>
    <n v="60"/>
    <s v="-"/>
    <n v="147.5"/>
    <s v="July"/>
    <n v="80"/>
    <n v="-40"/>
    <n v="-0.5"/>
    <s v="DEGROWTH"/>
    <n v="40"/>
    <s v="Aug"/>
    <n v="40"/>
    <n v="0"/>
    <b v="0"/>
    <s v="GROWTH"/>
    <n v="0"/>
    <m/>
    <s v="NE 1"/>
    <s v="NE 1"/>
    <m/>
    <x v="0"/>
  </r>
  <r>
    <s v="NE 2"/>
    <s v="AGARTALA"/>
    <s v="NEN235"/>
    <n v="1000004165"/>
    <s v="NEW MAHENDRA BHANDAR"/>
    <d v="2024-11-06T00:00:00"/>
    <s v="Targeted Dealer"/>
    <m/>
    <n v="650"/>
    <m/>
    <n v="685.25"/>
    <n v="-35.25"/>
    <s v="-"/>
    <n v="566.85"/>
    <s v="July"/>
    <n v="319.35000000000002"/>
    <n v="365.9"/>
    <n v="1.1457648348207297"/>
    <s v="GROWTH"/>
    <n v="685.25"/>
    <s v="Aug"/>
    <n v="685.25"/>
    <n v="0"/>
    <b v="0"/>
    <s v="GROWTH"/>
    <n v="0"/>
    <m/>
    <s v="NE 1"/>
    <s v="NE 2"/>
    <m/>
    <x v="1"/>
  </r>
  <r>
    <s v="NE 2"/>
    <s v="UDAIPUR"/>
    <s v="NET202"/>
    <n v="1000004164"/>
    <s v="TRIPURESWARI ENTERPRISE"/>
    <d v="2024-11-06T00:00:00"/>
    <s v="-"/>
    <m/>
    <n v="0"/>
    <m/>
    <n v="0"/>
    <n v="0"/>
    <s v="-"/>
    <n v="14.25"/>
    <s v="July"/>
    <n v="8"/>
    <n v="-8"/>
    <n v="-1"/>
    <s v="DEGROWTH"/>
    <n v="0"/>
    <s v="Aug"/>
    <n v="0"/>
    <n v="0"/>
    <b v="0"/>
    <b v="0"/>
    <n v="0"/>
    <m/>
    <s v="NE 1"/>
    <s v="NE 2"/>
    <m/>
    <x v="1"/>
  </r>
  <r>
    <s v="NB 2"/>
    <s v="DAKSHIN DINAJPUR"/>
    <s v="WBD097"/>
    <n v="1000004158"/>
    <s v="DREAM HOUSE ENTERPRISE"/>
    <d v="2024-10-29T00:00:00"/>
    <s v="Targeted Dealer"/>
    <m/>
    <n v="40"/>
    <m/>
    <n v="20"/>
    <n v="20"/>
    <s v="-"/>
    <n v="25"/>
    <s v="July"/>
    <n v="31"/>
    <n v="-11"/>
    <n v="-0.35483870967741937"/>
    <s v="DEGROWTH"/>
    <n v="20"/>
    <s v="Aug"/>
    <n v="20"/>
    <n v="0"/>
    <b v="0"/>
    <s v="GROWTH"/>
    <n v="0"/>
    <m/>
    <s v="NE 1"/>
    <s v="NB 2"/>
    <m/>
    <x v="3"/>
  </r>
  <r>
    <s v="NE 2"/>
    <s v="UDAIPUR"/>
    <s v="NEB383"/>
    <n v="1000004163"/>
    <s v="BHOLANATH HARDWARE"/>
    <d v="2024-11-06T00:00:00"/>
    <s v="Targeted Dealer"/>
    <m/>
    <n v="60"/>
    <m/>
    <n v="116.5"/>
    <n v="-56.5"/>
    <s v="-"/>
    <n v="70"/>
    <s v="July"/>
    <n v="60"/>
    <n v="56.5"/>
    <n v="0.94166666666666665"/>
    <s v="GROWTH"/>
    <n v="116.5"/>
    <s v="Aug"/>
    <n v="116.5"/>
    <n v="0"/>
    <b v="0"/>
    <s v="GROWTH"/>
    <n v="0"/>
    <m/>
    <s v="NE 1"/>
    <s v="NE 2"/>
    <m/>
    <x v="1"/>
  </r>
  <r>
    <s v="NE 1"/>
    <s v="SHILLONG"/>
    <s v="NEM455"/>
    <n v="1000004168"/>
    <s v="M.M HARDWARE"/>
    <d v="2024-11-10T00:00:00"/>
    <s v="Targeted Dealer"/>
    <m/>
    <n v="23"/>
    <m/>
    <n v="0"/>
    <n v="23"/>
    <s v="-"/>
    <n v="23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BH"/>
    <s v="MUZAFFARPUR"/>
    <s v="R131"/>
    <n v="1000001683"/>
    <s v="R.S. TRADERS"/>
    <d v="2013-01-29T00:00:00"/>
    <s v="Targeted Dealer"/>
    <m/>
    <n v="15"/>
    <m/>
    <n v="0"/>
    <n v="15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NE 1"/>
    <s v="NAGAON"/>
    <s v="NEB384"/>
    <n v="1000004167"/>
    <s v="BORGHULI HARDWARE"/>
    <d v="2024-11-10T00:00:00"/>
    <s v="Targeted Dealer"/>
    <m/>
    <n v="250"/>
    <m/>
    <n v="182"/>
    <n v="68"/>
    <s v="-"/>
    <n v="104"/>
    <s v="July"/>
    <n v="274"/>
    <n v="-92"/>
    <n v="-0.33576642335766427"/>
    <s v="DEGROWTH"/>
    <n v="182"/>
    <s v="Aug"/>
    <n v="182"/>
    <n v="0"/>
    <b v="0"/>
    <s v="GROWTH"/>
    <n v="0"/>
    <m/>
    <s v="NE 1"/>
    <s v="NE 1"/>
    <m/>
    <x v="0"/>
  </r>
  <r>
    <s v="NE 2"/>
    <s v="HAILAKANDI"/>
    <s v="NEJ197"/>
    <n v="1000004169"/>
    <s v="JOYNARAYAN TRADERS"/>
    <d v="2024-11-10T00:00:00"/>
    <s v="Targeted Dealer"/>
    <m/>
    <n v="50"/>
    <m/>
    <n v="65"/>
    <n v="-15"/>
    <s v="-"/>
    <n v="15"/>
    <s v="July"/>
    <n v="66"/>
    <n v="-1"/>
    <n v="-1.5151515151515138E-2"/>
    <s v="DEGROWTH"/>
    <n v="65"/>
    <s v="Aug"/>
    <n v="65"/>
    <n v="0"/>
    <b v="0"/>
    <s v="GROWTH"/>
    <n v="0"/>
    <m/>
    <s v="NE 1"/>
    <s v="NE 2"/>
    <m/>
    <x v="1"/>
  </r>
  <r>
    <s v="NE 2"/>
    <s v="KARIMGANJ"/>
    <s v="NES444"/>
    <n v="1000000378"/>
    <s v="SHYAM TRADERS (SIL)"/>
    <d v="2020-03-21T00:00:00"/>
    <s v="Targeted Dealer"/>
    <m/>
    <n v="30"/>
    <m/>
    <n v="6"/>
    <n v="24"/>
    <s v="-"/>
    <n v="10"/>
    <s v="July"/>
    <n v="210"/>
    <n v="-204"/>
    <n v="-0.97142857142857142"/>
    <s v="DEGROWTH"/>
    <n v="6"/>
    <s v="Aug"/>
    <n v="6"/>
    <n v="0"/>
    <b v="0"/>
    <s v="GROWTH"/>
    <n v="0"/>
    <m/>
    <s v="NE 1"/>
    <s v="NE 2"/>
    <m/>
    <x v="1"/>
  </r>
  <r>
    <s v="NB 1"/>
    <s v="DARJEELING HILLS"/>
    <s v="WBD081"/>
    <n v="1000001366"/>
    <s v="DARJEELING BUILDER STORE (SILIGURI)"/>
    <d v="2020-08-11T00:00:00"/>
    <s v="Targeted Dealer"/>
    <m/>
    <n v="200"/>
    <m/>
    <n v="14"/>
    <n v="186"/>
    <s v="-"/>
    <n v="417.25"/>
    <s v="July"/>
    <n v="220"/>
    <n v="-206"/>
    <n v="-0.9363636363636364"/>
    <s v="DEGROWTH"/>
    <n v="14"/>
    <s v="Aug"/>
    <n v="14"/>
    <n v="0"/>
    <b v="0"/>
    <s v="GROWTH"/>
    <n v="0"/>
    <m/>
    <s v="NE 1"/>
    <s v="NB 1"/>
    <m/>
    <x v="2"/>
  </r>
  <r>
    <s v="NE 1"/>
    <s v="MANIPUR"/>
    <s v="NEJ195"/>
    <n v="1000004159"/>
    <s v="LAISHRAM BIRAMANGOL SINGH"/>
    <d v="2024-10-29T00:00:00"/>
    <s v="Targeted Dealer"/>
    <m/>
    <n v="30"/>
    <m/>
    <n v="0"/>
    <n v="30"/>
    <s v="-"/>
    <n v="17"/>
    <s v="July"/>
    <n v="19"/>
    <n v="-19"/>
    <n v="-1"/>
    <s v="DEGROWTH"/>
    <n v="0"/>
    <s v="Aug"/>
    <n v="0"/>
    <n v="0"/>
    <b v="0"/>
    <b v="0"/>
    <n v="0"/>
    <m/>
    <s v="NE 1"/>
    <s v="NE 1"/>
    <m/>
    <x v="0"/>
  </r>
  <r>
    <s v="NE 1"/>
    <s v="KARBIANGLONG"/>
    <s v="NES763"/>
    <n v="1000004170"/>
    <s v="SANJAY BISWAS"/>
    <d v="2024-11-15T00:00:00"/>
    <s v="Targeted Dealer"/>
    <m/>
    <n v="40"/>
    <m/>
    <n v="20"/>
    <n v="20"/>
    <s v="-"/>
    <n v="30"/>
    <s v="July"/>
    <n v="60"/>
    <n v="-40"/>
    <n v="-0.66666666666666674"/>
    <s v="DEGROWTH"/>
    <n v="20"/>
    <s v="Aug"/>
    <n v="20"/>
    <n v="0"/>
    <b v="0"/>
    <s v="GROWTH"/>
    <n v="0"/>
    <m/>
    <s v="NE 1"/>
    <s v="NE 1"/>
    <m/>
    <x v="0"/>
  </r>
  <r>
    <s v="NE 1"/>
    <s v="Sibsagar"/>
    <s v="NEN202"/>
    <n v="1000003041"/>
    <s v="NIRMAL ENTERPRISE"/>
    <d v="2022-10-13T00:00:00"/>
    <s v="Targeted Dealer"/>
    <m/>
    <n v="130"/>
    <m/>
    <n v="280"/>
    <n v="-150"/>
    <s v="-"/>
    <n v="30"/>
    <s v="July"/>
    <n v="80"/>
    <n v="200"/>
    <n v="2.5"/>
    <s v="GROWTH"/>
    <n v="280"/>
    <s v="Aug"/>
    <n v="280"/>
    <n v="0"/>
    <b v="0"/>
    <s v="GROWTH"/>
    <n v="0"/>
    <m/>
    <s v="NE 1"/>
    <s v="NE 1"/>
    <m/>
    <x v="0"/>
  </r>
  <r>
    <s v="NE 2"/>
    <s v="Lower Assam- 1 (Bongaigaon)"/>
    <s v="NES765"/>
    <n v="1000004172"/>
    <s v="SR ENTERPRISE"/>
    <d v="2024-11-22T00:00:00"/>
    <s v="Targeted Dealer"/>
    <m/>
    <n v="75"/>
    <m/>
    <n v="25"/>
    <n v="50"/>
    <s v="-"/>
    <n v="25"/>
    <s v="July"/>
    <n v="51"/>
    <n v="-26"/>
    <n v="-0.50980392156862742"/>
    <s v="DEGROWTH"/>
    <n v="25"/>
    <s v="Aug"/>
    <n v="25"/>
    <n v="0"/>
    <b v="0"/>
    <s v="GROWTH"/>
    <n v="0"/>
    <m/>
    <s v="NE 1"/>
    <s v="NE 2"/>
    <m/>
    <x v="1"/>
  </r>
  <r>
    <s v="NE 1"/>
    <s v="AP- Tinsukia Side"/>
    <s v="NER340"/>
    <n v="1000004183"/>
    <s v="R.K ENTERPRISES"/>
    <d v="2024-11-25T00:00:00"/>
    <s v="Targeted Dealer"/>
    <m/>
    <n v="145"/>
    <m/>
    <n v="0"/>
    <n v="145"/>
    <s v="-"/>
    <n v="25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MANIPUR"/>
    <s v="NEA476"/>
    <n v="1000004171"/>
    <s v="A A STORE"/>
    <d v="2024-11-15T00:00:00"/>
    <s v="-"/>
    <m/>
    <n v="0"/>
    <m/>
    <n v="0"/>
    <n v="0"/>
    <s v="-"/>
    <n v="2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TINSUKIA"/>
    <s v="NES767"/>
    <n v="1000004182"/>
    <s v="SONOWAL HARDWARE AND FURNITURE"/>
    <d v="2024-11-25T00:00:00"/>
    <s v="-"/>
    <m/>
    <n v="0"/>
    <m/>
    <n v="40"/>
    <n v="-40"/>
    <s v="-"/>
    <n v="20"/>
    <s v="July"/>
    <n v="0"/>
    <n v="40"/>
    <s v=" "/>
    <s v="GROWTH"/>
    <n v="40"/>
    <s v="Aug"/>
    <n v="40"/>
    <n v="0"/>
    <b v="0"/>
    <s v="GROWTH"/>
    <n v="0"/>
    <m/>
    <s v="NE 1"/>
    <s v="NE 1"/>
    <m/>
    <x v="0"/>
  </r>
  <r>
    <s v="NE 1"/>
    <s v="MANIPUR"/>
    <s v="H132"/>
    <n v="1000000568"/>
    <s v="HOLISTIC ENTERPRISES"/>
    <d v="2022-06-26T00:00:00"/>
    <s v="Targeted Dealer"/>
    <m/>
    <n v="60"/>
    <m/>
    <n v="31"/>
    <n v="29"/>
    <s v="-"/>
    <n v="56"/>
    <s v="July"/>
    <n v="88"/>
    <n v="-57"/>
    <n v="-0.64772727272727271"/>
    <s v="DEGROWTH"/>
    <n v="31"/>
    <s v="Aug"/>
    <n v="31"/>
    <n v="0"/>
    <b v="0"/>
    <s v="GROWTH"/>
    <n v="0"/>
    <m/>
    <s v="NE 1"/>
    <s v="NE 1"/>
    <m/>
    <x v="0"/>
  </r>
  <r>
    <s v="BH"/>
    <s v="KISHANGANJ"/>
    <s v="BHT020"/>
    <n v="1000004184"/>
    <s v="TAJ TRADERS"/>
    <d v="2024-11-30T00:00:00"/>
    <s v="Targeted Dealer"/>
    <m/>
    <n v="125"/>
    <m/>
    <n v="55"/>
    <n v="70"/>
    <s v="-"/>
    <n v="120"/>
    <s v="July"/>
    <n v="29.9"/>
    <n v="25.1"/>
    <n v="0.83946488294314392"/>
    <s v="GROWTH"/>
    <n v="55"/>
    <s v="Aug"/>
    <n v="55"/>
    <n v="0"/>
    <b v="0"/>
    <s v="GROWTH"/>
    <n v="0"/>
    <m/>
    <s v="NE 1"/>
    <s v="BH"/>
    <m/>
    <x v="4"/>
  </r>
  <r>
    <s v="NE 1"/>
    <s v="DIBRUGARH"/>
    <s v="NEN237"/>
    <n v="1000004177"/>
    <s v="N.H. HARDWARE"/>
    <d v="2024-12-04T00:00:00"/>
    <s v="Targeted Dealer"/>
    <m/>
    <n v="50"/>
    <m/>
    <n v="40"/>
    <n v="10"/>
    <s v="-"/>
    <n v="8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2"/>
    <s v="DHARMANAGAR"/>
    <s v="NEH165"/>
    <n v="1000004174"/>
    <s v="HRIT ENTERPRISE"/>
    <d v="2024-11-29T00:00:00"/>
    <s v="Targeted Dealer"/>
    <m/>
    <n v="120"/>
    <m/>
    <n v="147.5"/>
    <n v="-27.5"/>
    <s v="-"/>
    <n v="125"/>
    <s v="July"/>
    <n v="110"/>
    <n v="37.5"/>
    <n v="0.34090909090909083"/>
    <s v="GROWTH"/>
    <n v="147.5"/>
    <s v="Aug"/>
    <n v="147.5"/>
    <n v="0"/>
    <b v="0"/>
    <s v="GROWTH"/>
    <n v="0"/>
    <m/>
    <s v="NE 1"/>
    <s v="NE 2"/>
    <m/>
    <x v="1"/>
  </r>
  <r>
    <s v="NE 2"/>
    <s v="DARANG"/>
    <s v="NEJ198"/>
    <n v="1000004175"/>
    <s v="JYOTI HARDWARE"/>
    <d v="2024-11-29T00:00:00"/>
    <s v="Targeted Dealer"/>
    <m/>
    <n v="37"/>
    <m/>
    <n v="39"/>
    <n v="-2"/>
    <s v="-"/>
    <n v="25"/>
    <s v="July"/>
    <n v="12.5"/>
    <n v="26.5"/>
    <n v="2.12"/>
    <s v="GROWTH"/>
    <n v="39"/>
    <s v="Aug"/>
    <n v="39"/>
    <n v="0"/>
    <b v="0"/>
    <s v="GROWTH"/>
    <n v="0"/>
    <m/>
    <s v="NE 1"/>
    <s v="NE 2"/>
    <m/>
    <x v="1"/>
  </r>
  <r>
    <s v="NE 1"/>
    <s v="NAGALAND"/>
    <s v="NEJ196"/>
    <n v="1000004166"/>
    <s v="JAMIR STORE"/>
    <d v="2024-11-07T00:00:00"/>
    <s v="Targeted Dealer"/>
    <m/>
    <n v="60"/>
    <m/>
    <n v="0"/>
    <n v="60"/>
    <s v="-"/>
    <n v="6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BH"/>
    <s v="BEGUSARAI"/>
    <s v="BHS040"/>
    <n v="1000001168"/>
    <s v="SUMAN ENTERPRISES"/>
    <d v="2022-06-27T00:00:00"/>
    <s v="Targeted Dealer"/>
    <m/>
    <n v="10"/>
    <m/>
    <n v="24"/>
    <n v="-14"/>
    <s v="-"/>
    <n v="15"/>
    <s v="July"/>
    <n v="0"/>
    <n v="24"/>
    <s v=" "/>
    <s v="GROWTH"/>
    <n v="24"/>
    <s v="Aug"/>
    <n v="24"/>
    <n v="0"/>
    <b v="0"/>
    <s v="GROWTH"/>
    <n v="0"/>
    <m/>
    <s v="NE 1"/>
    <s v="BH"/>
    <m/>
    <x v="4"/>
  </r>
  <r>
    <s v="NE 1"/>
    <s v="GOLAGHAT"/>
    <s v="NEN238"/>
    <n v="1000004179"/>
    <s v="NAYRA ENTERPRISES"/>
    <d v="2024-12-09T00:00:00"/>
    <s v="Targeted Dealer"/>
    <m/>
    <n v="80"/>
    <m/>
    <n v="40"/>
    <n v="40"/>
    <s v="-"/>
    <n v="12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1"/>
    <s v="DHEMAJI"/>
    <s v="NER341"/>
    <n v="1000004181"/>
    <s v="RAKESH STORES"/>
    <d v="2024-12-09T00:00:00"/>
    <s v="Targeted Dealer"/>
    <m/>
    <n v="120"/>
    <m/>
    <n v="80"/>
    <n v="40"/>
    <s v="-"/>
    <n v="80"/>
    <s v="July"/>
    <n v="90"/>
    <n v="-10"/>
    <n v="-0.11111111111111116"/>
    <s v="DEGROWTH"/>
    <n v="80"/>
    <s v="Aug"/>
    <n v="80"/>
    <n v="0"/>
    <b v="0"/>
    <s v="GROWTH"/>
    <n v="0"/>
    <m/>
    <s v="NE 1"/>
    <s v="NE 1"/>
    <m/>
    <x v="0"/>
  </r>
  <r>
    <s v="NE 1"/>
    <s v="NAGAON"/>
    <s v="NEA481"/>
    <n v="1000004187"/>
    <s v="ADITYA STEELS AND ISPAT"/>
    <d v="2024-12-10T00:00:00"/>
    <s v="Targeted Dealer"/>
    <m/>
    <n v="230"/>
    <m/>
    <n v="126"/>
    <n v="104"/>
    <s v="-"/>
    <n v="79"/>
    <s v="July"/>
    <n v="205.5"/>
    <n v="-79.5"/>
    <n v="-0.38686131386861311"/>
    <s v="DEGROWTH"/>
    <n v="126"/>
    <s v="Aug"/>
    <n v="126"/>
    <n v="0"/>
    <b v="0"/>
    <s v="GROWTH"/>
    <n v="0"/>
    <m/>
    <s v="NE 1"/>
    <s v="NE 1"/>
    <m/>
    <x v="0"/>
  </r>
  <r>
    <s v="NE 2"/>
    <s v="DHARMANAGAR"/>
    <s v="NES771"/>
    <n v="1000004185"/>
    <s v="SATYA RANJAN ROY"/>
    <d v="2024-12-05T00:00:00"/>
    <s v="Targeted Dealer"/>
    <m/>
    <n v="55"/>
    <m/>
    <n v="25"/>
    <n v="30"/>
    <s v="-"/>
    <n v="75"/>
    <s v="July"/>
    <n v="50"/>
    <n v="-25"/>
    <n v="-0.5"/>
    <s v="DEGROWTH"/>
    <n v="25"/>
    <s v="Aug"/>
    <n v="25"/>
    <n v="0"/>
    <b v="0"/>
    <s v="GROWTH"/>
    <n v="0"/>
    <m/>
    <s v="NE 1"/>
    <s v="NE 2"/>
    <m/>
    <x v="1"/>
  </r>
  <r>
    <s v="BH"/>
    <s v="BEGUSARAI"/>
    <s v="BHR081"/>
    <n v="1000001184"/>
    <s v="R K BUILDING AND MATERIALS"/>
    <d v="2022-06-27T00:00:00"/>
    <s v="Targeted Dealer"/>
    <m/>
    <n v="25"/>
    <m/>
    <n v="0"/>
    <n v="25"/>
    <s v="-"/>
    <n v="50"/>
    <s v="July"/>
    <n v="25"/>
    <n v="-25"/>
    <n v="-1"/>
    <s v="DEGROWTH"/>
    <n v="0"/>
    <s v="Aug"/>
    <n v="0"/>
    <n v="0"/>
    <b v="0"/>
    <b v="0"/>
    <n v="0"/>
    <m/>
    <s v="NE 1"/>
    <s v="BH"/>
    <m/>
    <x v="4"/>
  </r>
  <r>
    <s v="BH"/>
    <s v="MUZAFFARPUR"/>
    <s v="BHM117"/>
    <n v="1000001660"/>
    <s v="MAHADEV TRADERS"/>
    <d v="2022-06-27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NB 1"/>
    <s v="SIKKIM"/>
    <s v="SKN003"/>
    <n v="1000002780"/>
    <s v="NANDA KISHORE PRASAD"/>
    <d v="2022-06-29T00:00:00"/>
    <s v="Targeted Dealer"/>
    <m/>
    <n v="20"/>
    <m/>
    <n v="25.5"/>
    <n v="-5.5"/>
    <s v="-"/>
    <n v="41"/>
    <s v="July"/>
    <n v="14"/>
    <n v="11.5"/>
    <n v="0.8214285714285714"/>
    <s v="GROWTH"/>
    <n v="25.5"/>
    <s v="Aug"/>
    <n v="25.5"/>
    <n v="0"/>
    <b v="0"/>
    <s v="GROWTH"/>
    <n v="0"/>
    <m/>
    <s v="NE 1"/>
    <s v="NB 1"/>
    <m/>
    <x v="2"/>
  </r>
  <r>
    <s v="BH"/>
    <s v="BEGUSARAI"/>
    <s v="BHM135"/>
    <n v="1000002525"/>
    <s v="M B TRADERS"/>
    <d v="2022-06-27T00:00:00"/>
    <s v="Targeted Dealer"/>
    <m/>
    <n v="10"/>
    <m/>
    <n v="0"/>
    <n v="10"/>
    <s v="-"/>
    <n v="0"/>
    <s v="July"/>
    <n v="10"/>
    <n v="-10"/>
    <n v="-1"/>
    <b v="0"/>
    <n v="0"/>
    <s v="Aug"/>
    <n v="0"/>
    <n v="0"/>
    <b v="0"/>
    <b v="0"/>
    <n v="0"/>
    <m/>
    <s v="NE 1"/>
    <s v="BH"/>
    <m/>
    <x v="4"/>
  </r>
  <r>
    <s v="NE 1"/>
    <s v="MANIPUR"/>
    <s v="NEK227"/>
    <n v="1000004192"/>
    <s v="KM &amp; SONS ENTERPRISES"/>
    <d v="2024-12-16T00:00:00"/>
    <s v="Targeted Dealer"/>
    <m/>
    <n v="150"/>
    <m/>
    <n v="22"/>
    <n v="128"/>
    <s v="-"/>
    <n v="143"/>
    <s v="July"/>
    <n v="93"/>
    <n v="-71"/>
    <n v="-0.76344086021505375"/>
    <s v="DEGROWTH"/>
    <n v="22"/>
    <s v="Aug"/>
    <n v="22"/>
    <n v="0"/>
    <b v="0"/>
    <s v="GROWTH"/>
    <n v="0"/>
    <m/>
    <s v="NE 1"/>
    <s v="NE 1"/>
    <m/>
    <x v="0"/>
  </r>
  <r>
    <s v="NE 1"/>
    <s v="AP- Banderdewa"/>
    <s v="NEH166"/>
    <n v="1000004196"/>
    <s v="HARDWARE HUB"/>
    <d v="2024-12-24T00:00:00"/>
    <s v="Targeted Dealer"/>
    <m/>
    <n v="1800"/>
    <m/>
    <n v="1797.9"/>
    <n v="2.0999999999999091"/>
    <s v="-"/>
    <n v="2108"/>
    <s v="July"/>
    <n v="1706"/>
    <n v="91.900000000000091"/>
    <n v="5.386869871043376E-2"/>
    <s v="GROWTH"/>
    <n v="1797.9"/>
    <s v="Aug"/>
    <n v="1797.9"/>
    <n v="0"/>
    <b v="0"/>
    <s v="GROWTH"/>
    <n v="0"/>
    <m/>
    <s v="NE 1"/>
    <s v="NE 1"/>
    <m/>
    <x v="0"/>
  </r>
  <r>
    <s v="NE 1"/>
    <s v="AP- Lekhabali"/>
    <s v="NET205"/>
    <n v="1000004203"/>
    <s v="T K ENTERPRISE"/>
    <d v="2024-12-26T00:00:00"/>
    <s v="-"/>
    <m/>
    <n v="0"/>
    <m/>
    <n v="20"/>
    <n v="-20"/>
    <s v="-"/>
    <n v="20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NE 1"/>
    <s v="TINSUKIA"/>
    <s v="NEC142"/>
    <n v="1000004197"/>
    <s v="CHAMARIA TRADING CO"/>
    <d v="2024-12-26T00:00:00"/>
    <s v="Targeted Dealer"/>
    <m/>
    <n v="325"/>
    <m/>
    <n v="432.3"/>
    <n v="-107.30000000000001"/>
    <s v="-"/>
    <n v="31"/>
    <s v="July"/>
    <n v="377.1"/>
    <n v="55.199999999999989"/>
    <n v="0.14638027048528235"/>
    <s v="GROWTH"/>
    <n v="432.3"/>
    <s v="Aug"/>
    <n v="432.3"/>
    <n v="0"/>
    <b v="0"/>
    <s v="GROWTH"/>
    <n v="0"/>
    <m/>
    <s v="NE 1"/>
    <s v="NE 1"/>
    <m/>
    <x v="0"/>
  </r>
  <r>
    <s v="BH"/>
    <s v="PURNIA"/>
    <s v="BHS005"/>
    <n v="1000001726"/>
    <s v="SKYLINE TRADERS"/>
    <d v="2022-06-27T00:00:00"/>
    <s v="Targeted Dealer"/>
    <m/>
    <n v="30"/>
    <m/>
    <n v="3.5"/>
    <n v="26.5"/>
    <s v="-"/>
    <n v="22"/>
    <s v="July"/>
    <n v="20"/>
    <n v="-16.5"/>
    <n v="-0.82499999999999996"/>
    <s v="DEGROWTH"/>
    <n v="3.5"/>
    <s v="Aug"/>
    <n v="3.5"/>
    <n v="0"/>
    <b v="0"/>
    <s v="GROWTH"/>
    <n v="0"/>
    <m/>
    <s v="NE 1"/>
    <s v="BH"/>
    <m/>
    <x v="4"/>
  </r>
  <r>
    <s v="NE 2"/>
    <s v="GUWAHATI RURAL"/>
    <s v="NES327"/>
    <n v="1000000307"/>
    <s v="SUMAN ENTERPRISE (GHY)"/>
    <d v="2018-10-08T00:00:00"/>
    <s v="Targeted Dealer"/>
    <m/>
    <n v="92"/>
    <m/>
    <n v="85"/>
    <n v="7"/>
    <s v="-"/>
    <n v="90"/>
    <s v="July"/>
    <n v="79"/>
    <n v="6"/>
    <n v="7.5949367088607556E-2"/>
    <s v="GROWTH"/>
    <n v="85"/>
    <s v="Aug"/>
    <n v="85"/>
    <n v="0"/>
    <b v="0"/>
    <s v="GROWTH"/>
    <n v="0"/>
    <m/>
    <s v="NE 1"/>
    <s v="NE 2"/>
    <m/>
    <x v="1"/>
  </r>
  <r>
    <s v="NE 1"/>
    <s v="MANIPUR"/>
    <s v="NES773"/>
    <n v="1000004193"/>
    <s v="SBD STEEL &amp; CEMENT"/>
    <d v="2024-12-16T00:00:00"/>
    <s v="Targeted Dealer"/>
    <m/>
    <n v="60"/>
    <m/>
    <n v="0"/>
    <n v="60"/>
    <s v="-"/>
    <n v="59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B 1"/>
    <s v="DARJEELING HILLS"/>
    <s v="WBA135"/>
    <n v="1000001359"/>
    <s v="ACE CONSTRUCTION COMPANY"/>
    <d v="2022-06-27T00:00:00"/>
    <s v="Targeted Dealer"/>
    <m/>
    <n v="30"/>
    <m/>
    <n v="78.150000000000006"/>
    <n v="-48.150000000000006"/>
    <s v="-"/>
    <n v="28.5"/>
    <s v="July"/>
    <n v="59.2"/>
    <n v="18.950000000000003"/>
    <n v="0.32010135135135132"/>
    <s v="GROWTH"/>
    <n v="78.150000000000006"/>
    <s v="Aug"/>
    <n v="78.150000000000006"/>
    <n v="0"/>
    <b v="0"/>
    <s v="GROWTH"/>
    <n v="0"/>
    <m/>
    <s v="NE 1"/>
    <s v="NB 1"/>
    <m/>
    <x v="2"/>
  </r>
  <r>
    <s v="NE 2"/>
    <s v="DHARMANAGAR"/>
    <s v="NEL137"/>
    <n v="1000004212"/>
    <s v="LOKNATH ENTERPRISE"/>
    <d v="2025-01-10T00:00:00"/>
    <s v="Targeted Dealer"/>
    <m/>
    <n v="130"/>
    <m/>
    <n v="125"/>
    <n v="5"/>
    <s v="-"/>
    <n v="75"/>
    <s v="July"/>
    <n v="160"/>
    <n v="-35"/>
    <n v="-0.21875"/>
    <s v="DEGROWTH"/>
    <n v="125"/>
    <s v="Aug"/>
    <n v="125"/>
    <n v="0"/>
    <b v="0"/>
    <s v="GROWTH"/>
    <n v="0"/>
    <m/>
    <s v="NE 1"/>
    <s v="NE 2"/>
    <m/>
    <x v="1"/>
  </r>
  <r>
    <s v="BH"/>
    <s v="KATIHAR"/>
    <s v="BHS260"/>
    <n v="1000004204"/>
    <s v="M/S SITA STEEL"/>
    <d v="2024-12-27T00:00:00"/>
    <s v="Targeted Dealer"/>
    <m/>
    <n v="30"/>
    <m/>
    <n v="18.75"/>
    <n v="11.25"/>
    <s v="-"/>
    <n v="31.5"/>
    <s v="July"/>
    <n v="17.5"/>
    <n v="1.25"/>
    <n v="7.1428571428571397E-2"/>
    <s v="GROWTH"/>
    <n v="18.75"/>
    <s v="Aug"/>
    <n v="18.75"/>
    <n v="0"/>
    <b v="0"/>
    <s v="GROWTH"/>
    <n v="0"/>
    <m/>
    <s v="NE 1"/>
    <s v="BH"/>
    <m/>
    <x v="4"/>
  </r>
  <r>
    <s v="NE 1"/>
    <s v="HOJAI"/>
    <s v="NET206"/>
    <n v="1000004215"/>
    <s v="TANISH ENTERPRISE"/>
    <d v="2025-01-16T00:00:00"/>
    <s v="Targeted Dealer"/>
    <m/>
    <n v="240"/>
    <m/>
    <n v="240"/>
    <n v="0"/>
    <s v="-"/>
    <n v="80"/>
    <s v="July"/>
    <n v="200"/>
    <n v="40"/>
    <n v="0.19999999999999996"/>
    <s v="GROWTH"/>
    <n v="240"/>
    <s v="Aug"/>
    <n v="240"/>
    <n v="0"/>
    <b v="0"/>
    <s v="GROWTH"/>
    <n v="0"/>
    <m/>
    <s v="NE 1"/>
    <s v="NE 1"/>
    <m/>
    <x v="0"/>
  </r>
  <r>
    <s v="NE 1"/>
    <s v="MANIPUR"/>
    <s v="G141"/>
    <n v="1000000566"/>
    <s v="GOPAL ENTERPRISES"/>
    <d v="2014-04-08T00:00:00"/>
    <s v="-"/>
    <m/>
    <n v="0"/>
    <m/>
    <n v="0"/>
    <n v="0"/>
    <s v="-"/>
    <n v="48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2"/>
    <s v="DARANG"/>
    <s v="NEG198"/>
    <n v="1000004201"/>
    <s v="GRS HARDWARE"/>
    <d v="2024-12-31T00:00:00"/>
    <s v="Targeted Dealer"/>
    <m/>
    <n v="13"/>
    <m/>
    <n v="0"/>
    <n v="13"/>
    <s v="-"/>
    <n v="13"/>
    <s v="July"/>
    <n v="20"/>
    <n v="-20"/>
    <n v="-1"/>
    <s v="DEGROWTH"/>
    <n v="0"/>
    <s v="Aug"/>
    <n v="0"/>
    <n v="0"/>
    <b v="0"/>
    <b v="0"/>
    <n v="0"/>
    <m/>
    <s v="NE 1"/>
    <s v="NE 2"/>
    <m/>
    <x v="1"/>
  </r>
  <r>
    <s v="NB 1"/>
    <s v="SIKKIM"/>
    <s v="SKS011"/>
    <n v="1000004214"/>
    <s v="SHIVAM ENTERPRISES - RAKDONG"/>
    <d v="2025-01-14T00:00:00"/>
    <s v="Targeted Dealer"/>
    <m/>
    <n v="40"/>
    <m/>
    <n v="25"/>
    <n v="15"/>
    <s v="-"/>
    <n v="80.5"/>
    <s v="July"/>
    <n v="46"/>
    <n v="-21"/>
    <n v="-0.45652173913043481"/>
    <s v="DEGROWTH"/>
    <n v="25"/>
    <s v="Aug"/>
    <n v="25"/>
    <n v="0"/>
    <b v="0"/>
    <s v="GROWTH"/>
    <n v="0"/>
    <m/>
    <s v="NE 1"/>
    <s v="NB 1"/>
    <m/>
    <x v="2"/>
  </r>
  <r>
    <s v="NE 1"/>
    <s v="MANIPUR"/>
    <s v="NED260"/>
    <n v="1000004216"/>
    <s v="DULUX STORE"/>
    <d v="2025-01-18T00:00:00"/>
    <s v="Targeted Dealer"/>
    <m/>
    <n v="35"/>
    <m/>
    <n v="0"/>
    <n v="35"/>
    <s v="-"/>
    <n v="14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DHEMAJI"/>
    <s v="NEB396"/>
    <n v="1000004222"/>
    <s v="BASUDEV ENTERPRISE"/>
    <d v="2025-01-20T00:00:00"/>
    <s v="Targeted Dealer"/>
    <m/>
    <n v="80"/>
    <m/>
    <n v="80"/>
    <n v="0"/>
    <s v="-"/>
    <n v="60"/>
    <s v="July"/>
    <n v="80"/>
    <n v="0"/>
    <n v="0"/>
    <s v="GROWTH"/>
    <n v="80"/>
    <s v="Aug"/>
    <n v="80"/>
    <n v="0"/>
    <b v="0"/>
    <s v="GROWTH"/>
    <n v="0"/>
    <m/>
    <s v="NE 1"/>
    <s v="NE 1"/>
    <m/>
    <x v="0"/>
  </r>
  <r>
    <s v="NE 2"/>
    <s v="Lower Assam- 1 (Bongaigaon)"/>
    <s v="NEF031"/>
    <n v="1000004223"/>
    <s v="FEROZA HARDWARE STORE"/>
    <d v="2025-01-21T00:00:00"/>
    <s v="Targeted Dealer"/>
    <m/>
    <n v="100"/>
    <m/>
    <n v="105"/>
    <n v="-5"/>
    <s v="-"/>
    <n v="100"/>
    <s v="July"/>
    <n v="50"/>
    <n v="55"/>
    <n v="1.1000000000000001"/>
    <s v="GROWTH"/>
    <n v="105"/>
    <s v="Aug"/>
    <n v="105"/>
    <n v="0"/>
    <b v="0"/>
    <s v="GROWTH"/>
    <n v="0"/>
    <m/>
    <s v="NE 1"/>
    <s v="NE 2"/>
    <m/>
    <x v="1"/>
  </r>
  <r>
    <s v="NE 1"/>
    <s v="MANIPUR"/>
    <s v="T053"/>
    <n v="1000000580"/>
    <s v="THANGJING HARDWARE"/>
    <d v="2022-06-26T00:00:00"/>
    <s v="Targeted Dealer"/>
    <m/>
    <n v="50"/>
    <m/>
    <n v="197"/>
    <n v="-147"/>
    <s v="-"/>
    <n v="0"/>
    <s v="July"/>
    <n v="174"/>
    <n v="23"/>
    <n v="0.13218390804597702"/>
    <b v="0"/>
    <n v="197"/>
    <s v="Aug"/>
    <n v="197"/>
    <n v="0"/>
    <b v="0"/>
    <s v="GROWTH"/>
    <n v="0"/>
    <m/>
    <s v="NE 1"/>
    <s v="NE 1"/>
    <m/>
    <x v="0"/>
  </r>
  <r>
    <s v="NE 1"/>
    <s v="TEZPUR"/>
    <s v="NER348"/>
    <n v="1000004227"/>
    <s v="R M HARDWARE"/>
    <d v="2025-01-28T00:00:00"/>
    <s v="Targeted Dealer"/>
    <m/>
    <n v="60"/>
    <m/>
    <n v="88.5"/>
    <n v="-28.5"/>
    <s v="-"/>
    <n v="56"/>
    <s v="July"/>
    <n v="32"/>
    <n v="56.5"/>
    <n v="1.765625"/>
    <s v="GROWTH"/>
    <n v="88.5"/>
    <s v="Aug"/>
    <n v="88.5"/>
    <n v="0"/>
    <b v="0"/>
    <s v="GROWTH"/>
    <n v="0"/>
    <m/>
    <s v="NE 1"/>
    <s v="NE 1"/>
    <m/>
    <x v="0"/>
  </r>
  <r>
    <s v="BH"/>
    <s v="KATIHAR"/>
    <s v="BHS261"/>
    <n v="1000004242"/>
    <s v="SAGAR KHAD BEEJ BHANDAR"/>
    <d v="2025-01-29T00:00:00"/>
    <s v="Targeted Dealer"/>
    <m/>
    <n v="30"/>
    <m/>
    <n v="0"/>
    <n v="30"/>
    <s v="-"/>
    <n v="25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NE 2"/>
    <s v="CACHAR"/>
    <s v="NES777"/>
    <n v="1000004230"/>
    <s v="SUMITA TRADERS"/>
    <d v="2025-01-28T00:00:00"/>
    <s v="-"/>
    <m/>
    <n v="0"/>
    <m/>
    <n v="5.25"/>
    <n v="-5.25"/>
    <s v="-"/>
    <n v="0"/>
    <s v="July"/>
    <n v="5"/>
    <n v="0.25"/>
    <n v="5.0000000000000044E-2"/>
    <b v="0"/>
    <n v="5.25"/>
    <s v="Aug"/>
    <n v="5.25"/>
    <n v="0"/>
    <b v="0"/>
    <s v="GROWTH"/>
    <n v="0"/>
    <m/>
    <s v="NE 1"/>
    <s v="NE 2"/>
    <m/>
    <x v="1"/>
  </r>
  <r>
    <s v="NE 2"/>
    <s v="KARIMGANJ"/>
    <s v="NEA488"/>
    <n v="1000004262"/>
    <s v="A &amp; A ENTERPRISE"/>
    <d v="2025-02-01T00:00:00"/>
    <s v="Targeted Dealer"/>
    <m/>
    <n v="20"/>
    <m/>
    <n v="5"/>
    <n v="15"/>
    <s v="-"/>
    <n v="17.5"/>
    <s v="July"/>
    <n v="25"/>
    <n v="-20"/>
    <n v="-0.8"/>
    <s v="DEGROWTH"/>
    <n v="5"/>
    <s v="Aug"/>
    <n v="5"/>
    <n v="0"/>
    <b v="0"/>
    <s v="GROWTH"/>
    <n v="0"/>
    <m/>
    <s v="NE 1"/>
    <s v="NE 2"/>
    <m/>
    <x v="1"/>
  </r>
  <r>
    <s v="NE 1"/>
    <s v="NAGAON"/>
    <s v="NES770"/>
    <n v="1000004186"/>
    <s v="SHRI SIDDHIVINAYAK STEEL"/>
    <d v="2024-12-10T00:00:00"/>
    <s v="-"/>
    <m/>
    <n v="0"/>
    <m/>
    <n v="0"/>
    <n v="0"/>
    <s v="-"/>
    <n v="89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Tinsukia Side"/>
    <s v="NEH102"/>
    <n v="1000000116"/>
    <s v="HANNON ENTERPRISE . APS"/>
    <d v="2022-06-26T00:00:00"/>
    <s v="-"/>
    <m/>
    <n v="0"/>
    <m/>
    <n v="0"/>
    <n v="0"/>
    <s v="-"/>
    <n v="0"/>
    <s v="July"/>
    <n v="15"/>
    <n v="-15"/>
    <n v="-1"/>
    <b v="0"/>
    <n v="0"/>
    <s v="Aug"/>
    <n v="0"/>
    <n v="0"/>
    <b v="0"/>
    <b v="0"/>
    <n v="0"/>
    <m/>
    <s v="NE 1"/>
    <s v="NE 1"/>
    <m/>
    <x v="0"/>
  </r>
  <r>
    <s v="NE 1"/>
    <s v="GOLAGHAT"/>
    <s v="NES645"/>
    <n v="1000003453"/>
    <s v="SARMAH SUPPLIERS"/>
    <d v="2023-03-27T00:00:00"/>
    <s v="Targeted Dealer"/>
    <m/>
    <n v="20"/>
    <m/>
    <n v="10"/>
    <n v="10"/>
    <s v="-"/>
    <n v="0"/>
    <s v="July"/>
    <n v="0"/>
    <n v="10"/>
    <s v=" "/>
    <b v="0"/>
    <n v="10"/>
    <s v="Aug"/>
    <n v="10"/>
    <n v="0"/>
    <b v="0"/>
    <s v="GROWTH"/>
    <n v="0"/>
    <m/>
    <s v="NE 1"/>
    <s v="NE 1"/>
    <m/>
    <x v="0"/>
  </r>
  <r>
    <s v="NE 1"/>
    <s v="Sibsagar"/>
    <s v="NED228"/>
    <n v="1000003588"/>
    <s v="DEEPLING HARDWARE STORE"/>
    <d v="2023-06-07T00:00:00"/>
    <s v="-"/>
    <m/>
    <n v="0"/>
    <m/>
    <n v="0"/>
    <n v="0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2"/>
    <s v="KARIMGANJ"/>
    <s v="NEF032"/>
    <n v="1000004265"/>
    <s v="F. A. TRADING AND CO"/>
    <d v="2025-02-10T00:00:00"/>
    <s v="Targeted Dealer"/>
    <m/>
    <n v="30"/>
    <m/>
    <n v="47"/>
    <n v="-17"/>
    <s v="-"/>
    <n v="27.699999999999996"/>
    <s v="July"/>
    <n v="58"/>
    <n v="-11"/>
    <n v="-0.18965517241379315"/>
    <s v="DEGROWTH"/>
    <n v="47"/>
    <s v="Aug"/>
    <n v="47"/>
    <n v="0"/>
    <b v="0"/>
    <s v="GROWTH"/>
    <n v="0"/>
    <m/>
    <s v="NE 1"/>
    <s v="NE 2"/>
    <m/>
    <x v="1"/>
  </r>
  <r>
    <s v="NE 1"/>
    <s v="Sibsagar"/>
    <s v="NEO046"/>
    <n v="1000004252"/>
    <s v="OM HARDWARE"/>
    <d v="2025-01-29T00:00:00"/>
    <s v="Targeted Dealer"/>
    <m/>
    <n v="55"/>
    <m/>
    <n v="80"/>
    <n v="-25"/>
    <s v="-"/>
    <n v="105"/>
    <s v="July"/>
    <n v="80"/>
    <n v="0"/>
    <n v="0"/>
    <s v="GROWTH"/>
    <n v="80"/>
    <s v="Aug"/>
    <n v="80"/>
    <n v="0"/>
    <b v="0"/>
    <s v="GROWTH"/>
    <n v="0"/>
    <m/>
    <s v="NE 1"/>
    <s v="NE 1"/>
    <m/>
    <x v="0"/>
  </r>
  <r>
    <s v="NB 2"/>
    <s v="MALDA"/>
    <s v="WBM320"/>
    <n v="1000004232"/>
    <s v="MOHAMMAD HARDWEARS"/>
    <d v="2025-01-22T00:00:00"/>
    <s v="Targeted Dealer"/>
    <m/>
    <n v="50"/>
    <m/>
    <n v="50"/>
    <n v="0"/>
    <s v="-"/>
    <n v="40"/>
    <s v="July"/>
    <n v="1.5"/>
    <n v="48.5"/>
    <n v="32.333333333333336"/>
    <s v="GROWTH"/>
    <n v="50"/>
    <s v="Aug"/>
    <n v="50"/>
    <n v="0"/>
    <b v="0"/>
    <s v="GROWTH"/>
    <n v="0"/>
    <m/>
    <s v="NE 1"/>
    <s v="NB 2"/>
    <m/>
    <x v="3"/>
  </r>
  <r>
    <s v="NE 1"/>
    <s v="KARBIANGLONG"/>
    <s v="NEM466"/>
    <n v="1000004267"/>
    <s v="MAKARNI HARDWARE"/>
    <d v="2025-02-19T00:00:00"/>
    <s v="Targeted Dealer"/>
    <m/>
    <n v="40"/>
    <m/>
    <n v="20"/>
    <n v="20"/>
    <s v="-"/>
    <n v="20"/>
    <s v="July"/>
    <n v="0"/>
    <n v="20"/>
    <s v=" "/>
    <s v="GROWTH"/>
    <n v="20"/>
    <s v="Aug"/>
    <n v="20"/>
    <n v="0"/>
    <b v="0"/>
    <s v="GROWTH"/>
    <n v="0"/>
    <m/>
    <s v="NE 1"/>
    <s v="NE 1"/>
    <m/>
    <x v="0"/>
  </r>
  <r>
    <s v="BH"/>
    <s v="SAHARSA"/>
    <s v="BHD024"/>
    <n v="1000002661"/>
    <s v="DARSHAN ENTERPRISES"/>
    <d v="2022-06-27T00:00:00"/>
    <s v="Targeted Dealer"/>
    <m/>
    <n v="50"/>
    <m/>
    <n v="25"/>
    <n v="25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  <x v="4"/>
  </r>
  <r>
    <s v="NE 1"/>
    <s v="Sibsagar"/>
    <s v="NES779"/>
    <n v="1000004268"/>
    <s v="SIVA ENTERPRISE"/>
    <d v="2025-02-17T00:00:00"/>
    <s v="Targeted Dealer"/>
    <m/>
    <n v="33"/>
    <m/>
    <n v="0"/>
    <n v="33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LAKHIMPUR"/>
    <s v="NEB399"/>
    <n v="1000004270"/>
    <s v="BINIMOY HARDWARE"/>
    <d v="2025-02-25T00:00:00"/>
    <s v="Targeted Dealer"/>
    <m/>
    <n v="40"/>
    <m/>
    <n v="20"/>
    <n v="20"/>
    <s v="-"/>
    <n v="50"/>
    <s v="July"/>
    <n v="40"/>
    <n v="-20"/>
    <n v="-0.5"/>
    <s v="DEGROWTH"/>
    <n v="20"/>
    <s v="Aug"/>
    <n v="20"/>
    <n v="0"/>
    <b v="0"/>
    <s v="GROWTH"/>
    <n v="0"/>
    <m/>
    <s v="NE 1"/>
    <s v="NE 1"/>
    <m/>
    <x v="0"/>
  </r>
  <r>
    <s v="NE 1"/>
    <s v="AP- Lekhabali"/>
    <s v="NET010"/>
    <n v="1000000112"/>
    <s v="TAYING HARDWARE"/>
    <d v="2022-06-26T00:00:00"/>
    <s v="Targeted Dealer"/>
    <m/>
    <n v="100"/>
    <m/>
    <n v="0"/>
    <n v="100"/>
    <s v="-"/>
    <n v="38.950000000000003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BH"/>
    <s v="BHAGALPUR"/>
    <s v="BHN049"/>
    <n v="1000004226"/>
    <s v="NEPALI KRISHI KENDRA"/>
    <d v="2025-01-27T00:00:00"/>
    <s v="Targeted Dealer"/>
    <m/>
    <n v="50"/>
    <m/>
    <n v="50"/>
    <n v="0"/>
    <s v="-"/>
    <n v="75"/>
    <s v="July"/>
    <n v="50"/>
    <n v="0"/>
    <n v="0"/>
    <s v="GROWTH"/>
    <n v="50"/>
    <s v="Aug"/>
    <n v="50"/>
    <n v="0"/>
    <b v="0"/>
    <s v="GROWTH"/>
    <n v="0"/>
    <m/>
    <s v="NE 1"/>
    <s v="BH"/>
    <m/>
    <x v="4"/>
  </r>
  <r>
    <s v="NE 1"/>
    <s v="DHEMAJI"/>
    <s v="NEM438"/>
    <n v="1000004021"/>
    <s v="MISHING LAND FOUNDATION"/>
    <d v="2024-06-26T00:00:00"/>
    <s v="-"/>
    <m/>
    <n v="0"/>
    <m/>
    <n v="0"/>
    <n v="0"/>
    <s v="-"/>
    <n v="0"/>
    <s v="July"/>
    <n v="20"/>
    <n v="-20"/>
    <n v="-1"/>
    <b v="0"/>
    <n v="0"/>
    <s v="Aug"/>
    <n v="0"/>
    <n v="0"/>
    <b v="0"/>
    <b v="0"/>
    <n v="0"/>
    <m/>
    <s v="NE 1"/>
    <s v="NE 1"/>
    <m/>
    <x v="0"/>
  </r>
  <r>
    <s v="BH"/>
    <s v="MUZAFFARPUR"/>
    <s v="BHJ048"/>
    <n v="1000002528"/>
    <s v="JAI MATA DI TRADERS . MAHAMADPUR"/>
    <d v="2022-06-27T00:00:00"/>
    <s v="Targeted Dealer"/>
    <m/>
    <n v="25"/>
    <m/>
    <n v="15"/>
    <n v="10"/>
    <s v="-"/>
    <n v="0"/>
    <s v="July"/>
    <n v="15"/>
    <n v="0"/>
    <n v="0"/>
    <b v="0"/>
    <n v="15"/>
    <s v="Aug"/>
    <n v="15"/>
    <n v="0"/>
    <b v="0"/>
    <s v="GROWTH"/>
    <n v="0"/>
    <m/>
    <s v="NE 1"/>
    <s v="BH"/>
    <m/>
    <x v="4"/>
  </r>
  <r>
    <s v="NE 1"/>
    <s v="HOJAI"/>
    <s v="NEM467"/>
    <n v="1000004273"/>
    <s v="M/S GHOSH ENTERPRISE"/>
    <d v="2025-03-05T00:00:00"/>
    <s v="Targeted Dealer"/>
    <m/>
    <n v="13"/>
    <m/>
    <n v="52"/>
    <n v="-39"/>
    <s v="-"/>
    <n v="40"/>
    <s v="July"/>
    <n v="13"/>
    <n v="39"/>
    <n v="3"/>
    <s v="GROWTH"/>
    <n v="52"/>
    <s v="Aug"/>
    <n v="52"/>
    <n v="0"/>
    <b v="0"/>
    <s v="GROWTH"/>
    <n v="0"/>
    <m/>
    <s v="NE 1"/>
    <s v="NE 1"/>
    <m/>
    <x v="0"/>
  </r>
  <r>
    <s v="NE 1"/>
    <s v="AP- Lekhabali"/>
    <s v="NEA489"/>
    <n v="1000004276"/>
    <s v="ARUNA STORE"/>
    <d v="2025-03-1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2"/>
    <s v="Lower Assam- 2 (Barpeta)"/>
    <s v="NEA487"/>
    <n v="1000004225"/>
    <s v="AKASH HARDWARE"/>
    <d v="2025-01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1"/>
    <s v="LAKHIMPUR"/>
    <s v="NED262"/>
    <n v="1000004277"/>
    <s v="DIHINGIA PLY"/>
    <d v="2025-03-15T00:00:00"/>
    <s v="Targeted Dealer"/>
    <m/>
    <n v="20"/>
    <m/>
    <n v="19.5"/>
    <n v="0.5"/>
    <s v="-"/>
    <n v="0"/>
    <s v="July"/>
    <n v="0"/>
    <n v="19.5"/>
    <s v=" "/>
    <b v="0"/>
    <n v="19.5"/>
    <s v="Aug"/>
    <n v="19.5"/>
    <n v="0"/>
    <b v="0"/>
    <s v="GROWTH"/>
    <n v="0"/>
    <m/>
    <s v="NE 1"/>
    <s v="NE 1"/>
    <m/>
    <x v="0"/>
  </r>
  <r>
    <s v="BH"/>
    <s v="KATIHAR"/>
    <s v="BHM121"/>
    <n v="1000001466"/>
    <s v="MANDAL ENTERPRISES . GAURIGANJ"/>
    <d v="2020-10-09T00:00:00"/>
    <s v="Targeted Dealer"/>
    <m/>
    <n v="30"/>
    <m/>
    <n v="37.5"/>
    <n v="-7.5"/>
    <s v="-"/>
    <n v="7.5"/>
    <s v="July"/>
    <n v="30"/>
    <n v="7.5"/>
    <n v="0.25"/>
    <s v="GROWTH"/>
    <n v="37.5"/>
    <s v="Aug"/>
    <n v="37.5"/>
    <n v="0"/>
    <b v="0"/>
    <s v="GROWTH"/>
    <n v="0"/>
    <m/>
    <s v="NE 1"/>
    <s v="BH"/>
    <m/>
    <x v="4"/>
  </r>
  <r>
    <s v="NB 1"/>
    <s v="JALPAIGURI"/>
    <s v="WBM072"/>
    <n v="1000001436"/>
    <s v="M/S BISWAKARMA CEMENT GHAR"/>
    <d v="2022-06-27T00:00:00"/>
    <s v="Targeted Dealer"/>
    <m/>
    <n v="50"/>
    <m/>
    <n v="40"/>
    <n v="10"/>
    <s v="-"/>
    <n v="0"/>
    <s v="July"/>
    <n v="12"/>
    <n v="28"/>
    <n v="2.3333333333333335"/>
    <b v="0"/>
    <n v="40"/>
    <s v="Aug"/>
    <n v="40"/>
    <n v="0"/>
    <b v="0"/>
    <s v="GROWTH"/>
    <n v="0"/>
    <m/>
    <s v="NE 1"/>
    <s v="NB 1"/>
    <m/>
    <x v="2"/>
  </r>
  <r>
    <s v="NE 1"/>
    <s v="MANIPUR"/>
    <s v="NEG200"/>
    <n v="1000004282"/>
    <s v="GUPTA TRADERS HARDWARE"/>
    <d v="2025-03-17T00:00:00"/>
    <s v="Targeted Dealer"/>
    <m/>
    <n v="30"/>
    <m/>
    <n v="0"/>
    <n v="30"/>
    <s v="-"/>
    <n v="25"/>
    <s v="July"/>
    <n v="83.5"/>
    <n v="-83.5"/>
    <n v="-1"/>
    <s v="DEGROWTH"/>
    <n v="0"/>
    <s v="Aug"/>
    <n v="0"/>
    <n v="0"/>
    <b v="0"/>
    <b v="0"/>
    <n v="0"/>
    <m/>
    <s v="NE 1"/>
    <s v="NE 1"/>
    <m/>
    <x v="0"/>
  </r>
  <r>
    <s v="NE 1"/>
    <s v="TINSUKIA"/>
    <s v="NED263"/>
    <n v="1000004293"/>
    <s v="DADAN PRASAD"/>
    <d v="2025-03-2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Tinsukia Side"/>
    <s v="NES780"/>
    <n v="1000004272"/>
    <s v="SIRAJ HARDWARE"/>
    <d v="2025-03-01T00:00:00"/>
    <s v="Targeted Dealer"/>
    <m/>
    <n v="25"/>
    <m/>
    <n v="35"/>
    <n v="-10"/>
    <s v="-"/>
    <n v="20"/>
    <s v="July"/>
    <n v="0"/>
    <n v="35"/>
    <s v=" "/>
    <s v="GROWTH"/>
    <n v="35"/>
    <s v="Aug"/>
    <n v="35"/>
    <n v="0"/>
    <b v="0"/>
    <s v="GROWTH"/>
    <n v="0"/>
    <m/>
    <s v="NE 1"/>
    <s v="NE 1"/>
    <m/>
    <x v="0"/>
  </r>
  <r>
    <s v="NE 1"/>
    <s v="MANIPUR"/>
    <s v="NER200"/>
    <n v="1000000977"/>
    <s v="RAI HARDWARE"/>
    <d v="2022-06-26T00:00:00"/>
    <s v="Targeted Dealer"/>
    <m/>
    <n v="65"/>
    <m/>
    <n v="0"/>
    <n v="65"/>
    <s v="-"/>
    <n v="63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Tinsukia Side"/>
    <s v="NEM468"/>
    <n v="1000004314"/>
    <s v="MICKLAME HARDWARE"/>
    <d v="2025-04-10T00:00:00"/>
    <s v="Targeted Dealer"/>
    <m/>
    <n v="310"/>
    <m/>
    <n v="360"/>
    <n v="-50"/>
    <s v="-"/>
    <n v="209.65"/>
    <s v="July"/>
    <n v="530"/>
    <n v="-170"/>
    <n v="-0.32075471698113212"/>
    <s v="DEGROWTH"/>
    <n v="360"/>
    <s v="Aug"/>
    <n v="360"/>
    <n v="0"/>
    <b v="0"/>
    <s v="GROWTH"/>
    <n v="0"/>
    <m/>
    <s v="NE 1"/>
    <s v="NE 1"/>
    <m/>
    <x v="0"/>
  </r>
  <r>
    <s v="NB 1"/>
    <s v="DARJEELING HILLS"/>
    <s v="WBL040"/>
    <n v="1000004275"/>
    <s v="LAXMI ENTERPRISES - SALUGARA"/>
    <d v="2025-03-10T00:00:00"/>
    <s v="Targeted Dealer"/>
    <m/>
    <n v="700"/>
    <m/>
    <n v="891.65000000000009"/>
    <n v="-191.65000000000009"/>
    <s v="-"/>
    <n v="543.6"/>
    <s v="July"/>
    <n v="920.25"/>
    <n v="-28.599999999999909"/>
    <n v="-3.107851127411021E-2"/>
    <s v="DEGROWTH"/>
    <n v="891.65000000000009"/>
    <s v="Aug"/>
    <n v="891.65000000000009"/>
    <n v="0"/>
    <b v="0"/>
    <s v="GROWTH"/>
    <n v="0"/>
    <m/>
    <s v="NE 1"/>
    <s v="NB 1"/>
    <m/>
    <x v="2"/>
  </r>
  <r>
    <s v="NE 2"/>
    <s v="GUWAHATI RURAL"/>
    <s v="NEA490"/>
    <n v="1000004302"/>
    <s v="AL AMAN ENTERPRISE"/>
    <d v="2025-03-24T00:00:00"/>
    <s v="Targeted Dealer"/>
    <m/>
    <n v="80"/>
    <m/>
    <n v="20"/>
    <n v="60"/>
    <s v="-"/>
    <n v="65"/>
    <s v="July"/>
    <n v="61"/>
    <n v="-41"/>
    <n v="-0.67213114754098369"/>
    <s v="DEGROWTH"/>
    <n v="20"/>
    <s v="Aug"/>
    <n v="20"/>
    <n v="0"/>
    <b v="0"/>
    <s v="GROWTH"/>
    <n v="0"/>
    <m/>
    <s v="NE 1"/>
    <s v="NE 2"/>
    <m/>
    <x v="1"/>
  </r>
  <r>
    <s v="NE 1"/>
    <s v="JAINTIA HILLS"/>
    <s v="NEP113"/>
    <n v="1000000386"/>
    <s v="PAKYNTEIN &amp; SONS"/>
    <d v="2022-06-26T00:00:00"/>
    <s v="Targeted Dealer"/>
    <m/>
    <n v="62"/>
    <m/>
    <n v="69"/>
    <n v="-7"/>
    <s v="-"/>
    <n v="23"/>
    <s v="July"/>
    <n v="69"/>
    <n v="0"/>
    <n v="0"/>
    <s v="GROWTH"/>
    <n v="69"/>
    <s v="Aug"/>
    <n v="69"/>
    <n v="0"/>
    <b v="0"/>
    <s v="GROWTH"/>
    <n v="0"/>
    <m/>
    <s v="NE 1"/>
    <s v="NE 1"/>
    <m/>
    <x v="0"/>
  </r>
  <r>
    <s v="NE 2"/>
    <s v="Lower Assam- 1 (Bongaigaon)"/>
    <s v="NES782"/>
    <n v="1000004316"/>
    <s v="SHAKTI HARDWARE"/>
    <d v="2025-04-10T00:00:00"/>
    <s v="Targeted Dealer"/>
    <m/>
    <n v="125"/>
    <m/>
    <n v="130"/>
    <n v="-5"/>
    <s v="-"/>
    <n v="50"/>
    <s v="July"/>
    <n v="110"/>
    <n v="20"/>
    <n v="0.18181818181818188"/>
    <s v="GROWTH"/>
    <n v="130"/>
    <s v="Aug"/>
    <n v="130"/>
    <n v="0"/>
    <b v="0"/>
    <s v="GROWTH"/>
    <n v="0"/>
    <m/>
    <s v="NE 1"/>
    <s v="NE 2"/>
    <m/>
    <x v="1"/>
  </r>
  <r>
    <s v="NE 1"/>
    <s v="N C Hills"/>
    <s v="NEN210"/>
    <n v="1000003293"/>
    <s v="NARAYAN UPADHAYA"/>
    <d v="2023-01-27T00:00:00"/>
    <s v="Targeted Dealer"/>
    <m/>
    <n v="60"/>
    <m/>
    <n v="0"/>
    <n v="60"/>
    <s v="-"/>
    <n v="22"/>
    <s v="July"/>
    <n v="65"/>
    <n v="-65"/>
    <n v="-1"/>
    <s v="DEGROWTH"/>
    <n v="0"/>
    <s v="Aug"/>
    <n v="0"/>
    <n v="0"/>
    <b v="0"/>
    <b v="0"/>
    <n v="0"/>
    <m/>
    <s v="NE 1"/>
    <s v="NE 1"/>
    <m/>
    <x v="0"/>
  </r>
  <r>
    <s v="NE 1"/>
    <s v="TEZPUR"/>
    <s v="NES781"/>
    <n v="1000004292"/>
    <s v="SHREE RAM HARDWARE"/>
    <d v="2025-03-21T00:00:00"/>
    <s v="Targeted Dealer"/>
    <m/>
    <n v="20"/>
    <m/>
    <n v="0"/>
    <n v="20"/>
    <s v="-"/>
    <n v="12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B 2"/>
    <s v="UTTAR DINAJPUR"/>
    <s v="WBB163"/>
    <n v="1000004315"/>
    <s v="BALAJEE CONSTRUCTION"/>
    <d v="2025-04-10T00:00:00"/>
    <s v="Targeted Dealer"/>
    <m/>
    <n v="100"/>
    <m/>
    <n v="104.5"/>
    <n v="-4.5"/>
    <s v="-"/>
    <n v="202.5"/>
    <s v="July"/>
    <n v="76"/>
    <n v="28.5"/>
    <n v="0.375"/>
    <s v="GROWTH"/>
    <n v="104.5"/>
    <s v="Aug"/>
    <n v="104.5"/>
    <n v="0"/>
    <b v="0"/>
    <s v="GROWTH"/>
    <n v="0"/>
    <m/>
    <s v="NE 1"/>
    <s v="NB 2"/>
    <m/>
    <x v="3"/>
  </r>
  <r>
    <s v="NE 1"/>
    <s v="AP- Banderdewa"/>
    <s v="NED264"/>
    <n v="1000004317"/>
    <s v="DONYI POLO HARDWARE"/>
    <d v="2025-04-16T00:00:00"/>
    <s v="Targeted Dealer"/>
    <m/>
    <n v="1200"/>
    <m/>
    <n v="1483.75"/>
    <n v="-283.75"/>
    <s v="-"/>
    <n v="1011.25"/>
    <s v="July"/>
    <n v="1300"/>
    <n v="183.75"/>
    <n v="0.14134615384615379"/>
    <s v="GROWTH"/>
    <n v="1483.75"/>
    <s v="Aug"/>
    <n v="1483.75"/>
    <n v="0"/>
    <b v="0"/>
    <s v="GROWTH"/>
    <n v="0"/>
    <m/>
    <s v="NE 1"/>
    <s v="NE 1"/>
    <m/>
    <x v="0"/>
  </r>
  <r>
    <s v="NE 1"/>
    <s v="JORHAT"/>
    <s v="NEA493"/>
    <n v="1000004313"/>
    <s v="A.G. TRADERS"/>
    <d v="2025-04-08T00:00:00"/>
    <s v="Targeted Dealer"/>
    <m/>
    <n v="50"/>
    <m/>
    <n v="50"/>
    <n v="0"/>
    <s v="-"/>
    <n v="30"/>
    <s v="July"/>
    <n v="30"/>
    <n v="20"/>
    <n v="0.66666666666666674"/>
    <s v="GROWTH"/>
    <n v="50"/>
    <s v="Aug"/>
    <n v="50"/>
    <n v="0"/>
    <b v="0"/>
    <s v="GROWTH"/>
    <n v="0"/>
    <m/>
    <s v="NE 1"/>
    <s v="NE 1"/>
    <m/>
    <x v="0"/>
  </r>
  <r>
    <s v="NB 1"/>
    <s v="DARJEELING PLAINS"/>
    <s v="WBR157"/>
    <n v="1000004324"/>
    <s v="RADHA KRISHNA ENTERPRISE"/>
    <d v="2025-04-22T00:00:00"/>
    <s v="Targeted Dealer"/>
    <m/>
    <n v="120"/>
    <m/>
    <n v="125"/>
    <n v="-5"/>
    <s v="-"/>
    <n v="130.75"/>
    <s v="July"/>
    <n v="150"/>
    <n v="-25"/>
    <n v="-0.16666666666666663"/>
    <s v="DEGROWTH"/>
    <n v="125"/>
    <s v="Aug"/>
    <n v="125"/>
    <n v="0"/>
    <b v="0"/>
    <s v="GROWTH"/>
    <n v="0"/>
    <m/>
    <s v="NE 1"/>
    <s v="NB 1"/>
    <m/>
    <x v="2"/>
  </r>
  <r>
    <s v="NE 2"/>
    <s v="Lower Assam- 1 (Bongaigaon)"/>
    <s v="NED265"/>
    <n v="1000004321"/>
    <s v="DIPRAJ HARDWARE"/>
    <d v="2025-04-21T00:00:00"/>
    <s v="Targeted Dealer"/>
    <m/>
    <n v="175"/>
    <m/>
    <n v="235"/>
    <n v="-60"/>
    <s v="-"/>
    <n v="175"/>
    <s v="July"/>
    <n v="124.5"/>
    <n v="110.5"/>
    <n v="0.88755020080321279"/>
    <s v="GROWTH"/>
    <n v="235"/>
    <s v="Aug"/>
    <n v="235"/>
    <n v="0"/>
    <b v="0"/>
    <s v="GROWTH"/>
    <n v="0"/>
    <m/>
    <s v="NE 1"/>
    <s v="NE 2"/>
    <m/>
    <x v="1"/>
  </r>
  <r>
    <s v="NE 2"/>
    <s v="Lower Assam- 1 (Bongaigaon)"/>
    <s v="NEM470"/>
    <n v="1000004331"/>
    <s v="MAA BANABASHI HARDWARE"/>
    <d v="2025-04-24T00:00:00"/>
    <s v="Targeted Dealer"/>
    <m/>
    <n v="20"/>
    <m/>
    <n v="13"/>
    <n v="7"/>
    <s v="-"/>
    <n v="12.5"/>
    <s v="July"/>
    <n v="0"/>
    <n v="13"/>
    <s v=" "/>
    <s v="GROWTH"/>
    <n v="13"/>
    <s v="Aug"/>
    <n v="13"/>
    <n v="0"/>
    <b v="0"/>
    <s v="GROWTH"/>
    <n v="0"/>
    <m/>
    <s v="NE 1"/>
    <s v="NE 2"/>
    <m/>
    <x v="1"/>
  </r>
  <r>
    <s v="NB 2"/>
    <s v="MALDA"/>
    <s v="WBD099"/>
    <n v="1000004323"/>
    <s v="DADA BHAI HARDWARE - BALIHARPUR "/>
    <d v="2025-04-22T00:00:00"/>
    <s v="Targeted Dealer"/>
    <m/>
    <n v="30"/>
    <m/>
    <n v="30"/>
    <n v="0"/>
    <s v="-"/>
    <n v="20"/>
    <s v="July"/>
    <n v="25"/>
    <n v="5"/>
    <n v="0.19999999999999996"/>
    <s v="GROWTH"/>
    <n v="30"/>
    <s v="Aug"/>
    <n v="30"/>
    <n v="0"/>
    <b v="0"/>
    <s v="GROWTH"/>
    <n v="0"/>
    <m/>
    <s v="NE 1"/>
    <s v="NB 2"/>
    <m/>
    <x v="3"/>
  </r>
  <r>
    <s v="NE 1"/>
    <s v="MANIPUR"/>
    <s v="NET207"/>
    <n v="1000004328"/>
    <s v="TRADE WORTH"/>
    <d v="2025-04-23T00:00:00"/>
    <s v="Targeted Dealer"/>
    <m/>
    <n v="110"/>
    <m/>
    <n v="31.5"/>
    <n v="78.5"/>
    <s v="-"/>
    <n v="25"/>
    <s v="July"/>
    <n v="125"/>
    <n v="-93.5"/>
    <n v="-0.748"/>
    <s v="DEGROWTH"/>
    <n v="31.5"/>
    <s v="Aug"/>
    <n v="31.5"/>
    <n v="0"/>
    <b v="0"/>
    <s v="GROWTH"/>
    <n v="0"/>
    <m/>
    <s v="NE 1"/>
    <s v="NE 1"/>
    <m/>
    <x v="0"/>
  </r>
  <r>
    <s v="NE 1"/>
    <s v="TEZPUR"/>
    <s v="NEG189"/>
    <n v="1000004144"/>
    <s v="GIA HARDWARE"/>
    <d v="2024-09-30T00:00:00"/>
    <s v="Targeted Dealer"/>
    <m/>
    <n v="40"/>
    <m/>
    <n v="34.5"/>
    <n v="5.5"/>
    <s v="-"/>
    <n v="0"/>
    <s v="July"/>
    <n v="0"/>
    <n v="34.5"/>
    <s v=" "/>
    <b v="0"/>
    <n v="34.5"/>
    <s v="Aug"/>
    <n v="34.5"/>
    <n v="0"/>
    <b v="0"/>
    <s v="GROWTH"/>
    <n v="0"/>
    <m/>
    <s v="NE 1"/>
    <s v="NE 1"/>
    <m/>
    <x v="0"/>
  </r>
  <r>
    <s v="NB 2"/>
    <s v="UTTAR DINAJPUR"/>
    <s v="WBD098"/>
    <n v="1000004318"/>
    <s v="DAS ENTERPRISE - SOLPARA"/>
    <d v="2025-04-18T00:00:00"/>
    <s v="Targeted Dealer"/>
    <m/>
    <n v="80"/>
    <m/>
    <n v="65"/>
    <n v="15"/>
    <s v="-"/>
    <n v="85"/>
    <s v="July"/>
    <n v="105.95"/>
    <n v="-40.950000000000003"/>
    <n v="-0.38650306748466257"/>
    <s v="DEGROWTH"/>
    <n v="65"/>
    <s v="Aug"/>
    <n v="65"/>
    <n v="0"/>
    <b v="0"/>
    <s v="GROWTH"/>
    <n v="0"/>
    <m/>
    <s v="NE 1"/>
    <s v="NB 1"/>
    <m/>
    <x v="3"/>
  </r>
  <r>
    <s v="NE 2"/>
    <s v="GUWAHATI URBAN"/>
    <s v="NER352"/>
    <n v="1000004334"/>
    <s v="RM CONSTRUCTIONS"/>
    <d v="2025-04-28T00:00:00"/>
    <s v="Targeted Dealer"/>
    <m/>
    <n v="990"/>
    <m/>
    <n v="394.5"/>
    <n v="595.5"/>
    <s v="-"/>
    <n v="985.5"/>
    <s v="July"/>
    <n v="916"/>
    <n v="-521.5"/>
    <n v="-0.56932314410480345"/>
    <s v="DEGROWTH"/>
    <n v="394.5"/>
    <s v="Aug"/>
    <n v="394.5"/>
    <n v="0"/>
    <b v="0"/>
    <s v="GROWTH"/>
    <n v="0"/>
    <m/>
    <s v="NE 1"/>
    <s v="NE 2"/>
    <m/>
    <x v="1"/>
  </r>
  <r>
    <s v="NE 1"/>
    <s v="MANIPUR"/>
    <s v="NET208"/>
    <n v="1000004327"/>
    <s v="THUANS HARDWARE"/>
    <d v="2025-04-23T00:00:00"/>
    <s v="Targeted Dealer"/>
    <m/>
    <n v="245"/>
    <m/>
    <n v="75"/>
    <n v="170"/>
    <s v="-"/>
    <n v="242"/>
    <s v="July"/>
    <n v="133.5"/>
    <n v="-58.5"/>
    <n v="-0.4382022471910112"/>
    <s v="DEGROWTH"/>
    <n v="75"/>
    <s v="Aug"/>
    <n v="75"/>
    <n v="0"/>
    <b v="0"/>
    <s v="GROWTH"/>
    <n v="0"/>
    <m/>
    <s v="NE 1"/>
    <s v="NE 1"/>
    <m/>
    <x v="0"/>
  </r>
  <r>
    <s v="NE 1"/>
    <s v="NAGAON"/>
    <s v="NEA494"/>
    <n v="1000004333"/>
    <s v="A R ENTERPRISE"/>
    <d v="2025-04-26T00:00:00"/>
    <s v="Targeted Dealer"/>
    <m/>
    <n v="40"/>
    <m/>
    <n v="26"/>
    <n v="14"/>
    <s v="-"/>
    <n v="60"/>
    <s v="July"/>
    <n v="39"/>
    <n v="-13"/>
    <n v="-0.33333333333333337"/>
    <s v="DEGROWTH"/>
    <n v="26"/>
    <s v="Aug"/>
    <n v="26"/>
    <n v="0"/>
    <b v="0"/>
    <s v="GROWTH"/>
    <n v="0"/>
    <m/>
    <s v="NE 1"/>
    <s v="NE 1"/>
    <m/>
    <x v="0"/>
  </r>
  <r>
    <s v="NB 2"/>
    <s v="UTTAR DINAJPUR"/>
    <s v="WBN113"/>
    <n v="1000004326"/>
    <s v="NAJ TIMBER MERCHANTS"/>
    <d v="2025-04-23T00:00:00"/>
    <s v="Targeted Dealer"/>
    <m/>
    <n v="200"/>
    <m/>
    <n v="520.25"/>
    <n v="-320.25"/>
    <s v="-"/>
    <n v="303.25"/>
    <s v="July"/>
    <n v="301.25"/>
    <n v="219"/>
    <n v="0.72697095435684655"/>
    <s v="GROWTH"/>
    <n v="520.25"/>
    <s v="Aug"/>
    <n v="520.25"/>
    <n v="0"/>
    <b v="0"/>
    <s v="GROWTH"/>
    <n v="0"/>
    <m/>
    <s v="NE 1"/>
    <s v="NB 2"/>
    <m/>
    <x v="3"/>
  </r>
  <r>
    <s v="NB 2"/>
    <s v="UTTAR DINAJPUR"/>
    <s v="WBF015"/>
    <n v="1000004330"/>
    <s v="FIROJ HARDWARE AND ELECTRIC"/>
    <d v="2025-04-24T00:00:00"/>
    <s v="Targeted Dealer"/>
    <m/>
    <n v="150"/>
    <m/>
    <n v="110"/>
    <n v="40"/>
    <s v="-"/>
    <n v="140"/>
    <s v="July"/>
    <n v="110"/>
    <n v="0"/>
    <n v="0"/>
    <s v="GROWTH"/>
    <n v="110"/>
    <s v="Aug"/>
    <n v="110"/>
    <n v="0"/>
    <b v="0"/>
    <s v="GROWTH"/>
    <n v="0"/>
    <m/>
    <s v="NE 1"/>
    <s v="NB 2"/>
    <m/>
    <x v="3"/>
  </r>
  <r>
    <s v="NE 2"/>
    <s v="Lower Assam- 1 (Bongaigaon)"/>
    <s v="NEB400"/>
    <n v="1000004353"/>
    <s v="B.K. HARDWARE"/>
    <d v="2025-05-02T00:00:00"/>
    <s v="Targeted Dealer"/>
    <m/>
    <n v="750"/>
    <m/>
    <n v="482.5"/>
    <n v="267.5"/>
    <s v="-"/>
    <n v="741"/>
    <s v="July"/>
    <n v="724"/>
    <n v="-241.5"/>
    <n v="-0.33356353591160226"/>
    <s v="DEGROWTH"/>
    <n v="482.5"/>
    <s v="Aug"/>
    <n v="482.5"/>
    <n v="0"/>
    <b v="0"/>
    <s v="GROWTH"/>
    <n v="0"/>
    <m/>
    <s v="NE 1"/>
    <s v="NE 2"/>
    <m/>
    <x v="1"/>
  </r>
  <r>
    <s v="NE 2"/>
    <s v="DARANG"/>
    <s v="NEN242"/>
    <n v="1000004348"/>
    <s v="N A ENTERPRISE"/>
    <d v="2025-05-06T00:00:00"/>
    <s v="Targeted Dealer"/>
    <m/>
    <n v="37"/>
    <m/>
    <n v="59"/>
    <n v="-22"/>
    <s v="-"/>
    <n v="25"/>
    <s v="July"/>
    <n v="33"/>
    <n v="26"/>
    <n v="0.78787878787878785"/>
    <s v="GROWTH"/>
    <n v="59"/>
    <s v="Aug"/>
    <n v="59"/>
    <n v="0"/>
    <b v="0"/>
    <s v="GROWTH"/>
    <n v="0"/>
    <m/>
    <s v="NE 1"/>
    <s v="NE 2"/>
    <m/>
    <x v="1"/>
  </r>
  <r>
    <s v="NE 2"/>
    <s v="DHARMANAGAR"/>
    <s v="NED266"/>
    <n v="1000004337"/>
    <s v="DEYS HARDWARE"/>
    <d v="2025-04-29T00:00:00"/>
    <s v="Targeted Dealer"/>
    <m/>
    <n v="30"/>
    <m/>
    <n v="49.5"/>
    <n v="-19.5"/>
    <s v="-"/>
    <n v="48.5"/>
    <s v="July"/>
    <n v="50"/>
    <n v="-0.5"/>
    <n v="-1.0000000000000009E-2"/>
    <s v="DEGROWTH"/>
    <n v="49.5"/>
    <s v="Aug"/>
    <n v="49.5"/>
    <n v="0"/>
    <b v="0"/>
    <s v="GROWTH"/>
    <n v="0"/>
    <m/>
    <s v="NE 1"/>
    <s v="NE 2"/>
    <m/>
    <x v="1"/>
  </r>
  <r>
    <s v="NE 1"/>
    <s v="GOLAGHAT"/>
    <s v="NEM471"/>
    <n v="1000004336"/>
    <s v="MS BADANTA HAZARIKA"/>
    <d v="2025-04-29T00:00:00"/>
    <s v="Targeted Dealer"/>
    <m/>
    <n v="20"/>
    <m/>
    <n v="10"/>
    <n v="10"/>
    <s v="-"/>
    <n v="15"/>
    <s v="July"/>
    <n v="30"/>
    <n v="-20"/>
    <n v="-0.66666666666666674"/>
    <s v="DEGROWTH"/>
    <n v="10"/>
    <s v="Aug"/>
    <n v="10"/>
    <n v="0"/>
    <b v="0"/>
    <s v="GROWTH"/>
    <n v="0"/>
    <m/>
    <s v="NE 1"/>
    <s v="NE 1"/>
    <m/>
    <x v="0"/>
  </r>
  <r>
    <s v="BH"/>
    <s v="KISHANGANJ"/>
    <s v="BHR103"/>
    <n v="1000004346"/>
    <s v="REZA TRADERS"/>
    <d v="2025-04-30T00:00:00"/>
    <s v="Targeted Dealer"/>
    <m/>
    <n v="200"/>
    <m/>
    <n v="285"/>
    <n v="-85"/>
    <s v="-"/>
    <n v="180"/>
    <s v="July"/>
    <n v="225"/>
    <n v="60"/>
    <n v="0.26666666666666661"/>
    <s v="GROWTH"/>
    <n v="285"/>
    <s v="Aug"/>
    <n v="285"/>
    <n v="0"/>
    <b v="0"/>
    <s v="GROWTH"/>
    <n v="0"/>
    <m/>
    <s v="NE 1"/>
    <s v="BH"/>
    <m/>
    <x v="4"/>
  </r>
  <r>
    <s v="NE 1"/>
    <s v="NAGAON"/>
    <s v="NEM472"/>
    <n v="1000004354"/>
    <s v="M/S LANKA HARDWARE"/>
    <d v="2025-05-08T00:00:00"/>
    <s v="Targeted Dealer"/>
    <m/>
    <n v="39"/>
    <m/>
    <n v="46"/>
    <n v="-7"/>
    <s v="-"/>
    <n v="60"/>
    <s v="July"/>
    <n v="26"/>
    <n v="20"/>
    <n v="0.76923076923076916"/>
    <s v="GROWTH"/>
    <n v="46"/>
    <s v="Aug"/>
    <n v="46"/>
    <n v="0"/>
    <b v="0"/>
    <s v="GROWTH"/>
    <n v="0"/>
    <m/>
    <s v="NE 1"/>
    <s v="NE 1"/>
    <m/>
    <x v="0"/>
  </r>
  <r>
    <s v="NE 1"/>
    <s v="Sibsagar"/>
    <s v="NEB144"/>
    <n v="1000000704"/>
    <s v="B K GOGOI (SIBSAGAR)"/>
    <d v="2022-06-26T00:00:00"/>
    <s v="Targeted Dealer"/>
    <m/>
    <n v="20"/>
    <m/>
    <n v="20"/>
    <n v="0"/>
    <s v="-"/>
    <n v="30"/>
    <s v="July"/>
    <n v="10"/>
    <n v="10"/>
    <n v="1"/>
    <s v="GROWTH"/>
    <n v="20"/>
    <s v="Aug"/>
    <n v="20"/>
    <n v="0"/>
    <b v="0"/>
    <s v="GROWTH"/>
    <n v="0"/>
    <m/>
    <s v="NE 1"/>
    <s v="NE 1"/>
    <m/>
    <x v="0"/>
  </r>
  <r>
    <s v="NE 1"/>
    <s v="Sibsagar"/>
    <s v="NEN241"/>
    <n v="1000004322"/>
    <s v="NP ENTERPRISE"/>
    <d v="2025-04-21T00:00:00"/>
    <s v="-"/>
    <m/>
    <n v="0"/>
    <m/>
    <n v="0"/>
    <n v="0"/>
    <s v="-"/>
    <n v="11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2"/>
    <s v="AGARTALA"/>
    <s v="NEP310"/>
    <n v="1000004351"/>
    <s v="POHOR ENTERPRISE"/>
    <d v="2025-05-09T00:00:00"/>
    <s v="Targeted Dealer"/>
    <m/>
    <n v="25"/>
    <m/>
    <n v="50"/>
    <n v="-25"/>
    <s v="-"/>
    <n v="0"/>
    <s v="July"/>
    <n v="0"/>
    <n v="50"/>
    <s v=" "/>
    <b v="0"/>
    <n v="50"/>
    <s v="Aug"/>
    <n v="50"/>
    <n v="0"/>
    <b v="0"/>
    <s v="GROWTH"/>
    <n v="0"/>
    <m/>
    <s v="NE 1"/>
    <s v="NE 2"/>
    <m/>
    <x v="1"/>
  </r>
  <r>
    <s v="NB 1"/>
    <s v="DARJEELING PLAINS"/>
    <s v="WBS351"/>
    <n v="1000004357"/>
    <s v="SANJAY ENTERPRISE"/>
    <d v="2025-05-15T00:00:00"/>
    <s v="Targeted Dealer"/>
    <m/>
    <n v="550"/>
    <m/>
    <n v="678.44999999999993"/>
    <n v="-128.44999999999993"/>
    <s v="-"/>
    <n v="287.45"/>
    <s v="July"/>
    <n v="723.09999999999991"/>
    <n v="-44.649999999999977"/>
    <n v="-6.1748029318213216E-2"/>
    <s v="DEGROWTH"/>
    <n v="678.44999999999993"/>
    <s v="Aug"/>
    <n v="678.44999999999993"/>
    <n v="0"/>
    <b v="0"/>
    <s v="GROWTH"/>
    <n v="0"/>
    <m/>
    <s v="NE 1"/>
    <s v="NB 1"/>
    <m/>
    <x v="2"/>
  </r>
  <r>
    <s v="NE 1"/>
    <s v="JAINTIA HILLS"/>
    <s v="NEP311"/>
    <n v="1000004359"/>
    <s v="PUNIYA HARDWARE"/>
    <d v="2025-05-17T00:00:00"/>
    <s v="Targeted Dealer"/>
    <m/>
    <n v="500"/>
    <m/>
    <n v="587"/>
    <n v="-87"/>
    <s v="-"/>
    <n v="549"/>
    <s v="July"/>
    <n v="672"/>
    <n v="-85"/>
    <n v="-0.12648809523809523"/>
    <s v="DEGROWTH"/>
    <n v="587"/>
    <s v="Aug"/>
    <n v="587"/>
    <n v="0"/>
    <b v="0"/>
    <s v="GROWTH"/>
    <n v="0"/>
    <m/>
    <s v="NE 1"/>
    <s v="NE 1"/>
    <m/>
    <x v="0"/>
  </r>
  <r>
    <s v="NB 1"/>
    <s v="JALPAIGURI"/>
    <s v="WBB164"/>
    <n v="1000004356"/>
    <s v="BASUNDHARA CONSTRUCTION"/>
    <d v="2025-05-15T00:00:00"/>
    <s v="Targeted Dealer"/>
    <m/>
    <n v="50"/>
    <m/>
    <n v="25"/>
    <n v="25"/>
    <s v="-"/>
    <n v="30"/>
    <s v="July"/>
    <n v="48"/>
    <n v="-23"/>
    <n v="-0.47916666666666663"/>
    <s v="DEGROWTH"/>
    <n v="25"/>
    <s v="Aug"/>
    <n v="25"/>
    <n v="0"/>
    <b v="0"/>
    <s v="GROWTH"/>
    <n v="0"/>
    <m/>
    <s v="NE 1"/>
    <s v="NB 1"/>
    <m/>
    <x v="2"/>
  </r>
  <r>
    <s v="BH"/>
    <s v="KISHANGANJ"/>
    <s v="BHR104"/>
    <n v="1000004363"/>
    <s v="R K TRADERS AND SUPPLIERS"/>
    <d v="2025-05-16T00:00:00"/>
    <s v="Targeted Dealer"/>
    <m/>
    <n v="200"/>
    <m/>
    <n v="263"/>
    <n v="-63"/>
    <s v="-"/>
    <n v="230"/>
    <s v="July"/>
    <n v="190"/>
    <n v="73"/>
    <n v="0.38421052631578956"/>
    <s v="GROWTH"/>
    <n v="263"/>
    <s v="Aug"/>
    <n v="263"/>
    <n v="0"/>
    <b v="0"/>
    <s v="GROWTH"/>
    <n v="0"/>
    <m/>
    <s v="NE 1"/>
    <s v="BH"/>
    <m/>
    <x v="4"/>
  </r>
  <r>
    <s v="BH"/>
    <s v="MUZAFFARPUR"/>
    <s v="BHN050"/>
    <n v="1000004355"/>
    <s v="NEW GANPATI STEELS"/>
    <d v="2025-05-15T00:00:00"/>
    <s v="Targeted Dealer"/>
    <m/>
    <n v="50"/>
    <m/>
    <n v="50"/>
    <n v="0"/>
    <s v="-"/>
    <n v="40"/>
    <s v="July"/>
    <n v="55"/>
    <n v="-5"/>
    <n v="-9.0909090909090939E-2"/>
    <s v="DEGROWTH"/>
    <n v="50"/>
    <s v="Aug"/>
    <n v="50"/>
    <n v="0"/>
    <b v="0"/>
    <s v="GROWTH"/>
    <n v="0"/>
    <m/>
    <s v="NE 1"/>
    <s v="BH"/>
    <m/>
    <x v="4"/>
  </r>
  <r>
    <s v="BH"/>
    <s v="MUZAFFARPUR"/>
    <s v="BHB079"/>
    <n v="1000004335"/>
    <s v="BHARAT ENTERPRISES - SAHPUR"/>
    <d v="2025-04-28T00:00:00"/>
    <s v="Targeted Dealer"/>
    <m/>
    <n v="50"/>
    <m/>
    <n v="50"/>
    <n v="0"/>
    <s v="-"/>
    <n v="5"/>
    <s v="July"/>
    <n v="0"/>
    <n v="50"/>
    <s v=" "/>
    <s v="GROWTH"/>
    <n v="50"/>
    <s v="Aug"/>
    <n v="50"/>
    <n v="0"/>
    <b v="0"/>
    <s v="GROWTH"/>
    <n v="0"/>
    <m/>
    <s v="NE 1"/>
    <s v="BH"/>
    <m/>
    <x v="4"/>
  </r>
  <r>
    <s v="NB 2"/>
    <s v="UTTAR DINAJPUR"/>
    <s v="WBH055"/>
    <n v="1000004358"/>
    <s v="HARDIK SUPPLIER"/>
    <d v="2025-05-17T00:00:00"/>
    <s v="Targeted Dealer"/>
    <m/>
    <n v="40"/>
    <m/>
    <n v="22"/>
    <n v="18"/>
    <s v="-"/>
    <n v="50"/>
    <s v="July"/>
    <n v="43"/>
    <n v="-21"/>
    <n v="-0.48837209302325579"/>
    <s v="DEGROWTH"/>
    <n v="22"/>
    <s v="Aug"/>
    <n v="22"/>
    <n v="0"/>
    <b v="0"/>
    <s v="GROWTH"/>
    <n v="0"/>
    <m/>
    <s v="NE 1"/>
    <s v="NB 2"/>
    <m/>
    <x v="3"/>
  </r>
  <r>
    <s v="NE 2"/>
    <s v="AGARTALA"/>
    <s v="NEN244"/>
    <n v="1000004369"/>
    <s v="NIDHI ENTERPRISE"/>
    <d v="2025-05-22T00:00:00"/>
    <s v="Targeted Dealer"/>
    <m/>
    <n v="80"/>
    <m/>
    <n v="155"/>
    <n v="-75"/>
    <s v="-"/>
    <n v="65"/>
    <s v="July"/>
    <n v="75"/>
    <n v="80"/>
    <n v="1.0666666666666669"/>
    <s v="GROWTH"/>
    <n v="155"/>
    <s v="Aug"/>
    <n v="155"/>
    <n v="0"/>
    <b v="0"/>
    <s v="GROWTH"/>
    <n v="0"/>
    <m/>
    <s v="NE 1"/>
    <s v="NE 2"/>
    <m/>
    <x v="1"/>
  </r>
  <r>
    <s v="NE 2"/>
    <s v="MIZORAM"/>
    <s v="NES786"/>
    <n v="1000004367"/>
    <s v="SISTES BUSINESS HUB"/>
    <d v="2025-05-22T00:00:00"/>
    <s v="Targeted Dealer"/>
    <m/>
    <n v="500"/>
    <m/>
    <n v="509"/>
    <n v="-9"/>
    <s v="-"/>
    <n v="517.5"/>
    <s v="July"/>
    <n v="467.8"/>
    <n v="41.199999999999989"/>
    <n v="8.807182556648141E-2"/>
    <s v="GROWTH"/>
    <n v="509"/>
    <s v="Aug"/>
    <n v="509"/>
    <n v="0"/>
    <b v="0"/>
    <s v="GROWTH"/>
    <n v="0"/>
    <m/>
    <s v="NE 1"/>
    <s v="NE 2"/>
    <m/>
    <x v="1"/>
  </r>
  <r>
    <s v="NE 2"/>
    <s v="Lower Assam- 1 (Bongaigaon)"/>
    <s v="NEN243"/>
    <n v="1000004370"/>
    <s v="N H HARDWARE"/>
    <d v="2025-05-26T00:00:00"/>
    <s v="Targeted Dealer"/>
    <m/>
    <n v="75"/>
    <m/>
    <n v="50"/>
    <n v="25"/>
    <s v="-"/>
    <n v="100"/>
    <s v="July"/>
    <n v="50"/>
    <n v="0"/>
    <n v="0"/>
    <s v="GROWTH"/>
    <n v="50"/>
    <s v="Aug"/>
    <n v="50"/>
    <n v="0"/>
    <b v="0"/>
    <s v="GROWTH"/>
    <n v="0"/>
    <m/>
    <s v="NE 1"/>
    <s v="NE 2"/>
    <m/>
    <x v="1"/>
  </r>
  <r>
    <s v="NE 1"/>
    <s v="NAGALAND"/>
    <s v="NEG199"/>
    <n v="1000004283"/>
    <s v="GEE BEE ENTERPRISE"/>
    <d v="2025-03-19T00:00:00"/>
    <s v="Targeted Dealer"/>
    <m/>
    <n v="70"/>
    <m/>
    <n v="0"/>
    <n v="70"/>
    <s v="-"/>
    <n v="35"/>
    <s v="July"/>
    <n v="35"/>
    <n v="-35"/>
    <n v="-1"/>
    <s v="DEGROWTH"/>
    <n v="0"/>
    <s v="Aug"/>
    <n v="0"/>
    <n v="0"/>
    <b v="0"/>
    <b v="0"/>
    <n v="0"/>
    <m/>
    <s v="NE 1"/>
    <s v="NE 1"/>
    <m/>
    <x v="0"/>
  </r>
  <r>
    <s v="NE 1"/>
    <s v="LAKHIMPUR"/>
    <s v="NEB282"/>
    <n v="1000002739"/>
    <s v="BHAITY STORE"/>
    <d v="2022-06-27T00:00:00"/>
    <s v="Targeted Dealer"/>
    <m/>
    <n v="40"/>
    <m/>
    <n v="20"/>
    <n v="20"/>
    <s v="-"/>
    <n v="40"/>
    <s v="July"/>
    <n v="40"/>
    <n v="-20"/>
    <n v="-0.5"/>
    <s v="DEGROWTH"/>
    <n v="20"/>
    <s v="Aug"/>
    <n v="20"/>
    <n v="0"/>
    <b v="0"/>
    <s v="GROWTH"/>
    <n v="0"/>
    <m/>
    <s v="NE 1"/>
    <s v="NE 1"/>
    <m/>
    <x v="0"/>
  </r>
  <r>
    <s v="NB 1"/>
    <s v="Cooch Behar"/>
    <s v="WBR158"/>
    <n v="1000004347"/>
    <s v="RAHA ENTERPRISE"/>
    <d v="2025-05-05T00:00:00"/>
    <s v="Targeted Dealer"/>
    <m/>
    <n v="60"/>
    <m/>
    <n v="135"/>
    <n v="-75"/>
    <s v="-"/>
    <n v="24"/>
    <s v="July"/>
    <n v="62"/>
    <n v="73"/>
    <n v="1.1774193548387095"/>
    <s v="GROWTH"/>
    <n v="135"/>
    <s v="Aug"/>
    <n v="135"/>
    <n v="0"/>
    <b v="0"/>
    <s v="GROWTH"/>
    <n v="0"/>
    <m/>
    <s v="NE 1"/>
    <s v="NB 1"/>
    <m/>
    <x v="2"/>
  </r>
  <r>
    <s v="NE 1"/>
    <s v="SHILLONG"/>
    <s v="NES785"/>
    <n v="1000004361"/>
    <s v="S. KHARJANA"/>
    <d v="2025-05-27T00:00:00"/>
    <s v="Targeted Dealer"/>
    <m/>
    <n v="200"/>
    <m/>
    <n v="200"/>
    <n v="0"/>
    <s v="-"/>
    <n v="65"/>
    <s v="July"/>
    <n v="210"/>
    <n v="-10"/>
    <n v="-4.7619047619047672E-2"/>
    <s v="DEGROWTH"/>
    <n v="200"/>
    <s v="Aug"/>
    <n v="200"/>
    <n v="0"/>
    <b v="0"/>
    <s v="GROWTH"/>
    <n v="0"/>
    <m/>
    <s v="NE 1"/>
    <s v="NE 1"/>
    <m/>
    <x v="0"/>
  </r>
  <r>
    <s v="NE 1"/>
    <s v="SHILLONG"/>
    <s v="NEE069"/>
    <n v="1000004365"/>
    <s v="EF BEE HARDWARE"/>
    <d v="2025-05-19T00:00:00"/>
    <s v="Targeted Dealer"/>
    <m/>
    <n v="75"/>
    <m/>
    <n v="203"/>
    <n v="-128"/>
    <s v="-"/>
    <n v="72"/>
    <s v="July"/>
    <n v="93"/>
    <n v="110"/>
    <n v="1.182795698924731"/>
    <s v="GROWTH"/>
    <n v="203"/>
    <s v="Aug"/>
    <n v="203"/>
    <n v="0"/>
    <b v="0"/>
    <s v="GROWTH"/>
    <n v="0"/>
    <m/>
    <s v="NE 1"/>
    <s v="NE 1"/>
    <m/>
    <x v="0"/>
  </r>
  <r>
    <s v="NE 2"/>
    <s v="CACHAR"/>
    <s v="NEB401"/>
    <n v="1000004368"/>
    <s v="BARBHUIYA ENTERPRISE"/>
    <d v="2025-05-23T00:00:00"/>
    <s v="Targeted Dealer"/>
    <m/>
    <n v="70"/>
    <m/>
    <n v="76"/>
    <n v="-6"/>
    <s v="-"/>
    <n v="68"/>
    <s v="July"/>
    <n v="50"/>
    <n v="26"/>
    <n v="0.52"/>
    <s v="GROWTH"/>
    <n v="76"/>
    <s v="Aug"/>
    <n v="76"/>
    <n v="0"/>
    <b v="0"/>
    <s v="GROWTH"/>
    <n v="0"/>
    <m/>
    <s v="NE 1"/>
    <s v="NE 2"/>
    <m/>
    <x v="1"/>
  </r>
  <r>
    <s v="NE 1"/>
    <s v="TINSUKIA"/>
    <s v="NES787"/>
    <n v="1000004372"/>
    <s v="SHYAMJI ENTERPRISES"/>
    <d v="2025-05-29T00:00:00"/>
    <s v="Targeted Dealer"/>
    <m/>
    <n v="255"/>
    <m/>
    <n v="260"/>
    <n v="-5"/>
    <s v="-"/>
    <n v="87.5"/>
    <s v="July"/>
    <n v="255"/>
    <n v="5"/>
    <n v="1.9607843137254832E-2"/>
    <s v="GROWTH"/>
    <n v="260"/>
    <s v="Aug"/>
    <n v="260"/>
    <n v="0"/>
    <b v="0"/>
    <s v="GROWTH"/>
    <n v="0"/>
    <m/>
    <s v="NE 1"/>
    <s v="NE 1"/>
    <m/>
    <x v="0"/>
  </r>
  <r>
    <s v="NE 2"/>
    <s v="CACHAR"/>
    <s v="NEN245"/>
    <n v="1000004373"/>
    <s v="NEW BHARAT ENTERPRISE"/>
    <d v="2025-05-31T00:00:00"/>
    <s v="Targeted Dealer"/>
    <m/>
    <n v="75"/>
    <m/>
    <n v="114.25"/>
    <n v="-39.25"/>
    <s v="-"/>
    <n v="66.75"/>
    <s v="July"/>
    <n v="101"/>
    <n v="13.25"/>
    <n v="0.13118811881188108"/>
    <s v="GROWTH"/>
    <n v="114.25"/>
    <s v="Aug"/>
    <n v="114.25"/>
    <n v="0"/>
    <b v="0"/>
    <s v="GROWTH"/>
    <n v="0"/>
    <m/>
    <s v="NE 1"/>
    <s v="NE 2"/>
    <m/>
    <x v="1"/>
  </r>
  <r>
    <s v="NE 2"/>
    <s v="Lower Assam- 2 (Barpeta)"/>
    <s v="NEJ201"/>
    <n v="1000004374"/>
    <s v="J HARDWARE"/>
    <d v="2025-06-03T00:00:00"/>
    <s v="Targeted Dealer"/>
    <m/>
    <n v="52"/>
    <m/>
    <n v="26"/>
    <n v="26"/>
    <s v="-"/>
    <n v="51"/>
    <s v="July"/>
    <n v="26"/>
    <n v="0"/>
    <n v="0"/>
    <s v="GROWTH"/>
    <n v="26"/>
    <s v="Aug"/>
    <n v="26"/>
    <n v="0"/>
    <b v="0"/>
    <s v="GROWTH"/>
    <n v="0"/>
    <m/>
    <s v="NE 1"/>
    <s v="NE 2"/>
    <m/>
    <x v="1"/>
  </r>
  <r>
    <s v="NE 2"/>
    <s v="Lower Assam- 2 (Barpeta)"/>
    <s v="NEH167"/>
    <n v="1000004375"/>
    <s v="HANIF HARDWARE"/>
    <d v="2025-06-05T00:00:00"/>
    <s v="Targeted Dealer"/>
    <m/>
    <n v="39"/>
    <m/>
    <n v="0"/>
    <n v="39"/>
    <s v="-"/>
    <n v="50.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1"/>
    <s v="KARBIANGLONG"/>
    <s v="NES788"/>
    <n v="1000004377"/>
    <s v="SHREE HANUMAN HARDWARE"/>
    <d v="2025-06-09T00:00:00"/>
    <s v="Targeted Dealer"/>
    <m/>
    <n v="481"/>
    <m/>
    <n v="120"/>
    <n v="361"/>
    <s v="-"/>
    <n v="660"/>
    <s v="July"/>
    <n v="370"/>
    <n v="-250"/>
    <n v="-0.67567567567567566"/>
    <s v="DEGROWTH"/>
    <n v="120"/>
    <s v="Aug"/>
    <n v="120"/>
    <n v="0"/>
    <b v="0"/>
    <s v="GROWTH"/>
    <n v="0"/>
    <m/>
    <s v="NE 1"/>
    <s v="NE 1"/>
    <m/>
    <x v="0"/>
  </r>
  <r>
    <s v="NE 2"/>
    <s v="Lower Assam- 2 (Barpeta)"/>
    <s v="NEM473"/>
    <n v="1000004378"/>
    <s v="MEDHI ENTERPRISE"/>
    <d v="2025-06-12T00:00:00"/>
    <s v="Targeted Dealer"/>
    <m/>
    <n v="52"/>
    <m/>
    <n v="12.5"/>
    <n v="39.5"/>
    <s v="-"/>
    <n v="26"/>
    <s v="July"/>
    <n v="50"/>
    <n v="-37.5"/>
    <n v="-0.75"/>
    <s v="DEGROWTH"/>
    <n v="12.5"/>
    <s v="Aug"/>
    <n v="12.5"/>
    <n v="0"/>
    <b v="0"/>
    <s v="GROWTH"/>
    <n v="0"/>
    <m/>
    <s v="NE 1"/>
    <s v="NE 2"/>
    <m/>
    <x v="1"/>
  </r>
  <r>
    <s v="NB 1"/>
    <s v="JALPAIGURI"/>
    <s v="WBS352"/>
    <n v="1000004380"/>
    <s v="SHREE SHYAM HARDWARE - SAILIHAT"/>
    <d v="2025-06-13T00:00:00"/>
    <s v="Targeted Dealer"/>
    <m/>
    <n v="410"/>
    <m/>
    <n v="403"/>
    <n v="7"/>
    <s v="-"/>
    <n v="609"/>
    <s v="July"/>
    <n v="405"/>
    <n v="-2"/>
    <n v="-4.9382716049383157E-3"/>
    <s v="DEGROWTH"/>
    <n v="403"/>
    <s v="Aug"/>
    <n v="403"/>
    <n v="0"/>
    <b v="0"/>
    <s v="GROWTH"/>
    <n v="0"/>
    <m/>
    <s v="NE 1"/>
    <s v="NB 1"/>
    <m/>
    <x v="2"/>
  </r>
  <r>
    <s v="NE 1"/>
    <s v="N C Hills"/>
    <s v="NEH168"/>
    <n v="1000004384"/>
    <s v="HILLS HARDWARE STORE"/>
    <d v="2025-06-09T00:00:00"/>
    <s v="Targeted Dealer"/>
    <m/>
    <n v="360"/>
    <m/>
    <n v="480"/>
    <n v="-120"/>
    <s v="-"/>
    <n v="380"/>
    <s v="July"/>
    <n v="400"/>
    <n v="80"/>
    <n v="0.19999999999999996"/>
    <s v="GROWTH"/>
    <n v="480"/>
    <s v="Aug"/>
    <n v="480"/>
    <n v="0"/>
    <b v="0"/>
    <s v="GROWTH"/>
    <n v="0"/>
    <m/>
    <s v="NE 1"/>
    <s v="NE 1"/>
    <m/>
    <x v="0"/>
  </r>
  <r>
    <s v="NE 2"/>
    <s v="CACHAR"/>
    <s v="NEF033"/>
    <n v="1000004379"/>
    <s v="MAZUMDER HARDWARE"/>
    <d v="2025-06-13T00:00:00"/>
    <s v="Targeted Dealer"/>
    <m/>
    <n v="30"/>
    <m/>
    <n v="22.5"/>
    <n v="7.5"/>
    <s v="-"/>
    <n v="25"/>
    <s v="July"/>
    <n v="37.5"/>
    <n v="-15"/>
    <n v="-0.4"/>
    <s v="DEGROWTH"/>
    <n v="22.5"/>
    <s v="Aug"/>
    <n v="22.5"/>
    <n v="0"/>
    <b v="0"/>
    <s v="GROWTH"/>
    <n v="0"/>
    <m/>
    <s v="NE 1"/>
    <s v="NE 2"/>
    <m/>
    <x v="1"/>
  </r>
  <r>
    <s v="NE 2"/>
    <s v="Lower Assam- 3"/>
    <s v="NER354"/>
    <n v="1000004391"/>
    <s v="R M TRADERS"/>
    <d v="2025-06-12T00:00:00"/>
    <s v="Targeted Dealer"/>
    <m/>
    <n v="50"/>
    <m/>
    <n v="64"/>
    <n v="-14"/>
    <s v="-"/>
    <n v="77"/>
    <s v="July"/>
    <n v="64"/>
    <n v="0"/>
    <n v="0"/>
    <s v="GROWTH"/>
    <n v="64"/>
    <s v="Aug"/>
    <n v="64"/>
    <n v="0"/>
    <b v="0"/>
    <s v="GROWTH"/>
    <n v="0"/>
    <m/>
    <s v="NE 1"/>
    <s v="NE 2"/>
    <m/>
    <x v="1"/>
  </r>
  <r>
    <s v="NE 1"/>
    <s v="GOLAGHAT"/>
    <s v="NEG201"/>
    <n v="1000004392"/>
    <s v="G. R. ENTERPRISE"/>
    <d v="2025-06-11T00:00:00"/>
    <s v="Targeted Dealer"/>
    <m/>
    <n v="20"/>
    <m/>
    <n v="40"/>
    <n v="-20"/>
    <s v="-"/>
    <n v="20"/>
    <s v="July"/>
    <n v="0"/>
    <n v="40"/>
    <s v=" "/>
    <s v="GROWTH"/>
    <n v="40"/>
    <s v="Aug"/>
    <n v="40"/>
    <n v="0"/>
    <b v="0"/>
    <s v="GROWTH"/>
    <n v="0"/>
    <m/>
    <s v="NE 1"/>
    <s v="NE 1"/>
    <m/>
    <x v="0"/>
  </r>
  <r>
    <s v="NE 1"/>
    <s v="Sibsagar"/>
    <s v="NEA496"/>
    <n v="1000004388"/>
    <s v="ASSAM TRADERS"/>
    <d v="2025-06-12T00:00:00"/>
    <s v="Targeted Dealer"/>
    <m/>
    <n v="45"/>
    <m/>
    <n v="25"/>
    <n v="20"/>
    <s v="-"/>
    <n v="40"/>
    <s v="July"/>
    <n v="17.5"/>
    <n v="7.5"/>
    <n v="0.4285714285714286"/>
    <s v="GROWTH"/>
    <n v="25"/>
    <s v="Aug"/>
    <n v="25"/>
    <n v="0"/>
    <b v="0"/>
    <s v="GROWTH"/>
    <n v="0"/>
    <m/>
    <s v="NE 1"/>
    <s v="NE 1"/>
    <m/>
    <x v="0"/>
  </r>
  <r>
    <s v="NE 2"/>
    <s v="MIZORAM"/>
    <s v="NEV065"/>
    <n v="1000004371"/>
    <s v="VINCO ENTERPRISE"/>
    <d v="2025-05-27T00:00:00"/>
    <s v="Targeted Dealer"/>
    <m/>
    <n v="50"/>
    <m/>
    <n v="33.5"/>
    <n v="16.5"/>
    <s v="-"/>
    <n v="96"/>
    <s v="July"/>
    <n v="50.25"/>
    <n v="-16.75"/>
    <n v="-0.33333333333333337"/>
    <s v="DEGROWTH"/>
    <n v="33.5"/>
    <s v="Aug"/>
    <n v="33.5"/>
    <n v="0"/>
    <b v="0"/>
    <s v="GROWTH"/>
    <n v="0"/>
    <m/>
    <s v="NE 1"/>
    <s v="NE 2"/>
    <m/>
    <x v="1"/>
  </r>
  <r>
    <s v="NE 2"/>
    <s v="MIZORAM"/>
    <s v="NEA495"/>
    <n v="1000004390"/>
    <s v="AR ES HARDWARE STORE"/>
    <d v="2025-06-13T00:00:00"/>
    <s v="Targeted Dealer"/>
    <m/>
    <n v="60"/>
    <m/>
    <n v="57"/>
    <n v="3"/>
    <s v="-"/>
    <n v="118.5"/>
    <s v="July"/>
    <n v="56"/>
    <n v="1"/>
    <n v="1.7857142857142794E-2"/>
    <s v="GROWTH"/>
    <n v="57"/>
    <s v="Aug"/>
    <n v="57"/>
    <n v="0"/>
    <b v="0"/>
    <s v="GROWTH"/>
    <n v="0"/>
    <m/>
    <s v="NE 1"/>
    <s v="NE 2"/>
    <m/>
    <x v="1"/>
  </r>
  <r>
    <s v="NB 1"/>
    <s v="JALPAIGURI"/>
    <s v="WBD101"/>
    <n v="1000004398"/>
    <s v="DHANTALA HARDWARE "/>
    <d v="2025-06-26T00:00:00"/>
    <s v="Targeted Dealer"/>
    <m/>
    <n v="125"/>
    <m/>
    <n v="146"/>
    <n v="-21"/>
    <s v="-"/>
    <n v="116"/>
    <s v="July"/>
    <n v="152"/>
    <n v="-6"/>
    <n v="-3.9473684210526327E-2"/>
    <s v="DEGROWTH"/>
    <n v="146"/>
    <s v="Aug"/>
    <n v="146"/>
    <n v="0"/>
    <b v="0"/>
    <s v="GROWTH"/>
    <n v="0"/>
    <m/>
    <s v="NE 1"/>
    <s v="NB 1"/>
    <m/>
    <x v="2"/>
  </r>
  <r>
    <s v="NE 1"/>
    <s v="AP- Tinsukia Side"/>
    <s v="NER356"/>
    <n v="1000004404"/>
    <s v="RAJKUMAR WELDING WORKSHOP"/>
    <d v="2025-06-23T00:00:00"/>
    <s v="Targeted Dealer"/>
    <m/>
    <n v="20"/>
    <m/>
    <n v="0"/>
    <n v="20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AP- Lekhabali"/>
    <s v="NET209"/>
    <n v="1000004405"/>
    <s v="TIRUPATI ENTERPRISE"/>
    <d v="2025-06-25T00:00:00"/>
    <s v="Targeted Dealer"/>
    <m/>
    <n v="300"/>
    <m/>
    <n v="373"/>
    <n v="-73"/>
    <s v="-"/>
    <n v="222.5"/>
    <s v="July"/>
    <n v="190.75"/>
    <n v="182.25"/>
    <n v="0.95543905635648763"/>
    <s v="GROWTH"/>
    <n v="373"/>
    <s v="Aug"/>
    <n v="373"/>
    <n v="0"/>
    <b v="0"/>
    <s v="GROWTH"/>
    <n v="0"/>
    <m/>
    <s v="NE 1"/>
    <s v="NE 1"/>
    <m/>
    <x v="0"/>
  </r>
  <r>
    <s v="NE 2"/>
    <s v="Lower Assam- 3"/>
    <s v="NEF035"/>
    <n v="1000004400"/>
    <s v="MONDAL HARDWARE STORE"/>
    <d v="2025-06-30T00:00:00"/>
    <s v="Targeted Dealer"/>
    <m/>
    <n v="50"/>
    <m/>
    <n v="50"/>
    <n v="0"/>
    <s v="-"/>
    <n v="50"/>
    <s v="July"/>
    <n v="60"/>
    <n v="-10"/>
    <n v="-0.16666666666666663"/>
    <s v="DEGROWTH"/>
    <n v="50"/>
    <s v="Aug"/>
    <n v="50"/>
    <n v="0"/>
    <b v="0"/>
    <s v="GROWTH"/>
    <n v="0"/>
    <m/>
    <s v="NE 1"/>
    <s v="NE 2"/>
    <m/>
    <x v="1"/>
  </r>
  <r>
    <s v="NB 1"/>
    <s v="DARJEELING HILLS"/>
    <s v="WBS353"/>
    <n v="1000004407"/>
    <s v="SUBBA STORE"/>
    <d v="2025-06-30T00:00:00"/>
    <s v="Targeted Dealer"/>
    <m/>
    <n v="160"/>
    <m/>
    <n v="274.75"/>
    <n v="-114.75"/>
    <s v="-"/>
    <n v="62"/>
    <s v="July"/>
    <n v="273.75"/>
    <n v="1"/>
    <n v="3.6529680365295913E-3"/>
    <s v="GROWTH"/>
    <n v="274.75"/>
    <s v="Aug"/>
    <n v="274.75"/>
    <n v="0"/>
    <b v="0"/>
    <s v="GROWTH"/>
    <n v="0"/>
    <m/>
    <s v="NE 1"/>
    <s v="NB 1"/>
    <m/>
    <x v="2"/>
  </r>
  <r>
    <s v="NB 1"/>
    <s v="SIKKIM"/>
    <s v="SKC002"/>
    <n v="1000004394"/>
    <s v="CHAHAT AGARWAL "/>
    <d v="2025-06-19T00:00:00"/>
    <s v="Targeted Dealer"/>
    <m/>
    <n v="20"/>
    <m/>
    <n v="3"/>
    <n v="17"/>
    <s v="-"/>
    <n v="102"/>
    <s v="July"/>
    <n v="7.5"/>
    <n v="-4.5"/>
    <n v="-0.6"/>
    <s v="DEGROWTH"/>
    <n v="3"/>
    <s v="Aug"/>
    <n v="3"/>
    <n v="0"/>
    <b v="0"/>
    <s v="GROWTH"/>
    <n v="0"/>
    <m/>
    <s v="NE 1"/>
    <s v="NB 1"/>
    <m/>
    <x v="2"/>
  </r>
  <r>
    <s v="NE 1"/>
    <s v="AP- Tinsukia Side"/>
    <s v="NEK228"/>
    <n v="1000004399"/>
    <s v="KAMLA HARDWARE"/>
    <d v="2025-06-28T00:00:00"/>
    <s v="Targeted Dealer"/>
    <m/>
    <n v="100"/>
    <m/>
    <n v="0"/>
    <n v="100"/>
    <s v="-"/>
    <n v="15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2"/>
    <s v="Lower Assam- 1 (Bongaigaon)"/>
    <s v="NEF034"/>
    <n v="1000004385"/>
    <s v="FRIENDS HARDWARE SHOP"/>
    <d v="2025-06-10T00:00:00"/>
    <s v="Targeted Dealer"/>
    <m/>
    <n v="200"/>
    <m/>
    <n v="145"/>
    <n v="55"/>
    <s v="-"/>
    <n v="199"/>
    <s v="July"/>
    <n v="181"/>
    <n v="-36"/>
    <n v="-0.19889502762430944"/>
    <s v="DEGROWTH"/>
    <n v="145"/>
    <s v="Aug"/>
    <n v="145"/>
    <n v="0"/>
    <b v="0"/>
    <s v="GROWTH"/>
    <n v="0"/>
    <m/>
    <s v="NE 1"/>
    <s v="NE 2"/>
    <m/>
    <x v="1"/>
  </r>
  <r>
    <s v="NE 1"/>
    <s v="HOJAI"/>
    <s v="NEJ202"/>
    <n v="1000004415"/>
    <s v="JOYRAM HARDWARE"/>
    <d v="2025-07-04T00:00:00"/>
    <s v="Targeted Dealer"/>
    <m/>
    <n v="40"/>
    <m/>
    <n v="38.5"/>
    <n v="1.5"/>
    <s v="-"/>
    <n v="63.5"/>
    <s v="July"/>
    <n v="40"/>
    <n v="-1.5"/>
    <n v="-3.7499999999999978E-2"/>
    <s v="DEGROWTH"/>
    <n v="38.5"/>
    <s v="Aug"/>
    <n v="38.5"/>
    <n v="0"/>
    <b v="0"/>
    <s v="GROWTH"/>
    <n v="0"/>
    <m/>
    <s v="NE 1"/>
    <s v="NE 1"/>
    <m/>
    <x v="0"/>
  </r>
  <r>
    <s v="NE 1"/>
    <s v="DIBRUGARH"/>
    <s v="NEH169"/>
    <n v="1000004414"/>
    <s v="H.D ENTERPRISES"/>
    <d v="2025-07-03T00:00:00"/>
    <s v="Targeted Dealer"/>
    <m/>
    <n v="50"/>
    <m/>
    <n v="35"/>
    <n v="15"/>
    <s v="-"/>
    <n v="80"/>
    <s v="July"/>
    <n v="30"/>
    <n v="5"/>
    <n v="0.16666666666666674"/>
    <s v="GROWTH"/>
    <n v="35"/>
    <s v="Aug"/>
    <n v="35"/>
    <n v="0"/>
    <b v="0"/>
    <s v="GROWTH"/>
    <n v="0"/>
    <m/>
    <s v="NE 1"/>
    <s v="NE 1"/>
    <m/>
    <x v="0"/>
  </r>
  <r>
    <s v="NE 1"/>
    <s v="TEZPUR"/>
    <s v="NEB403"/>
    <n v="1000004401"/>
    <s v="BABA HOMNATH ENTERPRISE"/>
    <d v="2025-07-01T00:00:00"/>
    <s v="Targeted Dealer"/>
    <m/>
    <n v="20"/>
    <m/>
    <n v="2.5"/>
    <n v="17.5"/>
    <s v="-"/>
    <n v="5"/>
    <s v="July"/>
    <n v="5"/>
    <n v="-2.5"/>
    <n v="-0.5"/>
    <s v="DEGROWTH"/>
    <n v="2.5"/>
    <s v="Aug"/>
    <n v="2.5"/>
    <n v="0"/>
    <b v="0"/>
    <s v="GROWTH"/>
    <n v="0"/>
    <m/>
    <s v="NE 1"/>
    <s v="NE 1"/>
    <m/>
    <x v="0"/>
  </r>
  <r>
    <s v="NE 2"/>
    <s v="AGARTALA"/>
    <s v="NES790"/>
    <n v="1000004412"/>
    <s v="SWASTI CEMENT STORES"/>
    <d v="2025-07-02T00:00:00"/>
    <s v="-"/>
    <m/>
    <n v="0"/>
    <m/>
    <n v="0"/>
    <n v="0"/>
    <s v="-"/>
    <n v="96.25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BH"/>
    <s v="PURNIA"/>
    <s v="BHA104"/>
    <n v="1000004411"/>
    <s v="ANANAD TRADERS"/>
    <d v="2025-07-10T00:00:00"/>
    <s v="Targeted Dealer"/>
    <m/>
    <n v="65"/>
    <m/>
    <n v="0"/>
    <n v="65"/>
    <s v="-"/>
    <n v="6"/>
    <s v="July"/>
    <n v="0"/>
    <n v="0"/>
    <s v=" "/>
    <s v="GROWTH"/>
    <n v="0"/>
    <s v="Aug"/>
    <n v="0"/>
    <n v="0"/>
    <b v="0"/>
    <b v="0"/>
    <n v="0"/>
    <m/>
    <s v="NE 1"/>
    <s v="BH"/>
    <m/>
    <x v="4"/>
  </r>
  <r>
    <s v="NE 1"/>
    <s v="TEZPUR"/>
    <s v="NEN247"/>
    <n v="1000004410"/>
    <s v="NOOR ENTERPRISE"/>
    <d v="2025-07-10T00:00:00"/>
    <s v="Targeted Dealer"/>
    <m/>
    <n v="65"/>
    <m/>
    <n v="0"/>
    <n v="65"/>
    <s v="-"/>
    <n v="60"/>
    <s v="July"/>
    <n v="20"/>
    <n v="-20"/>
    <n v="-1"/>
    <s v="DEGROWTH"/>
    <n v="0"/>
    <s v="Aug"/>
    <n v="0"/>
    <n v="0"/>
    <b v="0"/>
    <b v="0"/>
    <n v="0"/>
    <m/>
    <s v="NE 1"/>
    <s v="NE 1"/>
    <m/>
    <x v="0"/>
  </r>
  <r>
    <s v="NE 1"/>
    <s v="NAGAON"/>
    <s v="NER357"/>
    <n v="1000004424"/>
    <s v="RAJIB HARDWARE"/>
    <d v="2025-07-12T00:00:00"/>
    <s v="Targeted Dealer"/>
    <m/>
    <n v="80"/>
    <m/>
    <n v="52"/>
    <n v="28"/>
    <s v="-"/>
    <n v="105"/>
    <s v="July"/>
    <n v="78"/>
    <n v="-26"/>
    <n v="-0.33333333333333337"/>
    <s v="DEGROWTH"/>
    <n v="52"/>
    <s v="Aug"/>
    <n v="52"/>
    <n v="0"/>
    <b v="0"/>
    <s v="GROWTH"/>
    <n v="0"/>
    <m/>
    <s v="NE 1"/>
    <s v="NE 1"/>
    <m/>
    <x v="0"/>
  </r>
  <r>
    <s v="NB 1"/>
    <s v="SIKKIM"/>
    <s v="SKI001"/>
    <n v="1000004422"/>
    <s v="IRA ENTERPRISE"/>
    <d v="2025-07-11T00:00:00"/>
    <s v="-"/>
    <m/>
    <n v="0"/>
    <m/>
    <n v="0"/>
    <n v="0"/>
    <s v="-"/>
    <n v="24"/>
    <s v="July"/>
    <n v="0"/>
    <n v="0"/>
    <s v=" "/>
    <s v="GROWTH"/>
    <n v="0"/>
    <s v="Aug"/>
    <n v="0"/>
    <n v="0"/>
    <b v="0"/>
    <b v="0"/>
    <n v="0"/>
    <m/>
    <s v="NE 1"/>
    <s v="NB 1"/>
    <m/>
    <x v="2"/>
  </r>
  <r>
    <s v="BH"/>
    <s v="BEGUSARAI"/>
    <s v="S380"/>
    <n v="1000001182"/>
    <s v="SHREE BHARDWAJ STEEL"/>
    <d v="2022-06-27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  <x v="4"/>
  </r>
  <r>
    <s v="BH"/>
    <s v="MUZAFFARPUR"/>
    <s v="BHS267"/>
    <n v="1000004416"/>
    <s v="SHIVAM ENTERPRISES - VAISHALI"/>
    <d v="2025-07-05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BH"/>
    <s v="BHAGALPUR"/>
    <s v="BHZ004"/>
    <n v="1000004402"/>
    <s v="ZAID ENTERPRISES"/>
    <d v="2025-06-19T00:00:00"/>
    <s v="Targeted Dealer"/>
    <m/>
    <n v="75"/>
    <m/>
    <n v="25"/>
    <n v="50"/>
    <s v="-"/>
    <n v="80"/>
    <s v="July"/>
    <n v="85"/>
    <n v="-60"/>
    <n v="-0.70588235294117641"/>
    <s v="DEGROWTH"/>
    <n v="25"/>
    <s v="Aug"/>
    <n v="25"/>
    <n v="0"/>
    <b v="0"/>
    <s v="GROWTH"/>
    <n v="0"/>
    <m/>
    <s v="NE 1"/>
    <s v="BH"/>
    <m/>
    <x v="4"/>
  </r>
  <r>
    <s v="NE 1"/>
    <s v="GOLAGHAT"/>
    <s v="NER358"/>
    <n v="1000004433"/>
    <s v="RASHI HARDWARE"/>
    <d v="2025-07-18T00:00:00"/>
    <s v="Targeted Dealer"/>
    <m/>
    <n v="40"/>
    <m/>
    <n v="50"/>
    <n v="-10"/>
    <s v="-"/>
    <n v="57.5"/>
    <s v="July"/>
    <n v="45"/>
    <n v="5"/>
    <n v="0.11111111111111116"/>
    <s v="GROWTH"/>
    <n v="50"/>
    <s v="Aug"/>
    <n v="50"/>
    <n v="0"/>
    <b v="0"/>
    <s v="GROWTH"/>
    <n v="0"/>
    <m/>
    <s v="NE 1"/>
    <s v="NE 1"/>
    <m/>
    <x v="0"/>
  </r>
  <r>
    <s v="BH"/>
    <s v="KISHANGANJ"/>
    <s v="BHS268"/>
    <n v="1000004419"/>
    <s v="SALEHA TRADERS"/>
    <d v="2025-07-18T00:00:00"/>
    <s v="Targeted Dealer"/>
    <m/>
    <n v="175"/>
    <m/>
    <n v="145"/>
    <n v="30"/>
    <s v="-"/>
    <n v="175"/>
    <s v="July"/>
    <n v="164"/>
    <n v="-19"/>
    <n v="-0.11585365853658536"/>
    <s v="DEGROWTH"/>
    <n v="145"/>
    <s v="Aug"/>
    <n v="145"/>
    <n v="0"/>
    <b v="0"/>
    <s v="GROWTH"/>
    <n v="0"/>
    <m/>
    <s v="NE 1"/>
    <s v="BH"/>
    <m/>
    <x v="4"/>
  </r>
  <r>
    <s v="BH"/>
    <s v="Saharsa"/>
    <s v="BHS266"/>
    <n v="1000004413"/>
    <s v="SHREE BAJRANG TRADERS"/>
    <d v="2025-07-03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  <x v="4"/>
  </r>
  <r>
    <s v="NB 1"/>
    <s v="SIKKIM"/>
    <s v="SKM004"/>
    <n v="1000004418"/>
    <s v="MUKESH AGARWAL"/>
    <d v="2025-07-11T00:00:00"/>
    <s v="Targeted Dealer"/>
    <m/>
    <n v="50"/>
    <m/>
    <n v="49"/>
    <n v="1"/>
    <s v="-"/>
    <n v="25.5"/>
    <s v="July"/>
    <n v="43"/>
    <n v="6"/>
    <n v="0.13953488372093026"/>
    <s v="GROWTH"/>
    <n v="49"/>
    <s v="Aug"/>
    <n v="49"/>
    <n v="0"/>
    <b v="0"/>
    <s v="GROWTH"/>
    <n v="0"/>
    <m/>
    <s v="NE 1"/>
    <s v="NB 1"/>
    <m/>
    <x v="2"/>
  </r>
  <r>
    <s v="NE 1"/>
    <s v="AP- Banderdewa"/>
    <s v="NEB404"/>
    <n v="1000004434"/>
    <s v="B S ASSOCIATE"/>
    <d v="2025-07-19T00:00:00"/>
    <s v="Targeted Dealer"/>
    <m/>
    <n v="120"/>
    <m/>
    <n v="40"/>
    <n v="80"/>
    <s v="-"/>
    <n v="120"/>
    <s v="July"/>
    <n v="40"/>
    <n v="0"/>
    <n v="0"/>
    <s v="GROWTH"/>
    <n v="40"/>
    <s v="Aug"/>
    <n v="40"/>
    <n v="0"/>
    <b v="0"/>
    <s v="GROWTH"/>
    <n v="0"/>
    <m/>
    <s v="NE 1"/>
    <s v="NE 1"/>
    <m/>
    <x v="0"/>
  </r>
  <r>
    <s v="NE 2"/>
    <s v="Lower Assam- 2 (Barpeta)"/>
    <s v="NEK229"/>
    <n v="1000004420"/>
    <s v="KAJIRAM SALOI HARDWARE"/>
    <d v="2025-07-18T00:00:00"/>
    <s v="Targeted Dealer"/>
    <m/>
    <n v="33"/>
    <m/>
    <n v="36"/>
    <n v="-3"/>
    <s v="-"/>
    <n v="31.5"/>
    <s v="July"/>
    <n v="26"/>
    <n v="10"/>
    <n v="0.38461538461538458"/>
    <s v="GROWTH"/>
    <n v="36"/>
    <s v="Aug"/>
    <n v="36"/>
    <n v="0"/>
    <b v="0"/>
    <s v="GROWTH"/>
    <n v="0"/>
    <m/>
    <s v="NE 1"/>
    <s v="NE 2"/>
    <m/>
    <x v="1"/>
  </r>
  <r>
    <s v="NB 2"/>
    <s v="MALDA"/>
    <s v="WBM277"/>
    <n v="1000002018"/>
    <s v="MAHAMMAD HARDWARE"/>
    <d v="2022-06-27T00:00:00"/>
    <s v="Targeted Dealer"/>
    <m/>
    <n v="200"/>
    <m/>
    <n v="235.25"/>
    <n v="-35.25"/>
    <s v="-"/>
    <n v="44"/>
    <s v="July"/>
    <n v="200"/>
    <n v="35.25"/>
    <n v="0.17625000000000002"/>
    <s v="GROWTH"/>
    <n v="235.25"/>
    <s v="Aug"/>
    <n v="235.25"/>
    <n v="0"/>
    <b v="0"/>
    <s v="GROWTH"/>
    <n v="0"/>
    <m/>
    <s v="NE 1"/>
    <s v="NB 2"/>
    <m/>
    <x v="3"/>
  </r>
  <r>
    <s v="BH"/>
    <s v="BEGUSARAI"/>
    <s v="BHV029"/>
    <n v="1000004436"/>
    <s v="VATIKA DEPO"/>
    <d v="2025-07-28T00:00:00"/>
    <s v="Targeted Dealer"/>
    <m/>
    <n v="25"/>
    <m/>
    <n v="0"/>
    <n v="25"/>
    <s v="-"/>
    <n v="25"/>
    <s v="July"/>
    <n v="8.75"/>
    <n v="-8.75"/>
    <n v="-1"/>
    <s v="DEGROWTH"/>
    <n v="0"/>
    <s v="Aug"/>
    <n v="0"/>
    <n v="0"/>
    <b v="0"/>
    <b v="0"/>
    <n v="0"/>
    <m/>
    <s v="NE 1"/>
    <s v="BH"/>
    <m/>
    <x v="4"/>
  </r>
  <r>
    <s v="NE 2"/>
    <s v="GUWAHATI RURAL"/>
    <s v="NEF037"/>
    <n v="1000004439"/>
    <s v="MAA MANASHA HARDWARE"/>
    <d v="2025-07-31T00:00:00"/>
    <s v="Targeted Dealer"/>
    <m/>
    <n v="64"/>
    <m/>
    <n v="135"/>
    <n v="-71"/>
    <s v="-"/>
    <n v="50"/>
    <s v="July"/>
    <n v="151.5"/>
    <n v="-16.5"/>
    <n v="-0.1089108910891089"/>
    <s v="DEGROWTH"/>
    <n v="135"/>
    <s v="Aug"/>
    <n v="135"/>
    <n v="0"/>
    <b v="0"/>
    <s v="GROWTH"/>
    <n v="0"/>
    <m/>
    <s v="NE 1"/>
    <s v="NE 2"/>
    <m/>
    <x v="1"/>
  </r>
  <r>
    <s v="NE 2"/>
    <s v="KARIMGANJ"/>
    <s v="NEA498"/>
    <n v="1000004423"/>
    <s v="ASIT NATH"/>
    <d v="2025-07-12T00:00:00"/>
    <s v="Targeted Dealer"/>
    <m/>
    <n v="10"/>
    <m/>
    <n v="13.5"/>
    <n v="-3.5"/>
    <s v="-"/>
    <n v="7"/>
    <s v="July"/>
    <n v="15"/>
    <n v="-1.5"/>
    <n v="-9.9999999999999978E-2"/>
    <s v="DEGROWTH"/>
    <n v="13.5"/>
    <s v="Aug"/>
    <n v="13.5"/>
    <n v="0"/>
    <b v="0"/>
    <s v="GROWTH"/>
    <n v="0"/>
    <m/>
    <s v="NE 1"/>
    <s v="BH"/>
    <m/>
    <x v="1"/>
  </r>
  <r>
    <s v="NE 1"/>
    <s v="MANIPUR"/>
    <s v="NET210"/>
    <n v="1000004444"/>
    <s v="T.R TRADER"/>
    <d v="2025-07-31T00:00:00"/>
    <s v="Targeted Dealer"/>
    <m/>
    <n v="30"/>
    <m/>
    <n v="37"/>
    <n v="-7"/>
    <s v="-"/>
    <n v="25"/>
    <s v="July"/>
    <n v="62.5"/>
    <n v="-25.5"/>
    <n v="-0.40800000000000003"/>
    <s v="DEGROWTH"/>
    <n v="37"/>
    <s v="Aug"/>
    <n v="37"/>
    <n v="0"/>
    <b v="0"/>
    <s v="GROWTH"/>
    <n v="0"/>
    <m/>
    <s v="NE 1"/>
    <s v="NE 1"/>
    <m/>
    <x v="0"/>
  </r>
  <r>
    <s v="NE 2"/>
    <s v="MIZORAM"/>
    <s v="NEN249"/>
    <n v="1000004438"/>
    <s v="NUTEI HARDWARE"/>
    <d v="2025-07-30T00:00:00"/>
    <s v="Targeted Dealer"/>
    <m/>
    <n v="37"/>
    <m/>
    <n v="58"/>
    <n v="-21"/>
    <s v="-"/>
    <n v="111.25"/>
    <s v="July"/>
    <n v="19"/>
    <n v="39"/>
    <n v="2.0526315789473686"/>
    <s v="GROWTH"/>
    <n v="58"/>
    <s v="Aug"/>
    <n v="58"/>
    <n v="0"/>
    <b v="0"/>
    <s v="GROWTH"/>
    <n v="0"/>
    <m/>
    <s v="NE 1"/>
    <s v="NE 2"/>
    <m/>
    <x v="1"/>
  </r>
  <r>
    <s v="NE 2"/>
    <s v="MIZORAM"/>
    <s v="NEH095"/>
    <n v="1000000992"/>
    <s v="H.LALZAMI STORE"/>
    <d v="2022-06-26T00:00:00"/>
    <s v="Targeted Dealer"/>
    <m/>
    <n v="30"/>
    <m/>
    <n v="54.75"/>
    <n v="-24.75"/>
    <s v="-"/>
    <n v="46"/>
    <s v="July"/>
    <n v="29"/>
    <n v="25.75"/>
    <n v="0.88793103448275867"/>
    <s v="GROWTH"/>
    <n v="54.75"/>
    <s v="Aug"/>
    <n v="54.75"/>
    <n v="0"/>
    <b v="0"/>
    <s v="GROWTH"/>
    <n v="0"/>
    <m/>
    <s v="NE 1"/>
    <s v="NE 2"/>
    <m/>
    <x v="1"/>
  </r>
  <r>
    <s v="NE 2"/>
    <s v="MIZORAM"/>
    <s v="L043"/>
    <n v="1000000590"/>
    <s v="LALHRIMA SAILO &amp; SONS"/>
    <d v="2022-06-26T00:00:00"/>
    <s v="Targeted Dealer"/>
    <m/>
    <n v="10"/>
    <m/>
    <n v="29"/>
    <n v="-19"/>
    <s v="-"/>
    <n v="38"/>
    <s v="July"/>
    <n v="9.6"/>
    <n v="19.399999999999999"/>
    <n v="2.0208333333333335"/>
    <s v="GROWTH"/>
    <n v="29"/>
    <s v="Aug"/>
    <n v="29"/>
    <n v="0"/>
    <b v="0"/>
    <s v="GROWTH"/>
    <n v="0"/>
    <m/>
    <s v="NE 1"/>
    <s v="NE 2"/>
    <m/>
    <x v="1"/>
  </r>
  <r>
    <s v="NE 1"/>
    <s v="SHILLONG"/>
    <s v="NEB179"/>
    <n v="1000000677"/>
    <s v="B B STEELS"/>
    <d v="2022-06-26T00:00:00"/>
    <s v="Targeted Dealer"/>
    <m/>
    <n v="100"/>
    <m/>
    <n v="46"/>
    <n v="54"/>
    <s v="-"/>
    <n v="300"/>
    <s v="July"/>
    <n v="129"/>
    <n v="-83"/>
    <n v="-0.64341085271317833"/>
    <s v="DEGROWTH"/>
    <n v="46"/>
    <s v="Aug"/>
    <n v="46"/>
    <n v="0"/>
    <b v="0"/>
    <s v="GROWTH"/>
    <n v="0"/>
    <m/>
    <s v="NE 1"/>
    <s v="NE 1"/>
    <m/>
    <x v="0"/>
  </r>
  <r>
    <s v="NE 1"/>
    <s v="SHILLONG"/>
    <s v="NEG046"/>
    <n v="1000000684"/>
    <s v="GAJANAND CHACHAN &amp; CO. (SHILLONG)"/>
    <d v="2022-06-26T00:00:00"/>
    <s v="Targeted Dealer"/>
    <m/>
    <n v="23"/>
    <m/>
    <n v="0"/>
    <n v="23"/>
    <s v="-"/>
    <n v="12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1"/>
    <s v="SHILLONG"/>
    <s v="NEB406"/>
    <n v="1000004430"/>
    <s v="BALAJI HARDWARE AND STEELS"/>
    <d v="2025-08-12T00:00:00"/>
    <s v="Targeted Dealer"/>
    <m/>
    <n v="50"/>
    <m/>
    <n v="0"/>
    <n v="50"/>
    <s v="-"/>
    <n v="80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B 1"/>
    <s v="SIKKIM"/>
    <s v="SKS012"/>
    <n v="1000004440"/>
    <s v="SUSHIL GUPTA"/>
    <d v="2025-08-04T00:00:00"/>
    <s v="Targeted Dealer"/>
    <m/>
    <n v="30"/>
    <m/>
    <n v="27.5"/>
    <n v="2.5"/>
    <s v="-"/>
    <n v="10"/>
    <s v="July"/>
    <n v="25"/>
    <n v="2.5"/>
    <n v="0.10000000000000009"/>
    <s v="GROWTH"/>
    <n v="27.5"/>
    <s v="Aug"/>
    <n v="27.5"/>
    <n v="0"/>
    <b v="0"/>
    <s v="GROWTH"/>
    <n v="0"/>
    <m/>
    <s v="NE 1"/>
    <s v="NB 1"/>
    <m/>
    <x v="2"/>
  </r>
  <r>
    <s v="NE 1"/>
    <s v="TINSUKIA"/>
    <s v="NEP313"/>
    <n v="1000004397"/>
    <s v="PANNA ALLUMINIUM"/>
    <d v="2025-06-24T00:00:00"/>
    <s v="-"/>
    <m/>
    <n v="0"/>
    <m/>
    <n v="0"/>
    <n v="0"/>
    <s v="-"/>
    <n v="1.5"/>
    <s v="July"/>
    <n v="0"/>
    <n v="0"/>
    <s v=" "/>
    <s v="GROWTH"/>
    <n v="0"/>
    <s v="Aug"/>
    <n v="0"/>
    <n v="0"/>
    <b v="0"/>
    <b v="0"/>
    <n v="0"/>
    <m/>
    <s v="NE 1"/>
    <s v="NE 1"/>
    <m/>
    <x v="0"/>
  </r>
  <r>
    <s v="NE 2"/>
    <s v="GUWAHATI URBAN"/>
    <s v="NER360"/>
    <n v="1000004452"/>
    <s v="RAZA HARDWARE"/>
    <d v="2025-08-18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2"/>
    <m/>
    <x v="1"/>
  </r>
  <r>
    <s v="NE 2"/>
    <s v="DARANG"/>
    <s v="NER359"/>
    <n v="1000004431"/>
    <s v="RESHMA ENTERPRISE"/>
    <d v="2025-08-15T00:00:00"/>
    <s v="Targeted Dealer"/>
    <m/>
    <n v="13"/>
    <m/>
    <n v="25.5"/>
    <n v="-12.5"/>
    <s v="-"/>
    <n v="12.5"/>
    <s v="July"/>
    <n v="25.5"/>
    <n v="0"/>
    <n v="0"/>
    <s v="GROWTH"/>
    <n v="25.5"/>
    <s v="Aug"/>
    <n v="25.5"/>
    <n v="0"/>
    <b v="0"/>
    <s v="GROWTH"/>
    <n v="0"/>
    <m/>
    <s v="NE 1"/>
    <s v="NE 2"/>
    <m/>
    <x v="1"/>
  </r>
  <r>
    <s v="NE 1"/>
    <s v="DHEMAJI"/>
    <s v="NEY015"/>
    <n v="1000004453"/>
    <s v="SINGH TRADERS"/>
    <d v="2025-08-22T00:00:00"/>
    <s v="Targeted Dealer"/>
    <m/>
    <n v="50"/>
    <m/>
    <n v="20"/>
    <n v="30"/>
    <s v="-"/>
    <n v="40"/>
    <s v="July"/>
    <n v="50"/>
    <n v="-30"/>
    <n v="-0.6"/>
    <s v="DEGROWTH"/>
    <n v="20"/>
    <s v="Aug"/>
    <n v="20"/>
    <n v="0"/>
    <b v="0"/>
    <s v="GROWTH"/>
    <n v="0"/>
    <m/>
    <s v="NE 1"/>
    <s v="NE 1"/>
    <m/>
    <x v="0"/>
  </r>
  <r>
    <s v="NE 1"/>
    <s v="DIBRUGARH"/>
    <s v="NEB407"/>
    <n v="1000004454"/>
    <s v="BARUAH HARDWARE"/>
    <d v="2025-08-27T00:00:00"/>
    <s v="Targeted Dealer"/>
    <m/>
    <n v="40"/>
    <m/>
    <n v="95"/>
    <n v="-55"/>
    <s v="-"/>
    <n v="40"/>
    <s v="July"/>
    <n v="30"/>
    <n v="65"/>
    <n v="2.1666666666666665"/>
    <s v="GROWTH"/>
    <n v="95"/>
    <s v="Aug"/>
    <n v="95"/>
    <n v="0"/>
    <b v="0"/>
    <s v="GROWTH"/>
    <n v="0"/>
    <m/>
    <s v="NE 1"/>
    <s v="NE 1"/>
    <m/>
    <x v="0"/>
  </r>
  <r>
    <s v="NE 1"/>
    <s v="JORHAT"/>
    <s v="NEK230"/>
    <n v="1000004464"/>
    <s v="KASHOB KACHARI"/>
    <d v="2025-08-27T00:00:00"/>
    <s v="Targeted Dealer"/>
    <m/>
    <n v="60"/>
    <m/>
    <n v="41"/>
    <n v="19"/>
    <s v="-"/>
    <n v="20"/>
    <s v="July"/>
    <n v="15"/>
    <n v="26"/>
    <n v="1.7333333333333334"/>
    <s v="GROWTH"/>
    <n v="41"/>
    <s v="Aug"/>
    <n v="41"/>
    <n v="0"/>
    <b v="0"/>
    <s v="GROWTH"/>
    <n v="0"/>
    <m/>
    <s v="NE 1"/>
    <s v="NE 1"/>
    <m/>
    <x v="0"/>
  </r>
  <r>
    <s v="NB 1"/>
    <s v="SIKKIM"/>
    <s v="SKN005"/>
    <n v="1000004435"/>
    <s v="NIRMAL AGARWAL"/>
    <d v="2025-07-25T00:00:00"/>
    <s v="Targeted Dealer"/>
    <m/>
    <n v="30"/>
    <m/>
    <n v="0"/>
    <n v="30"/>
    <s v="-"/>
    <n v="10"/>
    <s v="July"/>
    <n v="14.5"/>
    <n v="-14.5"/>
    <n v="-1"/>
    <s v="DEGROWTH"/>
    <n v="0"/>
    <s v="Aug"/>
    <n v="0"/>
    <n v="0"/>
    <b v="0"/>
    <b v="0"/>
    <n v="0"/>
    <m/>
    <s v="NE 1"/>
    <s v="NB 1"/>
    <m/>
    <x v="2"/>
  </r>
  <r>
    <s v="NE 1"/>
    <s v="AP- Lekhabali"/>
    <s v="NEN178"/>
    <n v="1000000105"/>
    <s v="NEFA ENTERPRISES"/>
    <d v="2022-06-26T00:00:00"/>
    <s v="Targeted Dealer"/>
    <m/>
    <n v="40"/>
    <m/>
    <n v="0"/>
    <n v="40"/>
    <s v="-"/>
    <n v="30"/>
    <s v="July"/>
    <n v="40"/>
    <n v="-40"/>
    <n v="-1"/>
    <s v="DEGROWTH"/>
    <n v="0"/>
    <s v="Aug"/>
    <n v="0"/>
    <n v="0"/>
    <b v="0"/>
    <b v="0"/>
    <n v="0"/>
    <m/>
    <s v="NE 1"/>
    <s v="NE 1"/>
    <m/>
    <x v="0"/>
  </r>
  <r>
    <s v="NE 2"/>
    <s v="AGARTALA"/>
    <s v="NES795"/>
    <n v="1000004455"/>
    <s v="MAA SARADA TRADERS"/>
    <d v="2025-08-29T00:00:00"/>
    <s v="Targeted Dealer"/>
    <m/>
    <n v="70"/>
    <m/>
    <n v="50.5"/>
    <n v="19.5"/>
    <s v="-"/>
    <n v="0"/>
    <s v="July"/>
    <n v="75"/>
    <n v="-24.5"/>
    <n v="-0.32666666666666666"/>
    <b v="0"/>
    <n v="50.5"/>
    <s v="Aug"/>
    <n v="50.5"/>
    <n v="0"/>
    <b v="0"/>
    <s v="GROWTH"/>
    <n v="0"/>
    <m/>
    <s v="NE 1"/>
    <s v="NE 2"/>
    <m/>
    <x v="1"/>
  </r>
  <r>
    <s v="NE 1"/>
    <s v="BISWANATH"/>
    <s v="NEF036"/>
    <n v="1000004437"/>
    <s v="MANGAM ASSOCIATE"/>
    <d v="2025-07-29T00:00:00"/>
    <s v="Targeted Dealer"/>
    <m/>
    <n v="20"/>
    <m/>
    <n v="-20"/>
    <n v="40"/>
    <s v="-"/>
    <n v="0"/>
    <s v="July"/>
    <n v="40"/>
    <n v="-60"/>
    <n v="-1.5"/>
    <b v="0"/>
    <n v="-20"/>
    <s v="Aug"/>
    <n v="-20"/>
    <n v="0"/>
    <b v="0"/>
    <b v="0"/>
    <n v="0"/>
    <m/>
    <s v="NE 1"/>
    <s v="NE 1"/>
    <m/>
    <x v="0"/>
  </r>
  <r>
    <s v="NE 1"/>
    <s v="DIBRUGARH"/>
    <s v="NEM369"/>
    <n v="1000003412"/>
    <s v="M.D. TRADERS"/>
    <d v="2023-03-0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2"/>
    <s v="GUWAHATI RURAL"/>
    <s v="NET211"/>
    <n v="1000004458"/>
    <s v="THAKURIA ENTERPRISE"/>
    <d v="2025-09-06T00:00:00"/>
    <s v="Targeted Dealer"/>
    <m/>
    <n v="50"/>
    <m/>
    <n v="104"/>
    <n v="-54"/>
    <s v="-"/>
    <n v="0"/>
    <s v="July"/>
    <n v="104"/>
    <n v="0"/>
    <n v="0"/>
    <b v="0"/>
    <n v="104"/>
    <s v="Aug"/>
    <n v="104"/>
    <n v="0"/>
    <b v="0"/>
    <s v="GROWTH"/>
    <n v="0"/>
    <m/>
    <s v="NE 1"/>
    <s v="NE 2"/>
    <m/>
    <x v="1"/>
  </r>
  <r>
    <s v="NE 2"/>
    <s v="KARIMGANJ"/>
    <s v="NEN252"/>
    <n v="1000004474"/>
    <s v="NARAYAN TRADING"/>
    <d v="2025-09-22T00:00:00"/>
    <s v="Targeted Dealer"/>
    <m/>
    <n v="10"/>
    <m/>
    <n v="28"/>
    <n v="-18"/>
    <s v="-"/>
    <n v="0"/>
    <s v="July"/>
    <n v="13"/>
    <n v="15"/>
    <n v="1.1538461538461537"/>
    <b v="0"/>
    <n v="28"/>
    <s v="Aug"/>
    <n v="28"/>
    <n v="0"/>
    <b v="0"/>
    <s v="GROWTH"/>
    <n v="0"/>
    <m/>
    <s v="NE 1"/>
    <s v="NE 2"/>
    <m/>
    <x v="1"/>
  </r>
  <r>
    <s v="NE 2"/>
    <s v="Lower Assam- 1 (Bongaigaon)"/>
    <s v="NEH171"/>
    <n v="1000004465"/>
    <s v="HAMIM ENTERPRISE"/>
    <d v="2025-08-27T00:00:00"/>
    <s v="Targeted Dealer"/>
    <m/>
    <n v="100"/>
    <m/>
    <n v="155"/>
    <n v="-55"/>
    <s v="-"/>
    <n v="0"/>
    <s v="July"/>
    <n v="130"/>
    <n v="25"/>
    <n v="0.19230769230769229"/>
    <b v="0"/>
    <n v="155"/>
    <s v="Aug"/>
    <n v="155"/>
    <n v="0"/>
    <b v="0"/>
    <s v="GROWTH"/>
    <n v="0"/>
    <m/>
    <s v="NE 1"/>
    <s v="NE 2"/>
    <m/>
    <x v="1"/>
  </r>
  <r>
    <s v="NB 2"/>
    <s v="MALDA"/>
    <s v="WBT075"/>
    <n v="1000004459"/>
    <s v="TAJEM ENTERPRISE"/>
    <d v="2025-09-08T00:00:00"/>
    <s v="Targeted Dealer"/>
    <m/>
    <n v="225"/>
    <m/>
    <n v="175"/>
    <n v="50"/>
    <s v="-"/>
    <n v="0"/>
    <s v="July"/>
    <n v="200"/>
    <n v="-25"/>
    <n v="-0.125"/>
    <b v="0"/>
    <n v="175"/>
    <s v="Aug"/>
    <n v="175"/>
    <n v="0"/>
    <b v="0"/>
    <s v="GROWTH"/>
    <n v="0"/>
    <m/>
    <s v="NE 1"/>
    <s v="NB 1"/>
    <m/>
    <x v="3"/>
  </r>
  <r>
    <s v="NE 2"/>
    <s v="MORIGAON"/>
    <s v="NEJ203"/>
    <n v="1000004425"/>
    <s v="J.S ENTERPRISE"/>
    <d v="2025-07-2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BH"/>
    <s v="PURNIA"/>
    <s v="BHM161"/>
    <n v="1000004467"/>
    <s v="MAA DURGA TRADING"/>
    <d v="2025-08-30T00:00:00"/>
    <s v="Targeted Dealer"/>
    <m/>
    <n v="15"/>
    <m/>
    <n v="0"/>
    <n v="15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BH"/>
    <s v="Saharsa"/>
    <s v="BHS269"/>
    <n v="1000004468"/>
    <s v="SAH STEEL"/>
    <d v="2025-09-08T00:00:00"/>
    <s v="Targeted Dealer"/>
    <m/>
    <n v="25"/>
    <m/>
    <n v="30"/>
    <n v="-5"/>
    <s v="-"/>
    <n v="0"/>
    <s v="July"/>
    <n v="55"/>
    <n v="-25"/>
    <n v="-0.45454545454545459"/>
    <b v="0"/>
    <n v="30"/>
    <s v="Aug"/>
    <n v="30"/>
    <n v="0"/>
    <b v="0"/>
    <s v="GROWTH"/>
    <n v="0"/>
    <m/>
    <s v="NE 1"/>
    <s v="BH"/>
    <m/>
    <x v="4"/>
  </r>
  <r>
    <s v="NE 1"/>
    <s v="SHILLONG"/>
    <s v="NER361"/>
    <n v="1000004456"/>
    <s v="ROBERT ZOMAWIA STREET"/>
    <d v="2025-09-06T00:00:00"/>
    <s v="Targeted Dealer"/>
    <m/>
    <n v="23"/>
    <m/>
    <n v="0"/>
    <n v="23"/>
    <s v="-"/>
    <n v="0"/>
    <s v="July"/>
    <n v="44"/>
    <n v="-44"/>
    <n v="-1"/>
    <b v="0"/>
    <n v="0"/>
    <s v="Aug"/>
    <n v="0"/>
    <n v="0"/>
    <b v="0"/>
    <b v="0"/>
    <n v="0"/>
    <m/>
    <s v="NE 1"/>
    <s v="NE 1"/>
    <m/>
    <x v="0"/>
  </r>
  <r>
    <s v="NE 1"/>
    <s v="SHILLONG"/>
    <s v="NEF038"/>
    <n v="1000004460"/>
    <s v="MEGH HARDWARE"/>
    <d v="2025-09-10T00:00:00"/>
    <s v="Targeted Dealer"/>
    <m/>
    <n v="131"/>
    <m/>
    <n v="69"/>
    <n v="62"/>
    <s v="-"/>
    <n v="0"/>
    <s v="July"/>
    <n v="81"/>
    <n v="-12"/>
    <n v="-0.14814814814814814"/>
    <b v="0"/>
    <n v="69"/>
    <s v="Aug"/>
    <n v="69"/>
    <n v="0"/>
    <b v="0"/>
    <s v="GROWTH"/>
    <n v="0"/>
    <m/>
    <s v="NE 1"/>
    <s v="NE 1"/>
    <m/>
    <x v="0"/>
  </r>
  <r>
    <s v="NB 1"/>
    <s v="SIKKIM"/>
    <s v="WBM096"/>
    <n v="1000001886"/>
    <s v="M/S BISWA ENTERPRISE"/>
    <d v="2022-06-27T00:00:00"/>
    <s v="Targeted Dealer"/>
    <m/>
    <n v="40"/>
    <m/>
    <n v="40.9"/>
    <n v="-0.89999999999999858"/>
    <s v="-"/>
    <n v="0"/>
    <s v="July"/>
    <n v="56"/>
    <n v="-15.100000000000001"/>
    <n v="-0.26964285714285718"/>
    <b v="0"/>
    <n v="40.9"/>
    <s v="Aug"/>
    <n v="40.9"/>
    <n v="0"/>
    <b v="0"/>
    <s v="GROWTH"/>
    <n v="0"/>
    <m/>
    <s v="NE 1"/>
    <s v="NB 1"/>
    <m/>
    <x v="2"/>
  </r>
  <r>
    <s v="NE 2"/>
    <s v="TURA HILLS"/>
    <s v="NEN251"/>
    <n v="1000004469"/>
    <s v="NAMBAT R MARAK"/>
    <d v="2025-09-15T00:00:00"/>
    <s v="-"/>
    <m/>
    <n v="0"/>
    <m/>
    <n v="30"/>
    <n v="-30"/>
    <s v="-"/>
    <n v="0"/>
    <s v="July"/>
    <n v="60"/>
    <n v="-30"/>
    <n v="-0.5"/>
    <b v="0"/>
    <n v="30"/>
    <s v="Aug"/>
    <n v="30"/>
    <n v="0"/>
    <b v="0"/>
    <s v="GROWTH"/>
    <n v="0"/>
    <m/>
    <s v="NE 1"/>
    <s v="NE 2"/>
    <m/>
    <x v="1"/>
  </r>
  <r>
    <s v="NE 1"/>
    <s v="AP- Banderdewa"/>
    <s v="NET213"/>
    <n v="1000004493"/>
    <s v="THE HANDY HUB"/>
    <d v="2025-09-26T00:00:00"/>
    <s v="Targeted Dealer"/>
    <m/>
    <n v="120"/>
    <m/>
    <n v="0"/>
    <n v="12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2"/>
    <s v="DARANG"/>
    <s v="NEA500"/>
    <n v="1000004494"/>
    <s v="AHMED ENTERPRISE"/>
    <d v="2025-09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MIZORAM"/>
    <s v="NEV066"/>
    <n v="1000004472"/>
    <s v="VELIS HARDWARE"/>
    <d v="2025-07-30T00:00:00"/>
    <s v="Targeted Dealer"/>
    <m/>
    <n v="50"/>
    <m/>
    <n v="0"/>
    <n v="50"/>
    <s v="-"/>
    <n v="0"/>
    <s v="July"/>
    <n v="100"/>
    <n v="-100"/>
    <n v="-1"/>
    <b v="0"/>
    <n v="0"/>
    <s v="Aug"/>
    <n v="0"/>
    <n v="0"/>
    <b v="0"/>
    <b v="0"/>
    <n v="0"/>
    <m/>
    <s v="NE 1"/>
    <s v="NE 2"/>
    <m/>
    <x v="1"/>
  </r>
  <r>
    <s v="NE 1"/>
    <s v="NAGAON"/>
    <s v="NES797"/>
    <n v="1000004473"/>
    <s v="SHREE JAGANNATH ENTERPRISE"/>
    <d v="2025-09-16T00:00:00"/>
    <s v="Targeted Dealer"/>
    <m/>
    <n v="40"/>
    <m/>
    <n v="0"/>
    <n v="40"/>
    <s v="-"/>
    <n v="0"/>
    <s v="July"/>
    <n v="20"/>
    <n v="-20"/>
    <n v="-1"/>
    <b v="0"/>
    <n v="0"/>
    <s v="Aug"/>
    <n v="0"/>
    <n v="0"/>
    <b v="0"/>
    <b v="0"/>
    <n v="0"/>
    <m/>
    <s v="NE 1"/>
    <s v="NE 1"/>
    <m/>
    <x v="0"/>
  </r>
  <r>
    <s v="BH"/>
    <s v="MUZAFFARPUR"/>
    <s v="BHA103"/>
    <n v="1000004286"/>
    <s v="ADITYA TRADERS - DEORIA"/>
    <d v="2025-03-21T00:00:00"/>
    <s v="Targeted Dealer"/>
    <m/>
    <n v="25"/>
    <m/>
    <n v="55"/>
    <n v="-30"/>
    <s v="-"/>
    <n v="0"/>
    <s v="July"/>
    <n v="0"/>
    <n v="55"/>
    <s v=" "/>
    <b v="0"/>
    <n v="55"/>
    <s v="Aug"/>
    <n v="55"/>
    <n v="0"/>
    <b v="0"/>
    <s v="GROWTH"/>
    <n v="0"/>
    <m/>
    <s v="NE 1"/>
    <s v="BH"/>
    <m/>
    <x v="4"/>
  </r>
  <r>
    <s v="NB 1"/>
    <s v="Cooch Behar"/>
    <s v="WBD066"/>
    <n v="1000001243"/>
    <s v="DEWANHAT HARDWARE"/>
    <d v="2022-06-27T00:00:00"/>
    <s v="Targeted Dealer"/>
    <m/>
    <n v="20"/>
    <m/>
    <n v="24"/>
    <n v="-4"/>
    <s v="-"/>
    <n v="0"/>
    <s v="July"/>
    <n v="12"/>
    <n v="12"/>
    <n v="1"/>
    <b v="0"/>
    <n v="24"/>
    <s v="Aug"/>
    <n v="24"/>
    <n v="0"/>
    <b v="0"/>
    <s v="GROWTH"/>
    <n v="0"/>
    <m/>
    <s v="NE 1"/>
    <s v="NB 1"/>
    <m/>
    <x v="2"/>
  </r>
  <r>
    <s v="NB 2"/>
    <s v="MALDA"/>
    <s v="WBS355"/>
    <n v="1000004505"/>
    <s v="SARKAR BUILDERS AND SUPPLIERS"/>
    <d v="2025-10-23T00:00:00"/>
    <s v="Targeted Dealer"/>
    <m/>
    <n v="120"/>
    <m/>
    <n v="56"/>
    <n v="64"/>
    <s v="-"/>
    <n v="0"/>
    <s v="July"/>
    <n v="11"/>
    <n v="45"/>
    <n v="4.0909090909090908"/>
    <b v="0"/>
    <n v="56"/>
    <s v="Aug"/>
    <n v="56"/>
    <n v="0"/>
    <b v="0"/>
    <s v="GROWTH"/>
    <n v="0"/>
    <m/>
    <s v="NE 1"/>
    <s v="NB 2"/>
    <m/>
    <x v="3"/>
  </r>
  <r>
    <s v="NB 2"/>
    <s v="UTTAR DINAJPUR"/>
    <s v="WBR159"/>
    <n v="1000004498"/>
    <s v="RAJ CONSULTANCY &amp; CONSTRUCTION"/>
    <d v="2025-10-15T00:00:00"/>
    <s v="Targeted Dealer"/>
    <m/>
    <n v="50"/>
    <m/>
    <n v="50"/>
    <n v="0"/>
    <s v="-"/>
    <n v="0"/>
    <s v="July"/>
    <n v="55"/>
    <n v="-5"/>
    <n v="-9.0909090909090939E-2"/>
    <b v="0"/>
    <n v="50"/>
    <s v="Aug"/>
    <n v="50"/>
    <n v="0"/>
    <b v="0"/>
    <s v="GROWTH"/>
    <n v="0"/>
    <m/>
    <s v="NE 1"/>
    <s v="NB 2"/>
    <m/>
    <x v="3"/>
  </r>
  <r>
    <s v="NE 1"/>
    <s v="AP- Lekhabali"/>
    <s v="NEM434"/>
    <n v="1000003992"/>
    <s v="MJ ENTERPRISE"/>
    <d v="2024-05-31T00:00:00"/>
    <s v="Targeted Dealer"/>
    <m/>
    <n v="80"/>
    <m/>
    <n v="40"/>
    <n v="40"/>
    <s v="-"/>
    <n v="0"/>
    <s v="July"/>
    <n v="40"/>
    <n v="0"/>
    <n v="0"/>
    <b v="0"/>
    <n v="40"/>
    <s v="Aug"/>
    <n v="40"/>
    <n v="0"/>
    <b v="0"/>
    <s v="GROWTH"/>
    <n v="0"/>
    <m/>
    <s v="NE 1"/>
    <s v="NE 1"/>
    <m/>
    <x v="0"/>
  </r>
  <r>
    <s v="NE 1"/>
    <s v="AP- Tinsukia Side"/>
    <s v="NEA499"/>
    <n v="1000004483"/>
    <s v="AKHONG Z. ENTERPRISE"/>
    <d v="2025-09-28T00:00:00"/>
    <s v="Targeted Dealer"/>
    <m/>
    <n v="50"/>
    <m/>
    <n v="60"/>
    <n v="-10"/>
    <s v="-"/>
    <n v="0"/>
    <s v="July"/>
    <n v="45"/>
    <n v="15"/>
    <n v="0.33333333333333326"/>
    <b v="0"/>
    <n v="60"/>
    <s v="Aug"/>
    <n v="60"/>
    <n v="0"/>
    <b v="0"/>
    <s v="GROWTH"/>
    <n v="0"/>
    <m/>
    <s v="NE 1"/>
    <s v="NE 1"/>
    <m/>
    <x v="0"/>
  </r>
  <r>
    <s v="NE 1"/>
    <s v="JORHAT"/>
    <s v="NEM048"/>
    <n v="1000000406"/>
    <s v="M.B. HARDWARE"/>
    <d v="2022-06-26T00:00:00"/>
    <s v="Targeted Dealer"/>
    <m/>
    <n v="70"/>
    <m/>
    <n v="51"/>
    <n v="19"/>
    <s v="-"/>
    <n v="0"/>
    <s v="July"/>
    <n v="80"/>
    <n v="-29"/>
    <n v="-0.36250000000000004"/>
    <b v="0"/>
    <n v="51"/>
    <s v="Aug"/>
    <n v="51"/>
    <n v="0"/>
    <b v="0"/>
    <s v="GROWTH"/>
    <n v="0"/>
    <m/>
    <s v="NE 1"/>
    <s v="NE 1"/>
    <m/>
    <x v="0"/>
  </r>
  <r>
    <s v="NE 1"/>
    <s v="KARBIANGLONG"/>
    <s v="NED268"/>
    <n v="1000004507"/>
    <s v="DEEPANJALI STORE"/>
    <d v="2025-10-27T00:00:00"/>
    <s v="-"/>
    <m/>
    <n v="0"/>
    <m/>
    <n v="20"/>
    <n v="-20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  <x v="0"/>
  </r>
  <r>
    <s v="NE 1"/>
    <s v="MANIPUR"/>
    <s v="NEY017"/>
    <n v="1000004512"/>
    <s v="YAI ENTERPRISES"/>
    <d v="2025-10-29T00:00:00"/>
    <s v="Targeted Dealer"/>
    <m/>
    <n v="95"/>
    <m/>
    <n v="0"/>
    <n v="95"/>
    <s v="-"/>
    <n v="0"/>
    <s v="July"/>
    <n v="30"/>
    <n v="-30"/>
    <n v="-1"/>
    <b v="0"/>
    <n v="0"/>
    <s v="Aug"/>
    <n v="0"/>
    <n v="0"/>
    <b v="0"/>
    <b v="0"/>
    <n v="0"/>
    <m/>
    <s v="NE 1"/>
    <s v="NE 1"/>
    <m/>
    <x v="0"/>
  </r>
  <r>
    <s v="NE 1"/>
    <s v="NAGAON"/>
    <s v="NEA501"/>
    <n v="1000004485"/>
    <s v="ALBAN HARDWARE"/>
    <d v="2025-10-0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NAGAON"/>
    <s v="NEH175"/>
    <n v="1000004497"/>
    <s v="HAZRAT HARDWARE"/>
    <d v="2025-10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NAGAON"/>
    <s v="P224"/>
    <n v="1000000663"/>
    <s v="PRANTU HARDWARE"/>
    <d v="2022-06-26T00:00:00"/>
    <s v="-"/>
    <m/>
    <n v="0"/>
    <m/>
    <n v="26"/>
    <n v="-26"/>
    <s v="-"/>
    <n v="0"/>
    <s v="July"/>
    <n v="0"/>
    <n v="26"/>
    <s v=" "/>
    <b v="0"/>
    <n v="26"/>
    <s v="Aug"/>
    <n v="26"/>
    <n v="0"/>
    <b v="0"/>
    <s v="GROWTH"/>
    <n v="0"/>
    <m/>
    <s v="NE 1"/>
    <s v="NE 1"/>
    <m/>
    <x v="0"/>
  </r>
  <r>
    <s v="NE 1"/>
    <s v="SHILLONG"/>
    <s v="NEB408"/>
    <n v="1000004457"/>
    <s v="SHREE BALAJI HARDWARE"/>
    <d v="2025-09-06T00:00:00"/>
    <s v="Targeted Dealer"/>
    <m/>
    <n v="100"/>
    <m/>
    <n v="220"/>
    <n v="-120"/>
    <s v="-"/>
    <n v="0"/>
    <s v="July"/>
    <n v="0"/>
    <n v="220"/>
    <s v=" "/>
    <b v="0"/>
    <n v="220"/>
    <s v="Aug"/>
    <n v="220"/>
    <n v="0"/>
    <b v="0"/>
    <s v="GROWTH"/>
    <n v="0"/>
    <m/>
    <s v="NE 1"/>
    <s v="NE 1"/>
    <m/>
    <x v="0"/>
  </r>
  <r>
    <s v="NE 2"/>
    <s v="DARANG"/>
    <s v="NEI055"/>
    <n v="1000004496"/>
    <s v="ISLAM ENTERPRISE"/>
    <d v="2025-10-08T00:00:00"/>
    <s v="Targeted Dealer"/>
    <m/>
    <n v="13"/>
    <m/>
    <n v="0"/>
    <n v="13"/>
    <s v="-"/>
    <n v="0"/>
    <s v="July"/>
    <n v="13"/>
    <n v="-13"/>
    <n v="-1"/>
    <b v="0"/>
    <n v="0"/>
    <s v="Aug"/>
    <n v="0"/>
    <n v="0"/>
    <b v="0"/>
    <b v="0"/>
    <n v="0"/>
    <m/>
    <s v="NE 1"/>
    <s v="NE 2"/>
    <m/>
    <x v="1"/>
  </r>
  <r>
    <s v="NE 2"/>
    <s v="GUWAHATI URBAN"/>
    <s v="NED267"/>
    <n v="1000004432"/>
    <s v="D.R. TRADERS"/>
    <d v="2025-07-18T00:00:00"/>
    <s v="Targeted Dealer"/>
    <m/>
    <n v="20"/>
    <m/>
    <n v="3.5"/>
    <n v="16.5"/>
    <s v="-"/>
    <n v="0"/>
    <s v="July"/>
    <n v="3.5"/>
    <n v="0"/>
    <n v="0"/>
    <b v="0"/>
    <n v="3.5"/>
    <s v="Aug"/>
    <n v="3.5"/>
    <n v="0"/>
    <b v="0"/>
    <s v="GROWTH"/>
    <n v="0"/>
    <m/>
    <s v="NE 1"/>
    <s v="NE 2"/>
    <m/>
    <x v="1"/>
  </r>
  <r>
    <s v="NE 2"/>
    <s v="MIZORAM"/>
    <s v="NEL141"/>
    <n v="1000004506"/>
    <s v="LALRINMUANI HARDWARE"/>
    <d v="2025-10-27T00:00:00"/>
    <s v="Targeted Dealer"/>
    <m/>
    <n v="37"/>
    <m/>
    <n v="38"/>
    <n v="-1"/>
    <s v="-"/>
    <n v="0"/>
    <s v="July"/>
    <n v="18.850000000000001"/>
    <n v="19.149999999999999"/>
    <n v="1.0159151193633953"/>
    <b v="0"/>
    <n v="38"/>
    <s v="Aug"/>
    <n v="38"/>
    <n v="0"/>
    <b v="0"/>
    <s v="GROWTH"/>
    <n v="0"/>
    <m/>
    <s v="NE 1"/>
    <s v="NE 2"/>
    <m/>
    <x v="1"/>
  </r>
  <r>
    <s v="NE 2"/>
    <s v="TURA HILLS"/>
    <s v="NEP314"/>
    <n v="1000004466"/>
    <s v="PANDEY FURNITURE &amp; JAYDEEP TRADERS"/>
    <d v="2025-08-29T00:00:00"/>
    <s v="Targeted Dealer"/>
    <m/>
    <n v="30"/>
    <m/>
    <n v="30"/>
    <n v="0"/>
    <s v="-"/>
    <n v="0"/>
    <s v="July"/>
    <n v="30"/>
    <n v="0"/>
    <n v="0"/>
    <b v="0"/>
    <n v="30"/>
    <s v="Aug"/>
    <n v="30"/>
    <n v="0"/>
    <b v="0"/>
    <s v="GROWTH"/>
    <n v="0"/>
    <m/>
    <s v="NE 1"/>
    <s v="NE 2"/>
    <m/>
    <x v="1"/>
  </r>
  <r>
    <s v="NE 2"/>
    <s v="TURA HILLS"/>
    <s v="NES800"/>
    <n v="1000004502"/>
    <s v="SWASTIC ENTERPRISE"/>
    <d v="2025-10-22T00:00:00"/>
    <s v="-"/>
    <m/>
    <n v="0"/>
    <m/>
    <n v="185"/>
    <n v="-185"/>
    <s v="-"/>
    <n v="0"/>
    <s v="July"/>
    <n v="160"/>
    <n v="25"/>
    <n v="0.15625"/>
    <b v="0"/>
    <n v="185"/>
    <s v="Aug"/>
    <n v="185"/>
    <n v="0"/>
    <b v="0"/>
    <s v="GROWTH"/>
    <n v="0"/>
    <m/>
    <s v="NE 1"/>
    <s v="NE 2"/>
    <m/>
    <x v="1"/>
  </r>
  <r>
    <s v="BH"/>
    <s v="KATIHAR"/>
    <s v="BHS271"/>
    <n v="1000004508"/>
    <s v="SAWAN ENTERPRISES"/>
    <d v="2025-10-28T00:00:00"/>
    <s v="Targeted Dealer"/>
    <m/>
    <n v="65"/>
    <m/>
    <n v="30.5"/>
    <n v="34.5"/>
    <s v="-"/>
    <n v="0"/>
    <s v="July"/>
    <n v="45"/>
    <n v="-14.5"/>
    <n v="-0.32222222222222219"/>
    <b v="0"/>
    <n v="30.5"/>
    <s v="Aug"/>
    <n v="30.5"/>
    <n v="0"/>
    <b v="0"/>
    <s v="GROWTH"/>
    <n v="0"/>
    <m/>
    <s v="NE 1"/>
    <s v="BH"/>
    <m/>
    <x v="4"/>
  </r>
  <r>
    <s v="BH"/>
    <s v="Saharsa"/>
    <s v="BHL020"/>
    <n v="1000004488"/>
    <s v="LAKSHMI ENTERPRISES"/>
    <d v="2025-10-18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  <x v="4"/>
  </r>
  <r>
    <s v="NB 2"/>
    <s v="UTTAR DINAJPUR"/>
    <e v="#N/A"/>
    <n v="1000004514"/>
    <s v="LATIFUL HARDWARE"/>
    <d v="2025-11-06T00:00:00"/>
    <s v="Targeted Dealer"/>
    <m/>
    <n v="230"/>
    <m/>
    <n v="225"/>
    <n v="5"/>
    <s v="-"/>
    <n v="0"/>
    <s v="July"/>
    <n v="225"/>
    <n v="0"/>
    <n v="0"/>
    <b v="0"/>
    <n v="225"/>
    <s v="Aug"/>
    <n v="225"/>
    <n v="0"/>
    <b v="0"/>
    <s v="GROWTH"/>
    <n v="0"/>
    <m/>
    <s v="NE 1"/>
    <s v="NB 2"/>
    <m/>
    <x v="3"/>
  </r>
  <r>
    <s v="NE 1"/>
    <s v="AP- Banderdewa"/>
    <s v="NEN256"/>
    <n v="1000004542"/>
    <s v="NT HARDWARE"/>
    <d v="2025-11-17T00:00:00"/>
    <s v="Targeted Dealer"/>
    <m/>
    <n v="60"/>
    <m/>
    <n v="28.5"/>
    <n v="31.5"/>
    <s v="-"/>
    <n v="0"/>
    <s v="July"/>
    <n v="37.5"/>
    <n v="-9"/>
    <n v="-0.24"/>
    <b v="0"/>
    <n v="28.5"/>
    <s v="Aug"/>
    <n v="28.5"/>
    <n v="0"/>
    <b v="0"/>
    <s v="GROWTH"/>
    <n v="0"/>
    <m/>
    <s v="NE 1"/>
    <s v="NE 1"/>
    <m/>
    <x v="0"/>
  </r>
  <r>
    <s v="NE 1"/>
    <s v="AP- Lekhabali"/>
    <s v="NEP321"/>
    <n v="1000004543"/>
    <s v="PAO FURNITURE"/>
    <d v="2025-11-17T00:00:00"/>
    <s v="Targeted Dealer"/>
    <m/>
    <n v="40"/>
    <m/>
    <n v="125"/>
    <n v="-85"/>
    <s v="-"/>
    <n v="0"/>
    <s v="July"/>
    <n v="60"/>
    <n v="65"/>
    <n v="1.0833333333333335"/>
    <b v="0"/>
    <n v="125"/>
    <s v="Aug"/>
    <n v="125"/>
    <n v="0"/>
    <b v="0"/>
    <s v="GROWTH"/>
    <n v="0"/>
    <m/>
    <s v="NE 1"/>
    <s v="NE 1"/>
    <m/>
    <x v="0"/>
  </r>
  <r>
    <s v="NE 1"/>
    <s v="DIBRUGARH"/>
    <s v="NEP320"/>
    <n v="1000004532"/>
    <s v="P G ENTERPRISE"/>
    <d v="2025-11-11T00:00:00"/>
    <s v="Targeted Dealer"/>
    <m/>
    <n v="200"/>
    <m/>
    <n v="188.5"/>
    <n v="11.5"/>
    <s v="-"/>
    <n v="0"/>
    <s v="July"/>
    <n v="225"/>
    <n v="-36.5"/>
    <n v="-0.16222222222222227"/>
    <b v="0"/>
    <n v="188.5"/>
    <s v="Aug"/>
    <n v="188.5"/>
    <n v="0"/>
    <b v="0"/>
    <s v="GROWTH"/>
    <n v="0"/>
    <m/>
    <s v="NE 1"/>
    <s v="NE 1"/>
    <m/>
    <x v="0"/>
  </r>
  <r>
    <s v="NE 1"/>
    <s v="JAINTIA HILLS"/>
    <s v="NEF042"/>
    <n v="1000004504"/>
    <s v="FRIDAY HINGE"/>
    <d v="2025-10-22T00:00:00"/>
    <s v="Targeted Dealer"/>
    <m/>
    <n v="23"/>
    <m/>
    <n v="81"/>
    <n v="-58"/>
    <s v="-"/>
    <n v="0"/>
    <s v="July"/>
    <n v="106"/>
    <n v="-25"/>
    <n v="-0.23584905660377353"/>
    <b v="0"/>
    <n v="81"/>
    <s v="Aug"/>
    <n v="81"/>
    <n v="0"/>
    <b v="0"/>
    <s v="GROWTH"/>
    <n v="0"/>
    <m/>
    <s v="NE 1"/>
    <s v="NE 1"/>
    <m/>
    <x v="0"/>
  </r>
  <r>
    <s v="NE 1"/>
    <s v="MANIPUR"/>
    <s v="NEA497 "/>
    <n v="1000004393"/>
    <s v="AK TRADERS"/>
    <d v="2025-06-17T00:00:00"/>
    <s v="Targeted Dealer"/>
    <m/>
    <n v="35"/>
    <m/>
    <n v="0"/>
    <n v="35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NAGALAND"/>
    <s v="NEF050"/>
    <n v="1000004509"/>
    <s v="A.P ENTERPRISE"/>
    <d v="2025-10-3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SHILLONG"/>
    <s v="NES796"/>
    <n v="1000004486"/>
    <s v="SKELAND NONGSIEJ"/>
    <d v="2025-10-10T00:00:00"/>
    <s v="Targeted Dealer"/>
    <m/>
    <n v="50"/>
    <m/>
    <n v="25"/>
    <n v="25"/>
    <s v="-"/>
    <n v="0"/>
    <s v="July"/>
    <n v="25"/>
    <n v="0"/>
    <n v="0"/>
    <b v="0"/>
    <n v="25"/>
    <s v="Aug"/>
    <n v="25"/>
    <n v="0"/>
    <b v="0"/>
    <s v="GROWTH"/>
    <n v="0"/>
    <m/>
    <s v="NE 1"/>
    <s v="NE 1"/>
    <m/>
    <x v="0"/>
  </r>
  <r>
    <s v="NE 1"/>
    <s v="SHILLONG"/>
    <s v="NEP299"/>
    <n v="1000004135"/>
    <s v="PYNTNGEN MYRTHONG"/>
    <d v="2024-09-24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SHILLONG"/>
    <s v="NEP275"/>
    <n v="1000003712"/>
    <s v="PAUL AIBANAIBOK BAMON"/>
    <d v="2023-09-04T00:00:00"/>
    <s v="Targeted Dealer"/>
    <m/>
    <n v="23"/>
    <m/>
    <n v="0"/>
    <n v="23"/>
    <s v="-"/>
    <n v="0"/>
    <s v="July"/>
    <n v="25"/>
    <n v="-25"/>
    <n v="-1"/>
    <b v="0"/>
    <n v="0"/>
    <s v="Aug"/>
    <n v="0"/>
    <n v="0"/>
    <b v="0"/>
    <b v="0"/>
    <n v="0"/>
    <m/>
    <s v="NE 1"/>
    <s v="NE 1"/>
    <m/>
    <x v="0"/>
  </r>
  <r>
    <s v="NE 1"/>
    <s v="Sibsagar"/>
    <s v="NEA503"/>
    <n v="1000004511"/>
    <s v="AMBIKA HARDWARE"/>
    <d v="2025-11-05T00:00:00"/>
    <s v="Targeted Dealer"/>
    <m/>
    <n v="33"/>
    <m/>
    <n v="15"/>
    <n v="18"/>
    <s v="-"/>
    <n v="0"/>
    <s v="July"/>
    <n v="0"/>
    <n v="15"/>
    <s v=" "/>
    <b v="0"/>
    <n v="15"/>
    <s v="Aug"/>
    <n v="15"/>
    <n v="0"/>
    <b v="0"/>
    <s v="GROWTH"/>
    <n v="0"/>
    <m/>
    <s v="NE 1"/>
    <s v="NE 1"/>
    <m/>
    <x v="0"/>
  </r>
  <r>
    <s v="NE 1"/>
    <s v="TEZPUR"/>
    <s v="NEK232"/>
    <n v="1000004544"/>
    <s v="KRISHNA ENTERPRISES"/>
    <d v="2025-11-17T00:00:00"/>
    <s v="Targeted Dealer"/>
    <m/>
    <n v="20"/>
    <m/>
    <n v="14"/>
    <n v="6"/>
    <s v="-"/>
    <n v="0"/>
    <s v="July"/>
    <n v="19.5"/>
    <n v="-5.5"/>
    <n v="-0.28205128205128205"/>
    <b v="0"/>
    <n v="14"/>
    <s v="Aug"/>
    <n v="14"/>
    <n v="0"/>
    <b v="0"/>
    <s v="GROWTH"/>
    <n v="0"/>
    <m/>
    <s v="NE 1"/>
    <s v="NE 1"/>
    <m/>
    <x v="0"/>
  </r>
  <r>
    <s v="NE 1"/>
    <s v="TEZPUR"/>
    <s v="NEB410"/>
    <n v="1000004539"/>
    <s v="BHALUKPONG HARDWARE"/>
    <d v="2025-11-20T00:00:00"/>
    <s v="Targeted Dealer"/>
    <m/>
    <n v="40"/>
    <m/>
    <n v="80"/>
    <n v="-40"/>
    <s v="-"/>
    <n v="0"/>
    <s v="July"/>
    <n v="0"/>
    <n v="80"/>
    <s v=" "/>
    <b v="0"/>
    <n v="80"/>
    <s v="Aug"/>
    <n v="80"/>
    <n v="0"/>
    <b v="0"/>
    <s v="GROWTH"/>
    <n v="0"/>
    <m/>
    <s v="NE 1"/>
    <s v="NE 1"/>
    <m/>
    <x v="0"/>
  </r>
  <r>
    <s v="NE 1"/>
    <s v="TINSUKIA"/>
    <s v="NEB405"/>
    <n v="1000004427"/>
    <s v="BHAKTA HARDWARE"/>
    <d v="2025-07-29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2"/>
    <s v="GUWAHATI RURAL"/>
    <s v="NES810"/>
    <n v="1000004513"/>
    <s v="SONA HARDWARE"/>
    <d v="2025-10-31T00:00:00"/>
    <s v="Targeted Dealer"/>
    <m/>
    <n v="40"/>
    <m/>
    <n v="43"/>
    <n v="-3"/>
    <s v="-"/>
    <n v="0"/>
    <s v="July"/>
    <n v="16.5"/>
    <n v="26.5"/>
    <n v="1.606060606060606"/>
    <b v="0"/>
    <n v="43"/>
    <s v="Aug"/>
    <n v="43"/>
    <n v="0"/>
    <b v="0"/>
    <s v="GROWTH"/>
    <n v="0"/>
    <m/>
    <s v="NE 1"/>
    <s v="NE 2"/>
    <m/>
    <x v="1"/>
  </r>
  <r>
    <s v="NE 2"/>
    <s v="GUWAHATI URBAN"/>
    <s v="S111"/>
    <n v="1000000363"/>
    <s v="SHREE DURGA HARDWARE"/>
    <d v="2022-06-26T00:00:00"/>
    <s v="Targeted Dealer"/>
    <m/>
    <n v="60"/>
    <m/>
    <n v="81.5"/>
    <n v="-21.5"/>
    <s v="-"/>
    <n v="0"/>
    <s v="July"/>
    <n v="98"/>
    <n v="-16.5"/>
    <n v="-0.16836734693877553"/>
    <b v="0"/>
    <n v="81.5"/>
    <s v="Aug"/>
    <n v="81.5"/>
    <n v="0"/>
    <b v="0"/>
    <s v="GROWTH"/>
    <n v="0"/>
    <m/>
    <s v="NE 1"/>
    <s v="NE 2"/>
    <m/>
    <x v="1"/>
  </r>
  <r>
    <s v="NE 2"/>
    <s v="GUWAHATI URBAN"/>
    <s v="K008"/>
    <n v="1000000334"/>
    <s v="KAILASH ENTERPRISE"/>
    <d v="2022-06-26T00:00:00"/>
    <s v="-"/>
    <m/>
    <n v="0"/>
    <m/>
    <n v="0"/>
    <n v="0"/>
    <s v="-"/>
    <n v="0"/>
    <s v="July"/>
    <n v="3"/>
    <n v="-3"/>
    <n v="-1"/>
    <b v="0"/>
    <n v="0"/>
    <s v="Aug"/>
    <n v="0"/>
    <n v="0"/>
    <b v="0"/>
    <b v="0"/>
    <n v="0"/>
    <m/>
    <s v="NE 1"/>
    <s v="NE 2"/>
    <m/>
    <x v="1"/>
  </r>
  <r>
    <s v="NE 2"/>
    <s v="GUWAHATI URBAN"/>
    <s v="K010"/>
    <n v="1000000335"/>
    <s v="KAILASH TRADERS (GUWAHATI)"/>
    <d v="2022-06-26T00:00:00"/>
    <s v="-"/>
    <m/>
    <n v="0"/>
    <m/>
    <n v="3.5"/>
    <n v="-3.5"/>
    <s v="-"/>
    <n v="0"/>
    <s v="July"/>
    <n v="0"/>
    <n v="3.5"/>
    <s v=" "/>
    <b v="0"/>
    <n v="3.5"/>
    <s v="Aug"/>
    <n v="3.5"/>
    <n v="0"/>
    <b v="0"/>
    <s v="GROWTH"/>
    <n v="0"/>
    <m/>
    <s v="NE 1"/>
    <s v="NE 2"/>
    <m/>
    <x v="1"/>
  </r>
  <r>
    <s v="NE 2"/>
    <s v="GUWAHATI URBAN"/>
    <s v="NES791"/>
    <n v="1000004403"/>
    <s v="SHREE SAI ENTERPRISE"/>
    <d v="2025-06-1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GUWAHATI URBAN"/>
    <s v="NEC145"/>
    <n v="1000004537"/>
    <s v="CHAKRAPANI BUILDMART"/>
    <d v="2025-11-17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Lower Assam- 2 (Barpeta)"/>
    <s v="NEN258"/>
    <n v="1000004538"/>
    <s v="NARAYAN ENTERPRISE"/>
    <d v="2025-11-21T00:00:00"/>
    <s v="Targeted Dealer"/>
    <m/>
    <n v="30"/>
    <m/>
    <n v="26"/>
    <n v="4"/>
    <s v="-"/>
    <n v="0"/>
    <s v="July"/>
    <n v="28"/>
    <n v="-2"/>
    <n v="-7.1428571428571397E-2"/>
    <b v="0"/>
    <n v="26"/>
    <s v="Aug"/>
    <n v="26"/>
    <n v="0"/>
    <b v="0"/>
    <s v="GROWTH"/>
    <n v="0"/>
    <m/>
    <s v="NE 1"/>
    <s v="NE 2"/>
    <m/>
    <x v="1"/>
  </r>
  <r>
    <s v="NE 2"/>
    <s v="MORIGAON"/>
    <s v="NEA506"/>
    <n v="1000004522"/>
    <s v="AB HOME SOLUTION"/>
    <d v="2025-11-07T00:00:00"/>
    <s v="Targeted Dealer"/>
    <m/>
    <n v="60"/>
    <m/>
    <n v="80"/>
    <n v="-20"/>
    <s v="-"/>
    <n v="0"/>
    <s v="July"/>
    <n v="80"/>
    <n v="0"/>
    <n v="0"/>
    <b v="0"/>
    <n v="80"/>
    <s v="Aug"/>
    <n v="80"/>
    <n v="0"/>
    <b v="0"/>
    <s v="GROWTH"/>
    <n v="0"/>
    <m/>
    <s v="NE 1"/>
    <s v="NE 2"/>
    <m/>
    <x v="1"/>
  </r>
  <r>
    <s v="NE 2"/>
    <s v="AGARTALA"/>
    <s v="NEC146"/>
    <n v="1000004567"/>
    <s v="C R ENTERPRISE"/>
    <d v="2025-12-20T00:00:00"/>
    <s v="Targeted Dealer"/>
    <m/>
    <n v="110"/>
    <m/>
    <n v="135"/>
    <n v="-25"/>
    <s v="-"/>
    <n v="0"/>
    <s v="July"/>
    <n v="60"/>
    <n v="75"/>
    <n v="1.25"/>
    <b v="0"/>
    <n v="135"/>
    <s v="Aug"/>
    <n v="135"/>
    <n v="0"/>
    <b v="0"/>
    <s v="GROWTH"/>
    <n v="0"/>
    <m/>
    <s v="NE 1"/>
    <s v="NE 2"/>
    <m/>
    <x v="1"/>
  </r>
  <r>
    <s v="NE 2"/>
    <s v="AGARTALA"/>
    <s v="NEU054"/>
    <n v="1000004573"/>
    <s v="USHA ENGINEERING FABRICATION"/>
    <d v="2025-12-13T00:00:00"/>
    <s v="Targeted Dealer"/>
    <m/>
    <n v="50"/>
    <m/>
    <n v="25"/>
    <n v="25"/>
    <s v="-"/>
    <n v="0"/>
    <s v="July"/>
    <n v="53.5"/>
    <n v="-28.5"/>
    <n v="-0.53271028037383172"/>
    <b v="0"/>
    <n v="25"/>
    <s v="Aug"/>
    <n v="25"/>
    <n v="0"/>
    <b v="0"/>
    <s v="GROWTH"/>
    <n v="0"/>
    <m/>
    <s v="NE 1"/>
    <s v="NE 2"/>
    <m/>
    <x v="1"/>
  </r>
  <r>
    <s v="NE 1"/>
    <s v="AP- Lekhabali"/>
    <s v="NET215"/>
    <n v="1000004547"/>
    <s v="T T ENTERPRISES"/>
    <d v="2025-11-26T00:00:00"/>
    <s v="Targeted Dealer"/>
    <m/>
    <n v="80"/>
    <m/>
    <n v="118.25"/>
    <n v="-38.25"/>
    <s v="-"/>
    <n v="0"/>
    <s v="July"/>
    <n v="80.2"/>
    <n v="38.049999999999997"/>
    <n v="0.47443890274314215"/>
    <b v="0"/>
    <n v="118.25"/>
    <s v="Aug"/>
    <n v="118.25"/>
    <n v="0"/>
    <b v="0"/>
    <s v="GROWTH"/>
    <n v="0"/>
    <m/>
    <s v="NE 1"/>
    <s v="NE 1"/>
    <m/>
    <x v="0"/>
  </r>
  <r>
    <s v="NE 1"/>
    <s v="AP- Lekhabali"/>
    <s v="NEI056"/>
    <n v="1000004549"/>
    <s v="IR ENTERPRISES"/>
    <d v="2025-12-01T00:00:00"/>
    <s v="Targeted Dealer"/>
    <m/>
    <n v="120"/>
    <m/>
    <n v="125.5"/>
    <n v="-5.5"/>
    <s v="-"/>
    <n v="0"/>
    <s v="July"/>
    <n v="81.5"/>
    <n v="44"/>
    <n v="0.53987730061349692"/>
    <b v="0"/>
    <n v="125.5"/>
    <s v="Aug"/>
    <n v="125.5"/>
    <n v="0"/>
    <b v="0"/>
    <s v="GROWTH"/>
    <n v="0"/>
    <m/>
    <s v="NE 1"/>
    <s v="NE 1"/>
    <m/>
    <x v="0"/>
  </r>
  <r>
    <s v="BH"/>
    <s v="BHAGALPUR"/>
    <s v="BHG035"/>
    <n v="1000001993"/>
    <s v="GAYANI ENTERPRISES"/>
    <d v="2022-06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NE 2"/>
    <s v="DARANG"/>
    <s v="NEJ207"/>
    <n v="1000004548"/>
    <s v="J.B ASSOCIATE"/>
    <d v="2025-11-29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DARANG"/>
    <s v="NEK236"/>
    <n v="1000004575"/>
    <s v="KISAN ENTERPRISE"/>
    <d v="2025-12-18T00:00:00"/>
    <s v="Targeted Dealer"/>
    <m/>
    <n v="37"/>
    <m/>
    <n v="52"/>
    <n v="-15"/>
    <s v="-"/>
    <n v="0"/>
    <s v="July"/>
    <n v="13"/>
    <n v="39"/>
    <n v="3"/>
    <b v="0"/>
    <n v="52"/>
    <s v="Aug"/>
    <n v="52"/>
    <n v="0"/>
    <b v="0"/>
    <s v="GROWTH"/>
    <n v="0"/>
    <m/>
    <s v="NE 1"/>
    <s v="NE 2"/>
    <m/>
    <x v="1"/>
  </r>
  <r>
    <s v="NE 1"/>
    <s v="GOLAGHAT"/>
    <s v="NEA408"/>
    <n v="1000003652"/>
    <s v="ANITA HARDWARE"/>
    <d v="2023-07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2"/>
    <s v="GUWAHATI RURAL"/>
    <s v="NEB411"/>
    <n v="1000004540"/>
    <s v="BINAPANI ENTERPRISE"/>
    <d v="2025-12-01T00:00:00"/>
    <s v="Targeted Dealer"/>
    <m/>
    <n v="13"/>
    <m/>
    <n v="0"/>
    <n v="13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GUWAHATI RURAL"/>
    <s v="NEF048"/>
    <n v="1000004572"/>
    <s v="MAA RASHMI HARDWARE"/>
    <d v="2025-12-13T00:00:00"/>
    <s v="Targeted Dealer"/>
    <m/>
    <n v="43"/>
    <m/>
    <n v="13"/>
    <n v="30"/>
    <s v="-"/>
    <n v="0"/>
    <s v="July"/>
    <n v="26"/>
    <n v="-13"/>
    <n v="-0.5"/>
    <b v="0"/>
    <n v="13"/>
    <s v="Aug"/>
    <n v="13"/>
    <n v="0"/>
    <b v="0"/>
    <s v="GROWTH"/>
    <n v="0"/>
    <m/>
    <s v="NE 1"/>
    <s v="NE 2"/>
    <m/>
    <x v="1"/>
  </r>
  <r>
    <s v="NE 2"/>
    <s v="GUWAHATI URBAN"/>
    <s v="NES295"/>
    <n v="1000000356"/>
    <s v="S K TRADERS (GHY)"/>
    <d v="2022-06-26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GUWAHATI URBAN"/>
    <s v="NES668"/>
    <n v="1000003603"/>
    <s v="SHAKTI BUILDERS AND MARKETING"/>
    <d v="2023-06-0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GUWAHATI URBAN"/>
    <s v="NES814"/>
    <n v="1000004552"/>
    <s v="SILVER TRADE CENTRE"/>
    <d v="2025-12-01T00:00:00"/>
    <s v="-"/>
    <m/>
    <n v="0"/>
    <m/>
    <n v="16.5"/>
    <n v="-16.5"/>
    <s v="-"/>
    <n v="0"/>
    <s v="July"/>
    <n v="0"/>
    <n v="16.5"/>
    <s v=" "/>
    <b v="0"/>
    <n v="16.5"/>
    <s v="Aug"/>
    <n v="16.5"/>
    <n v="0"/>
    <b v="0"/>
    <s v="GROWTH"/>
    <n v="0"/>
    <m/>
    <s v="NE 1"/>
    <s v="NE 2"/>
    <m/>
    <x v="1"/>
  </r>
  <r>
    <s v="NE 1"/>
    <s v="JORHAT"/>
    <s v="NEJ208"/>
    <n v="1000004562"/>
    <s v="JYOTI ENTERPRISE"/>
    <d v="2025-12-10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  <x v="0"/>
  </r>
  <r>
    <s v="NE 2"/>
    <s v="KARIMGANJ"/>
    <s v="NEA509"/>
    <n v="1000004553"/>
    <s v="ANISUL TRADERS"/>
    <d v="2025-12-02T00:00:00"/>
    <s v="Targeted Dealer"/>
    <m/>
    <n v="15"/>
    <m/>
    <n v="25"/>
    <n v="-10"/>
    <s v="-"/>
    <n v="0"/>
    <s v="July"/>
    <n v="5"/>
    <n v="20"/>
    <n v="4"/>
    <b v="0"/>
    <n v="25"/>
    <s v="Aug"/>
    <n v="25"/>
    <n v="0"/>
    <b v="0"/>
    <s v="GROWTH"/>
    <n v="0"/>
    <m/>
    <s v="NE 1"/>
    <s v="NE 2"/>
    <m/>
    <x v="1"/>
  </r>
  <r>
    <s v="BH"/>
    <s v="KISHANGANJ"/>
    <s v="BHR106"/>
    <n v="1000004565"/>
    <s v="RAHEEL HARDWARE"/>
    <d v="2025-12-17T00:00:00"/>
    <s v="Targeted Dealer"/>
    <m/>
    <n v="100"/>
    <m/>
    <n v="110"/>
    <n v="-10"/>
    <s v="-"/>
    <n v="0"/>
    <s v="July"/>
    <n v="107.5"/>
    <n v="2.5"/>
    <n v="2.3255813953488413E-2"/>
    <b v="0"/>
    <n v="110"/>
    <s v="Aug"/>
    <n v="110"/>
    <n v="0"/>
    <b v="0"/>
    <s v="GROWTH"/>
    <n v="0"/>
    <m/>
    <s v="NE 1"/>
    <s v="BH"/>
    <m/>
    <x v="4"/>
  </r>
  <r>
    <s v="BH"/>
    <s v="KISHANGANJ"/>
    <s v="BHM162"/>
    <n v="1000004574"/>
    <s v="M U ENTERPRISES"/>
    <d v="2025-12-16T00:00:00"/>
    <s v="Targeted Dealer"/>
    <m/>
    <n v="50"/>
    <m/>
    <n v="82"/>
    <n v="-32"/>
    <s v="-"/>
    <n v="0"/>
    <s v="July"/>
    <n v="75"/>
    <n v="7"/>
    <n v="9.3333333333333268E-2"/>
    <b v="0"/>
    <n v="82"/>
    <s v="Aug"/>
    <n v="82"/>
    <n v="0"/>
    <b v="0"/>
    <s v="GROWTH"/>
    <n v="0"/>
    <m/>
    <s v="NE 1"/>
    <s v="BH"/>
    <m/>
    <x v="4"/>
  </r>
  <r>
    <s v="NE 1"/>
    <s v="LAKHIMPUR"/>
    <s v="NEJ209"/>
    <n v="1000004576"/>
    <s v="I H ENTERPRISE"/>
    <d v="2025-12-20T00:00:00"/>
    <s v="Targeted Dealer"/>
    <m/>
    <n v="80"/>
    <m/>
    <n v="50"/>
    <n v="30"/>
    <s v="-"/>
    <n v="0"/>
    <s v="July"/>
    <n v="40"/>
    <n v="10"/>
    <n v="0.25"/>
    <b v="0"/>
    <n v="50"/>
    <s v="Aug"/>
    <n v="50"/>
    <n v="0"/>
    <b v="0"/>
    <s v="GROWTH"/>
    <n v="0"/>
    <m/>
    <s v="NE 1"/>
    <s v="NE 1"/>
    <m/>
    <x v="0"/>
  </r>
  <r>
    <s v="NE 2"/>
    <s v="Lower Assam- 1 (Bongaigaon)"/>
    <s v="NEA511"/>
    <n v="1000004541"/>
    <s v="MR ANOWAR HUSSAIN"/>
    <d v="2025-12-01T00:00:00"/>
    <s v="Targeted Dealer"/>
    <m/>
    <n v="25"/>
    <m/>
    <n v="50"/>
    <n v="-25"/>
    <s v="-"/>
    <n v="0"/>
    <s v="July"/>
    <n v="25"/>
    <n v="25"/>
    <n v="1"/>
    <b v="0"/>
    <n v="50"/>
    <s v="Aug"/>
    <n v="50"/>
    <n v="0"/>
    <b v="0"/>
    <s v="GROWTH"/>
    <n v="0"/>
    <m/>
    <s v="NE 1"/>
    <s v="NE 2"/>
    <m/>
    <x v="1"/>
  </r>
  <r>
    <s v="NE 2"/>
    <s v="Lower Assam- 2 (Barpeta)"/>
    <s v="NEA512"/>
    <n v="1000004594"/>
    <s v="ASTHA HARDWARE"/>
    <d v="2025-11-29T00:00:00"/>
    <s v="Targeted Dealer"/>
    <m/>
    <n v="40"/>
    <m/>
    <n v="50"/>
    <n v="-10"/>
    <s v="-"/>
    <n v="0"/>
    <s v="July"/>
    <n v="0"/>
    <n v="50"/>
    <s v=" "/>
    <b v="0"/>
    <n v="50"/>
    <s v="Aug"/>
    <n v="50"/>
    <n v="0"/>
    <b v="0"/>
    <s v="GROWTH"/>
    <n v="0"/>
    <m/>
    <s v="NE 1"/>
    <s v="NE 2"/>
    <m/>
    <x v="1"/>
  </r>
  <r>
    <s v="NE 1"/>
    <s v="MANIPUR"/>
    <s v="NEN259"/>
    <n v="1000004546"/>
    <s v="NEXSTONE INFRASTRUCTURE"/>
    <d v="2025-11-21T00:00:00"/>
    <s v="Targeted Dealer"/>
    <m/>
    <n v="50"/>
    <m/>
    <n v="31"/>
    <n v="19"/>
    <s v="-"/>
    <n v="0"/>
    <s v="July"/>
    <n v="60"/>
    <n v="-29"/>
    <n v="-0.48333333333333328"/>
    <b v="0"/>
    <n v="31"/>
    <s v="Aug"/>
    <n v="31"/>
    <n v="0"/>
    <b v="0"/>
    <s v="GROWTH"/>
    <n v="0"/>
    <m/>
    <s v="NE 1"/>
    <s v="NE 1"/>
    <m/>
    <x v="0"/>
  </r>
  <r>
    <s v="NE 2"/>
    <s v="MIZORAM"/>
    <s v="NED168"/>
    <n v="1000000989"/>
    <s v="DAVID ESS STEEL FABRICATION"/>
    <d v="2022-06-26T00:00:00"/>
    <s v="Targeted Dealer"/>
    <m/>
    <n v="50"/>
    <m/>
    <n v="66.55"/>
    <n v="-16.549999999999997"/>
    <s v="-"/>
    <n v="0"/>
    <s v="July"/>
    <n v="60.749999999999993"/>
    <n v="5.8000000000000043"/>
    <n v="9.5473251028806772E-2"/>
    <b v="0"/>
    <n v="66.55"/>
    <s v="Aug"/>
    <n v="66.55"/>
    <n v="0"/>
    <b v="0"/>
    <s v="GROWTH"/>
    <n v="0"/>
    <m/>
    <s v="NE 1"/>
    <s v="NE 2"/>
    <m/>
    <x v="1"/>
  </r>
  <r>
    <s v="NE 1"/>
    <s v="NAGAON"/>
    <s v="NED271"/>
    <n v="1000004579"/>
    <s v="DHING IRON STORE"/>
    <d v="2025-12-23T00:00:00"/>
    <s v="Targeted Dealer"/>
    <m/>
    <n v="140"/>
    <m/>
    <n v="140"/>
    <n v="0"/>
    <s v="-"/>
    <n v="0"/>
    <s v="July"/>
    <n v="160"/>
    <n v="-20"/>
    <n v="-0.125"/>
    <b v="0"/>
    <n v="140"/>
    <s v="Aug"/>
    <n v="140"/>
    <n v="0"/>
    <b v="0"/>
    <s v="GROWTH"/>
    <n v="0"/>
    <m/>
    <s v="NE 1"/>
    <s v="NE 1"/>
    <m/>
    <x v="0"/>
  </r>
  <r>
    <s v="NE 2"/>
    <s v="UDAIPUR"/>
    <s v="NED156"/>
    <n v="1000001100"/>
    <s v="DEBNATH HARDWARE (UDP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UDAIPUR"/>
    <s v="NEK233"/>
    <n v="1000004550"/>
    <s v="KANTI MAJUMDER"/>
    <d v="2025-12-02T00:00:00"/>
    <s v="Targeted Dealer"/>
    <m/>
    <n v="40"/>
    <m/>
    <n v="15"/>
    <n v="25"/>
    <s v="-"/>
    <n v="0"/>
    <s v="July"/>
    <n v="0"/>
    <n v="15"/>
    <s v=" "/>
    <b v="0"/>
    <n v="15"/>
    <s v="Aug"/>
    <n v="15"/>
    <n v="0"/>
    <b v="0"/>
    <s v="GROWTH"/>
    <n v="0"/>
    <m/>
    <s v="NE 1"/>
    <s v="NE 2"/>
    <m/>
    <x v="1"/>
  </r>
  <r>
    <s v="NE 2"/>
    <s v="UDAIPUR"/>
    <s v="NED270"/>
    <n v="1000004563"/>
    <s v="DATTA ENTERPRISE"/>
    <d v="2025-12-10T00:00:00"/>
    <s v="Targeted Dealer"/>
    <m/>
    <n v="30"/>
    <m/>
    <n v="1.5"/>
    <n v="28.5"/>
    <s v="-"/>
    <n v="0"/>
    <s v="July"/>
    <n v="48"/>
    <n v="-46.5"/>
    <n v="-0.96875"/>
    <b v="0"/>
    <n v="1.5"/>
    <s v="Aug"/>
    <n v="1.5"/>
    <n v="0"/>
    <b v="0"/>
    <s v="GROWTH"/>
    <n v="0"/>
    <m/>
    <s v="NE 1"/>
    <s v="NE 2"/>
    <m/>
    <x v="1"/>
  </r>
  <r>
    <s v="NB 2"/>
    <s v="UTTAR DINAJPUR"/>
    <s v="WBM322"/>
    <n v="1000004534"/>
    <s v="MIR ENTERPRISE"/>
    <d v="2025-11-15T00:00:00"/>
    <s v="Targeted Dealer"/>
    <m/>
    <n v="100"/>
    <m/>
    <n v="36"/>
    <n v="64"/>
    <s v="-"/>
    <n v="0"/>
    <s v="July"/>
    <n v="50"/>
    <n v="-14"/>
    <n v="-0.28000000000000003"/>
    <b v="0"/>
    <n v="36"/>
    <s v="Aug"/>
    <n v="36"/>
    <n v="0"/>
    <b v="0"/>
    <s v="GROWTH"/>
    <n v="0"/>
    <m/>
    <s v="NE 1"/>
    <s v="NB 2"/>
    <m/>
    <x v="3"/>
  </r>
  <r>
    <s v="NB 2"/>
    <s v="UTTAR DINAJPUR"/>
    <s v="WBD102"/>
    <n v="1000004545"/>
    <s v="DAS PLANNNER AND SUPPLIER"/>
    <d v="2025-11-20T00:00:00"/>
    <s v="Targeted Dealer"/>
    <m/>
    <n v="20"/>
    <m/>
    <n v="2.5"/>
    <n v="17.5"/>
    <s v="-"/>
    <n v="0"/>
    <s v="July"/>
    <n v="31"/>
    <n v="-28.5"/>
    <n v="-0.91935483870967738"/>
    <b v="0"/>
    <n v="2.5"/>
    <s v="Aug"/>
    <n v="2.5"/>
    <n v="0"/>
    <b v="0"/>
    <s v="GROWTH"/>
    <n v="0"/>
    <m/>
    <s v="NE 1"/>
    <s v="NB 2"/>
    <m/>
    <x v="3"/>
  </r>
  <r>
    <s v="NE 1"/>
    <s v="AP- Lekhabali"/>
    <s v="NEK007"/>
    <n v="1000000098"/>
    <s v="K.K. ENTERPRISES (AALO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AP- Lekhabali"/>
    <s v="NEL030"/>
    <n v="1000000101"/>
    <s v="L L ENTERPRISE (DAPORIJO)"/>
    <d v="2022-06-26T00:00:00"/>
    <s v="-"/>
    <m/>
    <n v="0"/>
    <m/>
    <n v="18.5"/>
    <n v="-18.5"/>
    <s v="-"/>
    <n v="0"/>
    <s v="July"/>
    <n v="7.5"/>
    <n v="11"/>
    <n v="1.4666666666666668"/>
    <b v="0"/>
    <n v="18.5"/>
    <s v="Aug"/>
    <n v="18.5"/>
    <n v="0"/>
    <b v="0"/>
    <s v="GROWTH"/>
    <n v="0"/>
    <m/>
    <s v="NE 1"/>
    <s v="NE 1"/>
    <m/>
    <x v="0"/>
  </r>
  <r>
    <s v="NE 2"/>
    <s v="CACHAR"/>
    <s v="NEK210"/>
    <n v="1000003811"/>
    <s v="KRISHNA HARDWARE"/>
    <d v="2023-12-3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CACHAR"/>
    <s v="NEN260"/>
    <n v="1000004591"/>
    <s v="NORTHEAST COMMERCIAL"/>
    <d v="2026-01-08T00:00:00"/>
    <s v="Targeted Dealer"/>
    <m/>
    <n v="65"/>
    <m/>
    <n v="60"/>
    <n v="5"/>
    <s v="-"/>
    <n v="0"/>
    <s v="July"/>
    <n v="55.25"/>
    <n v="4.75"/>
    <n v="8.5972850678732948E-2"/>
    <b v="0"/>
    <n v="60"/>
    <s v="Aug"/>
    <n v="60"/>
    <n v="0"/>
    <b v="0"/>
    <s v="GROWTH"/>
    <n v="0"/>
    <m/>
    <s v="NE 1"/>
    <s v="NE 2"/>
    <m/>
    <x v="1"/>
  </r>
  <r>
    <s v="NB 1"/>
    <s v="DARJEELING HILLS"/>
    <s v="WBN110"/>
    <n v="1000003882"/>
    <s v="NEW H C B HARDWARE"/>
    <d v="2024-03-05T00:00:00"/>
    <s v="Targeted Dealer"/>
    <m/>
    <n v="30"/>
    <m/>
    <n v="4"/>
    <n v="26"/>
    <s v="-"/>
    <n v="0"/>
    <s v="July"/>
    <n v="14.25"/>
    <n v="-10.25"/>
    <n v="-0.7192982456140351"/>
    <b v="0"/>
    <n v="4"/>
    <s v="Aug"/>
    <n v="4"/>
    <n v="0"/>
    <b v="0"/>
    <s v="GROWTH"/>
    <n v="0"/>
    <m/>
    <s v="NE 1"/>
    <s v="NB 1"/>
    <m/>
    <x v="2"/>
  </r>
  <r>
    <s v="NE 2"/>
    <s v="DHARMANAGAR"/>
    <s v="NEJ210"/>
    <n v="1000004623"/>
    <s v="J B ENTERPRISE"/>
    <d v="2026-01-26T00:00:00"/>
    <s v="Targeted Dealer"/>
    <m/>
    <n v="40"/>
    <m/>
    <n v="40"/>
    <n v="0"/>
    <s v="-"/>
    <n v="0"/>
    <s v="July"/>
    <n v="50"/>
    <n v="-10"/>
    <n v="-0.19999999999999996"/>
    <b v="0"/>
    <n v="40"/>
    <s v="Aug"/>
    <n v="40"/>
    <n v="0"/>
    <b v="0"/>
    <s v="GROWTH"/>
    <n v="0"/>
    <m/>
    <s v="NE 1"/>
    <s v="NE 2"/>
    <m/>
    <x v="1"/>
  </r>
  <r>
    <s v="NE 2"/>
    <s v="GUWAHATI RURAL"/>
    <s v="NER402"/>
    <n v="1000004595"/>
    <s v="RUMI ENTERPRISE"/>
    <d v="2025-12-30T00:00:00"/>
    <s v="Targeted Dealer"/>
    <m/>
    <n v="100"/>
    <m/>
    <n v="203"/>
    <n v="-103"/>
    <s v="-"/>
    <n v="0"/>
    <s v="July"/>
    <n v="315"/>
    <n v="-112"/>
    <n v="-0.35555555555555551"/>
    <b v="0"/>
    <n v="203"/>
    <s v="Aug"/>
    <n v="203"/>
    <n v="0"/>
    <b v="0"/>
    <s v="GROWTH"/>
    <n v="0"/>
    <m/>
    <s v="NE 1"/>
    <s v="NE 2"/>
    <m/>
    <x v="1"/>
  </r>
  <r>
    <s v="NE 2"/>
    <s v="GUWAHATI RURAL"/>
    <s v="NEA513"/>
    <n v="1000004597"/>
    <s v="ASSAM NIRMAN AND HARDWARE"/>
    <d v="2026-01-07T00:00:00"/>
    <s v="Targeted Dealer"/>
    <m/>
    <n v="60"/>
    <m/>
    <n v="76"/>
    <n v="-16"/>
    <s v="-"/>
    <n v="0"/>
    <s v="July"/>
    <n v="70"/>
    <n v="6"/>
    <n v="8.5714285714285632E-2"/>
    <b v="0"/>
    <n v="76"/>
    <s v="Aug"/>
    <n v="76"/>
    <n v="0"/>
    <b v="0"/>
    <s v="GROWTH"/>
    <n v="0"/>
    <m/>
    <s v="NE 1"/>
    <s v="NE 2"/>
    <m/>
    <x v="1"/>
  </r>
  <r>
    <s v="NE 2"/>
    <s v="GUWAHATI RURAL"/>
    <s v="NEP322"/>
    <n v="1000004602"/>
    <s v="PARIJAT TRADERS"/>
    <d v="2026-01-16T00:00:00"/>
    <s v="Targeted Dealer"/>
    <m/>
    <n v="600"/>
    <m/>
    <n v="341.5"/>
    <n v="258.5"/>
    <s v="-"/>
    <n v="0"/>
    <s v="July"/>
    <n v="487.5"/>
    <n v="-146"/>
    <n v="-0.29948717948717951"/>
    <b v="0"/>
    <n v="341.5"/>
    <s v="Aug"/>
    <n v="341.5"/>
    <n v="0"/>
    <b v="0"/>
    <s v="GROWTH"/>
    <n v="0"/>
    <m/>
    <s v="NE 1"/>
    <s v="NE 2"/>
    <m/>
    <x v="1"/>
  </r>
  <r>
    <s v="NE 2"/>
    <s v="GUWAHATI URBAN"/>
    <s v="NEF060"/>
    <n v="1000004569"/>
    <s v="M.V STEEL"/>
    <d v="2025-12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GUWAHATI URBAN"/>
    <s v="NEF062"/>
    <n v="1000004599"/>
    <s v="MAA KAMAKHYA IRON AND STEEL"/>
    <d v="2026-01-0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1"/>
    <s v="KARBIANGLONG"/>
    <s v="NEA514"/>
    <n v="1000004596"/>
    <s v="ANNU HILLS TRADERS"/>
    <d v="2026-01-06T00:00:00"/>
    <s v="Targeted Dealer"/>
    <m/>
    <n v="20"/>
    <m/>
    <n v="20"/>
    <n v="0"/>
    <s v="-"/>
    <n v="0"/>
    <s v="July"/>
    <n v="20"/>
    <n v="0"/>
    <n v="0"/>
    <b v="0"/>
    <n v="20"/>
    <s v="Aug"/>
    <n v="20"/>
    <n v="0"/>
    <b v="0"/>
    <s v="GROWTH"/>
    <n v="0"/>
    <m/>
    <s v="NE 1"/>
    <s v="NE 1"/>
    <m/>
    <x v="0"/>
  </r>
  <r>
    <s v="NE 2"/>
    <s v="KARIMGANJ"/>
    <s v="NEA515"/>
    <n v="1000004615"/>
    <s v="AKASH INTERIO"/>
    <d v="2026-01-30T00:00:00"/>
    <s v="Targeted Dealer"/>
    <m/>
    <n v="100"/>
    <m/>
    <n v="142.75"/>
    <n v="-42.75"/>
    <s v="-"/>
    <n v="0"/>
    <s v="July"/>
    <n v="109"/>
    <n v="33.75"/>
    <n v="0.30963302752293576"/>
    <b v="0"/>
    <n v="142.75"/>
    <s v="Aug"/>
    <n v="142.75"/>
    <n v="0"/>
    <b v="0"/>
    <s v="GROWTH"/>
    <n v="0"/>
    <m/>
    <s v="NE 1"/>
    <s v="NE 2"/>
    <m/>
    <x v="1"/>
  </r>
  <r>
    <s v="NE 1"/>
    <s v="LAKHIMPUR"/>
    <s v="NEH176"/>
    <n v="1000004614"/>
    <s v="HEMKAJ ENTERPRISES LLP"/>
    <d v="2026-01-22T00:00:00"/>
    <s v="Targeted Dealer"/>
    <m/>
    <n v="120"/>
    <m/>
    <n v="190"/>
    <n v="-70"/>
    <s v="-"/>
    <n v="0"/>
    <s v="July"/>
    <n v="120"/>
    <n v="70"/>
    <n v="0.58333333333333326"/>
    <b v="0"/>
    <n v="190"/>
    <s v="Aug"/>
    <n v="190"/>
    <n v="0"/>
    <b v="0"/>
    <s v="GROWTH"/>
    <n v="0"/>
    <m/>
    <s v="NE 1"/>
    <s v="NE 1"/>
    <m/>
    <x v="0"/>
  </r>
  <r>
    <s v="NB 2"/>
    <s v="MALDA"/>
    <s v="WBM279"/>
    <n v="1000002033"/>
    <s v="MD YOUSUF ALI ENTERPRISE"/>
    <d v="2022-06-27T00:00:00"/>
    <s v="Targeted Dealer"/>
    <m/>
    <n v="30"/>
    <m/>
    <n v="10"/>
    <n v="20"/>
    <s v="-"/>
    <n v="0"/>
    <s v="July"/>
    <n v="20"/>
    <n v="-10"/>
    <n v="-0.5"/>
    <b v="0"/>
    <n v="10"/>
    <s v="Aug"/>
    <n v="10"/>
    <n v="0"/>
    <b v="0"/>
    <s v="GROWTH"/>
    <n v="0"/>
    <m/>
    <s v="NE 1"/>
    <s v="NB 2"/>
    <m/>
    <x v="3"/>
  </r>
  <r>
    <s v="NE 1"/>
    <s v="MANIPUR"/>
    <s v="NEI057"/>
    <n v="1000004613"/>
    <s v="IBOCHOU TRADERS"/>
    <d v="2026-01-19T00:00:00"/>
    <s v="Targeted Dealer"/>
    <m/>
    <n v="100"/>
    <m/>
    <n v="127"/>
    <n v="-27"/>
    <s v="-"/>
    <n v="0"/>
    <s v="July"/>
    <n v="90"/>
    <n v="37"/>
    <n v="0.4111111111111112"/>
    <b v="0"/>
    <n v="127"/>
    <s v="Aug"/>
    <n v="127"/>
    <n v="0"/>
    <b v="0"/>
    <s v="GROWTH"/>
    <n v="0"/>
    <m/>
    <s v="NE 1"/>
    <s v="NE 1"/>
    <m/>
    <x v="0"/>
  </r>
  <r>
    <s v="NE 2"/>
    <s v="MIZORAM"/>
    <s v="NER234"/>
    <n v="1000001110"/>
    <s v="R.R. ENTERPRISE . MIZ"/>
    <d v="2022-06-26T00:00:00"/>
    <s v="-"/>
    <m/>
    <n v="0"/>
    <m/>
    <n v="15.3"/>
    <n v="-15.3"/>
    <s v="-"/>
    <n v="0"/>
    <s v="July"/>
    <n v="1.5"/>
    <n v="13.8"/>
    <n v="9.2000000000000011"/>
    <b v="0"/>
    <n v="15.3"/>
    <s v="Aug"/>
    <n v="15.3"/>
    <n v="0"/>
    <b v="0"/>
    <s v="GROWTH"/>
    <n v="0"/>
    <m/>
    <s v="NE 1"/>
    <s v="NE 2"/>
    <m/>
    <x v="1"/>
  </r>
  <r>
    <s v="NE 2"/>
    <s v="MIZORAM"/>
    <s v="NEF061"/>
    <n v="1000004588"/>
    <s v="MP HARDWARE"/>
    <d v="2025-12-29T00:00:00"/>
    <s v="Targeted Dealer"/>
    <m/>
    <n v="100"/>
    <m/>
    <n v="199"/>
    <n v="-99"/>
    <s v="-"/>
    <n v="0"/>
    <s v="July"/>
    <n v="121"/>
    <n v="78"/>
    <n v="0.64462809917355379"/>
    <b v="0"/>
    <n v="199"/>
    <s v="Aug"/>
    <n v="199"/>
    <n v="0"/>
    <b v="0"/>
    <s v="GROWTH"/>
    <n v="0"/>
    <m/>
    <s v="NE 1"/>
    <s v="NE 2"/>
    <m/>
    <x v="1"/>
  </r>
  <r>
    <s v="BH"/>
    <s v="MUZAFFARPUR"/>
    <s v="BHG051"/>
    <n v="1000004590"/>
    <s v="GURU TRADERS"/>
    <d v="2025-12-31T00:00:00"/>
    <s v="Targeted Dealer"/>
    <m/>
    <n v="30"/>
    <m/>
    <n v="30"/>
    <n v="0"/>
    <s v="-"/>
    <n v="0"/>
    <s v="July"/>
    <n v="20"/>
    <n v="10"/>
    <n v="0.5"/>
    <b v="0"/>
    <n v="30"/>
    <s v="Aug"/>
    <n v="30"/>
    <n v="0"/>
    <b v="0"/>
    <s v="GROWTH"/>
    <n v="0"/>
    <m/>
    <s v="NE 1"/>
    <s v="BH"/>
    <m/>
    <x v="4"/>
  </r>
  <r>
    <s v="BH"/>
    <s v="Saharsa"/>
    <s v="BHS250"/>
    <n v="1000003883"/>
    <s v="SHREE GANESH TRADERS - NAUHATTA"/>
    <d v="2024-03-0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BH"/>
    <s v="Saharsa"/>
    <s v="BHR107"/>
    <n v="1000004568"/>
    <s v="RIYA HARDWARE STORE"/>
    <d v="2025-12-23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BH"/>
    <m/>
    <x v="4"/>
  </r>
  <r>
    <s v="NE 1"/>
    <s v="SHILLONG"/>
    <s v="NEF052"/>
    <n v="1000004587"/>
    <s v="FRANKY'D ENTERPRISE"/>
    <d v="2025-12-29T00:00:00"/>
    <s v="Targeted Dealer"/>
    <m/>
    <n v="23"/>
    <m/>
    <n v="0"/>
    <n v="23"/>
    <s v="-"/>
    <n v="0"/>
    <s v="July"/>
    <n v="23"/>
    <n v="-23"/>
    <n v="-1"/>
    <b v="0"/>
    <n v="0"/>
    <s v="Aug"/>
    <n v="0"/>
    <n v="0"/>
    <b v="0"/>
    <b v="0"/>
    <n v="0"/>
    <m/>
    <s v="NE 1"/>
    <s v="NE 1"/>
    <m/>
    <x v="0"/>
  </r>
  <r>
    <s v="NE 1"/>
    <s v="TEZPUR"/>
    <s v="NES805"/>
    <n v="1000004489"/>
    <s v="S R HARDWARE"/>
    <d v="2025-10-19T00:00:00"/>
    <s v="Targeted Dealer"/>
    <m/>
    <n v="20"/>
    <m/>
    <n v="8"/>
    <n v="12"/>
    <s v="-"/>
    <n v="0"/>
    <s v="July"/>
    <n v="5"/>
    <n v="3"/>
    <n v="0.60000000000000009"/>
    <b v="0"/>
    <n v="8"/>
    <s v="Aug"/>
    <n v="8"/>
    <n v="0"/>
    <b v="0"/>
    <s v="GROWTH"/>
    <n v="0"/>
    <m/>
    <s v="NE 1"/>
    <s v="NE 1"/>
    <m/>
    <x v="0"/>
  </r>
  <r>
    <s v="NE 1"/>
    <s v="TINSUKIA"/>
    <s v="NEK237"/>
    <n v="1000004589"/>
    <s v="KAVYA ENTERPRISES"/>
    <d v="2025-12-30T00:00:00"/>
    <s v="Targeted Dealer"/>
    <m/>
    <n v="40"/>
    <m/>
    <n v="75"/>
    <n v="-35"/>
    <s v="-"/>
    <n v="0"/>
    <s v="July"/>
    <n v="5"/>
    <n v="70"/>
    <n v="14"/>
    <b v="0"/>
    <n v="75"/>
    <s v="Aug"/>
    <n v="75"/>
    <n v="0"/>
    <b v="0"/>
    <s v="GROWTH"/>
    <n v="0"/>
    <m/>
    <s v="NE 1"/>
    <s v="NE 1"/>
    <m/>
    <x v="0"/>
  </r>
  <r>
    <s v="NE 1"/>
    <s v="TINSUKIA"/>
    <s v="NED272"/>
    <n v="1000004598"/>
    <s v="D.N. ENTERPRISES"/>
    <d v="2026-01-07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B 2"/>
    <s v="UTTAR DINAJPUR"/>
    <s v="WBA164"/>
    <n v="1000004426"/>
    <s v="ALISA ENTERPRISE "/>
    <d v="2025-07-26T00:00:00"/>
    <s v="Targeted Dealer"/>
    <m/>
    <n v="50"/>
    <m/>
    <n v="0"/>
    <n v="50"/>
    <s v="-"/>
    <n v="0"/>
    <s v="July"/>
    <n v="4"/>
    <n v="-4"/>
    <n v="-1"/>
    <b v="0"/>
    <n v="0"/>
    <s v="Aug"/>
    <n v="0"/>
    <n v="0"/>
    <b v="0"/>
    <b v="0"/>
    <n v="0"/>
    <m/>
    <s v="NE 1"/>
    <s v="NB 2"/>
    <m/>
    <x v="3"/>
  </r>
  <r>
    <s v="NB 2"/>
    <s v="UTTAR DINAJPUR"/>
    <s v="WBR160"/>
    <n v="1000004577"/>
    <s v="ROSHAN ENTERPRISES"/>
    <d v="2025-12-24T00:00:00"/>
    <s v="Targeted Dealer"/>
    <m/>
    <n v="20"/>
    <m/>
    <n v="10"/>
    <n v="10"/>
    <s v="-"/>
    <n v="0"/>
    <s v="July"/>
    <n v="20"/>
    <n v="-10"/>
    <n v="-0.5"/>
    <b v="0"/>
    <n v="10"/>
    <s v="Aug"/>
    <n v="10"/>
    <n v="0"/>
    <b v="0"/>
    <s v="GROWTH"/>
    <n v="0"/>
    <m/>
    <s v="NE 1"/>
    <s v="NB 2"/>
    <m/>
    <x v="3"/>
  </r>
  <r>
    <s v="NE 2"/>
    <s v="AGARTALA"/>
    <s v="NEC147"/>
    <n v="1000004654"/>
    <s v="CN ENTERPRISE"/>
    <d v="2026-02-1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B 1"/>
    <s v="ALIPURDUAR"/>
    <s v="WBS356"/>
    <n v="1000004624"/>
    <s v="SHIV SHAKTI TRADERS"/>
    <d v="2026-01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  <x v="2"/>
  </r>
  <r>
    <s v="NE 1"/>
    <s v="AP- Banderdewa"/>
    <s v="NEP324"/>
    <n v="1000004628"/>
    <s v="PUNIYA HARDWARE"/>
    <d v="2026-02-07T00:00:00"/>
    <s v="Targeted Dealer"/>
    <m/>
    <n v="80"/>
    <m/>
    <n v="75"/>
    <n v="5"/>
    <s v="-"/>
    <n v="0"/>
    <s v="July"/>
    <n v="80"/>
    <n v="-5"/>
    <n v="-6.25E-2"/>
    <b v="0"/>
    <n v="75"/>
    <s v="Aug"/>
    <n v="75"/>
    <n v="0"/>
    <b v="0"/>
    <s v="GROWTH"/>
    <n v="0"/>
    <m/>
    <s v="NE 1"/>
    <s v="NE 1"/>
    <m/>
    <x v="0"/>
  </r>
  <r>
    <s v="BH"/>
    <s v="BEGUSARAI"/>
    <s v="BHS273"/>
    <n v="1000004630"/>
    <s v="S K ENTERPRISES"/>
    <d v="2026-02-09T00:00:00"/>
    <s v="-"/>
    <m/>
    <n v="0"/>
    <m/>
    <n v="0"/>
    <n v="0"/>
    <s v="-"/>
    <n v="0"/>
    <s v="July"/>
    <n v="25"/>
    <n v="-25"/>
    <n v="-1"/>
    <b v="0"/>
    <n v="0"/>
    <s v="Aug"/>
    <n v="0"/>
    <n v="0"/>
    <b v="0"/>
    <b v="0"/>
    <n v="0"/>
    <m/>
    <s v="NE 1"/>
    <s v="BH"/>
    <m/>
    <x v="4"/>
  </r>
  <r>
    <s v="BH"/>
    <s v="BEGUSARAI"/>
    <s v="BHT011"/>
    <n v="1000001999"/>
    <s v="TIRUPATI TRADING CO"/>
    <d v="2022-06-27T00:00:00"/>
    <s v="Targeted Dealer"/>
    <m/>
    <n v="15"/>
    <m/>
    <n v="0"/>
    <n v="15"/>
    <s v="-"/>
    <n v="0"/>
    <s v="July"/>
    <n v="10"/>
    <n v="-10"/>
    <n v="-1"/>
    <b v="0"/>
    <n v="0"/>
    <s v="Aug"/>
    <n v="0"/>
    <n v="0"/>
    <b v="0"/>
    <b v="0"/>
    <n v="0"/>
    <m/>
    <s v="NE 1"/>
    <s v="BH"/>
    <m/>
    <x v="4"/>
  </r>
  <r>
    <s v="BH"/>
    <s v="BHAGALPUR"/>
    <s v="BHJ043"/>
    <n v="1000001196"/>
    <s v="JAI MATA DEE TRADERS (BHATGAMA)"/>
    <d v="2022-06-27T00:00:00"/>
    <s v="Targeted Dealer"/>
    <m/>
    <n v="30"/>
    <m/>
    <n v="0"/>
    <n v="30"/>
    <s v="-"/>
    <n v="0"/>
    <s v="July"/>
    <n v="0"/>
    <n v="0"/>
    <s v=" "/>
    <b v="0"/>
    <n v="0"/>
    <s v="Aug"/>
    <n v="0"/>
    <n v="0"/>
    <b v="0"/>
    <b v="0"/>
    <n v="0"/>
    <m/>
    <s v="NE 1"/>
    <s v="BH"/>
    <m/>
    <x v="4"/>
  </r>
  <r>
    <s v="BH"/>
    <s v="BHAGALPUR"/>
    <s v="BHM116"/>
    <n v="1000001202"/>
    <s v="MAA KALI TRADING (NAUGACHIYA)"/>
    <d v="2022-06-27T00:00:00"/>
    <s v="Targeted Dealer"/>
    <m/>
    <n v="25"/>
    <m/>
    <n v="0"/>
    <n v="25"/>
    <s v="-"/>
    <n v="0"/>
    <s v="July"/>
    <n v="20"/>
    <n v="-20"/>
    <n v="-1"/>
    <b v="0"/>
    <n v="0"/>
    <s v="Aug"/>
    <n v="0"/>
    <n v="0"/>
    <b v="0"/>
    <b v="0"/>
    <n v="0"/>
    <m/>
    <s v="NE 1"/>
    <s v="BH"/>
    <m/>
    <x v="4"/>
  </r>
  <r>
    <s v="BH"/>
    <s v="BHAGALPUR"/>
    <s v="BHA105"/>
    <n v="1000004656"/>
    <s v="AJAY TRADERS - SANGRAMPUR"/>
    <d v="2026-02-21T00:00:00"/>
    <s v="Targeted Dealer"/>
    <m/>
    <n v="90"/>
    <m/>
    <n v="35"/>
    <n v="55"/>
    <s v="-"/>
    <n v="0"/>
    <s v="July"/>
    <n v="70"/>
    <n v="-35"/>
    <n v="-0.5"/>
    <b v="0"/>
    <n v="35"/>
    <s v="Aug"/>
    <n v="35"/>
    <n v="0"/>
    <b v="0"/>
    <s v="GROWTH"/>
    <n v="0"/>
    <m/>
    <s v="NE 1"/>
    <s v="BH"/>
    <m/>
    <x v="4"/>
  </r>
  <r>
    <s v="NE 2"/>
    <s v="CACHAR"/>
    <s v="NEP323"/>
    <n v="1000004619"/>
    <s v="P S STEEL"/>
    <d v="2026-02-02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CACHAR"/>
    <s v="NEG202"/>
    <n v="1000004620"/>
    <s v="GANESH ENTERPRISE"/>
    <d v="2026-02-04T00:00:00"/>
    <s v="Targeted Dealer"/>
    <m/>
    <n v="15"/>
    <m/>
    <n v="23.5"/>
    <n v="-8.5"/>
    <s v="-"/>
    <n v="0"/>
    <s v="July"/>
    <n v="15"/>
    <n v="8.5"/>
    <n v="0.56666666666666665"/>
    <b v="0"/>
    <n v="23.5"/>
    <s v="Aug"/>
    <n v="23.5"/>
    <n v="0"/>
    <b v="0"/>
    <s v="GROWTH"/>
    <n v="0"/>
    <m/>
    <s v="NE 1"/>
    <s v="NE 2"/>
    <m/>
    <x v="1"/>
  </r>
  <r>
    <s v="NB 2"/>
    <s v="DAKSHIN DINAJPUR"/>
    <s v="WBN107"/>
    <n v="1000003484"/>
    <s v="NEW AD ENTERPRISE"/>
    <d v="2023-04-18T00:00:00"/>
    <s v="Targeted Dealer"/>
    <m/>
    <n v="50"/>
    <m/>
    <n v="5"/>
    <n v="45"/>
    <s v="-"/>
    <n v="0"/>
    <s v="July"/>
    <n v="5"/>
    <n v="0"/>
    <n v="0"/>
    <b v="0"/>
    <n v="5"/>
    <s v="Aug"/>
    <n v="5"/>
    <n v="0"/>
    <b v="0"/>
    <s v="GROWTH"/>
    <n v="0"/>
    <m/>
    <s v="NE 1"/>
    <s v="NB 2"/>
    <m/>
    <x v="3"/>
  </r>
  <r>
    <s v="NB 2"/>
    <s v="DAKSHIN DINAJPUR"/>
    <s v="WBB094"/>
    <n v="1000001324"/>
    <s v="BURIMAA ENTERPRISE"/>
    <d v="2022-06-27T00:00:00"/>
    <s v="Targeted Dealer"/>
    <m/>
    <n v="40"/>
    <m/>
    <n v="0"/>
    <n v="40"/>
    <s v="-"/>
    <n v="0"/>
    <s v="July"/>
    <n v="21"/>
    <n v="-21"/>
    <n v="-1"/>
    <b v="0"/>
    <n v="0"/>
    <s v="Aug"/>
    <n v="0"/>
    <n v="0"/>
    <b v="0"/>
    <b v="0"/>
    <n v="0"/>
    <m/>
    <s v="NE 1"/>
    <s v="NB 2"/>
    <m/>
    <x v="3"/>
  </r>
  <r>
    <s v="NB 1"/>
    <s v="DARJEELING HILLS"/>
    <s v="WBS334"/>
    <n v="1000002786"/>
    <s v="SHARMA HARDWARE SHOP - KHAPRAIL"/>
    <d v="2022-06-29T00:00:00"/>
    <s v="Targeted Dealer"/>
    <m/>
    <n v="190"/>
    <m/>
    <n v="192"/>
    <n v="-2"/>
    <s v="-"/>
    <n v="0"/>
    <s v="July"/>
    <n v="179.5"/>
    <n v="12.5"/>
    <n v="6.9637883008356605E-2"/>
    <b v="0"/>
    <n v="192"/>
    <s v="Aug"/>
    <n v="192"/>
    <n v="0"/>
    <b v="0"/>
    <s v="GROWTH"/>
    <n v="0"/>
    <m/>
    <s v="NE 1"/>
    <s v="NB 1"/>
    <m/>
    <x v="2"/>
  </r>
  <r>
    <s v="NB 1"/>
    <s v="DARJEELING PLAINS"/>
    <s v="WBB142"/>
    <n v="1000002007"/>
    <s v="B B AGARWAL AND SONS"/>
    <d v="2022-06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  <x v="2"/>
  </r>
  <r>
    <s v="NE 1"/>
    <s v="DHEMAJI"/>
    <s v="NES815"/>
    <n v="1000004616"/>
    <s v="SAIKIA ENTERPRISE"/>
    <d v="2026-01-30T00:00:00"/>
    <s v="Targeted Dealer"/>
    <m/>
    <n v="80"/>
    <m/>
    <n v="90"/>
    <n v="-10"/>
    <s v="-"/>
    <n v="0"/>
    <s v="July"/>
    <n v="48"/>
    <n v="42"/>
    <n v="0.875"/>
    <b v="0"/>
    <n v="90"/>
    <s v="Aug"/>
    <n v="90"/>
    <n v="0"/>
    <b v="0"/>
    <s v="GROWTH"/>
    <n v="0"/>
    <m/>
    <s v="NE 1"/>
    <s v="NE 1"/>
    <m/>
    <x v="0"/>
  </r>
  <r>
    <s v="NE 1"/>
    <s v="DIBRUGARH"/>
    <s v="NEL144"/>
    <n v="1000004662"/>
    <s v="LAKHDATAR ENTERPRISE"/>
    <d v="2026-02-20T00:00:00"/>
    <s v="Targeted Dealer"/>
    <m/>
    <n v="50"/>
    <m/>
    <n v="25"/>
    <n v="25"/>
    <s v="-"/>
    <n v="0"/>
    <s v="July"/>
    <n v="26"/>
    <n v="-1"/>
    <n v="-3.8461538461538436E-2"/>
    <b v="0"/>
    <n v="25"/>
    <s v="Aug"/>
    <n v="25"/>
    <n v="0"/>
    <b v="0"/>
    <s v="GROWTH"/>
    <n v="0"/>
    <m/>
    <s v="NE 1"/>
    <s v="NE 1"/>
    <m/>
    <x v="0"/>
  </r>
  <r>
    <s v="NE 2"/>
    <s v="GUWAHATI RURAL"/>
    <s v="NES604"/>
    <n v="1000003103"/>
    <s v="SANJAY BHANDAR"/>
    <d v="2022-11-1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  <x v="1"/>
  </r>
  <r>
    <s v="NE 2"/>
    <s v="HAILAKANDI"/>
    <s v="NEN261"/>
    <n v="1000004643"/>
    <s v="NEELKAMAL TRADERS"/>
    <d v="2026-02-13T00:00:00"/>
    <s v="Targeted Dealer"/>
    <m/>
    <n v="10"/>
    <m/>
    <n v="5"/>
    <n v="5"/>
    <s v="-"/>
    <n v="0"/>
    <s v="July"/>
    <n v="2.5"/>
    <n v="2.5"/>
    <n v="1"/>
    <b v="0"/>
    <n v="5"/>
    <s v="Aug"/>
    <n v="5"/>
    <n v="0"/>
    <b v="0"/>
    <s v="GROWTH"/>
    <n v="0"/>
    <m/>
    <s v="NE 1"/>
    <s v="NE 2"/>
    <m/>
    <x v="1"/>
  </r>
  <r>
    <s v="NB 1"/>
    <s v="JALPAIGURI"/>
    <s v="WBK070"/>
    <n v="1000004612"/>
    <s v="KARMA HARDWARE"/>
    <d v="2026-01-1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  <x v="2"/>
  </r>
  <r>
    <s v="NB 1"/>
    <s v="JALPAIGURI"/>
    <s v="WBS239"/>
    <n v="1000001449"/>
    <s v="SHREE TRADING"/>
    <d v="2022-06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  <x v="2"/>
  </r>
  <r>
    <s v="NE 2"/>
    <s v="KARIMGANJ"/>
    <s v="NEB413"/>
    <n v="1000004618"/>
    <s v="BLUESTONE ENGINEERING"/>
    <d v="2026-01-31T00:00:00"/>
    <s v="Targeted Dealer"/>
    <m/>
    <n v="5"/>
    <m/>
    <n v="5"/>
    <n v="0"/>
    <s v="-"/>
    <n v="0"/>
    <s v="July"/>
    <n v="9.5"/>
    <n v="-4.5"/>
    <n v="-0.47368421052631582"/>
    <b v="0"/>
    <n v="5"/>
    <s v="Aug"/>
    <n v="5"/>
    <n v="0"/>
    <b v="0"/>
    <s v="GROWTH"/>
    <n v="0"/>
    <m/>
    <s v="NE 1"/>
    <s v="NE 2"/>
    <m/>
    <x v="1"/>
  </r>
  <r>
    <s v="BH"/>
    <s v="KISHANGANJ"/>
    <s v="BHM164"/>
    <n v="1000004672"/>
    <s v="MAA BHAGWATI TRADING"/>
    <d v="2026-02-24T00:00:00"/>
    <s v="Targeted Dealer"/>
    <m/>
    <n v="75"/>
    <m/>
    <n v="60"/>
    <n v="15"/>
    <s v="-"/>
    <n v="0"/>
    <s v="July"/>
    <n v="60"/>
    <n v="0"/>
    <n v="0"/>
    <b v="0"/>
    <n v="60"/>
    <s v="Aug"/>
    <n v="60"/>
    <n v="0"/>
    <b v="0"/>
    <s v="GROWTH"/>
    <n v="0"/>
    <m/>
    <s v="NE 1"/>
    <s v="BH"/>
    <m/>
    <x v="4"/>
  </r>
  <r>
    <s v="NE 1"/>
    <s v="LAKHIMPUR"/>
    <s v="NEJ211"/>
    <n v="1000004653"/>
    <s v="J. C HARDWARE"/>
    <d v="2026-02-17T00:00:00"/>
    <s v="Targeted Dealer"/>
    <m/>
    <n v="80"/>
    <m/>
    <n v="99.75"/>
    <n v="-19.75"/>
    <s v="-"/>
    <n v="0"/>
    <s v="July"/>
    <n v="40"/>
    <n v="59.75"/>
    <n v="1.4937499999999999"/>
    <b v="0"/>
    <n v="99.75"/>
    <s v="Aug"/>
    <n v="99.75"/>
    <n v="0"/>
    <b v="0"/>
    <s v="GROWTH"/>
    <n v="0"/>
    <m/>
    <s v="NE 1"/>
    <s v="NE 1"/>
    <m/>
    <x v="0"/>
  </r>
  <r>
    <s v="NE 2"/>
    <s v="Lower Assam- 1 (Bongaigaon)"/>
    <s v="NEG180"/>
    <n v="1000004078"/>
    <s v="GAURI GANESH ENTERPRISE"/>
    <d v="2024-08-08T00:00:00"/>
    <s v="Targeted Dealer"/>
    <m/>
    <n v="50"/>
    <m/>
    <n v="0"/>
    <n v="50"/>
    <s v="-"/>
    <n v="0"/>
    <s v="July"/>
    <n v="25"/>
    <n v="-25"/>
    <n v="-1"/>
    <b v="0"/>
    <n v="0"/>
    <s v="Aug"/>
    <n v="0"/>
    <n v="0"/>
    <b v="0"/>
    <b v="0"/>
    <n v="0"/>
    <m/>
    <s v="NE 1"/>
    <s v="NE 2"/>
    <m/>
    <x v="1"/>
  </r>
  <r>
    <s v="NE 2"/>
    <s v="Lower Assam- 2 (Barpeta)"/>
    <s v="NEF063"/>
    <n v="1000004633"/>
    <s v="MDI ENTERPRISE"/>
    <d v="2026-02-12T00:00:00"/>
    <s v="Targeted Dealer"/>
    <m/>
    <n v="30"/>
    <m/>
    <n v="42"/>
    <n v="-12"/>
    <s v="-"/>
    <n v="0"/>
    <s v="July"/>
    <n v="59"/>
    <n v="-17"/>
    <n v="-0.28813559322033899"/>
    <b v="0"/>
    <n v="42"/>
    <s v="Aug"/>
    <n v="42"/>
    <n v="0"/>
    <b v="0"/>
    <s v="GROWTH"/>
    <n v="0"/>
    <m/>
    <s v="NE 1"/>
    <s v="NE 2"/>
    <m/>
    <x v="1"/>
  </r>
  <r>
    <s v="NE 2"/>
    <s v="Lower Assam- 2 (Barpeta)"/>
    <s v="NEJ212"/>
    <n v="1000004663"/>
    <s v="JAMAL ENTERPRISE"/>
    <d v="2026-02-21T00:00:00"/>
    <s v="Targeted Dealer"/>
    <m/>
    <n v="26"/>
    <m/>
    <n v="26"/>
    <n v="0"/>
    <s v="-"/>
    <n v="0"/>
    <s v="July"/>
    <n v="26"/>
    <n v="0"/>
    <n v="0"/>
    <b v="0"/>
    <n v="26"/>
    <s v="Aug"/>
    <n v="26"/>
    <n v="0"/>
    <b v="0"/>
    <s v="GROWTH"/>
    <n v="0"/>
    <m/>
    <s v="NE 1"/>
    <s v="NE 2"/>
    <m/>
    <x v="1"/>
  </r>
  <r>
    <s v="NE 2"/>
    <s v="Lower Assam- 2 (Barpeta)"/>
    <s v="NED273"/>
    <n v="1000004655"/>
    <s v="D.V.R.ENTERPRISE"/>
    <d v="2026-02-19T00:00:00"/>
    <s v="Targeted Dealer"/>
    <m/>
    <n v="53"/>
    <m/>
    <n v="91"/>
    <n v="-38"/>
    <s v="-"/>
    <n v="0"/>
    <s v="July"/>
    <n v="103"/>
    <n v="-12"/>
    <n v="-0.11650485436893199"/>
    <b v="0"/>
    <n v="91"/>
    <s v="Aug"/>
    <n v="91"/>
    <n v="0"/>
    <b v="0"/>
    <s v="GROWTH"/>
    <n v="0"/>
    <m/>
    <s v="NE 1"/>
    <s v="NE 2"/>
    <m/>
    <x v="1"/>
  </r>
  <r>
    <s v="NE 2"/>
    <s v="Lower Assam- 3"/>
    <s v="NES818"/>
    <n v="1000004629"/>
    <s v="SHRI KRISHNA BHANDAR"/>
    <d v="2026-02-07T00:00:00"/>
    <s v="Targeted Dealer"/>
    <m/>
    <n v="25"/>
    <m/>
    <n v="45.5"/>
    <n v="-20.5"/>
    <s v="-"/>
    <n v="0"/>
    <s v="July"/>
    <n v="12.5"/>
    <n v="33"/>
    <n v="2.64"/>
    <b v="0"/>
    <n v="45.5"/>
    <s v="Aug"/>
    <n v="45.5"/>
    <n v="0"/>
    <b v="0"/>
    <s v="GROWTH"/>
    <n v="0"/>
    <m/>
    <s v="NE 1"/>
    <s v="NE 2"/>
    <m/>
    <x v="1"/>
  </r>
  <r>
    <s v="NE 2"/>
    <s v="Lower Assam- 3"/>
    <s v="NES819"/>
    <n v="1000004652"/>
    <s v="SAPNA BEGUM"/>
    <d v="2026-02-17T00:00:00"/>
    <s v="-"/>
    <m/>
    <n v="0"/>
    <m/>
    <n v="0"/>
    <n v="0"/>
    <s v="-"/>
    <n v="0"/>
    <s v="July"/>
    <n v="25"/>
    <n v="-25"/>
    <n v="-1"/>
    <b v="0"/>
    <n v="0"/>
    <s v="Aug"/>
    <n v="0"/>
    <n v="0"/>
    <b v="0"/>
    <b v="0"/>
    <n v="0"/>
    <m/>
    <s v="NE 1"/>
    <s v="NE 2"/>
    <m/>
    <x v="1"/>
  </r>
  <r>
    <s v="NB 2"/>
    <s v="MALDA"/>
    <s v="WBM323"/>
    <n v="1000004626"/>
    <s v="MAA MANASA ENTERPRISE"/>
    <d v="2026-02-06T00:00:00"/>
    <s v="Targeted Dealer"/>
    <m/>
    <n v="50"/>
    <m/>
    <n v="10"/>
    <n v="40"/>
    <s v="-"/>
    <n v="0"/>
    <s v="July"/>
    <n v="0"/>
    <n v="10"/>
    <s v=" "/>
    <b v="0"/>
    <n v="10"/>
    <s v="Aug"/>
    <n v="10"/>
    <n v="0"/>
    <b v="0"/>
    <s v="GROWTH"/>
    <n v="0"/>
    <m/>
    <s v="NE 1"/>
    <s v="NB 2"/>
    <m/>
    <x v="3"/>
  </r>
  <r>
    <s v="NE 1"/>
    <s v="MANIPUR"/>
    <s v="NES783"/>
    <n v="1000004329"/>
    <s v="SPRING HILLS ENTERPRISES"/>
    <d v="2025-04-2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MANIPUR"/>
    <s v="NEE071"/>
    <n v="1000004627"/>
    <s v="EMA CONSTRUCTION MATERIAL CENTRE"/>
    <d v="2026-02-06T00:00:00"/>
    <s v="Targeted Dealer"/>
    <m/>
    <n v="100"/>
    <m/>
    <n v="58"/>
    <n v="42"/>
    <s v="-"/>
    <n v="0"/>
    <s v="July"/>
    <n v="107"/>
    <n v="-49"/>
    <n v="-0.45794392523364491"/>
    <b v="0"/>
    <n v="58"/>
    <s v="Aug"/>
    <n v="58"/>
    <n v="0"/>
    <b v="0"/>
    <s v="GROWTH"/>
    <n v="0"/>
    <m/>
    <s v="NE 1"/>
    <s v="NE 1"/>
    <m/>
    <x v="0"/>
  </r>
  <r>
    <s v="NE 2"/>
    <s v="MIZORAM"/>
    <s v="NER401"/>
    <n v="1000004535"/>
    <s v="RR ENTERPRISE"/>
    <d v="2025-11-15T00:00:00"/>
    <s v="Targeted Dealer"/>
    <m/>
    <n v="80"/>
    <m/>
    <n v="56.7"/>
    <n v="23.299999999999997"/>
    <s v="-"/>
    <n v="0"/>
    <s v="July"/>
    <n v="107"/>
    <n v="-50.3"/>
    <n v="-0.47009345794392521"/>
    <b v="0"/>
    <n v="56.7"/>
    <s v="Aug"/>
    <n v="56.7"/>
    <n v="0"/>
    <b v="0"/>
    <s v="GROWTH"/>
    <n v="0"/>
    <m/>
    <s v="NE 1"/>
    <s v="NE 2"/>
    <m/>
    <x v="1"/>
  </r>
  <r>
    <s v="NE 2"/>
    <s v="MIZORAM"/>
    <s v="NER403"/>
    <n v="1000004632"/>
    <s v="R.Z CONSTRUCTION"/>
    <d v="2026-02-07T00:00:00"/>
    <s v="Targeted Dealer"/>
    <m/>
    <n v="20"/>
    <m/>
    <n v="22.5"/>
    <n v="-2.5"/>
    <s v="-"/>
    <n v="0"/>
    <s v="July"/>
    <n v="0"/>
    <n v="22.5"/>
    <s v=" "/>
    <b v="0"/>
    <n v="22.5"/>
    <s v="Aug"/>
    <n v="22.5"/>
    <n v="0"/>
    <b v="0"/>
    <s v="GROWTH"/>
    <n v="0"/>
    <m/>
    <s v="NE 1"/>
    <s v="NE 2"/>
    <m/>
    <x v="1"/>
  </r>
  <r>
    <s v="NE 2"/>
    <s v="MORIGAON"/>
    <s v="NES618"/>
    <n v="1000003169"/>
    <s v="SANIKA HARDWARE"/>
    <d v="2022-12-23T00:00:00"/>
    <s v="Targeted Dealer"/>
    <m/>
    <n v="20"/>
    <m/>
    <n v="40"/>
    <n v="-20"/>
    <s v="-"/>
    <n v="0"/>
    <s v="July"/>
    <n v="60"/>
    <n v="-20"/>
    <n v="-0.33333333333333337"/>
    <b v="0"/>
    <n v="40"/>
    <s v="Aug"/>
    <n v="40"/>
    <n v="0"/>
    <b v="0"/>
    <s v="GROWTH"/>
    <n v="0"/>
    <m/>
    <s v="NE 1"/>
    <s v="NE 2"/>
    <m/>
    <x v="1"/>
  </r>
  <r>
    <s v="BH"/>
    <s v="MUZAFFARPUR"/>
    <s v="BHS089"/>
    <n v="1000001859"/>
    <s v="SATYAM TRADERS (HAJIPUR)"/>
    <d v="2022-06-27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BH"/>
    <m/>
    <x v="4"/>
  </r>
  <r>
    <s v="BH"/>
    <s v="MUZAFFARPUR"/>
    <s v="BHM163"/>
    <n v="1000004621"/>
    <s v="MAA LAXMI AND SONS - SAHEBGANJ"/>
    <d v="2026-02-07T00:00:00"/>
    <s v="Targeted Dealer"/>
    <m/>
    <n v="25"/>
    <m/>
    <n v="30"/>
    <n v="-5"/>
    <s v="-"/>
    <n v="0"/>
    <s v="July"/>
    <n v="30"/>
    <n v="0"/>
    <n v="0"/>
    <b v="0"/>
    <n v="30"/>
    <s v="Aug"/>
    <n v="30"/>
    <n v="0"/>
    <b v="0"/>
    <s v="GROWTH"/>
    <n v="0"/>
    <m/>
    <s v="NE 1"/>
    <s v="BH"/>
    <m/>
    <x v="4"/>
  </r>
  <r>
    <s v="NE 1"/>
    <s v="NAGALAND"/>
    <s v="NEK178"/>
    <n v="1000003000"/>
    <s v="K.R.ENTERPRISES"/>
    <d v="2022-09-29T00:00:00"/>
    <s v="Targeted Dealer"/>
    <m/>
    <n v="70"/>
    <m/>
    <n v="90"/>
    <n v="-20"/>
    <s v="-"/>
    <n v="0"/>
    <s v="July"/>
    <n v="0"/>
    <n v="90"/>
    <s v=" "/>
    <b v="0"/>
    <n v="90"/>
    <s v="Aug"/>
    <n v="90"/>
    <n v="0"/>
    <b v="0"/>
    <s v="GROWTH"/>
    <n v="0"/>
    <m/>
    <s v="NE 1"/>
    <s v="NE 1"/>
    <m/>
    <x v="0"/>
  </r>
  <r>
    <s v="NE 1"/>
    <s v="SHILLONG"/>
    <s v="NEB414"/>
    <n v="1000004635"/>
    <s v="B L ENTERPRISES"/>
    <d v="2026-02-13T00:00:00"/>
    <s v="Targeted Dealer"/>
    <m/>
    <n v="400"/>
    <m/>
    <n v="360"/>
    <n v="40"/>
    <s v="-"/>
    <n v="0"/>
    <s v="July"/>
    <n v="539"/>
    <n v="-179"/>
    <n v="-0.33209647495361783"/>
    <b v="0"/>
    <n v="360"/>
    <s v="Aug"/>
    <n v="360"/>
    <n v="0"/>
    <b v="0"/>
    <s v="GROWTH"/>
    <n v="0"/>
    <m/>
    <s v="NE 1"/>
    <s v="NE 1"/>
    <m/>
    <x v="0"/>
  </r>
  <r>
    <s v="NE 1"/>
    <s v="SHILLONG"/>
    <s v="NED119"/>
    <n v="1000000681"/>
    <s v="DILIP KHARKRANG"/>
    <d v="2022-06-26T00:00:00"/>
    <s v="Targeted Dealer"/>
    <m/>
    <n v="50"/>
    <m/>
    <n v="0"/>
    <n v="5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E 1"/>
    <s v="Sibsagar"/>
    <s v="NES816"/>
    <n v="1000004622"/>
    <s v="SABITRI HARDWARE STORE"/>
    <d v="2026-01-22T00:00:00"/>
    <s v="Targeted Dealer"/>
    <m/>
    <n v="33"/>
    <m/>
    <n v="0"/>
    <n v="33"/>
    <s v="-"/>
    <n v="0"/>
    <s v="July"/>
    <n v="10"/>
    <n v="-10"/>
    <n v="-1"/>
    <b v="0"/>
    <n v="0"/>
    <s v="Aug"/>
    <n v="0"/>
    <n v="0"/>
    <b v="0"/>
    <b v="0"/>
    <n v="0"/>
    <m/>
    <s v="NE 1"/>
    <s v="NE 1"/>
    <m/>
    <x v="0"/>
  </r>
  <r>
    <s v="NE 1"/>
    <s v="Sibsagar"/>
    <s v="NES778"/>
    <n v="1000004264"/>
    <s v="SAHU HARDWARE STORE"/>
    <d v="2025-02-11T00:00:00"/>
    <s v="Targeted Dealer"/>
    <m/>
    <n v="38"/>
    <m/>
    <n v="15.75"/>
    <n v="22.25"/>
    <s v="-"/>
    <n v="0"/>
    <s v="July"/>
    <n v="23.8"/>
    <n v="-8.0500000000000007"/>
    <n v="-0.33823529411764708"/>
    <b v="0"/>
    <n v="15.75"/>
    <s v="Aug"/>
    <n v="15.75"/>
    <n v="0"/>
    <b v="0"/>
    <s v="GROWTH"/>
    <n v="0"/>
    <m/>
    <s v="NE 1"/>
    <s v="NE 1"/>
    <m/>
    <x v="0"/>
  </r>
  <r>
    <s v="NE 1"/>
    <s v="TINSUKIA"/>
    <s v="NED274"/>
    <n v="1000004659"/>
    <s v="DURGA HARDWARE"/>
    <d v="2026-02-2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  <x v="0"/>
  </r>
  <r>
    <s v="NB 1"/>
    <s v="ALIPURDUAR"/>
    <s v="WBS358"/>
    <n v="1000004682"/>
    <s v="SAHA TRADING COMPANY"/>
    <d v="2026-03-18T00:00:00"/>
    <s v="Targeted Dealer"/>
    <m/>
    <n v="125"/>
    <m/>
    <n v="126"/>
    <n v="-1"/>
    <s v="-"/>
    <n v="0"/>
    <s v="July"/>
    <n v="160"/>
    <n v="-34"/>
    <n v="-0.21250000000000002"/>
    <b v="0"/>
    <n v="126"/>
    <s v="Aug"/>
    <n v="126"/>
    <n v="0"/>
    <b v="0"/>
    <s v="GROWTH"/>
    <n v="0"/>
    <m/>
    <s v="NE 1"/>
    <m/>
    <m/>
    <x v="2"/>
  </r>
  <r>
    <s v="NE 1"/>
    <s v="AP- Banderdewa"/>
    <s v="NEK239"/>
    <n v="1000004681"/>
    <s v="K A ENTERPRISE"/>
    <d v="2026-03-18T00:00:00"/>
    <s v="-"/>
    <m/>
    <n v="0"/>
    <m/>
    <n v="20"/>
    <n v="-20"/>
    <s v="-"/>
    <n v="0"/>
    <s v="July"/>
    <n v="0"/>
    <n v="20"/>
    <s v=" "/>
    <b v="0"/>
    <n v="20"/>
    <s v="Aug"/>
    <n v="20"/>
    <n v="0"/>
    <b v="0"/>
    <s v="GROWTH"/>
    <n v="0"/>
    <m/>
    <s v="NE 1"/>
    <m/>
    <m/>
    <x v="0"/>
  </r>
  <r>
    <s v="NE 1"/>
    <s v="AP- Lekhabali"/>
    <s v="NEA196"/>
    <n v="1000000093"/>
    <s v="ARUNACHAL HARDWARE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2"/>
    <s v="CACHAR"/>
    <s v="NEU055"/>
    <n v="1000004676"/>
    <s v="UNIQUE HARDWARE"/>
    <d v="2026-02-25T00:00:00"/>
    <s v="Targeted Dealer"/>
    <m/>
    <n v="20"/>
    <m/>
    <n v="0"/>
    <n v="20"/>
    <s v="-"/>
    <n v="0"/>
    <s v="July"/>
    <n v="30"/>
    <n v="-30"/>
    <n v="-1"/>
    <b v="0"/>
    <n v="0"/>
    <s v="Aug"/>
    <n v="0"/>
    <n v="0"/>
    <b v="0"/>
    <b v="0"/>
    <n v="0"/>
    <m/>
    <s v="NE 1"/>
    <m/>
    <m/>
    <x v="1"/>
  </r>
  <r>
    <s v="NB 1"/>
    <s v="Cooch Behar"/>
    <s v="WBS357"/>
    <n v="1000004677"/>
    <s v="SREE KRISHNA HARDWARE - COOCHBEHAR"/>
    <d v="2026-02-27T00:00:00"/>
    <s v="Targeted Dealer"/>
    <m/>
    <n v="20"/>
    <m/>
    <n v="24"/>
    <n v="-4"/>
    <s v="-"/>
    <n v="0"/>
    <s v="July"/>
    <n v="18"/>
    <n v="6"/>
    <n v="0.33333333333333326"/>
    <b v="0"/>
    <n v="24"/>
    <s v="Aug"/>
    <n v="24"/>
    <n v="0"/>
    <b v="0"/>
    <s v="GROWTH"/>
    <n v="0"/>
    <m/>
    <s v="NE 1"/>
    <m/>
    <m/>
    <x v="2"/>
  </r>
  <r>
    <s v="NE 2"/>
    <s v="DARANG"/>
    <s v="NER350"/>
    <n v="1000004263"/>
    <s v="R C HARDWARE"/>
    <d v="2025-02-0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1"/>
  </r>
  <r>
    <s v="NB 1"/>
    <s v="DARJEELING HILLS"/>
    <s v="WBS303"/>
    <n v="1000001383"/>
    <s v="SHREE RAM TRADERS . CHAMPASARI"/>
    <d v="2022-06-27T00:00:00"/>
    <s v="-"/>
    <m/>
    <n v="0"/>
    <m/>
    <n v="36.25"/>
    <n v="-36.25"/>
    <s v="-"/>
    <n v="0"/>
    <s v="July"/>
    <n v="0"/>
    <n v="36.25"/>
    <s v=" "/>
    <b v="0"/>
    <n v="36.25"/>
    <s v="Aug"/>
    <n v="36.25"/>
    <n v="0"/>
    <b v="0"/>
    <s v="GROWTH"/>
    <n v="0"/>
    <m/>
    <s v="NE 1"/>
    <m/>
    <m/>
    <x v="2"/>
  </r>
  <r>
    <s v="NB 1"/>
    <s v="DARJEELING HILLS"/>
    <s v="WBH057"/>
    <n v="1000004673"/>
    <s v="HIMALAYAN BUILDER"/>
    <d v="2026-02-25T00:00:00"/>
    <s v="Targeted Dealer"/>
    <m/>
    <n v="150"/>
    <m/>
    <n v="150.25"/>
    <n v="-0.25"/>
    <s v="-"/>
    <n v="0"/>
    <s v="July"/>
    <n v="174"/>
    <n v="-23.75"/>
    <n v="-0.1364942528735632"/>
    <b v="0"/>
    <n v="150.25"/>
    <s v="Aug"/>
    <n v="150.25"/>
    <n v="0"/>
    <b v="0"/>
    <s v="GROWTH"/>
    <n v="0"/>
    <m/>
    <s v="NE 1"/>
    <m/>
    <m/>
    <x v="2"/>
  </r>
  <r>
    <s v="NE 1"/>
    <s v="DIBRUGARH"/>
    <s v="NEB302"/>
    <n v="1000003197"/>
    <s v="BHARTI HARDWARE"/>
    <d v="2022-12-3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1"/>
    <s v="DIBRUGARH"/>
    <s v="NEP273"/>
    <n v="1000003683"/>
    <s v="PRAVEER ENTERPRISE"/>
    <d v="2023-08-10T00:00:00"/>
    <s v="Targeted Dealer"/>
    <m/>
    <n v="30"/>
    <m/>
    <n v="0"/>
    <n v="30"/>
    <s v="-"/>
    <n v="10"/>
    <s v="July"/>
    <n v="30"/>
    <n v="-30"/>
    <n v="-1"/>
    <s v="DEGROWTH"/>
    <n v="0"/>
    <s v="Aug"/>
    <n v="0"/>
    <n v="0"/>
    <b v="0"/>
    <b v="0"/>
    <n v="0"/>
    <m/>
    <s v="NE 1"/>
    <m/>
    <m/>
    <x v="0"/>
  </r>
  <r>
    <s v="NE 1"/>
    <s v="GOLAGHAT"/>
    <s v="NEN263"/>
    <n v="1000004666"/>
    <s v="NIKU ENTERPRISE"/>
    <d v="2026-02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1"/>
    <s v="GOLAGHAT"/>
    <s v="NEJ213"/>
    <n v="1000004670"/>
    <s v="JOYSHREE HARDWARE"/>
    <d v="2026-03-10T00:00:00"/>
    <s v="-"/>
    <m/>
    <n v="0"/>
    <m/>
    <n v="20"/>
    <n v="-20"/>
    <s v="-"/>
    <n v="0"/>
    <s v="July"/>
    <n v="0"/>
    <n v="20"/>
    <s v=" "/>
    <b v="0"/>
    <n v="20"/>
    <s v="Aug"/>
    <n v="20"/>
    <n v="0"/>
    <b v="0"/>
    <s v="GROWTH"/>
    <n v="0"/>
    <m/>
    <s v="NE 1"/>
    <m/>
    <m/>
    <x v="0"/>
  </r>
  <r>
    <s v="NE 1"/>
    <s v="GOLAGHAT"/>
    <s v="NEK238"/>
    <n v="1000004683"/>
    <s v="KAMAKHYA TRADE"/>
    <d v="2026-03-18T00:00:00"/>
    <s v="Targeted Dealer"/>
    <m/>
    <n v="30"/>
    <m/>
    <n v="24.5"/>
    <n v="5.5"/>
    <s v="-"/>
    <n v="0"/>
    <s v="July"/>
    <n v="25"/>
    <n v="-0.5"/>
    <n v="-2.0000000000000018E-2"/>
    <b v="0"/>
    <n v="24.5"/>
    <s v="Aug"/>
    <n v="24.5"/>
    <n v="0"/>
    <b v="0"/>
    <s v="GROWTH"/>
    <n v="0"/>
    <m/>
    <s v="NE 1"/>
    <m/>
    <m/>
    <x v="0"/>
  </r>
  <r>
    <s v="NE 2"/>
    <s v="GUWAHATI RURAL"/>
    <s v="NER404"/>
    <n v="1000004667"/>
    <s v="RUPAM HARDWARE"/>
    <d v="2026-03-05T00:00:00"/>
    <s v="Targeted Dealer"/>
    <m/>
    <n v="50"/>
    <m/>
    <n v="93"/>
    <n v="-43"/>
    <s v="-"/>
    <n v="0"/>
    <s v="July"/>
    <n v="52"/>
    <n v="41"/>
    <n v="0.78846153846153855"/>
    <b v="0"/>
    <n v="93"/>
    <s v="Aug"/>
    <n v="93"/>
    <n v="0"/>
    <b v="0"/>
    <s v="GROWTH"/>
    <n v="0"/>
    <m/>
    <s v="NE 1"/>
    <m/>
    <m/>
    <x v="1"/>
  </r>
  <r>
    <s v="NE 2"/>
    <s v="GUWAHATI URBAN"/>
    <s v="NEA194"/>
    <n v="1000000309"/>
    <s v="ASHOK SUPPLY AGENCY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1"/>
  </r>
  <r>
    <s v="NE 2"/>
    <s v="GUWAHATI URBAN"/>
    <s v="NEH128"/>
    <n v="1000003115"/>
    <s v="HOME GALLERY"/>
    <d v="2022-11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1"/>
  </r>
  <r>
    <s v="NE 1"/>
    <s v="HOJAI"/>
    <s v="NEA443"/>
    <n v="1000003906"/>
    <s v="ANANYA HARDWARE"/>
    <d v="2024-04-1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1"/>
    <s v="JAINTIA HILLS"/>
    <s v="NER316"/>
    <n v="1000003923"/>
    <s v="RUDRA HARDWARE"/>
    <d v="2024-04-30T00:00:00"/>
    <s v="Targeted Dealer"/>
    <m/>
    <n v="23"/>
    <m/>
    <n v="47"/>
    <n v="-24"/>
    <s v="-"/>
    <n v="0"/>
    <s v="July"/>
    <n v="24"/>
    <n v="23"/>
    <n v="0.95833333333333326"/>
    <b v="0"/>
    <n v="47"/>
    <s v="Aug"/>
    <n v="47"/>
    <n v="0"/>
    <b v="0"/>
    <s v="GROWTH"/>
    <n v="0"/>
    <m/>
    <s v="NE 1"/>
    <m/>
    <m/>
    <x v="0"/>
  </r>
  <r>
    <s v="NE 1"/>
    <s v="JAINTIA HILLS"/>
    <s v="NEF049"/>
    <n v="1000004593"/>
    <s v="MANISH HARDWARE"/>
    <d v="2025-12-29T00:00:00"/>
    <s v="Targeted Dealer"/>
    <m/>
    <n v="23"/>
    <m/>
    <n v="0"/>
    <n v="23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2"/>
    <s v="KARIMGANJ"/>
    <s v="NEH116"/>
    <n v="1000002603"/>
    <s v="HOQUE TRADERS"/>
    <d v="2022-06-26T00:00:00"/>
    <s v="Targeted Dealer"/>
    <m/>
    <n v="5"/>
    <m/>
    <n v="6"/>
    <n v="-1"/>
    <s v="-"/>
    <n v="0"/>
    <s v="July"/>
    <n v="12.5"/>
    <n v="-6.5"/>
    <n v="-0.52"/>
    <b v="0"/>
    <n v="6"/>
    <s v="Aug"/>
    <n v="6"/>
    <n v="0"/>
    <b v="0"/>
    <s v="GROWTH"/>
    <n v="0"/>
    <m/>
    <s v="NE 1"/>
    <m/>
    <m/>
    <x v="1"/>
  </r>
  <r>
    <s v="NE 2"/>
    <s v="KARIMGANJ"/>
    <s v="NES581"/>
    <n v="1000002729"/>
    <s v="SANDHYA TRADERS-SILCHAR"/>
    <d v="2022-06-27T00:00:00"/>
    <s v="Targeted Dealer"/>
    <m/>
    <n v="10"/>
    <m/>
    <n v="15.5"/>
    <n v="-5.5"/>
    <s v="-"/>
    <n v="0"/>
    <s v="July"/>
    <n v="5"/>
    <n v="10.5"/>
    <n v="2.1"/>
    <b v="0"/>
    <n v="15.5"/>
    <s v="Aug"/>
    <n v="15.5"/>
    <n v="0"/>
    <b v="0"/>
    <s v="GROWTH"/>
    <n v="0"/>
    <m/>
    <s v="NE 1"/>
    <m/>
    <m/>
    <x v="1"/>
  </r>
  <r>
    <s v="BH"/>
    <s v="KISHANGANJ"/>
    <s v="BHR108"/>
    <n v="1000004675"/>
    <s v="RAKIB KHAD STORE"/>
    <d v="2026-02-25T00:00:00"/>
    <s v="Targeted Dealer"/>
    <m/>
    <n v="100"/>
    <m/>
    <n v="100"/>
    <n v="0"/>
    <s v="-"/>
    <n v="0"/>
    <s v="July"/>
    <n v="112"/>
    <n v="-12"/>
    <n v="-0.1071428571428571"/>
    <b v="0"/>
    <n v="100"/>
    <s v="Aug"/>
    <n v="100"/>
    <n v="0"/>
    <b v="0"/>
    <s v="GROWTH"/>
    <n v="0"/>
    <m/>
    <s v="NE 1"/>
    <m/>
    <m/>
    <x v="4"/>
  </r>
  <r>
    <s v="NE 1"/>
    <s v="LAKHIMPUR"/>
    <s v="NEJ101"/>
    <n v="1000000920"/>
    <s v="J S ENTERPRISE (NLP)"/>
    <d v="2022-06-26T00:00:00"/>
    <s v="Targeted Dealer"/>
    <m/>
    <n v="40"/>
    <m/>
    <n v="40"/>
    <n v="0"/>
    <s v="-"/>
    <n v="40"/>
    <s v="July"/>
    <n v="40"/>
    <n v="0"/>
    <n v="0"/>
    <s v="GROWTH"/>
    <n v="40"/>
    <s v="Aug"/>
    <n v="40"/>
    <n v="0"/>
    <b v="0"/>
    <s v="GROWTH"/>
    <n v="0"/>
    <m/>
    <s v="NE 1"/>
    <m/>
    <m/>
    <x v="0"/>
  </r>
  <r>
    <s v="NE 2"/>
    <s v="Lower Assam- 3"/>
    <s v="NEN262"/>
    <n v="1000004661"/>
    <s v="NORTH EAST HARDWARE"/>
    <d v="2026-02-23T00:00:00"/>
    <s v="Targeted Dealer"/>
    <m/>
    <n v="35"/>
    <m/>
    <n v="25"/>
    <n v="10"/>
    <s v="-"/>
    <n v="0"/>
    <s v="July"/>
    <n v="26"/>
    <n v="-1"/>
    <n v="-3.8461538461538436E-2"/>
    <b v="0"/>
    <n v="25"/>
    <s v="Aug"/>
    <n v="25"/>
    <n v="0"/>
    <b v="0"/>
    <s v="GROWTH"/>
    <n v="0"/>
    <m/>
    <s v="NE 1"/>
    <m/>
    <m/>
    <x v="1"/>
  </r>
  <r>
    <s v="NB 2"/>
    <s v="MALDA"/>
    <s v="WBA165"/>
    <n v="1000004642"/>
    <s v="ANAM CONSTRUCTION"/>
    <d v="2026-02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3"/>
  </r>
  <r>
    <s v="NB 2"/>
    <s v="MALDA"/>
    <s v="WBH056"/>
    <n v="1000004657"/>
    <s v="HAJI ENTERPRISE"/>
    <d v="2026-02-22T00:00:00"/>
    <s v="Targeted Dealer"/>
    <m/>
    <n v="100"/>
    <m/>
    <n v="245"/>
    <n v="-145"/>
    <s v="-"/>
    <n v="0"/>
    <s v="July"/>
    <n v="159"/>
    <n v="86"/>
    <n v="0.54088050314465419"/>
    <b v="0"/>
    <n v="245"/>
    <s v="Aug"/>
    <n v="245"/>
    <n v="0"/>
    <b v="0"/>
    <s v="GROWTH"/>
    <n v="0"/>
    <m/>
    <s v="NE 1"/>
    <m/>
    <m/>
    <x v="3"/>
  </r>
  <r>
    <s v="NB 2"/>
    <s v="MALDA"/>
    <s v="WBA166"/>
    <n v="1000004658"/>
    <s v="ABDUR RASHID - MADNA"/>
    <d v="2026-02-23T00:00:00"/>
    <s v="Targeted Dealer"/>
    <m/>
    <n v="50"/>
    <m/>
    <n v="0"/>
    <n v="50"/>
    <s v="-"/>
    <n v="0"/>
    <s v="July"/>
    <n v="50"/>
    <n v="-50"/>
    <n v="-1"/>
    <b v="0"/>
    <n v="0"/>
    <s v="Aug"/>
    <n v="0"/>
    <n v="0"/>
    <b v="0"/>
    <b v="0"/>
    <n v="0"/>
    <m/>
    <s v="NE 1"/>
    <m/>
    <m/>
    <x v="3"/>
  </r>
  <r>
    <s v="NB 2"/>
    <s v="MALDA"/>
    <s v="WBB165"/>
    <n v="1000004664"/>
    <s v="BHAI BHAI HARDWARE - MAHENDRAPUR"/>
    <d v="2026-02-26T00:00:00"/>
    <s v="Targeted Dealer"/>
    <m/>
    <n v="50"/>
    <m/>
    <n v="0"/>
    <n v="50"/>
    <s v="-"/>
    <n v="0"/>
    <s v="July"/>
    <n v="25"/>
    <n v="-25"/>
    <n v="-1"/>
    <b v="0"/>
    <n v="0"/>
    <s v="Aug"/>
    <n v="0"/>
    <n v="0"/>
    <b v="0"/>
    <b v="0"/>
    <n v="0"/>
    <m/>
    <s v="NE 1"/>
    <m/>
    <m/>
    <x v="3"/>
  </r>
  <r>
    <s v="NB 2"/>
    <s v="MALDA"/>
    <s v="WBD103"/>
    <n v="1000004665"/>
    <s v="DAS HARDWARE"/>
    <d v="2026-02-26T00:00:00"/>
    <s v="Targeted Dealer"/>
    <m/>
    <n v="150"/>
    <m/>
    <n v="0"/>
    <n v="150"/>
    <s v="-"/>
    <n v="0"/>
    <s v="July"/>
    <n v="0"/>
    <n v="0"/>
    <s v=" "/>
    <b v="0"/>
    <n v="0"/>
    <s v="Aug"/>
    <n v="0"/>
    <n v="0"/>
    <b v="0"/>
    <b v="0"/>
    <n v="0"/>
    <m/>
    <s v="NE 1"/>
    <m/>
    <m/>
    <x v="3"/>
  </r>
  <r>
    <s v="NE 2"/>
    <s v="MIZORAM"/>
    <s v="NEC148"/>
    <n v="1000004679"/>
    <s v="CHHAKCHHUAK HARDWARE STORE"/>
    <d v="2026-03-11T00:00:00"/>
    <s v="Targeted Dealer"/>
    <m/>
    <n v="18"/>
    <m/>
    <n v="0"/>
    <n v="18"/>
    <s v="-"/>
    <n v="0"/>
    <s v="July"/>
    <n v="0"/>
    <n v="0"/>
    <s v=" "/>
    <b v="0"/>
    <n v="0"/>
    <s v="Aug"/>
    <n v="0"/>
    <n v="0"/>
    <b v="0"/>
    <b v="0"/>
    <n v="0"/>
    <m/>
    <s v="NE 1"/>
    <m/>
    <m/>
    <x v="1"/>
  </r>
  <r>
    <s v="NE 2"/>
    <s v="MORIGAON"/>
    <s v="NEB095"/>
    <n v="1000000606"/>
    <s v="BORA HARDWARE (MAYANG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1"/>
  </r>
  <r>
    <s v="BH"/>
    <s v="MUZAFFARPUR"/>
    <s v="BHM024"/>
    <n v="1000001656"/>
    <s v="MAHALAXMI CEMENT BHANDAR"/>
    <d v="2022-06-27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m/>
    <m/>
    <x v="4"/>
  </r>
  <r>
    <s v="NE 1"/>
    <s v="NAGALAND"/>
    <s v="NEP267"/>
    <n v="1000003570"/>
    <s v="PEAD CEMENT"/>
    <d v="2023-06-0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1"/>
    <s v="NAGAON"/>
    <s v="NEB415"/>
    <n v="1000004669"/>
    <s v="BASAK ENTERPRISE"/>
    <d v="2026-03-10T00:00:00"/>
    <s v="Targeted Dealer"/>
    <m/>
    <n v="20"/>
    <m/>
    <n v="12.5"/>
    <n v="7.5"/>
    <s v="-"/>
    <n v="0"/>
    <s v="July"/>
    <n v="10"/>
    <n v="2.5"/>
    <n v="0.25"/>
    <b v="0"/>
    <n v="12.5"/>
    <s v="Aug"/>
    <n v="12.5"/>
    <n v="0"/>
    <b v="0"/>
    <s v="GROWTH"/>
    <n v="0"/>
    <m/>
    <s v="NE 1"/>
    <m/>
    <m/>
    <x v="0"/>
  </r>
  <r>
    <s v="BH"/>
    <s v="PURNIA"/>
    <s v="BHA084"/>
    <n v="1000002793"/>
    <s v="AAMIR ENTERPRISES"/>
    <d v="2022-06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4"/>
  </r>
  <r>
    <s v="BH"/>
    <s v="Saharsa"/>
    <s v="BHD016"/>
    <n v="1000001809"/>
    <s v="DHANI ENTERPRISES"/>
    <d v="2022-06-27T00:00:00"/>
    <s v="Targeted Dealer"/>
    <m/>
    <n v="50"/>
    <m/>
    <n v="60"/>
    <n v="-10"/>
    <s v="-"/>
    <n v="0"/>
    <s v="July"/>
    <n v="65"/>
    <n v="-5"/>
    <n v="-7.6923076923076872E-2"/>
    <b v="0"/>
    <n v="60"/>
    <s v="Aug"/>
    <n v="60"/>
    <n v="0"/>
    <b v="0"/>
    <s v="GROWTH"/>
    <n v="0"/>
    <m/>
    <s v="NE 1"/>
    <m/>
    <m/>
    <x v="4"/>
  </r>
  <r>
    <s v="NE 1"/>
    <s v="SHILLONG"/>
    <s v="NEA517"/>
    <n v="1000004684"/>
    <s v="ALMA WANOALIN KHONGJEE"/>
    <d v="2026-03-20T00:00:00"/>
    <s v="Targeted Dealer"/>
    <m/>
    <n v="350"/>
    <m/>
    <n v="643"/>
    <n v="-293"/>
    <s v="-"/>
    <n v="0"/>
    <s v="July"/>
    <n v="547"/>
    <n v="96"/>
    <n v="0.17550274223034745"/>
    <b v="0"/>
    <n v="643"/>
    <s v="Aug"/>
    <n v="643"/>
    <n v="0"/>
    <b v="0"/>
    <s v="GROWTH"/>
    <n v="0"/>
    <m/>
    <s v="NE 1"/>
    <m/>
    <m/>
    <x v="0"/>
  </r>
  <r>
    <s v="NE 1"/>
    <s v="SHILLONG"/>
    <s v="NEF067"/>
    <n v="1000004692"/>
    <s v="MAJAW HARDWARE"/>
    <d v="2026-03-23T00:00:00"/>
    <s v="Targeted Dealer"/>
    <m/>
    <n v="200"/>
    <m/>
    <n v="187"/>
    <n v="13"/>
    <s v="-"/>
    <n v="0"/>
    <s v="July"/>
    <n v="160"/>
    <n v="27"/>
    <n v="0.16874999999999996"/>
    <b v="0"/>
    <n v="187"/>
    <s v="Aug"/>
    <n v="187"/>
    <n v="0"/>
    <b v="0"/>
    <s v="GROWTH"/>
    <n v="0"/>
    <m/>
    <s v="NE 1"/>
    <m/>
    <m/>
    <x v="0"/>
  </r>
  <r>
    <s v="NE 1"/>
    <s v="Sibsagar"/>
    <s v="NEF065"/>
    <n v="1000004678"/>
    <s v="MOINA HARDWARE"/>
    <d v="2026-03-11T00:00:00"/>
    <s v="Targeted Dealer"/>
    <m/>
    <n v="33"/>
    <m/>
    <n v="12"/>
    <n v="21"/>
    <s v="-"/>
    <n v="0"/>
    <s v="July"/>
    <n v="9.75"/>
    <n v="2.25"/>
    <n v="0.23076923076923084"/>
    <b v="0"/>
    <n v="12"/>
    <s v="Aug"/>
    <n v="12"/>
    <n v="0"/>
    <b v="0"/>
    <s v="GROWTH"/>
    <n v="0"/>
    <m/>
    <s v="NE 1"/>
    <m/>
    <m/>
    <x v="0"/>
  </r>
  <r>
    <s v="NE 1"/>
    <s v="TEZPUR"/>
    <s v="P049"/>
    <n v="1000000743"/>
    <s v="PURBANCHAL UDYOG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1"/>
    <s v="TINSUKIA"/>
    <s v="NES073"/>
    <n v="1000000762"/>
    <s v="SHIVAM TRADE AND AGENCY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0"/>
  </r>
  <r>
    <s v="NE 1"/>
    <s v="TINSUKIA"/>
    <s v="NEA516"/>
    <n v="1000004680"/>
    <s v="ABC CONSTRUCTION"/>
    <d v="2026-03-16T00:00:00"/>
    <s v="Targeted Dealer"/>
    <m/>
    <n v="75"/>
    <m/>
    <n v="69.5"/>
    <n v="5.5"/>
    <s v="-"/>
    <n v="0"/>
    <s v="July"/>
    <n v="40"/>
    <n v="29.5"/>
    <n v="0.73750000000000004"/>
    <b v="0"/>
    <n v="69.5"/>
    <s v="Aug"/>
    <n v="69.5"/>
    <n v="0"/>
    <b v="0"/>
    <s v="GROWTH"/>
    <n v="0"/>
    <m/>
    <s v="NE 1"/>
    <m/>
    <m/>
    <x v="0"/>
  </r>
  <r>
    <s v="NE 2"/>
    <s v="UDAIPUR"/>
    <s v="NEF064"/>
    <n v="1000004668"/>
    <s v="MS SAHA ENTERPRISE"/>
    <d v="2026-03-10T00:00:00"/>
    <s v="Targeted Dealer"/>
    <m/>
    <n v="50"/>
    <m/>
    <n v="90"/>
    <n v="-40"/>
    <s v="-"/>
    <n v="0"/>
    <s v="July"/>
    <n v="55"/>
    <n v="35"/>
    <n v="0.63636363636363646"/>
    <b v="0"/>
    <n v="90"/>
    <s v="Aug"/>
    <n v="90"/>
    <n v="0"/>
    <b v="0"/>
    <s v="GROWTH"/>
    <n v="0"/>
    <m/>
    <s v="NE 1"/>
    <m/>
    <m/>
    <x v="1"/>
  </r>
  <r>
    <s v="NB 2"/>
    <s v="UTTAR DINAJPUR"/>
    <s v="WBT076"/>
    <n v="1000004578"/>
    <s v="TUMPA ROY"/>
    <d v="2025-12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  <x v="3"/>
  </r>
  <r>
    <s v="NE 2"/>
    <s v="AGARTALA"/>
    <s v="NEJ185"/>
    <n v="1000004685"/>
    <s v="JOY KALI TRADERS"/>
    <d v="2026-04-10T00:00:00"/>
    <s v="Targeted Dealer"/>
    <m/>
    <n v="220"/>
    <m/>
    <n v="315"/>
    <n v="-95"/>
    <s v="-"/>
    <n v="0"/>
    <s v="July"/>
    <n v="200"/>
    <n v="115"/>
    <n v="0.57499999999999996"/>
    <b v="0"/>
    <n v="315"/>
    <s v="Aug"/>
    <n v="315"/>
    <n v="0"/>
    <b v="0"/>
    <s v="GROWTH"/>
    <n v="0"/>
    <m/>
    <s v="NE 1"/>
    <m/>
    <m/>
    <x v="1"/>
  </r>
  <r>
    <s v="NE 2"/>
    <s v="CACHAR"/>
    <s v="NEL138"/>
    <n v="1000004707"/>
    <s v="LOKNATH HARDWARE"/>
    <d v="2026-04-27T00:00:00"/>
    <s v="Targeted Dealer"/>
    <m/>
    <n v="100"/>
    <m/>
    <n v="174.8"/>
    <n v="-74.800000000000011"/>
    <s v="-"/>
    <n v="0"/>
    <s v="July"/>
    <n v="164"/>
    <n v="10.800000000000011"/>
    <n v="6.5853658536585424E-2"/>
    <b v="0"/>
    <n v="174.8"/>
    <s v="Aug"/>
    <n v="174.8"/>
    <n v="0"/>
    <b v="0"/>
    <s v="GROWTH"/>
    <n v="0"/>
    <m/>
    <s v="NE 1"/>
    <m/>
    <m/>
    <x v="1"/>
  </r>
  <r>
    <s v="NB 1"/>
    <s v="DARJEELING HILLS"/>
    <s v="WBR162"/>
    <n v="1000004689"/>
    <s v="RAJ TRADING CO"/>
    <d v="2026-04-16T00:00:00"/>
    <s v="Targeted Dealer"/>
    <m/>
    <n v="60"/>
    <m/>
    <n v="38.799999999999997"/>
    <n v="21.200000000000003"/>
    <s v="-"/>
    <n v="0"/>
    <s v="July"/>
    <n v="63.5"/>
    <n v="-24.700000000000003"/>
    <n v="-0.38897637795275597"/>
    <b v="0"/>
    <n v="38.799999999999997"/>
    <s v="Aug"/>
    <n v="38.799999999999997"/>
    <n v="0"/>
    <b v="0"/>
    <s v="GROWTH"/>
    <n v="0"/>
    <m/>
    <s v="NE 1"/>
    <m/>
    <m/>
    <x v="2"/>
  </r>
  <r>
    <s v="NE 2"/>
    <s v="GUWAHATI RURAL"/>
    <s v="NEN240"/>
    <n v="1000004199"/>
    <s v="NOIHRIT ENTERPRISE"/>
    <d v="2024-12-30T00:00:00"/>
    <s v="Targeted Dealer"/>
    <m/>
    <n v="16"/>
    <m/>
    <n v="0"/>
    <n v="16"/>
    <s v="-"/>
    <n v="0"/>
    <s v="July"/>
    <n v="0"/>
    <n v="0"/>
    <s v=" "/>
    <b v="0"/>
    <n v="0"/>
    <s v="Aug"/>
    <n v="0"/>
    <n v="0"/>
    <b v="0"/>
    <b v="0"/>
    <n v="0"/>
    <m/>
    <s v="NE 1"/>
    <m/>
    <m/>
    <x v="1"/>
  </r>
  <r>
    <s v="NE 2"/>
    <s v="GUWAHATI URBAN"/>
    <s v="NEG143"/>
    <n v="1000002626"/>
    <s v="GAURI GANESH ENTERPRISE"/>
    <d v="2022-06-26T00:00:00"/>
    <s v="Targeted Dealer"/>
    <m/>
    <n v="20"/>
    <m/>
    <n v="3.5"/>
    <n v="16.5"/>
    <s v="-"/>
    <n v="0"/>
    <s v="July"/>
    <n v="26"/>
    <n v="-22.5"/>
    <n v="-0.86538461538461542"/>
    <b v="0"/>
    <n v="3.5"/>
    <s v="Aug"/>
    <n v="3.5"/>
    <n v="0"/>
    <b v="0"/>
    <s v="GROWTH"/>
    <n v="0"/>
    <m/>
    <s v="NE 1"/>
    <m/>
    <m/>
    <x v="1"/>
  </r>
  <r>
    <s v="NE 2"/>
    <s v="GUWAHATI URBAN"/>
    <s v="NEK240"/>
    <n v="1000004693"/>
    <s v="KAMRUP CEMENT CENTRE PRIVATE LIMITE"/>
    <d v="2026-03-27T00:00:00"/>
    <s v="Targeted Dealer"/>
    <m/>
    <n v="780"/>
    <m/>
    <n v="815.25"/>
    <n v="-35.25"/>
    <s v="-"/>
    <n v="0"/>
    <s v="July"/>
    <n v="1006.55"/>
    <n v="-191.29999999999995"/>
    <n v="-0.19005513884059411"/>
    <b v="0"/>
    <n v="815.25"/>
    <s v="Aug"/>
    <n v="815.25"/>
    <n v="0"/>
    <b v="0"/>
    <s v="GROWTH"/>
    <n v="0"/>
    <m/>
    <s v="NE 1"/>
    <m/>
    <m/>
    <x v="1"/>
  </r>
  <r>
    <s v="NE 2"/>
    <s v="GUWAHATI URBAN"/>
    <s v="NEK241"/>
    <n v="1000004697"/>
    <s v="K.F. ENTERPRISE"/>
    <d v="2026-04-08T00:00:00"/>
    <s v="Targeted Dealer"/>
    <m/>
    <n v="50"/>
    <m/>
    <n v="0"/>
    <n v="50"/>
    <s v="-"/>
    <n v="0"/>
    <s v="July"/>
    <n v="31.5"/>
    <n v="-31.5"/>
    <n v="-1"/>
    <b v="0"/>
    <n v="0"/>
    <s v="Aug"/>
    <n v="0"/>
    <n v="0"/>
    <b v="0"/>
    <b v="0"/>
    <n v="0"/>
    <m/>
    <s v="NE 1"/>
    <m/>
    <m/>
    <x v="1"/>
  </r>
  <r>
    <s v="NE 2"/>
    <s v="GUWAHATI URBAN"/>
    <s v="NEG203"/>
    <n v="1000004687"/>
    <s v="GANAPATI ENTERPRISE"/>
    <d v="2026-04-10T00:00:00"/>
    <s v="Targeted Dealer"/>
    <m/>
    <n v="90"/>
    <m/>
    <n v="67.5"/>
    <n v="22.5"/>
    <s v="-"/>
    <n v="0"/>
    <s v="July"/>
    <n v="61"/>
    <n v="6.5"/>
    <n v="0.10655737704918034"/>
    <b v="0"/>
    <n v="67.5"/>
    <s v="Aug"/>
    <n v="67.5"/>
    <n v="0"/>
    <b v="0"/>
    <s v="GROWTH"/>
    <n v="0"/>
    <m/>
    <s v="NE 1"/>
    <m/>
    <m/>
    <x v="1"/>
  </r>
  <r>
    <s v="NE 2"/>
    <s v="HAILAKANDI"/>
    <s v="NEF030"/>
    <n v="1000004712"/>
    <s v="FARHAN TRADERS"/>
    <d v="2026-04-24T00:00:00"/>
    <s v="Targeted Dealer"/>
    <m/>
    <n v="30"/>
    <m/>
    <n v="37.5"/>
    <n v="-7.5"/>
    <s v="-"/>
    <n v="0"/>
    <s v="July"/>
    <n v="33.25"/>
    <n v="4.25"/>
    <n v="0.1278195488721805"/>
    <b v="0"/>
    <n v="37.5"/>
    <s v="Aug"/>
    <n v="37.5"/>
    <n v="0"/>
    <b v="0"/>
    <s v="GROWTH"/>
    <n v="0"/>
    <m/>
    <s v="NE 1"/>
    <m/>
    <m/>
    <x v="1"/>
  </r>
  <r>
    <s v="NE 1"/>
    <s v="HOJAI"/>
    <s v="NEM400"/>
    <n v="1000004705"/>
    <s v="M S ENTERPRISE"/>
    <d v="2026-04-25T00:00:00"/>
    <s v="Targeted Dealer"/>
    <m/>
    <n v="40"/>
    <m/>
    <n v="60"/>
    <n v="-20"/>
    <s v="-"/>
    <n v="0"/>
    <s v="July"/>
    <n v="45"/>
    <n v="15"/>
    <n v="0.33333333333333326"/>
    <b v="0"/>
    <n v="60"/>
    <s v="Aug"/>
    <n v="60"/>
    <n v="0"/>
    <b v="0"/>
    <s v="GROWTH"/>
    <n v="0"/>
    <m/>
    <s v="NE 1"/>
    <m/>
    <m/>
    <x v="0"/>
  </r>
  <r>
    <s v="NB 1"/>
    <s v="JALPAIGURI"/>
    <s v="WBD104"/>
    <n v="1000004704"/>
    <s v="DIYA HARDWARE AND ELECTRONICS"/>
    <d v="2026-04-24T00:00:00"/>
    <s v="Targeted Dealer"/>
    <m/>
    <n v="70"/>
    <m/>
    <n v="99"/>
    <n v="-29"/>
    <s v="-"/>
    <n v="0"/>
    <s v="July"/>
    <n v="60"/>
    <n v="39"/>
    <n v="0.64999999999999991"/>
    <b v="0"/>
    <n v="99"/>
    <s v="Aug"/>
    <n v="99"/>
    <n v="0"/>
    <b v="0"/>
    <s v="GROWTH"/>
    <n v="0"/>
    <m/>
    <s v="NE 1"/>
    <m/>
    <m/>
    <x v="2"/>
  </r>
  <r>
    <s v="NE 1"/>
    <s v="JORHAT"/>
    <s v="NEJ159"/>
    <n v="1000004702"/>
    <s v="JONKI HARDWARE"/>
    <d v="2026-04-18T00:00:00"/>
    <s v="Targeted Dealer"/>
    <m/>
    <n v="20"/>
    <m/>
    <n v="20"/>
    <n v="0"/>
    <s v="-"/>
    <n v="0"/>
    <s v="July"/>
    <n v="10"/>
    <n v="10"/>
    <n v="1"/>
    <b v="0"/>
    <n v="20"/>
    <s v="Aug"/>
    <n v="20"/>
    <n v="0"/>
    <b v="0"/>
    <s v="GROWTH"/>
    <n v="0"/>
    <m/>
    <s v="NE 1"/>
    <m/>
    <m/>
    <x v="0"/>
  </r>
  <r>
    <s v="BH"/>
    <s v="KATIHAR"/>
    <s v="BHJ063"/>
    <n v="1000004690"/>
    <s v="J S TRADING"/>
    <d v="2026-04-16T00:00:00"/>
    <s v="Targeted Dealer"/>
    <m/>
    <n v="30"/>
    <m/>
    <n v="8"/>
    <n v="22"/>
    <s v="-"/>
    <n v="0"/>
    <s v="July"/>
    <n v="27"/>
    <n v="-19"/>
    <n v="-0.70370370370370372"/>
    <b v="0"/>
    <n v="8"/>
    <s v="Aug"/>
    <n v="8"/>
    <n v="0"/>
    <b v="0"/>
    <s v="GROWTH"/>
    <n v="0"/>
    <m/>
    <s v="NE 1"/>
    <m/>
    <m/>
    <x v="4"/>
  </r>
  <r>
    <s v="NE 2"/>
    <s v="Lower Assam- 2 (Barpeta)"/>
    <s v="NEZ027"/>
    <n v="1000004686"/>
    <s v="ZIYAAN ENTERPRISE"/>
    <d v="2026-04-10T00:00:00"/>
    <s v="Targeted Dealer"/>
    <m/>
    <n v="90"/>
    <m/>
    <n v="77.5"/>
    <n v="12.5"/>
    <s v="-"/>
    <n v="0"/>
    <s v="July"/>
    <n v="39"/>
    <n v="38.5"/>
    <n v="0.98717948717948723"/>
    <b v="0"/>
    <n v="77.5"/>
    <s v="Aug"/>
    <n v="77.5"/>
    <n v="0"/>
    <b v="0"/>
    <s v="GROWTH"/>
    <n v="0"/>
    <m/>
    <s v="NE 1"/>
    <m/>
    <m/>
    <x v="1"/>
  </r>
  <r>
    <s v="BH"/>
    <s v="MUZAFFARPUR"/>
    <s v="BHG036"/>
    <n v="1000002000"/>
    <s v="GOPAL TRADERS"/>
    <d v="2022-06-27T00:00:00"/>
    <s v="Targeted Dealer"/>
    <m/>
    <n v="25"/>
    <m/>
    <n v="12"/>
    <n v="13"/>
    <s v="-"/>
    <n v="30"/>
    <s v="July"/>
    <n v="20"/>
    <n v="-8"/>
    <n v="-0.4"/>
    <s v="DEGROWTH"/>
    <n v="12"/>
    <s v="Aug"/>
    <n v="12"/>
    <n v="0"/>
    <b v="0"/>
    <s v="GROWTH"/>
    <n v="0"/>
    <m/>
    <s v="NE 1"/>
    <m/>
    <m/>
    <x v="4"/>
  </r>
  <r>
    <s v="BH"/>
    <s v="MUZAFFARPUR"/>
    <s v="BHS274"/>
    <n v="1000004694"/>
    <s v="SS ENTERPRISES"/>
    <d v="2026-03-30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m/>
    <m/>
    <x v="4"/>
  </r>
  <r>
    <s v="NE 1"/>
    <s v="NAGALAND"/>
    <s v="NEW017"/>
    <n v="1000004696"/>
    <s v="WEST CONSTRUCTION STORE"/>
    <d v="2026-04-06T00:00:00"/>
    <s v="Targeted Dealer"/>
    <m/>
    <n v="70"/>
    <m/>
    <n v="20"/>
    <n v="50"/>
    <s v="-"/>
    <n v="0"/>
    <s v="July"/>
    <n v="70"/>
    <n v="-50"/>
    <n v="-0.7142857142857143"/>
    <b v="0"/>
    <n v="20"/>
    <s v="Aug"/>
    <n v="20"/>
    <n v="0"/>
    <b v="0"/>
    <s v="GROWTH"/>
    <n v="0"/>
    <m/>
    <s v="NE 1"/>
    <m/>
    <m/>
    <x v="0"/>
  </r>
  <r>
    <s v="NE 1"/>
    <s v="NAGAON"/>
    <s v="NEJ204"/>
    <n v="1000004443"/>
    <s v="JAI MAA LAKSHMI HARDWARE AND ELECTR"/>
    <d v="2025-08-07T00:00:00"/>
    <s v="Targeted Dealer"/>
    <m/>
    <n v="39"/>
    <m/>
    <n v="32"/>
    <n v="7"/>
    <s v="-"/>
    <n v="13"/>
    <s v="July"/>
    <n v="34"/>
    <n v="-2"/>
    <n v="-5.8823529411764719E-2"/>
    <s v="DEGROWTH"/>
    <n v="32"/>
    <s v="Aug"/>
    <n v="32"/>
    <n v="0"/>
    <b v="0"/>
    <s v="GROWTH"/>
    <n v="0"/>
    <m/>
    <s v="NE 1"/>
    <m/>
    <m/>
    <x v="0"/>
  </r>
  <r>
    <s v="NE 1"/>
    <s v="NAGAON"/>
    <s v="NEN212"/>
    <n v="1000004701"/>
    <s v="NEW SANDHYA HARDWARE"/>
    <d v="2026-04-17T00:00:00"/>
    <s v="Targeted Dealer"/>
    <m/>
    <n v="450"/>
    <m/>
    <n v="405"/>
    <n v="45"/>
    <s v="-"/>
    <n v="0"/>
    <s v="July"/>
    <n v="388"/>
    <n v="17"/>
    <n v="4.3814432989690788E-2"/>
    <b v="0"/>
    <n v="405"/>
    <s v="Aug"/>
    <n v="405"/>
    <n v="0"/>
    <b v="0"/>
    <s v="GROWTH"/>
    <n v="0"/>
    <m/>
    <s v="NE 1"/>
    <m/>
    <m/>
    <x v="0"/>
  </r>
  <r>
    <s v="BH"/>
    <s v="Saharsa"/>
    <s v="BHV020"/>
    <n v="1000001828"/>
    <s v="VIJAY TRADERS"/>
    <d v="2022-06-27T00:00:00"/>
    <s v="Targeted Dealer"/>
    <m/>
    <n v="25"/>
    <m/>
    <n v="0"/>
    <n v="25"/>
    <s v="-"/>
    <n v="0"/>
    <s v="July"/>
    <n v="5"/>
    <n v="-5"/>
    <n v="-1"/>
    <b v="0"/>
    <n v="0"/>
    <s v="Aug"/>
    <n v="0"/>
    <n v="0"/>
    <b v="0"/>
    <b v="0"/>
    <n v="0"/>
    <m/>
    <s v="NE 1"/>
    <m/>
    <m/>
    <x v="4"/>
  </r>
  <r>
    <s v="NB 1"/>
    <s v="SIKKIM"/>
    <s v="SKG003"/>
    <n v="1000004698"/>
    <s v="GOVIND HARDWARE STORE"/>
    <d v="2026-04-08T00:00:00"/>
    <s v="Targeted Dealer"/>
    <m/>
    <n v="340"/>
    <m/>
    <n v="508.5"/>
    <n v="-168.5"/>
    <s v="-"/>
    <n v="0"/>
    <s v="July"/>
    <n v="520"/>
    <n v="-11.5"/>
    <n v="-2.2115384615384648E-2"/>
    <b v="0"/>
    <n v="508.5"/>
    <s v="Aug"/>
    <n v="508.5"/>
    <n v="0"/>
    <b v="0"/>
    <s v="GROWTH"/>
    <n v="0"/>
    <m/>
    <s v="NE 1"/>
    <m/>
    <m/>
    <x v="2"/>
  </r>
  <r>
    <s v="BH"/>
    <s v="Supaul &amp; Madhepura"/>
    <s v="BHH020"/>
    <n v="1000002074"/>
    <s v="HARSHIT TRADERS"/>
    <d v="2022-06-27T00:00:00"/>
    <s v="Targeted Dealer"/>
    <m/>
    <n v="25"/>
    <m/>
    <n v="50"/>
    <n v="-25"/>
    <s v="-"/>
    <n v="25"/>
    <s v="July"/>
    <n v="25"/>
    <n v="25"/>
    <n v="1"/>
    <s v="GROWTH"/>
    <n v="50"/>
    <s v="Aug"/>
    <n v="50"/>
    <n v="0"/>
    <b v="0"/>
    <s v="GROWTH"/>
    <n v="0"/>
    <m/>
    <s v="NE 1"/>
    <m/>
    <m/>
    <x v="4"/>
  </r>
  <r>
    <s v="NE 2"/>
    <s v="TURA HILLS"/>
    <s v="NEU053"/>
    <n v="1000004484"/>
    <s v="URBAN HARDWARE"/>
    <d v="2025-10-06T00:00:00"/>
    <s v="-"/>
    <m/>
    <n v="0"/>
    <m/>
    <n v="60"/>
    <n v="-60"/>
    <s v="-"/>
    <n v="0"/>
    <s v="July"/>
    <n v="60"/>
    <n v="0"/>
    <n v="0"/>
    <b v="0"/>
    <n v="60"/>
    <s v="Aug"/>
    <n v="60"/>
    <n v="0"/>
    <b v="0"/>
    <s v="GROWTH"/>
    <n v="0"/>
    <m/>
    <s v="NE 1"/>
    <m/>
    <m/>
    <x v="1"/>
  </r>
  <r>
    <s v="NE 2"/>
    <s v="UDAIPUR"/>
    <s v="NEJ214"/>
    <n v="1000004699"/>
    <s v="JOY GURU ENTERPRISE"/>
    <d v="2026-04-11T00:00:00"/>
    <s v="Targeted Dealer"/>
    <m/>
    <n v="20"/>
    <m/>
    <n v="5"/>
    <n v="15"/>
    <s v="-"/>
    <n v="0"/>
    <s v="July"/>
    <n v="20"/>
    <n v="-15"/>
    <n v="-0.75"/>
    <b v="0"/>
    <n v="5"/>
    <s v="Aug"/>
    <n v="5"/>
    <n v="0"/>
    <b v="0"/>
    <s v="GROWTH"/>
    <n v="0"/>
    <m/>
    <s v="NE 1"/>
    <m/>
    <m/>
    <x v="1"/>
  </r>
  <r>
    <s v="NE 2"/>
    <s v="UDAIPUR"/>
    <s v="NET180"/>
    <n v="1000004691"/>
    <s v="MS TRIPURESWARI HARDWARES"/>
    <d v="2026-04-21T00:00:00"/>
    <s v="Targeted Dealer"/>
    <m/>
    <n v="70"/>
    <m/>
    <n v="140"/>
    <n v="-70"/>
    <s v="-"/>
    <n v="0"/>
    <s v="July"/>
    <n v="70"/>
    <n v="70"/>
    <n v="1"/>
    <b v="0"/>
    <n v="140"/>
    <s v="Aug"/>
    <n v="140"/>
    <n v="0"/>
    <b v="0"/>
    <s v="GROWTH"/>
    <n v="0"/>
    <m/>
    <s v="NE 1"/>
    <m/>
    <m/>
    <x v="1"/>
  </r>
  <r>
    <s v="NB 2"/>
    <s v="RAGHUNATHGANJ"/>
    <s v="WBR161"/>
    <n v="1000004695"/>
    <s v="R.R. ENTERPRISE"/>
    <d v="2026-03-31T00:00:00"/>
    <s v="Targeted Dealer"/>
    <m/>
    <n v="100"/>
    <m/>
    <n v="104"/>
    <n v="-4"/>
    <s v="-"/>
    <n v="0"/>
    <s v="July"/>
    <n v="174"/>
    <n v="-70"/>
    <n v="-0.4022988505747126"/>
    <b v="0"/>
    <n v="104"/>
    <s v="Aug"/>
    <n v="104"/>
    <n v="0"/>
    <b v="0"/>
    <s v="GROWTH"/>
    <n v="0"/>
    <m/>
    <s v="NE 1"/>
    <m/>
    <m/>
    <x v="3"/>
  </r>
  <r>
    <s v="BH"/>
    <s v="BHAGALPUR"/>
    <s v="BHG044"/>
    <n v="1000002689"/>
    <s v="GOPAL SHREE ENTERPRISES"/>
    <d v="2022-06-27T00:00:00"/>
    <s v="Targeted Dealer"/>
    <m/>
    <n v="25"/>
    <m/>
    <n v="10"/>
    <n v="15"/>
    <s v="-"/>
    <n v="0"/>
    <s v="July"/>
    <n v="28.75"/>
    <n v="-18.75"/>
    <n v="-0.65217391304347827"/>
    <b v="0"/>
    <n v="10"/>
    <s v="Aug"/>
    <n v="10"/>
    <n v="0"/>
    <b v="0"/>
    <s v="GROWTH"/>
    <n v="0"/>
    <m/>
    <s v="NE 1"/>
    <m/>
    <m/>
    <x v="4"/>
  </r>
  <r>
    <s v="BH"/>
    <s v="KISHANGANJ"/>
    <s v="BHA083"/>
    <n v="1000002772"/>
    <s v="AGARWAL TRADING CO"/>
    <d v="2022-06-29T00:00:00"/>
    <s v="-"/>
    <m/>
    <n v="0"/>
    <m/>
    <n v="3"/>
    <n v="-3"/>
    <s v="-"/>
    <n v="0"/>
    <s v="July"/>
    <n v="0"/>
    <n v="3"/>
    <s v=" "/>
    <b v="0"/>
    <n v="3"/>
    <s v="Aug"/>
    <n v="3"/>
    <n v="0"/>
    <b v="0"/>
    <s v="GROWTH"/>
    <n v="0"/>
    <m/>
    <s v="NE 1"/>
    <m/>
    <m/>
    <x v="4"/>
  </r>
  <r>
    <s v="NB 2"/>
    <s v="UTTAR DINAJPUR"/>
    <s v="WBJ077"/>
    <n v="1000004706"/>
    <s v="JOARDER BUILDERS"/>
    <d v="2026-04-27T00:00:00"/>
    <s v="Targeted Dealer"/>
    <m/>
    <n v="100"/>
    <m/>
    <n v="164.5"/>
    <n v="-64.5"/>
    <s v="-"/>
    <n v="0"/>
    <s v="July"/>
    <n v="104"/>
    <n v="60.5"/>
    <n v="0.58173076923076916"/>
    <b v="0"/>
    <n v="164.5"/>
    <s v="Aug"/>
    <n v="164.5"/>
    <n v="0"/>
    <b v="0"/>
    <s v="GROWTH"/>
    <n v="0"/>
    <m/>
    <s v="NE 1"/>
    <m/>
    <m/>
    <x v="3"/>
  </r>
  <r>
    <s v="NB 1"/>
    <s v="ALIPURDUAR"/>
    <s v="WBD105"/>
    <n v="1000004709"/>
    <s v="D V ENTERPRISE"/>
    <d v="2026-04-29T00:00:00"/>
    <s v="Targeted Dealer"/>
    <m/>
    <n v="280"/>
    <m/>
    <n v="488"/>
    <n v="-208"/>
    <s v="-"/>
    <n v="0"/>
    <s v="July"/>
    <n v="252"/>
    <n v="236"/>
    <n v="0.93650793650793651"/>
    <b v="0"/>
    <n v="488"/>
    <s v="Aug"/>
    <n v="488"/>
    <n v="0"/>
    <b v="0"/>
    <s v="GROWTH"/>
    <m/>
    <m/>
    <m/>
    <m/>
    <m/>
    <x v="2"/>
  </r>
  <r>
    <s v="NB 1"/>
    <s v="ALIPURDUAR"/>
    <s v="WBS359"/>
    <n v="1000004703"/>
    <s v="SUDIP SUTRADHAR"/>
    <d v="2026-04-20T00:00:00"/>
    <s v="Targeted Dealer"/>
    <m/>
    <n v="50"/>
    <m/>
    <n v="0"/>
    <n v="50"/>
    <s v="-"/>
    <n v="0"/>
    <s v="July"/>
    <n v="0"/>
    <n v="0"/>
    <s v=" "/>
    <b v="0"/>
    <n v="0"/>
    <s v="Aug"/>
    <n v="0"/>
    <n v="0"/>
    <b v="0"/>
    <b v="0"/>
    <m/>
    <m/>
    <m/>
    <m/>
    <m/>
    <x v="2"/>
  </r>
  <r>
    <s v="NE 1"/>
    <s v="AP- Banderdewa"/>
    <s v="NEK063"/>
    <n v="1000000832"/>
    <s v="KALUNG HARDWARE (OLD ZIRO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  <x v="0"/>
  </r>
  <r>
    <s v="NE 1"/>
    <s v="AP- Banderdewa"/>
    <s v="NEP244"/>
    <n v="1000003127"/>
    <s v="PERA ENTERPRISE"/>
    <d v="2022-12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  <x v="0"/>
  </r>
  <r>
    <s v="NE 2"/>
    <s v="CACHAR"/>
    <s v="NEB043"/>
    <n v="1000000128"/>
    <s v="BARDHAN TRADERS"/>
    <d v="2022-06-26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m/>
    <m/>
    <m/>
    <m/>
    <m/>
    <x v="1"/>
  </r>
  <r>
    <s v="NE 2"/>
    <s v="CACHAR"/>
    <s v="NEP255"/>
    <n v="1000004718"/>
    <s v="PANDEY HARDWARE"/>
    <d v="2026-05-23T00:00:00"/>
    <s v="Targeted Dealer"/>
    <m/>
    <n v="50"/>
    <m/>
    <n v="30"/>
    <n v="20"/>
    <s v="-"/>
    <n v="0"/>
    <s v="July"/>
    <n v="80"/>
    <n v="-50"/>
    <n v="-0.625"/>
    <b v="0"/>
    <n v="30"/>
    <s v="Aug"/>
    <n v="30"/>
    <n v="0"/>
    <b v="0"/>
    <s v="GROWTH"/>
    <m/>
    <m/>
    <m/>
    <m/>
    <m/>
    <x v="1"/>
  </r>
  <r>
    <s v="NB 2"/>
    <s v="DAKSHIN DINAJPUR"/>
    <s v="WBS349"/>
    <n v="1000004319"/>
    <s v="SARKAR TRADERS"/>
    <d v="2025-04-19T00:00:00"/>
    <s v="-"/>
    <m/>
    <n v="0"/>
    <m/>
    <n v="5"/>
    <n v="-5"/>
    <s v="-"/>
    <n v="0"/>
    <s v="July"/>
    <n v="0"/>
    <n v="5"/>
    <s v=" "/>
    <b v="0"/>
    <n v="5"/>
    <s v="Aug"/>
    <n v="5"/>
    <n v="0"/>
    <b v="0"/>
    <s v="GROWTH"/>
    <m/>
    <m/>
    <m/>
    <m/>
    <m/>
    <x v="3"/>
  </r>
  <r>
    <s v="NB 2"/>
    <s v="DAKSHIN DINAJPUR"/>
    <s v="WBS361"/>
    <n v="1000004729"/>
    <s v="SHREE RADHA KRISHNA ENTERPRISE"/>
    <d v="2026-05-16T00:00:00"/>
    <s v="Targeted Dealer"/>
    <m/>
    <n v="50"/>
    <m/>
    <n v="40"/>
    <n v="10"/>
    <s v="-"/>
    <n v="0"/>
    <s v="July"/>
    <n v="33"/>
    <n v="7"/>
    <n v="0.21212121212121215"/>
    <b v="0"/>
    <n v="40"/>
    <s v="Aug"/>
    <n v="40"/>
    <n v="0"/>
    <b v="0"/>
    <s v="GROWTH"/>
    <m/>
    <m/>
    <m/>
    <m/>
    <m/>
    <x v="3"/>
  </r>
  <r>
    <s v="NE 1"/>
    <s v="DIBRUGARH"/>
    <s v="NEB381"/>
    <n v="1000004715"/>
    <s v="BHARTIA STEELS"/>
    <d v="2026-04-30T00:00:00"/>
    <s v="Targeted Dealer"/>
    <m/>
    <n v="140"/>
    <m/>
    <n v="300"/>
    <n v="-160"/>
    <s v="-"/>
    <n v="0"/>
    <s v="July"/>
    <n v="205"/>
    <n v="95"/>
    <n v="0.46341463414634143"/>
    <b v="0"/>
    <n v="300"/>
    <s v="Aug"/>
    <n v="300"/>
    <n v="0"/>
    <b v="0"/>
    <s v="GROWTH"/>
    <m/>
    <m/>
    <m/>
    <m/>
    <m/>
    <x v="0"/>
  </r>
  <r>
    <s v="NE 1"/>
    <s v="GOLAGHAT"/>
    <s v="K075"/>
    <n v="1000000271"/>
    <s v="KANOI HARDWARE STORE"/>
    <d v="2022-06-26T00:00:00"/>
    <s v="-"/>
    <m/>
    <n v="0"/>
    <m/>
    <n v="0"/>
    <n v="0"/>
    <s v="-"/>
    <n v="30"/>
    <s v="July"/>
    <n v="0"/>
    <n v="0"/>
    <s v=" "/>
    <s v="GROWTH"/>
    <n v="0"/>
    <s v="Aug"/>
    <n v="0"/>
    <n v="0"/>
    <b v="0"/>
    <b v="0"/>
    <m/>
    <m/>
    <m/>
    <m/>
    <m/>
    <x v="0"/>
  </r>
  <r>
    <s v="NE 2"/>
    <s v="GUWAHATI URBAN"/>
    <s v="NER227"/>
    <n v="1000000354"/>
    <s v="RIDDHI CEMENT CENTRE . GHY"/>
    <d v="2022-06-26T00:00:00"/>
    <s v="-"/>
    <m/>
    <n v="0"/>
    <m/>
    <n v="7"/>
    <n v="-7"/>
    <s v="-"/>
    <n v="3.5"/>
    <s v="July"/>
    <n v="0"/>
    <n v="7"/>
    <s v=" "/>
    <s v="GROWTH"/>
    <n v="7"/>
    <s v="Aug"/>
    <n v="7"/>
    <n v="0"/>
    <b v="0"/>
    <s v="GROWTH"/>
    <m/>
    <m/>
    <m/>
    <m/>
    <m/>
    <x v="1"/>
  </r>
  <r>
    <s v="NE 1"/>
    <s v="HOJAI"/>
    <s v="NES600"/>
    <n v="1000002848"/>
    <s v="SITI HARDWARE"/>
    <d v="2022-07-3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  <x v="0"/>
  </r>
  <r>
    <s v="NB 1"/>
    <s v="JALPAIGURI"/>
    <s v="WBA072"/>
    <n v="1000001419"/>
    <s v="AAKASH ENTERPRISE"/>
    <d v="2022-06-27T00:00:00"/>
    <s v="Targeted Dealer"/>
    <m/>
    <n v="50"/>
    <m/>
    <n v="6"/>
    <n v="44"/>
    <s v="-"/>
    <n v="157.25"/>
    <s v="July"/>
    <n v="41"/>
    <n v="-35"/>
    <n v="-0.85365853658536583"/>
    <s v="DEGROWTH"/>
    <n v="6"/>
    <s v="Aug"/>
    <n v="6"/>
    <n v="0"/>
    <b v="0"/>
    <s v="GROWTH"/>
    <m/>
    <m/>
    <m/>
    <m/>
    <m/>
    <x v="2"/>
  </r>
  <r>
    <s v="NE 1"/>
    <s v="JORHAT"/>
    <s v="NES666"/>
    <n v="1000003548"/>
    <s v="S.R. HARDWARE"/>
    <d v="2023-05-24T00:00:00"/>
    <s v="Targeted Dealer"/>
    <m/>
    <n v="20"/>
    <m/>
    <n v="1.25"/>
    <n v="18.75"/>
    <s v="-"/>
    <n v="0"/>
    <s v="July"/>
    <n v="1.5"/>
    <n v="-0.25"/>
    <n v="-0.16666666666666663"/>
    <b v="0"/>
    <n v="1.25"/>
    <s v="Aug"/>
    <n v="1.25"/>
    <n v="0"/>
    <b v="0"/>
    <s v="GROWTH"/>
    <m/>
    <m/>
    <m/>
    <m/>
    <m/>
    <x v="0"/>
  </r>
  <r>
    <s v="NE 1"/>
    <s v="JORHAT"/>
    <s v="NEB290"/>
    <n v="1000002902"/>
    <s v="BEE HARDWARE STORES"/>
    <d v="2022-08-26T00:00:00"/>
    <s v="Targeted Dealer"/>
    <m/>
    <n v="40"/>
    <m/>
    <n v="71.5"/>
    <n v="-31.5"/>
    <s v="-"/>
    <n v="0"/>
    <s v="July"/>
    <n v="71"/>
    <n v="0.5"/>
    <n v="7.0422535211267512E-3"/>
    <b v="0"/>
    <n v="71.5"/>
    <s v="Aug"/>
    <n v="71.5"/>
    <n v="0"/>
    <b v="0"/>
    <s v="GROWTH"/>
    <m/>
    <m/>
    <m/>
    <m/>
    <m/>
    <x v="0"/>
  </r>
  <r>
    <s v="NE 2"/>
    <s v="KARIMGANJ"/>
    <s v="NEA575"/>
    <n v="1000004719"/>
    <s v="ASSAM HARDWARE"/>
    <d v="2026-05-25T00:00:00"/>
    <s v="Targeted Dealer"/>
    <m/>
    <n v="20"/>
    <m/>
    <n v="0"/>
    <n v="20"/>
    <s v="-"/>
    <n v="0"/>
    <s v="July"/>
    <n v="19.75"/>
    <n v="-19.75"/>
    <n v="-1"/>
    <b v="0"/>
    <n v="0"/>
    <s v="Aug"/>
    <n v="0"/>
    <n v="0"/>
    <b v="0"/>
    <b v="0"/>
    <m/>
    <m/>
    <m/>
    <m/>
    <m/>
    <x v="1"/>
  </r>
  <r>
    <s v="BH"/>
    <s v="KATIHAR"/>
    <s v="BHC022"/>
    <n v="1000004725"/>
    <s v="CHAND STEEL - KATIHAR"/>
    <d v="2026-05-05T00:00:00"/>
    <s v="Targeted Dealer"/>
    <m/>
    <n v="120"/>
    <m/>
    <n v="0"/>
    <n v="120"/>
    <s v="-"/>
    <n v="0"/>
    <s v="July"/>
    <n v="19.5"/>
    <n v="-19.5"/>
    <n v="-1"/>
    <b v="0"/>
    <n v="0"/>
    <s v="Aug"/>
    <n v="0"/>
    <n v="0"/>
    <b v="0"/>
    <b v="0"/>
    <m/>
    <m/>
    <m/>
    <m/>
    <m/>
    <x v="4"/>
  </r>
  <r>
    <s v="BH"/>
    <s v="KISHANGANJ"/>
    <s v="BHP051"/>
    <n v="1000004711"/>
    <s v="PARWEZ &amp; CO"/>
    <d v="2026-04-29T00:00:00"/>
    <s v="Targeted Dealer"/>
    <m/>
    <n v="50"/>
    <m/>
    <n v="6"/>
    <n v="44"/>
    <s v="-"/>
    <n v="0"/>
    <s v="July"/>
    <n v="30"/>
    <n v="-24"/>
    <n v="-0.8"/>
    <b v="0"/>
    <n v="6"/>
    <s v="Aug"/>
    <n v="6"/>
    <n v="0"/>
    <b v="0"/>
    <s v="GROWTH"/>
    <m/>
    <m/>
    <m/>
    <m/>
    <m/>
    <x v="4"/>
  </r>
  <r>
    <s v="NE 2"/>
    <s v="Lower Assam- 2 (Barpeta)"/>
    <s v="NES888"/>
    <n v="1000004726"/>
    <s v="SMC ENTERPRISE"/>
    <d v="2026-05-06T00:00:00"/>
    <s v="Targeted Dealer"/>
    <m/>
    <n v="15.5"/>
    <m/>
    <n v="52"/>
    <n v="-36.5"/>
    <s v="-"/>
    <n v="0"/>
    <s v="July"/>
    <n v="26"/>
    <n v="26"/>
    <n v="1"/>
    <b v="0"/>
    <n v="52"/>
    <s v="Aug"/>
    <n v="52"/>
    <n v="0"/>
    <b v="0"/>
    <s v="GROWTH"/>
    <m/>
    <m/>
    <m/>
    <m/>
    <m/>
    <x v="1"/>
  </r>
  <r>
    <s v="NE 2"/>
    <s v="Lower Assam- 2 (Barpeta)"/>
    <s v="NES889"/>
    <n v="1000004728"/>
    <s v="SURAJ ENTERPRISE"/>
    <d v="2026-05-16T00:00:00"/>
    <s v="Targeted Dealer"/>
    <m/>
    <n v="25"/>
    <m/>
    <n v="26"/>
    <n v="-1"/>
    <s v="-"/>
    <n v="0"/>
    <s v="July"/>
    <n v="26"/>
    <n v="0"/>
    <n v="0"/>
    <b v="0"/>
    <n v="26"/>
    <s v="Aug"/>
    <n v="26"/>
    <n v="0"/>
    <b v="0"/>
    <s v="GROWTH"/>
    <m/>
    <m/>
    <m/>
    <m/>
    <m/>
    <x v="1"/>
  </r>
  <r>
    <s v="NB 2"/>
    <s v="MALDA"/>
    <s v="WBS360"/>
    <n v="1000004727"/>
    <s v="SADIKUL HARDWARE"/>
    <d v="2026-05-08T00:00:00"/>
    <s v="Targeted Dealer"/>
    <m/>
    <n v="120"/>
    <m/>
    <n v="120"/>
    <n v="0"/>
    <s v="-"/>
    <n v="0"/>
    <s v="July"/>
    <n v="80"/>
    <n v="40"/>
    <n v="0.5"/>
    <b v="0"/>
    <n v="120"/>
    <s v="Aug"/>
    <n v="120"/>
    <n v="0"/>
    <b v="0"/>
    <s v="GROWTH"/>
    <m/>
    <m/>
    <m/>
    <m/>
    <m/>
    <x v="3"/>
  </r>
  <r>
    <s v="NE 2"/>
    <s v="MIZORAM"/>
    <s v="NEL239"/>
    <n v="1000004716"/>
    <s v="EMMANUEL ENTERPRISE"/>
    <d v="2026-05-21T00:00:00"/>
    <s v="Targeted Dealer"/>
    <m/>
    <n v="20"/>
    <m/>
    <n v="2.5"/>
    <n v="17.5"/>
    <s v="-"/>
    <n v="0"/>
    <s v="July"/>
    <n v="0"/>
    <n v="2.5"/>
    <s v=" "/>
    <b v="0"/>
    <n v="2.5"/>
    <s v="Aug"/>
    <n v="2.5"/>
    <n v="0"/>
    <b v="0"/>
    <s v="GROWTH"/>
    <m/>
    <m/>
    <m/>
    <m/>
    <m/>
    <x v="1"/>
  </r>
  <r>
    <s v="NE 1"/>
    <s v="NAGALAND"/>
    <s v="NEK188"/>
    <n v="1000004724"/>
    <s v="SUOHU STORE"/>
    <d v="2026-05-01T00:00:00"/>
    <s v="Targeted Dealer"/>
    <m/>
    <n v="70"/>
    <m/>
    <n v="105"/>
    <n v="-35"/>
    <s v="-"/>
    <n v="0"/>
    <s v="July"/>
    <n v="105"/>
    <n v="0"/>
    <n v="0"/>
    <b v="0"/>
    <n v="105"/>
    <s v="Aug"/>
    <n v="105"/>
    <n v="0"/>
    <b v="0"/>
    <s v="GROWTH"/>
    <m/>
    <m/>
    <m/>
    <m/>
    <m/>
    <x v="0"/>
  </r>
  <r>
    <s v="NE 1"/>
    <s v="NAGALAND"/>
    <s v="NEP256"/>
    <n v="1000004745"/>
    <s v="PUNI ENTERPRISES"/>
    <d v="2026-05-27T00:00:00"/>
    <s v="Targeted Dealer"/>
    <m/>
    <n v="130"/>
    <m/>
    <n v="240"/>
    <n v="-110"/>
    <s v="-"/>
    <n v="0"/>
    <s v="July"/>
    <n v="160"/>
    <n v="80"/>
    <n v="0.5"/>
    <b v="0"/>
    <n v="240"/>
    <s v="Aug"/>
    <n v="240"/>
    <n v="0"/>
    <b v="0"/>
    <s v="GROWTH"/>
    <m/>
    <m/>
    <m/>
    <m/>
    <m/>
    <x v="0"/>
  </r>
  <r>
    <s v="NE 1"/>
    <s v="NAGALAND"/>
    <s v="NES784"/>
    <n v="1000004408"/>
    <s v="S R TRADING"/>
    <d v="2025-07-02T00:00:00"/>
    <s v="Targeted Dealer"/>
    <m/>
    <n v="800"/>
    <m/>
    <n v="0"/>
    <n v="800"/>
    <s v="-"/>
    <n v="0"/>
    <s v="July"/>
    <n v="0"/>
    <n v="0"/>
    <s v=" "/>
    <b v="0"/>
    <n v="0"/>
    <s v="Aug"/>
    <n v="0"/>
    <n v="0"/>
    <b v="0"/>
    <b v="0"/>
    <m/>
    <m/>
    <m/>
    <m/>
    <m/>
    <x v="0"/>
  </r>
  <r>
    <s v="NE 1"/>
    <s v="NAGAON"/>
    <s v="NEB380"/>
    <n v="1000004708"/>
    <s v="BAHAR HARDWARE"/>
    <d v="2026-04-28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m/>
    <m/>
    <m/>
    <m/>
    <m/>
    <x v="0"/>
  </r>
  <r>
    <s v="BH"/>
    <s v="PURNIA"/>
    <s v="BHO008"/>
    <n v="1000002785"/>
    <s v="OM TRADING - GULABBAGH"/>
    <d v="2022-06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  <x v="4"/>
  </r>
  <r>
    <s v="BH"/>
    <s v="Saharsa"/>
    <s v="BHS276"/>
    <n v="1000004743"/>
    <s v="SHIV SHAKTI ENTERPRISES - PIPRA"/>
    <d v="2026-05-26T00:00:00"/>
    <s v="Targeted Dealer"/>
    <m/>
    <n v="25"/>
    <m/>
    <n v="25"/>
    <n v="0"/>
    <s v="-"/>
    <n v="0"/>
    <s v="July"/>
    <n v="5"/>
    <n v="20"/>
    <n v="4"/>
    <b v="0"/>
    <n v="25"/>
    <s v="Aug"/>
    <n v="25"/>
    <n v="0"/>
    <b v="0"/>
    <s v="GROWTH"/>
    <m/>
    <m/>
    <m/>
    <m/>
    <m/>
    <x v="4"/>
  </r>
  <r>
    <s v="NE 1"/>
    <s v="SHILLONG"/>
    <s v="NES700"/>
    <n v="1000004714"/>
    <s v="SHANKAR HARDWARE"/>
    <d v="2026-04-30T00:00:00"/>
    <s v="Targeted Dealer"/>
    <m/>
    <n v="23"/>
    <m/>
    <n v="25"/>
    <n v="-2"/>
    <s v="-"/>
    <n v="0"/>
    <s v="July"/>
    <n v="24"/>
    <n v="1"/>
    <n v="4.1666666666666741E-2"/>
    <b v="0"/>
    <n v="25"/>
    <s v="Aug"/>
    <n v="25"/>
    <n v="0"/>
    <b v="0"/>
    <s v="GROWTH"/>
    <m/>
    <m/>
    <m/>
    <m/>
    <m/>
    <x v="0"/>
  </r>
  <r>
    <s v="NB 1"/>
    <s v="SIKKIM"/>
    <s v="SKJ003"/>
    <n v="1000004731"/>
    <s v="JAIN HARDWARE STORES"/>
    <d v="2026-05-21T00:00:00"/>
    <s v="Targeted Dealer"/>
    <m/>
    <n v="220"/>
    <m/>
    <n v="380.75"/>
    <n v="-160.75"/>
    <s v="-"/>
    <n v="0"/>
    <s v="July"/>
    <n v="326.75"/>
    <n v="54"/>
    <n v="0.16526396327467485"/>
    <b v="0"/>
    <n v="380.75"/>
    <s v="Aug"/>
    <n v="380.75"/>
    <n v="0"/>
    <b v="0"/>
    <s v="GROWTH"/>
    <m/>
    <m/>
    <m/>
    <m/>
    <m/>
    <x v="2"/>
  </r>
  <r>
    <s v="NB 1"/>
    <s v="SIKKIM"/>
    <s v="SKY001"/>
    <n v="1000004734"/>
    <s v="YUMA ENTERPRISE"/>
    <d v="2026-05-22T00:00:00"/>
    <s v="Targeted Dealer"/>
    <m/>
    <n v="50"/>
    <m/>
    <n v="25"/>
    <n v="25"/>
    <s v="-"/>
    <n v="0"/>
    <s v="July"/>
    <n v="50"/>
    <n v="-25"/>
    <n v="-0.5"/>
    <b v="0"/>
    <n v="25"/>
    <s v="Aug"/>
    <n v="25"/>
    <n v="0"/>
    <b v="0"/>
    <s v="GROWTH"/>
    <m/>
    <m/>
    <m/>
    <m/>
    <m/>
    <x v="2"/>
  </r>
  <r>
    <s v="NE 1"/>
    <s v="TEZPUR"/>
    <s v="NEF066"/>
    <n v="1000004671"/>
    <s v="MONYUL BROTHER'S CONSTRUCTION"/>
    <d v="2026-03-11T00:00:00"/>
    <s v="-"/>
    <m/>
    <n v="0"/>
    <m/>
    <n v="45"/>
    <n v="-45"/>
    <s v="-"/>
    <n v="0"/>
    <s v="July"/>
    <n v="55"/>
    <n v="-10"/>
    <n v="-0.18181818181818177"/>
    <b v="0"/>
    <n v="45"/>
    <s v="Aug"/>
    <n v="45"/>
    <n v="0"/>
    <b v="0"/>
    <s v="GROWTH"/>
    <m/>
    <m/>
    <m/>
    <m/>
    <m/>
    <x v="0"/>
  </r>
  <r>
    <s v="NE 2"/>
    <s v="UDAIPUR"/>
    <s v="NEP253"/>
    <n v="1000004723"/>
    <s v="PRATIMA HARDWARE"/>
    <d v="2026-05-01T00:00:00"/>
    <s v="Targeted Dealer"/>
    <m/>
    <n v="50"/>
    <m/>
    <n v="77.400000000000006"/>
    <n v="-27.400000000000006"/>
    <s v="-"/>
    <n v="0"/>
    <s v="July"/>
    <n v="50"/>
    <n v="27.400000000000006"/>
    <n v="0.54800000000000004"/>
    <b v="0"/>
    <n v="77.400000000000006"/>
    <s v="Aug"/>
    <n v="77.400000000000006"/>
    <n v="0"/>
    <b v="0"/>
    <s v="GROWTH"/>
    <m/>
    <m/>
    <m/>
    <m/>
    <m/>
    <x v="1"/>
  </r>
  <r>
    <s v="NE 2"/>
    <s v="UDAIPUR"/>
    <s v="NEM359"/>
    <n v="1000003207"/>
    <s v="MAA SANTOSHI ENTERPRISE"/>
    <d v="2022-12-31T00:00:00"/>
    <s v="Targeted Dealer"/>
    <m/>
    <n v="20"/>
    <m/>
    <n v="15"/>
    <n v="5"/>
    <s v="-"/>
    <n v="0"/>
    <s v="July"/>
    <n v="12"/>
    <n v="3"/>
    <n v="0.25"/>
    <b v="0"/>
    <n v="15"/>
    <s v="Aug"/>
    <n v="15"/>
    <n v="0"/>
    <b v="0"/>
    <s v="GROWTH"/>
    <m/>
    <m/>
    <m/>
    <m/>
    <m/>
    <x v="1"/>
  </r>
  <r>
    <s v="NB 2"/>
    <s v="UTTAR DINAJPUR"/>
    <s v="WBS354"/>
    <n v="1000004421"/>
    <s v="SARKAR HARDWARE - PANDEPUR "/>
    <d v="2025-07-18T00:00:00"/>
    <s v="Targeted Dealer"/>
    <m/>
    <n v="50"/>
    <m/>
    <n v="0"/>
    <n v="50"/>
    <s v="-"/>
    <n v="10"/>
    <s v="July"/>
    <n v="10"/>
    <n v="-10"/>
    <n v="-1"/>
    <s v="DEGROWTH"/>
    <n v="0"/>
    <s v="Aug"/>
    <n v="0"/>
    <n v="0"/>
    <b v="0"/>
    <b v="0"/>
    <m/>
    <m/>
    <m/>
    <m/>
    <m/>
    <x v="3"/>
  </r>
  <r>
    <s v="NB 2"/>
    <s v="UTTAR DINAJPUR"/>
    <s v="WBA167"/>
    <n v="1000004710"/>
    <s v="ALAM TILES FACTORY"/>
    <d v="2026-04-29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m/>
    <m/>
    <m/>
    <m/>
    <m/>
    <x v="3"/>
  </r>
  <r>
    <s v="NE 1"/>
    <s v="AP- Banderdewa"/>
    <s v="NEM215"/>
    <n v="1000000072"/>
    <s v="MAHESH TRADERS (AP)"/>
    <d v="2022-06-26T00:00:00"/>
    <s v="Targeted Dealer"/>
    <m/>
    <n v="40"/>
    <m/>
    <n v="0"/>
    <n v="40"/>
    <s v="-"/>
    <n v="80"/>
    <s v="July"/>
    <n v="0"/>
    <n v="0"/>
    <s v=" "/>
    <s v="GROWTH"/>
    <n v="0"/>
    <s v="Aug"/>
    <n v="0"/>
    <n v="0"/>
    <b v="0"/>
    <b v="0"/>
    <m/>
    <m/>
    <m/>
    <m/>
    <m/>
    <x v="0"/>
  </r>
  <r>
    <s v="NE 1"/>
    <s v="GOLAGHAT"/>
    <s v="NES195"/>
    <n v="1000000276"/>
    <s v="SATABDI STORE (GOLAGHAT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  <x v="0"/>
  </r>
  <r>
    <s v="BH"/>
    <s v="PURNIA"/>
    <s v="BHD017"/>
    <n v="1000001715"/>
    <s v="DAUD TRADERS"/>
    <d v="2022-06-27T00:00:00"/>
    <s v="Targeted Dealer"/>
    <m/>
    <n v="90"/>
    <m/>
    <n v="91.5"/>
    <n v="-1.5"/>
    <s v="-"/>
    <n v="0"/>
    <s v="July"/>
    <n v="84"/>
    <n v="7.5"/>
    <n v="8.9285714285714191E-2"/>
    <b v="0"/>
    <n v="91.5"/>
    <s v="Aug"/>
    <n v="91.5"/>
    <n v="0"/>
    <b v="0"/>
    <s v="GROWTH"/>
    <m/>
    <m/>
    <m/>
    <m/>
    <m/>
    <x v="4"/>
  </r>
  <r>
    <s v="BH"/>
    <s v="PURNIA"/>
    <s v="BHM004"/>
    <n v="1000001720"/>
    <s v="MANJAR TRADERS"/>
    <d v="2022-06-27T00:00:00"/>
    <s v="Targeted Dealer"/>
    <m/>
    <n v="85"/>
    <m/>
    <n v="102"/>
    <n v="-17"/>
    <s v="-"/>
    <n v="0"/>
    <s v="July"/>
    <n v="124"/>
    <n v="-22"/>
    <n v="-0.17741935483870963"/>
    <b v="0"/>
    <n v="102"/>
    <s v="Aug"/>
    <n v="102"/>
    <n v="0"/>
    <b v="0"/>
    <s v="GROWTH"/>
    <m/>
    <m/>
    <m/>
    <m/>
    <m/>
    <x v="4"/>
  </r>
  <r>
    <s v="NE 2"/>
    <s v="DHARMANAGAR"/>
    <s v="NES546"/>
    <n v="1000002400"/>
    <s v="SUJIT SEN"/>
    <d v="2022-06-26T00:00:00"/>
    <s v="-"/>
    <m/>
    <n v="0"/>
    <m/>
    <n v="20"/>
    <n v="-20"/>
    <s v="-"/>
    <n v="36.5"/>
    <s v="July"/>
    <n v="0"/>
    <n v="20"/>
    <s v=" "/>
    <s v="GROWTH"/>
    <n v="20"/>
    <s v="Aug"/>
    <n v="20"/>
    <n v="0"/>
    <b v="0"/>
    <s v="GROWTH"/>
    <m/>
    <m/>
    <m/>
    <m/>
    <m/>
    <x v="1"/>
  </r>
  <r>
    <s v="NE 2"/>
    <s v="GUWAHATI URBAN"/>
    <s v="NEM351"/>
    <n v="1000003062"/>
    <s v="MODAK ENTERPRISE"/>
    <d v="2022-10-3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  <x v="1"/>
  </r>
  <r>
    <s v="NE 2"/>
    <s v="MORIGAON"/>
    <s v="NEA399"/>
    <n v="1000003514"/>
    <s v="AMDAD HARDWARE STORE"/>
    <d v="2023-05-08T00:00:00"/>
    <s v="Targeted Dealer"/>
    <m/>
    <n v="20"/>
    <m/>
    <n v="0"/>
    <n v="20"/>
    <s v="-"/>
    <n v="0"/>
    <s v="July"/>
    <n v="20"/>
    <n v="-20"/>
    <n v="-1"/>
    <b v="0"/>
    <n v="0"/>
    <s v="Aug"/>
    <n v="0"/>
    <n v="0"/>
    <b v="0"/>
    <b v="0"/>
    <m/>
    <m/>
    <m/>
    <m/>
    <m/>
    <x v="1"/>
  </r>
  <r>
    <s v="NE 2"/>
    <s v="GUWAHATI URBAN"/>
    <s v="NEA464"/>
    <n v="1000004101"/>
    <s v="A B ENTERPRISE"/>
    <d v="2024-08-29T00:00:00"/>
    <s v="-"/>
    <m/>
    <n v="0"/>
    <m/>
    <n v="0"/>
    <n v="0"/>
    <s v="-"/>
    <n v="0"/>
    <s v="July"/>
    <n v="11.5"/>
    <n v="-11.5"/>
    <n v="-1"/>
    <b v="0"/>
    <n v="0"/>
    <s v="Aug"/>
    <n v="0"/>
    <n v="0"/>
    <b v="0"/>
    <b v="0"/>
    <m/>
    <m/>
    <m/>
    <m/>
    <m/>
    <x v="1"/>
  </r>
  <r>
    <s v="BH"/>
    <s v="KISHANGANJ"/>
    <s v="BHH023"/>
    <n v="1000004717"/>
    <s v="HAJI SAB STORE"/>
    <d v="2026-05-21T00:00:00"/>
    <s v="Targeted Dealer"/>
    <m/>
    <n v="100"/>
    <m/>
    <n v="0"/>
    <n v="100"/>
    <s v="-"/>
    <n v="0"/>
    <s v="July"/>
    <n v="100"/>
    <n v="-100"/>
    <n v="-1"/>
    <b v="0"/>
    <n v="0"/>
    <s v="Aug"/>
    <n v="0"/>
    <n v="0"/>
    <b v="0"/>
    <b v="0"/>
    <m/>
    <m/>
    <m/>
    <m/>
    <m/>
    <x v="4"/>
  </r>
  <r>
    <s v="NE 2"/>
    <s v="Lower Assam- 2 (Barpeta)"/>
    <s v="NEB382"/>
    <n v="1000004735"/>
    <s v="BHUYAN ENTERPRISE"/>
    <d v="2026-05-27T00:00:00"/>
    <s v="Targeted Dealer"/>
    <m/>
    <n v="20"/>
    <m/>
    <n v="0"/>
    <n v="20"/>
    <s v="-"/>
    <n v="0"/>
    <s v="July"/>
    <n v="25"/>
    <n v="-25"/>
    <n v="-1"/>
    <b v="0"/>
    <n v="0"/>
    <s v="Aug"/>
    <n v="0"/>
    <n v="0"/>
    <b v="0"/>
    <b v="0"/>
    <m/>
    <m/>
    <m/>
    <m/>
    <m/>
    <x v="1"/>
  </r>
  <r>
    <s v="NE 2"/>
    <s v="Lower Assam- 3"/>
    <s v="NEJ301"/>
    <n v="1000004747"/>
    <s v="JIVIKA HARDWARE"/>
    <d v="2026-06-02T00:00:00"/>
    <s v="Targeted Dealer"/>
    <m/>
    <n v="150"/>
    <m/>
    <n v="582.5"/>
    <n v="-432.5"/>
    <s v="-"/>
    <n v="0"/>
    <s v="July"/>
    <n v="360"/>
    <n v="222.5"/>
    <n v="0.61805555555555558"/>
    <b v="0"/>
    <n v="582.5"/>
    <s v="Aug"/>
    <n v="582.5"/>
    <n v="0"/>
    <b v="0"/>
    <s v="GROWTH"/>
    <m/>
    <m/>
    <m/>
    <m/>
    <m/>
    <x v="1"/>
  </r>
  <r>
    <s v="NB 1"/>
    <s v="DARJEELING PLAINS"/>
    <s v="WBM324"/>
    <n v="1000004744"/>
    <s v="MAA LAXMI DISTRIBUTORS"/>
    <d v="2026-05-26T00:00:00"/>
    <s v="Targeted Dealer"/>
    <m/>
    <n v="110"/>
    <m/>
    <n v="126.25"/>
    <n v="-16.25"/>
    <s v="-"/>
    <n v="0"/>
    <s v="July"/>
    <n v="100.25"/>
    <n v="26"/>
    <n v="0.25935162094763098"/>
    <b v="0"/>
    <n v="126.25"/>
    <s v="Aug"/>
    <n v="126.25"/>
    <n v="0"/>
    <b v="0"/>
    <s v="GROWTH"/>
    <m/>
    <m/>
    <m/>
    <m/>
    <m/>
    <x v="2"/>
  </r>
  <r>
    <s v="NE 2"/>
    <s v="MIZORAM"/>
    <s v="NEH230"/>
    <n v="1000004746"/>
    <s v="HOREB ENTERPRISE"/>
    <d v="2026-05-29T00:00:00"/>
    <s v="Targeted Dealer"/>
    <m/>
    <n v="80"/>
    <m/>
    <n v="92.35"/>
    <n v="-12.349999999999994"/>
    <s v="-"/>
    <n v="0"/>
    <s v="July"/>
    <n v="98.5"/>
    <n v="-6.1500000000000057"/>
    <n v="-6.2436548223350319E-2"/>
    <b v="0"/>
    <n v="92.35"/>
    <s v="Aug"/>
    <n v="92.35"/>
    <n v="0"/>
    <b v="0"/>
    <s v="GROWTH"/>
    <m/>
    <m/>
    <m/>
    <m/>
    <m/>
    <x v="1"/>
  </r>
  <r>
    <s v="BH"/>
    <s v="MUZAFFARPUR"/>
    <s v="BHM166"/>
    <n v="1000004732"/>
    <s v="MAA VAISHNO TRADERS"/>
    <d v="2026-05-21T00:00:00"/>
    <s v="Targeted Dealer"/>
    <m/>
    <n v="100"/>
    <m/>
    <n v="100"/>
    <n v="0"/>
    <s v="-"/>
    <n v="0"/>
    <s v="July"/>
    <n v="90"/>
    <n v="10"/>
    <n v="0.11111111111111116"/>
    <b v="0"/>
    <n v="100"/>
    <s v="Aug"/>
    <n v="100"/>
    <n v="0"/>
    <b v="0"/>
    <s v="GROWTH"/>
    <m/>
    <m/>
    <m/>
    <m/>
    <m/>
    <x v="4"/>
  </r>
  <r>
    <s v="BH"/>
    <s v="MUZAFFARPUR"/>
    <s v="BHS275"/>
    <n v="1000004742"/>
    <s v="SONA SHRI STEEL"/>
    <d v="2026-05-26T00:00:00"/>
    <s v="Targeted Dealer"/>
    <m/>
    <n v="30"/>
    <m/>
    <n v="85"/>
    <n v="-55"/>
    <s v="-"/>
    <n v="0"/>
    <s v="July"/>
    <n v="95"/>
    <n v="-10"/>
    <n v="-0.10526315789473684"/>
    <b v="0"/>
    <n v="85"/>
    <s v="Aug"/>
    <n v="85"/>
    <n v="0"/>
    <b v="0"/>
    <s v="GROWTH"/>
    <m/>
    <m/>
    <m/>
    <m/>
    <m/>
    <x v="4"/>
  </r>
  <r>
    <s v="NE 1"/>
    <s v="DIBRUGARH"/>
    <s v="NES690"/>
    <n v="1000004713"/>
    <s v="SRI RUDRA SAIKIA"/>
    <d v="2026-04-30T00:00:00"/>
    <s v="-"/>
    <m/>
    <n v="0"/>
    <m/>
    <n v="50"/>
    <n v="-50"/>
    <s v="-"/>
    <n v="0"/>
    <s v="July"/>
    <n v="0"/>
    <n v="50"/>
    <s v=" "/>
    <b v="0"/>
    <n v="50"/>
    <s v="Aug"/>
    <n v="50"/>
    <n v="0"/>
    <b v="0"/>
    <s v="GROWTH"/>
    <m/>
    <m/>
    <m/>
    <m/>
    <m/>
    <x v="0"/>
  </r>
  <r>
    <s v="NE 1"/>
    <s v="NAGALAND"/>
    <s v="NEB483"/>
    <n v="1000004752"/>
    <s v="BAJRANG HARDWARE STORES"/>
    <d v="2026-06-07T00:00:00"/>
    <s v="Targeted Dealer"/>
    <m/>
    <n v="70"/>
    <m/>
    <n v="75"/>
    <n v="-5"/>
    <s v="-"/>
    <n v="0"/>
    <s v="July"/>
    <n v="75"/>
    <n v="0"/>
    <n v="0"/>
    <b v="0"/>
    <n v="75"/>
    <s v="Aug"/>
    <n v="75"/>
    <n v="0"/>
    <b v="0"/>
    <s v="GROWTH"/>
    <m/>
    <m/>
    <m/>
    <m/>
    <m/>
    <x v="0"/>
  </r>
  <r>
    <s v="BH"/>
    <s v="BHAGALPUR"/>
    <s v="BHS263"/>
    <n v="1000004284"/>
    <s v="SHREE ENTERPRISES"/>
    <d v="2025-03-19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m/>
    <m/>
    <m/>
    <m/>
    <m/>
    <x v="4"/>
  </r>
  <r>
    <s v="NE 2"/>
    <s v="DHARMANAGAR"/>
    <s v="NEP357"/>
    <n v="1000004754"/>
    <s v="PAUL ENTERPRISE"/>
    <d v="2026-06-10T00:00:00"/>
    <s v="Targeted Dealer"/>
    <m/>
    <n v="30"/>
    <m/>
    <n v="55"/>
    <n v="-25"/>
    <s v="-"/>
    <n v="0"/>
    <s v="July"/>
    <n v="34"/>
    <n v="21"/>
    <n v="0.61764705882352944"/>
    <b v="0"/>
    <n v="55"/>
    <s v="Aug"/>
    <n v="55"/>
    <n v="0"/>
    <b v="0"/>
    <s v="GROWTH"/>
    <m/>
    <m/>
    <m/>
    <m/>
    <m/>
    <x v="1"/>
  </r>
  <r>
    <s v="BH"/>
    <s v="PATNA"/>
    <s v="BHN051"/>
    <n v="1000004720"/>
    <s v="NALANDA TRADERS - PATNA"/>
    <d v="2026-05-26T00:00:00"/>
    <s v="Targeted Dealer"/>
    <m/>
    <n v="25"/>
    <m/>
    <n v="7.5"/>
    <n v="17.5"/>
    <s v="-"/>
    <n v="0"/>
    <s v="July"/>
    <n v="13.5"/>
    <n v="-6"/>
    <n v="-0.44444444444444442"/>
    <b v="0"/>
    <n v="7.5"/>
    <s v="Aug"/>
    <n v="7.5"/>
    <n v="0"/>
    <b v="0"/>
    <s v="GROWTH"/>
    <m/>
    <m/>
    <m/>
    <m/>
    <m/>
    <x v="4"/>
  </r>
  <r>
    <s v="BH"/>
    <s v="PATNA"/>
    <s v="BHK067"/>
    <n v="1000004721"/>
    <s v="KRISHNA TRADERS - PABHERA"/>
    <d v="2026-05-26T00:00:00"/>
    <s v="Targeted Dealer"/>
    <m/>
    <n v="110"/>
    <m/>
    <n v="120"/>
    <n v="-10"/>
    <s v="-"/>
    <n v="0"/>
    <s v="July"/>
    <n v="105"/>
    <n v="15"/>
    <n v="0.14285714285714279"/>
    <b v="0"/>
    <n v="120"/>
    <s v="Aug"/>
    <n v="120"/>
    <n v="0"/>
    <b v="0"/>
    <s v="GROWTH"/>
    <m/>
    <m/>
    <m/>
    <m/>
    <m/>
    <x v="4"/>
  </r>
  <r>
    <s v="BH"/>
    <s v="PURNIA"/>
    <s v="BHM127"/>
    <n v="1000001996"/>
    <s v="MITHI TRADERS"/>
    <d v="2022-06-27T00:00:00"/>
    <s v="Targeted Dealer"/>
    <m/>
    <n v="30"/>
    <m/>
    <n v="0"/>
    <n v="30"/>
    <s v="-"/>
    <n v="0"/>
    <s v="July"/>
    <n v="0"/>
    <n v="0"/>
    <s v=" "/>
    <b v="0"/>
    <n v="0"/>
    <s v="Aug"/>
    <n v="0"/>
    <n v="0"/>
    <b v="0"/>
    <b v="0"/>
    <m/>
    <m/>
    <m/>
    <m/>
    <m/>
    <x v="4"/>
  </r>
  <r>
    <s v="NE 1"/>
    <s v="HOJAI"/>
    <s v="NEA577"/>
    <n v="1000004755"/>
    <s v="ALI HARDWARE"/>
    <d v="2026-06-10T00:00:00"/>
    <s v="Targeted Dealer"/>
    <m/>
    <n v="20"/>
    <m/>
    <n v="0"/>
    <n v="20"/>
    <s v="-"/>
    <n v="0"/>
    <s v="July"/>
    <n v="20"/>
    <n v="-20"/>
    <n v="-1"/>
    <b v="0"/>
    <n v="0"/>
    <s v="Aug"/>
    <n v="0"/>
    <n v="0"/>
    <b v="0"/>
    <b v="0"/>
    <m/>
    <m/>
    <m/>
    <m/>
    <m/>
    <x v="0"/>
  </r>
  <r>
    <s v="NB 2"/>
    <s v="DAKSHIN DINAJPUR"/>
    <s v="WBM325"/>
    <n v="1000004739"/>
    <s v="MAHANTA LOUHA BHANDAR - GOPALPUR"/>
    <d v="2026-05-30T00:00:00"/>
    <s v="Targeted Dealer"/>
    <m/>
    <n v="60"/>
    <m/>
    <n v="46"/>
    <n v="14"/>
    <s v="-"/>
    <n v="0"/>
    <s v="July"/>
    <n v="36"/>
    <n v="10"/>
    <n v="0.27777777777777768"/>
    <b v="0"/>
    <n v="46"/>
    <s v="Aug"/>
    <n v="46"/>
    <n v="0"/>
    <b v="0"/>
    <s v="GROWTH"/>
    <m/>
    <m/>
    <m/>
    <m/>
    <m/>
    <x v="3"/>
  </r>
  <r>
    <s v="NE 1"/>
    <s v="LAKHIMPUR"/>
    <s v="NED319"/>
    <n v="1000004751"/>
    <s v="DILIP STORE"/>
    <d v="2026-06-11T00:00:00"/>
    <s v="Targeted Dealer"/>
    <m/>
    <n v="40"/>
    <m/>
    <n v="0"/>
    <n v="40"/>
    <s v="-"/>
    <n v="0"/>
    <s v="July"/>
    <n v="40"/>
    <n v="-40"/>
    <n v="-1"/>
    <b v="0"/>
    <n v="0"/>
    <s v="Aug"/>
    <n v="0"/>
    <n v="0"/>
    <b v="0"/>
    <b v="0"/>
    <m/>
    <m/>
    <m/>
    <m/>
    <m/>
    <x v="0"/>
  </r>
  <r>
    <s v="NE 2"/>
    <s v="Lower Assam- 3"/>
    <s v="NEM550"/>
    <n v="1000004757"/>
    <s v="MAA MANASHA HARDWARE"/>
    <d v="2026-06-11T00:00:00"/>
    <s v="Targeted Dealer"/>
    <m/>
    <n v="25"/>
    <m/>
    <n v="30"/>
    <n v="-5"/>
    <s v="-"/>
    <n v="0"/>
    <s v="July"/>
    <n v="37.5"/>
    <n v="-7.5"/>
    <n v="-0.19999999999999996"/>
    <b v="0"/>
    <n v="30"/>
    <s v="Aug"/>
    <n v="30"/>
    <n v="0"/>
    <b v="0"/>
    <s v="GROWTH"/>
    <m/>
    <m/>
    <m/>
    <m/>
    <m/>
    <x v="1"/>
  </r>
  <r>
    <s v="BH"/>
    <s v="GAYA"/>
    <s v="D160"/>
    <n v="1000001398"/>
    <s v="DEEPAK KRISHI KENDRA"/>
    <d v="2022-06-27T00:00:00"/>
    <s v="Targeted Dealer"/>
    <m/>
    <n v="30"/>
    <m/>
    <n v="0"/>
    <n v="30"/>
    <s v="-"/>
    <n v="0"/>
    <s v="July"/>
    <n v="30"/>
    <n v="-30"/>
    <n v="-1"/>
    <b v="0"/>
    <n v="0"/>
    <s v="Aug"/>
    <n v="0"/>
    <n v="0"/>
    <b v="0"/>
    <b v="0"/>
    <m/>
    <m/>
    <m/>
    <m/>
    <m/>
    <x v="4"/>
  </r>
  <r>
    <s v="BH"/>
    <s v="GAYA"/>
    <s v="BHO011"/>
    <n v="1000004764"/>
    <s v="OM CEMENT STORE"/>
    <d v="2026-06-12T00:00:00"/>
    <s v="Targeted Dealer"/>
    <m/>
    <n v="50"/>
    <m/>
    <n v="51"/>
    <n v="-1"/>
    <s v="-"/>
    <n v="0"/>
    <s v="July"/>
    <n v="46"/>
    <n v="5"/>
    <n v="0.10869565217391308"/>
    <b v="0"/>
    <n v="51"/>
    <s v="Aug"/>
    <n v="51"/>
    <n v="0"/>
    <b v="0"/>
    <s v="GROWTH"/>
    <m/>
    <m/>
    <m/>
    <m/>
    <m/>
    <x v="4"/>
  </r>
  <r>
    <s v="NB 1"/>
    <s v="DARJEELING HILLS"/>
    <s v="WBN116"/>
    <n v="1000004762"/>
    <s v="NEW SHAKAMBARI TRADERS"/>
    <d v="2026-06-11T00:00:00"/>
    <s v="Targeted Dealer"/>
    <m/>
    <n v="160"/>
    <m/>
    <n v="413.65"/>
    <n v="-253.64999999999998"/>
    <s v="-"/>
    <n v="0"/>
    <s v="July"/>
    <n v="349.5"/>
    <n v="64.149999999999977"/>
    <n v="0.18354792560801148"/>
    <b v="0"/>
    <n v="413.65"/>
    <s v="Aug"/>
    <n v="413.65"/>
    <n v="0"/>
    <b v="0"/>
    <s v="GROWTH"/>
    <m/>
    <m/>
    <m/>
    <m/>
    <m/>
    <x v="2"/>
  </r>
  <r>
    <s v="NE 1"/>
    <s v="GOLAGHAT"/>
    <s v="NES681"/>
    <n v="1000004722"/>
    <s v="SHREE SHYAM TRADE"/>
    <d v="2026-04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  <x v="0"/>
  </r>
  <r>
    <s v="NB 1"/>
    <s v="ALIPURDUAR"/>
    <s v="WBD106"/>
    <n v="1000004772"/>
    <s v="DAS ENTERPRISE"/>
    <d v="2026-06-15T00:00:00"/>
    <s v="Targeted Dealer"/>
    <m/>
    <n v="50"/>
    <m/>
    <n v="32"/>
    <n v="18"/>
    <s v="-"/>
    <n v="0"/>
    <s v="July"/>
    <n v="10"/>
    <n v="22"/>
    <n v="2.2000000000000002"/>
    <b v="0"/>
    <n v="32"/>
    <s v="Aug"/>
    <n v="32"/>
    <n v="0"/>
    <b v="0"/>
    <s v="GROWTH"/>
    <m/>
    <m/>
    <m/>
    <m/>
    <m/>
    <x v="2"/>
  </r>
  <r>
    <s v="BH"/>
    <s v="PATNA"/>
    <s v="BHG052"/>
    <n v="1000004740"/>
    <s v="GUPTA TRADING"/>
    <d v="2026-05-31T00:00:00"/>
    <s v="Targeted Dealer"/>
    <m/>
    <n v="200"/>
    <m/>
    <n v="120.5"/>
    <n v="79.5"/>
    <s v="-"/>
    <n v="0"/>
    <s v="July"/>
    <n v="50"/>
    <n v="70.5"/>
    <n v="1.4100000000000001"/>
    <b v="0"/>
    <n v="120.5"/>
    <s v="Aug"/>
    <n v="120.5"/>
    <n v="0"/>
    <b v="0"/>
    <s v="GROWTH"/>
    <m/>
    <m/>
    <m/>
    <m/>
    <m/>
    <x v="4"/>
  </r>
  <r>
    <s v="NB 2"/>
    <s v="MALDA"/>
    <s v="WBN115"/>
    <n v="1000004749"/>
    <s v="NOOR HARDWARE"/>
    <d v="2026-06-09T00:00:00"/>
    <s v="Targeted Dealer"/>
    <m/>
    <n v="20"/>
    <m/>
    <n v="20"/>
    <n v="0"/>
    <s v="-"/>
    <n v="0"/>
    <s v="July"/>
    <n v="10"/>
    <n v="10"/>
    <n v="1"/>
    <b v="0"/>
    <n v="20"/>
    <s v="Aug"/>
    <n v="20"/>
    <n v="0"/>
    <b v="0"/>
    <s v="GROWTH"/>
    <m/>
    <m/>
    <m/>
    <m/>
    <m/>
    <x v="3"/>
  </r>
  <r>
    <s v="NE 2"/>
    <s v="Lower Assam- 1 (Bongaigaon)"/>
    <s v="NEC118"/>
    <n v="1000004782"/>
    <s v="CHOUDHURY ENTERPRISE"/>
    <d v="2026-06-18T00:00:00"/>
    <s v="Targeted Dealer"/>
    <m/>
    <n v="100"/>
    <m/>
    <n v="145"/>
    <n v="-45"/>
    <s v="-"/>
    <n v="0"/>
    <s v="July"/>
    <n v="171"/>
    <n v="-26"/>
    <n v="-0.15204678362573099"/>
    <b v="0"/>
    <n v="145"/>
    <s v="Aug"/>
    <n v="145"/>
    <n v="0"/>
    <b v="0"/>
    <s v="GROWTH"/>
    <m/>
    <m/>
    <m/>
    <m/>
    <m/>
    <x v="1"/>
  </r>
  <r>
    <s v="NE 2"/>
    <s v="Lower Assam- 1 (Bongaigaon)"/>
    <s v="NEB484"/>
    <n v="1000004783"/>
    <s v="BODOLAND HARDWARE"/>
    <d v="2026-06-18T00:00:00"/>
    <s v="Targeted Dealer"/>
    <m/>
    <n v="75"/>
    <m/>
    <n v="80"/>
    <n v="-5"/>
    <s v="-"/>
    <n v="0"/>
    <s v="July"/>
    <n v="99"/>
    <n v="-19"/>
    <n v="-0.19191919191919193"/>
    <b v="0"/>
    <n v="80"/>
    <s v="Aug"/>
    <n v="80"/>
    <n v="0"/>
    <b v="0"/>
    <s v="GROWTH"/>
    <m/>
    <m/>
    <m/>
    <m/>
    <m/>
    <x v="1"/>
  </r>
  <r>
    <s v="BH"/>
    <s v="GAYA"/>
    <s v="BHA108"/>
    <n v="1000004774"/>
    <s v="ARTI ENTERPRISES"/>
    <d v="2026-06-16T00:00:00"/>
    <s v="Targeted Dealer"/>
    <m/>
    <n v="50"/>
    <m/>
    <n v="30"/>
    <n v="20"/>
    <s v="-"/>
    <n v="0"/>
    <s v="July"/>
    <n v="54"/>
    <n v="-24"/>
    <n v="-0.44444444444444442"/>
    <b v="0"/>
    <n v="30"/>
    <s v="Aug"/>
    <n v="30"/>
    <n v="0"/>
    <b v="0"/>
    <s v="GROWTH"/>
    <m/>
    <m/>
    <m/>
    <m/>
    <m/>
    <x v="4"/>
  </r>
  <r>
    <s v="BH"/>
    <s v="GAYA"/>
    <s v="BHS279"/>
    <n v="1000004760"/>
    <s v="SONI TRADERS - MAULA NAGAR"/>
    <d v="2026-06-15T00:00:00"/>
    <s v="Targeted Dealer"/>
    <m/>
    <n v="45"/>
    <m/>
    <n v="30"/>
    <n v="15"/>
    <s v="-"/>
    <n v="0"/>
    <s v="July"/>
    <n v="45"/>
    <n v="-15"/>
    <n v="-0.33333333333333337"/>
    <b v="0"/>
    <n v="30"/>
    <s v="Aug"/>
    <n v="30"/>
    <n v="0"/>
    <b v="0"/>
    <s v="GROWTH"/>
    <m/>
    <m/>
    <m/>
    <m/>
    <m/>
    <x v="4"/>
  </r>
  <r>
    <s v="NB 2"/>
    <s v="UTTAR DINAJPUR"/>
    <s v="WBD107"/>
    <n v="1000004786"/>
    <s v="DADA BHAI ENTERPRISE - JOYHAT"/>
    <d v="2026-06-20T00:00:00"/>
    <s v="Targeted Dealer"/>
    <m/>
    <n v="50"/>
    <m/>
    <n v="25"/>
    <n v="25"/>
    <s v="-"/>
    <n v="0"/>
    <s v="July"/>
    <n v="25"/>
    <n v="0"/>
    <n v="0"/>
    <b v="0"/>
    <n v="25"/>
    <s v="Aug"/>
    <n v="25"/>
    <n v="0"/>
    <b v="0"/>
    <s v="GROWTH"/>
    <m/>
    <m/>
    <m/>
    <m/>
    <m/>
    <x v="3"/>
  </r>
  <r>
    <s v="NB 2"/>
    <s v="RAGHUNATHGANJ"/>
    <s v="WBB166"/>
    <n v="1000004765"/>
    <s v="BENGAL TRADERS - ANTARDWIPA"/>
    <d v="2026-06-12T00:00:00"/>
    <s v="Targeted Dealer"/>
    <m/>
    <n v="50"/>
    <m/>
    <n v="25"/>
    <n v="25"/>
    <s v="-"/>
    <n v="0"/>
    <s v="July"/>
    <n v="0"/>
    <n v="25"/>
    <s v=" "/>
    <b v="0"/>
    <n v="25"/>
    <s v="Aug"/>
    <n v="25"/>
    <n v="0"/>
    <b v="0"/>
    <s v="GROWTH"/>
    <m/>
    <m/>
    <m/>
    <m/>
    <m/>
    <x v="3"/>
  </r>
  <r>
    <s v="BH"/>
    <s v="GAYA"/>
    <s v="BHA106"/>
    <n v="1000004763"/>
    <s v="AJAY CEMENT STORE - KHANJAHAPUR"/>
    <d v="2026-06-11T00:00:00"/>
    <s v="Targeted Dealer"/>
    <m/>
    <n v="50"/>
    <m/>
    <n v="50"/>
    <n v="0"/>
    <s v="-"/>
    <n v="0"/>
    <s v="July"/>
    <n v="45"/>
    <n v="5"/>
    <n v="0.11111111111111116"/>
    <b v="0"/>
    <n v="50"/>
    <s v="Aug"/>
    <n v="50"/>
    <n v="0"/>
    <b v="0"/>
    <s v="GROWTH"/>
    <m/>
    <m/>
    <m/>
    <m/>
    <m/>
    <x v="4"/>
  </r>
  <r>
    <s v="BH"/>
    <s v="GAYA"/>
    <s v="BHS278"/>
    <n v="1000004759"/>
    <s v="SHANKAR TRADERS"/>
    <d v="2026-06-13T00:00:00"/>
    <s v="Targeted Dealer"/>
    <m/>
    <n v="25"/>
    <m/>
    <n v="30"/>
    <n v="-5"/>
    <s v="-"/>
    <n v="0"/>
    <s v="July"/>
    <n v="15"/>
    <n v="15"/>
    <n v="1"/>
    <b v="0"/>
    <n v="30"/>
    <s v="Aug"/>
    <n v="30"/>
    <n v="0"/>
    <b v="0"/>
    <s v="GROWTH"/>
    <m/>
    <m/>
    <m/>
    <m/>
    <m/>
    <x v="4"/>
  </r>
  <r>
    <s v="NB 2"/>
    <s v="DAKSHIN DINAJPUR"/>
    <s v="WBN117"/>
    <n v="1000004787"/>
    <s v="NEW R.K.BUILDERS"/>
    <d v="2026-06-20T00:00:00"/>
    <s v="Targeted Dealer"/>
    <m/>
    <n v="25"/>
    <m/>
    <n v="0"/>
    <n v="25"/>
    <s v="-"/>
    <n v="0"/>
    <s v="July"/>
    <n v="50"/>
    <n v="-50"/>
    <n v="-1"/>
    <b v="0"/>
    <n v="0"/>
    <s v="Aug"/>
    <n v="0"/>
    <n v="0"/>
    <b v="0"/>
    <b v="0"/>
    <m/>
    <m/>
    <m/>
    <m/>
    <m/>
    <x v="3"/>
  </r>
  <r>
    <s v="BH"/>
    <s v="GAYA"/>
    <s v="BHS048"/>
    <n v="1000001967"/>
    <s v="SHIVAM TRADERS (WARS)"/>
    <d v="2022-06-27T00:00:00"/>
    <s v="Targeted Dealer"/>
    <m/>
    <n v="25"/>
    <m/>
    <n v="30"/>
    <n v="-5"/>
    <s v="-"/>
    <n v="0"/>
    <s v="July"/>
    <n v="60"/>
    <n v="-30"/>
    <n v="-0.5"/>
    <b v="0"/>
    <n v="30"/>
    <s v="Aug"/>
    <n v="30"/>
    <n v="0"/>
    <b v="0"/>
    <s v="GROWTH"/>
    <m/>
    <m/>
    <m/>
    <m/>
    <m/>
    <x v="4"/>
  </r>
  <r>
    <s v="BH"/>
    <s v="GAYA"/>
    <s v="BHA107"/>
    <n v="1000004761"/>
    <s v="ASHRAFI TRADERS"/>
    <d v="2026-06-15T00:00:00"/>
    <s v="Targeted Dealer"/>
    <m/>
    <n v="55"/>
    <m/>
    <n v="30"/>
    <n v="25"/>
    <s v="-"/>
    <n v="0"/>
    <s v="July"/>
    <n v="54"/>
    <n v="-24"/>
    <n v="-0.44444444444444442"/>
    <b v="0"/>
    <n v="30"/>
    <s v="Aug"/>
    <n v="30"/>
    <n v="0"/>
    <b v="0"/>
    <s v="GROWTH"/>
    <m/>
    <m/>
    <m/>
    <m/>
    <m/>
    <x v="4"/>
  </r>
  <r>
    <s v="BH"/>
    <s v="MUZAFFARPUR"/>
    <s v="BHN040"/>
    <n v="1000002526"/>
    <s v="NEW BHARAT TRADERS &amp; PAINTS"/>
    <d v="2022-06-27T00:00:00"/>
    <s v="Targeted Dealer"/>
    <m/>
    <n v="25"/>
    <m/>
    <n v="38"/>
    <n v="-13"/>
    <s v="-"/>
    <n v="0"/>
    <s v="July"/>
    <n v="17.5"/>
    <n v="20.5"/>
    <n v="1.1714285714285713"/>
    <b v="0"/>
    <n v="38"/>
    <s v="Aug"/>
    <n v="38"/>
    <n v="0"/>
    <b v="0"/>
    <s v="GROWTH"/>
    <m/>
    <m/>
    <m/>
    <m/>
    <m/>
    <x v="4"/>
  </r>
  <r>
    <s v="NE 1"/>
    <s v="NAGAON"/>
    <s v="NEA578"/>
    <n v="1000004785"/>
    <s v="ANANDA HARDWARE"/>
    <d v="2026-06-18T00:00:00"/>
    <s v="Targeted Dealer"/>
    <m/>
    <n v="40"/>
    <m/>
    <n v="34.5"/>
    <n v="5.5"/>
    <s v="-"/>
    <n v="0"/>
    <s v="July"/>
    <n v="47"/>
    <n v="-12.5"/>
    <n v="-0.26595744680851063"/>
    <b v="0"/>
    <n v="34.5"/>
    <s v="Aug"/>
    <n v="34.5"/>
    <n v="0"/>
    <b v="0"/>
    <s v="GROWTH"/>
    <m/>
    <m/>
    <m/>
    <m/>
    <m/>
    <x v="0"/>
  </r>
  <r>
    <s v="BH"/>
    <s v="PURNIA"/>
    <s v="BHS281"/>
    <n v="1000004784"/>
    <s v="SRI RADHE TRADERS"/>
    <d v="2026-06-18T00:00:00"/>
    <s v="Targeted Dealer"/>
    <m/>
    <n v="60"/>
    <m/>
    <n v="10"/>
    <n v="50"/>
    <s v="-"/>
    <n v="0"/>
    <s v="July"/>
    <n v="62.5"/>
    <n v="-52.5"/>
    <n v="-0.84"/>
    <b v="0"/>
    <n v="10"/>
    <s v="Aug"/>
    <n v="10"/>
    <n v="0"/>
    <b v="0"/>
    <s v="GROWTH"/>
    <m/>
    <m/>
    <m/>
    <m/>
    <m/>
    <x v="4"/>
  </r>
  <r>
    <s v="BH"/>
    <s v="GAYA"/>
    <s v="BHS283"/>
    <n v="1000004767"/>
    <s v="SUNIL CEMENT STORE"/>
    <d v="2026-06-19T00:00:00"/>
    <s v="Targeted Dealer"/>
    <m/>
    <n v="50"/>
    <m/>
    <n v="50"/>
    <n v="0"/>
    <s v="-"/>
    <n v="0"/>
    <s v="July"/>
    <n v="48"/>
    <n v="2"/>
    <n v="4.1666666666666741E-2"/>
    <b v="0"/>
    <n v="50"/>
    <s v="Aug"/>
    <n v="50"/>
    <n v="0"/>
    <b v="0"/>
    <s v="GROWTH"/>
    <m/>
    <m/>
    <m/>
    <m/>
    <m/>
    <x v="4"/>
  </r>
  <r>
    <s v="NE 1"/>
    <s v="AP- Tinsukia Side"/>
    <s v="NEM552"/>
    <n v="1000004792"/>
    <s v="M.G.D ENTERPRISE"/>
    <d v="2026-06-23T00:00:00"/>
    <s v="Targeted Dealer"/>
    <m/>
    <n v="60"/>
    <m/>
    <n v="240"/>
    <n v="-180"/>
    <s v="-"/>
    <n v="0"/>
    <s v="July"/>
    <n v="90"/>
    <n v="150"/>
    <n v="1.6666666666666665"/>
    <b v="0"/>
    <n v="240"/>
    <s v="Aug"/>
    <n v="240"/>
    <n v="0"/>
    <b v="0"/>
    <s v="GROWTH"/>
    <m/>
    <m/>
    <m/>
    <m/>
    <m/>
    <x v="0"/>
  </r>
  <r>
    <s v="NE 1"/>
    <s v="AP- Tinsukia Side"/>
    <s v="NEA580"/>
    <n v="1000004808"/>
    <s v="AP BUILD"/>
    <d v="2026-06-29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m/>
    <m/>
    <m/>
    <m/>
    <m/>
    <x v="0"/>
  </r>
  <r>
    <s v="NE 2"/>
    <s v="Lower Assam- 3"/>
    <s v="NEM551"/>
    <n v="1000004803"/>
    <s v="MOON HARDWARE"/>
    <d v="2026-06-29T00:00:00"/>
    <s v="Targeted Dealer"/>
    <m/>
    <n v="45"/>
    <m/>
    <n v="50"/>
    <n v="-5"/>
    <s v="-"/>
    <n v="0"/>
    <s v="July"/>
    <n v="25"/>
    <n v="25"/>
    <n v="1"/>
    <b v="0"/>
    <n v="50"/>
    <s v="Aug"/>
    <n v="50"/>
    <n v="0"/>
    <b v="0"/>
    <s v="GROWTH"/>
    <m/>
    <m/>
    <m/>
    <m/>
    <m/>
    <x v="1"/>
  </r>
  <r>
    <s v="NE 1"/>
    <s v="DIBRUGARH"/>
    <s v="NED320"/>
    <n v="1000004806"/>
    <s v="DIBYAJIT KONWAR HARDWARE STORE"/>
    <d v="2026-06-29T00:00:00"/>
    <s v="Targeted Dealer"/>
    <m/>
    <n v="40"/>
    <m/>
    <n v="50"/>
    <n v="-10"/>
    <s v="-"/>
    <n v="0"/>
    <s v="July"/>
    <n v="65"/>
    <n v="-15"/>
    <n v="-0.23076923076923073"/>
    <b v="0"/>
    <n v="50"/>
    <s v="Aug"/>
    <n v="50"/>
    <n v="0"/>
    <b v="0"/>
    <s v="GROWTH"/>
    <m/>
    <m/>
    <m/>
    <m/>
    <m/>
    <x v="0"/>
  </r>
  <r>
    <s v="NE 1"/>
    <s v="TEZPUR"/>
    <s v="NEK290"/>
    <n v="1000004804"/>
    <s v="KATOKI HARDWARE"/>
    <d v="2026-06-29T00:00:00"/>
    <s v="Targeted Dealer"/>
    <m/>
    <n v="30"/>
    <m/>
    <n v="15"/>
    <n v="15"/>
    <s v="-"/>
    <n v="0"/>
    <s v="July"/>
    <n v="16"/>
    <n v="-1"/>
    <n v="-6.25E-2"/>
    <b v="0"/>
    <n v="15"/>
    <s v="Aug"/>
    <n v="15"/>
    <n v="0"/>
    <b v="0"/>
    <s v="GROWTH"/>
    <m/>
    <m/>
    <m/>
    <m/>
    <m/>
    <x v="0"/>
  </r>
  <r>
    <s v="NE 1"/>
    <s v="JORHAT"/>
    <s v="NEA579"/>
    <n v="1000004802"/>
    <s v="MS AMBIKA HARDWARE"/>
    <d v="2026-06-28T00:00:00"/>
    <s v="Targeted Dealer"/>
    <m/>
    <n v="20"/>
    <m/>
    <n v="10"/>
    <n v="10"/>
    <s v="-"/>
    <n v="0"/>
    <s v="July"/>
    <n v="0"/>
    <n v="10"/>
    <s v=" "/>
    <b v="0"/>
    <n v="10"/>
    <s v="Aug"/>
    <n v="10"/>
    <n v="0"/>
    <b v="0"/>
    <s v="GROWTH"/>
    <m/>
    <m/>
    <m/>
    <m/>
    <m/>
    <x v="0"/>
  </r>
  <r>
    <s v="BH"/>
    <s v="BEGUSARAI"/>
    <s v="BHG040"/>
    <n v="1000002518"/>
    <s v="GANESH ENTERPRISES . CHERIA BARIYAR"/>
    <d v="2022-06-27T00:00:00"/>
    <s v="Targeted Dealer"/>
    <m/>
    <n v="25"/>
    <m/>
    <n v="31.25"/>
    <n v="-6.25"/>
    <s v="-"/>
    <n v="0"/>
    <s v="July"/>
    <n v="23.75"/>
    <n v="7.5"/>
    <n v="0.31578947368421062"/>
    <b v="0"/>
    <n v="31.25"/>
    <s v="Aug"/>
    <n v="31.25"/>
    <n v="0"/>
    <b v="0"/>
    <s v="GROWTH"/>
    <m/>
    <m/>
    <m/>
    <m/>
    <m/>
    <x v="4"/>
  </r>
  <r>
    <s v="BH"/>
    <s v="BEGUSARAI"/>
    <s v="BHJ065"/>
    <n v="1000004801"/>
    <s v="JAGDEEP TRADING"/>
    <d v="2026-06-28T00:00:00"/>
    <s v="Targeted Dealer"/>
    <m/>
    <n v="25"/>
    <m/>
    <n v="32.5"/>
    <n v="-7.5"/>
    <s v="-"/>
    <n v="0"/>
    <s v="July"/>
    <n v="25"/>
    <n v="7.5"/>
    <n v="0.30000000000000004"/>
    <b v="0"/>
    <n v="32.5"/>
    <s v="Aug"/>
    <n v="32.5"/>
    <n v="0"/>
    <b v="0"/>
    <s v="GROWTH"/>
    <m/>
    <m/>
    <m/>
    <m/>
    <m/>
    <x v="4"/>
  </r>
  <r>
    <s v="BH"/>
    <s v="BHAGALPUR"/>
    <s v="BHR109"/>
    <n v="1000004753"/>
    <s v="RK TRADERS - GHOGHA"/>
    <d v="2026-06-10T00:00:00"/>
    <s v="Targeted Dealer"/>
    <m/>
    <n v="25"/>
    <m/>
    <n v="0"/>
    <n v="25"/>
    <s v="-"/>
    <n v="0"/>
    <s v="July"/>
    <n v="25"/>
    <n v="-25"/>
    <n v="-1"/>
    <b v="0"/>
    <n v="0"/>
    <s v="Aug"/>
    <n v="0"/>
    <n v="0"/>
    <b v="0"/>
    <b v="0"/>
    <m/>
    <m/>
    <m/>
    <m/>
    <m/>
    <x v="4"/>
  </r>
  <r>
    <s v="NB 2"/>
    <s v="DAKSHIN DINAJPUR"/>
    <s v="B191"/>
    <n v="1000001317"/>
    <s v="BANDHU ENTERPRISE"/>
    <d v="2022-06-27T00:00:00"/>
    <s v="Targeted Dealer"/>
    <m/>
    <n v="50"/>
    <m/>
    <n v="18"/>
    <n v="32"/>
    <s v="-"/>
    <n v="0"/>
    <s v="July"/>
    <n v="20"/>
    <n v="-2"/>
    <n v="-9.9999999999999978E-2"/>
    <b v="0"/>
    <n v="18"/>
    <s v="Aug"/>
    <n v="18"/>
    <n v="0"/>
    <b v="0"/>
    <s v="GROWTH"/>
    <m/>
    <m/>
    <m/>
    <m/>
    <m/>
    <x v="3"/>
  </r>
  <r>
    <s v="NB 2"/>
    <s v="DAKSHIN DINAJPUR"/>
    <s v="WBS362"/>
    <n v="1000004794"/>
    <s v="SHANTI ENTERPRISE - CHAKVRIGU"/>
    <d v="2026-06-26T00:00:00"/>
    <s v="Targeted Dealer"/>
    <m/>
    <n v="30"/>
    <m/>
    <n v="0"/>
    <n v="30"/>
    <s v="-"/>
    <n v="0"/>
    <s v="July"/>
    <n v="5"/>
    <n v="-5"/>
    <n v="-1"/>
    <b v="0"/>
    <n v="0"/>
    <s v="Aug"/>
    <n v="0"/>
    <n v="0"/>
    <b v="0"/>
    <b v="0"/>
    <m/>
    <m/>
    <m/>
    <m/>
    <m/>
    <x v="3"/>
  </r>
  <r>
    <s v="NB 2"/>
    <s v="DAKSHIN DINAJPUR"/>
    <s v="WBK071"/>
    <n v="1000004797"/>
    <s v="KALPANA HARDWARE"/>
    <d v="2026-06-28T00:00:00"/>
    <s v="Targeted Dealer"/>
    <m/>
    <n v="30"/>
    <m/>
    <n v="20"/>
    <n v="10"/>
    <s v="-"/>
    <n v="0"/>
    <s v="July"/>
    <n v="24"/>
    <n v="-4"/>
    <n v="-0.16666666666666663"/>
    <b v="0"/>
    <n v="20"/>
    <s v="Aug"/>
    <n v="20"/>
    <n v="0"/>
    <b v="0"/>
    <s v="GROWTH"/>
    <m/>
    <m/>
    <m/>
    <m/>
    <m/>
    <x v="3"/>
  </r>
  <r>
    <s v="NB 1"/>
    <s v="DARJEELING PLAINS"/>
    <s v="WBH058"/>
    <n v="1000004773"/>
    <s v="HARSH HARDWARE"/>
    <d v="2026-06-16T00:00:00"/>
    <s v="Targeted Dealer"/>
    <m/>
    <n v="50"/>
    <m/>
    <n v="12"/>
    <n v="38"/>
    <s v="-"/>
    <n v="0"/>
    <s v="July"/>
    <n v="24"/>
    <n v="-12"/>
    <n v="-0.5"/>
    <b v="0"/>
    <n v="12"/>
    <s v="Aug"/>
    <n v="12"/>
    <n v="0"/>
    <b v="0"/>
    <s v="GROWTH"/>
    <m/>
    <m/>
    <m/>
    <m/>
    <m/>
    <x v="2"/>
  </r>
  <r>
    <s v="BH"/>
    <s v="GAYA"/>
    <s v="BHG001"/>
    <n v="1000001393"/>
    <s v="GAYATRI TRADERS"/>
    <d v="2022-06-27T00:00:00"/>
    <s v="Targeted Dealer"/>
    <m/>
    <n v="50"/>
    <m/>
    <n v="60"/>
    <n v="-10"/>
    <s v="-"/>
    <n v="0"/>
    <s v="July"/>
    <n v="76"/>
    <n v="-16"/>
    <n v="-0.21052631578947367"/>
    <b v="0"/>
    <n v="60"/>
    <s v="Aug"/>
    <n v="60"/>
    <n v="0"/>
    <b v="0"/>
    <s v="GROWTH"/>
    <m/>
    <m/>
    <m/>
    <m/>
    <m/>
    <x v="4"/>
  </r>
  <r>
    <s v="BH"/>
    <s v="GAYA"/>
    <s v="BHK005"/>
    <n v="1000001961"/>
    <s v="KISHAN TRADERS (GONAWA)"/>
    <d v="2022-06-27T00:00:00"/>
    <s v="Targeted Dealer"/>
    <m/>
    <n v="30"/>
    <m/>
    <n v="30.95"/>
    <n v="-0.94999999999999929"/>
    <s v="-"/>
    <n v="0"/>
    <s v="July"/>
    <n v="30"/>
    <n v="0.94999999999999929"/>
    <n v="3.1666666666666732E-2"/>
    <b v="0"/>
    <n v="30.95"/>
    <s v="Aug"/>
    <n v="30.95"/>
    <n v="0"/>
    <b v="0"/>
    <s v="GROWTH"/>
    <m/>
    <m/>
    <m/>
    <m/>
    <m/>
    <x v="4"/>
  </r>
  <r>
    <s v="BH"/>
    <s v="GAYA"/>
    <s v="BHN052"/>
    <n v="1000004758"/>
    <s v="NARAYAN &amp; SONS"/>
    <d v="2026-06-13T00:00:00"/>
    <s v="Targeted Dealer"/>
    <m/>
    <n v="25"/>
    <m/>
    <n v="15"/>
    <n v="10"/>
    <s v="-"/>
    <n v="0"/>
    <s v="July"/>
    <n v="0"/>
    <n v="15"/>
    <s v=" "/>
    <b v="0"/>
    <n v="15"/>
    <s v="Aug"/>
    <n v="15"/>
    <n v="0"/>
    <b v="0"/>
    <s v="GROWTH"/>
    <m/>
    <m/>
    <m/>
    <m/>
    <m/>
    <x v="4"/>
  </r>
  <r>
    <s v="BH"/>
    <s v="GAYA"/>
    <s v="BHV032"/>
    <n v="1000004793"/>
    <s v="VIJAY TRADERS - GHASIYADIH"/>
    <d v="2026-06-23T00:00:00"/>
    <s v="Targeted Dealer"/>
    <m/>
    <n v="40"/>
    <m/>
    <n v="55"/>
    <n v="-15"/>
    <s v="-"/>
    <n v="0"/>
    <s v="July"/>
    <n v="35"/>
    <n v="20"/>
    <n v="0.5714285714285714"/>
    <b v="0"/>
    <n v="55"/>
    <s v="Aug"/>
    <n v="55"/>
    <n v="0"/>
    <b v="0"/>
    <s v="GROWTH"/>
    <m/>
    <m/>
    <m/>
    <m/>
    <m/>
    <x v="4"/>
  </r>
  <r>
    <s v="BH"/>
    <s v="GAYA"/>
    <s v="BHR110"/>
    <n v="1000004795"/>
    <s v="RAHUL KHAD BHANDAR"/>
    <d v="2026-06-26T00:00:00"/>
    <s v="Targeted Dealer"/>
    <m/>
    <n v="35"/>
    <m/>
    <n v="35"/>
    <n v="0"/>
    <s v="-"/>
    <n v="0"/>
    <s v="July"/>
    <n v="32"/>
    <n v="3"/>
    <n v="9.375E-2"/>
    <b v="0"/>
    <n v="35"/>
    <s v="Aug"/>
    <n v="35"/>
    <n v="0"/>
    <b v="0"/>
    <s v="GROWTH"/>
    <m/>
    <m/>
    <m/>
    <m/>
    <m/>
    <x v="4"/>
  </r>
  <r>
    <s v="BH"/>
    <s v="GAYA"/>
    <s v="BHF007"/>
    <n v="1000004796"/>
    <s v="FN ASSOCIATES"/>
    <d v="2026-06-26T00:00:00"/>
    <s v="Targeted Dealer"/>
    <m/>
    <n v="50"/>
    <m/>
    <n v="0"/>
    <n v="50"/>
    <s v="-"/>
    <n v="0"/>
    <s v="July"/>
    <n v="55"/>
    <n v="-55"/>
    <n v="-1"/>
    <b v="0"/>
    <n v="0"/>
    <s v="Aug"/>
    <n v="0"/>
    <n v="0"/>
    <b v="0"/>
    <b v="0"/>
    <m/>
    <m/>
    <m/>
    <m/>
    <m/>
    <x v="4"/>
  </r>
  <r>
    <s v="BH"/>
    <s v="GAYA"/>
    <s v="BHJ064"/>
    <n v="1000004798"/>
    <s v="JAI SHREE RAM CEMENT &amp; KHAD DUKAN"/>
    <d v="2026-06-28T00:00:00"/>
    <s v="Targeted Dealer"/>
    <m/>
    <n v="40"/>
    <m/>
    <n v="40"/>
    <n v="0"/>
    <s v="-"/>
    <n v="0"/>
    <s v="July"/>
    <n v="45"/>
    <n v="-5"/>
    <n v="-0.11111111111111116"/>
    <b v="0"/>
    <n v="40"/>
    <s v="Aug"/>
    <n v="40"/>
    <n v="0"/>
    <b v="0"/>
    <s v="GROWTH"/>
    <m/>
    <m/>
    <m/>
    <m/>
    <m/>
    <x v="4"/>
  </r>
  <r>
    <s v="BH"/>
    <s v="GAYA"/>
    <s v="BHR111"/>
    <n v="1000004800"/>
    <s v="RADHA RANI UDYOG"/>
    <d v="2026-06-28T00:00:00"/>
    <s v="Targeted Dealer"/>
    <m/>
    <n v="25"/>
    <m/>
    <n v="0"/>
    <n v="25"/>
    <s v="-"/>
    <n v="0"/>
    <s v="July"/>
    <n v="25"/>
    <n v="-25"/>
    <n v="-1"/>
    <b v="0"/>
    <n v="0"/>
    <s v="Aug"/>
    <n v="0"/>
    <n v="0"/>
    <b v="0"/>
    <b v="0"/>
    <m/>
    <m/>
    <m/>
    <m/>
    <m/>
    <x v="4"/>
  </r>
  <r>
    <s v="BH"/>
    <s v="GAYA"/>
    <s v="BHB080"/>
    <n v="1000004811"/>
    <s v="BHARAT ENTERPRISES - GOLABAZAR"/>
    <d v="2026-06-30T00:00:00"/>
    <s v="Targeted Dealer"/>
    <m/>
    <n v="30"/>
    <m/>
    <n v="60"/>
    <n v="-30"/>
    <s v="-"/>
    <n v="0"/>
    <s v="July"/>
    <n v="30"/>
    <n v="30"/>
    <n v="1"/>
    <b v="0"/>
    <n v="60"/>
    <s v="Aug"/>
    <n v="60"/>
    <n v="0"/>
    <b v="0"/>
    <s v="GROWTH"/>
    <m/>
    <m/>
    <m/>
    <m/>
    <m/>
    <x v="4"/>
  </r>
  <r>
    <s v="BH"/>
    <s v="GAYA"/>
    <s v="BHM171"/>
    <n v="1000004833"/>
    <s v="MONU TRADERS"/>
    <d v="2026-07-16T00:00:00"/>
    <s v="Targeted Dealer"/>
    <m/>
    <n v="30"/>
    <m/>
    <n v="65"/>
    <n v="-35"/>
    <s v="-"/>
    <n v="0"/>
    <s v="July"/>
    <n v="0"/>
    <n v="65"/>
    <s v=" "/>
    <b v="0"/>
    <n v="65"/>
    <s v="Aug"/>
    <n v="65"/>
    <n v="0"/>
    <b v="0"/>
    <s v="GROWTH"/>
    <m/>
    <m/>
    <m/>
    <m/>
    <m/>
    <x v="4"/>
  </r>
  <r>
    <s v="BH"/>
    <s v="KISHANGANJ"/>
    <s v="BHJ041"/>
    <n v="1000001491"/>
    <s v="JALALGARH TRADERS"/>
    <d v="2022-06-27T00:00:00"/>
    <s v="Targeted Dealer"/>
    <m/>
    <n v="15"/>
    <m/>
    <n v="0"/>
    <n v="15"/>
    <s v="-"/>
    <n v="0"/>
    <s v="July"/>
    <n v="30"/>
    <n v="-30"/>
    <n v="-1"/>
    <b v="0"/>
    <n v="0"/>
    <s v="Aug"/>
    <n v="0"/>
    <n v="0"/>
    <b v="0"/>
    <b v="0"/>
    <m/>
    <m/>
    <m/>
    <m/>
    <m/>
    <x v="4"/>
  </r>
  <r>
    <s v="BH"/>
    <s v="KISHANGANJ"/>
    <s v="BHS172"/>
    <n v="1000001510"/>
    <s v="SAHA ENTERPRISES (FORBESGANJ)"/>
    <d v="2022-06-27T00:00:00"/>
    <s v="Targeted Dealer"/>
    <m/>
    <n v="60"/>
    <m/>
    <n v="30"/>
    <n v="30"/>
    <s v="-"/>
    <n v="0"/>
    <s v="July"/>
    <n v="30"/>
    <n v="0"/>
    <n v="0"/>
    <b v="0"/>
    <n v="30"/>
    <s v="Aug"/>
    <n v="30"/>
    <n v="0"/>
    <b v="0"/>
    <s v="GROWTH"/>
    <m/>
    <m/>
    <m/>
    <m/>
    <m/>
    <x v="4"/>
  </r>
  <r>
    <s v="BH"/>
    <s v="KISHANGANJ"/>
    <s v="BHN053"/>
    <n v="1000004835"/>
    <s v="NAIYER TRADERS"/>
    <d v="2026-07-16T00:00:00"/>
    <s v="Targeted Dealer"/>
    <m/>
    <n v="60"/>
    <m/>
    <n v="60"/>
    <n v="0"/>
    <s v="-"/>
    <n v="0"/>
    <s v="July"/>
    <n v="30"/>
    <n v="30"/>
    <n v="1"/>
    <b v="0"/>
    <n v="60"/>
    <s v="Aug"/>
    <n v="60"/>
    <n v="0"/>
    <b v="0"/>
    <s v="GROWTH"/>
    <m/>
    <m/>
    <m/>
    <m/>
    <m/>
    <x v="4"/>
  </r>
  <r>
    <s v="NB 2"/>
    <s v="MALDA"/>
    <s v="WBM319"/>
    <n v="1000004154"/>
    <s v="MONDAL TRADERS"/>
    <d v="2024-10-23T00:00:00"/>
    <s v="Targeted Dealer"/>
    <m/>
    <n v="20"/>
    <m/>
    <n v="5"/>
    <n v="15"/>
    <s v="-"/>
    <n v="0"/>
    <s v="July"/>
    <n v="5"/>
    <n v="0"/>
    <n v="0"/>
    <b v="0"/>
    <n v="5"/>
    <s v="Aug"/>
    <n v="5"/>
    <n v="0"/>
    <b v="0"/>
    <s v="GROWTH"/>
    <m/>
    <m/>
    <m/>
    <m/>
    <m/>
    <x v="3"/>
  </r>
  <r>
    <s v="NB 2"/>
    <s v="MALDA"/>
    <s v="WBH059"/>
    <n v="1000004780"/>
    <s v="HAZI ISHA ENTERPRISE"/>
    <d v="2026-06-17T00:00:00"/>
    <s v="Targeted Dealer"/>
    <m/>
    <n v="50"/>
    <m/>
    <n v="0"/>
    <n v="50"/>
    <s v="-"/>
    <n v="0"/>
    <s v="July"/>
    <n v="30"/>
    <n v="-30"/>
    <n v="-1"/>
    <b v="0"/>
    <n v="0"/>
    <s v="Aug"/>
    <n v="0"/>
    <n v="0"/>
    <b v="0"/>
    <b v="0"/>
    <m/>
    <m/>
    <m/>
    <m/>
    <m/>
    <x v="3"/>
  </r>
  <r>
    <s v="BH"/>
    <s v="MUZAFFARPUR"/>
    <s v="BHR087"/>
    <n v="1000002029"/>
    <s v="BANDHAN STEELS"/>
    <d v="2022-06-27T00:00:00"/>
    <s v="Targeted Dealer"/>
    <m/>
    <n v="400"/>
    <m/>
    <n v="270.5"/>
    <n v="129.5"/>
    <s v="-"/>
    <n v="0"/>
    <s v="July"/>
    <n v="508.25"/>
    <n v="-237.75"/>
    <n v="-0.46778160354156417"/>
    <b v="0"/>
    <n v="270.5"/>
    <s v="Aug"/>
    <n v="270.5"/>
    <n v="0"/>
    <b v="0"/>
    <s v="GROWTH"/>
    <m/>
    <m/>
    <m/>
    <m/>
    <m/>
    <x v="4"/>
  </r>
  <r>
    <s v="BH"/>
    <s v="MUZAFFARPUR"/>
    <s v="BHS227"/>
    <n v="1000002654"/>
    <s v="SAUMYA TRADERS"/>
    <d v="2022-06-27T00:00:00"/>
    <s v="Targeted Dealer"/>
    <m/>
    <n v="25"/>
    <m/>
    <n v="25.5"/>
    <n v="-0.5"/>
    <s v="-"/>
    <n v="0"/>
    <s v="July"/>
    <n v="36"/>
    <n v="-10.5"/>
    <n v="-0.29166666666666663"/>
    <b v="0"/>
    <n v="25.5"/>
    <s v="Aug"/>
    <n v="25.5"/>
    <n v="0"/>
    <b v="0"/>
    <s v="GROWTH"/>
    <m/>
    <m/>
    <m/>
    <m/>
    <m/>
    <x v="4"/>
  </r>
  <r>
    <s v="BH"/>
    <s v="MUZAFFARPUR"/>
    <s v="BHM169"/>
    <n v="1000004799"/>
    <s v="MAHAVIR TRADERS"/>
    <d v="2026-06-28T00:00:00"/>
    <s v="Targeted Dealer"/>
    <m/>
    <n v="25"/>
    <m/>
    <n v="0"/>
    <n v="25"/>
    <s v="-"/>
    <n v="0"/>
    <s v="July"/>
    <n v="12.5"/>
    <n v="-12.5"/>
    <n v="-1"/>
    <b v="0"/>
    <n v="0"/>
    <s v="Aug"/>
    <n v="0"/>
    <n v="0"/>
    <b v="0"/>
    <b v="0"/>
    <m/>
    <m/>
    <m/>
    <m/>
    <m/>
    <x v="4"/>
  </r>
  <r>
    <s v="BH"/>
    <s v="MUZAFFARPUR"/>
    <s v="BHS285"/>
    <n v="1000004812"/>
    <s v="SATYAM TRADERS - DHOLI BAZAR "/>
    <d v="2026-06-30T00:00:00"/>
    <s v="Targeted Dealer"/>
    <m/>
    <n v="30"/>
    <m/>
    <n v="42.5"/>
    <n v="-12.5"/>
    <s v="-"/>
    <n v="0"/>
    <s v="July"/>
    <n v="37.5"/>
    <n v="5"/>
    <n v="0.1333333333333333"/>
    <b v="0"/>
    <n v="42.5"/>
    <s v="Aug"/>
    <n v="42.5"/>
    <n v="0"/>
    <b v="0"/>
    <s v="GROWTH"/>
    <m/>
    <m/>
    <m/>
    <m/>
    <m/>
    <x v="4"/>
  </r>
  <r>
    <s v="BH"/>
    <s v="MUZAFFARPUR"/>
    <s v="BHV033"/>
    <n v="1000004816"/>
    <s v="VISHWAKARMA TRADERS"/>
    <d v="2026-06-30T00:00:00"/>
    <s v="Targeted Dealer"/>
    <m/>
    <n v="25"/>
    <m/>
    <n v="40"/>
    <n v="-15"/>
    <s v="-"/>
    <n v="0"/>
    <s v="July"/>
    <n v="15"/>
    <n v="25"/>
    <n v="1.6666666666666665"/>
    <b v="0"/>
    <n v="40"/>
    <s v="Aug"/>
    <n v="40"/>
    <n v="0"/>
    <b v="0"/>
    <s v="GROWTH"/>
    <m/>
    <m/>
    <m/>
    <m/>
    <m/>
    <x v="4"/>
  </r>
  <r>
    <s v="BH"/>
    <s v="MUZAFFARPUR"/>
    <s v="BHM170"/>
    <n v="1000004819"/>
    <s v="MAA SHILA TRADERS"/>
    <d v="2026-07-07T00:00:00"/>
    <s v="Targeted Dealer"/>
    <m/>
    <n v="35"/>
    <m/>
    <n v="25"/>
    <n v="10"/>
    <s v="-"/>
    <n v="0"/>
    <s v="July"/>
    <n v="25"/>
    <n v="0"/>
    <n v="0"/>
    <b v="0"/>
    <n v="25"/>
    <s v="Aug"/>
    <n v="25"/>
    <n v="0"/>
    <b v="0"/>
    <s v="GROWTH"/>
    <m/>
    <m/>
    <m/>
    <m/>
    <m/>
    <x v="4"/>
  </r>
  <r>
    <s v="BH"/>
    <s v="MUZAFFARPUR"/>
    <s v="BHS286"/>
    <n v="1000004821"/>
    <s v="SHREE AMBIKA TRADERS"/>
    <d v="2026-07-15T00:00:00"/>
    <s v="Targeted Dealer"/>
    <m/>
    <n v="25"/>
    <m/>
    <n v="37"/>
    <n v="-12"/>
    <s v="-"/>
    <n v="0"/>
    <s v="July"/>
    <n v="12.5"/>
    <n v="24.5"/>
    <n v="1.96"/>
    <b v="0"/>
    <n v="37"/>
    <s v="Aug"/>
    <n v="37"/>
    <n v="0"/>
    <b v="0"/>
    <s v="GROWTH"/>
    <m/>
    <m/>
    <m/>
    <m/>
    <m/>
    <x v="4"/>
  </r>
  <r>
    <s v="BH"/>
    <s v="MUZAFFARPUR"/>
    <s v="BHB081"/>
    <n v="1000004838"/>
    <s v="BHAGWATI TRADERS"/>
    <d v="2026-07-17T00:00:00"/>
    <s v="Targeted Dealer"/>
    <m/>
    <n v="40"/>
    <m/>
    <n v="140"/>
    <n v="-100"/>
    <s v="-"/>
    <n v="0"/>
    <s v="July"/>
    <n v="25.5"/>
    <n v="114.5"/>
    <n v="4.4901960784313726"/>
    <b v="0"/>
    <n v="140"/>
    <s v="Aug"/>
    <n v="140"/>
    <n v="0"/>
    <b v="0"/>
    <s v="GROWTH"/>
    <m/>
    <m/>
    <m/>
    <m/>
    <m/>
    <x v="4"/>
  </r>
  <r>
    <s v="NB 1"/>
    <s v="SIKKIM"/>
    <s v="WBP052"/>
    <n v="1000001893"/>
    <s v="PHURAB ENTERPRISES"/>
    <d v="2022-06-27T00:00:00"/>
    <s v="Targeted Dealer"/>
    <m/>
    <n v="20"/>
    <m/>
    <n v="11"/>
    <n v="9"/>
    <s v="-"/>
    <n v="0"/>
    <s v="July"/>
    <n v="11"/>
    <n v="0"/>
    <n v="0"/>
    <b v="0"/>
    <n v="11"/>
    <s v="Aug"/>
    <n v="11"/>
    <n v="0"/>
    <b v="0"/>
    <s v="GROWTH"/>
    <m/>
    <m/>
    <m/>
    <m/>
    <m/>
    <x v="2"/>
  </r>
  <r>
    <s v="NB 1"/>
    <s v="SIKKIM"/>
    <s v="SKS014"/>
    <n v="1000004844"/>
    <s v="SHARMA TRADERS"/>
    <d v="2026-07-28T00:00:00"/>
    <s v="Targeted Dealer"/>
    <m/>
    <n v="50"/>
    <m/>
    <n v="40"/>
    <n v="10"/>
    <s v="-"/>
    <n v="0"/>
    <s v="July"/>
    <n v="13"/>
    <n v="27"/>
    <n v="2.0769230769230771"/>
    <b v="0"/>
    <n v="40"/>
    <s v="Aug"/>
    <n v="40"/>
    <n v="0"/>
    <b v="0"/>
    <s v="GROWTH"/>
    <m/>
    <m/>
    <m/>
    <m/>
    <m/>
    <x v="2"/>
  </r>
  <r>
    <s v="BH"/>
    <s v="Supaul &amp; Madhepura"/>
    <s v="BHR112"/>
    <n v="1000004820"/>
    <s v="RAJA TRADERS - BIHARIGANJ"/>
    <d v="2026-07-10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m/>
    <m/>
    <m/>
    <m/>
    <m/>
    <x v="4"/>
  </r>
  <r>
    <s v="NB 2"/>
    <s v="UTTAR DINAJPUR"/>
    <s v="WBA150"/>
    <n v="1000002777"/>
    <s v="ASHIRUDDIN HARDWARE"/>
    <d v="2022-06-29T00:00:00"/>
    <s v="Targeted Dealer"/>
    <m/>
    <n v="40"/>
    <m/>
    <n v="30"/>
    <n v="10"/>
    <s v="-"/>
    <n v="10"/>
    <s v="July"/>
    <n v="19.95"/>
    <n v="10.050000000000001"/>
    <n v="0.50375939849624074"/>
    <s v="GROWTH"/>
    <n v="30"/>
    <s v="Aug"/>
    <n v="30"/>
    <n v="0"/>
    <b v="0"/>
    <s v="GROWTH"/>
    <m/>
    <m/>
    <m/>
    <m/>
    <m/>
    <x v="3"/>
  </r>
  <r>
    <s v="NB 2"/>
    <s v="UTTAR DINAJPUR"/>
    <s v="WBA168"/>
    <n v="1000004756"/>
    <s v="ASH STEEL VENTURE"/>
    <d v="2026-06-11T00:00:00"/>
    <s v="Targeted Dealer"/>
    <m/>
    <n v="50"/>
    <m/>
    <n v="327.45"/>
    <n v="-277.45"/>
    <s v="-"/>
    <n v="0"/>
    <s v="July"/>
    <n v="7"/>
    <n v="320.45"/>
    <n v="45.778571428571425"/>
    <b v="0"/>
    <n v="327.45"/>
    <s v="Aug"/>
    <n v="327.45"/>
    <n v="0"/>
    <b v="0"/>
    <s v="GROWTH"/>
    <m/>
    <m/>
    <m/>
    <m/>
    <m/>
    <x v="3"/>
  </r>
  <r>
    <s v="NE 1"/>
    <s v="GOLAGHAT"/>
    <s v="NES893"/>
    <n v="1000004813"/>
    <s v="SHYAM TRADERS"/>
    <d v="2026-06-30T00:00:00"/>
    <s v="Targeted Dealer"/>
    <m/>
    <n v="30"/>
    <m/>
    <n v="20"/>
    <n v="10"/>
    <s v="-"/>
    <n v="0"/>
    <s v="July"/>
    <n v="40"/>
    <n v="-20"/>
    <n v="-0.5"/>
    <b v="0"/>
    <n v="20"/>
    <s v="Aug"/>
    <n v="20"/>
    <n v="0"/>
    <b v="0"/>
    <s v="GROWTH"/>
    <m/>
    <m/>
    <m/>
    <m/>
    <m/>
    <x v="0"/>
  </r>
  <r>
    <s v="NE 2"/>
    <s v="GUWAHATI RURAL"/>
    <s v="NEM553"/>
    <n v="1000004843"/>
    <s v="MAA BABA ENTERPRISE"/>
    <d v="2026-07-27T00:00:00"/>
    <s v="Targeted Dealer"/>
    <m/>
    <n v="84"/>
    <m/>
    <n v="260"/>
    <n v="-176"/>
    <s v="-"/>
    <n v="0"/>
    <s v="July"/>
    <n v="39"/>
    <n v="221"/>
    <n v="5.666666666666667"/>
    <b v="0"/>
    <n v="260"/>
    <s v="Aug"/>
    <n v="260"/>
    <n v="0"/>
    <b v="0"/>
    <s v="GROWTH"/>
    <m/>
    <m/>
    <m/>
    <m/>
    <m/>
    <x v="1"/>
  </r>
  <r>
    <s v="NE 2"/>
    <s v="GUWAHATI URBAN"/>
    <s v="NED086"/>
    <n v="1000000325"/>
    <s v="DHANSHREE STEELS"/>
    <d v="2022-06-26T00:00:00"/>
    <s v="-"/>
    <m/>
    <n v="0"/>
    <m/>
    <n v="0"/>
    <n v="0"/>
    <s v="-"/>
    <n v="0"/>
    <s v="July"/>
    <n v="1"/>
    <n v="-1"/>
    <n v="-1"/>
    <b v="0"/>
    <n v="0"/>
    <s v="Aug"/>
    <n v="0"/>
    <n v="0"/>
    <b v="0"/>
    <b v="0"/>
    <m/>
    <m/>
    <m/>
    <m/>
    <m/>
    <x v="1"/>
  </r>
  <r>
    <s v="NE 2"/>
    <s v="GUWAHATI URBAN"/>
    <s v="NES896"/>
    <n v="1000004771"/>
    <s v="SHREE RAM ENTERPRISE"/>
    <d v="2026-07-03T00:00:00"/>
    <s v="Targeted Dealer"/>
    <m/>
    <n v="20"/>
    <m/>
    <n v="14"/>
    <n v="6"/>
    <s v="-"/>
    <n v="0"/>
    <s v="July"/>
    <n v="17.5"/>
    <n v="-3.5"/>
    <n v="-0.19999999999999996"/>
    <b v="0"/>
    <n v="14"/>
    <s v="Aug"/>
    <n v="14"/>
    <n v="0"/>
    <b v="0"/>
    <s v="GROWTH"/>
    <m/>
    <m/>
    <m/>
    <m/>
    <m/>
    <x v="1"/>
  </r>
  <r>
    <s v="NE 2"/>
    <s v="GUWAHATI URBAN"/>
    <s v="NEB485"/>
    <n v="1000004823"/>
    <s v="BRAHMAPUTRA STEEL"/>
    <d v="2026-07-13T00:00:00"/>
    <s v="Targeted Dealer"/>
    <m/>
    <n v="50"/>
    <m/>
    <n v="69.5"/>
    <n v="-19.5"/>
    <s v="-"/>
    <n v="0"/>
    <s v="July"/>
    <n v="34.5"/>
    <n v="35"/>
    <n v="1.0144927536231885"/>
    <b v="0"/>
    <n v="69.5"/>
    <s v="Aug"/>
    <n v="69.5"/>
    <n v="0"/>
    <b v="0"/>
    <s v="GROWTH"/>
    <m/>
    <m/>
    <m/>
    <m/>
    <m/>
    <x v="1"/>
  </r>
  <r>
    <s v="NE 1"/>
    <s v="HOJAI"/>
    <s v="NEN301"/>
    <n v="1000004770"/>
    <s v="NOOR JAMAL HARDWARE"/>
    <d v="2026-06-30T00:00:00"/>
    <s v="Targeted Dealer"/>
    <m/>
    <n v="39"/>
    <m/>
    <n v="13"/>
    <n v="26"/>
    <s v="-"/>
    <n v="0"/>
    <s v="July"/>
    <n v="39"/>
    <n v="-26"/>
    <n v="-0.66666666666666674"/>
    <b v="0"/>
    <n v="13"/>
    <s v="Aug"/>
    <n v="13"/>
    <n v="0"/>
    <b v="0"/>
    <s v="GROWTH"/>
    <m/>
    <m/>
    <m/>
    <m/>
    <m/>
    <x v="0"/>
  </r>
  <r>
    <s v="NE 1"/>
    <s v="HOJAI"/>
    <s v="NED321"/>
    <n v="1000004822"/>
    <s v="DILWAR ENTERPRISE"/>
    <d v="2026-07-11T00:00:00"/>
    <s v="Targeted Dealer"/>
    <m/>
    <n v="20"/>
    <m/>
    <n v="13"/>
    <n v="7"/>
    <s v="-"/>
    <n v="0"/>
    <s v="July"/>
    <n v="20"/>
    <n v="-7"/>
    <n v="-0.35"/>
    <b v="0"/>
    <n v="13"/>
    <s v="Aug"/>
    <n v="13"/>
    <n v="0"/>
    <b v="0"/>
    <s v="GROWTH"/>
    <m/>
    <m/>
    <m/>
    <m/>
    <m/>
    <x v="0"/>
  </r>
  <r>
    <s v="NE 1"/>
    <s v="LAKHIMPUR"/>
    <s v="NES891"/>
    <n v="1000004809"/>
    <s v="SANTOSH HARDWARE"/>
    <d v="2026-06-30T00:00:00"/>
    <s v="Targeted Dealer"/>
    <m/>
    <n v="40"/>
    <m/>
    <n v="60"/>
    <n v="-20"/>
    <s v="-"/>
    <n v="0"/>
    <s v="July"/>
    <n v="20"/>
    <n v="40"/>
    <n v="2"/>
    <b v="0"/>
    <n v="60"/>
    <s v="Aug"/>
    <n v="60"/>
    <n v="0"/>
    <b v="0"/>
    <s v="GROWTH"/>
    <m/>
    <m/>
    <m/>
    <m/>
    <m/>
    <x v="0"/>
  </r>
  <r>
    <s v="NE 2"/>
    <s v="MIZORAM"/>
    <s v="NEW013"/>
    <n v="1000003746"/>
    <s v="WEAR ME OUT"/>
    <d v="2023-11-08T00:00:00"/>
    <s v="-"/>
    <m/>
    <n v="0"/>
    <m/>
    <n v="0"/>
    <n v="0"/>
    <s v="-"/>
    <n v="6.25"/>
    <s v="July"/>
    <n v="2.5"/>
    <n v="-2.5"/>
    <n v="-1"/>
    <s v="DEGROWTH"/>
    <n v="0"/>
    <s v="Aug"/>
    <n v="0"/>
    <n v="0"/>
    <b v="0"/>
    <b v="0"/>
    <m/>
    <m/>
    <m/>
    <m/>
    <m/>
    <x v="1"/>
  </r>
  <r>
    <s v="NE 2"/>
    <s v="MIZORAM"/>
    <s v="NEP254"/>
    <n v="1000004741"/>
    <s v="PUN ENTERPRISES"/>
    <d v="2026-06-03T00:00:00"/>
    <s v="Targeted Dealer"/>
    <m/>
    <n v="30"/>
    <m/>
    <n v="13.5"/>
    <n v="16.5"/>
    <s v="-"/>
    <n v="0"/>
    <s v="July"/>
    <n v="74"/>
    <n v="-60.5"/>
    <n v="-0.81756756756756754"/>
    <b v="0"/>
    <n v="13.5"/>
    <s v="Aug"/>
    <n v="13.5"/>
    <n v="0"/>
    <b v="0"/>
    <s v="GROWTH"/>
    <m/>
    <m/>
    <m/>
    <m/>
    <m/>
    <x v="1"/>
  </r>
  <r>
    <s v="NE 2"/>
    <s v="MIZORAM"/>
    <s v="NET289"/>
    <n v="1000004814"/>
    <s v="THOMAS ENTERPRISE"/>
    <d v="2026-06-30T00:00:00"/>
    <s v="Targeted Dealer"/>
    <m/>
    <n v="20"/>
    <m/>
    <n v="17"/>
    <n v="3"/>
    <s v="-"/>
    <n v="0"/>
    <s v="July"/>
    <n v="19"/>
    <n v="-2"/>
    <n v="-0.10526315789473684"/>
    <b v="0"/>
    <n v="17"/>
    <s v="Aug"/>
    <n v="17"/>
    <n v="0"/>
    <b v="0"/>
    <s v="GROWTH"/>
    <m/>
    <m/>
    <m/>
    <m/>
    <m/>
    <x v="1"/>
  </r>
  <r>
    <s v="NE 2"/>
    <s v="MORIGAON"/>
    <s v="NEA576"/>
    <n v="1000004737"/>
    <s v="AHINSHA HARDWARE"/>
    <d v="2026-05-29T00:00:00"/>
    <s v="Targeted Dealer"/>
    <m/>
    <n v="20"/>
    <m/>
    <n v="10"/>
    <n v="10"/>
    <s v="-"/>
    <n v="0"/>
    <s v="July"/>
    <n v="20"/>
    <n v="-10"/>
    <n v="-0.5"/>
    <b v="0"/>
    <n v="10"/>
    <s v="Aug"/>
    <n v="10"/>
    <n v="0"/>
    <b v="0"/>
    <s v="GROWTH"/>
    <m/>
    <m/>
    <m/>
    <m/>
    <m/>
    <x v="1"/>
  </r>
  <r>
    <s v="NE 1"/>
    <s v="NAGAON"/>
    <s v="NES895"/>
    <n v="1000004817"/>
    <s v="S.M. HARDWARE"/>
    <d v="2026-06-30T00:00:00"/>
    <s v="Targeted Dealer"/>
    <m/>
    <n v="30"/>
    <m/>
    <n v="39"/>
    <n v="-9"/>
    <s v="-"/>
    <n v="0"/>
    <s v="July"/>
    <n v="28"/>
    <n v="11"/>
    <n v="0.39285714285714279"/>
    <b v="0"/>
    <n v="39"/>
    <s v="Aug"/>
    <n v="39"/>
    <n v="0"/>
    <b v="0"/>
    <s v="GROWTH"/>
    <m/>
    <m/>
    <m/>
    <m/>
    <m/>
    <x v="0"/>
  </r>
  <r>
    <s v="NE 1"/>
    <s v="TEZPUR"/>
    <s v="NEN300"/>
    <n v="1000004815"/>
    <s v="NUR HARDWARE"/>
    <d v="2026-06-30T00:00:00"/>
    <s v="Targeted Dealer"/>
    <m/>
    <n v="20"/>
    <m/>
    <n v="8.5"/>
    <n v="11.5"/>
    <s v="-"/>
    <n v="0"/>
    <s v="July"/>
    <n v="3.5"/>
    <n v="5"/>
    <n v="1.4285714285714284"/>
    <b v="0"/>
    <n v="8.5"/>
    <s v="Aug"/>
    <n v="8.5"/>
    <n v="0"/>
    <b v="0"/>
    <s v="GROWTH"/>
    <m/>
    <m/>
    <m/>
    <m/>
    <m/>
    <x v="0"/>
  </r>
  <r>
    <s v="NE 2"/>
    <s v="DARANG"/>
    <s v="NES894"/>
    <n v="1000004769"/>
    <s v="SHIVAM ENTERPRISE"/>
    <d v="2026-06-30T00:00:00"/>
    <s v="Targeted Dealer"/>
    <m/>
    <n v="25"/>
    <m/>
    <n v="52"/>
    <n v="-27"/>
    <s v="-"/>
    <n v="0"/>
    <s v="July"/>
    <n v="52"/>
    <n v="0"/>
    <n v="0"/>
    <b v="0"/>
    <n v="52"/>
    <s v="Aug"/>
    <n v="52"/>
    <n v="0"/>
    <b v="0"/>
    <s v="GROWTH"/>
    <m/>
    <m/>
    <m/>
    <m/>
    <m/>
    <x v="1"/>
  </r>
  <r>
    <s v="NE 2"/>
    <s v="DARANG"/>
    <s v="NES890"/>
    <n v="1000004805"/>
    <s v="SHIV SHAKTI ELECTRIC HARDWARE"/>
    <d v="2026-06-29T00:00:00"/>
    <s v="Targeted Dealer"/>
    <m/>
    <n v="25"/>
    <m/>
    <n v="52"/>
    <n v="-27"/>
    <s v="-"/>
    <n v="0"/>
    <s v="July"/>
    <n v="38.5"/>
    <n v="13.5"/>
    <n v="0.35064935064935066"/>
    <b v="0"/>
    <n v="52"/>
    <s v="Aug"/>
    <n v="52"/>
    <n v="0"/>
    <b v="0"/>
    <s v="GROWTH"/>
    <m/>
    <m/>
    <m/>
    <m/>
    <m/>
    <x v="1"/>
  </r>
  <r>
    <s v="BH"/>
    <s v="BHAGALPUR"/>
    <s v="BHS165"/>
    <n v="1000001208"/>
    <s v="SAHA &amp; SONS"/>
    <d v="2018-03-17T00:00:00"/>
    <s v="Targeted Dealer"/>
    <m/>
    <n v="20"/>
    <m/>
    <n v="7.5"/>
    <n v="12.5"/>
    <s v="-"/>
    <n v="0"/>
    <s v="July"/>
    <n v="5"/>
    <n v="2.5"/>
    <n v="0.5"/>
    <b v="0"/>
    <n v="7.5"/>
    <s v="Aug"/>
    <n v="7.5"/>
    <m/>
    <m/>
    <m/>
    <m/>
    <m/>
    <m/>
    <m/>
    <m/>
    <x v="4"/>
  </r>
  <r>
    <s v="NB 2"/>
    <s v="UTTAR DINAJPUR"/>
    <s v="WBS350"/>
    <n v="1000004320"/>
    <s v="S R ENTERPRISE"/>
    <d v="2025-04-21T00:00:00"/>
    <s v="Targeted Dealer"/>
    <m/>
    <n v="50"/>
    <m/>
    <n v="19.850000000000001"/>
    <n v="30.15"/>
    <s v="-"/>
    <n v="0"/>
    <s v="July"/>
    <n v="0"/>
    <n v="19.850000000000001"/>
    <s v=" "/>
    <b v="0"/>
    <n v="19.850000000000001"/>
    <s v="Aug"/>
    <n v="19.850000000000001"/>
    <m/>
    <m/>
    <m/>
    <m/>
    <m/>
    <m/>
    <m/>
    <m/>
    <x v="3"/>
  </r>
  <r>
    <s v="NE 1"/>
    <s v="DIBRUGARH"/>
    <s v="NEB486"/>
    <n v="1000004847"/>
    <s v="BARBARUAH HARDWARE"/>
    <d v="2026-07-30T00:00:00"/>
    <s v="Targeted Dealer"/>
    <m/>
    <n v="40"/>
    <m/>
    <n v="114"/>
    <n v="-74"/>
    <s v="-"/>
    <n v="0"/>
    <s v="July"/>
    <n v="0"/>
    <n v="114"/>
    <s v=" "/>
    <b v="0"/>
    <n v="114"/>
    <s v="Aug"/>
    <n v="114"/>
    <m/>
    <m/>
    <m/>
    <m/>
    <m/>
    <m/>
    <m/>
    <m/>
    <x v="0"/>
  </r>
  <r>
    <s v="BH"/>
    <s v="PURNIA"/>
    <s v="BHB082"/>
    <n v="1000004848"/>
    <s v="BUARI TRADERS"/>
    <d v="2026-07-31T00:00:00"/>
    <s v="Targeted Dealer"/>
    <m/>
    <n v="60"/>
    <m/>
    <n v="103.75"/>
    <n v="-43.75"/>
    <s v="-"/>
    <n v="0"/>
    <s v="July"/>
    <n v="0"/>
    <n v="103.75"/>
    <s v=" "/>
    <b v="0"/>
    <n v="103.75"/>
    <s v="Aug"/>
    <n v="103.75"/>
    <m/>
    <m/>
    <m/>
    <m/>
    <m/>
    <m/>
    <m/>
    <m/>
    <x v="4"/>
  </r>
  <r>
    <s v="BH"/>
    <s v="MUZAFFARPUR"/>
    <s v="BHS284"/>
    <n v="1000004810"/>
    <s v="SAURAV TRADERS - MANPUR RATNAULI"/>
    <d v="2026-06-30T00:00:00"/>
    <s v="Targeted Dealer"/>
    <m/>
    <n v="25"/>
    <m/>
    <n v="25.5"/>
    <n v="-0.5"/>
    <s v="-"/>
    <n v="0"/>
    <s v="July"/>
    <n v="0"/>
    <n v="25.5"/>
    <s v=" "/>
    <b v="0"/>
    <n v="25.5"/>
    <s v="Aug"/>
    <n v="25.5"/>
    <m/>
    <m/>
    <m/>
    <m/>
    <m/>
    <m/>
    <m/>
    <m/>
    <x v="4"/>
  </r>
  <r>
    <s v="BH"/>
    <s v="MUZAFFARPUR"/>
    <s v="BHS287"/>
    <n v="1000004837"/>
    <s v="SHREE LAXMI ENTERPRISES"/>
    <d v="2026-07-17T00:00:00"/>
    <s v="Targeted Dealer"/>
    <m/>
    <n v="25"/>
    <m/>
    <n v="27.5"/>
    <n v="-2.5"/>
    <s v="-"/>
    <n v="0"/>
    <s v="July"/>
    <n v="0"/>
    <n v="27.5"/>
    <s v=" "/>
    <b v="0"/>
    <n v="27.5"/>
    <s v="Aug"/>
    <n v="27.5"/>
    <m/>
    <m/>
    <m/>
    <m/>
    <m/>
    <m/>
    <m/>
    <m/>
    <x v="4"/>
  </r>
  <r>
    <s v="BH"/>
    <s v="MUZAFFARPUR"/>
    <s v="BHM173"/>
    <n v="1000004825"/>
    <s v="MAHAVEER TRADERS - GOPALPUR"/>
    <d v="2026-07-23T00:00:00"/>
    <s v="Targeted Dealer"/>
    <m/>
    <n v="25"/>
    <m/>
    <n v="27.5"/>
    <n v="-2.5"/>
    <s v="-"/>
    <n v="0"/>
    <s v="July"/>
    <n v="0"/>
    <n v="27.5"/>
    <s v=" "/>
    <b v="0"/>
    <n v="27.5"/>
    <s v="Aug"/>
    <n v="27.5"/>
    <m/>
    <m/>
    <m/>
    <m/>
    <m/>
    <m/>
    <m/>
    <m/>
    <x v="4"/>
  </r>
  <r>
    <s v="NE 2"/>
    <s v="KARIMGANJ"/>
    <s v="NEA318"/>
    <n v="1000000903"/>
    <s v="A.B. TRADING . SIL"/>
    <d v="2022-06-26T00:00:00"/>
    <s v="Targeted Dealer"/>
    <m/>
    <n v="5"/>
    <m/>
    <n v="25"/>
    <n v="-20"/>
    <s v="-"/>
    <n v="0"/>
    <s v="July"/>
    <n v="0"/>
    <n v="25"/>
    <s v=" "/>
    <b v="0"/>
    <n v="25"/>
    <s v="Aug"/>
    <n v="25"/>
    <m/>
    <m/>
    <m/>
    <m/>
    <m/>
    <m/>
    <m/>
    <m/>
    <x v="1"/>
  </r>
  <r>
    <s v="BH"/>
    <s v="GAYA"/>
    <s v="BHS282"/>
    <n v="1000004766"/>
    <s v="SHREE SHYAM &amp; SONS"/>
    <d v="2026-06-19T00:00:00"/>
    <s v="Targeted Dealer"/>
    <m/>
    <n v="25"/>
    <m/>
    <n v="30"/>
    <n v="-5"/>
    <s v="-"/>
    <n v="0"/>
    <s v="July"/>
    <n v="0"/>
    <n v="30"/>
    <s v=" "/>
    <b v="0"/>
    <n v="30"/>
    <s v="Aug"/>
    <n v="30"/>
    <m/>
    <m/>
    <m/>
    <m/>
    <m/>
    <m/>
    <m/>
    <m/>
    <x v="4"/>
  </r>
  <r>
    <s v="NE 1"/>
    <s v="SHILLONG"/>
    <s v="NER275"/>
    <n v="1000004850"/>
    <s v="RAYMOND KHARNONGBAK"/>
    <d v="2026-08-03T00:00:00"/>
    <s v="-"/>
    <m/>
    <n v="0"/>
    <m/>
    <n v="30"/>
    <n v="-30"/>
    <s v="-"/>
    <n v="0"/>
    <s v="July"/>
    <n v="0"/>
    <n v="30"/>
    <s v=" "/>
    <b v="0"/>
    <n v="30"/>
    <s v="Aug"/>
    <n v="30"/>
    <m/>
    <m/>
    <m/>
    <m/>
    <m/>
    <m/>
    <m/>
    <m/>
    <x v="0"/>
  </r>
  <r>
    <s v="BH"/>
    <s v="GAYA"/>
    <s v="BHC023"/>
    <n v="1000004849"/>
    <s v="CEMENT CENTRE - GOPI MORE"/>
    <d v="2026-08-01T00:00:00"/>
    <s v="-"/>
    <m/>
    <n v="0"/>
    <m/>
    <n v="60"/>
    <n v="-60"/>
    <s v="-"/>
    <n v="0"/>
    <s v="July"/>
    <n v="0"/>
    <n v="60"/>
    <s v=" "/>
    <b v="0"/>
    <n v="60"/>
    <s v="Aug"/>
    <n v="60"/>
    <m/>
    <m/>
    <m/>
    <m/>
    <m/>
    <m/>
    <m/>
    <m/>
    <x v="4"/>
  </r>
  <r>
    <s v="NE 1"/>
    <s v="NAGALAND"/>
    <s v="NES897"/>
    <n v="1000004846"/>
    <s v="SHREE BALAJI ENTERPRISES"/>
    <d v="2026-07-30T00:00:00"/>
    <s v="-"/>
    <m/>
    <n v="0"/>
    <m/>
    <n v="55"/>
    <n v="-55"/>
    <s v="-"/>
    <n v="0"/>
    <s v="July"/>
    <n v="0"/>
    <n v="55"/>
    <s v=" "/>
    <b v="0"/>
    <n v="55"/>
    <s v="Aug"/>
    <n v="55"/>
    <m/>
    <m/>
    <m/>
    <m/>
    <m/>
    <m/>
    <m/>
    <m/>
    <x v="0"/>
  </r>
  <r>
    <s v="NE 2"/>
    <s v="Lower Assam- 3"/>
    <s v="NEJ302"/>
    <n v="1000004853"/>
    <s v="J.K.HARDWARE"/>
    <d v="2026-08-07T00:00:00"/>
    <s v="-"/>
    <m/>
    <n v="0"/>
    <m/>
    <n v="64.5"/>
    <n v="-64.5"/>
    <s v="-"/>
    <n v="0"/>
    <s v="July"/>
    <n v="0"/>
    <n v="64.5"/>
    <s v=" "/>
    <b v="0"/>
    <n v="64.5"/>
    <s v="Aug"/>
    <n v="64.5"/>
    <m/>
    <m/>
    <m/>
    <m/>
    <m/>
    <m/>
    <m/>
    <m/>
    <x v="1"/>
  </r>
  <r>
    <s v="NE 1"/>
    <s v="AP- Lekhabali"/>
    <s v="NET133"/>
    <n v="1000000108"/>
    <s v="T M G HARDWARE"/>
    <d v="2022-06-26T00:00:00"/>
    <s v="Targeted Dealer"/>
    <m/>
    <n v="20"/>
    <m/>
    <n v="31"/>
    <n v="-11"/>
    <s v="-"/>
    <n v="0"/>
    <s v="July"/>
    <n v="0"/>
    <n v="31"/>
    <s v=" "/>
    <b v="0"/>
    <n v="31"/>
    <s v="Aug"/>
    <n v="31"/>
    <m/>
    <m/>
    <m/>
    <m/>
    <m/>
    <m/>
    <m/>
    <m/>
    <x v="0"/>
  </r>
  <r>
    <s v="NE 1"/>
    <s v="AP- Lekhabali"/>
    <s v="NEA582"/>
    <n v="1000004851"/>
    <s v="ADAM ENTERPRISE"/>
    <d v="2026-08-07T00:00:00"/>
    <s v="-"/>
    <m/>
    <n v="0"/>
    <m/>
    <n v="33.1"/>
    <n v="-33.1"/>
    <s v="-"/>
    <n v="0"/>
    <s v="July"/>
    <n v="0"/>
    <n v="33.1"/>
    <s v=" "/>
    <b v="0"/>
    <n v="33.1"/>
    <s v="Aug"/>
    <n v="33.1"/>
    <m/>
    <m/>
    <m/>
    <m/>
    <m/>
    <m/>
    <m/>
    <m/>
    <x v="0"/>
  </r>
  <r>
    <s v="NE 2"/>
    <s v="DHARMANAGAR"/>
    <s v="NEN302"/>
    <n v="1000004854"/>
    <s v="NAZIM UDDIN"/>
    <d v="2026-08-12T00:00:00"/>
    <s v="-"/>
    <m/>
    <n v="0"/>
    <m/>
    <n v="45"/>
    <n v="-45"/>
    <s v="-"/>
    <n v="0"/>
    <s v="July"/>
    <n v="0"/>
    <n v="45"/>
    <s v=" "/>
    <b v="0"/>
    <n v="45"/>
    <s v="Aug"/>
    <n v="45"/>
    <m/>
    <m/>
    <m/>
    <m/>
    <m/>
    <m/>
    <m/>
    <m/>
    <x v="1"/>
  </r>
  <r>
    <s v="NE 1"/>
    <s v="SHILLONG"/>
    <s v="NEF152"/>
    <n v="1000004852"/>
    <s v="FANCON ENTERPRISE"/>
    <d v="2026-08-07T00:00:00"/>
    <s v="-"/>
    <m/>
    <n v="0"/>
    <m/>
    <n v="66"/>
    <n v="-66"/>
    <s v="-"/>
    <n v="0"/>
    <s v="July"/>
    <n v="0"/>
    <n v="66"/>
    <s v=" "/>
    <b v="0"/>
    <n v="66"/>
    <s v="Aug"/>
    <n v="66"/>
    <m/>
    <m/>
    <m/>
    <m/>
    <m/>
    <m/>
    <m/>
    <m/>
    <x v="0"/>
  </r>
  <r>
    <s v="NE 2"/>
    <s v="AGARTALA"/>
    <s v="NEB487"/>
    <n v="1000004856"/>
    <s v="BASUDA HOME SOLUTION"/>
    <d v="2026-08-14T00:00:00"/>
    <s v="-"/>
    <m/>
    <n v="0"/>
    <m/>
    <n v="56"/>
    <n v="-56"/>
    <s v="-"/>
    <n v="0"/>
    <s v="July"/>
    <n v="0"/>
    <n v="56"/>
    <s v=" "/>
    <b v="0"/>
    <n v="56"/>
    <s v="Aug"/>
    <n v="56"/>
    <m/>
    <m/>
    <m/>
    <m/>
    <m/>
    <m/>
    <m/>
    <m/>
    <x v="1"/>
  </r>
  <r>
    <s v="BH"/>
    <s v="GAYA"/>
    <s v="BHM044"/>
    <n v="1000001962"/>
    <s v="MANISH TRADERS (GOVINDPUR)"/>
    <d v="2022-06-27T00:00:00"/>
    <s v="Targeted Dealer"/>
    <m/>
    <n v="10"/>
    <m/>
    <n v="32"/>
    <n v="-22"/>
    <s v="-"/>
    <n v="0"/>
    <s v="July"/>
    <n v="0"/>
    <n v="32"/>
    <s v=" "/>
    <b v="0"/>
    <n v="32"/>
    <s v="Aug"/>
    <n v="32"/>
    <m/>
    <m/>
    <m/>
    <m/>
    <m/>
    <m/>
    <m/>
    <m/>
    <x v="4"/>
  </r>
  <r>
    <s v="BH"/>
    <s v="GAYA"/>
    <s v="BHR113"/>
    <n v="1000004839"/>
    <s v="RAMESHWARM ASSOCIATE"/>
    <d v="2026-07-18T00:00:00"/>
    <s v="-"/>
    <m/>
    <n v="0"/>
    <m/>
    <n v="30"/>
    <n v="-30"/>
    <s v="-"/>
    <n v="0"/>
    <s v="July"/>
    <n v="0"/>
    <n v="30"/>
    <s v=" "/>
    <b v="0"/>
    <n v="30"/>
    <s v="Aug"/>
    <n v="30"/>
    <m/>
    <m/>
    <m/>
    <m/>
    <m/>
    <m/>
    <m/>
    <m/>
    <x v="4"/>
  </r>
  <r>
    <s v="BH"/>
    <s v="BHAGALPUR"/>
    <s v="BHB070"/>
    <n v="1000002662"/>
    <s v="BIMLA CEMENT STORE"/>
    <d v="2022-06-27T00:00:00"/>
    <s v="Targeted Dealer"/>
    <m/>
    <n v="20"/>
    <m/>
    <n v="7"/>
    <n v="13"/>
    <s v="-"/>
    <n v="0"/>
    <s v="July"/>
    <n v="0"/>
    <n v="7"/>
    <s v=" "/>
    <b v="0"/>
    <n v="7"/>
    <s v="Aug"/>
    <n v="7"/>
    <m/>
    <m/>
    <m/>
    <m/>
    <m/>
    <m/>
    <m/>
    <m/>
    <x v="4"/>
  </r>
  <r>
    <s v="NE 2"/>
    <s v="GUWAHATI RURAL"/>
    <s v="NET290"/>
    <n v="1000004855"/>
    <s v="TALUKDAR HARDWARE"/>
    <d v="2026-08-14T00:00:00"/>
    <s v="-"/>
    <m/>
    <n v="0"/>
    <m/>
    <n v="39"/>
    <n v="-39"/>
    <s v="-"/>
    <n v="0"/>
    <s v="July"/>
    <n v="0"/>
    <n v="39"/>
    <s v=" "/>
    <b v="0"/>
    <n v="39"/>
    <s v="Aug"/>
    <n v="39"/>
    <m/>
    <m/>
    <m/>
    <m/>
    <m/>
    <m/>
    <m/>
    <m/>
    <x v="1"/>
  </r>
  <r>
    <s v="NE 2"/>
    <s v="KARIMGANJ"/>
    <s v="NEP277"/>
    <n v="1000003784"/>
    <s v="P M ENTERPRISE"/>
    <d v="2023-12-13T00:00:00"/>
    <s v="-"/>
    <m/>
    <n v="0"/>
    <m/>
    <n v="5"/>
    <n v="-5"/>
    <s v="-"/>
    <n v="0"/>
    <s v="July"/>
    <n v="0"/>
    <n v="5"/>
    <s v=" "/>
    <b v="0"/>
    <n v="5"/>
    <s v="Aug"/>
    <n v="5"/>
    <m/>
    <m/>
    <m/>
    <m/>
    <m/>
    <m/>
    <m/>
    <m/>
    <x v="1"/>
  </r>
  <r>
    <s v="BH"/>
    <s v="MUZAFFARPUR"/>
    <s v="BHS289"/>
    <n v="1000004828"/>
    <s v="SASHI HARDWARE"/>
    <d v="2026-07-30T00:00:00"/>
    <s v="Targeted Dealer"/>
    <m/>
    <n v="25"/>
    <m/>
    <n v="15"/>
    <n v="10"/>
    <s v="-"/>
    <n v="0"/>
    <s v="July"/>
    <n v="0"/>
    <n v="15"/>
    <s v=" "/>
    <b v="0"/>
    <n v="15"/>
    <s v="Aug"/>
    <n v="15"/>
    <m/>
    <m/>
    <m/>
    <m/>
    <m/>
    <m/>
    <m/>
    <m/>
    <x v="4"/>
  </r>
  <r>
    <s v="NE 1"/>
    <s v="NAGALAND"/>
    <s v="NEZ013"/>
    <n v="1000001031"/>
    <s v="ZARBEN TRADERS . NLD"/>
    <d v="2022-06-26T00:00:00"/>
    <s v="Targeted Dealer"/>
    <m/>
    <n v="40"/>
    <m/>
    <n v="120"/>
    <n v="-80"/>
    <s v="-"/>
    <n v="120"/>
    <s v="July"/>
    <n v="0"/>
    <n v="120"/>
    <s v=" "/>
    <s v="GROWTH"/>
    <n v="120"/>
    <s v="Aug"/>
    <n v="120"/>
    <m/>
    <m/>
    <m/>
    <m/>
    <m/>
    <m/>
    <m/>
    <m/>
    <x v="0"/>
  </r>
  <r>
    <s v="NE 1"/>
    <s v="HOJAI"/>
    <s v="NEA581"/>
    <n v="1000004818"/>
    <s v="AZHAR ENTERPRISE"/>
    <d v="2026-07-04T00:00:00"/>
    <s v="-"/>
    <m/>
    <n v="0"/>
    <m/>
    <n v="13"/>
    <n v="-13"/>
    <s v="-"/>
    <n v="0"/>
    <s v="July"/>
    <n v="0"/>
    <n v="13"/>
    <s v=" "/>
    <b v="0"/>
    <n v="13"/>
    <s v="Aug"/>
    <n v="13"/>
    <m/>
    <m/>
    <m/>
    <m/>
    <m/>
    <m/>
    <m/>
    <m/>
    <x v="0"/>
  </r>
  <r>
    <s v="NE 2"/>
    <s v="Lower Assam- 1 (Bongaigaon)"/>
    <s v="NEB488"/>
    <n v="1000004858"/>
    <s v="BHAI BHAI STORE"/>
    <d v="2026-08-21T00:00:00"/>
    <s v="-"/>
    <m/>
    <n v="0"/>
    <m/>
    <n v="25"/>
    <n v="-25"/>
    <s v="-"/>
    <n v="0"/>
    <s v="July"/>
    <n v="0"/>
    <n v="25"/>
    <s v=" "/>
    <b v="0"/>
    <n v="25"/>
    <s v="Aug"/>
    <n v="25"/>
    <m/>
    <m/>
    <m/>
    <m/>
    <m/>
    <m/>
    <m/>
    <m/>
    <x v="1"/>
  </r>
  <r>
    <s v="NE 1"/>
    <s v="JORHAT"/>
    <s v="NEB489"/>
    <n v="1000004857"/>
    <s v="B B HARDWARE  AND SUPPLY"/>
    <d v="2026-08-21T00:00:00"/>
    <s v="-"/>
    <m/>
    <n v="0"/>
    <m/>
    <n v="20"/>
    <n v="-20"/>
    <s v="-"/>
    <n v="0"/>
    <s v="July"/>
    <n v="0"/>
    <n v="20"/>
    <s v=" "/>
    <b v="0"/>
    <n v="20"/>
    <s v="Aug"/>
    <n v="20"/>
    <m/>
    <m/>
    <m/>
    <m/>
    <m/>
    <m/>
    <m/>
    <m/>
    <x v="0"/>
  </r>
  <r>
    <s v="NE 2"/>
    <s v="HAILAKANDI"/>
    <s v="NEM391"/>
    <n v="1000003624"/>
    <s v="MANJUSREE ENTERPRISE AND AUTOMOBILE"/>
    <d v="2023-07-05T00:00:00"/>
    <s v="-"/>
    <m/>
    <n v="0"/>
    <m/>
    <n v="7.5"/>
    <n v="-7.5"/>
    <s v="-"/>
    <n v="0"/>
    <s v="July"/>
    <n v="0"/>
    <n v="7.5"/>
    <s v=" "/>
    <b v="0"/>
    <n v="7.5"/>
    <s v="Aug"/>
    <n v="7.5"/>
    <m/>
    <m/>
    <m/>
    <m/>
    <m/>
    <m/>
    <m/>
    <m/>
    <x v="1"/>
  </r>
  <r>
    <s v="NB 1"/>
    <s v="SIKKIM"/>
    <s v="SKB003"/>
    <n v="1000004836"/>
    <s v="BISHAL SUBBA LIMBOO"/>
    <d v="2026-07-17T00:00:00"/>
    <s v="Targeted Dealer"/>
    <m/>
    <n v="50"/>
    <m/>
    <n v="19"/>
    <n v="31"/>
    <s v="-"/>
    <n v="0"/>
    <s v="July"/>
    <n v="0"/>
    <n v="19"/>
    <s v=" "/>
    <b v="0"/>
    <n v="19"/>
    <s v="Aug"/>
    <n v="19"/>
    <m/>
    <m/>
    <m/>
    <m/>
    <m/>
    <m/>
    <m/>
    <m/>
    <x v="2"/>
  </r>
  <r>
    <s v="NB 1"/>
    <s v="Cooch Behar"/>
    <s v="WBA170"/>
    <n v="1000004860"/>
    <s v="AJOY DAS"/>
    <d v="2026-08-26T00:00:00"/>
    <s v="-"/>
    <m/>
    <n v="0"/>
    <m/>
    <n v="12"/>
    <n v="-12"/>
    <s v="-"/>
    <n v="0"/>
    <s v="July"/>
    <n v="0"/>
    <n v="12"/>
    <s v=" "/>
    <b v="0"/>
    <n v="12"/>
    <s v="Aug"/>
    <n v="12"/>
    <m/>
    <m/>
    <m/>
    <m/>
    <m/>
    <m/>
    <m/>
    <m/>
    <x v="2"/>
  </r>
  <r>
    <s v="BH"/>
    <s v="Saharsa"/>
    <s v="BHS264"/>
    <n v="1000004303"/>
    <s v="SARASWATI TRADERS"/>
    <d v="2025-03-25T00:00:00"/>
    <s v="Targeted Dealer"/>
    <m/>
    <n v="25"/>
    <m/>
    <n v="10"/>
    <n v="15"/>
    <s v="-"/>
    <n v="0"/>
    <s v="July"/>
    <n v="0"/>
    <n v="10"/>
    <s v=" "/>
    <b v="0"/>
    <n v="10"/>
    <s v="Aug"/>
    <n v="10"/>
    <m/>
    <m/>
    <m/>
    <m/>
    <m/>
    <m/>
    <m/>
    <m/>
    <x v="4"/>
  </r>
  <r>
    <s v="NE 2"/>
    <s v="Lower Assam- 2 (Barpeta)"/>
    <s v="NES898"/>
    <n v="1000004863"/>
    <s v="SRI KRISHNA ENTERPRISE"/>
    <d v="2026-08-27T00:00:00"/>
    <s v="Targeted Dealer"/>
    <m/>
    <n v="20"/>
    <m/>
    <n v="13"/>
    <n v="7"/>
    <s v="-"/>
    <n v="0"/>
    <s v="July"/>
    <n v="0"/>
    <n v="13"/>
    <s v=" "/>
    <b v="0"/>
    <n v="13"/>
    <s v="Aug"/>
    <n v="13"/>
    <m/>
    <m/>
    <m/>
    <m/>
    <m/>
    <m/>
    <m/>
    <m/>
    <x v="1"/>
  </r>
  <r>
    <s v="NE 1"/>
    <s v="HOJAI"/>
    <s v="NEL231"/>
    <n v="1000004861"/>
    <s v="LAXMI NARAYAN DUTTA STORES"/>
    <d v="2026-08-27T00:00:00"/>
    <s v="-"/>
    <m/>
    <n v="0"/>
    <m/>
    <n v="20"/>
    <n v="-20"/>
    <s v="-"/>
    <n v="0"/>
    <s v="July"/>
    <n v="0"/>
    <n v="20"/>
    <s v=" "/>
    <b v="0"/>
    <n v="20"/>
    <s v="Aug"/>
    <n v="20"/>
    <m/>
    <m/>
    <m/>
    <m/>
    <m/>
    <m/>
    <m/>
    <m/>
    <x v="0"/>
  </r>
  <r>
    <s v="NE 1"/>
    <s v="NAGALAND"/>
    <s v="NED222"/>
    <n v="1000003427"/>
    <s v="DURGAPUR STEEL"/>
    <d v="2023-03-15T00:00:00"/>
    <s v="-"/>
    <m/>
    <n v="0"/>
    <m/>
    <n v="60"/>
    <n v="-60"/>
    <s v="-"/>
    <n v="0"/>
    <s v="July"/>
    <n v="0"/>
    <n v="60"/>
    <s v=" "/>
    <b v="0"/>
    <n v="60"/>
    <s v="Aug"/>
    <n v="60"/>
    <m/>
    <m/>
    <m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0">
  <r>
    <x v="0"/>
    <x v="0"/>
    <s v="B014"/>
    <n v="1000000638"/>
    <s v="BANIK HARDWARE"/>
    <d v="2005-02-01T00:00:00"/>
    <s v="Targeted Dealer"/>
    <m/>
    <n v="80"/>
    <m/>
    <n v="73"/>
    <n v="7"/>
    <s v="-"/>
    <n v="100"/>
    <s v="July"/>
    <n v="60"/>
    <n v="13"/>
    <n v="0.21666666666666656"/>
    <s v="GROWTH"/>
    <n v="73"/>
    <s v="Aug"/>
    <n v="73"/>
    <n v="0"/>
    <b v="0"/>
    <s v="GROWTH"/>
    <n v="0"/>
    <m/>
    <s v="NE 1"/>
    <s v="NE 1"/>
    <m/>
  </r>
  <r>
    <x v="0"/>
    <x v="1"/>
    <s v="S078"/>
    <n v="1000000673"/>
    <s v="SREE BHANDER (SP FIRM)"/>
    <d v="2005-05-18T00:00:00"/>
    <s v="Targeted Dealer"/>
    <m/>
    <n v="1800"/>
    <m/>
    <n v="1387.5"/>
    <n v="412.5"/>
    <s v="-"/>
    <n v="1744"/>
    <s v="July"/>
    <n v="1393"/>
    <n v="-5.5"/>
    <n v="-3.9483129935391492E-3"/>
    <s v="DEGROWTH"/>
    <n v="1387.5"/>
    <s v="Aug"/>
    <n v="1387.5"/>
    <n v="0"/>
    <b v="0"/>
    <s v="GROWTH"/>
    <n v="0"/>
    <m/>
    <s v="NE 1"/>
    <s v="NE 1"/>
    <m/>
  </r>
  <r>
    <x v="0"/>
    <x v="0"/>
    <s v="S012"/>
    <n v="1000000669"/>
    <s v="SAIKIA ENTERPRISE"/>
    <d v="2007-01-11T00:00:00"/>
    <s v="Targeted Dealer"/>
    <m/>
    <n v="21"/>
    <m/>
    <n v="13"/>
    <n v="8"/>
    <s v="-"/>
    <n v="26"/>
    <s v="July"/>
    <n v="20.5"/>
    <n v="-7.5"/>
    <n v="-0.36585365853658536"/>
    <s v="DEGROWTH"/>
    <n v="13"/>
    <s v="Aug"/>
    <n v="13"/>
    <n v="0"/>
    <b v="0"/>
    <s v="GROWTH"/>
    <n v="0"/>
    <m/>
    <s v="NE 1"/>
    <s v="NE 1"/>
    <m/>
  </r>
  <r>
    <x v="0"/>
    <x v="0"/>
    <s v="S113"/>
    <n v="1000000668"/>
    <s v="S.N.HARDWARE (NAGAON)"/>
    <d v="2007-06-24T00:00:00"/>
    <s v="Targeted Dealer"/>
    <m/>
    <n v="13"/>
    <m/>
    <n v="13"/>
    <n v="0"/>
    <s v="-"/>
    <n v="13"/>
    <s v="July"/>
    <n v="13"/>
    <n v="0"/>
    <n v="0"/>
    <s v="GROWTH"/>
    <n v="13"/>
    <s v="Aug"/>
    <n v="13"/>
    <n v="0"/>
    <b v="0"/>
    <s v="GROWTH"/>
    <n v="0"/>
    <m/>
    <s v="NE 1"/>
    <s v="NE 1"/>
    <m/>
  </r>
  <r>
    <x v="0"/>
    <x v="1"/>
    <s v="R096"/>
    <n v="1000000665"/>
    <s v="RAFIK HARDWARE"/>
    <d v="2011-05-09T00:00:00"/>
    <s v="Targeted Dealer"/>
    <m/>
    <n v="400"/>
    <m/>
    <n v="220"/>
    <n v="180"/>
    <s v="-"/>
    <n v="284.5"/>
    <s v="July"/>
    <n v="350"/>
    <n v="-130"/>
    <n v="-0.37142857142857144"/>
    <s v="DEGROWTH"/>
    <n v="220"/>
    <s v="Aug"/>
    <n v="220"/>
    <n v="0"/>
    <b v="0"/>
    <s v="GROWTH"/>
    <n v="0"/>
    <m/>
    <s v="NE 1"/>
    <s v="NE 1"/>
    <m/>
  </r>
  <r>
    <x v="0"/>
    <x v="0"/>
    <s v="M238"/>
    <n v="1000000653"/>
    <s v="MAA HARDWARE (NAGAON)"/>
    <d v="2012-10-04T00:00:00"/>
    <s v="Targeted Dealer"/>
    <m/>
    <n v="20"/>
    <m/>
    <n v="60"/>
    <n v="-40"/>
    <s v="-"/>
    <n v="40"/>
    <s v="July"/>
    <n v="0"/>
    <n v="60"/>
    <s v=" "/>
    <s v="GROWTH"/>
    <n v="60"/>
    <s v="Aug"/>
    <n v="60"/>
    <n v="0"/>
    <b v="0"/>
    <s v="GROWTH"/>
    <n v="0"/>
    <m/>
    <s v="NE 1"/>
    <s v="NE 1"/>
    <m/>
  </r>
  <r>
    <x v="0"/>
    <x v="1"/>
    <s v="A162"/>
    <n v="1000000634"/>
    <s v="ALAM AGRO INDUSTRY"/>
    <d v="2013-05-03T00:00:00"/>
    <s v="Targeted Dealer"/>
    <m/>
    <n v="100"/>
    <m/>
    <n v="120"/>
    <n v="-20"/>
    <s v="-"/>
    <n v="100"/>
    <s v="July"/>
    <n v="80"/>
    <n v="40"/>
    <n v="0.5"/>
    <s v="GROWTH"/>
    <n v="120"/>
    <s v="Aug"/>
    <n v="120"/>
    <n v="0"/>
    <b v="0"/>
    <s v="GROWTH"/>
    <n v="0"/>
    <m/>
    <s v="NE 1"/>
    <s v="NE 1"/>
    <m/>
  </r>
  <r>
    <x v="0"/>
    <x v="1"/>
    <s v="NEM008"/>
    <n v="1000000654"/>
    <s v="MAA MANASA HARDWARE (HOJAI)"/>
    <d v="2014-06-01T00:00:00"/>
    <s v="Targeted Dealer"/>
    <m/>
    <n v="100"/>
    <m/>
    <n v="100"/>
    <n v="0"/>
    <s v="-"/>
    <n v="143"/>
    <s v="July"/>
    <n v="57.5"/>
    <n v="42.5"/>
    <n v="0.73913043478260865"/>
    <s v="GROWTH"/>
    <n v="100"/>
    <s v="Aug"/>
    <n v="100"/>
    <n v="0"/>
    <b v="0"/>
    <s v="GROWTH"/>
    <n v="0"/>
    <m/>
    <s v="NE 1"/>
    <s v="NE 1"/>
    <m/>
  </r>
  <r>
    <x v="0"/>
    <x v="0"/>
    <s v="NEM025"/>
    <n v="1000000655"/>
    <s v="MAHABIR HARDWARE (DOOM DOOMIA)"/>
    <d v="2014-10-15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1"/>
    <s v="NEA028"/>
    <n v="1000000633"/>
    <s v="A. HAQUE HARDWARE"/>
    <d v="2015-02-13T00:00:00"/>
    <s v="Targeted Dealer"/>
    <m/>
    <n v="120"/>
    <m/>
    <n v="120.5"/>
    <n v="-0.5"/>
    <s v="-"/>
    <n v="119"/>
    <s v="July"/>
    <n v="116"/>
    <n v="4.5"/>
    <n v="3.8793103448275801E-2"/>
    <s v="GROWTH"/>
    <n v="120.5"/>
    <s v="Aug"/>
    <n v="120.5"/>
    <n v="0"/>
    <b v="0"/>
    <s v="GROWTH"/>
    <n v="0"/>
    <m/>
    <s v="NE 1"/>
    <s v="NE 1"/>
    <m/>
  </r>
  <r>
    <x v="0"/>
    <x v="1"/>
    <s v="NES132"/>
    <n v="1000000672"/>
    <s v="SHARMA HARDWARE (NAGAON)"/>
    <d v="2016-03-19T00:00:00"/>
    <s v="Targeted Dealer"/>
    <m/>
    <n v="20"/>
    <m/>
    <n v="53"/>
    <n v="-33"/>
    <s v="-"/>
    <n v="30"/>
    <s v="July"/>
    <n v="33"/>
    <n v="20"/>
    <n v="0.60606060606060597"/>
    <s v="GROWTH"/>
    <n v="53"/>
    <s v="Aug"/>
    <n v="53"/>
    <n v="0"/>
    <b v="0"/>
    <s v="GROWTH"/>
    <n v="0"/>
    <m/>
    <s v="NE 1"/>
    <s v="NE 1"/>
    <m/>
  </r>
  <r>
    <x v="0"/>
    <x v="0"/>
    <s v="NEH035"/>
    <n v="1000000647"/>
    <s v="HARIOM HARDWARE (DHING)"/>
    <d v="2017-04-17T00:00:00"/>
    <s v="-"/>
    <m/>
    <n v="0"/>
    <m/>
    <n v="20"/>
    <n v="-20"/>
    <s v="-"/>
    <n v="40"/>
    <s v="July"/>
    <n v="0"/>
    <n v="20"/>
    <s v=" "/>
    <s v="GROWTH"/>
    <n v="20"/>
    <s v="Aug"/>
    <n v="20"/>
    <n v="0"/>
    <b v="0"/>
    <s v="GROWTH"/>
    <n v="0"/>
    <m/>
    <s v="NE 1"/>
    <s v="NE 1"/>
    <m/>
  </r>
  <r>
    <x v="0"/>
    <x v="1"/>
    <s v="NES190"/>
    <n v="1000000667"/>
    <s v="S K TRADING CO. (LUMDING)"/>
    <d v="2017-04-24T00:00:00"/>
    <s v="Targeted Dealer"/>
    <m/>
    <n v="140"/>
    <m/>
    <n v="100"/>
    <n v="40"/>
    <s v="-"/>
    <n v="120"/>
    <s v="July"/>
    <n v="140"/>
    <n v="-40"/>
    <n v="-0.2857142857142857"/>
    <s v="DEGROWTH"/>
    <n v="100"/>
    <s v="Aug"/>
    <n v="100"/>
    <n v="0"/>
    <b v="0"/>
    <s v="GROWTH"/>
    <n v="0"/>
    <m/>
    <s v="NE 1"/>
    <s v="NE 1"/>
    <m/>
  </r>
  <r>
    <x v="0"/>
    <x v="0"/>
    <s v="NEO009"/>
    <n v="1000000661"/>
    <s v="OJA HARDWARE (KOLONGPAR)"/>
    <d v="2017-06-28T00:00:00"/>
    <s v="Targeted Dealer"/>
    <m/>
    <n v="200"/>
    <m/>
    <n v="203"/>
    <n v="-3"/>
    <s v="-"/>
    <n v="195"/>
    <s v="July"/>
    <n v="163"/>
    <n v="40"/>
    <n v="0.24539877300613488"/>
    <s v="GROWTH"/>
    <n v="203"/>
    <s v="Aug"/>
    <n v="203"/>
    <n v="0"/>
    <b v="0"/>
    <s v="GROWTH"/>
    <n v="0"/>
    <m/>
    <s v="NE 1"/>
    <s v="NE 1"/>
    <m/>
  </r>
  <r>
    <x v="0"/>
    <x v="2"/>
    <s v="NEH047"/>
    <n v="1000000646"/>
    <s v="HANUMAN BHANDAR (BOKOLIA)"/>
    <d v="2018-02-01T00:00:00"/>
    <s v="Targeted Dealer"/>
    <m/>
    <n v="120"/>
    <m/>
    <n v="135"/>
    <n v="-15"/>
    <s v="-"/>
    <n v="160"/>
    <s v="July"/>
    <n v="40"/>
    <n v="95"/>
    <n v="2.375"/>
    <s v="GROWTH"/>
    <n v="135"/>
    <s v="Aug"/>
    <n v="135"/>
    <n v="0"/>
    <b v="0"/>
    <s v="GROWTH"/>
    <n v="0"/>
    <m/>
    <s v="NE 1"/>
    <s v="NE 1"/>
    <m/>
  </r>
  <r>
    <x v="0"/>
    <x v="0"/>
    <s v="NES262"/>
    <n v="1000000670"/>
    <s v="SANDHYA HARDWARE (JAMUNAMUKH)"/>
    <d v="2018-02-23T00:00:00"/>
    <s v="-"/>
    <m/>
    <n v="0"/>
    <m/>
    <n v="0"/>
    <n v="0"/>
    <s v="-"/>
    <n v="424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0"/>
    <s v="NEM194"/>
    <n v="1000000659"/>
    <s v="MUSTAKIM HARDWARE"/>
    <d v="2018-06-07T00:00:00"/>
    <s v="-"/>
    <m/>
    <n v="0"/>
    <m/>
    <n v="0"/>
    <n v="0"/>
    <s v="-"/>
    <n v="39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"/>
    <s v="NEA209"/>
    <n v="1000000637"/>
    <s v="AYUSH HARDWARE"/>
    <d v="2018-07-13T00:00:00"/>
    <s v="Targeted Dealer"/>
    <m/>
    <n v="80"/>
    <m/>
    <n v="50"/>
    <n v="30"/>
    <s v="-"/>
    <n v="87.5"/>
    <s v="July"/>
    <n v="80"/>
    <n v="-30"/>
    <n v="-0.375"/>
    <s v="DEGROWTH"/>
    <n v="50"/>
    <s v="Aug"/>
    <n v="50"/>
    <n v="0"/>
    <b v="0"/>
    <s v="GROWTH"/>
    <n v="0"/>
    <m/>
    <s v="NE 1"/>
    <s v="NE 1"/>
    <m/>
  </r>
  <r>
    <x v="0"/>
    <x v="1"/>
    <s v="NER151"/>
    <n v="1000000666"/>
    <s v="RAJIA HARDWARE"/>
    <d v="2018-08-16T00:00:00"/>
    <s v="Targeted Dealer"/>
    <m/>
    <n v="350"/>
    <m/>
    <n v="218"/>
    <n v="132"/>
    <s v="-"/>
    <n v="353"/>
    <s v="July"/>
    <n v="238"/>
    <n v="-20"/>
    <n v="-8.4033613445378186E-2"/>
    <s v="DEGROWTH"/>
    <n v="218"/>
    <s v="Aug"/>
    <n v="218"/>
    <n v="0"/>
    <b v="0"/>
    <s v="GROWTH"/>
    <n v="0"/>
    <m/>
    <s v="NE 1"/>
    <s v="NE 1"/>
    <m/>
  </r>
  <r>
    <x v="0"/>
    <x v="2"/>
    <s v="NEM230"/>
    <n v="1000000658"/>
    <s v="MI HARDWARE &amp; CEMENT"/>
    <d v="2019-01-30T00:00:00"/>
    <s v="Targeted Dealer"/>
    <m/>
    <n v="530"/>
    <m/>
    <n v="658"/>
    <n v="-128"/>
    <s v="-"/>
    <n v="728"/>
    <s v="July"/>
    <n v="560"/>
    <n v="98"/>
    <n v="0.17500000000000004"/>
    <s v="GROWTH"/>
    <n v="658"/>
    <s v="Aug"/>
    <n v="658"/>
    <n v="0"/>
    <b v="0"/>
    <s v="GROWTH"/>
    <n v="0"/>
    <m/>
    <s v="NE 1"/>
    <s v="NE 1"/>
    <m/>
  </r>
  <r>
    <x v="0"/>
    <x v="2"/>
    <s v="NEM242"/>
    <n v="1000001037"/>
    <s v="MAA TRADERS (BOKAJAN)"/>
    <d v="2019-06-07T00:00:00"/>
    <s v="Targeted Dealer"/>
    <m/>
    <n v="2600"/>
    <m/>
    <n v="3367.5"/>
    <n v="-767.5"/>
    <s v="-"/>
    <n v="2240"/>
    <s v="July"/>
    <n v="2901"/>
    <n v="466.5"/>
    <n v="0.1608066184074457"/>
    <s v="GROWTH"/>
    <n v="3367.5"/>
    <s v="Aug"/>
    <n v="3367.5"/>
    <n v="0"/>
    <b v="0"/>
    <s v="GROWTH"/>
    <n v="0"/>
    <m/>
    <s v="NE 1"/>
    <s v="NE 1"/>
    <m/>
  </r>
  <r>
    <x v="0"/>
    <x v="2"/>
    <s v="NEB201"/>
    <n v="1000001032"/>
    <s v="BALAJI HARDWARE (DIPHU)"/>
    <d v="2019-07-01T00:00:00"/>
    <s v="Targeted Dealer"/>
    <m/>
    <n v="44"/>
    <m/>
    <n v="20"/>
    <n v="24"/>
    <s v="-"/>
    <n v="44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1"/>
    <s v="NEK137"/>
    <n v="1000001035"/>
    <s v="KRISHNA KUMAR GHOSH AND SONS"/>
    <d v="2019-11-26T00:00:00"/>
    <s v="Targeted Dealer"/>
    <m/>
    <n v="80"/>
    <m/>
    <n v="100"/>
    <n v="-20"/>
    <s v="-"/>
    <n v="70"/>
    <s v="July"/>
    <n v="50"/>
    <n v="50"/>
    <n v="1"/>
    <s v="GROWTH"/>
    <n v="100"/>
    <s v="Aug"/>
    <n v="100"/>
    <n v="0"/>
    <b v="0"/>
    <s v="GROWTH"/>
    <n v="0"/>
    <m/>
    <s v="NE 1"/>
    <s v="NE 1"/>
    <m/>
  </r>
  <r>
    <x v="0"/>
    <x v="1"/>
    <s v="NEJ109"/>
    <n v="1000001033"/>
    <s v="J. SIDDIKA HARDWARE"/>
    <d v="2020-06-24T00:00:00"/>
    <s v="Targeted Dealer"/>
    <m/>
    <n v="160"/>
    <m/>
    <n v="130"/>
    <n v="30"/>
    <s v="-"/>
    <n v="150"/>
    <s v="July"/>
    <n v="172.5"/>
    <n v="-42.5"/>
    <n v="-0.24637681159420288"/>
    <s v="DEGROWTH"/>
    <n v="130"/>
    <s v="Aug"/>
    <n v="130"/>
    <n v="0"/>
    <b v="0"/>
    <s v="GROWTH"/>
    <n v="0"/>
    <m/>
    <s v="NE 1"/>
    <s v="NE 1"/>
    <m/>
  </r>
  <r>
    <x v="0"/>
    <x v="0"/>
    <s v="NES454"/>
    <n v="1000001043"/>
    <s v="SHIV SANKAR HARDWARE"/>
    <d v="2020-07-24T00:00:00"/>
    <s v="Targeted Dealer"/>
    <m/>
    <n v="100"/>
    <m/>
    <n v="200"/>
    <n v="-100"/>
    <s v="-"/>
    <n v="100"/>
    <s v="July"/>
    <n v="100"/>
    <n v="100"/>
    <n v="1"/>
    <s v="GROWTH"/>
    <n v="200"/>
    <s v="Aug"/>
    <n v="200"/>
    <n v="0"/>
    <b v="0"/>
    <s v="GROWTH"/>
    <n v="0"/>
    <m/>
    <s v="NE 1"/>
    <s v="NE 1"/>
    <m/>
  </r>
  <r>
    <x v="0"/>
    <x v="0"/>
    <s v="NEM280"/>
    <n v="1000001036"/>
    <s v="MAA BHAWANI HARDWARE (NGN)"/>
    <d v="2020-09-30T00:00:00"/>
    <s v="Targeted Dealer"/>
    <m/>
    <n v="24"/>
    <m/>
    <n v="13"/>
    <n v="11"/>
    <s v="-"/>
    <n v="26"/>
    <s v="July"/>
    <n v="26"/>
    <n v="-13"/>
    <n v="-0.5"/>
    <s v="DEGROWTH"/>
    <n v="13"/>
    <s v="Aug"/>
    <n v="13"/>
    <n v="0"/>
    <b v="0"/>
    <s v="GROWTH"/>
    <n v="0"/>
    <m/>
    <s v="NE 1"/>
    <s v="NE 1"/>
    <m/>
  </r>
  <r>
    <x v="0"/>
    <x v="0"/>
    <s v="NES485"/>
    <n v="1000001041"/>
    <s v="SAIKIA HARDWARE-NGN"/>
    <d v="2020-12-23T00:00:00"/>
    <s v="Targeted Dealer"/>
    <m/>
    <n v="30"/>
    <m/>
    <n v="20"/>
    <n v="10"/>
    <s v="-"/>
    <n v="52"/>
    <s v="July"/>
    <n v="40"/>
    <n v="-20"/>
    <n v="-0.5"/>
    <s v="DEGROWTH"/>
    <n v="20"/>
    <s v="Aug"/>
    <n v="20"/>
    <n v="0"/>
    <b v="0"/>
    <s v="GROWTH"/>
    <n v="0"/>
    <m/>
    <s v="NE 1"/>
    <s v="NE 1"/>
    <m/>
  </r>
  <r>
    <x v="0"/>
    <x v="1"/>
    <s v="NEK151"/>
    <n v="1000001034"/>
    <s v="KALPANA HARDWARE-NGN"/>
    <d v="2020-12-26T00:00:00"/>
    <s v="Targeted Dealer"/>
    <m/>
    <n v="140"/>
    <m/>
    <n v="140"/>
    <n v="0"/>
    <s v="-"/>
    <n v="140"/>
    <s v="July"/>
    <n v="100"/>
    <n v="40"/>
    <n v="0.39999999999999991"/>
    <s v="GROWTH"/>
    <n v="140"/>
    <s v="Aug"/>
    <n v="140"/>
    <n v="0"/>
    <b v="0"/>
    <s v="GROWTH"/>
    <n v="0"/>
    <m/>
    <s v="NE 1"/>
    <s v="NE 1"/>
    <m/>
  </r>
  <r>
    <x v="0"/>
    <x v="0"/>
    <s v="NEP214"/>
    <n v="1000001038"/>
    <s v="PINKI HARDWARE - NGN"/>
    <d v="2021-10-26T00:00:00"/>
    <s v="-"/>
    <m/>
    <n v="0"/>
    <m/>
    <n v="0"/>
    <n v="0"/>
    <s v="-"/>
    <n v="39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"/>
    <s v="NEA343"/>
    <n v="1000002624"/>
    <s v="A.K. HARDWARE"/>
    <d v="2022-03-16T00:00:00"/>
    <s v="Targeted Dealer"/>
    <m/>
    <n v="20"/>
    <m/>
    <n v="40"/>
    <n v="-20"/>
    <s v="-"/>
    <n v="40"/>
    <s v="July"/>
    <n v="20"/>
    <n v="20"/>
    <n v="1"/>
    <s v="GROWTH"/>
    <n v="40"/>
    <s v="Aug"/>
    <n v="40"/>
    <n v="0"/>
    <b v="0"/>
    <s v="GROWTH"/>
    <n v="0"/>
    <m/>
    <s v="NE 1"/>
    <s v="NE 1"/>
    <m/>
  </r>
  <r>
    <x v="0"/>
    <x v="1"/>
    <s v="NEN191"/>
    <n v="1000002750"/>
    <s v="NIDEESHWARAM HARDWARE"/>
    <d v="2022-05-19T00:00:00"/>
    <s v="Targeted Dealer"/>
    <m/>
    <n v="70"/>
    <m/>
    <n v="40"/>
    <n v="30"/>
    <s v="-"/>
    <n v="100"/>
    <s v="July"/>
    <n v="60"/>
    <n v="-20"/>
    <n v="-0.33333333333333337"/>
    <s v="DEGROWTH"/>
    <n v="40"/>
    <s v="Aug"/>
    <n v="40"/>
    <n v="0"/>
    <b v="0"/>
    <s v="GROWTH"/>
    <n v="0"/>
    <m/>
    <s v="NE 1"/>
    <s v="NE 1"/>
    <m/>
  </r>
  <r>
    <x v="0"/>
    <x v="1"/>
    <s v="NEN194"/>
    <n v="1000002818"/>
    <s v="N.J. HARDWARE"/>
    <d v="2022-06-20T00:00:00"/>
    <s v="Targeted Dealer"/>
    <m/>
    <n v="20"/>
    <m/>
    <n v="57.5"/>
    <n v="-37.5"/>
    <s v="-"/>
    <n v="20"/>
    <s v="July"/>
    <n v="10"/>
    <n v="47.5"/>
    <n v="4.75"/>
    <s v="GROWTH"/>
    <n v="57.5"/>
    <s v="Aug"/>
    <n v="57.5"/>
    <n v="0"/>
    <b v="0"/>
    <s v="GROWTH"/>
    <n v="0"/>
    <m/>
    <s v="NE 1"/>
    <s v="NE 1"/>
    <m/>
  </r>
  <r>
    <x v="0"/>
    <x v="0"/>
    <s v="NEM349"/>
    <n v="1000002960"/>
    <s v="MOROMI ENTERPRISE"/>
    <d v="2022-09-14T00:00:00"/>
    <s v="Targeted Dealer"/>
    <m/>
    <n v="160"/>
    <m/>
    <n v="80"/>
    <n v="80"/>
    <s v="-"/>
    <n v="120"/>
    <s v="July"/>
    <n v="180"/>
    <n v="-100"/>
    <n v="-0.55555555555555558"/>
    <s v="DEGROWTH"/>
    <n v="80"/>
    <s v="Aug"/>
    <n v="80"/>
    <n v="0"/>
    <b v="0"/>
    <s v="GROWTH"/>
    <n v="0"/>
    <m/>
    <s v="NE 1"/>
    <s v="NE 1"/>
    <m/>
  </r>
  <r>
    <x v="0"/>
    <x v="0"/>
    <s v="NEM353"/>
    <n v="1000003133"/>
    <s v="M.H. ENTERPRISE"/>
    <d v="2022-12-16T00:00:00"/>
    <s v="Targeted Dealer"/>
    <m/>
    <n v="13"/>
    <m/>
    <n v="13"/>
    <n v="0"/>
    <s v="-"/>
    <n v="19"/>
    <s v="July"/>
    <n v="13"/>
    <n v="0"/>
    <n v="0"/>
    <s v="GROWTH"/>
    <n v="13"/>
    <s v="Aug"/>
    <n v="13"/>
    <n v="0"/>
    <b v="0"/>
    <s v="GROWTH"/>
    <n v="0"/>
    <m/>
    <s v="NE 1"/>
    <s v="NE 1"/>
    <m/>
  </r>
  <r>
    <x v="0"/>
    <x v="1"/>
    <s v="NEB305"/>
    <n v="1000003202"/>
    <s v="BABU HARDWARE"/>
    <d v="2022-12-31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1"/>
    <s v="NEM358"/>
    <n v="1000003200"/>
    <s v="MAZUMDER HARDWARE"/>
    <d v="2022-12-31T00:00:00"/>
    <s v="Targeted Dealer"/>
    <m/>
    <n v="80"/>
    <m/>
    <n v="13"/>
    <n v="67"/>
    <s v="-"/>
    <n v="53"/>
    <s v="July"/>
    <n v="78"/>
    <n v="-65"/>
    <n v="-0.83333333333333337"/>
    <s v="DEGROWTH"/>
    <n v="13"/>
    <s v="Aug"/>
    <n v="13"/>
    <n v="0"/>
    <b v="0"/>
    <s v="GROWTH"/>
    <n v="0"/>
    <m/>
    <s v="NE 1"/>
    <s v="NE 1"/>
    <m/>
  </r>
  <r>
    <x v="0"/>
    <x v="1"/>
    <s v="NEA371"/>
    <n v="1000003243"/>
    <s v="ASHOK KEJARIWAL"/>
    <d v="2023-01-11T00:00:00"/>
    <s v="Targeted Dealer"/>
    <m/>
    <n v="20"/>
    <m/>
    <n v="0"/>
    <n v="20"/>
    <s v="-"/>
    <n v="30"/>
    <s v="July"/>
    <n v="10"/>
    <n v="-10"/>
    <n v="-1"/>
    <s v="DEGROWTH"/>
    <n v="0"/>
    <s v="Aug"/>
    <n v="0"/>
    <n v="0"/>
    <b v="0"/>
    <b v="0"/>
    <n v="0"/>
    <m/>
    <s v="NE 1"/>
    <s v="NE 1"/>
    <m/>
  </r>
  <r>
    <x v="0"/>
    <x v="1"/>
    <s v="NEA376"/>
    <n v="1000003314"/>
    <s v="ALIM ENTERPRISE"/>
    <d v="2023-01-3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2"/>
    <s v="NEM381"/>
    <n v="1000003488"/>
    <s v="MAA LAXMI HARDWARE"/>
    <d v="2023-04-26T00:00:00"/>
    <s v="Targeted Dealer"/>
    <m/>
    <n v="470"/>
    <m/>
    <n v="687.05"/>
    <n v="-217.04999999999995"/>
    <s v="-"/>
    <n v="420"/>
    <s v="July"/>
    <n v="250"/>
    <n v="437.04999999999995"/>
    <n v="1.7481999999999998"/>
    <s v="GROWTH"/>
    <n v="687.05"/>
    <s v="Aug"/>
    <n v="687.05"/>
    <n v="0"/>
    <b v="0"/>
    <s v="GROWTH"/>
    <n v="0"/>
    <m/>
    <s v="NE 1"/>
    <s v="NE 1"/>
    <m/>
  </r>
  <r>
    <x v="0"/>
    <x v="2"/>
    <s v="NES664"/>
    <n v="1000003532"/>
    <s v="SWASTIK HARDWARE STORE"/>
    <d v="2023-05-18T00:00:00"/>
    <s v="Targeted Dealer"/>
    <m/>
    <n v="50"/>
    <m/>
    <n v="60"/>
    <n v="-10"/>
    <s v="-"/>
    <n v="30"/>
    <s v="July"/>
    <n v="40"/>
    <n v="20"/>
    <n v="0.5"/>
    <s v="GROWTH"/>
    <n v="60"/>
    <s v="Aug"/>
    <n v="60"/>
    <n v="0"/>
    <b v="0"/>
    <s v="GROWTH"/>
    <n v="0"/>
    <m/>
    <s v="NE 1"/>
    <s v="NE 1"/>
    <m/>
  </r>
  <r>
    <x v="0"/>
    <x v="2"/>
    <s v="NED225"/>
    <n v="1000003527"/>
    <s v="DEV HARDWARES"/>
    <d v="2023-05-19T00:00:00"/>
    <s v="Targeted Dealer"/>
    <m/>
    <n v="80"/>
    <m/>
    <n v="0"/>
    <n v="80"/>
    <s v="-"/>
    <n v="40"/>
    <s v="July"/>
    <n v="40"/>
    <n v="-40"/>
    <n v="-1"/>
    <s v="DEGROWTH"/>
    <n v="0"/>
    <s v="Aug"/>
    <n v="0"/>
    <n v="0"/>
    <b v="0"/>
    <b v="0"/>
    <n v="0"/>
    <m/>
    <s v="NE 1"/>
    <s v="NE 1"/>
    <m/>
  </r>
  <r>
    <x v="0"/>
    <x v="2"/>
    <s v="NED226"/>
    <n v="1000003545"/>
    <s v="DEVI TRADERS"/>
    <d v="2023-05-24T00:00:00"/>
    <s v="Targeted Dealer"/>
    <m/>
    <n v="30"/>
    <m/>
    <n v="0"/>
    <n v="30"/>
    <s v="-"/>
    <n v="20"/>
    <s v="July"/>
    <n v="20"/>
    <n v="-20"/>
    <n v="-1"/>
    <s v="DEGROWTH"/>
    <n v="0"/>
    <s v="Aug"/>
    <n v="0"/>
    <n v="0"/>
    <b v="0"/>
    <b v="0"/>
    <n v="0"/>
    <m/>
    <s v="NE 1"/>
    <s v="NE 1"/>
    <m/>
  </r>
  <r>
    <x v="0"/>
    <x v="2"/>
    <s v="NEP265"/>
    <n v="1000003549"/>
    <s v="PRINCE HARDWARE"/>
    <d v="2023-05-25T00:00:00"/>
    <s v="Targeted Dealer"/>
    <m/>
    <n v="35"/>
    <m/>
    <n v="20"/>
    <n v="15"/>
    <s v="-"/>
    <n v="60"/>
    <s v="July"/>
    <n v="0"/>
    <n v="20"/>
    <s v=" "/>
    <s v="GROWTH"/>
    <n v="20"/>
    <s v="Aug"/>
    <n v="20"/>
    <n v="0"/>
    <b v="0"/>
    <s v="GROWTH"/>
    <n v="0"/>
    <m/>
    <s v="NE 1"/>
    <s v="NE 1"/>
    <m/>
  </r>
  <r>
    <x v="0"/>
    <x v="2"/>
    <s v="NEJ170"/>
    <n v="1000003596"/>
    <s v="J.D. HARDWARE"/>
    <d v="2023-06-16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"/>
    <s v="NEC128"/>
    <n v="1000003607"/>
    <s v="CHOUDHURY HARDWARE"/>
    <d v="2023-06-20T00:00:00"/>
    <s v="Targeted Dealer"/>
    <m/>
    <n v="20"/>
    <m/>
    <n v="10"/>
    <n v="10"/>
    <s v="-"/>
    <n v="10"/>
    <s v="July"/>
    <n v="10"/>
    <n v="0"/>
    <n v="0"/>
    <s v="GROWTH"/>
    <n v="10"/>
    <s v="Aug"/>
    <n v="10"/>
    <n v="0"/>
    <b v="0"/>
    <s v="GROWTH"/>
    <n v="0"/>
    <m/>
    <s v="NE 1"/>
    <s v="NE 1"/>
    <m/>
  </r>
  <r>
    <x v="0"/>
    <x v="1"/>
    <s v="NEK207"/>
    <n v="1000003789"/>
    <s v="K.D. HARDWARE"/>
    <d v="2023-12-18T00:00:00"/>
    <s v="-"/>
    <m/>
    <n v="0"/>
    <m/>
    <n v="0"/>
    <n v="0"/>
    <s v="-"/>
    <n v="3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0"/>
    <s v="NEA430"/>
    <n v="1000003840"/>
    <s v="ANISUR ZAMAN"/>
    <d v="2024-01-24T00:00:00"/>
    <s v="Targeted Dealer"/>
    <m/>
    <n v="20"/>
    <m/>
    <n v="20"/>
    <n v="0"/>
    <s v="-"/>
    <n v="52"/>
    <s v="July"/>
    <n v="13"/>
    <n v="7"/>
    <n v="0.53846153846153855"/>
    <s v="GROWTH"/>
    <n v="20"/>
    <s v="Aug"/>
    <n v="20"/>
    <n v="0"/>
    <b v="0"/>
    <s v="GROWTH"/>
    <n v="0"/>
    <m/>
    <s v="NE 1"/>
    <s v="NE 1"/>
    <m/>
  </r>
  <r>
    <x v="0"/>
    <x v="1"/>
    <s v="NEG155"/>
    <n v="1000003892"/>
    <s v="G.S. HARDWARE"/>
    <d v="2024-03-22T00:00:00"/>
    <s v="Targeted Dealer"/>
    <m/>
    <n v="20"/>
    <m/>
    <n v="0"/>
    <n v="20"/>
    <s v="-"/>
    <n v="10"/>
    <s v="July"/>
    <n v="20"/>
    <n v="-20"/>
    <n v="-1"/>
    <s v="DEGROWTH"/>
    <n v="0"/>
    <s v="Aug"/>
    <n v="0"/>
    <n v="0"/>
    <b v="0"/>
    <b v="0"/>
    <n v="0"/>
    <m/>
    <s v="NE 1"/>
    <s v="NE 1"/>
    <m/>
  </r>
  <r>
    <x v="0"/>
    <x v="2"/>
    <s v="NEB363"/>
    <n v="1000003942"/>
    <s v="BAJRANG HARDWARE"/>
    <d v="2024-05-09T00:00:00"/>
    <s v="Targeted Dealer"/>
    <m/>
    <n v="100"/>
    <m/>
    <n v="60"/>
    <n v="40"/>
    <s v="-"/>
    <n v="70"/>
    <s v="July"/>
    <n v="60"/>
    <n v="0"/>
    <n v="0"/>
    <s v="GROWTH"/>
    <n v="60"/>
    <s v="Aug"/>
    <n v="60"/>
    <n v="0"/>
    <b v="0"/>
    <s v="GROWTH"/>
    <n v="0"/>
    <m/>
    <s v="NE 1"/>
    <s v="NE 1"/>
    <m/>
  </r>
  <r>
    <x v="0"/>
    <x v="1"/>
    <s v="NEM428"/>
    <n v="1000003948"/>
    <s v="MMR HARDWARE STORE"/>
    <d v="2024-05-10T00:00:00"/>
    <s v="Targeted Dealer"/>
    <m/>
    <n v="20"/>
    <m/>
    <n v="65"/>
    <n v="-45"/>
    <s v="-"/>
    <n v="62"/>
    <s v="July"/>
    <n v="20"/>
    <n v="45"/>
    <n v="2.25"/>
    <s v="GROWTH"/>
    <n v="65"/>
    <s v="Aug"/>
    <n v="65"/>
    <n v="0"/>
    <b v="0"/>
    <s v="GROWTH"/>
    <n v="0"/>
    <m/>
    <s v="NE 1"/>
    <s v="NE 1"/>
    <m/>
  </r>
  <r>
    <x v="0"/>
    <x v="1"/>
    <s v="NEN30"/>
    <n v="1000003973"/>
    <s v="NEW SUMAN ENTERPRISE"/>
    <d v="2024-05-18T00:00:00"/>
    <s v="Targeted Dealer"/>
    <m/>
    <n v="80"/>
    <m/>
    <n v="60"/>
    <n v="20"/>
    <s v="-"/>
    <n v="100"/>
    <s v="July"/>
    <n v="60"/>
    <n v="0"/>
    <n v="0"/>
    <s v="GROWTH"/>
    <n v="60"/>
    <s v="Aug"/>
    <n v="60"/>
    <n v="0"/>
    <b v="0"/>
    <s v="GROWTH"/>
    <n v="0"/>
    <m/>
    <s v="NE 1"/>
    <s v="NE 1"/>
    <m/>
  </r>
  <r>
    <x v="0"/>
    <x v="1"/>
    <s v="NEB365"/>
    <n v="1000003966"/>
    <s v="BALAJI HARDWER AND KRISHI BHANDAR"/>
    <d v="2024-05-21T00:00:00"/>
    <s v="Targeted Dealer"/>
    <m/>
    <n v="20"/>
    <m/>
    <n v="0"/>
    <n v="20"/>
    <s v="-"/>
    <n v="42"/>
    <s v="July"/>
    <n v="20"/>
    <n v="-20"/>
    <n v="-1"/>
    <s v="DEGROWTH"/>
    <n v="0"/>
    <s v="Aug"/>
    <n v="0"/>
    <n v="0"/>
    <b v="0"/>
    <b v="0"/>
    <n v="0"/>
    <m/>
    <s v="NE 1"/>
    <s v="NE 1"/>
    <m/>
  </r>
  <r>
    <x v="0"/>
    <x v="1"/>
    <s v="NES729"/>
    <n v="1000004002"/>
    <s v="SABNUR HARDWARE"/>
    <d v="2024-06-07T00:00:00"/>
    <s v="Targeted Dealer"/>
    <m/>
    <n v="39"/>
    <m/>
    <n v="46"/>
    <n v="-7"/>
    <s v="-"/>
    <n v="33"/>
    <s v="July"/>
    <n v="33"/>
    <n v="13"/>
    <n v="0.39393939393939403"/>
    <s v="GROWTH"/>
    <n v="46"/>
    <s v="Aug"/>
    <n v="46"/>
    <n v="0"/>
    <b v="0"/>
    <s v="GROWTH"/>
    <n v="0"/>
    <m/>
    <s v="NE 1"/>
    <s v="NE 1"/>
    <m/>
  </r>
  <r>
    <x v="0"/>
    <x v="0"/>
    <s v="NEJ189"/>
    <n v="1000004044"/>
    <s v="JALAL HARDWARE"/>
    <d v="2024-07-17T00:00:00"/>
    <s v="Targeted Dealer"/>
    <m/>
    <n v="20"/>
    <m/>
    <n v="0"/>
    <n v="20"/>
    <s v="-"/>
    <n v="20"/>
    <s v="July"/>
    <n v="20"/>
    <n v="-20"/>
    <n v="-1"/>
    <s v="DEGROWTH"/>
    <n v="0"/>
    <s v="Aug"/>
    <n v="0"/>
    <n v="0"/>
    <b v="0"/>
    <b v="0"/>
    <n v="0"/>
    <m/>
    <s v="NE 1"/>
    <s v="NE 1"/>
    <m/>
  </r>
  <r>
    <x v="0"/>
    <x v="0"/>
    <s v="NEF028"/>
    <n v="1000004043"/>
    <s v="FARUQUE HARDWARE"/>
    <d v="2024-07-17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"/>
    <s v="NEM449"/>
    <n v="1000004099"/>
    <s v="MAA BELA HARDWARE STORE"/>
    <d v="2024-08-28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3"/>
    <s v="J082"/>
    <n v="1000000618"/>
    <s v="JAYRAM BHANDER"/>
    <d v="2012-08-14T00:00:00"/>
    <s v="Targeted Dealer"/>
    <m/>
    <n v="660"/>
    <m/>
    <n v="560"/>
    <n v="100"/>
    <s v="-"/>
    <n v="720"/>
    <s v="July"/>
    <n v="700"/>
    <n v="-140"/>
    <n v="-0.19999999999999996"/>
    <s v="DEGROWTH"/>
    <n v="560"/>
    <s v="Aug"/>
    <n v="560"/>
    <n v="0"/>
    <b v="0"/>
    <s v="GROWTH"/>
    <n v="0"/>
    <m/>
    <s v="NE 1"/>
    <s v="NE 1"/>
    <m/>
  </r>
  <r>
    <x v="0"/>
    <x v="3"/>
    <s v="NEA027"/>
    <n v="1000000615"/>
    <s v="ANNAPURNA TRADE SYNDICATE"/>
    <d v="2015-02-0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3"/>
    <s v="NED036"/>
    <n v="1000000616"/>
    <s v="DEY &amp; SONS"/>
    <d v="2015-09-07T00:00:00"/>
    <s v="Targeted Dealer"/>
    <m/>
    <n v="40"/>
    <m/>
    <n v="0"/>
    <n v="4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3"/>
    <s v="NER186"/>
    <n v="1000001007"/>
    <s v="RENU BEGUM STORE"/>
    <d v="2020-01-02T00:00:00"/>
    <s v="Targeted Dealer"/>
    <m/>
    <n v="320"/>
    <m/>
    <n v="300"/>
    <n v="20"/>
    <s v="-"/>
    <n v="370"/>
    <s v="July"/>
    <n v="380"/>
    <n v="-80"/>
    <n v="-0.21052631578947367"/>
    <s v="DEGROWTH"/>
    <n v="300"/>
    <s v="Aug"/>
    <n v="300"/>
    <n v="0"/>
    <b v="0"/>
    <s v="GROWTH"/>
    <n v="0"/>
    <m/>
    <s v="NE 1"/>
    <s v="NE 1"/>
    <m/>
  </r>
  <r>
    <x v="0"/>
    <x v="3"/>
    <s v="NES422"/>
    <n v="1000001008"/>
    <s v="SMTI KISETEULE ZEME"/>
    <d v="2020-01-02T00:00:00"/>
    <s v="Targeted Dealer"/>
    <m/>
    <n v="340"/>
    <m/>
    <n v="260"/>
    <n v="80"/>
    <s v="-"/>
    <n v="260"/>
    <s v="July"/>
    <n v="391"/>
    <n v="-131"/>
    <n v="-0.33503836317135549"/>
    <s v="DEGROWTH"/>
    <n v="260"/>
    <s v="Aug"/>
    <n v="260"/>
    <n v="0"/>
    <b v="0"/>
    <s v="GROWTH"/>
    <n v="0"/>
    <m/>
    <s v="NE 1"/>
    <s v="NE 1"/>
    <m/>
  </r>
  <r>
    <x v="0"/>
    <x v="3"/>
    <s v="NEK142"/>
    <n v="1000000652"/>
    <s v="KARANI ENTERPRISE (NGN)"/>
    <d v="2020-03-16T00:00:00"/>
    <s v="Targeted Dealer"/>
    <m/>
    <n v="40"/>
    <m/>
    <n v="22"/>
    <n v="18"/>
    <s v="-"/>
    <n v="20"/>
    <s v="July"/>
    <n v="0"/>
    <n v="22"/>
    <s v=" "/>
    <s v="GROWTH"/>
    <n v="22"/>
    <s v="Aug"/>
    <n v="22"/>
    <n v="0"/>
    <b v="0"/>
    <s v="GROWTH"/>
    <n v="0"/>
    <m/>
    <s v="NE 1"/>
    <s v="NE 1"/>
    <m/>
  </r>
  <r>
    <x v="0"/>
    <x v="3"/>
    <s v="NEM316"/>
    <n v="1000001006"/>
    <s v="MAA HARDWARE - NCH"/>
    <d v="2021-09-20T00:00:00"/>
    <s v="Targeted Dealer"/>
    <m/>
    <n v="60"/>
    <m/>
    <n v="40"/>
    <n v="20"/>
    <s v="-"/>
    <n v="60"/>
    <s v="July"/>
    <n v="80"/>
    <n v="-40"/>
    <n v="-0.5"/>
    <s v="DEGROWTH"/>
    <n v="40"/>
    <s v="Aug"/>
    <n v="40"/>
    <n v="0"/>
    <b v="0"/>
    <s v="GROWTH"/>
    <n v="0"/>
    <m/>
    <s v="NE 1"/>
    <s v="NE 1"/>
    <m/>
  </r>
  <r>
    <x v="0"/>
    <x v="3"/>
    <s v="NER240"/>
    <n v="1000002620"/>
    <s v="RAMKRISHNA HARDWARE-DIMA HASAO"/>
    <d v="2022-03-08T00:00:00"/>
    <s v="Targeted Dealer"/>
    <m/>
    <n v="100"/>
    <m/>
    <n v="75"/>
    <n v="25"/>
    <s v="-"/>
    <n v="75"/>
    <s v="July"/>
    <n v="75"/>
    <n v="0"/>
    <n v="0"/>
    <s v="GROWTH"/>
    <n v="75"/>
    <s v="Aug"/>
    <n v="75"/>
    <n v="0"/>
    <b v="0"/>
    <s v="GROWTH"/>
    <n v="0"/>
    <m/>
    <s v="NE 1"/>
    <s v="NE 1"/>
    <m/>
  </r>
  <r>
    <x v="0"/>
    <x v="3"/>
    <s v="NEO035"/>
    <n v="1000003164"/>
    <s v="OMIOO HARDWARE"/>
    <d v="2022-12-21T00:00:00"/>
    <s v="Targeted Dealer"/>
    <m/>
    <n v="120"/>
    <m/>
    <n v="64"/>
    <n v="56"/>
    <s v="-"/>
    <n v="144"/>
    <s v="July"/>
    <n v="108"/>
    <n v="-44"/>
    <n v="-0.40740740740740744"/>
    <s v="DEGROWTH"/>
    <n v="64"/>
    <s v="Aug"/>
    <n v="64"/>
    <n v="0"/>
    <b v="0"/>
    <s v="GROWTH"/>
    <n v="0"/>
    <m/>
    <s v="NE 1"/>
    <s v="NE 1"/>
    <m/>
  </r>
  <r>
    <x v="0"/>
    <x v="3"/>
    <s v="NER323"/>
    <n v="1000004006"/>
    <s v="RANUP BODO"/>
    <d v="2024-06-13T00:00:00"/>
    <s v="Targeted Dealer"/>
    <m/>
    <n v="60"/>
    <m/>
    <n v="60"/>
    <n v="0"/>
    <s v="-"/>
    <n v="20"/>
    <s v="July"/>
    <n v="20"/>
    <n v="40"/>
    <n v="2"/>
    <s v="GROWTH"/>
    <n v="60"/>
    <s v="Aug"/>
    <n v="60"/>
    <n v="0"/>
    <b v="0"/>
    <s v="GROWTH"/>
    <n v="0"/>
    <m/>
    <s v="NE 1"/>
    <s v="NE 1"/>
    <m/>
  </r>
  <r>
    <x v="0"/>
    <x v="3"/>
    <s v="NES744"/>
    <n v="1000004090"/>
    <s v="SUBHASH MALAKAR"/>
    <d v="2024-08-20T00:00:00"/>
    <s v="Targeted Dealer"/>
    <m/>
    <n v="40"/>
    <m/>
    <n v="60"/>
    <n v="-20"/>
    <s v="-"/>
    <n v="40"/>
    <s v="July"/>
    <n v="40"/>
    <n v="20"/>
    <n v="0.5"/>
    <s v="GROWTH"/>
    <n v="60"/>
    <s v="Aug"/>
    <n v="60"/>
    <n v="0"/>
    <b v="0"/>
    <s v="GROWTH"/>
    <n v="0"/>
    <m/>
    <s v="NE 1"/>
    <s v="NE 1"/>
    <m/>
  </r>
  <r>
    <x v="0"/>
    <x v="4"/>
    <s v="S036"/>
    <n v="1000000744"/>
    <s v="SHANKAR HARDWARE"/>
    <d v="2006-08-10T00:00:00"/>
    <s v="Targeted Dealer"/>
    <m/>
    <n v="200"/>
    <m/>
    <n v="209"/>
    <n v="-9"/>
    <s v="-"/>
    <n v="170"/>
    <s v="July"/>
    <n v="215.5"/>
    <n v="-6.5"/>
    <n v="-3.0162412993039456E-2"/>
    <s v="DEGROWTH"/>
    <n v="209"/>
    <s v="Aug"/>
    <n v="209"/>
    <n v="0"/>
    <b v="0"/>
    <s v="GROWTH"/>
    <n v="0"/>
    <m/>
    <s v="NE 1"/>
    <s v="NE 1"/>
    <m/>
  </r>
  <r>
    <x v="0"/>
    <x v="5"/>
    <s v="J015"/>
    <n v="1000000732"/>
    <s v="JAISWAL ENTERPRISES (TEZPUR)"/>
    <d v="2006-12-06T00:00:00"/>
    <s v="Targeted Dealer"/>
    <m/>
    <n v="4040"/>
    <m/>
    <n v="4471.5"/>
    <n v="-431.5"/>
    <s v="-"/>
    <n v="4032.95"/>
    <s v="July"/>
    <n v="3440.15"/>
    <n v="1031.3499999999999"/>
    <n v="0.29979797392555563"/>
    <s v="GROWTH"/>
    <n v="4471.5"/>
    <s v="Aug"/>
    <n v="4471.5"/>
    <n v="0"/>
    <b v="0"/>
    <s v="GROWTH"/>
    <n v="0"/>
    <m/>
    <s v="NE 1"/>
    <s v="NE 1"/>
    <m/>
  </r>
  <r>
    <x v="0"/>
    <x v="4"/>
    <s v="G029"/>
    <n v="1000000729"/>
    <s v="GOSWAMI HARDWARE"/>
    <d v="2007-07-20T00:00:00"/>
    <s v="Targeted Dealer"/>
    <m/>
    <n v="20"/>
    <m/>
    <n v="7.5"/>
    <n v="12.5"/>
    <s v="-"/>
    <n v="14.5"/>
    <s v="July"/>
    <n v="0"/>
    <n v="7.5"/>
    <s v=" "/>
    <s v="GROWTH"/>
    <n v="7.5"/>
    <s v="Aug"/>
    <n v="7.5"/>
    <n v="0"/>
    <b v="0"/>
    <s v="GROWTH"/>
    <n v="0"/>
    <m/>
    <s v="NE 1"/>
    <s v="NE 1"/>
    <m/>
  </r>
  <r>
    <x v="0"/>
    <x v="5"/>
    <s v="L029"/>
    <n v="1000000737"/>
    <s v="LAXMI NARAYAN OM PRAKASH"/>
    <d v="2008-10-25T00:00:00"/>
    <s v="Targeted Dealer"/>
    <m/>
    <n v="1040"/>
    <m/>
    <n v="1147.5"/>
    <n v="-107.5"/>
    <s v="-"/>
    <n v="1040"/>
    <s v="July"/>
    <n v="855"/>
    <n v="292.5"/>
    <n v="0.34210526315789469"/>
    <s v="GROWTH"/>
    <n v="1147.5"/>
    <s v="Aug"/>
    <n v="1147.5"/>
    <n v="0"/>
    <b v="0"/>
    <s v="GROWTH"/>
    <n v="0"/>
    <m/>
    <s v="NE 1"/>
    <s v="NE 1"/>
    <m/>
  </r>
  <r>
    <x v="0"/>
    <x v="4"/>
    <s v="J045"/>
    <n v="1000000733"/>
    <s v="JOSHI ENTERPRISE"/>
    <d v="2009-07-02T00:00:00"/>
    <s v="Targeted Dealer"/>
    <m/>
    <n v="100"/>
    <m/>
    <n v="130.5"/>
    <n v="-30.5"/>
    <s v="-"/>
    <n v="88"/>
    <s v="July"/>
    <n v="70"/>
    <n v="60.5"/>
    <n v="0.86428571428571432"/>
    <s v="GROWTH"/>
    <n v="130.5"/>
    <s v="Aug"/>
    <n v="130.5"/>
    <n v="0"/>
    <b v="0"/>
    <s v="GROWTH"/>
    <n v="0"/>
    <m/>
    <s v="NE 1"/>
    <s v="NE 1"/>
    <m/>
  </r>
  <r>
    <x v="0"/>
    <x v="4"/>
    <s v="S245"/>
    <n v="1000000745"/>
    <s v="SHREE GANESH HARDWARE (TEZPUR)"/>
    <d v="2011-04-22T00:00:00"/>
    <s v="Targeted Dealer"/>
    <m/>
    <n v="40"/>
    <m/>
    <n v="0"/>
    <n v="40"/>
    <s v="-"/>
    <n v="38"/>
    <s v="July"/>
    <n v="19"/>
    <n v="-19"/>
    <n v="-1"/>
    <s v="DEGROWTH"/>
    <n v="0"/>
    <s v="Aug"/>
    <n v="0"/>
    <n v="0"/>
    <b v="0"/>
    <b v="0"/>
    <n v="0"/>
    <m/>
    <s v="NE 1"/>
    <s v="NE 1"/>
    <m/>
  </r>
  <r>
    <x v="0"/>
    <x v="4"/>
    <s v="N066"/>
    <n v="1000000740"/>
    <s v="NATHU HARDWARE "/>
    <d v="2011-05-06T00:00:00"/>
    <s v="Targeted Dealer"/>
    <m/>
    <n v="50"/>
    <m/>
    <n v="34"/>
    <n v="16"/>
    <s v="-"/>
    <n v="51"/>
    <s v="July"/>
    <n v="24"/>
    <n v="10"/>
    <n v="0.41666666666666674"/>
    <s v="GROWTH"/>
    <n v="34"/>
    <s v="Aug"/>
    <n v="34"/>
    <n v="0"/>
    <b v="0"/>
    <s v="GROWTH"/>
    <n v="0"/>
    <m/>
    <s v="NE 1"/>
    <s v="NE 1"/>
    <m/>
  </r>
  <r>
    <x v="0"/>
    <x v="5"/>
    <s v="A144"/>
    <n v="1000000722"/>
    <s v="ASSAM STORES (TEZPUR)"/>
    <d v="2012-10-30T00:00:00"/>
    <s v="Targeted Dealer"/>
    <m/>
    <n v="160"/>
    <m/>
    <n v="80"/>
    <n v="80"/>
    <s v="-"/>
    <n v="164.5"/>
    <s v="July"/>
    <n v="90"/>
    <n v="-10"/>
    <n v="-0.11111111111111116"/>
    <s v="DEGROWTH"/>
    <n v="80"/>
    <s v="Aug"/>
    <n v="80"/>
    <n v="0"/>
    <b v="0"/>
    <s v="GROWTH"/>
    <n v="0"/>
    <m/>
    <s v="NE 1"/>
    <s v="NE 1"/>
    <m/>
  </r>
  <r>
    <x v="0"/>
    <x v="4"/>
    <s v="K132"/>
    <n v="1000000735"/>
    <s v="KALITA ENTERPRISE (TEZPUR)"/>
    <d v="2013-04-08T00:00:00"/>
    <s v="Targeted Dealer"/>
    <m/>
    <n v="400"/>
    <m/>
    <n v="357.45"/>
    <n v="42.550000000000011"/>
    <s v="-"/>
    <n v="400"/>
    <s v="July"/>
    <n v="311"/>
    <n v="46.449999999999989"/>
    <n v="0.1493569131832797"/>
    <s v="GROWTH"/>
    <n v="357.45"/>
    <s v="Aug"/>
    <n v="357.45"/>
    <n v="0"/>
    <b v="0"/>
    <s v="GROWTH"/>
    <n v="0"/>
    <m/>
    <s v="NE 1"/>
    <s v="NE 1"/>
    <m/>
  </r>
  <r>
    <x v="0"/>
    <x v="5"/>
    <s v="G095"/>
    <n v="1000000728"/>
    <s v="GANAPATI HARDWARE (TEZPUR)"/>
    <d v="2013-07-15T00:00:00"/>
    <s v="Targeted Dealer"/>
    <m/>
    <n v="35"/>
    <m/>
    <n v="80"/>
    <n v="-45"/>
    <s v="-"/>
    <n v="20"/>
    <s v="July"/>
    <n v="0"/>
    <n v="80"/>
    <s v=" "/>
    <s v="GROWTH"/>
    <n v="80"/>
    <s v="Aug"/>
    <n v="80"/>
    <n v="0"/>
    <b v="0"/>
    <s v="GROWTH"/>
    <n v="0"/>
    <m/>
    <s v="NE 1"/>
    <s v="NE 1"/>
    <m/>
  </r>
  <r>
    <x v="0"/>
    <x v="4"/>
    <s v="P166"/>
    <n v="1000000742"/>
    <s v="PURBANCHAL HARDWARE (TEZPUR)"/>
    <d v="2013-08-19T00:00:00"/>
    <s v="Targeted Dealer"/>
    <m/>
    <n v="740"/>
    <m/>
    <n v="608.5"/>
    <n v="131.5"/>
    <s v="-"/>
    <n v="735.5"/>
    <s v="July"/>
    <n v="566"/>
    <n v="42.5"/>
    <n v="7.508833922261493E-2"/>
    <s v="GROWTH"/>
    <n v="608.5"/>
    <s v="Aug"/>
    <n v="608.5"/>
    <n v="0"/>
    <b v="0"/>
    <s v="GROWTH"/>
    <n v="0"/>
    <m/>
    <s v="NE 1"/>
    <s v="NE 1"/>
    <m/>
  </r>
  <r>
    <x v="0"/>
    <x v="5"/>
    <s v="D164"/>
    <n v="1000000726"/>
    <s v="DAS &amp; SON'S"/>
    <d v="2014-03-03T00:00:00"/>
    <s v="Targeted Dealer"/>
    <m/>
    <n v="140"/>
    <m/>
    <n v="120"/>
    <n v="20"/>
    <s v="-"/>
    <n v="140"/>
    <s v="July"/>
    <n v="60"/>
    <n v="60"/>
    <n v="1"/>
    <s v="GROWTH"/>
    <n v="120"/>
    <s v="Aug"/>
    <n v="120"/>
    <n v="0"/>
    <b v="0"/>
    <s v="GROWTH"/>
    <n v="0"/>
    <m/>
    <s v="NE 1"/>
    <s v="NE 1"/>
    <m/>
  </r>
  <r>
    <x v="0"/>
    <x v="4"/>
    <s v="NET036"/>
    <n v="1000000746"/>
    <s v="TURANGA HARDWARE"/>
    <d v="2015-07-31T00:00:00"/>
    <s v="Targeted Dealer"/>
    <m/>
    <n v="120"/>
    <m/>
    <n v="121.5"/>
    <n v="-1.5"/>
    <s v="-"/>
    <n v="105"/>
    <s v="July"/>
    <n v="72.5"/>
    <n v="49"/>
    <n v="0.67586206896551726"/>
    <s v="GROWTH"/>
    <n v="121.5"/>
    <s v="Aug"/>
    <n v="121.5"/>
    <n v="0"/>
    <b v="0"/>
    <s v="GROWTH"/>
    <n v="0"/>
    <m/>
    <s v="NE 1"/>
    <s v="NE 1"/>
    <m/>
  </r>
  <r>
    <x v="0"/>
    <x v="5"/>
    <s v="NEN068"/>
    <n v="1000000741"/>
    <s v="NEW J P HARDWARE (TEZPUR)"/>
    <d v="2017-06-03T00:00:00"/>
    <s v="Targeted Dealer"/>
    <m/>
    <n v="160"/>
    <m/>
    <n v="174.5"/>
    <n v="-14.5"/>
    <s v="-"/>
    <n v="160"/>
    <s v="July"/>
    <n v="120"/>
    <n v="54.5"/>
    <n v="0.45416666666666661"/>
    <s v="GROWTH"/>
    <n v="174.5"/>
    <s v="Aug"/>
    <n v="174.5"/>
    <n v="0"/>
    <b v="0"/>
    <s v="GROWTH"/>
    <n v="0"/>
    <m/>
    <s v="NE 1"/>
    <s v="NE 1"/>
    <m/>
  </r>
  <r>
    <x v="0"/>
    <x v="4"/>
    <s v="NEK065"/>
    <n v="1000000736"/>
    <s v="KAMAKHYA HARDWARE (TEZPUR)"/>
    <d v="2017-07-13T00:00:00"/>
    <s v="Targeted Dealer"/>
    <m/>
    <n v="600"/>
    <m/>
    <n v="631.5"/>
    <n v="-31.5"/>
    <s v="-"/>
    <n v="642.5"/>
    <s v="July"/>
    <n v="503.5"/>
    <n v="128"/>
    <n v="0.25422045680238337"/>
    <s v="GROWTH"/>
    <n v="631.5"/>
    <s v="Aug"/>
    <n v="631.5"/>
    <n v="0"/>
    <b v="0"/>
    <s v="GROWTH"/>
    <n v="0"/>
    <m/>
    <s v="NE 1"/>
    <s v="NE 1"/>
    <m/>
  </r>
  <r>
    <x v="0"/>
    <x v="5"/>
    <s v="NEC069"/>
    <n v="1000000725"/>
    <s v="CHUNU HARDWARE"/>
    <d v="2018-06-01T00:00:00"/>
    <s v="Targeted Dealer"/>
    <m/>
    <n v="240"/>
    <m/>
    <n v="80"/>
    <n v="160"/>
    <s v="-"/>
    <n v="237"/>
    <s v="July"/>
    <n v="200"/>
    <n v="-120"/>
    <n v="-0.6"/>
    <s v="DEGROWTH"/>
    <n v="80"/>
    <s v="Aug"/>
    <n v="80"/>
    <n v="0"/>
    <b v="0"/>
    <s v="GROWTH"/>
    <n v="0"/>
    <m/>
    <s v="NE 1"/>
    <s v="NE 1"/>
    <m/>
  </r>
  <r>
    <x v="0"/>
    <x v="4"/>
    <s v="NEM207"/>
    <n v="1000000738"/>
    <s v="MAHESH HARDWARE (BHALUKPONG)"/>
    <d v="2018-08-14T00:00:00"/>
    <s v="Targeted Dealer"/>
    <m/>
    <n v="410"/>
    <m/>
    <n v="427.5"/>
    <n v="-17.5"/>
    <s v="-"/>
    <n v="407.45"/>
    <s v="July"/>
    <n v="582.5"/>
    <n v="-155"/>
    <n v="-0.26609442060085842"/>
    <s v="DEGROWTH"/>
    <n v="427.5"/>
    <s v="Aug"/>
    <n v="427.5"/>
    <n v="0"/>
    <b v="0"/>
    <s v="GROWTH"/>
    <n v="0"/>
    <m/>
    <s v="NE 1"/>
    <s v="NE 1"/>
    <m/>
  </r>
  <r>
    <x v="0"/>
    <x v="5"/>
    <s v="NEJ082"/>
    <n v="1000000731"/>
    <s v="J P HARDWARE (BNC)"/>
    <d v="2018-11-22T00:00:00"/>
    <s v="Targeted Dealer"/>
    <m/>
    <n v="210"/>
    <m/>
    <n v="290"/>
    <n v="-80"/>
    <s v="-"/>
    <n v="202"/>
    <s v="July"/>
    <n v="209.5"/>
    <n v="80.5"/>
    <n v="0.38424821002386644"/>
    <s v="GROWTH"/>
    <n v="290"/>
    <s v="Aug"/>
    <n v="290"/>
    <n v="0"/>
    <b v="0"/>
    <s v="GROWTH"/>
    <n v="0"/>
    <m/>
    <s v="NE 1"/>
    <s v="NE 1"/>
    <m/>
  </r>
  <r>
    <x v="0"/>
    <x v="4"/>
    <s v="NEL058"/>
    <n v="1000001067"/>
    <s v="L K ENTERPRISE (TEZ)"/>
    <d v="2019-07-01T00:00:00"/>
    <s v="Targeted Dealer"/>
    <m/>
    <n v="20"/>
    <m/>
    <n v="3.5"/>
    <n v="16.5"/>
    <s v="-"/>
    <n v="0"/>
    <s v="July"/>
    <n v="0"/>
    <n v="3.5"/>
    <s v=" "/>
    <b v="0"/>
    <n v="3.5"/>
    <s v="Aug"/>
    <n v="3.5"/>
    <n v="0"/>
    <b v="0"/>
    <s v="GROWTH"/>
    <n v="0"/>
    <m/>
    <s v="NE 1"/>
    <s v="NE 1"/>
    <m/>
  </r>
  <r>
    <x v="0"/>
    <x v="4"/>
    <s v="NED155"/>
    <n v="1000001066"/>
    <s v="DEEPIKA ENTERPRISE"/>
    <d v="2020-01-13T00:00:00"/>
    <s v="Targeted Dealer"/>
    <m/>
    <n v="180"/>
    <m/>
    <n v="202.5"/>
    <n v="-22.5"/>
    <s v="-"/>
    <n v="177"/>
    <s v="July"/>
    <n v="108"/>
    <n v="94.5"/>
    <n v="0.875"/>
    <s v="GROWTH"/>
    <n v="202.5"/>
    <s v="Aug"/>
    <n v="202.5"/>
    <n v="0"/>
    <b v="0"/>
    <s v="GROWTH"/>
    <n v="0"/>
    <m/>
    <s v="NE 1"/>
    <s v="NE 1"/>
    <m/>
  </r>
  <r>
    <x v="0"/>
    <x v="5"/>
    <s v="NEK141"/>
    <n v="1000000734"/>
    <s v="K S HARDWARE (HAWAJAN)"/>
    <d v="2020-03-09T00:00:00"/>
    <s v="Targeted Dealer"/>
    <m/>
    <n v="120"/>
    <m/>
    <n v="0"/>
    <n v="120"/>
    <s v="-"/>
    <n v="120"/>
    <s v="July"/>
    <n v="40"/>
    <n v="-40"/>
    <n v="-1"/>
    <s v="DEGROWTH"/>
    <n v="0"/>
    <s v="Aug"/>
    <n v="0"/>
    <n v="0"/>
    <b v="0"/>
    <b v="0"/>
    <n v="0"/>
    <m/>
    <s v="NE 1"/>
    <s v="NE 1"/>
    <m/>
  </r>
  <r>
    <x v="0"/>
    <x v="4"/>
    <s v="NEM274"/>
    <n v="1000001068"/>
    <s v="MAA KAMAKHYA HARDWARE (TEZPUR)"/>
    <d v="2020-08-07T00:00:00"/>
    <s v="Targeted Dealer"/>
    <m/>
    <n v="30"/>
    <m/>
    <n v="35"/>
    <n v="-5"/>
    <s v="-"/>
    <n v="20"/>
    <s v="July"/>
    <n v="34.1"/>
    <n v="0.89999999999999858"/>
    <n v="2.6392961876832821E-2"/>
    <s v="GROWTH"/>
    <n v="35"/>
    <s v="Aug"/>
    <n v="35"/>
    <n v="0"/>
    <b v="0"/>
    <s v="GROWTH"/>
    <n v="0"/>
    <m/>
    <s v="NE 1"/>
    <s v="NE 1"/>
    <m/>
  </r>
  <r>
    <x v="0"/>
    <x v="5"/>
    <s v="NEM303"/>
    <n v="1000001069"/>
    <s v="MISHRA HARDWARE - TEZ"/>
    <d v="2021-03-01T00:00:00"/>
    <s v="Targeted Dealer"/>
    <m/>
    <n v="100"/>
    <m/>
    <n v="80"/>
    <n v="20"/>
    <s v="-"/>
    <n v="65"/>
    <s v="July"/>
    <n v="100"/>
    <n v="-20"/>
    <n v="-0.19999999999999996"/>
    <s v="DEGROWTH"/>
    <n v="80"/>
    <s v="Aug"/>
    <n v="80"/>
    <n v="0"/>
    <b v="0"/>
    <s v="GROWTH"/>
    <n v="0"/>
    <m/>
    <s v="NE 1"/>
    <s v="NE 1"/>
    <m/>
  </r>
  <r>
    <x v="0"/>
    <x v="5"/>
    <s v="NEB259"/>
    <n v="1000001065"/>
    <s v="BIJOY STORE - TEZ"/>
    <d v="2021-04-10T00:00:00"/>
    <s v="Targeted Dealer"/>
    <m/>
    <n v="280"/>
    <m/>
    <n v="160"/>
    <n v="120"/>
    <s v="-"/>
    <n v="280"/>
    <s v="July"/>
    <n v="120"/>
    <n v="40"/>
    <n v="0.33333333333333326"/>
    <s v="GROWTH"/>
    <n v="160"/>
    <s v="Aug"/>
    <n v="160"/>
    <n v="0"/>
    <b v="0"/>
    <s v="GROWTH"/>
    <n v="0"/>
    <m/>
    <s v="NE 1"/>
    <s v="NE 1"/>
    <m/>
  </r>
  <r>
    <x v="0"/>
    <x v="4"/>
    <s v="NEM327"/>
    <n v="1000002403"/>
    <s v="MARUTI ASSOCIATES"/>
    <d v="2021-12-30T00:00:00"/>
    <s v="Targeted Dealer"/>
    <m/>
    <n v="30"/>
    <m/>
    <n v="32"/>
    <n v="-2"/>
    <s v="-"/>
    <n v="29.75"/>
    <s v="July"/>
    <n v="21"/>
    <n v="11"/>
    <n v="0.52380952380952372"/>
    <s v="GROWTH"/>
    <n v="32"/>
    <s v="Aug"/>
    <n v="32"/>
    <n v="0"/>
    <b v="0"/>
    <s v="GROWTH"/>
    <n v="0"/>
    <m/>
    <s v="NE 1"/>
    <s v="NE 1"/>
    <m/>
  </r>
  <r>
    <x v="0"/>
    <x v="4"/>
    <s v="NEP222"/>
    <n v="1000002406"/>
    <s v="PRIYAMBANI STORES"/>
    <d v="2022-01-13T00:00:00"/>
    <s v="Targeted Dealer"/>
    <m/>
    <n v="60"/>
    <m/>
    <n v="20"/>
    <n v="40"/>
    <s v="-"/>
    <n v="44"/>
    <s v="July"/>
    <n v="30"/>
    <n v="-10"/>
    <n v="-0.33333333333333337"/>
    <s v="DEGROWTH"/>
    <n v="20"/>
    <s v="Aug"/>
    <n v="20"/>
    <n v="0"/>
    <b v="0"/>
    <s v="GROWTH"/>
    <n v="0"/>
    <m/>
    <s v="NE 1"/>
    <s v="NE 1"/>
    <m/>
  </r>
  <r>
    <x v="0"/>
    <x v="5"/>
    <s v="NEB277"/>
    <n v="1000002619"/>
    <s v="B.D. HARDWARE-TEZPUR"/>
    <d v="2022-03-08T00:00:00"/>
    <s v="Targeted Dealer"/>
    <m/>
    <n v="60"/>
    <m/>
    <n v="60"/>
    <n v="0"/>
    <s v="-"/>
    <n v="0"/>
    <s v="July"/>
    <n v="0"/>
    <n v="60"/>
    <s v=" "/>
    <b v="0"/>
    <n v="60"/>
    <s v="Aug"/>
    <n v="60"/>
    <n v="0"/>
    <b v="0"/>
    <s v="GROWTH"/>
    <n v="0"/>
    <m/>
    <s v="NE 1"/>
    <s v="NE 1"/>
    <m/>
  </r>
  <r>
    <x v="0"/>
    <x v="5"/>
    <s v="NER247"/>
    <n v="1000002761"/>
    <s v="R.K. ENTERPRISES"/>
    <d v="2022-05-25T00:00:00"/>
    <s v="Targeted Dealer"/>
    <m/>
    <n v="70"/>
    <m/>
    <n v="72.5"/>
    <n v="-2.5"/>
    <s v="-"/>
    <n v="60"/>
    <s v="July"/>
    <n v="60"/>
    <n v="12.5"/>
    <n v="0.20833333333333326"/>
    <s v="GROWTH"/>
    <n v="72.5"/>
    <s v="Aug"/>
    <n v="72.5"/>
    <n v="0"/>
    <b v="0"/>
    <s v="GROWTH"/>
    <n v="0"/>
    <m/>
    <s v="NE 1"/>
    <s v="NE 1"/>
    <m/>
  </r>
  <r>
    <x v="0"/>
    <x v="4"/>
    <s v="NED218"/>
    <n v="1000003193"/>
    <s v="D.R. ENTERPRISE"/>
    <d v="2022-12-29T00:00:00"/>
    <s v="Targeted Dealer"/>
    <m/>
    <n v="50"/>
    <m/>
    <n v="30.5"/>
    <n v="19.5"/>
    <s v="-"/>
    <n v="0"/>
    <s v="July"/>
    <n v="36"/>
    <n v="-5.5"/>
    <n v="-0.15277777777777779"/>
    <b v="0"/>
    <n v="30.5"/>
    <s v="Aug"/>
    <n v="30.5"/>
    <n v="0"/>
    <b v="0"/>
    <s v="GROWTH"/>
    <n v="0"/>
    <m/>
    <s v="NE 1"/>
    <s v="NE 1"/>
    <m/>
  </r>
  <r>
    <x v="0"/>
    <x v="5"/>
    <s v="NES656"/>
    <n v="1000003508"/>
    <s v="SHIVAM HARDWARE"/>
    <d v="2023-04-30T00:00:00"/>
    <s v="Targeted Dealer"/>
    <m/>
    <n v="200"/>
    <m/>
    <n v="162"/>
    <n v="38"/>
    <s v="-"/>
    <n v="201.5"/>
    <s v="July"/>
    <n v="122"/>
    <n v="40"/>
    <n v="0.32786885245901631"/>
    <s v="GROWTH"/>
    <n v="162"/>
    <s v="Aug"/>
    <n v="162"/>
    <n v="0"/>
    <b v="0"/>
    <s v="GROWTH"/>
    <n v="0"/>
    <m/>
    <s v="NE 1"/>
    <s v="NE 1"/>
    <m/>
  </r>
  <r>
    <x v="0"/>
    <x v="4"/>
    <s v="NEY014"/>
    <n v="1000003525"/>
    <s v="YASH HARDWARE"/>
    <d v="2023-05-19T00:00:00"/>
    <s v="Targeted Dealer"/>
    <m/>
    <n v="115"/>
    <m/>
    <n v="53.9"/>
    <n v="61.1"/>
    <s v="-"/>
    <n v="114.25"/>
    <s v="July"/>
    <n v="84"/>
    <n v="-30.1"/>
    <n v="-0.35833333333333339"/>
    <s v="DEGROWTH"/>
    <n v="53.9"/>
    <s v="Aug"/>
    <n v="53.9"/>
    <n v="0"/>
    <b v="0"/>
    <s v="GROWTH"/>
    <n v="0"/>
    <m/>
    <s v="NE 1"/>
    <s v="NE 1"/>
    <m/>
  </r>
  <r>
    <x v="0"/>
    <x v="4"/>
    <s v="NEP269"/>
    <n v="1000003589"/>
    <s v="PURNIMA STORE"/>
    <d v="2023-06-07T00:00:00"/>
    <s v="Targeted Dealer"/>
    <m/>
    <n v="120"/>
    <m/>
    <n v="161"/>
    <n v="-41"/>
    <s v="-"/>
    <n v="160"/>
    <s v="July"/>
    <n v="120"/>
    <n v="41"/>
    <n v="0.34166666666666656"/>
    <s v="GROWTH"/>
    <n v="161"/>
    <s v="Aug"/>
    <n v="161"/>
    <n v="0"/>
    <b v="0"/>
    <s v="GROWTH"/>
    <n v="0"/>
    <m/>
    <s v="NE 1"/>
    <s v="NE 1"/>
    <m/>
  </r>
  <r>
    <x v="0"/>
    <x v="5"/>
    <s v="NEJ171"/>
    <n v="1000003599"/>
    <s v="JUNAKY HARDWARE"/>
    <d v="2023-06-23T00:00:00"/>
    <s v="Targeted Dealer"/>
    <m/>
    <n v="125"/>
    <m/>
    <n v="60"/>
    <n v="65"/>
    <s v="-"/>
    <n v="125"/>
    <s v="July"/>
    <n v="20"/>
    <n v="40"/>
    <n v="2"/>
    <s v="GROWTH"/>
    <n v="60"/>
    <s v="Aug"/>
    <n v="60"/>
    <n v="0"/>
    <b v="0"/>
    <s v="GROWTH"/>
    <n v="0"/>
    <m/>
    <s v="NE 1"/>
    <s v="NE 1"/>
    <m/>
  </r>
  <r>
    <x v="0"/>
    <x v="4"/>
    <s v="NEN218"/>
    <n v="1000003635"/>
    <s v="N C STORE"/>
    <d v="2023-07-20T00:00:00"/>
    <s v="Targeted Dealer"/>
    <m/>
    <n v="45"/>
    <m/>
    <n v="70"/>
    <n v="-25"/>
    <s v="-"/>
    <n v="44"/>
    <s v="July"/>
    <n v="40"/>
    <n v="30"/>
    <n v="0.75"/>
    <s v="GROWTH"/>
    <n v="70"/>
    <s v="Aug"/>
    <n v="70"/>
    <n v="0"/>
    <b v="0"/>
    <s v="GROWTH"/>
    <n v="0"/>
    <m/>
    <s v="NE 1"/>
    <s v="NE 1"/>
    <m/>
  </r>
  <r>
    <x v="0"/>
    <x v="4"/>
    <s v="NES675"/>
    <n v="1000003663"/>
    <s v="SHANKAR  HARDWARE"/>
    <d v="2023-07-28T00:00:00"/>
    <s v="Targeted Dealer"/>
    <m/>
    <n v="90"/>
    <m/>
    <n v="77.25"/>
    <n v="12.75"/>
    <s v="-"/>
    <n v="84"/>
    <s v="July"/>
    <n v="44.5"/>
    <n v="32.75"/>
    <n v="0.73595505617977519"/>
    <s v="GROWTH"/>
    <n v="77.25"/>
    <s v="Aug"/>
    <n v="77.25"/>
    <n v="0"/>
    <b v="0"/>
    <s v="GROWTH"/>
    <n v="0"/>
    <m/>
    <s v="NE 1"/>
    <s v="NE 1"/>
    <m/>
  </r>
  <r>
    <x v="0"/>
    <x v="4"/>
    <s v="NES679"/>
    <n v="1000003702"/>
    <s v="SUNIL HARDWARE"/>
    <d v="2023-09-02T00:00:00"/>
    <s v="Targeted Dealer"/>
    <m/>
    <n v="100"/>
    <m/>
    <n v="101.25"/>
    <n v="-1.25"/>
    <s v="-"/>
    <n v="130.5"/>
    <s v="July"/>
    <n v="59.55"/>
    <n v="41.7"/>
    <n v="0.70025188916876591"/>
    <s v="GROWTH"/>
    <n v="101.25"/>
    <s v="Aug"/>
    <n v="101.25"/>
    <n v="0"/>
    <b v="0"/>
    <s v="GROWTH"/>
    <n v="0"/>
    <m/>
    <s v="NE 1"/>
    <s v="NE 1"/>
    <m/>
  </r>
  <r>
    <x v="0"/>
    <x v="5"/>
    <s v="NES703"/>
    <n v="1000003841"/>
    <s v="SHYAM HARDWARE STORES"/>
    <d v="2024-01-30T00:00:00"/>
    <s v="Targeted Dealer"/>
    <m/>
    <n v="80"/>
    <m/>
    <n v="60"/>
    <n v="20"/>
    <s v="-"/>
    <n v="60"/>
    <s v="July"/>
    <n v="80"/>
    <n v="-20"/>
    <n v="-0.25"/>
    <s v="DEGROWTH"/>
    <n v="60"/>
    <s v="Aug"/>
    <n v="60"/>
    <n v="0"/>
    <b v="0"/>
    <s v="GROWTH"/>
    <n v="0"/>
    <m/>
    <s v="NE 1"/>
    <s v="NE 1"/>
    <m/>
  </r>
  <r>
    <x v="0"/>
    <x v="4"/>
    <s v="NEA432"/>
    <n v="1000003864"/>
    <s v="A STAR STORE"/>
    <d v="2024-02-16T00:00:00"/>
    <s v="Targeted Dealer"/>
    <m/>
    <n v="85"/>
    <m/>
    <n v="48.5"/>
    <n v="36.5"/>
    <s v="-"/>
    <n v="82.1"/>
    <s v="July"/>
    <n v="37.75"/>
    <n v="10.75"/>
    <n v="0.2847682119205297"/>
    <s v="GROWTH"/>
    <n v="48.5"/>
    <s v="Aug"/>
    <n v="48.5"/>
    <n v="0"/>
    <b v="0"/>
    <s v="GROWTH"/>
    <n v="0"/>
    <m/>
    <s v="NE 1"/>
    <s v="NE 1"/>
    <m/>
  </r>
  <r>
    <x v="0"/>
    <x v="5"/>
    <s v="NED238"/>
    <n v="1000003885"/>
    <s v="DOLEY ENTERPRISE"/>
    <d v="2024-03-08T00:00:00"/>
    <s v="Targeted Dealer"/>
    <m/>
    <n v="220"/>
    <m/>
    <n v="180"/>
    <n v="40"/>
    <s v="-"/>
    <n v="220"/>
    <s v="July"/>
    <n v="80"/>
    <n v="100"/>
    <n v="1.25"/>
    <s v="GROWTH"/>
    <n v="180"/>
    <s v="Aug"/>
    <n v="180"/>
    <n v="0"/>
    <b v="0"/>
    <s v="GROWTH"/>
    <n v="0"/>
    <m/>
    <s v="NE 1"/>
    <s v="NE 1"/>
    <m/>
  </r>
  <r>
    <x v="0"/>
    <x v="4"/>
    <s v="NEK216"/>
    <n v="1000003900"/>
    <s v="KAMAL HARDWARE"/>
    <d v="2024-03-30T00:00:00"/>
    <s v="Targeted Dealer"/>
    <m/>
    <n v="105"/>
    <m/>
    <n v="100"/>
    <n v="5"/>
    <s v="-"/>
    <n v="101.5"/>
    <s v="July"/>
    <n v="80"/>
    <n v="20"/>
    <n v="0.25"/>
    <s v="GROWTH"/>
    <n v="100"/>
    <s v="Aug"/>
    <n v="100"/>
    <n v="0"/>
    <b v="0"/>
    <s v="GROWTH"/>
    <n v="0"/>
    <m/>
    <s v="NE 1"/>
    <s v="NE 1"/>
    <m/>
  </r>
  <r>
    <x v="0"/>
    <x v="4"/>
    <s v="NEM419"/>
    <n v="1000003910"/>
    <s v="MAA CHARU HARDWARE"/>
    <d v="2024-04-18T00:00:00"/>
    <s v="Targeted Dealer"/>
    <m/>
    <n v="30"/>
    <m/>
    <n v="30.5"/>
    <n v="-0.5"/>
    <s v="-"/>
    <n v="30"/>
    <s v="July"/>
    <n v="11.25"/>
    <n v="19.25"/>
    <n v="1.7111111111111112"/>
    <s v="GROWTH"/>
    <n v="30.5"/>
    <s v="Aug"/>
    <n v="30.5"/>
    <n v="0"/>
    <b v="0"/>
    <s v="GROWTH"/>
    <n v="0"/>
    <m/>
    <s v="NE 1"/>
    <s v="NE 1"/>
    <m/>
  </r>
  <r>
    <x v="0"/>
    <x v="4"/>
    <s v="NEM425"/>
    <n v="1000003932"/>
    <s v="MAHESHWARI ENTERPRISES"/>
    <d v="2024-04-30T00:00:00"/>
    <s v="Targeted Dealer"/>
    <m/>
    <n v="105"/>
    <m/>
    <n v="124.5"/>
    <n v="-19.5"/>
    <s v="-"/>
    <n v="103.5"/>
    <s v="July"/>
    <n v="56.75"/>
    <n v="67.75"/>
    <n v="1.1938325991189429"/>
    <s v="GROWTH"/>
    <n v="124.5"/>
    <s v="Aug"/>
    <n v="124.5"/>
    <n v="0"/>
    <b v="0"/>
    <s v="GROWTH"/>
    <n v="0"/>
    <m/>
    <s v="NE 1"/>
    <s v="NE 1"/>
    <m/>
  </r>
  <r>
    <x v="0"/>
    <x v="5"/>
    <s v="NES727"/>
    <n v="1000003995"/>
    <s v="SHANTI SUPPLY"/>
    <d v="2024-06-03T00:00:00"/>
    <s v="Targeted Dealer"/>
    <m/>
    <n v="130"/>
    <m/>
    <n v="160"/>
    <n v="-30"/>
    <s v="-"/>
    <n v="120"/>
    <s v="July"/>
    <n v="78"/>
    <n v="82"/>
    <n v="1.0512820512820511"/>
    <s v="GROWTH"/>
    <n v="160"/>
    <s v="Aug"/>
    <n v="160"/>
    <n v="0"/>
    <b v="0"/>
    <s v="GROWTH"/>
    <n v="0"/>
    <m/>
    <s v="NE 1"/>
    <s v="NE 1"/>
    <m/>
  </r>
  <r>
    <x v="0"/>
    <x v="4"/>
    <s v="NES731"/>
    <n v="1000004005"/>
    <s v="SOMAYA HARDWARE"/>
    <d v="2024-06-11T00:00:00"/>
    <s v="Targeted Dealer"/>
    <m/>
    <n v="110"/>
    <m/>
    <n v="106.5"/>
    <n v="3.5"/>
    <s v="-"/>
    <n v="110.75"/>
    <s v="July"/>
    <n v="102.5"/>
    <n v="4"/>
    <n v="3.9024390243902474E-2"/>
    <s v="GROWTH"/>
    <n v="106.5"/>
    <s v="Aug"/>
    <n v="106.5"/>
    <n v="0"/>
    <b v="0"/>
    <s v="GROWTH"/>
    <n v="0"/>
    <m/>
    <s v="NE 1"/>
    <s v="NE 1"/>
    <m/>
  </r>
  <r>
    <x v="0"/>
    <x v="6"/>
    <s v="S082"/>
    <n v="1000000476"/>
    <s v="SRI JAGDAMBA HARDWARE STORES"/>
    <d v="2006-02-20T00:00:00"/>
    <s v="Targeted Dealer"/>
    <m/>
    <n v="4240"/>
    <m/>
    <n v="5032.5"/>
    <n v="-792.5"/>
    <s v="-"/>
    <n v="4904.2"/>
    <s v="July"/>
    <n v="4300"/>
    <n v="732.5"/>
    <n v="0.17034883720930227"/>
    <s v="GROWTH"/>
    <n v="5032.5"/>
    <s v="Aug"/>
    <n v="5032.5"/>
    <n v="0"/>
    <b v="0"/>
    <s v="GROWTH"/>
    <n v="0"/>
    <m/>
    <s v="NE 1"/>
    <s v="NE 1"/>
    <m/>
  </r>
  <r>
    <x v="0"/>
    <x v="6"/>
    <s v="R033"/>
    <n v="1000000468"/>
    <s v="ROY HARDWARE STORE (LALUK)"/>
    <d v="2006-07-06T00:00:00"/>
    <s v="Targeted Dealer"/>
    <m/>
    <n v="20"/>
    <m/>
    <n v="19"/>
    <n v="1"/>
    <s v="-"/>
    <n v="0"/>
    <s v="July"/>
    <n v="0"/>
    <n v="19"/>
    <s v=" "/>
    <b v="0"/>
    <n v="19"/>
    <s v="Aug"/>
    <n v="19"/>
    <n v="0"/>
    <b v="0"/>
    <s v="GROWTH"/>
    <n v="0"/>
    <m/>
    <s v="NE 1"/>
    <s v="NE 1"/>
    <m/>
  </r>
  <r>
    <x v="0"/>
    <x v="7"/>
    <s v="A045"/>
    <n v="1000000445"/>
    <s v="ASSAM TRADERS (DHEMAJI)"/>
    <d v="2006-07-25T00:00:00"/>
    <s v="Targeted Dealer"/>
    <m/>
    <n v="40"/>
    <m/>
    <n v="20"/>
    <n v="20"/>
    <s v="-"/>
    <n v="80"/>
    <s v="July"/>
    <n v="40"/>
    <n v="-20"/>
    <n v="-0.5"/>
    <s v="DEGROWTH"/>
    <n v="20"/>
    <s v="Aug"/>
    <n v="20"/>
    <n v="0"/>
    <b v="0"/>
    <s v="GROWTH"/>
    <n v="0"/>
    <m/>
    <s v="NE 1"/>
    <s v="NE 1"/>
    <m/>
  </r>
  <r>
    <x v="0"/>
    <x v="7"/>
    <s v="A095"/>
    <n v="1000000443"/>
    <s v="AGARWALLA STORES"/>
    <d v="2009-08-29T00:00:00"/>
    <s v="Targeted Dealer"/>
    <m/>
    <n v="2300"/>
    <m/>
    <n v="2394.4000000000005"/>
    <n v="-94.400000000000546"/>
    <s v="-"/>
    <n v="2275.6"/>
    <s v="July"/>
    <n v="2214.5500000000002"/>
    <n v="179.85000000000036"/>
    <n v="8.1212887494073405E-2"/>
    <s v="GROWTH"/>
    <n v="2394.4000000000005"/>
    <s v="Aug"/>
    <n v="2394.4000000000005"/>
    <n v="0"/>
    <b v="0"/>
    <s v="GROWTH"/>
    <n v="0"/>
    <m/>
    <s v="NE 1"/>
    <s v="NE 1"/>
    <m/>
  </r>
  <r>
    <x v="0"/>
    <x v="6"/>
    <s v="M129"/>
    <n v="1000000462"/>
    <s v="MANISH TRADING CO."/>
    <d v="2009-08-29T00:00:00"/>
    <s v="Targeted Dealer"/>
    <m/>
    <n v="250"/>
    <m/>
    <n v="284.89999999999998"/>
    <n v="-34.899999999999977"/>
    <s v="-"/>
    <n v="355"/>
    <s v="July"/>
    <n v="160"/>
    <n v="124.89999999999998"/>
    <n v="0.7806249999999999"/>
    <s v="GROWTH"/>
    <n v="284.89999999999998"/>
    <s v="Aug"/>
    <n v="284.89999999999998"/>
    <n v="0"/>
    <b v="0"/>
    <s v="GROWTH"/>
    <n v="0"/>
    <m/>
    <s v="NE 1"/>
    <s v="NE 1"/>
    <m/>
  </r>
  <r>
    <x v="0"/>
    <x v="7"/>
    <s v="M185"/>
    <n v="1000000461"/>
    <s v="MAHALAXMI HARDWARE (DHEMAJI)"/>
    <d v="2011-09-28T00:00:00"/>
    <s v="Targeted Dealer"/>
    <m/>
    <n v="80"/>
    <m/>
    <n v="20"/>
    <n v="60"/>
    <s v="-"/>
    <n v="60"/>
    <s v="July"/>
    <n v="50"/>
    <n v="-30"/>
    <n v="-0.6"/>
    <s v="DEGROWTH"/>
    <n v="20"/>
    <s v="Aug"/>
    <n v="20"/>
    <n v="0"/>
    <b v="0"/>
    <s v="GROWTH"/>
    <n v="0"/>
    <m/>
    <s v="NE 1"/>
    <s v="NE 1"/>
    <m/>
  </r>
  <r>
    <x v="0"/>
    <x v="6"/>
    <s v="S293"/>
    <n v="1000000477"/>
    <s v="SUBHAM HARDWARE"/>
    <d v="2011-12-29T00:00:00"/>
    <s v="Targeted Dealer"/>
    <m/>
    <n v="10"/>
    <m/>
    <n v="15"/>
    <n v="-5"/>
    <s v="-"/>
    <n v="0"/>
    <s v="July"/>
    <n v="10"/>
    <n v="5"/>
    <n v="0.5"/>
    <b v="0"/>
    <n v="15"/>
    <s v="Aug"/>
    <n v="15"/>
    <n v="0"/>
    <b v="0"/>
    <s v="GROWTH"/>
    <n v="0"/>
    <m/>
    <s v="NE 1"/>
    <s v="NE 1"/>
    <m/>
  </r>
  <r>
    <x v="0"/>
    <x v="6"/>
    <s v="B147"/>
    <n v="1000000448"/>
    <s v="BAPI HARDWARE"/>
    <d v="2012-10-30T00:00:00"/>
    <s v="Targeted Dealer"/>
    <m/>
    <n v="160"/>
    <m/>
    <n v="139.5"/>
    <n v="20.5"/>
    <s v="-"/>
    <n v="157.5"/>
    <s v="July"/>
    <n v="130"/>
    <n v="9.5"/>
    <n v="7.3076923076923039E-2"/>
    <s v="GROWTH"/>
    <n v="139.5"/>
    <s v="Aug"/>
    <n v="139.5"/>
    <n v="0"/>
    <b v="0"/>
    <s v="GROWTH"/>
    <n v="0"/>
    <m/>
    <s v="NE 1"/>
    <s v="NE 1"/>
    <m/>
  </r>
  <r>
    <x v="0"/>
    <x v="6"/>
    <s v="B170"/>
    <n v="1000000446"/>
    <s v="B.M.HARDWARE &amp; MACHINERY STORE"/>
    <d v="2013-06-13T00:00:00"/>
    <s v="Targeted Dealer"/>
    <m/>
    <n v="350"/>
    <m/>
    <n v="499.5"/>
    <n v="-149.5"/>
    <s v="-"/>
    <n v="200"/>
    <s v="July"/>
    <n v="400"/>
    <n v="99.5"/>
    <n v="0.24875000000000003"/>
    <s v="GROWTH"/>
    <n v="499.5"/>
    <s v="Aug"/>
    <n v="499.5"/>
    <n v="0"/>
    <b v="0"/>
    <s v="GROWTH"/>
    <n v="0"/>
    <m/>
    <s v="NE 1"/>
    <s v="NE 1"/>
    <m/>
  </r>
  <r>
    <x v="0"/>
    <x v="6"/>
    <s v="NER018"/>
    <n v="1000000465"/>
    <s v="RAJ VIKASH STEEL CENTRE"/>
    <d v="2014-10-22T00:00:00"/>
    <s v="-"/>
    <m/>
    <n v="0"/>
    <m/>
    <n v="40"/>
    <n v="-40"/>
    <s v="-"/>
    <n v="4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0"/>
    <x v="7"/>
    <s v="NEH022"/>
    <n v="1000000455"/>
    <s v="HARDWARE HOUSE (SILAPATHAR)"/>
    <d v="2016-07-22T00:00:00"/>
    <s v="Targeted Dealer"/>
    <m/>
    <n v="50"/>
    <m/>
    <n v="40"/>
    <n v="10"/>
    <s v="-"/>
    <n v="10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0"/>
    <x v="6"/>
    <s v="NEJ042"/>
    <n v="1000000457"/>
    <s v="J B STORES  (DHAKUAKHANA)"/>
    <d v="2017-03-20T00:00:00"/>
    <s v="Targeted Dealer"/>
    <m/>
    <n v="80"/>
    <m/>
    <n v="40"/>
    <n v="40"/>
    <s v="-"/>
    <n v="8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0"/>
    <x v="6"/>
    <s v="NES187"/>
    <n v="1000000473"/>
    <s v="SHIV BHANDAR (NLP)"/>
    <d v="2017-04-19T00:00:00"/>
    <s v="Targeted Dealer"/>
    <m/>
    <n v="80"/>
    <m/>
    <n v="20"/>
    <n v="60"/>
    <s v="-"/>
    <n v="80"/>
    <s v="July"/>
    <n v="40"/>
    <n v="-20"/>
    <n v="-0.5"/>
    <s v="DEGROWTH"/>
    <n v="20"/>
    <s v="Aug"/>
    <n v="20"/>
    <n v="0"/>
    <b v="0"/>
    <s v="GROWTH"/>
    <n v="0"/>
    <m/>
    <s v="NE 1"/>
    <s v="NE 1"/>
    <m/>
  </r>
  <r>
    <x v="0"/>
    <x v="7"/>
    <s v="NES188"/>
    <n v="1000000470"/>
    <s v="SENCHOWA HARDWARE"/>
    <d v="2017-04-20T00:00:00"/>
    <s v="Targeted Dealer"/>
    <m/>
    <n v="1220"/>
    <m/>
    <n v="828.85"/>
    <n v="391.15"/>
    <s v="-"/>
    <n v="1206.1500000000001"/>
    <s v="July"/>
    <n v="850"/>
    <n v="-21.149999999999977"/>
    <n v="-2.4882352941176467E-2"/>
    <s v="DEGROWTH"/>
    <n v="828.85"/>
    <s v="Aug"/>
    <n v="828.85"/>
    <n v="0"/>
    <b v="0"/>
    <s v="GROWTH"/>
    <n v="0"/>
    <m/>
    <s v="NE 1"/>
    <s v="NE 1"/>
    <m/>
  </r>
  <r>
    <x v="0"/>
    <x v="7"/>
    <s v="NES210"/>
    <n v="1000000478"/>
    <s v="SUNITA ENTERPRISE"/>
    <d v="2017-08-23T00:00:00"/>
    <s v="Targeted Dealer"/>
    <m/>
    <n v="120"/>
    <m/>
    <n v="80"/>
    <n v="40"/>
    <s v="-"/>
    <n v="0"/>
    <s v="July"/>
    <n v="90"/>
    <n v="-10"/>
    <n v="-0.11111111111111116"/>
    <b v="0"/>
    <n v="80"/>
    <s v="Aug"/>
    <n v="80"/>
    <n v="0"/>
    <b v="0"/>
    <s v="GROWTH"/>
    <n v="0"/>
    <m/>
    <s v="NE 1"/>
    <s v="NE 1"/>
    <m/>
  </r>
  <r>
    <x v="0"/>
    <x v="7"/>
    <s v="NEA161"/>
    <n v="1000000444"/>
    <s v="AJAY KUMAR AGARWALLA"/>
    <d v="2017-11-22T00:00:00"/>
    <s v="Targeted Dealer"/>
    <m/>
    <n v="280"/>
    <m/>
    <n v="309"/>
    <n v="-29"/>
    <s v="-"/>
    <n v="360"/>
    <s v="July"/>
    <n v="280"/>
    <n v="29"/>
    <n v="0.10357142857142865"/>
    <s v="GROWTH"/>
    <n v="309"/>
    <s v="Aug"/>
    <n v="309"/>
    <n v="0"/>
    <b v="0"/>
    <s v="GROWTH"/>
    <n v="0"/>
    <m/>
    <s v="NE 1"/>
    <s v="NE 1"/>
    <m/>
  </r>
  <r>
    <x v="0"/>
    <x v="7"/>
    <s v="NEK077"/>
    <n v="1000000458"/>
    <s v="KRISHNA ENTERPRISE"/>
    <d v="2017-11-22T00:00:00"/>
    <s v="Targeted Dealer"/>
    <m/>
    <n v="120"/>
    <m/>
    <n v="150"/>
    <n v="-30"/>
    <s v="-"/>
    <n v="140"/>
    <s v="July"/>
    <n v="0"/>
    <n v="150"/>
    <s v=" "/>
    <s v="GROWTH"/>
    <n v="150"/>
    <s v="Aug"/>
    <n v="150"/>
    <n v="0"/>
    <b v="0"/>
    <s v="GROWTH"/>
    <n v="0"/>
    <m/>
    <s v="NE 1"/>
    <s v="NE 1"/>
    <m/>
  </r>
  <r>
    <x v="0"/>
    <x v="7"/>
    <s v="NES228"/>
    <n v="1000000471"/>
    <s v="SHARMA H.W. STORES"/>
    <d v="2017-11-22T00:00:00"/>
    <s v="Targeted Dealer"/>
    <m/>
    <n v="140"/>
    <m/>
    <n v="0"/>
    <n v="140"/>
    <s v="-"/>
    <n v="124.4"/>
    <s v="July"/>
    <n v="70"/>
    <n v="-70"/>
    <n v="-1"/>
    <s v="DEGROWTH"/>
    <n v="0"/>
    <s v="Aug"/>
    <n v="0"/>
    <n v="0"/>
    <b v="0"/>
    <b v="0"/>
    <n v="0"/>
    <m/>
    <s v="NE 1"/>
    <s v="NE 1"/>
    <m/>
  </r>
  <r>
    <x v="0"/>
    <x v="7"/>
    <s v="NES291"/>
    <n v="1000000474"/>
    <s v="SHREE GANESH STEEL"/>
    <d v="2018-05-21T00:00:00"/>
    <s v="Targeted Dealer"/>
    <m/>
    <n v="80"/>
    <m/>
    <n v="40"/>
    <n v="40"/>
    <s v="-"/>
    <n v="8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0"/>
    <x v="6"/>
    <s v="NER152"/>
    <n v="1000000464"/>
    <s v="R R HARDWARE"/>
    <d v="2018-08-21T00:00:00"/>
    <s v="Targeted Dealer"/>
    <m/>
    <n v="20"/>
    <m/>
    <n v="20"/>
    <n v="0"/>
    <s v="-"/>
    <n v="40"/>
    <s v="July"/>
    <n v="0"/>
    <n v="20"/>
    <s v=" "/>
    <s v="GROWTH"/>
    <n v="20"/>
    <s v="Aug"/>
    <n v="20"/>
    <n v="0"/>
    <b v="0"/>
    <s v="GROWTH"/>
    <n v="0"/>
    <m/>
    <s v="NE 1"/>
    <s v="NE 1"/>
    <m/>
  </r>
  <r>
    <x v="0"/>
    <x v="6"/>
    <s v="NER153"/>
    <n v="1000000467"/>
    <s v="RAJKHOWA HARDWARE (NLP)"/>
    <d v="2018-09-17T00:00:00"/>
    <s v="Targeted Dealer"/>
    <m/>
    <n v="50"/>
    <m/>
    <n v="0"/>
    <n v="50"/>
    <s v="-"/>
    <n v="20"/>
    <s v="July"/>
    <n v="50"/>
    <n v="-50"/>
    <n v="-1"/>
    <s v="DEGROWTH"/>
    <n v="0"/>
    <s v="Aug"/>
    <n v="0"/>
    <n v="0"/>
    <b v="0"/>
    <b v="0"/>
    <n v="0"/>
    <m/>
    <s v="NE 1"/>
    <s v="NE 1"/>
    <m/>
  </r>
  <r>
    <x v="0"/>
    <x v="7"/>
    <s v="NES357"/>
    <n v="1000000472"/>
    <s v="SHIKHA HARDWARE"/>
    <d v="2019-02-18T00:00:00"/>
    <s v="Targeted Dealer"/>
    <m/>
    <n v="85"/>
    <m/>
    <n v="99.899999999999991"/>
    <n v="-14.899999999999991"/>
    <s v="-"/>
    <n v="136.55000000000001"/>
    <s v="July"/>
    <n v="0"/>
    <n v="99.899999999999991"/>
    <s v=" "/>
    <s v="GROWTH"/>
    <n v="99.899999999999991"/>
    <s v="Aug"/>
    <n v="99.899999999999991"/>
    <n v="0"/>
    <b v="0"/>
    <s v="GROWTH"/>
    <n v="0"/>
    <m/>
    <s v="NE 1"/>
    <s v="NE 1"/>
    <m/>
  </r>
  <r>
    <x v="0"/>
    <x v="7"/>
    <s v="NEB192"/>
    <n v="1000000915"/>
    <s v="BALAJI ENTERPRISE (NLP)"/>
    <d v="2019-04-06T00:00:00"/>
    <s v="Targeted Dealer"/>
    <m/>
    <n v="80"/>
    <m/>
    <n v="50"/>
    <n v="30"/>
    <s v="-"/>
    <n v="60"/>
    <s v="July"/>
    <n v="80"/>
    <n v="-30"/>
    <n v="-0.375"/>
    <s v="DEGROWTH"/>
    <n v="50"/>
    <s v="Aug"/>
    <n v="50"/>
    <n v="0"/>
    <b v="0"/>
    <s v="GROWTH"/>
    <n v="0"/>
    <m/>
    <s v="NE 1"/>
    <s v="NE 1"/>
    <m/>
  </r>
  <r>
    <x v="0"/>
    <x v="6"/>
    <s v="NES373"/>
    <n v="1000000931"/>
    <s v="SAURABH HARDWARE"/>
    <d v="2019-05-27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</r>
  <r>
    <x v="0"/>
    <x v="6"/>
    <s v="NEU030"/>
    <n v="1000000934"/>
    <s v="USMAN HARDWARE &amp; ELECTRICAL"/>
    <d v="2019-06-22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6"/>
    <s v="NEA282"/>
    <n v="1000000914"/>
    <s v="A.B. ENTERPRISE (NLP)"/>
    <d v="2020-08-17T00:00:00"/>
    <s v="Targeted Dealer"/>
    <m/>
    <n v="200"/>
    <m/>
    <n v="300"/>
    <n v="-100"/>
    <s v="-"/>
    <n v="190"/>
    <s v="July"/>
    <n v="200"/>
    <n v="100"/>
    <n v="0.5"/>
    <s v="GROWTH"/>
    <n v="300"/>
    <s v="Aug"/>
    <n v="300"/>
    <n v="0"/>
    <b v="0"/>
    <s v="GROWTH"/>
    <n v="0"/>
    <m/>
    <s v="NE 1"/>
    <s v="NE 1"/>
    <m/>
  </r>
  <r>
    <x v="0"/>
    <x v="6"/>
    <s v="NES457"/>
    <n v="1000000930"/>
    <s v="SAIKIA HARDWARE (NLP)"/>
    <d v="2020-08-24T00:00:00"/>
    <s v="Targeted Dealer"/>
    <m/>
    <n v="80"/>
    <m/>
    <n v="0"/>
    <n v="80"/>
    <s v="-"/>
    <n v="8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6"/>
    <s v="NEK149"/>
    <n v="1000000922"/>
    <s v="K K TRADERS - NLP"/>
    <d v="2020-10-03T00:00:00"/>
    <s v="Targeted Dealer"/>
    <m/>
    <n v="80"/>
    <m/>
    <n v="50"/>
    <n v="30"/>
    <s v="-"/>
    <n v="20"/>
    <s v="July"/>
    <n v="50"/>
    <n v="0"/>
    <n v="0"/>
    <s v="GROWTH"/>
    <n v="50"/>
    <s v="Aug"/>
    <n v="50"/>
    <n v="0"/>
    <b v="0"/>
    <s v="GROWTH"/>
    <n v="0"/>
    <m/>
    <s v="NE 1"/>
    <s v="NE 1"/>
    <m/>
  </r>
  <r>
    <x v="0"/>
    <x v="7"/>
    <s v="NEC099"/>
    <n v="1000000918"/>
    <s v="CHUTIA HARDWARE STORE"/>
    <d v="2020-11-09T00:00:00"/>
    <s v="Targeted Dealer"/>
    <m/>
    <n v="250"/>
    <m/>
    <n v="281.3"/>
    <n v="-31.300000000000011"/>
    <s v="-"/>
    <n v="200"/>
    <s v="July"/>
    <n v="100"/>
    <n v="181.3"/>
    <n v="1.8130000000000002"/>
    <s v="GROWTH"/>
    <n v="281.3"/>
    <s v="Aug"/>
    <n v="281.3"/>
    <n v="0"/>
    <b v="0"/>
    <s v="GROWTH"/>
    <n v="0"/>
    <m/>
    <s v="NE 1"/>
    <s v="NE 1"/>
    <m/>
  </r>
  <r>
    <x v="0"/>
    <x v="6"/>
    <s v="NEB256"/>
    <n v="1000000916"/>
    <s v="BHATTA HARDWARE - NLP"/>
    <d v="2021-03-15T00:00:00"/>
    <s v="Targeted Dealer"/>
    <m/>
    <n v="120"/>
    <m/>
    <n v="115"/>
    <n v="5"/>
    <s v="-"/>
    <n v="80"/>
    <s v="July"/>
    <n v="50"/>
    <n v="65"/>
    <n v="1.2999999999999998"/>
    <s v="GROWTH"/>
    <n v="115"/>
    <s v="Aug"/>
    <n v="115"/>
    <n v="0"/>
    <b v="0"/>
    <s v="GROWTH"/>
    <n v="0"/>
    <m/>
    <s v="NE 1"/>
    <s v="NE 1"/>
    <m/>
  </r>
  <r>
    <x v="0"/>
    <x v="7"/>
    <s v="NER226"/>
    <n v="1000000929"/>
    <s v="R.K.HARDWARE STORE - NLP"/>
    <d v="2021-07-10T00:00:00"/>
    <s v="Targeted Dealer"/>
    <m/>
    <n v="150"/>
    <m/>
    <n v="248.55"/>
    <n v="-98.550000000000011"/>
    <s v="-"/>
    <n v="115"/>
    <s v="July"/>
    <n v="200"/>
    <n v="48.550000000000011"/>
    <n v="0.24275000000000002"/>
    <s v="GROWTH"/>
    <n v="248.55"/>
    <s v="Aug"/>
    <n v="248.55"/>
    <n v="0"/>
    <b v="0"/>
    <s v="GROWTH"/>
    <n v="0"/>
    <m/>
    <s v="NE 1"/>
    <s v="NE 1"/>
    <m/>
  </r>
  <r>
    <x v="0"/>
    <x v="6"/>
    <s v="NEI034"/>
    <n v="1000000919"/>
    <s v="ISLAM HARDWARE STORE - NLP"/>
    <d v="2021-09-20T00:00:00"/>
    <s v="Targeted Dealer"/>
    <m/>
    <n v="50"/>
    <m/>
    <n v="25"/>
    <n v="25"/>
    <s v="-"/>
    <n v="40"/>
    <s v="July"/>
    <n v="0"/>
    <n v="25"/>
    <s v=" "/>
    <s v="GROWTH"/>
    <n v="25"/>
    <s v="Aug"/>
    <n v="25"/>
    <n v="0"/>
    <b v="0"/>
    <s v="GROWTH"/>
    <n v="0"/>
    <m/>
    <s v="NE 1"/>
    <s v="NE 1"/>
    <m/>
  </r>
  <r>
    <x v="0"/>
    <x v="7"/>
    <s v="NEN180"/>
    <n v="1000000925"/>
    <s v="NEW BHAWANI HARDWARE - NLP"/>
    <d v="2021-12-03T00:00:00"/>
    <s v="Targeted Dealer"/>
    <m/>
    <n v="80"/>
    <m/>
    <n v="140"/>
    <n v="-60"/>
    <s v="-"/>
    <n v="150"/>
    <s v="July"/>
    <n v="0"/>
    <n v="140"/>
    <s v=" "/>
    <s v="GROWTH"/>
    <n v="140"/>
    <s v="Aug"/>
    <n v="140"/>
    <n v="0"/>
    <b v="0"/>
    <s v="GROWTH"/>
    <n v="0"/>
    <m/>
    <s v="NE 1"/>
    <s v="NE 1"/>
    <m/>
  </r>
  <r>
    <x v="0"/>
    <x v="7"/>
    <s v="NEP218"/>
    <n v="1000000927"/>
    <s v="P.D. ENTERPRISE - NLP"/>
    <d v="2021-12-07T00:00:00"/>
    <s v="Targeted Dealer"/>
    <m/>
    <n v="40"/>
    <m/>
    <n v="40"/>
    <n v="0"/>
    <s v="-"/>
    <n v="20"/>
    <s v="July"/>
    <n v="0"/>
    <n v="40"/>
    <s v=" "/>
    <s v="GROWTH"/>
    <n v="40"/>
    <s v="Aug"/>
    <n v="40"/>
    <n v="0"/>
    <b v="0"/>
    <s v="GROWTH"/>
    <n v="0"/>
    <m/>
    <s v="NE 1"/>
    <s v="NE 1"/>
    <m/>
  </r>
  <r>
    <x v="0"/>
    <x v="6"/>
    <s v="NET164"/>
    <n v="1000002404"/>
    <s v="TIRUPATI ENTERPRISE - NLP"/>
    <d v="2022-01-04T00:00:00"/>
    <s v="Targeted Dealer"/>
    <m/>
    <n v="10"/>
    <m/>
    <n v="0"/>
    <n v="1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6"/>
    <s v="NEH112"/>
    <n v="1000002409"/>
    <s v="HAZARIKA HARDWARE"/>
    <d v="2022-01-18T00:00:00"/>
    <s v="Targeted Dealer"/>
    <m/>
    <n v="80"/>
    <m/>
    <n v="100"/>
    <n v="-20"/>
    <s v="-"/>
    <n v="40"/>
    <s v="July"/>
    <n v="80"/>
    <n v="20"/>
    <n v="0.25"/>
    <s v="GROWTH"/>
    <n v="100"/>
    <s v="Aug"/>
    <n v="100"/>
    <n v="0"/>
    <b v="0"/>
    <s v="GROWTH"/>
    <n v="0"/>
    <m/>
    <s v="NE 1"/>
    <s v="NE 1"/>
    <m/>
  </r>
  <r>
    <x v="0"/>
    <x v="7"/>
    <s v="NEB280"/>
    <n v="1000002727"/>
    <s v="BAJRANG HARDWARE STORE-NLP"/>
    <d v="2022-04-20T00:00:00"/>
    <s v="Targeted Dealer"/>
    <m/>
    <n v="100"/>
    <m/>
    <n v="40"/>
    <n v="60"/>
    <s v="-"/>
    <n v="20"/>
    <s v="July"/>
    <n v="120"/>
    <n v="-80"/>
    <n v="-0.66666666666666674"/>
    <s v="DEGROWTH"/>
    <n v="40"/>
    <s v="Aug"/>
    <n v="40"/>
    <n v="0"/>
    <b v="0"/>
    <s v="GROWTH"/>
    <n v="0"/>
    <m/>
    <s v="NE 1"/>
    <s v="NE 1"/>
    <m/>
  </r>
  <r>
    <x v="0"/>
    <x v="7"/>
    <s v="NED214"/>
    <n v="1000003010"/>
    <s v="DHRITI ENTERPRISE"/>
    <d v="2022-09-30T00:00:00"/>
    <s v="Targeted Dealer"/>
    <m/>
    <n v="600"/>
    <m/>
    <n v="691.44999999999993"/>
    <n v="-91.449999999999932"/>
    <s v="-"/>
    <n v="597"/>
    <s v="July"/>
    <n v="280"/>
    <n v="411.44999999999993"/>
    <n v="1.4694642857142854"/>
    <s v="GROWTH"/>
    <n v="691.44999999999993"/>
    <s v="Aug"/>
    <n v="691.44999999999993"/>
    <n v="0"/>
    <b v="0"/>
    <s v="GROWTH"/>
    <n v="0"/>
    <m/>
    <s v="NE 1"/>
    <s v="NE 1"/>
    <m/>
  </r>
  <r>
    <x v="0"/>
    <x v="6"/>
    <s v="NEC115"/>
    <n v="1000003122"/>
    <s v="CHANGMAI HARDWARE"/>
    <d v="2022-12-08T00:00:00"/>
    <s v="Targeted Dealer"/>
    <m/>
    <n v="500"/>
    <m/>
    <n v="515.5"/>
    <n v="-15.5"/>
    <s v="-"/>
    <n v="510"/>
    <s v="July"/>
    <n v="500"/>
    <n v="15.5"/>
    <n v="3.0999999999999917E-2"/>
    <s v="GROWTH"/>
    <n v="515.5"/>
    <s v="Aug"/>
    <n v="515.5"/>
    <n v="0"/>
    <b v="0"/>
    <s v="GROWTH"/>
    <n v="0"/>
    <m/>
    <s v="NE 1"/>
    <s v="NE 1"/>
    <m/>
  </r>
  <r>
    <x v="0"/>
    <x v="6"/>
    <s v="NEA379"/>
    <n v="1000003332"/>
    <s v="AYUSH TILES &amp; BATHWARE"/>
    <d v="2023-02-04T00:00:00"/>
    <s v="Targeted Dealer"/>
    <m/>
    <n v="160"/>
    <m/>
    <n v="127.75"/>
    <n v="32.25"/>
    <s v="-"/>
    <n v="120"/>
    <s v="July"/>
    <n v="80"/>
    <n v="47.75"/>
    <n v="0.59687500000000004"/>
    <s v="GROWTH"/>
    <n v="127.75"/>
    <s v="Aug"/>
    <n v="127.75"/>
    <n v="0"/>
    <b v="0"/>
    <s v="GROWTH"/>
    <n v="0"/>
    <m/>
    <s v="NE 1"/>
    <s v="NE 1"/>
    <m/>
  </r>
  <r>
    <x v="0"/>
    <x v="6"/>
    <s v="NEN214"/>
    <n v="1000003479"/>
    <s v="NIKU HARDWARE"/>
    <d v="2023-04-2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6"/>
    <s v="NEB330"/>
    <n v="1000003553"/>
    <s v="BORAH HARDWARE"/>
    <d v="2023-05-26T00:00:00"/>
    <s v="Targeted Dealer"/>
    <m/>
    <n v="120"/>
    <m/>
    <n v="150"/>
    <n v="-30"/>
    <s v="-"/>
    <n v="120"/>
    <s v="July"/>
    <n v="50"/>
    <n v="100"/>
    <n v="2"/>
    <s v="GROWTH"/>
    <n v="150"/>
    <s v="Aug"/>
    <n v="150"/>
    <n v="0"/>
    <b v="0"/>
    <s v="GROWTH"/>
    <n v="0"/>
    <m/>
    <s v="NE 1"/>
    <s v="NE 1"/>
    <m/>
  </r>
  <r>
    <x v="0"/>
    <x v="7"/>
    <s v="NER293"/>
    <n v="1000003763"/>
    <s v="RAVI STORE"/>
    <d v="2023-11-22T00:00:00"/>
    <s v="Targeted Dealer"/>
    <m/>
    <n v="80"/>
    <m/>
    <n v="110"/>
    <n v="-30"/>
    <s v="-"/>
    <n v="120"/>
    <s v="July"/>
    <n v="80"/>
    <n v="30"/>
    <n v="0.375"/>
    <s v="GROWTH"/>
    <n v="110"/>
    <s v="Aug"/>
    <n v="110"/>
    <n v="0"/>
    <b v="0"/>
    <s v="GROWTH"/>
    <n v="0"/>
    <m/>
    <s v="NE 1"/>
    <s v="NE 1"/>
    <m/>
  </r>
  <r>
    <x v="0"/>
    <x v="7"/>
    <s v="NER301"/>
    <n v="1000003844"/>
    <s v="R.N. ENTERPRISE"/>
    <d v="2024-01-31T00:00:00"/>
    <s v="Targeted Dealer"/>
    <m/>
    <n v="485"/>
    <m/>
    <n v="513.54999999999995"/>
    <n v="-28.549999999999955"/>
    <s v="-"/>
    <n v="471.05"/>
    <s v="July"/>
    <n v="0"/>
    <n v="513.54999999999995"/>
    <s v=" "/>
    <s v="GROWTH"/>
    <n v="513.54999999999995"/>
    <s v="Aug"/>
    <n v="513.54999999999995"/>
    <n v="0"/>
    <b v="0"/>
    <s v="GROWTH"/>
    <n v="0"/>
    <m/>
    <s v="NE 1"/>
    <s v="NE 1"/>
    <m/>
  </r>
  <r>
    <x v="0"/>
    <x v="7"/>
    <s v="NES732"/>
    <n v="1000004014"/>
    <s v="SHIVAA ENTERPRISES"/>
    <d v="2024-06-2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7"/>
    <s v="NEB373"/>
    <n v="1000004083"/>
    <s v="BHARAT ENTERPRISE"/>
    <d v="2024-08-12T00:00:00"/>
    <s v="Targeted Dealer"/>
    <m/>
    <n v="120"/>
    <m/>
    <n v="145"/>
    <n v="-25"/>
    <s v="-"/>
    <n v="132.69999999999999"/>
    <s v="July"/>
    <n v="180"/>
    <n v="-35"/>
    <n v="-0.19444444444444442"/>
    <s v="DEGROWTH"/>
    <n v="145"/>
    <s v="Aug"/>
    <n v="145"/>
    <n v="0"/>
    <b v="0"/>
    <s v="GROWTH"/>
    <n v="0"/>
    <m/>
    <s v="NE 1"/>
    <s v="NE 1"/>
    <m/>
  </r>
  <r>
    <x v="0"/>
    <x v="8"/>
    <s v="NET043"/>
    <n v="1000000086"/>
    <s v="TADO ENTERPRISE (AP NORTH)"/>
    <d v="2016-03-02T00:00:00"/>
    <s v="Targeted Dealer"/>
    <m/>
    <n v="60"/>
    <m/>
    <n v="20"/>
    <n v="40"/>
    <s v="-"/>
    <n v="50"/>
    <s v="July"/>
    <n v="33"/>
    <n v="-13"/>
    <n v="-0.39393939393939392"/>
    <s v="DEGROWTH"/>
    <n v="20"/>
    <s v="Aug"/>
    <n v="20"/>
    <n v="0"/>
    <b v="0"/>
    <s v="GROWTH"/>
    <n v="0"/>
    <m/>
    <s v="NE 1"/>
    <s v="NE 1"/>
    <m/>
  </r>
  <r>
    <x v="0"/>
    <x v="8"/>
    <s v="NEA098"/>
    <n v="1000000067"/>
    <s v="AMAR TRADING CO. (NIRJULI)"/>
    <d v="2017-01-04T00:00:00"/>
    <s v="Targeted Dealer"/>
    <m/>
    <n v="200"/>
    <m/>
    <n v="40"/>
    <n v="160"/>
    <s v="-"/>
    <n v="150"/>
    <s v="July"/>
    <n v="129"/>
    <n v="-89"/>
    <n v="-0.68992248062015504"/>
    <s v="DEGROWTH"/>
    <n v="40"/>
    <s v="Aug"/>
    <n v="40"/>
    <n v="0"/>
    <b v="0"/>
    <s v="GROWTH"/>
    <n v="0"/>
    <m/>
    <s v="NE 1"/>
    <s v="NE 1"/>
    <m/>
  </r>
  <r>
    <x v="0"/>
    <x v="8"/>
    <s v="NEK133"/>
    <n v="1000000070"/>
    <s v="KIPA STEEL"/>
    <d v="2019-08-26T00:00:00"/>
    <s v="Targeted Dealer"/>
    <m/>
    <n v="120"/>
    <m/>
    <n v="69.5"/>
    <n v="50.5"/>
    <s v="-"/>
    <n v="175"/>
    <s v="July"/>
    <n v="40"/>
    <n v="29.5"/>
    <n v="0.73750000000000004"/>
    <s v="GROWTH"/>
    <n v="69.5"/>
    <s v="Aug"/>
    <n v="69.5"/>
    <n v="0"/>
    <b v="0"/>
    <s v="GROWTH"/>
    <n v="0"/>
    <m/>
    <s v="NE 1"/>
    <s v="NE 1"/>
    <m/>
  </r>
  <r>
    <x v="0"/>
    <x v="8"/>
    <s v="NET144"/>
    <n v="1000000087"/>
    <s v="TANA ENTERPRISES"/>
    <d v="2020-05-09T00:00:00"/>
    <s v="Targeted Dealer"/>
    <m/>
    <n v="140"/>
    <m/>
    <n v="131.65"/>
    <n v="8.3499999999999943"/>
    <s v="-"/>
    <n v="172"/>
    <s v="July"/>
    <n v="40"/>
    <n v="91.65"/>
    <n v="2.2912500000000002"/>
    <s v="GROWTH"/>
    <n v="131.65"/>
    <s v="Aug"/>
    <n v="131.65"/>
    <n v="0"/>
    <b v="0"/>
    <s v="GROWTH"/>
    <n v="0"/>
    <m/>
    <s v="NE 1"/>
    <s v="NE 1"/>
    <m/>
  </r>
  <r>
    <x v="0"/>
    <x v="8"/>
    <s v="NEO026"/>
    <n v="1000000076"/>
    <s v="ONN AGENCY"/>
    <d v="2021-04-22T00:00:00"/>
    <s v="Targeted Dealer"/>
    <m/>
    <n v="80"/>
    <m/>
    <n v="120"/>
    <n v="-40"/>
    <s v="-"/>
    <n v="80"/>
    <s v="July"/>
    <n v="40"/>
    <n v="80"/>
    <n v="2"/>
    <s v="GROWTH"/>
    <n v="120"/>
    <s v="Aug"/>
    <n v="120"/>
    <n v="0"/>
    <b v="0"/>
    <s v="GROWTH"/>
    <n v="0"/>
    <m/>
    <s v="NE 1"/>
    <s v="NE 1"/>
    <m/>
  </r>
  <r>
    <x v="0"/>
    <x v="8"/>
    <s v="NEO027"/>
    <n v="1000000075"/>
    <s v="OM ENTERPRISES - APN"/>
    <d v="2021-06-29T00:00:00"/>
    <s v="Targeted Dealer"/>
    <m/>
    <n v="200"/>
    <m/>
    <n v="207.75"/>
    <n v="-7.75"/>
    <s v="-"/>
    <n v="120"/>
    <s v="July"/>
    <n v="200"/>
    <n v="7.75"/>
    <n v="3.8750000000000062E-2"/>
    <s v="GROWTH"/>
    <n v="207.75"/>
    <s v="Aug"/>
    <n v="207.75"/>
    <n v="0"/>
    <b v="0"/>
    <s v="GROWTH"/>
    <n v="0"/>
    <m/>
    <s v="NE 1"/>
    <s v="NE 1"/>
    <m/>
  </r>
  <r>
    <x v="0"/>
    <x v="8"/>
    <s v="NET156"/>
    <n v="1000000088"/>
    <s v="TARA MARBLES - APN"/>
    <d v="2021-09-13T00:00:00"/>
    <s v="Targeted Dealer"/>
    <m/>
    <n v="200"/>
    <m/>
    <n v="315"/>
    <n v="-115"/>
    <s v="-"/>
    <n v="240"/>
    <s v="July"/>
    <n v="160"/>
    <n v="155"/>
    <n v="0.96875"/>
    <s v="GROWTH"/>
    <n v="315"/>
    <s v="Aug"/>
    <n v="315"/>
    <n v="0"/>
    <b v="0"/>
    <s v="GROWTH"/>
    <n v="0"/>
    <m/>
    <s v="NE 1"/>
    <s v="NE 1"/>
    <m/>
  </r>
  <r>
    <x v="0"/>
    <x v="8"/>
    <s v="NEG140"/>
    <n v="1000002392"/>
    <s v="GANGLE DALE ENTERPRISE"/>
    <d v="2021-12-09T00:00:00"/>
    <s v="Targeted Dealer"/>
    <m/>
    <n v="220"/>
    <m/>
    <n v="498.9"/>
    <n v="-278.89999999999998"/>
    <s v="-"/>
    <n v="80"/>
    <s v="July"/>
    <n v="220"/>
    <n v="278.89999999999998"/>
    <n v="1.2677272727272726"/>
    <s v="GROWTH"/>
    <n v="498.9"/>
    <s v="Aug"/>
    <n v="498.9"/>
    <n v="0"/>
    <b v="0"/>
    <s v="GROWTH"/>
    <n v="0"/>
    <m/>
    <s v="NE 1"/>
    <s v="NE 1"/>
    <m/>
  </r>
  <r>
    <x v="0"/>
    <x v="8"/>
    <s v="NEA367"/>
    <n v="1000003166"/>
    <s v="ANIA ENTERPRISES"/>
    <d v="2022-12-21T00:00:00"/>
    <s v="Targeted Dealer"/>
    <m/>
    <n v="120"/>
    <m/>
    <n v="80"/>
    <n v="40"/>
    <s v="-"/>
    <n v="120"/>
    <s v="July"/>
    <n v="80"/>
    <n v="0"/>
    <n v="0"/>
    <s v="GROWTH"/>
    <n v="80"/>
    <s v="Aug"/>
    <n v="80"/>
    <n v="0"/>
    <b v="0"/>
    <s v="GROWTH"/>
    <n v="0"/>
    <m/>
    <s v="NE 1"/>
    <s v="NE 1"/>
    <m/>
  </r>
  <r>
    <x v="0"/>
    <x v="8"/>
    <s v="NET175"/>
    <n v="1000003273"/>
    <s v="TANYA HARDWARE"/>
    <d v="2023-01-23T00:00:00"/>
    <s v="Targeted Dealer"/>
    <m/>
    <n v="120"/>
    <m/>
    <n v="130"/>
    <n v="-10"/>
    <s v="-"/>
    <n v="120"/>
    <s v="July"/>
    <n v="135"/>
    <n v="-5"/>
    <n v="-3.703703703703709E-2"/>
    <s v="DEGROWTH"/>
    <n v="130"/>
    <s v="Aug"/>
    <n v="130"/>
    <n v="0"/>
    <b v="0"/>
    <s v="GROWTH"/>
    <n v="0"/>
    <m/>
    <s v="NE 1"/>
    <s v="NE 1"/>
    <m/>
  </r>
  <r>
    <x v="0"/>
    <x v="8"/>
    <s v="NEU046"/>
    <n v="1000003424"/>
    <s v="U A TRADERS"/>
    <d v="2023-03-14T00:00:00"/>
    <s v="Targeted Dealer"/>
    <m/>
    <n v="300"/>
    <m/>
    <n v="391.15"/>
    <n v="-91.149999999999977"/>
    <s v="-"/>
    <n v="160"/>
    <s v="July"/>
    <n v="320"/>
    <n v="71.149999999999977"/>
    <n v="0.22234374999999984"/>
    <s v="GROWTH"/>
    <n v="391.15"/>
    <s v="Aug"/>
    <n v="391.15"/>
    <n v="0"/>
    <b v="0"/>
    <s v="GROWTH"/>
    <n v="0"/>
    <m/>
    <s v="NE 1"/>
    <s v="NE 1"/>
    <m/>
  </r>
  <r>
    <x v="0"/>
    <x v="8"/>
    <s v="NEJ163"/>
    <n v="1000003452"/>
    <s v="JADE MARKETING"/>
    <d v="2023-03-27T00:00:00"/>
    <s v="Targeted Dealer"/>
    <m/>
    <n v="400"/>
    <m/>
    <n v="324"/>
    <n v="76"/>
    <s v="-"/>
    <n v="505"/>
    <s v="July"/>
    <n v="320"/>
    <n v="4"/>
    <n v="1.2499999999999956E-2"/>
    <s v="GROWTH"/>
    <n v="324"/>
    <s v="Aug"/>
    <n v="324"/>
    <n v="0"/>
    <b v="0"/>
    <s v="GROWTH"/>
    <n v="0"/>
    <m/>
    <s v="NE 1"/>
    <s v="NE 1"/>
    <m/>
  </r>
  <r>
    <x v="0"/>
    <x v="8"/>
    <s v="NER285"/>
    <n v="1000003533"/>
    <s v="R K ENTERPRISES"/>
    <d v="2023-05-18T00:00:00"/>
    <s v="Targeted Dealer"/>
    <m/>
    <n v="40"/>
    <m/>
    <n v="0"/>
    <n v="40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8"/>
    <s v="NEA409"/>
    <n v="1000003653"/>
    <s v="ARUNACHAL TRADERS"/>
    <d v="2023-07-27T00:00:00"/>
    <s v="Targeted Dealer"/>
    <m/>
    <n v="45"/>
    <m/>
    <n v="26"/>
    <n v="19"/>
    <s v="-"/>
    <n v="45"/>
    <s v="July"/>
    <n v="39"/>
    <n v="-13"/>
    <n v="-0.33333333333333337"/>
    <s v="DEGROWTH"/>
    <n v="26"/>
    <s v="Aug"/>
    <n v="26"/>
    <n v="0"/>
    <b v="0"/>
    <s v="GROWTH"/>
    <n v="0"/>
    <m/>
    <s v="NE 1"/>
    <s v="NE 1"/>
    <m/>
  </r>
  <r>
    <x v="0"/>
    <x v="8"/>
    <s v="NEA415"/>
    <n v="1000003727"/>
    <s v="A.J. ENTERPRISES"/>
    <d v="2023-10-16T00:00:00"/>
    <s v="Targeted Dealer"/>
    <m/>
    <n v="120"/>
    <m/>
    <n v="120"/>
    <n v="0"/>
    <s v="-"/>
    <n v="120"/>
    <s v="July"/>
    <n v="80"/>
    <n v="40"/>
    <n v="0.5"/>
    <s v="GROWTH"/>
    <n v="120"/>
    <s v="Aug"/>
    <n v="120"/>
    <n v="0"/>
    <b v="0"/>
    <s v="GROWTH"/>
    <n v="0"/>
    <m/>
    <s v="NE 1"/>
    <s v="NE 1"/>
    <m/>
  </r>
  <r>
    <x v="0"/>
    <x v="8"/>
    <s v="NEN226"/>
    <n v="1000003782"/>
    <s v="N.A. ENTERPRISE"/>
    <d v="2023-12-11T00:00:00"/>
    <s v="Targeted Dealer"/>
    <m/>
    <n v="45"/>
    <m/>
    <n v="13"/>
    <n v="32"/>
    <s v="-"/>
    <n v="51"/>
    <s v="July"/>
    <n v="13.5"/>
    <n v="-0.5"/>
    <n v="-3.703703703703709E-2"/>
    <s v="DEGROWTH"/>
    <n v="13"/>
    <s v="Aug"/>
    <n v="13"/>
    <n v="0"/>
    <b v="0"/>
    <s v="GROWTH"/>
    <n v="0"/>
    <m/>
    <s v="NE 1"/>
    <s v="NE 1"/>
    <m/>
  </r>
  <r>
    <x v="0"/>
    <x v="8"/>
    <s v="NEI047"/>
    <n v="1000003816"/>
    <s v="ICICLE ENTERPRISES"/>
    <d v="2024-01-10T00:00:00"/>
    <s v="Targeted Dealer"/>
    <m/>
    <n v="20"/>
    <m/>
    <n v="0"/>
    <n v="20"/>
    <s v="-"/>
    <n v="20"/>
    <s v="July"/>
    <n v="10"/>
    <n v="-10"/>
    <n v="-1"/>
    <s v="DEGROWTH"/>
    <n v="0"/>
    <s v="Aug"/>
    <n v="0"/>
    <n v="0"/>
    <b v="0"/>
    <b v="0"/>
    <n v="0"/>
    <m/>
    <s v="NE 1"/>
    <s v="NE 1"/>
    <m/>
  </r>
  <r>
    <x v="0"/>
    <x v="8"/>
    <s v="NEL131"/>
    <n v="1000004010"/>
    <s v="L.R.R ENTERPRISE"/>
    <d v="2024-06-15T00:00:00"/>
    <s v="Targeted Dealer"/>
    <m/>
    <n v="200"/>
    <m/>
    <n v="0"/>
    <n v="200"/>
    <s v="-"/>
    <n v="16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8"/>
    <s v="NES742"/>
    <n v="1000004084"/>
    <s v="SANGO ENTERPIRSES"/>
    <d v="2024-08-14T00:00:00"/>
    <s v="Targeted Dealer"/>
    <m/>
    <n v="300"/>
    <m/>
    <n v="300"/>
    <n v="0"/>
    <s v="-"/>
    <n v="400"/>
    <s v="July"/>
    <n v="320"/>
    <n v="-20"/>
    <n v="-6.25E-2"/>
    <s v="DEGROWTH"/>
    <n v="300"/>
    <s v="Aug"/>
    <n v="300"/>
    <n v="0"/>
    <b v="0"/>
    <s v="GROWTH"/>
    <n v="0"/>
    <m/>
    <s v="NE 1"/>
    <s v="NE 1"/>
    <m/>
  </r>
  <r>
    <x v="0"/>
    <x v="9"/>
    <s v="NEM017"/>
    <n v="1000000103"/>
    <s v="MARPI WIRE PRODUCT"/>
    <d v="2014-08-19T00:00:00"/>
    <s v="Targeted Dealer"/>
    <m/>
    <n v="250"/>
    <m/>
    <n v="206"/>
    <n v="44"/>
    <s v="-"/>
    <n v="255.75"/>
    <s v="July"/>
    <n v="238"/>
    <n v="-32"/>
    <n v="-0.13445378151260501"/>
    <s v="DEGROWTH"/>
    <n v="206"/>
    <s v="Aug"/>
    <n v="206"/>
    <n v="0"/>
    <b v="0"/>
    <s v="GROWTH"/>
    <n v="0"/>
    <m/>
    <s v="NE 1"/>
    <s v="NE 1"/>
    <m/>
  </r>
  <r>
    <x v="0"/>
    <x v="9"/>
    <s v="NEA011"/>
    <n v="1000000094"/>
    <s v="ARUNACHAL TRADERS"/>
    <d v="2014-08-29T00:00:00"/>
    <s v="Targeted Dealer"/>
    <m/>
    <n v="70"/>
    <m/>
    <n v="54.5"/>
    <n v="15.5"/>
    <s v="-"/>
    <n v="72"/>
    <s v="July"/>
    <n v="32"/>
    <n v="22.5"/>
    <n v="0.703125"/>
    <s v="GROWTH"/>
    <n v="54.5"/>
    <s v="Aug"/>
    <n v="54.5"/>
    <n v="0"/>
    <b v="0"/>
    <s v="GROWTH"/>
    <n v="0"/>
    <m/>
    <s v="NE 1"/>
    <s v="NE 1"/>
    <m/>
  </r>
  <r>
    <x v="0"/>
    <x v="9"/>
    <s v="NED092"/>
    <n v="1000000096"/>
    <s v="D.L. BROS ENTERPRISES (AP)"/>
    <d v="2017-11-13T00:00:00"/>
    <s v="Targeted Dealer"/>
    <m/>
    <n v="100"/>
    <m/>
    <n v="50"/>
    <n v="50"/>
    <s v="-"/>
    <n v="72"/>
    <s v="July"/>
    <n v="39"/>
    <n v="11"/>
    <n v="0.28205128205128216"/>
    <s v="GROWTH"/>
    <n v="50"/>
    <s v="Aug"/>
    <n v="50"/>
    <n v="0"/>
    <b v="0"/>
    <s v="GROWTH"/>
    <n v="0"/>
    <m/>
    <s v="NE 1"/>
    <s v="NE 1"/>
    <m/>
  </r>
  <r>
    <x v="0"/>
    <x v="9"/>
    <s v="NET088"/>
    <n v="1000000110"/>
    <s v="TAGA ENTERPRISES"/>
    <d v="2017-11-29T00:00:00"/>
    <s v="Targeted Dealer"/>
    <m/>
    <n v="20"/>
    <m/>
    <n v="20"/>
    <n v="0"/>
    <s v="-"/>
    <n v="60"/>
    <s v="July"/>
    <n v="0"/>
    <n v="20"/>
    <s v=" "/>
    <s v="GROWTH"/>
    <n v="20"/>
    <s v="Aug"/>
    <n v="20"/>
    <n v="0"/>
    <b v="0"/>
    <s v="GROWTH"/>
    <n v="0"/>
    <m/>
    <s v="NE 1"/>
    <s v="NE 1"/>
    <m/>
  </r>
  <r>
    <x v="0"/>
    <x v="9"/>
    <s v="NEM187"/>
    <n v="1000000104"/>
    <s v="MEMO HARDWARE AGENCY"/>
    <d v="2018-05-15T00:00:00"/>
    <s v="Targeted Dealer"/>
    <m/>
    <n v="20"/>
    <m/>
    <n v="0"/>
    <n v="20"/>
    <s v="-"/>
    <n v="14.5"/>
    <s v="July"/>
    <n v="41.5"/>
    <n v="-41.5"/>
    <n v="-1"/>
    <s v="DEGROWTH"/>
    <n v="0"/>
    <s v="Aug"/>
    <n v="0"/>
    <n v="0"/>
    <b v="0"/>
    <b v="0"/>
    <n v="0"/>
    <m/>
    <s v="NE 1"/>
    <s v="NE 1"/>
    <m/>
  </r>
  <r>
    <x v="0"/>
    <x v="9"/>
    <s v="NEY008"/>
    <n v="1000000113"/>
    <s v="YAYING ENTERPRISES (AP)"/>
    <d v="2018-10-24T00:00:00"/>
    <s v="Targeted Dealer"/>
    <m/>
    <n v="140"/>
    <m/>
    <n v="79"/>
    <n v="61"/>
    <s v="-"/>
    <n v="128"/>
    <s v="July"/>
    <n v="107"/>
    <n v="-28"/>
    <n v="-0.26168224299065423"/>
    <s v="DEGROWTH"/>
    <n v="79"/>
    <s v="Aug"/>
    <n v="79"/>
    <n v="0"/>
    <b v="0"/>
    <s v="GROWTH"/>
    <n v="0"/>
    <m/>
    <s v="NE 1"/>
    <s v="NE 1"/>
    <m/>
  </r>
  <r>
    <x v="0"/>
    <x v="9"/>
    <s v="NEM248"/>
    <n v="1000000834"/>
    <s v="MRT STORE"/>
    <d v="2019-08-10T00:00:00"/>
    <s v="Targeted Dealer"/>
    <m/>
    <n v="210"/>
    <m/>
    <n v="230.5"/>
    <n v="-20.5"/>
    <s v="-"/>
    <n v="258.5"/>
    <s v="July"/>
    <n v="158.30000000000001"/>
    <n v="72.199999999999989"/>
    <n v="0.45609602021478191"/>
    <s v="GROWTH"/>
    <n v="230.5"/>
    <s v="Aug"/>
    <n v="230.5"/>
    <n v="0"/>
    <b v="0"/>
    <s v="GROWTH"/>
    <n v="0"/>
    <m/>
    <s v="NE 1"/>
    <s v="NE 1"/>
    <m/>
  </r>
  <r>
    <x v="0"/>
    <x v="9"/>
    <s v="NEK140"/>
    <n v="1000000100"/>
    <s v="KSP ENTERPRISES"/>
    <d v="2020-02-25T00:00:00"/>
    <s v="Targeted Dealer"/>
    <m/>
    <n v="80"/>
    <m/>
    <n v="41"/>
    <n v="39"/>
    <s v="-"/>
    <n v="75"/>
    <s v="July"/>
    <n v="30"/>
    <n v="11"/>
    <n v="0.3666666666666667"/>
    <s v="GROWTH"/>
    <n v="41"/>
    <s v="Aug"/>
    <n v="41"/>
    <n v="0"/>
    <b v="0"/>
    <s v="GROWTH"/>
    <n v="0"/>
    <m/>
    <s v="NE 1"/>
    <s v="NE 1"/>
    <m/>
  </r>
  <r>
    <x v="0"/>
    <x v="9"/>
    <s v="NEC109"/>
    <n v="1000002610"/>
    <s v="COSMOS PHOENIX"/>
    <d v="2022-02-24T00:00:00"/>
    <s v="Targeted Dealer"/>
    <m/>
    <n v="20"/>
    <m/>
    <n v="12.5"/>
    <n v="7.5"/>
    <s v="-"/>
    <n v="12.5"/>
    <s v="July"/>
    <n v="12"/>
    <n v="0.5"/>
    <n v="4.1666666666666741E-2"/>
    <s v="GROWTH"/>
    <n v="12.5"/>
    <s v="Aug"/>
    <n v="12.5"/>
    <n v="0"/>
    <b v="0"/>
    <s v="GROWTH"/>
    <n v="0"/>
    <m/>
    <s v="NE 1"/>
    <s v="NE 1"/>
    <m/>
  </r>
  <r>
    <x v="0"/>
    <x v="9"/>
    <s v="NEN190"/>
    <n v="1000002747"/>
    <s v="NUNG ENTERPRISE"/>
    <d v="2022-05-11T00:00:00"/>
    <s v="Targeted Dealer"/>
    <m/>
    <n v="60"/>
    <m/>
    <n v="26.3"/>
    <n v="33.700000000000003"/>
    <s v="-"/>
    <n v="60"/>
    <s v="July"/>
    <n v="40"/>
    <n v="-13.7"/>
    <n v="-0.34250000000000003"/>
    <s v="DEGROWTH"/>
    <n v="26.3"/>
    <s v="Aug"/>
    <n v="26.3"/>
    <n v="0"/>
    <b v="0"/>
    <s v="GROWTH"/>
    <n v="0"/>
    <m/>
    <s v="NE 1"/>
    <s v="NE 1"/>
    <m/>
  </r>
  <r>
    <x v="0"/>
    <x v="9"/>
    <s v="NEU044"/>
    <n v="1000002757"/>
    <s v="U.K.H. ENTERPRISE"/>
    <d v="2022-05-23T00:00:00"/>
    <s v="Targeted Dealer"/>
    <m/>
    <n v="130"/>
    <m/>
    <n v="183"/>
    <n v="-53"/>
    <s v="-"/>
    <n v="60"/>
    <s v="July"/>
    <n v="45"/>
    <n v="138"/>
    <n v="3.0666666666666664"/>
    <s v="GROWTH"/>
    <n v="183"/>
    <s v="Aug"/>
    <n v="183"/>
    <n v="0"/>
    <b v="0"/>
    <s v="GROWTH"/>
    <n v="0"/>
    <m/>
    <s v="NE 1"/>
    <s v="NE 1"/>
    <m/>
  </r>
  <r>
    <x v="0"/>
    <x v="9"/>
    <s v="NEM347"/>
    <n v="1000002835"/>
    <s v="M P ENTERPRISE"/>
    <d v="2022-07-16T00:00:00"/>
    <s v="Targeted Dealer"/>
    <m/>
    <n v="250"/>
    <m/>
    <n v="179.4"/>
    <n v="70.599999999999994"/>
    <s v="-"/>
    <n v="295.7"/>
    <s v="July"/>
    <n v="237.15"/>
    <n v="-57.75"/>
    <n v="-0.24351676154332702"/>
    <s v="DEGROWTH"/>
    <n v="179.4"/>
    <s v="Aug"/>
    <n v="179.4"/>
    <n v="0"/>
    <b v="0"/>
    <s v="GROWTH"/>
    <n v="0"/>
    <m/>
    <s v="NE 1"/>
    <s v="NE 1"/>
    <m/>
  </r>
  <r>
    <x v="0"/>
    <x v="9"/>
    <s v="NEN205"/>
    <n v="1000003161"/>
    <s v="N.N.N ENTERPRISES"/>
    <d v="2022-12-20T00:00:00"/>
    <s v="Targeted Dealer"/>
    <m/>
    <n v="20"/>
    <m/>
    <n v="20"/>
    <n v="0"/>
    <s v="-"/>
    <n v="40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9"/>
    <s v="NEN216"/>
    <n v="1000003500"/>
    <s v="NAMAMI ENTERPRISES"/>
    <d v="2023-04-29T00:00:00"/>
    <s v="Targeted Dealer"/>
    <m/>
    <n v="20"/>
    <m/>
    <n v="0"/>
    <n v="20"/>
    <s v="-"/>
    <n v="19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9"/>
    <s v="NEZ021"/>
    <n v="1000003513"/>
    <s v="ZIRDO ENTERPRISE"/>
    <d v="2023-05-08T00:00:00"/>
    <s v="Targeted Dealer"/>
    <m/>
    <n v="360"/>
    <m/>
    <n v="384.5"/>
    <n v="-24.5"/>
    <s v="-"/>
    <n v="502.65"/>
    <s v="July"/>
    <n v="333.2"/>
    <n v="51.300000000000011"/>
    <n v="0.15396158463385357"/>
    <s v="GROWTH"/>
    <n v="384.5"/>
    <s v="Aug"/>
    <n v="384.5"/>
    <n v="0"/>
    <b v="0"/>
    <s v="GROWTH"/>
    <n v="0"/>
    <m/>
    <s v="NE 1"/>
    <s v="NE 1"/>
    <m/>
  </r>
  <r>
    <x v="0"/>
    <x v="9"/>
    <s v="NEL111"/>
    <n v="1000003544"/>
    <s v="LEGONG AGENCY"/>
    <d v="2023-05-23T00:00:00"/>
    <s v="Targeted Dealer"/>
    <m/>
    <n v="80"/>
    <m/>
    <n v="20"/>
    <n v="60"/>
    <s v="-"/>
    <n v="90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9"/>
    <s v="NEK197"/>
    <n v="1000003616"/>
    <s v="K.K.ENTERPRISE"/>
    <d v="2023-07-03T00:00:00"/>
    <s v="Targeted Dealer"/>
    <m/>
    <n v="20"/>
    <m/>
    <n v="20"/>
    <n v="0"/>
    <s v="-"/>
    <n v="40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9"/>
    <s v="NES676"/>
    <n v="1000003655"/>
    <s v="SHANTI ENTERPRISE"/>
    <d v="2023-07-29T00:00:00"/>
    <s v="Targeted Dealer"/>
    <m/>
    <n v="40"/>
    <m/>
    <n v="0"/>
    <n v="40"/>
    <s v="-"/>
    <n v="40"/>
    <s v="July"/>
    <n v="17"/>
    <n v="-17"/>
    <n v="-1"/>
    <s v="DEGROWTH"/>
    <n v="0"/>
    <s v="Aug"/>
    <n v="0"/>
    <n v="0"/>
    <b v="0"/>
    <b v="0"/>
    <n v="0"/>
    <m/>
    <s v="NE 1"/>
    <s v="NE 1"/>
    <m/>
  </r>
  <r>
    <x v="0"/>
    <x v="9"/>
    <s v="NEG164"/>
    <n v="1000003676"/>
    <s v="GUMIN ENTERPRISES"/>
    <d v="2023-08-04T00:00:00"/>
    <s v="Targeted Dealer"/>
    <m/>
    <n v="60"/>
    <m/>
    <n v="0"/>
    <n v="60"/>
    <s v="-"/>
    <n v="83.95"/>
    <s v="July"/>
    <n v="20"/>
    <n v="-20"/>
    <n v="-1"/>
    <s v="DEGROWTH"/>
    <n v="0"/>
    <s v="Aug"/>
    <n v="0"/>
    <n v="0"/>
    <b v="0"/>
    <b v="0"/>
    <n v="0"/>
    <m/>
    <s v="NE 1"/>
    <s v="NE 1"/>
    <m/>
  </r>
  <r>
    <x v="0"/>
    <x v="9"/>
    <s v="NEJ177"/>
    <n v="1000003726"/>
    <s v="JONNAM INFRASTRUCTURE"/>
    <d v="2023-10-11T00:00:00"/>
    <s v="Targeted Dealer"/>
    <m/>
    <n v="80"/>
    <m/>
    <n v="30"/>
    <n v="50"/>
    <s v="-"/>
    <n v="120"/>
    <s v="July"/>
    <n v="50"/>
    <n v="-20"/>
    <n v="-0.4"/>
    <s v="DEGROWTH"/>
    <n v="30"/>
    <s v="Aug"/>
    <n v="30"/>
    <n v="0"/>
    <b v="0"/>
    <s v="GROWTH"/>
    <n v="0"/>
    <m/>
    <s v="NE 1"/>
    <s v="NE 1"/>
    <m/>
  </r>
  <r>
    <x v="0"/>
    <x v="9"/>
    <s v="NEB342"/>
    <n v="1000003728"/>
    <s v="B.S. ENTERPRISE"/>
    <d v="2023-10-16T00:00:00"/>
    <s v="Targeted Dealer"/>
    <m/>
    <n v="340"/>
    <m/>
    <n v="334.35"/>
    <n v="5.6499999999999773"/>
    <s v="-"/>
    <n v="337.4"/>
    <s v="July"/>
    <n v="171.25"/>
    <n v="163.10000000000002"/>
    <n v="0.95240875912408773"/>
    <s v="GROWTH"/>
    <n v="334.35"/>
    <s v="Aug"/>
    <n v="334.35"/>
    <n v="0"/>
    <b v="0"/>
    <s v="GROWTH"/>
    <n v="0"/>
    <m/>
    <s v="NE 1"/>
    <s v="NE 1"/>
    <m/>
  </r>
  <r>
    <x v="0"/>
    <x v="9"/>
    <s v="NEM417"/>
    <n v="1000003873"/>
    <s v="M.B.TRADING CO."/>
    <d v="2024-02-28T00:00:00"/>
    <s v="Targeted Dealer"/>
    <m/>
    <n v="20"/>
    <m/>
    <n v="75"/>
    <n v="-55"/>
    <s v="-"/>
    <n v="4"/>
    <s v="July"/>
    <n v="0"/>
    <n v="75"/>
    <s v=" "/>
    <s v="GROWTH"/>
    <n v="75"/>
    <s v="Aug"/>
    <n v="75"/>
    <n v="0"/>
    <b v="0"/>
    <s v="GROWTH"/>
    <n v="0"/>
    <m/>
    <s v="NE 1"/>
    <s v="NE 1"/>
    <m/>
  </r>
  <r>
    <x v="0"/>
    <x v="9"/>
    <s v="NEM424"/>
    <n v="1000003926"/>
    <s v="M M ENTERPRISES"/>
    <d v="2024-04-30T00:00:00"/>
    <s v="Targeted Dealer"/>
    <m/>
    <n v="140"/>
    <m/>
    <n v="191"/>
    <n v="-51"/>
    <s v="-"/>
    <n v="126"/>
    <s v="July"/>
    <n v="177"/>
    <n v="14"/>
    <n v="7.909604519774005E-2"/>
    <s v="GROWTH"/>
    <n v="191"/>
    <s v="Aug"/>
    <n v="191"/>
    <n v="0"/>
    <b v="0"/>
    <s v="GROWTH"/>
    <n v="0"/>
    <m/>
    <s v="NE 1"/>
    <s v="NE 1"/>
    <m/>
  </r>
  <r>
    <x v="0"/>
    <x v="9"/>
    <s v="NEM441"/>
    <n v="1000004063"/>
    <s v="M/S DARANG"/>
    <d v="2024-07-25T00:00:00"/>
    <s v="Targeted Dealer"/>
    <m/>
    <n v="370"/>
    <m/>
    <n v="372.55"/>
    <n v="-2.5500000000000114"/>
    <s v="-"/>
    <n v="305"/>
    <s v="July"/>
    <n v="319"/>
    <n v="53.550000000000011"/>
    <n v="0.16786833855799377"/>
    <s v="GROWTH"/>
    <n v="372.55"/>
    <s v="Aug"/>
    <n v="372.55"/>
    <n v="0"/>
    <b v="0"/>
    <s v="GROWTH"/>
    <n v="0"/>
    <m/>
    <s v="NE 1"/>
    <s v="NE 1"/>
    <m/>
  </r>
  <r>
    <x v="0"/>
    <x v="9"/>
    <s v="NEB372"/>
    <n v="1000004075"/>
    <s v="BHARAT INFRASTRUCTURE"/>
    <d v="2024-08-02T00:00:00"/>
    <s v="Targeted Dealer"/>
    <m/>
    <n v="40"/>
    <m/>
    <n v="40"/>
    <n v="0"/>
    <s v="-"/>
    <n v="2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0"/>
    <x v="10"/>
    <s v="S172"/>
    <n v="1000000418"/>
    <s v="S.S. ENTERPRISE (SIBSAGAR)"/>
    <d v="2009-05-25T00:00:00"/>
    <s v="Targeted Dealer"/>
    <m/>
    <n v="180"/>
    <m/>
    <n v="142.5"/>
    <n v="37.5"/>
    <s v="-"/>
    <n v="182.6"/>
    <s v="July"/>
    <n v="140"/>
    <n v="2.5"/>
    <n v="1.7857142857142794E-2"/>
    <s v="GROWTH"/>
    <n v="142.5"/>
    <s v="Aug"/>
    <n v="142.5"/>
    <n v="0"/>
    <b v="0"/>
    <s v="GROWTH"/>
    <n v="0"/>
    <m/>
    <s v="NE 1"/>
    <s v="NE 1"/>
    <m/>
  </r>
  <r>
    <x v="0"/>
    <x v="10"/>
    <s v="K063"/>
    <n v="1000000404"/>
    <s v="KAMAKHYA HARDWARE STORES"/>
    <d v="2009-05-30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0"/>
    <s v="J046"/>
    <n v="1000000401"/>
    <s v="J.P.HARDWARE &amp; ELECTRICALS"/>
    <d v="2009-07-17T00:00:00"/>
    <s v="Targeted Dealer"/>
    <m/>
    <n v="250"/>
    <m/>
    <n v="161"/>
    <n v="89"/>
    <s v="-"/>
    <n v="209"/>
    <s v="July"/>
    <n v="197"/>
    <n v="-36"/>
    <n v="-0.18274111675126903"/>
    <s v="DEGROWTH"/>
    <n v="161"/>
    <s v="Aug"/>
    <n v="161"/>
    <n v="0"/>
    <b v="0"/>
    <s v="GROWTH"/>
    <n v="0"/>
    <m/>
    <s v="NE 1"/>
    <s v="NE 1"/>
    <m/>
  </r>
  <r>
    <x v="0"/>
    <x v="10"/>
    <s v="M134"/>
    <n v="1000000407"/>
    <s v="M.M.HARDWARE STORE"/>
    <d v="2009-12-29T00:00:00"/>
    <s v="Targeted Dealer"/>
    <m/>
    <n v="160"/>
    <m/>
    <n v="140"/>
    <n v="20"/>
    <s v="-"/>
    <n v="130"/>
    <s v="July"/>
    <n v="92.85"/>
    <n v="47.150000000000006"/>
    <n v="0.50780829294561136"/>
    <s v="GROWTH"/>
    <n v="140"/>
    <s v="Aug"/>
    <n v="140"/>
    <n v="0"/>
    <b v="0"/>
    <s v="GROWTH"/>
    <n v="0"/>
    <m/>
    <s v="NE 1"/>
    <s v="NE 1"/>
    <m/>
  </r>
  <r>
    <x v="0"/>
    <x v="10"/>
    <s v="S210"/>
    <n v="1000000423"/>
    <s v="SINGH TRADE &amp; COMMERCE"/>
    <d v="2010-08-21T00:00:00"/>
    <s v="Targeted Dealer"/>
    <m/>
    <n v="80"/>
    <m/>
    <n v="20"/>
    <n v="60"/>
    <s v="-"/>
    <n v="115"/>
    <s v="July"/>
    <n v="0"/>
    <n v="20"/>
    <s v=" "/>
    <s v="GROWTH"/>
    <n v="20"/>
    <s v="Aug"/>
    <n v="20"/>
    <n v="0"/>
    <b v="0"/>
    <s v="GROWTH"/>
    <n v="0"/>
    <m/>
    <s v="NE 1"/>
    <s v="NE 1"/>
    <m/>
  </r>
  <r>
    <x v="0"/>
    <x v="10"/>
    <s v="S555"/>
    <n v="1000000417"/>
    <s v="S.K.HARDWARE (JORHAT)"/>
    <d v="2014-02-17T00:00:00"/>
    <s v="Targeted Dealer"/>
    <m/>
    <n v="550"/>
    <m/>
    <n v="551.5"/>
    <n v="-1.5"/>
    <s v="-"/>
    <n v="664"/>
    <s v="July"/>
    <n v="454.5"/>
    <n v="97"/>
    <n v="0.21342134213421349"/>
    <s v="GROWTH"/>
    <n v="551.5"/>
    <s v="Aug"/>
    <n v="551.5"/>
    <n v="0"/>
    <b v="0"/>
    <s v="GROWTH"/>
    <n v="0"/>
    <m/>
    <s v="NE 1"/>
    <s v="NE 1"/>
    <m/>
  </r>
  <r>
    <x v="0"/>
    <x v="10"/>
    <s v="NEB020"/>
    <n v="1000000397"/>
    <s v="BORAH BROTHERS"/>
    <d v="2015-03-18T00:00:00"/>
    <s v="Targeted Dealer"/>
    <m/>
    <n v="70"/>
    <m/>
    <n v="30"/>
    <n v="40"/>
    <s v="-"/>
    <n v="51"/>
    <s v="July"/>
    <n v="45"/>
    <n v="-15"/>
    <n v="-0.33333333333333337"/>
    <s v="DEGROWTH"/>
    <n v="30"/>
    <s v="Aug"/>
    <n v="30"/>
    <n v="0"/>
    <b v="0"/>
    <s v="GROWTH"/>
    <n v="0"/>
    <m/>
    <s v="NE 1"/>
    <s v="NE 1"/>
    <m/>
  </r>
  <r>
    <x v="0"/>
    <x v="10"/>
    <s v="NEB042"/>
    <n v="1000000395"/>
    <s v="BEGRAJ MURLIDHAR"/>
    <d v="2016-02-05T00:00:00"/>
    <s v="Targeted Dealer"/>
    <m/>
    <n v="350"/>
    <m/>
    <n v="332"/>
    <n v="18"/>
    <s v="-"/>
    <n v="200"/>
    <s v="July"/>
    <n v="290"/>
    <n v="42"/>
    <n v="0.14482758620689662"/>
    <s v="GROWTH"/>
    <n v="332"/>
    <s v="Aug"/>
    <n v="332"/>
    <n v="0"/>
    <b v="0"/>
    <s v="GROWTH"/>
    <n v="0"/>
    <m/>
    <s v="NE 1"/>
    <s v="NE 1"/>
    <m/>
  </r>
  <r>
    <x v="0"/>
    <x v="10"/>
    <s v="NER066"/>
    <n v="1000000416"/>
    <s v="RUKMANI ENTERPRISE (JORHAT)"/>
    <d v="2016-03-16T00:00:00"/>
    <s v="Targeted Dealer"/>
    <m/>
    <n v="80"/>
    <m/>
    <n v="136.1"/>
    <n v="-56.099999999999994"/>
    <s v="-"/>
    <n v="73.5"/>
    <s v="July"/>
    <n v="29"/>
    <n v="107.1"/>
    <n v="3.6931034482758616"/>
    <s v="GROWTH"/>
    <n v="136.1"/>
    <s v="Aug"/>
    <n v="136.1"/>
    <n v="0"/>
    <b v="0"/>
    <s v="GROWTH"/>
    <n v="0"/>
    <m/>
    <s v="NE 1"/>
    <s v="NE 1"/>
    <m/>
  </r>
  <r>
    <x v="0"/>
    <x v="10"/>
    <s v="NEP064"/>
    <n v="1000000415"/>
    <s v="P.K ENTERPRISE (AMGURI)"/>
    <d v="2016-04-05T00:00:00"/>
    <s v="Targeted Dealer"/>
    <m/>
    <n v="450"/>
    <m/>
    <n v="495"/>
    <n v="-45"/>
    <s v="-"/>
    <n v="454.25"/>
    <s v="July"/>
    <n v="305"/>
    <n v="190"/>
    <n v="0.62295081967213117"/>
    <s v="GROWTH"/>
    <n v="495"/>
    <s v="Aug"/>
    <n v="495"/>
    <n v="0"/>
    <b v="0"/>
    <s v="GROWTH"/>
    <n v="0"/>
    <m/>
    <s v="NE 1"/>
    <s v="NE 1"/>
    <m/>
  </r>
  <r>
    <x v="0"/>
    <x v="10"/>
    <s v="NEB054"/>
    <n v="1000000393"/>
    <s v="B D ENTERPRISE (AMGURI)"/>
    <d v="2016-06-07T00:00:00"/>
    <s v="Targeted Dealer"/>
    <m/>
    <n v="100"/>
    <m/>
    <n v="70"/>
    <n v="30"/>
    <s v="-"/>
    <n v="90"/>
    <s v="July"/>
    <n v="40"/>
    <n v="30"/>
    <n v="0.75"/>
    <s v="GROWTH"/>
    <n v="70"/>
    <s v="Aug"/>
    <n v="70"/>
    <n v="0"/>
    <b v="0"/>
    <s v="GROWTH"/>
    <n v="0"/>
    <m/>
    <s v="NE 1"/>
    <s v="NE 1"/>
    <m/>
  </r>
  <r>
    <x v="0"/>
    <x v="10"/>
    <s v="NES166"/>
    <n v="1000000422"/>
    <s v="SHEW HARDWARE (JORHAT)"/>
    <d v="2016-12-21T00:00:00"/>
    <s v="Targeted Dealer"/>
    <m/>
    <n v="300"/>
    <m/>
    <n v="753.25"/>
    <n v="-453.25"/>
    <s v="-"/>
    <n v="344"/>
    <s v="July"/>
    <n v="189"/>
    <n v="564.25"/>
    <n v="2.9854497354497354"/>
    <s v="GROWTH"/>
    <n v="753.25"/>
    <s v="Aug"/>
    <n v="753.25"/>
    <n v="0"/>
    <b v="0"/>
    <s v="GROWTH"/>
    <n v="0"/>
    <m/>
    <s v="NE 1"/>
    <s v="NE 1"/>
    <m/>
  </r>
  <r>
    <x v="0"/>
    <x v="10"/>
    <s v="NEH051"/>
    <n v="1000000400"/>
    <s v="HANCHARA HARDWARE STORE"/>
    <d v="2018-04-26T00:00:00"/>
    <s v="Targeted Dealer"/>
    <m/>
    <n v="50"/>
    <m/>
    <n v="25"/>
    <n v="25"/>
    <s v="-"/>
    <n v="20"/>
    <s v="July"/>
    <n v="20"/>
    <n v="5"/>
    <n v="0.25"/>
    <s v="GROWTH"/>
    <n v="25"/>
    <s v="Aug"/>
    <n v="25"/>
    <n v="0"/>
    <b v="0"/>
    <s v="GROWTH"/>
    <n v="0"/>
    <m/>
    <s v="NE 1"/>
    <s v="NE 1"/>
    <m/>
  </r>
  <r>
    <x v="0"/>
    <x v="10"/>
    <s v="NED126"/>
    <n v="1000000398"/>
    <s v="DEEPJYOTI STORE"/>
    <d v="2018-10-16T00:00:00"/>
    <s v="Targeted Dealer"/>
    <m/>
    <n v="500"/>
    <m/>
    <n v="595"/>
    <n v="-95"/>
    <s v="-"/>
    <n v="557.6"/>
    <s v="July"/>
    <n v="393.35"/>
    <n v="201.64999999999998"/>
    <n v="0.51264776916232346"/>
    <s v="GROWTH"/>
    <n v="595"/>
    <s v="Aug"/>
    <n v="595"/>
    <n v="0"/>
    <b v="0"/>
    <s v="GROWTH"/>
    <n v="0"/>
    <m/>
    <s v="NE 1"/>
    <s v="NE 1"/>
    <m/>
  </r>
  <r>
    <x v="0"/>
    <x v="10"/>
    <s v="NES406"/>
    <n v="1000000901"/>
    <s v="SHIV SHAKTI HARDWARE (JOR)"/>
    <d v="2019-11-07T00:00:00"/>
    <s v="Targeted Dealer"/>
    <m/>
    <n v="520"/>
    <m/>
    <n v="572"/>
    <n v="-52"/>
    <s v="-"/>
    <n v="515"/>
    <s v="July"/>
    <n v="448.75"/>
    <n v="123.25"/>
    <n v="0.27465181058495824"/>
    <s v="GROWTH"/>
    <n v="572"/>
    <s v="Aug"/>
    <n v="572"/>
    <n v="0"/>
    <b v="0"/>
    <s v="GROWTH"/>
    <n v="0"/>
    <m/>
    <s v="NE 1"/>
    <s v="NE 1"/>
    <m/>
  </r>
  <r>
    <x v="0"/>
    <x v="10"/>
    <s v="NEJ097"/>
    <n v="1000000894"/>
    <s v="JANMONI HARDWARE AND SUPPLIERS"/>
    <d v="2019-11-19T00:00:00"/>
    <s v="Targeted Dealer"/>
    <m/>
    <n v="60"/>
    <m/>
    <n v="15"/>
    <n v="45"/>
    <s v="-"/>
    <n v="45"/>
    <s v="July"/>
    <n v="15"/>
    <n v="0"/>
    <n v="0"/>
    <s v="GROWTH"/>
    <n v="15"/>
    <s v="Aug"/>
    <n v="15"/>
    <n v="0"/>
    <b v="0"/>
    <s v="GROWTH"/>
    <n v="0"/>
    <m/>
    <s v="NE 1"/>
    <s v="NE 1"/>
    <m/>
  </r>
  <r>
    <x v="0"/>
    <x v="10"/>
    <s v="NEJ108"/>
    <n v="1000000893"/>
    <s v="JAGDISH PRASAD GOPIKISHAN"/>
    <d v="2020-06-05T00:00:00"/>
    <s v="Targeted Dealer"/>
    <m/>
    <n v="55"/>
    <m/>
    <n v="35"/>
    <n v="20"/>
    <s v="-"/>
    <n v="57"/>
    <s v="July"/>
    <n v="25"/>
    <n v="10"/>
    <n v="0.39999999999999991"/>
    <s v="GROWTH"/>
    <n v="35"/>
    <s v="Aug"/>
    <n v="35"/>
    <n v="0"/>
    <b v="0"/>
    <s v="GROWTH"/>
    <n v="0"/>
    <m/>
    <s v="NE 1"/>
    <s v="NE 1"/>
    <m/>
  </r>
  <r>
    <x v="0"/>
    <x v="10"/>
    <s v="NEH094"/>
    <n v="1000000890"/>
    <s v="HANUMAN ENTERPRISE (JHT)"/>
    <d v="2020-08-25T00:00:00"/>
    <s v="Targeted Dealer"/>
    <m/>
    <n v="40"/>
    <m/>
    <n v="0"/>
    <n v="40"/>
    <s v="-"/>
    <n v="2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0"/>
    <s v="NEL086"/>
    <n v="1000000895"/>
    <s v="LAXMI ENTERPRISE - JHT"/>
    <d v="2020-10-06T00:00:00"/>
    <s v="Targeted Dealer"/>
    <m/>
    <n v="20"/>
    <m/>
    <n v="0"/>
    <n v="20"/>
    <s v="-"/>
    <n v="2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0"/>
    <s v="NED212"/>
    <n v="1000002846"/>
    <s v="DUTTA HARDWARE"/>
    <d v="2022-07-25T00:00:00"/>
    <s v="Targeted Dealer"/>
    <m/>
    <n v="50"/>
    <m/>
    <n v="20"/>
    <n v="30"/>
    <s v="-"/>
    <n v="25"/>
    <s v="July"/>
    <n v="25"/>
    <n v="-5"/>
    <n v="-0.19999999999999996"/>
    <s v="DEGROWTH"/>
    <n v="20"/>
    <s v="Aug"/>
    <n v="20"/>
    <n v="0"/>
    <b v="0"/>
    <s v="GROWTH"/>
    <n v="0"/>
    <m/>
    <s v="NE 1"/>
    <s v="NE 1"/>
    <m/>
  </r>
  <r>
    <x v="0"/>
    <x v="10"/>
    <s v="NEN201"/>
    <n v="1000002980"/>
    <s v="N B SUPPLIERS"/>
    <d v="2022-09-26T00:00:00"/>
    <s v="Targeted Dealer"/>
    <m/>
    <n v="70"/>
    <m/>
    <n v="56"/>
    <n v="14"/>
    <s v="-"/>
    <n v="25"/>
    <s v="July"/>
    <n v="55"/>
    <n v="1"/>
    <n v="1.8181818181818077E-2"/>
    <s v="GROWTH"/>
    <n v="56"/>
    <s v="Aug"/>
    <n v="56"/>
    <n v="0"/>
    <b v="0"/>
    <s v="GROWTH"/>
    <n v="0"/>
    <m/>
    <s v="NE 1"/>
    <s v="NE 1"/>
    <m/>
  </r>
  <r>
    <x v="0"/>
    <x v="10"/>
    <s v="NER266"/>
    <n v="1000003186"/>
    <s v="RAMCHANDRA JAYPRAKASH"/>
    <d v="2022-12-28T00:00:00"/>
    <s v="Targeted Dealer"/>
    <m/>
    <n v="50"/>
    <m/>
    <n v="50"/>
    <n v="0"/>
    <s v="-"/>
    <n v="20"/>
    <s v="July"/>
    <n v="1"/>
    <n v="49"/>
    <n v="49"/>
    <s v="GROWTH"/>
    <n v="50"/>
    <s v="Aug"/>
    <n v="50"/>
    <n v="0"/>
    <b v="0"/>
    <s v="GROWTH"/>
    <n v="0"/>
    <m/>
    <s v="NE 1"/>
    <s v="NE 1"/>
    <m/>
  </r>
  <r>
    <x v="0"/>
    <x v="10"/>
    <s v="NEM371"/>
    <n v="1000003398"/>
    <s v="MAAHABOLI ENTERPRISE"/>
    <d v="2023-02-28T00:00:00"/>
    <s v="-"/>
    <m/>
    <n v="0"/>
    <m/>
    <n v="0"/>
    <n v="0"/>
    <s v="-"/>
    <n v="8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0"/>
    <s v="NEB324"/>
    <n v="1000003447"/>
    <s v="BORUAH &amp; SONS ENTERPRISE"/>
    <d v="2023-03-23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NE 1"/>
    <m/>
  </r>
  <r>
    <x v="0"/>
    <x v="10"/>
    <s v="NES652"/>
    <n v="1000003493"/>
    <s v="S.B.TIMBER"/>
    <d v="2023-04-23T00:00:00"/>
    <s v="Targeted Dealer"/>
    <m/>
    <n v="20"/>
    <m/>
    <n v="0"/>
    <n v="20"/>
    <s v="-"/>
    <n v="0"/>
    <s v="July"/>
    <n v="20.5"/>
    <n v="-20.5"/>
    <n v="-1"/>
    <b v="0"/>
    <n v="0"/>
    <s v="Aug"/>
    <n v="0"/>
    <n v="0"/>
    <b v="0"/>
    <b v="0"/>
    <n v="0"/>
    <m/>
    <s v="NE 1"/>
    <s v="NE 1"/>
    <m/>
  </r>
  <r>
    <x v="0"/>
    <x v="10"/>
    <s v="NEJ188"/>
    <n v="1000004034"/>
    <s v="J.R. HOSES"/>
    <d v="2024-07-05T00:00:00"/>
    <s v="Targeted Dealer"/>
    <m/>
    <n v="20"/>
    <m/>
    <n v="1.5"/>
    <n v="18.5"/>
    <s v="-"/>
    <n v="13.5"/>
    <s v="July"/>
    <n v="1.5"/>
    <n v="0"/>
    <n v="0"/>
    <s v="GROWTH"/>
    <n v="1.5"/>
    <s v="Aug"/>
    <n v="1.5"/>
    <n v="0"/>
    <b v="0"/>
    <s v="GROWTH"/>
    <n v="0"/>
    <m/>
    <s v="NE 1"/>
    <s v="NE 1"/>
    <m/>
  </r>
  <r>
    <x v="0"/>
    <x v="11"/>
    <s v="H012"/>
    <n v="1000000268"/>
    <s v="HIRALAL AGARWALA"/>
    <d v="2005-02-01T00:00:00"/>
    <s v="Targeted Dealer"/>
    <m/>
    <n v="20"/>
    <m/>
    <n v="0"/>
    <n v="20"/>
    <s v="-"/>
    <n v="22.5"/>
    <s v="July"/>
    <n v="15"/>
    <n v="-15"/>
    <n v="-1"/>
    <s v="DEGROWTH"/>
    <n v="0"/>
    <s v="Aug"/>
    <n v="0"/>
    <n v="0"/>
    <b v="0"/>
    <b v="0"/>
    <n v="0"/>
    <m/>
    <s v="NE 1"/>
    <s v="NE 1"/>
    <m/>
  </r>
  <r>
    <x v="0"/>
    <x v="11"/>
    <s v="G035"/>
    <n v="1000000263"/>
    <s v="GARODIA HARDWARE STORES"/>
    <d v="2008-04-24T00:00:00"/>
    <s v="-"/>
    <m/>
    <n v="0"/>
    <m/>
    <n v="0"/>
    <n v="0"/>
    <s v="-"/>
    <n v="32.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1"/>
    <s v="S186"/>
    <n v="1000000277"/>
    <s v="SHANTI TRADE"/>
    <d v="2009-10-15T00:00:00"/>
    <s v="Targeted Dealer"/>
    <m/>
    <n v="700"/>
    <m/>
    <n v="740"/>
    <n v="-40"/>
    <s v="-"/>
    <n v="672.5"/>
    <s v="July"/>
    <n v="645"/>
    <n v="95"/>
    <n v="0.1472868217054264"/>
    <s v="GROWTH"/>
    <n v="740"/>
    <s v="Aug"/>
    <n v="740"/>
    <n v="0"/>
    <b v="0"/>
    <s v="GROWTH"/>
    <n v="0"/>
    <m/>
    <s v="NE 1"/>
    <s v="NE 1"/>
    <m/>
  </r>
  <r>
    <x v="0"/>
    <x v="11"/>
    <s v="NEH020"/>
    <n v="1000000266"/>
    <s v="HARI OM ENTERPRISE (GOLAGHAT)"/>
    <d v="2016-06-01T00:00:00"/>
    <s v="Targeted Dealer"/>
    <m/>
    <n v="350"/>
    <m/>
    <n v="476"/>
    <n v="-126"/>
    <s v="-"/>
    <n v="246"/>
    <s v="July"/>
    <n v="385"/>
    <n v="91"/>
    <n v="0.23636363636363633"/>
    <s v="GROWTH"/>
    <n v="476"/>
    <s v="Aug"/>
    <n v="476"/>
    <n v="0"/>
    <b v="0"/>
    <s v="GROWTH"/>
    <n v="0"/>
    <m/>
    <s v="NE 1"/>
    <s v="NE 1"/>
    <m/>
  </r>
  <r>
    <x v="0"/>
    <x v="11"/>
    <s v="NEG063"/>
    <n v="1000000260"/>
    <s v="G L ENTERPRISE"/>
    <d v="2017-10-13T00:00:00"/>
    <s v="Targeted Dealer"/>
    <m/>
    <n v="70"/>
    <m/>
    <n v="55"/>
    <n v="15"/>
    <s v="-"/>
    <n v="80"/>
    <s v="July"/>
    <n v="70"/>
    <n v="-15"/>
    <n v="-0.2142857142857143"/>
    <s v="DEGROWTH"/>
    <n v="55"/>
    <s v="Aug"/>
    <n v="55"/>
    <n v="0"/>
    <b v="0"/>
    <s v="GROWTH"/>
    <n v="0"/>
    <m/>
    <s v="NE 1"/>
    <s v="NE 1"/>
    <m/>
  </r>
  <r>
    <x v="0"/>
    <x v="11"/>
    <s v="NEL057"/>
    <n v="1000000839"/>
    <s v="LAXMI STORES (GOL)"/>
    <d v="2019-06-07T00:00:00"/>
    <s v="Targeted Dealer"/>
    <m/>
    <n v="40"/>
    <m/>
    <n v="40"/>
    <n v="0"/>
    <s v="-"/>
    <n v="0"/>
    <s v="July"/>
    <n v="55"/>
    <n v="-15"/>
    <n v="-0.27272727272727271"/>
    <b v="0"/>
    <n v="40"/>
    <s v="Aug"/>
    <n v="40"/>
    <n v="0"/>
    <b v="0"/>
    <s v="GROWTH"/>
    <n v="0"/>
    <m/>
    <s v="NE 1"/>
    <s v="NE 1"/>
    <m/>
  </r>
  <r>
    <x v="0"/>
    <x v="11"/>
    <s v="NEB210"/>
    <n v="1000000256"/>
    <s v="BHAWANI STORE"/>
    <d v="2019-10-16T00:00:00"/>
    <s v="Targeted Dealer"/>
    <m/>
    <n v="20"/>
    <m/>
    <n v="15"/>
    <n v="5"/>
    <s v="-"/>
    <n v="20"/>
    <s v="July"/>
    <n v="20"/>
    <n v="-5"/>
    <n v="-0.25"/>
    <s v="DEGROWTH"/>
    <n v="15"/>
    <s v="Aug"/>
    <n v="15"/>
    <n v="0"/>
    <b v="0"/>
    <s v="GROWTH"/>
    <n v="0"/>
    <m/>
    <s v="NE 1"/>
    <s v="NE 1"/>
    <m/>
  </r>
  <r>
    <x v="0"/>
    <x v="11"/>
    <s v="NEG119"/>
    <n v="1000000265"/>
    <s v="GOLAGHAT HARDWARE"/>
    <d v="2020-03-03T00:00:00"/>
    <s v="Targeted Dealer"/>
    <m/>
    <n v="20"/>
    <m/>
    <n v="20"/>
    <n v="0"/>
    <s v="-"/>
    <n v="55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11"/>
    <s v="NED164"/>
    <n v="1000000258"/>
    <s v="DHANANJOY SINGH"/>
    <d v="2020-06-19T00:00:00"/>
    <s v="Targeted Dealer"/>
    <m/>
    <n v="80"/>
    <m/>
    <n v="60"/>
    <n v="20"/>
    <s v="-"/>
    <n v="65"/>
    <s v="July"/>
    <n v="90"/>
    <n v="-30"/>
    <n v="-0.33333333333333337"/>
    <s v="DEGROWTH"/>
    <n v="60"/>
    <s v="Aug"/>
    <n v="60"/>
    <n v="0"/>
    <b v="0"/>
    <s v="GROWTH"/>
    <n v="0"/>
    <m/>
    <s v="NE 1"/>
    <s v="NE 1"/>
    <m/>
  </r>
  <r>
    <x v="0"/>
    <x v="11"/>
    <s v="NES478"/>
    <n v="1000000279"/>
    <s v="SURAVI ENTERPRISE"/>
    <d v="2020-11-09T00:00:00"/>
    <s v="Targeted Dealer"/>
    <m/>
    <n v="20"/>
    <m/>
    <n v="20"/>
    <n v="0"/>
    <s v="-"/>
    <n v="45"/>
    <s v="July"/>
    <n v="0"/>
    <n v="20"/>
    <s v=" "/>
    <s v="GROWTH"/>
    <n v="20"/>
    <s v="Aug"/>
    <n v="20"/>
    <n v="0"/>
    <b v="0"/>
    <s v="GROWTH"/>
    <n v="0"/>
    <m/>
    <s v="NE 1"/>
    <s v="NE 1"/>
    <m/>
  </r>
  <r>
    <x v="0"/>
    <x v="11"/>
    <s v="NEM308"/>
    <n v="1000000272"/>
    <s v="MAHABIR HARDWARE - GLGT"/>
    <d v="2021-05-05T00:00:00"/>
    <s v="Targeted Dealer"/>
    <m/>
    <n v="100"/>
    <m/>
    <n v="74.5"/>
    <n v="25.5"/>
    <s v="-"/>
    <n v="110"/>
    <s v="July"/>
    <n v="75"/>
    <n v="-0.5"/>
    <n v="-6.6666666666667096E-3"/>
    <s v="DEGROWTH"/>
    <n v="74.5"/>
    <s v="Aug"/>
    <n v="74.5"/>
    <n v="0"/>
    <b v="0"/>
    <s v="GROWTH"/>
    <n v="0"/>
    <m/>
    <s v="NE 1"/>
    <s v="NE 1"/>
    <m/>
  </r>
  <r>
    <x v="0"/>
    <x v="11"/>
    <s v="NES534"/>
    <n v="1000000278"/>
    <s v="SINDHU AGRIWARE"/>
    <d v="2021-09-29T00:00:00"/>
    <s v="Targeted Dealer"/>
    <m/>
    <n v="20"/>
    <m/>
    <n v="20"/>
    <n v="0"/>
    <s v="-"/>
    <n v="0"/>
    <s v="July"/>
    <n v="10"/>
    <n v="10"/>
    <n v="1"/>
    <b v="0"/>
    <n v="20"/>
    <s v="Aug"/>
    <n v="20"/>
    <n v="0"/>
    <b v="0"/>
    <s v="GROWTH"/>
    <n v="0"/>
    <m/>
    <s v="NE 1"/>
    <s v="NE 1"/>
    <m/>
  </r>
  <r>
    <x v="0"/>
    <x v="11"/>
    <s v="NEJ130"/>
    <n v="1000000270"/>
    <s v="JALLAN ENTERPRISE - GOL"/>
    <d v="2021-10-25T00:00:00"/>
    <s v="Targeted Dealer"/>
    <m/>
    <n v="200"/>
    <m/>
    <n v="185"/>
    <n v="15"/>
    <s v="-"/>
    <n v="179"/>
    <s v="July"/>
    <n v="150"/>
    <n v="35"/>
    <n v="0.23333333333333339"/>
    <s v="GROWTH"/>
    <n v="185"/>
    <s v="Aug"/>
    <n v="185"/>
    <n v="0"/>
    <b v="0"/>
    <s v="GROWTH"/>
    <n v="0"/>
    <m/>
    <s v="NE 1"/>
    <s v="NE 1"/>
    <m/>
  </r>
  <r>
    <x v="0"/>
    <x v="12"/>
    <s v="S060"/>
    <n v="1000000718"/>
    <s v="SHYAM ENTERPRISE"/>
    <d v="2005-10-17T00:00:00"/>
    <s v="Targeted Dealer"/>
    <m/>
    <n v="1037"/>
    <m/>
    <n v="916.9"/>
    <n v="120.10000000000002"/>
    <s v="-"/>
    <n v="1000"/>
    <s v="July"/>
    <n v="425"/>
    <n v="491.9"/>
    <n v="1.1574117647058824"/>
    <s v="GROWTH"/>
    <n v="916.9"/>
    <s v="Aug"/>
    <n v="916.9"/>
    <n v="0"/>
    <b v="0"/>
    <s v="GROWTH"/>
    <n v="0"/>
    <m/>
    <s v="NE 1"/>
    <s v="NE 1"/>
    <m/>
  </r>
  <r>
    <x v="0"/>
    <x v="12"/>
    <s v="J012"/>
    <n v="1000000707"/>
    <s v="JAGATI ENTERPRISE"/>
    <d v="2005-12-01T00:00:00"/>
    <s v="Targeted Dealer"/>
    <m/>
    <n v="1400"/>
    <m/>
    <n v="1291"/>
    <n v="109"/>
    <s v="-"/>
    <n v="1360"/>
    <s v="July"/>
    <n v="1011.25"/>
    <n v="279.75"/>
    <n v="0.27663782447466012"/>
    <s v="GROWTH"/>
    <n v="1291"/>
    <s v="Aug"/>
    <n v="1291"/>
    <n v="0"/>
    <b v="0"/>
    <s v="GROWTH"/>
    <n v="0"/>
    <m/>
    <s v="NE 1"/>
    <s v="NE 1"/>
    <m/>
  </r>
  <r>
    <x v="0"/>
    <x v="12"/>
    <s v="S185"/>
    <n v="1000000719"/>
    <s v="SHYAM STEEL"/>
    <d v="2009-09-25T00:00:00"/>
    <s v="Targeted Dealer"/>
    <m/>
    <n v="50"/>
    <m/>
    <n v="0"/>
    <n v="50"/>
    <s v="-"/>
    <n v="10"/>
    <s v="July"/>
    <n v="15"/>
    <n v="-15"/>
    <n v="-1"/>
    <s v="DEGROWTH"/>
    <n v="0"/>
    <s v="Aug"/>
    <n v="0"/>
    <n v="0"/>
    <b v="0"/>
    <b v="0"/>
    <n v="0"/>
    <m/>
    <s v="NE 1"/>
    <s v="NE 1"/>
    <m/>
  </r>
  <r>
    <x v="0"/>
    <x v="12"/>
    <s v="S457"/>
    <n v="1000000720"/>
    <s v="SILASAKHU HARDWARE &amp; ELECTRICALS"/>
    <d v="2013-09-20T00:00:00"/>
    <s v="Targeted Dealer"/>
    <m/>
    <n v="120"/>
    <m/>
    <n v="75"/>
    <n v="45"/>
    <s v="-"/>
    <n v="160.5"/>
    <s v="July"/>
    <n v="40"/>
    <n v="35"/>
    <n v="0.875"/>
    <s v="GROWTH"/>
    <n v="75"/>
    <s v="Aug"/>
    <n v="75"/>
    <n v="0"/>
    <b v="0"/>
    <s v="GROWTH"/>
    <n v="0"/>
    <m/>
    <s v="NE 1"/>
    <s v="NE 1"/>
    <m/>
  </r>
  <r>
    <x v="0"/>
    <x v="12"/>
    <s v="NEP077"/>
    <n v="1000000716"/>
    <s v="PRADIP STORE (RAJMAI)"/>
    <d v="2016-07-29T00:00:00"/>
    <s v="Targeted Dealer"/>
    <m/>
    <n v="765"/>
    <m/>
    <n v="1033.75"/>
    <n v="-268.75"/>
    <s v="-"/>
    <n v="715"/>
    <s v="July"/>
    <n v="480.25"/>
    <n v="553.5"/>
    <n v="1.1525247267048413"/>
    <s v="GROWTH"/>
    <n v="1033.75"/>
    <s v="Aug"/>
    <n v="1033.75"/>
    <n v="0"/>
    <b v="0"/>
    <s v="GROWTH"/>
    <n v="0"/>
    <m/>
    <s v="NE 1"/>
    <s v="NE 1"/>
    <m/>
  </r>
  <r>
    <x v="0"/>
    <x v="12"/>
    <s v="NEP082"/>
    <n v="1000000717"/>
    <s v="PURBANCHAL HARDWARE (DEMOW)"/>
    <d v="2016-10-05T00:00:00"/>
    <s v="-"/>
    <m/>
    <n v="0"/>
    <m/>
    <n v="0"/>
    <n v="0"/>
    <s v="-"/>
    <n v="9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2"/>
    <s v="NEA268"/>
    <n v="1000001057"/>
    <s v="A S HARDWARE STORE"/>
    <d v="2020-01-18T00:00:00"/>
    <s v="Targeted Dealer"/>
    <m/>
    <n v="80"/>
    <m/>
    <n v="1.5"/>
    <n v="78.5"/>
    <s v="-"/>
    <n v="60"/>
    <s v="July"/>
    <n v="52.5"/>
    <n v="-51"/>
    <n v="-0.97142857142857142"/>
    <s v="DEGROWTH"/>
    <n v="1.5"/>
    <s v="Aug"/>
    <n v="1.5"/>
    <n v="0"/>
    <b v="0"/>
    <s v="GROWTH"/>
    <n v="0"/>
    <m/>
    <s v="NE 1"/>
    <s v="NE 1"/>
    <m/>
  </r>
  <r>
    <x v="0"/>
    <x v="12"/>
    <s v="NEM271"/>
    <n v="1000001062"/>
    <s v="MARUTI HARDWARE (SIB)"/>
    <d v="2020-06-19T00:00:00"/>
    <s v="Targeted Dealer"/>
    <m/>
    <n v="140"/>
    <m/>
    <n v="170"/>
    <n v="-30"/>
    <s v="-"/>
    <n v="170"/>
    <s v="July"/>
    <n v="52.5"/>
    <n v="117.5"/>
    <n v="2.2380952380952381"/>
    <s v="GROWTH"/>
    <n v="170"/>
    <s v="Aug"/>
    <n v="170"/>
    <n v="0"/>
    <b v="0"/>
    <s v="GROWTH"/>
    <n v="0"/>
    <m/>
    <s v="NE 1"/>
    <s v="NE 1"/>
    <m/>
  </r>
  <r>
    <x v="0"/>
    <x v="12"/>
    <s v="NEM335"/>
    <n v="1000002618"/>
    <s v="MAA HARDWARE-SIVASAGAR"/>
    <d v="2022-03-07T00:00:00"/>
    <s v="Targeted Dealer"/>
    <m/>
    <n v="120"/>
    <m/>
    <n v="100"/>
    <n v="20"/>
    <s v="-"/>
    <n v="120"/>
    <s v="July"/>
    <n v="80"/>
    <n v="20"/>
    <n v="0.25"/>
    <s v="GROWTH"/>
    <n v="100"/>
    <s v="Aug"/>
    <n v="100"/>
    <n v="0"/>
    <b v="0"/>
    <s v="GROWTH"/>
    <n v="0"/>
    <m/>
    <s v="NE 1"/>
    <s v="NE 1"/>
    <m/>
  </r>
  <r>
    <x v="0"/>
    <x v="12"/>
    <s v="NEG147"/>
    <n v="1000002758"/>
    <s v="GONESH HARDWARE STORES"/>
    <d v="2022-05-23T00:00:00"/>
    <s v="Targeted Dealer"/>
    <m/>
    <n v="15"/>
    <m/>
    <n v="27"/>
    <n v="-12"/>
    <s v="-"/>
    <n v="15"/>
    <s v="July"/>
    <n v="0"/>
    <n v="27"/>
    <s v=" "/>
    <s v="GROWTH"/>
    <n v="27"/>
    <s v="Aug"/>
    <n v="27"/>
    <n v="0"/>
    <b v="0"/>
    <s v="GROWTH"/>
    <n v="0"/>
    <m/>
    <s v="NE 1"/>
    <s v="NE 1"/>
    <m/>
  </r>
  <r>
    <x v="0"/>
    <x v="12"/>
    <s v="NEJ143"/>
    <n v="1000002759"/>
    <s v="JAGDAMBA ENTERPRISE"/>
    <d v="2022-05-23T00:00:00"/>
    <s v="Targeted Dealer"/>
    <m/>
    <n v="100"/>
    <m/>
    <n v="40"/>
    <n v="60"/>
    <s v="-"/>
    <n v="100"/>
    <s v="July"/>
    <n v="80"/>
    <n v="-40"/>
    <n v="-0.5"/>
    <s v="DEGROWTH"/>
    <n v="40"/>
    <s v="Aug"/>
    <n v="40"/>
    <n v="0"/>
    <b v="0"/>
    <s v="GROWTH"/>
    <n v="0"/>
    <m/>
    <s v="NE 1"/>
    <s v="NE 1"/>
    <m/>
  </r>
  <r>
    <x v="0"/>
    <x v="12"/>
    <s v="NEB284"/>
    <n v="1000002760"/>
    <s v="BARUWATI HARDWARE"/>
    <d v="2022-05-23T00:00:00"/>
    <s v="Targeted Dealer"/>
    <m/>
    <n v="30"/>
    <m/>
    <n v="10"/>
    <n v="20"/>
    <s v="-"/>
    <n v="15"/>
    <s v="July"/>
    <n v="10"/>
    <n v="0"/>
    <n v="0"/>
    <s v="GROWTH"/>
    <n v="10"/>
    <s v="Aug"/>
    <n v="10"/>
    <n v="0"/>
    <b v="0"/>
    <s v="GROWTH"/>
    <n v="0"/>
    <m/>
    <s v="NE 1"/>
    <s v="NE 1"/>
    <m/>
  </r>
  <r>
    <x v="0"/>
    <x v="12"/>
    <s v="NEN193"/>
    <n v="1000002764"/>
    <s v="NEW TARUN HARDWARE STORE"/>
    <d v="2022-05-30T00:00:00"/>
    <s v="Targeted Dealer"/>
    <m/>
    <n v="35"/>
    <m/>
    <n v="15"/>
    <n v="20"/>
    <s v="-"/>
    <n v="10"/>
    <s v="July"/>
    <n v="0"/>
    <n v="15"/>
    <s v=" "/>
    <s v="GROWTH"/>
    <n v="15"/>
    <s v="Aug"/>
    <n v="15"/>
    <n v="0"/>
    <b v="0"/>
    <s v="GROWTH"/>
    <n v="0"/>
    <m/>
    <s v="NE 1"/>
    <s v="NE 1"/>
    <m/>
  </r>
  <r>
    <x v="0"/>
    <x v="12"/>
    <s v="NEM382"/>
    <n v="1000003503"/>
    <s v="MOINA STORES"/>
    <d v="2023-04-26T00:00:00"/>
    <s v="Targeted Dealer"/>
    <m/>
    <n v="23"/>
    <m/>
    <n v="22.1"/>
    <n v="0.89999999999999858"/>
    <s v="-"/>
    <n v="20"/>
    <s v="July"/>
    <n v="17.649999999999999"/>
    <n v="4.4500000000000028"/>
    <n v="0.2521246458923514"/>
    <s v="GROWTH"/>
    <n v="22.1"/>
    <s v="Aug"/>
    <n v="22.1"/>
    <n v="0"/>
    <b v="0"/>
    <s v="GROWTH"/>
    <n v="0"/>
    <m/>
    <s v="NE 1"/>
    <s v="NE 1"/>
    <m/>
  </r>
  <r>
    <x v="0"/>
    <x v="12"/>
    <s v="NES659"/>
    <n v="1000003511"/>
    <s v="SUSHANTA CHANGMAI"/>
    <d v="2023-05-10T00:00:00"/>
    <s v="Targeted Dealer"/>
    <m/>
    <n v="45"/>
    <m/>
    <n v="50"/>
    <n v="-5"/>
    <s v="-"/>
    <n v="0"/>
    <s v="July"/>
    <n v="40"/>
    <n v="10"/>
    <n v="0.25"/>
    <b v="0"/>
    <n v="50"/>
    <s v="Aug"/>
    <n v="50"/>
    <n v="0"/>
    <b v="0"/>
    <s v="GROWTH"/>
    <n v="0"/>
    <m/>
    <s v="NE 1"/>
    <s v="NE 1"/>
    <m/>
  </r>
  <r>
    <x v="0"/>
    <x v="12"/>
    <s v="NES660"/>
    <n v="1000003519"/>
    <s v="SHYAM CONSTRUCTION &amp; SUPPLIERS"/>
    <d v="2023-05-12T00:00:00"/>
    <s v="Targeted Dealer"/>
    <m/>
    <n v="200"/>
    <m/>
    <n v="240.5"/>
    <n v="-40.5"/>
    <s v="-"/>
    <n v="90"/>
    <s v="July"/>
    <n v="204"/>
    <n v="36.5"/>
    <n v="0.17892156862745101"/>
    <s v="GROWTH"/>
    <n v="240.5"/>
    <s v="Aug"/>
    <n v="240.5"/>
    <n v="0"/>
    <b v="0"/>
    <s v="GROWTH"/>
    <n v="0"/>
    <m/>
    <s v="NE 1"/>
    <s v="NE 1"/>
    <m/>
  </r>
  <r>
    <x v="0"/>
    <x v="12"/>
    <s v="NEA425"/>
    <n v="1000003809"/>
    <s v="A B HARDWARE STORE"/>
    <d v="2023-12-29T00:00:00"/>
    <s v="Targeted Dealer"/>
    <m/>
    <n v="20"/>
    <m/>
    <n v="30"/>
    <n v="-10"/>
    <s v="-"/>
    <n v="20"/>
    <s v="July"/>
    <n v="40"/>
    <n v="-10"/>
    <n v="-0.25"/>
    <s v="DEGROWTH"/>
    <n v="30"/>
    <s v="Aug"/>
    <n v="30"/>
    <n v="0"/>
    <b v="0"/>
    <s v="GROWTH"/>
    <n v="0"/>
    <m/>
    <s v="NE 1"/>
    <s v="NE 1"/>
    <m/>
  </r>
  <r>
    <x v="0"/>
    <x v="13"/>
    <s v="C011"/>
    <n v="1000000810"/>
    <s v="CEMENT CENTRE (MORAN)"/>
    <d v="2005-02-02T00:00:00"/>
    <s v="Targeted Dealer"/>
    <m/>
    <n v="20"/>
    <m/>
    <n v="25"/>
    <n v="-5"/>
    <s v="-"/>
    <n v="40"/>
    <s v="July"/>
    <n v="20"/>
    <n v="5"/>
    <n v="0.25"/>
    <s v="GROWTH"/>
    <n v="25"/>
    <s v="Aug"/>
    <n v="25"/>
    <n v="0"/>
    <b v="0"/>
    <s v="GROWTH"/>
    <n v="0"/>
    <m/>
    <s v="NE 1"/>
    <s v="NE 1"/>
    <m/>
  </r>
  <r>
    <x v="0"/>
    <x v="13"/>
    <s v="E002"/>
    <n v="1000000816"/>
    <s v="EASTERN TRADING"/>
    <d v="2005-02-02T00:00:00"/>
    <s v="Targeted Dealer"/>
    <m/>
    <n v="470"/>
    <m/>
    <n v="402.5"/>
    <n v="67.5"/>
    <s v="-"/>
    <n v="470"/>
    <s v="July"/>
    <n v="230.5"/>
    <n v="172"/>
    <n v="0.7462039045553146"/>
    <s v="GROWTH"/>
    <n v="402.5"/>
    <s v="Aug"/>
    <n v="402.5"/>
    <n v="0"/>
    <b v="0"/>
    <s v="GROWTH"/>
    <n v="0"/>
    <m/>
    <s v="NE 1"/>
    <s v="NE 1"/>
    <m/>
  </r>
  <r>
    <x v="0"/>
    <x v="13"/>
    <s v="A048"/>
    <n v="1000000235"/>
    <s v="ATMARAM AGARWAL"/>
    <d v="2007-05-10T00:00:00"/>
    <s v="Targeted Dealer"/>
    <m/>
    <n v="730"/>
    <m/>
    <n v="698.15000000000009"/>
    <n v="31.849999999999909"/>
    <s v="-"/>
    <n v="731.25"/>
    <s v="July"/>
    <n v="700.5"/>
    <n v="-2.3499999999999091"/>
    <n v="-3.354746609564474E-3"/>
    <s v="DEGROWTH"/>
    <n v="698.15000000000009"/>
    <s v="Aug"/>
    <n v="698.15000000000009"/>
    <n v="0"/>
    <b v="0"/>
    <s v="GROWTH"/>
    <n v="0"/>
    <m/>
    <s v="NE 1"/>
    <s v="NE 1"/>
    <m/>
  </r>
  <r>
    <x v="0"/>
    <x v="13"/>
    <s v="L035"/>
    <n v="1000000245"/>
    <s v="LAXMI HARDWARE STORES (DIBRUGARH)"/>
    <d v="2009-05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3"/>
    <s v="P079"/>
    <n v="1000000248"/>
    <s v="PAWAN ENTERPRISE"/>
    <d v="2009-05-25T00:00:00"/>
    <s v="Targeted Dealer"/>
    <m/>
    <n v="280"/>
    <m/>
    <n v="237.25"/>
    <n v="42.75"/>
    <s v="-"/>
    <n v="256.35000000000002"/>
    <s v="July"/>
    <n v="243.5"/>
    <n v="-6.25"/>
    <n v="-2.5667351129363469E-2"/>
    <s v="DEGROWTH"/>
    <n v="237.25"/>
    <s v="Aug"/>
    <n v="237.25"/>
    <n v="0"/>
    <b v="0"/>
    <s v="GROWTH"/>
    <n v="0"/>
    <m/>
    <s v="NE 1"/>
    <s v="NE 1"/>
    <m/>
  </r>
  <r>
    <x v="0"/>
    <x v="13"/>
    <s v="S179"/>
    <n v="1000000341"/>
    <s v="SATI TRADING CO"/>
    <d v="2009-08-05T00:00:00"/>
    <s v="Targeted Dealer"/>
    <m/>
    <n v="300"/>
    <m/>
    <n v="11"/>
    <n v="289"/>
    <s v="-"/>
    <n v="346"/>
    <s v="July"/>
    <n v="170.5"/>
    <n v="-159.5"/>
    <n v="-0.93548387096774199"/>
    <s v="DEGROWTH"/>
    <n v="11"/>
    <s v="Aug"/>
    <n v="11"/>
    <n v="0"/>
    <b v="0"/>
    <s v="GROWTH"/>
    <n v="0"/>
    <m/>
    <s v="NE 1"/>
    <s v="NE 1"/>
    <m/>
  </r>
  <r>
    <x v="0"/>
    <x v="13"/>
    <s v="B145"/>
    <n v="1000000236"/>
    <s v="BAJRANGBALI STORES"/>
    <d v="2012-08-25T00:00:00"/>
    <s v="Targeted Dealer"/>
    <m/>
    <n v="20"/>
    <m/>
    <n v="20"/>
    <n v="0"/>
    <s v="-"/>
    <n v="10"/>
    <s v="July"/>
    <n v="20"/>
    <n v="0"/>
    <n v="0"/>
    <s v="GROWTH"/>
    <n v="20"/>
    <s v="Aug"/>
    <n v="20"/>
    <n v="0"/>
    <b v="0"/>
    <s v="GROWTH"/>
    <n v="0"/>
    <m/>
    <s v="NE 1"/>
    <s v="NE 1"/>
    <m/>
  </r>
  <r>
    <x v="0"/>
    <x v="13"/>
    <s v="A146"/>
    <n v="1000000233"/>
    <s v="ANUSUIYA CYCLE &amp; HARDWARE STORE"/>
    <d v="2012-11-30T00:00:00"/>
    <s v="Targeted Dealer"/>
    <m/>
    <n v="400"/>
    <m/>
    <n v="402.5"/>
    <n v="-2.5"/>
    <s v="-"/>
    <n v="360"/>
    <s v="July"/>
    <n v="270"/>
    <n v="132.5"/>
    <n v="0.4907407407407407"/>
    <s v="GROWTH"/>
    <n v="402.5"/>
    <s v="Aug"/>
    <n v="402.5"/>
    <n v="0"/>
    <b v="0"/>
    <s v="GROWTH"/>
    <n v="0"/>
    <m/>
    <s v="NE 1"/>
    <s v="NE 1"/>
    <m/>
  </r>
  <r>
    <x v="0"/>
    <x v="13"/>
    <s v="P138"/>
    <n v="1000000247"/>
    <s v="P.K. HARDWARE STORE"/>
    <d v="2012-11-30T00:00:00"/>
    <s v="Targeted Dealer"/>
    <m/>
    <n v="95"/>
    <m/>
    <n v="40"/>
    <n v="55"/>
    <s v="-"/>
    <n v="95"/>
    <s v="July"/>
    <n v="40"/>
    <n v="0"/>
    <n v="0"/>
    <s v="GROWTH"/>
    <n v="40"/>
    <s v="Aug"/>
    <n v="40"/>
    <n v="0"/>
    <b v="0"/>
    <s v="GROWTH"/>
    <n v="0"/>
    <m/>
    <s v="NE 1"/>
    <s v="NE 1"/>
    <m/>
  </r>
  <r>
    <x v="0"/>
    <x v="13"/>
    <s v="M263"/>
    <n v="1000000246"/>
    <s v="M.B.STEEL"/>
    <d v="2013-04-22T00:00:00"/>
    <s v="Targeted Dealer"/>
    <m/>
    <n v="20"/>
    <m/>
    <n v="12"/>
    <n v="8"/>
    <s v="-"/>
    <n v="3"/>
    <s v="July"/>
    <n v="9"/>
    <n v="3"/>
    <n v="0.33333333333333326"/>
    <s v="GROWTH"/>
    <n v="12"/>
    <s v="Aug"/>
    <n v="12"/>
    <n v="0"/>
    <b v="0"/>
    <s v="GROWTH"/>
    <n v="0"/>
    <m/>
    <s v="NE 1"/>
    <s v="NE 1"/>
    <m/>
  </r>
  <r>
    <x v="0"/>
    <x v="13"/>
    <s v="NEC017"/>
    <n v="1000000811"/>
    <s v="CHABUA HARDWARE"/>
    <d v="2015-04-03T00:00:00"/>
    <s v="Targeted Dealer"/>
    <m/>
    <n v="30"/>
    <m/>
    <n v="30"/>
    <n v="0"/>
    <s v="-"/>
    <n v="0"/>
    <s v="July"/>
    <n v="30"/>
    <n v="0"/>
    <n v="0"/>
    <b v="0"/>
    <n v="30"/>
    <s v="Aug"/>
    <n v="30"/>
    <n v="0"/>
    <b v="0"/>
    <s v="GROWTH"/>
    <n v="0"/>
    <m/>
    <s v="NE 1"/>
    <s v="NE 1"/>
    <m/>
  </r>
  <r>
    <x v="0"/>
    <x v="13"/>
    <s v="NEB024"/>
    <n v="1000000239"/>
    <s v="BRAHMAPUTRA SALES CORPORATION"/>
    <d v="2015-04-29T00:00:00"/>
    <s v="Targeted Dealer"/>
    <m/>
    <n v="100"/>
    <m/>
    <n v="100.5"/>
    <n v="-0.5"/>
    <s v="-"/>
    <n v="71"/>
    <s v="July"/>
    <n v="112.5"/>
    <n v="-12"/>
    <n v="-0.10666666666666669"/>
    <s v="DEGROWTH"/>
    <n v="100.5"/>
    <s v="Aug"/>
    <n v="100.5"/>
    <n v="0"/>
    <b v="0"/>
    <s v="GROWTH"/>
    <n v="0"/>
    <m/>
    <s v="NE 1"/>
    <s v="NE 1"/>
    <m/>
  </r>
  <r>
    <x v="0"/>
    <x v="13"/>
    <s v="NEK048"/>
    <n v="1000000820"/>
    <s v="KANTA HARDWARE (CHOWKIDINGHEE)"/>
    <d v="2016-09-21T00:00:00"/>
    <s v="Targeted Dealer"/>
    <m/>
    <n v="120"/>
    <m/>
    <n v="63.75"/>
    <n v="56.25"/>
    <s v="-"/>
    <n v="92.75"/>
    <s v="July"/>
    <n v="87.45"/>
    <n v="-23.700000000000003"/>
    <n v="-0.27101200686106353"/>
    <s v="DEGROWTH"/>
    <n v="63.75"/>
    <s v="Aug"/>
    <n v="63.75"/>
    <n v="0"/>
    <b v="0"/>
    <s v="GROWTH"/>
    <n v="0"/>
    <m/>
    <s v="NE 1"/>
    <s v="NE 1"/>
    <m/>
  </r>
  <r>
    <x v="0"/>
    <x v="13"/>
    <s v="NEP132"/>
    <n v="1000000249"/>
    <s v="PURBANCHAL UDYOG (DIB)"/>
    <d v="2018-04-27T00:00:00"/>
    <s v="Targeted Dealer"/>
    <m/>
    <n v="40"/>
    <m/>
    <n v="6.75"/>
    <n v="33.25"/>
    <s v="-"/>
    <n v="26.6"/>
    <s v="July"/>
    <n v="23.75"/>
    <n v="-17"/>
    <n v="-0.71578947368421053"/>
    <s v="DEGROWTH"/>
    <n v="6.75"/>
    <s v="Aug"/>
    <n v="6.75"/>
    <n v="0"/>
    <b v="0"/>
    <s v="GROWTH"/>
    <n v="0"/>
    <m/>
    <s v="NE 1"/>
    <s v="NE 1"/>
    <m/>
  </r>
  <r>
    <x v="0"/>
    <x v="13"/>
    <s v="NEB168"/>
    <n v="1000000238"/>
    <s v="BHARAT ISPAT"/>
    <d v="2018-08-03T00:00:00"/>
    <s v="-"/>
    <m/>
    <n v="0"/>
    <m/>
    <n v="6"/>
    <n v="-6"/>
    <s v="-"/>
    <n v="23"/>
    <s v="July"/>
    <n v="1.25"/>
    <n v="4.75"/>
    <n v="3.8"/>
    <s v="GROWTH"/>
    <n v="6"/>
    <s v="Aug"/>
    <n v="6"/>
    <n v="0"/>
    <b v="0"/>
    <s v="GROWTH"/>
    <n v="0"/>
    <m/>
    <s v="NE 1"/>
    <s v="NE 1"/>
    <m/>
  </r>
  <r>
    <x v="0"/>
    <x v="13"/>
    <s v="NEP172"/>
    <n v="1000000250"/>
    <s v="PURNA HARDWARE STORES"/>
    <d v="2019-03-01T00:00:00"/>
    <s v="-"/>
    <m/>
    <n v="0"/>
    <m/>
    <n v="0"/>
    <n v="0"/>
    <s v="-"/>
    <n v="20"/>
    <s v="July"/>
    <n v="10"/>
    <n v="-10"/>
    <n v="-1"/>
    <s v="DEGROWTH"/>
    <n v="0"/>
    <s v="Aug"/>
    <n v="0"/>
    <n v="0"/>
    <b v="0"/>
    <b v="0"/>
    <n v="0"/>
    <m/>
    <s v="NE 1"/>
    <s v="NE 1"/>
    <m/>
  </r>
  <r>
    <x v="0"/>
    <x v="13"/>
    <s v="NER171"/>
    <n v="1000000339"/>
    <s v="R D STORE"/>
    <d v="2019-07-02T00:00:00"/>
    <s v="Targeted Dealer"/>
    <m/>
    <n v="60"/>
    <m/>
    <n v="0"/>
    <n v="60"/>
    <s v="-"/>
    <n v="120"/>
    <s v="July"/>
    <n v="35"/>
    <n v="-35"/>
    <n v="-1"/>
    <s v="DEGROWTH"/>
    <n v="0"/>
    <s v="Aug"/>
    <n v="0"/>
    <n v="0"/>
    <b v="0"/>
    <b v="0"/>
    <n v="0"/>
    <m/>
    <s v="NE 1"/>
    <s v="NE 1"/>
    <m/>
  </r>
  <r>
    <x v="0"/>
    <x v="13"/>
    <s v="NED146"/>
    <n v="1000000815"/>
    <s v="DHELIA &amp; SONS"/>
    <d v="2019-08-23T00:00:00"/>
    <s v="Targeted Dealer"/>
    <m/>
    <n v="380"/>
    <m/>
    <n v="338"/>
    <n v="42"/>
    <s v="-"/>
    <n v="313"/>
    <s v="July"/>
    <n v="407.25"/>
    <n v="-69.25"/>
    <n v="-0.17004297114794353"/>
    <s v="DEGROWTH"/>
    <n v="338"/>
    <s v="Aug"/>
    <n v="338"/>
    <n v="0"/>
    <b v="0"/>
    <s v="GROWTH"/>
    <n v="0"/>
    <m/>
    <s v="NE 1"/>
    <s v="NE 1"/>
    <m/>
  </r>
  <r>
    <x v="0"/>
    <x v="13"/>
    <s v="NER198"/>
    <n v="1000000340"/>
    <s v="RAJ LAXMI AJENCIES"/>
    <d v="2020-06-24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3"/>
    <s v="NEJ113"/>
    <n v="1000000817"/>
    <s v="J.J. HARDWARE STORE"/>
    <d v="2020-10-30T00:00:00"/>
    <s v="Targeted Dealer"/>
    <m/>
    <n v="50"/>
    <m/>
    <n v="60"/>
    <n v="-10"/>
    <s v="-"/>
    <n v="45"/>
    <s v="July"/>
    <n v="53"/>
    <n v="7"/>
    <n v="0.13207547169811318"/>
    <s v="GROWTH"/>
    <n v="60"/>
    <s v="Aug"/>
    <n v="60"/>
    <n v="0"/>
    <b v="0"/>
    <s v="GROWTH"/>
    <n v="0"/>
    <m/>
    <s v="NE 1"/>
    <s v="NE 1"/>
    <m/>
  </r>
  <r>
    <x v="0"/>
    <x v="13"/>
    <s v="NEJ114"/>
    <n v="1000000818"/>
    <s v="J.P.TRADING - DBR"/>
    <d v="2020-11-04T00:00:00"/>
    <s v="Targeted Dealer"/>
    <m/>
    <n v="100"/>
    <m/>
    <n v="80"/>
    <n v="20"/>
    <s v="-"/>
    <n v="94.5"/>
    <s v="July"/>
    <n v="80.5"/>
    <n v="-0.5"/>
    <n v="-6.2111801242236142E-3"/>
    <s v="DEGROWTH"/>
    <n v="80"/>
    <s v="Aug"/>
    <n v="80"/>
    <n v="0"/>
    <b v="0"/>
    <s v="GROWTH"/>
    <n v="0"/>
    <m/>
    <s v="NE 1"/>
    <s v="NE 1"/>
    <m/>
  </r>
  <r>
    <x v="0"/>
    <x v="13"/>
    <s v="NEC103"/>
    <n v="1000000812"/>
    <s v="CHENIREEMA TRADERS - DBR"/>
    <d v="2021-04-05T00:00:00"/>
    <s v="Targeted Dealer"/>
    <m/>
    <n v="1085"/>
    <m/>
    <n v="860.5"/>
    <n v="224.5"/>
    <s v="-"/>
    <n v="1216.25"/>
    <s v="July"/>
    <n v="900"/>
    <n v="-39.5"/>
    <n v="-4.3888888888888866E-2"/>
    <s v="DEGROWTH"/>
    <n v="860.5"/>
    <s v="Aug"/>
    <n v="860.5"/>
    <n v="0"/>
    <b v="0"/>
    <s v="GROWTH"/>
    <n v="0"/>
    <m/>
    <s v="NE 1"/>
    <s v="NE 1"/>
    <m/>
  </r>
  <r>
    <x v="0"/>
    <x v="13"/>
    <s v="NEK159"/>
    <n v="1000000819"/>
    <s v="K.L.&amp; SONS"/>
    <d v="2021-05-05T00:00:00"/>
    <s v="Targeted Dealer"/>
    <m/>
    <n v="230"/>
    <m/>
    <n v="329.5"/>
    <n v="-99.5"/>
    <s v="-"/>
    <n v="188"/>
    <s v="July"/>
    <n v="297"/>
    <n v="32.5"/>
    <n v="0.10942760942760943"/>
    <s v="GROWTH"/>
    <n v="329.5"/>
    <s v="Aug"/>
    <n v="329.5"/>
    <n v="0"/>
    <b v="0"/>
    <s v="GROWTH"/>
    <n v="0"/>
    <m/>
    <s v="NE 1"/>
    <s v="NE 1"/>
    <m/>
  </r>
  <r>
    <x v="0"/>
    <x v="13"/>
    <s v="NES613"/>
    <n v="1000003134"/>
    <s v="SHREE GANESH TRADERS"/>
    <d v="2022-12-16T00:00:00"/>
    <s v="-"/>
    <m/>
    <n v="0"/>
    <m/>
    <n v="0"/>
    <n v="0"/>
    <s v="-"/>
    <n v="66.2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3"/>
    <s v="NES648"/>
    <n v="1000003473"/>
    <s v="Shree Hari Hardware"/>
    <d v="2023-04-05T00:00:00"/>
    <s v="Targeted Dealer"/>
    <m/>
    <n v="20"/>
    <m/>
    <n v="35"/>
    <n v="-15"/>
    <s v="-"/>
    <n v="30"/>
    <s v="July"/>
    <n v="25"/>
    <n v="10"/>
    <n v="0.39999999999999991"/>
    <s v="GROWTH"/>
    <n v="35"/>
    <s v="Aug"/>
    <n v="35"/>
    <n v="0"/>
    <b v="0"/>
    <s v="GROWTH"/>
    <n v="0"/>
    <m/>
    <s v="NE 1"/>
    <s v="NE 1"/>
    <m/>
  </r>
  <r>
    <x v="0"/>
    <x v="13"/>
    <s v="NEN215"/>
    <n v="1000003502"/>
    <s v="NANDINI ENTERPRISES"/>
    <d v="2023-04-26T00:00:00"/>
    <s v="Targeted Dealer"/>
    <m/>
    <n v="180"/>
    <m/>
    <n v="102.25"/>
    <n v="77.75"/>
    <s v="-"/>
    <n v="120"/>
    <s v="July"/>
    <n v="93.5"/>
    <n v="8.75"/>
    <n v="9.3582887700534689E-2"/>
    <s v="GROWTH"/>
    <n v="102.25"/>
    <s v="Aug"/>
    <n v="102.25"/>
    <n v="0"/>
    <b v="0"/>
    <s v="GROWTH"/>
    <n v="0"/>
    <m/>
    <s v="NE 1"/>
    <s v="NE 1"/>
    <m/>
  </r>
  <r>
    <x v="0"/>
    <x v="13"/>
    <s v="NEB331"/>
    <n v="1000003566"/>
    <s v="BHAITI HARDWARE &amp; FABRICATION"/>
    <d v="2023-06-01T00:00:00"/>
    <s v="Targeted Dealer"/>
    <m/>
    <n v="35"/>
    <m/>
    <n v="20"/>
    <n v="15"/>
    <s v="-"/>
    <n v="40"/>
    <s v="July"/>
    <n v="35"/>
    <n v="-15"/>
    <n v="-0.4285714285714286"/>
    <s v="DEGROWTH"/>
    <n v="20"/>
    <s v="Aug"/>
    <n v="20"/>
    <n v="0"/>
    <b v="0"/>
    <s v="GROWTH"/>
    <n v="0"/>
    <m/>
    <s v="NE 1"/>
    <s v="NE 1"/>
    <m/>
  </r>
  <r>
    <x v="0"/>
    <x v="13"/>
    <s v="NEA416"/>
    <n v="1000003732"/>
    <s v="AMKEY TIMBERS"/>
    <d v="2023-10-20T00:00:00"/>
    <s v="Targeted Dealer"/>
    <m/>
    <n v="480"/>
    <m/>
    <n v="407.65"/>
    <n v="72.350000000000023"/>
    <s v="-"/>
    <n v="559.6"/>
    <s v="July"/>
    <n v="460.5"/>
    <n v="-52.850000000000023"/>
    <n v="-0.11476655808903369"/>
    <s v="DEGROWTH"/>
    <n v="407.65"/>
    <s v="Aug"/>
    <n v="407.65"/>
    <n v="0"/>
    <b v="0"/>
    <s v="GROWTH"/>
    <n v="0"/>
    <m/>
    <s v="NE 1"/>
    <s v="NE 1"/>
    <m/>
  </r>
  <r>
    <x v="0"/>
    <x v="13"/>
    <s v="NES693"/>
    <n v="1000003794"/>
    <s v="SMA ENTERPRISES"/>
    <d v="2023-12-21T00:00:00"/>
    <s v="Targeted Dealer"/>
    <m/>
    <n v="40"/>
    <m/>
    <n v="80"/>
    <n v="-40"/>
    <s v="-"/>
    <n v="25"/>
    <s v="July"/>
    <n v="40"/>
    <n v="40"/>
    <n v="1"/>
    <s v="GROWTH"/>
    <n v="80"/>
    <s v="Aug"/>
    <n v="80"/>
    <n v="0"/>
    <b v="0"/>
    <s v="GROWTH"/>
    <n v="0"/>
    <m/>
    <s v="NE 1"/>
    <s v="NE 1"/>
    <m/>
  </r>
  <r>
    <x v="0"/>
    <x v="13"/>
    <s v="NEL119"/>
    <n v="1000003817"/>
    <s v="LUKHURAKHAN HARDWARE &amp; FABRICATION"/>
    <d v="2024-01-10T00:00:00"/>
    <s v="Targeted Dealer"/>
    <m/>
    <n v="60"/>
    <m/>
    <n v="20"/>
    <n v="40"/>
    <s v="-"/>
    <n v="60"/>
    <s v="July"/>
    <n v="50"/>
    <n v="-30"/>
    <n v="-0.6"/>
    <s v="DEGROWTH"/>
    <n v="20"/>
    <s v="Aug"/>
    <n v="20"/>
    <n v="0"/>
    <b v="0"/>
    <s v="GROWTH"/>
    <n v="0"/>
    <m/>
    <s v="NE 1"/>
    <s v="NE 1"/>
    <m/>
  </r>
  <r>
    <x v="0"/>
    <x v="13"/>
    <s v="NEN29"/>
    <n v="1000003953"/>
    <s v="N.W. ENTERPRISE"/>
    <d v="2024-05-15T00:00:00"/>
    <s v="Targeted Dealer"/>
    <m/>
    <n v="330"/>
    <m/>
    <n v="367.5"/>
    <n v="-37.5"/>
    <s v="-"/>
    <n v="290"/>
    <s v="July"/>
    <n v="366.5"/>
    <n v="1"/>
    <n v="2.7285129604366354E-3"/>
    <s v="GROWTH"/>
    <n v="367.5"/>
    <s v="Aug"/>
    <n v="367.5"/>
    <n v="0"/>
    <b v="0"/>
    <s v="GROWTH"/>
    <n v="0"/>
    <m/>
    <s v="NE 1"/>
    <s v="NE 1"/>
    <m/>
  </r>
  <r>
    <x v="0"/>
    <x v="13"/>
    <s v="NEM435"/>
    <n v="1000003996"/>
    <s v="M.B. ENTERPRISE"/>
    <d v="2024-06-03T00:00:00"/>
    <s v="Targeted Dealer"/>
    <m/>
    <n v="50"/>
    <m/>
    <n v="35"/>
    <n v="15"/>
    <s v="-"/>
    <n v="50"/>
    <s v="July"/>
    <n v="31"/>
    <n v="4"/>
    <n v="0.12903225806451624"/>
    <s v="GROWTH"/>
    <n v="35"/>
    <s v="Aug"/>
    <n v="35"/>
    <n v="0"/>
    <b v="0"/>
    <s v="GROWTH"/>
    <n v="0"/>
    <m/>
    <s v="NE 1"/>
    <s v="NE 1"/>
    <m/>
  </r>
  <r>
    <x v="0"/>
    <x v="13"/>
    <s v="NES730"/>
    <n v="1000004000"/>
    <s v="SHYAMANTAMONI HARDWARE STORES"/>
    <d v="2024-06-06T00:00:00"/>
    <s v="Targeted Dealer"/>
    <m/>
    <n v="50"/>
    <m/>
    <n v="20"/>
    <n v="30"/>
    <s v="-"/>
    <n v="47.5"/>
    <s v="July"/>
    <n v="35"/>
    <n v="-15"/>
    <n v="-0.4285714285714286"/>
    <s v="DEGROWTH"/>
    <n v="20"/>
    <s v="Aug"/>
    <n v="20"/>
    <n v="0"/>
    <b v="0"/>
    <s v="GROWTH"/>
    <n v="0"/>
    <m/>
    <s v="NE 1"/>
    <s v="NE 1"/>
    <m/>
  </r>
  <r>
    <x v="0"/>
    <x v="13"/>
    <s v="NEK218"/>
    <n v="1000004008"/>
    <s v="KRISHNA HARDWARE"/>
    <d v="2024-06-14T00:00:00"/>
    <s v="Targeted Dealer"/>
    <m/>
    <n v="40"/>
    <m/>
    <n v="50"/>
    <n v="-10"/>
    <s v="-"/>
    <n v="40"/>
    <s v="July"/>
    <n v="35"/>
    <n v="15"/>
    <n v="0.4285714285714286"/>
    <s v="GROWTH"/>
    <n v="50"/>
    <s v="Aug"/>
    <n v="50"/>
    <n v="0"/>
    <b v="0"/>
    <s v="GROWTH"/>
    <n v="0"/>
    <m/>
    <s v="NE 1"/>
    <s v="NE 1"/>
    <m/>
  </r>
  <r>
    <x v="0"/>
    <x v="13"/>
    <s v="NEB371"/>
    <n v="1000004074"/>
    <s v="BRAHMAPUTRA HARDWARE"/>
    <d v="2024-08-02T00:00:00"/>
    <s v="-"/>
    <m/>
    <n v="0"/>
    <m/>
    <n v="0"/>
    <n v="0"/>
    <s v="-"/>
    <n v="6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4"/>
    <s v="S281"/>
    <n v="1000000119"/>
    <s v="SAMCHO HARDWARE TRADE AGENCY"/>
    <d v="2011-10-10T00:00:00"/>
    <s v="Targeted Dealer"/>
    <m/>
    <n v="110"/>
    <m/>
    <n v="150"/>
    <n v="-40"/>
    <s v="-"/>
    <n v="161.5"/>
    <s v="July"/>
    <n v="105"/>
    <n v="45"/>
    <n v="0.4285714285714286"/>
    <s v="GROWTH"/>
    <n v="150"/>
    <s v="Aug"/>
    <n v="150"/>
    <n v="0"/>
    <b v="0"/>
    <s v="GROWTH"/>
    <n v="0"/>
    <m/>
    <s v="NE 1"/>
    <s v="NE 1"/>
    <m/>
  </r>
  <r>
    <x v="0"/>
    <x v="14"/>
    <s v="D098"/>
    <n v="1000000114"/>
    <s v="DIBANG ENTERPRISES"/>
    <d v="2013-01-15T00:00:00"/>
    <s v="Targeted Dealer"/>
    <m/>
    <n v="200"/>
    <m/>
    <n v="200"/>
    <n v="0"/>
    <s v="-"/>
    <n v="250"/>
    <s v="July"/>
    <n v="250"/>
    <n v="-50"/>
    <n v="-0.19999999999999996"/>
    <s v="DEGROWTH"/>
    <n v="200"/>
    <s v="Aug"/>
    <n v="200"/>
    <n v="0"/>
    <b v="0"/>
    <s v="GROWTH"/>
    <n v="0"/>
    <m/>
    <s v="NE 1"/>
    <s v="NE 1"/>
    <m/>
  </r>
  <r>
    <x v="0"/>
    <x v="14"/>
    <s v="NES710"/>
    <n v="1000003876"/>
    <s v="SAWANG TRADERS"/>
    <d v="2024-02-29T00:00:00"/>
    <s v="Targeted Dealer"/>
    <m/>
    <n v="175"/>
    <m/>
    <n v="268"/>
    <n v="-93"/>
    <s v="-"/>
    <n v="120"/>
    <s v="July"/>
    <n v="255"/>
    <n v="13"/>
    <n v="5.0980392156862786E-2"/>
    <s v="GROWTH"/>
    <n v="268"/>
    <s v="Aug"/>
    <n v="268"/>
    <n v="0"/>
    <b v="0"/>
    <s v="GROWTH"/>
    <n v="0"/>
    <m/>
    <s v="NE 1"/>
    <s v="NE 1"/>
    <m/>
  </r>
  <r>
    <x v="0"/>
    <x v="14"/>
    <s v="NEJ187"/>
    <n v="1000004016"/>
    <s v="J.K ENTERPRISES"/>
    <d v="2024-06-25T00:00:00"/>
    <s v="Targeted Dealer"/>
    <m/>
    <n v="100"/>
    <m/>
    <n v="50"/>
    <n v="50"/>
    <s v="-"/>
    <n v="100"/>
    <s v="July"/>
    <n v="50"/>
    <n v="0"/>
    <n v="0"/>
    <s v="GROWTH"/>
    <n v="50"/>
    <s v="Aug"/>
    <n v="50"/>
    <n v="0"/>
    <b v="0"/>
    <s v="GROWTH"/>
    <n v="0"/>
    <m/>
    <s v="NE 1"/>
    <s v="NE 1"/>
    <m/>
  </r>
  <r>
    <x v="0"/>
    <x v="15"/>
    <s v="D011"/>
    <n v="1000000751"/>
    <s v="DENNY BENNY ASSOCIATES"/>
    <d v="2005-02-04T00:00:00"/>
    <s v="Targeted Dealer"/>
    <m/>
    <n v="25"/>
    <m/>
    <n v="20.5"/>
    <n v="4.5"/>
    <s v="-"/>
    <n v="0"/>
    <s v="July"/>
    <n v="7.5"/>
    <n v="13"/>
    <n v="1.7333333333333334"/>
    <b v="0"/>
    <n v="20.5"/>
    <s v="Aug"/>
    <n v="20.5"/>
    <n v="0"/>
    <b v="0"/>
    <s v="GROWTH"/>
    <n v="0"/>
    <m/>
    <s v="NE 1"/>
    <s v="NE 1"/>
    <m/>
  </r>
  <r>
    <x v="0"/>
    <x v="15"/>
    <s v="D012"/>
    <n v="1000000752"/>
    <s v="DHANDARIA TRADING CO."/>
    <d v="2005-03-05T00:00:00"/>
    <s v="Targeted Dealer"/>
    <m/>
    <n v="675"/>
    <m/>
    <n v="636.5"/>
    <n v="38.5"/>
    <s v="-"/>
    <n v="910"/>
    <s v="July"/>
    <n v="329"/>
    <n v="307.5"/>
    <n v="0.93465045592705165"/>
    <s v="GROWTH"/>
    <n v="636.5"/>
    <s v="Aug"/>
    <n v="636.5"/>
    <n v="0"/>
    <b v="0"/>
    <s v="GROWTH"/>
    <n v="0"/>
    <m/>
    <s v="NE 1"/>
    <s v="NE 1"/>
    <m/>
  </r>
  <r>
    <x v="0"/>
    <x v="15"/>
    <s v="R039"/>
    <n v="1000000761"/>
    <s v="RAJESH TRADE &amp; AGENCY"/>
    <d v="2007-08-30T00:00:00"/>
    <s v="Targeted Dealer"/>
    <m/>
    <n v="100"/>
    <m/>
    <n v="150"/>
    <n v="-50"/>
    <s v="-"/>
    <n v="160"/>
    <s v="July"/>
    <n v="10"/>
    <n v="140"/>
    <n v="14"/>
    <s v="GROWTH"/>
    <n v="150"/>
    <s v="Aug"/>
    <n v="150"/>
    <n v="0"/>
    <b v="0"/>
    <s v="GROWTH"/>
    <n v="0"/>
    <m/>
    <s v="NE 1"/>
    <s v="NE 1"/>
    <m/>
  </r>
  <r>
    <x v="0"/>
    <x v="15"/>
    <s v="D072"/>
    <n v="1000000753"/>
    <s v="DUTTA HARDWARE"/>
    <d v="2011-09-21T00:00:00"/>
    <s v="Targeted Dealer"/>
    <m/>
    <n v="25"/>
    <m/>
    <n v="0"/>
    <n v="25"/>
    <s v="-"/>
    <n v="0"/>
    <s v="July"/>
    <n v="30"/>
    <n v="-30"/>
    <n v="-1"/>
    <b v="0"/>
    <n v="0"/>
    <s v="Aug"/>
    <n v="0"/>
    <n v="0"/>
    <b v="0"/>
    <b v="0"/>
    <n v="0"/>
    <m/>
    <s v="NE 1"/>
    <s v="NE 1"/>
    <m/>
  </r>
  <r>
    <x v="0"/>
    <x v="15"/>
    <s v="NER096"/>
    <n v="1000000760"/>
    <s v="R V HARDWARE AND STORE"/>
    <d v="2017-05-11T00:00:00"/>
    <s v="Targeted Dealer"/>
    <m/>
    <n v="30"/>
    <m/>
    <n v="22.5"/>
    <n v="7.5"/>
    <s v="-"/>
    <n v="20"/>
    <s v="July"/>
    <n v="40"/>
    <n v="-17.5"/>
    <n v="-0.4375"/>
    <s v="DEGROWTH"/>
    <n v="22.5"/>
    <s v="Aug"/>
    <n v="22.5"/>
    <n v="0"/>
    <b v="0"/>
    <s v="GROWTH"/>
    <n v="0"/>
    <m/>
    <s v="NE 1"/>
    <s v="NE 1"/>
    <m/>
  </r>
  <r>
    <x v="0"/>
    <x v="15"/>
    <s v="NEB114"/>
    <n v="1000000749"/>
    <s v="BIREN KUMAR"/>
    <d v="2017-09-15T00:00:00"/>
    <s v="Targeted Dealer"/>
    <m/>
    <n v="40"/>
    <m/>
    <n v="35"/>
    <n v="5"/>
    <s v="-"/>
    <n v="40"/>
    <s v="July"/>
    <n v="0"/>
    <n v="35"/>
    <s v=" "/>
    <s v="GROWTH"/>
    <n v="35"/>
    <s v="Aug"/>
    <n v="35"/>
    <n v="0"/>
    <b v="0"/>
    <s v="GROWTH"/>
    <n v="0"/>
    <m/>
    <s v="NE 1"/>
    <s v="NE 1"/>
    <m/>
  </r>
  <r>
    <x v="0"/>
    <x v="15"/>
    <s v="NEM171"/>
    <n v="1000000757"/>
    <s v="MAMTA HARDWARE STORES"/>
    <d v="2018-03-10T00:00:00"/>
    <s v="Targeted Dealer"/>
    <m/>
    <n v="180"/>
    <m/>
    <n v="210"/>
    <n v="-30"/>
    <s v="-"/>
    <n v="130"/>
    <s v="July"/>
    <n v="100"/>
    <n v="110"/>
    <n v="1.1000000000000001"/>
    <s v="GROWTH"/>
    <n v="210"/>
    <s v="Aug"/>
    <n v="210"/>
    <n v="0"/>
    <b v="0"/>
    <s v="GROWTH"/>
    <n v="0"/>
    <m/>
    <s v="NE 1"/>
    <s v="NE 1"/>
    <m/>
  </r>
  <r>
    <x v="0"/>
    <x v="15"/>
    <s v="NES412"/>
    <n v="1000001082"/>
    <s v="SAI HARDWARE"/>
    <d v="2019-11-22T00:00:00"/>
    <s v="Targeted Dealer"/>
    <m/>
    <n v="30"/>
    <m/>
    <n v="15"/>
    <n v="15"/>
    <s v="-"/>
    <n v="20"/>
    <s v="July"/>
    <n v="15"/>
    <n v="0"/>
    <n v="0"/>
    <s v="GROWTH"/>
    <n v="15"/>
    <s v="Aug"/>
    <n v="15"/>
    <n v="0"/>
    <b v="0"/>
    <s v="GROWTH"/>
    <n v="0"/>
    <m/>
    <s v="NE 1"/>
    <s v="NE 1"/>
    <m/>
  </r>
  <r>
    <x v="0"/>
    <x v="15"/>
    <s v="NES441"/>
    <n v="1000000763"/>
    <s v="SHREE SHYAM HARDWARE"/>
    <d v="2020-03-04T00:00:00"/>
    <s v="Targeted Dealer"/>
    <m/>
    <n v="410"/>
    <m/>
    <n v="422.5"/>
    <n v="-12.5"/>
    <s v="-"/>
    <n v="569.20000000000005"/>
    <s v="July"/>
    <n v="512.5"/>
    <n v="-90"/>
    <n v="-0.17560975609756102"/>
    <s v="DEGROWTH"/>
    <n v="422.5"/>
    <s v="Aug"/>
    <n v="422.5"/>
    <n v="0"/>
    <b v="0"/>
    <s v="GROWTH"/>
    <n v="0"/>
    <m/>
    <s v="NE 1"/>
    <s v="NE 1"/>
    <m/>
  </r>
  <r>
    <x v="0"/>
    <x v="15"/>
    <s v="NER195"/>
    <n v="1000001077"/>
    <s v="RAJESH TRADERS (TSK)"/>
    <d v="2020-05-08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5"/>
    <s v="NEB262"/>
    <n v="1000001070"/>
    <s v="BHAJANLAL SHARMA &amp; CO - TSK"/>
    <d v="2021-07-28T00:00:00"/>
    <s v="-"/>
    <m/>
    <n v="0"/>
    <m/>
    <n v="16.5"/>
    <n v="-16.5"/>
    <s v="-"/>
    <n v="20"/>
    <s v="July"/>
    <n v="0"/>
    <n v="16.5"/>
    <s v=" "/>
    <s v="GROWTH"/>
    <n v="16.5"/>
    <s v="Aug"/>
    <n v="16.5"/>
    <n v="0"/>
    <b v="0"/>
    <s v="GROWTH"/>
    <n v="0"/>
    <m/>
    <s v="NE 1"/>
    <s v="NE 1"/>
    <m/>
  </r>
  <r>
    <x v="0"/>
    <x v="15"/>
    <s v="NEA338"/>
    <n v="1000002605"/>
    <s v="APURBA KR GOGOI HARDWARE"/>
    <d v="2022-02-09T00:00:00"/>
    <s v="Targeted Dealer"/>
    <m/>
    <n v="50"/>
    <m/>
    <n v="45"/>
    <n v="5"/>
    <s v="-"/>
    <n v="67.5"/>
    <s v="July"/>
    <n v="45"/>
    <n v="0"/>
    <n v="0"/>
    <s v="GROWTH"/>
    <n v="45"/>
    <s v="Aug"/>
    <n v="45"/>
    <n v="0"/>
    <b v="0"/>
    <s v="GROWTH"/>
    <n v="0"/>
    <m/>
    <s v="NE 1"/>
    <s v="NE 1"/>
    <m/>
  </r>
  <r>
    <x v="0"/>
    <x v="15"/>
    <s v="NEA341"/>
    <n v="1000002617"/>
    <s v="ASHOK STEELS &amp; COMPANY"/>
    <d v="2022-03-05T00:00:00"/>
    <s v="Targeted Dealer"/>
    <m/>
    <n v="25"/>
    <m/>
    <n v="20"/>
    <n v="5"/>
    <s v="-"/>
    <n v="64"/>
    <s v="July"/>
    <n v="17"/>
    <n v="3"/>
    <n v="0.17647058823529416"/>
    <s v="GROWTH"/>
    <n v="20"/>
    <s v="Aug"/>
    <n v="20"/>
    <n v="0"/>
    <b v="0"/>
    <s v="GROWTH"/>
    <n v="0"/>
    <m/>
    <s v="NE 1"/>
    <s v="NE 1"/>
    <m/>
  </r>
  <r>
    <x v="0"/>
    <x v="15"/>
    <s v="NES580"/>
    <n v="1000002726"/>
    <s v="SHYAM PLY HOUSE"/>
    <d v="2022-04-20T00:00:00"/>
    <s v="-"/>
    <m/>
    <n v="0"/>
    <m/>
    <n v="20"/>
    <n v="-20"/>
    <s v="-"/>
    <n v="0"/>
    <s v="July"/>
    <n v="20"/>
    <n v="0"/>
    <n v="0"/>
    <b v="0"/>
    <n v="20"/>
    <s v="Aug"/>
    <n v="20"/>
    <n v="0"/>
    <b v="0"/>
    <s v="GROWTH"/>
    <n v="0"/>
    <m/>
    <s v="NE 1"/>
    <s v="NE 1"/>
    <m/>
  </r>
  <r>
    <x v="0"/>
    <x v="15"/>
    <s v="NEB283"/>
    <n v="1000002748"/>
    <s v="BHAGWATI TRADER"/>
    <d v="2022-05-13T00:00:00"/>
    <s v="Targeted Dealer"/>
    <m/>
    <n v="150"/>
    <m/>
    <n v="110"/>
    <n v="40"/>
    <s v="-"/>
    <n v="140"/>
    <s v="July"/>
    <n v="90"/>
    <n v="20"/>
    <n v="0.22222222222222232"/>
    <s v="GROWTH"/>
    <n v="110"/>
    <s v="Aug"/>
    <n v="110"/>
    <n v="0"/>
    <b v="0"/>
    <s v="GROWTH"/>
    <n v="0"/>
    <m/>
    <s v="NE 1"/>
    <s v="NE 1"/>
    <m/>
  </r>
  <r>
    <x v="0"/>
    <x v="15"/>
    <s v="NEJ144"/>
    <n v="1000002811"/>
    <s v="JMD ENTERPRISE"/>
    <d v="2022-06-07T00:00:00"/>
    <s v="Targeted Dealer"/>
    <m/>
    <n v="50"/>
    <m/>
    <n v="0"/>
    <n v="50"/>
    <s v="-"/>
    <n v="50"/>
    <s v="July"/>
    <n v="30.5"/>
    <n v="-30.5"/>
    <n v="-1"/>
    <s v="DEGROWTH"/>
    <n v="0"/>
    <s v="Aug"/>
    <n v="0"/>
    <n v="0"/>
    <b v="0"/>
    <b v="0"/>
    <n v="0"/>
    <m/>
    <s v="NE 1"/>
    <s v="NE 1"/>
    <m/>
  </r>
  <r>
    <x v="0"/>
    <x v="15"/>
    <s v="NEH139"/>
    <n v="1000003477"/>
    <s v="HIYA HARDWARE"/>
    <d v="2023-04-20T00:00:00"/>
    <s v="-"/>
    <m/>
    <n v="0"/>
    <m/>
    <n v="10"/>
    <n v="-10"/>
    <s v="-"/>
    <n v="15"/>
    <s v="July"/>
    <n v="0"/>
    <n v="10"/>
    <s v=" "/>
    <s v="GROWTH"/>
    <n v="10"/>
    <s v="Aug"/>
    <n v="10"/>
    <n v="0"/>
    <b v="0"/>
    <s v="GROWTH"/>
    <n v="0"/>
    <m/>
    <s v="NE 1"/>
    <s v="NE 1"/>
    <m/>
  </r>
  <r>
    <x v="0"/>
    <x v="15"/>
    <s v="NES662"/>
    <n v="1000003521"/>
    <s v="SREE GONESH CEMENT AND HARDWARE"/>
    <d v="2023-05-16T00:00:00"/>
    <s v="Targeted Dealer"/>
    <m/>
    <n v="50"/>
    <m/>
    <n v="12.5"/>
    <n v="37.5"/>
    <s v="-"/>
    <n v="85"/>
    <s v="July"/>
    <n v="0"/>
    <n v="12.5"/>
    <s v=" "/>
    <s v="GROWTH"/>
    <n v="12.5"/>
    <s v="Aug"/>
    <n v="12.5"/>
    <n v="0"/>
    <b v="0"/>
    <s v="GROWTH"/>
    <n v="0"/>
    <m/>
    <s v="NE 1"/>
    <s v="NE 1"/>
    <m/>
  </r>
  <r>
    <x v="0"/>
    <x v="15"/>
    <s v="NED244"/>
    <n v="1000003931"/>
    <s v="DIVYAM ENTERPRISE"/>
    <d v="2024-04-30T00:00:00"/>
    <s v="Targeted Dealer"/>
    <m/>
    <n v="25"/>
    <m/>
    <n v="20"/>
    <n v="5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</r>
  <r>
    <x v="0"/>
    <x v="15"/>
    <s v="NES739"/>
    <n v="1000004065"/>
    <s v="SIRISH HARDWARE"/>
    <d v="2024-07-30T00:00:00"/>
    <s v="Targeted Dealer"/>
    <m/>
    <n v="50"/>
    <m/>
    <n v="25"/>
    <n v="25"/>
    <s v="-"/>
    <n v="0"/>
    <s v="July"/>
    <n v="0"/>
    <n v="25"/>
    <s v=" "/>
    <b v="0"/>
    <n v="25"/>
    <s v="Aug"/>
    <n v="25"/>
    <n v="0"/>
    <b v="0"/>
    <s v="GROWTH"/>
    <n v="0"/>
    <m/>
    <s v="NE 1"/>
    <s v="NE 1"/>
    <m/>
  </r>
  <r>
    <x v="0"/>
    <x v="15"/>
    <s v="NEA463"/>
    <n v="1000004097"/>
    <s v="AKSHAYA STEEL AND HARDWARE STORES"/>
    <d v="2024-08-28T00:00:00"/>
    <s v="-"/>
    <m/>
    <n v="0"/>
    <m/>
    <n v="55"/>
    <n v="-55"/>
    <s v="-"/>
    <n v="16"/>
    <s v="July"/>
    <n v="33"/>
    <n v="22"/>
    <n v="0.66666666666666674"/>
    <s v="GROWTH"/>
    <n v="55"/>
    <s v="Aug"/>
    <n v="55"/>
    <n v="0"/>
    <b v="0"/>
    <s v="GROWTH"/>
    <n v="0"/>
    <m/>
    <s v="NE 1"/>
    <s v="NE 1"/>
    <m/>
  </r>
  <r>
    <x v="0"/>
    <x v="16"/>
    <s v="T029"/>
    <n v="1000000702"/>
    <s v="TWINLILIS LYNGKHOI"/>
    <d v="2009-02-11T00:00:00"/>
    <s v="Targeted Dealer"/>
    <m/>
    <n v="150"/>
    <m/>
    <n v="125"/>
    <n v="25"/>
    <s v="-"/>
    <n v="290.5"/>
    <s v="July"/>
    <n v="157"/>
    <n v="-32"/>
    <n v="-0.20382165605095537"/>
    <s v="DEGROWTH"/>
    <n v="125"/>
    <s v="Aug"/>
    <n v="125"/>
    <n v="0"/>
    <b v="0"/>
    <s v="GROWTH"/>
    <n v="0"/>
    <m/>
    <s v="NE 1"/>
    <s v="NE 1"/>
    <m/>
  </r>
  <r>
    <x v="0"/>
    <x v="16"/>
    <s v="S196"/>
    <n v="1000000694"/>
    <s v="SAINI HARDWARE"/>
    <d v="2010-04-07T00:00:00"/>
    <s v="Targeted Dealer"/>
    <m/>
    <n v="23"/>
    <m/>
    <n v="24"/>
    <n v="-1"/>
    <s v="-"/>
    <n v="23"/>
    <s v="July"/>
    <n v="0"/>
    <n v="24"/>
    <s v=" "/>
    <s v="GROWTH"/>
    <n v="24"/>
    <s v="Aug"/>
    <n v="24"/>
    <n v="0"/>
    <b v="0"/>
    <s v="GROWTH"/>
    <n v="0"/>
    <m/>
    <s v="NE 1"/>
    <s v="NE 1"/>
    <m/>
  </r>
  <r>
    <x v="0"/>
    <x v="16"/>
    <s v="S203"/>
    <n v="1000000697"/>
    <s v="SHRI KHRAWBOR LYNGKHOI"/>
    <d v="2010-07-29T00:00:00"/>
    <s v="Targeted Dealer"/>
    <m/>
    <n v="60"/>
    <m/>
    <n v="30"/>
    <n v="30"/>
    <s v="-"/>
    <n v="90"/>
    <s v="July"/>
    <n v="30"/>
    <n v="0"/>
    <n v="0"/>
    <s v="GROWTH"/>
    <n v="30"/>
    <s v="Aug"/>
    <n v="30"/>
    <n v="0"/>
    <b v="0"/>
    <s v="GROWTH"/>
    <n v="0"/>
    <m/>
    <s v="NE 1"/>
    <s v="NE 1"/>
    <m/>
  </r>
  <r>
    <x v="0"/>
    <x v="16"/>
    <s v="S248"/>
    <n v="1000000696"/>
    <s v="SHRI DROSTAR LYNGDOH"/>
    <d v="2011-05-03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6"/>
    <s v="P115"/>
    <n v="1000000692"/>
    <s v="P.PHAWA"/>
    <d v="2011-07-08T00:00:00"/>
    <s v="Targeted Dealer"/>
    <m/>
    <n v="100"/>
    <m/>
    <n v="78"/>
    <n v="22"/>
    <s v="-"/>
    <n v="104"/>
    <s v="July"/>
    <n v="78"/>
    <n v="0"/>
    <n v="0"/>
    <s v="GROWTH"/>
    <n v="78"/>
    <s v="Aug"/>
    <n v="78"/>
    <n v="0"/>
    <b v="0"/>
    <s v="GROWTH"/>
    <n v="0"/>
    <m/>
    <s v="NE 1"/>
    <s v="NE 1"/>
    <m/>
  </r>
  <r>
    <x v="0"/>
    <x v="16"/>
    <s v="S274"/>
    <n v="1000000699"/>
    <s v="SRI RAM TRADING"/>
    <d v="2011-09-13T00:00:00"/>
    <s v="Targeted Dealer"/>
    <m/>
    <n v="100"/>
    <m/>
    <n v="154"/>
    <n v="-54"/>
    <s v="-"/>
    <n v="155"/>
    <s v="July"/>
    <n v="132"/>
    <n v="22"/>
    <n v="0.16666666666666674"/>
    <s v="GROWTH"/>
    <n v="154"/>
    <s v="Aug"/>
    <n v="154"/>
    <n v="0"/>
    <b v="0"/>
    <s v="GROWTH"/>
    <n v="0"/>
    <m/>
    <s v="NE 1"/>
    <s v="NE 1"/>
    <m/>
  </r>
  <r>
    <x v="0"/>
    <x v="16"/>
    <s v="G064"/>
    <n v="1000000683"/>
    <s v="G.S.RANI"/>
    <d v="2012-03-14T00:00:00"/>
    <s v="Targeted Dealer"/>
    <m/>
    <n v="350"/>
    <m/>
    <n v="368"/>
    <n v="-18"/>
    <s v="-"/>
    <n v="384"/>
    <s v="July"/>
    <n v="278"/>
    <n v="90"/>
    <n v="0.32374100719424459"/>
    <s v="GROWTH"/>
    <n v="368"/>
    <s v="Aug"/>
    <n v="368"/>
    <n v="0"/>
    <b v="0"/>
    <s v="GROWTH"/>
    <n v="0"/>
    <m/>
    <s v="NE 1"/>
    <s v="NE 1"/>
    <m/>
  </r>
  <r>
    <x v="0"/>
    <x v="16"/>
    <s v="NEB103"/>
    <n v="1000000679"/>
    <s v="BASAIAWMOIT ENTERPRISE (SHILLONG)"/>
    <d v="2017-05-02T00:00:00"/>
    <s v="Targeted Dealer"/>
    <m/>
    <n v="150"/>
    <m/>
    <n v="87"/>
    <n v="63"/>
    <s v="-"/>
    <n v="243"/>
    <s v="July"/>
    <n v="57"/>
    <n v="30"/>
    <n v="0.52631578947368429"/>
    <s v="GROWTH"/>
    <n v="87"/>
    <s v="Aug"/>
    <n v="87"/>
    <n v="0"/>
    <b v="0"/>
    <s v="GROWTH"/>
    <n v="0"/>
    <m/>
    <s v="NE 1"/>
    <s v="NE 1"/>
    <m/>
  </r>
  <r>
    <x v="0"/>
    <x v="16"/>
    <s v="NES203"/>
    <n v="1000000695"/>
    <s v="SAMYO HARDWARE (SHILLONG)"/>
    <d v="2017-07-12T00:00:00"/>
    <s v="Targeted Dealer"/>
    <m/>
    <n v="75"/>
    <m/>
    <n v="90"/>
    <n v="-15"/>
    <s v="-"/>
    <n v="90"/>
    <s v="July"/>
    <n v="60"/>
    <n v="30"/>
    <n v="0.5"/>
    <s v="GROWTH"/>
    <n v="90"/>
    <s v="Aug"/>
    <n v="90"/>
    <n v="0"/>
    <b v="0"/>
    <s v="GROWTH"/>
    <n v="0"/>
    <m/>
    <s v="NE 1"/>
    <s v="NE 1"/>
    <m/>
  </r>
  <r>
    <x v="0"/>
    <x v="16"/>
    <s v="NES318"/>
    <n v="1000000701"/>
    <s v="SURENDRA IRON &amp; STEEL"/>
    <d v="2018-08-22T00:00:00"/>
    <s v="Targeted Dealer"/>
    <m/>
    <n v="2600"/>
    <m/>
    <n v="2946.5"/>
    <n v="-346.5"/>
    <s v="-"/>
    <n v="2591"/>
    <s v="July"/>
    <n v="2483.9"/>
    <n v="462.59999999999991"/>
    <n v="0.18623938161761733"/>
    <s v="GROWTH"/>
    <n v="2946.5"/>
    <s v="Aug"/>
    <n v="2946.5"/>
    <n v="0"/>
    <b v="0"/>
    <s v="GROWTH"/>
    <n v="0"/>
    <m/>
    <s v="NE 1"/>
    <s v="NE 1"/>
    <m/>
  </r>
  <r>
    <x v="0"/>
    <x v="16"/>
    <s v="NES395"/>
    <n v="1000001055"/>
    <s v="SPINGSHON MAWLIEH"/>
    <d v="2019-09-26T00:00:00"/>
    <s v="Targeted Dealer"/>
    <m/>
    <n v="35"/>
    <m/>
    <n v="0"/>
    <n v="35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6"/>
    <s v="NEK145"/>
    <n v="1000001052"/>
    <s v="KYRSHAN GYNDIANG"/>
    <d v="2020-06-22T00:00:00"/>
    <s v="Targeted Dealer"/>
    <m/>
    <n v="400"/>
    <m/>
    <n v="356"/>
    <n v="44"/>
    <s v="-"/>
    <n v="305"/>
    <s v="July"/>
    <n v="463"/>
    <n v="-107"/>
    <n v="-0.2311015118790497"/>
    <s v="DEGROWTH"/>
    <n v="356"/>
    <s v="Aug"/>
    <n v="356"/>
    <n v="0"/>
    <b v="0"/>
    <s v="GROWTH"/>
    <n v="0"/>
    <m/>
    <s v="NE 1"/>
    <s v="NE 1"/>
    <m/>
  </r>
  <r>
    <x v="0"/>
    <x v="16"/>
    <s v="NEK161"/>
    <n v="1000001051"/>
    <s v="KHARBULI ENTERPRISE"/>
    <d v="2021-08-05T00:00:00"/>
    <s v="Targeted Dealer"/>
    <m/>
    <n v="200"/>
    <m/>
    <n v="202"/>
    <n v="-2"/>
    <s v="-"/>
    <n v="328"/>
    <s v="July"/>
    <n v="202"/>
    <n v="0"/>
    <n v="0"/>
    <s v="GROWTH"/>
    <n v="202"/>
    <s v="Aug"/>
    <n v="202"/>
    <n v="0"/>
    <b v="0"/>
    <s v="GROWTH"/>
    <n v="0"/>
    <m/>
    <s v="NE 1"/>
    <s v="NE 1"/>
    <m/>
  </r>
  <r>
    <x v="0"/>
    <x v="16"/>
    <s v="NEF013"/>
    <n v="1000001047"/>
    <s v="F.H.L. ENTERPRISE"/>
    <d v="2021-08-07T00:00:00"/>
    <s v="Targeted Dealer"/>
    <m/>
    <n v="75"/>
    <m/>
    <n v="87"/>
    <n v="-12"/>
    <s v="-"/>
    <n v="90"/>
    <s v="July"/>
    <n v="60"/>
    <n v="27"/>
    <n v="0.44999999999999996"/>
    <s v="GROWTH"/>
    <n v="87"/>
    <s v="Aug"/>
    <n v="87"/>
    <n v="0"/>
    <b v="0"/>
    <s v="GROWTH"/>
    <n v="0"/>
    <m/>
    <s v="NE 1"/>
    <s v="NE 1"/>
    <m/>
  </r>
  <r>
    <x v="0"/>
    <x v="16"/>
    <s v="NEP228"/>
    <n v="1000002613"/>
    <s v="POLO HILLS MACHINERY &amp; HARDWARE"/>
    <d v="2022-03-03T00:00:00"/>
    <s v="Targeted Dealer"/>
    <m/>
    <n v="25"/>
    <m/>
    <n v="70"/>
    <n v="-45"/>
    <s v="-"/>
    <n v="44"/>
    <s v="July"/>
    <n v="45"/>
    <n v="25"/>
    <n v="0.55555555555555558"/>
    <s v="GROWTH"/>
    <n v="70"/>
    <s v="Aug"/>
    <n v="70"/>
    <n v="0"/>
    <b v="0"/>
    <s v="GROWTH"/>
    <n v="0"/>
    <m/>
    <s v="NE 1"/>
    <s v="NE 1"/>
    <m/>
  </r>
  <r>
    <x v="0"/>
    <x v="16"/>
    <s v="NEG148"/>
    <n v="1000002812"/>
    <s v="G.L. ENTERPRISE"/>
    <d v="2022-06-07T00:00:00"/>
    <s v="Targeted Dealer"/>
    <m/>
    <n v="50"/>
    <m/>
    <n v="30"/>
    <n v="20"/>
    <s v="-"/>
    <n v="52"/>
    <s v="July"/>
    <n v="52"/>
    <n v="-22"/>
    <n v="-0.42307692307692313"/>
    <s v="DEGROWTH"/>
    <n v="30"/>
    <s v="Aug"/>
    <n v="30"/>
    <n v="0"/>
    <b v="0"/>
    <s v="GROWTH"/>
    <n v="0"/>
    <m/>
    <s v="NE 1"/>
    <s v="NE 1"/>
    <m/>
  </r>
  <r>
    <x v="0"/>
    <x v="16"/>
    <s v="NEG149"/>
    <n v="1000002844"/>
    <s v="G D HARDWARES"/>
    <d v="2022-07-21T00:00:00"/>
    <s v="Targeted Dealer"/>
    <m/>
    <n v="1650"/>
    <m/>
    <n v="1135"/>
    <n v="515"/>
    <s v="-"/>
    <n v="1877"/>
    <s v="July"/>
    <n v="1500"/>
    <n v="-365"/>
    <n v="-0.24333333333333329"/>
    <s v="DEGROWTH"/>
    <n v="1135"/>
    <s v="Aug"/>
    <n v="1135"/>
    <n v="0"/>
    <b v="0"/>
    <s v="GROWTH"/>
    <n v="0"/>
    <m/>
    <s v="NE 1"/>
    <s v="NE 1"/>
    <m/>
  </r>
  <r>
    <x v="0"/>
    <x v="16"/>
    <s v="NES614"/>
    <n v="1000003136"/>
    <s v="SHUBHAM ENTERPRISES"/>
    <d v="2022-12-19T00:00:00"/>
    <s v="Targeted Dealer"/>
    <m/>
    <n v="23"/>
    <m/>
    <n v="26"/>
    <n v="-3"/>
    <s v="-"/>
    <n v="0"/>
    <s v="July"/>
    <n v="26"/>
    <n v="0"/>
    <n v="0"/>
    <b v="0"/>
    <n v="26"/>
    <s v="Aug"/>
    <n v="26"/>
    <n v="0"/>
    <b v="0"/>
    <s v="GROWTH"/>
    <n v="0"/>
    <m/>
    <s v="NE 1"/>
    <s v="NE 1"/>
    <m/>
  </r>
  <r>
    <x v="0"/>
    <x v="16"/>
    <s v="NEL114"/>
    <n v="1000003612"/>
    <s v="L. PYNGROPE HARDWARE"/>
    <d v="2023-06-29T00:00:00"/>
    <s v="Targeted Dealer"/>
    <m/>
    <n v="239"/>
    <m/>
    <n v="243"/>
    <n v="-4"/>
    <s v="-"/>
    <n v="270"/>
    <s v="July"/>
    <n v="303"/>
    <n v="-60"/>
    <n v="-0.19801980198019797"/>
    <s v="DEGROWTH"/>
    <n v="243"/>
    <s v="Aug"/>
    <n v="243"/>
    <n v="0"/>
    <b v="0"/>
    <s v="GROWTH"/>
    <n v="0"/>
    <m/>
    <s v="NE 1"/>
    <s v="NE 1"/>
    <m/>
  </r>
  <r>
    <x v="0"/>
    <x v="16"/>
    <s v="NEB333"/>
    <n v="1000003675"/>
    <s v="BAJRANG HOME STUDIO"/>
    <d v="2023-08-04T00:00:00"/>
    <s v="Targeted Dealer"/>
    <m/>
    <n v="23"/>
    <m/>
    <n v="54"/>
    <n v="-31"/>
    <s v="-"/>
    <n v="26"/>
    <s v="July"/>
    <n v="53"/>
    <n v="1"/>
    <n v="1.8867924528301883E-2"/>
    <s v="GROWTH"/>
    <n v="54"/>
    <s v="Aug"/>
    <n v="54"/>
    <n v="0"/>
    <b v="0"/>
    <s v="GROWTH"/>
    <n v="0"/>
    <m/>
    <s v="NE 1"/>
    <s v="NE 1"/>
    <m/>
  </r>
  <r>
    <x v="0"/>
    <x v="16"/>
    <s v="NES736"/>
    <n v="1000004038"/>
    <s v="SNOWDROP HARDWARE"/>
    <d v="2024-07-11T00:00:00"/>
    <s v="Targeted Dealer"/>
    <m/>
    <n v="23"/>
    <m/>
    <n v="25"/>
    <n v="-2"/>
    <s v="-"/>
    <n v="46"/>
    <s v="July"/>
    <n v="24"/>
    <n v="1"/>
    <n v="4.1666666666666741E-2"/>
    <s v="GROWTH"/>
    <n v="25"/>
    <s v="Aug"/>
    <n v="25"/>
    <n v="0"/>
    <b v="0"/>
    <s v="GROWTH"/>
    <n v="0"/>
    <m/>
    <s v="NE 1"/>
    <s v="NE 1"/>
    <m/>
  </r>
  <r>
    <x v="0"/>
    <x v="17"/>
    <s v="M132"/>
    <n v="1000000385"/>
    <s v="MAMTA HARDWARE"/>
    <d v="2009-10-29T00:00:00"/>
    <s v="Targeted Dealer"/>
    <m/>
    <n v="23"/>
    <m/>
    <n v="23"/>
    <n v="0"/>
    <s v="-"/>
    <n v="0"/>
    <s v="July"/>
    <n v="0"/>
    <n v="23"/>
    <s v=" "/>
    <b v="0"/>
    <n v="23"/>
    <s v="Aug"/>
    <n v="23"/>
    <n v="0"/>
    <b v="0"/>
    <s v="GROWTH"/>
    <n v="0"/>
    <m/>
    <s v="NE 1"/>
    <s v="NE 1"/>
    <m/>
  </r>
  <r>
    <x v="0"/>
    <x v="17"/>
    <s v="NEL034"/>
    <n v="1000000383"/>
    <s v="LYNGDOH HARDWARE (JOWAI)"/>
    <d v="2017-11-22T00:00:00"/>
    <s v="Targeted Dealer"/>
    <m/>
    <n v="150"/>
    <m/>
    <n v="140"/>
    <n v="10"/>
    <s v="-"/>
    <n v="105"/>
    <s v="July"/>
    <n v="104"/>
    <n v="36"/>
    <n v="0.34615384615384626"/>
    <s v="GROWTH"/>
    <n v="140"/>
    <s v="Aug"/>
    <n v="140"/>
    <n v="0"/>
    <b v="0"/>
    <s v="GROWTH"/>
    <n v="0"/>
    <m/>
    <s v="NE 1"/>
    <s v="NE 1"/>
    <m/>
  </r>
  <r>
    <x v="0"/>
    <x v="17"/>
    <s v="NEE040"/>
    <n v="1000000380"/>
    <s v="EJD HARDWARE"/>
    <d v="2019-05-02T00:00:00"/>
    <s v="Targeted Dealer"/>
    <m/>
    <n v="23"/>
    <m/>
    <n v="23"/>
    <n v="0"/>
    <s v="-"/>
    <n v="0"/>
    <s v="July"/>
    <n v="23"/>
    <n v="0"/>
    <n v="0"/>
    <b v="0"/>
    <n v="23"/>
    <s v="Aug"/>
    <n v="23"/>
    <n v="0"/>
    <b v="0"/>
    <s v="GROWTH"/>
    <n v="0"/>
    <m/>
    <s v="NE 1"/>
    <s v="NE 1"/>
    <m/>
  </r>
  <r>
    <x v="0"/>
    <x v="17"/>
    <s v="NEL099"/>
    <n v="1000000384"/>
    <s v="LYNGDOH SALES CORPORATION"/>
    <d v="2021-07-15T00:00:00"/>
    <s v="Targeted Dealer"/>
    <m/>
    <n v="850"/>
    <m/>
    <n v="731"/>
    <n v="119"/>
    <s v="-"/>
    <n v="975.5"/>
    <s v="July"/>
    <n v="514"/>
    <n v="217"/>
    <n v="0.4221789883268483"/>
    <s v="GROWTH"/>
    <n v="731"/>
    <s v="Aug"/>
    <n v="731"/>
    <n v="0"/>
    <b v="0"/>
    <s v="GROWTH"/>
    <n v="0"/>
    <m/>
    <s v="NE 1"/>
    <s v="NE 1"/>
    <m/>
  </r>
  <r>
    <x v="0"/>
    <x v="17"/>
    <s v="NER295"/>
    <n v="1000003773"/>
    <s v="RS ENTERPRISE"/>
    <d v="2023-12-07T00:00:00"/>
    <s v="Targeted Dealer"/>
    <m/>
    <n v="23"/>
    <m/>
    <n v="20"/>
    <n v="3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</r>
  <r>
    <x v="0"/>
    <x v="18"/>
    <s v="S432"/>
    <n v="1000000577"/>
    <s v="SHANTIPUR HARDWARE STORE"/>
    <d v="2013-07-31T00:00:00"/>
    <s v="Targeted Dealer"/>
    <m/>
    <n v="210"/>
    <m/>
    <n v="0"/>
    <n v="210"/>
    <s v="-"/>
    <n v="210"/>
    <s v="July"/>
    <n v="267"/>
    <n v="-267"/>
    <n v="-1"/>
    <s v="DEGROWTH"/>
    <n v="0"/>
    <s v="Aug"/>
    <n v="0"/>
    <n v="0"/>
    <b v="0"/>
    <b v="0"/>
    <n v="0"/>
    <m/>
    <s v="NE 1"/>
    <s v="NE 1"/>
    <m/>
  </r>
  <r>
    <x v="0"/>
    <x v="18"/>
    <s v="D131"/>
    <n v="1000000562"/>
    <s v="DY BEREN ANAL ENTERPRISES"/>
    <d v="2013-10-09T00:00:00"/>
    <s v="Targeted Dealer"/>
    <m/>
    <n v="30"/>
    <m/>
    <n v="0"/>
    <n v="30"/>
    <s v="-"/>
    <n v="27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8"/>
    <s v="NET012"/>
    <n v="1000000579"/>
    <s v="THANGAL ENTERPRISES"/>
    <d v="2014-09-17T00:00:00"/>
    <s v="Targeted Dealer"/>
    <m/>
    <n v="4735"/>
    <m/>
    <n v="1170"/>
    <n v="3565"/>
    <s v="-"/>
    <n v="4734.55"/>
    <s v="July"/>
    <n v="2339.6499999999996"/>
    <n v="-1169.6499999999996"/>
    <n v="-0.49992520248755146"/>
    <s v="DEGROWTH"/>
    <n v="1170"/>
    <s v="Aug"/>
    <n v="1170"/>
    <n v="0"/>
    <b v="0"/>
    <s v="GROWTH"/>
    <n v="0"/>
    <m/>
    <s v="NE 1"/>
    <s v="NE 1"/>
    <m/>
  </r>
  <r>
    <x v="0"/>
    <x v="18"/>
    <s v="NEA143"/>
    <n v="1000000558"/>
    <s v="AMAR STEEL"/>
    <d v="2017-08-19T00:00:00"/>
    <s v="Targeted Dealer"/>
    <m/>
    <n v="420"/>
    <m/>
    <n v="373"/>
    <n v="47"/>
    <s v="-"/>
    <n v="417"/>
    <s v="July"/>
    <n v="336"/>
    <n v="37"/>
    <n v="0.11011904761904767"/>
    <s v="GROWTH"/>
    <n v="373"/>
    <s v="Aug"/>
    <n v="373"/>
    <n v="0"/>
    <b v="0"/>
    <s v="GROWTH"/>
    <n v="0"/>
    <m/>
    <s v="NE 1"/>
    <s v="NE 1"/>
    <m/>
  </r>
  <r>
    <x v="0"/>
    <x v="18"/>
    <s v="NEL039"/>
    <n v="1000000569"/>
    <s v="L &amp; L STEEL AND HOUSE AGENCY"/>
    <d v="2018-04-18T00:00:00"/>
    <s v="Targeted Dealer"/>
    <m/>
    <n v="50"/>
    <m/>
    <n v="60"/>
    <n v="-10"/>
    <s v="-"/>
    <n v="45"/>
    <s v="July"/>
    <n v="60"/>
    <n v="0"/>
    <n v="0"/>
    <s v="GROWTH"/>
    <n v="60"/>
    <s v="Aug"/>
    <n v="60"/>
    <n v="0"/>
    <b v="0"/>
    <s v="GROWTH"/>
    <n v="0"/>
    <m/>
    <s v="NE 1"/>
    <s v="NE 1"/>
    <m/>
  </r>
  <r>
    <x v="0"/>
    <x v="18"/>
    <s v="NES299"/>
    <n v="1000000578"/>
    <s v="SUPER ENTERPRISES"/>
    <d v="2018-06-12T00:00:00"/>
    <s v="Targeted Dealer"/>
    <m/>
    <n v="95"/>
    <m/>
    <n v="45"/>
    <n v="50"/>
    <s v="-"/>
    <n v="86"/>
    <s v="July"/>
    <n v="83"/>
    <n v="-38"/>
    <n v="-0.45783132530120485"/>
    <s v="DEGROWTH"/>
    <n v="45"/>
    <s v="Aug"/>
    <n v="45"/>
    <n v="0"/>
    <b v="0"/>
    <s v="GROWTH"/>
    <n v="0"/>
    <m/>
    <s v="NE 1"/>
    <s v="NE 1"/>
    <m/>
  </r>
  <r>
    <x v="0"/>
    <x v="18"/>
    <s v="NED121"/>
    <n v="1000000561"/>
    <s v="D-STEEL AND CEMENT STORE"/>
    <d v="2018-09-14T00:00:00"/>
    <s v="Targeted Dealer"/>
    <m/>
    <n v="145"/>
    <m/>
    <n v="215"/>
    <n v="-70"/>
    <s v="-"/>
    <n v="138"/>
    <s v="July"/>
    <n v="188"/>
    <n v="27"/>
    <n v="0.1436170212765957"/>
    <s v="GROWTH"/>
    <n v="215"/>
    <s v="Aug"/>
    <n v="215"/>
    <n v="0"/>
    <b v="0"/>
    <s v="GROWTH"/>
    <n v="0"/>
    <m/>
    <s v="NE 1"/>
    <s v="NE 1"/>
    <m/>
  </r>
  <r>
    <x v="0"/>
    <x v="18"/>
    <s v="NEN112"/>
    <n v="1000000573"/>
    <s v="N/S HARDWARE &amp; STEEL"/>
    <d v="2018-09-14T00:00:00"/>
    <s v="Targeted Dealer"/>
    <m/>
    <n v="3345"/>
    <m/>
    <n v="1832"/>
    <n v="1513"/>
    <s v="-"/>
    <n v="3343"/>
    <s v="July"/>
    <n v="1786"/>
    <n v="46"/>
    <n v="2.5755879059350395E-2"/>
    <s v="GROWTH"/>
    <n v="1832"/>
    <s v="Aug"/>
    <n v="1832"/>
    <n v="0"/>
    <b v="0"/>
    <s v="GROWTH"/>
    <n v="0"/>
    <m/>
    <s v="NE 1"/>
    <s v="NE 1"/>
    <m/>
  </r>
  <r>
    <x v="0"/>
    <x v="18"/>
    <s v="NES388"/>
    <n v="1000000983"/>
    <s v="SHIBANI ENTERPRISES"/>
    <d v="2019-09-03T00:00:00"/>
    <s v="Targeted Dealer"/>
    <m/>
    <n v="460"/>
    <m/>
    <n v="397"/>
    <n v="63"/>
    <s v="-"/>
    <n v="457"/>
    <s v="July"/>
    <n v="466"/>
    <n v="-69"/>
    <n v="-0.14806866952789699"/>
    <s v="DEGROWTH"/>
    <n v="397"/>
    <s v="Aug"/>
    <n v="397"/>
    <n v="0"/>
    <b v="0"/>
    <s v="GROWTH"/>
    <n v="0"/>
    <m/>
    <s v="NE 1"/>
    <s v="NE 1"/>
    <m/>
  </r>
  <r>
    <x v="0"/>
    <x v="18"/>
    <s v="NEE043"/>
    <n v="1000000969"/>
    <s v="ECHA TOMBA ENTERPRISES"/>
    <d v="2019-12-20T00:00:00"/>
    <s v="Targeted Dealer"/>
    <m/>
    <n v="75"/>
    <m/>
    <n v="0"/>
    <n v="75"/>
    <s v="-"/>
    <n v="74"/>
    <s v="July"/>
    <n v="30"/>
    <n v="-30"/>
    <n v="-1"/>
    <s v="DEGROWTH"/>
    <n v="0"/>
    <s v="Aug"/>
    <n v="0"/>
    <n v="0"/>
    <b v="0"/>
    <b v="0"/>
    <n v="0"/>
    <m/>
    <s v="NE 1"/>
    <s v="NE 1"/>
    <m/>
  </r>
  <r>
    <x v="0"/>
    <x v="18"/>
    <s v="NEN150"/>
    <n v="1000000976"/>
    <s v="NEERAJ TRADERS (MNP)"/>
    <d v="2020-06-20T00:00:00"/>
    <s v="Targeted Dealer"/>
    <m/>
    <n v="75"/>
    <m/>
    <n v="0"/>
    <n v="75"/>
    <s v="-"/>
    <n v="71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8"/>
    <s v="NEK146"/>
    <n v="1000000972"/>
    <s v="KN &amp; SON''S VARIETY STORE"/>
    <d v="2020-06-26T00:00:00"/>
    <s v="Targeted Dealer"/>
    <m/>
    <n v="40"/>
    <m/>
    <n v="0"/>
    <n v="40"/>
    <s v="-"/>
    <n v="37"/>
    <s v="July"/>
    <n v="20"/>
    <n v="-20"/>
    <n v="-1"/>
    <s v="DEGROWTH"/>
    <n v="0"/>
    <s v="Aug"/>
    <n v="0"/>
    <n v="0"/>
    <b v="0"/>
    <b v="0"/>
    <n v="0"/>
    <m/>
    <s v="NE 1"/>
    <s v="NE 1"/>
    <m/>
  </r>
  <r>
    <x v="0"/>
    <x v="18"/>
    <s v="NEG132"/>
    <n v="1000000970"/>
    <s v="GLOBAL ENTERPRISES - MNP"/>
    <d v="2021-04-23T00:00:00"/>
    <s v="Targeted Dealer"/>
    <m/>
    <n v="960"/>
    <m/>
    <n v="769"/>
    <n v="191"/>
    <s v="-"/>
    <n v="962.45"/>
    <s v="July"/>
    <n v="985"/>
    <n v="-216"/>
    <n v="-0.21928934010152279"/>
    <s v="DEGROWTH"/>
    <n v="769"/>
    <s v="Aug"/>
    <n v="769"/>
    <n v="0"/>
    <b v="0"/>
    <s v="GROWTH"/>
    <n v="0"/>
    <m/>
    <s v="NE 1"/>
    <s v="NE 1"/>
    <m/>
  </r>
  <r>
    <x v="0"/>
    <x v="18"/>
    <s v="NEN174"/>
    <n v="1000000975"/>
    <s v="N.P. HARDWARE - MNP"/>
    <d v="2021-10-05T00:00:00"/>
    <s v="Targeted Dealer"/>
    <m/>
    <n v="105"/>
    <m/>
    <n v="0"/>
    <n v="105"/>
    <s v="-"/>
    <n v="103.4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8"/>
    <s v="NEJ146"/>
    <n v="1000002823"/>
    <s v="JACOBS' STAR ENTERPRISES"/>
    <d v="2022-06-28T00:00:00"/>
    <s v="Targeted Dealer"/>
    <m/>
    <n v="35"/>
    <m/>
    <n v="0"/>
    <n v="35"/>
    <s v="-"/>
    <n v="63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8"/>
    <s v="NEK184"/>
    <n v="1000003188"/>
    <s v="KHURAI STEEL"/>
    <d v="2022-12-28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8"/>
    <s v="NEB301"/>
    <n v="1000003192"/>
    <s v="BROTHERS HARDWARE"/>
    <d v="2022-12-29T00:00:00"/>
    <s v="Targeted Dealer"/>
    <m/>
    <n v="35"/>
    <m/>
    <n v="0"/>
    <n v="35"/>
    <s v="-"/>
    <n v="19"/>
    <s v="July"/>
    <n v="35"/>
    <n v="-35"/>
    <n v="-1"/>
    <s v="DEGROWTH"/>
    <n v="0"/>
    <s v="Aug"/>
    <n v="0"/>
    <n v="0"/>
    <b v="0"/>
    <b v="0"/>
    <n v="0"/>
    <m/>
    <s v="NE 1"/>
    <s v="NE 1"/>
    <m/>
  </r>
  <r>
    <x v="0"/>
    <x v="18"/>
    <s v="NEJ151"/>
    <n v="1000003203"/>
    <s v="JULIE ENTERPRISES"/>
    <d v="2022-12-31T00:00:00"/>
    <s v="Targeted Dealer"/>
    <m/>
    <n v="205"/>
    <m/>
    <n v="40"/>
    <n v="165"/>
    <s v="-"/>
    <n v="199.5"/>
    <s v="July"/>
    <n v="0"/>
    <n v="40"/>
    <s v=" "/>
    <s v="GROWTH"/>
    <n v="40"/>
    <s v="Aug"/>
    <n v="40"/>
    <n v="0"/>
    <b v="0"/>
    <s v="GROWTH"/>
    <n v="0"/>
    <m/>
    <s v="NE 1"/>
    <s v="NE 1"/>
    <m/>
  </r>
  <r>
    <x v="0"/>
    <x v="18"/>
    <s v="NEB321"/>
    <n v="1000003386"/>
    <s v="BABUMACHA CEMENT &amp; STEEL"/>
    <d v="2023-02-26T00:00:00"/>
    <s v="Targeted Dealer"/>
    <m/>
    <n v="130"/>
    <m/>
    <n v="0"/>
    <n v="130"/>
    <s v="-"/>
    <n v="127"/>
    <s v="July"/>
    <n v="59"/>
    <n v="-59"/>
    <n v="-1"/>
    <s v="DEGROWTH"/>
    <n v="0"/>
    <s v="Aug"/>
    <n v="0"/>
    <n v="0"/>
    <b v="0"/>
    <b v="0"/>
    <n v="0"/>
    <m/>
    <s v="NE 1"/>
    <s v="NE 1"/>
    <m/>
  </r>
  <r>
    <x v="0"/>
    <x v="18"/>
    <s v="NEK206"/>
    <n v="1000003785"/>
    <s v="K.K.ENTERPRISES"/>
    <d v="2023-12-13T00:00:00"/>
    <s v="Targeted Dealer"/>
    <m/>
    <n v="910"/>
    <m/>
    <n v="334"/>
    <n v="576"/>
    <s v="-"/>
    <n v="906.5"/>
    <s v="July"/>
    <n v="661"/>
    <n v="-327"/>
    <n v="-0.49470499243570343"/>
    <s v="DEGROWTH"/>
    <n v="334"/>
    <s v="Aug"/>
    <n v="334"/>
    <n v="0"/>
    <b v="0"/>
    <s v="GROWTH"/>
    <n v="0"/>
    <m/>
    <s v="NE 1"/>
    <s v="NE 1"/>
    <m/>
  </r>
  <r>
    <x v="0"/>
    <x v="18"/>
    <s v="NEU049"/>
    <n v="1000003822"/>
    <s v="UPANBI CONTZ PRIVATE LIMITED"/>
    <d v="2024-01-19T00:00:00"/>
    <s v="Targeted Dealer"/>
    <m/>
    <n v="90"/>
    <m/>
    <n v="108"/>
    <n v="-18"/>
    <s v="-"/>
    <n v="86"/>
    <s v="July"/>
    <n v="120"/>
    <n v="-12"/>
    <n v="-9.9999999999999978E-2"/>
    <s v="DEGROWTH"/>
    <n v="108"/>
    <s v="Aug"/>
    <n v="108"/>
    <n v="0"/>
    <b v="0"/>
    <s v="GROWTH"/>
    <n v="0"/>
    <m/>
    <s v="NE 1"/>
    <s v="NE 1"/>
    <m/>
  </r>
  <r>
    <x v="0"/>
    <x v="18"/>
    <s v="NEL124"/>
    <n v="1000003908"/>
    <s v="L.L HARDWARE STORE"/>
    <d v="2024-04-10T00:00:00"/>
    <s v="Targeted Dealer"/>
    <m/>
    <n v="40"/>
    <m/>
    <n v="0"/>
    <n v="40"/>
    <s v="-"/>
    <n v="190.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8"/>
    <s v="NER317"/>
    <n v="1000003935"/>
    <s v="RK TRADERS"/>
    <d v="2024-04-30T00:00:00"/>
    <s v="Targeted Dealer"/>
    <m/>
    <n v="275"/>
    <m/>
    <n v="0"/>
    <n v="275"/>
    <s v="-"/>
    <n v="272.5"/>
    <s v="July"/>
    <n v="30"/>
    <n v="-30"/>
    <n v="-1"/>
    <s v="DEGROWTH"/>
    <n v="0"/>
    <s v="Aug"/>
    <n v="0"/>
    <n v="0"/>
    <b v="0"/>
    <b v="0"/>
    <n v="0"/>
    <m/>
    <s v="NE 1"/>
    <s v="NE 1"/>
    <m/>
  </r>
  <r>
    <x v="0"/>
    <x v="19"/>
    <s v="T077"/>
    <n v="1000000630"/>
    <s v="T.N.CITIZEN STORE"/>
    <d v="2013-07-24T00:00:00"/>
    <s v="Targeted Dealer"/>
    <m/>
    <n v="35"/>
    <m/>
    <n v="105"/>
    <n v="-70"/>
    <s v="-"/>
    <n v="35"/>
    <s v="July"/>
    <n v="0"/>
    <n v="105"/>
    <s v=" "/>
    <s v="GROWTH"/>
    <n v="105"/>
    <s v="Aug"/>
    <n v="105"/>
    <n v="0"/>
    <b v="0"/>
    <s v="GROWTH"/>
    <n v="0"/>
    <m/>
    <s v="NE 1"/>
    <s v="NE 1"/>
    <m/>
  </r>
  <r>
    <x v="0"/>
    <x v="19"/>
    <s v="C119"/>
    <n v="1000000620"/>
    <s v="CORDIAL STORE"/>
    <d v="2014-01-06T00:00:00"/>
    <s v="Targeted Dealer"/>
    <m/>
    <n v="360"/>
    <m/>
    <n v="360"/>
    <n v="0"/>
    <s v="-"/>
    <n v="560"/>
    <s v="July"/>
    <n v="0"/>
    <n v="360"/>
    <s v=" "/>
    <s v="GROWTH"/>
    <n v="360"/>
    <s v="Aug"/>
    <n v="360"/>
    <n v="0"/>
    <b v="0"/>
    <s v="GROWTH"/>
    <n v="0"/>
    <m/>
    <s v="NE 1"/>
    <s v="NE 1"/>
    <m/>
  </r>
  <r>
    <x v="0"/>
    <x v="19"/>
    <s v="NEK002"/>
    <n v="1000000624"/>
    <s v="KOLKATA IRON STORE"/>
    <d v="2014-05-07T00:00:00"/>
    <s v="-"/>
    <m/>
    <n v="0"/>
    <m/>
    <n v="0"/>
    <n v="0"/>
    <s v="-"/>
    <n v="1516.6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9"/>
    <s v="NEV002"/>
    <n v="1000000631"/>
    <s v="VAUDE VILLE HARDWARE"/>
    <d v="2014-09-10T00:00:00"/>
    <s v="Targeted Dealer"/>
    <m/>
    <n v="1060"/>
    <m/>
    <n v="1150"/>
    <n v="-90"/>
    <s v="-"/>
    <n v="1015"/>
    <s v="July"/>
    <n v="755"/>
    <n v="395"/>
    <n v="0.52317880794701987"/>
    <s v="GROWTH"/>
    <n v="1150"/>
    <s v="Aug"/>
    <n v="1150"/>
    <n v="0"/>
    <b v="0"/>
    <s v="GROWTH"/>
    <n v="0"/>
    <m/>
    <s v="NE 1"/>
    <s v="NE 1"/>
    <m/>
  </r>
  <r>
    <x v="0"/>
    <x v="19"/>
    <s v="NEG010"/>
    <n v="1000000621"/>
    <s v="GLOBAL CERAMIC PRIVATE LIMITED"/>
    <d v="2014-10-01T00:00:00"/>
    <s v="Targeted Dealer"/>
    <m/>
    <n v="3000"/>
    <m/>
    <n v="3601.7000000000003"/>
    <n v="-601.70000000000027"/>
    <s v="-"/>
    <n v="2696.3500000000004"/>
    <s v="July"/>
    <n v="3018.9"/>
    <n v="582.80000000000018"/>
    <n v="0.19305044883898104"/>
    <s v="GROWTH"/>
    <n v="3601.7000000000003"/>
    <s v="Aug"/>
    <n v="3601.7000000000003"/>
    <n v="0"/>
    <b v="0"/>
    <s v="GROWTH"/>
    <n v="0"/>
    <m/>
    <s v="NE 1"/>
    <s v="NE 1"/>
    <m/>
  </r>
  <r>
    <x v="0"/>
    <x v="19"/>
    <s v="NES139"/>
    <n v="1000000629"/>
    <s v="SWURO ENTERPRISES (NLD)"/>
    <d v="2016-04-27T00:00:00"/>
    <s v="Targeted Dealer"/>
    <m/>
    <n v="1225"/>
    <m/>
    <n v="985.7"/>
    <n v="239.29999999999995"/>
    <s v="-"/>
    <n v="1225"/>
    <s v="July"/>
    <n v="975.4"/>
    <n v="10.300000000000068"/>
    <n v="1.0559770350625497E-2"/>
    <s v="GROWTH"/>
    <n v="985.7"/>
    <s v="Aug"/>
    <n v="985.7"/>
    <n v="0"/>
    <b v="0"/>
    <s v="GROWTH"/>
    <n v="0"/>
    <m/>
    <s v="NE 1"/>
    <s v="NE 1"/>
    <m/>
  </r>
  <r>
    <x v="0"/>
    <x v="19"/>
    <s v="NES310"/>
    <n v="1000000627"/>
    <s v="S S STORE"/>
    <d v="2018-07-13T00:00:00"/>
    <s v="Targeted Dealer"/>
    <m/>
    <n v="1130"/>
    <m/>
    <n v="1332.8"/>
    <n v="-202.79999999999995"/>
    <s v="-"/>
    <n v="1015"/>
    <s v="July"/>
    <n v="1230"/>
    <n v="102.79999999999995"/>
    <n v="8.357723577235765E-2"/>
    <s v="GROWTH"/>
    <n v="1332.8"/>
    <s v="Aug"/>
    <n v="1332.8"/>
    <n v="0"/>
    <b v="0"/>
    <s v="GROWTH"/>
    <n v="0"/>
    <m/>
    <s v="NE 1"/>
    <s v="NE 1"/>
    <m/>
  </r>
  <r>
    <x v="0"/>
    <x v="19"/>
    <s v="NEM240"/>
    <n v="1000001020"/>
    <s v="MOON HARDWARE &amp; STEEL FABRICATION"/>
    <d v="2019-05-1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9"/>
    <s v="NEJ091"/>
    <n v="1000001017"/>
    <s v="JAYESH ENTERPRISE"/>
    <d v="2019-06-13T00:00:00"/>
    <s v="Targeted Dealer"/>
    <m/>
    <n v="1400"/>
    <m/>
    <n v="916.15"/>
    <n v="483.85"/>
    <s v="-"/>
    <n v="1646.7500000000002"/>
    <s v="July"/>
    <n v="907.15"/>
    <n v="9"/>
    <n v="9.9211817229785115E-3"/>
    <s v="GROWTH"/>
    <n v="916.15"/>
    <s v="Aug"/>
    <n v="916.15"/>
    <n v="0"/>
    <b v="0"/>
    <s v="GROWTH"/>
    <n v="0"/>
    <m/>
    <s v="NE 1"/>
    <s v="NE 1"/>
    <m/>
  </r>
  <r>
    <x v="0"/>
    <x v="19"/>
    <s v="NEJ096"/>
    <n v="1000001016"/>
    <s v="JAMIR TRADERS (NLD)"/>
    <d v="2019-09-07T00:00:00"/>
    <s v="Targeted Dealer"/>
    <m/>
    <n v="320"/>
    <m/>
    <n v="160"/>
    <n v="160"/>
    <s v="-"/>
    <n v="480"/>
    <s v="July"/>
    <n v="80"/>
    <n v="80"/>
    <n v="1"/>
    <s v="GROWTH"/>
    <n v="160"/>
    <s v="Aug"/>
    <n v="160"/>
    <n v="0"/>
    <b v="0"/>
    <s v="GROWTH"/>
    <n v="0"/>
    <m/>
    <s v="NE 1"/>
    <s v="NE 1"/>
    <m/>
  </r>
  <r>
    <x v="0"/>
    <x v="19"/>
    <s v="NEB219"/>
    <n v="1000001014"/>
    <s v="BROTHERS HARDWARE (KOHIMA)"/>
    <d v="2019-12-07T00:00:00"/>
    <s v="Targeted Dealer"/>
    <m/>
    <n v="1500"/>
    <m/>
    <n v="2055"/>
    <n v="-555"/>
    <s v="-"/>
    <n v="1680"/>
    <s v="July"/>
    <n v="1170.8"/>
    <n v="884.2"/>
    <n v="0.75521011274342342"/>
    <s v="GROWTH"/>
    <n v="2055"/>
    <s v="Aug"/>
    <n v="2055"/>
    <n v="0"/>
    <b v="0"/>
    <s v="GROWTH"/>
    <n v="0"/>
    <m/>
    <s v="NE 1"/>
    <s v="NE 1"/>
    <m/>
  </r>
  <r>
    <x v="0"/>
    <x v="19"/>
    <s v="NES461"/>
    <n v="1000001025"/>
    <s v="S K TRADING (NLD)"/>
    <d v="2020-09-18T00:00:00"/>
    <s v="Targeted Dealer"/>
    <m/>
    <n v="1500"/>
    <m/>
    <n v="1535.35"/>
    <n v="-35.349999999999909"/>
    <s v="-"/>
    <n v="1053.7"/>
    <s v="July"/>
    <n v="1539.8"/>
    <n v="-4.4500000000000455"/>
    <n v="-2.8899857124302653E-3"/>
    <s v="DEGROWTH"/>
    <n v="1535.35"/>
    <s v="Aug"/>
    <n v="1535.35"/>
    <n v="0"/>
    <b v="0"/>
    <s v="GROWTH"/>
    <n v="0"/>
    <m/>
    <s v="NE 1"/>
    <s v="NE 1"/>
    <m/>
  </r>
  <r>
    <x v="0"/>
    <x v="19"/>
    <s v="NES531"/>
    <n v="1000001027"/>
    <s v="SHREE SASHI STORE - NLD"/>
    <d v="2021-09-20T00:00:00"/>
    <s v="Targeted Dealer"/>
    <m/>
    <n v="210"/>
    <m/>
    <n v="140"/>
    <n v="70"/>
    <s v="-"/>
    <n v="210"/>
    <s v="July"/>
    <n v="105"/>
    <n v="35"/>
    <n v="0.33333333333333326"/>
    <s v="GROWTH"/>
    <n v="140"/>
    <s v="Aug"/>
    <n v="140"/>
    <n v="0"/>
    <b v="0"/>
    <s v="GROWTH"/>
    <n v="0"/>
    <m/>
    <s v="NE 1"/>
    <s v="NE 1"/>
    <m/>
  </r>
  <r>
    <x v="0"/>
    <x v="19"/>
    <s v="NEK163"/>
    <n v="1000001018"/>
    <s v="K.B. TRADING"/>
    <d v="2021-09-25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9"/>
    <s v="NER230"/>
    <n v="1000001024"/>
    <s v="R.B. STORE - NLD"/>
    <d v="2021-09-28T00:00:00"/>
    <s v="Targeted Dealer"/>
    <m/>
    <n v="175"/>
    <m/>
    <n v="20"/>
    <n v="155"/>
    <s v="-"/>
    <n v="105"/>
    <s v="July"/>
    <n v="70"/>
    <n v="-50"/>
    <n v="-0.7142857142857143"/>
    <s v="DEGROWTH"/>
    <n v="20"/>
    <s v="Aug"/>
    <n v="20"/>
    <n v="0"/>
    <b v="0"/>
    <s v="GROWTH"/>
    <n v="0"/>
    <m/>
    <s v="NE 1"/>
    <s v="NE 1"/>
    <m/>
  </r>
  <r>
    <x v="0"/>
    <x v="19"/>
    <s v="NEA362"/>
    <n v="1000003100"/>
    <s v="A ACHUMI HARDWARE &amp; PAINTS"/>
    <d v="2022-11-08T00:00:00"/>
    <s v="Targeted Dealer"/>
    <m/>
    <n v="740"/>
    <m/>
    <n v="884.55"/>
    <n v="-144.54999999999995"/>
    <s v="-"/>
    <n v="70"/>
    <s v="July"/>
    <n v="803.19999999999993"/>
    <n v="81.350000000000023"/>
    <n v="0.10128237051792843"/>
    <s v="GROWTH"/>
    <n v="884.55"/>
    <s v="Aug"/>
    <n v="884.55"/>
    <n v="0"/>
    <b v="0"/>
    <s v="GROWTH"/>
    <n v="0"/>
    <m/>
    <s v="NE 1"/>
    <s v="NE 1"/>
    <m/>
  </r>
  <r>
    <x v="0"/>
    <x v="19"/>
    <s v="NEM374"/>
    <n v="1000003445"/>
    <s v="MEZ &amp; CO HARDWARE"/>
    <d v="2023-03-23T00:00:00"/>
    <s v="Targeted Dealer"/>
    <m/>
    <n v="700"/>
    <m/>
    <n v="785"/>
    <n v="-85"/>
    <s v="-"/>
    <n v="600"/>
    <s v="July"/>
    <n v="735"/>
    <n v="50"/>
    <n v="6.8027210884353817E-2"/>
    <s v="GROWTH"/>
    <n v="785"/>
    <s v="Aug"/>
    <n v="785"/>
    <n v="0"/>
    <b v="0"/>
    <s v="GROWTH"/>
    <n v="0"/>
    <m/>
    <s v="NE 1"/>
    <s v="NE 1"/>
    <m/>
  </r>
  <r>
    <x v="0"/>
    <x v="19"/>
    <s v="NEH141"/>
    <n v="1000003489"/>
    <s v="HALLELUJAH ENTERPRISE"/>
    <d v="2023-04-26T00:00:00"/>
    <s v="Targeted Dealer"/>
    <m/>
    <n v="140"/>
    <m/>
    <n v="170"/>
    <n v="-30"/>
    <s v="-"/>
    <n v="105"/>
    <s v="July"/>
    <n v="140"/>
    <n v="30"/>
    <n v="0.21428571428571419"/>
    <s v="GROWTH"/>
    <n v="170"/>
    <s v="Aug"/>
    <n v="170"/>
    <n v="0"/>
    <b v="0"/>
    <s v="GROWTH"/>
    <n v="0"/>
    <m/>
    <s v="NE 1"/>
    <s v="NE 1"/>
    <m/>
  </r>
  <r>
    <x v="0"/>
    <x v="19"/>
    <s v="NET185"/>
    <n v="1000003698"/>
    <s v="THE ONE"/>
    <d v="2023-08-24T00:00:00"/>
    <s v="Targeted Dealer"/>
    <m/>
    <n v="315"/>
    <m/>
    <n v="-4.75"/>
    <n v="319.75"/>
    <s v="-"/>
    <n v="241.9"/>
    <s v="July"/>
    <n v="364.95"/>
    <n v="-369.7"/>
    <n v="-1.0130154815728183"/>
    <s v="DEGROWTH"/>
    <n v="-4.75"/>
    <s v="Aug"/>
    <n v="-4.75"/>
    <n v="0"/>
    <b v="0"/>
    <b v="0"/>
    <n v="0"/>
    <m/>
    <s v="NE 1"/>
    <s v="NE 1"/>
    <m/>
  </r>
  <r>
    <x v="0"/>
    <x v="19"/>
    <s v="NEB344"/>
    <n v="1000003762"/>
    <s v="B D TRADERS"/>
    <d v="2023-11-22T00:00:00"/>
    <s v="Targeted Dealer"/>
    <m/>
    <n v="35"/>
    <m/>
    <n v="0"/>
    <n v="35"/>
    <s v="-"/>
    <n v="3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9"/>
    <s v="NEZ025"/>
    <n v="1000003924"/>
    <s v="Z ENTERPRISES"/>
    <d v="2024-04-30T00:00:00"/>
    <s v="Targeted Dealer"/>
    <m/>
    <n v="800"/>
    <m/>
    <n v="855"/>
    <n v="-55"/>
    <s v="-"/>
    <n v="770"/>
    <s v="July"/>
    <n v="942.45"/>
    <n v="-87.450000000000045"/>
    <n v="-9.2790068438644013E-2"/>
    <s v="DEGROWTH"/>
    <n v="855"/>
    <s v="Aug"/>
    <n v="855"/>
    <n v="0"/>
    <b v="0"/>
    <s v="GROWTH"/>
    <n v="0"/>
    <m/>
    <s v="NE 1"/>
    <s v="NE 1"/>
    <m/>
  </r>
  <r>
    <x v="0"/>
    <x v="19"/>
    <s v="NEN31"/>
    <n v="1000003997"/>
    <s v="NY ENTERPRISES"/>
    <d v="2024-06-05T00:00:00"/>
    <s v="Targeted Dealer"/>
    <m/>
    <n v="70"/>
    <m/>
    <n v="70"/>
    <n v="0"/>
    <s v="-"/>
    <n v="582.1"/>
    <s v="July"/>
    <n v="35"/>
    <n v="35"/>
    <n v="1"/>
    <s v="GROWTH"/>
    <n v="70"/>
    <s v="Aug"/>
    <n v="70"/>
    <n v="0"/>
    <b v="0"/>
    <s v="GROWTH"/>
    <n v="0"/>
    <m/>
    <s v="NE 1"/>
    <s v="NE 1"/>
    <m/>
  </r>
  <r>
    <x v="0"/>
    <x v="19"/>
    <s v="NEK220"/>
    <n v="1000004020"/>
    <s v="KYONG ENTERPRISES"/>
    <d v="2024-06-26T00:00:00"/>
    <s v="Targeted Dealer"/>
    <m/>
    <n v="1800"/>
    <m/>
    <n v="2031.45"/>
    <n v="-231.45000000000005"/>
    <s v="-"/>
    <n v="1056.7"/>
    <s v="July"/>
    <n v="2131.1499999999996"/>
    <n v="-99.699999999999591"/>
    <n v="-4.6782253712783994E-2"/>
    <s v="DEGROWTH"/>
    <n v="2031.45"/>
    <s v="Aug"/>
    <n v="2031.45"/>
    <n v="0"/>
    <b v="0"/>
    <s v="GROWTH"/>
    <n v="0"/>
    <m/>
    <s v="NE 1"/>
    <s v="NE 1"/>
    <m/>
  </r>
  <r>
    <x v="1"/>
    <x v="20"/>
    <s v="A010"/>
    <n v="1000000281"/>
    <s v="ADHIKARY ENTERPRISE"/>
    <d v="2005-03-24T00:00:00"/>
    <s v="Targeted Dealer"/>
    <m/>
    <n v="2596"/>
    <m/>
    <n v="2131.5"/>
    <n v="464.5"/>
    <s v="-"/>
    <n v="2554.75"/>
    <s v="July"/>
    <n v="2108.5"/>
    <n v="23"/>
    <n v="1.0908228598529801E-2"/>
    <s v="GROWTH"/>
    <n v="2131.5"/>
    <s v="Aug"/>
    <n v="2131.5"/>
    <n v="0"/>
    <b v="0"/>
    <s v="GROWTH"/>
    <n v="0"/>
    <m/>
    <s v="NE 1"/>
    <s v="NE 2"/>
    <m/>
  </r>
  <r>
    <x v="1"/>
    <x v="20"/>
    <s v="NEA450"/>
    <n v="1000003989"/>
    <s v="ASOMI ENTERPRISE"/>
    <d v="2024-05-31T00:00:00"/>
    <s v="Targeted Dealer"/>
    <m/>
    <n v="45"/>
    <m/>
    <n v="30"/>
    <n v="15"/>
    <s v="-"/>
    <n v="40"/>
    <s v="July"/>
    <n v="40"/>
    <n v="-10"/>
    <n v="-0.25"/>
    <s v="DEGROWTH"/>
    <n v="30"/>
    <s v="Aug"/>
    <n v="30"/>
    <n v="0"/>
    <b v="0"/>
    <s v="GROWTH"/>
    <n v="0"/>
    <m/>
    <s v="NE 1"/>
    <s v="NE 2"/>
    <m/>
  </r>
  <r>
    <x v="1"/>
    <x v="20"/>
    <s v="A200"/>
    <n v="1000000283"/>
    <s v="ASSAM HARDWARE (GHY)"/>
    <d v="2013-09-24T00:00:00"/>
    <s v="Targeted Dealer"/>
    <m/>
    <n v="910"/>
    <m/>
    <n v="861"/>
    <n v="49"/>
    <s v="-"/>
    <n v="959.5"/>
    <s v="July"/>
    <n v="949.5"/>
    <n v="-88.5"/>
    <n v="-9.3206951026856277E-2"/>
    <s v="DEGROWTH"/>
    <n v="861"/>
    <s v="Aug"/>
    <n v="861"/>
    <n v="0"/>
    <b v="0"/>
    <s v="GROWTH"/>
    <n v="0"/>
    <m/>
    <s v="NE 1"/>
    <s v="NE 2"/>
    <m/>
  </r>
  <r>
    <x v="1"/>
    <x v="20"/>
    <s v="NEB094"/>
    <n v="1000000284"/>
    <s v="B.D. ENTERPRISE (GHY)"/>
    <d v="2017-03-01T00:00:00"/>
    <s v="Targeted Dealer"/>
    <m/>
    <n v="70"/>
    <m/>
    <n v="91"/>
    <n v="-21"/>
    <s v="-"/>
    <n v="65"/>
    <s v="July"/>
    <n v="114.5"/>
    <n v="-23.5"/>
    <n v="-0.20524017467248912"/>
    <s v="DEGROWTH"/>
    <n v="91"/>
    <s v="Aug"/>
    <n v="91"/>
    <n v="0"/>
    <b v="0"/>
    <s v="GROWTH"/>
    <n v="0"/>
    <m/>
    <s v="NE 1"/>
    <s v="NE 2"/>
    <m/>
  </r>
  <r>
    <x v="1"/>
    <x v="20"/>
    <s v="B054"/>
    <n v="1000000285"/>
    <s v="BAISHYA TRADERS"/>
    <d v="2007-05-24T00:00:00"/>
    <s v="Targeted Dealer"/>
    <m/>
    <n v="220"/>
    <m/>
    <n v="102.5"/>
    <n v="117.5"/>
    <s v="-"/>
    <n v="210.5"/>
    <s v="July"/>
    <n v="143.5"/>
    <n v="-41"/>
    <n v="-0.2857142857142857"/>
    <s v="DEGROWTH"/>
    <n v="102.5"/>
    <s v="Aug"/>
    <n v="102.5"/>
    <n v="0"/>
    <b v="0"/>
    <s v="GROWTH"/>
    <n v="0"/>
    <m/>
    <s v="NE 1"/>
    <s v="NE 2"/>
    <m/>
  </r>
  <r>
    <x v="1"/>
    <x v="20"/>
    <s v="NEB322"/>
    <n v="1000003402"/>
    <s v="BARUAH HARDWARE"/>
    <d v="2023-02-28T00:00:00"/>
    <s v="-"/>
    <m/>
    <n v="0"/>
    <m/>
    <n v="26"/>
    <n v="-26"/>
    <s v="-"/>
    <n v="0"/>
    <s v="July"/>
    <n v="39"/>
    <n v="-13"/>
    <n v="-0.33333333333333337"/>
    <b v="0"/>
    <n v="26"/>
    <s v="Aug"/>
    <n v="26"/>
    <n v="0"/>
    <b v="0"/>
    <s v="GROWTH"/>
    <n v="0"/>
    <m/>
    <s v="NE 1"/>
    <s v="NE 2"/>
    <m/>
  </r>
  <r>
    <x v="1"/>
    <x v="20"/>
    <s v="NEB350"/>
    <n v="1000003805"/>
    <s v="BARUAH HARDWARE"/>
    <d v="2023-12-28T00:00:00"/>
    <s v="Targeted Dealer"/>
    <m/>
    <n v="26"/>
    <m/>
    <n v="25"/>
    <n v="1"/>
    <s v="-"/>
    <n v="26"/>
    <s v="July"/>
    <n v="12.5"/>
    <n v="12.5"/>
    <n v="1"/>
    <s v="GROWTH"/>
    <n v="25"/>
    <s v="Aug"/>
    <n v="25"/>
    <n v="0"/>
    <b v="0"/>
    <s v="GROWTH"/>
    <n v="0"/>
    <m/>
    <s v="NE 1"/>
    <s v="NE 2"/>
    <m/>
  </r>
  <r>
    <x v="1"/>
    <x v="20"/>
    <s v="NEB143"/>
    <n v="1000000286"/>
    <s v="BIBIDHA HARDWARE"/>
    <d v="2018-03-14T00:00:00"/>
    <s v="Targeted Dealer"/>
    <m/>
    <n v="150"/>
    <m/>
    <n v="161.5"/>
    <n v="-11.5"/>
    <s v="-"/>
    <n v="150.5"/>
    <s v="July"/>
    <n v="140"/>
    <n v="21.5"/>
    <n v="0.15357142857142847"/>
    <s v="GROWTH"/>
    <n v="161.5"/>
    <s v="Aug"/>
    <n v="161.5"/>
    <n v="0"/>
    <b v="0"/>
    <s v="GROWTH"/>
    <n v="0"/>
    <m/>
    <s v="NE 1"/>
    <s v="NE 2"/>
    <m/>
  </r>
  <r>
    <x v="1"/>
    <x v="20"/>
    <s v="NEC003"/>
    <n v="1000000287"/>
    <s v="CHITRA ENTERPRISE"/>
    <d v="2014-06-12T00:00:00"/>
    <s v="Targeted Dealer"/>
    <m/>
    <n v="275"/>
    <m/>
    <n v="141.5"/>
    <n v="133.5"/>
    <s v="-"/>
    <n v="298.5"/>
    <s v="July"/>
    <n v="195"/>
    <n v="-53.5"/>
    <n v="-0.27435897435897438"/>
    <s v="DEGROWTH"/>
    <n v="141.5"/>
    <s v="Aug"/>
    <n v="141.5"/>
    <n v="0"/>
    <b v="0"/>
    <s v="GROWTH"/>
    <n v="0"/>
    <m/>
    <s v="NE 1"/>
    <s v="NE 2"/>
    <m/>
  </r>
  <r>
    <x v="1"/>
    <x v="20"/>
    <s v="NEC124"/>
    <n v="1000003483"/>
    <s v="CHOUDHURY &amp; PATWARY TRADERS"/>
    <d v="2023-04-05T00:00:00"/>
    <s v="Targeted Dealer"/>
    <m/>
    <n v="20"/>
    <m/>
    <n v="10.5"/>
    <n v="9.5"/>
    <s v="-"/>
    <n v="0"/>
    <s v="July"/>
    <n v="0"/>
    <n v="10.5"/>
    <s v=" "/>
    <b v="0"/>
    <n v="10.5"/>
    <s v="Aug"/>
    <n v="10.5"/>
    <n v="0"/>
    <b v="0"/>
    <s v="GROWTH"/>
    <n v="0"/>
    <m/>
    <s v="NE 1"/>
    <s v="NE 2"/>
    <m/>
  </r>
  <r>
    <x v="1"/>
    <x v="20"/>
    <s v="NED196"/>
    <n v="1000002621"/>
    <s v="DEKA AND SONS HARDWARE"/>
    <d v="2022-03-08T00:00:00"/>
    <s v="Targeted Dealer"/>
    <m/>
    <n v="170"/>
    <m/>
    <n v="150"/>
    <n v="20"/>
    <s v="-"/>
    <n v="165.5"/>
    <s v="July"/>
    <n v="78"/>
    <n v="72"/>
    <n v="0.92307692307692313"/>
    <s v="GROWTH"/>
    <n v="150"/>
    <s v="Aug"/>
    <n v="150"/>
    <n v="0"/>
    <b v="0"/>
    <s v="GROWTH"/>
    <n v="0"/>
    <m/>
    <s v="NE 1"/>
    <s v="NE 2"/>
    <m/>
  </r>
  <r>
    <x v="1"/>
    <x v="20"/>
    <s v="NED230"/>
    <n v="1000003615"/>
    <s v="DEV ENTERPRISE"/>
    <d v="2023-06-30T00:00:00"/>
    <s v="Targeted Dealer"/>
    <m/>
    <n v="26"/>
    <m/>
    <n v="26"/>
    <n v="0"/>
    <s v="-"/>
    <n v="26"/>
    <s v="July"/>
    <n v="13"/>
    <n v="13"/>
    <n v="1"/>
    <s v="GROWTH"/>
    <n v="26"/>
    <s v="Aug"/>
    <n v="26"/>
    <n v="0"/>
    <b v="0"/>
    <s v="GROWTH"/>
    <n v="0"/>
    <m/>
    <s v="NE 1"/>
    <s v="NE 2"/>
    <m/>
  </r>
  <r>
    <x v="1"/>
    <x v="20"/>
    <s v="NEI044"/>
    <n v="1000003799"/>
    <s v="ISLAM TRADERS"/>
    <d v="2023-12-23T00:00:00"/>
    <s v="Targeted Dealer"/>
    <m/>
    <n v="90"/>
    <m/>
    <n v="116"/>
    <n v="-26"/>
    <s v="-"/>
    <n v="78"/>
    <s v="July"/>
    <n v="85"/>
    <n v="31"/>
    <n v="0.36470588235294121"/>
    <s v="GROWTH"/>
    <n v="116"/>
    <s v="Aug"/>
    <n v="116"/>
    <n v="0"/>
    <b v="0"/>
    <s v="GROWTH"/>
    <n v="0"/>
    <m/>
    <s v="NE 1"/>
    <s v="NE 2"/>
    <m/>
  </r>
  <r>
    <x v="1"/>
    <x v="20"/>
    <s v="NEJ183"/>
    <n v="1000003846"/>
    <s v="J.H.ENTERPRISE"/>
    <d v="2024-01-31T00:00:00"/>
    <s v="Targeted Dealer"/>
    <m/>
    <n v="150"/>
    <m/>
    <n v="180.5"/>
    <n v="-30.5"/>
    <s v="-"/>
    <n v="168.5"/>
    <s v="July"/>
    <n v="130"/>
    <n v="50.5"/>
    <n v="0.38846153846153841"/>
    <s v="GROWTH"/>
    <n v="180.5"/>
    <s v="Aug"/>
    <n v="180.5"/>
    <n v="0"/>
    <b v="0"/>
    <s v="GROWTH"/>
    <n v="0"/>
    <m/>
    <s v="NE 1"/>
    <s v="NE 2"/>
    <m/>
  </r>
  <r>
    <x v="1"/>
    <x v="20"/>
    <s v="J033"/>
    <n v="1000000288"/>
    <s v="JINTI HARDWARE"/>
    <d v="2007-11-12T00:00:00"/>
    <s v="Targeted Dealer"/>
    <m/>
    <n v="120"/>
    <m/>
    <n v="130"/>
    <n v="-10"/>
    <s v="-"/>
    <n v="168.5"/>
    <s v="July"/>
    <n v="104"/>
    <n v="26"/>
    <n v="0.25"/>
    <s v="GROWTH"/>
    <n v="130"/>
    <s v="Aug"/>
    <n v="130"/>
    <n v="0"/>
    <b v="0"/>
    <s v="GROWTH"/>
    <n v="0"/>
    <m/>
    <s v="NE 1"/>
    <s v="NE 2"/>
    <m/>
  </r>
  <r>
    <x v="1"/>
    <x v="20"/>
    <s v="NEL054"/>
    <n v="1000000290"/>
    <s v="LILA HARDWARE"/>
    <d v="2019-03-16T00:00:00"/>
    <s v="Targeted Dealer"/>
    <m/>
    <n v="3.5"/>
    <m/>
    <n v="0"/>
    <n v="3.5"/>
    <s v="-"/>
    <n v="3.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0"/>
    <s v="NEM407"/>
    <n v="1000003815"/>
    <s v="MAA ENTERPRISE"/>
    <d v="2023-12-31T00:00:00"/>
    <s v="Targeted Dealer"/>
    <m/>
    <n v="350"/>
    <m/>
    <n v="182"/>
    <n v="168"/>
    <s v="-"/>
    <n v="395.5"/>
    <s v="July"/>
    <n v="130"/>
    <n v="52"/>
    <n v="0.39999999999999991"/>
    <s v="GROWTH"/>
    <n v="182"/>
    <s v="Aug"/>
    <n v="182"/>
    <n v="0"/>
    <b v="0"/>
    <s v="GROWTH"/>
    <n v="0"/>
    <m/>
    <s v="NE 1"/>
    <s v="NE 2"/>
    <m/>
  </r>
  <r>
    <x v="1"/>
    <x v="20"/>
    <s v="M220"/>
    <n v="1000000291"/>
    <s v="MAA ENTERPRISE (GUWAHATI)"/>
    <d v="2012-07-07T00:00:00"/>
    <s v="Targeted Dealer"/>
    <m/>
    <n v="13"/>
    <m/>
    <n v="13"/>
    <n v="0"/>
    <s v="-"/>
    <n v="25"/>
    <s v="July"/>
    <n v="0"/>
    <n v="13"/>
    <s v=" "/>
    <s v="GROWTH"/>
    <n v="13"/>
    <s v="Aug"/>
    <n v="13"/>
    <n v="0"/>
    <b v="0"/>
    <s v="GROWTH"/>
    <n v="0"/>
    <m/>
    <s v="NE 1"/>
    <s v="NE 2"/>
    <m/>
  </r>
  <r>
    <x v="1"/>
    <x v="20"/>
    <s v="NEM343"/>
    <n v="1000002763"/>
    <s v="MAA ENTERPRISE-GHY"/>
    <d v="2022-05-30T00:00:00"/>
    <s v="Targeted Dealer"/>
    <m/>
    <n v="41"/>
    <m/>
    <n v="32.5"/>
    <n v="8.5"/>
    <s v="-"/>
    <n v="80.5"/>
    <s v="July"/>
    <n v="0"/>
    <n v="32.5"/>
    <s v=" "/>
    <s v="GROWTH"/>
    <n v="32.5"/>
    <s v="Aug"/>
    <n v="32.5"/>
    <n v="0"/>
    <b v="0"/>
    <s v="GROWTH"/>
    <n v="0"/>
    <m/>
    <s v="NE 1"/>
    <s v="NE 2"/>
    <m/>
  </r>
  <r>
    <x v="1"/>
    <x v="20"/>
    <s v="NEM430"/>
    <n v="1000003975"/>
    <s v="MAHANTA AND CO. HARDWARE"/>
    <d v="2024-05-18T00:00:00"/>
    <s v="Targeted Dealer"/>
    <m/>
    <n v="49"/>
    <m/>
    <n v="26"/>
    <n v="23"/>
    <s v="-"/>
    <n v="25.5"/>
    <s v="July"/>
    <n v="65"/>
    <n v="-39"/>
    <n v="-0.6"/>
    <s v="DEGROWTH"/>
    <n v="26"/>
    <s v="Aug"/>
    <n v="26"/>
    <n v="0"/>
    <b v="0"/>
    <s v="GROWTH"/>
    <n v="0"/>
    <m/>
    <s v="NE 1"/>
    <s v="NE 2"/>
    <m/>
  </r>
  <r>
    <x v="1"/>
    <x v="20"/>
    <s v="NEM392"/>
    <n v="1000003642"/>
    <s v="MAYUKH ENTERPRISE"/>
    <d v="2023-07-11T00:00:00"/>
    <s v="Targeted Dealer"/>
    <m/>
    <n v="180"/>
    <m/>
    <n v="182"/>
    <n v="-2"/>
    <s v="-"/>
    <n v="182"/>
    <s v="July"/>
    <n v="195"/>
    <n v="-13"/>
    <n v="-6.6666666666666652E-2"/>
    <s v="DEGROWTH"/>
    <n v="182"/>
    <s v="Aug"/>
    <n v="182"/>
    <n v="0"/>
    <b v="0"/>
    <s v="GROWTH"/>
    <n v="0"/>
    <m/>
    <s v="NE 1"/>
    <s v="NE 2"/>
    <m/>
  </r>
  <r>
    <x v="1"/>
    <x v="20"/>
    <s v="N019"/>
    <n v="1000000292"/>
    <s v="NIRMAL HARDWARE"/>
    <d v="2006-08-12T00:00:00"/>
    <s v="Targeted Dealer"/>
    <m/>
    <n v="980"/>
    <m/>
    <n v="601.5"/>
    <n v="378.5"/>
    <s v="-"/>
    <n v="1009"/>
    <s v="July"/>
    <n v="756"/>
    <n v="-154.5"/>
    <n v="-0.20436507936507942"/>
    <s v="DEGROWTH"/>
    <n v="601.5"/>
    <s v="Aug"/>
    <n v="601.5"/>
    <n v="0"/>
    <b v="0"/>
    <s v="GROWTH"/>
    <n v="0"/>
    <m/>
    <s v="NE 1"/>
    <s v="NE 2"/>
    <m/>
  </r>
  <r>
    <x v="1"/>
    <x v="20"/>
    <s v="NEP252"/>
    <n v="1000003294"/>
    <s v="P.S. HARDWARE"/>
    <d v="2023-01-27T00:00:00"/>
    <s v="Targeted Dealer"/>
    <m/>
    <n v="200"/>
    <m/>
    <n v="156"/>
    <n v="44"/>
    <s v="-"/>
    <n v="193"/>
    <s v="July"/>
    <n v="221"/>
    <n v="-65"/>
    <n v="-0.29411764705882348"/>
    <s v="DEGROWTH"/>
    <n v="156"/>
    <s v="Aug"/>
    <n v="156"/>
    <n v="0"/>
    <b v="0"/>
    <s v="GROWTH"/>
    <n v="0"/>
    <m/>
    <s v="NE 1"/>
    <s v="NE 2"/>
    <m/>
  </r>
  <r>
    <x v="1"/>
    <x v="20"/>
    <s v="NEP279"/>
    <n v="1000003802"/>
    <s v="POPULAR ENTERPRISE"/>
    <d v="2023-12-23T00:00:00"/>
    <s v="Targeted Dealer"/>
    <m/>
    <n v="80"/>
    <m/>
    <n v="0"/>
    <n v="80"/>
    <s v="-"/>
    <n v="83"/>
    <s v="July"/>
    <n v="155.5"/>
    <n v="-155.5"/>
    <n v="-1"/>
    <s v="DEGROWTH"/>
    <n v="0"/>
    <s v="Aug"/>
    <n v="0"/>
    <n v="0"/>
    <b v="0"/>
    <b v="0"/>
    <n v="0"/>
    <m/>
    <s v="NE 1"/>
    <s v="NE 2"/>
    <m/>
  </r>
  <r>
    <x v="1"/>
    <x v="20"/>
    <s v="P134"/>
    <n v="1000000295"/>
    <s v="PRAGATI ENTERPRISE"/>
    <d v="2012-07-02T00:00:00"/>
    <s v="Targeted Dealer"/>
    <m/>
    <n v="75"/>
    <m/>
    <n v="48"/>
    <n v="27"/>
    <s v="-"/>
    <n v="72"/>
    <s v="July"/>
    <n v="36"/>
    <n v="12"/>
    <n v="0.33333333333333326"/>
    <s v="GROWTH"/>
    <n v="48"/>
    <s v="Aug"/>
    <n v="48"/>
    <n v="0"/>
    <b v="0"/>
    <s v="GROWTH"/>
    <n v="0"/>
    <m/>
    <s v="NE 1"/>
    <s v="NE 2"/>
    <m/>
  </r>
  <r>
    <x v="1"/>
    <x v="20"/>
    <s v="NER184"/>
    <n v="1000000297"/>
    <s v="RABEN KALITA ENTERPRISE"/>
    <d v="2019-12-06T00:00:00"/>
    <s v="Targeted Dealer"/>
    <m/>
    <n v="22.5"/>
    <m/>
    <n v="31.5"/>
    <n v="-9"/>
    <s v="-"/>
    <n v="23"/>
    <s v="July"/>
    <n v="0"/>
    <n v="31.5"/>
    <s v=" "/>
    <s v="GROWTH"/>
    <n v="31.5"/>
    <s v="Aug"/>
    <n v="31.5"/>
    <n v="0"/>
    <b v="0"/>
    <s v="GROWTH"/>
    <n v="0"/>
    <m/>
    <s v="NE 1"/>
    <s v="NE 2"/>
    <m/>
  </r>
  <r>
    <x v="1"/>
    <x v="20"/>
    <s v="NER095"/>
    <n v="1000000298"/>
    <s v="RAHUL TRADERS (GHY)"/>
    <d v="2017-04-01T00:00:00"/>
    <s v="Targeted Dealer"/>
    <m/>
    <n v="1139.5"/>
    <m/>
    <n v="1043"/>
    <n v="96.5"/>
    <s v="-"/>
    <n v="1076.5"/>
    <s v="July"/>
    <n v="1036"/>
    <n v="7"/>
    <n v="6.7567567567567988E-3"/>
    <s v="GROWTH"/>
    <n v="1043"/>
    <s v="Aug"/>
    <n v="1043"/>
    <n v="0"/>
    <b v="0"/>
    <s v="GROWTH"/>
    <n v="0"/>
    <m/>
    <s v="NE 1"/>
    <s v="NE 2"/>
    <m/>
  </r>
  <r>
    <x v="1"/>
    <x v="20"/>
    <s v="NER084"/>
    <n v="1000000299"/>
    <s v="RAJIV TRADERS (GHY)"/>
    <d v="2016-11-19T00:00:00"/>
    <s v="Targeted Dealer"/>
    <m/>
    <n v="520"/>
    <m/>
    <n v="407"/>
    <n v="113"/>
    <s v="-"/>
    <n v="507.5"/>
    <s v="July"/>
    <n v="370"/>
    <n v="37"/>
    <n v="0.10000000000000009"/>
    <s v="GROWTH"/>
    <n v="407"/>
    <s v="Aug"/>
    <n v="407"/>
    <n v="0"/>
    <b v="0"/>
    <s v="GROWTH"/>
    <n v="0"/>
    <m/>
    <s v="NE 1"/>
    <s v="NE 2"/>
    <m/>
  </r>
  <r>
    <x v="1"/>
    <x v="20"/>
    <s v="NER263"/>
    <n v="1000003162"/>
    <s v="RUPJYOTI ENTERPRISE"/>
    <d v="2022-12-21T00:00:00"/>
    <s v="Targeted Dealer"/>
    <m/>
    <n v="130"/>
    <m/>
    <n v="90.5"/>
    <n v="39.5"/>
    <s v="-"/>
    <n v="127.5"/>
    <s v="July"/>
    <n v="90.5"/>
    <n v="0"/>
    <n v="0"/>
    <s v="GROWTH"/>
    <n v="90.5"/>
    <s v="Aug"/>
    <n v="90.5"/>
    <n v="0"/>
    <b v="0"/>
    <s v="GROWTH"/>
    <n v="0"/>
    <m/>
    <s v="NE 1"/>
    <s v="NE 2"/>
    <m/>
  </r>
  <r>
    <x v="1"/>
    <x v="20"/>
    <s v="S351"/>
    <n v="1000000301"/>
    <s v="S.B.ENTERPRISE (CHHAYGAON)"/>
    <d v="2012-12-05T00:00:00"/>
    <s v="Targeted Dealer"/>
    <m/>
    <n v="1787"/>
    <m/>
    <n v="1442"/>
    <n v="345"/>
    <s v="-"/>
    <n v="1751.5"/>
    <s v="July"/>
    <n v="1311.5"/>
    <n v="130.5"/>
    <n v="9.9504384292794512E-2"/>
    <s v="GROWTH"/>
    <n v="1442"/>
    <s v="Aug"/>
    <n v="1442"/>
    <n v="0"/>
    <b v="0"/>
    <s v="GROWTH"/>
    <n v="0"/>
    <m/>
    <s v="NE 1"/>
    <s v="NE 2"/>
    <m/>
  </r>
  <r>
    <x v="1"/>
    <x v="20"/>
    <s v="S434"/>
    <n v="1000000302"/>
    <s v="S.I.R ENTERPRISE"/>
    <d v="2013-08-02T00:00:00"/>
    <s v="Targeted Dealer"/>
    <m/>
    <n v="400"/>
    <m/>
    <n v="433"/>
    <n v="-33"/>
    <s v="-"/>
    <n v="450"/>
    <s v="July"/>
    <n v="405"/>
    <n v="28"/>
    <n v="6.9135802469135754E-2"/>
    <s v="GROWTH"/>
    <n v="433"/>
    <s v="Aug"/>
    <n v="433"/>
    <n v="0"/>
    <b v="0"/>
    <s v="GROWTH"/>
    <n v="0"/>
    <m/>
    <s v="NE 1"/>
    <s v="NE 2"/>
    <m/>
  </r>
  <r>
    <x v="1"/>
    <x v="20"/>
    <s v="S014"/>
    <n v="1000000303"/>
    <s v="SALEN ENTERPRISE"/>
    <d v="2005-04-23T00:00:00"/>
    <s v="Targeted Dealer"/>
    <m/>
    <n v="3.5"/>
    <m/>
    <n v="7"/>
    <n v="-3.5"/>
    <s v="-"/>
    <n v="3.5"/>
    <s v="July"/>
    <n v="3.5"/>
    <n v="3.5"/>
    <n v="1"/>
    <s v="GROWTH"/>
    <n v="7"/>
    <s v="Aug"/>
    <n v="7"/>
    <n v="0"/>
    <b v="0"/>
    <s v="GROWTH"/>
    <n v="0"/>
    <m/>
    <s v="NE 1"/>
    <s v="NE 2"/>
    <m/>
  </r>
  <r>
    <x v="1"/>
    <x v="20"/>
    <s v="NES025"/>
    <n v="1000000305"/>
    <s v="SARMA HARDWARE(GUWAHATI)"/>
    <d v="2014-08-19T00:00:00"/>
    <s v="Targeted Dealer"/>
    <m/>
    <n v="480"/>
    <m/>
    <n v="308"/>
    <n v="172"/>
    <s v="-"/>
    <n v="475.5"/>
    <s v="July"/>
    <n v="331"/>
    <n v="-23"/>
    <n v="-6.9486404833836835E-2"/>
    <s v="DEGROWTH"/>
    <n v="308"/>
    <s v="Aug"/>
    <n v="308"/>
    <n v="0"/>
    <b v="0"/>
    <s v="GROWTH"/>
    <n v="0"/>
    <m/>
    <s v="NE 1"/>
    <s v="NE 2"/>
    <m/>
  </r>
  <r>
    <x v="1"/>
    <x v="21"/>
    <s v="M024"/>
    <n v="1000000182"/>
    <s v="MAHABIR PRASAD MAHENDRA KUMAR"/>
    <d v="2005-02-25T00:00:00"/>
    <s v="Targeted Dealer"/>
    <m/>
    <n v="50"/>
    <m/>
    <n v="45"/>
    <n v="5"/>
    <s v="-"/>
    <n v="50"/>
    <s v="July"/>
    <n v="40"/>
    <n v="5"/>
    <n v="0.125"/>
    <s v="GROWTH"/>
    <n v="45"/>
    <s v="Aug"/>
    <n v="45"/>
    <n v="0"/>
    <b v="0"/>
    <s v="GROWTH"/>
    <n v="0"/>
    <m/>
    <s v="NE 1"/>
    <s v="NE 2"/>
    <m/>
  </r>
  <r>
    <x v="1"/>
    <x v="21"/>
    <s v="M029"/>
    <n v="1000000184"/>
    <s v="MAHENDRA KUMAR SURANA"/>
    <d v="2005-02-25T00:00:00"/>
    <s v="Targeted Dealer"/>
    <m/>
    <n v="1268"/>
    <m/>
    <n v="778.5"/>
    <n v="489.5"/>
    <s v="-"/>
    <n v="1106"/>
    <s v="July"/>
    <n v="714.5"/>
    <n v="64"/>
    <n v="8.9573128061581464E-2"/>
    <s v="GROWTH"/>
    <n v="778.5"/>
    <s v="Aug"/>
    <n v="778.5"/>
    <n v="0"/>
    <b v="0"/>
    <s v="GROWTH"/>
    <n v="0"/>
    <m/>
    <s v="NE 1"/>
    <s v="NE 2"/>
    <m/>
  </r>
  <r>
    <x v="1"/>
    <x v="21"/>
    <s v="B006"/>
    <n v="1000000171"/>
    <s v="BABA HARDWARE (DARRANG)"/>
    <d v="2006-02-02T00:00:00"/>
    <s v="Targeted Dealer"/>
    <m/>
    <n v="80"/>
    <m/>
    <n v="45.5"/>
    <n v="34.5"/>
    <s v="-"/>
    <n v="95"/>
    <s v="July"/>
    <n v="32.5"/>
    <n v="13"/>
    <n v="0.39999999999999991"/>
    <s v="GROWTH"/>
    <n v="45.5"/>
    <s v="Aug"/>
    <n v="45.5"/>
    <n v="0"/>
    <b v="0"/>
    <s v="GROWTH"/>
    <n v="0"/>
    <m/>
    <s v="NE 1"/>
    <s v="NE 2"/>
    <m/>
  </r>
  <r>
    <x v="1"/>
    <x v="21"/>
    <s v="D026"/>
    <n v="1000000176"/>
    <s v="DURGA TRADING (DARRANG)"/>
    <d v="2006-02-02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1"/>
    <s v="M428"/>
    <n v="1000000185"/>
    <s v="MAHESH HARDWARE"/>
    <d v="2014-04-29T00:00:00"/>
    <s v="Targeted Dealer"/>
    <m/>
    <n v="26"/>
    <m/>
    <n v="12.5"/>
    <n v="13.5"/>
    <s v="-"/>
    <n v="25.5"/>
    <s v="July"/>
    <n v="12.5"/>
    <n v="0"/>
    <n v="0"/>
    <s v="GROWTH"/>
    <n v="12.5"/>
    <s v="Aug"/>
    <n v="12.5"/>
    <n v="0"/>
    <b v="0"/>
    <s v="GROWTH"/>
    <n v="0"/>
    <m/>
    <s v="NE 1"/>
    <s v="NE 2"/>
    <m/>
  </r>
  <r>
    <x v="1"/>
    <x v="21"/>
    <s v="NES003"/>
    <n v="1000000196"/>
    <s v="SHANKAR BHANDAR (DARANG)"/>
    <d v="2014-05-09T00:00:00"/>
    <s v="Targeted Dealer"/>
    <m/>
    <n v="13"/>
    <m/>
    <n v="12.5"/>
    <n v="0.5"/>
    <s v="-"/>
    <n v="25"/>
    <s v="July"/>
    <n v="0"/>
    <n v="12.5"/>
    <s v=" "/>
    <s v="GROWTH"/>
    <n v="12.5"/>
    <s v="Aug"/>
    <n v="12.5"/>
    <n v="0"/>
    <b v="0"/>
    <s v="GROWTH"/>
    <n v="0"/>
    <m/>
    <s v="NE 1"/>
    <s v="NE 2"/>
    <m/>
  </r>
  <r>
    <x v="1"/>
    <x v="21"/>
    <s v="NED009"/>
    <n v="1000000177"/>
    <s v="DUTTA STORE"/>
    <d v="2014-09-30T00:00:00"/>
    <s v="Targeted Dealer"/>
    <m/>
    <n v="375"/>
    <m/>
    <n v="339.5"/>
    <n v="35.5"/>
    <s v="-"/>
    <n v="361.5"/>
    <s v="July"/>
    <n v="334.5"/>
    <n v="5"/>
    <n v="1.4947683109117982E-2"/>
    <s v="GROWTH"/>
    <n v="339.5"/>
    <s v="Aug"/>
    <n v="339.5"/>
    <n v="0"/>
    <b v="0"/>
    <s v="GROWTH"/>
    <n v="0"/>
    <m/>
    <s v="NE 1"/>
    <s v="NE 2"/>
    <m/>
  </r>
  <r>
    <x v="1"/>
    <x v="21"/>
    <s v="NES090"/>
    <n v="1000000194"/>
    <s v="S.B. HARDWARE"/>
    <d v="2015-08-12T00:00:00"/>
    <s v="Targeted Dealer"/>
    <m/>
    <n v="320"/>
    <m/>
    <n v="207"/>
    <n v="113"/>
    <s v="-"/>
    <n v="410"/>
    <s v="July"/>
    <n v="230.5"/>
    <n v="-23.5"/>
    <n v="-0.10195227765726678"/>
    <s v="DEGROWTH"/>
    <n v="207"/>
    <s v="Aug"/>
    <n v="207"/>
    <n v="0"/>
    <b v="0"/>
    <s v="GROWTH"/>
    <n v="0"/>
    <m/>
    <s v="NE 1"/>
    <s v="NE 2"/>
    <m/>
  </r>
  <r>
    <x v="1"/>
    <x v="21"/>
    <s v="NEP046"/>
    <n v="1000000189"/>
    <s v="PRADIP SAHA"/>
    <d v="2015-10-03T00:00:00"/>
    <s v="Targeted Dealer"/>
    <m/>
    <n v="13"/>
    <m/>
    <n v="20"/>
    <n v="-7"/>
    <s v="-"/>
    <n v="0"/>
    <s v="July"/>
    <n v="7"/>
    <n v="13"/>
    <n v="1.8571428571428572"/>
    <b v="0"/>
    <n v="20"/>
    <s v="Aug"/>
    <n v="20"/>
    <n v="0"/>
    <b v="0"/>
    <s v="GROWTH"/>
    <n v="0"/>
    <m/>
    <s v="NE 1"/>
    <s v="NE 2"/>
    <m/>
  </r>
  <r>
    <x v="1"/>
    <x v="21"/>
    <s v="NEK062"/>
    <n v="1000000181"/>
    <s v="K B HARDWARE (DARRANG)"/>
    <d v="2017-06-03T00:00:00"/>
    <s v="Targeted Dealer"/>
    <m/>
    <n v="80"/>
    <m/>
    <n v="59"/>
    <n v="21"/>
    <s v="-"/>
    <n v="77"/>
    <s v="July"/>
    <n v="84"/>
    <n v="-25"/>
    <n v="-0.29761904761904767"/>
    <s v="DEGROWTH"/>
    <n v="59"/>
    <s v="Aug"/>
    <n v="59"/>
    <n v="0"/>
    <b v="0"/>
    <s v="GROWTH"/>
    <n v="0"/>
    <m/>
    <s v="NE 1"/>
    <s v="NE 2"/>
    <m/>
  </r>
  <r>
    <x v="1"/>
    <x v="21"/>
    <s v="NEG056"/>
    <n v="1000000178"/>
    <s v="GANGA HARDWARE (DARRANG)"/>
    <d v="2017-07-05T00:00:00"/>
    <s v="Targeted Dealer"/>
    <m/>
    <n v="15"/>
    <m/>
    <n v="0"/>
    <n v="15"/>
    <s v="-"/>
    <n v="2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1"/>
    <s v="NER113"/>
    <n v="1000000190"/>
    <s v="RAJ HARDWARE (DARRANG)"/>
    <d v="2017-11-27T00:00:00"/>
    <s v="Targeted Dealer"/>
    <m/>
    <n v="90"/>
    <m/>
    <n v="105"/>
    <n v="-15"/>
    <s v="-"/>
    <n v="94"/>
    <s v="July"/>
    <n v="91.5"/>
    <n v="13.5"/>
    <n v="0.14754098360655732"/>
    <s v="GROWTH"/>
    <n v="105"/>
    <s v="Aug"/>
    <n v="105"/>
    <n v="0"/>
    <b v="0"/>
    <s v="GROWTH"/>
    <n v="0"/>
    <m/>
    <s v="NE 1"/>
    <s v="NE 2"/>
    <m/>
  </r>
  <r>
    <x v="1"/>
    <x v="21"/>
    <s v="NEA175"/>
    <n v="1000000168"/>
    <s v="AFSHANA HARDWARE"/>
    <d v="2018-02-16T00:00:00"/>
    <s v="Targeted Dealer"/>
    <m/>
    <n v="150"/>
    <m/>
    <n v="125"/>
    <n v="25"/>
    <s v="-"/>
    <n v="134.5"/>
    <s v="July"/>
    <n v="204.5"/>
    <n v="-79.5"/>
    <n v="-0.38875305623471879"/>
    <s v="DEGROWTH"/>
    <n v="125"/>
    <s v="Aug"/>
    <n v="125"/>
    <n v="0"/>
    <b v="0"/>
    <s v="GROWTH"/>
    <n v="0"/>
    <m/>
    <s v="NE 1"/>
    <s v="NE 2"/>
    <m/>
  </r>
  <r>
    <x v="1"/>
    <x v="21"/>
    <s v="NEB163"/>
    <n v="1000000172"/>
    <s v="BHARAT CEMENT SUPPLIER"/>
    <d v="2018-07-01T00:00:00"/>
    <s v="Targeted Dealer"/>
    <m/>
    <n v="400"/>
    <m/>
    <n v="397.8"/>
    <n v="2.1999999999999886"/>
    <s v="-"/>
    <n v="612.5"/>
    <s v="July"/>
    <n v="189.5"/>
    <n v="208.3"/>
    <n v="1.0992084432717677"/>
    <s v="GROWTH"/>
    <n v="397.8"/>
    <s v="Aug"/>
    <n v="397.8"/>
    <n v="0"/>
    <b v="0"/>
    <s v="GROWTH"/>
    <n v="0"/>
    <m/>
    <s v="NE 1"/>
    <s v="NE 2"/>
    <m/>
  </r>
  <r>
    <x v="1"/>
    <x v="21"/>
    <s v="NES304"/>
    <n v="1000000195"/>
    <s v="SARMA STORE"/>
    <d v="2018-07-01T00:00:00"/>
    <s v="Targeted Dealer"/>
    <m/>
    <n v="150"/>
    <m/>
    <n v="138"/>
    <n v="12"/>
    <s v="-"/>
    <n v="152"/>
    <s v="July"/>
    <n v="141"/>
    <n v="-3"/>
    <n v="-2.1276595744680882E-2"/>
    <s v="DEGROWTH"/>
    <n v="138"/>
    <s v="Aug"/>
    <n v="138"/>
    <n v="0"/>
    <b v="0"/>
    <s v="GROWTH"/>
    <n v="0"/>
    <m/>
    <s v="NE 1"/>
    <s v="NE 2"/>
    <m/>
  </r>
  <r>
    <x v="1"/>
    <x v="21"/>
    <s v="NEB164"/>
    <n v="1000000170"/>
    <s v="B BORO ENTERPRISE"/>
    <d v="2018-07-14T00:00:00"/>
    <s v="Targeted Dealer"/>
    <m/>
    <n v="200"/>
    <m/>
    <n v="202.5"/>
    <n v="-2.5"/>
    <s v="-"/>
    <n v="231"/>
    <s v="July"/>
    <n v="220.5"/>
    <n v="-18"/>
    <n v="-8.1632653061224469E-2"/>
    <s v="DEGROWTH"/>
    <n v="202.5"/>
    <s v="Aug"/>
    <n v="202.5"/>
    <n v="0"/>
    <b v="0"/>
    <s v="GROWTH"/>
    <n v="0"/>
    <m/>
    <s v="NE 1"/>
    <s v="NE 2"/>
    <m/>
  </r>
  <r>
    <x v="1"/>
    <x v="21"/>
    <s v="NEJ117"/>
    <n v="1000000179"/>
    <s v="JAI SHREE RAM HARDWARE"/>
    <d v="2021-01-12T00:00:00"/>
    <s v="Targeted Dealer"/>
    <m/>
    <n v="120"/>
    <m/>
    <n v="104"/>
    <n v="16"/>
    <s v="-"/>
    <n v="88.5"/>
    <s v="July"/>
    <n v="138"/>
    <n v="-34"/>
    <n v="-0.24637681159420288"/>
    <s v="DEGROWTH"/>
    <n v="104"/>
    <s v="Aug"/>
    <n v="104"/>
    <n v="0"/>
    <b v="0"/>
    <s v="GROWTH"/>
    <n v="0"/>
    <m/>
    <s v="NE 1"/>
    <s v="NE 2"/>
    <m/>
  </r>
  <r>
    <x v="1"/>
    <x v="21"/>
    <s v="NEM301"/>
    <n v="1000000183"/>
    <s v="MAHALAXMI ENTERPRISE - DRG"/>
    <d v="2021-02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1"/>
    <s v="NEB264"/>
    <n v="1000000174"/>
    <s v="BIMAL HARDWARE - DRG"/>
    <d v="2021-09-02T00:00:00"/>
    <s v="Targeted Dealer"/>
    <m/>
    <n v="65"/>
    <m/>
    <n v="38.5"/>
    <n v="26.5"/>
    <s v="-"/>
    <n v="64"/>
    <s v="July"/>
    <n v="52"/>
    <n v="-13.5"/>
    <n v="-0.25961538461538458"/>
    <s v="DEGROWTH"/>
    <n v="38.5"/>
    <s v="Aug"/>
    <n v="38.5"/>
    <n v="0"/>
    <b v="0"/>
    <s v="GROWTH"/>
    <n v="0"/>
    <m/>
    <s v="NE 1"/>
    <s v="NE 2"/>
    <m/>
  </r>
  <r>
    <x v="1"/>
    <x v="21"/>
    <s v="NEA329"/>
    <n v="1000002402"/>
    <s v="ALPANA INDUSTRY AND HARDWARE SHOP"/>
    <d v="2021-12-29T00:00:00"/>
    <s v="Targeted Dealer"/>
    <m/>
    <n v="60"/>
    <m/>
    <n v="20"/>
    <n v="40"/>
    <s v="-"/>
    <n v="83"/>
    <s v="July"/>
    <n v="40"/>
    <n v="-20"/>
    <n v="-0.5"/>
    <s v="DEGROWTH"/>
    <n v="20"/>
    <s v="Aug"/>
    <n v="20"/>
    <n v="0"/>
    <b v="0"/>
    <s v="GROWTH"/>
    <n v="0"/>
    <m/>
    <s v="NE 1"/>
    <s v="NE 2"/>
    <m/>
  </r>
  <r>
    <x v="1"/>
    <x v="21"/>
    <s v="NEP233"/>
    <n v="1000002740"/>
    <s v="PARBIN ENTERPRISE"/>
    <d v="2022-05-04T00:00:00"/>
    <s v="Targeted Dealer"/>
    <m/>
    <n v="200"/>
    <m/>
    <n v="209"/>
    <n v="-9"/>
    <s v="-"/>
    <n v="269"/>
    <s v="July"/>
    <n v="137"/>
    <n v="72"/>
    <n v="0.52554744525547448"/>
    <s v="GROWTH"/>
    <n v="209"/>
    <s v="Aug"/>
    <n v="209"/>
    <n v="0"/>
    <b v="0"/>
    <s v="GROWTH"/>
    <n v="0"/>
    <m/>
    <s v="NE 1"/>
    <s v="NE 2"/>
    <m/>
  </r>
  <r>
    <x v="1"/>
    <x v="21"/>
    <s v="NES595"/>
    <n v="1000002820"/>
    <s v="S S ENTERPRISE-DARRANG"/>
    <d v="2022-06-25T00:00:00"/>
    <s v="Targeted Dealer"/>
    <m/>
    <n v="150"/>
    <m/>
    <n v="137.5"/>
    <n v="12.5"/>
    <s v="-"/>
    <n v="147"/>
    <s v="July"/>
    <n v="85.65"/>
    <n v="51.849999999999994"/>
    <n v="0.60537069468768223"/>
    <s v="GROWTH"/>
    <n v="137.5"/>
    <s v="Aug"/>
    <n v="137.5"/>
    <n v="0"/>
    <b v="0"/>
    <s v="GROWTH"/>
    <n v="0"/>
    <m/>
    <s v="NE 1"/>
    <s v="NE 2"/>
    <m/>
  </r>
  <r>
    <x v="1"/>
    <x v="21"/>
    <s v="NEB328"/>
    <n v="1000003497"/>
    <s v="BISWAKARMA HARDWARE"/>
    <d v="2022-08-31T00:00:00"/>
    <s v="Targeted Dealer"/>
    <m/>
    <n v="20"/>
    <m/>
    <n v="12.5"/>
    <n v="7.5"/>
    <s v="-"/>
    <n v="12.5"/>
    <s v="July"/>
    <n v="13"/>
    <n v="-0.5"/>
    <n v="-3.8461538461538436E-2"/>
    <s v="DEGROWTH"/>
    <n v="12.5"/>
    <s v="Aug"/>
    <n v="12.5"/>
    <n v="0"/>
    <b v="0"/>
    <s v="GROWTH"/>
    <n v="0"/>
    <m/>
    <s v="NE 1"/>
    <s v="NE 2"/>
    <m/>
  </r>
  <r>
    <x v="1"/>
    <x v="21"/>
    <s v="NEB295"/>
    <n v="1000003116"/>
    <s v="B.M. HARDWARE"/>
    <d v="2022-11-28T00:00:00"/>
    <s v="Targeted Dealer"/>
    <m/>
    <n v="25"/>
    <m/>
    <n v="0"/>
    <n v="25"/>
    <s v="-"/>
    <n v="37.5"/>
    <s v="July"/>
    <n v="13"/>
    <n v="-13"/>
    <n v="-1"/>
    <s v="DEGROWTH"/>
    <n v="0"/>
    <s v="Aug"/>
    <n v="0"/>
    <n v="0"/>
    <b v="0"/>
    <b v="0"/>
    <n v="0"/>
    <m/>
    <s v="NE 1"/>
    <s v="NE 2"/>
    <m/>
  </r>
  <r>
    <x v="1"/>
    <x v="21"/>
    <s v="NEB300"/>
    <n v="1000003191"/>
    <s v="BISHNU HARDWARE"/>
    <d v="2022-12-29T00:00:00"/>
    <s v="Targeted Dealer"/>
    <m/>
    <n v="13"/>
    <m/>
    <n v="12.5"/>
    <n v="0.5"/>
    <s v="-"/>
    <n v="12.5"/>
    <s v="July"/>
    <n v="12.5"/>
    <n v="0"/>
    <n v="0"/>
    <s v="GROWTH"/>
    <n v="12.5"/>
    <s v="Aug"/>
    <n v="12.5"/>
    <n v="0"/>
    <b v="0"/>
    <s v="GROWTH"/>
    <n v="0"/>
    <m/>
    <s v="NE 1"/>
    <s v="NE 2"/>
    <m/>
  </r>
  <r>
    <x v="1"/>
    <x v="21"/>
    <s v="NEM366"/>
    <n v="1000003325"/>
    <s v="MAA KAMAKHYA METAL"/>
    <d v="2023-02-09T00:00:00"/>
    <s v="Targeted Dealer"/>
    <m/>
    <n v="80"/>
    <m/>
    <n v="135"/>
    <n v="-55"/>
    <s v="-"/>
    <n v="75"/>
    <s v="July"/>
    <n v="40"/>
    <n v="95"/>
    <n v="2.375"/>
    <s v="GROWTH"/>
    <n v="135"/>
    <s v="Aug"/>
    <n v="135"/>
    <n v="0"/>
    <b v="0"/>
    <s v="GROWTH"/>
    <n v="0"/>
    <m/>
    <s v="NE 1"/>
    <s v="NE 2"/>
    <m/>
  </r>
  <r>
    <x v="1"/>
    <x v="21"/>
    <s v="NEM372"/>
    <n v="1000003407"/>
    <s v="MAA HARDWARE"/>
    <d v="2023-03-06T00:00:00"/>
    <s v="Targeted Dealer"/>
    <m/>
    <n v="135"/>
    <m/>
    <n v="63"/>
    <n v="72"/>
    <s v="-"/>
    <n v="133.5"/>
    <s v="July"/>
    <n v="25"/>
    <n v="38"/>
    <n v="1.52"/>
    <s v="GROWTH"/>
    <n v="63"/>
    <s v="Aug"/>
    <n v="63"/>
    <n v="0"/>
    <b v="0"/>
    <s v="GROWTH"/>
    <n v="0"/>
    <m/>
    <s v="NE 1"/>
    <s v="NE 2"/>
    <m/>
  </r>
  <r>
    <x v="1"/>
    <x v="21"/>
    <s v="NES669"/>
    <n v="1000003598"/>
    <s v="S S HARDWARE"/>
    <d v="2023-06-23T00:00:00"/>
    <s v="Targeted Dealer"/>
    <m/>
    <n v="120"/>
    <m/>
    <n v="96"/>
    <n v="24"/>
    <s v="-"/>
    <n v="133"/>
    <s v="July"/>
    <n v="52"/>
    <n v="44"/>
    <n v="0.84615384615384626"/>
    <s v="GROWTH"/>
    <n v="96"/>
    <s v="Aug"/>
    <n v="96"/>
    <n v="0"/>
    <b v="0"/>
    <s v="GROWTH"/>
    <n v="0"/>
    <m/>
    <s v="NE 1"/>
    <s v="NE 2"/>
    <m/>
  </r>
  <r>
    <x v="1"/>
    <x v="21"/>
    <s v="NEP280"/>
    <n v="1000003806"/>
    <s v="POPULAR ENTERPRISE"/>
    <d v="2023-12-28T00:00:00"/>
    <s v="Targeted Dealer"/>
    <m/>
    <n v="25"/>
    <m/>
    <n v="87.5"/>
    <n v="-62.5"/>
    <s v="-"/>
    <n v="25"/>
    <s v="July"/>
    <n v="82.5"/>
    <n v="5"/>
    <n v="6.0606060606060552E-2"/>
    <s v="GROWTH"/>
    <n v="87.5"/>
    <s v="Aug"/>
    <n v="87.5"/>
    <n v="0"/>
    <b v="0"/>
    <s v="GROWTH"/>
    <n v="0"/>
    <m/>
    <s v="NE 1"/>
    <s v="NE 2"/>
    <m/>
  </r>
  <r>
    <x v="1"/>
    <x v="21"/>
    <s v="NET188"/>
    <n v="1000003845"/>
    <s v="TANGLA STEEL HOUSE"/>
    <d v="2024-01-31T00:00:00"/>
    <s v="Targeted Dealer"/>
    <m/>
    <n v="100"/>
    <m/>
    <n v="107.5"/>
    <n v="-7.5"/>
    <s v="-"/>
    <n v="58.5"/>
    <s v="July"/>
    <n v="100.5"/>
    <n v="7"/>
    <n v="6.9651741293532243E-2"/>
    <s v="GROWTH"/>
    <n v="107.5"/>
    <s v="Aug"/>
    <n v="107.5"/>
    <n v="0"/>
    <b v="0"/>
    <s v="GROWTH"/>
    <n v="0"/>
    <m/>
    <s v="NE 1"/>
    <s v="NE 2"/>
    <m/>
  </r>
  <r>
    <x v="1"/>
    <x v="21"/>
    <s v="NEM414"/>
    <n v="1000003852"/>
    <s v="MAHESH STORE"/>
    <d v="2024-02-13T00:00:00"/>
    <s v="Targeted Dealer"/>
    <m/>
    <n v="200"/>
    <m/>
    <n v="177.5"/>
    <n v="22.5"/>
    <s v="-"/>
    <n v="239"/>
    <s v="July"/>
    <n v="142"/>
    <n v="35.5"/>
    <n v="0.25"/>
    <s v="GROWTH"/>
    <n v="177.5"/>
    <s v="Aug"/>
    <n v="177.5"/>
    <n v="0"/>
    <b v="0"/>
    <s v="GROWTH"/>
    <n v="0"/>
    <m/>
    <s v="NE 1"/>
    <s v="NE 2"/>
    <m/>
  </r>
  <r>
    <x v="1"/>
    <x v="21"/>
    <s v="NEA433"/>
    <n v="1000003854"/>
    <s v="AFSANA HARDWARE"/>
    <d v="2024-02-17T00:00:00"/>
    <s v="Targeted Dealer"/>
    <m/>
    <n v="80"/>
    <m/>
    <n v="126"/>
    <n v="-46"/>
    <s v="-"/>
    <n v="71.5"/>
    <s v="July"/>
    <n v="189.5"/>
    <n v="-63.5"/>
    <n v="-0.33509234828496037"/>
    <s v="DEGROWTH"/>
    <n v="126"/>
    <s v="Aug"/>
    <n v="126"/>
    <n v="0"/>
    <b v="0"/>
    <s v="GROWTH"/>
    <n v="0"/>
    <m/>
    <s v="NE 1"/>
    <s v="NE 2"/>
    <m/>
  </r>
  <r>
    <x v="1"/>
    <x v="21"/>
    <s v="NEA434"/>
    <n v="1000003855"/>
    <s v="ASHA HARDWARE"/>
    <d v="2024-02-17T00:00:00"/>
    <s v="Targeted Dealer"/>
    <m/>
    <n v="80"/>
    <m/>
    <n v="102.5"/>
    <n v="-22.5"/>
    <s v="-"/>
    <n v="100"/>
    <s v="July"/>
    <n v="82.5"/>
    <n v="20"/>
    <n v="0.24242424242424243"/>
    <s v="GROWTH"/>
    <n v="102.5"/>
    <s v="Aug"/>
    <n v="102.5"/>
    <n v="0"/>
    <b v="0"/>
    <s v="GROWTH"/>
    <n v="0"/>
    <m/>
    <s v="NE 1"/>
    <s v="NE 2"/>
    <m/>
  </r>
  <r>
    <x v="1"/>
    <x v="21"/>
    <s v="NEP284"/>
    <n v="1000003890"/>
    <s v="PARISMITA ENTERPRISE"/>
    <d v="2024-03-20T00:00:00"/>
    <s v="Targeted Dealer"/>
    <m/>
    <n v="900"/>
    <m/>
    <n v="820.5"/>
    <n v="79.5"/>
    <s v="-"/>
    <n v="896.5"/>
    <s v="July"/>
    <n v="438.5"/>
    <n v="382"/>
    <n v="0.87115165336374001"/>
    <s v="GROWTH"/>
    <n v="820.5"/>
    <s v="Aug"/>
    <n v="820.5"/>
    <n v="0"/>
    <b v="0"/>
    <s v="GROWTH"/>
    <n v="0"/>
    <m/>
    <s v="NE 1"/>
    <s v="NE 2"/>
    <m/>
  </r>
  <r>
    <x v="1"/>
    <x v="21"/>
    <s v="NEA448"/>
    <n v="1000003968"/>
    <s v="ABDIN HARDWARE"/>
    <d v="2024-05-27T00:00:00"/>
    <s v="Targeted Dealer"/>
    <m/>
    <n v="63"/>
    <m/>
    <n v="100"/>
    <n v="-37"/>
    <s v="-"/>
    <n v="38"/>
    <s v="July"/>
    <n v="112.5"/>
    <n v="-12.5"/>
    <n v="-0.11111111111111116"/>
    <s v="DEGROWTH"/>
    <n v="100"/>
    <s v="Aug"/>
    <n v="100"/>
    <n v="0"/>
    <b v="0"/>
    <s v="GROWTH"/>
    <n v="0"/>
    <m/>
    <s v="NE 1"/>
    <s v="NE 2"/>
    <m/>
  </r>
  <r>
    <x v="1"/>
    <x v="21"/>
    <s v="NEM432"/>
    <n v="1000003969"/>
    <s v="MAA HARDWARE"/>
    <d v="2024-05-27T00:00:00"/>
    <s v="Targeted Dealer"/>
    <m/>
    <n v="45"/>
    <m/>
    <n v="25.5"/>
    <n v="19.5"/>
    <s v="-"/>
    <n v="37.5"/>
    <s v="July"/>
    <n v="25"/>
    <n v="0.5"/>
    <n v="2.0000000000000018E-2"/>
    <s v="GROWTH"/>
    <n v="25.5"/>
    <s v="Aug"/>
    <n v="25.5"/>
    <n v="0"/>
    <b v="0"/>
    <s v="GROWTH"/>
    <n v="0"/>
    <m/>
    <s v="NE 1"/>
    <s v="NE 2"/>
    <m/>
  </r>
  <r>
    <x v="1"/>
    <x v="21"/>
    <s v="NES728"/>
    <n v="1000003999"/>
    <s v="SRI NARAYAN CHANDRA SAHA &amp; SONS"/>
    <d v="2024-06-06T00:00:00"/>
    <s v="Targeted Dealer"/>
    <m/>
    <n v="37"/>
    <m/>
    <n v="62.5"/>
    <n v="-25.5"/>
    <s v="-"/>
    <n v="32.5"/>
    <s v="July"/>
    <n v="33"/>
    <n v="29.5"/>
    <n v="0.89393939393939403"/>
    <s v="GROWTH"/>
    <n v="62.5"/>
    <s v="Aug"/>
    <n v="62.5"/>
    <n v="0"/>
    <b v="0"/>
    <s v="GROWTH"/>
    <n v="0"/>
    <m/>
    <s v="NE 1"/>
    <s v="NE 2"/>
    <m/>
  </r>
  <r>
    <x v="1"/>
    <x v="21"/>
    <s v="NEA456"/>
    <n v="1000004022"/>
    <s v="AFSANA HARDWARE (SILBORI)"/>
    <d v="2024-06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1"/>
    <s v="NEA459"/>
    <n v="1000004052"/>
    <s v="AMIN TRADERS"/>
    <d v="2024-07-24T00:00:00"/>
    <s v="Targeted Dealer"/>
    <m/>
    <n v="60"/>
    <m/>
    <n v="52"/>
    <n v="8"/>
    <s v="-"/>
    <n v="50"/>
    <s v="July"/>
    <n v="38"/>
    <n v="14"/>
    <n v="0.36842105263157898"/>
    <s v="GROWTH"/>
    <n v="52"/>
    <s v="Aug"/>
    <n v="52"/>
    <n v="0"/>
    <b v="0"/>
    <s v="GROWTH"/>
    <n v="0"/>
    <m/>
    <s v="NE 1"/>
    <s v="NE 2"/>
    <m/>
  </r>
  <r>
    <x v="1"/>
    <x v="21"/>
    <s v="NER329"/>
    <n v="1000004105"/>
    <s v="ROY HARDWARE"/>
    <d v="2024-08-31T00:00:00"/>
    <s v="Targeted Dealer"/>
    <m/>
    <n v="37"/>
    <m/>
    <n v="25"/>
    <n v="12"/>
    <s v="-"/>
    <n v="25"/>
    <s v="July"/>
    <n v="25.4"/>
    <n v="-0.39999999999999858"/>
    <n v="-1.5748031496062964E-2"/>
    <s v="DEGROWTH"/>
    <n v="25"/>
    <s v="Aug"/>
    <n v="25"/>
    <n v="0"/>
    <b v="0"/>
    <s v="GROWTH"/>
    <n v="0"/>
    <m/>
    <s v="NE 1"/>
    <s v="NE 2"/>
    <m/>
  </r>
  <r>
    <x v="1"/>
    <x v="22"/>
    <s v="S075"/>
    <n v="1000000368"/>
    <s v="SONAPUR CEMENT CENTRE"/>
    <d v="2005-02-03T00:00:00"/>
    <s v="Targeted Dealer"/>
    <m/>
    <n v="130"/>
    <m/>
    <n v="136"/>
    <n v="-6"/>
    <s v="-"/>
    <n v="150"/>
    <s v="July"/>
    <n v="137"/>
    <n v="-1"/>
    <n v="-7.2992700729926918E-3"/>
    <s v="DEGROWTH"/>
    <n v="136"/>
    <s v="Aug"/>
    <n v="136"/>
    <n v="0"/>
    <b v="0"/>
    <s v="GROWTH"/>
    <n v="0"/>
    <m/>
    <s v="NE 1"/>
    <s v="NE 2"/>
    <m/>
  </r>
  <r>
    <x v="1"/>
    <x v="22"/>
    <s v="T001"/>
    <n v="1000000370"/>
    <s v="T.D.TIMBER SHOP"/>
    <d v="2006-12-22T00:00:00"/>
    <s v="Targeted Dealer"/>
    <m/>
    <n v="20"/>
    <m/>
    <n v="8"/>
    <n v="12"/>
    <s v="-"/>
    <n v="26"/>
    <s v="July"/>
    <n v="7"/>
    <n v="1"/>
    <n v="0.14285714285714279"/>
    <s v="GROWTH"/>
    <n v="8"/>
    <s v="Aug"/>
    <n v="8"/>
    <n v="0"/>
    <b v="0"/>
    <s v="GROWTH"/>
    <n v="0"/>
    <m/>
    <s v="NE 1"/>
    <s v="NE 2"/>
    <m/>
  </r>
  <r>
    <x v="1"/>
    <x v="22"/>
    <s v="K046"/>
    <n v="1000000337"/>
    <s v="KALITA SUPPLY AGENCY"/>
    <d v="2007-11-16T00:00:00"/>
    <s v="Targeted Dealer"/>
    <m/>
    <n v="20"/>
    <m/>
    <n v="14"/>
    <n v="6"/>
    <s v="-"/>
    <n v="51.5"/>
    <s v="July"/>
    <n v="28"/>
    <n v="-14"/>
    <n v="-0.5"/>
    <s v="DEGROWTH"/>
    <n v="14"/>
    <s v="Aug"/>
    <n v="14"/>
    <n v="0"/>
    <b v="0"/>
    <s v="GROWTH"/>
    <n v="0"/>
    <m/>
    <s v="NE 1"/>
    <s v="NE 2"/>
    <m/>
  </r>
  <r>
    <x v="1"/>
    <x v="22"/>
    <s v="S151"/>
    <n v="1000000360"/>
    <s v="SHIV ENTERPRISE"/>
    <d v="2008-10-22T00:00:00"/>
    <s v="Targeted Dealer"/>
    <m/>
    <n v="1620"/>
    <m/>
    <n v="1167.8499999999999"/>
    <n v="452.15000000000009"/>
    <s v="-"/>
    <n v="1613.75"/>
    <s v="July"/>
    <n v="1310.75"/>
    <n v="-142.90000000000009"/>
    <n v="-0.10902155254625223"/>
    <s v="DEGROWTH"/>
    <n v="1167.8499999999999"/>
    <s v="Aug"/>
    <n v="1167.8499999999999"/>
    <n v="0"/>
    <b v="0"/>
    <s v="GROWTH"/>
    <n v="0"/>
    <m/>
    <s v="NE 1"/>
    <s v="NE 2"/>
    <m/>
  </r>
  <r>
    <x v="1"/>
    <x v="22"/>
    <s v="S169"/>
    <n v="1000000358"/>
    <s v="SANNI STEEL"/>
    <d v="2009-04-30T00:00:00"/>
    <s v="Targeted Dealer"/>
    <m/>
    <n v="150"/>
    <m/>
    <n v="77"/>
    <n v="73"/>
    <s v="-"/>
    <n v="149.05000000000001"/>
    <s v="July"/>
    <n v="131.5"/>
    <n v="-54.5"/>
    <n v="-0.4144486692015209"/>
    <s v="DEGROWTH"/>
    <n v="77"/>
    <s v="Aug"/>
    <n v="77"/>
    <n v="0"/>
    <b v="0"/>
    <s v="GROWTH"/>
    <n v="0"/>
    <m/>
    <s v="NE 1"/>
    <s v="NE 2"/>
    <m/>
  </r>
  <r>
    <x v="1"/>
    <x v="22"/>
    <s v="P097"/>
    <n v="1000000351"/>
    <s v="P.S.ENTERPRISE (GUWAHATI)"/>
    <d v="2010-07-12T00:00:00"/>
    <s v="Targeted Dealer"/>
    <m/>
    <n v="20"/>
    <m/>
    <n v="3.5"/>
    <n v="16.5"/>
    <s v="-"/>
    <n v="0"/>
    <s v="July"/>
    <n v="22"/>
    <n v="-18.5"/>
    <n v="-0.84090909090909094"/>
    <b v="0"/>
    <n v="3.5"/>
    <s v="Aug"/>
    <n v="3.5"/>
    <n v="0"/>
    <b v="0"/>
    <s v="GROWTH"/>
    <n v="0"/>
    <m/>
    <s v="NE 1"/>
    <s v="NE 2"/>
    <m/>
  </r>
  <r>
    <x v="1"/>
    <x v="22"/>
    <s v="E018"/>
    <n v="1000000328"/>
    <s v="ENGINEERING ENTERPRISES"/>
    <d v="2010-08-18T00:00:00"/>
    <s v="Targeted Dealer"/>
    <m/>
    <n v="20"/>
    <m/>
    <n v="0"/>
    <n v="20"/>
    <s v="-"/>
    <n v="0"/>
    <s v="July"/>
    <n v="26"/>
    <n v="-26"/>
    <n v="-1"/>
    <b v="0"/>
    <n v="0"/>
    <s v="Aug"/>
    <n v="0"/>
    <n v="0"/>
    <b v="0"/>
    <b v="0"/>
    <n v="0"/>
    <m/>
    <s v="NE 1"/>
    <s v="NE 2"/>
    <m/>
  </r>
  <r>
    <x v="1"/>
    <x v="22"/>
    <s v="B103"/>
    <n v="1000000312"/>
    <s v="BISWAS ENTERPRISE (GUWAHATI)"/>
    <d v="2011-01-17T00:00:00"/>
    <s v="-"/>
    <m/>
    <n v="0"/>
    <m/>
    <n v="50.5"/>
    <n v="-50.5"/>
    <s v="-"/>
    <n v="51"/>
    <s v="July"/>
    <n v="10.5"/>
    <n v="40"/>
    <n v="3.8095238095238093"/>
    <s v="GROWTH"/>
    <n v="50.5"/>
    <s v="Aug"/>
    <n v="50.5"/>
    <n v="0"/>
    <b v="0"/>
    <s v="GROWTH"/>
    <n v="0"/>
    <m/>
    <s v="NE 1"/>
    <s v="NE 2"/>
    <m/>
  </r>
  <r>
    <x v="1"/>
    <x v="22"/>
    <s v="S264"/>
    <n v="1000000359"/>
    <s v="SHARMA BUILDERS"/>
    <d v="2011-07-16T00:00:00"/>
    <s v="Targeted Dealer"/>
    <m/>
    <n v="20"/>
    <m/>
    <n v="28"/>
    <n v="-8"/>
    <s v="-"/>
    <n v="59"/>
    <s v="July"/>
    <n v="14"/>
    <n v="14"/>
    <n v="1"/>
    <s v="GROWTH"/>
    <n v="28"/>
    <s v="Aug"/>
    <n v="28"/>
    <n v="0"/>
    <b v="0"/>
    <s v="GROWTH"/>
    <n v="0"/>
    <m/>
    <s v="NE 1"/>
    <s v="NE 2"/>
    <m/>
  </r>
  <r>
    <x v="1"/>
    <x v="22"/>
    <s v="K109"/>
    <n v="1000000336"/>
    <s v="KALITA ENTERPRISE (LOKHRA)"/>
    <d v="2012-04-19T00:00:00"/>
    <s v="-"/>
    <m/>
    <n v="0"/>
    <m/>
    <n v="3.5"/>
    <n v="-3.5"/>
    <s v="-"/>
    <n v="0"/>
    <s v="July"/>
    <n v="0"/>
    <n v="3.5"/>
    <s v=" "/>
    <b v="0"/>
    <n v="3.5"/>
    <s v="Aug"/>
    <n v="3.5"/>
    <n v="0"/>
    <b v="0"/>
    <s v="GROWTH"/>
    <n v="0"/>
    <m/>
    <s v="NE 1"/>
    <s v="NE 2"/>
    <m/>
  </r>
  <r>
    <x v="1"/>
    <x v="22"/>
    <s v="NED022"/>
    <n v="1000000326"/>
    <s v="DUDJAN STORE"/>
    <d v="2015-01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2"/>
    <s v="NEB026"/>
    <n v="1000000311"/>
    <s v="BHOLA TRADERS"/>
    <d v="2015-05-11T00:00:00"/>
    <s v="Targeted Dealer"/>
    <m/>
    <n v="760"/>
    <m/>
    <n v="624.75"/>
    <n v="135.25"/>
    <s v="-"/>
    <n v="756.25"/>
    <s v="July"/>
    <n v="897.6"/>
    <n v="-272.85000000000002"/>
    <n v="-0.30397727272727271"/>
    <s v="DEGROWTH"/>
    <n v="624.75"/>
    <s v="Aug"/>
    <n v="624.75"/>
    <n v="0"/>
    <b v="0"/>
    <s v="GROWTH"/>
    <n v="0"/>
    <m/>
    <s v="NE 1"/>
    <s v="NE 2"/>
    <m/>
  </r>
  <r>
    <x v="1"/>
    <x v="22"/>
    <s v="NED071"/>
    <n v="1000000313"/>
    <s v="D.B. ENTERPRISE (GHY)"/>
    <d v="2017-01-24T00:00:00"/>
    <s v="Targeted Dealer"/>
    <m/>
    <n v="80"/>
    <m/>
    <n v="122.5"/>
    <n v="-42.5"/>
    <s v="-"/>
    <n v="128.5"/>
    <s v="July"/>
    <n v="112"/>
    <n v="10.5"/>
    <n v="9.375E-2"/>
    <s v="GROWTH"/>
    <n v="122.5"/>
    <s v="Aug"/>
    <n v="122.5"/>
    <n v="0"/>
    <b v="0"/>
    <s v="GROWTH"/>
    <n v="0"/>
    <m/>
    <s v="NE 1"/>
    <s v="NE 2"/>
    <m/>
  </r>
  <r>
    <x v="1"/>
    <x v="22"/>
    <s v="NER102"/>
    <n v="1000000355"/>
    <s v="RUPNAGAR HARDWARE (GHY)"/>
    <d v="2017-06-22T00:00:00"/>
    <s v="Targeted Dealer"/>
    <m/>
    <n v="70"/>
    <m/>
    <n v="102"/>
    <n v="-32"/>
    <s v="-"/>
    <n v="70"/>
    <s v="July"/>
    <n v="111"/>
    <n v="-9"/>
    <n v="-8.108108108108103E-2"/>
    <s v="DEGROWTH"/>
    <n v="102"/>
    <s v="Aug"/>
    <n v="102"/>
    <n v="0"/>
    <b v="0"/>
    <s v="GROWTH"/>
    <n v="0"/>
    <m/>
    <s v="NE 1"/>
    <s v="NE 2"/>
    <m/>
  </r>
  <r>
    <x v="1"/>
    <x v="22"/>
    <s v="NED098"/>
    <n v="1000000315"/>
    <s v="DAS BROTHERS"/>
    <d v="2018-01-12T00:00:00"/>
    <s v="-"/>
    <m/>
    <n v="0"/>
    <m/>
    <n v="34"/>
    <n v="-34"/>
    <s v="-"/>
    <n v="0"/>
    <s v="July"/>
    <n v="0"/>
    <n v="34"/>
    <s v=" "/>
    <b v="0"/>
    <n v="34"/>
    <s v="Aug"/>
    <n v="34"/>
    <n v="0"/>
    <b v="0"/>
    <s v="GROWTH"/>
    <n v="0"/>
    <m/>
    <s v="NE 1"/>
    <s v="NE 2"/>
    <m/>
  </r>
  <r>
    <x v="1"/>
    <x v="22"/>
    <s v="NEM189"/>
    <n v="1000000346"/>
    <s v="MAA KAMAKHYA ENTERPRISE (GHY)"/>
    <d v="2018-05-17T00:00:00"/>
    <s v="-"/>
    <m/>
    <n v="0"/>
    <m/>
    <n v="10.5"/>
    <n v="-10.5"/>
    <s v="-"/>
    <n v="0"/>
    <s v="July"/>
    <n v="10.5"/>
    <n v="0"/>
    <n v="0"/>
    <b v="0"/>
    <n v="10.5"/>
    <s v="Aug"/>
    <n v="10.5"/>
    <n v="0"/>
    <b v="0"/>
    <s v="GROWTH"/>
    <n v="0"/>
    <m/>
    <s v="NE 1"/>
    <s v="NE 2"/>
    <m/>
  </r>
  <r>
    <x v="1"/>
    <x v="22"/>
    <s v="NES296"/>
    <n v="1000000365"/>
    <s v="SHREE GANESH ENTERPRISE (GHY)"/>
    <d v="2018-06-05T00:00:00"/>
    <s v="Targeted Dealer"/>
    <m/>
    <n v="150"/>
    <m/>
    <n v="121"/>
    <n v="29"/>
    <s v="-"/>
    <n v="7"/>
    <s v="July"/>
    <n v="100"/>
    <n v="21"/>
    <n v="0.20999999999999996"/>
    <s v="GROWTH"/>
    <n v="121"/>
    <s v="Aug"/>
    <n v="121"/>
    <n v="0"/>
    <b v="0"/>
    <s v="GROWTH"/>
    <n v="0"/>
    <m/>
    <s v="NE 1"/>
    <s v="NE 2"/>
    <m/>
  </r>
  <r>
    <x v="1"/>
    <x v="22"/>
    <s v="NEG085"/>
    <n v="1000000331"/>
    <s v="GUWAHATI SUPPLY AGENCY"/>
    <d v="2018-08-21T00:00:00"/>
    <s v="-"/>
    <m/>
    <n v="0"/>
    <m/>
    <n v="24"/>
    <n v="-24"/>
    <s v="-"/>
    <n v="28"/>
    <s v="July"/>
    <n v="20"/>
    <n v="4"/>
    <n v="0.19999999999999996"/>
    <s v="GROWTH"/>
    <n v="24"/>
    <s v="Aug"/>
    <n v="24"/>
    <n v="0"/>
    <b v="0"/>
    <s v="GROWTH"/>
    <n v="0"/>
    <m/>
    <s v="NE 1"/>
    <s v="NE 2"/>
    <m/>
  </r>
  <r>
    <x v="1"/>
    <x v="22"/>
    <s v="NEK123"/>
    <n v="1000000338"/>
    <s v="KAMRUP STEEL (GHY)"/>
    <d v="2019-04-01T00:00:00"/>
    <s v="Targeted Dealer"/>
    <m/>
    <n v="380"/>
    <m/>
    <n v="376.5"/>
    <n v="3.5"/>
    <s v="-"/>
    <n v="503"/>
    <s v="July"/>
    <n v="373.75"/>
    <n v="2.75"/>
    <n v="7.3578595317724815E-3"/>
    <s v="GROWTH"/>
    <n v="376.5"/>
    <s v="Aug"/>
    <n v="376.5"/>
    <n v="0"/>
    <b v="0"/>
    <s v="GROWTH"/>
    <n v="0"/>
    <m/>
    <s v="NE 1"/>
    <s v="NE 2"/>
    <m/>
  </r>
  <r>
    <x v="1"/>
    <x v="22"/>
    <s v="NEC082"/>
    <n v="1000000843"/>
    <s v="CEMENT HOUSE (GHY)"/>
    <d v="2019-05-01T00:00:00"/>
    <s v="Targeted Dealer"/>
    <m/>
    <n v="600"/>
    <m/>
    <n v="794.5"/>
    <n v="-194.5"/>
    <s v="-"/>
    <n v="983.75"/>
    <s v="July"/>
    <n v="763.5"/>
    <n v="31"/>
    <n v="4.0602488539620119E-2"/>
    <s v="GROWTH"/>
    <n v="794.5"/>
    <s v="Aug"/>
    <n v="794.5"/>
    <n v="0"/>
    <b v="0"/>
    <s v="GROWTH"/>
    <n v="0"/>
    <m/>
    <s v="NE 1"/>
    <s v="NE 2"/>
    <m/>
  </r>
  <r>
    <x v="1"/>
    <x v="22"/>
    <s v="NEK130"/>
    <n v="1000000333"/>
    <s v="KABEER SALES AND CONSTRUCTION"/>
    <d v="2019-07-08T00:00:00"/>
    <s v="Targeted Dealer"/>
    <m/>
    <n v="140"/>
    <m/>
    <n v="229.5"/>
    <n v="-89.5"/>
    <s v="-"/>
    <n v="135"/>
    <s v="July"/>
    <n v="114.5"/>
    <n v="115"/>
    <n v="1.0043668122270741"/>
    <s v="GROWTH"/>
    <n v="229.5"/>
    <s v="Aug"/>
    <n v="229.5"/>
    <n v="0"/>
    <b v="0"/>
    <s v="GROWTH"/>
    <n v="0"/>
    <m/>
    <s v="NE 1"/>
    <s v="NE 2"/>
    <m/>
  </r>
  <r>
    <x v="1"/>
    <x v="22"/>
    <s v="NEK157"/>
    <n v="1000000332"/>
    <s v="K.S ENTERPRISES - GHY"/>
    <d v="2021-03-16T00:00:00"/>
    <s v="Targeted Dealer"/>
    <m/>
    <n v="100"/>
    <m/>
    <n v="100"/>
    <n v="0"/>
    <s v="-"/>
    <n v="101"/>
    <s v="July"/>
    <n v="100"/>
    <n v="0"/>
    <n v="0"/>
    <s v="GROWTH"/>
    <n v="100"/>
    <s v="Aug"/>
    <n v="100"/>
    <n v="0"/>
    <b v="0"/>
    <s v="GROWTH"/>
    <n v="0"/>
    <m/>
    <s v="NE 1"/>
    <s v="NE 2"/>
    <m/>
  </r>
  <r>
    <x v="1"/>
    <x v="22"/>
    <s v="NEB263"/>
    <n v="1000000842"/>
    <s v="BRAJENDRA STEEL - GHY"/>
    <d v="2021-08-11T00:00:00"/>
    <s v="Targeted Dealer"/>
    <m/>
    <n v="150"/>
    <m/>
    <n v="153"/>
    <n v="-3"/>
    <s v="-"/>
    <n v="101.5"/>
    <s v="July"/>
    <n v="82.5"/>
    <n v="70.5"/>
    <n v="0.8545454545454545"/>
    <s v="GROWTH"/>
    <n v="153"/>
    <s v="Aug"/>
    <n v="153"/>
    <n v="0"/>
    <b v="0"/>
    <s v="GROWTH"/>
    <n v="0"/>
    <m/>
    <s v="NE 1"/>
    <s v="NE 2"/>
    <m/>
  </r>
  <r>
    <x v="1"/>
    <x v="22"/>
    <s v="NEK176"/>
    <n v="1000002847"/>
    <s v="KALITA ENTERPRISE"/>
    <d v="2022-07-30T00:00:00"/>
    <s v="Targeted Dealer"/>
    <m/>
    <n v="1090"/>
    <m/>
    <n v="1008.15"/>
    <n v="81.850000000000023"/>
    <s v="-"/>
    <n v="1082.3000000000002"/>
    <s v="July"/>
    <n v="1145.1500000000001"/>
    <n v="-137.00000000000011"/>
    <n v="-0.1196349823167272"/>
    <s v="DEGROWTH"/>
    <n v="1008.15"/>
    <s v="Aug"/>
    <n v="1008.15"/>
    <n v="0"/>
    <b v="0"/>
    <s v="GROWTH"/>
    <n v="0"/>
    <m/>
    <s v="NE 1"/>
    <s v="NE 2"/>
    <m/>
  </r>
  <r>
    <x v="1"/>
    <x v="22"/>
    <s v="NEK177"/>
    <n v="1000002990"/>
    <s v="KAMRUP ENTERPRISE"/>
    <d v="2022-09-28T00:00:00"/>
    <s v="Targeted Dealer"/>
    <m/>
    <n v="100"/>
    <m/>
    <n v="75.5"/>
    <n v="24.5"/>
    <s v="-"/>
    <n v="111.5"/>
    <s v="July"/>
    <n v="70.5"/>
    <n v="5"/>
    <n v="7.0921985815602939E-2"/>
    <s v="GROWTH"/>
    <n v="75.5"/>
    <s v="Aug"/>
    <n v="75.5"/>
    <n v="0"/>
    <b v="0"/>
    <s v="GROWTH"/>
    <n v="0"/>
    <m/>
    <s v="NE 1"/>
    <s v="NE 2"/>
    <m/>
  </r>
  <r>
    <x v="1"/>
    <x v="22"/>
    <s v="NEP249"/>
    <n v="1000003250"/>
    <s v="PODDAR STEEL TRADING"/>
    <d v="2023-01-19T00:00:00"/>
    <s v="-"/>
    <m/>
    <n v="0"/>
    <m/>
    <n v="10.5"/>
    <n v="-10.5"/>
    <s v="-"/>
    <n v="0"/>
    <s v="July"/>
    <n v="0"/>
    <n v="10.5"/>
    <s v=" "/>
    <b v="0"/>
    <n v="10.5"/>
    <s v="Aug"/>
    <n v="10.5"/>
    <n v="0"/>
    <b v="0"/>
    <s v="GROWTH"/>
    <n v="0"/>
    <m/>
    <s v="NE 1"/>
    <s v="NE 2"/>
    <m/>
  </r>
  <r>
    <x v="1"/>
    <x v="22"/>
    <s v="NEG161"/>
    <n v="1000003515"/>
    <s v="G.B. TRADE CENTRE"/>
    <d v="2023-05-08T00:00:00"/>
    <s v="Targeted Dealer"/>
    <m/>
    <n v="120"/>
    <m/>
    <n v="122.5"/>
    <n v="-2.5"/>
    <s v="-"/>
    <n v="109"/>
    <s v="July"/>
    <n v="152"/>
    <n v="-29.5"/>
    <n v="-0.19407894736842102"/>
    <s v="DEGROWTH"/>
    <n v="122.5"/>
    <s v="Aug"/>
    <n v="122.5"/>
    <n v="0"/>
    <b v="0"/>
    <s v="GROWTH"/>
    <n v="0"/>
    <m/>
    <s v="NE 1"/>
    <s v="NE 2"/>
    <m/>
  </r>
  <r>
    <x v="1"/>
    <x v="22"/>
    <s v="NET184"/>
    <n v="1000003592"/>
    <s v="TIRUPATI STEELS"/>
    <d v="2023-06-03T00:00:00"/>
    <s v="Targeted Dealer"/>
    <m/>
    <n v="50"/>
    <m/>
    <n v="35"/>
    <n v="15"/>
    <s v="-"/>
    <n v="0"/>
    <s v="July"/>
    <n v="69.5"/>
    <n v="-34.5"/>
    <n v="-0.49640287769784175"/>
    <b v="0"/>
    <n v="35"/>
    <s v="Aug"/>
    <n v="35"/>
    <n v="0"/>
    <b v="0"/>
    <s v="GROWTH"/>
    <n v="0"/>
    <m/>
    <s v="NE 1"/>
    <s v="NE 2"/>
    <m/>
  </r>
  <r>
    <x v="1"/>
    <x v="22"/>
    <s v="NES686"/>
    <n v="1000003744"/>
    <s v="SREEMOYEE HARDWARE"/>
    <d v="2023-11-0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2"/>
    <s v="NER309"/>
    <n v="1000003901"/>
    <s v="RUDRA STEEL &amp; CONSTRUCTION COMPANY"/>
    <d v="2024-03-31T00:00:00"/>
    <s v="Targeted Dealer"/>
    <m/>
    <n v="50"/>
    <m/>
    <n v="75.5"/>
    <n v="-25.5"/>
    <s v="-"/>
    <n v="20"/>
    <s v="July"/>
    <n v="50.5"/>
    <n v="25"/>
    <n v="0.49504950495049505"/>
    <s v="GROWTH"/>
    <n v="75.5"/>
    <s v="Aug"/>
    <n v="75.5"/>
    <n v="0"/>
    <b v="0"/>
    <s v="GROWTH"/>
    <n v="0"/>
    <m/>
    <s v="NE 1"/>
    <s v="NE 2"/>
    <m/>
  </r>
  <r>
    <x v="1"/>
    <x v="22"/>
    <s v="NEH157"/>
    <n v="1000003983"/>
    <s v="HARSH ENTERPRISE"/>
    <d v="2024-05-28T00:00:00"/>
    <s v="Targeted Dealer"/>
    <m/>
    <n v="150"/>
    <m/>
    <n v="69.5"/>
    <n v="80.5"/>
    <s v="-"/>
    <n v="144.5"/>
    <s v="July"/>
    <n v="77.5"/>
    <n v="-8"/>
    <n v="-0.10322580645161294"/>
    <s v="DEGROWTH"/>
    <n v="69.5"/>
    <s v="Aug"/>
    <n v="69.5"/>
    <n v="0"/>
    <b v="0"/>
    <s v="GROWTH"/>
    <n v="0"/>
    <m/>
    <s v="NE 1"/>
    <s v="NE 2"/>
    <m/>
  </r>
  <r>
    <x v="1"/>
    <x v="22"/>
    <s v="NEV063"/>
    <n v="1000004023"/>
    <s v="VAISHNAVI IRON &amp; STEELS"/>
    <d v="2024-06-29T00:00:00"/>
    <s v="Targeted Dealer"/>
    <m/>
    <n v="20"/>
    <m/>
    <n v="9.5"/>
    <n v="10.5"/>
    <s v="-"/>
    <n v="0"/>
    <s v="July"/>
    <n v="0"/>
    <n v="9.5"/>
    <s v=" "/>
    <b v="0"/>
    <n v="9.5"/>
    <s v="Aug"/>
    <n v="9.5"/>
    <n v="0"/>
    <b v="0"/>
    <s v="GROWTH"/>
    <n v="0"/>
    <m/>
    <s v="NE 1"/>
    <s v="NE 2"/>
    <m/>
  </r>
  <r>
    <x v="1"/>
    <x v="22"/>
    <s v="NEM444"/>
    <n v="1000004085"/>
    <s v="MAZUMDER BROTHERS"/>
    <d v="2024-08-14T00:00:00"/>
    <s v="Targeted Dealer"/>
    <m/>
    <n v="50"/>
    <m/>
    <n v="82"/>
    <n v="-32"/>
    <s v="-"/>
    <n v="141"/>
    <s v="July"/>
    <n v="70"/>
    <n v="12"/>
    <n v="0.17142857142857149"/>
    <s v="GROWTH"/>
    <n v="82"/>
    <s v="Aug"/>
    <n v="82"/>
    <n v="0"/>
    <b v="0"/>
    <s v="GROWTH"/>
    <n v="0"/>
    <m/>
    <s v="NE 1"/>
    <s v="NE 2"/>
    <m/>
  </r>
  <r>
    <x v="1"/>
    <x v="23"/>
    <s v="J016"/>
    <n v="1000000609"/>
    <s v="JAISWAL HARDWARE"/>
    <d v="2005-02-12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2"/>
    <m/>
  </r>
  <r>
    <x v="1"/>
    <x v="23"/>
    <s v="D093"/>
    <n v="1000000607"/>
    <s v="DIPANKAR TRADE AGENCY"/>
    <d v="2012-11-02T00:00:00"/>
    <s v="Targeted Dealer"/>
    <m/>
    <n v="1140"/>
    <m/>
    <n v="975"/>
    <n v="165"/>
    <s v="-"/>
    <n v="1100"/>
    <s v="July"/>
    <n v="780"/>
    <n v="195"/>
    <n v="0.25"/>
    <s v="GROWTH"/>
    <n v="975"/>
    <s v="Aug"/>
    <n v="975"/>
    <n v="0"/>
    <b v="0"/>
    <s v="GROWTH"/>
    <n v="0"/>
    <m/>
    <s v="NE 1"/>
    <s v="NE 2"/>
    <m/>
  </r>
  <r>
    <x v="1"/>
    <x v="23"/>
    <s v="N091"/>
    <n v="1000000611"/>
    <s v="NEW AMIN HARDWARE(MORIGAON)"/>
    <d v="2012-12-18T00:00:00"/>
    <s v="Targeted Dealer"/>
    <m/>
    <n v="130"/>
    <m/>
    <n v="140"/>
    <n v="-10"/>
    <s v="-"/>
    <n v="340"/>
    <s v="July"/>
    <n v="140"/>
    <n v="0"/>
    <n v="0"/>
    <s v="GROWTH"/>
    <n v="140"/>
    <s v="Aug"/>
    <n v="140"/>
    <n v="0"/>
    <b v="0"/>
    <s v="GROWTH"/>
    <n v="0"/>
    <m/>
    <s v="NE 1"/>
    <s v="NE 2"/>
    <m/>
  </r>
  <r>
    <x v="1"/>
    <x v="23"/>
    <s v="U022"/>
    <n v="1000000614"/>
    <s v="UMERAJ HARDWARE"/>
    <d v="2013-09-10T00:00:00"/>
    <s v="Targeted Dealer"/>
    <m/>
    <n v="1020"/>
    <m/>
    <n v="1020"/>
    <n v="0"/>
    <s v="-"/>
    <n v="1000"/>
    <s v="July"/>
    <n v="1020"/>
    <n v="0"/>
    <n v="0"/>
    <s v="GROWTH"/>
    <n v="1020"/>
    <s v="Aug"/>
    <n v="1020"/>
    <n v="0"/>
    <b v="0"/>
    <s v="GROWTH"/>
    <n v="0"/>
    <m/>
    <s v="NE 1"/>
    <s v="NE 2"/>
    <m/>
  </r>
  <r>
    <x v="1"/>
    <x v="23"/>
    <s v="NEB065"/>
    <n v="1000000605"/>
    <s v="BIKU ENTERPRISE (KAPILI)"/>
    <d v="2016-09-14T00:00:00"/>
    <s v="Targeted Dealer"/>
    <m/>
    <n v="120"/>
    <m/>
    <n v="260"/>
    <n v="-140"/>
    <s v="-"/>
    <n v="100"/>
    <s v="July"/>
    <n v="320"/>
    <n v="-60"/>
    <n v="-0.1875"/>
    <s v="DEGROWTH"/>
    <n v="260"/>
    <s v="Aug"/>
    <n v="260"/>
    <n v="0"/>
    <b v="0"/>
    <s v="GROWTH"/>
    <n v="0"/>
    <m/>
    <s v="NE 1"/>
    <s v="NE 2"/>
    <m/>
  </r>
  <r>
    <x v="1"/>
    <x v="23"/>
    <s v="NEB077"/>
    <n v="1000000604"/>
    <s v="BADSHAH ENTERPRISE (MORIGAON)"/>
    <d v="2016-11-29T00:00:00"/>
    <s v="Targeted Dealer"/>
    <m/>
    <n v="160"/>
    <m/>
    <n v="240"/>
    <n v="-80"/>
    <s v="-"/>
    <n v="140"/>
    <s v="July"/>
    <n v="280"/>
    <n v="-40"/>
    <n v="-0.1428571428571429"/>
    <s v="DEGROWTH"/>
    <n v="240"/>
    <s v="Aug"/>
    <n v="240"/>
    <n v="0"/>
    <b v="0"/>
    <s v="GROWTH"/>
    <n v="0"/>
    <m/>
    <s v="NE 1"/>
    <s v="NE 2"/>
    <m/>
  </r>
  <r>
    <x v="1"/>
    <x v="23"/>
    <s v="NES298"/>
    <n v="1000000613"/>
    <s v="SIBANATH HARDWARE (MOR)"/>
    <d v="2018-06-08T00:00:00"/>
    <s v="Targeted Dealer"/>
    <m/>
    <n v="20"/>
    <m/>
    <n v="40"/>
    <n v="-20"/>
    <s v="-"/>
    <n v="20"/>
    <s v="July"/>
    <n v="20"/>
    <n v="20"/>
    <n v="1"/>
    <s v="GROWTH"/>
    <n v="40"/>
    <s v="Aug"/>
    <n v="40"/>
    <n v="0"/>
    <b v="0"/>
    <s v="GROWTH"/>
    <n v="0"/>
    <m/>
    <s v="NE 1"/>
    <s v="NE 2"/>
    <m/>
  </r>
  <r>
    <x v="1"/>
    <x v="23"/>
    <s v="NEN192"/>
    <n v="1000002753"/>
    <s v="NATIONAL ENTERPRISE"/>
    <d v="2022-05-19T00:00:00"/>
    <s v="Targeted Dealer"/>
    <m/>
    <n v="60"/>
    <m/>
    <n v="80"/>
    <n v="-20"/>
    <s v="-"/>
    <n v="40"/>
    <s v="July"/>
    <n v="80"/>
    <n v="0"/>
    <n v="0"/>
    <s v="GROWTH"/>
    <n v="80"/>
    <s v="Aug"/>
    <n v="80"/>
    <n v="0"/>
    <b v="0"/>
    <s v="GROWTH"/>
    <n v="0"/>
    <m/>
    <s v="NE 1"/>
    <s v="NE 2"/>
    <m/>
  </r>
  <r>
    <x v="1"/>
    <x v="23"/>
    <s v="NES625"/>
    <n v="1000003246"/>
    <s v="SHARADA STEEL"/>
    <d v="2023-01-13T00:00:00"/>
    <s v="Targeted Dealer"/>
    <m/>
    <n v="700"/>
    <m/>
    <n v="940"/>
    <n v="-240"/>
    <s v="-"/>
    <n v="60"/>
    <s v="July"/>
    <n v="780"/>
    <n v="160"/>
    <n v="0.20512820512820507"/>
    <s v="GROWTH"/>
    <n v="940"/>
    <s v="Aug"/>
    <n v="940"/>
    <n v="0"/>
    <b v="0"/>
    <s v="GROWTH"/>
    <n v="0"/>
    <m/>
    <s v="NE 1"/>
    <s v="NE 2"/>
    <m/>
  </r>
  <r>
    <x v="1"/>
    <x v="23"/>
    <s v="NEL107"/>
    <n v="1000003274"/>
    <s v="LAKHIMI HARDWARE"/>
    <d v="2023-01-24T00:00:00"/>
    <s v="Targeted Dealer"/>
    <m/>
    <n v="100"/>
    <m/>
    <n v="100"/>
    <n v="0"/>
    <s v="-"/>
    <n v="120"/>
    <s v="July"/>
    <n v="120"/>
    <n v="-20"/>
    <n v="-0.16666666666666663"/>
    <s v="DEGROWTH"/>
    <n v="100"/>
    <s v="Aug"/>
    <n v="100"/>
    <n v="0"/>
    <b v="0"/>
    <s v="GROWTH"/>
    <n v="0"/>
    <m/>
    <s v="NE 1"/>
    <s v="NE 2"/>
    <m/>
  </r>
  <r>
    <x v="1"/>
    <x v="23"/>
    <s v="NEJ154"/>
    <n v="1000003278"/>
    <s v="JAIN HARDWARE AND SUPPLIER"/>
    <d v="2023-01-25T00:00:00"/>
    <s v="Targeted Dealer"/>
    <m/>
    <n v="210"/>
    <m/>
    <n v="190"/>
    <n v="20"/>
    <s v="-"/>
    <n v="200"/>
    <s v="July"/>
    <n v="230"/>
    <n v="-40"/>
    <n v="-0.17391304347826086"/>
    <s v="DEGROWTH"/>
    <n v="190"/>
    <s v="Aug"/>
    <n v="190"/>
    <n v="0"/>
    <b v="0"/>
    <s v="GROWTH"/>
    <n v="0"/>
    <m/>
    <s v="NE 1"/>
    <s v="NE 2"/>
    <m/>
  </r>
  <r>
    <x v="1"/>
    <x v="23"/>
    <s v="NEH134"/>
    <n v="1000003324"/>
    <s v="H.B. TRADERS"/>
    <d v="2023-02-08T00:00:00"/>
    <s v="Targeted Dealer"/>
    <m/>
    <n v="230"/>
    <m/>
    <n v="180"/>
    <n v="50"/>
    <s v="-"/>
    <n v="340"/>
    <s v="July"/>
    <n v="160"/>
    <n v="20"/>
    <n v="0.125"/>
    <s v="GROWTH"/>
    <n v="180"/>
    <s v="Aug"/>
    <n v="180"/>
    <n v="0"/>
    <b v="0"/>
    <s v="GROWTH"/>
    <n v="0"/>
    <m/>
    <s v="NE 1"/>
    <s v="NE 2"/>
    <m/>
  </r>
  <r>
    <x v="1"/>
    <x v="23"/>
    <s v="NED240"/>
    <n v="1000003907"/>
    <s v="DURGA STORE"/>
    <d v="2024-04-10T00:00:00"/>
    <s v="Targeted Dealer"/>
    <m/>
    <n v="230"/>
    <m/>
    <n v="0"/>
    <n v="230"/>
    <s v="-"/>
    <n v="580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3"/>
    <s v="NES738"/>
    <n v="1000004062"/>
    <s v="SWASTY &amp; CO."/>
    <d v="2024-07-25T00:00:00"/>
    <s v="Targeted Dealer"/>
    <m/>
    <n v="20"/>
    <m/>
    <n v="0"/>
    <n v="20"/>
    <s v="-"/>
    <n v="40"/>
    <s v="July"/>
    <n v="20"/>
    <n v="-20"/>
    <n v="-1"/>
    <s v="DEGROWTH"/>
    <n v="0"/>
    <s v="Aug"/>
    <n v="0"/>
    <n v="0"/>
    <b v="0"/>
    <b v="0"/>
    <n v="0"/>
    <m/>
    <s v="NE 1"/>
    <s v="NE 2"/>
    <m/>
  </r>
  <r>
    <x v="1"/>
    <x v="23"/>
    <s v="NEA461"/>
    <n v="1000004082"/>
    <s v="AMAN HARDWARE STORE"/>
    <d v="2024-08-12T00:00:00"/>
    <s v="Targeted Dealer"/>
    <m/>
    <n v="50"/>
    <m/>
    <n v="40"/>
    <n v="10"/>
    <s v="-"/>
    <n v="60"/>
    <s v="July"/>
    <n v="40"/>
    <n v="0"/>
    <n v="0"/>
    <s v="GROWTH"/>
    <n v="40"/>
    <s v="Aug"/>
    <n v="40"/>
    <n v="0"/>
    <b v="0"/>
    <s v="GROWTH"/>
    <n v="0"/>
    <m/>
    <s v="NE 1"/>
    <s v="NE 2"/>
    <m/>
  </r>
  <r>
    <x v="1"/>
    <x v="23"/>
    <s v="NEG182"/>
    <n v="1000004086"/>
    <s v="GERUA ENTERPRISE"/>
    <d v="2024-08-14T00:00:00"/>
    <s v="Targeted Dealer"/>
    <m/>
    <n v="50"/>
    <m/>
    <n v="60"/>
    <n v="-10"/>
    <s v="-"/>
    <n v="100"/>
    <s v="July"/>
    <n v="40"/>
    <n v="20"/>
    <n v="0.5"/>
    <s v="GROWTH"/>
    <n v="60"/>
    <s v="Aug"/>
    <n v="60"/>
    <n v="0"/>
    <b v="0"/>
    <s v="GROWTH"/>
    <n v="0"/>
    <m/>
    <s v="NE 1"/>
    <s v="NE 2"/>
    <m/>
  </r>
  <r>
    <x v="1"/>
    <x v="24"/>
    <s v="A012"/>
    <n v="1000000481"/>
    <s v="ADVANCE ENTERPRISE"/>
    <d v="2006-03-13T00:00:00"/>
    <s v="Targeted Dealer"/>
    <m/>
    <n v="2425"/>
    <m/>
    <n v="2194.5"/>
    <n v="230.5"/>
    <s v="-"/>
    <n v="2446"/>
    <s v="July"/>
    <n v="1514.5"/>
    <n v="680"/>
    <n v="0.44899306701881803"/>
    <s v="GROWTH"/>
    <n v="2194.5"/>
    <s v="Aug"/>
    <n v="2194.5"/>
    <n v="0"/>
    <b v="0"/>
    <s v="GROWTH"/>
    <n v="0"/>
    <m/>
    <s v="NE 1"/>
    <s v="NE 2"/>
    <m/>
  </r>
  <r>
    <x v="1"/>
    <x v="25"/>
    <s v="P008"/>
    <n v="1000000512"/>
    <s v="P.K.ENTERPRISE(LOWER ASSAM)"/>
    <d v="2006-05-04T00:00:00"/>
    <s v="Targeted Dealer"/>
    <m/>
    <n v="2100"/>
    <m/>
    <n v="1326.5"/>
    <n v="773.5"/>
    <s v="-"/>
    <n v="1972"/>
    <s v="July"/>
    <n v="1373.5"/>
    <n v="-47"/>
    <n v="-3.4219148161630852E-2"/>
    <s v="DEGROWTH"/>
    <n v="1326.5"/>
    <s v="Aug"/>
    <n v="1326.5"/>
    <n v="0"/>
    <b v="0"/>
    <s v="GROWTH"/>
    <n v="0"/>
    <m/>
    <s v="NE 1"/>
    <s v="NE 2"/>
    <m/>
  </r>
  <r>
    <x v="1"/>
    <x v="24"/>
    <s v="P037"/>
    <n v="1000000514"/>
    <s v="PRASAD TRADERS (LA)"/>
    <d v="2006-05-19T00:00:00"/>
    <s v="Targeted Dealer"/>
    <m/>
    <n v="1075"/>
    <m/>
    <n v="798"/>
    <n v="277"/>
    <s v="-"/>
    <n v="1055"/>
    <s v="July"/>
    <n v="708"/>
    <n v="90"/>
    <n v="0.12711864406779672"/>
    <s v="GROWTH"/>
    <n v="798"/>
    <s v="Aug"/>
    <n v="798"/>
    <n v="0"/>
    <b v="0"/>
    <s v="GROWTH"/>
    <n v="0"/>
    <m/>
    <s v="NE 1"/>
    <s v="NE 2"/>
    <m/>
  </r>
  <r>
    <x v="1"/>
    <x v="24"/>
    <s v="P081"/>
    <n v="1000000515"/>
    <s v="PRATIK HARDWARE"/>
    <d v="2009-06-08T00:00:00"/>
    <s v="Targeted Dealer"/>
    <m/>
    <n v="200"/>
    <m/>
    <n v="210"/>
    <n v="-10"/>
    <s v="-"/>
    <n v="180"/>
    <s v="July"/>
    <n v="175"/>
    <n v="35"/>
    <n v="0.19999999999999996"/>
    <s v="GROWTH"/>
    <n v="210"/>
    <s v="Aug"/>
    <n v="210"/>
    <n v="0"/>
    <b v="0"/>
    <s v="GROWTH"/>
    <n v="0"/>
    <m/>
    <s v="NE 1"/>
    <s v="NE 2"/>
    <m/>
  </r>
  <r>
    <x v="1"/>
    <x v="24"/>
    <s v="R068"/>
    <n v="1000000519"/>
    <s v="RAHUL HARDWARE"/>
    <d v="2010-04-07T00:00:00"/>
    <s v="Targeted Dealer"/>
    <m/>
    <n v="75"/>
    <m/>
    <n v="85"/>
    <n v="-10"/>
    <s v="-"/>
    <n v="50"/>
    <s v="July"/>
    <n v="125"/>
    <n v="-40"/>
    <n v="-0.31999999999999995"/>
    <s v="DEGROWTH"/>
    <n v="85"/>
    <s v="Aug"/>
    <n v="85"/>
    <n v="0"/>
    <b v="0"/>
    <s v="GROWTH"/>
    <n v="0"/>
    <m/>
    <s v="NE 1"/>
    <s v="NE 2"/>
    <m/>
  </r>
  <r>
    <x v="1"/>
    <x v="24"/>
    <s v="T045"/>
    <n v="1000000527"/>
    <s v="TIRUPATI TRADERS (LOWER ASSAM)"/>
    <d v="2011-02-23T00:00:00"/>
    <s v="Targeted Dealer"/>
    <m/>
    <n v="800"/>
    <m/>
    <n v="726"/>
    <n v="74"/>
    <s v="-"/>
    <n v="795"/>
    <s v="July"/>
    <n v="527.5"/>
    <n v="198.5"/>
    <n v="0.37630331753554502"/>
    <s v="GROWTH"/>
    <n v="726"/>
    <s v="Aug"/>
    <n v="726"/>
    <n v="0"/>
    <b v="0"/>
    <s v="GROWTH"/>
    <n v="0"/>
    <m/>
    <s v="NE 1"/>
    <s v="NE 2"/>
    <m/>
  </r>
  <r>
    <x v="1"/>
    <x v="24"/>
    <s v="G052"/>
    <n v="1000000495"/>
    <s v="GOLAKGANJ HARDWARE STORES"/>
    <d v="2011-04-04T00:00:00"/>
    <s v="Targeted Dealer"/>
    <m/>
    <n v="1010"/>
    <m/>
    <n v="844"/>
    <n v="166"/>
    <s v="-"/>
    <n v="985"/>
    <s v="July"/>
    <n v="525"/>
    <n v="319"/>
    <n v="0.60761904761904773"/>
    <s v="GROWTH"/>
    <n v="844"/>
    <s v="Aug"/>
    <n v="844"/>
    <n v="0"/>
    <b v="0"/>
    <s v="GROWTH"/>
    <n v="0"/>
    <m/>
    <s v="NE 1"/>
    <s v="NE 2"/>
    <m/>
  </r>
  <r>
    <x v="1"/>
    <x v="25"/>
    <s v="B122"/>
    <n v="1000000487"/>
    <s v="BASU HARDWARE"/>
    <d v="2011-10-20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4"/>
    <s v="B125"/>
    <n v="1000000488"/>
    <s v="BHAI BHAI ENTERPRISE (BONGAIGAON)"/>
    <d v="2011-11-28T00:00:00"/>
    <s v="Targeted Dealer"/>
    <m/>
    <n v="800"/>
    <m/>
    <n v="620"/>
    <n v="180"/>
    <s v="-"/>
    <n v="820"/>
    <s v="July"/>
    <n v="615"/>
    <n v="5"/>
    <n v="8.1300813008129413E-3"/>
    <s v="GROWTH"/>
    <n v="620"/>
    <s v="Aug"/>
    <n v="620"/>
    <n v="0"/>
    <b v="0"/>
    <s v="GROWTH"/>
    <n v="0"/>
    <m/>
    <s v="NE 1"/>
    <s v="NE 2"/>
    <m/>
  </r>
  <r>
    <x v="1"/>
    <x v="24"/>
    <s v="S291"/>
    <n v="1000000522"/>
    <s v="S.M.ENTERPRISE (LA)"/>
    <d v="2011-12-08T00:00:00"/>
    <s v="Targeted Dealer"/>
    <m/>
    <n v="1040"/>
    <m/>
    <n v="809"/>
    <n v="231"/>
    <s v="-"/>
    <n v="1036"/>
    <s v="July"/>
    <n v="693"/>
    <n v="116"/>
    <n v="0.16738816738816742"/>
    <s v="GROWTH"/>
    <n v="809"/>
    <s v="Aug"/>
    <n v="809"/>
    <n v="0"/>
    <b v="0"/>
    <s v="GROWTH"/>
    <n v="0"/>
    <m/>
    <s v="NE 1"/>
    <s v="NE 2"/>
    <m/>
  </r>
  <r>
    <x v="1"/>
    <x v="24"/>
    <s v="C090"/>
    <n v="1000000491"/>
    <s v="CHIRANG HARDWARE"/>
    <d v="2012-06-20T00:00:00"/>
    <s v="Targeted Dealer"/>
    <m/>
    <n v="25"/>
    <m/>
    <n v="40"/>
    <n v="-15"/>
    <s v="-"/>
    <n v="25"/>
    <s v="July"/>
    <n v="20"/>
    <n v="20"/>
    <n v="1"/>
    <s v="GROWTH"/>
    <n v="40"/>
    <s v="Aug"/>
    <n v="40"/>
    <n v="0"/>
    <b v="0"/>
    <s v="GROWTH"/>
    <n v="0"/>
    <m/>
    <s v="NE 1"/>
    <s v="NE 2"/>
    <m/>
  </r>
  <r>
    <x v="1"/>
    <x v="25"/>
    <s v="H048"/>
    <n v="1000000499"/>
    <s v="HUSSAIN HARDWARE STORES"/>
    <d v="2012-07-19T00:00:00"/>
    <s v="Targeted Dealer"/>
    <m/>
    <n v="1150"/>
    <m/>
    <n v="1324.5"/>
    <n v="-174.5"/>
    <s v="-"/>
    <n v="1065"/>
    <s v="July"/>
    <n v="1065"/>
    <n v="259.5"/>
    <n v="0.24366197183098581"/>
    <s v="GROWTH"/>
    <n v="1324.5"/>
    <s v="Aug"/>
    <n v="1324.5"/>
    <n v="0"/>
    <b v="0"/>
    <s v="GROWTH"/>
    <n v="0"/>
    <m/>
    <s v="NE 1"/>
    <s v="NE 2"/>
    <m/>
  </r>
  <r>
    <x v="1"/>
    <x v="24"/>
    <s v="B149"/>
    <n v="1000000490"/>
    <s v="BIKASH ENTERPRISE"/>
    <d v="2012-11-21T00:00:00"/>
    <s v="Targeted Dealer"/>
    <m/>
    <n v="500"/>
    <m/>
    <n v="475.5"/>
    <n v="24.5"/>
    <s v="-"/>
    <n v="547"/>
    <s v="July"/>
    <n v="340"/>
    <n v="135.5"/>
    <n v="0.3985294117647058"/>
    <s v="GROWTH"/>
    <n v="475.5"/>
    <s v="Aug"/>
    <n v="475.5"/>
    <n v="0"/>
    <b v="0"/>
    <s v="GROWTH"/>
    <n v="0"/>
    <m/>
    <s v="NE 1"/>
    <s v="NE 2"/>
    <m/>
  </r>
  <r>
    <x v="1"/>
    <x v="25"/>
    <s v="S353"/>
    <n v="1000000523"/>
    <s v="SREE KRISHNA TRADE AGENCY"/>
    <d v="2012-12-13T00:00:00"/>
    <s v="Targeted Dealer"/>
    <m/>
    <n v="20"/>
    <m/>
    <n v="0"/>
    <n v="20"/>
    <s v="-"/>
    <n v="26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4"/>
    <s v="G078"/>
    <n v="1000000497"/>
    <s v="GREENLAND HARDWARE STORES"/>
    <d v="2013-01-23T00:00:00"/>
    <s v="Targeted Dealer"/>
    <m/>
    <n v="125"/>
    <m/>
    <n v="115"/>
    <n v="10"/>
    <s v="-"/>
    <n v="130"/>
    <s v="July"/>
    <n v="75"/>
    <n v="40"/>
    <n v="0.53333333333333344"/>
    <s v="GROWTH"/>
    <n v="115"/>
    <s v="Aug"/>
    <n v="115"/>
    <n v="0"/>
    <b v="0"/>
    <s v="GROWTH"/>
    <n v="0"/>
    <m/>
    <s v="NE 1"/>
    <s v="NE 2"/>
    <m/>
  </r>
  <r>
    <x v="1"/>
    <x v="25"/>
    <s v="N099"/>
    <n v="1000000511"/>
    <s v="NIMESH ENTERPRISE"/>
    <d v="2013-05-07T00:00:00"/>
    <s v="Targeted Dealer"/>
    <m/>
    <n v="50"/>
    <m/>
    <n v="105"/>
    <n v="-55"/>
    <s v="-"/>
    <n v="0"/>
    <s v="July"/>
    <n v="70"/>
    <n v="35"/>
    <n v="0.5"/>
    <b v="0"/>
    <n v="105"/>
    <s v="Aug"/>
    <n v="105"/>
    <n v="0"/>
    <b v="0"/>
    <s v="GROWTH"/>
    <n v="0"/>
    <m/>
    <s v="NE 1"/>
    <s v="NE 2"/>
    <m/>
  </r>
  <r>
    <x v="1"/>
    <x v="24"/>
    <s v="G087"/>
    <n v="1000000493"/>
    <s v="GANESH HARDWARE"/>
    <d v="2013-05-14T00:00:00"/>
    <s v="Targeted Dealer"/>
    <m/>
    <n v="75"/>
    <m/>
    <n v="105"/>
    <n v="-30"/>
    <s v="-"/>
    <n v="279"/>
    <s v="July"/>
    <n v="24.5"/>
    <n v="80.5"/>
    <n v="3.2857142857142856"/>
    <s v="GROWTH"/>
    <n v="105"/>
    <s v="Aug"/>
    <n v="105"/>
    <n v="0"/>
    <b v="0"/>
    <s v="GROWTH"/>
    <n v="0"/>
    <m/>
    <s v="NE 1"/>
    <s v="NE 2"/>
    <m/>
  </r>
  <r>
    <x v="1"/>
    <x v="25"/>
    <s v="F014"/>
    <n v="1000000492"/>
    <s v="FARDEEN ENTERPRISES"/>
    <d v="2013-10-15T00:00:00"/>
    <s v="Targeted Dealer"/>
    <m/>
    <n v="100"/>
    <m/>
    <n v="115"/>
    <n v="-15"/>
    <s v="-"/>
    <n v="60"/>
    <s v="July"/>
    <n v="160"/>
    <n v="-45"/>
    <n v="-0.28125"/>
    <s v="DEGROWTH"/>
    <n v="115"/>
    <s v="Aug"/>
    <n v="115"/>
    <n v="0"/>
    <b v="0"/>
    <s v="GROWTH"/>
    <n v="0"/>
    <m/>
    <s v="NE 1"/>
    <s v="NE 2"/>
    <m/>
  </r>
  <r>
    <x v="1"/>
    <x v="24"/>
    <s v="K171"/>
    <n v="1000000501"/>
    <s v="KAMAL HARDWARE STORES"/>
    <d v="2014-01-09T00:00:00"/>
    <s v="Targeted Dealer"/>
    <m/>
    <n v="25"/>
    <m/>
    <n v="25"/>
    <n v="0"/>
    <s v="-"/>
    <n v="50"/>
    <s v="July"/>
    <n v="25"/>
    <n v="0"/>
    <n v="0"/>
    <s v="GROWTH"/>
    <n v="25"/>
    <s v="Aug"/>
    <n v="25"/>
    <n v="0"/>
    <b v="0"/>
    <s v="GROWTH"/>
    <n v="0"/>
    <m/>
    <s v="NE 1"/>
    <s v="NE 2"/>
    <m/>
  </r>
  <r>
    <x v="1"/>
    <x v="25"/>
    <s v="NEP005"/>
    <n v="1000000513"/>
    <s v="PRASAD HARDWARE"/>
    <d v="2014-07-17T00:00:00"/>
    <s v="Targeted Dealer"/>
    <m/>
    <n v="25"/>
    <m/>
    <n v="0"/>
    <n v="25"/>
    <s v="-"/>
    <n v="13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4"/>
    <s v="NEM043"/>
    <n v="1000000509"/>
    <s v="MOLLAH ENTERPRISE"/>
    <d v="2015-04-02T00:00:00"/>
    <s v="Targeted Dealer"/>
    <m/>
    <n v="825"/>
    <m/>
    <n v="925.5"/>
    <n v="-100.5"/>
    <s v="-"/>
    <n v="809"/>
    <s v="July"/>
    <n v="891"/>
    <n v="34.5"/>
    <n v="3.8720538720538711E-2"/>
    <s v="GROWTH"/>
    <n v="925.5"/>
    <s v="Aug"/>
    <n v="925.5"/>
    <n v="0"/>
    <b v="0"/>
    <s v="GROWTH"/>
    <n v="0"/>
    <m/>
    <s v="NE 1"/>
    <s v="NE 2"/>
    <m/>
  </r>
  <r>
    <x v="1"/>
    <x v="25"/>
    <s v="NEB022"/>
    <n v="1000000486"/>
    <s v="BABLU ENTERPRISE (SIMLITALA)"/>
    <d v="2015-04-08T00:00:00"/>
    <s v="Targeted Dealer"/>
    <m/>
    <n v="50"/>
    <m/>
    <n v="26"/>
    <n v="24"/>
    <s v="-"/>
    <n v="39"/>
    <s v="July"/>
    <n v="26"/>
    <n v="0"/>
    <n v="0"/>
    <s v="GROWTH"/>
    <n v="26"/>
    <s v="Aug"/>
    <n v="26"/>
    <n v="0"/>
    <b v="0"/>
    <s v="GROWTH"/>
    <n v="0"/>
    <m/>
    <s v="NE 1"/>
    <s v="NE 2"/>
    <m/>
  </r>
  <r>
    <x v="1"/>
    <x v="24"/>
    <s v="NEL008"/>
    <n v="1000000503"/>
    <s v="LUCKY ENTERPRISE"/>
    <d v="2015-06-19T00:00:00"/>
    <s v="Targeted Dealer"/>
    <m/>
    <n v="75"/>
    <m/>
    <n v="55"/>
    <n v="20"/>
    <s v="-"/>
    <n v="75"/>
    <s v="July"/>
    <n v="104.5"/>
    <n v="-49.5"/>
    <n v="-0.47368421052631582"/>
    <s v="DEGROWTH"/>
    <n v="55"/>
    <s v="Aug"/>
    <n v="55"/>
    <n v="0"/>
    <b v="0"/>
    <s v="GROWTH"/>
    <n v="0"/>
    <m/>
    <s v="NE 1"/>
    <s v="NE 2"/>
    <m/>
  </r>
  <r>
    <x v="1"/>
    <x v="24"/>
    <s v="NEH016"/>
    <n v="1000000498"/>
    <s v="HAIDER HARDWARE"/>
    <d v="2015-07-10T00:00:00"/>
    <s v="Targeted Dealer"/>
    <m/>
    <n v="25"/>
    <m/>
    <n v="50"/>
    <n v="-25"/>
    <s v="-"/>
    <n v="0"/>
    <s v="July"/>
    <n v="0"/>
    <n v="50"/>
    <s v=" "/>
    <b v="0"/>
    <n v="50"/>
    <s v="Aug"/>
    <n v="50"/>
    <n v="0"/>
    <b v="0"/>
    <s v="GROWTH"/>
    <n v="0"/>
    <m/>
    <s v="NE 1"/>
    <s v="NE 2"/>
    <m/>
  </r>
  <r>
    <x v="1"/>
    <x v="25"/>
    <s v="NEG024"/>
    <n v="1000000496"/>
    <s v="GOODWILL HARDWARE"/>
    <d v="2015-10-09T00:00:00"/>
    <s v="Targeted Dealer"/>
    <m/>
    <n v="150"/>
    <m/>
    <n v="90"/>
    <n v="60"/>
    <s v="-"/>
    <n v="140"/>
    <s v="July"/>
    <n v="90"/>
    <n v="0"/>
    <n v="0"/>
    <s v="GROWTH"/>
    <n v="90"/>
    <s v="Aug"/>
    <n v="90"/>
    <n v="0"/>
    <b v="0"/>
    <s v="GROWTH"/>
    <n v="0"/>
    <m/>
    <s v="NE 1"/>
    <s v="NE 2"/>
    <m/>
  </r>
  <r>
    <x v="1"/>
    <x v="25"/>
    <s v="NEM055"/>
    <n v="1000000508"/>
    <s v="MIRA HARDWARE"/>
    <d v="2016-01-04T00:00:00"/>
    <s v="Targeted Dealer"/>
    <m/>
    <n v="150"/>
    <m/>
    <n v="130"/>
    <n v="20"/>
    <s v="-"/>
    <n v="91"/>
    <s v="July"/>
    <n v="129.5"/>
    <n v="0.5"/>
    <n v="3.8610038610038533E-3"/>
    <s v="GROWTH"/>
    <n v="130"/>
    <s v="Aug"/>
    <n v="130"/>
    <n v="0"/>
    <b v="0"/>
    <s v="GROWTH"/>
    <n v="0"/>
    <m/>
    <s v="NE 1"/>
    <s v="NE 2"/>
    <m/>
  </r>
  <r>
    <x v="1"/>
    <x v="24"/>
    <s v="NEM095"/>
    <n v="1000000504"/>
    <s v="M.B. ENTERPRISE (KOKRAJHAR)"/>
    <d v="2016-12-21T00:00:00"/>
    <s v="Targeted Dealer"/>
    <m/>
    <n v="200"/>
    <m/>
    <n v="120"/>
    <n v="80"/>
    <s v="-"/>
    <n v="200"/>
    <s v="July"/>
    <n v="120"/>
    <n v="0"/>
    <n v="0"/>
    <s v="GROWTH"/>
    <n v="120"/>
    <s v="Aug"/>
    <n v="120"/>
    <n v="0"/>
    <b v="0"/>
    <s v="GROWTH"/>
    <n v="0"/>
    <m/>
    <s v="NE 1"/>
    <s v="NE 2"/>
    <m/>
  </r>
  <r>
    <x v="1"/>
    <x v="25"/>
    <s v="NEM096"/>
    <n v="1000000510"/>
    <s v="MOZNU HARDWARE SHOP (LA)"/>
    <d v="2016-12-28T00:00:00"/>
    <s v="Targeted Dealer"/>
    <m/>
    <n v="950"/>
    <m/>
    <n v="960"/>
    <n v="-10"/>
    <s v="-"/>
    <n v="851"/>
    <s v="July"/>
    <n v="1080"/>
    <n v="-120"/>
    <n v="-0.11111111111111116"/>
    <s v="DEGROWTH"/>
    <n v="960"/>
    <s v="Aug"/>
    <n v="960"/>
    <n v="0"/>
    <b v="0"/>
    <s v="GROWTH"/>
    <n v="0"/>
    <m/>
    <s v="NE 1"/>
    <s v="NE 2"/>
    <m/>
  </r>
  <r>
    <x v="1"/>
    <x v="25"/>
    <s v="NEZ005"/>
    <n v="1000000528"/>
    <s v="ZEESHAN HARDWARE (LA)"/>
    <d v="2017-01-10T00:00:00"/>
    <s v="Targeted Dealer"/>
    <m/>
    <n v="25"/>
    <m/>
    <n v="30"/>
    <n v="-5"/>
    <s v="-"/>
    <n v="60"/>
    <s v="July"/>
    <n v="30"/>
    <n v="0"/>
    <n v="0"/>
    <s v="GROWTH"/>
    <n v="30"/>
    <s v="Aug"/>
    <n v="30"/>
    <n v="0"/>
    <b v="0"/>
    <s v="GROWTH"/>
    <n v="0"/>
    <m/>
    <s v="NE 1"/>
    <s v="NE 2"/>
    <m/>
  </r>
  <r>
    <x v="1"/>
    <x v="25"/>
    <s v="NEA118"/>
    <n v="1000000485"/>
    <s v="ARIHANT ENTERPRISE (MANKACHAR)"/>
    <d v="2017-04-17T00:00:00"/>
    <s v="Targeted Dealer"/>
    <m/>
    <n v="50"/>
    <m/>
    <n v="60"/>
    <n v="-10"/>
    <s v="-"/>
    <n v="95"/>
    <s v="July"/>
    <n v="30"/>
    <n v="30"/>
    <n v="1"/>
    <s v="GROWTH"/>
    <n v="60"/>
    <s v="Aug"/>
    <n v="60"/>
    <n v="0"/>
    <b v="0"/>
    <s v="GROWTH"/>
    <n v="0"/>
    <m/>
    <s v="NE 1"/>
    <s v="NE 2"/>
    <m/>
  </r>
  <r>
    <x v="1"/>
    <x v="24"/>
    <s v="NEG052"/>
    <n v="1000000494"/>
    <s v="GAURIPUR ENTERPRISE (LOWER ASSAM)"/>
    <d v="2017-05-15T00:00:00"/>
    <s v="Targeted Dealer"/>
    <m/>
    <n v="25"/>
    <m/>
    <n v="25"/>
    <n v="0"/>
    <s v="-"/>
    <n v="25"/>
    <s v="July"/>
    <n v="50"/>
    <n v="-25"/>
    <n v="-0.5"/>
    <s v="DEGROWTH"/>
    <n v="25"/>
    <s v="Aug"/>
    <n v="25"/>
    <n v="0"/>
    <b v="0"/>
    <s v="GROWTH"/>
    <n v="0"/>
    <m/>
    <s v="NE 1"/>
    <s v="NE 2"/>
    <m/>
  </r>
  <r>
    <x v="1"/>
    <x v="24"/>
    <s v="NEM140"/>
    <n v="1000000506"/>
    <s v="MAHENDRA MARBLE HARDWARE"/>
    <d v="2017-09-02T00:00:00"/>
    <s v="Targeted Dealer"/>
    <m/>
    <n v="1500"/>
    <m/>
    <n v="1652.5"/>
    <n v="-152.5"/>
    <s v="-"/>
    <n v="1490"/>
    <s v="July"/>
    <n v="1265.25"/>
    <n v="387.25"/>
    <n v="0.30606599486267538"/>
    <s v="GROWTH"/>
    <n v="1652.5"/>
    <s v="Aug"/>
    <n v="1652.5"/>
    <n v="0"/>
    <b v="0"/>
    <s v="GROWTH"/>
    <n v="0"/>
    <m/>
    <s v="NE 1"/>
    <s v="NE 2"/>
    <m/>
  </r>
  <r>
    <x v="1"/>
    <x v="24"/>
    <s v="NES244"/>
    <n v="1000000525"/>
    <s v="SUJIT HARDWARE"/>
    <d v="2018-01-09T00:00:00"/>
    <s v="-"/>
    <m/>
    <n v="0"/>
    <m/>
    <n v="0"/>
    <n v="0"/>
    <s v="-"/>
    <n v="0"/>
    <s v="July"/>
    <n v="17.5"/>
    <n v="-17.5"/>
    <n v="-1"/>
    <b v="0"/>
    <n v="0"/>
    <s v="Aug"/>
    <n v="0"/>
    <n v="0"/>
    <b v="0"/>
    <b v="0"/>
    <n v="0"/>
    <m/>
    <s v="NE 1"/>
    <s v="NE 2"/>
    <m/>
  </r>
  <r>
    <x v="1"/>
    <x v="24"/>
    <s v="NEK084"/>
    <n v="1000000502"/>
    <s v="KHAN HARDWARE (LA)"/>
    <d v="2018-01-17T00:00:00"/>
    <s v="Targeted Dealer"/>
    <m/>
    <n v="100"/>
    <m/>
    <n v="141"/>
    <n v="-41"/>
    <s v="-"/>
    <n v="97"/>
    <s v="July"/>
    <n v="30"/>
    <n v="111"/>
    <n v="3.7"/>
    <s v="GROWTH"/>
    <n v="141"/>
    <s v="Aug"/>
    <n v="141"/>
    <n v="0"/>
    <b v="0"/>
    <s v="GROWTH"/>
    <n v="0"/>
    <m/>
    <s v="NE 1"/>
    <s v="NE 2"/>
    <m/>
  </r>
  <r>
    <x v="1"/>
    <x v="24"/>
    <s v="NER134"/>
    <n v="1000000521"/>
    <s v="ROHAN TRADERS"/>
    <d v="2018-04-03T00:00:00"/>
    <s v="Targeted Dealer"/>
    <m/>
    <n v="700"/>
    <m/>
    <n v="740.5"/>
    <n v="-40.5"/>
    <s v="-"/>
    <n v="675"/>
    <s v="July"/>
    <n v="662"/>
    <n v="78.5"/>
    <n v="0.11858006042296076"/>
    <s v="GROWTH"/>
    <n v="740.5"/>
    <s v="Aug"/>
    <n v="740.5"/>
    <n v="0"/>
    <b v="0"/>
    <s v="GROWTH"/>
    <n v="0"/>
    <m/>
    <s v="NE 1"/>
    <s v="NE 2"/>
    <m/>
  </r>
  <r>
    <x v="1"/>
    <x v="24"/>
    <s v="NES285"/>
    <n v="1000000524"/>
    <s v="SUBH KARAN SINGHI (LA)"/>
    <d v="2018-05-10T00:00:00"/>
    <s v="Targeted Dealer"/>
    <m/>
    <n v="650"/>
    <m/>
    <n v="525"/>
    <n v="125"/>
    <s v="-"/>
    <n v="640"/>
    <s v="July"/>
    <n v="455"/>
    <n v="70"/>
    <n v="0.15384615384615374"/>
    <s v="GROWTH"/>
    <n v="525"/>
    <s v="Aug"/>
    <n v="525"/>
    <n v="0"/>
    <b v="0"/>
    <s v="GROWTH"/>
    <n v="0"/>
    <m/>
    <s v="NE 1"/>
    <s v="NE 2"/>
    <m/>
  </r>
  <r>
    <x v="1"/>
    <x v="25"/>
    <s v="NEA198"/>
    <n v="1000000484"/>
    <s v="ARIHANT AGENCIES"/>
    <d v="2018-06-04T00:00:00"/>
    <s v="Targeted Dealer"/>
    <m/>
    <n v="25"/>
    <m/>
    <n v="0"/>
    <n v="25"/>
    <s v="-"/>
    <n v="676.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5"/>
    <s v="NEA223"/>
    <n v="1000000483"/>
    <s v="AMIR HAMZA"/>
    <d v="2019-01-02T00:00:00"/>
    <s v="Targeted Dealer"/>
    <m/>
    <n v="600"/>
    <m/>
    <n v="577.5"/>
    <n v="22.5"/>
    <s v="-"/>
    <n v="552.5"/>
    <s v="July"/>
    <n v="496"/>
    <n v="81.5"/>
    <n v="0.16431451612903225"/>
    <s v="GROWTH"/>
    <n v="577.5"/>
    <s v="Aug"/>
    <n v="577.5"/>
    <n v="0"/>
    <b v="0"/>
    <s v="GROWTH"/>
    <n v="0"/>
    <m/>
    <s v="NE 1"/>
    <s v="NE 2"/>
    <m/>
  </r>
  <r>
    <x v="1"/>
    <x v="24"/>
    <s v="NEM236"/>
    <n v="1000000948"/>
    <s v="MUHAFIZ ENTERPRISE"/>
    <d v="2019-04-01T00:00:00"/>
    <s v="Targeted Dealer"/>
    <m/>
    <n v="1225"/>
    <m/>
    <n v="1405.15"/>
    <n v="-180.15000000000009"/>
    <s v="-"/>
    <n v="1216"/>
    <s v="July"/>
    <n v="1081"/>
    <n v="324.15000000000009"/>
    <n v="0.29986123959296962"/>
    <s v="GROWTH"/>
    <n v="1405.15"/>
    <s v="Aug"/>
    <n v="1405.15"/>
    <n v="0"/>
    <b v="0"/>
    <s v="GROWTH"/>
    <n v="0"/>
    <m/>
    <s v="NE 1"/>
    <s v="NE 2"/>
    <m/>
  </r>
  <r>
    <x v="1"/>
    <x v="24"/>
    <s v="NEK128"/>
    <n v="1000000942"/>
    <s v="K M AGENCY"/>
    <d v="2019-05-21T00:00:00"/>
    <s v="Targeted Dealer"/>
    <m/>
    <n v="50"/>
    <m/>
    <n v="25"/>
    <n v="25"/>
    <s v="-"/>
    <n v="25"/>
    <s v="July"/>
    <n v="25"/>
    <n v="0"/>
    <n v="0"/>
    <s v="GROWTH"/>
    <n v="25"/>
    <s v="Aug"/>
    <n v="25"/>
    <n v="0"/>
    <b v="0"/>
    <s v="GROWTH"/>
    <n v="0"/>
    <m/>
    <s v="NE 1"/>
    <s v="NE 2"/>
    <m/>
  </r>
  <r>
    <x v="1"/>
    <x v="24"/>
    <s v="NEB209"/>
    <n v="1000000935"/>
    <s v="BEAUTY ENTERPRISE"/>
    <d v="2019-09-07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NE 2"/>
    <m/>
  </r>
  <r>
    <x v="1"/>
    <x v="25"/>
    <s v="NES390"/>
    <n v="1000000953"/>
    <s v="SHIVAM HARWDARE (LA)"/>
    <d v="2019-09-07T00:00:00"/>
    <s v="Targeted Dealer"/>
    <m/>
    <n v="575"/>
    <m/>
    <n v="475.5"/>
    <n v="99.5"/>
    <s v="-"/>
    <n v="617.5"/>
    <s v="July"/>
    <n v="418.5"/>
    <n v="57"/>
    <n v="0.13620071684587809"/>
    <s v="GROWTH"/>
    <n v="475.5"/>
    <s v="Aug"/>
    <n v="475.5"/>
    <n v="0"/>
    <b v="0"/>
    <s v="GROWTH"/>
    <n v="0"/>
    <m/>
    <s v="NE 1"/>
    <s v="NE 2"/>
    <m/>
  </r>
  <r>
    <x v="1"/>
    <x v="25"/>
    <s v="NEK135"/>
    <n v="1000000943"/>
    <s v="KRISHNA HARDWARE (LA)"/>
    <d v="2019-09-09T00:00:00"/>
    <s v="Targeted Dealer"/>
    <m/>
    <n v="25"/>
    <m/>
    <n v="13"/>
    <n v="12"/>
    <s v="-"/>
    <n v="13"/>
    <s v="July"/>
    <n v="26.5"/>
    <n v="-13.5"/>
    <n v="-0.50943396226415094"/>
    <s v="DEGROWTH"/>
    <n v="13"/>
    <s v="Aug"/>
    <n v="13"/>
    <n v="0"/>
    <b v="0"/>
    <s v="GROWTH"/>
    <n v="0"/>
    <m/>
    <s v="NE 1"/>
    <s v="NE 2"/>
    <m/>
  </r>
  <r>
    <x v="1"/>
    <x v="24"/>
    <s v="NEM253"/>
    <n v="1000000946"/>
    <s v="MAYA HARDWARE STORES (LA)"/>
    <d v="2019-10-17T00:00:00"/>
    <s v="Targeted Dealer"/>
    <m/>
    <n v="25"/>
    <m/>
    <n v="0"/>
    <n v="25"/>
    <s v="-"/>
    <n v="25"/>
    <s v="July"/>
    <n v="25"/>
    <n v="-25"/>
    <n v="-1"/>
    <s v="DEGROWTH"/>
    <n v="0"/>
    <s v="Aug"/>
    <n v="0"/>
    <n v="0"/>
    <b v="0"/>
    <b v="0"/>
    <n v="0"/>
    <m/>
    <s v="NE 1"/>
    <s v="NE 2"/>
    <m/>
  </r>
  <r>
    <x v="1"/>
    <x v="25"/>
    <s v="NEG113"/>
    <n v="1000000940"/>
    <s v="GARGI ENTERPRISE (LA)"/>
    <d v="2019-11-08T00:00:00"/>
    <s v="Targeted Dealer"/>
    <m/>
    <n v="450"/>
    <m/>
    <n v="637"/>
    <n v="-187"/>
    <s v="-"/>
    <n v="495"/>
    <s v="July"/>
    <n v="555"/>
    <n v="82"/>
    <n v="0.14774774774774779"/>
    <s v="GROWTH"/>
    <n v="637"/>
    <s v="Aug"/>
    <n v="637"/>
    <n v="0"/>
    <b v="0"/>
    <s v="GROWTH"/>
    <n v="0"/>
    <m/>
    <s v="NE 1"/>
    <s v="NE 2"/>
    <m/>
  </r>
  <r>
    <x v="1"/>
    <x v="25"/>
    <s v="NEB223"/>
    <n v="1000000936"/>
    <s v="BRAHMAPUTRA HARDWARE (LAKHIPUR)"/>
    <d v="2020-02-01T00:00:00"/>
    <s v="Targeted Dealer"/>
    <m/>
    <n v="25"/>
    <m/>
    <n v="25"/>
    <n v="0"/>
    <s v="-"/>
    <n v="13"/>
    <s v="July"/>
    <n v="0"/>
    <n v="25"/>
    <s v=" "/>
    <s v="GROWTH"/>
    <n v="25"/>
    <s v="Aug"/>
    <n v="25"/>
    <n v="0"/>
    <b v="0"/>
    <s v="GROWTH"/>
    <n v="0"/>
    <m/>
    <s v="NE 1"/>
    <s v="NE 2"/>
    <m/>
  </r>
  <r>
    <x v="1"/>
    <x v="24"/>
    <s v="NEM288"/>
    <n v="1000000945"/>
    <s v="MANORAMA HARDWARE STORE - LA"/>
    <d v="2020-11-18T00:00:00"/>
    <s v="Targeted Dealer"/>
    <m/>
    <n v="25"/>
    <m/>
    <n v="24.5"/>
    <n v="0.5"/>
    <s v="-"/>
    <n v="25"/>
    <s v="July"/>
    <n v="31"/>
    <n v="-6.5"/>
    <n v="-0.20967741935483875"/>
    <s v="DEGROWTH"/>
    <n v="24.5"/>
    <s v="Aug"/>
    <n v="24.5"/>
    <n v="0"/>
    <b v="0"/>
    <s v="GROWTH"/>
    <n v="0"/>
    <m/>
    <s v="NE 1"/>
    <s v="NE 2"/>
    <m/>
  </r>
  <r>
    <x v="1"/>
    <x v="25"/>
    <s v="NEM293"/>
    <n v="1000000962"/>
    <s v="MAA HARDWARE - LA"/>
    <d v="2021-01-05T00:00:00"/>
    <s v="Targeted Dealer"/>
    <m/>
    <n v="500"/>
    <m/>
    <n v="645"/>
    <n v="-145"/>
    <s v="-"/>
    <n v="455"/>
    <s v="July"/>
    <n v="657"/>
    <n v="-12"/>
    <n v="-1.8264840182648401E-2"/>
    <s v="DEGROWTH"/>
    <n v="645"/>
    <s v="Aug"/>
    <n v="645"/>
    <n v="0"/>
    <b v="0"/>
    <s v="GROWTH"/>
    <n v="0"/>
    <m/>
    <s v="NE 1"/>
    <s v="NE 2"/>
    <m/>
  </r>
  <r>
    <x v="1"/>
    <x v="24"/>
    <s v="NEM311"/>
    <n v="1000000944"/>
    <s v="MAA KALI ENTERPRISE"/>
    <d v="2021-07-03T00:00:00"/>
    <s v="Targeted Dealer"/>
    <m/>
    <n v="50"/>
    <m/>
    <n v="55"/>
    <n v="-5"/>
    <s v="-"/>
    <n v="50"/>
    <s v="July"/>
    <n v="25"/>
    <n v="30"/>
    <n v="1.2000000000000002"/>
    <s v="GROWTH"/>
    <n v="55"/>
    <s v="Aug"/>
    <n v="55"/>
    <n v="0"/>
    <b v="0"/>
    <s v="GROWTH"/>
    <n v="0"/>
    <m/>
    <s v="NE 1"/>
    <s v="NE 2"/>
    <m/>
  </r>
  <r>
    <x v="1"/>
    <x v="25"/>
    <s v="NEA345"/>
    <n v="1000002627"/>
    <s v="A.H. HARDWARE SHOP"/>
    <d v="2022-03-23T00:00:00"/>
    <s v="Targeted Dealer"/>
    <m/>
    <n v="50"/>
    <m/>
    <n v="125"/>
    <n v="-75"/>
    <s v="-"/>
    <n v="100"/>
    <s v="July"/>
    <n v="80"/>
    <n v="45"/>
    <n v="0.5625"/>
    <s v="GROWTH"/>
    <n v="125"/>
    <s v="Aug"/>
    <n v="125"/>
    <n v="0"/>
    <b v="0"/>
    <s v="GROWTH"/>
    <n v="0"/>
    <m/>
    <s v="NE 1"/>
    <s v="NE 2"/>
    <m/>
  </r>
  <r>
    <x v="1"/>
    <x v="25"/>
    <s v="NER248"/>
    <n v="1000002762"/>
    <s v="Rohul Hardware"/>
    <d v="2022-05-26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NE 2"/>
    <m/>
  </r>
  <r>
    <x v="1"/>
    <x v="24"/>
    <s v="NER250"/>
    <n v="1000002813"/>
    <s v="ROYAL ENTERPRISE"/>
    <d v="2022-06-09T00:00:00"/>
    <s v="Targeted Dealer"/>
    <m/>
    <n v="150"/>
    <m/>
    <n v="100"/>
    <n v="50"/>
    <s v="-"/>
    <n v="150"/>
    <s v="July"/>
    <n v="75"/>
    <n v="25"/>
    <n v="0.33333333333333326"/>
    <s v="GROWTH"/>
    <n v="100"/>
    <s v="Aug"/>
    <n v="100"/>
    <n v="0"/>
    <b v="0"/>
    <s v="GROWTH"/>
    <n v="0"/>
    <m/>
    <s v="NE 1"/>
    <s v="NE 2"/>
    <m/>
  </r>
  <r>
    <x v="1"/>
    <x v="24"/>
    <s v="NET169"/>
    <n v="1000002833"/>
    <s v="TAJ ENTERPRISE"/>
    <d v="2022-07-13T00:00:00"/>
    <s v="Targeted Dealer"/>
    <m/>
    <n v="375"/>
    <m/>
    <n v="525"/>
    <n v="-150"/>
    <s v="-"/>
    <n v="375"/>
    <s v="July"/>
    <n v="376"/>
    <n v="149"/>
    <n v="0.39627659574468077"/>
    <s v="GROWTH"/>
    <n v="525"/>
    <s v="Aug"/>
    <n v="525"/>
    <n v="0"/>
    <b v="0"/>
    <s v="GROWTH"/>
    <n v="0"/>
    <m/>
    <s v="NE 1"/>
    <s v="NE 2"/>
    <m/>
  </r>
  <r>
    <x v="1"/>
    <x v="25"/>
    <s v="NER271"/>
    <n v="1000003282"/>
    <s v="RUHI ENTERPRISE"/>
    <d v="2023-01-25T00:00:00"/>
    <s v="Targeted Dealer"/>
    <m/>
    <n v="155"/>
    <m/>
    <n v="75"/>
    <n v="80"/>
    <s v="-"/>
    <n v="155"/>
    <s v="July"/>
    <n v="75"/>
    <n v="0"/>
    <n v="0"/>
    <s v="GROWTH"/>
    <n v="75"/>
    <s v="Aug"/>
    <n v="75"/>
    <n v="0"/>
    <b v="0"/>
    <s v="GROWTH"/>
    <n v="0"/>
    <m/>
    <s v="NE 1"/>
    <s v="NE 2"/>
    <m/>
  </r>
  <r>
    <x v="1"/>
    <x v="25"/>
    <s v="NER272"/>
    <n v="1000003292"/>
    <s v="RAHMAT ENTERPRISE"/>
    <d v="2023-01-27T00:00:00"/>
    <s v="Targeted Dealer"/>
    <m/>
    <n v="250"/>
    <m/>
    <n v="220"/>
    <n v="30"/>
    <s v="-"/>
    <n v="260"/>
    <s v="July"/>
    <n v="113.95"/>
    <n v="106.05"/>
    <n v="0.93067134708205357"/>
    <s v="GROWTH"/>
    <n v="220"/>
    <s v="Aug"/>
    <n v="220"/>
    <n v="0"/>
    <b v="0"/>
    <s v="GROWTH"/>
    <n v="0"/>
    <m/>
    <s v="NE 1"/>
    <s v="NE 2"/>
    <m/>
  </r>
  <r>
    <x v="1"/>
    <x v="24"/>
    <s v="NEB316"/>
    <n v="1000003344"/>
    <s v="BAJRANG HARDWARE"/>
    <d v="2023-02-14T00:00:00"/>
    <s v="Targeted Dealer"/>
    <m/>
    <n v="25"/>
    <m/>
    <n v="0"/>
    <n v="25"/>
    <s v="-"/>
    <n v="50"/>
    <s v="July"/>
    <n v="17.5"/>
    <n v="-17.5"/>
    <n v="-1"/>
    <s v="DEGROWTH"/>
    <n v="0"/>
    <s v="Aug"/>
    <n v="0"/>
    <n v="0"/>
    <b v="0"/>
    <b v="0"/>
    <n v="0"/>
    <m/>
    <s v="NE 1"/>
    <s v="NE 2"/>
    <m/>
  </r>
  <r>
    <x v="1"/>
    <x v="24"/>
    <s v="NEM367"/>
    <n v="1000003366"/>
    <s v="MUNNA ENTERPRISE"/>
    <d v="2023-02-18T00:00:00"/>
    <s v="Targeted Dealer"/>
    <m/>
    <n v="275"/>
    <m/>
    <n v="260"/>
    <n v="15"/>
    <s v="-"/>
    <n v="275"/>
    <s v="July"/>
    <n v="225"/>
    <n v="35"/>
    <n v="0.15555555555555545"/>
    <s v="GROWTH"/>
    <n v="260"/>
    <s v="Aug"/>
    <n v="260"/>
    <n v="0"/>
    <b v="0"/>
    <s v="GROWTH"/>
    <n v="0"/>
    <m/>
    <s v="NE 1"/>
    <s v="NE 2"/>
    <m/>
  </r>
  <r>
    <x v="1"/>
    <x v="24"/>
    <s v="NEA389"/>
    <n v="1000003393"/>
    <s v="ANJALI HARDWARE"/>
    <d v="2023-02-28T00:00:00"/>
    <s v="Targeted Dealer"/>
    <m/>
    <n v="150"/>
    <m/>
    <n v="185"/>
    <n v="-35"/>
    <s v="-"/>
    <n v="130"/>
    <s v="July"/>
    <n v="100"/>
    <n v="85"/>
    <n v="0.85000000000000009"/>
    <s v="GROWTH"/>
    <n v="185"/>
    <s v="Aug"/>
    <n v="185"/>
    <n v="0"/>
    <b v="0"/>
    <s v="GROWTH"/>
    <n v="0"/>
    <m/>
    <s v="NE 1"/>
    <s v="NE 2"/>
    <m/>
  </r>
  <r>
    <x v="1"/>
    <x v="24"/>
    <s v="NES640"/>
    <n v="1000003399"/>
    <s v="SARADA TRADING"/>
    <d v="2023-02-28T00:00:00"/>
    <s v="Targeted Dealer"/>
    <m/>
    <n v="250"/>
    <m/>
    <n v="131"/>
    <n v="119"/>
    <s v="-"/>
    <n v="375"/>
    <s v="July"/>
    <n v="176"/>
    <n v="-45"/>
    <n v="-0.25568181818181823"/>
    <s v="DEGROWTH"/>
    <n v="131"/>
    <s v="Aug"/>
    <n v="131"/>
    <n v="0"/>
    <b v="0"/>
    <s v="GROWTH"/>
    <n v="0"/>
    <m/>
    <s v="NE 1"/>
    <s v="NE 2"/>
    <m/>
  </r>
  <r>
    <x v="1"/>
    <x v="24"/>
    <s v="NER279"/>
    <n v="1000003415"/>
    <s v="RAJBIR HARDWARE STORE"/>
    <d v="2023-03-04T00:00:00"/>
    <s v="Targeted Dealer"/>
    <m/>
    <n v="100"/>
    <m/>
    <n v="100"/>
    <n v="0"/>
    <s v="-"/>
    <n v="100"/>
    <s v="July"/>
    <n v="49.5"/>
    <n v="50.5"/>
    <n v="1.0202020202020203"/>
    <s v="GROWTH"/>
    <n v="100"/>
    <s v="Aug"/>
    <n v="100"/>
    <n v="0"/>
    <b v="0"/>
    <s v="GROWTH"/>
    <n v="0"/>
    <m/>
    <s v="NE 1"/>
    <s v="NE 2"/>
    <m/>
  </r>
  <r>
    <x v="1"/>
    <x v="25"/>
    <s v="NEL109"/>
    <n v="1000003454"/>
    <s v="LAKHIPUR SEED HOUSE"/>
    <d v="2023-03-27T00:00:00"/>
    <s v="Targeted Dealer"/>
    <m/>
    <n v="100"/>
    <m/>
    <n v="117"/>
    <n v="-17"/>
    <s v="-"/>
    <n v="65"/>
    <s v="July"/>
    <n v="118.5"/>
    <n v="-1.5"/>
    <n v="-1.2658227848101222E-2"/>
    <s v="DEGROWTH"/>
    <n v="117"/>
    <s v="Aug"/>
    <n v="117"/>
    <n v="0"/>
    <b v="0"/>
    <s v="GROWTH"/>
    <n v="0"/>
    <m/>
    <s v="NE 1"/>
    <s v="NE 2"/>
    <m/>
  </r>
  <r>
    <x v="1"/>
    <x v="24"/>
    <s v="NEH143"/>
    <n v="1000003586"/>
    <s v="HARDWARE CITY"/>
    <d v="2023-06-07T00:00:00"/>
    <s v="Targeted Dealer"/>
    <m/>
    <n v="25"/>
    <m/>
    <n v="5"/>
    <n v="20"/>
    <s v="-"/>
    <n v="20"/>
    <s v="July"/>
    <n v="11"/>
    <n v="-6"/>
    <n v="-0.54545454545454541"/>
    <s v="DEGROWTH"/>
    <n v="5"/>
    <s v="Aug"/>
    <n v="5"/>
    <n v="0"/>
    <b v="0"/>
    <s v="GROWTH"/>
    <n v="0"/>
    <m/>
    <s v="NE 1"/>
    <s v="NE 2"/>
    <m/>
  </r>
  <r>
    <x v="1"/>
    <x v="25"/>
    <s v="NEA406"/>
    <n v="1000003597"/>
    <s v="ASSAM MARBLES"/>
    <d v="2023-06-16T00:00:00"/>
    <s v="Targeted Dealer"/>
    <m/>
    <n v="100"/>
    <m/>
    <n v="99"/>
    <n v="1"/>
    <s v="-"/>
    <n v="91"/>
    <s v="July"/>
    <n v="129"/>
    <n v="-30"/>
    <n v="-0.23255813953488369"/>
    <s v="DEGROWTH"/>
    <n v="99"/>
    <s v="Aug"/>
    <n v="99"/>
    <n v="0"/>
    <b v="0"/>
    <s v="GROWTH"/>
    <n v="0"/>
    <m/>
    <s v="NE 1"/>
    <s v="NE 2"/>
    <m/>
  </r>
  <r>
    <x v="1"/>
    <x v="25"/>
    <s v="NEM393"/>
    <n v="1000003637"/>
    <s v="MUKTA HARDWARE"/>
    <d v="2023-07-26T00:00:00"/>
    <s v="Targeted Dealer"/>
    <m/>
    <n v="50"/>
    <m/>
    <n v="103.5"/>
    <n v="-53.5"/>
    <s v="-"/>
    <n v="0"/>
    <s v="July"/>
    <n v="65"/>
    <n v="38.5"/>
    <n v="0.5923076923076922"/>
    <b v="0"/>
    <n v="103.5"/>
    <s v="Aug"/>
    <n v="103.5"/>
    <n v="0"/>
    <b v="0"/>
    <s v="GROWTH"/>
    <n v="0"/>
    <m/>
    <s v="NE 1"/>
    <s v="NE 2"/>
    <m/>
  </r>
  <r>
    <x v="1"/>
    <x v="24"/>
    <s v="NEB337"/>
    <n v="1000003713"/>
    <s v="DEBNATH HARDWARE STORE"/>
    <d v="2023-09-08T00:00:00"/>
    <s v="Targeted Dealer"/>
    <m/>
    <n v="75"/>
    <m/>
    <n v="55"/>
    <n v="20"/>
    <s v="-"/>
    <n v="75"/>
    <s v="July"/>
    <n v="25"/>
    <n v="30"/>
    <n v="1.2000000000000002"/>
    <s v="GROWTH"/>
    <n v="55"/>
    <s v="Aug"/>
    <n v="55"/>
    <n v="0"/>
    <b v="0"/>
    <s v="GROWTH"/>
    <n v="0"/>
    <m/>
    <s v="NE 1"/>
    <s v="NE 2"/>
    <m/>
  </r>
  <r>
    <x v="1"/>
    <x v="24"/>
    <s v="SPB400"/>
    <n v="1000003725"/>
    <s v="M.R. STEEL HOUSE"/>
    <d v="2023-10-10T00:00:00"/>
    <s v="Targeted Dealer"/>
    <m/>
    <n v="750"/>
    <m/>
    <n v="608.5"/>
    <n v="141.5"/>
    <s v="-"/>
    <n v="730"/>
    <s v="July"/>
    <n v="677"/>
    <n v="-68.5"/>
    <n v="-0.10118168389955684"/>
    <s v="DEGROWTH"/>
    <n v="608.5"/>
    <s v="Aug"/>
    <n v="608.5"/>
    <n v="0"/>
    <b v="0"/>
    <s v="GROWTH"/>
    <n v="0"/>
    <m/>
    <s v="NE 1"/>
    <s v="NE 2"/>
    <m/>
  </r>
  <r>
    <x v="1"/>
    <x v="24"/>
    <s v="NEE059"/>
    <n v="1000003747"/>
    <s v="EJAJUL HARDWARE SHOP"/>
    <d v="2023-11-08T00:00:00"/>
    <s v="Targeted Dealer"/>
    <m/>
    <n v="50"/>
    <m/>
    <n v="50"/>
    <n v="0"/>
    <s v="-"/>
    <n v="0"/>
    <s v="July"/>
    <n v="25"/>
    <n v="25"/>
    <n v="1"/>
    <b v="0"/>
    <n v="50"/>
    <s v="Aug"/>
    <n v="50"/>
    <n v="0"/>
    <b v="0"/>
    <s v="GROWTH"/>
    <n v="0"/>
    <m/>
    <s v="NE 1"/>
    <s v="NE 2"/>
    <m/>
  </r>
  <r>
    <x v="1"/>
    <x v="24"/>
    <s v="NEB345"/>
    <n v="1000003767"/>
    <s v="BHAGWATI HARDWARE"/>
    <d v="2023-11-27T00:00:00"/>
    <s v="Targeted Dealer"/>
    <m/>
    <n v="25"/>
    <m/>
    <n v="25"/>
    <n v="0"/>
    <s v="-"/>
    <n v="50"/>
    <s v="July"/>
    <n v="0"/>
    <n v="25"/>
    <s v=" "/>
    <s v="GROWTH"/>
    <n v="25"/>
    <s v="Aug"/>
    <n v="25"/>
    <n v="0"/>
    <b v="0"/>
    <s v="GROWTH"/>
    <n v="0"/>
    <m/>
    <s v="NE 1"/>
    <s v="NE 2"/>
    <m/>
  </r>
  <r>
    <x v="1"/>
    <x v="25"/>
    <s v="NEA426"/>
    <n v="1000003810"/>
    <s v="ASIF ENTERPRISE"/>
    <d v="2023-12-31T00:00:00"/>
    <s v="Targeted Dealer"/>
    <m/>
    <n v="25"/>
    <m/>
    <n v="13"/>
    <n v="12"/>
    <s v="-"/>
    <n v="39"/>
    <s v="July"/>
    <n v="13.5"/>
    <n v="-0.5"/>
    <n v="-3.703703703703709E-2"/>
    <s v="DEGROWTH"/>
    <n v="13"/>
    <s v="Aug"/>
    <n v="13"/>
    <n v="0"/>
    <b v="0"/>
    <s v="GROWTH"/>
    <n v="0"/>
    <m/>
    <s v="NE 1"/>
    <s v="NE 2"/>
    <m/>
  </r>
  <r>
    <x v="1"/>
    <x v="24"/>
    <s v="NEA438"/>
    <n v="1000003874"/>
    <s v="A.K.ENTERPRISE"/>
    <d v="2024-02-28T00:00:00"/>
    <s v="Targeted Dealer"/>
    <m/>
    <n v="25"/>
    <m/>
    <n v="27"/>
    <n v="-2"/>
    <s v="-"/>
    <n v="25"/>
    <s v="July"/>
    <n v="25"/>
    <n v="2"/>
    <n v="8.0000000000000071E-2"/>
    <s v="GROWTH"/>
    <n v="27"/>
    <s v="Aug"/>
    <n v="27"/>
    <n v="0"/>
    <b v="0"/>
    <s v="GROWTH"/>
    <n v="0"/>
    <m/>
    <s v="NE 1"/>
    <s v="NE 2"/>
    <m/>
  </r>
  <r>
    <x v="1"/>
    <x v="25"/>
    <s v="NEM420"/>
    <n v="1000003912"/>
    <s v="MON KAMONA HARDWARE"/>
    <d v="2024-04-19T00:00:00"/>
    <s v="Targeted Dealer"/>
    <m/>
    <n v="50"/>
    <m/>
    <n v="90"/>
    <n v="-40"/>
    <s v="-"/>
    <n v="39"/>
    <s v="July"/>
    <n v="91.5"/>
    <n v="-1.5"/>
    <n v="-1.6393442622950838E-2"/>
    <s v="DEGROWTH"/>
    <n v="90"/>
    <s v="Aug"/>
    <n v="90"/>
    <n v="0"/>
    <b v="0"/>
    <s v="GROWTH"/>
    <n v="0"/>
    <m/>
    <s v="NE 1"/>
    <s v="NE 2"/>
    <m/>
  </r>
  <r>
    <x v="1"/>
    <x v="25"/>
    <s v="NEM421"/>
    <n v="1000003916"/>
    <s v="MASUMA JANNATUL AKTAR"/>
    <d v="2024-04-22T00:00:00"/>
    <s v="Targeted Dealer"/>
    <m/>
    <n v="100"/>
    <m/>
    <n v="59"/>
    <n v="41"/>
    <s v="-"/>
    <n v="219"/>
    <s v="July"/>
    <n v="52.5"/>
    <n v="6.5"/>
    <n v="0.12380952380952381"/>
    <s v="GROWTH"/>
    <n v="59"/>
    <s v="Aug"/>
    <n v="59"/>
    <n v="0"/>
    <b v="0"/>
    <s v="GROWTH"/>
    <n v="0"/>
    <m/>
    <s v="NE 1"/>
    <s v="NE 2"/>
    <m/>
  </r>
  <r>
    <x v="1"/>
    <x v="24"/>
    <s v="NEP285"/>
    <n v="1000003927"/>
    <s v="PRIYA HARDWARE"/>
    <d v="2024-04-30T00:00:00"/>
    <s v="-"/>
    <m/>
    <n v="0"/>
    <m/>
    <n v="0"/>
    <n v="0"/>
    <s v="-"/>
    <n v="50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5"/>
    <s v="NES722"/>
    <n v="1000003962"/>
    <s v="SHAHIN AMEEN"/>
    <d v="2024-05-17T00:00:00"/>
    <s v="Targeted Dealer"/>
    <m/>
    <n v="50"/>
    <m/>
    <n v="0"/>
    <n v="50"/>
    <s v="-"/>
    <n v="50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5"/>
    <s v="NEZ026"/>
    <n v="1000003984"/>
    <s v="ZAMAN STORES"/>
    <d v="2024-05-28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4"/>
    <s v="NEM440"/>
    <n v="1000004046"/>
    <s v="MASUM HARDWARE"/>
    <d v="2024-07-17T00:00:00"/>
    <s v="Targeted Dealer"/>
    <m/>
    <n v="150"/>
    <m/>
    <n v="145"/>
    <n v="5"/>
    <s v="-"/>
    <n v="150"/>
    <s v="July"/>
    <n v="150"/>
    <n v="-5"/>
    <n v="-3.3333333333333326E-2"/>
    <s v="DEGROWTH"/>
    <n v="145"/>
    <s v="Aug"/>
    <n v="145"/>
    <n v="0"/>
    <b v="0"/>
    <s v="GROWTH"/>
    <n v="0"/>
    <m/>
    <s v="NE 1"/>
    <s v="NE 2"/>
    <m/>
  </r>
  <r>
    <x v="1"/>
    <x v="24"/>
    <s v="NEO043"/>
    <n v="1000004076"/>
    <s v="OM HARDWARE"/>
    <d v="2024-08-02T00:00:00"/>
    <s v="Targeted Dealer"/>
    <m/>
    <n v="25"/>
    <m/>
    <n v="12"/>
    <n v="13"/>
    <s v="-"/>
    <n v="0"/>
    <s v="July"/>
    <n v="15"/>
    <n v="-3"/>
    <n v="-0.19999999999999996"/>
    <b v="0"/>
    <n v="12"/>
    <s v="Aug"/>
    <n v="12"/>
    <n v="0"/>
    <b v="0"/>
    <s v="GROWTH"/>
    <n v="0"/>
    <m/>
    <s v="NE 1"/>
    <s v="NE 2"/>
    <m/>
  </r>
  <r>
    <x v="1"/>
    <x v="24"/>
    <s v="NEM448"/>
    <n v="1000004094"/>
    <s v="MAA MANASHA ENTERPRISE"/>
    <d v="2024-08-22T00:00:00"/>
    <s v="Targeted Dealer"/>
    <m/>
    <n v="25"/>
    <m/>
    <n v="30"/>
    <n v="-5"/>
    <s v="-"/>
    <n v="27"/>
    <s v="July"/>
    <n v="0"/>
    <n v="30"/>
    <s v=" "/>
    <s v="GROWTH"/>
    <n v="30"/>
    <s v="Aug"/>
    <n v="30"/>
    <n v="0"/>
    <b v="0"/>
    <s v="GROWTH"/>
    <n v="0"/>
    <m/>
    <s v="NE 1"/>
    <s v="NE 2"/>
    <m/>
  </r>
  <r>
    <x v="1"/>
    <x v="26"/>
    <s v="A028"/>
    <n v="1000000534"/>
    <s v="ANIL HARDWARE"/>
    <d v="2005-07-02T00:00:00"/>
    <s v="Targeted Dealer"/>
    <m/>
    <n v="230"/>
    <m/>
    <n v="203"/>
    <n v="27"/>
    <s v="-"/>
    <n v="217"/>
    <s v="July"/>
    <n v="282"/>
    <n v="-79"/>
    <n v="-0.28014184397163122"/>
    <s v="DEGROWTH"/>
    <n v="203"/>
    <s v="Aug"/>
    <n v="203"/>
    <n v="0"/>
    <b v="0"/>
    <s v="GROWTH"/>
    <n v="0"/>
    <m/>
    <s v="NE 1"/>
    <s v="NE 2"/>
    <m/>
  </r>
  <r>
    <x v="1"/>
    <x v="26"/>
    <s v="B011"/>
    <n v="1000000539"/>
    <s v="BALAJI HARDWARE (NALBARI)"/>
    <d v="2005-07-30T00:00:00"/>
    <s v="Targeted Dealer"/>
    <m/>
    <n v="1275"/>
    <m/>
    <n v="1215"/>
    <n v="60"/>
    <s v="-"/>
    <n v="1243"/>
    <s v="July"/>
    <n v="964.5"/>
    <n v="250.5"/>
    <n v="0.25972006220839816"/>
    <s v="GROWTH"/>
    <n v="1215"/>
    <s v="Aug"/>
    <n v="1215"/>
    <n v="0"/>
    <b v="0"/>
    <s v="GROWTH"/>
    <n v="0"/>
    <m/>
    <s v="NE 1"/>
    <s v="NE 2"/>
    <m/>
  </r>
  <r>
    <x v="1"/>
    <x v="26"/>
    <s v="S094"/>
    <n v="1000000557"/>
    <s v="SUNDAR HARDWARE"/>
    <d v="2006-12-16T00:00:00"/>
    <s v="-"/>
    <m/>
    <n v="0"/>
    <m/>
    <n v="0"/>
    <n v="0"/>
    <s v="-"/>
    <n v="13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6"/>
    <s v="A007"/>
    <n v="1000000529"/>
    <s v="AAI LAXMI ENTERPRISE"/>
    <d v="2006-12-22T00:00:00"/>
    <s v="Targeted Dealer"/>
    <m/>
    <n v="460"/>
    <m/>
    <n v="476.5"/>
    <n v="-16.5"/>
    <s v="-"/>
    <n v="468"/>
    <s v="July"/>
    <n v="385.5"/>
    <n v="91"/>
    <n v="0.23605706874189369"/>
    <s v="GROWTH"/>
    <n v="476.5"/>
    <s v="Aug"/>
    <n v="476.5"/>
    <n v="0"/>
    <b v="0"/>
    <s v="GROWTH"/>
    <n v="0"/>
    <m/>
    <s v="NE 1"/>
    <s v="NE 2"/>
    <m/>
  </r>
  <r>
    <x v="1"/>
    <x v="26"/>
    <s v="H016"/>
    <n v="1000000544"/>
    <s v="HOQUE HARDWARE (BARPETA)"/>
    <d v="2007-03-30T00:00:00"/>
    <s v="Targeted Dealer"/>
    <m/>
    <n v="400"/>
    <m/>
    <n v="637.65"/>
    <n v="-237.64999999999998"/>
    <s v="-"/>
    <n v="431"/>
    <s v="July"/>
    <n v="503"/>
    <n v="134.64999999999998"/>
    <n v="0.26769383697813121"/>
    <s v="GROWTH"/>
    <n v="637.65"/>
    <s v="Aug"/>
    <n v="637.65"/>
    <n v="0"/>
    <b v="0"/>
    <s v="GROWTH"/>
    <n v="0"/>
    <m/>
    <s v="NE 1"/>
    <s v="NE 2"/>
    <m/>
  </r>
  <r>
    <x v="1"/>
    <x v="26"/>
    <s v="C050"/>
    <n v="1000000541"/>
    <s v="CHAIFUDDIN AHMED"/>
    <d v="2007-04-12T00:00:00"/>
    <s v="-"/>
    <m/>
    <n v="0"/>
    <m/>
    <n v="13"/>
    <n v="-13"/>
    <s v="-"/>
    <n v="13"/>
    <s v="July"/>
    <n v="0"/>
    <n v="13"/>
    <s v=" "/>
    <s v="GROWTH"/>
    <n v="13"/>
    <s v="Aug"/>
    <n v="13"/>
    <n v="0"/>
    <b v="0"/>
    <s v="GROWTH"/>
    <n v="0"/>
    <m/>
    <s v="NE 1"/>
    <s v="NE 2"/>
    <m/>
  </r>
  <r>
    <x v="1"/>
    <x v="26"/>
    <s v="A071"/>
    <n v="1000000530"/>
    <s v="AASBAB"/>
    <d v="2008-04-09T00:00:00"/>
    <s v="Targeted Dealer"/>
    <m/>
    <n v="70"/>
    <m/>
    <n v="106"/>
    <n v="-36"/>
    <s v="-"/>
    <n v="103.5"/>
    <s v="July"/>
    <n v="38"/>
    <n v="68"/>
    <n v="1.7894736842105261"/>
    <s v="GROWTH"/>
    <n v="106"/>
    <s v="Aug"/>
    <n v="106"/>
    <n v="0"/>
    <b v="0"/>
    <s v="GROWTH"/>
    <n v="0"/>
    <m/>
    <s v="NE 1"/>
    <s v="NE 2"/>
    <m/>
  </r>
  <r>
    <x v="1"/>
    <x v="26"/>
    <s v="P080"/>
    <n v="1000000549"/>
    <s v="PICK ME"/>
    <d v="2009-05-28T00:00:00"/>
    <s v="Targeted Dealer"/>
    <m/>
    <n v="15.5"/>
    <m/>
    <n v="26"/>
    <n v="-10.5"/>
    <s v="-"/>
    <n v="0"/>
    <s v="July"/>
    <n v="39"/>
    <n v="-13"/>
    <n v="-0.33333333333333337"/>
    <b v="0"/>
    <n v="26"/>
    <s v="Aug"/>
    <n v="26"/>
    <n v="0"/>
    <b v="0"/>
    <s v="GROWTH"/>
    <n v="0"/>
    <m/>
    <s v="NE 1"/>
    <s v="NE 2"/>
    <m/>
  </r>
  <r>
    <x v="1"/>
    <x v="26"/>
    <s v="S234"/>
    <n v="1000000554"/>
    <s v="S.A. ENTERPRISE"/>
    <d v="2011-02-09T00:00:00"/>
    <s v="Targeted Dealer"/>
    <m/>
    <n v="300"/>
    <m/>
    <n v="220.5"/>
    <n v="79.5"/>
    <s v="-"/>
    <n v="341.5"/>
    <s v="July"/>
    <n v="195"/>
    <n v="25.5"/>
    <n v="0.13076923076923075"/>
    <s v="GROWTH"/>
    <n v="220.5"/>
    <s v="Aug"/>
    <n v="220.5"/>
    <n v="0"/>
    <b v="0"/>
    <s v="GROWTH"/>
    <n v="0"/>
    <m/>
    <s v="NE 1"/>
    <s v="NE 2"/>
    <m/>
  </r>
  <r>
    <x v="1"/>
    <x v="26"/>
    <s v="S301"/>
    <n v="1000000555"/>
    <s v="S.A.AGENCY"/>
    <d v="2012-03-18T00:00:00"/>
    <s v="Targeted Dealer"/>
    <m/>
    <n v="36"/>
    <m/>
    <n v="65"/>
    <n v="-29"/>
    <s v="-"/>
    <n v="64.5"/>
    <s v="July"/>
    <n v="52"/>
    <n v="13"/>
    <n v="0.25"/>
    <s v="GROWTH"/>
    <n v="65"/>
    <s v="Aug"/>
    <n v="65"/>
    <n v="0"/>
    <b v="0"/>
    <s v="GROWTH"/>
    <n v="0"/>
    <m/>
    <s v="NE 1"/>
    <s v="NE 2"/>
    <m/>
  </r>
  <r>
    <x v="1"/>
    <x v="26"/>
    <s v="A131"/>
    <n v="1000000532"/>
    <s v="AMIN HARDWARE &amp; ENTERPRISE"/>
    <d v="2012-06-11T00:00:00"/>
    <s v="Targeted Dealer"/>
    <m/>
    <n v="142"/>
    <m/>
    <n v="156"/>
    <n v="-14"/>
    <s v="-"/>
    <n v="140.5"/>
    <s v="July"/>
    <n v="90.5"/>
    <n v="65.5"/>
    <n v="0.72375690607734811"/>
    <s v="GROWTH"/>
    <n v="156"/>
    <s v="Aug"/>
    <n v="156"/>
    <n v="0"/>
    <b v="0"/>
    <s v="GROWTH"/>
    <n v="0"/>
    <m/>
    <s v="NE 1"/>
    <s v="NE 2"/>
    <m/>
  </r>
  <r>
    <x v="1"/>
    <x v="26"/>
    <s v="R120"/>
    <n v="1000000552"/>
    <s v="RUKSHANA HARDWARE"/>
    <d v="2012-09-05T00:00:00"/>
    <s v="Targeted Dealer"/>
    <m/>
    <n v="140"/>
    <m/>
    <n v="205.5"/>
    <n v="-65.5"/>
    <s v="-"/>
    <n v="121.5"/>
    <s v="July"/>
    <n v="332.5"/>
    <n v="-127"/>
    <n v="-0.38195488721804516"/>
    <s v="DEGROWTH"/>
    <n v="205.5"/>
    <s v="Aug"/>
    <n v="205.5"/>
    <n v="0"/>
    <b v="0"/>
    <s v="GROWTH"/>
    <n v="0"/>
    <m/>
    <s v="NE 1"/>
    <s v="NE 2"/>
    <m/>
  </r>
  <r>
    <x v="1"/>
    <x v="26"/>
    <s v="B152"/>
    <n v="1000000538"/>
    <s v="BAKALI HARDWARE"/>
    <d v="2012-12-15T00:00:00"/>
    <s v="Targeted Dealer"/>
    <m/>
    <n v="13"/>
    <m/>
    <n v="13"/>
    <n v="0"/>
    <s v="-"/>
    <n v="13"/>
    <s v="July"/>
    <n v="0"/>
    <n v="13"/>
    <s v=" "/>
    <s v="GROWTH"/>
    <n v="13"/>
    <s v="Aug"/>
    <n v="13"/>
    <n v="0"/>
    <b v="0"/>
    <s v="GROWTH"/>
    <n v="0"/>
    <m/>
    <s v="NE 1"/>
    <s v="NE 2"/>
    <m/>
  </r>
  <r>
    <x v="1"/>
    <x v="26"/>
    <s v="B180"/>
    <n v="1000000535"/>
    <s v="B.D.ENTERPRISE(LA)"/>
    <d v="2013-07-09T00:00:00"/>
    <s v="Targeted Dealer"/>
    <m/>
    <n v="52"/>
    <m/>
    <n v="63"/>
    <n v="-11"/>
    <s v="-"/>
    <n v="38"/>
    <s v="July"/>
    <n v="37.5"/>
    <n v="25.5"/>
    <n v="0.67999999999999994"/>
    <s v="GROWTH"/>
    <n v="63"/>
    <s v="Aug"/>
    <n v="63"/>
    <n v="0"/>
    <b v="0"/>
    <s v="GROWTH"/>
    <n v="0"/>
    <m/>
    <s v="NE 1"/>
    <s v="NE 2"/>
    <m/>
  </r>
  <r>
    <x v="1"/>
    <x v="26"/>
    <s v="R192"/>
    <n v="1000000551"/>
    <s v="R.K.ENTERPRISE (NALBARI)"/>
    <d v="2013-12-30T00:00:00"/>
    <s v="Targeted Dealer"/>
    <m/>
    <n v="80"/>
    <m/>
    <n v="43.5"/>
    <n v="36.5"/>
    <s v="-"/>
    <n v="49.5"/>
    <s v="July"/>
    <n v="74.5"/>
    <n v="-31"/>
    <n v="-0.41610738255033553"/>
    <s v="DEGROWTH"/>
    <n v="43.5"/>
    <s v="Aug"/>
    <n v="43.5"/>
    <n v="0"/>
    <b v="0"/>
    <s v="GROWTH"/>
    <n v="0"/>
    <m/>
    <s v="NE 1"/>
    <s v="NE 2"/>
    <m/>
  </r>
  <r>
    <x v="1"/>
    <x v="26"/>
    <s v="NED081"/>
    <n v="1000000542"/>
    <s v="DEKA ENTERPRISE (AMAYAPUR)"/>
    <d v="2017-06-23T00:00:00"/>
    <s v="Targeted Dealer"/>
    <m/>
    <n v="200"/>
    <m/>
    <n v="90"/>
    <n v="110"/>
    <s v="-"/>
    <n v="234"/>
    <s v="July"/>
    <n v="72"/>
    <n v="18"/>
    <n v="0.25"/>
    <s v="GROWTH"/>
    <n v="90"/>
    <s v="Aug"/>
    <n v="90"/>
    <n v="0"/>
    <b v="0"/>
    <s v="GROWTH"/>
    <n v="0"/>
    <m/>
    <s v="NE 1"/>
    <s v="NE 2"/>
    <m/>
  </r>
  <r>
    <x v="1"/>
    <x v="26"/>
    <s v="NER107"/>
    <n v="1000000553"/>
    <s v="RUNA ENTERPRISE"/>
    <d v="2017-09-02T00:00:00"/>
    <s v="Targeted Dealer"/>
    <m/>
    <n v="150"/>
    <m/>
    <n v="158"/>
    <n v="-8"/>
    <s v="-"/>
    <n v="217.5"/>
    <s v="July"/>
    <n v="129"/>
    <n v="29"/>
    <n v="0.22480620155038755"/>
    <s v="GROWTH"/>
    <n v="158"/>
    <s v="Aug"/>
    <n v="158"/>
    <n v="0"/>
    <b v="0"/>
    <s v="GROWTH"/>
    <n v="0"/>
    <m/>
    <s v="NE 1"/>
    <s v="NE 2"/>
    <m/>
  </r>
  <r>
    <x v="1"/>
    <x v="26"/>
    <s v="NEP116"/>
    <n v="1000000548"/>
    <s v="P B HARDWARE"/>
    <d v="2017-10-23T00:00:00"/>
    <s v="Targeted Dealer"/>
    <m/>
    <n v="900"/>
    <m/>
    <n v="1048"/>
    <n v="-148"/>
    <s v="-"/>
    <n v="854.5"/>
    <s v="July"/>
    <n v="981"/>
    <n v="67"/>
    <n v="6.8297655453618766E-2"/>
    <s v="GROWTH"/>
    <n v="1048"/>
    <s v="Aug"/>
    <n v="1048"/>
    <n v="0"/>
    <b v="0"/>
    <s v="GROWTH"/>
    <n v="0"/>
    <m/>
    <s v="NE 1"/>
    <s v="NE 2"/>
    <m/>
  </r>
  <r>
    <x v="1"/>
    <x v="26"/>
    <s v="NEM208"/>
    <n v="1000000546"/>
    <s v="M K  ENTERPRISE (LA)"/>
    <d v="2018-09-01T00:00:00"/>
    <s v="Targeted Dealer"/>
    <m/>
    <n v="42"/>
    <m/>
    <n v="52"/>
    <n v="-10"/>
    <s v="-"/>
    <n v="39"/>
    <s v="July"/>
    <n v="39"/>
    <n v="13"/>
    <n v="0.33333333333333326"/>
    <s v="GROWTH"/>
    <n v="52"/>
    <s v="Aug"/>
    <n v="52"/>
    <n v="0"/>
    <b v="0"/>
    <s v="GROWTH"/>
    <n v="0"/>
    <m/>
    <s v="NE 1"/>
    <s v="NE 2"/>
    <m/>
  </r>
  <r>
    <x v="1"/>
    <x v="26"/>
    <s v="NEJ089"/>
    <n v="1000000958"/>
    <s v="JOYGURU ENTERPRISE (LA)"/>
    <d v="2019-04-29T00:00:00"/>
    <s v="Targeted Dealer"/>
    <m/>
    <n v="26"/>
    <m/>
    <n v="26"/>
    <n v="0"/>
    <s v="-"/>
    <n v="0"/>
    <s v="July"/>
    <n v="26"/>
    <n v="0"/>
    <n v="0"/>
    <b v="0"/>
    <n v="26"/>
    <s v="Aug"/>
    <n v="26"/>
    <n v="0"/>
    <b v="0"/>
    <s v="GROWTH"/>
    <n v="0"/>
    <m/>
    <s v="NE 1"/>
    <s v="NE 2"/>
    <m/>
  </r>
  <r>
    <x v="1"/>
    <x v="26"/>
    <s v="NEN127"/>
    <n v="1000000963"/>
    <s v="N PATOWARY HARDWARE"/>
    <d v="2019-05-24T00:00:00"/>
    <s v="Targeted Dealer"/>
    <m/>
    <n v="25"/>
    <m/>
    <n v="26"/>
    <n v="-1"/>
    <s v="-"/>
    <n v="26"/>
    <s v="July"/>
    <n v="13"/>
    <n v="13"/>
    <n v="1"/>
    <s v="GROWTH"/>
    <n v="26"/>
    <s v="Aug"/>
    <n v="26"/>
    <n v="0"/>
    <b v="0"/>
    <s v="GROWTH"/>
    <n v="0"/>
    <m/>
    <s v="NE 1"/>
    <s v="NE 2"/>
    <m/>
  </r>
  <r>
    <x v="1"/>
    <x v="26"/>
    <s v="NEP187"/>
    <n v="1000000965"/>
    <s v="POHAR TRADERS (MAZDIA)"/>
    <d v="2019-12-26T00:00:00"/>
    <s v="Targeted Dealer"/>
    <m/>
    <n v="30"/>
    <m/>
    <n v="51.5"/>
    <n v="-21.5"/>
    <s v="-"/>
    <n v="13"/>
    <s v="July"/>
    <n v="52"/>
    <n v="-0.5"/>
    <n v="-9.6153846153845812E-3"/>
    <s v="DEGROWTH"/>
    <n v="51.5"/>
    <s v="Aug"/>
    <n v="51.5"/>
    <n v="0"/>
    <b v="0"/>
    <s v="GROWTH"/>
    <n v="0"/>
    <m/>
    <s v="NE 1"/>
    <s v="NE 2"/>
    <m/>
  </r>
  <r>
    <x v="1"/>
    <x v="26"/>
    <s v="NEK152"/>
    <n v="1000000959"/>
    <s v="K.V. ENTERPRISE"/>
    <d v="2021-01-06T00:00:00"/>
    <s v="-"/>
    <m/>
    <n v="0"/>
    <m/>
    <n v="0"/>
    <n v="0"/>
    <s v="-"/>
    <n v="13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6"/>
    <s v="NEM328"/>
    <n v="1000002405"/>
    <s v="MAA ENTERPRISE - LA"/>
    <d v="2022-01-04T00:00:00"/>
    <s v="Targeted Dealer"/>
    <m/>
    <n v="35"/>
    <m/>
    <n v="26"/>
    <n v="9"/>
    <s v="-"/>
    <n v="25"/>
    <s v="July"/>
    <n v="39"/>
    <n v="-13"/>
    <n v="-0.33333333333333337"/>
    <s v="DEGROWTH"/>
    <n v="26"/>
    <s v="Aug"/>
    <n v="26"/>
    <n v="0"/>
    <b v="0"/>
    <s v="GROWTH"/>
    <n v="0"/>
    <m/>
    <s v="NE 1"/>
    <s v="NE 2"/>
    <m/>
  </r>
  <r>
    <x v="1"/>
    <x v="26"/>
    <s v="NEA339"/>
    <n v="1000002607"/>
    <s v="A M B ENTERPRISE"/>
    <d v="2022-02-22T00:00:00"/>
    <s v="Targeted Dealer"/>
    <m/>
    <n v="30"/>
    <m/>
    <n v="65"/>
    <n v="-35"/>
    <s v="-"/>
    <n v="0"/>
    <s v="July"/>
    <n v="52"/>
    <n v="13"/>
    <n v="0.25"/>
    <b v="0"/>
    <n v="65"/>
    <s v="Aug"/>
    <n v="65"/>
    <n v="0"/>
    <b v="0"/>
    <s v="GROWTH"/>
    <n v="0"/>
    <m/>
    <s v="NE 1"/>
    <s v="NE 2"/>
    <m/>
  </r>
  <r>
    <x v="1"/>
    <x v="26"/>
    <s v="NED203"/>
    <n v="1000002723"/>
    <s v="DAS ENTERPRISE-BAKSA"/>
    <d v="2022-04-13T00:00:00"/>
    <s v="Targeted Dealer"/>
    <m/>
    <n v="312"/>
    <m/>
    <n v="259.85000000000002"/>
    <n v="52.149999999999977"/>
    <s v="-"/>
    <n v="311.5"/>
    <s v="July"/>
    <n v="250"/>
    <n v="9.8500000000000227"/>
    <n v="3.9400000000000102E-2"/>
    <s v="GROWTH"/>
    <n v="259.85000000000002"/>
    <s v="Aug"/>
    <n v="259.85000000000002"/>
    <n v="0"/>
    <b v="0"/>
    <s v="GROWTH"/>
    <n v="0"/>
    <m/>
    <s v="NE 1"/>
    <s v="NE 2"/>
    <m/>
  </r>
  <r>
    <x v="1"/>
    <x v="26"/>
    <s v="NEN206"/>
    <n v="1000003189"/>
    <s v="NATH HARDWARE"/>
    <d v="2022-12-28T00:00:00"/>
    <s v="Targeted Dealer"/>
    <m/>
    <n v="61"/>
    <m/>
    <n v="98"/>
    <n v="-37"/>
    <s v="-"/>
    <n v="61"/>
    <s v="July"/>
    <n v="64.5"/>
    <n v="33.5"/>
    <n v="0.51937984496124034"/>
    <s v="GROWTH"/>
    <n v="98"/>
    <s v="Aug"/>
    <n v="98"/>
    <n v="0"/>
    <b v="0"/>
    <s v="GROWTH"/>
    <n v="0"/>
    <m/>
    <s v="NE 1"/>
    <s v="NE 2"/>
    <m/>
  </r>
  <r>
    <x v="1"/>
    <x v="26"/>
    <s v="NEM364"/>
    <n v="1000003304"/>
    <s v="MAA HARDWARE"/>
    <d v="2023-01-31T00:00:00"/>
    <s v="Targeted Dealer"/>
    <m/>
    <n v="25"/>
    <m/>
    <n v="13"/>
    <n v="12"/>
    <s v="-"/>
    <n v="12.5"/>
    <s v="July"/>
    <n v="39"/>
    <n v="-26"/>
    <n v="-0.66666666666666674"/>
    <s v="DEGROWTH"/>
    <n v="13"/>
    <s v="Aug"/>
    <n v="13"/>
    <n v="0"/>
    <b v="0"/>
    <s v="GROWTH"/>
    <n v="0"/>
    <m/>
    <s v="NE 1"/>
    <s v="NE 2"/>
    <m/>
  </r>
  <r>
    <x v="1"/>
    <x v="26"/>
    <s v="NEZ020"/>
    <n v="1000003385"/>
    <s v="ZIYAAN ENTERPRISE"/>
    <d v="2023-02-26T00:00:00"/>
    <s v="-"/>
    <m/>
    <n v="0"/>
    <m/>
    <n v="0"/>
    <n v="0"/>
    <s v="-"/>
    <n v="128.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6"/>
    <s v="NEC123"/>
    <n v="1000003429"/>
    <s v="CHOUDHURY BROTHERS"/>
    <d v="2023-03-16T00:00:00"/>
    <s v="Targeted Dealer"/>
    <m/>
    <n v="13"/>
    <m/>
    <n v="0"/>
    <n v="13"/>
    <s v="-"/>
    <n v="26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6"/>
    <s v="NEJ162"/>
    <n v="1000003443"/>
    <s v="JOHN HARDWARE"/>
    <d v="2023-03-23T00:00:00"/>
    <s v="Targeted Dealer"/>
    <m/>
    <n v="100"/>
    <m/>
    <n v="71"/>
    <n v="29"/>
    <s v="-"/>
    <n v="114.5"/>
    <s v="July"/>
    <n v="89"/>
    <n v="-18"/>
    <n v="-0.202247191011236"/>
    <s v="DEGROWTH"/>
    <n v="71"/>
    <s v="Aug"/>
    <n v="71"/>
    <n v="0"/>
    <b v="0"/>
    <s v="GROWTH"/>
    <n v="0"/>
    <m/>
    <s v="NE 1"/>
    <s v="NE 2"/>
    <m/>
  </r>
  <r>
    <x v="1"/>
    <x v="26"/>
    <s v="NEK203"/>
    <n v="1000003745"/>
    <s v="KUHI &amp; NEHA ENTERPRISE"/>
    <d v="2023-11-04T00:00:00"/>
    <s v="Targeted Dealer"/>
    <m/>
    <n v="180"/>
    <m/>
    <n v="192.5"/>
    <n v="-12.5"/>
    <s v="-"/>
    <n v="207"/>
    <s v="July"/>
    <n v="130"/>
    <n v="62.5"/>
    <n v="0.48076923076923084"/>
    <s v="GROWTH"/>
    <n v="192.5"/>
    <s v="Aug"/>
    <n v="192.5"/>
    <n v="0"/>
    <b v="0"/>
    <s v="GROWTH"/>
    <n v="0"/>
    <m/>
    <s v="NE 1"/>
    <s v="NE 2"/>
    <m/>
  </r>
  <r>
    <x v="1"/>
    <x v="26"/>
    <s v="NEJ182"/>
    <n v="1000003842"/>
    <s v="JAMIR HARDWARE"/>
    <d v="2024-01-31T00:00:00"/>
    <s v="Targeted Dealer"/>
    <m/>
    <n v="120"/>
    <m/>
    <n v="225"/>
    <n v="-105"/>
    <s v="-"/>
    <n v="104"/>
    <s v="July"/>
    <n v="180"/>
    <n v="45"/>
    <n v="0.25"/>
    <s v="GROWTH"/>
    <n v="225"/>
    <s v="Aug"/>
    <n v="225"/>
    <n v="0"/>
    <b v="0"/>
    <s v="GROWTH"/>
    <n v="0"/>
    <m/>
    <s v="NE 1"/>
    <s v="NE 2"/>
    <m/>
  </r>
  <r>
    <x v="1"/>
    <x v="26"/>
    <s v="NEM411"/>
    <n v="1000003843"/>
    <s v="MATRI HARDWARE"/>
    <d v="2024-01-31T00:00:00"/>
    <s v="Targeted Dealer"/>
    <m/>
    <n v="350"/>
    <m/>
    <n v="723"/>
    <n v="-373"/>
    <s v="-"/>
    <n v="338"/>
    <s v="July"/>
    <n v="572"/>
    <n v="151"/>
    <n v="0.26398601398601396"/>
    <s v="GROWTH"/>
    <n v="723"/>
    <s v="Aug"/>
    <n v="723"/>
    <n v="0"/>
    <b v="0"/>
    <s v="GROWTH"/>
    <n v="0"/>
    <m/>
    <s v="NE 1"/>
    <s v="NE 2"/>
    <m/>
  </r>
  <r>
    <x v="1"/>
    <x v="26"/>
    <s v="NEJ184"/>
    <n v="1000003896"/>
    <s v="J.S. HARDWARE"/>
    <d v="2024-03-28T00:00:00"/>
    <s v="Targeted Dealer"/>
    <m/>
    <n v="30"/>
    <m/>
    <n v="20"/>
    <n v="10"/>
    <s v="-"/>
    <n v="0"/>
    <s v="July"/>
    <n v="40"/>
    <n v="-20"/>
    <n v="-0.5"/>
    <b v="0"/>
    <n v="20"/>
    <s v="Aug"/>
    <n v="20"/>
    <n v="0"/>
    <b v="0"/>
    <s v="GROWTH"/>
    <n v="0"/>
    <m/>
    <s v="NE 1"/>
    <s v="NE 2"/>
    <m/>
  </r>
  <r>
    <x v="1"/>
    <x v="26"/>
    <s v="NER326"/>
    <n v="1000004047"/>
    <s v="R.H.ENTERPRISE"/>
    <d v="2024-07-20T00:00:00"/>
    <s v="-"/>
    <m/>
    <n v="0"/>
    <m/>
    <n v="0"/>
    <n v="0"/>
    <s v="-"/>
    <n v="26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7"/>
    <s v="M017"/>
    <n v="1000000043"/>
    <s v="MAAKALI ENTERPRISE (AGARTALA)"/>
    <d v="2005-01-31T00:00:00"/>
    <s v="Targeted Dealer"/>
    <m/>
    <n v="160"/>
    <m/>
    <n v="180"/>
    <n v="-20"/>
    <s v="-"/>
    <n v="130"/>
    <s v="July"/>
    <n v="131"/>
    <n v="49"/>
    <n v="0.37404580152671763"/>
    <s v="GROWTH"/>
    <n v="180"/>
    <s v="Aug"/>
    <n v="180"/>
    <n v="0"/>
    <b v="0"/>
    <s v="GROWTH"/>
    <n v="0"/>
    <m/>
    <s v="NE 1"/>
    <s v="NE 2"/>
    <m/>
  </r>
  <r>
    <x v="1"/>
    <x v="27"/>
    <s v="G015"/>
    <n v="1000000036"/>
    <s v="GOPINATH SAHA"/>
    <d v="2006-12-26T00:00:00"/>
    <s v="-"/>
    <m/>
    <n v="0"/>
    <m/>
    <n v="0"/>
    <n v="0"/>
    <s v="-"/>
    <n v="181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7"/>
    <s v="J057"/>
    <n v="1000000040"/>
    <s v="JOYRAM TRADERS (AGARTALA)"/>
    <d v="2010-11-23T00:00:00"/>
    <s v="Targeted Dealer"/>
    <m/>
    <n v="425"/>
    <m/>
    <n v="398.8"/>
    <n v="26.199999999999989"/>
    <s v="-"/>
    <n v="385.3"/>
    <s v="July"/>
    <n v="250.5"/>
    <n v="148.30000000000001"/>
    <n v="0.59201596806387236"/>
    <s v="GROWTH"/>
    <n v="398.8"/>
    <s v="Aug"/>
    <n v="398.8"/>
    <n v="0"/>
    <b v="0"/>
    <s v="GROWTH"/>
    <n v="0"/>
    <m/>
    <s v="NE 1"/>
    <s v="NE 2"/>
    <m/>
  </r>
  <r>
    <x v="1"/>
    <x v="27"/>
    <s v="B138"/>
    <n v="1000000013"/>
    <s v="BANKA BEHARI PAUL"/>
    <d v="2012-05-09T00:00:00"/>
    <s v="Targeted Dealer"/>
    <m/>
    <n v="150"/>
    <m/>
    <n v="353.75"/>
    <n v="-203.75"/>
    <s v="-"/>
    <n v="109.5"/>
    <s v="July"/>
    <n v="87.5"/>
    <n v="266.25"/>
    <n v="3.0428571428571427"/>
    <s v="GROWTH"/>
    <n v="353.75"/>
    <s v="Aug"/>
    <n v="353.75"/>
    <n v="0"/>
    <b v="0"/>
    <s v="GROWTH"/>
    <n v="0"/>
    <m/>
    <s v="NE 1"/>
    <s v="NE 2"/>
    <m/>
  </r>
  <r>
    <x v="1"/>
    <x v="27"/>
    <s v="M249"/>
    <n v="1000000825"/>
    <s v="MAHANAM CONSTRUCTION"/>
    <d v="2013-01-23T00:00:00"/>
    <s v="Targeted Dealer"/>
    <m/>
    <n v="100"/>
    <m/>
    <n v="141.25"/>
    <n v="-41.25"/>
    <s v="-"/>
    <n v="115"/>
    <s v="July"/>
    <n v="47.5"/>
    <n v="93.75"/>
    <n v="1.9736842105263159"/>
    <s v="GROWTH"/>
    <n v="141.25"/>
    <s v="Aug"/>
    <n v="141.25"/>
    <n v="0"/>
    <b v="0"/>
    <s v="GROWTH"/>
    <n v="0"/>
    <m/>
    <s v="NE 1"/>
    <s v="NE 2"/>
    <m/>
  </r>
  <r>
    <x v="1"/>
    <x v="27"/>
    <s v="A163"/>
    <n v="1000000021"/>
    <s v="AJOY BHATTACHARJEE"/>
    <d v="2013-05-04T00:00:00"/>
    <s v="Targeted Dealer"/>
    <m/>
    <n v="40"/>
    <m/>
    <n v="27.5"/>
    <n v="12.5"/>
    <s v="-"/>
    <n v="45"/>
    <s v="July"/>
    <n v="35"/>
    <n v="-7.5"/>
    <n v="-0.2142857142857143"/>
    <s v="DEGROWTH"/>
    <n v="27.5"/>
    <s v="Aug"/>
    <n v="27.5"/>
    <n v="0"/>
    <b v="0"/>
    <s v="GROWTH"/>
    <n v="0"/>
    <m/>
    <s v="NE 1"/>
    <s v="NE 2"/>
    <m/>
  </r>
  <r>
    <x v="1"/>
    <x v="27"/>
    <s v="A164"/>
    <n v="1000000022"/>
    <s v="ANJAN DEBNATH"/>
    <d v="2013-05-04T00:00:00"/>
    <s v="Targeted Dealer"/>
    <m/>
    <n v="1800"/>
    <m/>
    <n v="2596.75"/>
    <n v="-796.75"/>
    <s v="-"/>
    <n v="1605.5"/>
    <s v="July"/>
    <n v="1477.25"/>
    <n v="1119.5"/>
    <n v="0.7578270434929768"/>
    <s v="GROWTH"/>
    <n v="2596.75"/>
    <s v="Aug"/>
    <n v="2596.75"/>
    <n v="0"/>
    <b v="0"/>
    <s v="GROWTH"/>
    <n v="0"/>
    <m/>
    <s v="NE 1"/>
    <s v="NE 2"/>
    <m/>
  </r>
  <r>
    <x v="1"/>
    <x v="27"/>
    <s v="M298"/>
    <n v="1000000041"/>
    <s v="MAA MANASHA ENTERPRISE"/>
    <d v="2013-09-19T00:00:00"/>
    <s v="Targeted Dealer"/>
    <m/>
    <n v="50"/>
    <m/>
    <n v="30"/>
    <n v="20"/>
    <s v="-"/>
    <n v="60.5"/>
    <s v="July"/>
    <n v="36"/>
    <n v="-6"/>
    <n v="-0.16666666666666663"/>
    <s v="DEGROWTH"/>
    <n v="30"/>
    <s v="Aug"/>
    <n v="30"/>
    <n v="0"/>
    <b v="0"/>
    <s v="GROWTH"/>
    <n v="0"/>
    <m/>
    <s v="NE 1"/>
    <s v="NE 2"/>
    <m/>
  </r>
  <r>
    <x v="1"/>
    <x v="27"/>
    <s v="M341"/>
    <n v="1000000048"/>
    <s v="MAZUMDER ENTERPRISE"/>
    <d v="2014-01-06T00:00:00"/>
    <s v="Targeted Dealer"/>
    <m/>
    <n v="110"/>
    <m/>
    <n v="186.5"/>
    <n v="-76.5"/>
    <s v="-"/>
    <n v="120"/>
    <s v="July"/>
    <n v="89"/>
    <n v="97.5"/>
    <n v="1.095505617977528"/>
    <s v="GROWTH"/>
    <n v="186.5"/>
    <s v="Aug"/>
    <n v="186.5"/>
    <n v="0"/>
    <b v="0"/>
    <s v="GROWTH"/>
    <n v="0"/>
    <m/>
    <s v="NE 1"/>
    <s v="NE 2"/>
    <m/>
  </r>
  <r>
    <x v="1"/>
    <x v="27"/>
    <s v="NEM012"/>
    <n v="1000000047"/>
    <s v="MANJU ENTERPRISE"/>
    <d v="2014-06-27T00:00:00"/>
    <s v="Targeted Dealer"/>
    <m/>
    <n v="50"/>
    <m/>
    <n v="30"/>
    <n v="20"/>
    <s v="-"/>
    <n v="25.5"/>
    <s v="July"/>
    <n v="35"/>
    <n v="-5"/>
    <n v="-0.1428571428571429"/>
    <s v="DEGROWTH"/>
    <n v="30"/>
    <s v="Aug"/>
    <n v="30"/>
    <n v="0"/>
    <b v="0"/>
    <s v="GROWTH"/>
    <n v="0"/>
    <m/>
    <s v="NE 1"/>
    <s v="NE 2"/>
    <m/>
  </r>
  <r>
    <x v="1"/>
    <x v="27"/>
    <s v="NEJ016"/>
    <n v="1000000039"/>
    <s v="JOY GURU ENTERPRISE"/>
    <d v="2015-05-11T00:00:00"/>
    <s v="Targeted Dealer"/>
    <m/>
    <n v="80"/>
    <m/>
    <n v="121"/>
    <n v="-41"/>
    <s v="-"/>
    <n v="105"/>
    <s v="July"/>
    <n v="139.75"/>
    <n v="-18.75"/>
    <n v="-0.13416815742397137"/>
    <s v="DEGROWTH"/>
    <n v="121"/>
    <s v="Aug"/>
    <n v="121"/>
    <n v="0"/>
    <b v="0"/>
    <s v="GROWTH"/>
    <n v="0"/>
    <m/>
    <s v="NE 1"/>
    <s v="NE 2"/>
    <m/>
  </r>
  <r>
    <x v="1"/>
    <x v="27"/>
    <s v="NEM058"/>
    <n v="1000000050"/>
    <s v="MODAK IRON AGENCY"/>
    <d v="2016-01-28T00:00:00"/>
    <s v="Targeted Dealer"/>
    <m/>
    <n v="300"/>
    <m/>
    <n v="320"/>
    <n v="-20"/>
    <s v="-"/>
    <n v="320.5"/>
    <s v="July"/>
    <n v="290"/>
    <n v="30"/>
    <n v="0.10344827586206895"/>
    <s v="GROWTH"/>
    <n v="320"/>
    <s v="Aug"/>
    <n v="320"/>
    <n v="0"/>
    <b v="0"/>
    <s v="GROWTH"/>
    <n v="0"/>
    <m/>
    <s v="NE 1"/>
    <s v="NE 2"/>
    <m/>
  </r>
  <r>
    <x v="1"/>
    <x v="27"/>
    <s v="NEL015"/>
    <n v="1000000822"/>
    <s v="LAXMAN SAHA (AGARTALA)"/>
    <d v="2016-04-12T00:00:00"/>
    <s v="Targeted Dealer"/>
    <m/>
    <n v="5300"/>
    <m/>
    <n v="8040.9000000000005"/>
    <n v="-2740.9000000000005"/>
    <s v="-"/>
    <n v="5073.7"/>
    <s v="July"/>
    <n v="4106.7"/>
    <n v="3934.2000000000007"/>
    <n v="0.95799547081598391"/>
    <s v="GROWTH"/>
    <n v="8040.9000000000005"/>
    <s v="Aug"/>
    <n v="8040.9000000000005"/>
    <n v="0"/>
    <b v="0"/>
    <s v="GROWTH"/>
    <n v="0"/>
    <m/>
    <s v="NE 1"/>
    <s v="NE 2"/>
    <m/>
  </r>
  <r>
    <x v="1"/>
    <x v="27"/>
    <s v="NEM064"/>
    <n v="1000000044"/>
    <s v="MADAN GOPAL TRADERS (AGARTALA)"/>
    <d v="2016-04-12T00:00:00"/>
    <s v="Targeted Dealer"/>
    <m/>
    <n v="180"/>
    <m/>
    <n v="191"/>
    <n v="-11"/>
    <s v="-"/>
    <n v="255"/>
    <s v="July"/>
    <n v="230.5"/>
    <n v="-39.5"/>
    <n v="-0.17136659436008672"/>
    <s v="DEGROWTH"/>
    <n v="191"/>
    <s v="Aug"/>
    <n v="191"/>
    <n v="0"/>
    <b v="0"/>
    <s v="GROWTH"/>
    <n v="0"/>
    <m/>
    <s v="NE 1"/>
    <s v="NE 2"/>
    <m/>
  </r>
  <r>
    <x v="1"/>
    <x v="27"/>
    <s v="NEM065"/>
    <n v="1000000051"/>
    <s v="MODAK TRADERS (AGARTALA)"/>
    <d v="2016-04-12T00:00:00"/>
    <s v="Targeted Dealer"/>
    <m/>
    <n v="70"/>
    <m/>
    <n v="80"/>
    <n v="-10"/>
    <s v="-"/>
    <n v="40"/>
    <s v="July"/>
    <n v="15"/>
    <n v="65"/>
    <n v="4.333333333333333"/>
    <s v="GROWTH"/>
    <n v="80"/>
    <s v="Aug"/>
    <n v="80"/>
    <n v="0"/>
    <b v="0"/>
    <s v="GROWTH"/>
    <n v="0"/>
    <m/>
    <s v="NE 1"/>
    <s v="NE 2"/>
    <m/>
  </r>
  <r>
    <x v="1"/>
    <x v="27"/>
    <s v="NED054"/>
    <n v="1000000027"/>
    <s v="DAS IRON AGENCY (AGARTALA)"/>
    <d v="2016-04-25T00:00:00"/>
    <s v="Targeted Dealer"/>
    <m/>
    <n v="50"/>
    <m/>
    <n v="0"/>
    <n v="50"/>
    <s v="-"/>
    <n v="75"/>
    <s v="July"/>
    <n v="35"/>
    <n v="-35"/>
    <n v="-1"/>
    <s v="DEGROWTH"/>
    <n v="0"/>
    <s v="Aug"/>
    <n v="0"/>
    <n v="0"/>
    <b v="0"/>
    <b v="0"/>
    <n v="0"/>
    <m/>
    <s v="NE 1"/>
    <s v="NE 2"/>
    <m/>
  </r>
  <r>
    <x v="1"/>
    <x v="27"/>
    <s v="NER085"/>
    <n v="1000000827"/>
    <s v="RAMKRISHNA TRADERS (JIRANIA)"/>
    <d v="2016-12-09T00:00:00"/>
    <s v="Targeted Dealer"/>
    <m/>
    <n v="170"/>
    <m/>
    <n v="181"/>
    <n v="-11"/>
    <s v="-"/>
    <n v="141.5"/>
    <s v="July"/>
    <n v="83.5"/>
    <n v="97.5"/>
    <n v="1.1676646706586826"/>
    <s v="GROWTH"/>
    <n v="181"/>
    <s v="Aug"/>
    <n v="181"/>
    <n v="0"/>
    <b v="0"/>
    <s v="GROWTH"/>
    <n v="0"/>
    <m/>
    <s v="NE 1"/>
    <s v="NE 2"/>
    <m/>
  </r>
  <r>
    <x v="1"/>
    <x v="27"/>
    <s v="NES185"/>
    <n v="1000000064"/>
    <s v="SRISTI CEMENT HOUSE (SADAR)"/>
    <d v="2017-04-05T00:00:00"/>
    <s v="Targeted Dealer"/>
    <m/>
    <n v="25"/>
    <m/>
    <n v="15"/>
    <n v="10"/>
    <s v="-"/>
    <n v="25"/>
    <s v="July"/>
    <n v="18.5"/>
    <n v="-3.5"/>
    <n v="-0.18918918918918914"/>
    <s v="DEGROWTH"/>
    <n v="15"/>
    <s v="Aug"/>
    <n v="15"/>
    <n v="0"/>
    <b v="0"/>
    <s v="GROWTH"/>
    <n v="0"/>
    <m/>
    <s v="NE 1"/>
    <s v="NE 2"/>
    <m/>
  </r>
  <r>
    <x v="1"/>
    <x v="27"/>
    <s v="NED082"/>
    <n v="1000000028"/>
    <s v="DATTA HOME APPLIANCE"/>
    <d v="2017-07-19T00:00:00"/>
    <s v="Targeted Dealer"/>
    <m/>
    <n v="170"/>
    <m/>
    <n v="156"/>
    <n v="14"/>
    <s v="-"/>
    <n v="180"/>
    <s v="July"/>
    <n v="75"/>
    <n v="81"/>
    <n v="1.08"/>
    <s v="GROWTH"/>
    <n v="156"/>
    <s v="Aug"/>
    <n v="156"/>
    <n v="0"/>
    <b v="0"/>
    <s v="GROWTH"/>
    <n v="0"/>
    <m/>
    <s v="NE 1"/>
    <s v="NE 2"/>
    <m/>
  </r>
  <r>
    <x v="1"/>
    <x v="27"/>
    <s v="NER126"/>
    <n v="1000000060"/>
    <s v="ROY ENTERPRISE (DHALESWAR)"/>
    <d v="2018-01-31T00:00:00"/>
    <s v="Targeted Dealer"/>
    <m/>
    <n v="80"/>
    <m/>
    <n v="70"/>
    <n v="10"/>
    <s v="-"/>
    <n v="86"/>
    <s v="July"/>
    <n v="82.25"/>
    <n v="-12.25"/>
    <n v="-0.14893617021276595"/>
    <s v="DEGROWTH"/>
    <n v="70"/>
    <s v="Aug"/>
    <n v="70"/>
    <n v="0"/>
    <b v="0"/>
    <s v="GROWTH"/>
    <n v="0"/>
    <m/>
    <s v="NE 1"/>
    <s v="NE 2"/>
    <m/>
  </r>
  <r>
    <x v="1"/>
    <x v="27"/>
    <s v="NEB132"/>
    <n v="1000000024"/>
    <s v="BASUNDHARA ENTERPRISE"/>
    <d v="2018-02-03T00:00:00"/>
    <s v="Targeted Dealer"/>
    <m/>
    <n v="1500"/>
    <m/>
    <n v="1765.1"/>
    <n v="-265.09999999999991"/>
    <s v="-"/>
    <n v="1459.25"/>
    <s v="July"/>
    <n v="1245.4000000000001"/>
    <n v="519.69999999999982"/>
    <n v="0.41729564798458307"/>
    <s v="GROWTH"/>
    <n v="1765.1"/>
    <s v="Aug"/>
    <n v="1765.1"/>
    <n v="0"/>
    <b v="0"/>
    <s v="GROWTH"/>
    <n v="0"/>
    <m/>
    <s v="NE 1"/>
    <s v="NE 2"/>
    <m/>
  </r>
  <r>
    <x v="1"/>
    <x v="27"/>
    <s v="NER150"/>
    <n v="1000000058"/>
    <s v="RADHIKA ENTERPRISE"/>
    <d v="2018-08-01T00:00:00"/>
    <s v="Targeted Dealer"/>
    <m/>
    <n v="50"/>
    <m/>
    <n v="10"/>
    <n v="40"/>
    <s v="-"/>
    <n v="50"/>
    <s v="July"/>
    <n v="0"/>
    <n v="10"/>
    <s v=" "/>
    <s v="GROWTH"/>
    <n v="10"/>
    <s v="Aug"/>
    <n v="10"/>
    <n v="0"/>
    <b v="0"/>
    <s v="GROWTH"/>
    <n v="0"/>
    <m/>
    <s v="NE 1"/>
    <s v="NE 2"/>
    <m/>
  </r>
  <r>
    <x v="1"/>
    <x v="27"/>
    <s v="NEM233"/>
    <n v="1000000052"/>
    <s v="MRINAL KANTI SAHA"/>
    <d v="2019-03-09T00:00:00"/>
    <s v="Targeted Dealer"/>
    <m/>
    <n v="170"/>
    <m/>
    <n v="99.5"/>
    <n v="70.5"/>
    <s v="-"/>
    <n v="140"/>
    <s v="July"/>
    <n v="135"/>
    <n v="-35.5"/>
    <n v="-0.26296296296296295"/>
    <s v="DEGROWTH"/>
    <n v="99.5"/>
    <s v="Aug"/>
    <n v="99.5"/>
    <n v="0"/>
    <b v="0"/>
    <s v="GROWTH"/>
    <n v="0"/>
    <m/>
    <s v="NE 1"/>
    <s v="NE 2"/>
    <m/>
  </r>
  <r>
    <x v="1"/>
    <x v="27"/>
    <s v="NEB190"/>
    <n v="1000000023"/>
    <s v="BABA LOKENATH CEMENT HOUSE"/>
    <d v="2019-03-25T00:00:00"/>
    <s v="-"/>
    <m/>
    <n v="0"/>
    <m/>
    <n v="10"/>
    <n v="-10"/>
    <s v="-"/>
    <n v="15"/>
    <s v="July"/>
    <n v="0"/>
    <n v="10"/>
    <s v=" "/>
    <s v="GROWTH"/>
    <n v="10"/>
    <s v="Aug"/>
    <n v="10"/>
    <n v="0"/>
    <b v="0"/>
    <s v="GROWTH"/>
    <n v="0"/>
    <m/>
    <s v="NE 1"/>
    <s v="NE 2"/>
    <m/>
  </r>
  <r>
    <x v="1"/>
    <x v="27"/>
    <s v="NES364"/>
    <n v="1000000829"/>
    <s v="SR BUILDERS"/>
    <d v="2019-04-11T00:00:00"/>
    <s v="Targeted Dealer"/>
    <m/>
    <n v="100"/>
    <m/>
    <n v="108.25"/>
    <n v="-8.25"/>
    <s v="-"/>
    <n v="119.85"/>
    <s v="July"/>
    <n v="80.25"/>
    <n v="28"/>
    <n v="0.34890965732087231"/>
    <s v="GROWTH"/>
    <n v="108.25"/>
    <s v="Aug"/>
    <n v="108.25"/>
    <n v="0"/>
    <b v="0"/>
    <s v="GROWTH"/>
    <n v="0"/>
    <m/>
    <s v="NE 1"/>
    <s v="NE 2"/>
    <m/>
  </r>
  <r>
    <x v="1"/>
    <x v="27"/>
    <s v="NER167"/>
    <n v="1000000828"/>
    <s v="RANGAMOYEE"/>
    <d v="2019-05-02T00:00:00"/>
    <s v="Targeted Dealer"/>
    <m/>
    <n v="30"/>
    <m/>
    <n v="15"/>
    <n v="15"/>
    <s v="-"/>
    <n v="30"/>
    <s v="July"/>
    <n v="0"/>
    <n v="15"/>
    <s v=" "/>
    <s v="GROWTH"/>
    <n v="15"/>
    <s v="Aug"/>
    <n v="15"/>
    <n v="0"/>
    <b v="0"/>
    <s v="GROWTH"/>
    <n v="0"/>
    <m/>
    <s v="NE 1"/>
    <s v="NE 2"/>
    <m/>
  </r>
  <r>
    <x v="1"/>
    <x v="27"/>
    <s v="NEN130"/>
    <n v="1000000053"/>
    <s v="NEW CHANDIMATA TRADERS"/>
    <d v="2019-06-26T00:00:00"/>
    <s v="-"/>
    <m/>
    <n v="0"/>
    <m/>
    <n v="0"/>
    <n v="0"/>
    <s v="-"/>
    <n v="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7"/>
    <s v="NED148"/>
    <n v="1000000030"/>
    <s v="DHARAMRAJI STORES"/>
    <d v="2019-08-26T00:00:00"/>
    <s v="-"/>
    <m/>
    <n v="0"/>
    <m/>
    <n v="0"/>
    <n v="0"/>
    <s v="-"/>
    <n v="1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7"/>
    <s v="NEB226"/>
    <n v="1000002391"/>
    <s v="BIPLAB CHAKRABORTY"/>
    <d v="2020-02-15T00:00:00"/>
    <s v="Targeted Dealer"/>
    <m/>
    <n v="60"/>
    <m/>
    <n v="123"/>
    <n v="-63"/>
    <s v="-"/>
    <n v="80.5"/>
    <s v="July"/>
    <n v="56.25"/>
    <n v="66.75"/>
    <n v="1.1866666666666665"/>
    <s v="GROWTH"/>
    <n v="123"/>
    <s v="Aug"/>
    <n v="123"/>
    <n v="0"/>
    <b v="0"/>
    <s v="GROWTH"/>
    <n v="0"/>
    <m/>
    <s v="NE 1"/>
    <s v="NE 2"/>
    <m/>
  </r>
  <r>
    <x v="1"/>
    <x v="27"/>
    <s v="NEM263"/>
    <n v="1000000049"/>
    <s v="MITRA ENTERPRISE"/>
    <d v="2020-02-26T00:00:00"/>
    <s v="Targeted Dealer"/>
    <m/>
    <n v="20"/>
    <m/>
    <n v="5"/>
    <n v="15"/>
    <s v="-"/>
    <n v="15"/>
    <s v="July"/>
    <n v="5"/>
    <n v="0"/>
    <n v="0"/>
    <s v="GROWTH"/>
    <n v="5"/>
    <s v="Aug"/>
    <n v="5"/>
    <n v="0"/>
    <b v="0"/>
    <s v="GROWTH"/>
    <n v="0"/>
    <m/>
    <s v="NE 1"/>
    <s v="NE 2"/>
    <m/>
  </r>
  <r>
    <x v="1"/>
    <x v="27"/>
    <s v="NEM265"/>
    <n v="1000000042"/>
    <s v="MAA MEHARESWARI CARRING CENTRE"/>
    <d v="2020-03-04T00:00:00"/>
    <s v="Targeted Dealer"/>
    <m/>
    <n v="100"/>
    <m/>
    <n v="70"/>
    <n v="30"/>
    <s v="-"/>
    <n v="110"/>
    <s v="July"/>
    <n v="130"/>
    <n v="-60"/>
    <n v="-0.46153846153846156"/>
    <s v="DEGROWTH"/>
    <n v="70"/>
    <s v="Aug"/>
    <n v="70"/>
    <n v="0"/>
    <b v="0"/>
    <s v="GROWTH"/>
    <n v="0"/>
    <m/>
    <s v="NE 1"/>
    <s v="NE 2"/>
    <m/>
  </r>
  <r>
    <x v="1"/>
    <x v="27"/>
    <s v="NEJ106"/>
    <n v="1000000038"/>
    <s v="JOY DURGA CARRING CENTRE (AGR)"/>
    <d v="2020-05-18T00:00:00"/>
    <s v="Targeted Dealer"/>
    <m/>
    <n v="750"/>
    <m/>
    <n v="868.05000000000007"/>
    <n v="-118.05000000000007"/>
    <s v="-"/>
    <n v="650.75"/>
    <s v="July"/>
    <n v="458.75"/>
    <n v="409.30000000000007"/>
    <n v="0.89220708446866492"/>
    <s v="GROWTH"/>
    <n v="868.05000000000007"/>
    <s v="Aug"/>
    <n v="868.05000000000007"/>
    <n v="0"/>
    <b v="0"/>
    <s v="GROWTH"/>
    <n v="0"/>
    <m/>
    <s v="NE 1"/>
    <s v="NE 2"/>
    <m/>
  </r>
  <r>
    <x v="1"/>
    <x v="27"/>
    <s v="NES487"/>
    <n v="1000000062"/>
    <s v="SHIV SANKAR SANITARY &amp; HARDWARE STORES - AGT"/>
    <d v="2021-01-01T00:00:00"/>
    <s v="Targeted Dealer"/>
    <m/>
    <n v="40"/>
    <m/>
    <n v="30"/>
    <n v="10"/>
    <s v="-"/>
    <n v="100"/>
    <s v="July"/>
    <n v="0"/>
    <n v="30"/>
    <s v=" "/>
    <s v="GROWTH"/>
    <n v="30"/>
    <s v="Aug"/>
    <n v="30"/>
    <n v="0"/>
    <b v="0"/>
    <s v="GROWTH"/>
    <n v="0"/>
    <m/>
    <s v="NE 1"/>
    <s v="NE 2"/>
    <m/>
  </r>
  <r>
    <x v="1"/>
    <x v="27"/>
    <s v="NEM294"/>
    <n v="1000000823"/>
    <s v="MAA TRIPURASWARI CONSTRUCTION"/>
    <d v="2021-01-06T00:00:00"/>
    <s v="Targeted Dealer"/>
    <m/>
    <n v="30"/>
    <m/>
    <n v="25"/>
    <n v="5"/>
    <s v="-"/>
    <n v="0"/>
    <s v="July"/>
    <n v="5"/>
    <n v="20"/>
    <n v="4"/>
    <b v="0"/>
    <n v="25"/>
    <s v="Aug"/>
    <n v="25"/>
    <n v="0"/>
    <b v="0"/>
    <s v="GROWTH"/>
    <n v="0"/>
    <m/>
    <s v="NE 1"/>
    <s v="NE 2"/>
    <m/>
  </r>
  <r>
    <x v="1"/>
    <x v="27"/>
    <s v="NEP211"/>
    <n v="1000000056"/>
    <s v="PAUL ENTERPRISE - AGT"/>
    <d v="2021-08-14T00:00:00"/>
    <s v="Targeted Dealer"/>
    <m/>
    <n v="370"/>
    <m/>
    <n v="392.25"/>
    <n v="-22.25"/>
    <s v="-"/>
    <n v="387.8"/>
    <s v="July"/>
    <n v="225"/>
    <n v="167.25"/>
    <n v="0.7433333333333334"/>
    <s v="GROWTH"/>
    <n v="392.25"/>
    <s v="Aug"/>
    <n v="392.25"/>
    <n v="0"/>
    <b v="0"/>
    <s v="GROWTH"/>
    <n v="0"/>
    <m/>
    <s v="NE 1"/>
    <s v="NE 2"/>
    <m/>
  </r>
  <r>
    <x v="1"/>
    <x v="27"/>
    <s v="NED188"/>
    <n v="1000000033"/>
    <s v="DIPTANU DAS - AGT"/>
    <d v="2021-09-23T00:00:00"/>
    <s v="Targeted Dealer"/>
    <m/>
    <n v="50"/>
    <m/>
    <n v="37.5"/>
    <n v="12.5"/>
    <s v="-"/>
    <n v="38.5"/>
    <s v="July"/>
    <n v="36.25"/>
    <n v="1.25"/>
    <n v="3.4482758620689724E-2"/>
    <s v="GROWTH"/>
    <n v="37.5"/>
    <s v="Aug"/>
    <n v="37.5"/>
    <n v="0"/>
    <b v="0"/>
    <s v="GROWTH"/>
    <n v="0"/>
    <m/>
    <s v="NE 1"/>
    <s v="NE 2"/>
    <m/>
  </r>
  <r>
    <x v="1"/>
    <x v="27"/>
    <s v="NEP213"/>
    <n v="1000000826"/>
    <s v="PARTHA DAS - AGT"/>
    <d v="2021-09-23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7"/>
    <s v="NED191"/>
    <n v="1000000029"/>
    <s v="DEBNATH CEMENT HOUSE AND IRON STORES"/>
    <d v="2021-11-22T00:00:00"/>
    <s v="Targeted Dealer"/>
    <m/>
    <n v="50"/>
    <m/>
    <n v="0"/>
    <n v="50"/>
    <s v="-"/>
    <n v="30"/>
    <s v="July"/>
    <n v="41"/>
    <n v="-41"/>
    <n v="-1"/>
    <s v="DEGROWTH"/>
    <n v="0"/>
    <s v="Aug"/>
    <n v="0"/>
    <n v="0"/>
    <b v="0"/>
    <b v="0"/>
    <n v="0"/>
    <m/>
    <s v="NE 1"/>
    <s v="NE 2"/>
    <m/>
  </r>
  <r>
    <x v="1"/>
    <x v="27"/>
    <s v="NED206"/>
    <n v="1000002744"/>
    <s v="DINGRA ENTERPRISE"/>
    <d v="2022-05-10T00:00:00"/>
    <s v="Targeted Dealer"/>
    <m/>
    <n v="25"/>
    <m/>
    <n v="25"/>
    <n v="0"/>
    <s v="-"/>
    <n v="15"/>
    <s v="July"/>
    <n v="40"/>
    <n v="-15"/>
    <n v="-0.375"/>
    <s v="DEGROWTH"/>
    <n v="25"/>
    <s v="Aug"/>
    <n v="25"/>
    <n v="0"/>
    <b v="0"/>
    <s v="GROWTH"/>
    <n v="0"/>
    <m/>
    <s v="NE 1"/>
    <s v="NE 2"/>
    <m/>
  </r>
  <r>
    <x v="1"/>
    <x v="27"/>
    <s v="NEB288"/>
    <n v="1000002845"/>
    <s v="BANIK ENTERPRISE"/>
    <d v="2022-07-22T00:00:00"/>
    <s v="Targeted Dealer"/>
    <m/>
    <n v="40"/>
    <m/>
    <n v="40"/>
    <n v="0"/>
    <s v="-"/>
    <n v="33.5"/>
    <s v="July"/>
    <n v="30"/>
    <n v="10"/>
    <n v="0.33333333333333326"/>
    <s v="GROWTH"/>
    <n v="40"/>
    <s v="Aug"/>
    <n v="40"/>
    <n v="0"/>
    <b v="0"/>
    <s v="GROWTH"/>
    <n v="0"/>
    <m/>
    <s v="NE 1"/>
    <s v="NE 2"/>
    <m/>
  </r>
  <r>
    <x v="1"/>
    <x v="27"/>
    <s v="NEP242"/>
    <n v="1000002891"/>
    <s v="PRIYA HARDWARE"/>
    <d v="2022-08-25T00:00:00"/>
    <s v="Targeted Dealer"/>
    <m/>
    <n v="120"/>
    <m/>
    <n v="149"/>
    <n v="-29"/>
    <s v="-"/>
    <n v="134.5"/>
    <s v="July"/>
    <n v="75"/>
    <n v="74"/>
    <n v="0.98666666666666658"/>
    <s v="GROWTH"/>
    <n v="149"/>
    <s v="Aug"/>
    <n v="149"/>
    <n v="0"/>
    <b v="0"/>
    <s v="GROWTH"/>
    <n v="0"/>
    <m/>
    <s v="NE 1"/>
    <s v="NE 2"/>
    <m/>
  </r>
  <r>
    <x v="1"/>
    <x v="27"/>
    <s v="NEP248"/>
    <n v="1000003249"/>
    <s v="PRIYA CARRING CENTRE"/>
    <d v="2023-01-18T00:00:00"/>
    <s v="Targeted Dealer"/>
    <m/>
    <n v="130"/>
    <m/>
    <n v="152.5"/>
    <n v="-22.5"/>
    <s v="-"/>
    <n v="150"/>
    <s v="July"/>
    <n v="105"/>
    <n v="47.5"/>
    <n v="0.45238095238095233"/>
    <s v="GROWTH"/>
    <n v="152.5"/>
    <s v="Aug"/>
    <n v="152.5"/>
    <n v="0"/>
    <b v="0"/>
    <s v="GROWTH"/>
    <n v="0"/>
    <m/>
    <s v="NE 1"/>
    <s v="NE 2"/>
    <m/>
  </r>
  <r>
    <x v="1"/>
    <x v="27"/>
    <s v="NEM404"/>
    <n v="1000003783"/>
    <s v="MAA KAMAKHYA ENTERPRISE"/>
    <d v="2023-12-11T00:00:00"/>
    <s v="Targeted Dealer"/>
    <m/>
    <n v="20"/>
    <m/>
    <n v="0"/>
    <n v="20"/>
    <s v="-"/>
    <n v="0"/>
    <s v="July"/>
    <n v="7.5"/>
    <n v="-7.5"/>
    <n v="-1"/>
    <b v="0"/>
    <n v="0"/>
    <s v="Aug"/>
    <n v="0"/>
    <n v="0"/>
    <b v="0"/>
    <b v="0"/>
    <n v="0"/>
    <m/>
    <s v="NE 1"/>
    <s v="NE 2"/>
    <m/>
  </r>
  <r>
    <x v="1"/>
    <x v="27"/>
    <s v="NEH156"/>
    <n v="1000003963"/>
    <s v="HARA GOURI IRON STORES"/>
    <d v="2024-05-17T00:00:00"/>
    <s v="Targeted Dealer"/>
    <m/>
    <n v="50"/>
    <m/>
    <n v="18.5"/>
    <n v="31.5"/>
    <s v="-"/>
    <n v="37.5"/>
    <s v="July"/>
    <n v="27.5"/>
    <n v="-9"/>
    <n v="-0.32727272727272727"/>
    <s v="DEGROWTH"/>
    <n v="18.5"/>
    <s v="Aug"/>
    <n v="18.5"/>
    <n v="0"/>
    <b v="0"/>
    <s v="GROWTH"/>
    <n v="0"/>
    <m/>
    <s v="NE 1"/>
    <s v="NE 2"/>
    <m/>
  </r>
  <r>
    <x v="1"/>
    <x v="27"/>
    <s v="NEP287"/>
    <n v="1000003964"/>
    <s v="P.K.IRON STORES"/>
    <d v="2024-05-17T00:00:00"/>
    <s v="Targeted Dealer"/>
    <m/>
    <n v="50"/>
    <m/>
    <n v="25"/>
    <n v="25"/>
    <s v="-"/>
    <n v="41"/>
    <s v="July"/>
    <n v="25"/>
    <n v="0"/>
    <n v="0"/>
    <s v="GROWTH"/>
    <n v="25"/>
    <s v="Aug"/>
    <n v="25"/>
    <n v="0"/>
    <b v="0"/>
    <s v="GROWTH"/>
    <n v="0"/>
    <m/>
    <s v="NE 1"/>
    <s v="NE 2"/>
    <m/>
  </r>
  <r>
    <x v="1"/>
    <x v="28"/>
    <s v="A030"/>
    <n v="1000000790"/>
    <s v="ARUN CHANDRA SAHA"/>
    <d v="2005-08-01T00:00:00"/>
    <s v="Targeted Dealer"/>
    <m/>
    <n v="750"/>
    <m/>
    <n v="780.5"/>
    <n v="-30.5"/>
    <s v="-"/>
    <n v="651"/>
    <s v="July"/>
    <n v="586.15"/>
    <n v="194.35000000000002"/>
    <n v="0.33157041712872126"/>
    <s v="GROWTH"/>
    <n v="780.5"/>
    <s v="Aug"/>
    <n v="780.5"/>
    <n v="0"/>
    <b v="0"/>
    <s v="GROWTH"/>
    <n v="0"/>
    <m/>
    <s v="NE 1"/>
    <s v="NE 2"/>
    <m/>
  </r>
  <r>
    <x v="1"/>
    <x v="28"/>
    <s v="P035"/>
    <n v="1000000804"/>
    <s v="PRADIP KUMAR SAHA"/>
    <d v="2005-08-01T00:00:00"/>
    <s v="Targeted Dealer"/>
    <m/>
    <n v="20"/>
    <m/>
    <n v="25"/>
    <n v="-5"/>
    <s v="-"/>
    <n v="20"/>
    <s v="July"/>
    <n v="20"/>
    <n v="5"/>
    <n v="0.25"/>
    <s v="GROWTH"/>
    <n v="25"/>
    <s v="Aug"/>
    <n v="25"/>
    <n v="0"/>
    <b v="0"/>
    <s v="GROWTH"/>
    <n v="0"/>
    <m/>
    <s v="NE 1"/>
    <s v="NE 2"/>
    <m/>
  </r>
  <r>
    <x v="1"/>
    <x v="28"/>
    <s v="J024"/>
    <n v="1000000794"/>
    <s v="JOYRAM HARDWARE"/>
    <d v="2005-10-29T00:00:00"/>
    <s v="Targeted Dealer"/>
    <m/>
    <n v="30"/>
    <m/>
    <n v="34"/>
    <n v="-4"/>
    <s v="-"/>
    <n v="65"/>
    <s v="July"/>
    <n v="15"/>
    <n v="19"/>
    <n v="1.2666666666666666"/>
    <s v="GROWTH"/>
    <n v="34"/>
    <s v="Aug"/>
    <n v="34"/>
    <n v="0"/>
    <b v="0"/>
    <s v="GROWTH"/>
    <n v="0"/>
    <m/>
    <s v="NE 1"/>
    <s v="NE 2"/>
    <m/>
  </r>
  <r>
    <x v="1"/>
    <x v="28"/>
    <s v="R108"/>
    <n v="1000000806"/>
    <s v="RAMKRISHNA IRON"/>
    <d v="2011-09-08T00:00:00"/>
    <s v="Targeted Dealer"/>
    <m/>
    <n v="250"/>
    <m/>
    <n v="256"/>
    <n v="-6"/>
    <s v="-"/>
    <n v="260"/>
    <s v="July"/>
    <n v="210"/>
    <n v="46"/>
    <n v="0.21904761904761916"/>
    <s v="GROWTH"/>
    <n v="256"/>
    <s v="Aug"/>
    <n v="256"/>
    <n v="0"/>
    <b v="0"/>
    <s v="GROWTH"/>
    <n v="0"/>
    <m/>
    <s v="NE 1"/>
    <s v="NE 2"/>
    <m/>
  </r>
  <r>
    <x v="1"/>
    <x v="28"/>
    <s v="A165"/>
    <n v="1000000789"/>
    <s v="ANANDA TRADERS"/>
    <d v="2013-05-04T00:00:00"/>
    <s v="Targeted Dealer"/>
    <m/>
    <n v="50"/>
    <m/>
    <n v="38"/>
    <n v="12"/>
    <s v="-"/>
    <n v="52.5"/>
    <s v="July"/>
    <n v="0"/>
    <n v="38"/>
    <s v=" "/>
    <s v="GROWTH"/>
    <n v="38"/>
    <s v="Aug"/>
    <n v="38"/>
    <n v="0"/>
    <b v="0"/>
    <s v="GROWTH"/>
    <n v="0"/>
    <m/>
    <s v="NE 1"/>
    <s v="NE 2"/>
    <m/>
  </r>
  <r>
    <x v="1"/>
    <x v="28"/>
    <s v="R144"/>
    <n v="1000000805"/>
    <s v="RADHESHYAM IRON"/>
    <d v="2013-05-09T00:00:00"/>
    <s v="Targeted Dealer"/>
    <m/>
    <n v="80"/>
    <m/>
    <n v="107.5"/>
    <n v="-27.5"/>
    <s v="-"/>
    <n v="120"/>
    <s v="July"/>
    <n v="93.5"/>
    <n v="14"/>
    <n v="0.14973262032085555"/>
    <s v="GROWTH"/>
    <n v="107.5"/>
    <s v="Aug"/>
    <n v="107.5"/>
    <n v="0"/>
    <b v="0"/>
    <s v="GROWTH"/>
    <n v="0"/>
    <m/>
    <s v="NE 1"/>
    <s v="NE 2"/>
    <m/>
  </r>
  <r>
    <x v="1"/>
    <x v="28"/>
    <s v="T072"/>
    <n v="1000000808"/>
    <s v="TANISHA ENTERPRISE"/>
    <d v="2013-05-17T00:00:00"/>
    <s v="Targeted Dealer"/>
    <m/>
    <n v="250"/>
    <m/>
    <n v="294.5"/>
    <n v="-44.5"/>
    <s v="-"/>
    <n v="243.5"/>
    <s v="July"/>
    <n v="166.5"/>
    <n v="128"/>
    <n v="0.76876876876876876"/>
    <s v="GROWTH"/>
    <n v="294.5"/>
    <s v="Aug"/>
    <n v="294.5"/>
    <n v="0"/>
    <b v="0"/>
    <s v="GROWTH"/>
    <n v="0"/>
    <m/>
    <s v="NE 1"/>
    <s v="NE 2"/>
    <m/>
  </r>
  <r>
    <x v="1"/>
    <x v="28"/>
    <s v="K136"/>
    <n v="1000000798"/>
    <s v="KALI MATA HARDWARE STORES (UDAIPUR)"/>
    <d v="2013-05-22T00:00:00"/>
    <s v="Targeted Dealer"/>
    <m/>
    <n v="50"/>
    <m/>
    <n v="48"/>
    <n v="2"/>
    <s v="-"/>
    <n v="58"/>
    <s v="July"/>
    <n v="55"/>
    <n v="-7"/>
    <n v="-0.12727272727272732"/>
    <s v="DEGROWTH"/>
    <n v="48"/>
    <s v="Aug"/>
    <n v="48"/>
    <n v="0"/>
    <b v="0"/>
    <s v="GROWTH"/>
    <n v="0"/>
    <m/>
    <s v="NE 1"/>
    <s v="NE 2"/>
    <m/>
  </r>
  <r>
    <x v="1"/>
    <x v="28"/>
    <s v="K137"/>
    <n v="1000000797"/>
    <s v="KAIBALYANATH HARDWARE"/>
    <d v="2013-05-28T00:00:00"/>
    <s v="Targeted Dealer"/>
    <m/>
    <n v="140"/>
    <m/>
    <n v="217.5"/>
    <n v="-77.5"/>
    <s v="-"/>
    <n v="150"/>
    <s v="July"/>
    <n v="175"/>
    <n v="42.5"/>
    <n v="0.24285714285714288"/>
    <s v="GROWTH"/>
    <n v="217.5"/>
    <s v="Aug"/>
    <n v="217.5"/>
    <n v="0"/>
    <b v="0"/>
    <s v="GROWTH"/>
    <n v="0"/>
    <m/>
    <s v="NE 1"/>
    <s v="NE 2"/>
    <m/>
  </r>
  <r>
    <x v="1"/>
    <x v="28"/>
    <s v="P174"/>
    <n v="1000000803"/>
    <s v="PAUL HARDWARES (UDAIPUR)"/>
    <d v="2013-09-06T00:00:00"/>
    <s v="Targeted Dealer"/>
    <m/>
    <n v="50"/>
    <m/>
    <n v="45.5"/>
    <n v="4.5"/>
    <s v="-"/>
    <n v="76"/>
    <s v="July"/>
    <n v="51.5"/>
    <n v="-6"/>
    <n v="-0.11650485436893199"/>
    <s v="DEGROWTH"/>
    <n v="45.5"/>
    <s v="Aug"/>
    <n v="45.5"/>
    <n v="0"/>
    <b v="0"/>
    <s v="GROWTH"/>
    <n v="0"/>
    <m/>
    <s v="NE 1"/>
    <s v="NE 2"/>
    <m/>
  </r>
  <r>
    <x v="1"/>
    <x v="28"/>
    <s v="NEN005"/>
    <n v="1000000802"/>
    <s v="NIBEDITA DEPARTMENTAL SHOP"/>
    <d v="2014-07-03T00:00:00"/>
    <s v="Targeted Dealer"/>
    <m/>
    <n v="20"/>
    <m/>
    <n v="25"/>
    <n v="-5"/>
    <s v="-"/>
    <n v="0"/>
    <s v="July"/>
    <n v="10"/>
    <n v="15"/>
    <n v="1.5"/>
    <b v="0"/>
    <n v="25"/>
    <s v="Aug"/>
    <n v="25"/>
    <n v="0"/>
    <b v="0"/>
    <s v="GROWTH"/>
    <n v="0"/>
    <m/>
    <s v="NE 1"/>
    <s v="NE 2"/>
    <m/>
  </r>
  <r>
    <x v="1"/>
    <x v="28"/>
    <s v="NEN043"/>
    <n v="1000000801"/>
    <s v="NAYAN CARRYING CENTRE (UDAIPUR)"/>
    <d v="2016-07-12T00:00:00"/>
    <s v="Targeted Dealer"/>
    <m/>
    <n v="70"/>
    <m/>
    <n v="146"/>
    <n v="-76"/>
    <s v="-"/>
    <n v="50"/>
    <s v="July"/>
    <n v="85"/>
    <n v="61"/>
    <n v="0.7176470588235293"/>
    <s v="GROWTH"/>
    <n v="146"/>
    <s v="Aug"/>
    <n v="146"/>
    <n v="0"/>
    <b v="0"/>
    <s v="GROWTH"/>
    <n v="0"/>
    <m/>
    <s v="NE 1"/>
    <s v="NE 2"/>
    <m/>
  </r>
  <r>
    <x v="1"/>
    <x v="28"/>
    <s v="NET070"/>
    <n v="1000000809"/>
    <s v="TRIPURA SUNDARI IRON BHANDAR"/>
    <d v="2017-05-23T00:00:00"/>
    <s v="Targeted Dealer"/>
    <m/>
    <n v="150"/>
    <m/>
    <n v="220.7"/>
    <n v="-70.699999999999989"/>
    <s v="-"/>
    <n v="154"/>
    <s v="July"/>
    <n v="178"/>
    <n v="42.699999999999989"/>
    <n v="0.23988764044943811"/>
    <s v="GROWTH"/>
    <n v="220.7"/>
    <s v="Aug"/>
    <n v="220.7"/>
    <n v="0"/>
    <b v="0"/>
    <s v="GROWTH"/>
    <n v="0"/>
    <m/>
    <s v="NE 1"/>
    <s v="NE 2"/>
    <m/>
  </r>
  <r>
    <x v="1"/>
    <x v="28"/>
    <s v="NES335"/>
    <n v="1000000807"/>
    <s v="SAHA TRADERS"/>
    <d v="2018-11-10T00:00:00"/>
    <s v="Targeted Dealer"/>
    <m/>
    <n v="50"/>
    <m/>
    <n v="51.5"/>
    <n v="-1.5"/>
    <s v="-"/>
    <n v="67.25"/>
    <s v="July"/>
    <n v="50.5"/>
    <n v="1"/>
    <n v="1.980198019801982E-2"/>
    <s v="GROWTH"/>
    <n v="51.5"/>
    <s v="Aug"/>
    <n v="51.5"/>
    <n v="0"/>
    <b v="0"/>
    <s v="GROWTH"/>
    <n v="0"/>
    <m/>
    <s v="NE 1"/>
    <s v="NE 2"/>
    <m/>
  </r>
  <r>
    <x v="1"/>
    <x v="28"/>
    <s v="NEM216"/>
    <n v="1000000799"/>
    <s v="MAA KALI STORES"/>
    <d v="2018-11-15T00:00:00"/>
    <s v="Targeted Dealer"/>
    <m/>
    <n v="20"/>
    <m/>
    <n v="20"/>
    <n v="0"/>
    <s v="-"/>
    <n v="25"/>
    <s v="July"/>
    <n v="20"/>
    <n v="0"/>
    <n v="0"/>
    <s v="GROWTH"/>
    <n v="20"/>
    <s v="Aug"/>
    <n v="20"/>
    <n v="0"/>
    <b v="0"/>
    <s v="GROWTH"/>
    <n v="0"/>
    <m/>
    <s v="NE 1"/>
    <s v="NE 2"/>
    <m/>
  </r>
  <r>
    <x v="1"/>
    <x v="28"/>
    <s v="NEG098"/>
    <n v="1000000792"/>
    <s v="GHOSH TRADERS (UDP)"/>
    <d v="2018-11-26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n v="0"/>
    <m/>
    <s v="NE 1"/>
    <s v="NE 2"/>
    <m/>
  </r>
  <r>
    <x v="1"/>
    <x v="28"/>
    <s v="NEM225"/>
    <n v="1000000800"/>
    <s v="MAHADEB BHANDER"/>
    <d v="2019-01-05T00:00:00"/>
    <s v="Targeted Dealer"/>
    <m/>
    <n v="40"/>
    <m/>
    <n v="48.5"/>
    <n v="-8.5"/>
    <s v="-"/>
    <n v="44.5"/>
    <s v="July"/>
    <n v="17.5"/>
    <n v="31"/>
    <n v="1.7714285714285714"/>
    <s v="GROWTH"/>
    <n v="48.5"/>
    <s v="Aug"/>
    <n v="48.5"/>
    <n v="0"/>
    <b v="0"/>
    <s v="GROWTH"/>
    <n v="0"/>
    <m/>
    <s v="NE 1"/>
    <s v="NE 2"/>
    <m/>
  </r>
  <r>
    <x v="1"/>
    <x v="28"/>
    <s v="NEG106"/>
    <n v="1000001102"/>
    <s v="GRACY ENTERPRISE"/>
    <d v="2019-04-13T00:00:00"/>
    <s v="Targeted Dealer"/>
    <m/>
    <n v="100"/>
    <m/>
    <n v="100"/>
    <n v="0"/>
    <s v="-"/>
    <n v="125"/>
    <s v="July"/>
    <n v="75"/>
    <n v="25"/>
    <n v="0.33333333333333326"/>
    <s v="GROWTH"/>
    <n v="100"/>
    <s v="Aug"/>
    <n v="100"/>
    <n v="0"/>
    <b v="0"/>
    <s v="GROWTH"/>
    <n v="0"/>
    <m/>
    <s v="NE 1"/>
    <s v="NE 2"/>
    <m/>
  </r>
  <r>
    <x v="1"/>
    <x v="28"/>
    <s v="NEB216"/>
    <n v="1000001099"/>
    <s v="BHOWMIK HARDWARE (UDP)"/>
    <d v="2019-11-21T00:00:00"/>
    <s v="Targeted Dealer"/>
    <m/>
    <n v="100"/>
    <m/>
    <n v="156"/>
    <n v="-56"/>
    <s v="-"/>
    <n v="98.5"/>
    <s v="July"/>
    <n v="141.5"/>
    <n v="14.5"/>
    <n v="0.10247349823321561"/>
    <s v="GROWTH"/>
    <n v="156"/>
    <s v="Aug"/>
    <n v="156"/>
    <n v="0"/>
    <b v="0"/>
    <s v="GROWTH"/>
    <n v="0"/>
    <m/>
    <s v="NE 1"/>
    <s v="NE 2"/>
    <m/>
  </r>
  <r>
    <x v="1"/>
    <x v="28"/>
    <s v="NEJ104"/>
    <n v="1000001103"/>
    <s v="JOY SHIB SANKAR HARDWARE"/>
    <d v="2020-02-22T00:00:00"/>
    <s v="Targeted Dealer"/>
    <m/>
    <n v="25"/>
    <m/>
    <n v="27.5"/>
    <n v="-2.5"/>
    <s v="-"/>
    <n v="135"/>
    <s v="July"/>
    <n v="0"/>
    <n v="27.5"/>
    <s v=" "/>
    <s v="GROWTH"/>
    <n v="27.5"/>
    <s v="Aug"/>
    <n v="27.5"/>
    <n v="0"/>
    <b v="0"/>
    <s v="GROWTH"/>
    <n v="0"/>
    <m/>
    <s v="NE 1"/>
    <s v="NE 2"/>
    <m/>
  </r>
  <r>
    <x v="1"/>
    <x v="28"/>
    <s v="NER197"/>
    <n v="1000001109"/>
    <s v="RAMTHAKUR IRON"/>
    <d v="2020-05-31T00:00:00"/>
    <s v="Targeted Dealer"/>
    <m/>
    <n v="50"/>
    <m/>
    <n v="61"/>
    <n v="-11"/>
    <s v="-"/>
    <n v="87"/>
    <s v="July"/>
    <n v="24.5"/>
    <n v="36.5"/>
    <n v="1.489795918367347"/>
    <s v="GROWTH"/>
    <n v="61"/>
    <s v="Aug"/>
    <n v="61"/>
    <n v="0"/>
    <b v="0"/>
    <s v="GROWTH"/>
    <n v="0"/>
    <m/>
    <s v="NE 1"/>
    <s v="NE 2"/>
    <m/>
  </r>
  <r>
    <x v="1"/>
    <x v="28"/>
    <s v="NEO024"/>
    <n v="1000001105"/>
    <s v="OMKER ROY"/>
    <d v="2020-06-02T00:00:00"/>
    <s v="Targeted Dealer"/>
    <m/>
    <n v="50"/>
    <m/>
    <n v="87"/>
    <n v="-37"/>
    <s v="-"/>
    <n v="0"/>
    <s v="July"/>
    <n v="25"/>
    <n v="62"/>
    <n v="2.48"/>
    <b v="0"/>
    <n v="87"/>
    <s v="Aug"/>
    <n v="87"/>
    <n v="0"/>
    <b v="0"/>
    <s v="GROWTH"/>
    <n v="0"/>
    <m/>
    <s v="NE 1"/>
    <s v="NE 2"/>
    <m/>
  </r>
  <r>
    <x v="1"/>
    <x v="28"/>
    <s v="NEP194"/>
    <n v="1000001107"/>
    <s v="PODDER HARDWARE (UDP)"/>
    <d v="2020-06-20T00:00:00"/>
    <s v="Targeted Dealer"/>
    <m/>
    <n v="800"/>
    <m/>
    <n v="880"/>
    <n v="-80"/>
    <s v="-"/>
    <n v="762.40000000000009"/>
    <s v="July"/>
    <n v="717.5"/>
    <n v="162.5"/>
    <n v="0.22648083623693371"/>
    <s v="GROWTH"/>
    <n v="880"/>
    <s v="Aug"/>
    <n v="880"/>
    <n v="0"/>
    <b v="0"/>
    <s v="GROWTH"/>
    <n v="0"/>
    <m/>
    <s v="NE 1"/>
    <s v="NE 2"/>
    <m/>
  </r>
  <r>
    <x v="1"/>
    <x v="28"/>
    <s v="NEP203"/>
    <n v="1000001108"/>
    <s v="PODDER CONSTRUCTION"/>
    <d v="2020-11-12T00:00:00"/>
    <s v="Targeted Dealer"/>
    <m/>
    <n v="20"/>
    <m/>
    <n v="40"/>
    <n v="-20"/>
    <s v="-"/>
    <n v="40"/>
    <s v="July"/>
    <n v="20"/>
    <n v="20"/>
    <n v="1"/>
    <s v="GROWTH"/>
    <n v="40"/>
    <s v="Aug"/>
    <n v="40"/>
    <n v="0"/>
    <b v="0"/>
    <s v="GROWTH"/>
    <n v="0"/>
    <m/>
    <s v="NE 1"/>
    <s v="NE 2"/>
    <m/>
  </r>
  <r>
    <x v="1"/>
    <x v="28"/>
    <s v="NEA312"/>
    <n v="1000001098"/>
    <s v="ARPITA HARDWARE &amp; VARIETIES"/>
    <d v="2021-06-19T00:00:00"/>
    <s v="Targeted Dealer"/>
    <m/>
    <n v="50"/>
    <m/>
    <n v="37.5"/>
    <n v="12.5"/>
    <s v="-"/>
    <n v="61.5"/>
    <s v="July"/>
    <n v="15"/>
    <n v="22.5"/>
    <n v="1.5"/>
    <s v="GROWTH"/>
    <n v="37.5"/>
    <s v="Aug"/>
    <n v="37.5"/>
    <n v="0"/>
    <b v="0"/>
    <s v="GROWTH"/>
    <n v="0"/>
    <m/>
    <s v="NE 1"/>
    <s v="NE 2"/>
    <m/>
  </r>
  <r>
    <x v="1"/>
    <x v="28"/>
    <s v="NER237"/>
    <n v="1000002595"/>
    <s v="RAM KAMAL BHANDER"/>
    <d v="2022-02-05T00:00:00"/>
    <s v="Targeted Dealer"/>
    <m/>
    <n v="30"/>
    <m/>
    <n v="45.5"/>
    <n v="-15.5"/>
    <s v="-"/>
    <n v="44.5"/>
    <s v="July"/>
    <n v="20"/>
    <n v="25.5"/>
    <n v="1.2749999999999999"/>
    <s v="GROWTH"/>
    <n v="45.5"/>
    <s v="Aug"/>
    <n v="45.5"/>
    <n v="0"/>
    <b v="0"/>
    <s v="GROWTH"/>
    <n v="0"/>
    <m/>
    <s v="NE 1"/>
    <s v="NE 2"/>
    <m/>
  </r>
  <r>
    <x v="1"/>
    <x v="28"/>
    <s v="NEJ167"/>
    <n v="1000003490"/>
    <s v="JOYRAM VARIETIES"/>
    <d v="2023-04-26T00:00:00"/>
    <s v="Targeted Dealer"/>
    <m/>
    <n v="20"/>
    <m/>
    <n v="0"/>
    <n v="20"/>
    <s v="-"/>
    <n v="0"/>
    <s v="July"/>
    <n v="15"/>
    <n v="-15"/>
    <n v="-1"/>
    <b v="0"/>
    <n v="0"/>
    <s v="Aug"/>
    <n v="0"/>
    <n v="0"/>
    <b v="0"/>
    <b v="0"/>
    <n v="0"/>
    <m/>
    <s v="NE 1"/>
    <s v="NE 2"/>
    <m/>
  </r>
  <r>
    <x v="1"/>
    <x v="28"/>
    <s v="NET181"/>
    <n v="1000003496"/>
    <s v="TRIZA SANITATION"/>
    <d v="2023-04-28T00:00:00"/>
    <s v="Targeted Dealer"/>
    <m/>
    <n v="70"/>
    <m/>
    <n v="146"/>
    <n v="-76"/>
    <s v="-"/>
    <n v="94"/>
    <s v="July"/>
    <n v="140"/>
    <n v="6"/>
    <n v="4.2857142857142927E-2"/>
    <s v="GROWTH"/>
    <n v="146"/>
    <s v="Aug"/>
    <n v="146"/>
    <n v="0"/>
    <b v="0"/>
    <s v="GROWTH"/>
    <n v="0"/>
    <m/>
    <s v="NE 1"/>
    <s v="NE 2"/>
    <m/>
  </r>
  <r>
    <x v="1"/>
    <x v="28"/>
    <s v="NEJ169"/>
    <n v="1000003595"/>
    <s v="JOY RAM GLASS EMPORIUM"/>
    <d v="2023-06-16T00:00:00"/>
    <s v="Targeted Dealer"/>
    <m/>
    <n v="50"/>
    <m/>
    <n v="101.5"/>
    <n v="-51.5"/>
    <s v="-"/>
    <n v="36"/>
    <s v="July"/>
    <n v="25"/>
    <n v="76.5"/>
    <n v="3.0599999999999996"/>
    <s v="GROWTH"/>
    <n v="101.5"/>
    <s v="Aug"/>
    <n v="101.5"/>
    <n v="0"/>
    <b v="0"/>
    <s v="GROWTH"/>
    <n v="0"/>
    <m/>
    <s v="NE 1"/>
    <s v="NE 2"/>
    <m/>
  </r>
  <r>
    <x v="1"/>
    <x v="28"/>
    <s v="NEN219"/>
    <n v="1000003692"/>
    <s v="NANDALAL ENTERPRISE"/>
    <d v="2023-08-12T00:00:00"/>
    <s v="Targeted Dealer"/>
    <m/>
    <n v="20"/>
    <m/>
    <n v="20"/>
    <n v="0"/>
    <s v="-"/>
    <n v="0"/>
    <s v="July"/>
    <n v="8"/>
    <n v="12"/>
    <n v="1.5"/>
    <b v="0"/>
    <n v="20"/>
    <s v="Aug"/>
    <n v="20"/>
    <n v="0"/>
    <b v="0"/>
    <s v="GROWTH"/>
    <n v="0"/>
    <m/>
    <s v="NE 1"/>
    <s v="NE 2"/>
    <m/>
  </r>
  <r>
    <x v="1"/>
    <x v="28"/>
    <s v="NES714"/>
    <n v="1000003934"/>
    <s v="SADHAN ENTERPRISE"/>
    <d v="2024-04-30T00:00:00"/>
    <s v="Targeted Dealer"/>
    <m/>
    <n v="25"/>
    <m/>
    <n v="20"/>
    <n v="5"/>
    <s v="-"/>
    <n v="0"/>
    <s v="July"/>
    <n v="35"/>
    <n v="-15"/>
    <n v="-0.4285714285714286"/>
    <b v="0"/>
    <n v="20"/>
    <s v="Aug"/>
    <n v="20"/>
    <n v="0"/>
    <b v="0"/>
    <s v="GROWTH"/>
    <n v="0"/>
    <m/>
    <s v="NE 1"/>
    <s v="NE 2"/>
    <m/>
  </r>
  <r>
    <x v="1"/>
    <x v="28"/>
    <s v="NEP290"/>
    <n v="1000004039"/>
    <s v="PAUL HARDWARE"/>
    <d v="2024-07-11T00:00:00"/>
    <s v="Targeted Dealer"/>
    <m/>
    <n v="40"/>
    <m/>
    <n v="21"/>
    <n v="19"/>
    <s v="-"/>
    <n v="27.5"/>
    <s v="July"/>
    <n v="37"/>
    <n v="-16"/>
    <n v="-0.43243243243243246"/>
    <s v="DEGROWTH"/>
    <n v="21"/>
    <s v="Aug"/>
    <n v="21"/>
    <n v="0"/>
    <b v="0"/>
    <s v="GROWTH"/>
    <n v="0"/>
    <m/>
    <s v="NE 1"/>
    <s v="NE 2"/>
    <m/>
  </r>
  <r>
    <x v="1"/>
    <x v="28"/>
    <s v="NEA457"/>
    <n v="1000004042"/>
    <s v="ATLAS BUILDERS AND ARCHITECT"/>
    <d v="2024-07-15T00:00:00"/>
    <s v="Targeted Dealer"/>
    <m/>
    <n v="40"/>
    <m/>
    <n v="16"/>
    <n v="24"/>
    <s v="-"/>
    <n v="68.5"/>
    <s v="July"/>
    <n v="37"/>
    <n v="-21"/>
    <n v="-0.56756756756756754"/>
    <s v="DEGROWTH"/>
    <n v="16"/>
    <s v="Aug"/>
    <n v="16"/>
    <n v="0"/>
    <b v="0"/>
    <s v="GROWTH"/>
    <n v="0"/>
    <m/>
    <s v="NE 1"/>
    <s v="NE 2"/>
    <m/>
  </r>
  <r>
    <x v="1"/>
    <x v="29"/>
    <s v="A022"/>
    <n v="1000000199"/>
    <s v="AMIYO STORE"/>
    <d v="2005-09-14T00:00:00"/>
    <s v="Targeted Dealer"/>
    <m/>
    <n v="120"/>
    <m/>
    <n v="70"/>
    <n v="50"/>
    <s v="-"/>
    <n v="120"/>
    <s v="July"/>
    <n v="107.5"/>
    <n v="-37.5"/>
    <n v="-0.34883720930232553"/>
    <s v="DEGROWTH"/>
    <n v="70"/>
    <s v="Aug"/>
    <n v="70"/>
    <n v="0"/>
    <b v="0"/>
    <s v="GROWTH"/>
    <n v="0"/>
    <m/>
    <s v="NE 1"/>
    <s v="NE 2"/>
    <m/>
  </r>
  <r>
    <x v="1"/>
    <x v="29"/>
    <s v="K014"/>
    <n v="1000000213"/>
    <s v="KALPANA STORE"/>
    <d v="2005-10-19T00:00:00"/>
    <s v="Targeted Dealer"/>
    <m/>
    <n v="15"/>
    <m/>
    <n v="20"/>
    <n v="-5"/>
    <s v="-"/>
    <n v="25"/>
    <s v="July"/>
    <n v="22.5"/>
    <n v="-2.5"/>
    <n v="-0.11111111111111116"/>
    <s v="DEGROWTH"/>
    <n v="20"/>
    <s v="Aug"/>
    <n v="20"/>
    <n v="0"/>
    <b v="0"/>
    <s v="GROWTH"/>
    <n v="0"/>
    <m/>
    <s v="NE 1"/>
    <s v="NE 2"/>
    <m/>
  </r>
  <r>
    <x v="1"/>
    <x v="29"/>
    <s v="R014"/>
    <n v="1000000222"/>
    <s v="RAMKRISHNA ENTERPRISE(PANISAGAR)"/>
    <d v="2005-10-22T00:00:00"/>
    <s v="-"/>
    <m/>
    <n v="0"/>
    <m/>
    <n v="0"/>
    <n v="0"/>
    <s v="-"/>
    <n v="22.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9"/>
    <s v="A077"/>
    <n v="1000000202"/>
    <s v="ARUN PAUL &amp; BROTHERS"/>
    <d v="2008-06-13T00:00:00"/>
    <s v="Targeted Dealer"/>
    <m/>
    <n v="115"/>
    <m/>
    <n v="75"/>
    <n v="40"/>
    <s v="-"/>
    <n v="100"/>
    <s v="July"/>
    <n v="130"/>
    <n v="-55"/>
    <n v="-0.42307692307692313"/>
    <s v="DEGROWTH"/>
    <n v="75"/>
    <s v="Aug"/>
    <n v="75"/>
    <n v="0"/>
    <b v="0"/>
    <s v="GROWTH"/>
    <n v="0"/>
    <m/>
    <s v="NE 1"/>
    <s v="NE 2"/>
    <m/>
  </r>
  <r>
    <x v="1"/>
    <x v="29"/>
    <s v="S277"/>
    <n v="1000000224"/>
    <s v="SANJIB KUMAR PAUL"/>
    <d v="2011-09-30T00:00:00"/>
    <s v="Targeted Dealer"/>
    <m/>
    <n v="10"/>
    <m/>
    <n v="25"/>
    <n v="-15"/>
    <s v="-"/>
    <n v="0"/>
    <s v="July"/>
    <n v="0"/>
    <n v="25"/>
    <s v=" "/>
    <b v="0"/>
    <n v="25"/>
    <s v="Aug"/>
    <n v="25"/>
    <n v="0"/>
    <b v="0"/>
    <s v="GROWTH"/>
    <n v="0"/>
    <m/>
    <s v="NE 1"/>
    <s v="NE 2"/>
    <m/>
  </r>
  <r>
    <x v="1"/>
    <x v="29"/>
    <s v="M200"/>
    <n v="1000000216"/>
    <s v="M/S MOHIT PAUL"/>
    <d v="2012-02-04T00:00:00"/>
    <s v="Targeted Dealer"/>
    <m/>
    <n v="175"/>
    <m/>
    <n v="225"/>
    <n v="-50"/>
    <s v="-"/>
    <n v="167.5"/>
    <s v="July"/>
    <n v="230"/>
    <n v="-5"/>
    <n v="-2.1739130434782594E-2"/>
    <s v="DEGROWTH"/>
    <n v="225"/>
    <s v="Aug"/>
    <n v="225"/>
    <n v="0"/>
    <b v="0"/>
    <s v="GROWTH"/>
    <n v="0"/>
    <m/>
    <s v="NE 1"/>
    <s v="NE 2"/>
    <m/>
  </r>
  <r>
    <x v="1"/>
    <x v="29"/>
    <s v="U015"/>
    <n v="1000000231"/>
    <s v="URMILA HARDWARE"/>
    <d v="2012-05-25T00:00:00"/>
    <s v="Targeted Dealer"/>
    <m/>
    <n v="30"/>
    <m/>
    <n v="45"/>
    <n v="-15"/>
    <s v="-"/>
    <n v="32.5"/>
    <s v="July"/>
    <n v="25"/>
    <n v="20"/>
    <n v="0.8"/>
    <s v="GROWTH"/>
    <n v="45"/>
    <s v="Aug"/>
    <n v="45"/>
    <n v="0"/>
    <b v="0"/>
    <s v="GROWTH"/>
    <n v="0"/>
    <m/>
    <s v="NE 1"/>
    <s v="NE 2"/>
    <m/>
  </r>
  <r>
    <x v="1"/>
    <x v="29"/>
    <s v="D091"/>
    <n v="1000000208"/>
    <s v="DAS STORES"/>
    <d v="2012-10-25T00:00:00"/>
    <s v="Targeted Dealer"/>
    <m/>
    <n v="130"/>
    <m/>
    <n v="75"/>
    <n v="55"/>
    <s v="-"/>
    <n v="140.5"/>
    <s v="July"/>
    <n v="100"/>
    <n v="-25"/>
    <n v="-0.25"/>
    <s v="DEGROWTH"/>
    <n v="75"/>
    <s v="Aug"/>
    <n v="75"/>
    <n v="0"/>
    <b v="0"/>
    <s v="GROWTH"/>
    <n v="0"/>
    <m/>
    <s v="NE 1"/>
    <s v="NE 2"/>
    <m/>
  </r>
  <r>
    <x v="1"/>
    <x v="29"/>
    <s v="H053"/>
    <n v="1000000210"/>
    <s v="HARI MOHAN TRADERS"/>
    <d v="2013-03-19T00:00:00"/>
    <s v="Targeted Dealer"/>
    <m/>
    <n v="60"/>
    <m/>
    <n v="75"/>
    <n v="-15"/>
    <s v="-"/>
    <n v="40"/>
    <s v="July"/>
    <n v="45"/>
    <n v="30"/>
    <n v="0.66666666666666674"/>
    <s v="GROWTH"/>
    <n v="75"/>
    <s v="Aug"/>
    <n v="75"/>
    <n v="0"/>
    <b v="0"/>
    <s v="GROWTH"/>
    <n v="0"/>
    <m/>
    <s v="NE 1"/>
    <s v="NE 2"/>
    <m/>
  </r>
  <r>
    <x v="1"/>
    <x v="29"/>
    <s v="P152"/>
    <n v="1000000219"/>
    <s v="PRANATI HARDWARE"/>
    <d v="2013-06-11T00:00:00"/>
    <s v="Targeted Dealer"/>
    <m/>
    <n v="85"/>
    <m/>
    <n v="75"/>
    <n v="10"/>
    <s v="-"/>
    <n v="50"/>
    <s v="July"/>
    <n v="75"/>
    <n v="0"/>
    <n v="0"/>
    <s v="GROWTH"/>
    <n v="75"/>
    <s v="Aug"/>
    <n v="75"/>
    <n v="0"/>
    <b v="0"/>
    <s v="GROWTH"/>
    <n v="0"/>
    <m/>
    <s v="NE 1"/>
    <s v="NE 2"/>
    <m/>
  </r>
  <r>
    <x v="1"/>
    <x v="29"/>
    <s v="NED004"/>
    <n v="1000000207"/>
    <s v="DAS GUPTA ENTERPRISE"/>
    <d v="2014-07-28T00:00:00"/>
    <s v="Targeted Dealer"/>
    <m/>
    <n v="150"/>
    <m/>
    <n v="154"/>
    <n v="-4"/>
    <s v="-"/>
    <n v="173"/>
    <s v="July"/>
    <n v="172.5"/>
    <n v="-18.5"/>
    <n v="-0.10724637681159421"/>
    <s v="DEGROWTH"/>
    <n v="154"/>
    <s v="Aug"/>
    <n v="154"/>
    <n v="0"/>
    <b v="0"/>
    <s v="GROWTH"/>
    <n v="0"/>
    <m/>
    <s v="NE 1"/>
    <s v="NE 2"/>
    <m/>
  </r>
  <r>
    <x v="1"/>
    <x v="29"/>
    <s v="NEG009"/>
    <n v="1000000209"/>
    <s v="GOURANGA TRADERS"/>
    <d v="2014-08-29T00:00:00"/>
    <s v="-"/>
    <m/>
    <n v="0"/>
    <m/>
    <n v="25"/>
    <n v="-25"/>
    <s v="-"/>
    <n v="0"/>
    <s v="July"/>
    <n v="30"/>
    <n v="-5"/>
    <n v="-0.16666666666666663"/>
    <b v="0"/>
    <n v="25"/>
    <s v="Aug"/>
    <n v="25"/>
    <n v="0"/>
    <b v="0"/>
    <s v="GROWTH"/>
    <n v="0"/>
    <m/>
    <s v="NE 1"/>
    <s v="NE 2"/>
    <m/>
  </r>
  <r>
    <x v="1"/>
    <x v="29"/>
    <s v="NEA045"/>
    <n v="1000000198"/>
    <s v="A.N. TRADERS"/>
    <d v="2015-09-10T00:00:00"/>
    <s v="Targeted Dealer"/>
    <m/>
    <n v="465"/>
    <m/>
    <n v="295"/>
    <n v="170"/>
    <s v="-"/>
    <n v="438"/>
    <s v="July"/>
    <n v="437.5"/>
    <n v="-142.5"/>
    <n v="-0.32571428571428573"/>
    <s v="DEGROWTH"/>
    <n v="295"/>
    <s v="Aug"/>
    <n v="295"/>
    <n v="0"/>
    <b v="0"/>
    <s v="GROWTH"/>
    <n v="0"/>
    <m/>
    <s v="NE 1"/>
    <s v="NE 2"/>
    <m/>
  </r>
  <r>
    <x v="1"/>
    <x v="29"/>
    <s v="NER060"/>
    <n v="1000000221"/>
    <s v="RAMKRISHNA ENTERPRISE (DHALAI)"/>
    <d v="2016-01-19T00:00:00"/>
    <s v="Targeted Dealer"/>
    <m/>
    <n v="180"/>
    <m/>
    <n v="175"/>
    <n v="5"/>
    <s v="-"/>
    <n v="249"/>
    <s v="July"/>
    <n v="169.5"/>
    <n v="5.5"/>
    <n v="3.2448377581120846E-2"/>
    <s v="GROWTH"/>
    <n v="175"/>
    <s v="Aug"/>
    <n v="175"/>
    <n v="0"/>
    <b v="0"/>
    <s v="GROWTH"/>
    <n v="0"/>
    <m/>
    <s v="NE 1"/>
    <s v="NE 2"/>
    <m/>
  </r>
  <r>
    <x v="1"/>
    <x v="29"/>
    <s v="NEM070"/>
    <n v="1000000218"/>
    <s v="MONOSA STORES (DMR)"/>
    <d v="2016-06-01T00:00:00"/>
    <s v="Targeted Dealer"/>
    <m/>
    <n v="165"/>
    <m/>
    <n v="175"/>
    <n v="-10"/>
    <s v="-"/>
    <n v="175"/>
    <s v="July"/>
    <n v="150"/>
    <n v="25"/>
    <n v="0.16666666666666674"/>
    <s v="GROWTH"/>
    <n v="175"/>
    <s v="Aug"/>
    <n v="175"/>
    <n v="0"/>
    <b v="0"/>
    <s v="GROWTH"/>
    <n v="0"/>
    <m/>
    <s v="NE 1"/>
    <s v="NE 2"/>
    <m/>
  </r>
  <r>
    <x v="1"/>
    <x v="29"/>
    <s v="NEA147"/>
    <n v="1000000200"/>
    <s v="ANJALI CEMENT AND HARDWARES"/>
    <d v="2017-09-13T00:00:00"/>
    <s v="Targeted Dealer"/>
    <m/>
    <n v="30"/>
    <m/>
    <n v="25"/>
    <n v="5"/>
    <s v="-"/>
    <n v="25"/>
    <s v="July"/>
    <n v="60"/>
    <n v="-35"/>
    <n v="-0.58333333333333326"/>
    <s v="DEGROWTH"/>
    <n v="25"/>
    <s v="Aug"/>
    <n v="25"/>
    <n v="0"/>
    <b v="0"/>
    <s v="GROWTH"/>
    <n v="0"/>
    <m/>
    <s v="NE 1"/>
    <s v="NE 2"/>
    <m/>
  </r>
  <r>
    <x v="1"/>
    <x v="29"/>
    <s v="NEB120"/>
    <n v="1000000204"/>
    <s v="BISHESH &amp; BARSHAN"/>
    <d v="2017-11-15T00:00:00"/>
    <s v="Targeted Dealer"/>
    <m/>
    <n v="215"/>
    <m/>
    <n v="331.5"/>
    <n v="-116.5"/>
    <s v="-"/>
    <n v="200"/>
    <s v="July"/>
    <n v="235"/>
    <n v="96.5"/>
    <n v="0.41063829787234041"/>
    <s v="GROWTH"/>
    <n v="331.5"/>
    <s v="Aug"/>
    <n v="331.5"/>
    <n v="0"/>
    <b v="0"/>
    <s v="GROWTH"/>
    <n v="0"/>
    <m/>
    <s v="NE 1"/>
    <s v="NE 2"/>
    <m/>
  </r>
  <r>
    <x v="1"/>
    <x v="29"/>
    <s v="NEJ071"/>
    <n v="1000000211"/>
    <s v="JOYKALI HARDWARE (DMR)"/>
    <d v="2018-06-12T00:00:00"/>
    <s v="Targeted Dealer"/>
    <m/>
    <n v="160"/>
    <m/>
    <n v="100"/>
    <n v="60"/>
    <s v="-"/>
    <n v="99.5"/>
    <s v="July"/>
    <n v="100"/>
    <n v="0"/>
    <n v="0"/>
    <s v="GROWTH"/>
    <n v="100"/>
    <s v="Aug"/>
    <n v="100"/>
    <n v="0"/>
    <b v="0"/>
    <s v="GROWTH"/>
    <n v="0"/>
    <m/>
    <s v="NE 1"/>
    <s v="NE 2"/>
    <m/>
  </r>
  <r>
    <x v="1"/>
    <x v="29"/>
    <s v="NER155"/>
    <n v="1000000223"/>
    <s v="RUMANA HARDWARES"/>
    <d v="2018-10-06T00:00:00"/>
    <s v="Targeted Dealer"/>
    <m/>
    <n v="115"/>
    <m/>
    <n v="115"/>
    <n v="0"/>
    <s v="-"/>
    <n v="180"/>
    <s v="July"/>
    <n v="117.5"/>
    <n v="-2.5"/>
    <n v="-2.1276595744680882E-2"/>
    <s v="DEGROWTH"/>
    <n v="115"/>
    <s v="Aug"/>
    <n v="115"/>
    <n v="0"/>
    <b v="0"/>
    <s v="GROWTH"/>
    <n v="0"/>
    <m/>
    <s v="NE 1"/>
    <s v="NE 2"/>
    <m/>
  </r>
  <r>
    <x v="1"/>
    <x v="29"/>
    <s v="NEC076"/>
    <n v="1000000206"/>
    <s v="CHOWDHARY HARDWARE (DMR)"/>
    <d v="2018-12-18T00:00:00"/>
    <s v="Targeted Dealer"/>
    <m/>
    <n v="155"/>
    <m/>
    <n v="125"/>
    <n v="30"/>
    <s v="-"/>
    <n v="119.5"/>
    <s v="July"/>
    <n v="149.5"/>
    <n v="-24.5"/>
    <n v="-0.16387959866220736"/>
    <s v="DEGROWTH"/>
    <n v="125"/>
    <s v="Aug"/>
    <n v="125"/>
    <n v="0"/>
    <b v="0"/>
    <s v="GROWTH"/>
    <n v="0"/>
    <m/>
    <s v="NE 1"/>
    <s v="NE 2"/>
    <m/>
  </r>
  <r>
    <x v="1"/>
    <x v="29"/>
    <s v="NET137"/>
    <n v="1000000229"/>
    <s v="TRIPURESWARI BHANDER"/>
    <d v="2019-12-18T00:00:00"/>
    <s v="-"/>
    <m/>
    <n v="0"/>
    <m/>
    <n v="10"/>
    <n v="-10"/>
    <s v="-"/>
    <n v="10"/>
    <s v="July"/>
    <n v="10"/>
    <n v="0"/>
    <n v="0"/>
    <s v="GROWTH"/>
    <n v="10"/>
    <s v="Aug"/>
    <n v="10"/>
    <n v="0"/>
    <b v="0"/>
    <s v="GROWTH"/>
    <n v="0"/>
    <m/>
    <s v="NE 1"/>
    <s v="NE 2"/>
    <m/>
  </r>
  <r>
    <x v="1"/>
    <x v="29"/>
    <s v="NEL082"/>
    <n v="1000000214"/>
    <s v="LAKSHMI NARAYAN HARDWARE"/>
    <d v="2020-06-10T00:00:00"/>
    <s v="Targeted Dealer"/>
    <m/>
    <n v="10"/>
    <m/>
    <n v="13.5"/>
    <n v="-3.5"/>
    <s v="-"/>
    <n v="15"/>
    <s v="July"/>
    <n v="30"/>
    <n v="-16.5"/>
    <n v="-0.55000000000000004"/>
    <s v="DEGROWTH"/>
    <n v="13.5"/>
    <s v="Aug"/>
    <n v="13.5"/>
    <n v="0"/>
    <b v="0"/>
    <s v="GROWTH"/>
    <n v="0"/>
    <m/>
    <s v="NE 1"/>
    <s v="NE 2"/>
    <m/>
  </r>
  <r>
    <x v="1"/>
    <x v="29"/>
    <s v="NEB240"/>
    <n v="1000000205"/>
    <s v="BISWAKARMA HARDWARE (DMR)"/>
    <d v="2020-08-25T00:00:00"/>
    <s v="Targeted Dealer"/>
    <m/>
    <n v="10"/>
    <m/>
    <n v="30"/>
    <n v="-20"/>
    <s v="-"/>
    <n v="0"/>
    <s v="July"/>
    <n v="15"/>
    <n v="15"/>
    <n v="1"/>
    <b v="0"/>
    <n v="30"/>
    <s v="Aug"/>
    <n v="30"/>
    <n v="0"/>
    <b v="0"/>
    <s v="GROWTH"/>
    <n v="0"/>
    <m/>
    <s v="NE 1"/>
    <s v="NE 2"/>
    <m/>
  </r>
  <r>
    <x v="1"/>
    <x v="29"/>
    <s v="NEL090"/>
    <n v="1000000215"/>
    <s v="LITAN DEBNATH - DMR"/>
    <d v="2020-11-10T00:00:00"/>
    <s v="Targeted Dealer"/>
    <m/>
    <n v="115"/>
    <m/>
    <n v="70"/>
    <n v="45"/>
    <s v="-"/>
    <n v="90"/>
    <s v="July"/>
    <n v="102.5"/>
    <n v="-32.5"/>
    <n v="-0.31707317073170727"/>
    <s v="DEGROWTH"/>
    <n v="70"/>
    <s v="Aug"/>
    <n v="70"/>
    <n v="0"/>
    <b v="0"/>
    <s v="GROWTH"/>
    <n v="0"/>
    <m/>
    <s v="NE 1"/>
    <s v="NE 2"/>
    <m/>
  </r>
  <r>
    <x v="1"/>
    <x v="29"/>
    <s v="NES484"/>
    <n v="1000000226"/>
    <s v="SAROI ENGG &amp; FEBRICATION"/>
    <d v="2020-12-14T00:00:00"/>
    <s v="Targeted Dealer"/>
    <m/>
    <n v="90"/>
    <m/>
    <n v="100"/>
    <n v="-10"/>
    <s v="-"/>
    <n v="75"/>
    <s v="July"/>
    <n v="100"/>
    <n v="0"/>
    <n v="0"/>
    <s v="GROWTH"/>
    <n v="100"/>
    <s v="Aug"/>
    <n v="100"/>
    <n v="0"/>
    <b v="0"/>
    <s v="GROWTH"/>
    <n v="0"/>
    <m/>
    <s v="NE 1"/>
    <s v="NE 2"/>
    <m/>
  </r>
  <r>
    <x v="1"/>
    <x v="29"/>
    <s v="NES513"/>
    <n v="1000000225"/>
    <s v="SARALA ENTERPRISE"/>
    <d v="2021-05-19T00:00:00"/>
    <s v="-"/>
    <m/>
    <n v="0"/>
    <m/>
    <n v="10"/>
    <n v="-10"/>
    <s v="-"/>
    <n v="17.5"/>
    <s v="July"/>
    <n v="10"/>
    <n v="0"/>
    <n v="0"/>
    <s v="GROWTH"/>
    <n v="10"/>
    <s v="Aug"/>
    <n v="10"/>
    <n v="0"/>
    <b v="0"/>
    <s v="GROWTH"/>
    <n v="0"/>
    <m/>
    <s v="NE 1"/>
    <s v="NE 2"/>
    <m/>
  </r>
  <r>
    <x v="1"/>
    <x v="29"/>
    <s v="NES568"/>
    <n v="1000002612"/>
    <s v="SANTOSHI TRADERS"/>
    <d v="2022-03-03T00:00:00"/>
    <s v="Targeted Dealer"/>
    <m/>
    <n v="105"/>
    <m/>
    <n v="125"/>
    <n v="-20"/>
    <s v="-"/>
    <n v="75"/>
    <s v="July"/>
    <n v="80"/>
    <n v="45"/>
    <n v="0.5625"/>
    <s v="GROWTH"/>
    <n v="125"/>
    <s v="Aug"/>
    <n v="125"/>
    <n v="0"/>
    <b v="0"/>
    <s v="GROWTH"/>
    <n v="0"/>
    <m/>
    <s v="NE 1"/>
    <s v="NE 2"/>
    <m/>
  </r>
  <r>
    <x v="1"/>
    <x v="29"/>
    <s v="NEJ141"/>
    <n v="1000002751"/>
    <s v="JOY KALI HARDWARE'S"/>
    <d v="2022-05-19T00:00:00"/>
    <s v="Targeted Dealer"/>
    <m/>
    <n v="60"/>
    <m/>
    <n v="50"/>
    <n v="10"/>
    <s v="-"/>
    <n v="25"/>
    <s v="July"/>
    <n v="90"/>
    <n v="-40"/>
    <n v="-0.44444444444444442"/>
    <s v="DEGROWTH"/>
    <n v="50"/>
    <s v="Aug"/>
    <n v="50"/>
    <n v="0"/>
    <b v="0"/>
    <s v="GROWTH"/>
    <n v="0"/>
    <m/>
    <s v="NE 1"/>
    <s v="NE 2"/>
    <m/>
  </r>
  <r>
    <x v="1"/>
    <x v="29"/>
    <s v="NES598"/>
    <n v="1000002837"/>
    <s v="SWASTISHREE"/>
    <d v="2022-07-18T00:00:00"/>
    <s v="-"/>
    <m/>
    <n v="0"/>
    <m/>
    <n v="58.5"/>
    <n v="-58.5"/>
    <s v="-"/>
    <n v="113.5"/>
    <s v="July"/>
    <n v="0"/>
    <n v="58.5"/>
    <s v=" "/>
    <s v="GROWTH"/>
    <n v="58.5"/>
    <s v="Aug"/>
    <n v="58.5"/>
    <n v="0"/>
    <b v="0"/>
    <s v="GROWTH"/>
    <n v="0"/>
    <m/>
    <s v="NE 1"/>
    <s v="NE 2"/>
    <m/>
  </r>
  <r>
    <x v="1"/>
    <x v="29"/>
    <s v="NEA358"/>
    <n v="1000002903"/>
    <s v="APURBA TRADERS"/>
    <d v="2022-08-26T00:00:00"/>
    <s v="Targeted Dealer"/>
    <m/>
    <n v="140"/>
    <m/>
    <n v="157.5"/>
    <n v="-17.5"/>
    <s v="-"/>
    <n v="119.5"/>
    <s v="July"/>
    <n v="117.5"/>
    <n v="40"/>
    <n v="0.34042553191489366"/>
    <s v="GROWTH"/>
    <n v="157.5"/>
    <s v="Aug"/>
    <n v="157.5"/>
    <n v="0"/>
    <b v="0"/>
    <s v="GROWTH"/>
    <n v="0"/>
    <m/>
    <s v="NE 1"/>
    <s v="NE 2"/>
    <m/>
  </r>
  <r>
    <x v="1"/>
    <x v="29"/>
    <s v="NES611"/>
    <n v="1000003120"/>
    <s v="STEEL HOUSE"/>
    <d v="2022-11-30T00:00:00"/>
    <s v="Targeted Dealer"/>
    <m/>
    <n v="100"/>
    <m/>
    <n v="87.5"/>
    <n v="12.5"/>
    <s v="-"/>
    <n v="64"/>
    <s v="July"/>
    <n v="90"/>
    <n v="-2.5"/>
    <n v="-2.777777777777779E-2"/>
    <s v="DEGROWTH"/>
    <n v="87.5"/>
    <s v="Aug"/>
    <n v="87.5"/>
    <n v="0"/>
    <b v="0"/>
    <s v="GROWTH"/>
    <n v="0"/>
    <m/>
    <s v="NE 1"/>
    <s v="NE 2"/>
    <m/>
  </r>
  <r>
    <x v="1"/>
    <x v="29"/>
    <s v="NES612"/>
    <n v="1000003125"/>
    <s v="SRI UTTAM KUMAR ROY"/>
    <d v="2022-12-12T00:00:00"/>
    <s v="Targeted Dealer"/>
    <m/>
    <n v="25"/>
    <m/>
    <n v="0"/>
    <n v="25"/>
    <s v="-"/>
    <n v="10"/>
    <s v="July"/>
    <n v="25"/>
    <n v="-25"/>
    <n v="-1"/>
    <s v="DEGROWTH"/>
    <n v="0"/>
    <s v="Aug"/>
    <n v="0"/>
    <n v="0"/>
    <b v="0"/>
    <b v="0"/>
    <n v="0"/>
    <m/>
    <s v="NE 1"/>
    <s v="NE 2"/>
    <m/>
  </r>
  <r>
    <x v="1"/>
    <x v="29"/>
    <s v="NEG166"/>
    <n v="1000003768"/>
    <s v="GURUDEV VARIETIES"/>
    <d v="2023-11-29T00:00:00"/>
    <s v="Targeted Dealer"/>
    <m/>
    <n v="35"/>
    <m/>
    <n v="50"/>
    <n v="-15"/>
    <s v="-"/>
    <n v="0"/>
    <s v="July"/>
    <n v="50"/>
    <n v="0"/>
    <n v="0"/>
    <b v="0"/>
    <n v="50"/>
    <s v="Aug"/>
    <n v="50"/>
    <n v="0"/>
    <b v="0"/>
    <s v="GROWTH"/>
    <n v="0"/>
    <m/>
    <s v="NE 1"/>
    <s v="NE 2"/>
    <m/>
  </r>
  <r>
    <x v="1"/>
    <x v="29"/>
    <s v="NER297"/>
    <n v="1000003803"/>
    <s v="REKHA HARDWARE"/>
    <d v="2023-12-23T00:00:00"/>
    <s v="Targeted Dealer"/>
    <m/>
    <n v="55"/>
    <m/>
    <n v="50"/>
    <n v="5"/>
    <s v="-"/>
    <n v="75"/>
    <s v="July"/>
    <n v="51"/>
    <n v="-1"/>
    <n v="-1.9607843137254943E-2"/>
    <s v="DEGROWTH"/>
    <n v="50"/>
    <s v="Aug"/>
    <n v="50"/>
    <n v="0"/>
    <b v="0"/>
    <s v="GROWTH"/>
    <n v="0"/>
    <m/>
    <s v="NE 1"/>
    <s v="NE 2"/>
    <m/>
  </r>
  <r>
    <x v="1"/>
    <x v="29"/>
    <s v="NEK221"/>
    <n v="1000004026"/>
    <s v="KSHIRODA HARDWARE"/>
    <d v="2024-06-30T00:00:00"/>
    <s v="Targeted Dealer"/>
    <m/>
    <n v="10"/>
    <m/>
    <n v="15"/>
    <n v="-5"/>
    <s v="-"/>
    <n v="10"/>
    <s v="July"/>
    <n v="12.5"/>
    <n v="2.5"/>
    <n v="0.19999999999999996"/>
    <s v="GROWTH"/>
    <n v="15"/>
    <s v="Aug"/>
    <n v="15"/>
    <n v="0"/>
    <b v="0"/>
    <s v="GROWTH"/>
    <n v="0"/>
    <m/>
    <s v="NE 1"/>
    <s v="NE 2"/>
    <m/>
  </r>
  <r>
    <x v="1"/>
    <x v="30"/>
    <s v="G017"/>
    <n v="1000000137"/>
    <s v="GOURANGA BHANDAR"/>
    <d v="2005-02-02T00:00:00"/>
    <s v="Targeted Dealer"/>
    <m/>
    <n v="35"/>
    <m/>
    <n v="32.5"/>
    <n v="2.5"/>
    <s v="-"/>
    <n v="30"/>
    <s v="July"/>
    <n v="27.5"/>
    <n v="5"/>
    <n v="0.18181818181818188"/>
    <s v="GROWTH"/>
    <n v="32.5"/>
    <s v="Aug"/>
    <n v="32.5"/>
    <n v="0"/>
    <b v="0"/>
    <s v="GROWTH"/>
    <n v="0"/>
    <m/>
    <s v="NE 1"/>
    <s v="NE 2"/>
    <m/>
  </r>
  <r>
    <x v="1"/>
    <x v="30"/>
    <s v="K031"/>
    <n v="1000000144"/>
    <s v="KHAN HARDWARE"/>
    <d v="2005-02-02T00:00:00"/>
    <s v="Targeted Dealer"/>
    <m/>
    <n v="170"/>
    <m/>
    <n v="170"/>
    <n v="0"/>
    <s v="-"/>
    <n v="166.25"/>
    <s v="July"/>
    <n v="70"/>
    <n v="100"/>
    <n v="1.4285714285714284"/>
    <s v="GROWTH"/>
    <n v="170"/>
    <s v="Aug"/>
    <n v="170"/>
    <n v="0"/>
    <b v="0"/>
    <s v="GROWTH"/>
    <n v="0"/>
    <m/>
    <s v="NE 1"/>
    <s v="NE 2"/>
    <m/>
  </r>
  <r>
    <x v="1"/>
    <x v="30"/>
    <s v="B021"/>
    <n v="1000000129"/>
    <s v="BENGAL CONCRETE INDUSTRIES"/>
    <d v="2005-07-27T00:00:00"/>
    <s v="Targeted Dealer"/>
    <m/>
    <n v="1555"/>
    <m/>
    <n v="227"/>
    <n v="1328"/>
    <s v="-"/>
    <n v="1434.3"/>
    <s v="July"/>
    <n v="463.8"/>
    <n v="-236.8"/>
    <n v="-0.51056489866321697"/>
    <s v="DEGROWTH"/>
    <n v="227"/>
    <s v="Aug"/>
    <n v="227"/>
    <n v="0"/>
    <b v="0"/>
    <s v="GROWTH"/>
    <n v="0"/>
    <m/>
    <s v="NE 1"/>
    <s v="NE 2"/>
    <m/>
  </r>
  <r>
    <x v="1"/>
    <x v="30"/>
    <s v="S038"/>
    <n v="1000000158"/>
    <s v="SHANKAR ROY"/>
    <d v="2005-08-26T00:00:00"/>
    <s v="Targeted Dealer"/>
    <m/>
    <n v="255"/>
    <m/>
    <n v="231.25"/>
    <n v="23.75"/>
    <s v="-"/>
    <n v="250.5"/>
    <s v="July"/>
    <n v="416.25"/>
    <n v="-185"/>
    <n v="-0.44444444444444442"/>
    <s v="DEGROWTH"/>
    <n v="231.25"/>
    <s v="Aug"/>
    <n v="231.25"/>
    <n v="0"/>
    <b v="0"/>
    <s v="GROWTH"/>
    <n v="0"/>
    <m/>
    <s v="NE 1"/>
    <s v="NE 2"/>
    <m/>
  </r>
  <r>
    <x v="1"/>
    <x v="30"/>
    <s v="A006"/>
    <n v="1000000120"/>
    <s v="A.K. TRADERS"/>
    <d v="2006-10-10T00:00:00"/>
    <s v="Targeted Dealer"/>
    <m/>
    <n v="160"/>
    <m/>
    <n v="163.5"/>
    <n v="-3.5"/>
    <s v="-"/>
    <n v="218"/>
    <s v="July"/>
    <n v="183.5"/>
    <n v="-20"/>
    <n v="-0.10899182561307907"/>
    <s v="DEGROWTH"/>
    <n v="163.5"/>
    <s v="Aug"/>
    <n v="163.5"/>
    <n v="0"/>
    <b v="0"/>
    <s v="GROWTH"/>
    <n v="0"/>
    <m/>
    <s v="NE 1"/>
    <s v="NE 2"/>
    <m/>
  </r>
  <r>
    <x v="1"/>
    <x v="30"/>
    <s v="A033"/>
    <n v="1000000126"/>
    <s v="ASHOK ENTERPRISE"/>
    <d v="2006-10-11T00:00:00"/>
    <s v="Targeted Dealer"/>
    <m/>
    <n v="140"/>
    <m/>
    <n v="115"/>
    <n v="25"/>
    <s v="-"/>
    <n v="135"/>
    <s v="July"/>
    <n v="129"/>
    <n v="-14"/>
    <n v="-0.10852713178294571"/>
    <s v="DEGROWTH"/>
    <n v="115"/>
    <s v="Aug"/>
    <n v="115"/>
    <n v="0"/>
    <b v="0"/>
    <s v="GROWTH"/>
    <n v="0"/>
    <m/>
    <s v="NE 1"/>
    <s v="NE 2"/>
    <m/>
  </r>
  <r>
    <x v="1"/>
    <x v="30"/>
    <s v="R070"/>
    <n v="1000000155"/>
    <s v="R.P.TRADERS"/>
    <d v="2010-07-02T00:00:00"/>
    <s v="Targeted Dealer"/>
    <m/>
    <n v="335"/>
    <m/>
    <n v="169.75"/>
    <n v="165.25"/>
    <s v="-"/>
    <n v="449.5"/>
    <s v="July"/>
    <n v="407.65"/>
    <n v="-237.89999999999998"/>
    <n v="-0.5835888629952164"/>
    <s v="DEGROWTH"/>
    <n v="169.75"/>
    <s v="Aug"/>
    <n v="169.75"/>
    <n v="0"/>
    <b v="0"/>
    <s v="GROWTH"/>
    <n v="0"/>
    <m/>
    <s v="NE 1"/>
    <s v="NE 2"/>
    <m/>
  </r>
  <r>
    <x v="1"/>
    <x v="30"/>
    <s v="M143"/>
    <n v="1000000150"/>
    <s v="MALAKAR HARDWARE"/>
    <d v="2010-07-14T00:00:00"/>
    <s v="Targeted Dealer"/>
    <m/>
    <n v="175"/>
    <m/>
    <n v="107"/>
    <n v="68"/>
    <s v="-"/>
    <n v="165"/>
    <s v="July"/>
    <n v="151"/>
    <n v="-44"/>
    <n v="-0.29139072847682124"/>
    <s v="DEGROWTH"/>
    <n v="107"/>
    <s v="Aug"/>
    <n v="107"/>
    <n v="0"/>
    <b v="0"/>
    <s v="GROWTH"/>
    <n v="0"/>
    <m/>
    <s v="NE 1"/>
    <s v="NE 2"/>
    <m/>
  </r>
  <r>
    <x v="1"/>
    <x v="30"/>
    <s v="R093"/>
    <n v="1000000154"/>
    <s v="R.M. TRADERS (SILCHAR)"/>
    <d v="2011-04-22T00:00:00"/>
    <s v="Targeted Dealer"/>
    <m/>
    <n v="20"/>
    <m/>
    <n v="13.25"/>
    <n v="6.75"/>
    <s v="-"/>
    <n v="2.5"/>
    <s v="July"/>
    <n v="77.5"/>
    <n v="-64.25"/>
    <n v="-0.82903225806451619"/>
    <s v="DEGROWTH"/>
    <n v="13.25"/>
    <s v="Aug"/>
    <n v="13.25"/>
    <n v="0"/>
    <b v="0"/>
    <s v="GROWTH"/>
    <n v="0"/>
    <m/>
    <s v="NE 1"/>
    <s v="NE 2"/>
    <m/>
  </r>
  <r>
    <x v="1"/>
    <x v="30"/>
    <s v="NEL006"/>
    <n v="1000000147"/>
    <s v="LOKNATH ENTERPRIME"/>
    <d v="2015-04-13T00:00:00"/>
    <s v="Targeted Dealer"/>
    <m/>
    <n v="10"/>
    <m/>
    <n v="5"/>
    <n v="5"/>
    <s v="-"/>
    <n v="5"/>
    <s v="July"/>
    <n v="12.5"/>
    <n v="-7.5"/>
    <n v="-0.6"/>
    <s v="DEGROWTH"/>
    <n v="5"/>
    <s v="Aug"/>
    <n v="5"/>
    <n v="0"/>
    <b v="0"/>
    <s v="GROWTH"/>
    <n v="0"/>
    <m/>
    <s v="NE 1"/>
    <s v="NE 2"/>
    <m/>
  </r>
  <r>
    <x v="1"/>
    <x v="30"/>
    <s v="NEA034"/>
    <n v="1000000125"/>
    <s v="AMSONS"/>
    <d v="2015-05-15T00:00:00"/>
    <s v="-"/>
    <m/>
    <n v="0"/>
    <m/>
    <n v="6.5"/>
    <n v="-6.5"/>
    <s v="-"/>
    <n v="0"/>
    <s v="July"/>
    <n v="0"/>
    <n v="6.5"/>
    <s v=" "/>
    <b v="0"/>
    <n v="6.5"/>
    <s v="Aug"/>
    <n v="6.5"/>
    <n v="0"/>
    <b v="0"/>
    <s v="GROWTH"/>
    <n v="0"/>
    <m/>
    <s v="NE 1"/>
    <s v="NE 2"/>
    <m/>
  </r>
  <r>
    <x v="1"/>
    <x v="30"/>
    <s v="NEJ050"/>
    <n v="1000000142"/>
    <s v="J. HARDWARE (SILCHAR)"/>
    <d v="2017-05-09T00:00:00"/>
    <s v="Targeted Dealer"/>
    <m/>
    <n v="30"/>
    <m/>
    <n v="36"/>
    <n v="-6"/>
    <s v="-"/>
    <n v="20"/>
    <s v="July"/>
    <n v="10"/>
    <n v="26"/>
    <n v="2.6"/>
    <s v="GROWTH"/>
    <n v="36"/>
    <s v="Aug"/>
    <n v="36"/>
    <n v="0"/>
    <b v="0"/>
    <s v="GROWTH"/>
    <n v="0"/>
    <m/>
    <s v="NE 1"/>
    <s v="NE 2"/>
    <m/>
  </r>
  <r>
    <x v="1"/>
    <x v="30"/>
    <s v="NES211"/>
    <n v="1000000157"/>
    <s v="SANJITA HARDWARE"/>
    <d v="2017-08-23T00:00:00"/>
    <s v="Targeted Dealer"/>
    <m/>
    <n v="1220"/>
    <m/>
    <n v="1376.6"/>
    <n v="-156.59999999999991"/>
    <s v="-"/>
    <n v="1120.7"/>
    <s v="July"/>
    <n v="1370.4"/>
    <n v="6.1999999999998181"/>
    <n v="4.5242265032106044E-3"/>
    <s v="GROWTH"/>
    <n v="1376.6"/>
    <s v="Aug"/>
    <n v="1376.6"/>
    <n v="0"/>
    <b v="0"/>
    <s v="GROWTH"/>
    <n v="0"/>
    <m/>
    <s v="NE 1"/>
    <s v="NE 2"/>
    <m/>
  </r>
  <r>
    <x v="1"/>
    <x v="30"/>
    <s v="NEH052"/>
    <n v="1000000138"/>
    <s v="HERAMANI HARDWARE"/>
    <d v="2018-05-12T00:00:00"/>
    <s v="Targeted Dealer"/>
    <m/>
    <n v="200"/>
    <m/>
    <n v="156.85"/>
    <n v="43.150000000000006"/>
    <s v="-"/>
    <n v="124.5"/>
    <s v="July"/>
    <n v="280.89999999999998"/>
    <n v="-124.04999999999998"/>
    <n v="-0.44161623353506585"/>
    <s v="DEGROWTH"/>
    <n v="156.85"/>
    <s v="Aug"/>
    <n v="156.85"/>
    <n v="0"/>
    <b v="0"/>
    <s v="GROWTH"/>
    <n v="0"/>
    <m/>
    <s v="NE 1"/>
    <s v="NE 2"/>
    <m/>
  </r>
  <r>
    <x v="1"/>
    <x v="30"/>
    <s v="NEM186"/>
    <n v="1000000148"/>
    <s v="M M HARDWARE"/>
    <d v="2018-05-12T00:00:00"/>
    <s v="Targeted Dealer"/>
    <m/>
    <n v="55"/>
    <m/>
    <n v="45"/>
    <n v="10"/>
    <s v="-"/>
    <n v="50"/>
    <s v="July"/>
    <n v="50"/>
    <n v="-5"/>
    <n v="-9.9999999999999978E-2"/>
    <s v="DEGROWTH"/>
    <n v="45"/>
    <s v="Aug"/>
    <n v="45"/>
    <n v="0"/>
    <b v="0"/>
    <s v="GROWTH"/>
    <n v="0"/>
    <m/>
    <s v="NE 1"/>
    <s v="NE 2"/>
    <m/>
  </r>
  <r>
    <x v="1"/>
    <x v="30"/>
    <s v="NEP137"/>
    <n v="1000000152"/>
    <s v="PAUL HARDWARES (CACHAR)"/>
    <d v="2018-05-26T00:00:00"/>
    <s v="Targeted Dealer"/>
    <m/>
    <n v="150"/>
    <m/>
    <n v="100"/>
    <n v="50"/>
    <s v="-"/>
    <n v="150.19999999999999"/>
    <s v="July"/>
    <n v="108"/>
    <n v="-8"/>
    <n v="-7.407407407407407E-2"/>
    <s v="DEGROWTH"/>
    <n v="100"/>
    <s v="Aug"/>
    <n v="100"/>
    <n v="0"/>
    <b v="0"/>
    <s v="GROWTH"/>
    <n v="0"/>
    <m/>
    <s v="NE 1"/>
    <s v="NE 2"/>
    <m/>
  </r>
  <r>
    <x v="1"/>
    <x v="30"/>
    <s v="NEK098"/>
    <n v="1000000145"/>
    <s v="KRISHNA TRADERS"/>
    <d v="2018-08-25T00:00:00"/>
    <s v="Targeted Dealer"/>
    <m/>
    <n v="50"/>
    <m/>
    <n v="50"/>
    <n v="0"/>
    <s v="-"/>
    <n v="46.5"/>
    <s v="July"/>
    <n v="51.5"/>
    <n v="-1.5"/>
    <n v="-2.9126213592232997E-2"/>
    <s v="DEGROWTH"/>
    <n v="50"/>
    <s v="Aug"/>
    <n v="50"/>
    <n v="0"/>
    <b v="0"/>
    <s v="GROWTH"/>
    <n v="0"/>
    <m/>
    <s v="NE 1"/>
    <s v="NE 2"/>
    <m/>
  </r>
  <r>
    <x v="1"/>
    <x v="30"/>
    <s v="NET110"/>
    <n v="1000000162"/>
    <s v="TAPAN KUMAR RAY (SILCHAR)"/>
    <d v="2018-08-25T00:00:00"/>
    <s v="Targeted Dealer"/>
    <m/>
    <n v="30"/>
    <m/>
    <n v="15"/>
    <n v="15"/>
    <s v="-"/>
    <n v="25"/>
    <s v="July"/>
    <n v="32.5"/>
    <n v="-17.5"/>
    <n v="-0.53846153846153844"/>
    <s v="DEGROWTH"/>
    <n v="15"/>
    <s v="Aug"/>
    <n v="15"/>
    <n v="0"/>
    <b v="0"/>
    <s v="GROWTH"/>
    <n v="0"/>
    <m/>
    <s v="NE 1"/>
    <s v="NE 2"/>
    <m/>
  </r>
  <r>
    <x v="1"/>
    <x v="30"/>
    <s v="NEA220"/>
    <n v="1000000122"/>
    <s v="ALLIED TRADERS"/>
    <d v="2018-11-26T00:00:00"/>
    <s v="Targeted Dealer"/>
    <m/>
    <n v="15"/>
    <m/>
    <n v="15.75"/>
    <n v="-0.75"/>
    <s v="-"/>
    <n v="2.5"/>
    <s v="July"/>
    <n v="33.299999999999997"/>
    <n v="-17.549999999999997"/>
    <n v="-0.52702702702702697"/>
    <s v="DEGROWTH"/>
    <n v="15.75"/>
    <s v="Aug"/>
    <n v="15.75"/>
    <n v="0"/>
    <b v="0"/>
    <s v="GROWTH"/>
    <n v="0"/>
    <m/>
    <s v="NE 1"/>
    <s v="NE 2"/>
    <m/>
  </r>
  <r>
    <x v="1"/>
    <x v="30"/>
    <s v="NEG099"/>
    <n v="1000000136"/>
    <s v="GITA TRADERS"/>
    <d v="2018-12-05T00:00:00"/>
    <s v="Targeted Dealer"/>
    <m/>
    <n v="50"/>
    <m/>
    <n v="37.5"/>
    <n v="12.5"/>
    <s v="-"/>
    <n v="48.5"/>
    <s v="July"/>
    <n v="20"/>
    <n v="17.5"/>
    <n v="0.875"/>
    <s v="GROWTH"/>
    <n v="37.5"/>
    <s v="Aug"/>
    <n v="37.5"/>
    <n v="0"/>
    <b v="0"/>
    <s v="GROWTH"/>
    <n v="0"/>
    <m/>
    <s v="NE 1"/>
    <s v="NE 2"/>
    <m/>
  </r>
  <r>
    <x v="1"/>
    <x v="30"/>
    <s v="NES363"/>
    <n v="1000000160"/>
    <s v="SUNITI TRADERS (SIL)"/>
    <d v="2019-04-11T00:00:00"/>
    <s v="Targeted Dealer"/>
    <m/>
    <n v="20"/>
    <m/>
    <n v="5"/>
    <n v="15"/>
    <s v="-"/>
    <n v="10"/>
    <s v="July"/>
    <n v="25"/>
    <n v="-20"/>
    <n v="-0.8"/>
    <s v="DEGROWTH"/>
    <n v="5"/>
    <s v="Aug"/>
    <n v="5"/>
    <n v="0"/>
    <b v="0"/>
    <s v="GROWTH"/>
    <n v="0"/>
    <m/>
    <s v="NE 1"/>
    <s v="NE 2"/>
    <m/>
  </r>
  <r>
    <x v="1"/>
    <x v="30"/>
    <s v="NEJ092"/>
    <n v="1000000141"/>
    <s v="J K TRADERS (RONGPUR)"/>
    <d v="2019-07-01T00:00:00"/>
    <s v="Targeted Dealer"/>
    <m/>
    <n v="20"/>
    <m/>
    <n v="13.75"/>
    <n v="6.25"/>
    <s v="-"/>
    <n v="42.5"/>
    <s v="July"/>
    <n v="5"/>
    <n v="8.75"/>
    <n v="1.75"/>
    <s v="GROWTH"/>
    <n v="13.75"/>
    <s v="Aug"/>
    <n v="13.75"/>
    <n v="0"/>
    <b v="0"/>
    <s v="GROWTH"/>
    <n v="0"/>
    <m/>
    <s v="NE 1"/>
    <s v="NE 2"/>
    <m/>
  </r>
  <r>
    <x v="1"/>
    <x v="30"/>
    <s v="NEJ094"/>
    <n v="1000000143"/>
    <s v="JANANI HARDWARE SHOP"/>
    <d v="2019-07-29T00:00:00"/>
    <s v="Targeted Dealer"/>
    <m/>
    <n v="50"/>
    <m/>
    <n v="25"/>
    <n v="25"/>
    <s v="-"/>
    <n v="50"/>
    <s v="July"/>
    <n v="30"/>
    <n v="-5"/>
    <n v="-0.16666666666666663"/>
    <s v="DEGROWTH"/>
    <n v="25"/>
    <s v="Aug"/>
    <n v="25"/>
    <n v="0"/>
    <b v="0"/>
    <s v="GROWTH"/>
    <n v="0"/>
    <m/>
    <s v="NE 1"/>
    <s v="NE 2"/>
    <m/>
  </r>
  <r>
    <x v="1"/>
    <x v="30"/>
    <s v="NEP197"/>
    <n v="1000000153"/>
    <s v="PURBASHA ENTERPRISE"/>
    <d v="2020-07-29T00:00:00"/>
    <s v="Targeted Dealer"/>
    <m/>
    <n v="120"/>
    <m/>
    <n v="135"/>
    <n v="-15"/>
    <s v="-"/>
    <n v="112.75"/>
    <s v="July"/>
    <n v="141.75"/>
    <n v="-6.75"/>
    <n v="-4.7619047619047672E-2"/>
    <s v="DEGROWTH"/>
    <n v="135"/>
    <s v="Aug"/>
    <n v="135"/>
    <n v="0"/>
    <b v="0"/>
    <s v="GROWTH"/>
    <n v="0"/>
    <m/>
    <s v="NE 1"/>
    <s v="NE 2"/>
    <m/>
  </r>
  <r>
    <x v="1"/>
    <x v="30"/>
    <s v="NES466"/>
    <n v="1000000836"/>
    <s v="SHANTA TRADERS"/>
    <d v="2020-10-19T00:00:00"/>
    <s v="Targeted Dealer"/>
    <m/>
    <n v="75"/>
    <m/>
    <n v="89.5"/>
    <n v="-14.5"/>
    <s v="-"/>
    <n v="69.75"/>
    <s v="July"/>
    <n v="100.75"/>
    <n v="-11.25"/>
    <n v="-0.11166253101736978"/>
    <s v="DEGROWTH"/>
    <n v="89.5"/>
    <s v="Aug"/>
    <n v="89.5"/>
    <n v="0"/>
    <b v="0"/>
    <s v="GROWTH"/>
    <n v="0"/>
    <m/>
    <s v="NE 1"/>
    <s v="NE 2"/>
    <m/>
  </r>
  <r>
    <x v="1"/>
    <x v="30"/>
    <s v="NES476"/>
    <n v="1000000159"/>
    <s v="SREEMA TRADERS - SILCHAR"/>
    <d v="2020-11-05T00:00:00"/>
    <s v="Targeted Dealer"/>
    <m/>
    <n v="30"/>
    <m/>
    <n v="6.5"/>
    <n v="23.5"/>
    <s v="-"/>
    <n v="29"/>
    <s v="July"/>
    <n v="5"/>
    <n v="1.5"/>
    <n v="0.30000000000000004"/>
    <s v="GROWTH"/>
    <n v="6.5"/>
    <s v="Aug"/>
    <n v="6.5"/>
    <n v="0"/>
    <b v="0"/>
    <s v="GROWTH"/>
    <n v="0"/>
    <m/>
    <s v="NE 1"/>
    <s v="NE 2"/>
    <m/>
  </r>
  <r>
    <x v="1"/>
    <x v="30"/>
    <s v="NED179"/>
    <n v="1000000133"/>
    <s v="DEB HARDWARE - SIL"/>
    <d v="2021-01-19T00:00:00"/>
    <s v="Targeted Dealer"/>
    <m/>
    <n v="45"/>
    <m/>
    <n v="47.25"/>
    <n v="-2.25"/>
    <s v="-"/>
    <n v="43"/>
    <s v="July"/>
    <n v="50"/>
    <n v="-2.75"/>
    <n v="-5.5000000000000049E-2"/>
    <s v="DEGROWTH"/>
    <n v="47.25"/>
    <s v="Aug"/>
    <n v="47.25"/>
    <n v="0"/>
    <b v="0"/>
    <s v="GROWTH"/>
    <n v="0"/>
    <m/>
    <s v="NE 1"/>
    <s v="NE 2"/>
    <m/>
  </r>
  <r>
    <x v="1"/>
    <x v="30"/>
    <s v="NEF014"/>
    <n v="1000000135"/>
    <s v="FAIZUL HOQUE BARBHUIYA"/>
    <d v="2021-09-13T00:00:00"/>
    <s v="Targeted Dealer"/>
    <m/>
    <n v="20"/>
    <m/>
    <n v="15"/>
    <n v="5"/>
    <s v="-"/>
    <n v="15"/>
    <s v="July"/>
    <n v="20"/>
    <n v="-5"/>
    <n v="-0.25"/>
    <s v="DEGROWTH"/>
    <n v="15"/>
    <s v="Aug"/>
    <n v="15"/>
    <n v="0"/>
    <b v="0"/>
    <s v="GROWTH"/>
    <n v="0"/>
    <m/>
    <s v="NE 1"/>
    <s v="NE 2"/>
    <m/>
  </r>
  <r>
    <x v="1"/>
    <x v="30"/>
    <s v="NEO030"/>
    <n v="1000002609"/>
    <s v="OM TRADING"/>
    <d v="2022-02-24T00:00:00"/>
    <s v="Targeted Dealer"/>
    <m/>
    <n v="10"/>
    <m/>
    <n v="20"/>
    <n v="-10"/>
    <s v="-"/>
    <n v="7.5"/>
    <s v="July"/>
    <n v="5"/>
    <n v="15"/>
    <n v="3"/>
    <s v="GROWTH"/>
    <n v="20"/>
    <s v="Aug"/>
    <n v="20"/>
    <n v="0"/>
    <b v="0"/>
    <s v="GROWTH"/>
    <n v="0"/>
    <m/>
    <s v="NE 1"/>
    <s v="NE 2"/>
    <m/>
  </r>
  <r>
    <x v="1"/>
    <x v="30"/>
    <s v="NES617"/>
    <n v="1000003168"/>
    <s v="SUBRATA SINHA"/>
    <d v="2022-12-23T00:00:00"/>
    <s v="Targeted Dealer"/>
    <m/>
    <n v="40"/>
    <m/>
    <n v="43"/>
    <n v="-3"/>
    <s v="-"/>
    <n v="40.25"/>
    <s v="July"/>
    <n v="35.5"/>
    <n v="7.5"/>
    <n v="0.21126760563380276"/>
    <s v="GROWTH"/>
    <n v="43"/>
    <s v="Aug"/>
    <n v="43"/>
    <n v="0"/>
    <b v="0"/>
    <s v="GROWTH"/>
    <n v="0"/>
    <m/>
    <s v="NE 1"/>
    <s v="NE 2"/>
    <m/>
  </r>
  <r>
    <x v="1"/>
    <x v="30"/>
    <s v="NER264"/>
    <n v="1000003182"/>
    <s v="RAHIMIAH STEEL"/>
    <d v="2022-12-27T00:00:00"/>
    <s v="Targeted Dealer"/>
    <m/>
    <n v="20"/>
    <m/>
    <n v="30"/>
    <n v="-10"/>
    <s v="-"/>
    <n v="10"/>
    <s v="July"/>
    <n v="0"/>
    <n v="30"/>
    <s v=" "/>
    <s v="GROWTH"/>
    <n v="30"/>
    <s v="Aug"/>
    <n v="30"/>
    <n v="0"/>
    <b v="0"/>
    <s v="GROWTH"/>
    <n v="0"/>
    <m/>
    <s v="NE 1"/>
    <s v="NE 2"/>
    <m/>
  </r>
  <r>
    <x v="1"/>
    <x v="30"/>
    <s v="NEP245"/>
    <n v="1000003184"/>
    <s v="P C STEEL"/>
    <d v="2022-12-28T00:00:00"/>
    <s v="Targeted Dealer"/>
    <m/>
    <n v="10"/>
    <m/>
    <n v="10"/>
    <n v="0"/>
    <s v="-"/>
    <n v="10"/>
    <s v="July"/>
    <n v="10"/>
    <n v="0"/>
    <n v="0"/>
    <s v="GROWTH"/>
    <n v="10"/>
    <s v="Aug"/>
    <n v="10"/>
    <n v="0"/>
    <b v="0"/>
    <s v="GROWTH"/>
    <n v="0"/>
    <m/>
    <s v="NE 1"/>
    <s v="NE 2"/>
    <m/>
  </r>
  <r>
    <x v="1"/>
    <x v="30"/>
    <s v="NET174"/>
    <n v="1000003208"/>
    <s v="TALUKDAR BROTHER INTER LOCKING &amp; TI"/>
    <d v="2022-12-31T00:00:00"/>
    <s v="Targeted Dealer"/>
    <m/>
    <n v="250"/>
    <m/>
    <n v="269.75"/>
    <n v="-19.75"/>
    <s v="-"/>
    <n v="241"/>
    <s v="July"/>
    <n v="267.3"/>
    <n v="2.4499999999999886"/>
    <n v="9.165731387953624E-3"/>
    <s v="GROWTH"/>
    <n v="269.75"/>
    <s v="Aug"/>
    <n v="269.75"/>
    <n v="0"/>
    <b v="0"/>
    <s v="GROWTH"/>
    <n v="0"/>
    <m/>
    <s v="NE 1"/>
    <s v="NE 2"/>
    <m/>
  </r>
  <r>
    <x v="1"/>
    <x v="30"/>
    <s v="NEB319"/>
    <n v="1000003382"/>
    <s v="BARBHUIYA TRADERS"/>
    <d v="2023-02-21T00:00:00"/>
    <s v="Targeted Dealer"/>
    <m/>
    <n v="40"/>
    <m/>
    <n v="25.5"/>
    <n v="14.5"/>
    <s v="-"/>
    <n v="35"/>
    <s v="July"/>
    <n v="5"/>
    <n v="20.5"/>
    <n v="4.0999999999999996"/>
    <s v="GROWTH"/>
    <n v="25.5"/>
    <s v="Aug"/>
    <n v="25.5"/>
    <n v="0"/>
    <b v="0"/>
    <s v="GROWTH"/>
    <n v="0"/>
    <m/>
    <s v="NE 1"/>
    <s v="NE 2"/>
    <m/>
  </r>
  <r>
    <x v="1"/>
    <x v="30"/>
    <s v="NEA398"/>
    <n v="1000003501"/>
    <s v="A.I.ENTERPRISE"/>
    <d v="2023-04-29T00:00:00"/>
    <s v="Targeted Dealer"/>
    <m/>
    <n v="10"/>
    <m/>
    <n v="15"/>
    <n v="-5"/>
    <s v="-"/>
    <n v="5"/>
    <s v="July"/>
    <n v="10"/>
    <n v="5"/>
    <n v="0.5"/>
    <s v="GROWTH"/>
    <n v="15"/>
    <s v="Aug"/>
    <n v="15"/>
    <n v="0"/>
    <b v="0"/>
    <s v="GROWTH"/>
    <n v="0"/>
    <m/>
    <s v="NE 1"/>
    <s v="NE 2"/>
    <m/>
  </r>
  <r>
    <x v="1"/>
    <x v="30"/>
    <s v="NEA418"/>
    <n v="1000003751"/>
    <s v="AMITA TRADERS"/>
    <d v="2023-11-15T00:00:00"/>
    <s v="Targeted Dealer"/>
    <m/>
    <n v="20"/>
    <m/>
    <n v="0"/>
    <n v="20"/>
    <s v="-"/>
    <n v="0"/>
    <s v="July"/>
    <n v="20"/>
    <n v="-20"/>
    <n v="-1"/>
    <b v="0"/>
    <n v="0"/>
    <s v="Aug"/>
    <n v="0"/>
    <n v="0"/>
    <b v="0"/>
    <b v="0"/>
    <n v="0"/>
    <m/>
    <s v="NE 1"/>
    <s v="NE 2"/>
    <m/>
  </r>
  <r>
    <x v="1"/>
    <x v="30"/>
    <s v="NEA423"/>
    <n v="1000003795"/>
    <s v="A.I. TRADERS"/>
    <d v="2023-12-23T00:00:00"/>
    <s v="Targeted Dealer"/>
    <m/>
    <n v="40"/>
    <m/>
    <n v="12.5"/>
    <n v="27.5"/>
    <s v="-"/>
    <n v="36.1"/>
    <s v="July"/>
    <n v="39.5"/>
    <n v="-27"/>
    <n v="-0.68354430379746833"/>
    <s v="DEGROWTH"/>
    <n v="12.5"/>
    <s v="Aug"/>
    <n v="12.5"/>
    <n v="0"/>
    <b v="0"/>
    <s v="GROWTH"/>
    <n v="0"/>
    <m/>
    <s v="NE 1"/>
    <s v="NE 2"/>
    <m/>
  </r>
  <r>
    <x v="1"/>
    <x v="30"/>
    <s v="NEA424"/>
    <n v="1000003796"/>
    <s v="ASHUTOSH BHANDER"/>
    <d v="2023-12-23T00:00:00"/>
    <s v="Targeted Dealer"/>
    <m/>
    <n v="10"/>
    <m/>
    <n v="1.25"/>
    <n v="8.75"/>
    <s v="-"/>
    <n v="5"/>
    <s v="July"/>
    <n v="7.25"/>
    <n v="-6"/>
    <n v="-0.82758620689655171"/>
    <s v="DEGROWTH"/>
    <n v="1.25"/>
    <s v="Aug"/>
    <n v="1.25"/>
    <n v="0"/>
    <b v="0"/>
    <s v="GROWTH"/>
    <n v="0"/>
    <m/>
    <s v="NE 1"/>
    <s v="NE 2"/>
    <m/>
  </r>
  <r>
    <x v="1"/>
    <x v="30"/>
    <s v="NES696"/>
    <n v="1000003807"/>
    <s v="SUNIRMAL DAS"/>
    <d v="2023-12-29T00:00:00"/>
    <s v="Targeted Dealer"/>
    <m/>
    <n v="30"/>
    <m/>
    <n v="30"/>
    <n v="0"/>
    <s v="-"/>
    <n v="27"/>
    <s v="July"/>
    <n v="25"/>
    <n v="5"/>
    <n v="0.19999999999999996"/>
    <s v="GROWTH"/>
    <n v="30"/>
    <s v="Aug"/>
    <n v="30"/>
    <n v="0"/>
    <b v="0"/>
    <s v="GROWTH"/>
    <n v="0"/>
    <m/>
    <s v="NE 1"/>
    <s v="NE 2"/>
    <m/>
  </r>
  <r>
    <x v="1"/>
    <x v="30"/>
    <s v="NEA439"/>
    <n v="1000003881"/>
    <s v="AMIR HUSSAIN LASKAR"/>
    <d v="2024-03-04T00:00:00"/>
    <s v="Targeted Dealer"/>
    <m/>
    <n v="120"/>
    <m/>
    <n v="120.4"/>
    <n v="-0.40000000000000568"/>
    <s v="-"/>
    <n v="117.75"/>
    <s v="July"/>
    <n v="178.6"/>
    <n v="-58.199999999999989"/>
    <n v="-0.32586786114221722"/>
    <s v="DEGROWTH"/>
    <n v="120.4"/>
    <s v="Aug"/>
    <n v="120.4"/>
    <n v="0"/>
    <b v="0"/>
    <s v="GROWTH"/>
    <n v="0"/>
    <m/>
    <s v="NE 1"/>
    <s v="NE 2"/>
    <m/>
  </r>
  <r>
    <x v="1"/>
    <x v="30"/>
    <s v="NES711"/>
    <n v="1000003904"/>
    <s v="SAYAN STEEL"/>
    <d v="2024-04-06T00:00:00"/>
    <s v="Targeted Dealer"/>
    <m/>
    <n v="55"/>
    <m/>
    <n v="27.5"/>
    <n v="27.5"/>
    <s v="-"/>
    <n v="56.05"/>
    <s v="July"/>
    <n v="37.5"/>
    <n v="-10"/>
    <n v="-0.26666666666666672"/>
    <s v="DEGROWTH"/>
    <n v="27.5"/>
    <s v="Aug"/>
    <n v="27.5"/>
    <n v="0"/>
    <b v="0"/>
    <s v="GROWTH"/>
    <n v="0"/>
    <m/>
    <s v="NE 1"/>
    <s v="NE 2"/>
    <m/>
  </r>
  <r>
    <x v="1"/>
    <x v="30"/>
    <s v="NEC139"/>
    <n v="1000003920"/>
    <s v="CHOUDHURY TRADERS"/>
    <d v="2024-04-27T00:00:00"/>
    <s v="Targeted Dealer"/>
    <m/>
    <n v="60"/>
    <m/>
    <n v="72"/>
    <n v="-12"/>
    <s v="-"/>
    <n v="18.5"/>
    <s v="July"/>
    <n v="15"/>
    <n v="57"/>
    <n v="3.8"/>
    <s v="GROWTH"/>
    <n v="72"/>
    <s v="Aug"/>
    <n v="72"/>
    <n v="0"/>
    <b v="0"/>
    <s v="GROWTH"/>
    <n v="0"/>
    <m/>
    <s v="NE 1"/>
    <s v="NE 2"/>
    <m/>
  </r>
  <r>
    <x v="1"/>
    <x v="30"/>
    <s v="NEH155"/>
    <n v="1000003936"/>
    <s v="H.P. TRADERS"/>
    <d v="2024-04-30T00:00:00"/>
    <s v="Targeted Dealer"/>
    <m/>
    <n v="10"/>
    <m/>
    <n v="20"/>
    <n v="-10"/>
    <s v="-"/>
    <n v="32.5"/>
    <s v="July"/>
    <n v="5"/>
    <n v="15"/>
    <n v="3"/>
    <s v="GROWTH"/>
    <n v="20"/>
    <s v="Aug"/>
    <n v="20"/>
    <n v="0"/>
    <b v="0"/>
    <s v="GROWTH"/>
    <n v="0"/>
    <m/>
    <s v="NE 1"/>
    <s v="NE 2"/>
    <m/>
  </r>
  <r>
    <x v="1"/>
    <x v="30"/>
    <s v="NEP293"/>
    <n v="1000004067"/>
    <s v="PRATIMA STORE"/>
    <d v="2024-07-30T00:00:00"/>
    <s v="Targeted Dealer"/>
    <m/>
    <n v="30"/>
    <m/>
    <n v="30"/>
    <n v="0"/>
    <s v="-"/>
    <n v="0"/>
    <s v="July"/>
    <n v="30"/>
    <n v="0"/>
    <n v="0"/>
    <b v="0"/>
    <n v="30"/>
    <s v="Aug"/>
    <n v="30"/>
    <n v="0"/>
    <b v="0"/>
    <s v="GROWTH"/>
    <n v="0"/>
    <m/>
    <s v="NE 1"/>
    <s v="NE 2"/>
    <m/>
  </r>
  <r>
    <x v="1"/>
    <x v="31"/>
    <s v="S029"/>
    <n v="1000000377"/>
    <s v="SARDA TRADE CORPORATION"/>
    <d v="2005-02-02T00:00:00"/>
    <s v="Targeted Dealer"/>
    <m/>
    <n v="40"/>
    <m/>
    <n v="57.75"/>
    <n v="-17.75"/>
    <s v="-"/>
    <n v="73"/>
    <s v="July"/>
    <n v="24.5"/>
    <n v="33.25"/>
    <n v="1.3571428571428572"/>
    <s v="GROWTH"/>
    <n v="57.75"/>
    <s v="Aug"/>
    <n v="57.75"/>
    <n v="0"/>
    <b v="0"/>
    <s v="GROWTH"/>
    <n v="0"/>
    <m/>
    <s v="NE 1"/>
    <s v="NE 2"/>
    <m/>
  </r>
  <r>
    <x v="1"/>
    <x v="31"/>
    <s v="C005"/>
    <n v="1000000130"/>
    <s v="CACHAR STEEL COMPANY"/>
    <d v="2005-04-01T00:00:00"/>
    <s v="Targeted Dealer"/>
    <m/>
    <n v="475"/>
    <m/>
    <n v="551.25"/>
    <n v="-76.25"/>
    <s v="-"/>
    <n v="456.5"/>
    <s v="July"/>
    <n v="622"/>
    <n v="-70.75"/>
    <n v="-0.1137459807073955"/>
    <s v="DEGROWTH"/>
    <n v="551.25"/>
    <s v="Aug"/>
    <n v="551.25"/>
    <n v="0"/>
    <b v="0"/>
    <s v="GROWTH"/>
    <n v="0"/>
    <m/>
    <s v="NE 1"/>
    <s v="NE 2"/>
    <m/>
  </r>
  <r>
    <x v="1"/>
    <x v="31"/>
    <s v="K066"/>
    <n v="1000000375"/>
    <s v="KUNJA TRADING"/>
    <d v="2010-01-18T00:00:00"/>
    <s v="Targeted Dealer"/>
    <m/>
    <n v="120"/>
    <m/>
    <n v="163"/>
    <n v="-43"/>
    <s v="-"/>
    <n v="107.5"/>
    <s v="July"/>
    <n v="171.6"/>
    <n v="-8.5999999999999943"/>
    <n v="-5.011655011655014E-2"/>
    <s v="DEGROWTH"/>
    <n v="163"/>
    <s v="Aug"/>
    <n v="163"/>
    <n v="0"/>
    <b v="0"/>
    <s v="GROWTH"/>
    <n v="0"/>
    <m/>
    <s v="NE 1"/>
    <s v="NE 2"/>
    <m/>
  </r>
  <r>
    <x v="1"/>
    <x v="31"/>
    <s v="H041"/>
    <n v="1000000373"/>
    <s v="HIRAMON PAUL"/>
    <d v="2011-06-17T00:00:00"/>
    <s v="Targeted Dealer"/>
    <m/>
    <n v="475"/>
    <m/>
    <n v="603.15"/>
    <n v="-128.14999999999998"/>
    <s v="-"/>
    <n v="450.25"/>
    <s v="July"/>
    <n v="607.75"/>
    <n v="-4.6000000000000227"/>
    <n v="-7.568901686548779E-3"/>
    <s v="DEGROWTH"/>
    <n v="603.15"/>
    <s v="Aug"/>
    <n v="603.15"/>
    <n v="0"/>
    <b v="0"/>
    <s v="GROWTH"/>
    <n v="0"/>
    <m/>
    <s v="NE 1"/>
    <s v="NE 2"/>
    <m/>
  </r>
  <r>
    <x v="1"/>
    <x v="31"/>
    <s v="NEG079"/>
    <n v="1000000372"/>
    <s v="GYANENDRA PAUL HARDWARE"/>
    <d v="2018-05-17T00:00:00"/>
    <s v="Targeted Dealer"/>
    <m/>
    <n v="105"/>
    <m/>
    <n v="120"/>
    <n v="-15"/>
    <s v="-"/>
    <n v="101.75"/>
    <s v="July"/>
    <n v="103.4"/>
    <n v="16.599999999999994"/>
    <n v="0.16054158607350089"/>
    <s v="GROWTH"/>
    <n v="120"/>
    <s v="Aug"/>
    <n v="120"/>
    <n v="0"/>
    <b v="0"/>
    <s v="GROWTH"/>
    <n v="0"/>
    <m/>
    <s v="NE 1"/>
    <s v="NE 2"/>
    <m/>
  </r>
  <r>
    <x v="1"/>
    <x v="31"/>
    <s v="NEA431"/>
    <n v="1000003863"/>
    <s v="A M HARDWARE"/>
    <d v="2024-02-16T00:00:00"/>
    <s v="Targeted Dealer"/>
    <m/>
    <n v="20"/>
    <m/>
    <n v="10"/>
    <n v="10"/>
    <s v="-"/>
    <n v="20"/>
    <s v="July"/>
    <n v="25"/>
    <n v="-15"/>
    <n v="-0.6"/>
    <s v="DEGROWTH"/>
    <n v="10"/>
    <s v="Aug"/>
    <n v="10"/>
    <n v="0"/>
    <b v="0"/>
    <s v="GROWTH"/>
    <n v="0"/>
    <m/>
    <s v="NE 1"/>
    <s v="NE 2"/>
    <m/>
  </r>
  <r>
    <x v="1"/>
    <x v="32"/>
    <s v="P034"/>
    <n v="1000000437"/>
    <s v="PRADIP H/W STORES"/>
    <d v="2005-02-02T00:00:00"/>
    <s v="Targeted Dealer"/>
    <m/>
    <n v="10"/>
    <m/>
    <n v="15"/>
    <n v="-5"/>
    <s v="-"/>
    <n v="0"/>
    <s v="July"/>
    <n v="17.350000000000001"/>
    <n v="-2.3500000000000014"/>
    <n v="-0.13544668587896258"/>
    <b v="0"/>
    <n v="15"/>
    <s v="Aug"/>
    <n v="15"/>
    <n v="0"/>
    <b v="0"/>
    <s v="GROWTH"/>
    <n v="0"/>
    <m/>
    <s v="NE 1"/>
    <s v="NE 2"/>
    <m/>
  </r>
  <r>
    <x v="1"/>
    <x v="32"/>
    <s v="J002"/>
    <n v="1000000140"/>
    <s v="J K &amp; SONS"/>
    <d v="2005-04-01T00:00:00"/>
    <s v="Targeted Dealer"/>
    <m/>
    <n v="370"/>
    <m/>
    <n v="407.15"/>
    <n v="-37.149999999999977"/>
    <s v="-"/>
    <n v="289.5"/>
    <s v="July"/>
    <n v="739.80000000000007"/>
    <n v="-332.65000000000009"/>
    <n v="-0.44964855366315226"/>
    <s v="DEGROWTH"/>
    <n v="407.15"/>
    <s v="Aug"/>
    <n v="407.15"/>
    <n v="0"/>
    <b v="0"/>
    <s v="GROWTH"/>
    <n v="0"/>
    <m/>
    <s v="NE 1"/>
    <s v="NE 2"/>
    <m/>
  </r>
  <r>
    <x v="1"/>
    <x v="32"/>
    <s v="M085"/>
    <n v="1000000434"/>
    <s v="M.S.TRADING"/>
    <d v="2007-05-18T00:00:00"/>
    <s v="Targeted Dealer"/>
    <m/>
    <n v="40"/>
    <m/>
    <n v="40"/>
    <n v="0"/>
    <s v="-"/>
    <n v="50"/>
    <s v="July"/>
    <n v="45"/>
    <n v="-5"/>
    <n v="-0.11111111111111116"/>
    <s v="DEGROWTH"/>
    <n v="40"/>
    <s v="Aug"/>
    <n v="40"/>
    <n v="0"/>
    <b v="0"/>
    <s v="GROWTH"/>
    <n v="0"/>
    <m/>
    <s v="NE 1"/>
    <s v="NE 2"/>
    <m/>
  </r>
  <r>
    <x v="1"/>
    <x v="32"/>
    <s v="J031"/>
    <n v="1000000432"/>
    <s v="JOYTARA STORES"/>
    <d v="2007-08-22T00:00:00"/>
    <s v="Targeted Dealer"/>
    <m/>
    <n v="80"/>
    <m/>
    <n v="90"/>
    <n v="-10"/>
    <s v="-"/>
    <n v="152"/>
    <s v="July"/>
    <n v="88"/>
    <n v="2"/>
    <n v="2.2727272727272707E-2"/>
    <s v="GROWTH"/>
    <n v="90"/>
    <s v="Aug"/>
    <n v="90"/>
    <n v="0"/>
    <b v="0"/>
    <s v="GROWTH"/>
    <n v="0"/>
    <m/>
    <s v="NE 1"/>
    <s v="NE 2"/>
    <m/>
  </r>
  <r>
    <x v="1"/>
    <x v="32"/>
    <s v="F005"/>
    <n v="1000000428"/>
    <s v="F.R.ENTERPRISE"/>
    <d v="2008-06-10T00:00:00"/>
    <s v="Targeted Dealer"/>
    <m/>
    <n v="30"/>
    <m/>
    <n v="26"/>
    <n v="4"/>
    <s v="-"/>
    <n v="25"/>
    <s v="July"/>
    <n v="66"/>
    <n v="-40"/>
    <n v="-0.60606060606060608"/>
    <s v="DEGROWTH"/>
    <n v="26"/>
    <s v="Aug"/>
    <n v="26"/>
    <n v="0"/>
    <b v="0"/>
    <s v="GROWTH"/>
    <n v="0"/>
    <m/>
    <s v="NE 1"/>
    <s v="NE 2"/>
    <m/>
  </r>
  <r>
    <x v="1"/>
    <x v="32"/>
    <s v="T032"/>
    <n v="1000000442"/>
    <s v="TARANGAMOYEE TRADERS"/>
    <d v="2009-07-30T00:00:00"/>
    <s v="Targeted Dealer"/>
    <m/>
    <n v="250"/>
    <m/>
    <n v="179"/>
    <n v="71"/>
    <s v="-"/>
    <n v="226"/>
    <s v="July"/>
    <n v="293"/>
    <n v="-114"/>
    <n v="-0.38907849829351537"/>
    <s v="DEGROWTH"/>
    <n v="179"/>
    <s v="Aug"/>
    <n v="179"/>
    <n v="0"/>
    <b v="0"/>
    <s v="GROWTH"/>
    <n v="0"/>
    <m/>
    <s v="NE 1"/>
    <s v="NE 2"/>
    <m/>
  </r>
  <r>
    <x v="1"/>
    <x v="32"/>
    <s v="NER103"/>
    <n v="1000000439"/>
    <s v="R K TRADING (SILCHAR)"/>
    <d v="2017-07-05T00:00:00"/>
    <s v="Targeted Dealer"/>
    <m/>
    <n v="130"/>
    <m/>
    <n v="133"/>
    <n v="-3"/>
    <s v="-"/>
    <n v="120.25"/>
    <s v="July"/>
    <n v="107"/>
    <n v="26"/>
    <n v="0.2429906542056075"/>
    <s v="GROWTH"/>
    <n v="133"/>
    <s v="Aug"/>
    <n v="133"/>
    <n v="0"/>
    <b v="0"/>
    <s v="GROWTH"/>
    <n v="0"/>
    <m/>
    <s v="NE 1"/>
    <s v="NE 2"/>
    <m/>
  </r>
  <r>
    <x v="1"/>
    <x v="32"/>
    <s v="NEO021"/>
    <n v="1000000909"/>
    <s v="OM TRADERS (SIL)"/>
    <d v="2019-09-12T00:00:00"/>
    <s v="Targeted Dealer"/>
    <m/>
    <n v="35"/>
    <m/>
    <n v="20"/>
    <n v="15"/>
    <s v="-"/>
    <n v="30"/>
    <s v="July"/>
    <n v="25"/>
    <n v="-5"/>
    <n v="-0.19999999999999996"/>
    <s v="DEGROWTH"/>
    <n v="20"/>
    <s v="Aug"/>
    <n v="20"/>
    <n v="0"/>
    <b v="0"/>
    <s v="GROWTH"/>
    <n v="0"/>
    <m/>
    <s v="NE 1"/>
    <s v="NE 2"/>
    <m/>
  </r>
  <r>
    <x v="1"/>
    <x v="32"/>
    <s v="NEM310"/>
    <n v="1000000907"/>
    <s v="MAA KARNI STEEL"/>
    <d v="2021-06-30T00:00:00"/>
    <s v="Targeted Dealer"/>
    <m/>
    <n v="175"/>
    <m/>
    <n v="113"/>
    <n v="62"/>
    <s v="-"/>
    <n v="160"/>
    <s v="July"/>
    <n v="131"/>
    <n v="-18"/>
    <n v="-0.13740458015267176"/>
    <s v="DEGROWTH"/>
    <n v="113"/>
    <s v="Aug"/>
    <n v="113"/>
    <n v="0"/>
    <b v="0"/>
    <s v="GROWTH"/>
    <n v="0"/>
    <m/>
    <s v="NE 1"/>
    <s v="NE 2"/>
    <m/>
  </r>
  <r>
    <x v="1"/>
    <x v="32"/>
    <s v="NES528"/>
    <n v="1000000911"/>
    <s v="S.B. ENTERPRISE - SIL"/>
    <d v="2021-08-30T00:00:00"/>
    <s v="Targeted Dealer"/>
    <m/>
    <n v="15"/>
    <m/>
    <n v="20.5"/>
    <n v="-5.5"/>
    <s v="-"/>
    <n v="15"/>
    <s v="July"/>
    <n v="20"/>
    <n v="0.5"/>
    <n v="2.4999999999999911E-2"/>
    <s v="GROWTH"/>
    <n v="20.5"/>
    <s v="Aug"/>
    <n v="20.5"/>
    <n v="0"/>
    <b v="0"/>
    <s v="GROWTH"/>
    <n v="0"/>
    <m/>
    <s v="NE 1"/>
    <s v="NE 2"/>
    <m/>
  </r>
  <r>
    <x v="1"/>
    <x v="32"/>
    <s v="NEK183"/>
    <n v="1000003171"/>
    <s v="K.A.TRADERS"/>
    <d v="2022-12-23T00:00:00"/>
    <s v="Targeted Dealer"/>
    <m/>
    <n v="250"/>
    <m/>
    <n v="413.4"/>
    <n v="-163.39999999999998"/>
    <s v="-"/>
    <n v="207.40000000000003"/>
    <s v="July"/>
    <n v="423.15"/>
    <n v="-9.75"/>
    <n v="-2.3041474654377891E-2"/>
    <s v="DEGROWTH"/>
    <n v="413.4"/>
    <s v="Aug"/>
    <n v="413.4"/>
    <n v="0"/>
    <b v="0"/>
    <s v="GROWTH"/>
    <n v="0"/>
    <m/>
    <s v="NE 1"/>
    <s v="NE 2"/>
    <m/>
  </r>
  <r>
    <x v="1"/>
    <x v="32"/>
    <s v="NET183"/>
    <n v="1000003531"/>
    <s v="T.A. HARDWARE SHOP"/>
    <d v="2023-05-19T00:00:00"/>
    <s v="Targeted Dealer"/>
    <m/>
    <n v="30"/>
    <m/>
    <n v="15"/>
    <n v="15"/>
    <s v="-"/>
    <n v="25.5"/>
    <s v="July"/>
    <n v="45"/>
    <n v="-30"/>
    <n v="-0.66666666666666674"/>
    <s v="DEGROWTH"/>
    <n v="15"/>
    <s v="Aug"/>
    <n v="15"/>
    <n v="0"/>
    <b v="0"/>
    <s v="GROWTH"/>
    <n v="0"/>
    <m/>
    <s v="NE 1"/>
    <s v="NE 2"/>
    <m/>
  </r>
  <r>
    <x v="1"/>
    <x v="32"/>
    <s v="NEP270"/>
    <n v="1000003590"/>
    <s v="PUSHPA TRADERS"/>
    <d v="2023-06-07T00:00:00"/>
    <s v="Targeted Dealer"/>
    <m/>
    <n v="20"/>
    <m/>
    <n v="12.5"/>
    <n v="7.5"/>
    <s v="-"/>
    <n v="15"/>
    <s v="July"/>
    <n v="5"/>
    <n v="7.5"/>
    <n v="1.5"/>
    <s v="GROWTH"/>
    <n v="12.5"/>
    <s v="Aug"/>
    <n v="12.5"/>
    <n v="0"/>
    <b v="0"/>
    <s v="GROWTH"/>
    <n v="0"/>
    <m/>
    <s v="NE 1"/>
    <s v="NE 2"/>
    <m/>
  </r>
  <r>
    <x v="1"/>
    <x v="32"/>
    <s v="NEG167"/>
    <n v="1000003818"/>
    <s v="G.M. TRADING"/>
    <d v="2024-01-10T00:00:00"/>
    <s v="Targeted Dealer"/>
    <m/>
    <n v="10"/>
    <m/>
    <n v="7.5"/>
    <n v="2.5"/>
    <s v="-"/>
    <n v="101"/>
    <s v="July"/>
    <n v="9"/>
    <n v="-1.5"/>
    <n v="-0.16666666666666663"/>
    <s v="DEGROWTH"/>
    <n v="7.5"/>
    <s v="Aug"/>
    <n v="7.5"/>
    <n v="0"/>
    <b v="0"/>
    <s v="GROWTH"/>
    <n v="0"/>
    <m/>
    <s v="NE 1"/>
    <s v="NE 2"/>
    <m/>
  </r>
  <r>
    <x v="1"/>
    <x v="32"/>
    <s v="NED237"/>
    <n v="1000003871"/>
    <s v="DEB TRADERS"/>
    <d v="2024-02-27T00:00:00"/>
    <s v="-"/>
    <m/>
    <n v="0"/>
    <m/>
    <n v="5"/>
    <n v="-5"/>
    <s v="-"/>
    <n v="0"/>
    <s v="July"/>
    <n v="0"/>
    <n v="5"/>
    <s v=" "/>
    <b v="0"/>
    <n v="5"/>
    <s v="Aug"/>
    <n v="5"/>
    <n v="0"/>
    <b v="0"/>
    <s v="GROWTH"/>
    <n v="0"/>
    <m/>
    <s v="NE 1"/>
    <s v="NE 2"/>
    <m/>
  </r>
  <r>
    <x v="1"/>
    <x v="32"/>
    <s v="NEB368"/>
    <n v="1000003994"/>
    <s v="BISHWANATH TRADERS"/>
    <d v="2024-05-31T00:00:00"/>
    <s v="Targeted Dealer"/>
    <m/>
    <n v="20"/>
    <m/>
    <n v="0"/>
    <n v="20"/>
    <s v="-"/>
    <n v="3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32"/>
    <s v="NEA452"/>
    <n v="1000004004"/>
    <s v="AJAY TRADERS"/>
    <d v="2024-06-07T00:00:00"/>
    <s v="Targeted Dealer"/>
    <m/>
    <n v="690"/>
    <m/>
    <n v="647"/>
    <n v="43"/>
    <s v="-"/>
    <n v="628.20000000000005"/>
    <s v="July"/>
    <n v="864"/>
    <n v="-217"/>
    <n v="-0.25115740740740744"/>
    <s v="DEGROWTH"/>
    <n v="647"/>
    <s v="Aug"/>
    <n v="647"/>
    <n v="0"/>
    <b v="0"/>
    <s v="GROWTH"/>
    <n v="0"/>
    <m/>
    <s v="NE 1"/>
    <s v="NE 2"/>
    <m/>
  </r>
  <r>
    <x v="1"/>
    <x v="32"/>
    <s v="NEN39"/>
    <n v="1000004068"/>
    <s v="NATIONAL ENTERPRISE"/>
    <d v="2024-07-30T00:00:00"/>
    <s v="Targeted Dealer"/>
    <m/>
    <n v="155"/>
    <m/>
    <n v="100"/>
    <n v="55"/>
    <s v="-"/>
    <n v="135"/>
    <s v="July"/>
    <n v="131.25"/>
    <n v="-31.25"/>
    <n v="-0.23809523809523814"/>
    <s v="DEGROWTH"/>
    <n v="100"/>
    <s v="Aug"/>
    <n v="100"/>
    <n v="0"/>
    <b v="0"/>
    <s v="GROWTH"/>
    <n v="0"/>
    <m/>
    <s v="NE 1"/>
    <s v="NE 2"/>
    <m/>
  </r>
  <r>
    <x v="1"/>
    <x v="33"/>
    <s v="R002"/>
    <n v="1000000598"/>
    <s v="R.D.D.HARDWARE"/>
    <d v="2006-09-16T00:00:00"/>
    <s v="Targeted Dealer"/>
    <m/>
    <n v="10"/>
    <m/>
    <n v="12.5"/>
    <n v="-2.5"/>
    <s v="-"/>
    <n v="15"/>
    <s v="July"/>
    <n v="0"/>
    <n v="12.5"/>
    <s v=" "/>
    <s v="GROWTH"/>
    <n v="12.5"/>
    <s v="Aug"/>
    <n v="12.5"/>
    <n v="0"/>
    <b v="0"/>
    <s v="GROWTH"/>
    <n v="0"/>
    <m/>
    <s v="NE 1"/>
    <s v="NE 2"/>
    <m/>
  </r>
  <r>
    <x v="1"/>
    <x v="33"/>
    <s v="J047"/>
    <n v="1000000587"/>
    <s v="JAMES ENTERPRISE"/>
    <d v="2009-07-30T00:00:00"/>
    <s v="Targeted Dealer"/>
    <m/>
    <n v="60"/>
    <m/>
    <n v="38"/>
    <n v="22"/>
    <s v="-"/>
    <n v="79"/>
    <s v="July"/>
    <n v="57"/>
    <n v="-19"/>
    <n v="-0.33333333333333337"/>
    <s v="DEGROWTH"/>
    <n v="38"/>
    <s v="Aug"/>
    <n v="38"/>
    <n v="0"/>
    <b v="0"/>
    <s v="GROWTH"/>
    <n v="0"/>
    <m/>
    <s v="NE 1"/>
    <s v="NE 2"/>
    <m/>
  </r>
  <r>
    <x v="1"/>
    <x v="33"/>
    <s v="L060"/>
    <n v="1000000591"/>
    <s v="LALREM BUSINESS ENTERPRISE"/>
    <d v="2012-08-11T00:00:00"/>
    <s v="Targeted Dealer"/>
    <m/>
    <n v="38"/>
    <m/>
    <n v="19"/>
    <n v="19"/>
    <s v="-"/>
    <n v="45"/>
    <s v="July"/>
    <n v="19"/>
    <n v="0"/>
    <n v="0"/>
    <s v="GROWTH"/>
    <n v="19"/>
    <s v="Aug"/>
    <n v="19"/>
    <n v="0"/>
    <b v="0"/>
    <s v="GROWTH"/>
    <n v="0"/>
    <m/>
    <s v="NE 1"/>
    <s v="NE 2"/>
    <m/>
  </r>
  <r>
    <x v="1"/>
    <x v="33"/>
    <s v="K151"/>
    <n v="1000000589"/>
    <s v="KIM KIM HARDWARE "/>
    <d v="2013-08-13T00:00:00"/>
    <s v="Targeted Dealer"/>
    <m/>
    <n v="40"/>
    <m/>
    <n v="22"/>
    <n v="18"/>
    <s v="-"/>
    <n v="69.75"/>
    <s v="July"/>
    <n v="37.5"/>
    <n v="-15.5"/>
    <n v="-0.41333333333333333"/>
    <s v="DEGROWTH"/>
    <n v="22"/>
    <s v="Aug"/>
    <n v="22"/>
    <n v="0"/>
    <b v="0"/>
    <s v="GROWTH"/>
    <n v="0"/>
    <m/>
    <s v="NE 1"/>
    <s v="NE 2"/>
    <m/>
  </r>
  <r>
    <x v="1"/>
    <x v="33"/>
    <s v="NER074"/>
    <n v="1000000597"/>
    <s v="R P STORE (AIZWAL)"/>
    <d v="2016-07-07T00:00:00"/>
    <s v="Targeted Dealer"/>
    <m/>
    <n v="50"/>
    <m/>
    <n v="71"/>
    <n v="-21"/>
    <s v="-"/>
    <n v="69.5"/>
    <s v="July"/>
    <n v="59"/>
    <n v="12"/>
    <n v="0.20338983050847448"/>
    <s v="GROWTH"/>
    <n v="71"/>
    <s v="Aug"/>
    <n v="71"/>
    <n v="0"/>
    <b v="0"/>
    <s v="GROWTH"/>
    <n v="0"/>
    <m/>
    <s v="NE 1"/>
    <s v="NE 2"/>
    <m/>
  </r>
  <r>
    <x v="1"/>
    <x v="33"/>
    <s v="NEM100"/>
    <n v="1000000593"/>
    <s v="M &amp; M STORE (AIZWAL)"/>
    <d v="2017-01-11T00:00:00"/>
    <s v="Targeted Dealer"/>
    <m/>
    <n v="40"/>
    <m/>
    <n v="19"/>
    <n v="21"/>
    <s v="-"/>
    <n v="19"/>
    <s v="July"/>
    <n v="19"/>
    <n v="0"/>
    <n v="0"/>
    <s v="GROWTH"/>
    <n v="19"/>
    <s v="Aug"/>
    <n v="19"/>
    <n v="0"/>
    <b v="0"/>
    <s v="GROWTH"/>
    <n v="0"/>
    <m/>
    <s v="NE 1"/>
    <s v="NE 2"/>
    <m/>
  </r>
  <r>
    <x v="1"/>
    <x v="33"/>
    <s v="NEM133"/>
    <n v="1000000594"/>
    <s v="M S ENTERPRISE"/>
    <d v="2017-07-29T00:00:00"/>
    <s v="Targeted Dealer"/>
    <m/>
    <n v="150"/>
    <m/>
    <n v="180"/>
    <n v="-30"/>
    <s v="-"/>
    <n v="152"/>
    <s v="July"/>
    <n v="60"/>
    <n v="120"/>
    <n v="2"/>
    <s v="GROWTH"/>
    <n v="180"/>
    <s v="Aug"/>
    <n v="180"/>
    <n v="0"/>
    <b v="0"/>
    <s v="GROWTH"/>
    <n v="0"/>
    <m/>
    <s v="NE 1"/>
    <s v="NE 2"/>
    <m/>
  </r>
  <r>
    <x v="1"/>
    <x v="33"/>
    <s v="NEA150"/>
    <n v="1000000582"/>
    <s v="ATEA CEMENT DAWR (AIZ)"/>
    <d v="2017-10-06T00:00:00"/>
    <s v="Targeted Dealer"/>
    <m/>
    <n v="20"/>
    <m/>
    <n v="18"/>
    <n v="2"/>
    <s v="-"/>
    <n v="19"/>
    <s v="July"/>
    <n v="0"/>
    <n v="18"/>
    <s v=" "/>
    <s v="GROWTH"/>
    <n v="18"/>
    <s v="Aug"/>
    <n v="18"/>
    <n v="0"/>
    <b v="0"/>
    <s v="GROWTH"/>
    <n v="0"/>
    <m/>
    <s v="NE 1"/>
    <s v="NE 2"/>
    <m/>
  </r>
  <r>
    <x v="1"/>
    <x v="33"/>
    <s v="NEB115"/>
    <n v="1000000583"/>
    <s v="BEE JO STORE (AIZ)"/>
    <d v="2017-10-0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33"/>
    <s v="NEC057"/>
    <n v="1000000584"/>
    <s v="CEMENT DAWR"/>
    <d v="2017-12-20T00:00:00"/>
    <s v="Targeted Dealer"/>
    <m/>
    <n v="40"/>
    <m/>
    <n v="52"/>
    <n v="-12"/>
    <s v="-"/>
    <n v="0"/>
    <s v="July"/>
    <n v="54"/>
    <n v="-2"/>
    <n v="-3.703703703703709E-2"/>
    <b v="0"/>
    <n v="52"/>
    <s v="Aug"/>
    <n v="52"/>
    <n v="0"/>
    <b v="0"/>
    <s v="GROWTH"/>
    <n v="0"/>
    <m/>
    <s v="NE 1"/>
    <s v="NE 2"/>
    <m/>
  </r>
  <r>
    <x v="1"/>
    <x v="33"/>
    <s v="NEZ010"/>
    <n v="1000001002"/>
    <s v="ZUALTEA BUSINESS CENTRE"/>
    <d v="2019-09-13T00:00:00"/>
    <s v="Targeted Dealer"/>
    <m/>
    <n v="100"/>
    <m/>
    <n v="129"/>
    <n v="-29"/>
    <s v="-"/>
    <n v="230.5"/>
    <s v="July"/>
    <n v="99"/>
    <n v="30"/>
    <n v="0.30303030303030298"/>
    <s v="GROWTH"/>
    <n v="129"/>
    <s v="Aug"/>
    <n v="129"/>
    <n v="0"/>
    <b v="0"/>
    <s v="GROWTH"/>
    <n v="0"/>
    <m/>
    <s v="NE 1"/>
    <s v="NE 2"/>
    <m/>
  </r>
  <r>
    <x v="1"/>
    <x v="33"/>
    <s v="NES439"/>
    <n v="1000000999"/>
    <s v="SHEKINA ENTERPRISE"/>
    <d v="2020-02-22T00:00:00"/>
    <s v="Targeted Dealer"/>
    <m/>
    <n v="20"/>
    <m/>
    <n v="19"/>
    <n v="1"/>
    <s v="-"/>
    <n v="0"/>
    <s v="July"/>
    <n v="19"/>
    <n v="0"/>
    <n v="0"/>
    <b v="0"/>
    <n v="19"/>
    <s v="Aug"/>
    <n v="19"/>
    <n v="0"/>
    <b v="0"/>
    <s v="GROWTH"/>
    <n v="0"/>
    <m/>
    <s v="NE 1"/>
    <s v="NE 2"/>
    <m/>
  </r>
  <r>
    <x v="1"/>
    <x v="33"/>
    <s v="NEN147"/>
    <n v="1000000996"/>
    <s v="N NADAW STORE"/>
    <d v="2020-05-09T00:00:00"/>
    <s v="Targeted Dealer"/>
    <m/>
    <n v="60"/>
    <m/>
    <n v="57"/>
    <n v="3"/>
    <s v="-"/>
    <n v="95"/>
    <s v="July"/>
    <n v="57"/>
    <n v="0"/>
    <n v="0"/>
    <s v="GROWTH"/>
    <n v="57"/>
    <s v="Aug"/>
    <n v="57"/>
    <n v="0"/>
    <b v="0"/>
    <s v="GROWTH"/>
    <n v="0"/>
    <m/>
    <s v="NE 1"/>
    <s v="NE 2"/>
    <m/>
  </r>
  <r>
    <x v="1"/>
    <x v="33"/>
    <s v="NEE044"/>
    <n v="1000000990"/>
    <s v="EL-BE ENTERPRISE"/>
    <d v="2020-05-20T00:00:00"/>
    <s v="Targeted Dealer"/>
    <m/>
    <n v="20"/>
    <m/>
    <n v="4"/>
    <n v="16"/>
    <s v="-"/>
    <n v="26.5"/>
    <s v="July"/>
    <n v="4"/>
    <n v="0"/>
    <n v="0"/>
    <s v="GROWTH"/>
    <n v="4"/>
    <s v="Aug"/>
    <n v="4"/>
    <n v="0"/>
    <b v="0"/>
    <s v="GROWTH"/>
    <n v="0"/>
    <m/>
    <s v="NE 1"/>
    <s v="NE 2"/>
    <m/>
  </r>
  <r>
    <x v="1"/>
    <x v="33"/>
    <s v="NEA284"/>
    <n v="1000000985"/>
    <s v="AMY TRADING (MIZ)"/>
    <d v="2020-08-21T00:00:00"/>
    <s v="Targeted Dealer"/>
    <m/>
    <n v="160"/>
    <m/>
    <n v="232.75"/>
    <n v="-72.75"/>
    <s v="-"/>
    <n v="250.9"/>
    <s v="July"/>
    <n v="183.25"/>
    <n v="49.5"/>
    <n v="0.27012278308321958"/>
    <s v="GROWTH"/>
    <n v="232.75"/>
    <s v="Aug"/>
    <n v="232.75"/>
    <n v="0"/>
    <b v="0"/>
    <s v="GROWTH"/>
    <n v="0"/>
    <m/>
    <s v="NE 1"/>
    <s v="NE 2"/>
    <m/>
  </r>
  <r>
    <x v="1"/>
    <x v="33"/>
    <s v="NEG123"/>
    <n v="1000000991"/>
    <s v="GYANADA STORE"/>
    <d v="2020-08-27T00:00:00"/>
    <s v="Targeted Dealer"/>
    <m/>
    <n v="30"/>
    <m/>
    <n v="6"/>
    <n v="24"/>
    <s v="-"/>
    <n v="0"/>
    <s v="July"/>
    <n v="36.5"/>
    <n v="-30.5"/>
    <n v="-0.83561643835616439"/>
    <b v="0"/>
    <n v="6"/>
    <s v="Aug"/>
    <n v="6"/>
    <n v="0"/>
    <b v="0"/>
    <s v="GROWTH"/>
    <n v="0"/>
    <m/>
    <s v="NE 1"/>
    <s v="NE 2"/>
    <m/>
  </r>
  <r>
    <x v="1"/>
    <x v="33"/>
    <s v="NEZ014"/>
    <n v="1000001001"/>
    <s v="ZAHUATA CEMENT AGENCY"/>
    <d v="2021-11-03T00:00:00"/>
    <s v="Targeted Dealer"/>
    <m/>
    <n v="30"/>
    <m/>
    <n v="63.5"/>
    <n v="-33.5"/>
    <s v="-"/>
    <n v="6.75"/>
    <s v="July"/>
    <n v="56"/>
    <n v="7.5"/>
    <n v="0.1339285714285714"/>
    <s v="GROWTH"/>
    <n v="63.5"/>
    <s v="Aug"/>
    <n v="63.5"/>
    <n v="0"/>
    <b v="0"/>
    <s v="GROWTH"/>
    <n v="0"/>
    <m/>
    <s v="NE 1"/>
    <s v="NE 2"/>
    <m/>
  </r>
  <r>
    <x v="1"/>
    <x v="33"/>
    <s v="NEZ015"/>
    <n v="1000002754"/>
    <s v="ZR ENTERPRISE"/>
    <d v="2022-05-20T00:00:00"/>
    <s v="Targeted Dealer"/>
    <m/>
    <n v="100"/>
    <m/>
    <n v="141"/>
    <n v="-41"/>
    <s v="-"/>
    <n v="321.64999999999998"/>
    <s v="July"/>
    <n v="146.25"/>
    <n v="-5.25"/>
    <n v="-3.5897435897435881E-2"/>
    <s v="DEGROWTH"/>
    <n v="141"/>
    <s v="Aug"/>
    <n v="141"/>
    <n v="0"/>
    <b v="0"/>
    <s v="GROWTH"/>
    <n v="0"/>
    <m/>
    <s v="NE 1"/>
    <s v="NE 2"/>
    <m/>
  </r>
  <r>
    <x v="1"/>
    <x v="33"/>
    <s v="NES607"/>
    <n v="1000003112"/>
    <s v="SOUTHERN BREEZE"/>
    <d v="2022-11-22T00:00:00"/>
    <s v="Targeted Dealer"/>
    <m/>
    <n v="120"/>
    <m/>
    <n v="232.5"/>
    <n v="-112.5"/>
    <s v="-"/>
    <n v="51"/>
    <s v="July"/>
    <n v="107.5"/>
    <n v="125"/>
    <n v="1.1627906976744184"/>
    <s v="GROWTH"/>
    <n v="232.5"/>
    <s v="Aug"/>
    <n v="232.5"/>
    <n v="0"/>
    <b v="0"/>
    <s v="GROWTH"/>
    <n v="0"/>
    <m/>
    <s v="NE 1"/>
    <s v="NE 2"/>
    <m/>
  </r>
  <r>
    <x v="1"/>
    <x v="33"/>
    <s v="NEG152"/>
    <n v="1000003126"/>
    <s v="GABRIEL ENTERPRISE"/>
    <d v="2022-12-12T00:00:00"/>
    <s v="Targeted Dealer"/>
    <m/>
    <n v="130"/>
    <m/>
    <n v="247"/>
    <n v="-117"/>
    <s v="-"/>
    <n v="142.25"/>
    <s v="July"/>
    <n v="150"/>
    <n v="97"/>
    <n v="0.64666666666666672"/>
    <s v="GROWTH"/>
    <n v="247"/>
    <s v="Aug"/>
    <n v="247"/>
    <n v="0"/>
    <b v="0"/>
    <s v="GROWTH"/>
    <n v="0"/>
    <m/>
    <s v="NE 1"/>
    <s v="NE 2"/>
    <m/>
  </r>
  <r>
    <x v="1"/>
    <x v="33"/>
    <s v="NEC126"/>
    <n v="1000003554"/>
    <s v="C.L.ENTERPRISES"/>
    <d v="2023-05-26T00:00:00"/>
    <s v="-"/>
    <m/>
    <n v="0"/>
    <m/>
    <n v="0"/>
    <n v="0"/>
    <s v="-"/>
    <n v="3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33"/>
    <s v="NES678"/>
    <n v="1000003677"/>
    <s v="S.M.ENTERPRISE"/>
    <d v="2023-08-04T00:00:00"/>
    <s v="Targeted Dealer"/>
    <m/>
    <n v="20"/>
    <m/>
    <n v="38"/>
    <n v="-18"/>
    <s v="-"/>
    <n v="10.75"/>
    <s v="July"/>
    <n v="16"/>
    <n v="22"/>
    <n v="1.375"/>
    <s v="GROWTH"/>
    <n v="38"/>
    <s v="Aug"/>
    <n v="38"/>
    <n v="0"/>
    <b v="0"/>
    <s v="GROWTH"/>
    <n v="0"/>
    <m/>
    <s v="NE 1"/>
    <s v="NE 2"/>
    <m/>
  </r>
  <r>
    <x v="1"/>
    <x v="33"/>
    <s v="NEC130"/>
    <n v="1000003714"/>
    <s v="CEMENT SUPPLY AGENCY"/>
    <d v="2023-09-12T00:00:00"/>
    <s v="Targeted Dealer"/>
    <m/>
    <n v="10"/>
    <m/>
    <n v="15.5"/>
    <n v="-5.5"/>
    <s v="-"/>
    <n v="0"/>
    <s v="July"/>
    <n v="7.75"/>
    <n v="7.75"/>
    <n v="1"/>
    <b v="0"/>
    <n v="15.5"/>
    <s v="Aug"/>
    <n v="15.5"/>
    <n v="0"/>
    <b v="0"/>
    <s v="GROWTH"/>
    <n v="0"/>
    <m/>
    <s v="NE 1"/>
    <s v="NE 2"/>
    <m/>
  </r>
  <r>
    <x v="1"/>
    <x v="33"/>
    <s v="NEC136"/>
    <n v="1000003867"/>
    <s v="CHHANGTE HARDWARE"/>
    <d v="2024-02-20T00:00:00"/>
    <s v="Targeted Dealer"/>
    <m/>
    <n v="18"/>
    <m/>
    <n v="0"/>
    <n v="18"/>
    <s v="-"/>
    <n v="19"/>
    <s v="July"/>
    <n v="19"/>
    <n v="-19"/>
    <n v="-1"/>
    <s v="DEGROWTH"/>
    <n v="0"/>
    <s v="Aug"/>
    <n v="0"/>
    <n v="0"/>
    <b v="0"/>
    <b v="0"/>
    <n v="0"/>
    <m/>
    <s v="NE 1"/>
    <s v="NE 2"/>
    <m/>
  </r>
  <r>
    <x v="1"/>
    <x v="33"/>
    <s v="NES709"/>
    <n v="1000003870"/>
    <s v="SHRI ELECTRICALS &amp; HARDWARES"/>
    <d v="2024-02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33"/>
    <s v="NEA442"/>
    <n v="1000003889"/>
    <s v="AIE CONSTRUCTION"/>
    <d v="2024-03-18T00:00:00"/>
    <s v="Targeted Dealer"/>
    <m/>
    <n v="20"/>
    <m/>
    <n v="0"/>
    <n v="20"/>
    <s v="-"/>
    <n v="100"/>
    <s v="July"/>
    <n v="2.25"/>
    <n v="-2.25"/>
    <n v="-1"/>
    <s v="DEGROWTH"/>
    <n v="0"/>
    <s v="Aug"/>
    <n v="0"/>
    <n v="0"/>
    <b v="0"/>
    <b v="0"/>
    <n v="0"/>
    <m/>
    <s v="NE 1"/>
    <s v="NE 2"/>
    <m/>
  </r>
  <r>
    <x v="1"/>
    <x v="33"/>
    <s v="NER274"/>
    <n v="1000003894"/>
    <s v="RORO POLYMERS"/>
    <d v="2024-03-22T00:00:00"/>
    <s v="Targeted Dealer"/>
    <m/>
    <n v="20"/>
    <m/>
    <n v="49.5"/>
    <n v="-29.5"/>
    <s v="-"/>
    <n v="18"/>
    <s v="July"/>
    <n v="28.5"/>
    <n v="21"/>
    <n v="0.73684210526315796"/>
    <s v="GROWTH"/>
    <n v="49.5"/>
    <s v="Aug"/>
    <n v="49.5"/>
    <n v="0"/>
    <b v="0"/>
    <s v="GROWTH"/>
    <n v="0"/>
    <m/>
    <s v="NE 1"/>
    <s v="NE 2"/>
    <m/>
  </r>
  <r>
    <x v="1"/>
    <x v="33"/>
    <s v="NEZ024"/>
    <n v="1000003897"/>
    <s v="ZAMZO ENGINEERING, CONSTRUCTION AND"/>
    <d v="2024-03-29T00:00:00"/>
    <s v="Targeted Dealer"/>
    <m/>
    <n v="60"/>
    <m/>
    <n v="69"/>
    <n v="-9"/>
    <s v="-"/>
    <n v="48.5"/>
    <s v="July"/>
    <n v="58"/>
    <n v="11"/>
    <n v="0.18965517241379315"/>
    <s v="GROWTH"/>
    <n v="69"/>
    <s v="Aug"/>
    <n v="69"/>
    <n v="0"/>
    <b v="0"/>
    <s v="GROWTH"/>
    <n v="0"/>
    <m/>
    <s v="NE 1"/>
    <s v="NE 2"/>
    <m/>
  </r>
  <r>
    <x v="1"/>
    <x v="33"/>
    <s v="NES726"/>
    <n v="1000003990"/>
    <s v="SAILOLIANA ENTERPRISE"/>
    <d v="2024-05-31T00:00:00"/>
    <s v="Targeted Dealer"/>
    <m/>
    <n v="10"/>
    <m/>
    <n v="2.25"/>
    <n v="7.75"/>
    <s v="-"/>
    <n v="29"/>
    <s v="July"/>
    <n v="11.25"/>
    <n v="-9"/>
    <n v="-0.8"/>
    <s v="DEGROWTH"/>
    <n v="2.25"/>
    <s v="Aug"/>
    <n v="2.25"/>
    <n v="0"/>
    <b v="0"/>
    <s v="GROWTH"/>
    <n v="0"/>
    <m/>
    <s v="NE 1"/>
    <s v="NE 2"/>
    <m/>
  </r>
  <r>
    <x v="1"/>
    <x v="33"/>
    <s v="NEM439"/>
    <n v="1000004024"/>
    <s v="MIDLAND BUSINESS ENTERPRISE"/>
    <d v="2024-06-29T00:00:00"/>
    <s v="Targeted Dealer"/>
    <m/>
    <n v="50"/>
    <m/>
    <n v="49.5"/>
    <n v="0.5"/>
    <s v="-"/>
    <n v="33"/>
    <s v="July"/>
    <n v="55"/>
    <n v="-5.5"/>
    <n v="-9.9999999999999978E-2"/>
    <s v="DEGROWTH"/>
    <n v="49.5"/>
    <s v="Aug"/>
    <n v="49.5"/>
    <n v="0"/>
    <b v="0"/>
    <s v="GROWTH"/>
    <n v="0"/>
    <m/>
    <s v="NE 1"/>
    <s v="NE 2"/>
    <m/>
  </r>
  <r>
    <x v="1"/>
    <x v="33"/>
    <s v="NEN35"/>
    <n v="1000004049"/>
    <s v="N.I.HARDWARE"/>
    <d v="2024-07-20T00:00:00"/>
    <s v="Targeted Dealer"/>
    <m/>
    <n v="52"/>
    <m/>
    <n v="187.5"/>
    <n v="-135.5"/>
    <s v="-"/>
    <n v="58"/>
    <s v="July"/>
    <n v="19"/>
    <n v="168.5"/>
    <n v="8.8684210526315788"/>
    <s v="GROWTH"/>
    <n v="187.5"/>
    <s v="Aug"/>
    <n v="187.5"/>
    <n v="0"/>
    <b v="0"/>
    <s v="GROWTH"/>
    <n v="0"/>
    <m/>
    <s v="NE 1"/>
    <s v="NE 2"/>
    <m/>
  </r>
  <r>
    <x v="1"/>
    <x v="33"/>
    <s v="NEW015"/>
    <n v="1000004106"/>
    <s v="WOODLAND CONSTRUCTION"/>
    <d v="2024-08-31T00:00:00"/>
    <s v="Targeted Dealer"/>
    <m/>
    <n v="20"/>
    <m/>
    <n v="22.45"/>
    <n v="-2.4499999999999993"/>
    <s v="-"/>
    <n v="15.5"/>
    <s v="July"/>
    <n v="17.75"/>
    <n v="4.6999999999999993"/>
    <n v="0.26478873239436607"/>
    <s v="GROWTH"/>
    <n v="22.45"/>
    <s v="Aug"/>
    <n v="22.45"/>
    <n v="0"/>
    <b v="0"/>
    <s v="GROWTH"/>
    <n v="0"/>
    <m/>
    <s v="NE 1"/>
    <s v="NE 2"/>
    <m/>
  </r>
  <r>
    <x v="1"/>
    <x v="34"/>
    <s v="A020"/>
    <n v="1000000767"/>
    <s v="AMIT ENTERPRISES"/>
    <d v="2005-08-01T00:00:00"/>
    <s v="Targeted Dealer"/>
    <m/>
    <n v="620"/>
    <m/>
    <n v="904"/>
    <n v="-284"/>
    <s v="-"/>
    <n v="332"/>
    <s v="July"/>
    <n v="979"/>
    <n v="-75"/>
    <n v="-7.6608784473953029E-2"/>
    <s v="DEGROWTH"/>
    <n v="904"/>
    <s v="Aug"/>
    <n v="904"/>
    <n v="0"/>
    <b v="0"/>
    <s v="GROWTH"/>
    <n v="0"/>
    <m/>
    <s v="NE 1"/>
    <s v="NE 2"/>
    <m/>
  </r>
  <r>
    <x v="1"/>
    <x v="34"/>
    <s v="M160"/>
    <n v="1000000772"/>
    <s v="MONORANJAN DAS"/>
    <d v="2011-04-07T00:00:00"/>
    <s v="Targeted Dealer"/>
    <m/>
    <n v="100"/>
    <m/>
    <n v="68"/>
    <n v="32"/>
    <s v="-"/>
    <n v="80"/>
    <s v="July"/>
    <n v="84"/>
    <n v="-16"/>
    <n v="-0.19047619047619047"/>
    <s v="DEGROWTH"/>
    <n v="68"/>
    <s v="Aug"/>
    <n v="68"/>
    <n v="0"/>
    <b v="0"/>
    <s v="GROWTH"/>
    <n v="0"/>
    <m/>
    <s v="NE 1"/>
    <s v="NE 2"/>
    <m/>
  </r>
  <r>
    <x v="1"/>
    <x v="34"/>
    <s v="S356"/>
    <n v="1000000776"/>
    <s v="SWASTIM HARDWARE"/>
    <d v="2012-12-20T00:00:00"/>
    <s v="-"/>
    <m/>
    <n v="0"/>
    <m/>
    <n v="30"/>
    <n v="-30"/>
    <s v="-"/>
    <n v="30"/>
    <s v="July"/>
    <n v="125"/>
    <n v="-95"/>
    <n v="-0.76"/>
    <s v="DEGROWTH"/>
    <n v="30"/>
    <s v="Aug"/>
    <n v="30"/>
    <n v="0"/>
    <b v="0"/>
    <s v="GROWTH"/>
    <n v="0"/>
    <m/>
    <s v="NE 1"/>
    <s v="NE 2"/>
    <m/>
  </r>
  <r>
    <x v="1"/>
    <x v="34"/>
    <s v="NEB002"/>
    <n v="1000000768"/>
    <s v="BILLINDRO SANGMA"/>
    <d v="2014-06-26T00:00:00"/>
    <s v="-"/>
    <m/>
    <n v="0"/>
    <m/>
    <n v="30"/>
    <n v="-30"/>
    <s v="-"/>
    <n v="20"/>
    <s v="July"/>
    <n v="30"/>
    <n v="0"/>
    <n v="0"/>
    <s v="GROWTH"/>
    <n v="30"/>
    <s v="Aug"/>
    <n v="30"/>
    <n v="0"/>
    <b v="0"/>
    <s v="GROWTH"/>
    <n v="0"/>
    <m/>
    <s v="NE 1"/>
    <s v="NE 2"/>
    <m/>
  </r>
  <r>
    <x v="1"/>
    <x v="34"/>
    <s v="NES202"/>
    <n v="1000000775"/>
    <s v="SHIRA HARDWARE STORE (TURA)"/>
    <d v="2017-06-19T00:00:00"/>
    <s v="Targeted Dealer"/>
    <m/>
    <n v="70"/>
    <m/>
    <n v="70"/>
    <n v="0"/>
    <s v="-"/>
    <n v="65"/>
    <s v="July"/>
    <n v="140"/>
    <n v="-70"/>
    <n v="-0.5"/>
    <s v="DEGROWTH"/>
    <n v="70"/>
    <s v="Aug"/>
    <n v="70"/>
    <n v="0"/>
    <b v="0"/>
    <s v="GROWTH"/>
    <n v="0"/>
    <m/>
    <s v="NE 1"/>
    <s v="NE 2"/>
    <m/>
  </r>
  <r>
    <x v="1"/>
    <x v="34"/>
    <s v="NEN086"/>
    <n v="1000000773"/>
    <s v="N S TRADE AGENCY"/>
    <d v="2017-11-27T00:00:00"/>
    <s v="Targeted Dealer"/>
    <m/>
    <n v="150"/>
    <m/>
    <n v="30"/>
    <n v="120"/>
    <s v="-"/>
    <n v="140"/>
    <s v="July"/>
    <n v="85"/>
    <n v="-55"/>
    <n v="-0.64705882352941169"/>
    <s v="DEGROWTH"/>
    <n v="30"/>
    <s v="Aug"/>
    <n v="30"/>
    <n v="0"/>
    <b v="0"/>
    <s v="GROWTH"/>
    <n v="0"/>
    <m/>
    <s v="NE 1"/>
    <s v="NE 2"/>
    <m/>
  </r>
  <r>
    <x v="1"/>
    <x v="34"/>
    <s v="NEC072"/>
    <n v="1000000769"/>
    <s v="CHITTARANJAN HARDWARE"/>
    <d v="2018-07-24T00:00:00"/>
    <s v="Targeted Dealer"/>
    <m/>
    <n v="50"/>
    <m/>
    <n v="51"/>
    <n v="-1"/>
    <s v="-"/>
    <n v="48"/>
    <s v="July"/>
    <n v="85"/>
    <n v="-34"/>
    <n v="-0.4"/>
    <s v="DEGROWTH"/>
    <n v="51"/>
    <s v="Aug"/>
    <n v="51"/>
    <n v="0"/>
    <b v="0"/>
    <s v="GROWTH"/>
    <n v="0"/>
    <m/>
    <s v="NE 1"/>
    <s v="NE 2"/>
    <m/>
  </r>
  <r>
    <x v="1"/>
    <x v="34"/>
    <s v="NES315"/>
    <n v="1000000774"/>
    <s v="S D SHIRA"/>
    <d v="2018-08-07T00:00:00"/>
    <s v="Targeted Dealer"/>
    <m/>
    <n v="60"/>
    <m/>
    <n v="0"/>
    <n v="60"/>
    <s v="-"/>
    <n v="60"/>
    <s v="July"/>
    <n v="30"/>
    <n v="-30"/>
    <n v="-1"/>
    <s v="DEGROWTH"/>
    <n v="0"/>
    <s v="Aug"/>
    <n v="0"/>
    <n v="0"/>
    <b v="0"/>
    <b v="0"/>
    <n v="0"/>
    <m/>
    <s v="NE 1"/>
    <s v="NE 2"/>
    <m/>
  </r>
  <r>
    <x v="1"/>
    <x v="34"/>
    <s v="NEB195"/>
    <n v="1000001085"/>
    <s v="BANIA HARDWARE"/>
    <d v="2019-04-27T00:00:00"/>
    <s v="-"/>
    <m/>
    <n v="0"/>
    <m/>
    <n v="0"/>
    <n v="0"/>
    <s v="-"/>
    <n v="25"/>
    <s v="July"/>
    <n v="30"/>
    <n v="-30"/>
    <n v="-1"/>
    <s v="DEGROWTH"/>
    <n v="0"/>
    <s v="Aug"/>
    <n v="0"/>
    <n v="0"/>
    <b v="0"/>
    <b v="0"/>
    <n v="0"/>
    <m/>
    <s v="NE 1"/>
    <s v="NE 2"/>
    <m/>
  </r>
  <r>
    <x v="1"/>
    <x v="34"/>
    <s v="NER183"/>
    <n v="1000001090"/>
    <s v="R K HARDWARE (TURA)"/>
    <d v="2019-12-02T00:00:00"/>
    <s v="Targeted Dealer"/>
    <m/>
    <n v="390"/>
    <m/>
    <n v="525"/>
    <n v="-135"/>
    <s v="-"/>
    <n v="400"/>
    <s v="July"/>
    <n v="524"/>
    <n v="1"/>
    <n v="1.9083969465649719E-3"/>
    <s v="GROWTH"/>
    <n v="525"/>
    <s v="Aug"/>
    <n v="525"/>
    <n v="0"/>
    <b v="0"/>
    <s v="GROWTH"/>
    <n v="0"/>
    <m/>
    <s v="NE 1"/>
    <s v="NE 2"/>
    <m/>
  </r>
  <r>
    <x v="1"/>
    <x v="34"/>
    <s v="NEA294"/>
    <n v="1000001083"/>
    <s v="A.B.C. ENTERPRISE - TURA"/>
    <d v="2020-10-22T00:00:00"/>
    <s v="Targeted Dealer"/>
    <m/>
    <n v="150"/>
    <m/>
    <n v="120"/>
    <n v="30"/>
    <s v="-"/>
    <n v="140"/>
    <s v="July"/>
    <n v="110"/>
    <n v="10"/>
    <n v="9.0909090909090828E-2"/>
    <s v="GROWTH"/>
    <n v="120"/>
    <s v="Aug"/>
    <n v="120"/>
    <n v="0"/>
    <b v="0"/>
    <s v="GROWTH"/>
    <n v="0"/>
    <m/>
    <s v="NE 1"/>
    <s v="NE 2"/>
    <m/>
  </r>
  <r>
    <x v="1"/>
    <x v="34"/>
    <s v="NEP206"/>
    <n v="1000001089"/>
    <s v="PAWAN KUMAR SAHU - TURA"/>
    <d v="2021-01-01T00:00:00"/>
    <s v="Targeted Dealer"/>
    <m/>
    <n v="50"/>
    <m/>
    <n v="135"/>
    <n v="-85"/>
    <s v="-"/>
    <n v="40"/>
    <s v="July"/>
    <n v="120"/>
    <n v="15"/>
    <n v="0.125"/>
    <s v="GROWTH"/>
    <n v="135"/>
    <s v="Aug"/>
    <n v="135"/>
    <n v="0"/>
    <b v="0"/>
    <s v="GROWTH"/>
    <n v="0"/>
    <m/>
    <s v="NE 1"/>
    <s v="NE 2"/>
    <m/>
  </r>
  <r>
    <x v="1"/>
    <x v="34"/>
    <s v="NEJ124"/>
    <n v="1000001088"/>
    <s v="J A SANGMA"/>
    <d v="2021-05-0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34"/>
    <s v="NES590"/>
    <n v="1000002756"/>
    <s v="STEELS HOUSE"/>
    <d v="2022-05-23T00:00:00"/>
    <s v="Targeted Dealer"/>
    <m/>
    <n v="105"/>
    <m/>
    <n v="60"/>
    <n v="45"/>
    <s v="-"/>
    <n v="90"/>
    <s v="July"/>
    <n v="60"/>
    <n v="0"/>
    <n v="0"/>
    <s v="GROWTH"/>
    <n v="60"/>
    <s v="Aug"/>
    <n v="60"/>
    <n v="0"/>
    <b v="0"/>
    <s v="GROWTH"/>
    <n v="0"/>
    <m/>
    <s v="NE 1"/>
    <s v="NE 2"/>
    <m/>
  </r>
  <r>
    <x v="1"/>
    <x v="34"/>
    <s v="NEA403"/>
    <n v="1000003565"/>
    <s v="AJAY R MARAK"/>
    <d v="2023-06-01T00:00:00"/>
    <s v="-"/>
    <m/>
    <n v="0"/>
    <m/>
    <n v="16"/>
    <n v="-16"/>
    <s v="-"/>
    <n v="32"/>
    <s v="July"/>
    <n v="32"/>
    <n v="-16"/>
    <n v="-0.5"/>
    <s v="DEGROWTH"/>
    <n v="16"/>
    <s v="Aug"/>
    <n v="16"/>
    <n v="0"/>
    <b v="0"/>
    <s v="GROWTH"/>
    <n v="0"/>
    <m/>
    <s v="NE 1"/>
    <s v="NE 2"/>
    <m/>
  </r>
  <r>
    <x v="1"/>
    <x v="34"/>
    <s v="NES680"/>
    <n v="1000003716"/>
    <s v="SEMINGTON MARAK"/>
    <d v="2023-09-12T00:00:00"/>
    <s v="Targeted Dealer"/>
    <m/>
    <n v="120"/>
    <m/>
    <n v="110"/>
    <n v="10"/>
    <s v="-"/>
    <n v="115"/>
    <s v="July"/>
    <n v="145"/>
    <n v="-35"/>
    <n v="-0.24137931034482762"/>
    <s v="DEGROWTH"/>
    <n v="110"/>
    <s v="Aug"/>
    <n v="110"/>
    <n v="0"/>
    <b v="0"/>
    <s v="GROWTH"/>
    <n v="0"/>
    <m/>
    <s v="NE 1"/>
    <s v="NE 2"/>
    <m/>
  </r>
  <r>
    <x v="1"/>
    <x v="34"/>
    <s v="NET195"/>
    <n v="1000004025"/>
    <s v="TIGER STEEL AND HARDWARE"/>
    <d v="2024-06-30T00:00:00"/>
    <s v="Targeted Dealer"/>
    <m/>
    <n v="205"/>
    <m/>
    <n v="137"/>
    <n v="68"/>
    <s v="-"/>
    <n v="185"/>
    <s v="July"/>
    <n v="105"/>
    <n v="32"/>
    <n v="0.30476190476190479"/>
    <s v="GROWTH"/>
    <n v="137"/>
    <s v="Aug"/>
    <n v="137"/>
    <n v="0"/>
    <b v="0"/>
    <s v="GROWTH"/>
    <n v="0"/>
    <m/>
    <s v="NE 1"/>
    <s v="NE 2"/>
    <m/>
  </r>
  <r>
    <x v="1"/>
    <x v="34"/>
    <s v="NEG179"/>
    <n v="1000004072"/>
    <s v="GIRRAJ TRADE AGENCY"/>
    <d v="2024-07-31T00:00:00"/>
    <s v="-"/>
    <m/>
    <n v="0"/>
    <m/>
    <n v="90"/>
    <n v="-90"/>
    <s v="-"/>
    <n v="90"/>
    <s v="July"/>
    <n v="60"/>
    <n v="30"/>
    <n v="0.5"/>
    <s v="GROWTH"/>
    <n v="90"/>
    <s v="Aug"/>
    <n v="90"/>
    <n v="0"/>
    <b v="0"/>
    <s v="GROWTH"/>
    <n v="0"/>
    <m/>
    <s v="NE 1"/>
    <s v="NE 2"/>
    <m/>
  </r>
  <r>
    <x v="1"/>
    <x v="35"/>
    <s v="S283"/>
    <n v="1000000784"/>
    <s v="S.K.HARDWARE STORES (TURA)"/>
    <d v="2011-10-14T00:00:00"/>
    <s v="Targeted Dealer"/>
    <m/>
    <n v="30"/>
    <m/>
    <n v="0"/>
    <n v="30"/>
    <s v="-"/>
    <n v="63.5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35"/>
    <s v="S348"/>
    <n v="1000000786"/>
    <s v="SAMAD HARDWARE"/>
    <d v="2012-11-20T00:00:00"/>
    <s v="-"/>
    <m/>
    <n v="0"/>
    <m/>
    <n v="15"/>
    <n v="-15"/>
    <s v="-"/>
    <n v="0"/>
    <s v="July"/>
    <n v="25"/>
    <n v="-10"/>
    <n v="-0.4"/>
    <b v="0"/>
    <n v="15"/>
    <s v="Aug"/>
    <n v="15"/>
    <n v="0"/>
    <b v="0"/>
    <s v="GROWTH"/>
    <n v="0"/>
    <m/>
    <s v="NE 1"/>
    <s v="NE 2"/>
    <m/>
  </r>
  <r>
    <x v="1"/>
    <x v="35"/>
    <s v="T068"/>
    <n v="1000000788"/>
    <s v="T.D.PANGCHAK ENTERPRISE"/>
    <d v="2013-02-18T00:00:00"/>
    <s v="-"/>
    <m/>
    <n v="0"/>
    <m/>
    <n v="0"/>
    <n v="0"/>
    <s v="-"/>
    <n v="35"/>
    <s v="July"/>
    <n v="25"/>
    <n v="-25"/>
    <n v="-1"/>
    <s v="DEGROWTH"/>
    <n v="0"/>
    <s v="Aug"/>
    <n v="0"/>
    <n v="0"/>
    <b v="0"/>
    <b v="0"/>
    <n v="0"/>
    <m/>
    <s v="NE 1"/>
    <s v="NE 2"/>
    <m/>
  </r>
  <r>
    <x v="1"/>
    <x v="35"/>
    <s v="NED020"/>
    <n v="1000000780"/>
    <s v="DEY HARDWARE"/>
    <d v="2015-01-13T00:00:00"/>
    <s v="-"/>
    <m/>
    <n v="0"/>
    <m/>
    <n v="0"/>
    <n v="0"/>
    <s v="-"/>
    <n v="9"/>
    <s v="July"/>
    <n v="30"/>
    <n v="-30"/>
    <n v="-1"/>
    <s v="DEGROWTH"/>
    <n v="0"/>
    <s v="Aug"/>
    <n v="0"/>
    <n v="0"/>
    <b v="0"/>
    <b v="0"/>
    <n v="0"/>
    <m/>
    <s v="NE 1"/>
    <s v="NE 2"/>
    <m/>
  </r>
  <r>
    <x v="1"/>
    <x v="35"/>
    <s v="NEL033"/>
    <n v="1000000782"/>
    <s v="LUCKY HARDWARE STORE"/>
    <d v="2017-11-15T00:00:00"/>
    <s v="Targeted Dealer"/>
    <m/>
    <n v="70"/>
    <m/>
    <n v="0"/>
    <n v="70"/>
    <s v="-"/>
    <n v="50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35"/>
    <s v="NEI014"/>
    <n v="1000000781"/>
    <s v="ISLAM HARDWARE (PHULBARI)"/>
    <d v="2017-11-24T00:00:00"/>
    <s v="Targeted Dealer"/>
    <m/>
    <n v="60"/>
    <m/>
    <n v="172.5"/>
    <n v="-112.5"/>
    <s v="-"/>
    <n v="51.55"/>
    <s v="July"/>
    <n v="37.5"/>
    <n v="135"/>
    <n v="3.5999999999999996"/>
    <s v="GROWTH"/>
    <n v="172.5"/>
    <s v="Aug"/>
    <n v="172.5"/>
    <n v="0"/>
    <b v="0"/>
    <s v="GROWTH"/>
    <n v="0"/>
    <m/>
    <s v="NE 1"/>
    <s v="NE 2"/>
    <m/>
  </r>
  <r>
    <x v="1"/>
    <x v="35"/>
    <s v="NES407"/>
    <n v="1000001095"/>
    <s v="S A ENTERPRISE (HALLIDAYGANJ)"/>
    <d v="2019-11-08T00:00:00"/>
    <s v="Targeted Dealer"/>
    <m/>
    <n v="60"/>
    <m/>
    <n v="70"/>
    <n v="-10"/>
    <s v="-"/>
    <n v="55"/>
    <s v="July"/>
    <n v="65"/>
    <n v="5"/>
    <n v="7.6923076923076872E-2"/>
    <s v="GROWTH"/>
    <n v="70"/>
    <s v="Aug"/>
    <n v="70"/>
    <n v="0"/>
    <b v="0"/>
    <s v="GROWTH"/>
    <n v="0"/>
    <m/>
    <s v="NE 1"/>
    <s v="NE 2"/>
    <m/>
  </r>
  <r>
    <x v="1"/>
    <x v="35"/>
    <s v="NEN155"/>
    <n v="1000001093"/>
    <s v="NABA KUMAR SAHA"/>
    <d v="2020-09-10T00:00:00"/>
    <s v="Targeted Dealer"/>
    <m/>
    <n v="80"/>
    <m/>
    <n v="60"/>
    <n v="20"/>
    <s v="-"/>
    <n v="70"/>
    <s v="July"/>
    <n v="105"/>
    <n v="-45"/>
    <n v="-0.4285714285714286"/>
    <s v="DEGROWTH"/>
    <n v="60"/>
    <s v="Aug"/>
    <n v="60"/>
    <n v="0"/>
    <b v="0"/>
    <s v="GROWTH"/>
    <n v="0"/>
    <m/>
    <s v="NE 1"/>
    <s v="NE 2"/>
    <m/>
  </r>
  <r>
    <x v="1"/>
    <x v="35"/>
    <s v="NER259"/>
    <n v="1000003061"/>
    <s v="RIJINA BEGUM"/>
    <d v="2022-10-31T00:00:00"/>
    <s v="Targeted Dealer"/>
    <m/>
    <n v="60"/>
    <m/>
    <n v="110"/>
    <n v="-50"/>
    <s v="-"/>
    <n v="40"/>
    <s v="July"/>
    <n v="115"/>
    <n v="-5"/>
    <n v="-4.3478260869565188E-2"/>
    <s v="DEGROWTH"/>
    <n v="110"/>
    <s v="Aug"/>
    <n v="110"/>
    <n v="0"/>
    <b v="0"/>
    <s v="GROWTH"/>
    <n v="0"/>
    <m/>
    <s v="NE 1"/>
    <s v="NE 2"/>
    <m/>
  </r>
  <r>
    <x v="1"/>
    <x v="35"/>
    <s v="NEM365"/>
    <n v="1000003306"/>
    <s v="M.B. HARDWARE"/>
    <d v="2023-01-31T00:00:00"/>
    <s v="Targeted Dealer"/>
    <m/>
    <n v="30"/>
    <m/>
    <n v="25"/>
    <n v="5"/>
    <s v="-"/>
    <n v="25"/>
    <s v="July"/>
    <n v="25"/>
    <n v="0"/>
    <n v="0"/>
    <s v="GROWTH"/>
    <n v="25"/>
    <s v="Aug"/>
    <n v="25"/>
    <n v="0"/>
    <b v="0"/>
    <s v="GROWTH"/>
    <n v="0"/>
    <m/>
    <s v="NE 1"/>
    <s v="NE 2"/>
    <m/>
  </r>
  <r>
    <x v="1"/>
    <x v="35"/>
    <s v="NEJ160"/>
    <n v="1000003396"/>
    <s v="JOYA ENTERPRISE"/>
    <d v="2023-02-28T00:00:00"/>
    <s v="Targeted Dealer"/>
    <m/>
    <n v="70"/>
    <m/>
    <n v="0"/>
    <n v="70"/>
    <s v="-"/>
    <n v="60"/>
    <s v="July"/>
    <n v="30"/>
    <n v="-30"/>
    <n v="-1"/>
    <s v="DEGROWTH"/>
    <n v="0"/>
    <s v="Aug"/>
    <n v="0"/>
    <n v="0"/>
    <b v="0"/>
    <b v="0"/>
    <n v="0"/>
    <m/>
    <s v="NE 1"/>
    <s v="NE 2"/>
    <m/>
  </r>
  <r>
    <x v="1"/>
    <x v="35"/>
    <s v="NES670"/>
    <n v="1000003613"/>
    <s v="SIPRA TRADERS"/>
    <d v="2023-06-29T00:00:00"/>
    <s v="-"/>
    <m/>
    <n v="0"/>
    <m/>
    <n v="0"/>
    <n v="0"/>
    <s v="-"/>
    <n v="25"/>
    <s v="July"/>
    <n v="30"/>
    <n v="-30"/>
    <n v="-1"/>
    <s v="DEGROWTH"/>
    <n v="0"/>
    <s v="Aug"/>
    <n v="0"/>
    <n v="0"/>
    <b v="0"/>
    <b v="0"/>
    <n v="0"/>
    <m/>
    <s v="NE 1"/>
    <s v="NE 2"/>
    <m/>
  </r>
  <r>
    <x v="1"/>
    <x v="35"/>
    <s v="NEM429"/>
    <n v="1000003952"/>
    <s v="MAA KAMAKHYA HARDWARE"/>
    <d v="2024-05-15T00:00:00"/>
    <s v="Targeted Dealer"/>
    <m/>
    <n v="120"/>
    <m/>
    <n v="192"/>
    <n v="-72"/>
    <s v="-"/>
    <n v="90"/>
    <s v="July"/>
    <n v="150"/>
    <n v="42"/>
    <n v="0.28000000000000003"/>
    <s v="GROWTH"/>
    <n v="192"/>
    <s v="Aug"/>
    <n v="192"/>
    <n v="0"/>
    <b v="0"/>
    <s v="GROWTH"/>
    <n v="0"/>
    <m/>
    <s v="NE 1"/>
    <s v="NE 2"/>
    <m/>
  </r>
  <r>
    <x v="1"/>
    <x v="35"/>
    <s v="NEM433"/>
    <n v="1000003987"/>
    <s v="MAA HARDWARE"/>
    <d v="2024-05-29T00:00:00"/>
    <s v="Targeted Dealer"/>
    <m/>
    <n v="120"/>
    <m/>
    <n v="135"/>
    <n v="-15"/>
    <s v="-"/>
    <n v="120"/>
    <s v="July"/>
    <n v="110"/>
    <n v="25"/>
    <n v="0.22727272727272729"/>
    <s v="GROWTH"/>
    <n v="135"/>
    <s v="Aug"/>
    <n v="135"/>
    <n v="0"/>
    <b v="0"/>
    <s v="GROWTH"/>
    <n v="0"/>
    <m/>
    <s v="NE 1"/>
    <s v="NE 2"/>
    <m/>
  </r>
  <r>
    <x v="2"/>
    <x v="36"/>
    <s v="D025"/>
    <n v="1000001225"/>
    <s v="DULAL CH. SAHA"/>
    <d v="2006-11-08T00:00:00"/>
    <s v="Targeted Dealer"/>
    <m/>
    <n v="755"/>
    <m/>
    <n v="1184"/>
    <n v="-429"/>
    <s v="-"/>
    <n v="802"/>
    <s v="July"/>
    <n v="937"/>
    <n v="247"/>
    <n v="0.26360725720384215"/>
    <s v="GROWTH"/>
    <n v="1184"/>
    <s v="Aug"/>
    <n v="1184"/>
    <n v="0"/>
    <b v="0"/>
    <s v="GROWTH"/>
    <n v="0"/>
    <m/>
    <s v="NE 1"/>
    <s v="NB 1"/>
    <m/>
  </r>
  <r>
    <x v="2"/>
    <x v="36"/>
    <s v="P111"/>
    <n v="1000001234"/>
    <s v="PABAN AGARWALA"/>
    <d v="2011-05-13T00:00:00"/>
    <s v="Targeted Dealer"/>
    <m/>
    <n v="2525"/>
    <m/>
    <n v="4316"/>
    <n v="-1791"/>
    <s v="-"/>
    <n v="2822"/>
    <s v="July"/>
    <n v="3505.5"/>
    <n v="810.5"/>
    <n v="0.23120810155469984"/>
    <s v="GROWTH"/>
    <n v="4316"/>
    <s v="Aug"/>
    <n v="4316"/>
    <n v="0"/>
    <b v="0"/>
    <s v="GROWTH"/>
    <n v="0"/>
    <m/>
    <s v="NE 1"/>
    <s v="NB 1"/>
    <m/>
  </r>
  <r>
    <x v="2"/>
    <x v="36"/>
    <s v="M212"/>
    <n v="1000001232"/>
    <s v="MAA KALI HARDWARE"/>
    <d v="2012-05-12T00:00:00"/>
    <s v="Targeted Dealer"/>
    <m/>
    <n v="110"/>
    <m/>
    <n v="190"/>
    <n v="-80"/>
    <s v="-"/>
    <n v="204"/>
    <s v="July"/>
    <n v="126"/>
    <n v="64"/>
    <n v="0.50793650793650791"/>
    <s v="GROWTH"/>
    <n v="190"/>
    <s v="Aug"/>
    <n v="190"/>
    <n v="0"/>
    <b v="0"/>
    <s v="GROWTH"/>
    <n v="0"/>
    <m/>
    <s v="NE 1"/>
    <s v="NB 1"/>
    <m/>
  </r>
  <r>
    <x v="2"/>
    <x v="36"/>
    <s v="G074"/>
    <n v="1000001229"/>
    <s v="GOPINATH ENTERPRISE"/>
    <d v="2012-09-16T00:00:00"/>
    <s v="Targeted Dealer"/>
    <m/>
    <n v="1030"/>
    <m/>
    <n v="1104"/>
    <n v="-74"/>
    <s v="-"/>
    <n v="1406"/>
    <s v="July"/>
    <n v="1211"/>
    <n v="-107"/>
    <n v="-8.8356729975227033E-2"/>
    <s v="DEGROWTH"/>
    <n v="1104"/>
    <s v="Aug"/>
    <n v="1104"/>
    <n v="0"/>
    <b v="0"/>
    <s v="GROWTH"/>
    <n v="0"/>
    <m/>
    <s v="NE 1"/>
    <s v="NB 1"/>
    <m/>
  </r>
  <r>
    <x v="2"/>
    <x v="36"/>
    <s v="N098"/>
    <n v="1000001233"/>
    <s v="NISHIGANJ BUILDERS"/>
    <d v="2013-05-06T00:00:00"/>
    <s v="Targeted Dealer"/>
    <m/>
    <n v="900"/>
    <m/>
    <n v="1360"/>
    <n v="-460"/>
    <s v="-"/>
    <n v="1075"/>
    <s v="July"/>
    <n v="673"/>
    <n v="687"/>
    <n v="1.0208023774145616"/>
    <s v="GROWTH"/>
    <n v="1360"/>
    <s v="Aug"/>
    <n v="1360"/>
    <n v="0"/>
    <b v="0"/>
    <s v="GROWTH"/>
    <n v="0"/>
    <m/>
    <s v="NE 1"/>
    <s v="NB 1"/>
    <m/>
  </r>
  <r>
    <x v="2"/>
    <x v="36"/>
    <s v="B190"/>
    <n v="1000001224"/>
    <s v="BHAI BHAI HARDWARE (COOCHBIHAR)"/>
    <d v="2013-07-31T00:00:00"/>
    <s v="Targeted Dealer"/>
    <m/>
    <n v="1600"/>
    <m/>
    <n v="2568"/>
    <n v="-968"/>
    <s v="-"/>
    <n v="2351"/>
    <s v="July"/>
    <n v="1679"/>
    <n v="889"/>
    <n v="0.52948183442525321"/>
    <s v="GROWTH"/>
    <n v="2568"/>
    <s v="Aug"/>
    <n v="2568"/>
    <n v="0"/>
    <b v="0"/>
    <s v="GROWTH"/>
    <n v="0"/>
    <m/>
    <s v="NE 1"/>
    <s v="NB 1"/>
    <m/>
  </r>
  <r>
    <x v="2"/>
    <x v="36"/>
    <s v="L079"/>
    <n v="1000001230"/>
    <s v="LUCKY HARDWARE"/>
    <d v="2013-09-26T00:00:00"/>
    <s v="Targeted Dealer"/>
    <m/>
    <n v="20"/>
    <m/>
    <n v="25"/>
    <n v="-5"/>
    <s v="-"/>
    <n v="18"/>
    <s v="July"/>
    <n v="12"/>
    <n v="13"/>
    <n v="1.0833333333333335"/>
    <s v="GROWTH"/>
    <n v="25"/>
    <s v="Aug"/>
    <n v="25"/>
    <n v="0"/>
    <b v="0"/>
    <s v="GROWTH"/>
    <n v="0"/>
    <m/>
    <s v="NE 1"/>
    <s v="NB 1"/>
    <m/>
  </r>
  <r>
    <x v="2"/>
    <x v="36"/>
    <s v="L085"/>
    <n v="1000001231"/>
    <s v="LOKENATH HARDWARE (DINHATA)"/>
    <d v="2013-12-13T00:00:00"/>
    <s v="Targeted Dealer"/>
    <m/>
    <n v="780"/>
    <m/>
    <n v="1188"/>
    <n v="-408"/>
    <s v="-"/>
    <n v="849"/>
    <s v="July"/>
    <n v="1029"/>
    <n v="159"/>
    <n v="0.15451895043731789"/>
    <s v="GROWTH"/>
    <n v="1188"/>
    <s v="Aug"/>
    <n v="1188"/>
    <n v="0"/>
    <b v="0"/>
    <s v="GROWTH"/>
    <n v="0"/>
    <m/>
    <s v="NE 1"/>
    <s v="NB 1"/>
    <m/>
  </r>
  <r>
    <x v="2"/>
    <x v="36"/>
    <s v="S561"/>
    <n v="1000001236"/>
    <s v="SABITA DAM"/>
    <d v="2014-02-22T00:00:00"/>
    <s v="Targeted Dealer"/>
    <m/>
    <n v="560"/>
    <m/>
    <n v="960"/>
    <n v="-400"/>
    <s v="-"/>
    <n v="489"/>
    <s v="July"/>
    <n v="805"/>
    <n v="155"/>
    <n v="0.19254658385093171"/>
    <s v="GROWTH"/>
    <n v="960"/>
    <s v="Aug"/>
    <n v="960"/>
    <n v="0"/>
    <b v="0"/>
    <s v="GROWTH"/>
    <n v="0"/>
    <m/>
    <s v="NE 1"/>
    <s v="NB 1"/>
    <m/>
  </r>
  <r>
    <x v="2"/>
    <x v="36"/>
    <s v="D162"/>
    <n v="1000001228"/>
    <s v="DEBABRATA SAHA"/>
    <d v="2014-02-28T00:00:00"/>
    <s v="Targeted Dealer"/>
    <m/>
    <n v="180"/>
    <m/>
    <n v="252"/>
    <n v="-72"/>
    <s v="-"/>
    <n v="246"/>
    <s v="July"/>
    <n v="180"/>
    <n v="72"/>
    <n v="0.39999999999999991"/>
    <s v="GROWTH"/>
    <n v="252"/>
    <s v="Aug"/>
    <n v="252"/>
    <n v="0"/>
    <b v="0"/>
    <s v="GROWTH"/>
    <n v="0"/>
    <m/>
    <s v="NE 1"/>
    <s v="NB 1"/>
    <m/>
  </r>
  <r>
    <x v="2"/>
    <x v="36"/>
    <s v="WBM098"/>
    <n v="1000001252"/>
    <s v="M/s PAUL HARDWARE STORES"/>
    <d v="2015-04-30T00:00:00"/>
    <s v="Targeted Dealer"/>
    <m/>
    <n v="660"/>
    <m/>
    <n v="700"/>
    <n v="-40"/>
    <s v="-"/>
    <n v="600"/>
    <s v="July"/>
    <n v="725"/>
    <n v="-25"/>
    <n v="-3.4482758620689613E-2"/>
    <s v="DEGROWTH"/>
    <n v="700"/>
    <s v="Aug"/>
    <n v="700"/>
    <n v="0"/>
    <b v="0"/>
    <s v="GROWTH"/>
    <n v="0"/>
    <m/>
    <s v="NE 1"/>
    <s v="NB 1"/>
    <m/>
  </r>
  <r>
    <x v="2"/>
    <x v="36"/>
    <s v="WBN046"/>
    <n v="1000001256"/>
    <s v="NIRMAN UDYOG"/>
    <d v="2015-10-05T00:00:00"/>
    <s v="Targeted Dealer"/>
    <m/>
    <n v="60"/>
    <m/>
    <n v="60"/>
    <n v="0"/>
    <s v="-"/>
    <n v="150"/>
    <s v="July"/>
    <n v="36"/>
    <n v="24"/>
    <n v="0.66666666666666674"/>
    <s v="GROWTH"/>
    <n v="60"/>
    <s v="Aug"/>
    <n v="60"/>
    <n v="0"/>
    <b v="0"/>
    <s v="GROWTH"/>
    <n v="0"/>
    <m/>
    <s v="NE 1"/>
    <s v="NB 1"/>
    <m/>
  </r>
  <r>
    <x v="2"/>
    <x v="36"/>
    <s v="WBD049"/>
    <n v="1000001242"/>
    <s v="DEY AGENCY "/>
    <d v="2016-06-21T00:00:00"/>
    <s v="Targeted Dealer"/>
    <m/>
    <n v="1600"/>
    <m/>
    <n v="1870"/>
    <n v="-270"/>
    <s v="-"/>
    <n v="2000"/>
    <s v="July"/>
    <n v="1323"/>
    <n v="547"/>
    <n v="0.4134542705971278"/>
    <s v="GROWTH"/>
    <n v="1870"/>
    <s v="Aug"/>
    <n v="1870"/>
    <n v="0"/>
    <b v="0"/>
    <s v="GROWTH"/>
    <n v="0"/>
    <m/>
    <s v="NE 1"/>
    <s v="NB 1"/>
    <m/>
  </r>
  <r>
    <x v="2"/>
    <x v="36"/>
    <s v="WBD067"/>
    <n v="1000001244"/>
    <s v="DHAR AGENCY"/>
    <d v="2018-04-17T00:00:00"/>
    <s v="Targeted Dealer"/>
    <m/>
    <n v="35"/>
    <m/>
    <n v="48"/>
    <n v="-13"/>
    <s v="-"/>
    <n v="24"/>
    <s v="July"/>
    <n v="36"/>
    <n v="12"/>
    <n v="0.33333333333333326"/>
    <s v="GROWTH"/>
    <n v="48"/>
    <s v="Aug"/>
    <n v="48"/>
    <n v="0"/>
    <b v="0"/>
    <s v="GROWTH"/>
    <n v="0"/>
    <m/>
    <s v="NE 1"/>
    <s v="NB 1"/>
    <m/>
  </r>
  <r>
    <x v="2"/>
    <x v="36"/>
    <s v="WBB111"/>
    <n v="1000001238"/>
    <s v="BENGAL HARDWARE STORES"/>
    <d v="2018-12-20T00:00:00"/>
    <s v="Targeted Dealer"/>
    <m/>
    <n v="820"/>
    <m/>
    <n v="1447"/>
    <n v="-627"/>
    <s v="-"/>
    <n v="1144"/>
    <s v="July"/>
    <n v="1309"/>
    <n v="138"/>
    <n v="0.10542398777692896"/>
    <s v="GROWTH"/>
    <n v="1447"/>
    <s v="Aug"/>
    <n v="1447"/>
    <n v="0"/>
    <b v="0"/>
    <s v="GROWTH"/>
    <n v="0"/>
    <m/>
    <s v="NE 1"/>
    <s v="NB 1"/>
    <m/>
  </r>
  <r>
    <x v="2"/>
    <x v="36"/>
    <s v="WBK057"/>
    <n v="1000001251"/>
    <s v="KISHORE STEEL CENTRE"/>
    <d v="2018-12-21T00:00:00"/>
    <s v="Targeted Dealer"/>
    <m/>
    <n v="655"/>
    <m/>
    <n v="1014"/>
    <n v="-359"/>
    <s v="-"/>
    <n v="718"/>
    <s v="July"/>
    <n v="799"/>
    <n v="215"/>
    <n v="0.2690863579474343"/>
    <s v="GROWTH"/>
    <n v="1014"/>
    <s v="Aug"/>
    <n v="1014"/>
    <n v="0"/>
    <b v="0"/>
    <s v="GROWTH"/>
    <n v="0"/>
    <m/>
    <s v="NE 1"/>
    <s v="NB 1"/>
    <m/>
  </r>
  <r>
    <x v="2"/>
    <x v="36"/>
    <s v="WBM241"/>
    <n v="1000001254"/>
    <s v="MAA MANASHA HARDWARE"/>
    <d v="2019-01-28T00:00:00"/>
    <s v="Targeted Dealer"/>
    <m/>
    <n v="140"/>
    <m/>
    <n v="206"/>
    <n v="-66"/>
    <s v="-"/>
    <n v="130"/>
    <s v="July"/>
    <n v="156"/>
    <n v="50"/>
    <n v="0.32051282051282048"/>
    <s v="GROWTH"/>
    <n v="206"/>
    <s v="Aug"/>
    <n v="206"/>
    <n v="0"/>
    <b v="0"/>
    <s v="GROWTH"/>
    <n v="0"/>
    <m/>
    <s v="NE 1"/>
    <s v="NB 1"/>
    <m/>
  </r>
  <r>
    <x v="2"/>
    <x v="36"/>
    <s v="WBR107"/>
    <n v="1000001259"/>
    <s v="ROY HARDWARE"/>
    <d v="2019-01-29T00:00:00"/>
    <s v="Targeted Dealer"/>
    <m/>
    <n v="95"/>
    <m/>
    <n v="112"/>
    <n v="-17"/>
    <s v="-"/>
    <n v="100"/>
    <s v="July"/>
    <n v="111"/>
    <n v="1"/>
    <n v="9.009009009008917E-3"/>
    <s v="GROWTH"/>
    <n v="112"/>
    <s v="Aug"/>
    <n v="112"/>
    <n v="0"/>
    <b v="0"/>
    <s v="GROWTH"/>
    <n v="0"/>
    <m/>
    <s v="NE 1"/>
    <s v="NB 1"/>
    <m/>
  </r>
  <r>
    <x v="2"/>
    <x v="36"/>
    <s v="WBD074"/>
    <n v="1000001245"/>
    <s v="DEY ENTERPRISE (GHUGHUMARI)"/>
    <d v="2019-07-06T00:00:00"/>
    <s v="Targeted Dealer"/>
    <m/>
    <n v="85"/>
    <m/>
    <n v="120"/>
    <n v="-35"/>
    <s v="-"/>
    <n v="96"/>
    <s v="July"/>
    <n v="84"/>
    <n v="36"/>
    <n v="0.4285714285714286"/>
    <s v="GROWTH"/>
    <n v="120"/>
    <s v="Aug"/>
    <n v="120"/>
    <n v="0"/>
    <b v="0"/>
    <s v="GROWTH"/>
    <n v="0"/>
    <m/>
    <s v="NE 1"/>
    <s v="NB 1"/>
    <m/>
  </r>
  <r>
    <x v="2"/>
    <x v="36"/>
    <s v="WBS279"/>
    <n v="1000001264"/>
    <s v="SAHA CONSTRUCTION"/>
    <d v="2020-05-24T00:00:00"/>
    <s v="Targeted Dealer"/>
    <m/>
    <n v="605"/>
    <m/>
    <n v="955"/>
    <n v="-350"/>
    <s v="-"/>
    <n v="1124"/>
    <s v="July"/>
    <n v="670"/>
    <n v="285"/>
    <n v="0.42537313432835822"/>
    <s v="GROWTH"/>
    <n v="955"/>
    <s v="Aug"/>
    <n v="955"/>
    <n v="0"/>
    <b v="0"/>
    <s v="GROWTH"/>
    <n v="0"/>
    <m/>
    <s v="NE 1"/>
    <s v="NB 1"/>
    <m/>
  </r>
  <r>
    <x v="2"/>
    <x v="36"/>
    <s v="WBN096"/>
    <n v="1000001257"/>
    <s v="NUR ISLAM ENTERPRISE"/>
    <d v="2020-11-01T00:00:00"/>
    <s v="-"/>
    <m/>
    <n v="0"/>
    <m/>
    <n v="25"/>
    <n v="-25"/>
    <s v="-"/>
    <n v="0"/>
    <s v="July"/>
    <n v="0"/>
    <n v="25"/>
    <s v=" "/>
    <b v="0"/>
    <n v="25"/>
    <s v="Aug"/>
    <n v="25"/>
    <n v="0"/>
    <b v="0"/>
    <s v="GROWTH"/>
    <n v="0"/>
    <m/>
    <s v="NE 1"/>
    <s v="NB 1"/>
    <m/>
  </r>
  <r>
    <x v="2"/>
    <x v="36"/>
    <s v="WBS297"/>
    <n v="1000001265"/>
    <s v="SHREE KRISHNA HARDWARE - NAYARHAT"/>
    <d v="2020-12-23T00:00:00"/>
    <s v="Targeted Dealer"/>
    <m/>
    <n v="450"/>
    <m/>
    <n v="998"/>
    <n v="-548"/>
    <s v="-"/>
    <n v="672"/>
    <s v="July"/>
    <n v="408"/>
    <n v="590"/>
    <n v="1.4460784313725492"/>
    <s v="GROWTH"/>
    <n v="998"/>
    <s v="Aug"/>
    <n v="998"/>
    <n v="0"/>
    <b v="0"/>
    <s v="GROWTH"/>
    <n v="0"/>
    <m/>
    <s v="NE 1"/>
    <s v="NB 1"/>
    <m/>
  </r>
  <r>
    <x v="2"/>
    <x v="36"/>
    <s v="WBC027"/>
    <n v="1000001241"/>
    <s v="CHILAKHANA HARDWARE STORES"/>
    <d v="2020-12-29T00:00:00"/>
    <s v="Targeted Dealer"/>
    <m/>
    <n v="75"/>
    <m/>
    <n v="125"/>
    <n v="-50"/>
    <s v="-"/>
    <n v="75"/>
    <s v="July"/>
    <n v="75"/>
    <n v="50"/>
    <n v="0.66666666666666674"/>
    <s v="GROWTH"/>
    <n v="125"/>
    <s v="Aug"/>
    <n v="125"/>
    <n v="0"/>
    <b v="0"/>
    <s v="GROWTH"/>
    <n v="0"/>
    <m/>
    <s v="NE 1"/>
    <s v="NB 1"/>
    <m/>
  </r>
  <r>
    <x v="2"/>
    <x v="36"/>
    <s v="WBB137"/>
    <n v="1000001239"/>
    <s v="BASANTI HARDWARE"/>
    <d v="2021-01-05T00:00:00"/>
    <s v="Targeted Dealer"/>
    <m/>
    <n v="25"/>
    <m/>
    <n v="75"/>
    <n v="-50"/>
    <s v="-"/>
    <n v="25"/>
    <s v="July"/>
    <n v="25"/>
    <n v="50"/>
    <n v="2"/>
    <s v="GROWTH"/>
    <n v="75"/>
    <s v="Aug"/>
    <n v="75"/>
    <n v="0"/>
    <b v="0"/>
    <s v="GROWTH"/>
    <n v="0"/>
    <m/>
    <s v="NE 1"/>
    <s v="NB 1"/>
    <m/>
  </r>
  <r>
    <x v="2"/>
    <x v="36"/>
    <s v="WBR129"/>
    <n v="1000001261"/>
    <s v="R.K. STEEL - COOCHBIHAR"/>
    <d v="2021-03-09T00:00:00"/>
    <s v="-"/>
    <m/>
    <n v="0"/>
    <m/>
    <n v="36"/>
    <n v="-36"/>
    <s v="-"/>
    <n v="24"/>
    <s v="July"/>
    <n v="0"/>
    <n v="36"/>
    <s v=" "/>
    <s v="GROWTH"/>
    <n v="36"/>
    <s v="Aug"/>
    <n v="36"/>
    <n v="0"/>
    <b v="0"/>
    <s v="GROWTH"/>
    <n v="0"/>
    <m/>
    <s v="NE 1"/>
    <s v="NB 1"/>
    <m/>
  </r>
  <r>
    <x v="2"/>
    <x v="36"/>
    <s v="WBJ062"/>
    <n v="1000001250"/>
    <s v="JUWEL ENTERPRISE"/>
    <d v="2021-03-12T00:00:00"/>
    <s v="Targeted Dealer"/>
    <m/>
    <n v="70"/>
    <m/>
    <n v="90"/>
    <n v="-20"/>
    <s v="-"/>
    <n v="25"/>
    <s v="July"/>
    <n v="75"/>
    <n v="15"/>
    <n v="0.19999999999999996"/>
    <s v="GROWTH"/>
    <n v="90"/>
    <s v="Aug"/>
    <n v="90"/>
    <n v="0"/>
    <b v="0"/>
    <s v="GROWTH"/>
    <n v="0"/>
    <m/>
    <s v="NE 1"/>
    <s v="NB 1"/>
    <m/>
  </r>
  <r>
    <x v="2"/>
    <x v="36"/>
    <s v="WBD090"/>
    <n v="1000002045"/>
    <s v="DEY ENTERPRISE - BABURHAT"/>
    <d v="2021-11-01T00:00:00"/>
    <s v="Targeted Dealer"/>
    <m/>
    <n v="300"/>
    <m/>
    <n v="387"/>
    <n v="-87"/>
    <s v="-"/>
    <n v="233"/>
    <s v="July"/>
    <n v="299"/>
    <n v="88"/>
    <n v="0.29431438127090304"/>
    <s v="GROWTH"/>
    <n v="387"/>
    <s v="Aug"/>
    <n v="387"/>
    <n v="0"/>
    <b v="0"/>
    <s v="GROWTH"/>
    <n v="0"/>
    <m/>
    <s v="NE 1"/>
    <s v="NB 1"/>
    <m/>
  </r>
  <r>
    <x v="2"/>
    <x v="36"/>
    <s v="WBB150"/>
    <n v="1000002982"/>
    <s v="BISWAS HARDWARE STORES"/>
    <d v="2022-09-26T00:00:00"/>
    <s v="Targeted Dealer"/>
    <m/>
    <n v="90"/>
    <m/>
    <n v="125"/>
    <n v="-35"/>
    <s v="-"/>
    <n v="100"/>
    <s v="July"/>
    <n v="112"/>
    <n v="13"/>
    <n v="0.1160714285714286"/>
    <s v="GROWTH"/>
    <n v="125"/>
    <s v="Aug"/>
    <n v="125"/>
    <n v="0"/>
    <b v="0"/>
    <s v="GROWTH"/>
    <n v="0"/>
    <m/>
    <s v="NE 1"/>
    <s v="NB 1"/>
    <m/>
  </r>
  <r>
    <x v="2"/>
    <x v="36"/>
    <s v="WBO006"/>
    <n v="1000003247"/>
    <s v="OM SRI GANESH TRADING CO"/>
    <d v="2023-01-16T00:00:00"/>
    <s v="Targeted Dealer"/>
    <m/>
    <n v="90"/>
    <m/>
    <n v="100"/>
    <n v="-10"/>
    <s v="-"/>
    <n v="0"/>
    <s v="July"/>
    <n v="75"/>
    <n v="25"/>
    <n v="0.33333333333333326"/>
    <b v="0"/>
    <n v="100"/>
    <s v="Aug"/>
    <n v="100"/>
    <n v="0"/>
    <b v="0"/>
    <s v="GROWTH"/>
    <n v="0"/>
    <m/>
    <s v="NE 1"/>
    <s v="NB 1"/>
    <m/>
  </r>
  <r>
    <x v="2"/>
    <x v="36"/>
    <s v="WBN108"/>
    <n v="1000003610"/>
    <s v="NIKHIL KUMAR CHOWDHURY"/>
    <d v="2023-06-22T00:00:00"/>
    <s v="Targeted Dealer"/>
    <m/>
    <n v="10"/>
    <m/>
    <n v="0"/>
    <n v="10"/>
    <s v="-"/>
    <n v="0"/>
    <s v="July"/>
    <n v="15"/>
    <n v="-15"/>
    <n v="-1"/>
    <b v="0"/>
    <n v="0"/>
    <s v="Aug"/>
    <n v="0"/>
    <n v="0"/>
    <b v="0"/>
    <b v="0"/>
    <n v="0"/>
    <m/>
    <s v="NE 1"/>
    <s v="NB 1"/>
    <m/>
  </r>
  <r>
    <x v="2"/>
    <x v="36"/>
    <s v="WBJ076"/>
    <n v="1000003723"/>
    <s v="JYOTSNA HARDWARE"/>
    <d v="2023-09-29T00:00:00"/>
    <s v="Targeted Dealer"/>
    <m/>
    <n v="95"/>
    <m/>
    <n v="184"/>
    <n v="-89"/>
    <s v="-"/>
    <n v="90"/>
    <s v="July"/>
    <n v="139"/>
    <n v="45"/>
    <n v="0.32374100719424459"/>
    <s v="GROWTH"/>
    <n v="184"/>
    <s v="Aug"/>
    <n v="184"/>
    <n v="0"/>
    <b v="0"/>
    <s v="GROWTH"/>
    <n v="0"/>
    <m/>
    <s v="NE 1"/>
    <s v="NB 1"/>
    <m/>
  </r>
  <r>
    <x v="2"/>
    <x v="36"/>
    <s v="WBG099"/>
    <n v="1000004091"/>
    <s v="GOURAB SAHA"/>
    <d v="2024-08-21T00:00:00"/>
    <s v="Targeted Dealer"/>
    <m/>
    <n v="80"/>
    <m/>
    <n v="168"/>
    <n v="-88"/>
    <s v="-"/>
    <n v="180"/>
    <s v="July"/>
    <n v="60"/>
    <n v="108"/>
    <n v="1.7999999999999998"/>
    <s v="GROWTH"/>
    <n v="168"/>
    <s v="Aug"/>
    <n v="168"/>
    <n v="0"/>
    <b v="0"/>
    <s v="GROWTH"/>
    <n v="0"/>
    <m/>
    <s v="NE 1"/>
    <s v="NB 1"/>
    <m/>
  </r>
  <r>
    <x v="2"/>
    <x v="37"/>
    <s v="S141"/>
    <n v="1000001141"/>
    <s v="SAHA &amp; CO."/>
    <d v="2008-04-28T00:00:00"/>
    <s v="Targeted Dealer"/>
    <m/>
    <n v="1100"/>
    <m/>
    <n v="1335"/>
    <n v="-235"/>
    <s v="-"/>
    <n v="1310"/>
    <s v="July"/>
    <n v="949"/>
    <n v="386"/>
    <n v="0.40674394099051625"/>
    <s v="GROWTH"/>
    <n v="1335"/>
    <s v="Aug"/>
    <n v="1335"/>
    <n v="0"/>
    <b v="0"/>
    <s v="GROWTH"/>
    <n v="0"/>
    <m/>
    <s v="NE 1"/>
    <s v="NB 1"/>
    <m/>
  </r>
  <r>
    <x v="2"/>
    <x v="37"/>
    <s v="R132"/>
    <n v="1000001140"/>
    <s v="RADHA HARDWARE"/>
    <d v="2013-01-30T00:00:00"/>
    <s v="Targeted Dealer"/>
    <m/>
    <n v="675"/>
    <m/>
    <n v="645"/>
    <n v="30"/>
    <s v="-"/>
    <n v="888"/>
    <s v="July"/>
    <n v="607"/>
    <n v="38"/>
    <n v="6.2602965403624422E-2"/>
    <s v="GROWTH"/>
    <n v="645"/>
    <s v="Aug"/>
    <n v="645"/>
    <n v="0"/>
    <b v="0"/>
    <s v="GROWTH"/>
    <n v="0"/>
    <m/>
    <s v="NE 1"/>
    <s v="NB 1"/>
    <m/>
  </r>
  <r>
    <x v="2"/>
    <x v="37"/>
    <s v="WBH019"/>
    <n v="1000001146"/>
    <s v="HARI OM TRADERS (JALPAIGURI)"/>
    <d v="2015-08-07T00:00:00"/>
    <s v="Targeted Dealer"/>
    <m/>
    <n v="350"/>
    <m/>
    <n v="504"/>
    <n v="-154"/>
    <s v="-"/>
    <n v="541"/>
    <s v="July"/>
    <n v="144"/>
    <n v="360"/>
    <n v="2.5"/>
    <s v="GROWTH"/>
    <n v="504"/>
    <s v="Aug"/>
    <n v="504"/>
    <n v="0"/>
    <b v="0"/>
    <s v="GROWTH"/>
    <n v="0"/>
    <m/>
    <s v="NE 1"/>
    <s v="NB 1"/>
    <m/>
  </r>
  <r>
    <x v="2"/>
    <x v="37"/>
    <s v="WBP050"/>
    <n v="1000001150"/>
    <s v="PUNAM TRADING"/>
    <d v="2016-06-03T00:00:00"/>
    <s v="-"/>
    <m/>
    <n v="0"/>
    <m/>
    <n v="0"/>
    <n v="0"/>
    <s v="-"/>
    <n v="330"/>
    <s v="July"/>
    <n v="0"/>
    <n v="0"/>
    <s v=" "/>
    <s v="GROWTH"/>
    <n v="0"/>
    <s v="Aug"/>
    <n v="0"/>
    <n v="0"/>
    <b v="0"/>
    <b v="0"/>
    <n v="0"/>
    <m/>
    <s v="NE 1"/>
    <s v="NB 1"/>
    <m/>
  </r>
  <r>
    <x v="2"/>
    <x v="37"/>
    <s v="WBG075"/>
    <n v="1000001144"/>
    <s v="GARG ENTERPRISES"/>
    <d v="2019-05-04T00:00:00"/>
    <s v="Targeted Dealer"/>
    <m/>
    <n v="1200"/>
    <m/>
    <n v="2470"/>
    <n v="-1270"/>
    <s v="-"/>
    <n v="1621"/>
    <s v="July"/>
    <n v="1292"/>
    <n v="1178"/>
    <n v="0.91176470588235303"/>
    <s v="GROWTH"/>
    <n v="2470"/>
    <s v="Aug"/>
    <n v="2470"/>
    <n v="0"/>
    <b v="0"/>
    <s v="GROWTH"/>
    <n v="0"/>
    <m/>
    <s v="NE 1"/>
    <s v="NB 1"/>
    <m/>
  </r>
  <r>
    <x v="2"/>
    <x v="37"/>
    <s v="WBS267"/>
    <n v="1000001154"/>
    <s v="SADHANA ENTERPRISE (MATHURABAGAN)"/>
    <d v="2019-10-11T00:00:00"/>
    <s v="Targeted Dealer"/>
    <m/>
    <n v="80"/>
    <m/>
    <n v="100"/>
    <n v="-20"/>
    <s v="-"/>
    <n v="136"/>
    <s v="July"/>
    <n v="64"/>
    <n v="36"/>
    <n v="0.5625"/>
    <s v="GROWTH"/>
    <n v="100"/>
    <s v="Aug"/>
    <n v="100"/>
    <n v="0"/>
    <b v="0"/>
    <s v="GROWTH"/>
    <n v="0"/>
    <m/>
    <s v="NE 1"/>
    <s v="NB 1"/>
    <m/>
  </r>
  <r>
    <x v="2"/>
    <x v="37"/>
    <s v="WBM272"/>
    <n v="1000001147"/>
    <s v="MAA BHABANI HARDWARE"/>
    <d v="2021-02-01T00:00:00"/>
    <s v="Targeted Dealer"/>
    <m/>
    <n v="50"/>
    <m/>
    <n v="60"/>
    <n v="-10"/>
    <s v="-"/>
    <n v="60"/>
    <s v="July"/>
    <n v="12"/>
    <n v="48"/>
    <n v="4"/>
    <s v="GROWTH"/>
    <n v="60"/>
    <s v="Aug"/>
    <n v="60"/>
    <n v="0"/>
    <b v="0"/>
    <s v="GROWTH"/>
    <n v="0"/>
    <m/>
    <s v="NE 1"/>
    <s v="NB 1"/>
    <m/>
  </r>
  <r>
    <x v="2"/>
    <x v="37"/>
    <s v="WBR128"/>
    <n v="1000001153"/>
    <s v="R P ENTERPRISE"/>
    <d v="2021-02-03T00:00:00"/>
    <s v="Targeted Dealer"/>
    <m/>
    <n v="1220"/>
    <m/>
    <n v="2496"/>
    <n v="-1276"/>
    <s v="-"/>
    <n v="1521"/>
    <s v="July"/>
    <n v="1613"/>
    <n v="883"/>
    <n v="0.54742715437073786"/>
    <s v="GROWTH"/>
    <n v="2496"/>
    <s v="Aug"/>
    <n v="2496"/>
    <n v="0"/>
    <b v="0"/>
    <s v="GROWTH"/>
    <n v="0"/>
    <m/>
    <s v="NE 1"/>
    <s v="NB 1"/>
    <m/>
  </r>
  <r>
    <x v="2"/>
    <x v="37"/>
    <s v="WBD085"/>
    <n v="1000001143"/>
    <s v="DALIM KUMAR DAS"/>
    <d v="2021-03-02T00:00:00"/>
    <s v="-"/>
    <m/>
    <n v="0"/>
    <m/>
    <n v="0"/>
    <n v="0"/>
    <s v="-"/>
    <n v="84"/>
    <s v="July"/>
    <n v="0"/>
    <n v="0"/>
    <s v=" "/>
    <s v="GROWTH"/>
    <n v="0"/>
    <s v="Aug"/>
    <n v="0"/>
    <n v="0"/>
    <b v="0"/>
    <b v="0"/>
    <n v="0"/>
    <m/>
    <s v="NE 1"/>
    <s v="NB 1"/>
    <m/>
  </r>
  <r>
    <x v="2"/>
    <x v="37"/>
    <s v="WBM273"/>
    <n v="1000001148"/>
    <s v="MAHESWARI CEMENT AGENCY - ALIPURDUAR"/>
    <d v="2021-05-21T00:00:00"/>
    <s v="Targeted Dealer"/>
    <m/>
    <n v="105"/>
    <m/>
    <n v="150"/>
    <n v="-45"/>
    <s v="-"/>
    <n v="108"/>
    <s v="July"/>
    <n v="126"/>
    <n v="24"/>
    <n v="0.19047619047619047"/>
    <s v="GROWTH"/>
    <n v="150"/>
    <s v="Aug"/>
    <n v="150"/>
    <n v="0"/>
    <b v="0"/>
    <s v="GROWTH"/>
    <n v="0"/>
    <m/>
    <s v="NE 1"/>
    <s v="NB 1"/>
    <m/>
  </r>
  <r>
    <x v="2"/>
    <x v="37"/>
    <s v="WBP088"/>
    <n v="1000002535"/>
    <s v="PALIT ENTERPRISE"/>
    <d v="2022-02-10T00:00:00"/>
    <s v="Targeted Dealer"/>
    <m/>
    <n v="120"/>
    <m/>
    <n v="100"/>
    <n v="20"/>
    <s v="-"/>
    <n v="75"/>
    <s v="July"/>
    <n v="50"/>
    <n v="50"/>
    <n v="1"/>
    <s v="GROWTH"/>
    <n v="100"/>
    <s v="Aug"/>
    <n v="100"/>
    <n v="0"/>
    <b v="0"/>
    <s v="GROWTH"/>
    <n v="0"/>
    <m/>
    <s v="NE 1"/>
    <s v="NB 1"/>
    <m/>
  </r>
  <r>
    <x v="2"/>
    <x v="37"/>
    <s v="WBR152"/>
    <n v="1000003700"/>
    <s v="RAMKRISHNA HARDWARE - BIRPARA"/>
    <d v="2023-08-29T00:00:00"/>
    <s v="Targeted Dealer"/>
    <m/>
    <n v="50"/>
    <m/>
    <n v="12"/>
    <n v="38"/>
    <s v="-"/>
    <n v="66"/>
    <s v="July"/>
    <n v="12"/>
    <n v="0"/>
    <n v="0"/>
    <s v="GROWTH"/>
    <n v="12"/>
    <s v="Aug"/>
    <n v="12"/>
    <n v="0"/>
    <b v="0"/>
    <s v="GROWTH"/>
    <n v="0"/>
    <m/>
    <s v="NE 1"/>
    <s v="NB 1"/>
    <m/>
  </r>
  <r>
    <x v="2"/>
    <x v="37"/>
    <s v="WBS342"/>
    <n v="1000003743"/>
    <s v="SUJIT KUMAR SAHA"/>
    <d v="2023-10-31T00:00:00"/>
    <s v="Targeted Dealer"/>
    <m/>
    <n v="25"/>
    <m/>
    <n v="12"/>
    <n v="13"/>
    <s v="-"/>
    <n v="36"/>
    <s v="July"/>
    <n v="12"/>
    <n v="0"/>
    <n v="0"/>
    <s v="GROWTH"/>
    <n v="12"/>
    <s v="Aug"/>
    <n v="12"/>
    <n v="0"/>
    <b v="0"/>
    <s v="GROWTH"/>
    <n v="0"/>
    <m/>
    <s v="NE 1"/>
    <s v="NB 1"/>
    <m/>
  </r>
  <r>
    <x v="2"/>
    <x v="37"/>
    <s v="WBA163"/>
    <n v="1000004007"/>
    <s v="ANKIT HARDWARE"/>
    <d v="2024-06-14T00:00:00"/>
    <s v="Targeted Dealer"/>
    <m/>
    <n v="120"/>
    <m/>
    <n v="64"/>
    <n v="56"/>
    <s v="-"/>
    <n v="72"/>
    <s v="July"/>
    <n v="32"/>
    <n v="32"/>
    <n v="1"/>
    <s v="GROWTH"/>
    <n v="64"/>
    <s v="Aug"/>
    <n v="64"/>
    <n v="0"/>
    <b v="0"/>
    <s v="GROWTH"/>
    <n v="0"/>
    <m/>
    <s v="NE 1"/>
    <s v="NB 1"/>
    <m/>
  </r>
  <r>
    <x v="2"/>
    <x v="37"/>
    <s v="WBB160"/>
    <n v="1000004069"/>
    <s v="BAJRANGBALI HARDWARE"/>
    <d v="2024-07-31T00:00:00"/>
    <s v="Targeted Dealer"/>
    <m/>
    <n v="100"/>
    <m/>
    <n v="73"/>
    <n v="27"/>
    <s v="-"/>
    <n v="108"/>
    <s v="July"/>
    <n v="75"/>
    <n v="-2"/>
    <n v="-2.6666666666666616E-2"/>
    <s v="DEGROWTH"/>
    <n v="73"/>
    <s v="Aug"/>
    <n v="73"/>
    <n v="0"/>
    <b v="0"/>
    <s v="GROWTH"/>
    <n v="0"/>
    <m/>
    <s v="NE 1"/>
    <s v="NB 1"/>
    <m/>
  </r>
  <r>
    <x v="2"/>
    <x v="38"/>
    <s v="P106"/>
    <n v="1000001408"/>
    <s v="PROMILA BUILDERS"/>
    <d v="2011-03-12T00:00:00"/>
    <s v="Targeted Dealer"/>
    <m/>
    <n v="200"/>
    <m/>
    <n v="104"/>
    <n v="96"/>
    <s v="-"/>
    <n v="289"/>
    <s v="July"/>
    <n v="400"/>
    <n v="-296"/>
    <n v="-0.74"/>
    <s v="DEGROWTH"/>
    <n v="104"/>
    <s v="Aug"/>
    <n v="104"/>
    <n v="0"/>
    <b v="0"/>
    <s v="GROWTH"/>
    <n v="0"/>
    <m/>
    <s v="NE 1"/>
    <s v="NB 1"/>
    <m/>
  </r>
  <r>
    <x v="2"/>
    <x v="38"/>
    <s v="C085"/>
    <n v="1000001405"/>
    <s v="CHHOGMAL OMPRAKASH"/>
    <d v="2011-11-29T00:00:00"/>
    <s v="Targeted Dealer"/>
    <m/>
    <n v="120"/>
    <m/>
    <n v="120"/>
    <n v="0"/>
    <s v="-"/>
    <n v="116"/>
    <s v="July"/>
    <n v="96"/>
    <n v="24"/>
    <n v="0.25"/>
    <s v="GROWTH"/>
    <n v="120"/>
    <s v="Aug"/>
    <n v="120"/>
    <n v="0"/>
    <b v="0"/>
    <s v="GROWTH"/>
    <n v="0"/>
    <m/>
    <s v="NE 1"/>
    <s v="NB 1"/>
    <m/>
  </r>
  <r>
    <x v="2"/>
    <x v="38"/>
    <s v="T057"/>
    <n v="1000001418"/>
    <s v="TIRUPATI IRON STORES"/>
    <d v="2012-01-17T00:00:00"/>
    <s v="Targeted Dealer"/>
    <m/>
    <n v="220"/>
    <m/>
    <n v="223"/>
    <n v="-3"/>
    <s v="-"/>
    <n v="220"/>
    <s v="July"/>
    <n v="217"/>
    <n v="6"/>
    <n v="2.7649769585253559E-2"/>
    <s v="GROWTH"/>
    <n v="223"/>
    <s v="Aug"/>
    <n v="223"/>
    <n v="0"/>
    <b v="0"/>
    <s v="GROWTH"/>
    <n v="0"/>
    <m/>
    <s v="NE 1"/>
    <s v="NB 1"/>
    <m/>
  </r>
  <r>
    <x v="2"/>
    <x v="38"/>
    <s v="R114"/>
    <n v="1000002808"/>
    <s v="ROY ENTERPRISE (SILIGURI)"/>
    <d v="2012-02-03T00:00:00"/>
    <s v="Targeted Dealer"/>
    <m/>
    <n v="1350"/>
    <m/>
    <n v="1481.6000000000001"/>
    <n v="-131.60000000000014"/>
    <s v="-"/>
    <n v="2059.3499999999995"/>
    <s v="July"/>
    <n v="1172.5999999999999"/>
    <n v="309.00000000000023"/>
    <n v="0.26351697083404413"/>
    <s v="GROWTH"/>
    <n v="1481.6000000000001"/>
    <s v="Aug"/>
    <n v="1481.6000000000001"/>
    <n v="0"/>
    <b v="0"/>
    <s v="GROWTH"/>
    <n v="0"/>
    <m/>
    <s v="NE 1"/>
    <s v="NB 1"/>
    <m/>
  </r>
  <r>
    <x v="2"/>
    <x v="38"/>
    <s v="S321"/>
    <n v="1000001411"/>
    <s v="SUBRATA SAHA"/>
    <d v="2012-07-12T00:00:00"/>
    <s v="Targeted Dealer"/>
    <m/>
    <n v="74"/>
    <m/>
    <n v="0"/>
    <n v="74"/>
    <s v="-"/>
    <n v="54"/>
    <s v="July"/>
    <n v="25"/>
    <n v="-25"/>
    <n v="-1"/>
    <s v="DEGROWTH"/>
    <n v="0"/>
    <s v="Aug"/>
    <n v="0"/>
    <n v="0"/>
    <b v="0"/>
    <b v="0"/>
    <n v="0"/>
    <m/>
    <s v="NE 1"/>
    <s v="NB 1"/>
    <m/>
  </r>
  <r>
    <x v="2"/>
    <x v="38"/>
    <s v="S349"/>
    <n v="1000001413"/>
    <s v="SASWAT"/>
    <d v="2012-11-21T00:00:00"/>
    <s v="Targeted Dealer"/>
    <m/>
    <n v="50"/>
    <m/>
    <n v="123"/>
    <n v="-73"/>
    <s v="-"/>
    <n v="79.5"/>
    <s v="July"/>
    <n v="41.5"/>
    <n v="81.5"/>
    <n v="1.963855421686747"/>
    <s v="GROWTH"/>
    <n v="123"/>
    <s v="Aug"/>
    <n v="123"/>
    <n v="0"/>
    <b v="0"/>
    <s v="GROWTH"/>
    <n v="0"/>
    <m/>
    <s v="NE 1"/>
    <s v="NB 1"/>
    <m/>
  </r>
  <r>
    <x v="2"/>
    <x v="38"/>
    <s v="L073"/>
    <n v="1000001406"/>
    <s v="LOUHA BHANDAR"/>
    <d v="2013-07-24T00:00:00"/>
    <s v="Targeted Dealer"/>
    <m/>
    <n v="50"/>
    <m/>
    <n v="58.5"/>
    <n v="-8.5"/>
    <s v="-"/>
    <n v="67.5"/>
    <s v="July"/>
    <n v="18.5"/>
    <n v="40"/>
    <n v="2.1621621621621623"/>
    <s v="GROWTH"/>
    <n v="58.5"/>
    <s v="Aug"/>
    <n v="58.5"/>
    <n v="0"/>
    <b v="0"/>
    <s v="GROWTH"/>
    <n v="0"/>
    <m/>
    <s v="NE 1"/>
    <s v="NB 1"/>
    <m/>
  </r>
  <r>
    <x v="2"/>
    <x v="38"/>
    <s v="S478"/>
    <n v="1000001416"/>
    <s v="SUNITI ENTERPRISE"/>
    <d v="2013-10-31T00:00:00"/>
    <s v="Targeted Dealer"/>
    <m/>
    <n v="115"/>
    <m/>
    <n v="233"/>
    <n v="-118"/>
    <s v="-"/>
    <n v="112"/>
    <s v="July"/>
    <n v="120"/>
    <n v="113"/>
    <n v="0.94166666666666665"/>
    <s v="GROWTH"/>
    <n v="233"/>
    <s v="Aug"/>
    <n v="233"/>
    <n v="0"/>
    <b v="0"/>
    <s v="GROWTH"/>
    <n v="0"/>
    <m/>
    <s v="NE 1"/>
    <s v="NB 1"/>
    <m/>
  </r>
  <r>
    <x v="2"/>
    <x v="38"/>
    <s v="WBM053"/>
    <n v="1000001435"/>
    <s v="MAL CEMENT STORES"/>
    <d v="2014-11-22T00:00:00"/>
    <s v="Targeted Dealer"/>
    <m/>
    <n v="100"/>
    <m/>
    <n v="109"/>
    <n v="-9"/>
    <s v="-"/>
    <n v="100"/>
    <s v="July"/>
    <n v="105"/>
    <n v="4"/>
    <n v="3.8095238095238182E-2"/>
    <s v="GROWTH"/>
    <n v="109"/>
    <s v="Aug"/>
    <n v="109"/>
    <n v="0"/>
    <b v="0"/>
    <s v="GROWTH"/>
    <n v="0"/>
    <m/>
    <s v="NE 1"/>
    <s v="NB 1"/>
    <m/>
  </r>
  <r>
    <x v="2"/>
    <x v="38"/>
    <s v="WBN030"/>
    <n v="1000001439"/>
    <s v="NATIONAL TRADING CO"/>
    <d v="2015-04-22T00:00:00"/>
    <s v="Targeted Dealer"/>
    <m/>
    <n v="500"/>
    <m/>
    <n v="421"/>
    <n v="79"/>
    <s v="-"/>
    <n v="702.55"/>
    <s v="July"/>
    <n v="245"/>
    <n v="176"/>
    <n v="0.71836734693877546"/>
    <s v="GROWTH"/>
    <n v="421"/>
    <s v="Aug"/>
    <n v="421"/>
    <n v="0"/>
    <b v="0"/>
    <s v="GROWTH"/>
    <n v="0"/>
    <m/>
    <s v="NE 1"/>
    <s v="NB 1"/>
    <m/>
  </r>
  <r>
    <x v="2"/>
    <x v="38"/>
    <s v="WBL019"/>
    <n v="1000001433"/>
    <s v="LAXMI AGENCY"/>
    <d v="2015-10-05T00:00:00"/>
    <s v="Targeted Dealer"/>
    <m/>
    <n v="180"/>
    <m/>
    <n v="204"/>
    <n v="-24"/>
    <s v="-"/>
    <n v="183"/>
    <s v="July"/>
    <n v="180"/>
    <n v="24"/>
    <n v="0.1333333333333333"/>
    <s v="GROWTH"/>
    <n v="204"/>
    <s v="Aug"/>
    <n v="204"/>
    <n v="0"/>
    <b v="0"/>
    <s v="GROWTH"/>
    <n v="0"/>
    <m/>
    <s v="NE 1"/>
    <s v="NB 1"/>
    <m/>
  </r>
  <r>
    <x v="2"/>
    <x v="38"/>
    <s v="WBR057"/>
    <n v="1000001445"/>
    <s v="RUPAM ENTERPRISE (JALPAIGURI)"/>
    <d v="2015-11-17T00:00:00"/>
    <s v="Targeted Dealer"/>
    <m/>
    <n v="100"/>
    <m/>
    <n v="267"/>
    <n v="-167"/>
    <s v="-"/>
    <n v="317"/>
    <s v="July"/>
    <n v="48"/>
    <n v="219"/>
    <n v="4.5625"/>
    <s v="GROWTH"/>
    <n v="267"/>
    <s v="Aug"/>
    <n v="267"/>
    <n v="0"/>
    <b v="0"/>
    <s v="GROWTH"/>
    <n v="0"/>
    <m/>
    <s v="NE 1"/>
    <s v="NB 1"/>
    <m/>
  </r>
  <r>
    <x v="2"/>
    <x v="38"/>
    <s v="WBJ036"/>
    <n v="1000001429"/>
    <s v="JALPAIGURI ISPAT"/>
    <d v="2016-04-23T00:00:00"/>
    <s v="Targeted Dealer"/>
    <m/>
    <n v="250"/>
    <m/>
    <n v="255"/>
    <n v="-5"/>
    <s v="-"/>
    <n v="178.5"/>
    <s v="July"/>
    <n v="112"/>
    <n v="143"/>
    <n v="1.2767857142857144"/>
    <s v="GROWTH"/>
    <n v="255"/>
    <s v="Aug"/>
    <n v="255"/>
    <n v="0"/>
    <b v="0"/>
    <s v="GROWTH"/>
    <n v="0"/>
    <m/>
    <s v="NE 1"/>
    <s v="NB 1"/>
    <m/>
  </r>
  <r>
    <x v="2"/>
    <x v="38"/>
    <s v="WBM204"/>
    <n v="1000001437"/>
    <s v="MAHESH MAHESWARI"/>
    <d v="2016-12-20T00:00:00"/>
    <s v="Targeted Dealer"/>
    <m/>
    <n v="500"/>
    <m/>
    <n v="868"/>
    <n v="-368"/>
    <s v="-"/>
    <n v="768"/>
    <s v="July"/>
    <n v="648"/>
    <n v="220"/>
    <n v="0.33950617283950613"/>
    <s v="GROWTH"/>
    <n v="868"/>
    <s v="Aug"/>
    <n v="868"/>
    <n v="0"/>
    <b v="0"/>
    <s v="GROWTH"/>
    <n v="0"/>
    <m/>
    <s v="NE 1"/>
    <s v="NB 1"/>
    <m/>
  </r>
  <r>
    <x v="2"/>
    <x v="38"/>
    <s v="WBR096"/>
    <n v="1000001446"/>
    <s v="ROY CYCLE STORES"/>
    <d v="2018-05-19T00:00:00"/>
    <s v="-"/>
    <m/>
    <n v="0"/>
    <m/>
    <n v="0"/>
    <n v="0"/>
    <s v="-"/>
    <n v="24"/>
    <s v="July"/>
    <n v="0"/>
    <n v="0"/>
    <s v=" "/>
    <s v="GROWTH"/>
    <n v="0"/>
    <s v="Aug"/>
    <n v="0"/>
    <n v="0"/>
    <b v="0"/>
    <b v="0"/>
    <n v="0"/>
    <m/>
    <s v="NE 1"/>
    <s v="NB 1"/>
    <m/>
  </r>
  <r>
    <x v="2"/>
    <x v="38"/>
    <s v="WBP075"/>
    <n v="1000001443"/>
    <s v="PAUL CONSTRUCTION (KHARIA)"/>
    <d v="2019-05-31T00:00:00"/>
    <s v="Targeted Dealer"/>
    <m/>
    <n v="20"/>
    <m/>
    <n v="0"/>
    <n v="20"/>
    <s v="-"/>
    <n v="0"/>
    <s v="July"/>
    <n v="6"/>
    <n v="-6"/>
    <n v="-1"/>
    <b v="0"/>
    <n v="0"/>
    <s v="Aug"/>
    <n v="0"/>
    <n v="0"/>
    <b v="0"/>
    <b v="0"/>
    <n v="0"/>
    <m/>
    <s v="NE 1"/>
    <s v="NB 1"/>
    <m/>
  </r>
  <r>
    <x v="2"/>
    <x v="38"/>
    <s v="WBA107"/>
    <n v="1000001421"/>
    <s v="ALI HARDWARE (GADONG)"/>
    <d v="2019-06-06T00:00:00"/>
    <s v="Targeted Dealer"/>
    <m/>
    <n v="100"/>
    <m/>
    <n v="57"/>
    <n v="43"/>
    <s v="-"/>
    <n v="108"/>
    <s v="July"/>
    <n v="12"/>
    <n v="45"/>
    <n v="3.75"/>
    <s v="GROWTH"/>
    <n v="57"/>
    <s v="Aug"/>
    <n v="57"/>
    <n v="0"/>
    <b v="0"/>
    <s v="GROWTH"/>
    <n v="0"/>
    <m/>
    <s v="NE 1"/>
    <s v="NB 1"/>
    <m/>
  </r>
  <r>
    <x v="2"/>
    <x v="38"/>
    <s v="WBB119"/>
    <n v="1000001423"/>
    <s v="BHOWMIK BROTHERS"/>
    <d v="2019-09-27T00:00:00"/>
    <s v="Targeted Dealer"/>
    <m/>
    <n v="100"/>
    <m/>
    <n v="48"/>
    <n v="52"/>
    <s v="-"/>
    <n v="170"/>
    <s v="July"/>
    <n v="36"/>
    <n v="12"/>
    <n v="0.33333333333333326"/>
    <s v="GROWTH"/>
    <n v="48"/>
    <s v="Aug"/>
    <n v="48"/>
    <n v="0"/>
    <b v="0"/>
    <s v="GROWTH"/>
    <n v="0"/>
    <m/>
    <s v="NE 1"/>
    <s v="NB 1"/>
    <m/>
  </r>
  <r>
    <x v="2"/>
    <x v="38"/>
    <s v="WBD076"/>
    <n v="1000001425"/>
    <s v="DIPANKAR ENTERPRISE"/>
    <d v="2019-10-04T00:00:00"/>
    <s v="-"/>
    <m/>
    <n v="0"/>
    <m/>
    <n v="12"/>
    <n v="-12"/>
    <s v="-"/>
    <n v="12"/>
    <s v="July"/>
    <n v="0"/>
    <n v="12"/>
    <s v=" "/>
    <s v="GROWTH"/>
    <n v="12"/>
    <s v="Aug"/>
    <n v="12"/>
    <n v="0"/>
    <b v="0"/>
    <s v="GROWTH"/>
    <n v="0"/>
    <m/>
    <s v="NE 1"/>
    <s v="NB 1"/>
    <m/>
  </r>
  <r>
    <x v="2"/>
    <x v="38"/>
    <s v="WBS278"/>
    <n v="1000001451"/>
    <s v="SRI SHAKAMBHARI BUILDER"/>
    <d v="2020-05-01T00:00:00"/>
    <s v="Targeted Dealer"/>
    <m/>
    <n v="50"/>
    <m/>
    <n v="54.25"/>
    <n v="-4.25"/>
    <s v="-"/>
    <n v="0"/>
    <s v="July"/>
    <n v="14.25"/>
    <n v="40"/>
    <n v="2.807017543859649"/>
    <b v="0"/>
    <n v="54.25"/>
    <s v="Aug"/>
    <n v="54.25"/>
    <n v="0"/>
    <b v="0"/>
    <s v="GROWTH"/>
    <n v="0"/>
    <m/>
    <s v="NE 1"/>
    <s v="NB 1"/>
    <m/>
  </r>
  <r>
    <x v="2"/>
    <x v="38"/>
    <s v="WBG079"/>
    <n v="1000001428"/>
    <s v="GANESHLAL PAWAN KUMAR"/>
    <d v="2020-05-30T00:00:00"/>
    <s v="Targeted Dealer"/>
    <m/>
    <n v="150"/>
    <m/>
    <n v="91"/>
    <n v="59"/>
    <s v="-"/>
    <n v="156"/>
    <s v="July"/>
    <n v="127"/>
    <n v="-36"/>
    <n v="-0.28346456692913391"/>
    <s v="DEGROWTH"/>
    <n v="91"/>
    <s v="Aug"/>
    <n v="91"/>
    <n v="0"/>
    <b v="0"/>
    <s v="GROWTH"/>
    <n v="0"/>
    <m/>
    <s v="NE 1"/>
    <s v="NB 1"/>
    <m/>
  </r>
  <r>
    <x v="2"/>
    <x v="38"/>
    <s v="WBR120"/>
    <n v="1000001377"/>
    <s v="RISHI ENTERPRISE"/>
    <d v="2020-07-06T00:00:00"/>
    <s v="Targeted Dealer"/>
    <m/>
    <n v="1800"/>
    <m/>
    <n v="2283.5500000000002"/>
    <n v="-483.55000000000018"/>
    <s v="-"/>
    <n v="1827.3000000000002"/>
    <s v="July"/>
    <n v="1972.8500000000004"/>
    <n v="310.69999999999982"/>
    <n v="0.15748789821831344"/>
    <s v="GROWTH"/>
    <n v="2283.5500000000002"/>
    <s v="Aug"/>
    <n v="2283.5500000000002"/>
    <n v="0"/>
    <b v="0"/>
    <s v="GROWTH"/>
    <n v="0"/>
    <m/>
    <s v="NE 1"/>
    <s v="NB 1"/>
    <m/>
  </r>
  <r>
    <x v="2"/>
    <x v="38"/>
    <s v="WBD080"/>
    <n v="1000001426"/>
    <s v="DHIRAJ AGARWAL"/>
    <d v="2020-08-06T00:00:00"/>
    <s v="Targeted Dealer"/>
    <m/>
    <n v="160"/>
    <m/>
    <n v="110"/>
    <n v="50"/>
    <s v="-"/>
    <n v="160"/>
    <s v="July"/>
    <n v="127"/>
    <n v="-17"/>
    <n v="-0.13385826771653542"/>
    <s v="DEGROWTH"/>
    <n v="110"/>
    <s v="Aug"/>
    <n v="110"/>
    <n v="0"/>
    <b v="0"/>
    <s v="GROWTH"/>
    <n v="0"/>
    <m/>
    <s v="NE 1"/>
    <s v="NB 1"/>
    <m/>
  </r>
  <r>
    <x v="2"/>
    <x v="38"/>
    <s v="WBP081"/>
    <n v="1000001444"/>
    <s v="PAUL HARDWARE - SALBARI"/>
    <d v="2021-02-08T00:00:00"/>
    <s v="Targeted Dealer"/>
    <m/>
    <n v="100"/>
    <m/>
    <n v="24"/>
    <n v="76"/>
    <s v="-"/>
    <n v="191"/>
    <s v="July"/>
    <n v="0"/>
    <n v="24"/>
    <s v=" "/>
    <s v="GROWTH"/>
    <n v="24"/>
    <s v="Aug"/>
    <n v="24"/>
    <n v="0"/>
    <b v="0"/>
    <s v="GROWTH"/>
    <n v="0"/>
    <m/>
    <s v="NE 1"/>
    <s v="NB 1"/>
    <m/>
  </r>
  <r>
    <x v="2"/>
    <x v="38"/>
    <s v="WBG090"/>
    <n v="1000002083"/>
    <s v="GYANNAYAK STEEL"/>
    <d v="2022-01-08T00:00:00"/>
    <s v="Targeted Dealer"/>
    <m/>
    <n v="20"/>
    <m/>
    <n v="0"/>
    <n v="20"/>
    <s v="-"/>
    <n v="0"/>
    <s v="July"/>
    <n v="3"/>
    <n v="-3"/>
    <n v="-1"/>
    <b v="0"/>
    <n v="0"/>
    <s v="Aug"/>
    <n v="0"/>
    <n v="0"/>
    <b v="0"/>
    <b v="0"/>
    <n v="0"/>
    <m/>
    <s v="NE 1"/>
    <s v="NB 1"/>
    <m/>
  </r>
  <r>
    <x v="2"/>
    <x v="38"/>
    <s v="WBP087"/>
    <n v="1000002522"/>
    <s v="PRATIBHA HARDWARE"/>
    <d v="2022-01-31T00:00:00"/>
    <s v="Targeted Dealer"/>
    <m/>
    <n v="100"/>
    <m/>
    <n v="153"/>
    <n v="-53"/>
    <s v="-"/>
    <n v="96"/>
    <s v="July"/>
    <n v="132"/>
    <n v="21"/>
    <n v="0.15909090909090917"/>
    <s v="GROWTH"/>
    <n v="153"/>
    <s v="Aug"/>
    <n v="153"/>
    <n v="0"/>
    <b v="0"/>
    <s v="GROWTH"/>
    <n v="0"/>
    <m/>
    <s v="NE 1"/>
    <s v="NB 1"/>
    <m/>
  </r>
  <r>
    <x v="2"/>
    <x v="38"/>
    <s v="WBS335"/>
    <n v="1000002795"/>
    <s v="SREE BALAJI HARDWARE STORES"/>
    <d v="2022-06-07T00:00:00"/>
    <s v="Targeted Dealer"/>
    <m/>
    <n v="100"/>
    <m/>
    <n v="79"/>
    <n v="21"/>
    <s v="-"/>
    <n v="105"/>
    <s v="July"/>
    <n v="102"/>
    <n v="-23"/>
    <n v="-0.22549019607843135"/>
    <s v="DEGROWTH"/>
    <n v="79"/>
    <s v="Aug"/>
    <n v="79"/>
    <n v="0"/>
    <b v="0"/>
    <s v="GROWTH"/>
    <n v="0"/>
    <m/>
    <s v="NE 1"/>
    <s v="NB 1"/>
    <m/>
  </r>
  <r>
    <x v="2"/>
    <x v="38"/>
    <s v="WBS330"/>
    <n v="1000002673"/>
    <s v="SHYAM HARDWARE STORES"/>
    <d v="2022-06-27T00:00:00"/>
    <s v="Targeted Dealer"/>
    <m/>
    <n v="150"/>
    <m/>
    <n v="0"/>
    <n v="150"/>
    <s v="-"/>
    <n v="216"/>
    <s v="July"/>
    <n v="72"/>
    <n v="-72"/>
    <n v="-1"/>
    <s v="DEGROWTH"/>
    <n v="0"/>
    <s v="Aug"/>
    <n v="0"/>
    <n v="0"/>
    <b v="0"/>
    <b v="0"/>
    <n v="0"/>
    <m/>
    <s v="NE 1"/>
    <s v="NB 1"/>
    <m/>
  </r>
  <r>
    <x v="2"/>
    <x v="38"/>
    <s v="WBM301"/>
    <n v="1000002889"/>
    <s v="M M TRADERS"/>
    <d v="2022-08-20T00:00:00"/>
    <s v="Targeted Dealer"/>
    <m/>
    <n v="130"/>
    <m/>
    <n v="42"/>
    <n v="88"/>
    <s v="-"/>
    <n v="348"/>
    <s v="July"/>
    <n v="6"/>
    <n v="36"/>
    <n v="6"/>
    <s v="GROWTH"/>
    <n v="42"/>
    <s v="Aug"/>
    <n v="42"/>
    <n v="0"/>
    <b v="0"/>
    <s v="GROWTH"/>
    <n v="0"/>
    <m/>
    <s v="NE 1"/>
    <s v="NB 1"/>
    <m/>
  </r>
  <r>
    <x v="2"/>
    <x v="38"/>
    <s v="WBA155"/>
    <n v="1000003232"/>
    <s v="AMULYA PAUL"/>
    <d v="2023-01-09T00:00:00"/>
    <s v="Targeted Dealer"/>
    <m/>
    <n v="30"/>
    <m/>
    <n v="18"/>
    <n v="12"/>
    <s v="-"/>
    <n v="32"/>
    <s v="July"/>
    <n v="6"/>
    <n v="12"/>
    <n v="2"/>
    <s v="GROWTH"/>
    <n v="18"/>
    <s v="Aug"/>
    <n v="18"/>
    <n v="0"/>
    <b v="0"/>
    <s v="GROWTH"/>
    <n v="0"/>
    <m/>
    <s v="NE 1"/>
    <s v="NB 1"/>
    <m/>
  </r>
  <r>
    <x v="2"/>
    <x v="38"/>
    <s v="WBB153"/>
    <n v="1000003387"/>
    <s v="BAPI MAJUMDER"/>
    <d v="2023-02-27T00:00:00"/>
    <s v="-"/>
    <m/>
    <n v="0"/>
    <m/>
    <n v="0"/>
    <n v="0"/>
    <s v="-"/>
    <n v="0"/>
    <s v="July"/>
    <n v="12"/>
    <n v="-12"/>
    <n v="-1"/>
    <b v="0"/>
    <n v="0"/>
    <s v="Aug"/>
    <n v="0"/>
    <n v="0"/>
    <b v="0"/>
    <b v="0"/>
    <n v="0"/>
    <m/>
    <s v="NE 1"/>
    <s v="NB 1"/>
    <m/>
  </r>
  <r>
    <x v="2"/>
    <x v="38"/>
    <s v="WBS340"/>
    <n v="1000003529"/>
    <s v="SUMITRA ENTERPRISE - JALPAIGURI"/>
    <d v="2023-05-19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B 1"/>
    <m/>
  </r>
  <r>
    <x v="2"/>
    <x v="38"/>
    <s v="WBG097"/>
    <n v="1000003730"/>
    <s v="GHOSH ENTERPRISE - DHUPGURI"/>
    <d v="2023-10-18T00:00:00"/>
    <s v="Targeted Dealer"/>
    <m/>
    <n v="156"/>
    <m/>
    <n v="252"/>
    <n v="-96"/>
    <s v="-"/>
    <n v="132"/>
    <s v="July"/>
    <n v="120"/>
    <n v="132"/>
    <n v="1.1000000000000001"/>
    <s v="GROWTH"/>
    <n v="252"/>
    <s v="Aug"/>
    <n v="252"/>
    <n v="0"/>
    <b v="0"/>
    <s v="GROWTH"/>
    <n v="0"/>
    <m/>
    <s v="NE 1"/>
    <s v="NB 1"/>
    <m/>
  </r>
  <r>
    <x v="2"/>
    <x v="38"/>
    <s v="WBT074"/>
    <n v="1000003869"/>
    <s v="THAKUR TRADERS"/>
    <d v="2024-02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</r>
  <r>
    <x v="2"/>
    <x v="38"/>
    <s v="WBR154"/>
    <n v="1000003898"/>
    <s v="R.K.STEEL (NEW)"/>
    <d v="2024-03-30T00:00:00"/>
    <s v="Targeted Dealer"/>
    <m/>
    <n v="950"/>
    <m/>
    <n v="1320"/>
    <n v="-370"/>
    <s v="-"/>
    <n v="1002.5"/>
    <s v="July"/>
    <n v="905"/>
    <n v="415"/>
    <n v="0.45856353591160226"/>
    <s v="GROWTH"/>
    <n v="1320"/>
    <s v="Aug"/>
    <n v="1320"/>
    <n v="0"/>
    <b v="0"/>
    <s v="GROWTH"/>
    <n v="0"/>
    <m/>
    <s v="NE 1"/>
    <s v="NB 1"/>
    <m/>
  </r>
  <r>
    <x v="2"/>
    <x v="39"/>
    <s v="SKR002"/>
    <n v="1000002667"/>
    <s v="RAJU ENTERPRISES - RANIPOOL"/>
    <d v="2022-06-27T00:00:00"/>
    <s v="Targeted Dealer"/>
    <m/>
    <n v="40"/>
    <m/>
    <n v="61.5"/>
    <n v="-21.5"/>
    <s v="-"/>
    <n v="12.5"/>
    <s v="July"/>
    <n v="25"/>
    <n v="36.5"/>
    <n v="1.46"/>
    <s v="GROWTH"/>
    <n v="61.5"/>
    <s v="Aug"/>
    <n v="61.5"/>
    <n v="0"/>
    <b v="0"/>
    <s v="GROWTH"/>
    <n v="0"/>
    <m/>
    <s v="NE 1"/>
    <s v="NB 1"/>
    <m/>
  </r>
  <r>
    <x v="2"/>
    <x v="39"/>
    <s v="SKT001"/>
    <n v="1000002659"/>
    <s v="THAKUR AND SONS"/>
    <d v="2022-06-27T00:00:00"/>
    <s v="Targeted Dealer"/>
    <m/>
    <n v="20"/>
    <m/>
    <n v="0"/>
    <n v="20"/>
    <s v="-"/>
    <n v="12"/>
    <s v="July"/>
    <n v="0"/>
    <n v="0"/>
    <s v=" "/>
    <s v="GROWTH"/>
    <n v="0"/>
    <s v="Aug"/>
    <n v="0"/>
    <n v="0"/>
    <b v="0"/>
    <b v="0"/>
    <n v="0"/>
    <m/>
    <s v="NE 1"/>
    <s v="NB 1"/>
    <m/>
  </r>
  <r>
    <x v="2"/>
    <x v="39"/>
    <s v="WBJ018"/>
    <n v="1000001879"/>
    <s v="JAISWAL TRADERS"/>
    <d v="2015-02-24T00:00:00"/>
    <s v="Targeted Dealer"/>
    <m/>
    <n v="60"/>
    <m/>
    <n v="36"/>
    <n v="24"/>
    <s v="-"/>
    <n v="62.5"/>
    <s v="July"/>
    <n v="47.5"/>
    <n v="-11.5"/>
    <n v="-0.24210526315789471"/>
    <s v="DEGROWTH"/>
    <n v="36"/>
    <s v="Aug"/>
    <n v="36"/>
    <n v="0"/>
    <b v="0"/>
    <s v="GROWTH"/>
    <n v="0"/>
    <m/>
    <s v="NE 1"/>
    <s v="NB 1"/>
    <m/>
  </r>
  <r>
    <x v="2"/>
    <x v="39"/>
    <s v="WBM097"/>
    <n v="1000001887"/>
    <s v="M/S GITA DEVI PRASAD"/>
    <d v="2015-04-22T00:00:00"/>
    <s v="Targeted Dealer"/>
    <m/>
    <n v="120"/>
    <m/>
    <n v="132"/>
    <n v="-12"/>
    <s v="-"/>
    <n v="91"/>
    <s v="July"/>
    <n v="100"/>
    <n v="32"/>
    <n v="0.32000000000000006"/>
    <s v="GROWTH"/>
    <n v="132"/>
    <s v="Aug"/>
    <n v="132"/>
    <n v="0"/>
    <b v="0"/>
    <s v="GROWTH"/>
    <n v="0"/>
    <m/>
    <s v="NE 1"/>
    <s v="NB 1"/>
    <m/>
  </r>
  <r>
    <x v="2"/>
    <x v="39"/>
    <s v="WBP028"/>
    <n v="1000001892"/>
    <s v="PANKAJ AGARWAL (SIKKIM)"/>
    <d v="2015-07-29T00:00:00"/>
    <s v="Targeted Dealer"/>
    <m/>
    <n v="300"/>
    <m/>
    <n v="300.25"/>
    <n v="-0.25"/>
    <s v="-"/>
    <n v="299"/>
    <s v="July"/>
    <n v="317.75"/>
    <n v="-17.5"/>
    <n v="-5.5074744295830036E-2"/>
    <s v="DEGROWTH"/>
    <n v="300.25"/>
    <s v="Aug"/>
    <n v="300.25"/>
    <n v="0"/>
    <b v="0"/>
    <s v="GROWTH"/>
    <n v="0"/>
    <m/>
    <s v="NE 1"/>
    <s v="NB 1"/>
    <m/>
  </r>
  <r>
    <x v="2"/>
    <x v="39"/>
    <s v="WBB052"/>
    <n v="1000001874"/>
    <s v="BANWARILAL OMKARMULL"/>
    <d v="2015-08-04T00:00:00"/>
    <s v="Targeted Dealer"/>
    <m/>
    <n v="200"/>
    <m/>
    <n v="218.5"/>
    <n v="-18.5"/>
    <s v="-"/>
    <n v="175.5"/>
    <s v="July"/>
    <n v="178.5"/>
    <n v="40"/>
    <n v="0.22408963585434183"/>
    <s v="GROWTH"/>
    <n v="218.5"/>
    <s v="Aug"/>
    <n v="218.5"/>
    <n v="0"/>
    <b v="0"/>
    <s v="GROWTH"/>
    <n v="0"/>
    <m/>
    <s v="NE 1"/>
    <s v="NB 1"/>
    <m/>
  </r>
  <r>
    <x v="2"/>
    <x v="39"/>
    <s v="WBD038"/>
    <n v="1000001877"/>
    <s v="D P TRADERS"/>
    <d v="2015-12-05T00:00:00"/>
    <s v="-"/>
    <m/>
    <n v="0"/>
    <m/>
    <n v="0"/>
    <n v="0"/>
    <s v="-"/>
    <n v="364.25"/>
    <s v="July"/>
    <n v="0"/>
    <n v="0"/>
    <s v=" "/>
    <s v="GROWTH"/>
    <n v="0"/>
    <s v="Aug"/>
    <n v="0"/>
    <n v="0"/>
    <b v="0"/>
    <b v="0"/>
    <n v="0"/>
    <m/>
    <s v="NE 1"/>
    <s v="NB 1"/>
    <m/>
  </r>
  <r>
    <x v="2"/>
    <x v="39"/>
    <s v="WBS246"/>
    <n v="1000001901"/>
    <s v="SARITA TRADING"/>
    <d v="2019-01-14T00:00:00"/>
    <s v="Targeted Dealer"/>
    <m/>
    <n v="200"/>
    <m/>
    <n v="206.25"/>
    <n v="-6.25"/>
    <s v="-"/>
    <n v="277"/>
    <s v="July"/>
    <n v="219.5"/>
    <n v="-13.25"/>
    <n v="-6.0364464692482911E-2"/>
    <s v="DEGROWTH"/>
    <n v="206.25"/>
    <s v="Aug"/>
    <n v="206.25"/>
    <n v="0"/>
    <b v="0"/>
    <s v="GROWTH"/>
    <n v="0"/>
    <m/>
    <s v="NE 1"/>
    <s v="NB 1"/>
    <m/>
  </r>
  <r>
    <x v="2"/>
    <x v="39"/>
    <s v="SKR003"/>
    <n v="1000002781"/>
    <s v="RAMA ENTERPRISES - YANGANG"/>
    <d v="2022-05-18T00:00:00"/>
    <s v="Targeted Dealer"/>
    <m/>
    <n v="40"/>
    <m/>
    <n v="72.5"/>
    <n v="-32.5"/>
    <s v="-"/>
    <n v="15"/>
    <s v="July"/>
    <n v="30"/>
    <n v="42.5"/>
    <n v="1.4166666666666665"/>
    <s v="GROWTH"/>
    <n v="72.5"/>
    <s v="Aug"/>
    <n v="72.5"/>
    <n v="0"/>
    <b v="0"/>
    <s v="GROWTH"/>
    <n v="0"/>
    <m/>
    <s v="NE 1"/>
    <s v="NB 1"/>
    <m/>
  </r>
  <r>
    <x v="2"/>
    <x v="39"/>
    <s v="SKG002"/>
    <n v="1000003495"/>
    <s v="GLOBAL INFRATECH"/>
    <d v="2023-04-25T00:00:00"/>
    <s v="Targeted Dealer"/>
    <m/>
    <n v="110"/>
    <m/>
    <n v="94"/>
    <n v="16"/>
    <s v="-"/>
    <n v="85"/>
    <s v="July"/>
    <n v="96"/>
    <n v="-2"/>
    <n v="-2.083333333333337E-2"/>
    <s v="DEGROWTH"/>
    <n v="94"/>
    <s v="Aug"/>
    <n v="94"/>
    <n v="0"/>
    <b v="0"/>
    <s v="GROWTH"/>
    <n v="0"/>
    <m/>
    <s v="NE 1"/>
    <s v="NB 1"/>
    <m/>
  </r>
  <r>
    <x v="2"/>
    <x v="39"/>
    <s v="SKA002"/>
    <n v="1000003658"/>
    <s v="ADEE ENTERPRISES"/>
    <d v="2023-07-29T00:00:00"/>
    <s v="Targeted Dealer"/>
    <m/>
    <n v="150"/>
    <m/>
    <n v="82.25"/>
    <n v="67.75"/>
    <s v="-"/>
    <n v="104.5"/>
    <s v="July"/>
    <n v="135"/>
    <n v="-52.75"/>
    <n v="-0.39074074074074072"/>
    <s v="DEGROWTH"/>
    <n v="82.25"/>
    <s v="Aug"/>
    <n v="82.25"/>
    <n v="0"/>
    <b v="0"/>
    <s v="GROWTH"/>
    <n v="0"/>
    <m/>
    <s v="NE 1"/>
    <s v="NB 1"/>
    <m/>
  </r>
  <r>
    <x v="3"/>
    <x v="40"/>
    <s v="WBM296"/>
    <n v="1000002670"/>
    <s v="MOKTADER ENTERPRISE"/>
    <d v="2022-06-27T00:00:00"/>
    <s v="Targeted Dealer"/>
    <m/>
    <n v="100"/>
    <m/>
    <n v="109"/>
    <n v="-9"/>
    <s v="-"/>
    <n v="106.5"/>
    <s v="July"/>
    <n v="109.5"/>
    <n v="-0.5"/>
    <n v="-4.5662100456621557E-3"/>
    <s v="DEGROWTH"/>
    <n v="109"/>
    <s v="Aug"/>
    <n v="109"/>
    <n v="0"/>
    <b v="0"/>
    <s v="GROWTH"/>
    <n v="0"/>
    <m/>
    <s v="NE 1"/>
    <s v="NB 2"/>
    <m/>
  </r>
  <r>
    <x v="3"/>
    <x v="40"/>
    <s v="D106"/>
    <n v="1000001910"/>
    <s v="DADA BHAI SUPPLIERS "/>
    <d v="2013-03-08T00:00:00"/>
    <s v="Targeted Dealer"/>
    <m/>
    <n v="100"/>
    <m/>
    <n v="100"/>
    <n v="0"/>
    <s v="-"/>
    <n v="116"/>
    <s v="July"/>
    <n v="100"/>
    <n v="0"/>
    <n v="0"/>
    <s v="GROWTH"/>
    <n v="100"/>
    <s v="Aug"/>
    <n v="100"/>
    <n v="0"/>
    <b v="0"/>
    <s v="GROWTH"/>
    <n v="0"/>
    <m/>
    <s v="NE 1"/>
    <s v="NB 2"/>
    <m/>
  </r>
  <r>
    <x v="3"/>
    <x v="40"/>
    <s v="WBT020"/>
    <n v="1000001952"/>
    <s v="TAJ LOUHA BHANDAR"/>
    <d v="2014-09-18T00:00:00"/>
    <s v="Targeted Dealer"/>
    <m/>
    <n v="50"/>
    <m/>
    <n v="22.5"/>
    <n v="27.5"/>
    <s v="-"/>
    <n v="84.5"/>
    <s v="July"/>
    <n v="35"/>
    <n v="-12.5"/>
    <n v="-0.3571428571428571"/>
    <s v="DEGROWTH"/>
    <n v="22.5"/>
    <s v="Aug"/>
    <n v="22.5"/>
    <n v="0"/>
    <b v="0"/>
    <s v="GROWTH"/>
    <n v="0"/>
    <m/>
    <s v="NE 1"/>
    <s v="NB 2"/>
    <m/>
  </r>
  <r>
    <x v="3"/>
    <x v="40"/>
    <s v="WBB084"/>
    <n v="1000001916"/>
    <s v="BISHNU ENTERPRISE (U.DINAJPUR)"/>
    <d v="2016-09-08T00:00:00"/>
    <s v="Targeted Dealer"/>
    <m/>
    <n v="200"/>
    <m/>
    <n v="264.8"/>
    <n v="-64.800000000000011"/>
    <s v="-"/>
    <n v="240"/>
    <s v="July"/>
    <n v="189.5"/>
    <n v="75.300000000000011"/>
    <n v="0.39736147757255935"/>
    <s v="GROWTH"/>
    <n v="264.8"/>
    <s v="Aug"/>
    <n v="264.8"/>
    <n v="0"/>
    <b v="0"/>
    <s v="GROWTH"/>
    <n v="0"/>
    <m/>
    <s v="NE 1"/>
    <s v="NB 2"/>
    <m/>
  </r>
  <r>
    <x v="3"/>
    <x v="40"/>
    <s v="WBA077"/>
    <n v="1000001914"/>
    <s v="ABDUL SOVAN"/>
    <d v="2017-03-09T00:00:00"/>
    <s v="Targeted Dealer"/>
    <m/>
    <n v="200"/>
    <m/>
    <n v="10"/>
    <n v="190"/>
    <s v="-"/>
    <n v="38.5"/>
    <s v="July"/>
    <n v="20"/>
    <n v="-10"/>
    <n v="-0.5"/>
    <s v="DEGROWTH"/>
    <n v="10"/>
    <s v="Aug"/>
    <n v="10"/>
    <n v="0"/>
    <b v="0"/>
    <s v="GROWTH"/>
    <n v="0"/>
    <m/>
    <s v="NE 1"/>
    <s v="NB 2"/>
    <m/>
  </r>
  <r>
    <x v="3"/>
    <x v="40"/>
    <s v="WBR092"/>
    <n v="1000001938"/>
    <s v="RAKSHIT CYCLE &amp; HARDWARE"/>
    <d v="2017-12-22T00:00:00"/>
    <s v="Targeted Dealer"/>
    <m/>
    <n v="75"/>
    <m/>
    <n v="50"/>
    <n v="25"/>
    <s v="-"/>
    <n v="75"/>
    <s v="July"/>
    <n v="75"/>
    <n v="-25"/>
    <n v="-0.33333333333333337"/>
    <s v="DEGROWTH"/>
    <n v="50"/>
    <s v="Aug"/>
    <n v="50"/>
    <n v="0"/>
    <b v="0"/>
    <s v="GROWTH"/>
    <n v="0"/>
    <m/>
    <s v="NE 1"/>
    <s v="NB 2"/>
    <m/>
  </r>
  <r>
    <x v="3"/>
    <x v="40"/>
    <s v="WBM232"/>
    <n v="1000001928"/>
    <s v="MANDAL ENTERPRISE"/>
    <d v="2018-08-03T00:00:00"/>
    <s v="Targeted Dealer"/>
    <m/>
    <n v="450"/>
    <m/>
    <n v="589"/>
    <n v="-139"/>
    <s v="-"/>
    <n v="389.25"/>
    <s v="July"/>
    <n v="297.5"/>
    <n v="291.5"/>
    <n v="0.97983193277310932"/>
    <s v="GROWTH"/>
    <n v="589"/>
    <s v="Aug"/>
    <n v="589"/>
    <n v="0"/>
    <b v="0"/>
    <s v="GROWTH"/>
    <n v="0"/>
    <m/>
    <s v="NE 1"/>
    <s v="NB 2"/>
    <m/>
  </r>
  <r>
    <x v="3"/>
    <x v="40"/>
    <s v="WBS229"/>
    <n v="1000001947"/>
    <s v="SHIV SHAKTI HARDWARE"/>
    <d v="2018-08-27T00:00:00"/>
    <s v="Targeted Dealer"/>
    <m/>
    <n v="280"/>
    <m/>
    <n v="729.5"/>
    <n v="-449.5"/>
    <s v="-"/>
    <n v="462.5"/>
    <s v="July"/>
    <n v="640.5"/>
    <n v="89"/>
    <n v="0.13895394223263069"/>
    <s v="GROWTH"/>
    <n v="729.5"/>
    <s v="Aug"/>
    <n v="729.5"/>
    <n v="0"/>
    <b v="0"/>
    <s v="GROWTH"/>
    <n v="0"/>
    <m/>
    <s v="NE 1"/>
    <s v="NB 2"/>
    <m/>
  </r>
  <r>
    <x v="3"/>
    <x v="40"/>
    <s v="WBI015"/>
    <n v="1000001920"/>
    <s v="IMRAN HARDWARE"/>
    <d v="2018-11-17T00:00:00"/>
    <s v="Targeted Dealer"/>
    <m/>
    <n v="130"/>
    <m/>
    <n v="135"/>
    <n v="-5"/>
    <s v="-"/>
    <n v="189.95"/>
    <s v="July"/>
    <n v="140"/>
    <n v="-5"/>
    <n v="-3.5714285714285698E-2"/>
    <s v="DEGROWTH"/>
    <n v="135"/>
    <s v="Aug"/>
    <n v="135"/>
    <n v="0"/>
    <b v="0"/>
    <s v="GROWTH"/>
    <n v="0"/>
    <m/>
    <s v="NE 1"/>
    <s v="NB 2"/>
    <m/>
  </r>
  <r>
    <x v="3"/>
    <x v="40"/>
    <s v="WBD071"/>
    <n v="1000001918"/>
    <s v="DADA BHAI SUPPLY &amp; HARDWARE"/>
    <d v="2018-11-20T00:00:00"/>
    <s v="Targeted Dealer"/>
    <m/>
    <n v="70"/>
    <m/>
    <n v="88"/>
    <n v="-18"/>
    <s v="-"/>
    <n v="105"/>
    <s v="July"/>
    <n v="80"/>
    <n v="8"/>
    <n v="0.10000000000000009"/>
    <s v="GROWTH"/>
    <n v="88"/>
    <s v="Aug"/>
    <n v="88"/>
    <n v="0"/>
    <b v="0"/>
    <s v="GROWTH"/>
    <n v="0"/>
    <m/>
    <s v="NE 1"/>
    <s v="NB 2"/>
    <m/>
  </r>
  <r>
    <x v="3"/>
    <x v="40"/>
    <s v="WBM251"/>
    <n v="1000001931"/>
    <s v="MAA DURGA ENTERPRISE (DHARAMPUR)"/>
    <d v="2019-08-13T00:00:00"/>
    <s v="Targeted Dealer"/>
    <m/>
    <n v="75"/>
    <m/>
    <n v="40"/>
    <n v="35"/>
    <s v="-"/>
    <n v="150"/>
    <s v="July"/>
    <n v="45"/>
    <n v="-5"/>
    <n v="-0.11111111111111116"/>
    <s v="DEGROWTH"/>
    <n v="40"/>
    <s v="Aug"/>
    <n v="40"/>
    <n v="0"/>
    <b v="0"/>
    <s v="GROWTH"/>
    <n v="0"/>
    <m/>
    <s v="NE 1"/>
    <s v="NB 2"/>
    <m/>
  </r>
  <r>
    <x v="3"/>
    <x v="40"/>
    <s v="WBM252"/>
    <n v="1000001932"/>
    <s v="MATADI BUILDERS"/>
    <d v="2019-08-21T00:00:00"/>
    <s v="Targeted Dealer"/>
    <m/>
    <n v="2500"/>
    <m/>
    <n v="3794.75"/>
    <n v="-1294.75"/>
    <s v="-"/>
    <n v="2024.5"/>
    <s v="July"/>
    <n v="3270.5"/>
    <n v="524.25"/>
    <n v="0.16029659073536151"/>
    <s v="GROWTH"/>
    <n v="3794.75"/>
    <s v="Aug"/>
    <n v="3794.75"/>
    <n v="0"/>
    <b v="0"/>
    <s v="GROWTH"/>
    <n v="0"/>
    <m/>
    <s v="NE 1"/>
    <s v="NB 2"/>
    <m/>
  </r>
  <r>
    <x v="3"/>
    <x v="40"/>
    <s v="WBS268"/>
    <n v="1000001950"/>
    <s v="SANTOSH ROY"/>
    <d v="2019-11-05T00:00:00"/>
    <s v="Targeted Dealer"/>
    <m/>
    <n v="50"/>
    <m/>
    <n v="55.25"/>
    <n v="-5.25"/>
    <s v="-"/>
    <n v="61"/>
    <s v="July"/>
    <n v="28.75"/>
    <n v="26.5"/>
    <n v="0.92173913043478262"/>
    <s v="GROWTH"/>
    <n v="55.25"/>
    <s v="Aug"/>
    <n v="55.25"/>
    <n v="0"/>
    <b v="0"/>
    <s v="GROWTH"/>
    <n v="0"/>
    <m/>
    <s v="NE 1"/>
    <s v="NB 2"/>
    <m/>
  </r>
  <r>
    <x v="3"/>
    <x v="40"/>
    <s v="WBR124"/>
    <n v="1000001942"/>
    <s v="RANI SATI TRADING CO."/>
    <d v="2020-09-22T00:00:00"/>
    <s v="Targeted Dealer"/>
    <m/>
    <n v="450"/>
    <m/>
    <n v="155"/>
    <n v="295"/>
    <s v="-"/>
    <n v="469.35"/>
    <s v="July"/>
    <n v="222.5"/>
    <n v="-67.5"/>
    <n v="-0.3033707865168539"/>
    <s v="DEGROWTH"/>
    <n v="155"/>
    <s v="Aug"/>
    <n v="155"/>
    <n v="0"/>
    <b v="0"/>
    <s v="GROWTH"/>
    <n v="0"/>
    <m/>
    <s v="NE 1"/>
    <s v="NB 2"/>
    <m/>
  </r>
  <r>
    <x v="3"/>
    <x v="40"/>
    <s v="WBS296"/>
    <n v="1000001951"/>
    <s v="SHIVA TRADING AND COMPANY"/>
    <d v="2020-12-16T00:00:00"/>
    <s v="Targeted Dealer"/>
    <m/>
    <n v="350"/>
    <m/>
    <n v="272"/>
    <n v="78"/>
    <s v="-"/>
    <n v="514"/>
    <s v="July"/>
    <n v="254"/>
    <n v="18"/>
    <n v="7.0866141732283561E-2"/>
    <s v="GROWTH"/>
    <n v="272"/>
    <s v="Aug"/>
    <n v="272"/>
    <n v="0"/>
    <b v="0"/>
    <s v="GROWTH"/>
    <n v="0"/>
    <m/>
    <s v="NE 1"/>
    <s v="NB 2"/>
    <m/>
  </r>
  <r>
    <x v="3"/>
    <x v="40"/>
    <s v="WBG087"/>
    <n v="1000002024"/>
    <s v="G S BUILDERS"/>
    <d v="2021-11-01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B 2"/>
    <m/>
  </r>
  <r>
    <x v="3"/>
    <x v="40"/>
    <s v="WBR140"/>
    <n v="1000002036"/>
    <s v="ROSHAN HARDWARE"/>
    <d v="2021-11-01T00:00:00"/>
    <s v="Targeted Dealer"/>
    <m/>
    <n v="75"/>
    <m/>
    <n v="120"/>
    <n v="-45"/>
    <s v="-"/>
    <n v="55"/>
    <s v="July"/>
    <n v="140"/>
    <n v="-20"/>
    <n v="-0.1428571428571429"/>
    <s v="DEGROWTH"/>
    <n v="120"/>
    <s v="Aug"/>
    <n v="120"/>
    <n v="0"/>
    <b v="0"/>
    <s v="GROWTH"/>
    <n v="0"/>
    <m/>
    <s v="NE 1"/>
    <s v="NB 2"/>
    <m/>
  </r>
  <r>
    <x v="3"/>
    <x v="40"/>
    <s v="WBS320"/>
    <n v="1000002552"/>
    <s v="SUBHAN ENTERPRISE"/>
    <d v="2022-02-23T00:00:00"/>
    <s v="Targeted Dealer"/>
    <m/>
    <n v="70"/>
    <m/>
    <n v="228"/>
    <n v="-158"/>
    <s v="-"/>
    <n v="360.95"/>
    <s v="July"/>
    <n v="100"/>
    <n v="128"/>
    <n v="1.2799999999999998"/>
    <s v="GROWTH"/>
    <n v="228"/>
    <s v="Aug"/>
    <n v="228"/>
    <n v="0"/>
    <b v="0"/>
    <s v="GROWTH"/>
    <n v="0"/>
    <m/>
    <s v="NE 1"/>
    <s v="NB 2"/>
    <m/>
  </r>
  <r>
    <x v="3"/>
    <x v="40"/>
    <s v="WBS322"/>
    <n v="1000002558"/>
    <s v="S R BUILDERS"/>
    <d v="2022-02-25T00:00:00"/>
    <s v="Targeted Dealer"/>
    <m/>
    <n v="180"/>
    <m/>
    <n v="132"/>
    <n v="48"/>
    <s v="-"/>
    <n v="101"/>
    <s v="July"/>
    <n v="195.25"/>
    <n v="-63.25"/>
    <n v="-0.323943661971831"/>
    <s v="DEGROWTH"/>
    <n v="132"/>
    <s v="Aug"/>
    <n v="132"/>
    <n v="0"/>
    <b v="0"/>
    <s v="GROWTH"/>
    <n v="0"/>
    <m/>
    <s v="NE 1"/>
    <s v="NB 2"/>
    <m/>
  </r>
  <r>
    <x v="3"/>
    <x v="40"/>
    <s v="WBA147"/>
    <n v="1000002632"/>
    <s v="ABDUL KARIM ENTERPRISE"/>
    <d v="2022-03-01T00:00:00"/>
    <s v="Targeted Dealer"/>
    <m/>
    <n v="40"/>
    <m/>
    <n v="0"/>
    <n v="40"/>
    <s v="-"/>
    <n v="40"/>
    <s v="July"/>
    <n v="0"/>
    <n v="0"/>
    <s v=" "/>
    <s v="GROWTH"/>
    <n v="0"/>
    <s v="Aug"/>
    <n v="0"/>
    <n v="0"/>
    <b v="0"/>
    <b v="0"/>
    <n v="0"/>
    <m/>
    <s v="NE 1"/>
    <s v="NB 2"/>
    <m/>
  </r>
  <r>
    <x v="3"/>
    <x v="40"/>
    <s v="WBM303"/>
    <n v="1000003020"/>
    <s v="MILAN CHANDRA SARKAR"/>
    <d v="2022-10-11T00:00:00"/>
    <s v="Targeted Dealer"/>
    <m/>
    <n v="130"/>
    <m/>
    <n v="131.5"/>
    <n v="-1.5"/>
    <s v="-"/>
    <n v="351.75"/>
    <s v="July"/>
    <n v="61.5"/>
    <n v="70"/>
    <n v="1.1382113821138211"/>
    <s v="GROWTH"/>
    <n v="131.5"/>
    <s v="Aug"/>
    <n v="131.5"/>
    <n v="0"/>
    <b v="0"/>
    <s v="GROWTH"/>
    <n v="0"/>
    <m/>
    <s v="NE 1"/>
    <s v="NB 2"/>
    <m/>
  </r>
  <r>
    <x v="3"/>
    <x v="40"/>
    <s v="WBM306"/>
    <n v="1000003310"/>
    <s v="MANDAL HARDWARE - PANJIPARA"/>
    <d v="2023-01-31T00:00:00"/>
    <s v="Targeted Dealer"/>
    <m/>
    <n v="450"/>
    <m/>
    <n v="504.5"/>
    <n v="-54.5"/>
    <s v="-"/>
    <n v="508"/>
    <s v="July"/>
    <n v="455.75"/>
    <n v="48.75"/>
    <n v="0.10696653867251782"/>
    <s v="GROWTH"/>
    <n v="504.5"/>
    <s v="Aug"/>
    <n v="504.5"/>
    <n v="0"/>
    <b v="0"/>
    <s v="GROWTH"/>
    <n v="0"/>
    <m/>
    <s v="NE 1"/>
    <s v="NB 2"/>
    <m/>
  </r>
  <r>
    <x v="3"/>
    <x v="40"/>
    <s v="WBM310"/>
    <n v="1000003516"/>
    <s v="MAHATO FERTILIZER AND SEEDS"/>
    <d v="2023-05-11T00:00:00"/>
    <s v="Targeted Dealer"/>
    <m/>
    <n v="100"/>
    <m/>
    <n v="130"/>
    <n v="-30"/>
    <s v="-"/>
    <n v="125"/>
    <s v="July"/>
    <n v="110"/>
    <n v="20"/>
    <n v="0.18181818181818188"/>
    <s v="GROWTH"/>
    <n v="130"/>
    <s v="Aug"/>
    <n v="130"/>
    <n v="0"/>
    <b v="0"/>
    <s v="GROWTH"/>
    <n v="0"/>
    <m/>
    <s v="NE 1"/>
    <s v="NB 2"/>
    <m/>
  </r>
  <r>
    <x v="3"/>
    <x v="40"/>
    <s v="WBM311"/>
    <n v="1000003517"/>
    <s v="MAA BUILDERS"/>
    <d v="2023-05-12T00:00:00"/>
    <s v="Targeted Dealer"/>
    <m/>
    <n v="300"/>
    <m/>
    <n v="330"/>
    <n v="-30"/>
    <s v="-"/>
    <n v="287.5"/>
    <s v="July"/>
    <n v="298.45"/>
    <n v="31.550000000000011"/>
    <n v="0.10571284972357176"/>
    <s v="GROWTH"/>
    <n v="330"/>
    <s v="Aug"/>
    <n v="330"/>
    <n v="0"/>
    <b v="0"/>
    <s v="GROWTH"/>
    <n v="0"/>
    <m/>
    <s v="NE 1"/>
    <s v="NB 2"/>
    <m/>
  </r>
  <r>
    <x v="3"/>
    <x v="40"/>
    <s v="WBB156"/>
    <n v="1000003614"/>
    <s v="BIJOY RAHA"/>
    <d v="2023-06-29T00:00:00"/>
    <s v="Targeted Dealer"/>
    <m/>
    <n v="400"/>
    <m/>
    <n v="643"/>
    <n v="-243"/>
    <s v="-"/>
    <n v="210"/>
    <s v="July"/>
    <n v="400"/>
    <n v="243"/>
    <n v="0.60749999999999993"/>
    <s v="GROWTH"/>
    <n v="643"/>
    <s v="Aug"/>
    <n v="643"/>
    <n v="0"/>
    <b v="0"/>
    <s v="GROWTH"/>
    <n v="0"/>
    <m/>
    <s v="NE 1"/>
    <s v="NB 2"/>
    <m/>
  </r>
  <r>
    <x v="3"/>
    <x v="40"/>
    <s v="WBA158"/>
    <n v="1000003721"/>
    <s v="ALAM HARDWARE"/>
    <d v="2023-09-16T00:00:00"/>
    <s v="Targeted Dealer"/>
    <m/>
    <n v="120"/>
    <m/>
    <n v="170"/>
    <n v="-50"/>
    <s v="-"/>
    <n v="260"/>
    <s v="July"/>
    <n v="115"/>
    <n v="55"/>
    <n v="0.47826086956521729"/>
    <s v="GROWTH"/>
    <n v="170"/>
    <s v="Aug"/>
    <n v="170"/>
    <n v="0"/>
    <b v="0"/>
    <s v="GROWTH"/>
    <n v="0"/>
    <m/>
    <s v="NE 1"/>
    <s v="NB 2"/>
    <m/>
  </r>
  <r>
    <x v="3"/>
    <x v="40"/>
    <s v="WBS344"/>
    <n v="1000003756"/>
    <s v="S.J.TRADERS"/>
    <d v="2023-11-17T00:00:00"/>
    <s v="Targeted Dealer"/>
    <m/>
    <n v="100"/>
    <m/>
    <n v="101"/>
    <n v="-1"/>
    <s v="-"/>
    <n v="30"/>
    <s v="July"/>
    <n v="0"/>
    <n v="101"/>
    <s v=" "/>
    <s v="GROWTH"/>
    <n v="101"/>
    <s v="Aug"/>
    <n v="101"/>
    <n v="0"/>
    <b v="0"/>
    <s v="GROWTH"/>
    <n v="0"/>
    <m/>
    <s v="NE 1"/>
    <s v="NB 2"/>
    <m/>
  </r>
  <r>
    <x v="3"/>
    <x v="40"/>
    <s v="WBR153"/>
    <n v="1000003886"/>
    <s v="RAJASTHAN MARBELS AND HARDWARE"/>
    <d v="2024-03-13T00:00:00"/>
    <s v="-"/>
    <m/>
    <n v="0"/>
    <m/>
    <n v="0"/>
    <n v="0"/>
    <s v="-"/>
    <n v="30"/>
    <s v="July"/>
    <n v="0"/>
    <n v="0"/>
    <s v=" "/>
    <s v="GROWTH"/>
    <n v="0"/>
    <s v="Aug"/>
    <n v="0"/>
    <n v="0"/>
    <b v="0"/>
    <b v="0"/>
    <n v="0"/>
    <m/>
    <s v="NE 1"/>
    <s v="NB 2"/>
    <m/>
  </r>
  <r>
    <x v="3"/>
    <x v="40"/>
    <s v="WBA160"/>
    <n v="1000003955"/>
    <s v="ABDUL CONSTRUCTION"/>
    <d v="2024-05-15T00:00:00"/>
    <s v="Targeted Dealer"/>
    <m/>
    <n v="60"/>
    <m/>
    <n v="80"/>
    <n v="-20"/>
    <s v="-"/>
    <n v="65"/>
    <s v="July"/>
    <n v="30"/>
    <n v="50"/>
    <n v="1.6666666666666665"/>
    <s v="GROWTH"/>
    <n v="80"/>
    <s v="Aug"/>
    <n v="80"/>
    <n v="0"/>
    <b v="0"/>
    <s v="GROWTH"/>
    <n v="0"/>
    <m/>
    <s v="NE 1"/>
    <s v="NB 2"/>
    <m/>
  </r>
  <r>
    <x v="3"/>
    <x v="40"/>
    <s v="WBM316"/>
    <n v="1000003957"/>
    <s v="MD FIROJ ALI"/>
    <d v="2024-05-16T00:00:00"/>
    <s v="Targeted Dealer"/>
    <m/>
    <n v="60"/>
    <m/>
    <n v="73"/>
    <n v="-13"/>
    <s v="-"/>
    <n v="55"/>
    <s v="July"/>
    <n v="60.95"/>
    <n v="12.049999999999997"/>
    <n v="0.19770303527481548"/>
    <s v="GROWTH"/>
    <n v="73"/>
    <s v="Aug"/>
    <n v="73"/>
    <n v="0"/>
    <b v="0"/>
    <s v="GROWTH"/>
    <n v="0"/>
    <m/>
    <s v="NE 1"/>
    <s v="NB 2"/>
    <m/>
  </r>
  <r>
    <x v="3"/>
    <x v="40"/>
    <s v="WBM317"/>
    <n v="1000004009"/>
    <s v="MD ASHIF ALI"/>
    <d v="2024-06-14T00:00:00"/>
    <s v="Targeted Dealer"/>
    <m/>
    <n v="20"/>
    <m/>
    <n v="0"/>
    <n v="20"/>
    <s v="-"/>
    <n v="10"/>
    <s v="July"/>
    <n v="0"/>
    <n v="0"/>
    <s v=" "/>
    <s v="GROWTH"/>
    <n v="0"/>
    <s v="Aug"/>
    <n v="0"/>
    <n v="0"/>
    <b v="0"/>
    <b v="0"/>
    <n v="0"/>
    <m/>
    <s v="NE 1"/>
    <s v="NB 2"/>
    <m/>
  </r>
  <r>
    <x v="3"/>
    <x v="40"/>
    <s v="WBR156"/>
    <n v="1000004036"/>
    <s v="REZA HARDWARE"/>
    <d v="2024-07-10T00:00:00"/>
    <s v="Targeted Dealer"/>
    <m/>
    <n v="40"/>
    <m/>
    <n v="40"/>
    <n v="0"/>
    <s v="-"/>
    <n v="127.5"/>
    <s v="July"/>
    <n v="49.95"/>
    <n v="-9.9500000000000028"/>
    <n v="-0.19919919919919926"/>
    <s v="DEGROWTH"/>
    <n v="40"/>
    <s v="Aug"/>
    <n v="40"/>
    <n v="0"/>
    <b v="0"/>
    <s v="GROWTH"/>
    <n v="0"/>
    <m/>
    <s v="NE 1"/>
    <s v="NB 2"/>
    <m/>
  </r>
  <r>
    <x v="3"/>
    <x v="41"/>
    <s v="WBG093"/>
    <n v="1000002702"/>
    <s v="GUPTA TRADERS - DAKSHIN DINAJPUR"/>
    <d v="2022-06-27T00:00:00"/>
    <s v="Targeted Dealer"/>
    <m/>
    <n v="100"/>
    <m/>
    <n v="103.95"/>
    <n v="-3.9500000000000028"/>
    <s v="-"/>
    <n v="102"/>
    <s v="July"/>
    <n v="160"/>
    <n v="-56.05"/>
    <n v="-0.35031250000000003"/>
    <s v="DEGROWTH"/>
    <n v="103.95"/>
    <s v="Aug"/>
    <n v="103.95"/>
    <n v="0"/>
    <b v="0"/>
    <s v="GROWTH"/>
    <n v="0"/>
    <m/>
    <s v="NE 1"/>
    <s v="NB 2"/>
    <m/>
  </r>
  <r>
    <x v="3"/>
    <x v="41"/>
    <s v="WBL005"/>
    <n v="1000001329"/>
    <s v="Laxmi Narayan Enterprise"/>
    <d v="2014-09-16T00:00:00"/>
    <s v="Targeted Dealer"/>
    <m/>
    <n v="170"/>
    <m/>
    <n v="212"/>
    <n v="-42"/>
    <s v="-"/>
    <n v="111"/>
    <s v="July"/>
    <n v="131"/>
    <n v="81"/>
    <n v="0.61832061068702293"/>
    <s v="GROWTH"/>
    <n v="212"/>
    <s v="Aug"/>
    <n v="212"/>
    <n v="0"/>
    <b v="0"/>
    <s v="GROWTH"/>
    <n v="0"/>
    <m/>
    <s v="NE 1"/>
    <s v="NB 2"/>
    <m/>
  </r>
  <r>
    <x v="3"/>
    <x v="41"/>
    <s v="WBP026"/>
    <n v="1000001337"/>
    <s v="PAL BUILDERS (D DINAJPUR)"/>
    <d v="2015-07-15T00:00:00"/>
    <s v="Targeted Dealer"/>
    <m/>
    <n v="85"/>
    <m/>
    <n v="125"/>
    <n v="-40"/>
    <s v="-"/>
    <n v="115"/>
    <s v="July"/>
    <n v="86"/>
    <n v="39"/>
    <n v="0.45348837209302317"/>
    <s v="GROWTH"/>
    <n v="125"/>
    <s v="Aug"/>
    <n v="125"/>
    <n v="0"/>
    <b v="0"/>
    <s v="GROWTH"/>
    <n v="0"/>
    <m/>
    <s v="NE 1"/>
    <s v="NB 2"/>
    <m/>
  </r>
  <r>
    <x v="3"/>
    <x v="41"/>
    <s v="WBN051"/>
    <n v="1000001336"/>
    <s v="NEW BURIMA HARDWARE"/>
    <d v="2015-12-29T00:00:00"/>
    <s v="Targeted Dealer"/>
    <m/>
    <n v="160"/>
    <m/>
    <n v="162"/>
    <n v="-2"/>
    <s v="-"/>
    <n v="200"/>
    <s v="July"/>
    <n v="156"/>
    <n v="6"/>
    <n v="3.8461538461538547E-2"/>
    <s v="GROWTH"/>
    <n v="162"/>
    <s v="Aug"/>
    <n v="162"/>
    <n v="0"/>
    <b v="0"/>
    <s v="GROWTH"/>
    <n v="0"/>
    <m/>
    <s v="NE 1"/>
    <s v="NB 2"/>
    <m/>
  </r>
  <r>
    <x v="3"/>
    <x v="41"/>
    <s v="WBL026"/>
    <n v="1000001330"/>
    <s v="LOKNATH BUILDERS (D. DINAJPUR)"/>
    <d v="2017-01-31T00:00:00"/>
    <s v="Targeted Dealer"/>
    <m/>
    <n v="35"/>
    <m/>
    <n v="38"/>
    <n v="-3"/>
    <s v="-"/>
    <n v="10"/>
    <s v="July"/>
    <n v="15"/>
    <n v="23"/>
    <n v="1.5333333333333332"/>
    <s v="GROWTH"/>
    <n v="38"/>
    <s v="Aug"/>
    <n v="38"/>
    <n v="0"/>
    <b v="0"/>
    <s v="GROWTH"/>
    <n v="0"/>
    <m/>
    <s v="NE 1"/>
    <s v="NB 2"/>
    <m/>
  </r>
  <r>
    <x v="3"/>
    <x v="41"/>
    <s v="WBS196"/>
    <n v="1000001341"/>
    <s v="SABITRI LAHA"/>
    <d v="2017-03-09T00:00:00"/>
    <s v="Targeted Dealer"/>
    <m/>
    <n v="60"/>
    <m/>
    <n v="0"/>
    <n v="60"/>
    <s v="-"/>
    <n v="140"/>
    <s v="July"/>
    <n v="0"/>
    <n v="0"/>
    <s v=" "/>
    <s v="GROWTH"/>
    <n v="0"/>
    <s v="Aug"/>
    <n v="0"/>
    <n v="0"/>
    <b v="0"/>
    <b v="0"/>
    <n v="0"/>
    <m/>
    <s v="NE 1"/>
    <s v="NB 2"/>
    <m/>
  </r>
  <r>
    <x v="3"/>
    <x v="41"/>
    <s v="WBM220"/>
    <n v="1000001334"/>
    <s v="MAHALAXMI HARDWARES (D.DINAJPUR)"/>
    <d v="2017-12-20T00:00:00"/>
    <s v="Targeted Dealer"/>
    <m/>
    <n v="40"/>
    <m/>
    <n v="15"/>
    <n v="25"/>
    <s v="-"/>
    <n v="80"/>
    <s v="July"/>
    <n v="20"/>
    <n v="-5"/>
    <n v="-0.25"/>
    <s v="DEGROWTH"/>
    <n v="15"/>
    <s v="Aug"/>
    <n v="15"/>
    <n v="0"/>
    <b v="0"/>
    <s v="GROWTH"/>
    <n v="0"/>
    <m/>
    <s v="NE 1"/>
    <s v="NB 2"/>
    <m/>
  </r>
  <r>
    <x v="3"/>
    <x v="41"/>
    <s v="WBM221"/>
    <n v="1000001335"/>
    <s v="MAA KALI BUILDERS"/>
    <d v="2018-01-11T00:00:00"/>
    <s v="Targeted Dealer"/>
    <m/>
    <n v="200"/>
    <m/>
    <n v="102"/>
    <n v="98"/>
    <s v="-"/>
    <n v="78"/>
    <s v="July"/>
    <n v="191"/>
    <n v="-89"/>
    <n v="-0.46596858638743455"/>
    <s v="DEGROWTH"/>
    <n v="102"/>
    <s v="Aug"/>
    <n v="102"/>
    <n v="0"/>
    <b v="0"/>
    <s v="GROWTH"/>
    <n v="0"/>
    <m/>
    <s v="NE 1"/>
    <s v="NB 2"/>
    <m/>
  </r>
  <r>
    <x v="3"/>
    <x v="41"/>
    <s v="WBM250"/>
    <n v="1000001930"/>
    <s v="MAA ENTERPRISE (DEHABOND)"/>
    <d v="2019-07-06T00:00:00"/>
    <s v="Targeted Dealer"/>
    <m/>
    <n v="100"/>
    <m/>
    <n v="25"/>
    <n v="75"/>
    <s v="-"/>
    <n v="20"/>
    <s v="July"/>
    <n v="60"/>
    <n v="-35"/>
    <n v="-0.58333333333333326"/>
    <s v="DEGROWTH"/>
    <n v="25"/>
    <s v="Aug"/>
    <n v="25"/>
    <n v="0"/>
    <b v="0"/>
    <s v="GROWTH"/>
    <n v="0"/>
    <m/>
    <s v="NE 1"/>
    <s v="NB 2"/>
    <m/>
  </r>
  <r>
    <x v="3"/>
    <x v="41"/>
    <s v="WBA154"/>
    <n v="1000002868"/>
    <s v="AHAMED HARDWARE"/>
    <d v="2022-07-22T00:00:00"/>
    <s v="Targeted Dealer"/>
    <m/>
    <n v="50"/>
    <m/>
    <n v="5"/>
    <n v="45"/>
    <s v="-"/>
    <n v="20"/>
    <s v="July"/>
    <n v="19"/>
    <n v="-14"/>
    <n v="-0.73684210526315796"/>
    <s v="DEGROWTH"/>
    <n v="5"/>
    <s v="Aug"/>
    <n v="5"/>
    <n v="0"/>
    <b v="0"/>
    <s v="GROWTH"/>
    <n v="0"/>
    <m/>
    <s v="NE 1"/>
    <s v="NB 2"/>
    <m/>
  </r>
  <r>
    <x v="3"/>
    <x v="41"/>
    <s v="WBM313"/>
    <n v="1000003632"/>
    <s v="MANJU HARDWARE"/>
    <d v="2023-07-11T00:00:00"/>
    <s v="Targeted Dealer"/>
    <m/>
    <n v="45"/>
    <m/>
    <n v="21"/>
    <n v="24"/>
    <s v="-"/>
    <n v="20"/>
    <s v="July"/>
    <n v="41"/>
    <n v="-20"/>
    <n v="-0.48780487804878048"/>
    <s v="DEGROWTH"/>
    <n v="21"/>
    <s v="Aug"/>
    <n v="21"/>
    <n v="0"/>
    <b v="0"/>
    <s v="GROWTH"/>
    <n v="0"/>
    <m/>
    <s v="NE 1"/>
    <s v="NB 2"/>
    <m/>
  </r>
  <r>
    <x v="3"/>
    <x v="42"/>
    <s v="S370"/>
    <n v="1000001583"/>
    <s v="SULTAN ENTERPRISE"/>
    <d v="2013-03-07T00:00:00"/>
    <s v="Targeted Dealer"/>
    <m/>
    <n v="50"/>
    <m/>
    <n v="50"/>
    <n v="0"/>
    <s v="-"/>
    <n v="25"/>
    <s v="July"/>
    <n v="36"/>
    <n v="14"/>
    <n v="0.38888888888888884"/>
    <s v="GROWTH"/>
    <n v="50"/>
    <s v="Aug"/>
    <n v="50"/>
    <n v="0"/>
    <b v="0"/>
    <s v="GROWTH"/>
    <n v="0"/>
    <m/>
    <s v="NE 1"/>
    <s v="NB 2"/>
    <m/>
  </r>
  <r>
    <x v="3"/>
    <x v="42"/>
    <s v="WBR005"/>
    <n v="1000001615"/>
    <s v="ROY SUPPLIERS"/>
    <d v="2014-06-28T00:00:00"/>
    <s v="Targeted Dealer"/>
    <m/>
    <n v="100"/>
    <m/>
    <n v="100"/>
    <n v="0"/>
    <s v="-"/>
    <n v="99.5"/>
    <s v="July"/>
    <n v="100"/>
    <n v="0"/>
    <n v="0"/>
    <s v="GROWTH"/>
    <n v="100"/>
    <s v="Aug"/>
    <n v="100"/>
    <n v="0"/>
    <b v="0"/>
    <s v="GROWTH"/>
    <n v="0"/>
    <m/>
    <s v="NE 1"/>
    <s v="NB 2"/>
    <m/>
  </r>
  <r>
    <x v="3"/>
    <x v="42"/>
    <s v="WBA035"/>
    <n v="1000001587"/>
    <s v="ADIL HARDWARE"/>
    <d v="2015-04-16T00:00:00"/>
    <s v="Targeted Dealer"/>
    <m/>
    <n v="200"/>
    <m/>
    <n v="200"/>
    <n v="0"/>
    <s v="-"/>
    <n v="132.5"/>
    <s v="July"/>
    <n v="200"/>
    <n v="0"/>
    <n v="0"/>
    <s v="GROWTH"/>
    <n v="200"/>
    <s v="Aug"/>
    <n v="200"/>
    <n v="0"/>
    <b v="0"/>
    <s v="GROWTH"/>
    <n v="0"/>
    <m/>
    <s v="NE 1"/>
    <s v="NB 2"/>
    <m/>
  </r>
  <r>
    <x v="3"/>
    <x v="42"/>
    <s v="WBT056"/>
    <n v="1000001633"/>
    <s v="TRIRATNA HARDWARE"/>
    <d v="2018-05-22T00:00:00"/>
    <s v="Targeted Dealer"/>
    <m/>
    <n v="75"/>
    <m/>
    <n v="75"/>
    <n v="0"/>
    <s v="-"/>
    <n v="45"/>
    <s v="July"/>
    <n v="1"/>
    <n v="74"/>
    <n v="74"/>
    <s v="GROWTH"/>
    <n v="75"/>
    <s v="Aug"/>
    <n v="75"/>
    <n v="0"/>
    <b v="0"/>
    <s v="GROWTH"/>
    <n v="0"/>
    <m/>
    <s v="NE 1"/>
    <s v="NB 2"/>
    <m/>
  </r>
  <r>
    <x v="3"/>
    <x v="42"/>
    <s v="WBM235"/>
    <n v="1000001609"/>
    <s v="MURARI MOHAN RETAIL"/>
    <d v="2018-08-25T00:00:00"/>
    <s v="Targeted Dealer"/>
    <m/>
    <n v="200"/>
    <m/>
    <n v="210.55"/>
    <n v="-10.550000000000011"/>
    <s v="-"/>
    <n v="25"/>
    <s v="July"/>
    <n v="200"/>
    <n v="10.550000000000011"/>
    <n v="5.2750000000000075E-2"/>
    <s v="GROWTH"/>
    <n v="210.55"/>
    <s v="Aug"/>
    <n v="210.55"/>
    <n v="0"/>
    <b v="0"/>
    <s v="GROWTH"/>
    <n v="0"/>
    <m/>
    <s v="NE 1"/>
    <s v="NB 2"/>
    <m/>
  </r>
  <r>
    <x v="3"/>
    <x v="42"/>
    <s v="WBM247"/>
    <n v="1000001611"/>
    <s v="MD SAHAJAHAN"/>
    <d v="2019-05-16T00:00:00"/>
    <s v="Targeted Dealer"/>
    <m/>
    <n v="75"/>
    <m/>
    <n v="75"/>
    <n v="0"/>
    <s v="-"/>
    <n v="55"/>
    <s v="July"/>
    <n v="40"/>
    <n v="35"/>
    <n v="0.875"/>
    <s v="GROWTH"/>
    <n v="75"/>
    <s v="Aug"/>
    <n v="75"/>
    <n v="0"/>
    <b v="0"/>
    <s v="GROWTH"/>
    <n v="0"/>
    <m/>
    <s v="NE 1"/>
    <s v="NB 2"/>
    <m/>
  </r>
  <r>
    <x v="3"/>
    <x v="42"/>
    <s v="WBA110"/>
    <n v="1000001590"/>
    <s v="ANSARI ENTERPRISE"/>
    <d v="2019-09-10T00:00:00"/>
    <s v="Targeted Dealer"/>
    <m/>
    <n v="150"/>
    <m/>
    <n v="38"/>
    <n v="112"/>
    <s v="-"/>
    <n v="178.5"/>
    <s v="July"/>
    <n v="51.5"/>
    <n v="-13.5"/>
    <n v="-0.26213592233009708"/>
    <s v="DEGROWTH"/>
    <n v="38"/>
    <s v="Aug"/>
    <n v="38"/>
    <n v="0"/>
    <b v="0"/>
    <s v="GROWTH"/>
    <n v="0"/>
    <m/>
    <s v="NE 1"/>
    <s v="NB 2"/>
    <m/>
  </r>
  <r>
    <x v="3"/>
    <x v="42"/>
    <s v="WBK066"/>
    <n v="1000001600"/>
    <s v="KARIM ENTERPRISE"/>
    <d v="2021-04-16T00:00:00"/>
    <s v="Targeted Dealer"/>
    <m/>
    <n v="250"/>
    <m/>
    <n v="250"/>
    <n v="0"/>
    <s v="-"/>
    <n v="175"/>
    <s v="July"/>
    <n v="126"/>
    <n v="124"/>
    <n v="0.98412698412698418"/>
    <s v="GROWTH"/>
    <n v="250"/>
    <s v="Aug"/>
    <n v="250"/>
    <n v="0"/>
    <b v="0"/>
    <s v="GROWTH"/>
    <n v="0"/>
    <m/>
    <s v="NE 1"/>
    <s v="NB 2"/>
    <m/>
  </r>
  <r>
    <x v="3"/>
    <x v="42"/>
    <s v="WBM282"/>
    <n v="1000002043"/>
    <s v="MD EMRAN ALI KHAN"/>
    <d v="2021-11-01T00:00:00"/>
    <s v="Targeted Dealer"/>
    <m/>
    <n v="200"/>
    <m/>
    <n v="204.25"/>
    <n v="-4.25"/>
    <s v="-"/>
    <n v="261"/>
    <s v="July"/>
    <n v="111.75"/>
    <n v="92.5"/>
    <n v="0.82774049217002243"/>
    <s v="GROWTH"/>
    <n v="204.25"/>
    <s v="Aug"/>
    <n v="204.25"/>
    <n v="0"/>
    <b v="0"/>
    <s v="GROWTH"/>
    <n v="0"/>
    <m/>
    <s v="NE 1"/>
    <s v="NB 2"/>
    <m/>
  </r>
  <r>
    <x v="3"/>
    <x v="42"/>
    <s v="WBH048"/>
    <n v="1000002073"/>
    <s v="HADIQUL ISLAM"/>
    <d v="2021-12-01T00:00:00"/>
    <s v="Targeted Dealer"/>
    <m/>
    <n v="60"/>
    <m/>
    <n v="60"/>
    <n v="0"/>
    <s v="-"/>
    <n v="35"/>
    <s v="July"/>
    <n v="47.5"/>
    <n v="12.5"/>
    <n v="0.26315789473684204"/>
    <s v="GROWTH"/>
    <n v="60"/>
    <s v="Aug"/>
    <n v="60"/>
    <n v="0"/>
    <b v="0"/>
    <s v="GROWTH"/>
    <n v="0"/>
    <m/>
    <s v="NE 1"/>
    <s v="NB 2"/>
    <m/>
  </r>
  <r>
    <x v="3"/>
    <x v="42"/>
    <s v="WBG089"/>
    <n v="1000002072"/>
    <s v="GITANJALI ENTERPRISE"/>
    <d v="2021-12-27T00:00:00"/>
    <s v="Targeted Dealer"/>
    <m/>
    <n v="20"/>
    <m/>
    <n v="5"/>
    <n v="15"/>
    <s v="-"/>
    <n v="10"/>
    <s v="July"/>
    <n v="10"/>
    <n v="-5"/>
    <n v="-0.5"/>
    <s v="DEGROWTH"/>
    <n v="5"/>
    <s v="Aug"/>
    <n v="5"/>
    <n v="0"/>
    <b v="0"/>
    <s v="GROWTH"/>
    <n v="0"/>
    <m/>
    <s v="NE 1"/>
    <s v="NB 2"/>
    <m/>
  </r>
  <r>
    <x v="3"/>
    <x v="42"/>
    <s v="WBP091"/>
    <n v="1000002803"/>
    <s v="PROBIR HARDWARE"/>
    <d v="2022-06-24T00:00:00"/>
    <s v="Targeted Dealer"/>
    <m/>
    <n v="50"/>
    <m/>
    <n v="0"/>
    <n v="50"/>
    <s v="-"/>
    <n v="15"/>
    <s v="July"/>
    <n v="55"/>
    <n v="-55"/>
    <n v="-1"/>
    <s v="DEGROWTH"/>
    <n v="0"/>
    <s v="Aug"/>
    <n v="0"/>
    <n v="0"/>
    <b v="0"/>
    <b v="0"/>
    <n v="0"/>
    <m/>
    <s v="NE 1"/>
    <s v="NB 2"/>
    <m/>
  </r>
  <r>
    <x v="2"/>
    <x v="43"/>
    <s v="M181"/>
    <n v="1000001354"/>
    <s v="MAA TARA TRADING (DARJEELING)"/>
    <d v="2011-09-16T00:00:00"/>
    <s v="Targeted Dealer"/>
    <m/>
    <n v="50"/>
    <m/>
    <n v="0"/>
    <n v="50"/>
    <s v="-"/>
    <n v="91"/>
    <s v="July"/>
    <n v="0"/>
    <n v="0"/>
    <s v=" "/>
    <s v="GROWTH"/>
    <n v="0"/>
    <s v="Aug"/>
    <n v="0"/>
    <n v="0"/>
    <b v="0"/>
    <b v="0"/>
    <n v="0"/>
    <m/>
    <s v="NE 1"/>
    <s v="NB 1"/>
    <m/>
  </r>
  <r>
    <x v="2"/>
    <x v="43"/>
    <s v="A145"/>
    <n v="1000001351"/>
    <s v="ANKUR TRADERS"/>
    <d v="2012-11-21T00:00:00"/>
    <s v="Targeted Dealer"/>
    <m/>
    <n v="350"/>
    <m/>
    <n v="295"/>
    <n v="55"/>
    <s v="-"/>
    <n v="349.15"/>
    <s v="July"/>
    <n v="329.75"/>
    <n v="-34.75"/>
    <n v="-0.10538286580742984"/>
    <s v="DEGROWTH"/>
    <n v="295"/>
    <s v="Aug"/>
    <n v="295"/>
    <n v="0"/>
    <b v="0"/>
    <s v="GROWTH"/>
    <n v="0"/>
    <m/>
    <s v="NE 1"/>
    <s v="NB 1"/>
    <m/>
  </r>
  <r>
    <x v="2"/>
    <x v="43"/>
    <s v="S596"/>
    <n v="1000001417"/>
    <s v="SHERPA TRADING CO"/>
    <d v="2014-03-22T00:00:00"/>
    <s v="Targeted Dealer"/>
    <m/>
    <n v="300"/>
    <m/>
    <n v="567.59999999999991"/>
    <n v="-267.59999999999991"/>
    <s v="-"/>
    <n v="638.49999999999989"/>
    <s v="July"/>
    <n v="488.35"/>
    <n v="79.249999999999886"/>
    <n v="0.16228115081396521"/>
    <s v="GROWTH"/>
    <n v="567.59999999999991"/>
    <s v="Aug"/>
    <n v="567.59999999999991"/>
    <n v="0"/>
    <b v="0"/>
    <s v="GROWTH"/>
    <n v="0"/>
    <m/>
    <s v="NE 1"/>
    <s v="NB 1"/>
    <m/>
  </r>
  <r>
    <x v="2"/>
    <x v="43"/>
    <s v="WBT036"/>
    <n v="1000001384"/>
    <s v="TIRUPATI BUILDERS (DRJG)"/>
    <d v="2015-12-01T00:00:00"/>
    <s v="Targeted Dealer"/>
    <m/>
    <n v="210"/>
    <m/>
    <n v="202.35"/>
    <n v="7.6500000000000057"/>
    <s v="-"/>
    <n v="1495.1499999999999"/>
    <s v="July"/>
    <n v="204.04999999999998"/>
    <n v="-1.6999999999999886"/>
    <n v="-8.3312913501591979E-3"/>
    <s v="DEGROWTH"/>
    <n v="202.35"/>
    <s v="Aug"/>
    <n v="202.35"/>
    <n v="0"/>
    <b v="0"/>
    <s v="GROWTH"/>
    <n v="0"/>
    <m/>
    <s v="NE 1"/>
    <s v="NB 1"/>
    <m/>
  </r>
  <r>
    <x v="2"/>
    <x v="43"/>
    <s v="WBA093"/>
    <n v="1000001420"/>
    <s v="AAYAN TRADING"/>
    <d v="2018-10-05T00:00:00"/>
    <s v="Targeted Dealer"/>
    <m/>
    <n v="825"/>
    <m/>
    <n v="933.75"/>
    <n v="-108.75"/>
    <s v="-"/>
    <n v="822.55"/>
    <s v="July"/>
    <n v="1035.0999999999999"/>
    <n v="-101.34999999999991"/>
    <n v="-9.7913245097091983E-2"/>
    <s v="DEGROWTH"/>
    <n v="933.75"/>
    <s v="Aug"/>
    <n v="933.75"/>
    <n v="0"/>
    <b v="0"/>
    <s v="GROWTH"/>
    <n v="0"/>
    <m/>
    <s v="NE 1"/>
    <s v="NB 1"/>
    <m/>
  </r>
  <r>
    <x v="2"/>
    <x v="43"/>
    <s v="WBP072"/>
    <n v="1000001374"/>
    <s v="PRIYANKA CEMENT SALES AGENCY"/>
    <d v="2019-01-28T00:00:00"/>
    <s v="Targeted Dealer"/>
    <m/>
    <n v="100"/>
    <m/>
    <n v="110.5"/>
    <n v="-10.5"/>
    <s v="-"/>
    <n v="131.25"/>
    <s v="July"/>
    <n v="115"/>
    <n v="-4.5"/>
    <n v="-3.9130434782608692E-2"/>
    <s v="DEGROWTH"/>
    <n v="110.5"/>
    <s v="Aug"/>
    <n v="110.5"/>
    <n v="0"/>
    <b v="0"/>
    <s v="GROWTH"/>
    <n v="0"/>
    <m/>
    <s v="NE 1"/>
    <s v="NB 1"/>
    <m/>
  </r>
  <r>
    <x v="2"/>
    <x v="43"/>
    <s v="WBB123"/>
    <n v="1000001361"/>
    <s v="BAJRANG ENTERPRISES (SALUGARA)"/>
    <d v="2019-11-18T00:00:00"/>
    <s v="Targeted Dealer"/>
    <m/>
    <n v="690"/>
    <m/>
    <n v="1120"/>
    <n v="-430"/>
    <s v="-"/>
    <n v="498.4"/>
    <s v="July"/>
    <n v="941.25"/>
    <n v="178.75"/>
    <n v="0.18990703851261626"/>
    <s v="GROWTH"/>
    <n v="1120"/>
    <s v="Aug"/>
    <n v="1120"/>
    <n v="0"/>
    <b v="0"/>
    <s v="GROWTH"/>
    <n v="0"/>
    <m/>
    <s v="NE 1"/>
    <s v="NB 1"/>
    <m/>
  </r>
  <r>
    <x v="2"/>
    <x v="43"/>
    <s v="WBS272"/>
    <n v="1000001381"/>
    <s v="SRI HANUMAN ENTERPRISES (DARJEELING)"/>
    <d v="2019-11-26T00:00:00"/>
    <s v="Targeted Dealer"/>
    <m/>
    <n v="315"/>
    <m/>
    <n v="428.8"/>
    <n v="-113.80000000000001"/>
    <s v="-"/>
    <n v="209.55"/>
    <s v="July"/>
    <n v="580.1"/>
    <n v="-151.30000000000001"/>
    <n v="-0.2608171004999138"/>
    <s v="DEGROWTH"/>
    <n v="428.8"/>
    <s v="Aug"/>
    <n v="428.8"/>
    <n v="0"/>
    <b v="0"/>
    <s v="GROWTH"/>
    <n v="0"/>
    <m/>
    <s v="NE 1"/>
    <s v="NB 1"/>
    <m/>
  </r>
  <r>
    <x v="2"/>
    <x v="43"/>
    <s v="WBK067"/>
    <n v="1000002057"/>
    <s v="KESANG HARDWARE"/>
    <d v="2021-11-30T00:00:00"/>
    <s v="Targeted Dealer"/>
    <m/>
    <n v="105"/>
    <m/>
    <n v="130.75"/>
    <n v="-25.75"/>
    <s v="-"/>
    <n v="76.75"/>
    <s v="July"/>
    <n v="166"/>
    <n v="-35.25"/>
    <n v="-0.21234939759036142"/>
    <s v="DEGROWTH"/>
    <n v="130.75"/>
    <s v="Aug"/>
    <n v="130.75"/>
    <n v="0"/>
    <b v="0"/>
    <s v="GROWTH"/>
    <n v="0"/>
    <m/>
    <s v="NE 1"/>
    <s v="NB 1"/>
    <m/>
  </r>
  <r>
    <x v="2"/>
    <x v="43"/>
    <s v="WBG096"/>
    <n v="1000003425"/>
    <s v="GANNAYAK BUILDERS"/>
    <d v="2023-03-14T00:00:00"/>
    <s v="Targeted Dealer"/>
    <m/>
    <n v="775"/>
    <m/>
    <n v="1186"/>
    <n v="-411"/>
    <s v="-"/>
    <n v="715.5"/>
    <s v="July"/>
    <n v="830"/>
    <n v="356"/>
    <n v="0.42891566265060233"/>
    <s v="GROWTH"/>
    <n v="1186"/>
    <s v="Aug"/>
    <n v="1186"/>
    <n v="0"/>
    <b v="0"/>
    <s v="GROWTH"/>
    <n v="0"/>
    <m/>
    <s v="NE 1"/>
    <s v="NB 1"/>
    <m/>
  </r>
  <r>
    <x v="2"/>
    <x v="44"/>
    <s v="M241"/>
    <n v="1000001355"/>
    <s v="MANDAL &amp; SONS"/>
    <d v="2012-10-26T00:00:00"/>
    <s v="Targeted Dealer"/>
    <m/>
    <n v="30"/>
    <m/>
    <n v="6"/>
    <n v="24"/>
    <s v="-"/>
    <n v="11"/>
    <s v="July"/>
    <n v="12"/>
    <n v="-6"/>
    <n v="-0.5"/>
    <s v="DEGROWTH"/>
    <n v="6"/>
    <s v="Aug"/>
    <n v="6"/>
    <n v="0"/>
    <b v="0"/>
    <s v="GROWTH"/>
    <n v="0"/>
    <m/>
    <s v="NE 1"/>
    <s v="NB 1"/>
    <m/>
  </r>
  <r>
    <x v="2"/>
    <x v="44"/>
    <s v="A184"/>
    <n v="1000001352"/>
    <s v="ANAND KUMAR JAJODIA"/>
    <d v="2013-07-20T00:00:00"/>
    <s v="Targeted Dealer"/>
    <m/>
    <n v="1050"/>
    <m/>
    <n v="1261.75"/>
    <n v="-211.75"/>
    <s v="-"/>
    <n v="1456.4"/>
    <s v="July"/>
    <n v="1003.75"/>
    <n v="258"/>
    <n v="0.25703611457036124"/>
    <s v="GROWTH"/>
    <n v="1261.75"/>
    <s v="Aug"/>
    <n v="1261.75"/>
    <n v="0"/>
    <b v="0"/>
    <s v="GROWTH"/>
    <n v="0"/>
    <m/>
    <s v="NE 1"/>
    <s v="NB 1"/>
    <m/>
  </r>
  <r>
    <x v="2"/>
    <x v="44"/>
    <s v="S467"/>
    <n v="1000001357"/>
    <s v="SUDEB SHEAL"/>
    <d v="2013-10-07T00:00:00"/>
    <s v="Targeted Dealer"/>
    <m/>
    <n v="100"/>
    <m/>
    <n v="136"/>
    <n v="-36"/>
    <s v="-"/>
    <n v="37"/>
    <s v="July"/>
    <n v="106"/>
    <n v="30"/>
    <n v="0.28301886792452824"/>
    <s v="GROWTH"/>
    <n v="136"/>
    <s v="Aug"/>
    <n v="136"/>
    <n v="0"/>
    <b v="0"/>
    <s v="GROWTH"/>
    <n v="0"/>
    <m/>
    <s v="NE 1"/>
    <s v="NB 1"/>
    <m/>
  </r>
  <r>
    <x v="2"/>
    <x v="44"/>
    <s v="WBK031"/>
    <n v="1000001369"/>
    <s v="KARUNA ENTERPRISE (DRJG)"/>
    <d v="2015-11-24T00:00:00"/>
    <s v="Targeted Dealer"/>
    <m/>
    <n v="60"/>
    <m/>
    <n v="25"/>
    <n v="35"/>
    <s v="-"/>
    <n v="70"/>
    <s v="July"/>
    <n v="80"/>
    <n v="-55"/>
    <n v="-0.6875"/>
    <s v="DEGROWTH"/>
    <n v="25"/>
    <s v="Aug"/>
    <n v="25"/>
    <n v="0"/>
    <b v="0"/>
    <s v="GROWTH"/>
    <n v="0"/>
    <m/>
    <s v="NE 1"/>
    <s v="NB 1"/>
    <m/>
  </r>
  <r>
    <x v="2"/>
    <x v="44"/>
    <s v="WBD057"/>
    <n v="1000001365"/>
    <s v="DURGADUTTA AGARWAL (DARJEELING)"/>
    <d v="2017-01-04T00:00:00"/>
    <s v="Targeted Dealer"/>
    <m/>
    <n v="300"/>
    <m/>
    <n v="296.75"/>
    <n v="3.25"/>
    <s v="-"/>
    <n v="464.5"/>
    <s v="July"/>
    <n v="329"/>
    <n v="-32.25"/>
    <n v="-9.8024316109422527E-2"/>
    <s v="DEGROWTH"/>
    <n v="296.75"/>
    <s v="Aug"/>
    <n v="296.75"/>
    <n v="0"/>
    <b v="0"/>
    <s v="GROWTH"/>
    <n v="0"/>
    <m/>
    <s v="NE 1"/>
    <s v="NB 1"/>
    <m/>
  </r>
  <r>
    <x v="2"/>
    <x v="44"/>
    <s v="WBM226"/>
    <n v="1000001371"/>
    <s v="MOON STAR HARDWARE STORES"/>
    <d v="2018-05-15T00:00:00"/>
    <s v="Targeted Dealer"/>
    <m/>
    <n v="80"/>
    <m/>
    <n v="87"/>
    <n v="-7"/>
    <s v="-"/>
    <n v="0"/>
    <s v="July"/>
    <n v="81"/>
    <n v="6"/>
    <n v="7.4074074074074181E-2"/>
    <b v="0"/>
    <n v="87"/>
    <s v="Aug"/>
    <n v="87"/>
    <n v="0"/>
    <b v="0"/>
    <s v="GROWTH"/>
    <n v="0"/>
    <m/>
    <s v="NE 1"/>
    <s v="NB 1"/>
    <m/>
  </r>
  <r>
    <x v="2"/>
    <x v="44"/>
    <s v="WBS309"/>
    <n v="1000002008"/>
    <s v="SHREE SHYAM TRADERS"/>
    <d v="2021-10-09T00:00:00"/>
    <s v="Targeted Dealer"/>
    <m/>
    <n v="900"/>
    <m/>
    <n v="917"/>
    <n v="-17"/>
    <s v="-"/>
    <n v="1153"/>
    <s v="July"/>
    <n v="800.75"/>
    <n v="116.25"/>
    <n v="0.1451763971276927"/>
    <s v="GROWTH"/>
    <n v="917"/>
    <s v="Aug"/>
    <n v="917"/>
    <n v="0"/>
    <b v="0"/>
    <s v="GROWTH"/>
    <n v="0"/>
    <m/>
    <s v="NE 1"/>
    <s v="NB 1"/>
    <m/>
  </r>
  <r>
    <x v="2"/>
    <x v="44"/>
    <s v="WBJ070"/>
    <n v="1000002054"/>
    <s v="JITEN CONSTRUCTION"/>
    <d v="2021-11-27T00:00:00"/>
    <s v="Targeted Dealer"/>
    <m/>
    <n v="1000"/>
    <m/>
    <n v="1118.5"/>
    <n v="-118.5"/>
    <s v="-"/>
    <n v="848.15"/>
    <s v="July"/>
    <n v="1117.0999999999999"/>
    <n v="1.4000000000000909"/>
    <n v="1.2532450093993841E-3"/>
    <s v="GROWTH"/>
    <n v="1118.5"/>
    <s v="Aug"/>
    <n v="1118.5"/>
    <n v="0"/>
    <b v="0"/>
    <s v="GROWTH"/>
    <n v="0"/>
    <m/>
    <s v="NE 1"/>
    <s v="NB 1"/>
    <m/>
  </r>
  <r>
    <x v="2"/>
    <x v="44"/>
    <s v="WBA161"/>
    <n v="1000004001"/>
    <s v="ANJANI ENTERPRISES LIMITED"/>
    <d v="2024-06-06T00:00:00"/>
    <s v="-"/>
    <m/>
    <n v="0"/>
    <m/>
    <n v="3"/>
    <n v="-3"/>
    <s v="-"/>
    <n v="6.5"/>
    <s v="July"/>
    <n v="3"/>
    <n v="0"/>
    <n v="0"/>
    <s v="GROWTH"/>
    <n v="3"/>
    <s v="Aug"/>
    <n v="3"/>
    <n v="0"/>
    <b v="0"/>
    <s v="GROWTH"/>
    <n v="0"/>
    <m/>
    <s v="NE 1"/>
    <s v="NB 1"/>
    <m/>
  </r>
  <r>
    <x v="4"/>
    <x v="45"/>
    <s v="A178"/>
    <n v="1000001479"/>
    <s v="ALAM TRADERS"/>
    <d v="2013-07-02T00:00:00"/>
    <s v="Targeted Dealer"/>
    <m/>
    <n v="450"/>
    <m/>
    <n v="454.5"/>
    <n v="-4.5"/>
    <s v="-"/>
    <n v="552"/>
    <s v="July"/>
    <n v="435"/>
    <n v="19.5"/>
    <n v="4.482758620689653E-2"/>
    <s v="GROWTH"/>
    <n v="454.5"/>
    <s v="Aug"/>
    <n v="454.5"/>
    <n v="0"/>
    <b v="0"/>
    <s v="GROWTH"/>
    <n v="0"/>
    <m/>
    <s v="NE 1"/>
    <s v="BH"/>
    <m/>
  </r>
  <r>
    <x v="4"/>
    <x v="45"/>
    <s v="A190"/>
    <n v="1000001480"/>
    <s v="ANJUM TRADING"/>
    <d v="2013-08-12T00:00:00"/>
    <s v="-"/>
    <m/>
    <n v="0"/>
    <m/>
    <n v="16"/>
    <n v="-16"/>
    <s v="-"/>
    <n v="0"/>
    <s v="July"/>
    <n v="8"/>
    <n v="8"/>
    <n v="1"/>
    <b v="0"/>
    <n v="16"/>
    <s v="Aug"/>
    <n v="16"/>
    <n v="0"/>
    <b v="0"/>
    <s v="GROWTH"/>
    <n v="0"/>
    <m/>
    <s v="NE 1"/>
    <s v="BH"/>
    <m/>
  </r>
  <r>
    <x v="4"/>
    <x v="45"/>
    <s v="R174"/>
    <n v="1000001516"/>
    <s v="ROSHNI TRADING"/>
    <d v="2013-09-30T00:00:00"/>
    <s v="Targeted Dealer"/>
    <m/>
    <n v="700"/>
    <m/>
    <n v="170"/>
    <n v="530"/>
    <s v="-"/>
    <n v="685"/>
    <s v="July"/>
    <n v="246.75"/>
    <n v="-76.75"/>
    <n v="-0.31104356636271535"/>
    <s v="DEGROWTH"/>
    <n v="170"/>
    <s v="Aug"/>
    <n v="170"/>
    <n v="0"/>
    <b v="0"/>
    <s v="GROWTH"/>
    <n v="0"/>
    <m/>
    <s v="NE 1"/>
    <s v="BH"/>
    <m/>
  </r>
  <r>
    <x v="4"/>
    <x v="45"/>
    <s v="R214"/>
    <n v="1000001519"/>
    <s v="RABBANI &amp; CO. "/>
    <d v="2014-02-18T00:00:00"/>
    <s v="Targeted Dealer"/>
    <m/>
    <n v="250"/>
    <m/>
    <n v="176"/>
    <n v="74"/>
    <s v="-"/>
    <n v="302.5"/>
    <s v="July"/>
    <n v="241"/>
    <n v="-65"/>
    <n v="-0.26970954356846477"/>
    <s v="DEGROWTH"/>
    <n v="176"/>
    <s v="Aug"/>
    <n v="176"/>
    <n v="0"/>
    <b v="0"/>
    <s v="GROWTH"/>
    <n v="0"/>
    <m/>
    <s v="NE 1"/>
    <s v="BH"/>
    <m/>
  </r>
  <r>
    <x v="4"/>
    <x v="45"/>
    <s v="M404"/>
    <n v="1000001515"/>
    <s v="MAHE TRADERS"/>
    <d v="2014-03-19T00:00:00"/>
    <s v="Targeted Dealer"/>
    <m/>
    <n v="150"/>
    <m/>
    <n v="151"/>
    <n v="-1"/>
    <s v="-"/>
    <n v="117.5"/>
    <s v="July"/>
    <n v="90"/>
    <n v="61"/>
    <n v="0.67777777777777781"/>
    <s v="GROWTH"/>
    <n v="151"/>
    <s v="Aug"/>
    <n v="151"/>
    <n v="0"/>
    <b v="0"/>
    <s v="GROWTH"/>
    <n v="0"/>
    <m/>
    <s v="NE 1"/>
    <s v="BH"/>
    <m/>
  </r>
  <r>
    <x v="4"/>
    <x v="45"/>
    <s v="BHM001"/>
    <n v="1000001496"/>
    <s v="MAA SHARDA IRON STORE"/>
    <d v="2014-05-09T00:00:00"/>
    <s v="Targeted Dealer"/>
    <m/>
    <n v="50"/>
    <m/>
    <n v="8"/>
    <n v="42"/>
    <s v="-"/>
    <n v="24"/>
    <s v="July"/>
    <n v="40"/>
    <n v="-32"/>
    <n v="-0.8"/>
    <s v="DEGROWTH"/>
    <n v="8"/>
    <s v="Aug"/>
    <n v="8"/>
    <n v="0"/>
    <b v="0"/>
    <s v="GROWTH"/>
    <n v="0"/>
    <m/>
    <s v="NE 1"/>
    <s v="BH"/>
    <m/>
  </r>
  <r>
    <x v="4"/>
    <x v="45"/>
    <s v="BHS038"/>
    <n v="1000001505"/>
    <s v="SOBHA IRON &amp; STEEL"/>
    <d v="2014-11-19T00:00:00"/>
    <s v="Targeted Dealer"/>
    <m/>
    <n v="500"/>
    <m/>
    <n v="60"/>
    <n v="440"/>
    <s v="-"/>
    <n v="401"/>
    <s v="July"/>
    <n v="310"/>
    <n v="-250"/>
    <n v="-0.80645161290322576"/>
    <s v="DEGROWTH"/>
    <n v="60"/>
    <s v="Aug"/>
    <n v="60"/>
    <n v="0"/>
    <b v="0"/>
    <s v="GROWTH"/>
    <n v="0"/>
    <m/>
    <s v="NE 1"/>
    <s v="BH"/>
    <m/>
  </r>
  <r>
    <x v="4"/>
    <x v="45"/>
    <s v="BHM058"/>
    <n v="1000001497"/>
    <s v="M &amp; T ENTERPRISES (BELWA)"/>
    <d v="2015-07-03T00:00:00"/>
    <s v="Targeted Dealer"/>
    <m/>
    <n v="2300"/>
    <m/>
    <n v="2735"/>
    <n v="-435"/>
    <s v="-"/>
    <n v="2224"/>
    <s v="July"/>
    <n v="2110.75"/>
    <n v="624.25"/>
    <n v="0.29574795688736222"/>
    <s v="GROWTH"/>
    <n v="2735"/>
    <s v="Aug"/>
    <n v="2735"/>
    <n v="0"/>
    <b v="0"/>
    <s v="GROWTH"/>
    <n v="0"/>
    <m/>
    <s v="NE 1"/>
    <s v="BH"/>
    <m/>
  </r>
  <r>
    <x v="4"/>
    <x v="45"/>
    <s v="BHS149"/>
    <n v="1000001507"/>
    <s v="SEEMA TRADERS"/>
    <d v="2016-09-13T00:00:00"/>
    <s v="Targeted Dealer"/>
    <m/>
    <n v="100"/>
    <m/>
    <n v="200.5"/>
    <n v="-100.5"/>
    <s v="-"/>
    <n v="78"/>
    <s v="July"/>
    <n v="200.5"/>
    <n v="0"/>
    <n v="0"/>
    <s v="GROWTH"/>
    <n v="200.5"/>
    <s v="Aug"/>
    <n v="200.5"/>
    <n v="0"/>
    <b v="0"/>
    <s v="GROWTH"/>
    <n v="0"/>
    <m/>
    <s v="NE 1"/>
    <s v="BH"/>
    <m/>
  </r>
  <r>
    <x v="4"/>
    <x v="45"/>
    <s v="BHK041"/>
    <n v="1000001492"/>
    <s v="KRISHNA ENTERPRISES (GOTHRA)"/>
    <d v="2016-11-14T00:00:00"/>
    <s v="Targeted Dealer"/>
    <m/>
    <n v="150"/>
    <m/>
    <n v="216"/>
    <n v="-66"/>
    <s v="-"/>
    <n v="116"/>
    <s v="July"/>
    <n v="21.5"/>
    <n v="194.5"/>
    <n v="9.0465116279069768"/>
    <s v="GROWTH"/>
    <n v="216"/>
    <s v="Aug"/>
    <n v="216"/>
    <n v="0"/>
    <b v="0"/>
    <s v="GROWTH"/>
    <n v="0"/>
    <m/>
    <s v="NE 1"/>
    <s v="BH"/>
    <m/>
  </r>
  <r>
    <x v="4"/>
    <x v="45"/>
    <s v="BHM104"/>
    <n v="1000001499"/>
    <s v="MANNAT TRADERS"/>
    <d v="2017-10-25T00:00:00"/>
    <s v="Targeted Dealer"/>
    <m/>
    <n v="100"/>
    <m/>
    <n v="60"/>
    <n v="40"/>
    <s v="-"/>
    <n v="32"/>
    <s v="July"/>
    <n v="0"/>
    <n v="60"/>
    <s v=" "/>
    <s v="GROWTH"/>
    <n v="60"/>
    <s v="Aug"/>
    <n v="60"/>
    <n v="0"/>
    <b v="0"/>
    <s v="GROWTH"/>
    <n v="0"/>
    <m/>
    <s v="NE 1"/>
    <s v="BH"/>
    <m/>
  </r>
  <r>
    <x v="4"/>
    <x v="45"/>
    <s v="BHS162"/>
    <n v="1000001508"/>
    <s v="SANDIP AGARWAL"/>
    <d v="2017-11-11T00:00:00"/>
    <s v="Targeted Dealer"/>
    <m/>
    <n v="1100"/>
    <m/>
    <n v="1698.75"/>
    <n v="-598.75"/>
    <s v="-"/>
    <n v="960"/>
    <s v="July"/>
    <n v="1662.75"/>
    <n v="36"/>
    <n v="2.1650879566982306E-2"/>
    <s v="GROWTH"/>
    <n v="1698.75"/>
    <s v="Aug"/>
    <n v="1698.75"/>
    <n v="0"/>
    <b v="0"/>
    <s v="GROWTH"/>
    <n v="0"/>
    <m/>
    <s v="NE 1"/>
    <s v="BH"/>
    <m/>
  </r>
  <r>
    <x v="4"/>
    <x v="45"/>
    <s v="BHM106"/>
    <n v="1000001500"/>
    <s v="MANJAR TRADERS AND BUILDING MATERIAL"/>
    <d v="2018-04-18T00:00:00"/>
    <s v="Targeted Dealer"/>
    <m/>
    <n v="90"/>
    <m/>
    <n v="30"/>
    <n v="60"/>
    <s v="-"/>
    <n v="60"/>
    <s v="July"/>
    <n v="100"/>
    <n v="-70"/>
    <n v="-0.7"/>
    <s v="DEGROWTH"/>
    <n v="30"/>
    <s v="Aug"/>
    <n v="30"/>
    <n v="0"/>
    <b v="0"/>
    <s v="GROWTH"/>
    <n v="0"/>
    <m/>
    <s v="NE 1"/>
    <s v="BH"/>
    <m/>
  </r>
  <r>
    <x v="4"/>
    <x v="45"/>
    <s v="BHS167"/>
    <n v="1000001509"/>
    <s v="SHREE TRADERS"/>
    <d v="2018-06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4"/>
    <x v="45"/>
    <s v="BHB062"/>
    <n v="1000001483"/>
    <s v="BHARAT STORE"/>
    <d v="2018-10-09T00:00:00"/>
    <s v="Targeted Dealer"/>
    <m/>
    <n v="200"/>
    <m/>
    <n v="261"/>
    <n v="-61"/>
    <s v="-"/>
    <n v="244"/>
    <s v="July"/>
    <n v="271"/>
    <n v="-10"/>
    <n v="-3.6900369003690092E-2"/>
    <s v="DEGROWTH"/>
    <n v="261"/>
    <s v="Aug"/>
    <n v="261"/>
    <n v="0"/>
    <b v="0"/>
    <s v="GROWTH"/>
    <n v="0"/>
    <m/>
    <s v="NE 1"/>
    <s v="BH"/>
    <m/>
  </r>
  <r>
    <x v="4"/>
    <x v="45"/>
    <s v="BHJ039"/>
    <n v="1000001490"/>
    <s v="JAI SHRI KRISHNA TRADERS"/>
    <d v="2019-03-06T00:00:00"/>
    <s v="Targeted Dealer"/>
    <m/>
    <n v="275"/>
    <m/>
    <n v="345"/>
    <n v="-70"/>
    <s v="-"/>
    <n v="256"/>
    <s v="July"/>
    <n v="360"/>
    <n v="-15"/>
    <n v="-4.166666666666663E-2"/>
    <s v="DEGROWTH"/>
    <n v="345"/>
    <s v="Aug"/>
    <n v="345"/>
    <n v="0"/>
    <b v="0"/>
    <s v="GROWTH"/>
    <n v="0"/>
    <m/>
    <s v="NE 1"/>
    <s v="BH"/>
    <m/>
  </r>
  <r>
    <x v="4"/>
    <x v="45"/>
    <s v="BHK046"/>
    <n v="1000001494"/>
    <s v="KASBA STEEL CENTRE"/>
    <d v="2020-02-14T00:00:00"/>
    <s v="Targeted Dealer"/>
    <m/>
    <n v="150"/>
    <m/>
    <n v="164"/>
    <n v="-14"/>
    <s v="-"/>
    <n v="80"/>
    <s v="July"/>
    <n v="150"/>
    <n v="14"/>
    <n v="9.3333333333333268E-2"/>
    <s v="GROWTH"/>
    <n v="164"/>
    <s v="Aug"/>
    <n v="164"/>
    <n v="0"/>
    <b v="0"/>
    <s v="GROWTH"/>
    <n v="0"/>
    <m/>
    <s v="NE 1"/>
    <s v="BH"/>
    <m/>
  </r>
  <r>
    <x v="4"/>
    <x v="45"/>
    <s v="BHB067"/>
    <n v="1000001484"/>
    <s v="BARKAT ENTERPRISES"/>
    <d v="2020-02-19T00:00:00"/>
    <s v="Targeted Dealer"/>
    <m/>
    <n v="825"/>
    <m/>
    <n v="813"/>
    <n v="12"/>
    <s v="-"/>
    <n v="825"/>
    <s v="July"/>
    <n v="1030"/>
    <n v="-217"/>
    <n v="-0.21067961165048543"/>
    <s v="DEGROWTH"/>
    <n v="813"/>
    <s v="Aug"/>
    <n v="813"/>
    <n v="0"/>
    <b v="0"/>
    <s v="GROWTH"/>
    <n v="0"/>
    <m/>
    <s v="NE 1"/>
    <s v="BH"/>
    <m/>
  </r>
  <r>
    <x v="4"/>
    <x v="45"/>
    <s v="BHS183"/>
    <n v="1000001511"/>
    <s v="SHYAM ENTERPRISES (THAKURGANJ)"/>
    <d v="2020-02-21T00:00:00"/>
    <s v="Targeted Dealer"/>
    <m/>
    <n v="300"/>
    <m/>
    <n v="184"/>
    <n v="116"/>
    <s v="-"/>
    <n v="461"/>
    <s v="July"/>
    <n v="260"/>
    <n v="-76"/>
    <n v="-0.29230769230769227"/>
    <s v="DEGROWTH"/>
    <n v="184"/>
    <s v="Aug"/>
    <n v="184"/>
    <n v="0"/>
    <b v="0"/>
    <s v="GROWTH"/>
    <n v="0"/>
    <m/>
    <s v="NE 1"/>
    <s v="BH"/>
    <m/>
  </r>
  <r>
    <x v="4"/>
    <x v="45"/>
    <s v="BHB068"/>
    <n v="1000001485"/>
    <s v="BAJRANG TRADERS (RANIGANJ)"/>
    <d v="2020-05-26T00:00:00"/>
    <s v="Targeted Dealer"/>
    <m/>
    <n v="150"/>
    <m/>
    <n v="150"/>
    <n v="0"/>
    <s v="-"/>
    <n v="145"/>
    <s v="July"/>
    <n v="160"/>
    <n v="-10"/>
    <n v="-6.25E-2"/>
    <s v="DEGROWTH"/>
    <n v="150"/>
    <s v="Aug"/>
    <n v="150"/>
    <n v="0"/>
    <b v="0"/>
    <s v="GROWTH"/>
    <n v="0"/>
    <m/>
    <s v="NE 1"/>
    <s v="BH"/>
    <m/>
  </r>
  <r>
    <x v="4"/>
    <x v="45"/>
    <s v="BHC017"/>
    <n v="1000001486"/>
    <s v="CHOTU TRADERS"/>
    <d v="2020-07-18T00:00:00"/>
    <s v="Targeted Dealer"/>
    <m/>
    <n v="165"/>
    <m/>
    <n v="225"/>
    <n v="-60"/>
    <s v="-"/>
    <n v="150"/>
    <s v="July"/>
    <n v="190"/>
    <n v="35"/>
    <n v="0.18421052631578938"/>
    <s v="GROWTH"/>
    <n v="225"/>
    <s v="Aug"/>
    <n v="225"/>
    <n v="0"/>
    <b v="0"/>
    <s v="GROWTH"/>
    <n v="0"/>
    <m/>
    <s v="NE 1"/>
    <s v="BH"/>
    <m/>
  </r>
  <r>
    <x v="4"/>
    <x v="45"/>
    <s v="BHI007"/>
    <n v="1000002006"/>
    <s v="IRSHAD FLAYS BRICKS"/>
    <d v="2021-10-09T00:00:00"/>
    <s v="Targeted Dealer"/>
    <m/>
    <n v="50"/>
    <m/>
    <n v="0"/>
    <n v="50"/>
    <s v="-"/>
    <n v="25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45"/>
    <s v="BHM128"/>
    <n v="1000002041"/>
    <s v="MAA SHANTI TRADERS"/>
    <d v="2021-11-01T00:00:00"/>
    <s v="Targeted Dealer"/>
    <m/>
    <n v="200"/>
    <m/>
    <n v="200"/>
    <n v="0"/>
    <s v="-"/>
    <n v="250"/>
    <s v="July"/>
    <n v="200"/>
    <n v="0"/>
    <n v="0"/>
    <s v="GROWTH"/>
    <n v="200"/>
    <s v="Aug"/>
    <n v="200"/>
    <n v="0"/>
    <b v="0"/>
    <s v="GROWTH"/>
    <n v="0"/>
    <m/>
    <s v="NE 1"/>
    <s v="BH"/>
    <m/>
  </r>
  <r>
    <x v="4"/>
    <x v="45"/>
    <s v="BHJ046"/>
    <n v="1000002044"/>
    <s v="J K STEEL - KISHANGANJ"/>
    <d v="2021-11-01T00:00:00"/>
    <s v="Targeted Dealer"/>
    <m/>
    <n v="720"/>
    <m/>
    <n v="746"/>
    <n v="-26"/>
    <s v="-"/>
    <n v="987.25"/>
    <s v="July"/>
    <n v="463"/>
    <n v="283"/>
    <n v="0.61123110151187898"/>
    <s v="GROWTH"/>
    <n v="746"/>
    <s v="Aug"/>
    <n v="746"/>
    <n v="0"/>
    <b v="0"/>
    <s v="GROWTH"/>
    <n v="0"/>
    <m/>
    <s v="NE 1"/>
    <s v="BH"/>
    <m/>
  </r>
  <r>
    <x v="4"/>
    <x v="45"/>
    <s v="BHR094"/>
    <n v="1000002851"/>
    <s v="ROYAL CEMENTS"/>
    <d v="2022-07-02T00:00:00"/>
    <s v="Targeted Dealer"/>
    <m/>
    <n v="200"/>
    <m/>
    <n v="205"/>
    <n v="-5"/>
    <s v="-"/>
    <n v="105"/>
    <s v="July"/>
    <n v="160"/>
    <n v="45"/>
    <n v="0.28125"/>
    <s v="GROWTH"/>
    <n v="205"/>
    <s v="Aug"/>
    <n v="205"/>
    <n v="0"/>
    <b v="0"/>
    <s v="GROWTH"/>
    <n v="0"/>
    <m/>
    <s v="NE 1"/>
    <s v="BH"/>
    <m/>
  </r>
  <r>
    <x v="4"/>
    <x v="45"/>
    <s v="BHS242"/>
    <n v="1000002867"/>
    <s v="SINHA MARKETING"/>
    <d v="2022-07-26T00:00:00"/>
    <s v="Targeted Dealer"/>
    <m/>
    <n v="50"/>
    <m/>
    <n v="8"/>
    <n v="42"/>
    <s v="-"/>
    <n v="8"/>
    <s v="July"/>
    <n v="8"/>
    <n v="0"/>
    <n v="0"/>
    <s v="GROWTH"/>
    <n v="8"/>
    <s v="Aug"/>
    <n v="8"/>
    <n v="0"/>
    <b v="0"/>
    <s v="GROWTH"/>
    <n v="0"/>
    <m/>
    <s v="NE 1"/>
    <s v="BH"/>
    <m/>
  </r>
  <r>
    <x v="4"/>
    <x v="45"/>
    <s v="BHA088"/>
    <n v="1000002981"/>
    <s v="ADIBA TRADERS"/>
    <d v="2022-09-26T00:00:00"/>
    <s v="Targeted Dealer"/>
    <m/>
    <n v="900"/>
    <m/>
    <n v="1021"/>
    <n v="-121"/>
    <s v="-"/>
    <n v="1010.5"/>
    <s v="July"/>
    <n v="1040"/>
    <n v="-19"/>
    <n v="-1.8269230769230815E-2"/>
    <s v="DEGROWTH"/>
    <n v="1021"/>
    <s v="Aug"/>
    <n v="1021"/>
    <n v="0"/>
    <b v="0"/>
    <s v="GROWTH"/>
    <n v="0"/>
    <m/>
    <s v="NE 1"/>
    <s v="BH"/>
    <m/>
  </r>
  <r>
    <x v="4"/>
    <x v="45"/>
    <s v="BHM147"/>
    <n v="1000003242"/>
    <s v="MAHADEV TRADERS - PALASI"/>
    <d v="2023-01-10T00:00:00"/>
    <s v="Targeted Dealer"/>
    <m/>
    <n v="100"/>
    <m/>
    <n v="0"/>
    <n v="100"/>
    <s v="-"/>
    <n v="98.5"/>
    <s v="July"/>
    <n v="100"/>
    <n v="-100"/>
    <n v="-1"/>
    <s v="DEGROWTH"/>
    <n v="0"/>
    <s v="Aug"/>
    <n v="0"/>
    <n v="0"/>
    <b v="0"/>
    <b v="0"/>
    <n v="0"/>
    <m/>
    <s v="NE 1"/>
    <s v="BH"/>
    <m/>
  </r>
  <r>
    <x v="4"/>
    <x v="45"/>
    <s v="BHA094"/>
    <n v="1000003505"/>
    <s v="A K ENTERPRISES"/>
    <d v="2023-04-29T00:00:00"/>
    <s v="Targeted Dealer"/>
    <m/>
    <n v="325"/>
    <m/>
    <n v="404"/>
    <n v="-79"/>
    <s v="-"/>
    <n v="304"/>
    <s v="July"/>
    <n v="242"/>
    <n v="162"/>
    <n v="0.66942148760330578"/>
    <s v="GROWTH"/>
    <n v="404"/>
    <s v="Aug"/>
    <n v="404"/>
    <n v="0"/>
    <b v="0"/>
    <s v="GROWTH"/>
    <n v="0"/>
    <m/>
    <s v="NE 1"/>
    <s v="BH"/>
    <m/>
  </r>
  <r>
    <x v="4"/>
    <x v="45"/>
    <s v="BHA099"/>
    <n v="1000003877"/>
    <s v="AGM TRADERS"/>
    <d v="2024-02-29T00:00:00"/>
    <s v="Targeted Dealer"/>
    <m/>
    <n v="250"/>
    <m/>
    <n v="256"/>
    <n v="-6"/>
    <s v="-"/>
    <n v="260"/>
    <s v="July"/>
    <n v="330"/>
    <n v="-74"/>
    <n v="-0.22424242424242424"/>
    <s v="DEGROWTH"/>
    <n v="256"/>
    <s v="Aug"/>
    <n v="256"/>
    <n v="0"/>
    <b v="0"/>
    <s v="GROWTH"/>
    <n v="0"/>
    <m/>
    <s v="NE 1"/>
    <s v="BH"/>
    <m/>
  </r>
  <r>
    <x v="4"/>
    <x v="45"/>
    <s v="BHS253"/>
    <n v="1000003918"/>
    <s v="SAH TRADERS - SIKTY"/>
    <d v="2024-04-27T00:00:00"/>
    <s v="Targeted Dealer"/>
    <m/>
    <n v="75"/>
    <m/>
    <n v="85"/>
    <n v="-10"/>
    <s v="-"/>
    <n v="55"/>
    <s v="July"/>
    <n v="0"/>
    <n v="85"/>
    <s v=" "/>
    <s v="GROWTH"/>
    <n v="85"/>
    <s v="Aug"/>
    <n v="85"/>
    <n v="0"/>
    <b v="0"/>
    <s v="GROWTH"/>
    <n v="0"/>
    <m/>
    <s v="NE 1"/>
    <s v="BH"/>
    <m/>
  </r>
  <r>
    <x v="4"/>
    <x v="45"/>
    <s v="BHR102"/>
    <n v="1000003922"/>
    <s v="RAJA HARDWARES AND SUPPLIERS"/>
    <d v="2024-04-29T00:00:00"/>
    <s v="Targeted Dealer"/>
    <m/>
    <n v="200"/>
    <m/>
    <n v="511.1"/>
    <n v="-311.10000000000002"/>
    <s v="-"/>
    <n v="60"/>
    <s v="July"/>
    <n v="334.75"/>
    <n v="176.35000000000002"/>
    <n v="0.52681105302464526"/>
    <s v="GROWTH"/>
    <n v="511.1"/>
    <s v="Aug"/>
    <n v="511.1"/>
    <n v="0"/>
    <b v="0"/>
    <s v="GROWTH"/>
    <n v="0"/>
    <m/>
    <s v="NE 1"/>
    <s v="BH"/>
    <m/>
  </r>
  <r>
    <x v="4"/>
    <x v="45"/>
    <s v="BHA101"/>
    <n v="1000003972"/>
    <s v="AKBAR TRADERS"/>
    <d v="2024-05-18T00:00:00"/>
    <s v="Targeted Dealer"/>
    <m/>
    <n v="35"/>
    <m/>
    <n v="30"/>
    <n v="5"/>
    <s v="-"/>
    <n v="25"/>
    <s v="July"/>
    <n v="25"/>
    <n v="5"/>
    <n v="0.19999999999999996"/>
    <s v="GROWTH"/>
    <n v="30"/>
    <s v="Aug"/>
    <n v="30"/>
    <n v="0"/>
    <b v="0"/>
    <s v="GROWTH"/>
    <n v="0"/>
    <m/>
    <s v="NE 1"/>
    <s v="BH"/>
    <m/>
  </r>
  <r>
    <x v="4"/>
    <x v="46"/>
    <s v="BHA077"/>
    <n v="1000001978"/>
    <s v="ASHA TRADERS - BARIYAHI"/>
    <d v="2021-08-05T00:00:00"/>
    <s v="Targeted Dealer"/>
    <m/>
    <n v="50"/>
    <m/>
    <n v="55"/>
    <n v="-5"/>
    <s v="-"/>
    <n v="50"/>
    <s v="July"/>
    <n v="60"/>
    <n v="-5"/>
    <n v="-8.333333333333337E-2"/>
    <s v="DEGROWTH"/>
    <n v="55"/>
    <s v="Aug"/>
    <n v="55"/>
    <n v="0"/>
    <b v="0"/>
    <s v="GROWTH"/>
    <n v="0"/>
    <m/>
    <s v="NE 1"/>
    <s v="BH"/>
    <m/>
  </r>
  <r>
    <x v="4"/>
    <x v="46"/>
    <s v="BHM133"/>
    <n v="1000002508"/>
    <s v="MAHADEV TRADERS - JALSIMAN"/>
    <d v="2022-01-21T00:00:00"/>
    <s v="Targeted Dealer"/>
    <m/>
    <n v="25"/>
    <m/>
    <n v="0"/>
    <n v="25"/>
    <s v="-"/>
    <n v="75"/>
    <s v="July"/>
    <n v="30"/>
    <n v="-30"/>
    <n v="-1"/>
    <s v="DEGROWTH"/>
    <n v="0"/>
    <s v="Aug"/>
    <n v="0"/>
    <n v="0"/>
    <b v="0"/>
    <b v="0"/>
    <n v="0"/>
    <m/>
    <s v="NE 1"/>
    <s v="BH"/>
    <m/>
  </r>
  <r>
    <x v="4"/>
    <x v="46"/>
    <s v="BHJ055"/>
    <n v="1000002856"/>
    <s v="JAI MATA DI TRADERS - SAHARSA"/>
    <d v="2022-07-13T00:00:00"/>
    <s v="Targeted Dealer"/>
    <m/>
    <n v="50"/>
    <m/>
    <n v="54"/>
    <n v="-4"/>
    <s v="-"/>
    <n v="60"/>
    <s v="July"/>
    <n v="67.5"/>
    <n v="-13.5"/>
    <n v="-0.19999999999999996"/>
    <s v="DEGROWTH"/>
    <n v="54"/>
    <s v="Aug"/>
    <n v="54"/>
    <n v="0"/>
    <b v="0"/>
    <s v="GROWTH"/>
    <n v="0"/>
    <m/>
    <s v="NE 1"/>
    <s v="BH"/>
    <m/>
  </r>
  <r>
    <x v="4"/>
    <x v="46"/>
    <s v="BHO009"/>
    <n v="1000003731"/>
    <s v="OM SHANTI TRADERS"/>
    <d v="2023-10-18T00:00:00"/>
    <s v="Targeted Dealer"/>
    <m/>
    <n v="125"/>
    <m/>
    <n v="149.5"/>
    <n v="-24.5"/>
    <s v="-"/>
    <n v="100"/>
    <s v="July"/>
    <n v="162.5"/>
    <n v="-13"/>
    <n v="-7.999999999999996E-2"/>
    <s v="DEGROWTH"/>
    <n v="149.5"/>
    <s v="Aug"/>
    <n v="149.5"/>
    <n v="0"/>
    <b v="0"/>
    <s v="GROWTH"/>
    <n v="0"/>
    <m/>
    <s v="NE 1"/>
    <s v="BH"/>
    <m/>
  </r>
  <r>
    <x v="4"/>
    <x v="46"/>
    <s v="BHS249"/>
    <n v="1000003787"/>
    <s v="SUMAN ENTERPRISES - PANCHGACHIA"/>
    <d v="2023-12-15T00:00:00"/>
    <s v="Targeted Dealer"/>
    <m/>
    <n v="25"/>
    <m/>
    <n v="25"/>
    <n v="0"/>
    <s v="-"/>
    <n v="25"/>
    <s v="July"/>
    <n v="30"/>
    <n v="-5"/>
    <n v="-0.16666666666666663"/>
    <s v="DEGROWTH"/>
    <n v="25"/>
    <s v="Aug"/>
    <n v="25"/>
    <n v="0"/>
    <b v="0"/>
    <s v="GROWTH"/>
    <n v="0"/>
    <m/>
    <s v="NE 1"/>
    <s v="BH"/>
    <m/>
  </r>
  <r>
    <x v="4"/>
    <x v="46"/>
    <s v="BHM155"/>
    <n v="1000003902"/>
    <s v="MAA TARA ENTERPRISES - SONBARSA"/>
    <d v="2024-04-03T00:00:00"/>
    <s v="Targeted Dealer"/>
    <m/>
    <n v="50"/>
    <m/>
    <n v="34"/>
    <n v="16"/>
    <s v="-"/>
    <n v="85"/>
    <s v="July"/>
    <n v="52"/>
    <n v="-18"/>
    <n v="-0.34615384615384615"/>
    <s v="DEGROWTH"/>
    <n v="34"/>
    <s v="Aug"/>
    <n v="34"/>
    <n v="0"/>
    <b v="0"/>
    <s v="GROWTH"/>
    <n v="0"/>
    <m/>
    <s v="NE 1"/>
    <s v="BH"/>
    <m/>
  </r>
  <r>
    <x v="4"/>
    <x v="47"/>
    <s v="BHS103"/>
    <n v="1000001821"/>
    <s v="SHIV SHAKTI TRADERS (KURHAN)"/>
    <d v="2015-10-30T00:00:00"/>
    <s v="Targeted Dealer"/>
    <m/>
    <n v="50"/>
    <m/>
    <n v="45"/>
    <n v="5"/>
    <s v="-"/>
    <n v="25"/>
    <s v="July"/>
    <n v="70"/>
    <n v="-25"/>
    <n v="-0.3571428571428571"/>
    <s v="DEGROWTH"/>
    <n v="45"/>
    <s v="Aug"/>
    <n v="45"/>
    <n v="0"/>
    <b v="0"/>
    <s v="GROWTH"/>
    <n v="0"/>
    <m/>
    <s v="NE 1"/>
    <s v="BH"/>
    <m/>
  </r>
  <r>
    <x v="4"/>
    <x v="47"/>
    <s v="BHM112"/>
    <n v="1000001815"/>
    <s v="MAA DURGA TRADERS"/>
    <d v="2019-02-07T00:00:00"/>
    <s v="Targeted Dealer"/>
    <m/>
    <n v="25"/>
    <m/>
    <n v="25"/>
    <n v="0"/>
    <s v="-"/>
    <n v="50"/>
    <s v="July"/>
    <n v="50"/>
    <n v="-25"/>
    <n v="-0.5"/>
    <s v="DEGROWTH"/>
    <n v="25"/>
    <s v="Aug"/>
    <n v="25"/>
    <n v="0"/>
    <b v="0"/>
    <s v="GROWTH"/>
    <n v="0"/>
    <m/>
    <s v="NE 1"/>
    <s v="BH"/>
    <m/>
  </r>
  <r>
    <x v="4"/>
    <x v="47"/>
    <s v="BHA070"/>
    <n v="1000001804"/>
    <s v="ANKUR ENTERPRISES (MADHEPURA)"/>
    <d v="2019-08-29T00:00:00"/>
    <s v="Targeted Dealer"/>
    <m/>
    <n v="25"/>
    <m/>
    <n v="25"/>
    <n v="0"/>
    <s v="-"/>
    <n v="25"/>
    <s v="July"/>
    <n v="50"/>
    <n v="-25"/>
    <n v="-0.5"/>
    <s v="DEGROWTH"/>
    <n v="25"/>
    <s v="Aug"/>
    <n v="25"/>
    <n v="0"/>
    <b v="0"/>
    <s v="GROWTH"/>
    <n v="0"/>
    <m/>
    <s v="NE 1"/>
    <s v="BH"/>
    <m/>
  </r>
  <r>
    <x v="4"/>
    <x v="47"/>
    <s v="BHN034"/>
    <n v="1000001818"/>
    <s v="NAHAR TRADERS"/>
    <d v="2021-05-07T00:00:00"/>
    <s v="Targeted Dealer"/>
    <m/>
    <n v="100"/>
    <m/>
    <n v="110"/>
    <n v="-10"/>
    <s v="-"/>
    <n v="190"/>
    <s v="July"/>
    <n v="215"/>
    <n v="-105"/>
    <n v="-0.48837209302325579"/>
    <s v="DEGROWTH"/>
    <n v="110"/>
    <s v="Aug"/>
    <n v="110"/>
    <n v="0"/>
    <b v="0"/>
    <s v="GROWTH"/>
    <n v="0"/>
    <m/>
    <s v="NE 1"/>
    <s v="BH"/>
    <m/>
  </r>
  <r>
    <x v="4"/>
    <x v="47"/>
    <s v="BHM138"/>
    <n v="1000002638"/>
    <s v="MUKESH TRADERS - UDAKISHUNGANJ"/>
    <d v="2022-03-14T00:00:00"/>
    <s v="Targeted Dealer"/>
    <m/>
    <n v="20"/>
    <m/>
    <n v="45"/>
    <n v="-25"/>
    <s v="-"/>
    <n v="25"/>
    <s v="July"/>
    <n v="0"/>
    <n v="45"/>
    <s v=" "/>
    <s v="GROWTH"/>
    <n v="45"/>
    <s v="Aug"/>
    <n v="45"/>
    <n v="0"/>
    <b v="0"/>
    <s v="GROWTH"/>
    <n v="0"/>
    <m/>
    <s v="NE 1"/>
    <s v="BH"/>
    <m/>
  </r>
  <r>
    <x v="4"/>
    <x v="47"/>
    <s v="BHK055"/>
    <n v="1000002639"/>
    <s v="KASHBA TRADERS"/>
    <d v="2022-03-15T00:00:00"/>
    <s v="Targeted Dealer"/>
    <m/>
    <n v="30"/>
    <m/>
    <n v="0"/>
    <n v="30"/>
    <s v="-"/>
    <n v="30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47"/>
    <s v="BHJ059"/>
    <n v="1000003645"/>
    <s v="JAGDAMBA TRADERS - KUMARKHAND"/>
    <d v="2023-07-19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</r>
  <r>
    <x v="4"/>
    <x v="47"/>
    <s v="BHG049"/>
    <n v="1000004012"/>
    <s v="GITA TRADERS - SUPAUL"/>
    <d v="2024-06-18T00:00:00"/>
    <s v="-"/>
    <m/>
    <n v="0"/>
    <m/>
    <n v="25"/>
    <n v="-25"/>
    <s v="-"/>
    <n v="25"/>
    <s v="July"/>
    <n v="0"/>
    <n v="25"/>
    <s v=" "/>
    <s v="GROWTH"/>
    <n v="25"/>
    <s v="Aug"/>
    <n v="25"/>
    <n v="0"/>
    <b v="0"/>
    <s v="GROWTH"/>
    <n v="0"/>
    <m/>
    <s v="NE 1"/>
    <s v="BH"/>
    <m/>
  </r>
  <r>
    <x v="4"/>
    <x v="47"/>
    <s v="BHG050"/>
    <n v="1000004088"/>
    <s v="GANPATI TRADERS - BUDHMA"/>
    <d v="2024-08-16T00:00:00"/>
    <s v="Targeted Dealer"/>
    <m/>
    <n v="25"/>
    <m/>
    <n v="25"/>
    <n v="0"/>
    <s v="-"/>
    <n v="30"/>
    <s v="July"/>
    <n v="55"/>
    <n v="-30"/>
    <n v="-0.54545454545454541"/>
    <s v="DEGROWTH"/>
    <n v="25"/>
    <s v="Aug"/>
    <n v="25"/>
    <n v="0"/>
    <b v="0"/>
    <s v="GROWTH"/>
    <n v="0"/>
    <m/>
    <s v="NE 1"/>
    <s v="BH"/>
    <m/>
  </r>
  <r>
    <x v="4"/>
    <x v="48"/>
    <s v="BHP044"/>
    <n v="1000002665"/>
    <s v="PRINCE TRADERS - BARAHAT"/>
    <d v="2022-06-27T00:00:00"/>
    <s v="Targeted Dealer"/>
    <m/>
    <n v="130"/>
    <m/>
    <n v="85"/>
    <n v="45"/>
    <s v="-"/>
    <n v="100"/>
    <s v="July"/>
    <n v="100"/>
    <n v="-15"/>
    <n v="-0.15000000000000002"/>
    <s v="DEGROWTH"/>
    <n v="85"/>
    <s v="Aug"/>
    <n v="85"/>
    <n v="0"/>
    <b v="0"/>
    <s v="GROWTH"/>
    <n v="0"/>
    <m/>
    <s v="NE 1"/>
    <s v="BH"/>
    <m/>
  </r>
  <r>
    <x v="4"/>
    <x v="48"/>
    <s v="BHS232"/>
    <n v="1000002695"/>
    <s v="SAH ENTERPRISES"/>
    <d v="2022-06-27T00:00:00"/>
    <s v="Targeted Dealer"/>
    <m/>
    <n v="300"/>
    <m/>
    <n v="360"/>
    <n v="-60"/>
    <s v="-"/>
    <n v="260"/>
    <s v="July"/>
    <n v="330"/>
    <n v="30"/>
    <n v="9.0909090909090828E-2"/>
    <s v="GROWTH"/>
    <n v="360"/>
    <s v="Aug"/>
    <n v="360"/>
    <n v="0"/>
    <b v="0"/>
    <s v="GROWTH"/>
    <n v="0"/>
    <m/>
    <s v="NE 1"/>
    <s v="BH"/>
    <m/>
  </r>
  <r>
    <x v="4"/>
    <x v="48"/>
    <s v="BHL001"/>
    <n v="1000001197"/>
    <s v="LAXMI ENTERPRISES (BANKA)"/>
    <d v="2014-07-14T00:00:00"/>
    <s v="Targeted Dealer"/>
    <m/>
    <n v="100"/>
    <m/>
    <n v="135"/>
    <n v="-35"/>
    <s v="-"/>
    <n v="115"/>
    <s v="July"/>
    <n v="165.75"/>
    <n v="-30.75"/>
    <n v="-0.18552036199095023"/>
    <s v="DEGROWTH"/>
    <n v="135"/>
    <s v="Aug"/>
    <n v="135"/>
    <n v="0"/>
    <b v="0"/>
    <s v="GROWTH"/>
    <n v="0"/>
    <m/>
    <s v="NE 1"/>
    <s v="BH"/>
    <m/>
  </r>
  <r>
    <x v="4"/>
    <x v="48"/>
    <s v="BHA016"/>
    <n v="1000001189"/>
    <s v="ADITYA ENTERPRISES (BIRNODH)"/>
    <d v="2014-10-13T00:00:00"/>
    <s v="Targeted Dealer"/>
    <m/>
    <n v="200"/>
    <m/>
    <n v="274.5"/>
    <n v="-74.5"/>
    <s v="-"/>
    <n v="100"/>
    <s v="July"/>
    <n v="220"/>
    <n v="54.5"/>
    <n v="0.2477272727272728"/>
    <s v="GROWTH"/>
    <n v="274.5"/>
    <s v="Aug"/>
    <n v="274.5"/>
    <n v="0"/>
    <b v="0"/>
    <s v="GROWTH"/>
    <n v="0"/>
    <m/>
    <s v="NE 1"/>
    <s v="BH"/>
    <m/>
  </r>
  <r>
    <x v="4"/>
    <x v="48"/>
    <s v="BHA025"/>
    <n v="1000001190"/>
    <s v="ANAND TRADERS (BHAGALPUR)"/>
    <d v="2014-12-22T00:00:00"/>
    <s v="Targeted Dealer"/>
    <m/>
    <n v="25"/>
    <m/>
    <n v="0"/>
    <n v="25"/>
    <s v="-"/>
    <n v="30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48"/>
    <s v="BHT003"/>
    <n v="1000001211"/>
    <s v="TULSYAN CEMENT &amp; FERTILIZERS"/>
    <d v="2015-01-16T00:00:00"/>
    <s v="Targeted Dealer"/>
    <m/>
    <n v="30"/>
    <m/>
    <n v="30"/>
    <n v="0"/>
    <s v="-"/>
    <n v="0"/>
    <s v="July"/>
    <n v="0"/>
    <n v="30"/>
    <s v=" "/>
    <b v="0"/>
    <n v="30"/>
    <s v="Aug"/>
    <n v="30"/>
    <n v="0"/>
    <b v="0"/>
    <s v="GROWTH"/>
    <n v="0"/>
    <m/>
    <s v="NE 1"/>
    <s v="BH"/>
    <m/>
  </r>
  <r>
    <x v="4"/>
    <x v="48"/>
    <s v="BHM041"/>
    <n v="1000001198"/>
    <s v="MAA LAXMI TRADERS (JICHHO)"/>
    <d v="2015-03-11T00:00:00"/>
    <s v="Targeted Dealer"/>
    <m/>
    <n v="140"/>
    <m/>
    <n v="140"/>
    <n v="0"/>
    <s v="-"/>
    <n v="100"/>
    <s v="July"/>
    <n v="170"/>
    <n v="-30"/>
    <n v="-0.17647058823529416"/>
    <s v="DEGROWTH"/>
    <n v="140"/>
    <s v="Aug"/>
    <n v="140"/>
    <n v="0"/>
    <b v="0"/>
    <s v="GROWTH"/>
    <n v="0"/>
    <m/>
    <s v="NE 1"/>
    <s v="BH"/>
    <m/>
  </r>
  <r>
    <x v="4"/>
    <x v="48"/>
    <s v="BHM051"/>
    <n v="1000001199"/>
    <s v="MAA SHARDA TRADER (SULTANGANJ)"/>
    <d v="2015-05-16T00:00:00"/>
    <s v="Targeted Dealer"/>
    <m/>
    <n v="160"/>
    <m/>
    <n v="162.5"/>
    <n v="-2.5"/>
    <s v="-"/>
    <n v="60"/>
    <s v="July"/>
    <n v="235"/>
    <n v="-72.5"/>
    <n v="-0.30851063829787229"/>
    <s v="DEGROWTH"/>
    <n v="162.5"/>
    <s v="Aug"/>
    <n v="162.5"/>
    <n v="0"/>
    <b v="0"/>
    <s v="GROWTH"/>
    <n v="0"/>
    <m/>
    <s v="NE 1"/>
    <s v="BH"/>
    <m/>
  </r>
  <r>
    <x v="4"/>
    <x v="48"/>
    <s v="BHY005"/>
    <n v="1000001212"/>
    <s v="YUVNANDAN ENTERPRISES (RAJOUN)"/>
    <d v="2015-12-26T00:00:00"/>
    <s v="Targeted Dealer"/>
    <m/>
    <n v="200"/>
    <m/>
    <n v="160"/>
    <n v="40"/>
    <s v="-"/>
    <n v="155"/>
    <s v="July"/>
    <n v="200"/>
    <n v="-40"/>
    <n v="-0.19999999999999996"/>
    <s v="DEGROWTH"/>
    <n v="160"/>
    <s v="Aug"/>
    <n v="160"/>
    <n v="0"/>
    <b v="0"/>
    <s v="GROWTH"/>
    <n v="0"/>
    <m/>
    <s v="NE 1"/>
    <s v="BH"/>
    <m/>
  </r>
  <r>
    <x v="4"/>
    <x v="48"/>
    <s v="BHM090"/>
    <n v="1000001200"/>
    <s v="MAA SHARDA CEMENT AGENCY"/>
    <d v="2016-06-18T00:00:00"/>
    <s v="Targeted Dealer"/>
    <m/>
    <n v="50"/>
    <m/>
    <n v="30"/>
    <n v="20"/>
    <s v="-"/>
    <n v="50"/>
    <s v="July"/>
    <n v="25"/>
    <n v="5"/>
    <n v="0.19999999999999996"/>
    <s v="GROWTH"/>
    <n v="30"/>
    <s v="Aug"/>
    <n v="30"/>
    <n v="0"/>
    <b v="0"/>
    <s v="GROWTH"/>
    <n v="0"/>
    <m/>
    <s v="NE 1"/>
    <s v="BH"/>
    <m/>
  </r>
  <r>
    <x v="4"/>
    <x v="48"/>
    <s v="BHV024"/>
    <n v="1000002633"/>
    <s v="VANDANA BUILDING SOLUTION"/>
    <d v="2022-03-01T00:00:00"/>
    <s v="Targeted Dealer"/>
    <m/>
    <n v="150"/>
    <m/>
    <n v="150"/>
    <n v="0"/>
    <s v="-"/>
    <n v="105"/>
    <s v="July"/>
    <n v="178"/>
    <n v="-28"/>
    <n v="-0.15730337078651691"/>
    <s v="DEGROWTH"/>
    <n v="150"/>
    <s v="Aug"/>
    <n v="150"/>
    <n v="0"/>
    <b v="0"/>
    <s v="GROWTH"/>
    <n v="0"/>
    <m/>
    <s v="NE 1"/>
    <s v="BH"/>
    <m/>
  </r>
  <r>
    <x v="4"/>
    <x v="48"/>
    <s v="BHJ060"/>
    <n v="1000003919"/>
    <s v="JAY MAA TRADERS"/>
    <d v="2024-04-27T00:00:00"/>
    <s v="Targeted Dealer"/>
    <m/>
    <n v="30"/>
    <m/>
    <n v="30"/>
    <n v="0"/>
    <s v="-"/>
    <n v="0"/>
    <s v="July"/>
    <n v="60"/>
    <n v="-30"/>
    <n v="-0.5"/>
    <b v="0"/>
    <n v="30"/>
    <s v="Aug"/>
    <n v="30"/>
    <n v="0"/>
    <b v="0"/>
    <s v="GROWTH"/>
    <n v="0"/>
    <m/>
    <s v="NE 1"/>
    <s v="BH"/>
    <m/>
  </r>
  <r>
    <x v="4"/>
    <x v="48"/>
    <s v="BHS255"/>
    <n v="1000003945"/>
    <s v="SUMAN KRISHI KENDRA AND CEMENT AGEN"/>
    <d v="2024-05-10T00:00:00"/>
    <s v="Targeted Dealer"/>
    <m/>
    <n v="50"/>
    <m/>
    <n v="0"/>
    <n v="50"/>
    <s v="-"/>
    <n v="25"/>
    <s v="July"/>
    <n v="25"/>
    <n v="-25"/>
    <n v="-1"/>
    <s v="DEGROWTH"/>
    <n v="0"/>
    <s v="Aug"/>
    <n v="0"/>
    <n v="0"/>
    <b v="0"/>
    <b v="0"/>
    <n v="0"/>
    <m/>
    <s v="NE 1"/>
    <s v="BH"/>
    <m/>
  </r>
  <r>
    <x v="4"/>
    <x v="48"/>
    <s v="BHJ061"/>
    <n v="1000003991"/>
    <s v="JAISWAL HARDWARE - BELHAR"/>
    <d v="2024-05-31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</r>
  <r>
    <x v="4"/>
    <x v="49"/>
    <s v="BHS219"/>
    <n v="1000002559"/>
    <s v="SHIVAM TRADING"/>
    <d v="2022-06-27T00:00:00"/>
    <s v="Targeted Dealer"/>
    <m/>
    <n v="60"/>
    <m/>
    <n v="0"/>
    <n v="60"/>
    <s v="-"/>
    <n v="45"/>
    <s v="July"/>
    <n v="60"/>
    <n v="-60"/>
    <n v="-1"/>
    <s v="DEGROWTH"/>
    <n v="0"/>
    <s v="Aug"/>
    <n v="0"/>
    <n v="0"/>
    <b v="0"/>
    <b v="0"/>
    <n v="0"/>
    <m/>
    <s v="NE 1"/>
    <s v="BH"/>
    <m/>
  </r>
  <r>
    <x v="4"/>
    <x v="49"/>
    <s v="M317"/>
    <n v="1000001177"/>
    <s v="MOURYA IRON TRADERS"/>
    <d v="2013-10-26T00:00:00"/>
    <s v="Targeted Dealer"/>
    <m/>
    <n v="60"/>
    <m/>
    <n v="0"/>
    <n v="60"/>
    <s v="-"/>
    <n v="60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49"/>
    <s v="C120"/>
    <n v="1000001170"/>
    <s v="CHAURASIA TRADING (SOBHANI)"/>
    <d v="2014-01-21T00:00:00"/>
    <s v="Targeted Dealer"/>
    <m/>
    <n v="150"/>
    <m/>
    <n v="210"/>
    <n v="-60"/>
    <s v="-"/>
    <n v="125"/>
    <s v="July"/>
    <n v="245"/>
    <n v="-35"/>
    <n v="-0.1428571428571429"/>
    <s v="DEGROWTH"/>
    <n v="210"/>
    <s v="Aug"/>
    <n v="210"/>
    <n v="0"/>
    <b v="0"/>
    <s v="GROWTH"/>
    <n v="0"/>
    <m/>
    <s v="NE 1"/>
    <s v="BH"/>
    <m/>
  </r>
  <r>
    <x v="4"/>
    <x v="49"/>
    <s v="M411"/>
    <n v="1000001178"/>
    <s v="MITHI TRADING CO."/>
    <d v="2014-04-03T00:00:00"/>
    <s v="Targeted Dealer"/>
    <m/>
    <n v="90"/>
    <m/>
    <n v="90"/>
    <n v="0"/>
    <s v="-"/>
    <n v="60"/>
    <s v="July"/>
    <n v="90"/>
    <n v="0"/>
    <n v="0"/>
    <s v="GROWTH"/>
    <n v="90"/>
    <s v="Aug"/>
    <n v="90"/>
    <n v="0"/>
    <b v="0"/>
    <s v="GROWTH"/>
    <n v="0"/>
    <m/>
    <s v="NE 1"/>
    <s v="BH"/>
    <m/>
  </r>
  <r>
    <x v="4"/>
    <x v="49"/>
    <s v="K193"/>
    <n v="1000001174"/>
    <s v="KESHARI TRADING"/>
    <d v="2014-04-17T00:00:00"/>
    <s v="Targeted Dealer"/>
    <m/>
    <n v="100"/>
    <m/>
    <n v="50"/>
    <n v="50"/>
    <s v="-"/>
    <n v="89.75"/>
    <s v="July"/>
    <n v="105"/>
    <n v="-55"/>
    <n v="-0.52380952380952384"/>
    <s v="DEGROWTH"/>
    <n v="50"/>
    <s v="Aug"/>
    <n v="50"/>
    <n v="0"/>
    <b v="0"/>
    <s v="GROWTH"/>
    <n v="0"/>
    <m/>
    <s v="NE 1"/>
    <s v="BH"/>
    <m/>
  </r>
  <r>
    <x v="4"/>
    <x v="49"/>
    <s v="BHM054"/>
    <n v="1000001165"/>
    <s v="MAHAVEER TRADERS (KHODAWANPUR)"/>
    <d v="2015-05-22T00:00:00"/>
    <s v="Targeted Dealer"/>
    <m/>
    <n v="90"/>
    <m/>
    <n v="90"/>
    <n v="0"/>
    <s v="-"/>
    <n v="110"/>
    <s v="July"/>
    <n v="112"/>
    <n v="-22"/>
    <n v="-0.1964285714285714"/>
    <s v="DEGROWTH"/>
    <n v="90"/>
    <s v="Aug"/>
    <n v="90"/>
    <n v="0"/>
    <b v="0"/>
    <s v="GROWTH"/>
    <n v="0"/>
    <m/>
    <s v="NE 1"/>
    <s v="BH"/>
    <m/>
  </r>
  <r>
    <x v="4"/>
    <x v="49"/>
    <s v="BHT010"/>
    <n v="1000001186"/>
    <s v="TUK TUK ENTERPRISES"/>
    <d v="2019-06-27T00:00:00"/>
    <s v="Targeted Dealer"/>
    <m/>
    <n v="90"/>
    <m/>
    <n v="150"/>
    <n v="-60"/>
    <s v="-"/>
    <n v="100"/>
    <s v="July"/>
    <n v="130"/>
    <n v="20"/>
    <n v="0.15384615384615374"/>
    <s v="GROWTH"/>
    <n v="150"/>
    <s v="Aug"/>
    <n v="150"/>
    <n v="0"/>
    <b v="0"/>
    <s v="GROWTH"/>
    <n v="0"/>
    <m/>
    <s v="NE 1"/>
    <s v="BH"/>
    <m/>
  </r>
  <r>
    <x v="4"/>
    <x v="49"/>
    <s v="BHK045"/>
    <n v="1000001183"/>
    <s v="KANHAIYA ENTERPRISES (TEGHRA)"/>
    <d v="2019-12-10T00:00:00"/>
    <s v="Targeted Dealer"/>
    <m/>
    <n v="100"/>
    <m/>
    <n v="105"/>
    <n v="-5"/>
    <s v="-"/>
    <n v="125"/>
    <s v="July"/>
    <n v="155"/>
    <n v="-50"/>
    <n v="-0.32258064516129037"/>
    <s v="DEGROWTH"/>
    <n v="105"/>
    <s v="Aug"/>
    <n v="105"/>
    <n v="0"/>
    <b v="0"/>
    <s v="GROWTH"/>
    <n v="0"/>
    <m/>
    <s v="NE 1"/>
    <s v="BH"/>
    <m/>
  </r>
  <r>
    <x v="4"/>
    <x v="49"/>
    <s v="BHN036"/>
    <n v="1000001988"/>
    <s v="NEW BOLBAM"/>
    <d v="2021-09-07T00:00:00"/>
    <s v="Targeted Dealer"/>
    <m/>
    <n v="60"/>
    <m/>
    <n v="30"/>
    <n v="30"/>
    <s v="-"/>
    <n v="55"/>
    <s v="July"/>
    <n v="60"/>
    <n v="-30"/>
    <n v="-0.5"/>
    <s v="DEGROWTH"/>
    <n v="30"/>
    <s v="Aug"/>
    <n v="30"/>
    <n v="0"/>
    <b v="0"/>
    <s v="GROWTH"/>
    <n v="0"/>
    <m/>
    <s v="NE 1"/>
    <s v="BH"/>
    <m/>
  </r>
  <r>
    <x v="4"/>
    <x v="49"/>
    <s v="BHK054"/>
    <n v="1000002030"/>
    <s v="KHETAN TRADERS"/>
    <d v="2021-11-09T00:00:00"/>
    <s v="Targeted Dealer"/>
    <m/>
    <n v="180"/>
    <m/>
    <n v="185"/>
    <n v="-5"/>
    <s v="-"/>
    <n v="115"/>
    <s v="July"/>
    <n v="180"/>
    <n v="5"/>
    <n v="2.7777777777777679E-2"/>
    <s v="GROWTH"/>
    <n v="185"/>
    <s v="Aug"/>
    <n v="185"/>
    <n v="0"/>
    <b v="0"/>
    <s v="GROWTH"/>
    <n v="0"/>
    <m/>
    <s v="NE 1"/>
    <s v="BH"/>
    <m/>
  </r>
  <r>
    <x v="4"/>
    <x v="49"/>
    <s v="BHG037"/>
    <n v="1000002075"/>
    <s v="GUPTA TRADERS - JAMALPUR"/>
    <d v="2021-12-01T00:00:00"/>
    <s v="Targeted Dealer"/>
    <m/>
    <n v="50"/>
    <m/>
    <n v="55"/>
    <n v="-5"/>
    <s v="-"/>
    <n v="30"/>
    <s v="July"/>
    <n v="50"/>
    <n v="5"/>
    <n v="0.10000000000000009"/>
    <s v="GROWTH"/>
    <n v="55"/>
    <s v="Aug"/>
    <n v="55"/>
    <n v="0"/>
    <b v="0"/>
    <s v="GROWTH"/>
    <n v="0"/>
    <m/>
    <s v="NE 1"/>
    <s v="BH"/>
    <m/>
  </r>
  <r>
    <x v="4"/>
    <x v="49"/>
    <s v="BHS208"/>
    <n v="1000002064"/>
    <s v="SHREE RADHA ENTERPRISES"/>
    <d v="2021-12-13T00:00:00"/>
    <s v="Targeted Dealer"/>
    <m/>
    <n v="180"/>
    <m/>
    <n v="202.5"/>
    <n v="-22.5"/>
    <s v="-"/>
    <n v="120"/>
    <s v="July"/>
    <n v="225"/>
    <n v="-22.5"/>
    <n v="-9.9999999999999978E-2"/>
    <s v="DEGROWTH"/>
    <n v="202.5"/>
    <s v="Aug"/>
    <n v="202.5"/>
    <n v="0"/>
    <b v="0"/>
    <s v="GROWTH"/>
    <n v="0"/>
    <m/>
    <s v="NE 1"/>
    <s v="BH"/>
    <m/>
  </r>
  <r>
    <x v="4"/>
    <x v="49"/>
    <s v="BHP038"/>
    <n v="1000002070"/>
    <s v="PANNALAL ENTERPRISES"/>
    <d v="2021-12-24T00:00:00"/>
    <s v="Targeted Dealer"/>
    <m/>
    <n v="250"/>
    <m/>
    <n v="254"/>
    <n v="-4"/>
    <s v="-"/>
    <n v="250"/>
    <s v="July"/>
    <n v="280"/>
    <n v="-26"/>
    <n v="-9.285714285714286E-2"/>
    <s v="DEGROWTH"/>
    <n v="254"/>
    <s v="Aug"/>
    <n v="254"/>
    <n v="0"/>
    <b v="0"/>
    <s v="GROWTH"/>
    <n v="0"/>
    <m/>
    <s v="NE 1"/>
    <s v="BH"/>
    <m/>
  </r>
  <r>
    <x v="4"/>
    <x v="49"/>
    <s v="BHS237"/>
    <n v="1000002774"/>
    <s v="SHIV ENTERPRISES - BIHAT"/>
    <d v="2022-05-11T00:00:00"/>
    <s v="Targeted Dealer"/>
    <m/>
    <n v="25"/>
    <m/>
    <n v="0"/>
    <n v="25"/>
    <s v="-"/>
    <n v="25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49"/>
    <s v="BHV028"/>
    <n v="1000003311"/>
    <s v="VIJAY TRADERS - MATIHANI"/>
    <d v="2023-01-31T00:00:00"/>
    <s v="Targeted Dealer"/>
    <m/>
    <n v="30"/>
    <m/>
    <n v="179"/>
    <n v="-149"/>
    <s v="-"/>
    <n v="55"/>
    <s v="July"/>
    <n v="60"/>
    <n v="119"/>
    <n v="1.9833333333333334"/>
    <s v="GROWTH"/>
    <n v="179"/>
    <s v="Aug"/>
    <n v="179"/>
    <n v="0"/>
    <b v="0"/>
    <s v="GROWTH"/>
    <n v="0"/>
    <m/>
    <s v="NE 1"/>
    <s v="BH"/>
    <m/>
  </r>
  <r>
    <x v="4"/>
    <x v="49"/>
    <s v="BHD027"/>
    <n v="1000003323"/>
    <s v="DHARMVEER HARDWARE AND ENTERPRISES"/>
    <d v="2023-02-02T00:00:00"/>
    <s v="Targeted Dealer"/>
    <m/>
    <n v="25"/>
    <m/>
    <n v="5"/>
    <n v="20"/>
    <s v="-"/>
    <n v="10"/>
    <s v="July"/>
    <n v="50"/>
    <n v="-45"/>
    <n v="-0.9"/>
    <s v="DEGROWTH"/>
    <n v="5"/>
    <s v="Aug"/>
    <n v="5"/>
    <n v="0"/>
    <b v="0"/>
    <s v="GROWTH"/>
    <n v="0"/>
    <m/>
    <s v="NE 1"/>
    <s v="BH"/>
    <m/>
  </r>
  <r>
    <x v="4"/>
    <x v="49"/>
    <s v="BHS256"/>
    <n v="1000003965"/>
    <s v="SHRI VISHWAKARMA TRADERS - HASANPUR"/>
    <d v="2024-05-21T00:00:00"/>
    <s v="Targeted Dealer"/>
    <m/>
    <n v="40"/>
    <m/>
    <n v="45"/>
    <n v="-5"/>
    <s v="-"/>
    <n v="40"/>
    <s v="July"/>
    <n v="37.5"/>
    <n v="7.5"/>
    <n v="0.19999999999999996"/>
    <s v="GROWTH"/>
    <n v="45"/>
    <s v="Aug"/>
    <n v="45"/>
    <n v="0"/>
    <b v="0"/>
    <s v="GROWTH"/>
    <n v="0"/>
    <m/>
    <s v="NE 1"/>
    <s v="BH"/>
    <m/>
  </r>
  <r>
    <x v="4"/>
    <x v="50"/>
    <s v="BHM013"/>
    <n v="1000001654"/>
    <s v="MAHADEV STEEL"/>
    <d v="2014-08-18T00:00:00"/>
    <s v="Targeted Dealer"/>
    <m/>
    <n v="25"/>
    <m/>
    <n v="25"/>
    <n v="0"/>
    <s v="-"/>
    <n v="33"/>
    <s v="July"/>
    <n v="0"/>
    <n v="25"/>
    <s v=" "/>
    <s v="GROWTH"/>
    <n v="25"/>
    <s v="Aug"/>
    <n v="25"/>
    <n v="0"/>
    <b v="0"/>
    <s v="GROWTH"/>
    <n v="0"/>
    <m/>
    <s v="NE 1"/>
    <s v="BH"/>
    <m/>
  </r>
  <r>
    <x v="4"/>
    <x v="50"/>
    <s v="BHB037"/>
    <n v="1000001642"/>
    <s v="BAJRANG TRADERS (SAKRA)"/>
    <d v="2015-06-30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</r>
  <r>
    <x v="4"/>
    <x v="50"/>
    <s v="BHS106"/>
    <n v="1000001669"/>
    <s v="SRI GANPATI TRADERS (PILKHI)"/>
    <d v="2015-12-08T00:00:00"/>
    <s v="Targeted Dealer"/>
    <m/>
    <n v="25"/>
    <m/>
    <n v="15"/>
    <n v="10"/>
    <s v="-"/>
    <n v="0"/>
    <s v="July"/>
    <n v="6.25"/>
    <n v="8.75"/>
    <n v="1.4"/>
    <b v="0"/>
    <n v="15"/>
    <s v="Aug"/>
    <n v="15"/>
    <n v="0"/>
    <b v="0"/>
    <s v="GROWTH"/>
    <n v="0"/>
    <m/>
    <s v="NE 1"/>
    <s v="BH"/>
    <m/>
  </r>
  <r>
    <x v="4"/>
    <x v="50"/>
    <s v="BHS141"/>
    <n v="1000001671"/>
    <s v="SRI RAVI TRADERS (PAMRA)"/>
    <d v="2016-07-12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</r>
  <r>
    <x v="4"/>
    <x v="50"/>
    <s v="BHA060"/>
    <n v="1000001638"/>
    <s v="ANUSHKA TRADERS"/>
    <d v="2016-07-29T00:00:00"/>
    <s v="Targeted Dealer"/>
    <m/>
    <n v="65"/>
    <m/>
    <n v="118"/>
    <n v="-53"/>
    <s v="-"/>
    <n v="30"/>
    <s v="July"/>
    <n v="89.5"/>
    <n v="28.5"/>
    <n v="0.31843575418994408"/>
    <s v="GROWTH"/>
    <n v="118"/>
    <s v="Aug"/>
    <n v="118"/>
    <n v="0"/>
    <b v="0"/>
    <s v="GROWTH"/>
    <n v="0"/>
    <m/>
    <s v="NE 1"/>
    <s v="BH"/>
    <m/>
  </r>
  <r>
    <x v="4"/>
    <x v="50"/>
    <s v="BHL015"/>
    <n v="1000001652"/>
    <s v="LAXMI TRADERS (SITAMARHI)"/>
    <d v="2018-07-07T00:00:00"/>
    <s v="Targeted Dealer"/>
    <m/>
    <n v="25"/>
    <m/>
    <n v="0"/>
    <n v="25"/>
    <s v="-"/>
    <n v="25"/>
    <s v="July"/>
    <n v="25"/>
    <n v="-25"/>
    <n v="-1"/>
    <s v="DEGROWTH"/>
    <n v="0"/>
    <s v="Aug"/>
    <n v="0"/>
    <n v="0"/>
    <b v="0"/>
    <b v="0"/>
    <n v="0"/>
    <m/>
    <s v="NE 1"/>
    <s v="BH"/>
    <m/>
  </r>
  <r>
    <x v="4"/>
    <x v="50"/>
    <s v="BHM109"/>
    <n v="1000001657"/>
    <s v="MAHALAXMI TRADERS (MUZAFFARPUR)"/>
    <d v="2018-08-07T00:00:00"/>
    <s v="Targeted Dealer"/>
    <m/>
    <n v="30"/>
    <m/>
    <n v="9.5"/>
    <n v="20.5"/>
    <s v="-"/>
    <n v="50"/>
    <s v="July"/>
    <n v="10"/>
    <n v="-0.5"/>
    <n v="-5.0000000000000044E-2"/>
    <s v="DEGROWTH"/>
    <n v="9.5"/>
    <s v="Aug"/>
    <n v="9.5"/>
    <n v="0"/>
    <b v="0"/>
    <s v="GROWTH"/>
    <n v="0"/>
    <m/>
    <s v="NE 1"/>
    <s v="BH"/>
    <m/>
  </r>
  <r>
    <x v="4"/>
    <x v="50"/>
    <s v="BHS170"/>
    <n v="1000001672"/>
    <s v="SHIVA TRADERS (MAJORGANJ)"/>
    <d v="2018-08-21T00:00:00"/>
    <s v="Targeted Dealer"/>
    <m/>
    <n v="65"/>
    <m/>
    <n v="105"/>
    <n v="-40"/>
    <s v="-"/>
    <n v="60"/>
    <s v="July"/>
    <n v="90"/>
    <n v="15"/>
    <n v="0.16666666666666674"/>
    <s v="GROWTH"/>
    <n v="105"/>
    <s v="Aug"/>
    <n v="105"/>
    <n v="0"/>
    <b v="0"/>
    <s v="GROWTH"/>
    <n v="0"/>
    <m/>
    <s v="NE 1"/>
    <s v="BH"/>
    <m/>
  </r>
  <r>
    <x v="4"/>
    <x v="50"/>
    <s v="BHR079"/>
    <n v="1000001665"/>
    <s v="RAM JANKI TRADERS"/>
    <d v="2019-01-16T00:00:00"/>
    <s v="Targeted Dealer"/>
    <m/>
    <n v="125"/>
    <m/>
    <n v="125"/>
    <n v="0"/>
    <s v="-"/>
    <n v="80"/>
    <s v="July"/>
    <n v="155"/>
    <n v="-30"/>
    <n v="-0.19354838709677424"/>
    <s v="DEGROWTH"/>
    <n v="125"/>
    <s v="Aug"/>
    <n v="125"/>
    <n v="0"/>
    <b v="0"/>
    <s v="GROWTH"/>
    <n v="0"/>
    <m/>
    <s v="NE 1"/>
    <s v="BH"/>
    <m/>
  </r>
  <r>
    <x v="4"/>
    <x v="50"/>
    <s v="BHS188"/>
    <n v="1000001675"/>
    <s v="SONA BRICKS AND TRADERS"/>
    <d v="2021-02-20T00:00:00"/>
    <s v="-"/>
    <m/>
    <n v="0"/>
    <m/>
    <n v="0"/>
    <n v="0"/>
    <s v="-"/>
    <n v="80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50"/>
    <s v="BHC018"/>
    <n v="1000001644"/>
    <s v="CHAUDHARY HARDWARE AND SONS"/>
    <d v="2021-07-19T00:00:00"/>
    <s v="Targeted Dealer"/>
    <m/>
    <n v="150"/>
    <m/>
    <n v="150"/>
    <n v="0"/>
    <s v="-"/>
    <n v="100"/>
    <s v="July"/>
    <n v="185"/>
    <n v="-35"/>
    <n v="-0.18918918918918914"/>
    <s v="DEGROWTH"/>
    <n v="150"/>
    <s v="Aug"/>
    <n v="150"/>
    <n v="0"/>
    <b v="0"/>
    <s v="GROWTH"/>
    <n v="0"/>
    <m/>
    <s v="NE 1"/>
    <s v="BH"/>
    <m/>
  </r>
  <r>
    <x v="4"/>
    <x v="50"/>
    <s v="BHR083"/>
    <n v="1000002005"/>
    <s v="ROHIT TRADERS"/>
    <d v="2021-10-09T00:00:00"/>
    <s v="Targeted Dealer"/>
    <m/>
    <n v="15"/>
    <m/>
    <n v="0"/>
    <n v="15"/>
    <s v="-"/>
    <n v="0"/>
    <s v="July"/>
    <n v="12.5"/>
    <n v="-12.5"/>
    <n v="-1"/>
    <b v="0"/>
    <n v="0"/>
    <s v="Aug"/>
    <n v="0"/>
    <n v="0"/>
    <b v="0"/>
    <b v="0"/>
    <n v="0"/>
    <m/>
    <s v="NE 1"/>
    <s v="BH"/>
    <m/>
  </r>
  <r>
    <x v="4"/>
    <x v="50"/>
    <s v="BHS200"/>
    <n v="1000002049"/>
    <s v="SHIV TRADERS - SAKRA"/>
    <d v="2021-11-01T00:00:00"/>
    <s v="Targeted Dealer"/>
    <m/>
    <n v="25"/>
    <m/>
    <n v="29.3"/>
    <n v="-4.3000000000000007"/>
    <s v="-"/>
    <n v="0"/>
    <s v="July"/>
    <n v="9.25"/>
    <n v="20.05"/>
    <n v="2.1675675675675676"/>
    <b v="0"/>
    <n v="29.3"/>
    <s v="Aug"/>
    <n v="29.3"/>
    <n v="0"/>
    <b v="0"/>
    <s v="GROWTH"/>
    <n v="0"/>
    <m/>
    <s v="NE 1"/>
    <s v="BH"/>
    <m/>
  </r>
  <r>
    <x v="4"/>
    <x v="50"/>
    <s v="BHL017"/>
    <n v="1000002553"/>
    <s v="LUCKY ENTERPRISES - PARIHAR"/>
    <d v="2022-02-23T00:00:00"/>
    <s v="Targeted Dealer"/>
    <m/>
    <n v="50"/>
    <m/>
    <n v="70"/>
    <n v="-20"/>
    <s v="-"/>
    <n v="30"/>
    <s v="July"/>
    <n v="70"/>
    <n v="0"/>
    <n v="0"/>
    <s v="GROWTH"/>
    <n v="70"/>
    <s v="Aug"/>
    <n v="70"/>
    <n v="0"/>
    <b v="0"/>
    <s v="GROWTH"/>
    <n v="0"/>
    <m/>
    <s v="NE 1"/>
    <s v="BH"/>
    <m/>
  </r>
  <r>
    <x v="4"/>
    <x v="50"/>
    <s v="BHT017"/>
    <n v="1000002789"/>
    <s v="THAKUR AND SONS - GAYGHAT"/>
    <d v="2022-05-30T00:00:00"/>
    <s v="Targeted Dealer"/>
    <m/>
    <n v="40"/>
    <m/>
    <n v="35"/>
    <n v="5"/>
    <s v="-"/>
    <n v="25"/>
    <s v="July"/>
    <n v="60"/>
    <n v="-25"/>
    <n v="-0.41666666666666663"/>
    <s v="DEGROWTH"/>
    <n v="35"/>
    <s v="Aug"/>
    <n v="35"/>
    <n v="0"/>
    <b v="0"/>
    <s v="GROWTH"/>
    <n v="0"/>
    <m/>
    <s v="NE 1"/>
    <s v="BH"/>
    <m/>
  </r>
  <r>
    <x v="4"/>
    <x v="50"/>
    <s v="BHA092"/>
    <n v="1000003280"/>
    <s v="AASHIYANA BUILDCON"/>
    <d v="2023-01-25T00:00:00"/>
    <s v="Targeted Dealer"/>
    <m/>
    <n v="60"/>
    <m/>
    <n v="110.5"/>
    <n v="-50.5"/>
    <s v="-"/>
    <n v="74.5"/>
    <s v="July"/>
    <n v="51.5"/>
    <n v="59"/>
    <n v="1.145631067961165"/>
    <s v="GROWTH"/>
    <n v="110.5"/>
    <s v="Aug"/>
    <n v="110.5"/>
    <n v="0"/>
    <b v="0"/>
    <s v="GROWTH"/>
    <n v="0"/>
    <m/>
    <s v="NE 1"/>
    <s v="BH"/>
    <m/>
  </r>
  <r>
    <x v="4"/>
    <x v="51"/>
    <s v="G083"/>
    <n v="1000001472"/>
    <s v="GANGA ENTERPRISES"/>
    <d v="2013-03-07T00:00:00"/>
    <s v="Targeted Dealer"/>
    <m/>
    <n v="30"/>
    <m/>
    <n v="36"/>
    <n v="-6"/>
    <s v="-"/>
    <n v="0"/>
    <s v="July"/>
    <n v="50"/>
    <n v="-14"/>
    <n v="-0.28000000000000003"/>
    <b v="0"/>
    <n v="36"/>
    <s v="Aug"/>
    <n v="36"/>
    <n v="0"/>
    <b v="0"/>
    <s v="GROWTH"/>
    <n v="0"/>
    <m/>
    <s v="NE 1"/>
    <s v="BH"/>
    <m/>
  </r>
  <r>
    <x v="4"/>
    <x v="51"/>
    <s v="S411"/>
    <n v="1000001477"/>
    <s v="SHIV KHAD BEEJ BHANDAR"/>
    <d v="2013-06-24T00:00:00"/>
    <s v="Targeted Dealer"/>
    <m/>
    <n v="50"/>
    <m/>
    <n v="50"/>
    <n v="0"/>
    <s v="-"/>
    <n v="9"/>
    <s v="July"/>
    <n v="66.5"/>
    <n v="-16.5"/>
    <n v="-0.24812030075187974"/>
    <s v="DEGROWTH"/>
    <n v="50"/>
    <s v="Aug"/>
    <n v="50"/>
    <n v="0"/>
    <b v="0"/>
    <s v="GROWTH"/>
    <n v="0"/>
    <m/>
    <s v="NE 1"/>
    <s v="BH"/>
    <m/>
  </r>
  <r>
    <x v="4"/>
    <x v="51"/>
    <s v="BHD002"/>
    <n v="1000001461"/>
    <s v="DEEP ENTERPRISES"/>
    <d v="2014-06-24T00:00:00"/>
    <s v="Targeted Dealer"/>
    <m/>
    <n v="125"/>
    <m/>
    <n v="60"/>
    <n v="65"/>
    <s v="-"/>
    <n v="60"/>
    <s v="July"/>
    <n v="160"/>
    <n v="-100"/>
    <n v="-0.625"/>
    <s v="DEGROWTH"/>
    <n v="60"/>
    <s v="Aug"/>
    <n v="60"/>
    <n v="0"/>
    <b v="0"/>
    <s v="GROWTH"/>
    <n v="0"/>
    <m/>
    <s v="NE 1"/>
    <s v="BH"/>
    <m/>
  </r>
  <r>
    <x v="4"/>
    <x v="51"/>
    <s v="BHM012"/>
    <n v="1000001463"/>
    <s v="MANISH TRADING"/>
    <d v="2014-08-05T00:00:00"/>
    <s v="Targeted Dealer"/>
    <m/>
    <n v="220"/>
    <m/>
    <n v="168.5"/>
    <n v="51.5"/>
    <s v="-"/>
    <n v="101"/>
    <s v="July"/>
    <n v="149"/>
    <n v="19.5"/>
    <n v="0.13087248322147649"/>
    <s v="GROWTH"/>
    <n v="168.5"/>
    <s v="Aug"/>
    <n v="168.5"/>
    <n v="0"/>
    <b v="0"/>
    <s v="GROWTH"/>
    <n v="0"/>
    <m/>
    <s v="NE 1"/>
    <s v="BH"/>
    <m/>
  </r>
  <r>
    <x v="4"/>
    <x v="51"/>
    <s v="BHS033"/>
    <n v="1000001468"/>
    <s v="SUNIL TRADING (BARSOI)"/>
    <d v="2014-10-28T00:00:00"/>
    <s v="Targeted Dealer"/>
    <m/>
    <n v="230"/>
    <m/>
    <n v="74.5"/>
    <n v="155.5"/>
    <s v="-"/>
    <n v="205"/>
    <s v="July"/>
    <n v="200"/>
    <n v="-125.5"/>
    <n v="-0.62749999999999995"/>
    <s v="DEGROWTH"/>
    <n v="74.5"/>
    <s v="Aug"/>
    <n v="74.5"/>
    <n v="0"/>
    <b v="0"/>
    <s v="GROWTH"/>
    <n v="0"/>
    <m/>
    <s v="NE 1"/>
    <s v="BH"/>
    <m/>
  </r>
  <r>
    <x v="4"/>
    <x v="51"/>
    <s v="BHG006"/>
    <n v="1000001462"/>
    <s v="GAURAV ENTERPRISES"/>
    <d v="2014-11-24T00:00:00"/>
    <s v="Targeted Dealer"/>
    <m/>
    <n v="60"/>
    <m/>
    <n v="60"/>
    <n v="0"/>
    <s v="-"/>
    <n v="30"/>
    <s v="July"/>
    <n v="30"/>
    <n v="30"/>
    <n v="1"/>
    <s v="GROWTH"/>
    <n v="60"/>
    <s v="Aug"/>
    <n v="60"/>
    <n v="0"/>
    <b v="0"/>
    <s v="GROWTH"/>
    <n v="0"/>
    <m/>
    <s v="NE 1"/>
    <s v="BH"/>
    <m/>
  </r>
  <r>
    <x v="4"/>
    <x v="51"/>
    <s v="BHS176"/>
    <n v="1000001469"/>
    <s v="SALAM SUPPLIERS"/>
    <d v="2019-05-15T00:00:00"/>
    <s v="Targeted Dealer"/>
    <m/>
    <n v="140"/>
    <m/>
    <n v="152.5"/>
    <n v="-12.5"/>
    <s v="-"/>
    <n v="68.55"/>
    <s v="July"/>
    <n v="70"/>
    <n v="82.5"/>
    <n v="1.1785714285714284"/>
    <s v="GROWTH"/>
    <n v="152.5"/>
    <s v="Aug"/>
    <n v="152.5"/>
    <n v="0"/>
    <b v="0"/>
    <s v="GROWTH"/>
    <n v="0"/>
    <m/>
    <s v="NE 1"/>
    <s v="BH"/>
    <m/>
  </r>
  <r>
    <x v="4"/>
    <x v="51"/>
    <s v="BHJ042"/>
    <n v="1000001195"/>
    <s v="JAI MAA LAXMI TRADERS (KURSELA)"/>
    <d v="2019-12-05T00:00:00"/>
    <s v="Targeted Dealer"/>
    <m/>
    <n v="190"/>
    <m/>
    <n v="190"/>
    <n v="0"/>
    <s v="-"/>
    <n v="175"/>
    <s v="July"/>
    <n v="205"/>
    <n v="-15"/>
    <n v="-7.3170731707317027E-2"/>
    <s v="DEGROWTH"/>
    <n v="190"/>
    <s v="Aug"/>
    <n v="190"/>
    <n v="0"/>
    <b v="0"/>
    <s v="GROWTH"/>
    <n v="0"/>
    <m/>
    <s v="NE 1"/>
    <s v="BH"/>
    <m/>
  </r>
  <r>
    <x v="4"/>
    <x v="51"/>
    <s v="BHM118"/>
    <n v="1000001465"/>
    <s v="MAMTA ENTERPRISES"/>
    <d v="2020-02-06T00:00:00"/>
    <s v="Targeted Dealer"/>
    <m/>
    <n v="200"/>
    <m/>
    <n v="310"/>
    <n v="-110"/>
    <s v="-"/>
    <n v="146"/>
    <s v="July"/>
    <n v="215"/>
    <n v="95"/>
    <n v="0.44186046511627897"/>
    <s v="GROWTH"/>
    <n v="310"/>
    <s v="Aug"/>
    <n v="310"/>
    <n v="0"/>
    <b v="0"/>
    <s v="GROWTH"/>
    <n v="0"/>
    <m/>
    <s v="NE 1"/>
    <s v="BH"/>
    <m/>
  </r>
  <r>
    <x v="4"/>
    <x v="51"/>
    <s v="BHR084"/>
    <n v="1000002010"/>
    <s v="RAJA TRADING"/>
    <d v="2021-10-19T00:00:00"/>
    <s v="Targeted Dealer"/>
    <m/>
    <n v="50"/>
    <m/>
    <n v="22"/>
    <n v="28"/>
    <s v="-"/>
    <n v="21"/>
    <s v="July"/>
    <n v="43.5"/>
    <n v="-21.5"/>
    <n v="-0.49425287356321834"/>
    <s v="DEGROWTH"/>
    <n v="22"/>
    <s v="Aug"/>
    <n v="22"/>
    <n v="0"/>
    <b v="0"/>
    <s v="GROWTH"/>
    <n v="0"/>
    <m/>
    <s v="NE 1"/>
    <s v="BH"/>
    <m/>
  </r>
  <r>
    <x v="4"/>
    <x v="51"/>
    <s v="BHS212"/>
    <n v="1000002510"/>
    <s v="SHREEPUR HARDWARE"/>
    <d v="2022-01-24T00:00:00"/>
    <s v="Targeted Dealer"/>
    <m/>
    <n v="110"/>
    <m/>
    <n v="120"/>
    <n v="-10"/>
    <s v="-"/>
    <n v="120"/>
    <s v="July"/>
    <n v="30"/>
    <n v="90"/>
    <n v="3"/>
    <s v="GROWTH"/>
    <n v="120"/>
    <s v="Aug"/>
    <n v="120"/>
    <n v="0"/>
    <b v="0"/>
    <s v="GROWTH"/>
    <n v="0"/>
    <m/>
    <s v="NE 1"/>
    <s v="BH"/>
    <m/>
  </r>
  <r>
    <x v="4"/>
    <x v="51"/>
    <s v="BHR092"/>
    <n v="1000002773"/>
    <s v="RAJIV RANJAN ENTERPRISES"/>
    <d v="2022-05-11T00:00:00"/>
    <s v="Targeted Dealer"/>
    <m/>
    <n v="155"/>
    <m/>
    <n v="155"/>
    <n v="0"/>
    <s v="-"/>
    <n v="201"/>
    <s v="July"/>
    <n v="263"/>
    <n v="-108"/>
    <n v="-0.41064638783269958"/>
    <s v="DEGROWTH"/>
    <n v="155"/>
    <s v="Aug"/>
    <n v="155"/>
    <n v="0"/>
    <b v="0"/>
    <s v="GROWTH"/>
    <n v="0"/>
    <m/>
    <s v="NE 1"/>
    <s v="BH"/>
    <m/>
  </r>
  <r>
    <x v="4"/>
    <x v="51"/>
    <s v="BHM146"/>
    <n v="1000002866"/>
    <s v="MAA BHAWANI TRADERS - KOLASHI"/>
    <d v="2022-07-25T00:00:00"/>
    <s v="Targeted Dealer"/>
    <m/>
    <n v="70"/>
    <m/>
    <n v="0"/>
    <n v="70"/>
    <s v="-"/>
    <n v="101"/>
    <s v="July"/>
    <n v="66"/>
    <n v="-66"/>
    <n v="-1"/>
    <s v="DEGROWTH"/>
    <n v="0"/>
    <s v="Aug"/>
    <n v="0"/>
    <n v="0"/>
    <b v="0"/>
    <b v="0"/>
    <n v="0"/>
    <m/>
    <s v="NE 1"/>
    <s v="BH"/>
    <m/>
  </r>
  <r>
    <x v="4"/>
    <x v="51"/>
    <s v="BHT019"/>
    <n v="1000003392"/>
    <s v="T A TRADERS"/>
    <d v="2023-02-24T00:00:00"/>
    <s v="Targeted Dealer"/>
    <m/>
    <n v="30"/>
    <m/>
    <n v="0"/>
    <n v="30"/>
    <s v="-"/>
    <n v="55"/>
    <s v="July"/>
    <n v="60"/>
    <n v="-60"/>
    <n v="-1"/>
    <s v="DEGROWTH"/>
    <n v="0"/>
    <s v="Aug"/>
    <n v="0"/>
    <n v="0"/>
    <b v="0"/>
    <b v="0"/>
    <n v="0"/>
    <m/>
    <s v="NE 1"/>
    <s v="BH"/>
    <m/>
  </r>
  <r>
    <x v="4"/>
    <x v="51"/>
    <s v="BHR098"/>
    <n v="1000003462"/>
    <s v="ROSHNI ENTERPRISES"/>
    <d v="2023-03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4"/>
    <x v="51"/>
    <s v="BHA097"/>
    <n v="1000003606"/>
    <s v="ARHAM ENTERPRISES"/>
    <d v="2023-06-13T00:00:00"/>
    <s v="-"/>
    <m/>
    <n v="0"/>
    <m/>
    <n v="0"/>
    <n v="0"/>
    <s v="-"/>
    <n v="60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51"/>
    <s v="BHM156"/>
    <n v="1000003921"/>
    <s v="MODERN HARDWARE"/>
    <d v="2024-04-27T00:00:00"/>
    <s v="Targeted Dealer"/>
    <m/>
    <n v="500"/>
    <m/>
    <n v="425"/>
    <n v="75"/>
    <s v="-"/>
    <n v="497.7"/>
    <s v="July"/>
    <n v="630"/>
    <n v="-205"/>
    <n v="-0.32539682539682535"/>
    <s v="DEGROWTH"/>
    <n v="425"/>
    <s v="Aug"/>
    <n v="425"/>
    <n v="0"/>
    <b v="0"/>
    <s v="GROWTH"/>
    <n v="0"/>
    <m/>
    <s v="NE 1"/>
    <s v="BH"/>
    <m/>
  </r>
  <r>
    <x v="4"/>
    <x v="52"/>
    <s v="A152"/>
    <n v="1000001712"/>
    <s v="ANNAPURNA TRADERS"/>
    <d v="2013-01-28T00:00:00"/>
    <s v="Targeted Dealer"/>
    <m/>
    <n v="225"/>
    <m/>
    <n v="447"/>
    <n v="-222"/>
    <s v="-"/>
    <n v="298"/>
    <s v="July"/>
    <n v="359.25"/>
    <n v="87.75"/>
    <n v="0.24425887265135704"/>
    <s v="GROWTH"/>
    <n v="447"/>
    <s v="Aug"/>
    <n v="447"/>
    <n v="0"/>
    <b v="0"/>
    <s v="GROWTH"/>
    <n v="0"/>
    <m/>
    <s v="NE 1"/>
    <s v="BH"/>
    <m/>
  </r>
  <r>
    <x v="4"/>
    <x v="52"/>
    <s v="G099"/>
    <n v="1000001734"/>
    <s v="GREEN CENTER"/>
    <d v="2013-08-07T00:00:00"/>
    <s v="Targeted Dealer"/>
    <m/>
    <n v="595"/>
    <m/>
    <n v="661.5"/>
    <n v="-66.5"/>
    <s v="-"/>
    <n v="527"/>
    <s v="July"/>
    <n v="701"/>
    <n v="-39.5"/>
    <n v="-5.6348074179743191E-2"/>
    <s v="DEGROWTH"/>
    <n v="661.5"/>
    <s v="Aug"/>
    <n v="661.5"/>
    <n v="0"/>
    <b v="0"/>
    <s v="GROWTH"/>
    <n v="0"/>
    <m/>
    <s v="NE 1"/>
    <s v="BH"/>
    <m/>
  </r>
  <r>
    <x v="4"/>
    <x v="52"/>
    <s v="P173"/>
    <n v="1000001735"/>
    <s v="PAPPU KRISHI KENDRA"/>
    <d v="2013-09-06T00:00:00"/>
    <s v="Targeted Dealer"/>
    <m/>
    <n v="330"/>
    <m/>
    <n v="163"/>
    <n v="167"/>
    <s v="-"/>
    <n v="360"/>
    <s v="July"/>
    <n v="300"/>
    <n v="-137"/>
    <n v="-0.45666666666666667"/>
    <s v="DEGROWTH"/>
    <n v="163"/>
    <s v="Aug"/>
    <n v="163"/>
    <n v="0"/>
    <b v="0"/>
    <s v="GROWTH"/>
    <n v="0"/>
    <m/>
    <s v="NE 1"/>
    <s v="BH"/>
    <m/>
  </r>
  <r>
    <x v="4"/>
    <x v="52"/>
    <s v="S544"/>
    <n v="1000001736"/>
    <s v="SAH TRADERS"/>
    <d v="2014-02-06T00:00:00"/>
    <s v="Targeted Dealer"/>
    <m/>
    <n v="55"/>
    <m/>
    <n v="60"/>
    <n v="-5"/>
    <s v="-"/>
    <n v="45"/>
    <s v="July"/>
    <n v="30"/>
    <n v="30"/>
    <n v="1"/>
    <s v="GROWTH"/>
    <n v="60"/>
    <s v="Aug"/>
    <n v="60"/>
    <n v="0"/>
    <b v="0"/>
    <s v="GROWTH"/>
    <n v="0"/>
    <m/>
    <s v="NE 1"/>
    <s v="BH"/>
    <m/>
  </r>
  <r>
    <x v="4"/>
    <x v="52"/>
    <s v="BHK018"/>
    <n v="1000001718"/>
    <s v="KIRAN TRADERS (GARHBANAILI)"/>
    <d v="2015-04-30T00:00:00"/>
    <s v="Targeted Dealer"/>
    <m/>
    <n v="35"/>
    <m/>
    <n v="0"/>
    <n v="35"/>
    <s v="-"/>
    <n v="55"/>
    <s v="July"/>
    <n v="6"/>
    <n v="-6"/>
    <n v="-1"/>
    <s v="DEGROWTH"/>
    <n v="0"/>
    <s v="Aug"/>
    <n v="0"/>
    <n v="0"/>
    <b v="0"/>
    <b v="0"/>
    <n v="0"/>
    <m/>
    <s v="NE 1"/>
    <s v="BH"/>
    <m/>
  </r>
  <r>
    <x v="4"/>
    <x v="52"/>
    <s v="BHR034"/>
    <n v="1000001724"/>
    <s v="RAHUL TRADEWING PVT. LTD."/>
    <d v="2015-04-30T00:00:00"/>
    <s v="Targeted Dealer"/>
    <m/>
    <n v="30"/>
    <m/>
    <n v="5"/>
    <n v="25"/>
    <s v="-"/>
    <n v="27"/>
    <s v="July"/>
    <n v="0"/>
    <n v="5"/>
    <s v=" "/>
    <s v="GROWTH"/>
    <n v="5"/>
    <s v="Aug"/>
    <n v="5"/>
    <n v="0"/>
    <b v="0"/>
    <s v="GROWTH"/>
    <n v="0"/>
    <m/>
    <s v="NE 1"/>
    <s v="BH"/>
    <m/>
  </r>
  <r>
    <x v="4"/>
    <x v="52"/>
    <s v="BHM066"/>
    <n v="1000001721"/>
    <s v="MAA DURGA TRADERS (BARHARA KOTHI)"/>
    <d v="2015-08-06T00:00:00"/>
    <s v="Targeted Dealer"/>
    <m/>
    <n v="45"/>
    <m/>
    <n v="52.5"/>
    <n v="-7.5"/>
    <s v="-"/>
    <n v="50"/>
    <s v="July"/>
    <n v="30"/>
    <n v="22.5"/>
    <n v="0.75"/>
    <s v="GROWTH"/>
    <n v="52.5"/>
    <s v="Aug"/>
    <n v="52.5"/>
    <n v="0"/>
    <b v="0"/>
    <s v="GROWTH"/>
    <n v="0"/>
    <m/>
    <s v="NE 1"/>
    <s v="BH"/>
    <m/>
  </r>
  <r>
    <x v="4"/>
    <x v="52"/>
    <s v="BHS158"/>
    <n v="1000001727"/>
    <s v="S K TRADING"/>
    <d v="2017-01-21T00:00:00"/>
    <s v="Targeted Dealer"/>
    <m/>
    <n v="40"/>
    <m/>
    <n v="0"/>
    <n v="40"/>
    <s v="-"/>
    <n v="25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52"/>
    <s v="BHF006"/>
    <n v="1000001716"/>
    <s v="FLAH TRADERS"/>
    <d v="2017-12-30T00:00:00"/>
    <s v="Targeted Dealer"/>
    <m/>
    <n v="225"/>
    <m/>
    <n v="239.5"/>
    <n v="-14.5"/>
    <s v="-"/>
    <n v="210"/>
    <s v="July"/>
    <n v="122.5"/>
    <n v="117"/>
    <n v="0.95510204081632644"/>
    <s v="GROWTH"/>
    <n v="239.5"/>
    <s v="Aug"/>
    <n v="239.5"/>
    <n v="0"/>
    <b v="0"/>
    <s v="GROWTH"/>
    <n v="0"/>
    <m/>
    <s v="NE 1"/>
    <s v="BH"/>
    <m/>
  </r>
  <r>
    <x v="4"/>
    <x v="52"/>
    <s v="BHM115"/>
    <n v="1000001722"/>
    <s v="M TRADERS"/>
    <d v="2019-05-29T00:00:00"/>
    <s v="Targeted Dealer"/>
    <m/>
    <n v="250"/>
    <m/>
    <n v="503.5"/>
    <n v="-253.5"/>
    <s v="-"/>
    <n v="262"/>
    <s v="July"/>
    <n v="301"/>
    <n v="202.5"/>
    <n v="0.6727574750830565"/>
    <s v="GROWTH"/>
    <n v="503.5"/>
    <s v="Aug"/>
    <n v="503.5"/>
    <n v="0"/>
    <b v="0"/>
    <s v="GROWTH"/>
    <n v="0"/>
    <m/>
    <s v="NE 1"/>
    <s v="BH"/>
    <m/>
  </r>
  <r>
    <x v="4"/>
    <x v="52"/>
    <s v="BHK048"/>
    <n v="1000001719"/>
    <s v="KRISHNA ENTERPRISES (PURNIA)"/>
    <d v="2020-05-05T00:00:00"/>
    <s v="Targeted Dealer"/>
    <m/>
    <n v="120"/>
    <m/>
    <n v="60"/>
    <n v="60"/>
    <s v="-"/>
    <n v="90"/>
    <s v="July"/>
    <n v="6.5"/>
    <n v="53.5"/>
    <n v="8.2307692307692299"/>
    <s v="GROWTH"/>
    <n v="60"/>
    <s v="Aug"/>
    <n v="60"/>
    <n v="0"/>
    <b v="0"/>
    <s v="GROWTH"/>
    <n v="0"/>
    <m/>
    <s v="NE 1"/>
    <s v="BH"/>
    <m/>
  </r>
  <r>
    <x v="4"/>
    <x v="52"/>
    <s v="BHS192"/>
    <n v="1000001732"/>
    <s v="SHREE KAMLA ENTERPRISES"/>
    <d v="2021-05-27T00:00:00"/>
    <s v="Targeted Dealer"/>
    <m/>
    <n v="30"/>
    <m/>
    <n v="0"/>
    <n v="30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4"/>
    <x v="52"/>
    <s v="BHP041"/>
    <n v="1000002536"/>
    <s v="PANKAJ CEMENT STORE"/>
    <d v="2022-02-11T00:00:00"/>
    <s v="Targeted Dealer"/>
    <m/>
    <n v="70"/>
    <m/>
    <n v="40"/>
    <n v="30"/>
    <s v="-"/>
    <n v="45"/>
    <s v="July"/>
    <n v="60"/>
    <n v="-20"/>
    <n v="-0.33333333333333337"/>
    <s v="DEGROWTH"/>
    <n v="40"/>
    <s v="Aug"/>
    <n v="40"/>
    <n v="0"/>
    <b v="0"/>
    <s v="GROWTH"/>
    <n v="0"/>
    <m/>
    <s v="NE 1"/>
    <s v="BH"/>
    <m/>
  </r>
  <r>
    <x v="4"/>
    <x v="52"/>
    <s v="BHH022"/>
    <n v="1000003040"/>
    <s v="HUSSAINI TRADERS"/>
    <d v="2022-10-13T00:00:00"/>
    <s v="Targeted Dealer"/>
    <m/>
    <n v="120"/>
    <m/>
    <n v="185"/>
    <n v="-65"/>
    <s v="-"/>
    <n v="150"/>
    <s v="July"/>
    <n v="120"/>
    <n v="65"/>
    <n v="0.54166666666666674"/>
    <s v="GROWTH"/>
    <n v="185"/>
    <s v="Aug"/>
    <n v="185"/>
    <n v="0"/>
    <b v="0"/>
    <s v="GROWTH"/>
    <n v="0"/>
    <m/>
    <s v="NE 1"/>
    <s v="BH"/>
    <m/>
  </r>
  <r>
    <x v="4"/>
    <x v="52"/>
    <s v="BHA090"/>
    <n v="1000003080"/>
    <s v="ANJANA TRADERS"/>
    <d v="2022-11-03T00:00:00"/>
    <s v="-"/>
    <m/>
    <n v="0"/>
    <m/>
    <n v="0"/>
    <n v="0"/>
    <s v="-"/>
    <n v="8.5"/>
    <s v="July"/>
    <n v="0"/>
    <n v="0"/>
    <s v=" "/>
    <s v="GROWTH"/>
    <n v="0"/>
    <s v="Aug"/>
    <n v="0"/>
    <n v="0"/>
    <b v="0"/>
    <b v="0"/>
    <n v="0"/>
    <m/>
    <s v="NE 1"/>
    <s v="BH"/>
    <m/>
  </r>
  <r>
    <x v="4"/>
    <x v="52"/>
    <s v="BHK063"/>
    <n v="1000003556"/>
    <s v="KASIM TRADERS"/>
    <d v="2023-05-26T00:00:00"/>
    <s v="Targeted Dealer"/>
    <m/>
    <n v="250"/>
    <m/>
    <n v="220"/>
    <n v="30"/>
    <s v="-"/>
    <n v="259.5"/>
    <s v="July"/>
    <n v="300.5"/>
    <n v="-80.5"/>
    <n v="-0.26788685524126454"/>
    <s v="DEGROWTH"/>
    <n v="220"/>
    <s v="Aug"/>
    <n v="220"/>
    <n v="0"/>
    <b v="0"/>
    <s v="GROWTH"/>
    <n v="0"/>
    <m/>
    <s v="NE 1"/>
    <s v="BH"/>
    <m/>
  </r>
  <r>
    <x v="1"/>
    <x v="25"/>
    <s v="NEB377"/>
    <n v="1000004108"/>
    <s v="BRAHMAPUTRA ENTERPRISE"/>
    <d v="2024-09-04T00:00:00"/>
    <s v="Targeted Dealer"/>
    <m/>
    <n v="125"/>
    <m/>
    <n v="63"/>
    <n v="62"/>
    <s v="-"/>
    <n v="124.5"/>
    <s v="July"/>
    <n v="89.5"/>
    <n v="-26.5"/>
    <n v="-0.2960893854748603"/>
    <s v="DEGROWTH"/>
    <n v="63"/>
    <s v="Aug"/>
    <n v="63"/>
    <n v="0"/>
    <b v="0"/>
    <s v="GROWTH"/>
    <n v="0"/>
    <m/>
    <s v="NE 1"/>
    <s v="NE 2"/>
    <m/>
  </r>
  <r>
    <x v="0"/>
    <x v="18"/>
    <s v="NEP296"/>
    <n v="1000004110"/>
    <s v="PAONA ENTERPRISES"/>
    <d v="2024-09-05T00:00:00"/>
    <s v="Targeted Dealer"/>
    <m/>
    <n v="35"/>
    <m/>
    <n v="0"/>
    <n v="35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9"/>
    <s v="NER330"/>
    <n v="1000004111"/>
    <s v="R BROTHER &amp; SONS"/>
    <d v="2024-09-05T00:00:00"/>
    <s v="Targeted Dealer"/>
    <m/>
    <n v="30"/>
    <m/>
    <n v="21.35"/>
    <n v="8.6499999999999986"/>
    <s v="-"/>
    <n v="155.75"/>
    <s v="July"/>
    <n v="12.3"/>
    <n v="9.0500000000000007"/>
    <n v="0.7357723577235773"/>
    <s v="GROWTH"/>
    <n v="21.35"/>
    <s v="Aug"/>
    <n v="21.35"/>
    <n v="0"/>
    <b v="0"/>
    <s v="GROWTH"/>
    <n v="0"/>
    <m/>
    <s v="NE 1"/>
    <s v="NE 1"/>
    <m/>
  </r>
  <r>
    <x v="0"/>
    <x v="2"/>
    <s v="NEP295"/>
    <n v="1000004109"/>
    <s v="PUJA ENTERPRISE"/>
    <d v="2024-09-05T00:00:00"/>
    <s v="Targeted Dealer"/>
    <m/>
    <n v="30"/>
    <m/>
    <n v="0"/>
    <n v="30"/>
    <s v="-"/>
    <n v="10"/>
    <s v="July"/>
    <n v="0"/>
    <n v="0"/>
    <s v=" "/>
    <s v="GROWTH"/>
    <n v="0"/>
    <s v="Aug"/>
    <n v="0"/>
    <n v="0"/>
    <b v="0"/>
    <b v="0"/>
    <n v="0"/>
    <m/>
    <s v="NE 1"/>
    <s v="NE 1"/>
    <m/>
  </r>
  <r>
    <x v="1"/>
    <x v="21"/>
    <s v="NEJ190"/>
    <n v="1000004112"/>
    <s v="J.B.L HARDWARE"/>
    <d v="2024-09-06T00:00:00"/>
    <s v="Targeted Dealer"/>
    <m/>
    <n v="38"/>
    <m/>
    <n v="38.5"/>
    <n v="-0.5"/>
    <s v="-"/>
    <n v="0"/>
    <s v="July"/>
    <n v="25.5"/>
    <n v="13"/>
    <n v="0.50980392156862742"/>
    <b v="0"/>
    <n v="38.5"/>
    <s v="Aug"/>
    <n v="38.5"/>
    <n v="0"/>
    <b v="0"/>
    <s v="GROWTH"/>
    <n v="0"/>
    <m/>
    <s v="NE 1"/>
    <s v="NE 2"/>
    <m/>
  </r>
  <r>
    <x v="0"/>
    <x v="7"/>
    <s v="NEM348"/>
    <n v="1000002901"/>
    <s v="MAA BHAWANI STORE"/>
    <d v="2022-08-26T00:00:00"/>
    <s v="Targeted Dealer"/>
    <m/>
    <n v="250"/>
    <m/>
    <n v="77.55"/>
    <n v="172.45"/>
    <s v="-"/>
    <n v="150"/>
    <s v="July"/>
    <n v="50"/>
    <n v="27.549999999999997"/>
    <n v="0.55099999999999993"/>
    <s v="GROWTH"/>
    <n v="77.55"/>
    <s v="Aug"/>
    <n v="77.55"/>
    <n v="0"/>
    <b v="0"/>
    <s v="GROWTH"/>
    <n v="0"/>
    <m/>
    <s v="NE 1"/>
    <s v="NE 1"/>
    <m/>
  </r>
  <r>
    <x v="0"/>
    <x v="7"/>
    <s v="NEA465"/>
    <n v="1000004113"/>
    <s v="ASSAM STORES"/>
    <d v="2024-09-07T00:00:00"/>
    <s v="Targeted Dealer"/>
    <m/>
    <n v="120"/>
    <m/>
    <n v="150"/>
    <n v="-30"/>
    <s v="-"/>
    <n v="127"/>
    <s v="July"/>
    <n v="0"/>
    <n v="150"/>
    <s v=" "/>
    <s v="GROWTH"/>
    <n v="150"/>
    <s v="Aug"/>
    <n v="150"/>
    <n v="0"/>
    <b v="0"/>
    <s v="GROWTH"/>
    <n v="0"/>
    <m/>
    <s v="NE 1"/>
    <s v="NE 1"/>
    <m/>
  </r>
  <r>
    <x v="1"/>
    <x v="29"/>
    <s v="NEN231"/>
    <n v="1000004114"/>
    <s v="NEW MADAN GOPAL HARDWARE"/>
    <d v="2024-09-09T00:00:00"/>
    <s v="Targeted Dealer"/>
    <m/>
    <n v="15"/>
    <m/>
    <n v="25"/>
    <n v="-10"/>
    <s v="-"/>
    <n v="0"/>
    <s v="July"/>
    <n v="10"/>
    <n v="15"/>
    <n v="1.5"/>
    <b v="0"/>
    <n v="25"/>
    <s v="Aug"/>
    <n v="25"/>
    <n v="0"/>
    <b v="0"/>
    <s v="GROWTH"/>
    <n v="0"/>
    <m/>
    <s v="NE 1"/>
    <s v="NE 2"/>
    <m/>
  </r>
  <r>
    <x v="1"/>
    <x v="24"/>
    <s v="NEA466"/>
    <n v="1000004115"/>
    <s v="AZIZ HARDWARE"/>
    <d v="2024-09-09T00:00:00"/>
    <s v="Targeted Dealer"/>
    <m/>
    <n v="100"/>
    <m/>
    <n v="75"/>
    <n v="25"/>
    <s v="-"/>
    <n v="100"/>
    <s v="July"/>
    <n v="50"/>
    <n v="25"/>
    <n v="0.5"/>
    <s v="GROWTH"/>
    <n v="75"/>
    <s v="Aug"/>
    <n v="75"/>
    <n v="0"/>
    <b v="0"/>
    <s v="GROWTH"/>
    <n v="0"/>
    <m/>
    <s v="NE 1"/>
    <s v="NE 2"/>
    <m/>
  </r>
  <r>
    <x v="1"/>
    <x v="26"/>
    <s v="NER332"/>
    <n v="1000004116"/>
    <s v="RIYA HARDWARE"/>
    <d v="2024-09-12T00:00:00"/>
    <s v="Targeted Dealer"/>
    <m/>
    <n v="52"/>
    <m/>
    <n v="26"/>
    <n v="26"/>
    <s v="-"/>
    <n v="52"/>
    <s v="July"/>
    <n v="33"/>
    <n v="-7"/>
    <n v="-0.21212121212121215"/>
    <s v="DEGROWTH"/>
    <n v="26"/>
    <s v="Aug"/>
    <n v="26"/>
    <n v="0"/>
    <b v="0"/>
    <s v="GROWTH"/>
    <n v="0"/>
    <m/>
    <s v="NE 1"/>
    <s v="NE 2"/>
    <m/>
  </r>
  <r>
    <x v="1"/>
    <x v="27"/>
    <s v="NER331"/>
    <n v="1000004117"/>
    <s v="RATAN SARKAR"/>
    <d v="2024-09-12T00:00:00"/>
    <s v="Targeted Dealer"/>
    <m/>
    <n v="20"/>
    <m/>
    <n v="45"/>
    <n v="-25"/>
    <s v="-"/>
    <n v="0"/>
    <s v="July"/>
    <n v="0"/>
    <n v="45"/>
    <s v=" "/>
    <b v="0"/>
    <n v="45"/>
    <s v="Aug"/>
    <n v="45"/>
    <n v="0"/>
    <b v="0"/>
    <s v="GROWTH"/>
    <n v="0"/>
    <m/>
    <s v="NE 1"/>
    <s v="NE 2"/>
    <m/>
  </r>
  <r>
    <x v="1"/>
    <x v="35"/>
    <s v="NEG184"/>
    <n v="1000004118"/>
    <s v="GUPTA HARDWARE"/>
    <d v="2024-09-12T00:00:00"/>
    <s v="Targeted Dealer"/>
    <m/>
    <n v="285"/>
    <m/>
    <n v="422"/>
    <n v="-137"/>
    <s v="-"/>
    <n v="200"/>
    <s v="July"/>
    <n v="507.3"/>
    <n v="-85.300000000000011"/>
    <n v="-0.1681450818056377"/>
    <s v="DEGROWTH"/>
    <n v="422"/>
    <s v="Aug"/>
    <n v="422"/>
    <n v="0"/>
    <b v="0"/>
    <s v="GROWTH"/>
    <n v="0"/>
    <m/>
    <s v="NE 1"/>
    <s v="NE 2"/>
    <m/>
  </r>
  <r>
    <x v="1"/>
    <x v="21"/>
    <s v="NEG186"/>
    <n v="1000004119"/>
    <s v="G.D.HARDWARE"/>
    <d v="2024-09-13T00:00:00"/>
    <s v="Targeted Dealer"/>
    <m/>
    <n v="75"/>
    <m/>
    <n v="77"/>
    <n v="-2"/>
    <s v="-"/>
    <n v="62.5"/>
    <s v="July"/>
    <n v="38.5"/>
    <n v="38.5"/>
    <n v="1"/>
    <s v="GROWTH"/>
    <n v="77"/>
    <s v="Aug"/>
    <n v="77"/>
    <n v="0"/>
    <b v="0"/>
    <s v="GROWTH"/>
    <n v="0"/>
    <m/>
    <s v="NE 1"/>
    <s v="NE 2"/>
    <m/>
  </r>
  <r>
    <x v="0"/>
    <x v="11"/>
    <s v="NER334"/>
    <n v="1000004120"/>
    <s v="RS HARDWARE &amp; SUPPLIER"/>
    <d v="2024-09-13T00:00:00"/>
    <s v="Targeted Dealer"/>
    <m/>
    <n v="120"/>
    <m/>
    <n v="60"/>
    <n v="60"/>
    <s v="-"/>
    <n v="100"/>
    <s v="July"/>
    <n v="90"/>
    <n v="-30"/>
    <n v="-0.33333333333333337"/>
    <s v="DEGROWTH"/>
    <n v="60"/>
    <s v="Aug"/>
    <n v="60"/>
    <n v="0"/>
    <b v="0"/>
    <s v="GROWTH"/>
    <n v="0"/>
    <m/>
    <s v="NE 1"/>
    <s v="NE 1"/>
    <m/>
  </r>
  <r>
    <x v="1"/>
    <x v="30"/>
    <s v="NEK224"/>
    <n v="1000004121"/>
    <s v="KALPANA TRADING"/>
    <d v="2024-09-18T00:00:00"/>
    <s v="Targeted Dealer"/>
    <m/>
    <n v="260"/>
    <m/>
    <n v="277.89999999999998"/>
    <n v="-17.899999999999977"/>
    <s v="-"/>
    <n v="255"/>
    <s v="July"/>
    <n v="235"/>
    <n v="42.899999999999977"/>
    <n v="0.18255319148936167"/>
    <s v="GROWTH"/>
    <n v="277.89999999999998"/>
    <s v="Aug"/>
    <n v="277.89999999999998"/>
    <n v="0"/>
    <b v="0"/>
    <s v="GROWTH"/>
    <n v="0"/>
    <m/>
    <s v="NE 1"/>
    <s v="NE 2"/>
    <m/>
  </r>
  <r>
    <x v="1"/>
    <x v="23"/>
    <s v="NEN232"/>
    <n v="1000004122"/>
    <s v="NATH BROTHERS &amp; HARDWARE"/>
    <d v="2024-09-19T00:00:00"/>
    <s v="Targeted Dealer"/>
    <m/>
    <n v="20"/>
    <m/>
    <n v="20"/>
    <n v="0"/>
    <s v="-"/>
    <n v="20"/>
    <s v="July"/>
    <n v="20"/>
    <n v="0"/>
    <n v="0"/>
    <s v="GROWTH"/>
    <n v="20"/>
    <s v="Aug"/>
    <n v="20"/>
    <n v="0"/>
    <b v="0"/>
    <s v="GROWTH"/>
    <n v="0"/>
    <m/>
    <s v="NE 1"/>
    <s v="NE 2"/>
    <m/>
  </r>
  <r>
    <x v="0"/>
    <x v="16"/>
    <s v="NES752"/>
    <n v="1000004123"/>
    <s v="SEDES ENTERPRISE"/>
    <d v="2024-09-19T00:00:00"/>
    <s v="Targeted Dealer"/>
    <m/>
    <n v="150"/>
    <m/>
    <n v="193"/>
    <n v="-43"/>
    <s v="-"/>
    <n v="263"/>
    <s v="July"/>
    <n v="50"/>
    <n v="143"/>
    <n v="2.86"/>
    <s v="GROWTH"/>
    <n v="193"/>
    <s v="Aug"/>
    <n v="193"/>
    <n v="0"/>
    <b v="0"/>
    <s v="GROWTH"/>
    <n v="0"/>
    <m/>
    <s v="NE 1"/>
    <s v="NE 1"/>
    <m/>
  </r>
  <r>
    <x v="1"/>
    <x v="30"/>
    <s v="NEA469"/>
    <n v="1000004126"/>
    <s v="ABRAR STEEL"/>
    <d v="2024-09-21T00:00:00"/>
    <s v="-"/>
    <m/>
    <n v="0"/>
    <m/>
    <n v="0"/>
    <n v="0"/>
    <s v="-"/>
    <n v="0"/>
    <s v="July"/>
    <n v="10"/>
    <n v="-10"/>
    <n v="-1"/>
    <b v="0"/>
    <n v="0"/>
    <s v="Aug"/>
    <n v="0"/>
    <n v="0"/>
    <b v="0"/>
    <b v="0"/>
    <n v="0"/>
    <m/>
    <s v="NE 1"/>
    <s v="NE 2"/>
    <m/>
  </r>
  <r>
    <x v="1"/>
    <x v="33"/>
    <s v="NEA470"/>
    <n v="1000004134"/>
    <s v="ANGELAS ENTERPRISE"/>
    <d v="2024-09-23T00:00:00"/>
    <s v="Targeted Dealer"/>
    <m/>
    <n v="10"/>
    <m/>
    <n v="0"/>
    <n v="10"/>
    <s v="-"/>
    <n v="4"/>
    <s v="July"/>
    <n v="2"/>
    <n v="-2"/>
    <n v="-1"/>
    <s v="DEGROWTH"/>
    <n v="0"/>
    <s v="Aug"/>
    <n v="0"/>
    <n v="0"/>
    <b v="0"/>
    <b v="0"/>
    <n v="0"/>
    <m/>
    <s v="NE 1"/>
    <s v="NE 2"/>
    <m/>
  </r>
  <r>
    <x v="1"/>
    <x v="34"/>
    <s v="NER335"/>
    <n v="1000004133"/>
    <s v="ROTHIN BARMAN"/>
    <d v="2024-09-23T00:00:00"/>
    <s v="-"/>
    <m/>
    <n v="0"/>
    <m/>
    <n v="0"/>
    <n v="0"/>
    <s v="-"/>
    <n v="25"/>
    <s v="July"/>
    <n v="30"/>
    <n v="-30"/>
    <n v="-1"/>
    <s v="DEGROWTH"/>
    <n v="0"/>
    <s v="Aug"/>
    <n v="0"/>
    <n v="0"/>
    <b v="0"/>
    <b v="0"/>
    <n v="0"/>
    <m/>
    <s v="NE 1"/>
    <s v="NE 2"/>
    <m/>
  </r>
  <r>
    <x v="1"/>
    <x v="24"/>
    <s v="NEM453"/>
    <n v="1000004132"/>
    <s v="MOMTAZ HARDWARE"/>
    <d v="2024-09-23T00:00:00"/>
    <s v="Targeted Dealer"/>
    <m/>
    <n v="50"/>
    <m/>
    <n v="55"/>
    <n v="-5"/>
    <s v="-"/>
    <n v="50"/>
    <s v="July"/>
    <n v="75"/>
    <n v="-20"/>
    <n v="-0.26666666666666672"/>
    <s v="DEGROWTH"/>
    <n v="55"/>
    <s v="Aug"/>
    <n v="55"/>
    <n v="0"/>
    <b v="0"/>
    <s v="GROWTH"/>
    <n v="0"/>
    <m/>
    <s v="NE 1"/>
    <s v="NE 2"/>
    <m/>
  </r>
  <r>
    <x v="1"/>
    <x v="28"/>
    <s v="NEB378"/>
    <n v="1000004136"/>
    <s v="BALAJI TRADERS"/>
    <d v="2024-09-24T00:00:00"/>
    <s v="Targeted Dealer"/>
    <m/>
    <n v="30"/>
    <m/>
    <n v="40"/>
    <n v="-10"/>
    <s v="-"/>
    <n v="32.5"/>
    <s v="July"/>
    <n v="17.5"/>
    <n v="22.5"/>
    <n v="1.2857142857142856"/>
    <s v="GROWTH"/>
    <n v="40"/>
    <s v="Aug"/>
    <n v="40"/>
    <n v="0"/>
    <b v="0"/>
    <s v="GROWTH"/>
    <n v="0"/>
    <m/>
    <s v="NE 1"/>
    <s v="NE 2"/>
    <m/>
  </r>
  <r>
    <x v="0"/>
    <x v="6"/>
    <s v="NEJ192"/>
    <n v="1000004137"/>
    <s v="JOY MAA HARDWARE AND SANITARY"/>
    <d v="2024-09-25T00:00:00"/>
    <s v="Targeted Dealer"/>
    <m/>
    <n v="400"/>
    <m/>
    <n v="420"/>
    <n v="-20"/>
    <s v="-"/>
    <n v="290"/>
    <s v="July"/>
    <n v="500"/>
    <n v="-80"/>
    <n v="-0.16000000000000003"/>
    <s v="DEGROWTH"/>
    <n v="420"/>
    <s v="Aug"/>
    <n v="420"/>
    <n v="0"/>
    <b v="0"/>
    <s v="GROWTH"/>
    <n v="0"/>
    <m/>
    <s v="NE 1"/>
    <s v="NE 1"/>
    <m/>
  </r>
  <r>
    <x v="1"/>
    <x v="21"/>
    <s v="NES754"/>
    <n v="1000004139"/>
    <s v="SETHIA ENTERPRISES"/>
    <d v="2024-09-27T00:00:00"/>
    <s v="Targeted Dealer"/>
    <m/>
    <n v="20"/>
    <m/>
    <n v="0"/>
    <n v="20"/>
    <s v="-"/>
    <n v="20"/>
    <s v="July"/>
    <n v="0"/>
    <n v="0"/>
    <s v=" "/>
    <s v="GROWTH"/>
    <n v="0"/>
    <s v="Aug"/>
    <n v="0"/>
    <n v="0"/>
    <b v="0"/>
    <b v="0"/>
    <n v="0"/>
    <m/>
    <s v="NE 1"/>
    <s v="NE 2"/>
    <m/>
  </r>
  <r>
    <x v="0"/>
    <x v="13"/>
    <s v="NES756"/>
    <n v="1000004141"/>
    <s v="SARSWATI ENTERPRISES"/>
    <d v="2024-09-30T00:00:00"/>
    <s v="Targeted Dealer"/>
    <m/>
    <n v="265"/>
    <m/>
    <n v="388.1"/>
    <n v="-123.10000000000002"/>
    <s v="-"/>
    <n v="118"/>
    <s v="July"/>
    <n v="339.75"/>
    <n v="48.350000000000023"/>
    <n v="0.14231052244297282"/>
    <s v="GROWTH"/>
    <n v="388.1"/>
    <s v="Aug"/>
    <n v="388.1"/>
    <n v="0"/>
    <b v="0"/>
    <s v="GROWTH"/>
    <n v="0"/>
    <m/>
    <s v="NE 1"/>
    <s v="NE 1"/>
    <m/>
  </r>
  <r>
    <x v="4"/>
    <x v="48"/>
    <s v="BHP049"/>
    <n v="1000004146"/>
    <s v="PANKAJ KUMAR CHAUDHARI"/>
    <d v="2024-10-0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1"/>
    <x v="35"/>
    <s v="NEO045"/>
    <n v="1000004147"/>
    <s v="OSMAN HARDWARE"/>
    <d v="2024-10-09T00:00:00"/>
    <s v="Targeted Dealer"/>
    <m/>
    <n v="265"/>
    <m/>
    <n v="525"/>
    <n v="-260"/>
    <s v="-"/>
    <n v="300"/>
    <s v="July"/>
    <n v="275"/>
    <n v="250"/>
    <n v="0.90909090909090917"/>
    <s v="GROWTH"/>
    <n v="525"/>
    <s v="Aug"/>
    <n v="525"/>
    <n v="0"/>
    <b v="0"/>
    <s v="GROWTH"/>
    <n v="0"/>
    <m/>
    <s v="NE 1"/>
    <s v="NE 2"/>
    <m/>
  </r>
  <r>
    <x v="1"/>
    <x v="20"/>
    <s v="NES430"/>
    <n v="1000000306"/>
    <s v="SHIVAM ENTERPRISE (GHY)"/>
    <d v="2020-02-01T00:00:00"/>
    <s v="Targeted Dealer"/>
    <m/>
    <n v="850"/>
    <m/>
    <n v="842"/>
    <n v="8"/>
    <s v="-"/>
    <n v="957.5"/>
    <s v="July"/>
    <n v="698.5"/>
    <n v="143.5"/>
    <n v="0.20544022906227632"/>
    <s v="GROWTH"/>
    <n v="842"/>
    <s v="Aug"/>
    <n v="842"/>
    <n v="0"/>
    <b v="0"/>
    <s v="GROWTH"/>
    <n v="0"/>
    <m/>
    <s v="NE 1"/>
    <s v="NE 2"/>
    <m/>
  </r>
  <r>
    <x v="4"/>
    <x v="52"/>
    <s v="BHR097"/>
    <n v="1000003303"/>
    <s v="RAZIYA ENTERPRISES"/>
    <d v="2023-01-31T00:00:00"/>
    <s v="Targeted Dealer"/>
    <m/>
    <n v="25"/>
    <m/>
    <n v="0"/>
    <n v="25"/>
    <s v="-"/>
    <n v="25"/>
    <s v="July"/>
    <n v="5"/>
    <n v="-5"/>
    <n v="-1"/>
    <s v="DEGROWTH"/>
    <n v="0"/>
    <s v="Aug"/>
    <n v="0"/>
    <n v="0"/>
    <b v="0"/>
    <b v="0"/>
    <n v="0"/>
    <m/>
    <s v="NE 1"/>
    <s v="BH"/>
    <m/>
  </r>
  <r>
    <x v="1"/>
    <x v="32"/>
    <s v="NEN077"/>
    <n v="1000000435"/>
    <s v="NADIA HARDWARE"/>
    <d v="2017-08-08T00:00:00"/>
    <s v="Targeted Dealer"/>
    <m/>
    <n v="20"/>
    <m/>
    <n v="13"/>
    <n v="7"/>
    <s v="-"/>
    <n v="15"/>
    <s v="July"/>
    <n v="19"/>
    <n v="-6"/>
    <n v="-0.31578947368421051"/>
    <s v="DEGROWTH"/>
    <n v="13"/>
    <s v="Aug"/>
    <n v="13"/>
    <n v="0"/>
    <b v="0"/>
    <s v="GROWTH"/>
    <n v="0"/>
    <m/>
    <s v="NE 1"/>
    <s v="NE 2"/>
    <m/>
  </r>
  <r>
    <x v="1"/>
    <x v="27"/>
    <s v="NEG191"/>
    <n v="1000004151"/>
    <s v="GOPE VARIETIES"/>
    <d v="2024-10-18T00:00:00"/>
    <s v="Targeted Dealer"/>
    <m/>
    <n v="110"/>
    <m/>
    <n v="238"/>
    <n v="-128"/>
    <s v="-"/>
    <n v="115"/>
    <s v="July"/>
    <n v="105"/>
    <n v="133"/>
    <n v="1.2666666666666666"/>
    <s v="GROWTH"/>
    <n v="238"/>
    <s v="Aug"/>
    <n v="238"/>
    <n v="0"/>
    <b v="0"/>
    <s v="GROWTH"/>
    <n v="0"/>
    <m/>
    <s v="NE 1"/>
    <s v="NE 2"/>
    <m/>
  </r>
  <r>
    <x v="1"/>
    <x v="24"/>
    <s v="NES759"/>
    <n v="1000004152"/>
    <s v="SHYAMALI STORES"/>
    <d v="2024-10-20T00:00:00"/>
    <s v="Targeted Dealer"/>
    <m/>
    <n v="50"/>
    <m/>
    <n v="100"/>
    <n v="-50"/>
    <s v="-"/>
    <n v="50"/>
    <s v="July"/>
    <n v="75"/>
    <n v="25"/>
    <n v="0.33333333333333326"/>
    <s v="GROWTH"/>
    <n v="100"/>
    <s v="Aug"/>
    <n v="100"/>
    <n v="0"/>
    <b v="0"/>
    <s v="GROWTH"/>
    <n v="0"/>
    <m/>
    <s v="NE 1"/>
    <s v="NE 2"/>
    <m/>
  </r>
  <r>
    <x v="0"/>
    <x v="9"/>
    <s v="NET200"/>
    <n v="1000004157"/>
    <s v="TATAN ENTERPRISES"/>
    <d v="2024-10-24T00:00:00"/>
    <s v="Targeted Dealer"/>
    <m/>
    <n v="150"/>
    <m/>
    <n v="129"/>
    <n v="21"/>
    <s v="-"/>
    <n v="127.5"/>
    <s v="July"/>
    <n v="66"/>
    <n v="63"/>
    <n v="0.95454545454545459"/>
    <s v="GROWTH"/>
    <n v="129"/>
    <s v="Aug"/>
    <n v="129"/>
    <n v="0"/>
    <b v="0"/>
    <s v="GROWTH"/>
    <n v="0"/>
    <m/>
    <s v="NE 1"/>
    <s v="NE 1"/>
    <m/>
  </r>
  <r>
    <x v="0"/>
    <x v="3"/>
    <s v="NEN234"/>
    <n v="1000004155"/>
    <s v="NATH VARIETY STORE"/>
    <d v="2024-10-23T00:00:00"/>
    <s v="Targeted Dealer"/>
    <m/>
    <n v="100"/>
    <m/>
    <n v="80"/>
    <n v="20"/>
    <s v="-"/>
    <n v="100"/>
    <s v="July"/>
    <n v="100"/>
    <n v="-20"/>
    <n v="-0.19999999999999996"/>
    <s v="DEGROWTH"/>
    <n v="80"/>
    <s v="Aug"/>
    <n v="80"/>
    <n v="0"/>
    <b v="0"/>
    <s v="GROWTH"/>
    <n v="0"/>
    <m/>
    <s v="NE 1"/>
    <s v="NE 1"/>
    <m/>
  </r>
  <r>
    <x v="1"/>
    <x v="32"/>
    <s v="NEA473"/>
    <n v="1000004156"/>
    <s v="ANIMA SINHA"/>
    <d v="2024-10-23T00:00:00"/>
    <s v="Targeted Dealer"/>
    <m/>
    <n v="10"/>
    <m/>
    <n v="0"/>
    <n v="10"/>
    <s v="-"/>
    <n v="10"/>
    <s v="July"/>
    <n v="5"/>
    <n v="-5"/>
    <n v="-1"/>
    <s v="DEGROWTH"/>
    <n v="0"/>
    <s v="Aug"/>
    <n v="0"/>
    <n v="0"/>
    <b v="0"/>
    <b v="0"/>
    <n v="0"/>
    <m/>
    <s v="NE 1"/>
    <s v="NE 2"/>
    <m/>
  </r>
  <r>
    <x v="0"/>
    <x v="13"/>
    <s v="NES760"/>
    <n v="1000004161"/>
    <s v="SANGAM ENTERPRISE"/>
    <d v="2024-11-01T00:00:00"/>
    <s v="Targeted Dealer"/>
    <m/>
    <n v="80"/>
    <m/>
    <n v="60"/>
    <n v="20"/>
    <s v="-"/>
    <n v="55"/>
    <s v="July"/>
    <n v="107.5"/>
    <n v="-47.5"/>
    <n v="-0.44186046511627908"/>
    <s v="DEGROWTH"/>
    <n v="60"/>
    <s v="Aug"/>
    <n v="60"/>
    <n v="0"/>
    <b v="0"/>
    <s v="GROWTH"/>
    <n v="0"/>
    <m/>
    <s v="NE 1"/>
    <s v="NE 1"/>
    <m/>
  </r>
  <r>
    <x v="0"/>
    <x v="3"/>
    <s v="NEA472"/>
    <n v="1000004153"/>
    <s v="ANKIT HARDWARE"/>
    <d v="2024-10-23T00:00:00"/>
    <s v="Targeted Dealer"/>
    <m/>
    <n v="100"/>
    <m/>
    <n v="40"/>
    <n v="60"/>
    <s v="-"/>
    <n v="147.5"/>
    <s v="July"/>
    <n v="80"/>
    <n v="-40"/>
    <n v="-0.5"/>
    <s v="DEGROWTH"/>
    <n v="40"/>
    <s v="Aug"/>
    <n v="40"/>
    <n v="0"/>
    <b v="0"/>
    <s v="GROWTH"/>
    <n v="0"/>
    <m/>
    <s v="NE 1"/>
    <s v="NE 1"/>
    <m/>
  </r>
  <r>
    <x v="1"/>
    <x v="27"/>
    <s v="NEN235"/>
    <n v="1000004165"/>
    <s v="NEW MAHENDRA BHANDAR"/>
    <d v="2024-11-06T00:00:00"/>
    <s v="Targeted Dealer"/>
    <m/>
    <n v="650"/>
    <m/>
    <n v="685.25"/>
    <n v="-35.25"/>
    <s v="-"/>
    <n v="566.85"/>
    <s v="July"/>
    <n v="319.35000000000002"/>
    <n v="365.9"/>
    <n v="1.1457648348207297"/>
    <s v="GROWTH"/>
    <n v="685.25"/>
    <s v="Aug"/>
    <n v="685.25"/>
    <n v="0"/>
    <b v="0"/>
    <s v="GROWTH"/>
    <n v="0"/>
    <m/>
    <s v="NE 1"/>
    <s v="NE 2"/>
    <m/>
  </r>
  <r>
    <x v="1"/>
    <x v="28"/>
    <s v="NET202"/>
    <n v="1000004164"/>
    <s v="TRIPURESWARI ENTERPRISE"/>
    <d v="2024-11-06T00:00:00"/>
    <s v="-"/>
    <m/>
    <n v="0"/>
    <m/>
    <n v="0"/>
    <n v="0"/>
    <s v="-"/>
    <n v="14.25"/>
    <s v="July"/>
    <n v="8"/>
    <n v="-8"/>
    <n v="-1"/>
    <s v="DEGROWTH"/>
    <n v="0"/>
    <s v="Aug"/>
    <n v="0"/>
    <n v="0"/>
    <b v="0"/>
    <b v="0"/>
    <n v="0"/>
    <m/>
    <s v="NE 1"/>
    <s v="NE 2"/>
    <m/>
  </r>
  <r>
    <x v="3"/>
    <x v="41"/>
    <s v="WBD097"/>
    <n v="1000004158"/>
    <s v="DREAM HOUSE ENTERPRISE"/>
    <d v="2024-10-29T00:00:00"/>
    <s v="Targeted Dealer"/>
    <m/>
    <n v="40"/>
    <m/>
    <n v="20"/>
    <n v="20"/>
    <s v="-"/>
    <n v="25"/>
    <s v="July"/>
    <n v="31"/>
    <n v="-11"/>
    <n v="-0.35483870967741937"/>
    <s v="DEGROWTH"/>
    <n v="20"/>
    <s v="Aug"/>
    <n v="20"/>
    <n v="0"/>
    <b v="0"/>
    <s v="GROWTH"/>
    <n v="0"/>
    <m/>
    <s v="NE 1"/>
    <s v="NB 2"/>
    <m/>
  </r>
  <r>
    <x v="1"/>
    <x v="28"/>
    <s v="NEB383"/>
    <n v="1000004163"/>
    <s v="BHOLANATH HARDWARE"/>
    <d v="2024-11-06T00:00:00"/>
    <s v="Targeted Dealer"/>
    <m/>
    <n v="60"/>
    <m/>
    <n v="116.5"/>
    <n v="-56.5"/>
    <s v="-"/>
    <n v="70"/>
    <s v="July"/>
    <n v="60"/>
    <n v="56.5"/>
    <n v="0.94166666666666665"/>
    <s v="GROWTH"/>
    <n v="116.5"/>
    <s v="Aug"/>
    <n v="116.5"/>
    <n v="0"/>
    <b v="0"/>
    <s v="GROWTH"/>
    <n v="0"/>
    <m/>
    <s v="NE 1"/>
    <s v="NE 2"/>
    <m/>
  </r>
  <r>
    <x v="0"/>
    <x v="16"/>
    <s v="NEM455"/>
    <n v="1000004168"/>
    <s v="M.M HARDWARE"/>
    <d v="2024-11-10T00:00:00"/>
    <s v="Targeted Dealer"/>
    <m/>
    <n v="23"/>
    <m/>
    <n v="0"/>
    <n v="23"/>
    <s v="-"/>
    <n v="23"/>
    <s v="July"/>
    <n v="0"/>
    <n v="0"/>
    <s v=" "/>
    <s v="GROWTH"/>
    <n v="0"/>
    <s v="Aug"/>
    <n v="0"/>
    <n v="0"/>
    <b v="0"/>
    <b v="0"/>
    <n v="0"/>
    <m/>
    <s v="NE 1"/>
    <s v="NE 1"/>
    <m/>
  </r>
  <r>
    <x v="4"/>
    <x v="50"/>
    <s v="R131"/>
    <n v="1000001683"/>
    <s v="R.S. TRADERS"/>
    <d v="2013-01-29T00:00:00"/>
    <s v="Targeted Dealer"/>
    <m/>
    <n v="15"/>
    <m/>
    <n v="0"/>
    <n v="15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0"/>
    <x v="0"/>
    <s v="NEB384"/>
    <n v="1000004167"/>
    <s v="BORGHULI HARDWARE"/>
    <d v="2024-11-10T00:00:00"/>
    <s v="Targeted Dealer"/>
    <m/>
    <n v="250"/>
    <m/>
    <n v="182"/>
    <n v="68"/>
    <s v="-"/>
    <n v="104"/>
    <s v="July"/>
    <n v="274"/>
    <n v="-92"/>
    <n v="-0.33576642335766427"/>
    <s v="DEGROWTH"/>
    <n v="182"/>
    <s v="Aug"/>
    <n v="182"/>
    <n v="0"/>
    <b v="0"/>
    <s v="GROWTH"/>
    <n v="0"/>
    <m/>
    <s v="NE 1"/>
    <s v="NE 1"/>
    <m/>
  </r>
  <r>
    <x v="1"/>
    <x v="31"/>
    <s v="NEJ197"/>
    <n v="1000004169"/>
    <s v="JOYNARAYAN TRADERS"/>
    <d v="2024-11-10T00:00:00"/>
    <s v="Targeted Dealer"/>
    <m/>
    <n v="50"/>
    <m/>
    <n v="65"/>
    <n v="-15"/>
    <s v="-"/>
    <n v="15"/>
    <s v="July"/>
    <n v="66"/>
    <n v="-1"/>
    <n v="-1.5151515151515138E-2"/>
    <s v="DEGROWTH"/>
    <n v="65"/>
    <s v="Aug"/>
    <n v="65"/>
    <n v="0"/>
    <b v="0"/>
    <s v="GROWTH"/>
    <n v="0"/>
    <m/>
    <s v="NE 1"/>
    <s v="NE 2"/>
    <m/>
  </r>
  <r>
    <x v="1"/>
    <x v="32"/>
    <s v="NES444"/>
    <n v="1000000378"/>
    <s v="SHYAM TRADERS (SIL)"/>
    <d v="2020-03-21T00:00:00"/>
    <s v="Targeted Dealer"/>
    <m/>
    <n v="30"/>
    <m/>
    <n v="6"/>
    <n v="24"/>
    <s v="-"/>
    <n v="10"/>
    <s v="July"/>
    <n v="210"/>
    <n v="-204"/>
    <n v="-0.97142857142857142"/>
    <s v="DEGROWTH"/>
    <n v="6"/>
    <s v="Aug"/>
    <n v="6"/>
    <n v="0"/>
    <b v="0"/>
    <s v="GROWTH"/>
    <n v="0"/>
    <m/>
    <s v="NE 1"/>
    <s v="NE 2"/>
    <m/>
  </r>
  <r>
    <x v="2"/>
    <x v="43"/>
    <s v="WBD081"/>
    <n v="1000001366"/>
    <s v="DARJEELING BUILDER STORE (SILIGURI)"/>
    <d v="2020-08-11T00:00:00"/>
    <s v="Targeted Dealer"/>
    <m/>
    <n v="200"/>
    <m/>
    <n v="14"/>
    <n v="186"/>
    <s v="-"/>
    <n v="417.25"/>
    <s v="July"/>
    <n v="220"/>
    <n v="-206"/>
    <n v="-0.9363636363636364"/>
    <s v="DEGROWTH"/>
    <n v="14"/>
    <s v="Aug"/>
    <n v="14"/>
    <n v="0"/>
    <b v="0"/>
    <s v="GROWTH"/>
    <n v="0"/>
    <m/>
    <s v="NE 1"/>
    <s v="NB 1"/>
    <m/>
  </r>
  <r>
    <x v="0"/>
    <x v="18"/>
    <s v="NEJ195"/>
    <n v="1000004159"/>
    <s v="LAISHRAM BIRAMANGOL SINGH"/>
    <d v="2024-10-29T00:00:00"/>
    <s v="Targeted Dealer"/>
    <m/>
    <n v="30"/>
    <m/>
    <n v="0"/>
    <n v="30"/>
    <s v="-"/>
    <n v="17"/>
    <s v="July"/>
    <n v="19"/>
    <n v="-19"/>
    <n v="-1"/>
    <s v="DEGROWTH"/>
    <n v="0"/>
    <s v="Aug"/>
    <n v="0"/>
    <n v="0"/>
    <b v="0"/>
    <b v="0"/>
    <n v="0"/>
    <m/>
    <s v="NE 1"/>
    <s v="NE 1"/>
    <m/>
  </r>
  <r>
    <x v="0"/>
    <x v="2"/>
    <s v="NES763"/>
    <n v="1000004170"/>
    <s v="SANJAY BISWAS"/>
    <d v="2024-11-15T00:00:00"/>
    <s v="Targeted Dealer"/>
    <m/>
    <n v="40"/>
    <m/>
    <n v="20"/>
    <n v="20"/>
    <s v="-"/>
    <n v="30"/>
    <s v="July"/>
    <n v="60"/>
    <n v="-40"/>
    <n v="-0.66666666666666674"/>
    <s v="DEGROWTH"/>
    <n v="20"/>
    <s v="Aug"/>
    <n v="20"/>
    <n v="0"/>
    <b v="0"/>
    <s v="GROWTH"/>
    <n v="0"/>
    <m/>
    <s v="NE 1"/>
    <s v="NE 1"/>
    <m/>
  </r>
  <r>
    <x v="0"/>
    <x v="12"/>
    <s v="NEN202"/>
    <n v="1000003041"/>
    <s v="NIRMAL ENTERPRISE"/>
    <d v="2022-10-13T00:00:00"/>
    <s v="Targeted Dealer"/>
    <m/>
    <n v="130"/>
    <m/>
    <n v="280"/>
    <n v="-150"/>
    <s v="-"/>
    <n v="30"/>
    <s v="July"/>
    <n v="80"/>
    <n v="200"/>
    <n v="2.5"/>
    <s v="GROWTH"/>
    <n v="280"/>
    <s v="Aug"/>
    <n v="280"/>
    <n v="0"/>
    <b v="0"/>
    <s v="GROWTH"/>
    <n v="0"/>
    <m/>
    <s v="NE 1"/>
    <s v="NE 1"/>
    <m/>
  </r>
  <r>
    <x v="1"/>
    <x v="24"/>
    <s v="NES765"/>
    <n v="1000004172"/>
    <s v="SR ENTERPRISE"/>
    <d v="2024-11-22T00:00:00"/>
    <s v="Targeted Dealer"/>
    <m/>
    <n v="75"/>
    <m/>
    <n v="25"/>
    <n v="50"/>
    <s v="-"/>
    <n v="25"/>
    <s v="July"/>
    <n v="51"/>
    <n v="-26"/>
    <n v="-0.50980392156862742"/>
    <s v="DEGROWTH"/>
    <n v="25"/>
    <s v="Aug"/>
    <n v="25"/>
    <n v="0"/>
    <b v="0"/>
    <s v="GROWTH"/>
    <n v="0"/>
    <m/>
    <s v="NE 1"/>
    <s v="NE 2"/>
    <m/>
  </r>
  <r>
    <x v="0"/>
    <x v="14"/>
    <s v="NER340"/>
    <n v="1000004183"/>
    <s v="R.K ENTERPRISES"/>
    <d v="2024-11-25T00:00:00"/>
    <s v="Targeted Dealer"/>
    <m/>
    <n v="145"/>
    <m/>
    <n v="0"/>
    <n v="145"/>
    <s v="-"/>
    <n v="25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8"/>
    <s v="NEA476"/>
    <n v="1000004171"/>
    <s v="A A STORE"/>
    <d v="2024-11-15T00:00:00"/>
    <s v="-"/>
    <m/>
    <n v="0"/>
    <m/>
    <n v="0"/>
    <n v="0"/>
    <s v="-"/>
    <n v="25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5"/>
    <s v="NES767"/>
    <n v="1000004182"/>
    <s v="SONOWAL HARDWARE AND FURNITURE"/>
    <d v="2024-11-25T00:00:00"/>
    <s v="-"/>
    <m/>
    <n v="0"/>
    <m/>
    <n v="40"/>
    <n v="-40"/>
    <s v="-"/>
    <n v="20"/>
    <s v="July"/>
    <n v="0"/>
    <n v="40"/>
    <s v=" "/>
    <s v="GROWTH"/>
    <n v="40"/>
    <s v="Aug"/>
    <n v="40"/>
    <n v="0"/>
    <b v="0"/>
    <s v="GROWTH"/>
    <n v="0"/>
    <m/>
    <s v="NE 1"/>
    <s v="NE 1"/>
    <m/>
  </r>
  <r>
    <x v="0"/>
    <x v="18"/>
    <s v="H132"/>
    <n v="1000000568"/>
    <s v="HOLISTIC ENTERPRISES"/>
    <d v="2022-06-26T00:00:00"/>
    <s v="Targeted Dealer"/>
    <m/>
    <n v="60"/>
    <m/>
    <n v="31"/>
    <n v="29"/>
    <s v="-"/>
    <n v="56"/>
    <s v="July"/>
    <n v="88"/>
    <n v="-57"/>
    <n v="-0.64772727272727271"/>
    <s v="DEGROWTH"/>
    <n v="31"/>
    <s v="Aug"/>
    <n v="31"/>
    <n v="0"/>
    <b v="0"/>
    <s v="GROWTH"/>
    <n v="0"/>
    <m/>
    <s v="NE 1"/>
    <s v="NE 1"/>
    <m/>
  </r>
  <r>
    <x v="4"/>
    <x v="45"/>
    <s v="BHT020"/>
    <n v="1000004184"/>
    <s v="TAJ TRADERS"/>
    <d v="2024-11-30T00:00:00"/>
    <s v="Targeted Dealer"/>
    <m/>
    <n v="125"/>
    <m/>
    <n v="55"/>
    <n v="70"/>
    <s v="-"/>
    <n v="120"/>
    <s v="July"/>
    <n v="29.9"/>
    <n v="25.1"/>
    <n v="0.83946488294314392"/>
    <s v="GROWTH"/>
    <n v="55"/>
    <s v="Aug"/>
    <n v="55"/>
    <n v="0"/>
    <b v="0"/>
    <s v="GROWTH"/>
    <n v="0"/>
    <m/>
    <s v="NE 1"/>
    <s v="BH"/>
    <m/>
  </r>
  <r>
    <x v="0"/>
    <x v="13"/>
    <s v="NEN237"/>
    <n v="1000004177"/>
    <s v="N.H. HARDWARE"/>
    <d v="2024-12-04T00:00:00"/>
    <s v="Targeted Dealer"/>
    <m/>
    <n v="50"/>
    <m/>
    <n v="40"/>
    <n v="10"/>
    <s v="-"/>
    <n v="8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1"/>
    <x v="29"/>
    <s v="NEH165"/>
    <n v="1000004174"/>
    <s v="HRIT ENTERPRISE"/>
    <d v="2024-11-29T00:00:00"/>
    <s v="Targeted Dealer"/>
    <m/>
    <n v="120"/>
    <m/>
    <n v="147.5"/>
    <n v="-27.5"/>
    <s v="-"/>
    <n v="125"/>
    <s v="July"/>
    <n v="110"/>
    <n v="37.5"/>
    <n v="0.34090909090909083"/>
    <s v="GROWTH"/>
    <n v="147.5"/>
    <s v="Aug"/>
    <n v="147.5"/>
    <n v="0"/>
    <b v="0"/>
    <s v="GROWTH"/>
    <n v="0"/>
    <m/>
    <s v="NE 1"/>
    <s v="NE 2"/>
    <m/>
  </r>
  <r>
    <x v="1"/>
    <x v="21"/>
    <s v="NEJ198"/>
    <n v="1000004175"/>
    <s v="JYOTI HARDWARE"/>
    <d v="2024-11-29T00:00:00"/>
    <s v="Targeted Dealer"/>
    <m/>
    <n v="37"/>
    <m/>
    <n v="39"/>
    <n v="-2"/>
    <s v="-"/>
    <n v="25"/>
    <s v="July"/>
    <n v="12.5"/>
    <n v="26.5"/>
    <n v="2.12"/>
    <s v="GROWTH"/>
    <n v="39"/>
    <s v="Aug"/>
    <n v="39"/>
    <n v="0"/>
    <b v="0"/>
    <s v="GROWTH"/>
    <n v="0"/>
    <m/>
    <s v="NE 1"/>
    <s v="NE 2"/>
    <m/>
  </r>
  <r>
    <x v="0"/>
    <x v="19"/>
    <s v="NEJ196"/>
    <n v="1000004166"/>
    <s v="JAMIR STORE"/>
    <d v="2024-11-07T00:00:00"/>
    <s v="Targeted Dealer"/>
    <m/>
    <n v="60"/>
    <m/>
    <n v="0"/>
    <n v="60"/>
    <s v="-"/>
    <n v="60"/>
    <s v="July"/>
    <n v="0"/>
    <n v="0"/>
    <s v=" "/>
    <s v="GROWTH"/>
    <n v="0"/>
    <s v="Aug"/>
    <n v="0"/>
    <n v="0"/>
    <b v="0"/>
    <b v="0"/>
    <n v="0"/>
    <m/>
    <s v="NE 1"/>
    <s v="NE 1"/>
    <m/>
  </r>
  <r>
    <x v="4"/>
    <x v="49"/>
    <s v="BHS040"/>
    <n v="1000001168"/>
    <s v="SUMAN ENTERPRISES"/>
    <d v="2022-06-27T00:00:00"/>
    <s v="Targeted Dealer"/>
    <m/>
    <n v="10"/>
    <m/>
    <n v="24"/>
    <n v="-14"/>
    <s v="-"/>
    <n v="15"/>
    <s v="July"/>
    <n v="0"/>
    <n v="24"/>
    <s v=" "/>
    <s v="GROWTH"/>
    <n v="24"/>
    <s v="Aug"/>
    <n v="24"/>
    <n v="0"/>
    <b v="0"/>
    <s v="GROWTH"/>
    <n v="0"/>
    <m/>
    <s v="NE 1"/>
    <s v="BH"/>
    <m/>
  </r>
  <r>
    <x v="0"/>
    <x v="11"/>
    <s v="NEN238"/>
    <n v="1000004179"/>
    <s v="NAYRA ENTERPRISES"/>
    <d v="2024-12-09T00:00:00"/>
    <s v="Targeted Dealer"/>
    <m/>
    <n v="80"/>
    <m/>
    <n v="40"/>
    <n v="40"/>
    <s v="-"/>
    <n v="12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0"/>
    <x v="7"/>
    <s v="NER341"/>
    <n v="1000004181"/>
    <s v="RAKESH STORES"/>
    <d v="2024-12-09T00:00:00"/>
    <s v="Targeted Dealer"/>
    <m/>
    <n v="120"/>
    <m/>
    <n v="80"/>
    <n v="40"/>
    <s v="-"/>
    <n v="80"/>
    <s v="July"/>
    <n v="90"/>
    <n v="-10"/>
    <n v="-0.11111111111111116"/>
    <s v="DEGROWTH"/>
    <n v="80"/>
    <s v="Aug"/>
    <n v="80"/>
    <n v="0"/>
    <b v="0"/>
    <s v="GROWTH"/>
    <n v="0"/>
    <m/>
    <s v="NE 1"/>
    <s v="NE 1"/>
    <m/>
  </r>
  <r>
    <x v="0"/>
    <x v="0"/>
    <s v="NEA481"/>
    <n v="1000004187"/>
    <s v="ADITYA STEELS AND ISPAT"/>
    <d v="2024-12-10T00:00:00"/>
    <s v="Targeted Dealer"/>
    <m/>
    <n v="230"/>
    <m/>
    <n v="126"/>
    <n v="104"/>
    <s v="-"/>
    <n v="79"/>
    <s v="July"/>
    <n v="205.5"/>
    <n v="-79.5"/>
    <n v="-0.38686131386861311"/>
    <s v="DEGROWTH"/>
    <n v="126"/>
    <s v="Aug"/>
    <n v="126"/>
    <n v="0"/>
    <b v="0"/>
    <s v="GROWTH"/>
    <n v="0"/>
    <m/>
    <s v="NE 1"/>
    <s v="NE 1"/>
    <m/>
  </r>
  <r>
    <x v="1"/>
    <x v="29"/>
    <s v="NES771"/>
    <n v="1000004185"/>
    <s v="SATYA RANJAN ROY"/>
    <d v="2024-12-05T00:00:00"/>
    <s v="Targeted Dealer"/>
    <m/>
    <n v="55"/>
    <m/>
    <n v="25"/>
    <n v="30"/>
    <s v="-"/>
    <n v="75"/>
    <s v="July"/>
    <n v="50"/>
    <n v="-25"/>
    <n v="-0.5"/>
    <s v="DEGROWTH"/>
    <n v="25"/>
    <s v="Aug"/>
    <n v="25"/>
    <n v="0"/>
    <b v="0"/>
    <s v="GROWTH"/>
    <n v="0"/>
    <m/>
    <s v="NE 1"/>
    <s v="NE 2"/>
    <m/>
  </r>
  <r>
    <x v="4"/>
    <x v="49"/>
    <s v="BHR081"/>
    <n v="1000001184"/>
    <s v="R K BUILDING AND MATERIALS"/>
    <d v="2022-06-27T00:00:00"/>
    <s v="Targeted Dealer"/>
    <m/>
    <n v="25"/>
    <m/>
    <n v="0"/>
    <n v="25"/>
    <s v="-"/>
    <n v="50"/>
    <s v="July"/>
    <n v="25"/>
    <n v="-25"/>
    <n v="-1"/>
    <s v="DEGROWTH"/>
    <n v="0"/>
    <s v="Aug"/>
    <n v="0"/>
    <n v="0"/>
    <b v="0"/>
    <b v="0"/>
    <n v="0"/>
    <m/>
    <s v="NE 1"/>
    <s v="BH"/>
    <m/>
  </r>
  <r>
    <x v="4"/>
    <x v="50"/>
    <s v="BHM117"/>
    <n v="1000001660"/>
    <s v="MAHADEV TRADERS"/>
    <d v="2022-06-27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2"/>
    <x v="39"/>
    <s v="SKN003"/>
    <n v="1000002780"/>
    <s v="NANDA KISHORE PRASAD"/>
    <d v="2022-06-29T00:00:00"/>
    <s v="Targeted Dealer"/>
    <m/>
    <n v="20"/>
    <m/>
    <n v="25.5"/>
    <n v="-5.5"/>
    <s v="-"/>
    <n v="41"/>
    <s v="July"/>
    <n v="14"/>
    <n v="11.5"/>
    <n v="0.8214285714285714"/>
    <s v="GROWTH"/>
    <n v="25.5"/>
    <s v="Aug"/>
    <n v="25.5"/>
    <n v="0"/>
    <b v="0"/>
    <s v="GROWTH"/>
    <n v="0"/>
    <m/>
    <s v="NE 1"/>
    <s v="NB 1"/>
    <m/>
  </r>
  <r>
    <x v="4"/>
    <x v="49"/>
    <s v="BHM135"/>
    <n v="1000002525"/>
    <s v="M B TRADERS"/>
    <d v="2022-06-27T00:00:00"/>
    <s v="Targeted Dealer"/>
    <m/>
    <n v="10"/>
    <m/>
    <n v="0"/>
    <n v="10"/>
    <s v="-"/>
    <n v="0"/>
    <s v="July"/>
    <n v="10"/>
    <n v="-10"/>
    <n v="-1"/>
    <b v="0"/>
    <n v="0"/>
    <s v="Aug"/>
    <n v="0"/>
    <n v="0"/>
    <b v="0"/>
    <b v="0"/>
    <n v="0"/>
    <m/>
    <s v="NE 1"/>
    <s v="BH"/>
    <m/>
  </r>
  <r>
    <x v="0"/>
    <x v="18"/>
    <s v="NEK227"/>
    <n v="1000004192"/>
    <s v="KM &amp; SONS ENTERPRISES"/>
    <d v="2024-12-16T00:00:00"/>
    <s v="Targeted Dealer"/>
    <m/>
    <n v="150"/>
    <m/>
    <n v="22"/>
    <n v="128"/>
    <s v="-"/>
    <n v="143"/>
    <s v="July"/>
    <n v="93"/>
    <n v="-71"/>
    <n v="-0.76344086021505375"/>
    <s v="DEGROWTH"/>
    <n v="22"/>
    <s v="Aug"/>
    <n v="22"/>
    <n v="0"/>
    <b v="0"/>
    <s v="GROWTH"/>
    <n v="0"/>
    <m/>
    <s v="NE 1"/>
    <s v="NE 1"/>
    <m/>
  </r>
  <r>
    <x v="0"/>
    <x v="8"/>
    <s v="NEH166"/>
    <n v="1000004196"/>
    <s v="HARDWARE HUB"/>
    <d v="2024-12-24T00:00:00"/>
    <s v="Targeted Dealer"/>
    <m/>
    <n v="1800"/>
    <m/>
    <n v="1797.9"/>
    <n v="2.0999999999999091"/>
    <s v="-"/>
    <n v="2108"/>
    <s v="July"/>
    <n v="1706"/>
    <n v="91.900000000000091"/>
    <n v="5.386869871043376E-2"/>
    <s v="GROWTH"/>
    <n v="1797.9"/>
    <s v="Aug"/>
    <n v="1797.9"/>
    <n v="0"/>
    <b v="0"/>
    <s v="GROWTH"/>
    <n v="0"/>
    <m/>
    <s v="NE 1"/>
    <s v="NE 1"/>
    <m/>
  </r>
  <r>
    <x v="0"/>
    <x v="9"/>
    <s v="NET205"/>
    <n v="1000004203"/>
    <s v="T K ENTERPRISE"/>
    <d v="2024-12-26T00:00:00"/>
    <s v="-"/>
    <m/>
    <n v="0"/>
    <m/>
    <n v="20"/>
    <n v="-20"/>
    <s v="-"/>
    <n v="20"/>
    <s v="July"/>
    <n v="0"/>
    <n v="20"/>
    <s v=" "/>
    <s v="GROWTH"/>
    <n v="20"/>
    <s v="Aug"/>
    <n v="20"/>
    <n v="0"/>
    <b v="0"/>
    <s v="GROWTH"/>
    <n v="0"/>
    <m/>
    <s v="NE 1"/>
    <s v="NE 1"/>
    <m/>
  </r>
  <r>
    <x v="0"/>
    <x v="15"/>
    <s v="NEC142"/>
    <n v="1000004197"/>
    <s v="CHAMARIA TRADING CO"/>
    <d v="2024-12-26T00:00:00"/>
    <s v="Targeted Dealer"/>
    <m/>
    <n v="325"/>
    <m/>
    <n v="432.3"/>
    <n v="-107.30000000000001"/>
    <s v="-"/>
    <n v="31"/>
    <s v="July"/>
    <n v="377.1"/>
    <n v="55.199999999999989"/>
    <n v="0.14638027048528235"/>
    <s v="GROWTH"/>
    <n v="432.3"/>
    <s v="Aug"/>
    <n v="432.3"/>
    <n v="0"/>
    <b v="0"/>
    <s v="GROWTH"/>
    <n v="0"/>
    <m/>
    <s v="NE 1"/>
    <s v="NE 1"/>
    <m/>
  </r>
  <r>
    <x v="4"/>
    <x v="52"/>
    <s v="BHS005"/>
    <n v="1000001726"/>
    <s v="SKYLINE TRADERS"/>
    <d v="2022-06-27T00:00:00"/>
    <s v="Targeted Dealer"/>
    <m/>
    <n v="30"/>
    <m/>
    <n v="3.5"/>
    <n v="26.5"/>
    <s v="-"/>
    <n v="22"/>
    <s v="July"/>
    <n v="20"/>
    <n v="-16.5"/>
    <n v="-0.82499999999999996"/>
    <s v="DEGROWTH"/>
    <n v="3.5"/>
    <s v="Aug"/>
    <n v="3.5"/>
    <n v="0"/>
    <b v="0"/>
    <s v="GROWTH"/>
    <n v="0"/>
    <m/>
    <s v="NE 1"/>
    <s v="BH"/>
    <m/>
  </r>
  <r>
    <x v="1"/>
    <x v="20"/>
    <s v="NES327"/>
    <n v="1000000307"/>
    <s v="SUMAN ENTERPRISE (GHY)"/>
    <d v="2018-10-08T00:00:00"/>
    <s v="Targeted Dealer"/>
    <m/>
    <n v="92"/>
    <m/>
    <n v="85"/>
    <n v="7"/>
    <s v="-"/>
    <n v="90"/>
    <s v="July"/>
    <n v="79"/>
    <n v="6"/>
    <n v="7.5949367088607556E-2"/>
    <s v="GROWTH"/>
    <n v="85"/>
    <s v="Aug"/>
    <n v="85"/>
    <n v="0"/>
    <b v="0"/>
    <s v="GROWTH"/>
    <n v="0"/>
    <m/>
    <s v="NE 1"/>
    <s v="NE 2"/>
    <m/>
  </r>
  <r>
    <x v="0"/>
    <x v="18"/>
    <s v="NES773"/>
    <n v="1000004193"/>
    <s v="SBD STEEL &amp; CEMENT"/>
    <d v="2024-12-16T00:00:00"/>
    <s v="Targeted Dealer"/>
    <m/>
    <n v="60"/>
    <m/>
    <n v="0"/>
    <n v="60"/>
    <s v="-"/>
    <n v="59"/>
    <s v="July"/>
    <n v="0"/>
    <n v="0"/>
    <s v=" "/>
    <s v="GROWTH"/>
    <n v="0"/>
    <s v="Aug"/>
    <n v="0"/>
    <n v="0"/>
    <b v="0"/>
    <b v="0"/>
    <n v="0"/>
    <m/>
    <s v="NE 1"/>
    <s v="NE 1"/>
    <m/>
  </r>
  <r>
    <x v="2"/>
    <x v="43"/>
    <s v="WBA135"/>
    <n v="1000001359"/>
    <s v="ACE CONSTRUCTION COMPANY"/>
    <d v="2022-06-27T00:00:00"/>
    <s v="Targeted Dealer"/>
    <m/>
    <n v="30"/>
    <m/>
    <n v="78.150000000000006"/>
    <n v="-48.150000000000006"/>
    <s v="-"/>
    <n v="28.5"/>
    <s v="July"/>
    <n v="59.2"/>
    <n v="18.950000000000003"/>
    <n v="0.32010135135135132"/>
    <s v="GROWTH"/>
    <n v="78.150000000000006"/>
    <s v="Aug"/>
    <n v="78.150000000000006"/>
    <n v="0"/>
    <b v="0"/>
    <s v="GROWTH"/>
    <n v="0"/>
    <m/>
    <s v="NE 1"/>
    <s v="NB 1"/>
    <m/>
  </r>
  <r>
    <x v="1"/>
    <x v="29"/>
    <s v="NEL137"/>
    <n v="1000004212"/>
    <s v="LOKNATH ENTERPRISE"/>
    <d v="2025-01-10T00:00:00"/>
    <s v="Targeted Dealer"/>
    <m/>
    <n v="130"/>
    <m/>
    <n v="125"/>
    <n v="5"/>
    <s v="-"/>
    <n v="75"/>
    <s v="July"/>
    <n v="160"/>
    <n v="-35"/>
    <n v="-0.21875"/>
    <s v="DEGROWTH"/>
    <n v="125"/>
    <s v="Aug"/>
    <n v="125"/>
    <n v="0"/>
    <b v="0"/>
    <s v="GROWTH"/>
    <n v="0"/>
    <m/>
    <s v="NE 1"/>
    <s v="NE 2"/>
    <m/>
  </r>
  <r>
    <x v="4"/>
    <x v="51"/>
    <s v="BHS260"/>
    <n v="1000004204"/>
    <s v="M/S SITA STEEL"/>
    <d v="2024-12-27T00:00:00"/>
    <s v="Targeted Dealer"/>
    <m/>
    <n v="30"/>
    <m/>
    <n v="18.75"/>
    <n v="11.25"/>
    <s v="-"/>
    <n v="31.5"/>
    <s v="July"/>
    <n v="17.5"/>
    <n v="1.25"/>
    <n v="7.1428571428571397E-2"/>
    <s v="GROWTH"/>
    <n v="18.75"/>
    <s v="Aug"/>
    <n v="18.75"/>
    <n v="0"/>
    <b v="0"/>
    <s v="GROWTH"/>
    <n v="0"/>
    <m/>
    <s v="NE 1"/>
    <s v="BH"/>
    <m/>
  </r>
  <r>
    <x v="0"/>
    <x v="1"/>
    <s v="NET206"/>
    <n v="1000004215"/>
    <s v="TANISH ENTERPRISE"/>
    <d v="2025-01-16T00:00:00"/>
    <s v="Targeted Dealer"/>
    <m/>
    <n v="240"/>
    <m/>
    <n v="240"/>
    <n v="0"/>
    <s v="-"/>
    <n v="80"/>
    <s v="July"/>
    <n v="200"/>
    <n v="40"/>
    <n v="0.19999999999999996"/>
    <s v="GROWTH"/>
    <n v="240"/>
    <s v="Aug"/>
    <n v="240"/>
    <n v="0"/>
    <b v="0"/>
    <s v="GROWTH"/>
    <n v="0"/>
    <m/>
    <s v="NE 1"/>
    <s v="NE 1"/>
    <m/>
  </r>
  <r>
    <x v="0"/>
    <x v="18"/>
    <s v="G141"/>
    <n v="1000000566"/>
    <s v="GOPAL ENTERPRISES"/>
    <d v="2014-04-08T00:00:00"/>
    <s v="-"/>
    <m/>
    <n v="0"/>
    <m/>
    <n v="0"/>
    <n v="0"/>
    <s v="-"/>
    <n v="48"/>
    <s v="July"/>
    <n v="0"/>
    <n v="0"/>
    <s v=" "/>
    <s v="GROWTH"/>
    <n v="0"/>
    <s v="Aug"/>
    <n v="0"/>
    <n v="0"/>
    <b v="0"/>
    <b v="0"/>
    <n v="0"/>
    <m/>
    <s v="NE 1"/>
    <s v="NE 1"/>
    <m/>
  </r>
  <r>
    <x v="1"/>
    <x v="21"/>
    <s v="NEG198"/>
    <n v="1000004201"/>
    <s v="GRS HARDWARE"/>
    <d v="2024-12-31T00:00:00"/>
    <s v="Targeted Dealer"/>
    <m/>
    <n v="13"/>
    <m/>
    <n v="0"/>
    <n v="13"/>
    <s v="-"/>
    <n v="13"/>
    <s v="July"/>
    <n v="20"/>
    <n v="-20"/>
    <n v="-1"/>
    <s v="DEGROWTH"/>
    <n v="0"/>
    <s v="Aug"/>
    <n v="0"/>
    <n v="0"/>
    <b v="0"/>
    <b v="0"/>
    <n v="0"/>
    <m/>
    <s v="NE 1"/>
    <s v="NE 2"/>
    <m/>
  </r>
  <r>
    <x v="2"/>
    <x v="39"/>
    <s v="SKS011"/>
    <n v="1000004214"/>
    <s v="SHIVAM ENTERPRISES - RAKDONG"/>
    <d v="2025-01-14T00:00:00"/>
    <s v="Targeted Dealer"/>
    <m/>
    <n v="40"/>
    <m/>
    <n v="25"/>
    <n v="15"/>
    <s v="-"/>
    <n v="80.5"/>
    <s v="July"/>
    <n v="46"/>
    <n v="-21"/>
    <n v="-0.45652173913043481"/>
    <s v="DEGROWTH"/>
    <n v="25"/>
    <s v="Aug"/>
    <n v="25"/>
    <n v="0"/>
    <b v="0"/>
    <s v="GROWTH"/>
    <n v="0"/>
    <m/>
    <s v="NE 1"/>
    <s v="NB 1"/>
    <m/>
  </r>
  <r>
    <x v="0"/>
    <x v="18"/>
    <s v="NED260"/>
    <n v="1000004216"/>
    <s v="DULUX STORE"/>
    <d v="2025-01-18T00:00:00"/>
    <s v="Targeted Dealer"/>
    <m/>
    <n v="35"/>
    <m/>
    <n v="0"/>
    <n v="35"/>
    <s v="-"/>
    <n v="14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7"/>
    <s v="NEB396"/>
    <n v="1000004222"/>
    <s v="BASUDEV ENTERPRISE"/>
    <d v="2025-01-20T00:00:00"/>
    <s v="Targeted Dealer"/>
    <m/>
    <n v="80"/>
    <m/>
    <n v="80"/>
    <n v="0"/>
    <s v="-"/>
    <n v="60"/>
    <s v="July"/>
    <n v="80"/>
    <n v="0"/>
    <n v="0"/>
    <s v="GROWTH"/>
    <n v="80"/>
    <s v="Aug"/>
    <n v="80"/>
    <n v="0"/>
    <b v="0"/>
    <s v="GROWTH"/>
    <n v="0"/>
    <m/>
    <s v="NE 1"/>
    <s v="NE 1"/>
    <m/>
  </r>
  <r>
    <x v="1"/>
    <x v="24"/>
    <s v="NEF031"/>
    <n v="1000004223"/>
    <s v="FEROZA HARDWARE STORE"/>
    <d v="2025-01-21T00:00:00"/>
    <s v="Targeted Dealer"/>
    <m/>
    <n v="100"/>
    <m/>
    <n v="105"/>
    <n v="-5"/>
    <s v="-"/>
    <n v="100"/>
    <s v="July"/>
    <n v="50"/>
    <n v="55"/>
    <n v="1.1000000000000001"/>
    <s v="GROWTH"/>
    <n v="105"/>
    <s v="Aug"/>
    <n v="105"/>
    <n v="0"/>
    <b v="0"/>
    <s v="GROWTH"/>
    <n v="0"/>
    <m/>
    <s v="NE 1"/>
    <s v="NE 2"/>
    <m/>
  </r>
  <r>
    <x v="0"/>
    <x v="18"/>
    <s v="T053"/>
    <n v="1000000580"/>
    <s v="THANGJING HARDWARE"/>
    <d v="2022-06-26T00:00:00"/>
    <s v="Targeted Dealer"/>
    <m/>
    <n v="50"/>
    <m/>
    <n v="197"/>
    <n v="-147"/>
    <s v="-"/>
    <n v="0"/>
    <s v="July"/>
    <n v="174"/>
    <n v="23"/>
    <n v="0.13218390804597702"/>
    <b v="0"/>
    <n v="197"/>
    <s v="Aug"/>
    <n v="197"/>
    <n v="0"/>
    <b v="0"/>
    <s v="GROWTH"/>
    <n v="0"/>
    <m/>
    <s v="NE 1"/>
    <s v="NE 1"/>
    <m/>
  </r>
  <r>
    <x v="0"/>
    <x v="4"/>
    <s v="NER348"/>
    <n v="1000004227"/>
    <s v="R M HARDWARE"/>
    <d v="2025-01-28T00:00:00"/>
    <s v="Targeted Dealer"/>
    <m/>
    <n v="60"/>
    <m/>
    <n v="88.5"/>
    <n v="-28.5"/>
    <s v="-"/>
    <n v="56"/>
    <s v="July"/>
    <n v="32"/>
    <n v="56.5"/>
    <n v="1.765625"/>
    <s v="GROWTH"/>
    <n v="88.5"/>
    <s v="Aug"/>
    <n v="88.5"/>
    <n v="0"/>
    <b v="0"/>
    <s v="GROWTH"/>
    <n v="0"/>
    <m/>
    <s v="NE 1"/>
    <s v="NE 1"/>
    <m/>
  </r>
  <r>
    <x v="4"/>
    <x v="51"/>
    <s v="BHS261"/>
    <n v="1000004242"/>
    <s v="SAGAR KHAD BEEJ BHANDAR"/>
    <d v="2025-01-29T00:00:00"/>
    <s v="Targeted Dealer"/>
    <m/>
    <n v="30"/>
    <m/>
    <n v="0"/>
    <n v="30"/>
    <s v="-"/>
    <n v="25"/>
    <s v="July"/>
    <n v="0"/>
    <n v="0"/>
    <s v=" "/>
    <s v="GROWTH"/>
    <n v="0"/>
    <s v="Aug"/>
    <n v="0"/>
    <n v="0"/>
    <b v="0"/>
    <b v="0"/>
    <n v="0"/>
    <m/>
    <s v="NE 1"/>
    <s v="BH"/>
    <m/>
  </r>
  <r>
    <x v="1"/>
    <x v="30"/>
    <s v="NES777"/>
    <n v="1000004230"/>
    <s v="SUMITA TRADERS"/>
    <d v="2025-01-28T00:00:00"/>
    <s v="-"/>
    <m/>
    <n v="0"/>
    <m/>
    <n v="5.25"/>
    <n v="-5.25"/>
    <s v="-"/>
    <n v="0"/>
    <s v="July"/>
    <n v="5"/>
    <n v="0.25"/>
    <n v="5.0000000000000044E-2"/>
    <b v="0"/>
    <n v="5.25"/>
    <s v="Aug"/>
    <n v="5.25"/>
    <n v="0"/>
    <b v="0"/>
    <s v="GROWTH"/>
    <n v="0"/>
    <m/>
    <s v="NE 1"/>
    <s v="NE 2"/>
    <m/>
  </r>
  <r>
    <x v="1"/>
    <x v="32"/>
    <s v="NEA488"/>
    <n v="1000004262"/>
    <s v="A &amp; A ENTERPRISE"/>
    <d v="2025-02-01T00:00:00"/>
    <s v="Targeted Dealer"/>
    <m/>
    <n v="20"/>
    <m/>
    <n v="5"/>
    <n v="15"/>
    <s v="-"/>
    <n v="17.5"/>
    <s v="July"/>
    <n v="25"/>
    <n v="-20"/>
    <n v="-0.8"/>
    <s v="DEGROWTH"/>
    <n v="5"/>
    <s v="Aug"/>
    <n v="5"/>
    <n v="0"/>
    <b v="0"/>
    <s v="GROWTH"/>
    <n v="0"/>
    <m/>
    <s v="NE 1"/>
    <s v="NE 2"/>
    <m/>
  </r>
  <r>
    <x v="0"/>
    <x v="0"/>
    <s v="NES770"/>
    <n v="1000004186"/>
    <s v="SHRI SIDDHIVINAYAK STEEL"/>
    <d v="2024-12-10T00:00:00"/>
    <s v="-"/>
    <m/>
    <n v="0"/>
    <m/>
    <n v="0"/>
    <n v="0"/>
    <s v="-"/>
    <n v="89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4"/>
    <s v="NEH102"/>
    <n v="1000000116"/>
    <s v="HANNON ENTERPRISE . APS"/>
    <d v="2022-06-26T00:00:00"/>
    <s v="-"/>
    <m/>
    <n v="0"/>
    <m/>
    <n v="0"/>
    <n v="0"/>
    <s v="-"/>
    <n v="0"/>
    <s v="July"/>
    <n v="15"/>
    <n v="-15"/>
    <n v="-1"/>
    <b v="0"/>
    <n v="0"/>
    <s v="Aug"/>
    <n v="0"/>
    <n v="0"/>
    <b v="0"/>
    <b v="0"/>
    <n v="0"/>
    <m/>
    <s v="NE 1"/>
    <s v="NE 1"/>
    <m/>
  </r>
  <r>
    <x v="0"/>
    <x v="11"/>
    <s v="NES645"/>
    <n v="1000003453"/>
    <s v="SARMAH SUPPLIERS"/>
    <d v="2023-03-27T00:00:00"/>
    <s v="Targeted Dealer"/>
    <m/>
    <n v="20"/>
    <m/>
    <n v="10"/>
    <n v="10"/>
    <s v="-"/>
    <n v="0"/>
    <s v="July"/>
    <n v="0"/>
    <n v="10"/>
    <s v=" "/>
    <b v="0"/>
    <n v="10"/>
    <s v="Aug"/>
    <n v="10"/>
    <n v="0"/>
    <b v="0"/>
    <s v="GROWTH"/>
    <n v="0"/>
    <m/>
    <s v="NE 1"/>
    <s v="NE 1"/>
    <m/>
  </r>
  <r>
    <x v="0"/>
    <x v="12"/>
    <s v="NED228"/>
    <n v="1000003588"/>
    <s v="DEEPLING HARDWARE STORE"/>
    <d v="2023-06-07T00:00:00"/>
    <s v="-"/>
    <m/>
    <n v="0"/>
    <m/>
    <n v="0"/>
    <n v="0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</r>
  <r>
    <x v="1"/>
    <x v="32"/>
    <s v="NEF032"/>
    <n v="1000004265"/>
    <s v="F. A. TRADING AND CO"/>
    <d v="2025-02-10T00:00:00"/>
    <s v="Targeted Dealer"/>
    <m/>
    <n v="30"/>
    <m/>
    <n v="47"/>
    <n v="-17"/>
    <s v="-"/>
    <n v="27.699999999999996"/>
    <s v="July"/>
    <n v="58"/>
    <n v="-11"/>
    <n v="-0.18965517241379315"/>
    <s v="DEGROWTH"/>
    <n v="47"/>
    <s v="Aug"/>
    <n v="47"/>
    <n v="0"/>
    <b v="0"/>
    <s v="GROWTH"/>
    <n v="0"/>
    <m/>
    <s v="NE 1"/>
    <s v="NE 2"/>
    <m/>
  </r>
  <r>
    <x v="0"/>
    <x v="12"/>
    <s v="NEO046"/>
    <n v="1000004252"/>
    <s v="OM HARDWARE"/>
    <d v="2025-01-29T00:00:00"/>
    <s v="Targeted Dealer"/>
    <m/>
    <n v="55"/>
    <m/>
    <n v="80"/>
    <n v="-25"/>
    <s v="-"/>
    <n v="105"/>
    <s v="July"/>
    <n v="80"/>
    <n v="0"/>
    <n v="0"/>
    <s v="GROWTH"/>
    <n v="80"/>
    <s v="Aug"/>
    <n v="80"/>
    <n v="0"/>
    <b v="0"/>
    <s v="GROWTH"/>
    <n v="0"/>
    <m/>
    <s v="NE 1"/>
    <s v="NE 1"/>
    <m/>
  </r>
  <r>
    <x v="3"/>
    <x v="42"/>
    <s v="WBM320"/>
    <n v="1000004232"/>
    <s v="MOHAMMAD HARDWEARS"/>
    <d v="2025-01-22T00:00:00"/>
    <s v="Targeted Dealer"/>
    <m/>
    <n v="50"/>
    <m/>
    <n v="50"/>
    <n v="0"/>
    <s v="-"/>
    <n v="40"/>
    <s v="July"/>
    <n v="1.5"/>
    <n v="48.5"/>
    <n v="32.333333333333336"/>
    <s v="GROWTH"/>
    <n v="50"/>
    <s v="Aug"/>
    <n v="50"/>
    <n v="0"/>
    <b v="0"/>
    <s v="GROWTH"/>
    <n v="0"/>
    <m/>
    <s v="NE 1"/>
    <s v="NB 2"/>
    <m/>
  </r>
  <r>
    <x v="0"/>
    <x v="2"/>
    <s v="NEM466"/>
    <n v="1000004267"/>
    <s v="MAKARNI HARDWARE"/>
    <d v="2025-02-19T00:00:00"/>
    <s v="Targeted Dealer"/>
    <m/>
    <n v="40"/>
    <m/>
    <n v="20"/>
    <n v="20"/>
    <s v="-"/>
    <n v="20"/>
    <s v="July"/>
    <n v="0"/>
    <n v="20"/>
    <s v=" "/>
    <s v="GROWTH"/>
    <n v="20"/>
    <s v="Aug"/>
    <n v="20"/>
    <n v="0"/>
    <b v="0"/>
    <s v="GROWTH"/>
    <n v="0"/>
    <m/>
    <s v="NE 1"/>
    <s v="NE 1"/>
    <m/>
  </r>
  <r>
    <x v="4"/>
    <x v="46"/>
    <s v="BHD024"/>
    <n v="1000002661"/>
    <s v="DARSHAN ENTERPRISES"/>
    <d v="2022-06-27T00:00:00"/>
    <s v="Targeted Dealer"/>
    <m/>
    <n v="50"/>
    <m/>
    <n v="25"/>
    <n v="25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</r>
  <r>
    <x v="0"/>
    <x v="12"/>
    <s v="NES779"/>
    <n v="1000004268"/>
    <s v="SIVA ENTERPRISE"/>
    <d v="2025-02-17T00:00:00"/>
    <s v="Targeted Dealer"/>
    <m/>
    <n v="33"/>
    <m/>
    <n v="0"/>
    <n v="33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6"/>
    <s v="NEB399"/>
    <n v="1000004270"/>
    <s v="BINIMOY HARDWARE"/>
    <d v="2025-02-25T00:00:00"/>
    <s v="Targeted Dealer"/>
    <m/>
    <n v="40"/>
    <m/>
    <n v="20"/>
    <n v="20"/>
    <s v="-"/>
    <n v="50"/>
    <s v="July"/>
    <n v="40"/>
    <n v="-20"/>
    <n v="-0.5"/>
    <s v="DEGROWTH"/>
    <n v="20"/>
    <s v="Aug"/>
    <n v="20"/>
    <n v="0"/>
    <b v="0"/>
    <s v="GROWTH"/>
    <n v="0"/>
    <m/>
    <s v="NE 1"/>
    <s v="NE 1"/>
    <m/>
  </r>
  <r>
    <x v="0"/>
    <x v="9"/>
    <s v="NET010"/>
    <n v="1000000112"/>
    <s v="TAYING HARDWARE"/>
    <d v="2022-06-26T00:00:00"/>
    <s v="Targeted Dealer"/>
    <m/>
    <n v="100"/>
    <m/>
    <n v="0"/>
    <n v="100"/>
    <s v="-"/>
    <n v="38.950000000000003"/>
    <s v="July"/>
    <n v="0"/>
    <n v="0"/>
    <s v=" "/>
    <s v="GROWTH"/>
    <n v="0"/>
    <s v="Aug"/>
    <n v="0"/>
    <n v="0"/>
    <b v="0"/>
    <b v="0"/>
    <n v="0"/>
    <m/>
    <s v="NE 1"/>
    <s v="NE 1"/>
    <m/>
  </r>
  <r>
    <x v="4"/>
    <x v="48"/>
    <s v="BHN049"/>
    <n v="1000004226"/>
    <s v="NEPALI KRISHI KENDRA"/>
    <d v="2025-01-27T00:00:00"/>
    <s v="Targeted Dealer"/>
    <m/>
    <n v="50"/>
    <m/>
    <n v="50"/>
    <n v="0"/>
    <s v="-"/>
    <n v="75"/>
    <s v="July"/>
    <n v="50"/>
    <n v="0"/>
    <n v="0"/>
    <s v="GROWTH"/>
    <n v="50"/>
    <s v="Aug"/>
    <n v="50"/>
    <n v="0"/>
    <b v="0"/>
    <s v="GROWTH"/>
    <n v="0"/>
    <m/>
    <s v="NE 1"/>
    <s v="BH"/>
    <m/>
  </r>
  <r>
    <x v="0"/>
    <x v="7"/>
    <s v="NEM438"/>
    <n v="1000004021"/>
    <s v="MISHING LAND FOUNDATION"/>
    <d v="2024-06-26T00:00:00"/>
    <s v="-"/>
    <m/>
    <n v="0"/>
    <m/>
    <n v="0"/>
    <n v="0"/>
    <s v="-"/>
    <n v="0"/>
    <s v="July"/>
    <n v="20"/>
    <n v="-20"/>
    <n v="-1"/>
    <b v="0"/>
    <n v="0"/>
    <s v="Aug"/>
    <n v="0"/>
    <n v="0"/>
    <b v="0"/>
    <b v="0"/>
    <n v="0"/>
    <m/>
    <s v="NE 1"/>
    <s v="NE 1"/>
    <m/>
  </r>
  <r>
    <x v="4"/>
    <x v="50"/>
    <s v="BHJ048"/>
    <n v="1000002528"/>
    <s v="JAI MATA DI TRADERS . MAHAMADPUR"/>
    <d v="2022-06-27T00:00:00"/>
    <s v="Targeted Dealer"/>
    <m/>
    <n v="25"/>
    <m/>
    <n v="15"/>
    <n v="10"/>
    <s v="-"/>
    <n v="0"/>
    <s v="July"/>
    <n v="15"/>
    <n v="0"/>
    <n v="0"/>
    <b v="0"/>
    <n v="15"/>
    <s v="Aug"/>
    <n v="15"/>
    <n v="0"/>
    <b v="0"/>
    <s v="GROWTH"/>
    <n v="0"/>
    <m/>
    <s v="NE 1"/>
    <s v="BH"/>
    <m/>
  </r>
  <r>
    <x v="0"/>
    <x v="1"/>
    <s v="NEM467"/>
    <n v="1000004273"/>
    <s v="M/S GHOSH ENTERPRISE"/>
    <d v="2025-03-05T00:00:00"/>
    <s v="Targeted Dealer"/>
    <m/>
    <n v="13"/>
    <m/>
    <n v="52"/>
    <n v="-39"/>
    <s v="-"/>
    <n v="40"/>
    <s v="July"/>
    <n v="13"/>
    <n v="39"/>
    <n v="3"/>
    <s v="GROWTH"/>
    <n v="52"/>
    <s v="Aug"/>
    <n v="52"/>
    <n v="0"/>
    <b v="0"/>
    <s v="GROWTH"/>
    <n v="0"/>
    <m/>
    <s v="NE 1"/>
    <s v="NE 1"/>
    <m/>
  </r>
  <r>
    <x v="0"/>
    <x v="9"/>
    <s v="NEA489"/>
    <n v="1000004276"/>
    <s v="ARUNA STORE"/>
    <d v="2025-03-1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</r>
  <r>
    <x v="1"/>
    <x v="26"/>
    <s v="NEA487"/>
    <n v="1000004225"/>
    <s v="AKASH HARDWARE"/>
    <d v="2025-01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0"/>
    <x v="6"/>
    <s v="NED262"/>
    <n v="1000004277"/>
    <s v="DIHINGIA PLY"/>
    <d v="2025-03-15T00:00:00"/>
    <s v="Targeted Dealer"/>
    <m/>
    <n v="20"/>
    <m/>
    <n v="19.5"/>
    <n v="0.5"/>
    <s v="-"/>
    <n v="0"/>
    <s v="July"/>
    <n v="0"/>
    <n v="19.5"/>
    <s v=" "/>
    <b v="0"/>
    <n v="19.5"/>
    <s v="Aug"/>
    <n v="19.5"/>
    <n v="0"/>
    <b v="0"/>
    <s v="GROWTH"/>
    <n v="0"/>
    <m/>
    <s v="NE 1"/>
    <s v="NE 1"/>
    <m/>
  </r>
  <r>
    <x v="4"/>
    <x v="51"/>
    <s v="BHM121"/>
    <n v="1000001466"/>
    <s v="MANDAL ENTERPRISES . GAURIGANJ"/>
    <d v="2020-10-09T00:00:00"/>
    <s v="Targeted Dealer"/>
    <m/>
    <n v="30"/>
    <m/>
    <n v="37.5"/>
    <n v="-7.5"/>
    <s v="-"/>
    <n v="7.5"/>
    <s v="July"/>
    <n v="30"/>
    <n v="7.5"/>
    <n v="0.25"/>
    <s v="GROWTH"/>
    <n v="37.5"/>
    <s v="Aug"/>
    <n v="37.5"/>
    <n v="0"/>
    <b v="0"/>
    <s v="GROWTH"/>
    <n v="0"/>
    <m/>
    <s v="NE 1"/>
    <s v="BH"/>
    <m/>
  </r>
  <r>
    <x v="2"/>
    <x v="38"/>
    <s v="WBM072"/>
    <n v="1000001436"/>
    <s v="M/S BISWAKARMA CEMENT GHAR"/>
    <d v="2022-06-27T00:00:00"/>
    <s v="Targeted Dealer"/>
    <m/>
    <n v="50"/>
    <m/>
    <n v="40"/>
    <n v="10"/>
    <s v="-"/>
    <n v="0"/>
    <s v="July"/>
    <n v="12"/>
    <n v="28"/>
    <n v="2.3333333333333335"/>
    <b v="0"/>
    <n v="40"/>
    <s v="Aug"/>
    <n v="40"/>
    <n v="0"/>
    <b v="0"/>
    <s v="GROWTH"/>
    <n v="0"/>
    <m/>
    <s v="NE 1"/>
    <s v="NB 1"/>
    <m/>
  </r>
  <r>
    <x v="0"/>
    <x v="18"/>
    <s v="NEG200"/>
    <n v="1000004282"/>
    <s v="GUPTA TRADERS HARDWARE"/>
    <d v="2025-03-17T00:00:00"/>
    <s v="Targeted Dealer"/>
    <m/>
    <n v="30"/>
    <m/>
    <n v="0"/>
    <n v="30"/>
    <s v="-"/>
    <n v="25"/>
    <s v="July"/>
    <n v="83.5"/>
    <n v="-83.5"/>
    <n v="-1"/>
    <s v="DEGROWTH"/>
    <n v="0"/>
    <s v="Aug"/>
    <n v="0"/>
    <n v="0"/>
    <b v="0"/>
    <b v="0"/>
    <n v="0"/>
    <m/>
    <s v="NE 1"/>
    <s v="NE 1"/>
    <m/>
  </r>
  <r>
    <x v="0"/>
    <x v="15"/>
    <s v="NED263"/>
    <n v="1000004293"/>
    <s v="DADAN PRASAD"/>
    <d v="2025-03-21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4"/>
    <s v="NES780"/>
    <n v="1000004272"/>
    <s v="SIRAJ HARDWARE"/>
    <d v="2025-03-01T00:00:00"/>
    <s v="Targeted Dealer"/>
    <m/>
    <n v="25"/>
    <m/>
    <n v="35"/>
    <n v="-10"/>
    <s v="-"/>
    <n v="20"/>
    <s v="July"/>
    <n v="0"/>
    <n v="35"/>
    <s v=" "/>
    <s v="GROWTH"/>
    <n v="35"/>
    <s v="Aug"/>
    <n v="35"/>
    <n v="0"/>
    <b v="0"/>
    <s v="GROWTH"/>
    <n v="0"/>
    <m/>
    <s v="NE 1"/>
    <s v="NE 1"/>
    <m/>
  </r>
  <r>
    <x v="0"/>
    <x v="18"/>
    <s v="NER200"/>
    <n v="1000000977"/>
    <s v="RAI HARDWARE"/>
    <d v="2022-06-26T00:00:00"/>
    <s v="Targeted Dealer"/>
    <m/>
    <n v="65"/>
    <m/>
    <n v="0"/>
    <n v="65"/>
    <s v="-"/>
    <n v="63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4"/>
    <s v="NEM468"/>
    <n v="1000004314"/>
    <s v="MICKLAME HARDWARE"/>
    <d v="2025-04-10T00:00:00"/>
    <s v="Targeted Dealer"/>
    <m/>
    <n v="310"/>
    <m/>
    <n v="360"/>
    <n v="-50"/>
    <s v="-"/>
    <n v="209.65"/>
    <s v="July"/>
    <n v="530"/>
    <n v="-170"/>
    <n v="-0.32075471698113212"/>
    <s v="DEGROWTH"/>
    <n v="360"/>
    <s v="Aug"/>
    <n v="360"/>
    <n v="0"/>
    <b v="0"/>
    <s v="GROWTH"/>
    <n v="0"/>
    <m/>
    <s v="NE 1"/>
    <s v="NE 1"/>
    <m/>
  </r>
  <r>
    <x v="2"/>
    <x v="43"/>
    <s v="WBL040"/>
    <n v="1000004275"/>
    <s v="LAXMI ENTERPRISES - SALUGARA"/>
    <d v="2025-03-10T00:00:00"/>
    <s v="Targeted Dealer"/>
    <m/>
    <n v="700"/>
    <m/>
    <n v="891.65000000000009"/>
    <n v="-191.65000000000009"/>
    <s v="-"/>
    <n v="543.6"/>
    <s v="July"/>
    <n v="920.25"/>
    <n v="-28.599999999999909"/>
    <n v="-3.107851127411021E-2"/>
    <s v="DEGROWTH"/>
    <n v="891.65000000000009"/>
    <s v="Aug"/>
    <n v="891.65000000000009"/>
    <n v="0"/>
    <b v="0"/>
    <s v="GROWTH"/>
    <n v="0"/>
    <m/>
    <s v="NE 1"/>
    <s v="NB 1"/>
    <m/>
  </r>
  <r>
    <x v="1"/>
    <x v="20"/>
    <s v="NEA490"/>
    <n v="1000004302"/>
    <s v="AL AMAN ENTERPRISE"/>
    <d v="2025-03-24T00:00:00"/>
    <s v="Targeted Dealer"/>
    <m/>
    <n v="80"/>
    <m/>
    <n v="20"/>
    <n v="60"/>
    <s v="-"/>
    <n v="65"/>
    <s v="July"/>
    <n v="61"/>
    <n v="-41"/>
    <n v="-0.67213114754098369"/>
    <s v="DEGROWTH"/>
    <n v="20"/>
    <s v="Aug"/>
    <n v="20"/>
    <n v="0"/>
    <b v="0"/>
    <s v="GROWTH"/>
    <n v="0"/>
    <m/>
    <s v="NE 1"/>
    <s v="NE 2"/>
    <m/>
  </r>
  <r>
    <x v="0"/>
    <x v="17"/>
    <s v="NEP113"/>
    <n v="1000000386"/>
    <s v="PAKYNTEIN &amp; SONS"/>
    <d v="2022-06-26T00:00:00"/>
    <s v="Targeted Dealer"/>
    <m/>
    <n v="62"/>
    <m/>
    <n v="69"/>
    <n v="-7"/>
    <s v="-"/>
    <n v="23"/>
    <s v="July"/>
    <n v="69"/>
    <n v="0"/>
    <n v="0"/>
    <s v="GROWTH"/>
    <n v="69"/>
    <s v="Aug"/>
    <n v="69"/>
    <n v="0"/>
    <b v="0"/>
    <s v="GROWTH"/>
    <n v="0"/>
    <m/>
    <s v="NE 1"/>
    <s v="NE 1"/>
    <m/>
  </r>
  <r>
    <x v="1"/>
    <x v="24"/>
    <s v="NES782"/>
    <n v="1000004316"/>
    <s v="SHAKTI HARDWARE"/>
    <d v="2025-04-10T00:00:00"/>
    <s v="Targeted Dealer"/>
    <m/>
    <n v="125"/>
    <m/>
    <n v="130"/>
    <n v="-5"/>
    <s v="-"/>
    <n v="50"/>
    <s v="July"/>
    <n v="110"/>
    <n v="20"/>
    <n v="0.18181818181818188"/>
    <s v="GROWTH"/>
    <n v="130"/>
    <s v="Aug"/>
    <n v="130"/>
    <n v="0"/>
    <b v="0"/>
    <s v="GROWTH"/>
    <n v="0"/>
    <m/>
    <s v="NE 1"/>
    <s v="NE 2"/>
    <m/>
  </r>
  <r>
    <x v="0"/>
    <x v="3"/>
    <s v="NEN210"/>
    <n v="1000003293"/>
    <s v="NARAYAN UPADHAYA"/>
    <d v="2023-01-27T00:00:00"/>
    <s v="Targeted Dealer"/>
    <m/>
    <n v="60"/>
    <m/>
    <n v="0"/>
    <n v="60"/>
    <s v="-"/>
    <n v="22"/>
    <s v="July"/>
    <n v="65"/>
    <n v="-65"/>
    <n v="-1"/>
    <s v="DEGROWTH"/>
    <n v="0"/>
    <s v="Aug"/>
    <n v="0"/>
    <n v="0"/>
    <b v="0"/>
    <b v="0"/>
    <n v="0"/>
    <m/>
    <s v="NE 1"/>
    <s v="NE 1"/>
    <m/>
  </r>
  <r>
    <x v="0"/>
    <x v="4"/>
    <s v="NES781"/>
    <n v="1000004292"/>
    <s v="SHREE RAM HARDWARE"/>
    <d v="2025-03-21T00:00:00"/>
    <s v="Targeted Dealer"/>
    <m/>
    <n v="20"/>
    <m/>
    <n v="0"/>
    <n v="20"/>
    <s v="-"/>
    <n v="12"/>
    <s v="July"/>
    <n v="0"/>
    <n v="0"/>
    <s v=" "/>
    <s v="GROWTH"/>
    <n v="0"/>
    <s v="Aug"/>
    <n v="0"/>
    <n v="0"/>
    <b v="0"/>
    <b v="0"/>
    <n v="0"/>
    <m/>
    <s v="NE 1"/>
    <s v="NE 1"/>
    <m/>
  </r>
  <r>
    <x v="3"/>
    <x v="40"/>
    <s v="WBB163"/>
    <n v="1000004315"/>
    <s v="BALAJEE CONSTRUCTION"/>
    <d v="2025-04-10T00:00:00"/>
    <s v="Targeted Dealer"/>
    <m/>
    <n v="100"/>
    <m/>
    <n v="104.5"/>
    <n v="-4.5"/>
    <s v="-"/>
    <n v="202.5"/>
    <s v="July"/>
    <n v="76"/>
    <n v="28.5"/>
    <n v="0.375"/>
    <s v="GROWTH"/>
    <n v="104.5"/>
    <s v="Aug"/>
    <n v="104.5"/>
    <n v="0"/>
    <b v="0"/>
    <s v="GROWTH"/>
    <n v="0"/>
    <m/>
    <s v="NE 1"/>
    <s v="NB 2"/>
    <m/>
  </r>
  <r>
    <x v="0"/>
    <x v="8"/>
    <s v="NED264"/>
    <n v="1000004317"/>
    <s v="DONYI POLO HARDWARE"/>
    <d v="2025-04-16T00:00:00"/>
    <s v="Targeted Dealer"/>
    <m/>
    <n v="1200"/>
    <m/>
    <n v="1483.75"/>
    <n v="-283.75"/>
    <s v="-"/>
    <n v="1011.25"/>
    <s v="July"/>
    <n v="1300"/>
    <n v="183.75"/>
    <n v="0.14134615384615379"/>
    <s v="GROWTH"/>
    <n v="1483.75"/>
    <s v="Aug"/>
    <n v="1483.75"/>
    <n v="0"/>
    <b v="0"/>
    <s v="GROWTH"/>
    <n v="0"/>
    <m/>
    <s v="NE 1"/>
    <s v="NE 1"/>
    <m/>
  </r>
  <r>
    <x v="0"/>
    <x v="10"/>
    <s v="NEA493"/>
    <n v="1000004313"/>
    <s v="A.G. TRADERS"/>
    <d v="2025-04-08T00:00:00"/>
    <s v="Targeted Dealer"/>
    <m/>
    <n v="50"/>
    <m/>
    <n v="50"/>
    <n v="0"/>
    <s v="-"/>
    <n v="30"/>
    <s v="July"/>
    <n v="30"/>
    <n v="20"/>
    <n v="0.66666666666666674"/>
    <s v="GROWTH"/>
    <n v="50"/>
    <s v="Aug"/>
    <n v="50"/>
    <n v="0"/>
    <b v="0"/>
    <s v="GROWTH"/>
    <n v="0"/>
    <m/>
    <s v="NE 1"/>
    <s v="NE 1"/>
    <m/>
  </r>
  <r>
    <x v="2"/>
    <x v="44"/>
    <s v="WBR157"/>
    <n v="1000004324"/>
    <s v="RADHA KRISHNA ENTERPRISE"/>
    <d v="2025-04-22T00:00:00"/>
    <s v="Targeted Dealer"/>
    <m/>
    <n v="120"/>
    <m/>
    <n v="125"/>
    <n v="-5"/>
    <s v="-"/>
    <n v="130.75"/>
    <s v="July"/>
    <n v="150"/>
    <n v="-25"/>
    <n v="-0.16666666666666663"/>
    <s v="DEGROWTH"/>
    <n v="125"/>
    <s v="Aug"/>
    <n v="125"/>
    <n v="0"/>
    <b v="0"/>
    <s v="GROWTH"/>
    <n v="0"/>
    <m/>
    <s v="NE 1"/>
    <s v="NB 1"/>
    <m/>
  </r>
  <r>
    <x v="1"/>
    <x v="24"/>
    <s v="NED265"/>
    <n v="1000004321"/>
    <s v="DIPRAJ HARDWARE"/>
    <d v="2025-04-21T00:00:00"/>
    <s v="Targeted Dealer"/>
    <m/>
    <n v="175"/>
    <m/>
    <n v="235"/>
    <n v="-60"/>
    <s v="-"/>
    <n v="175"/>
    <s v="July"/>
    <n v="124.5"/>
    <n v="110.5"/>
    <n v="0.88755020080321279"/>
    <s v="GROWTH"/>
    <n v="235"/>
    <s v="Aug"/>
    <n v="235"/>
    <n v="0"/>
    <b v="0"/>
    <s v="GROWTH"/>
    <n v="0"/>
    <m/>
    <s v="NE 1"/>
    <s v="NE 2"/>
    <m/>
  </r>
  <r>
    <x v="1"/>
    <x v="24"/>
    <s v="NEM470"/>
    <n v="1000004331"/>
    <s v="MAA BANABASHI HARDWARE"/>
    <d v="2025-04-24T00:00:00"/>
    <s v="Targeted Dealer"/>
    <m/>
    <n v="20"/>
    <m/>
    <n v="13"/>
    <n v="7"/>
    <s v="-"/>
    <n v="12.5"/>
    <s v="July"/>
    <n v="0"/>
    <n v="13"/>
    <s v=" "/>
    <s v="GROWTH"/>
    <n v="13"/>
    <s v="Aug"/>
    <n v="13"/>
    <n v="0"/>
    <b v="0"/>
    <s v="GROWTH"/>
    <n v="0"/>
    <m/>
    <s v="NE 1"/>
    <s v="NE 2"/>
    <m/>
  </r>
  <r>
    <x v="3"/>
    <x v="42"/>
    <s v="WBD099"/>
    <n v="1000004323"/>
    <s v="DADA BHAI HARDWARE - BALIHARPUR "/>
    <d v="2025-04-22T00:00:00"/>
    <s v="Targeted Dealer"/>
    <m/>
    <n v="30"/>
    <m/>
    <n v="30"/>
    <n v="0"/>
    <s v="-"/>
    <n v="20"/>
    <s v="July"/>
    <n v="25"/>
    <n v="5"/>
    <n v="0.19999999999999996"/>
    <s v="GROWTH"/>
    <n v="30"/>
    <s v="Aug"/>
    <n v="30"/>
    <n v="0"/>
    <b v="0"/>
    <s v="GROWTH"/>
    <n v="0"/>
    <m/>
    <s v="NE 1"/>
    <s v="NB 2"/>
    <m/>
  </r>
  <r>
    <x v="0"/>
    <x v="18"/>
    <s v="NET207"/>
    <n v="1000004328"/>
    <s v="TRADE WORTH"/>
    <d v="2025-04-23T00:00:00"/>
    <s v="Targeted Dealer"/>
    <m/>
    <n v="110"/>
    <m/>
    <n v="31.5"/>
    <n v="78.5"/>
    <s v="-"/>
    <n v="25"/>
    <s v="July"/>
    <n v="125"/>
    <n v="-93.5"/>
    <n v="-0.748"/>
    <s v="DEGROWTH"/>
    <n v="31.5"/>
    <s v="Aug"/>
    <n v="31.5"/>
    <n v="0"/>
    <b v="0"/>
    <s v="GROWTH"/>
    <n v="0"/>
    <m/>
    <s v="NE 1"/>
    <s v="NE 1"/>
    <m/>
  </r>
  <r>
    <x v="0"/>
    <x v="4"/>
    <s v="NEG189"/>
    <n v="1000004144"/>
    <s v="GIA HARDWARE"/>
    <d v="2024-09-30T00:00:00"/>
    <s v="Targeted Dealer"/>
    <m/>
    <n v="40"/>
    <m/>
    <n v="34.5"/>
    <n v="5.5"/>
    <s v="-"/>
    <n v="0"/>
    <s v="July"/>
    <n v="0"/>
    <n v="34.5"/>
    <s v=" "/>
    <b v="0"/>
    <n v="34.5"/>
    <s v="Aug"/>
    <n v="34.5"/>
    <n v="0"/>
    <b v="0"/>
    <s v="GROWTH"/>
    <n v="0"/>
    <m/>
    <s v="NE 1"/>
    <s v="NE 1"/>
    <m/>
  </r>
  <r>
    <x v="3"/>
    <x v="40"/>
    <s v="WBD098"/>
    <n v="1000004318"/>
    <s v="DAS ENTERPRISE - SOLPARA"/>
    <d v="2025-04-18T00:00:00"/>
    <s v="Targeted Dealer"/>
    <m/>
    <n v="80"/>
    <m/>
    <n v="65"/>
    <n v="15"/>
    <s v="-"/>
    <n v="85"/>
    <s v="July"/>
    <n v="105.95"/>
    <n v="-40.950000000000003"/>
    <n v="-0.38650306748466257"/>
    <s v="DEGROWTH"/>
    <n v="65"/>
    <s v="Aug"/>
    <n v="65"/>
    <n v="0"/>
    <b v="0"/>
    <s v="GROWTH"/>
    <n v="0"/>
    <m/>
    <s v="NE 1"/>
    <s v="NB 1"/>
    <m/>
  </r>
  <r>
    <x v="1"/>
    <x v="22"/>
    <s v="NER352"/>
    <n v="1000004334"/>
    <s v="RM CONSTRUCTIONS"/>
    <d v="2025-04-28T00:00:00"/>
    <s v="Targeted Dealer"/>
    <m/>
    <n v="990"/>
    <m/>
    <n v="394.5"/>
    <n v="595.5"/>
    <s v="-"/>
    <n v="985.5"/>
    <s v="July"/>
    <n v="916"/>
    <n v="-521.5"/>
    <n v="-0.56932314410480345"/>
    <s v="DEGROWTH"/>
    <n v="394.5"/>
    <s v="Aug"/>
    <n v="394.5"/>
    <n v="0"/>
    <b v="0"/>
    <s v="GROWTH"/>
    <n v="0"/>
    <m/>
    <s v="NE 1"/>
    <s v="NE 2"/>
    <m/>
  </r>
  <r>
    <x v="0"/>
    <x v="18"/>
    <s v="NET208"/>
    <n v="1000004327"/>
    <s v="THUANS HARDWARE"/>
    <d v="2025-04-23T00:00:00"/>
    <s v="Targeted Dealer"/>
    <m/>
    <n v="245"/>
    <m/>
    <n v="75"/>
    <n v="170"/>
    <s v="-"/>
    <n v="242"/>
    <s v="July"/>
    <n v="133.5"/>
    <n v="-58.5"/>
    <n v="-0.4382022471910112"/>
    <s v="DEGROWTH"/>
    <n v="75"/>
    <s v="Aug"/>
    <n v="75"/>
    <n v="0"/>
    <b v="0"/>
    <s v="GROWTH"/>
    <n v="0"/>
    <m/>
    <s v="NE 1"/>
    <s v="NE 1"/>
    <m/>
  </r>
  <r>
    <x v="0"/>
    <x v="0"/>
    <s v="NEA494"/>
    <n v="1000004333"/>
    <s v="A R ENTERPRISE"/>
    <d v="2025-04-26T00:00:00"/>
    <s v="Targeted Dealer"/>
    <m/>
    <n v="40"/>
    <m/>
    <n v="26"/>
    <n v="14"/>
    <s v="-"/>
    <n v="60"/>
    <s v="July"/>
    <n v="39"/>
    <n v="-13"/>
    <n v="-0.33333333333333337"/>
    <s v="DEGROWTH"/>
    <n v="26"/>
    <s v="Aug"/>
    <n v="26"/>
    <n v="0"/>
    <b v="0"/>
    <s v="GROWTH"/>
    <n v="0"/>
    <m/>
    <s v="NE 1"/>
    <s v="NE 1"/>
    <m/>
  </r>
  <r>
    <x v="3"/>
    <x v="40"/>
    <s v="WBN113"/>
    <n v="1000004326"/>
    <s v="NAJ TIMBER MERCHANTS"/>
    <d v="2025-04-23T00:00:00"/>
    <s v="Targeted Dealer"/>
    <m/>
    <n v="200"/>
    <m/>
    <n v="520.25"/>
    <n v="-320.25"/>
    <s v="-"/>
    <n v="303.25"/>
    <s v="July"/>
    <n v="301.25"/>
    <n v="219"/>
    <n v="0.72697095435684655"/>
    <s v="GROWTH"/>
    <n v="520.25"/>
    <s v="Aug"/>
    <n v="520.25"/>
    <n v="0"/>
    <b v="0"/>
    <s v="GROWTH"/>
    <n v="0"/>
    <m/>
    <s v="NE 1"/>
    <s v="NB 2"/>
    <m/>
  </r>
  <r>
    <x v="3"/>
    <x v="40"/>
    <s v="WBF015"/>
    <n v="1000004330"/>
    <s v="FIROJ HARDWARE AND ELECTRIC"/>
    <d v="2025-04-24T00:00:00"/>
    <s v="Targeted Dealer"/>
    <m/>
    <n v="150"/>
    <m/>
    <n v="110"/>
    <n v="40"/>
    <s v="-"/>
    <n v="140"/>
    <s v="July"/>
    <n v="110"/>
    <n v="0"/>
    <n v="0"/>
    <s v="GROWTH"/>
    <n v="110"/>
    <s v="Aug"/>
    <n v="110"/>
    <n v="0"/>
    <b v="0"/>
    <s v="GROWTH"/>
    <n v="0"/>
    <m/>
    <s v="NE 1"/>
    <s v="NB 2"/>
    <m/>
  </r>
  <r>
    <x v="1"/>
    <x v="24"/>
    <s v="NEB400"/>
    <n v="1000004353"/>
    <s v="B.K. HARDWARE"/>
    <d v="2025-05-02T00:00:00"/>
    <s v="Targeted Dealer"/>
    <m/>
    <n v="750"/>
    <m/>
    <n v="482.5"/>
    <n v="267.5"/>
    <s v="-"/>
    <n v="741"/>
    <s v="July"/>
    <n v="724"/>
    <n v="-241.5"/>
    <n v="-0.33356353591160226"/>
    <s v="DEGROWTH"/>
    <n v="482.5"/>
    <s v="Aug"/>
    <n v="482.5"/>
    <n v="0"/>
    <b v="0"/>
    <s v="GROWTH"/>
    <n v="0"/>
    <m/>
    <s v="NE 1"/>
    <s v="NE 2"/>
    <m/>
  </r>
  <r>
    <x v="1"/>
    <x v="21"/>
    <s v="NEN242"/>
    <n v="1000004348"/>
    <s v="N A ENTERPRISE"/>
    <d v="2025-05-06T00:00:00"/>
    <s v="Targeted Dealer"/>
    <m/>
    <n v="37"/>
    <m/>
    <n v="59"/>
    <n v="-22"/>
    <s v="-"/>
    <n v="25"/>
    <s v="July"/>
    <n v="33"/>
    <n v="26"/>
    <n v="0.78787878787878785"/>
    <s v="GROWTH"/>
    <n v="59"/>
    <s v="Aug"/>
    <n v="59"/>
    <n v="0"/>
    <b v="0"/>
    <s v="GROWTH"/>
    <n v="0"/>
    <m/>
    <s v="NE 1"/>
    <s v="NE 2"/>
    <m/>
  </r>
  <r>
    <x v="1"/>
    <x v="29"/>
    <s v="NED266"/>
    <n v="1000004337"/>
    <s v="DEYS HARDWARE"/>
    <d v="2025-04-29T00:00:00"/>
    <s v="Targeted Dealer"/>
    <m/>
    <n v="30"/>
    <m/>
    <n v="49.5"/>
    <n v="-19.5"/>
    <s v="-"/>
    <n v="48.5"/>
    <s v="July"/>
    <n v="50"/>
    <n v="-0.5"/>
    <n v="-1.0000000000000009E-2"/>
    <s v="DEGROWTH"/>
    <n v="49.5"/>
    <s v="Aug"/>
    <n v="49.5"/>
    <n v="0"/>
    <b v="0"/>
    <s v="GROWTH"/>
    <n v="0"/>
    <m/>
    <s v="NE 1"/>
    <s v="NE 2"/>
    <m/>
  </r>
  <r>
    <x v="0"/>
    <x v="11"/>
    <s v="NEM471"/>
    <n v="1000004336"/>
    <s v="MS BADANTA HAZARIKA"/>
    <d v="2025-04-29T00:00:00"/>
    <s v="Targeted Dealer"/>
    <m/>
    <n v="20"/>
    <m/>
    <n v="10"/>
    <n v="10"/>
    <s v="-"/>
    <n v="15"/>
    <s v="July"/>
    <n v="30"/>
    <n v="-20"/>
    <n v="-0.66666666666666674"/>
    <s v="DEGROWTH"/>
    <n v="10"/>
    <s v="Aug"/>
    <n v="10"/>
    <n v="0"/>
    <b v="0"/>
    <s v="GROWTH"/>
    <n v="0"/>
    <m/>
    <s v="NE 1"/>
    <s v="NE 1"/>
    <m/>
  </r>
  <r>
    <x v="4"/>
    <x v="45"/>
    <s v="BHR103"/>
    <n v="1000004346"/>
    <s v="REZA TRADERS"/>
    <d v="2025-04-30T00:00:00"/>
    <s v="Targeted Dealer"/>
    <m/>
    <n v="200"/>
    <m/>
    <n v="285"/>
    <n v="-85"/>
    <s v="-"/>
    <n v="180"/>
    <s v="July"/>
    <n v="225"/>
    <n v="60"/>
    <n v="0.26666666666666661"/>
    <s v="GROWTH"/>
    <n v="285"/>
    <s v="Aug"/>
    <n v="285"/>
    <n v="0"/>
    <b v="0"/>
    <s v="GROWTH"/>
    <n v="0"/>
    <m/>
    <s v="NE 1"/>
    <s v="BH"/>
    <m/>
  </r>
  <r>
    <x v="0"/>
    <x v="0"/>
    <s v="NEM472"/>
    <n v="1000004354"/>
    <s v="M/S LANKA HARDWARE"/>
    <d v="2025-05-08T00:00:00"/>
    <s v="Targeted Dealer"/>
    <m/>
    <n v="39"/>
    <m/>
    <n v="46"/>
    <n v="-7"/>
    <s v="-"/>
    <n v="60"/>
    <s v="July"/>
    <n v="26"/>
    <n v="20"/>
    <n v="0.76923076923076916"/>
    <s v="GROWTH"/>
    <n v="46"/>
    <s v="Aug"/>
    <n v="46"/>
    <n v="0"/>
    <b v="0"/>
    <s v="GROWTH"/>
    <n v="0"/>
    <m/>
    <s v="NE 1"/>
    <s v="NE 1"/>
    <m/>
  </r>
  <r>
    <x v="0"/>
    <x v="12"/>
    <s v="NEB144"/>
    <n v="1000000704"/>
    <s v="B K GOGOI (SIBSAGAR)"/>
    <d v="2022-06-26T00:00:00"/>
    <s v="Targeted Dealer"/>
    <m/>
    <n v="20"/>
    <m/>
    <n v="20"/>
    <n v="0"/>
    <s v="-"/>
    <n v="30"/>
    <s v="July"/>
    <n v="10"/>
    <n v="10"/>
    <n v="1"/>
    <s v="GROWTH"/>
    <n v="20"/>
    <s v="Aug"/>
    <n v="20"/>
    <n v="0"/>
    <b v="0"/>
    <s v="GROWTH"/>
    <n v="0"/>
    <m/>
    <s v="NE 1"/>
    <s v="NE 1"/>
    <m/>
  </r>
  <r>
    <x v="0"/>
    <x v="12"/>
    <s v="NEN241"/>
    <n v="1000004322"/>
    <s v="NP ENTERPRISE"/>
    <d v="2025-04-21T00:00:00"/>
    <s v="-"/>
    <m/>
    <n v="0"/>
    <m/>
    <n v="0"/>
    <n v="0"/>
    <s v="-"/>
    <n v="11"/>
    <s v="July"/>
    <n v="0"/>
    <n v="0"/>
    <s v=" "/>
    <s v="GROWTH"/>
    <n v="0"/>
    <s v="Aug"/>
    <n v="0"/>
    <n v="0"/>
    <b v="0"/>
    <b v="0"/>
    <n v="0"/>
    <m/>
    <s v="NE 1"/>
    <s v="NE 1"/>
    <m/>
  </r>
  <r>
    <x v="1"/>
    <x v="27"/>
    <s v="NEP310"/>
    <n v="1000004351"/>
    <s v="POHOR ENTERPRISE"/>
    <d v="2025-05-09T00:00:00"/>
    <s v="Targeted Dealer"/>
    <m/>
    <n v="25"/>
    <m/>
    <n v="50"/>
    <n v="-25"/>
    <s v="-"/>
    <n v="0"/>
    <s v="July"/>
    <n v="0"/>
    <n v="50"/>
    <s v=" "/>
    <b v="0"/>
    <n v="50"/>
    <s v="Aug"/>
    <n v="50"/>
    <n v="0"/>
    <b v="0"/>
    <s v="GROWTH"/>
    <n v="0"/>
    <m/>
    <s v="NE 1"/>
    <s v="NE 2"/>
    <m/>
  </r>
  <r>
    <x v="2"/>
    <x v="44"/>
    <s v="WBS351"/>
    <n v="1000004357"/>
    <s v="SANJAY ENTERPRISE"/>
    <d v="2025-05-15T00:00:00"/>
    <s v="Targeted Dealer"/>
    <m/>
    <n v="550"/>
    <m/>
    <n v="678.44999999999993"/>
    <n v="-128.44999999999993"/>
    <s v="-"/>
    <n v="287.45"/>
    <s v="July"/>
    <n v="723.09999999999991"/>
    <n v="-44.649999999999977"/>
    <n v="-6.1748029318213216E-2"/>
    <s v="DEGROWTH"/>
    <n v="678.44999999999993"/>
    <s v="Aug"/>
    <n v="678.44999999999993"/>
    <n v="0"/>
    <b v="0"/>
    <s v="GROWTH"/>
    <n v="0"/>
    <m/>
    <s v="NE 1"/>
    <s v="NB 1"/>
    <m/>
  </r>
  <r>
    <x v="0"/>
    <x v="17"/>
    <s v="NEP311"/>
    <n v="1000004359"/>
    <s v="PUNIYA HARDWARE"/>
    <d v="2025-05-17T00:00:00"/>
    <s v="Targeted Dealer"/>
    <m/>
    <n v="500"/>
    <m/>
    <n v="587"/>
    <n v="-87"/>
    <s v="-"/>
    <n v="549"/>
    <s v="July"/>
    <n v="672"/>
    <n v="-85"/>
    <n v="-0.12648809523809523"/>
    <s v="DEGROWTH"/>
    <n v="587"/>
    <s v="Aug"/>
    <n v="587"/>
    <n v="0"/>
    <b v="0"/>
    <s v="GROWTH"/>
    <n v="0"/>
    <m/>
    <s v="NE 1"/>
    <s v="NE 1"/>
    <m/>
  </r>
  <r>
    <x v="2"/>
    <x v="38"/>
    <s v="WBB164"/>
    <n v="1000004356"/>
    <s v="BASUNDHARA CONSTRUCTION"/>
    <d v="2025-05-15T00:00:00"/>
    <s v="Targeted Dealer"/>
    <m/>
    <n v="50"/>
    <m/>
    <n v="25"/>
    <n v="25"/>
    <s v="-"/>
    <n v="30"/>
    <s v="July"/>
    <n v="48"/>
    <n v="-23"/>
    <n v="-0.47916666666666663"/>
    <s v="DEGROWTH"/>
    <n v="25"/>
    <s v="Aug"/>
    <n v="25"/>
    <n v="0"/>
    <b v="0"/>
    <s v="GROWTH"/>
    <n v="0"/>
    <m/>
    <s v="NE 1"/>
    <s v="NB 1"/>
    <m/>
  </r>
  <r>
    <x v="4"/>
    <x v="45"/>
    <s v="BHR104"/>
    <n v="1000004363"/>
    <s v="R K TRADERS AND SUPPLIERS"/>
    <d v="2025-05-16T00:00:00"/>
    <s v="Targeted Dealer"/>
    <m/>
    <n v="200"/>
    <m/>
    <n v="263"/>
    <n v="-63"/>
    <s v="-"/>
    <n v="230"/>
    <s v="July"/>
    <n v="190"/>
    <n v="73"/>
    <n v="0.38421052631578956"/>
    <s v="GROWTH"/>
    <n v="263"/>
    <s v="Aug"/>
    <n v="263"/>
    <n v="0"/>
    <b v="0"/>
    <s v="GROWTH"/>
    <n v="0"/>
    <m/>
    <s v="NE 1"/>
    <s v="BH"/>
    <m/>
  </r>
  <r>
    <x v="4"/>
    <x v="50"/>
    <s v="BHN050"/>
    <n v="1000004355"/>
    <s v="NEW GANPATI STEELS"/>
    <d v="2025-05-15T00:00:00"/>
    <s v="Targeted Dealer"/>
    <m/>
    <n v="50"/>
    <m/>
    <n v="50"/>
    <n v="0"/>
    <s v="-"/>
    <n v="40"/>
    <s v="July"/>
    <n v="55"/>
    <n v="-5"/>
    <n v="-9.0909090909090939E-2"/>
    <s v="DEGROWTH"/>
    <n v="50"/>
    <s v="Aug"/>
    <n v="50"/>
    <n v="0"/>
    <b v="0"/>
    <s v="GROWTH"/>
    <n v="0"/>
    <m/>
    <s v="NE 1"/>
    <s v="BH"/>
    <m/>
  </r>
  <r>
    <x v="4"/>
    <x v="50"/>
    <s v="BHB079"/>
    <n v="1000004335"/>
    <s v="BHARAT ENTERPRISES - SAHPUR"/>
    <d v="2025-04-28T00:00:00"/>
    <s v="Targeted Dealer"/>
    <m/>
    <n v="50"/>
    <m/>
    <n v="50"/>
    <n v="0"/>
    <s v="-"/>
    <n v="5"/>
    <s v="July"/>
    <n v="0"/>
    <n v="50"/>
    <s v=" "/>
    <s v="GROWTH"/>
    <n v="50"/>
    <s v="Aug"/>
    <n v="50"/>
    <n v="0"/>
    <b v="0"/>
    <s v="GROWTH"/>
    <n v="0"/>
    <m/>
    <s v="NE 1"/>
    <s v="BH"/>
    <m/>
  </r>
  <r>
    <x v="3"/>
    <x v="40"/>
    <s v="WBH055"/>
    <n v="1000004358"/>
    <s v="HARDIK SUPPLIER"/>
    <d v="2025-05-17T00:00:00"/>
    <s v="Targeted Dealer"/>
    <m/>
    <n v="40"/>
    <m/>
    <n v="22"/>
    <n v="18"/>
    <s v="-"/>
    <n v="50"/>
    <s v="July"/>
    <n v="43"/>
    <n v="-21"/>
    <n v="-0.48837209302325579"/>
    <s v="DEGROWTH"/>
    <n v="22"/>
    <s v="Aug"/>
    <n v="22"/>
    <n v="0"/>
    <b v="0"/>
    <s v="GROWTH"/>
    <n v="0"/>
    <m/>
    <s v="NE 1"/>
    <s v="NB 2"/>
    <m/>
  </r>
  <r>
    <x v="1"/>
    <x v="27"/>
    <s v="NEN244"/>
    <n v="1000004369"/>
    <s v="NIDHI ENTERPRISE"/>
    <d v="2025-05-22T00:00:00"/>
    <s v="Targeted Dealer"/>
    <m/>
    <n v="80"/>
    <m/>
    <n v="155"/>
    <n v="-75"/>
    <s v="-"/>
    <n v="65"/>
    <s v="July"/>
    <n v="75"/>
    <n v="80"/>
    <n v="1.0666666666666669"/>
    <s v="GROWTH"/>
    <n v="155"/>
    <s v="Aug"/>
    <n v="155"/>
    <n v="0"/>
    <b v="0"/>
    <s v="GROWTH"/>
    <n v="0"/>
    <m/>
    <s v="NE 1"/>
    <s v="NE 2"/>
    <m/>
  </r>
  <r>
    <x v="1"/>
    <x v="33"/>
    <s v="NES786"/>
    <n v="1000004367"/>
    <s v="SISTES BUSINESS HUB"/>
    <d v="2025-05-22T00:00:00"/>
    <s v="Targeted Dealer"/>
    <m/>
    <n v="500"/>
    <m/>
    <n v="509"/>
    <n v="-9"/>
    <s v="-"/>
    <n v="517.5"/>
    <s v="July"/>
    <n v="467.8"/>
    <n v="41.199999999999989"/>
    <n v="8.807182556648141E-2"/>
    <s v="GROWTH"/>
    <n v="509"/>
    <s v="Aug"/>
    <n v="509"/>
    <n v="0"/>
    <b v="0"/>
    <s v="GROWTH"/>
    <n v="0"/>
    <m/>
    <s v="NE 1"/>
    <s v="NE 2"/>
    <m/>
  </r>
  <r>
    <x v="1"/>
    <x v="24"/>
    <s v="NEN243"/>
    <n v="1000004370"/>
    <s v="N H HARDWARE"/>
    <d v="2025-05-26T00:00:00"/>
    <s v="Targeted Dealer"/>
    <m/>
    <n v="75"/>
    <m/>
    <n v="50"/>
    <n v="25"/>
    <s v="-"/>
    <n v="100"/>
    <s v="July"/>
    <n v="50"/>
    <n v="0"/>
    <n v="0"/>
    <s v="GROWTH"/>
    <n v="50"/>
    <s v="Aug"/>
    <n v="50"/>
    <n v="0"/>
    <b v="0"/>
    <s v="GROWTH"/>
    <n v="0"/>
    <m/>
    <s v="NE 1"/>
    <s v="NE 2"/>
    <m/>
  </r>
  <r>
    <x v="0"/>
    <x v="19"/>
    <s v="NEG199"/>
    <n v="1000004283"/>
    <s v="GEE BEE ENTERPRISE"/>
    <d v="2025-03-19T00:00:00"/>
    <s v="Targeted Dealer"/>
    <m/>
    <n v="70"/>
    <m/>
    <n v="0"/>
    <n v="70"/>
    <s v="-"/>
    <n v="35"/>
    <s v="July"/>
    <n v="35"/>
    <n v="-35"/>
    <n v="-1"/>
    <s v="DEGROWTH"/>
    <n v="0"/>
    <s v="Aug"/>
    <n v="0"/>
    <n v="0"/>
    <b v="0"/>
    <b v="0"/>
    <n v="0"/>
    <m/>
    <s v="NE 1"/>
    <s v="NE 1"/>
    <m/>
  </r>
  <r>
    <x v="0"/>
    <x v="6"/>
    <s v="NEB282"/>
    <n v="1000002739"/>
    <s v="BHAITY STORE"/>
    <d v="2022-06-27T00:00:00"/>
    <s v="Targeted Dealer"/>
    <m/>
    <n v="40"/>
    <m/>
    <n v="20"/>
    <n v="20"/>
    <s v="-"/>
    <n v="40"/>
    <s v="July"/>
    <n v="40"/>
    <n v="-20"/>
    <n v="-0.5"/>
    <s v="DEGROWTH"/>
    <n v="20"/>
    <s v="Aug"/>
    <n v="20"/>
    <n v="0"/>
    <b v="0"/>
    <s v="GROWTH"/>
    <n v="0"/>
    <m/>
    <s v="NE 1"/>
    <s v="NE 1"/>
    <m/>
  </r>
  <r>
    <x v="2"/>
    <x v="36"/>
    <s v="WBR158"/>
    <n v="1000004347"/>
    <s v="RAHA ENTERPRISE"/>
    <d v="2025-05-05T00:00:00"/>
    <s v="Targeted Dealer"/>
    <m/>
    <n v="60"/>
    <m/>
    <n v="135"/>
    <n v="-75"/>
    <s v="-"/>
    <n v="24"/>
    <s v="July"/>
    <n v="62"/>
    <n v="73"/>
    <n v="1.1774193548387095"/>
    <s v="GROWTH"/>
    <n v="135"/>
    <s v="Aug"/>
    <n v="135"/>
    <n v="0"/>
    <b v="0"/>
    <s v="GROWTH"/>
    <n v="0"/>
    <m/>
    <s v="NE 1"/>
    <s v="NB 1"/>
    <m/>
  </r>
  <r>
    <x v="0"/>
    <x v="16"/>
    <s v="NES785"/>
    <n v="1000004361"/>
    <s v="S. KHARJANA"/>
    <d v="2025-05-27T00:00:00"/>
    <s v="Targeted Dealer"/>
    <m/>
    <n v="200"/>
    <m/>
    <n v="200"/>
    <n v="0"/>
    <s v="-"/>
    <n v="65"/>
    <s v="July"/>
    <n v="210"/>
    <n v="-10"/>
    <n v="-4.7619047619047672E-2"/>
    <s v="DEGROWTH"/>
    <n v="200"/>
    <s v="Aug"/>
    <n v="200"/>
    <n v="0"/>
    <b v="0"/>
    <s v="GROWTH"/>
    <n v="0"/>
    <m/>
    <s v="NE 1"/>
    <s v="NE 1"/>
    <m/>
  </r>
  <r>
    <x v="0"/>
    <x v="16"/>
    <s v="NEE069"/>
    <n v="1000004365"/>
    <s v="EF BEE HARDWARE"/>
    <d v="2025-05-19T00:00:00"/>
    <s v="Targeted Dealer"/>
    <m/>
    <n v="75"/>
    <m/>
    <n v="203"/>
    <n v="-128"/>
    <s v="-"/>
    <n v="72"/>
    <s v="July"/>
    <n v="93"/>
    <n v="110"/>
    <n v="1.182795698924731"/>
    <s v="GROWTH"/>
    <n v="203"/>
    <s v="Aug"/>
    <n v="203"/>
    <n v="0"/>
    <b v="0"/>
    <s v="GROWTH"/>
    <n v="0"/>
    <m/>
    <s v="NE 1"/>
    <s v="NE 1"/>
    <m/>
  </r>
  <r>
    <x v="1"/>
    <x v="30"/>
    <s v="NEB401"/>
    <n v="1000004368"/>
    <s v="BARBHUIYA ENTERPRISE"/>
    <d v="2025-05-23T00:00:00"/>
    <s v="Targeted Dealer"/>
    <m/>
    <n v="70"/>
    <m/>
    <n v="76"/>
    <n v="-6"/>
    <s v="-"/>
    <n v="68"/>
    <s v="July"/>
    <n v="50"/>
    <n v="26"/>
    <n v="0.52"/>
    <s v="GROWTH"/>
    <n v="76"/>
    <s v="Aug"/>
    <n v="76"/>
    <n v="0"/>
    <b v="0"/>
    <s v="GROWTH"/>
    <n v="0"/>
    <m/>
    <s v="NE 1"/>
    <s v="NE 2"/>
    <m/>
  </r>
  <r>
    <x v="0"/>
    <x v="15"/>
    <s v="NES787"/>
    <n v="1000004372"/>
    <s v="SHYAMJI ENTERPRISES"/>
    <d v="2025-05-29T00:00:00"/>
    <s v="Targeted Dealer"/>
    <m/>
    <n v="255"/>
    <m/>
    <n v="260"/>
    <n v="-5"/>
    <s v="-"/>
    <n v="87.5"/>
    <s v="July"/>
    <n v="255"/>
    <n v="5"/>
    <n v="1.9607843137254832E-2"/>
    <s v="GROWTH"/>
    <n v="260"/>
    <s v="Aug"/>
    <n v="260"/>
    <n v="0"/>
    <b v="0"/>
    <s v="GROWTH"/>
    <n v="0"/>
    <m/>
    <s v="NE 1"/>
    <s v="NE 1"/>
    <m/>
  </r>
  <r>
    <x v="1"/>
    <x v="30"/>
    <s v="NEN245"/>
    <n v="1000004373"/>
    <s v="NEW BHARAT ENTERPRISE"/>
    <d v="2025-05-31T00:00:00"/>
    <s v="Targeted Dealer"/>
    <m/>
    <n v="75"/>
    <m/>
    <n v="114.25"/>
    <n v="-39.25"/>
    <s v="-"/>
    <n v="66.75"/>
    <s v="July"/>
    <n v="101"/>
    <n v="13.25"/>
    <n v="0.13118811881188108"/>
    <s v="GROWTH"/>
    <n v="114.25"/>
    <s v="Aug"/>
    <n v="114.25"/>
    <n v="0"/>
    <b v="0"/>
    <s v="GROWTH"/>
    <n v="0"/>
    <m/>
    <s v="NE 1"/>
    <s v="NE 2"/>
    <m/>
  </r>
  <r>
    <x v="1"/>
    <x v="26"/>
    <s v="NEJ201"/>
    <n v="1000004374"/>
    <s v="J HARDWARE"/>
    <d v="2025-06-03T00:00:00"/>
    <s v="Targeted Dealer"/>
    <m/>
    <n v="52"/>
    <m/>
    <n v="26"/>
    <n v="26"/>
    <s v="-"/>
    <n v="51"/>
    <s v="July"/>
    <n v="26"/>
    <n v="0"/>
    <n v="0"/>
    <s v="GROWTH"/>
    <n v="26"/>
    <s v="Aug"/>
    <n v="26"/>
    <n v="0"/>
    <b v="0"/>
    <s v="GROWTH"/>
    <n v="0"/>
    <m/>
    <s v="NE 1"/>
    <s v="NE 2"/>
    <m/>
  </r>
  <r>
    <x v="1"/>
    <x v="26"/>
    <s v="NEH167"/>
    <n v="1000004375"/>
    <s v="HANIF HARDWARE"/>
    <d v="2025-06-05T00:00:00"/>
    <s v="Targeted Dealer"/>
    <m/>
    <n v="39"/>
    <m/>
    <n v="0"/>
    <n v="39"/>
    <s v="-"/>
    <n v="50.5"/>
    <s v="July"/>
    <n v="0"/>
    <n v="0"/>
    <s v=" "/>
    <s v="GROWTH"/>
    <n v="0"/>
    <s v="Aug"/>
    <n v="0"/>
    <n v="0"/>
    <b v="0"/>
    <b v="0"/>
    <n v="0"/>
    <m/>
    <s v="NE 1"/>
    <s v="NE 2"/>
    <m/>
  </r>
  <r>
    <x v="0"/>
    <x v="2"/>
    <s v="NES788"/>
    <n v="1000004377"/>
    <s v="SHREE HANUMAN HARDWARE"/>
    <d v="2025-06-09T00:00:00"/>
    <s v="Targeted Dealer"/>
    <m/>
    <n v="481"/>
    <m/>
    <n v="120"/>
    <n v="361"/>
    <s v="-"/>
    <n v="660"/>
    <s v="July"/>
    <n v="370"/>
    <n v="-250"/>
    <n v="-0.67567567567567566"/>
    <s v="DEGROWTH"/>
    <n v="120"/>
    <s v="Aug"/>
    <n v="120"/>
    <n v="0"/>
    <b v="0"/>
    <s v="GROWTH"/>
    <n v="0"/>
    <m/>
    <s v="NE 1"/>
    <s v="NE 1"/>
    <m/>
  </r>
  <r>
    <x v="1"/>
    <x v="26"/>
    <s v="NEM473"/>
    <n v="1000004378"/>
    <s v="MEDHI ENTERPRISE"/>
    <d v="2025-06-12T00:00:00"/>
    <s v="Targeted Dealer"/>
    <m/>
    <n v="52"/>
    <m/>
    <n v="12.5"/>
    <n v="39.5"/>
    <s v="-"/>
    <n v="26"/>
    <s v="July"/>
    <n v="50"/>
    <n v="-37.5"/>
    <n v="-0.75"/>
    <s v="DEGROWTH"/>
    <n v="12.5"/>
    <s v="Aug"/>
    <n v="12.5"/>
    <n v="0"/>
    <b v="0"/>
    <s v="GROWTH"/>
    <n v="0"/>
    <m/>
    <s v="NE 1"/>
    <s v="NE 2"/>
    <m/>
  </r>
  <r>
    <x v="2"/>
    <x v="38"/>
    <s v="WBS352"/>
    <n v="1000004380"/>
    <s v="SHREE SHYAM HARDWARE - SAILIHAT"/>
    <d v="2025-06-13T00:00:00"/>
    <s v="Targeted Dealer"/>
    <m/>
    <n v="410"/>
    <m/>
    <n v="403"/>
    <n v="7"/>
    <s v="-"/>
    <n v="609"/>
    <s v="July"/>
    <n v="405"/>
    <n v="-2"/>
    <n v="-4.9382716049383157E-3"/>
    <s v="DEGROWTH"/>
    <n v="403"/>
    <s v="Aug"/>
    <n v="403"/>
    <n v="0"/>
    <b v="0"/>
    <s v="GROWTH"/>
    <n v="0"/>
    <m/>
    <s v="NE 1"/>
    <s v="NB 1"/>
    <m/>
  </r>
  <r>
    <x v="0"/>
    <x v="3"/>
    <s v="NEH168"/>
    <n v="1000004384"/>
    <s v="HILLS HARDWARE STORE"/>
    <d v="2025-06-09T00:00:00"/>
    <s v="Targeted Dealer"/>
    <m/>
    <n v="360"/>
    <m/>
    <n v="480"/>
    <n v="-120"/>
    <s v="-"/>
    <n v="380"/>
    <s v="July"/>
    <n v="400"/>
    <n v="80"/>
    <n v="0.19999999999999996"/>
    <s v="GROWTH"/>
    <n v="480"/>
    <s v="Aug"/>
    <n v="480"/>
    <n v="0"/>
    <b v="0"/>
    <s v="GROWTH"/>
    <n v="0"/>
    <m/>
    <s v="NE 1"/>
    <s v="NE 1"/>
    <m/>
  </r>
  <r>
    <x v="1"/>
    <x v="30"/>
    <s v="NEF033"/>
    <n v="1000004379"/>
    <s v="MAZUMDER HARDWARE"/>
    <d v="2025-06-13T00:00:00"/>
    <s v="Targeted Dealer"/>
    <m/>
    <n v="30"/>
    <m/>
    <n v="22.5"/>
    <n v="7.5"/>
    <s v="-"/>
    <n v="25"/>
    <s v="July"/>
    <n v="37.5"/>
    <n v="-15"/>
    <n v="-0.4"/>
    <s v="DEGROWTH"/>
    <n v="22.5"/>
    <s v="Aug"/>
    <n v="22.5"/>
    <n v="0"/>
    <b v="0"/>
    <s v="GROWTH"/>
    <n v="0"/>
    <m/>
    <s v="NE 1"/>
    <s v="NE 2"/>
    <m/>
  </r>
  <r>
    <x v="1"/>
    <x v="25"/>
    <s v="NER354"/>
    <n v="1000004391"/>
    <s v="R M TRADERS"/>
    <d v="2025-06-12T00:00:00"/>
    <s v="Targeted Dealer"/>
    <m/>
    <n v="50"/>
    <m/>
    <n v="64"/>
    <n v="-14"/>
    <s v="-"/>
    <n v="77"/>
    <s v="July"/>
    <n v="64"/>
    <n v="0"/>
    <n v="0"/>
    <s v="GROWTH"/>
    <n v="64"/>
    <s v="Aug"/>
    <n v="64"/>
    <n v="0"/>
    <b v="0"/>
    <s v="GROWTH"/>
    <n v="0"/>
    <m/>
    <s v="NE 1"/>
    <s v="NE 2"/>
    <m/>
  </r>
  <r>
    <x v="0"/>
    <x v="11"/>
    <s v="NEG201"/>
    <n v="1000004392"/>
    <s v="G. R. ENTERPRISE"/>
    <d v="2025-06-11T00:00:00"/>
    <s v="Targeted Dealer"/>
    <m/>
    <n v="20"/>
    <m/>
    <n v="40"/>
    <n v="-20"/>
    <s v="-"/>
    <n v="20"/>
    <s v="July"/>
    <n v="0"/>
    <n v="40"/>
    <s v=" "/>
    <s v="GROWTH"/>
    <n v="40"/>
    <s v="Aug"/>
    <n v="40"/>
    <n v="0"/>
    <b v="0"/>
    <s v="GROWTH"/>
    <n v="0"/>
    <m/>
    <s v="NE 1"/>
    <s v="NE 1"/>
    <m/>
  </r>
  <r>
    <x v="0"/>
    <x v="12"/>
    <s v="NEA496"/>
    <n v="1000004388"/>
    <s v="ASSAM TRADERS"/>
    <d v="2025-06-12T00:00:00"/>
    <s v="Targeted Dealer"/>
    <m/>
    <n v="45"/>
    <m/>
    <n v="25"/>
    <n v="20"/>
    <s v="-"/>
    <n v="40"/>
    <s v="July"/>
    <n v="17.5"/>
    <n v="7.5"/>
    <n v="0.4285714285714286"/>
    <s v="GROWTH"/>
    <n v="25"/>
    <s v="Aug"/>
    <n v="25"/>
    <n v="0"/>
    <b v="0"/>
    <s v="GROWTH"/>
    <n v="0"/>
    <m/>
    <s v="NE 1"/>
    <s v="NE 1"/>
    <m/>
  </r>
  <r>
    <x v="1"/>
    <x v="33"/>
    <s v="NEV065"/>
    <n v="1000004371"/>
    <s v="VINCO ENTERPRISE"/>
    <d v="2025-05-27T00:00:00"/>
    <s v="Targeted Dealer"/>
    <m/>
    <n v="50"/>
    <m/>
    <n v="33.5"/>
    <n v="16.5"/>
    <s v="-"/>
    <n v="96"/>
    <s v="July"/>
    <n v="50.25"/>
    <n v="-16.75"/>
    <n v="-0.33333333333333337"/>
    <s v="DEGROWTH"/>
    <n v="33.5"/>
    <s v="Aug"/>
    <n v="33.5"/>
    <n v="0"/>
    <b v="0"/>
    <s v="GROWTH"/>
    <n v="0"/>
    <m/>
    <s v="NE 1"/>
    <s v="NE 2"/>
    <m/>
  </r>
  <r>
    <x v="1"/>
    <x v="33"/>
    <s v="NEA495"/>
    <n v="1000004390"/>
    <s v="AR ES HARDWARE STORE"/>
    <d v="2025-06-13T00:00:00"/>
    <s v="Targeted Dealer"/>
    <m/>
    <n v="60"/>
    <m/>
    <n v="57"/>
    <n v="3"/>
    <s v="-"/>
    <n v="118.5"/>
    <s v="July"/>
    <n v="56"/>
    <n v="1"/>
    <n v="1.7857142857142794E-2"/>
    <s v="GROWTH"/>
    <n v="57"/>
    <s v="Aug"/>
    <n v="57"/>
    <n v="0"/>
    <b v="0"/>
    <s v="GROWTH"/>
    <n v="0"/>
    <m/>
    <s v="NE 1"/>
    <s v="NE 2"/>
    <m/>
  </r>
  <r>
    <x v="2"/>
    <x v="38"/>
    <s v="WBD101"/>
    <n v="1000004398"/>
    <s v="DHANTALA HARDWARE "/>
    <d v="2025-06-26T00:00:00"/>
    <s v="Targeted Dealer"/>
    <m/>
    <n v="125"/>
    <m/>
    <n v="146"/>
    <n v="-21"/>
    <s v="-"/>
    <n v="116"/>
    <s v="July"/>
    <n v="152"/>
    <n v="-6"/>
    <n v="-3.9473684210526327E-2"/>
    <s v="DEGROWTH"/>
    <n v="146"/>
    <s v="Aug"/>
    <n v="146"/>
    <n v="0"/>
    <b v="0"/>
    <s v="GROWTH"/>
    <n v="0"/>
    <m/>
    <s v="NE 1"/>
    <s v="NB 1"/>
    <m/>
  </r>
  <r>
    <x v="0"/>
    <x v="14"/>
    <s v="NER356"/>
    <n v="1000004404"/>
    <s v="RAJKUMAR WELDING WORKSHOP"/>
    <d v="2025-06-23T00:00:00"/>
    <s v="Targeted Dealer"/>
    <m/>
    <n v="20"/>
    <m/>
    <n v="0"/>
    <n v="20"/>
    <s v="-"/>
    <n v="40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9"/>
    <s v="NET209"/>
    <n v="1000004405"/>
    <s v="TIRUPATI ENTERPRISE"/>
    <d v="2025-06-25T00:00:00"/>
    <s v="Targeted Dealer"/>
    <m/>
    <n v="300"/>
    <m/>
    <n v="373"/>
    <n v="-73"/>
    <s v="-"/>
    <n v="222.5"/>
    <s v="July"/>
    <n v="190.75"/>
    <n v="182.25"/>
    <n v="0.95543905635648763"/>
    <s v="GROWTH"/>
    <n v="373"/>
    <s v="Aug"/>
    <n v="373"/>
    <n v="0"/>
    <b v="0"/>
    <s v="GROWTH"/>
    <n v="0"/>
    <m/>
    <s v="NE 1"/>
    <s v="NE 1"/>
    <m/>
  </r>
  <r>
    <x v="1"/>
    <x v="25"/>
    <s v="NEF035"/>
    <n v="1000004400"/>
    <s v="MONDAL HARDWARE STORE"/>
    <d v="2025-06-30T00:00:00"/>
    <s v="Targeted Dealer"/>
    <m/>
    <n v="50"/>
    <m/>
    <n v="50"/>
    <n v="0"/>
    <s v="-"/>
    <n v="50"/>
    <s v="July"/>
    <n v="60"/>
    <n v="-10"/>
    <n v="-0.16666666666666663"/>
    <s v="DEGROWTH"/>
    <n v="50"/>
    <s v="Aug"/>
    <n v="50"/>
    <n v="0"/>
    <b v="0"/>
    <s v="GROWTH"/>
    <n v="0"/>
    <m/>
    <s v="NE 1"/>
    <s v="NE 2"/>
    <m/>
  </r>
  <r>
    <x v="2"/>
    <x v="43"/>
    <s v="WBS353"/>
    <n v="1000004407"/>
    <s v="SUBBA STORE"/>
    <d v="2025-06-30T00:00:00"/>
    <s v="Targeted Dealer"/>
    <m/>
    <n v="160"/>
    <m/>
    <n v="274.75"/>
    <n v="-114.75"/>
    <s v="-"/>
    <n v="62"/>
    <s v="July"/>
    <n v="273.75"/>
    <n v="1"/>
    <n v="3.6529680365295913E-3"/>
    <s v="GROWTH"/>
    <n v="274.75"/>
    <s v="Aug"/>
    <n v="274.75"/>
    <n v="0"/>
    <b v="0"/>
    <s v="GROWTH"/>
    <n v="0"/>
    <m/>
    <s v="NE 1"/>
    <s v="NB 1"/>
    <m/>
  </r>
  <r>
    <x v="2"/>
    <x v="39"/>
    <s v="SKC002"/>
    <n v="1000004394"/>
    <s v="CHAHAT AGARWAL "/>
    <d v="2025-06-19T00:00:00"/>
    <s v="Targeted Dealer"/>
    <m/>
    <n v="20"/>
    <m/>
    <n v="3"/>
    <n v="17"/>
    <s v="-"/>
    <n v="102"/>
    <s v="July"/>
    <n v="7.5"/>
    <n v="-4.5"/>
    <n v="-0.6"/>
    <s v="DEGROWTH"/>
    <n v="3"/>
    <s v="Aug"/>
    <n v="3"/>
    <n v="0"/>
    <b v="0"/>
    <s v="GROWTH"/>
    <n v="0"/>
    <m/>
    <s v="NE 1"/>
    <s v="NB 1"/>
    <m/>
  </r>
  <r>
    <x v="0"/>
    <x v="14"/>
    <s v="NEK228"/>
    <n v="1000004399"/>
    <s v="KAMLA HARDWARE"/>
    <d v="2025-06-28T00:00:00"/>
    <s v="Targeted Dealer"/>
    <m/>
    <n v="100"/>
    <m/>
    <n v="0"/>
    <n v="100"/>
    <s v="-"/>
    <n v="150"/>
    <s v="July"/>
    <n v="0"/>
    <n v="0"/>
    <s v=" "/>
    <s v="GROWTH"/>
    <n v="0"/>
    <s v="Aug"/>
    <n v="0"/>
    <n v="0"/>
    <b v="0"/>
    <b v="0"/>
    <n v="0"/>
    <m/>
    <s v="NE 1"/>
    <s v="NE 1"/>
    <m/>
  </r>
  <r>
    <x v="1"/>
    <x v="24"/>
    <s v="NEF034"/>
    <n v="1000004385"/>
    <s v="FRIENDS HARDWARE SHOP"/>
    <d v="2025-06-10T00:00:00"/>
    <s v="Targeted Dealer"/>
    <m/>
    <n v="200"/>
    <m/>
    <n v="145"/>
    <n v="55"/>
    <s v="-"/>
    <n v="199"/>
    <s v="July"/>
    <n v="181"/>
    <n v="-36"/>
    <n v="-0.19889502762430944"/>
    <s v="DEGROWTH"/>
    <n v="145"/>
    <s v="Aug"/>
    <n v="145"/>
    <n v="0"/>
    <b v="0"/>
    <s v="GROWTH"/>
    <n v="0"/>
    <m/>
    <s v="NE 1"/>
    <s v="NE 2"/>
    <m/>
  </r>
  <r>
    <x v="0"/>
    <x v="1"/>
    <s v="NEJ202"/>
    <n v="1000004415"/>
    <s v="JOYRAM HARDWARE"/>
    <d v="2025-07-04T00:00:00"/>
    <s v="Targeted Dealer"/>
    <m/>
    <n v="40"/>
    <m/>
    <n v="38.5"/>
    <n v="1.5"/>
    <s v="-"/>
    <n v="63.5"/>
    <s v="July"/>
    <n v="40"/>
    <n v="-1.5"/>
    <n v="-3.7499999999999978E-2"/>
    <s v="DEGROWTH"/>
    <n v="38.5"/>
    <s v="Aug"/>
    <n v="38.5"/>
    <n v="0"/>
    <b v="0"/>
    <s v="GROWTH"/>
    <n v="0"/>
    <m/>
    <s v="NE 1"/>
    <s v="NE 1"/>
    <m/>
  </r>
  <r>
    <x v="0"/>
    <x v="13"/>
    <s v="NEH169"/>
    <n v="1000004414"/>
    <s v="H.D ENTERPRISES"/>
    <d v="2025-07-03T00:00:00"/>
    <s v="Targeted Dealer"/>
    <m/>
    <n v="50"/>
    <m/>
    <n v="35"/>
    <n v="15"/>
    <s v="-"/>
    <n v="80"/>
    <s v="July"/>
    <n v="30"/>
    <n v="5"/>
    <n v="0.16666666666666674"/>
    <s v="GROWTH"/>
    <n v="35"/>
    <s v="Aug"/>
    <n v="35"/>
    <n v="0"/>
    <b v="0"/>
    <s v="GROWTH"/>
    <n v="0"/>
    <m/>
    <s v="NE 1"/>
    <s v="NE 1"/>
    <m/>
  </r>
  <r>
    <x v="0"/>
    <x v="4"/>
    <s v="NEB403"/>
    <n v="1000004401"/>
    <s v="BABA HOMNATH ENTERPRISE"/>
    <d v="2025-07-01T00:00:00"/>
    <s v="Targeted Dealer"/>
    <m/>
    <n v="20"/>
    <m/>
    <n v="2.5"/>
    <n v="17.5"/>
    <s v="-"/>
    <n v="5"/>
    <s v="July"/>
    <n v="5"/>
    <n v="-2.5"/>
    <n v="-0.5"/>
    <s v="DEGROWTH"/>
    <n v="2.5"/>
    <s v="Aug"/>
    <n v="2.5"/>
    <n v="0"/>
    <b v="0"/>
    <s v="GROWTH"/>
    <n v="0"/>
    <m/>
    <s v="NE 1"/>
    <s v="NE 1"/>
    <m/>
  </r>
  <r>
    <x v="1"/>
    <x v="27"/>
    <s v="NES790"/>
    <n v="1000004412"/>
    <s v="SWASTI CEMENT STORES"/>
    <d v="2025-07-02T00:00:00"/>
    <s v="-"/>
    <m/>
    <n v="0"/>
    <m/>
    <n v="0"/>
    <n v="0"/>
    <s v="-"/>
    <n v="96.25"/>
    <s v="July"/>
    <n v="0"/>
    <n v="0"/>
    <s v=" "/>
    <s v="GROWTH"/>
    <n v="0"/>
    <s v="Aug"/>
    <n v="0"/>
    <n v="0"/>
    <b v="0"/>
    <b v="0"/>
    <n v="0"/>
    <m/>
    <s v="NE 1"/>
    <s v="NE 2"/>
    <m/>
  </r>
  <r>
    <x v="4"/>
    <x v="52"/>
    <s v="BHA104"/>
    <n v="1000004411"/>
    <s v="ANANAD TRADERS"/>
    <d v="2025-07-10T00:00:00"/>
    <s v="Targeted Dealer"/>
    <m/>
    <n v="65"/>
    <m/>
    <n v="0"/>
    <n v="65"/>
    <s v="-"/>
    <n v="6"/>
    <s v="July"/>
    <n v="0"/>
    <n v="0"/>
    <s v=" "/>
    <s v="GROWTH"/>
    <n v="0"/>
    <s v="Aug"/>
    <n v="0"/>
    <n v="0"/>
    <b v="0"/>
    <b v="0"/>
    <n v="0"/>
    <m/>
    <s v="NE 1"/>
    <s v="BH"/>
    <m/>
  </r>
  <r>
    <x v="0"/>
    <x v="4"/>
    <s v="NEN247"/>
    <n v="1000004410"/>
    <s v="NOOR ENTERPRISE"/>
    <d v="2025-07-10T00:00:00"/>
    <s v="Targeted Dealer"/>
    <m/>
    <n v="65"/>
    <m/>
    <n v="0"/>
    <n v="65"/>
    <s v="-"/>
    <n v="60"/>
    <s v="July"/>
    <n v="20"/>
    <n v="-20"/>
    <n v="-1"/>
    <s v="DEGROWTH"/>
    <n v="0"/>
    <s v="Aug"/>
    <n v="0"/>
    <n v="0"/>
    <b v="0"/>
    <b v="0"/>
    <n v="0"/>
    <m/>
    <s v="NE 1"/>
    <s v="NE 1"/>
    <m/>
  </r>
  <r>
    <x v="0"/>
    <x v="0"/>
    <s v="NER357"/>
    <n v="1000004424"/>
    <s v="RAJIB HARDWARE"/>
    <d v="2025-07-12T00:00:00"/>
    <s v="Targeted Dealer"/>
    <m/>
    <n v="80"/>
    <m/>
    <n v="52"/>
    <n v="28"/>
    <s v="-"/>
    <n v="105"/>
    <s v="July"/>
    <n v="78"/>
    <n v="-26"/>
    <n v="-0.33333333333333337"/>
    <s v="DEGROWTH"/>
    <n v="52"/>
    <s v="Aug"/>
    <n v="52"/>
    <n v="0"/>
    <b v="0"/>
    <s v="GROWTH"/>
    <n v="0"/>
    <m/>
    <s v="NE 1"/>
    <s v="NE 1"/>
    <m/>
  </r>
  <r>
    <x v="2"/>
    <x v="39"/>
    <s v="SKI001"/>
    <n v="1000004422"/>
    <s v="IRA ENTERPRISE"/>
    <d v="2025-07-11T00:00:00"/>
    <s v="-"/>
    <m/>
    <n v="0"/>
    <m/>
    <n v="0"/>
    <n v="0"/>
    <s v="-"/>
    <n v="24"/>
    <s v="July"/>
    <n v="0"/>
    <n v="0"/>
    <s v=" "/>
    <s v="GROWTH"/>
    <n v="0"/>
    <s v="Aug"/>
    <n v="0"/>
    <n v="0"/>
    <b v="0"/>
    <b v="0"/>
    <n v="0"/>
    <m/>
    <s v="NE 1"/>
    <s v="NB 1"/>
    <m/>
  </r>
  <r>
    <x v="4"/>
    <x v="49"/>
    <s v="S380"/>
    <n v="1000001182"/>
    <s v="SHREE BHARDWAJ STEEL"/>
    <d v="2022-06-27T00:00:00"/>
    <s v="Targeted Dealer"/>
    <m/>
    <n v="25"/>
    <m/>
    <n v="25"/>
    <n v="0"/>
    <s v="-"/>
    <n v="25"/>
    <s v="July"/>
    <n v="25"/>
    <n v="0"/>
    <n v="0"/>
    <s v="GROWTH"/>
    <n v="25"/>
    <s v="Aug"/>
    <n v="25"/>
    <n v="0"/>
    <b v="0"/>
    <s v="GROWTH"/>
    <n v="0"/>
    <m/>
    <s v="NE 1"/>
    <s v="BH"/>
    <m/>
  </r>
  <r>
    <x v="4"/>
    <x v="50"/>
    <s v="BHS267"/>
    <n v="1000004416"/>
    <s v="SHIVAM ENTERPRISES - VAISHALI"/>
    <d v="2025-07-05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4"/>
    <x v="48"/>
    <s v="BHZ004"/>
    <n v="1000004402"/>
    <s v="ZAID ENTERPRISES"/>
    <d v="2025-06-19T00:00:00"/>
    <s v="Targeted Dealer"/>
    <m/>
    <n v="75"/>
    <m/>
    <n v="25"/>
    <n v="50"/>
    <s v="-"/>
    <n v="80"/>
    <s v="July"/>
    <n v="85"/>
    <n v="-60"/>
    <n v="-0.70588235294117641"/>
    <s v="DEGROWTH"/>
    <n v="25"/>
    <s v="Aug"/>
    <n v="25"/>
    <n v="0"/>
    <b v="0"/>
    <s v="GROWTH"/>
    <n v="0"/>
    <m/>
    <s v="NE 1"/>
    <s v="BH"/>
    <m/>
  </r>
  <r>
    <x v="0"/>
    <x v="11"/>
    <s v="NER358"/>
    <n v="1000004433"/>
    <s v="RASHI HARDWARE"/>
    <d v="2025-07-18T00:00:00"/>
    <s v="Targeted Dealer"/>
    <m/>
    <n v="40"/>
    <m/>
    <n v="50"/>
    <n v="-10"/>
    <s v="-"/>
    <n v="57.5"/>
    <s v="July"/>
    <n v="45"/>
    <n v="5"/>
    <n v="0.11111111111111116"/>
    <s v="GROWTH"/>
    <n v="50"/>
    <s v="Aug"/>
    <n v="50"/>
    <n v="0"/>
    <b v="0"/>
    <s v="GROWTH"/>
    <n v="0"/>
    <m/>
    <s v="NE 1"/>
    <s v="NE 1"/>
    <m/>
  </r>
  <r>
    <x v="4"/>
    <x v="45"/>
    <s v="BHS268"/>
    <n v="1000004419"/>
    <s v="SALEHA TRADERS"/>
    <d v="2025-07-18T00:00:00"/>
    <s v="Targeted Dealer"/>
    <m/>
    <n v="175"/>
    <m/>
    <n v="145"/>
    <n v="30"/>
    <s v="-"/>
    <n v="175"/>
    <s v="July"/>
    <n v="164"/>
    <n v="-19"/>
    <n v="-0.11585365853658536"/>
    <s v="DEGROWTH"/>
    <n v="145"/>
    <s v="Aug"/>
    <n v="145"/>
    <n v="0"/>
    <b v="0"/>
    <s v="GROWTH"/>
    <n v="0"/>
    <m/>
    <s v="NE 1"/>
    <s v="BH"/>
    <m/>
  </r>
  <r>
    <x v="4"/>
    <x v="46"/>
    <s v="BHS266"/>
    <n v="1000004413"/>
    <s v="SHREE BAJRANG TRADERS"/>
    <d v="2025-07-03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</r>
  <r>
    <x v="2"/>
    <x v="39"/>
    <s v="SKM004"/>
    <n v="1000004418"/>
    <s v="MUKESH AGARWAL"/>
    <d v="2025-07-11T00:00:00"/>
    <s v="Targeted Dealer"/>
    <m/>
    <n v="50"/>
    <m/>
    <n v="49"/>
    <n v="1"/>
    <s v="-"/>
    <n v="25.5"/>
    <s v="July"/>
    <n v="43"/>
    <n v="6"/>
    <n v="0.13953488372093026"/>
    <s v="GROWTH"/>
    <n v="49"/>
    <s v="Aug"/>
    <n v="49"/>
    <n v="0"/>
    <b v="0"/>
    <s v="GROWTH"/>
    <n v="0"/>
    <m/>
    <s v="NE 1"/>
    <s v="NB 1"/>
    <m/>
  </r>
  <r>
    <x v="0"/>
    <x v="8"/>
    <s v="NEB404"/>
    <n v="1000004434"/>
    <s v="B S ASSOCIATE"/>
    <d v="2025-07-19T00:00:00"/>
    <s v="Targeted Dealer"/>
    <m/>
    <n v="120"/>
    <m/>
    <n v="40"/>
    <n v="80"/>
    <s v="-"/>
    <n v="120"/>
    <s v="July"/>
    <n v="40"/>
    <n v="0"/>
    <n v="0"/>
    <s v="GROWTH"/>
    <n v="40"/>
    <s v="Aug"/>
    <n v="40"/>
    <n v="0"/>
    <b v="0"/>
    <s v="GROWTH"/>
    <n v="0"/>
    <m/>
    <s v="NE 1"/>
    <s v="NE 1"/>
    <m/>
  </r>
  <r>
    <x v="1"/>
    <x v="26"/>
    <s v="NEK229"/>
    <n v="1000004420"/>
    <s v="KAJIRAM SALOI HARDWARE"/>
    <d v="2025-07-18T00:00:00"/>
    <s v="Targeted Dealer"/>
    <m/>
    <n v="33"/>
    <m/>
    <n v="36"/>
    <n v="-3"/>
    <s v="-"/>
    <n v="31.5"/>
    <s v="July"/>
    <n v="26"/>
    <n v="10"/>
    <n v="0.38461538461538458"/>
    <s v="GROWTH"/>
    <n v="36"/>
    <s v="Aug"/>
    <n v="36"/>
    <n v="0"/>
    <b v="0"/>
    <s v="GROWTH"/>
    <n v="0"/>
    <m/>
    <s v="NE 1"/>
    <s v="NE 2"/>
    <m/>
  </r>
  <r>
    <x v="3"/>
    <x v="42"/>
    <s v="WBM277"/>
    <n v="1000002018"/>
    <s v="MAHAMMAD HARDWARE"/>
    <d v="2022-06-27T00:00:00"/>
    <s v="Targeted Dealer"/>
    <m/>
    <n v="200"/>
    <m/>
    <n v="235.25"/>
    <n v="-35.25"/>
    <s v="-"/>
    <n v="44"/>
    <s v="July"/>
    <n v="200"/>
    <n v="35.25"/>
    <n v="0.17625000000000002"/>
    <s v="GROWTH"/>
    <n v="235.25"/>
    <s v="Aug"/>
    <n v="235.25"/>
    <n v="0"/>
    <b v="0"/>
    <s v="GROWTH"/>
    <n v="0"/>
    <m/>
    <s v="NE 1"/>
    <s v="NB 2"/>
    <m/>
  </r>
  <r>
    <x v="4"/>
    <x v="49"/>
    <s v="BHV029"/>
    <n v="1000004436"/>
    <s v="VATIKA DEPO"/>
    <d v="2025-07-28T00:00:00"/>
    <s v="Targeted Dealer"/>
    <m/>
    <n v="25"/>
    <m/>
    <n v="0"/>
    <n v="25"/>
    <s v="-"/>
    <n v="25"/>
    <s v="July"/>
    <n v="8.75"/>
    <n v="-8.75"/>
    <n v="-1"/>
    <s v="DEGROWTH"/>
    <n v="0"/>
    <s v="Aug"/>
    <n v="0"/>
    <n v="0"/>
    <b v="0"/>
    <b v="0"/>
    <n v="0"/>
    <m/>
    <s v="NE 1"/>
    <s v="BH"/>
    <m/>
  </r>
  <r>
    <x v="1"/>
    <x v="20"/>
    <s v="NEF037"/>
    <n v="1000004439"/>
    <s v="MAA MANASHA HARDWARE"/>
    <d v="2025-07-31T00:00:00"/>
    <s v="Targeted Dealer"/>
    <m/>
    <n v="64"/>
    <m/>
    <n v="135"/>
    <n v="-71"/>
    <s v="-"/>
    <n v="50"/>
    <s v="July"/>
    <n v="151.5"/>
    <n v="-16.5"/>
    <n v="-0.1089108910891089"/>
    <s v="DEGROWTH"/>
    <n v="135"/>
    <s v="Aug"/>
    <n v="135"/>
    <n v="0"/>
    <b v="0"/>
    <s v="GROWTH"/>
    <n v="0"/>
    <m/>
    <s v="NE 1"/>
    <s v="NE 2"/>
    <m/>
  </r>
  <r>
    <x v="1"/>
    <x v="32"/>
    <s v="NEA498"/>
    <n v="1000004423"/>
    <s v="ASIT NATH"/>
    <d v="2025-07-12T00:00:00"/>
    <s v="Targeted Dealer"/>
    <m/>
    <n v="10"/>
    <m/>
    <n v="13.5"/>
    <n v="-3.5"/>
    <s v="-"/>
    <n v="7"/>
    <s v="July"/>
    <n v="15"/>
    <n v="-1.5"/>
    <n v="-9.9999999999999978E-2"/>
    <s v="DEGROWTH"/>
    <n v="13.5"/>
    <s v="Aug"/>
    <n v="13.5"/>
    <n v="0"/>
    <b v="0"/>
    <s v="GROWTH"/>
    <n v="0"/>
    <m/>
    <s v="NE 1"/>
    <s v="BH"/>
    <m/>
  </r>
  <r>
    <x v="0"/>
    <x v="18"/>
    <s v="NET210"/>
    <n v="1000004444"/>
    <s v="T.R TRADER"/>
    <d v="2025-07-31T00:00:00"/>
    <s v="Targeted Dealer"/>
    <m/>
    <n v="30"/>
    <m/>
    <n v="37"/>
    <n v="-7"/>
    <s v="-"/>
    <n v="25"/>
    <s v="July"/>
    <n v="62.5"/>
    <n v="-25.5"/>
    <n v="-0.40800000000000003"/>
    <s v="DEGROWTH"/>
    <n v="37"/>
    <s v="Aug"/>
    <n v="37"/>
    <n v="0"/>
    <b v="0"/>
    <s v="GROWTH"/>
    <n v="0"/>
    <m/>
    <s v="NE 1"/>
    <s v="NE 1"/>
    <m/>
  </r>
  <r>
    <x v="1"/>
    <x v="33"/>
    <s v="NEN249"/>
    <n v="1000004438"/>
    <s v="NUTEI HARDWARE"/>
    <d v="2025-07-30T00:00:00"/>
    <s v="Targeted Dealer"/>
    <m/>
    <n v="37"/>
    <m/>
    <n v="58"/>
    <n v="-21"/>
    <s v="-"/>
    <n v="111.25"/>
    <s v="July"/>
    <n v="19"/>
    <n v="39"/>
    <n v="2.0526315789473686"/>
    <s v="GROWTH"/>
    <n v="58"/>
    <s v="Aug"/>
    <n v="58"/>
    <n v="0"/>
    <b v="0"/>
    <s v="GROWTH"/>
    <n v="0"/>
    <m/>
    <s v="NE 1"/>
    <s v="NE 2"/>
    <m/>
  </r>
  <r>
    <x v="1"/>
    <x v="33"/>
    <s v="NEH095"/>
    <n v="1000000992"/>
    <s v="H.LALZAMI STORE"/>
    <d v="2022-06-26T00:00:00"/>
    <s v="Targeted Dealer"/>
    <m/>
    <n v="30"/>
    <m/>
    <n v="54.75"/>
    <n v="-24.75"/>
    <s v="-"/>
    <n v="46"/>
    <s v="July"/>
    <n v="29"/>
    <n v="25.75"/>
    <n v="0.88793103448275867"/>
    <s v="GROWTH"/>
    <n v="54.75"/>
    <s v="Aug"/>
    <n v="54.75"/>
    <n v="0"/>
    <b v="0"/>
    <s v="GROWTH"/>
    <n v="0"/>
    <m/>
    <s v="NE 1"/>
    <s v="NE 2"/>
    <m/>
  </r>
  <r>
    <x v="1"/>
    <x v="33"/>
    <s v="L043"/>
    <n v="1000000590"/>
    <s v="LALHRIMA SAILO &amp; SONS"/>
    <d v="2022-06-26T00:00:00"/>
    <s v="Targeted Dealer"/>
    <m/>
    <n v="10"/>
    <m/>
    <n v="29"/>
    <n v="-19"/>
    <s v="-"/>
    <n v="38"/>
    <s v="July"/>
    <n v="9.6"/>
    <n v="19.399999999999999"/>
    <n v="2.0208333333333335"/>
    <s v="GROWTH"/>
    <n v="29"/>
    <s v="Aug"/>
    <n v="29"/>
    <n v="0"/>
    <b v="0"/>
    <s v="GROWTH"/>
    <n v="0"/>
    <m/>
    <s v="NE 1"/>
    <s v="NE 2"/>
    <m/>
  </r>
  <r>
    <x v="0"/>
    <x v="16"/>
    <s v="NEB179"/>
    <n v="1000000677"/>
    <s v="B B STEELS"/>
    <d v="2022-06-26T00:00:00"/>
    <s v="Targeted Dealer"/>
    <m/>
    <n v="100"/>
    <m/>
    <n v="46"/>
    <n v="54"/>
    <s v="-"/>
    <n v="300"/>
    <s v="July"/>
    <n v="129"/>
    <n v="-83"/>
    <n v="-0.64341085271317833"/>
    <s v="DEGROWTH"/>
    <n v="46"/>
    <s v="Aug"/>
    <n v="46"/>
    <n v="0"/>
    <b v="0"/>
    <s v="GROWTH"/>
    <n v="0"/>
    <m/>
    <s v="NE 1"/>
    <s v="NE 1"/>
    <m/>
  </r>
  <r>
    <x v="0"/>
    <x v="16"/>
    <s v="NEG046"/>
    <n v="1000000684"/>
    <s v="GAJANAND CHACHAN &amp; CO. (SHILLONG)"/>
    <d v="2022-06-26T00:00:00"/>
    <s v="Targeted Dealer"/>
    <m/>
    <n v="23"/>
    <m/>
    <n v="0"/>
    <n v="23"/>
    <s v="-"/>
    <n v="12"/>
    <s v="July"/>
    <n v="0"/>
    <n v="0"/>
    <s v=" "/>
    <s v="GROWTH"/>
    <n v="0"/>
    <s v="Aug"/>
    <n v="0"/>
    <n v="0"/>
    <b v="0"/>
    <b v="0"/>
    <n v="0"/>
    <m/>
    <s v="NE 1"/>
    <s v="NE 1"/>
    <m/>
  </r>
  <r>
    <x v="0"/>
    <x v="16"/>
    <s v="NEB406"/>
    <n v="1000004430"/>
    <s v="BALAJI HARDWARE AND STEELS"/>
    <d v="2025-08-12T00:00:00"/>
    <s v="Targeted Dealer"/>
    <m/>
    <n v="50"/>
    <m/>
    <n v="0"/>
    <n v="50"/>
    <s v="-"/>
    <n v="80"/>
    <s v="July"/>
    <n v="0"/>
    <n v="0"/>
    <s v=" "/>
    <s v="GROWTH"/>
    <n v="0"/>
    <s v="Aug"/>
    <n v="0"/>
    <n v="0"/>
    <b v="0"/>
    <b v="0"/>
    <n v="0"/>
    <m/>
    <s v="NE 1"/>
    <s v="NE 1"/>
    <m/>
  </r>
  <r>
    <x v="2"/>
    <x v="39"/>
    <s v="SKS012"/>
    <n v="1000004440"/>
    <s v="SUSHIL GUPTA"/>
    <d v="2025-08-04T00:00:00"/>
    <s v="Targeted Dealer"/>
    <m/>
    <n v="30"/>
    <m/>
    <n v="27.5"/>
    <n v="2.5"/>
    <s v="-"/>
    <n v="10"/>
    <s v="July"/>
    <n v="25"/>
    <n v="2.5"/>
    <n v="0.10000000000000009"/>
    <s v="GROWTH"/>
    <n v="27.5"/>
    <s v="Aug"/>
    <n v="27.5"/>
    <n v="0"/>
    <b v="0"/>
    <s v="GROWTH"/>
    <n v="0"/>
    <m/>
    <s v="NE 1"/>
    <s v="NB 1"/>
    <m/>
  </r>
  <r>
    <x v="0"/>
    <x v="15"/>
    <s v="NEP313"/>
    <n v="1000004397"/>
    <s v="PANNA ALLUMINIUM"/>
    <d v="2025-06-24T00:00:00"/>
    <s v="-"/>
    <m/>
    <n v="0"/>
    <m/>
    <n v="0"/>
    <n v="0"/>
    <s v="-"/>
    <n v="1.5"/>
    <s v="July"/>
    <n v="0"/>
    <n v="0"/>
    <s v=" "/>
    <s v="GROWTH"/>
    <n v="0"/>
    <s v="Aug"/>
    <n v="0"/>
    <n v="0"/>
    <b v="0"/>
    <b v="0"/>
    <n v="0"/>
    <m/>
    <s v="NE 1"/>
    <s v="NE 1"/>
    <m/>
  </r>
  <r>
    <x v="1"/>
    <x v="22"/>
    <s v="NER360"/>
    <n v="1000004452"/>
    <s v="RAZA HARDWARE"/>
    <d v="2025-08-18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n v="0"/>
    <m/>
    <s v="NE 1"/>
    <s v="NE 2"/>
    <m/>
  </r>
  <r>
    <x v="1"/>
    <x v="21"/>
    <s v="NER359"/>
    <n v="1000004431"/>
    <s v="RESHMA ENTERPRISE"/>
    <d v="2025-08-15T00:00:00"/>
    <s v="Targeted Dealer"/>
    <m/>
    <n v="13"/>
    <m/>
    <n v="25.5"/>
    <n v="-12.5"/>
    <s v="-"/>
    <n v="12.5"/>
    <s v="July"/>
    <n v="25.5"/>
    <n v="0"/>
    <n v="0"/>
    <s v="GROWTH"/>
    <n v="25.5"/>
    <s v="Aug"/>
    <n v="25.5"/>
    <n v="0"/>
    <b v="0"/>
    <s v="GROWTH"/>
    <n v="0"/>
    <m/>
    <s v="NE 1"/>
    <s v="NE 2"/>
    <m/>
  </r>
  <r>
    <x v="0"/>
    <x v="7"/>
    <s v="NEY015"/>
    <n v="1000004453"/>
    <s v="SINGH TRADERS"/>
    <d v="2025-08-22T00:00:00"/>
    <s v="Targeted Dealer"/>
    <m/>
    <n v="50"/>
    <m/>
    <n v="20"/>
    <n v="30"/>
    <s v="-"/>
    <n v="40"/>
    <s v="July"/>
    <n v="50"/>
    <n v="-30"/>
    <n v="-0.6"/>
    <s v="DEGROWTH"/>
    <n v="20"/>
    <s v="Aug"/>
    <n v="20"/>
    <n v="0"/>
    <b v="0"/>
    <s v="GROWTH"/>
    <n v="0"/>
    <m/>
    <s v="NE 1"/>
    <s v="NE 1"/>
    <m/>
  </r>
  <r>
    <x v="0"/>
    <x v="13"/>
    <s v="NEB407"/>
    <n v="1000004454"/>
    <s v="BARUAH HARDWARE"/>
    <d v="2025-08-27T00:00:00"/>
    <s v="Targeted Dealer"/>
    <m/>
    <n v="40"/>
    <m/>
    <n v="95"/>
    <n v="-55"/>
    <s v="-"/>
    <n v="40"/>
    <s v="July"/>
    <n v="30"/>
    <n v="65"/>
    <n v="2.1666666666666665"/>
    <s v="GROWTH"/>
    <n v="95"/>
    <s v="Aug"/>
    <n v="95"/>
    <n v="0"/>
    <b v="0"/>
    <s v="GROWTH"/>
    <n v="0"/>
    <m/>
    <s v="NE 1"/>
    <s v="NE 1"/>
    <m/>
  </r>
  <r>
    <x v="0"/>
    <x v="10"/>
    <s v="NEK230"/>
    <n v="1000004464"/>
    <s v="KASHOB KACHARI"/>
    <d v="2025-08-27T00:00:00"/>
    <s v="Targeted Dealer"/>
    <m/>
    <n v="60"/>
    <m/>
    <n v="41"/>
    <n v="19"/>
    <s v="-"/>
    <n v="20"/>
    <s v="July"/>
    <n v="15"/>
    <n v="26"/>
    <n v="1.7333333333333334"/>
    <s v="GROWTH"/>
    <n v="41"/>
    <s v="Aug"/>
    <n v="41"/>
    <n v="0"/>
    <b v="0"/>
    <s v="GROWTH"/>
    <n v="0"/>
    <m/>
    <s v="NE 1"/>
    <s v="NE 1"/>
    <m/>
  </r>
  <r>
    <x v="2"/>
    <x v="39"/>
    <s v="SKN005"/>
    <n v="1000004435"/>
    <s v="NIRMAL AGARWAL"/>
    <d v="2025-07-25T00:00:00"/>
    <s v="Targeted Dealer"/>
    <m/>
    <n v="30"/>
    <m/>
    <n v="0"/>
    <n v="30"/>
    <s v="-"/>
    <n v="10"/>
    <s v="July"/>
    <n v="14.5"/>
    <n v="-14.5"/>
    <n v="-1"/>
    <s v="DEGROWTH"/>
    <n v="0"/>
    <s v="Aug"/>
    <n v="0"/>
    <n v="0"/>
    <b v="0"/>
    <b v="0"/>
    <n v="0"/>
    <m/>
    <s v="NE 1"/>
    <s v="NB 1"/>
    <m/>
  </r>
  <r>
    <x v="0"/>
    <x v="9"/>
    <s v="NEN178"/>
    <n v="1000000105"/>
    <s v="NEFA ENTERPRISES"/>
    <d v="2022-06-26T00:00:00"/>
    <s v="Targeted Dealer"/>
    <m/>
    <n v="40"/>
    <m/>
    <n v="0"/>
    <n v="40"/>
    <s v="-"/>
    <n v="30"/>
    <s v="July"/>
    <n v="40"/>
    <n v="-40"/>
    <n v="-1"/>
    <s v="DEGROWTH"/>
    <n v="0"/>
    <s v="Aug"/>
    <n v="0"/>
    <n v="0"/>
    <b v="0"/>
    <b v="0"/>
    <n v="0"/>
    <m/>
    <s v="NE 1"/>
    <s v="NE 1"/>
    <m/>
  </r>
  <r>
    <x v="1"/>
    <x v="27"/>
    <s v="NES795"/>
    <n v="1000004455"/>
    <s v="MAA SARADA TRADERS"/>
    <d v="2025-08-29T00:00:00"/>
    <s v="Targeted Dealer"/>
    <m/>
    <n v="70"/>
    <m/>
    <n v="50.5"/>
    <n v="19.5"/>
    <s v="-"/>
    <n v="0"/>
    <s v="July"/>
    <n v="75"/>
    <n v="-24.5"/>
    <n v="-0.32666666666666666"/>
    <b v="0"/>
    <n v="50.5"/>
    <s v="Aug"/>
    <n v="50.5"/>
    <n v="0"/>
    <b v="0"/>
    <s v="GROWTH"/>
    <n v="0"/>
    <m/>
    <s v="NE 1"/>
    <s v="NE 2"/>
    <m/>
  </r>
  <r>
    <x v="0"/>
    <x v="5"/>
    <s v="NEF036"/>
    <n v="1000004437"/>
    <s v="MANGAM ASSOCIATE"/>
    <d v="2025-07-29T00:00:00"/>
    <s v="Targeted Dealer"/>
    <m/>
    <n v="20"/>
    <m/>
    <n v="-20"/>
    <n v="40"/>
    <s v="-"/>
    <n v="0"/>
    <s v="July"/>
    <n v="40"/>
    <n v="-60"/>
    <n v="-1.5"/>
    <b v="0"/>
    <n v="-20"/>
    <s v="Aug"/>
    <n v="-20"/>
    <n v="0"/>
    <b v="0"/>
    <b v="0"/>
    <n v="0"/>
    <m/>
    <s v="NE 1"/>
    <s v="NE 1"/>
    <m/>
  </r>
  <r>
    <x v="0"/>
    <x v="13"/>
    <s v="NEM369"/>
    <n v="1000003412"/>
    <s v="M.D. TRADERS"/>
    <d v="2023-03-0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1"/>
    <x v="20"/>
    <s v="NET211"/>
    <n v="1000004458"/>
    <s v="THAKURIA ENTERPRISE"/>
    <d v="2025-09-06T00:00:00"/>
    <s v="Targeted Dealer"/>
    <m/>
    <n v="50"/>
    <m/>
    <n v="104"/>
    <n v="-54"/>
    <s v="-"/>
    <n v="0"/>
    <s v="July"/>
    <n v="104"/>
    <n v="0"/>
    <n v="0"/>
    <b v="0"/>
    <n v="104"/>
    <s v="Aug"/>
    <n v="104"/>
    <n v="0"/>
    <b v="0"/>
    <s v="GROWTH"/>
    <n v="0"/>
    <m/>
    <s v="NE 1"/>
    <s v="NE 2"/>
    <m/>
  </r>
  <r>
    <x v="1"/>
    <x v="32"/>
    <s v="NEN252"/>
    <n v="1000004474"/>
    <s v="NARAYAN TRADING"/>
    <d v="2025-09-22T00:00:00"/>
    <s v="Targeted Dealer"/>
    <m/>
    <n v="10"/>
    <m/>
    <n v="28"/>
    <n v="-18"/>
    <s v="-"/>
    <n v="0"/>
    <s v="July"/>
    <n v="13"/>
    <n v="15"/>
    <n v="1.1538461538461537"/>
    <b v="0"/>
    <n v="28"/>
    <s v="Aug"/>
    <n v="28"/>
    <n v="0"/>
    <b v="0"/>
    <s v="GROWTH"/>
    <n v="0"/>
    <m/>
    <s v="NE 1"/>
    <s v="NE 2"/>
    <m/>
  </r>
  <r>
    <x v="1"/>
    <x v="24"/>
    <s v="NEH171"/>
    <n v="1000004465"/>
    <s v="HAMIM ENTERPRISE"/>
    <d v="2025-08-27T00:00:00"/>
    <s v="Targeted Dealer"/>
    <m/>
    <n v="100"/>
    <m/>
    <n v="155"/>
    <n v="-55"/>
    <s v="-"/>
    <n v="0"/>
    <s v="July"/>
    <n v="130"/>
    <n v="25"/>
    <n v="0.19230769230769229"/>
    <b v="0"/>
    <n v="155"/>
    <s v="Aug"/>
    <n v="155"/>
    <n v="0"/>
    <b v="0"/>
    <s v="GROWTH"/>
    <n v="0"/>
    <m/>
    <s v="NE 1"/>
    <s v="NE 2"/>
    <m/>
  </r>
  <r>
    <x v="3"/>
    <x v="42"/>
    <s v="WBT075"/>
    <n v="1000004459"/>
    <s v="TAJEM ENTERPRISE"/>
    <d v="2025-09-08T00:00:00"/>
    <s v="Targeted Dealer"/>
    <m/>
    <n v="225"/>
    <m/>
    <n v="175"/>
    <n v="50"/>
    <s v="-"/>
    <n v="0"/>
    <s v="July"/>
    <n v="200"/>
    <n v="-25"/>
    <n v="-0.125"/>
    <b v="0"/>
    <n v="175"/>
    <s v="Aug"/>
    <n v="175"/>
    <n v="0"/>
    <b v="0"/>
    <s v="GROWTH"/>
    <n v="0"/>
    <m/>
    <s v="NE 1"/>
    <s v="NB 1"/>
    <m/>
  </r>
  <r>
    <x v="1"/>
    <x v="23"/>
    <s v="NEJ203"/>
    <n v="1000004425"/>
    <s v="J.S ENTERPRISE"/>
    <d v="2025-07-2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4"/>
    <x v="52"/>
    <s v="BHM161"/>
    <n v="1000004467"/>
    <s v="MAA DURGA TRADING"/>
    <d v="2025-08-30T00:00:00"/>
    <s v="Targeted Dealer"/>
    <m/>
    <n v="15"/>
    <m/>
    <n v="0"/>
    <n v="15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4"/>
    <x v="46"/>
    <s v="BHS269"/>
    <n v="1000004468"/>
    <s v="SAH STEEL"/>
    <d v="2025-09-08T00:00:00"/>
    <s v="Targeted Dealer"/>
    <m/>
    <n v="25"/>
    <m/>
    <n v="30"/>
    <n v="-5"/>
    <s v="-"/>
    <n v="0"/>
    <s v="July"/>
    <n v="55"/>
    <n v="-25"/>
    <n v="-0.45454545454545459"/>
    <b v="0"/>
    <n v="30"/>
    <s v="Aug"/>
    <n v="30"/>
    <n v="0"/>
    <b v="0"/>
    <s v="GROWTH"/>
    <n v="0"/>
    <m/>
    <s v="NE 1"/>
    <s v="BH"/>
    <m/>
  </r>
  <r>
    <x v="0"/>
    <x v="16"/>
    <s v="NER361"/>
    <n v="1000004456"/>
    <s v="ROBERT ZOMAWIA STREET"/>
    <d v="2025-09-06T00:00:00"/>
    <s v="Targeted Dealer"/>
    <m/>
    <n v="23"/>
    <m/>
    <n v="0"/>
    <n v="23"/>
    <s v="-"/>
    <n v="0"/>
    <s v="July"/>
    <n v="44"/>
    <n v="-44"/>
    <n v="-1"/>
    <b v="0"/>
    <n v="0"/>
    <s v="Aug"/>
    <n v="0"/>
    <n v="0"/>
    <b v="0"/>
    <b v="0"/>
    <n v="0"/>
    <m/>
    <s v="NE 1"/>
    <s v="NE 1"/>
    <m/>
  </r>
  <r>
    <x v="0"/>
    <x v="16"/>
    <s v="NEF038"/>
    <n v="1000004460"/>
    <s v="MEGH HARDWARE"/>
    <d v="2025-09-10T00:00:00"/>
    <s v="Targeted Dealer"/>
    <m/>
    <n v="131"/>
    <m/>
    <n v="69"/>
    <n v="62"/>
    <s v="-"/>
    <n v="0"/>
    <s v="July"/>
    <n v="81"/>
    <n v="-12"/>
    <n v="-0.14814814814814814"/>
    <b v="0"/>
    <n v="69"/>
    <s v="Aug"/>
    <n v="69"/>
    <n v="0"/>
    <b v="0"/>
    <s v="GROWTH"/>
    <n v="0"/>
    <m/>
    <s v="NE 1"/>
    <s v="NE 1"/>
    <m/>
  </r>
  <r>
    <x v="2"/>
    <x v="39"/>
    <s v="WBM096"/>
    <n v="1000001886"/>
    <s v="M/S BISWA ENTERPRISE"/>
    <d v="2022-06-27T00:00:00"/>
    <s v="Targeted Dealer"/>
    <m/>
    <n v="40"/>
    <m/>
    <n v="40.9"/>
    <n v="-0.89999999999999858"/>
    <s v="-"/>
    <n v="0"/>
    <s v="July"/>
    <n v="56"/>
    <n v="-15.100000000000001"/>
    <n v="-0.26964285714285718"/>
    <b v="0"/>
    <n v="40.9"/>
    <s v="Aug"/>
    <n v="40.9"/>
    <n v="0"/>
    <b v="0"/>
    <s v="GROWTH"/>
    <n v="0"/>
    <m/>
    <s v="NE 1"/>
    <s v="NB 1"/>
    <m/>
  </r>
  <r>
    <x v="1"/>
    <x v="34"/>
    <s v="NEN251"/>
    <n v="1000004469"/>
    <s v="NAMBAT R MARAK"/>
    <d v="2025-09-15T00:00:00"/>
    <s v="-"/>
    <m/>
    <n v="0"/>
    <m/>
    <n v="30"/>
    <n v="-30"/>
    <s v="-"/>
    <n v="0"/>
    <s v="July"/>
    <n v="60"/>
    <n v="-30"/>
    <n v="-0.5"/>
    <b v="0"/>
    <n v="30"/>
    <s v="Aug"/>
    <n v="30"/>
    <n v="0"/>
    <b v="0"/>
    <s v="GROWTH"/>
    <n v="0"/>
    <m/>
    <s v="NE 1"/>
    <s v="NE 2"/>
    <m/>
  </r>
  <r>
    <x v="0"/>
    <x v="8"/>
    <s v="NET213"/>
    <n v="1000004493"/>
    <s v="THE HANDY HUB"/>
    <d v="2025-09-26T00:00:00"/>
    <s v="Targeted Dealer"/>
    <m/>
    <n v="120"/>
    <m/>
    <n v="0"/>
    <n v="12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1"/>
    <x v="21"/>
    <s v="NEA500"/>
    <n v="1000004494"/>
    <s v="AHMED ENTERPRISE"/>
    <d v="2025-09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33"/>
    <s v="NEV066"/>
    <n v="1000004472"/>
    <s v="VELIS HARDWARE"/>
    <d v="2025-07-30T00:00:00"/>
    <s v="Targeted Dealer"/>
    <m/>
    <n v="50"/>
    <m/>
    <n v="0"/>
    <n v="50"/>
    <s v="-"/>
    <n v="0"/>
    <s v="July"/>
    <n v="100"/>
    <n v="-100"/>
    <n v="-1"/>
    <b v="0"/>
    <n v="0"/>
    <s v="Aug"/>
    <n v="0"/>
    <n v="0"/>
    <b v="0"/>
    <b v="0"/>
    <n v="0"/>
    <m/>
    <s v="NE 1"/>
    <s v="NE 2"/>
    <m/>
  </r>
  <r>
    <x v="0"/>
    <x v="0"/>
    <s v="NES797"/>
    <n v="1000004473"/>
    <s v="SHREE JAGANNATH ENTERPRISE"/>
    <d v="2025-09-16T00:00:00"/>
    <s v="Targeted Dealer"/>
    <m/>
    <n v="40"/>
    <m/>
    <n v="0"/>
    <n v="40"/>
    <s v="-"/>
    <n v="0"/>
    <s v="July"/>
    <n v="20"/>
    <n v="-20"/>
    <n v="-1"/>
    <b v="0"/>
    <n v="0"/>
    <s v="Aug"/>
    <n v="0"/>
    <n v="0"/>
    <b v="0"/>
    <b v="0"/>
    <n v="0"/>
    <m/>
    <s v="NE 1"/>
    <s v="NE 1"/>
    <m/>
  </r>
  <r>
    <x v="4"/>
    <x v="50"/>
    <s v="BHA103"/>
    <n v="1000004286"/>
    <s v="ADITYA TRADERS - DEORIA"/>
    <d v="2025-03-21T00:00:00"/>
    <s v="Targeted Dealer"/>
    <m/>
    <n v="25"/>
    <m/>
    <n v="55"/>
    <n v="-30"/>
    <s v="-"/>
    <n v="0"/>
    <s v="July"/>
    <n v="0"/>
    <n v="55"/>
    <s v=" "/>
    <b v="0"/>
    <n v="55"/>
    <s v="Aug"/>
    <n v="55"/>
    <n v="0"/>
    <b v="0"/>
    <s v="GROWTH"/>
    <n v="0"/>
    <m/>
    <s v="NE 1"/>
    <s v="BH"/>
    <m/>
  </r>
  <r>
    <x v="2"/>
    <x v="36"/>
    <s v="WBD066"/>
    <n v="1000001243"/>
    <s v="DEWANHAT HARDWARE"/>
    <d v="2022-06-27T00:00:00"/>
    <s v="Targeted Dealer"/>
    <m/>
    <n v="20"/>
    <m/>
    <n v="24"/>
    <n v="-4"/>
    <s v="-"/>
    <n v="0"/>
    <s v="July"/>
    <n v="12"/>
    <n v="12"/>
    <n v="1"/>
    <b v="0"/>
    <n v="24"/>
    <s v="Aug"/>
    <n v="24"/>
    <n v="0"/>
    <b v="0"/>
    <s v="GROWTH"/>
    <n v="0"/>
    <m/>
    <s v="NE 1"/>
    <s v="NB 1"/>
    <m/>
  </r>
  <r>
    <x v="3"/>
    <x v="42"/>
    <s v="WBS355"/>
    <n v="1000004505"/>
    <s v="SARKAR BUILDERS AND SUPPLIERS"/>
    <d v="2025-10-23T00:00:00"/>
    <s v="Targeted Dealer"/>
    <m/>
    <n v="120"/>
    <m/>
    <n v="56"/>
    <n v="64"/>
    <s v="-"/>
    <n v="0"/>
    <s v="July"/>
    <n v="11"/>
    <n v="45"/>
    <n v="4.0909090909090908"/>
    <b v="0"/>
    <n v="56"/>
    <s v="Aug"/>
    <n v="56"/>
    <n v="0"/>
    <b v="0"/>
    <s v="GROWTH"/>
    <n v="0"/>
    <m/>
    <s v="NE 1"/>
    <s v="NB 2"/>
    <m/>
  </r>
  <r>
    <x v="3"/>
    <x v="40"/>
    <s v="WBR159"/>
    <n v="1000004498"/>
    <s v="RAJ CONSULTANCY &amp; CONSTRUCTION"/>
    <d v="2025-10-15T00:00:00"/>
    <s v="Targeted Dealer"/>
    <m/>
    <n v="50"/>
    <m/>
    <n v="50"/>
    <n v="0"/>
    <s v="-"/>
    <n v="0"/>
    <s v="July"/>
    <n v="55"/>
    <n v="-5"/>
    <n v="-9.0909090909090939E-2"/>
    <b v="0"/>
    <n v="50"/>
    <s v="Aug"/>
    <n v="50"/>
    <n v="0"/>
    <b v="0"/>
    <s v="GROWTH"/>
    <n v="0"/>
    <m/>
    <s v="NE 1"/>
    <s v="NB 2"/>
    <m/>
  </r>
  <r>
    <x v="0"/>
    <x v="9"/>
    <s v="NEM434"/>
    <n v="1000003992"/>
    <s v="MJ ENTERPRISE"/>
    <d v="2024-05-31T00:00:00"/>
    <s v="Targeted Dealer"/>
    <m/>
    <n v="80"/>
    <m/>
    <n v="40"/>
    <n v="40"/>
    <s v="-"/>
    <n v="0"/>
    <s v="July"/>
    <n v="40"/>
    <n v="0"/>
    <n v="0"/>
    <b v="0"/>
    <n v="40"/>
    <s v="Aug"/>
    <n v="40"/>
    <n v="0"/>
    <b v="0"/>
    <s v="GROWTH"/>
    <n v="0"/>
    <m/>
    <s v="NE 1"/>
    <s v="NE 1"/>
    <m/>
  </r>
  <r>
    <x v="0"/>
    <x v="14"/>
    <s v="NEA499"/>
    <n v="1000004483"/>
    <s v="AKHONG Z. ENTERPRISE"/>
    <d v="2025-09-28T00:00:00"/>
    <s v="Targeted Dealer"/>
    <m/>
    <n v="50"/>
    <m/>
    <n v="60"/>
    <n v="-10"/>
    <s v="-"/>
    <n v="0"/>
    <s v="July"/>
    <n v="45"/>
    <n v="15"/>
    <n v="0.33333333333333326"/>
    <b v="0"/>
    <n v="60"/>
    <s v="Aug"/>
    <n v="60"/>
    <n v="0"/>
    <b v="0"/>
    <s v="GROWTH"/>
    <n v="0"/>
    <m/>
    <s v="NE 1"/>
    <s v="NE 1"/>
    <m/>
  </r>
  <r>
    <x v="0"/>
    <x v="10"/>
    <s v="NEM048"/>
    <n v="1000000406"/>
    <s v="M.B. HARDWARE"/>
    <d v="2022-06-26T00:00:00"/>
    <s v="Targeted Dealer"/>
    <m/>
    <n v="70"/>
    <m/>
    <n v="51"/>
    <n v="19"/>
    <s v="-"/>
    <n v="0"/>
    <s v="July"/>
    <n v="80"/>
    <n v="-29"/>
    <n v="-0.36250000000000004"/>
    <b v="0"/>
    <n v="51"/>
    <s v="Aug"/>
    <n v="51"/>
    <n v="0"/>
    <b v="0"/>
    <s v="GROWTH"/>
    <n v="0"/>
    <m/>
    <s v="NE 1"/>
    <s v="NE 1"/>
    <m/>
  </r>
  <r>
    <x v="0"/>
    <x v="2"/>
    <s v="NED268"/>
    <n v="1000004507"/>
    <s v="DEEPANJALI STORE"/>
    <d v="2025-10-27T00:00:00"/>
    <s v="-"/>
    <m/>
    <n v="0"/>
    <m/>
    <n v="20"/>
    <n v="-20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</r>
  <r>
    <x v="0"/>
    <x v="18"/>
    <s v="NEY017"/>
    <n v="1000004512"/>
    <s v="YAI ENTERPRISES"/>
    <d v="2025-10-29T00:00:00"/>
    <s v="Targeted Dealer"/>
    <m/>
    <n v="95"/>
    <m/>
    <n v="0"/>
    <n v="95"/>
    <s v="-"/>
    <n v="0"/>
    <s v="July"/>
    <n v="30"/>
    <n v="-30"/>
    <n v="-1"/>
    <b v="0"/>
    <n v="0"/>
    <s v="Aug"/>
    <n v="0"/>
    <n v="0"/>
    <b v="0"/>
    <b v="0"/>
    <n v="0"/>
    <m/>
    <s v="NE 1"/>
    <s v="NE 1"/>
    <m/>
  </r>
  <r>
    <x v="0"/>
    <x v="0"/>
    <s v="NEA501"/>
    <n v="1000004485"/>
    <s v="ALBAN HARDWARE"/>
    <d v="2025-10-0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0"/>
    <s v="NEH175"/>
    <n v="1000004497"/>
    <s v="HAZRAT HARDWARE"/>
    <d v="2025-10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0"/>
    <s v="P224"/>
    <n v="1000000663"/>
    <s v="PRANTU HARDWARE"/>
    <d v="2022-06-26T00:00:00"/>
    <s v="-"/>
    <m/>
    <n v="0"/>
    <m/>
    <n v="26"/>
    <n v="-26"/>
    <s v="-"/>
    <n v="0"/>
    <s v="July"/>
    <n v="0"/>
    <n v="26"/>
    <s v=" "/>
    <b v="0"/>
    <n v="26"/>
    <s v="Aug"/>
    <n v="26"/>
    <n v="0"/>
    <b v="0"/>
    <s v="GROWTH"/>
    <n v="0"/>
    <m/>
    <s v="NE 1"/>
    <s v="NE 1"/>
    <m/>
  </r>
  <r>
    <x v="0"/>
    <x v="16"/>
    <s v="NEB408"/>
    <n v="1000004457"/>
    <s v="SHREE BALAJI HARDWARE"/>
    <d v="2025-09-06T00:00:00"/>
    <s v="Targeted Dealer"/>
    <m/>
    <n v="100"/>
    <m/>
    <n v="220"/>
    <n v="-120"/>
    <s v="-"/>
    <n v="0"/>
    <s v="July"/>
    <n v="0"/>
    <n v="220"/>
    <s v=" "/>
    <b v="0"/>
    <n v="220"/>
    <s v="Aug"/>
    <n v="220"/>
    <n v="0"/>
    <b v="0"/>
    <s v="GROWTH"/>
    <n v="0"/>
    <m/>
    <s v="NE 1"/>
    <s v="NE 1"/>
    <m/>
  </r>
  <r>
    <x v="1"/>
    <x v="21"/>
    <s v="NEI055"/>
    <n v="1000004496"/>
    <s v="ISLAM ENTERPRISE"/>
    <d v="2025-10-08T00:00:00"/>
    <s v="Targeted Dealer"/>
    <m/>
    <n v="13"/>
    <m/>
    <n v="0"/>
    <n v="13"/>
    <s v="-"/>
    <n v="0"/>
    <s v="July"/>
    <n v="13"/>
    <n v="-13"/>
    <n v="-1"/>
    <b v="0"/>
    <n v="0"/>
    <s v="Aug"/>
    <n v="0"/>
    <n v="0"/>
    <b v="0"/>
    <b v="0"/>
    <n v="0"/>
    <m/>
    <s v="NE 1"/>
    <s v="NE 2"/>
    <m/>
  </r>
  <r>
    <x v="1"/>
    <x v="22"/>
    <s v="NED267"/>
    <n v="1000004432"/>
    <s v="D.R. TRADERS"/>
    <d v="2025-07-18T00:00:00"/>
    <s v="Targeted Dealer"/>
    <m/>
    <n v="20"/>
    <m/>
    <n v="3.5"/>
    <n v="16.5"/>
    <s v="-"/>
    <n v="0"/>
    <s v="July"/>
    <n v="3.5"/>
    <n v="0"/>
    <n v="0"/>
    <b v="0"/>
    <n v="3.5"/>
    <s v="Aug"/>
    <n v="3.5"/>
    <n v="0"/>
    <b v="0"/>
    <s v="GROWTH"/>
    <n v="0"/>
    <m/>
    <s v="NE 1"/>
    <s v="NE 2"/>
    <m/>
  </r>
  <r>
    <x v="1"/>
    <x v="33"/>
    <s v="NEL141"/>
    <n v="1000004506"/>
    <s v="LALRINMUANI HARDWARE"/>
    <d v="2025-10-27T00:00:00"/>
    <s v="Targeted Dealer"/>
    <m/>
    <n v="37"/>
    <m/>
    <n v="38"/>
    <n v="-1"/>
    <s v="-"/>
    <n v="0"/>
    <s v="July"/>
    <n v="18.850000000000001"/>
    <n v="19.149999999999999"/>
    <n v="1.0159151193633953"/>
    <b v="0"/>
    <n v="38"/>
    <s v="Aug"/>
    <n v="38"/>
    <n v="0"/>
    <b v="0"/>
    <s v="GROWTH"/>
    <n v="0"/>
    <m/>
    <s v="NE 1"/>
    <s v="NE 2"/>
    <m/>
  </r>
  <r>
    <x v="1"/>
    <x v="34"/>
    <s v="NEP314"/>
    <n v="1000004466"/>
    <s v="PANDEY FURNITURE &amp; JAYDEEP TRADERS"/>
    <d v="2025-08-29T00:00:00"/>
    <s v="Targeted Dealer"/>
    <m/>
    <n v="30"/>
    <m/>
    <n v="30"/>
    <n v="0"/>
    <s v="-"/>
    <n v="0"/>
    <s v="July"/>
    <n v="30"/>
    <n v="0"/>
    <n v="0"/>
    <b v="0"/>
    <n v="30"/>
    <s v="Aug"/>
    <n v="30"/>
    <n v="0"/>
    <b v="0"/>
    <s v="GROWTH"/>
    <n v="0"/>
    <m/>
    <s v="NE 1"/>
    <s v="NE 2"/>
    <m/>
  </r>
  <r>
    <x v="1"/>
    <x v="34"/>
    <s v="NES800"/>
    <n v="1000004502"/>
    <s v="SWASTIC ENTERPRISE"/>
    <d v="2025-10-22T00:00:00"/>
    <s v="-"/>
    <m/>
    <n v="0"/>
    <m/>
    <n v="185"/>
    <n v="-185"/>
    <s v="-"/>
    <n v="0"/>
    <s v="July"/>
    <n v="160"/>
    <n v="25"/>
    <n v="0.15625"/>
    <b v="0"/>
    <n v="185"/>
    <s v="Aug"/>
    <n v="185"/>
    <n v="0"/>
    <b v="0"/>
    <s v="GROWTH"/>
    <n v="0"/>
    <m/>
    <s v="NE 1"/>
    <s v="NE 2"/>
    <m/>
  </r>
  <r>
    <x v="4"/>
    <x v="51"/>
    <s v="BHS271"/>
    <n v="1000004508"/>
    <s v="SAWAN ENTERPRISES"/>
    <d v="2025-10-28T00:00:00"/>
    <s v="Targeted Dealer"/>
    <m/>
    <n v="65"/>
    <m/>
    <n v="30.5"/>
    <n v="34.5"/>
    <s v="-"/>
    <n v="0"/>
    <s v="July"/>
    <n v="45"/>
    <n v="-14.5"/>
    <n v="-0.32222222222222219"/>
    <b v="0"/>
    <n v="30.5"/>
    <s v="Aug"/>
    <n v="30.5"/>
    <n v="0"/>
    <b v="0"/>
    <s v="GROWTH"/>
    <n v="0"/>
    <m/>
    <s v="NE 1"/>
    <s v="BH"/>
    <m/>
  </r>
  <r>
    <x v="4"/>
    <x v="46"/>
    <s v="BHL020"/>
    <n v="1000004488"/>
    <s v="LAKSHMI ENTERPRISES"/>
    <d v="2025-10-18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n v="0"/>
    <m/>
    <s v="NE 1"/>
    <s v="BH"/>
    <m/>
  </r>
  <r>
    <x v="3"/>
    <x v="40"/>
    <e v="#N/A"/>
    <n v="1000004514"/>
    <s v="LATIFUL HARDWARE"/>
    <d v="2025-11-06T00:00:00"/>
    <s v="Targeted Dealer"/>
    <m/>
    <n v="230"/>
    <m/>
    <n v="225"/>
    <n v="5"/>
    <s v="-"/>
    <n v="0"/>
    <s v="July"/>
    <n v="225"/>
    <n v="0"/>
    <n v="0"/>
    <b v="0"/>
    <n v="225"/>
    <s v="Aug"/>
    <n v="225"/>
    <n v="0"/>
    <b v="0"/>
    <s v="GROWTH"/>
    <n v="0"/>
    <m/>
    <s v="NE 1"/>
    <s v="NB 2"/>
    <m/>
  </r>
  <r>
    <x v="0"/>
    <x v="8"/>
    <s v="NEN256"/>
    <n v="1000004542"/>
    <s v="NT HARDWARE"/>
    <d v="2025-11-17T00:00:00"/>
    <s v="Targeted Dealer"/>
    <m/>
    <n v="60"/>
    <m/>
    <n v="28.5"/>
    <n v="31.5"/>
    <s v="-"/>
    <n v="0"/>
    <s v="July"/>
    <n v="37.5"/>
    <n v="-9"/>
    <n v="-0.24"/>
    <b v="0"/>
    <n v="28.5"/>
    <s v="Aug"/>
    <n v="28.5"/>
    <n v="0"/>
    <b v="0"/>
    <s v="GROWTH"/>
    <n v="0"/>
    <m/>
    <s v="NE 1"/>
    <s v="NE 1"/>
    <m/>
  </r>
  <r>
    <x v="0"/>
    <x v="9"/>
    <s v="NEP321"/>
    <n v="1000004543"/>
    <s v="PAO FURNITURE"/>
    <d v="2025-11-17T00:00:00"/>
    <s v="Targeted Dealer"/>
    <m/>
    <n v="40"/>
    <m/>
    <n v="125"/>
    <n v="-85"/>
    <s v="-"/>
    <n v="0"/>
    <s v="July"/>
    <n v="60"/>
    <n v="65"/>
    <n v="1.0833333333333335"/>
    <b v="0"/>
    <n v="125"/>
    <s v="Aug"/>
    <n v="125"/>
    <n v="0"/>
    <b v="0"/>
    <s v="GROWTH"/>
    <n v="0"/>
    <m/>
    <s v="NE 1"/>
    <s v="NE 1"/>
    <m/>
  </r>
  <r>
    <x v="0"/>
    <x v="13"/>
    <s v="NEP320"/>
    <n v="1000004532"/>
    <s v="P G ENTERPRISE"/>
    <d v="2025-11-11T00:00:00"/>
    <s v="Targeted Dealer"/>
    <m/>
    <n v="200"/>
    <m/>
    <n v="188.5"/>
    <n v="11.5"/>
    <s v="-"/>
    <n v="0"/>
    <s v="July"/>
    <n v="225"/>
    <n v="-36.5"/>
    <n v="-0.16222222222222227"/>
    <b v="0"/>
    <n v="188.5"/>
    <s v="Aug"/>
    <n v="188.5"/>
    <n v="0"/>
    <b v="0"/>
    <s v="GROWTH"/>
    <n v="0"/>
    <m/>
    <s v="NE 1"/>
    <s v="NE 1"/>
    <m/>
  </r>
  <r>
    <x v="0"/>
    <x v="17"/>
    <s v="NEF042"/>
    <n v="1000004504"/>
    <s v="FRIDAY HINGE"/>
    <d v="2025-10-22T00:00:00"/>
    <s v="Targeted Dealer"/>
    <m/>
    <n v="23"/>
    <m/>
    <n v="81"/>
    <n v="-58"/>
    <s v="-"/>
    <n v="0"/>
    <s v="July"/>
    <n v="106"/>
    <n v="-25"/>
    <n v="-0.23584905660377353"/>
    <b v="0"/>
    <n v="81"/>
    <s v="Aug"/>
    <n v="81"/>
    <n v="0"/>
    <b v="0"/>
    <s v="GROWTH"/>
    <n v="0"/>
    <m/>
    <s v="NE 1"/>
    <s v="NE 1"/>
    <m/>
  </r>
  <r>
    <x v="0"/>
    <x v="18"/>
    <s v="NEA497 "/>
    <n v="1000004393"/>
    <s v="AK TRADERS"/>
    <d v="2025-06-17T00:00:00"/>
    <s v="Targeted Dealer"/>
    <m/>
    <n v="35"/>
    <m/>
    <n v="0"/>
    <n v="35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9"/>
    <s v="NEF050"/>
    <n v="1000004509"/>
    <s v="A.P ENTERPRISE"/>
    <d v="2025-10-3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6"/>
    <s v="NES796"/>
    <n v="1000004486"/>
    <s v="SKELAND NONGSIEJ"/>
    <d v="2025-10-10T00:00:00"/>
    <s v="Targeted Dealer"/>
    <m/>
    <n v="50"/>
    <m/>
    <n v="25"/>
    <n v="25"/>
    <s v="-"/>
    <n v="0"/>
    <s v="July"/>
    <n v="25"/>
    <n v="0"/>
    <n v="0"/>
    <b v="0"/>
    <n v="25"/>
    <s v="Aug"/>
    <n v="25"/>
    <n v="0"/>
    <b v="0"/>
    <s v="GROWTH"/>
    <n v="0"/>
    <m/>
    <s v="NE 1"/>
    <s v="NE 1"/>
    <m/>
  </r>
  <r>
    <x v="0"/>
    <x v="16"/>
    <s v="NEP299"/>
    <n v="1000004135"/>
    <s v="PYNTNGEN MYRTHONG"/>
    <d v="2024-09-24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6"/>
    <s v="NEP275"/>
    <n v="1000003712"/>
    <s v="PAUL AIBANAIBOK BAMON"/>
    <d v="2023-09-04T00:00:00"/>
    <s v="Targeted Dealer"/>
    <m/>
    <n v="23"/>
    <m/>
    <n v="0"/>
    <n v="23"/>
    <s v="-"/>
    <n v="0"/>
    <s v="July"/>
    <n v="25"/>
    <n v="-25"/>
    <n v="-1"/>
    <b v="0"/>
    <n v="0"/>
    <s v="Aug"/>
    <n v="0"/>
    <n v="0"/>
    <b v="0"/>
    <b v="0"/>
    <n v="0"/>
    <m/>
    <s v="NE 1"/>
    <s v="NE 1"/>
    <m/>
  </r>
  <r>
    <x v="0"/>
    <x v="12"/>
    <s v="NEA503"/>
    <n v="1000004511"/>
    <s v="AMBIKA HARDWARE"/>
    <d v="2025-11-05T00:00:00"/>
    <s v="Targeted Dealer"/>
    <m/>
    <n v="33"/>
    <m/>
    <n v="15"/>
    <n v="18"/>
    <s v="-"/>
    <n v="0"/>
    <s v="July"/>
    <n v="0"/>
    <n v="15"/>
    <s v=" "/>
    <b v="0"/>
    <n v="15"/>
    <s v="Aug"/>
    <n v="15"/>
    <n v="0"/>
    <b v="0"/>
    <s v="GROWTH"/>
    <n v="0"/>
    <m/>
    <s v="NE 1"/>
    <s v="NE 1"/>
    <m/>
  </r>
  <r>
    <x v="0"/>
    <x v="4"/>
    <s v="NEK232"/>
    <n v="1000004544"/>
    <s v="KRISHNA ENTERPRISES"/>
    <d v="2025-11-17T00:00:00"/>
    <s v="Targeted Dealer"/>
    <m/>
    <n v="20"/>
    <m/>
    <n v="14"/>
    <n v="6"/>
    <s v="-"/>
    <n v="0"/>
    <s v="July"/>
    <n v="19.5"/>
    <n v="-5.5"/>
    <n v="-0.28205128205128205"/>
    <b v="0"/>
    <n v="14"/>
    <s v="Aug"/>
    <n v="14"/>
    <n v="0"/>
    <b v="0"/>
    <s v="GROWTH"/>
    <n v="0"/>
    <m/>
    <s v="NE 1"/>
    <s v="NE 1"/>
    <m/>
  </r>
  <r>
    <x v="0"/>
    <x v="4"/>
    <s v="NEB410"/>
    <n v="1000004539"/>
    <s v="BHALUKPONG HARDWARE"/>
    <d v="2025-11-20T00:00:00"/>
    <s v="Targeted Dealer"/>
    <m/>
    <n v="40"/>
    <m/>
    <n v="80"/>
    <n v="-40"/>
    <s v="-"/>
    <n v="0"/>
    <s v="July"/>
    <n v="0"/>
    <n v="80"/>
    <s v=" "/>
    <b v="0"/>
    <n v="80"/>
    <s v="Aug"/>
    <n v="80"/>
    <n v="0"/>
    <b v="0"/>
    <s v="GROWTH"/>
    <n v="0"/>
    <m/>
    <s v="NE 1"/>
    <s v="NE 1"/>
    <m/>
  </r>
  <r>
    <x v="0"/>
    <x v="15"/>
    <s v="NEB405"/>
    <n v="1000004427"/>
    <s v="BHAKTA HARDWARE"/>
    <d v="2025-07-29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1"/>
    <x v="20"/>
    <s v="NES810"/>
    <n v="1000004513"/>
    <s v="SONA HARDWARE"/>
    <d v="2025-10-31T00:00:00"/>
    <s v="Targeted Dealer"/>
    <m/>
    <n v="40"/>
    <m/>
    <n v="43"/>
    <n v="-3"/>
    <s v="-"/>
    <n v="0"/>
    <s v="July"/>
    <n v="16.5"/>
    <n v="26.5"/>
    <n v="1.606060606060606"/>
    <b v="0"/>
    <n v="43"/>
    <s v="Aug"/>
    <n v="43"/>
    <n v="0"/>
    <b v="0"/>
    <s v="GROWTH"/>
    <n v="0"/>
    <m/>
    <s v="NE 1"/>
    <s v="NE 2"/>
    <m/>
  </r>
  <r>
    <x v="1"/>
    <x v="22"/>
    <s v="S111"/>
    <n v="1000000363"/>
    <s v="SHREE DURGA HARDWARE"/>
    <d v="2022-06-26T00:00:00"/>
    <s v="Targeted Dealer"/>
    <m/>
    <n v="60"/>
    <m/>
    <n v="81.5"/>
    <n v="-21.5"/>
    <s v="-"/>
    <n v="0"/>
    <s v="July"/>
    <n v="98"/>
    <n v="-16.5"/>
    <n v="-0.16836734693877553"/>
    <b v="0"/>
    <n v="81.5"/>
    <s v="Aug"/>
    <n v="81.5"/>
    <n v="0"/>
    <b v="0"/>
    <s v="GROWTH"/>
    <n v="0"/>
    <m/>
    <s v="NE 1"/>
    <s v="NE 2"/>
    <m/>
  </r>
  <r>
    <x v="1"/>
    <x v="22"/>
    <s v="K008"/>
    <n v="1000000334"/>
    <s v="KAILASH ENTERPRISE"/>
    <d v="2022-06-26T00:00:00"/>
    <s v="-"/>
    <m/>
    <n v="0"/>
    <m/>
    <n v="0"/>
    <n v="0"/>
    <s v="-"/>
    <n v="0"/>
    <s v="July"/>
    <n v="3"/>
    <n v="-3"/>
    <n v="-1"/>
    <b v="0"/>
    <n v="0"/>
    <s v="Aug"/>
    <n v="0"/>
    <n v="0"/>
    <b v="0"/>
    <b v="0"/>
    <n v="0"/>
    <m/>
    <s v="NE 1"/>
    <s v="NE 2"/>
    <m/>
  </r>
  <r>
    <x v="1"/>
    <x v="22"/>
    <s v="K010"/>
    <n v="1000000335"/>
    <s v="KAILASH TRADERS (GUWAHATI)"/>
    <d v="2022-06-26T00:00:00"/>
    <s v="-"/>
    <m/>
    <n v="0"/>
    <m/>
    <n v="3.5"/>
    <n v="-3.5"/>
    <s v="-"/>
    <n v="0"/>
    <s v="July"/>
    <n v="0"/>
    <n v="3.5"/>
    <s v=" "/>
    <b v="0"/>
    <n v="3.5"/>
    <s v="Aug"/>
    <n v="3.5"/>
    <n v="0"/>
    <b v="0"/>
    <s v="GROWTH"/>
    <n v="0"/>
    <m/>
    <s v="NE 1"/>
    <s v="NE 2"/>
    <m/>
  </r>
  <r>
    <x v="1"/>
    <x v="22"/>
    <s v="NES791"/>
    <n v="1000004403"/>
    <s v="SHREE SAI ENTERPRISE"/>
    <d v="2025-06-1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2"/>
    <s v="NEC145"/>
    <n v="1000004537"/>
    <s v="CHAKRAPANI BUILDMART"/>
    <d v="2025-11-17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6"/>
    <s v="NEN258"/>
    <n v="1000004538"/>
    <s v="NARAYAN ENTERPRISE"/>
    <d v="2025-11-21T00:00:00"/>
    <s v="Targeted Dealer"/>
    <m/>
    <n v="30"/>
    <m/>
    <n v="26"/>
    <n v="4"/>
    <s v="-"/>
    <n v="0"/>
    <s v="July"/>
    <n v="28"/>
    <n v="-2"/>
    <n v="-7.1428571428571397E-2"/>
    <b v="0"/>
    <n v="26"/>
    <s v="Aug"/>
    <n v="26"/>
    <n v="0"/>
    <b v="0"/>
    <s v="GROWTH"/>
    <n v="0"/>
    <m/>
    <s v="NE 1"/>
    <s v="NE 2"/>
    <m/>
  </r>
  <r>
    <x v="1"/>
    <x v="23"/>
    <s v="NEA506"/>
    <n v="1000004522"/>
    <s v="AB HOME SOLUTION"/>
    <d v="2025-11-07T00:00:00"/>
    <s v="Targeted Dealer"/>
    <m/>
    <n v="60"/>
    <m/>
    <n v="80"/>
    <n v="-20"/>
    <s v="-"/>
    <n v="0"/>
    <s v="July"/>
    <n v="80"/>
    <n v="0"/>
    <n v="0"/>
    <b v="0"/>
    <n v="80"/>
    <s v="Aug"/>
    <n v="80"/>
    <n v="0"/>
    <b v="0"/>
    <s v="GROWTH"/>
    <n v="0"/>
    <m/>
    <s v="NE 1"/>
    <s v="NE 2"/>
    <m/>
  </r>
  <r>
    <x v="1"/>
    <x v="27"/>
    <s v="NEC146"/>
    <n v="1000004567"/>
    <s v="C R ENTERPRISE"/>
    <d v="2025-12-20T00:00:00"/>
    <s v="Targeted Dealer"/>
    <m/>
    <n v="110"/>
    <m/>
    <n v="135"/>
    <n v="-25"/>
    <s v="-"/>
    <n v="0"/>
    <s v="July"/>
    <n v="60"/>
    <n v="75"/>
    <n v="1.25"/>
    <b v="0"/>
    <n v="135"/>
    <s v="Aug"/>
    <n v="135"/>
    <n v="0"/>
    <b v="0"/>
    <s v="GROWTH"/>
    <n v="0"/>
    <m/>
    <s v="NE 1"/>
    <s v="NE 2"/>
    <m/>
  </r>
  <r>
    <x v="1"/>
    <x v="27"/>
    <s v="NEU054"/>
    <n v="1000004573"/>
    <s v="USHA ENGINEERING FABRICATION"/>
    <d v="2025-12-13T00:00:00"/>
    <s v="Targeted Dealer"/>
    <m/>
    <n v="50"/>
    <m/>
    <n v="25"/>
    <n v="25"/>
    <s v="-"/>
    <n v="0"/>
    <s v="July"/>
    <n v="53.5"/>
    <n v="-28.5"/>
    <n v="-0.53271028037383172"/>
    <b v="0"/>
    <n v="25"/>
    <s v="Aug"/>
    <n v="25"/>
    <n v="0"/>
    <b v="0"/>
    <s v="GROWTH"/>
    <n v="0"/>
    <m/>
    <s v="NE 1"/>
    <s v="NE 2"/>
    <m/>
  </r>
  <r>
    <x v="0"/>
    <x v="9"/>
    <s v="NET215"/>
    <n v="1000004547"/>
    <s v="T T ENTERPRISES"/>
    <d v="2025-11-26T00:00:00"/>
    <s v="Targeted Dealer"/>
    <m/>
    <n v="80"/>
    <m/>
    <n v="118.25"/>
    <n v="-38.25"/>
    <s v="-"/>
    <n v="0"/>
    <s v="July"/>
    <n v="80.2"/>
    <n v="38.049999999999997"/>
    <n v="0.47443890274314215"/>
    <b v="0"/>
    <n v="118.25"/>
    <s v="Aug"/>
    <n v="118.25"/>
    <n v="0"/>
    <b v="0"/>
    <s v="GROWTH"/>
    <n v="0"/>
    <m/>
    <s v="NE 1"/>
    <s v="NE 1"/>
    <m/>
  </r>
  <r>
    <x v="0"/>
    <x v="9"/>
    <s v="NEI056"/>
    <n v="1000004549"/>
    <s v="IR ENTERPRISES"/>
    <d v="2025-12-01T00:00:00"/>
    <s v="Targeted Dealer"/>
    <m/>
    <n v="120"/>
    <m/>
    <n v="125.5"/>
    <n v="-5.5"/>
    <s v="-"/>
    <n v="0"/>
    <s v="July"/>
    <n v="81.5"/>
    <n v="44"/>
    <n v="0.53987730061349692"/>
    <b v="0"/>
    <n v="125.5"/>
    <s v="Aug"/>
    <n v="125.5"/>
    <n v="0"/>
    <b v="0"/>
    <s v="GROWTH"/>
    <n v="0"/>
    <m/>
    <s v="NE 1"/>
    <s v="NE 1"/>
    <m/>
  </r>
  <r>
    <x v="4"/>
    <x v="48"/>
    <s v="BHG035"/>
    <n v="1000001993"/>
    <s v="GAYANI ENTERPRISES"/>
    <d v="2022-06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1"/>
    <x v="21"/>
    <s v="NEJ207"/>
    <n v="1000004548"/>
    <s v="J.B ASSOCIATE"/>
    <d v="2025-11-29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1"/>
    <s v="NEK236"/>
    <n v="1000004575"/>
    <s v="KISAN ENTERPRISE"/>
    <d v="2025-12-18T00:00:00"/>
    <s v="Targeted Dealer"/>
    <m/>
    <n v="37"/>
    <m/>
    <n v="52"/>
    <n v="-15"/>
    <s v="-"/>
    <n v="0"/>
    <s v="July"/>
    <n v="13"/>
    <n v="39"/>
    <n v="3"/>
    <b v="0"/>
    <n v="52"/>
    <s v="Aug"/>
    <n v="52"/>
    <n v="0"/>
    <b v="0"/>
    <s v="GROWTH"/>
    <n v="0"/>
    <m/>
    <s v="NE 1"/>
    <s v="NE 2"/>
    <m/>
  </r>
  <r>
    <x v="0"/>
    <x v="11"/>
    <s v="NEA408"/>
    <n v="1000003652"/>
    <s v="ANITA HARDWARE"/>
    <d v="2023-07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1"/>
    <x v="20"/>
    <s v="NEB411"/>
    <n v="1000004540"/>
    <s v="BINAPANI ENTERPRISE"/>
    <d v="2025-12-01T00:00:00"/>
    <s v="Targeted Dealer"/>
    <m/>
    <n v="13"/>
    <m/>
    <n v="0"/>
    <n v="13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0"/>
    <s v="NEF048"/>
    <n v="1000004572"/>
    <s v="MAA RASHMI HARDWARE"/>
    <d v="2025-12-13T00:00:00"/>
    <s v="Targeted Dealer"/>
    <m/>
    <n v="43"/>
    <m/>
    <n v="13"/>
    <n v="30"/>
    <s v="-"/>
    <n v="0"/>
    <s v="July"/>
    <n v="26"/>
    <n v="-13"/>
    <n v="-0.5"/>
    <b v="0"/>
    <n v="13"/>
    <s v="Aug"/>
    <n v="13"/>
    <n v="0"/>
    <b v="0"/>
    <s v="GROWTH"/>
    <n v="0"/>
    <m/>
    <s v="NE 1"/>
    <s v="NE 2"/>
    <m/>
  </r>
  <r>
    <x v="1"/>
    <x v="22"/>
    <s v="NES295"/>
    <n v="1000000356"/>
    <s v="S K TRADERS (GHY)"/>
    <d v="2022-06-26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2"/>
    <s v="NES668"/>
    <n v="1000003603"/>
    <s v="SHAKTI BUILDERS AND MARKETING"/>
    <d v="2023-06-0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2"/>
    <s v="NES814"/>
    <n v="1000004552"/>
    <s v="SILVER TRADE CENTRE"/>
    <d v="2025-12-01T00:00:00"/>
    <s v="-"/>
    <m/>
    <n v="0"/>
    <m/>
    <n v="16.5"/>
    <n v="-16.5"/>
    <s v="-"/>
    <n v="0"/>
    <s v="July"/>
    <n v="0"/>
    <n v="16.5"/>
    <s v=" "/>
    <b v="0"/>
    <n v="16.5"/>
    <s v="Aug"/>
    <n v="16.5"/>
    <n v="0"/>
    <b v="0"/>
    <s v="GROWTH"/>
    <n v="0"/>
    <m/>
    <s v="NE 1"/>
    <s v="NE 2"/>
    <m/>
  </r>
  <r>
    <x v="0"/>
    <x v="10"/>
    <s v="NEJ208"/>
    <n v="1000004562"/>
    <s v="JYOTI ENTERPRISE"/>
    <d v="2025-12-10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n v="0"/>
    <m/>
    <s v="NE 1"/>
    <s v="NE 1"/>
    <m/>
  </r>
  <r>
    <x v="1"/>
    <x v="32"/>
    <s v="NEA509"/>
    <n v="1000004553"/>
    <s v="ANISUL TRADERS"/>
    <d v="2025-12-02T00:00:00"/>
    <s v="Targeted Dealer"/>
    <m/>
    <n v="15"/>
    <m/>
    <n v="25"/>
    <n v="-10"/>
    <s v="-"/>
    <n v="0"/>
    <s v="July"/>
    <n v="5"/>
    <n v="20"/>
    <n v="4"/>
    <b v="0"/>
    <n v="25"/>
    <s v="Aug"/>
    <n v="25"/>
    <n v="0"/>
    <b v="0"/>
    <s v="GROWTH"/>
    <n v="0"/>
    <m/>
    <s v="NE 1"/>
    <s v="NE 2"/>
    <m/>
  </r>
  <r>
    <x v="4"/>
    <x v="45"/>
    <s v="BHR106"/>
    <n v="1000004565"/>
    <s v="RAHEEL HARDWARE"/>
    <d v="2025-12-17T00:00:00"/>
    <s v="Targeted Dealer"/>
    <m/>
    <n v="100"/>
    <m/>
    <n v="110"/>
    <n v="-10"/>
    <s v="-"/>
    <n v="0"/>
    <s v="July"/>
    <n v="107.5"/>
    <n v="2.5"/>
    <n v="2.3255813953488413E-2"/>
    <b v="0"/>
    <n v="110"/>
    <s v="Aug"/>
    <n v="110"/>
    <n v="0"/>
    <b v="0"/>
    <s v="GROWTH"/>
    <n v="0"/>
    <m/>
    <s v="NE 1"/>
    <s v="BH"/>
    <m/>
  </r>
  <r>
    <x v="4"/>
    <x v="45"/>
    <s v="BHM162"/>
    <n v="1000004574"/>
    <s v="M U ENTERPRISES"/>
    <d v="2025-12-16T00:00:00"/>
    <s v="Targeted Dealer"/>
    <m/>
    <n v="50"/>
    <m/>
    <n v="82"/>
    <n v="-32"/>
    <s v="-"/>
    <n v="0"/>
    <s v="July"/>
    <n v="75"/>
    <n v="7"/>
    <n v="9.3333333333333268E-2"/>
    <b v="0"/>
    <n v="82"/>
    <s v="Aug"/>
    <n v="82"/>
    <n v="0"/>
    <b v="0"/>
    <s v="GROWTH"/>
    <n v="0"/>
    <m/>
    <s v="NE 1"/>
    <s v="BH"/>
    <m/>
  </r>
  <r>
    <x v="0"/>
    <x v="6"/>
    <s v="NEJ209"/>
    <n v="1000004576"/>
    <s v="I H ENTERPRISE"/>
    <d v="2025-12-20T00:00:00"/>
    <s v="Targeted Dealer"/>
    <m/>
    <n v="80"/>
    <m/>
    <n v="50"/>
    <n v="30"/>
    <s v="-"/>
    <n v="0"/>
    <s v="July"/>
    <n v="40"/>
    <n v="10"/>
    <n v="0.25"/>
    <b v="0"/>
    <n v="50"/>
    <s v="Aug"/>
    <n v="50"/>
    <n v="0"/>
    <b v="0"/>
    <s v="GROWTH"/>
    <n v="0"/>
    <m/>
    <s v="NE 1"/>
    <s v="NE 1"/>
    <m/>
  </r>
  <r>
    <x v="1"/>
    <x v="24"/>
    <s v="NEA511"/>
    <n v="1000004541"/>
    <s v="MR ANOWAR HUSSAIN"/>
    <d v="2025-12-01T00:00:00"/>
    <s v="Targeted Dealer"/>
    <m/>
    <n v="25"/>
    <m/>
    <n v="50"/>
    <n v="-25"/>
    <s v="-"/>
    <n v="0"/>
    <s v="July"/>
    <n v="25"/>
    <n v="25"/>
    <n v="1"/>
    <b v="0"/>
    <n v="50"/>
    <s v="Aug"/>
    <n v="50"/>
    <n v="0"/>
    <b v="0"/>
    <s v="GROWTH"/>
    <n v="0"/>
    <m/>
    <s v="NE 1"/>
    <s v="NE 2"/>
    <m/>
  </r>
  <r>
    <x v="1"/>
    <x v="26"/>
    <s v="NEA512"/>
    <n v="1000004594"/>
    <s v="ASTHA HARDWARE"/>
    <d v="2025-11-29T00:00:00"/>
    <s v="Targeted Dealer"/>
    <m/>
    <n v="40"/>
    <m/>
    <n v="50"/>
    <n v="-10"/>
    <s v="-"/>
    <n v="0"/>
    <s v="July"/>
    <n v="0"/>
    <n v="50"/>
    <s v=" "/>
    <b v="0"/>
    <n v="50"/>
    <s v="Aug"/>
    <n v="50"/>
    <n v="0"/>
    <b v="0"/>
    <s v="GROWTH"/>
    <n v="0"/>
    <m/>
    <s v="NE 1"/>
    <s v="NE 2"/>
    <m/>
  </r>
  <r>
    <x v="0"/>
    <x v="18"/>
    <s v="NEN259"/>
    <n v="1000004546"/>
    <s v="NEXSTONE INFRASTRUCTURE"/>
    <d v="2025-11-21T00:00:00"/>
    <s v="Targeted Dealer"/>
    <m/>
    <n v="50"/>
    <m/>
    <n v="31"/>
    <n v="19"/>
    <s v="-"/>
    <n v="0"/>
    <s v="July"/>
    <n v="60"/>
    <n v="-29"/>
    <n v="-0.48333333333333328"/>
    <b v="0"/>
    <n v="31"/>
    <s v="Aug"/>
    <n v="31"/>
    <n v="0"/>
    <b v="0"/>
    <s v="GROWTH"/>
    <n v="0"/>
    <m/>
    <s v="NE 1"/>
    <s v="NE 1"/>
    <m/>
  </r>
  <r>
    <x v="1"/>
    <x v="33"/>
    <s v="NED168"/>
    <n v="1000000989"/>
    <s v="DAVID ESS STEEL FABRICATION"/>
    <d v="2022-06-26T00:00:00"/>
    <s v="Targeted Dealer"/>
    <m/>
    <n v="50"/>
    <m/>
    <n v="66.55"/>
    <n v="-16.549999999999997"/>
    <s v="-"/>
    <n v="0"/>
    <s v="July"/>
    <n v="60.749999999999993"/>
    <n v="5.8000000000000043"/>
    <n v="9.5473251028806772E-2"/>
    <b v="0"/>
    <n v="66.55"/>
    <s v="Aug"/>
    <n v="66.55"/>
    <n v="0"/>
    <b v="0"/>
    <s v="GROWTH"/>
    <n v="0"/>
    <m/>
    <s v="NE 1"/>
    <s v="NE 2"/>
    <m/>
  </r>
  <r>
    <x v="0"/>
    <x v="0"/>
    <s v="NED271"/>
    <n v="1000004579"/>
    <s v="DHING IRON STORE"/>
    <d v="2025-12-23T00:00:00"/>
    <s v="Targeted Dealer"/>
    <m/>
    <n v="140"/>
    <m/>
    <n v="140"/>
    <n v="0"/>
    <s v="-"/>
    <n v="0"/>
    <s v="July"/>
    <n v="160"/>
    <n v="-20"/>
    <n v="-0.125"/>
    <b v="0"/>
    <n v="140"/>
    <s v="Aug"/>
    <n v="140"/>
    <n v="0"/>
    <b v="0"/>
    <s v="GROWTH"/>
    <n v="0"/>
    <m/>
    <s v="NE 1"/>
    <s v="NE 1"/>
    <m/>
  </r>
  <r>
    <x v="1"/>
    <x v="28"/>
    <s v="NED156"/>
    <n v="1000001100"/>
    <s v="DEBNATH HARDWARE (UDP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8"/>
    <s v="NEK233"/>
    <n v="1000004550"/>
    <s v="KANTI MAJUMDER"/>
    <d v="2025-12-02T00:00:00"/>
    <s v="Targeted Dealer"/>
    <m/>
    <n v="40"/>
    <m/>
    <n v="15"/>
    <n v="25"/>
    <s v="-"/>
    <n v="0"/>
    <s v="July"/>
    <n v="0"/>
    <n v="15"/>
    <s v=" "/>
    <b v="0"/>
    <n v="15"/>
    <s v="Aug"/>
    <n v="15"/>
    <n v="0"/>
    <b v="0"/>
    <s v="GROWTH"/>
    <n v="0"/>
    <m/>
    <s v="NE 1"/>
    <s v="NE 2"/>
    <m/>
  </r>
  <r>
    <x v="1"/>
    <x v="28"/>
    <s v="NED270"/>
    <n v="1000004563"/>
    <s v="DATTA ENTERPRISE"/>
    <d v="2025-12-10T00:00:00"/>
    <s v="Targeted Dealer"/>
    <m/>
    <n v="30"/>
    <m/>
    <n v="1.5"/>
    <n v="28.5"/>
    <s v="-"/>
    <n v="0"/>
    <s v="July"/>
    <n v="48"/>
    <n v="-46.5"/>
    <n v="-0.96875"/>
    <b v="0"/>
    <n v="1.5"/>
    <s v="Aug"/>
    <n v="1.5"/>
    <n v="0"/>
    <b v="0"/>
    <s v="GROWTH"/>
    <n v="0"/>
    <m/>
    <s v="NE 1"/>
    <s v="NE 2"/>
    <m/>
  </r>
  <r>
    <x v="3"/>
    <x v="40"/>
    <s v="WBM322"/>
    <n v="1000004534"/>
    <s v="MIR ENTERPRISE"/>
    <d v="2025-11-15T00:00:00"/>
    <s v="Targeted Dealer"/>
    <m/>
    <n v="100"/>
    <m/>
    <n v="36"/>
    <n v="64"/>
    <s v="-"/>
    <n v="0"/>
    <s v="July"/>
    <n v="50"/>
    <n v="-14"/>
    <n v="-0.28000000000000003"/>
    <b v="0"/>
    <n v="36"/>
    <s v="Aug"/>
    <n v="36"/>
    <n v="0"/>
    <b v="0"/>
    <s v="GROWTH"/>
    <n v="0"/>
    <m/>
    <s v="NE 1"/>
    <s v="NB 2"/>
    <m/>
  </r>
  <r>
    <x v="3"/>
    <x v="40"/>
    <s v="WBD102"/>
    <n v="1000004545"/>
    <s v="DAS PLANNNER AND SUPPLIER"/>
    <d v="2025-11-20T00:00:00"/>
    <s v="Targeted Dealer"/>
    <m/>
    <n v="20"/>
    <m/>
    <n v="2.5"/>
    <n v="17.5"/>
    <s v="-"/>
    <n v="0"/>
    <s v="July"/>
    <n v="31"/>
    <n v="-28.5"/>
    <n v="-0.91935483870967738"/>
    <b v="0"/>
    <n v="2.5"/>
    <s v="Aug"/>
    <n v="2.5"/>
    <n v="0"/>
    <b v="0"/>
    <s v="GROWTH"/>
    <n v="0"/>
    <m/>
    <s v="NE 1"/>
    <s v="NB 2"/>
    <m/>
  </r>
  <r>
    <x v="0"/>
    <x v="9"/>
    <s v="NEK007"/>
    <n v="1000000098"/>
    <s v="K.K. ENTERPRISES (AALO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9"/>
    <s v="NEL030"/>
    <n v="1000000101"/>
    <s v="L L ENTERPRISE (DAPORIJO)"/>
    <d v="2022-06-26T00:00:00"/>
    <s v="-"/>
    <m/>
    <n v="0"/>
    <m/>
    <n v="18.5"/>
    <n v="-18.5"/>
    <s v="-"/>
    <n v="0"/>
    <s v="July"/>
    <n v="7.5"/>
    <n v="11"/>
    <n v="1.4666666666666668"/>
    <b v="0"/>
    <n v="18.5"/>
    <s v="Aug"/>
    <n v="18.5"/>
    <n v="0"/>
    <b v="0"/>
    <s v="GROWTH"/>
    <n v="0"/>
    <m/>
    <s v="NE 1"/>
    <s v="NE 1"/>
    <m/>
  </r>
  <r>
    <x v="1"/>
    <x v="30"/>
    <s v="NEK210"/>
    <n v="1000003811"/>
    <s v="KRISHNA HARDWARE"/>
    <d v="2023-12-3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30"/>
    <s v="NEN260"/>
    <n v="1000004591"/>
    <s v="NORTHEAST COMMERCIAL"/>
    <d v="2026-01-08T00:00:00"/>
    <s v="Targeted Dealer"/>
    <m/>
    <n v="65"/>
    <m/>
    <n v="60"/>
    <n v="5"/>
    <s v="-"/>
    <n v="0"/>
    <s v="July"/>
    <n v="55.25"/>
    <n v="4.75"/>
    <n v="8.5972850678732948E-2"/>
    <b v="0"/>
    <n v="60"/>
    <s v="Aug"/>
    <n v="60"/>
    <n v="0"/>
    <b v="0"/>
    <s v="GROWTH"/>
    <n v="0"/>
    <m/>
    <s v="NE 1"/>
    <s v="NE 2"/>
    <m/>
  </r>
  <r>
    <x v="2"/>
    <x v="43"/>
    <s v="WBN110"/>
    <n v="1000003882"/>
    <s v="NEW H C B HARDWARE"/>
    <d v="2024-03-05T00:00:00"/>
    <s v="Targeted Dealer"/>
    <m/>
    <n v="30"/>
    <m/>
    <n v="4"/>
    <n v="26"/>
    <s v="-"/>
    <n v="0"/>
    <s v="July"/>
    <n v="14.25"/>
    <n v="-10.25"/>
    <n v="-0.7192982456140351"/>
    <b v="0"/>
    <n v="4"/>
    <s v="Aug"/>
    <n v="4"/>
    <n v="0"/>
    <b v="0"/>
    <s v="GROWTH"/>
    <n v="0"/>
    <m/>
    <s v="NE 1"/>
    <s v="NB 1"/>
    <m/>
  </r>
  <r>
    <x v="1"/>
    <x v="29"/>
    <s v="NEJ210"/>
    <n v="1000004623"/>
    <s v="J B ENTERPRISE"/>
    <d v="2026-01-26T00:00:00"/>
    <s v="Targeted Dealer"/>
    <m/>
    <n v="40"/>
    <m/>
    <n v="40"/>
    <n v="0"/>
    <s v="-"/>
    <n v="0"/>
    <s v="July"/>
    <n v="50"/>
    <n v="-10"/>
    <n v="-0.19999999999999996"/>
    <b v="0"/>
    <n v="40"/>
    <s v="Aug"/>
    <n v="40"/>
    <n v="0"/>
    <b v="0"/>
    <s v="GROWTH"/>
    <n v="0"/>
    <m/>
    <s v="NE 1"/>
    <s v="NE 2"/>
    <m/>
  </r>
  <r>
    <x v="1"/>
    <x v="20"/>
    <s v="NER402"/>
    <n v="1000004595"/>
    <s v="RUMI ENTERPRISE"/>
    <d v="2025-12-30T00:00:00"/>
    <s v="Targeted Dealer"/>
    <m/>
    <n v="100"/>
    <m/>
    <n v="203"/>
    <n v="-103"/>
    <s v="-"/>
    <n v="0"/>
    <s v="July"/>
    <n v="315"/>
    <n v="-112"/>
    <n v="-0.35555555555555551"/>
    <b v="0"/>
    <n v="203"/>
    <s v="Aug"/>
    <n v="203"/>
    <n v="0"/>
    <b v="0"/>
    <s v="GROWTH"/>
    <n v="0"/>
    <m/>
    <s v="NE 1"/>
    <s v="NE 2"/>
    <m/>
  </r>
  <r>
    <x v="1"/>
    <x v="20"/>
    <s v="NEA513"/>
    <n v="1000004597"/>
    <s v="ASSAM NIRMAN AND HARDWARE"/>
    <d v="2026-01-07T00:00:00"/>
    <s v="Targeted Dealer"/>
    <m/>
    <n v="60"/>
    <m/>
    <n v="76"/>
    <n v="-16"/>
    <s v="-"/>
    <n v="0"/>
    <s v="July"/>
    <n v="70"/>
    <n v="6"/>
    <n v="8.5714285714285632E-2"/>
    <b v="0"/>
    <n v="76"/>
    <s v="Aug"/>
    <n v="76"/>
    <n v="0"/>
    <b v="0"/>
    <s v="GROWTH"/>
    <n v="0"/>
    <m/>
    <s v="NE 1"/>
    <s v="NE 2"/>
    <m/>
  </r>
  <r>
    <x v="1"/>
    <x v="20"/>
    <s v="NEP322"/>
    <n v="1000004602"/>
    <s v="PARIJAT TRADERS"/>
    <d v="2026-01-16T00:00:00"/>
    <s v="Targeted Dealer"/>
    <m/>
    <n v="600"/>
    <m/>
    <n v="341.5"/>
    <n v="258.5"/>
    <s v="-"/>
    <n v="0"/>
    <s v="July"/>
    <n v="487.5"/>
    <n v="-146"/>
    <n v="-0.29948717948717951"/>
    <b v="0"/>
    <n v="341.5"/>
    <s v="Aug"/>
    <n v="341.5"/>
    <n v="0"/>
    <b v="0"/>
    <s v="GROWTH"/>
    <n v="0"/>
    <m/>
    <s v="NE 1"/>
    <s v="NE 2"/>
    <m/>
  </r>
  <r>
    <x v="1"/>
    <x v="22"/>
    <s v="NEF060"/>
    <n v="1000004569"/>
    <s v="M.V STEEL"/>
    <d v="2025-12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22"/>
    <s v="NEF062"/>
    <n v="1000004599"/>
    <s v="MAA KAMAKHYA IRON AND STEEL"/>
    <d v="2026-01-0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0"/>
    <x v="2"/>
    <s v="NEA514"/>
    <n v="1000004596"/>
    <s v="ANNU HILLS TRADERS"/>
    <d v="2026-01-06T00:00:00"/>
    <s v="Targeted Dealer"/>
    <m/>
    <n v="20"/>
    <m/>
    <n v="20"/>
    <n v="0"/>
    <s v="-"/>
    <n v="0"/>
    <s v="July"/>
    <n v="20"/>
    <n v="0"/>
    <n v="0"/>
    <b v="0"/>
    <n v="20"/>
    <s v="Aug"/>
    <n v="20"/>
    <n v="0"/>
    <b v="0"/>
    <s v="GROWTH"/>
    <n v="0"/>
    <m/>
    <s v="NE 1"/>
    <s v="NE 1"/>
    <m/>
  </r>
  <r>
    <x v="1"/>
    <x v="32"/>
    <s v="NEA515"/>
    <n v="1000004615"/>
    <s v="AKASH INTERIO"/>
    <d v="2026-01-30T00:00:00"/>
    <s v="Targeted Dealer"/>
    <m/>
    <n v="100"/>
    <m/>
    <n v="142.75"/>
    <n v="-42.75"/>
    <s v="-"/>
    <n v="0"/>
    <s v="July"/>
    <n v="109"/>
    <n v="33.75"/>
    <n v="0.30963302752293576"/>
    <b v="0"/>
    <n v="142.75"/>
    <s v="Aug"/>
    <n v="142.75"/>
    <n v="0"/>
    <b v="0"/>
    <s v="GROWTH"/>
    <n v="0"/>
    <m/>
    <s v="NE 1"/>
    <s v="NE 2"/>
    <m/>
  </r>
  <r>
    <x v="0"/>
    <x v="6"/>
    <s v="NEH176"/>
    <n v="1000004614"/>
    <s v="HEMKAJ ENTERPRISES LLP"/>
    <d v="2026-01-22T00:00:00"/>
    <s v="Targeted Dealer"/>
    <m/>
    <n v="120"/>
    <m/>
    <n v="190"/>
    <n v="-70"/>
    <s v="-"/>
    <n v="0"/>
    <s v="July"/>
    <n v="120"/>
    <n v="70"/>
    <n v="0.58333333333333326"/>
    <b v="0"/>
    <n v="190"/>
    <s v="Aug"/>
    <n v="190"/>
    <n v="0"/>
    <b v="0"/>
    <s v="GROWTH"/>
    <n v="0"/>
    <m/>
    <s v="NE 1"/>
    <s v="NE 1"/>
    <m/>
  </r>
  <r>
    <x v="3"/>
    <x v="42"/>
    <s v="WBM279"/>
    <n v="1000002033"/>
    <s v="MD YOUSUF ALI ENTERPRISE"/>
    <d v="2022-06-27T00:00:00"/>
    <s v="Targeted Dealer"/>
    <m/>
    <n v="30"/>
    <m/>
    <n v="10"/>
    <n v="20"/>
    <s v="-"/>
    <n v="0"/>
    <s v="July"/>
    <n v="20"/>
    <n v="-10"/>
    <n v="-0.5"/>
    <b v="0"/>
    <n v="10"/>
    <s v="Aug"/>
    <n v="10"/>
    <n v="0"/>
    <b v="0"/>
    <s v="GROWTH"/>
    <n v="0"/>
    <m/>
    <s v="NE 1"/>
    <s v="NB 2"/>
    <m/>
  </r>
  <r>
    <x v="0"/>
    <x v="18"/>
    <s v="NEI057"/>
    <n v="1000004613"/>
    <s v="IBOCHOU TRADERS"/>
    <d v="2026-01-19T00:00:00"/>
    <s v="Targeted Dealer"/>
    <m/>
    <n v="100"/>
    <m/>
    <n v="127"/>
    <n v="-27"/>
    <s v="-"/>
    <n v="0"/>
    <s v="July"/>
    <n v="90"/>
    <n v="37"/>
    <n v="0.4111111111111112"/>
    <b v="0"/>
    <n v="127"/>
    <s v="Aug"/>
    <n v="127"/>
    <n v="0"/>
    <b v="0"/>
    <s v="GROWTH"/>
    <n v="0"/>
    <m/>
    <s v="NE 1"/>
    <s v="NE 1"/>
    <m/>
  </r>
  <r>
    <x v="1"/>
    <x v="33"/>
    <s v="NER234"/>
    <n v="1000001110"/>
    <s v="R.R. ENTERPRISE . MIZ"/>
    <d v="2022-06-26T00:00:00"/>
    <s v="-"/>
    <m/>
    <n v="0"/>
    <m/>
    <n v="15.3"/>
    <n v="-15.3"/>
    <s v="-"/>
    <n v="0"/>
    <s v="July"/>
    <n v="1.5"/>
    <n v="13.8"/>
    <n v="9.2000000000000011"/>
    <b v="0"/>
    <n v="15.3"/>
    <s v="Aug"/>
    <n v="15.3"/>
    <n v="0"/>
    <b v="0"/>
    <s v="GROWTH"/>
    <n v="0"/>
    <m/>
    <s v="NE 1"/>
    <s v="NE 2"/>
    <m/>
  </r>
  <r>
    <x v="1"/>
    <x v="33"/>
    <s v="NEF061"/>
    <n v="1000004588"/>
    <s v="MP HARDWARE"/>
    <d v="2025-12-29T00:00:00"/>
    <s v="Targeted Dealer"/>
    <m/>
    <n v="100"/>
    <m/>
    <n v="199"/>
    <n v="-99"/>
    <s v="-"/>
    <n v="0"/>
    <s v="July"/>
    <n v="121"/>
    <n v="78"/>
    <n v="0.64462809917355379"/>
    <b v="0"/>
    <n v="199"/>
    <s v="Aug"/>
    <n v="199"/>
    <n v="0"/>
    <b v="0"/>
    <s v="GROWTH"/>
    <n v="0"/>
    <m/>
    <s v="NE 1"/>
    <s v="NE 2"/>
    <m/>
  </r>
  <r>
    <x v="4"/>
    <x v="50"/>
    <s v="BHG051"/>
    <n v="1000004590"/>
    <s v="GURU TRADERS"/>
    <d v="2025-12-31T00:00:00"/>
    <s v="Targeted Dealer"/>
    <m/>
    <n v="30"/>
    <m/>
    <n v="30"/>
    <n v="0"/>
    <s v="-"/>
    <n v="0"/>
    <s v="July"/>
    <n v="20"/>
    <n v="10"/>
    <n v="0.5"/>
    <b v="0"/>
    <n v="30"/>
    <s v="Aug"/>
    <n v="30"/>
    <n v="0"/>
    <b v="0"/>
    <s v="GROWTH"/>
    <n v="0"/>
    <m/>
    <s v="NE 1"/>
    <s v="BH"/>
    <m/>
  </r>
  <r>
    <x v="4"/>
    <x v="46"/>
    <s v="BHS250"/>
    <n v="1000003883"/>
    <s v="SHREE GANESH TRADERS - NAUHATTA"/>
    <d v="2024-03-0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4"/>
    <x v="46"/>
    <s v="BHR107"/>
    <n v="1000004568"/>
    <s v="RIYA HARDWARE STORE"/>
    <d v="2025-12-23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BH"/>
    <m/>
  </r>
  <r>
    <x v="0"/>
    <x v="16"/>
    <s v="NEF052"/>
    <n v="1000004587"/>
    <s v="FRANKY'D ENTERPRISE"/>
    <d v="2025-12-29T00:00:00"/>
    <s v="Targeted Dealer"/>
    <m/>
    <n v="23"/>
    <m/>
    <n v="0"/>
    <n v="23"/>
    <s v="-"/>
    <n v="0"/>
    <s v="July"/>
    <n v="23"/>
    <n v="-23"/>
    <n v="-1"/>
    <b v="0"/>
    <n v="0"/>
    <s v="Aug"/>
    <n v="0"/>
    <n v="0"/>
    <b v="0"/>
    <b v="0"/>
    <n v="0"/>
    <m/>
    <s v="NE 1"/>
    <s v="NE 1"/>
    <m/>
  </r>
  <r>
    <x v="0"/>
    <x v="4"/>
    <s v="NES805"/>
    <n v="1000004489"/>
    <s v="S R HARDWARE"/>
    <d v="2025-10-19T00:00:00"/>
    <s v="Targeted Dealer"/>
    <m/>
    <n v="20"/>
    <m/>
    <n v="8"/>
    <n v="12"/>
    <s v="-"/>
    <n v="0"/>
    <s v="July"/>
    <n v="5"/>
    <n v="3"/>
    <n v="0.60000000000000009"/>
    <b v="0"/>
    <n v="8"/>
    <s v="Aug"/>
    <n v="8"/>
    <n v="0"/>
    <b v="0"/>
    <s v="GROWTH"/>
    <n v="0"/>
    <m/>
    <s v="NE 1"/>
    <s v="NE 1"/>
    <m/>
  </r>
  <r>
    <x v="0"/>
    <x v="15"/>
    <s v="NEK237"/>
    <n v="1000004589"/>
    <s v="KAVYA ENTERPRISES"/>
    <d v="2025-12-30T00:00:00"/>
    <s v="Targeted Dealer"/>
    <m/>
    <n v="40"/>
    <m/>
    <n v="75"/>
    <n v="-35"/>
    <s v="-"/>
    <n v="0"/>
    <s v="July"/>
    <n v="5"/>
    <n v="70"/>
    <n v="14"/>
    <b v="0"/>
    <n v="75"/>
    <s v="Aug"/>
    <n v="75"/>
    <n v="0"/>
    <b v="0"/>
    <s v="GROWTH"/>
    <n v="0"/>
    <m/>
    <s v="NE 1"/>
    <s v="NE 1"/>
    <m/>
  </r>
  <r>
    <x v="0"/>
    <x v="15"/>
    <s v="NED272"/>
    <n v="1000004598"/>
    <s v="D.N. ENTERPRISES"/>
    <d v="2026-01-07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3"/>
    <x v="40"/>
    <s v="WBA164"/>
    <n v="1000004426"/>
    <s v="ALISA ENTERPRISE "/>
    <d v="2025-07-26T00:00:00"/>
    <s v="Targeted Dealer"/>
    <m/>
    <n v="50"/>
    <m/>
    <n v="0"/>
    <n v="50"/>
    <s v="-"/>
    <n v="0"/>
    <s v="July"/>
    <n v="4"/>
    <n v="-4"/>
    <n v="-1"/>
    <b v="0"/>
    <n v="0"/>
    <s v="Aug"/>
    <n v="0"/>
    <n v="0"/>
    <b v="0"/>
    <b v="0"/>
    <n v="0"/>
    <m/>
    <s v="NE 1"/>
    <s v="NB 2"/>
    <m/>
  </r>
  <r>
    <x v="3"/>
    <x v="40"/>
    <s v="WBR160"/>
    <n v="1000004577"/>
    <s v="ROSHAN ENTERPRISES"/>
    <d v="2025-12-24T00:00:00"/>
    <s v="Targeted Dealer"/>
    <m/>
    <n v="20"/>
    <m/>
    <n v="10"/>
    <n v="10"/>
    <s v="-"/>
    <n v="0"/>
    <s v="July"/>
    <n v="20"/>
    <n v="-10"/>
    <n v="-0.5"/>
    <b v="0"/>
    <n v="10"/>
    <s v="Aug"/>
    <n v="10"/>
    <n v="0"/>
    <b v="0"/>
    <s v="GROWTH"/>
    <n v="0"/>
    <m/>
    <s v="NE 1"/>
    <s v="NB 2"/>
    <m/>
  </r>
  <r>
    <x v="1"/>
    <x v="27"/>
    <s v="NEC147"/>
    <n v="1000004654"/>
    <s v="CN ENTERPRISE"/>
    <d v="2026-02-1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2"/>
    <x v="37"/>
    <s v="WBS356"/>
    <n v="1000004624"/>
    <s v="SHIV SHAKTI TRADERS"/>
    <d v="2026-01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</r>
  <r>
    <x v="0"/>
    <x v="8"/>
    <s v="NEP324"/>
    <n v="1000004628"/>
    <s v="PUNIYA HARDWARE"/>
    <d v="2026-02-07T00:00:00"/>
    <s v="Targeted Dealer"/>
    <m/>
    <n v="80"/>
    <m/>
    <n v="75"/>
    <n v="5"/>
    <s v="-"/>
    <n v="0"/>
    <s v="July"/>
    <n v="80"/>
    <n v="-5"/>
    <n v="-6.25E-2"/>
    <b v="0"/>
    <n v="75"/>
    <s v="Aug"/>
    <n v="75"/>
    <n v="0"/>
    <b v="0"/>
    <s v="GROWTH"/>
    <n v="0"/>
    <m/>
    <s v="NE 1"/>
    <s v="NE 1"/>
    <m/>
  </r>
  <r>
    <x v="4"/>
    <x v="49"/>
    <s v="BHS273"/>
    <n v="1000004630"/>
    <s v="S K ENTERPRISES"/>
    <d v="2026-02-09T00:00:00"/>
    <s v="-"/>
    <m/>
    <n v="0"/>
    <m/>
    <n v="0"/>
    <n v="0"/>
    <s v="-"/>
    <n v="0"/>
    <s v="July"/>
    <n v="25"/>
    <n v="-25"/>
    <n v="-1"/>
    <b v="0"/>
    <n v="0"/>
    <s v="Aug"/>
    <n v="0"/>
    <n v="0"/>
    <b v="0"/>
    <b v="0"/>
    <n v="0"/>
    <m/>
    <s v="NE 1"/>
    <s v="BH"/>
    <m/>
  </r>
  <r>
    <x v="4"/>
    <x v="49"/>
    <s v="BHT011"/>
    <n v="1000001999"/>
    <s v="TIRUPATI TRADING CO"/>
    <d v="2022-06-27T00:00:00"/>
    <s v="Targeted Dealer"/>
    <m/>
    <n v="15"/>
    <m/>
    <n v="0"/>
    <n v="15"/>
    <s v="-"/>
    <n v="0"/>
    <s v="July"/>
    <n v="10"/>
    <n v="-10"/>
    <n v="-1"/>
    <b v="0"/>
    <n v="0"/>
    <s v="Aug"/>
    <n v="0"/>
    <n v="0"/>
    <b v="0"/>
    <b v="0"/>
    <n v="0"/>
    <m/>
    <s v="NE 1"/>
    <s v="BH"/>
    <m/>
  </r>
  <r>
    <x v="4"/>
    <x v="48"/>
    <s v="BHJ043"/>
    <n v="1000001196"/>
    <s v="JAI MATA DEE TRADERS (BHATGAMA)"/>
    <d v="2022-06-27T00:00:00"/>
    <s v="Targeted Dealer"/>
    <m/>
    <n v="30"/>
    <m/>
    <n v="0"/>
    <n v="30"/>
    <s v="-"/>
    <n v="0"/>
    <s v="July"/>
    <n v="0"/>
    <n v="0"/>
    <s v=" "/>
    <b v="0"/>
    <n v="0"/>
    <s v="Aug"/>
    <n v="0"/>
    <n v="0"/>
    <b v="0"/>
    <b v="0"/>
    <n v="0"/>
    <m/>
    <s v="NE 1"/>
    <s v="BH"/>
    <m/>
  </r>
  <r>
    <x v="4"/>
    <x v="48"/>
    <s v="BHM116"/>
    <n v="1000001202"/>
    <s v="MAA KALI TRADING (NAUGACHIYA)"/>
    <d v="2022-06-27T00:00:00"/>
    <s v="Targeted Dealer"/>
    <m/>
    <n v="25"/>
    <m/>
    <n v="0"/>
    <n v="25"/>
    <s v="-"/>
    <n v="0"/>
    <s v="July"/>
    <n v="20"/>
    <n v="-20"/>
    <n v="-1"/>
    <b v="0"/>
    <n v="0"/>
    <s v="Aug"/>
    <n v="0"/>
    <n v="0"/>
    <b v="0"/>
    <b v="0"/>
    <n v="0"/>
    <m/>
    <s v="NE 1"/>
    <s v="BH"/>
    <m/>
  </r>
  <r>
    <x v="4"/>
    <x v="48"/>
    <s v="BHA105"/>
    <n v="1000004656"/>
    <s v="AJAY TRADERS - SANGRAMPUR"/>
    <d v="2026-02-21T00:00:00"/>
    <s v="Targeted Dealer"/>
    <m/>
    <n v="90"/>
    <m/>
    <n v="35"/>
    <n v="55"/>
    <s v="-"/>
    <n v="0"/>
    <s v="July"/>
    <n v="70"/>
    <n v="-35"/>
    <n v="-0.5"/>
    <b v="0"/>
    <n v="35"/>
    <s v="Aug"/>
    <n v="35"/>
    <n v="0"/>
    <b v="0"/>
    <s v="GROWTH"/>
    <n v="0"/>
    <m/>
    <s v="NE 1"/>
    <s v="BH"/>
    <m/>
  </r>
  <r>
    <x v="1"/>
    <x v="30"/>
    <s v="NEP323"/>
    <n v="1000004619"/>
    <s v="P S STEEL"/>
    <d v="2026-02-02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30"/>
    <s v="NEG202"/>
    <n v="1000004620"/>
    <s v="GANESH ENTERPRISE"/>
    <d v="2026-02-04T00:00:00"/>
    <s v="Targeted Dealer"/>
    <m/>
    <n v="15"/>
    <m/>
    <n v="23.5"/>
    <n v="-8.5"/>
    <s v="-"/>
    <n v="0"/>
    <s v="July"/>
    <n v="15"/>
    <n v="8.5"/>
    <n v="0.56666666666666665"/>
    <b v="0"/>
    <n v="23.5"/>
    <s v="Aug"/>
    <n v="23.5"/>
    <n v="0"/>
    <b v="0"/>
    <s v="GROWTH"/>
    <n v="0"/>
    <m/>
    <s v="NE 1"/>
    <s v="NE 2"/>
    <m/>
  </r>
  <r>
    <x v="3"/>
    <x v="41"/>
    <s v="WBN107"/>
    <n v="1000003484"/>
    <s v="NEW AD ENTERPRISE"/>
    <d v="2023-04-18T00:00:00"/>
    <s v="Targeted Dealer"/>
    <m/>
    <n v="50"/>
    <m/>
    <n v="5"/>
    <n v="45"/>
    <s v="-"/>
    <n v="0"/>
    <s v="July"/>
    <n v="5"/>
    <n v="0"/>
    <n v="0"/>
    <b v="0"/>
    <n v="5"/>
    <s v="Aug"/>
    <n v="5"/>
    <n v="0"/>
    <b v="0"/>
    <s v="GROWTH"/>
    <n v="0"/>
    <m/>
    <s v="NE 1"/>
    <s v="NB 2"/>
    <m/>
  </r>
  <r>
    <x v="3"/>
    <x v="41"/>
    <s v="WBB094"/>
    <n v="1000001324"/>
    <s v="BURIMAA ENTERPRISE"/>
    <d v="2022-06-27T00:00:00"/>
    <s v="Targeted Dealer"/>
    <m/>
    <n v="40"/>
    <m/>
    <n v="0"/>
    <n v="40"/>
    <s v="-"/>
    <n v="0"/>
    <s v="July"/>
    <n v="21"/>
    <n v="-21"/>
    <n v="-1"/>
    <b v="0"/>
    <n v="0"/>
    <s v="Aug"/>
    <n v="0"/>
    <n v="0"/>
    <b v="0"/>
    <b v="0"/>
    <n v="0"/>
    <m/>
    <s v="NE 1"/>
    <s v="NB 2"/>
    <m/>
  </r>
  <r>
    <x v="2"/>
    <x v="43"/>
    <s v="WBS334"/>
    <n v="1000002786"/>
    <s v="SHARMA HARDWARE SHOP - KHAPRAIL"/>
    <d v="2022-06-29T00:00:00"/>
    <s v="Targeted Dealer"/>
    <m/>
    <n v="190"/>
    <m/>
    <n v="192"/>
    <n v="-2"/>
    <s v="-"/>
    <n v="0"/>
    <s v="July"/>
    <n v="179.5"/>
    <n v="12.5"/>
    <n v="6.9637883008356605E-2"/>
    <b v="0"/>
    <n v="192"/>
    <s v="Aug"/>
    <n v="192"/>
    <n v="0"/>
    <b v="0"/>
    <s v="GROWTH"/>
    <n v="0"/>
    <m/>
    <s v="NE 1"/>
    <s v="NB 1"/>
    <m/>
  </r>
  <r>
    <x v="2"/>
    <x v="44"/>
    <s v="WBB142"/>
    <n v="1000002007"/>
    <s v="B B AGARWAL AND SONS"/>
    <d v="2022-06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</r>
  <r>
    <x v="0"/>
    <x v="7"/>
    <s v="NES815"/>
    <n v="1000004616"/>
    <s v="SAIKIA ENTERPRISE"/>
    <d v="2026-01-30T00:00:00"/>
    <s v="Targeted Dealer"/>
    <m/>
    <n v="80"/>
    <m/>
    <n v="90"/>
    <n v="-10"/>
    <s v="-"/>
    <n v="0"/>
    <s v="July"/>
    <n v="48"/>
    <n v="42"/>
    <n v="0.875"/>
    <b v="0"/>
    <n v="90"/>
    <s v="Aug"/>
    <n v="90"/>
    <n v="0"/>
    <b v="0"/>
    <s v="GROWTH"/>
    <n v="0"/>
    <m/>
    <s v="NE 1"/>
    <s v="NE 1"/>
    <m/>
  </r>
  <r>
    <x v="0"/>
    <x v="13"/>
    <s v="NEL144"/>
    <n v="1000004662"/>
    <s v="LAKHDATAR ENTERPRISE"/>
    <d v="2026-02-20T00:00:00"/>
    <s v="Targeted Dealer"/>
    <m/>
    <n v="50"/>
    <m/>
    <n v="25"/>
    <n v="25"/>
    <s v="-"/>
    <n v="0"/>
    <s v="July"/>
    <n v="26"/>
    <n v="-1"/>
    <n v="-3.8461538461538436E-2"/>
    <b v="0"/>
    <n v="25"/>
    <s v="Aug"/>
    <n v="25"/>
    <n v="0"/>
    <b v="0"/>
    <s v="GROWTH"/>
    <n v="0"/>
    <m/>
    <s v="NE 1"/>
    <s v="NE 1"/>
    <m/>
  </r>
  <r>
    <x v="1"/>
    <x v="20"/>
    <s v="NES604"/>
    <n v="1000003103"/>
    <s v="SANJAY BHANDAR"/>
    <d v="2022-11-1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2"/>
    <m/>
  </r>
  <r>
    <x v="1"/>
    <x v="31"/>
    <s v="NEN261"/>
    <n v="1000004643"/>
    <s v="NEELKAMAL TRADERS"/>
    <d v="2026-02-13T00:00:00"/>
    <s v="Targeted Dealer"/>
    <m/>
    <n v="10"/>
    <m/>
    <n v="5"/>
    <n v="5"/>
    <s v="-"/>
    <n v="0"/>
    <s v="July"/>
    <n v="2.5"/>
    <n v="2.5"/>
    <n v="1"/>
    <b v="0"/>
    <n v="5"/>
    <s v="Aug"/>
    <n v="5"/>
    <n v="0"/>
    <b v="0"/>
    <s v="GROWTH"/>
    <n v="0"/>
    <m/>
    <s v="NE 1"/>
    <s v="NE 2"/>
    <m/>
  </r>
  <r>
    <x v="2"/>
    <x v="38"/>
    <s v="WBK070"/>
    <n v="1000004612"/>
    <s v="KARMA HARDWARE"/>
    <d v="2026-01-1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</r>
  <r>
    <x v="2"/>
    <x v="38"/>
    <s v="WBS239"/>
    <n v="1000001449"/>
    <s v="SHREE TRADING"/>
    <d v="2022-06-2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B 1"/>
    <m/>
  </r>
  <r>
    <x v="1"/>
    <x v="32"/>
    <s v="NEB413"/>
    <n v="1000004618"/>
    <s v="BLUESTONE ENGINEERING"/>
    <d v="2026-01-31T00:00:00"/>
    <s v="Targeted Dealer"/>
    <m/>
    <n v="5"/>
    <m/>
    <n v="5"/>
    <n v="0"/>
    <s v="-"/>
    <n v="0"/>
    <s v="July"/>
    <n v="9.5"/>
    <n v="-4.5"/>
    <n v="-0.47368421052631582"/>
    <b v="0"/>
    <n v="5"/>
    <s v="Aug"/>
    <n v="5"/>
    <n v="0"/>
    <b v="0"/>
    <s v="GROWTH"/>
    <n v="0"/>
    <m/>
    <s v="NE 1"/>
    <s v="NE 2"/>
    <m/>
  </r>
  <r>
    <x v="4"/>
    <x v="45"/>
    <s v="BHM164"/>
    <n v="1000004672"/>
    <s v="MAA BHAGWATI TRADING"/>
    <d v="2026-02-24T00:00:00"/>
    <s v="Targeted Dealer"/>
    <m/>
    <n v="75"/>
    <m/>
    <n v="60"/>
    <n v="15"/>
    <s v="-"/>
    <n v="0"/>
    <s v="July"/>
    <n v="60"/>
    <n v="0"/>
    <n v="0"/>
    <b v="0"/>
    <n v="60"/>
    <s v="Aug"/>
    <n v="60"/>
    <n v="0"/>
    <b v="0"/>
    <s v="GROWTH"/>
    <n v="0"/>
    <m/>
    <s v="NE 1"/>
    <s v="BH"/>
    <m/>
  </r>
  <r>
    <x v="0"/>
    <x v="6"/>
    <s v="NEJ211"/>
    <n v="1000004653"/>
    <s v="J. C HARDWARE"/>
    <d v="2026-02-17T00:00:00"/>
    <s v="Targeted Dealer"/>
    <m/>
    <n v="80"/>
    <m/>
    <n v="99.75"/>
    <n v="-19.75"/>
    <s v="-"/>
    <n v="0"/>
    <s v="July"/>
    <n v="40"/>
    <n v="59.75"/>
    <n v="1.4937499999999999"/>
    <b v="0"/>
    <n v="99.75"/>
    <s v="Aug"/>
    <n v="99.75"/>
    <n v="0"/>
    <b v="0"/>
    <s v="GROWTH"/>
    <n v="0"/>
    <m/>
    <s v="NE 1"/>
    <s v="NE 1"/>
    <m/>
  </r>
  <r>
    <x v="1"/>
    <x v="24"/>
    <s v="NEG180"/>
    <n v="1000004078"/>
    <s v="GAURI GANESH ENTERPRISE"/>
    <d v="2024-08-08T00:00:00"/>
    <s v="Targeted Dealer"/>
    <m/>
    <n v="50"/>
    <m/>
    <n v="0"/>
    <n v="50"/>
    <s v="-"/>
    <n v="0"/>
    <s v="July"/>
    <n v="25"/>
    <n v="-25"/>
    <n v="-1"/>
    <b v="0"/>
    <n v="0"/>
    <s v="Aug"/>
    <n v="0"/>
    <n v="0"/>
    <b v="0"/>
    <b v="0"/>
    <n v="0"/>
    <m/>
    <s v="NE 1"/>
    <s v="NE 2"/>
    <m/>
  </r>
  <r>
    <x v="1"/>
    <x v="26"/>
    <s v="NEF063"/>
    <n v="1000004633"/>
    <s v="MDI ENTERPRISE"/>
    <d v="2026-02-12T00:00:00"/>
    <s v="Targeted Dealer"/>
    <m/>
    <n v="30"/>
    <m/>
    <n v="42"/>
    <n v="-12"/>
    <s v="-"/>
    <n v="0"/>
    <s v="July"/>
    <n v="59"/>
    <n v="-17"/>
    <n v="-0.28813559322033899"/>
    <b v="0"/>
    <n v="42"/>
    <s v="Aug"/>
    <n v="42"/>
    <n v="0"/>
    <b v="0"/>
    <s v="GROWTH"/>
    <n v="0"/>
    <m/>
    <s v="NE 1"/>
    <s v="NE 2"/>
    <m/>
  </r>
  <r>
    <x v="1"/>
    <x v="26"/>
    <s v="NEJ212"/>
    <n v="1000004663"/>
    <s v="JAMAL ENTERPRISE"/>
    <d v="2026-02-21T00:00:00"/>
    <s v="Targeted Dealer"/>
    <m/>
    <n v="26"/>
    <m/>
    <n v="26"/>
    <n v="0"/>
    <s v="-"/>
    <n v="0"/>
    <s v="July"/>
    <n v="26"/>
    <n v="0"/>
    <n v="0"/>
    <b v="0"/>
    <n v="26"/>
    <s v="Aug"/>
    <n v="26"/>
    <n v="0"/>
    <b v="0"/>
    <s v="GROWTH"/>
    <n v="0"/>
    <m/>
    <s v="NE 1"/>
    <s v="NE 2"/>
    <m/>
  </r>
  <r>
    <x v="1"/>
    <x v="26"/>
    <s v="NED273"/>
    <n v="1000004655"/>
    <s v="D.V.R.ENTERPRISE"/>
    <d v="2026-02-19T00:00:00"/>
    <s v="Targeted Dealer"/>
    <m/>
    <n v="53"/>
    <m/>
    <n v="91"/>
    <n v="-38"/>
    <s v="-"/>
    <n v="0"/>
    <s v="July"/>
    <n v="103"/>
    <n v="-12"/>
    <n v="-0.11650485436893199"/>
    <b v="0"/>
    <n v="91"/>
    <s v="Aug"/>
    <n v="91"/>
    <n v="0"/>
    <b v="0"/>
    <s v="GROWTH"/>
    <n v="0"/>
    <m/>
    <s v="NE 1"/>
    <s v="NE 2"/>
    <m/>
  </r>
  <r>
    <x v="1"/>
    <x v="25"/>
    <s v="NES818"/>
    <n v="1000004629"/>
    <s v="SHRI KRISHNA BHANDAR"/>
    <d v="2026-02-07T00:00:00"/>
    <s v="Targeted Dealer"/>
    <m/>
    <n v="25"/>
    <m/>
    <n v="45.5"/>
    <n v="-20.5"/>
    <s v="-"/>
    <n v="0"/>
    <s v="July"/>
    <n v="12.5"/>
    <n v="33"/>
    <n v="2.64"/>
    <b v="0"/>
    <n v="45.5"/>
    <s v="Aug"/>
    <n v="45.5"/>
    <n v="0"/>
    <b v="0"/>
    <s v="GROWTH"/>
    <n v="0"/>
    <m/>
    <s v="NE 1"/>
    <s v="NE 2"/>
    <m/>
  </r>
  <r>
    <x v="1"/>
    <x v="25"/>
    <s v="NES819"/>
    <n v="1000004652"/>
    <s v="SAPNA BEGUM"/>
    <d v="2026-02-17T00:00:00"/>
    <s v="-"/>
    <m/>
    <n v="0"/>
    <m/>
    <n v="0"/>
    <n v="0"/>
    <s v="-"/>
    <n v="0"/>
    <s v="July"/>
    <n v="25"/>
    <n v="-25"/>
    <n v="-1"/>
    <b v="0"/>
    <n v="0"/>
    <s v="Aug"/>
    <n v="0"/>
    <n v="0"/>
    <b v="0"/>
    <b v="0"/>
    <n v="0"/>
    <m/>
    <s v="NE 1"/>
    <s v="NE 2"/>
    <m/>
  </r>
  <r>
    <x v="3"/>
    <x v="42"/>
    <s v="WBM323"/>
    <n v="1000004626"/>
    <s v="MAA MANASA ENTERPRISE"/>
    <d v="2026-02-06T00:00:00"/>
    <s v="Targeted Dealer"/>
    <m/>
    <n v="50"/>
    <m/>
    <n v="10"/>
    <n v="40"/>
    <s v="-"/>
    <n v="0"/>
    <s v="July"/>
    <n v="0"/>
    <n v="10"/>
    <s v=" "/>
    <b v="0"/>
    <n v="10"/>
    <s v="Aug"/>
    <n v="10"/>
    <n v="0"/>
    <b v="0"/>
    <s v="GROWTH"/>
    <n v="0"/>
    <m/>
    <s v="NE 1"/>
    <s v="NB 2"/>
    <m/>
  </r>
  <r>
    <x v="0"/>
    <x v="18"/>
    <s v="NES783"/>
    <n v="1000004329"/>
    <s v="SPRING HILLS ENTERPRISES"/>
    <d v="2025-04-2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8"/>
    <s v="NEE071"/>
    <n v="1000004627"/>
    <s v="EMA CONSTRUCTION MATERIAL CENTRE"/>
    <d v="2026-02-06T00:00:00"/>
    <s v="Targeted Dealer"/>
    <m/>
    <n v="100"/>
    <m/>
    <n v="58"/>
    <n v="42"/>
    <s v="-"/>
    <n v="0"/>
    <s v="July"/>
    <n v="107"/>
    <n v="-49"/>
    <n v="-0.45794392523364491"/>
    <b v="0"/>
    <n v="58"/>
    <s v="Aug"/>
    <n v="58"/>
    <n v="0"/>
    <b v="0"/>
    <s v="GROWTH"/>
    <n v="0"/>
    <m/>
    <s v="NE 1"/>
    <s v="NE 1"/>
    <m/>
  </r>
  <r>
    <x v="1"/>
    <x v="33"/>
    <s v="NER401"/>
    <n v="1000004535"/>
    <s v="RR ENTERPRISE"/>
    <d v="2025-11-15T00:00:00"/>
    <s v="Targeted Dealer"/>
    <m/>
    <n v="80"/>
    <m/>
    <n v="56.7"/>
    <n v="23.299999999999997"/>
    <s v="-"/>
    <n v="0"/>
    <s v="July"/>
    <n v="107"/>
    <n v="-50.3"/>
    <n v="-0.47009345794392521"/>
    <b v="0"/>
    <n v="56.7"/>
    <s v="Aug"/>
    <n v="56.7"/>
    <n v="0"/>
    <b v="0"/>
    <s v="GROWTH"/>
    <n v="0"/>
    <m/>
    <s v="NE 1"/>
    <s v="NE 2"/>
    <m/>
  </r>
  <r>
    <x v="1"/>
    <x v="33"/>
    <s v="NER403"/>
    <n v="1000004632"/>
    <s v="R.Z CONSTRUCTION"/>
    <d v="2026-02-07T00:00:00"/>
    <s v="Targeted Dealer"/>
    <m/>
    <n v="20"/>
    <m/>
    <n v="22.5"/>
    <n v="-2.5"/>
    <s v="-"/>
    <n v="0"/>
    <s v="July"/>
    <n v="0"/>
    <n v="22.5"/>
    <s v=" "/>
    <b v="0"/>
    <n v="22.5"/>
    <s v="Aug"/>
    <n v="22.5"/>
    <n v="0"/>
    <b v="0"/>
    <s v="GROWTH"/>
    <n v="0"/>
    <m/>
    <s v="NE 1"/>
    <s v="NE 2"/>
    <m/>
  </r>
  <r>
    <x v="1"/>
    <x v="23"/>
    <s v="NES618"/>
    <n v="1000003169"/>
    <s v="SANIKA HARDWARE"/>
    <d v="2022-12-23T00:00:00"/>
    <s v="Targeted Dealer"/>
    <m/>
    <n v="20"/>
    <m/>
    <n v="40"/>
    <n v="-20"/>
    <s v="-"/>
    <n v="0"/>
    <s v="July"/>
    <n v="60"/>
    <n v="-20"/>
    <n v="-0.33333333333333337"/>
    <b v="0"/>
    <n v="40"/>
    <s v="Aug"/>
    <n v="40"/>
    <n v="0"/>
    <b v="0"/>
    <s v="GROWTH"/>
    <n v="0"/>
    <m/>
    <s v="NE 1"/>
    <s v="NE 2"/>
    <m/>
  </r>
  <r>
    <x v="4"/>
    <x v="50"/>
    <s v="BHS089"/>
    <n v="1000001859"/>
    <s v="SATYAM TRADERS (HAJIPUR)"/>
    <d v="2022-06-27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n v="0"/>
    <m/>
    <s v="NE 1"/>
    <s v="BH"/>
    <m/>
  </r>
  <r>
    <x v="4"/>
    <x v="50"/>
    <s v="BHM163"/>
    <n v="1000004621"/>
    <s v="MAA LAXMI AND SONS - SAHEBGANJ"/>
    <d v="2026-02-07T00:00:00"/>
    <s v="Targeted Dealer"/>
    <m/>
    <n v="25"/>
    <m/>
    <n v="30"/>
    <n v="-5"/>
    <s v="-"/>
    <n v="0"/>
    <s v="July"/>
    <n v="30"/>
    <n v="0"/>
    <n v="0"/>
    <b v="0"/>
    <n v="30"/>
    <s v="Aug"/>
    <n v="30"/>
    <n v="0"/>
    <b v="0"/>
    <s v="GROWTH"/>
    <n v="0"/>
    <m/>
    <s v="NE 1"/>
    <s v="BH"/>
    <m/>
  </r>
  <r>
    <x v="0"/>
    <x v="19"/>
    <s v="NEK178"/>
    <n v="1000003000"/>
    <s v="K.R.ENTERPRISES"/>
    <d v="2022-09-29T00:00:00"/>
    <s v="Targeted Dealer"/>
    <m/>
    <n v="70"/>
    <m/>
    <n v="90"/>
    <n v="-20"/>
    <s v="-"/>
    <n v="0"/>
    <s v="July"/>
    <n v="0"/>
    <n v="90"/>
    <s v=" "/>
    <b v="0"/>
    <n v="90"/>
    <s v="Aug"/>
    <n v="90"/>
    <n v="0"/>
    <b v="0"/>
    <s v="GROWTH"/>
    <n v="0"/>
    <m/>
    <s v="NE 1"/>
    <s v="NE 1"/>
    <m/>
  </r>
  <r>
    <x v="0"/>
    <x v="16"/>
    <s v="NEB414"/>
    <n v="1000004635"/>
    <s v="B L ENTERPRISES"/>
    <d v="2026-02-13T00:00:00"/>
    <s v="Targeted Dealer"/>
    <m/>
    <n v="400"/>
    <m/>
    <n v="360"/>
    <n v="40"/>
    <s v="-"/>
    <n v="0"/>
    <s v="July"/>
    <n v="539"/>
    <n v="-179"/>
    <n v="-0.33209647495361783"/>
    <b v="0"/>
    <n v="360"/>
    <s v="Aug"/>
    <n v="360"/>
    <n v="0"/>
    <b v="0"/>
    <s v="GROWTH"/>
    <n v="0"/>
    <m/>
    <s v="NE 1"/>
    <s v="NE 1"/>
    <m/>
  </r>
  <r>
    <x v="0"/>
    <x v="16"/>
    <s v="NED119"/>
    <n v="1000000681"/>
    <s v="DILIP KHARKRANG"/>
    <d v="2022-06-26T00:00:00"/>
    <s v="Targeted Dealer"/>
    <m/>
    <n v="50"/>
    <m/>
    <n v="0"/>
    <n v="5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0"/>
    <x v="12"/>
    <s v="NES816"/>
    <n v="1000004622"/>
    <s v="SABITRI HARDWARE STORE"/>
    <d v="2026-01-22T00:00:00"/>
    <s v="Targeted Dealer"/>
    <m/>
    <n v="33"/>
    <m/>
    <n v="0"/>
    <n v="33"/>
    <s v="-"/>
    <n v="0"/>
    <s v="July"/>
    <n v="10"/>
    <n v="-10"/>
    <n v="-1"/>
    <b v="0"/>
    <n v="0"/>
    <s v="Aug"/>
    <n v="0"/>
    <n v="0"/>
    <b v="0"/>
    <b v="0"/>
    <n v="0"/>
    <m/>
    <s v="NE 1"/>
    <s v="NE 1"/>
    <m/>
  </r>
  <r>
    <x v="0"/>
    <x v="12"/>
    <s v="NES778"/>
    <n v="1000004264"/>
    <s v="SAHU HARDWARE STORE"/>
    <d v="2025-02-11T00:00:00"/>
    <s v="Targeted Dealer"/>
    <m/>
    <n v="38"/>
    <m/>
    <n v="15.75"/>
    <n v="22.25"/>
    <s v="-"/>
    <n v="0"/>
    <s v="July"/>
    <n v="23.8"/>
    <n v="-8.0500000000000007"/>
    <n v="-0.33823529411764708"/>
    <b v="0"/>
    <n v="15.75"/>
    <s v="Aug"/>
    <n v="15.75"/>
    <n v="0"/>
    <b v="0"/>
    <s v="GROWTH"/>
    <n v="0"/>
    <m/>
    <s v="NE 1"/>
    <s v="NE 1"/>
    <m/>
  </r>
  <r>
    <x v="0"/>
    <x v="15"/>
    <s v="NED274"/>
    <n v="1000004659"/>
    <s v="DURGA HARDWARE"/>
    <d v="2026-02-2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s v="NE 1"/>
    <m/>
  </r>
  <r>
    <x v="2"/>
    <x v="37"/>
    <s v="WBS358"/>
    <n v="1000004682"/>
    <s v="SAHA TRADING COMPANY"/>
    <d v="2026-03-18T00:00:00"/>
    <s v="Targeted Dealer"/>
    <m/>
    <n v="125"/>
    <m/>
    <n v="126"/>
    <n v="-1"/>
    <s v="-"/>
    <n v="0"/>
    <s v="July"/>
    <n v="160"/>
    <n v="-34"/>
    <n v="-0.21250000000000002"/>
    <b v="0"/>
    <n v="126"/>
    <s v="Aug"/>
    <n v="126"/>
    <n v="0"/>
    <b v="0"/>
    <s v="GROWTH"/>
    <n v="0"/>
    <m/>
    <s v="NE 1"/>
    <m/>
    <m/>
  </r>
  <r>
    <x v="0"/>
    <x v="8"/>
    <s v="NEK239"/>
    <n v="1000004681"/>
    <s v="K A ENTERPRISE"/>
    <d v="2026-03-18T00:00:00"/>
    <s v="-"/>
    <m/>
    <n v="0"/>
    <m/>
    <n v="20"/>
    <n v="-20"/>
    <s v="-"/>
    <n v="0"/>
    <s v="July"/>
    <n v="0"/>
    <n v="20"/>
    <s v=" "/>
    <b v="0"/>
    <n v="20"/>
    <s v="Aug"/>
    <n v="20"/>
    <n v="0"/>
    <b v="0"/>
    <s v="GROWTH"/>
    <n v="0"/>
    <m/>
    <s v="NE 1"/>
    <m/>
    <m/>
  </r>
  <r>
    <x v="0"/>
    <x v="9"/>
    <s v="NEA196"/>
    <n v="1000000093"/>
    <s v="ARUNACHAL HARDWARE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1"/>
    <x v="30"/>
    <s v="NEU055"/>
    <n v="1000004676"/>
    <s v="UNIQUE HARDWARE"/>
    <d v="2026-02-25T00:00:00"/>
    <s v="Targeted Dealer"/>
    <m/>
    <n v="20"/>
    <m/>
    <n v="0"/>
    <n v="20"/>
    <s v="-"/>
    <n v="0"/>
    <s v="July"/>
    <n v="30"/>
    <n v="-30"/>
    <n v="-1"/>
    <b v="0"/>
    <n v="0"/>
    <s v="Aug"/>
    <n v="0"/>
    <n v="0"/>
    <b v="0"/>
    <b v="0"/>
    <n v="0"/>
    <m/>
    <s v="NE 1"/>
    <m/>
    <m/>
  </r>
  <r>
    <x v="2"/>
    <x v="36"/>
    <s v="WBS357"/>
    <n v="1000004677"/>
    <s v="SREE KRISHNA HARDWARE - COOCHBEHAR"/>
    <d v="2026-02-27T00:00:00"/>
    <s v="Targeted Dealer"/>
    <m/>
    <n v="20"/>
    <m/>
    <n v="24"/>
    <n v="-4"/>
    <s v="-"/>
    <n v="0"/>
    <s v="July"/>
    <n v="18"/>
    <n v="6"/>
    <n v="0.33333333333333326"/>
    <b v="0"/>
    <n v="24"/>
    <s v="Aug"/>
    <n v="24"/>
    <n v="0"/>
    <b v="0"/>
    <s v="GROWTH"/>
    <n v="0"/>
    <m/>
    <s v="NE 1"/>
    <m/>
    <m/>
  </r>
  <r>
    <x v="1"/>
    <x v="21"/>
    <s v="NER350"/>
    <n v="1000004263"/>
    <s v="R C HARDWARE"/>
    <d v="2025-02-07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2"/>
    <x v="43"/>
    <s v="WBS303"/>
    <n v="1000001383"/>
    <s v="SHREE RAM TRADERS . CHAMPASARI"/>
    <d v="2022-06-27T00:00:00"/>
    <s v="-"/>
    <m/>
    <n v="0"/>
    <m/>
    <n v="36.25"/>
    <n v="-36.25"/>
    <s v="-"/>
    <n v="0"/>
    <s v="July"/>
    <n v="0"/>
    <n v="36.25"/>
    <s v=" "/>
    <b v="0"/>
    <n v="36.25"/>
    <s v="Aug"/>
    <n v="36.25"/>
    <n v="0"/>
    <b v="0"/>
    <s v="GROWTH"/>
    <n v="0"/>
    <m/>
    <s v="NE 1"/>
    <m/>
    <m/>
  </r>
  <r>
    <x v="2"/>
    <x v="43"/>
    <s v="WBH057"/>
    <n v="1000004673"/>
    <s v="HIMALAYAN BUILDER"/>
    <d v="2026-02-25T00:00:00"/>
    <s v="Targeted Dealer"/>
    <m/>
    <n v="150"/>
    <m/>
    <n v="150.25"/>
    <n v="-0.25"/>
    <s v="-"/>
    <n v="0"/>
    <s v="July"/>
    <n v="174"/>
    <n v="-23.75"/>
    <n v="-0.1364942528735632"/>
    <b v="0"/>
    <n v="150.25"/>
    <s v="Aug"/>
    <n v="150.25"/>
    <n v="0"/>
    <b v="0"/>
    <s v="GROWTH"/>
    <n v="0"/>
    <m/>
    <s v="NE 1"/>
    <m/>
    <m/>
  </r>
  <r>
    <x v="0"/>
    <x v="13"/>
    <s v="NEB302"/>
    <n v="1000003197"/>
    <s v="BHARTI HARDWARE"/>
    <d v="2022-12-3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3"/>
    <s v="NEP273"/>
    <n v="1000003683"/>
    <s v="PRAVEER ENTERPRISE"/>
    <d v="2023-08-10T00:00:00"/>
    <s v="Targeted Dealer"/>
    <m/>
    <n v="30"/>
    <m/>
    <n v="0"/>
    <n v="30"/>
    <s v="-"/>
    <n v="10"/>
    <s v="July"/>
    <n v="30"/>
    <n v="-30"/>
    <n v="-1"/>
    <s v="DEGROWTH"/>
    <n v="0"/>
    <s v="Aug"/>
    <n v="0"/>
    <n v="0"/>
    <b v="0"/>
    <b v="0"/>
    <n v="0"/>
    <m/>
    <s v="NE 1"/>
    <m/>
    <m/>
  </r>
  <r>
    <x v="0"/>
    <x v="11"/>
    <s v="NEN263"/>
    <n v="1000004666"/>
    <s v="NIKU ENTERPRISE"/>
    <d v="2026-02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1"/>
    <s v="NEJ213"/>
    <n v="1000004670"/>
    <s v="JOYSHREE HARDWARE"/>
    <d v="2026-03-10T00:00:00"/>
    <s v="-"/>
    <m/>
    <n v="0"/>
    <m/>
    <n v="20"/>
    <n v="-20"/>
    <s v="-"/>
    <n v="0"/>
    <s v="July"/>
    <n v="0"/>
    <n v="20"/>
    <s v=" "/>
    <b v="0"/>
    <n v="20"/>
    <s v="Aug"/>
    <n v="20"/>
    <n v="0"/>
    <b v="0"/>
    <s v="GROWTH"/>
    <n v="0"/>
    <m/>
    <s v="NE 1"/>
    <m/>
    <m/>
  </r>
  <r>
    <x v="0"/>
    <x v="11"/>
    <s v="NEK238"/>
    <n v="1000004683"/>
    <s v="KAMAKHYA TRADE"/>
    <d v="2026-03-18T00:00:00"/>
    <s v="Targeted Dealer"/>
    <m/>
    <n v="30"/>
    <m/>
    <n v="24.5"/>
    <n v="5.5"/>
    <s v="-"/>
    <n v="0"/>
    <s v="July"/>
    <n v="25"/>
    <n v="-0.5"/>
    <n v="-2.0000000000000018E-2"/>
    <b v="0"/>
    <n v="24.5"/>
    <s v="Aug"/>
    <n v="24.5"/>
    <n v="0"/>
    <b v="0"/>
    <s v="GROWTH"/>
    <n v="0"/>
    <m/>
    <s v="NE 1"/>
    <m/>
    <m/>
  </r>
  <r>
    <x v="1"/>
    <x v="20"/>
    <s v="NER404"/>
    <n v="1000004667"/>
    <s v="RUPAM HARDWARE"/>
    <d v="2026-03-05T00:00:00"/>
    <s v="Targeted Dealer"/>
    <m/>
    <n v="50"/>
    <m/>
    <n v="93"/>
    <n v="-43"/>
    <s v="-"/>
    <n v="0"/>
    <s v="July"/>
    <n v="52"/>
    <n v="41"/>
    <n v="0.78846153846153855"/>
    <b v="0"/>
    <n v="93"/>
    <s v="Aug"/>
    <n v="93"/>
    <n v="0"/>
    <b v="0"/>
    <s v="GROWTH"/>
    <n v="0"/>
    <m/>
    <s v="NE 1"/>
    <m/>
    <m/>
  </r>
  <r>
    <x v="1"/>
    <x v="22"/>
    <s v="NEA194"/>
    <n v="1000000309"/>
    <s v="ASHOK SUPPLY AGENCY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1"/>
    <x v="22"/>
    <s v="NEH128"/>
    <n v="1000003115"/>
    <s v="HOME GALLERY"/>
    <d v="2022-11-28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"/>
    <s v="NEA443"/>
    <n v="1000003906"/>
    <s v="ANANYA HARDWARE"/>
    <d v="2024-04-1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7"/>
    <s v="NER316"/>
    <n v="1000003923"/>
    <s v="RUDRA HARDWARE"/>
    <d v="2024-04-30T00:00:00"/>
    <s v="Targeted Dealer"/>
    <m/>
    <n v="23"/>
    <m/>
    <n v="47"/>
    <n v="-24"/>
    <s v="-"/>
    <n v="0"/>
    <s v="July"/>
    <n v="24"/>
    <n v="23"/>
    <n v="0.95833333333333326"/>
    <b v="0"/>
    <n v="47"/>
    <s v="Aug"/>
    <n v="47"/>
    <n v="0"/>
    <b v="0"/>
    <s v="GROWTH"/>
    <n v="0"/>
    <m/>
    <s v="NE 1"/>
    <m/>
    <m/>
  </r>
  <r>
    <x v="0"/>
    <x v="17"/>
    <s v="NEF049"/>
    <n v="1000004593"/>
    <s v="MANISH HARDWARE"/>
    <d v="2025-12-29T00:00:00"/>
    <s v="Targeted Dealer"/>
    <m/>
    <n v="23"/>
    <m/>
    <n v="0"/>
    <n v="23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1"/>
    <x v="32"/>
    <s v="NEH116"/>
    <n v="1000002603"/>
    <s v="HOQUE TRADERS"/>
    <d v="2022-06-26T00:00:00"/>
    <s v="Targeted Dealer"/>
    <m/>
    <n v="5"/>
    <m/>
    <n v="6"/>
    <n v="-1"/>
    <s v="-"/>
    <n v="0"/>
    <s v="July"/>
    <n v="12.5"/>
    <n v="-6.5"/>
    <n v="-0.52"/>
    <b v="0"/>
    <n v="6"/>
    <s v="Aug"/>
    <n v="6"/>
    <n v="0"/>
    <b v="0"/>
    <s v="GROWTH"/>
    <n v="0"/>
    <m/>
    <s v="NE 1"/>
    <m/>
    <m/>
  </r>
  <r>
    <x v="1"/>
    <x v="32"/>
    <s v="NES581"/>
    <n v="1000002729"/>
    <s v="SANDHYA TRADERS-SILCHAR"/>
    <d v="2022-06-27T00:00:00"/>
    <s v="Targeted Dealer"/>
    <m/>
    <n v="10"/>
    <m/>
    <n v="15.5"/>
    <n v="-5.5"/>
    <s v="-"/>
    <n v="0"/>
    <s v="July"/>
    <n v="5"/>
    <n v="10.5"/>
    <n v="2.1"/>
    <b v="0"/>
    <n v="15.5"/>
    <s v="Aug"/>
    <n v="15.5"/>
    <n v="0"/>
    <b v="0"/>
    <s v="GROWTH"/>
    <n v="0"/>
    <m/>
    <s v="NE 1"/>
    <m/>
    <m/>
  </r>
  <r>
    <x v="4"/>
    <x v="45"/>
    <s v="BHR108"/>
    <n v="1000004675"/>
    <s v="RAKIB KHAD STORE"/>
    <d v="2026-02-25T00:00:00"/>
    <s v="Targeted Dealer"/>
    <m/>
    <n v="100"/>
    <m/>
    <n v="100"/>
    <n v="0"/>
    <s v="-"/>
    <n v="0"/>
    <s v="July"/>
    <n v="112"/>
    <n v="-12"/>
    <n v="-0.1071428571428571"/>
    <b v="0"/>
    <n v="100"/>
    <s v="Aug"/>
    <n v="100"/>
    <n v="0"/>
    <b v="0"/>
    <s v="GROWTH"/>
    <n v="0"/>
    <m/>
    <s v="NE 1"/>
    <m/>
    <m/>
  </r>
  <r>
    <x v="0"/>
    <x v="6"/>
    <s v="NEJ101"/>
    <n v="1000000920"/>
    <s v="J S ENTERPRISE (NLP)"/>
    <d v="2022-06-26T00:00:00"/>
    <s v="Targeted Dealer"/>
    <m/>
    <n v="40"/>
    <m/>
    <n v="40"/>
    <n v="0"/>
    <s v="-"/>
    <n v="40"/>
    <s v="July"/>
    <n v="40"/>
    <n v="0"/>
    <n v="0"/>
    <s v="GROWTH"/>
    <n v="40"/>
    <s v="Aug"/>
    <n v="40"/>
    <n v="0"/>
    <b v="0"/>
    <s v="GROWTH"/>
    <n v="0"/>
    <m/>
    <s v="NE 1"/>
    <m/>
    <m/>
  </r>
  <r>
    <x v="1"/>
    <x v="25"/>
    <s v="NEN262"/>
    <n v="1000004661"/>
    <s v="NORTH EAST HARDWARE"/>
    <d v="2026-02-23T00:00:00"/>
    <s v="Targeted Dealer"/>
    <m/>
    <n v="35"/>
    <m/>
    <n v="25"/>
    <n v="10"/>
    <s v="-"/>
    <n v="0"/>
    <s v="July"/>
    <n v="26"/>
    <n v="-1"/>
    <n v="-3.8461538461538436E-2"/>
    <b v="0"/>
    <n v="25"/>
    <s v="Aug"/>
    <n v="25"/>
    <n v="0"/>
    <b v="0"/>
    <s v="GROWTH"/>
    <n v="0"/>
    <m/>
    <s v="NE 1"/>
    <m/>
    <m/>
  </r>
  <r>
    <x v="3"/>
    <x v="42"/>
    <s v="WBA165"/>
    <n v="1000004642"/>
    <s v="ANAM CONSTRUCTION"/>
    <d v="2026-02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3"/>
    <x v="42"/>
    <s v="WBH056"/>
    <n v="1000004657"/>
    <s v="HAJI ENTERPRISE"/>
    <d v="2026-02-22T00:00:00"/>
    <s v="Targeted Dealer"/>
    <m/>
    <n v="100"/>
    <m/>
    <n v="245"/>
    <n v="-145"/>
    <s v="-"/>
    <n v="0"/>
    <s v="July"/>
    <n v="159"/>
    <n v="86"/>
    <n v="0.54088050314465419"/>
    <b v="0"/>
    <n v="245"/>
    <s v="Aug"/>
    <n v="245"/>
    <n v="0"/>
    <b v="0"/>
    <s v="GROWTH"/>
    <n v="0"/>
    <m/>
    <s v="NE 1"/>
    <m/>
    <m/>
  </r>
  <r>
    <x v="3"/>
    <x v="42"/>
    <s v="WBA166"/>
    <n v="1000004658"/>
    <s v="ABDUR RASHID - MADNA"/>
    <d v="2026-02-23T00:00:00"/>
    <s v="Targeted Dealer"/>
    <m/>
    <n v="50"/>
    <m/>
    <n v="0"/>
    <n v="50"/>
    <s v="-"/>
    <n v="0"/>
    <s v="July"/>
    <n v="50"/>
    <n v="-50"/>
    <n v="-1"/>
    <b v="0"/>
    <n v="0"/>
    <s v="Aug"/>
    <n v="0"/>
    <n v="0"/>
    <b v="0"/>
    <b v="0"/>
    <n v="0"/>
    <m/>
    <s v="NE 1"/>
    <m/>
    <m/>
  </r>
  <r>
    <x v="3"/>
    <x v="42"/>
    <s v="WBB165"/>
    <n v="1000004664"/>
    <s v="BHAI BHAI HARDWARE - MAHENDRAPUR"/>
    <d v="2026-02-26T00:00:00"/>
    <s v="Targeted Dealer"/>
    <m/>
    <n v="50"/>
    <m/>
    <n v="0"/>
    <n v="50"/>
    <s v="-"/>
    <n v="0"/>
    <s v="July"/>
    <n v="25"/>
    <n v="-25"/>
    <n v="-1"/>
    <b v="0"/>
    <n v="0"/>
    <s v="Aug"/>
    <n v="0"/>
    <n v="0"/>
    <b v="0"/>
    <b v="0"/>
    <n v="0"/>
    <m/>
    <s v="NE 1"/>
    <m/>
    <m/>
  </r>
  <r>
    <x v="3"/>
    <x v="42"/>
    <s v="WBD103"/>
    <n v="1000004665"/>
    <s v="DAS HARDWARE"/>
    <d v="2026-02-26T00:00:00"/>
    <s v="Targeted Dealer"/>
    <m/>
    <n v="150"/>
    <m/>
    <n v="0"/>
    <n v="15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1"/>
    <x v="33"/>
    <s v="NEC148"/>
    <n v="1000004679"/>
    <s v="CHHAKCHHUAK HARDWARE STORE"/>
    <d v="2026-03-11T00:00:00"/>
    <s v="Targeted Dealer"/>
    <m/>
    <n v="18"/>
    <m/>
    <n v="0"/>
    <n v="18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1"/>
    <x v="23"/>
    <s v="NEB095"/>
    <n v="1000000606"/>
    <s v="BORA HARDWARE (MAYANG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4"/>
    <x v="50"/>
    <s v="BHM024"/>
    <n v="1000001656"/>
    <s v="MAHALAXMI CEMENT BHANDAR"/>
    <d v="2022-06-27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9"/>
    <s v="NEP267"/>
    <n v="1000003570"/>
    <s v="PEAD CEMENT"/>
    <d v="2023-06-0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0"/>
    <s v="NEB415"/>
    <n v="1000004669"/>
    <s v="BASAK ENTERPRISE"/>
    <d v="2026-03-10T00:00:00"/>
    <s v="Targeted Dealer"/>
    <m/>
    <n v="20"/>
    <m/>
    <n v="12.5"/>
    <n v="7.5"/>
    <s v="-"/>
    <n v="0"/>
    <s v="July"/>
    <n v="10"/>
    <n v="2.5"/>
    <n v="0.25"/>
    <b v="0"/>
    <n v="12.5"/>
    <s v="Aug"/>
    <n v="12.5"/>
    <n v="0"/>
    <b v="0"/>
    <s v="GROWTH"/>
    <n v="0"/>
    <m/>
    <s v="NE 1"/>
    <m/>
    <m/>
  </r>
  <r>
    <x v="4"/>
    <x v="52"/>
    <s v="BHA084"/>
    <n v="1000002793"/>
    <s v="AAMIR ENTERPRISES"/>
    <d v="2022-06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4"/>
    <x v="46"/>
    <s v="BHD016"/>
    <n v="1000001809"/>
    <s v="DHANI ENTERPRISES"/>
    <d v="2022-06-27T00:00:00"/>
    <s v="Targeted Dealer"/>
    <m/>
    <n v="50"/>
    <m/>
    <n v="60"/>
    <n v="-10"/>
    <s v="-"/>
    <n v="0"/>
    <s v="July"/>
    <n v="65"/>
    <n v="-5"/>
    <n v="-7.6923076923076872E-2"/>
    <b v="0"/>
    <n v="60"/>
    <s v="Aug"/>
    <n v="60"/>
    <n v="0"/>
    <b v="0"/>
    <s v="GROWTH"/>
    <n v="0"/>
    <m/>
    <s v="NE 1"/>
    <m/>
    <m/>
  </r>
  <r>
    <x v="0"/>
    <x v="16"/>
    <s v="NEA517"/>
    <n v="1000004684"/>
    <s v="ALMA WANOALIN KHONGJEE"/>
    <d v="2026-03-20T00:00:00"/>
    <s v="Targeted Dealer"/>
    <m/>
    <n v="350"/>
    <m/>
    <n v="643"/>
    <n v="-293"/>
    <s v="-"/>
    <n v="0"/>
    <s v="July"/>
    <n v="547"/>
    <n v="96"/>
    <n v="0.17550274223034745"/>
    <b v="0"/>
    <n v="643"/>
    <s v="Aug"/>
    <n v="643"/>
    <n v="0"/>
    <b v="0"/>
    <s v="GROWTH"/>
    <n v="0"/>
    <m/>
    <s v="NE 1"/>
    <m/>
    <m/>
  </r>
  <r>
    <x v="0"/>
    <x v="16"/>
    <s v="NEF067"/>
    <n v="1000004692"/>
    <s v="MAJAW HARDWARE"/>
    <d v="2026-03-23T00:00:00"/>
    <s v="Targeted Dealer"/>
    <m/>
    <n v="200"/>
    <m/>
    <n v="187"/>
    <n v="13"/>
    <s v="-"/>
    <n v="0"/>
    <s v="July"/>
    <n v="160"/>
    <n v="27"/>
    <n v="0.16874999999999996"/>
    <b v="0"/>
    <n v="187"/>
    <s v="Aug"/>
    <n v="187"/>
    <n v="0"/>
    <b v="0"/>
    <s v="GROWTH"/>
    <n v="0"/>
    <m/>
    <s v="NE 1"/>
    <m/>
    <m/>
  </r>
  <r>
    <x v="0"/>
    <x v="12"/>
    <s v="NEF065"/>
    <n v="1000004678"/>
    <s v="MOINA HARDWARE"/>
    <d v="2026-03-11T00:00:00"/>
    <s v="Targeted Dealer"/>
    <m/>
    <n v="33"/>
    <m/>
    <n v="12"/>
    <n v="21"/>
    <s v="-"/>
    <n v="0"/>
    <s v="July"/>
    <n v="9.75"/>
    <n v="2.25"/>
    <n v="0.23076923076923084"/>
    <b v="0"/>
    <n v="12"/>
    <s v="Aug"/>
    <n v="12"/>
    <n v="0"/>
    <b v="0"/>
    <s v="GROWTH"/>
    <n v="0"/>
    <m/>
    <s v="NE 1"/>
    <m/>
    <m/>
  </r>
  <r>
    <x v="0"/>
    <x v="4"/>
    <s v="P049"/>
    <n v="1000000743"/>
    <s v="PURBANCHAL UDYOG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5"/>
    <s v="NES073"/>
    <n v="1000000762"/>
    <s v="SHIVAM TRADE AND AGENCY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5"/>
    <s v="NEA516"/>
    <n v="1000004680"/>
    <s v="ABC CONSTRUCTION"/>
    <d v="2026-03-16T00:00:00"/>
    <s v="Targeted Dealer"/>
    <m/>
    <n v="75"/>
    <m/>
    <n v="69.5"/>
    <n v="5.5"/>
    <s v="-"/>
    <n v="0"/>
    <s v="July"/>
    <n v="40"/>
    <n v="29.5"/>
    <n v="0.73750000000000004"/>
    <b v="0"/>
    <n v="69.5"/>
    <s v="Aug"/>
    <n v="69.5"/>
    <n v="0"/>
    <b v="0"/>
    <s v="GROWTH"/>
    <n v="0"/>
    <m/>
    <s v="NE 1"/>
    <m/>
    <m/>
  </r>
  <r>
    <x v="1"/>
    <x v="28"/>
    <s v="NEF064"/>
    <n v="1000004668"/>
    <s v="MS SAHA ENTERPRISE"/>
    <d v="2026-03-10T00:00:00"/>
    <s v="Targeted Dealer"/>
    <m/>
    <n v="50"/>
    <m/>
    <n v="90"/>
    <n v="-40"/>
    <s v="-"/>
    <n v="0"/>
    <s v="July"/>
    <n v="55"/>
    <n v="35"/>
    <n v="0.63636363636363646"/>
    <b v="0"/>
    <n v="90"/>
    <s v="Aug"/>
    <n v="90"/>
    <n v="0"/>
    <b v="0"/>
    <s v="GROWTH"/>
    <n v="0"/>
    <m/>
    <s v="NE 1"/>
    <m/>
    <m/>
  </r>
  <r>
    <x v="3"/>
    <x v="40"/>
    <s v="WBT076"/>
    <n v="1000004578"/>
    <s v="TUMPA ROY"/>
    <d v="2025-12-25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1"/>
    <x v="27"/>
    <s v="NEJ185"/>
    <n v="1000004685"/>
    <s v="JOY KALI TRADERS"/>
    <d v="2026-04-10T00:00:00"/>
    <s v="Targeted Dealer"/>
    <m/>
    <n v="220"/>
    <m/>
    <n v="315"/>
    <n v="-95"/>
    <s v="-"/>
    <n v="0"/>
    <s v="July"/>
    <n v="200"/>
    <n v="115"/>
    <n v="0.57499999999999996"/>
    <b v="0"/>
    <n v="315"/>
    <s v="Aug"/>
    <n v="315"/>
    <n v="0"/>
    <b v="0"/>
    <s v="GROWTH"/>
    <n v="0"/>
    <m/>
    <s v="NE 1"/>
    <m/>
    <m/>
  </r>
  <r>
    <x v="1"/>
    <x v="30"/>
    <s v="NEL138"/>
    <n v="1000004707"/>
    <s v="LOKNATH HARDWARE"/>
    <d v="2026-04-27T00:00:00"/>
    <s v="Targeted Dealer"/>
    <m/>
    <n v="100"/>
    <m/>
    <n v="174.8"/>
    <n v="-74.800000000000011"/>
    <s v="-"/>
    <n v="0"/>
    <s v="July"/>
    <n v="164"/>
    <n v="10.800000000000011"/>
    <n v="6.5853658536585424E-2"/>
    <b v="0"/>
    <n v="174.8"/>
    <s v="Aug"/>
    <n v="174.8"/>
    <n v="0"/>
    <b v="0"/>
    <s v="GROWTH"/>
    <n v="0"/>
    <m/>
    <s v="NE 1"/>
    <m/>
    <m/>
  </r>
  <r>
    <x v="2"/>
    <x v="43"/>
    <s v="WBR162"/>
    <n v="1000004689"/>
    <s v="RAJ TRADING CO"/>
    <d v="2026-04-16T00:00:00"/>
    <s v="Targeted Dealer"/>
    <m/>
    <n v="60"/>
    <m/>
    <n v="38.799999999999997"/>
    <n v="21.200000000000003"/>
    <s v="-"/>
    <n v="0"/>
    <s v="July"/>
    <n v="63.5"/>
    <n v="-24.700000000000003"/>
    <n v="-0.38897637795275597"/>
    <b v="0"/>
    <n v="38.799999999999997"/>
    <s v="Aug"/>
    <n v="38.799999999999997"/>
    <n v="0"/>
    <b v="0"/>
    <s v="GROWTH"/>
    <n v="0"/>
    <m/>
    <s v="NE 1"/>
    <m/>
    <m/>
  </r>
  <r>
    <x v="1"/>
    <x v="20"/>
    <s v="NEN240"/>
    <n v="1000004199"/>
    <s v="NOIHRIT ENTERPRISE"/>
    <d v="2024-12-30T00:00:00"/>
    <s v="Targeted Dealer"/>
    <m/>
    <n v="16"/>
    <m/>
    <n v="0"/>
    <n v="16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1"/>
    <x v="22"/>
    <s v="NEG143"/>
    <n v="1000002626"/>
    <s v="GAURI GANESH ENTERPRISE"/>
    <d v="2022-06-26T00:00:00"/>
    <s v="Targeted Dealer"/>
    <m/>
    <n v="20"/>
    <m/>
    <n v="3.5"/>
    <n v="16.5"/>
    <s v="-"/>
    <n v="0"/>
    <s v="July"/>
    <n v="26"/>
    <n v="-22.5"/>
    <n v="-0.86538461538461542"/>
    <b v="0"/>
    <n v="3.5"/>
    <s v="Aug"/>
    <n v="3.5"/>
    <n v="0"/>
    <b v="0"/>
    <s v="GROWTH"/>
    <n v="0"/>
    <m/>
    <s v="NE 1"/>
    <m/>
    <m/>
  </r>
  <r>
    <x v="1"/>
    <x v="22"/>
    <s v="NEK240"/>
    <n v="1000004693"/>
    <s v="KAMRUP CEMENT CENTRE PRIVATE LIMITE"/>
    <d v="2026-03-27T00:00:00"/>
    <s v="Targeted Dealer"/>
    <m/>
    <n v="780"/>
    <m/>
    <n v="815.25"/>
    <n v="-35.25"/>
    <s v="-"/>
    <n v="0"/>
    <s v="July"/>
    <n v="1006.55"/>
    <n v="-191.29999999999995"/>
    <n v="-0.19005513884059411"/>
    <b v="0"/>
    <n v="815.25"/>
    <s v="Aug"/>
    <n v="815.25"/>
    <n v="0"/>
    <b v="0"/>
    <s v="GROWTH"/>
    <n v="0"/>
    <m/>
    <s v="NE 1"/>
    <m/>
    <m/>
  </r>
  <r>
    <x v="1"/>
    <x v="22"/>
    <s v="NEK241"/>
    <n v="1000004697"/>
    <s v="K.F. ENTERPRISE"/>
    <d v="2026-04-08T00:00:00"/>
    <s v="Targeted Dealer"/>
    <m/>
    <n v="50"/>
    <m/>
    <n v="0"/>
    <n v="50"/>
    <s v="-"/>
    <n v="0"/>
    <s v="July"/>
    <n v="31.5"/>
    <n v="-31.5"/>
    <n v="-1"/>
    <b v="0"/>
    <n v="0"/>
    <s v="Aug"/>
    <n v="0"/>
    <n v="0"/>
    <b v="0"/>
    <b v="0"/>
    <n v="0"/>
    <m/>
    <s v="NE 1"/>
    <m/>
    <m/>
  </r>
  <r>
    <x v="1"/>
    <x v="22"/>
    <s v="NEG203"/>
    <n v="1000004687"/>
    <s v="GANAPATI ENTERPRISE"/>
    <d v="2026-04-10T00:00:00"/>
    <s v="Targeted Dealer"/>
    <m/>
    <n v="90"/>
    <m/>
    <n v="67.5"/>
    <n v="22.5"/>
    <s v="-"/>
    <n v="0"/>
    <s v="July"/>
    <n v="61"/>
    <n v="6.5"/>
    <n v="0.10655737704918034"/>
    <b v="0"/>
    <n v="67.5"/>
    <s v="Aug"/>
    <n v="67.5"/>
    <n v="0"/>
    <b v="0"/>
    <s v="GROWTH"/>
    <n v="0"/>
    <m/>
    <s v="NE 1"/>
    <m/>
    <m/>
  </r>
  <r>
    <x v="1"/>
    <x v="31"/>
    <s v="NEF030"/>
    <n v="1000004712"/>
    <s v="FARHAN TRADERS"/>
    <d v="2026-04-24T00:00:00"/>
    <s v="Targeted Dealer"/>
    <m/>
    <n v="30"/>
    <m/>
    <n v="37.5"/>
    <n v="-7.5"/>
    <s v="-"/>
    <n v="0"/>
    <s v="July"/>
    <n v="33.25"/>
    <n v="4.25"/>
    <n v="0.1278195488721805"/>
    <b v="0"/>
    <n v="37.5"/>
    <s v="Aug"/>
    <n v="37.5"/>
    <n v="0"/>
    <b v="0"/>
    <s v="GROWTH"/>
    <n v="0"/>
    <m/>
    <s v="NE 1"/>
    <m/>
    <m/>
  </r>
  <r>
    <x v="0"/>
    <x v="1"/>
    <s v="NEM400"/>
    <n v="1000004705"/>
    <s v="M S ENTERPRISE"/>
    <d v="2026-04-25T00:00:00"/>
    <s v="Targeted Dealer"/>
    <m/>
    <n v="40"/>
    <m/>
    <n v="60"/>
    <n v="-20"/>
    <s v="-"/>
    <n v="0"/>
    <s v="July"/>
    <n v="45"/>
    <n v="15"/>
    <n v="0.33333333333333326"/>
    <b v="0"/>
    <n v="60"/>
    <s v="Aug"/>
    <n v="60"/>
    <n v="0"/>
    <b v="0"/>
    <s v="GROWTH"/>
    <n v="0"/>
    <m/>
    <s v="NE 1"/>
    <m/>
    <m/>
  </r>
  <r>
    <x v="2"/>
    <x v="38"/>
    <s v="WBD104"/>
    <n v="1000004704"/>
    <s v="DIYA HARDWARE AND ELECTRONICS"/>
    <d v="2026-04-24T00:00:00"/>
    <s v="Targeted Dealer"/>
    <m/>
    <n v="70"/>
    <m/>
    <n v="99"/>
    <n v="-29"/>
    <s v="-"/>
    <n v="0"/>
    <s v="July"/>
    <n v="60"/>
    <n v="39"/>
    <n v="0.64999999999999991"/>
    <b v="0"/>
    <n v="99"/>
    <s v="Aug"/>
    <n v="99"/>
    <n v="0"/>
    <b v="0"/>
    <s v="GROWTH"/>
    <n v="0"/>
    <m/>
    <s v="NE 1"/>
    <m/>
    <m/>
  </r>
  <r>
    <x v="0"/>
    <x v="10"/>
    <s v="NEJ159"/>
    <n v="1000004702"/>
    <s v="JONKI HARDWARE"/>
    <d v="2026-04-18T00:00:00"/>
    <s v="Targeted Dealer"/>
    <m/>
    <n v="20"/>
    <m/>
    <n v="20"/>
    <n v="0"/>
    <s v="-"/>
    <n v="0"/>
    <s v="July"/>
    <n v="10"/>
    <n v="10"/>
    <n v="1"/>
    <b v="0"/>
    <n v="20"/>
    <s v="Aug"/>
    <n v="20"/>
    <n v="0"/>
    <b v="0"/>
    <s v="GROWTH"/>
    <n v="0"/>
    <m/>
    <s v="NE 1"/>
    <m/>
    <m/>
  </r>
  <r>
    <x v="4"/>
    <x v="51"/>
    <s v="BHJ063"/>
    <n v="1000004690"/>
    <s v="J S TRADING"/>
    <d v="2026-04-16T00:00:00"/>
    <s v="Targeted Dealer"/>
    <m/>
    <n v="30"/>
    <m/>
    <n v="8"/>
    <n v="22"/>
    <s v="-"/>
    <n v="0"/>
    <s v="July"/>
    <n v="27"/>
    <n v="-19"/>
    <n v="-0.70370370370370372"/>
    <b v="0"/>
    <n v="8"/>
    <s v="Aug"/>
    <n v="8"/>
    <n v="0"/>
    <b v="0"/>
    <s v="GROWTH"/>
    <n v="0"/>
    <m/>
    <s v="NE 1"/>
    <m/>
    <m/>
  </r>
  <r>
    <x v="1"/>
    <x v="26"/>
    <s v="NEZ027"/>
    <n v="1000004686"/>
    <s v="ZIYAAN ENTERPRISE"/>
    <d v="2026-04-10T00:00:00"/>
    <s v="Targeted Dealer"/>
    <m/>
    <n v="90"/>
    <m/>
    <n v="77.5"/>
    <n v="12.5"/>
    <s v="-"/>
    <n v="0"/>
    <s v="July"/>
    <n v="39"/>
    <n v="38.5"/>
    <n v="0.98717948717948723"/>
    <b v="0"/>
    <n v="77.5"/>
    <s v="Aug"/>
    <n v="77.5"/>
    <n v="0"/>
    <b v="0"/>
    <s v="GROWTH"/>
    <n v="0"/>
    <m/>
    <s v="NE 1"/>
    <m/>
    <m/>
  </r>
  <r>
    <x v="4"/>
    <x v="50"/>
    <s v="BHG036"/>
    <n v="1000002000"/>
    <s v="GOPAL TRADERS"/>
    <d v="2022-06-27T00:00:00"/>
    <s v="Targeted Dealer"/>
    <m/>
    <n v="25"/>
    <m/>
    <n v="12"/>
    <n v="13"/>
    <s v="-"/>
    <n v="30"/>
    <s v="July"/>
    <n v="20"/>
    <n v="-8"/>
    <n v="-0.4"/>
    <s v="DEGROWTH"/>
    <n v="12"/>
    <s v="Aug"/>
    <n v="12"/>
    <n v="0"/>
    <b v="0"/>
    <s v="GROWTH"/>
    <n v="0"/>
    <m/>
    <s v="NE 1"/>
    <m/>
    <m/>
  </r>
  <r>
    <x v="4"/>
    <x v="50"/>
    <s v="BHS274"/>
    <n v="1000004694"/>
    <s v="SS ENTERPRISES"/>
    <d v="2026-03-30T00:00:00"/>
    <s v="Targeted Dealer"/>
    <m/>
    <n v="20"/>
    <m/>
    <n v="0"/>
    <n v="20"/>
    <s v="-"/>
    <n v="0"/>
    <s v="July"/>
    <n v="0"/>
    <n v="0"/>
    <s v=" "/>
    <b v="0"/>
    <n v="0"/>
    <s v="Aug"/>
    <n v="0"/>
    <n v="0"/>
    <b v="0"/>
    <b v="0"/>
    <n v="0"/>
    <m/>
    <s v="NE 1"/>
    <m/>
    <m/>
  </r>
  <r>
    <x v="0"/>
    <x v="19"/>
    <s v="NEW017"/>
    <n v="1000004696"/>
    <s v="WEST CONSTRUCTION STORE"/>
    <d v="2026-04-06T00:00:00"/>
    <s v="Targeted Dealer"/>
    <m/>
    <n v="70"/>
    <m/>
    <n v="20"/>
    <n v="50"/>
    <s v="-"/>
    <n v="0"/>
    <s v="July"/>
    <n v="70"/>
    <n v="-50"/>
    <n v="-0.7142857142857143"/>
    <b v="0"/>
    <n v="20"/>
    <s v="Aug"/>
    <n v="20"/>
    <n v="0"/>
    <b v="0"/>
    <s v="GROWTH"/>
    <n v="0"/>
    <m/>
    <s v="NE 1"/>
    <m/>
    <m/>
  </r>
  <r>
    <x v="0"/>
    <x v="0"/>
    <s v="NEJ204"/>
    <n v="1000004443"/>
    <s v="JAI MAA LAKSHMI HARDWARE AND ELECTR"/>
    <d v="2025-08-07T00:00:00"/>
    <s v="Targeted Dealer"/>
    <m/>
    <n v="39"/>
    <m/>
    <n v="32"/>
    <n v="7"/>
    <s v="-"/>
    <n v="13"/>
    <s v="July"/>
    <n v="34"/>
    <n v="-2"/>
    <n v="-5.8823529411764719E-2"/>
    <s v="DEGROWTH"/>
    <n v="32"/>
    <s v="Aug"/>
    <n v="32"/>
    <n v="0"/>
    <b v="0"/>
    <s v="GROWTH"/>
    <n v="0"/>
    <m/>
    <s v="NE 1"/>
    <m/>
    <m/>
  </r>
  <r>
    <x v="0"/>
    <x v="0"/>
    <s v="NEN212"/>
    <n v="1000004701"/>
    <s v="NEW SANDHYA HARDWARE"/>
    <d v="2026-04-17T00:00:00"/>
    <s v="Targeted Dealer"/>
    <m/>
    <n v="450"/>
    <m/>
    <n v="405"/>
    <n v="45"/>
    <s v="-"/>
    <n v="0"/>
    <s v="July"/>
    <n v="388"/>
    <n v="17"/>
    <n v="4.3814432989690788E-2"/>
    <b v="0"/>
    <n v="405"/>
    <s v="Aug"/>
    <n v="405"/>
    <n v="0"/>
    <b v="0"/>
    <s v="GROWTH"/>
    <n v="0"/>
    <m/>
    <s v="NE 1"/>
    <m/>
    <m/>
  </r>
  <r>
    <x v="4"/>
    <x v="46"/>
    <s v="BHV020"/>
    <n v="1000001828"/>
    <s v="VIJAY TRADERS"/>
    <d v="2022-06-27T00:00:00"/>
    <s v="Targeted Dealer"/>
    <m/>
    <n v="25"/>
    <m/>
    <n v="0"/>
    <n v="25"/>
    <s v="-"/>
    <n v="0"/>
    <s v="July"/>
    <n v="5"/>
    <n v="-5"/>
    <n v="-1"/>
    <b v="0"/>
    <n v="0"/>
    <s v="Aug"/>
    <n v="0"/>
    <n v="0"/>
    <b v="0"/>
    <b v="0"/>
    <n v="0"/>
    <m/>
    <s v="NE 1"/>
    <m/>
    <m/>
  </r>
  <r>
    <x v="2"/>
    <x v="39"/>
    <s v="SKG003"/>
    <n v="1000004698"/>
    <s v="GOVIND HARDWARE STORE"/>
    <d v="2026-04-08T00:00:00"/>
    <s v="Targeted Dealer"/>
    <m/>
    <n v="340"/>
    <m/>
    <n v="508.5"/>
    <n v="-168.5"/>
    <s v="-"/>
    <n v="0"/>
    <s v="July"/>
    <n v="520"/>
    <n v="-11.5"/>
    <n v="-2.2115384615384648E-2"/>
    <b v="0"/>
    <n v="508.5"/>
    <s v="Aug"/>
    <n v="508.5"/>
    <n v="0"/>
    <b v="0"/>
    <s v="GROWTH"/>
    <n v="0"/>
    <m/>
    <s v="NE 1"/>
    <m/>
    <m/>
  </r>
  <r>
    <x v="4"/>
    <x v="47"/>
    <s v="BHH020"/>
    <n v="1000002074"/>
    <s v="HARSHIT TRADERS"/>
    <d v="2022-06-27T00:00:00"/>
    <s v="Targeted Dealer"/>
    <m/>
    <n v="25"/>
    <m/>
    <n v="50"/>
    <n v="-25"/>
    <s v="-"/>
    <n v="25"/>
    <s v="July"/>
    <n v="25"/>
    <n v="25"/>
    <n v="1"/>
    <s v="GROWTH"/>
    <n v="50"/>
    <s v="Aug"/>
    <n v="50"/>
    <n v="0"/>
    <b v="0"/>
    <s v="GROWTH"/>
    <n v="0"/>
    <m/>
    <s v="NE 1"/>
    <m/>
    <m/>
  </r>
  <r>
    <x v="1"/>
    <x v="34"/>
    <s v="NEU053"/>
    <n v="1000004484"/>
    <s v="URBAN HARDWARE"/>
    <d v="2025-10-06T00:00:00"/>
    <s v="-"/>
    <m/>
    <n v="0"/>
    <m/>
    <n v="60"/>
    <n v="-60"/>
    <s v="-"/>
    <n v="0"/>
    <s v="July"/>
    <n v="60"/>
    <n v="0"/>
    <n v="0"/>
    <b v="0"/>
    <n v="60"/>
    <s v="Aug"/>
    <n v="60"/>
    <n v="0"/>
    <b v="0"/>
    <s v="GROWTH"/>
    <n v="0"/>
    <m/>
    <s v="NE 1"/>
    <m/>
    <m/>
  </r>
  <r>
    <x v="1"/>
    <x v="28"/>
    <s v="NEJ214"/>
    <n v="1000004699"/>
    <s v="JOY GURU ENTERPRISE"/>
    <d v="2026-04-11T00:00:00"/>
    <s v="Targeted Dealer"/>
    <m/>
    <n v="20"/>
    <m/>
    <n v="5"/>
    <n v="15"/>
    <s v="-"/>
    <n v="0"/>
    <s v="July"/>
    <n v="20"/>
    <n v="-15"/>
    <n v="-0.75"/>
    <b v="0"/>
    <n v="5"/>
    <s v="Aug"/>
    <n v="5"/>
    <n v="0"/>
    <b v="0"/>
    <s v="GROWTH"/>
    <n v="0"/>
    <m/>
    <s v="NE 1"/>
    <m/>
    <m/>
  </r>
  <r>
    <x v="1"/>
    <x v="28"/>
    <s v="NET180"/>
    <n v="1000004691"/>
    <s v="MS TRIPURESWARI HARDWARES"/>
    <d v="2026-04-21T00:00:00"/>
    <s v="Targeted Dealer"/>
    <m/>
    <n v="70"/>
    <m/>
    <n v="140"/>
    <n v="-70"/>
    <s v="-"/>
    <n v="0"/>
    <s v="July"/>
    <n v="70"/>
    <n v="70"/>
    <n v="1"/>
    <b v="0"/>
    <n v="140"/>
    <s v="Aug"/>
    <n v="140"/>
    <n v="0"/>
    <b v="0"/>
    <s v="GROWTH"/>
    <n v="0"/>
    <m/>
    <s v="NE 1"/>
    <m/>
    <m/>
  </r>
  <r>
    <x v="3"/>
    <x v="53"/>
    <s v="WBR161"/>
    <n v="1000004695"/>
    <s v="R.R. ENTERPRISE"/>
    <d v="2026-03-31T00:00:00"/>
    <s v="Targeted Dealer"/>
    <m/>
    <n v="100"/>
    <m/>
    <n v="104"/>
    <n v="-4"/>
    <s v="-"/>
    <n v="0"/>
    <s v="July"/>
    <n v="174"/>
    <n v="-70"/>
    <n v="-0.4022988505747126"/>
    <b v="0"/>
    <n v="104"/>
    <s v="Aug"/>
    <n v="104"/>
    <n v="0"/>
    <b v="0"/>
    <s v="GROWTH"/>
    <n v="0"/>
    <m/>
    <s v="NE 1"/>
    <m/>
    <m/>
  </r>
  <r>
    <x v="4"/>
    <x v="48"/>
    <s v="BHG044"/>
    <n v="1000002689"/>
    <s v="GOPAL SHREE ENTERPRISES"/>
    <d v="2022-06-27T00:00:00"/>
    <s v="Targeted Dealer"/>
    <m/>
    <n v="25"/>
    <m/>
    <n v="10"/>
    <n v="15"/>
    <s v="-"/>
    <n v="0"/>
    <s v="July"/>
    <n v="28.75"/>
    <n v="-18.75"/>
    <n v="-0.65217391304347827"/>
    <b v="0"/>
    <n v="10"/>
    <s v="Aug"/>
    <n v="10"/>
    <n v="0"/>
    <b v="0"/>
    <s v="GROWTH"/>
    <n v="0"/>
    <m/>
    <s v="NE 1"/>
    <m/>
    <m/>
  </r>
  <r>
    <x v="4"/>
    <x v="45"/>
    <s v="BHA083"/>
    <n v="1000002772"/>
    <s v="AGARWAL TRADING CO"/>
    <d v="2022-06-29T00:00:00"/>
    <s v="-"/>
    <m/>
    <n v="0"/>
    <m/>
    <n v="3"/>
    <n v="-3"/>
    <s v="-"/>
    <n v="0"/>
    <s v="July"/>
    <n v="0"/>
    <n v="3"/>
    <s v=" "/>
    <b v="0"/>
    <n v="3"/>
    <s v="Aug"/>
    <n v="3"/>
    <n v="0"/>
    <b v="0"/>
    <s v="GROWTH"/>
    <n v="0"/>
    <m/>
    <s v="NE 1"/>
    <m/>
    <m/>
  </r>
  <r>
    <x v="3"/>
    <x v="40"/>
    <s v="WBJ077"/>
    <n v="1000004706"/>
    <s v="JOARDER BUILDERS"/>
    <d v="2026-04-27T00:00:00"/>
    <s v="Targeted Dealer"/>
    <m/>
    <n v="100"/>
    <m/>
    <n v="164.5"/>
    <n v="-64.5"/>
    <s v="-"/>
    <n v="0"/>
    <s v="July"/>
    <n v="104"/>
    <n v="60.5"/>
    <n v="0.58173076923076916"/>
    <b v="0"/>
    <n v="164.5"/>
    <s v="Aug"/>
    <n v="164.5"/>
    <n v="0"/>
    <b v="0"/>
    <s v="GROWTH"/>
    <n v="0"/>
    <m/>
    <s v="NE 1"/>
    <m/>
    <m/>
  </r>
  <r>
    <x v="2"/>
    <x v="37"/>
    <s v="WBD105"/>
    <n v="1000004709"/>
    <s v="D V ENTERPRISE"/>
    <d v="2026-04-29T00:00:00"/>
    <s v="Targeted Dealer"/>
    <m/>
    <n v="280"/>
    <m/>
    <n v="488"/>
    <n v="-208"/>
    <s v="-"/>
    <n v="0"/>
    <s v="July"/>
    <n v="252"/>
    <n v="236"/>
    <n v="0.93650793650793651"/>
    <b v="0"/>
    <n v="488"/>
    <s v="Aug"/>
    <n v="488"/>
    <n v="0"/>
    <b v="0"/>
    <s v="GROWTH"/>
    <m/>
    <m/>
    <m/>
    <m/>
    <m/>
  </r>
  <r>
    <x v="2"/>
    <x v="37"/>
    <s v="WBS359"/>
    <n v="1000004703"/>
    <s v="SUDIP SUTRADHAR"/>
    <d v="2026-04-20T00:00:00"/>
    <s v="Targeted Dealer"/>
    <m/>
    <n v="50"/>
    <m/>
    <n v="0"/>
    <n v="50"/>
    <s v="-"/>
    <n v="0"/>
    <s v="July"/>
    <n v="0"/>
    <n v="0"/>
    <s v=" "/>
    <b v="0"/>
    <n v="0"/>
    <s v="Aug"/>
    <n v="0"/>
    <n v="0"/>
    <b v="0"/>
    <b v="0"/>
    <m/>
    <m/>
    <m/>
    <m/>
    <m/>
  </r>
  <r>
    <x v="0"/>
    <x v="8"/>
    <s v="NEK063"/>
    <n v="1000000832"/>
    <s v="KALUNG HARDWARE (OLD ZIRO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</r>
  <r>
    <x v="0"/>
    <x v="8"/>
    <s v="NEP244"/>
    <n v="1000003127"/>
    <s v="PERA ENTERPRISE"/>
    <d v="2022-12-13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</r>
  <r>
    <x v="1"/>
    <x v="30"/>
    <s v="NEB043"/>
    <n v="1000000128"/>
    <s v="BARDHAN TRADERS"/>
    <d v="2022-06-26T00:00:00"/>
    <s v="-"/>
    <m/>
    <n v="0"/>
    <m/>
    <n v="0"/>
    <n v="0"/>
    <s v="-"/>
    <n v="20"/>
    <s v="July"/>
    <n v="0"/>
    <n v="0"/>
    <s v=" "/>
    <s v="GROWTH"/>
    <n v="0"/>
    <s v="Aug"/>
    <n v="0"/>
    <n v="0"/>
    <b v="0"/>
    <b v="0"/>
    <m/>
    <m/>
    <m/>
    <m/>
    <m/>
  </r>
  <r>
    <x v="1"/>
    <x v="30"/>
    <s v="NEP255"/>
    <n v="1000004718"/>
    <s v="PANDEY HARDWARE"/>
    <d v="2026-05-23T00:00:00"/>
    <s v="Targeted Dealer"/>
    <m/>
    <n v="50"/>
    <m/>
    <n v="30"/>
    <n v="20"/>
    <s v="-"/>
    <n v="0"/>
    <s v="July"/>
    <n v="80"/>
    <n v="-50"/>
    <n v="-0.625"/>
    <b v="0"/>
    <n v="30"/>
    <s v="Aug"/>
    <n v="30"/>
    <n v="0"/>
    <b v="0"/>
    <s v="GROWTH"/>
    <m/>
    <m/>
    <m/>
    <m/>
    <m/>
  </r>
  <r>
    <x v="3"/>
    <x v="41"/>
    <s v="WBS349"/>
    <n v="1000004319"/>
    <s v="SARKAR TRADERS"/>
    <d v="2025-04-19T00:00:00"/>
    <s v="-"/>
    <m/>
    <n v="0"/>
    <m/>
    <n v="5"/>
    <n v="-5"/>
    <s v="-"/>
    <n v="0"/>
    <s v="July"/>
    <n v="0"/>
    <n v="5"/>
    <s v=" "/>
    <b v="0"/>
    <n v="5"/>
    <s v="Aug"/>
    <n v="5"/>
    <n v="0"/>
    <b v="0"/>
    <s v="GROWTH"/>
    <m/>
    <m/>
    <m/>
    <m/>
    <m/>
  </r>
  <r>
    <x v="3"/>
    <x v="41"/>
    <s v="WBS361"/>
    <n v="1000004729"/>
    <s v="SHREE RADHA KRISHNA ENTERPRISE"/>
    <d v="2026-05-16T00:00:00"/>
    <s v="Targeted Dealer"/>
    <m/>
    <n v="50"/>
    <m/>
    <n v="40"/>
    <n v="10"/>
    <s v="-"/>
    <n v="0"/>
    <s v="July"/>
    <n v="33"/>
    <n v="7"/>
    <n v="0.21212121212121215"/>
    <b v="0"/>
    <n v="40"/>
    <s v="Aug"/>
    <n v="40"/>
    <n v="0"/>
    <b v="0"/>
    <s v="GROWTH"/>
    <m/>
    <m/>
    <m/>
    <m/>
    <m/>
  </r>
  <r>
    <x v="0"/>
    <x v="13"/>
    <s v="NEB381"/>
    <n v="1000004715"/>
    <s v="BHARTIA STEELS"/>
    <d v="2026-04-30T00:00:00"/>
    <s v="Targeted Dealer"/>
    <m/>
    <n v="140"/>
    <m/>
    <n v="300"/>
    <n v="-160"/>
    <s v="-"/>
    <n v="0"/>
    <s v="July"/>
    <n v="205"/>
    <n v="95"/>
    <n v="0.46341463414634143"/>
    <b v="0"/>
    <n v="300"/>
    <s v="Aug"/>
    <n v="300"/>
    <n v="0"/>
    <b v="0"/>
    <s v="GROWTH"/>
    <m/>
    <m/>
    <m/>
    <m/>
    <m/>
  </r>
  <r>
    <x v="0"/>
    <x v="11"/>
    <s v="K075"/>
    <n v="1000000271"/>
    <s v="KANOI HARDWARE STORE"/>
    <d v="2022-06-26T00:00:00"/>
    <s v="-"/>
    <m/>
    <n v="0"/>
    <m/>
    <n v="0"/>
    <n v="0"/>
    <s v="-"/>
    <n v="30"/>
    <s v="July"/>
    <n v="0"/>
    <n v="0"/>
    <s v=" "/>
    <s v="GROWTH"/>
    <n v="0"/>
    <s v="Aug"/>
    <n v="0"/>
    <n v="0"/>
    <b v="0"/>
    <b v="0"/>
    <m/>
    <m/>
    <m/>
    <m/>
    <m/>
  </r>
  <r>
    <x v="1"/>
    <x v="22"/>
    <s v="NER227"/>
    <n v="1000000354"/>
    <s v="RIDDHI CEMENT CENTRE . GHY"/>
    <d v="2022-06-26T00:00:00"/>
    <s v="-"/>
    <m/>
    <n v="0"/>
    <m/>
    <n v="7"/>
    <n v="-7"/>
    <s v="-"/>
    <n v="3.5"/>
    <s v="July"/>
    <n v="0"/>
    <n v="7"/>
    <s v=" "/>
    <s v="GROWTH"/>
    <n v="7"/>
    <s v="Aug"/>
    <n v="7"/>
    <n v="0"/>
    <b v="0"/>
    <s v="GROWTH"/>
    <m/>
    <m/>
    <m/>
    <m/>
    <m/>
  </r>
  <r>
    <x v="0"/>
    <x v="1"/>
    <s v="NES600"/>
    <n v="1000002848"/>
    <s v="SITI HARDWARE"/>
    <d v="2022-07-30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</r>
  <r>
    <x v="2"/>
    <x v="38"/>
    <s v="WBA072"/>
    <n v="1000001419"/>
    <s v="AAKASH ENTERPRISE"/>
    <d v="2022-06-27T00:00:00"/>
    <s v="Targeted Dealer"/>
    <m/>
    <n v="50"/>
    <m/>
    <n v="6"/>
    <n v="44"/>
    <s v="-"/>
    <n v="157.25"/>
    <s v="July"/>
    <n v="41"/>
    <n v="-35"/>
    <n v="-0.85365853658536583"/>
    <s v="DEGROWTH"/>
    <n v="6"/>
    <s v="Aug"/>
    <n v="6"/>
    <n v="0"/>
    <b v="0"/>
    <s v="GROWTH"/>
    <m/>
    <m/>
    <m/>
    <m/>
    <m/>
  </r>
  <r>
    <x v="0"/>
    <x v="10"/>
    <s v="NES666"/>
    <n v="1000003548"/>
    <s v="S.R. HARDWARE"/>
    <d v="2023-05-24T00:00:00"/>
    <s v="Targeted Dealer"/>
    <m/>
    <n v="20"/>
    <m/>
    <n v="1.25"/>
    <n v="18.75"/>
    <s v="-"/>
    <n v="0"/>
    <s v="July"/>
    <n v="1.5"/>
    <n v="-0.25"/>
    <n v="-0.16666666666666663"/>
    <b v="0"/>
    <n v="1.25"/>
    <s v="Aug"/>
    <n v="1.25"/>
    <n v="0"/>
    <b v="0"/>
    <s v="GROWTH"/>
    <m/>
    <m/>
    <m/>
    <m/>
    <m/>
  </r>
  <r>
    <x v="0"/>
    <x v="10"/>
    <s v="NEB290"/>
    <n v="1000002902"/>
    <s v="BEE HARDWARE STORES"/>
    <d v="2022-08-26T00:00:00"/>
    <s v="Targeted Dealer"/>
    <m/>
    <n v="40"/>
    <m/>
    <n v="71.5"/>
    <n v="-31.5"/>
    <s v="-"/>
    <n v="0"/>
    <s v="July"/>
    <n v="71"/>
    <n v="0.5"/>
    <n v="7.0422535211267512E-3"/>
    <b v="0"/>
    <n v="71.5"/>
    <s v="Aug"/>
    <n v="71.5"/>
    <n v="0"/>
    <b v="0"/>
    <s v="GROWTH"/>
    <m/>
    <m/>
    <m/>
    <m/>
    <m/>
  </r>
  <r>
    <x v="1"/>
    <x v="32"/>
    <s v="NEA575"/>
    <n v="1000004719"/>
    <s v="ASSAM HARDWARE"/>
    <d v="2026-05-25T00:00:00"/>
    <s v="Targeted Dealer"/>
    <m/>
    <n v="20"/>
    <m/>
    <n v="0"/>
    <n v="20"/>
    <s v="-"/>
    <n v="0"/>
    <s v="July"/>
    <n v="19.75"/>
    <n v="-19.75"/>
    <n v="-1"/>
    <b v="0"/>
    <n v="0"/>
    <s v="Aug"/>
    <n v="0"/>
    <n v="0"/>
    <b v="0"/>
    <b v="0"/>
    <m/>
    <m/>
    <m/>
    <m/>
    <m/>
  </r>
  <r>
    <x v="4"/>
    <x v="51"/>
    <s v="BHC022"/>
    <n v="1000004725"/>
    <s v="CHAND STEEL - KATIHAR"/>
    <d v="2026-05-05T00:00:00"/>
    <s v="Targeted Dealer"/>
    <m/>
    <n v="120"/>
    <m/>
    <n v="0"/>
    <n v="120"/>
    <s v="-"/>
    <n v="0"/>
    <s v="July"/>
    <n v="19.5"/>
    <n v="-19.5"/>
    <n v="-1"/>
    <b v="0"/>
    <n v="0"/>
    <s v="Aug"/>
    <n v="0"/>
    <n v="0"/>
    <b v="0"/>
    <b v="0"/>
    <m/>
    <m/>
    <m/>
    <m/>
    <m/>
  </r>
  <r>
    <x v="4"/>
    <x v="45"/>
    <s v="BHP051"/>
    <n v="1000004711"/>
    <s v="PARWEZ &amp; CO"/>
    <d v="2026-04-29T00:00:00"/>
    <s v="Targeted Dealer"/>
    <m/>
    <n v="50"/>
    <m/>
    <n v="6"/>
    <n v="44"/>
    <s v="-"/>
    <n v="0"/>
    <s v="July"/>
    <n v="30"/>
    <n v="-24"/>
    <n v="-0.8"/>
    <b v="0"/>
    <n v="6"/>
    <s v="Aug"/>
    <n v="6"/>
    <n v="0"/>
    <b v="0"/>
    <s v="GROWTH"/>
    <m/>
    <m/>
    <m/>
    <m/>
    <m/>
  </r>
  <r>
    <x v="1"/>
    <x v="26"/>
    <s v="NES888"/>
    <n v="1000004726"/>
    <s v="SMC ENTERPRISE"/>
    <d v="2026-05-06T00:00:00"/>
    <s v="Targeted Dealer"/>
    <m/>
    <n v="15.5"/>
    <m/>
    <n v="52"/>
    <n v="-36.5"/>
    <s v="-"/>
    <n v="0"/>
    <s v="July"/>
    <n v="26"/>
    <n v="26"/>
    <n v="1"/>
    <b v="0"/>
    <n v="52"/>
    <s v="Aug"/>
    <n v="52"/>
    <n v="0"/>
    <b v="0"/>
    <s v="GROWTH"/>
    <m/>
    <m/>
    <m/>
    <m/>
    <m/>
  </r>
  <r>
    <x v="1"/>
    <x v="26"/>
    <s v="NES889"/>
    <n v="1000004728"/>
    <s v="SURAJ ENTERPRISE"/>
    <d v="2026-05-16T00:00:00"/>
    <s v="Targeted Dealer"/>
    <m/>
    <n v="25"/>
    <m/>
    <n v="26"/>
    <n v="-1"/>
    <s v="-"/>
    <n v="0"/>
    <s v="July"/>
    <n v="26"/>
    <n v="0"/>
    <n v="0"/>
    <b v="0"/>
    <n v="26"/>
    <s v="Aug"/>
    <n v="26"/>
    <n v="0"/>
    <b v="0"/>
    <s v="GROWTH"/>
    <m/>
    <m/>
    <m/>
    <m/>
    <m/>
  </r>
  <r>
    <x v="3"/>
    <x v="42"/>
    <s v="WBS360"/>
    <n v="1000004727"/>
    <s v="SADIKUL HARDWARE"/>
    <d v="2026-05-08T00:00:00"/>
    <s v="Targeted Dealer"/>
    <m/>
    <n v="120"/>
    <m/>
    <n v="120"/>
    <n v="0"/>
    <s v="-"/>
    <n v="0"/>
    <s v="July"/>
    <n v="80"/>
    <n v="40"/>
    <n v="0.5"/>
    <b v="0"/>
    <n v="120"/>
    <s v="Aug"/>
    <n v="120"/>
    <n v="0"/>
    <b v="0"/>
    <s v="GROWTH"/>
    <m/>
    <m/>
    <m/>
    <m/>
    <m/>
  </r>
  <r>
    <x v="1"/>
    <x v="33"/>
    <s v="NEL239"/>
    <n v="1000004716"/>
    <s v="EMMANUEL ENTERPRISE"/>
    <d v="2026-05-21T00:00:00"/>
    <s v="Targeted Dealer"/>
    <m/>
    <n v="20"/>
    <m/>
    <n v="2.5"/>
    <n v="17.5"/>
    <s v="-"/>
    <n v="0"/>
    <s v="July"/>
    <n v="0"/>
    <n v="2.5"/>
    <s v=" "/>
    <b v="0"/>
    <n v="2.5"/>
    <s v="Aug"/>
    <n v="2.5"/>
    <n v="0"/>
    <b v="0"/>
    <s v="GROWTH"/>
    <m/>
    <m/>
    <m/>
    <m/>
    <m/>
  </r>
  <r>
    <x v="0"/>
    <x v="19"/>
    <s v="NEK188"/>
    <n v="1000004724"/>
    <s v="SUOHU STORE"/>
    <d v="2026-05-01T00:00:00"/>
    <s v="Targeted Dealer"/>
    <m/>
    <n v="70"/>
    <m/>
    <n v="105"/>
    <n v="-35"/>
    <s v="-"/>
    <n v="0"/>
    <s v="July"/>
    <n v="105"/>
    <n v="0"/>
    <n v="0"/>
    <b v="0"/>
    <n v="105"/>
    <s v="Aug"/>
    <n v="105"/>
    <n v="0"/>
    <b v="0"/>
    <s v="GROWTH"/>
    <m/>
    <m/>
    <m/>
    <m/>
    <m/>
  </r>
  <r>
    <x v="0"/>
    <x v="19"/>
    <s v="NEP256"/>
    <n v="1000004745"/>
    <s v="PUNI ENTERPRISES"/>
    <d v="2026-05-27T00:00:00"/>
    <s v="Targeted Dealer"/>
    <m/>
    <n v="130"/>
    <m/>
    <n v="240"/>
    <n v="-110"/>
    <s v="-"/>
    <n v="0"/>
    <s v="July"/>
    <n v="160"/>
    <n v="80"/>
    <n v="0.5"/>
    <b v="0"/>
    <n v="240"/>
    <s v="Aug"/>
    <n v="240"/>
    <n v="0"/>
    <b v="0"/>
    <s v="GROWTH"/>
    <m/>
    <m/>
    <m/>
    <m/>
    <m/>
  </r>
  <r>
    <x v="0"/>
    <x v="19"/>
    <s v="NES784"/>
    <n v="1000004408"/>
    <s v="S R TRADING"/>
    <d v="2025-07-02T00:00:00"/>
    <s v="Targeted Dealer"/>
    <m/>
    <n v="800"/>
    <m/>
    <n v="0"/>
    <n v="800"/>
    <s v="-"/>
    <n v="0"/>
    <s v="July"/>
    <n v="0"/>
    <n v="0"/>
    <s v=" "/>
    <b v="0"/>
    <n v="0"/>
    <s v="Aug"/>
    <n v="0"/>
    <n v="0"/>
    <b v="0"/>
    <b v="0"/>
    <m/>
    <m/>
    <m/>
    <m/>
    <m/>
  </r>
  <r>
    <x v="0"/>
    <x v="0"/>
    <s v="NEB380"/>
    <n v="1000004708"/>
    <s v="BAHAR HARDWARE"/>
    <d v="2026-04-28T00:00:00"/>
    <s v="Targeted Dealer"/>
    <m/>
    <n v="20"/>
    <m/>
    <n v="20"/>
    <n v="0"/>
    <s v="-"/>
    <n v="0"/>
    <s v="July"/>
    <n v="0"/>
    <n v="20"/>
    <s v=" "/>
    <b v="0"/>
    <n v="20"/>
    <s v="Aug"/>
    <n v="20"/>
    <n v="0"/>
    <b v="0"/>
    <s v="GROWTH"/>
    <m/>
    <m/>
    <m/>
    <m/>
    <m/>
  </r>
  <r>
    <x v="4"/>
    <x v="52"/>
    <s v="BHO008"/>
    <n v="1000002785"/>
    <s v="OM TRADING - GULABBAGH"/>
    <d v="2022-06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</r>
  <r>
    <x v="4"/>
    <x v="46"/>
    <s v="BHS276"/>
    <n v="1000004743"/>
    <s v="SHIV SHAKTI ENTERPRISES - PIPRA"/>
    <d v="2026-05-26T00:00:00"/>
    <s v="Targeted Dealer"/>
    <m/>
    <n v="25"/>
    <m/>
    <n v="25"/>
    <n v="0"/>
    <s v="-"/>
    <n v="0"/>
    <s v="July"/>
    <n v="5"/>
    <n v="20"/>
    <n v="4"/>
    <b v="0"/>
    <n v="25"/>
    <s v="Aug"/>
    <n v="25"/>
    <n v="0"/>
    <b v="0"/>
    <s v="GROWTH"/>
    <m/>
    <m/>
    <m/>
    <m/>
    <m/>
  </r>
  <r>
    <x v="0"/>
    <x v="16"/>
    <s v="NES700"/>
    <n v="1000004714"/>
    <s v="SHANKAR HARDWARE"/>
    <d v="2026-04-30T00:00:00"/>
    <s v="Targeted Dealer"/>
    <m/>
    <n v="23"/>
    <m/>
    <n v="25"/>
    <n v="-2"/>
    <s v="-"/>
    <n v="0"/>
    <s v="July"/>
    <n v="24"/>
    <n v="1"/>
    <n v="4.1666666666666741E-2"/>
    <b v="0"/>
    <n v="25"/>
    <s v="Aug"/>
    <n v="25"/>
    <n v="0"/>
    <b v="0"/>
    <s v="GROWTH"/>
    <m/>
    <m/>
    <m/>
    <m/>
    <m/>
  </r>
  <r>
    <x v="2"/>
    <x v="39"/>
    <s v="SKJ003"/>
    <n v="1000004731"/>
    <s v="JAIN HARDWARE STORES"/>
    <d v="2026-05-21T00:00:00"/>
    <s v="Targeted Dealer"/>
    <m/>
    <n v="220"/>
    <m/>
    <n v="380.75"/>
    <n v="-160.75"/>
    <s v="-"/>
    <n v="0"/>
    <s v="July"/>
    <n v="326.75"/>
    <n v="54"/>
    <n v="0.16526396327467485"/>
    <b v="0"/>
    <n v="380.75"/>
    <s v="Aug"/>
    <n v="380.75"/>
    <n v="0"/>
    <b v="0"/>
    <s v="GROWTH"/>
    <m/>
    <m/>
    <m/>
    <m/>
    <m/>
  </r>
  <r>
    <x v="2"/>
    <x v="39"/>
    <s v="SKY001"/>
    <n v="1000004734"/>
    <s v="YUMA ENTERPRISE"/>
    <d v="2026-05-22T00:00:00"/>
    <s v="Targeted Dealer"/>
    <m/>
    <n v="50"/>
    <m/>
    <n v="25"/>
    <n v="25"/>
    <s v="-"/>
    <n v="0"/>
    <s v="July"/>
    <n v="50"/>
    <n v="-25"/>
    <n v="-0.5"/>
    <b v="0"/>
    <n v="25"/>
    <s v="Aug"/>
    <n v="25"/>
    <n v="0"/>
    <b v="0"/>
    <s v="GROWTH"/>
    <m/>
    <m/>
    <m/>
    <m/>
    <m/>
  </r>
  <r>
    <x v="0"/>
    <x v="4"/>
    <s v="NEF066"/>
    <n v="1000004671"/>
    <s v="MONYUL BROTHER'S CONSTRUCTION"/>
    <d v="2026-03-11T00:00:00"/>
    <s v="-"/>
    <m/>
    <n v="0"/>
    <m/>
    <n v="45"/>
    <n v="-45"/>
    <s v="-"/>
    <n v="0"/>
    <s v="July"/>
    <n v="55"/>
    <n v="-10"/>
    <n v="-0.18181818181818177"/>
    <b v="0"/>
    <n v="45"/>
    <s v="Aug"/>
    <n v="45"/>
    <n v="0"/>
    <b v="0"/>
    <s v="GROWTH"/>
    <m/>
    <m/>
    <m/>
    <m/>
    <m/>
  </r>
  <r>
    <x v="1"/>
    <x v="28"/>
    <s v="NEP253"/>
    <n v="1000004723"/>
    <s v="PRATIMA HARDWARE"/>
    <d v="2026-05-01T00:00:00"/>
    <s v="Targeted Dealer"/>
    <m/>
    <n v="50"/>
    <m/>
    <n v="77.400000000000006"/>
    <n v="-27.400000000000006"/>
    <s v="-"/>
    <n v="0"/>
    <s v="July"/>
    <n v="50"/>
    <n v="27.400000000000006"/>
    <n v="0.54800000000000004"/>
    <b v="0"/>
    <n v="77.400000000000006"/>
    <s v="Aug"/>
    <n v="77.400000000000006"/>
    <n v="0"/>
    <b v="0"/>
    <s v="GROWTH"/>
    <m/>
    <m/>
    <m/>
    <m/>
    <m/>
  </r>
  <r>
    <x v="1"/>
    <x v="28"/>
    <s v="NEM359"/>
    <n v="1000003207"/>
    <s v="MAA SANTOSHI ENTERPRISE"/>
    <d v="2022-12-31T00:00:00"/>
    <s v="Targeted Dealer"/>
    <m/>
    <n v="20"/>
    <m/>
    <n v="15"/>
    <n v="5"/>
    <s v="-"/>
    <n v="0"/>
    <s v="July"/>
    <n v="12"/>
    <n v="3"/>
    <n v="0.25"/>
    <b v="0"/>
    <n v="15"/>
    <s v="Aug"/>
    <n v="15"/>
    <n v="0"/>
    <b v="0"/>
    <s v="GROWTH"/>
    <m/>
    <m/>
    <m/>
    <m/>
    <m/>
  </r>
  <r>
    <x v="3"/>
    <x v="40"/>
    <s v="WBS354"/>
    <n v="1000004421"/>
    <s v="SARKAR HARDWARE - PANDEPUR "/>
    <d v="2025-07-18T00:00:00"/>
    <s v="Targeted Dealer"/>
    <m/>
    <n v="50"/>
    <m/>
    <n v="0"/>
    <n v="50"/>
    <s v="-"/>
    <n v="10"/>
    <s v="July"/>
    <n v="10"/>
    <n v="-10"/>
    <n v="-1"/>
    <s v="DEGROWTH"/>
    <n v="0"/>
    <s v="Aug"/>
    <n v="0"/>
    <n v="0"/>
    <b v="0"/>
    <b v="0"/>
    <m/>
    <m/>
    <m/>
    <m/>
    <m/>
  </r>
  <r>
    <x v="3"/>
    <x v="40"/>
    <s v="WBA167"/>
    <n v="1000004710"/>
    <s v="ALAM TILES FACTORY"/>
    <d v="2026-04-29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m/>
    <m/>
    <m/>
    <m/>
    <m/>
  </r>
  <r>
    <x v="0"/>
    <x v="8"/>
    <s v="NEM215"/>
    <n v="1000000072"/>
    <s v="MAHESH TRADERS (AP)"/>
    <d v="2022-06-26T00:00:00"/>
    <s v="Targeted Dealer"/>
    <m/>
    <n v="40"/>
    <m/>
    <n v="0"/>
    <n v="40"/>
    <s v="-"/>
    <n v="80"/>
    <s v="July"/>
    <n v="0"/>
    <n v="0"/>
    <s v=" "/>
    <s v="GROWTH"/>
    <n v="0"/>
    <s v="Aug"/>
    <n v="0"/>
    <n v="0"/>
    <b v="0"/>
    <b v="0"/>
    <m/>
    <m/>
    <m/>
    <m/>
    <m/>
  </r>
  <r>
    <x v="0"/>
    <x v="11"/>
    <s v="NES195"/>
    <n v="1000000276"/>
    <s v="SATABDI STORE (GOLAGHAT)"/>
    <d v="2022-06-26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</r>
  <r>
    <x v="4"/>
    <x v="52"/>
    <s v="BHD017"/>
    <n v="1000001715"/>
    <s v="DAUD TRADERS"/>
    <d v="2022-06-27T00:00:00"/>
    <s v="Targeted Dealer"/>
    <m/>
    <n v="90"/>
    <m/>
    <n v="91.5"/>
    <n v="-1.5"/>
    <s v="-"/>
    <n v="0"/>
    <s v="July"/>
    <n v="84"/>
    <n v="7.5"/>
    <n v="8.9285714285714191E-2"/>
    <b v="0"/>
    <n v="91.5"/>
    <s v="Aug"/>
    <n v="91.5"/>
    <n v="0"/>
    <b v="0"/>
    <s v="GROWTH"/>
    <m/>
    <m/>
    <m/>
    <m/>
    <m/>
  </r>
  <r>
    <x v="4"/>
    <x v="52"/>
    <s v="BHM004"/>
    <n v="1000001720"/>
    <s v="MANJAR TRADERS"/>
    <d v="2022-06-27T00:00:00"/>
    <s v="Targeted Dealer"/>
    <m/>
    <n v="85"/>
    <m/>
    <n v="102"/>
    <n v="-17"/>
    <s v="-"/>
    <n v="0"/>
    <s v="July"/>
    <n v="124"/>
    <n v="-22"/>
    <n v="-0.17741935483870963"/>
    <b v="0"/>
    <n v="102"/>
    <s v="Aug"/>
    <n v="102"/>
    <n v="0"/>
    <b v="0"/>
    <s v="GROWTH"/>
    <m/>
    <m/>
    <m/>
    <m/>
    <m/>
  </r>
  <r>
    <x v="1"/>
    <x v="29"/>
    <s v="NES546"/>
    <n v="1000002400"/>
    <s v="SUJIT SEN"/>
    <d v="2022-06-26T00:00:00"/>
    <s v="-"/>
    <m/>
    <n v="0"/>
    <m/>
    <n v="20"/>
    <n v="-20"/>
    <s v="-"/>
    <n v="36.5"/>
    <s v="July"/>
    <n v="0"/>
    <n v="20"/>
    <s v=" "/>
    <s v="GROWTH"/>
    <n v="20"/>
    <s v="Aug"/>
    <n v="20"/>
    <n v="0"/>
    <b v="0"/>
    <s v="GROWTH"/>
    <m/>
    <m/>
    <m/>
    <m/>
    <m/>
  </r>
  <r>
    <x v="1"/>
    <x v="22"/>
    <s v="NEM351"/>
    <n v="1000003062"/>
    <s v="MODAK ENTERPRISE"/>
    <d v="2022-10-31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</r>
  <r>
    <x v="1"/>
    <x v="23"/>
    <s v="NEA399"/>
    <n v="1000003514"/>
    <s v="AMDAD HARDWARE STORE"/>
    <d v="2023-05-08T00:00:00"/>
    <s v="Targeted Dealer"/>
    <m/>
    <n v="20"/>
    <m/>
    <n v="0"/>
    <n v="20"/>
    <s v="-"/>
    <n v="0"/>
    <s v="July"/>
    <n v="20"/>
    <n v="-20"/>
    <n v="-1"/>
    <b v="0"/>
    <n v="0"/>
    <s v="Aug"/>
    <n v="0"/>
    <n v="0"/>
    <b v="0"/>
    <b v="0"/>
    <m/>
    <m/>
    <m/>
    <m/>
    <m/>
  </r>
  <r>
    <x v="1"/>
    <x v="22"/>
    <s v="NEA464"/>
    <n v="1000004101"/>
    <s v="A B ENTERPRISE"/>
    <d v="2024-08-29T00:00:00"/>
    <s v="-"/>
    <m/>
    <n v="0"/>
    <m/>
    <n v="0"/>
    <n v="0"/>
    <s v="-"/>
    <n v="0"/>
    <s v="July"/>
    <n v="11.5"/>
    <n v="-11.5"/>
    <n v="-1"/>
    <b v="0"/>
    <n v="0"/>
    <s v="Aug"/>
    <n v="0"/>
    <n v="0"/>
    <b v="0"/>
    <b v="0"/>
    <m/>
    <m/>
    <m/>
    <m/>
    <m/>
  </r>
  <r>
    <x v="4"/>
    <x v="45"/>
    <s v="BHH023"/>
    <n v="1000004717"/>
    <s v="HAJI SAB STORE"/>
    <d v="2026-05-21T00:00:00"/>
    <s v="Targeted Dealer"/>
    <m/>
    <n v="100"/>
    <m/>
    <n v="0"/>
    <n v="100"/>
    <s v="-"/>
    <n v="0"/>
    <s v="July"/>
    <n v="100"/>
    <n v="-100"/>
    <n v="-1"/>
    <b v="0"/>
    <n v="0"/>
    <s v="Aug"/>
    <n v="0"/>
    <n v="0"/>
    <b v="0"/>
    <b v="0"/>
    <m/>
    <m/>
    <m/>
    <m/>
    <m/>
  </r>
  <r>
    <x v="1"/>
    <x v="26"/>
    <s v="NEB382"/>
    <n v="1000004735"/>
    <s v="BHUYAN ENTERPRISE"/>
    <d v="2026-05-27T00:00:00"/>
    <s v="Targeted Dealer"/>
    <m/>
    <n v="20"/>
    <m/>
    <n v="0"/>
    <n v="20"/>
    <s v="-"/>
    <n v="0"/>
    <s v="July"/>
    <n v="25"/>
    <n v="-25"/>
    <n v="-1"/>
    <b v="0"/>
    <n v="0"/>
    <s v="Aug"/>
    <n v="0"/>
    <n v="0"/>
    <b v="0"/>
    <b v="0"/>
    <m/>
    <m/>
    <m/>
    <m/>
    <m/>
  </r>
  <r>
    <x v="1"/>
    <x v="25"/>
    <s v="NEJ301"/>
    <n v="1000004747"/>
    <s v="JIVIKA HARDWARE"/>
    <d v="2026-06-02T00:00:00"/>
    <s v="Targeted Dealer"/>
    <m/>
    <n v="150"/>
    <m/>
    <n v="582.5"/>
    <n v="-432.5"/>
    <s v="-"/>
    <n v="0"/>
    <s v="July"/>
    <n v="360"/>
    <n v="222.5"/>
    <n v="0.61805555555555558"/>
    <b v="0"/>
    <n v="582.5"/>
    <s v="Aug"/>
    <n v="582.5"/>
    <n v="0"/>
    <b v="0"/>
    <s v="GROWTH"/>
    <m/>
    <m/>
    <m/>
    <m/>
    <m/>
  </r>
  <r>
    <x v="2"/>
    <x v="44"/>
    <s v="WBM324"/>
    <n v="1000004744"/>
    <s v="MAA LAXMI DISTRIBUTORS"/>
    <d v="2026-05-26T00:00:00"/>
    <s v="Targeted Dealer"/>
    <m/>
    <n v="110"/>
    <m/>
    <n v="126.25"/>
    <n v="-16.25"/>
    <s v="-"/>
    <n v="0"/>
    <s v="July"/>
    <n v="100.25"/>
    <n v="26"/>
    <n v="0.25935162094763098"/>
    <b v="0"/>
    <n v="126.25"/>
    <s v="Aug"/>
    <n v="126.25"/>
    <n v="0"/>
    <b v="0"/>
    <s v="GROWTH"/>
    <m/>
    <m/>
    <m/>
    <m/>
    <m/>
  </r>
  <r>
    <x v="1"/>
    <x v="33"/>
    <s v="NEH230"/>
    <n v="1000004746"/>
    <s v="HOREB ENTERPRISE"/>
    <d v="2026-05-29T00:00:00"/>
    <s v="Targeted Dealer"/>
    <m/>
    <n v="80"/>
    <m/>
    <n v="92.35"/>
    <n v="-12.349999999999994"/>
    <s v="-"/>
    <n v="0"/>
    <s v="July"/>
    <n v="98.5"/>
    <n v="-6.1500000000000057"/>
    <n v="-6.2436548223350319E-2"/>
    <b v="0"/>
    <n v="92.35"/>
    <s v="Aug"/>
    <n v="92.35"/>
    <n v="0"/>
    <b v="0"/>
    <s v="GROWTH"/>
    <m/>
    <m/>
    <m/>
    <m/>
    <m/>
  </r>
  <r>
    <x v="4"/>
    <x v="50"/>
    <s v="BHM166"/>
    <n v="1000004732"/>
    <s v="MAA VAISHNO TRADERS"/>
    <d v="2026-05-21T00:00:00"/>
    <s v="Targeted Dealer"/>
    <m/>
    <n v="100"/>
    <m/>
    <n v="100"/>
    <n v="0"/>
    <s v="-"/>
    <n v="0"/>
    <s v="July"/>
    <n v="90"/>
    <n v="10"/>
    <n v="0.11111111111111116"/>
    <b v="0"/>
    <n v="100"/>
    <s v="Aug"/>
    <n v="100"/>
    <n v="0"/>
    <b v="0"/>
    <s v="GROWTH"/>
    <m/>
    <m/>
    <m/>
    <m/>
    <m/>
  </r>
  <r>
    <x v="4"/>
    <x v="50"/>
    <s v="BHS275"/>
    <n v="1000004742"/>
    <s v="SONA SHRI STEEL"/>
    <d v="2026-05-26T00:00:00"/>
    <s v="Targeted Dealer"/>
    <m/>
    <n v="30"/>
    <m/>
    <n v="85"/>
    <n v="-55"/>
    <s v="-"/>
    <n v="0"/>
    <s v="July"/>
    <n v="95"/>
    <n v="-10"/>
    <n v="-0.10526315789473684"/>
    <b v="0"/>
    <n v="85"/>
    <s v="Aug"/>
    <n v="85"/>
    <n v="0"/>
    <b v="0"/>
    <s v="GROWTH"/>
    <m/>
    <m/>
    <m/>
    <m/>
    <m/>
  </r>
  <r>
    <x v="0"/>
    <x v="13"/>
    <s v="NES690"/>
    <n v="1000004713"/>
    <s v="SRI RUDRA SAIKIA"/>
    <d v="2026-04-30T00:00:00"/>
    <s v="-"/>
    <m/>
    <n v="0"/>
    <m/>
    <n v="50"/>
    <n v="-50"/>
    <s v="-"/>
    <n v="0"/>
    <s v="July"/>
    <n v="0"/>
    <n v="50"/>
    <s v=" "/>
    <b v="0"/>
    <n v="50"/>
    <s v="Aug"/>
    <n v="50"/>
    <n v="0"/>
    <b v="0"/>
    <s v="GROWTH"/>
    <m/>
    <m/>
    <m/>
    <m/>
    <m/>
  </r>
  <r>
    <x v="0"/>
    <x v="19"/>
    <s v="NEB483"/>
    <n v="1000004752"/>
    <s v="BAJRANG HARDWARE STORES"/>
    <d v="2026-06-07T00:00:00"/>
    <s v="Targeted Dealer"/>
    <m/>
    <n v="70"/>
    <m/>
    <n v="75"/>
    <n v="-5"/>
    <s v="-"/>
    <n v="0"/>
    <s v="July"/>
    <n v="75"/>
    <n v="0"/>
    <n v="0"/>
    <b v="0"/>
    <n v="75"/>
    <s v="Aug"/>
    <n v="75"/>
    <n v="0"/>
    <b v="0"/>
    <s v="GROWTH"/>
    <m/>
    <m/>
    <m/>
    <m/>
    <m/>
  </r>
  <r>
    <x v="4"/>
    <x v="48"/>
    <s v="BHS263"/>
    <n v="1000004284"/>
    <s v="SHREE ENTERPRISES"/>
    <d v="2025-03-19T00:00:00"/>
    <s v="Targeted Dealer"/>
    <m/>
    <n v="25"/>
    <m/>
    <n v="25"/>
    <n v="0"/>
    <s v="-"/>
    <n v="0"/>
    <s v="July"/>
    <n v="0"/>
    <n v="25"/>
    <s v=" "/>
    <b v="0"/>
    <n v="25"/>
    <s v="Aug"/>
    <n v="25"/>
    <n v="0"/>
    <b v="0"/>
    <s v="GROWTH"/>
    <m/>
    <m/>
    <m/>
    <m/>
    <m/>
  </r>
  <r>
    <x v="1"/>
    <x v="29"/>
    <s v="NEP357"/>
    <n v="1000004754"/>
    <s v="PAUL ENTERPRISE"/>
    <d v="2026-06-10T00:00:00"/>
    <s v="Targeted Dealer"/>
    <m/>
    <n v="30"/>
    <m/>
    <n v="55"/>
    <n v="-25"/>
    <s v="-"/>
    <n v="0"/>
    <s v="July"/>
    <n v="34"/>
    <n v="21"/>
    <n v="0.61764705882352944"/>
    <b v="0"/>
    <n v="55"/>
    <s v="Aug"/>
    <n v="55"/>
    <n v="0"/>
    <b v="0"/>
    <s v="GROWTH"/>
    <m/>
    <m/>
    <m/>
    <m/>
    <m/>
  </r>
  <r>
    <x v="4"/>
    <x v="54"/>
    <s v="BHN051"/>
    <n v="1000004720"/>
    <s v="NALANDA TRADERS - PATNA"/>
    <d v="2026-05-26T00:00:00"/>
    <s v="Targeted Dealer"/>
    <m/>
    <n v="25"/>
    <m/>
    <n v="7.5"/>
    <n v="17.5"/>
    <s v="-"/>
    <n v="0"/>
    <s v="July"/>
    <n v="13.5"/>
    <n v="-6"/>
    <n v="-0.44444444444444442"/>
    <b v="0"/>
    <n v="7.5"/>
    <s v="Aug"/>
    <n v="7.5"/>
    <n v="0"/>
    <b v="0"/>
    <s v="GROWTH"/>
    <m/>
    <m/>
    <m/>
    <m/>
    <m/>
  </r>
  <r>
    <x v="4"/>
    <x v="54"/>
    <s v="BHK067"/>
    <n v="1000004721"/>
    <s v="KRISHNA TRADERS - PABHERA"/>
    <d v="2026-05-26T00:00:00"/>
    <s v="Targeted Dealer"/>
    <m/>
    <n v="110"/>
    <m/>
    <n v="120"/>
    <n v="-10"/>
    <s v="-"/>
    <n v="0"/>
    <s v="July"/>
    <n v="105"/>
    <n v="15"/>
    <n v="0.14285714285714279"/>
    <b v="0"/>
    <n v="120"/>
    <s v="Aug"/>
    <n v="120"/>
    <n v="0"/>
    <b v="0"/>
    <s v="GROWTH"/>
    <m/>
    <m/>
    <m/>
    <m/>
    <m/>
  </r>
  <r>
    <x v="4"/>
    <x v="52"/>
    <s v="BHM127"/>
    <n v="1000001996"/>
    <s v="MITHI TRADERS"/>
    <d v="2022-06-27T00:00:00"/>
    <s v="Targeted Dealer"/>
    <m/>
    <n v="30"/>
    <m/>
    <n v="0"/>
    <n v="30"/>
    <s v="-"/>
    <n v="0"/>
    <s v="July"/>
    <n v="0"/>
    <n v="0"/>
    <s v=" "/>
    <b v="0"/>
    <n v="0"/>
    <s v="Aug"/>
    <n v="0"/>
    <n v="0"/>
    <b v="0"/>
    <b v="0"/>
    <m/>
    <m/>
    <m/>
    <m/>
    <m/>
  </r>
  <r>
    <x v="0"/>
    <x v="1"/>
    <s v="NEA577"/>
    <n v="1000004755"/>
    <s v="ALI HARDWARE"/>
    <d v="2026-06-10T00:00:00"/>
    <s v="Targeted Dealer"/>
    <m/>
    <n v="20"/>
    <m/>
    <n v="0"/>
    <n v="20"/>
    <s v="-"/>
    <n v="0"/>
    <s v="July"/>
    <n v="20"/>
    <n v="-20"/>
    <n v="-1"/>
    <b v="0"/>
    <n v="0"/>
    <s v="Aug"/>
    <n v="0"/>
    <n v="0"/>
    <b v="0"/>
    <b v="0"/>
    <m/>
    <m/>
    <m/>
    <m/>
    <m/>
  </r>
  <r>
    <x v="3"/>
    <x v="41"/>
    <s v="WBM325"/>
    <n v="1000004739"/>
    <s v="MAHANTA LOUHA BHANDAR - GOPALPUR"/>
    <d v="2026-05-30T00:00:00"/>
    <s v="Targeted Dealer"/>
    <m/>
    <n v="60"/>
    <m/>
    <n v="46"/>
    <n v="14"/>
    <s v="-"/>
    <n v="0"/>
    <s v="July"/>
    <n v="36"/>
    <n v="10"/>
    <n v="0.27777777777777768"/>
    <b v="0"/>
    <n v="46"/>
    <s v="Aug"/>
    <n v="46"/>
    <n v="0"/>
    <b v="0"/>
    <s v="GROWTH"/>
    <m/>
    <m/>
    <m/>
    <m/>
    <m/>
  </r>
  <r>
    <x v="0"/>
    <x v="6"/>
    <s v="NED319"/>
    <n v="1000004751"/>
    <s v="DILIP STORE"/>
    <d v="2026-06-11T00:00:00"/>
    <s v="Targeted Dealer"/>
    <m/>
    <n v="40"/>
    <m/>
    <n v="0"/>
    <n v="40"/>
    <s v="-"/>
    <n v="0"/>
    <s v="July"/>
    <n v="40"/>
    <n v="-40"/>
    <n v="-1"/>
    <b v="0"/>
    <n v="0"/>
    <s v="Aug"/>
    <n v="0"/>
    <n v="0"/>
    <b v="0"/>
    <b v="0"/>
    <m/>
    <m/>
    <m/>
    <m/>
    <m/>
  </r>
  <r>
    <x v="1"/>
    <x v="25"/>
    <s v="NEM550"/>
    <n v="1000004757"/>
    <s v="MAA MANASHA HARDWARE"/>
    <d v="2026-06-11T00:00:00"/>
    <s v="Targeted Dealer"/>
    <m/>
    <n v="25"/>
    <m/>
    <n v="30"/>
    <n v="-5"/>
    <s v="-"/>
    <n v="0"/>
    <s v="July"/>
    <n v="37.5"/>
    <n v="-7.5"/>
    <n v="-0.19999999999999996"/>
    <b v="0"/>
    <n v="30"/>
    <s v="Aug"/>
    <n v="30"/>
    <n v="0"/>
    <b v="0"/>
    <s v="GROWTH"/>
    <m/>
    <m/>
    <m/>
    <m/>
    <m/>
  </r>
  <r>
    <x v="4"/>
    <x v="55"/>
    <s v="D160"/>
    <n v="1000001398"/>
    <s v="DEEPAK KRISHI KENDRA"/>
    <d v="2022-06-27T00:00:00"/>
    <s v="Targeted Dealer"/>
    <m/>
    <n v="30"/>
    <m/>
    <n v="0"/>
    <n v="30"/>
    <s v="-"/>
    <n v="0"/>
    <s v="July"/>
    <n v="30"/>
    <n v="-30"/>
    <n v="-1"/>
    <b v="0"/>
    <n v="0"/>
    <s v="Aug"/>
    <n v="0"/>
    <n v="0"/>
    <b v="0"/>
    <b v="0"/>
    <m/>
    <m/>
    <m/>
    <m/>
    <m/>
  </r>
  <r>
    <x v="4"/>
    <x v="55"/>
    <s v="BHO011"/>
    <n v="1000004764"/>
    <s v="OM CEMENT STORE"/>
    <d v="2026-06-12T00:00:00"/>
    <s v="Targeted Dealer"/>
    <m/>
    <n v="50"/>
    <m/>
    <n v="51"/>
    <n v="-1"/>
    <s v="-"/>
    <n v="0"/>
    <s v="July"/>
    <n v="46"/>
    <n v="5"/>
    <n v="0.10869565217391308"/>
    <b v="0"/>
    <n v="51"/>
    <s v="Aug"/>
    <n v="51"/>
    <n v="0"/>
    <b v="0"/>
    <s v="GROWTH"/>
    <m/>
    <m/>
    <m/>
    <m/>
    <m/>
  </r>
  <r>
    <x v="2"/>
    <x v="43"/>
    <s v="WBN116"/>
    <n v="1000004762"/>
    <s v="NEW SHAKAMBARI TRADERS"/>
    <d v="2026-06-11T00:00:00"/>
    <s v="Targeted Dealer"/>
    <m/>
    <n v="160"/>
    <m/>
    <n v="413.65"/>
    <n v="-253.64999999999998"/>
    <s v="-"/>
    <n v="0"/>
    <s v="July"/>
    <n v="349.5"/>
    <n v="64.149999999999977"/>
    <n v="0.18354792560801148"/>
    <b v="0"/>
    <n v="413.65"/>
    <s v="Aug"/>
    <n v="413.65"/>
    <n v="0"/>
    <b v="0"/>
    <s v="GROWTH"/>
    <m/>
    <m/>
    <m/>
    <m/>
    <m/>
  </r>
  <r>
    <x v="0"/>
    <x v="11"/>
    <s v="NES681"/>
    <n v="1000004722"/>
    <s v="SHREE SHYAM TRADE"/>
    <d v="2026-04-29T00:00:00"/>
    <s v="-"/>
    <m/>
    <n v="0"/>
    <m/>
    <n v="0"/>
    <n v="0"/>
    <s v="-"/>
    <n v="0"/>
    <s v="July"/>
    <n v="0"/>
    <n v="0"/>
    <s v=" "/>
    <b v="0"/>
    <n v="0"/>
    <s v="Aug"/>
    <n v="0"/>
    <n v="0"/>
    <b v="0"/>
    <b v="0"/>
    <m/>
    <m/>
    <m/>
    <m/>
    <m/>
  </r>
  <r>
    <x v="2"/>
    <x v="37"/>
    <s v="WBD106"/>
    <n v="1000004772"/>
    <s v="DAS ENTERPRISE"/>
    <d v="2026-06-15T00:00:00"/>
    <s v="Targeted Dealer"/>
    <m/>
    <n v="50"/>
    <m/>
    <n v="32"/>
    <n v="18"/>
    <s v="-"/>
    <n v="0"/>
    <s v="July"/>
    <n v="10"/>
    <n v="22"/>
    <n v="2.2000000000000002"/>
    <b v="0"/>
    <n v="32"/>
    <s v="Aug"/>
    <n v="32"/>
    <n v="0"/>
    <b v="0"/>
    <s v="GROWTH"/>
    <m/>
    <m/>
    <m/>
    <m/>
    <m/>
  </r>
  <r>
    <x v="4"/>
    <x v="54"/>
    <s v="BHG052"/>
    <n v="1000004740"/>
    <s v="GUPTA TRADING"/>
    <d v="2026-05-31T00:00:00"/>
    <s v="Targeted Dealer"/>
    <m/>
    <n v="200"/>
    <m/>
    <n v="120.5"/>
    <n v="79.5"/>
    <s v="-"/>
    <n v="0"/>
    <s v="July"/>
    <n v="50"/>
    <n v="70.5"/>
    <n v="1.4100000000000001"/>
    <b v="0"/>
    <n v="120.5"/>
    <s v="Aug"/>
    <n v="120.5"/>
    <n v="0"/>
    <b v="0"/>
    <s v="GROWTH"/>
    <m/>
    <m/>
    <m/>
    <m/>
    <m/>
  </r>
  <r>
    <x v="3"/>
    <x v="42"/>
    <s v="WBN115"/>
    <n v="1000004749"/>
    <s v="NOOR HARDWARE"/>
    <d v="2026-06-09T00:00:00"/>
    <s v="Targeted Dealer"/>
    <m/>
    <n v="20"/>
    <m/>
    <n v="20"/>
    <n v="0"/>
    <s v="-"/>
    <n v="0"/>
    <s v="July"/>
    <n v="10"/>
    <n v="10"/>
    <n v="1"/>
    <b v="0"/>
    <n v="20"/>
    <s v="Aug"/>
    <n v="20"/>
    <n v="0"/>
    <b v="0"/>
    <s v="GROWTH"/>
    <m/>
    <m/>
    <m/>
    <m/>
    <m/>
  </r>
  <r>
    <x v="1"/>
    <x v="24"/>
    <s v="NEC118"/>
    <n v="1000004782"/>
    <s v="CHOUDHURY ENTERPRISE"/>
    <d v="2026-06-18T00:00:00"/>
    <s v="Targeted Dealer"/>
    <m/>
    <n v="100"/>
    <m/>
    <n v="145"/>
    <n v="-45"/>
    <s v="-"/>
    <n v="0"/>
    <s v="July"/>
    <n v="171"/>
    <n v="-26"/>
    <n v="-0.15204678362573099"/>
    <b v="0"/>
    <n v="145"/>
    <s v="Aug"/>
    <n v="145"/>
    <n v="0"/>
    <b v="0"/>
    <s v="GROWTH"/>
    <m/>
    <m/>
    <m/>
    <m/>
    <m/>
  </r>
  <r>
    <x v="1"/>
    <x v="24"/>
    <s v="NEB484"/>
    <n v="1000004783"/>
    <s v="BODOLAND HARDWARE"/>
    <d v="2026-06-18T00:00:00"/>
    <s v="Targeted Dealer"/>
    <m/>
    <n v="75"/>
    <m/>
    <n v="80"/>
    <n v="-5"/>
    <s v="-"/>
    <n v="0"/>
    <s v="July"/>
    <n v="99"/>
    <n v="-19"/>
    <n v="-0.19191919191919193"/>
    <b v="0"/>
    <n v="80"/>
    <s v="Aug"/>
    <n v="80"/>
    <n v="0"/>
    <b v="0"/>
    <s v="GROWTH"/>
    <m/>
    <m/>
    <m/>
    <m/>
    <m/>
  </r>
  <r>
    <x v="4"/>
    <x v="55"/>
    <s v="BHA108"/>
    <n v="1000004774"/>
    <s v="ARTI ENTERPRISES"/>
    <d v="2026-06-16T00:00:00"/>
    <s v="Targeted Dealer"/>
    <m/>
    <n v="50"/>
    <m/>
    <n v="30"/>
    <n v="20"/>
    <s v="-"/>
    <n v="0"/>
    <s v="July"/>
    <n v="54"/>
    <n v="-24"/>
    <n v="-0.44444444444444442"/>
    <b v="0"/>
    <n v="30"/>
    <s v="Aug"/>
    <n v="30"/>
    <n v="0"/>
    <b v="0"/>
    <s v="GROWTH"/>
    <m/>
    <m/>
    <m/>
    <m/>
    <m/>
  </r>
  <r>
    <x v="4"/>
    <x v="55"/>
    <s v="BHS279"/>
    <n v="1000004760"/>
    <s v="SONI TRADERS - MAULA NAGAR"/>
    <d v="2026-06-15T00:00:00"/>
    <s v="Targeted Dealer"/>
    <m/>
    <n v="45"/>
    <m/>
    <n v="30"/>
    <n v="15"/>
    <s v="-"/>
    <n v="0"/>
    <s v="July"/>
    <n v="45"/>
    <n v="-15"/>
    <n v="-0.33333333333333337"/>
    <b v="0"/>
    <n v="30"/>
    <s v="Aug"/>
    <n v="30"/>
    <n v="0"/>
    <b v="0"/>
    <s v="GROWTH"/>
    <m/>
    <m/>
    <m/>
    <m/>
    <m/>
  </r>
  <r>
    <x v="3"/>
    <x v="40"/>
    <s v="WBD107"/>
    <n v="1000004786"/>
    <s v="DADA BHAI ENTERPRISE - JOYHAT"/>
    <d v="2026-06-20T00:00:00"/>
    <s v="Targeted Dealer"/>
    <m/>
    <n v="50"/>
    <m/>
    <n v="25"/>
    <n v="25"/>
    <s v="-"/>
    <n v="0"/>
    <s v="July"/>
    <n v="25"/>
    <n v="0"/>
    <n v="0"/>
    <b v="0"/>
    <n v="25"/>
    <s v="Aug"/>
    <n v="25"/>
    <n v="0"/>
    <b v="0"/>
    <s v="GROWTH"/>
    <m/>
    <m/>
    <m/>
    <m/>
    <m/>
  </r>
  <r>
    <x v="3"/>
    <x v="53"/>
    <s v="WBB166"/>
    <n v="1000004765"/>
    <s v="BENGAL TRADERS - ANTARDWIPA"/>
    <d v="2026-06-12T00:00:00"/>
    <s v="Targeted Dealer"/>
    <m/>
    <n v="50"/>
    <m/>
    <n v="25"/>
    <n v="25"/>
    <s v="-"/>
    <n v="0"/>
    <s v="July"/>
    <n v="0"/>
    <n v="25"/>
    <s v=" "/>
    <b v="0"/>
    <n v="25"/>
    <s v="Aug"/>
    <n v="25"/>
    <n v="0"/>
    <b v="0"/>
    <s v="GROWTH"/>
    <m/>
    <m/>
    <m/>
    <m/>
    <m/>
  </r>
  <r>
    <x v="4"/>
    <x v="55"/>
    <s v="BHA106"/>
    <n v="1000004763"/>
    <s v="AJAY CEMENT STORE - KHANJAHAPUR"/>
    <d v="2026-06-11T00:00:00"/>
    <s v="Targeted Dealer"/>
    <m/>
    <n v="50"/>
    <m/>
    <n v="50"/>
    <n v="0"/>
    <s v="-"/>
    <n v="0"/>
    <s v="July"/>
    <n v="45"/>
    <n v="5"/>
    <n v="0.11111111111111116"/>
    <b v="0"/>
    <n v="50"/>
    <s v="Aug"/>
    <n v="50"/>
    <n v="0"/>
    <b v="0"/>
    <s v="GROWTH"/>
    <m/>
    <m/>
    <m/>
    <m/>
    <m/>
  </r>
  <r>
    <x v="4"/>
    <x v="55"/>
    <s v="BHS278"/>
    <n v="1000004759"/>
    <s v="SHANKAR TRADERS"/>
    <d v="2026-06-13T00:00:00"/>
    <s v="Targeted Dealer"/>
    <m/>
    <n v="25"/>
    <m/>
    <n v="30"/>
    <n v="-5"/>
    <s v="-"/>
    <n v="0"/>
    <s v="July"/>
    <n v="15"/>
    <n v="15"/>
    <n v="1"/>
    <b v="0"/>
    <n v="30"/>
    <s v="Aug"/>
    <n v="30"/>
    <n v="0"/>
    <b v="0"/>
    <s v="GROWTH"/>
    <m/>
    <m/>
    <m/>
    <m/>
    <m/>
  </r>
  <r>
    <x v="3"/>
    <x v="41"/>
    <s v="WBN117"/>
    <n v="1000004787"/>
    <s v="NEW R.K.BUILDERS"/>
    <d v="2026-06-20T00:00:00"/>
    <s v="Targeted Dealer"/>
    <m/>
    <n v="25"/>
    <m/>
    <n v="0"/>
    <n v="25"/>
    <s v="-"/>
    <n v="0"/>
    <s v="July"/>
    <n v="50"/>
    <n v="-50"/>
    <n v="-1"/>
    <b v="0"/>
    <n v="0"/>
    <s v="Aug"/>
    <n v="0"/>
    <n v="0"/>
    <b v="0"/>
    <b v="0"/>
    <m/>
    <m/>
    <m/>
    <m/>
    <m/>
  </r>
  <r>
    <x v="4"/>
    <x v="55"/>
    <s v="BHS048"/>
    <n v="1000001967"/>
    <s v="SHIVAM TRADERS (WARS)"/>
    <d v="2022-06-27T00:00:00"/>
    <s v="Targeted Dealer"/>
    <m/>
    <n v="25"/>
    <m/>
    <n v="30"/>
    <n v="-5"/>
    <s v="-"/>
    <n v="0"/>
    <s v="July"/>
    <n v="60"/>
    <n v="-30"/>
    <n v="-0.5"/>
    <b v="0"/>
    <n v="30"/>
    <s v="Aug"/>
    <n v="30"/>
    <n v="0"/>
    <b v="0"/>
    <s v="GROWTH"/>
    <m/>
    <m/>
    <m/>
    <m/>
    <m/>
  </r>
  <r>
    <x v="4"/>
    <x v="55"/>
    <s v="BHA107"/>
    <n v="1000004761"/>
    <s v="ASHRAFI TRADERS"/>
    <d v="2026-06-15T00:00:00"/>
    <s v="Targeted Dealer"/>
    <m/>
    <n v="55"/>
    <m/>
    <n v="30"/>
    <n v="25"/>
    <s v="-"/>
    <n v="0"/>
    <s v="July"/>
    <n v="54"/>
    <n v="-24"/>
    <n v="-0.44444444444444442"/>
    <b v="0"/>
    <n v="30"/>
    <s v="Aug"/>
    <n v="30"/>
    <n v="0"/>
    <b v="0"/>
    <s v="GROWTH"/>
    <m/>
    <m/>
    <m/>
    <m/>
    <m/>
  </r>
  <r>
    <x v="4"/>
    <x v="50"/>
    <s v="BHN040"/>
    <n v="1000002526"/>
    <s v="NEW BHARAT TRADERS &amp; PAINTS"/>
    <d v="2022-06-27T00:00:00"/>
    <s v="Targeted Dealer"/>
    <m/>
    <n v="25"/>
    <m/>
    <n v="38"/>
    <n v="-13"/>
    <s v="-"/>
    <n v="0"/>
    <s v="July"/>
    <n v="17.5"/>
    <n v="20.5"/>
    <n v="1.1714285714285713"/>
    <b v="0"/>
    <n v="38"/>
    <s v="Aug"/>
    <n v="38"/>
    <n v="0"/>
    <b v="0"/>
    <s v="GROWTH"/>
    <m/>
    <m/>
    <m/>
    <m/>
    <m/>
  </r>
  <r>
    <x v="0"/>
    <x v="0"/>
    <s v="NEA578"/>
    <n v="1000004785"/>
    <s v="ANANDA HARDWARE"/>
    <d v="2026-06-18T00:00:00"/>
    <s v="Targeted Dealer"/>
    <m/>
    <n v="40"/>
    <m/>
    <n v="34.5"/>
    <n v="5.5"/>
    <s v="-"/>
    <n v="0"/>
    <s v="July"/>
    <n v="47"/>
    <n v="-12.5"/>
    <n v="-0.26595744680851063"/>
    <b v="0"/>
    <n v="34.5"/>
    <s v="Aug"/>
    <n v="34.5"/>
    <n v="0"/>
    <b v="0"/>
    <s v="GROWTH"/>
    <m/>
    <m/>
    <m/>
    <m/>
    <m/>
  </r>
  <r>
    <x v="4"/>
    <x v="52"/>
    <s v="BHS281"/>
    <n v="1000004784"/>
    <s v="SRI RADHE TRADERS"/>
    <d v="2026-06-18T00:00:00"/>
    <s v="Targeted Dealer"/>
    <m/>
    <n v="60"/>
    <m/>
    <n v="10"/>
    <n v="50"/>
    <s v="-"/>
    <n v="0"/>
    <s v="July"/>
    <n v="62.5"/>
    <n v="-52.5"/>
    <n v="-0.84"/>
    <b v="0"/>
    <n v="10"/>
    <s v="Aug"/>
    <n v="10"/>
    <n v="0"/>
    <b v="0"/>
    <s v="GROWTH"/>
    <m/>
    <m/>
    <m/>
    <m/>
    <m/>
  </r>
  <r>
    <x v="4"/>
    <x v="55"/>
    <s v="BHS283"/>
    <n v="1000004767"/>
    <s v="SUNIL CEMENT STORE"/>
    <d v="2026-06-19T00:00:00"/>
    <s v="Targeted Dealer"/>
    <m/>
    <n v="50"/>
    <m/>
    <n v="50"/>
    <n v="0"/>
    <s v="-"/>
    <n v="0"/>
    <s v="July"/>
    <n v="48"/>
    <n v="2"/>
    <n v="4.1666666666666741E-2"/>
    <b v="0"/>
    <n v="50"/>
    <s v="Aug"/>
    <n v="50"/>
    <n v="0"/>
    <b v="0"/>
    <s v="GROWTH"/>
    <m/>
    <m/>
    <m/>
    <m/>
    <m/>
  </r>
  <r>
    <x v="0"/>
    <x v="14"/>
    <s v="NEM552"/>
    <n v="1000004792"/>
    <s v="M.G.D ENTERPRISE"/>
    <d v="2026-06-23T00:00:00"/>
    <s v="Targeted Dealer"/>
    <m/>
    <n v="60"/>
    <m/>
    <n v="240"/>
    <n v="-180"/>
    <s v="-"/>
    <n v="0"/>
    <s v="July"/>
    <n v="90"/>
    <n v="150"/>
    <n v="1.6666666666666665"/>
    <b v="0"/>
    <n v="240"/>
    <s v="Aug"/>
    <n v="240"/>
    <n v="0"/>
    <b v="0"/>
    <s v="GROWTH"/>
    <m/>
    <m/>
    <m/>
    <m/>
    <m/>
  </r>
  <r>
    <x v="0"/>
    <x v="14"/>
    <s v="NEA580"/>
    <n v="1000004808"/>
    <s v="AP BUILD"/>
    <d v="2026-06-29T00:00:00"/>
    <s v="Targeted Dealer"/>
    <m/>
    <n v="25"/>
    <m/>
    <n v="0"/>
    <n v="25"/>
    <s v="-"/>
    <n v="0"/>
    <s v="July"/>
    <n v="0"/>
    <n v="0"/>
    <s v=" "/>
    <b v="0"/>
    <n v="0"/>
    <s v="Aug"/>
    <n v="0"/>
    <n v="0"/>
    <b v="0"/>
    <b v="0"/>
    <m/>
    <m/>
    <m/>
    <m/>
    <m/>
  </r>
  <r>
    <x v="1"/>
    <x v="25"/>
    <s v="NEM551"/>
    <n v="1000004803"/>
    <s v="MOON HARDWARE"/>
    <d v="2026-06-29T00:00:00"/>
    <s v="Targeted Dealer"/>
    <m/>
    <n v="45"/>
    <m/>
    <n v="50"/>
    <n v="-5"/>
    <s v="-"/>
    <n v="0"/>
    <s v="July"/>
    <n v="25"/>
    <n v="25"/>
    <n v="1"/>
    <b v="0"/>
    <n v="50"/>
    <s v="Aug"/>
    <n v="50"/>
    <n v="0"/>
    <b v="0"/>
    <s v="GROWTH"/>
    <m/>
    <m/>
    <m/>
    <m/>
    <m/>
  </r>
  <r>
    <x v="0"/>
    <x v="13"/>
    <s v="NED320"/>
    <n v="1000004806"/>
    <s v="DIBYAJIT KONWAR HARDWARE STORE"/>
    <d v="2026-06-29T00:00:00"/>
    <s v="Targeted Dealer"/>
    <m/>
    <n v="40"/>
    <m/>
    <n v="50"/>
    <n v="-10"/>
    <s v="-"/>
    <n v="0"/>
    <s v="July"/>
    <n v="65"/>
    <n v="-15"/>
    <n v="-0.23076923076923073"/>
    <b v="0"/>
    <n v="50"/>
    <s v="Aug"/>
    <n v="50"/>
    <n v="0"/>
    <b v="0"/>
    <s v="GROWTH"/>
    <m/>
    <m/>
    <m/>
    <m/>
    <m/>
  </r>
  <r>
    <x v="0"/>
    <x v="4"/>
    <s v="NEK290"/>
    <n v="1000004804"/>
    <s v="KATOKI HARDWARE"/>
    <d v="2026-06-29T00:00:00"/>
    <s v="Targeted Dealer"/>
    <m/>
    <n v="30"/>
    <m/>
    <n v="15"/>
    <n v="15"/>
    <s v="-"/>
    <n v="0"/>
    <s v="July"/>
    <n v="16"/>
    <n v="-1"/>
    <n v="-6.25E-2"/>
    <b v="0"/>
    <n v="15"/>
    <s v="Aug"/>
    <n v="15"/>
    <n v="0"/>
    <b v="0"/>
    <s v="GROWTH"/>
    <m/>
    <m/>
    <m/>
    <m/>
    <m/>
  </r>
  <r>
    <x v="0"/>
    <x v="10"/>
    <s v="NEA579"/>
    <n v="1000004802"/>
    <s v="MS AMBIKA HARDWARE"/>
    <d v="2026-06-28T00:00:00"/>
    <s v="Targeted Dealer"/>
    <m/>
    <n v="20"/>
    <m/>
    <n v="10"/>
    <n v="10"/>
    <s v="-"/>
    <n v="0"/>
    <s v="July"/>
    <n v="0"/>
    <n v="10"/>
    <s v=" "/>
    <b v="0"/>
    <n v="10"/>
    <s v="Aug"/>
    <n v="10"/>
    <n v="0"/>
    <b v="0"/>
    <s v="GROWTH"/>
    <m/>
    <m/>
    <m/>
    <m/>
    <m/>
  </r>
  <r>
    <x v="4"/>
    <x v="49"/>
    <s v="BHG040"/>
    <n v="1000002518"/>
    <s v="GANESH ENTERPRISES . CHERIA BARIYAR"/>
    <d v="2022-06-27T00:00:00"/>
    <s v="Targeted Dealer"/>
    <m/>
    <n v="25"/>
    <m/>
    <n v="31.25"/>
    <n v="-6.25"/>
    <s v="-"/>
    <n v="0"/>
    <s v="July"/>
    <n v="23.75"/>
    <n v="7.5"/>
    <n v="0.31578947368421062"/>
    <b v="0"/>
    <n v="31.25"/>
    <s v="Aug"/>
    <n v="31.25"/>
    <n v="0"/>
    <b v="0"/>
    <s v="GROWTH"/>
    <m/>
    <m/>
    <m/>
    <m/>
    <m/>
  </r>
  <r>
    <x v="4"/>
    <x v="49"/>
    <s v="BHJ065"/>
    <n v="1000004801"/>
    <s v="JAGDEEP TRADING"/>
    <d v="2026-06-28T00:00:00"/>
    <s v="Targeted Dealer"/>
    <m/>
    <n v="25"/>
    <m/>
    <n v="32.5"/>
    <n v="-7.5"/>
    <s v="-"/>
    <n v="0"/>
    <s v="July"/>
    <n v="25"/>
    <n v="7.5"/>
    <n v="0.30000000000000004"/>
    <b v="0"/>
    <n v="32.5"/>
    <s v="Aug"/>
    <n v="32.5"/>
    <n v="0"/>
    <b v="0"/>
    <s v="GROWTH"/>
    <m/>
    <m/>
    <m/>
    <m/>
    <m/>
  </r>
  <r>
    <x v="4"/>
    <x v="48"/>
    <s v="BHR109"/>
    <n v="1000004753"/>
    <s v="RK TRADERS - GHOGHA"/>
    <d v="2026-06-10T00:00:00"/>
    <s v="Targeted Dealer"/>
    <m/>
    <n v="25"/>
    <m/>
    <n v="0"/>
    <n v="25"/>
    <s v="-"/>
    <n v="0"/>
    <s v="July"/>
    <n v="25"/>
    <n v="-25"/>
    <n v="-1"/>
    <b v="0"/>
    <n v="0"/>
    <s v="Aug"/>
    <n v="0"/>
    <n v="0"/>
    <b v="0"/>
    <b v="0"/>
    <m/>
    <m/>
    <m/>
    <m/>
    <m/>
  </r>
  <r>
    <x v="3"/>
    <x v="41"/>
    <s v="B191"/>
    <n v="1000001317"/>
    <s v="BANDHU ENTERPRISE"/>
    <d v="2022-06-27T00:00:00"/>
    <s v="Targeted Dealer"/>
    <m/>
    <n v="50"/>
    <m/>
    <n v="18"/>
    <n v="32"/>
    <s v="-"/>
    <n v="0"/>
    <s v="July"/>
    <n v="20"/>
    <n v="-2"/>
    <n v="-9.9999999999999978E-2"/>
    <b v="0"/>
    <n v="18"/>
    <s v="Aug"/>
    <n v="18"/>
    <n v="0"/>
    <b v="0"/>
    <s v="GROWTH"/>
    <m/>
    <m/>
    <m/>
    <m/>
    <m/>
  </r>
  <r>
    <x v="3"/>
    <x v="41"/>
    <s v="WBS362"/>
    <n v="1000004794"/>
    <s v="SHANTI ENTERPRISE - CHAKVRIGU"/>
    <d v="2026-06-26T00:00:00"/>
    <s v="Targeted Dealer"/>
    <m/>
    <n v="30"/>
    <m/>
    <n v="0"/>
    <n v="30"/>
    <s v="-"/>
    <n v="0"/>
    <s v="July"/>
    <n v="5"/>
    <n v="-5"/>
    <n v="-1"/>
    <b v="0"/>
    <n v="0"/>
    <s v="Aug"/>
    <n v="0"/>
    <n v="0"/>
    <b v="0"/>
    <b v="0"/>
    <m/>
    <m/>
    <m/>
    <m/>
    <m/>
  </r>
  <r>
    <x v="3"/>
    <x v="41"/>
    <s v="WBK071"/>
    <n v="1000004797"/>
    <s v="KALPANA HARDWARE"/>
    <d v="2026-06-28T00:00:00"/>
    <s v="Targeted Dealer"/>
    <m/>
    <n v="30"/>
    <m/>
    <n v="20"/>
    <n v="10"/>
    <s v="-"/>
    <n v="0"/>
    <s v="July"/>
    <n v="24"/>
    <n v="-4"/>
    <n v="-0.16666666666666663"/>
    <b v="0"/>
    <n v="20"/>
    <s v="Aug"/>
    <n v="20"/>
    <n v="0"/>
    <b v="0"/>
    <s v="GROWTH"/>
    <m/>
    <m/>
    <m/>
    <m/>
    <m/>
  </r>
  <r>
    <x v="2"/>
    <x v="44"/>
    <s v="WBH058"/>
    <n v="1000004773"/>
    <s v="HARSH HARDWARE"/>
    <d v="2026-06-16T00:00:00"/>
    <s v="Targeted Dealer"/>
    <m/>
    <n v="50"/>
    <m/>
    <n v="12"/>
    <n v="38"/>
    <s v="-"/>
    <n v="0"/>
    <s v="July"/>
    <n v="24"/>
    <n v="-12"/>
    <n v="-0.5"/>
    <b v="0"/>
    <n v="12"/>
    <s v="Aug"/>
    <n v="12"/>
    <n v="0"/>
    <b v="0"/>
    <s v="GROWTH"/>
    <m/>
    <m/>
    <m/>
    <m/>
    <m/>
  </r>
  <r>
    <x v="4"/>
    <x v="55"/>
    <s v="BHG001"/>
    <n v="1000001393"/>
    <s v="GAYATRI TRADERS"/>
    <d v="2022-06-27T00:00:00"/>
    <s v="Targeted Dealer"/>
    <m/>
    <n v="50"/>
    <m/>
    <n v="60"/>
    <n v="-10"/>
    <s v="-"/>
    <n v="0"/>
    <s v="July"/>
    <n v="76"/>
    <n v="-16"/>
    <n v="-0.21052631578947367"/>
    <b v="0"/>
    <n v="60"/>
    <s v="Aug"/>
    <n v="60"/>
    <n v="0"/>
    <b v="0"/>
    <s v="GROWTH"/>
    <m/>
    <m/>
    <m/>
    <m/>
    <m/>
  </r>
  <r>
    <x v="4"/>
    <x v="55"/>
    <s v="BHK005"/>
    <n v="1000001961"/>
    <s v="KISHAN TRADERS (GONAWA)"/>
    <d v="2022-06-27T00:00:00"/>
    <s v="Targeted Dealer"/>
    <m/>
    <n v="30"/>
    <m/>
    <n v="30.95"/>
    <n v="-0.94999999999999929"/>
    <s v="-"/>
    <n v="0"/>
    <s v="July"/>
    <n v="30"/>
    <n v="0.94999999999999929"/>
    <n v="3.1666666666666732E-2"/>
    <b v="0"/>
    <n v="30.95"/>
    <s v="Aug"/>
    <n v="30.95"/>
    <n v="0"/>
    <b v="0"/>
    <s v="GROWTH"/>
    <m/>
    <m/>
    <m/>
    <m/>
    <m/>
  </r>
  <r>
    <x v="4"/>
    <x v="55"/>
    <s v="BHN052"/>
    <n v="1000004758"/>
    <s v="NARAYAN &amp; SONS"/>
    <d v="2026-06-13T00:00:00"/>
    <s v="Targeted Dealer"/>
    <m/>
    <n v="25"/>
    <m/>
    <n v="15"/>
    <n v="10"/>
    <s v="-"/>
    <n v="0"/>
    <s v="July"/>
    <n v="0"/>
    <n v="15"/>
    <s v=" "/>
    <b v="0"/>
    <n v="15"/>
    <s v="Aug"/>
    <n v="15"/>
    <n v="0"/>
    <b v="0"/>
    <s v="GROWTH"/>
    <m/>
    <m/>
    <m/>
    <m/>
    <m/>
  </r>
  <r>
    <x v="4"/>
    <x v="55"/>
    <s v="BHV032"/>
    <n v="1000004793"/>
    <s v="VIJAY TRADERS - GHASIYADIH"/>
    <d v="2026-06-23T00:00:00"/>
    <s v="Targeted Dealer"/>
    <m/>
    <n v="40"/>
    <m/>
    <n v="55"/>
    <n v="-15"/>
    <s v="-"/>
    <n v="0"/>
    <s v="July"/>
    <n v="35"/>
    <n v="20"/>
    <n v="0.5714285714285714"/>
    <b v="0"/>
    <n v="55"/>
    <s v="Aug"/>
    <n v="55"/>
    <n v="0"/>
    <b v="0"/>
    <s v="GROWTH"/>
    <m/>
    <m/>
    <m/>
    <m/>
    <m/>
  </r>
  <r>
    <x v="4"/>
    <x v="55"/>
    <s v="BHR110"/>
    <n v="1000004795"/>
    <s v="RAHUL KHAD BHANDAR"/>
    <d v="2026-06-26T00:00:00"/>
    <s v="Targeted Dealer"/>
    <m/>
    <n v="35"/>
    <m/>
    <n v="35"/>
    <n v="0"/>
    <s v="-"/>
    <n v="0"/>
    <s v="July"/>
    <n v="32"/>
    <n v="3"/>
    <n v="9.375E-2"/>
    <b v="0"/>
    <n v="35"/>
    <s v="Aug"/>
    <n v="35"/>
    <n v="0"/>
    <b v="0"/>
    <s v="GROWTH"/>
    <m/>
    <m/>
    <m/>
    <m/>
    <m/>
  </r>
  <r>
    <x v="4"/>
    <x v="55"/>
    <s v="BHF007"/>
    <n v="1000004796"/>
    <s v="FN ASSOCIATES"/>
    <d v="2026-06-26T00:00:00"/>
    <s v="Targeted Dealer"/>
    <m/>
    <n v="50"/>
    <m/>
    <n v="0"/>
    <n v="50"/>
    <s v="-"/>
    <n v="0"/>
    <s v="July"/>
    <n v="55"/>
    <n v="-55"/>
    <n v="-1"/>
    <b v="0"/>
    <n v="0"/>
    <s v="Aug"/>
    <n v="0"/>
    <n v="0"/>
    <b v="0"/>
    <b v="0"/>
    <m/>
    <m/>
    <m/>
    <m/>
    <m/>
  </r>
  <r>
    <x v="4"/>
    <x v="55"/>
    <s v="BHJ064"/>
    <n v="1000004798"/>
    <s v="JAI SHREE RAM CEMENT &amp; KHAD DUKAN"/>
    <d v="2026-06-28T00:00:00"/>
    <s v="Targeted Dealer"/>
    <m/>
    <n v="40"/>
    <m/>
    <n v="40"/>
    <n v="0"/>
    <s v="-"/>
    <n v="0"/>
    <s v="July"/>
    <n v="45"/>
    <n v="-5"/>
    <n v="-0.11111111111111116"/>
    <b v="0"/>
    <n v="40"/>
    <s v="Aug"/>
    <n v="40"/>
    <n v="0"/>
    <b v="0"/>
    <s v="GROWTH"/>
    <m/>
    <m/>
    <m/>
    <m/>
    <m/>
  </r>
  <r>
    <x v="4"/>
    <x v="55"/>
    <s v="BHR111"/>
    <n v="1000004800"/>
    <s v="RADHA RANI UDYOG"/>
    <d v="2026-06-28T00:00:00"/>
    <s v="Targeted Dealer"/>
    <m/>
    <n v="25"/>
    <m/>
    <n v="0"/>
    <n v="25"/>
    <s v="-"/>
    <n v="0"/>
    <s v="July"/>
    <n v="25"/>
    <n v="-25"/>
    <n v="-1"/>
    <b v="0"/>
    <n v="0"/>
    <s v="Aug"/>
    <n v="0"/>
    <n v="0"/>
    <b v="0"/>
    <b v="0"/>
    <m/>
    <m/>
    <m/>
    <m/>
    <m/>
  </r>
  <r>
    <x v="4"/>
    <x v="55"/>
    <s v="BHB080"/>
    <n v="1000004811"/>
    <s v="BHARAT ENTERPRISES - GOLABAZAR"/>
    <d v="2026-06-30T00:00:00"/>
    <s v="Targeted Dealer"/>
    <m/>
    <n v="30"/>
    <m/>
    <n v="60"/>
    <n v="-30"/>
    <s v="-"/>
    <n v="0"/>
    <s v="July"/>
    <n v="30"/>
    <n v="30"/>
    <n v="1"/>
    <b v="0"/>
    <n v="60"/>
    <s v="Aug"/>
    <n v="60"/>
    <n v="0"/>
    <b v="0"/>
    <s v="GROWTH"/>
    <m/>
    <m/>
    <m/>
    <m/>
    <m/>
  </r>
  <r>
    <x v="4"/>
    <x v="55"/>
    <s v="BHM171"/>
    <n v="1000004833"/>
    <s v="MONU TRADERS"/>
    <d v="2026-07-16T00:00:00"/>
    <s v="Targeted Dealer"/>
    <m/>
    <n v="30"/>
    <m/>
    <n v="65"/>
    <n v="-35"/>
    <s v="-"/>
    <n v="0"/>
    <s v="July"/>
    <n v="0"/>
    <n v="65"/>
    <s v=" "/>
    <b v="0"/>
    <n v="65"/>
    <s v="Aug"/>
    <n v="65"/>
    <n v="0"/>
    <b v="0"/>
    <s v="GROWTH"/>
    <m/>
    <m/>
    <m/>
    <m/>
    <m/>
  </r>
  <r>
    <x v="4"/>
    <x v="45"/>
    <s v="BHJ041"/>
    <n v="1000001491"/>
    <s v="JALALGARH TRADERS"/>
    <d v="2022-06-27T00:00:00"/>
    <s v="Targeted Dealer"/>
    <m/>
    <n v="15"/>
    <m/>
    <n v="0"/>
    <n v="15"/>
    <s v="-"/>
    <n v="0"/>
    <s v="July"/>
    <n v="30"/>
    <n v="-30"/>
    <n v="-1"/>
    <b v="0"/>
    <n v="0"/>
    <s v="Aug"/>
    <n v="0"/>
    <n v="0"/>
    <b v="0"/>
    <b v="0"/>
    <m/>
    <m/>
    <m/>
    <m/>
    <m/>
  </r>
  <r>
    <x v="4"/>
    <x v="45"/>
    <s v="BHS172"/>
    <n v="1000001510"/>
    <s v="SAHA ENTERPRISES (FORBESGANJ)"/>
    <d v="2022-06-27T00:00:00"/>
    <s v="Targeted Dealer"/>
    <m/>
    <n v="60"/>
    <m/>
    <n v="30"/>
    <n v="30"/>
    <s v="-"/>
    <n v="0"/>
    <s v="July"/>
    <n v="30"/>
    <n v="0"/>
    <n v="0"/>
    <b v="0"/>
    <n v="30"/>
    <s v="Aug"/>
    <n v="30"/>
    <n v="0"/>
    <b v="0"/>
    <s v="GROWTH"/>
    <m/>
    <m/>
    <m/>
    <m/>
    <m/>
  </r>
  <r>
    <x v="4"/>
    <x v="45"/>
    <s v="BHN053"/>
    <n v="1000004835"/>
    <s v="NAIYER TRADERS"/>
    <d v="2026-07-16T00:00:00"/>
    <s v="Targeted Dealer"/>
    <m/>
    <n v="60"/>
    <m/>
    <n v="60"/>
    <n v="0"/>
    <s v="-"/>
    <n v="0"/>
    <s v="July"/>
    <n v="30"/>
    <n v="30"/>
    <n v="1"/>
    <b v="0"/>
    <n v="60"/>
    <s v="Aug"/>
    <n v="60"/>
    <n v="0"/>
    <b v="0"/>
    <s v="GROWTH"/>
    <m/>
    <m/>
    <m/>
    <m/>
    <m/>
  </r>
  <r>
    <x v="3"/>
    <x v="42"/>
    <s v="WBM319"/>
    <n v="1000004154"/>
    <s v="MONDAL TRADERS"/>
    <d v="2024-10-23T00:00:00"/>
    <s v="Targeted Dealer"/>
    <m/>
    <n v="20"/>
    <m/>
    <n v="5"/>
    <n v="15"/>
    <s v="-"/>
    <n v="0"/>
    <s v="July"/>
    <n v="5"/>
    <n v="0"/>
    <n v="0"/>
    <b v="0"/>
    <n v="5"/>
    <s v="Aug"/>
    <n v="5"/>
    <n v="0"/>
    <b v="0"/>
    <s v="GROWTH"/>
    <m/>
    <m/>
    <m/>
    <m/>
    <m/>
  </r>
  <r>
    <x v="3"/>
    <x v="42"/>
    <s v="WBH059"/>
    <n v="1000004780"/>
    <s v="HAZI ISHA ENTERPRISE"/>
    <d v="2026-06-17T00:00:00"/>
    <s v="Targeted Dealer"/>
    <m/>
    <n v="50"/>
    <m/>
    <n v="0"/>
    <n v="50"/>
    <s v="-"/>
    <n v="0"/>
    <s v="July"/>
    <n v="30"/>
    <n v="-30"/>
    <n v="-1"/>
    <b v="0"/>
    <n v="0"/>
    <s v="Aug"/>
    <n v="0"/>
    <n v="0"/>
    <b v="0"/>
    <b v="0"/>
    <m/>
    <m/>
    <m/>
    <m/>
    <m/>
  </r>
  <r>
    <x v="4"/>
    <x v="50"/>
    <s v="BHR087"/>
    <n v="1000002029"/>
    <s v="BANDHAN STEELS"/>
    <d v="2022-06-27T00:00:00"/>
    <s v="Targeted Dealer"/>
    <m/>
    <n v="400"/>
    <m/>
    <n v="270.5"/>
    <n v="129.5"/>
    <s v="-"/>
    <n v="0"/>
    <s v="July"/>
    <n v="508.25"/>
    <n v="-237.75"/>
    <n v="-0.46778160354156417"/>
    <b v="0"/>
    <n v="270.5"/>
    <s v="Aug"/>
    <n v="270.5"/>
    <n v="0"/>
    <b v="0"/>
    <s v="GROWTH"/>
    <m/>
    <m/>
    <m/>
    <m/>
    <m/>
  </r>
  <r>
    <x v="4"/>
    <x v="50"/>
    <s v="BHS227"/>
    <n v="1000002654"/>
    <s v="SAUMYA TRADERS"/>
    <d v="2022-06-27T00:00:00"/>
    <s v="Targeted Dealer"/>
    <m/>
    <n v="25"/>
    <m/>
    <n v="25.5"/>
    <n v="-0.5"/>
    <s v="-"/>
    <n v="0"/>
    <s v="July"/>
    <n v="36"/>
    <n v="-10.5"/>
    <n v="-0.29166666666666663"/>
    <b v="0"/>
    <n v="25.5"/>
    <s v="Aug"/>
    <n v="25.5"/>
    <n v="0"/>
    <b v="0"/>
    <s v="GROWTH"/>
    <m/>
    <m/>
    <m/>
    <m/>
    <m/>
  </r>
  <r>
    <x v="4"/>
    <x v="50"/>
    <s v="BHM169"/>
    <n v="1000004799"/>
    <s v="MAHAVIR TRADERS"/>
    <d v="2026-06-28T00:00:00"/>
    <s v="Targeted Dealer"/>
    <m/>
    <n v="25"/>
    <m/>
    <n v="0"/>
    <n v="25"/>
    <s v="-"/>
    <n v="0"/>
    <s v="July"/>
    <n v="12.5"/>
    <n v="-12.5"/>
    <n v="-1"/>
    <b v="0"/>
    <n v="0"/>
    <s v="Aug"/>
    <n v="0"/>
    <n v="0"/>
    <b v="0"/>
    <b v="0"/>
    <m/>
    <m/>
    <m/>
    <m/>
    <m/>
  </r>
  <r>
    <x v="4"/>
    <x v="50"/>
    <s v="BHS285"/>
    <n v="1000004812"/>
    <s v="SATYAM TRADERS - DHOLI BAZAR "/>
    <d v="2026-06-30T00:00:00"/>
    <s v="Targeted Dealer"/>
    <m/>
    <n v="30"/>
    <m/>
    <n v="42.5"/>
    <n v="-12.5"/>
    <s v="-"/>
    <n v="0"/>
    <s v="July"/>
    <n v="37.5"/>
    <n v="5"/>
    <n v="0.1333333333333333"/>
    <b v="0"/>
    <n v="42.5"/>
    <s v="Aug"/>
    <n v="42.5"/>
    <n v="0"/>
    <b v="0"/>
    <s v="GROWTH"/>
    <m/>
    <m/>
    <m/>
    <m/>
    <m/>
  </r>
  <r>
    <x v="4"/>
    <x v="50"/>
    <s v="BHV033"/>
    <n v="1000004816"/>
    <s v="VISHWAKARMA TRADERS"/>
    <d v="2026-06-30T00:00:00"/>
    <s v="Targeted Dealer"/>
    <m/>
    <n v="25"/>
    <m/>
    <n v="40"/>
    <n v="-15"/>
    <s v="-"/>
    <n v="0"/>
    <s v="July"/>
    <n v="15"/>
    <n v="25"/>
    <n v="1.6666666666666665"/>
    <b v="0"/>
    <n v="40"/>
    <s v="Aug"/>
    <n v="40"/>
    <n v="0"/>
    <b v="0"/>
    <s v="GROWTH"/>
    <m/>
    <m/>
    <m/>
    <m/>
    <m/>
  </r>
  <r>
    <x v="4"/>
    <x v="50"/>
    <s v="BHM170"/>
    <n v="1000004819"/>
    <s v="MAA SHILA TRADERS"/>
    <d v="2026-07-07T00:00:00"/>
    <s v="Targeted Dealer"/>
    <m/>
    <n v="35"/>
    <m/>
    <n v="25"/>
    <n v="10"/>
    <s v="-"/>
    <n v="0"/>
    <s v="July"/>
    <n v="25"/>
    <n v="0"/>
    <n v="0"/>
    <b v="0"/>
    <n v="25"/>
    <s v="Aug"/>
    <n v="25"/>
    <n v="0"/>
    <b v="0"/>
    <s v="GROWTH"/>
    <m/>
    <m/>
    <m/>
    <m/>
    <m/>
  </r>
  <r>
    <x v="4"/>
    <x v="50"/>
    <s v="BHS286"/>
    <n v="1000004821"/>
    <s v="SHREE AMBIKA TRADERS"/>
    <d v="2026-07-15T00:00:00"/>
    <s v="Targeted Dealer"/>
    <m/>
    <n v="25"/>
    <m/>
    <n v="37"/>
    <n v="-12"/>
    <s v="-"/>
    <n v="0"/>
    <s v="July"/>
    <n v="12.5"/>
    <n v="24.5"/>
    <n v="1.96"/>
    <b v="0"/>
    <n v="37"/>
    <s v="Aug"/>
    <n v="37"/>
    <n v="0"/>
    <b v="0"/>
    <s v="GROWTH"/>
    <m/>
    <m/>
    <m/>
    <m/>
    <m/>
  </r>
  <r>
    <x v="4"/>
    <x v="50"/>
    <s v="BHB081"/>
    <n v="1000004838"/>
    <s v="BHAGWATI TRADERS"/>
    <d v="2026-07-17T00:00:00"/>
    <s v="Targeted Dealer"/>
    <m/>
    <n v="40"/>
    <m/>
    <n v="140"/>
    <n v="-100"/>
    <s v="-"/>
    <n v="0"/>
    <s v="July"/>
    <n v="25.5"/>
    <n v="114.5"/>
    <n v="4.4901960784313726"/>
    <b v="0"/>
    <n v="140"/>
    <s v="Aug"/>
    <n v="140"/>
    <n v="0"/>
    <b v="0"/>
    <s v="GROWTH"/>
    <m/>
    <m/>
    <m/>
    <m/>
    <m/>
  </r>
  <r>
    <x v="2"/>
    <x v="39"/>
    <s v="WBP052"/>
    <n v="1000001893"/>
    <s v="PHURAB ENTERPRISES"/>
    <d v="2022-06-27T00:00:00"/>
    <s v="Targeted Dealer"/>
    <m/>
    <n v="20"/>
    <m/>
    <n v="11"/>
    <n v="9"/>
    <s v="-"/>
    <n v="0"/>
    <s v="July"/>
    <n v="11"/>
    <n v="0"/>
    <n v="0"/>
    <b v="0"/>
    <n v="11"/>
    <s v="Aug"/>
    <n v="11"/>
    <n v="0"/>
    <b v="0"/>
    <s v="GROWTH"/>
    <m/>
    <m/>
    <m/>
    <m/>
    <m/>
  </r>
  <r>
    <x v="2"/>
    <x v="39"/>
    <s v="SKS014"/>
    <n v="1000004844"/>
    <s v="SHARMA TRADERS"/>
    <d v="2026-07-28T00:00:00"/>
    <s v="Targeted Dealer"/>
    <m/>
    <n v="50"/>
    <m/>
    <n v="40"/>
    <n v="10"/>
    <s v="-"/>
    <n v="0"/>
    <s v="July"/>
    <n v="13"/>
    <n v="27"/>
    <n v="2.0769230769230771"/>
    <b v="0"/>
    <n v="40"/>
    <s v="Aug"/>
    <n v="40"/>
    <n v="0"/>
    <b v="0"/>
    <s v="GROWTH"/>
    <m/>
    <m/>
    <m/>
    <m/>
    <m/>
  </r>
  <r>
    <x v="4"/>
    <x v="47"/>
    <s v="BHR112"/>
    <n v="1000004820"/>
    <s v="RAJA TRADERS - BIHARIGANJ"/>
    <d v="2026-07-10T00:00:00"/>
    <s v="Targeted Dealer"/>
    <m/>
    <n v="25"/>
    <m/>
    <n v="25"/>
    <n v="0"/>
    <s v="-"/>
    <n v="0"/>
    <s v="July"/>
    <n v="25"/>
    <n v="0"/>
    <n v="0"/>
    <b v="0"/>
    <n v="25"/>
    <s v="Aug"/>
    <n v="25"/>
    <n v="0"/>
    <b v="0"/>
    <s v="GROWTH"/>
    <m/>
    <m/>
    <m/>
    <m/>
    <m/>
  </r>
  <r>
    <x v="3"/>
    <x v="40"/>
    <s v="WBA150"/>
    <n v="1000002777"/>
    <s v="ASHIRUDDIN HARDWARE"/>
    <d v="2022-06-29T00:00:00"/>
    <s v="Targeted Dealer"/>
    <m/>
    <n v="40"/>
    <m/>
    <n v="30"/>
    <n v="10"/>
    <s v="-"/>
    <n v="10"/>
    <s v="July"/>
    <n v="19.95"/>
    <n v="10.050000000000001"/>
    <n v="0.50375939849624074"/>
    <s v="GROWTH"/>
    <n v="30"/>
    <s v="Aug"/>
    <n v="30"/>
    <n v="0"/>
    <b v="0"/>
    <s v="GROWTH"/>
    <m/>
    <m/>
    <m/>
    <m/>
    <m/>
  </r>
  <r>
    <x v="3"/>
    <x v="40"/>
    <s v="WBA168"/>
    <n v="1000004756"/>
    <s v="ASH STEEL VENTURE"/>
    <d v="2026-06-11T00:00:00"/>
    <s v="Targeted Dealer"/>
    <m/>
    <n v="50"/>
    <m/>
    <n v="327.45"/>
    <n v="-277.45"/>
    <s v="-"/>
    <n v="0"/>
    <s v="July"/>
    <n v="7"/>
    <n v="320.45"/>
    <n v="45.778571428571425"/>
    <b v="0"/>
    <n v="327.45"/>
    <s v="Aug"/>
    <n v="327.45"/>
    <n v="0"/>
    <b v="0"/>
    <s v="GROWTH"/>
    <m/>
    <m/>
    <m/>
    <m/>
    <m/>
  </r>
  <r>
    <x v="0"/>
    <x v="11"/>
    <s v="NES893"/>
    <n v="1000004813"/>
    <s v="SHYAM TRADERS"/>
    <d v="2026-06-30T00:00:00"/>
    <s v="Targeted Dealer"/>
    <m/>
    <n v="30"/>
    <m/>
    <n v="20"/>
    <n v="10"/>
    <s v="-"/>
    <n v="0"/>
    <s v="July"/>
    <n v="40"/>
    <n v="-20"/>
    <n v="-0.5"/>
    <b v="0"/>
    <n v="20"/>
    <s v="Aug"/>
    <n v="20"/>
    <n v="0"/>
    <b v="0"/>
    <s v="GROWTH"/>
    <m/>
    <m/>
    <m/>
    <m/>
    <m/>
  </r>
  <r>
    <x v="1"/>
    <x v="20"/>
    <s v="NEM553"/>
    <n v="1000004843"/>
    <s v="MAA BABA ENTERPRISE"/>
    <d v="2026-07-27T00:00:00"/>
    <s v="Targeted Dealer"/>
    <m/>
    <n v="84"/>
    <m/>
    <n v="260"/>
    <n v="-176"/>
    <s v="-"/>
    <n v="0"/>
    <s v="July"/>
    <n v="39"/>
    <n v="221"/>
    <n v="5.666666666666667"/>
    <b v="0"/>
    <n v="260"/>
    <s v="Aug"/>
    <n v="260"/>
    <n v="0"/>
    <b v="0"/>
    <s v="GROWTH"/>
    <m/>
    <m/>
    <m/>
    <m/>
    <m/>
  </r>
  <r>
    <x v="1"/>
    <x v="22"/>
    <s v="NED086"/>
    <n v="1000000325"/>
    <s v="DHANSHREE STEELS"/>
    <d v="2022-06-26T00:00:00"/>
    <s v="-"/>
    <m/>
    <n v="0"/>
    <m/>
    <n v="0"/>
    <n v="0"/>
    <s v="-"/>
    <n v="0"/>
    <s v="July"/>
    <n v="1"/>
    <n v="-1"/>
    <n v="-1"/>
    <b v="0"/>
    <n v="0"/>
    <s v="Aug"/>
    <n v="0"/>
    <n v="0"/>
    <b v="0"/>
    <b v="0"/>
    <m/>
    <m/>
    <m/>
    <m/>
    <m/>
  </r>
  <r>
    <x v="1"/>
    <x v="22"/>
    <s v="NES896"/>
    <n v="1000004771"/>
    <s v="SHREE RAM ENTERPRISE"/>
    <d v="2026-07-03T00:00:00"/>
    <s v="Targeted Dealer"/>
    <m/>
    <n v="20"/>
    <m/>
    <n v="14"/>
    <n v="6"/>
    <s v="-"/>
    <n v="0"/>
    <s v="July"/>
    <n v="17.5"/>
    <n v="-3.5"/>
    <n v="-0.19999999999999996"/>
    <b v="0"/>
    <n v="14"/>
    <s v="Aug"/>
    <n v="14"/>
    <n v="0"/>
    <b v="0"/>
    <s v="GROWTH"/>
    <m/>
    <m/>
    <m/>
    <m/>
    <m/>
  </r>
  <r>
    <x v="1"/>
    <x v="22"/>
    <s v="NEB485"/>
    <n v="1000004823"/>
    <s v="BRAHMAPUTRA STEEL"/>
    <d v="2026-07-13T00:00:00"/>
    <s v="Targeted Dealer"/>
    <m/>
    <n v="50"/>
    <m/>
    <n v="69.5"/>
    <n v="-19.5"/>
    <s v="-"/>
    <n v="0"/>
    <s v="July"/>
    <n v="34.5"/>
    <n v="35"/>
    <n v="1.0144927536231885"/>
    <b v="0"/>
    <n v="69.5"/>
    <s v="Aug"/>
    <n v="69.5"/>
    <n v="0"/>
    <b v="0"/>
    <s v="GROWTH"/>
    <m/>
    <m/>
    <m/>
    <m/>
    <m/>
  </r>
  <r>
    <x v="0"/>
    <x v="1"/>
    <s v="NEN301"/>
    <n v="1000004770"/>
    <s v="NOOR JAMAL HARDWARE"/>
    <d v="2026-06-30T00:00:00"/>
    <s v="Targeted Dealer"/>
    <m/>
    <n v="39"/>
    <m/>
    <n v="13"/>
    <n v="26"/>
    <s v="-"/>
    <n v="0"/>
    <s v="July"/>
    <n v="39"/>
    <n v="-26"/>
    <n v="-0.66666666666666674"/>
    <b v="0"/>
    <n v="13"/>
    <s v="Aug"/>
    <n v="13"/>
    <n v="0"/>
    <b v="0"/>
    <s v="GROWTH"/>
    <m/>
    <m/>
    <m/>
    <m/>
    <m/>
  </r>
  <r>
    <x v="0"/>
    <x v="1"/>
    <s v="NED321"/>
    <n v="1000004822"/>
    <s v="DILWAR ENTERPRISE"/>
    <d v="2026-07-11T00:00:00"/>
    <s v="Targeted Dealer"/>
    <m/>
    <n v="20"/>
    <m/>
    <n v="13"/>
    <n v="7"/>
    <s v="-"/>
    <n v="0"/>
    <s v="July"/>
    <n v="20"/>
    <n v="-7"/>
    <n v="-0.35"/>
    <b v="0"/>
    <n v="13"/>
    <s v="Aug"/>
    <n v="13"/>
    <n v="0"/>
    <b v="0"/>
    <s v="GROWTH"/>
    <m/>
    <m/>
    <m/>
    <m/>
    <m/>
  </r>
  <r>
    <x v="0"/>
    <x v="6"/>
    <s v="NES891"/>
    <n v="1000004809"/>
    <s v="SANTOSH HARDWARE"/>
    <d v="2026-06-30T00:00:00"/>
    <s v="Targeted Dealer"/>
    <m/>
    <n v="40"/>
    <m/>
    <n v="60"/>
    <n v="-20"/>
    <s v="-"/>
    <n v="0"/>
    <s v="July"/>
    <n v="20"/>
    <n v="40"/>
    <n v="2"/>
    <b v="0"/>
    <n v="60"/>
    <s v="Aug"/>
    <n v="60"/>
    <n v="0"/>
    <b v="0"/>
    <s v="GROWTH"/>
    <m/>
    <m/>
    <m/>
    <m/>
    <m/>
  </r>
  <r>
    <x v="1"/>
    <x v="33"/>
    <s v="NEW013"/>
    <n v="1000003746"/>
    <s v="WEAR ME OUT"/>
    <d v="2023-11-08T00:00:00"/>
    <s v="-"/>
    <m/>
    <n v="0"/>
    <m/>
    <n v="0"/>
    <n v="0"/>
    <s v="-"/>
    <n v="6.25"/>
    <s v="July"/>
    <n v="2.5"/>
    <n v="-2.5"/>
    <n v="-1"/>
    <s v="DEGROWTH"/>
    <n v="0"/>
    <s v="Aug"/>
    <n v="0"/>
    <n v="0"/>
    <b v="0"/>
    <b v="0"/>
    <m/>
    <m/>
    <m/>
    <m/>
    <m/>
  </r>
  <r>
    <x v="1"/>
    <x v="33"/>
    <s v="NEP254"/>
    <n v="1000004741"/>
    <s v="PUN ENTERPRISES"/>
    <d v="2026-06-03T00:00:00"/>
    <s v="Targeted Dealer"/>
    <m/>
    <n v="30"/>
    <m/>
    <n v="13.5"/>
    <n v="16.5"/>
    <s v="-"/>
    <n v="0"/>
    <s v="July"/>
    <n v="74"/>
    <n v="-60.5"/>
    <n v="-0.81756756756756754"/>
    <b v="0"/>
    <n v="13.5"/>
    <s v="Aug"/>
    <n v="13.5"/>
    <n v="0"/>
    <b v="0"/>
    <s v="GROWTH"/>
    <m/>
    <m/>
    <m/>
    <m/>
    <m/>
  </r>
  <r>
    <x v="1"/>
    <x v="33"/>
    <s v="NET289"/>
    <n v="1000004814"/>
    <s v="THOMAS ENTERPRISE"/>
    <d v="2026-06-30T00:00:00"/>
    <s v="Targeted Dealer"/>
    <m/>
    <n v="20"/>
    <m/>
    <n v="17"/>
    <n v="3"/>
    <s v="-"/>
    <n v="0"/>
    <s v="July"/>
    <n v="19"/>
    <n v="-2"/>
    <n v="-0.10526315789473684"/>
    <b v="0"/>
    <n v="17"/>
    <s v="Aug"/>
    <n v="17"/>
    <n v="0"/>
    <b v="0"/>
    <s v="GROWTH"/>
    <m/>
    <m/>
    <m/>
    <m/>
    <m/>
  </r>
  <r>
    <x v="1"/>
    <x v="23"/>
    <s v="NEA576"/>
    <n v="1000004737"/>
    <s v="AHINSHA HARDWARE"/>
    <d v="2026-05-29T00:00:00"/>
    <s v="Targeted Dealer"/>
    <m/>
    <n v="20"/>
    <m/>
    <n v="10"/>
    <n v="10"/>
    <s v="-"/>
    <n v="0"/>
    <s v="July"/>
    <n v="20"/>
    <n v="-10"/>
    <n v="-0.5"/>
    <b v="0"/>
    <n v="10"/>
    <s v="Aug"/>
    <n v="10"/>
    <n v="0"/>
    <b v="0"/>
    <s v="GROWTH"/>
    <m/>
    <m/>
    <m/>
    <m/>
    <m/>
  </r>
  <r>
    <x v="0"/>
    <x v="0"/>
    <s v="NES895"/>
    <n v="1000004817"/>
    <s v="S.M. HARDWARE"/>
    <d v="2026-06-30T00:00:00"/>
    <s v="Targeted Dealer"/>
    <m/>
    <n v="30"/>
    <m/>
    <n v="39"/>
    <n v="-9"/>
    <s v="-"/>
    <n v="0"/>
    <s v="July"/>
    <n v="28"/>
    <n v="11"/>
    <n v="0.39285714285714279"/>
    <b v="0"/>
    <n v="39"/>
    <s v="Aug"/>
    <n v="39"/>
    <n v="0"/>
    <b v="0"/>
    <s v="GROWTH"/>
    <m/>
    <m/>
    <m/>
    <m/>
    <m/>
  </r>
  <r>
    <x v="0"/>
    <x v="4"/>
    <s v="NEN300"/>
    <n v="1000004815"/>
    <s v="NUR HARDWARE"/>
    <d v="2026-06-30T00:00:00"/>
    <s v="Targeted Dealer"/>
    <m/>
    <n v="20"/>
    <m/>
    <n v="8.5"/>
    <n v="11.5"/>
    <s v="-"/>
    <n v="0"/>
    <s v="July"/>
    <n v="3.5"/>
    <n v="5"/>
    <n v="1.4285714285714284"/>
    <b v="0"/>
    <n v="8.5"/>
    <s v="Aug"/>
    <n v="8.5"/>
    <n v="0"/>
    <b v="0"/>
    <s v="GROWTH"/>
    <m/>
    <m/>
    <m/>
    <m/>
    <m/>
  </r>
  <r>
    <x v="1"/>
    <x v="21"/>
    <s v="NES894"/>
    <n v="1000004769"/>
    <s v="SHIVAM ENTERPRISE"/>
    <d v="2026-06-30T00:00:00"/>
    <s v="Targeted Dealer"/>
    <m/>
    <n v="25"/>
    <m/>
    <n v="52"/>
    <n v="-27"/>
    <s v="-"/>
    <n v="0"/>
    <s v="July"/>
    <n v="52"/>
    <n v="0"/>
    <n v="0"/>
    <b v="0"/>
    <n v="52"/>
    <s v="Aug"/>
    <n v="52"/>
    <n v="0"/>
    <b v="0"/>
    <s v="GROWTH"/>
    <m/>
    <m/>
    <m/>
    <m/>
    <m/>
  </r>
  <r>
    <x v="1"/>
    <x v="21"/>
    <s v="NES890"/>
    <n v="1000004805"/>
    <s v="SHIV SHAKTI ELECTRIC HARDWARE"/>
    <d v="2026-06-29T00:00:00"/>
    <s v="Targeted Dealer"/>
    <m/>
    <n v="25"/>
    <m/>
    <n v="52"/>
    <n v="-27"/>
    <s v="-"/>
    <n v="0"/>
    <s v="July"/>
    <n v="38.5"/>
    <n v="13.5"/>
    <n v="0.35064935064935066"/>
    <b v="0"/>
    <n v="52"/>
    <s v="Aug"/>
    <n v="52"/>
    <n v="0"/>
    <b v="0"/>
    <s v="GROWTH"/>
    <m/>
    <m/>
    <m/>
    <m/>
    <m/>
  </r>
  <r>
    <x v="4"/>
    <x v="48"/>
    <s v="BHS165"/>
    <n v="1000001208"/>
    <s v="SAHA &amp; SONS"/>
    <d v="2018-03-17T00:00:00"/>
    <s v="Targeted Dealer"/>
    <m/>
    <n v="20"/>
    <m/>
    <n v="7.5"/>
    <n v="12.5"/>
    <s v="-"/>
    <n v="0"/>
    <s v="July"/>
    <n v="5"/>
    <n v="2.5"/>
    <n v="0.5"/>
    <b v="0"/>
    <n v="7.5"/>
    <s v="Aug"/>
    <n v="7.5"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5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4"/>
  </r>
  <r>
    <x v="1"/>
  </r>
  <r>
    <x v="1"/>
  </r>
  <r>
    <x v="4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3"/>
  </r>
  <r>
    <x v="1"/>
  </r>
  <r>
    <x v="0"/>
  </r>
  <r>
    <x v="4"/>
  </r>
  <r>
    <x v="0"/>
  </r>
  <r>
    <x v="1"/>
  </r>
  <r>
    <x v="1"/>
  </r>
  <r>
    <x v="2"/>
  </r>
  <r>
    <x v="0"/>
  </r>
  <r>
    <x v="0"/>
  </r>
  <r>
    <x v="0"/>
  </r>
  <r>
    <x v="1"/>
  </r>
  <r>
    <x v="0"/>
  </r>
  <r>
    <x v="0"/>
  </r>
  <r>
    <x v="0"/>
  </r>
  <r>
    <x v="0"/>
  </r>
  <r>
    <x v="4"/>
  </r>
  <r>
    <x v="0"/>
  </r>
  <r>
    <x v="1"/>
  </r>
  <r>
    <x v="1"/>
  </r>
  <r>
    <x v="0"/>
  </r>
  <r>
    <x v="4"/>
  </r>
  <r>
    <x v="0"/>
  </r>
  <r>
    <x v="0"/>
  </r>
  <r>
    <x v="0"/>
  </r>
  <r>
    <x v="1"/>
  </r>
  <r>
    <x v="4"/>
  </r>
  <r>
    <x v="4"/>
  </r>
  <r>
    <x v="2"/>
  </r>
  <r>
    <x v="4"/>
  </r>
  <r>
    <x v="0"/>
  </r>
  <r>
    <x v="0"/>
  </r>
  <r>
    <x v="0"/>
  </r>
  <r>
    <x v="0"/>
  </r>
  <r>
    <x v="4"/>
  </r>
  <r>
    <x v="1"/>
  </r>
  <r>
    <x v="0"/>
  </r>
  <r>
    <x v="2"/>
  </r>
  <r>
    <x v="1"/>
  </r>
  <r>
    <x v="4"/>
  </r>
  <r>
    <x v="0"/>
  </r>
  <r>
    <x v="0"/>
  </r>
  <r>
    <x v="1"/>
  </r>
  <r>
    <x v="2"/>
  </r>
  <r>
    <x v="0"/>
  </r>
  <r>
    <x v="0"/>
  </r>
  <r>
    <x v="1"/>
  </r>
  <r>
    <x v="0"/>
  </r>
  <r>
    <x v="0"/>
  </r>
  <r>
    <x v="4"/>
  </r>
  <r>
    <x v="1"/>
  </r>
  <r>
    <x v="1"/>
  </r>
  <r>
    <x v="0"/>
  </r>
  <r>
    <x v="0"/>
  </r>
  <r>
    <x v="0"/>
  </r>
  <r>
    <x v="0"/>
  </r>
  <r>
    <x v="1"/>
  </r>
  <r>
    <x v="0"/>
  </r>
  <r>
    <x v="3"/>
  </r>
  <r>
    <x v="0"/>
  </r>
  <r>
    <x v="4"/>
  </r>
  <r>
    <x v="0"/>
  </r>
  <r>
    <x v="0"/>
  </r>
  <r>
    <x v="0"/>
  </r>
  <r>
    <x v="4"/>
  </r>
  <r>
    <x v="0"/>
  </r>
  <r>
    <x v="4"/>
  </r>
  <r>
    <x v="0"/>
  </r>
  <r>
    <x v="0"/>
  </r>
  <r>
    <x v="1"/>
  </r>
  <r>
    <x v="0"/>
  </r>
  <r>
    <x v="4"/>
  </r>
  <r>
    <x v="2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3"/>
  </r>
  <r>
    <x v="0"/>
  </r>
  <r>
    <x v="0"/>
  </r>
  <r>
    <x v="2"/>
  </r>
  <r>
    <x v="1"/>
  </r>
  <r>
    <x v="1"/>
  </r>
  <r>
    <x v="3"/>
  </r>
  <r>
    <x v="0"/>
  </r>
  <r>
    <x v="0"/>
  </r>
  <r>
    <x v="3"/>
  </r>
  <r>
    <x v="1"/>
  </r>
  <r>
    <x v="0"/>
  </r>
  <r>
    <x v="0"/>
  </r>
  <r>
    <x v="3"/>
  </r>
  <r>
    <x v="3"/>
  </r>
  <r>
    <x v="1"/>
  </r>
  <r>
    <x v="1"/>
  </r>
  <r>
    <x v="1"/>
  </r>
  <r>
    <x v="0"/>
  </r>
  <r>
    <x v="4"/>
  </r>
  <r>
    <x v="0"/>
  </r>
  <r>
    <x v="0"/>
  </r>
  <r>
    <x v="0"/>
  </r>
  <r>
    <x v="1"/>
  </r>
  <r>
    <x v="2"/>
  </r>
  <r>
    <x v="0"/>
  </r>
  <r>
    <x v="2"/>
  </r>
  <r>
    <x v="4"/>
  </r>
  <r>
    <x v="4"/>
  </r>
  <r>
    <x v="4"/>
  </r>
  <r>
    <x v="3"/>
  </r>
  <r>
    <x v="1"/>
  </r>
  <r>
    <x v="1"/>
  </r>
  <r>
    <x v="1"/>
  </r>
  <r>
    <x v="0"/>
  </r>
  <r>
    <x v="0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0"/>
  </r>
  <r>
    <x v="1"/>
  </r>
  <r>
    <x v="1"/>
  </r>
  <r>
    <x v="0"/>
  </r>
  <r>
    <x v="0"/>
  </r>
  <r>
    <x v="1"/>
  </r>
  <r>
    <x v="1"/>
  </r>
  <r>
    <x v="2"/>
  </r>
  <r>
    <x v="0"/>
  </r>
  <r>
    <x v="0"/>
  </r>
  <r>
    <x v="1"/>
  </r>
  <r>
    <x v="2"/>
  </r>
  <r>
    <x v="2"/>
  </r>
  <r>
    <x v="0"/>
  </r>
  <r>
    <x v="1"/>
  </r>
  <r>
    <x v="0"/>
  </r>
  <r>
    <x v="0"/>
  </r>
  <r>
    <x v="0"/>
  </r>
  <r>
    <x v="1"/>
  </r>
  <r>
    <x v="4"/>
  </r>
  <r>
    <x v="0"/>
  </r>
  <r>
    <x v="0"/>
  </r>
  <r>
    <x v="2"/>
  </r>
  <r>
    <x v="4"/>
  </r>
  <r>
    <x v="4"/>
  </r>
  <r>
    <x v="4"/>
  </r>
  <r>
    <x v="0"/>
  </r>
  <r>
    <x v="4"/>
  </r>
  <r>
    <x v="4"/>
  </r>
  <r>
    <x v="2"/>
  </r>
  <r>
    <x v="0"/>
  </r>
  <r>
    <x v="1"/>
  </r>
  <r>
    <x v="3"/>
  </r>
  <r>
    <x v="4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1"/>
  </r>
  <r>
    <x v="1"/>
  </r>
  <r>
    <x v="1"/>
  </r>
  <r>
    <x v="3"/>
  </r>
  <r>
    <x v="1"/>
  </r>
  <r>
    <x v="4"/>
  </r>
  <r>
    <x v="4"/>
  </r>
  <r>
    <x v="0"/>
  </r>
  <r>
    <x v="0"/>
  </r>
  <r>
    <x v="2"/>
  </r>
  <r>
    <x v="1"/>
  </r>
  <r>
    <x v="0"/>
  </r>
  <r>
    <x v="1"/>
  </r>
  <r>
    <x v="1"/>
  </r>
  <r>
    <x v="0"/>
  </r>
  <r>
    <x v="4"/>
  </r>
  <r>
    <x v="2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4"/>
  </r>
  <r>
    <x v="4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4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4"/>
  </r>
  <r>
    <x v="4"/>
  </r>
  <r>
    <x v="0"/>
  </r>
  <r>
    <x v="1"/>
  </r>
  <r>
    <x v="1"/>
  </r>
  <r>
    <x v="0"/>
  </r>
  <r>
    <x v="1"/>
  </r>
  <r>
    <x v="0"/>
  </r>
  <r>
    <x v="1"/>
  </r>
  <r>
    <x v="1"/>
  </r>
  <r>
    <x v="1"/>
  </r>
  <r>
    <x v="3"/>
  </r>
  <r>
    <x v="3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3"/>
  </r>
  <r>
    <x v="0"/>
  </r>
  <r>
    <x v="1"/>
  </r>
  <r>
    <x v="1"/>
  </r>
  <r>
    <x v="4"/>
  </r>
  <r>
    <x v="4"/>
  </r>
  <r>
    <x v="4"/>
  </r>
  <r>
    <x v="0"/>
  </r>
  <r>
    <x v="0"/>
  </r>
  <r>
    <x v="0"/>
  </r>
  <r>
    <x v="0"/>
  </r>
  <r>
    <x v="3"/>
  </r>
  <r>
    <x v="3"/>
  </r>
  <r>
    <x v="1"/>
  </r>
  <r>
    <x v="2"/>
  </r>
  <r>
    <x v="0"/>
  </r>
  <r>
    <x v="4"/>
  </r>
  <r>
    <x v="4"/>
  </r>
  <r>
    <x v="4"/>
  </r>
  <r>
    <x v="4"/>
  </r>
  <r>
    <x v="4"/>
  </r>
  <r>
    <x v="1"/>
  </r>
  <r>
    <x v="1"/>
  </r>
  <r>
    <x v="3"/>
  </r>
  <r>
    <x v="3"/>
  </r>
  <r>
    <x v="2"/>
  </r>
  <r>
    <x v="2"/>
  </r>
  <r>
    <x v="0"/>
  </r>
  <r>
    <x v="0"/>
  </r>
  <r>
    <x v="1"/>
  </r>
  <r>
    <x v="1"/>
  </r>
  <r>
    <x v="2"/>
  </r>
  <r>
    <x v="2"/>
  </r>
  <r>
    <x v="1"/>
  </r>
  <r>
    <x v="4"/>
  </r>
  <r>
    <x v="0"/>
  </r>
  <r>
    <x v="1"/>
  </r>
  <r>
    <x v="1"/>
  </r>
  <r>
    <x v="1"/>
  </r>
  <r>
    <x v="1"/>
  </r>
  <r>
    <x v="1"/>
  </r>
  <r>
    <x v="1"/>
  </r>
  <r>
    <x v="3"/>
  </r>
  <r>
    <x v="0"/>
  </r>
  <r>
    <x v="0"/>
  </r>
  <r>
    <x v="1"/>
  </r>
  <r>
    <x v="1"/>
  </r>
  <r>
    <x v="1"/>
  </r>
  <r>
    <x v="4"/>
  </r>
  <r>
    <x v="4"/>
  </r>
  <r>
    <x v="0"/>
  </r>
  <r>
    <x v="0"/>
  </r>
  <r>
    <x v="0"/>
  </r>
  <r>
    <x v="0"/>
  </r>
  <r>
    <x v="0"/>
  </r>
  <r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x v="0"/>
    <s v="HOJAI"/>
    <s v="S019"/>
    <n v="1000000671"/>
    <s v="SANDHYA HARDWARE STORES"/>
    <d v="2005-02-07T00:00:00"/>
    <e v="#REF!"/>
    <n v="0"/>
    <n v="0"/>
    <m/>
    <s v="NE 1"/>
    <n v="0"/>
  </r>
  <r>
    <x v="0"/>
    <s v="KARBIANGLONG"/>
    <s v="NEU018"/>
    <n v="1000000675"/>
    <s v="UNITED HARDWARE (MANJA)"/>
    <d v="2017-04-17T00:00:00"/>
    <e v="#REF!"/>
    <n v="0"/>
    <n v="0"/>
    <m/>
    <s v="NE 1"/>
    <n v="0"/>
  </r>
  <r>
    <x v="0"/>
    <s v="NAGAON"/>
    <s v="NEM194"/>
    <n v="1000000659"/>
    <s v="MUSTAKIM HARDWARE"/>
    <d v="2018-06-07T00:00:00"/>
    <e v="#REF!"/>
    <n v="0"/>
    <n v="0"/>
    <m/>
    <s v="NE 1"/>
    <n v="0"/>
  </r>
  <r>
    <x v="0"/>
    <s v="KARBIANGLONG"/>
    <s v="NER243"/>
    <n v="1000002728"/>
    <s v="RAJESH HARDWARE SHOP-HOJAI"/>
    <d v="2022-04-20T00:00:00"/>
    <e v="#REF!"/>
    <n v="0"/>
    <n v="0"/>
    <m/>
    <s v="NE 1"/>
    <n v="0"/>
  </r>
  <r>
    <x v="0"/>
    <s v="HOJAI"/>
    <s v="NEA371"/>
    <n v="1000003243"/>
    <s v="ASHOK KEJARIWAL"/>
    <d v="2023-01-11T00:00:00"/>
    <e v="#REF!"/>
    <n v="0"/>
    <n v="0"/>
    <m/>
    <s v="NE 1"/>
    <n v="0"/>
  </r>
  <r>
    <x v="0"/>
    <s v="HOJAI"/>
    <s v="NEH150"/>
    <n v="1000003823"/>
    <s v="HILLS HARDWARE &amp; GLASS"/>
    <d v="2024-01-19T00:00:00"/>
    <e v="#REF!"/>
    <n v="0"/>
    <n v="0"/>
    <m/>
    <s v="NE 1"/>
    <n v="0"/>
  </r>
  <r>
    <x v="0"/>
    <s v="HOJAI"/>
    <s v="NEM428"/>
    <n v="1000003948"/>
    <s v="MMR HARDWARE STORE"/>
    <d v="2024-05-10T00:00:00"/>
    <e v="#REF!"/>
    <n v="0"/>
    <n v="0"/>
    <m/>
    <s v="NE 1"/>
    <n v="0"/>
  </r>
  <r>
    <x v="0"/>
    <s v="LAKHIMPUR"/>
    <s v="NEB051"/>
    <n v="1000000447"/>
    <s v="BALAJI STORE (LAKHIMPUR)"/>
    <d v="2016-05-20T00:00:00"/>
    <e v="#REF!"/>
    <n v="0"/>
    <n v="0"/>
    <m/>
    <s v="NE 1"/>
    <n v="0"/>
  </r>
  <r>
    <x v="0"/>
    <s v="LAKHIMPUR"/>
    <s v="NES674"/>
    <n v="1000003643"/>
    <s v="JALAN STEEL"/>
    <d v="2023-07-19T00:00:00"/>
    <e v="#REF!"/>
    <n v="0"/>
    <n v="1"/>
    <m/>
    <s v="NE 1"/>
    <n v="0"/>
  </r>
  <r>
    <x v="0"/>
    <s v="DHEMAJI"/>
    <s v="NEN32"/>
    <n v="1000003971"/>
    <s v="NEW MINA HARDWARE"/>
    <d v="2024-05-27T00:00:00"/>
    <e v="#REF!"/>
    <n v="0"/>
    <n v="0"/>
    <m/>
    <s v="NE 1"/>
    <n v="0"/>
  </r>
  <r>
    <x v="0"/>
    <s v="AP- Banderdewa"/>
    <s v="NEM172"/>
    <n v="1000000074"/>
    <s v="MEGHA TRADE CENTRE"/>
    <d v="2018-03-12T00:00:00"/>
    <e v="#REF!"/>
    <n v="0"/>
    <n v="0"/>
    <m/>
    <s v="NE 1"/>
    <n v="0"/>
  </r>
  <r>
    <x v="0"/>
    <s v="AP- Banderdewa"/>
    <s v="NEM215"/>
    <n v="1000000072"/>
    <s v="MAHESH TRADERS (AP)"/>
    <d v="2018-11-06T00:00:00"/>
    <e v="#REF!"/>
    <n v="0"/>
    <n v="0"/>
    <m/>
    <s v="NE 1"/>
    <n v="0"/>
  </r>
  <r>
    <x v="0"/>
    <s v="AP- Banderdewa"/>
    <s v="NES480"/>
    <n v="1000000081"/>
    <s v="SATYAM HARDWARE - AP"/>
    <d v="2020-11-28T00:00:00"/>
    <e v="#REF!"/>
    <n v="0"/>
    <n v="0"/>
    <m/>
    <s v="NE 1"/>
    <n v="0"/>
  </r>
  <r>
    <x v="0"/>
    <s v="AP- Banderdewa"/>
    <s v="NER251"/>
    <n v="1000002816"/>
    <s v="ROYAL ENTERPRISE-AP"/>
    <d v="2022-06-15T00:00:00"/>
    <e v="#REF!"/>
    <n v="0"/>
    <n v="1"/>
    <m/>
    <s v="NE 1"/>
    <n v="0"/>
  </r>
  <r>
    <x v="0"/>
    <s v="AP- Banderdewa"/>
    <s v="NER285"/>
    <n v="1000003533"/>
    <s v="R K ENTERPRISES"/>
    <d v="2023-05-18T00:00:00"/>
    <e v="#REF!"/>
    <n v="0"/>
    <n v="0"/>
    <m/>
    <s v="NE 1"/>
    <n v="0"/>
  </r>
  <r>
    <x v="0"/>
    <s v="AP- Lekhabali"/>
    <s v="NEA011"/>
    <n v="1000000094"/>
    <s v="ARUNACHAL TRADERS"/>
    <d v="2014-08-29T00:00:00"/>
    <e v="#REF!"/>
    <n v="0"/>
    <n v="0"/>
    <m/>
    <s v="NE 1"/>
    <n v="0"/>
  </r>
  <r>
    <x v="0"/>
    <s v="AP- Lekhabali"/>
    <s v="NET055"/>
    <n v="1000000109"/>
    <s v="T T ENTERPRISE (LEKABALI)"/>
    <d v="2016-08-19T00:00:00"/>
    <e v="#REF!"/>
    <n v="0"/>
    <n v="0"/>
    <m/>
    <s v="NE 1"/>
    <n v="0"/>
  </r>
  <r>
    <x v="0"/>
    <s v="AP- Lekhabali"/>
    <s v="NEI024"/>
    <n v="1000000097"/>
    <s v="IR ENTERPRISES"/>
    <d v="2019-05-18T00:00:00"/>
    <e v="#REF!"/>
    <n v="0"/>
    <n v="0"/>
    <m/>
    <s v="NE 1"/>
    <n v="0"/>
  </r>
  <r>
    <x v="0"/>
    <s v="AP- Lekhabali"/>
    <s v="NEN216"/>
    <n v="1000003500"/>
    <s v="NAMAMI ENTERPRISES"/>
    <d v="2023-04-29T00:00:00"/>
    <e v="#REF!"/>
    <n v="0"/>
    <n v="0"/>
    <m/>
    <s v="NE 1"/>
    <n v="0"/>
  </r>
  <r>
    <x v="0"/>
    <s v="AP- Lekhabali"/>
    <s v="NET177"/>
    <n v="1000003893"/>
    <s v="TAGGU ENTERPRISES"/>
    <d v="2024-03-22T00:00:00"/>
    <e v="#REF!"/>
    <n v="0"/>
    <n v="1"/>
    <m/>
    <s v="NE 1"/>
    <n v="0"/>
  </r>
  <r>
    <x v="0"/>
    <s v="JORHAT"/>
    <s v="N008"/>
    <n v="1000000413"/>
    <s v="NATIONAL HARDWARE STORES"/>
    <d v="2006-01-24T00:00:00"/>
    <e v="#REF!"/>
    <n v="0"/>
    <n v="0"/>
    <m/>
    <s v="NE 1"/>
    <n v="0"/>
  </r>
  <r>
    <x v="0"/>
    <s v="JORHAT"/>
    <s v="NEA275"/>
    <n v="1000000389"/>
    <s v="A K ENTERPRISE (JOR)"/>
    <d v="2020-05-29T00:00:00"/>
    <e v="#REF!"/>
    <n v="0"/>
    <n v="1"/>
    <m/>
    <s v="NE 1"/>
    <n v="0"/>
  </r>
  <r>
    <x v="0"/>
    <s v="JORHAT"/>
    <s v="NEM371"/>
    <n v="1000003398"/>
    <s v="MAAHABOLI ENTERPRISE"/>
    <d v="2023-02-28T00:00:00"/>
    <e v="#REF!"/>
    <n v="0"/>
    <n v="0"/>
    <m/>
    <s v="NE 1"/>
    <n v="0"/>
  </r>
  <r>
    <x v="0"/>
    <s v="JORHAT"/>
    <s v="NES652"/>
    <n v="1000003493"/>
    <s v="S.B.TIMBER"/>
    <d v="2023-04-23T00:00:00"/>
    <e v="#REF!"/>
    <n v="0"/>
    <n v="1"/>
    <m/>
    <s v="NE 1"/>
    <n v="0"/>
  </r>
  <r>
    <x v="0"/>
    <s v="JORHAT"/>
    <s v="NEJ188"/>
    <n v="1000004034"/>
    <s v="J.R. HOSES"/>
    <d v="2024-07-05T00:00:00"/>
    <e v="#REF!"/>
    <n v="0"/>
    <n v="0"/>
    <m/>
    <s v="NE 1"/>
    <n v="0"/>
  </r>
  <r>
    <x v="0"/>
    <s v="GOLAGHAT"/>
    <s v="NEG015"/>
    <n v="1000000262"/>
    <s v="GANAPATI TRADE &amp; ELECTRICALS"/>
    <d v="2014-11-28T00:00:00"/>
    <e v="#REF!"/>
    <n v="0"/>
    <n v="1"/>
    <m/>
    <s v="NE 1"/>
    <n v="0"/>
  </r>
  <r>
    <x v="0"/>
    <s v="GOLAGHAT"/>
    <s v="NES534"/>
    <n v="1000000278"/>
    <s v="SINDHU AGRIWARE"/>
    <d v="2021-09-29T00:00:00"/>
    <e v="#REF!"/>
    <n v="0"/>
    <n v="1"/>
    <m/>
    <s v="NE 1"/>
    <n v="0"/>
  </r>
  <r>
    <x v="0"/>
    <s v="GOLAGHAT"/>
    <s v="NES737"/>
    <n v="1000004054"/>
    <s v="SANDIP KUMAR NIMODIA"/>
    <d v="2024-07-24T00:00:00"/>
    <e v="#REF!"/>
    <n v="0"/>
    <n v="1"/>
    <m/>
    <s v="NE 1"/>
    <n v="0"/>
  </r>
  <r>
    <x v="0"/>
    <s v="Sibsagar"/>
    <s v="S185"/>
    <n v="1000000719"/>
    <s v="SHYAM STEEL"/>
    <d v="2009-09-25T00:00:00"/>
    <e v="#REF!"/>
    <n v="0"/>
    <n v="0"/>
    <m/>
    <s v="NE 1"/>
    <n v="0"/>
  </r>
  <r>
    <x v="0"/>
    <s v="Sibsagar"/>
    <s v="NEP082"/>
    <n v="1000000717"/>
    <s v="PURBANCHAL HARDWARE (DEMOW)"/>
    <d v="2016-10-05T00:00:00"/>
    <e v="#REF!"/>
    <n v="0"/>
    <n v="0"/>
    <m/>
    <s v="NE 1"/>
    <n v="0"/>
  </r>
  <r>
    <x v="0"/>
    <s v="DIBRUGARH"/>
    <s v="B012"/>
    <n v="1000000237"/>
    <s v="BALDEODAS GHANSHYAM DAS"/>
    <d v="2005-02-02T00:00:00"/>
    <e v="#REF!"/>
    <n v="0"/>
    <n v="1"/>
    <m/>
    <s v="NE 1"/>
    <n v="0"/>
  </r>
  <r>
    <x v="0"/>
    <s v="DIBRUGARH"/>
    <s v="L035"/>
    <n v="1000000245"/>
    <s v="LAXMI HARDWARE STORES (DIBRUGARH)"/>
    <d v="2009-05-25T00:00:00"/>
    <e v="#REF!"/>
    <n v="0"/>
    <n v="1"/>
    <m/>
    <s v="NE 1"/>
    <n v="0"/>
  </r>
  <r>
    <x v="0"/>
    <s v="DIBRUGARH"/>
    <s v="NEA226"/>
    <n v="1000000234"/>
    <s v="ARUNODAY"/>
    <d v="2019-01-11T00:00:00"/>
    <e v="#REF!"/>
    <n v="0"/>
    <n v="0"/>
    <m/>
    <s v="NE 1"/>
    <n v="0"/>
  </r>
  <r>
    <x v="0"/>
    <s v="DIBRUGARH"/>
    <s v="NES521"/>
    <n v="1000000252"/>
    <s v="SWAGAT TRADERS - DBR"/>
    <d v="2021-07-21T00:00:00"/>
    <e v="#REF!"/>
    <n v="0"/>
    <n v="1"/>
    <m/>
    <s v="NE 1"/>
    <n v="0"/>
  </r>
  <r>
    <x v="0"/>
    <s v="DIBRUGARH"/>
    <s v="NES613"/>
    <n v="1000003134"/>
    <s v="SHREE GANESH TRADERS"/>
    <d v="2022-12-16T00:00:00"/>
    <e v="#REF!"/>
    <n v="0"/>
    <n v="0"/>
    <m/>
    <s v="NE 1"/>
    <n v="0"/>
  </r>
  <r>
    <x v="0"/>
    <s v="DIBRUGARH"/>
    <s v="NEA375"/>
    <n v="1000003308"/>
    <s v="AVIGNA DISTRIBUTORS"/>
    <d v="2023-01-31T00:00:00"/>
    <e v="#REF!"/>
    <n v="0"/>
    <n v="1"/>
    <m/>
    <s v="NE 1"/>
    <n v="0"/>
  </r>
  <r>
    <x v="0"/>
    <s v="TINSUKIA"/>
    <s v="NEB114"/>
    <n v="1000000749"/>
    <s v="BIREN KUMAR"/>
    <d v="2017-09-15T00:00:00"/>
    <e v="#REF!"/>
    <n v="0"/>
    <n v="0"/>
    <m/>
    <s v="NE 1"/>
    <n v="0"/>
  </r>
  <r>
    <x v="0"/>
    <s v="TINSUKIA"/>
    <s v="NES412"/>
    <n v="1000001082"/>
    <s v="SAI HARDWARE"/>
    <d v="2019-11-22T00:00:00"/>
    <e v="#REF!"/>
    <n v="0"/>
    <n v="0"/>
    <m/>
    <s v="NE 1"/>
    <n v="0"/>
  </r>
  <r>
    <x v="0"/>
    <s v="TINSUKIA"/>
    <s v="NES419"/>
    <n v="1000001078"/>
    <s v="S C ENTERPRISES"/>
    <d v="2019-12-18T00:00:00"/>
    <e v="#REF!"/>
    <n v="0"/>
    <n v="0"/>
    <m/>
    <s v="NE 1"/>
    <n v="0"/>
  </r>
  <r>
    <x v="0"/>
    <s v="TINSUKIA"/>
    <s v="NEH139"/>
    <n v="1000003477"/>
    <s v="HIYA HARDWARE"/>
    <d v="2023-04-20T00:00:00"/>
    <e v="#REF!"/>
    <n v="0"/>
    <n v="0"/>
    <m/>
    <s v="NE 1"/>
    <n v="0"/>
  </r>
  <r>
    <x v="0"/>
    <s v="SHILLONG"/>
    <s v="S248"/>
    <n v="1000000696"/>
    <s v="SHRI DROSTAR LYNGDOH"/>
    <d v="2011-05-03T00:00:00"/>
    <e v="#REF!"/>
    <n v="0"/>
    <n v="0"/>
    <m/>
    <s v="NE 1"/>
    <n v="0"/>
  </r>
  <r>
    <x v="0"/>
    <s v="SHILLONG"/>
    <s v="NEP228"/>
    <n v="1000002613"/>
    <s v="POLO HILLS MACHINERY &amp; HARDWARE"/>
    <d v="2022-03-03T00:00:00"/>
    <e v="#REF!"/>
    <n v="0"/>
    <n v="0"/>
    <m/>
    <s v="NE 1"/>
    <n v="0"/>
  </r>
  <r>
    <x v="0"/>
    <s v="SHILLONG"/>
    <s v="NES614"/>
    <n v="1000003136"/>
    <s v="SHUBHAM ENTERPRISES"/>
    <d v="2022-12-19T00:00:00"/>
    <e v="#REF!"/>
    <n v="0"/>
    <n v="1"/>
    <m/>
    <s v="NE 1"/>
    <n v="0"/>
  </r>
  <r>
    <x v="0"/>
    <s v="JAINTIA HILLS"/>
    <s v="NEW004"/>
    <n v="1000000388"/>
    <s v="W PHAWA HARDWARE"/>
    <d v="2017-10-30T00:00:00"/>
    <e v="#REF!"/>
    <n v="0"/>
    <n v="1"/>
    <m/>
    <s v="NE 1"/>
    <n v="0"/>
  </r>
  <r>
    <x v="0"/>
    <s v="JAINTIA HILLS"/>
    <s v="NEE040"/>
    <n v="1000000380"/>
    <s v="EJD HARDWARE"/>
    <d v="2019-05-02T00:00:00"/>
    <e v="#REF!"/>
    <n v="0"/>
    <n v="1"/>
    <m/>
    <s v="NE 1"/>
    <n v="0"/>
  </r>
  <r>
    <x v="0"/>
    <s v="MANIPUR"/>
    <s v="S432"/>
    <n v="1000000577"/>
    <s v="SHANTIPUR HARDWARE STORE"/>
    <d v="2013-07-31T00:00:00"/>
    <e v="#REF!"/>
    <n v="0"/>
    <n v="0"/>
    <m/>
    <s v="NE 1"/>
    <n v="0"/>
  </r>
  <r>
    <x v="0"/>
    <s v="MANIPUR"/>
    <s v="NEB160"/>
    <n v="1000000559"/>
    <s v="BILLSON GROUP"/>
    <d v="2018-06-08T00:00:00"/>
    <e v="#REF!"/>
    <n v="0"/>
    <n v="0"/>
    <m/>
    <s v="NE 1"/>
    <n v="0"/>
  </r>
  <r>
    <x v="0"/>
    <s v="MANIPUR"/>
    <s v="NED250"/>
    <n v="1000004017"/>
    <s v="DHANESHWARI STEEL"/>
    <d v="2024-06-25T00:00:00"/>
    <e v="#REF!"/>
    <n v="0"/>
    <n v="0"/>
    <m/>
    <s v="NE 1"/>
    <n v="0"/>
  </r>
  <r>
    <x v="0"/>
    <s v="NAGALAND"/>
    <s v="NEK101"/>
    <n v="1000000623"/>
    <s v="KIHO ENTERPRISE"/>
    <d v="2018-10-08T00:00:00"/>
    <e v="#REF!"/>
    <n v="0"/>
    <n v="0"/>
    <m/>
    <s v="NE 1"/>
    <n v="0"/>
  </r>
  <r>
    <x v="0"/>
    <s v="NAGALAND"/>
    <s v="NEM240"/>
    <n v="1000001020"/>
    <s v="MOON HARDWARE &amp; STEEL FABRICATION"/>
    <d v="2019-05-16T00:00:00"/>
    <e v="#REF!"/>
    <n v="0"/>
    <n v="1"/>
    <m/>
    <s v="NE 1"/>
    <n v="0"/>
  </r>
  <r>
    <x v="0"/>
    <s v="NAGALAND"/>
    <s v="NEZ013"/>
    <n v="1000001031"/>
    <s v="ZARBEN TRADERS - NLD"/>
    <d v="2021-07-27T00:00:00"/>
    <e v="#REF!"/>
    <n v="0"/>
    <n v="0"/>
    <m/>
    <s v="NE 1"/>
    <n v="0"/>
  </r>
  <r>
    <x v="0"/>
    <s v="NAGALAND"/>
    <s v="NEK163"/>
    <n v="1000001018"/>
    <s v="K.B. TRADING"/>
    <d v="2021-09-25T00:00:00"/>
    <e v="#REF!"/>
    <n v="0"/>
    <n v="0"/>
    <m/>
    <s v="NE 1"/>
    <n v="0"/>
  </r>
  <r>
    <x v="0"/>
    <s v="NAGALAND"/>
    <s v="NEA458"/>
    <n v="1000004050"/>
    <s v="A R ENTERPRISE"/>
    <d v="2024-07-20T00:00:00"/>
    <e v="#REF!"/>
    <n v="0"/>
    <n v="1"/>
    <m/>
    <s v="NE 1"/>
    <n v="0"/>
  </r>
  <r>
    <x v="1"/>
    <s v="GUWAHATI RURAL"/>
    <s v="NER328"/>
    <n v="1000004100"/>
    <s v="R.K. TRADING"/>
    <d v="2024-08-28T00:00:00"/>
    <e v="#REF!"/>
    <n v="0"/>
    <n v="1"/>
    <m/>
    <s v="NE 2"/>
    <n v="0"/>
  </r>
  <r>
    <x v="1"/>
    <s v="DARANG"/>
    <s v="NES692"/>
    <n v="1000003791"/>
    <s v="SHIVAM STEEL"/>
    <d v="2023-12-20T00:00:00"/>
    <e v="#REF!"/>
    <n v="0"/>
    <n v="1"/>
    <m/>
    <s v="NE 2"/>
    <n v="0"/>
  </r>
  <r>
    <x v="1"/>
    <s v="GUWAHATI URBAN"/>
    <s v="NED022"/>
    <n v="1000000326"/>
    <s v="DUDJAN STORE"/>
    <d v="2015-01-28T00:00:00"/>
    <e v="#REF!"/>
    <n v="0"/>
    <n v="1"/>
    <m/>
    <s v="NE 2"/>
    <n v="0"/>
  </r>
  <r>
    <x v="1"/>
    <s v="GUWAHATI URBAN"/>
    <s v="NED098"/>
    <n v="1000000315"/>
    <s v="DAS BROTHERS"/>
    <d v="2018-01-12T00:00:00"/>
    <e v="#REF!"/>
    <n v="0"/>
    <n v="1"/>
    <m/>
    <s v="NE 2"/>
    <n v="0"/>
  </r>
  <r>
    <x v="1"/>
    <s v="GUWAHATI URBAN"/>
    <s v="NEN098"/>
    <n v="1000000350"/>
    <s v="NILACHAL PAINTS &amp; SANITARY"/>
    <d v="2018-04-19T00:00:00"/>
    <e v="#REF!"/>
    <n v="0"/>
    <n v="1"/>
    <m/>
    <s v="NE 2"/>
    <n v="0"/>
  </r>
  <r>
    <x v="1"/>
    <s v="GUWAHATI URBAN"/>
    <s v="NES296"/>
    <n v="1000000365"/>
    <s v="SHREE GANESH ENTERPRISE (GHY)"/>
    <d v="2018-06-05T00:00:00"/>
    <e v="#REF!"/>
    <n v="0"/>
    <n v="0"/>
    <m/>
    <s v="NE 2"/>
    <n v="0"/>
  </r>
  <r>
    <x v="1"/>
    <s v="GUWAHATI URBAN"/>
    <s v="NEM351"/>
    <n v="1000003062"/>
    <s v="MODAK ENTERPRISE"/>
    <d v="2022-10-31T00:00:00"/>
    <e v="#REF!"/>
    <n v="0"/>
    <n v="1"/>
    <m/>
    <s v="NE 2"/>
    <n v="0"/>
  </r>
  <r>
    <x v="1"/>
    <s v="GUWAHATI URBAN"/>
    <s v="NEL133"/>
    <n v="1000004073"/>
    <s v="LILA ENTERPRISE"/>
    <d v="2024-07-31T00:00:00"/>
    <e v="#REF!"/>
    <n v="0"/>
    <n v="1"/>
    <m/>
    <s v="NE 2"/>
    <n v="0"/>
  </r>
  <r>
    <x v="1"/>
    <s v="Lower Assam- 1 (Bongaigaon)"/>
    <s v="NEB171"/>
    <n v="1000000489"/>
    <s v="BHAI BHAI STEELS"/>
    <d v="2018-09-08T00:00:00"/>
    <e v="#REF!"/>
    <n v="0"/>
    <n v="1"/>
    <m/>
    <s v="NE 2"/>
    <n v="0"/>
  </r>
  <r>
    <x v="1"/>
    <s v="Lower Assam- 1 (Bongaigaon)"/>
    <s v="NEN160"/>
    <n v="1000000949"/>
    <s v="NIRANJAN HARDWARE STORES"/>
    <d v="2020-10-13T00:00:00"/>
    <e v="#REF!"/>
    <n v="0"/>
    <n v="0"/>
    <m/>
    <s v="NE 2"/>
    <n v="0"/>
  </r>
  <r>
    <x v="1"/>
    <s v="Lower Assam- 3"/>
    <s v="NEM393"/>
    <n v="1000003637"/>
    <s v="MUKTA HARDWARE"/>
    <d v="2023-07-26T00:00:00"/>
    <e v="#REF!"/>
    <n v="0"/>
    <n v="1"/>
    <m/>
    <s v="NE 2"/>
    <n v="0"/>
  </r>
  <r>
    <x v="1"/>
    <s v="AGARTALA"/>
    <s v="NEN130"/>
    <n v="1000000053"/>
    <s v="NEW CHANDIMATA TRADERS"/>
    <d v="2019-06-26T00:00:00"/>
    <e v="#REF!"/>
    <n v="0"/>
    <n v="0"/>
    <m/>
    <s v="NE 2"/>
    <n v="0"/>
  </r>
  <r>
    <x v="1"/>
    <s v="AGARTALA"/>
    <s v="NEM294"/>
    <n v="1000000823"/>
    <s v="MAA TRIPURASWARI CONSTRUCTION"/>
    <d v="2021-01-06T00:00:00"/>
    <e v="#REF!"/>
    <n v="0"/>
    <n v="1"/>
    <m/>
    <s v="NE 2"/>
    <n v="0"/>
  </r>
  <r>
    <x v="1"/>
    <s v="AGARTALA"/>
    <s v="NEC104"/>
    <n v="1000000025"/>
    <s v="C R ENTERPRISE"/>
    <d v="2021-05-19T00:00:00"/>
    <e v="#REF!"/>
    <n v="0"/>
    <n v="0"/>
    <m/>
    <s v="NE 2"/>
    <n v="0"/>
  </r>
  <r>
    <x v="1"/>
    <s v="AGARTALA"/>
    <s v="NEM445"/>
    <n v="1000004087"/>
    <s v="MAA MANI IRON STORES"/>
    <d v="2024-08-15T00:00:00"/>
    <e v="#REF!"/>
    <n v="0"/>
    <n v="0"/>
    <m/>
    <s v="NE 2"/>
    <n v="0"/>
  </r>
  <r>
    <x v="1"/>
    <s v="DHARMANAGAR"/>
    <s v="NES058"/>
    <n v="1000000227"/>
    <s v="SUPRIYA STORES"/>
    <d v="2015-01-24T00:00:00"/>
    <e v="#REF!"/>
    <n v="0"/>
    <n v="1"/>
    <m/>
    <s v="NE 2"/>
    <n v="0"/>
  </r>
  <r>
    <x v="1"/>
    <s v="DHARMANAGAR"/>
    <s v="NES612"/>
    <n v="1000003125"/>
    <s v="SRI UTTAM KUMAR ROY"/>
    <d v="2022-12-12T00:00:00"/>
    <e v="#REF!"/>
    <n v="0"/>
    <n v="0"/>
    <m/>
    <s v="NE 2"/>
    <n v="0"/>
  </r>
  <r>
    <x v="1"/>
    <s v="HAILAKANDI"/>
    <s v="NES620"/>
    <n v="1000003211"/>
    <s v="SRI SANJOY PAUL"/>
    <d v="2023-01-04T00:00:00"/>
    <e v="#REF!"/>
    <n v="0"/>
    <n v="1"/>
    <m/>
    <s v="NE 2"/>
    <n v="0"/>
  </r>
  <r>
    <x v="1"/>
    <s v="HAILAKANDI"/>
    <s v="NEN211"/>
    <n v="1000003895"/>
    <s v="NEW LASKAR TRADER'S"/>
    <d v="2024-03-26T00:00:00"/>
    <e v="#REF!"/>
    <n v="0"/>
    <n v="1"/>
    <m/>
    <s v="NE 2"/>
    <n v="0"/>
  </r>
  <r>
    <x v="1"/>
    <s v="KARIMGANJ"/>
    <s v="NEJ051"/>
    <n v="1000000431"/>
    <s v="J &amp; J TRADERS (KARIMGANJ)"/>
    <d v="2017-05-29T00:00:00"/>
    <e v="#REF!"/>
    <n v="0"/>
    <n v="0"/>
    <m/>
    <s v="NE 2"/>
    <n v="0"/>
  </r>
  <r>
    <x v="1"/>
    <s v="KARIMGANJ"/>
    <s v="NED237"/>
    <n v="1000003871"/>
    <s v="DEB TRADERS"/>
    <d v="2024-02-27T00:00:00"/>
    <e v="#REF!"/>
    <n v="0"/>
    <n v="1"/>
    <m/>
    <s v="NE 2"/>
    <n v="0"/>
  </r>
  <r>
    <x v="1"/>
    <s v="KARIMGANJ"/>
    <s v="NED243"/>
    <n v="1000003915"/>
    <s v="D.N.S. ENTERPRISES"/>
    <d v="2024-04-22T00:00:00"/>
    <e v="#REF!"/>
    <n v="0"/>
    <n v="0"/>
    <m/>
    <s v="NE 2"/>
    <n v="0"/>
  </r>
  <r>
    <x v="1"/>
    <s v="MIZORAM"/>
    <s v="NEJ017"/>
    <n v="1000000588"/>
    <s v="JENNY ENTERPRISE"/>
    <d v="2015-06-25T00:00:00"/>
    <e v="#REF!"/>
    <n v="0"/>
    <n v="0"/>
    <m/>
    <s v="NE 2"/>
    <n v="0"/>
  </r>
  <r>
    <x v="1"/>
    <s v="MIZORAM"/>
    <s v="NEB115"/>
    <n v="1000000583"/>
    <s v="BEE JO STORE (AIZ)"/>
    <d v="2017-10-06T00:00:00"/>
    <e v="#REF!"/>
    <n v="0"/>
    <n v="1"/>
    <m/>
    <s v="NE 2"/>
    <n v="0"/>
  </r>
  <r>
    <x v="1"/>
    <s v="MIZORAM"/>
    <s v="NEV052"/>
    <n v="1000003114"/>
    <s v="VELI HARDWARE"/>
    <d v="2022-11-28T00:00:00"/>
    <e v="#REF!"/>
    <n v="0"/>
    <n v="0"/>
    <m/>
    <s v="NE 2"/>
    <n v="0"/>
  </r>
  <r>
    <x v="1"/>
    <s v="MIZORAM"/>
    <s v="NER273"/>
    <n v="1000003326"/>
    <s v="R&amp;C ENTERPRISE"/>
    <d v="2023-02-09T00:00:00"/>
    <e v="#REF!"/>
    <n v="0"/>
    <n v="0"/>
    <m/>
    <s v="NE 2"/>
    <n v="0"/>
  </r>
  <r>
    <x v="1"/>
    <s v="MIZORAM"/>
    <s v="NEC126"/>
    <n v="1000003554"/>
    <s v="C.L.ENTERPRISES"/>
    <d v="2023-05-26T00:00:00"/>
    <e v="#REF!"/>
    <n v="0"/>
    <n v="0"/>
    <m/>
    <s v="NE 2"/>
    <n v="0"/>
  </r>
  <r>
    <x v="1"/>
    <s v="MIZORAM"/>
    <s v="NEC136"/>
    <n v="1000003867"/>
    <s v="CHHANGTE HARDWARE"/>
    <d v="2024-02-20T00:00:00"/>
    <e v="#REF!"/>
    <n v="0"/>
    <n v="0"/>
    <m/>
    <s v="NE 2"/>
    <n v="0"/>
  </r>
  <r>
    <x v="1"/>
    <s v="TURA HILLS"/>
    <s v="M160"/>
    <n v="1000000772"/>
    <s v="MONORANJAN DAS"/>
    <d v="2011-04-07T00:00:00"/>
    <e v="#REF!"/>
    <n v="0"/>
    <n v="0"/>
    <m/>
    <s v="NE 2"/>
    <n v="0"/>
  </r>
  <r>
    <x v="1"/>
    <s v="TURA HILLS"/>
    <s v="NEB002"/>
    <n v="1000000768"/>
    <s v="BILLINDRO SANGMA"/>
    <d v="2014-06-26T00:00:00"/>
    <e v="#REF!"/>
    <n v="0"/>
    <n v="0"/>
    <m/>
    <s v="NE 2"/>
    <n v="0"/>
  </r>
  <r>
    <x v="1"/>
    <s v="TURA HILLS"/>
    <s v="NEB195"/>
    <n v="1000001085"/>
    <s v="BANIA HARDWARE"/>
    <d v="2019-04-27T00:00:00"/>
    <e v="#REF!"/>
    <n v="0"/>
    <n v="0"/>
    <m/>
    <s v="NE 2"/>
    <n v="0"/>
  </r>
  <r>
    <x v="1"/>
    <s v="TURA HILLS"/>
    <s v="NEG179"/>
    <n v="1000004072"/>
    <s v="GIRRAJ TRADE AGENCY"/>
    <d v="2024-07-31T00:00:00"/>
    <e v="#REF!"/>
    <n v="0"/>
    <n v="0"/>
    <m/>
    <s v="NE 2"/>
    <n v="0"/>
  </r>
  <r>
    <x v="1"/>
    <s v="TURA PLAIN"/>
    <s v="S348"/>
    <n v="1000000786"/>
    <s v="SAMAD HARDWARE"/>
    <d v="2012-11-20T00:00:00"/>
    <e v="#REF!"/>
    <n v="0"/>
    <n v="1"/>
    <m/>
    <s v="NE 2"/>
    <n v="0"/>
  </r>
  <r>
    <x v="2"/>
    <s v="Cooch Behar"/>
    <s v="WBS307"/>
    <n v="1000001998"/>
    <s v="SAHA HARDWERE"/>
    <d v="2021-09-29T00:00:00"/>
    <e v="#REF!"/>
    <n v="0"/>
    <n v="0"/>
    <m/>
    <s v="NB 1"/>
    <n v="0"/>
  </r>
  <r>
    <x v="2"/>
    <s v="ALIPURDUAR"/>
    <s v="WBR155"/>
    <n v="1000004035"/>
    <s v="RADHA TRADERS"/>
    <d v="2024-07-05T00:00:00"/>
    <e v="#REF!"/>
    <n v="0"/>
    <n v="0"/>
    <m/>
    <s v="NB 1"/>
    <n v="0"/>
  </r>
  <r>
    <x v="2"/>
    <s v="JALPAIGURI"/>
    <s v="L073"/>
    <n v="1000001406"/>
    <s v="LOUHA BHANDAR"/>
    <d v="2013-07-24T00:00:00"/>
    <e v="#REF!"/>
    <n v="0"/>
    <n v="0"/>
    <m/>
    <s v="NB 1"/>
    <n v="0"/>
  </r>
  <r>
    <x v="2"/>
    <s v="JALPAIGURI"/>
    <s v="S462"/>
    <n v="1000001415"/>
    <s v="SUMAN HARDWARE"/>
    <d v="2013-09-26T00:00:00"/>
    <e v="#REF!"/>
    <n v="0"/>
    <n v="0"/>
    <m/>
    <s v="NB 1"/>
    <n v="0"/>
  </r>
  <r>
    <x v="2"/>
    <s v="JALPAIGURI"/>
    <s v="WBA072"/>
    <n v="1000001419"/>
    <s v="AAKASH ENTERPRISE"/>
    <d v="2016-10-28T00:00:00"/>
    <e v="#REF!"/>
    <n v="0"/>
    <n v="0"/>
    <m/>
    <s v="NB 1"/>
    <n v="0"/>
  </r>
  <r>
    <x v="2"/>
    <s v="JALPAIGURI"/>
    <s v="WBR096"/>
    <n v="1000001446"/>
    <s v="ROY CYCLE STORES"/>
    <d v="2018-05-19T00:00:00"/>
    <e v="#REF!"/>
    <n v="0"/>
    <n v="0"/>
    <m/>
    <s v="NB 1"/>
    <n v="0"/>
  </r>
  <r>
    <x v="2"/>
    <s v="JALPAIGURI"/>
    <s v="WBS243"/>
    <n v="1000001450"/>
    <s v="SUBAL MAHANTA"/>
    <d v="2018-12-26T00:00:00"/>
    <e v="#REF!"/>
    <n v="0"/>
    <n v="0"/>
    <m/>
    <s v="NB 1"/>
    <n v="0"/>
  </r>
  <r>
    <x v="2"/>
    <s v="JALPAIGURI"/>
    <s v="WBN088"/>
    <n v="1000001441"/>
    <s v="N.D. ENTERPRISE (SAUDANGI)"/>
    <d v="2019-04-26T00:00:00"/>
    <e v="#REF!"/>
    <n v="0"/>
    <n v="0"/>
    <m/>
    <s v="NB 1"/>
    <n v="0"/>
  </r>
  <r>
    <x v="2"/>
    <s v="JALPAIGURI"/>
    <s v="WBT067"/>
    <n v="1000001455"/>
    <s v="T R ENTERPRISE"/>
    <d v="2020-08-06T00:00:00"/>
    <e v="#REF!"/>
    <n v="0"/>
    <n v="1"/>
    <m/>
    <s v="NB 1"/>
    <n v="0"/>
  </r>
  <r>
    <x v="2"/>
    <s v="JALPAIGURI"/>
    <s v="WBB143"/>
    <n v="1000002031"/>
    <s v="BAJRANG TRADING CO"/>
    <d v="2021-11-01T00:00:00"/>
    <e v="#REF!"/>
    <n v="0"/>
    <n v="0"/>
    <m/>
    <s v="NB 1"/>
    <n v="0"/>
  </r>
  <r>
    <x v="2"/>
    <s v="JALPAIGURI"/>
    <s v="WBB153"/>
    <n v="1000003387"/>
    <s v="BAPI MAJUMDER"/>
    <d v="2023-02-27T00:00:00"/>
    <e v="#REF!"/>
    <n v="0"/>
    <n v="1"/>
    <m/>
    <s v="NB 1"/>
    <n v="0"/>
  </r>
  <r>
    <x v="3"/>
    <s v="UTTAR DINAJPUR"/>
    <s v="WBC014"/>
    <n v="1000001917"/>
    <s v="CHOWHAN ENTERPRISE"/>
    <d v="2016-05-16T00:00:00"/>
    <e v="#REF!"/>
    <n v="0"/>
    <n v="1"/>
    <m/>
    <s v="NB 2"/>
    <n v="0"/>
  </r>
  <r>
    <x v="3"/>
    <s v="UTTAR DINAJPUR"/>
    <s v="WBK046"/>
    <n v="1000001924"/>
    <s v="KALIMI HARDWARE STORES"/>
    <d v="2017-12-19T00:00:00"/>
    <e v="#REF!"/>
    <n v="0"/>
    <n v="0"/>
    <m/>
    <s v="NB 2"/>
    <n v="0"/>
  </r>
  <r>
    <x v="3"/>
    <s v="UTTAR DINAJPUR"/>
    <s v="WBS268"/>
    <n v="1000001950"/>
    <s v="SANTOSH ROY"/>
    <d v="2019-11-05T00:00:00"/>
    <e v="#REF!"/>
    <n v="0"/>
    <n v="0"/>
    <m/>
    <s v="NB 2"/>
    <n v="0"/>
  </r>
  <r>
    <x v="3"/>
    <s v="UTTAR DINAJPUR"/>
    <s v="WBG087"/>
    <n v="1000002024"/>
    <s v="G S BUILDERS"/>
    <d v="2021-11-01T00:00:00"/>
    <e v="#REF!"/>
    <n v="0"/>
    <n v="1"/>
    <m/>
    <s v="NB 2"/>
    <n v="0"/>
  </r>
  <r>
    <x v="3"/>
    <s v="UTTAR DINAJPUR"/>
    <s v="WBM317"/>
    <n v="1000004009"/>
    <s v="MD ASHIF ALI"/>
    <d v="2024-06-14T00:00:00"/>
    <e v="#REF!"/>
    <n v="0"/>
    <n v="0"/>
    <m/>
    <s v="NB 2"/>
    <n v="0"/>
  </r>
  <r>
    <x v="3"/>
    <s v="UTTAR DINAJPUR"/>
    <s v="WBN111"/>
    <n v="1000004033"/>
    <s v="NUR ENTERPRISE - SAMASPUR"/>
    <d v="2024-07-04T00:00:00"/>
    <e v="#REF!"/>
    <n v="0"/>
    <n v="0"/>
    <m/>
    <s v="NB 2"/>
    <n v="0"/>
  </r>
  <r>
    <x v="3"/>
    <s v="UTTAR DINAJPUR"/>
    <s v="WBF014"/>
    <n v="1000004077"/>
    <s v="FARHANA HARDWARE"/>
    <d v="2024-08-05T00:00:00"/>
    <e v="#REF!"/>
    <n v="0"/>
    <n v="0"/>
    <m/>
    <s v="NB 2"/>
    <n v="0"/>
  </r>
  <r>
    <x v="3"/>
    <s v="MALDA"/>
    <s v="WBR148"/>
    <n v="1000002679"/>
    <s v="RAJ ENTERPRISE - CHANCHAL"/>
    <d v="2022-06-27T00:00:00"/>
    <e v="#REF!"/>
    <n v="0"/>
    <n v="0"/>
    <m/>
    <s v="NB 2"/>
    <n v="0"/>
  </r>
  <r>
    <x v="3"/>
    <s v="MALDA"/>
    <s v="R230"/>
    <n v="1000001581"/>
    <s v="R I ENTERPRISE"/>
    <d v="2014-03-21T00:00:00"/>
    <e v="#REF!"/>
    <n v="0"/>
    <n v="1"/>
    <m/>
    <s v="NB 2"/>
    <n v="0"/>
  </r>
  <r>
    <x v="3"/>
    <s v="MALDA"/>
    <s v="WBB161"/>
    <n v="1000004095"/>
    <s v="BHAI BHAI HARDWARE - KALIACHAK"/>
    <d v="2024-08-23T00:00:00"/>
    <e v="#REF!"/>
    <n v="0"/>
    <n v="0"/>
    <m/>
    <s v="NB 2"/>
    <n v="0"/>
  </r>
  <r>
    <x v="2"/>
    <s v="DARJEELING HILLS"/>
    <s v="M181"/>
    <n v="1000001354"/>
    <s v="MAA TARA TRADING (DARJEELING)"/>
    <d v="2011-09-16T00:00:00"/>
    <e v="#REF!"/>
    <n v="0"/>
    <n v="0"/>
    <m/>
    <s v="NB 1"/>
    <n v="0"/>
  </r>
  <r>
    <x v="4"/>
    <s v="KISHANGANJ"/>
    <s v="BHS167"/>
    <n v="1000001509"/>
    <s v="SHREE TRADERS"/>
    <d v="2018-06-25T00:00:00"/>
    <e v="#REF!"/>
    <n v="0"/>
    <n v="1"/>
    <m/>
    <s v="BH"/>
    <n v="0"/>
  </r>
  <r>
    <x v="4"/>
    <s v="KISHANGANJ"/>
    <s v="BHK046"/>
    <n v="1000001494"/>
    <s v="KASBA STEEL CENTRE"/>
    <d v="2020-02-14T00:00:00"/>
    <e v="#REF!"/>
    <n v="0"/>
    <n v="0"/>
    <m/>
    <s v="BH"/>
    <n v="0"/>
  </r>
  <r>
    <x v="4"/>
    <s v="KISHANGANJ"/>
    <s v="BHA083"/>
    <n v="1000002772"/>
    <s v="AGARWAL TRADING CO"/>
    <d v="2022-05-11T00:00:00"/>
    <e v="#REF!"/>
    <n v="0"/>
    <n v="1"/>
    <m/>
    <s v="BH"/>
    <n v="0"/>
  </r>
  <r>
    <x v="4"/>
    <s v="KISHANGANJ"/>
    <s v="BHJ058"/>
    <n v="1000003373"/>
    <s v="JAGDAMBA TRADERS - SAIFGANJ"/>
    <d v="2023-02-20T00:00:00"/>
    <e v="#REF!"/>
    <n v="0"/>
    <n v="0"/>
    <m/>
    <s v="BH"/>
    <n v="0"/>
  </r>
  <r>
    <x v="4"/>
    <s v="KISHANGANJ"/>
    <s v="BHA101"/>
    <n v="1000003972"/>
    <s v="AKBAR TRADERS"/>
    <d v="2024-05-18T00:00:00"/>
    <e v="#REF!"/>
    <n v="0"/>
    <n v="0"/>
    <m/>
    <s v="BH"/>
    <n v="0"/>
  </r>
  <r>
    <x v="4"/>
    <s v="Supaul &amp; Madhepura"/>
    <s v="BHS092"/>
    <n v="1000001820"/>
    <s v="SHUBHAM TRADERS (BHARRAHI BAZAR)"/>
    <d v="2015-08-27T00:00:00"/>
    <e v="#REF!"/>
    <n v="0"/>
    <n v="1"/>
    <m/>
    <s v="BH"/>
    <n v="0"/>
  </r>
  <r>
    <x v="4"/>
    <s v="Supaul &amp; Madhepura"/>
    <s v="BHM094"/>
    <n v="1000001813"/>
    <s v="MUNCHUN TRADERS"/>
    <d v="2016-07-23T00:00:00"/>
    <e v="#REF!"/>
    <n v="0"/>
    <n v="1"/>
    <m/>
    <s v="BH"/>
    <n v="0"/>
  </r>
  <r>
    <x v="4"/>
    <s v="Supaul &amp; Madhepura"/>
    <s v="BHH020"/>
    <n v="1000002074"/>
    <s v="HARSHIT TRADERS"/>
    <d v="2021-12-01T00:00:00"/>
    <e v="#REF!"/>
    <n v="0"/>
    <n v="0"/>
    <m/>
    <s v="BH"/>
    <n v="0"/>
  </r>
  <r>
    <x v="4"/>
    <s v="Supaul &amp; Madhepura"/>
    <s v="BHM138"/>
    <n v="1000002638"/>
    <s v="MUKESH TRADERS - UDAKISHUNGANJ"/>
    <d v="2022-03-14T00:00:00"/>
    <e v="#REF!"/>
    <n v="0"/>
    <n v="0"/>
    <m/>
    <s v="BH"/>
    <n v="0"/>
  </r>
  <r>
    <x v="4"/>
    <s v="BHAGALPUR"/>
    <s v="BHA025"/>
    <n v="1000001190"/>
    <s v="ANAND TRADERS (BHAGALPUR)"/>
    <d v="2014-12-22T00:00:00"/>
    <e v="#REF!"/>
    <n v="0"/>
    <n v="0"/>
    <m/>
    <s v="BH"/>
    <n v="0"/>
  </r>
  <r>
    <x v="4"/>
    <s v="BHAGALPUR"/>
    <s v="BHM090"/>
    <n v="1000001200"/>
    <s v="MAA SHARDA CEMENT AGENCY"/>
    <d v="2016-06-18T00:00:00"/>
    <e v="#REF!"/>
    <n v="0"/>
    <n v="0"/>
    <m/>
    <s v="BH"/>
    <n v="0"/>
  </r>
  <r>
    <x v="4"/>
    <s v="BEGUSARAI"/>
    <s v="BHS219"/>
    <n v="1000002559"/>
    <s v="SHIVAM TRADING"/>
    <d v="2022-06-27T00:00:00"/>
    <e v="#REF!"/>
    <n v="0"/>
    <n v="0"/>
    <m/>
    <s v="BH"/>
    <n v="0"/>
  </r>
  <r>
    <x v="4"/>
    <s v="BEGUSARAI"/>
    <s v="M317"/>
    <n v="1000001177"/>
    <s v="MOURYA IRON TRADERS"/>
    <d v="2013-10-26T00:00:00"/>
    <e v="#REF!"/>
    <n v="0"/>
    <n v="0"/>
    <m/>
    <s v="BH"/>
    <n v="0"/>
  </r>
  <r>
    <x v="4"/>
    <s v="BEGUSARAI"/>
    <s v="BHS187"/>
    <n v="1000001827"/>
    <s v="SHRI RAM ENTERPRISES"/>
    <d v="2021-02-05T00:00:00"/>
    <e v="#REF!"/>
    <n v="0"/>
    <n v="1"/>
    <m/>
    <s v="BH"/>
    <n v="0"/>
  </r>
  <r>
    <x v="4"/>
    <s v="BEGUSARAI"/>
    <s v="BHS197"/>
    <n v="1000002013"/>
    <s v="SHIVAM KRISHI KENDRA"/>
    <d v="2021-10-25T00:00:00"/>
    <e v="#REF!"/>
    <n v="0"/>
    <n v="0"/>
    <m/>
    <s v="BH"/>
    <n v="0"/>
  </r>
  <r>
    <x v="4"/>
    <s v="BEGUSARAI"/>
    <s v="BHS237"/>
    <n v="1000002774"/>
    <s v="SHIV ENTERPRISES - BIHAT"/>
    <d v="2022-05-11T00:00:00"/>
    <e v="#REF!"/>
    <n v="0"/>
    <n v="0"/>
    <m/>
    <s v="BH"/>
    <n v="0"/>
  </r>
  <r>
    <x v="4"/>
    <s v="BEGUSARAI"/>
    <s v="BHD027"/>
    <n v="1000003323"/>
    <s v="DHARMVEER HARDWARE AND ENTERPRISES"/>
    <d v="2023-02-02T00:00:00"/>
    <e v="#REF!"/>
    <n v="0"/>
    <n v="0"/>
    <m/>
    <s v="BH"/>
    <n v="0"/>
  </r>
  <r>
    <x v="4"/>
    <s v="BEGUSARAI"/>
    <s v="BHD028"/>
    <n v="1000003772"/>
    <s v="DEEPAK TRADERS - DURGAPUR"/>
    <d v="2023-12-06T00:00:00"/>
    <e v="#REF!"/>
    <n v="0"/>
    <n v="1"/>
    <m/>
    <s v="BH"/>
    <n v="0"/>
  </r>
  <r>
    <x v="4"/>
    <s v="BEGUSARAI"/>
    <s v="BHL019"/>
    <n v="1000003833"/>
    <s v="LADLI TRADING"/>
    <d v="2024-01-20T00:00:00"/>
    <e v="#REF!"/>
    <n v="0"/>
    <n v="0"/>
    <m/>
    <s v="BH"/>
    <n v="0"/>
  </r>
  <r>
    <x v="4"/>
    <s v="MUZAFFARPUR"/>
    <s v="BHB037"/>
    <n v="1000001642"/>
    <s v="BAJRANG TRADERS (SAKRA)"/>
    <d v="2015-06-30T00:00:00"/>
    <e v="#REF!"/>
    <n v="0"/>
    <n v="1"/>
    <m/>
    <s v="BH"/>
    <n v="0"/>
  </r>
  <r>
    <x v="4"/>
    <s v="MUZAFFARPUR"/>
    <s v="BHG034"/>
    <n v="1000001647"/>
    <s v="GANPATI STEEL - PHULWARIA"/>
    <d v="2021-01-08T00:00:00"/>
    <e v="#REF!"/>
    <n v="0"/>
    <n v="1"/>
    <m/>
    <s v="BH"/>
    <n v="0"/>
  </r>
  <r>
    <x v="4"/>
    <s v="MUZAFFARPUR"/>
    <s v="BHS188"/>
    <n v="1000001675"/>
    <s v="SONA BRICKS AND TRADERS"/>
    <d v="2021-02-20T00:00:00"/>
    <e v="#REF!"/>
    <n v="0"/>
    <n v="0"/>
    <m/>
    <s v="BH"/>
    <n v="0"/>
  </r>
  <r>
    <x v="4"/>
    <s v="MUZAFFARPUR"/>
    <s v="BHG036"/>
    <n v="1000002000"/>
    <s v="GOPAL TRADERS"/>
    <d v="2021-10-04T00:00:00"/>
    <e v="#REF!"/>
    <n v="0"/>
    <n v="0"/>
    <m/>
    <s v="BH"/>
    <n v="0"/>
  </r>
  <r>
    <x v="4"/>
    <s v="MUZAFFARPUR"/>
    <s v="BHR083"/>
    <n v="1000002005"/>
    <s v="ROHIT TRADERS"/>
    <d v="2021-10-09T00:00:00"/>
    <e v="#REF!"/>
    <n v="0"/>
    <n v="1"/>
    <m/>
    <s v="BH"/>
    <n v="0"/>
  </r>
  <r>
    <x v="4"/>
    <s v="KATIHAR"/>
    <s v="BHR098"/>
    <n v="1000003462"/>
    <s v="ROSHNI ENTERPRISES"/>
    <d v="2023-03-28T00:00:00"/>
    <e v="#REF!"/>
    <n v="0"/>
    <n v="1"/>
    <m/>
    <s v="BH"/>
    <n v="0"/>
  </r>
  <r>
    <x v="4"/>
    <s v="PURNIA"/>
    <s v="BHK018"/>
    <n v="1000001718"/>
    <s v="KIRAN TRADERS (GARHBANAILI)"/>
    <d v="2015-04-30T00:00:00"/>
    <e v="#REF!"/>
    <n v="0"/>
    <n v="0"/>
    <m/>
    <s v="BH"/>
    <n v="0"/>
  </r>
  <r>
    <x v="4"/>
    <s v="PURNIA"/>
    <s v="BHS158"/>
    <n v="1000001727"/>
    <s v="S K TRADING"/>
    <d v="2017-01-21T00:00:00"/>
    <e v="#REF!"/>
    <n v="0"/>
    <n v="0"/>
    <m/>
    <s v="BH"/>
    <n v="0"/>
  </r>
  <r>
    <x v="4"/>
    <s v="PURNIA"/>
    <s v="BHS190"/>
    <n v="1000001731"/>
    <s v="S K TRADERS - PURNIA"/>
    <d v="2021-04-19T00:00:00"/>
    <e v="#REF!"/>
    <n v="0"/>
    <n v="0"/>
    <m/>
    <s v="BH"/>
    <n v="0"/>
  </r>
  <r>
    <x v="4"/>
    <s v="PURNIA"/>
    <s v="BHS192"/>
    <n v="1000001732"/>
    <s v="SHREE KAMLA ENTERPRISES"/>
    <d v="2021-05-27T00:00:00"/>
    <e v="#REF!"/>
    <n v="0"/>
    <n v="1"/>
    <m/>
    <s v="BH"/>
    <n v="0"/>
  </r>
  <r>
    <x v="4"/>
    <s v="PURNIA"/>
    <s v="BHA090"/>
    <n v="1000003080"/>
    <s v="ANJANA TRADERS"/>
    <d v="2022-11-03T00:00:00"/>
    <e v="#REF!"/>
    <n v="0"/>
    <n v="0"/>
    <m/>
    <s v="BH"/>
    <n v="0"/>
  </r>
  <r>
    <x v="4"/>
    <s v="PURNIA"/>
    <s v="BHB076"/>
    <n v="1000003551"/>
    <s v="BABUL TRADERS"/>
    <d v="2023-05-25T00:00:00"/>
    <e v="#REF!"/>
    <n v="0"/>
    <n v="0"/>
    <m/>
    <s v="BH"/>
    <n v="0"/>
  </r>
  <r>
    <x v="0"/>
    <s v="AP- Lekhabali"/>
    <s v="NER330"/>
    <n v="1000004111"/>
    <s v="R BROTHER &amp; SONS"/>
    <d v="2024-09-05T00:00:00"/>
    <e v="#REF!"/>
    <n v="0"/>
    <n v="0"/>
    <m/>
    <s v="NE 1"/>
    <n v="0"/>
  </r>
  <r>
    <x v="0"/>
    <s v="NAGALAND"/>
    <s v="NEV040"/>
    <n v="1000001029"/>
    <s v="VINOD ENTERPRISE - NLD"/>
    <d v="2021-04-19T00:00:00"/>
    <e v="#REF!"/>
    <n v="0"/>
    <n v="1"/>
    <m/>
    <s v="NE 1"/>
    <n v="0"/>
  </r>
  <r>
    <x v="1"/>
    <s v="HAILAKANDI"/>
    <s v="NEE064"/>
    <n v="1000004124"/>
    <s v="EKBAL HARDWARE"/>
    <d v="2024-09-21T00:00:00"/>
    <e v="#REF!"/>
    <n v="0"/>
    <n v="0"/>
    <m/>
    <s v="NE 2"/>
    <n v="0"/>
  </r>
  <r>
    <x v="1"/>
    <s v="MIZORAM"/>
    <s v="NEA470"/>
    <n v="1000004134"/>
    <s v="ANGELAS ENTERPRISE"/>
    <d v="2024-09-23T00:00:00"/>
    <e v="#REF!"/>
    <n v="0"/>
    <n v="0"/>
    <m/>
    <s v="NE 2"/>
    <n v="0"/>
  </r>
  <r>
    <x v="1"/>
    <s v="DARANG"/>
    <s v="NES754"/>
    <n v="1000004139"/>
    <s v="SETHIA ENTERPRISES"/>
    <d v="2024-09-27T00:00:00"/>
    <e v="#REF!"/>
    <n v="0"/>
    <n v="0"/>
    <m/>
    <s v="NE 2"/>
    <n v="0"/>
  </r>
  <r>
    <x v="4"/>
    <s v="SAHARSA"/>
    <s v="BHO010"/>
    <n v="1000004145"/>
    <s v="OM SHIV MAHAKALI LAXMI TRADERS"/>
    <d v="2024-10-04T00:00:00"/>
    <e v="#REF!"/>
    <n v="0"/>
    <n v="0"/>
    <m/>
    <s v="BH"/>
    <n v="0"/>
  </r>
  <r>
    <x v="3"/>
    <s v="DAKSHIN DINAJPUR"/>
    <s v="WBE026"/>
    <n v="1000004150"/>
    <s v="ESHAN TRADERS"/>
    <d v="2024-10-16T00:00:00"/>
    <e v="#REF!"/>
    <n v="0"/>
    <n v="0"/>
    <m/>
    <s v="NB 2"/>
    <n v="0"/>
  </r>
  <r>
    <x v="4"/>
    <s v="MUZAFFARPUR"/>
    <s v="R131"/>
    <n v="1000001683"/>
    <s v="R.S. TRADERS"/>
    <d v="2013-01-29T00:00:00"/>
    <e v="#REF!"/>
    <n v="0"/>
    <n v="1"/>
    <m/>
    <s v="BH"/>
    <n v="0"/>
  </r>
  <r>
    <x v="0"/>
    <s v="AP- Tinsukia Side"/>
    <s v="NER340"/>
    <n v="1000004183"/>
    <s v="R.K ENTERPRISES"/>
    <d v="2024-11-25T00:00:00"/>
    <e v="#REF!"/>
    <n v="0"/>
    <n v="0"/>
    <m/>
    <s v="NE 1"/>
    <n v="0"/>
  </r>
  <r>
    <x v="0"/>
    <s v="MANIPUR"/>
    <s v="NEA476"/>
    <n v="1000004171"/>
    <s v="A A STORE"/>
    <d v="2024-11-15T00:00:00"/>
    <e v="#REF!"/>
    <n v="0"/>
    <n v="0"/>
    <m/>
    <s v="NE 1"/>
    <n v="0"/>
  </r>
  <r>
    <x v="4"/>
    <s v="KISHANGANJ"/>
    <s v="BHJ041"/>
    <n v="1000001491"/>
    <s v="JALALGARH TRADERS"/>
    <d v="2022-06-27T00:00:00"/>
    <e v="#REF!"/>
    <n v="0"/>
    <n v="1"/>
    <m/>
    <s v="BH"/>
    <n v="0"/>
  </r>
  <r>
    <x v="1"/>
    <s v="DHARMANAGAR"/>
    <s v="NES546"/>
    <n v="1000002400"/>
    <s v="SUJIT SEN"/>
    <d v="2022-06-26T00:00:00"/>
    <e v="#REF!"/>
    <n v="0"/>
    <n v="0"/>
    <m/>
    <s v="NE 2"/>
    <n v="0"/>
  </r>
  <r>
    <x v="4"/>
    <s v="BEGUSARAI"/>
    <s v="BHR081"/>
    <n v="1000001184"/>
    <s v="R K BUILDING AND MATERIALS"/>
    <d v="2022-06-27T00:00:00"/>
    <e v="#REF!"/>
    <n v="0"/>
    <n v="0"/>
    <m/>
    <s v="BH"/>
    <n v="0"/>
  </r>
  <r>
    <x v="4"/>
    <s v="MUZAFFARPUR"/>
    <s v="BHM117"/>
    <n v="1000001660"/>
    <s v="MAHADEV TRADERS"/>
    <d v="2022-06-27T00:00:00"/>
    <e v="#REF!"/>
    <n v="0"/>
    <n v="1"/>
    <m/>
    <s v="BH"/>
    <n v="0"/>
  </r>
  <r>
    <x v="0"/>
    <s v="MANIPUR"/>
    <s v="NEU052"/>
    <n v="1000004202"/>
    <s v="UKHONG FURNITURE AND DECOR"/>
    <d v="2024-12-19T00:00:00"/>
    <e v="#REF!"/>
    <n v="0"/>
    <n v="1"/>
    <m/>
    <s v="NE 1"/>
    <n v="0"/>
  </r>
  <r>
    <x v="4"/>
    <s v="PURNIA"/>
    <s v="BHS005"/>
    <n v="1000001726"/>
    <s v="SKYLINE TRADERS"/>
    <d v="2022-06-27T00:00:00"/>
    <e v="#REF!"/>
    <n v="0"/>
    <n v="0"/>
    <m/>
    <s v="BH"/>
    <n v="0"/>
  </r>
  <r>
    <x v="4"/>
    <s v="BEGUSARAI"/>
    <s v="BHB078"/>
    <n v="1000004206"/>
    <s v="BHARAT TRADERS - BACHHWARA"/>
    <d v="2024-12-31T00:00:00"/>
    <e v="#REF!"/>
    <n v="0"/>
    <n v="0"/>
    <m/>
    <s v="BH"/>
    <n v="0"/>
  </r>
  <r>
    <x v="0"/>
    <s v="TINSUKIA"/>
    <s v="NES775"/>
    <n v="1000004198"/>
    <s v="M/S S K ENTERPRISES"/>
    <d v="2024-12-27T00:00:00"/>
    <e v="#REF!"/>
    <n v="0"/>
    <n v="1"/>
    <m/>
    <s v="NE 1"/>
    <n v="0"/>
  </r>
  <r>
    <x v="1"/>
    <s v="KARIMGANJ"/>
    <s v="NEA488"/>
    <n v="1000004262"/>
    <s v="A &amp; A ENTERPRISE"/>
    <d v="2025-02-01T00:00:00"/>
    <e v="#REF!"/>
    <n v="0"/>
    <n v="0"/>
    <m/>
    <s v="NE 2"/>
    <n v="0"/>
  </r>
  <r>
    <x v="1"/>
    <s v="GUWAHATI URBAN"/>
    <s v="NEA484"/>
    <n v="1000004213"/>
    <s v="ANAND HARDWARE"/>
    <d v="2025-01-10T00:00:00"/>
    <e v="#REF!"/>
    <n v="0"/>
    <n v="1"/>
    <m/>
    <s v="NE 2"/>
    <n v="0"/>
  </r>
  <r>
    <x v="0"/>
    <s v="JORHAT"/>
    <s v="NEM071"/>
    <n v="1000000412"/>
    <s v="MALPANI AGENCIES (JORHAT)"/>
    <d v="2022-06-26T00:00:00"/>
    <e v="#REF!"/>
    <n v="0"/>
    <n v="1"/>
    <m/>
    <s v="NE 1"/>
    <n v="0"/>
  </r>
  <r>
    <x v="0"/>
    <s v="DHEMAJI"/>
    <s v="NEM438"/>
    <n v="1000004021"/>
    <s v="MISHING LAND FOUNDATION"/>
    <d v="2024-06-26T00:00:00"/>
    <e v="#REF!"/>
    <n v="0"/>
    <n v="1"/>
    <m/>
    <s v="NE 1"/>
    <n v="0"/>
  </r>
  <r>
    <x v="1"/>
    <s v="MIZORAM"/>
    <s v="NEH138"/>
    <n v="1000003442"/>
    <s v="HS ENTERPRISE"/>
    <d v="2023-03-23T00:00:00"/>
    <e v="#REF!"/>
    <n v="0"/>
    <n v="1"/>
    <m/>
    <s v="NE 2"/>
    <n v="0"/>
  </r>
  <r>
    <x v="3"/>
    <s v="UTTAR DINAJPUR"/>
    <s v="WBS345"/>
    <n v="1000003824"/>
    <s v="SAHA &amp; SONS - DALKHOLA"/>
    <s v="19.01.2024"/>
    <e v="#REF!"/>
    <n v="0"/>
    <n v="1"/>
    <m/>
    <s v="NB 2"/>
    <n v="0"/>
  </r>
  <r>
    <x v="0"/>
    <s v="LAKHIMPUR"/>
    <s v="NER351"/>
    <n v="1000004285"/>
    <s v="R.D. ENTERPRISE"/>
    <d v="2025-03-20T00:00:00"/>
    <e v="#REF!"/>
    <n v="0"/>
    <n v="0"/>
    <m/>
    <s v="NE 1"/>
    <n v="0"/>
  </r>
  <r>
    <x v="0"/>
    <s v="TINSUKIA"/>
    <s v="NED263"/>
    <n v="1000004293"/>
    <s v="DADAN PRASAD"/>
    <d v="2025-03-21T00:00:00"/>
    <e v="#REF!"/>
    <n v="0"/>
    <n v="0"/>
    <m/>
    <s v="NE 1"/>
    <n v="0"/>
  </r>
  <r>
    <x v="4"/>
    <s v="BEGUSARAI"/>
    <s v="BHS262"/>
    <n v="1000004271"/>
    <s v="SANJAY TRADERS - BELDOUR"/>
    <d v="2025-02-28T00:00:00"/>
    <e v="#REF!"/>
    <n v="0"/>
    <n v="0"/>
    <m/>
    <s v="BH"/>
    <n v="0"/>
  </r>
  <r>
    <x v="4"/>
    <s v="SAHARSA"/>
    <s v="BHS264"/>
    <n v="1000004303"/>
    <s v="SARASWATI TRADERS"/>
    <d v="2025-03-25T00:00:00"/>
    <e v="#REF!"/>
    <n v="0"/>
    <n v="1"/>
    <m/>
    <s v="BH"/>
    <n v="0"/>
  </r>
  <r>
    <x v="3"/>
    <s v="DAKSHIN DINAJPUR"/>
    <s v="WBS349"/>
    <n v="1000004319"/>
    <s v="SARKAR TRADERS"/>
    <d v="2022-04-19T00:00:00"/>
    <e v="#REF!"/>
    <n v="0"/>
    <n v="1"/>
    <m/>
    <s v="NB 2"/>
    <n v="0"/>
  </r>
  <r>
    <x v="4"/>
    <s v="KATIHAR"/>
    <s v="BHM125"/>
    <n v="1000001982"/>
    <s v="MAA TRADING"/>
    <d v="2022-06-27T00:00:00"/>
    <e v="#REF!"/>
    <n v="0"/>
    <n v="0"/>
    <m/>
    <s v="BH"/>
    <n v="0"/>
  </r>
  <r>
    <x v="3"/>
    <s v="UTTAR DINAJPUR"/>
    <s v="WBS350"/>
    <n v="1000004320"/>
    <s v="S R ENTERPRISE"/>
    <d v="2025-04-21T00:00:00"/>
    <e v="#REF!"/>
    <n v="0"/>
    <n v="1"/>
    <m/>
    <s v="NB 2"/>
    <n v="0"/>
  </r>
  <r>
    <x v="3"/>
    <s v="DAKSHIN DINAJPUR"/>
    <s v="WBL041"/>
    <n v="1000004332"/>
    <s v="LAHA ENTERPRISE - TAPAN"/>
    <d v="2025-04-25T00:00:00"/>
    <e v="#REF!"/>
    <n v="0"/>
    <n v="0"/>
    <m/>
    <s v="NB 2"/>
    <n v="0"/>
  </r>
  <r>
    <x v="0"/>
    <s v="GOLAGHAT"/>
    <s v="NEM471"/>
    <n v="1000004336"/>
    <s v="MS BADANTA HAZARIKA"/>
    <d v="2025-04-29T00:00:00"/>
    <e v="#REF!"/>
    <n v="0"/>
    <n v="0"/>
    <m/>
    <s v="NE 1"/>
    <n v="0"/>
  </r>
  <r>
    <x v="0"/>
    <s v="DHEMAJI"/>
    <s v="NEK150"/>
    <n v="1000000923"/>
    <s v="KAKA BHATIJA BHANDAR . NLP"/>
    <d v="2020-12-15T00:00:00"/>
    <e v="#REF!"/>
    <n v="0"/>
    <n v="0"/>
    <m/>
    <s v="NE 1"/>
    <n v="0"/>
  </r>
  <r>
    <x v="0"/>
    <s v="NAGALAND"/>
    <s v="NEG199"/>
    <n v="1000004283"/>
    <s v="GEE BEE ENTERPRISE"/>
    <d v="2025-03-19T00:00:00"/>
    <e v="#REF!"/>
    <n v="0"/>
    <n v="0"/>
    <m/>
    <s v="NE 1"/>
    <n v="0"/>
  </r>
  <r>
    <x v="3"/>
    <s v="MALDA"/>
    <s v="WBM321"/>
    <n v="1000004360"/>
    <s v="MASUD HARDWARE"/>
    <d v="2025-05-21T00:00:00"/>
    <e v="#REF!"/>
    <n v="0"/>
    <n v="0"/>
    <m/>
    <s v="NB 2"/>
    <n v="0"/>
  </r>
  <r>
    <x v="2"/>
    <s v="ALIPURDUAR"/>
    <s v="WBN114"/>
    <n v="1000004383"/>
    <s v="NEW LOKNATH BUILDERS"/>
    <d v="2025-06-06T00:00:00"/>
    <e v="#REF!"/>
    <n v="0"/>
    <n v="0"/>
    <m/>
    <s v="NB 1"/>
    <n v="0"/>
  </r>
  <r>
    <x v="0"/>
    <s v="GOLAGHAT"/>
    <s v="K075"/>
    <n v="1000000271"/>
    <s v="KANOI HARDWARE STORE"/>
    <d v="2022-06-26T00:00:00"/>
    <e v="#REF!"/>
    <n v="0"/>
    <n v="0"/>
    <m/>
    <s v="NE 1"/>
    <n v="0"/>
  </r>
  <r>
    <x v="2"/>
    <s v="SIKKIM"/>
    <s v="WBS230"/>
    <n v="1000001900"/>
    <s v="SINHAL TRADING COMPANY"/>
    <d v="2022-06-27T00:00:00"/>
    <e v="#REF!"/>
    <n v="0"/>
    <n v="0"/>
    <m/>
    <s v="NB 1"/>
    <n v="0"/>
  </r>
  <r>
    <x v="1"/>
    <s v="Lower Assam- 3"/>
    <s v="NEF035"/>
    <n v="1000004400"/>
    <s v="MONDAL HARDWARE STORE"/>
    <d v="2025-06-30T00:00:00"/>
    <e v="#REF!"/>
    <n v="0"/>
    <n v="0"/>
    <m/>
    <s v="NE 2"/>
    <n v="0"/>
  </r>
  <r>
    <x v="2"/>
    <s v="SIKKIM"/>
    <s v="SKC002"/>
    <n v="1000004394"/>
    <s v="CHAHAT AGARWAL "/>
    <d v="2025-06-19T00:00:00"/>
    <e v="#REF!"/>
    <n v="0"/>
    <n v="0"/>
    <m/>
    <s v="NB 1"/>
    <n v="0"/>
  </r>
  <r>
    <x v="1"/>
    <s v="KARIMGANJ"/>
    <s v="NES792"/>
    <n v="1000004417"/>
    <s v="N S HARDWARE"/>
    <d v="2025-07-05T00:00:00"/>
    <e v="#REF!"/>
    <n v="0"/>
    <n v="0"/>
    <m/>
    <s v="NE 2"/>
    <n v="0"/>
  </r>
  <r>
    <x v="3"/>
    <s v="UTTAR DINAJPUR"/>
    <s v="WBZ005"/>
    <n v="1000004396"/>
    <s v="ZIAUR RAHAMAN"/>
    <d v="2025-06-24T00:00:00"/>
    <e v="#REF!"/>
    <n v="0"/>
    <n v="0"/>
    <m/>
    <s v="NB 2"/>
    <n v="0"/>
  </r>
  <r>
    <x v="4"/>
    <s v="Saharsa"/>
    <s v="BHR105"/>
    <n v="1000004409"/>
    <s v="RUPESH ENTERPRISES"/>
    <d v="2025-07-10T00:00:00"/>
    <e v="#REF!"/>
    <n v="0"/>
    <n v="1"/>
    <m/>
    <s v="BH"/>
    <n v="0"/>
  </r>
  <r>
    <x v="4"/>
    <s v="MUZAFFARPUR"/>
    <s v="BHS267"/>
    <n v="1000004416"/>
    <s v="SHIVAM ENTERPRISES - VAISHALI"/>
    <d v="2025-07-05T00:00:00"/>
    <e v="#REF!"/>
    <n v="0"/>
    <n v="1"/>
    <m/>
    <s v="BH"/>
    <n v="0"/>
  </r>
  <r>
    <x v="3"/>
    <s v="UTTAR DINAJPUR"/>
    <s v="WBS354"/>
    <n v="1000004421"/>
    <s v="SARKAR HARDWARE - PANDEPUR "/>
    <d v="2025-07-18T00:00:00"/>
    <e v="#REF!"/>
    <n v="0"/>
    <n v="0"/>
    <m/>
    <s v="NB 2"/>
    <n v="0"/>
  </r>
  <r>
    <x v="4"/>
    <s v="Saharsa"/>
    <s v="BHS266"/>
    <n v="1000004413"/>
    <s v="SHREE BAJRANG TRADERS"/>
    <d v="2025-07-03T00:00:00"/>
    <e v="#REF!"/>
    <n v="0"/>
    <n v="1"/>
    <m/>
    <s v="BH"/>
    <n v="0"/>
  </r>
  <r>
    <x v="4"/>
    <s v="BHAGALPUR"/>
    <s v="BHR096"/>
    <n v="1000003194"/>
    <s v="R.R.S TRADERS"/>
    <d v="2022-12-29T00:00:00"/>
    <e v="#REF!"/>
    <n v="0"/>
    <n v="1"/>
    <m/>
    <s v="BH"/>
    <n v="0"/>
  </r>
  <r>
    <x v="4"/>
    <s v="KARIMGANJ"/>
    <s v="NEA498"/>
    <n v="1000004423"/>
    <s v="ASIT NATH"/>
    <d v="2025-07-12T00:00:00"/>
    <e v="#REF!"/>
    <n v="0"/>
    <n v="0"/>
    <m/>
    <s v="BH"/>
    <n v="0"/>
  </r>
  <r>
    <x v="0"/>
    <s v="NAGAON"/>
    <s v="NEJ204"/>
    <n v="1000004443"/>
    <s v="JAI MAA LAKSHMI HARDWARE AND ELECTR"/>
    <d v="2025-08-07T00:00:00"/>
    <e v="#REF!"/>
    <n v="0"/>
    <n v="0"/>
    <m/>
    <s v="NE 1"/>
    <n v="0"/>
  </r>
  <r>
    <x v="2"/>
    <s v="SIKKIM"/>
    <s v="SKK006"/>
    <n v="1000004441"/>
    <s v="KEDAR MUNDRA"/>
    <d v="2025-08-06T00:00:00"/>
    <e v="#REF!"/>
    <n v="0"/>
    <n v="0"/>
    <m/>
    <s v="NB 1"/>
    <n v="0"/>
  </r>
  <r>
    <x v="0"/>
    <s v="TINSUKIA"/>
    <s v="NEP313"/>
    <n v="1000004397"/>
    <s v="PANNA ALLUMINIUM"/>
    <d v="2025-06-24T00:00:00"/>
    <e v="#REF!"/>
    <n v="0"/>
    <n v="0"/>
    <m/>
    <s v="NE 1"/>
    <n v="0"/>
  </r>
  <r>
    <x v="1"/>
    <s v="GUWAHATI URBAN"/>
    <s v="NER360"/>
    <n v="1000004452"/>
    <s v="RAZA HARDWARE"/>
    <d v="2025-08-18T00:00:00"/>
    <e v="#REF!"/>
    <n v="0"/>
    <n v="0"/>
    <m/>
    <s v="NE 2"/>
    <n v="0"/>
  </r>
  <r>
    <x v="1"/>
    <s v="GUWAHATI RURAL"/>
    <s v="NEN250"/>
    <n v="1000004463"/>
    <s v="NEW HARDWARE"/>
    <d v="2025-08-26T00:00:00"/>
    <e v="#REF!"/>
    <n v="0"/>
    <n v="0"/>
    <m/>
    <s v="NE 2"/>
    <n v="0"/>
  </r>
  <r>
    <x v="2"/>
    <s v="SIKKIM"/>
    <s v="SKN005"/>
    <n v="1000004435"/>
    <s v="NIRMAL AGARWAL"/>
    <d v="2025-07-25T00:00:00"/>
    <e v="#REF!"/>
    <n v="0"/>
    <n v="0"/>
    <m/>
    <s v="NB 1"/>
    <n v="0"/>
  </r>
  <r>
    <x v="1"/>
    <s v="TURA HILLS"/>
    <s v="NES794"/>
    <n v="1000004462"/>
    <s v="SANGMA HARDWARE STORE"/>
    <d v="2025-08-22T00:00:00"/>
    <e v="#REF!"/>
    <n v="0"/>
    <n v="0"/>
    <m/>
    <s v="NE 2"/>
    <n v="0"/>
  </r>
  <r>
    <x v="0"/>
    <s v="AP- Lekhabali"/>
    <s v="NEN178"/>
    <n v="1000000105"/>
    <s v="NEFA ENTERPRISES"/>
    <d v="2022-06-26T00:00:00"/>
    <e v="#REF!"/>
    <n v="0"/>
    <n v="0"/>
    <m/>
    <s v="NE 1"/>
    <n v="0"/>
  </r>
  <r>
    <x v="0"/>
    <s v="AP- Lekhabali"/>
    <s v="NET212"/>
    <n v="1000004470"/>
    <s v="TADUK ENTERPRISES"/>
    <d v="2025-09-16T00:00:00"/>
    <e v="#REF!"/>
    <n v="0"/>
    <m/>
    <m/>
    <s v="NE 1"/>
    <n v="0"/>
  </r>
  <r>
    <x v="4"/>
    <s v="BEGUSARAI"/>
    <s v="BHP040"/>
    <n v="1000002521"/>
    <s v="PRABHAT ENTERPRISES"/>
    <d v="2022-06-27T00:00:00"/>
    <e v="#REF!"/>
    <n v="0"/>
    <m/>
    <m/>
    <s v="BH"/>
    <n v="0"/>
  </r>
  <r>
    <x v="4"/>
    <s v="PURNIA"/>
    <s v="BHJ062"/>
    <n v="1000004461"/>
    <s v="JAY MAA KAMAKHYA ENTERPRISES"/>
    <d v="2025-09-20T00:00:00"/>
    <e v="#REF!"/>
    <n v="0"/>
    <m/>
    <m/>
    <s v="BH"/>
    <n v="0"/>
  </r>
  <r>
    <x v="1"/>
    <s v="TURA HILLS"/>
    <s v="NEN251"/>
    <n v="1000004469"/>
    <s v="NAMBAT R MARAK"/>
    <d v="2025-09-15T00:00:00"/>
    <e v="#REF!"/>
    <n v="0"/>
    <m/>
    <m/>
    <s v="NE 2"/>
    <n v="0"/>
  </r>
  <r>
    <x v="4"/>
    <s v="BEGUSARAI"/>
    <s v="BHN035"/>
    <n v="1000001984"/>
    <s v="NIKITA ENTERPRISES"/>
    <d v="2022-06-27T00:00:00"/>
    <e v="#REF!"/>
    <n v="0"/>
    <m/>
    <m/>
    <s v="BH"/>
    <n v="0"/>
  </r>
  <r>
    <x v="4"/>
    <s v="KISHANGANJ"/>
    <s v="BHS270"/>
    <n v="1000004499"/>
    <s v="SANAYA ENTERPRISES"/>
    <d v="2025-10-17T00:00:00"/>
    <e v="#REF!"/>
    <n v="0"/>
    <m/>
    <m/>
    <s v="BH"/>
    <n v="0"/>
  </r>
  <r>
    <x v="4"/>
    <s v="MUZAFFARPUR"/>
    <s v="BHA103"/>
    <n v="1000004286"/>
    <s v="ADITYA TRADERS - DEORIA"/>
    <d v="2025-03-21T00:00:00"/>
    <e v="#REF!"/>
    <n v="0"/>
    <m/>
    <m/>
    <s v="BH"/>
    <n v="0"/>
  </r>
  <r>
    <x v="2"/>
    <s v="Cooch Behar"/>
    <s v="S345"/>
    <n v="1000001235"/>
    <s v="S.S.CONSTRUCTION"/>
    <d v="2022-06-27T00:00:00"/>
    <e v="#REF!"/>
    <n v="0"/>
    <m/>
    <m/>
    <s v="NB 1"/>
    <n v="0"/>
  </r>
  <r>
    <x v="0"/>
    <s v="GOLAGHAT"/>
    <s v="NER233"/>
    <n v="1000000840"/>
    <s v="R.P. STEEL . GOL"/>
    <d v="2022-06-26T00:00:00"/>
    <e v="#REF!"/>
    <n v="0"/>
    <m/>
    <m/>
    <s v="NE 1"/>
    <n v="0"/>
  </r>
  <r>
    <x v="0"/>
    <s v="HOJAI"/>
    <s v="NEN255"/>
    <n v="1000004495"/>
    <s v="M/S NOUFA HARDWARE"/>
    <d v="2025-10-06T00:00:00"/>
    <e v="#REF!"/>
    <n v="0"/>
    <m/>
    <m/>
    <s v="NE 1"/>
    <n v="0"/>
  </r>
  <r>
    <x v="0"/>
    <s v="JORHAT"/>
    <s v="NEF045"/>
    <n v="1000004500"/>
    <s v="M.S. ENTERPRISE"/>
    <d v="2025-10-18T00:00:00"/>
    <e v="#REF!"/>
    <n v="0"/>
    <m/>
    <m/>
    <s v="NE 1"/>
    <n v="0"/>
  </r>
  <r>
    <x v="0"/>
    <s v="NAGALAND"/>
    <s v="NES653"/>
    <n v="1000003494"/>
    <s v="SHANKAR STORES"/>
    <d v="2023-04-23T00:00:00"/>
    <e v="#REF!"/>
    <n v="0"/>
    <m/>
    <m/>
    <s v="NE 1"/>
    <n v="0"/>
  </r>
  <r>
    <x v="0"/>
    <s v="SHILLONG"/>
    <s v="NEF039"/>
    <n v="1000004482"/>
    <s v="MERRYBELL KHONGSNI"/>
    <d v="2025-09-24T00:00:00"/>
    <e v="#REF!"/>
    <n v="0"/>
    <m/>
    <m/>
    <s v="NE 1"/>
    <n v="0"/>
  </r>
  <r>
    <x v="1"/>
    <s v="GUWAHATI RURAL"/>
    <s v="NEL139"/>
    <n v="1000004428"/>
    <s v="LAXMI ENTERPRISE"/>
    <d v="2025-07-31T00:00:00"/>
    <e v="#REF!"/>
    <n v="0"/>
    <m/>
    <m/>
    <s v="NE 2"/>
    <n v="0"/>
  </r>
  <r>
    <x v="1"/>
    <s v="GUWAHATI URBAN"/>
    <s v="NES216"/>
    <n v="1000000362"/>
    <s v="SHIVAM TRADERS (GHY)"/>
    <d v="2022-06-26T00:00:00"/>
    <e v="#REF!"/>
    <n v="0"/>
    <m/>
    <m/>
    <s v="NE 2"/>
    <n v="0"/>
  </r>
  <r>
    <x v="1"/>
    <s v="Lower Assam- 2 (Barpeta)"/>
    <s v="NES806"/>
    <n v="1000004503"/>
    <s v="SAI ENTERPRISE"/>
    <d v="2025-10-22T00:00:00"/>
    <e v="#REF!"/>
    <n v="0"/>
    <m/>
    <m/>
    <s v="NE 2"/>
    <n v="0"/>
  </r>
  <r>
    <x v="1"/>
    <s v="MIZORAM"/>
    <s v="NEJ205"/>
    <n v="1000004492"/>
    <s v="J AND R BUSINESS"/>
    <d v="2025-09-26T00:00:00"/>
    <e v="#REF!"/>
    <n v="0"/>
    <m/>
    <m/>
    <s v="NE 2"/>
    <n v="0"/>
  </r>
  <r>
    <x v="1"/>
    <s v="TURA HILLS"/>
    <s v="NEU053"/>
    <n v="1000004484"/>
    <s v="URBAN HARDWARE"/>
    <d v="2025-10-06T00:00:00"/>
    <e v="#REF!"/>
    <n v="0"/>
    <m/>
    <m/>
    <s v="NE 2"/>
    <n v="0"/>
  </r>
  <r>
    <x v="0"/>
    <s v="SHILLONG"/>
    <s v="NER287"/>
    <n v="1000003662"/>
    <s v="R.SNAITANG HARDWARE STORE"/>
    <d v="2023-07-28T00:00:00"/>
    <e v="#REF!"/>
    <n v="0"/>
    <m/>
    <m/>
    <s v="NE 1"/>
    <n v="0"/>
  </r>
  <r>
    <x v="0"/>
    <s v="TINSUKIA"/>
    <s v="NEB405"/>
    <n v="1000004427"/>
    <s v="BHAKTA HARDWARE"/>
    <d v="2025-07-29T00:00:00"/>
    <e v="#REF!"/>
    <n v="0"/>
    <m/>
    <m/>
    <s v="NE 1"/>
    <n v="0"/>
  </r>
  <r>
    <x v="1"/>
    <s v="CACHAR"/>
    <s v="NER141"/>
    <n v="1000000156"/>
    <s v="RUDRO TRADING"/>
    <d v="2022-06-26T00:00:00"/>
    <e v="#REF!"/>
    <n v="0"/>
    <m/>
    <m/>
    <s v="NE 2"/>
    <n v="0"/>
  </r>
  <r>
    <x v="1"/>
    <s v="Lower Assam- 2 (Barpeta)"/>
    <s v="NEA125"/>
    <n v="1000000531"/>
    <s v="AL AMIN HARDWARE (BARPETA)"/>
    <d v="2022-06-26T00:00:00"/>
    <e v="#REF!"/>
    <n v="0"/>
    <m/>
    <m/>
    <s v="NE 2"/>
    <n v="0"/>
  </r>
  <r>
    <x v="4"/>
    <s v="BEGUSARAI"/>
    <s v="BHS210"/>
    <n v="1000002085"/>
    <s v="SHIVA TRADERS . BEGUSARAI"/>
    <d v="2022-06-27T00:00:00"/>
    <e v="#REF!"/>
    <n v="0"/>
    <m/>
    <m/>
    <n v="1000002085"/>
    <n v="0"/>
  </r>
  <r>
    <x v="4"/>
    <s v="BHAGALPUR"/>
    <s v="BHG035"/>
    <n v="1000001993"/>
    <s v="GAYANI ENTERPRISES"/>
    <d v="2022-06-27T00:00:00"/>
    <e v="#REF!"/>
    <n v="0"/>
    <m/>
    <m/>
    <n v="1000001993"/>
    <n v="0"/>
  </r>
  <r>
    <x v="0"/>
    <s v="JORHAT"/>
    <s v="NEF001"/>
    <n v="1000000399"/>
    <s v="FREEDOM ENTERPRISE"/>
    <d v="2022-07-30T00:00:00"/>
    <e v="#REF!"/>
    <n v="0"/>
    <m/>
    <m/>
    <n v="1000000399"/>
    <n v="0"/>
  </r>
  <r>
    <x v="4"/>
    <s v="KISHANGANJ"/>
    <s v="BHA102"/>
    <n v="1000004160"/>
    <s v="A K TRADERS - LOHAGARA"/>
    <d v="2024-11-01T00:00:00"/>
    <e v="#REF!"/>
    <n v="0"/>
    <m/>
    <m/>
    <n v="1000004160"/>
    <n v="0"/>
  </r>
  <r>
    <x v="1"/>
    <s v="Lower Assam- 3"/>
    <s v="NES650"/>
    <n v="1000003476"/>
    <s v="SARKAR HARDWARE"/>
    <d v="2023-04-20T00:00:00"/>
    <e v="#REF!"/>
    <n v="0"/>
    <m/>
    <m/>
    <n v="1000003476"/>
    <n v="0"/>
  </r>
  <r>
    <x v="1"/>
    <s v="MIZORAM"/>
    <s v="NED168"/>
    <n v="1000000989"/>
    <s v="DAVID ESS STEEL FABRICATION"/>
    <d v="2022-06-26T00:00:00"/>
    <e v="#REF!"/>
    <n v="0"/>
    <m/>
    <m/>
    <n v="1000000989"/>
    <n v="0"/>
  </r>
  <r>
    <x v="0"/>
    <s v="SHILLONG"/>
    <s v="NER267"/>
    <n v="1000003195"/>
    <s v="RIBOK MASSAR"/>
    <d v="2022-12-30T00:00:00"/>
    <e v="#REF!"/>
    <n v="0"/>
    <m/>
    <m/>
    <n v="1000003195"/>
    <n v="0"/>
  </r>
  <r>
    <x v="0"/>
    <s v="TINSUKIA"/>
    <s v="NED248"/>
    <n v="1000003993"/>
    <s v="D.S. ENTERPRISE"/>
    <d v="2024-05-31T00:00:00"/>
    <e v="#REF!"/>
    <n v="0"/>
    <m/>
    <m/>
    <n v="1000003993"/>
    <n v="0"/>
  </r>
  <r>
    <x v="1"/>
    <s v="DARANG"/>
    <s v="NEJ067"/>
    <n v="1000000180"/>
    <s v="JYOTI TRADERS (DARANG)"/>
    <d v="2022-06-26T00:00:00"/>
    <e v="#REF!"/>
    <n v="0"/>
    <m/>
    <m/>
    <n v="1000004545"/>
    <n v="0"/>
  </r>
  <r>
    <x v="0"/>
    <s v="JORHAT"/>
    <s v="NEF046"/>
    <n v="1000004536"/>
    <s v="MUKUTA BORAH AND BROTHERS"/>
    <d v="2025-11-17T00:00:00"/>
    <e v="#REF!"/>
    <n v="0"/>
    <m/>
    <m/>
    <n v="1000004545"/>
    <n v="0"/>
  </r>
  <r>
    <x v="4"/>
    <s v="KATIHAR"/>
    <s v="S363"/>
    <n v="1000001474"/>
    <s v="SUDAMA TRADERS"/>
    <d v="2022-06-27T00:00:00"/>
    <e v="#REF!"/>
    <n v="0"/>
    <m/>
    <m/>
    <n v="1000004545"/>
    <n v="0"/>
  </r>
  <r>
    <x v="0"/>
    <s v="NAGAON"/>
    <s v="NEB412"/>
    <n v="1000004566"/>
    <s v="BHAI BHAI ENTERPRISE"/>
    <d v="2025-12-18T00:00:00"/>
    <e v="#REF!"/>
    <n v="0"/>
    <m/>
    <m/>
    <n v="1000004545"/>
    <n v="0"/>
  </r>
  <r>
    <x v="4"/>
    <s v="Saharsa"/>
    <s v="BHS250"/>
    <n v="1000003883"/>
    <s v="SHREE GANESH TRADERS - NAUHATTA"/>
    <d v="2024-03-06T00:00:00"/>
    <e v="#REF!"/>
    <n v="0"/>
    <m/>
    <m/>
    <n v="1000004545"/>
    <n v="0"/>
  </r>
  <r>
    <x v="0"/>
    <s v="SHILLONG"/>
    <s v="NEF052"/>
    <n v="1000004587"/>
    <s v="FRANKY'D ENTERPRISE"/>
    <d v="2025-12-29T00:00:00"/>
    <e v="#REF!"/>
    <n v="0"/>
    <m/>
    <m/>
    <n v="1000004545"/>
    <n v="0"/>
  </r>
  <r>
    <x v="0"/>
    <s v="TINSUKIA"/>
    <s v="NEB366"/>
    <n v="1000003967"/>
    <s v="BALAJI TRADE &amp; SUPPLY"/>
    <d v="2024-05-21T00:00:00"/>
    <e v="#REF!"/>
    <n v="0"/>
    <m/>
    <m/>
    <n v="1000004545"/>
    <n v="0"/>
  </r>
  <r>
    <x v="1"/>
    <s v="TURA HILLS"/>
    <s v="NEM341"/>
    <n v="1000002732"/>
    <s v="MARUTI STORE"/>
    <d v="2022-06-27T00:00:00"/>
    <e v="#REF!"/>
    <n v="0"/>
    <m/>
    <m/>
    <n v="1000004545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x v="0"/>
    <x v="0"/>
    <s v="NEP241"/>
    <n v="1000002881"/>
    <s v="PREMODA HARDWARE"/>
    <n v="0"/>
  </r>
  <r>
    <x v="0"/>
    <x v="0"/>
    <s v="NEO040"/>
    <n v="1000003853"/>
    <s v="OM SHREE VISHNU HARDWARE"/>
    <n v="0"/>
  </r>
  <r>
    <x v="0"/>
    <x v="1"/>
    <s v="NEN34"/>
    <n v="1000004051"/>
    <s v="NIKHIL STORE"/>
    <n v="0"/>
  </r>
  <r>
    <x v="0"/>
    <x v="0"/>
    <s v="NEO044"/>
    <n v="1000004096"/>
    <s v="OM SAI HARDWARE"/>
    <n v="0"/>
  </r>
  <r>
    <x v="0"/>
    <x v="2"/>
    <s v="NEA394"/>
    <n v="1000003455"/>
    <s v="ASSAM STEEL"/>
    <n v="0"/>
  </r>
  <r>
    <x v="0"/>
    <x v="3"/>
    <s v="NEK173"/>
    <n v="1000002749"/>
    <s v="K K KUMBANG ENTERPRISE"/>
    <n v="0"/>
  </r>
  <r>
    <x v="0"/>
    <x v="4"/>
    <s v="NEM061"/>
    <n v="1000000073"/>
    <s v="MARUTI TRADE CENTRE (AP NORTH)"/>
    <n v="0"/>
  </r>
  <r>
    <x v="0"/>
    <x v="4"/>
    <s v="NEG091"/>
    <n v="1000000068"/>
    <s v="GOLLO ENTERPRISES"/>
    <n v="0"/>
  </r>
  <r>
    <x v="0"/>
    <x v="4"/>
    <s v="NEA447"/>
    <n v="1000003933"/>
    <s v="ACHOOM ENTERPRISE"/>
    <n v="0"/>
  </r>
  <r>
    <x v="0"/>
    <x v="5"/>
    <s v="NEP291"/>
    <n v="1000004053"/>
    <s v="PEDONG NANE ENTERPRISES"/>
    <n v="0"/>
  </r>
  <r>
    <x v="0"/>
    <x v="6"/>
    <s v="L093"/>
    <n v="1000000405"/>
    <s v="LAKSHMI AGRO SERVICES"/>
    <n v="0"/>
  </r>
  <r>
    <x v="0"/>
    <x v="6"/>
    <s v="NEB285"/>
    <n v="1000002815"/>
    <s v="BONIA HARDWARE STORE-DEKARGORHA"/>
    <n v="0"/>
  </r>
  <r>
    <x v="0"/>
    <x v="7"/>
    <s v="NEH014"/>
    <n v="1000000267"/>
    <s v="HARI OM SHAKTI ENTERPRISE"/>
    <n v="0"/>
  </r>
  <r>
    <x v="0"/>
    <x v="8"/>
    <s v="L013"/>
    <n v="1000000709"/>
    <s v="LAXMI HARDWARE STORES (SIBSAGAR)"/>
    <n v="0"/>
  </r>
  <r>
    <x v="0"/>
    <x v="8"/>
    <s v="NEI043"/>
    <n v="1000003518"/>
    <s v="IKU HARDWARE"/>
    <n v="0"/>
  </r>
  <r>
    <x v="0"/>
    <x v="9"/>
    <s v="NES521"/>
    <n v="1000000252"/>
    <s v="SWAGAT TRADERS - DBR"/>
    <n v="0"/>
  </r>
  <r>
    <x v="0"/>
    <x v="9"/>
    <s v="NEM350"/>
    <n v="1000003030"/>
    <s v="MAA HARDWARE"/>
    <n v="0"/>
  </r>
  <r>
    <x v="0"/>
    <x v="10"/>
    <s v="NEH154"/>
    <n v="1000003888"/>
    <s v="HOPAK HARDWARE"/>
    <n v="0"/>
  </r>
  <r>
    <x v="0"/>
    <x v="11"/>
    <s v="M070"/>
    <n v="1000000758"/>
    <s v="MODI TRADERS (TINSUKIA)"/>
    <n v="0"/>
  </r>
  <r>
    <x v="0"/>
    <x v="11"/>
    <s v="NEB366"/>
    <n v="1000003967"/>
    <s v="BALAJI TRADE &amp; SUPPLY"/>
    <n v="0"/>
  </r>
  <r>
    <x v="0"/>
    <x v="12"/>
    <s v="NER267"/>
    <n v="1000003195"/>
    <s v="RIBOK MASSAR"/>
    <n v="0"/>
  </r>
  <r>
    <x v="0"/>
    <x v="12"/>
    <s v="NES725"/>
    <n v="1000003982"/>
    <s v="SRI. RAPBORLANG MAWTHOH"/>
    <n v="0"/>
  </r>
  <r>
    <x v="0"/>
    <x v="13"/>
    <s v="NER239"/>
    <n v="1000002615"/>
    <s v="RIDA ENTERPRISE"/>
    <n v="0"/>
  </r>
  <r>
    <x v="1"/>
    <x v="14"/>
    <s v="NED253"/>
    <n v="1000004098"/>
    <s v="DEKA ENTERPRISE (BOKO)"/>
    <n v="0"/>
  </r>
  <r>
    <x v="1"/>
    <x v="15"/>
    <s v="NER081"/>
    <n v="1000000191"/>
    <s v="RESHMA SCALE &amp; HARDWARE"/>
    <n v="0"/>
  </r>
  <r>
    <x v="1"/>
    <x v="16"/>
    <s v="NEN098"/>
    <n v="1000000350"/>
    <s v="NILACHAL PAINTS &amp; SANITARY"/>
    <n v="0"/>
  </r>
  <r>
    <x v="1"/>
    <x v="16"/>
    <s v="NES386"/>
    <n v="1000000366"/>
    <s v="SHREE MAA STORES (GHY)"/>
    <n v="0"/>
  </r>
  <r>
    <x v="1"/>
    <x v="16"/>
    <s v="NEA309"/>
    <n v="1000000308"/>
    <s v="APEX MARKETING"/>
    <n v="0"/>
  </r>
  <r>
    <x v="1"/>
    <x v="16"/>
    <s v="NEM370"/>
    <n v="1000003397"/>
    <s v="MAA DURGA ENTERPRISE"/>
    <n v="0"/>
  </r>
  <r>
    <x v="1"/>
    <x v="16"/>
    <s v="NEM375"/>
    <n v="1000003446"/>
    <s v="MARUFA M STORE"/>
    <n v="0"/>
  </r>
  <r>
    <x v="1"/>
    <x v="16"/>
    <s v="NES668"/>
    <n v="1000003603"/>
    <s v="SHAKTI BUILDERS AND MARKETING"/>
    <n v="0"/>
  </r>
  <r>
    <x v="1"/>
    <x v="17"/>
    <s v="NEH153"/>
    <n v="1000003879"/>
    <s v="HANUMAN HARDWARE"/>
    <n v="0"/>
  </r>
  <r>
    <x v="1"/>
    <x v="18"/>
    <s v="NES349"/>
    <n v="1000000526"/>
    <s v="SULTANA HARDWARE"/>
    <n v="0"/>
  </r>
  <r>
    <x v="1"/>
    <x v="18"/>
    <s v="NEN137"/>
    <n v="1000000951"/>
    <s v="NUR HARDWARE"/>
    <n v="0"/>
  </r>
  <r>
    <x v="1"/>
    <x v="18"/>
    <s v="NEC090"/>
    <n v="1000000937"/>
    <s v="CHINAKI ENTERPRISE (LA)"/>
    <n v="0"/>
  </r>
  <r>
    <x v="1"/>
    <x v="18"/>
    <s v="NEK182"/>
    <n v="1000003165"/>
    <s v="KUSUM AGENCIES"/>
    <n v="0"/>
  </r>
  <r>
    <x v="1"/>
    <x v="19"/>
    <s v="M076"/>
    <n v="1000000547"/>
    <s v="MRINAL ENTERPRISE"/>
    <n v="0"/>
  </r>
  <r>
    <x v="1"/>
    <x v="19"/>
    <s v="NEJ184"/>
    <n v="1000003896"/>
    <s v="J.S. HARDWARE"/>
    <n v="0"/>
  </r>
  <r>
    <x v="1"/>
    <x v="19"/>
    <s v="NEB361"/>
    <n v="1000003930"/>
    <s v="BHAI BHAI ENTERPRISE(BARPETA)"/>
    <n v="0"/>
  </r>
  <r>
    <x v="1"/>
    <x v="19"/>
    <s v="NEG173"/>
    <n v="1000003998"/>
    <s v="GOLAP HARDWARE"/>
    <n v="0"/>
  </r>
  <r>
    <x v="1"/>
    <x v="20"/>
    <s v="NEM069"/>
    <n v="1000000217"/>
    <s v="MAA DURGA ENTERPRISE (DMR)"/>
    <n v="0"/>
  </r>
  <r>
    <x v="1"/>
    <x v="20"/>
    <s v="NES663"/>
    <n v="1000003522"/>
    <s v="SRI KRISHNA HARDWARE"/>
    <n v="0"/>
  </r>
  <r>
    <x v="1"/>
    <x v="21"/>
    <s v="NER141"/>
    <n v="1000000156"/>
    <s v="RUDRO TRADING"/>
    <n v="0"/>
  </r>
  <r>
    <x v="1"/>
    <x v="21"/>
    <s v="NEC138"/>
    <n v="1000003917"/>
    <s v="CLASSIC TYRES"/>
    <n v="0"/>
  </r>
  <r>
    <x v="1"/>
    <x v="22"/>
    <s v="NEB275"/>
    <n v="1000002604"/>
    <s v="BARBHUIYA STORES AND GLASS HOUSE"/>
    <n v="0"/>
  </r>
  <r>
    <x v="1"/>
    <x v="23"/>
    <s v="NEM355"/>
    <n v="1000003172"/>
    <s v="MAMON TRADERS"/>
    <n v="0"/>
  </r>
  <r>
    <x v="1"/>
    <x v="24"/>
    <s v="NEC039"/>
    <n v="1000000585"/>
    <s v="CHHUNDENG ENTERPRISE (AIZAWL)"/>
    <n v="0"/>
  </r>
  <r>
    <x v="1"/>
    <x v="24"/>
    <s v="NEA390"/>
    <n v="1000003404"/>
    <s v="ARDECO SPACE"/>
    <n v="0"/>
  </r>
  <r>
    <x v="1"/>
    <x v="24"/>
    <s v="NES720"/>
    <n v="1000003950"/>
    <s v="LINDA LALRAMCHUANI"/>
    <n v="0"/>
  </r>
  <r>
    <x v="1"/>
    <x v="25"/>
    <s v="NEM341"/>
    <n v="1000002732"/>
    <s v="MARUTI STORE"/>
    <n v="0"/>
  </r>
  <r>
    <x v="1"/>
    <x v="26"/>
    <s v="NEB369"/>
    <n v="1000004015"/>
    <s v="BHAI BHAI HARDWARE"/>
    <n v="0"/>
  </r>
  <r>
    <x v="1"/>
    <x v="26"/>
    <s v="NEM446"/>
    <n v="1000004092"/>
    <s v="M.M. HARDWARE"/>
    <n v="0"/>
  </r>
  <r>
    <x v="2"/>
    <x v="27"/>
    <s v="WBC023"/>
    <n v="1000001240"/>
    <s v="CHAKRABORTY STEEL"/>
    <n v="0"/>
  </r>
  <r>
    <x v="2"/>
    <x v="27"/>
    <s v="WBB151"/>
    <n v="1000003118"/>
    <s v="BHAI BHAI ENTERPRISE - MATHABHANGA"/>
    <n v="0"/>
  </r>
  <r>
    <x v="2"/>
    <x v="28"/>
    <s v="WBR150"/>
    <n v="1000003190"/>
    <s v="RUDRA TRADE LINK"/>
    <n v="0"/>
  </r>
  <r>
    <x v="2"/>
    <x v="29"/>
    <s v="WBJ058"/>
    <n v="1000001431"/>
    <s v="JYOTI ENTERPRISE (JALPAIGURI)"/>
    <n v="0"/>
  </r>
  <r>
    <x v="2"/>
    <x v="30"/>
    <s v="WBH035"/>
    <n v="1000001919"/>
    <s v="HASIBUR RAHAMAN"/>
    <n v="0"/>
  </r>
  <r>
    <x v="2"/>
    <x v="31"/>
    <s v="R230"/>
    <n v="1000001581"/>
    <s v="R I ENTERPRISE"/>
    <n v="0"/>
  </r>
  <r>
    <x v="2"/>
    <x v="31"/>
    <s v="WBT070"/>
    <n v="1000001634"/>
    <s v="TIRUPATI TRADERS - SAMSI"/>
    <n v="0"/>
  </r>
  <r>
    <x v="2"/>
    <x v="32"/>
    <s v="WBA153"/>
    <n v="1000002802"/>
    <s v="AJAY AND SONS"/>
    <n v="0"/>
  </r>
  <r>
    <x v="2"/>
    <x v="32"/>
    <s v="WBB157"/>
    <n v="1000003872"/>
    <s v="BIKALP ENTERPRISES"/>
    <n v="0"/>
  </r>
  <r>
    <x v="2"/>
    <x v="33"/>
    <s v="WBS333"/>
    <n v="1000002703"/>
    <s v="SRI RAMKRISHNA SALES AGENCY"/>
    <n v="0"/>
  </r>
  <r>
    <x v="3"/>
    <x v="34"/>
    <s v="BHS254"/>
    <n v="1000003929"/>
    <s v="SARVAR ALAM"/>
    <n v="0"/>
  </r>
  <r>
    <x v="3"/>
    <x v="35"/>
    <s v="BHP042"/>
    <n v="1000002635"/>
    <s v="PANNALAL NANDKISHOR"/>
    <n v="0"/>
  </r>
  <r>
    <x v="3"/>
    <x v="35"/>
    <s v="BHN046"/>
    <n v="1000002859"/>
    <s v="NIRMAN TRADERS - SONBARSA RAJ"/>
    <n v="0"/>
  </r>
  <r>
    <x v="3"/>
    <x v="35"/>
    <s v="BHS250"/>
    <n v="1000003883"/>
    <s v="SHREE GANESH TRADERS - NAUHATTA"/>
    <n v="0"/>
  </r>
  <r>
    <x v="3"/>
    <x v="36"/>
    <s v="BHM094"/>
    <n v="1000001813"/>
    <s v="MUNCHUN TRADERS"/>
    <n v="0"/>
  </r>
  <r>
    <x v="3"/>
    <x v="37"/>
    <s v="P201"/>
    <n v="1000001181"/>
    <s v="PALLAVI ENTERPRISES (BISHANPUR)"/>
    <n v="0"/>
  </r>
  <r>
    <x v="3"/>
    <x v="37"/>
    <s v="BHD028"/>
    <n v="1000003772"/>
    <s v="DEEPAK TRADERS - DURGAPUR"/>
    <n v="0"/>
  </r>
  <r>
    <x v="3"/>
    <x v="38"/>
    <s v="BHG034"/>
    <n v="1000001647"/>
    <s v="GANPATI STEEL - PHULWARIA"/>
    <n v="0"/>
  </r>
  <r>
    <x v="3"/>
    <x v="39"/>
    <s v="BHM111"/>
    <n v="1000001464"/>
    <s v="MD SHAHANAWAZ ALAM"/>
    <n v="0"/>
  </r>
  <r>
    <x v="3"/>
    <x v="39"/>
    <s v="BHM137"/>
    <n v="1000002637"/>
    <s v="MAA DURGA TRADERS - KATIHAR"/>
    <n v="0"/>
  </r>
  <r>
    <x v="3"/>
    <x v="35"/>
    <s v="BHP046"/>
    <n v="1000002769"/>
    <s v="PRASHANT TRADERS - SULINDABAD"/>
    <n v="0"/>
  </r>
  <r>
    <x v="3"/>
    <x v="39"/>
    <s v="S410"/>
    <n v="1000001476"/>
    <s v="SHREE NARSINGH TRADERS"/>
    <n v="0"/>
  </r>
  <r>
    <x v="1"/>
    <x v="21"/>
    <s v="NEA469"/>
    <n v="1000004126"/>
    <s v="ABRAR STEEL"/>
    <n v="0"/>
  </r>
  <r>
    <x v="1"/>
    <x v="21"/>
    <s v="NES755"/>
    <n v="1000004140"/>
    <s v="SRINATH ENTERPRISE"/>
    <n v="0"/>
  </r>
  <r>
    <x v="1"/>
    <x v="21"/>
    <s v="NEC141"/>
    <n v="1000004143"/>
    <s v="CHOUDHURY ENTERPRISE"/>
    <n v="0"/>
  </r>
  <r>
    <x v="3"/>
    <x v="37"/>
    <s v="BHS210"/>
    <n v="1000002085"/>
    <s v="SHIVA TRADERS - BEGUSARAI"/>
    <n v="0"/>
  </r>
  <r>
    <x v="2"/>
    <x v="31"/>
    <s v="WBM319"/>
    <n v="1000004154"/>
    <s v="MONDAL TRADERS"/>
    <n v="0"/>
  </r>
  <r>
    <x v="3"/>
    <x v="40"/>
    <s v="BHJ034"/>
    <n v="1000001193"/>
    <s v="JAI BHAWANI TRADERS"/>
    <n v="0"/>
  </r>
  <r>
    <x v="3"/>
    <x v="38"/>
    <s v="BHA069"/>
    <n v="1000001639"/>
    <s v="ASHRAF ENTERPRISES (SITAMARHI)"/>
    <n v="0"/>
  </r>
  <r>
    <x v="3"/>
    <x v="34"/>
    <s v="BHM154"/>
    <n v="1000003884"/>
    <s v="MAA KALI TRADERS - RANIGANJ"/>
    <n v="0"/>
  </r>
  <r>
    <x v="0"/>
    <x v="41"/>
    <s v="NEA480"/>
    <n v="1000004178"/>
    <s v="ASSAM STEEL &amp; GLASS"/>
    <n v="0"/>
  </r>
  <r>
    <x v="2"/>
    <x v="29"/>
    <s v="S340"/>
    <n v="1000001412"/>
    <s v="SABITA HARDWARE (JALPAIGURI)"/>
    <n v="0"/>
  </r>
  <r>
    <x v="3"/>
    <x v="42"/>
    <s v="BHC015"/>
    <n v="1000001714"/>
    <s v="CHUDHARY HARDWARE"/>
    <n v="0"/>
  </r>
  <r>
    <x v="3"/>
    <x v="34"/>
    <s v="BHA102"/>
    <n v="1000004160"/>
    <s v="A K TRADERS - LOHAGARA"/>
    <n v="0"/>
  </r>
  <r>
    <x v="0"/>
    <x v="43"/>
    <s v="T053"/>
    <n v="1000000580"/>
    <s v="THANGJING HARDWARE"/>
    <n v="0"/>
  </r>
  <r>
    <x v="0"/>
    <x v="43"/>
    <s v="NEE068"/>
    <n v="1000004229"/>
    <s v="EVERGREEN ACRES"/>
    <n v="0"/>
  </r>
  <r>
    <x v="3"/>
    <x v="42"/>
    <s v="BHS195"/>
    <n v="1000001980"/>
    <s v="SETHIA CEMENT CENTRE"/>
    <n v="0"/>
  </r>
  <r>
    <x v="1"/>
    <x v="23"/>
    <s v="NEB397"/>
    <n v="1000004228"/>
    <s v="BIHUL UPADHYAY"/>
    <n v="0"/>
  </r>
  <r>
    <x v="0"/>
    <x v="44"/>
    <s v="NEV033"/>
    <n v="1000001028"/>
    <s v="V CONCRETE STOCK"/>
    <n v="0"/>
  </r>
  <r>
    <x v="3"/>
    <x v="39"/>
    <s v="BHA091"/>
    <n v="1000003119"/>
    <s v="AFTAB TRADERS"/>
    <n v="0"/>
  </r>
  <r>
    <x v="1"/>
    <x v="24"/>
    <s v="NEH138"/>
    <n v="1000003442"/>
    <s v="HS ENTERPRISE"/>
    <n v="0"/>
  </r>
  <r>
    <x v="0"/>
    <x v="44"/>
    <s v="NEN126"/>
    <n v="1000000625"/>
    <s v="N V ENTERPRISES"/>
    <n v="0"/>
  </r>
  <r>
    <x v="3"/>
    <x v="40"/>
    <s v="BHM136"/>
    <n v="1000002560"/>
    <s v="MAA GAYATRI CEMENT AGENCY"/>
    <n v="0"/>
  </r>
  <r>
    <x v="1"/>
    <x v="14"/>
    <s v="NEP281"/>
    <n v="1000003812"/>
    <s v="PABAN DAS"/>
    <n v="0"/>
  </r>
  <r>
    <x v="0"/>
    <x v="7"/>
    <s v="NEG201"/>
    <n v="1000004392"/>
    <s v="G. R. ENTERPRISE"/>
    <n v="0"/>
  </r>
  <r>
    <x v="0"/>
    <x v="12"/>
    <s v="NER355"/>
    <n v="1000004381"/>
    <s v="ROHITBIRTH T SANGMA"/>
    <n v="0"/>
  </r>
  <r>
    <x v="0"/>
    <x v="7"/>
    <s v="NER358"/>
    <n v="1000004433"/>
    <s v="RASHI HARDWARE"/>
    <n v="0"/>
  </r>
  <r>
    <x v="1"/>
    <x v="15"/>
    <s v="NER359"/>
    <n v="1000004431"/>
    <s v="RESHMA ENTERPRISE"/>
    <n v="0"/>
  </r>
  <r>
    <x v="0"/>
    <x v="6"/>
    <s v="NES666"/>
    <n v="1000003548"/>
    <s v="S.R. HARDWARE"/>
    <n v="0.3"/>
  </r>
  <r>
    <x v="1"/>
    <x v="24"/>
    <s v="NEC140"/>
    <n v="1000003928"/>
    <s v="C &amp; R ENTERPRISE"/>
    <n v="0.45"/>
  </r>
  <r>
    <x v="1"/>
    <x v="23"/>
    <s v="NEA420"/>
    <n v="1000003774"/>
    <s v="ABUL HASSAN HARDWARE"/>
    <n v="0.5"/>
  </r>
  <r>
    <x v="0"/>
    <x v="11"/>
    <s v="NEP313"/>
    <n v="1000004397"/>
    <s v="PANNA ALLUMINIUM"/>
    <n v="0.5"/>
  </r>
  <r>
    <x v="1"/>
    <x v="16"/>
    <s v="S111"/>
    <n v="1000000363"/>
    <s v="SHREE DURGA HARDWARE"/>
    <n v="0.7"/>
  </r>
  <r>
    <x v="1"/>
    <x v="16"/>
    <s v="S118"/>
    <n v="1000000364"/>
    <s v="SHREE GAJRAJ BUILDERS"/>
    <n v="0.7"/>
  </r>
  <r>
    <x v="1"/>
    <x v="16"/>
    <s v="G056"/>
    <n v="1000000329"/>
    <s v="GANAPATI CEMENT CENTRE"/>
    <n v="0.7"/>
  </r>
  <r>
    <x v="1"/>
    <x v="16"/>
    <s v="NES295"/>
    <n v="1000000356"/>
    <s v="S K TRADERS (GHY)"/>
    <n v="0.7"/>
  </r>
  <r>
    <x v="1"/>
    <x v="16"/>
    <s v="NER227"/>
    <n v="1000000354"/>
    <s v="RIDDHI CEMENT CENTRE . GHY"/>
    <n v="0.7"/>
  </r>
  <r>
    <x v="1"/>
    <x v="16"/>
    <s v="NEM312"/>
    <n v="1000000348"/>
    <s v="MAKHDUM ENTERPRISE - GHY"/>
    <n v="0.8"/>
  </r>
  <r>
    <x v="0"/>
    <x v="2"/>
    <s v="P049"/>
    <n v="1000000743"/>
    <s v="PURBANCHAL UDYOG"/>
    <n v="1"/>
  </r>
  <r>
    <x v="1"/>
    <x v="45"/>
    <s v="NEJ027"/>
    <n v="1000000795"/>
    <s v="JOYRAM HARDWARE &amp; BROTHERS (UDAIPUR)"/>
    <n v="1"/>
  </r>
  <r>
    <x v="1"/>
    <x v="20"/>
    <s v="A127"/>
    <n v="1000000201"/>
    <s v="ARCHANA STORES"/>
    <n v="1"/>
  </r>
  <r>
    <x v="3"/>
    <x v="38"/>
    <s v="R131"/>
    <n v="1000001683"/>
    <s v="R.S. TRADERS"/>
    <n v="1"/>
  </r>
  <r>
    <x v="4"/>
    <x v="46"/>
    <s v="WBK069"/>
    <n v="1000004325"/>
    <s v="KUNDU TRADERS"/>
    <n v="1"/>
  </r>
  <r>
    <x v="1"/>
    <x v="16"/>
    <s v="NEA484"/>
    <n v="1000004213"/>
    <s v="ANAND HARDWARE"/>
    <n v="1.2"/>
  </r>
  <r>
    <x v="1"/>
    <x v="14"/>
    <s v="NEM332"/>
    <n v="1000002597"/>
    <s v="MALI ENTERPRISE - GHY"/>
    <n v="1.4"/>
  </r>
  <r>
    <x v="1"/>
    <x v="16"/>
    <s v="NEG143"/>
    <n v="1000002626"/>
    <s v="GAURI GANESH ENTERPRISE"/>
    <n v="1.4"/>
  </r>
  <r>
    <x v="3"/>
    <x v="39"/>
    <s v="BHA095"/>
    <n v="1000003509"/>
    <s v="AFZAL AND SONS TRADERS"/>
    <n v="1.4"/>
  </r>
  <r>
    <x v="3"/>
    <x v="42"/>
    <s v="BHP047"/>
    <n v="1000003183"/>
    <s v="PAWAN STORE"/>
    <n v="1.4"/>
  </r>
  <r>
    <x v="0"/>
    <x v="4"/>
    <s v="R079"/>
    <n v="1000000078"/>
    <s v="R.R.TRADING &amp; CO."/>
    <n v="1.5"/>
  </r>
  <r>
    <x v="1"/>
    <x v="47"/>
    <s v="NEB171"/>
    <n v="1000000489"/>
    <s v="BHAI BHAI STEELS"/>
    <n v="1.5"/>
  </r>
  <r>
    <x v="1"/>
    <x v="48"/>
    <s v="NEJ059"/>
    <n v="1000000037"/>
    <s v="JOY CHANDIMATA STEEL"/>
    <n v="1.5"/>
  </r>
  <r>
    <x v="0"/>
    <x v="6"/>
    <s v="NES652"/>
    <n v="1000003493"/>
    <s v="S.B.TIMBER"/>
    <n v="1.8"/>
  </r>
  <r>
    <x v="2"/>
    <x v="29"/>
    <s v="WBG090"/>
    <n v="1000002083"/>
    <s v="GYANNAYAK STEEL"/>
    <n v="1.95"/>
  </r>
  <r>
    <x v="0"/>
    <x v="6"/>
    <s v="NEB348"/>
    <n v="1000003788"/>
    <s v="BHAIRAB PATRA"/>
    <n v="1.98"/>
  </r>
  <r>
    <x v="0"/>
    <x v="8"/>
    <s v="NED076"/>
    <n v="1000000705"/>
    <s v="DHOLEBAGAN HARDWARE STORE (SIBSAGAR)"/>
    <n v="2"/>
  </r>
  <r>
    <x v="0"/>
    <x v="9"/>
    <s v="NEB302"/>
    <n v="1000003197"/>
    <s v="BHARTI HARDWARE"/>
    <n v="2"/>
  </r>
  <r>
    <x v="0"/>
    <x v="13"/>
    <s v="NER295"/>
    <n v="1000003773"/>
    <s v="RS ENTERPRISE"/>
    <n v="2"/>
  </r>
  <r>
    <x v="1"/>
    <x v="20"/>
    <s v="NES612"/>
    <n v="1000003125"/>
    <s v="SRI UTTAM KUMAR ROY"/>
    <n v="2"/>
  </r>
  <r>
    <x v="1"/>
    <x v="21"/>
    <s v="NEL113"/>
    <n v="1000003569"/>
    <s v="LASKAR HARDWARES"/>
    <n v="2"/>
  </r>
  <r>
    <x v="1"/>
    <x v="22"/>
    <s v="NEB267"/>
    <n v="1000001064"/>
    <s v="BARLASKAR TRADERS"/>
    <n v="2"/>
  </r>
  <r>
    <x v="2"/>
    <x v="27"/>
    <s v="WBS316"/>
    <n v="1000002080"/>
    <s v="SRI L P TRADING CO"/>
    <n v="2"/>
  </r>
  <r>
    <x v="1"/>
    <x v="14"/>
    <s v="NES667"/>
    <n v="1000003552"/>
    <s v="SIBA INFRATECH"/>
    <n v="2"/>
  </r>
  <r>
    <x v="0"/>
    <x v="10"/>
    <s v="NEH102"/>
    <n v="1000000116"/>
    <s v="HANNON ENTERPRISE . APS"/>
    <n v="2"/>
  </r>
  <r>
    <x v="1"/>
    <x v="23"/>
    <s v="NEM295"/>
    <n v="1000000908"/>
    <s v="MONAZIR HASSAN"/>
    <n v="2"/>
  </r>
  <r>
    <x v="1"/>
    <x v="16"/>
    <s v="K109"/>
    <n v="1000000336"/>
    <s v="KALITA ENTERPRISE (LOKHRA)"/>
    <n v="2.1"/>
  </r>
  <r>
    <x v="1"/>
    <x v="16"/>
    <s v="NEM189"/>
    <n v="1000000346"/>
    <s v="MAA KAMAKHYA ENTERPRISE (GHY)"/>
    <n v="2.1"/>
  </r>
  <r>
    <x v="0"/>
    <x v="2"/>
    <s v="NEL058"/>
    <n v="1000001067"/>
    <s v="L K ENTERPRISE (TEZ)"/>
    <n v="2.25"/>
  </r>
  <r>
    <x v="1"/>
    <x v="20"/>
    <s v="NES058"/>
    <n v="1000000227"/>
    <s v="SUPRIYA STORES"/>
    <n v="2.2999999999999998"/>
  </r>
  <r>
    <x v="3"/>
    <x v="23"/>
    <s v="NEA498"/>
    <n v="1000004423"/>
    <s v="ASIT NATH"/>
    <n v="2.3333333333333335"/>
  </r>
  <r>
    <x v="1"/>
    <x v="16"/>
    <s v="NEV063"/>
    <n v="1000004023"/>
    <s v="VAISHNAVI IRON &amp; STEELS"/>
    <n v="2.4"/>
  </r>
  <r>
    <x v="2"/>
    <x v="29"/>
    <s v="WBT069"/>
    <n v="1000001456"/>
    <s v="TULTULI HARDWARE STORES"/>
    <n v="2.4"/>
  </r>
  <r>
    <x v="0"/>
    <x v="12"/>
    <s v="NEG046"/>
    <n v="1000000684"/>
    <s v="GAJANAND CHACHAN &amp; CO. (SHILLONG)"/>
    <n v="2.4"/>
  </r>
  <r>
    <x v="1"/>
    <x v="14"/>
    <s v="NEL046"/>
    <n v="1000000289"/>
    <s v="LABANYA ENTERPRISE"/>
    <n v="2.5"/>
  </r>
  <r>
    <x v="1"/>
    <x v="22"/>
    <s v="NEM391"/>
    <n v="1000003624"/>
    <s v="MANJUSREE ENTERPRISE AND AUTOMOBILE"/>
    <n v="2.5"/>
  </r>
  <r>
    <x v="1"/>
    <x v="24"/>
    <s v="NEC130"/>
    <n v="1000003714"/>
    <s v="CEMENT SUPPLY AGENCY"/>
    <n v="2.5499999999999998"/>
  </r>
  <r>
    <x v="1"/>
    <x v="14"/>
    <s v="NEB322"/>
    <n v="1000003402"/>
    <s v="BARUAH HARDWARE"/>
    <n v="2.6"/>
  </r>
  <r>
    <x v="1"/>
    <x v="19"/>
    <s v="NEA339"/>
    <n v="1000002607"/>
    <s v="A M B ENTERPRISE"/>
    <n v="2.6"/>
  </r>
  <r>
    <x v="1"/>
    <x v="19"/>
    <s v="NEM361"/>
    <n v="1000003251"/>
    <s v="MAA HARDWARE"/>
    <n v="2.6"/>
  </r>
  <r>
    <x v="2"/>
    <x v="49"/>
    <s v="SKS002"/>
    <n v="1000001871"/>
    <s v="SUSIL KUMAR PRASAD"/>
    <n v="2.6"/>
  </r>
  <r>
    <x v="2"/>
    <x v="31"/>
    <s v="WBN112"/>
    <n v="1000004107"/>
    <s v="NEW HARDWARE"/>
    <n v="2.6"/>
  </r>
  <r>
    <x v="1"/>
    <x v="15"/>
    <s v="NER350"/>
    <n v="1000004263"/>
    <s v="R C HARDWARE"/>
    <n v="2.6"/>
  </r>
  <r>
    <x v="0"/>
    <x v="5"/>
    <s v="NEK007"/>
    <n v="1000000098"/>
    <s v="K.K. ENTERPRISES(AALO)"/>
    <n v="2.8"/>
  </r>
  <r>
    <x v="1"/>
    <x v="14"/>
    <s v="NEN40"/>
    <n v="1000004071"/>
    <s v="NATH HARDWARE AND VARIETIES"/>
    <n v="2.8"/>
  </r>
  <r>
    <x v="1"/>
    <x v="24"/>
    <s v="NES709"/>
    <n v="1000003870"/>
    <s v="SHRI ELECTRICALS &amp; HARDWARES"/>
    <n v="2.8"/>
  </r>
  <r>
    <x v="1"/>
    <x v="21"/>
    <s v="NES776"/>
    <n v="1000004205"/>
    <s v="SUHAN ENTERPRISE"/>
    <n v="2.8"/>
  </r>
  <r>
    <x v="0"/>
    <x v="6"/>
    <s v="NEM071"/>
    <n v="1000000412"/>
    <s v="MALPANI AGENCIES (JORHAT)"/>
    <n v="2.9"/>
  </r>
  <r>
    <x v="0"/>
    <x v="2"/>
    <s v="NEJ074"/>
    <n v="1000000730"/>
    <s v="J P ENTERPRISE (BEBEGIA)"/>
    <n v="3"/>
  </r>
  <r>
    <x v="0"/>
    <x v="9"/>
    <s v="L035"/>
    <n v="1000000245"/>
    <s v="LAXMI HARDWARE STORES (DIBRUGARH)"/>
    <n v="3"/>
  </r>
  <r>
    <x v="0"/>
    <x v="9"/>
    <s v="NEA375"/>
    <n v="1000003308"/>
    <s v="AVIGNA DISTRIBUTORS"/>
    <n v="3"/>
  </r>
  <r>
    <x v="3"/>
    <x v="38"/>
    <s v="BHR083"/>
    <n v="1000002005"/>
    <s v="ROHIT TRADERS"/>
    <n v="3"/>
  </r>
  <r>
    <x v="0"/>
    <x v="11"/>
    <s v="NES775"/>
    <n v="1000004198"/>
    <s v="M/S S K ENTERPRISES"/>
    <n v="3"/>
  </r>
  <r>
    <x v="2"/>
    <x v="29"/>
    <s v="WBS347"/>
    <n v="1000004013"/>
    <s v="SANYAL TRADERS"/>
    <n v="3.2"/>
  </r>
  <r>
    <x v="2"/>
    <x v="49"/>
    <s v="SKS012"/>
    <n v="1000004440"/>
    <s v="SUSHIL GUPTA"/>
    <n v="3.3333333333333335"/>
  </r>
  <r>
    <x v="5"/>
    <x v="49"/>
    <s v="SKN005"/>
    <n v="1000004435"/>
    <s v="NIRMAL AGARWAL"/>
    <n v="3.3333333333333335"/>
  </r>
  <r>
    <x v="1"/>
    <x v="48"/>
    <s v="NEM404"/>
    <n v="1000003783"/>
    <s v="MAA KAMAKHYA ENTERPRISE"/>
    <n v="3.5"/>
  </r>
  <r>
    <x v="3"/>
    <x v="34"/>
    <s v="BHA083"/>
    <n v="1000002772"/>
    <s v="AGARWAL TRADING CO"/>
    <n v="3.7"/>
  </r>
  <r>
    <x v="0"/>
    <x v="1"/>
    <s v="NEB339"/>
    <n v="1000003718"/>
    <s v="BORMAN HARDWARES"/>
    <n v="4"/>
  </r>
  <r>
    <x v="0"/>
    <x v="50"/>
    <s v="NES373"/>
    <n v="1000000931"/>
    <s v="SAURABH HARDWARE"/>
    <n v="4"/>
  </r>
  <r>
    <x v="0"/>
    <x v="50"/>
    <s v="NEU030"/>
    <n v="1000000934"/>
    <s v="USMAN HARDWARE &amp; ELECTRICAL"/>
    <n v="4"/>
  </r>
  <r>
    <x v="0"/>
    <x v="50"/>
    <s v="NET164"/>
    <n v="1000002404"/>
    <s v="TIRUPATI ENTERPRISE - NLP"/>
    <n v="4"/>
  </r>
  <r>
    <x v="0"/>
    <x v="50"/>
    <s v="NEB317"/>
    <n v="1000003352"/>
    <s v="BIPUL HARDWARE"/>
    <n v="4"/>
  </r>
  <r>
    <x v="0"/>
    <x v="6"/>
    <s v="NEF001"/>
    <n v="1000000399"/>
    <s v="FREEDOM ENTERPRISE"/>
    <n v="4"/>
  </r>
  <r>
    <x v="0"/>
    <x v="6"/>
    <s v="NEA275"/>
    <n v="1000000389"/>
    <s v="A K ENTERPRISE (JOR)"/>
    <n v="4"/>
  </r>
  <r>
    <x v="0"/>
    <x v="7"/>
    <s v="G097"/>
    <n v="1000000261"/>
    <s v="GANAPATI HARDWARE (GOLAGHAT)"/>
    <n v="4"/>
  </r>
  <r>
    <x v="0"/>
    <x v="11"/>
    <s v="NED248"/>
    <n v="1000003993"/>
    <s v="D.S. ENTERPRISE"/>
    <n v="4"/>
  </r>
  <r>
    <x v="1"/>
    <x v="15"/>
    <s v="NEJ067"/>
    <n v="1000000180"/>
    <s v="JYOTI TRADERS (DARANG)"/>
    <n v="4"/>
  </r>
  <r>
    <x v="1"/>
    <x v="21"/>
    <s v="NEA222"/>
    <n v="1000000123"/>
    <s v="AMAN ENTERPRISE (SIL)"/>
    <n v="4"/>
  </r>
  <r>
    <x v="2"/>
    <x v="30"/>
    <s v="WBC014"/>
    <n v="1000001917"/>
    <s v="CHOWHAN ENTERPRISE"/>
    <n v="4"/>
  </r>
  <r>
    <x v="3"/>
    <x v="38"/>
    <s v="BHS200"/>
    <n v="1000002049"/>
    <s v="SHIV TRADERS - SAKRA"/>
    <n v="4"/>
  </r>
  <r>
    <x v="3"/>
    <x v="42"/>
    <s v="BHH021"/>
    <n v="1000002855"/>
    <s v="HARI OM TRADERS - BHAWANIPUR"/>
    <n v="4"/>
  </r>
  <r>
    <x v="3"/>
    <x v="37"/>
    <s v="BHG040"/>
    <n v="1000002518"/>
    <s v="GANESH ENTERPRISES . CHERIA BARIYAR"/>
    <n v="4"/>
  </r>
  <r>
    <x v="0"/>
    <x v="3"/>
    <s v="NEM401"/>
    <n v="1000003754"/>
    <s v="MOKTAN HARDWARE"/>
    <n v="4"/>
  </r>
  <r>
    <x v="1"/>
    <x v="24"/>
    <s v="NED197"/>
    <n v="1000002622"/>
    <s v="DA S SPITI"/>
    <n v="4.1500000000000004"/>
  </r>
  <r>
    <x v="1"/>
    <x v="16"/>
    <s v="NEA194"/>
    <n v="1000000309"/>
    <s v="ASHOK SUPPLY AGENCY"/>
    <n v="4.2"/>
  </r>
  <r>
    <x v="0"/>
    <x v="2"/>
    <s v="NEB403"/>
    <n v="1000004401"/>
    <s v="BABA HOMNATH ENTERPRISE"/>
    <n v="4.333333333333333"/>
  </r>
  <r>
    <x v="0"/>
    <x v="41"/>
    <s v="NEJ204"/>
    <n v="1000004443"/>
    <s v="JAI MAA LAKSHMI HARDWARE AND ELECTR"/>
    <n v="4.333333333333333"/>
  </r>
  <r>
    <x v="1"/>
    <x v="14"/>
    <s v="NEN250"/>
    <n v="1000004463"/>
    <s v="NEW HARDWARE"/>
    <n v="4.333333333333333"/>
  </r>
  <r>
    <x v="0"/>
    <x v="50"/>
    <s v="NES674"/>
    <n v="1000003643"/>
    <s v="JALAN STEEL"/>
    <n v="4.5"/>
  </r>
  <r>
    <x v="1"/>
    <x v="24"/>
    <s v="NEA470"/>
    <n v="1000004134"/>
    <s v="ANGELAS ENTERPRISE"/>
    <n v="4.5999999999999996"/>
  </r>
  <r>
    <x v="1"/>
    <x v="16"/>
    <s v="NED022"/>
    <n v="1000000326"/>
    <s v="DUDJAN STORE"/>
    <n v="4.8"/>
  </r>
  <r>
    <x v="2"/>
    <x v="29"/>
    <s v="WBD095"/>
    <n v="1000003173"/>
    <s v="DAS TRADERS"/>
    <n v="4.8"/>
  </r>
  <r>
    <x v="2"/>
    <x v="29"/>
    <s v="WBS340"/>
    <n v="1000003529"/>
    <s v="SUMITRA ENTERPRISE - JALPAIGURI"/>
    <n v="4.8"/>
  </r>
  <r>
    <x v="3"/>
    <x v="42"/>
    <s v="BHA090"/>
    <n v="1000003080"/>
    <s v="ANJANA TRADERS"/>
    <n v="4.8"/>
  </r>
  <r>
    <x v="1"/>
    <x v="14"/>
    <s v="S014"/>
    <n v="1000000303"/>
    <s v="SALEN ENTERPRISE"/>
    <n v="4.9000000000000004"/>
  </r>
  <r>
    <x v="2"/>
    <x v="33"/>
    <s v="WBA161"/>
    <n v="1000004001"/>
    <s v="ANJANI ENTERPRISES LIMITED"/>
    <n v="4.9000000000000004"/>
  </r>
  <r>
    <x v="0"/>
    <x v="11"/>
    <s v="D080"/>
    <n v="1000000750"/>
    <s v="DEKA HARDWARE STORES"/>
    <n v="5"/>
  </r>
  <r>
    <x v="1"/>
    <x v="18"/>
    <s v="NES650"/>
    <n v="1000003476"/>
    <s v="SARKAR HARDWARE"/>
    <n v="5"/>
  </r>
  <r>
    <x v="1"/>
    <x v="47"/>
    <s v="NEG180"/>
    <n v="1000004078"/>
    <s v="GAURI GANESH ENTERPRISE"/>
    <n v="5"/>
  </r>
  <r>
    <x v="1"/>
    <x v="19"/>
    <s v="NEA125"/>
    <n v="1000000531"/>
    <s v="AL AMIN HARDWARE (BARPETA)"/>
    <n v="5"/>
  </r>
  <r>
    <x v="1"/>
    <x v="19"/>
    <s v="NEA249"/>
    <n v="1000000955"/>
    <s v="AHMED HARDWARE"/>
    <n v="5"/>
  </r>
  <r>
    <x v="3"/>
    <x v="36"/>
    <s v="BHS092"/>
    <n v="1000001820"/>
    <s v="SHUBHAM TRADERS (BHARRAHI BAZAR)"/>
    <n v="5"/>
  </r>
  <r>
    <x v="3"/>
    <x v="38"/>
    <s v="BHB037"/>
    <n v="1000001642"/>
    <s v="BAJRANG TRADERS (SAKRA)"/>
    <n v="5"/>
  </r>
  <r>
    <x v="3"/>
    <x v="40"/>
    <s v="BHM158"/>
    <n v="1000004125"/>
    <s v="MAA LAXMI ENTERPRISES"/>
    <n v="5"/>
  </r>
  <r>
    <x v="3"/>
    <x v="37"/>
    <s v="BHM160"/>
    <n v="1000004352"/>
    <s v="MAA GAYATRI STEEL TRADERS"/>
    <n v="5"/>
  </r>
  <r>
    <x v="3"/>
    <x v="40"/>
    <s v="BHR096"/>
    <n v="1000003194"/>
    <s v="R.R.S TRADERS"/>
    <n v="5"/>
  </r>
  <r>
    <x v="0"/>
    <x v="9"/>
    <s v="B012"/>
    <n v="1000000237"/>
    <s v="BALDEODAS GHANSHYAM DAS"/>
    <n v="5.05"/>
  </r>
  <r>
    <x v="1"/>
    <x v="14"/>
    <s v="NEA103"/>
    <n v="1000000282"/>
    <s v="ASHA ENTERPRISE (GHY)"/>
    <n v="5.0999999999999996"/>
  </r>
  <r>
    <x v="1"/>
    <x v="21"/>
    <s v="NEA034"/>
    <n v="1000000125"/>
    <s v="AMSONS"/>
    <n v="5.0999999999999996"/>
  </r>
  <r>
    <x v="1"/>
    <x v="19"/>
    <s v="NEP292"/>
    <n v="1000004066"/>
    <s v="PRATIMA ENTERPRISE"/>
    <n v="5.2"/>
  </r>
  <r>
    <x v="1"/>
    <x v="23"/>
    <s v="NED243"/>
    <n v="1000003915"/>
    <s v="D.N.S. ENTERPRISES"/>
    <n v="5.3"/>
  </r>
  <r>
    <x v="1"/>
    <x v="23"/>
    <s v="NED237"/>
    <n v="1000003871"/>
    <s v="DEB TRADERS"/>
    <n v="5.35"/>
  </r>
  <r>
    <x v="1"/>
    <x v="24"/>
    <s v="NEV059"/>
    <n v="1000003587"/>
    <s v="VL TRADERS"/>
    <n v="5.4"/>
  </r>
  <r>
    <x v="1"/>
    <x v="21"/>
    <s v="NEA395"/>
    <n v="1000003456"/>
    <s v="ARADHANA TRADING"/>
    <n v="5.5"/>
  </r>
  <r>
    <x v="1"/>
    <x v="23"/>
    <s v="P034"/>
    <n v="1000000437"/>
    <s v="PRADIP H/W STORES"/>
    <n v="5.54"/>
  </r>
  <r>
    <x v="0"/>
    <x v="43"/>
    <s v="NET159"/>
    <n v="1000000984"/>
    <s v="TOMTHIN ENTERPRISES"/>
    <n v="5.6"/>
  </r>
  <r>
    <x v="1"/>
    <x v="48"/>
    <s v="NES054"/>
    <n v="1000000061"/>
    <s v="SARADA ENTERPRISE"/>
    <n v="5.8"/>
  </r>
  <r>
    <x v="3"/>
    <x v="42"/>
    <s v="BHM139"/>
    <n v="1000002657"/>
    <s v="MAA KAMAKHYA TRADERS"/>
    <n v="5.8"/>
  </r>
  <r>
    <x v="1"/>
    <x v="23"/>
    <s v="NEM465"/>
    <n v="1000004200"/>
    <s v="M/S M.H. ENTERPRISE"/>
    <n v="5.8100000000000005"/>
  </r>
  <r>
    <x v="0"/>
    <x v="0"/>
    <s v="S019"/>
    <n v="1000000671"/>
    <s v="SANDHYA HARDWARE STORES"/>
    <n v="6"/>
  </r>
  <r>
    <x v="0"/>
    <x v="1"/>
    <s v="NER243"/>
    <n v="1000002728"/>
    <s v="RAJESH HARDWARE SHOP-HOJAI"/>
    <n v="6"/>
  </r>
  <r>
    <x v="0"/>
    <x v="0"/>
    <s v="NEM402"/>
    <n v="1000003764"/>
    <s v="M.H. ENTERPRISE"/>
    <n v="6"/>
  </r>
  <r>
    <x v="0"/>
    <x v="3"/>
    <s v="NEN32"/>
    <n v="1000003971"/>
    <s v="NEW MINA HARDWARE"/>
    <n v="6"/>
  </r>
  <r>
    <x v="0"/>
    <x v="5"/>
    <s v="NET133"/>
    <n v="1000000108"/>
    <s v="T M G HARDWARE"/>
    <n v="6"/>
  </r>
  <r>
    <x v="0"/>
    <x v="6"/>
    <s v="M414"/>
    <n v="1000000409"/>
    <s v="MAHA GANAPATI HARDWARE"/>
    <n v="6"/>
  </r>
  <r>
    <x v="0"/>
    <x v="12"/>
    <s v="NER287"/>
    <n v="1000003662"/>
    <s v="R.SNAITANG HARDWARE STORE"/>
    <n v="6"/>
  </r>
  <r>
    <x v="0"/>
    <x v="13"/>
    <s v="NEW004"/>
    <n v="1000000388"/>
    <s v="W PHAWA HARDWARE"/>
    <n v="6"/>
  </r>
  <r>
    <x v="1"/>
    <x v="16"/>
    <s v="E018"/>
    <n v="1000000328"/>
    <s v="ENGINEERING ENTERPRISES"/>
    <n v="6"/>
  </r>
  <r>
    <x v="1"/>
    <x v="48"/>
    <s v="NEE039"/>
    <n v="1000000034"/>
    <s v="ESHA ENTERPRISE"/>
    <n v="6"/>
  </r>
  <r>
    <x v="3"/>
    <x v="36"/>
    <s v="BHA049"/>
    <n v="1000001803"/>
    <s v="AMRENDRA KUMAR"/>
    <n v="6"/>
  </r>
  <r>
    <x v="3"/>
    <x v="39"/>
    <s v="BHT018"/>
    <n v="1000003333"/>
    <s v="TIRUPATI STORE"/>
    <n v="6"/>
  </r>
  <r>
    <x v="3"/>
    <x v="40"/>
    <s v="BHG035"/>
    <n v="1000001993"/>
    <s v="GAYANI ENTERPRISES"/>
    <n v="6"/>
  </r>
  <r>
    <x v="3"/>
    <x v="39"/>
    <s v="BHA096"/>
    <n v="1000003543"/>
    <s v="AATIKA ENTERPRISES"/>
    <n v="6"/>
  </r>
  <r>
    <x v="0"/>
    <x v="5"/>
    <s v="NEN178"/>
    <n v="1000000105"/>
    <s v="NEFA ENTERPRISES"/>
    <n v="6"/>
  </r>
  <r>
    <x v="1"/>
    <x v="21"/>
    <s v="NEA366"/>
    <n v="1000003163"/>
    <s v="ABHINOY CHUTIA"/>
    <n v="6.1"/>
  </r>
  <r>
    <x v="1"/>
    <x v="16"/>
    <s v="NEM351"/>
    <n v="1000003062"/>
    <s v="MODAK ENTERPRISE"/>
    <n v="6.4"/>
  </r>
  <r>
    <x v="3"/>
    <x v="34"/>
    <s v="A190"/>
    <n v="1000001480"/>
    <s v="ANJUM TRADING"/>
    <n v="6.4"/>
  </r>
  <r>
    <x v="1"/>
    <x v="24"/>
    <s v="NEW013"/>
    <n v="1000003746"/>
    <s v="WEAR ME OUT"/>
    <n v="6.45"/>
  </r>
  <r>
    <x v="1"/>
    <x v="15"/>
    <s v="D026"/>
    <n v="1000000176"/>
    <s v="DURGA TRADING (DARRANG)"/>
    <n v="6.5"/>
  </r>
  <r>
    <x v="1"/>
    <x v="21"/>
    <s v="R093"/>
    <n v="1000000154"/>
    <s v="R.M. TRADERS (SILCHAR)"/>
    <n v="6.56"/>
  </r>
  <r>
    <x v="0"/>
    <x v="6"/>
    <s v="NEA086"/>
    <n v="1000000391"/>
    <s v="ASHIES HARDWARE (JORHAT)"/>
    <n v="6.6"/>
  </r>
  <r>
    <x v="1"/>
    <x v="19"/>
    <s v="S094"/>
    <n v="1000000557"/>
    <s v="SUNDAR HARDWARE"/>
    <n v="6.6"/>
  </r>
  <r>
    <x v="1"/>
    <x v="16"/>
    <s v="NER360"/>
    <n v="1000004452"/>
    <s v="RAZA HARDWARE"/>
    <n v="6.666666666666667"/>
  </r>
  <r>
    <x v="0"/>
    <x v="6"/>
    <s v="NEK230"/>
    <n v="1000004464"/>
    <s v="KASHOB KACHARI"/>
    <n v="6.666666666666667"/>
  </r>
  <r>
    <x v="0"/>
    <x v="2"/>
    <s v="G029"/>
    <n v="1000000729"/>
    <s v="GOSWAMI HARDWARE"/>
    <n v="6.8"/>
  </r>
  <r>
    <x v="1"/>
    <x v="15"/>
    <s v="NEM301"/>
    <n v="1000000183"/>
    <s v="MAHALAXMI ENTERPRISE - DRG"/>
    <n v="6.8"/>
  </r>
  <r>
    <x v="0"/>
    <x v="9"/>
    <s v="NES757"/>
    <n v="1000004149"/>
    <s v="SHREE KANHAIYA HARDWARE STORE"/>
    <n v="6.9"/>
  </r>
  <r>
    <x v="0"/>
    <x v="44"/>
    <s v="NEN019"/>
    <n v="1000000626"/>
    <s v="NAGA HARDWARE"/>
    <n v="7"/>
  </r>
  <r>
    <x v="0"/>
    <x v="44"/>
    <s v="NEK178"/>
    <n v="1000003000"/>
    <s v="K.R.ENTERPRISES"/>
    <n v="7"/>
  </r>
  <r>
    <x v="0"/>
    <x v="44"/>
    <s v="NEP267"/>
    <n v="1000003570"/>
    <s v="PEAD CEMENT"/>
    <n v="7"/>
  </r>
  <r>
    <x v="1"/>
    <x v="16"/>
    <s v="P097"/>
    <n v="1000000351"/>
    <s v="P.S.ENTERPRISE (GUWAHATI)"/>
    <n v="7"/>
  </r>
  <r>
    <x v="1"/>
    <x v="18"/>
    <s v="NEZ026"/>
    <n v="1000003984"/>
    <s v="ZAMAN STORES"/>
    <n v="7"/>
  </r>
  <r>
    <x v="1"/>
    <x v="23"/>
    <s v="NEH116"/>
    <n v="1000002603"/>
    <s v="HOQUE TRADERS - SIL"/>
    <n v="7"/>
  </r>
  <r>
    <x v="2"/>
    <x v="27"/>
    <s v="WBO006"/>
    <n v="1000003247"/>
    <s v="OM SRI GANESH TRADING CO"/>
    <n v="7"/>
  </r>
  <r>
    <x v="2"/>
    <x v="29"/>
    <s v="WBS329"/>
    <n v="1000002663"/>
    <s v="SARKAR HARDWARE - MOHITNAGAR"/>
    <n v="7"/>
  </r>
  <r>
    <x v="1"/>
    <x v="23"/>
    <s v="NEN077"/>
    <n v="1000000435"/>
    <s v="NADIA HARDWARE"/>
    <n v="7"/>
  </r>
  <r>
    <x v="3"/>
    <x v="38"/>
    <s v="BHM117"/>
    <n v="1000001660"/>
    <s v="MAHADEV TRADERS"/>
    <n v="7"/>
  </r>
  <r>
    <x v="0"/>
    <x v="43"/>
    <s v="NES783"/>
    <n v="1000004329"/>
    <s v="SPRING HILLS ENTERPRISES"/>
    <n v="7"/>
  </r>
  <r>
    <x v="1"/>
    <x v="21"/>
    <s v="NEP245"/>
    <n v="1000003184"/>
    <s v="P C STEEL"/>
    <n v="7.1"/>
  </r>
  <r>
    <x v="1"/>
    <x v="22"/>
    <s v="NES620"/>
    <n v="1000003211"/>
    <s v="SRI SANJOY PAUL"/>
    <n v="7.2"/>
  </r>
  <r>
    <x v="3"/>
    <x v="42"/>
    <s v="BHS192"/>
    <n v="1000001732"/>
    <s v="SHREE KAMLA ENTERPRISES"/>
    <n v="7.3"/>
  </r>
  <r>
    <x v="1"/>
    <x v="14"/>
    <s v="R013"/>
    <n v="1000000300"/>
    <s v="RAMA HARDWARE"/>
    <n v="7.6"/>
  </r>
  <r>
    <x v="1"/>
    <x v="24"/>
    <s v="NEC136"/>
    <n v="1000003867"/>
    <s v="CHHANGTE HARDWARE"/>
    <n v="7.6"/>
  </r>
  <r>
    <x v="1"/>
    <x v="24"/>
    <s v="L043"/>
    <n v="1000000590"/>
    <s v="LALHRIMA SAILO &amp; SONS"/>
    <n v="7.6"/>
  </r>
  <r>
    <x v="1"/>
    <x v="18"/>
    <s v="NEP005"/>
    <n v="1000000513"/>
    <s v="PRASAD HARDWARE"/>
    <n v="7.8"/>
  </r>
  <r>
    <x v="1"/>
    <x v="19"/>
    <s v="NED210"/>
    <n v="1000002832"/>
    <s v="D.C. PAINTS HOUSE"/>
    <n v="7.8"/>
  </r>
  <r>
    <x v="1"/>
    <x v="24"/>
    <s v="NEB115"/>
    <n v="1000000583"/>
    <s v="BEE JO STORE (AIZ)"/>
    <n v="7.8"/>
  </r>
  <r>
    <x v="2"/>
    <x v="32"/>
    <s v="WBN110"/>
    <n v="1000003882"/>
    <s v="NEW H C B HARDWARE"/>
    <n v="7.8"/>
  </r>
  <r>
    <x v="1"/>
    <x v="48"/>
    <s v="NED148"/>
    <n v="1000000030"/>
    <s v="DHARAMRAJI STORES"/>
    <n v="7.85"/>
  </r>
  <r>
    <x v="0"/>
    <x v="0"/>
    <s v="NES600"/>
    <n v="1000002848"/>
    <s v="SITI HARDWARE"/>
    <n v="8"/>
  </r>
  <r>
    <x v="0"/>
    <x v="4"/>
    <s v="NER251"/>
    <n v="1000002816"/>
    <s v="ROYAL ENTERPRISE-AP"/>
    <n v="8"/>
  </r>
  <r>
    <x v="0"/>
    <x v="7"/>
    <s v="NES195"/>
    <n v="1000000276"/>
    <s v="SATABDI STORE (GOLAGHAT)"/>
    <n v="8"/>
  </r>
  <r>
    <x v="0"/>
    <x v="7"/>
    <s v="NEA408"/>
    <n v="1000003652"/>
    <s v="ANITA HARDWARE"/>
    <n v="8"/>
  </r>
  <r>
    <x v="0"/>
    <x v="8"/>
    <s v="NEH103"/>
    <n v="1000001058"/>
    <s v="HANUMAN ENTERPRISE - SIB"/>
    <n v="8"/>
  </r>
  <r>
    <x v="0"/>
    <x v="44"/>
    <s v="NEL122"/>
    <n v="1000003899"/>
    <s v="L.K.KHRO STORE"/>
    <n v="8"/>
  </r>
  <r>
    <x v="1"/>
    <x v="48"/>
    <s v="R117"/>
    <n v="1000000059"/>
    <s v="RAMTHAKUR TRADING CO."/>
    <n v="8"/>
  </r>
  <r>
    <x v="1"/>
    <x v="21"/>
    <s v="NER264"/>
    <n v="1000003182"/>
    <s v="RAHIMIAH STEEL"/>
    <n v="8"/>
  </r>
  <r>
    <x v="1"/>
    <x v="24"/>
    <s v="NEC057"/>
    <n v="1000000584"/>
    <s v="CEMENT DAWR"/>
    <n v="8"/>
  </r>
  <r>
    <x v="3"/>
    <x v="37"/>
    <s v="BHM135"/>
    <n v="1000002525"/>
    <s v="M B TRADERS"/>
    <n v="8"/>
  </r>
  <r>
    <x v="0"/>
    <x v="8"/>
    <s v="NEO042"/>
    <n v="1000003954"/>
    <s v="OM HARDWARE, TILES &amp; SANITARY"/>
    <n v="8"/>
  </r>
  <r>
    <x v="1"/>
    <x v="25"/>
    <s v="NEC132"/>
    <n v="1000003786"/>
    <s v="C.R. AGENCY"/>
    <n v="8"/>
  </r>
  <r>
    <x v="0"/>
    <x v="5"/>
    <s v="NEA300"/>
    <n v="1000000092"/>
    <s v="ARUNACHAL APEX TRADERS"/>
    <n v="8.18"/>
  </r>
  <r>
    <x v="1"/>
    <x v="16"/>
    <s v="NES296"/>
    <n v="1000000365"/>
    <s v="SHREE GANESH ENTERPRISE (GHY)"/>
    <n v="8.1999999999999993"/>
  </r>
  <r>
    <x v="1"/>
    <x v="26"/>
    <s v="S348"/>
    <n v="1000000786"/>
    <s v="SAMAD HARDWARE"/>
    <n v="8.1999999999999993"/>
  </r>
  <r>
    <x v="3"/>
    <x v="35"/>
    <s v="BHR105"/>
    <n v="1000004409"/>
    <s v="RUPESH ENTERPRISES"/>
    <n v="8.3333333333333339"/>
  </r>
  <r>
    <x v="3"/>
    <x v="35"/>
    <s v="BHS266"/>
    <n v="1000004413"/>
    <s v="SHREE BAJRANG TRADERS"/>
    <n v="8.3333333333333339"/>
  </r>
  <r>
    <x v="3"/>
    <x v="37"/>
    <s v="BHV029"/>
    <n v="1000004436"/>
    <s v="VATIKA DEPO"/>
    <n v="8.3333333333333339"/>
  </r>
  <r>
    <x v="0"/>
    <x v="43"/>
    <s v="NET210"/>
    <n v="1000004444"/>
    <s v="T.R TRADER"/>
    <n v="8.3333333333333339"/>
  </r>
  <r>
    <x v="2"/>
    <x v="49"/>
    <s v="SKR003"/>
    <n v="1000002781"/>
    <s v="RAMA ENTERPRISES - YANGANG"/>
    <n v="8.6"/>
  </r>
  <r>
    <x v="1"/>
    <x v="21"/>
    <s v="NEN227"/>
    <n v="1000003801"/>
    <s v="NIHARIKA TRADING"/>
    <n v="8.64"/>
  </r>
  <r>
    <x v="0"/>
    <x v="41"/>
    <s v="NEL138"/>
    <n v="1000004376"/>
    <s v="LADURAM ANAND KUMAR AND CO"/>
    <n v="8.6666666666666661"/>
  </r>
  <r>
    <x v="1"/>
    <x v="22"/>
    <s v="NEN211"/>
    <n v="1000003895"/>
    <s v="NEW LASKAR TRADER'S"/>
    <n v="8.6999999999999993"/>
  </r>
  <r>
    <x v="0"/>
    <x v="9"/>
    <s v="M263"/>
    <n v="1000000246"/>
    <s v="M.B.STEEL"/>
    <n v="8.8000000000000007"/>
  </r>
  <r>
    <x v="0"/>
    <x v="50"/>
    <s v="S293"/>
    <n v="1000000477"/>
    <s v="SUBHAM HARDWARE"/>
    <n v="9"/>
  </r>
  <r>
    <x v="1"/>
    <x v="48"/>
    <s v="NEP199"/>
    <n v="1000000055"/>
    <s v="P.S. ENTERPRISE (AGT)"/>
    <n v="9"/>
  </r>
  <r>
    <x v="1"/>
    <x v="45"/>
    <s v="NEG098"/>
    <n v="1000000792"/>
    <s v="GHOSH TRADERS (UDP)"/>
    <n v="9"/>
  </r>
  <r>
    <x v="2"/>
    <x v="30"/>
    <s v="WBG087"/>
    <n v="1000002024"/>
    <s v="G S BUILDERS"/>
    <n v="9"/>
  </r>
  <r>
    <x v="3"/>
    <x v="37"/>
    <s v="BHD027"/>
    <n v="1000003323"/>
    <s v="DHARMVEER HARDWARE AND ENTERPRISES"/>
    <n v="9"/>
  </r>
  <r>
    <x v="3"/>
    <x v="38"/>
    <s v="BHS043"/>
    <n v="1000001668"/>
    <s v="SAIF ALI TRADERS"/>
    <n v="9"/>
  </r>
  <r>
    <x v="1"/>
    <x v="23"/>
    <s v="NEA473"/>
    <n v="1000004156"/>
    <s v="ANIMA SINHA"/>
    <n v="9"/>
  </r>
  <r>
    <x v="0"/>
    <x v="5"/>
    <s v="NET205"/>
    <n v="1000004203"/>
    <s v="T K ENTERPRISE"/>
    <n v="9"/>
  </r>
  <r>
    <x v="1"/>
    <x v="48"/>
    <s v="NEN130"/>
    <n v="1000000053"/>
    <s v="NEW CHANDIMATA TRADERS"/>
    <n v="9.1"/>
  </r>
  <r>
    <x v="2"/>
    <x v="49"/>
    <s v="SKD004"/>
    <n v="1000003633"/>
    <s v="DONG ENTERPRISE"/>
    <n v="9.1"/>
  </r>
  <r>
    <x v="0"/>
    <x v="13"/>
    <s v="M132"/>
    <n v="1000000385"/>
    <s v="MAMTA HARDWARE"/>
    <n v="9.1999999999999993"/>
  </r>
  <r>
    <x v="1"/>
    <x v="24"/>
    <s v="NEH095"/>
    <n v="1000000992"/>
    <s v="H.LALZAMI STORE"/>
    <n v="9.1999999999999993"/>
  </r>
  <r>
    <x v="2"/>
    <x v="49"/>
    <s v="SKK006"/>
    <n v="1000004441"/>
    <s v="KEDAR MUNDRA"/>
    <n v="9.3333333333333339"/>
  </r>
  <r>
    <x v="0"/>
    <x v="0"/>
    <s v="NEH150"/>
    <n v="1000003823"/>
    <s v="HILLS HARDWARE &amp; GLASS"/>
    <n v="9.5"/>
  </r>
  <r>
    <x v="2"/>
    <x v="29"/>
    <s v="WBG094"/>
    <n v="1000002792"/>
    <s v="GADADHAR GHOSH"/>
    <n v="9.6"/>
  </r>
  <r>
    <x v="2"/>
    <x v="29"/>
    <s v="WBB153"/>
    <n v="1000003387"/>
    <s v="BAPI MAJUMDER"/>
    <n v="9.6"/>
  </r>
  <r>
    <x v="0"/>
    <x v="43"/>
    <s v="G141"/>
    <n v="1000000566"/>
    <s v="GOPAL ENTERPRISES"/>
    <n v="9.6"/>
  </r>
  <r>
    <x v="1"/>
    <x v="47"/>
    <s v="NES734"/>
    <n v="1000004018"/>
    <s v="S K HARDWARE STORE"/>
    <n v="9.8000000000000007"/>
  </r>
  <r>
    <x v="1"/>
    <x v="24"/>
    <s v="NEZ014"/>
    <n v="1000001001"/>
    <s v="ZAHUATA CEMENT AGENCY"/>
    <n v="9.9"/>
  </r>
  <r>
    <x v="3"/>
    <x v="39"/>
    <s v="BHM121"/>
    <n v="1000001466"/>
    <s v="MANDAL ENTERPRISES . GAURIGANJ"/>
    <n v="9.9"/>
  </r>
  <r>
    <x v="1"/>
    <x v="47"/>
    <s v="NEP054"/>
    <n v="1000000516"/>
    <s v="PRITAM TRADING COMPANY"/>
    <n v="10"/>
  </r>
  <r>
    <x v="1"/>
    <x v="18"/>
    <s v="NEM393"/>
    <n v="1000003637"/>
    <s v="MUKTA HARDWARE"/>
    <n v="10"/>
  </r>
  <r>
    <x v="1"/>
    <x v="47"/>
    <s v="NEO043"/>
    <n v="1000004076"/>
    <s v="OM HARDWARE"/>
    <n v="10"/>
  </r>
  <r>
    <x v="1"/>
    <x v="22"/>
    <s v="NEJ131"/>
    <n v="1000001111"/>
    <s v="J.A. LASKAR TRADERS"/>
    <n v="10"/>
  </r>
  <r>
    <x v="1"/>
    <x v="25"/>
    <s v="NEJ124"/>
    <n v="1000001088"/>
    <s v="J A SANGMA"/>
    <n v="10"/>
  </r>
  <r>
    <x v="2"/>
    <x v="31"/>
    <s v="WBS197"/>
    <n v="1000001629"/>
    <s v="S S ENTERPRISE (MALDA)"/>
    <n v="10"/>
  </r>
  <r>
    <x v="3"/>
    <x v="36"/>
    <s v="BHM138"/>
    <n v="1000002638"/>
    <s v="MUKESH TRADERS - UDAKISHUNGANJ"/>
    <n v="10"/>
  </r>
  <r>
    <x v="3"/>
    <x v="40"/>
    <s v="BHB070"/>
    <n v="1000002662"/>
    <s v="BIMLA CEMENT STORE"/>
    <n v="10"/>
  </r>
  <r>
    <x v="3"/>
    <x v="40"/>
    <s v="BHP049"/>
    <n v="1000004146"/>
    <s v="PANKAJ KUMAR CHAUDHARI"/>
    <n v="10"/>
  </r>
  <r>
    <x v="0"/>
    <x v="8"/>
    <s v="NES778"/>
    <n v="1000004264"/>
    <s v="SAHU HARDWARE STORE"/>
    <n v="10"/>
  </r>
  <r>
    <x v="1"/>
    <x v="48"/>
    <s v="NEP310"/>
    <n v="1000004351"/>
    <s v="POHOR ENTERPRISE"/>
    <n v="10"/>
  </r>
  <r>
    <x v="1"/>
    <x v="48"/>
    <s v="NEM469"/>
    <n v="1000004350"/>
    <s v="MS ARV INFRACON"/>
    <n v="10"/>
  </r>
  <r>
    <x v="3"/>
    <x v="37"/>
    <s v="S380"/>
    <n v="1000001182"/>
    <s v="SHREE BHARDWAJ STEEL"/>
    <n v="10"/>
  </r>
  <r>
    <x v="1"/>
    <x v="25"/>
    <s v="NES794"/>
    <n v="1000004462"/>
    <s v="SANGMA HARDWARE STORE"/>
    <n v="10"/>
  </r>
  <r>
    <x v="3"/>
    <x v="38"/>
    <s v="BHM013"/>
    <n v="1000001654"/>
    <s v="MAHADEV STEEL"/>
    <n v="10.1"/>
  </r>
  <r>
    <x v="2"/>
    <x v="27"/>
    <s v="WBS307"/>
    <n v="1000001998"/>
    <s v="SAHA HARDWERE"/>
    <n v="10.199999999999999"/>
  </r>
  <r>
    <x v="0"/>
    <x v="41"/>
    <s v="NEM280"/>
    <n v="1000001036"/>
    <s v="MAA BHAWANI HARDWARE (NGN)"/>
    <n v="10.3"/>
  </r>
  <r>
    <x v="0"/>
    <x v="5"/>
    <s v="NEM417"/>
    <n v="1000003873"/>
    <s v="M.B.TRADING CO."/>
    <n v="10.3"/>
  </r>
  <r>
    <x v="0"/>
    <x v="41"/>
    <s v="NED018"/>
    <n v="1000000642"/>
    <s v="DEBRATHA ENTERPRISE"/>
    <n v="10.4"/>
  </r>
  <r>
    <x v="0"/>
    <x v="41"/>
    <s v="NEF028"/>
    <n v="1000004043"/>
    <s v="FARUQUE HARDWARE"/>
    <n v="10.4"/>
  </r>
  <r>
    <x v="1"/>
    <x v="19"/>
    <s v="P080"/>
    <n v="1000000549"/>
    <s v="PICK ME"/>
    <n v="10.4"/>
  </r>
  <r>
    <x v="2"/>
    <x v="33"/>
    <s v="WBM226"/>
    <n v="1000001371"/>
    <s v="MOON STAR HARDWARE STORES"/>
    <n v="10.4"/>
  </r>
  <r>
    <x v="3"/>
    <x v="37"/>
    <s v="BHA080"/>
    <n v="1000002533"/>
    <s v="AAKASH ENTERPRISES . BAHDARPUR"/>
    <n v="10.5"/>
  </r>
  <r>
    <x v="0"/>
    <x v="12"/>
    <s v="NES614"/>
    <n v="1000003136"/>
    <s v="SHUBHAM ENTERPRISES"/>
    <n v="10.6"/>
  </r>
  <r>
    <x v="0"/>
    <x v="43"/>
    <s v="NEK223"/>
    <n v="1000004104"/>
    <s v="KOLKATA IRON AND STEEL"/>
    <n v="10.6"/>
  </r>
  <r>
    <x v="0"/>
    <x v="5"/>
    <s v="NEC109"/>
    <n v="1000002610"/>
    <s v="COSMOS PHOENIX"/>
    <n v="10.7"/>
  </r>
  <r>
    <x v="1"/>
    <x v="23"/>
    <s v="NEA488"/>
    <n v="1000004262"/>
    <s v="A &amp; A ENTERPRISE"/>
    <n v="10.7"/>
  </r>
  <r>
    <x v="1"/>
    <x v="19"/>
    <s v="C050"/>
    <n v="1000000541"/>
    <s v="CHAIFUDDIN AHMED"/>
    <n v="10.8"/>
  </r>
  <r>
    <x v="0"/>
    <x v="4"/>
    <s v="NEI047"/>
    <n v="1000003816"/>
    <s v="ICICLE ENTERPRISES"/>
    <n v="11"/>
  </r>
  <r>
    <x v="0"/>
    <x v="7"/>
    <s v="NES534"/>
    <n v="1000000278"/>
    <s v="SINDHU AGRIWARE"/>
    <n v="11"/>
  </r>
  <r>
    <x v="0"/>
    <x v="9"/>
    <s v="NEC017"/>
    <n v="1000000811"/>
    <s v="CHABUA HARDWARE"/>
    <n v="11"/>
  </r>
  <r>
    <x v="1"/>
    <x v="48"/>
    <s v="NEB190"/>
    <n v="1000000023"/>
    <s v="BABA LOKENATH CEMENT HOUSE"/>
    <n v="11"/>
  </r>
  <r>
    <x v="1"/>
    <x v="26"/>
    <s v="NEM315"/>
    <n v="1000001092"/>
    <s v="MEGHALAYA STEEL - TURA"/>
    <n v="11"/>
  </r>
  <r>
    <x v="3"/>
    <x v="36"/>
    <s v="BHH020"/>
    <n v="1000002074"/>
    <s v="HARSHIT TRADERS"/>
    <n v="11"/>
  </r>
  <r>
    <x v="0"/>
    <x v="43"/>
    <s v="NEU052"/>
    <n v="1000004202"/>
    <s v="UKHONG FURNITURE AND DECOR"/>
    <n v="11"/>
  </r>
  <r>
    <x v="3"/>
    <x v="42"/>
    <s v="BHM159"/>
    <n v="1000004269"/>
    <s v="MAZHAR TRADERS"/>
    <n v="11"/>
  </r>
  <r>
    <x v="1"/>
    <x v="14"/>
    <s v="NEC124"/>
    <n v="1000003483"/>
    <s v="CHOUDHURY &amp; PATWARY TRADERS"/>
    <n v="11.2"/>
  </r>
  <r>
    <x v="1"/>
    <x v="20"/>
    <s v="NEK221"/>
    <n v="1000004026"/>
    <s v="KSHIRODA HARDWARE"/>
    <n v="11.2"/>
  </r>
  <r>
    <x v="2"/>
    <x v="27"/>
    <s v="WBN108"/>
    <n v="1000003610"/>
    <s v="NIKHIL KUMAR CHOWDHURY"/>
    <n v="11.2"/>
  </r>
  <r>
    <x v="2"/>
    <x v="29"/>
    <s v="WBT067"/>
    <n v="1000001455"/>
    <s v="T R ENTERPRISE"/>
    <n v="11.2"/>
  </r>
  <r>
    <x v="3"/>
    <x v="42"/>
    <s v="BHR034"/>
    <n v="1000001724"/>
    <s v="RAHUL TRADEWING PVT. LTD."/>
    <n v="11.45"/>
  </r>
  <r>
    <x v="2"/>
    <x v="30"/>
    <s v="WBZ005"/>
    <n v="1000004396"/>
    <s v="ZIAUR RAHAMAN"/>
    <n v="11.5"/>
  </r>
  <r>
    <x v="0"/>
    <x v="6"/>
    <s v="NEJ188"/>
    <n v="1000004034"/>
    <s v="J.R. HOSES"/>
    <n v="11.629999999999999"/>
  </r>
  <r>
    <x v="1"/>
    <x v="14"/>
    <s v="NER328"/>
    <n v="1000004100"/>
    <s v="R.K. TRADING"/>
    <n v="11.7"/>
  </r>
  <r>
    <x v="1"/>
    <x v="16"/>
    <s v="NET184"/>
    <n v="1000003592"/>
    <s v="TIRUPATI STEELS"/>
    <n v="11.7"/>
  </r>
  <r>
    <x v="2"/>
    <x v="30"/>
    <s v="WBJ057"/>
    <n v="1000001922"/>
    <s v="JOYRAM SARKAR"/>
    <n v="11.7"/>
  </r>
  <r>
    <x v="1"/>
    <x v="21"/>
    <s v="NEA424"/>
    <n v="1000003796"/>
    <s v="ASHUTOSH BHANDER"/>
    <n v="11.8"/>
  </r>
  <r>
    <x v="1"/>
    <x v="24"/>
    <s v="NES439"/>
    <n v="1000000999"/>
    <s v="SHEKINA ENTERPRISE"/>
    <n v="11.8"/>
  </r>
  <r>
    <x v="0"/>
    <x v="0"/>
    <s v="NEC128"/>
    <n v="1000003607"/>
    <s v="CHOUDHURY HARDWARE"/>
    <n v="12"/>
  </r>
  <r>
    <x v="0"/>
    <x v="6"/>
    <s v="N008"/>
    <n v="1000000413"/>
    <s v="NATIONAL HARDWARE STORES"/>
    <n v="12"/>
  </r>
  <r>
    <x v="0"/>
    <x v="11"/>
    <s v="NEP193"/>
    <n v="1000001076"/>
    <s v="PRADIP HARDWARE (JAGUN)"/>
    <n v="12"/>
  </r>
  <r>
    <x v="1"/>
    <x v="17"/>
    <s v="J016"/>
    <n v="1000000609"/>
    <s v="JAISWAL HARDWARE"/>
    <n v="12"/>
  </r>
  <r>
    <x v="1"/>
    <x v="26"/>
    <s v="NEH145"/>
    <n v="1000003753"/>
    <s v="HOQUE HARDWARE"/>
    <n v="12"/>
  </r>
  <r>
    <x v="0"/>
    <x v="2"/>
    <s v="NEP308"/>
    <n v="1000004194"/>
    <s v="PRIYA CENTER"/>
    <n v="12"/>
  </r>
  <r>
    <x v="1"/>
    <x v="14"/>
    <s v="NEL054"/>
    <n v="1000000290"/>
    <s v="LILA HARDWARE"/>
    <n v="12.2"/>
  </r>
  <r>
    <x v="0"/>
    <x v="8"/>
    <s v="NEN241"/>
    <n v="1000004322"/>
    <s v="NP ENTERPRISE"/>
    <n v="12.2"/>
  </r>
  <r>
    <x v="1"/>
    <x v="19"/>
    <s v="NEK152"/>
    <n v="1000000959"/>
    <s v="K.V. ENTERPRISE"/>
    <n v="12.3"/>
  </r>
  <r>
    <x v="0"/>
    <x v="4"/>
    <s v="NES222"/>
    <n v="1000000083"/>
    <s v="SHREE GANESH TRADE CENTRE (AP)"/>
    <n v="12.3"/>
  </r>
  <r>
    <x v="0"/>
    <x v="4"/>
    <s v="NEK063"/>
    <n v="1000000832"/>
    <s v="KALUNG HARDWARE (OLD ZIRO)"/>
    <n v="12.4"/>
  </r>
  <r>
    <x v="0"/>
    <x v="7"/>
    <s v="NEM471"/>
    <n v="1000004336"/>
    <s v="MS BADANTA HAZARIKA"/>
    <n v="12.5"/>
  </r>
  <r>
    <x v="2"/>
    <x v="49"/>
    <s v="SKM004"/>
    <n v="1000004418"/>
    <s v="MUKESH AGARWAL"/>
    <n v="12.5"/>
  </r>
  <r>
    <x v="0"/>
    <x v="0"/>
    <s v="NEA443"/>
    <n v="1000003906"/>
    <s v="ANANYA HARDWARE"/>
    <n v="12.6"/>
  </r>
  <r>
    <x v="1"/>
    <x v="15"/>
    <s v="NEJ190"/>
    <n v="1000004112"/>
    <s v="J.B.L HARDWARE"/>
    <n v="12.6"/>
  </r>
  <r>
    <x v="1"/>
    <x v="45"/>
    <s v="NEN219"/>
    <n v="1000003692"/>
    <s v="NANDALAL ENTERPRISE"/>
    <n v="12.8"/>
  </r>
  <r>
    <x v="2"/>
    <x v="31"/>
    <s v="WBM277"/>
    <n v="1000002018"/>
    <s v="MAHAMMAD HARDWARE"/>
    <n v="12.8"/>
  </r>
  <r>
    <x v="2"/>
    <x v="30"/>
    <s v="WBK046"/>
    <n v="1000001924"/>
    <s v="KALIMI HARDWARE STORES"/>
    <n v="12.9"/>
  </r>
  <r>
    <x v="3"/>
    <x v="34"/>
    <s v="BHS242"/>
    <n v="1000002867"/>
    <s v="SINHA MARKETING"/>
    <n v="12.9"/>
  </r>
  <r>
    <x v="0"/>
    <x v="8"/>
    <s v="S185"/>
    <n v="1000000719"/>
    <s v="SHYAM STEEL"/>
    <n v="13"/>
  </r>
  <r>
    <x v="1"/>
    <x v="18"/>
    <s v="B122"/>
    <n v="1000000487"/>
    <s v="BASU HARDWARE"/>
    <n v="13"/>
  </r>
  <r>
    <x v="1"/>
    <x v="18"/>
    <s v="NEB223"/>
    <n v="1000000936"/>
    <s v="BRAHMAPUTRA HARDWARE (LAKHIPUR)"/>
    <n v="13"/>
  </r>
  <r>
    <x v="2"/>
    <x v="31"/>
    <s v="WBG089"/>
    <n v="1000002072"/>
    <s v="GITANJALI ENTERPRISE"/>
    <n v="13"/>
  </r>
  <r>
    <x v="3"/>
    <x v="36"/>
    <s v="BHG049"/>
    <n v="1000004012"/>
    <s v="GITA TRADERS - SUPAUL"/>
    <n v="13"/>
  </r>
  <r>
    <x v="3"/>
    <x v="42"/>
    <s v="BHV025"/>
    <n v="1000002683"/>
    <s v="VARUN HARDWARE"/>
    <n v="13"/>
  </r>
  <r>
    <x v="3"/>
    <x v="37"/>
    <s v="BHR081"/>
    <n v="1000001184"/>
    <s v="R K BUILDING AND MATERIALS"/>
    <n v="13"/>
  </r>
  <r>
    <x v="3"/>
    <x v="38"/>
    <s v="BHJ048"/>
    <n v="1000002528"/>
    <s v="JAI MATA DI TRADERS . MAHAMADPUR"/>
    <n v="13"/>
  </r>
  <r>
    <x v="1"/>
    <x v="24"/>
    <s v="NES678"/>
    <n v="1000003677"/>
    <s v="S.M.ENTERPRISE"/>
    <n v="13.030000000000001"/>
  </r>
  <r>
    <x v="0"/>
    <x v="2"/>
    <s v="NED218"/>
    <n v="1000003193"/>
    <s v="D.R. ENTERPRISE"/>
    <n v="13.1"/>
  </r>
  <r>
    <x v="2"/>
    <x v="49"/>
    <s v="SKR002"/>
    <n v="1000002667"/>
    <s v="RAJU ENTERPRISES - RANIPOOL"/>
    <n v="13.3"/>
  </r>
  <r>
    <x v="0"/>
    <x v="2"/>
    <s v="NES781"/>
    <n v="1000004292"/>
    <s v="SHREE RAM HARDWARE"/>
    <n v="13.3"/>
  </r>
  <r>
    <x v="0"/>
    <x v="9"/>
    <s v="NEB407"/>
    <n v="1000004454"/>
    <s v="BARUAH HARDWARE"/>
    <n v="13.333333333333334"/>
  </r>
  <r>
    <x v="1"/>
    <x v="19"/>
    <s v="NEK229"/>
    <n v="1000004420"/>
    <s v="KAJIRAM SALOI HARDWARE"/>
    <n v="13.666666666666666"/>
  </r>
  <r>
    <x v="0"/>
    <x v="13"/>
    <s v="NEE040"/>
    <n v="1000000380"/>
    <s v="EJD HARDWARE"/>
    <n v="13.8"/>
  </r>
  <r>
    <x v="2"/>
    <x v="49"/>
    <s v="SKT001"/>
    <n v="1000002659"/>
    <s v="THAKUR AND SONS"/>
    <n v="13.8"/>
  </r>
  <r>
    <x v="0"/>
    <x v="11"/>
    <s v="D011"/>
    <n v="1000000751"/>
    <s v="DENNY BENNY ASSOCIATES"/>
    <n v="13.9"/>
  </r>
  <r>
    <x v="0"/>
    <x v="44"/>
    <s v="T077"/>
    <n v="1000000630"/>
    <s v="T.N.CITIZEN STORE"/>
    <n v="14"/>
  </r>
  <r>
    <x v="2"/>
    <x v="27"/>
    <s v="WBD077"/>
    <n v="1000001246"/>
    <s v="DUTTA STOCK DEPOT"/>
    <n v="14"/>
  </r>
  <r>
    <x v="1"/>
    <x v="20"/>
    <s v="NEN231"/>
    <n v="1000004114"/>
    <s v="NEW MADAN GOPAL HARDWARE"/>
    <n v="14"/>
  </r>
  <r>
    <x v="0"/>
    <x v="44"/>
    <s v="NEV040"/>
    <n v="1000001029"/>
    <s v="VINOD ENTERPRISE - NLD"/>
    <n v="14"/>
  </r>
  <r>
    <x v="0"/>
    <x v="44"/>
    <s v="NEJ193"/>
    <n v="1000004138"/>
    <s v="J.K. HARDWARE STORE"/>
    <n v="14"/>
  </r>
  <r>
    <x v="0"/>
    <x v="44"/>
    <s v="NEM320"/>
    <n v="1000001019"/>
    <s v="MAHALAXMI STORE . NLD"/>
    <n v="14"/>
  </r>
  <r>
    <x v="4"/>
    <x v="46"/>
    <s v="WBS349"/>
    <n v="1000004319"/>
    <s v="SARKAR TRADERS"/>
    <n v="14"/>
  </r>
  <r>
    <x v="0"/>
    <x v="2"/>
    <s v="NEG189"/>
    <n v="1000004144"/>
    <s v="GIA HARDWARE"/>
    <n v="14"/>
  </r>
  <r>
    <x v="4"/>
    <x v="46"/>
    <s v="WBL041"/>
    <n v="1000004332"/>
    <s v="LAHA ENTERPRISE - TAPAN"/>
    <n v="14"/>
  </r>
  <r>
    <x v="1"/>
    <x v="16"/>
    <s v="NEN204"/>
    <n v="1000003156"/>
    <s v="NEELKANTH ENTERPRISE"/>
    <n v="14.1"/>
  </r>
  <r>
    <x v="0"/>
    <x v="9"/>
    <s v="NEP273"/>
    <n v="1000003683"/>
    <s v="PRAVEER ENTERPRISE"/>
    <n v="14.2"/>
  </r>
  <r>
    <x v="1"/>
    <x v="23"/>
    <s v="NES528"/>
    <n v="1000000911"/>
    <s v="S.B. ENTERPRISE - SIL"/>
    <n v="14.2"/>
  </r>
  <r>
    <x v="2"/>
    <x v="49"/>
    <s v="SKS003"/>
    <n v="1000001872"/>
    <s v="SIKKIM HARDWARE STORE"/>
    <n v="14.3"/>
  </r>
  <r>
    <x v="0"/>
    <x v="43"/>
    <s v="NEL039"/>
    <n v="1000000569"/>
    <s v="L &amp; L STEEL AND HOUSE AGENCY"/>
    <n v="14.4"/>
  </r>
  <r>
    <x v="2"/>
    <x v="29"/>
    <s v="S462"/>
    <n v="1000001415"/>
    <s v="SUMAN HARDWARE"/>
    <n v="14.4"/>
  </r>
  <r>
    <x v="2"/>
    <x v="46"/>
    <s v="WBE026"/>
    <n v="1000004150"/>
    <s v="ESHAN TRADERS"/>
    <n v="14.4"/>
  </r>
  <r>
    <x v="1"/>
    <x v="21"/>
    <s v="NEA220"/>
    <n v="1000000122"/>
    <s v="ALLIED TRADERS"/>
    <n v="14.45"/>
  </r>
  <r>
    <x v="1"/>
    <x v="24"/>
    <s v="NER274"/>
    <n v="1000003894"/>
    <s v="RORO POLYMERS"/>
    <n v="14.45"/>
  </r>
  <r>
    <x v="2"/>
    <x v="33"/>
    <s v="M241"/>
    <n v="1000001355"/>
    <s v="MANDAL &amp; SONS"/>
    <n v="14.45"/>
  </r>
  <r>
    <x v="0"/>
    <x v="5"/>
    <s v="NEA196"/>
    <n v="1000000093"/>
    <s v="ARUNACHAL HARDWARE AND ELECTRICAL STORE"/>
    <n v="14.5"/>
  </r>
  <r>
    <x v="0"/>
    <x v="11"/>
    <s v="NEH139"/>
    <n v="1000003477"/>
    <s v="HIYA HARDWARE"/>
    <n v="14.5"/>
  </r>
  <r>
    <x v="1"/>
    <x v="48"/>
    <s v="NEM263"/>
    <n v="1000000049"/>
    <s v="MITRA ENTERPRISE"/>
    <n v="14.5"/>
  </r>
  <r>
    <x v="2"/>
    <x v="46"/>
    <s v="WBL026"/>
    <n v="1000001330"/>
    <s v="LOKNATH BUILDERS (D. DINAJPUR)"/>
    <n v="14.6"/>
  </r>
  <r>
    <x v="1"/>
    <x v="23"/>
    <s v="NEJ051"/>
    <n v="1000000431"/>
    <s v="J &amp; J TRADERS (KARIMGANJ)"/>
    <n v="14.75"/>
  </r>
  <r>
    <x v="1"/>
    <x v="16"/>
    <s v="NEP249"/>
    <n v="1000003250"/>
    <s v="PODDAR STEEL TRADING"/>
    <n v="14.9"/>
  </r>
  <r>
    <x v="0"/>
    <x v="6"/>
    <s v="NEN046"/>
    <n v="1000000414"/>
    <s v="NEW ASSAM HARDWARE (TEOK)"/>
    <n v="15"/>
  </r>
  <r>
    <x v="0"/>
    <x v="8"/>
    <s v="NEG147"/>
    <n v="1000002758"/>
    <s v="GONESH HARDWARE STORES"/>
    <n v="15"/>
  </r>
  <r>
    <x v="0"/>
    <x v="10"/>
    <s v="NEW012"/>
    <n v="1000003611"/>
    <s v="WLB ENTERPRISES"/>
    <n v="15"/>
  </r>
  <r>
    <x v="1"/>
    <x v="45"/>
    <s v="NEP198"/>
    <n v="1000001106"/>
    <s v="PINTU BARDHAN"/>
    <n v="15"/>
  </r>
  <r>
    <x v="1"/>
    <x v="21"/>
    <s v="NEL006"/>
    <n v="1000000147"/>
    <s v="LOKNATH ENTERPRIME"/>
    <n v="15"/>
  </r>
  <r>
    <x v="1"/>
    <x v="21"/>
    <s v="NEH155"/>
    <n v="1000003936"/>
    <s v="H.P. TRADERS"/>
    <n v="15"/>
  </r>
  <r>
    <x v="1"/>
    <x v="26"/>
    <s v="NER306"/>
    <n v="1000003868"/>
    <s v="RANI ENTERPRISES"/>
    <n v="15"/>
  </r>
  <r>
    <x v="3"/>
    <x v="40"/>
    <s v="BHJ061"/>
    <n v="1000003991"/>
    <s v="JAISWAL HARDWARE - BELHAR"/>
    <n v="15"/>
  </r>
  <r>
    <x v="3"/>
    <x v="40"/>
    <s v="BHK064"/>
    <n v="1000004019"/>
    <s v="KARUNA ENTERPRISES"/>
    <n v="15"/>
  </r>
  <r>
    <x v="3"/>
    <x v="38"/>
    <s v="BHL015"/>
    <n v="1000001652"/>
    <s v="LAXMI TRADERS (SITAMARHI)"/>
    <n v="15"/>
  </r>
  <r>
    <x v="3"/>
    <x v="39"/>
    <s v="BHC014"/>
    <n v="1000001459"/>
    <s v="CHOUDHARY ENTERPRISES"/>
    <n v="15"/>
  </r>
  <r>
    <x v="1"/>
    <x v="14"/>
    <s v="M220"/>
    <n v="1000000291"/>
    <s v="MAA ENTERPRISE (GUWAHATI)"/>
    <n v="15.1"/>
  </r>
  <r>
    <x v="1"/>
    <x v="47"/>
    <s v="NEM470"/>
    <n v="1000004331"/>
    <s v="MAA BANABASHI HARDWARE"/>
    <n v="15.1"/>
  </r>
  <r>
    <x v="2"/>
    <x v="49"/>
    <s v="SKI001"/>
    <n v="1000004422"/>
    <s v="IRA ENTERPRISE"/>
    <n v="15.166666666666666"/>
  </r>
  <r>
    <x v="1"/>
    <x v="15"/>
    <s v="NEB328"/>
    <n v="1000003497"/>
    <s v="BISWAKARMA HARDWARE"/>
    <n v="15.5"/>
  </r>
  <r>
    <x v="1"/>
    <x v="18"/>
    <s v="S353"/>
    <n v="1000000523"/>
    <s v="SREE KRISHNA TRADE AGENCY"/>
    <n v="15.5"/>
  </r>
  <r>
    <x v="1"/>
    <x v="19"/>
    <s v="NEJ089"/>
    <n v="1000000958"/>
    <s v="JOYGURU ENTERPRISE (LA)"/>
    <n v="15.5"/>
  </r>
  <r>
    <x v="0"/>
    <x v="41"/>
    <s v="NES383"/>
    <n v="1000001042"/>
    <s v="SHIV SAI SUPPLIER"/>
    <n v="15.6"/>
  </r>
  <r>
    <x v="1"/>
    <x v="24"/>
    <s v="NEG123"/>
    <n v="1000000991"/>
    <s v="GYANADA STORE"/>
    <n v="15.6"/>
  </r>
  <r>
    <x v="1"/>
    <x v="21"/>
    <s v="NEP257"/>
    <n v="1000003367"/>
    <s v="POPULAR TRADING"/>
    <n v="15.85"/>
  </r>
  <r>
    <x v="0"/>
    <x v="51"/>
    <s v="G095"/>
    <n v="1000000728"/>
    <s v="GANAPATI HARDWARE (TEZPUR)"/>
    <n v="16"/>
  </r>
  <r>
    <x v="0"/>
    <x v="50"/>
    <s v="R033"/>
    <n v="1000000468"/>
    <s v="ROY HARDWARE STORE (LALUK)"/>
    <n v="16"/>
  </r>
  <r>
    <x v="0"/>
    <x v="3"/>
    <s v="NEP218"/>
    <n v="1000000927"/>
    <s v="P.D. ENTERPRISE - NLP"/>
    <n v="16"/>
  </r>
  <r>
    <x v="0"/>
    <x v="4"/>
    <s v="NEP244"/>
    <n v="1000003127"/>
    <s v="PERA ENTERPRISE"/>
    <n v="16"/>
  </r>
  <r>
    <x v="0"/>
    <x v="8"/>
    <s v="NEB354"/>
    <n v="1000003848"/>
    <s v="BUILDING SOLUTIONS"/>
    <n v="16"/>
  </r>
  <r>
    <x v="0"/>
    <x v="11"/>
    <s v="NES073"/>
    <n v="1000000762"/>
    <s v="SHIVAM TRADE AND AGENCY"/>
    <n v="16"/>
  </r>
  <r>
    <x v="0"/>
    <x v="11"/>
    <s v="NES580"/>
    <n v="1000002726"/>
    <s v="SHYAM PLY HOUSE"/>
    <n v="16"/>
  </r>
  <r>
    <x v="1"/>
    <x v="18"/>
    <s v="NER248"/>
    <n v="1000002762"/>
    <s v="Rohul Hardware"/>
    <n v="16"/>
  </r>
  <r>
    <x v="1"/>
    <x v="20"/>
    <s v="NEG009"/>
    <n v="1000000209"/>
    <s v="GOURANGA TRADERS"/>
    <n v="16"/>
  </r>
  <r>
    <x v="1"/>
    <x v="25"/>
    <s v="NEJ053"/>
    <n v="1000000770"/>
    <s v="JRS TRADERS"/>
    <n v="16"/>
  </r>
  <r>
    <x v="3"/>
    <x v="42"/>
    <s v="S544"/>
    <n v="1000001736"/>
    <s v="SAH TRADERS"/>
    <n v="16"/>
  </r>
  <r>
    <x v="1"/>
    <x v="48"/>
    <s v="NER331"/>
    <n v="1000004117"/>
    <s v="RATAN SARKAR"/>
    <n v="16"/>
  </r>
  <r>
    <x v="1"/>
    <x v="17"/>
    <s v="NEN232"/>
    <n v="1000004122"/>
    <s v="NATH BROTHERS &amp; HARDWARE"/>
    <n v="16"/>
  </r>
  <r>
    <x v="0"/>
    <x v="7"/>
    <s v="NES645"/>
    <n v="1000003453"/>
    <s v="SARMAH SUPPLIERS"/>
    <n v="16"/>
  </r>
  <r>
    <x v="0"/>
    <x v="3"/>
    <s v="NEM438"/>
    <n v="1000004021"/>
    <s v="MISHING LAND FOUNDATION"/>
    <n v="16"/>
  </r>
  <r>
    <x v="1"/>
    <x v="16"/>
    <s v="T001"/>
    <n v="1000000370"/>
    <s v="T.D.TIMBER SHOP"/>
    <n v="16.2"/>
  </r>
  <r>
    <x v="0"/>
    <x v="7"/>
    <s v="G035"/>
    <n v="1000000263"/>
    <s v="GARODIA HARDWARE STORES"/>
    <n v="16.5"/>
  </r>
  <r>
    <x v="2"/>
    <x v="49"/>
    <s v="SKK005"/>
    <n v="1000004366"/>
    <s v="KARAN AGARWAL"/>
    <n v="16.5"/>
  </r>
  <r>
    <x v="3"/>
    <x v="38"/>
    <s v="BHS267"/>
    <n v="1000004416"/>
    <s v="SHIVAM ENTERPRISES - VAISHALI"/>
    <n v="16.666666666666668"/>
  </r>
  <r>
    <x v="1"/>
    <x v="14"/>
    <s v="NEF037"/>
    <n v="1000004439"/>
    <s v="MAA MANASHA HARDWARE"/>
    <n v="16.666666666666668"/>
  </r>
  <r>
    <x v="2"/>
    <x v="27"/>
    <s v="WBN096"/>
    <n v="1000001257"/>
    <s v="NUR ISLAM ENTERPRISE"/>
    <n v="16.8"/>
  </r>
  <r>
    <x v="5"/>
    <x v="33"/>
    <s v="WBM318"/>
    <n v="1000004037"/>
    <s v="MITTAL ENTERPRISES"/>
    <n v="16.850000000000001"/>
  </r>
  <r>
    <x v="0"/>
    <x v="41"/>
    <s v="NEM353"/>
    <n v="1000003133"/>
    <s v="M.H. ENTERPRISE"/>
    <n v="17"/>
  </r>
  <r>
    <x v="1"/>
    <x v="48"/>
    <s v="NEM294"/>
    <n v="1000000823"/>
    <s v="MAA TRIPURASWARI CONSTRUCTION"/>
    <n v="17"/>
  </r>
  <r>
    <x v="3"/>
    <x v="36"/>
    <s v="BHG029"/>
    <n v="1000001810"/>
    <s v="GANINATH ENTERPRISES"/>
    <n v="17"/>
  </r>
  <r>
    <x v="3"/>
    <x v="38"/>
    <s v="BHA076"/>
    <n v="1000001641"/>
    <s v="ANAYPRIYA INFRA AND TRANSPORT PRIVATE LIMITED"/>
    <n v="17"/>
  </r>
  <r>
    <x v="1"/>
    <x v="15"/>
    <s v="NES754"/>
    <n v="1000004139"/>
    <s v="SETHIA ENTERPRISES"/>
    <n v="17"/>
  </r>
  <r>
    <x v="1"/>
    <x v="45"/>
    <s v="NET202"/>
    <n v="1000004164"/>
    <s v="TRIPURESWARI ENTERPRISE"/>
    <n v="17.149999999999999"/>
  </r>
  <r>
    <x v="1"/>
    <x v="21"/>
    <s v="NEA398"/>
    <n v="1000003501"/>
    <s v="A.I.ENTERPRISE"/>
    <n v="17.2"/>
  </r>
  <r>
    <x v="1"/>
    <x v="15"/>
    <s v="NES692"/>
    <n v="1000003791"/>
    <s v="SHIVAM STEEL"/>
    <n v="17.399999999999999"/>
  </r>
  <r>
    <x v="2"/>
    <x v="33"/>
    <s v="WBB142"/>
    <n v="1000002007"/>
    <s v="B B AGARWAL AND SONS"/>
    <n v="17.399999999999999"/>
  </r>
  <r>
    <x v="1"/>
    <x v="20"/>
    <s v="NES546"/>
    <n v="1000002400"/>
    <s v="SUJIT SEN"/>
    <n v="17.5"/>
  </r>
  <r>
    <x v="0"/>
    <x v="5"/>
    <s v="NEN216"/>
    <n v="1000003500"/>
    <s v="NAMAMI ENTERPRISES"/>
    <n v="17.600000000000001"/>
  </r>
  <r>
    <x v="0"/>
    <x v="1"/>
    <s v="NEU018"/>
    <n v="1000000675"/>
    <s v="UNITED HARDWARE (MANJA)"/>
    <n v="17.7"/>
  </r>
  <r>
    <x v="1"/>
    <x v="14"/>
    <s v="NEN240"/>
    <n v="1000004199"/>
    <s v="NOIHRIT ENTERPRISE"/>
    <n v="17.7"/>
  </r>
  <r>
    <x v="1"/>
    <x v="19"/>
    <s v="NEA487"/>
    <n v="1000004225"/>
    <s v="AKASH HARDWARE"/>
    <n v="17.899999999999999"/>
  </r>
  <r>
    <x v="0"/>
    <x v="0"/>
    <s v="NEA371"/>
    <n v="1000003243"/>
    <s v="ASHOK KEJARIWAL"/>
    <n v="18"/>
  </r>
  <r>
    <x v="0"/>
    <x v="8"/>
    <s v="NEN193"/>
    <n v="1000002764"/>
    <s v="NEW TARUN HARDWARE STORE"/>
    <n v="18"/>
  </r>
  <r>
    <x v="3"/>
    <x v="38"/>
    <s v="BHS089"/>
    <n v="1000001859"/>
    <s v="SATYAM TRADERS (HAJIPUR)"/>
    <n v="18"/>
  </r>
  <r>
    <x v="3"/>
    <x v="39"/>
    <s v="G083"/>
    <n v="1000001472"/>
    <s v="GANGA ENTERPRISES"/>
    <n v="18"/>
  </r>
  <r>
    <x v="0"/>
    <x v="12"/>
    <s v="NEM455"/>
    <n v="1000004168"/>
    <s v="M.M HARDWARE"/>
    <n v="18"/>
  </r>
  <r>
    <x v="3"/>
    <x v="37"/>
    <s v="BHS040"/>
    <n v="1000001168"/>
    <s v="SUMAN ENTERPRISES"/>
    <n v="18"/>
  </r>
  <r>
    <x v="4"/>
    <x v="30"/>
    <s v="WBS350"/>
    <n v="1000004320"/>
    <s v="S R ENTERPRISE"/>
    <n v="18"/>
  </r>
  <r>
    <x v="0"/>
    <x v="8"/>
    <s v="NEB144"/>
    <n v="1000000704"/>
    <s v="B K GOGOI (SIBSAGAR)"/>
    <n v="18"/>
  </r>
  <r>
    <x v="0"/>
    <x v="3"/>
    <s v="NEY015"/>
    <n v="1000004453"/>
    <s v="SINGH TRADERS"/>
    <n v="18"/>
  </r>
  <r>
    <x v="0"/>
    <x v="41"/>
    <s v="S113"/>
    <n v="1000000668"/>
    <s v="S.N.HARDWARE (NAGAON)"/>
    <n v="18.2"/>
  </r>
  <r>
    <x v="2"/>
    <x v="29"/>
    <s v="WBN088"/>
    <n v="1000001441"/>
    <s v="N.D. ENTERPRISE (SAUDANGI)"/>
    <n v="18.399999999999999"/>
  </r>
  <r>
    <x v="1"/>
    <x v="15"/>
    <s v="NEG198"/>
    <n v="1000004201"/>
    <s v="GRS HARDWARE"/>
    <n v="18.399999999999999"/>
  </r>
  <r>
    <x v="0"/>
    <x v="0"/>
    <s v="NEK207"/>
    <n v="1000003789"/>
    <s v="K.D. HARDWARE"/>
    <n v="18.5"/>
  </r>
  <r>
    <x v="0"/>
    <x v="7"/>
    <s v="H012"/>
    <n v="1000000268"/>
    <s v="HIRALAL AGARWALA"/>
    <n v="18.5"/>
  </r>
  <r>
    <x v="0"/>
    <x v="7"/>
    <s v="NES737"/>
    <n v="1000004054"/>
    <s v="SANDIP KUMAR NIMODIA"/>
    <n v="18.5"/>
  </r>
  <r>
    <x v="1"/>
    <x v="21"/>
    <s v="NEA418"/>
    <n v="1000003751"/>
    <s v="AMITA TRADERS"/>
    <n v="18.5"/>
  </r>
  <r>
    <x v="2"/>
    <x v="30"/>
    <s v="WBA077"/>
    <n v="1000001914"/>
    <s v="ABDUL SOVAN"/>
    <n v="18.5"/>
  </r>
  <r>
    <x v="0"/>
    <x v="5"/>
    <s v="NEA489"/>
    <n v="1000004276"/>
    <s v="ARUNA STORE"/>
    <n v="18.5"/>
  </r>
  <r>
    <x v="0"/>
    <x v="9"/>
    <s v="NEA226"/>
    <n v="1000000234"/>
    <s v="ARUNODAY"/>
    <n v="18.600000000000001"/>
  </r>
  <r>
    <x v="1"/>
    <x v="14"/>
    <s v="NER184"/>
    <n v="1000000297"/>
    <s v="RABEN KALITA ENTERPRISE"/>
    <n v="18.7"/>
  </r>
  <r>
    <x v="1"/>
    <x v="20"/>
    <s v="R014"/>
    <n v="1000000222"/>
    <s v="RAMKRISHNA ENTERPRISE(PANISAGAR)"/>
    <n v="18.7"/>
  </r>
  <r>
    <x v="1"/>
    <x v="15"/>
    <s v="NEA456"/>
    <n v="1000004022"/>
    <s v="AFSANA HARDWARE (SILBORI)"/>
    <n v="18.8"/>
  </r>
  <r>
    <x v="0"/>
    <x v="10"/>
    <s v="NER356"/>
    <n v="1000004404"/>
    <s v="RAJKUMAR WELDING WORKSHOP"/>
    <n v="18.95"/>
  </r>
  <r>
    <x v="2"/>
    <x v="30"/>
    <s v="WBJ063"/>
    <n v="1000001923"/>
    <s v="JOARDER COMMERCIAL"/>
    <n v="19"/>
  </r>
  <r>
    <x v="3"/>
    <x v="40"/>
    <s v="BHT003"/>
    <n v="1000001211"/>
    <s v="TULSYAN CEMENT &amp; FERTILIZERS"/>
    <n v="19"/>
  </r>
  <r>
    <x v="3"/>
    <x v="37"/>
    <s v="BHS219"/>
    <n v="1000002559"/>
    <s v="SHIVAM TRADING"/>
    <n v="19"/>
  </r>
  <r>
    <x v="0"/>
    <x v="50"/>
    <s v="NER351"/>
    <n v="1000004285"/>
    <s v="R.D. ENTERPRISE"/>
    <n v="19"/>
  </r>
  <r>
    <x v="0"/>
    <x v="9"/>
    <s v="NEK053"/>
    <n v="1000000821"/>
    <s v="KEJRIWAL BROTHERS (DIBRUGARH)"/>
    <n v="19.05"/>
  </r>
  <r>
    <x v="0"/>
    <x v="5"/>
    <s v="NET087"/>
    <n v="1000000111"/>
    <s v="TASHI SONA (AP)"/>
    <n v="19.2"/>
  </r>
  <r>
    <x v="0"/>
    <x v="7"/>
    <s v="K075"/>
    <n v="1000000271"/>
    <s v="KANOI HARDWARE STORE"/>
    <n v="19.2"/>
  </r>
  <r>
    <x v="1"/>
    <x v="45"/>
    <s v="NEJ167"/>
    <n v="1000003490"/>
    <s v="JOYRAM VARIETIES"/>
    <n v="19.3"/>
  </r>
  <r>
    <x v="3"/>
    <x v="34"/>
    <s v="BHR080"/>
    <n v="1000001504"/>
    <s v="REZA ENTERPRISES"/>
    <n v="19.3"/>
  </r>
  <r>
    <x v="1"/>
    <x v="19"/>
    <s v="NET127"/>
    <n v="1000000966"/>
    <s v="TALUKDAR HARDWARE (LA)"/>
    <n v="19.399999999999999"/>
  </r>
  <r>
    <x v="1"/>
    <x v="15"/>
    <s v="NEN242"/>
    <n v="1000004348"/>
    <s v="N A ENTERPRISE"/>
    <n v="19.399999999999999"/>
  </r>
  <r>
    <x v="0"/>
    <x v="11"/>
    <s v="NEB262"/>
    <n v="1000001070"/>
    <s v="BHAJANLAL SHARMA &amp; CO - TSK"/>
    <n v="19.5"/>
  </r>
  <r>
    <x v="0"/>
    <x v="5"/>
    <s v="NEM187"/>
    <n v="1000000104"/>
    <s v="MEMO HARDWARE AGENCY"/>
    <n v="19.600000000000001"/>
  </r>
  <r>
    <x v="1"/>
    <x v="24"/>
    <s v="NES726"/>
    <n v="1000003990"/>
    <s v="SAILOLIANA ENTERPRISE"/>
    <n v="19.600000000000001"/>
  </r>
  <r>
    <x v="3"/>
    <x v="42"/>
    <s v="BHA104"/>
    <n v="1000004411"/>
    <s v="ANANAD TRADERS"/>
    <n v="19.666666666666668"/>
  </r>
  <r>
    <x v="0"/>
    <x v="9"/>
    <s v="NEP312"/>
    <n v="1000004395"/>
    <s v="M/S DOWARH SAWN TIMBER TRADING"/>
    <n v="19.833333333333332"/>
  </r>
  <r>
    <x v="3"/>
    <x v="42"/>
    <s v="BHB076"/>
    <n v="1000003551"/>
    <s v="BABUL TRADERS"/>
    <n v="19.84"/>
  </r>
  <r>
    <x v="1"/>
    <x v="15"/>
    <s v="NEB300"/>
    <n v="1000003191"/>
    <s v="BISHNU HARDWARE"/>
    <n v="19.899999999999999"/>
  </r>
  <r>
    <x v="1"/>
    <x v="15"/>
    <s v="NER329"/>
    <n v="1000004105"/>
    <s v="ROY HARDWARE"/>
    <n v="19.899999999999999"/>
  </r>
  <r>
    <x v="1"/>
    <x v="18"/>
    <s v="NEK135"/>
    <n v="1000000943"/>
    <s v="KRISHNA HARDWARE (LA)"/>
    <n v="19.89999999999999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5">
  <r>
    <x v="0"/>
    <s v="NAGAON"/>
    <s v="B014"/>
    <n v="1000000638"/>
    <s v="BANIK HARDWARE"/>
    <d v="2005-02-01T00:00:00"/>
    <s v="Targeted Dealer"/>
    <m/>
    <n v="100"/>
    <n v="100"/>
    <n v="70"/>
  </r>
  <r>
    <x v="0"/>
    <s v="HOJAI"/>
    <s v="S019"/>
    <n v="1000000671"/>
    <s v="SANDHYA HARDWARE STORES"/>
    <d v="2005-02-07T00:00:00"/>
    <s v="Targeted Dealer"/>
    <m/>
    <n v="10"/>
    <n v="10"/>
    <n v="10"/>
  </r>
  <r>
    <x v="0"/>
    <s v="HOJAI"/>
    <s v="S078"/>
    <n v="1000000673"/>
    <s v="SREE BHANDER (SP FIRM)"/>
    <d v="2005-05-18T00:00:00"/>
    <s v="Targeted Dealer"/>
    <m/>
    <n v="2350"/>
    <n v="2350"/>
    <n v="1763.5"/>
  </r>
  <r>
    <x v="0"/>
    <s v="NAGAON"/>
    <s v="S012"/>
    <n v="1000000669"/>
    <s v="SAIKIA ENTERPRISE"/>
    <d v="2007-01-11T00:00:00"/>
    <s v="Targeted Dealer"/>
    <m/>
    <n v="60"/>
    <n v="60"/>
    <n v="13"/>
  </r>
  <r>
    <x v="0"/>
    <s v="NAGAON"/>
    <s v="S113"/>
    <n v="1000000668"/>
    <s v="S.N.HARDWARE (NAGAON)"/>
    <d v="2007-06-24T00:00:00"/>
    <s v="Targeted Dealer"/>
    <m/>
    <n v="30"/>
    <n v="30"/>
    <n v="0"/>
  </r>
  <r>
    <x v="0"/>
    <s v="HOJAI"/>
    <s v="R096"/>
    <n v="1000000665"/>
    <s v="RAFIK HARDWARE"/>
    <d v="2011-05-09T00:00:00"/>
    <s v="Targeted Dealer"/>
    <m/>
    <n v="350"/>
    <n v="350"/>
    <n v="405"/>
  </r>
  <r>
    <x v="0"/>
    <s v="NAGAON"/>
    <s v="M238"/>
    <n v="1000000653"/>
    <s v="MAA HARDWARE (NAGAON)"/>
    <d v="2012-10-04T00:00:00"/>
    <s v="Targeted Dealer"/>
    <m/>
    <n v="125"/>
    <n v="125"/>
    <n v="60"/>
  </r>
  <r>
    <x v="0"/>
    <s v="HOJAI"/>
    <s v="A162"/>
    <n v="1000000634"/>
    <s v="ALAM AGRO INDUSTRY"/>
    <d v="2013-05-03T00:00:00"/>
    <s v="Targeted Dealer"/>
    <m/>
    <n v="140"/>
    <n v="140"/>
    <n v="160"/>
  </r>
  <r>
    <x v="0"/>
    <s v="HOJAI"/>
    <s v="NEM008"/>
    <n v="1000000654"/>
    <s v="MAA MANASA HARDWARE (HOJAI)"/>
    <d v="2014-06-01T00:00:00"/>
    <s v="Targeted Dealer"/>
    <m/>
    <n v="140"/>
    <n v="140"/>
    <n v="105"/>
  </r>
  <r>
    <x v="0"/>
    <s v="NAGAON"/>
    <s v="NEM025"/>
    <n v="1000000655"/>
    <s v="MAHABIR HARDWARE (DOOM DOOMIA)"/>
    <d v="2014-10-15T00:00:00"/>
    <s v="Targeted Dealer"/>
    <m/>
    <n v="60"/>
    <n v="60"/>
    <n v="20"/>
  </r>
  <r>
    <x v="0"/>
    <s v="NAGAON"/>
    <s v="NED018"/>
    <n v="1000000642"/>
    <s v="DEBRATHA ENTERPRISE"/>
    <d v="2014-12-17T00:00:00"/>
    <s v="-"/>
    <m/>
    <n v="0"/>
    <n v="0"/>
    <n v="0"/>
  </r>
  <r>
    <x v="0"/>
    <s v="HOJAI"/>
    <s v="NEA028"/>
    <n v="1000000633"/>
    <s v="A. HAQUE HARDWARE"/>
    <d v="2015-02-13T00:00:00"/>
    <s v="Targeted Dealer"/>
    <m/>
    <n v="170"/>
    <n v="170"/>
    <n v="198"/>
  </r>
  <r>
    <x v="0"/>
    <s v="HOJAI"/>
    <s v="NES132"/>
    <n v="1000000672"/>
    <s v="SHARMA HARDWARE (NAGAON)"/>
    <d v="2016-03-19T00:00:00"/>
    <s v="Targeted Dealer"/>
    <m/>
    <n v="50"/>
    <n v="50"/>
    <n v="26"/>
  </r>
  <r>
    <x v="0"/>
    <s v="NAGAON"/>
    <s v="NEM116"/>
    <n v="1000000657"/>
    <s v="MD NAJIM UDDIN (KAMPUR)"/>
    <d v="2017-03-28T00:00:00"/>
    <s v="Targeted Dealer"/>
    <m/>
    <n v="65"/>
    <n v="65"/>
    <n v="0"/>
  </r>
  <r>
    <x v="0"/>
    <s v="NAGAON"/>
    <s v="NEH035"/>
    <n v="1000000647"/>
    <s v="HARIOM HARDWARE (DHING)"/>
    <d v="2017-04-17T00:00:00"/>
    <s v="Targeted Dealer"/>
    <m/>
    <n v="40"/>
    <n v="40"/>
    <n v="20"/>
  </r>
  <r>
    <x v="0"/>
    <s v="KARBIANGLONG"/>
    <s v="NEU018"/>
    <n v="1000000675"/>
    <s v="UNITED HARDWARE (MANJA)"/>
    <d v="2017-04-17T00:00:00"/>
    <s v="-"/>
    <m/>
    <n v="0"/>
    <n v="0"/>
    <n v="0"/>
  </r>
  <r>
    <x v="0"/>
    <s v="HOJAI"/>
    <s v="NES190"/>
    <n v="1000000667"/>
    <s v="S K TRADING CO. (LUMDING)"/>
    <d v="2017-04-24T00:00:00"/>
    <s v="Targeted Dealer"/>
    <m/>
    <n v="130"/>
    <n v="130"/>
    <n v="100"/>
  </r>
  <r>
    <x v="0"/>
    <s v="NAGAON"/>
    <s v="NEO009"/>
    <n v="1000000661"/>
    <s v="OJA HARDWARE (KOLONGPAR)"/>
    <d v="2017-06-28T00:00:00"/>
    <s v="Targeted Dealer"/>
    <m/>
    <n v="230"/>
    <n v="230"/>
    <n v="273.5"/>
  </r>
  <r>
    <x v="0"/>
    <s v="KARBIANGLONG"/>
    <s v="NEH047"/>
    <n v="1000000646"/>
    <s v="HANUMAN BHANDAR (BOKOLIA)"/>
    <d v="2018-02-01T00:00:00"/>
    <s v="Targeted Dealer"/>
    <m/>
    <n v="120"/>
    <n v="120"/>
    <n v="255"/>
  </r>
  <r>
    <x v="0"/>
    <s v="NAGAON"/>
    <s v="NES262"/>
    <n v="1000000670"/>
    <s v="SANDHYA HARDWARE (JAMUNAMUKH)"/>
    <d v="2018-02-23T00:00:00"/>
    <s v="Targeted Dealer"/>
    <m/>
    <n v="560"/>
    <n v="560"/>
    <n v="478"/>
  </r>
  <r>
    <x v="0"/>
    <s v="NAGAON"/>
    <s v="NEM194"/>
    <n v="1000000659"/>
    <s v="MUSTAKIM HARDWARE"/>
    <d v="2018-06-07T00:00:00"/>
    <s v="Targeted Dealer"/>
    <m/>
    <n v="26"/>
    <n v="26"/>
    <n v="26"/>
  </r>
  <r>
    <x v="0"/>
    <s v="HOJAI"/>
    <s v="NEA209"/>
    <n v="1000000637"/>
    <s v="AYUSH HARDWARE"/>
    <d v="2018-07-13T00:00:00"/>
    <s v="Targeted Dealer"/>
    <m/>
    <n v="100"/>
    <n v="100"/>
    <n v="150"/>
  </r>
  <r>
    <x v="0"/>
    <s v="HOJAI"/>
    <s v="NER151"/>
    <n v="1000000666"/>
    <s v="RAJIA HARDWARE"/>
    <d v="2018-08-16T00:00:00"/>
    <s v="Targeted Dealer"/>
    <m/>
    <n v="200"/>
    <n v="200"/>
    <n v="380"/>
  </r>
  <r>
    <x v="0"/>
    <s v="KARBIANGLONG"/>
    <s v="NEM230"/>
    <n v="1000000658"/>
    <s v="MI HARDWARE &amp; CEMENT"/>
    <d v="2019-01-30T00:00:00"/>
    <s v="Targeted Dealer"/>
    <m/>
    <n v="850"/>
    <n v="850"/>
    <n v="980"/>
  </r>
  <r>
    <x v="0"/>
    <s v="KARBIANGLONG"/>
    <s v="NEM242"/>
    <n v="1000001037"/>
    <s v="MAA TRADERS (BOKAJAN)"/>
    <d v="2019-06-07T00:00:00"/>
    <s v="Targeted Dealer"/>
    <m/>
    <n v="2845"/>
    <n v="2845"/>
    <n v="2360"/>
  </r>
  <r>
    <x v="0"/>
    <s v="NAGAON"/>
    <s v="NES383"/>
    <n v="1000001042"/>
    <s v="SHIV SAI SUPPLIER"/>
    <d v="2019-06-26T00:00:00"/>
    <s v="Targeted Dealer"/>
    <m/>
    <n v="13"/>
    <n v="13"/>
    <n v="13"/>
  </r>
  <r>
    <x v="0"/>
    <s v="KARBIANGLONG"/>
    <s v="NEB201"/>
    <n v="1000001032"/>
    <s v="BALAJI HARDWARE (DIPHU)"/>
    <d v="2019-07-01T00:00:00"/>
    <s v="Targeted Dealer"/>
    <m/>
    <n v="60"/>
    <n v="60"/>
    <n v="22"/>
  </r>
  <r>
    <x v="0"/>
    <s v="HOJAI"/>
    <s v="NEK137"/>
    <n v="1000001035"/>
    <s v="KRISHNA KUMAR GHOSH AND SONS"/>
    <d v="2019-11-26T00:00:00"/>
    <s v="Targeted Dealer"/>
    <m/>
    <n v="150"/>
    <n v="150"/>
    <n v="90"/>
  </r>
  <r>
    <x v="0"/>
    <s v="HOJAI"/>
    <s v="NEJ109"/>
    <n v="1000001033"/>
    <s v="J. SIDDIKA HARDWARE"/>
    <d v="2020-06-24T00:00:00"/>
    <s v="Targeted Dealer"/>
    <m/>
    <n v="170"/>
    <n v="170"/>
    <n v="185"/>
  </r>
  <r>
    <x v="0"/>
    <s v="NAGAON"/>
    <s v="NES454"/>
    <n v="1000001043"/>
    <s v="SHIV SANKAR HARDWARE"/>
    <d v="2020-07-24T00:00:00"/>
    <s v="Targeted Dealer"/>
    <m/>
    <n v="150"/>
    <n v="150"/>
    <n v="200"/>
  </r>
  <r>
    <x v="0"/>
    <s v="NAGAON"/>
    <s v="NEM280"/>
    <n v="1000001036"/>
    <s v="MAA BHAWANI HARDWARE (NGN)"/>
    <d v="2020-09-30T00:00:00"/>
    <s v="Targeted Dealer"/>
    <m/>
    <n v="100"/>
    <n v="100"/>
    <n v="46"/>
  </r>
  <r>
    <x v="0"/>
    <s v="NAGAON"/>
    <s v="NES485"/>
    <n v="1000001041"/>
    <s v="SAIKIA HARDWARE-NGN"/>
    <d v="2020-12-23T00:00:00"/>
    <s v="Targeted Dealer"/>
    <m/>
    <n v="45"/>
    <n v="45"/>
    <n v="33"/>
  </r>
  <r>
    <x v="0"/>
    <s v="HOJAI"/>
    <s v="NEK151"/>
    <n v="1000001034"/>
    <s v="KALPANA HARDWARE-NGN"/>
    <d v="2020-12-26T00:00:00"/>
    <s v="Targeted Dealer"/>
    <m/>
    <n v="140"/>
    <n v="140"/>
    <n v="180"/>
  </r>
  <r>
    <x v="0"/>
    <s v="NAGAON"/>
    <s v="NEP214"/>
    <n v="1000001038"/>
    <s v="PINKI HARDWARE - NGN"/>
    <d v="2021-10-26T00:00:00"/>
    <s v="Targeted Dealer"/>
    <m/>
    <n v="50"/>
    <n v="50"/>
    <n v="20"/>
  </r>
  <r>
    <x v="0"/>
    <s v="HOJAI"/>
    <s v="NEA343"/>
    <n v="1000002624"/>
    <s v="A.K. HARDWARE"/>
    <d v="2022-03-16T00:00:00"/>
    <s v="Targeted Dealer"/>
    <m/>
    <n v="20"/>
    <n v="20"/>
    <n v="10"/>
  </r>
  <r>
    <x v="0"/>
    <s v="KARBIANGLONG"/>
    <s v="NER243"/>
    <n v="1000002728"/>
    <s v="RAJESH HARDWARE SHOP-HOJAI"/>
    <d v="2022-04-20T00:00:00"/>
    <s v="Targeted Dealer"/>
    <m/>
    <n v="10"/>
    <n v="10"/>
    <n v="10"/>
  </r>
  <r>
    <x v="0"/>
    <s v="NAGAON"/>
    <s v="NER246"/>
    <n v="1000002734"/>
    <s v="RUPALI HARDWARE"/>
    <d v="2022-04-27T00:00:00"/>
    <s v="-"/>
    <m/>
    <n v="0"/>
    <n v="0"/>
    <n v="0"/>
  </r>
  <r>
    <x v="0"/>
    <s v="HOJAI"/>
    <s v="NEN191"/>
    <n v="1000002750"/>
    <s v="NIDEESHWARAM HARDWARE"/>
    <d v="2022-05-19T00:00:00"/>
    <s v="Targeted Dealer"/>
    <m/>
    <n v="80"/>
    <n v="80"/>
    <n v="100"/>
  </r>
  <r>
    <x v="0"/>
    <s v="HOJAI"/>
    <s v="NEN194"/>
    <n v="1000002818"/>
    <s v="N.J. HARDWARE"/>
    <d v="2022-06-20T00:00:00"/>
    <s v="Targeted Dealer"/>
    <m/>
    <n v="60"/>
    <n v="60"/>
    <n v="32.5"/>
  </r>
  <r>
    <x v="0"/>
    <s v="NAGAON"/>
    <s v="NEM349"/>
    <n v="1000002960"/>
    <s v="MOROMI ENTERPRISE"/>
    <d v="2022-09-14T00:00:00"/>
    <s v="Targeted Dealer"/>
    <m/>
    <n v="120"/>
    <n v="120"/>
    <n v="200"/>
  </r>
  <r>
    <x v="0"/>
    <s v="NAGAON"/>
    <s v="NEM353"/>
    <n v="1000003133"/>
    <s v="M.H. ENTERPRISE"/>
    <d v="2022-12-16T00:00:00"/>
    <s v="Targeted Dealer"/>
    <m/>
    <n v="60"/>
    <n v="60"/>
    <n v="20"/>
  </r>
  <r>
    <x v="0"/>
    <s v="HOJAI"/>
    <s v="NEB305"/>
    <n v="1000003202"/>
    <s v="BABU HARDWARE"/>
    <d v="2022-12-31T00:00:00"/>
    <s v="Targeted Dealer"/>
    <m/>
    <n v="20"/>
    <n v="20"/>
    <n v="60"/>
  </r>
  <r>
    <x v="0"/>
    <s v="HOJAI"/>
    <s v="NEM358"/>
    <n v="1000003200"/>
    <s v="MAZUMDER HARDWARE"/>
    <d v="2022-12-31T00:00:00"/>
    <s v="Targeted Dealer"/>
    <m/>
    <n v="150"/>
    <n v="150"/>
    <n v="115"/>
  </r>
  <r>
    <x v="0"/>
    <s v="HOJAI"/>
    <s v="NEA371"/>
    <n v="1000003243"/>
    <s v="ASHOK KEJARIWAL"/>
    <d v="2023-01-11T00:00:00"/>
    <s v="Targeted Dealer"/>
    <m/>
    <n v="20"/>
    <n v="20"/>
    <n v="10"/>
  </r>
  <r>
    <x v="0"/>
    <s v="HOJAI"/>
    <s v="NEA376"/>
    <n v="1000003314"/>
    <s v="ALIM ENTERPRISE"/>
    <d v="2023-01-31T00:00:00"/>
    <s v="Targeted Dealer"/>
    <m/>
    <n v="40"/>
    <n v="40"/>
    <n v="30"/>
  </r>
  <r>
    <x v="0"/>
    <s v="KARBIANGLONG"/>
    <s v="NEM381"/>
    <n v="1000003488"/>
    <s v="MAA LAXMI HARDWARE"/>
    <d v="2023-04-26T00:00:00"/>
    <s v="Targeted Dealer"/>
    <m/>
    <n v="400"/>
    <n v="400"/>
    <n v="400"/>
  </r>
  <r>
    <x v="0"/>
    <s v="KARBIANGLONG"/>
    <s v="NES664"/>
    <n v="1000003532"/>
    <s v="SWASTIK HARDWARE STORE"/>
    <d v="2023-05-18T00:00:00"/>
    <s v="Targeted Dealer"/>
    <m/>
    <n v="40"/>
    <n v="40"/>
    <n v="40"/>
  </r>
  <r>
    <x v="0"/>
    <s v="KARBIANGLONG"/>
    <s v="NED225"/>
    <n v="1000003527"/>
    <s v="DEV HARDWARES"/>
    <d v="2023-05-19T00:00:00"/>
    <s v="Targeted Dealer"/>
    <m/>
    <n v="60"/>
    <n v="60"/>
    <n v="20"/>
  </r>
  <r>
    <x v="0"/>
    <s v="KARBIANGLONG"/>
    <s v="NED226"/>
    <n v="1000003545"/>
    <s v="DEVI TRADERS"/>
    <d v="2023-05-24T00:00:00"/>
    <s v="Targeted Dealer"/>
    <m/>
    <n v="60"/>
    <n v="60"/>
    <n v="40"/>
  </r>
  <r>
    <x v="0"/>
    <s v="KARBIANGLONG"/>
    <s v="NEP265"/>
    <n v="1000003549"/>
    <s v="PRINCE HARDWARE"/>
    <d v="2023-05-25T00:00:00"/>
    <s v="Targeted Dealer"/>
    <m/>
    <n v="60"/>
    <n v="60"/>
    <n v="20"/>
  </r>
  <r>
    <x v="0"/>
    <s v="KARBIANGLONG"/>
    <s v="NEJ170"/>
    <n v="1000003596"/>
    <s v="J.D. HARDWARE"/>
    <d v="2023-06-16T00:00:00"/>
    <s v="Targeted Dealer"/>
    <m/>
    <n v="20"/>
    <n v="20"/>
    <n v="20"/>
  </r>
  <r>
    <x v="0"/>
    <s v="HOJAI"/>
    <s v="NEC128"/>
    <n v="1000003607"/>
    <s v="CHOUDHURY HARDWARE"/>
    <d v="2023-06-20T00:00:00"/>
    <s v="Targeted Dealer"/>
    <m/>
    <n v="63"/>
    <n v="63"/>
    <n v="20"/>
  </r>
  <r>
    <x v="0"/>
    <s v="HOJAI"/>
    <s v="NEK207"/>
    <n v="1000003789"/>
    <s v="K.D. HARDWARE"/>
    <d v="2023-12-18T00:00:00"/>
    <s v="Targeted Dealer"/>
    <m/>
    <n v="30"/>
    <n v="30"/>
    <n v="0"/>
  </r>
  <r>
    <x v="0"/>
    <s v="HOJAI"/>
    <s v="NEH150"/>
    <n v="1000003823"/>
    <s v="HILLS HARDWARE &amp; GLASS"/>
    <d v="2024-01-19T00:00:00"/>
    <s v="Targeted Dealer"/>
    <m/>
    <n v="20"/>
    <n v="20"/>
    <n v="10"/>
  </r>
  <r>
    <x v="0"/>
    <s v="NAGAON"/>
    <s v="NEA430"/>
    <n v="1000003840"/>
    <s v="ANISUR ZAMAN"/>
    <d v="2024-01-24T00:00:00"/>
    <s v="Targeted Dealer"/>
    <m/>
    <n v="125"/>
    <n v="125"/>
    <n v="39"/>
  </r>
  <r>
    <x v="0"/>
    <s v="HOJAI"/>
    <s v="NEG155"/>
    <n v="1000003892"/>
    <s v="G.S. HARDWARE"/>
    <d v="2024-03-22T00:00:00"/>
    <s v="Targeted Dealer"/>
    <m/>
    <n v="60"/>
    <n v="60"/>
    <n v="39"/>
  </r>
  <r>
    <x v="0"/>
    <s v="KARBIANGLONG"/>
    <s v="NEB363"/>
    <n v="1000003942"/>
    <s v="BAJRANG HARDWARE"/>
    <d v="2024-05-09T00:00:00"/>
    <s v="Targeted Dealer"/>
    <m/>
    <n v="100"/>
    <n v="100"/>
    <n v="133"/>
  </r>
  <r>
    <x v="0"/>
    <s v="HOJAI"/>
    <s v="NEM428"/>
    <n v="1000003948"/>
    <s v="MMR HARDWARE STORE"/>
    <d v="2024-05-10T00:00:00"/>
    <s v="Targeted Dealer"/>
    <m/>
    <n v="150"/>
    <n v="150"/>
    <n v="13"/>
  </r>
  <r>
    <x v="0"/>
    <s v="HOJAI"/>
    <s v="NEN30"/>
    <n v="1000003973"/>
    <s v="NEW SUMAN ENTERPRISE"/>
    <d v="2024-05-18T00:00:00"/>
    <s v="Targeted Dealer"/>
    <m/>
    <n v="150"/>
    <n v="150"/>
    <n v="20"/>
  </r>
  <r>
    <x v="0"/>
    <s v="HOJAI"/>
    <s v="NEB365"/>
    <n v="1000003966"/>
    <s v="BALAJI HARDWER AND KRISHI BHANDAR"/>
    <d v="2024-05-21T00:00:00"/>
    <s v="Targeted Dealer"/>
    <m/>
    <n v="37"/>
    <n v="37"/>
    <n v="17"/>
  </r>
  <r>
    <x v="0"/>
    <s v="HOJAI"/>
    <s v="NES729"/>
    <n v="1000004002"/>
    <s v="SABNUR HARDWARE"/>
    <d v="2024-06-07T00:00:00"/>
    <s v="Targeted Dealer"/>
    <m/>
    <n v="100"/>
    <n v="100"/>
    <n v="78"/>
  </r>
  <r>
    <x v="0"/>
    <s v="NAGAON"/>
    <s v="NEJ189"/>
    <n v="1000004044"/>
    <s v="JALAL HARDWARE"/>
    <d v="2024-07-17T00:00:00"/>
    <s v="Targeted Dealer"/>
    <m/>
    <n v="60"/>
    <n v="60"/>
    <n v="33"/>
  </r>
  <r>
    <x v="0"/>
    <s v="NAGAON"/>
    <s v="NEF028"/>
    <n v="1000004043"/>
    <s v="FARUQUE HARDWARE"/>
    <d v="2024-07-17T00:00:00"/>
    <s v="Targeted Dealer"/>
    <m/>
    <n v="39"/>
    <n v="39"/>
    <n v="38"/>
  </r>
  <r>
    <x v="0"/>
    <s v="HOJAI"/>
    <s v="NEM449"/>
    <n v="1000004099"/>
    <s v="MAA BELA HARDWARE STORE"/>
    <d v="2024-08-28T00:00:00"/>
    <s v="Targeted Dealer"/>
    <m/>
    <n v="20"/>
    <n v="20"/>
    <n v="20"/>
  </r>
  <r>
    <x v="0"/>
    <s v="N C Hills"/>
    <s v="J082"/>
    <n v="1000000618"/>
    <s v="JAYRAM BHANDER"/>
    <d v="2012-08-14T00:00:00"/>
    <s v="Targeted Dealer"/>
    <m/>
    <n v="760"/>
    <n v="760"/>
    <n v="640"/>
  </r>
  <r>
    <x v="0"/>
    <s v="N C Hills"/>
    <s v="NEA027"/>
    <n v="1000000615"/>
    <s v="ANNAPURNA TRADE SYNDICATE"/>
    <d v="2015-02-09T00:00:00"/>
    <s v="Targeted Dealer"/>
    <m/>
    <n v="80"/>
    <n v="80"/>
    <n v="0"/>
  </r>
  <r>
    <x v="0"/>
    <s v="N C Hills"/>
    <s v="NED036"/>
    <n v="1000000616"/>
    <s v="DEY &amp; SONS"/>
    <d v="2015-09-07T00:00:00"/>
    <s v="Targeted Dealer"/>
    <m/>
    <n v="100"/>
    <n v="100"/>
    <n v="40"/>
  </r>
  <r>
    <x v="0"/>
    <s v="N C Hills"/>
    <s v="NER186"/>
    <n v="1000001007"/>
    <s v="RENU BEGUM STORE"/>
    <d v="2020-01-02T00:00:00"/>
    <s v="Targeted Dealer"/>
    <m/>
    <n v="380"/>
    <n v="380"/>
    <n v="280"/>
  </r>
  <r>
    <x v="0"/>
    <s v="N C Hills"/>
    <s v="NES422"/>
    <n v="1000001008"/>
    <s v="SMTI KISETEULE ZEME"/>
    <d v="2020-01-02T00:00:00"/>
    <s v="Targeted Dealer"/>
    <m/>
    <n v="380"/>
    <n v="380"/>
    <n v="280"/>
  </r>
  <r>
    <x v="0"/>
    <s v="N C Hills"/>
    <s v="NEK142"/>
    <n v="1000000652"/>
    <s v="KARANI ENTERPRISE (NGN)"/>
    <d v="2020-03-16T00:00:00"/>
    <s v="Targeted Dealer"/>
    <m/>
    <n v="80"/>
    <n v="80"/>
    <n v="40"/>
  </r>
  <r>
    <x v="0"/>
    <s v="N C Hills"/>
    <s v="NEM316"/>
    <n v="1000001006"/>
    <s v="MAA HARDWARE - NCH"/>
    <d v="2021-09-20T00:00:00"/>
    <s v="Targeted Dealer"/>
    <m/>
    <n v="100"/>
    <n v="100"/>
    <n v="60"/>
  </r>
  <r>
    <x v="0"/>
    <s v="N C Hills"/>
    <s v="NER240"/>
    <n v="1000002620"/>
    <s v="RAMKRISHNA HARDWARE-DIMA HASAO"/>
    <d v="2022-03-08T00:00:00"/>
    <s v="Targeted Dealer"/>
    <m/>
    <n v="125"/>
    <n v="125"/>
    <n v="75"/>
  </r>
  <r>
    <x v="0"/>
    <s v="N C Hills"/>
    <s v="NEO035"/>
    <n v="1000003164"/>
    <s v="OMIOO HARDWARE"/>
    <d v="2022-12-21T00:00:00"/>
    <s v="Targeted Dealer"/>
    <m/>
    <n v="265"/>
    <n v="265"/>
    <n v="150"/>
  </r>
  <r>
    <x v="0"/>
    <s v="N C Hills"/>
    <s v="NER323"/>
    <n v="1000004006"/>
    <s v="RANUP BODO"/>
    <d v="2024-06-13T00:00:00"/>
    <s v="Targeted Dealer"/>
    <m/>
    <n v="60"/>
    <n v="60"/>
    <n v="60"/>
  </r>
  <r>
    <x v="0"/>
    <s v="N C Hills"/>
    <s v="NES744"/>
    <n v="1000004090"/>
    <s v="SUBHASH MALAKAR"/>
    <d v="2024-08-20T00:00:00"/>
    <s v="Targeted Dealer"/>
    <m/>
    <n v="60"/>
    <n v="60"/>
    <n v="40"/>
  </r>
  <r>
    <x v="0"/>
    <s v="TEZPUR"/>
    <s v="S036"/>
    <n v="1000000744"/>
    <s v="SHANKAR HARDWARE"/>
    <d v="2006-08-10T00:00:00"/>
    <s v="Targeted Dealer"/>
    <m/>
    <n v="240"/>
    <n v="240"/>
    <n v="242.5"/>
  </r>
  <r>
    <x v="0"/>
    <s v="BISWANATH"/>
    <s v="J015"/>
    <n v="1000000732"/>
    <s v="JAISWAL ENTERPRISES (TEZPUR)"/>
    <d v="2006-12-06T00:00:00"/>
    <s v="Targeted Dealer"/>
    <m/>
    <n v="5000"/>
    <n v="5000"/>
    <n v="4478"/>
  </r>
  <r>
    <x v="0"/>
    <s v="TEZPUR"/>
    <s v="G029"/>
    <n v="1000000729"/>
    <s v="GOSWAMI HARDWARE"/>
    <d v="2007-07-20T00:00:00"/>
    <s v="Targeted Dealer"/>
    <m/>
    <n v="20"/>
    <n v="20"/>
    <n v="8"/>
  </r>
  <r>
    <x v="0"/>
    <s v="BISWANATH"/>
    <s v="L029"/>
    <n v="1000000737"/>
    <s v="LAXMI NARAYAN OM PRAKASH"/>
    <d v="2008-10-25T00:00:00"/>
    <s v="Targeted Dealer"/>
    <m/>
    <n v="1150"/>
    <n v="1150"/>
    <n v="1145"/>
  </r>
  <r>
    <x v="0"/>
    <s v="TEZPUR"/>
    <s v="J045"/>
    <n v="1000000733"/>
    <s v="JOSHI ENTERPRISE"/>
    <d v="2009-07-02T00:00:00"/>
    <s v="Targeted Dealer"/>
    <m/>
    <n v="160"/>
    <n v="160"/>
    <n v="93.5"/>
  </r>
  <r>
    <x v="0"/>
    <s v="TEZPUR"/>
    <s v="S245"/>
    <n v="1000000745"/>
    <s v="SHREE GANESH HARDWARE (TEZPUR)"/>
    <d v="2011-04-22T00:00:00"/>
    <s v="Targeted Dealer"/>
    <m/>
    <n v="80"/>
    <n v="80"/>
    <n v="55"/>
  </r>
  <r>
    <x v="0"/>
    <s v="TEZPUR"/>
    <s v="N066"/>
    <n v="1000000740"/>
    <s v="NATHU HARDWARE "/>
    <d v="2011-05-06T00:00:00"/>
    <s v="Targeted Dealer"/>
    <m/>
    <n v="60"/>
    <n v="60"/>
    <n v="65.75"/>
  </r>
  <r>
    <x v="0"/>
    <s v="BISWANATH"/>
    <s v="A144"/>
    <n v="1000000722"/>
    <s v="ASSAM STORES (TEZPUR)"/>
    <d v="2012-10-30T00:00:00"/>
    <s v="Targeted Dealer"/>
    <m/>
    <n v="240"/>
    <n v="240"/>
    <n v="160"/>
  </r>
  <r>
    <x v="0"/>
    <s v="TEZPUR"/>
    <s v="K132"/>
    <n v="1000000735"/>
    <s v="KALITA ENTERPRISE (TEZPUR)"/>
    <d v="2013-04-08T00:00:00"/>
    <s v="Targeted Dealer"/>
    <m/>
    <n v="500"/>
    <n v="500"/>
    <n v="500"/>
  </r>
  <r>
    <x v="0"/>
    <s v="BISWANATH"/>
    <s v="G095"/>
    <n v="1000000728"/>
    <s v="GANAPATI HARDWARE (TEZPUR)"/>
    <d v="2013-07-15T00:00:00"/>
    <s v="Targeted Dealer"/>
    <m/>
    <n v="60"/>
    <n v="60"/>
    <n v="40"/>
  </r>
  <r>
    <x v="0"/>
    <s v="TEZPUR"/>
    <s v="P166"/>
    <n v="1000000742"/>
    <s v="PURBANCHAL HARDWARE (TEZPUR)"/>
    <d v="2013-08-19T00:00:00"/>
    <s v="Targeted Dealer"/>
    <m/>
    <n v="745"/>
    <n v="745"/>
    <n v="727.75"/>
  </r>
  <r>
    <x v="0"/>
    <s v="BISWANATH"/>
    <s v="D164"/>
    <n v="1000000726"/>
    <s v="DAS &amp; SON'S"/>
    <d v="2014-03-03T00:00:00"/>
    <s v="Targeted Dealer"/>
    <m/>
    <n v="160"/>
    <n v="160"/>
    <n v="115"/>
  </r>
  <r>
    <x v="0"/>
    <s v="TEZPUR"/>
    <s v="NET036"/>
    <n v="1000000746"/>
    <s v="TURANGA HARDWARE"/>
    <d v="2015-07-31T00:00:00"/>
    <s v="Targeted Dealer"/>
    <m/>
    <n v="140"/>
    <n v="140"/>
    <n v="147.5"/>
  </r>
  <r>
    <x v="0"/>
    <s v="BISWANATH"/>
    <s v="NEN068"/>
    <n v="1000000741"/>
    <s v="NEW J P HARDWARE (TEZPUR)"/>
    <d v="2017-06-03T00:00:00"/>
    <s v="Targeted Dealer"/>
    <m/>
    <n v="200"/>
    <n v="200"/>
    <n v="160"/>
  </r>
  <r>
    <x v="0"/>
    <s v="TEZPUR"/>
    <s v="NEK065"/>
    <n v="1000000736"/>
    <s v="KAMAKHYA HARDWARE (TEZPUR)"/>
    <d v="2017-07-13T00:00:00"/>
    <s v="Targeted Dealer"/>
    <m/>
    <n v="665"/>
    <n v="665"/>
    <n v="757.65"/>
  </r>
  <r>
    <x v="0"/>
    <s v="BISWANATH"/>
    <s v="NEC069"/>
    <n v="1000000725"/>
    <s v="CHUNU HARDWARE"/>
    <d v="2018-06-01T00:00:00"/>
    <s v="Targeted Dealer"/>
    <m/>
    <n v="260"/>
    <n v="260"/>
    <n v="220"/>
  </r>
  <r>
    <x v="0"/>
    <s v="TEZPUR"/>
    <s v="NEM207"/>
    <n v="1000000738"/>
    <s v="MAHESH HARDWARE (BHALUKPONG)"/>
    <d v="2018-08-14T00:00:00"/>
    <s v="Targeted Dealer"/>
    <m/>
    <n v="300"/>
    <n v="300"/>
    <n v="0"/>
  </r>
  <r>
    <x v="0"/>
    <s v="BISWANATH"/>
    <s v="NEJ082"/>
    <n v="1000000731"/>
    <s v="J P HARDWARE (BNC)"/>
    <d v="2018-11-22T00:00:00"/>
    <s v="Targeted Dealer"/>
    <m/>
    <n v="265"/>
    <n v="265"/>
    <n v="240"/>
  </r>
  <r>
    <x v="0"/>
    <s v="TEZPUR"/>
    <s v="NEL058"/>
    <n v="1000001067"/>
    <s v="L K ENTERPRISE (TEZ)"/>
    <d v="2019-07-01T00:00:00"/>
    <s v="Targeted Dealer"/>
    <m/>
    <n v="20"/>
    <n v="20"/>
    <n v="25"/>
  </r>
  <r>
    <x v="0"/>
    <s v="TEZPUR"/>
    <s v="NED155"/>
    <n v="1000001066"/>
    <s v="DEEPIKA ENTERPRISE"/>
    <d v="2020-01-13T00:00:00"/>
    <s v="Targeted Dealer"/>
    <m/>
    <n v="240"/>
    <n v="240"/>
    <n v="271"/>
  </r>
  <r>
    <x v="0"/>
    <s v="BISWANATH"/>
    <s v="NEK141"/>
    <n v="1000000734"/>
    <s v="K S HARDWARE (HAWAJAN)"/>
    <d v="2020-03-09T00:00:00"/>
    <s v="Targeted Dealer"/>
    <m/>
    <n v="160"/>
    <n v="160"/>
    <n v="40"/>
  </r>
  <r>
    <x v="0"/>
    <s v="TEZPUR"/>
    <s v="NEM274"/>
    <n v="1000001068"/>
    <s v="MAA KAMAKHYA HARDWARE (TEZPUR)"/>
    <d v="2020-08-07T00:00:00"/>
    <s v="Targeted Dealer"/>
    <m/>
    <n v="60"/>
    <n v="60"/>
    <n v="23"/>
  </r>
  <r>
    <x v="0"/>
    <s v="BISWANATH"/>
    <s v="NEM303"/>
    <n v="1000001069"/>
    <s v="MISHRA HARDWARE - TEZ"/>
    <d v="2021-03-01T00:00:00"/>
    <s v="Targeted Dealer"/>
    <m/>
    <n v="155"/>
    <n v="155"/>
    <n v="80"/>
  </r>
  <r>
    <x v="0"/>
    <s v="BISWANATH"/>
    <s v="NEB259"/>
    <n v="1000001065"/>
    <s v="BIJOY STORE - TEZ"/>
    <d v="2021-04-10T00:00:00"/>
    <s v="Targeted Dealer"/>
    <m/>
    <n v="405"/>
    <n v="405"/>
    <n v="280"/>
  </r>
  <r>
    <x v="0"/>
    <s v="TEZPUR"/>
    <s v="NEM327"/>
    <n v="1000002403"/>
    <s v="MARUTI ASSOCIATES"/>
    <d v="2021-12-30T00:00:00"/>
    <s v="Targeted Dealer"/>
    <m/>
    <n v="40"/>
    <n v="40"/>
    <n v="43.5"/>
  </r>
  <r>
    <x v="0"/>
    <s v="TEZPUR"/>
    <s v="NEP222"/>
    <n v="1000002406"/>
    <s v="PRIYAMBANI STORES"/>
    <d v="2022-01-13T00:00:00"/>
    <s v="Targeted Dealer"/>
    <m/>
    <n v="90"/>
    <n v="90"/>
    <n v="91.5"/>
  </r>
  <r>
    <x v="0"/>
    <s v="BISWANATH"/>
    <s v="NEB277"/>
    <n v="1000002619"/>
    <s v="B.D. HARDWARE-TEZPUR"/>
    <d v="2022-03-08T00:00:00"/>
    <s v="Targeted Dealer"/>
    <m/>
    <n v="80"/>
    <n v="80"/>
    <n v="80"/>
  </r>
  <r>
    <x v="0"/>
    <s v="BISWANATH"/>
    <s v="NER247"/>
    <n v="1000002761"/>
    <s v="R.K. ENTERPRISES"/>
    <d v="2022-05-25T00:00:00"/>
    <s v="Targeted Dealer"/>
    <m/>
    <n v="100"/>
    <n v="100"/>
    <n v="60"/>
  </r>
  <r>
    <x v="0"/>
    <s v="TEZPUR"/>
    <s v="NED218"/>
    <n v="1000003193"/>
    <s v="D.R. ENTERPRISE"/>
    <d v="2022-12-29T00:00:00"/>
    <s v="Targeted Dealer"/>
    <m/>
    <n v="60"/>
    <n v="60"/>
    <n v="67.5"/>
  </r>
  <r>
    <x v="0"/>
    <s v="BISWANATH"/>
    <s v="NES656"/>
    <n v="1000003508"/>
    <s v="SHIVAM HARDWARE"/>
    <d v="2023-04-30T00:00:00"/>
    <s v="Targeted Dealer"/>
    <m/>
    <n v="220"/>
    <n v="220"/>
    <n v="221"/>
  </r>
  <r>
    <x v="0"/>
    <s v="TEZPUR"/>
    <s v="NEY014"/>
    <n v="1000003525"/>
    <s v="YASH HARDWARE"/>
    <d v="2023-05-19T00:00:00"/>
    <s v="Targeted Dealer"/>
    <m/>
    <n v="120"/>
    <n v="120"/>
    <n v="101"/>
  </r>
  <r>
    <x v="0"/>
    <s v="TEZPUR"/>
    <s v="NEP269"/>
    <n v="1000003589"/>
    <s v="PURNIMA STORE"/>
    <d v="2023-06-07T00:00:00"/>
    <s v="Targeted Dealer"/>
    <m/>
    <n v="120"/>
    <n v="120"/>
    <n v="110"/>
  </r>
  <r>
    <x v="0"/>
    <s v="BISWANATH"/>
    <s v="NEJ171"/>
    <n v="1000003599"/>
    <s v="JUNAKY HARDWARE"/>
    <d v="2023-06-23T00:00:00"/>
    <s v="Targeted Dealer"/>
    <m/>
    <n v="140"/>
    <n v="140"/>
    <n v="100"/>
  </r>
  <r>
    <x v="0"/>
    <s v="TEZPUR"/>
    <s v="NEN218"/>
    <n v="1000003635"/>
    <s v="N C STORE"/>
    <d v="2023-07-20T00:00:00"/>
    <s v="Targeted Dealer"/>
    <m/>
    <n v="50"/>
    <n v="50"/>
    <n v="52.25"/>
  </r>
  <r>
    <x v="0"/>
    <s v="TEZPUR"/>
    <s v="NES675"/>
    <n v="1000003663"/>
    <s v="SHANKAR  HARDWARE"/>
    <d v="2023-07-28T00:00:00"/>
    <s v="Targeted Dealer"/>
    <m/>
    <n v="120"/>
    <n v="120"/>
    <n v="128"/>
  </r>
  <r>
    <x v="0"/>
    <s v="TEZPUR"/>
    <s v="NES679"/>
    <n v="1000003702"/>
    <s v="SUNIL HARDWARE"/>
    <d v="2023-09-02T00:00:00"/>
    <s v="Targeted Dealer"/>
    <m/>
    <n v="130"/>
    <n v="130"/>
    <n v="129.5"/>
  </r>
  <r>
    <x v="0"/>
    <s v="BISWANATH"/>
    <s v="NES703"/>
    <n v="1000003841"/>
    <s v="SHYAM HARDWARE STORES"/>
    <d v="2024-01-30T00:00:00"/>
    <s v="Targeted Dealer"/>
    <m/>
    <n v="150"/>
    <n v="150"/>
    <n v="80"/>
  </r>
  <r>
    <x v="0"/>
    <s v="TEZPUR"/>
    <s v="NEA432"/>
    <n v="1000003864"/>
    <s v="A STAR STORE"/>
    <d v="2024-02-16T00:00:00"/>
    <s v="Targeted Dealer"/>
    <m/>
    <n v="100"/>
    <n v="100"/>
    <n v="94"/>
  </r>
  <r>
    <x v="0"/>
    <s v="BISWANATH"/>
    <s v="NED238"/>
    <n v="1000003885"/>
    <s v="DOLEY ENTERPRISE"/>
    <d v="2024-03-08T00:00:00"/>
    <s v="Targeted Dealer"/>
    <m/>
    <n v="270"/>
    <n v="270"/>
    <n v="220"/>
  </r>
  <r>
    <x v="0"/>
    <s v="TEZPUR"/>
    <s v="NEK216"/>
    <n v="1000003900"/>
    <s v="KAMAL HARDWARE"/>
    <d v="2024-03-30T00:00:00"/>
    <s v="Targeted Dealer"/>
    <m/>
    <n v="120"/>
    <n v="120"/>
    <n v="100"/>
  </r>
  <r>
    <x v="0"/>
    <s v="TEZPUR"/>
    <s v="NEM419"/>
    <n v="1000003910"/>
    <s v="MAA CHARU HARDWARE"/>
    <d v="2024-04-18T00:00:00"/>
    <s v="Targeted Dealer"/>
    <m/>
    <n v="30"/>
    <n v="30"/>
    <n v="36"/>
  </r>
  <r>
    <x v="0"/>
    <s v="TEZPUR"/>
    <s v="NEM425"/>
    <n v="1000003932"/>
    <s v="MAHESHWARI ENTERPRISES"/>
    <d v="2024-04-30T00:00:00"/>
    <s v="Targeted Dealer"/>
    <m/>
    <n v="110"/>
    <n v="110"/>
    <n v="90.25"/>
  </r>
  <r>
    <x v="0"/>
    <s v="BISWANATH"/>
    <s v="NES727"/>
    <n v="1000003995"/>
    <s v="SHANTI SUPPLY"/>
    <d v="2024-06-03T00:00:00"/>
    <s v="Targeted Dealer"/>
    <m/>
    <n v="140"/>
    <n v="140"/>
    <n v="160"/>
  </r>
  <r>
    <x v="0"/>
    <s v="TEZPUR"/>
    <s v="NES731"/>
    <n v="1000004005"/>
    <s v="SOMAYA HARDWARE"/>
    <d v="2024-06-11T00:00:00"/>
    <s v="Targeted Dealer"/>
    <m/>
    <n v="110"/>
    <n v="110"/>
    <n v="94"/>
  </r>
  <r>
    <x v="0"/>
    <s v="LAKHIMPUR"/>
    <s v="S082"/>
    <n v="1000000476"/>
    <s v="SRI JAGDAMBA HARDWARE STORES"/>
    <d v="2006-02-20T00:00:00"/>
    <s v="Targeted Dealer"/>
    <m/>
    <n v="6480"/>
    <n v="6480"/>
    <n v="6659.45"/>
  </r>
  <r>
    <x v="0"/>
    <s v="LAKHIMPUR"/>
    <s v="R033"/>
    <n v="1000000468"/>
    <s v="ROY HARDWARE STORE (LALUK)"/>
    <d v="2006-07-06T00:00:00"/>
    <s v="Targeted Dealer"/>
    <m/>
    <n v="40"/>
    <n v="40"/>
    <n v="30"/>
  </r>
  <r>
    <x v="0"/>
    <s v="DHEMAJI"/>
    <s v="A045"/>
    <n v="1000000445"/>
    <s v="ASSAM TRADERS (DHEMAJI)"/>
    <d v="2006-07-25T00:00:00"/>
    <s v="Targeted Dealer"/>
    <m/>
    <n v="100"/>
    <n v="100"/>
    <n v="40"/>
  </r>
  <r>
    <x v="0"/>
    <s v="DHEMAJI"/>
    <s v="A095"/>
    <n v="1000000443"/>
    <s v="AGARWALLA STORES"/>
    <d v="2009-08-29T00:00:00"/>
    <s v="Targeted Dealer"/>
    <m/>
    <n v="3120"/>
    <n v="3120"/>
    <n v="3419"/>
  </r>
  <r>
    <x v="0"/>
    <s v="LAKHIMPUR"/>
    <s v="M129"/>
    <n v="1000000462"/>
    <s v="MANISH TRADING CO."/>
    <d v="2009-08-29T00:00:00"/>
    <s v="Targeted Dealer"/>
    <m/>
    <n v="400"/>
    <n v="400"/>
    <n v="310"/>
  </r>
  <r>
    <x v="0"/>
    <s v="DHEMAJI"/>
    <s v="M185"/>
    <n v="1000000461"/>
    <s v="MAHALAXMI HARDWARE (DHEMAJI)"/>
    <d v="2011-09-28T00:00:00"/>
    <s v="Targeted Dealer"/>
    <m/>
    <n v="120"/>
    <n v="120"/>
    <n v="120"/>
  </r>
  <r>
    <x v="0"/>
    <s v="LAKHIMPUR"/>
    <s v="S293"/>
    <n v="1000000477"/>
    <s v="SUBHAM HARDWARE"/>
    <d v="2011-12-29T00:00:00"/>
    <s v="Targeted Dealer"/>
    <m/>
    <n v="20"/>
    <n v="20"/>
    <n v="0"/>
  </r>
  <r>
    <x v="0"/>
    <s v="LAKHIMPUR"/>
    <s v="B147"/>
    <n v="1000000448"/>
    <s v="BAPI HARDWARE"/>
    <d v="2012-10-30T00:00:00"/>
    <s v="Targeted Dealer"/>
    <m/>
    <n v="220"/>
    <n v="220"/>
    <n v="220"/>
  </r>
  <r>
    <x v="0"/>
    <s v="LAKHIMPUR"/>
    <s v="B170"/>
    <n v="1000000446"/>
    <s v="B.M.HARDWARE &amp; MACHINERY STORE"/>
    <d v="2013-06-13T00:00:00"/>
    <s v="Targeted Dealer"/>
    <m/>
    <n v="460"/>
    <n v="460"/>
    <n v="439.75"/>
  </r>
  <r>
    <x v="0"/>
    <s v="LAKHIMPUR"/>
    <s v="NER018"/>
    <n v="1000000465"/>
    <s v="RAJ VIKASH STEEL CENTRE"/>
    <d v="2014-10-22T00:00:00"/>
    <s v="Targeted Dealer"/>
    <m/>
    <n v="80"/>
    <n v="80"/>
    <n v="40"/>
  </r>
  <r>
    <x v="0"/>
    <s v="LAKHIMPUR"/>
    <s v="NEB051"/>
    <n v="1000000447"/>
    <s v="BALAJI STORE (LAKHIMPUR)"/>
    <d v="2016-05-20T00:00:00"/>
    <s v="Targeted Dealer"/>
    <m/>
    <n v="120"/>
    <n v="120"/>
    <n v="0"/>
  </r>
  <r>
    <x v="0"/>
    <s v="DHEMAJI"/>
    <s v="NEH022"/>
    <n v="1000000455"/>
    <s v="HARDWARE HOUSE (SILAPATHAR)"/>
    <d v="2016-07-22T00:00:00"/>
    <s v="Targeted Dealer"/>
    <m/>
    <n v="120"/>
    <n v="120"/>
    <n v="103.5"/>
  </r>
  <r>
    <x v="0"/>
    <s v="LAKHIMPUR"/>
    <s v="NEJ042"/>
    <n v="1000000457"/>
    <s v="J B STORES  (DHAKUAKHANA)"/>
    <d v="2017-03-20T00:00:00"/>
    <s v="Targeted Dealer"/>
    <m/>
    <n v="80"/>
    <n v="80"/>
    <n v="120"/>
  </r>
  <r>
    <x v="0"/>
    <s v="LAKHIMPUR"/>
    <s v="NES187"/>
    <n v="1000000473"/>
    <s v="SHIV BHANDAR (NLP)"/>
    <d v="2017-04-19T00:00:00"/>
    <s v="Targeted Dealer"/>
    <m/>
    <n v="240"/>
    <n v="240"/>
    <n v="160"/>
  </r>
  <r>
    <x v="0"/>
    <s v="DHEMAJI"/>
    <s v="NES188"/>
    <n v="1000000470"/>
    <s v="SENCHOWA HARDWARE"/>
    <d v="2017-04-20T00:00:00"/>
    <s v="Targeted Dealer"/>
    <m/>
    <n v="1660"/>
    <n v="1660"/>
    <n v="1121.5999999999999"/>
  </r>
  <r>
    <x v="0"/>
    <s v="DHEMAJI"/>
    <s v="NES210"/>
    <n v="1000000478"/>
    <s v="SUNITA ENTERPRISE"/>
    <d v="2017-08-23T00:00:00"/>
    <s v="Targeted Dealer"/>
    <m/>
    <n v="120"/>
    <n v="120"/>
    <n v="120"/>
  </r>
  <r>
    <x v="0"/>
    <s v="DHEMAJI"/>
    <s v="NEA161"/>
    <n v="1000000444"/>
    <s v="AJAY KUMAR AGARWALLA"/>
    <d v="2017-11-22T00:00:00"/>
    <s v="Targeted Dealer"/>
    <m/>
    <n v="400"/>
    <n v="400"/>
    <n v="378.9"/>
  </r>
  <r>
    <x v="0"/>
    <s v="DHEMAJI"/>
    <s v="NEK077"/>
    <n v="1000000458"/>
    <s v="KRISHNA ENTERPRISE"/>
    <d v="2017-11-22T00:00:00"/>
    <s v="Targeted Dealer"/>
    <m/>
    <n v="160"/>
    <n v="160"/>
    <n v="210"/>
  </r>
  <r>
    <x v="0"/>
    <s v="DHEMAJI"/>
    <s v="NES228"/>
    <n v="1000000471"/>
    <s v="SHARMA H.W. STORES"/>
    <d v="2017-11-22T00:00:00"/>
    <s v="Targeted Dealer"/>
    <m/>
    <n v="120"/>
    <n v="120"/>
    <n v="90"/>
  </r>
  <r>
    <x v="0"/>
    <s v="DHEMAJI"/>
    <s v="NES291"/>
    <n v="1000000474"/>
    <s v="SHREE GANESH STEEL"/>
    <d v="2018-05-21T00:00:00"/>
    <s v="Targeted Dealer"/>
    <m/>
    <n v="80"/>
    <n v="80"/>
    <n v="80"/>
  </r>
  <r>
    <x v="0"/>
    <s v="LAKHIMPUR"/>
    <s v="NER152"/>
    <n v="1000000464"/>
    <s v="R R HARDWARE"/>
    <d v="2018-08-21T00:00:00"/>
    <s v="Targeted Dealer"/>
    <m/>
    <n v="40"/>
    <n v="40"/>
    <n v="40"/>
  </r>
  <r>
    <x v="0"/>
    <s v="LAKHIMPUR"/>
    <s v="NER153"/>
    <n v="1000000467"/>
    <s v="RAJKHOWA HARDWARE (NLP)"/>
    <d v="2018-09-17T00:00:00"/>
    <s v="Targeted Dealer"/>
    <m/>
    <n v="60"/>
    <n v="60"/>
    <n v="50"/>
  </r>
  <r>
    <x v="0"/>
    <s v="DHEMAJI"/>
    <s v="NES357"/>
    <n v="1000000472"/>
    <s v="SHIKHA HARDWARE"/>
    <d v="2019-02-18T00:00:00"/>
    <s v="Targeted Dealer"/>
    <m/>
    <n v="160"/>
    <n v="160"/>
    <n v="100"/>
  </r>
  <r>
    <x v="0"/>
    <s v="DHEMAJI"/>
    <s v="NEB192"/>
    <n v="1000000915"/>
    <s v="BALAJI ENTERPRISE (NLP)"/>
    <d v="2019-04-06T00:00:00"/>
    <s v="Targeted Dealer"/>
    <m/>
    <n v="100"/>
    <n v="100"/>
    <n v="90"/>
  </r>
  <r>
    <x v="0"/>
    <s v="LAKHIMPUR"/>
    <s v="NES373"/>
    <n v="1000000931"/>
    <s v="SAURABH HARDWARE"/>
    <d v="2019-05-27T00:00:00"/>
    <s v="Targeted Dealer"/>
    <m/>
    <n v="30"/>
    <n v="30"/>
    <n v="15"/>
  </r>
  <r>
    <x v="0"/>
    <s v="LAKHIMPUR"/>
    <s v="NEU030"/>
    <n v="1000000934"/>
    <s v="USMAN HARDWARE &amp; ELECTRICAL"/>
    <d v="2019-06-22T00:00:00"/>
    <s v="Targeted Dealer"/>
    <m/>
    <n v="40"/>
    <n v="40"/>
    <n v="20"/>
  </r>
  <r>
    <x v="0"/>
    <s v="LAKHIMPUR"/>
    <s v="NEJ101"/>
    <n v="1000000920"/>
    <s v="J S ENTERPRISE (NLP)"/>
    <d v="2020-01-07T00:00:00"/>
    <s v="Targeted Dealer"/>
    <m/>
    <n v="80"/>
    <n v="80"/>
    <n v="0"/>
  </r>
  <r>
    <x v="0"/>
    <s v="LAKHIMPUR"/>
    <s v="NEA282"/>
    <n v="1000000914"/>
    <s v="A.B. ENTERPRISE (NLP)"/>
    <d v="2020-08-17T00:00:00"/>
    <s v="Targeted Dealer"/>
    <m/>
    <n v="160"/>
    <n v="160"/>
    <n v="190"/>
  </r>
  <r>
    <x v="0"/>
    <s v="LAKHIMPUR"/>
    <s v="NES457"/>
    <n v="1000000930"/>
    <s v="SAIKIA HARDWARE (NLP)"/>
    <d v="2020-08-24T00:00:00"/>
    <s v="Targeted Dealer"/>
    <m/>
    <n v="160"/>
    <n v="160"/>
    <n v="90"/>
  </r>
  <r>
    <x v="0"/>
    <s v="LAKHIMPUR"/>
    <s v="NEK149"/>
    <n v="1000000922"/>
    <s v="K K TRADERS - NLP"/>
    <d v="2020-10-03T00:00:00"/>
    <s v="Targeted Dealer"/>
    <m/>
    <n v="80"/>
    <n v="80"/>
    <n v="80"/>
  </r>
  <r>
    <x v="0"/>
    <s v="DHEMAJI"/>
    <s v="NEC099"/>
    <n v="1000000918"/>
    <s v="CHUTIA HARDWARE STORE"/>
    <d v="2020-11-09T00:00:00"/>
    <s v="Targeted Dealer"/>
    <m/>
    <n v="240"/>
    <n v="240"/>
    <n v="254.95"/>
  </r>
  <r>
    <x v="0"/>
    <s v="LAKHIMPUR"/>
    <s v="NEB256"/>
    <n v="1000000916"/>
    <s v="BHATTA HARDWARE - NLP"/>
    <d v="2021-03-15T00:00:00"/>
    <s v="Targeted Dealer"/>
    <m/>
    <n v="140"/>
    <n v="140"/>
    <n v="200"/>
  </r>
  <r>
    <x v="0"/>
    <s v="DHEMAJI"/>
    <s v="NER226"/>
    <n v="1000000929"/>
    <s v="R.K.HARDWARE STORE - NLP"/>
    <d v="2021-07-10T00:00:00"/>
    <s v="Targeted Dealer"/>
    <m/>
    <n v="120"/>
    <n v="120"/>
    <n v="142"/>
  </r>
  <r>
    <x v="0"/>
    <s v="LAKHIMPUR"/>
    <s v="NEI034"/>
    <n v="1000000919"/>
    <s v="ISLAM HARDWARE STORE - NLP"/>
    <d v="2021-09-20T00:00:00"/>
    <s v="Targeted Dealer"/>
    <m/>
    <n v="80"/>
    <n v="80"/>
    <n v="80"/>
  </r>
  <r>
    <x v="0"/>
    <s v="DHEMAJI"/>
    <s v="NEN180"/>
    <n v="1000000925"/>
    <s v="NEW BHAWANI HARDWARE - NLP"/>
    <d v="2021-12-03T00:00:00"/>
    <s v="Targeted Dealer"/>
    <m/>
    <n v="160"/>
    <n v="160"/>
    <n v="0"/>
  </r>
  <r>
    <x v="0"/>
    <s v="DHEMAJI"/>
    <s v="NEP218"/>
    <n v="1000000927"/>
    <s v="P.D. ENTERPRISE - NLP"/>
    <d v="2021-12-07T00:00:00"/>
    <s v="Targeted Dealer"/>
    <m/>
    <n v="70"/>
    <n v="70"/>
    <n v="40"/>
  </r>
  <r>
    <x v="0"/>
    <s v="LAKHIMPUR"/>
    <s v="NET164"/>
    <n v="1000002404"/>
    <s v="TIRUPATI ENTERPRISE - NLP"/>
    <d v="2022-01-04T00:00:00"/>
    <s v="Targeted Dealer"/>
    <m/>
    <n v="10"/>
    <n v="10"/>
    <n v="0"/>
  </r>
  <r>
    <x v="0"/>
    <s v="LAKHIMPUR"/>
    <s v="NEH112"/>
    <n v="1000002409"/>
    <s v="HAZARIKA HARDWARE"/>
    <d v="2022-01-18T00:00:00"/>
    <s v="Targeted Dealer"/>
    <m/>
    <n v="120"/>
    <n v="120"/>
    <n v="80"/>
  </r>
  <r>
    <x v="0"/>
    <s v="DHEMAJI"/>
    <s v="NEB280"/>
    <n v="1000002727"/>
    <s v="BAJRANG HARDWARE STORE-NLP"/>
    <d v="2022-04-20T00:00:00"/>
    <s v="Targeted Dealer"/>
    <m/>
    <n v="80"/>
    <n v="80"/>
    <n v="0"/>
  </r>
  <r>
    <x v="0"/>
    <s v="DHEMAJI"/>
    <s v="NED214"/>
    <n v="1000003010"/>
    <s v="DHRITI ENTERPRISE"/>
    <d v="2022-09-30T00:00:00"/>
    <s v="Targeted Dealer"/>
    <m/>
    <n v="720"/>
    <n v="720"/>
    <n v="770"/>
  </r>
  <r>
    <x v="0"/>
    <s v="LAKHIMPUR"/>
    <s v="NEC115"/>
    <n v="1000003122"/>
    <s v="CHANGMAI HARDWARE"/>
    <d v="2022-12-08T00:00:00"/>
    <s v="Targeted Dealer"/>
    <m/>
    <n v="540"/>
    <n v="540"/>
    <n v="540"/>
  </r>
  <r>
    <x v="0"/>
    <s v="LAKHIMPUR"/>
    <s v="NEA379"/>
    <n v="1000003332"/>
    <s v="AYUSH TILES &amp; BATHWARE"/>
    <d v="2023-02-04T00:00:00"/>
    <s v="Targeted Dealer"/>
    <m/>
    <n v="120"/>
    <n v="120"/>
    <n v="50"/>
  </r>
  <r>
    <x v="0"/>
    <s v="LAKHIMPUR"/>
    <s v="NEN214"/>
    <n v="1000003479"/>
    <s v="NIKU HARDWARE"/>
    <d v="2023-04-20T00:00:00"/>
    <s v="Targeted Dealer"/>
    <m/>
    <n v="40"/>
    <n v="40"/>
    <n v="80"/>
  </r>
  <r>
    <x v="0"/>
    <s v="LAKHIMPUR"/>
    <s v="NEB330"/>
    <n v="1000003553"/>
    <s v="BORAH HARDWARE"/>
    <d v="2023-05-26T00:00:00"/>
    <s v="Targeted Dealer"/>
    <m/>
    <n v="160"/>
    <n v="160"/>
    <n v="160"/>
  </r>
  <r>
    <x v="0"/>
    <s v="LAKHIMPUR"/>
    <s v="NES674"/>
    <n v="1000003643"/>
    <s v="JALAN STEEL"/>
    <d v="2023-07-19T00:00:00"/>
    <s v="Targeted Dealer"/>
    <m/>
    <n v="20"/>
    <n v="20"/>
    <n v="0"/>
  </r>
  <r>
    <x v="0"/>
    <s v="DHEMAJI"/>
    <s v="NER293"/>
    <n v="1000003763"/>
    <s v="RAVI STORE"/>
    <d v="2023-11-22T00:00:00"/>
    <s v="Targeted Dealer"/>
    <m/>
    <n v="120"/>
    <n v="120"/>
    <n v="120"/>
  </r>
  <r>
    <x v="0"/>
    <s v="DHEMAJI"/>
    <s v="NER301"/>
    <n v="1000003844"/>
    <s v="R.N. ENTERPRISE"/>
    <d v="2024-01-31T00:00:00"/>
    <s v="Targeted Dealer"/>
    <m/>
    <n v="600"/>
    <n v="600"/>
    <n v="590"/>
  </r>
  <r>
    <x v="0"/>
    <s v="DHEMAJI"/>
    <s v="NEN32"/>
    <n v="1000003971"/>
    <s v="NEW MINA HARDWARE"/>
    <d v="2024-05-27T00:00:00"/>
    <s v="-"/>
    <m/>
    <n v="0"/>
    <n v="0"/>
    <n v="0"/>
  </r>
  <r>
    <x v="0"/>
    <s v="DHEMAJI"/>
    <s v="NES732"/>
    <n v="1000004014"/>
    <s v="SHIVAA ENTERPRISES"/>
    <d v="2024-06-21T00:00:00"/>
    <s v="Targeted Dealer"/>
    <m/>
    <n v="20"/>
    <n v="20"/>
    <n v="0"/>
  </r>
  <r>
    <x v="0"/>
    <s v="DHEMAJI"/>
    <s v="NEB373"/>
    <n v="1000004083"/>
    <s v="BHARAT ENTERPRISE"/>
    <d v="2024-08-12T00:00:00"/>
    <s v="Targeted Dealer"/>
    <m/>
    <n v="160"/>
    <n v="160"/>
    <n v="200"/>
  </r>
  <r>
    <x v="0"/>
    <s v="AP- Banderdewa"/>
    <s v="NET043"/>
    <n v="1000000086"/>
    <s v="TADO ENTERPRISE (AP NORTH)"/>
    <d v="2016-03-02T00:00:00"/>
    <s v="Targeted Dealer"/>
    <m/>
    <n v="80"/>
    <n v="80"/>
    <n v="100"/>
  </r>
  <r>
    <x v="0"/>
    <s v="AP- Banderdewa"/>
    <s v="NEA098"/>
    <n v="1000000067"/>
    <s v="AMAR TRADING CO. (NIRJULI)"/>
    <d v="2017-01-04T00:00:00"/>
    <s v="Targeted Dealer"/>
    <m/>
    <n v="200"/>
    <n v="200"/>
    <n v="40"/>
  </r>
  <r>
    <x v="0"/>
    <s v="AP- Banderdewa"/>
    <s v="NEK063"/>
    <n v="1000000832"/>
    <s v="KALUNG HARDWARE (OLD ZIRO)"/>
    <d v="2017-06-15T00:00:00"/>
    <s v="-"/>
    <m/>
    <n v="0"/>
    <n v="0"/>
    <n v="0"/>
  </r>
  <r>
    <x v="0"/>
    <s v="AP- Banderdewa"/>
    <s v="NEM172"/>
    <n v="1000000074"/>
    <s v="MEGHA TRADE CENTRE"/>
    <d v="2018-03-12T00:00:00"/>
    <s v="Targeted Dealer"/>
    <m/>
    <n v="40"/>
    <n v="40"/>
    <n v="40"/>
  </r>
  <r>
    <x v="0"/>
    <s v="AP- Banderdewa"/>
    <s v="NEM215"/>
    <n v="1000000072"/>
    <s v="MAHESH TRADERS (AP)"/>
    <d v="2018-11-06T00:00:00"/>
    <s v="Targeted Dealer"/>
    <m/>
    <n v="80"/>
    <n v="80"/>
    <n v="0"/>
  </r>
  <r>
    <x v="0"/>
    <s v="AP- Banderdewa"/>
    <s v="NEK133"/>
    <n v="1000000070"/>
    <s v="KIPA STEEL"/>
    <d v="2019-08-26T00:00:00"/>
    <s v="Targeted Dealer"/>
    <m/>
    <n v="140"/>
    <n v="140"/>
    <n v="40"/>
  </r>
  <r>
    <x v="0"/>
    <s v="AP- Banderdewa"/>
    <s v="NET144"/>
    <n v="1000000087"/>
    <s v="TANA ENTERPRISES"/>
    <d v="2020-05-09T00:00:00"/>
    <s v="Targeted Dealer"/>
    <m/>
    <n v="200"/>
    <n v="200"/>
    <n v="40"/>
  </r>
  <r>
    <x v="0"/>
    <s v="AP- Banderdewa"/>
    <s v="NER211"/>
    <n v="1000000079"/>
    <s v="RIDGE ENTERPRISES - APN"/>
    <d v="2020-11-19T00:00:00"/>
    <s v="-"/>
    <m/>
    <n v="0"/>
    <n v="0"/>
    <n v="0"/>
  </r>
  <r>
    <x v="0"/>
    <s v="AP- Banderdewa"/>
    <s v="NES480"/>
    <n v="1000000081"/>
    <s v="SATYAM HARDWARE - AP"/>
    <d v="2020-11-28T00:00:00"/>
    <s v="Targeted Dealer"/>
    <m/>
    <n v="120"/>
    <n v="120"/>
    <n v="0"/>
  </r>
  <r>
    <x v="0"/>
    <s v="AP- Banderdewa"/>
    <s v="NEO026"/>
    <n v="1000000076"/>
    <s v="ONN AGENCY"/>
    <d v="2021-04-22T00:00:00"/>
    <s v="Targeted Dealer"/>
    <m/>
    <n v="200"/>
    <n v="200"/>
    <n v="80"/>
  </r>
  <r>
    <x v="0"/>
    <s v="AP- Banderdewa"/>
    <s v="NEO027"/>
    <n v="1000000075"/>
    <s v="OM ENTERPRISES - APN"/>
    <d v="2021-06-29T00:00:00"/>
    <s v="Targeted Dealer"/>
    <m/>
    <n v="280"/>
    <n v="280"/>
    <n v="280"/>
  </r>
  <r>
    <x v="0"/>
    <s v="AP- Banderdewa"/>
    <s v="NET156"/>
    <n v="1000000088"/>
    <s v="TARA MARBLES - APN"/>
    <d v="2021-09-13T00:00:00"/>
    <s v="Targeted Dealer"/>
    <m/>
    <n v="240"/>
    <n v="240"/>
    <n v="480"/>
  </r>
  <r>
    <x v="0"/>
    <s v="AP- Banderdewa"/>
    <s v="NEG140"/>
    <n v="1000002392"/>
    <s v="GANGLE DALE ENTERPRISE"/>
    <d v="2021-12-09T00:00:00"/>
    <s v="Targeted Dealer"/>
    <m/>
    <n v="120"/>
    <n v="120"/>
    <n v="0"/>
  </r>
  <r>
    <x v="0"/>
    <s v="AP- Banderdewa"/>
    <s v="NER251"/>
    <n v="1000002816"/>
    <s v="ROYAL ENTERPRISE-AP"/>
    <d v="2022-06-15T00:00:00"/>
    <s v="Targeted Dealer"/>
    <m/>
    <n v="40"/>
    <n v="40"/>
    <n v="0"/>
  </r>
  <r>
    <x v="0"/>
    <s v="AP- Banderdewa"/>
    <s v="NEA367"/>
    <n v="1000003166"/>
    <s v="ANIA ENTERPRISES"/>
    <d v="2022-12-21T00:00:00"/>
    <s v="Targeted Dealer"/>
    <m/>
    <n v="200"/>
    <n v="200"/>
    <n v="120"/>
  </r>
  <r>
    <x v="0"/>
    <s v="AP- Banderdewa"/>
    <s v="NET175"/>
    <n v="1000003273"/>
    <s v="TANYA HARDWARE"/>
    <d v="2023-01-23T00:00:00"/>
    <s v="Targeted Dealer"/>
    <m/>
    <n v="120"/>
    <n v="120"/>
    <n v="120"/>
  </r>
  <r>
    <x v="0"/>
    <s v="AP- Banderdewa"/>
    <s v="NEU046"/>
    <n v="1000003424"/>
    <s v="U A TRADERS"/>
    <d v="2023-03-14T00:00:00"/>
    <s v="Targeted Dealer"/>
    <m/>
    <n v="240"/>
    <n v="240"/>
    <n v="280"/>
  </r>
  <r>
    <x v="0"/>
    <s v="AP- Banderdewa"/>
    <s v="NEJ163"/>
    <n v="1000003452"/>
    <s v="JADE MARKETING"/>
    <d v="2023-03-27T00:00:00"/>
    <s v="Targeted Dealer"/>
    <m/>
    <n v="600"/>
    <n v="600"/>
    <n v="160"/>
  </r>
  <r>
    <x v="0"/>
    <s v="AP- Banderdewa"/>
    <s v="NER285"/>
    <n v="1000003533"/>
    <s v="R K ENTERPRISES"/>
    <d v="2023-05-18T00:00:00"/>
    <s v="Targeted Dealer"/>
    <m/>
    <n v="160"/>
    <n v="160"/>
    <n v="40"/>
  </r>
  <r>
    <x v="0"/>
    <s v="AP- Banderdewa"/>
    <s v="NEA409"/>
    <n v="1000003653"/>
    <s v="ARUNACHAL TRADERS"/>
    <d v="2023-07-27T00:00:00"/>
    <s v="Targeted Dealer"/>
    <m/>
    <n v="50"/>
    <n v="50"/>
    <n v="53"/>
  </r>
  <r>
    <x v="0"/>
    <s v="AP- Banderdewa"/>
    <s v="NEA415"/>
    <n v="1000003727"/>
    <s v="A.J. ENTERPRISES"/>
    <d v="2023-10-16T00:00:00"/>
    <s v="Targeted Dealer"/>
    <m/>
    <n v="200"/>
    <n v="200"/>
    <n v="120"/>
  </r>
  <r>
    <x v="0"/>
    <s v="AP- Banderdewa"/>
    <s v="NEN226"/>
    <n v="1000003782"/>
    <s v="N.A. ENTERPRISE"/>
    <d v="2023-12-11T00:00:00"/>
    <s v="Targeted Dealer"/>
    <m/>
    <n v="70"/>
    <n v="70"/>
    <n v="13"/>
  </r>
  <r>
    <x v="0"/>
    <s v="AP- Banderdewa"/>
    <s v="NEI047"/>
    <n v="1000003816"/>
    <s v="ICICLE ENTERPRISES"/>
    <d v="2024-01-10T00:00:00"/>
    <s v="Targeted Dealer"/>
    <m/>
    <n v="20"/>
    <n v="20"/>
    <n v="0"/>
  </r>
  <r>
    <x v="0"/>
    <s v="AP- Banderdewa"/>
    <s v="NEL131"/>
    <n v="1000004010"/>
    <s v="L.R.R ENTERPRISE"/>
    <d v="2024-06-15T00:00:00"/>
    <s v="Targeted Dealer"/>
    <m/>
    <n v="120"/>
    <n v="120"/>
    <n v="40"/>
  </r>
  <r>
    <x v="0"/>
    <s v="AP- Banderdewa"/>
    <s v="NES742"/>
    <n v="1000004084"/>
    <s v="SANGO ENTERPIRSES"/>
    <d v="2024-08-14T00:00:00"/>
    <s v="Targeted Dealer"/>
    <m/>
    <n v="400"/>
    <n v="400"/>
    <n v="400.5"/>
  </r>
  <r>
    <x v="0"/>
    <s v="AP- Lekhabali"/>
    <s v="NEM017"/>
    <n v="1000000103"/>
    <s v="MARPI WIRE PRODUCT"/>
    <d v="2014-08-19T00:00:00"/>
    <s v="Targeted Dealer"/>
    <m/>
    <n v="240"/>
    <n v="240"/>
    <n v="259.5"/>
  </r>
  <r>
    <x v="0"/>
    <s v="AP- Lekhabali"/>
    <s v="NEA011"/>
    <n v="1000000094"/>
    <s v="ARUNACHAL TRADERS"/>
    <d v="2014-08-29T00:00:00"/>
    <s v="Targeted Dealer"/>
    <m/>
    <n v="30"/>
    <n v="30"/>
    <n v="132"/>
  </r>
  <r>
    <x v="0"/>
    <s v="AP- Lekhabali"/>
    <s v="NET055"/>
    <n v="1000000109"/>
    <s v="T T ENTERPRISE (LEKABALI)"/>
    <d v="2016-08-19T00:00:00"/>
    <s v="-"/>
    <m/>
    <n v="0"/>
    <n v="0"/>
    <n v="0"/>
  </r>
  <r>
    <x v="0"/>
    <s v="AP- Lekhabali"/>
    <s v="NED092"/>
    <n v="1000000096"/>
    <s v="D.L. BROS ENTERPRISES (AP)"/>
    <d v="2017-11-13T00:00:00"/>
    <s v="Targeted Dealer"/>
    <m/>
    <n v="170"/>
    <n v="170"/>
    <n v="117.5"/>
  </r>
  <r>
    <x v="0"/>
    <s v="AP- Lekhabali"/>
    <s v="NET088"/>
    <n v="1000000110"/>
    <s v="TAGA ENTERPRISES"/>
    <d v="2017-11-29T00:00:00"/>
    <s v="Targeted Dealer"/>
    <m/>
    <n v="40"/>
    <n v="40"/>
    <n v="20"/>
  </r>
  <r>
    <x v="0"/>
    <s v="AP- Lekhabali"/>
    <s v="NEM187"/>
    <n v="1000000104"/>
    <s v="MEMO HARDWARE AGENCY"/>
    <d v="2018-05-15T00:00:00"/>
    <s v="Targeted Dealer"/>
    <m/>
    <n v="28"/>
    <n v="28"/>
    <n v="60"/>
  </r>
  <r>
    <x v="0"/>
    <s v="AP- Lekhabali"/>
    <s v="NEY008"/>
    <n v="1000000113"/>
    <s v="YAYING ENTERPRISES (AP)"/>
    <d v="2018-10-24T00:00:00"/>
    <s v="Targeted Dealer"/>
    <m/>
    <n v="170"/>
    <n v="170"/>
    <n v="180.5"/>
  </r>
  <r>
    <x v="0"/>
    <s v="AP- Lekhabali"/>
    <s v="NEI024"/>
    <n v="1000000097"/>
    <s v="IR ENTERPRISES"/>
    <d v="2019-05-18T00:00:00"/>
    <s v="-"/>
    <m/>
    <n v="0"/>
    <n v="0"/>
    <n v="0"/>
  </r>
  <r>
    <x v="0"/>
    <s v="AP- Lekhabali"/>
    <s v="NEM248"/>
    <n v="1000000834"/>
    <s v="MRT STORE"/>
    <d v="2019-08-10T00:00:00"/>
    <s v="Targeted Dealer"/>
    <m/>
    <n v="210"/>
    <n v="210"/>
    <n v="251.8"/>
  </r>
  <r>
    <x v="0"/>
    <s v="AP- Lekhabali"/>
    <s v="NEK140"/>
    <n v="1000000100"/>
    <s v="KSP ENTERPRISES"/>
    <d v="2020-02-25T00:00:00"/>
    <s v="Targeted Dealer"/>
    <m/>
    <n v="60"/>
    <n v="60"/>
    <n v="60"/>
  </r>
  <r>
    <x v="0"/>
    <s v="AP- Lekhabali"/>
    <s v="NEC109"/>
    <n v="1000002610"/>
    <s v="COSMOS PHOENIX"/>
    <d v="2022-02-24T00:00:00"/>
    <s v="Targeted Dealer"/>
    <m/>
    <n v="15"/>
    <n v="15"/>
    <n v="0"/>
  </r>
  <r>
    <x v="0"/>
    <s v="AP- Lekhabali"/>
    <s v="NEN190"/>
    <n v="1000002747"/>
    <s v="NUNG ENTERPRISE"/>
    <d v="2022-05-11T00:00:00"/>
    <s v="Targeted Dealer"/>
    <m/>
    <n v="85"/>
    <n v="85"/>
    <n v="40"/>
  </r>
  <r>
    <x v="0"/>
    <s v="AP- Lekhabali"/>
    <s v="NEU044"/>
    <n v="1000002757"/>
    <s v="U.K.H. ENTERPRISE"/>
    <d v="2022-05-23T00:00:00"/>
    <s v="Targeted Dealer"/>
    <m/>
    <n v="150"/>
    <n v="150"/>
    <n v="118"/>
  </r>
  <r>
    <x v="0"/>
    <s v="AP- Lekhabali"/>
    <s v="NEM347"/>
    <n v="1000002835"/>
    <s v="M P ENTERPRISE"/>
    <d v="2022-07-16T00:00:00"/>
    <s v="Targeted Dealer"/>
    <m/>
    <n v="330"/>
    <n v="330"/>
    <n v="228.6"/>
  </r>
  <r>
    <x v="0"/>
    <s v="AP- Lekhabali"/>
    <s v="NEN205"/>
    <n v="1000003161"/>
    <s v="N.N.N ENTERPRISES"/>
    <d v="2022-12-20T00:00:00"/>
    <s v="Targeted Dealer"/>
    <m/>
    <n v="60"/>
    <n v="60"/>
    <n v="0"/>
  </r>
  <r>
    <x v="0"/>
    <s v="AP- Lekhabali"/>
    <s v="NEN216"/>
    <n v="1000003500"/>
    <s v="NAMAMI ENTERPRISES"/>
    <d v="2023-04-29T00:00:00"/>
    <s v="Targeted Dealer"/>
    <m/>
    <n v="14"/>
    <n v="14"/>
    <n v="41"/>
  </r>
  <r>
    <x v="0"/>
    <s v="AP- Lekhabali"/>
    <s v="NEZ021"/>
    <n v="1000003513"/>
    <s v="ZIRDO ENTERPRISE"/>
    <d v="2023-05-08T00:00:00"/>
    <s v="Targeted Dealer"/>
    <m/>
    <n v="365.25"/>
    <n v="365.25"/>
    <n v="317.39999999999998"/>
  </r>
  <r>
    <x v="0"/>
    <s v="AP- Lekhabali"/>
    <s v="NEL111"/>
    <n v="1000003544"/>
    <s v="LEGONG AGENCY"/>
    <d v="2023-05-23T00:00:00"/>
    <s v="Targeted Dealer"/>
    <m/>
    <n v="85"/>
    <n v="85"/>
    <n v="20"/>
  </r>
  <r>
    <x v="0"/>
    <s v="AP- Lekhabali"/>
    <s v="NEK197"/>
    <n v="1000003616"/>
    <s v="K.K.ENTERPRISE"/>
    <d v="2023-07-03T00:00:00"/>
    <s v="Targeted Dealer"/>
    <m/>
    <n v="60"/>
    <n v="60"/>
    <n v="20"/>
  </r>
  <r>
    <x v="0"/>
    <s v="AP- Lekhabali"/>
    <s v="NES676"/>
    <n v="1000003655"/>
    <s v="SHANTI ENTERPRISE"/>
    <d v="2023-07-29T00:00:00"/>
    <s v="Targeted Dealer"/>
    <m/>
    <n v="100"/>
    <n v="100"/>
    <n v="15"/>
  </r>
  <r>
    <x v="0"/>
    <s v="AP- Lekhabali"/>
    <s v="NEG164"/>
    <n v="1000003676"/>
    <s v="GUMIN ENTERPRISES"/>
    <d v="2023-08-04T00:00:00"/>
    <s v="Targeted Dealer"/>
    <m/>
    <n v="47.5"/>
    <n v="47.5"/>
    <n v="0"/>
  </r>
  <r>
    <x v="0"/>
    <s v="AP- Lekhabali"/>
    <s v="NEJ177"/>
    <n v="1000003726"/>
    <s v="JONNAM INFRASTRUCTURE"/>
    <d v="2023-10-11T00:00:00"/>
    <s v="Targeted Dealer"/>
    <m/>
    <n v="120"/>
    <n v="120"/>
    <n v="204.95"/>
  </r>
  <r>
    <x v="0"/>
    <s v="AP- Lekhabali"/>
    <s v="NEB342"/>
    <n v="1000003728"/>
    <s v="B.S. ENTERPRISE"/>
    <d v="2023-10-16T00:00:00"/>
    <s v="Targeted Dealer"/>
    <m/>
    <n v="500"/>
    <n v="500"/>
    <n v="472.7"/>
  </r>
  <r>
    <x v="0"/>
    <s v="AP- Lekhabali"/>
    <s v="NEM417"/>
    <n v="1000003873"/>
    <s v="M.B.TRADING CO."/>
    <d v="2024-02-28T00:00:00"/>
    <s v="-"/>
    <m/>
    <n v="0"/>
    <n v="0"/>
    <n v="48"/>
  </r>
  <r>
    <x v="0"/>
    <s v="AP- Lekhabali"/>
    <s v="NET177"/>
    <n v="1000003893"/>
    <s v="TAGGU ENTERPRISES"/>
    <d v="2024-03-22T00:00:00"/>
    <s v="Targeted Dealer"/>
    <m/>
    <n v="60"/>
    <n v="60"/>
    <n v="0"/>
  </r>
  <r>
    <x v="0"/>
    <s v="AP- Lekhabali"/>
    <s v="NEM424"/>
    <n v="1000003926"/>
    <s v="M M ENTERPRISES"/>
    <d v="2024-04-30T00:00:00"/>
    <s v="Targeted Dealer"/>
    <m/>
    <n v="200"/>
    <n v="200"/>
    <n v="176"/>
  </r>
  <r>
    <x v="0"/>
    <s v="AP- Lekhabali"/>
    <s v="NEM441"/>
    <n v="1000004063"/>
    <s v="M/S DARANG"/>
    <d v="2024-07-25T00:00:00"/>
    <s v="Targeted Dealer"/>
    <m/>
    <n v="422.5"/>
    <n v="422.5"/>
    <n v="423"/>
  </r>
  <r>
    <x v="0"/>
    <s v="AP- Lekhabali"/>
    <s v="NEB372"/>
    <n v="1000004075"/>
    <s v="BHARAT INFRASTRUCTURE"/>
    <d v="2024-08-02T00:00:00"/>
    <s v="Targeted Dealer"/>
    <m/>
    <n v="20"/>
    <n v="20"/>
    <n v="20"/>
  </r>
  <r>
    <x v="0"/>
    <s v="JORHAT"/>
    <s v="N008"/>
    <n v="1000000413"/>
    <s v="NATIONAL HARDWARE STORES"/>
    <d v="2006-01-24T00:00:00"/>
    <s v="-"/>
    <m/>
    <n v="0"/>
    <n v="0"/>
    <n v="0"/>
  </r>
  <r>
    <x v="0"/>
    <s v="JORHAT"/>
    <s v="S172"/>
    <n v="1000000418"/>
    <s v="S.S. ENTERPRISE (SIBSAGAR)"/>
    <d v="2009-05-25T00:00:00"/>
    <s v="Targeted Dealer"/>
    <m/>
    <n v="250"/>
    <n v="250"/>
    <n v="220"/>
  </r>
  <r>
    <x v="0"/>
    <s v="JORHAT"/>
    <s v="K063"/>
    <n v="1000000404"/>
    <s v="KAMAKHYA HARDWARE STORES"/>
    <d v="2009-05-30T00:00:00"/>
    <s v="Targeted Dealer"/>
    <m/>
    <n v="100"/>
    <n v="100"/>
    <n v="127.5"/>
  </r>
  <r>
    <x v="0"/>
    <s v="JORHAT"/>
    <s v="J046"/>
    <n v="1000000401"/>
    <s v="J.P.HARDWARE &amp; ELECTRICALS"/>
    <d v="2009-07-17T00:00:00"/>
    <s v="Targeted Dealer"/>
    <m/>
    <n v="400"/>
    <n v="400"/>
    <n v="272"/>
  </r>
  <r>
    <x v="0"/>
    <s v="JORHAT"/>
    <s v="M134"/>
    <n v="1000000407"/>
    <s v="M.M.HARDWARE STORE"/>
    <d v="2009-12-29T00:00:00"/>
    <s v="Targeted Dealer"/>
    <m/>
    <n v="200"/>
    <n v="200"/>
    <n v="53.5"/>
  </r>
  <r>
    <x v="0"/>
    <s v="JORHAT"/>
    <s v="S210"/>
    <n v="1000000423"/>
    <s v="SINGH TRADE &amp; COMMERCE"/>
    <d v="2010-08-21T00:00:00"/>
    <s v="Targeted Dealer"/>
    <m/>
    <n v="150"/>
    <n v="150"/>
    <n v="91"/>
  </r>
  <r>
    <x v="0"/>
    <s v="JORHAT"/>
    <s v="S555"/>
    <n v="1000000417"/>
    <s v="S.K.HARDWARE (JORHAT)"/>
    <d v="2014-02-17T00:00:00"/>
    <s v="Targeted Dealer"/>
    <m/>
    <n v="800"/>
    <n v="800"/>
    <n v="768.5"/>
  </r>
  <r>
    <x v="0"/>
    <s v="JORHAT"/>
    <s v="NEB020"/>
    <n v="1000000397"/>
    <s v="BORAH BROTHERS"/>
    <d v="2015-03-18T00:00:00"/>
    <s v="Targeted Dealer"/>
    <m/>
    <n v="100"/>
    <n v="100"/>
    <n v="40"/>
  </r>
  <r>
    <x v="0"/>
    <s v="JORHAT"/>
    <s v="NEB042"/>
    <n v="1000000395"/>
    <s v="BEGRAJ MURLIDHAR"/>
    <d v="2016-02-05T00:00:00"/>
    <s v="Targeted Dealer"/>
    <m/>
    <n v="450"/>
    <n v="450"/>
    <n v="352.75"/>
  </r>
  <r>
    <x v="0"/>
    <s v="JORHAT"/>
    <s v="NER066"/>
    <n v="1000000416"/>
    <s v="RUKMANI ENTERPRISE (JORHAT)"/>
    <d v="2016-03-16T00:00:00"/>
    <s v="Targeted Dealer"/>
    <m/>
    <n v="150"/>
    <n v="150"/>
    <n v="125"/>
  </r>
  <r>
    <x v="0"/>
    <s v="JORHAT"/>
    <s v="NEP064"/>
    <n v="1000000415"/>
    <s v="P.K ENTERPRISE (AMGURI)"/>
    <d v="2016-04-05T00:00:00"/>
    <s v="Targeted Dealer"/>
    <m/>
    <n v="600"/>
    <n v="600"/>
    <n v="606"/>
  </r>
  <r>
    <x v="0"/>
    <s v="JORHAT"/>
    <s v="NEB054"/>
    <n v="1000000393"/>
    <s v="B D ENTERPRISE (AMGURI)"/>
    <d v="2016-06-07T00:00:00"/>
    <s v="Targeted Dealer"/>
    <m/>
    <n v="130"/>
    <n v="130"/>
    <n v="80"/>
  </r>
  <r>
    <x v="0"/>
    <s v="JORHAT"/>
    <s v="NEN046"/>
    <n v="1000000414"/>
    <s v="NEW ASSAM HARDWARE (TEOK)"/>
    <d v="2016-08-24T00:00:00"/>
    <s v="Targeted Dealer"/>
    <m/>
    <n v="50"/>
    <n v="50"/>
    <n v="0"/>
  </r>
  <r>
    <x v="0"/>
    <s v="JORHAT"/>
    <s v="NEA086"/>
    <n v="1000000391"/>
    <s v="ASHIES HARDWARE (JORHAT)"/>
    <d v="2016-11-23T00:00:00"/>
    <s v="-"/>
    <m/>
    <n v="0"/>
    <n v="0"/>
    <n v="0"/>
  </r>
  <r>
    <x v="0"/>
    <s v="JORHAT"/>
    <s v="NES166"/>
    <n v="1000000422"/>
    <s v="SHEW HARDWARE (JORHAT)"/>
    <d v="2016-12-21T00:00:00"/>
    <s v="Targeted Dealer"/>
    <m/>
    <n v="550"/>
    <n v="550"/>
    <n v="571.25"/>
  </r>
  <r>
    <x v="0"/>
    <s v="JORHAT"/>
    <s v="NEH051"/>
    <n v="1000000400"/>
    <s v="HANCHARA HARDWARE STORE"/>
    <d v="2018-04-26T00:00:00"/>
    <s v="Targeted Dealer"/>
    <m/>
    <n v="50"/>
    <n v="50"/>
    <n v="25"/>
  </r>
  <r>
    <x v="0"/>
    <s v="JORHAT"/>
    <s v="NED126"/>
    <n v="1000000398"/>
    <s v="DEEPJYOTI STORE"/>
    <d v="2018-10-16T00:00:00"/>
    <s v="Targeted Dealer"/>
    <m/>
    <n v="600"/>
    <n v="600"/>
    <n v="440"/>
  </r>
  <r>
    <x v="0"/>
    <s v="JORHAT"/>
    <s v="NES406"/>
    <n v="1000000901"/>
    <s v="SHIV SHAKTI HARDWARE (JOR)"/>
    <d v="2019-11-07T00:00:00"/>
    <s v="Targeted Dealer"/>
    <m/>
    <n v="700"/>
    <n v="700"/>
    <n v="685.25"/>
  </r>
  <r>
    <x v="0"/>
    <s v="JORHAT"/>
    <s v="NEJ097"/>
    <n v="1000000894"/>
    <s v="JANMONI HARDWARE AND SUPPLIERS"/>
    <d v="2019-11-19T00:00:00"/>
    <s v="Targeted Dealer"/>
    <m/>
    <n v="70"/>
    <n v="70"/>
    <n v="30"/>
  </r>
  <r>
    <x v="0"/>
    <s v="JORHAT"/>
    <s v="NEA275"/>
    <n v="1000000389"/>
    <s v="A K ENTERPRISE (JOR)"/>
    <d v="2020-05-29T00:00:00"/>
    <s v="-"/>
    <m/>
    <n v="0"/>
    <n v="0"/>
    <n v="0"/>
  </r>
  <r>
    <x v="0"/>
    <s v="JORHAT"/>
    <s v="NEJ108"/>
    <n v="1000000893"/>
    <s v="JAGDISH PRASAD GOPIKISHAN"/>
    <d v="2020-06-05T00:00:00"/>
    <s v="Targeted Dealer"/>
    <m/>
    <n v="60"/>
    <n v="60"/>
    <n v="44.5"/>
  </r>
  <r>
    <x v="0"/>
    <s v="JORHAT"/>
    <s v="NEH094"/>
    <n v="1000000890"/>
    <s v="HANUMAN ENTERPRISE (JHT)"/>
    <d v="2020-08-25T00:00:00"/>
    <s v="Targeted Dealer"/>
    <m/>
    <n v="90"/>
    <n v="90"/>
    <n v="40"/>
  </r>
  <r>
    <x v="0"/>
    <s v="JORHAT"/>
    <s v="NEL086"/>
    <n v="1000000895"/>
    <s v="LAXMI ENTERPRISE - JHT"/>
    <d v="2020-10-06T00:00:00"/>
    <s v="Targeted Dealer"/>
    <m/>
    <n v="60"/>
    <n v="60"/>
    <n v="0"/>
  </r>
  <r>
    <x v="0"/>
    <s v="JORHAT"/>
    <s v="NED212"/>
    <n v="1000002846"/>
    <s v="DUTTA HARDWARE"/>
    <d v="2022-07-25T00:00:00"/>
    <s v="Targeted Dealer"/>
    <m/>
    <n v="50"/>
    <n v="50"/>
    <n v="20"/>
  </r>
  <r>
    <x v="0"/>
    <s v="JORHAT"/>
    <s v="NEN201"/>
    <n v="1000002980"/>
    <s v="N B SUPPLIERS"/>
    <d v="2022-09-26T00:00:00"/>
    <s v="Targeted Dealer"/>
    <m/>
    <n v="70"/>
    <n v="70"/>
    <n v="50"/>
  </r>
  <r>
    <x v="0"/>
    <s v="JORHAT"/>
    <s v="NER266"/>
    <n v="1000003186"/>
    <s v="RAMCHANDRA JAYPRAKASH"/>
    <d v="2022-12-28T00:00:00"/>
    <s v="Targeted Dealer"/>
    <m/>
    <n v="180"/>
    <n v="180"/>
    <n v="80"/>
  </r>
  <r>
    <x v="0"/>
    <s v="JORHAT"/>
    <s v="NEM371"/>
    <n v="1000003398"/>
    <s v="MAAHABOLI ENTERPRISE"/>
    <d v="2023-02-28T00:00:00"/>
    <s v="Targeted Dealer"/>
    <m/>
    <n v="40"/>
    <n v="40"/>
    <n v="25"/>
  </r>
  <r>
    <x v="0"/>
    <s v="JORHAT"/>
    <s v="NEB324"/>
    <n v="1000003447"/>
    <s v="BORUAH &amp; SONS ENTERPRISE"/>
    <d v="2023-03-23T00:00:00"/>
    <s v="Targeted Dealer"/>
    <m/>
    <n v="40"/>
    <n v="40"/>
    <n v="25"/>
  </r>
  <r>
    <x v="0"/>
    <s v="JORHAT"/>
    <s v="NES652"/>
    <n v="1000003493"/>
    <s v="S.B.TIMBER"/>
    <d v="2023-04-23T00:00:00"/>
    <s v="Targeted Dealer"/>
    <m/>
    <n v="30"/>
    <n v="30"/>
    <n v="1"/>
  </r>
  <r>
    <x v="0"/>
    <s v="JORHAT"/>
    <s v="NEJ188"/>
    <n v="1000004034"/>
    <s v="J.R. HOSES"/>
    <d v="2024-07-05T00:00:00"/>
    <s v="Targeted Dealer"/>
    <m/>
    <n v="50"/>
    <n v="50"/>
    <n v="1.5"/>
  </r>
  <r>
    <x v="0"/>
    <s v="GOLAGHAT"/>
    <s v="H012"/>
    <n v="1000000268"/>
    <s v="HIRALAL AGARWALA"/>
    <d v="2005-02-01T00:00:00"/>
    <s v="Targeted Dealer"/>
    <m/>
    <n v="20"/>
    <n v="20"/>
    <n v="20"/>
  </r>
  <r>
    <x v="0"/>
    <s v="GOLAGHAT"/>
    <s v="G035"/>
    <n v="1000000263"/>
    <s v="GARODIA HARDWARE STORES"/>
    <d v="2008-04-24T00:00:00"/>
    <s v="Targeted Dealer"/>
    <m/>
    <n v="20"/>
    <n v="20"/>
    <n v="30"/>
  </r>
  <r>
    <x v="0"/>
    <s v="GOLAGHAT"/>
    <s v="S186"/>
    <n v="1000000277"/>
    <s v="SHANTI TRADE"/>
    <d v="2009-10-15T00:00:00"/>
    <s v="Targeted Dealer"/>
    <m/>
    <n v="980"/>
    <n v="980"/>
    <n v="960"/>
  </r>
  <r>
    <x v="0"/>
    <s v="GOLAGHAT"/>
    <s v="G097"/>
    <n v="1000000261"/>
    <s v="GANAPATI HARDWARE (GOLAGHAT)"/>
    <d v="2013-07-27T00:00:00"/>
    <s v="Targeted Dealer"/>
    <m/>
    <n v="30"/>
    <n v="30"/>
    <n v="0"/>
  </r>
  <r>
    <x v="0"/>
    <s v="GOLAGHAT"/>
    <s v="NEG015"/>
    <n v="1000000262"/>
    <s v="GANAPATI TRADE &amp; ELECTRICALS"/>
    <d v="2014-11-28T00:00:00"/>
    <s v="Targeted Dealer"/>
    <m/>
    <n v="20"/>
    <n v="20"/>
    <n v="20"/>
  </r>
  <r>
    <x v="0"/>
    <s v="GOLAGHAT"/>
    <s v="NEH020"/>
    <n v="1000000266"/>
    <s v="HARI OM ENTERPRISE (GOLAGHAT)"/>
    <d v="2016-06-01T00:00:00"/>
    <s v="Targeted Dealer"/>
    <m/>
    <n v="375"/>
    <n v="375"/>
    <n v="425"/>
  </r>
  <r>
    <x v="0"/>
    <s v="GOLAGHAT"/>
    <s v="NEG063"/>
    <n v="1000000260"/>
    <s v="G L ENTERPRISE"/>
    <d v="2017-10-13T00:00:00"/>
    <s v="Targeted Dealer"/>
    <m/>
    <n v="90"/>
    <n v="90"/>
    <n v="70"/>
  </r>
  <r>
    <x v="0"/>
    <s v="GOLAGHAT"/>
    <s v="NEL057"/>
    <n v="1000000839"/>
    <s v="LAXMI STORES (GOL)"/>
    <d v="2019-06-07T00:00:00"/>
    <s v="Targeted Dealer"/>
    <m/>
    <n v="30"/>
    <n v="30"/>
    <n v="30"/>
  </r>
  <r>
    <x v="0"/>
    <s v="GOLAGHAT"/>
    <s v="NEB210"/>
    <n v="1000000256"/>
    <s v="BHAWANI STORE"/>
    <d v="2019-10-16T00:00:00"/>
    <s v="Targeted Dealer"/>
    <m/>
    <n v="20"/>
    <n v="20"/>
    <n v="20"/>
  </r>
  <r>
    <x v="0"/>
    <s v="GOLAGHAT"/>
    <s v="NEG119"/>
    <n v="1000000265"/>
    <s v="GOLAGHAT HARDWARE"/>
    <d v="2020-03-03T00:00:00"/>
    <s v="Targeted Dealer"/>
    <m/>
    <n v="30"/>
    <n v="30"/>
    <n v="0"/>
  </r>
  <r>
    <x v="0"/>
    <s v="GOLAGHAT"/>
    <s v="NED164"/>
    <n v="1000000258"/>
    <s v="DHANANJOY SINGH"/>
    <d v="2020-06-19T00:00:00"/>
    <s v="Targeted Dealer"/>
    <m/>
    <n v="100"/>
    <n v="100"/>
    <n v="80"/>
  </r>
  <r>
    <x v="0"/>
    <s v="GOLAGHAT"/>
    <s v="NES478"/>
    <n v="1000000279"/>
    <s v="SURAVI ENTERPRISE"/>
    <d v="2020-11-09T00:00:00"/>
    <s v="Targeted Dealer"/>
    <m/>
    <n v="30"/>
    <n v="30"/>
    <n v="20"/>
  </r>
  <r>
    <x v="0"/>
    <s v="GOLAGHAT"/>
    <s v="NEM308"/>
    <n v="1000000272"/>
    <s v="MAHABIR HARDWARE - GLGT"/>
    <d v="2021-05-05T00:00:00"/>
    <s v="Targeted Dealer"/>
    <m/>
    <n v="120"/>
    <n v="120"/>
    <n v="125"/>
  </r>
  <r>
    <x v="0"/>
    <s v="GOLAGHAT"/>
    <s v="NES534"/>
    <n v="1000000278"/>
    <s v="SINDHU AGRIWARE"/>
    <d v="2021-09-29T00:00:00"/>
    <s v="Targeted Dealer"/>
    <m/>
    <n v="20"/>
    <n v="20"/>
    <n v="0"/>
  </r>
  <r>
    <x v="0"/>
    <s v="GOLAGHAT"/>
    <s v="NEJ130"/>
    <n v="1000000270"/>
    <s v="JALLAN ENTERPRISE - GOL"/>
    <d v="2021-10-25T00:00:00"/>
    <s v="Targeted Dealer"/>
    <m/>
    <n v="180"/>
    <n v="180"/>
    <n v="150"/>
  </r>
  <r>
    <x v="0"/>
    <s v="GOLAGHAT"/>
    <s v="NES737"/>
    <n v="1000004054"/>
    <s v="SANDIP KUMAR NIMODIA"/>
    <d v="2024-07-24T00:00:00"/>
    <s v="-"/>
    <m/>
    <n v="0"/>
    <n v="0"/>
    <n v="0"/>
  </r>
  <r>
    <x v="0"/>
    <s v="Sibsagar"/>
    <s v="S060"/>
    <n v="1000000718"/>
    <s v="SHYAM ENTERPRISE"/>
    <d v="2005-10-17T00:00:00"/>
    <s v="Targeted Dealer"/>
    <m/>
    <n v="1120"/>
    <n v="1120"/>
    <n v="1040"/>
  </r>
  <r>
    <x v="0"/>
    <s v="Sibsagar"/>
    <s v="J012"/>
    <n v="1000000707"/>
    <s v="JAGATI ENTERPRISE"/>
    <d v="2005-12-01T00:00:00"/>
    <s v="Targeted Dealer"/>
    <m/>
    <n v="1410"/>
    <n v="1410"/>
    <n v="1546.8"/>
  </r>
  <r>
    <x v="0"/>
    <s v="Sibsagar"/>
    <s v="S185"/>
    <n v="1000000719"/>
    <s v="SHYAM STEEL"/>
    <d v="2009-09-25T00:00:00"/>
    <s v="Targeted Dealer"/>
    <m/>
    <n v="40"/>
    <n v="40"/>
    <n v="20"/>
  </r>
  <r>
    <x v="0"/>
    <s v="Sibsagar"/>
    <s v="S457"/>
    <n v="1000000720"/>
    <s v="SILASAKHU HARDWARE &amp; ELECTRICALS"/>
    <d v="2013-09-20T00:00:00"/>
    <s v="Targeted Dealer"/>
    <m/>
    <n v="220"/>
    <n v="220"/>
    <n v="150"/>
  </r>
  <r>
    <x v="0"/>
    <s v="Sibsagar"/>
    <s v="NEP077"/>
    <n v="1000000716"/>
    <s v="PRADIP STORE (RAJMAI)"/>
    <d v="2016-07-29T00:00:00"/>
    <s v="Targeted Dealer"/>
    <m/>
    <n v="1050"/>
    <n v="1050"/>
    <n v="1054"/>
  </r>
  <r>
    <x v="0"/>
    <s v="Sibsagar"/>
    <s v="NEP082"/>
    <n v="1000000717"/>
    <s v="PURBANCHAL HARDWARE (DEMOW)"/>
    <d v="2016-10-05T00:00:00"/>
    <s v="Targeted Dealer"/>
    <m/>
    <n v="120"/>
    <n v="120"/>
    <n v="32.5"/>
  </r>
  <r>
    <x v="0"/>
    <s v="Sibsagar"/>
    <s v="NEA268"/>
    <n v="1000001057"/>
    <s v="A S HARDWARE STORE"/>
    <d v="2020-01-18T00:00:00"/>
    <s v="Targeted Dealer"/>
    <m/>
    <n v="120"/>
    <n v="120"/>
    <n v="120"/>
  </r>
  <r>
    <x v="0"/>
    <s v="Sibsagar"/>
    <s v="NEM271"/>
    <n v="1000001062"/>
    <s v="MARUTI HARDWARE (SIB)"/>
    <d v="2020-06-19T00:00:00"/>
    <s v="Targeted Dealer"/>
    <m/>
    <n v="180"/>
    <n v="180"/>
    <n v="40"/>
  </r>
  <r>
    <x v="0"/>
    <s v="Sibsagar"/>
    <s v="NEM335"/>
    <n v="1000002618"/>
    <s v="MAA HARDWARE-SIVASAGAR"/>
    <d v="2022-03-07T00:00:00"/>
    <s v="Targeted Dealer"/>
    <m/>
    <n v="180"/>
    <n v="180"/>
    <n v="122.5"/>
  </r>
  <r>
    <x v="0"/>
    <s v="Sibsagar"/>
    <s v="NEG147"/>
    <n v="1000002758"/>
    <s v="GONESH HARDWARE STORES"/>
    <d v="2022-05-23T00:00:00"/>
    <s v="Targeted Dealer"/>
    <m/>
    <n v="40"/>
    <n v="40"/>
    <n v="27"/>
  </r>
  <r>
    <x v="0"/>
    <s v="Sibsagar"/>
    <s v="NEJ143"/>
    <n v="1000002759"/>
    <s v="JAGDAMBA ENTERPRISE"/>
    <d v="2022-05-23T00:00:00"/>
    <s v="Targeted Dealer"/>
    <m/>
    <n v="120"/>
    <n v="120"/>
    <n v="120"/>
  </r>
  <r>
    <x v="0"/>
    <s v="Sibsagar"/>
    <s v="NEB284"/>
    <n v="1000002760"/>
    <s v="BARUWATI HARDWARE"/>
    <d v="2022-05-23T00:00:00"/>
    <s v="Targeted Dealer"/>
    <m/>
    <n v="40"/>
    <n v="40"/>
    <n v="24"/>
  </r>
  <r>
    <x v="0"/>
    <s v="Sibsagar"/>
    <s v="NEN193"/>
    <n v="1000002764"/>
    <s v="NEW TARUN HARDWARE STORE"/>
    <d v="2022-05-30T00:00:00"/>
    <s v="Targeted Dealer"/>
    <m/>
    <n v="30"/>
    <n v="30"/>
    <n v="30"/>
  </r>
  <r>
    <x v="0"/>
    <s v="Sibsagar"/>
    <s v="NEM382"/>
    <n v="1000003503"/>
    <s v="MOINA STORES"/>
    <d v="2023-04-26T00:00:00"/>
    <s v="Targeted Dealer"/>
    <m/>
    <n v="20"/>
    <n v="20"/>
    <n v="40"/>
  </r>
  <r>
    <x v="0"/>
    <s v="Sibsagar"/>
    <s v="NES659"/>
    <n v="1000003511"/>
    <s v="SUSHANTA CHANGMAI"/>
    <d v="2023-05-10T00:00:00"/>
    <s v="Targeted Dealer"/>
    <m/>
    <n v="80"/>
    <n v="80"/>
    <n v="80"/>
  </r>
  <r>
    <x v="0"/>
    <s v="Sibsagar"/>
    <s v="NES660"/>
    <n v="1000003519"/>
    <s v="SHYAM CONSTRUCTION &amp; SUPPLIERS"/>
    <d v="2023-05-12T00:00:00"/>
    <s v="Targeted Dealer"/>
    <m/>
    <n v="180"/>
    <n v="180"/>
    <n v="191.75"/>
  </r>
  <r>
    <x v="0"/>
    <s v="Sibsagar"/>
    <s v="NEA425"/>
    <n v="1000003809"/>
    <s v="A B HARDWARE STORE"/>
    <d v="2023-12-29T00:00:00"/>
    <s v="Targeted Dealer"/>
    <m/>
    <n v="20"/>
    <n v="20"/>
    <n v="40"/>
  </r>
  <r>
    <x v="0"/>
    <s v="DIBRUGARH"/>
    <s v="B012"/>
    <n v="1000000237"/>
    <s v="BALDEODAS GHANSHYAM DAS"/>
    <d v="2005-02-02T00:00:00"/>
    <s v="Targeted Dealer"/>
    <m/>
    <n v="20"/>
    <n v="20"/>
    <n v="5.5"/>
  </r>
  <r>
    <x v="0"/>
    <s v="DIBRUGARH"/>
    <s v="C011"/>
    <n v="1000000810"/>
    <s v="CEMENT CENTRE (MORAN)"/>
    <d v="2005-02-02T00:00:00"/>
    <s v="Targeted Dealer"/>
    <m/>
    <n v="40"/>
    <n v="40"/>
    <n v="40"/>
  </r>
  <r>
    <x v="0"/>
    <s v="DIBRUGARH"/>
    <s v="E002"/>
    <n v="1000000816"/>
    <s v="EASTERN TRADING"/>
    <d v="2005-02-02T00:00:00"/>
    <s v="Targeted Dealer"/>
    <m/>
    <n v="750"/>
    <n v="750"/>
    <n v="675.5"/>
  </r>
  <r>
    <x v="0"/>
    <s v="DIBRUGARH"/>
    <s v="A048"/>
    <n v="1000000235"/>
    <s v="ATMARAM AGARWAL"/>
    <d v="2007-05-10T00:00:00"/>
    <s v="Targeted Dealer"/>
    <m/>
    <n v="1150"/>
    <n v="1150"/>
    <n v="1093"/>
  </r>
  <r>
    <x v="0"/>
    <s v="DIBRUGARH"/>
    <s v="L035"/>
    <n v="1000000245"/>
    <s v="LAXMI HARDWARE STORES (DIBRUGARH)"/>
    <d v="2009-05-25T00:00:00"/>
    <s v="Targeted Dealer"/>
    <m/>
    <n v="20"/>
    <n v="20"/>
    <n v="2.5"/>
  </r>
  <r>
    <x v="0"/>
    <s v="DIBRUGARH"/>
    <s v="P079"/>
    <n v="1000000248"/>
    <s v="PAWAN ENTERPRISE"/>
    <d v="2009-05-25T00:00:00"/>
    <s v="Targeted Dealer"/>
    <m/>
    <n v="250"/>
    <n v="250"/>
    <n v="155.5"/>
  </r>
  <r>
    <x v="0"/>
    <s v="DIBRUGARH"/>
    <s v="S179"/>
    <n v="1000000341"/>
    <s v="SATI TRADING CO"/>
    <d v="2009-08-05T00:00:00"/>
    <s v="Targeted Dealer"/>
    <m/>
    <n v="560"/>
    <n v="560"/>
    <n v="688"/>
  </r>
  <r>
    <x v="0"/>
    <s v="DIBRUGARH"/>
    <s v="B145"/>
    <n v="1000000236"/>
    <s v="BAJRANGBALI STORES"/>
    <d v="2012-08-25T00:00:00"/>
    <s v="Targeted Dealer"/>
    <m/>
    <n v="50"/>
    <n v="50"/>
    <n v="20"/>
  </r>
  <r>
    <x v="0"/>
    <s v="DIBRUGARH"/>
    <s v="A146"/>
    <n v="1000000233"/>
    <s v="ANUSUIYA CYCLE &amp; HARDWARE STORE"/>
    <d v="2012-11-30T00:00:00"/>
    <s v="Targeted Dealer"/>
    <m/>
    <n v="650"/>
    <n v="650"/>
    <n v="538"/>
  </r>
  <r>
    <x v="0"/>
    <s v="DIBRUGARH"/>
    <s v="P138"/>
    <n v="1000000247"/>
    <s v="P.K. HARDWARE STORE"/>
    <d v="2012-11-30T00:00:00"/>
    <s v="Targeted Dealer"/>
    <m/>
    <n v="120"/>
    <n v="120"/>
    <n v="50"/>
  </r>
  <r>
    <x v="0"/>
    <s v="DIBRUGARH"/>
    <s v="M263"/>
    <n v="1000000246"/>
    <s v="M.B.STEEL"/>
    <d v="2013-04-22T00:00:00"/>
    <s v="Targeted Dealer"/>
    <m/>
    <n v="20"/>
    <n v="20"/>
    <n v="3"/>
  </r>
  <r>
    <x v="0"/>
    <s v="DIBRUGARH"/>
    <s v="NEC017"/>
    <n v="1000000811"/>
    <s v="CHABUA HARDWARE"/>
    <d v="2015-04-03T00:00:00"/>
    <s v="Targeted Dealer"/>
    <m/>
    <n v="50"/>
    <n v="50"/>
    <n v="32.5"/>
  </r>
  <r>
    <x v="0"/>
    <s v="DIBRUGARH"/>
    <s v="NEB024"/>
    <n v="1000000239"/>
    <s v="BRAHMAPUTRA SALES CORPORATION"/>
    <d v="2015-04-29T00:00:00"/>
    <s v="Targeted Dealer"/>
    <m/>
    <n v="120"/>
    <n v="120"/>
    <n v="92.5"/>
  </r>
  <r>
    <x v="0"/>
    <s v="DIBRUGARH"/>
    <s v="NEK048"/>
    <n v="1000000820"/>
    <s v="KANTA HARDWARE (CHOWKIDINGHEE)"/>
    <d v="2016-09-21T00:00:00"/>
    <s v="Targeted Dealer"/>
    <m/>
    <n v="130"/>
    <n v="130"/>
    <n v="114.35"/>
  </r>
  <r>
    <x v="0"/>
    <s v="DIBRUGARH"/>
    <s v="NEK053"/>
    <n v="1000000821"/>
    <s v="KEJRIWAL BROTHERS (DIBRUGARH)"/>
    <d v="2016-12-27T00:00:00"/>
    <s v="Targeted Dealer"/>
    <m/>
    <n v="30"/>
    <n v="30"/>
    <n v="2.5"/>
  </r>
  <r>
    <x v="0"/>
    <s v="DIBRUGARH"/>
    <s v="NEP132"/>
    <n v="1000000249"/>
    <s v="PURBANCHAL UDYOG (DIB)"/>
    <d v="2018-04-27T00:00:00"/>
    <s v="Targeted Dealer"/>
    <m/>
    <n v="50"/>
    <n v="50"/>
    <n v="37"/>
  </r>
  <r>
    <x v="0"/>
    <s v="DIBRUGARH"/>
    <s v="NEB168"/>
    <n v="1000000238"/>
    <s v="BHARAT ISPAT"/>
    <d v="2018-08-03T00:00:00"/>
    <s v="Targeted Dealer"/>
    <m/>
    <n v="20"/>
    <n v="20"/>
    <n v="12"/>
  </r>
  <r>
    <x v="0"/>
    <s v="DIBRUGARH"/>
    <s v="NEA226"/>
    <n v="1000000234"/>
    <s v="ARUNODAY"/>
    <d v="2019-01-11T00:00:00"/>
    <s v="-"/>
    <m/>
    <n v="0"/>
    <n v="0"/>
    <n v="0"/>
  </r>
  <r>
    <x v="0"/>
    <s v="DIBRUGARH"/>
    <s v="NEP172"/>
    <n v="1000000250"/>
    <s v="PURNA HARDWARE STORES"/>
    <d v="2019-03-01T00:00:00"/>
    <s v="Targeted Dealer"/>
    <m/>
    <n v="20"/>
    <n v="20"/>
    <n v="22.5"/>
  </r>
  <r>
    <x v="0"/>
    <s v="DIBRUGARH"/>
    <s v="NER171"/>
    <n v="1000000339"/>
    <s v="R D STORE"/>
    <d v="2019-07-02T00:00:00"/>
    <s v="Targeted Dealer"/>
    <m/>
    <n v="170"/>
    <n v="170"/>
    <n v="117"/>
  </r>
  <r>
    <x v="0"/>
    <s v="DIBRUGARH"/>
    <s v="NED146"/>
    <n v="1000000815"/>
    <s v="DHELIA &amp; SONS"/>
    <d v="2019-08-23T00:00:00"/>
    <s v="Targeted Dealer"/>
    <m/>
    <n v="640"/>
    <n v="640"/>
    <n v="704.35"/>
  </r>
  <r>
    <x v="0"/>
    <s v="DIBRUGARH"/>
    <s v="NER198"/>
    <n v="1000000340"/>
    <s v="RAJ LAXMI AJENCIES"/>
    <d v="2020-06-24T00:00:00"/>
    <s v="Targeted Dealer"/>
    <m/>
    <n v="60"/>
    <n v="60"/>
    <n v="30"/>
  </r>
  <r>
    <x v="0"/>
    <s v="DIBRUGARH"/>
    <s v="NEJ113"/>
    <n v="1000000817"/>
    <s v="J.J. HARDWARE STORE"/>
    <d v="2020-10-30T00:00:00"/>
    <s v="Targeted Dealer"/>
    <m/>
    <n v="50"/>
    <n v="50"/>
    <n v="56.5"/>
  </r>
  <r>
    <x v="0"/>
    <s v="DIBRUGARH"/>
    <s v="NEJ114"/>
    <n v="1000000818"/>
    <s v="J.P.TRADING - DBR"/>
    <d v="2020-11-04T00:00:00"/>
    <s v="Targeted Dealer"/>
    <m/>
    <n v="100"/>
    <n v="100"/>
    <n v="151.75"/>
  </r>
  <r>
    <x v="0"/>
    <s v="DIBRUGARH"/>
    <s v="NEC103"/>
    <n v="1000000812"/>
    <s v="CHENIREEMA TRADERS - DBR"/>
    <d v="2021-04-05T00:00:00"/>
    <s v="Targeted Dealer"/>
    <m/>
    <n v="1550"/>
    <n v="1550"/>
    <n v="1499"/>
  </r>
  <r>
    <x v="0"/>
    <s v="DIBRUGARH"/>
    <s v="NEK159"/>
    <n v="1000000819"/>
    <s v="K.L.&amp; SONS"/>
    <d v="2021-05-05T00:00:00"/>
    <s v="Targeted Dealer"/>
    <m/>
    <n v="200"/>
    <n v="200"/>
    <n v="210"/>
  </r>
  <r>
    <x v="0"/>
    <s v="DIBRUGARH"/>
    <s v="NES521"/>
    <n v="1000000252"/>
    <s v="SWAGAT TRADERS - DBR"/>
    <d v="2021-07-21T00:00:00"/>
    <s v="Targeted Dealer"/>
    <m/>
    <n v="20"/>
    <n v="20"/>
    <n v="0"/>
  </r>
  <r>
    <x v="0"/>
    <s v="DIBRUGARH"/>
    <s v="NES613"/>
    <n v="1000003134"/>
    <s v="SHREE GANESH TRADERS"/>
    <d v="2022-12-16T00:00:00"/>
    <s v="Targeted Dealer"/>
    <m/>
    <n v="130"/>
    <n v="130"/>
    <n v="30"/>
  </r>
  <r>
    <x v="0"/>
    <s v="DIBRUGARH"/>
    <s v="NEA375"/>
    <n v="1000003308"/>
    <s v="AVIGNA DISTRIBUTORS"/>
    <d v="2023-01-31T00:00:00"/>
    <s v="Targeted Dealer"/>
    <m/>
    <n v="40"/>
    <n v="40"/>
    <n v="0"/>
  </r>
  <r>
    <x v="0"/>
    <s v="DIBRUGARH"/>
    <s v="NES648"/>
    <n v="1000003473"/>
    <s v="Shree Hari Hardware"/>
    <d v="2023-04-05T00:00:00"/>
    <s v="Targeted Dealer"/>
    <m/>
    <n v="80"/>
    <n v="80"/>
    <n v="70"/>
  </r>
  <r>
    <x v="0"/>
    <s v="DIBRUGARH"/>
    <s v="NEN215"/>
    <n v="1000003502"/>
    <s v="NANDINI ENTERPRISES"/>
    <d v="2023-04-26T00:00:00"/>
    <s v="Targeted Dealer"/>
    <m/>
    <n v="200"/>
    <n v="200"/>
    <n v="315"/>
  </r>
  <r>
    <x v="0"/>
    <s v="DIBRUGARH"/>
    <s v="NEB331"/>
    <n v="1000003566"/>
    <s v="BHAITI HARDWARE &amp; FABRICATION"/>
    <d v="2023-06-01T00:00:00"/>
    <s v="Targeted Dealer"/>
    <m/>
    <n v="50"/>
    <n v="50"/>
    <n v="45"/>
  </r>
  <r>
    <x v="0"/>
    <s v="DIBRUGARH"/>
    <s v="NEP273"/>
    <n v="1000003683"/>
    <s v="PRAVEER ENTERPRISE"/>
    <d v="2023-08-10T00:00:00"/>
    <s v="-"/>
    <m/>
    <n v="0"/>
    <n v="0"/>
    <n v="0"/>
  </r>
  <r>
    <x v="0"/>
    <s v="DIBRUGARH"/>
    <s v="SPB146"/>
    <n v="1000003715"/>
    <s v="HIMADRI NATH"/>
    <d v="2023-09-12T00:00:00"/>
    <s v="Targeted Dealer"/>
    <m/>
    <n v="40"/>
    <n v="40"/>
    <n v="0"/>
  </r>
  <r>
    <x v="0"/>
    <s v="DIBRUGARH"/>
    <s v="NEA416"/>
    <n v="1000003732"/>
    <s v="AMKEY TIMBERS"/>
    <d v="2023-10-20T00:00:00"/>
    <s v="Targeted Dealer"/>
    <m/>
    <n v="1150"/>
    <n v="1150"/>
    <n v="1209.25"/>
  </r>
  <r>
    <x v="0"/>
    <s v="DIBRUGARH"/>
    <s v="NES693"/>
    <n v="1000003794"/>
    <s v="SMA ENTERPRISES"/>
    <d v="2023-12-21T00:00:00"/>
    <s v="Targeted Dealer"/>
    <m/>
    <n v="120"/>
    <n v="120"/>
    <n v="135"/>
  </r>
  <r>
    <x v="0"/>
    <s v="DIBRUGARH"/>
    <s v="NEL119"/>
    <n v="1000003817"/>
    <s v="LUKHURAKHAN HARDWARE &amp; FABRICATION"/>
    <d v="2024-01-10T00:00:00"/>
    <s v="Targeted Dealer"/>
    <m/>
    <n v="90"/>
    <n v="90"/>
    <n v="90"/>
  </r>
  <r>
    <x v="0"/>
    <s v="DIBRUGARH"/>
    <s v="NEA446"/>
    <n v="1000003914"/>
    <s v="AAD HOME SOLUTION"/>
    <d v="2024-04-20T00:00:00"/>
    <s v="-"/>
    <m/>
    <n v="0"/>
    <n v="0"/>
    <n v="0"/>
  </r>
  <r>
    <x v="0"/>
    <s v="DIBRUGARH"/>
    <s v="NEN29"/>
    <n v="1000003953"/>
    <s v="N.W. ENTERPRISE"/>
    <d v="2024-05-15T00:00:00"/>
    <s v="Targeted Dealer"/>
    <m/>
    <n v="300"/>
    <n v="300"/>
    <n v="401.25"/>
  </r>
  <r>
    <x v="0"/>
    <s v="DIBRUGARH"/>
    <s v="NEM435"/>
    <n v="1000003996"/>
    <s v="M.B. ENTERPRISE"/>
    <d v="2024-06-03T00:00:00"/>
    <s v="Targeted Dealer"/>
    <m/>
    <n v="80"/>
    <n v="80"/>
    <n v="55"/>
  </r>
  <r>
    <x v="0"/>
    <s v="DIBRUGARH"/>
    <s v="NES730"/>
    <n v="1000004000"/>
    <s v="SHYAMANTAMONI HARDWARE STORES"/>
    <d v="2024-06-06T00:00:00"/>
    <s v="Targeted Dealer"/>
    <m/>
    <n v="70"/>
    <n v="70"/>
    <n v="60"/>
  </r>
  <r>
    <x v="0"/>
    <s v="DIBRUGARH"/>
    <s v="NEK218"/>
    <n v="1000004008"/>
    <s v="KRISHNA HARDWARE"/>
    <d v="2024-06-14T00:00:00"/>
    <s v="Targeted Dealer"/>
    <m/>
    <n v="80"/>
    <n v="80"/>
    <n v="75"/>
  </r>
  <r>
    <x v="0"/>
    <s v="DIBRUGARH"/>
    <s v="NEB371"/>
    <n v="1000004074"/>
    <s v="BRAHMAPUTRA HARDWARE"/>
    <d v="2024-08-02T00:00:00"/>
    <s v="Targeted Dealer"/>
    <m/>
    <n v="60"/>
    <n v="60"/>
    <n v="65"/>
  </r>
  <r>
    <x v="0"/>
    <s v="AP- Tinsukia Side"/>
    <s v="S281"/>
    <n v="1000000119"/>
    <s v="SAMCHO HARDWARE TRADE AGENCY"/>
    <d v="2011-10-10T00:00:00"/>
    <s v="Targeted Dealer"/>
    <m/>
    <n v="180"/>
    <n v="180"/>
    <n v="197.5"/>
  </r>
  <r>
    <x v="0"/>
    <s v="AP- Tinsukia Side"/>
    <s v="D098"/>
    <n v="1000000114"/>
    <s v="DIBANG ENTERPRISES"/>
    <d v="2013-01-15T00:00:00"/>
    <s v="Targeted Dealer"/>
    <m/>
    <n v="340"/>
    <n v="340"/>
    <n v="295"/>
  </r>
  <r>
    <x v="0"/>
    <s v="AP- Tinsukia Side"/>
    <s v="NEW012"/>
    <n v="1000003611"/>
    <s v="WLB ENTERPRISES"/>
    <d v="2023-06-26T00:00:00"/>
    <s v="-"/>
    <m/>
    <n v="0"/>
    <n v="0"/>
    <n v="0"/>
  </r>
  <r>
    <x v="0"/>
    <s v="AP- Tinsukia Side"/>
    <s v="NES710"/>
    <n v="1000003876"/>
    <s v="SAWANG TRADERS"/>
    <d v="2024-02-29T00:00:00"/>
    <s v="Targeted Dealer"/>
    <m/>
    <n v="175"/>
    <n v="175"/>
    <n v="120"/>
  </r>
  <r>
    <x v="0"/>
    <s v="AP- Tinsukia Side"/>
    <s v="NEJ187"/>
    <n v="1000004016"/>
    <s v="J.K ENTERPRISES"/>
    <d v="2024-06-25T00:00:00"/>
    <s v="Targeted Dealer"/>
    <m/>
    <n v="150"/>
    <n v="150"/>
    <n v="150"/>
  </r>
  <r>
    <x v="0"/>
    <s v="TINSUKIA"/>
    <s v="D011"/>
    <n v="1000000751"/>
    <s v="DENNY BENNY ASSOCIATES"/>
    <d v="2005-02-04T00:00:00"/>
    <s v="Targeted Dealer"/>
    <m/>
    <n v="50"/>
    <n v="50"/>
    <n v="65"/>
  </r>
  <r>
    <x v="0"/>
    <s v="TINSUKIA"/>
    <s v="D012"/>
    <n v="1000000752"/>
    <s v="DHANDARIA TRADING CO."/>
    <d v="2005-03-05T00:00:00"/>
    <s v="Targeted Dealer"/>
    <m/>
    <n v="1150"/>
    <n v="1150"/>
    <n v="1150"/>
  </r>
  <r>
    <x v="0"/>
    <s v="TINSUKIA"/>
    <s v="R039"/>
    <n v="1000000761"/>
    <s v="RAJESH TRADE &amp; AGENCY"/>
    <d v="2007-08-30T00:00:00"/>
    <s v="Targeted Dealer"/>
    <m/>
    <n v="180"/>
    <n v="180"/>
    <n v="80"/>
  </r>
  <r>
    <x v="0"/>
    <s v="TINSUKIA"/>
    <s v="D072"/>
    <n v="1000000753"/>
    <s v="DUTTA HARDWARE"/>
    <d v="2011-09-21T00:00:00"/>
    <s v="Targeted Dealer"/>
    <m/>
    <n v="50"/>
    <n v="50"/>
    <n v="40"/>
  </r>
  <r>
    <x v="0"/>
    <s v="TINSUKIA"/>
    <s v="NER096"/>
    <n v="1000000760"/>
    <s v="R V HARDWARE AND STORE"/>
    <d v="2017-05-11T00:00:00"/>
    <s v="Targeted Dealer"/>
    <m/>
    <n v="40"/>
    <n v="40"/>
    <n v="20"/>
  </r>
  <r>
    <x v="0"/>
    <s v="TINSUKIA"/>
    <s v="NEB114"/>
    <n v="1000000749"/>
    <s v="BIREN KUMAR"/>
    <d v="2017-09-15T00:00:00"/>
    <s v="Targeted Dealer"/>
    <m/>
    <n v="80"/>
    <n v="80"/>
    <n v="0"/>
  </r>
  <r>
    <x v="0"/>
    <s v="TINSUKIA"/>
    <s v="NEM171"/>
    <n v="1000000757"/>
    <s v="MAMTA HARDWARE STORES"/>
    <d v="2018-03-10T00:00:00"/>
    <s v="Targeted Dealer"/>
    <m/>
    <n v="350"/>
    <n v="350"/>
    <n v="40"/>
  </r>
  <r>
    <x v="0"/>
    <s v="TINSUKIA"/>
    <s v="NES412"/>
    <n v="1000001082"/>
    <s v="SAI HARDWARE"/>
    <d v="2019-11-22T00:00:00"/>
    <s v="Targeted Dealer"/>
    <m/>
    <n v="40"/>
    <n v="40"/>
    <n v="0"/>
  </r>
  <r>
    <x v="0"/>
    <s v="TINSUKIA"/>
    <s v="NES419"/>
    <n v="1000001078"/>
    <s v="S C ENTERPRISES"/>
    <d v="2019-12-18T00:00:00"/>
    <s v="Targeted Dealer"/>
    <m/>
    <n v="60"/>
    <n v="60"/>
    <n v="0"/>
  </r>
  <r>
    <x v="0"/>
    <s v="TINSUKIA"/>
    <s v="NES441"/>
    <n v="1000000763"/>
    <s v="SHREE SHYAM HARDWARE"/>
    <d v="2020-03-04T00:00:00"/>
    <s v="Targeted Dealer"/>
    <m/>
    <n v="550"/>
    <n v="550"/>
    <n v="556.5"/>
  </r>
  <r>
    <x v="0"/>
    <s v="TINSUKIA"/>
    <s v="NER195"/>
    <n v="1000001077"/>
    <s v="RAJESH TRADERS (TSK)"/>
    <d v="2020-05-08T00:00:00"/>
    <s v="Targeted Dealer"/>
    <m/>
    <n v="20"/>
    <n v="20"/>
    <n v="40"/>
  </r>
  <r>
    <x v="0"/>
    <s v="TINSUKIA"/>
    <s v="NEB262"/>
    <n v="1000001070"/>
    <s v="BHAJANLAL SHARMA &amp; CO - TSK"/>
    <d v="2021-07-28T00:00:00"/>
    <s v="Targeted Dealer"/>
    <m/>
    <n v="50"/>
    <n v="50"/>
    <n v="30"/>
  </r>
  <r>
    <x v="0"/>
    <s v="TINSUKIA"/>
    <s v="NEA338"/>
    <n v="1000002605"/>
    <s v="APURBA KR GOGOI HARDWARE"/>
    <d v="2022-02-09T00:00:00"/>
    <s v="Targeted Dealer"/>
    <m/>
    <n v="70"/>
    <n v="70"/>
    <n v="75"/>
  </r>
  <r>
    <x v="0"/>
    <s v="TINSUKIA"/>
    <s v="NEA341"/>
    <n v="1000002617"/>
    <s v="ASHOK STEELS &amp; COMPANY"/>
    <d v="2022-03-05T00:00:00"/>
    <s v="Targeted Dealer"/>
    <m/>
    <n v="140"/>
    <n v="140"/>
    <n v="45.5"/>
  </r>
  <r>
    <x v="0"/>
    <s v="TINSUKIA"/>
    <s v="NES580"/>
    <n v="1000002726"/>
    <s v="SHYAM PLY HOUSE"/>
    <d v="2022-04-20T00:00:00"/>
    <s v="Targeted Dealer"/>
    <m/>
    <n v="40"/>
    <n v="40"/>
    <n v="40"/>
  </r>
  <r>
    <x v="0"/>
    <s v="TINSUKIA"/>
    <s v="NEB283"/>
    <n v="1000002748"/>
    <s v="BHAGWATI TRADER"/>
    <d v="2022-05-13T00:00:00"/>
    <s v="Targeted Dealer"/>
    <m/>
    <n v="160"/>
    <n v="160"/>
    <n v="180"/>
  </r>
  <r>
    <x v="0"/>
    <s v="TINSUKIA"/>
    <s v="NEJ144"/>
    <n v="1000002811"/>
    <s v="JMD ENTERPRISE"/>
    <d v="2022-06-07T00:00:00"/>
    <s v="-"/>
    <m/>
    <n v="0"/>
    <n v="0"/>
    <n v="0"/>
  </r>
  <r>
    <x v="0"/>
    <s v="TINSUKIA"/>
    <s v="NEH139"/>
    <n v="1000003477"/>
    <s v="HIYA HARDWARE"/>
    <d v="2023-04-20T00:00:00"/>
    <s v="Targeted Dealer"/>
    <m/>
    <n v="30"/>
    <n v="30"/>
    <n v="10"/>
  </r>
  <r>
    <x v="0"/>
    <s v="TINSUKIA"/>
    <s v="NES662"/>
    <n v="1000003521"/>
    <s v="SREE GONESH CEMENT AND HARDWARE"/>
    <d v="2023-05-16T00:00:00"/>
    <s v="Targeted Dealer"/>
    <m/>
    <n v="120"/>
    <n v="120"/>
    <n v="35"/>
  </r>
  <r>
    <x v="0"/>
    <s v="TINSUKIA"/>
    <s v="NED244"/>
    <n v="1000003931"/>
    <s v="DIVYAM ENTERPRISE"/>
    <d v="2024-04-30T00:00:00"/>
    <s v="Targeted Dealer"/>
    <m/>
    <n v="50"/>
    <n v="50"/>
    <n v="0"/>
  </r>
  <r>
    <x v="0"/>
    <s v="TINSUKIA"/>
    <s v="NES739"/>
    <n v="1000004065"/>
    <s v="SIRISH HARDWARE"/>
    <d v="2024-07-30T00:00:00"/>
    <s v="-"/>
    <m/>
    <n v="0"/>
    <n v="0"/>
    <n v="47.25"/>
  </r>
  <r>
    <x v="0"/>
    <s v="TINSUKIA"/>
    <s v="NEA463"/>
    <n v="1000004097"/>
    <s v="AKSHAYA STEEL AND HARDWARE STORES"/>
    <d v="2024-08-28T00:00:00"/>
    <s v="Targeted Dealer"/>
    <m/>
    <n v="60"/>
    <n v="60"/>
    <n v="105.5"/>
  </r>
  <r>
    <x v="0"/>
    <s v="SHILLONG"/>
    <s v="T029"/>
    <n v="1000000702"/>
    <s v="TWINLILIS LYNGKHOI"/>
    <d v="2009-02-11T00:00:00"/>
    <s v="Targeted Dealer"/>
    <m/>
    <n v="285"/>
    <n v="285"/>
    <n v="290"/>
  </r>
  <r>
    <x v="0"/>
    <s v="SHILLONG"/>
    <s v="S196"/>
    <n v="1000000694"/>
    <s v="SAINI HARDWARE"/>
    <d v="2010-04-07T00:00:00"/>
    <s v="Targeted Dealer"/>
    <m/>
    <n v="50"/>
    <n v="50"/>
    <n v="70"/>
  </r>
  <r>
    <x v="0"/>
    <s v="SHILLONG"/>
    <s v="S203"/>
    <n v="1000000697"/>
    <s v="SHRI KHRAWBOR LYNGKHOI"/>
    <d v="2010-07-29T00:00:00"/>
    <s v="Targeted Dealer"/>
    <m/>
    <n v="120"/>
    <n v="120"/>
    <n v="120"/>
  </r>
  <r>
    <x v="0"/>
    <s v="SHILLONG"/>
    <s v="S248"/>
    <n v="1000000696"/>
    <s v="SHRI DROSTAR LYNGDOH"/>
    <d v="2011-05-03T00:00:00"/>
    <s v="Targeted Dealer"/>
    <m/>
    <n v="50"/>
    <n v="50"/>
    <n v="35"/>
  </r>
  <r>
    <x v="0"/>
    <s v="SHILLONG"/>
    <s v="P115"/>
    <n v="1000000692"/>
    <s v="P.PHAWA"/>
    <d v="2011-07-08T00:00:00"/>
    <s v="Targeted Dealer"/>
    <m/>
    <n v="140"/>
    <n v="140"/>
    <n v="106"/>
  </r>
  <r>
    <x v="0"/>
    <s v="SHILLONG"/>
    <s v="S274"/>
    <n v="1000000699"/>
    <s v="SRI RAM TRADING"/>
    <d v="2011-09-13T00:00:00"/>
    <s v="Targeted Dealer"/>
    <m/>
    <n v="180"/>
    <n v="180"/>
    <n v="154"/>
  </r>
  <r>
    <x v="0"/>
    <s v="SHILLONG"/>
    <s v="G064"/>
    <n v="1000000683"/>
    <s v="G.S.RANI"/>
    <d v="2012-03-14T00:00:00"/>
    <s v="Targeted Dealer"/>
    <m/>
    <n v="450"/>
    <n v="450"/>
    <n v="322"/>
  </r>
  <r>
    <x v="0"/>
    <s v="SHILLONG"/>
    <s v="NEB103"/>
    <n v="1000000679"/>
    <s v="BASAIAWMOIT ENTERPRISE (SHILLONG)"/>
    <d v="2017-05-02T00:00:00"/>
    <s v="Targeted Dealer"/>
    <m/>
    <n v="250"/>
    <n v="250"/>
    <n v="222"/>
  </r>
  <r>
    <x v="0"/>
    <s v="SHILLONG"/>
    <s v="NES203"/>
    <n v="1000000695"/>
    <s v="SAMYO HARDWARE (SHILLONG)"/>
    <d v="2017-07-12T00:00:00"/>
    <s v="Targeted Dealer"/>
    <m/>
    <n v="150"/>
    <n v="150"/>
    <n v="150"/>
  </r>
  <r>
    <x v="0"/>
    <s v="SHILLONG"/>
    <s v="NES318"/>
    <n v="1000000701"/>
    <s v="SURENDRA IRON &amp; STEEL"/>
    <d v="2018-08-22T00:00:00"/>
    <s v="Targeted Dealer"/>
    <m/>
    <n v="3500"/>
    <n v="3500"/>
    <n v="2969"/>
  </r>
  <r>
    <x v="0"/>
    <s v="SHILLONG"/>
    <s v="NES395"/>
    <n v="1000001055"/>
    <s v="SPINGSHON MAWLIEH"/>
    <d v="2019-09-26T00:00:00"/>
    <s v="Targeted Dealer"/>
    <m/>
    <n v="50"/>
    <n v="50"/>
    <n v="77"/>
  </r>
  <r>
    <x v="0"/>
    <s v="SHILLONG"/>
    <s v="NEK145"/>
    <n v="1000001052"/>
    <s v="KYRSHAN GYNDIANG"/>
    <d v="2020-06-22T00:00:00"/>
    <s v="Targeted Dealer"/>
    <m/>
    <n v="700"/>
    <n v="700"/>
    <n v="910"/>
  </r>
  <r>
    <x v="0"/>
    <s v="SHILLONG"/>
    <s v="NEK161"/>
    <n v="1000001051"/>
    <s v="KHARBULI ENTERPRISE"/>
    <d v="2021-08-05T00:00:00"/>
    <s v="Targeted Dealer"/>
    <m/>
    <n v="250"/>
    <n v="250"/>
    <n v="253"/>
  </r>
  <r>
    <x v="0"/>
    <s v="SHILLONG"/>
    <s v="NEF013"/>
    <n v="1000001047"/>
    <s v="F.H.L. ENTERPRISE"/>
    <d v="2021-08-07T00:00:00"/>
    <s v="Targeted Dealer"/>
    <m/>
    <n v="150"/>
    <n v="150"/>
    <n v="103"/>
  </r>
  <r>
    <x v="0"/>
    <s v="SHILLONG"/>
    <s v="NEP228"/>
    <n v="1000002613"/>
    <s v="POLO HILLS MACHINERY &amp; HARDWARE"/>
    <d v="2022-03-03T00:00:00"/>
    <s v="Targeted Dealer"/>
    <m/>
    <n v="110"/>
    <n v="110"/>
    <n v="0"/>
  </r>
  <r>
    <x v="0"/>
    <s v="SHILLONG"/>
    <s v="NEG148"/>
    <n v="1000002812"/>
    <s v="G.L. ENTERPRISE"/>
    <d v="2022-06-07T00:00:00"/>
    <s v="Targeted Dealer"/>
    <m/>
    <n v="60"/>
    <n v="60"/>
    <n v="78"/>
  </r>
  <r>
    <x v="0"/>
    <s v="SHILLONG"/>
    <s v="NEG149"/>
    <n v="1000002844"/>
    <s v="G D HARDWARES"/>
    <d v="2022-07-21T00:00:00"/>
    <s v="Targeted Dealer"/>
    <m/>
    <n v="2105"/>
    <n v="2105"/>
    <n v="1466"/>
  </r>
  <r>
    <x v="0"/>
    <s v="SHILLONG"/>
    <s v="NES614"/>
    <n v="1000003136"/>
    <s v="SHUBHAM ENTERPRISES"/>
    <d v="2022-12-19T00:00:00"/>
    <s v="Targeted Dealer"/>
    <m/>
    <n v="50"/>
    <n v="50"/>
    <n v="0"/>
  </r>
  <r>
    <x v="0"/>
    <s v="SHILLONG"/>
    <s v="NEL114"/>
    <n v="1000003612"/>
    <s v="L. PYNGROPE HARDWARE"/>
    <d v="2023-06-29T00:00:00"/>
    <s v="Targeted Dealer"/>
    <m/>
    <n v="280"/>
    <n v="280"/>
    <n v="327"/>
  </r>
  <r>
    <x v="0"/>
    <s v="SHILLONG"/>
    <s v="NEB333"/>
    <n v="1000003675"/>
    <s v="BAJRANG HOME STUDIO"/>
    <d v="2023-08-04T00:00:00"/>
    <s v="Targeted Dealer"/>
    <m/>
    <n v="50"/>
    <n v="50"/>
    <n v="27"/>
  </r>
  <r>
    <x v="0"/>
    <s v="SHILLONG"/>
    <s v="NES736"/>
    <n v="1000004038"/>
    <s v="SNOWDROP HARDWARE"/>
    <d v="2024-07-11T00:00:00"/>
    <s v="Targeted Dealer"/>
    <m/>
    <n v="50"/>
    <n v="50"/>
    <n v="44"/>
  </r>
  <r>
    <x v="0"/>
    <s v="JAINTIA HILLS"/>
    <s v="M132"/>
    <n v="1000000385"/>
    <s v="MAMTA HARDWARE"/>
    <d v="2009-10-29T00:00:00"/>
    <s v="Targeted Dealer"/>
    <m/>
    <n v="25"/>
    <n v="25"/>
    <n v="28"/>
  </r>
  <r>
    <x v="0"/>
    <s v="JAINTIA HILLS"/>
    <s v="NEW004"/>
    <n v="1000000388"/>
    <s v="W PHAWA HARDWARE"/>
    <d v="2017-10-30T00:00:00"/>
    <s v="Targeted Dealer"/>
    <m/>
    <n v="25"/>
    <n v="25"/>
    <n v="0"/>
  </r>
  <r>
    <x v="0"/>
    <s v="JAINTIA HILLS"/>
    <s v="NEL034"/>
    <n v="1000000383"/>
    <s v="LYNGDOH HARDWARE (JOWAI)"/>
    <d v="2017-11-22T00:00:00"/>
    <s v="Targeted Dealer"/>
    <m/>
    <n v="250"/>
    <n v="250"/>
    <n v="245"/>
  </r>
  <r>
    <x v="0"/>
    <s v="JAINTIA HILLS"/>
    <s v="NEE040"/>
    <n v="1000000380"/>
    <s v="EJD HARDWARE"/>
    <d v="2019-05-02T00:00:00"/>
    <s v="Targeted Dealer"/>
    <m/>
    <n v="50"/>
    <n v="50"/>
    <n v="0"/>
  </r>
  <r>
    <x v="0"/>
    <s v="JAINTIA HILLS"/>
    <s v="NEL099"/>
    <n v="1000000384"/>
    <s v="LYNGDOH SALES CORPORATION"/>
    <d v="2021-07-15T00:00:00"/>
    <s v="Targeted Dealer"/>
    <m/>
    <n v="1270"/>
    <n v="1270"/>
    <n v="997"/>
  </r>
  <r>
    <x v="0"/>
    <s v="JAINTIA HILLS"/>
    <s v="NER295"/>
    <n v="1000003773"/>
    <s v="RS ENTERPRISE"/>
    <d v="2023-12-07T00:00:00"/>
    <s v="Targeted Dealer"/>
    <m/>
    <n v="150"/>
    <n v="150"/>
    <n v="115"/>
  </r>
  <r>
    <x v="0"/>
    <s v="MANIPUR"/>
    <s v="S432"/>
    <n v="1000000577"/>
    <s v="SHANTIPUR HARDWARE STORE"/>
    <d v="2013-07-31T00:00:00"/>
    <s v="Targeted Dealer"/>
    <m/>
    <n v="210"/>
    <n v="210"/>
    <n v="50"/>
  </r>
  <r>
    <x v="0"/>
    <s v="MANIPUR"/>
    <s v="D131"/>
    <n v="1000000562"/>
    <s v="DY BEREN ANAL ENTERPRISES"/>
    <d v="2013-10-09T00:00:00"/>
    <s v="Targeted Dealer"/>
    <m/>
    <n v="60"/>
    <n v="60"/>
    <n v="27"/>
  </r>
  <r>
    <x v="0"/>
    <s v="MANIPUR"/>
    <s v="NET012"/>
    <n v="1000000579"/>
    <s v="THANGAL ENTERPRISES"/>
    <d v="2014-09-17T00:00:00"/>
    <s v="Targeted Dealer"/>
    <m/>
    <n v="5860"/>
    <n v="5860"/>
    <n v="6567"/>
  </r>
  <r>
    <x v="0"/>
    <s v="MANIPUR"/>
    <s v="NEA143"/>
    <n v="1000000558"/>
    <s v="AMAR STEEL"/>
    <d v="2017-08-19T00:00:00"/>
    <s v="Targeted Dealer"/>
    <m/>
    <n v="1445"/>
    <n v="1445"/>
    <n v="1000.95"/>
  </r>
  <r>
    <x v="0"/>
    <s v="MANIPUR"/>
    <s v="NEL039"/>
    <n v="1000000569"/>
    <s v="L &amp; L STEEL AND HOUSE AGENCY"/>
    <d v="2018-04-18T00:00:00"/>
    <s v="Targeted Dealer"/>
    <m/>
    <n v="205"/>
    <n v="205"/>
    <n v="152"/>
  </r>
  <r>
    <x v="0"/>
    <s v="MANIPUR"/>
    <s v="NEB160"/>
    <n v="1000000559"/>
    <s v="BILLSON GROUP"/>
    <d v="2018-06-08T00:00:00"/>
    <s v="-"/>
    <m/>
    <n v="0"/>
    <n v="0"/>
    <n v="0"/>
  </r>
  <r>
    <x v="0"/>
    <s v="MANIPUR"/>
    <s v="NES299"/>
    <n v="1000000578"/>
    <s v="SUPER ENTERPRISES"/>
    <d v="2018-06-12T00:00:00"/>
    <s v="Targeted Dealer"/>
    <m/>
    <n v="205"/>
    <n v="205"/>
    <n v="210"/>
  </r>
  <r>
    <x v="0"/>
    <s v="MANIPUR"/>
    <s v="NED121"/>
    <n v="1000000561"/>
    <s v="D-STEEL AND CEMENT STORE"/>
    <d v="2018-09-14T00:00:00"/>
    <s v="Targeted Dealer"/>
    <m/>
    <n v="155"/>
    <n v="155"/>
    <n v="105"/>
  </r>
  <r>
    <x v="0"/>
    <s v="MANIPUR"/>
    <s v="NEN112"/>
    <n v="1000000573"/>
    <s v="N/S HARDWARE &amp; STEEL"/>
    <d v="2018-09-14T00:00:00"/>
    <s v="Targeted Dealer"/>
    <m/>
    <n v="5200"/>
    <n v="5200"/>
    <n v="5123.5"/>
  </r>
  <r>
    <x v="0"/>
    <s v="MANIPUR"/>
    <s v="NES388"/>
    <n v="1000000983"/>
    <s v="SHIBANI ENTERPRISES"/>
    <d v="2019-09-03T00:00:00"/>
    <s v="Targeted Dealer"/>
    <m/>
    <n v="530"/>
    <n v="530"/>
    <n v="389.8"/>
  </r>
  <r>
    <x v="0"/>
    <s v="MANIPUR"/>
    <s v="NEE043"/>
    <n v="1000000969"/>
    <s v="ECHA TOMBA ENTERPRISES"/>
    <d v="2019-12-20T00:00:00"/>
    <s v="-"/>
    <m/>
    <n v="0"/>
    <n v="0"/>
    <n v="206"/>
  </r>
  <r>
    <x v="0"/>
    <s v="MANIPUR"/>
    <s v="NEN150"/>
    <n v="1000000976"/>
    <s v="NEERAJ TRADERS (MNP)"/>
    <d v="2020-06-20T00:00:00"/>
    <s v="Targeted Dealer"/>
    <m/>
    <n v="105"/>
    <n v="105"/>
    <n v="110.15"/>
  </r>
  <r>
    <x v="0"/>
    <s v="MANIPUR"/>
    <s v="NEK146"/>
    <n v="1000000972"/>
    <s v="KN &amp; SON''S VARIETY STORE"/>
    <d v="2020-06-26T00:00:00"/>
    <s v="Targeted Dealer"/>
    <m/>
    <n v="115"/>
    <n v="115"/>
    <n v="55"/>
  </r>
  <r>
    <x v="0"/>
    <s v="MANIPUR"/>
    <s v="NEG132"/>
    <n v="1000000970"/>
    <s v="GLOBAL ENTERPRISES - MNP"/>
    <d v="2021-04-23T00:00:00"/>
    <s v="Targeted Dealer"/>
    <m/>
    <n v="2320"/>
    <n v="2320"/>
    <n v="2181"/>
  </r>
  <r>
    <x v="0"/>
    <s v="MANIPUR"/>
    <s v="NEN174"/>
    <n v="1000000975"/>
    <s v="N.P. HARDWARE - MNP"/>
    <d v="2021-10-05T00:00:00"/>
    <s v="Targeted Dealer"/>
    <m/>
    <n v="155"/>
    <n v="155"/>
    <n v="155.75"/>
  </r>
  <r>
    <x v="0"/>
    <s v="MANIPUR"/>
    <s v="NEJ146"/>
    <n v="1000002823"/>
    <s v="JACOBS' STAR ENTERPRISES"/>
    <d v="2022-06-28T00:00:00"/>
    <s v="Targeted Dealer"/>
    <m/>
    <n v="155"/>
    <n v="155"/>
    <n v="175"/>
  </r>
  <r>
    <x v="0"/>
    <s v="MANIPUR"/>
    <s v="NEK184"/>
    <n v="1000003188"/>
    <s v="KHURAI STEEL"/>
    <d v="2022-12-28T00:00:00"/>
    <s v="-"/>
    <m/>
    <n v="0"/>
    <n v="0"/>
    <n v="0"/>
  </r>
  <r>
    <x v="0"/>
    <s v="MANIPUR"/>
    <s v="NEB301"/>
    <n v="1000003192"/>
    <s v="BROTHERS HARDWARE"/>
    <d v="2022-12-29T00:00:00"/>
    <s v="Targeted Dealer"/>
    <m/>
    <n v="155"/>
    <n v="155"/>
    <n v="214"/>
  </r>
  <r>
    <x v="0"/>
    <s v="MANIPUR"/>
    <s v="NEJ151"/>
    <n v="1000003203"/>
    <s v="JULIE ENTERPRISES"/>
    <d v="2022-12-31T00:00:00"/>
    <s v="Targeted Dealer"/>
    <m/>
    <n v="425"/>
    <n v="425"/>
    <n v="353"/>
  </r>
  <r>
    <x v="0"/>
    <s v="MANIPUR"/>
    <s v="NEB321"/>
    <n v="1000003386"/>
    <s v="BABUMACHA CEMENT &amp; STEEL"/>
    <d v="2023-02-26T00:00:00"/>
    <s v="Targeted Dealer"/>
    <m/>
    <n v="155"/>
    <n v="155"/>
    <n v="122"/>
  </r>
  <r>
    <x v="0"/>
    <s v="MANIPUR"/>
    <s v="NEK206"/>
    <n v="1000003785"/>
    <s v="K.K.ENTERPRISES"/>
    <d v="2023-12-13T00:00:00"/>
    <s v="Targeted Dealer"/>
    <m/>
    <n v="1365"/>
    <n v="1365"/>
    <n v="2224.85"/>
  </r>
  <r>
    <x v="0"/>
    <s v="MANIPUR"/>
    <s v="NEU049"/>
    <n v="1000003822"/>
    <s v="UPANBI CONTZ PRIVATE LIMITED"/>
    <d v="2024-01-19T00:00:00"/>
    <s v="Targeted Dealer"/>
    <m/>
    <n v="125"/>
    <n v="125"/>
    <n v="86"/>
  </r>
  <r>
    <x v="0"/>
    <s v="MANIPUR"/>
    <s v="NEL124"/>
    <n v="1000003908"/>
    <s v="L.L HARDWARE STORE"/>
    <d v="2024-04-10T00:00:00"/>
    <s v="Targeted Dealer"/>
    <m/>
    <n v="330"/>
    <n v="330"/>
    <n v="474.4"/>
  </r>
  <r>
    <x v="0"/>
    <s v="MANIPUR"/>
    <s v="NER317"/>
    <n v="1000003935"/>
    <s v="RK TRADERS"/>
    <d v="2024-04-30T00:00:00"/>
    <s v="Targeted Dealer"/>
    <m/>
    <n v="370"/>
    <n v="370"/>
    <n v="50"/>
  </r>
  <r>
    <x v="0"/>
    <s v="MANIPUR"/>
    <s v="NED250"/>
    <n v="1000004017"/>
    <s v="DHANESHWARI STEEL"/>
    <d v="2024-06-25T00:00:00"/>
    <s v="Targeted Dealer"/>
    <m/>
    <n v="55"/>
    <n v="55"/>
    <n v="0"/>
  </r>
  <r>
    <x v="0"/>
    <s v="MANIPUR"/>
    <s v="NEK223"/>
    <n v="1000004104"/>
    <s v="KOLKATA IRON AND STEEL"/>
    <d v="2024-08-30T00:00:00"/>
    <s v="Targeted Dealer"/>
    <m/>
    <n v="55"/>
    <n v="55"/>
    <n v="35"/>
  </r>
  <r>
    <x v="0"/>
    <s v="NAGALAND"/>
    <s v="T077"/>
    <n v="1000000630"/>
    <s v="T.N.CITIZEN STORE"/>
    <d v="2013-07-24T00:00:00"/>
    <s v="Targeted Dealer"/>
    <m/>
    <n v="35"/>
    <n v="35"/>
    <n v="0"/>
  </r>
  <r>
    <x v="0"/>
    <s v="NAGALAND"/>
    <s v="C119"/>
    <n v="1000000620"/>
    <s v="CORDIAL STORE"/>
    <d v="2014-01-06T00:00:00"/>
    <s v="Targeted Dealer"/>
    <m/>
    <n v="240"/>
    <n v="240"/>
    <n v="350"/>
  </r>
  <r>
    <x v="0"/>
    <s v="NAGALAND"/>
    <s v="NEK002"/>
    <n v="1000000624"/>
    <s v="KOLKATA IRON STORE"/>
    <d v="2014-05-07T00:00:00"/>
    <s v="Targeted Dealer"/>
    <m/>
    <n v="1050"/>
    <n v="1050"/>
    <n v="148.19999999999999"/>
  </r>
  <r>
    <x v="0"/>
    <s v="NAGALAND"/>
    <s v="NEV002"/>
    <n v="1000000631"/>
    <s v="VAUDE VILLE HARDWARE"/>
    <d v="2014-09-10T00:00:00"/>
    <s v="Targeted Dealer"/>
    <m/>
    <n v="990"/>
    <n v="990"/>
    <n v="775"/>
  </r>
  <r>
    <x v="0"/>
    <s v="NAGALAND"/>
    <s v="NEG010"/>
    <n v="1000000621"/>
    <s v="GLOBAL CERAMIC PRIVATE LIMITED"/>
    <d v="2014-10-01T00:00:00"/>
    <s v="Targeted Dealer"/>
    <m/>
    <n v="3295"/>
    <n v="3295"/>
    <n v="2507.6"/>
  </r>
  <r>
    <x v="0"/>
    <s v="NAGALAND"/>
    <s v="NES139"/>
    <n v="1000000629"/>
    <s v="SWURO ENTERPRISES (NLD)"/>
    <d v="2016-04-27T00:00:00"/>
    <s v="Targeted Dealer"/>
    <m/>
    <n v="1300"/>
    <n v="1300"/>
    <n v="735"/>
  </r>
  <r>
    <x v="0"/>
    <s v="NAGALAND"/>
    <s v="NES310"/>
    <n v="1000000627"/>
    <s v="S S STORE"/>
    <d v="2018-07-13T00:00:00"/>
    <s v="Targeted Dealer"/>
    <m/>
    <n v="1265"/>
    <n v="1265"/>
    <n v="1302.5"/>
  </r>
  <r>
    <x v="0"/>
    <s v="NAGALAND"/>
    <s v="NEK101"/>
    <n v="1000000623"/>
    <s v="KIHO ENTERPRISE"/>
    <d v="2018-10-08T00:00:00"/>
    <s v="Targeted Dealer"/>
    <m/>
    <n v="70"/>
    <n v="70"/>
    <n v="0"/>
  </r>
  <r>
    <x v="0"/>
    <s v="NAGALAND"/>
    <s v="NEM240"/>
    <n v="1000001020"/>
    <s v="MOON HARDWARE &amp; STEEL FABRICATION"/>
    <d v="2019-05-16T00:00:00"/>
    <s v="Targeted Dealer"/>
    <m/>
    <n v="35"/>
    <n v="35"/>
    <n v="20"/>
  </r>
  <r>
    <x v="0"/>
    <s v="NAGALAND"/>
    <s v="NEJ091"/>
    <n v="1000001017"/>
    <s v="JAYESH ENTERPRISE"/>
    <d v="2019-06-13T00:00:00"/>
    <s v="Targeted Dealer"/>
    <m/>
    <n v="1960"/>
    <n v="1960"/>
    <n v="1498.4"/>
  </r>
  <r>
    <x v="0"/>
    <s v="NAGALAND"/>
    <s v="NEJ096"/>
    <n v="1000001016"/>
    <s v="JAMIR TRADERS (NLD)"/>
    <d v="2019-09-07T00:00:00"/>
    <s v="Targeted Dealer"/>
    <m/>
    <n v="440"/>
    <n v="440"/>
    <n v="230"/>
  </r>
  <r>
    <x v="0"/>
    <s v="NAGALAND"/>
    <s v="NEB219"/>
    <n v="1000001014"/>
    <s v="BROTHERS HARDWARE (KOHIMA)"/>
    <d v="2019-12-07T00:00:00"/>
    <s v="Targeted Dealer"/>
    <m/>
    <n v="1605"/>
    <n v="1605"/>
    <n v="1610"/>
  </r>
  <r>
    <x v="0"/>
    <s v="NAGALAND"/>
    <s v="NES461"/>
    <n v="1000001025"/>
    <s v="S K TRADING (NLD)"/>
    <d v="2020-09-18T00:00:00"/>
    <s v="Targeted Dealer"/>
    <m/>
    <n v="1210"/>
    <n v="1210"/>
    <n v="1234.1500000000001"/>
  </r>
  <r>
    <x v="0"/>
    <s v="NAGALAND"/>
    <s v="NEZ013"/>
    <n v="1000001031"/>
    <s v="ZARBEN TRADERS - NLD"/>
    <d v="2021-07-27T00:00:00"/>
    <s v="Targeted Dealer"/>
    <m/>
    <n v="160"/>
    <n v="160"/>
    <n v="0"/>
  </r>
  <r>
    <x v="0"/>
    <s v="NAGALAND"/>
    <s v="NES531"/>
    <n v="1000001027"/>
    <s v="SHREE SASHI STORE - NLD"/>
    <d v="2021-09-20T00:00:00"/>
    <s v="Targeted Dealer"/>
    <m/>
    <n v="175"/>
    <n v="175"/>
    <n v="210"/>
  </r>
  <r>
    <x v="0"/>
    <s v="NAGALAND"/>
    <s v="NEK163"/>
    <n v="1000001018"/>
    <s v="K.B. TRADING"/>
    <d v="2021-09-25T00:00:00"/>
    <s v="Targeted Dealer"/>
    <m/>
    <n v="105"/>
    <n v="105"/>
    <n v="70"/>
  </r>
  <r>
    <x v="0"/>
    <s v="NAGALAND"/>
    <s v="NER230"/>
    <n v="1000001024"/>
    <s v="R.B. STORE - NLD"/>
    <d v="2021-09-28T00:00:00"/>
    <s v="Targeted Dealer"/>
    <m/>
    <n v="320"/>
    <n v="320"/>
    <n v="220"/>
  </r>
  <r>
    <x v="0"/>
    <s v="NAGALAND"/>
    <s v="NEA362"/>
    <n v="1000003100"/>
    <s v="A ACHUMI HARDWARE &amp; PAINTS"/>
    <d v="2022-11-08T00:00:00"/>
    <s v="Targeted Dealer"/>
    <m/>
    <n v="580"/>
    <n v="580"/>
    <n v="640"/>
  </r>
  <r>
    <x v="0"/>
    <s v="NAGALAND"/>
    <s v="NEM374"/>
    <n v="1000003445"/>
    <s v="MEZ &amp; CO HARDWARE"/>
    <d v="2023-03-23T00:00:00"/>
    <s v="Targeted Dealer"/>
    <m/>
    <n v="590"/>
    <n v="590"/>
    <n v="280"/>
  </r>
  <r>
    <x v="0"/>
    <s v="NAGALAND"/>
    <s v="NEH141"/>
    <n v="1000003489"/>
    <s v="HALLELUJAH ENTERPRISE"/>
    <d v="2023-04-26T00:00:00"/>
    <s v="Targeted Dealer"/>
    <m/>
    <n v="105"/>
    <n v="105"/>
    <n v="140"/>
  </r>
  <r>
    <x v="0"/>
    <s v="NAGALAND"/>
    <s v="NET185"/>
    <n v="1000003698"/>
    <s v="THE ONE"/>
    <d v="2023-08-24T00:00:00"/>
    <s v="Targeted Dealer"/>
    <m/>
    <n v="385"/>
    <n v="385"/>
    <n v="130"/>
  </r>
  <r>
    <x v="0"/>
    <s v="NAGALAND"/>
    <s v="NEB344"/>
    <n v="1000003762"/>
    <s v="B D TRADERS"/>
    <d v="2023-11-22T00:00:00"/>
    <s v="Targeted Dealer"/>
    <m/>
    <n v="70"/>
    <n v="70"/>
    <n v="35"/>
  </r>
  <r>
    <x v="0"/>
    <s v="NAGALAND"/>
    <s v="NEZ025"/>
    <n v="1000003924"/>
    <s v="Z ENTERPRISES"/>
    <d v="2024-04-30T00:00:00"/>
    <s v="Targeted Dealer"/>
    <m/>
    <n v="655"/>
    <n v="655"/>
    <n v="679.2"/>
  </r>
  <r>
    <x v="0"/>
    <s v="NAGALAND"/>
    <s v="NEN31"/>
    <n v="1000003997"/>
    <s v="NY ENTERPRISES"/>
    <d v="2024-06-05T00:00:00"/>
    <s v="Targeted Dealer"/>
    <m/>
    <n v="650"/>
    <n v="650"/>
    <n v="687.15"/>
  </r>
  <r>
    <x v="0"/>
    <s v="NAGALAND"/>
    <s v="NEK220"/>
    <n v="1000004020"/>
    <s v="KYONG ENTERPRISES"/>
    <d v="2024-06-26T00:00:00"/>
    <s v="Targeted Dealer"/>
    <m/>
    <n v="1400"/>
    <n v="1400"/>
    <n v="1935"/>
  </r>
  <r>
    <x v="0"/>
    <s v="NAGALAND"/>
    <s v="NEA458"/>
    <n v="1000004050"/>
    <s v="A R ENTERPRISE"/>
    <d v="2024-07-20T00:00:00"/>
    <s v="Targeted Dealer"/>
    <m/>
    <n v="35"/>
    <n v="35"/>
    <n v="0"/>
  </r>
  <r>
    <x v="1"/>
    <s v="GUWAHATI RURAL"/>
    <s v="A010"/>
    <n v="1000000281"/>
    <s v="ADHIKARY ENTERPRISE"/>
    <d v="2005-03-24T00:00:00"/>
    <s v="Targeted Dealer"/>
    <m/>
    <n v="3000"/>
    <n v="3000"/>
    <n v="2893.5"/>
  </r>
  <r>
    <x v="1"/>
    <s v="GUWAHATI RURAL"/>
    <s v="NEA450"/>
    <n v="1000003989"/>
    <s v="ASOMI ENTERPRISE"/>
    <d v="2024-05-31T00:00:00"/>
    <s v="Targeted Dealer"/>
    <m/>
    <n v="45"/>
    <n v="45"/>
    <n v="30"/>
  </r>
  <r>
    <x v="1"/>
    <s v="GUWAHATI RURAL"/>
    <s v="A200"/>
    <n v="1000000283"/>
    <s v="ASSAM HARDWARE (GHY)"/>
    <d v="2013-09-24T00:00:00"/>
    <s v="Targeted Dealer"/>
    <m/>
    <n v="1025"/>
    <n v="1025"/>
    <n v="895.5"/>
  </r>
  <r>
    <x v="1"/>
    <s v="GUWAHATI RURAL"/>
    <s v="NEB094"/>
    <n v="1000000284"/>
    <s v="B.D. ENTERPRISE (GHY)"/>
    <d v="2017-03-01T00:00:00"/>
    <s v="Targeted Dealer"/>
    <m/>
    <n v="100"/>
    <n v="100"/>
    <n v="69.5"/>
  </r>
  <r>
    <x v="1"/>
    <s v="GUWAHATI RURAL"/>
    <s v="B054"/>
    <n v="1000000285"/>
    <s v="BAISHYA TRADERS"/>
    <d v="2007-05-24T00:00:00"/>
    <s v="Targeted Dealer"/>
    <m/>
    <n v="220"/>
    <n v="220"/>
    <n v="167"/>
  </r>
  <r>
    <x v="1"/>
    <s v="GUWAHATI RURAL"/>
    <s v="NEB322"/>
    <n v="1000003402"/>
    <s v="BARUAH HARDWARE"/>
    <d v="2023-02-28T00:00:00"/>
    <s v="-"/>
    <m/>
    <n v="0"/>
    <n v="0"/>
    <n v="0"/>
  </r>
  <r>
    <x v="1"/>
    <s v="GUWAHATI RURAL"/>
    <s v="NEB350"/>
    <n v="1000003805"/>
    <s v="BARUAH HARDWARE"/>
    <d v="2023-12-28T00:00:00"/>
    <s v="Targeted Dealer"/>
    <m/>
    <n v="40"/>
    <n v="40"/>
    <n v="12.5"/>
  </r>
  <r>
    <x v="1"/>
    <s v="GUWAHATI RURAL"/>
    <s v="NEB143"/>
    <n v="1000000286"/>
    <s v="BIBIDHA HARDWARE"/>
    <d v="2018-03-14T00:00:00"/>
    <s v="Targeted Dealer"/>
    <m/>
    <n v="135"/>
    <n v="135"/>
    <n v="143.75"/>
  </r>
  <r>
    <x v="1"/>
    <s v="GUWAHATI RURAL"/>
    <s v="NEC003"/>
    <n v="1000000287"/>
    <s v="CHITRA ENTERPRISE"/>
    <d v="2014-06-12T00:00:00"/>
    <s v="Targeted Dealer"/>
    <m/>
    <n v="135"/>
    <n v="135"/>
    <n v="191"/>
  </r>
  <r>
    <x v="1"/>
    <s v="GUWAHATI RURAL"/>
    <s v="NEC124"/>
    <n v="1000003483"/>
    <s v="CHOUDHURY &amp; PATWARY TRADERS"/>
    <d v="2023-04-05T00:00:00"/>
    <s v="Targeted Dealer"/>
    <m/>
    <n v="20"/>
    <n v="20"/>
    <n v="0"/>
  </r>
  <r>
    <x v="1"/>
    <s v="GUWAHATI RURAL"/>
    <s v="NED196"/>
    <n v="1000002621"/>
    <s v="DEKA AND SONS HARDWARE"/>
    <d v="2022-03-08T00:00:00"/>
    <s v="Targeted Dealer"/>
    <m/>
    <n v="125"/>
    <n v="125"/>
    <n v="112"/>
  </r>
  <r>
    <x v="1"/>
    <s v="GUWAHATI RURAL"/>
    <s v="NED219"/>
    <n v="1000003309"/>
    <s v="DEKA ENTERPRISE"/>
    <d v="2023-01-31T00:00:00"/>
    <s v="-"/>
    <m/>
    <n v="0"/>
    <n v="0"/>
    <n v="0"/>
  </r>
  <r>
    <x v="1"/>
    <s v="GUWAHATI RURAL"/>
    <s v="NED230"/>
    <n v="1000003615"/>
    <s v="DEV ENTERPRISE"/>
    <d v="2023-06-30T00:00:00"/>
    <s v="Targeted Dealer"/>
    <m/>
    <n v="41"/>
    <n v="41"/>
    <n v="39"/>
  </r>
  <r>
    <x v="1"/>
    <s v="GUWAHATI RURAL"/>
    <s v="NEI044"/>
    <n v="1000003799"/>
    <s v="ISLAM TRADERS"/>
    <d v="2023-12-23T00:00:00"/>
    <s v="Targeted Dealer"/>
    <m/>
    <n v="80"/>
    <n v="80"/>
    <n v="13"/>
  </r>
  <r>
    <x v="1"/>
    <s v="GUWAHATI RURAL"/>
    <s v="NEJ183"/>
    <n v="1000003846"/>
    <s v="J.H.ENTERPRISE"/>
    <d v="2024-01-31T00:00:00"/>
    <s v="Targeted Dealer"/>
    <m/>
    <n v="150"/>
    <n v="150"/>
    <n v="286"/>
  </r>
  <r>
    <x v="1"/>
    <s v="GUWAHATI RURAL"/>
    <s v="J033"/>
    <n v="1000000288"/>
    <s v="JINTI HARDWARE"/>
    <d v="2007-11-12T00:00:00"/>
    <s v="Targeted Dealer"/>
    <m/>
    <n v="80"/>
    <n v="80"/>
    <n v="103.5"/>
  </r>
  <r>
    <x v="1"/>
    <s v="GUWAHATI RURAL"/>
    <s v="NEL054"/>
    <n v="1000000290"/>
    <s v="LILA HARDWARE"/>
    <d v="2019-03-16T00:00:00"/>
    <s v="Targeted Dealer"/>
    <m/>
    <n v="15"/>
    <n v="15"/>
    <n v="11"/>
  </r>
  <r>
    <x v="1"/>
    <s v="GUWAHATI RURAL"/>
    <s v="NEM407"/>
    <n v="1000003815"/>
    <s v="MAA ENTERPRISE"/>
    <d v="2023-12-31T00:00:00"/>
    <s v="Targeted Dealer"/>
    <m/>
    <n v="250"/>
    <n v="250"/>
    <n v="363"/>
  </r>
  <r>
    <x v="1"/>
    <s v="GUWAHATI RURAL"/>
    <s v="M220"/>
    <n v="1000000291"/>
    <s v="MAA ENTERPRISE (GUWAHATI)"/>
    <d v="2012-07-07T00:00:00"/>
    <s v="Targeted Dealer"/>
    <m/>
    <n v="25"/>
    <n v="25"/>
    <n v="21"/>
  </r>
  <r>
    <x v="1"/>
    <s v="GUWAHATI RURAL"/>
    <s v="NEM343"/>
    <n v="1000002763"/>
    <s v="MAA ENTERPRISE-GHY"/>
    <d v="2022-05-30T00:00:00"/>
    <s v="Targeted Dealer"/>
    <m/>
    <n v="100"/>
    <n v="100"/>
    <n v="55.5"/>
  </r>
  <r>
    <x v="1"/>
    <s v="GUWAHATI RURAL"/>
    <s v="NEM430"/>
    <n v="1000003975"/>
    <s v="MAHANTA AND CO. HARDWARE"/>
    <d v="2024-05-18T00:00:00"/>
    <s v="Targeted Dealer"/>
    <m/>
    <n v="35"/>
    <n v="35"/>
    <n v="46"/>
  </r>
  <r>
    <x v="1"/>
    <s v="GUWAHATI RURAL"/>
    <s v="NEM392"/>
    <n v="1000003642"/>
    <s v="MAYUKH ENTERPRISE"/>
    <d v="2023-07-11T00:00:00"/>
    <s v="Targeted Dealer"/>
    <m/>
    <n v="180"/>
    <n v="180"/>
    <n v="221"/>
  </r>
  <r>
    <x v="1"/>
    <s v="GUWAHATI RURAL"/>
    <s v="N019"/>
    <n v="1000000292"/>
    <s v="NIRMAL HARDWARE"/>
    <d v="2006-08-12T00:00:00"/>
    <s v="Targeted Dealer"/>
    <m/>
    <n v="1100"/>
    <n v="1100"/>
    <n v="844.5"/>
  </r>
  <r>
    <x v="1"/>
    <s v="GUWAHATI RURAL"/>
    <s v="NEP252"/>
    <n v="1000003294"/>
    <s v="P.S. HARDWARE"/>
    <d v="2023-01-27T00:00:00"/>
    <s v="Targeted Dealer"/>
    <m/>
    <n v="150"/>
    <n v="150"/>
    <n v="166"/>
  </r>
  <r>
    <x v="1"/>
    <s v="GUWAHATI RURAL"/>
    <s v="NEP100"/>
    <n v="1000000294"/>
    <s v="PARIJAT STEEL (GHY)"/>
    <d v="2017-01-27T00:00:00"/>
    <s v="Targeted Dealer"/>
    <m/>
    <n v="550"/>
    <n v="550"/>
    <n v="151.5"/>
  </r>
  <r>
    <x v="1"/>
    <s v="GUWAHATI RURAL"/>
    <s v="NEP279"/>
    <n v="1000003802"/>
    <s v="POPULAR ENTERPRISE"/>
    <d v="2023-12-23T00:00:00"/>
    <s v="Targeted Dealer"/>
    <m/>
    <n v="200"/>
    <n v="200"/>
    <n v="443.5"/>
  </r>
  <r>
    <x v="1"/>
    <s v="GUWAHATI RURAL"/>
    <s v="P134"/>
    <n v="1000000295"/>
    <s v="PRAGATI ENTERPRISE"/>
    <d v="2012-07-02T00:00:00"/>
    <s v="Targeted Dealer"/>
    <m/>
    <n v="70"/>
    <n v="70"/>
    <n v="48"/>
  </r>
  <r>
    <x v="1"/>
    <s v="GUWAHATI RURAL"/>
    <s v="NER328"/>
    <n v="1000004100"/>
    <s v="R.K. TRADING"/>
    <d v="2024-08-28T00:00:00"/>
    <s v="Targeted Dealer"/>
    <m/>
    <n v="13"/>
    <n v="13"/>
    <n v="0"/>
  </r>
  <r>
    <x v="1"/>
    <s v="GUWAHATI RURAL"/>
    <s v="NER184"/>
    <n v="1000000297"/>
    <s v="RABEN KALITA ENTERPRISE"/>
    <d v="2019-12-06T00:00:00"/>
    <s v="Targeted Dealer"/>
    <m/>
    <n v="100"/>
    <n v="100"/>
    <n v="101"/>
  </r>
  <r>
    <x v="1"/>
    <s v="GUWAHATI RURAL"/>
    <s v="NER095"/>
    <n v="1000000298"/>
    <s v="RAHUL TRADERS (GHY)"/>
    <d v="2017-04-01T00:00:00"/>
    <s v="Targeted Dealer"/>
    <m/>
    <n v="1200"/>
    <n v="1200"/>
    <n v="962.5"/>
  </r>
  <r>
    <x v="1"/>
    <s v="GUWAHATI RURAL"/>
    <s v="NER084"/>
    <n v="1000000299"/>
    <s v="RAJIV TRADERS (GHY)"/>
    <d v="2016-11-19T00:00:00"/>
    <s v="Targeted Dealer"/>
    <m/>
    <n v="535"/>
    <n v="535"/>
    <n v="385"/>
  </r>
  <r>
    <x v="1"/>
    <s v="GUWAHATI RURAL"/>
    <s v="NER263"/>
    <n v="1000003162"/>
    <s v="RUPJYOTI ENTERPRISE"/>
    <d v="2022-12-21T00:00:00"/>
    <s v="Targeted Dealer"/>
    <m/>
    <n v="120"/>
    <n v="120"/>
    <n v="103.5"/>
  </r>
  <r>
    <x v="1"/>
    <s v="GUWAHATI RURAL"/>
    <s v="S351"/>
    <n v="1000000301"/>
    <s v="S.B.ENTERPRISE (CHHAYGAON)"/>
    <d v="2012-12-05T00:00:00"/>
    <s v="Targeted Dealer"/>
    <m/>
    <n v="1943"/>
    <n v="1943"/>
    <n v="1907"/>
  </r>
  <r>
    <x v="1"/>
    <s v="GUWAHATI RURAL"/>
    <s v="S434"/>
    <n v="1000000302"/>
    <s v="S.I.R ENTERPRISE"/>
    <d v="2013-08-02T00:00:00"/>
    <s v="Targeted Dealer"/>
    <m/>
    <n v="450"/>
    <n v="450"/>
    <n v="441.5"/>
  </r>
  <r>
    <x v="1"/>
    <s v="GUWAHATI RURAL"/>
    <s v="S014"/>
    <n v="1000000303"/>
    <s v="SALEN ENTERPRISE"/>
    <d v="2005-04-23T00:00:00"/>
    <s v="Targeted Dealer"/>
    <m/>
    <n v="15"/>
    <n v="15"/>
    <n v="14"/>
  </r>
  <r>
    <x v="1"/>
    <s v="GUWAHATI RURAL"/>
    <s v="NES025"/>
    <n v="1000000305"/>
    <s v="SARMA HARDWARE(GUWAHATI)"/>
    <d v="2014-08-19T00:00:00"/>
    <s v="Targeted Dealer"/>
    <m/>
    <n v="420"/>
    <n v="420"/>
    <n v="365"/>
  </r>
  <r>
    <x v="1"/>
    <s v="DARANG"/>
    <s v="M024"/>
    <n v="1000000182"/>
    <s v="MAHABIR PRASAD MAHENDRA KUMAR"/>
    <d v="2005-02-25T00:00:00"/>
    <s v="Targeted Dealer"/>
    <m/>
    <n v="60"/>
    <n v="60"/>
    <n v="60"/>
  </r>
  <r>
    <x v="1"/>
    <s v="DARANG"/>
    <s v="M029"/>
    <n v="1000000184"/>
    <s v="MAHENDRA KUMAR SURANA"/>
    <d v="2005-02-25T00:00:00"/>
    <s v="Targeted Dealer"/>
    <m/>
    <n v="1200"/>
    <n v="1200"/>
    <n v="985"/>
  </r>
  <r>
    <x v="1"/>
    <s v="DARANG"/>
    <s v="B006"/>
    <n v="1000000171"/>
    <s v="BABA HARDWARE (DARRANG)"/>
    <d v="2006-02-02T00:00:00"/>
    <s v="Targeted Dealer"/>
    <m/>
    <n v="150"/>
    <n v="150"/>
    <n v="89.5"/>
  </r>
  <r>
    <x v="1"/>
    <s v="DARANG"/>
    <s v="D026"/>
    <n v="1000000176"/>
    <s v="DURGA TRADING (DARRANG)"/>
    <d v="2006-02-02T00:00:00"/>
    <s v="-"/>
    <m/>
    <n v="0"/>
    <n v="0"/>
    <n v="19.5"/>
  </r>
  <r>
    <x v="1"/>
    <s v="DARANG"/>
    <s v="M428"/>
    <n v="1000000185"/>
    <s v="MAHESH HARDWARE"/>
    <d v="2014-04-29T00:00:00"/>
    <s v="Targeted Dealer"/>
    <m/>
    <n v="25"/>
    <n v="25"/>
    <n v="37.5"/>
  </r>
  <r>
    <x v="1"/>
    <s v="DARANG"/>
    <s v="NES003"/>
    <n v="1000000196"/>
    <s v="SHANKAR BHANDAR (DARANG)"/>
    <d v="2014-05-09T00:00:00"/>
    <s v="Targeted Dealer"/>
    <m/>
    <n v="25"/>
    <n v="25"/>
    <n v="24.5"/>
  </r>
  <r>
    <x v="1"/>
    <s v="DARANG"/>
    <s v="NED009"/>
    <n v="1000000177"/>
    <s v="DUTTA STORE"/>
    <d v="2014-09-30T00:00:00"/>
    <s v="Targeted Dealer"/>
    <m/>
    <n v="450"/>
    <n v="450"/>
    <n v="379.5"/>
  </r>
  <r>
    <x v="1"/>
    <s v="DARANG"/>
    <s v="NES090"/>
    <n v="1000000194"/>
    <s v="S.B. HARDWARE"/>
    <d v="2015-08-12T00:00:00"/>
    <s v="Targeted Dealer"/>
    <m/>
    <n v="380"/>
    <n v="380"/>
    <n v="391"/>
  </r>
  <r>
    <x v="1"/>
    <s v="DARANG"/>
    <s v="NEP046"/>
    <n v="1000000189"/>
    <s v="PRADIP SAHA"/>
    <d v="2015-10-03T00:00:00"/>
    <s v="Targeted Dealer"/>
    <m/>
    <n v="25"/>
    <n v="25"/>
    <n v="27.5"/>
  </r>
  <r>
    <x v="1"/>
    <s v="DARANG"/>
    <s v="NEK062"/>
    <n v="1000000181"/>
    <s v="K B HARDWARE (DARRANG)"/>
    <d v="2017-06-03T00:00:00"/>
    <s v="Targeted Dealer"/>
    <m/>
    <n v="120"/>
    <n v="120"/>
    <n v="38.5"/>
  </r>
  <r>
    <x v="1"/>
    <s v="DARANG"/>
    <s v="NEG056"/>
    <n v="1000000178"/>
    <s v="GANGA HARDWARE (DARRANG)"/>
    <d v="2017-07-05T00:00:00"/>
    <s v="Targeted Dealer"/>
    <m/>
    <n v="25"/>
    <n v="25"/>
    <n v="0"/>
  </r>
  <r>
    <x v="1"/>
    <s v="DARANG"/>
    <s v="NER113"/>
    <n v="1000000190"/>
    <s v="RAJ HARDWARE (DARRANG)"/>
    <d v="2017-11-27T00:00:00"/>
    <s v="Targeted Dealer"/>
    <m/>
    <n v="80"/>
    <n v="80"/>
    <n v="90.5"/>
  </r>
  <r>
    <x v="1"/>
    <s v="DARANG"/>
    <s v="NEA175"/>
    <n v="1000000168"/>
    <s v="AFSHANA HARDWARE"/>
    <d v="2018-02-16T00:00:00"/>
    <s v="Targeted Dealer"/>
    <m/>
    <n v="200"/>
    <n v="200"/>
    <n v="162.5"/>
  </r>
  <r>
    <x v="1"/>
    <s v="DARANG"/>
    <s v="NEB163"/>
    <n v="1000000172"/>
    <s v="BHARAT CEMENT SUPPLIER"/>
    <d v="2018-07-01T00:00:00"/>
    <s v="Targeted Dealer"/>
    <m/>
    <n v="700"/>
    <n v="700"/>
    <n v="633.79999999999995"/>
  </r>
  <r>
    <x v="1"/>
    <s v="DARANG"/>
    <s v="NES304"/>
    <n v="1000000195"/>
    <s v="SARMA STORE"/>
    <d v="2018-07-01T00:00:00"/>
    <s v="Targeted Dealer"/>
    <m/>
    <n v="180"/>
    <n v="180"/>
    <n v="155.5"/>
  </r>
  <r>
    <x v="1"/>
    <s v="DARANG"/>
    <s v="NEB164"/>
    <n v="1000000170"/>
    <s v="B BORO ENTERPRISE"/>
    <d v="2018-07-14T00:00:00"/>
    <s v="Targeted Dealer"/>
    <m/>
    <n v="260"/>
    <n v="260"/>
    <n v="215"/>
  </r>
  <r>
    <x v="1"/>
    <s v="DARANG"/>
    <s v="NEJ117"/>
    <n v="1000000179"/>
    <s v="JAI SHREE RAM HARDWARE"/>
    <d v="2021-01-12T00:00:00"/>
    <s v="Targeted Dealer"/>
    <m/>
    <n v="150"/>
    <n v="150"/>
    <n v="104"/>
  </r>
  <r>
    <x v="1"/>
    <s v="DARANG"/>
    <s v="NEM301"/>
    <n v="1000000183"/>
    <s v="MAHALAXMI ENTERPRISE - DRG"/>
    <d v="2021-02-13T00:00:00"/>
    <s v="Targeted Dealer"/>
    <m/>
    <n v="25"/>
    <n v="25"/>
    <n v="7.5"/>
  </r>
  <r>
    <x v="1"/>
    <s v="DARANG"/>
    <s v="NEB264"/>
    <n v="1000000174"/>
    <s v="BIMAL HARDWARE - DRG"/>
    <d v="2021-09-02T00:00:00"/>
    <s v="Targeted Dealer"/>
    <m/>
    <n v="76"/>
    <n v="76"/>
    <n v="64"/>
  </r>
  <r>
    <x v="1"/>
    <s v="DARANG"/>
    <s v="NEA329"/>
    <n v="1000002402"/>
    <s v="ALPANA INDUSTRY AND HARDWARE SHOP"/>
    <d v="2021-12-29T00:00:00"/>
    <s v="Targeted Dealer"/>
    <m/>
    <n v="80"/>
    <n v="80"/>
    <n v="72.5"/>
  </r>
  <r>
    <x v="1"/>
    <s v="DARANG"/>
    <s v="NEP233"/>
    <n v="1000002740"/>
    <s v="PARBIN ENTERPRISE"/>
    <d v="2022-05-04T00:00:00"/>
    <s v="Targeted Dealer"/>
    <m/>
    <n v="275"/>
    <n v="275"/>
    <n v="200"/>
  </r>
  <r>
    <x v="1"/>
    <s v="DARANG"/>
    <s v="NEN189"/>
    <n v="1000002746"/>
    <s v="NARGIS HARDWARE"/>
    <d v="2022-05-10T00:00:00"/>
    <s v="Targeted Dealer"/>
    <m/>
    <n v="50"/>
    <n v="50"/>
    <n v="0"/>
  </r>
  <r>
    <x v="1"/>
    <s v="DARANG"/>
    <s v="NES595"/>
    <n v="1000002820"/>
    <s v="S S ENTERPRISE-DARRANG"/>
    <d v="2022-06-25T00:00:00"/>
    <s v="Targeted Dealer"/>
    <m/>
    <n v="150"/>
    <n v="150"/>
    <n v="107"/>
  </r>
  <r>
    <x v="1"/>
    <s v="DARANG"/>
    <s v="NEB328"/>
    <n v="1000003497"/>
    <s v="BISWAKARMA HARDWARE"/>
    <d v="2022-08-31T00:00:00"/>
    <s v="Targeted Dealer"/>
    <m/>
    <n v="25"/>
    <n v="25"/>
    <n v="25.5"/>
  </r>
  <r>
    <x v="1"/>
    <s v="DARANG"/>
    <s v="NEB295"/>
    <n v="1000003116"/>
    <s v="B.M. HARDWARE"/>
    <d v="2022-11-28T00:00:00"/>
    <s v="Targeted Dealer"/>
    <m/>
    <n v="60"/>
    <n v="60"/>
    <n v="12.5"/>
  </r>
  <r>
    <x v="1"/>
    <s v="DARANG"/>
    <s v="NEB300"/>
    <n v="1000003191"/>
    <s v="BISHNU HARDWARE"/>
    <d v="2022-12-29T00:00:00"/>
    <s v="Targeted Dealer"/>
    <m/>
    <n v="25"/>
    <n v="25"/>
    <n v="0"/>
  </r>
  <r>
    <x v="1"/>
    <s v="DARANG"/>
    <s v="NEM366"/>
    <n v="1000003325"/>
    <s v="MAA KAMAKHYA METAL"/>
    <d v="2023-02-09T00:00:00"/>
    <s v="Targeted Dealer"/>
    <m/>
    <n v="100"/>
    <n v="100"/>
    <n v="160"/>
  </r>
  <r>
    <x v="1"/>
    <s v="DARANG"/>
    <s v="NEM372"/>
    <n v="1000003407"/>
    <s v="MAA HARDWARE"/>
    <d v="2023-03-06T00:00:00"/>
    <s v="Targeted Dealer"/>
    <m/>
    <n v="150"/>
    <n v="150"/>
    <n v="125"/>
  </r>
  <r>
    <x v="1"/>
    <s v="DARANG"/>
    <s v="NES669"/>
    <n v="1000003598"/>
    <s v="S S HARDWARE"/>
    <d v="2023-06-23T00:00:00"/>
    <s v="Targeted Dealer"/>
    <m/>
    <n v="140"/>
    <n v="140"/>
    <n v="149"/>
  </r>
  <r>
    <x v="1"/>
    <s v="DARANG"/>
    <s v="NES692"/>
    <n v="1000003791"/>
    <s v="SHIVAM STEEL"/>
    <d v="2023-12-20T00:00:00"/>
    <s v="Targeted Dealer"/>
    <m/>
    <n v="25"/>
    <n v="25"/>
    <n v="0"/>
  </r>
  <r>
    <x v="1"/>
    <s v="DARANG"/>
    <s v="NEP280"/>
    <n v="1000003806"/>
    <s v="POPULAR ENTERPRISE"/>
    <d v="2023-12-28T00:00:00"/>
    <s v="Targeted Dealer"/>
    <m/>
    <n v="10"/>
    <n v="10"/>
    <n v="25"/>
  </r>
  <r>
    <x v="1"/>
    <s v="DARANG"/>
    <s v="NET188"/>
    <n v="1000003845"/>
    <s v="TANGLA STEEL HOUSE"/>
    <d v="2024-01-31T00:00:00"/>
    <s v="Targeted Dealer"/>
    <m/>
    <n v="100"/>
    <n v="100"/>
    <n v="108"/>
  </r>
  <r>
    <x v="1"/>
    <s v="DARANG"/>
    <s v="NEM414"/>
    <n v="1000003852"/>
    <s v="MAHESH STORE"/>
    <d v="2024-02-13T00:00:00"/>
    <s v="Targeted Dealer"/>
    <m/>
    <n v="260"/>
    <n v="260"/>
    <n v="157"/>
  </r>
  <r>
    <x v="1"/>
    <s v="DARANG"/>
    <s v="NEA433"/>
    <n v="1000003854"/>
    <s v="AFSANA HARDWARE"/>
    <d v="2024-02-17T00:00:00"/>
    <s v="Targeted Dealer"/>
    <m/>
    <n v="120"/>
    <n v="120"/>
    <n v="172"/>
  </r>
  <r>
    <x v="1"/>
    <s v="DARANG"/>
    <s v="NEA434"/>
    <n v="1000003855"/>
    <s v="ASHA HARDWARE"/>
    <d v="2024-02-17T00:00:00"/>
    <s v="Targeted Dealer"/>
    <m/>
    <n v="120"/>
    <n v="120"/>
    <n v="82.5"/>
  </r>
  <r>
    <x v="1"/>
    <s v="DARANG"/>
    <s v="NEP284"/>
    <n v="1000003890"/>
    <s v="PARISMITA ENTERPRISE"/>
    <d v="2024-03-20T00:00:00"/>
    <s v="Targeted Dealer"/>
    <m/>
    <n v="1400"/>
    <n v="1400"/>
    <n v="1139"/>
  </r>
  <r>
    <x v="1"/>
    <s v="DARANG"/>
    <s v="NEA448"/>
    <n v="1000003968"/>
    <s v="ABDIN HARDWARE"/>
    <d v="2024-05-27T00:00:00"/>
    <s v="Targeted Dealer"/>
    <m/>
    <n v="60"/>
    <n v="60"/>
    <n v="88.5"/>
  </r>
  <r>
    <x v="1"/>
    <s v="DARANG"/>
    <s v="NEM432"/>
    <n v="1000003969"/>
    <s v="MAA HARDWARE"/>
    <d v="2024-05-27T00:00:00"/>
    <s v="Targeted Dealer"/>
    <m/>
    <n v="25"/>
    <n v="25"/>
    <n v="50"/>
  </r>
  <r>
    <x v="1"/>
    <s v="DARANG"/>
    <s v="NES728"/>
    <n v="1000003999"/>
    <s v="SRI NARAYAN CHANDRA SAHA &amp; SONS"/>
    <d v="2024-06-06T00:00:00"/>
    <s v="Targeted Dealer"/>
    <m/>
    <n v="37"/>
    <n v="37"/>
    <n v="25.5"/>
  </r>
  <r>
    <x v="1"/>
    <s v="DARANG"/>
    <s v="NEA456"/>
    <n v="1000004022"/>
    <s v="AFSANA HARDWARE (SILBORI)"/>
    <d v="2024-06-29T00:00:00"/>
    <s v="Targeted Dealer"/>
    <m/>
    <n v="25"/>
    <n v="25"/>
    <n v="0"/>
  </r>
  <r>
    <x v="1"/>
    <s v="DARANG"/>
    <s v="NEA459"/>
    <n v="1000004052"/>
    <s v="AMIN TRADERS"/>
    <d v="2024-07-24T00:00:00"/>
    <s v="Targeted Dealer"/>
    <m/>
    <n v="50"/>
    <n v="50"/>
    <n v="62.5"/>
  </r>
  <r>
    <x v="1"/>
    <s v="DARANG"/>
    <s v="NER329"/>
    <n v="1000004105"/>
    <s v="ROY HARDWARE"/>
    <d v="2024-08-31T00:00:00"/>
    <s v="Targeted Dealer"/>
    <m/>
    <n v="25"/>
    <n v="25"/>
    <n v="25"/>
  </r>
  <r>
    <x v="1"/>
    <s v="GUWAHATI URBAN"/>
    <s v="S075"/>
    <n v="1000000368"/>
    <s v="SONAPUR CEMENT CENTRE"/>
    <d v="2005-02-03T00:00:00"/>
    <s v="Targeted Dealer"/>
    <m/>
    <n v="180"/>
    <n v="180"/>
    <n v="278.5"/>
  </r>
  <r>
    <x v="1"/>
    <s v="GUWAHATI URBAN"/>
    <s v="T001"/>
    <n v="1000000370"/>
    <s v="T.D.TIMBER SHOP"/>
    <d v="2006-12-22T00:00:00"/>
    <s v="Targeted Dealer"/>
    <m/>
    <n v="50"/>
    <n v="50"/>
    <n v="16.5"/>
  </r>
  <r>
    <x v="1"/>
    <s v="GUWAHATI URBAN"/>
    <s v="S118"/>
    <n v="1000000364"/>
    <s v="SHREE GAJRAJ BUILDERS"/>
    <d v="2007-08-18T00:00:00"/>
    <s v="-"/>
    <m/>
    <n v="0"/>
    <n v="0"/>
    <n v="0"/>
  </r>
  <r>
    <x v="1"/>
    <s v="GUWAHATI URBAN"/>
    <s v="K046"/>
    <n v="1000000337"/>
    <s v="KALITA SUPPLY AGENCY"/>
    <d v="2007-11-16T00:00:00"/>
    <s v="Targeted Dealer"/>
    <m/>
    <n v="110"/>
    <n v="110"/>
    <n v="49.5"/>
  </r>
  <r>
    <x v="1"/>
    <s v="GUWAHATI URBAN"/>
    <s v="S151"/>
    <n v="1000000360"/>
    <s v="SHIV ENTERPRISE"/>
    <d v="2008-10-22T00:00:00"/>
    <s v="Targeted Dealer"/>
    <m/>
    <n v="1850"/>
    <n v="1850"/>
    <n v="1662"/>
  </r>
  <r>
    <x v="1"/>
    <s v="GUWAHATI URBAN"/>
    <s v="S169"/>
    <n v="1000000358"/>
    <s v="SANNI STEEL"/>
    <d v="2009-04-30T00:00:00"/>
    <s v="Targeted Dealer"/>
    <m/>
    <n v="200"/>
    <n v="200"/>
    <n v="168.25"/>
  </r>
  <r>
    <x v="1"/>
    <s v="GUWAHATI URBAN"/>
    <s v="P097"/>
    <n v="1000000351"/>
    <s v="P.S.ENTERPRISE (GUWAHATI)"/>
    <d v="2010-07-12T00:00:00"/>
    <s v="Targeted Dealer"/>
    <m/>
    <n v="20"/>
    <n v="20"/>
    <n v="14"/>
  </r>
  <r>
    <x v="1"/>
    <s v="GUWAHATI URBAN"/>
    <s v="E018"/>
    <n v="1000000328"/>
    <s v="ENGINEERING ENTERPRISES"/>
    <d v="2010-08-18T00:00:00"/>
    <s v="Targeted Dealer"/>
    <m/>
    <n v="55"/>
    <n v="55"/>
    <n v="25.5"/>
  </r>
  <r>
    <x v="1"/>
    <s v="GUWAHATI URBAN"/>
    <s v="B103"/>
    <n v="1000000312"/>
    <s v="BISWAS ENTERPRISE (GUWAHATI)"/>
    <d v="2011-01-17T00:00:00"/>
    <s v="Targeted Dealer"/>
    <m/>
    <n v="70"/>
    <n v="70"/>
    <n v="29.5"/>
  </r>
  <r>
    <x v="1"/>
    <s v="GUWAHATI URBAN"/>
    <s v="S264"/>
    <n v="1000000359"/>
    <s v="SHARMA BUILDERS"/>
    <d v="2011-07-16T00:00:00"/>
    <s v="Targeted Dealer"/>
    <m/>
    <n v="90"/>
    <n v="90"/>
    <n v="64.5"/>
  </r>
  <r>
    <x v="1"/>
    <s v="GUWAHATI URBAN"/>
    <s v="K109"/>
    <n v="1000000336"/>
    <s v="KALITA ENTERPRISE (LOKHRA)"/>
    <d v="2012-04-19T00:00:00"/>
    <s v="Targeted Dealer"/>
    <m/>
    <n v="20"/>
    <n v="20"/>
    <n v="3.5"/>
  </r>
  <r>
    <x v="1"/>
    <s v="GUWAHATI URBAN"/>
    <s v="NED022"/>
    <n v="1000000326"/>
    <s v="DUDJAN STORE"/>
    <d v="2015-01-28T00:00:00"/>
    <s v="-"/>
    <m/>
    <n v="0"/>
    <n v="0"/>
    <n v="0"/>
  </r>
  <r>
    <x v="1"/>
    <s v="GUWAHATI URBAN"/>
    <s v="NEB026"/>
    <n v="1000000311"/>
    <s v="BHOLA TRADERS"/>
    <d v="2015-05-11T00:00:00"/>
    <s v="Targeted Dealer"/>
    <m/>
    <n v="900"/>
    <n v="900"/>
    <n v="804.75"/>
  </r>
  <r>
    <x v="1"/>
    <s v="GUWAHATI URBAN"/>
    <s v="NED071"/>
    <n v="1000000313"/>
    <s v="D.B. ENTERPRISE (GHY)"/>
    <d v="2017-01-24T00:00:00"/>
    <s v="Targeted Dealer"/>
    <m/>
    <n v="110"/>
    <n v="110"/>
    <n v="116.5"/>
  </r>
  <r>
    <x v="1"/>
    <s v="GUWAHATI URBAN"/>
    <s v="NER102"/>
    <n v="1000000355"/>
    <s v="RUPNAGAR HARDWARE (GHY)"/>
    <d v="2017-06-22T00:00:00"/>
    <s v="Targeted Dealer"/>
    <m/>
    <n v="120"/>
    <n v="120"/>
    <n v="120.5"/>
  </r>
  <r>
    <x v="1"/>
    <s v="GUWAHATI URBAN"/>
    <s v="NED098"/>
    <n v="1000000315"/>
    <s v="DAS BROTHERS"/>
    <d v="2018-01-12T00:00:00"/>
    <s v="Targeted Dealer"/>
    <m/>
    <n v="30"/>
    <n v="30"/>
    <n v="44"/>
  </r>
  <r>
    <x v="1"/>
    <s v="GUWAHATI URBAN"/>
    <s v="NEN098"/>
    <n v="1000000350"/>
    <s v="NILACHAL PAINTS &amp; SANITARY"/>
    <d v="2018-04-19T00:00:00"/>
    <s v="Targeted Dealer"/>
    <m/>
    <n v="20"/>
    <n v="20"/>
    <n v="0"/>
  </r>
  <r>
    <x v="1"/>
    <s v="GUWAHATI URBAN"/>
    <s v="NEM189"/>
    <n v="1000000346"/>
    <s v="MAA KAMAKHYA ENTERPRISE (GHY)"/>
    <d v="2018-05-17T00:00:00"/>
    <s v="-"/>
    <m/>
    <n v="0"/>
    <n v="0"/>
    <n v="21"/>
  </r>
  <r>
    <x v="1"/>
    <s v="GUWAHATI URBAN"/>
    <s v="NES296"/>
    <n v="1000000365"/>
    <s v="SHREE GANESH ENTERPRISE (GHY)"/>
    <d v="2018-06-05T00:00:00"/>
    <s v="Targeted Dealer"/>
    <m/>
    <n v="20"/>
    <n v="20"/>
    <n v="0"/>
  </r>
  <r>
    <x v="1"/>
    <s v="GUWAHATI URBAN"/>
    <s v="NEG085"/>
    <n v="1000000331"/>
    <s v="GUWAHATI SUPPLY AGENCY"/>
    <d v="2018-08-21T00:00:00"/>
    <s v="Targeted Dealer"/>
    <m/>
    <n v="20"/>
    <n v="20"/>
    <n v="20"/>
  </r>
  <r>
    <x v="1"/>
    <s v="GUWAHATI URBAN"/>
    <s v="NEK123"/>
    <n v="1000000338"/>
    <s v="KAMRUP STEEL (GHY)"/>
    <d v="2019-04-01T00:00:00"/>
    <s v="Targeted Dealer"/>
    <m/>
    <n v="600"/>
    <n v="600"/>
    <n v="602"/>
  </r>
  <r>
    <x v="1"/>
    <s v="GUWAHATI URBAN"/>
    <s v="NEC082"/>
    <n v="1000000843"/>
    <s v="CEMENT HOUSE (GHY)"/>
    <d v="2019-05-01T00:00:00"/>
    <s v="Targeted Dealer"/>
    <m/>
    <n v="1200"/>
    <n v="1200"/>
    <n v="990.75"/>
  </r>
  <r>
    <x v="1"/>
    <s v="GUWAHATI URBAN"/>
    <s v="NEK130"/>
    <n v="1000000333"/>
    <s v="KABEER SALES AND CONSTRUCTION"/>
    <d v="2019-07-08T00:00:00"/>
    <s v="Targeted Dealer"/>
    <m/>
    <n v="175"/>
    <n v="175"/>
    <n v="262.5"/>
  </r>
  <r>
    <x v="1"/>
    <s v="GUWAHATI URBAN"/>
    <s v="NEK157"/>
    <n v="1000000332"/>
    <s v="K.S ENTERPRISES - GHY"/>
    <d v="2021-03-16T00:00:00"/>
    <s v="Targeted Dealer"/>
    <m/>
    <n v="130"/>
    <n v="130"/>
    <n v="127.5"/>
  </r>
  <r>
    <x v="1"/>
    <s v="GUWAHATI URBAN"/>
    <s v="NEB263"/>
    <n v="1000000842"/>
    <s v="BRAJENDRA STEEL - GHY"/>
    <d v="2021-08-11T00:00:00"/>
    <s v="Targeted Dealer"/>
    <m/>
    <n v="230"/>
    <n v="230"/>
    <n v="125.25"/>
  </r>
  <r>
    <x v="1"/>
    <s v="GUWAHATI URBAN"/>
    <s v="NEK176"/>
    <n v="1000002847"/>
    <s v="KALITA ENTERPRISE"/>
    <d v="2022-07-30T00:00:00"/>
    <s v="Targeted Dealer"/>
    <m/>
    <n v="1100"/>
    <n v="1100"/>
    <n v="1371.5"/>
  </r>
  <r>
    <x v="1"/>
    <s v="GUWAHATI URBAN"/>
    <s v="NEK177"/>
    <n v="1000002990"/>
    <s v="KAMRUP ENTERPRISE"/>
    <d v="2022-09-28T00:00:00"/>
    <s v="Targeted Dealer"/>
    <m/>
    <n v="120"/>
    <n v="120"/>
    <n v="77"/>
  </r>
  <r>
    <x v="1"/>
    <s v="GUWAHATI URBAN"/>
    <s v="NEM351"/>
    <n v="1000003062"/>
    <s v="MODAK ENTERPRISE"/>
    <d v="2022-10-31T00:00:00"/>
    <s v="-"/>
    <m/>
    <n v="0"/>
    <n v="0"/>
    <n v="0"/>
  </r>
  <r>
    <x v="1"/>
    <s v="GUWAHATI URBAN"/>
    <s v="NEP249"/>
    <n v="1000003250"/>
    <s v="PODDAR STEEL TRADING"/>
    <d v="2023-01-19T00:00:00"/>
    <s v="Targeted Dealer"/>
    <m/>
    <n v="20"/>
    <n v="20"/>
    <n v="0"/>
  </r>
  <r>
    <x v="1"/>
    <s v="GUWAHATI URBAN"/>
    <s v="NEG161"/>
    <n v="1000003515"/>
    <s v="G.B. TRADE CENTRE"/>
    <d v="2023-05-08T00:00:00"/>
    <s v="Targeted Dealer"/>
    <m/>
    <n v="170"/>
    <n v="170"/>
    <n v="76.5"/>
  </r>
  <r>
    <x v="1"/>
    <s v="GUWAHATI URBAN"/>
    <s v="NET184"/>
    <n v="1000003592"/>
    <s v="TIRUPATI STEELS"/>
    <d v="2023-06-03T00:00:00"/>
    <s v="-"/>
    <m/>
    <n v="0"/>
    <n v="0"/>
    <n v="10.5"/>
  </r>
  <r>
    <x v="1"/>
    <s v="GUWAHATI URBAN"/>
    <s v="NES686"/>
    <n v="1000003744"/>
    <s v="SREEMOYEE HARDWARE"/>
    <d v="2023-11-03T00:00:00"/>
    <s v="Targeted Dealer"/>
    <m/>
    <n v="100"/>
    <n v="100"/>
    <n v="40"/>
  </r>
  <r>
    <x v="1"/>
    <s v="GUWAHATI URBAN"/>
    <s v="NER309"/>
    <n v="1000003901"/>
    <s v="RUDRA STEEL &amp; CONSTRUCTION COMPANY"/>
    <d v="2024-03-31T00:00:00"/>
    <s v="Targeted Dealer"/>
    <m/>
    <n v="40"/>
    <n v="40"/>
    <n v="94.5"/>
  </r>
  <r>
    <x v="1"/>
    <s v="GUWAHATI URBAN"/>
    <s v="NEH157"/>
    <n v="1000003983"/>
    <s v="HARSH ENTERPRISE"/>
    <d v="2024-05-28T00:00:00"/>
    <s v="Targeted Dealer"/>
    <m/>
    <n v="140"/>
    <n v="140"/>
    <n v="81"/>
  </r>
  <r>
    <x v="1"/>
    <s v="GUWAHATI URBAN"/>
    <s v="NEV063"/>
    <n v="1000004023"/>
    <s v="VAISHNAVI IRON &amp; STEELS"/>
    <d v="2024-06-29T00:00:00"/>
    <s v="Targeted Dealer"/>
    <m/>
    <n v="30"/>
    <n v="30"/>
    <n v="30.5"/>
  </r>
  <r>
    <x v="1"/>
    <s v="GUWAHATI URBAN"/>
    <s v="NEL133"/>
    <n v="1000004073"/>
    <s v="LILA ENTERPRISE"/>
    <d v="2024-07-31T00:00:00"/>
    <s v="-"/>
    <m/>
    <n v="0"/>
    <n v="0"/>
    <n v="0"/>
  </r>
  <r>
    <x v="1"/>
    <s v="GUWAHATI URBAN"/>
    <s v="NEM444"/>
    <n v="1000004085"/>
    <s v="MAZUMDER BROTHERS"/>
    <d v="2024-08-14T00:00:00"/>
    <s v="Targeted Dealer"/>
    <m/>
    <n v="120"/>
    <n v="120"/>
    <n v="84.5"/>
  </r>
  <r>
    <x v="1"/>
    <s v="MORIGAON"/>
    <s v="J016"/>
    <n v="1000000609"/>
    <s v="JAISWAL HARDWARE"/>
    <d v="2005-02-12T00:00:00"/>
    <s v="Targeted Dealer"/>
    <m/>
    <n v="20"/>
    <n v="20"/>
    <n v="0"/>
  </r>
  <r>
    <x v="1"/>
    <s v="MORIGAON"/>
    <s v="D093"/>
    <n v="1000000607"/>
    <s v="DIPANKAR TRADE AGENCY"/>
    <d v="2012-11-02T00:00:00"/>
    <s v="Targeted Dealer"/>
    <m/>
    <n v="1220"/>
    <n v="1220"/>
    <n v="1240"/>
  </r>
  <r>
    <x v="1"/>
    <s v="MORIGAON"/>
    <s v="N091"/>
    <n v="1000000611"/>
    <s v="NEW AMIN HARDWARE(MORIGAON)"/>
    <d v="2012-12-18T00:00:00"/>
    <s v="Targeted Dealer"/>
    <m/>
    <n v="310"/>
    <n v="310"/>
    <n v="260"/>
  </r>
  <r>
    <x v="1"/>
    <s v="MORIGAON"/>
    <s v="U022"/>
    <n v="1000000614"/>
    <s v="UMERAJ HARDWARE"/>
    <d v="2013-09-10T00:00:00"/>
    <s v="Targeted Dealer"/>
    <m/>
    <n v="1100"/>
    <n v="1100"/>
    <n v="1080"/>
  </r>
  <r>
    <x v="1"/>
    <s v="MORIGAON"/>
    <s v="NEB065"/>
    <n v="1000000605"/>
    <s v="BIKU ENTERPRISE (KAPILI)"/>
    <d v="2016-09-14T00:00:00"/>
    <s v="Targeted Dealer"/>
    <m/>
    <n v="190"/>
    <n v="190"/>
    <n v="80"/>
  </r>
  <r>
    <x v="1"/>
    <s v="MORIGAON"/>
    <s v="NEB077"/>
    <n v="1000000604"/>
    <s v="BADSHAH ENTERPRISE (MORIGAON)"/>
    <d v="2016-11-29T00:00:00"/>
    <s v="Targeted Dealer"/>
    <m/>
    <n v="200"/>
    <n v="200"/>
    <n v="100"/>
  </r>
  <r>
    <x v="1"/>
    <s v="MORIGAON"/>
    <s v="NES298"/>
    <n v="1000000613"/>
    <s v="SIBANATH HARDWARE (MOR)"/>
    <d v="2018-06-08T00:00:00"/>
    <s v="Targeted Dealer"/>
    <m/>
    <n v="30"/>
    <n v="30"/>
    <n v="20"/>
  </r>
  <r>
    <x v="1"/>
    <s v="MORIGAON"/>
    <s v="NEN192"/>
    <n v="1000002753"/>
    <s v="NATIONAL ENTERPRISE"/>
    <d v="2022-05-19T00:00:00"/>
    <s v="Targeted Dealer"/>
    <m/>
    <n v="20"/>
    <n v="20"/>
    <n v="60"/>
  </r>
  <r>
    <x v="1"/>
    <s v="MORIGAON"/>
    <s v="NES625"/>
    <n v="1000003246"/>
    <s v="SHARADA STEEL"/>
    <d v="2023-01-13T00:00:00"/>
    <s v="Targeted Dealer"/>
    <m/>
    <n v="100"/>
    <n v="100"/>
    <n v="60"/>
  </r>
  <r>
    <x v="1"/>
    <s v="MORIGAON"/>
    <s v="NEL107"/>
    <n v="1000003274"/>
    <s v="LAKHIMI HARDWARE"/>
    <d v="2023-01-24T00:00:00"/>
    <s v="Targeted Dealer"/>
    <m/>
    <n v="100"/>
    <n v="100"/>
    <n v="140"/>
  </r>
  <r>
    <x v="1"/>
    <s v="MORIGAON"/>
    <s v="NEJ154"/>
    <n v="1000003278"/>
    <s v="JAIN HARDWARE AND SUPPLIER"/>
    <d v="2023-01-25T00:00:00"/>
    <s v="Targeted Dealer"/>
    <m/>
    <n v="220"/>
    <n v="220"/>
    <n v="210"/>
  </r>
  <r>
    <x v="1"/>
    <s v="MORIGAON"/>
    <s v="NEH134"/>
    <n v="1000003324"/>
    <s v="H.B. TRADERS"/>
    <d v="2023-02-08T00:00:00"/>
    <s v="Targeted Dealer"/>
    <m/>
    <n v="280"/>
    <n v="280"/>
    <n v="260"/>
  </r>
  <r>
    <x v="1"/>
    <s v="MORIGAON"/>
    <s v="NED240"/>
    <n v="1000003907"/>
    <s v="DURGA STORE"/>
    <d v="2024-04-10T00:00:00"/>
    <s v="Targeted Dealer"/>
    <m/>
    <n v="550"/>
    <n v="550"/>
    <n v="660"/>
  </r>
  <r>
    <x v="1"/>
    <s v="MORIGAON"/>
    <s v="NES738"/>
    <n v="1000004062"/>
    <s v="SWASTY &amp; CO."/>
    <d v="2024-07-25T00:00:00"/>
    <s v="Targeted Dealer"/>
    <m/>
    <n v="20"/>
    <n v="20"/>
    <n v="60"/>
  </r>
  <r>
    <x v="1"/>
    <s v="MORIGAON"/>
    <s v="NEA461"/>
    <n v="1000004082"/>
    <s v="AMAN HARDWARE STORE"/>
    <d v="2024-08-12T00:00:00"/>
    <s v="Targeted Dealer"/>
    <m/>
    <n v="60"/>
    <n v="60"/>
    <n v="60"/>
  </r>
  <r>
    <x v="1"/>
    <s v="MORIGAON"/>
    <s v="NEG182"/>
    <n v="1000004086"/>
    <s v="GERUA ENTERPRISE"/>
    <d v="2024-08-14T00:00:00"/>
    <s v="Targeted Dealer"/>
    <m/>
    <n v="100"/>
    <n v="100"/>
    <n v="40"/>
  </r>
  <r>
    <x v="1"/>
    <s v="Lower Assam- 1 (Bongaigaon)"/>
    <s v="A012"/>
    <n v="1000000481"/>
    <s v="ADVANCE ENTERPRISE"/>
    <d v="2006-03-13T00:00:00"/>
    <s v="Targeted Dealer"/>
    <m/>
    <n v="2500"/>
    <n v="2500"/>
    <n v="2001"/>
  </r>
  <r>
    <x v="1"/>
    <s v="Lower Assam- 3"/>
    <s v="P008"/>
    <n v="1000000512"/>
    <s v="P.K.ENTERPRISE(LOWER ASSAM)"/>
    <d v="2006-05-04T00:00:00"/>
    <s v="Targeted Dealer"/>
    <m/>
    <n v="2800"/>
    <n v="2800"/>
    <n v="1783.5"/>
  </r>
  <r>
    <x v="1"/>
    <s v="Lower Assam- 1 (Bongaigaon)"/>
    <s v="P037"/>
    <n v="1000000514"/>
    <s v="PRASAD TRADERS (LA)"/>
    <d v="2006-05-19T00:00:00"/>
    <s v="Targeted Dealer"/>
    <m/>
    <n v="1300"/>
    <n v="1300"/>
    <n v="1294"/>
  </r>
  <r>
    <x v="1"/>
    <s v="Lower Assam- 1 (Bongaigaon)"/>
    <s v="P081"/>
    <n v="1000000515"/>
    <s v="PRATIK HARDWARE"/>
    <d v="2009-06-08T00:00:00"/>
    <s v="Targeted Dealer"/>
    <m/>
    <n v="200"/>
    <n v="200"/>
    <n v="251"/>
  </r>
  <r>
    <x v="1"/>
    <s v="Lower Assam- 1 (Bongaigaon)"/>
    <s v="R068"/>
    <n v="1000000519"/>
    <s v="RAHUL HARDWARE"/>
    <d v="2010-04-07T00:00:00"/>
    <s v="Targeted Dealer"/>
    <m/>
    <n v="50"/>
    <n v="50"/>
    <n v="55"/>
  </r>
  <r>
    <x v="1"/>
    <s v="Lower Assam- 1 (Bongaigaon)"/>
    <s v="T045"/>
    <n v="1000000527"/>
    <s v="TIRUPATI TRADERS (LOWER ASSAM)"/>
    <d v="2011-02-23T00:00:00"/>
    <s v="Targeted Dealer"/>
    <m/>
    <n v="900"/>
    <n v="900"/>
    <n v="605"/>
  </r>
  <r>
    <x v="1"/>
    <s v="Lower Assam- 1 (Bongaigaon)"/>
    <s v="G052"/>
    <n v="1000000495"/>
    <s v="GOLAKGANJ HARDWARE STORES"/>
    <d v="2011-04-04T00:00:00"/>
    <s v="Targeted Dealer"/>
    <m/>
    <n v="1100"/>
    <n v="1100"/>
    <n v="793"/>
  </r>
  <r>
    <x v="1"/>
    <s v="Lower Assam- 3"/>
    <s v="B122"/>
    <n v="1000000487"/>
    <s v="BASU HARDWARE"/>
    <d v="2011-10-20T00:00:00"/>
    <s v="Targeted Dealer"/>
    <m/>
    <n v="13"/>
    <n v="13"/>
    <n v="0"/>
  </r>
  <r>
    <x v="1"/>
    <s v="Lower Assam- 1 (Bongaigaon)"/>
    <s v="B125"/>
    <n v="1000000488"/>
    <s v="BHAI BHAI ENTERPRISE (BONGAIGAON)"/>
    <d v="2011-11-28T00:00:00"/>
    <s v="Targeted Dealer"/>
    <m/>
    <n v="800"/>
    <n v="800"/>
    <n v="695"/>
  </r>
  <r>
    <x v="1"/>
    <s v="Lower Assam- 1 (Bongaigaon)"/>
    <s v="S291"/>
    <n v="1000000522"/>
    <s v="S.M.ENTERPRISE (LA)"/>
    <d v="2011-12-08T00:00:00"/>
    <s v="Targeted Dealer"/>
    <m/>
    <n v="1000"/>
    <n v="1000"/>
    <n v="1004"/>
  </r>
  <r>
    <x v="1"/>
    <s v="Lower Assam- 1 (Bongaigaon)"/>
    <s v="C090"/>
    <n v="1000000491"/>
    <s v="CHIRANG HARDWARE"/>
    <d v="2012-06-20T00:00:00"/>
    <s v="Targeted Dealer"/>
    <m/>
    <n v="50"/>
    <n v="50"/>
    <n v="55"/>
  </r>
  <r>
    <x v="1"/>
    <s v="Lower Assam- 3"/>
    <s v="H048"/>
    <n v="1000000499"/>
    <s v="HUSSAIN HARDWARE STORES"/>
    <d v="2012-07-19T00:00:00"/>
    <s v="Targeted Dealer"/>
    <m/>
    <n v="1550"/>
    <n v="1550"/>
    <n v="1239"/>
  </r>
  <r>
    <x v="1"/>
    <s v="Lower Assam- 1 (Bongaigaon)"/>
    <s v="B149"/>
    <n v="1000000490"/>
    <s v="BIKASH ENTERPRISE"/>
    <d v="2012-11-21T00:00:00"/>
    <s v="Targeted Dealer"/>
    <m/>
    <n v="650"/>
    <n v="650"/>
    <n v="650"/>
  </r>
  <r>
    <x v="1"/>
    <s v="Lower Assam- 3"/>
    <s v="S353"/>
    <n v="1000000523"/>
    <s v="SREE KRISHNA TRADE AGENCY"/>
    <d v="2012-12-13T00:00:00"/>
    <s v="Targeted Dealer"/>
    <m/>
    <n v="13"/>
    <n v="13"/>
    <n v="13"/>
  </r>
  <r>
    <x v="1"/>
    <s v="Lower Assam- 1 (Bongaigaon)"/>
    <s v="G078"/>
    <n v="1000000497"/>
    <s v="GREENLAND HARDWARE STORES"/>
    <d v="2013-01-23T00:00:00"/>
    <s v="Targeted Dealer"/>
    <m/>
    <n v="125"/>
    <n v="125"/>
    <n v="125"/>
  </r>
  <r>
    <x v="1"/>
    <s v="Lower Assam- 3"/>
    <s v="N099"/>
    <n v="1000000511"/>
    <s v="NIMESH ENTERPRISE"/>
    <d v="2013-05-07T00:00:00"/>
    <s v="Targeted Dealer"/>
    <m/>
    <n v="125"/>
    <n v="125"/>
    <n v="315"/>
  </r>
  <r>
    <x v="1"/>
    <s v="Lower Assam- 1 (Bongaigaon)"/>
    <s v="G087"/>
    <n v="1000000493"/>
    <s v="GANESH HARDWARE"/>
    <d v="2013-05-14T00:00:00"/>
    <s v="Targeted Dealer"/>
    <m/>
    <n v="250"/>
    <n v="250"/>
    <n v="235"/>
  </r>
  <r>
    <x v="1"/>
    <s v="Lower Assam- 3"/>
    <s v="F014"/>
    <n v="1000000492"/>
    <s v="FARDEEN ENTERPRISES"/>
    <d v="2013-10-15T00:00:00"/>
    <s v="Targeted Dealer"/>
    <m/>
    <n v="125"/>
    <n v="125"/>
    <n v="125"/>
  </r>
  <r>
    <x v="1"/>
    <s v="Lower Assam- 1 (Bongaigaon)"/>
    <s v="K171"/>
    <n v="1000000501"/>
    <s v="KAMAL HARDWARE STORES"/>
    <d v="2014-01-09T00:00:00"/>
    <s v="Targeted Dealer"/>
    <m/>
    <n v="25"/>
    <n v="25"/>
    <n v="25"/>
  </r>
  <r>
    <x v="1"/>
    <s v="Lower Assam- 3"/>
    <s v="NEP005"/>
    <n v="1000000513"/>
    <s v="PRASAD HARDWARE"/>
    <d v="2014-07-17T00:00:00"/>
    <s v="Targeted Dealer"/>
    <m/>
    <n v="13"/>
    <n v="13"/>
    <n v="0"/>
  </r>
  <r>
    <x v="1"/>
    <s v="Lower Assam- 1 (Bongaigaon)"/>
    <s v="NEM043"/>
    <n v="1000000509"/>
    <s v="MOLLAH ENTERPRISE"/>
    <d v="2015-04-02T00:00:00"/>
    <s v="Targeted Dealer"/>
    <m/>
    <n v="1400"/>
    <n v="1400"/>
    <n v="1157.5"/>
  </r>
  <r>
    <x v="1"/>
    <s v="Lower Assam- 3"/>
    <s v="NEB022"/>
    <n v="1000000486"/>
    <s v="BABLU ENTERPRISE (SIMLITALA)"/>
    <d v="2015-04-08T00:00:00"/>
    <s v="Targeted Dealer"/>
    <m/>
    <n v="70"/>
    <n v="70"/>
    <n v="0"/>
  </r>
  <r>
    <x v="1"/>
    <s v="Lower Assam- 1 (Bongaigaon)"/>
    <s v="NEL008"/>
    <n v="1000000503"/>
    <s v="LUCKY ENTERPRISE"/>
    <d v="2015-06-19T00:00:00"/>
    <s v="Targeted Dealer"/>
    <m/>
    <n v="150"/>
    <n v="150"/>
    <n v="155"/>
  </r>
  <r>
    <x v="1"/>
    <s v="Lower Assam- 1 (Bongaigaon)"/>
    <s v="NEH016"/>
    <n v="1000000498"/>
    <s v="HAIDER HARDWARE"/>
    <d v="2015-07-10T00:00:00"/>
    <s v="Targeted Dealer"/>
    <m/>
    <n v="25"/>
    <n v="25"/>
    <n v="25"/>
  </r>
  <r>
    <x v="1"/>
    <s v="Lower Assam- 3"/>
    <s v="NEG024"/>
    <n v="1000000496"/>
    <s v="GOODWILL HARDWARE"/>
    <d v="2015-10-09T00:00:00"/>
    <s v="Targeted Dealer"/>
    <m/>
    <n v="150"/>
    <n v="150"/>
    <n v="100"/>
  </r>
  <r>
    <x v="1"/>
    <s v="Lower Assam- 3"/>
    <s v="NEM055"/>
    <n v="1000000508"/>
    <s v="MIRA HARDWARE"/>
    <d v="2016-01-04T00:00:00"/>
    <s v="Targeted Dealer"/>
    <m/>
    <n v="150"/>
    <n v="150"/>
    <n v="38.5"/>
  </r>
  <r>
    <x v="1"/>
    <s v="Lower Assam- 1 (Bongaigaon)"/>
    <s v="NEM095"/>
    <n v="1000000504"/>
    <s v="M.B. ENTERPRISE (KOKRAJHAR)"/>
    <d v="2016-12-21T00:00:00"/>
    <s v="Targeted Dealer"/>
    <m/>
    <n v="200"/>
    <n v="200"/>
    <n v="232"/>
  </r>
  <r>
    <x v="1"/>
    <s v="Lower Assam- 3"/>
    <s v="NEM096"/>
    <n v="1000000510"/>
    <s v="MOZNU HARDWARE SHOP (LA)"/>
    <d v="2016-12-28T00:00:00"/>
    <s v="Targeted Dealer"/>
    <m/>
    <n v="1250"/>
    <n v="1250"/>
    <n v="620"/>
  </r>
  <r>
    <x v="1"/>
    <s v="Lower Assam- 3"/>
    <s v="NEZ005"/>
    <n v="1000000528"/>
    <s v="ZEESHAN HARDWARE (LA)"/>
    <d v="2017-01-10T00:00:00"/>
    <s v="Targeted Dealer"/>
    <m/>
    <n v="50"/>
    <n v="50"/>
    <n v="55"/>
  </r>
  <r>
    <x v="1"/>
    <s v="Lower Assam- 3"/>
    <s v="NEA118"/>
    <n v="1000000485"/>
    <s v="ARIHANT ENTERPRISE (MANKACHAR)"/>
    <d v="2017-04-17T00:00:00"/>
    <s v="Targeted Dealer"/>
    <m/>
    <n v="60"/>
    <n v="60"/>
    <n v="35"/>
  </r>
  <r>
    <x v="1"/>
    <s v="Lower Assam- 1 (Bongaigaon)"/>
    <s v="NEG052"/>
    <n v="1000000494"/>
    <s v="GAURIPUR ENTERPRISE (LOWER ASSAM)"/>
    <d v="2017-05-15T00:00:00"/>
    <s v="Targeted Dealer"/>
    <m/>
    <n v="25"/>
    <n v="25"/>
    <n v="55"/>
  </r>
  <r>
    <x v="1"/>
    <s v="Lower Assam- 1 (Bongaigaon)"/>
    <s v="NEM140"/>
    <n v="1000000506"/>
    <s v="MAHENDRA MARBLE HARDWARE"/>
    <d v="2017-09-02T00:00:00"/>
    <s v="Targeted Dealer"/>
    <m/>
    <n v="2000"/>
    <n v="2000"/>
    <n v="1840"/>
  </r>
  <r>
    <x v="1"/>
    <s v="Lower Assam- 1 (Bongaigaon)"/>
    <s v="NES244"/>
    <n v="1000000525"/>
    <s v="SUJIT HARDWARE"/>
    <d v="2018-01-09T00:00:00"/>
    <s v="-"/>
    <m/>
    <n v="0"/>
    <n v="0"/>
    <n v="25"/>
  </r>
  <r>
    <x v="1"/>
    <s v="Lower Assam- 1 (Bongaigaon)"/>
    <s v="NEK084"/>
    <n v="1000000502"/>
    <s v="KHAN HARDWARE (LA)"/>
    <d v="2018-01-17T00:00:00"/>
    <s v="Targeted Dealer"/>
    <m/>
    <n v="100"/>
    <n v="100"/>
    <n v="40"/>
  </r>
  <r>
    <x v="1"/>
    <s v="Lower Assam- 1 (Bongaigaon)"/>
    <s v="NER134"/>
    <n v="1000000521"/>
    <s v="ROHAN TRADERS"/>
    <d v="2018-04-03T00:00:00"/>
    <s v="Targeted Dealer"/>
    <m/>
    <n v="950"/>
    <n v="950"/>
    <n v="956"/>
  </r>
  <r>
    <x v="1"/>
    <s v="Lower Assam- 1 (Bongaigaon)"/>
    <s v="NES285"/>
    <n v="1000000524"/>
    <s v="SUBH KARAN SINGHI (LA)"/>
    <d v="2018-05-10T00:00:00"/>
    <s v="Targeted Dealer"/>
    <m/>
    <n v="1000"/>
    <n v="1000"/>
    <n v="810"/>
  </r>
  <r>
    <x v="1"/>
    <s v="Lower Assam- 3"/>
    <s v="NEA198"/>
    <n v="1000000484"/>
    <s v="ARIHANT AGENCIES"/>
    <d v="2018-06-04T00:00:00"/>
    <s v="Targeted Dealer"/>
    <m/>
    <n v="450"/>
    <n v="450"/>
    <n v="209"/>
  </r>
  <r>
    <x v="1"/>
    <s v="Lower Assam- 1 (Bongaigaon)"/>
    <s v="NEB171"/>
    <n v="1000000489"/>
    <s v="BHAI BHAI STEELS"/>
    <d v="2018-09-08T00:00:00"/>
    <s v="-"/>
    <m/>
    <n v="0"/>
    <n v="0"/>
    <n v="0"/>
  </r>
  <r>
    <x v="1"/>
    <s v="Lower Assam- 3"/>
    <s v="NEA223"/>
    <n v="1000000483"/>
    <s v="AMIR HAMZA"/>
    <d v="2019-01-02T00:00:00"/>
    <s v="Targeted Dealer"/>
    <m/>
    <n v="750"/>
    <n v="750"/>
    <n v="625"/>
  </r>
  <r>
    <x v="1"/>
    <s v="Lower Assam- 1 (Bongaigaon)"/>
    <s v="NEM236"/>
    <n v="1000000948"/>
    <s v="MUHAFIZ ENTERPRISE"/>
    <d v="2019-04-01T00:00:00"/>
    <s v="Targeted Dealer"/>
    <m/>
    <n v="1650"/>
    <n v="1650"/>
    <n v="1689.5"/>
  </r>
  <r>
    <x v="1"/>
    <s v="Lower Assam- 1 (Bongaigaon)"/>
    <s v="NEK128"/>
    <n v="1000000942"/>
    <s v="K M AGENCY"/>
    <d v="2019-05-21T00:00:00"/>
    <s v="Targeted Dealer"/>
    <m/>
    <n v="100"/>
    <n v="100"/>
    <n v="50"/>
  </r>
  <r>
    <x v="1"/>
    <s v="Lower Assam- 1 (Bongaigaon)"/>
    <s v="NEB209"/>
    <n v="1000000935"/>
    <s v="BEAUTY ENTERPRISE"/>
    <d v="2019-09-07T00:00:00"/>
    <s v="Targeted Dealer"/>
    <m/>
    <n v="25"/>
    <n v="25"/>
    <n v="25"/>
  </r>
  <r>
    <x v="1"/>
    <s v="Lower Assam- 3"/>
    <s v="NES390"/>
    <n v="1000000953"/>
    <s v="SHIVAM HARWDARE (LA)"/>
    <d v="2019-09-07T00:00:00"/>
    <s v="Targeted Dealer"/>
    <m/>
    <n v="840"/>
    <n v="840"/>
    <n v="795.5"/>
  </r>
  <r>
    <x v="1"/>
    <s v="Lower Assam- 3"/>
    <s v="NEK135"/>
    <n v="1000000943"/>
    <s v="KRISHNA HARDWARE (LA)"/>
    <d v="2019-09-09T00:00:00"/>
    <s v="Targeted Dealer"/>
    <m/>
    <n v="23"/>
    <n v="23"/>
    <n v="0"/>
  </r>
  <r>
    <x v="1"/>
    <s v="Lower Assam- 1 (Bongaigaon)"/>
    <s v="NEM253"/>
    <n v="1000000946"/>
    <s v="MAYA HARDWARE STORES (LA)"/>
    <d v="2019-10-17T00:00:00"/>
    <s v="Targeted Dealer"/>
    <m/>
    <n v="25"/>
    <n v="25"/>
    <n v="50"/>
  </r>
  <r>
    <x v="1"/>
    <s v="Lower Assam- 3"/>
    <s v="NEG113"/>
    <n v="1000000940"/>
    <s v="GARGI ENTERPRISE (LA)"/>
    <d v="2019-11-08T00:00:00"/>
    <s v="Targeted Dealer"/>
    <m/>
    <n v="950"/>
    <n v="950"/>
    <n v="484"/>
  </r>
  <r>
    <x v="1"/>
    <s v="Lower Assam- 3"/>
    <s v="NEB223"/>
    <n v="1000000936"/>
    <s v="BRAHMAPUTRA HARDWARE (LAKHIPUR)"/>
    <d v="2020-02-01T00:00:00"/>
    <s v="Targeted Dealer"/>
    <m/>
    <n v="13"/>
    <n v="13"/>
    <n v="13"/>
  </r>
  <r>
    <x v="1"/>
    <s v="Lower Assam- 1 (Bongaigaon)"/>
    <s v="NEN160"/>
    <n v="1000000949"/>
    <s v="NIRANJAN HARDWARE STORES"/>
    <d v="2020-10-13T00:00:00"/>
    <s v="Targeted Dealer"/>
    <m/>
    <n v="25"/>
    <n v="25"/>
    <n v="0"/>
  </r>
  <r>
    <x v="1"/>
    <s v="Lower Assam- 1 (Bongaigaon)"/>
    <s v="NEM288"/>
    <n v="1000000945"/>
    <s v="MANORAMA HARDWARE STORE - LA"/>
    <d v="2020-11-18T00:00:00"/>
    <s v="Targeted Dealer"/>
    <m/>
    <n v="25"/>
    <n v="25"/>
    <n v="25"/>
  </r>
  <r>
    <x v="1"/>
    <s v="Lower Assam- 3"/>
    <s v="NEM293"/>
    <n v="1000000962"/>
    <s v="MAA HARDWARE - LA"/>
    <d v="2021-01-05T00:00:00"/>
    <s v="Targeted Dealer"/>
    <m/>
    <n v="550"/>
    <n v="550"/>
    <n v="445"/>
  </r>
  <r>
    <x v="1"/>
    <s v="Lower Assam- 1 (Bongaigaon)"/>
    <s v="NEM311"/>
    <n v="1000000944"/>
    <s v="MAA KALI ENTERPRISE"/>
    <d v="2021-07-03T00:00:00"/>
    <s v="Targeted Dealer"/>
    <m/>
    <n v="50"/>
    <n v="50"/>
    <n v="0"/>
  </r>
  <r>
    <x v="1"/>
    <s v="Lower Assam- 3"/>
    <s v="NEN176"/>
    <n v="1000000950"/>
    <s v="NORTH EAST HARDWARE - LA"/>
    <d v="2021-10-12T00:00:00"/>
    <s v="Targeted Dealer"/>
    <m/>
    <n v="31"/>
    <n v="31"/>
    <n v="25"/>
  </r>
  <r>
    <x v="1"/>
    <s v="Lower Assam- 3"/>
    <s v="NEA345"/>
    <n v="1000002627"/>
    <s v="A.H. HARDWARE SHOP"/>
    <d v="2022-03-23T00:00:00"/>
    <s v="Targeted Dealer"/>
    <m/>
    <n v="160"/>
    <n v="160"/>
    <n v="100"/>
  </r>
  <r>
    <x v="1"/>
    <s v="Lower Assam- 3"/>
    <s v="NER248"/>
    <n v="1000002762"/>
    <s v="Rohul Hardware"/>
    <d v="2022-05-26T00:00:00"/>
    <s v="Targeted Dealer"/>
    <m/>
    <n v="100"/>
    <n v="100"/>
    <n v="0"/>
  </r>
  <r>
    <x v="1"/>
    <s v="Lower Assam- 1 (Bongaigaon)"/>
    <s v="NER250"/>
    <n v="1000002813"/>
    <s v="ROYAL ENTERPRISE"/>
    <d v="2022-06-09T00:00:00"/>
    <s v="Targeted Dealer"/>
    <m/>
    <n v="200"/>
    <n v="200"/>
    <n v="175"/>
  </r>
  <r>
    <x v="1"/>
    <s v="Lower Assam- 1 (Bongaigaon)"/>
    <s v="NET169"/>
    <n v="1000002833"/>
    <s v="TAJ ENTERPRISE"/>
    <d v="2022-07-13T00:00:00"/>
    <s v="Targeted Dealer"/>
    <m/>
    <n v="550"/>
    <n v="550"/>
    <n v="550"/>
  </r>
  <r>
    <x v="1"/>
    <s v="Lower Assam- 3"/>
    <s v="NER271"/>
    <n v="1000003282"/>
    <s v="RUHI ENTERPRISE"/>
    <d v="2023-01-25T00:00:00"/>
    <s v="Targeted Dealer"/>
    <m/>
    <n v="200"/>
    <n v="200"/>
    <n v="95"/>
  </r>
  <r>
    <x v="1"/>
    <s v="Lower Assam- 3"/>
    <s v="NER272"/>
    <n v="1000003292"/>
    <s v="RAHMAT ENTERPRISE"/>
    <d v="2023-01-27T00:00:00"/>
    <s v="Targeted Dealer"/>
    <m/>
    <n v="400"/>
    <n v="400"/>
    <n v="395"/>
  </r>
  <r>
    <x v="1"/>
    <s v="Lower Assam- 1 (Bongaigaon)"/>
    <s v="NEB316"/>
    <n v="1000003344"/>
    <s v="BAJRANG HARDWARE"/>
    <d v="2023-02-14T00:00:00"/>
    <s v="Targeted Dealer"/>
    <m/>
    <n v="50"/>
    <n v="50"/>
    <n v="50"/>
  </r>
  <r>
    <x v="1"/>
    <s v="Lower Assam- 1 (Bongaigaon)"/>
    <s v="NEM367"/>
    <n v="1000003366"/>
    <s v="MUNNA ENTERPRISE"/>
    <d v="2023-02-18T00:00:00"/>
    <s v="Targeted Dealer"/>
    <m/>
    <n v="300"/>
    <n v="300"/>
    <n v="335"/>
  </r>
  <r>
    <x v="1"/>
    <s v="Lower Assam- 1 (Bongaigaon)"/>
    <s v="NEA389"/>
    <n v="1000003393"/>
    <s v="ANJALI HARDWARE"/>
    <d v="2023-02-28T00:00:00"/>
    <s v="Targeted Dealer"/>
    <m/>
    <n v="200"/>
    <n v="200"/>
    <n v="160"/>
  </r>
  <r>
    <x v="1"/>
    <s v="Lower Assam- 1 (Bongaigaon)"/>
    <s v="NES640"/>
    <n v="1000003399"/>
    <s v="SARADA TRADING"/>
    <d v="2023-02-28T00:00:00"/>
    <s v="Targeted Dealer"/>
    <m/>
    <n v="300"/>
    <n v="300"/>
    <n v="305"/>
  </r>
  <r>
    <x v="1"/>
    <s v="Lower Assam- 1 (Bongaigaon)"/>
    <s v="NER279"/>
    <n v="1000003415"/>
    <s v="RAJBIR HARDWARE STORE"/>
    <d v="2023-03-04T00:00:00"/>
    <s v="Targeted Dealer"/>
    <m/>
    <n v="150"/>
    <n v="150"/>
    <n v="75"/>
  </r>
  <r>
    <x v="1"/>
    <s v="Lower Assam- 3"/>
    <s v="NEL109"/>
    <n v="1000003454"/>
    <s v="LAKHIPUR SEED HOUSE"/>
    <d v="2023-03-27T00:00:00"/>
    <s v="Targeted Dealer"/>
    <m/>
    <n v="100"/>
    <n v="100"/>
    <n v="66"/>
  </r>
  <r>
    <x v="1"/>
    <s v="Lower Assam- 1 (Bongaigaon)"/>
    <s v="NEH143"/>
    <n v="1000003586"/>
    <s v="HARDWARE CITY"/>
    <d v="2023-06-07T00:00:00"/>
    <s v="Targeted Dealer"/>
    <m/>
    <n v="125"/>
    <n v="125"/>
    <n v="95"/>
  </r>
  <r>
    <x v="1"/>
    <s v="Lower Assam- 3"/>
    <s v="NEA406"/>
    <n v="1000003597"/>
    <s v="ASSAM MARBLES"/>
    <d v="2023-06-16T00:00:00"/>
    <s v="Targeted Dealer"/>
    <m/>
    <n v="150"/>
    <n v="150"/>
    <n v="92"/>
  </r>
  <r>
    <x v="1"/>
    <s v="Lower Assam- 3"/>
    <s v="NEM393"/>
    <n v="1000003637"/>
    <s v="MUKTA HARDWARE"/>
    <d v="2023-07-26T00:00:00"/>
    <s v="Targeted Dealer"/>
    <m/>
    <n v="90"/>
    <n v="90"/>
    <n v="25"/>
  </r>
  <r>
    <x v="1"/>
    <s v="Lower Assam- 1 (Bongaigaon)"/>
    <s v="NEB337"/>
    <n v="1000003713"/>
    <s v="DEBNATH HARDWARE STORE"/>
    <d v="2023-09-08T00:00:00"/>
    <s v="Targeted Dealer"/>
    <m/>
    <n v="100"/>
    <n v="100"/>
    <n v="50"/>
  </r>
  <r>
    <x v="1"/>
    <s v="Lower Assam- 1 (Bongaigaon)"/>
    <s v="SPB400"/>
    <n v="1000003725"/>
    <s v="M.R. STEEL HOUSE"/>
    <d v="2023-10-10T00:00:00"/>
    <s v="Targeted Dealer"/>
    <m/>
    <n v="1000"/>
    <n v="1000"/>
    <n v="855"/>
  </r>
  <r>
    <x v="1"/>
    <s v="Lower Assam- 1 (Bongaigaon)"/>
    <s v="NEE059"/>
    <n v="1000003747"/>
    <s v="EJAJUL HARDWARE SHOP"/>
    <d v="2023-11-08T00:00:00"/>
    <s v="Targeted Dealer"/>
    <m/>
    <n v="50"/>
    <n v="50"/>
    <n v="50"/>
  </r>
  <r>
    <x v="1"/>
    <s v="Lower Assam- 1 (Bongaigaon)"/>
    <s v="NEB345"/>
    <n v="1000003767"/>
    <s v="BHAGWATI HARDWARE"/>
    <d v="2023-11-27T00:00:00"/>
    <s v="Targeted Dealer"/>
    <m/>
    <n v="25"/>
    <n v="25"/>
    <n v="55"/>
  </r>
  <r>
    <x v="1"/>
    <s v="Lower Assam- 3"/>
    <s v="NEA426"/>
    <n v="1000003810"/>
    <s v="ASIF ENTERPRISE"/>
    <d v="2023-12-31T00:00:00"/>
    <s v="Targeted Dealer"/>
    <m/>
    <n v="26"/>
    <n v="26"/>
    <n v="0"/>
  </r>
  <r>
    <x v="1"/>
    <s v="Lower Assam- 1 (Bongaigaon)"/>
    <s v="NEA438"/>
    <n v="1000003874"/>
    <s v="A.K.ENTERPRISE"/>
    <d v="2024-02-28T00:00:00"/>
    <s v="Targeted Dealer"/>
    <m/>
    <n v="50"/>
    <n v="50"/>
    <n v="20"/>
  </r>
  <r>
    <x v="1"/>
    <s v="Lower Assam- 3"/>
    <s v="NEM420"/>
    <n v="1000003912"/>
    <s v="MON KAMONA HARDWARE"/>
    <d v="2024-04-19T00:00:00"/>
    <s v="Targeted Dealer"/>
    <m/>
    <n v="50"/>
    <n v="50"/>
    <n v="26"/>
  </r>
  <r>
    <x v="1"/>
    <s v="Lower Assam- 3"/>
    <s v="NEM421"/>
    <n v="1000003916"/>
    <s v="MASUMA JANNATUL AKTAR"/>
    <d v="2024-04-22T00:00:00"/>
    <s v="Targeted Dealer"/>
    <m/>
    <n v="250"/>
    <n v="250"/>
    <n v="104"/>
  </r>
  <r>
    <x v="1"/>
    <s v="Lower Assam- 1 (Bongaigaon)"/>
    <s v="NEP285"/>
    <n v="1000003927"/>
    <s v="PRIYA HARDWARE"/>
    <d v="2024-04-30T00:00:00"/>
    <s v="Targeted Dealer"/>
    <m/>
    <n v="25"/>
    <n v="25"/>
    <n v="25"/>
  </r>
  <r>
    <x v="1"/>
    <s v="Lower Assam- 3"/>
    <s v="NES722"/>
    <n v="1000003962"/>
    <s v="SHAHIN AMEEN"/>
    <d v="2024-05-17T00:00:00"/>
    <s v="Targeted Dealer"/>
    <m/>
    <n v="90"/>
    <n v="90"/>
    <n v="25"/>
  </r>
  <r>
    <x v="1"/>
    <s v="Lower Assam- 3"/>
    <s v="NEZ026"/>
    <n v="1000003984"/>
    <s v="ZAMAN STORES"/>
    <d v="2024-05-28T00:00:00"/>
    <s v="-"/>
    <m/>
    <n v="0"/>
    <n v="0"/>
    <n v="50"/>
  </r>
  <r>
    <x v="1"/>
    <s v="Lower Assam- 1 (Bongaigaon)"/>
    <s v="NEM440"/>
    <n v="1000004046"/>
    <s v="MASUM HARDWARE"/>
    <d v="2024-07-17T00:00:00"/>
    <s v="Targeted Dealer"/>
    <m/>
    <n v="200"/>
    <n v="200"/>
    <n v="200"/>
  </r>
  <r>
    <x v="1"/>
    <s v="Lower Assam- 1 (Bongaigaon)"/>
    <s v="NEO043"/>
    <n v="1000004076"/>
    <s v="OM HARDWARE"/>
    <d v="2024-08-02T00:00:00"/>
    <s v="Targeted Dealer"/>
    <m/>
    <n v="25"/>
    <n v="25"/>
    <n v="7.5"/>
  </r>
  <r>
    <x v="1"/>
    <s v="Lower Assam- 1 (Bongaigaon)"/>
    <s v="NEM448"/>
    <n v="1000004094"/>
    <s v="MAA MANASHA ENTERPRISE"/>
    <d v="2024-08-22T00:00:00"/>
    <s v="Targeted Dealer"/>
    <m/>
    <n v="25"/>
    <n v="25"/>
    <n v="25"/>
  </r>
  <r>
    <x v="1"/>
    <s v="Lower Assam- 2 (Barpeta)"/>
    <s v="A028"/>
    <n v="1000000534"/>
    <s v="ANIL HARDWARE"/>
    <d v="2005-07-02T00:00:00"/>
    <s v="Targeted Dealer"/>
    <m/>
    <n v="470"/>
    <n v="470"/>
    <n v="204"/>
  </r>
  <r>
    <x v="1"/>
    <s v="Lower Assam- 2 (Barpeta)"/>
    <s v="B011"/>
    <n v="1000000539"/>
    <s v="BALAJI HARDWARE (NALBARI)"/>
    <d v="2005-07-30T00:00:00"/>
    <s v="Targeted Dealer"/>
    <m/>
    <n v="1300"/>
    <n v="1300"/>
    <n v="1249"/>
  </r>
  <r>
    <x v="1"/>
    <s v="Lower Assam- 2 (Barpeta)"/>
    <s v="S094"/>
    <n v="1000000557"/>
    <s v="SUNDAR HARDWARE"/>
    <d v="2006-12-16T00:00:00"/>
    <s v="Targeted Dealer"/>
    <m/>
    <n v="20"/>
    <n v="20"/>
    <n v="0"/>
  </r>
  <r>
    <x v="1"/>
    <s v="Lower Assam- 2 (Barpeta)"/>
    <s v="A007"/>
    <n v="1000000529"/>
    <s v="AAI LAXMI ENTERPRISE"/>
    <d v="2006-12-22T00:00:00"/>
    <s v="Targeted Dealer"/>
    <m/>
    <n v="521"/>
    <n v="521"/>
    <n v="592.5"/>
  </r>
  <r>
    <x v="1"/>
    <s v="Lower Assam- 2 (Barpeta)"/>
    <s v="H016"/>
    <n v="1000000544"/>
    <s v="HOQUE HARDWARE (BARPETA)"/>
    <d v="2007-03-30T00:00:00"/>
    <s v="Targeted Dealer"/>
    <m/>
    <n v="580"/>
    <n v="580"/>
    <n v="512"/>
  </r>
  <r>
    <x v="1"/>
    <s v="Lower Assam- 2 (Barpeta)"/>
    <s v="C050"/>
    <n v="1000000541"/>
    <s v="CHAIFUDDIN AHMED"/>
    <d v="2007-04-12T00:00:00"/>
    <s v="Targeted Dealer"/>
    <m/>
    <n v="20"/>
    <n v="20"/>
    <n v="20"/>
  </r>
  <r>
    <x v="1"/>
    <s v="Lower Assam- 2 (Barpeta)"/>
    <s v="A071"/>
    <n v="1000000530"/>
    <s v="AASBAB"/>
    <d v="2008-04-09T00:00:00"/>
    <s v="Targeted Dealer"/>
    <m/>
    <n v="120"/>
    <n v="120"/>
    <n v="136"/>
  </r>
  <r>
    <x v="1"/>
    <s v="Lower Assam- 2 (Barpeta)"/>
    <s v="P080"/>
    <n v="1000000549"/>
    <s v="PICK ME"/>
    <d v="2009-05-28T00:00:00"/>
    <s v="Targeted Dealer"/>
    <m/>
    <n v="70"/>
    <n v="70"/>
    <n v="13"/>
  </r>
  <r>
    <x v="1"/>
    <s v="Lower Assam- 2 (Barpeta)"/>
    <s v="S234"/>
    <n v="1000000554"/>
    <s v="S.A. ENTERPRISE"/>
    <d v="2011-02-09T00:00:00"/>
    <s v="Targeted Dealer"/>
    <m/>
    <n v="340"/>
    <n v="340"/>
    <n v="269.5"/>
  </r>
  <r>
    <x v="1"/>
    <s v="Lower Assam- 2 (Barpeta)"/>
    <s v="S301"/>
    <n v="1000000555"/>
    <s v="S.A.AGENCY"/>
    <d v="2012-03-18T00:00:00"/>
    <s v="Targeted Dealer"/>
    <m/>
    <n v="70"/>
    <n v="70"/>
    <n v="52"/>
  </r>
  <r>
    <x v="1"/>
    <s v="Lower Assam- 2 (Barpeta)"/>
    <s v="A131"/>
    <n v="1000000532"/>
    <s v="AMIN HARDWARE &amp; ENTERPRISE"/>
    <d v="2012-06-11T00:00:00"/>
    <s v="Targeted Dealer"/>
    <m/>
    <n v="239"/>
    <n v="239"/>
    <n v="136.5"/>
  </r>
  <r>
    <x v="1"/>
    <s v="Lower Assam- 2 (Barpeta)"/>
    <s v="R120"/>
    <n v="1000000552"/>
    <s v="RUKSHANA HARDWARE"/>
    <d v="2012-09-05T00:00:00"/>
    <s v="Targeted Dealer"/>
    <m/>
    <n v="175"/>
    <n v="175"/>
    <n v="206.5"/>
  </r>
  <r>
    <x v="1"/>
    <s v="Lower Assam- 2 (Barpeta)"/>
    <s v="B152"/>
    <n v="1000000538"/>
    <s v="BAKALI HARDWARE"/>
    <d v="2012-12-15T00:00:00"/>
    <s v="Targeted Dealer"/>
    <m/>
    <n v="26"/>
    <n v="26"/>
    <n v="26"/>
  </r>
  <r>
    <x v="1"/>
    <s v="Lower Assam- 2 (Barpeta)"/>
    <s v="B180"/>
    <n v="1000000535"/>
    <s v="B.D.ENTERPRISE(LA)"/>
    <d v="2013-07-09T00:00:00"/>
    <s v="Targeted Dealer"/>
    <m/>
    <n v="52"/>
    <n v="52"/>
    <n v="75"/>
  </r>
  <r>
    <x v="1"/>
    <s v="Lower Assam- 2 (Barpeta)"/>
    <s v="R192"/>
    <n v="1000000551"/>
    <s v="R.K.ENTERPRISE (NALBARI)"/>
    <d v="2013-12-30T00:00:00"/>
    <s v="Targeted Dealer"/>
    <m/>
    <n v="88"/>
    <n v="88"/>
    <n v="55.5"/>
  </r>
  <r>
    <x v="1"/>
    <s v="Lower Assam- 2 (Barpeta)"/>
    <s v="NED081"/>
    <n v="1000000542"/>
    <s v="DEKA ENTERPRISE (AMAYAPUR)"/>
    <d v="2017-06-23T00:00:00"/>
    <s v="Targeted Dealer"/>
    <m/>
    <n v="250"/>
    <n v="250"/>
    <n v="144"/>
  </r>
  <r>
    <x v="1"/>
    <s v="Lower Assam- 2 (Barpeta)"/>
    <s v="NER107"/>
    <n v="1000000553"/>
    <s v="RUNA ENTERPRISE"/>
    <d v="2017-09-02T00:00:00"/>
    <s v="Targeted Dealer"/>
    <m/>
    <n v="280"/>
    <n v="280"/>
    <n v="219.5"/>
  </r>
  <r>
    <x v="1"/>
    <s v="Lower Assam- 2 (Barpeta)"/>
    <s v="NEP116"/>
    <n v="1000000548"/>
    <s v="P B HARDWARE"/>
    <d v="2017-10-23T00:00:00"/>
    <s v="Targeted Dealer"/>
    <m/>
    <n v="1000"/>
    <n v="1000"/>
    <n v="840"/>
  </r>
  <r>
    <x v="1"/>
    <s v="Lower Assam- 2 (Barpeta)"/>
    <s v="NEM208"/>
    <n v="1000000546"/>
    <s v="M K  ENTERPRISE (LA)"/>
    <d v="2018-09-01T00:00:00"/>
    <s v="Targeted Dealer"/>
    <m/>
    <n v="52"/>
    <n v="52"/>
    <n v="52"/>
  </r>
  <r>
    <x v="1"/>
    <s v="Lower Assam- 2 (Barpeta)"/>
    <s v="NEJ089"/>
    <n v="1000000958"/>
    <s v="JOYGURU ENTERPRISE (LA)"/>
    <d v="2019-04-29T00:00:00"/>
    <s v="Targeted Dealer"/>
    <m/>
    <n v="52"/>
    <n v="52"/>
    <n v="0"/>
  </r>
  <r>
    <x v="1"/>
    <s v="Lower Assam- 2 (Barpeta)"/>
    <s v="NEN127"/>
    <n v="1000000963"/>
    <s v="N PATOWARY HARDWARE"/>
    <d v="2019-05-24T00:00:00"/>
    <s v="Targeted Dealer"/>
    <m/>
    <n v="39"/>
    <n v="39"/>
    <n v="25.5"/>
  </r>
  <r>
    <x v="1"/>
    <s v="Lower Assam- 2 (Barpeta)"/>
    <s v="NET127"/>
    <n v="1000000966"/>
    <s v="TALUKDAR HARDWARE (LA)"/>
    <d v="2019-06-17T00:00:00"/>
    <s v="-"/>
    <m/>
    <n v="0"/>
    <n v="0"/>
    <n v="0"/>
  </r>
  <r>
    <x v="1"/>
    <s v="Lower Assam- 2 (Barpeta)"/>
    <s v="NEP187"/>
    <n v="1000000965"/>
    <s v="POHAR TRADERS (MAZDIA)"/>
    <d v="2019-12-26T00:00:00"/>
    <s v="Targeted Dealer"/>
    <m/>
    <n v="26"/>
    <n v="26"/>
    <n v="13"/>
  </r>
  <r>
    <x v="1"/>
    <s v="Lower Assam- 2 (Barpeta)"/>
    <s v="NEK152"/>
    <n v="1000000959"/>
    <s v="K.V. ENTERPRISE"/>
    <d v="2021-01-06T00:00:00"/>
    <s v="Targeted Dealer"/>
    <m/>
    <n v="62"/>
    <n v="62"/>
    <n v="0"/>
  </r>
  <r>
    <x v="1"/>
    <s v="Lower Assam- 2 (Barpeta)"/>
    <s v="NEM328"/>
    <n v="1000002405"/>
    <s v="MAA ENTERPRISE - LA"/>
    <d v="2022-01-04T00:00:00"/>
    <s v="Targeted Dealer"/>
    <m/>
    <n v="52"/>
    <n v="52"/>
    <n v="64.5"/>
  </r>
  <r>
    <x v="1"/>
    <s v="Lower Assam- 2 (Barpeta)"/>
    <s v="NEA339"/>
    <n v="1000002607"/>
    <s v="A M B ENTERPRISE"/>
    <d v="2022-02-22T00:00:00"/>
    <s v="Targeted Dealer"/>
    <m/>
    <n v="26"/>
    <n v="26"/>
    <n v="13"/>
  </r>
  <r>
    <x v="1"/>
    <s v="Lower Assam- 2 (Barpeta)"/>
    <s v="NED203"/>
    <n v="1000002723"/>
    <s v="DAS ENTERPRISE-BAKSA"/>
    <d v="2022-04-13T00:00:00"/>
    <s v="Targeted Dealer"/>
    <m/>
    <n v="355"/>
    <n v="355"/>
    <n v="234"/>
  </r>
  <r>
    <x v="1"/>
    <s v="Lower Assam- 2 (Barpeta)"/>
    <s v="NEN206"/>
    <n v="1000003189"/>
    <s v="NATH HARDWARE"/>
    <d v="2022-12-28T00:00:00"/>
    <s v="Targeted Dealer"/>
    <m/>
    <n v="82"/>
    <n v="82"/>
    <n v="51"/>
  </r>
  <r>
    <x v="1"/>
    <s v="Lower Assam- 2 (Barpeta)"/>
    <s v="NEM364"/>
    <n v="1000003304"/>
    <s v="MAA HARDWARE"/>
    <d v="2023-01-31T00:00:00"/>
    <s v="Targeted Dealer"/>
    <m/>
    <n v="35"/>
    <n v="35"/>
    <n v="25"/>
  </r>
  <r>
    <x v="1"/>
    <s v="Lower Assam- 2 (Barpeta)"/>
    <s v="NEZ020"/>
    <n v="1000003385"/>
    <s v="ZIYAAN ENTERPRISE"/>
    <d v="2023-02-26T00:00:00"/>
    <s v="Targeted Dealer"/>
    <m/>
    <n v="190"/>
    <n v="190"/>
    <n v="129.5"/>
  </r>
  <r>
    <x v="1"/>
    <s v="Lower Assam- 2 (Barpeta)"/>
    <s v="NEC123"/>
    <n v="1000003429"/>
    <s v="CHOUDHURY BROTHERS"/>
    <d v="2023-03-16T00:00:00"/>
    <s v="Targeted Dealer"/>
    <m/>
    <n v="26"/>
    <n v="26"/>
    <n v="0"/>
  </r>
  <r>
    <x v="1"/>
    <s v="Lower Assam- 2 (Barpeta)"/>
    <s v="NEJ162"/>
    <n v="1000003443"/>
    <s v="JOHN HARDWARE"/>
    <d v="2023-03-23T00:00:00"/>
    <s v="Targeted Dealer"/>
    <m/>
    <n v="110"/>
    <n v="110"/>
    <n v="110"/>
  </r>
  <r>
    <x v="1"/>
    <s v="Lower Assam- 2 (Barpeta)"/>
    <s v="NEK203"/>
    <n v="1000003745"/>
    <s v="KUHI &amp; NEHA ENTERPRISE"/>
    <d v="2023-11-04T00:00:00"/>
    <s v="Targeted Dealer"/>
    <m/>
    <n v="265"/>
    <n v="265"/>
    <n v="182"/>
  </r>
  <r>
    <x v="1"/>
    <s v="Lower Assam- 2 (Barpeta)"/>
    <s v="NEJ182"/>
    <n v="1000003842"/>
    <s v="JAMIR HARDWARE"/>
    <d v="2024-01-31T00:00:00"/>
    <s v="Targeted Dealer"/>
    <m/>
    <n v="165"/>
    <n v="165"/>
    <n v="166"/>
  </r>
  <r>
    <x v="1"/>
    <s v="Lower Assam- 2 (Barpeta)"/>
    <s v="NEM411"/>
    <n v="1000003843"/>
    <s v="MATRI HARDWARE"/>
    <d v="2024-01-31T00:00:00"/>
    <s v="Targeted Dealer"/>
    <m/>
    <n v="485"/>
    <n v="485"/>
    <n v="506"/>
  </r>
  <r>
    <x v="1"/>
    <s v="Lower Assam- 2 (Barpeta)"/>
    <s v="NEJ184"/>
    <n v="1000003896"/>
    <s v="J.S. HARDWARE"/>
    <d v="2024-03-28T00:00:00"/>
    <s v="Targeted Dealer"/>
    <m/>
    <n v="52"/>
    <n v="52"/>
    <n v="55"/>
  </r>
  <r>
    <x v="1"/>
    <s v="Lower Assam- 2 (Barpeta)"/>
    <s v="NER326"/>
    <n v="1000004047"/>
    <s v="R.H.ENTERPRISE"/>
    <d v="2024-07-20T00:00:00"/>
    <s v="Targeted Dealer"/>
    <m/>
    <n v="52"/>
    <n v="52"/>
    <n v="25"/>
  </r>
  <r>
    <x v="1"/>
    <s v="AGARTALA"/>
    <s v="M017"/>
    <n v="1000000043"/>
    <s v="MAAKALI ENTERPRISE (AGARTALA)"/>
    <d v="2005-01-31T00:00:00"/>
    <s v="Targeted Dealer"/>
    <m/>
    <n v="170"/>
    <n v="170"/>
    <n v="100"/>
  </r>
  <r>
    <x v="1"/>
    <s v="AGARTALA"/>
    <s v="G015"/>
    <n v="1000000036"/>
    <s v="GOPINATH SAHA"/>
    <d v="2006-12-26T00:00:00"/>
    <s v="Targeted Dealer"/>
    <m/>
    <n v="400"/>
    <n v="400"/>
    <n v="370"/>
  </r>
  <r>
    <x v="1"/>
    <s v="AGARTALA"/>
    <s v="J057"/>
    <n v="1000000040"/>
    <s v="JOYRAM TRADERS (AGARTALA)"/>
    <d v="2010-11-23T00:00:00"/>
    <s v="Targeted Dealer"/>
    <m/>
    <n v="550"/>
    <n v="550"/>
    <n v="365.75"/>
  </r>
  <r>
    <x v="1"/>
    <s v="AGARTALA"/>
    <s v="R117"/>
    <n v="1000000059"/>
    <s v="RAMTHAKUR TRADING CO."/>
    <d v="2012-05-08T00:00:00"/>
    <s v="Targeted Dealer"/>
    <m/>
    <n v="30"/>
    <n v="30"/>
    <n v="0"/>
  </r>
  <r>
    <x v="1"/>
    <s v="AGARTALA"/>
    <s v="B138"/>
    <n v="1000000013"/>
    <s v="BANKA BEHARI PAUL"/>
    <d v="2012-05-09T00:00:00"/>
    <s v="Targeted Dealer"/>
    <m/>
    <n v="180"/>
    <n v="180"/>
    <n v="146"/>
  </r>
  <r>
    <x v="1"/>
    <s v="AGARTALA"/>
    <s v="M249"/>
    <n v="1000000825"/>
    <s v="MAHANAM CONSTRUCTION"/>
    <d v="2013-01-23T00:00:00"/>
    <s v="Targeted Dealer"/>
    <m/>
    <n v="120"/>
    <n v="120"/>
    <n v="100"/>
  </r>
  <r>
    <x v="1"/>
    <s v="AGARTALA"/>
    <s v="A163"/>
    <n v="1000000021"/>
    <s v="AJOY BHATTACHARJEE"/>
    <d v="2013-05-04T00:00:00"/>
    <s v="Targeted Dealer"/>
    <m/>
    <n v="40"/>
    <n v="40"/>
    <n v="40"/>
  </r>
  <r>
    <x v="1"/>
    <s v="AGARTALA"/>
    <s v="A164"/>
    <n v="1000000022"/>
    <s v="ANJAN DEBNATH"/>
    <d v="2013-05-04T00:00:00"/>
    <s v="Targeted Dealer"/>
    <m/>
    <n v="2200"/>
    <n v="2200"/>
    <n v="1900.1"/>
  </r>
  <r>
    <x v="1"/>
    <s v="AGARTALA"/>
    <s v="M298"/>
    <n v="1000000041"/>
    <s v="MAA MANASHA ENTERPRISE"/>
    <d v="2013-09-19T00:00:00"/>
    <s v="Targeted Dealer"/>
    <m/>
    <n v="80"/>
    <n v="80"/>
    <n v="65"/>
  </r>
  <r>
    <x v="1"/>
    <s v="AGARTALA"/>
    <s v="M341"/>
    <n v="1000000048"/>
    <s v="MAZUMDER ENTERPRISE"/>
    <d v="2014-01-06T00:00:00"/>
    <s v="Targeted Dealer"/>
    <m/>
    <n v="120"/>
    <n v="120"/>
    <n v="120"/>
  </r>
  <r>
    <x v="1"/>
    <s v="AGARTALA"/>
    <s v="NEM012"/>
    <n v="1000000047"/>
    <s v="MANJU ENTERPRISE"/>
    <d v="2014-06-27T00:00:00"/>
    <s v="Targeted Dealer"/>
    <m/>
    <n v="50"/>
    <n v="50"/>
    <n v="50"/>
  </r>
  <r>
    <x v="1"/>
    <s v="AGARTALA"/>
    <s v="NEJ016"/>
    <n v="1000000039"/>
    <s v="JOY GURU ENTERPRISE"/>
    <d v="2015-05-11T00:00:00"/>
    <s v="Targeted Dealer"/>
    <m/>
    <n v="100"/>
    <n v="100"/>
    <n v="60"/>
  </r>
  <r>
    <x v="1"/>
    <s v="AGARTALA"/>
    <s v="NEM058"/>
    <n v="1000000050"/>
    <s v="MODAK IRON AGENCY"/>
    <d v="2016-01-28T00:00:00"/>
    <s v="Targeted Dealer"/>
    <m/>
    <n v="400"/>
    <n v="400"/>
    <n v="405.3"/>
  </r>
  <r>
    <x v="1"/>
    <s v="AGARTALA"/>
    <s v="NEL015"/>
    <n v="1000000822"/>
    <s v="LAXMAN SAHA (AGARTALA)"/>
    <d v="2016-04-12T00:00:00"/>
    <s v="Targeted Dealer"/>
    <m/>
    <n v="5000"/>
    <n v="5000"/>
    <n v="5152.0499999999993"/>
  </r>
  <r>
    <x v="1"/>
    <s v="AGARTALA"/>
    <s v="NEM064"/>
    <n v="1000000044"/>
    <s v="MADAN GOPAL TRADERS (AGARTALA)"/>
    <d v="2016-04-12T00:00:00"/>
    <s v="Targeted Dealer"/>
    <m/>
    <n v="300"/>
    <n v="300"/>
    <n v="245"/>
  </r>
  <r>
    <x v="1"/>
    <s v="AGARTALA"/>
    <s v="NEM065"/>
    <n v="1000000051"/>
    <s v="MODAK TRADERS (AGARTALA)"/>
    <d v="2016-04-12T00:00:00"/>
    <s v="Targeted Dealer"/>
    <m/>
    <n v="75"/>
    <n v="75"/>
    <n v="100"/>
  </r>
  <r>
    <x v="1"/>
    <s v="AGARTALA"/>
    <s v="NED054"/>
    <n v="1000000027"/>
    <s v="DAS IRON AGENCY (AGARTALA)"/>
    <d v="2016-04-25T00:00:00"/>
    <s v="Targeted Dealer"/>
    <m/>
    <n v="110"/>
    <n v="110"/>
    <n v="95"/>
  </r>
  <r>
    <x v="1"/>
    <s v="AGARTALA"/>
    <s v="NER085"/>
    <n v="1000000827"/>
    <s v="RAMKRISHNA TRADERS (JIRANIA)"/>
    <d v="2016-12-09T00:00:00"/>
    <s v="Targeted Dealer"/>
    <m/>
    <n v="200"/>
    <n v="200"/>
    <n v="207"/>
  </r>
  <r>
    <x v="1"/>
    <s v="AGARTALA"/>
    <s v="NES185"/>
    <n v="1000000064"/>
    <s v="SRISTI CEMENT HOUSE (SADAR)"/>
    <d v="2017-04-05T00:00:00"/>
    <s v="Targeted Dealer"/>
    <m/>
    <n v="50"/>
    <n v="50"/>
    <n v="10"/>
  </r>
  <r>
    <x v="1"/>
    <s v="AGARTALA"/>
    <s v="NED082"/>
    <n v="1000000028"/>
    <s v="DATTA HOME APPLIANCE"/>
    <d v="2017-07-19T00:00:00"/>
    <s v="Targeted Dealer"/>
    <m/>
    <n v="190"/>
    <n v="190"/>
    <n v="200"/>
  </r>
  <r>
    <x v="1"/>
    <s v="AGARTALA"/>
    <s v="NER126"/>
    <n v="1000000060"/>
    <s v="ROY ENTERPRISE (DHALESWAR)"/>
    <d v="2018-01-31T00:00:00"/>
    <s v="Targeted Dealer"/>
    <m/>
    <n v="90"/>
    <n v="90"/>
    <n v="67"/>
  </r>
  <r>
    <x v="1"/>
    <s v="AGARTALA"/>
    <s v="NEB132"/>
    <n v="1000000024"/>
    <s v="BASUNDHARA ENTERPRISE"/>
    <d v="2018-02-03T00:00:00"/>
    <s v="Targeted Dealer"/>
    <m/>
    <n v="1600"/>
    <n v="1600"/>
    <n v="1620"/>
  </r>
  <r>
    <x v="1"/>
    <s v="AGARTALA"/>
    <s v="NER150"/>
    <n v="1000000058"/>
    <s v="RADHIKA ENTERPRISE"/>
    <d v="2018-08-01T00:00:00"/>
    <s v="Targeted Dealer"/>
    <m/>
    <n v="50"/>
    <n v="50"/>
    <n v="40"/>
  </r>
  <r>
    <x v="1"/>
    <s v="AGARTALA"/>
    <s v="NEM233"/>
    <n v="1000000052"/>
    <s v="MRINAL KANTI SAHA"/>
    <d v="2019-03-09T00:00:00"/>
    <s v="Targeted Dealer"/>
    <m/>
    <n v="200"/>
    <n v="200"/>
    <n v="125"/>
  </r>
  <r>
    <x v="1"/>
    <s v="AGARTALA"/>
    <s v="NEB190"/>
    <n v="1000000023"/>
    <s v="BABA LOKENATH CEMENT HOUSE"/>
    <d v="2019-03-25T00:00:00"/>
    <s v="Targeted Dealer"/>
    <m/>
    <n v="20"/>
    <n v="20"/>
    <n v="0"/>
  </r>
  <r>
    <x v="1"/>
    <s v="AGARTALA"/>
    <s v="NES364"/>
    <n v="1000000829"/>
    <s v="SR BUILDERS"/>
    <d v="2019-04-11T00:00:00"/>
    <s v="Targeted Dealer"/>
    <m/>
    <n v="130"/>
    <n v="130"/>
    <n v="88.25"/>
  </r>
  <r>
    <x v="1"/>
    <s v="AGARTALA"/>
    <s v="NER167"/>
    <n v="1000000828"/>
    <s v="RANGAMOYEE"/>
    <d v="2019-05-02T00:00:00"/>
    <s v="Targeted Dealer"/>
    <m/>
    <n v="30"/>
    <n v="30"/>
    <n v="35"/>
  </r>
  <r>
    <x v="1"/>
    <s v="AGARTALA"/>
    <s v="NEN130"/>
    <n v="1000000053"/>
    <s v="NEW CHANDIMATA TRADERS"/>
    <d v="2019-06-26T00:00:00"/>
    <s v="Targeted Dealer"/>
    <m/>
    <n v="20"/>
    <n v="20"/>
    <n v="0"/>
  </r>
  <r>
    <x v="1"/>
    <s v="AGARTALA"/>
    <s v="NED148"/>
    <n v="1000000030"/>
    <s v="DHARAMRAJI STORES"/>
    <d v="2019-08-26T00:00:00"/>
    <s v="Targeted Dealer"/>
    <m/>
    <n v="20"/>
    <n v="20"/>
    <n v="13"/>
  </r>
  <r>
    <x v="1"/>
    <s v="AGARTALA"/>
    <s v="NEB226"/>
    <n v="1000002391"/>
    <s v="BIPLAB CHAKRABORTY"/>
    <d v="2020-02-15T00:00:00"/>
    <s v="Targeted Dealer"/>
    <m/>
    <n v="80"/>
    <n v="80"/>
    <n v="64.75"/>
  </r>
  <r>
    <x v="1"/>
    <s v="AGARTALA"/>
    <s v="NEM263"/>
    <n v="1000000049"/>
    <s v="MITRA ENTERPRISE"/>
    <d v="2020-02-26T00:00:00"/>
    <s v="Targeted Dealer"/>
    <m/>
    <n v="30"/>
    <n v="30"/>
    <n v="5"/>
  </r>
  <r>
    <x v="1"/>
    <s v="AGARTALA"/>
    <s v="NEM265"/>
    <n v="1000000042"/>
    <s v="MAA MEHARESWARI CARRING CENTRE"/>
    <d v="2020-03-04T00:00:00"/>
    <s v="Targeted Dealer"/>
    <m/>
    <n v="120"/>
    <n v="120"/>
    <n v="98.7"/>
  </r>
  <r>
    <x v="1"/>
    <s v="AGARTALA"/>
    <s v="NEJ106"/>
    <n v="1000000038"/>
    <s v="JOY DURGA CARRING CENTRE (AGR)"/>
    <d v="2020-05-18T00:00:00"/>
    <s v="Targeted Dealer"/>
    <m/>
    <n v="750"/>
    <n v="750"/>
    <n v="682.5"/>
  </r>
  <r>
    <x v="1"/>
    <s v="AGARTALA"/>
    <s v="NEP199"/>
    <n v="1000000055"/>
    <s v="P.S. ENTERPRISE (AGT)"/>
    <d v="2020-08-11T00:00:00"/>
    <s v="Targeted Dealer"/>
    <m/>
    <n v="20"/>
    <n v="20"/>
    <n v="0"/>
  </r>
  <r>
    <x v="1"/>
    <s v="AGARTALA"/>
    <s v="NES487"/>
    <n v="1000000062"/>
    <s v="SHIV SANKAR SANITARY &amp; HARDWARE STORES - AGT"/>
    <d v="2021-01-01T00:00:00"/>
    <s v="Targeted Dealer"/>
    <m/>
    <n v="50"/>
    <n v="50"/>
    <n v="10"/>
  </r>
  <r>
    <x v="1"/>
    <s v="AGARTALA"/>
    <s v="NEM294"/>
    <n v="1000000823"/>
    <s v="MAA TRIPURASWARI CONSTRUCTION"/>
    <d v="2021-01-06T00:00:00"/>
    <s v="Targeted Dealer"/>
    <m/>
    <n v="50"/>
    <n v="50"/>
    <n v="15"/>
  </r>
  <r>
    <x v="1"/>
    <s v="AGARTALA"/>
    <s v="NEC104"/>
    <n v="1000000025"/>
    <s v="C R ENTERPRISE"/>
    <d v="2021-05-19T00:00:00"/>
    <s v="-"/>
    <m/>
    <n v="0"/>
    <n v="0"/>
    <n v="0"/>
  </r>
  <r>
    <x v="1"/>
    <s v="AGARTALA"/>
    <s v="NEP211"/>
    <n v="1000000056"/>
    <s v="PAUL ENTERPRISE - AGT"/>
    <d v="2021-08-14T00:00:00"/>
    <s v="Targeted Dealer"/>
    <m/>
    <n v="510"/>
    <n v="510.00000000000006"/>
    <n v="512.5"/>
  </r>
  <r>
    <x v="1"/>
    <s v="AGARTALA"/>
    <s v="NED188"/>
    <n v="1000000033"/>
    <s v="DIPTANU DAS - AGT"/>
    <d v="2021-09-23T00:00:00"/>
    <s v="Targeted Dealer"/>
    <m/>
    <n v="120"/>
    <n v="120"/>
    <n v="120.5"/>
  </r>
  <r>
    <x v="1"/>
    <s v="AGARTALA"/>
    <s v="NEP213"/>
    <n v="1000000826"/>
    <s v="PARTHA DAS - AGT"/>
    <d v="2021-09-23T00:00:00"/>
    <s v="Targeted Dealer"/>
    <m/>
    <n v="100"/>
    <n v="100"/>
    <n v="29.5"/>
  </r>
  <r>
    <x v="1"/>
    <s v="AGARTALA"/>
    <s v="NED191"/>
    <n v="1000000029"/>
    <s v="DEBNATH CEMENT HOUSE AND IRON STORES"/>
    <d v="2021-11-22T00:00:00"/>
    <s v="Targeted Dealer"/>
    <m/>
    <n v="50"/>
    <n v="50"/>
    <n v="60"/>
  </r>
  <r>
    <x v="1"/>
    <s v="AGARTALA"/>
    <s v="NED206"/>
    <n v="1000002744"/>
    <s v="DINGRA ENTERPRISE"/>
    <d v="2022-05-10T00:00:00"/>
    <s v="Targeted Dealer"/>
    <m/>
    <n v="45"/>
    <n v="45"/>
    <n v="50"/>
  </r>
  <r>
    <x v="1"/>
    <s v="AGARTALA"/>
    <s v="NEB288"/>
    <n v="1000002845"/>
    <s v="BANIK ENTERPRISE"/>
    <d v="2022-07-22T00:00:00"/>
    <s v="Targeted Dealer"/>
    <m/>
    <n v="50"/>
    <n v="50"/>
    <n v="50"/>
  </r>
  <r>
    <x v="1"/>
    <s v="AGARTALA"/>
    <s v="NEP242"/>
    <n v="1000002891"/>
    <s v="PRIYA HARDWARE"/>
    <d v="2022-08-25T00:00:00"/>
    <s v="Targeted Dealer"/>
    <m/>
    <n v="170"/>
    <n v="170"/>
    <n v="138.5"/>
  </r>
  <r>
    <x v="1"/>
    <s v="AGARTALA"/>
    <s v="NEP248"/>
    <n v="1000003249"/>
    <s v="PRIYA CARRING CENTRE"/>
    <d v="2023-01-18T00:00:00"/>
    <s v="Targeted Dealer"/>
    <m/>
    <n v="150"/>
    <n v="150"/>
    <n v="191"/>
  </r>
  <r>
    <x v="1"/>
    <s v="AGARTALA"/>
    <s v="NEM404"/>
    <n v="1000003783"/>
    <s v="MAA KAMAKHYA ENTERPRISE"/>
    <d v="2023-12-11T00:00:00"/>
    <s v="-"/>
    <m/>
    <n v="0"/>
    <n v="0"/>
    <n v="17.5"/>
  </r>
  <r>
    <x v="1"/>
    <s v="AGARTALA"/>
    <s v="NEH156"/>
    <n v="1000003963"/>
    <s v="HARA GOURI IRON STORES"/>
    <d v="2024-05-17T00:00:00"/>
    <s v="Targeted Dealer"/>
    <m/>
    <n v="90"/>
    <n v="90"/>
    <n v="47.5"/>
  </r>
  <r>
    <x v="1"/>
    <s v="AGARTALA"/>
    <s v="NEP287"/>
    <n v="1000003964"/>
    <s v="P.K.IRON STORES"/>
    <d v="2024-05-17T00:00:00"/>
    <s v="Targeted Dealer"/>
    <m/>
    <n v="50"/>
    <n v="50"/>
    <n v="53"/>
  </r>
  <r>
    <x v="1"/>
    <s v="AGARTALA"/>
    <s v="NEM445"/>
    <n v="1000004087"/>
    <s v="MAA MANI IRON STORES"/>
    <d v="2024-08-15T00:00:00"/>
    <s v="-"/>
    <m/>
    <n v="0"/>
    <n v="0"/>
    <n v="0"/>
  </r>
  <r>
    <x v="1"/>
    <s v="AGARTALA"/>
    <s v="NES747"/>
    <n v="1000004103"/>
    <s v="SWASTIK IRON &amp; STEEL CENTER"/>
    <d v="2024-08-30T00:00:00"/>
    <s v="-"/>
    <m/>
    <n v="0"/>
    <n v="0"/>
    <n v="0"/>
  </r>
  <r>
    <x v="1"/>
    <s v="UDAIPUR"/>
    <s v="A030"/>
    <n v="1000000790"/>
    <s v="ARUN CHANDRA SAHA"/>
    <d v="2005-08-01T00:00:00"/>
    <s v="Targeted Dealer"/>
    <m/>
    <n v="1200"/>
    <n v="1200"/>
    <n v="1207.6500000000001"/>
  </r>
  <r>
    <x v="1"/>
    <s v="UDAIPUR"/>
    <s v="P035"/>
    <n v="1000000804"/>
    <s v="PRADIP KUMAR SAHA"/>
    <d v="2005-08-01T00:00:00"/>
    <s v="Targeted Dealer"/>
    <m/>
    <n v="40"/>
    <n v="40"/>
    <n v="37.5"/>
  </r>
  <r>
    <x v="1"/>
    <s v="UDAIPUR"/>
    <s v="J024"/>
    <n v="1000000794"/>
    <s v="JOYRAM HARDWARE"/>
    <d v="2005-10-29T00:00:00"/>
    <s v="Targeted Dealer"/>
    <m/>
    <n v="50"/>
    <n v="50"/>
    <n v="43.5"/>
  </r>
  <r>
    <x v="1"/>
    <s v="UDAIPUR"/>
    <s v="R108"/>
    <n v="1000000806"/>
    <s v="RAMKRISHNA IRON"/>
    <d v="2011-09-08T00:00:00"/>
    <s v="Targeted Dealer"/>
    <m/>
    <n v="300"/>
    <n v="300"/>
    <n v="301"/>
  </r>
  <r>
    <x v="1"/>
    <s v="UDAIPUR"/>
    <s v="A165"/>
    <n v="1000000789"/>
    <s v="ANANDA TRADERS"/>
    <d v="2013-05-04T00:00:00"/>
    <s v="Targeted Dealer"/>
    <m/>
    <n v="70"/>
    <n v="70"/>
    <n v="62.5"/>
  </r>
  <r>
    <x v="1"/>
    <s v="UDAIPUR"/>
    <s v="R144"/>
    <n v="1000000805"/>
    <s v="RADHESHYAM IRON"/>
    <d v="2013-05-09T00:00:00"/>
    <s v="Targeted Dealer"/>
    <m/>
    <n v="110"/>
    <n v="110"/>
    <n v="174"/>
  </r>
  <r>
    <x v="1"/>
    <s v="UDAIPUR"/>
    <s v="T072"/>
    <n v="1000000808"/>
    <s v="TANISHA ENTERPRISE"/>
    <d v="2013-05-17T00:00:00"/>
    <s v="Targeted Dealer"/>
    <m/>
    <n v="400"/>
    <n v="400"/>
    <n v="335"/>
  </r>
  <r>
    <x v="1"/>
    <s v="UDAIPUR"/>
    <s v="K136"/>
    <n v="1000000798"/>
    <s v="KALI MATA HARDWARE STORES (UDAIPUR)"/>
    <d v="2013-05-22T00:00:00"/>
    <s v="Targeted Dealer"/>
    <m/>
    <n v="80"/>
    <n v="80"/>
    <n v="55.5"/>
  </r>
  <r>
    <x v="1"/>
    <s v="UDAIPUR"/>
    <s v="K137"/>
    <n v="1000000797"/>
    <s v="KAIBALYANATH HARDWARE"/>
    <d v="2013-05-28T00:00:00"/>
    <s v="Targeted Dealer"/>
    <m/>
    <n v="235"/>
    <n v="235"/>
    <n v="247.5"/>
  </r>
  <r>
    <x v="1"/>
    <s v="UDAIPUR"/>
    <s v="P174"/>
    <n v="1000000803"/>
    <s v="PAUL HARDWARES (UDAIPUR)"/>
    <d v="2013-09-06T00:00:00"/>
    <s v="Targeted Dealer"/>
    <m/>
    <n v="90"/>
    <n v="90"/>
    <n v="74"/>
  </r>
  <r>
    <x v="1"/>
    <s v="UDAIPUR"/>
    <s v="NEN005"/>
    <n v="1000000802"/>
    <s v="NIBEDITA DEPARTMENTAL SHOP"/>
    <d v="2014-07-03T00:00:00"/>
    <s v="Targeted Dealer"/>
    <m/>
    <n v="50"/>
    <n v="50"/>
    <n v="25"/>
  </r>
  <r>
    <x v="1"/>
    <s v="UDAIPUR"/>
    <s v="NEN043"/>
    <n v="1000000801"/>
    <s v="NAYAN CARRYING CENTRE (UDAIPUR)"/>
    <d v="2016-07-12T00:00:00"/>
    <s v="Targeted Dealer"/>
    <m/>
    <n v="130"/>
    <n v="130"/>
    <n v="120.5"/>
  </r>
  <r>
    <x v="1"/>
    <s v="UDAIPUR"/>
    <s v="NET070"/>
    <n v="1000000809"/>
    <s v="TRIPURA SUNDARI IRON BHANDAR"/>
    <d v="2017-05-23T00:00:00"/>
    <s v="Targeted Dealer"/>
    <m/>
    <n v="250"/>
    <n v="250"/>
    <n v="287"/>
  </r>
  <r>
    <x v="1"/>
    <s v="UDAIPUR"/>
    <s v="NES335"/>
    <n v="1000000807"/>
    <s v="SAHA TRADERS"/>
    <d v="2018-11-10T00:00:00"/>
    <s v="Targeted Dealer"/>
    <m/>
    <n v="80"/>
    <n v="80"/>
    <n v="99.5"/>
  </r>
  <r>
    <x v="1"/>
    <s v="UDAIPUR"/>
    <s v="NEM216"/>
    <n v="1000000799"/>
    <s v="MAA KALI STORES"/>
    <d v="2018-11-15T00:00:00"/>
    <s v="Targeted Dealer"/>
    <m/>
    <n v="30"/>
    <n v="30"/>
    <n v="25"/>
  </r>
  <r>
    <x v="1"/>
    <s v="UDAIPUR"/>
    <s v="NEG098"/>
    <n v="1000000792"/>
    <s v="GHOSH TRADERS (UDP)"/>
    <d v="2018-11-26T00:00:00"/>
    <s v="Targeted Dealer"/>
    <m/>
    <n v="25"/>
    <n v="25"/>
    <n v="10"/>
  </r>
  <r>
    <x v="1"/>
    <s v="UDAIPUR"/>
    <s v="NEM225"/>
    <n v="1000000800"/>
    <s v="MAHADEB BHANDER"/>
    <d v="2019-01-05T00:00:00"/>
    <s v="Targeted Dealer"/>
    <m/>
    <n v="70"/>
    <n v="70"/>
    <n v="64.25"/>
  </r>
  <r>
    <x v="1"/>
    <s v="UDAIPUR"/>
    <s v="NEG106"/>
    <n v="1000001102"/>
    <s v="GRACY ENTERPRISE"/>
    <d v="2019-04-13T00:00:00"/>
    <s v="Targeted Dealer"/>
    <m/>
    <n v="200"/>
    <n v="200"/>
    <n v="164.5"/>
  </r>
  <r>
    <x v="1"/>
    <s v="UDAIPUR"/>
    <s v="NEB216"/>
    <n v="1000001099"/>
    <s v="BHOWMIK HARDWARE (UDP)"/>
    <d v="2019-11-21T00:00:00"/>
    <s v="Targeted Dealer"/>
    <m/>
    <n v="150"/>
    <n v="150"/>
    <n v="120"/>
  </r>
  <r>
    <x v="1"/>
    <s v="UDAIPUR"/>
    <s v="NEJ104"/>
    <n v="1000001103"/>
    <s v="JOY SHIB SANKAR HARDWARE"/>
    <d v="2020-02-22T00:00:00"/>
    <s v="Targeted Dealer"/>
    <m/>
    <n v="125"/>
    <n v="125"/>
    <n v="94"/>
  </r>
  <r>
    <x v="1"/>
    <s v="UDAIPUR"/>
    <s v="NER197"/>
    <n v="1000001109"/>
    <s v="RAMTHAKUR IRON"/>
    <d v="2020-05-31T00:00:00"/>
    <s v="Targeted Dealer"/>
    <m/>
    <n v="95"/>
    <n v="95"/>
    <n v="100.5"/>
  </r>
  <r>
    <x v="1"/>
    <s v="UDAIPUR"/>
    <s v="NEO024"/>
    <n v="1000001105"/>
    <s v="OMKER ROY"/>
    <d v="2020-06-02T00:00:00"/>
    <s v="Targeted Dealer"/>
    <m/>
    <n v="70"/>
    <n v="70"/>
    <n v="70"/>
  </r>
  <r>
    <x v="1"/>
    <s v="UDAIPUR"/>
    <s v="NEP194"/>
    <n v="1000001107"/>
    <s v="PODDER HARDWARE (UDP)"/>
    <d v="2020-06-20T00:00:00"/>
    <s v="Targeted Dealer"/>
    <m/>
    <n v="1450"/>
    <n v="1450"/>
    <n v="1295.5999999999999"/>
  </r>
  <r>
    <x v="1"/>
    <s v="UDAIPUR"/>
    <s v="NEP203"/>
    <n v="1000001108"/>
    <s v="PODDER CONSTRUCTION"/>
    <d v="2020-11-12T00:00:00"/>
    <s v="Targeted Dealer"/>
    <m/>
    <n v="40"/>
    <n v="40"/>
    <n v="35"/>
  </r>
  <r>
    <x v="1"/>
    <s v="UDAIPUR"/>
    <s v="NEA312"/>
    <n v="1000001098"/>
    <s v="ARPITA HARDWARE &amp; VARIETIES"/>
    <d v="2021-06-19T00:00:00"/>
    <s v="Targeted Dealer"/>
    <m/>
    <n v="80"/>
    <n v="80"/>
    <n v="100"/>
  </r>
  <r>
    <x v="1"/>
    <s v="UDAIPUR"/>
    <s v="NER237"/>
    <n v="1000002595"/>
    <s v="RAM KAMAL BHANDER"/>
    <d v="2022-02-05T00:00:00"/>
    <s v="Targeted Dealer"/>
    <m/>
    <n v="60"/>
    <n v="60"/>
    <n v="30"/>
  </r>
  <r>
    <x v="1"/>
    <s v="UDAIPUR"/>
    <s v="NEJ167"/>
    <n v="1000003490"/>
    <s v="JOYRAM VARIETIES"/>
    <d v="2023-04-26T00:00:00"/>
    <s v="Targeted Dealer"/>
    <m/>
    <n v="35"/>
    <n v="35"/>
    <n v="10"/>
  </r>
  <r>
    <x v="1"/>
    <s v="UDAIPUR"/>
    <s v="NET181"/>
    <n v="1000003496"/>
    <s v="TRIZA SANITATION"/>
    <d v="2023-04-28T00:00:00"/>
    <s v="Targeted Dealer"/>
    <m/>
    <n v="80"/>
    <n v="80"/>
    <n v="64.5"/>
  </r>
  <r>
    <x v="1"/>
    <s v="UDAIPUR"/>
    <s v="NEJ169"/>
    <n v="1000003595"/>
    <s v="JOY RAM GLASS EMPORIUM"/>
    <d v="2023-06-16T00:00:00"/>
    <s v="Targeted Dealer"/>
    <m/>
    <n v="50"/>
    <n v="50"/>
    <n v="28"/>
  </r>
  <r>
    <x v="1"/>
    <s v="UDAIPUR"/>
    <s v="NEN219"/>
    <n v="1000003692"/>
    <s v="NANDALAL ENTERPRISE"/>
    <d v="2023-08-12T00:00:00"/>
    <s v="Targeted Dealer"/>
    <m/>
    <n v="30"/>
    <n v="30"/>
    <n v="24"/>
  </r>
  <r>
    <x v="1"/>
    <s v="UDAIPUR"/>
    <s v="NES714"/>
    <n v="1000003934"/>
    <s v="SADHAN ENTERPRISE"/>
    <d v="2024-04-30T00:00:00"/>
    <s v="Targeted Dealer"/>
    <m/>
    <n v="40"/>
    <n v="40"/>
    <n v="25"/>
  </r>
  <r>
    <x v="1"/>
    <s v="UDAIPUR"/>
    <s v="NEP290"/>
    <n v="1000004039"/>
    <s v="PAUL HARDWARE"/>
    <d v="2024-07-11T00:00:00"/>
    <s v="Targeted Dealer"/>
    <m/>
    <n v="60"/>
    <n v="60"/>
    <n v="56.5"/>
  </r>
  <r>
    <x v="1"/>
    <s v="UDAIPUR"/>
    <s v="NEA457"/>
    <n v="1000004042"/>
    <s v="ATLAS BUILDERS AND ARCHITECT"/>
    <d v="2024-07-15T00:00:00"/>
    <s v="Targeted Dealer"/>
    <m/>
    <n v="60"/>
    <n v="60"/>
    <n v="40.25"/>
  </r>
  <r>
    <x v="1"/>
    <s v="DHARMANAGAR"/>
    <s v="A022"/>
    <n v="1000000199"/>
    <s v="AMIYO STORE"/>
    <d v="2005-09-14T00:00:00"/>
    <s v="Targeted Dealer"/>
    <m/>
    <n v="170"/>
    <n v="170"/>
    <n v="175"/>
  </r>
  <r>
    <x v="1"/>
    <s v="DHARMANAGAR"/>
    <s v="K014"/>
    <n v="1000000213"/>
    <s v="KALPANA STORE"/>
    <d v="2005-10-19T00:00:00"/>
    <s v="Targeted Dealer"/>
    <m/>
    <n v="50"/>
    <n v="50"/>
    <n v="24.5"/>
  </r>
  <r>
    <x v="1"/>
    <s v="DHARMANAGAR"/>
    <s v="R014"/>
    <n v="1000000222"/>
    <s v="RAMKRISHNA ENTERPRISE(PANISAGAR)"/>
    <d v="2005-10-22T00:00:00"/>
    <s v="Targeted Dealer"/>
    <m/>
    <n v="50"/>
    <n v="50"/>
    <n v="41"/>
  </r>
  <r>
    <x v="1"/>
    <s v="DHARMANAGAR"/>
    <s v="A077"/>
    <n v="1000000202"/>
    <s v="ARUN PAUL &amp; BROTHERS"/>
    <d v="2008-06-13T00:00:00"/>
    <s v="Targeted Dealer"/>
    <m/>
    <n v="120"/>
    <n v="120"/>
    <n v="125"/>
  </r>
  <r>
    <x v="1"/>
    <s v="DHARMANAGAR"/>
    <s v="S277"/>
    <n v="1000000224"/>
    <s v="SANJIB KUMAR PAUL"/>
    <d v="2011-09-30T00:00:00"/>
    <s v="Targeted Dealer"/>
    <m/>
    <n v="130"/>
    <n v="130"/>
    <n v="15"/>
  </r>
  <r>
    <x v="1"/>
    <s v="DHARMANAGAR"/>
    <s v="M200"/>
    <n v="1000000216"/>
    <s v="M/S MOHIT PAUL"/>
    <d v="2012-02-04T00:00:00"/>
    <s v="Targeted Dealer"/>
    <m/>
    <n v="275"/>
    <n v="275"/>
    <n v="335"/>
  </r>
  <r>
    <x v="1"/>
    <s v="DHARMANAGAR"/>
    <s v="A127"/>
    <n v="1000000201"/>
    <s v="ARCHANA STORES"/>
    <d v="2012-05-22T00:00:00"/>
    <s v="-"/>
    <m/>
    <n v="0"/>
    <n v="0"/>
    <n v="0"/>
  </r>
  <r>
    <x v="1"/>
    <s v="DHARMANAGAR"/>
    <s v="U015"/>
    <n v="1000000231"/>
    <s v="URMILA HARDWARE"/>
    <d v="2012-05-25T00:00:00"/>
    <s v="Targeted Dealer"/>
    <m/>
    <n v="100"/>
    <n v="100"/>
    <n v="50"/>
  </r>
  <r>
    <x v="1"/>
    <s v="DHARMANAGAR"/>
    <s v="D091"/>
    <n v="1000000208"/>
    <s v="DAS STORES"/>
    <d v="2012-10-25T00:00:00"/>
    <s v="Targeted Dealer"/>
    <m/>
    <n v="200"/>
    <n v="200"/>
    <n v="224.5"/>
  </r>
  <r>
    <x v="1"/>
    <s v="DHARMANAGAR"/>
    <s v="H053"/>
    <n v="1000000210"/>
    <s v="HARI MOHAN TRADERS"/>
    <d v="2013-03-19T00:00:00"/>
    <s v="Targeted Dealer"/>
    <m/>
    <n v="80"/>
    <n v="80"/>
    <n v="78"/>
  </r>
  <r>
    <x v="1"/>
    <s v="DHARMANAGAR"/>
    <s v="P152"/>
    <n v="1000000219"/>
    <s v="PRANATI HARDWARE"/>
    <d v="2013-06-11T00:00:00"/>
    <s v="Targeted Dealer"/>
    <m/>
    <n v="100"/>
    <n v="100"/>
    <n v="150"/>
  </r>
  <r>
    <x v="1"/>
    <s v="DHARMANAGAR"/>
    <s v="NED004"/>
    <n v="1000000207"/>
    <s v="DAS GUPTA ENTERPRISE"/>
    <d v="2014-07-28T00:00:00"/>
    <s v="Targeted Dealer"/>
    <m/>
    <n v="270"/>
    <n v="270"/>
    <n v="217"/>
  </r>
  <r>
    <x v="1"/>
    <s v="DHARMANAGAR"/>
    <s v="NEG009"/>
    <n v="1000000209"/>
    <s v="GOURANGA TRADERS"/>
    <d v="2014-08-29T00:00:00"/>
    <s v="Targeted Dealer"/>
    <m/>
    <n v="100"/>
    <n v="100"/>
    <n v="50"/>
  </r>
  <r>
    <x v="1"/>
    <s v="DHARMANAGAR"/>
    <s v="NES058"/>
    <n v="1000000227"/>
    <s v="SUPRIYA STORES"/>
    <d v="2015-01-24T00:00:00"/>
    <s v="Targeted Dealer"/>
    <m/>
    <n v="50"/>
    <n v="50"/>
    <n v="0"/>
  </r>
  <r>
    <x v="1"/>
    <s v="DHARMANAGAR"/>
    <s v="NEA045"/>
    <n v="1000000198"/>
    <s v="A.N. TRADERS"/>
    <d v="2015-09-10T00:00:00"/>
    <s v="Targeted Dealer"/>
    <m/>
    <n v="800"/>
    <n v="800"/>
    <n v="453"/>
  </r>
  <r>
    <x v="1"/>
    <s v="DHARMANAGAR"/>
    <s v="NER060"/>
    <n v="1000000221"/>
    <s v="RAMKRISHNA ENTERPRISE (DHALAI)"/>
    <d v="2016-01-19T00:00:00"/>
    <s v="Targeted Dealer"/>
    <m/>
    <n v="300"/>
    <n v="300"/>
    <n v="300"/>
  </r>
  <r>
    <x v="1"/>
    <s v="DHARMANAGAR"/>
    <s v="NEM070"/>
    <n v="1000000218"/>
    <s v="MONOSA STORES (DMR)"/>
    <d v="2016-06-01T00:00:00"/>
    <s v="Targeted Dealer"/>
    <m/>
    <n v="250"/>
    <n v="250"/>
    <n v="175"/>
  </r>
  <r>
    <x v="1"/>
    <s v="DHARMANAGAR"/>
    <s v="NEA147"/>
    <n v="1000000200"/>
    <s v="ANJALI CEMENT AND HARDWARES"/>
    <d v="2017-09-13T00:00:00"/>
    <s v="Targeted Dealer"/>
    <m/>
    <n v="50"/>
    <n v="50"/>
    <n v="86.5"/>
  </r>
  <r>
    <x v="1"/>
    <s v="DHARMANAGAR"/>
    <s v="NEB120"/>
    <n v="1000000204"/>
    <s v="BISHESH &amp; BARSHAN"/>
    <d v="2017-11-15T00:00:00"/>
    <s v="Targeted Dealer"/>
    <m/>
    <n v="295"/>
    <n v="295"/>
    <n v="300"/>
  </r>
  <r>
    <x v="1"/>
    <s v="DHARMANAGAR"/>
    <s v="NEJ071"/>
    <n v="1000000211"/>
    <s v="JOYKALI HARDWARE (DMR)"/>
    <d v="2018-06-12T00:00:00"/>
    <s v="Targeted Dealer"/>
    <m/>
    <n v="150"/>
    <n v="150"/>
    <n v="200"/>
  </r>
  <r>
    <x v="1"/>
    <s v="DHARMANAGAR"/>
    <s v="NER155"/>
    <n v="1000000223"/>
    <s v="RUMANA HARDWARES"/>
    <d v="2018-10-06T00:00:00"/>
    <s v="Targeted Dealer"/>
    <m/>
    <n v="260"/>
    <n v="260"/>
    <n v="240"/>
  </r>
  <r>
    <x v="1"/>
    <s v="DHARMANAGAR"/>
    <s v="NEC076"/>
    <n v="1000000206"/>
    <s v="CHOWDHARY HARDWARE (DMR)"/>
    <d v="2018-12-18T00:00:00"/>
    <s v="Targeted Dealer"/>
    <m/>
    <n v="170"/>
    <n v="170"/>
    <n v="150"/>
  </r>
  <r>
    <x v="1"/>
    <s v="DHARMANAGAR"/>
    <s v="NET137"/>
    <n v="1000000229"/>
    <s v="TRIPURESWARI BHANDER"/>
    <d v="2019-12-18T00:00:00"/>
    <s v="Targeted Dealer"/>
    <m/>
    <n v="50"/>
    <n v="50"/>
    <n v="0"/>
  </r>
  <r>
    <x v="1"/>
    <s v="DHARMANAGAR"/>
    <s v="NEL082"/>
    <n v="1000000214"/>
    <s v="LAKSHMI NARAYAN HARDWARE"/>
    <d v="2020-06-10T00:00:00"/>
    <s v="Targeted Dealer"/>
    <m/>
    <n v="60"/>
    <n v="60"/>
    <n v="25"/>
  </r>
  <r>
    <x v="1"/>
    <s v="DHARMANAGAR"/>
    <s v="NEB240"/>
    <n v="1000000205"/>
    <s v="BISWAKARMA HARDWARE (DMR)"/>
    <d v="2020-08-25T00:00:00"/>
    <s v="Targeted Dealer"/>
    <m/>
    <n v="80"/>
    <n v="80"/>
    <n v="0"/>
  </r>
  <r>
    <x v="1"/>
    <s v="DHARMANAGAR"/>
    <s v="NEL090"/>
    <n v="1000000215"/>
    <s v="LITAN DEBNATH - DMR"/>
    <d v="2020-11-10T00:00:00"/>
    <s v="Targeted Dealer"/>
    <m/>
    <n v="100"/>
    <n v="100"/>
    <n v="82.5"/>
  </r>
  <r>
    <x v="1"/>
    <s v="DHARMANAGAR"/>
    <s v="NES484"/>
    <n v="1000000226"/>
    <s v="SAROI ENGG &amp; FEBRICATION"/>
    <d v="2020-12-14T00:00:00"/>
    <s v="Targeted Dealer"/>
    <m/>
    <n v="120"/>
    <n v="120"/>
    <n v="150"/>
  </r>
  <r>
    <x v="1"/>
    <s v="DHARMANAGAR"/>
    <s v="NES513"/>
    <n v="1000000225"/>
    <s v="SARALA ENTERPRISE"/>
    <d v="2021-05-19T00:00:00"/>
    <s v="Targeted Dealer"/>
    <m/>
    <n v="50"/>
    <n v="50"/>
    <n v="27.5"/>
  </r>
  <r>
    <x v="1"/>
    <s v="DHARMANAGAR"/>
    <s v="NES568"/>
    <n v="1000002612"/>
    <s v="SANTOSHI TRADERS"/>
    <d v="2022-03-03T00:00:00"/>
    <s v="Targeted Dealer"/>
    <m/>
    <n v="270"/>
    <n v="270"/>
    <n v="175"/>
  </r>
  <r>
    <x v="1"/>
    <s v="DHARMANAGAR"/>
    <s v="NEJ141"/>
    <n v="1000002751"/>
    <s v="JOY KALI HARDWARE'S"/>
    <d v="2022-05-19T00:00:00"/>
    <s v="Targeted Dealer"/>
    <m/>
    <n v="125"/>
    <n v="125"/>
    <n v="75"/>
  </r>
  <r>
    <x v="1"/>
    <s v="DHARMANAGAR"/>
    <s v="NES598"/>
    <n v="1000002837"/>
    <s v="SWASTISHREE"/>
    <d v="2022-07-18T00:00:00"/>
    <s v="Targeted Dealer"/>
    <m/>
    <n v="200"/>
    <n v="200"/>
    <n v="184"/>
  </r>
  <r>
    <x v="1"/>
    <s v="DHARMANAGAR"/>
    <s v="NEA358"/>
    <n v="1000002903"/>
    <s v="APURBA TRADERS"/>
    <d v="2022-08-26T00:00:00"/>
    <s v="Targeted Dealer"/>
    <m/>
    <n v="120"/>
    <n v="120"/>
    <n v="175"/>
  </r>
  <r>
    <x v="1"/>
    <s v="DHARMANAGAR"/>
    <s v="NES611"/>
    <n v="1000003120"/>
    <s v="STEEL HOUSE"/>
    <d v="2022-11-30T00:00:00"/>
    <s v="Targeted Dealer"/>
    <m/>
    <n v="100"/>
    <n v="100"/>
    <n v="112.5"/>
  </r>
  <r>
    <x v="1"/>
    <s v="DHARMANAGAR"/>
    <s v="NES612"/>
    <n v="1000003125"/>
    <s v="SRI UTTAM KUMAR ROY"/>
    <d v="2022-12-12T00:00:00"/>
    <s v="Targeted Dealer"/>
    <m/>
    <n v="50"/>
    <n v="50"/>
    <n v="0"/>
  </r>
  <r>
    <x v="1"/>
    <s v="DHARMANAGAR"/>
    <s v="NEG166"/>
    <n v="1000003768"/>
    <s v="GURUDEV VARIETIES"/>
    <d v="2023-11-29T00:00:00"/>
    <s v="Targeted Dealer"/>
    <m/>
    <n v="100"/>
    <n v="100"/>
    <n v="50"/>
  </r>
  <r>
    <x v="1"/>
    <s v="DHARMANAGAR"/>
    <s v="NER297"/>
    <n v="1000003803"/>
    <s v="REKHA HARDWARE"/>
    <d v="2023-12-23T00:00:00"/>
    <s v="Targeted Dealer"/>
    <m/>
    <n v="110"/>
    <n v="110"/>
    <n v="50"/>
  </r>
  <r>
    <x v="1"/>
    <s v="DHARMANAGAR"/>
    <s v="NEK221"/>
    <n v="1000004026"/>
    <s v="KSHIRODA HARDWARE"/>
    <d v="2024-06-30T00:00:00"/>
    <s v="Targeted Dealer"/>
    <m/>
    <n v="40"/>
    <n v="40"/>
    <n v="10"/>
  </r>
  <r>
    <x v="1"/>
    <s v="CACHAR"/>
    <s v="G017"/>
    <n v="1000000137"/>
    <s v="GOURANGA BHANDAR"/>
    <d v="2005-02-02T00:00:00"/>
    <s v="Targeted Dealer"/>
    <m/>
    <n v="40"/>
    <n v="40"/>
    <n v="20.5"/>
  </r>
  <r>
    <x v="1"/>
    <s v="CACHAR"/>
    <s v="K031"/>
    <n v="1000000144"/>
    <s v="KHAN HARDWARE"/>
    <d v="2005-02-02T00:00:00"/>
    <s v="Targeted Dealer"/>
    <m/>
    <n v="350"/>
    <n v="350"/>
    <n v="273.5"/>
  </r>
  <r>
    <x v="1"/>
    <s v="CACHAR"/>
    <s v="B021"/>
    <n v="1000000129"/>
    <s v="BENGAL CONCRETE INDUSTRIES"/>
    <d v="2005-07-27T00:00:00"/>
    <s v="Targeted Dealer"/>
    <m/>
    <n v="2160"/>
    <n v="2160"/>
    <n v="2269.25"/>
  </r>
  <r>
    <x v="1"/>
    <s v="CACHAR"/>
    <s v="S038"/>
    <n v="1000000158"/>
    <s v="SHANKAR ROY"/>
    <d v="2005-08-26T00:00:00"/>
    <s v="Targeted Dealer"/>
    <m/>
    <n v="275"/>
    <n v="275"/>
    <n v="293.5"/>
  </r>
  <r>
    <x v="1"/>
    <s v="CACHAR"/>
    <s v="A006"/>
    <n v="1000000120"/>
    <s v="A.K. TRADERS"/>
    <d v="2006-10-10T00:00:00"/>
    <s v="Targeted Dealer"/>
    <m/>
    <n v="245"/>
    <n v="245"/>
    <n v="152"/>
  </r>
  <r>
    <x v="1"/>
    <s v="CACHAR"/>
    <s v="A033"/>
    <n v="1000000126"/>
    <s v="ASHOK ENTERPRISE"/>
    <d v="2006-10-11T00:00:00"/>
    <s v="Targeted Dealer"/>
    <m/>
    <n v="180"/>
    <n v="180"/>
    <n v="206"/>
  </r>
  <r>
    <x v="1"/>
    <s v="CACHAR"/>
    <s v="R070"/>
    <n v="1000000155"/>
    <s v="R.P.TRADERS"/>
    <d v="2010-07-02T00:00:00"/>
    <s v="Targeted Dealer"/>
    <m/>
    <n v="500"/>
    <n v="500"/>
    <n v="366.15"/>
  </r>
  <r>
    <x v="1"/>
    <s v="CACHAR"/>
    <s v="M143"/>
    <n v="1000000150"/>
    <s v="MALAKAR HARDWARE"/>
    <d v="2010-07-14T00:00:00"/>
    <s v="Targeted Dealer"/>
    <m/>
    <n v="260"/>
    <n v="260"/>
    <n v="187.5"/>
  </r>
  <r>
    <x v="1"/>
    <s v="CACHAR"/>
    <s v="R093"/>
    <n v="1000000154"/>
    <s v="R.M. TRADERS (SILCHAR)"/>
    <d v="2011-04-22T00:00:00"/>
    <s v="Targeted Dealer"/>
    <m/>
    <n v="50"/>
    <n v="50"/>
    <n v="30.5"/>
  </r>
  <r>
    <x v="1"/>
    <s v="CACHAR"/>
    <s v="NEL006"/>
    <n v="1000000147"/>
    <s v="LOKNATH ENTERPRIME"/>
    <d v="2015-04-13T00:00:00"/>
    <s v="Targeted Dealer"/>
    <m/>
    <n v="75"/>
    <n v="75"/>
    <n v="15"/>
  </r>
  <r>
    <x v="1"/>
    <s v="CACHAR"/>
    <s v="NEA034"/>
    <n v="1000000125"/>
    <s v="AMSONS"/>
    <d v="2015-05-15T00:00:00"/>
    <s v="-"/>
    <m/>
    <n v="0"/>
    <n v="0"/>
    <n v="12.5"/>
  </r>
  <r>
    <x v="1"/>
    <s v="CACHAR"/>
    <s v="NEB043"/>
    <n v="1000000128"/>
    <s v="BARDHAN TRADERS"/>
    <d v="2016-02-17T00:00:00"/>
    <s v="-"/>
    <m/>
    <n v="0"/>
    <n v="0"/>
    <n v="0"/>
  </r>
  <r>
    <x v="1"/>
    <s v="CACHAR"/>
    <s v="NEJ050"/>
    <n v="1000000142"/>
    <s v="J. HARDWARE (SILCHAR)"/>
    <d v="2017-05-09T00:00:00"/>
    <s v="Targeted Dealer"/>
    <m/>
    <n v="60"/>
    <n v="60"/>
    <n v="60"/>
  </r>
  <r>
    <x v="1"/>
    <s v="CACHAR"/>
    <s v="NES211"/>
    <n v="1000000157"/>
    <s v="SANJITA HARDWARE"/>
    <d v="2017-08-23T00:00:00"/>
    <s v="Targeted Dealer"/>
    <m/>
    <n v="1640"/>
    <n v="1640"/>
    <n v="1741.3"/>
  </r>
  <r>
    <x v="1"/>
    <s v="CACHAR"/>
    <s v="NEH052"/>
    <n v="1000000138"/>
    <s v="HERAMANI HARDWARE"/>
    <d v="2018-05-12T00:00:00"/>
    <s v="Targeted Dealer"/>
    <m/>
    <n v="205"/>
    <n v="205"/>
    <n v="347.25"/>
  </r>
  <r>
    <x v="1"/>
    <s v="CACHAR"/>
    <s v="NEM186"/>
    <n v="1000000148"/>
    <s v="M M HARDWARE"/>
    <d v="2018-05-12T00:00:00"/>
    <s v="Targeted Dealer"/>
    <m/>
    <n v="170"/>
    <n v="170"/>
    <n v="132"/>
  </r>
  <r>
    <x v="1"/>
    <s v="CACHAR"/>
    <s v="NEP137"/>
    <n v="1000000152"/>
    <s v="PAUL HARDWARES (CACHAR)"/>
    <d v="2018-05-26T00:00:00"/>
    <s v="Targeted Dealer"/>
    <m/>
    <n v="200"/>
    <n v="200"/>
    <n v="212.5"/>
  </r>
  <r>
    <x v="1"/>
    <s v="CACHAR"/>
    <s v="NEK098"/>
    <n v="1000000145"/>
    <s v="KRISHNA TRADERS"/>
    <d v="2018-08-25T00:00:00"/>
    <s v="Targeted Dealer"/>
    <m/>
    <n v="125"/>
    <n v="125"/>
    <n v="50"/>
  </r>
  <r>
    <x v="1"/>
    <s v="CACHAR"/>
    <s v="NET110"/>
    <n v="1000000162"/>
    <s v="TAPAN KUMAR RAY (SILCHAR)"/>
    <d v="2018-08-25T00:00:00"/>
    <s v="Targeted Dealer"/>
    <m/>
    <n v="30"/>
    <n v="30"/>
    <n v="25"/>
  </r>
  <r>
    <x v="1"/>
    <s v="CACHAR"/>
    <s v="NEA220"/>
    <n v="1000000122"/>
    <s v="ALLIED TRADERS"/>
    <d v="2018-11-26T00:00:00"/>
    <s v="Targeted Dealer"/>
    <m/>
    <n v="70"/>
    <n v="70"/>
    <n v="5"/>
  </r>
  <r>
    <x v="1"/>
    <s v="CACHAR"/>
    <s v="NEG099"/>
    <n v="1000000136"/>
    <s v="GITA TRADERS"/>
    <d v="2018-12-05T00:00:00"/>
    <s v="Targeted Dealer"/>
    <m/>
    <n v="50"/>
    <n v="50"/>
    <n v="36"/>
  </r>
  <r>
    <x v="1"/>
    <s v="CACHAR"/>
    <s v="NES363"/>
    <n v="1000000160"/>
    <s v="SUNITI TRADERS (SIL)"/>
    <d v="2019-04-11T00:00:00"/>
    <s v="Targeted Dealer"/>
    <m/>
    <n v="50"/>
    <n v="50"/>
    <n v="52.5"/>
  </r>
  <r>
    <x v="1"/>
    <s v="CACHAR"/>
    <s v="NEJ092"/>
    <n v="1000000141"/>
    <s v="J K TRADERS (RONGPUR)"/>
    <d v="2019-07-01T00:00:00"/>
    <s v="Targeted Dealer"/>
    <m/>
    <n v="80"/>
    <n v="80"/>
    <n v="33.5"/>
  </r>
  <r>
    <x v="1"/>
    <s v="CACHAR"/>
    <s v="NEJ094"/>
    <n v="1000000143"/>
    <s v="JANANI HARDWARE SHOP"/>
    <d v="2019-07-29T00:00:00"/>
    <s v="Targeted Dealer"/>
    <m/>
    <n v="50"/>
    <n v="50"/>
    <n v="50"/>
  </r>
  <r>
    <x v="1"/>
    <s v="CACHAR"/>
    <s v="NEP197"/>
    <n v="1000000153"/>
    <s v="PURBASHA ENTERPRISE"/>
    <d v="2020-07-29T00:00:00"/>
    <s v="Targeted Dealer"/>
    <m/>
    <n v="210"/>
    <n v="210"/>
    <n v="213.85"/>
  </r>
  <r>
    <x v="1"/>
    <s v="CACHAR"/>
    <s v="NES466"/>
    <n v="1000000836"/>
    <s v="SHANTA TRADERS"/>
    <d v="2020-10-19T00:00:00"/>
    <s v="Targeted Dealer"/>
    <m/>
    <n v="150"/>
    <n v="150"/>
    <n v="127.75"/>
  </r>
  <r>
    <x v="1"/>
    <s v="CACHAR"/>
    <s v="NES476"/>
    <n v="1000000159"/>
    <s v="SREEMA TRADERS - SILCHAR"/>
    <d v="2020-11-05T00:00:00"/>
    <s v="Targeted Dealer"/>
    <m/>
    <n v="25"/>
    <n v="25"/>
    <n v="18"/>
  </r>
  <r>
    <x v="1"/>
    <s v="CACHAR"/>
    <s v="NED179"/>
    <n v="1000000133"/>
    <s v="DEB HARDWARE - SIL"/>
    <d v="2021-01-19T00:00:00"/>
    <s v="Targeted Dealer"/>
    <m/>
    <n v="100"/>
    <n v="100"/>
    <n v="67.5"/>
  </r>
  <r>
    <x v="1"/>
    <s v="CACHAR"/>
    <s v="NEF014"/>
    <n v="1000000135"/>
    <s v="FAIZUL HOQUE BARBHUIYA"/>
    <d v="2021-09-13T00:00:00"/>
    <s v="Targeted Dealer"/>
    <m/>
    <n v="40"/>
    <n v="40"/>
    <n v="34.75"/>
  </r>
  <r>
    <x v="1"/>
    <s v="CACHAR"/>
    <s v="NEO030"/>
    <n v="1000002609"/>
    <s v="OM TRADING"/>
    <d v="2022-02-24T00:00:00"/>
    <s v="Targeted Dealer"/>
    <m/>
    <n v="80"/>
    <n v="80"/>
    <n v="18.5"/>
  </r>
  <r>
    <x v="1"/>
    <s v="CACHAR"/>
    <s v="NES617"/>
    <n v="1000003168"/>
    <s v="SUBRATA SINHA"/>
    <d v="2022-12-23T00:00:00"/>
    <s v="Targeted Dealer"/>
    <m/>
    <n v="60"/>
    <n v="60"/>
    <n v="52.5"/>
  </r>
  <r>
    <x v="1"/>
    <s v="CACHAR"/>
    <s v="NER264"/>
    <n v="1000003182"/>
    <s v="RAHIMIAH STEEL"/>
    <d v="2022-12-27T00:00:00"/>
    <s v="Targeted Dealer"/>
    <m/>
    <n v="50"/>
    <n v="50"/>
    <n v="5"/>
  </r>
  <r>
    <x v="1"/>
    <s v="CACHAR"/>
    <s v="NEP245"/>
    <n v="1000003184"/>
    <s v="P C STEEL"/>
    <d v="2022-12-28T00:00:00"/>
    <s v="-"/>
    <m/>
    <n v="0"/>
    <n v="0"/>
    <n v="0"/>
  </r>
  <r>
    <x v="1"/>
    <s v="CACHAR"/>
    <s v="NET174"/>
    <n v="1000003208"/>
    <s v="TALUKDAR BROTHER INTER LOCKING &amp; TI"/>
    <d v="2022-12-31T00:00:00"/>
    <s v="Targeted Dealer"/>
    <m/>
    <n v="665"/>
    <n v="665"/>
    <n v="491.25"/>
  </r>
  <r>
    <x v="1"/>
    <s v="CACHAR"/>
    <s v="NEP257"/>
    <n v="1000003367"/>
    <s v="POPULAR TRADING"/>
    <d v="2023-02-18T00:00:00"/>
    <s v="-"/>
    <m/>
    <n v="0"/>
    <n v="0"/>
    <n v="0"/>
  </r>
  <r>
    <x v="1"/>
    <s v="CACHAR"/>
    <s v="NEB319"/>
    <n v="1000003382"/>
    <s v="BARBHUIYA TRADERS"/>
    <d v="2023-02-21T00:00:00"/>
    <s v="Targeted Dealer"/>
    <m/>
    <n v="50"/>
    <n v="50"/>
    <n v="25"/>
  </r>
  <r>
    <x v="1"/>
    <s v="CACHAR"/>
    <s v="NEA398"/>
    <n v="1000003501"/>
    <s v="A.I.ENTERPRISE"/>
    <d v="2023-04-29T00:00:00"/>
    <s v="Targeted Dealer"/>
    <m/>
    <n v="35"/>
    <n v="35"/>
    <n v="37"/>
  </r>
  <r>
    <x v="1"/>
    <s v="CACHAR"/>
    <s v="NEA418"/>
    <n v="1000003751"/>
    <s v="AMITA TRADERS"/>
    <d v="2023-11-15T00:00:00"/>
    <s v="Targeted Dealer"/>
    <m/>
    <n v="60"/>
    <n v="60"/>
    <n v="57"/>
  </r>
  <r>
    <x v="1"/>
    <s v="CACHAR"/>
    <s v="NEA423"/>
    <n v="1000003795"/>
    <s v="A.I. TRADERS"/>
    <d v="2023-12-23T00:00:00"/>
    <s v="Targeted Dealer"/>
    <m/>
    <n v="105"/>
    <n v="105"/>
    <n v="54.75"/>
  </r>
  <r>
    <x v="1"/>
    <s v="CACHAR"/>
    <s v="NEA424"/>
    <n v="1000003796"/>
    <s v="ASHUTOSH BHANDER"/>
    <d v="2023-12-23T00:00:00"/>
    <s v="Targeted Dealer"/>
    <m/>
    <n v="70"/>
    <n v="70"/>
    <n v="2.5"/>
  </r>
  <r>
    <x v="1"/>
    <s v="CACHAR"/>
    <s v="NES696"/>
    <n v="1000003807"/>
    <s v="SUNIRMAL DAS"/>
    <d v="2023-12-29T00:00:00"/>
    <s v="Targeted Dealer"/>
    <m/>
    <n v="65"/>
    <n v="65"/>
    <n v="45"/>
  </r>
  <r>
    <x v="1"/>
    <s v="CACHAR"/>
    <s v="NEA439"/>
    <n v="1000003881"/>
    <s v="AMIR HUSSAIN LASKAR"/>
    <d v="2024-03-04T00:00:00"/>
    <s v="Targeted Dealer"/>
    <m/>
    <n v="175"/>
    <n v="175"/>
    <n v="175.5"/>
  </r>
  <r>
    <x v="1"/>
    <s v="CACHAR"/>
    <s v="NES711"/>
    <n v="1000003904"/>
    <s v="SAYAN STEEL"/>
    <d v="2024-04-06T00:00:00"/>
    <s v="Targeted Dealer"/>
    <m/>
    <n v="75"/>
    <n v="75"/>
    <n v="25.75"/>
  </r>
  <r>
    <x v="1"/>
    <s v="CACHAR"/>
    <s v="NEC139"/>
    <n v="1000003920"/>
    <s v="CHOUDHURY TRADERS"/>
    <d v="2024-04-27T00:00:00"/>
    <s v="Targeted Dealer"/>
    <m/>
    <n v="155"/>
    <n v="155"/>
    <n v="25.5"/>
  </r>
  <r>
    <x v="1"/>
    <s v="CACHAR"/>
    <s v="NEH155"/>
    <n v="1000003936"/>
    <s v="H.P. TRADERS"/>
    <d v="2024-04-30T00:00:00"/>
    <s v="Targeted Dealer"/>
    <m/>
    <n v="70"/>
    <n v="70"/>
    <n v="2.5"/>
  </r>
  <r>
    <x v="1"/>
    <s v="CACHAR"/>
    <s v="NEP293"/>
    <n v="1000004067"/>
    <s v="PRATIMA STORE"/>
    <d v="2024-07-30T00:00:00"/>
    <s v="Targeted Dealer"/>
    <m/>
    <n v="50"/>
    <n v="50"/>
    <n v="30"/>
  </r>
  <r>
    <x v="1"/>
    <s v="HAILAKANDI"/>
    <s v="S029"/>
    <n v="1000000377"/>
    <s v="SARDA TRADE CORPORATION"/>
    <d v="2005-02-02T00:00:00"/>
    <s v="Targeted Dealer"/>
    <m/>
    <n v="100"/>
    <n v="100"/>
    <n v="56.1"/>
  </r>
  <r>
    <x v="1"/>
    <s v="HAILAKANDI"/>
    <s v="C005"/>
    <n v="1000000130"/>
    <s v="CACHAR STEEL COMPANY"/>
    <d v="2005-04-01T00:00:00"/>
    <s v="Targeted Dealer"/>
    <m/>
    <n v="850"/>
    <n v="850"/>
    <n v="545"/>
  </r>
  <r>
    <x v="1"/>
    <s v="HAILAKANDI"/>
    <s v="K066"/>
    <n v="1000000375"/>
    <s v="KUNJA TRADING"/>
    <d v="2010-01-18T00:00:00"/>
    <s v="Targeted Dealer"/>
    <m/>
    <n v="125"/>
    <n v="125"/>
    <n v="143"/>
  </r>
  <r>
    <x v="1"/>
    <s v="HAILAKANDI"/>
    <s v="H041"/>
    <n v="1000000373"/>
    <s v="HIRAMON PAUL"/>
    <d v="2011-06-17T00:00:00"/>
    <s v="Targeted Dealer"/>
    <m/>
    <n v="750"/>
    <n v="750"/>
    <n v="800"/>
  </r>
  <r>
    <x v="1"/>
    <s v="HAILAKANDI"/>
    <s v="NEG079"/>
    <n v="1000000372"/>
    <s v="GYANENDRA PAUL HARDWARE"/>
    <d v="2018-05-17T00:00:00"/>
    <s v="Targeted Dealer"/>
    <m/>
    <n v="175"/>
    <n v="175"/>
    <n v="101.5"/>
  </r>
  <r>
    <x v="1"/>
    <s v="HAILAKANDI"/>
    <s v="NEJ131"/>
    <n v="1000001111"/>
    <s v="J.A. LASKAR TRADERS"/>
    <d v="2021-11-01T00:00:00"/>
    <s v="Targeted Dealer"/>
    <m/>
    <n v="25"/>
    <n v="25"/>
    <n v="10"/>
  </r>
  <r>
    <x v="1"/>
    <s v="HAILAKANDI"/>
    <s v="NES620"/>
    <n v="1000003211"/>
    <s v="SRI SANJOY PAUL"/>
    <d v="2023-01-04T00:00:00"/>
    <s v="Targeted Dealer"/>
    <m/>
    <n v="60"/>
    <n v="60"/>
    <n v="10"/>
  </r>
  <r>
    <x v="1"/>
    <s v="HAILAKANDI"/>
    <s v="NEA431"/>
    <n v="1000003863"/>
    <s v="A M HARDWARE"/>
    <d v="2024-02-16T00:00:00"/>
    <s v="Targeted Dealer"/>
    <m/>
    <n v="40"/>
    <n v="40"/>
    <n v="20"/>
  </r>
  <r>
    <x v="1"/>
    <s v="HAILAKANDI"/>
    <s v="NEN211"/>
    <n v="1000003895"/>
    <s v="NEW LASKAR TRADER'S"/>
    <d v="2024-03-26T00:00:00"/>
    <s v="-"/>
    <m/>
    <n v="0"/>
    <n v="0"/>
    <n v="5"/>
  </r>
  <r>
    <x v="1"/>
    <s v="KARIMGANJ"/>
    <s v="P034"/>
    <n v="1000000437"/>
    <s v="PRADIP H/W STORES"/>
    <d v="2005-02-02T00:00:00"/>
    <s v="Targeted Dealer"/>
    <m/>
    <n v="10"/>
    <n v="10"/>
    <n v="0"/>
  </r>
  <r>
    <x v="1"/>
    <s v="KARIMGANJ"/>
    <s v="J002"/>
    <n v="1000000140"/>
    <s v="J K &amp; SONS"/>
    <d v="2005-04-01T00:00:00"/>
    <s v="Targeted Dealer"/>
    <m/>
    <n v="500"/>
    <n v="500"/>
    <n v="314.75"/>
  </r>
  <r>
    <x v="1"/>
    <s v="KARIMGANJ"/>
    <s v="M085"/>
    <n v="1000000434"/>
    <s v="M.S.TRADING"/>
    <d v="2007-05-18T00:00:00"/>
    <s v="Targeted Dealer"/>
    <m/>
    <n v="45"/>
    <n v="45"/>
    <n v="33.5"/>
  </r>
  <r>
    <x v="1"/>
    <s v="KARIMGANJ"/>
    <s v="J031"/>
    <n v="1000000432"/>
    <s v="JOYTARA STORES"/>
    <d v="2007-08-22T00:00:00"/>
    <s v="Targeted Dealer"/>
    <m/>
    <n v="140"/>
    <n v="140"/>
    <n v="169.25"/>
  </r>
  <r>
    <x v="1"/>
    <s v="KARIMGANJ"/>
    <s v="F005"/>
    <n v="1000000428"/>
    <s v="F.R.ENTERPRISE"/>
    <d v="2008-06-10T00:00:00"/>
    <s v="Targeted Dealer"/>
    <m/>
    <n v="60"/>
    <n v="60"/>
    <n v="63"/>
  </r>
  <r>
    <x v="1"/>
    <s v="KARIMGANJ"/>
    <s v="T032"/>
    <n v="1000000442"/>
    <s v="TARANGAMOYEE TRADERS"/>
    <d v="2009-07-30T00:00:00"/>
    <s v="Targeted Dealer"/>
    <m/>
    <n v="270"/>
    <n v="270"/>
    <n v="318.75"/>
  </r>
  <r>
    <x v="1"/>
    <s v="KARIMGANJ"/>
    <s v="NEJ051"/>
    <n v="1000000431"/>
    <s v="J &amp; J TRADERS (KARIMGANJ)"/>
    <d v="2017-05-29T00:00:00"/>
    <s v="Targeted Dealer"/>
    <m/>
    <n v="10"/>
    <n v="10"/>
    <n v="0"/>
  </r>
  <r>
    <x v="1"/>
    <s v="KARIMGANJ"/>
    <s v="NER103"/>
    <n v="1000000439"/>
    <s v="R K TRADING (SILCHAR)"/>
    <d v="2017-07-05T00:00:00"/>
    <s v="Targeted Dealer"/>
    <m/>
    <n v="240"/>
    <n v="240"/>
    <n v="190.75"/>
  </r>
  <r>
    <x v="1"/>
    <s v="KARIMGANJ"/>
    <s v="NEO021"/>
    <n v="1000000909"/>
    <s v="OM TRADERS (SIL)"/>
    <d v="2019-09-12T00:00:00"/>
    <s v="Targeted Dealer"/>
    <m/>
    <n v="60"/>
    <n v="60"/>
    <n v="35"/>
  </r>
  <r>
    <x v="1"/>
    <s v="KARIMGANJ"/>
    <s v="NEM310"/>
    <n v="1000000907"/>
    <s v="MAA KARNI STEEL"/>
    <d v="2021-06-30T00:00:00"/>
    <s v="Targeted Dealer"/>
    <m/>
    <n v="300"/>
    <n v="300"/>
    <n v="273"/>
  </r>
  <r>
    <x v="1"/>
    <s v="KARIMGANJ"/>
    <s v="NES528"/>
    <n v="1000000911"/>
    <s v="S.B. ENTERPRISE - SIL"/>
    <d v="2021-08-30T00:00:00"/>
    <s v="Targeted Dealer"/>
    <m/>
    <n v="30"/>
    <n v="30"/>
    <n v="0"/>
  </r>
  <r>
    <x v="1"/>
    <s v="KARIMGANJ"/>
    <s v="NEK183"/>
    <n v="1000003171"/>
    <s v="K.A.TRADERS"/>
    <d v="2022-12-23T00:00:00"/>
    <s v="Targeted Dealer"/>
    <m/>
    <n v="380"/>
    <n v="380"/>
    <n v="526.90000000000009"/>
  </r>
  <r>
    <x v="1"/>
    <s v="KARIMGANJ"/>
    <s v="NET183"/>
    <n v="1000003531"/>
    <s v="T.A. HARDWARE SHOP"/>
    <d v="2023-05-19T00:00:00"/>
    <s v="Targeted Dealer"/>
    <m/>
    <n v="60"/>
    <n v="60"/>
    <n v="72"/>
  </r>
  <r>
    <x v="1"/>
    <s v="KARIMGANJ"/>
    <s v="NEP270"/>
    <n v="1000003590"/>
    <s v="PUSHPA TRADERS"/>
    <d v="2023-06-07T00:00:00"/>
    <s v="Targeted Dealer"/>
    <m/>
    <n v="50"/>
    <n v="50"/>
    <n v="25.5"/>
  </r>
  <r>
    <x v="1"/>
    <s v="KARIMGANJ"/>
    <s v="NEG167"/>
    <n v="1000003818"/>
    <s v="G.M. TRADING"/>
    <d v="2024-01-10T00:00:00"/>
    <s v="Targeted Dealer"/>
    <m/>
    <n v="30"/>
    <n v="30"/>
    <n v="30.9"/>
  </r>
  <r>
    <x v="1"/>
    <s v="KARIMGANJ"/>
    <s v="NED237"/>
    <n v="1000003871"/>
    <s v="DEB TRADERS"/>
    <d v="2024-02-27T00:00:00"/>
    <s v="Targeted Dealer"/>
    <m/>
    <n v="20"/>
    <n v="20"/>
    <n v="5"/>
  </r>
  <r>
    <x v="1"/>
    <s v="KARIMGANJ"/>
    <s v="NED243"/>
    <n v="1000003915"/>
    <s v="D.N.S. ENTERPRISES"/>
    <d v="2024-04-22T00:00:00"/>
    <s v="Targeted Dealer"/>
    <m/>
    <n v="20"/>
    <n v="20"/>
    <n v="0"/>
  </r>
  <r>
    <x v="1"/>
    <s v="KARIMGANJ"/>
    <s v="NEB368"/>
    <n v="1000003994"/>
    <s v="BISHWANATH TRADERS"/>
    <d v="2024-05-31T00:00:00"/>
    <s v="Targeted Dealer"/>
    <m/>
    <n v="60"/>
    <n v="60"/>
    <n v="15"/>
  </r>
  <r>
    <x v="1"/>
    <s v="KARIMGANJ"/>
    <s v="NEA452"/>
    <n v="1000004004"/>
    <s v="AJAY TRADERS"/>
    <d v="2024-06-07T00:00:00"/>
    <s v="Targeted Dealer"/>
    <m/>
    <n v="700"/>
    <n v="700"/>
    <n v="737.3"/>
  </r>
  <r>
    <x v="1"/>
    <s v="KARIMGANJ"/>
    <s v="NEN39"/>
    <n v="1000004068"/>
    <s v="NATIONAL ENTERPRISE"/>
    <d v="2024-07-30T00:00:00"/>
    <s v="Targeted Dealer"/>
    <m/>
    <n v="170"/>
    <n v="170"/>
    <n v="224"/>
  </r>
  <r>
    <x v="1"/>
    <s v="MIZORAM"/>
    <s v="R002"/>
    <n v="1000000598"/>
    <s v="R.D.D.HARDWARE"/>
    <d v="2006-09-16T00:00:00"/>
    <s v="Targeted Dealer"/>
    <m/>
    <n v="100"/>
    <n v="100"/>
    <n v="62.5"/>
  </r>
  <r>
    <x v="1"/>
    <s v="MIZORAM"/>
    <s v="J047"/>
    <n v="1000000587"/>
    <s v="JAMES ENTERPRISE"/>
    <d v="2009-07-30T00:00:00"/>
    <s v="Targeted Dealer"/>
    <m/>
    <n v="60"/>
    <n v="60"/>
    <n v="114"/>
  </r>
  <r>
    <x v="1"/>
    <s v="MIZORAM"/>
    <s v="L060"/>
    <n v="1000000591"/>
    <s v="LALREM BUSINESS ENTERPRISE"/>
    <d v="2012-08-11T00:00:00"/>
    <s v="Targeted Dealer"/>
    <m/>
    <n v="60"/>
    <n v="60"/>
    <n v="30"/>
  </r>
  <r>
    <x v="1"/>
    <s v="MIZORAM"/>
    <s v="K151"/>
    <n v="1000000589"/>
    <s v="KIM KIM HARDWARE "/>
    <d v="2013-08-13T00:00:00"/>
    <s v="Targeted Dealer"/>
    <m/>
    <n v="20"/>
    <n v="20"/>
    <n v="32.25"/>
  </r>
  <r>
    <x v="1"/>
    <s v="MIZORAM"/>
    <s v="NEJ017"/>
    <n v="1000000588"/>
    <s v="JENNY ENTERPRISE"/>
    <d v="2015-06-25T00:00:00"/>
    <s v="Targeted Dealer"/>
    <m/>
    <n v="60"/>
    <n v="60"/>
    <n v="0"/>
  </r>
  <r>
    <x v="1"/>
    <s v="MIZORAM"/>
    <s v="NER074"/>
    <n v="1000000597"/>
    <s v="R P STORE (AIZWAL)"/>
    <d v="2016-07-07T00:00:00"/>
    <s v="Targeted Dealer"/>
    <m/>
    <n v="50"/>
    <n v="50"/>
    <n v="38"/>
  </r>
  <r>
    <x v="1"/>
    <s v="MIZORAM"/>
    <s v="NEM100"/>
    <n v="1000000593"/>
    <s v="M &amp; M STORE (AIZWAL)"/>
    <d v="2017-01-11T00:00:00"/>
    <s v="Targeted Dealer"/>
    <m/>
    <n v="36"/>
    <n v="36"/>
    <n v="57"/>
  </r>
  <r>
    <x v="1"/>
    <s v="MIZORAM"/>
    <s v="NEM133"/>
    <n v="1000000594"/>
    <s v="M S ENTERPRISE"/>
    <d v="2017-07-29T00:00:00"/>
    <s v="Targeted Dealer"/>
    <m/>
    <n v="150"/>
    <n v="150"/>
    <n v="334.95"/>
  </r>
  <r>
    <x v="1"/>
    <s v="MIZORAM"/>
    <s v="NEA150"/>
    <n v="1000000582"/>
    <s v="ATEA CEMENT DAWR (AIZ)"/>
    <d v="2017-10-06T00:00:00"/>
    <s v="Targeted Dealer"/>
    <m/>
    <n v="18"/>
    <n v="18"/>
    <n v="19"/>
  </r>
  <r>
    <x v="1"/>
    <s v="MIZORAM"/>
    <s v="NEB115"/>
    <n v="1000000583"/>
    <s v="BEE JO STORE (AIZ)"/>
    <d v="2017-10-06T00:00:00"/>
    <s v="-"/>
    <m/>
    <n v="0"/>
    <n v="0"/>
    <n v="20"/>
  </r>
  <r>
    <x v="1"/>
    <s v="MIZORAM"/>
    <s v="NEC057"/>
    <n v="1000000584"/>
    <s v="CEMENT DAWR"/>
    <d v="2017-12-20T00:00:00"/>
    <s v="Targeted Dealer"/>
    <m/>
    <n v="20"/>
    <n v="20"/>
    <n v="80"/>
  </r>
  <r>
    <x v="1"/>
    <s v="MIZORAM"/>
    <s v="NEZ010"/>
    <n v="1000001002"/>
    <s v="ZUALTEA BUSINESS CENTRE"/>
    <d v="2019-09-13T00:00:00"/>
    <s v="Targeted Dealer"/>
    <m/>
    <n v="100"/>
    <n v="100"/>
    <n v="214.5"/>
  </r>
  <r>
    <x v="1"/>
    <s v="MIZORAM"/>
    <s v="NES439"/>
    <n v="1000000999"/>
    <s v="SHEKINA ENTERPRISE"/>
    <d v="2020-02-22T00:00:00"/>
    <s v="Targeted Dealer"/>
    <m/>
    <n v="18"/>
    <n v="18"/>
    <n v="0"/>
  </r>
  <r>
    <x v="1"/>
    <s v="MIZORAM"/>
    <s v="NEN147"/>
    <n v="1000000996"/>
    <s v="N NADAW STORE"/>
    <d v="2020-05-09T00:00:00"/>
    <s v="Targeted Dealer"/>
    <m/>
    <n v="60"/>
    <n v="60"/>
    <n v="154"/>
  </r>
  <r>
    <x v="1"/>
    <s v="MIZORAM"/>
    <s v="NEE044"/>
    <n v="1000000990"/>
    <s v="EL-BE ENTERPRISE"/>
    <d v="2020-05-20T00:00:00"/>
    <s v="Targeted Dealer"/>
    <m/>
    <n v="30"/>
    <n v="30"/>
    <n v="28.35"/>
  </r>
  <r>
    <x v="1"/>
    <s v="MIZORAM"/>
    <s v="NEA284"/>
    <n v="1000000985"/>
    <s v="AMY TRADING (MIZ)"/>
    <d v="2020-08-21T00:00:00"/>
    <s v="Targeted Dealer"/>
    <m/>
    <n v="100"/>
    <n v="100"/>
    <n v="121.25"/>
  </r>
  <r>
    <x v="1"/>
    <s v="MIZORAM"/>
    <s v="NEG123"/>
    <n v="1000000991"/>
    <s v="GYANADA STORE"/>
    <d v="2020-08-27T00:00:00"/>
    <s v="Targeted Dealer"/>
    <m/>
    <n v="100"/>
    <n v="100"/>
    <n v="102"/>
  </r>
  <r>
    <x v="1"/>
    <s v="MIZORAM"/>
    <s v="NEZ014"/>
    <n v="1000001001"/>
    <s v="ZAHUATA CEMENT AGENCY"/>
    <d v="2021-11-03T00:00:00"/>
    <s v="Targeted Dealer"/>
    <m/>
    <n v="20"/>
    <n v="20"/>
    <n v="7"/>
  </r>
  <r>
    <x v="1"/>
    <s v="MIZORAM"/>
    <s v="NEZ015"/>
    <n v="1000002754"/>
    <s v="ZR ENTERPRISE"/>
    <d v="2022-05-20T00:00:00"/>
    <s v="Targeted Dealer"/>
    <m/>
    <n v="80"/>
    <n v="80"/>
    <n v="107.45"/>
  </r>
  <r>
    <x v="1"/>
    <s v="MIZORAM"/>
    <s v="NES607"/>
    <n v="1000003112"/>
    <s v="SOUTHERN BREEZE"/>
    <d v="2022-11-22T00:00:00"/>
    <s v="Targeted Dealer"/>
    <m/>
    <n v="100"/>
    <n v="100"/>
    <n v="141"/>
  </r>
  <r>
    <x v="1"/>
    <s v="MIZORAM"/>
    <s v="NEV052"/>
    <n v="1000003114"/>
    <s v="VELI HARDWARE"/>
    <d v="2022-11-28T00:00:00"/>
    <s v="-"/>
    <m/>
    <n v="0"/>
    <n v="0"/>
    <n v="0"/>
  </r>
  <r>
    <x v="1"/>
    <s v="MIZORAM"/>
    <s v="NEG152"/>
    <n v="1000003126"/>
    <s v="GABRIEL ENTERPRISE"/>
    <d v="2022-12-12T00:00:00"/>
    <s v="Targeted Dealer"/>
    <m/>
    <n v="140"/>
    <n v="140"/>
    <n v="170"/>
  </r>
  <r>
    <x v="1"/>
    <s v="MIZORAM"/>
    <s v="NER273"/>
    <n v="1000003326"/>
    <s v="R&amp;C ENTERPRISE"/>
    <d v="2023-02-09T00:00:00"/>
    <s v="-"/>
    <m/>
    <n v="0"/>
    <n v="0"/>
    <n v="4.5"/>
  </r>
  <r>
    <x v="1"/>
    <s v="MIZORAM"/>
    <s v="NEC126"/>
    <n v="1000003554"/>
    <s v="C.L.ENTERPRISES"/>
    <d v="2023-05-26T00:00:00"/>
    <s v="Targeted Dealer"/>
    <m/>
    <n v="20"/>
    <n v="20"/>
    <n v="0"/>
  </r>
  <r>
    <x v="1"/>
    <s v="MIZORAM"/>
    <s v="NES678"/>
    <n v="1000003677"/>
    <s v="S.M.ENTERPRISE"/>
    <d v="2023-08-04T00:00:00"/>
    <s v="Targeted Dealer"/>
    <m/>
    <n v="10"/>
    <n v="10"/>
    <n v="30"/>
  </r>
  <r>
    <x v="1"/>
    <s v="MIZORAM"/>
    <s v="NEC130"/>
    <n v="1000003714"/>
    <s v="CEMENT SUPPLY AGENCY"/>
    <d v="2023-09-12T00:00:00"/>
    <s v="Targeted Dealer"/>
    <m/>
    <n v="10"/>
    <n v="10"/>
    <n v="3.5"/>
  </r>
  <r>
    <x v="1"/>
    <s v="MIZORAM"/>
    <s v="NEW013"/>
    <n v="1000003746"/>
    <s v="WEAR ME OUT"/>
    <d v="2023-11-08T00:00:00"/>
    <s v="Targeted Dealer"/>
    <m/>
    <n v="20"/>
    <n v="20"/>
    <n v="0"/>
  </r>
  <r>
    <x v="1"/>
    <s v="MIZORAM"/>
    <s v="NEC136"/>
    <n v="1000003867"/>
    <s v="CHHANGTE HARDWARE"/>
    <d v="2024-02-20T00:00:00"/>
    <s v="Targeted Dealer"/>
    <m/>
    <n v="18"/>
    <n v="18"/>
    <n v="20"/>
  </r>
  <r>
    <x v="1"/>
    <s v="MIZORAM"/>
    <s v="NES709"/>
    <n v="1000003870"/>
    <s v="SHRI ELECTRICALS &amp; HARDWARES"/>
    <d v="2024-02-27T00:00:00"/>
    <s v="Targeted Dealer"/>
    <m/>
    <n v="10"/>
    <n v="10"/>
    <n v="5.5"/>
  </r>
  <r>
    <x v="1"/>
    <s v="MIZORAM"/>
    <s v="NEA442"/>
    <n v="1000003889"/>
    <s v="AIE CONSTRUCTION"/>
    <d v="2024-03-18T00:00:00"/>
    <s v="Targeted Dealer"/>
    <m/>
    <n v="60"/>
    <n v="60"/>
    <n v="172.25"/>
  </r>
  <r>
    <x v="1"/>
    <s v="MIZORAM"/>
    <s v="NER274"/>
    <n v="1000003894"/>
    <s v="RORO POLYMERS"/>
    <d v="2024-03-22T00:00:00"/>
    <s v="Targeted Dealer"/>
    <m/>
    <n v="20"/>
    <n v="20"/>
    <n v="18"/>
  </r>
  <r>
    <x v="1"/>
    <s v="MIZORAM"/>
    <s v="NEZ024"/>
    <n v="1000003897"/>
    <s v="ZAMZO ENGINEERING, CONSTRUCTION AND"/>
    <d v="2024-03-29T00:00:00"/>
    <s v="Targeted Dealer"/>
    <m/>
    <n v="40"/>
    <n v="40"/>
    <n v="58"/>
  </r>
  <r>
    <x v="1"/>
    <s v="MIZORAM"/>
    <s v="NEL125"/>
    <n v="1000003911"/>
    <s v="L SADI STORE"/>
    <d v="2024-04-19T00:00:00"/>
    <s v="-"/>
    <m/>
    <n v="0"/>
    <n v="0"/>
    <n v="0"/>
  </r>
  <r>
    <x v="1"/>
    <s v="MIZORAM"/>
    <s v="NEC140"/>
    <n v="1000003928"/>
    <s v="C &amp; R ENTERPRISE"/>
    <d v="2024-04-30T00:00:00"/>
    <s v="-"/>
    <m/>
    <n v="0"/>
    <n v="0"/>
    <n v="0"/>
  </r>
  <r>
    <x v="1"/>
    <s v="MIZORAM"/>
    <s v="NES726"/>
    <n v="1000003990"/>
    <s v="SAILOLIANA ENTERPRISE"/>
    <d v="2024-05-31T00:00:00"/>
    <s v="Targeted Dealer"/>
    <m/>
    <n v="20"/>
    <n v="20"/>
    <n v="13.5"/>
  </r>
  <r>
    <x v="1"/>
    <s v="MIZORAM"/>
    <s v="NEM439"/>
    <n v="1000004024"/>
    <s v="MIDLAND BUSINESS ENTERPRISE"/>
    <d v="2024-06-29T00:00:00"/>
    <s v="Targeted Dealer"/>
    <m/>
    <n v="50"/>
    <n v="50"/>
    <n v="44.75"/>
  </r>
  <r>
    <x v="1"/>
    <s v="MIZORAM"/>
    <s v="NEN35"/>
    <n v="1000004049"/>
    <s v="N.I.HARDWARE"/>
    <d v="2024-07-20T00:00:00"/>
    <s v="Targeted Dealer"/>
    <m/>
    <n v="40"/>
    <n v="40"/>
    <n v="133"/>
  </r>
  <r>
    <x v="1"/>
    <s v="MIZORAM"/>
    <s v="NEW015"/>
    <n v="1000004106"/>
    <s v="WOODLAND CONSTRUCTION"/>
    <d v="2024-08-31T00:00:00"/>
    <s v="Targeted Dealer"/>
    <m/>
    <n v="30"/>
    <n v="30"/>
    <n v="15.25"/>
  </r>
  <r>
    <x v="1"/>
    <s v="TURA HILLS"/>
    <s v="A020"/>
    <n v="1000000767"/>
    <s v="AMIT ENTERPRISES"/>
    <d v="2005-08-01T00:00:00"/>
    <s v="Targeted Dealer"/>
    <m/>
    <n v="850"/>
    <n v="850"/>
    <n v="950"/>
  </r>
  <r>
    <x v="1"/>
    <s v="TURA HILLS"/>
    <s v="M160"/>
    <n v="1000000772"/>
    <s v="MONORANJAN DAS"/>
    <d v="2011-04-07T00:00:00"/>
    <s v="Targeted Dealer"/>
    <m/>
    <n v="65"/>
    <n v="65"/>
    <n v="0"/>
  </r>
  <r>
    <x v="1"/>
    <s v="TURA HILLS"/>
    <s v="S356"/>
    <n v="1000000776"/>
    <s v="SWASTIM HARDWARE"/>
    <d v="2012-12-20T00:00:00"/>
    <s v="Targeted Dealer"/>
    <m/>
    <n v="80"/>
    <n v="80"/>
    <n v="35"/>
  </r>
  <r>
    <x v="1"/>
    <s v="TURA HILLS"/>
    <s v="NEB002"/>
    <n v="1000000768"/>
    <s v="BILLINDRO SANGMA"/>
    <d v="2014-06-26T00:00:00"/>
    <s v="Targeted Dealer"/>
    <m/>
    <n v="75"/>
    <n v="75"/>
    <n v="25"/>
  </r>
  <r>
    <x v="1"/>
    <s v="TURA HILLS"/>
    <s v="NES202"/>
    <n v="1000000775"/>
    <s v="SHIRA HARDWARE STORE (TURA)"/>
    <d v="2017-06-19T00:00:00"/>
    <s v="Targeted Dealer"/>
    <m/>
    <n v="110"/>
    <n v="110"/>
    <n v="105"/>
  </r>
  <r>
    <x v="1"/>
    <s v="TURA HILLS"/>
    <s v="NEJ053"/>
    <n v="1000000770"/>
    <s v="JRS TRADERS"/>
    <d v="2017-08-30T00:00:00"/>
    <s v="-"/>
    <m/>
    <n v="0"/>
    <n v="0"/>
    <n v="0"/>
  </r>
  <r>
    <x v="1"/>
    <s v="TURA HILLS"/>
    <s v="NEN086"/>
    <n v="1000000773"/>
    <s v="N S TRADE AGENCY"/>
    <d v="2017-11-27T00:00:00"/>
    <s v="Targeted Dealer"/>
    <m/>
    <n v="160"/>
    <n v="160"/>
    <n v="55"/>
  </r>
  <r>
    <x v="1"/>
    <s v="TURA HILLS"/>
    <s v="NEC072"/>
    <n v="1000000769"/>
    <s v="CHITTARANJAN HARDWARE"/>
    <d v="2018-07-24T00:00:00"/>
    <s v="Targeted Dealer"/>
    <m/>
    <n v="95"/>
    <n v="95"/>
    <n v="48"/>
  </r>
  <r>
    <x v="1"/>
    <s v="TURA HILLS"/>
    <s v="NES315"/>
    <n v="1000000774"/>
    <s v="S D SHIRA"/>
    <d v="2018-08-07T00:00:00"/>
    <s v="Targeted Dealer"/>
    <m/>
    <n v="100"/>
    <n v="100"/>
    <n v="30"/>
  </r>
  <r>
    <x v="1"/>
    <s v="TURA HILLS"/>
    <s v="NEB195"/>
    <n v="1000001085"/>
    <s v="BANIA HARDWARE"/>
    <d v="2019-04-27T00:00:00"/>
    <s v="Targeted Dealer"/>
    <m/>
    <n v="25"/>
    <n v="25"/>
    <n v="0"/>
  </r>
  <r>
    <x v="1"/>
    <s v="TURA HILLS"/>
    <s v="NER183"/>
    <n v="1000001090"/>
    <s v="R K HARDWARE (TURA)"/>
    <d v="2019-12-02T00:00:00"/>
    <s v="Targeted Dealer"/>
    <m/>
    <n v="420"/>
    <n v="420"/>
    <n v="200"/>
  </r>
  <r>
    <x v="1"/>
    <s v="TURA HILLS"/>
    <s v="NEA294"/>
    <n v="1000001083"/>
    <s v="A.B.C. ENTERPRISE - TURA"/>
    <d v="2020-10-22T00:00:00"/>
    <s v="Targeted Dealer"/>
    <m/>
    <n v="160"/>
    <n v="160"/>
    <n v="85"/>
  </r>
  <r>
    <x v="1"/>
    <s v="TURA HILLS"/>
    <s v="NEP206"/>
    <n v="1000001089"/>
    <s v="PAWAN KUMAR SAHU - TURA"/>
    <d v="2021-01-01T00:00:00"/>
    <s v="Targeted Dealer"/>
    <m/>
    <n v="165"/>
    <n v="165"/>
    <n v="75"/>
  </r>
  <r>
    <x v="1"/>
    <s v="TURA HILLS"/>
    <s v="NEJ124"/>
    <n v="1000001088"/>
    <s v="J A SANGMA"/>
    <d v="2021-05-05T00:00:00"/>
    <s v="Targeted Dealer"/>
    <m/>
    <n v="25"/>
    <n v="25"/>
    <n v="25"/>
  </r>
  <r>
    <x v="1"/>
    <s v="TURA HILLS"/>
    <s v="NES590"/>
    <n v="1000002756"/>
    <s v="STEELS HOUSE"/>
    <d v="2022-05-23T00:00:00"/>
    <s v="Targeted Dealer"/>
    <m/>
    <n v="220"/>
    <n v="220"/>
    <n v="60"/>
  </r>
  <r>
    <x v="1"/>
    <s v="TURA HILLS"/>
    <s v="NEK181"/>
    <n v="1000003158"/>
    <s v="KP HARDWARE"/>
    <d v="2022-12-19T00:00:00"/>
    <s v="-"/>
    <m/>
    <n v="0"/>
    <n v="0"/>
    <n v="0"/>
  </r>
  <r>
    <x v="1"/>
    <s v="TURA HILLS"/>
    <s v="NEA403"/>
    <n v="1000003565"/>
    <s v="AJAY R MARAK"/>
    <d v="2023-06-01T00:00:00"/>
    <s v="Targeted Dealer"/>
    <m/>
    <n v="100"/>
    <n v="100"/>
    <n v="32"/>
  </r>
  <r>
    <x v="1"/>
    <s v="TURA HILLS"/>
    <s v="NES680"/>
    <n v="1000003716"/>
    <s v="SEMINGTON MARAK"/>
    <d v="2023-09-12T00:00:00"/>
    <s v="Targeted Dealer"/>
    <m/>
    <n v="160"/>
    <n v="160"/>
    <n v="90"/>
  </r>
  <r>
    <x v="1"/>
    <s v="TURA HILLS"/>
    <s v="NET195"/>
    <n v="1000004025"/>
    <s v="TIGER STEEL AND HARDWARE"/>
    <d v="2024-06-30T00:00:00"/>
    <s v="Targeted Dealer"/>
    <m/>
    <n v="190"/>
    <n v="190"/>
    <n v="65"/>
  </r>
  <r>
    <x v="1"/>
    <s v="TURA HILLS"/>
    <s v="NEG179"/>
    <n v="1000004072"/>
    <s v="GIRRAJ TRADE AGENCY"/>
    <d v="2024-07-31T00:00:00"/>
    <s v="Targeted Dealer"/>
    <m/>
    <n v="75"/>
    <n v="75"/>
    <n v="35"/>
  </r>
  <r>
    <x v="1"/>
    <s v="TURA PLAIN"/>
    <s v="S283"/>
    <n v="1000000784"/>
    <s v="S.K.HARDWARE STORES (TURA)"/>
    <d v="2011-10-14T00:00:00"/>
    <s v="Targeted Dealer"/>
    <m/>
    <n v="25"/>
    <n v="25"/>
    <n v="25"/>
  </r>
  <r>
    <x v="1"/>
    <s v="TURA PLAIN"/>
    <s v="S348"/>
    <n v="1000000786"/>
    <s v="SAMAD HARDWARE"/>
    <d v="2012-11-20T00:00:00"/>
    <s v="Targeted Dealer"/>
    <m/>
    <n v="10"/>
    <n v="10"/>
    <n v="0"/>
  </r>
  <r>
    <x v="1"/>
    <s v="TURA PLAIN"/>
    <s v="T068"/>
    <n v="1000000788"/>
    <s v="T.D.PANGCHAK ENTERPRISE"/>
    <d v="2013-02-18T00:00:00"/>
    <s v="Targeted Dealer"/>
    <m/>
    <n v="35"/>
    <n v="35"/>
    <n v="0"/>
  </r>
  <r>
    <x v="1"/>
    <s v="TURA PLAIN"/>
    <s v="NED020"/>
    <n v="1000000780"/>
    <s v="DEY HARDWARE"/>
    <d v="2015-01-13T00:00:00"/>
    <s v="Targeted Dealer"/>
    <m/>
    <n v="25"/>
    <n v="25"/>
    <n v="0"/>
  </r>
  <r>
    <x v="1"/>
    <s v="TURA PLAIN"/>
    <s v="NEL033"/>
    <n v="1000000782"/>
    <s v="LUCKY HARDWARE STORE"/>
    <d v="2017-11-15T00:00:00"/>
    <s v="Targeted Dealer"/>
    <m/>
    <n v="65"/>
    <n v="65"/>
    <n v="0"/>
  </r>
  <r>
    <x v="1"/>
    <s v="TURA PLAIN"/>
    <s v="NEI014"/>
    <n v="1000000781"/>
    <s v="ISLAM HARDWARE (PHULBARI)"/>
    <d v="2017-11-24T00:00:00"/>
    <s v="Targeted Dealer"/>
    <m/>
    <n v="220"/>
    <n v="220"/>
    <n v="55"/>
  </r>
  <r>
    <x v="1"/>
    <s v="TURA PLAIN"/>
    <s v="NES407"/>
    <n v="1000001095"/>
    <s v="S A ENTERPRISE (HALLIDAYGANJ)"/>
    <d v="2019-11-08T00:00:00"/>
    <s v="Targeted Dealer"/>
    <m/>
    <n v="150"/>
    <n v="150"/>
    <n v="55"/>
  </r>
  <r>
    <x v="1"/>
    <s v="TURA PLAIN"/>
    <s v="NEN155"/>
    <n v="1000001093"/>
    <s v="NABA KUMAR SAHA"/>
    <d v="2020-09-10T00:00:00"/>
    <s v="Targeted Dealer"/>
    <m/>
    <n v="185"/>
    <n v="185"/>
    <n v="185"/>
  </r>
  <r>
    <x v="1"/>
    <s v="TURA PLAIN"/>
    <s v="NER259"/>
    <n v="1000003061"/>
    <s v="RIJINA BEGUM"/>
    <d v="2022-10-31T00:00:00"/>
    <s v="Targeted Dealer"/>
    <m/>
    <n v="140"/>
    <n v="140"/>
    <n v="175"/>
  </r>
  <r>
    <x v="1"/>
    <s v="TURA PLAIN"/>
    <s v="NEM365"/>
    <n v="1000003306"/>
    <s v="M.B. HARDWARE"/>
    <d v="2023-01-31T00:00:00"/>
    <s v="Targeted Dealer"/>
    <m/>
    <n v="105"/>
    <n v="105"/>
    <n v="50"/>
  </r>
  <r>
    <x v="1"/>
    <s v="TURA PLAIN"/>
    <s v="NEJ160"/>
    <n v="1000003396"/>
    <s v="JOYA ENTERPRISE"/>
    <d v="2023-02-28T00:00:00"/>
    <s v="Targeted Dealer"/>
    <m/>
    <n v="150"/>
    <n v="150"/>
    <n v="260"/>
  </r>
  <r>
    <x v="1"/>
    <s v="TURA PLAIN"/>
    <s v="NES670"/>
    <n v="1000003613"/>
    <s v="SIPRA TRADERS"/>
    <d v="2023-06-29T00:00:00"/>
    <s v="Targeted Dealer"/>
    <m/>
    <n v="30"/>
    <n v="30"/>
    <n v="25"/>
  </r>
  <r>
    <x v="1"/>
    <s v="TURA PLAIN"/>
    <s v="NER306"/>
    <n v="1000003868"/>
    <s v="RANI ENTERPRISES"/>
    <d v="2024-02-23T00:00:00"/>
    <s v="Targeted Dealer"/>
    <m/>
    <n v="30"/>
    <n v="30"/>
    <n v="25"/>
  </r>
  <r>
    <x v="1"/>
    <s v="TURA PLAIN"/>
    <s v="NEM429"/>
    <n v="1000003952"/>
    <s v="MAA KAMAKHYA HARDWARE"/>
    <d v="2024-05-15T00:00:00"/>
    <s v="Targeted Dealer"/>
    <m/>
    <n v="255"/>
    <n v="255.00000000000003"/>
    <n v="90"/>
  </r>
  <r>
    <x v="1"/>
    <s v="TURA PLAIN"/>
    <s v="NEM433"/>
    <n v="1000003987"/>
    <s v="MAA HARDWARE"/>
    <d v="2024-05-29T00:00:00"/>
    <s v="Targeted Dealer"/>
    <m/>
    <n v="190"/>
    <n v="190"/>
    <n v="95"/>
  </r>
  <r>
    <x v="2"/>
    <s v="Cooch Behar"/>
    <s v="D025"/>
    <n v="1000001225"/>
    <s v="DULAL CH. SAHA"/>
    <d v="2006-11-08T00:00:00"/>
    <s v="Targeted Dealer"/>
    <m/>
    <n v="1081.5"/>
    <n v="1081.5"/>
    <n v="926"/>
  </r>
  <r>
    <x v="2"/>
    <s v="Cooch Behar"/>
    <s v="P111"/>
    <n v="1000001234"/>
    <s v="PABAN AGARWALA"/>
    <d v="2011-05-13T00:00:00"/>
    <s v="Targeted Dealer"/>
    <m/>
    <n v="5129"/>
    <n v="5129"/>
    <n v="4161"/>
  </r>
  <r>
    <x v="2"/>
    <s v="Cooch Behar"/>
    <s v="M212"/>
    <n v="1000001232"/>
    <s v="MAA KALI HARDWARE"/>
    <d v="2012-05-12T00:00:00"/>
    <s v="Targeted Dealer"/>
    <m/>
    <n v="411"/>
    <n v="411"/>
    <n v="278"/>
  </r>
  <r>
    <x v="2"/>
    <s v="Cooch Behar"/>
    <s v="G074"/>
    <n v="1000001229"/>
    <s v="GOPINATH ENTERPRISE"/>
    <d v="2012-09-16T00:00:00"/>
    <s v="Targeted Dealer"/>
    <m/>
    <n v="2100"/>
    <n v="2100"/>
    <n v="2052"/>
  </r>
  <r>
    <x v="2"/>
    <s v="Cooch Behar"/>
    <s v="N098"/>
    <n v="1000001233"/>
    <s v="NISHIGANJ BUILDERS"/>
    <d v="2013-05-06T00:00:00"/>
    <s v="Targeted Dealer"/>
    <m/>
    <n v="2040"/>
    <n v="2040.0000000000002"/>
    <n v="1416"/>
  </r>
  <r>
    <x v="2"/>
    <s v="Cooch Behar"/>
    <s v="B190"/>
    <n v="1000001224"/>
    <s v="BHAI BHAI HARDWARE (COOCHBIHAR)"/>
    <d v="2013-07-31T00:00:00"/>
    <s v="Targeted Dealer"/>
    <m/>
    <n v="3290"/>
    <n v="3290"/>
    <n v="2598"/>
  </r>
  <r>
    <x v="2"/>
    <s v="Cooch Behar"/>
    <s v="L079"/>
    <n v="1000001230"/>
    <s v="LUCKY HARDWARE"/>
    <d v="2013-09-26T00:00:00"/>
    <s v="-"/>
    <m/>
    <n v="0"/>
    <n v="0"/>
    <n v="36"/>
  </r>
  <r>
    <x v="2"/>
    <s v="Cooch Behar"/>
    <s v="L085"/>
    <n v="1000001231"/>
    <s v="LOKENATH HARDWARE (DINHATA)"/>
    <d v="2013-12-13T00:00:00"/>
    <s v="Targeted Dealer"/>
    <m/>
    <n v="1088"/>
    <n v="1088"/>
    <n v="973"/>
  </r>
  <r>
    <x v="2"/>
    <s v="Cooch Behar"/>
    <s v="S561"/>
    <n v="1000001236"/>
    <s v="SABITA DAM"/>
    <d v="2014-02-22T00:00:00"/>
    <s v="Targeted Dealer"/>
    <m/>
    <n v="922"/>
    <n v="922"/>
    <n v="750"/>
  </r>
  <r>
    <x v="2"/>
    <s v="Cooch Behar"/>
    <s v="D162"/>
    <n v="1000001228"/>
    <s v="DEBABRATA SAHA"/>
    <d v="2014-02-28T00:00:00"/>
    <s v="Targeted Dealer"/>
    <m/>
    <n v="400"/>
    <n v="400"/>
    <n v="216"/>
  </r>
  <r>
    <x v="2"/>
    <s v="Cooch Behar"/>
    <s v="WBM098"/>
    <n v="1000001252"/>
    <s v="M/s PAUL HARDWARE STORES"/>
    <d v="2015-04-30T00:00:00"/>
    <s v="Targeted Dealer"/>
    <m/>
    <n v="1125"/>
    <n v="1125"/>
    <n v="950"/>
  </r>
  <r>
    <x v="2"/>
    <s v="Cooch Behar"/>
    <s v="WBN046"/>
    <n v="1000001256"/>
    <s v="NIRMAN UDYOG"/>
    <d v="2015-10-05T00:00:00"/>
    <s v="Targeted Dealer"/>
    <m/>
    <n v="350"/>
    <n v="350"/>
    <n v="102"/>
  </r>
  <r>
    <x v="2"/>
    <s v="Cooch Behar"/>
    <s v="WBD049"/>
    <n v="1000001242"/>
    <s v="DEY AGENCY "/>
    <d v="2016-06-21T00:00:00"/>
    <s v="Targeted Dealer"/>
    <m/>
    <n v="2750"/>
    <n v="2750"/>
    <n v="2099"/>
  </r>
  <r>
    <x v="2"/>
    <s v="Cooch Behar"/>
    <s v="WBD067"/>
    <n v="1000001244"/>
    <s v="DHAR AGENCY"/>
    <d v="2018-04-17T00:00:00"/>
    <s v="Targeted Dealer"/>
    <m/>
    <n v="51"/>
    <n v="51"/>
    <n v="54"/>
  </r>
  <r>
    <x v="2"/>
    <s v="Cooch Behar"/>
    <s v="WBB111"/>
    <n v="1000001238"/>
    <s v="BENGAL HARDWARE STORES"/>
    <d v="2018-12-20T00:00:00"/>
    <s v="Targeted Dealer"/>
    <m/>
    <n v="1600"/>
    <n v="1600"/>
    <n v="1040"/>
  </r>
  <r>
    <x v="2"/>
    <s v="Cooch Behar"/>
    <s v="WBK057"/>
    <n v="1000001251"/>
    <s v="KISHORE STEEL CENTRE"/>
    <d v="2018-12-21T00:00:00"/>
    <s v="Targeted Dealer"/>
    <m/>
    <n v="1350"/>
    <n v="1350"/>
    <n v="695"/>
  </r>
  <r>
    <x v="2"/>
    <s v="Cooch Behar"/>
    <s v="WBM241"/>
    <n v="1000001254"/>
    <s v="MAA MANASHA HARDWARE"/>
    <d v="2019-01-28T00:00:00"/>
    <s v="Targeted Dealer"/>
    <m/>
    <n v="348"/>
    <n v="348"/>
    <n v="165"/>
  </r>
  <r>
    <x v="2"/>
    <s v="Cooch Behar"/>
    <s v="WBR107"/>
    <n v="1000001259"/>
    <s v="ROY HARDWARE"/>
    <d v="2019-01-29T00:00:00"/>
    <s v="Targeted Dealer"/>
    <m/>
    <n v="182"/>
    <n v="182"/>
    <n v="40"/>
  </r>
  <r>
    <x v="2"/>
    <s v="Cooch Behar"/>
    <s v="WBD074"/>
    <n v="1000001245"/>
    <s v="DEY ENTERPRISE (GHUGHUMARI)"/>
    <d v="2019-07-06T00:00:00"/>
    <s v="Targeted Dealer"/>
    <m/>
    <n v="150"/>
    <n v="150"/>
    <n v="108"/>
  </r>
  <r>
    <x v="2"/>
    <s v="Cooch Behar"/>
    <s v="WBS279"/>
    <n v="1000001264"/>
    <s v="SAHA CONSTRUCTION"/>
    <d v="2020-05-24T00:00:00"/>
    <s v="Targeted Dealer"/>
    <m/>
    <n v="1950"/>
    <n v="1950"/>
    <n v="1165"/>
  </r>
  <r>
    <x v="2"/>
    <s v="Cooch Behar"/>
    <s v="WBN096"/>
    <n v="1000001257"/>
    <s v="NUR ISLAM ENTERPRISE"/>
    <d v="2020-11-01T00:00:00"/>
    <s v="-"/>
    <m/>
    <n v="0"/>
    <n v="0"/>
    <n v="12"/>
  </r>
  <r>
    <x v="2"/>
    <s v="Cooch Behar"/>
    <s v="WBS297"/>
    <n v="1000001265"/>
    <s v="SHREE KRISHNA HARDWARE - NAYARHAT"/>
    <d v="2020-12-23T00:00:00"/>
    <s v="Targeted Dealer"/>
    <m/>
    <n v="1100"/>
    <n v="1100"/>
    <n v="919"/>
  </r>
  <r>
    <x v="2"/>
    <s v="Cooch Behar"/>
    <s v="WBC027"/>
    <n v="1000001241"/>
    <s v="CHILAKHANA HARDWARE STORES"/>
    <d v="2020-12-29T00:00:00"/>
    <s v="Targeted Dealer"/>
    <m/>
    <n v="150"/>
    <n v="150"/>
    <n v="75"/>
  </r>
  <r>
    <x v="2"/>
    <s v="Cooch Behar"/>
    <s v="WBB137"/>
    <n v="1000001239"/>
    <s v="BASANTI HARDWARE"/>
    <d v="2021-01-05T00:00:00"/>
    <s v="Targeted Dealer"/>
    <m/>
    <n v="100"/>
    <n v="100"/>
    <n v="125"/>
  </r>
  <r>
    <x v="2"/>
    <s v="Cooch Behar"/>
    <s v="WBR129"/>
    <n v="1000001261"/>
    <s v="R.K. STEEL - COOCHBIHAR"/>
    <d v="2021-03-09T00:00:00"/>
    <s v="Targeted Dealer"/>
    <m/>
    <n v="17"/>
    <n v="17"/>
    <n v="24"/>
  </r>
  <r>
    <x v="2"/>
    <s v="Cooch Behar"/>
    <s v="WBJ062"/>
    <n v="1000001250"/>
    <s v="JUWEL ENTERPRISE"/>
    <d v="2021-03-12T00:00:00"/>
    <s v="Targeted Dealer"/>
    <m/>
    <n v="100"/>
    <n v="100"/>
    <n v="50"/>
  </r>
  <r>
    <x v="2"/>
    <s v="Cooch Behar"/>
    <s v="WBS307"/>
    <n v="1000001998"/>
    <s v="SAHA HARDWERE"/>
    <d v="2021-09-29T00:00:00"/>
    <s v="Targeted Dealer"/>
    <m/>
    <n v="50"/>
    <n v="50"/>
    <n v="0"/>
  </r>
  <r>
    <x v="2"/>
    <s v="Cooch Behar"/>
    <s v="WBD090"/>
    <n v="1000002045"/>
    <s v="DEY ENTERPRISE - BABURHAT"/>
    <d v="2021-11-01T00:00:00"/>
    <s v="Targeted Dealer"/>
    <m/>
    <n v="479"/>
    <n v="479"/>
    <n v="385"/>
  </r>
  <r>
    <x v="2"/>
    <s v="Cooch Behar"/>
    <s v="WBB150"/>
    <n v="1000002982"/>
    <s v="BISWAS HARDWARE STORES"/>
    <d v="2022-09-26T00:00:00"/>
    <s v="Targeted Dealer"/>
    <m/>
    <n v="85"/>
    <n v="85"/>
    <n v="75"/>
  </r>
  <r>
    <x v="2"/>
    <s v="Cooch Behar"/>
    <s v="WBO006"/>
    <n v="1000003247"/>
    <s v="OM SRI GANESH TRADING CO"/>
    <d v="2023-01-16T00:00:00"/>
    <s v="Targeted Dealer"/>
    <m/>
    <n v="25"/>
    <n v="25"/>
    <n v="25"/>
  </r>
  <r>
    <x v="2"/>
    <s v="Cooch Behar"/>
    <s v="WBN108"/>
    <n v="1000003610"/>
    <s v="NIKHIL KUMAR CHOWDHURY"/>
    <d v="2023-06-22T00:00:00"/>
    <s v="Targeted Dealer"/>
    <m/>
    <n v="12"/>
    <n v="12"/>
    <n v="12"/>
  </r>
  <r>
    <x v="2"/>
    <s v="Cooch Behar"/>
    <s v="WBJ076"/>
    <n v="1000003723"/>
    <s v="JYOTSNA HARDWARE"/>
    <d v="2023-09-29T00:00:00"/>
    <s v="Targeted Dealer"/>
    <m/>
    <n v="151"/>
    <n v="151"/>
    <n v="159"/>
  </r>
  <r>
    <x v="2"/>
    <s v="Cooch Behar"/>
    <s v="WBG099"/>
    <n v="1000004091"/>
    <s v="GOURAB SAHA"/>
    <d v="2024-08-21T00:00:00"/>
    <s v="Targeted Dealer"/>
    <m/>
    <n v="60"/>
    <n v="60"/>
    <n v="84"/>
  </r>
  <r>
    <x v="2"/>
    <s v="ALIPURDUAR"/>
    <s v="S141"/>
    <n v="1000001141"/>
    <s v="SAHA &amp; CO."/>
    <d v="2008-04-28T00:00:00"/>
    <s v="Targeted Dealer"/>
    <m/>
    <n v="1775"/>
    <n v="1775"/>
    <n v="1262"/>
  </r>
  <r>
    <x v="2"/>
    <s v="ALIPURDUAR"/>
    <s v="R132"/>
    <n v="1000001140"/>
    <s v="RADHA HARDWARE"/>
    <d v="2013-01-30T00:00:00"/>
    <s v="Targeted Dealer"/>
    <m/>
    <n v="1680"/>
    <n v="1680"/>
    <n v="1401"/>
  </r>
  <r>
    <x v="2"/>
    <s v="ALIPURDUAR"/>
    <s v="WBH019"/>
    <n v="1000001146"/>
    <s v="HARI OM TRADERS (JALPAIGURI)"/>
    <d v="2015-08-07T00:00:00"/>
    <s v="Targeted Dealer"/>
    <m/>
    <n v="995"/>
    <n v="994.99999999999989"/>
    <n v="495"/>
  </r>
  <r>
    <x v="2"/>
    <s v="ALIPURDUAR"/>
    <s v="WBP050"/>
    <n v="1000001150"/>
    <s v="PUNAM TRADING"/>
    <d v="2016-06-03T00:00:00"/>
    <s v="Targeted Dealer"/>
    <m/>
    <n v="680"/>
    <n v="680"/>
    <n v="662"/>
  </r>
  <r>
    <x v="2"/>
    <s v="ALIPURDUAR"/>
    <s v="WBG075"/>
    <n v="1000001144"/>
    <s v="GARG ENTERPRISES"/>
    <d v="2019-05-04T00:00:00"/>
    <s v="Targeted Dealer"/>
    <m/>
    <n v="2124"/>
    <n v="2124"/>
    <n v="1983"/>
  </r>
  <r>
    <x v="2"/>
    <s v="ALIPURDUAR"/>
    <s v="WBS267"/>
    <n v="1000001154"/>
    <s v="SADHANA ENTERPRISE (MATHURABAGAN)"/>
    <d v="2019-10-11T00:00:00"/>
    <s v="Targeted Dealer"/>
    <m/>
    <n v="135"/>
    <n v="135"/>
    <n v="120"/>
  </r>
  <r>
    <x v="2"/>
    <s v="ALIPURDUAR"/>
    <s v="WBM272"/>
    <n v="1000001147"/>
    <s v="MAA BHABANI HARDWARE"/>
    <d v="2021-02-01T00:00:00"/>
    <s v="Targeted Dealer"/>
    <m/>
    <n v="150"/>
    <n v="150"/>
    <n v="72"/>
  </r>
  <r>
    <x v="2"/>
    <s v="ALIPURDUAR"/>
    <s v="WBR128"/>
    <n v="1000001153"/>
    <s v="R P ENTERPRISE"/>
    <d v="2021-02-03T00:00:00"/>
    <s v="Targeted Dealer"/>
    <m/>
    <n v="2530"/>
    <n v="2530"/>
    <n v="2257"/>
  </r>
  <r>
    <x v="2"/>
    <s v="ALIPURDUAR"/>
    <s v="WBD085"/>
    <n v="1000001143"/>
    <s v="DALIM KUMAR DAS"/>
    <d v="2021-03-02T00:00:00"/>
    <s v="Targeted Dealer"/>
    <m/>
    <n v="100"/>
    <n v="100"/>
    <n v="72"/>
  </r>
  <r>
    <x v="2"/>
    <s v="ALIPURDUAR"/>
    <s v="WBM273"/>
    <n v="1000001148"/>
    <s v="MAHESWARI CEMENT AGENCY - ALIPURDUAR"/>
    <d v="2021-05-21T00:00:00"/>
    <s v="Targeted Dealer"/>
    <m/>
    <n v="180"/>
    <n v="180"/>
    <n v="259"/>
  </r>
  <r>
    <x v="2"/>
    <s v="ALIPURDUAR"/>
    <s v="WBP088"/>
    <n v="1000002535"/>
    <s v="PALIT ENTERPRISE"/>
    <d v="2022-02-10T00:00:00"/>
    <s v="Targeted Dealer"/>
    <m/>
    <n v="240"/>
    <n v="240"/>
    <n v="270"/>
  </r>
  <r>
    <x v="2"/>
    <s v="ALIPURDUAR"/>
    <s v="WBR152"/>
    <n v="1000003700"/>
    <s v="RAMKRISHNA HARDWARE - BIRPARA"/>
    <d v="2023-08-29T00:00:00"/>
    <s v="Targeted Dealer"/>
    <m/>
    <n v="100"/>
    <n v="100"/>
    <n v="97"/>
  </r>
  <r>
    <x v="2"/>
    <s v="ALIPURDUAR"/>
    <s v="WBS342"/>
    <n v="1000003743"/>
    <s v="SUJIT KUMAR SAHA"/>
    <d v="2023-10-31T00:00:00"/>
    <s v="Targeted Dealer"/>
    <m/>
    <n v="50"/>
    <n v="50"/>
    <n v="60"/>
  </r>
  <r>
    <x v="2"/>
    <s v="ALIPURDUAR"/>
    <s v="WBA163"/>
    <n v="1000004007"/>
    <s v="ANKIT HARDWARE"/>
    <d v="2024-06-14T00:00:00"/>
    <s v="Targeted Dealer"/>
    <m/>
    <n v="125"/>
    <n v="125"/>
    <n v="128"/>
  </r>
  <r>
    <x v="2"/>
    <s v="ALIPURDUAR"/>
    <s v="WBR155"/>
    <n v="1000004035"/>
    <s v="RADHA TRADERS"/>
    <d v="2024-07-05T00:00:00"/>
    <s v="-"/>
    <m/>
    <n v="0"/>
    <n v="0"/>
    <n v="0"/>
  </r>
  <r>
    <x v="2"/>
    <s v="ALIPURDUAR"/>
    <s v="WBB160"/>
    <n v="1000004069"/>
    <s v="BAJRANGBALI HARDWARE"/>
    <d v="2024-07-31T00:00:00"/>
    <s v="Targeted Dealer"/>
    <m/>
    <n v="136"/>
    <n v="136"/>
    <n v="170"/>
  </r>
  <r>
    <x v="2"/>
    <s v="JALPAIGURI"/>
    <s v="P106"/>
    <n v="1000001408"/>
    <s v="PROMILA BUILDERS"/>
    <d v="2011-03-12T00:00:00"/>
    <s v="Targeted Dealer"/>
    <m/>
    <n v="300"/>
    <n v="300"/>
    <n v="445"/>
  </r>
  <r>
    <x v="2"/>
    <s v="JALPAIGURI"/>
    <s v="C085"/>
    <n v="1000001405"/>
    <s v="CHHOGMAL OMPRAKASH"/>
    <d v="2011-11-29T00:00:00"/>
    <s v="Targeted Dealer"/>
    <m/>
    <n v="200"/>
    <n v="200"/>
    <n v="201"/>
  </r>
  <r>
    <x v="2"/>
    <s v="JALPAIGURI"/>
    <s v="T057"/>
    <n v="1000001418"/>
    <s v="TIRUPATI IRON STORES"/>
    <d v="2012-01-17T00:00:00"/>
    <s v="Targeted Dealer"/>
    <m/>
    <n v="350"/>
    <n v="350"/>
    <n v="200"/>
  </r>
  <r>
    <x v="2"/>
    <s v="JALPAIGURI"/>
    <s v="R114"/>
    <n v="1000002808"/>
    <s v="ROY ENTERPRISE (SILIGURI)"/>
    <d v="2012-02-03T00:00:00"/>
    <s v="Targeted Dealer"/>
    <m/>
    <n v="2075"/>
    <n v="2075"/>
    <n v="2245.1000000000004"/>
  </r>
  <r>
    <x v="2"/>
    <s v="JALPAIGURI"/>
    <s v="S321"/>
    <n v="1000001411"/>
    <s v="SUBRATA SAHA"/>
    <d v="2012-07-12T00:00:00"/>
    <s v="Targeted Dealer"/>
    <m/>
    <n v="100"/>
    <n v="100"/>
    <n v="102"/>
  </r>
  <r>
    <x v="2"/>
    <s v="JALPAIGURI"/>
    <s v="S349"/>
    <n v="1000001413"/>
    <s v="SASWAT"/>
    <d v="2012-11-21T00:00:00"/>
    <s v="Targeted Dealer"/>
    <m/>
    <n v="150"/>
    <n v="150"/>
    <n v="127"/>
  </r>
  <r>
    <x v="2"/>
    <s v="JALPAIGURI"/>
    <s v="L073"/>
    <n v="1000001406"/>
    <s v="LOUHA BHANDAR"/>
    <d v="2013-07-24T00:00:00"/>
    <s v="Targeted Dealer"/>
    <m/>
    <n v="150"/>
    <n v="150"/>
    <n v="71.5"/>
  </r>
  <r>
    <x v="2"/>
    <s v="JALPAIGURI"/>
    <s v="S462"/>
    <n v="1000001415"/>
    <s v="SUMAN HARDWARE"/>
    <d v="2013-09-26T00:00:00"/>
    <s v="-"/>
    <m/>
    <n v="0"/>
    <n v="0"/>
    <n v="0"/>
  </r>
  <r>
    <x v="2"/>
    <s v="JALPAIGURI"/>
    <s v="S478"/>
    <n v="1000001416"/>
    <s v="SUNITI ENTERPRISE"/>
    <d v="2013-10-31T00:00:00"/>
    <s v="Targeted Dealer"/>
    <m/>
    <n v="250"/>
    <n v="250"/>
    <n v="116"/>
  </r>
  <r>
    <x v="2"/>
    <s v="JALPAIGURI"/>
    <s v="WBM053"/>
    <n v="1000001435"/>
    <s v="MAL CEMENT STORES"/>
    <d v="2014-11-22T00:00:00"/>
    <s v="Targeted Dealer"/>
    <m/>
    <n v="200"/>
    <n v="200"/>
    <n v="121"/>
  </r>
  <r>
    <x v="2"/>
    <s v="JALPAIGURI"/>
    <s v="WBN030"/>
    <n v="1000001439"/>
    <s v="NATIONAL TRADING CO"/>
    <d v="2015-04-22T00:00:00"/>
    <s v="Targeted Dealer"/>
    <m/>
    <n v="1275"/>
    <n v="1275"/>
    <n v="610"/>
  </r>
  <r>
    <x v="2"/>
    <s v="JALPAIGURI"/>
    <s v="WBL019"/>
    <n v="1000001433"/>
    <s v="LAXMI AGENCY"/>
    <d v="2015-10-05T00:00:00"/>
    <s v="Targeted Dealer"/>
    <m/>
    <n v="450"/>
    <n v="450"/>
    <n v="216"/>
  </r>
  <r>
    <x v="2"/>
    <s v="JALPAIGURI"/>
    <s v="WBR057"/>
    <n v="1000001445"/>
    <s v="RUPAM ENTERPRISE (JALPAIGURI)"/>
    <d v="2015-11-17T00:00:00"/>
    <s v="Targeted Dealer"/>
    <m/>
    <n v="260"/>
    <n v="260"/>
    <n v="398"/>
  </r>
  <r>
    <x v="2"/>
    <s v="JALPAIGURI"/>
    <s v="WBJ036"/>
    <n v="1000001429"/>
    <s v="JALPAIGURI ISPAT"/>
    <d v="2016-04-23T00:00:00"/>
    <s v="Targeted Dealer"/>
    <m/>
    <n v="700"/>
    <n v="700"/>
    <n v="149"/>
  </r>
  <r>
    <x v="2"/>
    <s v="JALPAIGURI"/>
    <s v="WBA072"/>
    <n v="1000001419"/>
    <s v="AAKASH ENTERPRISE"/>
    <d v="2016-10-28T00:00:00"/>
    <s v="-"/>
    <m/>
    <n v="0"/>
    <n v="0"/>
    <n v="0"/>
  </r>
  <r>
    <x v="2"/>
    <s v="JALPAIGURI"/>
    <s v="WBM204"/>
    <n v="1000001437"/>
    <s v="MAHESH MAHESWARI"/>
    <d v="2016-12-20T00:00:00"/>
    <s v="Targeted Dealer"/>
    <m/>
    <n v="900"/>
    <n v="900"/>
    <n v="792"/>
  </r>
  <r>
    <x v="2"/>
    <s v="JALPAIGURI"/>
    <s v="WBR096"/>
    <n v="1000001446"/>
    <s v="ROY CYCLE STORES"/>
    <d v="2018-05-19T00:00:00"/>
    <s v="Targeted Dealer"/>
    <m/>
    <n v="50"/>
    <n v="50"/>
    <n v="3.5"/>
  </r>
  <r>
    <x v="2"/>
    <s v="JALPAIGURI"/>
    <s v="WBS243"/>
    <n v="1000001450"/>
    <s v="SUBAL MAHANTA"/>
    <d v="2018-12-26T00:00:00"/>
    <s v="-"/>
    <m/>
    <n v="0"/>
    <n v="0"/>
    <n v="0"/>
  </r>
  <r>
    <x v="2"/>
    <s v="JALPAIGURI"/>
    <s v="WBN088"/>
    <n v="1000001441"/>
    <s v="N.D. ENTERPRISE (SAUDANGI)"/>
    <d v="2019-04-26T00:00:00"/>
    <s v="Targeted Dealer"/>
    <m/>
    <n v="50"/>
    <n v="50"/>
    <n v="0"/>
  </r>
  <r>
    <x v="2"/>
    <s v="JALPAIGURI"/>
    <s v="WBP075"/>
    <n v="1000001443"/>
    <s v="PAUL CONSTRUCTION (KHARIA)"/>
    <d v="2019-05-31T00:00:00"/>
    <s v="Targeted Dealer"/>
    <m/>
    <n v="50"/>
    <n v="50"/>
    <n v="0"/>
  </r>
  <r>
    <x v="2"/>
    <s v="JALPAIGURI"/>
    <s v="WBA107"/>
    <n v="1000001421"/>
    <s v="ALI HARDWARE (GADONG)"/>
    <d v="2019-06-06T00:00:00"/>
    <s v="Targeted Dealer"/>
    <m/>
    <n v="100"/>
    <n v="100"/>
    <n v="36"/>
  </r>
  <r>
    <x v="2"/>
    <s v="JALPAIGURI"/>
    <s v="WBB119"/>
    <n v="1000001423"/>
    <s v="BHOWMIK BROTHERS"/>
    <d v="2019-09-27T00:00:00"/>
    <s v="Targeted Dealer"/>
    <m/>
    <n v="350"/>
    <n v="350"/>
    <n v="204"/>
  </r>
  <r>
    <x v="2"/>
    <s v="JALPAIGURI"/>
    <s v="WBD076"/>
    <n v="1000001425"/>
    <s v="DIPANKAR ENTERPRISE"/>
    <d v="2019-10-04T00:00:00"/>
    <s v="Targeted Dealer"/>
    <m/>
    <n v="12"/>
    <n v="12"/>
    <n v="24"/>
  </r>
  <r>
    <x v="2"/>
    <s v="JALPAIGURI"/>
    <s v="WBS278"/>
    <n v="1000001451"/>
    <s v="SRI SHAKAMBHARI BUILDER"/>
    <d v="2020-05-01T00:00:00"/>
    <s v="Targeted Dealer"/>
    <m/>
    <n v="300"/>
    <n v="300"/>
    <n v="174.5"/>
  </r>
  <r>
    <x v="2"/>
    <s v="JALPAIGURI"/>
    <s v="WBG079"/>
    <n v="1000001428"/>
    <s v="GANESHLAL PAWAN KUMAR"/>
    <d v="2020-05-30T00:00:00"/>
    <s v="Targeted Dealer"/>
    <m/>
    <n v="620"/>
    <n v="620"/>
    <n v="264"/>
  </r>
  <r>
    <x v="2"/>
    <s v="JALPAIGURI"/>
    <s v="WBR120"/>
    <n v="1000001377"/>
    <s v="RISHI ENTERPRISE"/>
    <d v="2020-07-06T00:00:00"/>
    <s v="Targeted Dealer"/>
    <m/>
    <n v="2075"/>
    <n v="2075"/>
    <n v="2165"/>
  </r>
  <r>
    <x v="2"/>
    <s v="JALPAIGURI"/>
    <s v="WBD080"/>
    <n v="1000001426"/>
    <s v="DHIRAJ AGARWAL"/>
    <d v="2020-08-06T00:00:00"/>
    <s v="Targeted Dealer"/>
    <m/>
    <n v="301"/>
    <n v="301"/>
    <n v="193"/>
  </r>
  <r>
    <x v="2"/>
    <s v="JALPAIGURI"/>
    <s v="WBT067"/>
    <n v="1000001455"/>
    <s v="T R ENTERPRISE"/>
    <d v="2020-08-06T00:00:00"/>
    <s v="-"/>
    <m/>
    <n v="0"/>
    <n v="0"/>
    <n v="0"/>
  </r>
  <r>
    <x v="2"/>
    <s v="JALPAIGURI"/>
    <s v="WBP081"/>
    <n v="1000001444"/>
    <s v="PAUL HARDWARE - SALBARI"/>
    <d v="2021-02-08T00:00:00"/>
    <s v="Targeted Dealer"/>
    <m/>
    <n v="300"/>
    <n v="300"/>
    <n v="255"/>
  </r>
  <r>
    <x v="2"/>
    <s v="JALPAIGURI"/>
    <s v="WBB143"/>
    <n v="1000002031"/>
    <s v="BAJRANG TRADING CO"/>
    <d v="2021-11-01T00:00:00"/>
    <s v="Targeted Dealer"/>
    <m/>
    <n v="61"/>
    <n v="61"/>
    <n v="37"/>
  </r>
  <r>
    <x v="2"/>
    <s v="JALPAIGURI"/>
    <s v="WBG090"/>
    <n v="1000002083"/>
    <s v="GYANNAYAK STEEL"/>
    <d v="2022-01-08T00:00:00"/>
    <s v="Targeted Dealer"/>
    <m/>
    <n v="50"/>
    <n v="50"/>
    <n v="2.5"/>
  </r>
  <r>
    <x v="2"/>
    <s v="JALPAIGURI"/>
    <s v="WBP087"/>
    <n v="1000002522"/>
    <s v="PRATIBHA HARDWARE"/>
    <d v="2022-01-31T00:00:00"/>
    <s v="Targeted Dealer"/>
    <m/>
    <n v="161"/>
    <n v="161"/>
    <n v="175"/>
  </r>
  <r>
    <x v="2"/>
    <s v="JALPAIGURI"/>
    <s v="WBS335"/>
    <n v="1000002795"/>
    <s v="SREE BALAJI HARDWARE STORES"/>
    <d v="2022-06-07T00:00:00"/>
    <s v="Targeted Dealer"/>
    <m/>
    <n v="175"/>
    <n v="175"/>
    <n v="176"/>
  </r>
  <r>
    <x v="2"/>
    <s v="JALPAIGURI"/>
    <s v="WBS330"/>
    <n v="1000002673"/>
    <s v="SHYAM HARDWARE STORES"/>
    <d v="2022-06-27T00:00:00"/>
    <s v="Targeted Dealer"/>
    <m/>
    <n v="200"/>
    <n v="200"/>
    <n v="240"/>
  </r>
  <r>
    <x v="2"/>
    <s v="JALPAIGURI"/>
    <s v="WBM301"/>
    <n v="1000002889"/>
    <s v="M M TRADERS"/>
    <d v="2022-08-20T00:00:00"/>
    <s v="Targeted Dealer"/>
    <m/>
    <n v="750"/>
    <n v="750"/>
    <n v="150"/>
  </r>
  <r>
    <x v="2"/>
    <s v="JALPAIGURI"/>
    <s v="WBA155"/>
    <n v="1000003232"/>
    <s v="AMULYA PAUL"/>
    <d v="2023-01-09T00:00:00"/>
    <s v="Targeted Dealer"/>
    <m/>
    <n v="50"/>
    <n v="50"/>
    <n v="24"/>
  </r>
  <r>
    <x v="2"/>
    <s v="JALPAIGURI"/>
    <s v="WBB153"/>
    <n v="1000003387"/>
    <s v="BAPI MAJUMDER"/>
    <d v="2023-02-27T00:00:00"/>
    <s v="Targeted Dealer"/>
    <m/>
    <n v="12"/>
    <n v="12"/>
    <n v="12"/>
  </r>
  <r>
    <x v="2"/>
    <s v="JALPAIGURI"/>
    <s v="WBS340"/>
    <n v="1000003529"/>
    <s v="SUMITRA ENTERPRISE - JALPAIGURI"/>
    <d v="2023-05-19T00:00:00"/>
    <s v="Targeted Dealer"/>
    <m/>
    <n v="50"/>
    <n v="50"/>
    <n v="12"/>
  </r>
  <r>
    <x v="2"/>
    <s v="JALPAIGURI"/>
    <s v="WBG097"/>
    <n v="1000003730"/>
    <s v="GHOSH ENTERPRISE - DHUPGURI"/>
    <d v="2023-10-18T00:00:00"/>
    <s v="Targeted Dealer"/>
    <m/>
    <n v="161"/>
    <n v="161"/>
    <n v="205"/>
  </r>
  <r>
    <x v="2"/>
    <s v="JALPAIGURI"/>
    <s v="WBT074"/>
    <n v="1000003869"/>
    <s v="THAKUR TRADERS"/>
    <d v="2024-02-27T00:00:00"/>
    <s v="Targeted Dealer"/>
    <m/>
    <n v="51"/>
    <n v="51"/>
    <n v="53"/>
  </r>
  <r>
    <x v="2"/>
    <s v="JALPAIGURI"/>
    <s v="WBR154"/>
    <n v="1000003898"/>
    <s v="R.K.STEEL (NEW)"/>
    <d v="2024-03-30T00:00:00"/>
    <s v="Targeted Dealer"/>
    <m/>
    <n v="1600"/>
    <n v="1600"/>
    <n v="1611.75"/>
  </r>
  <r>
    <x v="2"/>
    <s v="SIKKIM"/>
    <s v="SKR002"/>
    <n v="1000002667"/>
    <s v="RAJU ENTERPRISES - RANIPOOL"/>
    <d v="2022-06-27T00:00:00"/>
    <s v="Targeted Dealer"/>
    <m/>
    <n v="15"/>
    <n v="15"/>
    <n v="19"/>
  </r>
  <r>
    <x v="2"/>
    <s v="SIKKIM"/>
    <s v="SKT001"/>
    <n v="1000002659"/>
    <s v="THAKUR AND SONS"/>
    <d v="2022-06-27T00:00:00"/>
    <s v="Targeted Dealer"/>
    <m/>
    <n v="20"/>
    <n v="20"/>
    <n v="12"/>
  </r>
  <r>
    <x v="2"/>
    <s v="SIKKIM"/>
    <s v="WBJ018"/>
    <n v="1000001879"/>
    <s v="JAISWAL TRADERS"/>
    <d v="2015-02-24T00:00:00"/>
    <s v="Targeted Dealer"/>
    <m/>
    <n v="60"/>
    <n v="60"/>
    <n v="12"/>
  </r>
  <r>
    <x v="2"/>
    <s v="SIKKIM"/>
    <s v="WBM097"/>
    <n v="1000001887"/>
    <s v="M/S GITA DEVI PRASAD"/>
    <d v="2015-04-22T00:00:00"/>
    <s v="Targeted Dealer"/>
    <m/>
    <n v="185"/>
    <n v="185"/>
    <n v="217.75"/>
  </r>
  <r>
    <x v="2"/>
    <s v="SIKKIM"/>
    <s v="WBP028"/>
    <n v="1000001892"/>
    <s v="PANKAJ AGARWAL (SIKKIM)"/>
    <d v="2015-07-29T00:00:00"/>
    <s v="Targeted Dealer"/>
    <m/>
    <n v="315"/>
    <n v="315"/>
    <n v="314.5"/>
  </r>
  <r>
    <x v="2"/>
    <s v="SIKKIM"/>
    <s v="WBB052"/>
    <n v="1000001874"/>
    <s v="BANWARILAL OMKARMULL"/>
    <d v="2015-08-04T00:00:00"/>
    <s v="Targeted Dealer"/>
    <m/>
    <n v="150"/>
    <n v="150"/>
    <n v="90"/>
  </r>
  <r>
    <x v="2"/>
    <s v="SIKKIM"/>
    <s v="WBD038"/>
    <n v="1000001877"/>
    <s v="D P TRADERS"/>
    <d v="2015-12-05T00:00:00"/>
    <s v="Targeted Dealer"/>
    <m/>
    <n v="550"/>
    <n v="550"/>
    <n v="390.75"/>
  </r>
  <r>
    <x v="2"/>
    <s v="SIKKIM"/>
    <s v="WBS246"/>
    <n v="1000001901"/>
    <s v="SARITA TRADING"/>
    <d v="2019-01-14T00:00:00"/>
    <s v="Targeted Dealer"/>
    <m/>
    <n v="320"/>
    <n v="320"/>
    <n v="157.25"/>
  </r>
  <r>
    <x v="2"/>
    <s v="SIKKIM"/>
    <s v="SKR003"/>
    <n v="1000002781"/>
    <s v="RAMA ENTERPRISES - YANGANG"/>
    <d v="2022-05-18T00:00:00"/>
    <s v="Targeted Dealer"/>
    <m/>
    <n v="15"/>
    <n v="15"/>
    <n v="15"/>
  </r>
  <r>
    <x v="2"/>
    <s v="SIKKIM"/>
    <s v="SKG002"/>
    <n v="1000003495"/>
    <s v="GLOBAL INFRATECH"/>
    <d v="2023-04-25T00:00:00"/>
    <s v="Targeted Dealer"/>
    <m/>
    <n v="145"/>
    <n v="145"/>
    <n v="17.5"/>
  </r>
  <r>
    <x v="2"/>
    <s v="SIKKIM"/>
    <s v="SKA002"/>
    <n v="1000003658"/>
    <s v="ADEE ENTERPRISES"/>
    <d v="2023-07-29T00:00:00"/>
    <s v="Targeted Dealer"/>
    <m/>
    <n v="70"/>
    <n v="70"/>
    <n v="33.5"/>
  </r>
  <r>
    <x v="3"/>
    <s v="UTTAR DINAJPUR"/>
    <s v="WBM296"/>
    <n v="1000002670"/>
    <s v="MOKTADER ENTERPRISE"/>
    <d v="2022-06-27T00:00:00"/>
    <s v="Targeted Dealer"/>
    <m/>
    <n v="125"/>
    <n v="125"/>
    <n v="234.5"/>
  </r>
  <r>
    <x v="3"/>
    <s v="UTTAR DINAJPUR"/>
    <s v="D106"/>
    <n v="1000001910"/>
    <s v="DADA BHAI SUPPLIERS "/>
    <d v="2013-03-08T00:00:00"/>
    <s v="Targeted Dealer"/>
    <m/>
    <n v="125"/>
    <n v="125"/>
    <n v="135"/>
  </r>
  <r>
    <x v="3"/>
    <s v="UTTAR DINAJPUR"/>
    <s v="WBT020"/>
    <n v="1000001952"/>
    <s v="TAJ LOUHA BHANDAR"/>
    <d v="2014-09-18T00:00:00"/>
    <s v="Targeted Dealer"/>
    <m/>
    <n v="50"/>
    <n v="50"/>
    <n v="49"/>
  </r>
  <r>
    <x v="3"/>
    <s v="UTTAR DINAJPUR"/>
    <s v="WBC014"/>
    <n v="1000001917"/>
    <s v="CHOWHAN ENTERPRISE"/>
    <d v="2016-05-16T00:00:00"/>
    <s v="Targeted Dealer"/>
    <m/>
    <n v="100"/>
    <n v="100"/>
    <n v="0"/>
  </r>
  <r>
    <x v="3"/>
    <s v="UTTAR DINAJPUR"/>
    <s v="WBB084"/>
    <n v="1000001916"/>
    <s v="BISHNU ENTERPRISE (U.DINAJPUR)"/>
    <d v="2016-09-08T00:00:00"/>
    <s v="Targeted Dealer"/>
    <m/>
    <n v="200"/>
    <n v="200"/>
    <n v="309.09999999999997"/>
  </r>
  <r>
    <x v="3"/>
    <s v="UTTAR DINAJPUR"/>
    <s v="WBA077"/>
    <n v="1000001914"/>
    <s v="ABDUL SOVAN"/>
    <d v="2017-03-09T00:00:00"/>
    <s v="Targeted Dealer"/>
    <m/>
    <n v="30"/>
    <n v="30"/>
    <n v="30.5"/>
  </r>
  <r>
    <x v="3"/>
    <s v="UTTAR DINAJPUR"/>
    <s v="WBK046"/>
    <n v="1000001924"/>
    <s v="KALIMI HARDWARE STORES"/>
    <d v="2017-12-19T00:00:00"/>
    <s v="Targeted Dealer"/>
    <m/>
    <n v="200"/>
    <n v="200"/>
    <n v="53"/>
  </r>
  <r>
    <x v="3"/>
    <s v="UTTAR DINAJPUR"/>
    <s v="WBR092"/>
    <n v="1000001938"/>
    <s v="RAKSHIT CYCLE &amp; HARDWARE"/>
    <d v="2017-12-22T00:00:00"/>
    <s v="Targeted Dealer"/>
    <m/>
    <n v="50"/>
    <n v="50"/>
    <n v="95"/>
  </r>
  <r>
    <x v="3"/>
    <s v="UTTAR DINAJPUR"/>
    <s v="WBM232"/>
    <n v="1000001928"/>
    <s v="MANDAL ENTERPRISE"/>
    <d v="2018-08-03T00:00:00"/>
    <s v="Targeted Dealer"/>
    <m/>
    <n v="450"/>
    <n v="450"/>
    <n v="600.79999999999995"/>
  </r>
  <r>
    <x v="3"/>
    <s v="UTTAR DINAJPUR"/>
    <s v="WBS229"/>
    <n v="1000001947"/>
    <s v="SHIV SHAKTI HARDWARE"/>
    <d v="2018-08-27T00:00:00"/>
    <s v="Targeted Dealer"/>
    <m/>
    <n v="200"/>
    <n v="200"/>
    <n v="520.5"/>
  </r>
  <r>
    <x v="3"/>
    <s v="UTTAR DINAJPUR"/>
    <s v="WBI015"/>
    <n v="1000001920"/>
    <s v="IMRAN HARDWARE"/>
    <d v="2018-11-17T00:00:00"/>
    <s v="Targeted Dealer"/>
    <m/>
    <n v="120"/>
    <n v="120"/>
    <n v="134.9"/>
  </r>
  <r>
    <x v="3"/>
    <s v="UTTAR DINAJPUR"/>
    <s v="WBD071"/>
    <n v="1000001918"/>
    <s v="DADA BHAI SUPPLY &amp; HARDWARE"/>
    <d v="2018-11-20T00:00:00"/>
    <s v="Targeted Dealer"/>
    <m/>
    <n v="100"/>
    <n v="100"/>
    <n v="14"/>
  </r>
  <r>
    <x v="3"/>
    <s v="UTTAR DINAJPUR"/>
    <s v="WBJ057"/>
    <n v="1000001922"/>
    <s v="JOYRAM SARKAR"/>
    <d v="2019-05-31T00:00:00"/>
    <s v="Targeted Dealer"/>
    <m/>
    <n v="100"/>
    <n v="100"/>
    <n v="0"/>
  </r>
  <r>
    <x v="3"/>
    <s v="UTTAR DINAJPUR"/>
    <s v="WBM251"/>
    <n v="1000001931"/>
    <s v="MAA DURGA ENTERPRISE (DHARAMPUR)"/>
    <d v="2019-08-13T00:00:00"/>
    <s v="Targeted Dealer"/>
    <m/>
    <n v="100"/>
    <n v="100"/>
    <n v="35"/>
  </r>
  <r>
    <x v="3"/>
    <s v="UTTAR DINAJPUR"/>
    <s v="WBM252"/>
    <n v="1000001932"/>
    <s v="MATADI BUILDERS"/>
    <d v="2019-08-21T00:00:00"/>
    <s v="Targeted Dealer"/>
    <m/>
    <n v="3000"/>
    <n v="3000"/>
    <n v="4674.5"/>
  </r>
  <r>
    <x v="3"/>
    <s v="UTTAR DINAJPUR"/>
    <s v="WBS268"/>
    <n v="1000001950"/>
    <s v="SANTOSH ROY"/>
    <d v="2019-11-05T00:00:00"/>
    <s v="Targeted Dealer"/>
    <m/>
    <n v="50"/>
    <n v="50"/>
    <n v="52"/>
  </r>
  <r>
    <x v="3"/>
    <s v="UTTAR DINAJPUR"/>
    <s v="WBR124"/>
    <n v="1000001942"/>
    <s v="RANI SATI TRADING CO."/>
    <d v="2020-09-22T00:00:00"/>
    <s v="Targeted Dealer"/>
    <m/>
    <n v="600"/>
    <n v="600"/>
    <n v="1009"/>
  </r>
  <r>
    <x v="3"/>
    <s v="UTTAR DINAJPUR"/>
    <s v="WBS296"/>
    <n v="1000001951"/>
    <s v="SHIVA TRADING AND COMPANY"/>
    <d v="2020-12-16T00:00:00"/>
    <s v="Targeted Dealer"/>
    <m/>
    <n v="700"/>
    <n v="700"/>
    <n v="459"/>
  </r>
  <r>
    <x v="3"/>
    <s v="UTTAR DINAJPUR"/>
    <s v="WBG087"/>
    <n v="1000002024"/>
    <s v="G S BUILDERS"/>
    <d v="2021-11-01T00:00:00"/>
    <s v="Targeted Dealer"/>
    <m/>
    <n v="205"/>
    <n v="205"/>
    <n v="0"/>
  </r>
  <r>
    <x v="3"/>
    <s v="UTTAR DINAJPUR"/>
    <s v="WBR140"/>
    <n v="1000002036"/>
    <s v="ROSHAN HARDWARE"/>
    <d v="2021-11-01T00:00:00"/>
    <s v="Targeted Dealer"/>
    <m/>
    <n v="100"/>
    <n v="100"/>
    <n v="270"/>
  </r>
  <r>
    <x v="3"/>
    <s v="UTTAR DINAJPUR"/>
    <s v="WBS320"/>
    <n v="1000002552"/>
    <s v="SUBHAN ENTERPRISE"/>
    <d v="2022-02-23T00:00:00"/>
    <s v="Targeted Dealer"/>
    <m/>
    <n v="100"/>
    <n v="100"/>
    <n v="204"/>
  </r>
  <r>
    <x v="3"/>
    <s v="UTTAR DINAJPUR"/>
    <s v="WBS322"/>
    <n v="1000002558"/>
    <s v="S R BUILDERS"/>
    <d v="2022-02-25T00:00:00"/>
    <s v="Targeted Dealer"/>
    <m/>
    <n v="150"/>
    <n v="150"/>
    <n v="210"/>
  </r>
  <r>
    <x v="3"/>
    <s v="UTTAR DINAJPUR"/>
    <s v="WBA147"/>
    <n v="1000002632"/>
    <s v="ABDUL KARIM ENTERPRISE"/>
    <d v="2022-03-01T00:00:00"/>
    <s v="Targeted Dealer"/>
    <m/>
    <n v="40"/>
    <n v="40"/>
    <n v="40"/>
  </r>
  <r>
    <x v="3"/>
    <s v="UTTAR DINAJPUR"/>
    <s v="WBA150"/>
    <n v="1000002777"/>
    <s v="ASHIRUDDIN HARDWARE"/>
    <d v="2022-05-13T00:00:00"/>
    <s v="Targeted Dealer"/>
    <m/>
    <n v="300"/>
    <n v="300"/>
    <n v="0"/>
  </r>
  <r>
    <x v="3"/>
    <s v="UTTAR DINAJPUR"/>
    <s v="WBM303"/>
    <n v="1000003020"/>
    <s v="MILAN CHANDRA SARKAR"/>
    <d v="2022-10-11T00:00:00"/>
    <s v="Targeted Dealer"/>
    <m/>
    <n v="350"/>
    <n v="350"/>
    <n v="148.75"/>
  </r>
  <r>
    <x v="3"/>
    <s v="UTTAR DINAJPUR"/>
    <s v="WBM306"/>
    <n v="1000003310"/>
    <s v="MANDAL HARDWARE - PANJIPARA"/>
    <d v="2023-01-31T00:00:00"/>
    <s v="Targeted Dealer"/>
    <m/>
    <n v="500"/>
    <n v="500"/>
    <n v="585.5"/>
  </r>
  <r>
    <x v="3"/>
    <s v="UTTAR DINAJPUR"/>
    <s v="WBM310"/>
    <n v="1000003516"/>
    <s v="MAHATO FERTILIZER AND SEEDS"/>
    <d v="2023-05-11T00:00:00"/>
    <s v="Targeted Dealer"/>
    <m/>
    <n v="50"/>
    <n v="50"/>
    <n v="103.5"/>
  </r>
  <r>
    <x v="3"/>
    <s v="UTTAR DINAJPUR"/>
    <s v="WBM311"/>
    <n v="1000003517"/>
    <s v="MAA BUILDERS"/>
    <d v="2023-05-12T00:00:00"/>
    <s v="Targeted Dealer"/>
    <m/>
    <n v="400"/>
    <n v="400"/>
    <n v="532"/>
  </r>
  <r>
    <x v="3"/>
    <s v="UTTAR DINAJPUR"/>
    <s v="WBB156"/>
    <n v="1000003614"/>
    <s v="BIJOY RAHA"/>
    <d v="2023-06-29T00:00:00"/>
    <s v="Targeted Dealer"/>
    <m/>
    <n v="200"/>
    <n v="200"/>
    <n v="315"/>
  </r>
  <r>
    <x v="3"/>
    <s v="UTTAR DINAJPUR"/>
    <s v="WBA158"/>
    <n v="1000003721"/>
    <s v="ALAM HARDWARE"/>
    <d v="2023-09-16T00:00:00"/>
    <s v="Targeted Dealer"/>
    <m/>
    <n v="150"/>
    <n v="150"/>
    <n v="170"/>
  </r>
  <r>
    <x v="3"/>
    <s v="UTTAR DINAJPUR"/>
    <s v="WBS344"/>
    <n v="1000003756"/>
    <s v="S.J.TRADERS"/>
    <d v="2023-11-17T00:00:00"/>
    <s v="Targeted Dealer"/>
    <m/>
    <n v="50"/>
    <n v="50"/>
    <n v="45"/>
  </r>
  <r>
    <x v="3"/>
    <s v="UTTAR DINAJPUR"/>
    <s v="WBR153"/>
    <n v="1000003886"/>
    <s v="RAJASTHAN MARBELS AND HARDWARE"/>
    <d v="2024-03-13T00:00:00"/>
    <s v="Targeted Dealer"/>
    <m/>
    <n v="20"/>
    <n v="20"/>
    <n v="10"/>
  </r>
  <r>
    <x v="3"/>
    <s v="UTTAR DINAJPUR"/>
    <s v="WBA160"/>
    <n v="1000003955"/>
    <s v="ABDUL CONSTRUCTION"/>
    <d v="2024-05-15T00:00:00"/>
    <s v="Targeted Dealer"/>
    <m/>
    <n v="50"/>
    <n v="50"/>
    <n v="70"/>
  </r>
  <r>
    <x v="3"/>
    <s v="UTTAR DINAJPUR"/>
    <s v="WBM316"/>
    <n v="1000003957"/>
    <s v="MD FIROJ ALI"/>
    <d v="2024-05-16T00:00:00"/>
    <s v="Targeted Dealer"/>
    <m/>
    <n v="50"/>
    <n v="50"/>
    <n v="64.5"/>
  </r>
  <r>
    <x v="3"/>
    <s v="UTTAR DINAJPUR"/>
    <s v="WBM317"/>
    <n v="1000004009"/>
    <s v="MD ASHIF ALI"/>
    <d v="2024-06-14T00:00:00"/>
    <s v="Targeted Dealer"/>
    <m/>
    <n v="10"/>
    <n v="10"/>
    <n v="10"/>
  </r>
  <r>
    <x v="3"/>
    <s v="UTTAR DINAJPUR"/>
    <s v="WBN111"/>
    <n v="1000004033"/>
    <s v="NUR ENTERPRISE - SAMASPUR"/>
    <d v="2024-07-04T00:00:00"/>
    <s v="Targeted Dealer"/>
    <m/>
    <n v="100"/>
    <n v="100"/>
    <n v="0"/>
  </r>
  <r>
    <x v="3"/>
    <s v="UTTAR DINAJPUR"/>
    <s v="WBR156"/>
    <n v="1000004036"/>
    <s v="REZA HARDWARE"/>
    <d v="2024-07-10T00:00:00"/>
    <s v="Targeted Dealer"/>
    <m/>
    <n v="50"/>
    <n v="50"/>
    <n v="0"/>
  </r>
  <r>
    <x v="3"/>
    <s v="UTTAR DINAJPUR"/>
    <s v="WBF014"/>
    <n v="1000004077"/>
    <s v="FARHANA HARDWARE"/>
    <d v="2024-08-05T00:00:00"/>
    <s v="Targeted Dealer"/>
    <m/>
    <n v="40"/>
    <n v="40"/>
    <n v="0"/>
  </r>
  <r>
    <x v="3"/>
    <s v="DAKSHIN DINAJPUR"/>
    <s v="WBG093"/>
    <n v="1000002702"/>
    <s v="GUPTA TRADERS - DAKSHIN DINAJPUR"/>
    <d v="2022-06-27T00:00:00"/>
    <s v="Targeted Dealer"/>
    <m/>
    <n v="150"/>
    <n v="150"/>
    <n v="151"/>
  </r>
  <r>
    <x v="3"/>
    <s v="DAKSHIN DINAJPUR"/>
    <s v="WBL005"/>
    <n v="1000001329"/>
    <s v="Laxmi Narayan Enterprise"/>
    <d v="2014-09-16T00:00:00"/>
    <s v="Targeted Dealer"/>
    <m/>
    <n v="200"/>
    <n v="200"/>
    <n v="315.5"/>
  </r>
  <r>
    <x v="3"/>
    <s v="DAKSHIN DINAJPUR"/>
    <s v="WBP026"/>
    <n v="1000001337"/>
    <s v="PAL BUILDERS (D DINAJPUR)"/>
    <d v="2015-07-15T00:00:00"/>
    <s v="Targeted Dealer"/>
    <m/>
    <n v="100"/>
    <n v="100"/>
    <n v="101"/>
  </r>
  <r>
    <x v="3"/>
    <s v="DAKSHIN DINAJPUR"/>
    <s v="WBN051"/>
    <n v="1000001336"/>
    <s v="NEW BURIMA HARDWARE"/>
    <d v="2015-12-29T00:00:00"/>
    <s v="Targeted Dealer"/>
    <m/>
    <n v="200"/>
    <n v="200"/>
    <n v="258"/>
  </r>
  <r>
    <x v="3"/>
    <s v="DAKSHIN DINAJPUR"/>
    <s v="WBL026"/>
    <n v="1000001330"/>
    <s v="LOKNATH BUILDERS (D. DINAJPUR)"/>
    <d v="2017-01-31T00:00:00"/>
    <s v="Targeted Dealer"/>
    <m/>
    <n v="15"/>
    <n v="15"/>
    <n v="30"/>
  </r>
  <r>
    <x v="3"/>
    <s v="DAKSHIN DINAJPUR"/>
    <s v="WBS196"/>
    <n v="1000001341"/>
    <s v="SABITRI LAHA"/>
    <d v="2017-03-09T00:00:00"/>
    <s v="Targeted Dealer"/>
    <m/>
    <n v="75"/>
    <n v="75"/>
    <n v="103"/>
  </r>
  <r>
    <x v="3"/>
    <s v="DAKSHIN DINAJPUR"/>
    <s v="WBM220"/>
    <n v="1000001334"/>
    <s v="MAHALAXMI HARDWARES (D.DINAJPUR)"/>
    <d v="2017-12-20T00:00:00"/>
    <s v="Targeted Dealer"/>
    <m/>
    <n v="60"/>
    <n v="60"/>
    <n v="18.5"/>
  </r>
  <r>
    <x v="3"/>
    <s v="DAKSHIN DINAJPUR"/>
    <s v="WBM221"/>
    <n v="1000001335"/>
    <s v="MAA KALI BUILDERS"/>
    <d v="2018-01-11T00:00:00"/>
    <s v="Targeted Dealer"/>
    <m/>
    <n v="160"/>
    <n v="160"/>
    <n v="161"/>
  </r>
  <r>
    <x v="3"/>
    <s v="DAKSHIN DINAJPUR"/>
    <s v="WBM250"/>
    <n v="1000001930"/>
    <s v="MAA ENTERPRISE (DEHABOND)"/>
    <d v="2019-07-06T00:00:00"/>
    <s v="Targeted Dealer"/>
    <m/>
    <n v="50"/>
    <n v="50"/>
    <n v="25"/>
  </r>
  <r>
    <x v="3"/>
    <s v="DAKSHIN DINAJPUR"/>
    <s v="WBA154"/>
    <n v="1000002868"/>
    <s v="AHAMED HARDWARE"/>
    <d v="2022-07-22T00:00:00"/>
    <s v="Targeted Dealer"/>
    <m/>
    <n v="20"/>
    <n v="20"/>
    <n v="30"/>
  </r>
  <r>
    <x v="3"/>
    <s v="DAKSHIN DINAJPUR"/>
    <s v="WBM313"/>
    <n v="1000003632"/>
    <s v="MANJU HARDWARE"/>
    <d v="2023-07-11T00:00:00"/>
    <s v="Targeted Dealer"/>
    <m/>
    <n v="50"/>
    <n v="50"/>
    <n v="50"/>
  </r>
  <r>
    <x v="3"/>
    <s v="MALDA"/>
    <s v="WBR148"/>
    <n v="1000002679"/>
    <s v="RAJ ENTERPRISE - CHANCHAL"/>
    <d v="2022-06-27T00:00:00"/>
    <s v="Targeted Dealer"/>
    <m/>
    <n v="25"/>
    <n v="25"/>
    <n v="30"/>
  </r>
  <r>
    <x v="3"/>
    <s v="MALDA"/>
    <s v="S370"/>
    <n v="1000001583"/>
    <s v="SULTAN ENTERPRISE"/>
    <d v="2013-03-07T00:00:00"/>
    <s v="Targeted Dealer"/>
    <m/>
    <n v="25"/>
    <n v="25"/>
    <n v="25"/>
  </r>
  <r>
    <x v="3"/>
    <s v="MALDA"/>
    <s v="R230"/>
    <n v="1000001581"/>
    <s v="R I ENTERPRISE"/>
    <d v="2014-03-21T00:00:00"/>
    <s v="-"/>
    <m/>
    <n v="0"/>
    <n v="0"/>
    <n v="0"/>
  </r>
  <r>
    <x v="3"/>
    <s v="MALDA"/>
    <s v="WBR005"/>
    <n v="1000001615"/>
    <s v="ROY SUPPLIERS"/>
    <d v="2014-06-28T00:00:00"/>
    <s v="Targeted Dealer"/>
    <m/>
    <n v="130"/>
    <n v="130"/>
    <n v="31"/>
  </r>
  <r>
    <x v="3"/>
    <s v="MALDA"/>
    <s v="WBA035"/>
    <n v="1000001587"/>
    <s v="ADIL HARDWARE"/>
    <d v="2015-04-16T00:00:00"/>
    <s v="Targeted Dealer"/>
    <m/>
    <n v="250"/>
    <n v="250"/>
    <n v="159.5"/>
  </r>
  <r>
    <x v="3"/>
    <s v="MALDA"/>
    <s v="WBT056"/>
    <n v="1000001633"/>
    <s v="TRIRATNA HARDWARE"/>
    <d v="2018-05-22T00:00:00"/>
    <s v="Targeted Dealer"/>
    <m/>
    <n v="75"/>
    <n v="75"/>
    <n v="75"/>
  </r>
  <r>
    <x v="3"/>
    <s v="MALDA"/>
    <s v="WBM235"/>
    <n v="1000001609"/>
    <s v="MURARI MOHAN RETAIL"/>
    <d v="2018-08-25T00:00:00"/>
    <s v="Targeted Dealer"/>
    <m/>
    <n v="100"/>
    <n v="100"/>
    <n v="105"/>
  </r>
  <r>
    <x v="3"/>
    <s v="MALDA"/>
    <s v="WBM247"/>
    <n v="1000001611"/>
    <s v="MD SAHAJAHAN"/>
    <d v="2019-05-16T00:00:00"/>
    <s v="Targeted Dealer"/>
    <m/>
    <n v="120"/>
    <n v="120"/>
    <n v="80"/>
  </r>
  <r>
    <x v="3"/>
    <s v="MALDA"/>
    <s v="WBA110"/>
    <n v="1000001590"/>
    <s v="ANSARI ENTERPRISE"/>
    <d v="2019-09-10T00:00:00"/>
    <s v="Targeted Dealer"/>
    <m/>
    <n v="160"/>
    <n v="160"/>
    <n v="127"/>
  </r>
  <r>
    <x v="3"/>
    <s v="MALDA"/>
    <s v="WBK066"/>
    <n v="1000001600"/>
    <s v="KARIM ENTERPRISE"/>
    <d v="2021-04-16T00:00:00"/>
    <s v="Targeted Dealer"/>
    <m/>
    <n v="300"/>
    <n v="300"/>
    <n v="435"/>
  </r>
  <r>
    <x v="3"/>
    <s v="MALDA"/>
    <s v="WBM282"/>
    <n v="1000002043"/>
    <s v="MD EMRAN ALI KHAN"/>
    <d v="2021-11-01T00:00:00"/>
    <s v="Targeted Dealer"/>
    <m/>
    <n v="300"/>
    <n v="300"/>
    <n v="337"/>
  </r>
  <r>
    <x v="3"/>
    <s v="MALDA"/>
    <s v="WBH048"/>
    <n v="1000002073"/>
    <s v="HADIQUL ISLAM"/>
    <d v="2021-12-01T00:00:00"/>
    <s v="Targeted Dealer"/>
    <m/>
    <n v="60"/>
    <n v="60"/>
    <n v="60"/>
  </r>
  <r>
    <x v="3"/>
    <s v="MALDA"/>
    <s v="WBG089"/>
    <n v="1000002072"/>
    <s v="GITANJALI ENTERPRISE"/>
    <d v="2021-12-27T00:00:00"/>
    <s v="Targeted Dealer"/>
    <m/>
    <n v="20"/>
    <n v="20"/>
    <n v="5"/>
  </r>
  <r>
    <x v="3"/>
    <s v="MALDA"/>
    <s v="WBP091"/>
    <n v="1000002803"/>
    <s v="PROBIR HARDWARE"/>
    <d v="2022-06-24T00:00:00"/>
    <s v="Targeted Dealer"/>
    <m/>
    <n v="25"/>
    <n v="25"/>
    <n v="25"/>
  </r>
  <r>
    <x v="3"/>
    <s v="MALDA"/>
    <s v="WBB161"/>
    <n v="1000004095"/>
    <s v="BHAI BHAI HARDWARE - KALIACHAK"/>
    <d v="2024-08-23T00:00:00"/>
    <s v="Targeted Dealer"/>
    <m/>
    <n v="20"/>
    <n v="20"/>
    <n v="0"/>
  </r>
  <r>
    <x v="2"/>
    <s v="DARJEELING HILLS"/>
    <s v="M181"/>
    <n v="1000001354"/>
    <s v="MAA TARA TRADING (DARJEELING)"/>
    <d v="2011-09-16T00:00:00"/>
    <s v="Targeted Dealer"/>
    <m/>
    <n v="250"/>
    <n v="250"/>
    <n v="0"/>
  </r>
  <r>
    <x v="2"/>
    <s v="DARJEELING HILLS"/>
    <s v="A145"/>
    <n v="1000001351"/>
    <s v="ANKUR TRADERS"/>
    <d v="2012-11-21T00:00:00"/>
    <s v="Targeted Dealer"/>
    <m/>
    <n v="500"/>
    <n v="500"/>
    <n v="500.75"/>
  </r>
  <r>
    <x v="2"/>
    <s v="DARJEELING HILLS"/>
    <s v="S596"/>
    <n v="1000001417"/>
    <s v="SHERPA TRADING CO"/>
    <d v="2014-03-22T00:00:00"/>
    <s v="Targeted Dealer"/>
    <m/>
    <n v="600"/>
    <n v="600"/>
    <n v="327.09999999999997"/>
  </r>
  <r>
    <x v="2"/>
    <s v="DARJEELING HILLS"/>
    <s v="WBT036"/>
    <n v="1000001384"/>
    <s v="TIRUPATI BUILDERS (DRJG)"/>
    <d v="2015-12-01T00:00:00"/>
    <s v="Targeted Dealer"/>
    <m/>
    <n v="1700"/>
    <n v="1700"/>
    <n v="569"/>
  </r>
  <r>
    <x v="2"/>
    <s v="DARJEELING HILLS"/>
    <s v="WBA093"/>
    <n v="1000001420"/>
    <s v="AAYAN TRADING"/>
    <d v="2018-10-05T00:00:00"/>
    <s v="Targeted Dealer"/>
    <m/>
    <n v="1200"/>
    <n v="1200"/>
    <n v="1289.9499999999998"/>
  </r>
  <r>
    <x v="2"/>
    <s v="DARJEELING HILLS"/>
    <s v="WBP072"/>
    <n v="1000001374"/>
    <s v="PRIYANKA CEMENT SALES AGENCY"/>
    <d v="2019-01-28T00:00:00"/>
    <s v="Targeted Dealer"/>
    <m/>
    <n v="150"/>
    <n v="150"/>
    <n v="170.5"/>
  </r>
  <r>
    <x v="2"/>
    <s v="DARJEELING HILLS"/>
    <s v="WBB123"/>
    <n v="1000001361"/>
    <s v="BAJRANG ENTERPRISES (SALUGARA)"/>
    <d v="2019-11-18T00:00:00"/>
    <s v="Targeted Dealer"/>
    <m/>
    <n v="1100"/>
    <n v="1100"/>
    <n v="1061.25"/>
  </r>
  <r>
    <x v="2"/>
    <s v="DARJEELING HILLS"/>
    <s v="WBS272"/>
    <n v="1000001381"/>
    <s v="SRI HANUMAN ENTERPRISES (DARJEELING)"/>
    <d v="2019-11-26T00:00:00"/>
    <s v="Targeted Dealer"/>
    <m/>
    <n v="500"/>
    <n v="500"/>
    <n v="398.25"/>
  </r>
  <r>
    <x v="2"/>
    <s v="DARJEELING HILLS"/>
    <s v="WBK067"/>
    <n v="1000002057"/>
    <s v="KESANG HARDWARE"/>
    <d v="2021-11-30T00:00:00"/>
    <s v="Targeted Dealer"/>
    <m/>
    <n v="200"/>
    <n v="200"/>
    <n v="54.75"/>
  </r>
  <r>
    <x v="2"/>
    <s v="DARJEELING HILLS"/>
    <s v="WBG096"/>
    <n v="1000003425"/>
    <s v="GANNAYAK BUILDERS"/>
    <d v="2023-03-14T00:00:00"/>
    <s v="Targeted Dealer"/>
    <m/>
    <n v="2100"/>
    <n v="2100"/>
    <n v="2338"/>
  </r>
  <r>
    <x v="2"/>
    <s v="DARJEELING PLAINS"/>
    <s v="M241"/>
    <n v="1000001355"/>
    <s v="MANDAL &amp; SONS"/>
    <d v="2012-10-26T00:00:00"/>
    <s v="Targeted Dealer"/>
    <m/>
    <n v="50"/>
    <n v="50"/>
    <n v="12"/>
  </r>
  <r>
    <x v="2"/>
    <s v="DARJEELING PLAINS"/>
    <s v="A184"/>
    <n v="1000001352"/>
    <s v="ANAND KUMAR JAJODIA"/>
    <d v="2013-07-20T00:00:00"/>
    <s v="Targeted Dealer"/>
    <m/>
    <n v="2000"/>
    <n v="2000"/>
    <n v="2087.0500000000002"/>
  </r>
  <r>
    <x v="2"/>
    <s v="DARJEELING PLAINS"/>
    <s v="S467"/>
    <n v="1000001357"/>
    <s v="SUDEB SHEAL"/>
    <d v="2013-10-07T00:00:00"/>
    <s v="Targeted Dealer"/>
    <m/>
    <n v="175"/>
    <n v="175"/>
    <n v="142"/>
  </r>
  <r>
    <x v="2"/>
    <s v="DARJEELING PLAINS"/>
    <s v="WBK031"/>
    <n v="1000001369"/>
    <s v="KARUNA ENTERPRISE (DRJG)"/>
    <d v="2015-11-24T00:00:00"/>
    <s v="Targeted Dealer"/>
    <m/>
    <n v="100"/>
    <n v="100"/>
    <n v="135"/>
  </r>
  <r>
    <x v="2"/>
    <s v="DARJEELING PLAINS"/>
    <s v="WBD057"/>
    <n v="1000001365"/>
    <s v="DURGADUTTA AGARWAL (DARJEELING)"/>
    <d v="2017-01-04T00:00:00"/>
    <s v="Targeted Dealer"/>
    <m/>
    <n v="800"/>
    <n v="800"/>
    <n v="725.5"/>
  </r>
  <r>
    <x v="2"/>
    <s v="DARJEELING PLAINS"/>
    <s v="WBM226"/>
    <n v="1000001371"/>
    <s v="MOON STAR HARDWARE STORES"/>
    <d v="2018-05-15T00:00:00"/>
    <s v="Targeted Dealer"/>
    <m/>
    <n v="50"/>
    <n v="50"/>
    <n v="36"/>
  </r>
  <r>
    <x v="2"/>
    <s v="DARJEELING PLAINS"/>
    <s v="WBS309"/>
    <n v="1000002008"/>
    <s v="SHREE SHYAM TRADERS"/>
    <d v="2021-10-09T00:00:00"/>
    <s v="Targeted Dealer"/>
    <m/>
    <n v="1400"/>
    <n v="1400"/>
    <n v="1400.25"/>
  </r>
  <r>
    <x v="2"/>
    <s v="DARJEELING PLAINS"/>
    <s v="WBJ070"/>
    <n v="1000002054"/>
    <s v="JITEN CONSTRUCTION"/>
    <d v="2021-11-27T00:00:00"/>
    <s v="Targeted Dealer"/>
    <m/>
    <n v="1700"/>
    <n v="1700"/>
    <n v="1017.75"/>
  </r>
  <r>
    <x v="2"/>
    <s v="DARJEELING PLAINS"/>
    <s v="WBA161"/>
    <n v="1000004001"/>
    <s v="ANJANI ENTERPRISES LIMITED"/>
    <d v="2024-06-06T00:00:00"/>
    <s v="Targeted Dealer"/>
    <m/>
    <n v="50"/>
    <n v="50"/>
    <n v="3"/>
  </r>
  <r>
    <x v="4"/>
    <s v="KISHANGANJ"/>
    <s v="A178"/>
    <n v="1000001479"/>
    <s v="ALAM TRADERS"/>
    <d v="2013-07-02T00:00:00"/>
    <s v="Targeted Dealer"/>
    <m/>
    <n v="550"/>
    <n v="550"/>
    <n v="224"/>
  </r>
  <r>
    <x v="4"/>
    <s v="KISHANGANJ"/>
    <s v="A190"/>
    <n v="1000001480"/>
    <s v="ANJUM TRADING"/>
    <d v="2013-08-12T00:00:00"/>
    <s v="Targeted Dealer"/>
    <m/>
    <n v="50"/>
    <n v="50"/>
    <n v="16"/>
  </r>
  <r>
    <x v="4"/>
    <s v="KISHANGANJ"/>
    <s v="R174"/>
    <n v="1000001516"/>
    <s v="ROSHNI TRADING"/>
    <d v="2013-09-30T00:00:00"/>
    <s v="Targeted Dealer"/>
    <m/>
    <n v="850"/>
    <n v="850"/>
    <n v="80"/>
  </r>
  <r>
    <x v="4"/>
    <s v="KISHANGANJ"/>
    <s v="R214"/>
    <n v="1000001519"/>
    <s v="RABBANI &amp; CO. "/>
    <d v="2014-02-18T00:00:00"/>
    <s v="Targeted Dealer"/>
    <m/>
    <n v="350"/>
    <n v="350"/>
    <n v="261.5"/>
  </r>
  <r>
    <x v="4"/>
    <s v="KISHANGANJ"/>
    <s v="M404"/>
    <n v="1000001515"/>
    <s v="MAHE TRADERS"/>
    <d v="2014-03-19T00:00:00"/>
    <s v="Targeted Dealer"/>
    <m/>
    <n v="225"/>
    <n v="225"/>
    <n v="275"/>
  </r>
  <r>
    <x v="4"/>
    <s v="KISHANGANJ"/>
    <s v="BHM001"/>
    <n v="1000001496"/>
    <s v="MAA SHARDA IRON STORE"/>
    <d v="2014-05-09T00:00:00"/>
    <s v="Targeted Dealer"/>
    <m/>
    <n v="40"/>
    <n v="40"/>
    <n v="40"/>
  </r>
  <r>
    <x v="4"/>
    <s v="KISHANGANJ"/>
    <s v="BHB007"/>
    <n v="1000001482"/>
    <s v="BABLU TRADERS"/>
    <d v="2014-06-27T00:00:00"/>
    <s v="Targeted Dealer"/>
    <m/>
    <n v="320"/>
    <n v="320"/>
    <n v="89.5"/>
  </r>
  <r>
    <x v="4"/>
    <s v="KISHANGANJ"/>
    <s v="BHS038"/>
    <n v="1000001505"/>
    <s v="SOBHA IRON &amp; STEEL"/>
    <d v="2014-11-19T00:00:00"/>
    <s v="Targeted Dealer"/>
    <m/>
    <n v="1050"/>
    <n v="1050"/>
    <n v="0"/>
  </r>
  <r>
    <x v="4"/>
    <s v="KISHANGANJ"/>
    <s v="BHM058"/>
    <n v="1000001497"/>
    <s v="M &amp; T ENTERPRISES (BELWA)"/>
    <d v="2015-07-03T00:00:00"/>
    <s v="Targeted Dealer"/>
    <m/>
    <n v="2750"/>
    <n v="2750"/>
    <n v="2998.5"/>
  </r>
  <r>
    <x v="4"/>
    <s v="KISHANGANJ"/>
    <s v="BHS149"/>
    <n v="1000001507"/>
    <s v="SEEMA TRADERS"/>
    <d v="2016-09-13T00:00:00"/>
    <s v="Targeted Dealer"/>
    <m/>
    <n v="195"/>
    <n v="195"/>
    <n v="128"/>
  </r>
  <r>
    <x v="4"/>
    <s v="KISHANGANJ"/>
    <s v="BHK041"/>
    <n v="1000001492"/>
    <s v="KRISHNA ENTERPRISES (GOTHRA)"/>
    <d v="2016-11-14T00:00:00"/>
    <s v="Targeted Dealer"/>
    <m/>
    <n v="300"/>
    <n v="300"/>
    <n v="539"/>
  </r>
  <r>
    <x v="4"/>
    <s v="KISHANGANJ"/>
    <s v="BHM104"/>
    <n v="1000001499"/>
    <s v="MANNAT TRADERS"/>
    <d v="2017-10-25T00:00:00"/>
    <s v="Targeted Dealer"/>
    <m/>
    <n v="175"/>
    <n v="175"/>
    <n v="74"/>
  </r>
  <r>
    <x v="4"/>
    <s v="KISHANGANJ"/>
    <s v="BHS162"/>
    <n v="1000001508"/>
    <s v="SANDIP AGARWAL"/>
    <d v="2017-11-11T00:00:00"/>
    <s v="Targeted Dealer"/>
    <m/>
    <n v="1500"/>
    <n v="1500"/>
    <n v="2544.25"/>
  </r>
  <r>
    <x v="4"/>
    <s v="KISHANGANJ"/>
    <s v="BHM106"/>
    <n v="1000001500"/>
    <s v="MANJAR TRADERS AND BUILDING MATERIAL"/>
    <d v="2018-04-18T00:00:00"/>
    <s v="Targeted Dealer"/>
    <m/>
    <n v="130"/>
    <n v="130"/>
    <n v="65"/>
  </r>
  <r>
    <x v="4"/>
    <s v="KISHANGANJ"/>
    <s v="BHS167"/>
    <n v="1000001509"/>
    <s v="SHREE TRADERS"/>
    <d v="2018-06-25T00:00:00"/>
    <s v="Targeted Dealer"/>
    <m/>
    <n v="100"/>
    <n v="100"/>
    <n v="70"/>
  </r>
  <r>
    <x v="4"/>
    <s v="KISHANGANJ"/>
    <s v="BHB062"/>
    <n v="1000001483"/>
    <s v="BHARAT STORE"/>
    <d v="2018-10-09T00:00:00"/>
    <s v="Targeted Dealer"/>
    <m/>
    <n v="300"/>
    <n v="300"/>
    <n v="150"/>
  </r>
  <r>
    <x v="4"/>
    <s v="KISHANGANJ"/>
    <s v="BHJ039"/>
    <n v="1000001490"/>
    <s v="JAI SHRI KRISHNA TRADERS"/>
    <d v="2019-03-06T00:00:00"/>
    <s v="Targeted Dealer"/>
    <m/>
    <n v="450"/>
    <n v="450"/>
    <n v="251"/>
  </r>
  <r>
    <x v="4"/>
    <s v="KISHANGANJ"/>
    <s v="BHK046"/>
    <n v="1000001494"/>
    <s v="KASBA STEEL CENTRE"/>
    <d v="2020-02-14T00:00:00"/>
    <s v="Targeted Dealer"/>
    <m/>
    <n v="250"/>
    <n v="250"/>
    <n v="85"/>
  </r>
  <r>
    <x v="4"/>
    <s v="KISHANGANJ"/>
    <s v="BHB067"/>
    <n v="1000001484"/>
    <s v="BARKAT ENTERPRISES"/>
    <d v="2020-02-19T00:00:00"/>
    <s v="Targeted Dealer"/>
    <m/>
    <n v="1100"/>
    <n v="1100"/>
    <n v="865"/>
  </r>
  <r>
    <x v="4"/>
    <s v="KISHANGANJ"/>
    <s v="BHS183"/>
    <n v="1000001511"/>
    <s v="SHYAM ENTERPRISES (THAKURGANJ)"/>
    <d v="2020-02-21T00:00:00"/>
    <s v="Targeted Dealer"/>
    <m/>
    <n v="525"/>
    <n v="525"/>
    <n v="209.5"/>
  </r>
  <r>
    <x v="4"/>
    <s v="KISHANGANJ"/>
    <s v="BHB068"/>
    <n v="1000001485"/>
    <s v="BAJRANG TRADERS (RANIGANJ)"/>
    <d v="2020-05-26T00:00:00"/>
    <s v="Targeted Dealer"/>
    <m/>
    <n v="150"/>
    <n v="150"/>
    <n v="150"/>
  </r>
  <r>
    <x v="4"/>
    <s v="KISHANGANJ"/>
    <s v="BHC017"/>
    <n v="1000001486"/>
    <s v="CHOTU TRADERS"/>
    <d v="2020-07-18T00:00:00"/>
    <s v="Targeted Dealer"/>
    <m/>
    <n v="250"/>
    <n v="250"/>
    <n v="250"/>
  </r>
  <r>
    <x v="4"/>
    <s v="KISHANGANJ"/>
    <s v="BHI007"/>
    <n v="1000002006"/>
    <s v="IRSHAD FLAYS BRICKS"/>
    <d v="2021-10-09T00:00:00"/>
    <s v="Targeted Dealer"/>
    <m/>
    <n v="250"/>
    <n v="250"/>
    <n v="55"/>
  </r>
  <r>
    <x v="4"/>
    <s v="KISHANGANJ"/>
    <s v="BHM128"/>
    <n v="1000002041"/>
    <s v="MAA SHANTI TRADERS"/>
    <d v="2021-11-01T00:00:00"/>
    <s v="Targeted Dealer"/>
    <m/>
    <n v="250"/>
    <n v="250"/>
    <n v="250"/>
  </r>
  <r>
    <x v="4"/>
    <s v="KISHANGANJ"/>
    <s v="BHJ046"/>
    <n v="1000002044"/>
    <s v="J K STEEL - KISHANGANJ"/>
    <d v="2021-11-01T00:00:00"/>
    <s v="Targeted Dealer"/>
    <m/>
    <n v="800"/>
    <n v="800"/>
    <n v="684.25"/>
  </r>
  <r>
    <x v="4"/>
    <s v="KISHANGANJ"/>
    <s v="BHA083"/>
    <n v="1000002772"/>
    <s v="AGARWAL TRADING CO"/>
    <d v="2022-05-11T00:00:00"/>
    <s v="-"/>
    <m/>
    <n v="0"/>
    <n v="0"/>
    <n v="0"/>
  </r>
  <r>
    <x v="4"/>
    <s v="KISHANGANJ"/>
    <s v="BHR094"/>
    <n v="1000002851"/>
    <s v="ROYAL CEMENTS"/>
    <d v="2022-07-02T00:00:00"/>
    <s v="Targeted Dealer"/>
    <m/>
    <n v="200"/>
    <n v="200"/>
    <n v="200"/>
  </r>
  <r>
    <x v="4"/>
    <s v="KISHANGANJ"/>
    <s v="BHS242"/>
    <n v="1000002867"/>
    <s v="SINHA MARKETING"/>
    <d v="2022-07-26T00:00:00"/>
    <s v="Targeted Dealer"/>
    <m/>
    <n v="50"/>
    <n v="50"/>
    <n v="8"/>
  </r>
  <r>
    <x v="4"/>
    <s v="KISHANGANJ"/>
    <s v="BHA088"/>
    <n v="1000002981"/>
    <s v="ADIBA TRADERS"/>
    <d v="2022-09-26T00:00:00"/>
    <s v="Targeted Dealer"/>
    <m/>
    <n v="650"/>
    <n v="650"/>
    <n v="1025"/>
  </r>
  <r>
    <x v="4"/>
    <s v="KISHANGANJ"/>
    <s v="BHM147"/>
    <n v="1000003242"/>
    <s v="MAHADEV TRADERS - PALASI"/>
    <d v="2023-01-10T00:00:00"/>
    <s v="Targeted Dealer"/>
    <m/>
    <n v="250"/>
    <n v="250"/>
    <n v="193"/>
  </r>
  <r>
    <x v="4"/>
    <s v="KISHANGANJ"/>
    <s v="BHJ058"/>
    <n v="1000003373"/>
    <s v="JAGDAMBA TRADERS - SAIFGANJ"/>
    <d v="2023-02-20T00:00:00"/>
    <s v="Targeted Dealer"/>
    <m/>
    <n v="100"/>
    <n v="100"/>
    <n v="0"/>
  </r>
  <r>
    <x v="4"/>
    <s v="KISHANGANJ"/>
    <s v="BHA094"/>
    <n v="1000003505"/>
    <s v="A K ENTERPRISES"/>
    <d v="2023-04-29T00:00:00"/>
    <s v="Targeted Dealer"/>
    <m/>
    <n v="700"/>
    <n v="700"/>
    <n v="700"/>
  </r>
  <r>
    <x v="4"/>
    <s v="KISHANGANJ"/>
    <s v="BHA099"/>
    <n v="1000003877"/>
    <s v="AGM TRADERS"/>
    <d v="2024-02-29T00:00:00"/>
    <s v="Targeted Dealer"/>
    <m/>
    <n v="250"/>
    <n v="250"/>
    <n v="253"/>
  </r>
  <r>
    <x v="4"/>
    <s v="KISHANGANJ"/>
    <s v="BHS253"/>
    <n v="1000003918"/>
    <s v="SAH TRADERS - SIKTY"/>
    <d v="2024-04-27T00:00:00"/>
    <s v="Targeted Dealer"/>
    <m/>
    <n v="100"/>
    <n v="100"/>
    <n v="100"/>
  </r>
  <r>
    <x v="4"/>
    <s v="KISHANGANJ"/>
    <s v="BHR102"/>
    <n v="1000003922"/>
    <s v="RAJA HARDWARES AND SUPPLIERS"/>
    <d v="2024-04-29T00:00:00"/>
    <s v="Targeted Dealer"/>
    <m/>
    <n v="200"/>
    <n v="200"/>
    <n v="347.5"/>
  </r>
  <r>
    <x v="4"/>
    <s v="KISHANGANJ"/>
    <s v="BHA101"/>
    <n v="1000003972"/>
    <s v="AKBAR TRADERS"/>
    <d v="2024-05-18T00:00:00"/>
    <s v="Targeted Dealer"/>
    <m/>
    <n v="50"/>
    <n v="50"/>
    <n v="52"/>
  </r>
  <r>
    <x v="4"/>
    <s v="SAHARSA"/>
    <s v="BHA077"/>
    <n v="1000001978"/>
    <s v="ASHA TRADERS - BARIYAHI"/>
    <d v="2021-08-05T00:00:00"/>
    <s v="Targeted Dealer"/>
    <m/>
    <n v="50"/>
    <n v="50"/>
    <n v="50"/>
  </r>
  <r>
    <x v="4"/>
    <s v="SAHARSA"/>
    <s v="BHM133"/>
    <n v="1000002508"/>
    <s v="MAHADEV TRADERS - JALSIMAN"/>
    <d v="2022-01-21T00:00:00"/>
    <s v="Targeted Dealer"/>
    <m/>
    <n v="50"/>
    <n v="50"/>
    <n v="50"/>
  </r>
  <r>
    <x v="4"/>
    <s v="SAHARSA"/>
    <s v="BHJ055"/>
    <n v="1000002856"/>
    <s v="JAI MATA DI TRADERS - SAHARSA"/>
    <d v="2022-07-13T00:00:00"/>
    <s v="Targeted Dealer"/>
    <m/>
    <n v="50"/>
    <n v="50"/>
    <n v="55"/>
  </r>
  <r>
    <x v="4"/>
    <s v="SAHARSA"/>
    <s v="BHO009"/>
    <n v="1000003731"/>
    <s v="OM SHANTI TRADERS"/>
    <d v="2023-10-18T00:00:00"/>
    <s v="Targeted Dealer"/>
    <m/>
    <n v="100"/>
    <n v="100"/>
    <n v="225"/>
  </r>
  <r>
    <x v="4"/>
    <s v="SAHARSA"/>
    <s v="BHS249"/>
    <n v="1000003787"/>
    <s v="SUMAN ENTERPRISES - PANCHGACHIA"/>
    <d v="2023-12-15T00:00:00"/>
    <s v="Targeted Dealer"/>
    <m/>
    <n v="50"/>
    <n v="50"/>
    <n v="50"/>
  </r>
  <r>
    <x v="4"/>
    <s v="SAHARSA"/>
    <s v="BHM155"/>
    <n v="1000003902"/>
    <s v="MAA TARA ENTERPRISES - SONBARSA"/>
    <d v="2024-04-03T00:00:00"/>
    <s v="Targeted Dealer"/>
    <m/>
    <n v="50"/>
    <n v="50"/>
    <n v="50"/>
  </r>
  <r>
    <x v="4"/>
    <s v="Supaul &amp; Madhepura"/>
    <s v="BHS092"/>
    <n v="1000001820"/>
    <s v="SHUBHAM TRADERS (BHARRAHI BAZAR)"/>
    <d v="2015-08-27T00:00:00"/>
    <s v="Targeted Dealer"/>
    <m/>
    <n v="100"/>
    <n v="100"/>
    <n v="0"/>
  </r>
  <r>
    <x v="4"/>
    <s v="Supaul &amp; Madhepura"/>
    <s v="BHS103"/>
    <n v="1000001821"/>
    <s v="SHIV SHAKTI TRADERS (KURHAN)"/>
    <d v="2015-10-30T00:00:00"/>
    <s v="Targeted Dealer"/>
    <m/>
    <n v="50"/>
    <n v="50"/>
    <n v="50"/>
  </r>
  <r>
    <x v="4"/>
    <s v="Supaul &amp; Madhepura"/>
    <s v="BHM094"/>
    <n v="1000001813"/>
    <s v="MUNCHUN TRADERS"/>
    <d v="2016-07-23T00:00:00"/>
    <s v="Targeted Dealer"/>
    <m/>
    <n v="25"/>
    <n v="25"/>
    <n v="0"/>
  </r>
  <r>
    <x v="4"/>
    <s v="Supaul &amp; Madhepura"/>
    <s v="BHM112"/>
    <n v="1000001815"/>
    <s v="MAA DURGA TRADERS"/>
    <d v="2019-02-07T00:00:00"/>
    <s v="Targeted Dealer"/>
    <m/>
    <n v="50"/>
    <n v="50"/>
    <n v="55"/>
  </r>
  <r>
    <x v="4"/>
    <s v="Supaul &amp; Madhepura"/>
    <s v="BHA070"/>
    <n v="1000001804"/>
    <s v="ANKUR ENTERPRISES (MADHEPURA)"/>
    <d v="2019-08-29T00:00:00"/>
    <s v="Targeted Dealer"/>
    <m/>
    <n v="50"/>
    <n v="50"/>
    <n v="0"/>
  </r>
  <r>
    <x v="4"/>
    <s v="Supaul &amp; Madhepura"/>
    <s v="BHN034"/>
    <n v="1000001818"/>
    <s v="NAHAR TRADERS"/>
    <d v="2021-05-07T00:00:00"/>
    <s v="Targeted Dealer"/>
    <m/>
    <n v="100"/>
    <n v="100"/>
    <n v="150"/>
  </r>
  <r>
    <x v="4"/>
    <s v="Supaul &amp; Madhepura"/>
    <s v="BHH020"/>
    <n v="1000002074"/>
    <s v="HARSHIT TRADERS"/>
    <d v="2021-12-01T00:00:00"/>
    <s v="-"/>
    <m/>
    <n v="0"/>
    <n v="0"/>
    <n v="0"/>
  </r>
  <r>
    <x v="4"/>
    <s v="Supaul &amp; Madhepura"/>
    <s v="BHM138"/>
    <n v="1000002638"/>
    <s v="MUKESH TRADERS - UDAKISHUNGANJ"/>
    <d v="2022-03-14T00:00:00"/>
    <s v="Targeted Dealer"/>
    <m/>
    <n v="25"/>
    <n v="25"/>
    <n v="25"/>
  </r>
  <r>
    <x v="4"/>
    <s v="Supaul &amp; Madhepura"/>
    <s v="BHK055"/>
    <n v="1000002639"/>
    <s v="KASHBA TRADERS"/>
    <d v="2022-03-15T00:00:00"/>
    <s v="Targeted Dealer"/>
    <m/>
    <n v="50"/>
    <n v="50"/>
    <n v="75"/>
  </r>
  <r>
    <x v="4"/>
    <s v="Supaul &amp; Madhepura"/>
    <s v="BHJ059"/>
    <n v="1000003645"/>
    <s v="JAGDAMBA TRADERS - KUMARKHAND"/>
    <d v="2023-07-19T00:00:00"/>
    <s v="Targeted Dealer"/>
    <m/>
    <n v="25"/>
    <n v="25"/>
    <n v="25"/>
  </r>
  <r>
    <x v="4"/>
    <s v="Supaul &amp; Madhepura"/>
    <s v="BHG049"/>
    <n v="1000004012"/>
    <s v="GITA TRADERS - SUPAUL"/>
    <d v="2024-06-18T00:00:00"/>
    <s v="Targeted Dealer"/>
    <m/>
    <n v="75"/>
    <n v="75"/>
    <n v="25"/>
  </r>
  <r>
    <x v="4"/>
    <s v="Supaul &amp; Madhepura"/>
    <s v="BHG050"/>
    <n v="1000004088"/>
    <s v="GANPATI TRADERS - BUDHMA"/>
    <d v="2024-08-16T00:00:00"/>
    <s v="Targeted Dealer"/>
    <m/>
    <n v="50"/>
    <n v="50"/>
    <n v="15"/>
  </r>
  <r>
    <x v="4"/>
    <s v="BHAGALPUR"/>
    <s v="BHP044"/>
    <n v="1000002665"/>
    <s v="PRINCE TRADERS - BARAHAT"/>
    <d v="2022-06-27T00:00:00"/>
    <s v="Targeted Dealer"/>
    <m/>
    <n v="100"/>
    <n v="100"/>
    <n v="101"/>
  </r>
  <r>
    <x v="4"/>
    <s v="BHAGALPUR"/>
    <s v="BHS232"/>
    <n v="1000002695"/>
    <s v="SAH ENTERPRISES"/>
    <d v="2022-06-27T00:00:00"/>
    <s v="Targeted Dealer"/>
    <m/>
    <n v="275"/>
    <n v="275"/>
    <n v="275"/>
  </r>
  <r>
    <x v="4"/>
    <s v="BHAGALPUR"/>
    <s v="BHL001"/>
    <n v="1000001197"/>
    <s v="LAXMI ENTERPRISES (BANKA)"/>
    <d v="2014-07-14T00:00:00"/>
    <s v="Targeted Dealer"/>
    <m/>
    <n v="160"/>
    <n v="160"/>
    <n v="125"/>
  </r>
  <r>
    <x v="4"/>
    <s v="BHAGALPUR"/>
    <s v="BHA016"/>
    <n v="1000001189"/>
    <s v="ADITYA ENTERPRISES (BIRNODH)"/>
    <d v="2014-10-13T00:00:00"/>
    <s v="Targeted Dealer"/>
    <m/>
    <n v="175"/>
    <n v="175"/>
    <n v="125"/>
  </r>
  <r>
    <x v="4"/>
    <s v="BHAGALPUR"/>
    <s v="BHA025"/>
    <n v="1000001190"/>
    <s v="ANAND TRADERS (BHAGALPUR)"/>
    <d v="2014-12-22T00:00:00"/>
    <s v="Targeted Dealer"/>
    <m/>
    <n v="50"/>
    <n v="50"/>
    <n v="55"/>
  </r>
  <r>
    <x v="4"/>
    <s v="BHAGALPUR"/>
    <s v="BHT003"/>
    <n v="1000001211"/>
    <s v="TULSYAN CEMENT &amp; FERTILIZERS"/>
    <d v="2015-01-16T00:00:00"/>
    <s v="Targeted Dealer"/>
    <m/>
    <n v="55"/>
    <n v="55"/>
    <n v="25"/>
  </r>
  <r>
    <x v="4"/>
    <s v="BHAGALPUR"/>
    <s v="BHM041"/>
    <n v="1000001198"/>
    <s v="MAA LAXMI TRADERS (JICHHO)"/>
    <d v="2015-03-11T00:00:00"/>
    <s v="Targeted Dealer"/>
    <m/>
    <n v="150"/>
    <n v="150"/>
    <n v="50"/>
  </r>
  <r>
    <x v="4"/>
    <s v="BHAGALPUR"/>
    <s v="BHM051"/>
    <n v="1000001199"/>
    <s v="MAA SHARDA TRADER (SULTANGANJ)"/>
    <d v="2015-05-16T00:00:00"/>
    <s v="Targeted Dealer"/>
    <m/>
    <n v="125"/>
    <n v="125"/>
    <n v="90"/>
  </r>
  <r>
    <x v="4"/>
    <s v="BHAGALPUR"/>
    <s v="BHY005"/>
    <n v="1000001212"/>
    <s v="YUVNANDAN ENTERPRISES (RAJOUN)"/>
    <d v="2015-12-26T00:00:00"/>
    <s v="Targeted Dealer"/>
    <m/>
    <n v="200"/>
    <n v="200"/>
    <n v="210"/>
  </r>
  <r>
    <x v="4"/>
    <s v="BHAGALPUR"/>
    <s v="BHM090"/>
    <n v="1000001200"/>
    <s v="MAA SHARDA CEMENT AGENCY"/>
    <d v="2016-06-18T00:00:00"/>
    <s v="Targeted Dealer"/>
    <m/>
    <n v="60"/>
    <n v="60"/>
    <n v="25"/>
  </r>
  <r>
    <x v="4"/>
    <s v="BHAGALPUR"/>
    <s v="BHV024"/>
    <n v="1000002633"/>
    <s v="VANDANA BUILDING SOLUTION"/>
    <d v="2022-03-01T00:00:00"/>
    <s v="Targeted Dealer"/>
    <m/>
    <n v="125"/>
    <n v="125"/>
    <n v="105"/>
  </r>
  <r>
    <x v="4"/>
    <s v="BHAGALPUR"/>
    <s v="BHJ060"/>
    <n v="1000003919"/>
    <s v="JAY MAA TRADERS"/>
    <d v="2024-04-27T00:00:00"/>
    <s v="Targeted Dealer"/>
    <m/>
    <n v="25"/>
    <n v="25"/>
    <n v="25"/>
  </r>
  <r>
    <x v="4"/>
    <s v="BHAGALPUR"/>
    <s v="BHS255"/>
    <n v="1000003945"/>
    <s v="SUMAN KRISHI KENDRA AND CEMENT AGEN"/>
    <d v="2024-05-10T00:00:00"/>
    <s v="Targeted Dealer"/>
    <m/>
    <n v="50"/>
    <n v="50"/>
    <n v="50"/>
  </r>
  <r>
    <x v="4"/>
    <s v="BHAGALPUR"/>
    <s v="BHJ061"/>
    <n v="1000003991"/>
    <s v="JAISWAL HARDWARE - BELHAR"/>
    <d v="2024-05-31T00:00:00"/>
    <s v="Targeted Dealer"/>
    <m/>
    <n v="25"/>
    <n v="25"/>
    <n v="25"/>
  </r>
  <r>
    <x v="4"/>
    <s v="BHAGALPUR"/>
    <s v="BHK064"/>
    <n v="1000004019"/>
    <s v="KARUNA ENTERPRISES"/>
    <d v="2024-06-25T00:00:00"/>
    <s v="-"/>
    <m/>
    <n v="0"/>
    <n v="0"/>
    <n v="0"/>
  </r>
  <r>
    <x v="4"/>
    <s v="BEGUSARAI"/>
    <s v="BHS219"/>
    <n v="1000002559"/>
    <s v="SHIVAM TRADING"/>
    <d v="2022-06-27T00:00:00"/>
    <s v="Targeted Dealer"/>
    <m/>
    <n v="50"/>
    <n v="50"/>
    <n v="55"/>
  </r>
  <r>
    <x v="4"/>
    <s v="BEGUSARAI"/>
    <s v="M317"/>
    <n v="1000001177"/>
    <s v="MOURYA IRON TRADERS"/>
    <d v="2013-10-26T00:00:00"/>
    <s v="Targeted Dealer"/>
    <m/>
    <n v="120"/>
    <n v="120"/>
    <n v="0"/>
  </r>
  <r>
    <x v="4"/>
    <s v="BEGUSARAI"/>
    <s v="C120"/>
    <n v="1000001170"/>
    <s v="CHAURASIA TRADING (SOBHANI)"/>
    <d v="2014-01-21T00:00:00"/>
    <s v="Targeted Dealer"/>
    <m/>
    <n v="125"/>
    <n v="125"/>
    <n v="50"/>
  </r>
  <r>
    <x v="4"/>
    <s v="BEGUSARAI"/>
    <s v="M411"/>
    <n v="1000001178"/>
    <s v="MITHI TRADING CO."/>
    <d v="2014-04-03T00:00:00"/>
    <s v="Targeted Dealer"/>
    <m/>
    <n v="60"/>
    <n v="60"/>
    <n v="30"/>
  </r>
  <r>
    <x v="4"/>
    <s v="BEGUSARAI"/>
    <s v="K193"/>
    <n v="1000001174"/>
    <s v="KESHARI TRADING"/>
    <d v="2014-04-17T00:00:00"/>
    <s v="Targeted Dealer"/>
    <m/>
    <n v="90"/>
    <n v="90"/>
    <n v="100"/>
  </r>
  <r>
    <x v="4"/>
    <s v="BEGUSARAI"/>
    <s v="BHM054"/>
    <n v="1000001165"/>
    <s v="MAHAVEER TRADERS (KHODAWANPUR)"/>
    <d v="2015-05-22T00:00:00"/>
    <s v="Targeted Dealer"/>
    <m/>
    <n v="75"/>
    <n v="75"/>
    <n v="80"/>
  </r>
  <r>
    <x v="4"/>
    <s v="BEGUSARAI"/>
    <s v="BHT010"/>
    <n v="1000001186"/>
    <s v="TUK TUK ENTERPRISES"/>
    <d v="2019-06-27T00:00:00"/>
    <s v="Targeted Dealer"/>
    <m/>
    <n v="125"/>
    <n v="125"/>
    <n v="105"/>
  </r>
  <r>
    <x v="4"/>
    <s v="BEGUSARAI"/>
    <s v="BHK045"/>
    <n v="1000001183"/>
    <s v="KANHAIYA ENTERPRISES (TEGHRA)"/>
    <d v="2019-12-10T00:00:00"/>
    <s v="Targeted Dealer"/>
    <m/>
    <n v="125"/>
    <n v="125"/>
    <n v="130"/>
  </r>
  <r>
    <x v="4"/>
    <s v="BEGUSARAI"/>
    <s v="BHS187"/>
    <n v="1000001827"/>
    <s v="SHRI RAM ENTERPRISES"/>
    <d v="2021-02-05T00:00:00"/>
    <s v="Targeted Dealer"/>
    <m/>
    <n v="30"/>
    <n v="30"/>
    <n v="0"/>
  </r>
  <r>
    <x v="4"/>
    <s v="BEGUSARAI"/>
    <s v="BHN036"/>
    <n v="1000001988"/>
    <s v="NEW BOLBAM"/>
    <d v="2021-09-07T00:00:00"/>
    <s v="Targeted Dealer"/>
    <m/>
    <n v="30"/>
    <n v="30"/>
    <n v="0"/>
  </r>
  <r>
    <x v="4"/>
    <s v="BEGUSARAI"/>
    <s v="BHS197"/>
    <n v="1000002013"/>
    <s v="SHIVAM KRISHI KENDRA"/>
    <d v="2021-10-25T00:00:00"/>
    <s v="-"/>
    <m/>
    <n v="0"/>
    <n v="0"/>
    <n v="0"/>
  </r>
  <r>
    <x v="4"/>
    <s v="BEGUSARAI"/>
    <s v="BHK054"/>
    <n v="1000002030"/>
    <s v="KHETAN TRADERS"/>
    <d v="2021-11-09T00:00:00"/>
    <s v="Targeted Dealer"/>
    <m/>
    <n v="300"/>
    <n v="300"/>
    <n v="260"/>
  </r>
  <r>
    <x v="4"/>
    <s v="BEGUSARAI"/>
    <s v="BHG037"/>
    <n v="1000002075"/>
    <s v="GUPTA TRADERS - JAMALPUR"/>
    <d v="2021-12-01T00:00:00"/>
    <s v="Targeted Dealer"/>
    <m/>
    <n v="25"/>
    <n v="25"/>
    <n v="25"/>
  </r>
  <r>
    <x v="4"/>
    <s v="BEGUSARAI"/>
    <s v="BHS208"/>
    <n v="1000002064"/>
    <s v="SHREE RADHA ENTERPRISES"/>
    <d v="2021-12-13T00:00:00"/>
    <s v="Targeted Dealer"/>
    <m/>
    <n v="200"/>
    <n v="200"/>
    <n v="210"/>
  </r>
  <r>
    <x v="4"/>
    <s v="BEGUSARAI"/>
    <s v="BHP038"/>
    <n v="1000002070"/>
    <s v="PANNALAL ENTERPRISES"/>
    <d v="2021-12-24T00:00:00"/>
    <s v="Targeted Dealer"/>
    <m/>
    <n v="250"/>
    <n v="250"/>
    <n v="80"/>
  </r>
  <r>
    <x v="4"/>
    <s v="BEGUSARAI"/>
    <s v="BHL016"/>
    <n v="1000002546"/>
    <s v="LAXMI KRISHI KENDRA"/>
    <d v="2022-02-16T00:00:00"/>
    <s v="Targeted Dealer"/>
    <m/>
    <n v="25"/>
    <n v="25"/>
    <n v="25"/>
  </r>
  <r>
    <x v="4"/>
    <s v="BEGUSARAI"/>
    <s v="BHS237"/>
    <n v="1000002774"/>
    <s v="SHIV ENTERPRISES - BIHAT"/>
    <d v="2022-05-11T00:00:00"/>
    <s v="Targeted Dealer"/>
    <m/>
    <n v="25"/>
    <n v="25"/>
    <n v="30"/>
  </r>
  <r>
    <x v="4"/>
    <s v="BEGUSARAI"/>
    <s v="BHV028"/>
    <n v="1000003311"/>
    <s v="VIJAY TRADERS - MATIHANI"/>
    <d v="2023-01-31T00:00:00"/>
    <s v="Targeted Dealer"/>
    <m/>
    <n v="50"/>
    <n v="50"/>
    <n v="125"/>
  </r>
  <r>
    <x v="4"/>
    <s v="BEGUSARAI"/>
    <s v="BHD027"/>
    <n v="1000003323"/>
    <s v="DHARMVEER HARDWARE AND ENTERPRISES"/>
    <d v="2023-02-02T00:00:00"/>
    <s v="Targeted Dealer"/>
    <m/>
    <n v="25"/>
    <n v="25"/>
    <n v="25"/>
  </r>
  <r>
    <x v="4"/>
    <s v="BEGUSARAI"/>
    <s v="BHD028"/>
    <n v="1000003772"/>
    <s v="DEEPAK TRADERS - DURGAPUR"/>
    <d v="2023-12-06T00:00:00"/>
    <s v="-"/>
    <m/>
    <n v="0"/>
    <n v="0"/>
    <n v="0"/>
  </r>
  <r>
    <x v="4"/>
    <s v="BEGUSARAI"/>
    <s v="BHL019"/>
    <n v="1000003833"/>
    <s v="LADLI TRADING"/>
    <d v="2024-01-20T00:00:00"/>
    <s v="Targeted Dealer"/>
    <m/>
    <n v="25"/>
    <n v="25"/>
    <n v="0"/>
  </r>
  <r>
    <x v="4"/>
    <s v="BEGUSARAI"/>
    <s v="BHS256"/>
    <n v="1000003965"/>
    <s v="SHRI VISHWAKARMA TRADERS - HASANPUR"/>
    <d v="2024-05-21T00:00:00"/>
    <s v="Targeted Dealer"/>
    <m/>
    <n v="30"/>
    <n v="30"/>
    <n v="55"/>
  </r>
  <r>
    <x v="4"/>
    <s v="MUZAFFARPUR"/>
    <s v="BHM013"/>
    <n v="1000001654"/>
    <s v="MAHADEV STEEL"/>
    <d v="2014-08-18T00:00:00"/>
    <s v="Targeted Dealer"/>
    <m/>
    <n v="50"/>
    <n v="50"/>
    <n v="0"/>
  </r>
  <r>
    <x v="4"/>
    <s v="MUZAFFARPUR"/>
    <s v="BHB037"/>
    <n v="1000001642"/>
    <s v="BAJRANG TRADERS (SAKRA)"/>
    <d v="2015-06-30T00:00:00"/>
    <s v="Targeted Dealer"/>
    <m/>
    <n v="25"/>
    <n v="25"/>
    <n v="25"/>
  </r>
  <r>
    <x v="4"/>
    <s v="MUZAFFARPUR"/>
    <s v="BHS106"/>
    <n v="1000001669"/>
    <s v="SRI GANPATI TRADERS (PILKHI)"/>
    <d v="2015-12-08T00:00:00"/>
    <s v="Targeted Dealer"/>
    <m/>
    <n v="35"/>
    <n v="35"/>
    <n v="35"/>
  </r>
  <r>
    <x v="4"/>
    <s v="MUZAFFARPUR"/>
    <s v="BHS141"/>
    <n v="1000001671"/>
    <s v="SRI RAVI TRADERS (PAMRA)"/>
    <d v="2016-07-12T00:00:00"/>
    <s v="Targeted Dealer"/>
    <m/>
    <n v="30"/>
    <n v="30"/>
    <n v="25"/>
  </r>
  <r>
    <x v="4"/>
    <s v="MUZAFFARPUR"/>
    <s v="BHA060"/>
    <n v="1000001638"/>
    <s v="ANUSHKA TRADERS"/>
    <d v="2016-07-29T00:00:00"/>
    <s v="Targeted Dealer"/>
    <m/>
    <n v="50"/>
    <n v="50"/>
    <n v="55"/>
  </r>
  <r>
    <x v="4"/>
    <s v="MUZAFFARPUR"/>
    <s v="BHL015"/>
    <n v="1000001652"/>
    <s v="LAXMI TRADERS (SITAMARHI)"/>
    <d v="2018-07-07T00:00:00"/>
    <s v="Targeted Dealer"/>
    <m/>
    <n v="30"/>
    <n v="30"/>
    <n v="0"/>
  </r>
  <r>
    <x v="4"/>
    <s v="MUZAFFARPUR"/>
    <s v="BHM109"/>
    <n v="1000001657"/>
    <s v="MAHALAXMI TRADERS (MUZAFFARPUR)"/>
    <d v="2018-08-07T00:00:00"/>
    <s v="Targeted Dealer"/>
    <m/>
    <n v="50"/>
    <n v="50"/>
    <n v="60"/>
  </r>
  <r>
    <x v="4"/>
    <s v="MUZAFFARPUR"/>
    <s v="BHS170"/>
    <n v="1000001672"/>
    <s v="SHIVA TRADERS (MAJORGANJ)"/>
    <d v="2018-08-21T00:00:00"/>
    <s v="Targeted Dealer"/>
    <m/>
    <n v="60"/>
    <n v="60"/>
    <n v="60"/>
  </r>
  <r>
    <x v="4"/>
    <s v="MUZAFFARPUR"/>
    <s v="BHR079"/>
    <n v="1000001665"/>
    <s v="RAM JANKI TRADERS"/>
    <d v="2019-01-16T00:00:00"/>
    <s v="Targeted Dealer"/>
    <m/>
    <n v="100"/>
    <n v="100"/>
    <n v="175"/>
  </r>
  <r>
    <x v="4"/>
    <s v="MUZAFFARPUR"/>
    <s v="BHG034"/>
    <n v="1000001647"/>
    <s v="GANPATI STEEL - PHULWARIA"/>
    <d v="2021-01-08T00:00:00"/>
    <s v="Targeted Dealer"/>
    <m/>
    <n v="30"/>
    <n v="30"/>
    <n v="0"/>
  </r>
  <r>
    <x v="4"/>
    <s v="MUZAFFARPUR"/>
    <s v="BHS188"/>
    <n v="1000001675"/>
    <s v="SONA BRICKS AND TRADERS"/>
    <d v="2021-02-20T00:00:00"/>
    <s v="Targeted Dealer"/>
    <m/>
    <n v="60"/>
    <n v="60"/>
    <n v="120"/>
  </r>
  <r>
    <x v="4"/>
    <s v="MUZAFFARPUR"/>
    <s v="BHA076"/>
    <n v="1000001641"/>
    <s v="ANAYPRIYA INFRA AND TRANSPORT PRIVATE LIMITED"/>
    <d v="2021-06-22T00:00:00"/>
    <s v="Targeted Dealer"/>
    <m/>
    <n v="90"/>
    <n v="90"/>
    <n v="0"/>
  </r>
  <r>
    <x v="4"/>
    <s v="MUZAFFARPUR"/>
    <s v="BHC018"/>
    <n v="1000001644"/>
    <s v="CHAUDHARY HARDWARE AND SONS"/>
    <d v="2021-07-19T00:00:00"/>
    <s v="Targeted Dealer"/>
    <m/>
    <n v="120"/>
    <n v="120"/>
    <n v="135"/>
  </r>
  <r>
    <x v="4"/>
    <s v="MUZAFFARPUR"/>
    <s v="BHG036"/>
    <n v="1000002000"/>
    <s v="GOPAL TRADERS"/>
    <d v="2021-10-04T00:00:00"/>
    <s v="Targeted Dealer"/>
    <m/>
    <n v="50"/>
    <n v="50"/>
    <n v="0"/>
  </r>
  <r>
    <x v="4"/>
    <s v="MUZAFFARPUR"/>
    <s v="BHR083"/>
    <n v="1000002005"/>
    <s v="ROHIT TRADERS"/>
    <d v="2021-10-09T00:00:00"/>
    <s v="Targeted Dealer"/>
    <m/>
    <n v="15"/>
    <n v="15"/>
    <n v="15"/>
  </r>
  <r>
    <x v="4"/>
    <s v="MUZAFFARPUR"/>
    <s v="BHS200"/>
    <n v="1000002049"/>
    <s v="SHIV TRADERS - SAKRA"/>
    <d v="2021-11-01T00:00:00"/>
    <s v="Targeted Dealer"/>
    <m/>
    <n v="20"/>
    <n v="20"/>
    <n v="25"/>
  </r>
  <r>
    <x v="4"/>
    <s v="MUZAFFARPUR"/>
    <s v="BHJ047"/>
    <n v="1000002059"/>
    <s v="JAI SADAFAL LOHA BHANDAR"/>
    <d v="2021-12-02T00:00:00"/>
    <s v="Targeted Dealer"/>
    <m/>
    <n v="40"/>
    <n v="40"/>
    <n v="25"/>
  </r>
  <r>
    <x v="4"/>
    <s v="MUZAFFARPUR"/>
    <s v="BHL017"/>
    <n v="1000002553"/>
    <s v="LUCKY ENTERPRISES - PARIHAR"/>
    <d v="2022-02-23T00:00:00"/>
    <s v="Targeted Dealer"/>
    <m/>
    <n v="60"/>
    <n v="60"/>
    <n v="60"/>
  </r>
  <r>
    <x v="4"/>
    <s v="MUZAFFARPUR"/>
    <s v="BHT017"/>
    <n v="1000002789"/>
    <s v="THAKUR AND SONS - GAYGHAT"/>
    <d v="2022-05-30T00:00:00"/>
    <s v="Targeted Dealer"/>
    <m/>
    <n v="40"/>
    <n v="40"/>
    <n v="40"/>
  </r>
  <r>
    <x v="4"/>
    <s v="MUZAFFARPUR"/>
    <s v="BHA092"/>
    <n v="1000003280"/>
    <s v="AASHIYANA BUILDCON"/>
    <d v="2023-01-25T00:00:00"/>
    <s v="Targeted Dealer"/>
    <m/>
    <n v="115"/>
    <n v="115"/>
    <n v="125"/>
  </r>
  <r>
    <x v="4"/>
    <s v="KATIHAR"/>
    <s v="G083"/>
    <n v="1000001472"/>
    <s v="GANGA ENTERPRISES"/>
    <d v="2013-03-07T00:00:00"/>
    <s v="Targeted Dealer"/>
    <m/>
    <n v="30"/>
    <n v="30"/>
    <n v="30"/>
  </r>
  <r>
    <x v="4"/>
    <s v="KATIHAR"/>
    <s v="S411"/>
    <n v="1000001477"/>
    <s v="SHIV KHAD BEEJ BHANDAR"/>
    <d v="2013-06-24T00:00:00"/>
    <s v="Targeted Dealer"/>
    <m/>
    <n v="50"/>
    <n v="50"/>
    <n v="66"/>
  </r>
  <r>
    <x v="4"/>
    <s v="KATIHAR"/>
    <s v="BHD002"/>
    <n v="1000001461"/>
    <s v="DEEP ENTERPRISES"/>
    <d v="2014-06-24T00:00:00"/>
    <s v="Targeted Dealer"/>
    <m/>
    <n v="100"/>
    <n v="100"/>
    <n v="101"/>
  </r>
  <r>
    <x v="4"/>
    <s v="KATIHAR"/>
    <s v="BHM012"/>
    <n v="1000001463"/>
    <s v="MANISH TRADING"/>
    <d v="2014-08-05T00:00:00"/>
    <s v="Targeted Dealer"/>
    <m/>
    <n v="120"/>
    <n v="120"/>
    <n v="131"/>
  </r>
  <r>
    <x v="4"/>
    <s v="KATIHAR"/>
    <s v="BHS033"/>
    <n v="1000001468"/>
    <s v="SUNIL TRADING (BARSOI)"/>
    <d v="2014-10-28T00:00:00"/>
    <s v="Targeted Dealer"/>
    <m/>
    <n v="250"/>
    <n v="250"/>
    <n v="275"/>
  </r>
  <r>
    <x v="4"/>
    <s v="KATIHAR"/>
    <s v="BHG006"/>
    <n v="1000001462"/>
    <s v="GAURAV ENTERPRISES"/>
    <d v="2014-11-24T00:00:00"/>
    <s v="Targeted Dealer"/>
    <m/>
    <n v="50"/>
    <n v="50"/>
    <n v="80"/>
  </r>
  <r>
    <x v="4"/>
    <s v="KATIHAR"/>
    <s v="BHS176"/>
    <n v="1000001469"/>
    <s v="SALAM SUPPLIERS"/>
    <d v="2019-05-15T00:00:00"/>
    <s v="Targeted Dealer"/>
    <m/>
    <n v="130"/>
    <n v="130"/>
    <n v="151.5"/>
  </r>
  <r>
    <x v="4"/>
    <s v="KATIHAR"/>
    <s v="BHC014"/>
    <n v="1000001459"/>
    <s v="CHOUDHARY ENTERPRISES"/>
    <d v="2019-08-09T00:00:00"/>
    <s v="Targeted Dealer"/>
    <m/>
    <n v="215"/>
    <n v="215"/>
    <n v="0"/>
  </r>
  <r>
    <x v="4"/>
    <s v="KATIHAR"/>
    <s v="BHJ042"/>
    <n v="1000001195"/>
    <s v="JAI MAA LAXMI TRADERS (KURSELA)"/>
    <d v="2019-12-05T00:00:00"/>
    <s v="Targeted Dealer"/>
    <m/>
    <n v="200"/>
    <n v="200"/>
    <n v="130"/>
  </r>
  <r>
    <x v="4"/>
    <s v="KATIHAR"/>
    <s v="BHM118"/>
    <n v="1000001465"/>
    <s v="MAMTA ENTERPRISES"/>
    <d v="2020-02-06T00:00:00"/>
    <s v="Targeted Dealer"/>
    <m/>
    <n v="255"/>
    <n v="255.00000000000003"/>
    <n v="258.5"/>
  </r>
  <r>
    <x v="4"/>
    <s v="KATIHAR"/>
    <s v="BHR084"/>
    <n v="1000002010"/>
    <s v="RAJA TRADING"/>
    <d v="2021-10-19T00:00:00"/>
    <s v="Targeted Dealer"/>
    <m/>
    <n v="50"/>
    <n v="50"/>
    <n v="99.75"/>
  </r>
  <r>
    <x v="4"/>
    <s v="KATIHAR"/>
    <s v="BHS212"/>
    <n v="1000002510"/>
    <s v="SHREEPUR HARDWARE"/>
    <d v="2022-01-24T00:00:00"/>
    <s v="Targeted Dealer"/>
    <m/>
    <n v="100"/>
    <n v="100"/>
    <n v="110"/>
  </r>
  <r>
    <x v="4"/>
    <s v="KATIHAR"/>
    <s v="BHR092"/>
    <n v="1000002773"/>
    <s v="RAJIV RANJAN ENTERPRISES"/>
    <d v="2022-05-11T00:00:00"/>
    <s v="Targeted Dealer"/>
    <m/>
    <n v="200"/>
    <n v="200"/>
    <n v="203"/>
  </r>
  <r>
    <x v="4"/>
    <s v="KATIHAR"/>
    <s v="BHM146"/>
    <n v="1000002866"/>
    <s v="MAA BHAWANI TRADERS - KOLASHI"/>
    <d v="2022-07-25T00:00:00"/>
    <s v="Targeted Dealer"/>
    <m/>
    <n v="110"/>
    <n v="110"/>
    <n v="140"/>
  </r>
  <r>
    <x v="4"/>
    <s v="KATIHAR"/>
    <s v="BHT019"/>
    <n v="1000003392"/>
    <s v="T A TRADERS"/>
    <d v="2023-02-24T00:00:00"/>
    <s v="Targeted Dealer"/>
    <m/>
    <n v="50"/>
    <n v="50"/>
    <n v="85"/>
  </r>
  <r>
    <x v="4"/>
    <s v="KATIHAR"/>
    <s v="BHR098"/>
    <n v="1000003462"/>
    <s v="ROSHNI ENTERPRISES"/>
    <d v="2023-03-28T00:00:00"/>
    <s v="Targeted Dealer"/>
    <m/>
    <n v="270"/>
    <n v="270"/>
    <n v="0"/>
  </r>
  <r>
    <x v="4"/>
    <s v="KATIHAR"/>
    <s v="BHA097"/>
    <n v="1000003606"/>
    <s v="ARHAM ENTERPRISES"/>
    <d v="2023-06-13T00:00:00"/>
    <s v="Targeted Dealer"/>
    <m/>
    <n v="100"/>
    <n v="100"/>
    <n v="25"/>
  </r>
  <r>
    <x v="4"/>
    <s v="KATIHAR"/>
    <s v="BHM156"/>
    <n v="1000003921"/>
    <s v="MODERN HARDWARE"/>
    <d v="2024-04-27T00:00:00"/>
    <s v="Targeted Dealer"/>
    <m/>
    <n v="500"/>
    <n v="500"/>
    <n v="512"/>
  </r>
  <r>
    <x v="4"/>
    <s v="KATIHAR"/>
    <s v="BHS258"/>
    <n v="1000004064"/>
    <s v="SIDDIQUEE ENTERPRISES"/>
    <d v="2024-07-29T00:00:00"/>
    <s v="-"/>
    <m/>
    <n v="0"/>
    <n v="0"/>
    <n v="0"/>
  </r>
  <r>
    <x v="4"/>
    <s v="PURNIA"/>
    <s v="A152"/>
    <n v="1000001712"/>
    <s v="ANNAPURNA TRADERS"/>
    <d v="2013-01-28T00:00:00"/>
    <s v="Targeted Dealer"/>
    <m/>
    <n v="510"/>
    <n v="510.00000000000006"/>
    <n v="166.5"/>
  </r>
  <r>
    <x v="4"/>
    <s v="PURNIA"/>
    <s v="G099"/>
    <n v="1000001734"/>
    <s v="GREEN CENTER"/>
    <d v="2013-08-07T00:00:00"/>
    <s v="Targeted Dealer"/>
    <m/>
    <n v="600"/>
    <n v="600"/>
    <n v="575.79999999999995"/>
  </r>
  <r>
    <x v="4"/>
    <s v="PURNIA"/>
    <s v="P173"/>
    <n v="1000001735"/>
    <s v="PAPPU KRISHI KENDRA"/>
    <d v="2013-09-06T00:00:00"/>
    <s v="Targeted Dealer"/>
    <m/>
    <n v="620"/>
    <n v="620"/>
    <n v="315"/>
  </r>
  <r>
    <x v="4"/>
    <s v="PURNIA"/>
    <s v="S544"/>
    <n v="1000001736"/>
    <s v="SAH TRADERS"/>
    <d v="2014-02-06T00:00:00"/>
    <s v="Targeted Dealer"/>
    <m/>
    <n v="60"/>
    <n v="60"/>
    <n v="60"/>
  </r>
  <r>
    <x v="4"/>
    <s v="PURNIA"/>
    <s v="BHK018"/>
    <n v="1000001718"/>
    <s v="KIRAN TRADERS (GARHBANAILI)"/>
    <d v="2015-04-30T00:00:00"/>
    <s v="Targeted Dealer"/>
    <m/>
    <n v="100"/>
    <n v="100"/>
    <n v="18"/>
  </r>
  <r>
    <x v="4"/>
    <s v="PURNIA"/>
    <s v="BHR034"/>
    <n v="1000001724"/>
    <s v="RAHUL TRADEWING PVT. LTD."/>
    <d v="2015-04-30T00:00:00"/>
    <s v="Targeted Dealer"/>
    <m/>
    <n v="80"/>
    <n v="80"/>
    <n v="5.5"/>
  </r>
  <r>
    <x v="4"/>
    <s v="PURNIA"/>
    <s v="BHM066"/>
    <n v="1000001721"/>
    <s v="MAA DURGA TRADERS (BARHARA KOTHI)"/>
    <d v="2015-08-06T00:00:00"/>
    <s v="Targeted Dealer"/>
    <m/>
    <n v="140"/>
    <n v="140"/>
    <n v="34.5"/>
  </r>
  <r>
    <x v="4"/>
    <s v="PURNIA"/>
    <s v="BHS158"/>
    <n v="1000001727"/>
    <s v="S K TRADING"/>
    <d v="2017-01-21T00:00:00"/>
    <s v="Targeted Dealer"/>
    <m/>
    <n v="30"/>
    <n v="30"/>
    <n v="50"/>
  </r>
  <r>
    <x v="4"/>
    <s v="PURNIA"/>
    <s v="BHF006"/>
    <n v="1000001716"/>
    <s v="FLAH TRADERS"/>
    <d v="2017-12-30T00:00:00"/>
    <s v="Targeted Dealer"/>
    <m/>
    <n v="270"/>
    <n v="270"/>
    <n v="482.5"/>
  </r>
  <r>
    <x v="4"/>
    <s v="PURNIA"/>
    <s v="BHM115"/>
    <n v="1000001722"/>
    <s v="M TRADERS"/>
    <d v="2019-05-29T00:00:00"/>
    <s v="Targeted Dealer"/>
    <m/>
    <n v="250"/>
    <n v="250"/>
    <n v="336"/>
  </r>
  <r>
    <x v="4"/>
    <s v="PURNIA"/>
    <s v="BHK048"/>
    <n v="1000001719"/>
    <s v="KRISHNA ENTERPRISES (PURNIA)"/>
    <d v="2020-05-05T00:00:00"/>
    <s v="Targeted Dealer"/>
    <m/>
    <n v="100"/>
    <n v="100"/>
    <n v="210"/>
  </r>
  <r>
    <x v="4"/>
    <s v="PURNIA"/>
    <s v="BHS190"/>
    <n v="1000001731"/>
    <s v="S K TRADERS - PURNIA"/>
    <d v="2021-04-19T00:00:00"/>
    <s v="-"/>
    <m/>
    <n v="0"/>
    <n v="0"/>
    <n v="0"/>
  </r>
  <r>
    <x v="4"/>
    <s v="PURNIA"/>
    <s v="BHS192"/>
    <n v="1000001732"/>
    <s v="SHREE KAMLA ENTERPRISES"/>
    <d v="2021-05-27T00:00:00"/>
    <s v="Targeted Dealer"/>
    <m/>
    <n v="100"/>
    <n v="100"/>
    <n v="36.5"/>
  </r>
  <r>
    <x v="4"/>
    <s v="PURNIA"/>
    <s v="BHP041"/>
    <n v="1000002536"/>
    <s v="PANKAJ CEMENT STORE"/>
    <d v="2022-02-11T00:00:00"/>
    <s v="Targeted Dealer"/>
    <m/>
    <n v="80"/>
    <n v="80"/>
    <n v="25"/>
  </r>
  <r>
    <x v="4"/>
    <s v="PURNIA"/>
    <s v="BHH022"/>
    <n v="1000003040"/>
    <s v="HUSSAINI TRADERS"/>
    <d v="2022-10-13T00:00:00"/>
    <s v="Targeted Dealer"/>
    <m/>
    <n v="170"/>
    <n v="170"/>
    <n v="186"/>
  </r>
  <r>
    <x v="4"/>
    <s v="PURNIA"/>
    <s v="BHA090"/>
    <n v="1000003080"/>
    <s v="ANJANA TRADERS"/>
    <d v="2022-11-03T00:00:00"/>
    <s v="-"/>
    <m/>
    <n v="0"/>
    <n v="0"/>
    <n v="0"/>
  </r>
  <r>
    <x v="4"/>
    <s v="PURNIA"/>
    <s v="BHB076"/>
    <n v="1000003551"/>
    <s v="BABUL TRADERS"/>
    <d v="2023-05-25T00:00:00"/>
    <s v="Targeted Dealer"/>
    <m/>
    <n v="60"/>
    <n v="60"/>
    <n v="0"/>
  </r>
  <r>
    <x v="4"/>
    <s v="PURNIA"/>
    <s v="BHK063"/>
    <n v="1000003556"/>
    <s v="KASIM TRADERS"/>
    <d v="2023-05-26T00:00:00"/>
    <s v="Targeted Dealer"/>
    <m/>
    <n v="220"/>
    <n v="220"/>
    <n v="401.25"/>
  </r>
  <r>
    <x v="1"/>
    <s v="Lower Assam- 3"/>
    <s v="NEB377"/>
    <n v="1000004108"/>
    <s v="BRAHMAPUTRA ENTERPRISE"/>
    <d v="2024-09-04T00:00:00"/>
    <s v="Targeted Dealer"/>
    <m/>
    <n v="170"/>
    <n v="170"/>
    <n v="90.5"/>
  </r>
  <r>
    <x v="0"/>
    <s v="MANIPUR"/>
    <s v="NEP296"/>
    <n v="1000004110"/>
    <s v="PAONA ENTERPRISES"/>
    <d v="2024-09-05T00:00:00"/>
    <s v="Targeted Dealer"/>
    <m/>
    <n v="105"/>
    <n v="105"/>
    <n v="0"/>
  </r>
  <r>
    <x v="0"/>
    <s v="AP- Lekhabali"/>
    <s v="NER330"/>
    <n v="1000004111"/>
    <s v="R BROTHER &amp; SONS"/>
    <d v="2024-09-05T00:00:00"/>
    <s v="Targeted Dealer"/>
    <m/>
    <n v="40"/>
    <n v="40"/>
    <n v="0"/>
  </r>
  <r>
    <x v="0"/>
    <s v="KARBIANGLONG"/>
    <s v="NEP295"/>
    <n v="1000004109"/>
    <s v="PUJA ENTERPRISE"/>
    <d v="2024-09-05T00:00:00"/>
    <s v="Targeted Dealer"/>
    <m/>
    <n v="40"/>
    <n v="40"/>
    <n v="7"/>
  </r>
  <r>
    <x v="1"/>
    <s v="DARANG"/>
    <s v="NEJ190"/>
    <n v="1000004112"/>
    <s v="J.B.L HARDWARE"/>
    <d v="2024-09-06T00:00:00"/>
    <s v="Targeted Dealer"/>
    <m/>
    <n v="75"/>
    <n v="75"/>
    <n v="76"/>
  </r>
  <r>
    <x v="0"/>
    <s v="DHEMAJI"/>
    <s v="NEM348"/>
    <n v="1000002901"/>
    <s v="MAA BHAWANI STORE"/>
    <d v="2022-08-26T00:00:00"/>
    <s v="Targeted Dealer"/>
    <m/>
    <n v="80"/>
    <n v="80"/>
    <n v="140"/>
  </r>
  <r>
    <x v="0"/>
    <s v="DHEMAJI"/>
    <s v="NEA465"/>
    <n v="1000004113"/>
    <s v="ASSAM STORES"/>
    <d v="2024-09-07T00:00:00"/>
    <s v="Targeted Dealer"/>
    <m/>
    <n v="100"/>
    <n v="100"/>
    <n v="130"/>
  </r>
  <r>
    <x v="1"/>
    <s v="DHARMANAGAR"/>
    <s v="NEN231"/>
    <n v="1000004114"/>
    <s v="NEW MADAN GOPAL HARDWARE"/>
    <d v="2024-09-09T00:00:00"/>
    <s v="Targeted Dealer"/>
    <m/>
    <n v="80"/>
    <n v="80"/>
    <n v="25"/>
  </r>
  <r>
    <x v="1"/>
    <s v="Lower Assam- 1 (Bongaigaon)"/>
    <s v="NEA466"/>
    <n v="1000004115"/>
    <s v="AZIZ HARDWARE"/>
    <d v="2024-09-09T00:00:00"/>
    <s v="Targeted Dealer"/>
    <m/>
    <n v="150"/>
    <n v="150"/>
    <n v="125"/>
  </r>
  <r>
    <x v="0"/>
    <s v="NAGALAND"/>
    <s v="NEV040"/>
    <n v="1000001029"/>
    <s v="VINOD ENTERPRISE - NLD"/>
    <d v="2021-04-19T00:00:00"/>
    <s v="-"/>
    <m/>
    <n v="0"/>
    <n v="0"/>
    <n v="0"/>
  </r>
  <r>
    <x v="1"/>
    <s v="Lower Assam- 2 (Barpeta)"/>
    <s v="NER332"/>
    <n v="1000004116"/>
    <s v="RIYA HARDWARE"/>
    <d v="2024-09-12T00:00:00"/>
    <s v="Targeted Dealer"/>
    <m/>
    <n v="74"/>
    <n v="74"/>
    <n v="26"/>
  </r>
  <r>
    <x v="1"/>
    <s v="AGARTALA"/>
    <s v="NER331"/>
    <n v="1000004117"/>
    <s v="RATAN SARKAR"/>
    <d v="2024-09-12T00:00:00"/>
    <s v="Targeted Dealer"/>
    <m/>
    <n v="20"/>
    <n v="20"/>
    <n v="0"/>
  </r>
  <r>
    <x v="1"/>
    <s v="TURA PLAIN"/>
    <s v="NEG184"/>
    <n v="1000004118"/>
    <s v="GUPTA HARDWARE"/>
    <d v="2024-09-12T00:00:00"/>
    <s v="Targeted Dealer"/>
    <m/>
    <n v="245"/>
    <n v="245"/>
    <n v="180"/>
  </r>
  <r>
    <x v="1"/>
    <s v="DARANG"/>
    <s v="NEG186"/>
    <n v="1000004119"/>
    <s v="G.D.HARDWARE"/>
    <d v="2024-09-13T00:00:00"/>
    <s v="Targeted Dealer"/>
    <m/>
    <n v="120"/>
    <n v="120"/>
    <n v="62.5"/>
  </r>
  <r>
    <x v="0"/>
    <s v="GOLAGHAT"/>
    <s v="NER334"/>
    <n v="1000004120"/>
    <s v="RS HARDWARE &amp; SUPPLIER"/>
    <d v="2024-09-13T00:00:00"/>
    <s v="Targeted Dealer"/>
    <m/>
    <n v="90"/>
    <n v="90"/>
    <n v="75"/>
  </r>
  <r>
    <x v="1"/>
    <s v="CACHAR"/>
    <s v="NEK224"/>
    <n v="1000004121"/>
    <s v="KALPANA TRADING"/>
    <d v="2024-09-18T00:00:00"/>
    <s v="Targeted Dealer"/>
    <m/>
    <n v="275"/>
    <n v="275"/>
    <n v="285"/>
  </r>
  <r>
    <x v="1"/>
    <s v="MORIGAON"/>
    <s v="NEN232"/>
    <n v="1000004122"/>
    <s v="NATH BROTHERS &amp; HARDWARE"/>
    <d v="2024-09-19T00:00:00"/>
    <s v="Targeted Dealer"/>
    <m/>
    <n v="20"/>
    <n v="20"/>
    <n v="20"/>
  </r>
  <r>
    <x v="0"/>
    <s v="SHILLONG"/>
    <s v="NES752"/>
    <n v="1000004123"/>
    <s v="SEDES ENTERPRISE"/>
    <d v="2024-09-19T00:00:00"/>
    <s v="Targeted Dealer"/>
    <m/>
    <n v="250"/>
    <n v="250"/>
    <n v="281"/>
  </r>
  <r>
    <x v="1"/>
    <s v="CACHAR"/>
    <s v="NEA469"/>
    <n v="1000004126"/>
    <s v="ABRAR STEEL"/>
    <d v="2024-09-21T00:00:00"/>
    <s v="-"/>
    <m/>
    <n v="0"/>
    <n v="0"/>
    <n v="80"/>
  </r>
  <r>
    <x v="1"/>
    <s v="HAILAKANDI"/>
    <s v="NEE064"/>
    <n v="1000004124"/>
    <s v="EKBAL HARDWARE"/>
    <d v="2024-09-21T00:00:00"/>
    <s v="Targeted Dealer"/>
    <m/>
    <n v="110"/>
    <n v="110"/>
    <n v="0"/>
  </r>
  <r>
    <x v="1"/>
    <s v="MIZORAM"/>
    <s v="NEA470"/>
    <n v="1000004134"/>
    <s v="ANGELAS ENTERPRISE"/>
    <d v="2024-09-23T00:00:00"/>
    <s v="Targeted Dealer"/>
    <m/>
    <n v="10"/>
    <n v="10"/>
    <n v="2"/>
  </r>
  <r>
    <x v="1"/>
    <s v="TURA HILLS"/>
    <s v="NER335"/>
    <n v="1000004133"/>
    <s v="ROTHIN BARMAN"/>
    <d v="2024-09-23T00:00:00"/>
    <s v="Targeted Dealer"/>
    <m/>
    <n v="60"/>
    <n v="60"/>
    <n v="25"/>
  </r>
  <r>
    <x v="1"/>
    <s v="Lower Assam- 1 (Bongaigaon)"/>
    <s v="NEM453"/>
    <n v="1000004132"/>
    <s v="MOMTAZ HARDWARE"/>
    <d v="2024-09-23T00:00:00"/>
    <s v="Targeted Dealer"/>
    <m/>
    <n v="100"/>
    <n v="100"/>
    <n v="125"/>
  </r>
  <r>
    <x v="1"/>
    <s v="UDAIPUR"/>
    <s v="NEB378"/>
    <n v="1000004136"/>
    <s v="BALAJI TRADERS"/>
    <d v="2024-09-24T00:00:00"/>
    <s v="Targeted Dealer"/>
    <m/>
    <n v="50"/>
    <n v="50"/>
    <n v="25"/>
  </r>
  <r>
    <x v="0"/>
    <s v="LAKHIMPUR"/>
    <s v="NEJ192"/>
    <n v="1000004137"/>
    <s v="JOY MAA HARDWARE AND SANITARY"/>
    <d v="2024-09-25T00:00:00"/>
    <s v="Targeted Dealer"/>
    <m/>
    <n v="500"/>
    <n v="500"/>
    <n v="500"/>
  </r>
  <r>
    <x v="0"/>
    <s v="NAGALAND"/>
    <s v="NEJ193"/>
    <n v="1000004138"/>
    <s v="J.K. HARDWARE STORE"/>
    <d v="2024-09-25T00:00:00"/>
    <s v="-"/>
    <m/>
    <n v="0"/>
    <n v="0"/>
    <n v="0"/>
  </r>
  <r>
    <x v="1"/>
    <s v="DARANG"/>
    <s v="NES754"/>
    <n v="1000004139"/>
    <s v="SETHIA ENTERPRISES"/>
    <d v="2024-09-27T00:00:00"/>
    <s v="Targeted Dealer"/>
    <m/>
    <n v="20"/>
    <n v="20"/>
    <n v="0"/>
  </r>
  <r>
    <x v="0"/>
    <s v="DIBRUGARH"/>
    <s v="NES756"/>
    <n v="1000004141"/>
    <s v="SARSWATI ENTERPRISES"/>
    <d v="2024-09-30T00:00:00"/>
    <s v="Targeted Dealer"/>
    <m/>
    <n v="400"/>
    <n v="400"/>
    <n v="331.5"/>
  </r>
  <r>
    <x v="1"/>
    <s v="CACHAR"/>
    <s v="NEI052"/>
    <n v="1000004142"/>
    <s v="INDIAN TRADING"/>
    <d v="2024-09-30T00:00:00"/>
    <s v="-"/>
    <m/>
    <n v="0"/>
    <n v="0"/>
    <n v="0"/>
  </r>
  <r>
    <x v="4"/>
    <s v="SAHARSA"/>
    <s v="BHO010"/>
    <n v="1000004145"/>
    <s v="OM SHIV MAHAKALI LAXMI TRADERS"/>
    <d v="2024-10-04T00:00:00"/>
    <s v="Targeted Dealer"/>
    <m/>
    <n v="100"/>
    <n v="100"/>
    <n v="0"/>
  </r>
  <r>
    <x v="4"/>
    <s v="BHAGALPUR"/>
    <s v="BHP049"/>
    <n v="1000004146"/>
    <s v="PANKAJ KUMAR CHAUDHARI"/>
    <d v="2024-10-08T00:00:00"/>
    <s v="Targeted Dealer"/>
    <m/>
    <n v="25"/>
    <n v="25"/>
    <n v="0"/>
  </r>
  <r>
    <x v="1"/>
    <s v="TURA PLAIN"/>
    <s v="NEO045"/>
    <n v="1000004147"/>
    <s v="OSMAN HARDWARE"/>
    <d v="2024-10-09T00:00:00"/>
    <s v="Targeted Dealer"/>
    <m/>
    <n v="220"/>
    <n v="220"/>
    <n v="455"/>
  </r>
  <r>
    <x v="1"/>
    <s v="GUWAHATI RURAL"/>
    <s v="NES430"/>
    <n v="1000000306"/>
    <s v="SHIVAM ENTERPRISE (GHY)"/>
    <d v="2020-02-01T00:00:00"/>
    <s v="Targeted Dealer"/>
    <m/>
    <n v="1000"/>
    <n v="1000"/>
    <n v="835.5"/>
  </r>
  <r>
    <x v="0"/>
    <s v="DIBRUGARH"/>
    <s v="NES757"/>
    <n v="1000004149"/>
    <s v="SHREE KANHAIYA HARDWARE STORE"/>
    <d v="2024-10-09T00:00:00"/>
    <s v="Targeted Dealer"/>
    <m/>
    <n v="30"/>
    <n v="30"/>
    <n v="3"/>
  </r>
  <r>
    <x v="4"/>
    <s v="PURNIA"/>
    <s v="BHR097"/>
    <n v="1000003303"/>
    <s v="RAZIYA ENTERPRISES"/>
    <d v="2023-01-31T00:00:00"/>
    <s v="Targeted Dealer"/>
    <m/>
    <n v="50"/>
    <n v="50"/>
    <n v="25"/>
  </r>
  <r>
    <x v="1"/>
    <s v="KARIMGANJ"/>
    <s v="NEN077"/>
    <n v="1000000435"/>
    <s v="NADIA HARDWARE"/>
    <d v="2017-08-08T00:00:00"/>
    <s v="Targeted Dealer"/>
    <m/>
    <n v="15"/>
    <n v="15"/>
    <n v="17"/>
  </r>
  <r>
    <x v="3"/>
    <s v="DAKSHIN DINAJPUR"/>
    <s v="WBE026"/>
    <n v="1000004150"/>
    <s v="ESHAN TRADERS"/>
    <d v="2024-10-16T00:00:00"/>
    <s v="Targeted Dealer"/>
    <m/>
    <n v="25"/>
    <n v="25"/>
    <n v="0"/>
  </r>
  <r>
    <x v="1"/>
    <s v="AGARTALA"/>
    <s v="NEG191"/>
    <n v="1000004151"/>
    <s v="GOPE VARIETIES"/>
    <d v="2024-10-18T00:00:00"/>
    <s v="Targeted Dealer"/>
    <m/>
    <n v="150"/>
    <n v="150"/>
    <n v="133"/>
  </r>
  <r>
    <x v="1"/>
    <s v="Lower Assam- 1 (Bongaigaon)"/>
    <s v="NES759"/>
    <n v="1000004152"/>
    <s v="SHYAMALI STORES"/>
    <d v="2024-10-20T00:00:00"/>
    <s v="Targeted Dealer"/>
    <m/>
    <n v="50"/>
    <n v="50"/>
    <n v="50"/>
  </r>
  <r>
    <x v="0"/>
    <s v="AP- Lekhabali"/>
    <s v="NET200"/>
    <n v="1000004157"/>
    <s v="TATAN ENTERPRISES"/>
    <d v="2024-10-24T00:00:00"/>
    <s v="Targeted Dealer"/>
    <m/>
    <n v="170"/>
    <n v="170"/>
    <n v="84"/>
  </r>
  <r>
    <x v="0"/>
    <s v="N C Hills"/>
    <s v="NEN234"/>
    <n v="1000004155"/>
    <s v="NATH VARIETY STORE"/>
    <d v="2024-10-23T00:00:00"/>
    <s v="Targeted Dealer"/>
    <m/>
    <n v="120"/>
    <n v="120"/>
    <n v="100"/>
  </r>
  <r>
    <x v="1"/>
    <s v="KARIMGANJ"/>
    <s v="NEA473"/>
    <n v="1000004156"/>
    <s v="ANIMA SINHA"/>
    <d v="2024-10-23T00:00:00"/>
    <s v="Targeted Dealer"/>
    <m/>
    <n v="15"/>
    <n v="15"/>
    <n v="5"/>
  </r>
  <r>
    <x v="0"/>
    <s v="DIBRUGARH"/>
    <s v="NES760"/>
    <n v="1000004161"/>
    <s v="SANGAM ENTERPRISE"/>
    <d v="2024-11-01T00:00:00"/>
    <s v="Targeted Dealer"/>
    <m/>
    <n v="120"/>
    <n v="120"/>
    <n v="130"/>
  </r>
  <r>
    <x v="0"/>
    <s v="N C Hills"/>
    <s v="NEA472"/>
    <n v="1000004153"/>
    <s v="ANKIT HARDWARE"/>
    <d v="2024-10-23T00:00:00"/>
    <s v="Targeted Dealer"/>
    <m/>
    <n v="140"/>
    <n v="140"/>
    <n v="100"/>
  </r>
  <r>
    <x v="1"/>
    <s v="AGARTALA"/>
    <s v="NEN235"/>
    <n v="1000004165"/>
    <s v="NEW MAHENDRA BHANDAR"/>
    <d v="2024-11-06T00:00:00"/>
    <s v="Targeted Dealer"/>
    <m/>
    <n v="750"/>
    <n v="750"/>
    <n v="728.2"/>
  </r>
  <r>
    <x v="1"/>
    <s v="UDAIPUR"/>
    <s v="NET202"/>
    <n v="1000004164"/>
    <s v="TRIPURESWARI ENTERPRISE"/>
    <d v="2024-11-06T00:00:00"/>
    <s v="Targeted Dealer"/>
    <m/>
    <n v="30"/>
    <n v="30"/>
    <n v="34.5"/>
  </r>
  <r>
    <x v="3"/>
    <s v="DAKSHIN DINAJPUR"/>
    <s v="WBD097"/>
    <n v="1000004158"/>
    <s v="DREAM HOUSE ENTERPRISE"/>
    <d v="2024-10-29T00:00:00"/>
    <s v="Targeted Dealer"/>
    <m/>
    <n v="20"/>
    <n v="20"/>
    <n v="15"/>
  </r>
  <r>
    <x v="1"/>
    <s v="UDAIPUR"/>
    <s v="NEB383"/>
    <n v="1000004163"/>
    <s v="BHOLANATH HARDWARE"/>
    <d v="2024-11-06T00:00:00"/>
    <s v="Targeted Dealer"/>
    <m/>
    <n v="100"/>
    <n v="100"/>
    <n v="176.5"/>
  </r>
  <r>
    <x v="0"/>
    <s v="SHILLONG"/>
    <s v="NEM455"/>
    <n v="1000004168"/>
    <s v="M.M HARDWARE"/>
    <d v="2024-11-10T00:00:00"/>
    <s v="Targeted Dealer"/>
    <m/>
    <n v="30"/>
    <n v="30"/>
    <n v="22"/>
  </r>
  <r>
    <x v="4"/>
    <s v="MUZAFFARPUR"/>
    <s v="R131"/>
    <n v="1000001683"/>
    <s v="R.S. TRADERS"/>
    <d v="2013-01-29T00:00:00"/>
    <s v="Targeted Dealer"/>
    <m/>
    <n v="15"/>
    <n v="15"/>
    <n v="5"/>
  </r>
  <r>
    <x v="0"/>
    <s v="NAGAON"/>
    <s v="NEB384"/>
    <n v="1000004167"/>
    <s v="BORGHULI HARDWARE"/>
    <d v="2024-11-10T00:00:00"/>
    <s v="Targeted Dealer"/>
    <m/>
    <n v="120"/>
    <n v="120"/>
    <n v="163"/>
  </r>
  <r>
    <x v="1"/>
    <s v="HAILAKANDI"/>
    <s v="NEJ197"/>
    <n v="1000004169"/>
    <s v="JOYNARAYAN TRADERS"/>
    <d v="2024-11-10T00:00:00"/>
    <s v="Targeted Dealer"/>
    <m/>
    <n v="40"/>
    <n v="40"/>
    <n v="25"/>
  </r>
  <r>
    <x v="1"/>
    <s v="KARIMGANJ"/>
    <s v="NES444"/>
    <n v="1000000378"/>
    <s v="SHYAM TRADERS (SIL)"/>
    <d v="2020-03-21T00:00:00"/>
    <s v="Targeted Dealer"/>
    <m/>
    <n v="40"/>
    <n v="40"/>
    <n v="22.25"/>
  </r>
  <r>
    <x v="2"/>
    <s v="DARJEELING HILLS"/>
    <s v="WBD081"/>
    <n v="1000001366"/>
    <s v="DARJEELING BUILDER STORE (SILIGURI)"/>
    <d v="2020-08-11T00:00:00"/>
    <s v="Targeted Dealer"/>
    <m/>
    <n v="600"/>
    <n v="600"/>
    <n v="648.45000000000005"/>
  </r>
  <r>
    <x v="0"/>
    <s v="MANIPUR"/>
    <s v="NEJ195"/>
    <n v="1000004159"/>
    <s v="LAISHRAM BIRAMANGOL SINGH"/>
    <d v="2024-10-29T00:00:00"/>
    <s v="Targeted Dealer"/>
    <m/>
    <n v="115"/>
    <n v="115"/>
    <n v="38"/>
  </r>
  <r>
    <x v="0"/>
    <s v="KARBIANGLONG"/>
    <s v="NES763"/>
    <n v="1000004170"/>
    <s v="SANJAY BISWAS"/>
    <d v="2024-11-15T00:00:00"/>
    <s v="Targeted Dealer"/>
    <m/>
    <n v="50"/>
    <n v="50"/>
    <n v="50"/>
  </r>
  <r>
    <x v="0"/>
    <s v="Sibsagar"/>
    <s v="NEN202"/>
    <n v="1000003041"/>
    <s v="NIRMAL ENTERPRISE"/>
    <d v="2022-10-13T00:00:00"/>
    <s v="Targeted Dealer"/>
    <m/>
    <n v="120"/>
    <n v="120"/>
    <n v="80"/>
  </r>
  <r>
    <x v="1"/>
    <s v="Lower Assam- 1 (Bongaigaon)"/>
    <s v="NES765"/>
    <n v="1000004172"/>
    <s v="SR ENTERPRISE"/>
    <d v="2024-11-22T00:00:00"/>
    <s v="Targeted Dealer"/>
    <m/>
    <n v="50"/>
    <n v="50"/>
    <n v="55"/>
  </r>
  <r>
    <x v="0"/>
    <s v="AP- Tinsukia Side"/>
    <s v="NER340"/>
    <n v="1000004183"/>
    <s v="R.K ENTERPRISES"/>
    <d v="2024-11-25T00:00:00"/>
    <s v="Targeted Dealer"/>
    <m/>
    <n v="315"/>
    <n v="315"/>
    <n v="0"/>
  </r>
  <r>
    <x v="0"/>
    <s v="MANIPUR"/>
    <s v="NEA476"/>
    <n v="1000004171"/>
    <s v="A A STORE"/>
    <d v="2024-11-15T00:00:00"/>
    <s v="Targeted Dealer"/>
    <m/>
    <n v="155"/>
    <n v="155"/>
    <n v="35"/>
  </r>
  <r>
    <x v="0"/>
    <s v="TINSUKIA"/>
    <s v="NES767"/>
    <n v="1000004182"/>
    <s v="SONOWAL HARDWARE AND FURNITURE"/>
    <d v="2024-11-25T00:00:00"/>
    <s v="Targeted Dealer"/>
    <m/>
    <n v="50"/>
    <n v="50"/>
    <n v="70"/>
  </r>
  <r>
    <x v="0"/>
    <s v="MANIPUR"/>
    <s v="H132"/>
    <n v="1000000568"/>
    <s v="HOLISTIC ENTERPRISES"/>
    <d v="2022-06-26T00:00:00"/>
    <s v="Targeted Dealer"/>
    <m/>
    <n v="155"/>
    <n v="155"/>
    <n v="190"/>
  </r>
  <r>
    <x v="4"/>
    <s v="KISHANGANJ"/>
    <s v="BHT020"/>
    <n v="1000004184"/>
    <s v="TAJ TRADERS"/>
    <d v="2024-11-30T00:00:00"/>
    <s v="Targeted Dealer"/>
    <m/>
    <n v="350"/>
    <n v="350"/>
    <n v="60.5"/>
  </r>
  <r>
    <x v="0"/>
    <s v="DIBRUGARH"/>
    <s v="NEN237"/>
    <n v="1000004177"/>
    <s v="N.H. HARDWARE"/>
    <d v="2024-12-04T00:00:00"/>
    <s v="Targeted Dealer"/>
    <m/>
    <n v="90"/>
    <n v="90"/>
    <n v="47"/>
  </r>
  <r>
    <x v="1"/>
    <s v="DHARMANAGAR"/>
    <s v="NEH165"/>
    <n v="1000004174"/>
    <s v="HRIT ENTERPRISE"/>
    <d v="2024-11-29T00:00:00"/>
    <s v="Targeted Dealer"/>
    <m/>
    <n v="130"/>
    <n v="130"/>
    <n v="110"/>
  </r>
  <r>
    <x v="1"/>
    <s v="GUWAHATI RURAL"/>
    <s v="NES667"/>
    <n v="1000003552"/>
    <s v="SIBA INFRATECH"/>
    <d v="2023-05-26T00:00:00"/>
    <s v="-"/>
    <m/>
    <n v="0"/>
    <n v="0"/>
    <n v="0"/>
  </r>
  <r>
    <x v="1"/>
    <s v="DARANG"/>
    <s v="NEJ198"/>
    <n v="1000004175"/>
    <s v="JYOTI HARDWARE"/>
    <d v="2024-11-29T00:00:00"/>
    <s v="Targeted Dealer"/>
    <m/>
    <n v="30"/>
    <n v="30"/>
    <n v="43"/>
  </r>
  <r>
    <x v="0"/>
    <s v="NAGALAND"/>
    <s v="NEJ196"/>
    <n v="1000004166"/>
    <s v="JAMIR STORE"/>
    <d v="2024-11-07T00:00:00"/>
    <s v="Targeted Dealer"/>
    <m/>
    <n v="30"/>
    <n v="30"/>
    <n v="0"/>
  </r>
  <r>
    <x v="4"/>
    <s v="BEGUSARAI"/>
    <s v="BHS040"/>
    <n v="1000001168"/>
    <s v="SUMAN ENTERPRISES"/>
    <d v="2022-06-27T00:00:00"/>
    <s v="Targeted Dealer"/>
    <m/>
    <n v="10"/>
    <n v="10"/>
    <n v="15"/>
  </r>
  <r>
    <x v="0"/>
    <s v="GOLAGHAT"/>
    <s v="NEN238"/>
    <n v="1000004179"/>
    <s v="NAYRA ENTERPRISES"/>
    <d v="2024-12-09T00:00:00"/>
    <s v="Targeted Dealer"/>
    <m/>
    <n v="120"/>
    <n v="120"/>
    <n v="120"/>
  </r>
  <r>
    <x v="0"/>
    <s v="DHEMAJI"/>
    <s v="NER341"/>
    <n v="1000004181"/>
    <s v="RAKESH STORES"/>
    <d v="2024-12-09T00:00:00"/>
    <s v="Targeted Dealer"/>
    <m/>
    <n v="120"/>
    <n v="120"/>
    <n v="140"/>
  </r>
  <r>
    <x v="4"/>
    <s v="KISHANGANJ"/>
    <s v="BHJ041"/>
    <n v="1000001491"/>
    <s v="JALALGARH TRADERS"/>
    <d v="2022-06-27T00:00:00"/>
    <s v="Targeted Dealer"/>
    <m/>
    <n v="35"/>
    <n v="35"/>
    <n v="0"/>
  </r>
  <r>
    <x v="0"/>
    <s v="NAGAON"/>
    <s v="NEA481"/>
    <n v="1000004187"/>
    <s v="ADITYA STEELS AND ISPAT"/>
    <d v="2024-12-10T00:00:00"/>
    <s v="Targeted Dealer"/>
    <m/>
    <n v="200"/>
    <n v="200"/>
    <n v="224"/>
  </r>
  <r>
    <x v="1"/>
    <s v="DHARMANAGAR"/>
    <s v="NES546"/>
    <n v="1000002400"/>
    <s v="SUJIT SEN"/>
    <d v="2022-06-26T00:00:00"/>
    <s v="-"/>
    <m/>
    <n v="0"/>
    <n v="0"/>
    <n v="0"/>
  </r>
  <r>
    <x v="1"/>
    <s v="DHARMANAGAR"/>
    <s v="NES771"/>
    <n v="1000004185"/>
    <s v="SATYA RANJAN ROY"/>
    <d v="2024-12-05T00:00:00"/>
    <s v="Targeted Dealer"/>
    <m/>
    <n v="75"/>
    <n v="75"/>
    <n v="75"/>
  </r>
  <r>
    <x v="4"/>
    <s v="BEGUSARAI"/>
    <s v="BHR081"/>
    <n v="1000001184"/>
    <s v="R K BUILDING AND MATERIALS"/>
    <d v="2022-06-27T00:00:00"/>
    <s v="Targeted Dealer"/>
    <m/>
    <n v="25"/>
    <n v="25"/>
    <n v="25"/>
  </r>
  <r>
    <x v="4"/>
    <s v="MUZAFFARPUR"/>
    <s v="BHM117"/>
    <n v="1000001660"/>
    <s v="MAHADEV TRADERS"/>
    <d v="2022-06-27T00:00:00"/>
    <s v="Targeted Dealer"/>
    <m/>
    <n v="30"/>
    <n v="30"/>
    <n v="30"/>
  </r>
  <r>
    <x v="2"/>
    <s v="SIKKIM"/>
    <s v="SKN003"/>
    <n v="1000002780"/>
    <s v="NANDA KISHORE PRASAD"/>
    <d v="2022-06-29T00:00:00"/>
    <s v="Targeted Dealer"/>
    <m/>
    <n v="30"/>
    <n v="30"/>
    <n v="0"/>
  </r>
  <r>
    <x v="4"/>
    <s v="BEGUSARAI"/>
    <s v="BHM135"/>
    <n v="1000002525"/>
    <s v="M B TRADERS"/>
    <d v="2022-06-27T00:00:00"/>
    <s v="Targeted Dealer"/>
    <m/>
    <n v="15"/>
    <n v="15"/>
    <n v="0"/>
  </r>
  <r>
    <x v="0"/>
    <s v="MANIPUR"/>
    <s v="NEK227"/>
    <n v="1000004192"/>
    <s v="KM &amp; SONS ENTERPRISES"/>
    <d v="2024-12-16T00:00:00"/>
    <s v="Targeted Dealer"/>
    <m/>
    <n v="205"/>
    <n v="205"/>
    <n v="167"/>
  </r>
  <r>
    <x v="0"/>
    <s v="AP- Banderdewa"/>
    <s v="NEH166"/>
    <n v="1000004196"/>
    <s v="HARDWARE HUB"/>
    <d v="2024-12-24T00:00:00"/>
    <s v="Targeted Dealer"/>
    <m/>
    <n v="2640"/>
    <n v="2640"/>
    <n v="2016.5"/>
  </r>
  <r>
    <x v="0"/>
    <s v="AP- Lekhabali"/>
    <s v="NET205"/>
    <n v="1000004203"/>
    <s v="T K ENTERPRISE"/>
    <d v="2024-12-26T00:00:00"/>
    <s v="Targeted Dealer"/>
    <m/>
    <n v="20"/>
    <n v="20"/>
    <n v="0"/>
  </r>
  <r>
    <x v="0"/>
    <s v="TINSUKIA"/>
    <s v="NEC142"/>
    <n v="1000004197"/>
    <s v="CHAMARIA TRADING CO"/>
    <d v="2024-12-26T00:00:00"/>
    <s v="Targeted Dealer"/>
    <m/>
    <n v="300"/>
    <n v="300"/>
    <n v="221.1"/>
  </r>
  <r>
    <x v="0"/>
    <s v="MANIPUR"/>
    <s v="NEU052"/>
    <n v="1000004202"/>
    <s v="UKHONG FURNITURE AND DECOR"/>
    <d v="2024-12-19T00:00:00"/>
    <s v="Targeted Dealer"/>
    <m/>
    <n v="55"/>
    <n v="55"/>
    <n v="0"/>
  </r>
  <r>
    <x v="4"/>
    <s v="PURNIA"/>
    <s v="BHS005"/>
    <n v="1000001726"/>
    <s v="SKYLINE TRADERS"/>
    <d v="2022-06-27T00:00:00"/>
    <s v="Targeted Dealer"/>
    <m/>
    <n v="20"/>
    <n v="20"/>
    <n v="12"/>
  </r>
  <r>
    <x v="1"/>
    <s v="GUWAHATI RURAL"/>
    <s v="NES327"/>
    <n v="1000000307"/>
    <s v="SUMAN ENTERPRISE (GHY)"/>
    <d v="2018-10-08T00:00:00"/>
    <s v="Targeted Dealer"/>
    <m/>
    <n v="100"/>
    <n v="100"/>
    <n v="111"/>
  </r>
  <r>
    <x v="4"/>
    <s v="BEGUSARAI"/>
    <s v="BHB078"/>
    <n v="1000004206"/>
    <s v="BHARAT TRADERS - BACHHWARA"/>
    <d v="2024-12-31T00:00:00"/>
    <s v="Targeted Dealer"/>
    <m/>
    <n v="50"/>
    <n v="50"/>
    <n v="0"/>
  </r>
  <r>
    <x v="0"/>
    <s v="TINSUKIA"/>
    <s v="NES775"/>
    <n v="1000004198"/>
    <s v="M/S S K ENTERPRISES"/>
    <d v="2024-12-27T00:00:00"/>
    <s v="-"/>
    <m/>
    <n v="0"/>
    <n v="0"/>
    <n v="0"/>
  </r>
  <r>
    <x v="0"/>
    <s v="MANIPUR"/>
    <s v="NES773"/>
    <n v="1000004193"/>
    <s v="SBD STEEL &amp; CEMENT"/>
    <d v="2024-12-16T00:00:00"/>
    <s v="Targeted Dealer"/>
    <m/>
    <n v="55"/>
    <n v="55"/>
    <n v="0"/>
  </r>
  <r>
    <x v="2"/>
    <s v="DARJEELING HILLS"/>
    <s v="WBA135"/>
    <n v="1000001359"/>
    <s v="ACE CONSTRUCTION COMPANY"/>
    <d v="2022-06-27T00:00:00"/>
    <s v="Targeted Dealer"/>
    <m/>
    <n v="100"/>
    <n v="100"/>
    <n v="42.5"/>
  </r>
  <r>
    <x v="1"/>
    <s v="DHARMANAGAR"/>
    <s v="NEL137"/>
    <n v="1000004212"/>
    <s v="LOKNATH ENTERPRISE"/>
    <d v="2025-01-10T00:00:00"/>
    <s v="Targeted Dealer"/>
    <m/>
    <n v="150"/>
    <n v="150"/>
    <n v="150"/>
  </r>
  <r>
    <x v="4"/>
    <s v="KATIHAR"/>
    <s v="BHS260"/>
    <n v="1000004204"/>
    <s v="M/S SITA STEEL"/>
    <d v="2024-12-27T00:00:00"/>
    <s v="Targeted Dealer"/>
    <m/>
    <n v="60"/>
    <n v="60"/>
    <n v="44.25"/>
  </r>
  <r>
    <x v="0"/>
    <s v="HOJAI"/>
    <s v="NET206"/>
    <n v="1000004215"/>
    <s v="TANISH ENTERPRISE"/>
    <d v="2025-01-16T00:00:00"/>
    <s v="Targeted Dealer"/>
    <m/>
    <n v="120"/>
    <n v="120"/>
    <n v="200"/>
  </r>
  <r>
    <x v="0"/>
    <s v="MANIPUR"/>
    <s v="G141"/>
    <n v="1000000566"/>
    <s v="GOPAL ENTERPRISES"/>
    <d v="2014-04-08T00:00:00"/>
    <s v="-"/>
    <m/>
    <n v="0"/>
    <n v="0"/>
    <n v="50"/>
  </r>
  <r>
    <x v="1"/>
    <s v="DARANG"/>
    <s v="NEG198"/>
    <n v="1000004201"/>
    <s v="GRS HARDWARE"/>
    <d v="2024-12-31T00:00:00"/>
    <s v="Targeted Dealer"/>
    <m/>
    <n v="25"/>
    <n v="25"/>
    <n v="13"/>
  </r>
  <r>
    <x v="2"/>
    <s v="SIKKIM"/>
    <s v="SKS011"/>
    <n v="1000004214"/>
    <s v="SHIVAM ENTERPRISES - RAKDONG"/>
    <d v="2025-01-14T00:00:00"/>
    <s v="Targeted Dealer"/>
    <m/>
    <n v="90"/>
    <n v="90"/>
    <n v="0"/>
  </r>
  <r>
    <x v="0"/>
    <s v="MANIPUR"/>
    <s v="NED260"/>
    <n v="1000004216"/>
    <s v="DULUX STORE"/>
    <d v="2025-01-18T00:00:00"/>
    <s v="Targeted Dealer"/>
    <m/>
    <n v="155"/>
    <n v="155"/>
    <n v="157"/>
  </r>
  <r>
    <x v="0"/>
    <s v="DHEMAJI"/>
    <s v="NEB396"/>
    <n v="1000004222"/>
    <s v="BASUDEV ENTERPRISE"/>
    <d v="2025-01-20T00:00:00"/>
    <s v="Targeted Dealer"/>
    <m/>
    <n v="100"/>
    <n v="100"/>
    <n v="120"/>
  </r>
  <r>
    <x v="1"/>
    <s v="Lower Assam- 1 (Bongaigaon)"/>
    <s v="NEF031"/>
    <n v="1000004223"/>
    <s v="FEROZA HARDWARE STORE"/>
    <d v="2025-01-21T00:00:00"/>
    <s v="Targeted Dealer"/>
    <m/>
    <n v="150"/>
    <n v="150"/>
    <n v="110"/>
  </r>
  <r>
    <x v="0"/>
    <s v="MANIPUR"/>
    <s v="T053"/>
    <n v="1000000580"/>
    <s v="THANGJING HARDWARE"/>
    <d v="2022-06-26T00:00:00"/>
    <s v="Targeted Dealer"/>
    <m/>
    <n v="55"/>
    <n v="55"/>
    <n v="313"/>
  </r>
  <r>
    <x v="0"/>
    <s v="TEZPUR"/>
    <s v="NER348"/>
    <n v="1000004227"/>
    <s v="R M HARDWARE"/>
    <s v="28.01.2025"/>
    <s v="Targeted Dealer"/>
    <m/>
    <n v="80"/>
    <n v="80"/>
    <n v="116"/>
  </r>
  <r>
    <x v="4"/>
    <s v="KATIHAR"/>
    <s v="BHS261"/>
    <n v="1000004242"/>
    <s v="SAGAR KHAD BEEJ BHANDAR"/>
    <d v="2025-01-29T00:00:00"/>
    <s v="Targeted Dealer"/>
    <m/>
    <n v="25"/>
    <n v="25"/>
    <n v="3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6">
  <r>
    <x v="0"/>
    <s v="NAGAON"/>
    <s v="B014"/>
    <n v="1000000638"/>
    <s v="BANIK HARDWARE"/>
    <d v="2005-02-01T00:00:00"/>
    <s v="Targeted Dealer"/>
    <m/>
    <n v="100"/>
    <n v="100"/>
    <n v="70"/>
    <n v="30"/>
    <n v="70"/>
    <n v="85"/>
    <s v="DEC"/>
    <n v="85"/>
    <n v="-15"/>
    <n v="-0.17647058823529416"/>
    <s v="DEGROWTH"/>
    <n v="80"/>
    <s v="jAN"/>
    <n v="80"/>
    <n v="-10"/>
    <n v="-0.125"/>
    <s v="DEGROWTH"/>
    <n v="0"/>
  </r>
  <r>
    <x v="0"/>
    <s v="HOJAI"/>
    <s v="S019"/>
    <n v="1000000671"/>
    <s v="SANDHYA HARDWARE STORES"/>
    <d v="2005-02-07T00:00:00"/>
    <s v="Targeted Dealer"/>
    <m/>
    <n v="10"/>
    <n v="10"/>
    <n v="10"/>
    <n v="0"/>
    <n v="100"/>
    <n v="0"/>
    <s v="DEC"/>
    <n v="0"/>
    <n v="10"/>
    <s v=" "/>
    <b v="0"/>
    <n v="20"/>
    <s v="jAN"/>
    <n v="20"/>
    <n v="-10"/>
    <n v="-0.5"/>
    <s v="DEGROWTH"/>
    <n v="0"/>
  </r>
  <r>
    <x v="0"/>
    <s v="HOJAI"/>
    <s v="S078"/>
    <n v="1000000673"/>
    <s v="SREE BHANDER (SP FIRM)"/>
    <d v="2005-05-18T00:00:00"/>
    <s v="Targeted Dealer"/>
    <m/>
    <n v="2350"/>
    <n v="2350"/>
    <n v="1763.5"/>
    <n v="586.5"/>
    <n v="75.042553191489361"/>
    <n v="1616"/>
    <s v="DEC"/>
    <n v="1616"/>
    <n v="147.5"/>
    <n v="9.1274752475247523E-2"/>
    <s v="GROWTH"/>
    <n v="2210"/>
    <s v="jAN"/>
    <n v="2210"/>
    <n v="-446.5"/>
    <n v="-0.20203619909502257"/>
    <s v="DEGROWTH"/>
    <n v="0"/>
  </r>
  <r>
    <x v="0"/>
    <s v="NAGAON"/>
    <s v="S012"/>
    <n v="1000000669"/>
    <s v="SAIKIA ENTERPRISE"/>
    <d v="2007-01-11T00:00:00"/>
    <s v="Targeted Dealer"/>
    <m/>
    <n v="60"/>
    <n v="60"/>
    <n v="13"/>
    <n v="47"/>
    <n v="21.666666666666668"/>
    <n v="47"/>
    <s v="DEC"/>
    <n v="47"/>
    <n v="-34"/>
    <n v="-0.72340425531914887"/>
    <s v="DEGROWTH"/>
    <n v="13"/>
    <s v="jAN"/>
    <n v="13"/>
    <n v="0"/>
    <n v="0"/>
    <s v="GROWTH"/>
    <n v="0"/>
  </r>
  <r>
    <x v="0"/>
    <s v="NAGAON"/>
    <s v="S113"/>
    <n v="1000000668"/>
    <s v="S.N.HARDWARE (NAGAON)"/>
    <d v="2007-06-24T00:00:00"/>
    <s v="Targeted Dealer"/>
    <m/>
    <n v="30"/>
    <n v="30"/>
    <n v="0"/>
    <n v="30"/>
    <n v="0"/>
    <n v="13"/>
    <s v="DEC"/>
    <n v="13"/>
    <n v="-13"/>
    <n v="-1"/>
    <s v="DEGROWTH"/>
    <n v="26"/>
    <s v="jAN"/>
    <n v="26"/>
    <n v="-26"/>
    <n v="-1"/>
    <s v="DEGROWTH"/>
    <n v="0"/>
  </r>
  <r>
    <x v="0"/>
    <s v="HOJAI"/>
    <s v="R096"/>
    <n v="1000000665"/>
    <s v="RAFIK HARDWARE"/>
    <d v="2011-05-09T00:00:00"/>
    <s v="Targeted Dealer"/>
    <m/>
    <n v="350"/>
    <n v="350"/>
    <n v="405"/>
    <n v="-55"/>
    <n v="115.71428571428571"/>
    <n v="340"/>
    <s v="DEC"/>
    <n v="340"/>
    <n v="65"/>
    <n v="0.19117647058823528"/>
    <s v="GROWTH"/>
    <n v="340"/>
    <s v="jAN"/>
    <n v="340"/>
    <n v="65"/>
    <n v="0.19117647058823528"/>
    <s v="GROWTH"/>
    <n v="0"/>
  </r>
  <r>
    <x v="0"/>
    <s v="NAGAON"/>
    <s v="M238"/>
    <n v="1000000653"/>
    <s v="MAA HARDWARE (NAGAON)"/>
    <d v="2012-10-04T00:00:00"/>
    <s v="Targeted Dealer"/>
    <m/>
    <n v="125"/>
    <n v="125"/>
    <n v="60"/>
    <n v="65"/>
    <n v="48"/>
    <n v="20"/>
    <s v="DEC"/>
    <n v="20"/>
    <n v="40"/>
    <n v="2"/>
    <s v="GROWTH"/>
    <n v="130"/>
    <s v="jAN"/>
    <n v="130"/>
    <n v="-70"/>
    <n v="-0.53846153846153844"/>
    <s v="DEGROWTH"/>
    <n v="0"/>
  </r>
  <r>
    <x v="0"/>
    <s v="HOJAI"/>
    <s v="A162"/>
    <n v="1000000634"/>
    <s v="ALAM AGRO INDUSTRY"/>
    <d v="2013-05-03T00:00:00"/>
    <s v="Targeted Dealer"/>
    <m/>
    <n v="140"/>
    <n v="140"/>
    <n v="160"/>
    <n v="-20"/>
    <n v="114.28571428571429"/>
    <n v="120"/>
    <s v="DEC"/>
    <n v="120"/>
    <n v="40"/>
    <n v="0.33333333333333326"/>
    <s v="GROWTH"/>
    <n v="120"/>
    <s v="jAN"/>
    <n v="120"/>
    <n v="40"/>
    <n v="0.33333333333333326"/>
    <s v="GROWTH"/>
    <n v="0"/>
  </r>
  <r>
    <x v="0"/>
    <s v="HOJAI"/>
    <s v="NEM008"/>
    <n v="1000000654"/>
    <s v="MAA MANASA HARDWARE (HOJAI)"/>
    <d v="2014-06-01T00:00:00"/>
    <s v="Targeted Dealer"/>
    <m/>
    <n v="140"/>
    <n v="140"/>
    <n v="105"/>
    <n v="35"/>
    <n v="75"/>
    <n v="130"/>
    <s v="DEC"/>
    <n v="130"/>
    <n v="-25"/>
    <n v="-0.19230769230769229"/>
    <s v="DEGROWTH"/>
    <n v="227"/>
    <s v="jAN"/>
    <n v="227"/>
    <n v="-122"/>
    <n v="-0.5374449339207048"/>
    <s v="DEGROWTH"/>
    <n v="0"/>
  </r>
  <r>
    <x v="0"/>
    <s v="NAGAON"/>
    <s v="NEM025"/>
    <n v="1000000655"/>
    <s v="MAHABIR HARDWARE (DOOM DOOMIA)"/>
    <d v="2014-10-15T00:00:00"/>
    <s v="Targeted Dealer"/>
    <m/>
    <n v="60"/>
    <n v="60"/>
    <n v="20"/>
    <n v="40"/>
    <n v="33.333333333333336"/>
    <n v="20"/>
    <s v="DEC"/>
    <n v="20"/>
    <n v="0"/>
    <n v="0"/>
    <s v="GROWTH"/>
    <n v="0"/>
    <s v="jAN"/>
    <n v="0"/>
    <n v="20"/>
    <n v="0"/>
    <b v="0"/>
    <n v="0"/>
  </r>
  <r>
    <x v="0"/>
    <s v="NAGAON"/>
    <s v="NED018"/>
    <n v="1000000642"/>
    <s v="DEBRATHA ENTERPRISE"/>
    <d v="2014-12-17T00:00:00"/>
    <s v="-"/>
    <m/>
    <n v="0"/>
    <n v="0"/>
    <n v="0"/>
    <n v="0"/>
    <s v="-"/>
    <n v="0"/>
    <s v="DEC"/>
    <n v="0"/>
    <n v="0"/>
    <s v=" "/>
    <b v="0"/>
    <n v="24"/>
    <s v="jAN"/>
    <n v="24"/>
    <n v="-24"/>
    <n v="-1"/>
    <s v="DEGROWTH"/>
    <n v="1"/>
  </r>
  <r>
    <x v="0"/>
    <s v="HOJAI"/>
    <s v="NEA028"/>
    <n v="1000000633"/>
    <s v="A. HAQUE HARDWARE"/>
    <d v="2015-02-13T00:00:00"/>
    <s v="Targeted Dealer"/>
    <m/>
    <n v="170"/>
    <n v="170"/>
    <n v="198"/>
    <n v="-28"/>
    <n v="116.47058823529412"/>
    <n v="155"/>
    <s v="DEC"/>
    <n v="155"/>
    <n v="43"/>
    <n v="0.27741935483870961"/>
    <s v="GROWTH"/>
    <n v="163"/>
    <s v="jAN"/>
    <n v="163"/>
    <n v="35"/>
    <n v="0.21472392638036819"/>
    <s v="GROWTH"/>
    <n v="0"/>
  </r>
  <r>
    <x v="0"/>
    <s v="HOJAI"/>
    <s v="NES132"/>
    <n v="1000000672"/>
    <s v="SHARMA HARDWARE (NAGAON)"/>
    <d v="2016-03-19T00:00:00"/>
    <s v="Targeted Dealer"/>
    <m/>
    <n v="50"/>
    <n v="50"/>
    <n v="26"/>
    <n v="24"/>
    <n v="52"/>
    <n v="37.5"/>
    <s v="DEC"/>
    <n v="37.5"/>
    <n v="-11.5"/>
    <n v="-0.30666666666666664"/>
    <s v="DEGROWTH"/>
    <n v="30"/>
    <s v="jAN"/>
    <n v="30"/>
    <n v="-4"/>
    <n v="-0.1333333333333333"/>
    <s v="DEGROWTH"/>
    <n v="0"/>
  </r>
  <r>
    <x v="0"/>
    <s v="NAGAON"/>
    <s v="NEM116"/>
    <n v="1000000657"/>
    <s v="MD NAJIM UDDIN (KAMPUR)"/>
    <d v="2017-03-28T00:00:00"/>
    <s v="Targeted Dealer"/>
    <m/>
    <n v="65"/>
    <n v="65"/>
    <n v="0"/>
    <n v="65"/>
    <n v="0"/>
    <n v="0"/>
    <s v="DEC"/>
    <n v="0"/>
    <n v="0"/>
    <s v=" "/>
    <b v="0"/>
    <n v="60"/>
    <s v="jAN"/>
    <n v="60"/>
    <n v="-60"/>
    <n v="-1"/>
    <s v="DEGROWTH"/>
    <n v="0"/>
  </r>
  <r>
    <x v="0"/>
    <s v="NAGAON"/>
    <s v="NEH035"/>
    <n v="1000000647"/>
    <s v="HARIOM HARDWARE (DHING)"/>
    <d v="2017-04-17T00:00:00"/>
    <s v="Targeted Dealer"/>
    <m/>
    <n v="40"/>
    <n v="40"/>
    <n v="20"/>
    <n v="20"/>
    <n v="50"/>
    <n v="20"/>
    <s v="DEC"/>
    <n v="20"/>
    <n v="0"/>
    <n v="0"/>
    <s v="GROWTH"/>
    <n v="139"/>
    <s v="jAN"/>
    <n v="139"/>
    <n v="-119"/>
    <n v="-0.85611510791366907"/>
    <s v="DEGROWTH"/>
    <n v="0"/>
  </r>
  <r>
    <x v="0"/>
    <s v="KARBIANGLONG"/>
    <s v="NEU018"/>
    <n v="1000000675"/>
    <s v="UNITED HARDWARE (MANJA)"/>
    <d v="2017-04-17T00:00:00"/>
    <s v="-"/>
    <m/>
    <n v="0"/>
    <n v="0"/>
    <n v="0"/>
    <n v="0"/>
    <s v="-"/>
    <n v="0"/>
    <s v="DEC"/>
    <n v="0"/>
    <n v="0"/>
    <s v=" "/>
    <b v="0"/>
    <n v="60"/>
    <s v="jAN"/>
    <n v="60"/>
    <n v="-60"/>
    <n v="-1"/>
    <s v="DEGROWTH"/>
    <n v="0"/>
  </r>
  <r>
    <x v="0"/>
    <s v="HOJAI"/>
    <s v="NES190"/>
    <n v="1000000667"/>
    <s v="S K TRADING CO. (LUMDING)"/>
    <d v="2017-04-24T00:00:00"/>
    <s v="Targeted Dealer"/>
    <m/>
    <n v="130"/>
    <n v="130"/>
    <n v="100"/>
    <n v="30"/>
    <n v="76.92307692307692"/>
    <n v="100"/>
    <s v="DEC"/>
    <n v="100"/>
    <n v="0"/>
    <n v="0"/>
    <s v="GROWTH"/>
    <n v="140"/>
    <s v="jAN"/>
    <n v="140"/>
    <n v="-40"/>
    <n v="-0.2857142857142857"/>
    <s v="DEGROWTH"/>
    <n v="0"/>
  </r>
  <r>
    <x v="0"/>
    <s v="NAGAON"/>
    <s v="NEO009"/>
    <n v="1000000661"/>
    <s v="OJA HARDWARE (KOLONGPAR)"/>
    <d v="2017-06-28T00:00:00"/>
    <s v="Targeted Dealer"/>
    <m/>
    <n v="230"/>
    <n v="230"/>
    <n v="273.5"/>
    <n v="-43.5"/>
    <n v="118.91304347826087"/>
    <n v="305"/>
    <s v="DEC"/>
    <n v="305"/>
    <n v="-31.5"/>
    <n v="-0.10327868852459021"/>
    <s v="DEGROWTH"/>
    <n v="191"/>
    <s v="jAN"/>
    <n v="191"/>
    <n v="82.5"/>
    <n v="0.43193717277486909"/>
    <s v="GROWTH"/>
    <n v="0"/>
  </r>
  <r>
    <x v="0"/>
    <s v="KARBIANGLONG"/>
    <s v="NEH047"/>
    <n v="1000000646"/>
    <s v="HANUMAN BHANDAR (BOKOLIA)"/>
    <d v="2018-02-01T00:00:00"/>
    <s v="Targeted Dealer"/>
    <m/>
    <n v="120"/>
    <n v="120"/>
    <n v="255"/>
    <n v="-135"/>
    <n v="212.5"/>
    <n v="325"/>
    <s v="DEC"/>
    <n v="325"/>
    <n v="-70"/>
    <n v="-0.2153846153846154"/>
    <s v="DEGROWTH"/>
    <n v="210"/>
    <s v="jAN"/>
    <n v="210"/>
    <n v="45"/>
    <n v="0.21428571428571419"/>
    <s v="GROWTH"/>
    <n v="0"/>
  </r>
  <r>
    <x v="0"/>
    <s v="NAGAON"/>
    <s v="NES262"/>
    <n v="1000000670"/>
    <s v="SANDHYA HARDWARE (JAMUNAMUKH)"/>
    <d v="2018-02-23T00:00:00"/>
    <s v="Targeted Dealer"/>
    <m/>
    <n v="560"/>
    <n v="560"/>
    <n v="478"/>
    <n v="82"/>
    <n v="85.357142857142861"/>
    <n v="438"/>
    <s v="DEC"/>
    <n v="438"/>
    <n v="40"/>
    <n v="9.1324200913242004E-2"/>
    <s v="GROWTH"/>
    <n v="560"/>
    <s v="jAN"/>
    <n v="560"/>
    <n v="-82"/>
    <n v="-0.14642857142857146"/>
    <s v="DEGROWTH"/>
    <n v="0"/>
  </r>
  <r>
    <x v="0"/>
    <s v="NAGAON"/>
    <s v="NEM194"/>
    <n v="1000000659"/>
    <s v="MUSTAKIM HARDWARE"/>
    <d v="2018-06-07T00:00:00"/>
    <s v="Targeted Dealer"/>
    <m/>
    <n v="26"/>
    <n v="26"/>
    <n v="26"/>
    <n v="0"/>
    <n v="100"/>
    <n v="13"/>
    <s v="DEC"/>
    <n v="13"/>
    <n v="13"/>
    <n v="1"/>
    <s v="GROWTH"/>
    <n v="65"/>
    <s v="jAN"/>
    <n v="65"/>
    <n v="-39"/>
    <n v="-0.6"/>
    <s v="DEGROWTH"/>
    <n v="0"/>
  </r>
  <r>
    <x v="0"/>
    <s v="HOJAI"/>
    <s v="NEA209"/>
    <n v="1000000637"/>
    <s v="AYUSH HARDWARE"/>
    <d v="2018-07-13T00:00:00"/>
    <s v="Targeted Dealer"/>
    <m/>
    <n v="100"/>
    <n v="100"/>
    <n v="150"/>
    <n v="-50"/>
    <n v="150"/>
    <n v="110"/>
    <s v="DEC"/>
    <n v="110"/>
    <n v="40"/>
    <n v="0.36363636363636354"/>
    <s v="GROWTH"/>
    <n v="90"/>
    <s v="jAN"/>
    <n v="90"/>
    <n v="60"/>
    <n v="0.66666666666666674"/>
    <s v="GROWTH"/>
    <n v="0"/>
  </r>
  <r>
    <x v="0"/>
    <s v="HOJAI"/>
    <s v="NER151"/>
    <n v="1000000666"/>
    <s v="RAJIA HARDWARE"/>
    <d v="2018-08-16T00:00:00"/>
    <s v="Targeted Dealer"/>
    <m/>
    <n v="200"/>
    <n v="200"/>
    <n v="380"/>
    <n v="-180"/>
    <n v="190"/>
    <n v="320"/>
    <s v="DEC"/>
    <n v="320"/>
    <n v="60"/>
    <n v="0.1875"/>
    <s v="GROWTH"/>
    <n v="185"/>
    <s v="jAN"/>
    <n v="185"/>
    <n v="195"/>
    <n v="1.0540540540540539"/>
    <s v="GROWTH"/>
    <n v="0"/>
  </r>
  <r>
    <x v="0"/>
    <s v="KARBIANGLONG"/>
    <s v="NEM230"/>
    <n v="1000000658"/>
    <s v="MI HARDWARE &amp; CEMENT"/>
    <d v="2019-01-30T00:00:00"/>
    <s v="Targeted Dealer"/>
    <m/>
    <n v="850"/>
    <n v="850"/>
    <n v="980"/>
    <n v="-130"/>
    <n v="115.29411764705883"/>
    <n v="1010"/>
    <s v="DEC"/>
    <n v="1010"/>
    <n v="-30"/>
    <n v="-2.9702970297029729E-2"/>
    <s v="DEGROWTH"/>
    <n v="490"/>
    <s v="jAN"/>
    <n v="490"/>
    <n v="490"/>
    <n v="1"/>
    <s v="GROWTH"/>
    <n v="0"/>
  </r>
  <r>
    <x v="0"/>
    <s v="KARBIANGLONG"/>
    <s v="NEM242"/>
    <n v="1000001037"/>
    <s v="MAA TRADERS (BOKAJAN)"/>
    <d v="2019-06-07T00:00:00"/>
    <s v="Targeted Dealer"/>
    <m/>
    <n v="2845"/>
    <n v="2845"/>
    <n v="2360"/>
    <n v="485"/>
    <n v="82.952548330404227"/>
    <n v="2630"/>
    <s v="DEC"/>
    <n v="2630"/>
    <n v="-270"/>
    <n v="-0.10266159695817489"/>
    <s v="DEGROWTH"/>
    <n v="2920"/>
    <s v="jAN"/>
    <n v="2920"/>
    <n v="-560"/>
    <n v="-0.19178082191780821"/>
    <s v="DEGROWTH"/>
    <n v="0"/>
  </r>
  <r>
    <x v="0"/>
    <s v="NAGAON"/>
    <s v="NES383"/>
    <n v="1000001042"/>
    <s v="SHIV SAI SUPPLIER"/>
    <d v="2019-06-26T00:00:00"/>
    <s v="Targeted Dealer"/>
    <m/>
    <n v="13"/>
    <n v="13"/>
    <n v="13"/>
    <n v="0"/>
    <n v="100"/>
    <n v="13"/>
    <s v="DEC"/>
    <n v="13"/>
    <n v="0"/>
    <n v="0"/>
    <s v="GROWTH"/>
    <n v="72"/>
    <s v="jAN"/>
    <n v="72"/>
    <n v="-59"/>
    <n v="-0.81944444444444442"/>
    <s v="DEGROWTH"/>
    <n v="1"/>
  </r>
  <r>
    <x v="0"/>
    <s v="KARBIANGLONG"/>
    <s v="NEB201"/>
    <n v="1000001032"/>
    <s v="BALAJI HARDWARE (DIPHU)"/>
    <d v="2019-07-01T00:00:00"/>
    <s v="Targeted Dealer"/>
    <m/>
    <n v="60"/>
    <n v="60"/>
    <n v="22"/>
    <n v="38"/>
    <n v="36.666666666666671"/>
    <n v="22"/>
    <s v="DEC"/>
    <n v="22"/>
    <n v="0"/>
    <n v="0"/>
    <s v="GROWTH"/>
    <n v="50"/>
    <s v="jAN"/>
    <n v="50"/>
    <n v="-28"/>
    <n v="-0.56000000000000005"/>
    <s v="DEGROWTH"/>
    <n v="0"/>
  </r>
  <r>
    <x v="0"/>
    <s v="HOJAI"/>
    <s v="NEK137"/>
    <n v="1000001035"/>
    <s v="KRISHNA KUMAR GHOSH AND SONS"/>
    <d v="2019-11-26T00:00:00"/>
    <s v="Targeted Dealer"/>
    <m/>
    <n v="150"/>
    <n v="150"/>
    <n v="90"/>
    <n v="60"/>
    <n v="60"/>
    <n v="100"/>
    <s v="DEC"/>
    <n v="100"/>
    <n v="-10"/>
    <n v="-9.9999999999999978E-2"/>
    <s v="DEGROWTH"/>
    <n v="120"/>
    <s v="jAN"/>
    <n v="120"/>
    <n v="-30"/>
    <n v="-0.25"/>
    <s v="DEGROWTH"/>
    <n v="0"/>
  </r>
  <r>
    <x v="0"/>
    <s v="HOJAI"/>
    <s v="NEJ109"/>
    <n v="1000001033"/>
    <s v="J. SIDDIKA HARDWARE"/>
    <d v="2020-06-24T00:00:00"/>
    <s v="Targeted Dealer"/>
    <m/>
    <n v="170"/>
    <n v="170"/>
    <n v="185"/>
    <n v="-15"/>
    <n v="108.82352941176471"/>
    <n v="191"/>
    <s v="DEC"/>
    <n v="191"/>
    <n v="-6"/>
    <n v="-3.1413612565445059E-2"/>
    <s v="DEGROWTH"/>
    <n v="155"/>
    <s v="jAN"/>
    <n v="155"/>
    <n v="30"/>
    <n v="0.19354838709677424"/>
    <s v="GROWTH"/>
    <n v="0"/>
  </r>
  <r>
    <x v="0"/>
    <s v="NAGAON"/>
    <s v="NES454"/>
    <n v="1000001043"/>
    <s v="SHIV SANKAR HARDWARE"/>
    <d v="2020-07-24T00:00:00"/>
    <s v="Targeted Dealer"/>
    <m/>
    <n v="150"/>
    <n v="150"/>
    <n v="200"/>
    <n v="-50"/>
    <n v="133.33333333333334"/>
    <n v="150"/>
    <s v="DEC"/>
    <n v="150"/>
    <n v="50"/>
    <n v="0.33333333333333326"/>
    <s v="GROWTH"/>
    <n v="75"/>
    <s v="jAN"/>
    <n v="75"/>
    <n v="125"/>
    <n v="1.6666666666666665"/>
    <s v="GROWTH"/>
    <n v="0"/>
  </r>
  <r>
    <x v="0"/>
    <s v="NAGAON"/>
    <s v="NEM280"/>
    <n v="1000001036"/>
    <s v="MAA BHAWANI HARDWARE (NGN)"/>
    <d v="2020-09-30T00:00:00"/>
    <s v="Targeted Dealer"/>
    <m/>
    <n v="100"/>
    <n v="100"/>
    <n v="46"/>
    <n v="54"/>
    <n v="46"/>
    <n v="34"/>
    <s v="DEC"/>
    <n v="34"/>
    <n v="12"/>
    <n v="0.35294117647058831"/>
    <s v="GROWTH"/>
    <n v="112"/>
    <s v="jAN"/>
    <n v="112"/>
    <n v="-66"/>
    <n v="-0.5892857142857143"/>
    <s v="DEGROWTH"/>
    <n v="0"/>
  </r>
  <r>
    <x v="0"/>
    <s v="NAGAON"/>
    <s v="NES485"/>
    <n v="1000001041"/>
    <s v="SAIKIA HARDWARE-NGN"/>
    <d v="2020-12-23T00:00:00"/>
    <s v="Targeted Dealer"/>
    <m/>
    <n v="45"/>
    <n v="45"/>
    <n v="33"/>
    <n v="12"/>
    <n v="73.333333333333329"/>
    <n v="48"/>
    <s v="DEC"/>
    <n v="48"/>
    <n v="-15"/>
    <n v="-0.3125"/>
    <s v="DEGROWTH"/>
    <n v="46"/>
    <s v="jAN"/>
    <n v="46"/>
    <n v="-13"/>
    <n v="-0.28260869565217395"/>
    <s v="DEGROWTH"/>
    <n v="0"/>
  </r>
  <r>
    <x v="0"/>
    <s v="HOJAI"/>
    <s v="NEK151"/>
    <n v="1000001034"/>
    <s v="KALPANA HARDWARE-NGN"/>
    <d v="2020-12-26T00:00:00"/>
    <s v="Targeted Dealer"/>
    <m/>
    <n v="140"/>
    <n v="140"/>
    <n v="180"/>
    <n v="-40"/>
    <n v="128.57142857142858"/>
    <n v="140"/>
    <s v="DEC"/>
    <n v="140"/>
    <n v="40"/>
    <n v="0.28571428571428581"/>
    <s v="GROWTH"/>
    <n v="160"/>
    <s v="jAN"/>
    <n v="160"/>
    <n v="20"/>
    <n v="0.125"/>
    <s v="GROWTH"/>
    <n v="0"/>
  </r>
  <r>
    <x v="0"/>
    <s v="NAGAON"/>
    <s v="NEP214"/>
    <n v="1000001038"/>
    <s v="PINKI HARDWARE - NGN"/>
    <d v="2021-10-26T00:00:00"/>
    <s v="Targeted Dealer"/>
    <m/>
    <n v="50"/>
    <n v="50"/>
    <n v="20"/>
    <n v="30"/>
    <n v="40"/>
    <n v="66"/>
    <s v="DEC"/>
    <n v="66"/>
    <n v="-46"/>
    <n v="-0.69696969696969702"/>
    <s v="DEGROWTH"/>
    <n v="33"/>
    <s v="jAN"/>
    <n v="33"/>
    <n v="-13"/>
    <n v="-0.39393939393939392"/>
    <s v="DEGROWTH"/>
    <n v="0"/>
  </r>
  <r>
    <x v="0"/>
    <s v="HOJAI"/>
    <s v="NEA343"/>
    <n v="1000002624"/>
    <s v="A.K. HARDWARE"/>
    <d v="2022-03-16T00:00:00"/>
    <s v="Targeted Dealer"/>
    <m/>
    <n v="20"/>
    <n v="20"/>
    <n v="10"/>
    <n v="10"/>
    <n v="50"/>
    <n v="20"/>
    <s v="DEC"/>
    <n v="20"/>
    <n v="-10"/>
    <n v="-0.5"/>
    <s v="DEGROWTH"/>
    <n v="40"/>
    <s v="jAN"/>
    <n v="40"/>
    <n v="-30"/>
    <n v="-0.75"/>
    <s v="DEGROWTH"/>
    <n v="0"/>
  </r>
  <r>
    <x v="0"/>
    <s v="KARBIANGLONG"/>
    <s v="NER243"/>
    <n v="1000002728"/>
    <s v="RAJESH HARDWARE SHOP-HOJAI"/>
    <d v="2022-04-20T00:00:00"/>
    <s v="Targeted Dealer"/>
    <m/>
    <n v="10"/>
    <n v="10"/>
    <n v="10"/>
    <n v="0"/>
    <n v="100"/>
    <n v="0"/>
    <s v="DEC"/>
    <n v="0"/>
    <n v="10"/>
    <s v=" "/>
    <b v="0"/>
    <n v="20"/>
    <s v="jAN"/>
    <n v="20"/>
    <n v="-10"/>
    <n v="-0.5"/>
    <s v="DEGROWTH"/>
    <n v="0"/>
  </r>
  <r>
    <x v="0"/>
    <s v="NAGAON"/>
    <s v="NER246"/>
    <n v="1000002734"/>
    <s v="RUPALI HARDWARE"/>
    <d v="2022-04-27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0"/>
  </r>
  <r>
    <x v="0"/>
    <s v="HOJAI"/>
    <s v="NEN191"/>
    <n v="1000002750"/>
    <s v="NIDEESHWARAM HARDWARE"/>
    <d v="2022-05-19T00:00:00"/>
    <s v="Targeted Dealer"/>
    <m/>
    <n v="80"/>
    <n v="80"/>
    <n v="100"/>
    <n v="-20"/>
    <n v="125"/>
    <n v="80"/>
    <s v="DEC"/>
    <n v="80"/>
    <n v="20"/>
    <n v="0.25"/>
    <s v="GROWTH"/>
    <n v="60"/>
    <s v="jAN"/>
    <n v="60"/>
    <n v="40"/>
    <n v="0.66666666666666674"/>
    <s v="GROWTH"/>
    <n v="0"/>
  </r>
  <r>
    <x v="0"/>
    <s v="HOJAI"/>
    <s v="NEN194"/>
    <n v="1000002818"/>
    <s v="N.J. HARDWARE"/>
    <d v="2022-06-20T00:00:00"/>
    <s v="Targeted Dealer"/>
    <m/>
    <n v="60"/>
    <n v="60"/>
    <n v="32.5"/>
    <n v="27.5"/>
    <n v="54.166666666666671"/>
    <n v="30"/>
    <s v="DEC"/>
    <n v="30"/>
    <n v="2.5"/>
    <n v="8.3333333333333259E-2"/>
    <s v="GROWTH"/>
    <n v="60"/>
    <s v="jAN"/>
    <n v="60"/>
    <n v="-27.5"/>
    <n v="-0.45833333333333337"/>
    <s v="DEGROWTH"/>
    <n v="0"/>
  </r>
  <r>
    <x v="0"/>
    <s v="NAGAON"/>
    <s v="NEM349"/>
    <n v="1000002960"/>
    <s v="MOROMI ENTERPRISE"/>
    <d v="2022-09-14T00:00:00"/>
    <s v="Targeted Dealer"/>
    <m/>
    <n v="120"/>
    <n v="120"/>
    <n v="200"/>
    <n v="-80"/>
    <n v="166.66666666666669"/>
    <n v="100"/>
    <s v="DEC"/>
    <n v="100"/>
    <n v="100"/>
    <n v="1"/>
    <s v="GROWTH"/>
    <n v="120"/>
    <s v="jAN"/>
    <n v="120"/>
    <n v="80"/>
    <n v="0.66666666666666674"/>
    <s v="GROWTH"/>
    <n v="0"/>
  </r>
  <r>
    <x v="0"/>
    <s v="NAGAON"/>
    <s v="NEM353"/>
    <n v="1000003133"/>
    <s v="M.H. ENTERPRISE"/>
    <d v="2022-12-16T00:00:00"/>
    <s v="Targeted Dealer"/>
    <m/>
    <n v="60"/>
    <n v="60"/>
    <n v="20"/>
    <n v="40"/>
    <n v="33.333333333333336"/>
    <n v="20"/>
    <s v="DEC"/>
    <n v="20"/>
    <n v="0"/>
    <n v="0"/>
    <s v="GROWTH"/>
    <n v="52"/>
    <s v="jAN"/>
    <n v="52"/>
    <n v="-32"/>
    <n v="-0.61538461538461542"/>
    <s v="DEGROWTH"/>
    <n v="0"/>
  </r>
  <r>
    <x v="0"/>
    <s v="HOJAI"/>
    <s v="NEB305"/>
    <n v="1000003202"/>
    <s v="BABU HARDWARE"/>
    <d v="2022-12-31T00:00:00"/>
    <s v="Targeted Dealer"/>
    <m/>
    <n v="20"/>
    <n v="20"/>
    <n v="60"/>
    <n v="-40"/>
    <n v="300"/>
    <n v="20"/>
    <s v="DEC"/>
    <n v="20"/>
    <n v="40"/>
    <n v="2"/>
    <s v="GROWTH"/>
    <n v="20"/>
    <s v="jAN"/>
    <n v="20"/>
    <n v="40"/>
    <n v="2"/>
    <s v="GROWTH"/>
    <n v="0"/>
  </r>
  <r>
    <x v="0"/>
    <s v="HOJAI"/>
    <s v="NEM358"/>
    <n v="1000003200"/>
    <s v="MAZUMDER HARDWARE"/>
    <d v="2022-12-31T00:00:00"/>
    <s v="Targeted Dealer"/>
    <m/>
    <n v="150"/>
    <n v="150"/>
    <n v="115"/>
    <n v="35"/>
    <n v="76.666666666666671"/>
    <n v="117"/>
    <s v="DEC"/>
    <n v="117"/>
    <n v="-2"/>
    <n v="-1.7094017094017144E-2"/>
    <s v="DEGROWTH"/>
    <n v="150"/>
    <s v="jAN"/>
    <n v="150"/>
    <n v="-35"/>
    <n v="-0.23333333333333328"/>
    <s v="DEGROWTH"/>
    <n v="0"/>
  </r>
  <r>
    <x v="0"/>
    <s v="HOJAI"/>
    <s v="NEA371"/>
    <n v="1000003243"/>
    <s v="ASHOK KEJARIWAL"/>
    <d v="2023-01-11T00:00:00"/>
    <s v="Targeted Dealer"/>
    <m/>
    <n v="20"/>
    <n v="20"/>
    <n v="10"/>
    <n v="10"/>
    <n v="50"/>
    <n v="20"/>
    <s v="DEC"/>
    <n v="20"/>
    <n v="-10"/>
    <n v="-0.5"/>
    <s v="DEGROWTH"/>
    <n v="67"/>
    <s v="jAN"/>
    <n v="67"/>
    <n v="-57"/>
    <n v="-0.85074626865671643"/>
    <s v="DEGROWTH"/>
    <n v="0"/>
  </r>
  <r>
    <x v="0"/>
    <s v="HOJAI"/>
    <s v="NEA376"/>
    <n v="1000003314"/>
    <s v="ALIM ENTERPRISE"/>
    <d v="2023-01-31T00:00:00"/>
    <s v="Targeted Dealer"/>
    <m/>
    <n v="40"/>
    <n v="40"/>
    <n v="30"/>
    <n v="10"/>
    <n v="75"/>
    <n v="25"/>
    <s v="DEC"/>
    <n v="25"/>
    <n v="5"/>
    <n v="0.19999999999999996"/>
    <s v="GROWTH"/>
    <n v="20"/>
    <s v="jAN"/>
    <n v="20"/>
    <n v="10"/>
    <n v="0.5"/>
    <s v="GROWTH"/>
    <n v="0"/>
  </r>
  <r>
    <x v="0"/>
    <s v="KARBIANGLONG"/>
    <s v="NEM381"/>
    <n v="1000003488"/>
    <s v="MAA LAXMI HARDWARE"/>
    <d v="2023-04-26T00:00:00"/>
    <s v="Targeted Dealer"/>
    <m/>
    <n v="400"/>
    <n v="400"/>
    <n v="400"/>
    <n v="0"/>
    <n v="100"/>
    <n v="400"/>
    <s v="DEC"/>
    <n v="400"/>
    <n v="0"/>
    <n v="0"/>
    <s v="GROWTH"/>
    <n v="190"/>
    <s v="jAN"/>
    <n v="190"/>
    <n v="210"/>
    <n v="1.1052631578947367"/>
    <s v="GROWTH"/>
    <n v="0"/>
  </r>
  <r>
    <x v="0"/>
    <s v="KARBIANGLONG"/>
    <s v="NES664"/>
    <n v="1000003532"/>
    <s v="SWASTIK HARDWARE STORE"/>
    <d v="2023-05-18T00:00:00"/>
    <s v="Targeted Dealer"/>
    <m/>
    <n v="40"/>
    <n v="40"/>
    <n v="40"/>
    <n v="0"/>
    <n v="100"/>
    <n v="40"/>
    <s v="DEC"/>
    <n v="40"/>
    <n v="0"/>
    <n v="0"/>
    <s v="GROWTH"/>
    <n v="60"/>
    <s v="jAN"/>
    <n v="60"/>
    <n v="-20"/>
    <n v="-0.33333333333333337"/>
    <s v="DEGROWTH"/>
    <n v="0"/>
  </r>
  <r>
    <x v="0"/>
    <s v="KARBIANGLONG"/>
    <s v="NED225"/>
    <n v="1000003527"/>
    <s v="DEV HARDWARES"/>
    <d v="2023-05-19T00:00:00"/>
    <s v="Targeted Dealer"/>
    <m/>
    <n v="60"/>
    <n v="60"/>
    <n v="20"/>
    <n v="40"/>
    <n v="33.333333333333336"/>
    <n v="35"/>
    <s v="DEC"/>
    <n v="35"/>
    <n v="-15"/>
    <n v="-0.4285714285714286"/>
    <s v="DEGROWTH"/>
    <n v="60"/>
    <s v="jAN"/>
    <n v="60"/>
    <n v="-40"/>
    <n v="-0.66666666666666674"/>
    <s v="DEGROWTH"/>
    <n v="0"/>
  </r>
  <r>
    <x v="0"/>
    <s v="KARBIANGLONG"/>
    <s v="NED226"/>
    <n v="1000003545"/>
    <s v="DEVI TRADERS"/>
    <d v="2023-05-24T00:00:00"/>
    <s v="Targeted Dealer"/>
    <m/>
    <n v="60"/>
    <n v="60"/>
    <n v="40"/>
    <n v="20"/>
    <n v="66.666666666666671"/>
    <n v="0"/>
    <s v="DEC"/>
    <n v="0"/>
    <n v="40"/>
    <s v=" "/>
    <b v="0"/>
    <n v="60"/>
    <s v="jAN"/>
    <n v="60"/>
    <n v="-20"/>
    <n v="-0.33333333333333337"/>
    <s v="DEGROWTH"/>
    <n v="0"/>
  </r>
  <r>
    <x v="0"/>
    <s v="KARBIANGLONG"/>
    <s v="NEP265"/>
    <n v="1000003549"/>
    <s v="PRINCE HARDWARE"/>
    <d v="2023-05-25T00:00:00"/>
    <s v="Targeted Dealer"/>
    <m/>
    <n v="60"/>
    <n v="60"/>
    <n v="20"/>
    <n v="40"/>
    <n v="33.333333333333336"/>
    <n v="40"/>
    <s v="DEC"/>
    <n v="40"/>
    <n v="-20"/>
    <n v="-0.5"/>
    <s v="DEGROWTH"/>
    <n v="40"/>
    <s v="jAN"/>
    <n v="40"/>
    <n v="-20"/>
    <n v="-0.5"/>
    <s v="DEGROWTH"/>
    <n v="0"/>
  </r>
  <r>
    <x v="0"/>
    <s v="KARBIANGLONG"/>
    <s v="NEJ170"/>
    <n v="1000003596"/>
    <s v="J.D. HARDWARE"/>
    <d v="2023-06-16T00:00:00"/>
    <s v="Targeted Dealer"/>
    <m/>
    <n v="20"/>
    <n v="20"/>
    <n v="20"/>
    <n v="0"/>
    <n v="100"/>
    <n v="0"/>
    <s v="DEC"/>
    <n v="0"/>
    <n v="20"/>
    <s v=" "/>
    <b v="0"/>
    <n v="30"/>
    <s v="jAN"/>
    <n v="30"/>
    <n v="-10"/>
    <n v="-0.33333333333333337"/>
    <s v="DEGROWTH"/>
    <n v="0"/>
  </r>
  <r>
    <x v="0"/>
    <s v="HOJAI"/>
    <s v="NEC128"/>
    <n v="1000003607"/>
    <s v="CHOUDHURY HARDWARE"/>
    <d v="2023-06-20T00:00:00"/>
    <s v="Targeted Dealer"/>
    <m/>
    <n v="63"/>
    <n v="63"/>
    <n v="20"/>
    <n v="43"/>
    <n v="31.746031746031747"/>
    <n v="20"/>
    <s v="DEC"/>
    <n v="20"/>
    <n v="0"/>
    <n v="0"/>
    <s v="GROWTH"/>
    <n v="20"/>
    <s v="jAN"/>
    <n v="20"/>
    <n v="0"/>
    <n v="0"/>
    <s v="GROWTH"/>
    <n v="0"/>
  </r>
  <r>
    <x v="0"/>
    <s v="HOJAI"/>
    <s v="NEK207"/>
    <n v="1000003789"/>
    <s v="K.D. HARDWARE"/>
    <d v="2023-12-18T00:00:00"/>
    <s v="Targeted Dealer"/>
    <m/>
    <n v="30"/>
    <n v="30"/>
    <n v="0"/>
    <n v="30"/>
    <n v="0"/>
    <n v="20"/>
    <s v="DEC"/>
    <n v="20"/>
    <n v="-20"/>
    <n v="-1"/>
    <s v="DEGROWTH"/>
    <n v="66"/>
    <s v="jAN"/>
    <n v="66"/>
    <n v="-66"/>
    <n v="-1"/>
    <s v="DEGROWTH"/>
    <n v="0"/>
  </r>
  <r>
    <x v="0"/>
    <s v="HOJAI"/>
    <s v="NEH150"/>
    <n v="1000003823"/>
    <s v="HILLS HARDWARE &amp; GLASS"/>
    <d v="2024-01-19T00:00:00"/>
    <s v="Targeted Dealer"/>
    <m/>
    <n v="20"/>
    <n v="20"/>
    <n v="10"/>
    <n v="10"/>
    <n v="50"/>
    <n v="20"/>
    <s v="DEC"/>
    <n v="20"/>
    <n v="-10"/>
    <n v="-0.5"/>
    <s v="DEGROWTH"/>
    <n v="18"/>
    <s v="jAN"/>
    <n v="18"/>
    <n v="-8"/>
    <n v="-0.44444444444444442"/>
    <s v="DEGROWTH"/>
    <n v="0"/>
  </r>
  <r>
    <x v="0"/>
    <s v="NAGAON"/>
    <s v="NEA430"/>
    <n v="1000003840"/>
    <s v="ANISUR ZAMAN"/>
    <d v="2024-01-24T00:00:00"/>
    <s v="Targeted Dealer"/>
    <m/>
    <n v="125"/>
    <n v="125"/>
    <n v="39"/>
    <n v="86"/>
    <n v="31.2"/>
    <n v="39"/>
    <s v="DEC"/>
    <n v="39"/>
    <n v="0"/>
    <n v="0"/>
    <s v="GROWTH"/>
    <n v="122"/>
    <s v="jAN"/>
    <n v="122"/>
    <n v="-83"/>
    <n v="-0.68032786885245899"/>
    <s v="DEGROWTH"/>
    <n v="0"/>
  </r>
  <r>
    <x v="0"/>
    <s v="HOJAI"/>
    <s v="NEG155"/>
    <n v="1000003892"/>
    <s v="G.S. HARDWARE"/>
    <d v="2024-03-22T00:00:00"/>
    <s v="Targeted Dealer"/>
    <m/>
    <n v="60"/>
    <n v="60"/>
    <n v="39"/>
    <n v="21"/>
    <n v="65"/>
    <n v="13"/>
    <s v="DEC"/>
    <n v="13"/>
    <n v="26"/>
    <n v="2"/>
    <s v="GROWTH"/>
    <n v="60"/>
    <s v="jAN"/>
    <n v="60"/>
    <n v="-21"/>
    <n v="-0.35"/>
    <s v="DEGROWTH"/>
    <n v="0"/>
  </r>
  <r>
    <x v="0"/>
    <s v="KARBIANGLONG"/>
    <s v="NEB363"/>
    <n v="1000003942"/>
    <s v="BAJRANG HARDWARE"/>
    <d v="2024-05-09T00:00:00"/>
    <s v="Targeted Dealer"/>
    <m/>
    <n v="100"/>
    <n v="100"/>
    <n v="133"/>
    <n v="-33"/>
    <n v="133"/>
    <n v="125"/>
    <s v="DEC"/>
    <n v="125"/>
    <n v="8"/>
    <n v="6.4000000000000057E-2"/>
    <s v="GROWTH"/>
    <n v="60"/>
    <s v="jAN"/>
    <n v="60"/>
    <n v="73"/>
    <n v="1.2166666666666668"/>
    <s v="GROWTH"/>
    <n v="0"/>
  </r>
  <r>
    <x v="0"/>
    <s v="HOJAI"/>
    <s v="NEM428"/>
    <n v="1000003948"/>
    <s v="MMR HARDWARE STORE"/>
    <d v="2024-05-10T00:00:00"/>
    <s v="Targeted Dealer"/>
    <m/>
    <n v="150"/>
    <n v="150"/>
    <n v="13"/>
    <n v="137"/>
    <n v="8.6666666666666661"/>
    <n v="24"/>
    <s v="DEC"/>
    <n v="24"/>
    <n v="-11"/>
    <n v="-0.45833333333333337"/>
    <s v="DEGROWTH"/>
    <n v="210"/>
    <s v="jAN"/>
    <n v="210"/>
    <n v="-197"/>
    <n v="-0.93809523809523809"/>
    <s v="DEGROWTH"/>
    <n v="0"/>
  </r>
  <r>
    <x v="0"/>
    <s v="HOJAI"/>
    <s v="NEN30"/>
    <n v="1000003973"/>
    <s v="NEW SUMAN ENTERPRISE"/>
    <d v="2024-05-18T00:00:00"/>
    <s v="Targeted Dealer"/>
    <m/>
    <n v="150"/>
    <n v="150"/>
    <n v="20"/>
    <n v="130"/>
    <n v="13.333333333333334"/>
    <n v="60"/>
    <s v="DEC"/>
    <n v="60"/>
    <n v="-40"/>
    <n v="-0.66666666666666674"/>
    <s v="DEGROWTH"/>
    <n v="90"/>
    <s v="jAN"/>
    <n v="90"/>
    <n v="-70"/>
    <n v="-0.77777777777777779"/>
    <s v="DEGROWTH"/>
    <n v="0"/>
  </r>
  <r>
    <x v="0"/>
    <s v="HOJAI"/>
    <s v="NEB365"/>
    <n v="1000003966"/>
    <s v="BALAJI HARDWER AND KRISHI BHANDAR"/>
    <d v="2024-05-21T00:00:00"/>
    <s v="Targeted Dealer"/>
    <m/>
    <n v="37"/>
    <n v="37"/>
    <n v="17"/>
    <n v="20"/>
    <n v="45.945945945945944"/>
    <n v="33"/>
    <s v="DEC"/>
    <n v="33"/>
    <n v="-16"/>
    <n v="-0.48484848484848486"/>
    <s v="DEGROWTH"/>
    <n v="40"/>
    <s v="jAN"/>
    <n v="40"/>
    <n v="-23"/>
    <n v="-0.57499999999999996"/>
    <s v="DEGROWTH"/>
    <n v="0"/>
  </r>
  <r>
    <x v="0"/>
    <s v="HOJAI"/>
    <s v="NES729"/>
    <n v="1000004002"/>
    <s v="SABNUR HARDWARE"/>
    <d v="2024-06-07T00:00:00"/>
    <s v="Targeted Dealer"/>
    <m/>
    <n v="100"/>
    <n v="100"/>
    <n v="78"/>
    <n v="22"/>
    <n v="78"/>
    <n v="83"/>
    <s v="DEC"/>
    <n v="83"/>
    <n v="-5"/>
    <n v="-6.0240963855421659E-2"/>
    <s v="DEGROWTH"/>
    <n v="70"/>
    <s v="jAN"/>
    <n v="70"/>
    <n v="8"/>
    <n v="0.11428571428571432"/>
    <s v="GROWTH"/>
    <n v="0"/>
  </r>
  <r>
    <x v="0"/>
    <s v="NAGAON"/>
    <s v="NEJ189"/>
    <n v="1000004044"/>
    <s v="JALAL HARDWARE"/>
    <d v="2024-07-17T00:00:00"/>
    <s v="Targeted Dealer"/>
    <m/>
    <n v="60"/>
    <n v="60"/>
    <n v="33"/>
    <n v="27"/>
    <n v="55"/>
    <n v="20"/>
    <s v="DEC"/>
    <n v="20"/>
    <n v="13"/>
    <n v="0.64999999999999991"/>
    <s v="GROWTH"/>
    <n v="40"/>
    <s v="jAN"/>
    <n v="40"/>
    <n v="-7"/>
    <n v="-0.17500000000000004"/>
    <s v="DEGROWTH"/>
    <n v="0"/>
  </r>
  <r>
    <x v="0"/>
    <s v="NAGAON"/>
    <s v="NEF028"/>
    <n v="1000004043"/>
    <s v="FARUQUE HARDWARE"/>
    <d v="2024-07-17T00:00:00"/>
    <s v="Targeted Dealer"/>
    <m/>
    <n v="39"/>
    <n v="39"/>
    <n v="38"/>
    <n v="1"/>
    <n v="97.435897435897431"/>
    <n v="20"/>
    <s v="DEC"/>
    <n v="20"/>
    <n v="18"/>
    <n v="0.89999999999999991"/>
    <s v="GROWTH"/>
    <n v="26"/>
    <s v="jAN"/>
    <n v="26"/>
    <n v="12"/>
    <n v="0.46153846153846145"/>
    <s v="GROWTH"/>
    <n v="1"/>
  </r>
  <r>
    <x v="0"/>
    <s v="HOJAI"/>
    <s v="NEM449"/>
    <n v="1000004099"/>
    <s v="MAA BELA HARDWARE STORE"/>
    <d v="2024-08-28T00:00:00"/>
    <s v="Targeted Dealer"/>
    <m/>
    <n v="20"/>
    <n v="20"/>
    <n v="20"/>
    <n v="0"/>
    <n v="100"/>
    <n v="20"/>
    <s v="DEC"/>
    <n v="20"/>
    <n v="0"/>
    <n v="0"/>
    <s v="GROWTH"/>
    <n v="20"/>
    <s v="jAN"/>
    <n v="20"/>
    <n v="0"/>
    <n v="0"/>
    <s v="GROWTH"/>
    <n v="0"/>
  </r>
  <r>
    <x v="0"/>
    <s v="N C Hills"/>
    <s v="J082"/>
    <n v="1000000618"/>
    <s v="JAYRAM BHANDER"/>
    <d v="2012-08-14T00:00:00"/>
    <s v="Targeted Dealer"/>
    <m/>
    <n v="760"/>
    <n v="760"/>
    <n v="640"/>
    <n v="120"/>
    <n v="84.21052631578948"/>
    <n v="740"/>
    <s v="DEC"/>
    <n v="740"/>
    <n v="-100"/>
    <n v="-0.13513513513513509"/>
    <s v="DEGROWTH"/>
    <n v="620"/>
    <s v="jAN"/>
    <n v="620"/>
    <n v="20"/>
    <n v="3.2258064516129004E-2"/>
    <s v="GROWTH"/>
    <n v="0"/>
  </r>
  <r>
    <x v="0"/>
    <s v="N C Hills"/>
    <s v="NEA027"/>
    <n v="1000000615"/>
    <s v="ANNAPURNA TRADE SYNDICATE"/>
    <d v="2015-02-09T00:00:00"/>
    <s v="Targeted Dealer"/>
    <m/>
    <n v="80"/>
    <n v="80"/>
    <n v="0"/>
    <n v="80"/>
    <n v="0"/>
    <n v="0"/>
    <s v="DEC"/>
    <n v="0"/>
    <n v="0"/>
    <s v=" "/>
    <b v="0"/>
    <n v="0"/>
    <s v="jAN"/>
    <n v="0"/>
    <n v="0"/>
    <n v="0"/>
    <b v="0"/>
    <n v="1"/>
  </r>
  <r>
    <x v="0"/>
    <s v="N C Hills"/>
    <s v="NED036"/>
    <n v="1000000616"/>
    <s v="DEY &amp; SONS"/>
    <d v="2015-09-07T00:00:00"/>
    <s v="Targeted Dealer"/>
    <m/>
    <n v="100"/>
    <n v="100"/>
    <n v="40"/>
    <n v="60"/>
    <n v="40"/>
    <n v="40"/>
    <s v="DEC"/>
    <n v="40"/>
    <n v="0"/>
    <n v="0"/>
    <s v="GROWTH"/>
    <n v="22"/>
    <s v="jAN"/>
    <n v="22"/>
    <n v="18"/>
    <n v="0.81818181818181812"/>
    <s v="GROWTH"/>
    <n v="0"/>
  </r>
  <r>
    <x v="0"/>
    <s v="N C Hills"/>
    <s v="NER186"/>
    <n v="1000001007"/>
    <s v="RENU BEGUM STORE"/>
    <d v="2020-01-02T00:00:00"/>
    <s v="Targeted Dealer"/>
    <m/>
    <n v="380"/>
    <n v="380"/>
    <n v="280"/>
    <n v="100"/>
    <n v="73.684210526315795"/>
    <n v="280"/>
    <s v="DEC"/>
    <n v="280"/>
    <n v="0"/>
    <n v="0"/>
    <s v="GROWTH"/>
    <n v="270"/>
    <s v="jAN"/>
    <n v="270"/>
    <n v="10"/>
    <n v="3.7037037037036979E-2"/>
    <s v="GROWTH"/>
    <n v="0"/>
  </r>
  <r>
    <x v="0"/>
    <s v="N C Hills"/>
    <s v="NES422"/>
    <n v="1000001008"/>
    <s v="SMTI KISETEULE ZEME"/>
    <d v="2020-01-02T00:00:00"/>
    <s v="Targeted Dealer"/>
    <m/>
    <n v="380"/>
    <n v="380"/>
    <n v="280"/>
    <n v="100"/>
    <n v="73.684210526315795"/>
    <n v="380"/>
    <s v="DEC"/>
    <n v="380"/>
    <n v="-100"/>
    <n v="-0.26315789473684215"/>
    <s v="DEGROWTH"/>
    <n v="307.5"/>
    <s v="jAN"/>
    <n v="307.5"/>
    <n v="-27.5"/>
    <n v="-8.9430894308943132E-2"/>
    <s v="DEGROWTH"/>
    <n v="0"/>
  </r>
  <r>
    <x v="0"/>
    <s v="N C Hills"/>
    <s v="NEK142"/>
    <n v="1000000652"/>
    <s v="KARANI ENTERPRISE (NGN)"/>
    <d v="2020-03-16T00:00:00"/>
    <s v="Targeted Dealer"/>
    <m/>
    <n v="80"/>
    <n v="80"/>
    <n v="40"/>
    <n v="40"/>
    <n v="50"/>
    <n v="60"/>
    <s v="DEC"/>
    <n v="60"/>
    <n v="-20"/>
    <n v="-0.33333333333333337"/>
    <s v="DEGROWTH"/>
    <n v="60"/>
    <s v="jAN"/>
    <n v="60"/>
    <n v="-20"/>
    <n v="-0.33333333333333337"/>
    <s v="DEGROWTH"/>
    <n v="0"/>
  </r>
  <r>
    <x v="0"/>
    <s v="N C Hills"/>
    <s v="NEM316"/>
    <n v="1000001006"/>
    <s v="MAA HARDWARE - NCH"/>
    <d v="2021-09-20T00:00:00"/>
    <s v="Targeted Dealer"/>
    <m/>
    <n v="100"/>
    <n v="100"/>
    <n v="60"/>
    <n v="40"/>
    <n v="60"/>
    <n v="80"/>
    <s v="DEC"/>
    <n v="80"/>
    <n v="-20"/>
    <n v="-0.25"/>
    <s v="DEGROWTH"/>
    <n v="22"/>
    <s v="jAN"/>
    <n v="22"/>
    <n v="38"/>
    <n v="1.7272727272727271"/>
    <s v="GROWTH"/>
    <n v="0"/>
  </r>
  <r>
    <x v="0"/>
    <s v="N C Hills"/>
    <s v="NER240"/>
    <n v="1000002620"/>
    <s v="RAMKRISHNA HARDWARE-DIMA HASAO"/>
    <d v="2022-03-08T00:00:00"/>
    <s v="Targeted Dealer"/>
    <m/>
    <n v="125"/>
    <n v="125"/>
    <n v="75"/>
    <n v="50"/>
    <n v="60"/>
    <n v="125"/>
    <s v="DEC"/>
    <n v="125"/>
    <n v="-50"/>
    <n v="-0.4"/>
    <s v="DEGROWTH"/>
    <n v="198.5"/>
    <s v="jAN"/>
    <n v="198.5"/>
    <n v="-123.5"/>
    <n v="-0.62216624685138533"/>
    <s v="DEGROWTH"/>
    <n v="0"/>
  </r>
  <r>
    <x v="0"/>
    <s v="N C Hills"/>
    <s v="NEO035"/>
    <n v="1000003164"/>
    <s v="OMIOO HARDWARE"/>
    <d v="2022-12-21T00:00:00"/>
    <s v="Targeted Dealer"/>
    <m/>
    <n v="265"/>
    <n v="265"/>
    <n v="150"/>
    <n v="115"/>
    <n v="56.60377358490566"/>
    <n v="106"/>
    <s v="DEC"/>
    <n v="106"/>
    <n v="44"/>
    <n v="0.41509433962264142"/>
    <s v="GROWTH"/>
    <n v="252"/>
    <s v="jAN"/>
    <n v="252"/>
    <n v="-102"/>
    <n v="-0.40476190476190477"/>
    <s v="DEGROWTH"/>
    <n v="0"/>
  </r>
  <r>
    <x v="0"/>
    <s v="N C Hills"/>
    <s v="NER323"/>
    <n v="1000004006"/>
    <s v="RANUP BODO"/>
    <d v="2024-06-13T00:00:00"/>
    <s v="Targeted Dealer"/>
    <m/>
    <n v="60"/>
    <n v="60"/>
    <n v="60"/>
    <n v="0"/>
    <n v="100"/>
    <n v="40"/>
    <s v="DEC"/>
    <n v="40"/>
    <n v="20"/>
    <n v="0.5"/>
    <s v="GROWTH"/>
    <n v="39"/>
    <s v="jAN"/>
    <n v="39"/>
    <n v="21"/>
    <n v="0.53846153846153855"/>
    <s v="GROWTH"/>
    <n v="0"/>
  </r>
  <r>
    <x v="0"/>
    <s v="N C Hills"/>
    <s v="NES744"/>
    <n v="1000004090"/>
    <s v="SUBHASH MALAKAR"/>
    <d v="2024-08-20T00:00:00"/>
    <s v="Targeted Dealer"/>
    <m/>
    <n v="60"/>
    <n v="60"/>
    <n v="40"/>
    <n v="20"/>
    <n v="66.666666666666671"/>
    <n v="60"/>
    <s v="DEC"/>
    <n v="60"/>
    <n v="-20"/>
    <n v="-0.33333333333333337"/>
    <s v="DEGROWTH"/>
    <n v="50"/>
    <s v="jAN"/>
    <n v="50"/>
    <n v="-10"/>
    <n v="-0.19999999999999996"/>
    <s v="DEGROWTH"/>
    <n v="0"/>
  </r>
  <r>
    <x v="0"/>
    <s v="TEZPUR"/>
    <s v="S036"/>
    <n v="1000000744"/>
    <s v="SHANKAR HARDWARE"/>
    <d v="2006-08-10T00:00:00"/>
    <s v="Targeted Dealer"/>
    <m/>
    <n v="240"/>
    <n v="240"/>
    <n v="242.5"/>
    <n v="-2.5"/>
    <n v="101.04166666666667"/>
    <n v="228"/>
    <s v="DEC"/>
    <n v="228"/>
    <n v="14.5"/>
    <n v="6.3596491228070207E-2"/>
    <s v="GROWTH"/>
    <n v="218.5"/>
    <s v="jAN"/>
    <n v="218.5"/>
    <n v="24"/>
    <n v="0.10983981693363853"/>
    <s v="GROWTH"/>
    <n v="0"/>
  </r>
  <r>
    <x v="0"/>
    <s v="BISWANATH"/>
    <s v="J015"/>
    <n v="1000000732"/>
    <s v="JAISWAL ENTERPRISES (TEZPUR)"/>
    <d v="2006-12-06T00:00:00"/>
    <s v="Targeted Dealer"/>
    <m/>
    <n v="5000"/>
    <n v="5000"/>
    <n v="4478"/>
    <n v="522"/>
    <n v="89.56"/>
    <n v="4618"/>
    <s v="DEC"/>
    <n v="4618"/>
    <n v="-140"/>
    <n v="-3.0316154179298449E-2"/>
    <s v="DEGROWTH"/>
    <n v="4536.75"/>
    <s v="jAN"/>
    <n v="4536.75"/>
    <n v="-58.75"/>
    <n v="-1.2949798864826167E-2"/>
    <s v="DEGROWTH"/>
    <n v="0"/>
  </r>
  <r>
    <x v="0"/>
    <s v="TEZPUR"/>
    <s v="G029"/>
    <n v="1000000729"/>
    <s v="GOSWAMI HARDWARE"/>
    <d v="2007-07-20T00:00:00"/>
    <s v="Targeted Dealer"/>
    <m/>
    <n v="20"/>
    <n v="20"/>
    <n v="8"/>
    <n v="12"/>
    <n v="40"/>
    <n v="15"/>
    <s v="DEC"/>
    <n v="15"/>
    <n v="-7"/>
    <n v="-0.46666666666666667"/>
    <s v="DEGROWTH"/>
    <n v="7.5"/>
    <s v="jAN"/>
    <n v="7.5"/>
    <n v="0.5"/>
    <n v="6.6666666666666652E-2"/>
    <s v="GROWTH"/>
    <n v="0"/>
  </r>
  <r>
    <x v="0"/>
    <s v="BISWANATH"/>
    <s v="L029"/>
    <n v="1000000737"/>
    <s v="LAXMI NARAYAN OM PRAKASH"/>
    <d v="2008-10-25T00:00:00"/>
    <s v="Targeted Dealer"/>
    <m/>
    <n v="1150"/>
    <n v="1150"/>
    <n v="1145"/>
    <n v="5"/>
    <n v="99.565217391304344"/>
    <n v="1310"/>
    <s v="DEC"/>
    <n v="1310"/>
    <n v="-165"/>
    <n v="-0.12595419847328249"/>
    <s v="DEGROWTH"/>
    <n v="1032"/>
    <s v="jAN"/>
    <n v="1032"/>
    <n v="113"/>
    <n v="0.10949612403100772"/>
    <s v="GROWTH"/>
    <n v="0"/>
  </r>
  <r>
    <x v="0"/>
    <s v="TEZPUR"/>
    <s v="J045"/>
    <n v="1000000733"/>
    <s v="JOSHI ENTERPRISE"/>
    <d v="2009-07-02T00:00:00"/>
    <s v="Targeted Dealer"/>
    <m/>
    <n v="160"/>
    <n v="160"/>
    <n v="93.5"/>
    <n v="66.5"/>
    <n v="58.4375"/>
    <n v="92"/>
    <s v="DEC"/>
    <n v="92"/>
    <n v="1.5"/>
    <n v="1.6304347826086918E-2"/>
    <s v="GROWTH"/>
    <n v="129.75"/>
    <s v="jAN"/>
    <n v="129.75"/>
    <n v="-36.25"/>
    <n v="-0.279383429672447"/>
    <s v="DEGROWTH"/>
    <n v="0"/>
  </r>
  <r>
    <x v="0"/>
    <s v="TEZPUR"/>
    <s v="S245"/>
    <n v="1000000745"/>
    <s v="SHREE GANESH HARDWARE (TEZPUR)"/>
    <d v="2011-04-22T00:00:00"/>
    <s v="Targeted Dealer"/>
    <m/>
    <n v="80"/>
    <n v="80"/>
    <n v="55"/>
    <n v="25"/>
    <n v="68.75"/>
    <n v="60.5"/>
    <s v="DEC"/>
    <n v="60.5"/>
    <n v="-5.5"/>
    <n v="-9.0909090909090939E-2"/>
    <s v="DEGROWTH"/>
    <n v="81.400000000000006"/>
    <s v="jAN"/>
    <n v="81.400000000000006"/>
    <n v="-26.400000000000006"/>
    <n v="-0.32432432432432434"/>
    <s v="DEGROWTH"/>
    <n v="0"/>
  </r>
  <r>
    <x v="0"/>
    <s v="TEZPUR"/>
    <s v="N066"/>
    <n v="1000000740"/>
    <s v="NATHU HARDWARE "/>
    <d v="2011-05-06T00:00:00"/>
    <s v="Targeted Dealer"/>
    <m/>
    <n v="60"/>
    <n v="60"/>
    <n v="65.75"/>
    <n v="-5.75"/>
    <n v="109.58333333333334"/>
    <n v="48"/>
    <s v="DEC"/>
    <n v="48"/>
    <n v="17.75"/>
    <n v="0.36979166666666674"/>
    <s v="GROWTH"/>
    <n v="165"/>
    <s v="jAN"/>
    <n v="165"/>
    <n v="-99.25"/>
    <n v="-0.60151515151515156"/>
    <s v="DEGROWTH"/>
    <n v="0"/>
  </r>
  <r>
    <x v="0"/>
    <s v="BISWANATH"/>
    <s v="A144"/>
    <n v="1000000722"/>
    <s v="ASSAM STORES (TEZPUR)"/>
    <d v="2012-10-30T00:00:00"/>
    <s v="Targeted Dealer"/>
    <m/>
    <n v="240"/>
    <n v="240"/>
    <n v="160"/>
    <n v="80"/>
    <n v="66.666666666666671"/>
    <n v="180"/>
    <s v="DEC"/>
    <n v="180"/>
    <n v="-20"/>
    <n v="-0.11111111111111116"/>
    <s v="DEGROWTH"/>
    <n v="213"/>
    <s v="jAN"/>
    <n v="213"/>
    <n v="-53"/>
    <n v="-0.24882629107981225"/>
    <s v="DEGROWTH"/>
    <n v="0"/>
  </r>
  <r>
    <x v="0"/>
    <s v="TEZPUR"/>
    <s v="K132"/>
    <n v="1000000735"/>
    <s v="KALITA ENTERPRISE (TEZPUR)"/>
    <d v="2013-04-08T00:00:00"/>
    <s v="Targeted Dealer"/>
    <m/>
    <n v="500"/>
    <n v="500"/>
    <n v="500"/>
    <n v="0"/>
    <n v="100"/>
    <n v="421"/>
    <s v="DEC"/>
    <n v="421"/>
    <n v="79"/>
    <n v="0.18764845605700708"/>
    <s v="GROWTH"/>
    <n v="500"/>
    <s v="jAN"/>
    <n v="500"/>
    <n v="0"/>
    <n v="0"/>
    <s v="GROWTH"/>
    <n v="0"/>
  </r>
  <r>
    <x v="0"/>
    <s v="BISWANATH"/>
    <s v="G095"/>
    <n v="1000000728"/>
    <s v="GANAPATI HARDWARE (TEZPUR)"/>
    <d v="2013-07-15T00:00:00"/>
    <s v="Targeted Dealer"/>
    <m/>
    <n v="60"/>
    <n v="60"/>
    <n v="40"/>
    <n v="20"/>
    <n v="66.666666666666671"/>
    <n v="0"/>
    <s v="DEC"/>
    <n v="0"/>
    <n v="40"/>
    <s v=" "/>
    <b v="0"/>
    <n v="25"/>
    <s v="jAN"/>
    <n v="25"/>
    <n v="15"/>
    <n v="0.60000000000000009"/>
    <s v="GROWTH"/>
    <n v="0"/>
  </r>
  <r>
    <x v="0"/>
    <s v="TEZPUR"/>
    <s v="P166"/>
    <n v="1000000742"/>
    <s v="PURBANCHAL HARDWARE (TEZPUR)"/>
    <d v="2013-08-19T00:00:00"/>
    <s v="Targeted Dealer"/>
    <m/>
    <n v="745"/>
    <n v="745"/>
    <n v="727.75"/>
    <n v="17.25"/>
    <n v="97.68456375838926"/>
    <n v="550"/>
    <s v="DEC"/>
    <n v="550"/>
    <n v="177.75"/>
    <n v="0.32318181818181824"/>
    <s v="GROWTH"/>
    <n v="635.5"/>
    <s v="jAN"/>
    <n v="635.5"/>
    <n v="92.25"/>
    <n v="0.14516129032258074"/>
    <s v="GROWTH"/>
    <n v="0"/>
  </r>
  <r>
    <x v="0"/>
    <s v="BISWANATH"/>
    <s v="D164"/>
    <n v="1000000726"/>
    <s v="DAS &amp; SON'S"/>
    <d v="2014-03-03T00:00:00"/>
    <s v="Targeted Dealer"/>
    <m/>
    <n v="160"/>
    <n v="160"/>
    <n v="115"/>
    <n v="45"/>
    <n v="71.875"/>
    <n v="110"/>
    <s v="DEC"/>
    <n v="110"/>
    <n v="5"/>
    <n v="4.5454545454545414E-2"/>
    <s v="GROWTH"/>
    <n v="140"/>
    <s v="jAN"/>
    <n v="140"/>
    <n v="-25"/>
    <n v="-0.1785714285714286"/>
    <s v="DEGROWTH"/>
    <n v="0"/>
  </r>
  <r>
    <x v="0"/>
    <s v="TEZPUR"/>
    <s v="NET036"/>
    <n v="1000000746"/>
    <s v="TURANGA HARDWARE"/>
    <d v="2015-07-31T00:00:00"/>
    <s v="Targeted Dealer"/>
    <m/>
    <n v="140"/>
    <n v="140"/>
    <n v="147.5"/>
    <n v="-7.5"/>
    <n v="105.35714285714286"/>
    <n v="102"/>
    <s v="DEC"/>
    <n v="102"/>
    <n v="45.5"/>
    <n v="0.44607843137254899"/>
    <s v="GROWTH"/>
    <n v="130"/>
    <s v="jAN"/>
    <n v="130"/>
    <n v="17.5"/>
    <n v="0.13461538461538458"/>
    <s v="GROWTH"/>
    <n v="0"/>
  </r>
  <r>
    <x v="0"/>
    <s v="BISWANATH"/>
    <s v="NEN068"/>
    <n v="1000000741"/>
    <s v="NEW J P HARDWARE (TEZPUR)"/>
    <d v="2017-06-03T00:00:00"/>
    <s v="Targeted Dealer"/>
    <m/>
    <n v="200"/>
    <n v="200"/>
    <n v="160"/>
    <n v="40"/>
    <n v="80"/>
    <n v="280"/>
    <s v="DEC"/>
    <n v="280"/>
    <n v="-120"/>
    <n v="-0.4285714285714286"/>
    <s v="DEGROWTH"/>
    <n v="180"/>
    <s v="jAN"/>
    <n v="180"/>
    <n v="-20"/>
    <n v="-0.11111111111111116"/>
    <s v="DEGROWTH"/>
    <n v="0"/>
  </r>
  <r>
    <x v="0"/>
    <s v="TEZPUR"/>
    <s v="NEK065"/>
    <n v="1000000736"/>
    <s v="KAMAKHYA HARDWARE (TEZPUR)"/>
    <d v="2017-07-13T00:00:00"/>
    <s v="Targeted Dealer"/>
    <m/>
    <n v="665"/>
    <n v="665"/>
    <n v="757.65"/>
    <n v="-92.649999999999977"/>
    <n v="113.93233082706766"/>
    <n v="925.25"/>
    <s v="DEC"/>
    <n v="925.25"/>
    <n v="-167.60000000000002"/>
    <n v="-0.18114023236962984"/>
    <s v="DEGROWTH"/>
    <n v="590"/>
    <s v="jAN"/>
    <n v="590"/>
    <n v="167.64999999999998"/>
    <n v="0.28415254237288123"/>
    <s v="GROWTH"/>
    <n v="0"/>
  </r>
  <r>
    <x v="0"/>
    <s v="BISWANATH"/>
    <s v="NEC069"/>
    <n v="1000000725"/>
    <s v="CHUNU HARDWARE"/>
    <d v="2018-06-01T00:00:00"/>
    <s v="Targeted Dealer"/>
    <m/>
    <n v="260"/>
    <n v="260"/>
    <n v="220"/>
    <n v="40"/>
    <n v="84.615384615384613"/>
    <n v="194"/>
    <s v="DEC"/>
    <n v="194"/>
    <n v="26"/>
    <n v="0.134020618556701"/>
    <s v="GROWTH"/>
    <n v="200"/>
    <s v="jAN"/>
    <n v="200"/>
    <n v="20"/>
    <n v="0.10000000000000009"/>
    <s v="GROWTH"/>
    <n v="0"/>
  </r>
  <r>
    <x v="0"/>
    <s v="TEZPUR"/>
    <s v="NEM207"/>
    <n v="1000000738"/>
    <s v="MAHESH HARDWARE (BHALUKPONG)"/>
    <d v="2018-08-14T00:00:00"/>
    <s v="Targeted Dealer"/>
    <m/>
    <n v="300"/>
    <n v="300"/>
    <n v="0"/>
    <n v="300"/>
    <n v="0"/>
    <n v="235"/>
    <s v="DEC"/>
    <n v="235"/>
    <n v="-235"/>
    <n v="-1"/>
    <s v="DEGROWTH"/>
    <n v="71"/>
    <s v="jAN"/>
    <n v="71"/>
    <n v="-71"/>
    <n v="-1"/>
    <s v="DEGROWTH"/>
    <n v="0"/>
  </r>
  <r>
    <x v="0"/>
    <s v="BISWANATH"/>
    <s v="NEJ082"/>
    <n v="1000000731"/>
    <s v="J P HARDWARE (BNC)"/>
    <d v="2018-11-22T00:00:00"/>
    <s v="Targeted Dealer"/>
    <m/>
    <n v="265"/>
    <n v="265"/>
    <n v="240"/>
    <n v="25"/>
    <n v="90.566037735849065"/>
    <n v="240"/>
    <s v="DEC"/>
    <n v="240"/>
    <n v="0"/>
    <n v="0"/>
    <s v="GROWTH"/>
    <n v="180"/>
    <s v="jAN"/>
    <n v="180"/>
    <n v="60"/>
    <n v="0.33333333333333326"/>
    <s v="GROWTH"/>
    <n v="0"/>
  </r>
  <r>
    <x v="0"/>
    <s v="TEZPUR"/>
    <s v="NEL058"/>
    <n v="1000001067"/>
    <s v="L K ENTERPRISE (TEZ)"/>
    <d v="2019-07-01T00:00:00"/>
    <s v="Targeted Dealer"/>
    <m/>
    <n v="20"/>
    <n v="20"/>
    <n v="25"/>
    <n v="-5"/>
    <n v="125"/>
    <n v="33.25"/>
    <s v="DEC"/>
    <n v="33.25"/>
    <n v="-8.25"/>
    <n v="-0.24812030075187974"/>
    <s v="DEGROWTH"/>
    <n v="0"/>
    <s v="jAN"/>
    <n v="0"/>
    <n v="25"/>
    <n v="0"/>
    <b v="0"/>
    <n v="1"/>
  </r>
  <r>
    <x v="0"/>
    <s v="TEZPUR"/>
    <s v="NED155"/>
    <n v="1000001066"/>
    <s v="DEEPIKA ENTERPRISE"/>
    <d v="2020-01-13T00:00:00"/>
    <s v="Targeted Dealer"/>
    <m/>
    <n v="240"/>
    <n v="240"/>
    <n v="271"/>
    <n v="-31"/>
    <n v="112.91666666666667"/>
    <n v="223.5"/>
    <s v="DEC"/>
    <n v="223.5"/>
    <n v="47.5"/>
    <n v="0.21252796420581666"/>
    <s v="GROWTH"/>
    <n v="225"/>
    <s v="jAN"/>
    <n v="225"/>
    <n v="46"/>
    <n v="0.20444444444444443"/>
    <s v="GROWTH"/>
    <n v="0"/>
  </r>
  <r>
    <x v="0"/>
    <s v="BISWANATH"/>
    <s v="NEK141"/>
    <n v="1000000734"/>
    <s v="K S HARDWARE (HAWAJAN)"/>
    <d v="2020-03-09T00:00:00"/>
    <s v="Targeted Dealer"/>
    <m/>
    <n v="160"/>
    <n v="160"/>
    <n v="40"/>
    <n v="120"/>
    <n v="25"/>
    <n v="40"/>
    <s v="DEC"/>
    <n v="40"/>
    <n v="0"/>
    <n v="0"/>
    <s v="GROWTH"/>
    <n v="120"/>
    <s v="jAN"/>
    <n v="120"/>
    <n v="-80"/>
    <n v="-0.66666666666666674"/>
    <s v="DEGROWTH"/>
    <n v="0"/>
  </r>
  <r>
    <x v="0"/>
    <s v="TEZPUR"/>
    <s v="NEM274"/>
    <n v="1000001068"/>
    <s v="MAA KAMAKHYA HARDWARE (TEZPUR)"/>
    <d v="2020-08-07T00:00:00"/>
    <s v="Targeted Dealer"/>
    <m/>
    <n v="60"/>
    <n v="60"/>
    <n v="23"/>
    <n v="37"/>
    <n v="38.333333333333336"/>
    <n v="45"/>
    <s v="DEC"/>
    <n v="45"/>
    <n v="-22"/>
    <n v="-0.48888888888888893"/>
    <s v="DEGROWTH"/>
    <n v="60"/>
    <s v="jAN"/>
    <n v="60"/>
    <n v="-37"/>
    <n v="-0.6166666666666667"/>
    <s v="DEGROWTH"/>
    <n v="0"/>
  </r>
  <r>
    <x v="0"/>
    <s v="BISWANATH"/>
    <s v="NEM303"/>
    <n v="1000001069"/>
    <s v="MISHRA HARDWARE - TEZ"/>
    <d v="2021-03-01T00:00:00"/>
    <s v="Targeted Dealer"/>
    <m/>
    <n v="155"/>
    <n v="155"/>
    <n v="80"/>
    <n v="75"/>
    <n v="51.612903225806448"/>
    <n v="120"/>
    <s v="DEC"/>
    <n v="120"/>
    <n v="-40"/>
    <n v="-0.33333333333333337"/>
    <s v="DEGROWTH"/>
    <n v="86"/>
    <s v="jAN"/>
    <n v="86"/>
    <n v="-6"/>
    <n v="-6.9767441860465129E-2"/>
    <s v="DEGROWTH"/>
    <n v="0"/>
  </r>
  <r>
    <x v="0"/>
    <s v="BISWANATH"/>
    <s v="NEB259"/>
    <n v="1000001065"/>
    <s v="BIJOY STORE - TEZ"/>
    <d v="2021-04-10T00:00:00"/>
    <s v="Targeted Dealer"/>
    <m/>
    <n v="405"/>
    <n v="405"/>
    <n v="280"/>
    <n v="125"/>
    <n v="69.135802469135811"/>
    <n v="260"/>
    <s v="DEC"/>
    <n v="260"/>
    <n v="20"/>
    <n v="7.6923076923076872E-2"/>
    <s v="GROWTH"/>
    <n v="340"/>
    <s v="jAN"/>
    <n v="340"/>
    <n v="-60"/>
    <n v="-0.17647058823529416"/>
    <s v="DEGROWTH"/>
    <n v="0"/>
  </r>
  <r>
    <x v="0"/>
    <s v="TEZPUR"/>
    <s v="NEM327"/>
    <n v="1000002403"/>
    <s v="MARUTI ASSOCIATES"/>
    <d v="2021-12-30T00:00:00"/>
    <s v="Targeted Dealer"/>
    <m/>
    <n v="40"/>
    <n v="40"/>
    <n v="43.5"/>
    <n v="-3.5"/>
    <n v="108.75"/>
    <n v="24"/>
    <s v="DEC"/>
    <n v="24"/>
    <n v="19.5"/>
    <n v="0.8125"/>
    <s v="GROWTH"/>
    <n v="33.5"/>
    <s v="jAN"/>
    <n v="33.5"/>
    <n v="10"/>
    <n v="0.29850746268656714"/>
    <s v="GROWTH"/>
    <n v="0"/>
  </r>
  <r>
    <x v="0"/>
    <s v="TEZPUR"/>
    <s v="NEP222"/>
    <n v="1000002406"/>
    <s v="PRIYAMBANI STORES"/>
    <d v="2022-01-13T00:00:00"/>
    <s v="Targeted Dealer"/>
    <m/>
    <n v="90"/>
    <n v="90"/>
    <n v="91.5"/>
    <n v="-1.5"/>
    <n v="101.66666666666666"/>
    <n v="54.5"/>
    <s v="DEC"/>
    <n v="54.5"/>
    <n v="37"/>
    <n v="0.67889908256880727"/>
    <s v="GROWTH"/>
    <n v="87.75"/>
    <s v="jAN"/>
    <n v="87.75"/>
    <n v="3.75"/>
    <n v="4.2735042735042805E-2"/>
    <s v="GROWTH"/>
    <n v="0"/>
  </r>
  <r>
    <x v="0"/>
    <s v="BISWANATH"/>
    <s v="NEB277"/>
    <n v="1000002619"/>
    <s v="B.D. HARDWARE-TEZPUR"/>
    <d v="2022-03-08T00:00:00"/>
    <s v="Targeted Dealer"/>
    <m/>
    <n v="80"/>
    <n v="80"/>
    <n v="80"/>
    <n v="0"/>
    <n v="100"/>
    <n v="40"/>
    <s v="DEC"/>
    <n v="40"/>
    <n v="40"/>
    <n v="1"/>
    <s v="GROWTH"/>
    <n v="40"/>
    <s v="jAN"/>
    <n v="40"/>
    <n v="40"/>
    <n v="1"/>
    <s v="GROWTH"/>
    <n v="1"/>
  </r>
  <r>
    <x v="0"/>
    <s v="BISWANATH"/>
    <s v="NER247"/>
    <n v="1000002761"/>
    <s v="R.K. ENTERPRISES"/>
    <d v="2022-05-25T00:00:00"/>
    <s v="Targeted Dealer"/>
    <m/>
    <n v="100"/>
    <n v="100"/>
    <n v="60"/>
    <n v="40"/>
    <n v="60"/>
    <n v="40"/>
    <s v="DEC"/>
    <n v="40"/>
    <n v="20"/>
    <n v="0.5"/>
    <s v="GROWTH"/>
    <n v="80"/>
    <s v="jAN"/>
    <n v="80"/>
    <n v="-20"/>
    <n v="-0.25"/>
    <s v="DEGROWTH"/>
    <n v="0"/>
  </r>
  <r>
    <x v="0"/>
    <s v="TEZPUR"/>
    <s v="NED218"/>
    <n v="1000003193"/>
    <s v="D.R. ENTERPRISE"/>
    <d v="2022-12-29T00:00:00"/>
    <s v="Targeted Dealer"/>
    <m/>
    <n v="60"/>
    <n v="60"/>
    <n v="67.5"/>
    <n v="-7.5"/>
    <n v="112.5"/>
    <n v="70.5"/>
    <s v="DEC"/>
    <n v="70.5"/>
    <n v="-3"/>
    <n v="-4.2553191489361653E-2"/>
    <s v="DEGROWTH"/>
    <n v="15"/>
    <s v="jAN"/>
    <n v="15"/>
    <n v="52.5"/>
    <n v="3.5"/>
    <s v="GROWTH"/>
    <n v="1"/>
  </r>
  <r>
    <x v="0"/>
    <s v="BISWANATH"/>
    <s v="NES656"/>
    <n v="1000003508"/>
    <s v="SHIVAM HARDWARE"/>
    <d v="2023-04-30T00:00:00"/>
    <s v="Targeted Dealer"/>
    <m/>
    <n v="220"/>
    <n v="220"/>
    <n v="221"/>
    <n v="-1"/>
    <n v="100.45454545454545"/>
    <n v="217.5"/>
    <s v="DEC"/>
    <n v="217.5"/>
    <n v="3.5"/>
    <n v="1.6091954022988464E-2"/>
    <s v="GROWTH"/>
    <n v="160"/>
    <s v="jAN"/>
    <n v="160"/>
    <n v="61"/>
    <n v="0.38125000000000009"/>
    <s v="GROWTH"/>
    <n v="0"/>
  </r>
  <r>
    <x v="0"/>
    <s v="TEZPUR"/>
    <s v="NEY014"/>
    <n v="1000003525"/>
    <s v="YASH HARDWARE"/>
    <d v="2023-05-19T00:00:00"/>
    <s v="Targeted Dealer"/>
    <m/>
    <n v="120"/>
    <n v="120"/>
    <n v="101"/>
    <n v="19"/>
    <n v="84.166666666666671"/>
    <n v="85"/>
    <s v="DEC"/>
    <n v="85"/>
    <n v="16"/>
    <n v="0.18823529411764706"/>
    <s v="GROWTH"/>
    <n v="107.5"/>
    <s v="jAN"/>
    <n v="107.5"/>
    <n v="-6.5"/>
    <n v="-6.0465116279069808E-2"/>
    <s v="DEGROWTH"/>
    <n v="0"/>
  </r>
  <r>
    <x v="0"/>
    <s v="TEZPUR"/>
    <s v="NEP269"/>
    <n v="1000003589"/>
    <s v="PURNIMA STORE"/>
    <d v="2023-06-07T00:00:00"/>
    <s v="Targeted Dealer"/>
    <m/>
    <n v="120"/>
    <n v="120"/>
    <n v="110"/>
    <n v="10"/>
    <n v="91.666666666666671"/>
    <n v="120"/>
    <s v="DEC"/>
    <n v="120"/>
    <n v="-10"/>
    <n v="-8.333333333333337E-2"/>
    <s v="DEGROWTH"/>
    <n v="70"/>
    <s v="jAN"/>
    <n v="70"/>
    <n v="40"/>
    <n v="0.5714285714285714"/>
    <s v="GROWTH"/>
    <n v="0"/>
  </r>
  <r>
    <x v="0"/>
    <s v="BISWANATH"/>
    <s v="NEJ171"/>
    <n v="1000003599"/>
    <s v="JUNAKY HARDWARE"/>
    <d v="2023-06-23T00:00:00"/>
    <s v="Targeted Dealer"/>
    <m/>
    <n v="140"/>
    <n v="140"/>
    <n v="100"/>
    <n v="40"/>
    <n v="71.428571428571431"/>
    <n v="100"/>
    <s v="DEC"/>
    <n v="100"/>
    <n v="0"/>
    <n v="0"/>
    <s v="GROWTH"/>
    <n v="130"/>
    <s v="jAN"/>
    <n v="130"/>
    <n v="-30"/>
    <n v="-0.23076923076923073"/>
    <s v="DEGROWTH"/>
    <n v="0"/>
  </r>
  <r>
    <x v="0"/>
    <s v="TEZPUR"/>
    <s v="NEN218"/>
    <n v="1000003635"/>
    <s v="N C STORE"/>
    <d v="2023-07-20T00:00:00"/>
    <s v="Targeted Dealer"/>
    <m/>
    <n v="50"/>
    <n v="50"/>
    <n v="52.25"/>
    <n v="-2.25"/>
    <n v="104.5"/>
    <n v="50.6"/>
    <s v="DEC"/>
    <n v="50.6"/>
    <n v="1.6499999999999986"/>
    <n v="3.2608695652173836E-2"/>
    <s v="GROWTH"/>
    <n v="47.5"/>
    <s v="jAN"/>
    <n v="47.5"/>
    <n v="4.75"/>
    <n v="0.10000000000000009"/>
    <s v="GROWTH"/>
    <n v="0"/>
  </r>
  <r>
    <x v="0"/>
    <s v="TEZPUR"/>
    <s v="NES675"/>
    <n v="1000003663"/>
    <s v="SHANKAR  HARDWARE"/>
    <d v="2023-07-28T00:00:00"/>
    <s v="Targeted Dealer"/>
    <m/>
    <n v="120"/>
    <n v="120"/>
    <n v="128"/>
    <n v="-8"/>
    <n v="106.66666666666667"/>
    <n v="92"/>
    <s v="DEC"/>
    <n v="92"/>
    <n v="36"/>
    <n v="0.39130434782608692"/>
    <s v="GROWTH"/>
    <n v="188.75"/>
    <s v="jAN"/>
    <n v="188.75"/>
    <n v="-60.75"/>
    <n v="-0.32185430463576159"/>
    <s v="DEGROWTH"/>
    <n v="0"/>
  </r>
  <r>
    <x v="0"/>
    <s v="TEZPUR"/>
    <s v="NES679"/>
    <n v="1000003702"/>
    <s v="SUNIL HARDWARE"/>
    <d v="2023-09-02T00:00:00"/>
    <s v="Targeted Dealer"/>
    <m/>
    <n v="130"/>
    <n v="130"/>
    <n v="129.5"/>
    <n v="0.5"/>
    <n v="99.615384615384613"/>
    <n v="70.5"/>
    <s v="DEC"/>
    <n v="70.5"/>
    <n v="59"/>
    <n v="0.83687943262411357"/>
    <s v="GROWTH"/>
    <n v="153"/>
    <s v="jAN"/>
    <n v="153"/>
    <n v="-23.5"/>
    <n v="-0.15359477124183007"/>
    <s v="DEGROWTH"/>
    <n v="0"/>
  </r>
  <r>
    <x v="0"/>
    <s v="BISWANATH"/>
    <s v="NES703"/>
    <n v="1000003841"/>
    <s v="SHYAM HARDWARE STORES"/>
    <d v="2024-01-30T00:00:00"/>
    <s v="Targeted Dealer"/>
    <m/>
    <n v="150"/>
    <n v="150"/>
    <n v="80"/>
    <n v="70"/>
    <n v="53.333333333333336"/>
    <n v="85"/>
    <s v="DEC"/>
    <n v="85"/>
    <n v="-5"/>
    <n v="-5.8823529411764719E-2"/>
    <s v="DEGROWTH"/>
    <n v="120"/>
    <s v="jAN"/>
    <n v="120"/>
    <n v="-40"/>
    <n v="-0.33333333333333337"/>
    <s v="DEGROWTH"/>
    <n v="0"/>
  </r>
  <r>
    <x v="0"/>
    <s v="TEZPUR"/>
    <s v="NEA432"/>
    <n v="1000003864"/>
    <s v="A STAR STORE"/>
    <d v="2024-02-16T00:00:00"/>
    <s v="Targeted Dealer"/>
    <m/>
    <n v="100"/>
    <n v="100"/>
    <n v="94"/>
    <n v="6"/>
    <n v="94"/>
    <n v="86.75"/>
    <s v="DEC"/>
    <n v="86.75"/>
    <n v="7.25"/>
    <n v="8.35734870317002E-2"/>
    <s v="GROWTH"/>
    <n v="95.85"/>
    <s v="jAN"/>
    <n v="95.85"/>
    <n v="-1.8499999999999943"/>
    <n v="-1.930099113197703E-2"/>
    <s v="DEGROWTH"/>
    <n v="0"/>
  </r>
  <r>
    <x v="0"/>
    <s v="BISWANATH"/>
    <s v="NED238"/>
    <n v="1000003885"/>
    <s v="DOLEY ENTERPRISE"/>
    <d v="2024-03-08T00:00:00"/>
    <s v="Targeted Dealer"/>
    <m/>
    <n v="270"/>
    <n v="270"/>
    <n v="220"/>
    <n v="50"/>
    <n v="81.481481481481481"/>
    <n v="275"/>
    <s v="DEC"/>
    <n v="275"/>
    <n v="-55"/>
    <n v="-0.19999999999999996"/>
    <s v="DEGROWTH"/>
    <n v="170"/>
    <s v="jAN"/>
    <n v="170"/>
    <n v="50"/>
    <n v="0.29411764705882359"/>
    <s v="GROWTH"/>
    <n v="0"/>
  </r>
  <r>
    <x v="0"/>
    <s v="TEZPUR"/>
    <s v="NEK216"/>
    <n v="1000003900"/>
    <s v="KAMAL HARDWARE"/>
    <d v="2024-03-30T00:00:00"/>
    <s v="Targeted Dealer"/>
    <m/>
    <n v="120"/>
    <n v="120"/>
    <n v="100"/>
    <n v="20"/>
    <n v="83.333333333333343"/>
    <n v="100"/>
    <s v="DEC"/>
    <n v="100"/>
    <n v="0"/>
    <n v="0"/>
    <s v="GROWTH"/>
    <n v="115.5"/>
    <s v="jAN"/>
    <n v="115.5"/>
    <n v="-15.5"/>
    <n v="-0.13419913419913421"/>
    <s v="DEGROWTH"/>
    <n v="0"/>
  </r>
  <r>
    <x v="0"/>
    <s v="TEZPUR"/>
    <s v="NEM419"/>
    <n v="1000003910"/>
    <s v="MAA CHARU HARDWARE"/>
    <d v="2024-04-18T00:00:00"/>
    <s v="Targeted Dealer"/>
    <m/>
    <n v="30"/>
    <n v="30"/>
    <n v="36"/>
    <n v="-6"/>
    <n v="120"/>
    <n v="9"/>
    <s v="DEC"/>
    <n v="9"/>
    <n v="27"/>
    <n v="3"/>
    <s v="GROWTH"/>
    <n v="21"/>
    <s v="jAN"/>
    <n v="21"/>
    <n v="15"/>
    <n v="0.71428571428571419"/>
    <s v="GROWTH"/>
    <n v="0"/>
  </r>
  <r>
    <x v="0"/>
    <s v="TEZPUR"/>
    <s v="NEM425"/>
    <n v="1000003932"/>
    <s v="MAHESHWARI ENTERPRISES"/>
    <d v="2024-04-30T00:00:00"/>
    <s v="Targeted Dealer"/>
    <m/>
    <n v="110"/>
    <n v="110"/>
    <n v="90.25"/>
    <n v="19.75"/>
    <n v="82.045454545454533"/>
    <n v="117"/>
    <s v="DEC"/>
    <n v="117"/>
    <n v="-26.75"/>
    <n v="-0.2286324786324786"/>
    <s v="DEGROWTH"/>
    <n v="106.25"/>
    <s v="jAN"/>
    <n v="106.25"/>
    <n v="-16"/>
    <n v="-0.15058823529411769"/>
    <s v="DEGROWTH"/>
    <n v="0"/>
  </r>
  <r>
    <x v="0"/>
    <s v="BISWANATH"/>
    <s v="NES727"/>
    <n v="1000003995"/>
    <s v="SHANTI SUPPLY"/>
    <d v="2024-06-03T00:00:00"/>
    <s v="Targeted Dealer"/>
    <m/>
    <n v="140"/>
    <n v="140"/>
    <n v="160"/>
    <n v="-20"/>
    <n v="114.28571428571429"/>
    <n v="160"/>
    <s v="DEC"/>
    <n v="160"/>
    <n v="0"/>
    <n v="0"/>
    <s v="GROWTH"/>
    <n v="80"/>
    <s v="jAN"/>
    <n v="80"/>
    <n v="80"/>
    <n v="1"/>
    <s v="GROWTH"/>
    <n v="0"/>
  </r>
  <r>
    <x v="0"/>
    <s v="TEZPUR"/>
    <s v="NES731"/>
    <n v="1000004005"/>
    <s v="SOMAYA HARDWARE"/>
    <d v="2024-06-11T00:00:00"/>
    <s v="Targeted Dealer"/>
    <m/>
    <n v="110"/>
    <n v="110"/>
    <n v="94"/>
    <n v="16"/>
    <n v="85.454545454545453"/>
    <n v="73"/>
    <s v="DEC"/>
    <n v="73"/>
    <n v="21"/>
    <n v="0.28767123287671237"/>
    <s v="GROWTH"/>
    <n v="105.5"/>
    <s v="jAN"/>
    <n v="105.5"/>
    <n v="-11.5"/>
    <n v="-0.10900473933649291"/>
    <s v="DEGROWTH"/>
    <n v="0"/>
  </r>
  <r>
    <x v="0"/>
    <s v="LAKHIMPUR"/>
    <s v="S082"/>
    <n v="1000000476"/>
    <s v="SRI JAGDAMBA HARDWARE STORES"/>
    <d v="2006-02-20T00:00:00"/>
    <s v="Targeted Dealer"/>
    <m/>
    <n v="6480"/>
    <n v="6480"/>
    <n v="6659.45"/>
    <n v="-179.44999999999982"/>
    <n v="102.7692901234568"/>
    <n v="5883.3"/>
    <s v="DEC"/>
    <n v="5883.3"/>
    <n v="776.14999999999964"/>
    <n v="0.13192426019410863"/>
    <s v="GROWTH"/>
    <n v="5847"/>
    <s v="jAN"/>
    <n v="5847"/>
    <n v="812.44999999999982"/>
    <n v="0.13895159911065491"/>
    <s v="GROWTH"/>
    <n v="0"/>
  </r>
  <r>
    <x v="0"/>
    <s v="LAKHIMPUR"/>
    <s v="R033"/>
    <n v="1000000468"/>
    <s v="ROY HARDWARE STORE (LALUK)"/>
    <d v="2006-07-06T00:00:00"/>
    <s v="Targeted Dealer"/>
    <m/>
    <n v="40"/>
    <n v="40"/>
    <n v="30"/>
    <n v="10"/>
    <n v="75"/>
    <n v="30"/>
    <s v="DEC"/>
    <n v="30"/>
    <n v="0"/>
    <n v="0"/>
    <s v="GROWTH"/>
    <n v="40"/>
    <s v="jAN"/>
    <n v="40"/>
    <n v="-10"/>
    <n v="-0.25"/>
    <s v="DEGROWTH"/>
    <n v="1"/>
  </r>
  <r>
    <x v="0"/>
    <s v="DHEMAJI"/>
    <s v="A045"/>
    <n v="1000000445"/>
    <s v="ASSAM TRADERS (DHEMAJI)"/>
    <d v="2006-07-25T00:00:00"/>
    <s v="Targeted Dealer"/>
    <m/>
    <n v="100"/>
    <n v="100"/>
    <n v="40"/>
    <n v="60"/>
    <n v="40"/>
    <n v="69"/>
    <s v="DEC"/>
    <n v="69"/>
    <n v="-29"/>
    <n v="-0.42028985507246375"/>
    <s v="DEGROWTH"/>
    <n v="110"/>
    <s v="jAN"/>
    <n v="110"/>
    <n v="-70"/>
    <n v="-0.63636363636363635"/>
    <s v="DEGROWTH"/>
    <n v="0"/>
  </r>
  <r>
    <x v="0"/>
    <s v="DHEMAJI"/>
    <s v="A095"/>
    <n v="1000000443"/>
    <s v="AGARWALLA STORES"/>
    <d v="2009-08-29T00:00:00"/>
    <s v="Targeted Dealer"/>
    <m/>
    <n v="3120"/>
    <n v="3120"/>
    <n v="3419"/>
    <n v="-299"/>
    <n v="109.58333333333334"/>
    <n v="3333.8"/>
    <s v="DEC"/>
    <n v="3333.8"/>
    <n v="85.199999999999818"/>
    <n v="2.5556422100905918E-2"/>
    <s v="GROWTH"/>
    <n v="2949.65"/>
    <s v="jAN"/>
    <n v="2949.65"/>
    <n v="469.34999999999991"/>
    <n v="0.15912057362737952"/>
    <s v="GROWTH"/>
    <n v="0"/>
  </r>
  <r>
    <x v="0"/>
    <s v="LAKHIMPUR"/>
    <s v="M129"/>
    <n v="1000000462"/>
    <s v="MANISH TRADING CO."/>
    <d v="2009-08-29T00:00:00"/>
    <s v="Targeted Dealer"/>
    <m/>
    <n v="400"/>
    <n v="400"/>
    <n v="310"/>
    <n v="90"/>
    <n v="77.5"/>
    <n v="355"/>
    <s v="DEC"/>
    <n v="355"/>
    <n v="-45"/>
    <n v="-0.12676056338028174"/>
    <s v="DEGROWTH"/>
    <n v="491.2"/>
    <s v="jAN"/>
    <n v="491.2"/>
    <n v="-181.2"/>
    <n v="-0.36889250814332242"/>
    <s v="DEGROWTH"/>
    <n v="0"/>
  </r>
  <r>
    <x v="0"/>
    <s v="DHEMAJI"/>
    <s v="M185"/>
    <n v="1000000461"/>
    <s v="MAHALAXMI HARDWARE (DHEMAJI)"/>
    <d v="2011-09-28T00:00:00"/>
    <s v="Targeted Dealer"/>
    <m/>
    <n v="120"/>
    <n v="120"/>
    <n v="120"/>
    <n v="0"/>
    <n v="100"/>
    <n v="80"/>
    <s v="DEC"/>
    <n v="80"/>
    <n v="40"/>
    <n v="0.5"/>
    <s v="GROWTH"/>
    <n v="120"/>
    <s v="jAN"/>
    <n v="120"/>
    <n v="0"/>
    <n v="0"/>
    <s v="GROWTH"/>
    <n v="0"/>
  </r>
  <r>
    <x v="0"/>
    <s v="LAKHIMPUR"/>
    <s v="S293"/>
    <n v="1000000477"/>
    <s v="SUBHAM HARDWARE"/>
    <d v="2011-12-29T00:00:00"/>
    <s v="Targeted Dealer"/>
    <m/>
    <n v="20"/>
    <n v="20"/>
    <n v="0"/>
    <n v="20"/>
    <n v="0"/>
    <n v="15"/>
    <s v="DEC"/>
    <n v="15"/>
    <n v="-15"/>
    <n v="-1"/>
    <s v="DEGROWTH"/>
    <n v="20"/>
    <s v="jAN"/>
    <n v="20"/>
    <n v="-20"/>
    <n v="-1"/>
    <s v="DEGROWTH"/>
    <n v="1"/>
  </r>
  <r>
    <x v="0"/>
    <s v="LAKHIMPUR"/>
    <s v="B147"/>
    <n v="1000000448"/>
    <s v="BAPI HARDWARE"/>
    <d v="2012-10-30T00:00:00"/>
    <s v="Targeted Dealer"/>
    <m/>
    <n v="220"/>
    <n v="220"/>
    <n v="220"/>
    <n v="0"/>
    <n v="99.999999999999986"/>
    <n v="259.2"/>
    <s v="DEC"/>
    <n v="259.2"/>
    <n v="-39.199999999999989"/>
    <n v="-0.15123456790123457"/>
    <s v="DEGROWTH"/>
    <n v="210"/>
    <s v="jAN"/>
    <n v="210"/>
    <n v="10"/>
    <n v="4.7619047619047672E-2"/>
    <s v="GROWTH"/>
    <n v="0"/>
  </r>
  <r>
    <x v="0"/>
    <s v="LAKHIMPUR"/>
    <s v="B170"/>
    <n v="1000000446"/>
    <s v="B.M.HARDWARE &amp; MACHINERY STORE"/>
    <d v="2013-06-13T00:00:00"/>
    <s v="Targeted Dealer"/>
    <m/>
    <n v="460"/>
    <n v="460"/>
    <n v="439.75"/>
    <n v="20.25"/>
    <n v="95.59782608695653"/>
    <n v="497.15"/>
    <s v="DEC"/>
    <n v="497.15"/>
    <n v="-57.399999999999977"/>
    <n v="-0.11545811123403393"/>
    <s v="DEGROWTH"/>
    <n v="450"/>
    <s v="jAN"/>
    <n v="450"/>
    <n v="-10.25"/>
    <n v="-2.2777777777777786E-2"/>
    <s v="DEGROWTH"/>
    <n v="0"/>
  </r>
  <r>
    <x v="0"/>
    <s v="LAKHIMPUR"/>
    <s v="NER018"/>
    <n v="1000000465"/>
    <s v="RAJ VIKASH STEEL CENTRE"/>
    <d v="2014-10-22T00:00:00"/>
    <s v="Targeted Dealer"/>
    <m/>
    <n v="80"/>
    <n v="80"/>
    <n v="40"/>
    <n v="40"/>
    <n v="50"/>
    <n v="35"/>
    <s v="DEC"/>
    <n v="35"/>
    <n v="5"/>
    <n v="0.14285714285714279"/>
    <s v="GROWTH"/>
    <n v="40"/>
    <s v="jAN"/>
    <n v="40"/>
    <n v="0"/>
    <n v="0"/>
    <s v="GROWTH"/>
    <n v="0"/>
  </r>
  <r>
    <x v="0"/>
    <s v="LAKHIMPUR"/>
    <s v="NEB051"/>
    <n v="1000000447"/>
    <s v="BALAJI STORE (LAKHIMPUR)"/>
    <d v="2016-05-20T00:00:00"/>
    <s v="Targeted Dealer"/>
    <m/>
    <n v="120"/>
    <n v="120"/>
    <n v="0"/>
    <n v="120"/>
    <n v="0"/>
    <n v="40"/>
    <s v="DEC"/>
    <n v="40"/>
    <n v="-40"/>
    <n v="-1"/>
    <s v="DEGROWTH"/>
    <n v="80"/>
    <s v="jAN"/>
    <n v="80"/>
    <n v="-80"/>
    <n v="-1"/>
    <s v="DEGROWTH"/>
    <n v="0"/>
  </r>
  <r>
    <x v="0"/>
    <s v="DHEMAJI"/>
    <s v="NEH022"/>
    <n v="1000000455"/>
    <s v="HARDWARE HOUSE (SILAPATHAR)"/>
    <d v="2016-07-22T00:00:00"/>
    <s v="Targeted Dealer"/>
    <m/>
    <n v="120"/>
    <n v="120"/>
    <n v="103.5"/>
    <n v="16.5"/>
    <n v="86.25"/>
    <n v="64"/>
    <s v="DEC"/>
    <n v="64"/>
    <n v="39.5"/>
    <n v="0.6171875"/>
    <s v="GROWTH"/>
    <n v="50"/>
    <s v="jAN"/>
    <n v="50"/>
    <n v="53.5"/>
    <n v="1.0699999999999998"/>
    <s v="GROWTH"/>
    <n v="0"/>
  </r>
  <r>
    <x v="0"/>
    <s v="LAKHIMPUR"/>
    <s v="NEJ042"/>
    <n v="1000000457"/>
    <s v="J B STORES  (DHAKUAKHANA)"/>
    <d v="2017-03-20T00:00:00"/>
    <s v="Targeted Dealer"/>
    <m/>
    <n v="80"/>
    <n v="80"/>
    <n v="120"/>
    <n v="-40"/>
    <n v="150"/>
    <n v="75"/>
    <s v="DEC"/>
    <n v="75"/>
    <n v="45"/>
    <n v="0.60000000000000009"/>
    <s v="GROWTH"/>
    <n v="80"/>
    <s v="jAN"/>
    <n v="80"/>
    <n v="40"/>
    <n v="0.5"/>
    <s v="GROWTH"/>
    <n v="0"/>
  </r>
  <r>
    <x v="0"/>
    <s v="LAKHIMPUR"/>
    <s v="NES187"/>
    <n v="1000000473"/>
    <s v="SHIV BHANDAR (NLP)"/>
    <d v="2017-04-19T00:00:00"/>
    <s v="Targeted Dealer"/>
    <m/>
    <n v="240"/>
    <n v="240"/>
    <n v="160"/>
    <n v="80"/>
    <n v="66.666666666666671"/>
    <n v="160"/>
    <s v="DEC"/>
    <n v="160"/>
    <n v="0"/>
    <n v="0"/>
    <s v="GROWTH"/>
    <n v="240"/>
    <s v="jAN"/>
    <n v="240"/>
    <n v="-80"/>
    <n v="-0.33333333333333337"/>
    <s v="DEGROWTH"/>
    <n v="0"/>
  </r>
  <r>
    <x v="0"/>
    <s v="DHEMAJI"/>
    <s v="NES188"/>
    <n v="1000000470"/>
    <s v="SENCHOWA HARDWARE"/>
    <d v="2017-04-20T00:00:00"/>
    <s v="Targeted Dealer"/>
    <m/>
    <n v="1660"/>
    <n v="1660"/>
    <n v="1121.5999999999999"/>
    <n v="538.40000000000009"/>
    <n v="67.566265060240951"/>
    <n v="1513.5"/>
    <s v="DEC"/>
    <n v="1513.5"/>
    <n v="-391.90000000000009"/>
    <n v="-0.25893624050214736"/>
    <s v="DEGROWTH"/>
    <n v="1740"/>
    <s v="jAN"/>
    <n v="1740"/>
    <n v="-618.40000000000009"/>
    <n v="-0.35540229885057473"/>
    <s v="DEGROWTH"/>
    <n v="0"/>
  </r>
  <r>
    <x v="0"/>
    <s v="DHEMAJI"/>
    <s v="NES210"/>
    <n v="1000000478"/>
    <s v="SUNITA ENTERPRISE"/>
    <d v="2017-08-23T00:00:00"/>
    <s v="Targeted Dealer"/>
    <m/>
    <n v="120"/>
    <n v="120"/>
    <n v="120"/>
    <n v="0"/>
    <n v="100"/>
    <n v="40"/>
    <s v="DEC"/>
    <n v="40"/>
    <n v="80"/>
    <n v="2"/>
    <s v="GROWTH"/>
    <n v="45"/>
    <s v="jAN"/>
    <n v="45"/>
    <n v="75"/>
    <n v="1.6666666666666665"/>
    <s v="GROWTH"/>
    <n v="1"/>
  </r>
  <r>
    <x v="0"/>
    <s v="DHEMAJI"/>
    <s v="NEA161"/>
    <n v="1000000444"/>
    <s v="AJAY KUMAR AGARWALLA"/>
    <d v="2017-11-22T00:00:00"/>
    <s v="Targeted Dealer"/>
    <m/>
    <n v="400"/>
    <n v="400"/>
    <n v="378.9"/>
    <n v="21.100000000000023"/>
    <n v="94.724999999999994"/>
    <n v="347"/>
    <s v="DEC"/>
    <n v="347"/>
    <n v="31.899999999999977"/>
    <n v="9.1930835734870264E-2"/>
    <s v="GROWTH"/>
    <n v="481.35"/>
    <s v="jAN"/>
    <n v="481.35"/>
    <n v="-102.45000000000005"/>
    <n v="-0.21283889062013095"/>
    <s v="DEGROWTH"/>
    <n v="0"/>
  </r>
  <r>
    <x v="0"/>
    <s v="DHEMAJI"/>
    <s v="NEK077"/>
    <n v="1000000458"/>
    <s v="KRISHNA ENTERPRISE"/>
    <d v="2017-11-22T00:00:00"/>
    <s v="Targeted Dealer"/>
    <m/>
    <n v="160"/>
    <n v="160"/>
    <n v="210"/>
    <n v="-50"/>
    <n v="131.25"/>
    <n v="150"/>
    <s v="DEC"/>
    <n v="150"/>
    <n v="60"/>
    <n v="0.39999999999999991"/>
    <s v="GROWTH"/>
    <n v="180"/>
    <s v="jAN"/>
    <n v="180"/>
    <n v="30"/>
    <n v="0.16666666666666674"/>
    <s v="GROWTH"/>
    <n v="0"/>
  </r>
  <r>
    <x v="0"/>
    <s v="DHEMAJI"/>
    <s v="NES228"/>
    <n v="1000000471"/>
    <s v="SHARMA H.W. STORES"/>
    <d v="2017-11-22T00:00:00"/>
    <s v="Targeted Dealer"/>
    <m/>
    <n v="120"/>
    <n v="120"/>
    <n v="90"/>
    <n v="30"/>
    <n v="75"/>
    <n v="100"/>
    <s v="DEC"/>
    <n v="100"/>
    <n v="-10"/>
    <n v="-9.9999999999999978E-2"/>
    <s v="DEGROWTH"/>
    <n v="235.4"/>
    <s v="jAN"/>
    <n v="235.4"/>
    <n v="-145.4"/>
    <n v="-0.61767204757858962"/>
    <s v="DEGROWTH"/>
    <n v="0"/>
  </r>
  <r>
    <x v="0"/>
    <s v="DHEMAJI"/>
    <s v="NES291"/>
    <n v="1000000474"/>
    <s v="SHREE GANESH STEEL"/>
    <d v="2018-05-21T00:00:00"/>
    <s v="Targeted Dealer"/>
    <m/>
    <n v="80"/>
    <n v="80"/>
    <n v="80"/>
    <n v="0"/>
    <n v="100"/>
    <n v="40"/>
    <s v="DEC"/>
    <n v="40"/>
    <n v="40"/>
    <n v="1"/>
    <s v="GROWTH"/>
    <n v="40"/>
    <s v="jAN"/>
    <n v="40"/>
    <n v="40"/>
    <n v="1"/>
    <s v="GROWTH"/>
    <n v="0"/>
  </r>
  <r>
    <x v="0"/>
    <s v="LAKHIMPUR"/>
    <s v="NER152"/>
    <n v="1000000464"/>
    <s v="R R HARDWARE"/>
    <d v="2018-08-21T00:00:00"/>
    <s v="Targeted Dealer"/>
    <m/>
    <n v="40"/>
    <n v="40"/>
    <n v="40"/>
    <n v="0"/>
    <n v="100"/>
    <n v="20"/>
    <s v="DEC"/>
    <n v="20"/>
    <n v="20"/>
    <n v="1"/>
    <s v="GROWTH"/>
    <n v="20"/>
    <s v="jAN"/>
    <n v="20"/>
    <n v="20"/>
    <n v="1"/>
    <s v="GROWTH"/>
    <n v="0"/>
  </r>
  <r>
    <x v="0"/>
    <s v="LAKHIMPUR"/>
    <s v="NER153"/>
    <n v="1000000467"/>
    <s v="RAJKHOWA HARDWARE (NLP)"/>
    <d v="2018-09-17T00:00:00"/>
    <s v="Targeted Dealer"/>
    <m/>
    <n v="60"/>
    <n v="60"/>
    <n v="50"/>
    <n v="10"/>
    <n v="83.333333333333343"/>
    <n v="80"/>
    <s v="DEC"/>
    <n v="80"/>
    <n v="-30"/>
    <n v="-0.375"/>
    <s v="DEGROWTH"/>
    <n v="30"/>
    <s v="jAN"/>
    <n v="30"/>
    <n v="20"/>
    <n v="0.66666666666666674"/>
    <s v="GROWTH"/>
    <n v="0"/>
  </r>
  <r>
    <x v="0"/>
    <s v="DHEMAJI"/>
    <s v="NES357"/>
    <n v="1000000472"/>
    <s v="SHIKHA HARDWARE"/>
    <d v="2019-02-18T00:00:00"/>
    <s v="Targeted Dealer"/>
    <m/>
    <n v="160"/>
    <n v="160"/>
    <n v="100"/>
    <n v="60"/>
    <n v="62.5"/>
    <n v="90"/>
    <s v="DEC"/>
    <n v="90"/>
    <n v="10"/>
    <n v="0.11111111111111116"/>
    <s v="GROWTH"/>
    <n v="120"/>
    <s v="jAN"/>
    <n v="120"/>
    <n v="-20"/>
    <n v="-0.16666666666666663"/>
    <s v="DEGROWTH"/>
    <n v="0"/>
  </r>
  <r>
    <x v="0"/>
    <s v="DHEMAJI"/>
    <s v="NEB192"/>
    <n v="1000000915"/>
    <s v="BALAJI ENTERPRISE (NLP)"/>
    <d v="2019-04-06T00:00:00"/>
    <s v="Targeted Dealer"/>
    <m/>
    <n v="100"/>
    <n v="100"/>
    <n v="90"/>
    <n v="10"/>
    <n v="90"/>
    <n v="110"/>
    <s v="DEC"/>
    <n v="110"/>
    <n v="-20"/>
    <n v="-0.18181818181818177"/>
    <s v="DEGROWTH"/>
    <n v="70"/>
    <s v="jAN"/>
    <n v="70"/>
    <n v="20"/>
    <n v="0.28571428571428581"/>
    <s v="GROWTH"/>
    <n v="0"/>
  </r>
  <r>
    <x v="0"/>
    <s v="LAKHIMPUR"/>
    <s v="NES373"/>
    <n v="1000000931"/>
    <s v="SAURABH HARDWARE"/>
    <d v="2019-05-27T00:00:00"/>
    <s v="Targeted Dealer"/>
    <m/>
    <n v="30"/>
    <n v="30"/>
    <n v="15"/>
    <n v="15"/>
    <n v="50"/>
    <n v="25"/>
    <s v="DEC"/>
    <n v="25"/>
    <n v="-10"/>
    <n v="-0.4"/>
    <s v="DEGROWTH"/>
    <n v="20"/>
    <s v="jAN"/>
    <n v="20"/>
    <n v="-5"/>
    <n v="-0.25"/>
    <s v="DEGROWTH"/>
    <n v="1"/>
  </r>
  <r>
    <x v="0"/>
    <s v="LAKHIMPUR"/>
    <s v="NEU030"/>
    <n v="1000000934"/>
    <s v="USMAN HARDWARE &amp; ELECTRICAL"/>
    <d v="2019-06-22T00:00:00"/>
    <s v="Targeted Dealer"/>
    <m/>
    <n v="40"/>
    <n v="40"/>
    <n v="20"/>
    <n v="20"/>
    <n v="50"/>
    <n v="50"/>
    <s v="DEC"/>
    <n v="50"/>
    <n v="-30"/>
    <n v="-0.6"/>
    <s v="DEGROWTH"/>
    <n v="85"/>
    <s v="jAN"/>
    <n v="85"/>
    <n v="-65"/>
    <n v="-0.76470588235294112"/>
    <s v="DEGROWTH"/>
    <n v="1"/>
  </r>
  <r>
    <x v="0"/>
    <s v="LAKHIMPUR"/>
    <s v="NEJ101"/>
    <n v="1000000920"/>
    <s v="J S ENTERPRISE (NLP)"/>
    <d v="2020-01-07T00:00:00"/>
    <s v="Targeted Dealer"/>
    <m/>
    <n v="80"/>
    <n v="80"/>
    <n v="0"/>
    <n v="80"/>
    <n v="0"/>
    <n v="0"/>
    <s v="DEC"/>
    <n v="0"/>
    <n v="0"/>
    <s v=" "/>
    <b v="0"/>
    <n v="0"/>
    <s v="jAN"/>
    <n v="0"/>
    <n v="0"/>
    <n v="0"/>
    <b v="0"/>
    <n v="0"/>
  </r>
  <r>
    <x v="0"/>
    <s v="LAKHIMPUR"/>
    <s v="NEA282"/>
    <n v="1000000914"/>
    <s v="A.B. ENTERPRISE (NLP)"/>
    <d v="2020-08-17T00:00:00"/>
    <s v="Targeted Dealer"/>
    <m/>
    <n v="160"/>
    <n v="160"/>
    <n v="190"/>
    <n v="-30"/>
    <n v="118.75"/>
    <n v="120"/>
    <s v="DEC"/>
    <n v="120"/>
    <n v="70"/>
    <n v="0.58333333333333326"/>
    <s v="GROWTH"/>
    <n v="330"/>
    <s v="jAN"/>
    <n v="330"/>
    <n v="-140"/>
    <n v="-0.4242424242424242"/>
    <s v="DEGROWTH"/>
    <n v="0"/>
  </r>
  <r>
    <x v="0"/>
    <s v="LAKHIMPUR"/>
    <s v="NES457"/>
    <n v="1000000930"/>
    <s v="SAIKIA HARDWARE (NLP)"/>
    <d v="2020-08-24T00:00:00"/>
    <s v="Targeted Dealer"/>
    <m/>
    <n v="160"/>
    <n v="160"/>
    <n v="90"/>
    <n v="70"/>
    <n v="56.25"/>
    <n v="90"/>
    <s v="DEC"/>
    <n v="90"/>
    <n v="0"/>
    <n v="0"/>
    <s v="GROWTH"/>
    <n v="120"/>
    <s v="jAN"/>
    <n v="120"/>
    <n v="-30"/>
    <n v="-0.25"/>
    <s v="DEGROWTH"/>
    <n v="0"/>
  </r>
  <r>
    <x v="0"/>
    <s v="LAKHIMPUR"/>
    <s v="NEK149"/>
    <n v="1000000922"/>
    <s v="K K TRADERS - NLP"/>
    <d v="2020-10-03T00:00:00"/>
    <s v="Targeted Dealer"/>
    <m/>
    <n v="80"/>
    <n v="80"/>
    <n v="80"/>
    <n v="0"/>
    <n v="100"/>
    <n v="120"/>
    <s v="DEC"/>
    <n v="120"/>
    <n v="-40"/>
    <n v="-0.33333333333333337"/>
    <s v="DEGROWTH"/>
    <n v="40"/>
    <s v="jAN"/>
    <n v="40"/>
    <n v="40"/>
    <n v="1"/>
    <s v="GROWTH"/>
    <n v="0"/>
  </r>
  <r>
    <x v="0"/>
    <s v="DHEMAJI"/>
    <s v="NEC099"/>
    <n v="1000000918"/>
    <s v="CHUTIA HARDWARE STORE"/>
    <d v="2020-11-09T00:00:00"/>
    <s v="Targeted Dealer"/>
    <m/>
    <n v="240"/>
    <n v="240"/>
    <n v="254.95"/>
    <n v="-14.949999999999989"/>
    <n v="106.22916666666667"/>
    <n v="210"/>
    <s v="DEC"/>
    <n v="210"/>
    <n v="44.949999999999989"/>
    <n v="0.21404761904761904"/>
    <s v="GROWTH"/>
    <n v="278.60000000000002"/>
    <s v="jAN"/>
    <n v="278.60000000000002"/>
    <n v="-23.650000000000034"/>
    <n v="-8.4888729361091264E-2"/>
    <s v="DEGROWTH"/>
    <n v="0"/>
  </r>
  <r>
    <x v="0"/>
    <s v="LAKHIMPUR"/>
    <s v="NEB256"/>
    <n v="1000000916"/>
    <s v="BHATTA HARDWARE - NLP"/>
    <d v="2021-03-15T00:00:00"/>
    <s v="Targeted Dealer"/>
    <m/>
    <n v="140"/>
    <n v="140"/>
    <n v="200"/>
    <n v="-60"/>
    <n v="142.85714285714286"/>
    <n v="150"/>
    <s v="DEC"/>
    <n v="150"/>
    <n v="50"/>
    <n v="0.33333333333333326"/>
    <s v="GROWTH"/>
    <n v="110"/>
    <s v="jAN"/>
    <n v="110"/>
    <n v="90"/>
    <n v="0.81818181818181812"/>
    <s v="GROWTH"/>
    <n v="0"/>
  </r>
  <r>
    <x v="0"/>
    <s v="DHEMAJI"/>
    <s v="NER226"/>
    <n v="1000000929"/>
    <s v="R.K.HARDWARE STORE - NLP"/>
    <d v="2021-07-10T00:00:00"/>
    <s v="Targeted Dealer"/>
    <m/>
    <n v="120"/>
    <n v="120"/>
    <n v="142"/>
    <n v="-22"/>
    <n v="118.33333333333334"/>
    <n v="170"/>
    <s v="DEC"/>
    <n v="170"/>
    <n v="-28"/>
    <n v="-0.16470588235294115"/>
    <s v="DEGROWTH"/>
    <n v="0"/>
    <s v="jAN"/>
    <n v="0"/>
    <n v="142"/>
    <n v="0"/>
    <b v="0"/>
    <n v="0"/>
  </r>
  <r>
    <x v="0"/>
    <s v="LAKHIMPUR"/>
    <s v="NEI034"/>
    <n v="1000000919"/>
    <s v="ISLAM HARDWARE STORE - NLP"/>
    <d v="2021-09-20T00:00:00"/>
    <s v="Targeted Dealer"/>
    <m/>
    <n v="80"/>
    <n v="80"/>
    <n v="80"/>
    <n v="0"/>
    <n v="100"/>
    <n v="40"/>
    <s v="DEC"/>
    <n v="40"/>
    <n v="40"/>
    <n v="1"/>
    <s v="GROWTH"/>
    <n v="80"/>
    <s v="jAN"/>
    <n v="80"/>
    <n v="0"/>
    <n v="0"/>
    <s v="GROWTH"/>
    <n v="0"/>
  </r>
  <r>
    <x v="0"/>
    <s v="DHEMAJI"/>
    <s v="NEN180"/>
    <n v="1000000925"/>
    <s v="NEW BHAWANI HARDWARE - NLP"/>
    <d v="2021-12-03T00:00:00"/>
    <s v="Targeted Dealer"/>
    <m/>
    <n v="160"/>
    <n v="160"/>
    <n v="0"/>
    <n v="160"/>
    <n v="0"/>
    <n v="250"/>
    <s v="DEC"/>
    <n v="250"/>
    <n v="-250"/>
    <n v="-1"/>
    <s v="DEGROWTH"/>
    <n v="80"/>
    <s v="jAN"/>
    <n v="80"/>
    <n v="-80"/>
    <n v="-1"/>
    <s v="DEGROWTH"/>
    <n v="0"/>
  </r>
  <r>
    <x v="0"/>
    <s v="DHEMAJI"/>
    <s v="NEP218"/>
    <n v="1000000927"/>
    <s v="P.D. ENTERPRISE - NLP"/>
    <d v="2021-12-07T00:00:00"/>
    <s v="Targeted Dealer"/>
    <m/>
    <n v="70"/>
    <n v="70"/>
    <n v="40"/>
    <n v="30"/>
    <n v="57.142857142857146"/>
    <n v="20"/>
    <s v="DEC"/>
    <n v="20"/>
    <n v="20"/>
    <n v="1"/>
    <s v="GROWTH"/>
    <n v="40"/>
    <s v="jAN"/>
    <n v="40"/>
    <n v="0"/>
    <n v="0"/>
    <s v="GROWTH"/>
    <n v="0"/>
  </r>
  <r>
    <x v="0"/>
    <s v="LAKHIMPUR"/>
    <s v="NET164"/>
    <n v="1000002404"/>
    <s v="TIRUPATI ENTERPRISE - NLP"/>
    <d v="2022-01-04T00:00:00"/>
    <s v="Targeted Dealer"/>
    <m/>
    <n v="10"/>
    <n v="10"/>
    <n v="0"/>
    <n v="10"/>
    <n v="0"/>
    <n v="10"/>
    <s v="DEC"/>
    <n v="10"/>
    <n v="-10"/>
    <n v="-1"/>
    <s v="DEGROWTH"/>
    <n v="10"/>
    <s v="jAN"/>
    <n v="10"/>
    <n v="-10"/>
    <n v="-1"/>
    <s v="DEGROWTH"/>
    <n v="1"/>
  </r>
  <r>
    <x v="0"/>
    <s v="LAKHIMPUR"/>
    <s v="NEH112"/>
    <n v="1000002409"/>
    <s v="HAZARIKA HARDWARE"/>
    <d v="2022-01-18T00:00:00"/>
    <s v="Targeted Dealer"/>
    <m/>
    <n v="120"/>
    <n v="120"/>
    <n v="80"/>
    <n v="40"/>
    <n v="66.666666666666671"/>
    <n v="80"/>
    <s v="DEC"/>
    <n v="80"/>
    <n v="0"/>
    <n v="0"/>
    <s v="GROWTH"/>
    <n v="40"/>
    <s v="jAN"/>
    <n v="40"/>
    <n v="40"/>
    <n v="1"/>
    <s v="GROWTH"/>
    <n v="0"/>
  </r>
  <r>
    <x v="0"/>
    <s v="DHEMAJI"/>
    <s v="NEB280"/>
    <n v="1000002727"/>
    <s v="BAJRANG HARDWARE STORE-NLP"/>
    <d v="2022-04-20T00:00:00"/>
    <s v="Targeted Dealer"/>
    <m/>
    <n v="80"/>
    <n v="80"/>
    <n v="0"/>
    <n v="80"/>
    <n v="0"/>
    <n v="130"/>
    <s v="DEC"/>
    <n v="130"/>
    <n v="-130"/>
    <n v="-1"/>
    <s v="DEGROWTH"/>
    <n v="65"/>
    <s v="jAN"/>
    <n v="65"/>
    <n v="-65"/>
    <n v="-1"/>
    <s v="DEGROWTH"/>
    <n v="0"/>
  </r>
  <r>
    <x v="0"/>
    <s v="DHEMAJI"/>
    <s v="NED214"/>
    <n v="1000003010"/>
    <s v="DHRITI ENTERPRISE"/>
    <d v="2022-09-30T00:00:00"/>
    <s v="Targeted Dealer"/>
    <m/>
    <n v="720"/>
    <n v="720"/>
    <n v="770"/>
    <n v="-50"/>
    <n v="106.94444444444444"/>
    <n v="639.35"/>
    <s v="DEC"/>
    <n v="639.35"/>
    <n v="130.64999999999998"/>
    <n v="0.20434816610620166"/>
    <s v="GROWTH"/>
    <n v="720"/>
    <s v="jAN"/>
    <n v="720"/>
    <n v="50"/>
    <n v="6.944444444444442E-2"/>
    <s v="GROWTH"/>
    <n v="0"/>
  </r>
  <r>
    <x v="0"/>
    <s v="LAKHIMPUR"/>
    <s v="NEC115"/>
    <n v="1000003122"/>
    <s v="CHANGMAI HARDWARE"/>
    <d v="2022-12-08T00:00:00"/>
    <s v="Targeted Dealer"/>
    <m/>
    <n v="540"/>
    <n v="540"/>
    <n v="540"/>
    <n v="0"/>
    <n v="100"/>
    <n v="543.5"/>
    <s v="DEC"/>
    <n v="543.5"/>
    <n v="-3.5"/>
    <n v="-6.4397424103035394E-3"/>
    <s v="DEGROWTH"/>
    <n v="500"/>
    <s v="jAN"/>
    <n v="500"/>
    <n v="40"/>
    <n v="8.0000000000000071E-2"/>
    <s v="GROWTH"/>
    <n v="0"/>
  </r>
  <r>
    <x v="0"/>
    <s v="LAKHIMPUR"/>
    <s v="NEA379"/>
    <n v="1000003332"/>
    <s v="AYUSH TILES &amp; BATHWARE"/>
    <d v="2023-02-04T00:00:00"/>
    <s v="Targeted Dealer"/>
    <m/>
    <n v="120"/>
    <n v="120"/>
    <n v="50"/>
    <n v="70"/>
    <n v="41.666666666666671"/>
    <n v="150"/>
    <s v="DEC"/>
    <n v="150"/>
    <n v="-100"/>
    <n v="-0.66666666666666674"/>
    <s v="DEGROWTH"/>
    <n v="160"/>
    <s v="jAN"/>
    <n v="160"/>
    <n v="-110"/>
    <n v="-0.6875"/>
    <s v="DEGROWTH"/>
    <n v="0"/>
  </r>
  <r>
    <x v="0"/>
    <s v="LAKHIMPUR"/>
    <s v="NEN214"/>
    <n v="1000003479"/>
    <s v="NIKU HARDWARE"/>
    <d v="2023-04-20T00:00:00"/>
    <s v="Targeted Dealer"/>
    <m/>
    <n v="40"/>
    <n v="40"/>
    <n v="80"/>
    <n v="-40"/>
    <n v="200"/>
    <n v="40"/>
    <s v="DEC"/>
    <n v="40"/>
    <n v="40"/>
    <n v="1"/>
    <s v="GROWTH"/>
    <n v="120"/>
    <s v="jAN"/>
    <n v="120"/>
    <n v="-40"/>
    <n v="-0.33333333333333337"/>
    <s v="DEGROWTH"/>
    <n v="1"/>
  </r>
  <r>
    <x v="0"/>
    <s v="LAKHIMPUR"/>
    <s v="NEB330"/>
    <n v="1000003553"/>
    <s v="BORAH HARDWARE"/>
    <d v="2023-05-26T00:00:00"/>
    <s v="Targeted Dealer"/>
    <m/>
    <n v="160"/>
    <n v="160"/>
    <n v="160"/>
    <n v="0"/>
    <n v="100"/>
    <n v="230"/>
    <s v="DEC"/>
    <n v="230"/>
    <n v="-70"/>
    <n v="-0.30434782608695654"/>
    <s v="DEGROWTH"/>
    <n v="85"/>
    <s v="jAN"/>
    <n v="85"/>
    <n v="75"/>
    <n v="0.88235294117647056"/>
    <s v="GROWTH"/>
    <n v="0"/>
  </r>
  <r>
    <x v="0"/>
    <s v="LAKHIMPUR"/>
    <s v="NES674"/>
    <n v="1000003643"/>
    <s v="JALAN STEEL"/>
    <d v="2023-07-19T00:00:00"/>
    <s v="Targeted Dealer"/>
    <m/>
    <n v="20"/>
    <n v="20"/>
    <n v="0"/>
    <n v="20"/>
    <n v="0"/>
    <n v="0"/>
    <s v="DEC"/>
    <n v="0"/>
    <n v="0"/>
    <s v=" "/>
    <b v="0"/>
    <n v="15"/>
    <s v="jAN"/>
    <n v="15"/>
    <n v="-15"/>
    <n v="-1"/>
    <s v="DEGROWTH"/>
    <n v="1"/>
  </r>
  <r>
    <x v="0"/>
    <s v="DHEMAJI"/>
    <s v="NER293"/>
    <n v="1000003763"/>
    <s v="RAVI STORE"/>
    <d v="2023-11-22T00:00:00"/>
    <s v="Targeted Dealer"/>
    <m/>
    <n v="120"/>
    <n v="120"/>
    <n v="120"/>
    <n v="0"/>
    <n v="100"/>
    <n v="100"/>
    <s v="DEC"/>
    <n v="100"/>
    <n v="20"/>
    <n v="0.19999999999999996"/>
    <s v="GROWTH"/>
    <n v="235"/>
    <s v="jAN"/>
    <n v="235"/>
    <n v="-115"/>
    <n v="-0.48936170212765961"/>
    <s v="DEGROWTH"/>
    <n v="0"/>
  </r>
  <r>
    <x v="0"/>
    <s v="DHEMAJI"/>
    <s v="NER301"/>
    <n v="1000003844"/>
    <s v="R.N. ENTERPRISE"/>
    <d v="2024-01-31T00:00:00"/>
    <s v="Targeted Dealer"/>
    <m/>
    <n v="600"/>
    <n v="600"/>
    <n v="590"/>
    <n v="10"/>
    <n v="98.333333333333329"/>
    <n v="799.95"/>
    <s v="DEC"/>
    <n v="799.95"/>
    <n v="-209.95000000000005"/>
    <n v="-0.26245390336896057"/>
    <s v="DEGROWTH"/>
    <n v="315"/>
    <s v="jAN"/>
    <n v="315"/>
    <n v="275"/>
    <n v="0.87301587301587302"/>
    <s v="GROWTH"/>
    <n v="0"/>
  </r>
  <r>
    <x v="0"/>
    <s v="DHEMAJI"/>
    <s v="NEN32"/>
    <n v="1000003971"/>
    <s v="NEW MINA HARDWARE"/>
    <d v="2024-05-27T00:00:00"/>
    <s v="-"/>
    <m/>
    <n v="0"/>
    <n v="0"/>
    <n v="0"/>
    <n v="0"/>
    <s v="-"/>
    <n v="10"/>
    <s v="DEC"/>
    <n v="10"/>
    <n v="-10"/>
    <n v="-1"/>
    <s v="DEGROWTH"/>
    <n v="20"/>
    <s v="jAN"/>
    <n v="20"/>
    <n v="-20"/>
    <n v="-1"/>
    <s v="DEGROWTH"/>
    <n v="0"/>
  </r>
  <r>
    <x v="0"/>
    <s v="DHEMAJI"/>
    <s v="NES732"/>
    <n v="1000004014"/>
    <s v="SHIVAA ENTERPRISES"/>
    <d v="2024-06-21T00:00:00"/>
    <s v="Targeted Dealer"/>
    <m/>
    <n v="20"/>
    <n v="20"/>
    <n v="0"/>
    <n v="20"/>
    <n v="0"/>
    <n v="0"/>
    <s v="DEC"/>
    <n v="0"/>
    <n v="0"/>
    <s v=" "/>
    <b v="0"/>
    <n v="50"/>
    <s v="jAN"/>
    <n v="50"/>
    <n v="-50"/>
    <n v="-1"/>
    <s v="DEGROWTH"/>
    <n v="0"/>
  </r>
  <r>
    <x v="0"/>
    <s v="DHEMAJI"/>
    <s v="NEB373"/>
    <n v="1000004083"/>
    <s v="BHARAT ENTERPRISE"/>
    <d v="2024-08-12T00:00:00"/>
    <s v="Targeted Dealer"/>
    <m/>
    <n v="160"/>
    <n v="160"/>
    <n v="200"/>
    <n v="-40"/>
    <n v="125"/>
    <n v="175.55"/>
    <s v="DEC"/>
    <n v="175.55"/>
    <n v="24.449999999999989"/>
    <n v="0.13927655938479067"/>
    <s v="GROWTH"/>
    <n v="193.9"/>
    <s v="jAN"/>
    <n v="193.9"/>
    <n v="6.0999999999999943"/>
    <n v="3.1459515214027789E-2"/>
    <s v="GROWTH"/>
    <n v="0"/>
  </r>
  <r>
    <x v="0"/>
    <s v="AP- Banderdewa"/>
    <s v="NET043"/>
    <n v="1000000086"/>
    <s v="TADO ENTERPRISE (AP NORTH)"/>
    <d v="2016-03-02T00:00:00"/>
    <s v="Targeted Dealer"/>
    <m/>
    <n v="80"/>
    <n v="80"/>
    <n v="100"/>
    <n v="-20"/>
    <n v="125"/>
    <n v="40"/>
    <s v="DEC"/>
    <n v="40"/>
    <n v="60"/>
    <n v="1.5"/>
    <s v="GROWTH"/>
    <n v="20"/>
    <s v="jAN"/>
    <n v="20"/>
    <n v="80"/>
    <n v="4"/>
    <s v="GROWTH"/>
    <n v="0"/>
  </r>
  <r>
    <x v="0"/>
    <s v="AP- Banderdewa"/>
    <s v="NEA098"/>
    <n v="1000000067"/>
    <s v="AMAR TRADING CO. (NIRJULI)"/>
    <d v="2017-01-04T00:00:00"/>
    <s v="Targeted Dealer"/>
    <m/>
    <n v="200"/>
    <n v="200"/>
    <n v="40"/>
    <n v="160"/>
    <n v="20"/>
    <n v="167"/>
    <s v="DEC"/>
    <n v="167"/>
    <n v="-127"/>
    <n v="-0.76047904191616766"/>
    <s v="DEGROWTH"/>
    <n v="122.5"/>
    <s v="jAN"/>
    <n v="122.5"/>
    <n v="-82.5"/>
    <n v="-0.67346938775510212"/>
    <s v="DEGROWTH"/>
    <n v="0"/>
  </r>
  <r>
    <x v="0"/>
    <s v="AP- Banderdewa"/>
    <s v="NEK063"/>
    <n v="1000000832"/>
    <s v="KALUNG HARDWARE (OLD ZIRO)"/>
    <d v="2017-06-15T00:00:00"/>
    <s v="-"/>
    <m/>
    <n v="0"/>
    <n v="0"/>
    <n v="0"/>
    <n v="0"/>
    <s v="-"/>
    <n v="0"/>
    <s v="DEC"/>
    <n v="0"/>
    <n v="0"/>
    <s v=" "/>
    <b v="0"/>
    <n v="63.5"/>
    <s v="jAN"/>
    <n v="63.5"/>
    <n v="-63.5"/>
    <n v="-1"/>
    <s v="DEGROWTH"/>
    <n v="1"/>
  </r>
  <r>
    <x v="0"/>
    <s v="AP- Banderdewa"/>
    <s v="NEM172"/>
    <n v="1000000074"/>
    <s v="MEGHA TRADE CENTRE"/>
    <d v="2018-03-12T00:00:00"/>
    <s v="Targeted Dealer"/>
    <m/>
    <n v="40"/>
    <n v="40"/>
    <n v="40"/>
    <n v="0"/>
    <n v="100"/>
    <n v="40"/>
    <s v="DEC"/>
    <n v="40"/>
    <n v="0"/>
    <n v="0"/>
    <s v="GROWTH"/>
    <n v="80"/>
    <s v="jAN"/>
    <n v="80"/>
    <n v="-40"/>
    <n v="-0.5"/>
    <s v="DEGROWTH"/>
    <n v="0"/>
  </r>
  <r>
    <x v="0"/>
    <s v="AP- Banderdewa"/>
    <s v="NEM215"/>
    <n v="1000000072"/>
    <s v="MAHESH TRADERS (AP)"/>
    <d v="2018-11-06T00:00:00"/>
    <s v="Targeted Dealer"/>
    <m/>
    <n v="80"/>
    <n v="80"/>
    <n v="0"/>
    <n v="80"/>
    <n v="0"/>
    <n v="0"/>
    <s v="DEC"/>
    <n v="0"/>
    <n v="0"/>
    <s v=" "/>
    <b v="0"/>
    <n v="514"/>
    <s v="jAN"/>
    <n v="514"/>
    <n v="-514"/>
    <n v="-1"/>
    <s v="DEGROWTH"/>
    <n v="0"/>
  </r>
  <r>
    <x v="0"/>
    <s v="AP- Banderdewa"/>
    <s v="NEK133"/>
    <n v="1000000070"/>
    <s v="KIPA STEEL"/>
    <d v="2019-08-26T00:00:00"/>
    <s v="Targeted Dealer"/>
    <m/>
    <n v="140"/>
    <n v="140"/>
    <n v="40"/>
    <n v="100"/>
    <n v="28.571428571428573"/>
    <n v="120"/>
    <s v="DEC"/>
    <n v="120"/>
    <n v="-80"/>
    <n v="-0.66666666666666674"/>
    <s v="DEGROWTH"/>
    <n v="121.2"/>
    <s v="jAN"/>
    <n v="121.2"/>
    <n v="-81.2"/>
    <n v="-0.66996699669966997"/>
    <s v="DEGROWTH"/>
    <n v="0"/>
  </r>
  <r>
    <x v="0"/>
    <s v="AP- Banderdewa"/>
    <s v="NET144"/>
    <n v="1000000087"/>
    <s v="TANA ENTERPRISES"/>
    <d v="2020-05-09T00:00:00"/>
    <s v="Targeted Dealer"/>
    <m/>
    <n v="200"/>
    <n v="200"/>
    <n v="40"/>
    <n v="160"/>
    <n v="20"/>
    <n v="120"/>
    <s v="DEC"/>
    <n v="120"/>
    <n v="-80"/>
    <n v="-0.66666666666666674"/>
    <s v="DEGROWTH"/>
    <n v="80"/>
    <s v="jAN"/>
    <n v="80"/>
    <n v="-40"/>
    <n v="-0.5"/>
    <s v="DEGROWTH"/>
    <n v="0"/>
  </r>
  <r>
    <x v="0"/>
    <s v="AP- Banderdewa"/>
    <s v="NER211"/>
    <n v="1000000079"/>
    <s v="RIDGE ENTERPRISES - APN"/>
    <d v="2020-11-19T00:00:00"/>
    <s v="-"/>
    <m/>
    <n v="0"/>
    <n v="0"/>
    <n v="0"/>
    <n v="0"/>
    <s v="-"/>
    <n v="0"/>
    <s v="DEC"/>
    <n v="0"/>
    <n v="0"/>
    <s v=" "/>
    <b v="0"/>
    <n v="33.5"/>
    <s v="jAN"/>
    <n v="33.5"/>
    <n v="-33.5"/>
    <n v="-1"/>
    <s v="DEGROWTH"/>
    <n v="0"/>
  </r>
  <r>
    <x v="0"/>
    <s v="AP- Banderdewa"/>
    <s v="NES480"/>
    <n v="1000000081"/>
    <s v="SATYAM HARDWARE - AP"/>
    <d v="2020-11-28T00:00:00"/>
    <s v="Targeted Dealer"/>
    <m/>
    <n v="120"/>
    <n v="120"/>
    <n v="0"/>
    <n v="120"/>
    <n v="0"/>
    <n v="0"/>
    <s v="DEC"/>
    <n v="0"/>
    <n v="0"/>
    <s v=" "/>
    <b v="0"/>
    <n v="40"/>
    <s v="jAN"/>
    <n v="40"/>
    <n v="-40"/>
    <n v="-1"/>
    <s v="DEGROWTH"/>
    <n v="0"/>
  </r>
  <r>
    <x v="0"/>
    <s v="AP- Banderdewa"/>
    <s v="NEO026"/>
    <n v="1000000076"/>
    <s v="ONN AGENCY"/>
    <d v="2021-04-22T00:00:00"/>
    <s v="Targeted Dealer"/>
    <m/>
    <n v="200"/>
    <n v="200"/>
    <n v="80"/>
    <n v="120"/>
    <n v="40"/>
    <n v="160"/>
    <s v="DEC"/>
    <n v="160"/>
    <n v="-80"/>
    <n v="-0.5"/>
    <s v="DEGROWTH"/>
    <n v="80"/>
    <s v="jAN"/>
    <n v="80"/>
    <n v="0"/>
    <n v="0"/>
    <s v="GROWTH"/>
    <n v="0"/>
  </r>
  <r>
    <x v="0"/>
    <s v="AP- Banderdewa"/>
    <s v="NEO027"/>
    <n v="1000000075"/>
    <s v="OM ENTERPRISES - APN"/>
    <d v="2021-06-29T00:00:00"/>
    <s v="Targeted Dealer"/>
    <m/>
    <n v="280"/>
    <n v="280"/>
    <n v="280"/>
    <n v="0"/>
    <n v="100"/>
    <n v="240"/>
    <s v="DEC"/>
    <n v="240"/>
    <n v="40"/>
    <n v="0.16666666666666674"/>
    <s v="GROWTH"/>
    <n v="280"/>
    <s v="jAN"/>
    <n v="280"/>
    <n v="0"/>
    <n v="0"/>
    <s v="GROWTH"/>
    <n v="0"/>
  </r>
  <r>
    <x v="0"/>
    <s v="AP- Banderdewa"/>
    <s v="NET156"/>
    <n v="1000000088"/>
    <s v="TARA MARBLES - APN"/>
    <d v="2021-09-13T00:00:00"/>
    <s v="Targeted Dealer"/>
    <m/>
    <n v="240"/>
    <n v="240"/>
    <n v="480"/>
    <n v="-240"/>
    <n v="200"/>
    <n v="240"/>
    <s v="DEC"/>
    <n v="240"/>
    <n v="240"/>
    <n v="1"/>
    <s v="GROWTH"/>
    <n v="240"/>
    <s v="jAN"/>
    <n v="240"/>
    <n v="240"/>
    <n v="1"/>
    <s v="GROWTH"/>
    <n v="0"/>
  </r>
  <r>
    <x v="0"/>
    <s v="AP- Banderdewa"/>
    <s v="NEG140"/>
    <n v="1000002392"/>
    <s v="GANGLE DALE ENTERPRISE"/>
    <d v="2021-12-09T00:00:00"/>
    <s v="Targeted Dealer"/>
    <m/>
    <n v="120"/>
    <n v="120"/>
    <n v="0"/>
    <n v="120"/>
    <n v="0"/>
    <n v="160"/>
    <s v="DEC"/>
    <n v="160"/>
    <n v="-160"/>
    <n v="-1"/>
    <s v="DEGROWTH"/>
    <n v="80"/>
    <s v="jAN"/>
    <n v="80"/>
    <n v="-80"/>
    <n v="-1"/>
    <s v="DEGROWTH"/>
    <n v="0"/>
  </r>
  <r>
    <x v="0"/>
    <s v="AP- Banderdewa"/>
    <s v="NER251"/>
    <n v="1000002816"/>
    <s v="ROYAL ENTERPRISE-AP"/>
    <d v="2022-06-15T00:00:00"/>
    <s v="Targeted Dealer"/>
    <m/>
    <n v="40"/>
    <n v="40"/>
    <n v="0"/>
    <n v="40"/>
    <n v="0"/>
    <n v="0"/>
    <s v="DEC"/>
    <n v="0"/>
    <n v="0"/>
    <s v=" "/>
    <b v="0"/>
    <n v="80"/>
    <s v="jAN"/>
    <n v="80"/>
    <n v="-80"/>
    <n v="-1"/>
    <s v="DEGROWTH"/>
    <n v="1"/>
  </r>
  <r>
    <x v="0"/>
    <s v="AP- Banderdewa"/>
    <s v="NEA367"/>
    <n v="1000003166"/>
    <s v="ANIA ENTERPRISES"/>
    <d v="2022-12-21T00:00:00"/>
    <s v="Targeted Dealer"/>
    <m/>
    <n v="200"/>
    <n v="200"/>
    <n v="120"/>
    <n v="80"/>
    <n v="60"/>
    <n v="0"/>
    <s v="DEC"/>
    <n v="0"/>
    <n v="120"/>
    <s v=" "/>
    <b v="0"/>
    <n v="40"/>
    <s v="jAN"/>
    <n v="40"/>
    <n v="80"/>
    <n v="2"/>
    <s v="GROWTH"/>
    <n v="0"/>
  </r>
  <r>
    <x v="0"/>
    <s v="AP- Banderdewa"/>
    <s v="NET175"/>
    <n v="1000003273"/>
    <s v="TANYA HARDWARE"/>
    <d v="2023-01-23T00:00:00"/>
    <s v="Targeted Dealer"/>
    <m/>
    <n v="120"/>
    <n v="120"/>
    <n v="120"/>
    <n v="0"/>
    <n v="100"/>
    <n v="80"/>
    <s v="DEC"/>
    <n v="80"/>
    <n v="40"/>
    <n v="0.5"/>
    <s v="GROWTH"/>
    <n v="80"/>
    <s v="jAN"/>
    <n v="80"/>
    <n v="40"/>
    <n v="0.5"/>
    <s v="GROWTH"/>
    <n v="0"/>
  </r>
  <r>
    <x v="0"/>
    <s v="AP- Banderdewa"/>
    <s v="NEU046"/>
    <n v="1000003424"/>
    <s v="U A TRADERS"/>
    <d v="2023-03-14T00:00:00"/>
    <s v="Targeted Dealer"/>
    <m/>
    <n v="240"/>
    <n v="240"/>
    <n v="280"/>
    <n v="-40"/>
    <n v="116.66666666666667"/>
    <n v="320"/>
    <s v="DEC"/>
    <n v="320"/>
    <n v="-40"/>
    <n v="-0.125"/>
    <s v="DEGROWTH"/>
    <n v="220"/>
    <s v="jAN"/>
    <n v="220"/>
    <n v="60"/>
    <n v="0.27272727272727271"/>
    <s v="GROWTH"/>
    <n v="0"/>
  </r>
  <r>
    <x v="0"/>
    <s v="AP- Banderdewa"/>
    <s v="NEJ163"/>
    <n v="1000003452"/>
    <s v="JADE MARKETING"/>
    <d v="2023-03-27T00:00:00"/>
    <s v="Targeted Dealer"/>
    <m/>
    <n v="600"/>
    <n v="600"/>
    <n v="160"/>
    <n v="440"/>
    <n v="26.666666666666668"/>
    <n v="510"/>
    <s v="DEC"/>
    <n v="510"/>
    <n v="-350"/>
    <n v="-0.68627450980392157"/>
    <s v="DEGROWTH"/>
    <n v="631"/>
    <s v="jAN"/>
    <n v="631"/>
    <n v="-471"/>
    <n v="-0.74643423137876386"/>
    <s v="DEGROWTH"/>
    <n v="0"/>
  </r>
  <r>
    <x v="0"/>
    <s v="AP- Banderdewa"/>
    <s v="NER285"/>
    <n v="1000003533"/>
    <s v="R K ENTERPRISES"/>
    <d v="2023-05-18T00:00:00"/>
    <s v="Targeted Dealer"/>
    <m/>
    <n v="160"/>
    <n v="160"/>
    <n v="40"/>
    <n v="120"/>
    <n v="25"/>
    <n v="80"/>
    <s v="DEC"/>
    <n v="80"/>
    <n v="-40"/>
    <n v="-0.5"/>
    <s v="DEGROWTH"/>
    <n v="120"/>
    <s v="jAN"/>
    <n v="120"/>
    <n v="-80"/>
    <n v="-0.66666666666666674"/>
    <s v="DEGROWTH"/>
    <n v="0"/>
  </r>
  <r>
    <x v="0"/>
    <s v="AP- Banderdewa"/>
    <s v="NEA409"/>
    <n v="1000003653"/>
    <s v="ARUNACHAL TRADERS"/>
    <d v="2023-07-27T00:00:00"/>
    <s v="Targeted Dealer"/>
    <m/>
    <n v="50"/>
    <n v="50"/>
    <n v="53"/>
    <n v="-3"/>
    <n v="106"/>
    <n v="45"/>
    <s v="DEC"/>
    <n v="45"/>
    <n v="8"/>
    <n v="0.17777777777777781"/>
    <s v="GROWTH"/>
    <n v="48"/>
    <s v="jAN"/>
    <n v="48"/>
    <n v="5"/>
    <n v="0.10416666666666674"/>
    <s v="GROWTH"/>
    <n v="0"/>
  </r>
  <r>
    <x v="0"/>
    <s v="AP- Banderdewa"/>
    <s v="NEA415"/>
    <n v="1000003727"/>
    <s v="A.J. ENTERPRISES"/>
    <d v="2023-10-16T00:00:00"/>
    <s v="Targeted Dealer"/>
    <m/>
    <n v="200"/>
    <n v="200"/>
    <n v="120"/>
    <n v="80"/>
    <n v="60"/>
    <n v="200"/>
    <s v="DEC"/>
    <n v="200"/>
    <n v="-80"/>
    <n v="-0.4"/>
    <s v="DEGROWTH"/>
    <n v="120"/>
    <s v="jAN"/>
    <n v="120"/>
    <n v="0"/>
    <n v="0"/>
    <s v="GROWTH"/>
    <n v="0"/>
  </r>
  <r>
    <x v="0"/>
    <s v="AP- Banderdewa"/>
    <s v="NEN226"/>
    <n v="1000003782"/>
    <s v="N.A. ENTERPRISE"/>
    <d v="2023-12-11T00:00:00"/>
    <s v="Targeted Dealer"/>
    <m/>
    <n v="70"/>
    <n v="70"/>
    <n v="13"/>
    <n v="57"/>
    <n v="18.571428571428573"/>
    <n v="47.5"/>
    <s v="DEC"/>
    <n v="47.5"/>
    <n v="-34.5"/>
    <n v="-0.72631578947368425"/>
    <s v="DEGROWTH"/>
    <n v="50.5"/>
    <s v="jAN"/>
    <n v="50.5"/>
    <n v="-37.5"/>
    <n v="-0.74257425742574257"/>
    <s v="DEGROWTH"/>
    <n v="0"/>
  </r>
  <r>
    <x v="0"/>
    <s v="AP- Banderdewa"/>
    <s v="NEI047"/>
    <n v="1000003816"/>
    <s v="ICICLE ENTERPRISES"/>
    <d v="2024-01-10T00:00:00"/>
    <s v="Targeted Dealer"/>
    <m/>
    <n v="20"/>
    <n v="20"/>
    <n v="0"/>
    <n v="20"/>
    <n v="0"/>
    <n v="15"/>
    <s v="DEC"/>
    <n v="15"/>
    <n v="-15"/>
    <n v="-1"/>
    <s v="DEGROWTH"/>
    <n v="15"/>
    <s v="jAN"/>
    <n v="15"/>
    <n v="-15"/>
    <n v="-1"/>
    <s v="DEGROWTH"/>
    <n v="0"/>
  </r>
  <r>
    <x v="0"/>
    <s v="AP- Banderdewa"/>
    <s v="NEL131"/>
    <n v="1000004010"/>
    <s v="L.R.R ENTERPRISE"/>
    <d v="2024-06-15T00:00:00"/>
    <s v="Targeted Dealer"/>
    <m/>
    <n v="120"/>
    <n v="120"/>
    <n v="40"/>
    <n v="80"/>
    <n v="33.333333333333336"/>
    <n v="80"/>
    <s v="DEC"/>
    <n v="80"/>
    <n v="-40"/>
    <n v="-0.5"/>
    <s v="DEGROWTH"/>
    <n v="200"/>
    <s v="jAN"/>
    <n v="200"/>
    <n v="-160"/>
    <n v="-0.8"/>
    <s v="DEGROWTH"/>
    <n v="0"/>
  </r>
  <r>
    <x v="0"/>
    <s v="AP- Banderdewa"/>
    <s v="NES742"/>
    <n v="1000004084"/>
    <s v="SANGO ENTERPIRSES"/>
    <d v="2024-08-14T00:00:00"/>
    <s v="Targeted Dealer"/>
    <m/>
    <n v="400"/>
    <n v="400"/>
    <n v="400.5"/>
    <n v="-0.5"/>
    <n v="100.125"/>
    <n v="400"/>
    <s v="DEC"/>
    <n v="400"/>
    <n v="0.5"/>
    <n v="1.2499999999999734E-3"/>
    <s v="GROWTH"/>
    <n v="360"/>
    <s v="jAN"/>
    <n v="360"/>
    <n v="40.5"/>
    <n v="0.11250000000000004"/>
    <s v="GROWTH"/>
    <n v="0"/>
  </r>
  <r>
    <x v="0"/>
    <s v="AP- Lekhabali"/>
    <s v="NEM017"/>
    <n v="1000000103"/>
    <s v="MARPI WIRE PRODUCT"/>
    <d v="2014-08-19T00:00:00"/>
    <s v="Targeted Dealer"/>
    <m/>
    <n v="240"/>
    <n v="240"/>
    <n v="259.5"/>
    <n v="-19.5"/>
    <n v="108.125"/>
    <n v="262.5"/>
    <s v="DEC"/>
    <n v="262.5"/>
    <n v="-3"/>
    <n v="-1.1428571428571455E-2"/>
    <s v="DEGROWTH"/>
    <n v="205.5"/>
    <s v="jAN"/>
    <n v="205.5"/>
    <n v="54"/>
    <n v="0.26277372262773713"/>
    <s v="GROWTH"/>
    <n v="0"/>
  </r>
  <r>
    <x v="0"/>
    <s v="AP- Lekhabali"/>
    <s v="NEA011"/>
    <n v="1000000094"/>
    <s v="ARUNACHAL TRADERS"/>
    <d v="2014-08-29T00:00:00"/>
    <s v="Targeted Dealer"/>
    <m/>
    <n v="30"/>
    <n v="30"/>
    <n v="132"/>
    <n v="-102"/>
    <n v="440"/>
    <n v="32"/>
    <s v="DEC"/>
    <n v="32"/>
    <n v="100"/>
    <n v="3.125"/>
    <s v="GROWTH"/>
    <n v="58"/>
    <s v="jAN"/>
    <n v="58"/>
    <n v="74"/>
    <n v="1.2758620689655173"/>
    <s v="GROWTH"/>
    <n v="0"/>
  </r>
  <r>
    <x v="0"/>
    <s v="AP- Lekhabali"/>
    <s v="NET055"/>
    <n v="1000000109"/>
    <s v="T T ENTERPRISE (LEKABALI)"/>
    <d v="2016-08-19T00:00:00"/>
    <s v="-"/>
    <m/>
    <n v="0"/>
    <n v="0"/>
    <n v="0"/>
    <n v="0"/>
    <s v="-"/>
    <n v="0"/>
    <s v="DEC"/>
    <n v="0"/>
    <n v="0"/>
    <s v=" "/>
    <b v="0"/>
    <n v="133.5"/>
    <s v="jAN"/>
    <n v="133.5"/>
    <n v="-133.5"/>
    <n v="-1"/>
    <s v="DEGROWTH"/>
    <n v="0"/>
  </r>
  <r>
    <x v="0"/>
    <s v="AP- Lekhabali"/>
    <s v="NED092"/>
    <n v="1000000096"/>
    <s v="D.L. BROS ENTERPRISES (AP)"/>
    <d v="2017-11-13T00:00:00"/>
    <s v="Targeted Dealer"/>
    <m/>
    <n v="170"/>
    <n v="170"/>
    <n v="117.5"/>
    <n v="52.5"/>
    <n v="69.117647058823536"/>
    <n v="153"/>
    <s v="DEC"/>
    <n v="153"/>
    <n v="-35.5"/>
    <n v="-0.23202614379084963"/>
    <s v="DEGROWTH"/>
    <n v="125.5"/>
    <s v="jAN"/>
    <n v="125.5"/>
    <n v="-8"/>
    <n v="-6.374501992031878E-2"/>
    <s v="DEGROWTH"/>
    <n v="0"/>
  </r>
  <r>
    <x v="0"/>
    <s v="AP- Lekhabali"/>
    <s v="NET088"/>
    <n v="1000000110"/>
    <s v="TAGA ENTERPRISES"/>
    <d v="2017-11-29T00:00:00"/>
    <s v="Targeted Dealer"/>
    <m/>
    <n v="40"/>
    <n v="40"/>
    <n v="20"/>
    <n v="20"/>
    <n v="50"/>
    <n v="20"/>
    <s v="DEC"/>
    <n v="20"/>
    <n v="0"/>
    <n v="0"/>
    <s v="GROWTH"/>
    <n v="0"/>
    <s v="jAN"/>
    <n v="0"/>
    <n v="20"/>
    <n v="0"/>
    <b v="0"/>
    <n v="0"/>
  </r>
  <r>
    <x v="0"/>
    <s v="AP- Lekhabali"/>
    <s v="NEM187"/>
    <n v="1000000104"/>
    <s v="MEMO HARDWARE AGENCY"/>
    <d v="2018-05-15T00:00:00"/>
    <s v="Targeted Dealer"/>
    <m/>
    <n v="28"/>
    <n v="28"/>
    <n v="60"/>
    <n v="-32"/>
    <n v="214.28571428571428"/>
    <n v="30"/>
    <s v="DEC"/>
    <n v="30"/>
    <n v="30"/>
    <n v="1"/>
    <s v="GROWTH"/>
    <n v="28"/>
    <s v="jAN"/>
    <n v="28"/>
    <n v="32"/>
    <n v="1.1428571428571428"/>
    <s v="GROWTH"/>
    <n v="0"/>
  </r>
  <r>
    <x v="0"/>
    <s v="AP- Lekhabali"/>
    <s v="NEY008"/>
    <n v="1000000113"/>
    <s v="YAYING ENTERPRISES (AP)"/>
    <d v="2018-10-24T00:00:00"/>
    <s v="Targeted Dealer"/>
    <m/>
    <n v="170"/>
    <n v="170"/>
    <n v="180.5"/>
    <n v="-10.5"/>
    <n v="106.17647058823529"/>
    <n v="167.5"/>
    <s v="DEC"/>
    <n v="167.5"/>
    <n v="13"/>
    <n v="7.7611940298507376E-2"/>
    <s v="GROWTH"/>
    <n v="179"/>
    <s v="jAN"/>
    <n v="179"/>
    <n v="1.5"/>
    <n v="8.379888268156499E-3"/>
    <s v="GROWTH"/>
    <n v="0"/>
  </r>
  <r>
    <x v="0"/>
    <s v="AP- Lekhabali"/>
    <s v="NEI024"/>
    <n v="1000000097"/>
    <s v="IR ENTERPRISES"/>
    <d v="2019-05-18T00:00:00"/>
    <s v="-"/>
    <m/>
    <n v="0"/>
    <n v="0"/>
    <n v="0"/>
    <n v="0"/>
    <s v="-"/>
    <n v="0"/>
    <s v="DEC"/>
    <n v="0"/>
    <n v="0"/>
    <s v=" "/>
    <b v="0"/>
    <n v="97"/>
    <s v="jAN"/>
    <n v="97"/>
    <n v="-97"/>
    <n v="-1"/>
    <s v="DEGROWTH"/>
    <n v="0"/>
  </r>
  <r>
    <x v="0"/>
    <s v="AP- Lekhabali"/>
    <s v="NEM248"/>
    <n v="1000000834"/>
    <s v="MRT STORE"/>
    <d v="2019-08-10T00:00:00"/>
    <s v="Targeted Dealer"/>
    <m/>
    <n v="210"/>
    <n v="210"/>
    <n v="251.8"/>
    <n v="-41.800000000000011"/>
    <n v="119.90476190476191"/>
    <n v="199.5"/>
    <s v="DEC"/>
    <n v="199.5"/>
    <n v="52.300000000000011"/>
    <n v="0.26215538847117803"/>
    <s v="GROWTH"/>
    <n v="232.5"/>
    <s v="jAN"/>
    <n v="232.5"/>
    <n v="19.300000000000011"/>
    <n v="8.301075268817204E-2"/>
    <s v="GROWTH"/>
    <n v="0"/>
  </r>
  <r>
    <x v="0"/>
    <s v="AP- Lekhabali"/>
    <s v="NEK140"/>
    <n v="1000000100"/>
    <s v="KSP ENTERPRISES"/>
    <d v="2020-02-25T00:00:00"/>
    <s v="Targeted Dealer"/>
    <m/>
    <n v="60"/>
    <n v="60"/>
    <n v="60"/>
    <n v="0"/>
    <n v="100"/>
    <n v="60.5"/>
    <s v="DEC"/>
    <n v="60.5"/>
    <n v="-0.5"/>
    <n v="-8.2644628099173278E-3"/>
    <s v="DEGROWTH"/>
    <n v="56"/>
    <s v="jAN"/>
    <n v="56"/>
    <n v="4"/>
    <n v="7.1428571428571397E-2"/>
    <s v="GROWTH"/>
    <n v="0"/>
  </r>
  <r>
    <x v="0"/>
    <s v="AP- Lekhabali"/>
    <s v="NEC109"/>
    <n v="1000002610"/>
    <s v="COSMOS PHOENIX"/>
    <d v="2022-02-24T00:00:00"/>
    <s v="Targeted Dealer"/>
    <m/>
    <n v="15"/>
    <n v="15"/>
    <n v="0"/>
    <n v="15"/>
    <n v="0"/>
    <n v="14"/>
    <s v="DEC"/>
    <n v="14"/>
    <n v="-14"/>
    <n v="-1"/>
    <s v="DEGROWTH"/>
    <n v="27"/>
    <s v="jAN"/>
    <n v="27"/>
    <n v="-27"/>
    <n v="-1"/>
    <s v="DEGROWTH"/>
    <n v="0"/>
  </r>
  <r>
    <x v="0"/>
    <s v="AP- Lekhabali"/>
    <s v="NEN190"/>
    <n v="1000002747"/>
    <s v="NUNG ENTERPRISE"/>
    <d v="2022-05-11T00:00:00"/>
    <s v="Targeted Dealer"/>
    <m/>
    <n v="85"/>
    <n v="85"/>
    <n v="40"/>
    <n v="45"/>
    <n v="47.058823529411768"/>
    <n v="75"/>
    <s v="DEC"/>
    <n v="75"/>
    <n v="-35"/>
    <n v="-0.46666666666666667"/>
    <s v="DEGROWTH"/>
    <n v="55"/>
    <s v="jAN"/>
    <n v="55"/>
    <n v="-15"/>
    <n v="-0.27272727272727271"/>
    <s v="DEGROWTH"/>
    <n v="0"/>
  </r>
  <r>
    <x v="0"/>
    <s v="AP- Lekhabali"/>
    <s v="NEU044"/>
    <n v="1000002757"/>
    <s v="U.K.H. ENTERPRISE"/>
    <d v="2022-05-23T00:00:00"/>
    <s v="Targeted Dealer"/>
    <m/>
    <n v="150"/>
    <n v="150"/>
    <n v="118"/>
    <n v="32"/>
    <n v="78.666666666666671"/>
    <n v="161"/>
    <s v="DEC"/>
    <n v="161"/>
    <n v="-43"/>
    <n v="-0.26708074534161486"/>
    <s v="DEGROWTH"/>
    <n v="153.25"/>
    <s v="jAN"/>
    <n v="153.25"/>
    <n v="-35.25"/>
    <n v="-0.23001631321370308"/>
    <s v="DEGROWTH"/>
    <n v="0"/>
  </r>
  <r>
    <x v="0"/>
    <s v="AP- Lekhabali"/>
    <s v="NEM347"/>
    <n v="1000002835"/>
    <s v="M P ENTERPRISE"/>
    <d v="2022-07-16T00:00:00"/>
    <s v="Targeted Dealer"/>
    <m/>
    <n v="330"/>
    <n v="330"/>
    <n v="228.6"/>
    <n v="101.4"/>
    <n v="69.27272727272728"/>
    <n v="310.85000000000002"/>
    <s v="DEC"/>
    <n v="310.85000000000002"/>
    <n v="-82.250000000000028"/>
    <n v="-0.26459707254302722"/>
    <s v="DEGROWTH"/>
    <n v="218.5"/>
    <s v="jAN"/>
    <n v="218.5"/>
    <n v="10.099999999999994"/>
    <n v="4.6224256292906052E-2"/>
    <s v="GROWTH"/>
    <n v="0"/>
  </r>
  <r>
    <x v="0"/>
    <s v="AP- Lekhabali"/>
    <s v="NEN205"/>
    <n v="1000003161"/>
    <s v="N.N.N ENTERPRISES"/>
    <d v="2022-12-20T00:00:00"/>
    <s v="Targeted Dealer"/>
    <m/>
    <n v="60"/>
    <n v="60"/>
    <n v="0"/>
    <n v="60"/>
    <n v="0"/>
    <n v="20"/>
    <s v="DEC"/>
    <n v="20"/>
    <n v="-20"/>
    <n v="-1"/>
    <s v="DEGROWTH"/>
    <n v="80"/>
    <s v="jAN"/>
    <n v="80"/>
    <n v="-80"/>
    <n v="-1"/>
    <s v="DEGROWTH"/>
    <n v="0"/>
  </r>
  <r>
    <x v="0"/>
    <s v="AP- Lekhabali"/>
    <s v="NEN216"/>
    <n v="1000003500"/>
    <s v="NAMAMI ENTERPRISES"/>
    <d v="2023-04-29T00:00:00"/>
    <s v="Targeted Dealer"/>
    <m/>
    <n v="14"/>
    <n v="14"/>
    <n v="41"/>
    <n v="-27"/>
    <n v="292.85714285714283"/>
    <n v="14"/>
    <s v="DEC"/>
    <n v="14"/>
    <n v="27"/>
    <n v="1.9285714285714284"/>
    <s v="GROWTH"/>
    <n v="26"/>
    <s v="jAN"/>
    <n v="26"/>
    <n v="15"/>
    <n v="0.57692307692307687"/>
    <s v="GROWTH"/>
    <n v="0"/>
  </r>
  <r>
    <x v="0"/>
    <s v="AP- Lekhabali"/>
    <s v="NEZ021"/>
    <n v="1000003513"/>
    <s v="ZIRDO ENTERPRISE"/>
    <d v="2023-05-08T00:00:00"/>
    <s v="Targeted Dealer"/>
    <m/>
    <n v="365.25"/>
    <n v="365.25"/>
    <n v="317.39999999999998"/>
    <n v="47.850000000000023"/>
    <n v="86.899383983572889"/>
    <n v="316.25"/>
    <s v="DEC"/>
    <n v="316.25"/>
    <n v="1.1499999999999773"/>
    <n v="3.6363636363636598E-3"/>
    <s v="GROWTH"/>
    <n v="495.05"/>
    <s v="jAN"/>
    <n v="495.05"/>
    <n v="-177.65000000000003"/>
    <n v="-0.35885264114735893"/>
    <s v="DEGROWTH"/>
    <n v="0"/>
  </r>
  <r>
    <x v="0"/>
    <s v="AP- Lekhabali"/>
    <s v="NEL111"/>
    <n v="1000003544"/>
    <s v="LEGONG AGENCY"/>
    <d v="2023-05-23T00:00:00"/>
    <s v="Targeted Dealer"/>
    <m/>
    <n v="85"/>
    <n v="85"/>
    <n v="20"/>
    <n v="65"/>
    <n v="23.529411764705884"/>
    <n v="40"/>
    <s v="DEC"/>
    <n v="40"/>
    <n v="-20"/>
    <n v="-0.5"/>
    <s v="DEGROWTH"/>
    <n v="50.2"/>
    <s v="jAN"/>
    <n v="50.2"/>
    <n v="-30.200000000000003"/>
    <n v="-0.60159362549800799"/>
    <s v="DEGROWTH"/>
    <n v="0"/>
  </r>
  <r>
    <x v="0"/>
    <s v="AP- Lekhabali"/>
    <s v="NEK197"/>
    <n v="1000003616"/>
    <s v="K.K.ENTERPRISE"/>
    <d v="2023-07-03T00:00:00"/>
    <s v="Targeted Dealer"/>
    <m/>
    <n v="60"/>
    <n v="60"/>
    <n v="20"/>
    <n v="40"/>
    <n v="33.333333333333336"/>
    <n v="40"/>
    <s v="DEC"/>
    <n v="40"/>
    <n v="-20"/>
    <n v="-0.5"/>
    <s v="DEGROWTH"/>
    <n v="60"/>
    <s v="jAN"/>
    <n v="60"/>
    <n v="-40"/>
    <n v="-0.66666666666666674"/>
    <s v="DEGROWTH"/>
    <n v="0"/>
  </r>
  <r>
    <x v="0"/>
    <s v="AP- Lekhabali"/>
    <s v="NES676"/>
    <n v="1000003655"/>
    <s v="SHANTI ENTERPRISE"/>
    <d v="2023-07-29T00:00:00"/>
    <s v="Targeted Dealer"/>
    <m/>
    <n v="100"/>
    <n v="100"/>
    <n v="15"/>
    <n v="85"/>
    <n v="15"/>
    <n v="109"/>
    <s v="DEC"/>
    <n v="109"/>
    <n v="-94"/>
    <n v="-0.86238532110091737"/>
    <s v="DEGROWTH"/>
    <n v="48"/>
    <s v="jAN"/>
    <n v="48"/>
    <n v="-33"/>
    <n v="-0.6875"/>
    <s v="DEGROWTH"/>
    <n v="0"/>
  </r>
  <r>
    <x v="0"/>
    <s v="AP- Lekhabali"/>
    <s v="NEG164"/>
    <n v="1000003676"/>
    <s v="GUMIN ENTERPRISES"/>
    <d v="2023-08-04T00:00:00"/>
    <s v="Targeted Dealer"/>
    <m/>
    <n v="47.5"/>
    <n v="47.5"/>
    <n v="0"/>
    <n v="47.5"/>
    <n v="0"/>
    <n v="100"/>
    <s v="DEC"/>
    <n v="100"/>
    <n v="-100"/>
    <n v="-1"/>
    <s v="DEGROWTH"/>
    <n v="85"/>
    <s v="jAN"/>
    <n v="85"/>
    <n v="-85"/>
    <n v="-1"/>
    <s v="DEGROWTH"/>
    <n v="0"/>
  </r>
  <r>
    <x v="0"/>
    <s v="AP- Lekhabali"/>
    <s v="NEJ177"/>
    <n v="1000003726"/>
    <s v="JONNAM INFRASTRUCTURE"/>
    <d v="2023-10-11T00:00:00"/>
    <s v="Targeted Dealer"/>
    <m/>
    <n v="120"/>
    <n v="120"/>
    <n v="204.95"/>
    <n v="-84.949999999999989"/>
    <n v="170.79166666666666"/>
    <n v="50"/>
    <s v="DEC"/>
    <n v="50"/>
    <n v="154.94999999999999"/>
    <n v="3.0990000000000002"/>
    <s v="GROWTH"/>
    <n v="120"/>
    <s v="jAN"/>
    <n v="120"/>
    <n v="84.949999999999989"/>
    <n v="0.70791666666666653"/>
    <s v="GROWTH"/>
    <n v="0"/>
  </r>
  <r>
    <x v="0"/>
    <s v="AP- Lekhabali"/>
    <s v="NEB342"/>
    <n v="1000003728"/>
    <s v="B.S. ENTERPRISE"/>
    <d v="2023-10-16T00:00:00"/>
    <s v="Targeted Dealer"/>
    <m/>
    <n v="500"/>
    <n v="500"/>
    <n v="472.7"/>
    <n v="27.300000000000011"/>
    <n v="94.539999999999992"/>
    <n v="495.90000000000003"/>
    <s v="DEC"/>
    <n v="495.90000000000003"/>
    <n v="-23.200000000000045"/>
    <n v="-4.678362573099426E-2"/>
    <s v="DEGROWTH"/>
    <n v="241"/>
    <s v="jAN"/>
    <n v="241"/>
    <n v="231.7"/>
    <n v="0.96141078838174265"/>
    <s v="GROWTH"/>
    <n v="0"/>
  </r>
  <r>
    <x v="0"/>
    <s v="AP- Lekhabali"/>
    <s v="NEM417"/>
    <n v="1000003873"/>
    <s v="M.B.TRADING CO."/>
    <d v="2024-02-28T00:00:00"/>
    <s v="-"/>
    <m/>
    <n v="0"/>
    <n v="0"/>
    <n v="48"/>
    <n v="-48"/>
    <s v="-"/>
    <n v="0"/>
    <s v="DEC"/>
    <n v="0"/>
    <n v="48"/>
    <s v=" "/>
    <b v="0"/>
    <n v="35"/>
    <s v="jAN"/>
    <n v="35"/>
    <n v="13"/>
    <n v="0.37142857142857144"/>
    <s v="GROWTH"/>
    <n v="0"/>
  </r>
  <r>
    <x v="0"/>
    <s v="AP- Lekhabali"/>
    <s v="NET177"/>
    <n v="1000003893"/>
    <s v="TAGGU ENTERPRISES"/>
    <d v="2024-03-22T00:00:00"/>
    <s v="Targeted Dealer"/>
    <m/>
    <n v="60"/>
    <n v="60"/>
    <n v="0"/>
    <n v="60"/>
    <n v="0"/>
    <n v="0"/>
    <s v="DEC"/>
    <n v="0"/>
    <n v="0"/>
    <s v=" "/>
    <b v="0"/>
    <n v="160"/>
    <s v="jAN"/>
    <n v="160"/>
    <n v="-160"/>
    <n v="-1"/>
    <s v="DEGROWTH"/>
    <n v="1"/>
  </r>
  <r>
    <x v="0"/>
    <s v="AP- Lekhabali"/>
    <s v="NEM424"/>
    <n v="1000003926"/>
    <s v="M M ENTERPRISES"/>
    <d v="2024-04-30T00:00:00"/>
    <s v="Targeted Dealer"/>
    <m/>
    <n v="200"/>
    <n v="200"/>
    <n v="176"/>
    <n v="24"/>
    <n v="88"/>
    <n v="216.5"/>
    <s v="DEC"/>
    <n v="216.5"/>
    <n v="-40.5"/>
    <n v="-0.18706697459584298"/>
    <s v="DEGROWTH"/>
    <n v="61"/>
    <s v="jAN"/>
    <n v="61"/>
    <n v="115"/>
    <n v="1.8852459016393444"/>
    <s v="GROWTH"/>
    <n v="0"/>
  </r>
  <r>
    <x v="0"/>
    <s v="AP- Lekhabali"/>
    <s v="NEM441"/>
    <n v="1000004063"/>
    <s v="M/S DARANG"/>
    <d v="2024-07-25T00:00:00"/>
    <s v="Targeted Dealer"/>
    <m/>
    <n v="422.5"/>
    <n v="422.5"/>
    <n v="423"/>
    <n v="-0.5"/>
    <n v="100.11834319526628"/>
    <n v="446"/>
    <s v="DEC"/>
    <n v="446"/>
    <n v="-23"/>
    <n v="-5.1569506726457437E-2"/>
    <s v="DEGROWTH"/>
    <n v="369.15"/>
    <s v="jAN"/>
    <n v="369.15"/>
    <n v="53.850000000000023"/>
    <n v="0.14587566030069077"/>
    <s v="GROWTH"/>
    <n v="0"/>
  </r>
  <r>
    <x v="0"/>
    <s v="AP- Lekhabali"/>
    <s v="NEB372"/>
    <n v="1000004075"/>
    <s v="BHARAT INFRASTRUCTURE"/>
    <d v="2024-08-02T00:00:00"/>
    <s v="Targeted Dealer"/>
    <m/>
    <n v="20"/>
    <n v="20"/>
    <n v="20"/>
    <n v="0"/>
    <n v="100"/>
    <n v="15"/>
    <s v="DEC"/>
    <n v="15"/>
    <n v="5"/>
    <n v="0.33333333333333326"/>
    <s v="GROWTH"/>
    <n v="20"/>
    <s v="jAN"/>
    <n v="20"/>
    <n v="0"/>
    <n v="0"/>
    <s v="GROWTH"/>
    <n v="0"/>
  </r>
  <r>
    <x v="0"/>
    <s v="JORHAT"/>
    <s v="N008"/>
    <n v="1000000413"/>
    <s v="NATIONAL HARDWARE STORES"/>
    <d v="2006-01-24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0"/>
    <s v="JORHAT"/>
    <s v="S172"/>
    <n v="1000000418"/>
    <s v="S.S. ENTERPRISE (SIBSAGAR)"/>
    <d v="2009-05-25T00:00:00"/>
    <s v="Targeted Dealer"/>
    <m/>
    <n v="250"/>
    <n v="250"/>
    <n v="220"/>
    <n v="30"/>
    <n v="88"/>
    <n v="212.5"/>
    <s v="DEC"/>
    <n v="212.5"/>
    <n v="7.5"/>
    <n v="3.529411764705892E-2"/>
    <s v="GROWTH"/>
    <n v="151"/>
    <s v="jAN"/>
    <n v="151"/>
    <n v="69"/>
    <n v="0.45695364238410585"/>
    <s v="GROWTH"/>
    <n v="0"/>
  </r>
  <r>
    <x v="0"/>
    <s v="JORHAT"/>
    <s v="K063"/>
    <n v="1000000404"/>
    <s v="KAMAKHYA HARDWARE STORES"/>
    <d v="2009-05-30T00:00:00"/>
    <s v="Targeted Dealer"/>
    <m/>
    <n v="100"/>
    <n v="100"/>
    <n v="127.5"/>
    <n v="-27.5"/>
    <n v="127.5"/>
    <n v="108.5"/>
    <s v="DEC"/>
    <n v="108.5"/>
    <n v="19"/>
    <n v="0.1751152073732718"/>
    <s v="GROWTH"/>
    <n v="47"/>
    <s v="jAN"/>
    <n v="47"/>
    <n v="80.5"/>
    <n v="1.7127659574468086"/>
    <s v="GROWTH"/>
    <n v="0"/>
  </r>
  <r>
    <x v="0"/>
    <s v="JORHAT"/>
    <s v="J046"/>
    <n v="1000000401"/>
    <s v="J.P.HARDWARE &amp; ELECTRICALS"/>
    <d v="2009-07-17T00:00:00"/>
    <s v="Targeted Dealer"/>
    <m/>
    <n v="400"/>
    <n v="400"/>
    <n v="272"/>
    <n v="128"/>
    <n v="68"/>
    <n v="368"/>
    <s v="DEC"/>
    <n v="368"/>
    <n v="-96"/>
    <n v="-0.26086956521739135"/>
    <s v="DEGROWTH"/>
    <n v="238.05"/>
    <s v="jAN"/>
    <n v="238.05"/>
    <n v="33.949999999999989"/>
    <n v="0.14261709724847726"/>
    <s v="GROWTH"/>
    <n v="0"/>
  </r>
  <r>
    <x v="0"/>
    <s v="JORHAT"/>
    <s v="M134"/>
    <n v="1000000407"/>
    <s v="M.M.HARDWARE STORE"/>
    <d v="2009-12-29T00:00:00"/>
    <s v="Targeted Dealer"/>
    <m/>
    <n v="200"/>
    <n v="200"/>
    <n v="53.5"/>
    <n v="146.5"/>
    <n v="26.75"/>
    <n v="202"/>
    <s v="DEC"/>
    <n v="202"/>
    <n v="-148.5"/>
    <n v="-0.73514851485148514"/>
    <s v="DEGROWTH"/>
    <n v="176"/>
    <s v="jAN"/>
    <n v="176"/>
    <n v="-122.5"/>
    <n v="-0.69602272727272729"/>
    <s v="DEGROWTH"/>
    <n v="0"/>
  </r>
  <r>
    <x v="0"/>
    <s v="JORHAT"/>
    <s v="S210"/>
    <n v="1000000423"/>
    <s v="SINGH TRADE &amp; COMMERCE"/>
    <d v="2010-08-21T00:00:00"/>
    <s v="Targeted Dealer"/>
    <m/>
    <n v="150"/>
    <n v="150"/>
    <n v="91"/>
    <n v="59"/>
    <n v="60.666666666666664"/>
    <n v="0"/>
    <s v="DEC"/>
    <n v="0"/>
    <n v="91"/>
    <s v=" "/>
    <b v="0"/>
    <n v="95"/>
    <s v="jAN"/>
    <n v="95"/>
    <n v="-4"/>
    <n v="-4.2105263157894757E-2"/>
    <s v="DEGROWTH"/>
    <n v="0"/>
  </r>
  <r>
    <x v="0"/>
    <s v="JORHAT"/>
    <s v="S555"/>
    <n v="1000000417"/>
    <s v="S.K.HARDWARE (JORHAT)"/>
    <d v="2014-02-17T00:00:00"/>
    <s v="Targeted Dealer"/>
    <m/>
    <n v="800"/>
    <n v="800"/>
    <n v="768.5"/>
    <n v="31.5"/>
    <n v="96.0625"/>
    <n v="657.5"/>
    <s v="DEC"/>
    <n v="657.5"/>
    <n v="111"/>
    <n v="0.16882129277566538"/>
    <s v="GROWTH"/>
    <n v="609"/>
    <s v="jAN"/>
    <n v="609"/>
    <n v="159.5"/>
    <n v="0.26190476190476186"/>
    <s v="GROWTH"/>
    <n v="0"/>
  </r>
  <r>
    <x v="0"/>
    <s v="JORHAT"/>
    <s v="NEB020"/>
    <n v="1000000397"/>
    <s v="BORAH BROTHERS"/>
    <d v="2015-03-18T00:00:00"/>
    <s v="Targeted Dealer"/>
    <m/>
    <n v="100"/>
    <n v="100"/>
    <n v="40"/>
    <n v="60"/>
    <n v="40"/>
    <n v="61.5"/>
    <s v="DEC"/>
    <n v="61.5"/>
    <n v="-21.5"/>
    <n v="-0.34959349593495936"/>
    <s v="DEGROWTH"/>
    <n v="20"/>
    <s v="jAN"/>
    <n v="20"/>
    <n v="20"/>
    <n v="1"/>
    <s v="GROWTH"/>
    <n v="0"/>
  </r>
  <r>
    <x v="0"/>
    <s v="JORHAT"/>
    <s v="NEB042"/>
    <n v="1000000395"/>
    <s v="BEGRAJ MURLIDHAR"/>
    <d v="2016-02-05T00:00:00"/>
    <s v="Targeted Dealer"/>
    <m/>
    <n v="450"/>
    <n v="450"/>
    <n v="352.75"/>
    <n v="97.25"/>
    <n v="78.388888888888886"/>
    <n v="408.5"/>
    <s v="DEC"/>
    <n v="408.5"/>
    <n v="-55.75"/>
    <n v="-0.13647490820073438"/>
    <s v="DEGROWTH"/>
    <n v="299"/>
    <s v="jAN"/>
    <n v="299"/>
    <n v="53.75"/>
    <n v="0.17976588628762546"/>
    <s v="GROWTH"/>
    <n v="0"/>
  </r>
  <r>
    <x v="0"/>
    <s v="JORHAT"/>
    <s v="NER066"/>
    <n v="1000000416"/>
    <s v="RUKMANI ENTERPRISE (JORHAT)"/>
    <d v="2016-03-16T00:00:00"/>
    <s v="Targeted Dealer"/>
    <m/>
    <n v="150"/>
    <n v="150"/>
    <n v="125"/>
    <n v="25"/>
    <n v="83.333333333333329"/>
    <n v="128"/>
    <s v="DEC"/>
    <n v="128"/>
    <n v="-3"/>
    <n v="-2.34375E-2"/>
    <s v="DEGROWTH"/>
    <n v="106.5"/>
    <s v="jAN"/>
    <n v="106.5"/>
    <n v="18.5"/>
    <n v="0.17370892018779349"/>
    <s v="GROWTH"/>
    <n v="0"/>
  </r>
  <r>
    <x v="0"/>
    <s v="JORHAT"/>
    <s v="NEP064"/>
    <n v="1000000415"/>
    <s v="P.K ENTERPRISE (AMGURI)"/>
    <d v="2016-04-05T00:00:00"/>
    <s v="Targeted Dealer"/>
    <m/>
    <n v="600"/>
    <n v="600"/>
    <n v="606"/>
    <n v="-6"/>
    <n v="101"/>
    <n v="600"/>
    <s v="DEC"/>
    <n v="600"/>
    <n v="6"/>
    <n v="1.0000000000000009E-2"/>
    <s v="GROWTH"/>
    <n v="520"/>
    <s v="jAN"/>
    <n v="520"/>
    <n v="86"/>
    <n v="0.16538461538461546"/>
    <s v="GROWTH"/>
    <n v="0"/>
  </r>
  <r>
    <x v="0"/>
    <s v="JORHAT"/>
    <s v="NEB054"/>
    <n v="1000000393"/>
    <s v="B D ENTERPRISE (AMGURI)"/>
    <d v="2016-06-07T00:00:00"/>
    <s v="Targeted Dealer"/>
    <m/>
    <n v="130"/>
    <n v="130"/>
    <n v="80"/>
    <n v="50"/>
    <n v="61.538461538461533"/>
    <n v="80"/>
    <s v="DEC"/>
    <n v="80"/>
    <n v="0"/>
    <n v="0"/>
    <s v="GROWTH"/>
    <n v="75"/>
    <s v="jAN"/>
    <n v="75"/>
    <n v="5"/>
    <n v="6.6666666666666652E-2"/>
    <s v="GROWTH"/>
    <n v="0"/>
  </r>
  <r>
    <x v="0"/>
    <s v="JORHAT"/>
    <s v="NEN046"/>
    <n v="1000000414"/>
    <s v="NEW ASSAM HARDWARE (TEOK)"/>
    <d v="2016-08-24T00:00:00"/>
    <s v="Targeted Dealer"/>
    <m/>
    <n v="50"/>
    <n v="50"/>
    <n v="0"/>
    <n v="50"/>
    <n v="0"/>
    <n v="30"/>
    <s v="DEC"/>
    <n v="30"/>
    <n v="-30"/>
    <n v="-1"/>
    <s v="DEGROWTH"/>
    <n v="23.5"/>
    <s v="jAN"/>
    <n v="23.5"/>
    <n v="-23.5"/>
    <n v="-1"/>
    <s v="DEGROWTH"/>
    <n v="0"/>
  </r>
  <r>
    <x v="0"/>
    <s v="JORHAT"/>
    <s v="NEA086"/>
    <n v="1000000391"/>
    <s v="ASHIES HARDWARE (JORHAT)"/>
    <d v="2016-11-23T00:00:00"/>
    <s v="-"/>
    <m/>
    <n v="0"/>
    <n v="0"/>
    <n v="0"/>
    <n v="0"/>
    <s v="-"/>
    <n v="0"/>
    <s v="DEC"/>
    <n v="0"/>
    <n v="0"/>
    <s v=" "/>
    <b v="0"/>
    <n v="18.5"/>
    <s v="jAN"/>
    <n v="18.5"/>
    <n v="-18.5"/>
    <n v="-1"/>
    <s v="DEGROWTH"/>
    <n v="0"/>
  </r>
  <r>
    <x v="0"/>
    <s v="JORHAT"/>
    <s v="NES166"/>
    <n v="1000000422"/>
    <s v="SHEW HARDWARE (JORHAT)"/>
    <d v="2016-12-21T00:00:00"/>
    <s v="Targeted Dealer"/>
    <m/>
    <n v="550"/>
    <n v="550"/>
    <n v="571.25"/>
    <n v="-21.25"/>
    <n v="103.86363636363636"/>
    <n v="362"/>
    <s v="DEC"/>
    <n v="362"/>
    <n v="209.25"/>
    <n v="0.57803867403314912"/>
    <s v="GROWTH"/>
    <n v="1248.2"/>
    <s v="jAN"/>
    <n v="1248.2"/>
    <n v="-676.95"/>
    <n v="-0.54234097099823741"/>
    <s v="DEGROWTH"/>
    <n v="0"/>
  </r>
  <r>
    <x v="0"/>
    <s v="JORHAT"/>
    <s v="NEH051"/>
    <n v="1000000400"/>
    <s v="HANCHARA HARDWARE STORE"/>
    <d v="2018-04-26T00:00:00"/>
    <s v="Targeted Dealer"/>
    <m/>
    <n v="50"/>
    <n v="50"/>
    <n v="25"/>
    <n v="25"/>
    <n v="50"/>
    <n v="35"/>
    <s v="DEC"/>
    <n v="35"/>
    <n v="-10"/>
    <n v="-0.2857142857142857"/>
    <s v="DEGROWTH"/>
    <n v="20"/>
    <s v="jAN"/>
    <n v="20"/>
    <n v="5"/>
    <n v="0.25"/>
    <s v="GROWTH"/>
    <n v="0"/>
  </r>
  <r>
    <x v="0"/>
    <s v="JORHAT"/>
    <s v="NED126"/>
    <n v="1000000398"/>
    <s v="DEEPJYOTI STORE"/>
    <d v="2018-10-16T00:00:00"/>
    <s v="Targeted Dealer"/>
    <m/>
    <n v="600"/>
    <n v="600"/>
    <n v="440"/>
    <n v="160"/>
    <n v="73.333333333333329"/>
    <n v="520"/>
    <s v="DEC"/>
    <n v="520"/>
    <n v="-80"/>
    <n v="-0.15384615384615385"/>
    <s v="DEGROWTH"/>
    <n v="560"/>
    <s v="jAN"/>
    <n v="560"/>
    <n v="-120"/>
    <n v="-0.2142857142857143"/>
    <s v="DEGROWTH"/>
    <n v="0"/>
  </r>
  <r>
    <x v="0"/>
    <s v="JORHAT"/>
    <s v="NES406"/>
    <n v="1000000901"/>
    <s v="SHIV SHAKTI HARDWARE (JOR)"/>
    <d v="2019-11-07T00:00:00"/>
    <s v="Targeted Dealer"/>
    <m/>
    <n v="700"/>
    <n v="700"/>
    <n v="685.25"/>
    <n v="14.75"/>
    <n v="97.892857142857139"/>
    <n v="566.20000000000005"/>
    <s v="DEC"/>
    <n v="566.20000000000005"/>
    <n v="119.04999999999995"/>
    <n v="0.21026139173436942"/>
    <s v="GROWTH"/>
    <n v="677"/>
    <s v="jAN"/>
    <n v="677"/>
    <n v="8.25"/>
    <n v="1.2186115214180226E-2"/>
    <s v="GROWTH"/>
    <n v="0"/>
  </r>
  <r>
    <x v="0"/>
    <s v="JORHAT"/>
    <s v="NEJ097"/>
    <n v="1000000894"/>
    <s v="JANMONI HARDWARE AND SUPPLIERS"/>
    <d v="2019-11-19T00:00:00"/>
    <s v="Targeted Dealer"/>
    <m/>
    <n v="70"/>
    <n v="70"/>
    <n v="30"/>
    <n v="40"/>
    <n v="42.857142857142861"/>
    <n v="20.5"/>
    <s v="DEC"/>
    <n v="20.5"/>
    <n v="9.5"/>
    <n v="0.46341463414634143"/>
    <s v="GROWTH"/>
    <n v="20"/>
    <s v="jAN"/>
    <n v="20"/>
    <n v="10"/>
    <n v="0.5"/>
    <s v="GROWTH"/>
    <n v="0"/>
  </r>
  <r>
    <x v="0"/>
    <s v="JORHAT"/>
    <s v="NEA275"/>
    <n v="1000000389"/>
    <s v="A K ENTERPRISE (JOR)"/>
    <d v="2020-05-29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1"/>
  </r>
  <r>
    <x v="0"/>
    <s v="JORHAT"/>
    <s v="NEJ108"/>
    <n v="1000000893"/>
    <s v="JAGDISH PRASAD GOPIKISHAN"/>
    <d v="2020-06-05T00:00:00"/>
    <s v="Targeted Dealer"/>
    <m/>
    <n v="60"/>
    <n v="60"/>
    <n v="44.5"/>
    <n v="15.5"/>
    <n v="74.166666666666671"/>
    <n v="52"/>
    <s v="DEC"/>
    <n v="52"/>
    <n v="-7.5"/>
    <n v="-0.14423076923076927"/>
    <s v="DEGROWTH"/>
    <n v="50"/>
    <s v="jAN"/>
    <n v="50"/>
    <n v="-5.5"/>
    <n v="-0.10999999999999999"/>
    <s v="DEGROWTH"/>
    <n v="0"/>
  </r>
  <r>
    <x v="0"/>
    <s v="JORHAT"/>
    <s v="NEH094"/>
    <n v="1000000890"/>
    <s v="HANUMAN ENTERPRISE (JHT)"/>
    <d v="2020-08-25T00:00:00"/>
    <s v="Targeted Dealer"/>
    <m/>
    <n v="90"/>
    <n v="90"/>
    <n v="40"/>
    <n v="50"/>
    <n v="44.444444444444443"/>
    <n v="30"/>
    <s v="DEC"/>
    <n v="30"/>
    <n v="10"/>
    <n v="0.33333333333333326"/>
    <s v="GROWTH"/>
    <n v="50"/>
    <s v="jAN"/>
    <n v="50"/>
    <n v="-10"/>
    <n v="-0.19999999999999996"/>
    <s v="DEGROWTH"/>
    <n v="0"/>
  </r>
  <r>
    <x v="0"/>
    <s v="JORHAT"/>
    <s v="NEL086"/>
    <n v="1000000895"/>
    <s v="LAXMI ENTERPRISE - JHT"/>
    <d v="2020-10-06T00:00:00"/>
    <s v="Targeted Dealer"/>
    <m/>
    <n v="60"/>
    <n v="60"/>
    <n v="0"/>
    <n v="60"/>
    <n v="0"/>
    <n v="40"/>
    <s v="DEC"/>
    <n v="40"/>
    <n v="-40"/>
    <n v="-1"/>
    <s v="DEGROWTH"/>
    <n v="33"/>
    <s v="jAN"/>
    <n v="33"/>
    <n v="-33"/>
    <n v="-1"/>
    <s v="DEGROWTH"/>
    <n v="0"/>
  </r>
  <r>
    <x v="0"/>
    <s v="JORHAT"/>
    <s v="NED212"/>
    <n v="1000002846"/>
    <s v="DUTTA HARDWARE"/>
    <d v="2022-07-25T00:00:00"/>
    <s v="Targeted Dealer"/>
    <m/>
    <n v="50"/>
    <n v="50"/>
    <n v="20"/>
    <n v="30"/>
    <n v="40"/>
    <n v="30"/>
    <s v="DEC"/>
    <n v="30"/>
    <n v="-10"/>
    <n v="-0.33333333333333337"/>
    <s v="DEGROWTH"/>
    <n v="20"/>
    <s v="jAN"/>
    <n v="20"/>
    <n v="0"/>
    <n v="0"/>
    <s v="GROWTH"/>
    <n v="0"/>
  </r>
  <r>
    <x v="0"/>
    <s v="JORHAT"/>
    <s v="NEN201"/>
    <n v="1000002980"/>
    <s v="N B SUPPLIERS"/>
    <d v="2022-09-26T00:00:00"/>
    <s v="Targeted Dealer"/>
    <m/>
    <n v="70"/>
    <n v="70"/>
    <n v="50"/>
    <n v="20"/>
    <n v="71.428571428571431"/>
    <n v="35"/>
    <s v="DEC"/>
    <n v="35"/>
    <n v="15"/>
    <n v="0.4285714285714286"/>
    <s v="GROWTH"/>
    <n v="42.5"/>
    <s v="jAN"/>
    <n v="42.5"/>
    <n v="7.5"/>
    <n v="0.17647058823529416"/>
    <s v="GROWTH"/>
    <n v="0"/>
  </r>
  <r>
    <x v="0"/>
    <s v="JORHAT"/>
    <s v="NER266"/>
    <n v="1000003186"/>
    <s v="RAMCHANDRA JAYPRAKASH"/>
    <d v="2022-12-28T00:00:00"/>
    <s v="Targeted Dealer"/>
    <m/>
    <n v="180"/>
    <n v="180"/>
    <n v="80"/>
    <n v="100"/>
    <n v="44.444444444444443"/>
    <n v="25"/>
    <s v="DEC"/>
    <n v="25"/>
    <n v="55"/>
    <n v="2.2000000000000002"/>
    <s v="GROWTH"/>
    <n v="163"/>
    <s v="jAN"/>
    <n v="163"/>
    <n v="-83"/>
    <n v="-0.50920245398773001"/>
    <s v="DEGROWTH"/>
    <n v="0"/>
  </r>
  <r>
    <x v="0"/>
    <s v="JORHAT"/>
    <s v="NEM371"/>
    <n v="1000003398"/>
    <s v="MAAHABOLI ENTERPRISE"/>
    <d v="2023-02-28T00:00:00"/>
    <s v="Targeted Dealer"/>
    <m/>
    <n v="40"/>
    <n v="40"/>
    <n v="25"/>
    <n v="15"/>
    <n v="62.5"/>
    <n v="0"/>
    <s v="DEC"/>
    <n v="0"/>
    <n v="25"/>
    <s v=" "/>
    <b v="0"/>
    <n v="0"/>
    <s v="jAN"/>
    <n v="0"/>
    <n v="25"/>
    <n v="0"/>
    <b v="0"/>
    <n v="0"/>
  </r>
  <r>
    <x v="0"/>
    <s v="JORHAT"/>
    <s v="NEB324"/>
    <n v="1000003447"/>
    <s v="BORUAH &amp; SONS ENTERPRISE"/>
    <d v="2023-03-23T00:00:00"/>
    <s v="Targeted Dealer"/>
    <m/>
    <n v="40"/>
    <n v="40"/>
    <n v="25"/>
    <n v="15"/>
    <n v="62.5"/>
    <n v="0"/>
    <s v="DEC"/>
    <n v="0"/>
    <n v="25"/>
    <s v=" "/>
    <b v="0"/>
    <n v="200"/>
    <s v="jAN"/>
    <n v="200"/>
    <n v="-175"/>
    <n v="-0.875"/>
    <s v="DEGROWTH"/>
    <n v="1"/>
  </r>
  <r>
    <x v="0"/>
    <s v="JORHAT"/>
    <s v="NES652"/>
    <n v="1000003493"/>
    <s v="S.B.TIMBER"/>
    <d v="2023-04-23T00:00:00"/>
    <s v="Targeted Dealer"/>
    <m/>
    <n v="30"/>
    <n v="30"/>
    <n v="1"/>
    <n v="29"/>
    <n v="3.3333333333333335"/>
    <n v="3.5"/>
    <s v="DEC"/>
    <n v="3.5"/>
    <n v="-2.5"/>
    <n v="-0.7142857142857143"/>
    <s v="DEGROWTH"/>
    <n v="9"/>
    <s v="jAN"/>
    <n v="9"/>
    <n v="-8"/>
    <n v="-0.88888888888888884"/>
    <s v="DEGROWTH"/>
    <n v="1"/>
  </r>
  <r>
    <x v="0"/>
    <s v="JORHAT"/>
    <s v="NEJ188"/>
    <n v="1000004034"/>
    <s v="J.R. HOSES"/>
    <d v="2024-07-05T00:00:00"/>
    <s v="Targeted Dealer"/>
    <m/>
    <n v="50"/>
    <n v="50"/>
    <n v="1.5"/>
    <n v="48.5"/>
    <n v="3"/>
    <n v="0"/>
    <s v="DEC"/>
    <n v="0"/>
    <n v="1.5"/>
    <s v=" "/>
    <b v="0"/>
    <n v="3"/>
    <s v="jAN"/>
    <n v="3"/>
    <n v="-1.5"/>
    <n v="-0.5"/>
    <s v="DEGROWTH"/>
    <n v="0"/>
  </r>
  <r>
    <x v="0"/>
    <s v="GOLAGHAT"/>
    <s v="H012"/>
    <n v="1000000268"/>
    <s v="HIRALAL AGARWALA"/>
    <d v="2005-02-01T00:00:00"/>
    <s v="Targeted Dealer"/>
    <m/>
    <n v="20"/>
    <n v="20"/>
    <n v="20"/>
    <n v="0"/>
    <n v="100"/>
    <n v="20"/>
    <s v="DEC"/>
    <n v="20"/>
    <n v="0"/>
    <n v="0"/>
    <s v="GROWTH"/>
    <n v="20"/>
    <s v="jAN"/>
    <n v="20"/>
    <n v="0"/>
    <n v="0"/>
    <s v="GROWTH"/>
    <n v="0"/>
  </r>
  <r>
    <x v="0"/>
    <s v="GOLAGHAT"/>
    <s v="G035"/>
    <n v="1000000263"/>
    <s v="GARODIA HARDWARE STORES"/>
    <d v="2008-04-24T00:00:00"/>
    <s v="Targeted Dealer"/>
    <m/>
    <n v="20"/>
    <n v="20"/>
    <n v="30"/>
    <n v="-10"/>
    <n v="150"/>
    <n v="0"/>
    <s v="DEC"/>
    <n v="0"/>
    <n v="30"/>
    <s v=" "/>
    <b v="0"/>
    <n v="25"/>
    <s v="jAN"/>
    <n v="25"/>
    <n v="5"/>
    <n v="0.19999999999999996"/>
    <s v="GROWTH"/>
    <n v="0"/>
  </r>
  <r>
    <x v="0"/>
    <s v="GOLAGHAT"/>
    <s v="S186"/>
    <n v="1000000277"/>
    <s v="SHANTI TRADE"/>
    <d v="2009-10-15T00:00:00"/>
    <s v="Targeted Dealer"/>
    <m/>
    <n v="980"/>
    <n v="980"/>
    <n v="960"/>
    <n v="20"/>
    <n v="97.959183673469383"/>
    <n v="775"/>
    <s v="DEC"/>
    <n v="775"/>
    <n v="185"/>
    <n v="0.23870967741935489"/>
    <s v="GROWTH"/>
    <n v="965"/>
    <s v="jAN"/>
    <n v="965"/>
    <n v="-5"/>
    <n v="-5.1813471502590858E-3"/>
    <s v="DEGROWTH"/>
    <n v="0"/>
  </r>
  <r>
    <x v="0"/>
    <s v="GOLAGHAT"/>
    <s v="G097"/>
    <n v="1000000261"/>
    <s v="GANAPATI HARDWARE (GOLAGHAT)"/>
    <d v="2013-07-27T00:00:00"/>
    <s v="Targeted Dealer"/>
    <m/>
    <n v="30"/>
    <n v="30"/>
    <n v="0"/>
    <n v="30"/>
    <n v="0"/>
    <n v="0"/>
    <s v="DEC"/>
    <n v="0"/>
    <n v="0"/>
    <s v=" "/>
    <b v="0"/>
    <n v="20"/>
    <s v="jAN"/>
    <n v="20"/>
    <n v="-20"/>
    <n v="-1"/>
    <s v="DEGROWTH"/>
    <n v="1"/>
  </r>
  <r>
    <x v="0"/>
    <s v="GOLAGHAT"/>
    <s v="NEG015"/>
    <n v="1000000262"/>
    <s v="GANAPATI TRADE &amp; ELECTRICALS"/>
    <d v="2014-11-28T00:00:00"/>
    <s v="Targeted Dealer"/>
    <m/>
    <n v="20"/>
    <n v="20"/>
    <n v="20"/>
    <n v="0"/>
    <n v="100"/>
    <n v="20"/>
    <s v="DEC"/>
    <n v="20"/>
    <n v="0"/>
    <n v="0"/>
    <s v="GROWTH"/>
    <n v="120"/>
    <s v="jAN"/>
    <n v="120"/>
    <n v="-100"/>
    <n v="-0.83333333333333337"/>
    <s v="DEGROWTH"/>
    <n v="1"/>
  </r>
  <r>
    <x v="0"/>
    <s v="GOLAGHAT"/>
    <s v="NEH020"/>
    <n v="1000000266"/>
    <s v="HARI OM ENTERPRISE (GOLAGHAT)"/>
    <d v="2016-06-01T00:00:00"/>
    <s v="Targeted Dealer"/>
    <m/>
    <n v="375"/>
    <n v="375"/>
    <n v="425"/>
    <n v="-50"/>
    <n v="113.33333333333333"/>
    <n v="375"/>
    <s v="DEC"/>
    <n v="375"/>
    <n v="50"/>
    <n v="0.1333333333333333"/>
    <s v="GROWTH"/>
    <n v="230"/>
    <s v="jAN"/>
    <n v="230"/>
    <n v="195"/>
    <n v="0.84782608695652173"/>
    <s v="GROWTH"/>
    <n v="0"/>
  </r>
  <r>
    <x v="0"/>
    <s v="GOLAGHAT"/>
    <s v="NEG063"/>
    <n v="1000000260"/>
    <s v="G L ENTERPRISE"/>
    <d v="2017-10-13T00:00:00"/>
    <s v="Targeted Dealer"/>
    <m/>
    <n v="90"/>
    <n v="90"/>
    <n v="70"/>
    <n v="20"/>
    <n v="77.777777777777771"/>
    <n v="100"/>
    <s v="DEC"/>
    <n v="100"/>
    <n v="-30"/>
    <n v="-0.30000000000000004"/>
    <s v="DEGROWTH"/>
    <n v="63"/>
    <s v="jAN"/>
    <n v="63"/>
    <n v="7"/>
    <n v="0.11111111111111116"/>
    <s v="GROWTH"/>
    <n v="0"/>
  </r>
  <r>
    <x v="0"/>
    <s v="GOLAGHAT"/>
    <s v="NEL057"/>
    <n v="1000000839"/>
    <s v="LAXMI STORES (GOL)"/>
    <d v="2019-06-07T00:00:00"/>
    <s v="Targeted Dealer"/>
    <m/>
    <n v="30"/>
    <n v="30"/>
    <n v="30"/>
    <n v="0"/>
    <n v="100"/>
    <n v="30"/>
    <s v="DEC"/>
    <n v="30"/>
    <n v="0"/>
    <n v="0"/>
    <s v="GROWTH"/>
    <n v="45"/>
    <s v="jAN"/>
    <n v="45"/>
    <n v="-15"/>
    <n v="-0.33333333333333337"/>
    <s v="DEGROWTH"/>
    <n v="1"/>
  </r>
  <r>
    <x v="0"/>
    <s v="GOLAGHAT"/>
    <s v="NEB210"/>
    <n v="1000000256"/>
    <s v="BHAWANI STORE"/>
    <d v="2019-10-16T00:00:00"/>
    <s v="Targeted Dealer"/>
    <m/>
    <n v="20"/>
    <n v="20"/>
    <n v="20"/>
    <n v="0"/>
    <n v="100"/>
    <n v="20"/>
    <s v="DEC"/>
    <n v="20"/>
    <n v="0"/>
    <n v="0"/>
    <s v="GROWTH"/>
    <n v="50"/>
    <s v="jAN"/>
    <n v="50"/>
    <n v="-30"/>
    <n v="-0.6"/>
    <s v="DEGROWTH"/>
    <n v="0"/>
  </r>
  <r>
    <x v="0"/>
    <s v="GOLAGHAT"/>
    <s v="NEG119"/>
    <n v="1000000265"/>
    <s v="GOLAGHAT HARDWARE"/>
    <d v="2020-03-03T00:00:00"/>
    <s v="Targeted Dealer"/>
    <m/>
    <n v="30"/>
    <n v="30"/>
    <n v="0"/>
    <n v="30"/>
    <n v="0"/>
    <n v="30"/>
    <s v="DEC"/>
    <n v="30"/>
    <n v="-30"/>
    <n v="-1"/>
    <s v="DEGROWTH"/>
    <n v="25"/>
    <s v="jAN"/>
    <n v="25"/>
    <n v="-25"/>
    <n v="-1"/>
    <s v="DEGROWTH"/>
    <n v="0"/>
  </r>
  <r>
    <x v="0"/>
    <s v="GOLAGHAT"/>
    <s v="NED164"/>
    <n v="1000000258"/>
    <s v="DHANANJOY SINGH"/>
    <d v="2020-06-19T00:00:00"/>
    <s v="Targeted Dealer"/>
    <m/>
    <n v="100"/>
    <n v="100"/>
    <n v="80"/>
    <n v="20"/>
    <n v="80"/>
    <n v="70"/>
    <s v="DEC"/>
    <n v="70"/>
    <n v="10"/>
    <n v="0.14285714285714279"/>
    <s v="GROWTH"/>
    <n v="80"/>
    <s v="jAN"/>
    <n v="80"/>
    <n v="0"/>
    <n v="0"/>
    <s v="GROWTH"/>
    <n v="0"/>
  </r>
  <r>
    <x v="0"/>
    <s v="GOLAGHAT"/>
    <s v="NES478"/>
    <n v="1000000279"/>
    <s v="SURAVI ENTERPRISE"/>
    <d v="2020-11-09T00:00:00"/>
    <s v="Targeted Dealer"/>
    <m/>
    <n v="30"/>
    <n v="30"/>
    <n v="20"/>
    <n v="10"/>
    <n v="66.666666666666671"/>
    <n v="20"/>
    <s v="DEC"/>
    <n v="20"/>
    <n v="0"/>
    <n v="0"/>
    <s v="GROWTH"/>
    <n v="40"/>
    <s v="jAN"/>
    <n v="40"/>
    <n v="-20"/>
    <n v="-0.5"/>
    <s v="DEGROWTH"/>
    <n v="0"/>
  </r>
  <r>
    <x v="0"/>
    <s v="GOLAGHAT"/>
    <s v="NEM308"/>
    <n v="1000000272"/>
    <s v="MAHABIR HARDWARE - GLGT"/>
    <d v="2021-05-05T00:00:00"/>
    <s v="Targeted Dealer"/>
    <m/>
    <n v="120"/>
    <n v="120"/>
    <n v="125"/>
    <n v="-5"/>
    <n v="104.16666666666667"/>
    <n v="140"/>
    <s v="DEC"/>
    <n v="140"/>
    <n v="-15"/>
    <n v="-0.1071428571428571"/>
    <s v="DEGROWTH"/>
    <n v="120"/>
    <s v="jAN"/>
    <n v="120"/>
    <n v="5"/>
    <n v="4.1666666666666741E-2"/>
    <s v="GROWTH"/>
    <n v="0"/>
  </r>
  <r>
    <x v="0"/>
    <s v="GOLAGHAT"/>
    <s v="NES534"/>
    <n v="1000000278"/>
    <s v="SINDHU AGRIWARE"/>
    <d v="2021-09-29T00:00:00"/>
    <s v="Targeted Dealer"/>
    <m/>
    <n v="20"/>
    <n v="20"/>
    <n v="0"/>
    <n v="20"/>
    <n v="0"/>
    <n v="20"/>
    <s v="DEC"/>
    <n v="20"/>
    <n v="-20"/>
    <n v="-1"/>
    <s v="DEGROWTH"/>
    <n v="15"/>
    <s v="jAN"/>
    <n v="15"/>
    <n v="-15"/>
    <n v="-1"/>
    <s v="DEGROWTH"/>
    <n v="1"/>
  </r>
  <r>
    <x v="0"/>
    <s v="GOLAGHAT"/>
    <s v="NEJ130"/>
    <n v="1000000270"/>
    <s v="JALLAN ENTERPRISE - GOL"/>
    <d v="2021-10-25T00:00:00"/>
    <s v="Targeted Dealer"/>
    <m/>
    <n v="180"/>
    <n v="180"/>
    <n v="150"/>
    <n v="30"/>
    <n v="83.333333333333329"/>
    <n v="200"/>
    <s v="DEC"/>
    <n v="200"/>
    <n v="-50"/>
    <n v="-0.25"/>
    <s v="DEGROWTH"/>
    <n v="110"/>
    <s v="jAN"/>
    <n v="110"/>
    <n v="40"/>
    <n v="0.36363636363636354"/>
    <s v="GROWTH"/>
    <n v="0"/>
  </r>
  <r>
    <x v="0"/>
    <s v="GOLAGHAT"/>
    <s v="NES737"/>
    <n v="1000004054"/>
    <s v="SANDIP KUMAR NIMODIA"/>
    <d v="2024-07-24T00:00:00"/>
    <s v="-"/>
    <m/>
    <n v="0"/>
    <n v="0"/>
    <n v="0"/>
    <n v="0"/>
    <s v="-"/>
    <n v="0"/>
    <s v="DEC"/>
    <n v="0"/>
    <n v="0"/>
    <s v=" "/>
    <b v="0"/>
    <n v="80"/>
    <s v="jAN"/>
    <n v="80"/>
    <n v="-80"/>
    <n v="-1"/>
    <s v="DEGROWTH"/>
    <n v="1"/>
  </r>
  <r>
    <x v="0"/>
    <s v="Sibsagar"/>
    <s v="S060"/>
    <n v="1000000718"/>
    <s v="SHYAM ENTERPRISE"/>
    <d v="2005-10-17T00:00:00"/>
    <s v="Targeted Dealer"/>
    <m/>
    <n v="1120"/>
    <n v="1120"/>
    <n v="1040"/>
    <n v="80"/>
    <n v="92.857142857142861"/>
    <n v="845"/>
    <s v="DEC"/>
    <n v="845"/>
    <n v="195"/>
    <n v="0.23076923076923084"/>
    <s v="GROWTH"/>
    <n v="1017"/>
    <s v="jAN"/>
    <n v="1017"/>
    <n v="23"/>
    <n v="2.2615535889872085E-2"/>
    <s v="GROWTH"/>
    <n v="0"/>
  </r>
  <r>
    <x v="0"/>
    <s v="Sibsagar"/>
    <s v="J012"/>
    <n v="1000000707"/>
    <s v="JAGATI ENTERPRISE"/>
    <d v="2005-12-01T00:00:00"/>
    <s v="Targeted Dealer"/>
    <m/>
    <n v="1410"/>
    <n v="1410"/>
    <n v="1546.8"/>
    <n v="-136.79999999999995"/>
    <n v="109.70212765957447"/>
    <n v="1659.35"/>
    <s v="DEC"/>
    <n v="1659.35"/>
    <n v="-112.54999999999995"/>
    <n v="-6.7827763883448355E-2"/>
    <s v="DEGROWTH"/>
    <n v="1269.1500000000001"/>
    <s v="jAN"/>
    <n v="1269.1500000000001"/>
    <n v="277.64999999999986"/>
    <n v="0.21876846708426889"/>
    <s v="GROWTH"/>
    <n v="0"/>
  </r>
  <r>
    <x v="0"/>
    <s v="Sibsagar"/>
    <s v="S185"/>
    <n v="1000000719"/>
    <s v="SHYAM STEEL"/>
    <d v="2009-09-25T00:00:00"/>
    <s v="Targeted Dealer"/>
    <m/>
    <n v="40"/>
    <n v="40"/>
    <n v="20"/>
    <n v="20"/>
    <n v="50"/>
    <n v="0"/>
    <s v="DEC"/>
    <n v="0"/>
    <n v="20"/>
    <s v=" "/>
    <b v="0"/>
    <n v="0"/>
    <s v="jAN"/>
    <n v="0"/>
    <n v="20"/>
    <n v="0"/>
    <b v="0"/>
    <n v="0"/>
  </r>
  <r>
    <x v="0"/>
    <s v="Sibsagar"/>
    <s v="S457"/>
    <n v="1000000720"/>
    <s v="SILASAKHU HARDWARE &amp; ELECTRICALS"/>
    <d v="2013-09-20T00:00:00"/>
    <s v="Targeted Dealer"/>
    <m/>
    <n v="220"/>
    <n v="220"/>
    <n v="150"/>
    <n v="70"/>
    <n v="68.181818181818173"/>
    <n v="40"/>
    <s v="DEC"/>
    <n v="40"/>
    <n v="110"/>
    <n v="2.75"/>
    <s v="GROWTH"/>
    <n v="213"/>
    <s v="jAN"/>
    <n v="213"/>
    <n v="-63"/>
    <n v="-0.29577464788732399"/>
    <s v="DEGROWTH"/>
    <n v="0"/>
  </r>
  <r>
    <x v="0"/>
    <s v="Sibsagar"/>
    <s v="NEP077"/>
    <n v="1000000716"/>
    <s v="PRADIP STORE (RAJMAI)"/>
    <d v="2016-07-29T00:00:00"/>
    <s v="Targeted Dealer"/>
    <m/>
    <n v="1050"/>
    <n v="1050"/>
    <n v="1054"/>
    <n v="-4"/>
    <n v="100.38095238095238"/>
    <n v="750"/>
    <s v="DEC"/>
    <n v="750"/>
    <n v="304"/>
    <n v="0.40533333333333332"/>
    <s v="GROWTH"/>
    <n v="1035"/>
    <s v="jAN"/>
    <n v="1035"/>
    <n v="19"/>
    <n v="1.8357487922705307E-2"/>
    <s v="GROWTH"/>
    <n v="0"/>
  </r>
  <r>
    <x v="0"/>
    <s v="Sibsagar"/>
    <s v="NEP082"/>
    <n v="1000000717"/>
    <s v="PURBANCHAL HARDWARE (DEMOW)"/>
    <d v="2016-10-05T00:00:00"/>
    <s v="Targeted Dealer"/>
    <m/>
    <n v="120"/>
    <n v="120"/>
    <n v="32.5"/>
    <n v="87.5"/>
    <n v="27.083333333333336"/>
    <n v="25"/>
    <s v="DEC"/>
    <n v="25"/>
    <n v="7.5"/>
    <n v="0.30000000000000004"/>
    <s v="GROWTH"/>
    <n v="120"/>
    <s v="jAN"/>
    <n v="120"/>
    <n v="-87.5"/>
    <n v="-0.72916666666666674"/>
    <s v="DEGROWTH"/>
    <n v="0"/>
  </r>
  <r>
    <x v="0"/>
    <s v="Sibsagar"/>
    <s v="NEA268"/>
    <n v="1000001057"/>
    <s v="A S HARDWARE STORE"/>
    <d v="2020-01-18T00:00:00"/>
    <s v="Targeted Dealer"/>
    <m/>
    <n v="120"/>
    <n v="120"/>
    <n v="120"/>
    <n v="0"/>
    <n v="100"/>
    <n v="40"/>
    <s v="DEC"/>
    <n v="40"/>
    <n v="80"/>
    <n v="2"/>
    <s v="GROWTH"/>
    <n v="143"/>
    <s v="jAN"/>
    <n v="143"/>
    <n v="-23"/>
    <n v="-0.16083916083916083"/>
    <s v="DEGROWTH"/>
    <n v="0"/>
  </r>
  <r>
    <x v="0"/>
    <s v="Sibsagar"/>
    <s v="NEM271"/>
    <n v="1000001062"/>
    <s v="MARUTI HARDWARE (SIB)"/>
    <d v="2020-06-19T00:00:00"/>
    <s v="Targeted Dealer"/>
    <m/>
    <n v="180"/>
    <n v="180"/>
    <n v="40"/>
    <n v="140"/>
    <n v="22.222222222222221"/>
    <n v="245.05"/>
    <s v="DEC"/>
    <n v="245.05"/>
    <n v="-205.05"/>
    <n v="-0.83676800652927974"/>
    <s v="DEGROWTH"/>
    <n v="140"/>
    <s v="jAN"/>
    <n v="140"/>
    <n v="-100"/>
    <n v="-0.7142857142857143"/>
    <s v="DEGROWTH"/>
    <n v="0"/>
  </r>
  <r>
    <x v="0"/>
    <s v="Sibsagar"/>
    <s v="NEM335"/>
    <n v="1000002618"/>
    <s v="MAA HARDWARE-SIVASAGAR"/>
    <d v="2022-03-07T00:00:00"/>
    <s v="Targeted Dealer"/>
    <m/>
    <n v="180"/>
    <n v="180"/>
    <n v="122.5"/>
    <n v="57.5"/>
    <n v="68.055555555555557"/>
    <n v="170"/>
    <s v="DEC"/>
    <n v="170"/>
    <n v="-47.5"/>
    <n v="-0.27941176470588236"/>
    <s v="DEGROWTH"/>
    <n v="178"/>
    <s v="jAN"/>
    <n v="178"/>
    <n v="-55.5"/>
    <n v="-0.3117977528089888"/>
    <s v="DEGROWTH"/>
    <n v="0"/>
  </r>
  <r>
    <x v="0"/>
    <s v="Sibsagar"/>
    <s v="NEG147"/>
    <n v="1000002758"/>
    <s v="GONESH HARDWARE STORES"/>
    <d v="2022-05-23T00:00:00"/>
    <s v="Targeted Dealer"/>
    <m/>
    <n v="40"/>
    <n v="40"/>
    <n v="27"/>
    <n v="13"/>
    <n v="67.5"/>
    <n v="0"/>
    <s v="DEC"/>
    <n v="0"/>
    <n v="27"/>
    <s v=" "/>
    <b v="0"/>
    <n v="20"/>
    <s v="jAN"/>
    <n v="20"/>
    <n v="7"/>
    <n v="0.35000000000000009"/>
    <s v="GROWTH"/>
    <n v="0"/>
  </r>
  <r>
    <x v="0"/>
    <s v="Sibsagar"/>
    <s v="NEJ143"/>
    <n v="1000002759"/>
    <s v="JAGDAMBA ENTERPRISE"/>
    <d v="2022-05-23T00:00:00"/>
    <s v="Targeted Dealer"/>
    <m/>
    <n v="120"/>
    <n v="120"/>
    <n v="120"/>
    <n v="0"/>
    <n v="100"/>
    <n v="80"/>
    <s v="DEC"/>
    <n v="80"/>
    <n v="40"/>
    <n v="0.5"/>
    <s v="GROWTH"/>
    <n v="120"/>
    <s v="jAN"/>
    <n v="120"/>
    <n v="0"/>
    <n v="0"/>
    <s v="GROWTH"/>
    <n v="0"/>
  </r>
  <r>
    <x v="0"/>
    <s v="Sibsagar"/>
    <s v="NEB284"/>
    <n v="1000002760"/>
    <s v="BARUWATI HARDWARE"/>
    <d v="2022-05-23T00:00:00"/>
    <s v="Targeted Dealer"/>
    <m/>
    <n v="40"/>
    <n v="40"/>
    <n v="24"/>
    <n v="16"/>
    <n v="60"/>
    <n v="20"/>
    <s v="DEC"/>
    <n v="20"/>
    <n v="4"/>
    <n v="0.19999999999999996"/>
    <s v="GROWTH"/>
    <n v="40"/>
    <s v="jAN"/>
    <n v="40"/>
    <n v="-16"/>
    <n v="-0.4"/>
    <s v="DEGROWTH"/>
    <n v="0"/>
  </r>
  <r>
    <x v="0"/>
    <s v="Sibsagar"/>
    <s v="NEN193"/>
    <n v="1000002764"/>
    <s v="NEW TARUN HARDWARE STORE"/>
    <d v="2022-05-30T00:00:00"/>
    <s v="Targeted Dealer"/>
    <m/>
    <n v="30"/>
    <n v="30"/>
    <n v="30"/>
    <n v="0"/>
    <n v="100"/>
    <n v="20"/>
    <s v="DEC"/>
    <n v="20"/>
    <n v="10"/>
    <n v="0.5"/>
    <s v="GROWTH"/>
    <n v="40"/>
    <s v="jAN"/>
    <n v="40"/>
    <n v="-10"/>
    <n v="-0.25"/>
    <s v="DEGROWTH"/>
    <n v="0"/>
  </r>
  <r>
    <x v="0"/>
    <s v="Sibsagar"/>
    <s v="NEM382"/>
    <n v="1000003503"/>
    <s v="MOINA STORES"/>
    <d v="2023-04-26T00:00:00"/>
    <s v="Targeted Dealer"/>
    <m/>
    <n v="20"/>
    <n v="20"/>
    <n v="40"/>
    <n v="-20"/>
    <n v="200"/>
    <n v="25"/>
    <s v="DEC"/>
    <n v="25"/>
    <n v="15"/>
    <n v="0.60000000000000009"/>
    <s v="GROWTH"/>
    <n v="40"/>
    <s v="jAN"/>
    <n v="40"/>
    <n v="0"/>
    <n v="0"/>
    <s v="GROWTH"/>
    <n v="0"/>
  </r>
  <r>
    <x v="0"/>
    <s v="Sibsagar"/>
    <s v="NES659"/>
    <n v="1000003511"/>
    <s v="SUSHANTA CHANGMAI"/>
    <d v="2023-05-10T00:00:00"/>
    <s v="Targeted Dealer"/>
    <m/>
    <n v="80"/>
    <n v="80"/>
    <n v="80"/>
    <n v="0"/>
    <n v="100"/>
    <n v="40"/>
    <s v="DEC"/>
    <n v="40"/>
    <n v="40"/>
    <n v="1"/>
    <s v="GROWTH"/>
    <n v="60"/>
    <s v="jAN"/>
    <n v="60"/>
    <n v="20"/>
    <n v="0.33333333333333326"/>
    <s v="GROWTH"/>
    <n v="1"/>
  </r>
  <r>
    <x v="0"/>
    <s v="Sibsagar"/>
    <s v="NES660"/>
    <n v="1000003519"/>
    <s v="SHYAM CONSTRUCTION &amp; SUPPLIERS"/>
    <d v="2023-05-12T00:00:00"/>
    <s v="Targeted Dealer"/>
    <m/>
    <n v="180"/>
    <n v="180"/>
    <n v="191.75"/>
    <n v="-11.75"/>
    <n v="106.52777777777777"/>
    <n v="235"/>
    <s v="DEC"/>
    <n v="235"/>
    <n v="-43.25"/>
    <n v="-0.18404255319148932"/>
    <s v="DEGROWTH"/>
    <n v="145.5"/>
    <s v="jAN"/>
    <n v="145.5"/>
    <n v="46.25"/>
    <n v="0.31786941580756012"/>
    <s v="GROWTH"/>
    <n v="0"/>
  </r>
  <r>
    <x v="0"/>
    <s v="Sibsagar"/>
    <s v="NEA425"/>
    <n v="1000003809"/>
    <s v="A B HARDWARE STORE"/>
    <d v="2023-12-29T00:00:00"/>
    <s v="Targeted Dealer"/>
    <m/>
    <n v="20"/>
    <n v="20"/>
    <n v="40"/>
    <n v="-20"/>
    <n v="200"/>
    <n v="40"/>
    <s v="DEC"/>
    <n v="40"/>
    <n v="0"/>
    <n v="0"/>
    <s v="GROWTH"/>
    <n v="20"/>
    <s v="jAN"/>
    <n v="20"/>
    <n v="20"/>
    <n v="1"/>
    <s v="GROWTH"/>
    <n v="0"/>
  </r>
  <r>
    <x v="0"/>
    <s v="DIBRUGARH"/>
    <s v="B012"/>
    <n v="1000000237"/>
    <s v="BALDEODAS GHANSHYAM DAS"/>
    <d v="2005-02-02T00:00:00"/>
    <s v="Targeted Dealer"/>
    <m/>
    <n v="20"/>
    <n v="20"/>
    <n v="5.5"/>
    <n v="14.5"/>
    <n v="27.5"/>
    <n v="13"/>
    <s v="DEC"/>
    <n v="13"/>
    <n v="-7.5"/>
    <n v="-0.57692307692307687"/>
    <s v="DEGROWTH"/>
    <n v="0"/>
    <s v="jAN"/>
    <n v="0"/>
    <n v="5.5"/>
    <n v="0"/>
    <b v="0"/>
    <n v="1"/>
  </r>
  <r>
    <x v="0"/>
    <s v="DIBRUGARH"/>
    <s v="C011"/>
    <n v="1000000810"/>
    <s v="CEMENT CENTRE (MORAN)"/>
    <d v="2005-02-02T00:00:00"/>
    <s v="Targeted Dealer"/>
    <m/>
    <n v="40"/>
    <n v="40"/>
    <n v="40"/>
    <n v="0"/>
    <n v="100"/>
    <n v="40"/>
    <s v="DEC"/>
    <n v="40"/>
    <n v="0"/>
    <n v="0"/>
    <s v="GROWTH"/>
    <n v="40"/>
    <s v="jAN"/>
    <n v="40"/>
    <n v="0"/>
    <n v="0"/>
    <s v="GROWTH"/>
    <n v="0"/>
  </r>
  <r>
    <x v="0"/>
    <s v="DIBRUGARH"/>
    <s v="E002"/>
    <n v="1000000816"/>
    <s v="EASTERN TRADING"/>
    <d v="2005-02-02T00:00:00"/>
    <s v="Targeted Dealer"/>
    <m/>
    <n v="750"/>
    <n v="750"/>
    <n v="675.5"/>
    <n v="74.5"/>
    <n v="90.066666666666663"/>
    <n v="749"/>
    <s v="DEC"/>
    <n v="749"/>
    <n v="-73.5"/>
    <n v="-9.8130841121495282E-2"/>
    <s v="DEGROWTH"/>
    <n v="683"/>
    <s v="jAN"/>
    <n v="683"/>
    <n v="-7.5"/>
    <n v="-1.0980966325036645E-2"/>
    <s v="DEGROWTH"/>
    <n v="0"/>
  </r>
  <r>
    <x v="0"/>
    <s v="DIBRUGARH"/>
    <s v="A048"/>
    <n v="1000000235"/>
    <s v="ATMARAM AGARWAL"/>
    <d v="2007-05-10T00:00:00"/>
    <s v="Targeted Dealer"/>
    <m/>
    <n v="1150"/>
    <n v="1150"/>
    <n v="1093"/>
    <n v="57"/>
    <n v="95.043478260869563"/>
    <n v="1074.25"/>
    <s v="DEC"/>
    <n v="1074.25"/>
    <n v="18.75"/>
    <n v="1.7454037700721514E-2"/>
    <s v="GROWTH"/>
    <n v="1446.75"/>
    <s v="jAN"/>
    <n v="1446.75"/>
    <n v="-353.75"/>
    <n v="-0.2445135648868153"/>
    <s v="DEGROWTH"/>
    <n v="0"/>
  </r>
  <r>
    <x v="0"/>
    <s v="DIBRUGARH"/>
    <s v="L035"/>
    <n v="1000000245"/>
    <s v="LAXMI HARDWARE STORES (DIBRUGARH)"/>
    <d v="2009-05-25T00:00:00"/>
    <s v="Targeted Dealer"/>
    <m/>
    <n v="20"/>
    <n v="20"/>
    <n v="2.5"/>
    <n v="17.5"/>
    <n v="12.5"/>
    <n v="15"/>
    <s v="DEC"/>
    <n v="15"/>
    <n v="-12.5"/>
    <n v="-0.83333333333333337"/>
    <s v="DEGROWTH"/>
    <n v="0"/>
    <s v="jAN"/>
    <n v="0"/>
    <n v="2.5"/>
    <n v="0"/>
    <b v="0"/>
    <n v="1"/>
  </r>
  <r>
    <x v="0"/>
    <s v="DIBRUGARH"/>
    <s v="P079"/>
    <n v="1000000248"/>
    <s v="PAWAN ENTERPRISE"/>
    <d v="2009-05-25T00:00:00"/>
    <s v="Targeted Dealer"/>
    <m/>
    <n v="250"/>
    <n v="250"/>
    <n v="155.5"/>
    <n v="94.5"/>
    <n v="62.2"/>
    <n v="254.5"/>
    <s v="DEC"/>
    <n v="254.5"/>
    <n v="-99"/>
    <n v="-0.38899803536345778"/>
    <s v="DEGROWTH"/>
    <n v="194.25"/>
    <s v="jAN"/>
    <n v="194.25"/>
    <n v="-38.75"/>
    <n v="-0.19948519948519949"/>
    <s v="DEGROWTH"/>
    <n v="0"/>
  </r>
  <r>
    <x v="0"/>
    <s v="DIBRUGARH"/>
    <s v="S179"/>
    <n v="1000000341"/>
    <s v="SATI TRADING CO"/>
    <d v="2009-08-05T00:00:00"/>
    <s v="Targeted Dealer"/>
    <m/>
    <n v="560"/>
    <n v="560"/>
    <n v="688"/>
    <n v="-128"/>
    <n v="122.85714285714286"/>
    <n v="445.5"/>
    <s v="DEC"/>
    <n v="445.5"/>
    <n v="242.5"/>
    <n v="0.54433221099887774"/>
    <s v="GROWTH"/>
    <n v="458"/>
    <s v="jAN"/>
    <n v="458"/>
    <n v="230"/>
    <n v="0.50218340611353707"/>
    <s v="GROWTH"/>
    <n v="0"/>
  </r>
  <r>
    <x v="0"/>
    <s v="DIBRUGARH"/>
    <s v="B145"/>
    <n v="1000000236"/>
    <s v="BAJRANGBALI STORES"/>
    <d v="2012-08-25T00:00:00"/>
    <s v="Targeted Dealer"/>
    <m/>
    <n v="50"/>
    <n v="50"/>
    <n v="20"/>
    <n v="30"/>
    <n v="40"/>
    <n v="20"/>
    <s v="DEC"/>
    <n v="20"/>
    <n v="0"/>
    <n v="0"/>
    <s v="GROWTH"/>
    <n v="85"/>
    <s v="jAN"/>
    <n v="85"/>
    <n v="-65"/>
    <n v="-0.76470588235294112"/>
    <s v="DEGROWTH"/>
    <n v="0"/>
  </r>
  <r>
    <x v="0"/>
    <s v="DIBRUGARH"/>
    <s v="A146"/>
    <n v="1000000233"/>
    <s v="ANUSUIYA CYCLE &amp; HARDWARE STORE"/>
    <d v="2012-11-30T00:00:00"/>
    <s v="Targeted Dealer"/>
    <m/>
    <n v="650"/>
    <n v="650"/>
    <n v="538"/>
    <n v="112"/>
    <n v="82.769230769230774"/>
    <n v="546"/>
    <s v="DEC"/>
    <n v="546"/>
    <n v="-8"/>
    <n v="-1.46520146520146E-2"/>
    <s v="DEGROWTH"/>
    <n v="675"/>
    <s v="jAN"/>
    <n v="675"/>
    <n v="-137"/>
    <n v="-0.20296296296296301"/>
    <s v="DEGROWTH"/>
    <n v="0"/>
  </r>
  <r>
    <x v="0"/>
    <s v="DIBRUGARH"/>
    <s v="P138"/>
    <n v="1000000247"/>
    <s v="P.K. HARDWARE STORE"/>
    <d v="2012-11-30T00:00:00"/>
    <s v="Targeted Dealer"/>
    <m/>
    <n v="120"/>
    <n v="120"/>
    <n v="50"/>
    <n v="70"/>
    <n v="41.666666666666671"/>
    <n v="80"/>
    <s v="DEC"/>
    <n v="80"/>
    <n v="-30"/>
    <n v="-0.375"/>
    <s v="DEGROWTH"/>
    <n v="115"/>
    <s v="jAN"/>
    <n v="115"/>
    <n v="-65"/>
    <n v="-0.56521739130434789"/>
    <s v="DEGROWTH"/>
    <n v="0"/>
  </r>
  <r>
    <x v="0"/>
    <s v="DIBRUGARH"/>
    <s v="M263"/>
    <n v="1000000246"/>
    <s v="M.B.STEEL"/>
    <d v="2013-04-22T00:00:00"/>
    <s v="Targeted Dealer"/>
    <m/>
    <n v="20"/>
    <n v="20"/>
    <n v="3"/>
    <n v="17"/>
    <n v="15"/>
    <n v="130"/>
    <s v="DEC"/>
    <n v="130"/>
    <n v="-127"/>
    <n v="-0.97692307692307689"/>
    <s v="DEGROWTH"/>
    <n v="7.5"/>
    <s v="jAN"/>
    <n v="7.5"/>
    <n v="-4.5"/>
    <n v="-0.6"/>
    <s v="DEGROWTH"/>
    <n v="0"/>
  </r>
  <r>
    <x v="0"/>
    <s v="DIBRUGARH"/>
    <s v="NEC017"/>
    <n v="1000000811"/>
    <s v="CHABUA HARDWARE"/>
    <d v="2015-04-03T00:00:00"/>
    <s v="Targeted Dealer"/>
    <m/>
    <n v="50"/>
    <n v="50"/>
    <n v="32.5"/>
    <n v="17.5"/>
    <n v="65"/>
    <n v="72.5"/>
    <s v="DEC"/>
    <n v="72.5"/>
    <n v="-40"/>
    <n v="-0.55172413793103448"/>
    <s v="DEGROWTH"/>
    <n v="50"/>
    <s v="jAN"/>
    <n v="50"/>
    <n v="-17.5"/>
    <n v="-0.35"/>
    <s v="DEGROWTH"/>
    <n v="1"/>
  </r>
  <r>
    <x v="0"/>
    <s v="DIBRUGARH"/>
    <s v="NEB024"/>
    <n v="1000000239"/>
    <s v="BRAHMAPUTRA SALES CORPORATION"/>
    <d v="2015-04-29T00:00:00"/>
    <s v="Targeted Dealer"/>
    <m/>
    <n v="120"/>
    <n v="120"/>
    <n v="92.5"/>
    <n v="27.5"/>
    <n v="77.083333333333343"/>
    <n v="124"/>
    <s v="DEC"/>
    <n v="124"/>
    <n v="-31.5"/>
    <n v="-0.25403225806451613"/>
    <s v="DEGROWTH"/>
    <n v="141.75"/>
    <s v="jAN"/>
    <n v="141.75"/>
    <n v="-49.25"/>
    <n v="-0.34744268077601415"/>
    <s v="DEGROWTH"/>
    <n v="0"/>
  </r>
  <r>
    <x v="0"/>
    <s v="DIBRUGARH"/>
    <s v="NEK048"/>
    <n v="1000000820"/>
    <s v="KANTA HARDWARE (CHOWKIDINGHEE)"/>
    <d v="2016-09-21T00:00:00"/>
    <s v="Targeted Dealer"/>
    <m/>
    <n v="130"/>
    <n v="130"/>
    <n v="114.35"/>
    <n v="15.650000000000006"/>
    <n v="87.961538461538453"/>
    <n v="142.75"/>
    <s v="DEC"/>
    <n v="142.75"/>
    <n v="-28.400000000000006"/>
    <n v="-0.19894921190893178"/>
    <s v="DEGROWTH"/>
    <n v="126.25"/>
    <s v="jAN"/>
    <n v="126.25"/>
    <n v="-11.900000000000006"/>
    <n v="-9.4257425742574341E-2"/>
    <s v="DEGROWTH"/>
    <n v="0"/>
  </r>
  <r>
    <x v="0"/>
    <s v="DIBRUGARH"/>
    <s v="NEK053"/>
    <n v="1000000821"/>
    <s v="KEJRIWAL BROTHERS (DIBRUGARH)"/>
    <d v="2016-12-27T00:00:00"/>
    <s v="Targeted Dealer"/>
    <m/>
    <n v="30"/>
    <n v="30"/>
    <n v="2.5"/>
    <n v="27.5"/>
    <n v="8.3333333333333339"/>
    <n v="2"/>
    <s v="DEC"/>
    <n v="2"/>
    <n v="0.5"/>
    <n v="0.25"/>
    <s v="GROWTH"/>
    <n v="68"/>
    <s v="jAN"/>
    <n v="68"/>
    <n v="-65.5"/>
    <n v="-0.96323529411764708"/>
    <s v="DEGROWTH"/>
    <n v="1"/>
  </r>
  <r>
    <x v="0"/>
    <s v="DIBRUGARH"/>
    <s v="NEP132"/>
    <n v="1000000249"/>
    <s v="PURBANCHAL UDYOG (DIB)"/>
    <d v="2018-04-27T00:00:00"/>
    <s v="Targeted Dealer"/>
    <m/>
    <n v="50"/>
    <n v="50"/>
    <n v="37"/>
    <n v="13"/>
    <n v="74"/>
    <n v="76.599999999999994"/>
    <s v="DEC"/>
    <n v="76.599999999999994"/>
    <n v="-39.599999999999994"/>
    <n v="-0.51697127937336806"/>
    <s v="DEGROWTH"/>
    <n v="24.5"/>
    <s v="jAN"/>
    <n v="24.5"/>
    <n v="12.5"/>
    <n v="0.51020408163265296"/>
    <s v="GROWTH"/>
    <n v="0"/>
  </r>
  <r>
    <x v="0"/>
    <s v="DIBRUGARH"/>
    <s v="NEB168"/>
    <n v="1000000238"/>
    <s v="BHARAT ISPAT"/>
    <d v="2018-08-03T00:00:00"/>
    <s v="Targeted Dealer"/>
    <m/>
    <n v="20"/>
    <n v="20"/>
    <n v="12"/>
    <n v="8"/>
    <n v="60"/>
    <n v="22.5"/>
    <s v="DEC"/>
    <n v="22.5"/>
    <n v="-10.5"/>
    <n v="-0.46666666666666667"/>
    <s v="DEGROWTH"/>
    <n v="2.5"/>
    <s v="jAN"/>
    <n v="2.5"/>
    <n v="9.5"/>
    <n v="3.8"/>
    <s v="GROWTH"/>
    <n v="0"/>
  </r>
  <r>
    <x v="0"/>
    <s v="DIBRUGARH"/>
    <s v="NEA226"/>
    <n v="1000000234"/>
    <s v="ARUNODAY"/>
    <d v="2019-01-11T00:00:00"/>
    <s v="-"/>
    <m/>
    <n v="0"/>
    <n v="0"/>
    <n v="0"/>
    <n v="0"/>
    <s v="-"/>
    <n v="0"/>
    <s v="DEC"/>
    <n v="0"/>
    <n v="0"/>
    <s v=" "/>
    <b v="0"/>
    <n v="38"/>
    <s v="jAN"/>
    <n v="38"/>
    <n v="-38"/>
    <n v="-1"/>
    <s v="DEGROWTH"/>
    <n v="0"/>
  </r>
  <r>
    <x v="0"/>
    <s v="DIBRUGARH"/>
    <s v="NEP172"/>
    <n v="1000000250"/>
    <s v="PURNA HARDWARE STORES"/>
    <d v="2019-03-01T00:00:00"/>
    <s v="Targeted Dealer"/>
    <m/>
    <n v="20"/>
    <n v="20"/>
    <n v="22.5"/>
    <n v="-2.5"/>
    <n v="112.5"/>
    <n v="20"/>
    <s v="DEC"/>
    <n v="20"/>
    <n v="2.5"/>
    <n v="0.125"/>
    <s v="GROWTH"/>
    <n v="0"/>
    <s v="jAN"/>
    <n v="0"/>
    <n v="22.5"/>
    <n v="0"/>
    <b v="0"/>
    <n v="0"/>
  </r>
  <r>
    <x v="0"/>
    <s v="DIBRUGARH"/>
    <s v="NER171"/>
    <n v="1000000339"/>
    <s v="R D STORE"/>
    <d v="2019-07-02T00:00:00"/>
    <s v="Targeted Dealer"/>
    <m/>
    <n v="170"/>
    <n v="170"/>
    <n v="117"/>
    <n v="53"/>
    <n v="68.82352941176471"/>
    <n v="110"/>
    <s v="DEC"/>
    <n v="110"/>
    <n v="7"/>
    <n v="6.3636363636363713E-2"/>
    <s v="GROWTH"/>
    <n v="165"/>
    <s v="jAN"/>
    <n v="165"/>
    <n v="-48"/>
    <n v="-0.29090909090909089"/>
    <s v="DEGROWTH"/>
    <n v="0"/>
  </r>
  <r>
    <x v="0"/>
    <s v="DIBRUGARH"/>
    <s v="NED146"/>
    <n v="1000000815"/>
    <s v="DHELIA &amp; SONS"/>
    <d v="2019-08-23T00:00:00"/>
    <s v="Targeted Dealer"/>
    <m/>
    <n v="640"/>
    <n v="640"/>
    <n v="704.35"/>
    <n v="-64.350000000000023"/>
    <n v="110.0546875"/>
    <n v="527.6"/>
    <s v="DEC"/>
    <n v="527.6"/>
    <n v="176.75"/>
    <n v="0.3350075815011373"/>
    <s v="GROWTH"/>
    <n v="637.5"/>
    <s v="jAN"/>
    <n v="637.5"/>
    <n v="66.850000000000023"/>
    <n v="0.10486274509803928"/>
    <s v="GROWTH"/>
    <n v="0"/>
  </r>
  <r>
    <x v="0"/>
    <s v="DIBRUGARH"/>
    <s v="NER198"/>
    <n v="1000000340"/>
    <s v="RAJ LAXMI AJENCIES"/>
    <d v="2020-06-24T00:00:00"/>
    <s v="Targeted Dealer"/>
    <m/>
    <n v="60"/>
    <n v="60"/>
    <n v="30"/>
    <n v="30"/>
    <n v="50"/>
    <n v="60.5"/>
    <s v="DEC"/>
    <n v="60.5"/>
    <n v="-30.5"/>
    <n v="-0.50413223140495866"/>
    <s v="DEGROWTH"/>
    <n v="134.5"/>
    <s v="jAN"/>
    <n v="134.5"/>
    <n v="-104.5"/>
    <n v="-0.77695167286245348"/>
    <s v="DEGROWTH"/>
    <n v="1"/>
  </r>
  <r>
    <x v="0"/>
    <s v="DIBRUGARH"/>
    <s v="NEJ113"/>
    <n v="1000000817"/>
    <s v="J.J. HARDWARE STORE"/>
    <d v="2020-10-30T00:00:00"/>
    <s v="Targeted Dealer"/>
    <m/>
    <n v="50"/>
    <n v="50"/>
    <n v="56.5"/>
    <n v="-6.5"/>
    <n v="113"/>
    <n v="54"/>
    <s v="DEC"/>
    <n v="54"/>
    <n v="2.5"/>
    <n v="4.629629629629628E-2"/>
    <s v="GROWTH"/>
    <n v="23"/>
    <s v="jAN"/>
    <n v="23"/>
    <n v="33.5"/>
    <n v="1.4565217391304346"/>
    <s v="GROWTH"/>
    <n v="0"/>
  </r>
  <r>
    <x v="0"/>
    <s v="DIBRUGARH"/>
    <s v="NEJ114"/>
    <n v="1000000818"/>
    <s v="J.P.TRADING - DBR"/>
    <d v="2020-11-04T00:00:00"/>
    <s v="Targeted Dealer"/>
    <m/>
    <n v="100"/>
    <n v="100"/>
    <n v="151.75"/>
    <n v="-51.75"/>
    <n v="151.75"/>
    <n v="106.25"/>
    <s v="DEC"/>
    <n v="106.25"/>
    <n v="45.5"/>
    <n v="0.42823529411764705"/>
    <s v="GROWTH"/>
    <n v="20"/>
    <s v="jAN"/>
    <n v="20"/>
    <n v="131.75"/>
    <n v="6.5875000000000004"/>
    <s v="GROWTH"/>
    <n v="0"/>
  </r>
  <r>
    <x v="0"/>
    <s v="DIBRUGARH"/>
    <s v="NEC103"/>
    <n v="1000000812"/>
    <s v="CHENIREEMA TRADERS - DBR"/>
    <d v="2021-04-05T00:00:00"/>
    <s v="Targeted Dealer"/>
    <m/>
    <n v="1550"/>
    <n v="1550"/>
    <n v="1499"/>
    <n v="51"/>
    <n v="96.709677419354833"/>
    <n v="1453.4"/>
    <s v="DEC"/>
    <n v="1453.4"/>
    <n v="45.599999999999909"/>
    <n v="3.1374707582220829E-2"/>
    <s v="GROWTH"/>
    <n v="1473.25"/>
    <s v="jAN"/>
    <n v="1473.25"/>
    <n v="25.75"/>
    <n v="1.7478364160868898E-2"/>
    <s v="GROWTH"/>
    <n v="0"/>
  </r>
  <r>
    <x v="0"/>
    <s v="DIBRUGARH"/>
    <s v="NEK159"/>
    <n v="1000000819"/>
    <s v="K.L.&amp; SONS"/>
    <d v="2021-05-05T00:00:00"/>
    <s v="Targeted Dealer"/>
    <m/>
    <n v="200"/>
    <n v="200"/>
    <n v="210"/>
    <n v="-10"/>
    <n v="105"/>
    <n v="168.85"/>
    <s v="DEC"/>
    <n v="168.85"/>
    <n v="41.150000000000006"/>
    <n v="0.24370743263251415"/>
    <s v="GROWTH"/>
    <n v="225"/>
    <s v="jAN"/>
    <n v="225"/>
    <n v="-15"/>
    <n v="-6.6666666666666652E-2"/>
    <s v="DEGROWTH"/>
    <n v="0"/>
  </r>
  <r>
    <x v="0"/>
    <s v="DIBRUGARH"/>
    <s v="NES521"/>
    <n v="1000000252"/>
    <s v="SWAGAT TRADERS - DBR"/>
    <d v="2021-07-21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1"/>
  </r>
  <r>
    <x v="0"/>
    <s v="DIBRUGARH"/>
    <s v="NES613"/>
    <n v="1000003134"/>
    <s v="SHREE GANESH TRADERS"/>
    <d v="2022-12-16T00:00:00"/>
    <s v="Targeted Dealer"/>
    <m/>
    <n v="130"/>
    <n v="130"/>
    <n v="30"/>
    <n v="100"/>
    <n v="23.076923076923077"/>
    <n v="81.5"/>
    <s v="DEC"/>
    <n v="81.5"/>
    <n v="-51.5"/>
    <n v="-0.63190184049079756"/>
    <s v="DEGROWTH"/>
    <n v="174"/>
    <s v="jAN"/>
    <n v="174"/>
    <n v="-144"/>
    <n v="-0.82758620689655171"/>
    <s v="DEGROWTH"/>
    <n v="0"/>
  </r>
  <r>
    <x v="0"/>
    <s v="DIBRUGARH"/>
    <s v="NEA375"/>
    <n v="1000003308"/>
    <s v="AVIGNA DISTRIBUTORS"/>
    <d v="2023-01-31T00:00:00"/>
    <s v="Targeted Dealer"/>
    <m/>
    <n v="40"/>
    <n v="40"/>
    <n v="0"/>
    <n v="40"/>
    <n v="0"/>
    <n v="0"/>
    <s v="DEC"/>
    <n v="0"/>
    <n v="0"/>
    <s v=" "/>
    <b v="0"/>
    <n v="28.5"/>
    <s v="jAN"/>
    <n v="28.5"/>
    <n v="-28.5"/>
    <n v="-1"/>
    <s v="DEGROWTH"/>
    <n v="1"/>
  </r>
  <r>
    <x v="0"/>
    <s v="DIBRUGARH"/>
    <s v="NES648"/>
    <n v="1000003473"/>
    <s v="Shree Hari Hardware"/>
    <d v="2023-04-05T00:00:00"/>
    <s v="Targeted Dealer"/>
    <m/>
    <n v="80"/>
    <n v="80"/>
    <n v="70"/>
    <n v="10"/>
    <n v="87.5"/>
    <n v="62.5"/>
    <s v="DEC"/>
    <n v="62.5"/>
    <n v="7.5"/>
    <n v="0.12000000000000011"/>
    <s v="GROWTH"/>
    <n v="87.5"/>
    <s v="jAN"/>
    <n v="87.5"/>
    <n v="-17.5"/>
    <n v="-0.19999999999999996"/>
    <s v="DEGROWTH"/>
    <n v="0"/>
  </r>
  <r>
    <x v="0"/>
    <s v="DIBRUGARH"/>
    <s v="NEN215"/>
    <n v="1000003502"/>
    <s v="NANDINI ENTERPRISES"/>
    <d v="2023-04-26T00:00:00"/>
    <s v="Targeted Dealer"/>
    <m/>
    <n v="200"/>
    <n v="200"/>
    <n v="315"/>
    <n v="-115"/>
    <n v="157.5"/>
    <n v="307.75"/>
    <s v="DEC"/>
    <n v="307.75"/>
    <n v="7.25"/>
    <n v="2.3558082859463925E-2"/>
    <s v="GROWTH"/>
    <n v="164"/>
    <s v="jAN"/>
    <n v="164"/>
    <n v="151"/>
    <n v="0.9207317073170731"/>
    <s v="GROWTH"/>
    <n v="0"/>
  </r>
  <r>
    <x v="0"/>
    <s v="DIBRUGARH"/>
    <s v="NEB331"/>
    <n v="1000003566"/>
    <s v="BHAITI HARDWARE &amp; FABRICATION"/>
    <d v="2023-06-01T00:00:00"/>
    <s v="Targeted Dealer"/>
    <m/>
    <n v="50"/>
    <n v="50"/>
    <n v="45"/>
    <n v="5"/>
    <n v="90"/>
    <n v="55"/>
    <s v="DEC"/>
    <n v="55"/>
    <n v="-10"/>
    <n v="-0.18181818181818177"/>
    <s v="DEGROWTH"/>
    <n v="39"/>
    <s v="jAN"/>
    <n v="39"/>
    <n v="6"/>
    <n v="0.15384615384615374"/>
    <s v="GROWTH"/>
    <n v="0"/>
  </r>
  <r>
    <x v="0"/>
    <s v="DIBRUGARH"/>
    <s v="NEP273"/>
    <n v="1000003683"/>
    <s v="PRAVEER ENTERPRISE"/>
    <d v="2023-08-10T00:00:00"/>
    <s v="-"/>
    <m/>
    <n v="0"/>
    <n v="0"/>
    <n v="0"/>
    <n v="0"/>
    <s v="-"/>
    <n v="0"/>
    <s v="DEC"/>
    <n v="0"/>
    <n v="0"/>
    <s v=" "/>
    <b v="0"/>
    <n v="41"/>
    <s v="jAN"/>
    <n v="41"/>
    <n v="-41"/>
    <n v="-1"/>
    <s v="DEGROWTH"/>
    <n v="0"/>
  </r>
  <r>
    <x v="0"/>
    <s v="DIBRUGARH"/>
    <s v="SPB146"/>
    <n v="1000003715"/>
    <s v="HIMADRI NATH"/>
    <d v="2023-09-12T00:00:00"/>
    <s v="Targeted Dealer"/>
    <m/>
    <n v="40"/>
    <n v="40"/>
    <n v="0"/>
    <n v="40"/>
    <n v="0"/>
    <n v="0"/>
    <s v="DEC"/>
    <n v="0"/>
    <n v="0"/>
    <s v=" "/>
    <b v="0"/>
    <n v="69.5"/>
    <s v="jAN"/>
    <n v="69.5"/>
    <n v="-69.5"/>
    <n v="-1"/>
    <s v="DEGROWTH"/>
    <n v="0"/>
  </r>
  <r>
    <x v="0"/>
    <s v="DIBRUGARH"/>
    <s v="NEA416"/>
    <n v="1000003732"/>
    <s v="AMKEY TIMBERS"/>
    <d v="2023-10-20T00:00:00"/>
    <s v="Targeted Dealer"/>
    <m/>
    <n v="1150"/>
    <n v="1150"/>
    <n v="1209.25"/>
    <n v="-59.25"/>
    <n v="105.15217391304348"/>
    <n v="1418.45"/>
    <s v="DEC"/>
    <n v="1418.45"/>
    <n v="-209.20000000000005"/>
    <n v="-0.14748493073425217"/>
    <s v="DEGROWTH"/>
    <n v="699.5"/>
    <s v="jAN"/>
    <n v="699.5"/>
    <n v="509.75"/>
    <n v="0.72873481057898504"/>
    <s v="GROWTH"/>
    <n v="0"/>
  </r>
  <r>
    <x v="0"/>
    <s v="DIBRUGARH"/>
    <s v="NES693"/>
    <n v="1000003794"/>
    <s v="SMA ENTERPRISES"/>
    <d v="2023-12-21T00:00:00"/>
    <s v="Targeted Dealer"/>
    <m/>
    <n v="120"/>
    <n v="120"/>
    <n v="135"/>
    <n v="-15"/>
    <n v="112.5"/>
    <n v="95"/>
    <s v="DEC"/>
    <n v="95"/>
    <n v="40"/>
    <n v="0.42105263157894735"/>
    <s v="GROWTH"/>
    <n v="85"/>
    <s v="jAN"/>
    <n v="85"/>
    <n v="50"/>
    <n v="0.58823529411764697"/>
    <s v="GROWTH"/>
    <n v="0"/>
  </r>
  <r>
    <x v="0"/>
    <s v="DIBRUGARH"/>
    <s v="NEL119"/>
    <n v="1000003817"/>
    <s v="LUKHURAKHAN HARDWARE &amp; FABRICATION"/>
    <d v="2024-01-10T00:00:00"/>
    <s v="Targeted Dealer"/>
    <m/>
    <n v="90"/>
    <n v="90"/>
    <n v="90"/>
    <n v="0"/>
    <n v="100"/>
    <n v="140"/>
    <s v="DEC"/>
    <n v="140"/>
    <n v="-50"/>
    <n v="-0.3571428571428571"/>
    <s v="DEGROWTH"/>
    <n v="80"/>
    <s v="jAN"/>
    <n v="80"/>
    <n v="10"/>
    <n v="0.125"/>
    <s v="GROWTH"/>
    <n v="0"/>
  </r>
  <r>
    <x v="0"/>
    <s v="DIBRUGARH"/>
    <s v="NEA446"/>
    <n v="1000003914"/>
    <s v="AAD HOME SOLUTION"/>
    <d v="2024-04-20T00:00:00"/>
    <s v="-"/>
    <m/>
    <n v="0"/>
    <n v="0"/>
    <n v="0"/>
    <n v="0"/>
    <s v="-"/>
    <n v="0"/>
    <s v="DEC"/>
    <n v="0"/>
    <n v="0"/>
    <s v=" "/>
    <b v="0"/>
    <n v="34.5"/>
    <s v="jAN"/>
    <n v="34.5"/>
    <n v="-34.5"/>
    <n v="-1"/>
    <s v="DEGROWTH"/>
    <n v="0"/>
  </r>
  <r>
    <x v="0"/>
    <s v="DIBRUGARH"/>
    <s v="NEN29"/>
    <n v="1000003953"/>
    <s v="N.W. ENTERPRISE"/>
    <d v="2024-05-15T00:00:00"/>
    <s v="Targeted Dealer"/>
    <m/>
    <n v="300"/>
    <n v="300"/>
    <n v="401.25"/>
    <n v="-101.25"/>
    <n v="133.75"/>
    <n v="349.25"/>
    <s v="DEC"/>
    <n v="349.25"/>
    <n v="52"/>
    <n v="0.14889047959914103"/>
    <s v="GROWTH"/>
    <n v="312.75"/>
    <s v="jAN"/>
    <n v="312.75"/>
    <n v="88.5"/>
    <n v="0.28297362110311752"/>
    <s v="GROWTH"/>
    <n v="0"/>
  </r>
  <r>
    <x v="0"/>
    <s v="DIBRUGARH"/>
    <s v="NEM435"/>
    <n v="1000003996"/>
    <s v="M.B. ENTERPRISE"/>
    <d v="2024-06-03T00:00:00"/>
    <s v="Targeted Dealer"/>
    <m/>
    <n v="80"/>
    <n v="80"/>
    <n v="55"/>
    <n v="25"/>
    <n v="68.75"/>
    <n v="103.75"/>
    <s v="DEC"/>
    <n v="103.75"/>
    <n v="-48.75"/>
    <n v="-0.46987951807228912"/>
    <s v="DEGROWTH"/>
    <n v="65"/>
    <s v="jAN"/>
    <n v="65"/>
    <n v="-10"/>
    <n v="-0.15384615384615385"/>
    <s v="DEGROWTH"/>
    <n v="0"/>
  </r>
  <r>
    <x v="0"/>
    <s v="DIBRUGARH"/>
    <s v="NES730"/>
    <n v="1000004000"/>
    <s v="SHYAMANTAMONI HARDWARE STORES"/>
    <d v="2024-06-06T00:00:00"/>
    <s v="Targeted Dealer"/>
    <m/>
    <n v="70"/>
    <n v="70"/>
    <n v="60"/>
    <n v="10"/>
    <n v="85.714285714285722"/>
    <n v="70"/>
    <s v="DEC"/>
    <n v="70"/>
    <n v="-10"/>
    <n v="-0.1428571428571429"/>
    <s v="DEGROWTH"/>
    <n v="75"/>
    <s v="jAN"/>
    <n v="75"/>
    <n v="-15"/>
    <n v="-0.19999999999999996"/>
    <s v="DEGROWTH"/>
    <n v="0"/>
  </r>
  <r>
    <x v="0"/>
    <s v="DIBRUGARH"/>
    <s v="NEK218"/>
    <n v="1000004008"/>
    <s v="KRISHNA HARDWARE"/>
    <d v="2024-06-14T00:00:00"/>
    <s v="Targeted Dealer"/>
    <m/>
    <n v="80"/>
    <n v="80"/>
    <n v="75"/>
    <n v="5"/>
    <n v="93.75"/>
    <n v="60"/>
    <s v="DEC"/>
    <n v="60"/>
    <n v="15"/>
    <n v="0.25"/>
    <s v="GROWTH"/>
    <n v="90"/>
    <s v="jAN"/>
    <n v="90"/>
    <n v="-15"/>
    <n v="-0.16666666666666663"/>
    <s v="DEGROWTH"/>
    <n v="0"/>
  </r>
  <r>
    <x v="0"/>
    <s v="DIBRUGARH"/>
    <s v="NEB371"/>
    <n v="1000004074"/>
    <s v="BRAHMAPUTRA HARDWARE"/>
    <d v="2024-08-02T00:00:00"/>
    <s v="Targeted Dealer"/>
    <m/>
    <n v="60"/>
    <n v="60"/>
    <n v="65"/>
    <n v="-5"/>
    <n v="108.33333333333334"/>
    <n v="60.25"/>
    <s v="DEC"/>
    <n v="60.25"/>
    <n v="4.75"/>
    <n v="7.8838174273858863E-2"/>
    <s v="GROWTH"/>
    <n v="40"/>
    <s v="jAN"/>
    <n v="40"/>
    <n v="25"/>
    <n v="0.625"/>
    <s v="GROWTH"/>
    <n v="0"/>
  </r>
  <r>
    <x v="0"/>
    <s v="AP- Tinsukia Side"/>
    <s v="S281"/>
    <n v="1000000119"/>
    <s v="SAMCHO HARDWARE TRADE AGENCY"/>
    <d v="2011-10-10T00:00:00"/>
    <s v="Targeted Dealer"/>
    <m/>
    <n v="180"/>
    <n v="180"/>
    <n v="197.5"/>
    <n v="-17.5"/>
    <n v="109.72222222222221"/>
    <n v="101.5"/>
    <s v="DEC"/>
    <n v="101.5"/>
    <n v="96"/>
    <n v="0.94581280788177335"/>
    <s v="GROWTH"/>
    <n v="161.5"/>
    <s v="jAN"/>
    <n v="161.5"/>
    <n v="36"/>
    <n v="0.22291021671826616"/>
    <s v="GROWTH"/>
    <n v="0"/>
  </r>
  <r>
    <x v="0"/>
    <s v="AP- Tinsukia Side"/>
    <s v="D098"/>
    <n v="1000000114"/>
    <s v="DIBANG ENTERPRISES"/>
    <d v="2013-01-15T00:00:00"/>
    <s v="Targeted Dealer"/>
    <m/>
    <n v="340"/>
    <n v="340"/>
    <n v="295"/>
    <n v="45"/>
    <n v="86.764705882352942"/>
    <n v="500"/>
    <s v="DEC"/>
    <n v="500"/>
    <n v="-205"/>
    <n v="-0.41000000000000003"/>
    <s v="DEGROWTH"/>
    <n v="213"/>
    <s v="jAN"/>
    <n v="213"/>
    <n v="82"/>
    <n v="0.38497652582159625"/>
    <s v="GROWTH"/>
    <n v="0"/>
  </r>
  <r>
    <x v="0"/>
    <s v="AP- Tinsukia Side"/>
    <s v="NEW012"/>
    <n v="1000003611"/>
    <s v="WLB ENTERPRISES"/>
    <d v="2023-06-26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0"/>
    <s v="AP- Tinsukia Side"/>
    <s v="NES710"/>
    <n v="1000003876"/>
    <s v="SAWANG TRADERS"/>
    <d v="2024-02-29T00:00:00"/>
    <s v="Targeted Dealer"/>
    <m/>
    <n v="175"/>
    <n v="175"/>
    <n v="120"/>
    <n v="55"/>
    <n v="68.571428571428569"/>
    <n v="135"/>
    <s v="DEC"/>
    <n v="135"/>
    <n v="-15"/>
    <n v="-0.11111111111111116"/>
    <s v="DEGROWTH"/>
    <n v="265"/>
    <s v="jAN"/>
    <n v="265"/>
    <n v="-145"/>
    <n v="-0.54716981132075471"/>
    <s v="DEGROWTH"/>
    <n v="0"/>
  </r>
  <r>
    <x v="0"/>
    <s v="AP- Tinsukia Side"/>
    <s v="NEJ187"/>
    <n v="1000004016"/>
    <s v="J.K ENTERPRISES"/>
    <d v="2024-06-25T00:00:00"/>
    <s v="Targeted Dealer"/>
    <m/>
    <n v="150"/>
    <n v="150"/>
    <n v="150"/>
    <n v="0"/>
    <n v="100"/>
    <n v="50"/>
    <s v="DEC"/>
    <n v="50"/>
    <n v="100"/>
    <n v="2"/>
    <s v="GROWTH"/>
    <n v="135"/>
    <s v="jAN"/>
    <n v="135"/>
    <n v="15"/>
    <n v="0.11111111111111116"/>
    <s v="GROWTH"/>
    <n v="0"/>
  </r>
  <r>
    <x v="0"/>
    <s v="TINSUKIA"/>
    <s v="D011"/>
    <n v="1000000751"/>
    <s v="DENNY BENNY ASSOCIATES"/>
    <d v="2005-02-04T00:00:00"/>
    <s v="Targeted Dealer"/>
    <m/>
    <n v="50"/>
    <n v="50"/>
    <n v="65"/>
    <n v="-15"/>
    <n v="130"/>
    <n v="3"/>
    <s v="DEC"/>
    <n v="3"/>
    <n v="62"/>
    <n v="20.666666666666668"/>
    <s v="GROWTH"/>
    <n v="25"/>
    <s v="jAN"/>
    <n v="25"/>
    <n v="40"/>
    <n v="1.6"/>
    <s v="GROWTH"/>
    <n v="1"/>
  </r>
  <r>
    <x v="0"/>
    <s v="TINSUKIA"/>
    <s v="D012"/>
    <n v="1000000752"/>
    <s v="DHANDARIA TRADING CO."/>
    <d v="2005-03-05T00:00:00"/>
    <s v="Targeted Dealer"/>
    <m/>
    <n v="1150"/>
    <n v="1150"/>
    <n v="1150"/>
    <n v="0"/>
    <n v="100"/>
    <n v="1257"/>
    <s v="DEC"/>
    <n v="1257"/>
    <n v="-107"/>
    <n v="-8.5123309466984876E-2"/>
    <s v="DEGROWTH"/>
    <n v="1010"/>
    <s v="jAN"/>
    <n v="1010"/>
    <n v="140"/>
    <n v="0.13861386138613851"/>
    <s v="GROWTH"/>
    <n v="0"/>
  </r>
  <r>
    <x v="0"/>
    <s v="TINSUKIA"/>
    <s v="R039"/>
    <n v="1000000761"/>
    <s v="RAJESH TRADE &amp; AGENCY"/>
    <d v="2007-08-30T00:00:00"/>
    <s v="Targeted Dealer"/>
    <m/>
    <n v="180"/>
    <n v="180"/>
    <n v="80"/>
    <n v="100"/>
    <n v="44.444444444444443"/>
    <n v="130"/>
    <s v="DEC"/>
    <n v="130"/>
    <n v="-50"/>
    <n v="-0.38461538461538458"/>
    <s v="DEGROWTH"/>
    <n v="205"/>
    <s v="jAN"/>
    <n v="205"/>
    <n v="-125"/>
    <n v="-0.6097560975609756"/>
    <s v="DEGROWTH"/>
    <n v="0"/>
  </r>
  <r>
    <x v="0"/>
    <s v="TINSUKIA"/>
    <s v="D072"/>
    <n v="1000000753"/>
    <s v="DUTTA HARDWARE"/>
    <d v="2011-09-21T00:00:00"/>
    <s v="Targeted Dealer"/>
    <m/>
    <n v="50"/>
    <n v="50"/>
    <n v="40"/>
    <n v="10"/>
    <n v="80"/>
    <n v="0"/>
    <s v="DEC"/>
    <n v="0"/>
    <n v="40"/>
    <s v=" "/>
    <b v="0"/>
    <n v="35"/>
    <s v="jAN"/>
    <n v="35"/>
    <n v="5"/>
    <n v="0.14285714285714279"/>
    <s v="GROWTH"/>
    <n v="1"/>
  </r>
  <r>
    <x v="0"/>
    <s v="TINSUKIA"/>
    <s v="NER096"/>
    <n v="1000000760"/>
    <s v="R V HARDWARE AND STORE"/>
    <d v="2017-05-11T00:00:00"/>
    <s v="Targeted Dealer"/>
    <m/>
    <n v="40"/>
    <n v="40"/>
    <n v="20"/>
    <n v="20"/>
    <n v="50"/>
    <n v="40"/>
    <s v="DEC"/>
    <n v="40"/>
    <n v="-20"/>
    <n v="-0.5"/>
    <s v="DEGROWTH"/>
    <n v="60"/>
    <s v="jAN"/>
    <n v="60"/>
    <n v="-40"/>
    <n v="-0.66666666666666674"/>
    <s v="DEGROWTH"/>
    <n v="0"/>
  </r>
  <r>
    <x v="0"/>
    <s v="TINSUKIA"/>
    <s v="NEB114"/>
    <n v="1000000749"/>
    <s v="BIREN KUMAR"/>
    <d v="2017-09-15T00:00:00"/>
    <s v="Targeted Dealer"/>
    <m/>
    <n v="80"/>
    <n v="80"/>
    <n v="0"/>
    <n v="80"/>
    <n v="0"/>
    <n v="45"/>
    <s v="DEC"/>
    <n v="45"/>
    <n v="-45"/>
    <n v="-1"/>
    <s v="DEGROWTH"/>
    <n v="45"/>
    <s v="jAN"/>
    <n v="45"/>
    <n v="-45"/>
    <n v="-1"/>
    <s v="DEGROWTH"/>
    <n v="0"/>
  </r>
  <r>
    <x v="0"/>
    <s v="TINSUKIA"/>
    <s v="NEM171"/>
    <n v="1000000757"/>
    <s v="MAMTA HARDWARE STORES"/>
    <d v="2018-03-10T00:00:00"/>
    <s v="Targeted Dealer"/>
    <m/>
    <n v="350"/>
    <n v="350"/>
    <n v="40"/>
    <n v="310"/>
    <n v="11.428571428571429"/>
    <n v="285"/>
    <s v="DEC"/>
    <n v="285"/>
    <n v="-245"/>
    <n v="-0.85964912280701755"/>
    <s v="DEGROWTH"/>
    <n v="352.5"/>
    <s v="jAN"/>
    <n v="352.5"/>
    <n v="-312.5"/>
    <n v="-0.88652482269503552"/>
    <s v="DEGROWTH"/>
    <n v="0"/>
  </r>
  <r>
    <x v="0"/>
    <s v="TINSUKIA"/>
    <s v="NES412"/>
    <n v="1000001082"/>
    <s v="SAI HARDWARE"/>
    <d v="2019-11-22T00:00:00"/>
    <s v="Targeted Dealer"/>
    <m/>
    <n v="40"/>
    <n v="40"/>
    <n v="0"/>
    <n v="40"/>
    <n v="0"/>
    <n v="40"/>
    <s v="DEC"/>
    <n v="40"/>
    <n v="-40"/>
    <n v="-1"/>
    <s v="DEGROWTH"/>
    <n v="40"/>
    <s v="jAN"/>
    <n v="40"/>
    <n v="-40"/>
    <n v="-1"/>
    <s v="DEGROWTH"/>
    <n v="0"/>
  </r>
  <r>
    <x v="0"/>
    <s v="TINSUKIA"/>
    <s v="NES419"/>
    <n v="1000001078"/>
    <s v="S C ENTERPRISES"/>
    <d v="2019-12-18T00:00:00"/>
    <s v="Targeted Dealer"/>
    <m/>
    <n v="60"/>
    <n v="60"/>
    <n v="0"/>
    <n v="60"/>
    <n v="0"/>
    <n v="44"/>
    <s v="DEC"/>
    <n v="44"/>
    <n v="-44"/>
    <n v="-1"/>
    <s v="DEGROWTH"/>
    <n v="30"/>
    <s v="jAN"/>
    <n v="30"/>
    <n v="-30"/>
    <n v="-1"/>
    <s v="DEGROWTH"/>
    <n v="0"/>
  </r>
  <r>
    <x v="0"/>
    <s v="TINSUKIA"/>
    <s v="NES441"/>
    <n v="1000000763"/>
    <s v="SHREE SHYAM HARDWARE"/>
    <d v="2020-03-04T00:00:00"/>
    <s v="Targeted Dealer"/>
    <m/>
    <n v="550"/>
    <n v="550"/>
    <n v="556.5"/>
    <n v="-6.5"/>
    <n v="101.18181818181819"/>
    <n v="520.5"/>
    <s v="DEC"/>
    <n v="520.5"/>
    <n v="36"/>
    <n v="6.91642651296831E-2"/>
    <s v="GROWTH"/>
    <n v="405"/>
    <s v="jAN"/>
    <n v="405"/>
    <n v="151.5"/>
    <n v="0.374074074074074"/>
    <s v="GROWTH"/>
    <n v="0"/>
  </r>
  <r>
    <x v="0"/>
    <s v="TINSUKIA"/>
    <s v="NER195"/>
    <n v="1000001077"/>
    <s v="RAJESH TRADERS (TSK)"/>
    <d v="2020-05-08T00:00:00"/>
    <s v="Targeted Dealer"/>
    <m/>
    <n v="20"/>
    <n v="20"/>
    <n v="40"/>
    <n v="-20"/>
    <n v="200"/>
    <n v="0"/>
    <s v="DEC"/>
    <n v="0"/>
    <n v="40"/>
    <s v=" "/>
    <b v="0"/>
    <n v="230.5"/>
    <s v="jAN"/>
    <n v="230.5"/>
    <n v="-190.5"/>
    <n v="-0.82646420824295008"/>
    <s v="DEGROWTH"/>
    <n v="1"/>
  </r>
  <r>
    <x v="0"/>
    <s v="TINSUKIA"/>
    <s v="NEB262"/>
    <n v="1000001070"/>
    <s v="BHAJANLAL SHARMA &amp; CO - TSK"/>
    <d v="2021-07-28T00:00:00"/>
    <s v="Targeted Dealer"/>
    <m/>
    <n v="50"/>
    <n v="50"/>
    <n v="30"/>
    <n v="20"/>
    <n v="60"/>
    <n v="20"/>
    <s v="DEC"/>
    <n v="20"/>
    <n v="10"/>
    <n v="0.5"/>
    <s v="GROWTH"/>
    <n v="20"/>
    <s v="jAN"/>
    <n v="20"/>
    <n v="10"/>
    <n v="0.5"/>
    <s v="GROWTH"/>
    <n v="0"/>
  </r>
  <r>
    <x v="0"/>
    <s v="TINSUKIA"/>
    <s v="NEA338"/>
    <n v="1000002605"/>
    <s v="APURBA KR GOGOI HARDWARE"/>
    <d v="2022-02-09T00:00:00"/>
    <s v="Targeted Dealer"/>
    <m/>
    <n v="70"/>
    <n v="70"/>
    <n v="75"/>
    <n v="-5"/>
    <n v="107.14285714285715"/>
    <n v="60"/>
    <s v="DEC"/>
    <n v="60"/>
    <n v="15"/>
    <n v="0.25"/>
    <s v="GROWTH"/>
    <n v="75"/>
    <s v="jAN"/>
    <n v="75"/>
    <n v="0"/>
    <n v="0"/>
    <s v="GROWTH"/>
    <n v="0"/>
  </r>
  <r>
    <x v="0"/>
    <s v="TINSUKIA"/>
    <s v="NEA341"/>
    <n v="1000002617"/>
    <s v="ASHOK STEELS &amp; COMPANY"/>
    <d v="2022-03-05T00:00:00"/>
    <s v="Targeted Dealer"/>
    <m/>
    <n v="140"/>
    <n v="140"/>
    <n v="45.5"/>
    <n v="94.5"/>
    <n v="32.5"/>
    <n v="96"/>
    <s v="DEC"/>
    <n v="96"/>
    <n v="-50.5"/>
    <n v="-0.52604166666666674"/>
    <s v="DEGROWTH"/>
    <n v="134"/>
    <s v="jAN"/>
    <n v="134"/>
    <n v="-88.5"/>
    <n v="-0.66044776119402981"/>
    <s v="DEGROWTH"/>
    <n v="0"/>
  </r>
  <r>
    <x v="0"/>
    <s v="TINSUKIA"/>
    <s v="NES580"/>
    <n v="1000002726"/>
    <s v="SHYAM PLY HOUSE"/>
    <d v="2022-04-20T00:00:00"/>
    <s v="Targeted Dealer"/>
    <m/>
    <n v="40"/>
    <n v="40"/>
    <n v="40"/>
    <n v="0"/>
    <n v="100"/>
    <n v="20"/>
    <s v="DEC"/>
    <n v="20"/>
    <n v="20"/>
    <n v="1"/>
    <s v="GROWTH"/>
    <n v="38.5"/>
    <s v="jAN"/>
    <n v="38.5"/>
    <n v="1.5"/>
    <n v="3.8961038961038863E-2"/>
    <s v="GROWTH"/>
    <n v="1"/>
  </r>
  <r>
    <x v="0"/>
    <s v="TINSUKIA"/>
    <s v="NEB283"/>
    <n v="1000002748"/>
    <s v="BHAGWATI TRADER"/>
    <d v="2022-05-13T00:00:00"/>
    <s v="Targeted Dealer"/>
    <m/>
    <n v="160"/>
    <n v="160"/>
    <n v="180"/>
    <n v="-20"/>
    <n v="112.5"/>
    <n v="190"/>
    <s v="DEC"/>
    <n v="190"/>
    <n v="-10"/>
    <n v="-5.2631578947368474E-2"/>
    <s v="DEGROWTH"/>
    <n v="150"/>
    <s v="jAN"/>
    <n v="150"/>
    <n v="30"/>
    <n v="0.19999999999999996"/>
    <s v="GROWTH"/>
    <n v="0"/>
  </r>
  <r>
    <x v="0"/>
    <s v="TINSUKIA"/>
    <s v="NEJ144"/>
    <n v="1000002811"/>
    <s v="JMD ENTERPRISE"/>
    <d v="2022-06-07T00:00:00"/>
    <s v="-"/>
    <m/>
    <n v="0"/>
    <n v="0"/>
    <n v="0"/>
    <n v="0"/>
    <s v="-"/>
    <n v="0"/>
    <s v="DEC"/>
    <n v="0"/>
    <n v="0"/>
    <s v=" "/>
    <b v="0"/>
    <n v="308.75"/>
    <s v="jAN"/>
    <n v="308.75"/>
    <n v="-308.75"/>
    <n v="-1"/>
    <s v="DEGROWTH"/>
    <n v="0"/>
  </r>
  <r>
    <x v="0"/>
    <s v="TINSUKIA"/>
    <s v="NEH139"/>
    <n v="1000003477"/>
    <s v="HIYA HARDWARE"/>
    <d v="2023-04-20T00:00:00"/>
    <s v="Targeted Dealer"/>
    <m/>
    <n v="30"/>
    <n v="30"/>
    <n v="10"/>
    <n v="20"/>
    <n v="33.333333333333336"/>
    <n v="10"/>
    <s v="DEC"/>
    <n v="10"/>
    <n v="0"/>
    <n v="0"/>
    <s v="GROWTH"/>
    <n v="35"/>
    <s v="jAN"/>
    <n v="35"/>
    <n v="-25"/>
    <n v="-0.7142857142857143"/>
    <s v="DEGROWTH"/>
    <n v="0"/>
  </r>
  <r>
    <x v="0"/>
    <s v="TINSUKIA"/>
    <s v="NES662"/>
    <n v="1000003521"/>
    <s v="SREE GONESH CEMENT AND HARDWARE"/>
    <d v="2023-05-16T00:00:00"/>
    <s v="Targeted Dealer"/>
    <m/>
    <n v="120"/>
    <n v="120"/>
    <n v="35"/>
    <n v="85"/>
    <n v="29.166666666666668"/>
    <n v="95"/>
    <s v="DEC"/>
    <n v="95"/>
    <n v="-60"/>
    <n v="-0.63157894736842102"/>
    <s v="DEGROWTH"/>
    <n v="120"/>
    <s v="jAN"/>
    <n v="120"/>
    <n v="-85"/>
    <n v="-0.70833333333333326"/>
    <s v="DEGROWTH"/>
    <n v="0"/>
  </r>
  <r>
    <x v="0"/>
    <s v="TINSUKIA"/>
    <s v="NED244"/>
    <n v="1000003931"/>
    <s v="DIVYAM ENTERPRISE"/>
    <d v="2024-04-30T00:00:00"/>
    <s v="Targeted Dealer"/>
    <m/>
    <n v="50"/>
    <n v="50"/>
    <n v="0"/>
    <n v="50"/>
    <n v="0"/>
    <n v="35"/>
    <s v="DEC"/>
    <n v="35"/>
    <n v="-35"/>
    <n v="-1"/>
    <s v="DEGROWTH"/>
    <n v="29"/>
    <s v="jAN"/>
    <n v="29"/>
    <n v="-29"/>
    <n v="-1"/>
    <s v="DEGROWTH"/>
    <n v="1"/>
  </r>
  <r>
    <x v="0"/>
    <s v="TINSUKIA"/>
    <s v="NES739"/>
    <n v="1000004065"/>
    <s v="SIRISH HARDWARE"/>
    <d v="2024-07-30T00:00:00"/>
    <s v="-"/>
    <m/>
    <n v="0"/>
    <n v="0"/>
    <n v="47.25"/>
    <n v="-47.25"/>
    <s v="-"/>
    <n v="0"/>
    <s v="DEC"/>
    <n v="0"/>
    <n v="47.25"/>
    <s v=" "/>
    <b v="0"/>
    <n v="81.75"/>
    <s v="jAN"/>
    <n v="81.75"/>
    <n v="-34.5"/>
    <n v="-0.42201834862385323"/>
    <s v="DEGROWTH"/>
    <n v="1"/>
  </r>
  <r>
    <x v="0"/>
    <s v="TINSUKIA"/>
    <s v="NEA463"/>
    <n v="1000004097"/>
    <s v="AKSHAYA STEEL AND HARDWARE STORES"/>
    <d v="2024-08-28T00:00:00"/>
    <s v="Targeted Dealer"/>
    <m/>
    <n v="60"/>
    <n v="60"/>
    <n v="105.5"/>
    <n v="-45.5"/>
    <n v="175.83333333333334"/>
    <n v="65"/>
    <s v="DEC"/>
    <n v="65"/>
    <n v="40.5"/>
    <n v="0.62307692307692308"/>
    <s v="GROWTH"/>
    <n v="23"/>
    <s v="jAN"/>
    <n v="23"/>
    <n v="82.5"/>
    <n v="3.5869565217391308"/>
    <s v="GROWTH"/>
    <n v="0"/>
  </r>
  <r>
    <x v="0"/>
    <s v="SHILLONG"/>
    <s v="T029"/>
    <n v="1000000702"/>
    <s v="TWINLILIS LYNGKHOI"/>
    <d v="2009-02-11T00:00:00"/>
    <s v="Targeted Dealer"/>
    <m/>
    <n v="285"/>
    <n v="285"/>
    <n v="290"/>
    <n v="-5"/>
    <n v="101.75438596491227"/>
    <n v="223"/>
    <s v="DEC"/>
    <n v="223"/>
    <n v="67"/>
    <n v="0.30044843049327352"/>
    <s v="GROWTH"/>
    <n v="260"/>
    <s v="jAN"/>
    <n v="260"/>
    <n v="30"/>
    <n v="0.11538461538461542"/>
    <s v="GROWTH"/>
    <n v="0"/>
  </r>
  <r>
    <x v="0"/>
    <s v="SHILLONG"/>
    <s v="S196"/>
    <n v="1000000694"/>
    <s v="SAINI HARDWARE"/>
    <d v="2010-04-07T00:00:00"/>
    <s v="Targeted Dealer"/>
    <m/>
    <n v="50"/>
    <n v="50"/>
    <n v="70"/>
    <n v="-20"/>
    <n v="140"/>
    <n v="24"/>
    <s v="DEC"/>
    <n v="24"/>
    <n v="46"/>
    <n v="1.9166666666666665"/>
    <s v="GROWTH"/>
    <n v="47"/>
    <s v="jAN"/>
    <n v="47"/>
    <n v="23"/>
    <n v="0.4893617021276595"/>
    <s v="GROWTH"/>
    <n v="0"/>
  </r>
  <r>
    <x v="0"/>
    <s v="SHILLONG"/>
    <s v="S203"/>
    <n v="1000000697"/>
    <s v="SHRI KHRAWBOR LYNGKHOI"/>
    <d v="2010-07-29T00:00:00"/>
    <s v="Targeted Dealer"/>
    <m/>
    <n v="120"/>
    <n v="120"/>
    <n v="120"/>
    <n v="0"/>
    <n v="100"/>
    <n v="150"/>
    <s v="DEC"/>
    <n v="150"/>
    <n v="-30"/>
    <n v="-0.19999999999999996"/>
    <s v="DEGROWTH"/>
    <n v="65"/>
    <s v="jAN"/>
    <n v="65"/>
    <n v="55"/>
    <n v="0.84615384615384626"/>
    <s v="GROWTH"/>
    <n v="0"/>
  </r>
  <r>
    <x v="0"/>
    <s v="SHILLONG"/>
    <s v="S248"/>
    <n v="1000000696"/>
    <s v="SHRI DROSTAR LYNGDOH"/>
    <d v="2011-05-03T00:00:00"/>
    <s v="Targeted Dealer"/>
    <m/>
    <n v="50"/>
    <n v="50"/>
    <n v="35"/>
    <n v="15"/>
    <n v="70"/>
    <n v="35"/>
    <s v="DEC"/>
    <n v="35"/>
    <n v="0"/>
    <n v="0"/>
    <s v="GROWTH"/>
    <n v="0"/>
    <s v="jAN"/>
    <n v="0"/>
    <n v="35"/>
    <n v="0"/>
    <b v="0"/>
    <n v="0"/>
  </r>
  <r>
    <x v="0"/>
    <s v="SHILLONG"/>
    <s v="P115"/>
    <n v="1000000692"/>
    <s v="P.PHAWA"/>
    <d v="2011-07-08T00:00:00"/>
    <s v="Targeted Dealer"/>
    <m/>
    <n v="140"/>
    <n v="140"/>
    <n v="106"/>
    <n v="34"/>
    <n v="75.714285714285722"/>
    <n v="80"/>
    <s v="DEC"/>
    <n v="80"/>
    <n v="26"/>
    <n v="0.32499999999999996"/>
    <s v="GROWTH"/>
    <n v="130"/>
    <s v="jAN"/>
    <n v="130"/>
    <n v="-24"/>
    <n v="-0.18461538461538463"/>
    <s v="DEGROWTH"/>
    <n v="0"/>
  </r>
  <r>
    <x v="0"/>
    <s v="SHILLONG"/>
    <s v="S274"/>
    <n v="1000000699"/>
    <s v="SRI RAM TRADING"/>
    <d v="2011-09-13T00:00:00"/>
    <s v="Targeted Dealer"/>
    <m/>
    <n v="180"/>
    <n v="180"/>
    <n v="154"/>
    <n v="26"/>
    <n v="85.555555555555557"/>
    <n v="164"/>
    <s v="DEC"/>
    <n v="164"/>
    <n v="-10"/>
    <n v="-6.0975609756097615E-2"/>
    <s v="DEGROWTH"/>
    <n v="155"/>
    <s v="jAN"/>
    <n v="155"/>
    <n v="-1"/>
    <n v="-6.4516129032258229E-3"/>
    <s v="DEGROWTH"/>
    <n v="0"/>
  </r>
  <r>
    <x v="0"/>
    <s v="SHILLONG"/>
    <s v="G064"/>
    <n v="1000000683"/>
    <s v="G.S.RANI"/>
    <d v="2012-03-14T00:00:00"/>
    <s v="Targeted Dealer"/>
    <m/>
    <n v="450"/>
    <n v="450"/>
    <n v="322"/>
    <n v="128"/>
    <n v="71.555555555555557"/>
    <n v="483"/>
    <s v="DEC"/>
    <n v="483"/>
    <n v="-161"/>
    <n v="-0.33333333333333337"/>
    <s v="DEGROWTH"/>
    <n v="390"/>
    <s v="jAN"/>
    <n v="390"/>
    <n v="-68"/>
    <n v="-0.17435897435897441"/>
    <s v="DEGROWTH"/>
    <n v="0"/>
  </r>
  <r>
    <x v="0"/>
    <s v="SHILLONG"/>
    <s v="NEB103"/>
    <n v="1000000679"/>
    <s v="BASAIAWMOIT ENTERPRISE (SHILLONG)"/>
    <d v="2017-05-02T00:00:00"/>
    <s v="Targeted Dealer"/>
    <m/>
    <n v="250"/>
    <n v="250"/>
    <n v="222"/>
    <n v="28"/>
    <n v="88.8"/>
    <n v="162"/>
    <s v="DEC"/>
    <n v="162"/>
    <n v="60"/>
    <n v="0.37037037037037046"/>
    <s v="GROWTH"/>
    <n v="354"/>
    <s v="jAN"/>
    <n v="354"/>
    <n v="-132"/>
    <n v="-0.3728813559322034"/>
    <s v="DEGROWTH"/>
    <n v="0"/>
  </r>
  <r>
    <x v="0"/>
    <s v="SHILLONG"/>
    <s v="NES203"/>
    <n v="1000000695"/>
    <s v="SAMYO HARDWARE (SHILLONG)"/>
    <d v="2017-07-12T00:00:00"/>
    <s v="Targeted Dealer"/>
    <m/>
    <n v="150"/>
    <n v="150"/>
    <n v="150"/>
    <n v="0"/>
    <n v="100"/>
    <n v="138"/>
    <s v="DEC"/>
    <n v="138"/>
    <n v="12"/>
    <n v="8.6956521739130377E-2"/>
    <s v="GROWTH"/>
    <n v="120"/>
    <s v="jAN"/>
    <n v="120"/>
    <n v="30"/>
    <n v="0.25"/>
    <s v="GROWTH"/>
    <n v="0"/>
  </r>
  <r>
    <x v="0"/>
    <s v="SHILLONG"/>
    <s v="NES318"/>
    <n v="1000000701"/>
    <s v="SURENDRA IRON &amp; STEEL"/>
    <d v="2018-08-22T00:00:00"/>
    <s v="Targeted Dealer"/>
    <m/>
    <n v="3500"/>
    <n v="3500"/>
    <n v="2969"/>
    <n v="531"/>
    <n v="84.828571428571422"/>
    <n v="3239.5"/>
    <s v="DEC"/>
    <n v="3239.5"/>
    <n v="-270.5"/>
    <n v="-8.3500540206822071E-2"/>
    <s v="DEGROWTH"/>
    <n v="2233"/>
    <s v="jAN"/>
    <n v="2233"/>
    <n v="736"/>
    <n v="0.32960143304970901"/>
    <s v="GROWTH"/>
    <n v="0"/>
  </r>
  <r>
    <x v="0"/>
    <s v="SHILLONG"/>
    <s v="NES395"/>
    <n v="1000001055"/>
    <s v="SPINGSHON MAWLIEH"/>
    <d v="2019-09-26T00:00:00"/>
    <s v="Targeted Dealer"/>
    <m/>
    <n v="50"/>
    <n v="50"/>
    <n v="77"/>
    <n v="-27"/>
    <n v="154"/>
    <n v="85"/>
    <s v="DEC"/>
    <n v="85"/>
    <n v="-8"/>
    <n v="-9.4117647058823528E-2"/>
    <s v="DEGROWTH"/>
    <n v="35"/>
    <s v="jAN"/>
    <n v="35"/>
    <n v="42"/>
    <n v="1.2000000000000002"/>
    <s v="GROWTH"/>
    <n v="0"/>
  </r>
  <r>
    <x v="0"/>
    <s v="SHILLONG"/>
    <s v="NEK145"/>
    <n v="1000001052"/>
    <s v="KYRSHAN GYNDIANG"/>
    <d v="2020-06-22T00:00:00"/>
    <s v="Targeted Dealer"/>
    <m/>
    <n v="700"/>
    <n v="700"/>
    <n v="910"/>
    <n v="-210"/>
    <n v="130"/>
    <n v="545"/>
    <s v="DEC"/>
    <n v="545"/>
    <n v="365"/>
    <n v="0.66972477064220182"/>
    <s v="GROWTH"/>
    <n v="368"/>
    <s v="jAN"/>
    <n v="368"/>
    <n v="542"/>
    <n v="1.472826086956522"/>
    <s v="GROWTH"/>
    <n v="0"/>
  </r>
  <r>
    <x v="0"/>
    <s v="SHILLONG"/>
    <s v="NEK161"/>
    <n v="1000001051"/>
    <s v="KHARBULI ENTERPRISE"/>
    <d v="2021-08-05T00:00:00"/>
    <s v="Targeted Dealer"/>
    <m/>
    <n v="250"/>
    <n v="250"/>
    <n v="253"/>
    <n v="-3"/>
    <n v="101.2"/>
    <n v="179"/>
    <s v="DEC"/>
    <n v="179"/>
    <n v="74"/>
    <n v="0.41340782122905018"/>
    <s v="GROWTH"/>
    <n v="228"/>
    <s v="jAN"/>
    <n v="228"/>
    <n v="25"/>
    <n v="0.10964912280701755"/>
    <s v="GROWTH"/>
    <n v="0"/>
  </r>
  <r>
    <x v="0"/>
    <s v="SHILLONG"/>
    <s v="NEF013"/>
    <n v="1000001047"/>
    <s v="F.H.L. ENTERPRISE"/>
    <d v="2021-08-07T00:00:00"/>
    <s v="Targeted Dealer"/>
    <m/>
    <n v="150"/>
    <n v="150"/>
    <n v="103"/>
    <n v="47"/>
    <n v="68.666666666666671"/>
    <n v="106"/>
    <s v="DEC"/>
    <n v="106"/>
    <n v="-3"/>
    <n v="-2.8301886792452824E-2"/>
    <s v="DEGROWTH"/>
    <n v="120"/>
    <s v="jAN"/>
    <n v="120"/>
    <n v="-17"/>
    <n v="-0.14166666666666672"/>
    <s v="DEGROWTH"/>
    <n v="0"/>
  </r>
  <r>
    <x v="0"/>
    <s v="SHILLONG"/>
    <s v="NEP228"/>
    <n v="1000002613"/>
    <s v="POLO HILLS MACHINERY &amp; HARDWARE"/>
    <d v="2022-03-03T00:00:00"/>
    <s v="Targeted Dealer"/>
    <m/>
    <n v="110"/>
    <n v="110"/>
    <n v="0"/>
    <n v="110"/>
    <n v="0"/>
    <n v="71"/>
    <s v="DEC"/>
    <n v="71"/>
    <n v="-71"/>
    <n v="-1"/>
    <s v="DEGROWTH"/>
    <n v="71"/>
    <s v="jAN"/>
    <n v="71"/>
    <n v="-71"/>
    <n v="-1"/>
    <s v="DEGROWTH"/>
    <n v="0"/>
  </r>
  <r>
    <x v="0"/>
    <s v="SHILLONG"/>
    <s v="NEG148"/>
    <n v="1000002812"/>
    <s v="G.L. ENTERPRISE"/>
    <d v="2022-06-07T00:00:00"/>
    <s v="Targeted Dealer"/>
    <m/>
    <n v="60"/>
    <n v="60"/>
    <n v="78"/>
    <n v="-18"/>
    <n v="130"/>
    <n v="26"/>
    <s v="DEC"/>
    <n v="26"/>
    <n v="52"/>
    <n v="2"/>
    <s v="GROWTH"/>
    <n v="78"/>
    <s v="jAN"/>
    <n v="78"/>
    <n v="0"/>
    <n v="0"/>
    <s v="GROWTH"/>
    <n v="0"/>
  </r>
  <r>
    <x v="0"/>
    <s v="SHILLONG"/>
    <s v="NEG149"/>
    <n v="1000002844"/>
    <s v="G D HARDWARES"/>
    <d v="2022-07-21T00:00:00"/>
    <s v="Targeted Dealer"/>
    <m/>
    <n v="2105"/>
    <n v="2105"/>
    <n v="1466"/>
    <n v="639"/>
    <n v="69.643705463182897"/>
    <n v="1256"/>
    <s v="DEC"/>
    <n v="1256"/>
    <n v="210"/>
    <n v="0.16719745222929938"/>
    <s v="GROWTH"/>
    <n v="1698"/>
    <s v="jAN"/>
    <n v="1698"/>
    <n v="-232"/>
    <n v="-0.1366313309776207"/>
    <s v="DEGROWTH"/>
    <n v="0"/>
  </r>
  <r>
    <x v="0"/>
    <s v="SHILLONG"/>
    <s v="NES614"/>
    <n v="1000003136"/>
    <s v="SHUBHAM ENTERPRISES"/>
    <d v="2022-12-19T00:00:00"/>
    <s v="Targeted Dealer"/>
    <m/>
    <n v="50"/>
    <n v="50"/>
    <n v="0"/>
    <n v="50"/>
    <n v="0"/>
    <n v="0"/>
    <s v="DEC"/>
    <n v="0"/>
    <n v="0"/>
    <s v=" "/>
    <b v="0"/>
    <n v="53"/>
    <s v="jAN"/>
    <n v="53"/>
    <n v="-53"/>
    <n v="-1"/>
    <s v="DEGROWTH"/>
    <n v="1"/>
  </r>
  <r>
    <x v="0"/>
    <s v="SHILLONG"/>
    <s v="NEL114"/>
    <n v="1000003612"/>
    <s v="L. PYNGROPE HARDWARE"/>
    <d v="2023-06-29T00:00:00"/>
    <s v="Targeted Dealer"/>
    <m/>
    <n v="280"/>
    <n v="280"/>
    <n v="327"/>
    <n v="-47"/>
    <n v="116.78571428571429"/>
    <n v="305"/>
    <s v="DEC"/>
    <n v="305"/>
    <n v="22"/>
    <n v="7.2131147540983598E-2"/>
    <s v="GROWTH"/>
    <n v="189"/>
    <s v="jAN"/>
    <n v="189"/>
    <n v="138"/>
    <n v="0.73015873015873023"/>
    <s v="GROWTH"/>
    <n v="0"/>
  </r>
  <r>
    <x v="0"/>
    <s v="SHILLONG"/>
    <s v="NEB333"/>
    <n v="1000003675"/>
    <s v="BAJRANG HOME STUDIO"/>
    <d v="2023-08-04T00:00:00"/>
    <s v="Targeted Dealer"/>
    <m/>
    <n v="50"/>
    <n v="50"/>
    <n v="27"/>
    <n v="23"/>
    <n v="54"/>
    <n v="27"/>
    <s v="DEC"/>
    <n v="27"/>
    <n v="0"/>
    <n v="0"/>
    <s v="GROWTH"/>
    <n v="26"/>
    <s v="jAN"/>
    <n v="26"/>
    <n v="1"/>
    <n v="3.8461538461538547E-2"/>
    <s v="GROWTH"/>
    <n v="0"/>
  </r>
  <r>
    <x v="0"/>
    <s v="SHILLONG"/>
    <s v="NES736"/>
    <n v="1000004038"/>
    <s v="SNOWDROP HARDWARE"/>
    <d v="2024-07-11T00:00:00"/>
    <s v="Targeted Dealer"/>
    <m/>
    <n v="50"/>
    <n v="50"/>
    <n v="44"/>
    <n v="6"/>
    <n v="88"/>
    <n v="21"/>
    <s v="DEC"/>
    <n v="21"/>
    <n v="23"/>
    <n v="1.0952380952380953"/>
    <s v="GROWTH"/>
    <n v="49"/>
    <s v="jAN"/>
    <n v="49"/>
    <n v="-5"/>
    <n v="-0.10204081632653061"/>
    <s v="DEGROWTH"/>
    <n v="0"/>
  </r>
  <r>
    <x v="0"/>
    <s v="JAINTIA HILLS"/>
    <s v="M132"/>
    <n v="1000000385"/>
    <s v="MAMTA HARDWARE"/>
    <d v="2009-10-29T00:00:00"/>
    <s v="Targeted Dealer"/>
    <m/>
    <n v="25"/>
    <n v="25"/>
    <n v="28"/>
    <n v="-3"/>
    <n v="112"/>
    <n v="15"/>
    <s v="DEC"/>
    <n v="15"/>
    <n v="13"/>
    <n v="0.8666666666666667"/>
    <s v="GROWTH"/>
    <n v="54"/>
    <s v="jAN"/>
    <n v="54"/>
    <n v="-26"/>
    <n v="-0.48148148148148151"/>
    <s v="DEGROWTH"/>
    <n v="1"/>
  </r>
  <r>
    <x v="0"/>
    <s v="JAINTIA HILLS"/>
    <s v="NEW004"/>
    <n v="1000000388"/>
    <s v="W PHAWA HARDWARE"/>
    <d v="2017-10-30T00:00:00"/>
    <s v="Targeted Dealer"/>
    <m/>
    <n v="25"/>
    <n v="25"/>
    <n v="0"/>
    <n v="25"/>
    <n v="0"/>
    <n v="0"/>
    <s v="DEC"/>
    <n v="0"/>
    <n v="0"/>
    <s v=" "/>
    <b v="0"/>
    <n v="30"/>
    <s v="jAN"/>
    <n v="30"/>
    <n v="-30"/>
    <n v="-1"/>
    <s v="DEGROWTH"/>
    <n v="1"/>
  </r>
  <r>
    <x v="0"/>
    <s v="JAINTIA HILLS"/>
    <s v="NEL034"/>
    <n v="1000000383"/>
    <s v="LYNGDOH HARDWARE (JOWAI)"/>
    <d v="2017-11-22T00:00:00"/>
    <s v="Targeted Dealer"/>
    <m/>
    <n v="250"/>
    <n v="250"/>
    <n v="245"/>
    <n v="5"/>
    <n v="98"/>
    <n v="240"/>
    <s v="DEC"/>
    <n v="240"/>
    <n v="5"/>
    <n v="2.0833333333333259E-2"/>
    <s v="GROWTH"/>
    <n v="255"/>
    <s v="jAN"/>
    <n v="255"/>
    <n v="-10"/>
    <n v="-3.9215686274509776E-2"/>
    <s v="DEGROWTH"/>
    <n v="0"/>
  </r>
  <r>
    <x v="0"/>
    <s v="JAINTIA HILLS"/>
    <s v="NEE040"/>
    <n v="1000000380"/>
    <s v="EJD HARDWARE"/>
    <d v="2019-05-02T00:00:00"/>
    <s v="Targeted Dealer"/>
    <m/>
    <n v="50"/>
    <n v="50"/>
    <n v="0"/>
    <n v="50"/>
    <n v="0"/>
    <n v="46"/>
    <s v="DEC"/>
    <n v="46"/>
    <n v="-46"/>
    <n v="-1"/>
    <s v="DEGROWTH"/>
    <n v="46"/>
    <s v="jAN"/>
    <n v="46"/>
    <n v="-46"/>
    <n v="-1"/>
    <s v="DEGROWTH"/>
    <n v="1"/>
  </r>
  <r>
    <x v="0"/>
    <s v="JAINTIA HILLS"/>
    <s v="NEL099"/>
    <n v="1000000384"/>
    <s v="LYNGDOH SALES CORPORATION"/>
    <d v="2021-07-15T00:00:00"/>
    <s v="Targeted Dealer"/>
    <m/>
    <n v="1270"/>
    <n v="1270"/>
    <n v="997"/>
    <n v="273"/>
    <n v="78.503937007874015"/>
    <n v="923.5"/>
    <s v="DEC"/>
    <n v="923.5"/>
    <n v="73.5"/>
    <n v="7.9588521927449918E-2"/>
    <s v="GROWTH"/>
    <n v="1417"/>
    <s v="jAN"/>
    <n v="1417"/>
    <n v="-420"/>
    <n v="-0.29640084685956247"/>
    <s v="DEGROWTH"/>
    <n v="0"/>
  </r>
  <r>
    <x v="0"/>
    <s v="JAINTIA HILLS"/>
    <s v="NER295"/>
    <n v="1000003773"/>
    <s v="RS ENTERPRISE"/>
    <d v="2023-12-07T00:00:00"/>
    <s v="Targeted Dealer"/>
    <m/>
    <n v="150"/>
    <n v="150"/>
    <n v="115"/>
    <n v="35"/>
    <n v="76.666666666666671"/>
    <n v="150"/>
    <s v="DEC"/>
    <n v="150"/>
    <n v="-35"/>
    <n v="-0.23333333333333328"/>
    <s v="DEGROWTH"/>
    <n v="0"/>
    <s v="jAN"/>
    <n v="0"/>
    <n v="115"/>
    <n v="0"/>
    <b v="0"/>
    <n v="1"/>
  </r>
  <r>
    <x v="0"/>
    <s v="MANIPUR"/>
    <s v="S432"/>
    <n v="1000000577"/>
    <s v="SHANTIPUR HARDWARE STORE"/>
    <d v="2013-07-31T00:00:00"/>
    <s v="Targeted Dealer"/>
    <m/>
    <n v="210"/>
    <n v="210"/>
    <n v="50"/>
    <n v="160"/>
    <n v="23.80952380952381"/>
    <n v="220"/>
    <s v="DEC"/>
    <n v="220"/>
    <n v="-170"/>
    <n v="-0.77272727272727271"/>
    <s v="DEGROWTH"/>
    <n v="50"/>
    <s v="jAN"/>
    <n v="50"/>
    <n v="0"/>
    <n v="0"/>
    <s v="GROWTH"/>
    <n v="0"/>
  </r>
  <r>
    <x v="0"/>
    <s v="MANIPUR"/>
    <s v="D131"/>
    <n v="1000000562"/>
    <s v="DY BEREN ANAL ENTERPRISES"/>
    <d v="2013-10-09T00:00:00"/>
    <s v="Targeted Dealer"/>
    <m/>
    <n v="60"/>
    <n v="60"/>
    <n v="27"/>
    <n v="33"/>
    <n v="45"/>
    <n v="27"/>
    <s v="DEC"/>
    <n v="27"/>
    <n v="0"/>
    <n v="0"/>
    <s v="GROWTH"/>
    <n v="54"/>
    <s v="jAN"/>
    <n v="54"/>
    <n v="-27"/>
    <n v="-0.5"/>
    <s v="DEGROWTH"/>
    <n v="0"/>
  </r>
  <r>
    <x v="0"/>
    <s v="MANIPUR"/>
    <s v="NET012"/>
    <n v="1000000579"/>
    <s v="THANGAL ENTERPRISES"/>
    <d v="2014-09-17T00:00:00"/>
    <s v="Targeted Dealer"/>
    <m/>
    <n v="5860"/>
    <n v="5860"/>
    <n v="6567"/>
    <n v="-707"/>
    <n v="112.06484641638225"/>
    <n v="7448.0000000000009"/>
    <s v="DEC"/>
    <n v="7448.0000000000009"/>
    <n v="-881.00000000000091"/>
    <n v="-0.11828678839957041"/>
    <s v="DEGROWTH"/>
    <n v="5544.9999999999991"/>
    <s v="jAN"/>
    <n v="5544.9999999999991"/>
    <n v="1022.0000000000009"/>
    <n v="0.18431018935978383"/>
    <s v="GROWTH"/>
    <n v="0"/>
  </r>
  <r>
    <x v="0"/>
    <s v="MANIPUR"/>
    <s v="NEA143"/>
    <n v="1000000558"/>
    <s v="AMAR STEEL"/>
    <d v="2017-08-19T00:00:00"/>
    <s v="Targeted Dealer"/>
    <m/>
    <n v="1445"/>
    <n v="1445"/>
    <n v="1000.95"/>
    <n v="444.04999999999995"/>
    <n v="69.269896193771629"/>
    <n v="739"/>
    <s v="DEC"/>
    <n v="739"/>
    <n v="261.95000000000005"/>
    <n v="0.35446549391069015"/>
    <s v="GROWTH"/>
    <n v="1348.5"/>
    <s v="jAN"/>
    <n v="1348.5"/>
    <n v="-347.54999999999995"/>
    <n v="-0.25773081201334813"/>
    <s v="DEGROWTH"/>
    <n v="0"/>
  </r>
  <r>
    <x v="0"/>
    <s v="MANIPUR"/>
    <s v="NEL039"/>
    <n v="1000000569"/>
    <s v="L &amp; L STEEL AND HOUSE AGENCY"/>
    <d v="2018-04-18T00:00:00"/>
    <s v="Targeted Dealer"/>
    <m/>
    <n v="205"/>
    <n v="205"/>
    <n v="152"/>
    <n v="53"/>
    <n v="74.146341463414643"/>
    <n v="206"/>
    <s v="DEC"/>
    <n v="206"/>
    <n v="-54"/>
    <n v="-0.26213592233009708"/>
    <s v="DEGROWTH"/>
    <n v="0"/>
    <s v="jAN"/>
    <n v="0"/>
    <n v="152"/>
    <n v="0"/>
    <b v="0"/>
    <n v="0"/>
  </r>
  <r>
    <x v="0"/>
    <s v="MANIPUR"/>
    <s v="NEB160"/>
    <n v="1000000559"/>
    <s v="BILLSON GROUP"/>
    <d v="2018-06-08T00:00:00"/>
    <s v="-"/>
    <m/>
    <n v="0"/>
    <n v="0"/>
    <n v="0"/>
    <n v="0"/>
    <s v="-"/>
    <n v="0"/>
    <s v="DEC"/>
    <n v="0"/>
    <n v="0"/>
    <s v=" "/>
    <b v="0"/>
    <n v="50"/>
    <s v="jAN"/>
    <n v="50"/>
    <n v="-50"/>
    <n v="-1"/>
    <s v="DEGROWTH"/>
    <n v="0"/>
  </r>
  <r>
    <x v="0"/>
    <s v="MANIPUR"/>
    <s v="NES299"/>
    <n v="1000000578"/>
    <s v="SUPER ENTERPRISES"/>
    <d v="2018-06-12T00:00:00"/>
    <s v="Targeted Dealer"/>
    <m/>
    <n v="205"/>
    <n v="205"/>
    <n v="210"/>
    <n v="-5"/>
    <n v="102.43902439024392"/>
    <n v="298"/>
    <s v="DEC"/>
    <n v="298"/>
    <n v="-88"/>
    <n v="-0.29530201342281881"/>
    <s v="DEGROWTH"/>
    <n v="97"/>
    <s v="jAN"/>
    <n v="97"/>
    <n v="113"/>
    <n v="1.1649484536082473"/>
    <s v="GROWTH"/>
    <n v="0"/>
  </r>
  <r>
    <x v="0"/>
    <s v="MANIPUR"/>
    <s v="NED121"/>
    <n v="1000000561"/>
    <s v="D-STEEL AND CEMENT STORE"/>
    <d v="2018-09-14T00:00:00"/>
    <s v="Targeted Dealer"/>
    <m/>
    <n v="155"/>
    <n v="155"/>
    <n v="105"/>
    <n v="50"/>
    <n v="67.741935483870961"/>
    <n v="241"/>
    <s v="DEC"/>
    <n v="241"/>
    <n v="-136"/>
    <n v="-0.56431535269709543"/>
    <s v="DEGROWTH"/>
    <n v="100"/>
    <s v="jAN"/>
    <n v="100"/>
    <n v="5"/>
    <n v="5.0000000000000044E-2"/>
    <s v="GROWTH"/>
    <n v="0"/>
  </r>
  <r>
    <x v="0"/>
    <s v="MANIPUR"/>
    <s v="NEN112"/>
    <n v="1000000573"/>
    <s v="N/S HARDWARE &amp; STEEL"/>
    <d v="2018-09-14T00:00:00"/>
    <s v="Targeted Dealer"/>
    <m/>
    <n v="5200"/>
    <n v="5200"/>
    <n v="5123.5"/>
    <n v="76.5"/>
    <n v="98.52884615384616"/>
    <n v="5009"/>
    <s v="DEC"/>
    <n v="5009"/>
    <n v="114.5"/>
    <n v="2.2858854062687062E-2"/>
    <s v="GROWTH"/>
    <n v="5015"/>
    <s v="jAN"/>
    <n v="5015"/>
    <n v="108.5"/>
    <n v="2.1635094715852343E-2"/>
    <s v="GROWTH"/>
    <n v="0"/>
  </r>
  <r>
    <x v="0"/>
    <s v="MANIPUR"/>
    <s v="NES388"/>
    <n v="1000000983"/>
    <s v="SHIBANI ENTERPRISES"/>
    <d v="2019-09-03T00:00:00"/>
    <s v="Targeted Dealer"/>
    <m/>
    <n v="530"/>
    <n v="530"/>
    <n v="389.8"/>
    <n v="140.19999999999999"/>
    <n v="73.547169811320757"/>
    <n v="788"/>
    <s v="DEC"/>
    <n v="788"/>
    <n v="-398.2"/>
    <n v="-0.50532994923857866"/>
    <s v="DEGROWTH"/>
    <n v="409"/>
    <s v="jAN"/>
    <n v="409"/>
    <n v="-19.199999999999989"/>
    <n v="-4.6943765281173611E-2"/>
    <s v="DEGROWTH"/>
    <n v="0"/>
  </r>
  <r>
    <x v="0"/>
    <s v="MANIPUR"/>
    <s v="NEE043"/>
    <n v="1000000969"/>
    <s v="ECHA TOMBA ENTERPRISES"/>
    <d v="2019-12-20T00:00:00"/>
    <s v="-"/>
    <m/>
    <n v="0"/>
    <n v="0"/>
    <n v="206"/>
    <n v="-206"/>
    <s v="-"/>
    <n v="0"/>
    <s v="DEC"/>
    <n v="0"/>
    <n v="206"/>
    <s v=" "/>
    <b v="0"/>
    <n v="312"/>
    <s v="jAN"/>
    <n v="312"/>
    <n v="-106"/>
    <n v="-0.33974358974358976"/>
    <s v="DEGROWTH"/>
    <n v="0"/>
  </r>
  <r>
    <x v="0"/>
    <s v="MANIPUR"/>
    <s v="NEN150"/>
    <n v="1000000976"/>
    <s v="NEERAJ TRADERS (MNP)"/>
    <d v="2020-06-20T00:00:00"/>
    <s v="Targeted Dealer"/>
    <m/>
    <n v="105"/>
    <n v="105"/>
    <n v="110.15"/>
    <n v="-5.1500000000000057"/>
    <n v="104.90476190476191"/>
    <n v="118"/>
    <s v="DEC"/>
    <n v="118"/>
    <n v="-7.8499999999999943"/>
    <n v="-6.6525423728813537E-2"/>
    <s v="DEGROWTH"/>
    <n v="85"/>
    <s v="jAN"/>
    <n v="85"/>
    <n v="25.150000000000006"/>
    <n v="0.29588235294117649"/>
    <s v="GROWTH"/>
    <n v="0"/>
  </r>
  <r>
    <x v="0"/>
    <s v="MANIPUR"/>
    <s v="NEK146"/>
    <n v="1000000972"/>
    <s v="KN &amp; SON''S VARIETY STORE"/>
    <d v="2020-06-26T00:00:00"/>
    <s v="Targeted Dealer"/>
    <m/>
    <n v="115"/>
    <n v="115"/>
    <n v="55"/>
    <n v="60"/>
    <n v="47.826086956521742"/>
    <n v="118.3"/>
    <s v="DEC"/>
    <n v="118.3"/>
    <n v="-63.3"/>
    <n v="-0.53508030431107345"/>
    <s v="DEGROWTH"/>
    <n v="105"/>
    <s v="jAN"/>
    <n v="105"/>
    <n v="-50"/>
    <n v="-0.47619047619047616"/>
    <s v="DEGROWTH"/>
    <n v="0"/>
  </r>
  <r>
    <x v="0"/>
    <s v="MANIPUR"/>
    <s v="NEG132"/>
    <n v="1000000970"/>
    <s v="GLOBAL ENTERPRISES - MNP"/>
    <d v="2021-04-23T00:00:00"/>
    <s v="Targeted Dealer"/>
    <m/>
    <n v="2320"/>
    <n v="2320"/>
    <n v="2181"/>
    <n v="139"/>
    <n v="94.008620689655174"/>
    <n v="2488"/>
    <s v="DEC"/>
    <n v="2488"/>
    <n v="-307"/>
    <n v="-0.12339228295819937"/>
    <s v="DEGROWTH"/>
    <n v="2152"/>
    <s v="jAN"/>
    <n v="2152"/>
    <n v="29"/>
    <n v="1.3475836431226851E-2"/>
    <s v="GROWTH"/>
    <n v="0"/>
  </r>
  <r>
    <x v="0"/>
    <s v="MANIPUR"/>
    <s v="NEN174"/>
    <n v="1000000975"/>
    <s v="N.P. HARDWARE - MNP"/>
    <d v="2021-10-05T00:00:00"/>
    <s v="Targeted Dealer"/>
    <m/>
    <n v="155"/>
    <n v="155"/>
    <n v="155.75"/>
    <n v="-0.75"/>
    <n v="100.48387096774194"/>
    <n v="280"/>
    <s v="DEC"/>
    <n v="280"/>
    <n v="-124.25"/>
    <n v="-0.44374999999999998"/>
    <s v="DEGROWTH"/>
    <n v="0"/>
    <s v="jAN"/>
    <n v="0"/>
    <n v="155.75"/>
    <n v="0"/>
    <b v="0"/>
    <n v="0"/>
  </r>
  <r>
    <x v="0"/>
    <s v="MANIPUR"/>
    <s v="NEJ146"/>
    <n v="1000002823"/>
    <s v="JACOBS' STAR ENTERPRISES"/>
    <d v="2022-06-28T00:00:00"/>
    <s v="Targeted Dealer"/>
    <m/>
    <n v="155"/>
    <n v="155"/>
    <n v="175"/>
    <n v="-20"/>
    <n v="112.90322580645162"/>
    <n v="124"/>
    <s v="DEC"/>
    <n v="124"/>
    <n v="51"/>
    <n v="0.41129032258064524"/>
    <s v="GROWTH"/>
    <n v="270.5"/>
    <s v="jAN"/>
    <n v="270.5"/>
    <n v="-95.5"/>
    <n v="-0.35304990757855825"/>
    <s v="DEGROWTH"/>
    <n v="0"/>
  </r>
  <r>
    <x v="0"/>
    <s v="MANIPUR"/>
    <s v="NEK184"/>
    <n v="1000003188"/>
    <s v="KHURAI STEEL"/>
    <d v="2022-12-28T00:00:00"/>
    <s v="-"/>
    <m/>
    <n v="0"/>
    <n v="0"/>
    <n v="0"/>
    <n v="0"/>
    <s v="-"/>
    <n v="0"/>
    <s v="DEC"/>
    <n v="0"/>
    <n v="0"/>
    <s v=" "/>
    <b v="0"/>
    <n v="102"/>
    <s v="jAN"/>
    <n v="102"/>
    <n v="-102"/>
    <n v="-1"/>
    <s v="DEGROWTH"/>
    <n v="1"/>
  </r>
  <r>
    <x v="0"/>
    <s v="MANIPUR"/>
    <s v="NEB301"/>
    <n v="1000003192"/>
    <s v="BROTHERS HARDWARE"/>
    <d v="2022-12-29T00:00:00"/>
    <s v="Targeted Dealer"/>
    <m/>
    <n v="155"/>
    <n v="155"/>
    <n v="214"/>
    <n v="-59"/>
    <n v="138.06451612903226"/>
    <n v="118.5"/>
    <s v="DEC"/>
    <n v="118.5"/>
    <n v="95.5"/>
    <n v="0.80590717299578052"/>
    <s v="GROWTH"/>
    <n v="245"/>
    <s v="jAN"/>
    <n v="245"/>
    <n v="-31"/>
    <n v="-0.12653061224489792"/>
    <s v="DEGROWTH"/>
    <n v="0"/>
  </r>
  <r>
    <x v="0"/>
    <s v="MANIPUR"/>
    <s v="NEJ151"/>
    <n v="1000003203"/>
    <s v="JULIE ENTERPRISES"/>
    <d v="2022-12-31T00:00:00"/>
    <s v="Targeted Dealer"/>
    <m/>
    <n v="425"/>
    <n v="425"/>
    <n v="353"/>
    <n v="72"/>
    <n v="83.058823529411768"/>
    <n v="302"/>
    <s v="DEC"/>
    <n v="302"/>
    <n v="51"/>
    <n v="0.16887417218543055"/>
    <s v="GROWTH"/>
    <n v="355"/>
    <s v="jAN"/>
    <n v="355"/>
    <n v="-2"/>
    <n v="-5.6338028169014009E-3"/>
    <s v="DEGROWTH"/>
    <n v="0"/>
  </r>
  <r>
    <x v="0"/>
    <s v="MANIPUR"/>
    <s v="NEB321"/>
    <n v="1000003386"/>
    <s v="BABUMACHA CEMENT &amp; STEEL"/>
    <d v="2023-02-26T00:00:00"/>
    <s v="Targeted Dealer"/>
    <m/>
    <n v="155"/>
    <n v="155"/>
    <n v="122"/>
    <n v="33"/>
    <n v="78.709677419354833"/>
    <n v="208"/>
    <s v="DEC"/>
    <n v="208"/>
    <n v="-86"/>
    <n v="-0.41346153846153844"/>
    <s v="DEGROWTH"/>
    <n v="0"/>
    <s v="jAN"/>
    <n v="0"/>
    <n v="122"/>
    <n v="0"/>
    <b v="0"/>
    <n v="0"/>
  </r>
  <r>
    <x v="0"/>
    <s v="MANIPUR"/>
    <s v="NEK206"/>
    <n v="1000003785"/>
    <s v="K.K.ENTERPRISES"/>
    <d v="2023-12-13T00:00:00"/>
    <s v="Targeted Dealer"/>
    <m/>
    <n v="1365"/>
    <n v="1365"/>
    <n v="2224.85"/>
    <n v="-859.84999999999991"/>
    <n v="162.99267399267399"/>
    <n v="1728.7"/>
    <s v="DEC"/>
    <n v="1728.7"/>
    <n v="496.14999999999986"/>
    <n v="0.28700757794874754"/>
    <s v="GROWTH"/>
    <n v="622.75"/>
    <s v="jAN"/>
    <n v="622.75"/>
    <n v="1602.1"/>
    <n v="2.5726214371738254"/>
    <s v="GROWTH"/>
    <n v="0"/>
  </r>
  <r>
    <x v="0"/>
    <s v="MANIPUR"/>
    <s v="NEU049"/>
    <n v="1000003822"/>
    <s v="UPANBI CONTZ PRIVATE LIMITED"/>
    <d v="2024-01-19T00:00:00"/>
    <s v="Targeted Dealer"/>
    <m/>
    <n v="125"/>
    <n v="125"/>
    <n v="86"/>
    <n v="39"/>
    <n v="68.8"/>
    <n v="90"/>
    <s v="DEC"/>
    <n v="90"/>
    <n v="-4"/>
    <n v="-4.4444444444444398E-2"/>
    <s v="DEGROWTH"/>
    <n v="105"/>
    <s v="jAN"/>
    <n v="105"/>
    <n v="-19"/>
    <n v="-0.18095238095238098"/>
    <s v="DEGROWTH"/>
    <n v="0"/>
  </r>
  <r>
    <x v="0"/>
    <s v="MANIPUR"/>
    <s v="NEL124"/>
    <n v="1000003908"/>
    <s v="L.L HARDWARE STORE"/>
    <d v="2024-04-10T00:00:00"/>
    <s v="Targeted Dealer"/>
    <m/>
    <n v="330"/>
    <n v="330"/>
    <n v="474.4"/>
    <n v="-144.39999999999998"/>
    <n v="143.75757575757575"/>
    <n v="145"/>
    <s v="DEC"/>
    <n v="145"/>
    <n v="329.4"/>
    <n v="2.2717241379310344"/>
    <s v="GROWTH"/>
    <n v="300"/>
    <s v="jAN"/>
    <n v="300"/>
    <n v="174.39999999999998"/>
    <n v="0.58133333333333326"/>
    <s v="GROWTH"/>
    <n v="0"/>
  </r>
  <r>
    <x v="0"/>
    <s v="MANIPUR"/>
    <s v="NER317"/>
    <n v="1000003935"/>
    <s v="RK TRADERS"/>
    <d v="2024-04-30T00:00:00"/>
    <s v="Targeted Dealer"/>
    <m/>
    <n v="370"/>
    <n v="370"/>
    <n v="50"/>
    <n v="320"/>
    <n v="13.513513513513512"/>
    <n v="310"/>
    <s v="DEC"/>
    <n v="310"/>
    <n v="-260"/>
    <n v="-0.83870967741935487"/>
    <s v="DEGROWTH"/>
    <n v="350"/>
    <s v="jAN"/>
    <n v="350"/>
    <n v="-300"/>
    <n v="-0.85714285714285721"/>
    <s v="DEGROWTH"/>
    <n v="0"/>
  </r>
  <r>
    <x v="0"/>
    <s v="MANIPUR"/>
    <s v="NED250"/>
    <n v="1000004017"/>
    <s v="DHANESHWARI STEEL"/>
    <d v="2024-06-25T00:00:00"/>
    <s v="Targeted Dealer"/>
    <m/>
    <n v="55"/>
    <n v="55"/>
    <n v="0"/>
    <n v="55"/>
    <n v="0"/>
    <n v="50"/>
    <s v="DEC"/>
    <n v="50"/>
    <n v="-50"/>
    <n v="-1"/>
    <s v="DEGROWTH"/>
    <n v="50"/>
    <s v="jAN"/>
    <n v="50"/>
    <n v="-50"/>
    <n v="-1"/>
    <s v="DEGROWTH"/>
    <n v="0"/>
  </r>
  <r>
    <x v="0"/>
    <s v="MANIPUR"/>
    <s v="NEK223"/>
    <n v="1000004104"/>
    <s v="KOLKATA IRON AND STEEL"/>
    <d v="2024-08-30T00:00:00"/>
    <s v="Targeted Dealer"/>
    <m/>
    <n v="55"/>
    <n v="55"/>
    <n v="35"/>
    <n v="20"/>
    <n v="63.636363636363633"/>
    <n v="0"/>
    <s v="DEC"/>
    <n v="0"/>
    <n v="35"/>
    <s v=" "/>
    <b v="0"/>
    <n v="295.5"/>
    <s v="jAN"/>
    <n v="295.5"/>
    <n v="-260.5"/>
    <n v="-0.88155668358714045"/>
    <s v="DEGROWTH"/>
    <n v="1"/>
  </r>
  <r>
    <x v="0"/>
    <s v="NAGALAND"/>
    <s v="T077"/>
    <n v="1000000630"/>
    <s v="T.N.CITIZEN STORE"/>
    <d v="2013-07-24T00:00:00"/>
    <s v="Targeted Dealer"/>
    <m/>
    <n v="35"/>
    <n v="35"/>
    <n v="0"/>
    <n v="35"/>
    <n v="0"/>
    <n v="35"/>
    <s v="DEC"/>
    <n v="35"/>
    <n v="-35"/>
    <n v="-1"/>
    <s v="DEGROWTH"/>
    <n v="0"/>
    <s v="jAN"/>
    <n v="0"/>
    <n v="0"/>
    <n v="0"/>
    <b v="0"/>
    <n v="0"/>
  </r>
  <r>
    <x v="0"/>
    <s v="NAGALAND"/>
    <s v="C119"/>
    <n v="1000000620"/>
    <s v="CORDIAL STORE"/>
    <d v="2014-01-06T00:00:00"/>
    <s v="Targeted Dealer"/>
    <m/>
    <n v="240"/>
    <n v="240"/>
    <n v="350"/>
    <n v="-110"/>
    <n v="145.83333333333334"/>
    <n v="160"/>
    <s v="DEC"/>
    <n v="160"/>
    <n v="190"/>
    <n v="1.1875"/>
    <s v="GROWTH"/>
    <n v="310"/>
    <s v="jAN"/>
    <n v="310"/>
    <n v="40"/>
    <n v="0.12903225806451624"/>
    <s v="GROWTH"/>
    <n v="0"/>
  </r>
  <r>
    <x v="0"/>
    <s v="NAGALAND"/>
    <s v="NEK002"/>
    <n v="1000000624"/>
    <s v="KOLKATA IRON STORE"/>
    <d v="2014-05-07T00:00:00"/>
    <s v="Targeted Dealer"/>
    <m/>
    <n v="1050"/>
    <n v="1050"/>
    <n v="148.19999999999999"/>
    <n v="901.8"/>
    <n v="14.114285714285714"/>
    <n v="277.5"/>
    <s v="DEC"/>
    <n v="277.5"/>
    <n v="-129.30000000000001"/>
    <n v="-0.46594594594594596"/>
    <s v="DEGROWTH"/>
    <n v="924.95"/>
    <s v="jAN"/>
    <n v="924.95"/>
    <n v="-776.75"/>
    <n v="-0.83977512297962054"/>
    <s v="DEGROWTH"/>
    <n v="0"/>
  </r>
  <r>
    <x v="0"/>
    <s v="NAGALAND"/>
    <s v="NEV002"/>
    <n v="1000000631"/>
    <s v="VAUDE VILLE HARDWARE"/>
    <d v="2014-09-10T00:00:00"/>
    <s v="Targeted Dealer"/>
    <m/>
    <n v="990"/>
    <n v="990"/>
    <n v="775"/>
    <n v="215"/>
    <n v="78.282828282828277"/>
    <n v="840"/>
    <s v="DEC"/>
    <n v="840"/>
    <n v="-65"/>
    <n v="-7.7380952380952328E-2"/>
    <s v="DEGROWTH"/>
    <n v="875"/>
    <s v="jAN"/>
    <n v="875"/>
    <n v="-100"/>
    <n v="-0.11428571428571432"/>
    <s v="DEGROWTH"/>
    <n v="0"/>
  </r>
  <r>
    <x v="0"/>
    <s v="NAGALAND"/>
    <s v="NEG010"/>
    <n v="1000000621"/>
    <s v="GLOBAL CERAMIC PRIVATE LIMITED"/>
    <d v="2014-10-01T00:00:00"/>
    <s v="Targeted Dealer"/>
    <m/>
    <n v="3295"/>
    <n v="3295"/>
    <n v="2507.6"/>
    <n v="787.40000000000009"/>
    <n v="76.103186646433983"/>
    <n v="2556.8000000000002"/>
    <s v="DEC"/>
    <n v="2556.8000000000002"/>
    <n v="-49.200000000000273"/>
    <n v="-1.9242803504380568E-2"/>
    <s v="DEGROWTH"/>
    <n v="2465.35"/>
    <s v="jAN"/>
    <n v="2465.35"/>
    <n v="42.25"/>
    <n v="1.7137526111911106E-2"/>
    <s v="GROWTH"/>
    <n v="0"/>
  </r>
  <r>
    <x v="0"/>
    <s v="NAGALAND"/>
    <s v="NES139"/>
    <n v="1000000629"/>
    <s v="SWURO ENTERPRISES (NLD)"/>
    <d v="2016-04-27T00:00:00"/>
    <s v="Targeted Dealer"/>
    <m/>
    <n v="1300"/>
    <n v="1300"/>
    <n v="735"/>
    <n v="565"/>
    <n v="56.53846153846154"/>
    <n v="1532"/>
    <s v="DEC"/>
    <n v="1532"/>
    <n v="-797"/>
    <n v="-0.52023498694516968"/>
    <s v="DEGROWTH"/>
    <n v="850"/>
    <s v="jAN"/>
    <n v="850"/>
    <n v="-115"/>
    <n v="-0.13529411764705879"/>
    <s v="DEGROWTH"/>
    <n v="0"/>
  </r>
  <r>
    <x v="0"/>
    <s v="NAGALAND"/>
    <s v="NES310"/>
    <n v="1000000627"/>
    <s v="S S STORE"/>
    <d v="2018-07-13T00:00:00"/>
    <s v="Targeted Dealer"/>
    <m/>
    <n v="1265"/>
    <n v="1265"/>
    <n v="1302.5"/>
    <n v="-37.5"/>
    <n v="102.96442687747036"/>
    <n v="1225"/>
    <s v="DEC"/>
    <n v="1225"/>
    <n v="77.5"/>
    <n v="6.3265306122449072E-2"/>
    <s v="GROWTH"/>
    <n v="1210"/>
    <s v="jAN"/>
    <n v="1210"/>
    <n v="92.5"/>
    <n v="7.6446280991735449E-2"/>
    <s v="GROWTH"/>
    <n v="0"/>
  </r>
  <r>
    <x v="0"/>
    <s v="NAGALAND"/>
    <s v="NEK101"/>
    <n v="1000000623"/>
    <s v="KIHO ENTERPRISE"/>
    <d v="2018-10-08T00:00:00"/>
    <s v="Targeted Dealer"/>
    <m/>
    <n v="70"/>
    <n v="70"/>
    <n v="0"/>
    <n v="70"/>
    <n v="0"/>
    <n v="0"/>
    <s v="DEC"/>
    <n v="0"/>
    <n v="0"/>
    <s v=" "/>
    <b v="0"/>
    <n v="70"/>
    <s v="jAN"/>
    <n v="70"/>
    <n v="-70"/>
    <n v="-1"/>
    <s v="DEGROWTH"/>
    <n v="0"/>
  </r>
  <r>
    <x v="0"/>
    <s v="NAGALAND"/>
    <s v="NEM240"/>
    <n v="1000001020"/>
    <s v="MOON HARDWARE &amp; STEEL FABRICATION"/>
    <d v="2019-05-16T00:00:00"/>
    <s v="Targeted Dealer"/>
    <m/>
    <n v="35"/>
    <n v="35"/>
    <n v="20"/>
    <n v="15"/>
    <n v="57.142857142857146"/>
    <n v="0"/>
    <s v="DEC"/>
    <n v="0"/>
    <n v="20"/>
    <s v=" "/>
    <b v="0"/>
    <n v="280"/>
    <s v="jAN"/>
    <n v="280"/>
    <n v="-260"/>
    <n v="-0.9285714285714286"/>
    <s v="DEGROWTH"/>
    <n v="1"/>
  </r>
  <r>
    <x v="0"/>
    <s v="NAGALAND"/>
    <s v="NEJ091"/>
    <n v="1000001017"/>
    <s v="JAYESH ENTERPRISE"/>
    <d v="2019-06-13T00:00:00"/>
    <s v="Targeted Dealer"/>
    <m/>
    <n v="1960"/>
    <n v="1960"/>
    <n v="1498.4"/>
    <n v="461.59999999999991"/>
    <n v="76.448979591836732"/>
    <n v="1673.8"/>
    <s v="DEC"/>
    <n v="1673.8"/>
    <n v="-175.39999999999986"/>
    <n v="-0.10479149241247454"/>
    <s v="DEGROWTH"/>
    <n v="1818"/>
    <s v="jAN"/>
    <n v="1818"/>
    <n v="-319.59999999999991"/>
    <n v="-0.17579757975797572"/>
    <s v="DEGROWTH"/>
    <n v="0"/>
  </r>
  <r>
    <x v="0"/>
    <s v="NAGALAND"/>
    <s v="NEJ096"/>
    <n v="1000001016"/>
    <s v="JAMIR TRADERS (NLD)"/>
    <d v="2019-09-07T00:00:00"/>
    <s v="Targeted Dealer"/>
    <m/>
    <n v="440"/>
    <n v="440"/>
    <n v="230"/>
    <n v="210"/>
    <n v="52.272727272727266"/>
    <n v="240"/>
    <s v="DEC"/>
    <n v="240"/>
    <n v="-10"/>
    <n v="-4.166666666666663E-2"/>
    <s v="DEGROWTH"/>
    <n v="440"/>
    <s v="jAN"/>
    <n v="440"/>
    <n v="-210"/>
    <n v="-0.47727272727272729"/>
    <s v="DEGROWTH"/>
    <n v="0"/>
  </r>
  <r>
    <x v="0"/>
    <s v="NAGALAND"/>
    <s v="NEB219"/>
    <n v="1000001014"/>
    <s v="BROTHERS HARDWARE (KOHIMA)"/>
    <d v="2019-12-07T00:00:00"/>
    <s v="Targeted Dealer"/>
    <m/>
    <n v="1605"/>
    <n v="1605"/>
    <n v="1610"/>
    <n v="-5"/>
    <n v="100.31152647975077"/>
    <n v="1534.9"/>
    <s v="DEC"/>
    <n v="1534.9"/>
    <n v="75.099999999999909"/>
    <n v="4.8928268942602049E-2"/>
    <s v="GROWTH"/>
    <n v="1540"/>
    <s v="jAN"/>
    <n v="1540"/>
    <n v="70"/>
    <n v="4.5454545454545414E-2"/>
    <s v="GROWTH"/>
    <n v="0"/>
  </r>
  <r>
    <x v="0"/>
    <s v="NAGALAND"/>
    <s v="NES461"/>
    <n v="1000001025"/>
    <s v="S K TRADING (NLD)"/>
    <d v="2020-09-18T00:00:00"/>
    <s v="Targeted Dealer"/>
    <m/>
    <n v="1210"/>
    <n v="1210"/>
    <n v="1234.1500000000001"/>
    <n v="-24.150000000000091"/>
    <n v="101.99586776859505"/>
    <n v="1196.9499999999998"/>
    <s v="DEC"/>
    <n v="1196.9499999999998"/>
    <n v="37.200000000000273"/>
    <n v="3.1078992439116382E-2"/>
    <s v="GROWTH"/>
    <n v="382"/>
    <s v="jAN"/>
    <n v="382"/>
    <n v="852.15000000000009"/>
    <n v="2.2307591623036651"/>
    <s v="GROWTH"/>
    <n v="0"/>
  </r>
  <r>
    <x v="0"/>
    <s v="NAGALAND"/>
    <s v="NEZ013"/>
    <n v="1000001031"/>
    <s v="ZARBEN TRADERS - NLD"/>
    <d v="2021-07-27T00:00:00"/>
    <s v="Targeted Dealer"/>
    <m/>
    <n v="160"/>
    <n v="160"/>
    <n v="0"/>
    <n v="160"/>
    <n v="0"/>
    <n v="0"/>
    <s v="DEC"/>
    <n v="0"/>
    <n v="0"/>
    <s v=" "/>
    <b v="0"/>
    <n v="200"/>
    <s v="jAN"/>
    <n v="200"/>
    <n v="-200"/>
    <n v="-1"/>
    <s v="DEGROWTH"/>
    <n v="0"/>
  </r>
  <r>
    <x v="0"/>
    <s v="NAGALAND"/>
    <s v="NES531"/>
    <n v="1000001027"/>
    <s v="SHREE SASHI STORE - NLD"/>
    <d v="2021-09-20T00:00:00"/>
    <s v="Targeted Dealer"/>
    <m/>
    <n v="175"/>
    <n v="175"/>
    <n v="210"/>
    <n v="-35"/>
    <n v="120"/>
    <n v="0"/>
    <s v="DEC"/>
    <n v="0"/>
    <n v="210"/>
    <s v=" "/>
    <b v="0"/>
    <n v="210"/>
    <s v="jAN"/>
    <n v="210"/>
    <n v="0"/>
    <n v="0"/>
    <s v="GROWTH"/>
    <n v="0"/>
  </r>
  <r>
    <x v="0"/>
    <s v="NAGALAND"/>
    <s v="NEK163"/>
    <n v="1000001018"/>
    <s v="K.B. TRADING"/>
    <d v="2021-09-25T00:00:00"/>
    <s v="Targeted Dealer"/>
    <m/>
    <n v="105"/>
    <n v="105"/>
    <n v="70"/>
    <n v="35"/>
    <n v="66.666666666666657"/>
    <n v="110"/>
    <s v="DEC"/>
    <n v="110"/>
    <n v="-40"/>
    <n v="-0.36363636363636365"/>
    <s v="DEGROWTH"/>
    <n v="140"/>
    <s v="jAN"/>
    <n v="140"/>
    <n v="-70"/>
    <n v="-0.5"/>
    <s v="DEGROWTH"/>
    <n v="0"/>
  </r>
  <r>
    <x v="0"/>
    <s v="NAGALAND"/>
    <s v="NER230"/>
    <n v="1000001024"/>
    <s v="R.B. STORE - NLD"/>
    <d v="2021-09-28T00:00:00"/>
    <s v="Targeted Dealer"/>
    <m/>
    <n v="320"/>
    <n v="320"/>
    <n v="220"/>
    <n v="100"/>
    <n v="68.75"/>
    <n v="35"/>
    <s v="DEC"/>
    <n v="35"/>
    <n v="185"/>
    <n v="5.2857142857142856"/>
    <s v="GROWTH"/>
    <n v="266"/>
    <s v="jAN"/>
    <n v="266"/>
    <n v="-46"/>
    <n v="-0.17293233082706772"/>
    <s v="DEGROWTH"/>
    <n v="1"/>
  </r>
  <r>
    <x v="0"/>
    <s v="NAGALAND"/>
    <s v="NEA362"/>
    <n v="1000003100"/>
    <s v="A ACHUMI HARDWARE &amp; PAINTS"/>
    <d v="2022-11-08T00:00:00"/>
    <s v="Targeted Dealer"/>
    <m/>
    <n v="580"/>
    <n v="580"/>
    <n v="640"/>
    <n v="-60"/>
    <n v="110.3448275862069"/>
    <n v="776.45"/>
    <s v="DEC"/>
    <n v="776.45"/>
    <n v="-136.45000000000005"/>
    <n v="-0.17573572026531015"/>
    <s v="DEGROWTH"/>
    <n v="165.5"/>
    <s v="jAN"/>
    <n v="165.5"/>
    <n v="474.5"/>
    <n v="2.8670694864048341"/>
    <s v="GROWTH"/>
    <n v="1"/>
  </r>
  <r>
    <x v="0"/>
    <s v="NAGALAND"/>
    <s v="NEM374"/>
    <n v="1000003445"/>
    <s v="MEZ &amp; CO HARDWARE"/>
    <d v="2023-03-23T00:00:00"/>
    <s v="Targeted Dealer"/>
    <m/>
    <n v="590"/>
    <n v="590"/>
    <n v="280"/>
    <n v="310"/>
    <n v="47.457627118644062"/>
    <n v="690"/>
    <s v="DEC"/>
    <n v="690"/>
    <n v="-410"/>
    <n v="-0.59420289855072461"/>
    <s v="DEGROWTH"/>
    <n v="560"/>
    <s v="jAN"/>
    <n v="560"/>
    <n v="-280"/>
    <n v="-0.5"/>
    <s v="DEGROWTH"/>
    <n v="0"/>
  </r>
  <r>
    <x v="0"/>
    <s v="NAGALAND"/>
    <s v="NEH141"/>
    <n v="1000003489"/>
    <s v="HALLELUJAH ENTERPRISE"/>
    <d v="2023-04-26T00:00:00"/>
    <s v="Targeted Dealer"/>
    <m/>
    <n v="105"/>
    <n v="105"/>
    <n v="140"/>
    <n v="-35"/>
    <n v="133.33333333333331"/>
    <n v="70"/>
    <s v="DEC"/>
    <n v="70"/>
    <n v="70"/>
    <n v="1"/>
    <s v="GROWTH"/>
    <n v="105"/>
    <s v="jAN"/>
    <n v="105"/>
    <n v="35"/>
    <n v="0.33333333333333326"/>
    <s v="GROWTH"/>
    <n v="0"/>
  </r>
  <r>
    <x v="0"/>
    <s v="NAGALAND"/>
    <s v="NET185"/>
    <n v="1000003698"/>
    <s v="THE ONE"/>
    <d v="2023-08-24T00:00:00"/>
    <s v="Targeted Dealer"/>
    <m/>
    <n v="385"/>
    <n v="385"/>
    <n v="130"/>
    <n v="255"/>
    <n v="33.766233766233768"/>
    <n v="380"/>
    <s v="DEC"/>
    <n v="380"/>
    <n v="-250"/>
    <n v="-0.65789473684210531"/>
    <s v="DEGROWTH"/>
    <n v="175"/>
    <s v="jAN"/>
    <n v="175"/>
    <n v="-45"/>
    <n v="-0.25714285714285712"/>
    <s v="DEGROWTH"/>
    <n v="0"/>
  </r>
  <r>
    <x v="0"/>
    <s v="NAGALAND"/>
    <s v="NEB344"/>
    <n v="1000003762"/>
    <s v="B D TRADERS"/>
    <d v="2023-11-22T00:00:00"/>
    <s v="Targeted Dealer"/>
    <m/>
    <n v="70"/>
    <n v="70"/>
    <n v="35"/>
    <n v="35"/>
    <n v="50"/>
    <n v="75.05"/>
    <s v="DEC"/>
    <n v="75.05"/>
    <n v="-40.049999999999997"/>
    <n v="-0.53364423717521658"/>
    <s v="DEGROWTH"/>
    <n v="0"/>
    <s v="jAN"/>
    <n v="0"/>
    <n v="35"/>
    <n v="0"/>
    <b v="0"/>
    <n v="0"/>
  </r>
  <r>
    <x v="0"/>
    <s v="NAGALAND"/>
    <s v="NEZ025"/>
    <n v="1000003924"/>
    <s v="Z ENTERPRISES"/>
    <d v="2024-04-30T00:00:00"/>
    <s v="Targeted Dealer"/>
    <m/>
    <n v="655"/>
    <n v="655"/>
    <n v="679.2"/>
    <n v="-24.200000000000045"/>
    <n v="103.69465648854963"/>
    <n v="1003.2"/>
    <s v="DEC"/>
    <n v="1003.2"/>
    <n v="-324"/>
    <n v="-0.32296650717703346"/>
    <s v="DEGROWTH"/>
    <n v="520"/>
    <s v="jAN"/>
    <n v="520"/>
    <n v="159.20000000000005"/>
    <n v="0.30615384615384622"/>
    <s v="GROWTH"/>
    <n v="0"/>
  </r>
  <r>
    <x v="0"/>
    <s v="NAGALAND"/>
    <s v="NEN31"/>
    <n v="1000003997"/>
    <s v="NY ENTERPRISES"/>
    <d v="2024-06-05T00:00:00"/>
    <s v="Targeted Dealer"/>
    <m/>
    <n v="650"/>
    <n v="650"/>
    <n v="687.15"/>
    <n v="-37.149999999999977"/>
    <n v="105.71538461538461"/>
    <n v="745"/>
    <s v="DEC"/>
    <n v="745"/>
    <n v="-57.850000000000023"/>
    <n v="-7.7651006711409454E-2"/>
    <s v="DEGROWTH"/>
    <n v="646.75"/>
    <s v="jAN"/>
    <n v="646.75"/>
    <n v="40.399999999999977"/>
    <n v="6.2466177039041337E-2"/>
    <s v="GROWTH"/>
    <n v="0"/>
  </r>
  <r>
    <x v="0"/>
    <s v="NAGALAND"/>
    <s v="NEK220"/>
    <n v="1000004020"/>
    <s v="KYONG ENTERPRISES"/>
    <d v="2024-06-26T00:00:00"/>
    <s v="Targeted Dealer"/>
    <m/>
    <n v="1400"/>
    <n v="1400"/>
    <n v="1935"/>
    <n v="-535"/>
    <n v="138.21428571428572"/>
    <n v="1631.5"/>
    <s v="DEC"/>
    <n v="1631.5"/>
    <n v="303.5"/>
    <n v="0.18602513024823786"/>
    <s v="GROWTH"/>
    <n v="1205"/>
    <s v="jAN"/>
    <n v="1205"/>
    <n v="730"/>
    <n v="0.60580912863070546"/>
    <s v="GROWTH"/>
    <n v="0"/>
  </r>
  <r>
    <x v="0"/>
    <s v="NAGALAND"/>
    <s v="NEA458"/>
    <n v="1000004050"/>
    <s v="A R ENTERPRISE"/>
    <d v="2024-07-20T00:00:00"/>
    <s v="Targeted Dealer"/>
    <m/>
    <n v="35"/>
    <n v="35"/>
    <n v="0"/>
    <n v="35"/>
    <n v="0"/>
    <n v="0"/>
    <s v="DEC"/>
    <n v="0"/>
    <n v="0"/>
    <s v=" "/>
    <b v="0"/>
    <n v="35"/>
    <s v="jAN"/>
    <n v="35"/>
    <n v="-35"/>
    <n v="-1"/>
    <s v="DEGROWTH"/>
    <n v="1"/>
  </r>
  <r>
    <x v="1"/>
    <s v="GUWAHATI RURAL"/>
    <s v="A010"/>
    <n v="1000000281"/>
    <s v="ADHIKARY ENTERPRISE"/>
    <d v="2005-03-24T00:00:00"/>
    <s v="Targeted Dealer"/>
    <m/>
    <n v="3000"/>
    <n v="3000"/>
    <n v="2893.5"/>
    <n v="106.5"/>
    <n v="96.45"/>
    <n v="2813"/>
    <s v="DEC"/>
    <n v="2813"/>
    <n v="80.5"/>
    <n v="2.8617134731603322E-2"/>
    <s v="GROWTH"/>
    <n v="2842.5"/>
    <s v="jAN"/>
    <n v="2842.5"/>
    <n v="51"/>
    <n v="1.7941952506596248E-2"/>
    <s v="GROWTH"/>
    <n v="0"/>
  </r>
  <r>
    <x v="1"/>
    <s v="GUWAHATI RURAL"/>
    <s v="NEA450"/>
    <n v="1000003989"/>
    <s v="ASOMI ENTERPRISE"/>
    <d v="2024-05-31T00:00:00"/>
    <s v="Targeted Dealer"/>
    <m/>
    <n v="45"/>
    <n v="45"/>
    <n v="30"/>
    <n v="15"/>
    <n v="66.666666666666671"/>
    <n v="47"/>
    <s v="DEC"/>
    <n v="47"/>
    <n v="-17"/>
    <n v="-0.36170212765957444"/>
    <s v="DEGROWTH"/>
    <n v="43"/>
    <s v="jAN"/>
    <n v="43"/>
    <n v="-13"/>
    <n v="-0.30232558139534882"/>
    <s v="DEGROWTH"/>
    <n v="0"/>
  </r>
  <r>
    <x v="1"/>
    <s v="GUWAHATI RURAL"/>
    <s v="A200"/>
    <n v="1000000283"/>
    <s v="ASSAM HARDWARE (GHY)"/>
    <d v="2013-09-24T00:00:00"/>
    <s v="Targeted Dealer"/>
    <m/>
    <n v="1025"/>
    <n v="1025"/>
    <n v="895.5"/>
    <n v="129.5"/>
    <n v="87.365853658536579"/>
    <n v="1082"/>
    <s v="DEC"/>
    <n v="1082"/>
    <n v="-186.5"/>
    <n v="-0.172365988909427"/>
    <s v="DEGROWTH"/>
    <n v="879.5"/>
    <s v="jAN"/>
    <n v="879.5"/>
    <n v="16"/>
    <n v="1.8192154633314361E-2"/>
    <s v="GROWTH"/>
    <n v="0"/>
  </r>
  <r>
    <x v="1"/>
    <s v="GUWAHATI RURAL"/>
    <s v="NEB094"/>
    <n v="1000000284"/>
    <s v="B.D. ENTERPRISE (GHY)"/>
    <d v="2017-03-01T00:00:00"/>
    <s v="Targeted Dealer"/>
    <m/>
    <n v="100"/>
    <n v="100"/>
    <n v="69.5"/>
    <n v="30.5"/>
    <n v="69.5"/>
    <n v="91"/>
    <s v="DEC"/>
    <n v="91"/>
    <n v="-21.5"/>
    <n v="-0.23626373626373631"/>
    <s v="DEGROWTH"/>
    <n v="130"/>
    <s v="jAN"/>
    <n v="130"/>
    <n v="-60.5"/>
    <n v="-0.4653846153846154"/>
    <s v="DEGROWTH"/>
    <n v="0"/>
  </r>
  <r>
    <x v="1"/>
    <s v="GUWAHATI RURAL"/>
    <s v="B054"/>
    <n v="1000000285"/>
    <s v="BAISHYA TRADERS"/>
    <d v="2007-05-24T00:00:00"/>
    <s v="Targeted Dealer"/>
    <m/>
    <n v="220"/>
    <n v="220"/>
    <n v="167"/>
    <n v="53"/>
    <n v="75.909090909090907"/>
    <n v="155"/>
    <s v="DEC"/>
    <n v="155"/>
    <n v="12"/>
    <n v="7.7419354838709653E-2"/>
    <s v="GROWTH"/>
    <n v="270"/>
    <s v="jAN"/>
    <n v="270"/>
    <n v="-103"/>
    <n v="-0.38148148148148153"/>
    <s v="DEGROWTH"/>
    <n v="0"/>
  </r>
  <r>
    <x v="1"/>
    <s v="GUWAHATI RURAL"/>
    <s v="NEB322"/>
    <n v="1000003402"/>
    <s v="BARUAH HARDWARE"/>
    <d v="2023-02-28T00:00:00"/>
    <s v="-"/>
    <m/>
    <n v="0"/>
    <n v="0"/>
    <n v="0"/>
    <n v="0"/>
    <s v="-"/>
    <n v="0"/>
    <s v="DEC"/>
    <n v="0"/>
    <n v="0"/>
    <s v=" "/>
    <b v="0"/>
    <n v="13"/>
    <s v="jAN"/>
    <n v="13"/>
    <n v="-13"/>
    <n v="-1"/>
    <s v="DEGROWTH"/>
    <n v="1"/>
  </r>
  <r>
    <x v="1"/>
    <s v="GUWAHATI RURAL"/>
    <s v="NEB350"/>
    <n v="1000003805"/>
    <s v="BARUAH HARDWARE"/>
    <d v="2023-12-28T00:00:00"/>
    <s v="Targeted Dealer"/>
    <m/>
    <n v="40"/>
    <n v="40"/>
    <n v="12.5"/>
    <n v="27.5"/>
    <n v="31.25"/>
    <n v="25"/>
    <s v="DEC"/>
    <n v="25"/>
    <n v="-12.5"/>
    <n v="-0.5"/>
    <s v="DEGROWTH"/>
    <n v="33"/>
    <s v="jAN"/>
    <n v="33"/>
    <n v="-20.5"/>
    <n v="-0.62121212121212122"/>
    <s v="DEGROWTH"/>
    <n v="0"/>
  </r>
  <r>
    <x v="1"/>
    <s v="GUWAHATI RURAL"/>
    <s v="NEB143"/>
    <n v="1000000286"/>
    <s v="BIBIDHA HARDWARE"/>
    <d v="2018-03-14T00:00:00"/>
    <s v="Targeted Dealer"/>
    <m/>
    <n v="135"/>
    <n v="135"/>
    <n v="143.75"/>
    <n v="-8.75"/>
    <n v="106.48148148148148"/>
    <n v="153.44999999999999"/>
    <s v="DEC"/>
    <n v="153.44999999999999"/>
    <n v="-9.6999999999999886"/>
    <n v="-6.3212772890192226E-2"/>
    <s v="DEGROWTH"/>
    <n v="123.5"/>
    <s v="jAN"/>
    <n v="123.5"/>
    <n v="20.25"/>
    <n v="0.16396761133603244"/>
    <s v="GROWTH"/>
    <n v="0"/>
  </r>
  <r>
    <x v="1"/>
    <s v="GUWAHATI RURAL"/>
    <s v="NEC003"/>
    <n v="1000000287"/>
    <s v="CHITRA ENTERPRISE"/>
    <d v="2014-06-12T00:00:00"/>
    <s v="Targeted Dealer"/>
    <m/>
    <n v="135"/>
    <n v="135"/>
    <n v="191"/>
    <n v="-56"/>
    <n v="141.48148148148147"/>
    <n v="215"/>
    <s v="DEC"/>
    <n v="215"/>
    <n v="-24"/>
    <n v="-0.11162790697674418"/>
    <s v="DEGROWTH"/>
    <n v="122"/>
    <s v="jAN"/>
    <n v="122"/>
    <n v="69"/>
    <n v="0.56557377049180335"/>
    <s v="GROWTH"/>
    <n v="0"/>
  </r>
  <r>
    <x v="1"/>
    <s v="GUWAHATI RURAL"/>
    <s v="NEC124"/>
    <n v="1000003483"/>
    <s v="CHOUDHURY &amp; PATWARY TRADERS"/>
    <d v="2023-04-05T00:00:00"/>
    <s v="Targeted Dealer"/>
    <m/>
    <n v="20"/>
    <n v="20"/>
    <n v="0"/>
    <n v="20"/>
    <n v="0"/>
    <n v="13"/>
    <s v="DEC"/>
    <n v="13"/>
    <n v="-13"/>
    <n v="-1"/>
    <s v="DEGROWTH"/>
    <n v="31"/>
    <s v="jAN"/>
    <n v="31"/>
    <n v="-31"/>
    <n v="-1"/>
    <s v="DEGROWTH"/>
    <n v="1"/>
  </r>
  <r>
    <x v="1"/>
    <s v="GUWAHATI RURAL"/>
    <s v="NED196"/>
    <n v="1000002621"/>
    <s v="DEKA AND SONS HARDWARE"/>
    <d v="2022-03-08T00:00:00"/>
    <s v="Targeted Dealer"/>
    <m/>
    <n v="125"/>
    <n v="125"/>
    <n v="112"/>
    <n v="13"/>
    <n v="89.6"/>
    <n v="127"/>
    <s v="DEC"/>
    <n v="127"/>
    <n v="-15"/>
    <n v="-0.11811023622047245"/>
    <s v="DEGROWTH"/>
    <n v="125.5"/>
    <s v="jAN"/>
    <n v="125.5"/>
    <n v="-13.5"/>
    <n v="-0.10756972111553786"/>
    <s v="DEGROWTH"/>
    <n v="0"/>
  </r>
  <r>
    <x v="1"/>
    <s v="GUWAHATI RURAL"/>
    <s v="NED219"/>
    <n v="1000003309"/>
    <s v="DEKA ENTERPRISE"/>
    <d v="2023-01-31T00:00:00"/>
    <s v="-"/>
    <m/>
    <n v="0"/>
    <n v="0"/>
    <n v="0"/>
    <n v="0"/>
    <s v="-"/>
    <n v="0"/>
    <s v="DEC"/>
    <n v="0"/>
    <n v="0"/>
    <s v=" "/>
    <b v="0"/>
    <n v="79"/>
    <s v="jAN"/>
    <n v="79"/>
    <n v="-79"/>
    <n v="-1"/>
    <s v="DEGROWTH"/>
    <n v="0"/>
  </r>
  <r>
    <x v="1"/>
    <s v="GUWAHATI RURAL"/>
    <s v="NED230"/>
    <n v="1000003615"/>
    <s v="DEV ENTERPRISE"/>
    <d v="2023-06-30T00:00:00"/>
    <s v="Targeted Dealer"/>
    <m/>
    <n v="41"/>
    <n v="41"/>
    <n v="39"/>
    <n v="2"/>
    <n v="95.121951219512198"/>
    <n v="37"/>
    <s v="DEC"/>
    <n v="37"/>
    <n v="2"/>
    <n v="5.4054054054053946E-2"/>
    <s v="GROWTH"/>
    <n v="58.5"/>
    <s v="jAN"/>
    <n v="58.5"/>
    <n v="-19.5"/>
    <n v="-0.33333333333333337"/>
    <s v="DEGROWTH"/>
    <n v="0"/>
  </r>
  <r>
    <x v="1"/>
    <s v="GUWAHATI RURAL"/>
    <s v="NEI044"/>
    <n v="1000003799"/>
    <s v="ISLAM TRADERS"/>
    <d v="2023-12-23T00:00:00"/>
    <s v="Targeted Dealer"/>
    <m/>
    <n v="80"/>
    <n v="80"/>
    <n v="13"/>
    <n v="67"/>
    <n v="16.25"/>
    <n v="25"/>
    <s v="DEC"/>
    <n v="25"/>
    <n v="-12"/>
    <n v="-0.48"/>
    <s v="DEGROWTH"/>
    <n v="149.5"/>
    <s v="jAN"/>
    <n v="149.5"/>
    <n v="-136.5"/>
    <n v="-0.91304347826086962"/>
    <s v="DEGROWTH"/>
    <n v="0"/>
  </r>
  <r>
    <x v="1"/>
    <s v="GUWAHATI RURAL"/>
    <s v="NEJ183"/>
    <n v="1000003846"/>
    <s v="J.H.ENTERPRISE"/>
    <d v="2024-01-31T00:00:00"/>
    <s v="Targeted Dealer"/>
    <m/>
    <n v="150"/>
    <n v="150"/>
    <n v="286"/>
    <n v="-136"/>
    <n v="190.66666666666666"/>
    <n v="194.5"/>
    <s v="DEC"/>
    <n v="194.5"/>
    <n v="91.5"/>
    <n v="0.47043701799485871"/>
    <s v="GROWTH"/>
    <n v="130"/>
    <s v="jAN"/>
    <n v="130"/>
    <n v="156"/>
    <n v="1.2000000000000002"/>
    <s v="GROWTH"/>
    <n v="0"/>
  </r>
  <r>
    <x v="1"/>
    <s v="GUWAHATI RURAL"/>
    <s v="J033"/>
    <n v="1000000288"/>
    <s v="JINTI HARDWARE"/>
    <d v="2007-11-12T00:00:00"/>
    <s v="Targeted Dealer"/>
    <m/>
    <n v="80"/>
    <n v="80"/>
    <n v="103.5"/>
    <n v="-23.5"/>
    <n v="129.375"/>
    <n v="126.5"/>
    <s v="DEC"/>
    <n v="126.5"/>
    <n v="-23"/>
    <n v="-0.18181818181818177"/>
    <s v="DEGROWTH"/>
    <n v="39"/>
    <s v="jAN"/>
    <n v="39"/>
    <n v="64.5"/>
    <n v="1.6538461538461537"/>
    <s v="GROWTH"/>
    <n v="0"/>
  </r>
  <r>
    <x v="1"/>
    <s v="GUWAHATI RURAL"/>
    <s v="NEL054"/>
    <n v="1000000290"/>
    <s v="LILA HARDWARE"/>
    <d v="2019-03-16T00:00:00"/>
    <s v="Targeted Dealer"/>
    <m/>
    <n v="15"/>
    <n v="15"/>
    <n v="11"/>
    <n v="4"/>
    <n v="73.333333333333343"/>
    <n v="3.5"/>
    <s v="DEC"/>
    <n v="3.5"/>
    <n v="7.5"/>
    <n v="2.1428571428571428"/>
    <s v="GROWTH"/>
    <n v="3.5"/>
    <s v="jAN"/>
    <n v="3.5"/>
    <n v="7.5"/>
    <n v="2.1428571428571428"/>
    <s v="GROWTH"/>
    <n v="0"/>
  </r>
  <r>
    <x v="1"/>
    <s v="GUWAHATI RURAL"/>
    <s v="NEM407"/>
    <n v="1000003815"/>
    <s v="MAA ENTERPRISE"/>
    <d v="2023-12-31T00:00:00"/>
    <s v="Targeted Dealer"/>
    <m/>
    <n v="250"/>
    <n v="250"/>
    <n v="363"/>
    <n v="-113"/>
    <n v="145.19999999999999"/>
    <n v="258"/>
    <s v="DEC"/>
    <n v="258"/>
    <n v="105"/>
    <n v="0.40697674418604657"/>
    <s v="GROWTH"/>
    <n v="281"/>
    <s v="jAN"/>
    <n v="281"/>
    <n v="82"/>
    <n v="0.29181494661921703"/>
    <s v="GROWTH"/>
    <n v="0"/>
  </r>
  <r>
    <x v="1"/>
    <s v="GUWAHATI RURAL"/>
    <s v="M220"/>
    <n v="1000000291"/>
    <s v="MAA ENTERPRISE (GUWAHATI)"/>
    <d v="2012-07-07T00:00:00"/>
    <s v="Targeted Dealer"/>
    <m/>
    <n v="25"/>
    <n v="25"/>
    <n v="21"/>
    <n v="4"/>
    <n v="84"/>
    <n v="40.5"/>
    <s v="DEC"/>
    <n v="40.5"/>
    <n v="-19.5"/>
    <n v="-0.48148148148148151"/>
    <s v="DEGROWTH"/>
    <n v="0"/>
    <s v="jAN"/>
    <n v="0"/>
    <n v="21"/>
    <n v="0"/>
    <b v="0"/>
    <n v="0"/>
  </r>
  <r>
    <x v="1"/>
    <s v="GUWAHATI RURAL"/>
    <s v="NEM343"/>
    <n v="1000002763"/>
    <s v="MAA ENTERPRISE-GHY"/>
    <d v="2022-05-30T00:00:00"/>
    <s v="Targeted Dealer"/>
    <m/>
    <n v="100"/>
    <n v="100"/>
    <n v="55.5"/>
    <n v="44.5"/>
    <n v="55.5"/>
    <n v="71.75"/>
    <s v="DEC"/>
    <n v="71.75"/>
    <n v="-16.25"/>
    <n v="-0.22648083623693382"/>
    <s v="DEGROWTH"/>
    <n v="86.5"/>
    <s v="jAN"/>
    <n v="86.5"/>
    <n v="-31"/>
    <n v="-0.35838150289017345"/>
    <s v="DEGROWTH"/>
    <n v="0"/>
  </r>
  <r>
    <x v="1"/>
    <s v="GUWAHATI RURAL"/>
    <s v="NEM430"/>
    <n v="1000003975"/>
    <s v="MAHANTA AND CO. HARDWARE"/>
    <d v="2024-05-18T00:00:00"/>
    <s v="Targeted Dealer"/>
    <m/>
    <n v="35"/>
    <n v="35"/>
    <n v="46"/>
    <n v="-11"/>
    <n v="131.42857142857144"/>
    <n v="51"/>
    <s v="DEC"/>
    <n v="51"/>
    <n v="-5"/>
    <n v="-9.8039215686274495E-2"/>
    <s v="DEGROWTH"/>
    <n v="25.5"/>
    <s v="jAN"/>
    <n v="25.5"/>
    <n v="20.5"/>
    <n v="0.80392156862745101"/>
    <s v="GROWTH"/>
    <n v="0"/>
  </r>
  <r>
    <x v="1"/>
    <s v="GUWAHATI RURAL"/>
    <s v="NEM392"/>
    <n v="1000003642"/>
    <s v="MAYUKH ENTERPRISE"/>
    <d v="2023-07-11T00:00:00"/>
    <s v="Targeted Dealer"/>
    <m/>
    <n v="180"/>
    <n v="180"/>
    <n v="221"/>
    <n v="-41"/>
    <n v="122.77777777777777"/>
    <n v="182"/>
    <s v="DEC"/>
    <n v="182"/>
    <n v="39"/>
    <n v="0.21428571428571419"/>
    <s v="GROWTH"/>
    <n v="140.5"/>
    <s v="jAN"/>
    <n v="140.5"/>
    <n v="80.5"/>
    <n v="0.57295373665480431"/>
    <s v="GROWTH"/>
    <n v="0"/>
  </r>
  <r>
    <x v="1"/>
    <s v="GUWAHATI RURAL"/>
    <s v="N019"/>
    <n v="1000000292"/>
    <s v="NIRMAL HARDWARE"/>
    <d v="2006-08-12T00:00:00"/>
    <s v="Targeted Dealer"/>
    <m/>
    <n v="1100"/>
    <n v="1100"/>
    <n v="844.5"/>
    <n v="255.5"/>
    <n v="76.772727272727266"/>
    <n v="867"/>
    <s v="DEC"/>
    <n v="867"/>
    <n v="-22.5"/>
    <n v="-2.5951557093425559E-2"/>
    <s v="DEGROWTH"/>
    <n v="851.5"/>
    <s v="jAN"/>
    <n v="851.5"/>
    <n v="-7"/>
    <n v="-8.2207868467409906E-3"/>
    <s v="DEGROWTH"/>
    <n v="0"/>
  </r>
  <r>
    <x v="1"/>
    <s v="GUWAHATI RURAL"/>
    <s v="NEP252"/>
    <n v="1000003294"/>
    <s v="P.S. HARDWARE"/>
    <d v="2023-01-27T00:00:00"/>
    <s v="Targeted Dealer"/>
    <m/>
    <n v="150"/>
    <n v="150"/>
    <n v="166"/>
    <n v="-16"/>
    <n v="110.66666666666667"/>
    <n v="169"/>
    <s v="DEC"/>
    <n v="169"/>
    <n v="-3"/>
    <n v="-1.7751479289940808E-2"/>
    <s v="DEGROWTH"/>
    <n v="179.5"/>
    <s v="jAN"/>
    <n v="179.5"/>
    <n v="-13.5"/>
    <n v="-7.5208913649025044E-2"/>
    <s v="DEGROWTH"/>
    <n v="0"/>
  </r>
  <r>
    <x v="1"/>
    <s v="GUWAHATI RURAL"/>
    <s v="NEP100"/>
    <n v="1000000294"/>
    <s v="PARIJAT STEEL (GHY)"/>
    <d v="2017-01-27T00:00:00"/>
    <s v="Targeted Dealer"/>
    <m/>
    <n v="550"/>
    <n v="550"/>
    <n v="151.5"/>
    <n v="398.5"/>
    <n v="27.545454545454547"/>
    <n v="405.5"/>
    <s v="DEC"/>
    <n v="405.5"/>
    <n v="-254"/>
    <n v="-0.62638717632552399"/>
    <s v="DEGROWTH"/>
    <n v="451.45"/>
    <s v="jAN"/>
    <n v="451.45"/>
    <n v="-299.95"/>
    <n v="-0.66441466386089265"/>
    <s v="DEGROWTH"/>
    <n v="0"/>
  </r>
  <r>
    <x v="1"/>
    <s v="GUWAHATI RURAL"/>
    <s v="NEP279"/>
    <n v="1000003802"/>
    <s v="POPULAR ENTERPRISE"/>
    <d v="2023-12-23T00:00:00"/>
    <s v="Targeted Dealer"/>
    <m/>
    <n v="200"/>
    <n v="200"/>
    <n v="443.5"/>
    <n v="-243.5"/>
    <n v="221.75"/>
    <n v="220"/>
    <s v="DEC"/>
    <n v="220"/>
    <n v="223.5"/>
    <n v="1.0159090909090911"/>
    <s v="GROWTH"/>
    <n v="115.5"/>
    <s v="jAN"/>
    <n v="115.5"/>
    <n v="328"/>
    <n v="2.83982683982684"/>
    <s v="GROWTH"/>
    <n v="0"/>
  </r>
  <r>
    <x v="1"/>
    <s v="GUWAHATI RURAL"/>
    <s v="P134"/>
    <n v="1000000295"/>
    <s v="PRAGATI ENTERPRISE"/>
    <d v="2012-07-02T00:00:00"/>
    <s v="Targeted Dealer"/>
    <m/>
    <n v="70"/>
    <n v="70"/>
    <n v="48"/>
    <n v="22"/>
    <n v="68.571428571428569"/>
    <n v="52"/>
    <s v="DEC"/>
    <n v="52"/>
    <n v="-4"/>
    <n v="-7.6923076923076872E-2"/>
    <s v="DEGROWTH"/>
    <n v="67"/>
    <s v="jAN"/>
    <n v="67"/>
    <n v="-19"/>
    <n v="-0.28358208955223885"/>
    <s v="DEGROWTH"/>
    <n v="0"/>
  </r>
  <r>
    <x v="1"/>
    <s v="GUWAHATI RURAL"/>
    <s v="NER328"/>
    <n v="1000004100"/>
    <s v="R.K. TRADING"/>
    <d v="2024-08-28T00:00:00"/>
    <s v="Targeted Dealer"/>
    <m/>
    <n v="13"/>
    <n v="13"/>
    <n v="0"/>
    <n v="13"/>
    <n v="0"/>
    <n v="0"/>
    <s v="DEC"/>
    <n v="0"/>
    <n v="0"/>
    <s v=" "/>
    <b v="0"/>
    <n v="0"/>
    <s v="jAN"/>
    <n v="0"/>
    <n v="0"/>
    <n v="0"/>
    <b v="0"/>
    <n v="1"/>
  </r>
  <r>
    <x v="1"/>
    <s v="GUWAHATI RURAL"/>
    <s v="NER184"/>
    <n v="1000000297"/>
    <s v="RABEN KALITA ENTERPRISE"/>
    <d v="2019-12-06T00:00:00"/>
    <s v="Targeted Dealer"/>
    <m/>
    <n v="100"/>
    <n v="100"/>
    <n v="101"/>
    <n v="-1"/>
    <n v="101"/>
    <n v="140.5"/>
    <s v="DEC"/>
    <n v="140.5"/>
    <n v="-39.5"/>
    <n v="-0.28113879003558717"/>
    <s v="DEGROWTH"/>
    <n v="10.5"/>
    <s v="jAN"/>
    <n v="10.5"/>
    <n v="90.5"/>
    <n v="8.6190476190476186"/>
    <s v="GROWTH"/>
    <n v="0"/>
  </r>
  <r>
    <x v="1"/>
    <s v="GUWAHATI RURAL"/>
    <s v="NER095"/>
    <n v="1000000298"/>
    <s v="RAHUL TRADERS (GHY)"/>
    <d v="2017-04-01T00:00:00"/>
    <s v="Targeted Dealer"/>
    <m/>
    <n v="1200"/>
    <n v="1200"/>
    <n v="962.5"/>
    <n v="237.5"/>
    <n v="80.208333333333329"/>
    <n v="1052"/>
    <s v="DEC"/>
    <n v="1052"/>
    <n v="-89.5"/>
    <n v="-8.5076045627376473E-2"/>
    <s v="DEGROWTH"/>
    <n v="1096.5"/>
    <s v="jAN"/>
    <n v="1096.5"/>
    <n v="-134"/>
    <n v="-0.1222070223438213"/>
    <s v="DEGROWTH"/>
    <n v="0"/>
  </r>
  <r>
    <x v="1"/>
    <s v="GUWAHATI RURAL"/>
    <s v="NER084"/>
    <n v="1000000299"/>
    <s v="RAJIV TRADERS (GHY)"/>
    <d v="2016-11-19T00:00:00"/>
    <s v="Targeted Dealer"/>
    <m/>
    <n v="535"/>
    <n v="535"/>
    <n v="385"/>
    <n v="150"/>
    <n v="71.962616822429908"/>
    <n v="420"/>
    <s v="DEC"/>
    <n v="420"/>
    <n v="-35"/>
    <n v="-8.333333333333337E-2"/>
    <s v="DEGROWTH"/>
    <n v="506.5"/>
    <s v="jAN"/>
    <n v="506.5"/>
    <n v="-121.5"/>
    <n v="-0.23988153998025663"/>
    <s v="DEGROWTH"/>
    <n v="0"/>
  </r>
  <r>
    <x v="1"/>
    <s v="GUWAHATI RURAL"/>
    <s v="NER263"/>
    <n v="1000003162"/>
    <s v="RUPJYOTI ENTERPRISE"/>
    <d v="2022-12-21T00:00:00"/>
    <s v="Targeted Dealer"/>
    <m/>
    <n v="120"/>
    <n v="120"/>
    <n v="103.5"/>
    <n v="16.5"/>
    <n v="86.25"/>
    <n v="137"/>
    <s v="DEC"/>
    <n v="137"/>
    <n v="-33.5"/>
    <n v="-0.24452554744525545"/>
    <s v="DEGROWTH"/>
    <n v="104"/>
    <s v="jAN"/>
    <n v="104"/>
    <n v="-0.5"/>
    <n v="-4.8076923076922906E-3"/>
    <s v="DEGROWTH"/>
    <n v="0"/>
  </r>
  <r>
    <x v="1"/>
    <s v="GUWAHATI RURAL"/>
    <s v="S351"/>
    <n v="1000000301"/>
    <s v="S.B.ENTERPRISE (CHHAYGAON)"/>
    <d v="2012-12-05T00:00:00"/>
    <s v="Targeted Dealer"/>
    <m/>
    <n v="1943"/>
    <n v="1943"/>
    <n v="1907"/>
    <n v="36"/>
    <n v="98.147195059186828"/>
    <n v="1551"/>
    <s v="DEC"/>
    <n v="1551"/>
    <n v="356"/>
    <n v="0.22952933591231472"/>
    <s v="GROWTH"/>
    <n v="1758"/>
    <s v="jAN"/>
    <n v="1758"/>
    <n v="149"/>
    <n v="8.475540386803182E-2"/>
    <s v="GROWTH"/>
    <n v="0"/>
  </r>
  <r>
    <x v="1"/>
    <s v="GUWAHATI RURAL"/>
    <s v="S434"/>
    <n v="1000000302"/>
    <s v="S.I.R ENTERPRISE"/>
    <d v="2013-08-02T00:00:00"/>
    <s v="Targeted Dealer"/>
    <m/>
    <n v="450"/>
    <n v="450"/>
    <n v="441.5"/>
    <n v="8.5"/>
    <n v="98.111111111111114"/>
    <n v="416"/>
    <s v="DEC"/>
    <n v="416"/>
    <n v="25.5"/>
    <n v="6.1298076923076872E-2"/>
    <s v="GROWTH"/>
    <n v="490.5"/>
    <s v="jAN"/>
    <n v="490.5"/>
    <n v="-49"/>
    <n v="-9.9898063200815512E-2"/>
    <s v="DEGROWTH"/>
    <n v="0"/>
  </r>
  <r>
    <x v="1"/>
    <s v="GUWAHATI RURAL"/>
    <s v="S014"/>
    <n v="1000000303"/>
    <s v="SALEN ENTERPRISE"/>
    <d v="2005-04-23T00:00:00"/>
    <s v="Targeted Dealer"/>
    <m/>
    <n v="15"/>
    <n v="15"/>
    <n v="14"/>
    <n v="1"/>
    <n v="93.333333333333343"/>
    <n v="10.5"/>
    <s v="DEC"/>
    <n v="10.5"/>
    <n v="3.5"/>
    <n v="0.33333333333333326"/>
    <s v="GROWTH"/>
    <n v="17.5"/>
    <s v="jAN"/>
    <n v="17.5"/>
    <n v="-3.5"/>
    <n v="-0.19999999999999996"/>
    <s v="DEGROWTH"/>
    <n v="0"/>
  </r>
  <r>
    <x v="1"/>
    <s v="GUWAHATI RURAL"/>
    <s v="NES025"/>
    <n v="1000000305"/>
    <s v="SARMA HARDWARE(GUWAHATI)"/>
    <d v="2014-08-19T00:00:00"/>
    <s v="Targeted Dealer"/>
    <m/>
    <n v="420"/>
    <n v="420"/>
    <n v="365"/>
    <n v="55"/>
    <n v="86.904761904761898"/>
    <n v="413.5"/>
    <s v="DEC"/>
    <n v="413.5"/>
    <n v="-48.5"/>
    <n v="-0.11729141475211613"/>
    <s v="DEGROWTH"/>
    <n v="365.5"/>
    <s v="jAN"/>
    <n v="365.5"/>
    <n v="-0.5"/>
    <n v="-1.3679890560875929E-3"/>
    <s v="DEGROWTH"/>
    <n v="0"/>
  </r>
  <r>
    <x v="1"/>
    <s v="DARANG"/>
    <s v="M024"/>
    <n v="1000000182"/>
    <s v="MAHABIR PRASAD MAHENDRA KUMAR"/>
    <d v="2005-02-25T00:00:00"/>
    <s v="Targeted Dealer"/>
    <m/>
    <n v="60"/>
    <n v="60"/>
    <n v="60"/>
    <n v="0"/>
    <n v="100"/>
    <n v="40"/>
    <s v="DEC"/>
    <n v="40"/>
    <n v="20"/>
    <n v="0.5"/>
    <s v="GROWTH"/>
    <n v="80"/>
    <s v="jAN"/>
    <n v="80"/>
    <n v="-20"/>
    <n v="-0.25"/>
    <s v="DEGROWTH"/>
    <n v="0"/>
  </r>
  <r>
    <x v="1"/>
    <s v="DARANG"/>
    <s v="M029"/>
    <n v="1000000184"/>
    <s v="MAHENDRA KUMAR SURANA"/>
    <d v="2005-02-25T00:00:00"/>
    <s v="Targeted Dealer"/>
    <m/>
    <n v="1200"/>
    <n v="1200"/>
    <n v="985"/>
    <n v="215"/>
    <n v="82.083333333333329"/>
    <n v="1097.5"/>
    <s v="DEC"/>
    <n v="1097.5"/>
    <n v="-112.5"/>
    <n v="-0.10250569476082005"/>
    <s v="DEGROWTH"/>
    <n v="1110.5"/>
    <s v="jAN"/>
    <n v="1110.5"/>
    <n v="-125.5"/>
    <n v="-0.11301215668617737"/>
    <s v="DEGROWTH"/>
    <n v="0"/>
  </r>
  <r>
    <x v="1"/>
    <s v="DARANG"/>
    <s v="B006"/>
    <n v="1000000171"/>
    <s v="BABA HARDWARE (DARRANG)"/>
    <d v="2006-02-02T00:00:00"/>
    <s v="Targeted Dealer"/>
    <m/>
    <n v="150"/>
    <n v="150"/>
    <n v="89.5"/>
    <n v="60.5"/>
    <n v="59.666666666666664"/>
    <n v="124.5"/>
    <s v="DEC"/>
    <n v="124.5"/>
    <n v="-35"/>
    <n v="-0.28112449799196793"/>
    <s v="DEGROWTH"/>
    <n v="77.5"/>
    <s v="jAN"/>
    <n v="77.5"/>
    <n v="12"/>
    <n v="0.15483870967741931"/>
    <s v="GROWTH"/>
    <n v="0"/>
  </r>
  <r>
    <x v="1"/>
    <s v="DARANG"/>
    <s v="D026"/>
    <n v="1000000176"/>
    <s v="DURGA TRADING (DARRANG)"/>
    <d v="2006-02-02T00:00:00"/>
    <s v="-"/>
    <m/>
    <n v="0"/>
    <n v="0"/>
    <n v="19.5"/>
    <n v="-19.5"/>
    <s v="-"/>
    <n v="0"/>
    <s v="DEC"/>
    <n v="0"/>
    <n v="19.5"/>
    <s v=" "/>
    <b v="0"/>
    <n v="25.5"/>
    <s v="jAN"/>
    <n v="25.5"/>
    <n v="-6"/>
    <n v="-0.23529411764705888"/>
    <s v="DEGROWTH"/>
    <n v="1"/>
  </r>
  <r>
    <x v="1"/>
    <s v="DARANG"/>
    <s v="M428"/>
    <n v="1000000185"/>
    <s v="MAHESH HARDWARE"/>
    <d v="2014-04-29T00:00:00"/>
    <s v="Targeted Dealer"/>
    <m/>
    <n v="25"/>
    <n v="25"/>
    <n v="37.5"/>
    <n v="-12.5"/>
    <n v="150"/>
    <n v="25"/>
    <s v="DEC"/>
    <n v="25"/>
    <n v="12.5"/>
    <n v="0.5"/>
    <s v="GROWTH"/>
    <n v="70"/>
    <s v="jAN"/>
    <n v="70"/>
    <n v="-32.5"/>
    <n v="-0.4642857142857143"/>
    <s v="DEGROWTH"/>
    <n v="0"/>
  </r>
  <r>
    <x v="1"/>
    <s v="DARANG"/>
    <s v="NES003"/>
    <n v="1000000196"/>
    <s v="SHANKAR BHANDAR (DARANG)"/>
    <d v="2014-05-09T00:00:00"/>
    <s v="Targeted Dealer"/>
    <m/>
    <n v="25"/>
    <n v="25"/>
    <n v="24.5"/>
    <n v="0.5"/>
    <n v="98"/>
    <n v="25"/>
    <s v="DEC"/>
    <n v="25"/>
    <n v="-0.5"/>
    <n v="-2.0000000000000018E-2"/>
    <s v="DEGROWTH"/>
    <n v="13"/>
    <s v="jAN"/>
    <n v="13"/>
    <n v="11.5"/>
    <n v="0.88461538461538458"/>
    <s v="GROWTH"/>
    <n v="0"/>
  </r>
  <r>
    <x v="1"/>
    <s v="DARANG"/>
    <s v="NED009"/>
    <n v="1000000177"/>
    <s v="DUTTA STORE"/>
    <d v="2014-09-30T00:00:00"/>
    <s v="Targeted Dealer"/>
    <m/>
    <n v="450"/>
    <n v="450"/>
    <n v="379.5"/>
    <n v="70.5"/>
    <n v="84.333333333333329"/>
    <n v="400"/>
    <s v="DEC"/>
    <n v="400"/>
    <n v="-20.5"/>
    <n v="-5.1250000000000018E-2"/>
    <s v="DEGROWTH"/>
    <n v="404.5"/>
    <s v="jAN"/>
    <n v="404.5"/>
    <n v="-25"/>
    <n v="-6.180469715698389E-2"/>
    <s v="DEGROWTH"/>
    <n v="0"/>
  </r>
  <r>
    <x v="1"/>
    <s v="DARANG"/>
    <s v="NES090"/>
    <n v="1000000194"/>
    <s v="S.B. HARDWARE"/>
    <d v="2015-08-12T00:00:00"/>
    <s v="Targeted Dealer"/>
    <m/>
    <n v="380"/>
    <n v="380"/>
    <n v="391"/>
    <n v="-11"/>
    <n v="102.89473684210527"/>
    <n v="275.5"/>
    <s v="DEC"/>
    <n v="275.5"/>
    <n v="115.5"/>
    <n v="0.41923774954627957"/>
    <s v="GROWTH"/>
    <n v="366.5"/>
    <s v="jAN"/>
    <n v="366.5"/>
    <n v="24.5"/>
    <n v="6.684856753069579E-2"/>
    <s v="GROWTH"/>
    <n v="0"/>
  </r>
  <r>
    <x v="1"/>
    <s v="DARANG"/>
    <s v="NEP046"/>
    <n v="1000000189"/>
    <s v="PRADIP SAHA"/>
    <d v="2015-10-03T00:00:00"/>
    <s v="Targeted Dealer"/>
    <m/>
    <n v="25"/>
    <n v="25"/>
    <n v="27.5"/>
    <n v="-2.5"/>
    <n v="110"/>
    <n v="27.5"/>
    <s v="DEC"/>
    <n v="27.5"/>
    <n v="0"/>
    <n v="0"/>
    <s v="GROWTH"/>
    <n v="50"/>
    <s v="jAN"/>
    <n v="50"/>
    <n v="-22.5"/>
    <n v="-0.44999999999999996"/>
    <s v="DEGROWTH"/>
    <n v="1"/>
  </r>
  <r>
    <x v="1"/>
    <s v="DARANG"/>
    <s v="NEK062"/>
    <n v="1000000181"/>
    <s v="K B HARDWARE (DARRANG)"/>
    <d v="2017-06-03T00:00:00"/>
    <s v="Targeted Dealer"/>
    <m/>
    <n v="120"/>
    <n v="120"/>
    <n v="38.5"/>
    <n v="81.5"/>
    <n v="32.083333333333336"/>
    <n v="110.5"/>
    <s v="DEC"/>
    <n v="110.5"/>
    <n v="-72"/>
    <n v="-0.65158371040723984"/>
    <s v="DEGROWTH"/>
    <n v="97.5"/>
    <s v="jAN"/>
    <n v="97.5"/>
    <n v="-59"/>
    <n v="-0.6051282051282052"/>
    <s v="DEGROWTH"/>
    <n v="0"/>
  </r>
  <r>
    <x v="1"/>
    <s v="DARANG"/>
    <s v="NEG056"/>
    <n v="1000000178"/>
    <s v="GANGA HARDWARE (DARRANG)"/>
    <d v="2017-07-05T00:00:00"/>
    <s v="Targeted Dealer"/>
    <m/>
    <n v="25"/>
    <n v="25"/>
    <n v="0"/>
    <n v="25"/>
    <n v="0"/>
    <n v="12.5"/>
    <s v="DEC"/>
    <n v="12.5"/>
    <n v="-12.5"/>
    <n v="-1"/>
    <s v="DEGROWTH"/>
    <n v="0"/>
    <s v="jAN"/>
    <n v="0"/>
    <n v="0"/>
    <n v="0"/>
    <b v="0"/>
    <n v="0"/>
  </r>
  <r>
    <x v="1"/>
    <s v="DARANG"/>
    <s v="NER113"/>
    <n v="1000000190"/>
    <s v="RAJ HARDWARE (DARRANG)"/>
    <d v="2017-11-27T00:00:00"/>
    <s v="Targeted Dealer"/>
    <m/>
    <n v="80"/>
    <n v="80"/>
    <n v="90.5"/>
    <n v="-10.5"/>
    <n v="113.125"/>
    <n v="141"/>
    <s v="DEC"/>
    <n v="141"/>
    <n v="-50.5"/>
    <n v="-0.35815602836879434"/>
    <s v="DEGROWTH"/>
    <n v="36.5"/>
    <s v="jAN"/>
    <n v="36.5"/>
    <n v="54"/>
    <n v="1.4794520547945207"/>
    <s v="GROWTH"/>
    <n v="0"/>
  </r>
  <r>
    <x v="1"/>
    <s v="DARANG"/>
    <s v="NEA175"/>
    <n v="1000000168"/>
    <s v="AFSHANA HARDWARE"/>
    <d v="2018-02-16T00:00:00"/>
    <s v="Targeted Dealer"/>
    <m/>
    <n v="200"/>
    <n v="200"/>
    <n v="162.5"/>
    <n v="37.5"/>
    <n v="81.25"/>
    <n v="99.5"/>
    <s v="DEC"/>
    <n v="99.5"/>
    <n v="63"/>
    <n v="0.63316582914572872"/>
    <s v="GROWTH"/>
    <n v="260"/>
    <s v="jAN"/>
    <n v="260"/>
    <n v="-97.5"/>
    <n v="-0.375"/>
    <s v="DEGROWTH"/>
    <n v="0"/>
  </r>
  <r>
    <x v="1"/>
    <s v="DARANG"/>
    <s v="NEB163"/>
    <n v="1000000172"/>
    <s v="BHARAT CEMENT SUPPLIER"/>
    <d v="2018-07-01T00:00:00"/>
    <s v="Targeted Dealer"/>
    <m/>
    <n v="700"/>
    <n v="700"/>
    <n v="633.79999999999995"/>
    <n v="66.200000000000045"/>
    <n v="90.54285714285713"/>
    <n v="588"/>
    <s v="DEC"/>
    <n v="588"/>
    <n v="45.799999999999955"/>
    <n v="7.7891156462585043E-2"/>
    <s v="GROWTH"/>
    <n v="727"/>
    <s v="jAN"/>
    <n v="727"/>
    <n v="-93.200000000000045"/>
    <n v="-0.12819807427785423"/>
    <s v="DEGROWTH"/>
    <n v="0"/>
  </r>
  <r>
    <x v="1"/>
    <s v="DARANG"/>
    <s v="NES304"/>
    <n v="1000000195"/>
    <s v="SARMA STORE"/>
    <d v="2018-07-01T00:00:00"/>
    <s v="Targeted Dealer"/>
    <m/>
    <n v="180"/>
    <n v="180"/>
    <n v="155.5"/>
    <n v="24.5"/>
    <n v="86.388888888888886"/>
    <n v="133"/>
    <s v="DEC"/>
    <n v="133"/>
    <n v="22.5"/>
    <n v="0.16917293233082709"/>
    <s v="GROWTH"/>
    <n v="167.5"/>
    <s v="jAN"/>
    <n v="167.5"/>
    <n v="-12"/>
    <n v="-7.1641791044776082E-2"/>
    <s v="DEGROWTH"/>
    <n v="0"/>
  </r>
  <r>
    <x v="1"/>
    <s v="DARANG"/>
    <s v="NEB164"/>
    <n v="1000000170"/>
    <s v="B BORO ENTERPRISE"/>
    <d v="2018-07-14T00:00:00"/>
    <s v="Targeted Dealer"/>
    <m/>
    <n v="260"/>
    <n v="260"/>
    <n v="215"/>
    <n v="45"/>
    <n v="82.692307692307693"/>
    <n v="224"/>
    <s v="DEC"/>
    <n v="224"/>
    <n v="-9"/>
    <n v="-4.0178571428571397E-2"/>
    <s v="DEGROWTH"/>
    <n v="262"/>
    <s v="jAN"/>
    <n v="262"/>
    <n v="-47"/>
    <n v="-0.17938931297709926"/>
    <s v="DEGROWTH"/>
    <n v="0"/>
  </r>
  <r>
    <x v="1"/>
    <s v="DARANG"/>
    <s v="NEJ117"/>
    <n v="1000000179"/>
    <s v="JAI SHREE RAM HARDWARE"/>
    <d v="2021-01-12T00:00:00"/>
    <s v="Targeted Dealer"/>
    <m/>
    <n v="150"/>
    <n v="150"/>
    <n v="104"/>
    <n v="46"/>
    <n v="69.333333333333329"/>
    <n v="217.5"/>
    <s v="DEC"/>
    <n v="217.5"/>
    <n v="-113.5"/>
    <n v="-0.52183908045977012"/>
    <s v="DEGROWTH"/>
    <n v="147.5"/>
    <s v="jAN"/>
    <n v="147.5"/>
    <n v="-43.5"/>
    <n v="-0.29491525423728815"/>
    <s v="DEGROWTH"/>
    <n v="0"/>
  </r>
  <r>
    <x v="1"/>
    <s v="DARANG"/>
    <s v="NEM301"/>
    <n v="1000000183"/>
    <s v="MAHALAXMI ENTERPRISE - DRG"/>
    <d v="2021-02-13T00:00:00"/>
    <s v="Targeted Dealer"/>
    <m/>
    <n v="25"/>
    <n v="25"/>
    <n v="7.5"/>
    <n v="17.5"/>
    <n v="30"/>
    <n v="7.5"/>
    <s v="DEC"/>
    <n v="7.5"/>
    <n v="0"/>
    <n v="0"/>
    <s v="GROWTH"/>
    <n v="0"/>
    <s v="jAN"/>
    <n v="0"/>
    <n v="7.5"/>
    <n v="0"/>
    <b v="0"/>
    <n v="1"/>
  </r>
  <r>
    <x v="1"/>
    <s v="DARANG"/>
    <s v="NEB264"/>
    <n v="1000000174"/>
    <s v="BIMAL HARDWARE - DRG"/>
    <d v="2021-09-02T00:00:00"/>
    <s v="Targeted Dealer"/>
    <m/>
    <n v="76"/>
    <n v="76"/>
    <n v="64"/>
    <n v="12"/>
    <n v="84.21052631578948"/>
    <n v="64"/>
    <s v="DEC"/>
    <n v="64"/>
    <n v="0"/>
    <n v="0"/>
    <s v="GROWTH"/>
    <n v="64"/>
    <s v="jAN"/>
    <n v="64"/>
    <n v="0"/>
    <n v="0"/>
    <s v="GROWTH"/>
    <n v="0"/>
  </r>
  <r>
    <x v="1"/>
    <s v="DARANG"/>
    <s v="NEA329"/>
    <n v="1000002402"/>
    <s v="ALPANA INDUSTRY AND HARDWARE SHOP"/>
    <d v="2021-12-29T00:00:00"/>
    <s v="Targeted Dealer"/>
    <m/>
    <n v="80"/>
    <n v="80"/>
    <n v="72.5"/>
    <n v="7.5"/>
    <n v="90.625"/>
    <n v="65"/>
    <s v="DEC"/>
    <n v="65"/>
    <n v="7.5"/>
    <n v="0.11538461538461542"/>
    <s v="GROWTH"/>
    <n v="38"/>
    <s v="jAN"/>
    <n v="38"/>
    <n v="34.5"/>
    <n v="0.90789473684210531"/>
    <s v="GROWTH"/>
    <n v="0"/>
  </r>
  <r>
    <x v="1"/>
    <s v="DARANG"/>
    <s v="NEP233"/>
    <n v="1000002740"/>
    <s v="PARBIN ENTERPRISE"/>
    <d v="2022-05-04T00:00:00"/>
    <s v="Targeted Dealer"/>
    <m/>
    <n v="275"/>
    <n v="275"/>
    <n v="200"/>
    <n v="75"/>
    <n v="72.727272727272734"/>
    <n v="251.5"/>
    <s v="DEC"/>
    <n v="251.5"/>
    <n v="-51.5"/>
    <n v="-0.20477137176938365"/>
    <s v="DEGROWTH"/>
    <n v="195.5"/>
    <s v="jAN"/>
    <n v="195.5"/>
    <n v="4.5"/>
    <n v="2.3017902813299296E-2"/>
    <s v="GROWTH"/>
    <n v="0"/>
  </r>
  <r>
    <x v="1"/>
    <s v="DARANG"/>
    <s v="NEN189"/>
    <n v="1000002746"/>
    <s v="NARGIS HARDWARE"/>
    <d v="2022-05-10T00:00:00"/>
    <s v="Targeted Dealer"/>
    <m/>
    <n v="50"/>
    <n v="50"/>
    <n v="0"/>
    <n v="50"/>
    <n v="0"/>
    <n v="0"/>
    <s v="DEC"/>
    <n v="0"/>
    <n v="0"/>
    <s v=" "/>
    <b v="0"/>
    <n v="0"/>
    <s v="jAN"/>
    <n v="0"/>
    <n v="0"/>
    <n v="0"/>
    <b v="0"/>
    <n v="0"/>
  </r>
  <r>
    <x v="1"/>
    <s v="DARANG"/>
    <s v="NES595"/>
    <n v="1000002820"/>
    <s v="S S ENTERPRISE-DARRANG"/>
    <d v="2022-06-25T00:00:00"/>
    <s v="Targeted Dealer"/>
    <m/>
    <n v="150"/>
    <n v="150"/>
    <n v="107"/>
    <n v="43"/>
    <n v="71.333333333333329"/>
    <n v="70"/>
    <s v="DEC"/>
    <n v="70"/>
    <n v="37"/>
    <n v="0.52857142857142847"/>
    <s v="GROWTH"/>
    <n v="137.5"/>
    <s v="jAN"/>
    <n v="137.5"/>
    <n v="-30.5"/>
    <n v="-0.2218181818181818"/>
    <s v="DEGROWTH"/>
    <n v="0"/>
  </r>
  <r>
    <x v="1"/>
    <s v="DARANG"/>
    <s v="NEB328"/>
    <n v="1000003497"/>
    <s v="BISWAKARMA HARDWARE"/>
    <d v="2022-08-31T00:00:00"/>
    <s v="Targeted Dealer"/>
    <m/>
    <n v="25"/>
    <n v="25"/>
    <n v="25.5"/>
    <n v="-0.5"/>
    <n v="102"/>
    <n v="26"/>
    <s v="DEC"/>
    <n v="26"/>
    <n v="-0.5"/>
    <n v="-1.9230769230769273E-2"/>
    <s v="DEGROWTH"/>
    <n v="20"/>
    <s v="jAN"/>
    <n v="20"/>
    <n v="5.5"/>
    <n v="0.27499999999999991"/>
    <s v="GROWTH"/>
    <n v="0"/>
  </r>
  <r>
    <x v="1"/>
    <s v="DARANG"/>
    <s v="NEB295"/>
    <n v="1000003116"/>
    <s v="B.M. HARDWARE"/>
    <d v="2022-11-28T00:00:00"/>
    <s v="Targeted Dealer"/>
    <m/>
    <n v="60"/>
    <n v="60"/>
    <n v="12.5"/>
    <n v="47.5"/>
    <n v="20.833333333333336"/>
    <n v="20"/>
    <s v="DEC"/>
    <n v="20"/>
    <n v="-7.5"/>
    <n v="-0.375"/>
    <s v="DEGROWTH"/>
    <n v="32.5"/>
    <s v="jAN"/>
    <n v="32.5"/>
    <n v="-20"/>
    <n v="-0.61538461538461542"/>
    <s v="DEGROWTH"/>
    <n v="0"/>
  </r>
  <r>
    <x v="1"/>
    <s v="DARANG"/>
    <s v="NEB300"/>
    <n v="1000003191"/>
    <s v="BISHNU HARDWARE"/>
    <d v="2022-12-29T00:00:00"/>
    <s v="Targeted Dealer"/>
    <m/>
    <n v="25"/>
    <n v="25"/>
    <n v="0"/>
    <n v="25"/>
    <n v="0"/>
    <n v="12.5"/>
    <s v="DEC"/>
    <n v="12.5"/>
    <n v="-12.5"/>
    <n v="-1"/>
    <s v="DEGROWTH"/>
    <n v="13"/>
    <s v="jAN"/>
    <n v="13"/>
    <n v="-13"/>
    <n v="-1"/>
    <s v="DEGROWTH"/>
    <n v="0"/>
  </r>
  <r>
    <x v="1"/>
    <s v="DARANG"/>
    <s v="NEM366"/>
    <n v="1000003325"/>
    <s v="MAA KAMAKHYA METAL"/>
    <d v="2023-02-09T00:00:00"/>
    <s v="Targeted Dealer"/>
    <m/>
    <n v="100"/>
    <n v="100"/>
    <n v="160"/>
    <n v="-60"/>
    <n v="160"/>
    <n v="80"/>
    <s v="DEC"/>
    <n v="80"/>
    <n v="80"/>
    <n v="1"/>
    <s v="GROWTH"/>
    <n v="20"/>
    <s v="jAN"/>
    <n v="20"/>
    <n v="140"/>
    <n v="7"/>
    <s v="GROWTH"/>
    <n v="0"/>
  </r>
  <r>
    <x v="1"/>
    <s v="DARANG"/>
    <s v="NEM372"/>
    <n v="1000003407"/>
    <s v="MAA HARDWARE"/>
    <d v="2023-03-06T00:00:00"/>
    <s v="Targeted Dealer"/>
    <m/>
    <n v="150"/>
    <n v="150"/>
    <n v="125"/>
    <n v="25"/>
    <n v="83.333333333333329"/>
    <n v="75"/>
    <s v="DEC"/>
    <n v="75"/>
    <n v="50"/>
    <n v="0.66666666666666674"/>
    <s v="GROWTH"/>
    <n v="219.5"/>
    <s v="jAN"/>
    <n v="219.5"/>
    <n v="-94.5"/>
    <n v="-0.43052391799544421"/>
    <s v="DEGROWTH"/>
    <n v="0"/>
  </r>
  <r>
    <x v="1"/>
    <s v="DARANG"/>
    <s v="NES669"/>
    <n v="1000003598"/>
    <s v="S S HARDWARE"/>
    <d v="2023-06-23T00:00:00"/>
    <s v="Targeted Dealer"/>
    <m/>
    <n v="140"/>
    <n v="140"/>
    <n v="149"/>
    <n v="-9"/>
    <n v="106.42857142857143"/>
    <n v="151"/>
    <s v="DEC"/>
    <n v="151"/>
    <n v="-2"/>
    <n v="-1.3245033112582738E-2"/>
    <s v="DEGROWTH"/>
    <n v="108.5"/>
    <s v="jAN"/>
    <n v="108.5"/>
    <n v="40.5"/>
    <n v="0.37327188940092171"/>
    <s v="GROWTH"/>
    <n v="0"/>
  </r>
  <r>
    <x v="1"/>
    <s v="DARANG"/>
    <s v="NES692"/>
    <n v="1000003791"/>
    <s v="SHIVAM STEEL"/>
    <d v="2023-12-20T00:00:00"/>
    <s v="Targeted Dealer"/>
    <m/>
    <n v="25"/>
    <n v="25"/>
    <n v="0"/>
    <n v="25"/>
    <n v="0"/>
    <n v="0"/>
    <s v="DEC"/>
    <n v="0"/>
    <n v="0"/>
    <s v=" "/>
    <b v="0"/>
    <n v="20"/>
    <s v="jAN"/>
    <n v="20"/>
    <n v="-20"/>
    <n v="-1"/>
    <s v="DEGROWTH"/>
    <n v="1"/>
  </r>
  <r>
    <x v="1"/>
    <s v="DARANG"/>
    <s v="NEP280"/>
    <n v="1000003806"/>
    <s v="POPULAR ENTERPRISE"/>
    <d v="2023-12-28T00:00:00"/>
    <s v="Targeted Dealer"/>
    <m/>
    <n v="10"/>
    <n v="10"/>
    <n v="25"/>
    <n v="-15"/>
    <n v="250"/>
    <n v="0"/>
    <s v="DEC"/>
    <n v="0"/>
    <n v="25"/>
    <s v=" "/>
    <b v="0"/>
    <n v="31.5"/>
    <s v="jAN"/>
    <n v="31.5"/>
    <n v="-6.5"/>
    <n v="-0.20634920634920639"/>
    <s v="DEGROWTH"/>
    <n v="0"/>
  </r>
  <r>
    <x v="1"/>
    <s v="DARANG"/>
    <s v="NET188"/>
    <n v="1000003845"/>
    <s v="TANGLA STEEL HOUSE"/>
    <d v="2024-01-31T00:00:00"/>
    <s v="Targeted Dealer"/>
    <m/>
    <n v="100"/>
    <n v="100"/>
    <n v="108"/>
    <n v="-8"/>
    <n v="108"/>
    <n v="118.5"/>
    <s v="DEC"/>
    <n v="118.5"/>
    <n v="-10.5"/>
    <n v="-8.8607594936708889E-2"/>
    <s v="DEGROWTH"/>
    <n v="38"/>
    <s v="jAN"/>
    <n v="38"/>
    <n v="70"/>
    <n v="1.8421052631578947"/>
    <s v="GROWTH"/>
    <n v="0"/>
  </r>
  <r>
    <x v="1"/>
    <s v="DARANG"/>
    <s v="NEM414"/>
    <n v="1000003852"/>
    <s v="MAHESH STORE"/>
    <d v="2024-02-13T00:00:00"/>
    <s v="Targeted Dealer"/>
    <m/>
    <n v="260"/>
    <n v="260"/>
    <n v="157"/>
    <n v="103"/>
    <n v="60.38461538461538"/>
    <n v="249.5"/>
    <s v="DEC"/>
    <n v="249.5"/>
    <n v="-92.5"/>
    <n v="-0.3707414829659319"/>
    <s v="DEGROWTH"/>
    <n v="246"/>
    <s v="jAN"/>
    <n v="246"/>
    <n v="-89"/>
    <n v="-0.36178861788617889"/>
    <s v="DEGROWTH"/>
    <n v="0"/>
  </r>
  <r>
    <x v="1"/>
    <s v="DARANG"/>
    <s v="NEA433"/>
    <n v="1000003854"/>
    <s v="AFSANA HARDWARE"/>
    <d v="2024-02-17T00:00:00"/>
    <s v="Targeted Dealer"/>
    <m/>
    <n v="120"/>
    <n v="120"/>
    <n v="172"/>
    <n v="-52"/>
    <n v="143.33333333333334"/>
    <n v="112.5"/>
    <s v="DEC"/>
    <n v="112.5"/>
    <n v="59.5"/>
    <n v="0.52888888888888896"/>
    <s v="GROWTH"/>
    <n v="132"/>
    <s v="jAN"/>
    <n v="132"/>
    <n v="40"/>
    <n v="0.30303030303030298"/>
    <s v="GROWTH"/>
    <n v="0"/>
  </r>
  <r>
    <x v="1"/>
    <s v="DARANG"/>
    <s v="NEA434"/>
    <n v="1000003855"/>
    <s v="ASHA HARDWARE"/>
    <d v="2024-02-17T00:00:00"/>
    <s v="Targeted Dealer"/>
    <m/>
    <n v="120"/>
    <n v="120"/>
    <n v="82.5"/>
    <n v="37.5"/>
    <n v="68.75"/>
    <n v="95"/>
    <s v="DEC"/>
    <n v="95"/>
    <n v="-12.5"/>
    <n v="-0.13157894736842102"/>
    <s v="DEGROWTH"/>
    <n v="107.5"/>
    <s v="jAN"/>
    <n v="107.5"/>
    <n v="-25"/>
    <n v="-0.23255813953488369"/>
    <s v="DEGROWTH"/>
    <n v="0"/>
  </r>
  <r>
    <x v="1"/>
    <s v="DARANG"/>
    <s v="NEP284"/>
    <n v="1000003890"/>
    <s v="PARISMITA ENTERPRISE"/>
    <d v="2024-03-20T00:00:00"/>
    <s v="Targeted Dealer"/>
    <m/>
    <n v="1400"/>
    <n v="1400"/>
    <n v="1139"/>
    <n v="261"/>
    <n v="81.357142857142861"/>
    <n v="975"/>
    <s v="DEC"/>
    <n v="975"/>
    <n v="164"/>
    <n v="0.16820512820512823"/>
    <s v="GROWTH"/>
    <n v="1203"/>
    <s v="jAN"/>
    <n v="1203"/>
    <n v="-64"/>
    <n v="-5.3200332502078118E-2"/>
    <s v="DEGROWTH"/>
    <n v="0"/>
  </r>
  <r>
    <x v="1"/>
    <s v="DARANG"/>
    <s v="NEA448"/>
    <n v="1000003968"/>
    <s v="ABDIN HARDWARE"/>
    <d v="2024-05-27T00:00:00"/>
    <s v="Targeted Dealer"/>
    <m/>
    <n v="60"/>
    <n v="60"/>
    <n v="88.5"/>
    <n v="-28.5"/>
    <n v="147.5"/>
    <n v="37"/>
    <s v="DEC"/>
    <n v="37"/>
    <n v="51.5"/>
    <n v="1.3918918918918921"/>
    <s v="GROWTH"/>
    <n v="51"/>
    <s v="jAN"/>
    <n v="51"/>
    <n v="37.5"/>
    <n v="0.73529411764705888"/>
    <s v="GROWTH"/>
    <n v="0"/>
  </r>
  <r>
    <x v="1"/>
    <s v="DARANG"/>
    <s v="NEM432"/>
    <n v="1000003969"/>
    <s v="MAA HARDWARE"/>
    <d v="2024-05-27T00:00:00"/>
    <s v="Targeted Dealer"/>
    <m/>
    <n v="25"/>
    <n v="25"/>
    <n v="50"/>
    <n v="-25"/>
    <n v="200"/>
    <n v="25"/>
    <s v="DEC"/>
    <n v="25"/>
    <n v="25"/>
    <n v="1"/>
    <s v="GROWTH"/>
    <n v="12"/>
    <s v="jAN"/>
    <n v="12"/>
    <n v="38"/>
    <n v="3.166666666666667"/>
    <s v="GROWTH"/>
    <n v="0"/>
  </r>
  <r>
    <x v="1"/>
    <s v="DARANG"/>
    <s v="NES728"/>
    <n v="1000003999"/>
    <s v="SRI NARAYAN CHANDRA SAHA &amp; SONS"/>
    <d v="2024-06-06T00:00:00"/>
    <s v="Targeted Dealer"/>
    <m/>
    <n v="37"/>
    <n v="37"/>
    <n v="25.5"/>
    <n v="11.5"/>
    <n v="68.918918918918919"/>
    <n v="25.5"/>
    <s v="DEC"/>
    <n v="25.5"/>
    <n v="0"/>
    <n v="0"/>
    <s v="GROWTH"/>
    <n v="25"/>
    <s v="jAN"/>
    <n v="25"/>
    <n v="0.5"/>
    <n v="2.0000000000000018E-2"/>
    <s v="GROWTH"/>
    <n v="0"/>
  </r>
  <r>
    <x v="1"/>
    <s v="DARANG"/>
    <s v="NEA456"/>
    <n v="1000004022"/>
    <s v="AFSANA HARDWARE (SILBORI)"/>
    <d v="2024-06-29T00:00:00"/>
    <s v="Targeted Dealer"/>
    <m/>
    <n v="25"/>
    <n v="25"/>
    <n v="0"/>
    <n v="25"/>
    <n v="0"/>
    <n v="12.5"/>
    <s v="DEC"/>
    <n v="12.5"/>
    <n v="-12.5"/>
    <n v="-1"/>
    <s v="DEGROWTH"/>
    <n v="32"/>
    <s v="jAN"/>
    <n v="32"/>
    <n v="-32"/>
    <n v="-1"/>
    <s v="DEGROWTH"/>
    <n v="1"/>
  </r>
  <r>
    <x v="1"/>
    <s v="DARANG"/>
    <s v="NEA459"/>
    <n v="1000004052"/>
    <s v="AMIN TRADERS"/>
    <d v="2024-07-24T00:00:00"/>
    <s v="Targeted Dealer"/>
    <m/>
    <n v="50"/>
    <n v="50"/>
    <n v="62.5"/>
    <n v="-12.5"/>
    <n v="125"/>
    <n v="57"/>
    <s v="DEC"/>
    <n v="57"/>
    <n v="5.5"/>
    <n v="9.6491228070175517E-2"/>
    <s v="GROWTH"/>
    <n v="49.5"/>
    <s v="jAN"/>
    <n v="49.5"/>
    <n v="13"/>
    <n v="0.26262626262626254"/>
    <s v="GROWTH"/>
    <n v="0"/>
  </r>
  <r>
    <x v="1"/>
    <s v="DARANG"/>
    <s v="NER329"/>
    <n v="1000004105"/>
    <s v="ROY HARDWARE"/>
    <d v="2024-08-31T00:00:00"/>
    <s v="Targeted Dealer"/>
    <m/>
    <n v="25"/>
    <n v="25"/>
    <n v="25"/>
    <n v="0"/>
    <n v="100"/>
    <n v="0"/>
    <s v="DEC"/>
    <n v="0"/>
    <n v="25"/>
    <s v=" "/>
    <b v="0"/>
    <n v="12"/>
    <s v="jAN"/>
    <n v="12"/>
    <n v="13"/>
    <n v="1.0833333333333335"/>
    <s v="GROWTH"/>
    <n v="0"/>
  </r>
  <r>
    <x v="1"/>
    <s v="GUWAHATI URBAN"/>
    <s v="S075"/>
    <n v="1000000368"/>
    <s v="SONAPUR CEMENT CENTRE"/>
    <d v="2005-02-03T00:00:00"/>
    <s v="Targeted Dealer"/>
    <m/>
    <n v="180"/>
    <n v="180"/>
    <n v="278.5"/>
    <n v="-98.5"/>
    <n v="154.72222222222223"/>
    <n v="367.5"/>
    <s v="DEC"/>
    <n v="367.5"/>
    <n v="-89"/>
    <n v="-0.2421768707482993"/>
    <s v="DEGROWTH"/>
    <n v="304"/>
    <s v="jAN"/>
    <n v="304"/>
    <n v="-25.5"/>
    <n v="-8.3881578947368474E-2"/>
    <s v="DEGROWTH"/>
    <n v="0"/>
  </r>
  <r>
    <x v="1"/>
    <s v="GUWAHATI URBAN"/>
    <s v="T001"/>
    <n v="1000000370"/>
    <s v="T.D.TIMBER SHOP"/>
    <d v="2006-12-22T00:00:00"/>
    <s v="Targeted Dealer"/>
    <m/>
    <n v="50"/>
    <n v="50"/>
    <n v="16.5"/>
    <n v="33.5"/>
    <n v="33"/>
    <n v="38.5"/>
    <s v="DEC"/>
    <n v="38.5"/>
    <n v="-22"/>
    <n v="-0.5714285714285714"/>
    <s v="DEGROWTH"/>
    <n v="21"/>
    <s v="jAN"/>
    <n v="21"/>
    <n v="-4.5"/>
    <n v="-0.2142857142857143"/>
    <s v="DEGROWTH"/>
    <n v="0"/>
  </r>
  <r>
    <x v="1"/>
    <s v="GUWAHATI URBAN"/>
    <s v="S118"/>
    <n v="1000000364"/>
    <s v="SHREE GAJRAJ BUILDERS"/>
    <d v="2007-08-18T00:00:00"/>
    <s v="-"/>
    <m/>
    <n v="0"/>
    <n v="0"/>
    <n v="0"/>
    <n v="0"/>
    <s v="-"/>
    <n v="0"/>
    <s v="DEC"/>
    <n v="0"/>
    <n v="0"/>
    <s v=" "/>
    <b v="0"/>
    <n v="3.5"/>
    <s v="jAN"/>
    <n v="3.5"/>
    <n v="-3.5"/>
    <n v="-1"/>
    <s v="DEGROWTH"/>
    <n v="1"/>
  </r>
  <r>
    <x v="1"/>
    <s v="GUWAHATI URBAN"/>
    <s v="K046"/>
    <n v="1000000337"/>
    <s v="KALITA SUPPLY AGENCY"/>
    <d v="2007-11-16T00:00:00"/>
    <s v="Targeted Dealer"/>
    <m/>
    <n v="110"/>
    <n v="110"/>
    <n v="49.5"/>
    <n v="60.5"/>
    <n v="44.999999999999993"/>
    <n v="82"/>
    <s v="DEC"/>
    <n v="82"/>
    <n v="-32.5"/>
    <n v="-0.39634146341463417"/>
    <s v="DEGROWTH"/>
    <n v="101"/>
    <s v="jAN"/>
    <n v="101"/>
    <n v="-51.5"/>
    <n v="-0.50990099009900991"/>
    <s v="DEGROWTH"/>
    <n v="0"/>
  </r>
  <r>
    <x v="1"/>
    <s v="GUWAHATI URBAN"/>
    <s v="S151"/>
    <n v="1000000360"/>
    <s v="SHIV ENTERPRISE"/>
    <d v="2008-10-22T00:00:00"/>
    <s v="Targeted Dealer"/>
    <m/>
    <n v="1850"/>
    <n v="1850"/>
    <n v="1662"/>
    <n v="188"/>
    <n v="89.837837837837839"/>
    <n v="1787"/>
    <s v="DEC"/>
    <n v="1787"/>
    <n v="-125"/>
    <n v="-6.9949636261891435E-2"/>
    <s v="DEGROWTH"/>
    <n v="1725.75"/>
    <s v="jAN"/>
    <n v="1725.75"/>
    <n v="-63.75"/>
    <n v="-3.6940460669274255E-2"/>
    <s v="DEGROWTH"/>
    <n v="0"/>
  </r>
  <r>
    <x v="1"/>
    <s v="GUWAHATI URBAN"/>
    <s v="S169"/>
    <n v="1000000358"/>
    <s v="SANNI STEEL"/>
    <d v="2009-04-30T00:00:00"/>
    <s v="Targeted Dealer"/>
    <m/>
    <n v="200"/>
    <n v="200"/>
    <n v="168.25"/>
    <n v="31.75"/>
    <n v="84.125"/>
    <n v="155"/>
    <s v="DEC"/>
    <n v="155"/>
    <n v="13.25"/>
    <n v="8.5483870967741904E-2"/>
    <s v="GROWTH"/>
    <n v="73"/>
    <s v="jAN"/>
    <n v="73"/>
    <n v="95.25"/>
    <n v="1.3047945205479454"/>
    <s v="GROWTH"/>
    <n v="0"/>
  </r>
  <r>
    <x v="1"/>
    <s v="GUWAHATI URBAN"/>
    <s v="P097"/>
    <n v="1000000351"/>
    <s v="P.S.ENTERPRISE (GUWAHATI)"/>
    <d v="2010-07-12T00:00:00"/>
    <s v="Targeted Dealer"/>
    <m/>
    <n v="20"/>
    <n v="20"/>
    <n v="14"/>
    <n v="6"/>
    <n v="70"/>
    <n v="14"/>
    <s v="DEC"/>
    <n v="14"/>
    <n v="0"/>
    <n v="0"/>
    <s v="GROWTH"/>
    <n v="10.5"/>
    <s v="jAN"/>
    <n v="10.5"/>
    <n v="3.5"/>
    <n v="0.33333333333333326"/>
    <s v="GROWTH"/>
    <n v="1"/>
  </r>
  <r>
    <x v="1"/>
    <s v="GUWAHATI URBAN"/>
    <s v="E018"/>
    <n v="1000000328"/>
    <s v="ENGINEERING ENTERPRISES"/>
    <d v="2010-08-18T00:00:00"/>
    <s v="Targeted Dealer"/>
    <m/>
    <n v="55"/>
    <n v="55"/>
    <n v="25.5"/>
    <n v="29.5"/>
    <n v="46.36363636363636"/>
    <n v="40"/>
    <s v="DEC"/>
    <n v="40"/>
    <n v="-14.5"/>
    <n v="-0.36250000000000004"/>
    <s v="DEGROWTH"/>
    <n v="51.5"/>
    <s v="jAN"/>
    <n v="51.5"/>
    <n v="-26"/>
    <n v="-0.50485436893203883"/>
    <s v="DEGROWTH"/>
    <n v="1"/>
  </r>
  <r>
    <x v="1"/>
    <s v="GUWAHATI URBAN"/>
    <s v="B103"/>
    <n v="1000000312"/>
    <s v="BISWAS ENTERPRISE (GUWAHATI)"/>
    <d v="2011-01-17T00:00:00"/>
    <s v="Targeted Dealer"/>
    <m/>
    <n v="70"/>
    <n v="70"/>
    <n v="29.5"/>
    <n v="40.5"/>
    <n v="42.142857142857146"/>
    <n v="63"/>
    <s v="DEC"/>
    <n v="63"/>
    <n v="-33.5"/>
    <n v="-0.53174603174603174"/>
    <s v="DEGROWTH"/>
    <n v="37.5"/>
    <s v="jAN"/>
    <n v="37.5"/>
    <n v="-8"/>
    <n v="-0.21333333333333337"/>
    <s v="DEGROWTH"/>
    <n v="0"/>
  </r>
  <r>
    <x v="1"/>
    <s v="GUWAHATI URBAN"/>
    <s v="S264"/>
    <n v="1000000359"/>
    <s v="SHARMA BUILDERS"/>
    <d v="2011-07-16T00:00:00"/>
    <s v="Targeted Dealer"/>
    <m/>
    <n v="90"/>
    <n v="90"/>
    <n v="64.5"/>
    <n v="25.5"/>
    <n v="71.666666666666671"/>
    <n v="70.5"/>
    <s v="DEC"/>
    <n v="70.5"/>
    <n v="-6"/>
    <n v="-8.5106382978723416E-2"/>
    <s v="DEGROWTH"/>
    <n v="30.5"/>
    <s v="jAN"/>
    <n v="30.5"/>
    <n v="34"/>
    <n v="1.1147540983606556"/>
    <s v="GROWTH"/>
    <n v="0"/>
  </r>
  <r>
    <x v="1"/>
    <s v="GUWAHATI URBAN"/>
    <s v="K109"/>
    <n v="1000000336"/>
    <s v="KALITA ENTERPRISE (LOKHRA)"/>
    <d v="2012-04-19T00:00:00"/>
    <s v="Targeted Dealer"/>
    <m/>
    <n v="20"/>
    <n v="20"/>
    <n v="3.5"/>
    <n v="16.5"/>
    <n v="17.5"/>
    <n v="23.5"/>
    <s v="DEC"/>
    <n v="23.5"/>
    <n v="-20"/>
    <n v="-0.85106382978723405"/>
    <s v="DEGROWTH"/>
    <n v="17.5"/>
    <s v="jAN"/>
    <n v="17.5"/>
    <n v="-14"/>
    <n v="-0.8"/>
    <s v="DEGROWTH"/>
    <n v="1"/>
  </r>
  <r>
    <x v="1"/>
    <s v="GUWAHATI URBAN"/>
    <s v="NED022"/>
    <n v="1000000326"/>
    <s v="DUDJAN STORE"/>
    <d v="2015-01-28T00:00:00"/>
    <s v="-"/>
    <m/>
    <n v="0"/>
    <n v="0"/>
    <n v="0"/>
    <n v="0"/>
    <s v="-"/>
    <n v="3.5"/>
    <s v="DEC"/>
    <n v="3.5"/>
    <n v="-3.5"/>
    <n v="-1"/>
    <s v="DEGROWTH"/>
    <n v="5"/>
    <s v="jAN"/>
    <n v="5"/>
    <n v="-5"/>
    <n v="-1"/>
    <s v="DEGROWTH"/>
    <n v="1"/>
  </r>
  <r>
    <x v="1"/>
    <s v="GUWAHATI URBAN"/>
    <s v="NEB026"/>
    <n v="1000000311"/>
    <s v="BHOLA TRADERS"/>
    <d v="2015-05-11T00:00:00"/>
    <s v="Targeted Dealer"/>
    <m/>
    <n v="900"/>
    <n v="900"/>
    <n v="804.75"/>
    <n v="95.25"/>
    <n v="89.416666666666671"/>
    <n v="664"/>
    <s v="DEC"/>
    <n v="664"/>
    <n v="140.75"/>
    <n v="0.21197289156626509"/>
    <s v="GROWTH"/>
    <n v="793"/>
    <s v="jAN"/>
    <n v="793"/>
    <n v="11.75"/>
    <n v="1.4817150063051621E-2"/>
    <s v="GROWTH"/>
    <n v="0"/>
  </r>
  <r>
    <x v="1"/>
    <s v="GUWAHATI URBAN"/>
    <s v="NED071"/>
    <n v="1000000313"/>
    <s v="D.B. ENTERPRISE (GHY)"/>
    <d v="2017-01-24T00:00:00"/>
    <s v="Targeted Dealer"/>
    <m/>
    <n v="110"/>
    <n v="110"/>
    <n v="116.5"/>
    <n v="-6.5"/>
    <n v="105.90909090909091"/>
    <n v="92"/>
    <s v="DEC"/>
    <n v="92"/>
    <n v="24.5"/>
    <n v="0.26630434782608692"/>
    <s v="GROWTH"/>
    <n v="108.5"/>
    <s v="jAN"/>
    <n v="108.5"/>
    <n v="8"/>
    <n v="7.3732718894009119E-2"/>
    <s v="GROWTH"/>
    <n v="0"/>
  </r>
  <r>
    <x v="1"/>
    <s v="GUWAHATI URBAN"/>
    <s v="NER102"/>
    <n v="1000000355"/>
    <s v="RUPNAGAR HARDWARE (GHY)"/>
    <d v="2017-06-22T00:00:00"/>
    <s v="Targeted Dealer"/>
    <m/>
    <n v="120"/>
    <n v="120"/>
    <n v="120.5"/>
    <n v="-0.5"/>
    <n v="100.41666666666667"/>
    <n v="113.75"/>
    <s v="DEC"/>
    <n v="113.75"/>
    <n v="6.75"/>
    <n v="5.9340659340659352E-2"/>
    <s v="GROWTH"/>
    <n v="81"/>
    <s v="jAN"/>
    <n v="81"/>
    <n v="39.5"/>
    <n v="0.48765432098765427"/>
    <s v="GROWTH"/>
    <n v="0"/>
  </r>
  <r>
    <x v="1"/>
    <s v="GUWAHATI URBAN"/>
    <s v="NED098"/>
    <n v="1000000315"/>
    <s v="DAS BROTHERS"/>
    <d v="2018-01-12T00:00:00"/>
    <s v="Targeted Dealer"/>
    <m/>
    <n v="30"/>
    <n v="30"/>
    <n v="44"/>
    <n v="-14"/>
    <n v="146.66666666666669"/>
    <n v="59"/>
    <s v="DEC"/>
    <n v="59"/>
    <n v="-15"/>
    <n v="-0.25423728813559321"/>
    <s v="DEGROWTH"/>
    <n v="28.5"/>
    <s v="jAN"/>
    <n v="28.5"/>
    <n v="15.5"/>
    <n v="0.54385964912280693"/>
    <s v="GROWTH"/>
    <n v="1"/>
  </r>
  <r>
    <x v="1"/>
    <s v="GUWAHATI URBAN"/>
    <s v="NEN098"/>
    <n v="1000000350"/>
    <s v="NILACHAL PAINTS &amp; SANITARY"/>
    <d v="2018-04-19T00:00:00"/>
    <s v="Targeted Dealer"/>
    <m/>
    <n v="20"/>
    <n v="20"/>
    <n v="0"/>
    <n v="20"/>
    <n v="0"/>
    <n v="6"/>
    <s v="DEC"/>
    <n v="6"/>
    <n v="-6"/>
    <n v="-1"/>
    <s v="DEGROWTH"/>
    <n v="4"/>
    <s v="jAN"/>
    <n v="4"/>
    <n v="-4"/>
    <n v="-1"/>
    <s v="DEGROWTH"/>
    <n v="1"/>
  </r>
  <r>
    <x v="1"/>
    <s v="GUWAHATI URBAN"/>
    <s v="NEM189"/>
    <n v="1000000346"/>
    <s v="MAA KAMAKHYA ENTERPRISE (GHY)"/>
    <d v="2018-05-17T00:00:00"/>
    <s v="-"/>
    <m/>
    <n v="0"/>
    <n v="0"/>
    <n v="21"/>
    <n v="-21"/>
    <s v="-"/>
    <n v="20"/>
    <s v="DEC"/>
    <n v="20"/>
    <n v="1"/>
    <n v="5.0000000000000044E-2"/>
    <s v="GROWTH"/>
    <n v="3.5"/>
    <s v="jAN"/>
    <n v="3.5"/>
    <n v="17.5"/>
    <n v="5"/>
    <s v="GROWTH"/>
    <n v="1"/>
  </r>
  <r>
    <x v="1"/>
    <s v="GUWAHATI URBAN"/>
    <s v="NES296"/>
    <n v="1000000365"/>
    <s v="SHREE GANESH ENTERPRISE (GHY)"/>
    <d v="2018-06-05T00:00:00"/>
    <s v="Targeted Dealer"/>
    <m/>
    <n v="20"/>
    <n v="20"/>
    <n v="0"/>
    <n v="20"/>
    <n v="0"/>
    <n v="7"/>
    <s v="DEC"/>
    <n v="7"/>
    <n v="-7"/>
    <n v="-1"/>
    <s v="DEGROWTH"/>
    <n v="27"/>
    <s v="jAN"/>
    <n v="27"/>
    <n v="-27"/>
    <n v="-1"/>
    <s v="DEGROWTH"/>
    <n v="0"/>
  </r>
  <r>
    <x v="1"/>
    <s v="GUWAHATI URBAN"/>
    <s v="NEG085"/>
    <n v="1000000331"/>
    <s v="GUWAHATI SUPPLY AGENCY"/>
    <d v="2018-08-21T00:00:00"/>
    <s v="Targeted Dealer"/>
    <m/>
    <n v="20"/>
    <n v="20"/>
    <n v="20"/>
    <n v="0"/>
    <n v="100"/>
    <n v="20.5"/>
    <s v="DEC"/>
    <n v="20.5"/>
    <n v="-0.5"/>
    <n v="-2.4390243902439046E-2"/>
    <s v="DEGROWTH"/>
    <n v="21.5"/>
    <s v="jAN"/>
    <n v="21.5"/>
    <n v="-1.5"/>
    <n v="-6.9767441860465129E-2"/>
    <s v="DEGROWTH"/>
    <n v="0"/>
  </r>
  <r>
    <x v="1"/>
    <s v="GUWAHATI URBAN"/>
    <s v="NEK123"/>
    <n v="1000000338"/>
    <s v="KAMRUP STEEL (GHY)"/>
    <d v="2019-04-01T00:00:00"/>
    <s v="Targeted Dealer"/>
    <m/>
    <n v="600"/>
    <n v="600"/>
    <n v="602"/>
    <n v="-2"/>
    <n v="100.33333333333333"/>
    <n v="533"/>
    <s v="DEC"/>
    <n v="533"/>
    <n v="69"/>
    <n v="0.12945590994371492"/>
    <s v="GROWTH"/>
    <n v="429.25"/>
    <s v="jAN"/>
    <n v="429.25"/>
    <n v="172.75"/>
    <n v="0.40244612696563764"/>
    <s v="GROWTH"/>
    <n v="0"/>
  </r>
  <r>
    <x v="1"/>
    <s v="GUWAHATI URBAN"/>
    <s v="NEC082"/>
    <n v="1000000843"/>
    <s v="CEMENT HOUSE (GHY)"/>
    <d v="2019-05-01T00:00:00"/>
    <s v="Targeted Dealer"/>
    <m/>
    <n v="1200"/>
    <n v="1200"/>
    <n v="990.75"/>
    <n v="209.25"/>
    <n v="82.5625"/>
    <n v="1149.3499999999999"/>
    <s v="DEC"/>
    <n v="1149.3499999999999"/>
    <n v="-158.59999999999991"/>
    <n v="-0.13799103841301597"/>
    <s v="DEGROWTH"/>
    <n v="820.15"/>
    <s v="jAN"/>
    <n v="820.15"/>
    <n v="170.60000000000002"/>
    <n v="0.20801072974455903"/>
    <s v="GROWTH"/>
    <n v="0"/>
  </r>
  <r>
    <x v="1"/>
    <s v="GUWAHATI URBAN"/>
    <s v="NEK130"/>
    <n v="1000000333"/>
    <s v="KABEER SALES AND CONSTRUCTION"/>
    <d v="2019-07-08T00:00:00"/>
    <s v="Targeted Dealer"/>
    <m/>
    <n v="175"/>
    <n v="175"/>
    <n v="262.5"/>
    <n v="-87.5"/>
    <n v="150"/>
    <n v="211"/>
    <s v="DEC"/>
    <n v="211"/>
    <n v="51.5"/>
    <n v="0.24407582938388628"/>
    <s v="GROWTH"/>
    <n v="347"/>
    <s v="jAN"/>
    <n v="347"/>
    <n v="-84.5"/>
    <n v="-0.24351585014409227"/>
    <s v="DEGROWTH"/>
    <n v="0"/>
  </r>
  <r>
    <x v="1"/>
    <s v="GUWAHATI URBAN"/>
    <s v="NEK157"/>
    <n v="1000000332"/>
    <s v="K.S ENTERPRISES - GHY"/>
    <d v="2021-03-16T00:00:00"/>
    <s v="Targeted Dealer"/>
    <m/>
    <n v="130"/>
    <n v="130"/>
    <n v="127.5"/>
    <n v="2.5"/>
    <n v="98.07692307692308"/>
    <n v="119.5"/>
    <s v="DEC"/>
    <n v="119.5"/>
    <n v="8"/>
    <n v="6.6945606694560622E-2"/>
    <s v="GROWTH"/>
    <n v="110.5"/>
    <s v="jAN"/>
    <n v="110.5"/>
    <n v="17"/>
    <n v="0.15384615384615374"/>
    <s v="GROWTH"/>
    <n v="0"/>
  </r>
  <r>
    <x v="1"/>
    <s v="GUWAHATI URBAN"/>
    <s v="NEB263"/>
    <n v="1000000842"/>
    <s v="BRAJENDRA STEEL - GHY"/>
    <d v="2021-08-11T00:00:00"/>
    <s v="Targeted Dealer"/>
    <m/>
    <n v="230"/>
    <n v="230"/>
    <n v="125.25"/>
    <n v="104.75"/>
    <n v="54.456521739130437"/>
    <n v="169.75"/>
    <s v="DEC"/>
    <n v="169.75"/>
    <n v="-44.5"/>
    <n v="-0.26215022091310747"/>
    <s v="DEGROWTH"/>
    <n v="188"/>
    <s v="jAN"/>
    <n v="188"/>
    <n v="-62.75"/>
    <n v="-0.33377659574468088"/>
    <s v="DEGROWTH"/>
    <n v="0"/>
  </r>
  <r>
    <x v="1"/>
    <s v="GUWAHATI URBAN"/>
    <s v="NEK176"/>
    <n v="1000002847"/>
    <s v="KALITA ENTERPRISE"/>
    <d v="2022-07-30T00:00:00"/>
    <s v="Targeted Dealer"/>
    <m/>
    <n v="1100"/>
    <n v="1100"/>
    <n v="1371.5"/>
    <n v="-271.5"/>
    <n v="124.68181818181819"/>
    <n v="1153.25"/>
    <s v="DEC"/>
    <n v="1153.25"/>
    <n v="218.25"/>
    <n v="0.18924777801864301"/>
    <s v="GROWTH"/>
    <n v="1023.65"/>
    <s v="jAN"/>
    <n v="1023.65"/>
    <n v="347.85"/>
    <n v="0.33981341278757382"/>
    <s v="GROWTH"/>
    <n v="0"/>
  </r>
  <r>
    <x v="1"/>
    <s v="GUWAHATI URBAN"/>
    <s v="NEK177"/>
    <n v="1000002990"/>
    <s v="KAMRUP ENTERPRISE"/>
    <d v="2022-09-28T00:00:00"/>
    <s v="Targeted Dealer"/>
    <m/>
    <n v="120"/>
    <n v="120"/>
    <n v="77"/>
    <n v="43"/>
    <n v="64.166666666666671"/>
    <n v="113.5"/>
    <s v="DEC"/>
    <n v="113.5"/>
    <n v="-36.5"/>
    <n v="-0.32158590308370039"/>
    <s v="DEGROWTH"/>
    <n v="103.5"/>
    <s v="jAN"/>
    <n v="103.5"/>
    <n v="-26.5"/>
    <n v="-0.2560386473429952"/>
    <s v="DEGROWTH"/>
    <n v="0"/>
  </r>
  <r>
    <x v="1"/>
    <s v="GUWAHATI URBAN"/>
    <s v="NEM351"/>
    <n v="1000003062"/>
    <s v="MODAK ENTERPRISE"/>
    <d v="2022-10-31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1"/>
  </r>
  <r>
    <x v="1"/>
    <s v="GUWAHATI URBAN"/>
    <s v="NEP249"/>
    <n v="1000003250"/>
    <s v="PODDAR STEEL TRADING"/>
    <d v="2023-01-19T00:00:00"/>
    <s v="Targeted Dealer"/>
    <m/>
    <n v="20"/>
    <n v="20"/>
    <n v="0"/>
    <n v="20"/>
    <n v="0"/>
    <n v="0"/>
    <s v="DEC"/>
    <n v="0"/>
    <n v="0"/>
    <s v=" "/>
    <b v="0"/>
    <n v="13"/>
    <s v="jAN"/>
    <n v="13"/>
    <n v="-13"/>
    <n v="-1"/>
    <s v="DEGROWTH"/>
    <n v="1"/>
  </r>
  <r>
    <x v="1"/>
    <s v="GUWAHATI URBAN"/>
    <s v="NEG161"/>
    <n v="1000003515"/>
    <s v="G.B. TRADE CENTRE"/>
    <d v="2023-05-08T00:00:00"/>
    <s v="Targeted Dealer"/>
    <m/>
    <n v="170"/>
    <n v="170"/>
    <n v="76.5"/>
    <n v="93.5"/>
    <n v="45"/>
    <n v="153"/>
    <s v="DEC"/>
    <n v="153"/>
    <n v="-76.5"/>
    <n v="-0.5"/>
    <s v="DEGROWTH"/>
    <n v="66.5"/>
    <s v="jAN"/>
    <n v="66.5"/>
    <n v="10"/>
    <n v="0.15037593984962405"/>
    <s v="GROWTH"/>
    <n v="0"/>
  </r>
  <r>
    <x v="1"/>
    <s v="GUWAHATI URBAN"/>
    <s v="NET184"/>
    <n v="1000003592"/>
    <s v="TIRUPATI STEELS"/>
    <d v="2023-06-03T00:00:00"/>
    <s v="-"/>
    <m/>
    <n v="0"/>
    <n v="0"/>
    <n v="10.5"/>
    <n v="-10.5"/>
    <s v="-"/>
    <n v="0"/>
    <s v="DEC"/>
    <n v="0"/>
    <n v="10.5"/>
    <s v=" "/>
    <b v="0"/>
    <n v="84"/>
    <s v="jAN"/>
    <n v="84"/>
    <n v="-73.5"/>
    <n v="-0.875"/>
    <s v="DEGROWTH"/>
    <n v="1"/>
  </r>
  <r>
    <x v="1"/>
    <s v="GUWAHATI URBAN"/>
    <s v="NES686"/>
    <n v="1000003744"/>
    <s v="SREEMOYEE HARDWARE"/>
    <d v="2023-11-03T00:00:00"/>
    <s v="Targeted Dealer"/>
    <m/>
    <n v="100"/>
    <n v="100"/>
    <n v="40"/>
    <n v="60"/>
    <n v="40"/>
    <n v="60"/>
    <s v="DEC"/>
    <n v="60"/>
    <n v="-20"/>
    <n v="-0.33333333333333337"/>
    <s v="DEGROWTH"/>
    <n v="0"/>
    <s v="jAN"/>
    <n v="0"/>
    <n v="40"/>
    <n v="0"/>
    <b v="0"/>
    <n v="1"/>
  </r>
  <r>
    <x v="1"/>
    <s v="GUWAHATI URBAN"/>
    <s v="NER309"/>
    <n v="1000003901"/>
    <s v="RUDRA STEEL &amp; CONSTRUCTION COMPANY"/>
    <d v="2024-03-31T00:00:00"/>
    <s v="Targeted Dealer"/>
    <m/>
    <n v="40"/>
    <n v="40"/>
    <n v="94.5"/>
    <n v="-54.5"/>
    <n v="236.25"/>
    <n v="34"/>
    <s v="DEC"/>
    <n v="34"/>
    <n v="60.5"/>
    <n v="1.7794117647058822"/>
    <s v="GROWTH"/>
    <n v="20"/>
    <s v="jAN"/>
    <n v="20"/>
    <n v="74.5"/>
    <n v="3.7249999999999996"/>
    <s v="GROWTH"/>
    <n v="0"/>
  </r>
  <r>
    <x v="1"/>
    <s v="GUWAHATI URBAN"/>
    <s v="NEH157"/>
    <n v="1000003983"/>
    <s v="HARSH ENTERPRISE"/>
    <d v="2024-05-28T00:00:00"/>
    <s v="Targeted Dealer"/>
    <m/>
    <n v="140"/>
    <n v="140"/>
    <n v="81"/>
    <n v="59"/>
    <n v="57.857142857142861"/>
    <n v="120"/>
    <s v="DEC"/>
    <n v="120"/>
    <n v="-39"/>
    <n v="-0.32499999999999996"/>
    <s v="DEGROWTH"/>
    <n v="131.75"/>
    <s v="jAN"/>
    <n v="131.75"/>
    <n v="-50.75"/>
    <n v="-0.38519924098671732"/>
    <s v="DEGROWTH"/>
    <n v="0"/>
  </r>
  <r>
    <x v="1"/>
    <s v="GUWAHATI URBAN"/>
    <s v="NEV063"/>
    <n v="1000004023"/>
    <s v="VAISHNAVI IRON &amp; STEELS"/>
    <d v="2024-06-29T00:00:00"/>
    <s v="Targeted Dealer"/>
    <m/>
    <n v="30"/>
    <n v="30"/>
    <n v="30.5"/>
    <n v="-0.5"/>
    <n v="101.66666666666667"/>
    <n v="23.5"/>
    <s v="DEC"/>
    <n v="23.5"/>
    <n v="7"/>
    <n v="0.2978723404255319"/>
    <s v="GROWTH"/>
    <n v="22"/>
    <s v="jAN"/>
    <n v="22"/>
    <n v="8.5"/>
    <n v="0.38636363636363646"/>
    <s v="GROWTH"/>
    <n v="1"/>
  </r>
  <r>
    <x v="1"/>
    <s v="GUWAHATI URBAN"/>
    <s v="NEL133"/>
    <n v="1000004073"/>
    <s v="LILA ENTERPRISE"/>
    <d v="2024-07-31T00:00:00"/>
    <s v="-"/>
    <m/>
    <n v="0"/>
    <n v="0"/>
    <n v="0"/>
    <n v="0"/>
    <s v="-"/>
    <n v="0"/>
    <s v="DEC"/>
    <n v="0"/>
    <n v="0"/>
    <s v=" "/>
    <b v="0"/>
    <n v="56"/>
    <s v="jAN"/>
    <n v="56"/>
    <n v="-56"/>
    <n v="-1"/>
    <s v="DEGROWTH"/>
    <n v="1"/>
  </r>
  <r>
    <x v="1"/>
    <s v="GUWAHATI URBAN"/>
    <s v="NEM444"/>
    <n v="1000004085"/>
    <s v="MAZUMDER BROTHERS"/>
    <d v="2024-08-14T00:00:00"/>
    <s v="Targeted Dealer"/>
    <m/>
    <n v="120"/>
    <n v="120"/>
    <n v="84.5"/>
    <n v="35.5"/>
    <n v="70.416666666666671"/>
    <n v="80.5"/>
    <s v="DEC"/>
    <n v="80.5"/>
    <n v="4"/>
    <n v="4.9689440993788914E-2"/>
    <s v="GROWTH"/>
    <n v="91"/>
    <s v="jAN"/>
    <n v="91"/>
    <n v="-6.5"/>
    <n v="-7.1428571428571397E-2"/>
    <s v="DEGROWTH"/>
    <n v="0"/>
  </r>
  <r>
    <x v="1"/>
    <s v="MORIGAON"/>
    <s v="J016"/>
    <n v="1000000609"/>
    <s v="JAISWAL HARDWARE"/>
    <d v="2005-02-12T00:00:00"/>
    <s v="Targeted Dealer"/>
    <m/>
    <n v="20"/>
    <n v="20"/>
    <n v="0"/>
    <n v="20"/>
    <n v="0"/>
    <n v="0"/>
    <s v="DEC"/>
    <n v="0"/>
    <n v="0"/>
    <s v=" "/>
    <b v="0"/>
    <n v="60"/>
    <s v="jAN"/>
    <n v="60"/>
    <n v="-60"/>
    <n v="-1"/>
    <s v="DEGROWTH"/>
    <n v="0"/>
  </r>
  <r>
    <x v="1"/>
    <s v="MORIGAON"/>
    <s v="D093"/>
    <n v="1000000607"/>
    <s v="DIPANKAR TRADE AGENCY"/>
    <d v="2012-11-02T00:00:00"/>
    <s v="Targeted Dealer"/>
    <m/>
    <n v="1220"/>
    <n v="1220"/>
    <n v="1240"/>
    <n v="-20"/>
    <n v="101.63934426229508"/>
    <n v="960"/>
    <s v="DEC"/>
    <n v="960"/>
    <n v="280"/>
    <n v="0.29166666666666674"/>
    <s v="GROWTH"/>
    <n v="1160"/>
    <s v="jAN"/>
    <n v="1160"/>
    <n v="80"/>
    <n v="6.8965517241379226E-2"/>
    <s v="GROWTH"/>
    <n v="0"/>
  </r>
  <r>
    <x v="1"/>
    <s v="MORIGAON"/>
    <s v="N091"/>
    <n v="1000000611"/>
    <s v="NEW AMIN HARDWARE(MORIGAON)"/>
    <d v="2012-12-18T00:00:00"/>
    <s v="Targeted Dealer"/>
    <m/>
    <n v="310"/>
    <n v="310"/>
    <n v="260"/>
    <n v="50"/>
    <n v="83.870967741935488"/>
    <n v="180"/>
    <s v="DEC"/>
    <n v="180"/>
    <n v="80"/>
    <n v="0.44444444444444442"/>
    <s v="GROWTH"/>
    <n v="260"/>
    <s v="jAN"/>
    <n v="260"/>
    <n v="0"/>
    <n v="0"/>
    <s v="GROWTH"/>
    <n v="0"/>
  </r>
  <r>
    <x v="1"/>
    <s v="MORIGAON"/>
    <s v="U022"/>
    <n v="1000000614"/>
    <s v="UMERAJ HARDWARE"/>
    <d v="2013-09-10T00:00:00"/>
    <s v="Targeted Dealer"/>
    <m/>
    <n v="1100"/>
    <n v="1100"/>
    <n v="1080"/>
    <n v="20"/>
    <n v="98.181818181818187"/>
    <n v="760"/>
    <s v="DEC"/>
    <n v="760"/>
    <n v="320"/>
    <n v="0.42105263157894735"/>
    <s v="GROWTH"/>
    <n v="1020"/>
    <s v="jAN"/>
    <n v="1020"/>
    <n v="60"/>
    <n v="5.8823529411764719E-2"/>
    <s v="GROWTH"/>
    <n v="0"/>
  </r>
  <r>
    <x v="1"/>
    <s v="MORIGAON"/>
    <s v="NEB065"/>
    <n v="1000000605"/>
    <s v="BIKU ENTERPRISE (KAPILI)"/>
    <d v="2016-09-14T00:00:00"/>
    <s v="Targeted Dealer"/>
    <m/>
    <n v="190"/>
    <n v="190"/>
    <n v="80"/>
    <n v="110"/>
    <n v="42.10526315789474"/>
    <n v="60"/>
    <s v="DEC"/>
    <n v="60"/>
    <n v="20"/>
    <n v="0.33333333333333326"/>
    <s v="GROWTH"/>
    <n v="180"/>
    <s v="jAN"/>
    <n v="180"/>
    <n v="-100"/>
    <n v="-0.55555555555555558"/>
    <s v="DEGROWTH"/>
    <n v="0"/>
  </r>
  <r>
    <x v="1"/>
    <s v="MORIGAON"/>
    <s v="NEB077"/>
    <n v="1000000604"/>
    <s v="BADSHAH ENTERPRISE (MORIGAON)"/>
    <d v="2016-11-29T00:00:00"/>
    <s v="Targeted Dealer"/>
    <m/>
    <n v="200"/>
    <n v="200"/>
    <n v="100"/>
    <n v="100"/>
    <n v="50"/>
    <n v="40"/>
    <s v="DEC"/>
    <n v="40"/>
    <n v="60"/>
    <n v="1.5"/>
    <s v="GROWTH"/>
    <n v="180"/>
    <s v="jAN"/>
    <n v="180"/>
    <n v="-80"/>
    <n v="-0.44444444444444442"/>
    <s v="DEGROWTH"/>
    <n v="0"/>
  </r>
  <r>
    <x v="1"/>
    <s v="MORIGAON"/>
    <s v="NES298"/>
    <n v="1000000613"/>
    <s v="SIBANATH HARDWARE (MOR)"/>
    <d v="2018-06-08T00:00:00"/>
    <s v="Targeted Dealer"/>
    <m/>
    <n v="30"/>
    <n v="30"/>
    <n v="20"/>
    <n v="10"/>
    <n v="66.666666666666671"/>
    <n v="0"/>
    <s v="DEC"/>
    <n v="0"/>
    <n v="20"/>
    <s v=" "/>
    <b v="0"/>
    <n v="0"/>
    <s v="jAN"/>
    <n v="0"/>
    <n v="20"/>
    <n v="0"/>
    <b v="0"/>
    <n v="0"/>
  </r>
  <r>
    <x v="1"/>
    <s v="MORIGAON"/>
    <s v="NEN192"/>
    <n v="1000002753"/>
    <s v="NATIONAL ENTERPRISE"/>
    <d v="2022-05-19T00:00:00"/>
    <s v="Targeted Dealer"/>
    <m/>
    <n v="20"/>
    <n v="20"/>
    <n v="60"/>
    <n v="-40"/>
    <n v="300"/>
    <n v="20"/>
    <s v="DEC"/>
    <n v="20"/>
    <n v="40"/>
    <n v="2"/>
    <s v="GROWTH"/>
    <n v="20"/>
    <s v="jAN"/>
    <n v="20"/>
    <n v="40"/>
    <n v="2"/>
    <s v="GROWTH"/>
    <n v="0"/>
  </r>
  <r>
    <x v="1"/>
    <s v="MORIGAON"/>
    <s v="NES625"/>
    <n v="1000003246"/>
    <s v="SHARADA STEEL"/>
    <d v="2023-01-13T00:00:00"/>
    <s v="Targeted Dealer"/>
    <m/>
    <n v="100"/>
    <n v="100"/>
    <n v="60"/>
    <n v="40"/>
    <n v="60"/>
    <n v="40"/>
    <s v="DEC"/>
    <n v="40"/>
    <n v="20"/>
    <n v="0.5"/>
    <s v="GROWTH"/>
    <n v="80"/>
    <s v="jAN"/>
    <n v="80"/>
    <n v="-20"/>
    <n v="-0.25"/>
    <s v="DEGROWTH"/>
    <n v="0"/>
  </r>
  <r>
    <x v="1"/>
    <s v="MORIGAON"/>
    <s v="NEL107"/>
    <n v="1000003274"/>
    <s v="LAKHIMI HARDWARE"/>
    <d v="2023-01-24T00:00:00"/>
    <s v="Targeted Dealer"/>
    <m/>
    <n v="100"/>
    <n v="100"/>
    <n v="140"/>
    <n v="-40"/>
    <n v="140"/>
    <n v="80"/>
    <s v="DEC"/>
    <n v="80"/>
    <n v="60"/>
    <n v="0.75"/>
    <s v="GROWTH"/>
    <n v="60"/>
    <s v="jAN"/>
    <n v="60"/>
    <n v="80"/>
    <n v="1.3333333333333335"/>
    <s v="GROWTH"/>
    <n v="0"/>
  </r>
  <r>
    <x v="1"/>
    <s v="MORIGAON"/>
    <s v="NEJ154"/>
    <n v="1000003278"/>
    <s v="JAIN HARDWARE AND SUPPLIER"/>
    <d v="2023-01-25T00:00:00"/>
    <s v="Targeted Dealer"/>
    <m/>
    <n v="220"/>
    <n v="220"/>
    <n v="210"/>
    <n v="10"/>
    <n v="95.454545454545453"/>
    <n v="280"/>
    <s v="DEC"/>
    <n v="280"/>
    <n v="-70"/>
    <n v="-0.25"/>
    <s v="DEGROWTH"/>
    <n v="180"/>
    <s v="jAN"/>
    <n v="180"/>
    <n v="30"/>
    <n v="0.16666666666666674"/>
    <s v="GROWTH"/>
    <n v="0"/>
  </r>
  <r>
    <x v="1"/>
    <s v="MORIGAON"/>
    <s v="NEH134"/>
    <n v="1000003324"/>
    <s v="H.B. TRADERS"/>
    <d v="2023-02-08T00:00:00"/>
    <s v="Targeted Dealer"/>
    <m/>
    <n v="280"/>
    <n v="280"/>
    <n v="260"/>
    <n v="20"/>
    <n v="92.857142857142861"/>
    <n v="200"/>
    <s v="DEC"/>
    <n v="200"/>
    <n v="60"/>
    <n v="0.30000000000000004"/>
    <s v="GROWTH"/>
    <n v="200"/>
    <s v="jAN"/>
    <n v="200"/>
    <n v="60"/>
    <n v="0.30000000000000004"/>
    <s v="GROWTH"/>
    <n v="0"/>
  </r>
  <r>
    <x v="1"/>
    <s v="MORIGAON"/>
    <s v="NED240"/>
    <n v="1000003907"/>
    <s v="DURGA STORE"/>
    <d v="2024-04-10T00:00:00"/>
    <s v="Targeted Dealer"/>
    <m/>
    <n v="550"/>
    <n v="550"/>
    <n v="660"/>
    <n v="-110"/>
    <n v="120"/>
    <n v="500"/>
    <s v="DEC"/>
    <n v="500"/>
    <n v="160"/>
    <n v="0.32000000000000006"/>
    <s v="GROWTH"/>
    <n v="366"/>
    <s v="jAN"/>
    <n v="366"/>
    <n v="294"/>
    <n v="0.80327868852459017"/>
    <s v="GROWTH"/>
    <n v="0"/>
  </r>
  <r>
    <x v="1"/>
    <s v="MORIGAON"/>
    <s v="NES738"/>
    <n v="1000004062"/>
    <s v="SWASTY &amp; CO."/>
    <d v="2024-07-25T00:00:00"/>
    <s v="Targeted Dealer"/>
    <m/>
    <n v="20"/>
    <n v="20"/>
    <n v="60"/>
    <n v="-40"/>
    <n v="300"/>
    <n v="0"/>
    <s v="DEC"/>
    <n v="0"/>
    <n v="60"/>
    <s v=" "/>
    <b v="0"/>
    <n v="70"/>
    <s v="jAN"/>
    <n v="70"/>
    <n v="-10"/>
    <n v="-0.1428571428571429"/>
    <s v="DEGROWTH"/>
    <n v="0"/>
  </r>
  <r>
    <x v="1"/>
    <s v="MORIGAON"/>
    <s v="NEA461"/>
    <n v="1000004082"/>
    <s v="AMAN HARDWARE STORE"/>
    <d v="2024-08-12T00:00:00"/>
    <s v="Targeted Dealer"/>
    <m/>
    <n v="60"/>
    <n v="60"/>
    <n v="60"/>
    <n v="0"/>
    <n v="100"/>
    <n v="40"/>
    <s v="DEC"/>
    <n v="40"/>
    <n v="20"/>
    <n v="0.5"/>
    <s v="GROWTH"/>
    <n v="60"/>
    <s v="jAN"/>
    <n v="60"/>
    <n v="0"/>
    <n v="0"/>
    <s v="GROWTH"/>
    <n v="0"/>
  </r>
  <r>
    <x v="1"/>
    <s v="MORIGAON"/>
    <s v="NEG182"/>
    <n v="1000004086"/>
    <s v="GERUA ENTERPRISE"/>
    <d v="2024-08-14T00:00:00"/>
    <s v="Targeted Dealer"/>
    <m/>
    <n v="100"/>
    <n v="100"/>
    <n v="40"/>
    <n v="60"/>
    <n v="40"/>
    <n v="40"/>
    <s v="DEC"/>
    <n v="40"/>
    <n v="0"/>
    <n v="0"/>
    <s v="GROWTH"/>
    <n v="80"/>
    <s v="jAN"/>
    <n v="80"/>
    <n v="-40"/>
    <n v="-0.5"/>
    <s v="DEGROWTH"/>
    <n v="0"/>
  </r>
  <r>
    <x v="1"/>
    <s v="Lower Assam- 1 (Bongaigaon)"/>
    <s v="A012"/>
    <n v="1000000481"/>
    <s v="ADVANCE ENTERPRISE"/>
    <d v="2006-03-13T00:00:00"/>
    <s v="Targeted Dealer"/>
    <m/>
    <n v="2500"/>
    <n v="2500"/>
    <n v="2001"/>
    <n v="499"/>
    <n v="80.040000000000006"/>
    <n v="2753.5"/>
    <s v="DEC"/>
    <n v="2753.5"/>
    <n v="-752.5"/>
    <n v="-0.27328854185581986"/>
    <s v="DEGROWTH"/>
    <n v="2377.5"/>
    <s v="jAN"/>
    <n v="2377.5"/>
    <n v="-376.5"/>
    <n v="-0.15835962145110405"/>
    <s v="DEGROWTH"/>
    <n v="0"/>
  </r>
  <r>
    <x v="1"/>
    <s v="Lower Assam- 3"/>
    <s v="P008"/>
    <n v="1000000512"/>
    <s v="P.K.ENTERPRISE(LOWER ASSAM)"/>
    <d v="2006-05-04T00:00:00"/>
    <s v="Targeted Dealer"/>
    <m/>
    <n v="2800"/>
    <n v="2800"/>
    <n v="1783.5"/>
    <n v="1016.5"/>
    <n v="63.696428571428569"/>
    <n v="1428.5"/>
    <s v="DEC"/>
    <n v="1428.5"/>
    <n v="355"/>
    <n v="0.24851242562128117"/>
    <s v="GROWTH"/>
    <n v="0"/>
    <s v="jAN"/>
    <n v="0"/>
    <n v="1783.5"/>
    <n v="0"/>
    <b v="0"/>
    <n v="0"/>
  </r>
  <r>
    <x v="1"/>
    <s v="Lower Assam- 1 (Bongaigaon)"/>
    <s v="P037"/>
    <n v="1000000514"/>
    <s v="PRASAD TRADERS (LA)"/>
    <d v="2006-05-19T00:00:00"/>
    <s v="Targeted Dealer"/>
    <m/>
    <n v="1300"/>
    <n v="1300"/>
    <n v="1294"/>
    <n v="6"/>
    <n v="99.538461538461533"/>
    <n v="1055"/>
    <s v="DEC"/>
    <n v="1055"/>
    <n v="239"/>
    <n v="0.22654028436018958"/>
    <s v="GROWTH"/>
    <n v="1425"/>
    <s v="jAN"/>
    <n v="1425"/>
    <n v="-131"/>
    <n v="-9.1929824561403528E-2"/>
    <s v="DEGROWTH"/>
    <n v="0"/>
  </r>
  <r>
    <x v="1"/>
    <s v="Lower Assam- 1 (Bongaigaon)"/>
    <s v="P081"/>
    <n v="1000000515"/>
    <s v="PRATIK HARDWARE"/>
    <d v="2009-06-08T00:00:00"/>
    <s v="Targeted Dealer"/>
    <m/>
    <n v="200"/>
    <n v="200"/>
    <n v="251"/>
    <n v="-51"/>
    <n v="125.5"/>
    <n v="200"/>
    <s v="DEC"/>
    <n v="200"/>
    <n v="51"/>
    <n v="0.25499999999999989"/>
    <s v="GROWTH"/>
    <n v="412"/>
    <s v="jAN"/>
    <n v="412"/>
    <n v="-161"/>
    <n v="-0.39077669902912626"/>
    <s v="DEGROWTH"/>
    <n v="0"/>
  </r>
  <r>
    <x v="1"/>
    <s v="Lower Assam- 1 (Bongaigaon)"/>
    <s v="R068"/>
    <n v="1000000519"/>
    <s v="RAHUL HARDWARE"/>
    <d v="2010-04-07T00:00:00"/>
    <s v="Targeted Dealer"/>
    <m/>
    <n v="50"/>
    <n v="50"/>
    <n v="55"/>
    <n v="-5"/>
    <n v="110"/>
    <n v="75"/>
    <s v="DEC"/>
    <n v="75"/>
    <n v="-20"/>
    <n v="-0.26666666666666672"/>
    <s v="DEGROWTH"/>
    <n v="25"/>
    <s v="jAN"/>
    <n v="25"/>
    <n v="30"/>
    <n v="1.2000000000000002"/>
    <s v="GROWTH"/>
    <n v="0"/>
  </r>
  <r>
    <x v="1"/>
    <s v="Lower Assam- 1 (Bongaigaon)"/>
    <s v="T045"/>
    <n v="1000000527"/>
    <s v="TIRUPATI TRADERS (LOWER ASSAM)"/>
    <d v="2011-02-23T00:00:00"/>
    <s v="Targeted Dealer"/>
    <m/>
    <n v="900"/>
    <n v="900"/>
    <n v="605"/>
    <n v="295"/>
    <n v="67.222222222222229"/>
    <n v="999"/>
    <s v="DEC"/>
    <n v="999"/>
    <n v="-394"/>
    <n v="-0.39439439439439439"/>
    <s v="DEGROWTH"/>
    <n v="822"/>
    <s v="jAN"/>
    <n v="822"/>
    <n v="-217"/>
    <n v="-0.26399026763990263"/>
    <s v="DEGROWTH"/>
    <n v="0"/>
  </r>
  <r>
    <x v="1"/>
    <s v="Lower Assam- 1 (Bongaigaon)"/>
    <s v="G052"/>
    <n v="1000000495"/>
    <s v="GOLAKGANJ HARDWARE STORES"/>
    <d v="2011-04-04T00:00:00"/>
    <s v="Targeted Dealer"/>
    <m/>
    <n v="1100"/>
    <n v="1100"/>
    <n v="793"/>
    <n v="307"/>
    <n v="72.090909090909093"/>
    <n v="1038"/>
    <s v="DEC"/>
    <n v="1038"/>
    <n v="-245"/>
    <n v="-0.23603082851637769"/>
    <s v="DEGROWTH"/>
    <n v="1042"/>
    <s v="jAN"/>
    <n v="1042"/>
    <n v="-249"/>
    <n v="-0.23896353166986561"/>
    <s v="DEGROWTH"/>
    <n v="0"/>
  </r>
  <r>
    <x v="1"/>
    <s v="Lower Assam- 3"/>
    <s v="B122"/>
    <n v="1000000487"/>
    <s v="BASU HARDWARE"/>
    <d v="2011-10-20T00:00:00"/>
    <s v="Targeted Dealer"/>
    <m/>
    <n v="13"/>
    <n v="13"/>
    <n v="0"/>
    <n v="13"/>
    <n v="0"/>
    <n v="13.5"/>
    <s v="DEC"/>
    <n v="13.5"/>
    <n v="-13.5"/>
    <n v="-1"/>
    <s v="DEGROWTH"/>
    <n v="0"/>
    <s v="jAN"/>
    <n v="0"/>
    <n v="0"/>
    <n v="0"/>
    <b v="0"/>
    <n v="1"/>
  </r>
  <r>
    <x v="1"/>
    <s v="Lower Assam- 1 (Bongaigaon)"/>
    <s v="B125"/>
    <n v="1000000488"/>
    <s v="BHAI BHAI ENTERPRISE (BONGAIGAON)"/>
    <d v="2011-11-28T00:00:00"/>
    <s v="Targeted Dealer"/>
    <m/>
    <n v="800"/>
    <n v="800"/>
    <n v="695"/>
    <n v="105"/>
    <n v="86.875"/>
    <n v="815"/>
    <s v="DEC"/>
    <n v="815"/>
    <n v="-120"/>
    <n v="-0.14723926380368102"/>
    <s v="DEGROWTH"/>
    <n v="764"/>
    <s v="jAN"/>
    <n v="764"/>
    <n v="-69"/>
    <n v="-9.0314136125654421E-2"/>
    <s v="DEGROWTH"/>
    <n v="0"/>
  </r>
  <r>
    <x v="1"/>
    <s v="Lower Assam- 1 (Bongaigaon)"/>
    <s v="S291"/>
    <n v="1000000522"/>
    <s v="S.M.ENTERPRISE (LA)"/>
    <d v="2011-12-08T00:00:00"/>
    <s v="Targeted Dealer"/>
    <m/>
    <n v="1000"/>
    <n v="1000"/>
    <n v="1004"/>
    <n v="-4"/>
    <n v="100.4"/>
    <n v="902"/>
    <s v="DEC"/>
    <n v="902"/>
    <n v="102"/>
    <n v="0.11308203991130816"/>
    <s v="GROWTH"/>
    <n v="865"/>
    <s v="jAN"/>
    <n v="865"/>
    <n v="139"/>
    <n v="0.1606936416184972"/>
    <s v="GROWTH"/>
    <n v="0"/>
  </r>
  <r>
    <x v="1"/>
    <s v="Lower Assam- 1 (Bongaigaon)"/>
    <s v="C090"/>
    <n v="1000000491"/>
    <s v="CHIRANG HARDWARE"/>
    <d v="2012-06-20T00:00:00"/>
    <s v="Targeted Dealer"/>
    <m/>
    <n v="50"/>
    <n v="50"/>
    <n v="55"/>
    <n v="-5"/>
    <n v="110"/>
    <n v="50"/>
    <s v="DEC"/>
    <n v="50"/>
    <n v="5"/>
    <n v="0.10000000000000009"/>
    <s v="GROWTH"/>
    <n v="55"/>
    <s v="jAN"/>
    <n v="55"/>
    <n v="0"/>
    <n v="0"/>
    <s v="GROWTH"/>
    <n v="0"/>
  </r>
  <r>
    <x v="1"/>
    <s v="Lower Assam- 3"/>
    <s v="H048"/>
    <n v="1000000499"/>
    <s v="HUSSAIN HARDWARE STORES"/>
    <d v="2012-07-19T00:00:00"/>
    <s v="Targeted Dealer"/>
    <m/>
    <n v="1550"/>
    <n v="1550"/>
    <n v="1239"/>
    <n v="311"/>
    <n v="79.935483870967744"/>
    <n v="1352.45"/>
    <s v="DEC"/>
    <n v="1352.45"/>
    <n v="-113.45000000000005"/>
    <n v="-8.3884801656253449E-2"/>
    <s v="DEGROWTH"/>
    <n v="0"/>
    <s v="jAN"/>
    <n v="0"/>
    <n v="1239"/>
    <n v="0"/>
    <b v="0"/>
    <n v="0"/>
  </r>
  <r>
    <x v="1"/>
    <s v="Lower Assam- 1 (Bongaigaon)"/>
    <s v="B149"/>
    <n v="1000000490"/>
    <s v="BIKASH ENTERPRISE"/>
    <d v="2012-11-21T00:00:00"/>
    <s v="Targeted Dealer"/>
    <m/>
    <n v="650"/>
    <n v="650"/>
    <n v="650"/>
    <n v="0"/>
    <n v="100"/>
    <n v="625"/>
    <s v="DEC"/>
    <n v="625"/>
    <n v="25"/>
    <n v="4.0000000000000036E-2"/>
    <s v="GROWTH"/>
    <n v="595"/>
    <s v="jAN"/>
    <n v="595"/>
    <n v="55"/>
    <n v="9.243697478991586E-2"/>
    <s v="GROWTH"/>
    <n v="0"/>
  </r>
  <r>
    <x v="1"/>
    <s v="Lower Assam- 3"/>
    <s v="S353"/>
    <n v="1000000523"/>
    <s v="SREE KRISHNA TRADE AGENCY"/>
    <d v="2012-12-13T00:00:00"/>
    <s v="Targeted Dealer"/>
    <m/>
    <n v="13"/>
    <n v="13"/>
    <n v="13"/>
    <n v="0"/>
    <n v="100"/>
    <n v="0"/>
    <s v="DEC"/>
    <n v="0"/>
    <n v="13"/>
    <s v=" "/>
    <b v="0"/>
    <n v="0"/>
    <s v="jAN"/>
    <n v="0"/>
    <n v="13"/>
    <n v="0"/>
    <b v="0"/>
    <n v="0"/>
  </r>
  <r>
    <x v="1"/>
    <s v="Lower Assam- 1 (Bongaigaon)"/>
    <s v="G078"/>
    <n v="1000000497"/>
    <s v="GREENLAND HARDWARE STORES"/>
    <d v="2013-01-23T00:00:00"/>
    <s v="Targeted Dealer"/>
    <m/>
    <n v="125"/>
    <n v="125"/>
    <n v="125"/>
    <n v="0"/>
    <n v="100"/>
    <n v="100"/>
    <s v="DEC"/>
    <n v="100"/>
    <n v="25"/>
    <n v="0.25"/>
    <s v="GROWTH"/>
    <n v="125"/>
    <s v="jAN"/>
    <n v="125"/>
    <n v="0"/>
    <n v="0"/>
    <s v="GROWTH"/>
    <n v="0"/>
  </r>
  <r>
    <x v="1"/>
    <s v="Lower Assam- 3"/>
    <s v="N099"/>
    <n v="1000000511"/>
    <s v="NIMESH ENTERPRISE"/>
    <d v="2013-05-07T00:00:00"/>
    <s v="Targeted Dealer"/>
    <m/>
    <n v="125"/>
    <n v="125"/>
    <n v="315"/>
    <n v="-190"/>
    <n v="252"/>
    <n v="75"/>
    <s v="DEC"/>
    <n v="75"/>
    <n v="240"/>
    <n v="3.2"/>
    <s v="GROWTH"/>
    <n v="0"/>
    <s v="jAN"/>
    <n v="0"/>
    <n v="315"/>
    <n v="0"/>
    <b v="0"/>
    <n v="1"/>
  </r>
  <r>
    <x v="1"/>
    <s v="Lower Assam- 1 (Bongaigaon)"/>
    <s v="G087"/>
    <n v="1000000493"/>
    <s v="GANESH HARDWARE"/>
    <d v="2013-05-14T00:00:00"/>
    <s v="Targeted Dealer"/>
    <m/>
    <n v="250"/>
    <n v="250"/>
    <n v="235"/>
    <n v="15"/>
    <n v="94"/>
    <n v="237"/>
    <s v="DEC"/>
    <n v="237"/>
    <n v="-2"/>
    <n v="-8.4388185654008518E-3"/>
    <s v="DEGROWTH"/>
    <n v="277"/>
    <s v="jAN"/>
    <n v="277"/>
    <n v="-42"/>
    <n v="-0.15162454873646214"/>
    <s v="DEGROWTH"/>
    <n v="0"/>
  </r>
  <r>
    <x v="1"/>
    <s v="Lower Assam- 3"/>
    <s v="F014"/>
    <n v="1000000492"/>
    <s v="FARDEEN ENTERPRISES"/>
    <d v="2013-10-15T00:00:00"/>
    <s v="Targeted Dealer"/>
    <m/>
    <n v="125"/>
    <n v="125"/>
    <n v="125"/>
    <n v="0"/>
    <n v="100"/>
    <n v="155"/>
    <s v="DEC"/>
    <n v="155"/>
    <n v="-30"/>
    <n v="-0.19354838709677424"/>
    <s v="DEGROWTH"/>
    <n v="0"/>
    <s v="jAN"/>
    <n v="0"/>
    <n v="125"/>
    <n v="0"/>
    <b v="0"/>
    <n v="0"/>
  </r>
  <r>
    <x v="1"/>
    <s v="Lower Assam- 1 (Bongaigaon)"/>
    <s v="K171"/>
    <n v="1000000501"/>
    <s v="KAMAL HARDWARE STORES"/>
    <d v="2014-01-09T00:00:00"/>
    <s v="Targeted Dealer"/>
    <m/>
    <n v="25"/>
    <n v="25"/>
    <n v="25"/>
    <n v="0"/>
    <n v="100"/>
    <n v="25"/>
    <s v="DEC"/>
    <n v="25"/>
    <n v="0"/>
    <n v="0"/>
    <s v="GROWTH"/>
    <n v="55"/>
    <s v="jAN"/>
    <n v="55"/>
    <n v="-30"/>
    <n v="-0.54545454545454541"/>
    <s v="DEGROWTH"/>
    <n v="0"/>
  </r>
  <r>
    <x v="1"/>
    <s v="Lower Assam- 3"/>
    <s v="NEP005"/>
    <n v="1000000513"/>
    <s v="PRASAD HARDWARE"/>
    <d v="2014-07-17T00:00:00"/>
    <s v="Targeted Dealer"/>
    <m/>
    <n v="13"/>
    <n v="13"/>
    <n v="0"/>
    <n v="13"/>
    <n v="0"/>
    <n v="0"/>
    <s v="DEC"/>
    <n v="0"/>
    <n v="0"/>
    <s v=" "/>
    <b v="0"/>
    <n v="0"/>
    <s v="jAN"/>
    <n v="0"/>
    <n v="0"/>
    <n v="0"/>
    <b v="0"/>
    <n v="0"/>
  </r>
  <r>
    <x v="1"/>
    <s v="Lower Assam- 1 (Bongaigaon)"/>
    <s v="NEM043"/>
    <n v="1000000509"/>
    <s v="MOLLAH ENTERPRISE"/>
    <d v="2015-04-02T00:00:00"/>
    <s v="Targeted Dealer"/>
    <m/>
    <n v="1400"/>
    <n v="1400"/>
    <n v="1157.5"/>
    <n v="242.5"/>
    <n v="82.678571428571431"/>
    <n v="1433"/>
    <s v="DEC"/>
    <n v="1433"/>
    <n v="-275.5"/>
    <n v="-0.19225401256106067"/>
    <s v="DEGROWTH"/>
    <n v="1394"/>
    <s v="jAN"/>
    <n v="1394"/>
    <n v="-236.5"/>
    <n v="-0.16965566714490676"/>
    <s v="DEGROWTH"/>
    <n v="0"/>
  </r>
  <r>
    <x v="1"/>
    <s v="Lower Assam- 3"/>
    <s v="NEB022"/>
    <n v="1000000486"/>
    <s v="BABLU ENTERPRISE (SIMLITALA)"/>
    <d v="2015-04-08T00:00:00"/>
    <s v="Targeted Dealer"/>
    <m/>
    <n v="70"/>
    <n v="70"/>
    <n v="0"/>
    <n v="70"/>
    <n v="0"/>
    <n v="26"/>
    <s v="DEC"/>
    <n v="26"/>
    <n v="-26"/>
    <n v="-1"/>
    <s v="DEGROWTH"/>
    <n v="0"/>
    <s v="jAN"/>
    <n v="0"/>
    <n v="0"/>
    <n v="0"/>
    <b v="0"/>
    <n v="0"/>
  </r>
  <r>
    <x v="1"/>
    <s v="Lower Assam- 1 (Bongaigaon)"/>
    <s v="NEL008"/>
    <n v="1000000503"/>
    <s v="LUCKY ENTERPRISE"/>
    <d v="2015-06-19T00:00:00"/>
    <s v="Targeted Dealer"/>
    <m/>
    <n v="150"/>
    <n v="150"/>
    <n v="155"/>
    <n v="-5"/>
    <n v="103.33333333333333"/>
    <n v="80"/>
    <s v="DEC"/>
    <n v="80"/>
    <n v="75"/>
    <n v="0.9375"/>
    <s v="GROWTH"/>
    <n v="100"/>
    <s v="jAN"/>
    <n v="100"/>
    <n v="55"/>
    <n v="0.55000000000000004"/>
    <s v="GROWTH"/>
    <n v="0"/>
  </r>
  <r>
    <x v="1"/>
    <s v="Lower Assam- 1 (Bongaigaon)"/>
    <s v="NEH016"/>
    <n v="1000000498"/>
    <s v="HAIDER HARDWARE"/>
    <d v="2015-07-10T00:00:00"/>
    <s v="Targeted Dealer"/>
    <m/>
    <n v="25"/>
    <n v="25"/>
    <n v="25"/>
    <n v="0"/>
    <n v="100"/>
    <n v="25"/>
    <s v="DEC"/>
    <n v="25"/>
    <n v="0"/>
    <n v="0"/>
    <s v="GROWTH"/>
    <n v="50"/>
    <s v="jAN"/>
    <n v="50"/>
    <n v="-25"/>
    <n v="-0.5"/>
    <s v="DEGROWTH"/>
    <n v="1"/>
  </r>
  <r>
    <x v="1"/>
    <s v="Lower Assam- 3"/>
    <s v="NEG024"/>
    <n v="1000000496"/>
    <s v="GOODWILL HARDWARE"/>
    <d v="2015-10-09T00:00:00"/>
    <s v="Targeted Dealer"/>
    <m/>
    <n v="150"/>
    <n v="150"/>
    <n v="100"/>
    <n v="50"/>
    <n v="66.666666666666671"/>
    <n v="90"/>
    <s v="DEC"/>
    <n v="90"/>
    <n v="10"/>
    <n v="0.11111111111111116"/>
    <s v="GROWTH"/>
    <n v="0"/>
    <s v="jAN"/>
    <n v="0"/>
    <n v="100"/>
    <n v="0"/>
    <b v="0"/>
    <n v="0"/>
  </r>
  <r>
    <x v="1"/>
    <s v="Lower Assam- 3"/>
    <s v="NEM055"/>
    <n v="1000000508"/>
    <s v="MIRA HARDWARE"/>
    <d v="2016-01-04T00:00:00"/>
    <s v="Targeted Dealer"/>
    <m/>
    <n v="150"/>
    <n v="150"/>
    <n v="38.5"/>
    <n v="111.5"/>
    <n v="25.666666666666668"/>
    <n v="26"/>
    <s v="DEC"/>
    <n v="26"/>
    <n v="12.5"/>
    <n v="0.48076923076923084"/>
    <s v="GROWTH"/>
    <n v="0"/>
    <s v="jAN"/>
    <n v="0"/>
    <n v="38.5"/>
    <n v="0"/>
    <b v="0"/>
    <n v="0"/>
  </r>
  <r>
    <x v="1"/>
    <s v="Lower Assam- 1 (Bongaigaon)"/>
    <s v="NEM095"/>
    <n v="1000000504"/>
    <s v="M.B. ENTERPRISE (KOKRAJHAR)"/>
    <d v="2016-12-21T00:00:00"/>
    <s v="Targeted Dealer"/>
    <m/>
    <n v="200"/>
    <n v="200"/>
    <n v="232"/>
    <n v="-32"/>
    <n v="116"/>
    <n v="195"/>
    <s v="DEC"/>
    <n v="195"/>
    <n v="37"/>
    <n v="0.18974358974358974"/>
    <s v="GROWTH"/>
    <n v="275"/>
    <s v="jAN"/>
    <n v="275"/>
    <n v="-43"/>
    <n v="-0.15636363636363637"/>
    <s v="DEGROWTH"/>
    <n v="0"/>
  </r>
  <r>
    <x v="1"/>
    <s v="Lower Assam- 3"/>
    <s v="NEM096"/>
    <n v="1000000510"/>
    <s v="MOZNU HARDWARE SHOP (LA)"/>
    <d v="2016-12-28T00:00:00"/>
    <s v="Targeted Dealer"/>
    <m/>
    <n v="1250"/>
    <n v="1250"/>
    <n v="620"/>
    <n v="630"/>
    <n v="49.6"/>
    <n v="1470"/>
    <s v="DEC"/>
    <n v="1470"/>
    <n v="-850"/>
    <n v="-0.57823129251700678"/>
    <s v="DEGROWTH"/>
    <n v="0"/>
    <s v="jAN"/>
    <n v="0"/>
    <n v="620"/>
    <n v="0"/>
    <b v="0"/>
    <n v="0"/>
  </r>
  <r>
    <x v="1"/>
    <s v="Lower Assam- 3"/>
    <s v="NEZ005"/>
    <n v="1000000528"/>
    <s v="ZEESHAN HARDWARE (LA)"/>
    <d v="2017-01-10T00:00:00"/>
    <s v="Targeted Dealer"/>
    <m/>
    <n v="50"/>
    <n v="50"/>
    <n v="55"/>
    <n v="-5"/>
    <n v="110"/>
    <n v="0"/>
    <s v="DEC"/>
    <n v="0"/>
    <n v="55"/>
    <s v=" "/>
    <b v="0"/>
    <n v="0"/>
    <s v="jAN"/>
    <n v="0"/>
    <n v="55"/>
    <n v="0"/>
    <b v="0"/>
    <n v="0"/>
  </r>
  <r>
    <x v="1"/>
    <s v="Lower Assam- 3"/>
    <s v="NEA118"/>
    <n v="1000000485"/>
    <s v="ARIHANT ENTERPRISE (MANKACHAR)"/>
    <d v="2017-04-17T00:00:00"/>
    <s v="Targeted Dealer"/>
    <m/>
    <n v="60"/>
    <n v="60"/>
    <n v="35"/>
    <n v="25"/>
    <n v="58.333333333333336"/>
    <n v="105"/>
    <s v="DEC"/>
    <n v="105"/>
    <n v="-70"/>
    <n v="-0.66666666666666674"/>
    <s v="DEGROWTH"/>
    <n v="0"/>
    <s v="jAN"/>
    <n v="0"/>
    <n v="35"/>
    <n v="0"/>
    <b v="0"/>
    <n v="0"/>
  </r>
  <r>
    <x v="1"/>
    <s v="Lower Assam- 1 (Bongaigaon)"/>
    <s v="NEG052"/>
    <n v="1000000494"/>
    <s v="GAURIPUR ENTERPRISE (LOWER ASSAM)"/>
    <d v="2017-05-15T00:00:00"/>
    <s v="Targeted Dealer"/>
    <m/>
    <n v="25"/>
    <n v="25"/>
    <n v="55"/>
    <n v="-30"/>
    <n v="220"/>
    <n v="25"/>
    <s v="DEC"/>
    <n v="25"/>
    <n v="30"/>
    <n v="1.2000000000000002"/>
    <s v="GROWTH"/>
    <n v="25"/>
    <s v="jAN"/>
    <n v="25"/>
    <n v="30"/>
    <n v="1.2000000000000002"/>
    <s v="GROWTH"/>
    <n v="0"/>
  </r>
  <r>
    <x v="1"/>
    <s v="Lower Assam- 1 (Bongaigaon)"/>
    <s v="NEM140"/>
    <n v="1000000506"/>
    <s v="MAHENDRA MARBLE HARDWARE"/>
    <d v="2017-09-02T00:00:00"/>
    <s v="Targeted Dealer"/>
    <m/>
    <n v="2000"/>
    <n v="2000"/>
    <n v="1840"/>
    <n v="160"/>
    <n v="92"/>
    <n v="2050"/>
    <s v="DEC"/>
    <n v="2050"/>
    <n v="-210"/>
    <n v="-0.10243902439024388"/>
    <s v="DEGROWTH"/>
    <n v="1820.5"/>
    <s v="jAN"/>
    <n v="1820.5"/>
    <n v="19.5"/>
    <n v="1.0711343037627108E-2"/>
    <s v="GROWTH"/>
    <n v="0"/>
  </r>
  <r>
    <x v="1"/>
    <s v="Lower Assam- 1 (Bongaigaon)"/>
    <s v="NES244"/>
    <n v="1000000525"/>
    <s v="SUJIT HARDWARE"/>
    <d v="2018-01-09T00:00:00"/>
    <s v="-"/>
    <m/>
    <n v="0"/>
    <n v="0"/>
    <n v="25"/>
    <n v="-25"/>
    <s v="-"/>
    <n v="0"/>
    <s v="DEC"/>
    <n v="0"/>
    <n v="25"/>
    <s v=" "/>
    <b v="0"/>
    <n v="50"/>
    <s v="jAN"/>
    <n v="50"/>
    <n v="-25"/>
    <n v="-0.5"/>
    <s v="DEGROWTH"/>
    <n v="1"/>
  </r>
  <r>
    <x v="1"/>
    <s v="Lower Assam- 1 (Bongaigaon)"/>
    <s v="NEK084"/>
    <n v="1000000502"/>
    <s v="KHAN HARDWARE (LA)"/>
    <d v="2018-01-17T00:00:00"/>
    <s v="Targeted Dealer"/>
    <m/>
    <n v="100"/>
    <n v="100"/>
    <n v="40"/>
    <n v="60"/>
    <n v="40"/>
    <n v="28"/>
    <s v="DEC"/>
    <n v="28"/>
    <n v="12"/>
    <n v="0.4285714285714286"/>
    <s v="GROWTH"/>
    <n v="188"/>
    <s v="jAN"/>
    <n v="188"/>
    <n v="-148"/>
    <n v="-0.78723404255319152"/>
    <s v="DEGROWTH"/>
    <n v="0"/>
  </r>
  <r>
    <x v="1"/>
    <s v="Lower Assam- 1 (Bongaigaon)"/>
    <s v="NER134"/>
    <n v="1000000521"/>
    <s v="ROHAN TRADERS"/>
    <d v="2018-04-03T00:00:00"/>
    <s v="Targeted Dealer"/>
    <m/>
    <n v="950"/>
    <n v="950"/>
    <n v="956"/>
    <n v="-6"/>
    <n v="100.63157894736842"/>
    <n v="792"/>
    <s v="DEC"/>
    <n v="792"/>
    <n v="164"/>
    <n v="0.20707070707070696"/>
    <s v="GROWTH"/>
    <n v="940"/>
    <s v="jAN"/>
    <n v="940"/>
    <n v="16"/>
    <n v="1.7021276595744705E-2"/>
    <s v="GROWTH"/>
    <n v="0"/>
  </r>
  <r>
    <x v="1"/>
    <s v="Lower Assam- 1 (Bongaigaon)"/>
    <s v="NES285"/>
    <n v="1000000524"/>
    <s v="SUBH KARAN SINGHI (LA)"/>
    <d v="2018-05-10T00:00:00"/>
    <s v="Targeted Dealer"/>
    <m/>
    <n v="1000"/>
    <n v="1000"/>
    <n v="810"/>
    <n v="190"/>
    <n v="81"/>
    <n v="675"/>
    <s v="DEC"/>
    <n v="675"/>
    <n v="135"/>
    <n v="0.19999999999999996"/>
    <s v="GROWTH"/>
    <n v="1055"/>
    <s v="jAN"/>
    <n v="1055"/>
    <n v="-245"/>
    <n v="-0.23222748815165872"/>
    <s v="DEGROWTH"/>
    <n v="0"/>
  </r>
  <r>
    <x v="1"/>
    <s v="Lower Assam- 3"/>
    <s v="NEA198"/>
    <n v="1000000484"/>
    <s v="ARIHANT AGENCIES"/>
    <d v="2018-06-04T00:00:00"/>
    <s v="Targeted Dealer"/>
    <m/>
    <n v="450"/>
    <n v="450"/>
    <n v="209"/>
    <n v="241"/>
    <n v="46.444444444444443"/>
    <n v="448"/>
    <s v="DEC"/>
    <n v="448"/>
    <n v="-239"/>
    <n v="-0.53348214285714279"/>
    <s v="DEGROWTH"/>
    <n v="0"/>
    <s v="jAN"/>
    <n v="0"/>
    <n v="209"/>
    <n v="0"/>
    <b v="0"/>
    <n v="0"/>
  </r>
  <r>
    <x v="1"/>
    <s v="Lower Assam- 1 (Bongaigaon)"/>
    <s v="NEB171"/>
    <n v="1000000489"/>
    <s v="BHAI BHAI STEELS"/>
    <d v="2018-09-08T00:00:00"/>
    <s v="-"/>
    <m/>
    <n v="0"/>
    <n v="0"/>
    <n v="0"/>
    <n v="0"/>
    <s v="-"/>
    <n v="0"/>
    <s v="DEC"/>
    <n v="0"/>
    <n v="0"/>
    <s v=" "/>
    <b v="0"/>
    <n v="25"/>
    <s v="jAN"/>
    <n v="25"/>
    <n v="-25"/>
    <n v="-1"/>
    <s v="DEGROWTH"/>
    <n v="1"/>
  </r>
  <r>
    <x v="1"/>
    <s v="Lower Assam- 3"/>
    <s v="NEA223"/>
    <n v="1000000483"/>
    <s v="AMIR HAMZA"/>
    <d v="2019-01-02T00:00:00"/>
    <s v="Targeted Dealer"/>
    <m/>
    <n v="750"/>
    <n v="750"/>
    <n v="625"/>
    <n v="125"/>
    <n v="83.333333333333329"/>
    <n v="777"/>
    <s v="DEC"/>
    <n v="777"/>
    <n v="-152"/>
    <n v="-0.19562419562419564"/>
    <s v="DEGROWTH"/>
    <n v="0"/>
    <s v="jAN"/>
    <n v="0"/>
    <n v="625"/>
    <n v="0"/>
    <b v="0"/>
    <n v="0"/>
  </r>
  <r>
    <x v="1"/>
    <s v="Lower Assam- 1 (Bongaigaon)"/>
    <s v="NEM236"/>
    <n v="1000000948"/>
    <s v="MUHAFIZ ENTERPRISE"/>
    <d v="2019-04-01T00:00:00"/>
    <s v="Targeted Dealer"/>
    <m/>
    <n v="1650"/>
    <n v="1650"/>
    <n v="1689.5"/>
    <n v="-39.5"/>
    <n v="102.39393939393939"/>
    <n v="1532.5"/>
    <s v="DEC"/>
    <n v="1532.5"/>
    <n v="157"/>
    <n v="0.10244698205546499"/>
    <s v="GROWTH"/>
    <n v="1599.5"/>
    <s v="jAN"/>
    <n v="1599.5"/>
    <n v="90"/>
    <n v="5.6267583619881156E-2"/>
    <s v="GROWTH"/>
    <n v="0"/>
  </r>
  <r>
    <x v="1"/>
    <s v="Lower Assam- 1 (Bongaigaon)"/>
    <s v="NEK128"/>
    <n v="1000000942"/>
    <s v="K M AGENCY"/>
    <d v="2019-05-21T00:00:00"/>
    <s v="Targeted Dealer"/>
    <m/>
    <n v="100"/>
    <n v="100"/>
    <n v="50"/>
    <n v="50"/>
    <n v="50"/>
    <n v="50"/>
    <s v="DEC"/>
    <n v="50"/>
    <n v="0"/>
    <n v="0"/>
    <s v="GROWTH"/>
    <n v="100"/>
    <s v="jAN"/>
    <n v="100"/>
    <n v="-50"/>
    <n v="-0.5"/>
    <s v="DEGROWTH"/>
    <n v="0"/>
  </r>
  <r>
    <x v="1"/>
    <s v="Lower Assam- 1 (Bongaigaon)"/>
    <s v="NEB209"/>
    <n v="1000000935"/>
    <s v="BEAUTY ENTERPRISE"/>
    <d v="2019-09-07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0"/>
  </r>
  <r>
    <x v="1"/>
    <s v="Lower Assam- 3"/>
    <s v="NES390"/>
    <n v="1000000953"/>
    <s v="SHIVAM HARWDARE (LA)"/>
    <d v="2019-09-07T00:00:00"/>
    <s v="Targeted Dealer"/>
    <m/>
    <n v="840"/>
    <n v="840"/>
    <n v="795.5"/>
    <n v="44.5"/>
    <n v="94.702380952380949"/>
    <n v="706.5"/>
    <s v="DEC"/>
    <n v="706.5"/>
    <n v="89"/>
    <n v="0.12597310686482666"/>
    <s v="GROWTH"/>
    <n v="0"/>
    <s v="jAN"/>
    <n v="0"/>
    <n v="795.5"/>
    <n v="0"/>
    <b v="0"/>
    <n v="0"/>
  </r>
  <r>
    <x v="1"/>
    <s v="Lower Assam- 3"/>
    <s v="NEK135"/>
    <n v="1000000943"/>
    <s v="KRISHNA HARDWARE (LA)"/>
    <d v="2019-09-09T00:00:00"/>
    <s v="Targeted Dealer"/>
    <m/>
    <n v="23"/>
    <n v="23"/>
    <n v="0"/>
    <n v="23"/>
    <n v="0"/>
    <n v="26.5"/>
    <s v="DEC"/>
    <n v="26.5"/>
    <n v="-26.5"/>
    <n v="-1"/>
    <s v="DEGROWTH"/>
    <n v="0"/>
    <s v="jAN"/>
    <n v="0"/>
    <n v="0"/>
    <n v="0"/>
    <b v="0"/>
    <n v="0"/>
  </r>
  <r>
    <x v="1"/>
    <s v="Lower Assam- 1 (Bongaigaon)"/>
    <s v="NEM253"/>
    <n v="1000000946"/>
    <s v="MAYA HARDWARE STORES (LA)"/>
    <d v="2019-10-17T00:00:00"/>
    <s v="Targeted Dealer"/>
    <m/>
    <n v="25"/>
    <n v="25"/>
    <n v="50"/>
    <n v="-25"/>
    <n v="200"/>
    <n v="30"/>
    <s v="DEC"/>
    <n v="30"/>
    <n v="20"/>
    <n v="0.66666666666666674"/>
    <s v="GROWTH"/>
    <n v="25"/>
    <s v="jAN"/>
    <n v="25"/>
    <n v="25"/>
    <n v="1"/>
    <s v="GROWTH"/>
    <n v="0"/>
  </r>
  <r>
    <x v="1"/>
    <s v="Lower Assam- 3"/>
    <s v="NEG113"/>
    <n v="1000000940"/>
    <s v="GARGI ENTERPRISE (LA)"/>
    <d v="2019-11-08T00:00:00"/>
    <s v="Targeted Dealer"/>
    <m/>
    <n v="950"/>
    <n v="950"/>
    <n v="484"/>
    <n v="466"/>
    <n v="50.94736842105263"/>
    <n v="555"/>
    <s v="DEC"/>
    <n v="555"/>
    <n v="-71"/>
    <n v="-0.12792792792792795"/>
    <s v="DEGROWTH"/>
    <n v="0"/>
    <s v="jAN"/>
    <n v="0"/>
    <n v="484"/>
    <n v="0"/>
    <b v="0"/>
    <n v="0"/>
  </r>
  <r>
    <x v="1"/>
    <s v="Lower Assam- 3"/>
    <s v="NEB223"/>
    <n v="1000000936"/>
    <s v="BRAHMAPUTRA HARDWARE (LAKHIPUR)"/>
    <d v="2020-02-01T00:00:00"/>
    <s v="Targeted Dealer"/>
    <m/>
    <n v="13"/>
    <n v="13"/>
    <n v="13"/>
    <n v="0"/>
    <n v="100"/>
    <n v="13.5"/>
    <s v="DEC"/>
    <n v="13.5"/>
    <n v="-0.5"/>
    <n v="-3.703703703703709E-2"/>
    <s v="DEGROWTH"/>
    <n v="0"/>
    <s v="jAN"/>
    <n v="0"/>
    <n v="13"/>
    <n v="0"/>
    <b v="0"/>
    <n v="0"/>
  </r>
  <r>
    <x v="1"/>
    <s v="Lower Assam- 1 (Bongaigaon)"/>
    <s v="NEN160"/>
    <n v="1000000949"/>
    <s v="NIRANJAN HARDWARE STORES"/>
    <d v="2020-10-13T00:00:00"/>
    <s v="Targeted Dealer"/>
    <m/>
    <n v="25"/>
    <n v="25"/>
    <n v="0"/>
    <n v="25"/>
    <n v="0"/>
    <n v="0"/>
    <s v="DEC"/>
    <n v="0"/>
    <n v="0"/>
    <s v=" "/>
    <b v="0"/>
    <n v="25"/>
    <s v="jAN"/>
    <n v="25"/>
    <n v="-25"/>
    <n v="-1"/>
    <s v="DEGROWTH"/>
    <n v="0"/>
  </r>
  <r>
    <x v="1"/>
    <s v="Lower Assam- 1 (Bongaigaon)"/>
    <s v="NEM288"/>
    <n v="1000000945"/>
    <s v="MANORAMA HARDWARE STORE - LA"/>
    <d v="2020-11-18T00:00:00"/>
    <s v="Targeted Dealer"/>
    <m/>
    <n v="25"/>
    <n v="25"/>
    <n v="25"/>
    <n v="0"/>
    <n v="100"/>
    <n v="25"/>
    <s v="DEC"/>
    <n v="25"/>
    <n v="0"/>
    <n v="0"/>
    <s v="GROWTH"/>
    <n v="0"/>
    <s v="jAN"/>
    <n v="0"/>
    <n v="25"/>
    <n v="0"/>
    <b v="0"/>
    <n v="0"/>
  </r>
  <r>
    <x v="1"/>
    <s v="Lower Assam- 3"/>
    <s v="NEM293"/>
    <n v="1000000962"/>
    <s v="MAA HARDWARE - LA"/>
    <d v="2021-01-05T00:00:00"/>
    <s v="Targeted Dealer"/>
    <m/>
    <n v="550"/>
    <n v="550"/>
    <n v="445"/>
    <n v="105"/>
    <n v="80.909090909090907"/>
    <n v="492.5"/>
    <s v="DEC"/>
    <n v="492.5"/>
    <n v="-47.5"/>
    <n v="-9.6446700507614169E-2"/>
    <s v="DEGROWTH"/>
    <n v="0"/>
    <s v="jAN"/>
    <n v="0"/>
    <n v="445"/>
    <n v="0"/>
    <b v="0"/>
    <n v="0"/>
  </r>
  <r>
    <x v="1"/>
    <s v="Lower Assam- 1 (Bongaigaon)"/>
    <s v="NEM311"/>
    <n v="1000000944"/>
    <s v="MAA KALI ENTERPRISE"/>
    <d v="2021-07-03T00:00:00"/>
    <s v="Targeted Dealer"/>
    <m/>
    <n v="50"/>
    <n v="50"/>
    <n v="0"/>
    <n v="50"/>
    <n v="0"/>
    <n v="55"/>
    <s v="DEC"/>
    <n v="55"/>
    <n v="-55"/>
    <n v="-1"/>
    <s v="DEGROWTH"/>
    <n v="75"/>
    <s v="jAN"/>
    <n v="75"/>
    <n v="-75"/>
    <n v="-1"/>
    <s v="DEGROWTH"/>
    <n v="0"/>
  </r>
  <r>
    <x v="1"/>
    <s v="Lower Assam- 3"/>
    <s v="NEN176"/>
    <n v="1000000950"/>
    <s v="NORTH EAST HARDWARE - LA"/>
    <d v="2021-10-12T00:00:00"/>
    <s v="Targeted Dealer"/>
    <m/>
    <n v="31"/>
    <n v="31"/>
    <n v="25"/>
    <n v="6"/>
    <n v="80.645161290322577"/>
    <n v="50"/>
    <s v="DEC"/>
    <n v="50"/>
    <n v="-25"/>
    <n v="-0.5"/>
    <s v="DEGROWTH"/>
    <n v="0"/>
    <s v="jAN"/>
    <n v="0"/>
    <n v="25"/>
    <n v="0"/>
    <b v="0"/>
    <n v="0"/>
  </r>
  <r>
    <x v="1"/>
    <s v="Lower Assam- 3"/>
    <s v="NEA345"/>
    <n v="1000002627"/>
    <s v="A.H. HARDWARE SHOP"/>
    <d v="2022-03-23T00:00:00"/>
    <s v="Targeted Dealer"/>
    <m/>
    <n v="160"/>
    <n v="160"/>
    <n v="100"/>
    <n v="60"/>
    <n v="62.5"/>
    <n v="115"/>
    <s v="DEC"/>
    <n v="115"/>
    <n v="-15"/>
    <n v="-0.13043478260869568"/>
    <s v="DEGROWTH"/>
    <n v="0"/>
    <s v="jAN"/>
    <n v="0"/>
    <n v="100"/>
    <n v="0"/>
    <b v="0"/>
    <n v="0"/>
  </r>
  <r>
    <x v="1"/>
    <s v="Lower Assam- 3"/>
    <s v="NER248"/>
    <n v="1000002762"/>
    <s v="Rohul Hardware"/>
    <d v="2022-05-26T00:00:00"/>
    <s v="Targeted Dealer"/>
    <m/>
    <n v="100"/>
    <n v="100"/>
    <n v="0"/>
    <n v="100"/>
    <n v="0"/>
    <n v="0"/>
    <s v="DEC"/>
    <n v="0"/>
    <n v="0"/>
    <s v=" "/>
    <b v="0"/>
    <n v="0"/>
    <s v="jAN"/>
    <n v="0"/>
    <n v="0"/>
    <n v="0"/>
    <b v="0"/>
    <n v="1"/>
  </r>
  <r>
    <x v="1"/>
    <s v="Lower Assam- 1 (Bongaigaon)"/>
    <s v="NER250"/>
    <n v="1000002813"/>
    <s v="ROYAL ENTERPRISE"/>
    <d v="2022-06-09T00:00:00"/>
    <s v="Targeted Dealer"/>
    <m/>
    <n v="200"/>
    <n v="200"/>
    <n v="175"/>
    <n v="25"/>
    <n v="87.5"/>
    <n v="205"/>
    <s v="DEC"/>
    <n v="205"/>
    <n v="-30"/>
    <n v="-0.14634146341463417"/>
    <s v="DEGROWTH"/>
    <n v="230"/>
    <s v="jAN"/>
    <n v="230"/>
    <n v="-55"/>
    <n v="-0.23913043478260865"/>
    <s v="DEGROWTH"/>
    <n v="0"/>
  </r>
  <r>
    <x v="1"/>
    <s v="Lower Assam- 1 (Bongaigaon)"/>
    <s v="NET169"/>
    <n v="1000002833"/>
    <s v="TAJ ENTERPRISE"/>
    <d v="2022-07-13T00:00:00"/>
    <s v="Targeted Dealer"/>
    <m/>
    <n v="550"/>
    <n v="550"/>
    <n v="550"/>
    <n v="0"/>
    <n v="100"/>
    <n v="550.5"/>
    <s v="DEC"/>
    <n v="550.5"/>
    <n v="-0.5"/>
    <n v="-9.0826521344233857E-4"/>
    <s v="DEGROWTH"/>
    <n v="525"/>
    <s v="jAN"/>
    <n v="525"/>
    <n v="25"/>
    <n v="4.7619047619047672E-2"/>
    <s v="GROWTH"/>
    <n v="0"/>
  </r>
  <r>
    <x v="1"/>
    <s v="Lower Assam- 3"/>
    <s v="NER271"/>
    <n v="1000003282"/>
    <s v="RUHI ENTERPRISE"/>
    <d v="2023-01-25T00:00:00"/>
    <s v="Targeted Dealer"/>
    <m/>
    <n v="200"/>
    <n v="200"/>
    <n v="95"/>
    <n v="105"/>
    <n v="47.5"/>
    <n v="120"/>
    <s v="DEC"/>
    <n v="120"/>
    <n v="-25"/>
    <n v="-0.20833333333333337"/>
    <s v="DEGROWTH"/>
    <n v="0"/>
    <s v="jAN"/>
    <n v="0"/>
    <n v="95"/>
    <n v="0"/>
    <b v="0"/>
    <n v="0"/>
  </r>
  <r>
    <x v="1"/>
    <s v="Lower Assam- 3"/>
    <s v="NER272"/>
    <n v="1000003292"/>
    <s v="RAHMAT ENTERPRISE"/>
    <d v="2023-01-27T00:00:00"/>
    <s v="Targeted Dealer"/>
    <m/>
    <n v="400"/>
    <n v="400"/>
    <n v="395"/>
    <n v="5"/>
    <n v="98.75"/>
    <n v="380.5"/>
    <s v="DEC"/>
    <n v="380.5"/>
    <n v="14.5"/>
    <n v="3.8107752956636043E-2"/>
    <s v="GROWTH"/>
    <n v="0"/>
    <s v="jAN"/>
    <n v="0"/>
    <n v="395"/>
    <n v="0"/>
    <b v="0"/>
    <n v="0"/>
  </r>
  <r>
    <x v="1"/>
    <s v="Lower Assam- 1 (Bongaigaon)"/>
    <s v="NEB316"/>
    <n v="1000003344"/>
    <s v="BAJRANG HARDWARE"/>
    <d v="2023-02-14T00:00:00"/>
    <s v="Targeted Dealer"/>
    <m/>
    <n v="50"/>
    <n v="50"/>
    <n v="50"/>
    <n v="0"/>
    <n v="100"/>
    <n v="25"/>
    <s v="DEC"/>
    <n v="25"/>
    <n v="25"/>
    <n v="1"/>
    <s v="GROWTH"/>
    <n v="100"/>
    <s v="jAN"/>
    <n v="100"/>
    <n v="-50"/>
    <n v="-0.5"/>
    <s v="DEGROWTH"/>
    <n v="0"/>
  </r>
  <r>
    <x v="1"/>
    <s v="Lower Assam- 1 (Bongaigaon)"/>
    <s v="NEM367"/>
    <n v="1000003366"/>
    <s v="MUNNA ENTERPRISE"/>
    <d v="2023-02-18T00:00:00"/>
    <s v="Targeted Dealer"/>
    <m/>
    <n v="300"/>
    <n v="300"/>
    <n v="335"/>
    <n v="-35"/>
    <n v="111.66666666666667"/>
    <n v="235"/>
    <s v="DEC"/>
    <n v="235"/>
    <n v="100"/>
    <n v="0.42553191489361697"/>
    <s v="GROWTH"/>
    <n v="301"/>
    <s v="jAN"/>
    <n v="301"/>
    <n v="34"/>
    <n v="0.11295681063122931"/>
    <s v="GROWTH"/>
    <n v="0"/>
  </r>
  <r>
    <x v="1"/>
    <s v="Lower Assam- 1 (Bongaigaon)"/>
    <s v="NEA389"/>
    <n v="1000003393"/>
    <s v="ANJALI HARDWARE"/>
    <d v="2023-02-28T00:00:00"/>
    <s v="Targeted Dealer"/>
    <m/>
    <n v="200"/>
    <n v="200"/>
    <n v="160"/>
    <n v="40"/>
    <n v="80"/>
    <n v="160"/>
    <s v="DEC"/>
    <n v="160"/>
    <n v="0"/>
    <n v="0"/>
    <s v="GROWTH"/>
    <n v="200"/>
    <s v="jAN"/>
    <n v="200"/>
    <n v="-40"/>
    <n v="-0.19999999999999996"/>
    <s v="DEGROWTH"/>
    <n v="0"/>
  </r>
  <r>
    <x v="1"/>
    <s v="Lower Assam- 1 (Bongaigaon)"/>
    <s v="NES640"/>
    <n v="1000003399"/>
    <s v="SARADA TRADING"/>
    <d v="2023-02-28T00:00:00"/>
    <s v="Targeted Dealer"/>
    <m/>
    <n v="300"/>
    <n v="300"/>
    <n v="305"/>
    <n v="-5"/>
    <n v="101.66666666666667"/>
    <n v="224.5"/>
    <s v="DEC"/>
    <n v="224.5"/>
    <n v="80.5"/>
    <n v="0.35857461024498893"/>
    <s v="GROWTH"/>
    <n v="330"/>
    <s v="jAN"/>
    <n v="330"/>
    <n v="-25"/>
    <n v="-7.5757575757575801E-2"/>
    <s v="DEGROWTH"/>
    <n v="0"/>
  </r>
  <r>
    <x v="1"/>
    <s v="Lower Assam- 1 (Bongaigaon)"/>
    <s v="NER279"/>
    <n v="1000003415"/>
    <s v="RAJBIR HARDWARE STORE"/>
    <d v="2023-03-04T00:00:00"/>
    <s v="Targeted Dealer"/>
    <m/>
    <n v="150"/>
    <n v="150"/>
    <n v="75"/>
    <n v="75"/>
    <n v="50"/>
    <n v="110"/>
    <s v="DEC"/>
    <n v="110"/>
    <n v="-35"/>
    <n v="-0.31818181818181823"/>
    <s v="DEGROWTH"/>
    <n v="175"/>
    <s v="jAN"/>
    <n v="175"/>
    <n v="-100"/>
    <n v="-0.5714285714285714"/>
    <s v="DEGROWTH"/>
    <n v="0"/>
  </r>
  <r>
    <x v="1"/>
    <s v="Lower Assam- 3"/>
    <s v="NEL109"/>
    <n v="1000003454"/>
    <s v="LAKHIPUR SEED HOUSE"/>
    <d v="2023-03-27T00:00:00"/>
    <s v="Targeted Dealer"/>
    <m/>
    <n v="100"/>
    <n v="100"/>
    <n v="66"/>
    <n v="34"/>
    <n v="66"/>
    <n v="106"/>
    <s v="DEC"/>
    <n v="106"/>
    <n v="-40"/>
    <n v="-0.37735849056603776"/>
    <s v="DEGROWTH"/>
    <n v="0"/>
    <s v="jAN"/>
    <n v="0"/>
    <n v="66"/>
    <n v="0"/>
    <b v="0"/>
    <n v="0"/>
  </r>
  <r>
    <x v="1"/>
    <s v="Lower Assam- 1 (Bongaigaon)"/>
    <s v="NEH143"/>
    <n v="1000003586"/>
    <s v="HARDWARE CITY"/>
    <d v="2023-06-07T00:00:00"/>
    <s v="Targeted Dealer"/>
    <m/>
    <n v="125"/>
    <n v="125"/>
    <n v="95"/>
    <n v="30"/>
    <n v="76"/>
    <n v="145"/>
    <s v="DEC"/>
    <n v="145"/>
    <n v="-50"/>
    <n v="-0.34482758620689657"/>
    <s v="DEGROWTH"/>
    <n v="125"/>
    <s v="jAN"/>
    <n v="125"/>
    <n v="-30"/>
    <n v="-0.24"/>
    <s v="DEGROWTH"/>
    <n v="0"/>
  </r>
  <r>
    <x v="1"/>
    <s v="Lower Assam- 3"/>
    <s v="NEA406"/>
    <n v="1000003597"/>
    <s v="ASSAM MARBLES"/>
    <d v="2023-06-16T00:00:00"/>
    <s v="Targeted Dealer"/>
    <m/>
    <n v="150"/>
    <n v="150"/>
    <n v="92"/>
    <n v="58"/>
    <n v="61.333333333333336"/>
    <n v="104.5"/>
    <s v="DEC"/>
    <n v="104.5"/>
    <n v="-12.5"/>
    <n v="-0.11961722488038273"/>
    <s v="DEGROWTH"/>
    <n v="0"/>
    <s v="jAN"/>
    <n v="0"/>
    <n v="92"/>
    <n v="0"/>
    <b v="0"/>
    <n v="0"/>
  </r>
  <r>
    <x v="1"/>
    <s v="Lower Assam- 3"/>
    <s v="NEM393"/>
    <n v="1000003637"/>
    <s v="MUKTA HARDWARE"/>
    <d v="2023-07-26T00:00:00"/>
    <s v="Targeted Dealer"/>
    <m/>
    <n v="90"/>
    <n v="90"/>
    <n v="25"/>
    <n v="65"/>
    <n v="27.777777777777779"/>
    <n v="0"/>
    <s v="DEC"/>
    <n v="0"/>
    <n v="25"/>
    <s v=" "/>
    <b v="0"/>
    <n v="0"/>
    <s v="jAN"/>
    <n v="0"/>
    <n v="25"/>
    <n v="0"/>
    <b v="0"/>
    <n v="1"/>
  </r>
  <r>
    <x v="1"/>
    <s v="Lower Assam- 1 (Bongaigaon)"/>
    <s v="NEB337"/>
    <n v="1000003713"/>
    <s v="DEBNATH HARDWARE STORE"/>
    <d v="2023-09-08T00:00:00"/>
    <s v="Targeted Dealer"/>
    <m/>
    <n v="100"/>
    <n v="100"/>
    <n v="50"/>
    <n v="50"/>
    <n v="50"/>
    <n v="100"/>
    <s v="DEC"/>
    <n v="100"/>
    <n v="-50"/>
    <n v="-0.5"/>
    <s v="DEGROWTH"/>
    <n v="125"/>
    <s v="jAN"/>
    <n v="125"/>
    <n v="-75"/>
    <n v="-0.6"/>
    <s v="DEGROWTH"/>
    <n v="0"/>
  </r>
  <r>
    <x v="1"/>
    <s v="Lower Assam- 1 (Bongaigaon)"/>
    <s v="SPB400"/>
    <n v="1000003725"/>
    <s v="M.R. STEEL HOUSE"/>
    <d v="2023-10-10T00:00:00"/>
    <s v="Targeted Dealer"/>
    <m/>
    <n v="1000"/>
    <n v="1000"/>
    <n v="855"/>
    <n v="145"/>
    <n v="85.5"/>
    <n v="670"/>
    <s v="DEC"/>
    <n v="670"/>
    <n v="185"/>
    <n v="0.27611940298507465"/>
    <s v="GROWTH"/>
    <n v="1000"/>
    <s v="jAN"/>
    <n v="1000"/>
    <n v="-145"/>
    <n v="-0.14500000000000002"/>
    <s v="DEGROWTH"/>
    <n v="0"/>
  </r>
  <r>
    <x v="1"/>
    <s v="Lower Assam- 1 (Bongaigaon)"/>
    <s v="NEE059"/>
    <n v="1000003747"/>
    <s v="EJAJUL HARDWARE SHOP"/>
    <d v="2023-11-08T00:00:00"/>
    <s v="Targeted Dealer"/>
    <m/>
    <n v="50"/>
    <n v="50"/>
    <n v="50"/>
    <n v="0"/>
    <n v="100"/>
    <n v="55"/>
    <s v="DEC"/>
    <n v="55"/>
    <n v="-5"/>
    <n v="-9.0909090909090939E-2"/>
    <s v="DEGROWTH"/>
    <n v="25"/>
    <s v="jAN"/>
    <n v="25"/>
    <n v="25"/>
    <n v="1"/>
    <s v="GROWTH"/>
    <n v="1"/>
  </r>
  <r>
    <x v="1"/>
    <s v="Lower Assam- 1 (Bongaigaon)"/>
    <s v="NEB345"/>
    <n v="1000003767"/>
    <s v="BHAGWATI HARDWARE"/>
    <d v="2023-11-27T00:00:00"/>
    <s v="Targeted Dealer"/>
    <m/>
    <n v="25"/>
    <n v="25"/>
    <n v="55"/>
    <n v="-30"/>
    <n v="220"/>
    <n v="50"/>
    <s v="DEC"/>
    <n v="50"/>
    <n v="5"/>
    <n v="0.10000000000000009"/>
    <s v="GROWTH"/>
    <n v="50"/>
    <s v="jAN"/>
    <n v="50"/>
    <n v="5"/>
    <n v="0.10000000000000009"/>
    <s v="GROWTH"/>
    <n v="0"/>
  </r>
  <r>
    <x v="1"/>
    <s v="Lower Assam- 3"/>
    <s v="NEA426"/>
    <n v="1000003810"/>
    <s v="ASIF ENTERPRISE"/>
    <d v="2023-12-31T00:00:00"/>
    <s v="Targeted Dealer"/>
    <m/>
    <n v="26"/>
    <n v="26"/>
    <n v="0"/>
    <n v="26"/>
    <n v="0"/>
    <n v="13"/>
    <s v="DEC"/>
    <n v="13"/>
    <n v="-13"/>
    <n v="-1"/>
    <s v="DEGROWTH"/>
    <n v="0"/>
    <s v="jAN"/>
    <n v="0"/>
    <n v="0"/>
    <n v="0"/>
    <b v="0"/>
    <n v="0"/>
  </r>
  <r>
    <x v="1"/>
    <s v="Lower Assam- 1 (Bongaigaon)"/>
    <s v="NEA438"/>
    <n v="1000003874"/>
    <s v="A.K.ENTERPRISE"/>
    <d v="2024-02-28T00:00:00"/>
    <s v="Targeted Dealer"/>
    <m/>
    <n v="50"/>
    <n v="50"/>
    <n v="20"/>
    <n v="30"/>
    <n v="40"/>
    <n v="25"/>
    <s v="DEC"/>
    <n v="25"/>
    <n v="-5"/>
    <n v="-0.19999999999999996"/>
    <s v="DEGROWTH"/>
    <n v="75"/>
    <s v="jAN"/>
    <n v="75"/>
    <n v="-55"/>
    <n v="-0.73333333333333339"/>
    <s v="DEGROWTH"/>
    <n v="0"/>
  </r>
  <r>
    <x v="1"/>
    <s v="Lower Assam- 3"/>
    <s v="NEM420"/>
    <n v="1000003912"/>
    <s v="MON KAMONA HARDWARE"/>
    <d v="2024-04-19T00:00:00"/>
    <s v="Targeted Dealer"/>
    <m/>
    <n v="50"/>
    <n v="50"/>
    <n v="26"/>
    <n v="24"/>
    <n v="52"/>
    <n v="52"/>
    <s v="DEC"/>
    <n v="52"/>
    <n v="-26"/>
    <n v="-0.5"/>
    <s v="DEGROWTH"/>
    <n v="0"/>
    <s v="jAN"/>
    <n v="0"/>
    <n v="26"/>
    <n v="0"/>
    <b v="0"/>
    <n v="0"/>
  </r>
  <r>
    <x v="1"/>
    <s v="Lower Assam- 3"/>
    <s v="NEM421"/>
    <n v="1000003916"/>
    <s v="MASUMA JANNATUL AKTAR"/>
    <d v="2024-04-22T00:00:00"/>
    <s v="Targeted Dealer"/>
    <m/>
    <n v="250"/>
    <n v="250"/>
    <n v="104"/>
    <n v="146"/>
    <n v="41.6"/>
    <n v="277.5"/>
    <s v="DEC"/>
    <n v="277.5"/>
    <n v="-173.5"/>
    <n v="-0.62522522522522528"/>
    <s v="DEGROWTH"/>
    <n v="0"/>
    <s v="jAN"/>
    <n v="0"/>
    <n v="104"/>
    <n v="0"/>
    <b v="0"/>
    <n v="0"/>
  </r>
  <r>
    <x v="1"/>
    <s v="Lower Assam- 1 (Bongaigaon)"/>
    <s v="NEP285"/>
    <n v="1000003927"/>
    <s v="PRIYA HARDWARE"/>
    <d v="2024-04-30T00:00:00"/>
    <s v="Targeted Dealer"/>
    <m/>
    <n v="25"/>
    <n v="25"/>
    <n v="25"/>
    <n v="0"/>
    <n v="100"/>
    <n v="50"/>
    <s v="DEC"/>
    <n v="50"/>
    <n v="-25"/>
    <n v="-0.5"/>
    <s v="DEGROWTH"/>
    <n v="50"/>
    <s v="jAN"/>
    <n v="50"/>
    <n v="-25"/>
    <n v="-0.5"/>
    <s v="DEGROWTH"/>
    <n v="0"/>
  </r>
  <r>
    <x v="1"/>
    <s v="Lower Assam- 3"/>
    <s v="NES722"/>
    <n v="1000003962"/>
    <s v="SHAHIN AMEEN"/>
    <d v="2024-05-17T00:00:00"/>
    <s v="Targeted Dealer"/>
    <m/>
    <n v="90"/>
    <n v="90"/>
    <n v="25"/>
    <n v="65"/>
    <n v="27.777777777777779"/>
    <n v="0"/>
    <s v="DEC"/>
    <n v="0"/>
    <n v="25"/>
    <s v=" "/>
    <b v="0"/>
    <n v="0"/>
    <s v="jAN"/>
    <n v="0"/>
    <n v="25"/>
    <n v="0"/>
    <b v="0"/>
    <n v="0"/>
  </r>
  <r>
    <x v="1"/>
    <s v="Lower Assam- 3"/>
    <s v="NEZ026"/>
    <n v="1000003984"/>
    <s v="ZAMAN STORES"/>
    <d v="2024-05-28T00:00:00"/>
    <s v="-"/>
    <m/>
    <n v="0"/>
    <n v="0"/>
    <n v="50"/>
    <n v="-50"/>
    <s v="-"/>
    <n v="50"/>
    <s v="DEC"/>
    <n v="50"/>
    <n v="0"/>
    <n v="0"/>
    <s v="GROWTH"/>
    <n v="0"/>
    <s v="jAN"/>
    <n v="0"/>
    <n v="50"/>
    <n v="0"/>
    <b v="0"/>
    <n v="1"/>
  </r>
  <r>
    <x v="1"/>
    <s v="Lower Assam- 1 (Bongaigaon)"/>
    <s v="NEM440"/>
    <n v="1000004046"/>
    <s v="MASUM HARDWARE"/>
    <d v="2024-07-17T00:00:00"/>
    <s v="Targeted Dealer"/>
    <m/>
    <n v="200"/>
    <n v="200"/>
    <n v="200"/>
    <n v="0"/>
    <n v="100"/>
    <n v="205"/>
    <s v="DEC"/>
    <n v="205"/>
    <n v="-5"/>
    <n v="-2.4390243902439046E-2"/>
    <s v="DEGROWTH"/>
    <n v="205"/>
    <s v="jAN"/>
    <n v="205"/>
    <n v="-5"/>
    <n v="-2.4390243902439046E-2"/>
    <s v="DEGROWTH"/>
    <n v="0"/>
  </r>
  <r>
    <x v="1"/>
    <s v="Lower Assam- 1 (Bongaigaon)"/>
    <s v="NEO043"/>
    <n v="1000004076"/>
    <s v="OM HARDWARE"/>
    <d v="2024-08-02T00:00:00"/>
    <s v="Targeted Dealer"/>
    <m/>
    <n v="25"/>
    <n v="25"/>
    <n v="7.5"/>
    <n v="17.5"/>
    <n v="30"/>
    <n v="32.5"/>
    <s v="DEC"/>
    <n v="32.5"/>
    <n v="-25"/>
    <n v="-0.76923076923076916"/>
    <s v="DEGROWTH"/>
    <n v="50"/>
    <s v="jAN"/>
    <n v="50"/>
    <n v="-42.5"/>
    <n v="-0.85"/>
    <s v="DEGROWTH"/>
    <n v="1"/>
  </r>
  <r>
    <x v="1"/>
    <s v="Lower Assam- 1 (Bongaigaon)"/>
    <s v="NEM448"/>
    <n v="1000004094"/>
    <s v="MAA MANASHA ENTERPRISE"/>
    <d v="2024-08-22T00:00:00"/>
    <s v="Targeted Dealer"/>
    <m/>
    <n v="25"/>
    <n v="25"/>
    <n v="25"/>
    <n v="0"/>
    <n v="100"/>
    <n v="30"/>
    <s v="DEC"/>
    <n v="30"/>
    <n v="-5"/>
    <n v="-0.16666666666666663"/>
    <s v="DEGROWTH"/>
    <n v="50"/>
    <s v="jAN"/>
    <n v="50"/>
    <n v="-25"/>
    <n v="-0.5"/>
    <s v="DEGROWTH"/>
    <n v="0"/>
  </r>
  <r>
    <x v="1"/>
    <s v="Lower Assam- 2 (Barpeta)"/>
    <s v="A028"/>
    <n v="1000000534"/>
    <s v="ANIL HARDWARE"/>
    <d v="2005-07-02T00:00:00"/>
    <s v="Targeted Dealer"/>
    <m/>
    <n v="470"/>
    <n v="470"/>
    <n v="204"/>
    <n v="266"/>
    <n v="43.404255319148938"/>
    <n v="427"/>
    <s v="DEC"/>
    <n v="427"/>
    <n v="-223"/>
    <n v="-0.52224824355971899"/>
    <s v="DEGROWTH"/>
    <n v="434.5"/>
    <s v="jAN"/>
    <n v="434.5"/>
    <n v="-230.5"/>
    <n v="-0.53049482163406214"/>
    <s v="DEGROWTH"/>
    <n v="0"/>
  </r>
  <r>
    <x v="1"/>
    <s v="Lower Assam- 2 (Barpeta)"/>
    <s v="B011"/>
    <n v="1000000539"/>
    <s v="BALAJI HARDWARE (NALBARI)"/>
    <d v="2005-07-30T00:00:00"/>
    <s v="Targeted Dealer"/>
    <m/>
    <n v="1300"/>
    <n v="1300"/>
    <n v="1249"/>
    <n v="51"/>
    <n v="96.07692307692308"/>
    <n v="1004"/>
    <s v="DEC"/>
    <n v="1004"/>
    <n v="245"/>
    <n v="0.24402390438247012"/>
    <s v="GROWTH"/>
    <n v="1159.5"/>
    <s v="jAN"/>
    <n v="1159.5"/>
    <n v="89.5"/>
    <n v="7.7188443294523568E-2"/>
    <s v="GROWTH"/>
    <n v="0"/>
  </r>
  <r>
    <x v="1"/>
    <s v="Lower Assam- 2 (Barpeta)"/>
    <s v="S094"/>
    <n v="1000000557"/>
    <s v="SUNDAR HARDWARE"/>
    <d v="2006-12-16T00:00:00"/>
    <s v="Targeted Dealer"/>
    <m/>
    <n v="20"/>
    <n v="20"/>
    <n v="0"/>
    <n v="20"/>
    <n v="0"/>
    <n v="20"/>
    <s v="DEC"/>
    <n v="20"/>
    <n v="-20"/>
    <n v="-1"/>
    <s v="DEGROWTH"/>
    <n v="20"/>
    <s v="jAN"/>
    <n v="20"/>
    <n v="-20"/>
    <n v="-1"/>
    <s v="DEGROWTH"/>
    <n v="0"/>
  </r>
  <r>
    <x v="1"/>
    <s v="Lower Assam- 2 (Barpeta)"/>
    <s v="A007"/>
    <n v="1000000529"/>
    <s v="AAI LAXMI ENTERPRISE"/>
    <d v="2006-12-22T00:00:00"/>
    <s v="Targeted Dealer"/>
    <m/>
    <n v="521"/>
    <n v="521"/>
    <n v="592.5"/>
    <n v="-71.5"/>
    <n v="113.7236084452975"/>
    <n v="467.5"/>
    <s v="DEC"/>
    <n v="467.5"/>
    <n v="125"/>
    <n v="0.26737967914438499"/>
    <s v="GROWTH"/>
    <n v="462.5"/>
    <s v="jAN"/>
    <n v="462.5"/>
    <n v="130"/>
    <n v="0.2810810810810811"/>
    <s v="GROWTH"/>
    <n v="0"/>
  </r>
  <r>
    <x v="1"/>
    <s v="Lower Assam- 2 (Barpeta)"/>
    <s v="H016"/>
    <n v="1000000544"/>
    <s v="HOQUE HARDWARE (BARPETA)"/>
    <d v="2007-03-30T00:00:00"/>
    <s v="Targeted Dealer"/>
    <m/>
    <n v="580"/>
    <n v="580"/>
    <n v="512"/>
    <n v="68"/>
    <n v="88.275862068965523"/>
    <n v="435"/>
    <s v="DEC"/>
    <n v="435"/>
    <n v="77"/>
    <n v="0.17701149425287355"/>
    <s v="GROWTH"/>
    <n v="543"/>
    <s v="jAN"/>
    <n v="543"/>
    <n v="-31"/>
    <n v="-5.7090239410681365E-2"/>
    <s v="DEGROWTH"/>
    <n v="0"/>
  </r>
  <r>
    <x v="1"/>
    <s v="Lower Assam- 2 (Barpeta)"/>
    <s v="C050"/>
    <n v="1000000541"/>
    <s v="CHAIFUDDIN AHMED"/>
    <d v="2007-04-12T00:00:00"/>
    <s v="Targeted Dealer"/>
    <m/>
    <n v="20"/>
    <n v="20"/>
    <n v="20"/>
    <n v="0"/>
    <n v="100"/>
    <n v="3.5"/>
    <s v="DEC"/>
    <n v="3.5"/>
    <n v="16.5"/>
    <n v="4.7142857142857144"/>
    <s v="GROWTH"/>
    <n v="13"/>
    <s v="jAN"/>
    <n v="13"/>
    <n v="7"/>
    <n v="0.53846153846153855"/>
    <s v="GROWTH"/>
    <n v="0"/>
  </r>
  <r>
    <x v="1"/>
    <s v="Lower Assam- 2 (Barpeta)"/>
    <s v="A071"/>
    <n v="1000000530"/>
    <s v="AASBAB"/>
    <d v="2008-04-09T00:00:00"/>
    <s v="Targeted Dealer"/>
    <m/>
    <n v="120"/>
    <n v="120"/>
    <n v="136"/>
    <n v="-16"/>
    <n v="113.33333333333334"/>
    <n v="129.5"/>
    <s v="DEC"/>
    <n v="129.5"/>
    <n v="6.5"/>
    <n v="5.0193050193050093E-2"/>
    <s v="GROWTH"/>
    <n v="109"/>
    <s v="jAN"/>
    <n v="109"/>
    <n v="27"/>
    <n v="0.24770642201834869"/>
    <s v="GROWTH"/>
    <n v="0"/>
  </r>
  <r>
    <x v="1"/>
    <s v="Lower Assam- 2 (Barpeta)"/>
    <s v="P080"/>
    <n v="1000000549"/>
    <s v="PICK ME"/>
    <d v="2009-05-28T00:00:00"/>
    <s v="Targeted Dealer"/>
    <m/>
    <n v="70"/>
    <n v="70"/>
    <n v="13"/>
    <n v="57"/>
    <n v="18.571428571428573"/>
    <n v="12.5"/>
    <s v="DEC"/>
    <n v="12.5"/>
    <n v="0.5"/>
    <n v="4.0000000000000036E-2"/>
    <s v="GROWTH"/>
    <n v="13"/>
    <s v="jAN"/>
    <n v="13"/>
    <n v="0"/>
    <n v="0"/>
    <s v="GROWTH"/>
    <n v="1"/>
  </r>
  <r>
    <x v="1"/>
    <s v="Lower Assam- 2 (Barpeta)"/>
    <s v="S234"/>
    <n v="1000000554"/>
    <s v="S.A. ENTERPRISE"/>
    <d v="2011-02-09T00:00:00"/>
    <s v="Targeted Dealer"/>
    <m/>
    <n v="340"/>
    <n v="340"/>
    <n v="269.5"/>
    <n v="70.5"/>
    <n v="79.264705882352942"/>
    <n v="279"/>
    <s v="DEC"/>
    <n v="279"/>
    <n v="-9.5"/>
    <n v="-3.4050179211469578E-2"/>
    <s v="DEGROWTH"/>
    <n v="316.5"/>
    <s v="jAN"/>
    <n v="316.5"/>
    <n v="-47"/>
    <n v="-0.14849921011058453"/>
    <s v="DEGROWTH"/>
    <n v="0"/>
  </r>
  <r>
    <x v="1"/>
    <s v="Lower Assam- 2 (Barpeta)"/>
    <s v="S301"/>
    <n v="1000000555"/>
    <s v="S.A.AGENCY"/>
    <d v="2012-03-18T00:00:00"/>
    <s v="Targeted Dealer"/>
    <m/>
    <n v="70"/>
    <n v="70"/>
    <n v="52"/>
    <n v="18"/>
    <n v="74.285714285714292"/>
    <n v="64.5"/>
    <s v="DEC"/>
    <n v="64.5"/>
    <n v="-12.5"/>
    <n v="-0.19379844961240311"/>
    <s v="DEGROWTH"/>
    <n v="64.5"/>
    <s v="jAN"/>
    <n v="64.5"/>
    <n v="-12.5"/>
    <n v="-0.19379844961240311"/>
    <s v="DEGROWTH"/>
    <n v="0"/>
  </r>
  <r>
    <x v="1"/>
    <s v="Lower Assam- 2 (Barpeta)"/>
    <s v="A131"/>
    <n v="1000000532"/>
    <s v="AMIN HARDWARE &amp; ENTERPRISE"/>
    <d v="2012-06-11T00:00:00"/>
    <s v="Targeted Dealer"/>
    <m/>
    <n v="239"/>
    <n v="239"/>
    <n v="136.5"/>
    <n v="102.5"/>
    <n v="57.112970711297066"/>
    <n v="112"/>
    <s v="DEC"/>
    <n v="112"/>
    <n v="24.5"/>
    <n v="0.21875"/>
    <s v="GROWTH"/>
    <n v="231"/>
    <s v="jAN"/>
    <n v="231"/>
    <n v="-94.5"/>
    <n v="-0.40909090909090906"/>
    <s v="DEGROWTH"/>
    <n v="0"/>
  </r>
  <r>
    <x v="1"/>
    <s v="Lower Assam- 2 (Barpeta)"/>
    <s v="R120"/>
    <n v="1000000552"/>
    <s v="RUKSHANA HARDWARE"/>
    <d v="2012-09-05T00:00:00"/>
    <s v="Targeted Dealer"/>
    <m/>
    <n v="175"/>
    <n v="175"/>
    <n v="206.5"/>
    <n v="-31.5"/>
    <n v="118"/>
    <n v="222"/>
    <s v="DEC"/>
    <n v="222"/>
    <n v="-15.5"/>
    <n v="-6.9819819819819773E-2"/>
    <s v="DEGROWTH"/>
    <n v="147"/>
    <s v="jAN"/>
    <n v="147"/>
    <n v="59.5"/>
    <n v="0.40476190476190466"/>
    <s v="GROWTH"/>
    <n v="0"/>
  </r>
  <r>
    <x v="1"/>
    <s v="Lower Assam- 2 (Barpeta)"/>
    <s v="B152"/>
    <n v="1000000538"/>
    <s v="BAKALI HARDWARE"/>
    <d v="2012-12-15T00:00:00"/>
    <s v="Targeted Dealer"/>
    <m/>
    <n v="26"/>
    <n v="26"/>
    <n v="26"/>
    <n v="0"/>
    <n v="100"/>
    <n v="12.5"/>
    <s v="DEC"/>
    <n v="12.5"/>
    <n v="13.5"/>
    <n v="1.08"/>
    <s v="GROWTH"/>
    <n v="13"/>
    <s v="jAN"/>
    <n v="13"/>
    <n v="13"/>
    <n v="1"/>
    <s v="GROWTH"/>
    <n v="0"/>
  </r>
  <r>
    <x v="1"/>
    <s v="Lower Assam- 2 (Barpeta)"/>
    <s v="B180"/>
    <n v="1000000535"/>
    <s v="B.D.ENTERPRISE(LA)"/>
    <d v="2013-07-09T00:00:00"/>
    <s v="Targeted Dealer"/>
    <m/>
    <n v="52"/>
    <n v="52"/>
    <n v="75"/>
    <n v="-23"/>
    <n v="144.23076923076923"/>
    <n v="25"/>
    <s v="DEC"/>
    <n v="25"/>
    <n v="50"/>
    <n v="2"/>
    <s v="GROWTH"/>
    <n v="50.5"/>
    <s v="jAN"/>
    <n v="50.5"/>
    <n v="24.5"/>
    <n v="0.48514851485148514"/>
    <s v="GROWTH"/>
    <n v="0"/>
  </r>
  <r>
    <x v="1"/>
    <s v="Lower Assam- 2 (Barpeta)"/>
    <s v="R192"/>
    <n v="1000000551"/>
    <s v="R.K.ENTERPRISE (NALBARI)"/>
    <d v="2013-12-30T00:00:00"/>
    <s v="Targeted Dealer"/>
    <m/>
    <n v="88"/>
    <n v="88"/>
    <n v="55.5"/>
    <n v="32.5"/>
    <n v="63.06818181818182"/>
    <n v="43.5"/>
    <s v="DEC"/>
    <n v="43.5"/>
    <n v="12"/>
    <n v="0.27586206896551735"/>
    <s v="GROWTH"/>
    <n v="49.5"/>
    <s v="jAN"/>
    <n v="49.5"/>
    <n v="6"/>
    <n v="0.1212121212121211"/>
    <s v="GROWTH"/>
    <n v="0"/>
  </r>
  <r>
    <x v="1"/>
    <s v="Lower Assam- 2 (Barpeta)"/>
    <s v="NED081"/>
    <n v="1000000542"/>
    <s v="DEKA ENTERPRISE (AMAYAPUR)"/>
    <d v="2017-06-23T00:00:00"/>
    <s v="Targeted Dealer"/>
    <m/>
    <n v="250"/>
    <n v="250"/>
    <n v="144"/>
    <n v="106"/>
    <n v="57.6"/>
    <n v="198"/>
    <s v="DEC"/>
    <n v="198"/>
    <n v="-54"/>
    <n v="-0.27272727272727271"/>
    <s v="DEGROWTH"/>
    <n v="192.5"/>
    <s v="jAN"/>
    <n v="192.5"/>
    <n v="-48.5"/>
    <n v="-0.25194805194805192"/>
    <s v="DEGROWTH"/>
    <n v="0"/>
  </r>
  <r>
    <x v="1"/>
    <s v="Lower Assam- 2 (Barpeta)"/>
    <s v="NER107"/>
    <n v="1000000553"/>
    <s v="RUNA ENTERPRISE"/>
    <d v="2017-09-02T00:00:00"/>
    <s v="Targeted Dealer"/>
    <m/>
    <n v="280"/>
    <n v="280"/>
    <n v="219.5"/>
    <n v="60.5"/>
    <n v="78.392857142857153"/>
    <n v="202"/>
    <s v="DEC"/>
    <n v="202"/>
    <n v="17.5"/>
    <n v="8.6633663366336711E-2"/>
    <s v="GROWTH"/>
    <n v="208.5"/>
    <s v="jAN"/>
    <n v="208.5"/>
    <n v="11"/>
    <n v="5.2757793764987904E-2"/>
    <s v="GROWTH"/>
    <n v="0"/>
  </r>
  <r>
    <x v="1"/>
    <s v="Lower Assam- 2 (Barpeta)"/>
    <s v="NEP116"/>
    <n v="1000000548"/>
    <s v="P B HARDWARE"/>
    <d v="2017-10-23T00:00:00"/>
    <s v="Targeted Dealer"/>
    <m/>
    <n v="1000"/>
    <n v="1000"/>
    <n v="840"/>
    <n v="160"/>
    <n v="84"/>
    <n v="811.5"/>
    <s v="DEC"/>
    <n v="811.5"/>
    <n v="28.5"/>
    <n v="3.512014787430684E-2"/>
    <s v="GROWTH"/>
    <n v="804.5"/>
    <s v="jAN"/>
    <n v="804.5"/>
    <n v="35.5"/>
    <n v="4.4126786824114417E-2"/>
    <s v="GROWTH"/>
    <n v="0"/>
  </r>
  <r>
    <x v="1"/>
    <s v="Lower Assam- 2 (Barpeta)"/>
    <s v="NEM208"/>
    <n v="1000000546"/>
    <s v="M K  ENTERPRISE (LA)"/>
    <d v="2018-09-01T00:00:00"/>
    <s v="Targeted Dealer"/>
    <m/>
    <n v="52"/>
    <n v="52"/>
    <n v="52"/>
    <n v="0"/>
    <n v="100"/>
    <n v="26"/>
    <s v="DEC"/>
    <n v="26"/>
    <n v="26"/>
    <n v="1"/>
    <s v="GROWTH"/>
    <n v="26"/>
    <s v="jAN"/>
    <n v="26"/>
    <n v="26"/>
    <n v="1"/>
    <s v="GROWTH"/>
    <n v="0"/>
  </r>
  <r>
    <x v="1"/>
    <s v="Lower Assam- 2 (Barpeta)"/>
    <s v="NEJ089"/>
    <n v="1000000958"/>
    <s v="JOYGURU ENTERPRISE (LA)"/>
    <d v="2019-04-29T00:00:00"/>
    <s v="Targeted Dealer"/>
    <m/>
    <n v="52"/>
    <n v="52"/>
    <n v="0"/>
    <n v="52"/>
    <n v="0"/>
    <n v="39"/>
    <s v="DEC"/>
    <n v="39"/>
    <n v="-39"/>
    <n v="-1"/>
    <s v="DEGROWTH"/>
    <n v="38"/>
    <s v="jAN"/>
    <n v="38"/>
    <n v="-38"/>
    <n v="-1"/>
    <s v="DEGROWTH"/>
    <n v="1"/>
  </r>
  <r>
    <x v="1"/>
    <s v="Lower Assam- 2 (Barpeta)"/>
    <s v="NEN127"/>
    <n v="1000000963"/>
    <s v="N PATOWARY HARDWARE"/>
    <d v="2019-05-24T00:00:00"/>
    <s v="Targeted Dealer"/>
    <m/>
    <n v="39"/>
    <n v="39"/>
    <n v="25.5"/>
    <n v="13.5"/>
    <n v="65.384615384615387"/>
    <n v="26"/>
    <s v="DEC"/>
    <n v="26"/>
    <n v="-0.5"/>
    <n v="-1.9230769230769273E-2"/>
    <s v="DEGROWTH"/>
    <n v="39"/>
    <s v="jAN"/>
    <n v="39"/>
    <n v="-13.5"/>
    <n v="-0.34615384615384615"/>
    <s v="DEGROWTH"/>
    <n v="0"/>
  </r>
  <r>
    <x v="1"/>
    <s v="Lower Assam- 2 (Barpeta)"/>
    <s v="NET127"/>
    <n v="1000000966"/>
    <s v="TALUKDAR HARDWARE (LA)"/>
    <d v="2019-06-17T00:00:00"/>
    <s v="-"/>
    <m/>
    <n v="0"/>
    <n v="0"/>
    <n v="0"/>
    <n v="0"/>
    <s v="-"/>
    <n v="0"/>
    <s v="DEC"/>
    <n v="0"/>
    <n v="0"/>
    <s v=" "/>
    <b v="0"/>
    <n v="46"/>
    <s v="jAN"/>
    <n v="46"/>
    <n v="-46"/>
    <n v="-1"/>
    <s v="DEGROWTH"/>
    <n v="0"/>
  </r>
  <r>
    <x v="1"/>
    <s v="Lower Assam- 2 (Barpeta)"/>
    <s v="NEP187"/>
    <n v="1000000965"/>
    <s v="POHAR TRADERS (MAZDIA)"/>
    <d v="2019-12-26T00:00:00"/>
    <s v="Targeted Dealer"/>
    <m/>
    <n v="26"/>
    <n v="26"/>
    <n v="13"/>
    <n v="13"/>
    <n v="50"/>
    <n v="25.5"/>
    <s v="DEC"/>
    <n v="25.5"/>
    <n v="-12.5"/>
    <n v="-0.49019607843137258"/>
    <s v="DEGROWTH"/>
    <n v="0"/>
    <s v="jAN"/>
    <n v="0"/>
    <n v="13"/>
    <n v="0"/>
    <b v="0"/>
    <n v="0"/>
  </r>
  <r>
    <x v="1"/>
    <s v="Lower Assam- 2 (Barpeta)"/>
    <s v="NEK152"/>
    <n v="1000000959"/>
    <s v="K.V. ENTERPRISE"/>
    <d v="2021-01-06T00:00:00"/>
    <s v="Targeted Dealer"/>
    <m/>
    <n v="62"/>
    <n v="62"/>
    <n v="0"/>
    <n v="62"/>
    <n v="0"/>
    <n v="57"/>
    <s v="DEC"/>
    <n v="57"/>
    <n v="-57"/>
    <n v="-1"/>
    <s v="DEGROWTH"/>
    <n v="36"/>
    <s v="jAN"/>
    <n v="36"/>
    <n v="-36"/>
    <n v="-1"/>
    <s v="DEGROWTH"/>
    <n v="1"/>
  </r>
  <r>
    <x v="1"/>
    <s v="Lower Assam- 2 (Barpeta)"/>
    <s v="NEM328"/>
    <n v="1000002405"/>
    <s v="MAA ENTERPRISE - LA"/>
    <d v="2022-01-04T00:00:00"/>
    <s v="Targeted Dealer"/>
    <m/>
    <n v="52"/>
    <n v="52"/>
    <n v="64.5"/>
    <n v="-12.5"/>
    <n v="124.03846153846153"/>
    <n v="38"/>
    <s v="DEC"/>
    <n v="38"/>
    <n v="26.5"/>
    <n v="0.69736842105263164"/>
    <s v="GROWTH"/>
    <n v="38.5"/>
    <s v="jAN"/>
    <n v="38.5"/>
    <n v="26"/>
    <n v="0.67532467532467533"/>
    <s v="GROWTH"/>
    <n v="0"/>
  </r>
  <r>
    <x v="1"/>
    <s v="Lower Assam- 2 (Barpeta)"/>
    <s v="NEA339"/>
    <n v="1000002607"/>
    <s v="A M B ENTERPRISE"/>
    <d v="2022-02-22T00:00:00"/>
    <s v="Targeted Dealer"/>
    <m/>
    <n v="26"/>
    <n v="26"/>
    <n v="13"/>
    <n v="13"/>
    <n v="50"/>
    <n v="26"/>
    <s v="DEC"/>
    <n v="26"/>
    <n v="-13"/>
    <n v="-0.5"/>
    <s v="DEGROWTH"/>
    <n v="0"/>
    <s v="jAN"/>
    <n v="0"/>
    <n v="13"/>
    <n v="0"/>
    <b v="0"/>
    <n v="1"/>
  </r>
  <r>
    <x v="1"/>
    <s v="Lower Assam- 2 (Barpeta)"/>
    <s v="NED203"/>
    <n v="1000002723"/>
    <s v="DAS ENTERPRISE-BAKSA"/>
    <d v="2022-04-13T00:00:00"/>
    <s v="Targeted Dealer"/>
    <m/>
    <n v="355"/>
    <n v="355"/>
    <n v="234"/>
    <n v="121"/>
    <n v="65.91549295774648"/>
    <n v="234"/>
    <s v="DEC"/>
    <n v="234"/>
    <n v="0"/>
    <n v="0"/>
    <s v="GROWTH"/>
    <n v="273"/>
    <s v="jAN"/>
    <n v="273"/>
    <n v="-39"/>
    <n v="-0.1428571428571429"/>
    <s v="DEGROWTH"/>
    <n v="0"/>
  </r>
  <r>
    <x v="1"/>
    <s v="Lower Assam- 2 (Barpeta)"/>
    <s v="NEN206"/>
    <n v="1000003189"/>
    <s v="NATH HARDWARE"/>
    <d v="2022-12-28T00:00:00"/>
    <s v="Targeted Dealer"/>
    <m/>
    <n v="82"/>
    <n v="82"/>
    <n v="51"/>
    <n v="31"/>
    <n v="62.195121951219512"/>
    <n v="63"/>
    <s v="DEC"/>
    <n v="63"/>
    <n v="-12"/>
    <n v="-0.19047619047619047"/>
    <s v="DEGROWTH"/>
    <n v="64.5"/>
    <s v="jAN"/>
    <n v="64.5"/>
    <n v="-13.5"/>
    <n v="-0.20930232558139539"/>
    <s v="DEGROWTH"/>
    <n v="0"/>
  </r>
  <r>
    <x v="1"/>
    <s v="Lower Assam- 2 (Barpeta)"/>
    <s v="NEM364"/>
    <n v="1000003304"/>
    <s v="MAA HARDWARE"/>
    <d v="2023-01-31T00:00:00"/>
    <s v="Targeted Dealer"/>
    <m/>
    <n v="35"/>
    <n v="35"/>
    <n v="25"/>
    <n v="10"/>
    <n v="71.428571428571431"/>
    <n v="13"/>
    <s v="DEC"/>
    <n v="13"/>
    <n v="12"/>
    <n v="0.92307692307692313"/>
    <s v="GROWTH"/>
    <n v="53"/>
    <s v="jAN"/>
    <n v="53"/>
    <n v="-28"/>
    <n v="-0.52830188679245282"/>
    <s v="DEGROWTH"/>
    <n v="0"/>
  </r>
  <r>
    <x v="1"/>
    <s v="Lower Assam- 2 (Barpeta)"/>
    <s v="NEZ020"/>
    <n v="1000003385"/>
    <s v="ZIYAAN ENTERPRISE"/>
    <d v="2023-02-26T00:00:00"/>
    <s v="Targeted Dealer"/>
    <m/>
    <n v="190"/>
    <n v="190"/>
    <n v="129.5"/>
    <n v="60.5"/>
    <n v="68.15789473684211"/>
    <n v="102.5"/>
    <s v="DEC"/>
    <n v="102.5"/>
    <n v="27"/>
    <n v="0.26341463414634148"/>
    <s v="GROWTH"/>
    <n v="310.5"/>
    <s v="jAN"/>
    <n v="310.5"/>
    <n v="-181"/>
    <n v="-0.58293075684380025"/>
    <s v="DEGROWTH"/>
    <n v="0"/>
  </r>
  <r>
    <x v="1"/>
    <s v="Lower Assam- 2 (Barpeta)"/>
    <s v="NEC123"/>
    <n v="1000003429"/>
    <s v="CHOUDHURY BROTHERS"/>
    <d v="2023-03-16T00:00:00"/>
    <s v="Targeted Dealer"/>
    <m/>
    <n v="26"/>
    <n v="26"/>
    <n v="0"/>
    <n v="26"/>
    <n v="0"/>
    <n v="0"/>
    <s v="DEC"/>
    <n v="0"/>
    <n v="0"/>
    <s v=" "/>
    <b v="0"/>
    <n v="25.5"/>
    <s v="jAN"/>
    <n v="25.5"/>
    <n v="-25.5"/>
    <n v="-1"/>
    <s v="DEGROWTH"/>
    <n v="0"/>
  </r>
  <r>
    <x v="1"/>
    <s v="Lower Assam- 2 (Barpeta)"/>
    <s v="NEJ162"/>
    <n v="1000003443"/>
    <s v="JOHN HARDWARE"/>
    <d v="2023-03-23T00:00:00"/>
    <s v="Targeted Dealer"/>
    <m/>
    <n v="110"/>
    <n v="110"/>
    <n v="110"/>
    <n v="0"/>
    <n v="99.999999999999986"/>
    <n v="127"/>
    <s v="DEC"/>
    <n v="127"/>
    <n v="-17"/>
    <n v="-0.13385826771653542"/>
    <s v="DEGROWTH"/>
    <n v="78.5"/>
    <s v="jAN"/>
    <n v="78.5"/>
    <n v="31.5"/>
    <n v="0.40127388535031838"/>
    <s v="GROWTH"/>
    <n v="0"/>
  </r>
  <r>
    <x v="1"/>
    <s v="Lower Assam- 2 (Barpeta)"/>
    <s v="NEK203"/>
    <n v="1000003745"/>
    <s v="KUHI &amp; NEHA ENTERPRISE"/>
    <d v="2023-11-04T00:00:00"/>
    <s v="Targeted Dealer"/>
    <m/>
    <n v="265"/>
    <n v="265"/>
    <n v="182"/>
    <n v="83"/>
    <n v="68.679245283018872"/>
    <n v="165"/>
    <s v="DEC"/>
    <n v="165"/>
    <n v="17"/>
    <n v="0.10303030303030303"/>
    <s v="GROWTH"/>
    <n v="217.5"/>
    <s v="jAN"/>
    <n v="217.5"/>
    <n v="-35.5"/>
    <n v="-0.16321839080459766"/>
    <s v="DEGROWTH"/>
    <n v="0"/>
  </r>
  <r>
    <x v="1"/>
    <s v="Lower Assam- 2 (Barpeta)"/>
    <s v="NEJ182"/>
    <n v="1000003842"/>
    <s v="JAMIR HARDWARE"/>
    <d v="2024-01-31T00:00:00"/>
    <s v="Targeted Dealer"/>
    <m/>
    <n v="165"/>
    <n v="165"/>
    <n v="166"/>
    <n v="-1"/>
    <n v="100.60606060606061"/>
    <n v="154"/>
    <s v="DEC"/>
    <n v="154"/>
    <n v="12"/>
    <n v="7.7922077922077948E-2"/>
    <s v="GROWTH"/>
    <n v="145"/>
    <s v="jAN"/>
    <n v="145"/>
    <n v="21"/>
    <n v="0.14482758620689662"/>
    <s v="GROWTH"/>
    <n v="0"/>
  </r>
  <r>
    <x v="1"/>
    <s v="Lower Assam- 2 (Barpeta)"/>
    <s v="NEM411"/>
    <n v="1000003843"/>
    <s v="MATRI HARDWARE"/>
    <d v="2024-01-31T00:00:00"/>
    <s v="Targeted Dealer"/>
    <m/>
    <n v="485"/>
    <n v="485"/>
    <n v="506"/>
    <n v="-21"/>
    <n v="104.32989690721651"/>
    <n v="424"/>
    <s v="DEC"/>
    <n v="424"/>
    <n v="82"/>
    <n v="0.19339622641509435"/>
    <s v="GROWTH"/>
    <n v="462"/>
    <s v="jAN"/>
    <n v="462"/>
    <n v="44"/>
    <n v="9.5238095238095344E-2"/>
    <s v="GROWTH"/>
    <n v="0"/>
  </r>
  <r>
    <x v="1"/>
    <s v="Lower Assam- 2 (Barpeta)"/>
    <s v="NEJ184"/>
    <n v="1000003896"/>
    <s v="J.S. HARDWARE"/>
    <d v="2024-03-28T00:00:00"/>
    <s v="Targeted Dealer"/>
    <m/>
    <n v="52"/>
    <n v="52"/>
    <n v="55"/>
    <n v="-3"/>
    <n v="105.76923076923076"/>
    <n v="30"/>
    <s v="DEC"/>
    <n v="30"/>
    <n v="25"/>
    <n v="0.83333333333333326"/>
    <s v="GROWTH"/>
    <n v="35"/>
    <s v="jAN"/>
    <n v="35"/>
    <n v="20"/>
    <n v="0.5714285714285714"/>
    <s v="GROWTH"/>
    <n v="1"/>
  </r>
  <r>
    <x v="1"/>
    <s v="Lower Assam- 2 (Barpeta)"/>
    <s v="NER326"/>
    <n v="1000004047"/>
    <s v="R.H.ENTERPRISE"/>
    <d v="2024-07-20T00:00:00"/>
    <s v="Targeted Dealer"/>
    <m/>
    <n v="52"/>
    <n v="52"/>
    <n v="25"/>
    <n v="27"/>
    <n v="48.076923076923073"/>
    <n v="36.5"/>
    <s v="DEC"/>
    <n v="36.5"/>
    <n v="-11.5"/>
    <n v="-0.31506849315068497"/>
    <s v="DEGROWTH"/>
    <n v="38.5"/>
    <s v="jAN"/>
    <n v="38.5"/>
    <n v="-13.5"/>
    <n v="-0.35064935064935066"/>
    <s v="DEGROWTH"/>
    <n v="0"/>
  </r>
  <r>
    <x v="1"/>
    <s v="AGARTALA"/>
    <s v="M017"/>
    <n v="1000000043"/>
    <s v="MAAKALI ENTERPRISE (AGARTALA)"/>
    <d v="2005-01-31T00:00:00"/>
    <s v="Targeted Dealer"/>
    <m/>
    <n v="170"/>
    <n v="170"/>
    <n v="100"/>
    <n v="70"/>
    <n v="58.82352941176471"/>
    <n v="145"/>
    <s v="DEC"/>
    <n v="145"/>
    <n v="-45"/>
    <n v="-0.31034482758620685"/>
    <s v="DEGROWTH"/>
    <n v="179.9"/>
    <s v="jAN"/>
    <n v="179.9"/>
    <n v="-79.900000000000006"/>
    <n v="-0.4441356309060589"/>
    <s v="DEGROWTH"/>
    <n v="0"/>
  </r>
  <r>
    <x v="1"/>
    <s v="AGARTALA"/>
    <s v="G015"/>
    <n v="1000000036"/>
    <s v="GOPINATH SAHA"/>
    <d v="2006-12-26T00:00:00"/>
    <s v="Targeted Dealer"/>
    <m/>
    <n v="400"/>
    <n v="400"/>
    <n v="370"/>
    <n v="30"/>
    <n v="92.5"/>
    <n v="375.5"/>
    <s v="DEC"/>
    <n v="375.5"/>
    <n v="-5.5"/>
    <n v="-1.4647137150466061E-2"/>
    <s v="DEGROWTH"/>
    <n v="467.5"/>
    <s v="jAN"/>
    <n v="467.5"/>
    <n v="-97.5"/>
    <n v="-0.20855614973262027"/>
    <s v="DEGROWTH"/>
    <n v="0"/>
  </r>
  <r>
    <x v="1"/>
    <s v="AGARTALA"/>
    <s v="J057"/>
    <n v="1000000040"/>
    <s v="JOYRAM TRADERS (AGARTALA)"/>
    <d v="2010-11-23T00:00:00"/>
    <s v="Targeted Dealer"/>
    <m/>
    <n v="550"/>
    <n v="550"/>
    <n v="365.75"/>
    <n v="184.25"/>
    <n v="66.5"/>
    <n v="602.75"/>
    <s v="DEC"/>
    <n v="602.75"/>
    <n v="-237"/>
    <n v="-0.39319784321858153"/>
    <s v="DEGROWTH"/>
    <n v="394"/>
    <s v="jAN"/>
    <n v="394"/>
    <n v="-28.25"/>
    <n v="-7.1700507614213205E-2"/>
    <s v="DEGROWTH"/>
    <n v="0"/>
  </r>
  <r>
    <x v="1"/>
    <s v="AGARTALA"/>
    <s v="R117"/>
    <n v="1000000059"/>
    <s v="RAMTHAKUR TRADING CO."/>
    <d v="2012-05-08T00:00:00"/>
    <s v="Targeted Dealer"/>
    <m/>
    <n v="30"/>
    <n v="30"/>
    <n v="0"/>
    <n v="30"/>
    <n v="0"/>
    <n v="0"/>
    <s v="DEC"/>
    <n v="0"/>
    <n v="0"/>
    <s v=" "/>
    <b v="0"/>
    <n v="25"/>
    <s v="jAN"/>
    <n v="25"/>
    <n v="-25"/>
    <n v="-1"/>
    <s v="DEGROWTH"/>
    <n v="1"/>
  </r>
  <r>
    <x v="1"/>
    <s v="AGARTALA"/>
    <s v="B138"/>
    <n v="1000000013"/>
    <s v="BANKA BEHARI PAUL"/>
    <d v="2012-05-09T00:00:00"/>
    <s v="Targeted Dealer"/>
    <m/>
    <n v="180"/>
    <n v="180"/>
    <n v="146"/>
    <n v="34"/>
    <n v="81.111111111111114"/>
    <n v="120"/>
    <s v="DEC"/>
    <n v="120"/>
    <n v="26"/>
    <n v="0.21666666666666656"/>
    <s v="GROWTH"/>
    <n v="86.5"/>
    <s v="jAN"/>
    <n v="86.5"/>
    <n v="59.5"/>
    <n v="0.68786127167630062"/>
    <s v="GROWTH"/>
    <n v="0"/>
  </r>
  <r>
    <x v="1"/>
    <s v="AGARTALA"/>
    <s v="M249"/>
    <n v="1000000825"/>
    <s v="MAHANAM CONSTRUCTION"/>
    <d v="2013-01-23T00:00:00"/>
    <s v="Targeted Dealer"/>
    <m/>
    <n v="120"/>
    <n v="120"/>
    <n v="100"/>
    <n v="20"/>
    <n v="83.333333333333343"/>
    <n v="115"/>
    <s v="DEC"/>
    <n v="115"/>
    <n v="-15"/>
    <n v="-0.13043478260869568"/>
    <s v="DEGROWTH"/>
    <n v="112.5"/>
    <s v="jAN"/>
    <n v="112.5"/>
    <n v="-12.5"/>
    <n v="-0.11111111111111116"/>
    <s v="DEGROWTH"/>
    <n v="0"/>
  </r>
  <r>
    <x v="1"/>
    <s v="AGARTALA"/>
    <s v="A163"/>
    <n v="1000000021"/>
    <s v="AJOY BHATTACHARJEE"/>
    <d v="2013-05-04T00:00:00"/>
    <s v="Targeted Dealer"/>
    <m/>
    <n v="40"/>
    <n v="40"/>
    <n v="40"/>
    <n v="0"/>
    <n v="100"/>
    <n v="30"/>
    <s v="DEC"/>
    <n v="30"/>
    <n v="10"/>
    <n v="0.33333333333333326"/>
    <s v="GROWTH"/>
    <n v="10"/>
    <s v="jAN"/>
    <n v="10"/>
    <n v="30"/>
    <n v="3"/>
    <s v="GROWTH"/>
    <n v="0"/>
  </r>
  <r>
    <x v="1"/>
    <s v="AGARTALA"/>
    <s v="A164"/>
    <n v="1000000022"/>
    <s v="ANJAN DEBNATH"/>
    <d v="2013-05-04T00:00:00"/>
    <s v="Targeted Dealer"/>
    <m/>
    <n v="2200"/>
    <n v="2200"/>
    <n v="1900.1"/>
    <n v="299.90000000000009"/>
    <n v="86.36818181818181"/>
    <n v="2107.25"/>
    <s v="DEC"/>
    <n v="2107.25"/>
    <n v="-207.15000000000009"/>
    <n v="-9.8303476094435904E-2"/>
    <s v="DEGROWTH"/>
    <n v="1706.75"/>
    <s v="jAN"/>
    <n v="1706.75"/>
    <n v="193.34999999999991"/>
    <n v="0.11328548410722128"/>
    <s v="GROWTH"/>
    <n v="0"/>
  </r>
  <r>
    <x v="1"/>
    <s v="AGARTALA"/>
    <s v="M298"/>
    <n v="1000000041"/>
    <s v="MAA MANASHA ENTERPRISE"/>
    <d v="2013-09-19T00:00:00"/>
    <s v="Targeted Dealer"/>
    <m/>
    <n v="80"/>
    <n v="80"/>
    <n v="65"/>
    <n v="15"/>
    <n v="81.25"/>
    <n v="95"/>
    <s v="DEC"/>
    <n v="95"/>
    <n v="-30"/>
    <n v="-0.31578947368421051"/>
    <s v="DEGROWTH"/>
    <n v="70"/>
    <s v="jAN"/>
    <n v="70"/>
    <n v="-5"/>
    <n v="-7.1428571428571397E-2"/>
    <s v="DEGROWTH"/>
    <n v="0"/>
  </r>
  <r>
    <x v="1"/>
    <s v="AGARTALA"/>
    <s v="M341"/>
    <n v="1000000048"/>
    <s v="MAZUMDER ENTERPRISE"/>
    <d v="2014-01-06T00:00:00"/>
    <s v="Targeted Dealer"/>
    <m/>
    <n v="120"/>
    <n v="120"/>
    <n v="120"/>
    <n v="0"/>
    <n v="100"/>
    <n v="185"/>
    <s v="DEC"/>
    <n v="185"/>
    <n v="-65"/>
    <n v="-0.35135135135135132"/>
    <s v="DEGROWTH"/>
    <n v="120"/>
    <s v="jAN"/>
    <n v="120"/>
    <n v="0"/>
    <n v="0"/>
    <s v="GROWTH"/>
    <n v="0"/>
  </r>
  <r>
    <x v="1"/>
    <s v="AGARTALA"/>
    <s v="NEM012"/>
    <n v="1000000047"/>
    <s v="MANJU ENTERPRISE"/>
    <d v="2014-06-27T00:00:00"/>
    <s v="Targeted Dealer"/>
    <m/>
    <n v="50"/>
    <n v="50"/>
    <n v="50"/>
    <n v="0"/>
    <n v="100"/>
    <n v="60"/>
    <s v="DEC"/>
    <n v="60"/>
    <n v="-10"/>
    <n v="-0.16666666666666663"/>
    <s v="DEGROWTH"/>
    <n v="50"/>
    <s v="jAN"/>
    <n v="50"/>
    <n v="0"/>
    <n v="0"/>
    <s v="GROWTH"/>
    <n v="0"/>
  </r>
  <r>
    <x v="1"/>
    <s v="AGARTALA"/>
    <s v="NEJ016"/>
    <n v="1000000039"/>
    <s v="JOY GURU ENTERPRISE"/>
    <d v="2015-05-11T00:00:00"/>
    <s v="Targeted Dealer"/>
    <m/>
    <n v="100"/>
    <n v="100"/>
    <n v="60"/>
    <n v="40"/>
    <n v="60"/>
    <n v="70"/>
    <s v="DEC"/>
    <n v="70"/>
    <n v="-10"/>
    <n v="-0.1428571428571429"/>
    <s v="DEGROWTH"/>
    <n v="50"/>
    <s v="jAN"/>
    <n v="50"/>
    <n v="10"/>
    <n v="0.19999999999999996"/>
    <s v="GROWTH"/>
    <n v="0"/>
  </r>
  <r>
    <x v="1"/>
    <s v="AGARTALA"/>
    <s v="NEM058"/>
    <n v="1000000050"/>
    <s v="MODAK IRON AGENCY"/>
    <d v="2016-01-28T00:00:00"/>
    <s v="Targeted Dealer"/>
    <m/>
    <n v="400"/>
    <n v="400"/>
    <n v="405.3"/>
    <n v="-5.3000000000000114"/>
    <n v="101.325"/>
    <n v="425.5"/>
    <s v="DEC"/>
    <n v="425.5"/>
    <n v="-20.199999999999989"/>
    <n v="-4.7473560517038771E-2"/>
    <s v="DEGROWTH"/>
    <n v="460.5"/>
    <s v="jAN"/>
    <n v="460.5"/>
    <n v="-55.199999999999989"/>
    <n v="-0.11986970684039089"/>
    <s v="DEGROWTH"/>
    <n v="0"/>
  </r>
  <r>
    <x v="1"/>
    <s v="AGARTALA"/>
    <s v="NEL015"/>
    <n v="1000000822"/>
    <s v="LAXMAN SAHA (AGARTALA)"/>
    <d v="2016-04-12T00:00:00"/>
    <s v="Targeted Dealer"/>
    <m/>
    <n v="5000"/>
    <n v="5000"/>
    <n v="5152.0499999999993"/>
    <n v="-152.04999999999927"/>
    <n v="103.04099999999998"/>
    <n v="6085.35"/>
    <s v="DEC"/>
    <n v="6085.35"/>
    <n v="-933.30000000000109"/>
    <n v="-0.15336833542852935"/>
    <s v="DEGROWTH"/>
    <n v="3135.65"/>
    <s v="jAN"/>
    <n v="3135.65"/>
    <n v="2016.3999999999992"/>
    <n v="0.64305646357214585"/>
    <s v="GROWTH"/>
    <n v="0"/>
  </r>
  <r>
    <x v="1"/>
    <s v="AGARTALA"/>
    <s v="NEM064"/>
    <n v="1000000044"/>
    <s v="MADAN GOPAL TRADERS (AGARTALA)"/>
    <d v="2016-04-12T00:00:00"/>
    <s v="Targeted Dealer"/>
    <m/>
    <n v="300"/>
    <n v="300"/>
    <n v="245"/>
    <n v="55"/>
    <n v="81.666666666666671"/>
    <n v="272.5"/>
    <s v="DEC"/>
    <n v="272.5"/>
    <n v="-27.5"/>
    <n v="-0.1009174311926605"/>
    <s v="DEGROWTH"/>
    <n v="303"/>
    <s v="jAN"/>
    <n v="303"/>
    <n v="-58"/>
    <n v="-0.1914191419141914"/>
    <s v="DEGROWTH"/>
    <n v="0"/>
  </r>
  <r>
    <x v="1"/>
    <s v="AGARTALA"/>
    <s v="NEM065"/>
    <n v="1000000051"/>
    <s v="MODAK TRADERS (AGARTALA)"/>
    <d v="2016-04-12T00:00:00"/>
    <s v="Targeted Dealer"/>
    <m/>
    <n v="75"/>
    <n v="75"/>
    <n v="100"/>
    <n v="-25"/>
    <n v="133.33333333333334"/>
    <n v="110"/>
    <s v="DEC"/>
    <n v="110"/>
    <n v="-10"/>
    <n v="-9.0909090909090939E-2"/>
    <s v="DEGROWTH"/>
    <n v="60"/>
    <s v="jAN"/>
    <n v="60"/>
    <n v="40"/>
    <n v="0.66666666666666674"/>
    <s v="GROWTH"/>
    <n v="0"/>
  </r>
  <r>
    <x v="1"/>
    <s v="AGARTALA"/>
    <s v="NED054"/>
    <n v="1000000027"/>
    <s v="DAS IRON AGENCY (AGARTALA)"/>
    <d v="2016-04-25T00:00:00"/>
    <s v="Targeted Dealer"/>
    <m/>
    <n v="110"/>
    <n v="110"/>
    <n v="95"/>
    <n v="15"/>
    <n v="86.36363636363636"/>
    <n v="15"/>
    <s v="DEC"/>
    <n v="15"/>
    <n v="80"/>
    <n v="5.333333333333333"/>
    <s v="GROWTH"/>
    <n v="105.5"/>
    <s v="jAN"/>
    <n v="105.5"/>
    <n v="-10.5"/>
    <n v="-9.9526066350710929E-2"/>
    <s v="DEGROWTH"/>
    <n v="0"/>
  </r>
  <r>
    <x v="1"/>
    <s v="AGARTALA"/>
    <s v="NER085"/>
    <n v="1000000827"/>
    <s v="RAMKRISHNA TRADERS (JIRANIA)"/>
    <d v="2016-12-09T00:00:00"/>
    <s v="Targeted Dealer"/>
    <m/>
    <n v="200"/>
    <n v="200"/>
    <n v="207"/>
    <n v="-7"/>
    <n v="103.5"/>
    <n v="216.25"/>
    <s v="DEC"/>
    <n v="216.25"/>
    <n v="-9.25"/>
    <n v="-4.2774566473988473E-2"/>
    <s v="DEGROWTH"/>
    <n v="221.5"/>
    <s v="jAN"/>
    <n v="221.5"/>
    <n v="-14.5"/>
    <n v="-6.5462753950338626E-2"/>
    <s v="DEGROWTH"/>
    <n v="0"/>
  </r>
  <r>
    <x v="1"/>
    <s v="AGARTALA"/>
    <s v="NES185"/>
    <n v="1000000064"/>
    <s v="SRISTI CEMENT HOUSE (SADAR)"/>
    <d v="2017-04-05T00:00:00"/>
    <s v="Targeted Dealer"/>
    <m/>
    <n v="50"/>
    <n v="50"/>
    <n v="10"/>
    <n v="40"/>
    <n v="20"/>
    <n v="20"/>
    <s v="DEC"/>
    <n v="20"/>
    <n v="-10"/>
    <n v="-0.5"/>
    <s v="DEGROWTH"/>
    <n v="18"/>
    <s v="jAN"/>
    <n v="18"/>
    <n v="-8"/>
    <n v="-0.44444444444444442"/>
    <s v="DEGROWTH"/>
    <n v="0"/>
  </r>
  <r>
    <x v="1"/>
    <s v="AGARTALA"/>
    <s v="NED082"/>
    <n v="1000000028"/>
    <s v="DATTA HOME APPLIANCE"/>
    <d v="2017-07-19T00:00:00"/>
    <s v="Targeted Dealer"/>
    <m/>
    <n v="190"/>
    <n v="190"/>
    <n v="200"/>
    <n v="-10"/>
    <n v="105.26315789473685"/>
    <n v="195.5"/>
    <s v="DEC"/>
    <n v="195.5"/>
    <n v="4.5"/>
    <n v="2.3017902813299296E-2"/>
    <s v="GROWTH"/>
    <n v="219.25"/>
    <s v="jAN"/>
    <n v="219.25"/>
    <n v="-19.25"/>
    <n v="-8.7799315849486859E-2"/>
    <s v="DEGROWTH"/>
    <n v="0"/>
  </r>
  <r>
    <x v="1"/>
    <s v="AGARTALA"/>
    <s v="NER126"/>
    <n v="1000000060"/>
    <s v="ROY ENTERPRISE (DHALESWAR)"/>
    <d v="2018-01-31T00:00:00"/>
    <s v="Targeted Dealer"/>
    <m/>
    <n v="90"/>
    <n v="90"/>
    <n v="67"/>
    <n v="23"/>
    <n v="74.444444444444443"/>
    <n v="65"/>
    <s v="DEC"/>
    <n v="65"/>
    <n v="2"/>
    <n v="3.076923076923066E-2"/>
    <s v="GROWTH"/>
    <n v="53"/>
    <s v="jAN"/>
    <n v="53"/>
    <n v="14"/>
    <n v="0.26415094339622636"/>
    <s v="GROWTH"/>
    <n v="0"/>
  </r>
  <r>
    <x v="1"/>
    <s v="AGARTALA"/>
    <s v="NEB132"/>
    <n v="1000000024"/>
    <s v="BASUNDHARA ENTERPRISE"/>
    <d v="2018-02-03T00:00:00"/>
    <s v="Targeted Dealer"/>
    <m/>
    <n v="1600"/>
    <n v="1600"/>
    <n v="1620"/>
    <n v="-20"/>
    <n v="101.25"/>
    <n v="1679.5"/>
    <s v="DEC"/>
    <n v="1679.5"/>
    <n v="-59.5"/>
    <n v="-3.5427210479309301E-2"/>
    <s v="DEGROWTH"/>
    <n v="1432.1"/>
    <s v="jAN"/>
    <n v="1432.1"/>
    <n v="187.90000000000009"/>
    <n v="0.13120592137420584"/>
    <s v="GROWTH"/>
    <n v="0"/>
  </r>
  <r>
    <x v="1"/>
    <s v="AGARTALA"/>
    <s v="NER150"/>
    <n v="1000000058"/>
    <s v="RADHIKA ENTERPRISE"/>
    <d v="2018-08-01T00:00:00"/>
    <s v="Targeted Dealer"/>
    <m/>
    <n v="50"/>
    <n v="50"/>
    <n v="40"/>
    <n v="10"/>
    <n v="80"/>
    <n v="25"/>
    <s v="DEC"/>
    <n v="25"/>
    <n v="15"/>
    <n v="0.60000000000000009"/>
    <s v="GROWTH"/>
    <n v="45.5"/>
    <s v="jAN"/>
    <n v="45.5"/>
    <n v="-5.5"/>
    <n v="-0.12087912087912089"/>
    <s v="DEGROWTH"/>
    <n v="0"/>
  </r>
  <r>
    <x v="1"/>
    <s v="AGARTALA"/>
    <s v="NEM233"/>
    <n v="1000000052"/>
    <s v="MRINAL KANTI SAHA"/>
    <d v="2019-03-09T00:00:00"/>
    <s v="Targeted Dealer"/>
    <m/>
    <n v="200"/>
    <n v="200"/>
    <n v="125"/>
    <n v="75"/>
    <n v="62.5"/>
    <n v="186"/>
    <s v="DEC"/>
    <n v="186"/>
    <n v="-61"/>
    <n v="-0.32795698924731187"/>
    <s v="DEGROWTH"/>
    <n v="201.5"/>
    <s v="jAN"/>
    <n v="201.5"/>
    <n v="-76.5"/>
    <n v="-0.3796526054590571"/>
    <s v="DEGROWTH"/>
    <n v="0"/>
  </r>
  <r>
    <x v="1"/>
    <s v="AGARTALA"/>
    <s v="NEB190"/>
    <n v="1000000023"/>
    <s v="BABA LOKENATH CEMENT HOUSE"/>
    <d v="2019-03-25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0"/>
  </r>
  <r>
    <x v="1"/>
    <s v="AGARTALA"/>
    <s v="NES364"/>
    <n v="1000000829"/>
    <s v="SR BUILDERS"/>
    <d v="2019-04-11T00:00:00"/>
    <s v="Targeted Dealer"/>
    <m/>
    <n v="130"/>
    <n v="130"/>
    <n v="88.25"/>
    <n v="41.75"/>
    <n v="67.884615384615387"/>
    <n v="114.75"/>
    <s v="DEC"/>
    <n v="114.75"/>
    <n v="-26.5"/>
    <n v="-0.23093681917211328"/>
    <s v="DEGROWTH"/>
    <n v="173.3"/>
    <s v="jAN"/>
    <n v="173.3"/>
    <n v="-85.050000000000011"/>
    <n v="-0.49076745527986154"/>
    <s v="DEGROWTH"/>
    <n v="0"/>
  </r>
  <r>
    <x v="1"/>
    <s v="AGARTALA"/>
    <s v="NER167"/>
    <n v="1000000828"/>
    <s v="RANGAMOYEE"/>
    <d v="2019-05-02T00:00:00"/>
    <s v="Targeted Dealer"/>
    <m/>
    <n v="30"/>
    <n v="30"/>
    <n v="35"/>
    <n v="-5"/>
    <n v="116.66666666666667"/>
    <n v="35"/>
    <s v="DEC"/>
    <n v="35"/>
    <n v="0"/>
    <n v="0"/>
    <s v="GROWTH"/>
    <n v="50"/>
    <s v="jAN"/>
    <n v="50"/>
    <n v="-15"/>
    <n v="-0.30000000000000004"/>
    <s v="DEGROWTH"/>
    <n v="0"/>
  </r>
  <r>
    <x v="1"/>
    <s v="AGARTALA"/>
    <s v="NEN130"/>
    <n v="1000000053"/>
    <s v="NEW CHANDIMATA TRADERS"/>
    <d v="2019-06-26T00:00:00"/>
    <s v="Targeted Dealer"/>
    <m/>
    <n v="20"/>
    <n v="20"/>
    <n v="0"/>
    <n v="20"/>
    <n v="0"/>
    <n v="22.5"/>
    <s v="DEC"/>
    <n v="22.5"/>
    <n v="-22.5"/>
    <n v="-1"/>
    <s v="DEGROWTH"/>
    <n v="15"/>
    <s v="jAN"/>
    <n v="15"/>
    <n v="-15"/>
    <n v="-1"/>
    <s v="DEGROWTH"/>
    <n v="0"/>
  </r>
  <r>
    <x v="1"/>
    <s v="AGARTALA"/>
    <s v="NED148"/>
    <n v="1000000030"/>
    <s v="DHARAMRAJI STORES"/>
    <d v="2019-08-26T00:00:00"/>
    <s v="Targeted Dealer"/>
    <m/>
    <n v="20"/>
    <n v="20"/>
    <n v="13"/>
    <n v="7"/>
    <n v="65"/>
    <n v="0"/>
    <s v="DEC"/>
    <n v="0"/>
    <n v="13"/>
    <s v=" "/>
    <b v="0"/>
    <n v="2.5"/>
    <s v="jAN"/>
    <n v="2.5"/>
    <n v="10.5"/>
    <n v="4.2"/>
    <s v="GROWTH"/>
    <n v="0"/>
  </r>
  <r>
    <x v="1"/>
    <s v="AGARTALA"/>
    <s v="NEB226"/>
    <n v="1000002391"/>
    <s v="BIPLAB CHAKRABORTY"/>
    <d v="2020-02-15T00:00:00"/>
    <s v="Targeted Dealer"/>
    <m/>
    <n v="80"/>
    <n v="80"/>
    <n v="64.75"/>
    <n v="15.25"/>
    <n v="80.9375"/>
    <n v="68"/>
    <s v="DEC"/>
    <n v="68"/>
    <n v="-3.25"/>
    <n v="-4.7794117647058876E-2"/>
    <s v="DEGROWTH"/>
    <n v="111"/>
    <s v="jAN"/>
    <n v="111"/>
    <n v="-46.25"/>
    <n v="-0.41666666666666663"/>
    <s v="DEGROWTH"/>
    <n v="0"/>
  </r>
  <r>
    <x v="1"/>
    <s v="AGARTALA"/>
    <s v="NEM263"/>
    <n v="1000000049"/>
    <s v="MITRA ENTERPRISE"/>
    <d v="2020-02-26T00:00:00"/>
    <s v="Targeted Dealer"/>
    <m/>
    <n v="30"/>
    <n v="30"/>
    <n v="5"/>
    <n v="25"/>
    <n v="16.666666666666668"/>
    <n v="10"/>
    <s v="DEC"/>
    <n v="10"/>
    <n v="-5"/>
    <n v="-0.5"/>
    <s v="DEGROWTH"/>
    <n v="10"/>
    <s v="jAN"/>
    <n v="10"/>
    <n v="-5"/>
    <n v="-0.5"/>
    <s v="DEGROWTH"/>
    <n v="0"/>
  </r>
  <r>
    <x v="1"/>
    <s v="AGARTALA"/>
    <s v="NEM265"/>
    <n v="1000000042"/>
    <s v="MAA MEHARESWARI CARRING CENTRE"/>
    <d v="2020-03-04T00:00:00"/>
    <s v="Targeted Dealer"/>
    <m/>
    <n v="120"/>
    <n v="120"/>
    <n v="98.7"/>
    <n v="21.299999999999997"/>
    <n v="82.25"/>
    <n v="95"/>
    <s v="DEC"/>
    <n v="95"/>
    <n v="3.7000000000000028"/>
    <n v="3.8947368421052619E-2"/>
    <s v="GROWTH"/>
    <n v="75.5"/>
    <s v="jAN"/>
    <n v="75.5"/>
    <n v="23.200000000000003"/>
    <n v="0.30728476821192063"/>
    <s v="GROWTH"/>
    <n v="0"/>
  </r>
  <r>
    <x v="1"/>
    <s v="AGARTALA"/>
    <s v="NEJ106"/>
    <n v="1000000038"/>
    <s v="JOY DURGA CARRING CENTRE (AGR)"/>
    <d v="2020-05-18T00:00:00"/>
    <s v="Targeted Dealer"/>
    <m/>
    <n v="750"/>
    <n v="750"/>
    <n v="682.5"/>
    <n v="67.5"/>
    <n v="91"/>
    <n v="701.65000000000009"/>
    <s v="DEC"/>
    <n v="701.65000000000009"/>
    <n v="-19.150000000000091"/>
    <n v="-2.7292809805458673E-2"/>
    <s v="DEGROWTH"/>
    <n v="686"/>
    <s v="jAN"/>
    <n v="686"/>
    <n v="-3.5"/>
    <n v="-5.1020408163264808E-3"/>
    <s v="DEGROWTH"/>
    <n v="0"/>
  </r>
  <r>
    <x v="1"/>
    <s v="AGARTALA"/>
    <s v="NEP199"/>
    <n v="1000000055"/>
    <s v="P.S. ENTERPRISE (AGT)"/>
    <d v="2020-08-11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0"/>
  </r>
  <r>
    <x v="1"/>
    <s v="AGARTALA"/>
    <s v="NES487"/>
    <n v="1000000062"/>
    <s v="SHIV SANKAR SANITARY &amp; HARDWARE STORES - AGT"/>
    <d v="2021-01-01T00:00:00"/>
    <s v="Targeted Dealer"/>
    <m/>
    <n v="50"/>
    <n v="50"/>
    <n v="10"/>
    <n v="40"/>
    <n v="20"/>
    <n v="0"/>
    <s v="DEC"/>
    <n v="0"/>
    <n v="10"/>
    <s v=" "/>
    <b v="0"/>
    <n v="35"/>
    <s v="jAN"/>
    <n v="35"/>
    <n v="-25"/>
    <n v="-0.7142857142857143"/>
    <s v="DEGROWTH"/>
    <n v="0"/>
  </r>
  <r>
    <x v="1"/>
    <s v="AGARTALA"/>
    <s v="NEM294"/>
    <n v="1000000823"/>
    <s v="MAA TRIPURASWARI CONSTRUCTION"/>
    <d v="2021-01-06T00:00:00"/>
    <s v="Targeted Dealer"/>
    <m/>
    <n v="50"/>
    <n v="50"/>
    <n v="15"/>
    <n v="35"/>
    <n v="30"/>
    <n v="25"/>
    <s v="DEC"/>
    <n v="25"/>
    <n v="-10"/>
    <n v="-0.4"/>
    <s v="DEGROWTH"/>
    <n v="55"/>
    <s v="jAN"/>
    <n v="55"/>
    <n v="-40"/>
    <n v="-0.72727272727272729"/>
    <s v="DEGROWTH"/>
    <n v="1"/>
  </r>
  <r>
    <x v="1"/>
    <s v="AGARTALA"/>
    <s v="NEC104"/>
    <n v="1000000025"/>
    <s v="C R ENTERPRISE"/>
    <d v="2021-05-19T00:00:00"/>
    <s v="-"/>
    <m/>
    <n v="0"/>
    <n v="0"/>
    <n v="0"/>
    <n v="0"/>
    <s v="-"/>
    <n v="0"/>
    <s v="DEC"/>
    <n v="0"/>
    <n v="0"/>
    <s v=" "/>
    <b v="0"/>
    <n v="65"/>
    <s v="jAN"/>
    <n v="65"/>
    <n v="-65"/>
    <n v="-1"/>
    <s v="DEGROWTH"/>
    <n v="0"/>
  </r>
  <r>
    <x v="1"/>
    <s v="AGARTALA"/>
    <s v="NEP211"/>
    <n v="1000000056"/>
    <s v="PAUL ENTERPRISE - AGT"/>
    <d v="2021-08-14T00:00:00"/>
    <s v="Targeted Dealer"/>
    <m/>
    <n v="510"/>
    <n v="510.00000000000006"/>
    <n v="512.5"/>
    <n v="-2.5"/>
    <n v="100.49019607843137"/>
    <n v="501.5"/>
    <s v="DEC"/>
    <n v="501.5"/>
    <n v="11"/>
    <n v="2.193419740777669E-2"/>
    <s v="GROWTH"/>
    <n v="370"/>
    <s v="jAN"/>
    <n v="370"/>
    <n v="142.5"/>
    <n v="0.38513513513513509"/>
    <s v="GROWTH"/>
    <n v="0"/>
  </r>
  <r>
    <x v="1"/>
    <s v="AGARTALA"/>
    <s v="NED188"/>
    <n v="1000000033"/>
    <s v="DIPTANU DAS - AGT"/>
    <d v="2021-09-23T00:00:00"/>
    <s v="Targeted Dealer"/>
    <m/>
    <n v="120"/>
    <n v="120"/>
    <n v="120.5"/>
    <n v="-0.5"/>
    <n v="100.41666666666667"/>
    <n v="164.75"/>
    <s v="DEC"/>
    <n v="164.75"/>
    <n v="-44.25"/>
    <n v="-0.26858877086494692"/>
    <s v="DEGROWTH"/>
    <n v="151.5"/>
    <s v="jAN"/>
    <n v="151.5"/>
    <n v="-31"/>
    <n v="-0.20462046204620465"/>
    <s v="DEGROWTH"/>
    <n v="0"/>
  </r>
  <r>
    <x v="1"/>
    <s v="AGARTALA"/>
    <s v="NEP213"/>
    <n v="1000000826"/>
    <s v="PARTHA DAS - AGT"/>
    <d v="2021-09-23T00:00:00"/>
    <s v="Targeted Dealer"/>
    <m/>
    <n v="100"/>
    <n v="100"/>
    <n v="29.5"/>
    <n v="70.5"/>
    <n v="29.5"/>
    <n v="36.5"/>
    <s v="DEC"/>
    <n v="36.5"/>
    <n v="-7"/>
    <n v="-0.19178082191780821"/>
    <s v="DEGROWTH"/>
    <n v="20"/>
    <s v="jAN"/>
    <n v="20"/>
    <n v="9.5"/>
    <n v="0.47500000000000009"/>
    <s v="GROWTH"/>
    <n v="0"/>
  </r>
  <r>
    <x v="1"/>
    <s v="AGARTALA"/>
    <s v="NED191"/>
    <n v="1000000029"/>
    <s v="DEBNATH CEMENT HOUSE AND IRON STORES"/>
    <d v="2021-11-22T00:00:00"/>
    <s v="Targeted Dealer"/>
    <m/>
    <n v="50"/>
    <n v="50"/>
    <n v="60"/>
    <n v="-10"/>
    <n v="120"/>
    <n v="31"/>
    <s v="DEC"/>
    <n v="31"/>
    <n v="29"/>
    <n v="0.93548387096774199"/>
    <s v="GROWTH"/>
    <n v="30"/>
    <s v="jAN"/>
    <n v="30"/>
    <n v="30"/>
    <n v="1"/>
    <s v="GROWTH"/>
    <n v="0"/>
  </r>
  <r>
    <x v="1"/>
    <s v="AGARTALA"/>
    <s v="NED206"/>
    <n v="1000002744"/>
    <s v="DINGRA ENTERPRISE"/>
    <d v="2022-05-10T00:00:00"/>
    <s v="Targeted Dealer"/>
    <m/>
    <n v="45"/>
    <n v="45"/>
    <n v="50"/>
    <n v="-5"/>
    <n v="111.11111111111111"/>
    <n v="25"/>
    <s v="DEC"/>
    <n v="25"/>
    <n v="25"/>
    <n v="1"/>
    <s v="GROWTH"/>
    <n v="40"/>
    <s v="jAN"/>
    <n v="40"/>
    <n v="10"/>
    <n v="0.25"/>
    <s v="GROWTH"/>
    <n v="0"/>
  </r>
  <r>
    <x v="1"/>
    <s v="AGARTALA"/>
    <s v="NEB288"/>
    <n v="1000002845"/>
    <s v="BANIK ENTERPRISE"/>
    <d v="2022-07-22T00:00:00"/>
    <s v="Targeted Dealer"/>
    <m/>
    <n v="50"/>
    <n v="50"/>
    <n v="50"/>
    <n v="0"/>
    <n v="100"/>
    <n v="55"/>
    <s v="DEC"/>
    <n v="55"/>
    <n v="-5"/>
    <n v="-9.0909090909090939E-2"/>
    <s v="DEGROWTH"/>
    <n v="16"/>
    <s v="jAN"/>
    <n v="16"/>
    <n v="34"/>
    <n v="2.125"/>
    <s v="GROWTH"/>
    <n v="0"/>
  </r>
  <r>
    <x v="1"/>
    <s v="AGARTALA"/>
    <s v="NEP242"/>
    <n v="1000002891"/>
    <s v="PRIYA HARDWARE"/>
    <d v="2022-08-25T00:00:00"/>
    <s v="Targeted Dealer"/>
    <m/>
    <n v="170"/>
    <n v="170"/>
    <n v="138.5"/>
    <n v="31.5"/>
    <n v="81.470588235294116"/>
    <n v="189"/>
    <s v="DEC"/>
    <n v="189"/>
    <n v="-50.5"/>
    <n v="-0.26719576719576721"/>
    <s v="DEGROWTH"/>
    <n v="190"/>
    <s v="jAN"/>
    <n v="190"/>
    <n v="-51.5"/>
    <n v="-0.27105263157894732"/>
    <s v="DEGROWTH"/>
    <n v="0"/>
  </r>
  <r>
    <x v="1"/>
    <s v="AGARTALA"/>
    <s v="NEP248"/>
    <n v="1000003249"/>
    <s v="PRIYA CARRING CENTRE"/>
    <d v="2023-01-18T00:00:00"/>
    <s v="Targeted Dealer"/>
    <m/>
    <n v="150"/>
    <n v="150"/>
    <n v="191"/>
    <n v="-41"/>
    <n v="127.33333333333333"/>
    <n v="170"/>
    <s v="DEC"/>
    <n v="170"/>
    <n v="21"/>
    <n v="0.12352941176470589"/>
    <s v="GROWTH"/>
    <n v="165"/>
    <s v="jAN"/>
    <n v="165"/>
    <n v="26"/>
    <n v="0.15757575757575748"/>
    <s v="GROWTH"/>
    <n v="0"/>
  </r>
  <r>
    <x v="1"/>
    <s v="AGARTALA"/>
    <s v="NEM404"/>
    <n v="1000003783"/>
    <s v="MAA KAMAKHYA ENTERPRISE"/>
    <d v="2023-12-11T00:00:00"/>
    <s v="-"/>
    <m/>
    <n v="0"/>
    <n v="0"/>
    <n v="17.5"/>
    <n v="-17.5"/>
    <s v="-"/>
    <n v="0"/>
    <s v="DEC"/>
    <n v="0"/>
    <n v="17.5"/>
    <s v=" "/>
    <b v="0"/>
    <n v="7"/>
    <s v="jAN"/>
    <n v="7"/>
    <n v="10.5"/>
    <n v="1.5"/>
    <s v="GROWTH"/>
    <n v="1"/>
  </r>
  <r>
    <x v="1"/>
    <s v="AGARTALA"/>
    <s v="NEH156"/>
    <n v="1000003963"/>
    <s v="HARA GOURI IRON STORES"/>
    <d v="2024-05-17T00:00:00"/>
    <s v="Targeted Dealer"/>
    <m/>
    <n v="90"/>
    <n v="90"/>
    <n v="47.5"/>
    <n v="42.5"/>
    <n v="52.777777777777779"/>
    <n v="41"/>
    <s v="DEC"/>
    <n v="41"/>
    <n v="6.5"/>
    <n v="0.15853658536585358"/>
    <s v="GROWTH"/>
    <n v="112"/>
    <s v="jAN"/>
    <n v="112"/>
    <n v="-64.5"/>
    <n v="-0.57589285714285721"/>
    <s v="DEGROWTH"/>
    <n v="0"/>
  </r>
  <r>
    <x v="1"/>
    <s v="AGARTALA"/>
    <s v="NEP287"/>
    <n v="1000003964"/>
    <s v="P.K.IRON STORES"/>
    <d v="2024-05-17T00:00:00"/>
    <s v="Targeted Dealer"/>
    <m/>
    <n v="50"/>
    <n v="50"/>
    <n v="53"/>
    <n v="-3"/>
    <n v="106"/>
    <n v="50.5"/>
    <s v="DEC"/>
    <n v="50.5"/>
    <n v="2.5"/>
    <n v="4.9504950495049549E-2"/>
    <s v="GROWTH"/>
    <n v="25"/>
    <s v="jAN"/>
    <n v="25"/>
    <n v="28"/>
    <n v="1.1200000000000001"/>
    <s v="GROWTH"/>
    <n v="0"/>
  </r>
  <r>
    <x v="1"/>
    <s v="AGARTALA"/>
    <s v="NEM445"/>
    <n v="1000004087"/>
    <s v="MAA MANI IRON STORES"/>
    <d v="2024-08-15T00:00:00"/>
    <s v="-"/>
    <m/>
    <n v="0"/>
    <n v="0"/>
    <n v="0"/>
    <n v="0"/>
    <s v="-"/>
    <n v="20"/>
    <s v="DEC"/>
    <n v="20"/>
    <n v="-20"/>
    <n v="-1"/>
    <s v="DEGROWTH"/>
    <n v="100"/>
    <s v="jAN"/>
    <n v="100"/>
    <n v="-100"/>
    <n v="-1"/>
    <s v="DEGROWTH"/>
    <n v="0"/>
  </r>
  <r>
    <x v="1"/>
    <s v="AGARTALA"/>
    <s v="NES747"/>
    <n v="1000004103"/>
    <s v="SWASTIK IRON &amp; STEEL CENTER"/>
    <d v="2024-08-30T00:00:00"/>
    <s v="-"/>
    <m/>
    <n v="0"/>
    <n v="0"/>
    <n v="0"/>
    <n v="0"/>
    <s v="-"/>
    <n v="0"/>
    <s v="DEC"/>
    <n v="0"/>
    <n v="0"/>
    <s v=" "/>
    <b v="0"/>
    <n v="40"/>
    <s v="jAN"/>
    <n v="40"/>
    <n v="-40"/>
    <n v="-1"/>
    <s v="DEGROWTH"/>
    <n v="0"/>
  </r>
  <r>
    <x v="1"/>
    <s v="UDAIPUR"/>
    <s v="A030"/>
    <n v="1000000790"/>
    <s v="ARUN CHANDRA SAHA"/>
    <d v="2005-08-01T00:00:00"/>
    <s v="Targeted Dealer"/>
    <m/>
    <n v="1200"/>
    <n v="1200"/>
    <n v="1207.6500000000001"/>
    <n v="-7.6500000000000909"/>
    <n v="100.6375"/>
    <n v="1202"/>
    <s v="DEC"/>
    <n v="1202"/>
    <n v="5.6500000000000909"/>
    <n v="4.7004991680532626E-3"/>
    <s v="GROWTH"/>
    <n v="1119.25"/>
    <s v="jAN"/>
    <n v="1119.25"/>
    <n v="88.400000000000091"/>
    <n v="7.8981460799642633E-2"/>
    <s v="GROWTH"/>
    <n v="0"/>
  </r>
  <r>
    <x v="1"/>
    <s v="UDAIPUR"/>
    <s v="P035"/>
    <n v="1000000804"/>
    <s v="PRADIP KUMAR SAHA"/>
    <d v="2005-08-01T00:00:00"/>
    <s v="Targeted Dealer"/>
    <m/>
    <n v="40"/>
    <n v="40"/>
    <n v="37.5"/>
    <n v="2.5"/>
    <n v="93.75"/>
    <n v="25"/>
    <s v="DEC"/>
    <n v="25"/>
    <n v="12.5"/>
    <n v="0.5"/>
    <s v="GROWTH"/>
    <n v="20"/>
    <s v="jAN"/>
    <n v="20"/>
    <n v="17.5"/>
    <n v="0.875"/>
    <s v="GROWTH"/>
    <n v="0"/>
  </r>
  <r>
    <x v="1"/>
    <s v="UDAIPUR"/>
    <s v="J024"/>
    <n v="1000000794"/>
    <s v="JOYRAM HARDWARE"/>
    <d v="2005-10-29T00:00:00"/>
    <s v="Targeted Dealer"/>
    <m/>
    <n v="50"/>
    <n v="50"/>
    <n v="43.5"/>
    <n v="6.5"/>
    <n v="87"/>
    <n v="15"/>
    <s v="DEC"/>
    <n v="15"/>
    <n v="28.5"/>
    <n v="1.9"/>
    <s v="GROWTH"/>
    <n v="75.5"/>
    <s v="jAN"/>
    <n v="75.5"/>
    <n v="-32"/>
    <n v="-0.42384105960264906"/>
    <s v="DEGROWTH"/>
    <n v="0"/>
  </r>
  <r>
    <x v="1"/>
    <s v="UDAIPUR"/>
    <s v="R108"/>
    <n v="1000000806"/>
    <s v="RAMKRISHNA IRON"/>
    <d v="2011-09-08T00:00:00"/>
    <s v="Targeted Dealer"/>
    <m/>
    <n v="300"/>
    <n v="300"/>
    <n v="301"/>
    <n v="-1"/>
    <n v="100.33333333333333"/>
    <n v="326"/>
    <s v="DEC"/>
    <n v="326"/>
    <n v="-25"/>
    <n v="-7.6687116564417179E-2"/>
    <s v="DEGROWTH"/>
    <n v="310.5"/>
    <s v="jAN"/>
    <n v="310.5"/>
    <n v="-9.5"/>
    <n v="-3.0595813204508882E-2"/>
    <s v="DEGROWTH"/>
    <n v="0"/>
  </r>
  <r>
    <x v="1"/>
    <s v="UDAIPUR"/>
    <s v="A165"/>
    <n v="1000000789"/>
    <s v="ANANDA TRADERS"/>
    <d v="2013-05-04T00:00:00"/>
    <s v="Targeted Dealer"/>
    <m/>
    <n v="70"/>
    <n v="70"/>
    <n v="62.5"/>
    <n v="7.5"/>
    <n v="89.285714285714292"/>
    <n v="37.5"/>
    <s v="DEC"/>
    <n v="37.5"/>
    <n v="25"/>
    <n v="0.66666666666666674"/>
    <s v="GROWTH"/>
    <n v="48.5"/>
    <s v="jAN"/>
    <n v="48.5"/>
    <n v="14"/>
    <n v="0.28865979381443307"/>
    <s v="GROWTH"/>
    <n v="0"/>
  </r>
  <r>
    <x v="1"/>
    <s v="UDAIPUR"/>
    <s v="R144"/>
    <n v="1000000805"/>
    <s v="RADHESHYAM IRON"/>
    <d v="2013-05-09T00:00:00"/>
    <s v="Targeted Dealer"/>
    <m/>
    <n v="110"/>
    <n v="110"/>
    <n v="174"/>
    <n v="-64"/>
    <n v="158.18181818181816"/>
    <n v="186"/>
    <s v="DEC"/>
    <n v="186"/>
    <n v="-12"/>
    <n v="-6.4516129032258118E-2"/>
    <s v="DEGROWTH"/>
    <n v="134.5"/>
    <s v="jAN"/>
    <n v="134.5"/>
    <n v="39.5"/>
    <n v="0.29368029739776946"/>
    <s v="GROWTH"/>
    <n v="0"/>
  </r>
  <r>
    <x v="1"/>
    <s v="UDAIPUR"/>
    <s v="T072"/>
    <n v="1000000808"/>
    <s v="TANISHA ENTERPRISE"/>
    <d v="2013-05-17T00:00:00"/>
    <s v="Targeted Dealer"/>
    <m/>
    <n v="400"/>
    <n v="400"/>
    <n v="335"/>
    <n v="65"/>
    <n v="83.75"/>
    <n v="245"/>
    <s v="DEC"/>
    <n v="245"/>
    <n v="90"/>
    <n v="0.36734693877551017"/>
    <s v="GROWTH"/>
    <n v="396"/>
    <s v="jAN"/>
    <n v="396"/>
    <n v="-61"/>
    <n v="-0.15404040404040409"/>
    <s v="DEGROWTH"/>
    <n v="0"/>
  </r>
  <r>
    <x v="1"/>
    <s v="UDAIPUR"/>
    <s v="K136"/>
    <n v="1000000798"/>
    <s v="KALI MATA HARDWARE STORES (UDAIPUR)"/>
    <d v="2013-05-22T00:00:00"/>
    <s v="Targeted Dealer"/>
    <m/>
    <n v="80"/>
    <n v="80"/>
    <n v="55.5"/>
    <n v="24.5"/>
    <n v="69.375"/>
    <n v="70"/>
    <s v="DEC"/>
    <n v="70"/>
    <n v="-14.5"/>
    <n v="-0.20714285714285718"/>
    <s v="DEGROWTH"/>
    <n v="86"/>
    <s v="jAN"/>
    <n v="86"/>
    <n v="-30.5"/>
    <n v="-0.35465116279069764"/>
    <s v="DEGROWTH"/>
    <n v="0"/>
  </r>
  <r>
    <x v="1"/>
    <s v="UDAIPUR"/>
    <s v="K137"/>
    <n v="1000000797"/>
    <s v="KAIBALYANATH HARDWARE"/>
    <d v="2013-05-28T00:00:00"/>
    <s v="Targeted Dealer"/>
    <m/>
    <n v="235"/>
    <n v="235"/>
    <n v="247.5"/>
    <n v="-12.5"/>
    <n v="105.31914893617021"/>
    <n v="261.5"/>
    <s v="DEC"/>
    <n v="261.5"/>
    <n v="-14"/>
    <n v="-5.3537284894837445E-2"/>
    <s v="DEGROWTH"/>
    <n v="204.5"/>
    <s v="jAN"/>
    <n v="204.5"/>
    <n v="43"/>
    <n v="0.21026894865525669"/>
    <s v="GROWTH"/>
    <n v="0"/>
  </r>
  <r>
    <x v="1"/>
    <s v="UDAIPUR"/>
    <s v="P174"/>
    <n v="1000000803"/>
    <s v="PAUL HARDWARES (UDAIPUR)"/>
    <d v="2013-09-06T00:00:00"/>
    <s v="Targeted Dealer"/>
    <m/>
    <n v="90"/>
    <n v="90"/>
    <n v="74"/>
    <n v="16"/>
    <n v="82.222222222222214"/>
    <n v="63.5"/>
    <s v="DEC"/>
    <n v="63.5"/>
    <n v="10.5"/>
    <n v="0.16535433070866135"/>
    <s v="GROWTH"/>
    <n v="92"/>
    <s v="jAN"/>
    <n v="92"/>
    <n v="-18"/>
    <n v="-0.19565217391304346"/>
    <s v="DEGROWTH"/>
    <n v="0"/>
  </r>
  <r>
    <x v="1"/>
    <s v="UDAIPUR"/>
    <s v="NEN005"/>
    <n v="1000000802"/>
    <s v="NIBEDITA DEPARTMENTAL SHOP"/>
    <d v="2014-07-03T00:00:00"/>
    <s v="Targeted Dealer"/>
    <m/>
    <n v="50"/>
    <n v="50"/>
    <n v="25"/>
    <n v="25"/>
    <n v="50"/>
    <n v="28"/>
    <s v="DEC"/>
    <n v="28"/>
    <n v="-3"/>
    <n v="-0.1071428571428571"/>
    <s v="DEGROWTH"/>
    <n v="55.5"/>
    <s v="jAN"/>
    <n v="55.5"/>
    <n v="-30.5"/>
    <n v="-0.54954954954954949"/>
    <s v="DEGROWTH"/>
    <n v="1"/>
  </r>
  <r>
    <x v="1"/>
    <s v="UDAIPUR"/>
    <s v="NEN043"/>
    <n v="1000000801"/>
    <s v="NAYAN CARRYING CENTRE (UDAIPUR)"/>
    <d v="2016-07-12T00:00:00"/>
    <s v="Targeted Dealer"/>
    <m/>
    <n v="130"/>
    <n v="130"/>
    <n v="120.5"/>
    <n v="9.5"/>
    <n v="92.692307692307693"/>
    <n v="115.5"/>
    <s v="DEC"/>
    <n v="115.5"/>
    <n v="5"/>
    <n v="4.3290043290043378E-2"/>
    <s v="GROWTH"/>
    <n v="151"/>
    <s v="jAN"/>
    <n v="151"/>
    <n v="-30.5"/>
    <n v="-0.20198675496688745"/>
    <s v="DEGROWTH"/>
    <n v="0"/>
  </r>
  <r>
    <x v="1"/>
    <s v="UDAIPUR"/>
    <s v="NET070"/>
    <n v="1000000809"/>
    <s v="TRIPURA SUNDARI IRON BHANDAR"/>
    <d v="2017-05-23T00:00:00"/>
    <s v="Targeted Dealer"/>
    <m/>
    <n v="250"/>
    <n v="250"/>
    <n v="287"/>
    <n v="-37"/>
    <n v="114.8"/>
    <n v="321.5"/>
    <s v="DEC"/>
    <n v="321.5"/>
    <n v="-34.5"/>
    <n v="-0.10730948678071539"/>
    <s v="DEGROWTH"/>
    <n v="223.5"/>
    <s v="jAN"/>
    <n v="223.5"/>
    <n v="63.5"/>
    <n v="0.28411633109619694"/>
    <s v="GROWTH"/>
    <n v="0"/>
  </r>
  <r>
    <x v="1"/>
    <s v="UDAIPUR"/>
    <s v="NES335"/>
    <n v="1000000807"/>
    <s v="SAHA TRADERS"/>
    <d v="2018-11-10T00:00:00"/>
    <s v="Targeted Dealer"/>
    <m/>
    <n v="80"/>
    <n v="80"/>
    <n v="99.5"/>
    <n v="-19.5"/>
    <n v="124.375"/>
    <n v="165.5"/>
    <s v="DEC"/>
    <n v="165.5"/>
    <n v="-66"/>
    <n v="-0.3987915407854985"/>
    <s v="DEGROWTH"/>
    <n v="75.5"/>
    <s v="jAN"/>
    <n v="75.5"/>
    <n v="24"/>
    <n v="0.31788079470198682"/>
    <s v="GROWTH"/>
    <n v="0"/>
  </r>
  <r>
    <x v="1"/>
    <s v="UDAIPUR"/>
    <s v="NEM216"/>
    <n v="1000000799"/>
    <s v="MAA KALI STORES"/>
    <d v="2018-11-15T00:00:00"/>
    <s v="Targeted Dealer"/>
    <m/>
    <n v="30"/>
    <n v="30"/>
    <n v="25"/>
    <n v="5"/>
    <n v="83.333333333333343"/>
    <n v="30"/>
    <s v="DEC"/>
    <n v="30"/>
    <n v="-5"/>
    <n v="-0.16666666666666663"/>
    <s v="DEGROWTH"/>
    <n v="25.5"/>
    <s v="jAN"/>
    <n v="25.5"/>
    <n v="-0.5"/>
    <n v="-1.9607843137254943E-2"/>
    <s v="DEGROWTH"/>
    <n v="0"/>
  </r>
  <r>
    <x v="1"/>
    <s v="UDAIPUR"/>
    <s v="NEG098"/>
    <n v="1000000792"/>
    <s v="GHOSH TRADERS (UDP)"/>
    <d v="2018-11-26T00:00:00"/>
    <s v="Targeted Dealer"/>
    <m/>
    <n v="25"/>
    <n v="25"/>
    <n v="10"/>
    <n v="15"/>
    <n v="40"/>
    <n v="20"/>
    <s v="DEC"/>
    <n v="20"/>
    <n v="-10"/>
    <n v="-0.5"/>
    <s v="DEGROWTH"/>
    <n v="20"/>
    <s v="jAN"/>
    <n v="20"/>
    <n v="-10"/>
    <n v="-0.5"/>
    <s v="DEGROWTH"/>
    <n v="1"/>
  </r>
  <r>
    <x v="1"/>
    <s v="UDAIPUR"/>
    <s v="NEM225"/>
    <n v="1000000800"/>
    <s v="MAHADEB BHANDER"/>
    <d v="2019-01-05T00:00:00"/>
    <s v="Targeted Dealer"/>
    <m/>
    <n v="70"/>
    <n v="70"/>
    <n v="64.25"/>
    <n v="5.75"/>
    <n v="91.785714285714292"/>
    <n v="79.5"/>
    <s v="DEC"/>
    <n v="79.5"/>
    <n v="-15.25"/>
    <n v="-0.19182389937106914"/>
    <s v="DEGROWTH"/>
    <n v="70"/>
    <s v="jAN"/>
    <n v="70"/>
    <n v="-5.75"/>
    <n v="-8.2142857142857184E-2"/>
    <s v="DEGROWTH"/>
    <n v="0"/>
  </r>
  <r>
    <x v="1"/>
    <s v="UDAIPUR"/>
    <s v="NEG106"/>
    <n v="1000001102"/>
    <s v="GRACY ENTERPRISE"/>
    <d v="2019-04-13T00:00:00"/>
    <s v="Targeted Dealer"/>
    <m/>
    <n v="200"/>
    <n v="200"/>
    <n v="164.5"/>
    <n v="35.5"/>
    <n v="82.25"/>
    <n v="209"/>
    <s v="DEC"/>
    <n v="209"/>
    <n v="-44.5"/>
    <n v="-0.21291866028708128"/>
    <s v="DEGROWTH"/>
    <n v="176.5"/>
    <s v="jAN"/>
    <n v="176.5"/>
    <n v="-12"/>
    <n v="-6.7988668555240772E-2"/>
    <s v="DEGROWTH"/>
    <n v="0"/>
  </r>
  <r>
    <x v="1"/>
    <s v="UDAIPUR"/>
    <s v="NEB216"/>
    <n v="1000001099"/>
    <s v="BHOWMIK HARDWARE (UDP)"/>
    <d v="2019-11-21T00:00:00"/>
    <s v="Targeted Dealer"/>
    <m/>
    <n v="150"/>
    <n v="150"/>
    <n v="120"/>
    <n v="30"/>
    <n v="80"/>
    <n v="136.5"/>
    <s v="DEC"/>
    <n v="136.5"/>
    <n v="-16.5"/>
    <n v="-0.12087912087912089"/>
    <s v="DEGROWTH"/>
    <n v="153.5"/>
    <s v="jAN"/>
    <n v="153.5"/>
    <n v="-33.5"/>
    <n v="-0.21824104234527686"/>
    <s v="DEGROWTH"/>
    <n v="0"/>
  </r>
  <r>
    <x v="1"/>
    <s v="UDAIPUR"/>
    <s v="NEJ104"/>
    <n v="1000001103"/>
    <s v="JOY SHIB SANKAR HARDWARE"/>
    <d v="2020-02-22T00:00:00"/>
    <s v="Targeted Dealer"/>
    <m/>
    <n v="125"/>
    <n v="125"/>
    <n v="94"/>
    <n v="31"/>
    <n v="75.2"/>
    <n v="105"/>
    <s v="DEC"/>
    <n v="105"/>
    <n v="-11"/>
    <n v="-0.10476190476190472"/>
    <s v="DEGROWTH"/>
    <n v="111.4"/>
    <s v="jAN"/>
    <n v="111.4"/>
    <n v="-17.400000000000006"/>
    <n v="-0.15619389587073618"/>
    <s v="DEGROWTH"/>
    <n v="0"/>
  </r>
  <r>
    <x v="1"/>
    <s v="UDAIPUR"/>
    <s v="NER197"/>
    <n v="1000001109"/>
    <s v="RAMTHAKUR IRON"/>
    <d v="2020-05-31T00:00:00"/>
    <s v="Targeted Dealer"/>
    <m/>
    <n v="95"/>
    <n v="95"/>
    <n v="100.5"/>
    <n v="-5.5"/>
    <n v="105.78947368421053"/>
    <n v="81"/>
    <s v="DEC"/>
    <n v="81"/>
    <n v="19.5"/>
    <n v="0.2407407407407407"/>
    <s v="GROWTH"/>
    <n v="100.5"/>
    <s v="jAN"/>
    <n v="100.5"/>
    <n v="0"/>
    <n v="0"/>
    <s v="GROWTH"/>
    <n v="0"/>
  </r>
  <r>
    <x v="1"/>
    <s v="UDAIPUR"/>
    <s v="NEO024"/>
    <n v="1000001105"/>
    <s v="OMKER ROY"/>
    <d v="2020-06-02T00:00:00"/>
    <s v="Targeted Dealer"/>
    <m/>
    <n v="70"/>
    <n v="70"/>
    <n v="70"/>
    <n v="0"/>
    <n v="100"/>
    <n v="85"/>
    <s v="DEC"/>
    <n v="85"/>
    <n v="-15"/>
    <n v="-0.17647058823529416"/>
    <s v="DEGROWTH"/>
    <n v="49.75"/>
    <s v="jAN"/>
    <n v="49.75"/>
    <n v="20.25"/>
    <n v="0.40703517587939708"/>
    <s v="GROWTH"/>
    <n v="1"/>
  </r>
  <r>
    <x v="1"/>
    <s v="UDAIPUR"/>
    <s v="NEP194"/>
    <n v="1000001107"/>
    <s v="PODDER HARDWARE (UDP)"/>
    <d v="2020-06-20T00:00:00"/>
    <s v="Targeted Dealer"/>
    <m/>
    <n v="1450"/>
    <n v="1450"/>
    <n v="1295.5999999999999"/>
    <n v="154.40000000000009"/>
    <n v="89.351724137931029"/>
    <n v="1373.55"/>
    <s v="DEC"/>
    <n v="1373.55"/>
    <n v="-77.950000000000045"/>
    <n v="-5.6750755341997028E-2"/>
    <s v="DEGROWTH"/>
    <n v="1293"/>
    <s v="jAN"/>
    <n v="1293"/>
    <n v="2.5999999999999091"/>
    <n v="2.010827532869186E-3"/>
    <s v="GROWTH"/>
    <n v="0"/>
  </r>
  <r>
    <x v="1"/>
    <s v="UDAIPUR"/>
    <s v="NEP203"/>
    <n v="1000001108"/>
    <s v="PODDER CONSTRUCTION"/>
    <d v="2020-11-12T00:00:00"/>
    <s v="Targeted Dealer"/>
    <m/>
    <n v="40"/>
    <n v="40"/>
    <n v="35"/>
    <n v="5"/>
    <n v="87.5"/>
    <n v="30"/>
    <s v="DEC"/>
    <n v="30"/>
    <n v="5"/>
    <n v="0.16666666666666674"/>
    <s v="GROWTH"/>
    <n v="45"/>
    <s v="jAN"/>
    <n v="45"/>
    <n v="-10"/>
    <n v="-0.22222222222222221"/>
    <s v="DEGROWTH"/>
    <n v="0"/>
  </r>
  <r>
    <x v="1"/>
    <s v="UDAIPUR"/>
    <s v="NEA312"/>
    <n v="1000001098"/>
    <s v="ARPITA HARDWARE &amp; VARIETIES"/>
    <d v="2021-06-19T00:00:00"/>
    <s v="Targeted Dealer"/>
    <m/>
    <n v="80"/>
    <n v="80"/>
    <n v="100"/>
    <n v="-20"/>
    <n v="125"/>
    <n v="65"/>
    <s v="DEC"/>
    <n v="65"/>
    <n v="35"/>
    <n v="0.53846153846153855"/>
    <s v="GROWTH"/>
    <n v="100.5"/>
    <s v="jAN"/>
    <n v="100.5"/>
    <n v="-0.5"/>
    <n v="-4.9751243781094301E-3"/>
    <s v="DEGROWTH"/>
    <n v="0"/>
  </r>
  <r>
    <x v="1"/>
    <s v="UDAIPUR"/>
    <s v="NER237"/>
    <n v="1000002595"/>
    <s v="RAM KAMAL BHANDER"/>
    <d v="2022-02-05T00:00:00"/>
    <s v="Targeted Dealer"/>
    <m/>
    <n v="60"/>
    <n v="60"/>
    <n v="30"/>
    <n v="30"/>
    <n v="50"/>
    <n v="43.5"/>
    <s v="DEC"/>
    <n v="43.5"/>
    <n v="-13.5"/>
    <n v="-0.31034482758620685"/>
    <s v="DEGROWTH"/>
    <n v="30"/>
    <s v="jAN"/>
    <n v="30"/>
    <n v="0"/>
    <n v="0"/>
    <s v="GROWTH"/>
    <n v="0"/>
  </r>
  <r>
    <x v="1"/>
    <s v="UDAIPUR"/>
    <s v="NEJ167"/>
    <n v="1000003490"/>
    <s v="JOYRAM VARIETIES"/>
    <d v="2023-04-26T00:00:00"/>
    <s v="Targeted Dealer"/>
    <m/>
    <n v="35"/>
    <n v="35"/>
    <n v="10"/>
    <n v="25"/>
    <n v="28.571428571428573"/>
    <n v="0"/>
    <s v="DEC"/>
    <n v="0"/>
    <n v="10"/>
    <s v=" "/>
    <b v="0"/>
    <n v="0"/>
    <s v="jAN"/>
    <n v="0"/>
    <n v="10"/>
    <n v="0"/>
    <b v="0"/>
    <n v="1"/>
  </r>
  <r>
    <x v="1"/>
    <s v="UDAIPUR"/>
    <s v="NET181"/>
    <n v="1000003496"/>
    <s v="TRIZA SANITATION"/>
    <d v="2023-04-28T00:00:00"/>
    <s v="Targeted Dealer"/>
    <m/>
    <n v="80"/>
    <n v="80"/>
    <n v="64.5"/>
    <n v="15.5"/>
    <n v="80.625"/>
    <n v="97.5"/>
    <s v="DEC"/>
    <n v="97.5"/>
    <n v="-33"/>
    <n v="-0.33846153846153848"/>
    <s v="DEGROWTH"/>
    <n v="50"/>
    <s v="jAN"/>
    <n v="50"/>
    <n v="14.5"/>
    <n v="0.29000000000000004"/>
    <s v="GROWTH"/>
    <n v="0"/>
  </r>
  <r>
    <x v="1"/>
    <s v="UDAIPUR"/>
    <s v="NEJ169"/>
    <n v="1000003595"/>
    <s v="JOY RAM GLASS EMPORIUM"/>
    <d v="2023-06-16T00:00:00"/>
    <s v="Targeted Dealer"/>
    <m/>
    <n v="50"/>
    <n v="50"/>
    <n v="28"/>
    <n v="22"/>
    <n v="56"/>
    <n v="25"/>
    <s v="DEC"/>
    <n v="25"/>
    <n v="3"/>
    <n v="0.12000000000000011"/>
    <s v="GROWTH"/>
    <n v="20"/>
    <s v="jAN"/>
    <n v="20"/>
    <n v="8"/>
    <n v="0.39999999999999991"/>
    <s v="GROWTH"/>
    <n v="0"/>
  </r>
  <r>
    <x v="1"/>
    <s v="UDAIPUR"/>
    <s v="NEN219"/>
    <n v="1000003692"/>
    <s v="NANDALAL ENTERPRISE"/>
    <d v="2023-08-12T00:00:00"/>
    <s v="Targeted Dealer"/>
    <m/>
    <n v="30"/>
    <n v="30"/>
    <n v="24"/>
    <n v="6"/>
    <n v="80"/>
    <n v="24"/>
    <s v="DEC"/>
    <n v="24"/>
    <n v="0"/>
    <n v="0"/>
    <s v="GROWTH"/>
    <n v="40"/>
    <s v="jAN"/>
    <n v="40"/>
    <n v="-16"/>
    <n v="-0.4"/>
    <s v="DEGROWTH"/>
    <n v="1"/>
  </r>
  <r>
    <x v="1"/>
    <s v="UDAIPUR"/>
    <s v="NES714"/>
    <n v="1000003934"/>
    <s v="SADHAN ENTERPRISE"/>
    <d v="2024-04-30T00:00:00"/>
    <s v="Targeted Dealer"/>
    <m/>
    <n v="40"/>
    <n v="40"/>
    <n v="25"/>
    <n v="15"/>
    <n v="62.5"/>
    <n v="21.3"/>
    <s v="DEC"/>
    <n v="21.3"/>
    <n v="3.6999999999999993"/>
    <n v="0.17370892018779349"/>
    <s v="GROWTH"/>
    <n v="25.5"/>
    <s v="jAN"/>
    <n v="25.5"/>
    <n v="-0.5"/>
    <n v="-1.9607843137254943E-2"/>
    <s v="DEGROWTH"/>
    <n v="1"/>
  </r>
  <r>
    <x v="1"/>
    <s v="UDAIPUR"/>
    <s v="NEP290"/>
    <n v="1000004039"/>
    <s v="PAUL HARDWARE"/>
    <d v="2024-07-11T00:00:00"/>
    <s v="Targeted Dealer"/>
    <m/>
    <n v="60"/>
    <n v="60"/>
    <n v="56.5"/>
    <n v="3.5"/>
    <n v="94.166666666666671"/>
    <n v="27.5"/>
    <s v="DEC"/>
    <n v="27.5"/>
    <n v="29"/>
    <n v="1.0545454545454547"/>
    <s v="GROWTH"/>
    <n v="51"/>
    <s v="jAN"/>
    <n v="51"/>
    <n v="5.5"/>
    <n v="0.10784313725490202"/>
    <s v="GROWTH"/>
    <n v="0"/>
  </r>
  <r>
    <x v="1"/>
    <s v="UDAIPUR"/>
    <s v="NEA457"/>
    <n v="1000004042"/>
    <s v="ATLAS BUILDERS AND ARCHITECT"/>
    <d v="2024-07-15T00:00:00"/>
    <s v="Targeted Dealer"/>
    <m/>
    <n v="60"/>
    <n v="60"/>
    <n v="40.25"/>
    <n v="19.75"/>
    <n v="67.083333333333343"/>
    <n v="29"/>
    <s v="DEC"/>
    <n v="29"/>
    <n v="11.25"/>
    <n v="0.38793103448275867"/>
    <s v="GROWTH"/>
    <n v="58"/>
    <s v="jAN"/>
    <n v="58"/>
    <n v="-17.75"/>
    <n v="-0.30603448275862066"/>
    <s v="DEGROWTH"/>
    <n v="0"/>
  </r>
  <r>
    <x v="1"/>
    <s v="DHARMANAGAR"/>
    <s v="A022"/>
    <n v="1000000199"/>
    <s v="AMIYO STORE"/>
    <d v="2005-09-14T00:00:00"/>
    <s v="Targeted Dealer"/>
    <m/>
    <n v="170"/>
    <n v="170"/>
    <n v="175"/>
    <n v="-5"/>
    <n v="102.94117647058823"/>
    <n v="125"/>
    <s v="DEC"/>
    <n v="125"/>
    <n v="50"/>
    <n v="0.39999999999999991"/>
    <s v="GROWTH"/>
    <n v="205"/>
    <s v="jAN"/>
    <n v="205"/>
    <n v="-30"/>
    <n v="-0.14634146341463417"/>
    <s v="DEGROWTH"/>
    <n v="0"/>
  </r>
  <r>
    <x v="1"/>
    <s v="DHARMANAGAR"/>
    <s v="K014"/>
    <n v="1000000213"/>
    <s v="KALPANA STORE"/>
    <d v="2005-10-19T00:00:00"/>
    <s v="Targeted Dealer"/>
    <m/>
    <n v="50"/>
    <n v="50"/>
    <n v="24.5"/>
    <n v="25.5"/>
    <n v="49"/>
    <n v="53.5"/>
    <s v="DEC"/>
    <n v="53.5"/>
    <n v="-29"/>
    <n v="-0.5420560747663552"/>
    <s v="DEGROWTH"/>
    <n v="42"/>
    <s v="jAN"/>
    <n v="42"/>
    <n v="-17.5"/>
    <n v="-0.41666666666666663"/>
    <s v="DEGROWTH"/>
    <n v="0"/>
  </r>
  <r>
    <x v="1"/>
    <s v="DHARMANAGAR"/>
    <s v="R014"/>
    <n v="1000000222"/>
    <s v="RAMKRISHNA ENTERPRISE(PANISAGAR)"/>
    <d v="2005-10-22T00:00:00"/>
    <s v="Targeted Dealer"/>
    <m/>
    <n v="50"/>
    <n v="50"/>
    <n v="41"/>
    <n v="9"/>
    <n v="82"/>
    <n v="32.5"/>
    <s v="DEC"/>
    <n v="32.5"/>
    <n v="8.5"/>
    <n v="0.2615384615384615"/>
    <s v="GROWTH"/>
    <n v="26.5"/>
    <s v="jAN"/>
    <n v="26.5"/>
    <n v="14.5"/>
    <n v="0.54716981132075482"/>
    <s v="GROWTH"/>
    <n v="0"/>
  </r>
  <r>
    <x v="1"/>
    <s v="DHARMANAGAR"/>
    <s v="A077"/>
    <n v="1000000202"/>
    <s v="ARUN PAUL &amp; BROTHERS"/>
    <d v="2008-06-13T00:00:00"/>
    <s v="Targeted Dealer"/>
    <m/>
    <n v="120"/>
    <n v="120"/>
    <n v="125"/>
    <n v="-5"/>
    <n v="104.16666666666667"/>
    <n v="125"/>
    <s v="DEC"/>
    <n v="125"/>
    <n v="0"/>
    <n v="0"/>
    <s v="GROWTH"/>
    <n v="100"/>
    <s v="jAN"/>
    <n v="100"/>
    <n v="25"/>
    <n v="0.25"/>
    <s v="GROWTH"/>
    <n v="0"/>
  </r>
  <r>
    <x v="1"/>
    <s v="DHARMANAGAR"/>
    <s v="S277"/>
    <n v="1000000224"/>
    <s v="SANJIB KUMAR PAUL"/>
    <d v="2011-09-30T00:00:00"/>
    <s v="Targeted Dealer"/>
    <m/>
    <n v="130"/>
    <n v="130"/>
    <n v="15"/>
    <n v="115"/>
    <n v="11.538461538461538"/>
    <n v="10"/>
    <s v="DEC"/>
    <n v="10"/>
    <n v="5"/>
    <n v="0.5"/>
    <s v="GROWTH"/>
    <n v="50"/>
    <s v="jAN"/>
    <n v="50"/>
    <n v="-35"/>
    <n v="-0.7"/>
    <s v="DEGROWTH"/>
    <n v="1"/>
  </r>
  <r>
    <x v="1"/>
    <s v="DHARMANAGAR"/>
    <s v="M200"/>
    <n v="1000000216"/>
    <s v="M/S MOHIT PAUL"/>
    <d v="2012-02-04T00:00:00"/>
    <s v="Targeted Dealer"/>
    <m/>
    <n v="275"/>
    <n v="275"/>
    <n v="335"/>
    <n v="-60"/>
    <n v="121.81818181818181"/>
    <n v="215"/>
    <s v="DEC"/>
    <n v="215"/>
    <n v="120"/>
    <n v="0.55813953488372103"/>
    <s v="GROWTH"/>
    <n v="375.5"/>
    <s v="jAN"/>
    <n v="375.5"/>
    <n v="-40.5"/>
    <n v="-0.10785619174434091"/>
    <s v="DEGROWTH"/>
    <n v="0"/>
  </r>
  <r>
    <x v="1"/>
    <s v="DHARMANAGAR"/>
    <s v="A127"/>
    <n v="1000000201"/>
    <s v="ARCHANA STORES"/>
    <d v="2012-05-22T00:00:00"/>
    <s v="-"/>
    <m/>
    <n v="0"/>
    <n v="0"/>
    <n v="0"/>
    <n v="0"/>
    <s v="-"/>
    <n v="0"/>
    <s v="DEC"/>
    <n v="0"/>
    <n v="0"/>
    <s v=" "/>
    <b v="0"/>
    <n v="16"/>
    <s v="jAN"/>
    <n v="16"/>
    <n v="-16"/>
    <n v="-1"/>
    <s v="DEGROWTH"/>
    <n v="0"/>
  </r>
  <r>
    <x v="1"/>
    <s v="DHARMANAGAR"/>
    <s v="U015"/>
    <n v="1000000231"/>
    <s v="URMILA HARDWARE"/>
    <d v="2012-05-25T00:00:00"/>
    <s v="Targeted Dealer"/>
    <m/>
    <n v="100"/>
    <n v="100"/>
    <n v="50"/>
    <n v="50"/>
    <n v="50"/>
    <n v="125"/>
    <s v="DEC"/>
    <n v="125"/>
    <n v="-75"/>
    <n v="-0.6"/>
    <s v="DEGROWTH"/>
    <n v="75"/>
    <s v="jAN"/>
    <n v="75"/>
    <n v="-25"/>
    <n v="-0.33333333333333337"/>
    <s v="DEGROWTH"/>
    <n v="0"/>
  </r>
  <r>
    <x v="1"/>
    <s v="DHARMANAGAR"/>
    <s v="D091"/>
    <n v="1000000208"/>
    <s v="DAS STORES"/>
    <d v="2012-10-25T00:00:00"/>
    <s v="Targeted Dealer"/>
    <m/>
    <n v="200"/>
    <n v="200"/>
    <n v="224.5"/>
    <n v="-24.5"/>
    <n v="112.25"/>
    <n v="160"/>
    <s v="DEC"/>
    <n v="160"/>
    <n v="64.5"/>
    <n v="0.40312499999999996"/>
    <s v="GROWTH"/>
    <n v="250.5"/>
    <s v="jAN"/>
    <n v="250.5"/>
    <n v="-26"/>
    <n v="-0.10379241516966065"/>
    <s v="DEGROWTH"/>
    <n v="0"/>
  </r>
  <r>
    <x v="1"/>
    <s v="DHARMANAGAR"/>
    <s v="H053"/>
    <n v="1000000210"/>
    <s v="HARI MOHAN TRADERS"/>
    <d v="2013-03-19T00:00:00"/>
    <s v="Targeted Dealer"/>
    <m/>
    <n v="80"/>
    <n v="80"/>
    <n v="78"/>
    <n v="2"/>
    <n v="97.5"/>
    <n v="80"/>
    <s v="DEC"/>
    <n v="80"/>
    <n v="-2"/>
    <n v="-2.5000000000000022E-2"/>
    <s v="DEGROWTH"/>
    <n v="36"/>
    <s v="jAN"/>
    <n v="36"/>
    <n v="42"/>
    <n v="1.1666666666666665"/>
    <s v="GROWTH"/>
    <n v="0"/>
  </r>
  <r>
    <x v="1"/>
    <s v="DHARMANAGAR"/>
    <s v="P152"/>
    <n v="1000000219"/>
    <s v="PRANATI HARDWARE"/>
    <d v="2013-06-11T00:00:00"/>
    <s v="Targeted Dealer"/>
    <m/>
    <n v="100"/>
    <n v="100"/>
    <n v="150"/>
    <n v="-50"/>
    <n v="150"/>
    <n v="125"/>
    <s v="DEC"/>
    <n v="125"/>
    <n v="25"/>
    <n v="0.19999999999999996"/>
    <s v="GROWTH"/>
    <n v="145"/>
    <s v="jAN"/>
    <n v="145"/>
    <n v="5"/>
    <n v="3.4482758620689724E-2"/>
    <s v="GROWTH"/>
    <n v="0"/>
  </r>
  <r>
    <x v="1"/>
    <s v="DHARMANAGAR"/>
    <s v="NED004"/>
    <n v="1000000207"/>
    <s v="DAS GUPTA ENTERPRISE"/>
    <d v="2014-07-28T00:00:00"/>
    <s v="Targeted Dealer"/>
    <m/>
    <n v="270"/>
    <n v="270"/>
    <n v="217"/>
    <n v="53"/>
    <n v="80.370370370370367"/>
    <n v="179"/>
    <s v="DEC"/>
    <n v="179"/>
    <n v="38"/>
    <n v="0.2122905027932962"/>
    <s v="GROWTH"/>
    <n v="242"/>
    <s v="jAN"/>
    <n v="242"/>
    <n v="-25"/>
    <n v="-0.10330578512396693"/>
    <s v="DEGROWTH"/>
    <n v="0"/>
  </r>
  <r>
    <x v="1"/>
    <s v="DHARMANAGAR"/>
    <s v="NEG009"/>
    <n v="1000000209"/>
    <s v="GOURANGA TRADERS"/>
    <d v="2014-08-29T00:00:00"/>
    <s v="Targeted Dealer"/>
    <m/>
    <n v="100"/>
    <n v="100"/>
    <n v="50"/>
    <n v="50"/>
    <n v="50"/>
    <n v="21"/>
    <s v="DEC"/>
    <n v="21"/>
    <n v="29"/>
    <n v="1.3809523809523809"/>
    <s v="GROWTH"/>
    <n v="40"/>
    <s v="jAN"/>
    <n v="40"/>
    <n v="10"/>
    <n v="0.25"/>
    <s v="GROWTH"/>
    <n v="1"/>
  </r>
  <r>
    <x v="1"/>
    <s v="DHARMANAGAR"/>
    <s v="NES058"/>
    <n v="1000000227"/>
    <s v="SUPRIYA STORES"/>
    <d v="2015-01-24T00:00:00"/>
    <s v="Targeted Dealer"/>
    <m/>
    <n v="50"/>
    <n v="50"/>
    <n v="0"/>
    <n v="50"/>
    <n v="0"/>
    <n v="0"/>
    <s v="DEC"/>
    <n v="0"/>
    <n v="0"/>
    <s v=" "/>
    <b v="0"/>
    <n v="13"/>
    <s v="jAN"/>
    <n v="13"/>
    <n v="-13"/>
    <n v="-1"/>
    <s v="DEGROWTH"/>
    <n v="1"/>
  </r>
  <r>
    <x v="1"/>
    <s v="DHARMANAGAR"/>
    <s v="NEA045"/>
    <n v="1000000198"/>
    <s v="A.N. TRADERS"/>
    <d v="2015-09-10T00:00:00"/>
    <s v="Targeted Dealer"/>
    <m/>
    <n v="800"/>
    <n v="800"/>
    <n v="453"/>
    <n v="347"/>
    <n v="56.625"/>
    <n v="614.5"/>
    <s v="DEC"/>
    <n v="614.5"/>
    <n v="-161.5"/>
    <n v="-0.2628152969894223"/>
    <s v="DEGROWTH"/>
    <n v="692"/>
    <s v="jAN"/>
    <n v="692"/>
    <n v="-239"/>
    <n v="-0.34537572254335258"/>
    <s v="DEGROWTH"/>
    <n v="0"/>
  </r>
  <r>
    <x v="1"/>
    <s v="DHARMANAGAR"/>
    <s v="NER060"/>
    <n v="1000000221"/>
    <s v="RAMKRISHNA ENTERPRISE (DHALAI)"/>
    <d v="2016-01-19T00:00:00"/>
    <s v="Targeted Dealer"/>
    <m/>
    <n v="300"/>
    <n v="300"/>
    <n v="300"/>
    <n v="0"/>
    <n v="100"/>
    <n v="425"/>
    <s v="DEC"/>
    <n v="425"/>
    <n v="-125"/>
    <n v="-0.29411764705882348"/>
    <s v="DEGROWTH"/>
    <n v="309"/>
    <s v="jAN"/>
    <n v="309"/>
    <n v="-9"/>
    <n v="-2.9126213592232997E-2"/>
    <s v="DEGROWTH"/>
    <n v="0"/>
  </r>
  <r>
    <x v="1"/>
    <s v="DHARMANAGAR"/>
    <s v="NEM070"/>
    <n v="1000000218"/>
    <s v="MONOSA STORES (DMR)"/>
    <d v="2016-06-01T00:00:00"/>
    <s v="Targeted Dealer"/>
    <m/>
    <n v="250"/>
    <n v="250"/>
    <n v="175"/>
    <n v="75"/>
    <n v="70"/>
    <n v="145"/>
    <s v="DEC"/>
    <n v="145"/>
    <n v="30"/>
    <n v="0.2068965517241379"/>
    <s v="GROWTH"/>
    <n v="211.2"/>
    <s v="jAN"/>
    <n v="211.2"/>
    <n v="-36.199999999999989"/>
    <n v="-0.17140151515151514"/>
    <s v="DEGROWTH"/>
    <n v="0"/>
  </r>
  <r>
    <x v="1"/>
    <s v="DHARMANAGAR"/>
    <s v="NEA147"/>
    <n v="1000000200"/>
    <s v="ANJALI CEMENT AND HARDWARES"/>
    <d v="2017-09-13T00:00:00"/>
    <s v="Targeted Dealer"/>
    <m/>
    <n v="50"/>
    <n v="50"/>
    <n v="86.5"/>
    <n v="-36.5"/>
    <n v="173"/>
    <n v="50"/>
    <s v="DEC"/>
    <n v="50"/>
    <n v="36.5"/>
    <n v="0.73"/>
    <s v="GROWTH"/>
    <n v="60"/>
    <s v="jAN"/>
    <n v="60"/>
    <n v="26.5"/>
    <n v="0.44166666666666665"/>
    <s v="GROWTH"/>
    <n v="0"/>
  </r>
  <r>
    <x v="1"/>
    <s v="DHARMANAGAR"/>
    <s v="NEB120"/>
    <n v="1000000204"/>
    <s v="BISHESH &amp; BARSHAN"/>
    <d v="2017-11-15T00:00:00"/>
    <s v="Targeted Dealer"/>
    <m/>
    <n v="295"/>
    <n v="295"/>
    <n v="300"/>
    <n v="-5"/>
    <n v="101.69491525423729"/>
    <n v="274.5"/>
    <s v="DEC"/>
    <n v="274.5"/>
    <n v="25.5"/>
    <n v="9.2896174863388081E-2"/>
    <s v="GROWTH"/>
    <n v="301"/>
    <s v="jAN"/>
    <n v="301"/>
    <n v="-1"/>
    <n v="-3.3222591362126463E-3"/>
    <s v="DEGROWTH"/>
    <n v="0"/>
  </r>
  <r>
    <x v="1"/>
    <s v="DHARMANAGAR"/>
    <s v="NEJ071"/>
    <n v="1000000211"/>
    <s v="JOYKALI HARDWARE (DMR)"/>
    <d v="2018-06-12T00:00:00"/>
    <s v="Targeted Dealer"/>
    <m/>
    <n v="150"/>
    <n v="150"/>
    <n v="200"/>
    <n v="-50"/>
    <n v="133.33333333333334"/>
    <n v="149.5"/>
    <s v="DEC"/>
    <n v="149.5"/>
    <n v="50.5"/>
    <n v="0.33779264214046822"/>
    <s v="GROWTH"/>
    <n v="200"/>
    <s v="jAN"/>
    <n v="200"/>
    <n v="0"/>
    <n v="0"/>
    <s v="GROWTH"/>
    <n v="0"/>
  </r>
  <r>
    <x v="1"/>
    <s v="DHARMANAGAR"/>
    <s v="NER155"/>
    <n v="1000000223"/>
    <s v="RUMANA HARDWARES"/>
    <d v="2018-10-06T00:00:00"/>
    <s v="Targeted Dealer"/>
    <m/>
    <n v="260"/>
    <n v="260"/>
    <n v="240"/>
    <n v="20"/>
    <n v="92.307692307692307"/>
    <n v="220"/>
    <s v="DEC"/>
    <n v="220"/>
    <n v="20"/>
    <n v="9.0909090909090828E-2"/>
    <s v="GROWTH"/>
    <n v="225"/>
    <s v="jAN"/>
    <n v="225"/>
    <n v="15"/>
    <n v="6.6666666666666652E-2"/>
    <s v="GROWTH"/>
    <n v="0"/>
  </r>
  <r>
    <x v="1"/>
    <s v="DHARMANAGAR"/>
    <s v="NEC076"/>
    <n v="1000000206"/>
    <s v="CHOWDHARY HARDWARE (DMR)"/>
    <d v="2018-12-18T00:00:00"/>
    <s v="Targeted Dealer"/>
    <m/>
    <n v="170"/>
    <n v="170"/>
    <n v="150"/>
    <n v="20"/>
    <n v="88.235294117647058"/>
    <n v="200"/>
    <s v="DEC"/>
    <n v="200"/>
    <n v="-50"/>
    <n v="-0.25"/>
    <s v="DEGROWTH"/>
    <n v="125"/>
    <s v="jAN"/>
    <n v="125"/>
    <n v="25"/>
    <n v="0.19999999999999996"/>
    <s v="GROWTH"/>
    <n v="0"/>
  </r>
  <r>
    <x v="1"/>
    <s v="DHARMANAGAR"/>
    <s v="NET137"/>
    <n v="1000000229"/>
    <s v="TRIPURESWARI BHANDER"/>
    <d v="2019-12-18T00:00:00"/>
    <s v="Targeted Dealer"/>
    <m/>
    <n v="50"/>
    <n v="50"/>
    <n v="0"/>
    <n v="50"/>
    <n v="0"/>
    <n v="17.5"/>
    <s v="DEC"/>
    <n v="17.5"/>
    <n v="-17.5"/>
    <n v="-1"/>
    <s v="DEGROWTH"/>
    <n v="59"/>
    <s v="jAN"/>
    <n v="59"/>
    <n v="-59"/>
    <n v="-1"/>
    <s v="DEGROWTH"/>
    <n v="0"/>
  </r>
  <r>
    <x v="1"/>
    <s v="DHARMANAGAR"/>
    <s v="NEL082"/>
    <n v="1000000214"/>
    <s v="LAKSHMI NARAYAN HARDWARE"/>
    <d v="2020-06-10T00:00:00"/>
    <s v="Targeted Dealer"/>
    <m/>
    <n v="60"/>
    <n v="60"/>
    <n v="25"/>
    <n v="35"/>
    <n v="41.666666666666671"/>
    <n v="20"/>
    <s v="DEC"/>
    <n v="20"/>
    <n v="5"/>
    <n v="0.25"/>
    <s v="GROWTH"/>
    <n v="40"/>
    <s v="jAN"/>
    <n v="40"/>
    <n v="-15"/>
    <n v="-0.375"/>
    <s v="DEGROWTH"/>
    <n v="0"/>
  </r>
  <r>
    <x v="1"/>
    <s v="DHARMANAGAR"/>
    <s v="NEB240"/>
    <n v="1000000205"/>
    <s v="BISWAKARMA HARDWARE (DMR)"/>
    <d v="2020-08-25T00:00:00"/>
    <s v="Targeted Dealer"/>
    <m/>
    <n v="80"/>
    <n v="80"/>
    <n v="0"/>
    <n v="80"/>
    <n v="0"/>
    <n v="0"/>
    <s v="DEC"/>
    <n v="0"/>
    <n v="0"/>
    <s v=" "/>
    <b v="0"/>
    <n v="25"/>
    <s v="jAN"/>
    <n v="25"/>
    <n v="-25"/>
    <n v="-1"/>
    <s v="DEGROWTH"/>
    <n v="1"/>
  </r>
  <r>
    <x v="1"/>
    <s v="DHARMANAGAR"/>
    <s v="NEL090"/>
    <n v="1000000215"/>
    <s v="LITAN DEBNATH - DMR"/>
    <d v="2020-11-10T00:00:00"/>
    <s v="Targeted Dealer"/>
    <m/>
    <n v="100"/>
    <n v="100"/>
    <n v="82.5"/>
    <n v="17.5"/>
    <n v="82.5"/>
    <n v="87.5"/>
    <s v="DEC"/>
    <n v="87.5"/>
    <n v="-5"/>
    <n v="-5.7142857142857162E-2"/>
    <s v="DEGROWTH"/>
    <n v="63"/>
    <s v="jAN"/>
    <n v="63"/>
    <n v="19.5"/>
    <n v="0.30952380952380953"/>
    <s v="GROWTH"/>
    <n v="0"/>
  </r>
  <r>
    <x v="1"/>
    <s v="DHARMANAGAR"/>
    <s v="NES484"/>
    <n v="1000000226"/>
    <s v="SAROI ENGG &amp; FEBRICATION"/>
    <d v="2020-12-14T00:00:00"/>
    <s v="Targeted Dealer"/>
    <m/>
    <n v="120"/>
    <n v="120"/>
    <n v="150"/>
    <n v="-30"/>
    <n v="125"/>
    <n v="125"/>
    <s v="DEC"/>
    <n v="125"/>
    <n v="25"/>
    <n v="0.19999999999999996"/>
    <s v="GROWTH"/>
    <n v="80"/>
    <s v="jAN"/>
    <n v="80"/>
    <n v="70"/>
    <n v="0.875"/>
    <s v="GROWTH"/>
    <n v="0"/>
  </r>
  <r>
    <x v="1"/>
    <s v="DHARMANAGAR"/>
    <s v="NES513"/>
    <n v="1000000225"/>
    <s v="SARALA ENTERPRISE"/>
    <d v="2021-05-19T00:00:00"/>
    <s v="Targeted Dealer"/>
    <m/>
    <n v="50"/>
    <n v="50"/>
    <n v="27.5"/>
    <n v="22.5"/>
    <n v="55"/>
    <n v="44.5"/>
    <s v="DEC"/>
    <n v="44.5"/>
    <n v="-17"/>
    <n v="-0.3820224719101124"/>
    <s v="DEGROWTH"/>
    <n v="60"/>
    <s v="jAN"/>
    <n v="60"/>
    <n v="-32.5"/>
    <n v="-0.54166666666666674"/>
    <s v="DEGROWTH"/>
    <n v="0"/>
  </r>
  <r>
    <x v="1"/>
    <s v="DHARMANAGAR"/>
    <s v="NES568"/>
    <n v="1000002612"/>
    <s v="SANTOSHI TRADERS"/>
    <d v="2022-03-03T00:00:00"/>
    <s v="Targeted Dealer"/>
    <m/>
    <n v="270"/>
    <n v="270"/>
    <n v="175"/>
    <n v="95"/>
    <n v="64.81481481481481"/>
    <n v="125"/>
    <s v="DEC"/>
    <n v="125"/>
    <n v="50"/>
    <n v="0.39999999999999991"/>
    <s v="GROWTH"/>
    <n v="224"/>
    <s v="jAN"/>
    <n v="224"/>
    <n v="-49"/>
    <n v="-0.21875"/>
    <s v="DEGROWTH"/>
    <n v="0"/>
  </r>
  <r>
    <x v="1"/>
    <s v="DHARMANAGAR"/>
    <s v="NEJ141"/>
    <n v="1000002751"/>
    <s v="JOY KALI HARDWARE'S"/>
    <d v="2022-05-19T00:00:00"/>
    <s v="Targeted Dealer"/>
    <m/>
    <n v="125"/>
    <n v="125"/>
    <n v="75"/>
    <n v="50"/>
    <n v="60"/>
    <n v="50"/>
    <s v="DEC"/>
    <n v="50"/>
    <n v="25"/>
    <n v="0.5"/>
    <s v="GROWTH"/>
    <n v="50"/>
    <s v="jAN"/>
    <n v="50"/>
    <n v="25"/>
    <n v="0.5"/>
    <s v="GROWTH"/>
    <n v="0"/>
  </r>
  <r>
    <x v="1"/>
    <s v="DHARMANAGAR"/>
    <s v="NES598"/>
    <n v="1000002837"/>
    <s v="SWASTISHREE"/>
    <d v="2022-07-18T00:00:00"/>
    <s v="Targeted Dealer"/>
    <m/>
    <n v="200"/>
    <n v="200"/>
    <n v="184"/>
    <n v="16"/>
    <n v="92"/>
    <n v="132.5"/>
    <s v="DEC"/>
    <n v="132.5"/>
    <n v="51.5"/>
    <n v="0.38867924528301878"/>
    <s v="GROWTH"/>
    <n v="245"/>
    <s v="jAN"/>
    <n v="245"/>
    <n v="-61"/>
    <n v="-0.24897959183673468"/>
    <s v="DEGROWTH"/>
    <n v="0"/>
  </r>
  <r>
    <x v="1"/>
    <s v="DHARMANAGAR"/>
    <s v="NEA358"/>
    <n v="1000002903"/>
    <s v="APURBA TRADERS"/>
    <d v="2022-08-26T00:00:00"/>
    <s v="Targeted Dealer"/>
    <m/>
    <n v="120"/>
    <n v="120"/>
    <n v="175"/>
    <n v="-55"/>
    <n v="145.83333333333334"/>
    <n v="162.5"/>
    <s v="DEC"/>
    <n v="162.5"/>
    <n v="12.5"/>
    <n v="7.6923076923076872E-2"/>
    <s v="GROWTH"/>
    <n v="160"/>
    <s v="jAN"/>
    <n v="160"/>
    <n v="15"/>
    <n v="9.375E-2"/>
    <s v="GROWTH"/>
    <n v="0"/>
  </r>
  <r>
    <x v="1"/>
    <s v="DHARMANAGAR"/>
    <s v="NES611"/>
    <n v="1000003120"/>
    <s v="STEEL HOUSE"/>
    <d v="2022-11-30T00:00:00"/>
    <s v="Targeted Dealer"/>
    <m/>
    <n v="100"/>
    <n v="100"/>
    <n v="112.5"/>
    <n v="-12.5"/>
    <n v="112.5"/>
    <n v="77.5"/>
    <s v="DEC"/>
    <n v="77.5"/>
    <n v="35"/>
    <n v="0.45161290322580649"/>
    <s v="GROWTH"/>
    <n v="80"/>
    <s v="jAN"/>
    <n v="80"/>
    <n v="32.5"/>
    <n v="0.40625"/>
    <s v="GROWTH"/>
    <n v="0"/>
  </r>
  <r>
    <x v="1"/>
    <s v="DHARMANAGAR"/>
    <s v="NES612"/>
    <n v="1000003125"/>
    <s v="SRI UTTAM KUMAR ROY"/>
    <d v="2022-12-12T00:00:00"/>
    <s v="Targeted Dealer"/>
    <m/>
    <n v="50"/>
    <n v="50"/>
    <n v="0"/>
    <n v="50"/>
    <n v="0"/>
    <n v="25"/>
    <s v="DEC"/>
    <n v="25"/>
    <n v="-25"/>
    <n v="-1"/>
    <s v="DEGROWTH"/>
    <n v="25"/>
    <s v="jAN"/>
    <n v="25"/>
    <n v="-25"/>
    <n v="-1"/>
    <s v="DEGROWTH"/>
    <n v="0"/>
  </r>
  <r>
    <x v="1"/>
    <s v="DHARMANAGAR"/>
    <s v="NEG166"/>
    <n v="1000003768"/>
    <s v="GURUDEV VARIETIES"/>
    <d v="2023-11-29T00:00:00"/>
    <s v="Targeted Dealer"/>
    <m/>
    <n v="100"/>
    <n v="100"/>
    <n v="50"/>
    <n v="50"/>
    <n v="50"/>
    <n v="50"/>
    <s v="DEC"/>
    <n v="50"/>
    <n v="0"/>
    <n v="0"/>
    <s v="GROWTH"/>
    <n v="50"/>
    <s v="jAN"/>
    <n v="50"/>
    <n v="0"/>
    <n v="0"/>
    <s v="GROWTH"/>
    <n v="1"/>
  </r>
  <r>
    <x v="1"/>
    <s v="DHARMANAGAR"/>
    <s v="NER297"/>
    <n v="1000003803"/>
    <s v="REKHA HARDWARE"/>
    <d v="2023-12-23T00:00:00"/>
    <s v="Targeted Dealer"/>
    <m/>
    <n v="110"/>
    <n v="110"/>
    <n v="50"/>
    <n v="60"/>
    <n v="45.454545454545453"/>
    <n v="77"/>
    <s v="DEC"/>
    <n v="77"/>
    <n v="-27"/>
    <n v="-0.35064935064935066"/>
    <s v="DEGROWTH"/>
    <n v="109"/>
    <s v="jAN"/>
    <n v="109"/>
    <n v="-59"/>
    <n v="-0.54128440366972475"/>
    <s v="DEGROWTH"/>
    <n v="0"/>
  </r>
  <r>
    <x v="1"/>
    <s v="DHARMANAGAR"/>
    <s v="NEK221"/>
    <n v="1000004026"/>
    <s v="KSHIRODA HARDWARE"/>
    <d v="2024-06-30T00:00:00"/>
    <s v="Targeted Dealer"/>
    <m/>
    <n v="40"/>
    <n v="40"/>
    <n v="10"/>
    <n v="30"/>
    <n v="25"/>
    <n v="22.5"/>
    <s v="DEC"/>
    <n v="22.5"/>
    <n v="-12.5"/>
    <n v="-0.55555555555555558"/>
    <s v="DEGROWTH"/>
    <n v="20"/>
    <s v="jAN"/>
    <n v="20"/>
    <n v="-10"/>
    <n v="-0.5"/>
    <s v="DEGROWTH"/>
    <n v="0"/>
  </r>
  <r>
    <x v="1"/>
    <s v="CACHAR"/>
    <s v="G017"/>
    <n v="1000000137"/>
    <s v="GOURANGA BHANDAR"/>
    <d v="2005-02-02T00:00:00"/>
    <s v="Targeted Dealer"/>
    <m/>
    <n v="40"/>
    <n v="40"/>
    <n v="20.5"/>
    <n v="19.5"/>
    <n v="51.25"/>
    <n v="20"/>
    <s v="DEC"/>
    <n v="20"/>
    <n v="0.5"/>
    <n v="2.4999999999999911E-2"/>
    <s v="GROWTH"/>
    <n v="65.5"/>
    <s v="jAN"/>
    <n v="65.5"/>
    <n v="-45"/>
    <n v="-0.68702290076335881"/>
    <s v="DEGROWTH"/>
    <n v="0"/>
  </r>
  <r>
    <x v="1"/>
    <s v="CACHAR"/>
    <s v="K031"/>
    <n v="1000000144"/>
    <s v="KHAN HARDWARE"/>
    <d v="2005-02-02T00:00:00"/>
    <s v="Targeted Dealer"/>
    <m/>
    <n v="350"/>
    <n v="350"/>
    <n v="273.5"/>
    <n v="76.5"/>
    <n v="78.142857142857139"/>
    <n v="199.65"/>
    <s v="DEC"/>
    <n v="199.65"/>
    <n v="73.849999999999994"/>
    <n v="0.36989732031054334"/>
    <s v="GROWTH"/>
    <n v="353"/>
    <s v="jAN"/>
    <n v="353"/>
    <n v="-79.5"/>
    <n v="-0.22521246458923516"/>
    <s v="DEGROWTH"/>
    <n v="0"/>
  </r>
  <r>
    <x v="1"/>
    <s v="CACHAR"/>
    <s v="B021"/>
    <n v="1000000129"/>
    <s v="BENGAL CONCRETE INDUSTRIES"/>
    <d v="2005-07-27T00:00:00"/>
    <s v="Targeted Dealer"/>
    <m/>
    <n v="2160"/>
    <n v="2160"/>
    <n v="2269.25"/>
    <n v="-109.25"/>
    <n v="105.05787037037037"/>
    <n v="1759.15"/>
    <s v="DEC"/>
    <n v="1759.15"/>
    <n v="510.09999999999991"/>
    <n v="0.28996958758491309"/>
    <s v="GROWTH"/>
    <n v="1873.6"/>
    <s v="jAN"/>
    <n v="1873.6"/>
    <n v="395.65000000000009"/>
    <n v="0.21117100768573871"/>
    <s v="GROWTH"/>
    <n v="0"/>
  </r>
  <r>
    <x v="1"/>
    <s v="CACHAR"/>
    <s v="S038"/>
    <n v="1000000158"/>
    <s v="SHANKAR ROY"/>
    <d v="2005-08-26T00:00:00"/>
    <s v="Targeted Dealer"/>
    <m/>
    <n v="275"/>
    <n v="275"/>
    <n v="293.5"/>
    <n v="-18.5"/>
    <n v="106.72727272727273"/>
    <n v="272.5"/>
    <s v="DEC"/>
    <n v="272.5"/>
    <n v="21"/>
    <n v="7.7064220183486132E-2"/>
    <s v="GROWTH"/>
    <n v="240.3"/>
    <s v="jAN"/>
    <n v="240.3"/>
    <n v="53.199999999999989"/>
    <n v="0.22138992925509782"/>
    <s v="GROWTH"/>
    <n v="0"/>
  </r>
  <r>
    <x v="1"/>
    <s v="CACHAR"/>
    <s v="A006"/>
    <n v="1000000120"/>
    <s v="A.K. TRADERS"/>
    <d v="2006-10-10T00:00:00"/>
    <s v="Targeted Dealer"/>
    <m/>
    <n v="245"/>
    <n v="245"/>
    <n v="152"/>
    <n v="93"/>
    <n v="62.04081632653061"/>
    <n v="214"/>
    <s v="DEC"/>
    <n v="214"/>
    <n v="-62"/>
    <n v="-0.28971962616822433"/>
    <s v="DEGROWTH"/>
    <n v="526.5"/>
    <s v="jAN"/>
    <n v="526.5"/>
    <n v="-374.5"/>
    <n v="-0.71130104463437793"/>
    <s v="DEGROWTH"/>
    <n v="0"/>
  </r>
  <r>
    <x v="1"/>
    <s v="CACHAR"/>
    <s v="A033"/>
    <n v="1000000126"/>
    <s v="ASHOK ENTERPRISE"/>
    <d v="2006-10-11T00:00:00"/>
    <s v="Targeted Dealer"/>
    <m/>
    <n v="180"/>
    <n v="180"/>
    <n v="206"/>
    <n v="-26"/>
    <n v="114.44444444444444"/>
    <n v="160.5"/>
    <s v="DEC"/>
    <n v="160.5"/>
    <n v="45.5"/>
    <n v="0.28348909657320864"/>
    <s v="GROWTH"/>
    <n v="212"/>
    <s v="jAN"/>
    <n v="212"/>
    <n v="-6"/>
    <n v="-2.8301886792452824E-2"/>
    <s v="DEGROWTH"/>
    <n v="0"/>
  </r>
  <r>
    <x v="1"/>
    <s v="CACHAR"/>
    <s v="R070"/>
    <n v="1000000155"/>
    <s v="R.P.TRADERS"/>
    <d v="2010-07-02T00:00:00"/>
    <s v="Targeted Dealer"/>
    <m/>
    <n v="500"/>
    <n v="500"/>
    <n v="366.15"/>
    <n v="133.85000000000002"/>
    <n v="73.22999999999999"/>
    <n v="418.5"/>
    <s v="DEC"/>
    <n v="418.5"/>
    <n v="-52.350000000000023"/>
    <n v="-0.12508960573476713"/>
    <s v="DEGROWTH"/>
    <n v="516"/>
    <s v="jAN"/>
    <n v="516"/>
    <n v="-149.85000000000002"/>
    <n v="-0.29040697674418614"/>
    <s v="DEGROWTH"/>
    <n v="0"/>
  </r>
  <r>
    <x v="1"/>
    <s v="CACHAR"/>
    <s v="M143"/>
    <n v="1000000150"/>
    <s v="MALAKAR HARDWARE"/>
    <d v="2010-07-14T00:00:00"/>
    <s v="Targeted Dealer"/>
    <m/>
    <n v="260"/>
    <n v="260"/>
    <n v="187.5"/>
    <n v="72.5"/>
    <n v="72.115384615384613"/>
    <n v="229.5"/>
    <s v="DEC"/>
    <n v="229.5"/>
    <n v="-42"/>
    <n v="-0.18300653594771243"/>
    <s v="DEGROWTH"/>
    <n v="255"/>
    <s v="jAN"/>
    <n v="255"/>
    <n v="-67.5"/>
    <n v="-0.26470588235294112"/>
    <s v="DEGROWTH"/>
    <n v="0"/>
  </r>
  <r>
    <x v="1"/>
    <s v="CACHAR"/>
    <s v="R093"/>
    <n v="1000000154"/>
    <s v="R.M. TRADERS (SILCHAR)"/>
    <d v="2011-04-22T00:00:00"/>
    <s v="Targeted Dealer"/>
    <m/>
    <n v="50"/>
    <n v="50"/>
    <n v="30.5"/>
    <n v="19.5"/>
    <n v="61"/>
    <n v="40"/>
    <s v="DEC"/>
    <n v="40"/>
    <n v="-9.5"/>
    <n v="-0.23750000000000004"/>
    <s v="DEGROWTH"/>
    <n v="10"/>
    <s v="jAN"/>
    <n v="10"/>
    <n v="20.5"/>
    <n v="2.0499999999999998"/>
    <s v="GROWTH"/>
    <n v="1"/>
  </r>
  <r>
    <x v="1"/>
    <s v="CACHAR"/>
    <s v="NEL006"/>
    <n v="1000000147"/>
    <s v="LOKNATH ENTERPRIME"/>
    <d v="2015-04-13T00:00:00"/>
    <s v="Targeted Dealer"/>
    <m/>
    <n v="75"/>
    <n v="75"/>
    <n v="15"/>
    <n v="60"/>
    <n v="20"/>
    <n v="0"/>
    <s v="DEC"/>
    <n v="0"/>
    <n v="15"/>
    <s v=" "/>
    <b v="0"/>
    <n v="35"/>
    <s v="jAN"/>
    <n v="35"/>
    <n v="-20"/>
    <n v="-0.5714285714285714"/>
    <s v="DEGROWTH"/>
    <n v="0"/>
  </r>
  <r>
    <x v="1"/>
    <s v="CACHAR"/>
    <s v="NEA034"/>
    <n v="1000000125"/>
    <s v="AMSONS"/>
    <d v="2015-05-15T00:00:00"/>
    <s v="-"/>
    <m/>
    <n v="0"/>
    <n v="0"/>
    <n v="12.5"/>
    <n v="-12.5"/>
    <s v="-"/>
    <n v="5"/>
    <s v="DEC"/>
    <n v="5"/>
    <n v="7.5"/>
    <n v="1.5"/>
    <s v="GROWTH"/>
    <n v="0"/>
    <s v="jAN"/>
    <n v="0"/>
    <n v="12.5"/>
    <n v="0"/>
    <b v="0"/>
    <n v="1"/>
  </r>
  <r>
    <x v="1"/>
    <s v="CACHAR"/>
    <s v="NEB043"/>
    <n v="1000000128"/>
    <s v="BARDHAN TRADERS"/>
    <d v="2016-02-17T00:00:00"/>
    <s v="-"/>
    <m/>
    <n v="0"/>
    <n v="0"/>
    <n v="0"/>
    <n v="0"/>
    <s v="-"/>
    <n v="0"/>
    <s v="DEC"/>
    <n v="0"/>
    <n v="0"/>
    <s v=" "/>
    <b v="0"/>
    <n v="278"/>
    <s v="jAN"/>
    <n v="278"/>
    <n v="-278"/>
    <n v="-1"/>
    <s v="DEGROWTH"/>
    <n v="0"/>
  </r>
  <r>
    <x v="1"/>
    <s v="CACHAR"/>
    <s v="NEJ050"/>
    <n v="1000000142"/>
    <s v="J. HARDWARE (SILCHAR)"/>
    <d v="2017-05-09T00:00:00"/>
    <s v="Targeted Dealer"/>
    <m/>
    <n v="60"/>
    <n v="60"/>
    <n v="60"/>
    <n v="0"/>
    <n v="100"/>
    <n v="26"/>
    <s v="DEC"/>
    <n v="26"/>
    <n v="34"/>
    <n v="1.3076923076923075"/>
    <s v="GROWTH"/>
    <n v="55"/>
    <s v="jAN"/>
    <n v="55"/>
    <n v="5"/>
    <n v="9.0909090909090828E-2"/>
    <s v="GROWTH"/>
    <n v="0"/>
  </r>
  <r>
    <x v="1"/>
    <s v="CACHAR"/>
    <s v="NES211"/>
    <n v="1000000157"/>
    <s v="SANJITA HARDWARE"/>
    <d v="2017-08-23T00:00:00"/>
    <s v="Targeted Dealer"/>
    <m/>
    <n v="1640"/>
    <n v="1640"/>
    <n v="1741.3"/>
    <n v="-101.29999999999995"/>
    <n v="106.17682926829269"/>
    <n v="1497.8"/>
    <s v="DEC"/>
    <n v="1497.8"/>
    <n v="243.5"/>
    <n v="0.1625717719321671"/>
    <s v="GROWTH"/>
    <n v="1559.4500000000003"/>
    <s v="jAN"/>
    <n v="1559.4500000000003"/>
    <n v="181.84999999999968"/>
    <n v="0.11661162589374441"/>
    <s v="GROWTH"/>
    <n v="0"/>
  </r>
  <r>
    <x v="1"/>
    <s v="CACHAR"/>
    <s v="NEH052"/>
    <n v="1000000138"/>
    <s v="HERAMANI HARDWARE"/>
    <d v="2018-05-12T00:00:00"/>
    <s v="Targeted Dealer"/>
    <m/>
    <n v="205"/>
    <n v="205"/>
    <n v="347.25"/>
    <n v="-142.25"/>
    <n v="169.39024390243904"/>
    <n v="185.8"/>
    <s v="DEC"/>
    <n v="185.8"/>
    <n v="161.44999999999999"/>
    <n v="0.86894510226049504"/>
    <s v="GROWTH"/>
    <n v="200"/>
    <s v="jAN"/>
    <n v="200"/>
    <n v="147.25"/>
    <n v="0.73625000000000007"/>
    <s v="GROWTH"/>
    <n v="0"/>
  </r>
  <r>
    <x v="1"/>
    <s v="CACHAR"/>
    <s v="NEM186"/>
    <n v="1000000148"/>
    <s v="M M HARDWARE"/>
    <d v="2018-05-12T00:00:00"/>
    <s v="Targeted Dealer"/>
    <m/>
    <n v="170"/>
    <n v="170"/>
    <n v="132"/>
    <n v="38"/>
    <n v="77.64705882352942"/>
    <n v="98"/>
    <s v="DEC"/>
    <n v="98"/>
    <n v="34"/>
    <n v="0.34693877551020402"/>
    <s v="GROWTH"/>
    <n v="159.5"/>
    <s v="jAN"/>
    <n v="159.5"/>
    <n v="-27.5"/>
    <n v="-0.17241379310344829"/>
    <s v="DEGROWTH"/>
    <n v="0"/>
  </r>
  <r>
    <x v="1"/>
    <s v="CACHAR"/>
    <s v="NEP137"/>
    <n v="1000000152"/>
    <s v="PAUL HARDWARES (CACHAR)"/>
    <d v="2018-05-26T00:00:00"/>
    <s v="Targeted Dealer"/>
    <m/>
    <n v="200"/>
    <n v="200"/>
    <n v="212.5"/>
    <n v="-12.5"/>
    <n v="106.25"/>
    <n v="181.5"/>
    <s v="DEC"/>
    <n v="181.5"/>
    <n v="31"/>
    <n v="0.17079889807162529"/>
    <s v="GROWTH"/>
    <n v="165"/>
    <s v="jAN"/>
    <n v="165"/>
    <n v="47.5"/>
    <n v="0.28787878787878785"/>
    <s v="GROWTH"/>
    <n v="0"/>
  </r>
  <r>
    <x v="1"/>
    <s v="CACHAR"/>
    <s v="NEK098"/>
    <n v="1000000145"/>
    <s v="KRISHNA TRADERS"/>
    <d v="2018-08-25T00:00:00"/>
    <s v="Targeted Dealer"/>
    <m/>
    <n v="125"/>
    <n v="125"/>
    <n v="50"/>
    <n v="75"/>
    <n v="40"/>
    <n v="56"/>
    <s v="DEC"/>
    <n v="56"/>
    <n v="-6"/>
    <n v="-0.1071428571428571"/>
    <s v="DEGROWTH"/>
    <n v="174.5"/>
    <s v="jAN"/>
    <n v="174.5"/>
    <n v="-124.5"/>
    <n v="-0.71346704871060174"/>
    <s v="DEGROWTH"/>
    <n v="0"/>
  </r>
  <r>
    <x v="1"/>
    <s v="CACHAR"/>
    <s v="NET110"/>
    <n v="1000000162"/>
    <s v="TAPAN KUMAR RAY (SILCHAR)"/>
    <d v="2018-08-25T00:00:00"/>
    <s v="Targeted Dealer"/>
    <m/>
    <n v="30"/>
    <n v="30"/>
    <n v="25"/>
    <n v="5"/>
    <n v="83.333333333333343"/>
    <n v="26.55"/>
    <s v="DEC"/>
    <n v="26.55"/>
    <n v="-1.5500000000000007"/>
    <n v="-5.8380414312617757E-2"/>
    <s v="DEGROWTH"/>
    <n v="20"/>
    <s v="jAN"/>
    <n v="20"/>
    <n v="5"/>
    <n v="0.25"/>
    <s v="GROWTH"/>
    <n v="0"/>
  </r>
  <r>
    <x v="1"/>
    <s v="CACHAR"/>
    <s v="NEA220"/>
    <n v="1000000122"/>
    <s v="ALLIED TRADERS"/>
    <d v="2018-11-26T00:00:00"/>
    <s v="Targeted Dealer"/>
    <m/>
    <n v="70"/>
    <n v="70"/>
    <n v="5"/>
    <n v="65"/>
    <n v="7.1428571428571432"/>
    <n v="10"/>
    <s v="DEC"/>
    <n v="10"/>
    <n v="-5"/>
    <n v="-0.5"/>
    <s v="DEGROWTH"/>
    <n v="17.5"/>
    <s v="jAN"/>
    <n v="17.5"/>
    <n v="-12.5"/>
    <n v="-0.7142857142857143"/>
    <s v="DEGROWTH"/>
    <n v="0"/>
  </r>
  <r>
    <x v="1"/>
    <s v="CACHAR"/>
    <s v="NEG099"/>
    <n v="1000000136"/>
    <s v="GITA TRADERS"/>
    <d v="2018-12-05T00:00:00"/>
    <s v="Targeted Dealer"/>
    <m/>
    <n v="50"/>
    <n v="50"/>
    <n v="36"/>
    <n v="14"/>
    <n v="72"/>
    <n v="28.5"/>
    <s v="DEC"/>
    <n v="28.5"/>
    <n v="7.5"/>
    <n v="0.26315789473684204"/>
    <s v="GROWTH"/>
    <n v="43"/>
    <s v="jAN"/>
    <n v="43"/>
    <n v="-7"/>
    <n v="-0.16279069767441856"/>
    <s v="DEGROWTH"/>
    <n v="0"/>
  </r>
  <r>
    <x v="1"/>
    <s v="CACHAR"/>
    <s v="NES363"/>
    <n v="1000000160"/>
    <s v="SUNITI TRADERS (SIL)"/>
    <d v="2019-04-11T00:00:00"/>
    <s v="Targeted Dealer"/>
    <m/>
    <n v="50"/>
    <n v="50"/>
    <n v="52.5"/>
    <n v="-2.5"/>
    <n v="105"/>
    <n v="37.75"/>
    <s v="DEC"/>
    <n v="37.75"/>
    <n v="14.75"/>
    <n v="0.39072847682119205"/>
    <s v="GROWTH"/>
    <n v="37.5"/>
    <s v="jAN"/>
    <n v="37.5"/>
    <n v="15"/>
    <n v="0.39999999999999991"/>
    <s v="GROWTH"/>
    <n v="0"/>
  </r>
  <r>
    <x v="1"/>
    <s v="CACHAR"/>
    <s v="NEJ092"/>
    <n v="1000000141"/>
    <s v="J K TRADERS (RONGPUR)"/>
    <d v="2019-07-01T00:00:00"/>
    <s v="Targeted Dealer"/>
    <m/>
    <n v="80"/>
    <n v="80"/>
    <n v="33.5"/>
    <n v="46.5"/>
    <n v="41.875"/>
    <n v="30"/>
    <s v="DEC"/>
    <n v="30"/>
    <n v="3.5"/>
    <n v="0.1166666666666667"/>
    <s v="GROWTH"/>
    <n v="75"/>
    <s v="jAN"/>
    <n v="75"/>
    <n v="-41.5"/>
    <n v="-0.55333333333333334"/>
    <s v="DEGROWTH"/>
    <n v="0"/>
  </r>
  <r>
    <x v="1"/>
    <s v="CACHAR"/>
    <s v="NEJ094"/>
    <n v="1000000143"/>
    <s v="JANANI HARDWARE SHOP"/>
    <d v="2019-07-29T00:00:00"/>
    <s v="Targeted Dealer"/>
    <m/>
    <n v="50"/>
    <n v="50"/>
    <n v="50"/>
    <n v="0"/>
    <n v="100"/>
    <n v="50"/>
    <s v="DEC"/>
    <n v="50"/>
    <n v="0"/>
    <n v="0"/>
    <s v="GROWTH"/>
    <n v="35"/>
    <s v="jAN"/>
    <n v="35"/>
    <n v="15"/>
    <n v="0.4285714285714286"/>
    <s v="GROWTH"/>
    <n v="0"/>
  </r>
  <r>
    <x v="1"/>
    <s v="CACHAR"/>
    <s v="NEP197"/>
    <n v="1000000153"/>
    <s v="PURBASHA ENTERPRISE"/>
    <d v="2020-07-29T00:00:00"/>
    <s v="Targeted Dealer"/>
    <m/>
    <n v="210"/>
    <n v="210"/>
    <n v="213.85"/>
    <n v="-3.8499999999999943"/>
    <n v="101.83333333333333"/>
    <n v="165"/>
    <s v="DEC"/>
    <n v="165"/>
    <n v="48.849999999999994"/>
    <n v="0.29606060606060614"/>
    <s v="GROWTH"/>
    <n v="205"/>
    <s v="jAN"/>
    <n v="205"/>
    <n v="8.8499999999999943"/>
    <n v="4.3170731707317112E-2"/>
    <s v="GROWTH"/>
    <n v="0"/>
  </r>
  <r>
    <x v="1"/>
    <s v="CACHAR"/>
    <s v="NES466"/>
    <n v="1000000836"/>
    <s v="SHANTA TRADERS"/>
    <d v="2020-10-19T00:00:00"/>
    <s v="Targeted Dealer"/>
    <m/>
    <n v="150"/>
    <n v="150"/>
    <n v="127.75"/>
    <n v="22.25"/>
    <n v="85.166666666666671"/>
    <n v="139"/>
    <s v="DEC"/>
    <n v="139"/>
    <n v="-11.25"/>
    <n v="-8.0935251798561203E-2"/>
    <s v="DEGROWTH"/>
    <n v="63.75"/>
    <s v="jAN"/>
    <n v="63.75"/>
    <n v="64"/>
    <n v="1.003921568627451"/>
    <s v="GROWTH"/>
    <n v="0"/>
  </r>
  <r>
    <x v="1"/>
    <s v="CACHAR"/>
    <s v="NES476"/>
    <n v="1000000159"/>
    <s v="SREEMA TRADERS - SILCHAR"/>
    <d v="2020-11-05T00:00:00"/>
    <s v="Targeted Dealer"/>
    <m/>
    <n v="25"/>
    <n v="25"/>
    <n v="18"/>
    <n v="7"/>
    <n v="72"/>
    <n v="2"/>
    <s v="DEC"/>
    <n v="2"/>
    <n v="16"/>
    <n v="8"/>
    <s v="GROWTH"/>
    <n v="25"/>
    <s v="jAN"/>
    <n v="25"/>
    <n v="-7"/>
    <n v="-0.28000000000000003"/>
    <s v="DEGROWTH"/>
    <n v="0"/>
  </r>
  <r>
    <x v="1"/>
    <s v="CACHAR"/>
    <s v="NED179"/>
    <n v="1000000133"/>
    <s v="DEB HARDWARE - SIL"/>
    <d v="2021-01-19T00:00:00"/>
    <s v="Targeted Dealer"/>
    <m/>
    <n v="100"/>
    <n v="100"/>
    <n v="67.5"/>
    <n v="32.5"/>
    <n v="67.5"/>
    <n v="66"/>
    <s v="DEC"/>
    <n v="66"/>
    <n v="1.5"/>
    <n v="2.2727272727272707E-2"/>
    <s v="GROWTH"/>
    <n v="91.5"/>
    <s v="jAN"/>
    <n v="91.5"/>
    <n v="-24"/>
    <n v="-0.26229508196721307"/>
    <s v="DEGROWTH"/>
    <n v="0"/>
  </r>
  <r>
    <x v="1"/>
    <s v="CACHAR"/>
    <s v="NEF014"/>
    <n v="1000000135"/>
    <s v="FAIZUL HOQUE BARBHUIYA"/>
    <d v="2021-09-13T00:00:00"/>
    <s v="Targeted Dealer"/>
    <m/>
    <n v="40"/>
    <n v="40"/>
    <n v="34.75"/>
    <n v="5.25"/>
    <n v="86.875"/>
    <n v="25"/>
    <s v="DEC"/>
    <n v="25"/>
    <n v="9.75"/>
    <n v="0.3899999999999999"/>
    <s v="GROWTH"/>
    <n v="50"/>
    <s v="jAN"/>
    <n v="50"/>
    <n v="-15.25"/>
    <n v="-0.30500000000000005"/>
    <s v="DEGROWTH"/>
    <n v="0"/>
  </r>
  <r>
    <x v="1"/>
    <s v="CACHAR"/>
    <s v="NEO030"/>
    <n v="1000002609"/>
    <s v="OM TRADING"/>
    <d v="2022-02-24T00:00:00"/>
    <s v="Targeted Dealer"/>
    <m/>
    <n v="80"/>
    <n v="80"/>
    <n v="18.5"/>
    <n v="61.5"/>
    <n v="23.125"/>
    <n v="21.5"/>
    <s v="DEC"/>
    <n v="21.5"/>
    <n v="-3"/>
    <n v="-0.13953488372093026"/>
    <s v="DEGROWTH"/>
    <n v="75.75"/>
    <s v="jAN"/>
    <n v="75.75"/>
    <n v="-57.25"/>
    <n v="-0.75577557755775571"/>
    <s v="DEGROWTH"/>
    <n v="0"/>
  </r>
  <r>
    <x v="1"/>
    <s v="CACHAR"/>
    <s v="NES617"/>
    <n v="1000003168"/>
    <s v="SUBRATA SINHA"/>
    <d v="2022-12-23T00:00:00"/>
    <s v="Targeted Dealer"/>
    <m/>
    <n v="60"/>
    <n v="60"/>
    <n v="52.5"/>
    <n v="7.5"/>
    <n v="87.5"/>
    <n v="68.5"/>
    <s v="DEC"/>
    <n v="68.5"/>
    <n v="-16"/>
    <n v="-0.23357664233576647"/>
    <s v="DEGROWTH"/>
    <n v="76.5"/>
    <s v="jAN"/>
    <n v="76.5"/>
    <n v="-24"/>
    <n v="-0.31372549019607843"/>
    <s v="DEGROWTH"/>
    <n v="0"/>
  </r>
  <r>
    <x v="1"/>
    <s v="CACHAR"/>
    <s v="NER264"/>
    <n v="1000003182"/>
    <s v="RAHIMIAH STEEL"/>
    <d v="2022-12-27T00:00:00"/>
    <s v="Targeted Dealer"/>
    <m/>
    <n v="50"/>
    <n v="50"/>
    <n v="5"/>
    <n v="45"/>
    <n v="10"/>
    <n v="20"/>
    <s v="DEC"/>
    <n v="20"/>
    <n v="-15"/>
    <n v="-0.75"/>
    <s v="DEGROWTH"/>
    <n v="30"/>
    <s v="jAN"/>
    <n v="30"/>
    <n v="-25"/>
    <n v="-0.83333333333333337"/>
    <s v="DEGROWTH"/>
    <n v="0"/>
  </r>
  <r>
    <x v="1"/>
    <s v="CACHAR"/>
    <s v="NEP245"/>
    <n v="1000003184"/>
    <s v="P C STEEL"/>
    <d v="2022-12-28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0"/>
  </r>
  <r>
    <x v="1"/>
    <s v="CACHAR"/>
    <s v="NET174"/>
    <n v="1000003208"/>
    <s v="TALUKDAR BROTHER INTER LOCKING &amp; TI"/>
    <d v="2022-12-31T00:00:00"/>
    <s v="Targeted Dealer"/>
    <m/>
    <n v="665"/>
    <n v="665"/>
    <n v="491.25"/>
    <n v="173.75"/>
    <n v="73.872180451127818"/>
    <n v="452"/>
    <s v="DEC"/>
    <n v="452"/>
    <n v="39.25"/>
    <n v="8.683628318584069E-2"/>
    <s v="GROWTH"/>
    <n v="451.5"/>
    <s v="jAN"/>
    <n v="451.5"/>
    <n v="39.75"/>
    <n v="8.8039867109634518E-2"/>
    <s v="GROWTH"/>
    <n v="0"/>
  </r>
  <r>
    <x v="1"/>
    <s v="CACHAR"/>
    <s v="NEP257"/>
    <n v="1000003367"/>
    <s v="POPULAR TRADING"/>
    <d v="2023-02-18T00:00:00"/>
    <s v="-"/>
    <m/>
    <n v="0"/>
    <n v="0"/>
    <n v="0"/>
    <n v="0"/>
    <s v="-"/>
    <n v="0"/>
    <s v="DEC"/>
    <n v="0"/>
    <n v="0"/>
    <s v=" "/>
    <b v="0"/>
    <n v="38.75"/>
    <s v="jAN"/>
    <n v="38.75"/>
    <n v="-38.75"/>
    <n v="-1"/>
    <s v="DEGROWTH"/>
    <n v="0"/>
  </r>
  <r>
    <x v="1"/>
    <s v="CACHAR"/>
    <s v="NEB319"/>
    <n v="1000003382"/>
    <s v="BARBHUIYA TRADERS"/>
    <d v="2023-02-21T00:00:00"/>
    <s v="Targeted Dealer"/>
    <m/>
    <n v="50"/>
    <n v="50"/>
    <n v="25"/>
    <n v="25"/>
    <n v="50"/>
    <n v="15"/>
    <s v="DEC"/>
    <n v="15"/>
    <n v="10"/>
    <n v="0.66666666666666674"/>
    <s v="GROWTH"/>
    <n v="30"/>
    <s v="jAN"/>
    <n v="30"/>
    <n v="-5"/>
    <n v="-0.16666666666666663"/>
    <s v="DEGROWTH"/>
    <n v="0"/>
  </r>
  <r>
    <x v="1"/>
    <s v="CACHAR"/>
    <s v="NEA398"/>
    <n v="1000003501"/>
    <s v="A.I.ENTERPRISE"/>
    <d v="2023-04-29T00:00:00"/>
    <s v="Targeted Dealer"/>
    <m/>
    <n v="35"/>
    <n v="35"/>
    <n v="37"/>
    <n v="-2"/>
    <n v="105.71428571428572"/>
    <n v="0"/>
    <s v="DEC"/>
    <n v="0"/>
    <n v="37"/>
    <s v=" "/>
    <b v="0"/>
    <n v="35"/>
    <s v="jAN"/>
    <n v="35"/>
    <n v="2"/>
    <n v="5.7142857142857162E-2"/>
    <s v="GROWTH"/>
    <n v="0"/>
  </r>
  <r>
    <x v="1"/>
    <s v="CACHAR"/>
    <s v="NEA418"/>
    <n v="1000003751"/>
    <s v="AMITA TRADERS"/>
    <d v="2023-11-15T00:00:00"/>
    <s v="Targeted Dealer"/>
    <m/>
    <n v="60"/>
    <n v="60"/>
    <n v="57"/>
    <n v="3"/>
    <n v="95"/>
    <n v="30"/>
    <s v="DEC"/>
    <n v="30"/>
    <n v="27"/>
    <n v="0.89999999999999991"/>
    <s v="GROWTH"/>
    <n v="55"/>
    <s v="jAN"/>
    <n v="55"/>
    <n v="2"/>
    <n v="3.6363636363636376E-2"/>
    <s v="GROWTH"/>
    <n v="1"/>
  </r>
  <r>
    <x v="1"/>
    <s v="CACHAR"/>
    <s v="NEA423"/>
    <n v="1000003795"/>
    <s v="A.I. TRADERS"/>
    <d v="2023-12-23T00:00:00"/>
    <s v="Targeted Dealer"/>
    <m/>
    <n v="105"/>
    <n v="105"/>
    <n v="54.75"/>
    <n v="50.25"/>
    <n v="52.142857142857139"/>
    <n v="56.5"/>
    <s v="DEC"/>
    <n v="56.5"/>
    <n v="-1.75"/>
    <n v="-3.0973451327433676E-2"/>
    <s v="DEGROWTH"/>
    <n v="101"/>
    <s v="jAN"/>
    <n v="101"/>
    <n v="-46.25"/>
    <n v="-0.45792079207920788"/>
    <s v="DEGROWTH"/>
    <n v="0"/>
  </r>
  <r>
    <x v="1"/>
    <s v="CACHAR"/>
    <s v="NEA424"/>
    <n v="1000003796"/>
    <s v="ASHUTOSH BHANDER"/>
    <d v="2023-12-23T00:00:00"/>
    <s v="Targeted Dealer"/>
    <m/>
    <n v="70"/>
    <n v="70"/>
    <n v="2.5"/>
    <n v="67.5"/>
    <n v="3.5714285714285716"/>
    <n v="0"/>
    <s v="DEC"/>
    <n v="0"/>
    <n v="2.5"/>
    <s v=" "/>
    <b v="0"/>
    <n v="20"/>
    <s v="jAN"/>
    <n v="20"/>
    <n v="-17.5"/>
    <n v="-0.875"/>
    <s v="DEGROWTH"/>
    <n v="0"/>
  </r>
  <r>
    <x v="1"/>
    <s v="CACHAR"/>
    <s v="NES696"/>
    <n v="1000003807"/>
    <s v="SUNIRMAL DAS"/>
    <d v="2023-12-29T00:00:00"/>
    <s v="Targeted Dealer"/>
    <m/>
    <n v="65"/>
    <n v="65"/>
    <n v="45"/>
    <n v="20"/>
    <n v="69.230769230769226"/>
    <n v="55"/>
    <s v="DEC"/>
    <n v="55"/>
    <n v="-10"/>
    <n v="-0.18181818181818177"/>
    <s v="DEGROWTH"/>
    <n v="60"/>
    <s v="jAN"/>
    <n v="60"/>
    <n v="-15"/>
    <n v="-0.25"/>
    <s v="DEGROWTH"/>
    <n v="0"/>
  </r>
  <r>
    <x v="1"/>
    <s v="CACHAR"/>
    <s v="NEA439"/>
    <n v="1000003881"/>
    <s v="AMIR HUSSAIN LASKAR"/>
    <d v="2024-03-04T00:00:00"/>
    <s v="Targeted Dealer"/>
    <m/>
    <n v="175"/>
    <n v="175"/>
    <n v="175.5"/>
    <n v="-0.5"/>
    <n v="100.28571428571429"/>
    <n v="154"/>
    <s v="DEC"/>
    <n v="154"/>
    <n v="21.5"/>
    <n v="0.13961038961038952"/>
    <s v="GROWTH"/>
    <n v="60.5"/>
    <s v="jAN"/>
    <n v="60.5"/>
    <n v="115"/>
    <n v="1.9008264462809916"/>
    <s v="GROWTH"/>
    <n v="0"/>
  </r>
  <r>
    <x v="1"/>
    <s v="CACHAR"/>
    <s v="NES711"/>
    <n v="1000003904"/>
    <s v="SAYAN STEEL"/>
    <d v="2024-04-06T00:00:00"/>
    <s v="Targeted Dealer"/>
    <m/>
    <n v="75"/>
    <n v="75"/>
    <n v="25.75"/>
    <n v="49.25"/>
    <n v="34.333333333333336"/>
    <n v="20"/>
    <s v="DEC"/>
    <n v="20"/>
    <n v="5.75"/>
    <n v="0.28750000000000009"/>
    <s v="GROWTH"/>
    <n v="71.349999999999994"/>
    <s v="jAN"/>
    <n v="71.349999999999994"/>
    <n v="-45.599999999999994"/>
    <n v="-0.63910301331464603"/>
    <s v="DEGROWTH"/>
    <n v="0"/>
  </r>
  <r>
    <x v="1"/>
    <s v="CACHAR"/>
    <s v="NEC139"/>
    <n v="1000003920"/>
    <s v="CHOUDHURY TRADERS"/>
    <d v="2024-04-27T00:00:00"/>
    <s v="Targeted Dealer"/>
    <m/>
    <n v="155"/>
    <n v="155"/>
    <n v="25.5"/>
    <n v="129.5"/>
    <n v="16.451612903225804"/>
    <n v="51"/>
    <s v="DEC"/>
    <n v="51"/>
    <n v="-25.5"/>
    <n v="-0.5"/>
    <s v="DEGROWTH"/>
    <n v="62.5"/>
    <s v="jAN"/>
    <n v="62.5"/>
    <n v="-37"/>
    <n v="-0.59200000000000008"/>
    <s v="DEGROWTH"/>
    <n v="0"/>
  </r>
  <r>
    <x v="1"/>
    <s v="CACHAR"/>
    <s v="NEH155"/>
    <n v="1000003936"/>
    <s v="H.P. TRADERS"/>
    <d v="2024-04-30T00:00:00"/>
    <s v="Targeted Dealer"/>
    <m/>
    <n v="70"/>
    <n v="70"/>
    <n v="2.5"/>
    <n v="67.5"/>
    <n v="3.5714285714285716"/>
    <n v="10"/>
    <s v="DEC"/>
    <n v="10"/>
    <n v="-7.5"/>
    <n v="-0.75"/>
    <s v="DEGROWTH"/>
    <n v="30"/>
    <s v="jAN"/>
    <n v="30"/>
    <n v="-27.5"/>
    <n v="-0.91666666666666663"/>
    <s v="DEGROWTH"/>
    <n v="0"/>
  </r>
  <r>
    <x v="1"/>
    <s v="CACHAR"/>
    <s v="NEP293"/>
    <n v="1000004067"/>
    <s v="PRATIMA STORE"/>
    <d v="2024-07-30T00:00:00"/>
    <s v="Targeted Dealer"/>
    <m/>
    <n v="50"/>
    <n v="50"/>
    <n v="30"/>
    <n v="20"/>
    <n v="60"/>
    <n v="50"/>
    <s v="DEC"/>
    <n v="50"/>
    <n v="-20"/>
    <n v="-0.4"/>
    <s v="DEGROWTH"/>
    <n v="30.5"/>
    <s v="jAN"/>
    <n v="30.5"/>
    <n v="-0.5"/>
    <n v="-1.6393442622950838E-2"/>
    <s v="DEGROWTH"/>
    <n v="1"/>
  </r>
  <r>
    <x v="1"/>
    <s v="HAILAKANDI"/>
    <s v="S029"/>
    <n v="1000000377"/>
    <s v="SARDA TRADE CORPORATION"/>
    <d v="2005-02-02T00:00:00"/>
    <s v="Targeted Dealer"/>
    <m/>
    <n v="100"/>
    <n v="100"/>
    <n v="56.1"/>
    <n v="43.9"/>
    <n v="56.1"/>
    <n v="86.5"/>
    <s v="DEC"/>
    <n v="86.5"/>
    <n v="-30.4"/>
    <n v="-0.35144508670520225"/>
    <s v="DEGROWTH"/>
    <n v="85"/>
    <s v="jAN"/>
    <n v="85"/>
    <n v="-28.9"/>
    <n v="-0.33999999999999997"/>
    <s v="DEGROWTH"/>
    <n v="0"/>
  </r>
  <r>
    <x v="1"/>
    <s v="HAILAKANDI"/>
    <s v="C005"/>
    <n v="1000000130"/>
    <s v="CACHAR STEEL COMPANY"/>
    <d v="2005-04-01T00:00:00"/>
    <s v="Targeted Dealer"/>
    <m/>
    <n v="850"/>
    <n v="850"/>
    <n v="545"/>
    <n v="305"/>
    <n v="64.117647058823536"/>
    <n v="559.75"/>
    <s v="DEC"/>
    <n v="559.75"/>
    <n v="-14.75"/>
    <n v="-2.6351049575703445E-2"/>
    <s v="DEGROWTH"/>
    <n v="811.75"/>
    <s v="jAN"/>
    <n v="811.75"/>
    <n v="-266.75"/>
    <n v="-0.32861102556205724"/>
    <s v="DEGROWTH"/>
    <n v="0"/>
  </r>
  <r>
    <x v="1"/>
    <s v="HAILAKANDI"/>
    <s v="K066"/>
    <n v="1000000375"/>
    <s v="KUNJA TRADING"/>
    <d v="2010-01-18T00:00:00"/>
    <s v="Targeted Dealer"/>
    <m/>
    <n v="125"/>
    <n v="125"/>
    <n v="143"/>
    <n v="-18"/>
    <n v="114.4"/>
    <n v="117"/>
    <s v="DEC"/>
    <n v="117"/>
    <n v="26"/>
    <n v="0.22222222222222232"/>
    <s v="GROWTH"/>
    <n v="189"/>
    <s v="jAN"/>
    <n v="189"/>
    <n v="-46"/>
    <n v="-0.24338624338624337"/>
    <s v="DEGROWTH"/>
    <n v="0"/>
  </r>
  <r>
    <x v="1"/>
    <s v="HAILAKANDI"/>
    <s v="H041"/>
    <n v="1000000373"/>
    <s v="HIRAMON PAUL"/>
    <d v="2011-06-17T00:00:00"/>
    <s v="Targeted Dealer"/>
    <m/>
    <n v="750"/>
    <n v="750"/>
    <n v="800"/>
    <n v="-50"/>
    <n v="106.66666666666667"/>
    <n v="801.8"/>
    <s v="DEC"/>
    <n v="801.8"/>
    <n v="-1.7999999999999545"/>
    <n v="-2.2449488650535532E-3"/>
    <s v="DEGROWTH"/>
    <n v="630.75"/>
    <s v="jAN"/>
    <n v="630.75"/>
    <n v="169.25"/>
    <n v="0.26833135156559651"/>
    <s v="GROWTH"/>
    <n v="0"/>
  </r>
  <r>
    <x v="1"/>
    <s v="HAILAKANDI"/>
    <s v="NEG079"/>
    <n v="1000000372"/>
    <s v="GYANENDRA PAUL HARDWARE"/>
    <d v="2018-05-17T00:00:00"/>
    <s v="Targeted Dealer"/>
    <m/>
    <n v="175"/>
    <n v="175"/>
    <n v="101.5"/>
    <n v="73.5"/>
    <n v="58"/>
    <n v="115"/>
    <s v="DEC"/>
    <n v="115"/>
    <n v="-13.5"/>
    <n v="-0.11739130434782608"/>
    <s v="DEGROWTH"/>
    <n v="152.5"/>
    <s v="jAN"/>
    <n v="152.5"/>
    <n v="-51"/>
    <n v="-0.33442622950819667"/>
    <s v="DEGROWTH"/>
    <n v="0"/>
  </r>
  <r>
    <x v="1"/>
    <s v="HAILAKANDI"/>
    <s v="NEJ131"/>
    <n v="1000001111"/>
    <s v="J.A. LASKAR TRADERS"/>
    <d v="2021-11-01T00:00:00"/>
    <s v="Targeted Dealer"/>
    <m/>
    <n v="25"/>
    <n v="25"/>
    <n v="10"/>
    <n v="15"/>
    <n v="40"/>
    <n v="20"/>
    <s v="DEC"/>
    <n v="20"/>
    <n v="-10"/>
    <n v="-0.5"/>
    <s v="DEGROWTH"/>
    <n v="20"/>
    <s v="jAN"/>
    <n v="20"/>
    <n v="-10"/>
    <n v="-0.5"/>
    <s v="DEGROWTH"/>
    <n v="0"/>
  </r>
  <r>
    <x v="1"/>
    <s v="HAILAKANDI"/>
    <s v="NES620"/>
    <n v="1000003211"/>
    <s v="SRI SANJOY PAUL"/>
    <d v="2023-01-04T00:00:00"/>
    <s v="Targeted Dealer"/>
    <m/>
    <n v="60"/>
    <n v="60"/>
    <n v="10"/>
    <n v="50"/>
    <n v="16.666666666666668"/>
    <n v="24"/>
    <s v="DEC"/>
    <n v="24"/>
    <n v="-14"/>
    <n v="-0.58333333333333326"/>
    <s v="DEGROWTH"/>
    <n v="14.5"/>
    <s v="jAN"/>
    <n v="14.5"/>
    <n v="-4.5"/>
    <n v="-0.31034482758620685"/>
    <s v="DEGROWTH"/>
    <n v="1"/>
  </r>
  <r>
    <x v="1"/>
    <s v="HAILAKANDI"/>
    <s v="NEA431"/>
    <n v="1000003863"/>
    <s v="A M HARDWARE"/>
    <d v="2024-02-16T00:00:00"/>
    <s v="Targeted Dealer"/>
    <m/>
    <n v="40"/>
    <n v="40"/>
    <n v="20"/>
    <n v="20"/>
    <n v="50"/>
    <n v="30"/>
    <s v="DEC"/>
    <n v="30"/>
    <n v="-10"/>
    <n v="-0.33333333333333337"/>
    <s v="DEGROWTH"/>
    <n v="20"/>
    <s v="jAN"/>
    <n v="20"/>
    <n v="0"/>
    <n v="0"/>
    <s v="GROWTH"/>
    <n v="0"/>
  </r>
  <r>
    <x v="1"/>
    <s v="HAILAKANDI"/>
    <s v="NEN211"/>
    <n v="1000003895"/>
    <s v="NEW LASKAR TRADER'S"/>
    <d v="2024-03-26T00:00:00"/>
    <s v="-"/>
    <m/>
    <n v="0"/>
    <n v="0"/>
    <n v="5"/>
    <n v="-5"/>
    <s v="-"/>
    <n v="0"/>
    <s v="DEC"/>
    <n v="0"/>
    <n v="5"/>
    <s v=" "/>
    <b v="0"/>
    <n v="7.5"/>
    <s v="jAN"/>
    <n v="7.5"/>
    <n v="-2.5"/>
    <n v="-0.33333333333333337"/>
    <s v="DEGROWTH"/>
    <n v="1"/>
  </r>
  <r>
    <x v="1"/>
    <s v="KARIMGANJ"/>
    <s v="P034"/>
    <n v="1000000437"/>
    <s v="PRADIP H/W STORES"/>
    <d v="2005-02-02T00:00:00"/>
    <s v="Targeted Dealer"/>
    <m/>
    <n v="10"/>
    <n v="10"/>
    <n v="0"/>
    <n v="10"/>
    <n v="0"/>
    <n v="0"/>
    <s v="DEC"/>
    <n v="0"/>
    <n v="0"/>
    <s v=" "/>
    <b v="0"/>
    <n v="0"/>
    <s v="jAN"/>
    <n v="0"/>
    <n v="0"/>
    <n v="0"/>
    <b v="0"/>
    <n v="1"/>
  </r>
  <r>
    <x v="1"/>
    <s v="KARIMGANJ"/>
    <s v="J002"/>
    <n v="1000000140"/>
    <s v="J K &amp; SONS"/>
    <d v="2005-04-01T00:00:00"/>
    <s v="Targeted Dealer"/>
    <m/>
    <n v="500"/>
    <n v="500"/>
    <n v="314.75"/>
    <n v="185.25"/>
    <n v="62.95"/>
    <n v="512.5"/>
    <s v="DEC"/>
    <n v="512.5"/>
    <n v="-197.75"/>
    <n v="-0.38585365853658538"/>
    <s v="DEGROWTH"/>
    <n v="93"/>
    <s v="jAN"/>
    <n v="93"/>
    <n v="221.75"/>
    <n v="2.3844086021505375"/>
    <s v="GROWTH"/>
    <n v="0"/>
  </r>
  <r>
    <x v="1"/>
    <s v="KARIMGANJ"/>
    <s v="M085"/>
    <n v="1000000434"/>
    <s v="M.S.TRADING"/>
    <d v="2007-05-18T00:00:00"/>
    <s v="Targeted Dealer"/>
    <m/>
    <n v="45"/>
    <n v="45"/>
    <n v="33.5"/>
    <n v="11.5"/>
    <n v="74.444444444444443"/>
    <n v="41.5"/>
    <s v="DEC"/>
    <n v="41.5"/>
    <n v="-8"/>
    <n v="-0.19277108433734935"/>
    <s v="DEGROWTH"/>
    <n v="35.5"/>
    <s v="jAN"/>
    <n v="35.5"/>
    <n v="-2"/>
    <n v="-5.633802816901412E-2"/>
    <s v="DEGROWTH"/>
    <n v="0"/>
  </r>
  <r>
    <x v="1"/>
    <s v="KARIMGANJ"/>
    <s v="J031"/>
    <n v="1000000432"/>
    <s v="JOYTARA STORES"/>
    <d v="2007-08-22T00:00:00"/>
    <s v="Targeted Dealer"/>
    <m/>
    <n v="140"/>
    <n v="140"/>
    <n v="169.25"/>
    <n v="-29.25"/>
    <n v="120.89285714285715"/>
    <n v="122"/>
    <s v="DEC"/>
    <n v="122"/>
    <n v="47.25"/>
    <n v="0.38729508196721318"/>
    <s v="GROWTH"/>
    <n v="259"/>
    <s v="jAN"/>
    <n v="259"/>
    <n v="-89.75"/>
    <n v="-0.34652509652509655"/>
    <s v="DEGROWTH"/>
    <n v="0"/>
  </r>
  <r>
    <x v="1"/>
    <s v="KARIMGANJ"/>
    <s v="F005"/>
    <n v="1000000428"/>
    <s v="F.R.ENTERPRISE"/>
    <d v="2008-06-10T00:00:00"/>
    <s v="Targeted Dealer"/>
    <m/>
    <n v="60"/>
    <n v="60"/>
    <n v="63"/>
    <n v="-3"/>
    <n v="105"/>
    <n v="27"/>
    <s v="DEC"/>
    <n v="27"/>
    <n v="36"/>
    <n v="1.3333333333333335"/>
    <s v="GROWTH"/>
    <n v="56.5"/>
    <s v="jAN"/>
    <n v="56.5"/>
    <n v="6.5"/>
    <n v="0.11504424778761058"/>
    <s v="GROWTH"/>
    <n v="0"/>
  </r>
  <r>
    <x v="1"/>
    <s v="KARIMGANJ"/>
    <s v="T032"/>
    <n v="1000000442"/>
    <s v="TARANGAMOYEE TRADERS"/>
    <d v="2009-07-30T00:00:00"/>
    <s v="Targeted Dealer"/>
    <m/>
    <n v="270"/>
    <n v="270"/>
    <n v="318.75"/>
    <n v="-48.75"/>
    <n v="118.05555555555554"/>
    <n v="289.85000000000002"/>
    <s v="DEC"/>
    <n v="289.85000000000002"/>
    <n v="28.899999999999977"/>
    <n v="9.9706744868035102E-2"/>
    <s v="GROWTH"/>
    <n v="235"/>
    <s v="jAN"/>
    <n v="235"/>
    <n v="83.75"/>
    <n v="0.3563829787234043"/>
    <s v="GROWTH"/>
    <n v="0"/>
  </r>
  <r>
    <x v="1"/>
    <s v="KARIMGANJ"/>
    <s v="NEJ051"/>
    <n v="1000000431"/>
    <s v="J &amp; J TRADERS (KARIMGANJ)"/>
    <d v="2017-05-29T00:00:00"/>
    <s v="Targeted Dealer"/>
    <m/>
    <n v="10"/>
    <n v="10"/>
    <n v="0"/>
    <n v="10"/>
    <n v="0"/>
    <n v="0"/>
    <s v="DEC"/>
    <n v="0"/>
    <n v="0"/>
    <s v=" "/>
    <b v="0"/>
    <n v="2"/>
    <s v="jAN"/>
    <n v="2"/>
    <n v="-2"/>
    <n v="-1"/>
    <s v="DEGROWTH"/>
    <n v="0"/>
  </r>
  <r>
    <x v="1"/>
    <s v="KARIMGANJ"/>
    <s v="NER103"/>
    <n v="1000000439"/>
    <s v="R K TRADING (SILCHAR)"/>
    <d v="2017-07-05T00:00:00"/>
    <s v="Targeted Dealer"/>
    <m/>
    <n v="240"/>
    <n v="240"/>
    <n v="190.75"/>
    <n v="49.25"/>
    <n v="79.479166666666671"/>
    <n v="157"/>
    <s v="DEC"/>
    <n v="157"/>
    <n v="33.75"/>
    <n v="0.21496815286624193"/>
    <s v="GROWTH"/>
    <n v="218.75"/>
    <s v="jAN"/>
    <n v="218.75"/>
    <n v="-28"/>
    <n v="-0.128"/>
    <s v="DEGROWTH"/>
    <n v="0"/>
  </r>
  <r>
    <x v="1"/>
    <s v="KARIMGANJ"/>
    <s v="NEO021"/>
    <n v="1000000909"/>
    <s v="OM TRADERS (SIL)"/>
    <d v="2019-09-12T00:00:00"/>
    <s v="Targeted Dealer"/>
    <m/>
    <n v="60"/>
    <n v="60"/>
    <n v="35"/>
    <n v="25"/>
    <n v="58.333333333333336"/>
    <n v="37.5"/>
    <s v="DEC"/>
    <n v="37.5"/>
    <n v="-2.5"/>
    <n v="-6.6666666666666652E-2"/>
    <s v="DEGROWTH"/>
    <n v="50"/>
    <s v="jAN"/>
    <n v="50"/>
    <n v="-15"/>
    <n v="-0.30000000000000004"/>
    <s v="DEGROWTH"/>
    <n v="0"/>
  </r>
  <r>
    <x v="1"/>
    <s v="KARIMGANJ"/>
    <s v="NEM310"/>
    <n v="1000000907"/>
    <s v="MAA KARNI STEEL"/>
    <d v="2021-06-30T00:00:00"/>
    <s v="Targeted Dealer"/>
    <m/>
    <n v="300"/>
    <n v="300"/>
    <n v="273"/>
    <n v="27"/>
    <n v="91"/>
    <n v="235"/>
    <s v="DEC"/>
    <n v="235"/>
    <n v="38"/>
    <n v="0.16170212765957448"/>
    <s v="GROWTH"/>
    <n v="275"/>
    <s v="jAN"/>
    <n v="275"/>
    <n v="-2"/>
    <n v="-7.2727272727273196E-3"/>
    <s v="DEGROWTH"/>
    <n v="0"/>
  </r>
  <r>
    <x v="1"/>
    <s v="KARIMGANJ"/>
    <s v="NES528"/>
    <n v="1000000911"/>
    <s v="S.B. ENTERPRISE - SIL"/>
    <d v="2021-08-30T00:00:00"/>
    <s v="Targeted Dealer"/>
    <m/>
    <n v="30"/>
    <n v="30"/>
    <n v="0"/>
    <n v="30"/>
    <n v="0"/>
    <n v="25"/>
    <s v="DEC"/>
    <n v="25"/>
    <n v="-25"/>
    <n v="-1"/>
    <s v="DEGROWTH"/>
    <n v="20"/>
    <s v="jAN"/>
    <n v="20"/>
    <n v="-20"/>
    <n v="-1"/>
    <s v="DEGROWTH"/>
    <n v="0"/>
  </r>
  <r>
    <x v="1"/>
    <s v="KARIMGANJ"/>
    <s v="NEK183"/>
    <n v="1000003171"/>
    <s v="K.A.TRADERS"/>
    <d v="2022-12-23T00:00:00"/>
    <s v="Targeted Dealer"/>
    <m/>
    <n v="380"/>
    <n v="380"/>
    <n v="526.90000000000009"/>
    <n v="-146.90000000000009"/>
    <n v="138.65789473684214"/>
    <n v="334.6"/>
    <s v="DEC"/>
    <n v="334.6"/>
    <n v="192.30000000000007"/>
    <n v="0.57471607890017951"/>
    <s v="GROWTH"/>
    <n v="353.75"/>
    <s v="jAN"/>
    <n v="353.75"/>
    <n v="173.15000000000009"/>
    <n v="0.48946996466431125"/>
    <s v="GROWTH"/>
    <n v="0"/>
  </r>
  <r>
    <x v="1"/>
    <s v="KARIMGANJ"/>
    <s v="NET183"/>
    <n v="1000003531"/>
    <s v="T.A. HARDWARE SHOP"/>
    <d v="2023-05-19T00:00:00"/>
    <s v="Targeted Dealer"/>
    <m/>
    <n v="60"/>
    <n v="60"/>
    <n v="72"/>
    <n v="-12"/>
    <n v="120"/>
    <n v="15"/>
    <s v="DEC"/>
    <n v="15"/>
    <n v="57"/>
    <n v="3.8"/>
    <s v="GROWTH"/>
    <n v="55.5"/>
    <s v="jAN"/>
    <n v="55.5"/>
    <n v="16.5"/>
    <n v="0.29729729729729737"/>
    <s v="GROWTH"/>
    <n v="0"/>
  </r>
  <r>
    <x v="1"/>
    <s v="KARIMGANJ"/>
    <s v="NEP270"/>
    <n v="1000003590"/>
    <s v="PUSHPA TRADERS"/>
    <d v="2023-06-07T00:00:00"/>
    <s v="Targeted Dealer"/>
    <m/>
    <n v="50"/>
    <n v="50"/>
    <n v="25.5"/>
    <n v="24.5"/>
    <n v="51"/>
    <n v="21"/>
    <s v="DEC"/>
    <n v="21"/>
    <n v="4.5"/>
    <n v="0.21428571428571419"/>
    <s v="GROWTH"/>
    <n v="40"/>
    <s v="jAN"/>
    <n v="40"/>
    <n v="-14.5"/>
    <n v="-0.36250000000000004"/>
    <s v="DEGROWTH"/>
    <n v="0"/>
  </r>
  <r>
    <x v="1"/>
    <s v="KARIMGANJ"/>
    <s v="NEG167"/>
    <n v="1000003818"/>
    <s v="G.M. TRADING"/>
    <d v="2024-01-10T00:00:00"/>
    <s v="Targeted Dealer"/>
    <m/>
    <n v="30"/>
    <n v="30"/>
    <n v="30.9"/>
    <n v="-0.89999999999999858"/>
    <n v="103"/>
    <n v="2.5"/>
    <s v="DEC"/>
    <n v="2.5"/>
    <n v="28.4"/>
    <n v="11.36"/>
    <s v="GROWTH"/>
    <n v="105.5"/>
    <s v="jAN"/>
    <n v="105.5"/>
    <n v="-74.599999999999994"/>
    <n v="-0.70710900473933647"/>
    <s v="DEGROWTH"/>
    <n v="0"/>
  </r>
  <r>
    <x v="1"/>
    <s v="KARIMGANJ"/>
    <s v="NED237"/>
    <n v="1000003871"/>
    <s v="DEB TRADERS"/>
    <d v="2024-02-27T00:00:00"/>
    <s v="Targeted Dealer"/>
    <m/>
    <n v="20"/>
    <n v="20"/>
    <n v="5"/>
    <n v="15"/>
    <n v="25"/>
    <n v="5"/>
    <s v="DEC"/>
    <n v="5"/>
    <n v="0"/>
    <n v="0"/>
    <s v="GROWTH"/>
    <n v="7.5"/>
    <s v="jAN"/>
    <n v="7.5"/>
    <n v="-2.5"/>
    <n v="-0.33333333333333337"/>
    <s v="DEGROWTH"/>
    <n v="1"/>
  </r>
  <r>
    <x v="1"/>
    <s v="KARIMGANJ"/>
    <s v="NED243"/>
    <n v="1000003915"/>
    <s v="D.N.S. ENTERPRISES"/>
    <d v="2024-04-22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0"/>
  </r>
  <r>
    <x v="1"/>
    <s v="KARIMGANJ"/>
    <s v="NEB368"/>
    <n v="1000003994"/>
    <s v="BISHWANATH TRADERS"/>
    <d v="2024-05-31T00:00:00"/>
    <s v="Targeted Dealer"/>
    <m/>
    <n v="60"/>
    <n v="60"/>
    <n v="15"/>
    <n v="45"/>
    <n v="25"/>
    <n v="45"/>
    <s v="DEC"/>
    <n v="45"/>
    <n v="-30"/>
    <n v="-0.66666666666666674"/>
    <s v="DEGROWTH"/>
    <n v="45"/>
    <s v="jAN"/>
    <n v="45"/>
    <n v="-30"/>
    <n v="-0.66666666666666674"/>
    <s v="DEGROWTH"/>
    <n v="0"/>
  </r>
  <r>
    <x v="1"/>
    <s v="KARIMGANJ"/>
    <s v="NEA452"/>
    <n v="1000004004"/>
    <s v="AJAY TRADERS"/>
    <d v="2024-06-07T00:00:00"/>
    <s v="Targeted Dealer"/>
    <m/>
    <n v="700"/>
    <n v="700"/>
    <n v="737.3"/>
    <n v="-37.299999999999955"/>
    <n v="105.32857142857142"/>
    <n v="889"/>
    <s v="DEC"/>
    <n v="889"/>
    <n v="-151.70000000000005"/>
    <n v="-0.17064116985376832"/>
    <s v="DEGROWTH"/>
    <n v="598.25"/>
    <s v="jAN"/>
    <n v="598.25"/>
    <n v="139.04999999999995"/>
    <n v="0.23242791475135816"/>
    <s v="GROWTH"/>
    <n v="0"/>
  </r>
  <r>
    <x v="1"/>
    <s v="KARIMGANJ"/>
    <s v="NEN39"/>
    <n v="1000004068"/>
    <s v="NATIONAL ENTERPRISE"/>
    <d v="2024-07-30T00:00:00"/>
    <s v="Targeted Dealer"/>
    <m/>
    <n v="170"/>
    <n v="170"/>
    <n v="224"/>
    <n v="-54"/>
    <n v="131.76470588235296"/>
    <n v="182.5"/>
    <s v="DEC"/>
    <n v="182.5"/>
    <n v="41.5"/>
    <n v="0.22739726027397267"/>
    <s v="GROWTH"/>
    <n v="255"/>
    <s v="jAN"/>
    <n v="255"/>
    <n v="-31"/>
    <n v="-0.1215686274509804"/>
    <s v="DEGROWTH"/>
    <n v="0"/>
  </r>
  <r>
    <x v="1"/>
    <s v="MIZORAM"/>
    <s v="R002"/>
    <n v="1000000598"/>
    <s v="R.D.D.HARDWARE"/>
    <d v="2006-09-16T00:00:00"/>
    <s v="Targeted Dealer"/>
    <m/>
    <n v="100"/>
    <n v="100"/>
    <n v="62.5"/>
    <n v="37.5"/>
    <n v="62.5"/>
    <n v="42"/>
    <s v="DEC"/>
    <n v="42"/>
    <n v="20.5"/>
    <n v="0.48809523809523814"/>
    <s v="GROWTH"/>
    <n v="102"/>
    <s v="jAN"/>
    <n v="102"/>
    <n v="-39.5"/>
    <n v="-0.38725490196078427"/>
    <s v="DEGROWTH"/>
    <n v="0"/>
  </r>
  <r>
    <x v="1"/>
    <s v="MIZORAM"/>
    <s v="J047"/>
    <n v="1000000587"/>
    <s v="JAMES ENTERPRISE"/>
    <d v="2009-07-30T00:00:00"/>
    <s v="Targeted Dealer"/>
    <m/>
    <n v="60"/>
    <n v="60"/>
    <n v="114"/>
    <n v="-54"/>
    <n v="190"/>
    <n v="0"/>
    <s v="DEC"/>
    <n v="0"/>
    <n v="114"/>
    <s v=" "/>
    <b v="0"/>
    <n v="76"/>
    <s v="jAN"/>
    <n v="76"/>
    <n v="38"/>
    <n v="0.5"/>
    <s v="GROWTH"/>
    <n v="0"/>
  </r>
  <r>
    <x v="1"/>
    <s v="MIZORAM"/>
    <s v="L060"/>
    <n v="1000000591"/>
    <s v="LALREM BUSINESS ENTERPRISE"/>
    <d v="2012-08-11T00:00:00"/>
    <s v="Targeted Dealer"/>
    <m/>
    <n v="60"/>
    <n v="60"/>
    <n v="30"/>
    <n v="30"/>
    <n v="50"/>
    <n v="69"/>
    <s v="DEC"/>
    <n v="69"/>
    <n v="-39"/>
    <n v="-0.56521739130434789"/>
    <s v="DEGROWTH"/>
    <n v="61"/>
    <s v="jAN"/>
    <n v="61"/>
    <n v="-31"/>
    <n v="-0.50819672131147542"/>
    <s v="DEGROWTH"/>
    <n v="0"/>
  </r>
  <r>
    <x v="1"/>
    <s v="MIZORAM"/>
    <s v="K151"/>
    <n v="1000000589"/>
    <s v="KIM KIM HARDWARE "/>
    <d v="2013-08-13T00:00:00"/>
    <s v="Targeted Dealer"/>
    <m/>
    <n v="20"/>
    <n v="20"/>
    <n v="32.25"/>
    <n v="-12.25"/>
    <n v="161.25"/>
    <n v="0"/>
    <s v="DEC"/>
    <n v="0"/>
    <n v="32.25"/>
    <s v=" "/>
    <b v="0"/>
    <n v="50"/>
    <s v="jAN"/>
    <n v="50"/>
    <n v="-17.75"/>
    <n v="-0.35499999999999998"/>
    <s v="DEGROWTH"/>
    <n v="0"/>
  </r>
  <r>
    <x v="1"/>
    <s v="MIZORAM"/>
    <s v="NEJ017"/>
    <n v="1000000588"/>
    <s v="JENNY ENTERPRISE"/>
    <d v="2015-06-25T00:00:00"/>
    <s v="Targeted Dealer"/>
    <m/>
    <n v="60"/>
    <n v="60"/>
    <n v="0"/>
    <n v="60"/>
    <n v="0"/>
    <n v="68"/>
    <s v="DEC"/>
    <n v="68"/>
    <n v="-68"/>
    <n v="-1"/>
    <s v="DEGROWTH"/>
    <n v="90.25"/>
    <s v="jAN"/>
    <n v="90.25"/>
    <n v="-90.25"/>
    <n v="-1"/>
    <s v="DEGROWTH"/>
    <n v="0"/>
  </r>
  <r>
    <x v="1"/>
    <s v="MIZORAM"/>
    <s v="NER074"/>
    <n v="1000000597"/>
    <s v="R P STORE (AIZWAL)"/>
    <d v="2016-07-07T00:00:00"/>
    <s v="Targeted Dealer"/>
    <m/>
    <n v="50"/>
    <n v="50"/>
    <n v="38"/>
    <n v="12"/>
    <n v="76"/>
    <n v="39"/>
    <s v="DEC"/>
    <n v="39"/>
    <n v="-1"/>
    <n v="-2.5641025641025661E-2"/>
    <s v="DEGROWTH"/>
    <n v="56.5"/>
    <s v="jAN"/>
    <n v="56.5"/>
    <n v="-18.5"/>
    <n v="-0.32743362831858402"/>
    <s v="DEGROWTH"/>
    <n v="0"/>
  </r>
  <r>
    <x v="1"/>
    <s v="MIZORAM"/>
    <s v="NEM100"/>
    <n v="1000000593"/>
    <s v="M &amp; M STORE (AIZWAL)"/>
    <d v="2017-01-11T00:00:00"/>
    <s v="Targeted Dealer"/>
    <m/>
    <n v="36"/>
    <n v="36"/>
    <n v="57"/>
    <n v="-21"/>
    <n v="158.33333333333334"/>
    <n v="58"/>
    <s v="DEC"/>
    <n v="58"/>
    <n v="-1"/>
    <n v="-1.7241379310344862E-2"/>
    <s v="DEGROWTH"/>
    <n v="37"/>
    <s v="jAN"/>
    <n v="37"/>
    <n v="20"/>
    <n v="0.54054054054054057"/>
    <s v="GROWTH"/>
    <n v="0"/>
  </r>
  <r>
    <x v="1"/>
    <s v="MIZORAM"/>
    <s v="NEM133"/>
    <n v="1000000594"/>
    <s v="M S ENTERPRISE"/>
    <d v="2017-07-29T00:00:00"/>
    <s v="Targeted Dealer"/>
    <m/>
    <n v="150"/>
    <n v="150"/>
    <n v="334.95"/>
    <n v="-184.95"/>
    <n v="223.29999999999998"/>
    <n v="83.5"/>
    <s v="DEC"/>
    <n v="83.5"/>
    <n v="251.45"/>
    <n v="3.0113772455089816"/>
    <s v="GROWTH"/>
    <n v="139"/>
    <s v="jAN"/>
    <n v="139"/>
    <n v="195.95"/>
    <n v="1.4097122302158271"/>
    <s v="GROWTH"/>
    <n v="0"/>
  </r>
  <r>
    <x v="1"/>
    <s v="MIZORAM"/>
    <s v="NEA150"/>
    <n v="1000000582"/>
    <s v="ATEA CEMENT DAWR (AIZ)"/>
    <d v="2017-10-06T00:00:00"/>
    <s v="Targeted Dealer"/>
    <m/>
    <n v="18"/>
    <n v="18"/>
    <n v="19"/>
    <n v="-1"/>
    <n v="105.55555555555556"/>
    <n v="17.5"/>
    <s v="DEC"/>
    <n v="17.5"/>
    <n v="1.5"/>
    <n v="8.5714285714285632E-2"/>
    <s v="GROWTH"/>
    <n v="19"/>
    <s v="jAN"/>
    <n v="19"/>
    <n v="0"/>
    <n v="0"/>
    <s v="GROWTH"/>
    <n v="0"/>
  </r>
  <r>
    <x v="1"/>
    <s v="MIZORAM"/>
    <s v="NEB115"/>
    <n v="1000000583"/>
    <s v="BEE JO STORE (AIZ)"/>
    <d v="2017-10-06T00:00:00"/>
    <s v="-"/>
    <m/>
    <n v="0"/>
    <n v="0"/>
    <n v="20"/>
    <n v="-20"/>
    <s v="-"/>
    <n v="0"/>
    <s v="DEC"/>
    <n v="0"/>
    <n v="20"/>
    <s v=" "/>
    <b v="0"/>
    <n v="39"/>
    <s v="jAN"/>
    <n v="39"/>
    <n v="-19"/>
    <n v="-0.48717948717948723"/>
    <s v="DEGROWTH"/>
    <n v="1"/>
  </r>
  <r>
    <x v="1"/>
    <s v="MIZORAM"/>
    <s v="NEC057"/>
    <n v="1000000584"/>
    <s v="CEMENT DAWR"/>
    <d v="2017-12-20T00:00:00"/>
    <s v="Targeted Dealer"/>
    <m/>
    <n v="20"/>
    <n v="20"/>
    <n v="80"/>
    <n v="-60"/>
    <n v="400"/>
    <n v="27"/>
    <s v="DEC"/>
    <n v="27"/>
    <n v="53"/>
    <n v="1.9629629629629628"/>
    <s v="GROWTH"/>
    <n v="20"/>
    <s v="jAN"/>
    <n v="20"/>
    <n v="60"/>
    <n v="3"/>
    <s v="GROWTH"/>
    <n v="1"/>
  </r>
  <r>
    <x v="1"/>
    <s v="MIZORAM"/>
    <s v="NEZ010"/>
    <n v="1000001002"/>
    <s v="ZUALTEA BUSINESS CENTRE"/>
    <d v="2019-09-13T00:00:00"/>
    <s v="Targeted Dealer"/>
    <m/>
    <n v="100"/>
    <n v="100"/>
    <n v="214.5"/>
    <n v="-114.5"/>
    <n v="214.5"/>
    <n v="35.25"/>
    <s v="DEC"/>
    <n v="35.25"/>
    <n v="179.25"/>
    <n v="5.0851063829787231"/>
    <s v="GROWTH"/>
    <n v="77.25"/>
    <s v="jAN"/>
    <n v="77.25"/>
    <n v="137.25"/>
    <n v="1.7766990291262137"/>
    <s v="GROWTH"/>
    <n v="0"/>
  </r>
  <r>
    <x v="1"/>
    <s v="MIZORAM"/>
    <s v="NES439"/>
    <n v="1000000999"/>
    <s v="SHEKINA ENTERPRISE"/>
    <d v="2020-02-22T00:00:00"/>
    <s v="Targeted Dealer"/>
    <m/>
    <n v="18"/>
    <n v="18"/>
    <n v="0"/>
    <n v="18"/>
    <n v="0"/>
    <n v="19"/>
    <s v="DEC"/>
    <n v="19"/>
    <n v="-19"/>
    <n v="-1"/>
    <s v="DEGROWTH"/>
    <n v="19"/>
    <s v="jAN"/>
    <n v="19"/>
    <n v="-19"/>
    <n v="-1"/>
    <s v="DEGROWTH"/>
    <n v="1"/>
  </r>
  <r>
    <x v="1"/>
    <s v="MIZORAM"/>
    <s v="NEN147"/>
    <n v="1000000996"/>
    <s v="N NADAW STORE"/>
    <d v="2020-05-09T00:00:00"/>
    <s v="Targeted Dealer"/>
    <m/>
    <n v="60"/>
    <n v="60"/>
    <n v="154"/>
    <n v="-94"/>
    <n v="256.66666666666669"/>
    <n v="50"/>
    <s v="DEC"/>
    <n v="50"/>
    <n v="104"/>
    <n v="2.08"/>
    <s v="GROWTH"/>
    <n v="67"/>
    <s v="jAN"/>
    <n v="67"/>
    <n v="87"/>
    <n v="1.2985074626865671"/>
    <s v="GROWTH"/>
    <n v="0"/>
  </r>
  <r>
    <x v="1"/>
    <s v="MIZORAM"/>
    <s v="NEE044"/>
    <n v="1000000990"/>
    <s v="EL-BE ENTERPRISE"/>
    <d v="2020-05-20T00:00:00"/>
    <s v="Targeted Dealer"/>
    <m/>
    <n v="30"/>
    <n v="30"/>
    <n v="28.35"/>
    <n v="1.6499999999999986"/>
    <n v="94.500000000000014"/>
    <n v="58.75"/>
    <s v="DEC"/>
    <n v="58.75"/>
    <n v="-30.4"/>
    <n v="-0.51744680851063829"/>
    <s v="DEGROWTH"/>
    <n v="22.75"/>
    <s v="jAN"/>
    <n v="22.75"/>
    <n v="5.6000000000000014"/>
    <n v="0.24615384615384617"/>
    <s v="GROWTH"/>
    <n v="0"/>
  </r>
  <r>
    <x v="1"/>
    <s v="MIZORAM"/>
    <s v="NEA284"/>
    <n v="1000000985"/>
    <s v="AMY TRADING (MIZ)"/>
    <d v="2020-08-21T00:00:00"/>
    <s v="Targeted Dealer"/>
    <m/>
    <n v="100"/>
    <n v="100"/>
    <n v="121.25"/>
    <n v="-21.25"/>
    <n v="121.25"/>
    <n v="118"/>
    <s v="DEC"/>
    <n v="118"/>
    <n v="3.25"/>
    <n v="2.754237288135597E-2"/>
    <s v="GROWTH"/>
    <n v="90.5"/>
    <s v="jAN"/>
    <n v="90.5"/>
    <n v="30.75"/>
    <n v="0.33977900552486195"/>
    <s v="GROWTH"/>
    <n v="0"/>
  </r>
  <r>
    <x v="1"/>
    <s v="MIZORAM"/>
    <s v="NEG123"/>
    <n v="1000000991"/>
    <s v="GYANADA STORE"/>
    <d v="2020-08-27T00:00:00"/>
    <s v="Targeted Dealer"/>
    <m/>
    <n v="100"/>
    <n v="100"/>
    <n v="102"/>
    <n v="-2"/>
    <n v="102"/>
    <n v="60"/>
    <s v="DEC"/>
    <n v="60"/>
    <n v="42"/>
    <n v="0.7"/>
    <s v="GROWTH"/>
    <n v="135.6"/>
    <s v="jAN"/>
    <n v="135.6"/>
    <n v="-33.599999999999994"/>
    <n v="-0.24778761061946897"/>
    <s v="DEGROWTH"/>
    <n v="1"/>
  </r>
  <r>
    <x v="1"/>
    <s v="MIZORAM"/>
    <s v="NEZ014"/>
    <n v="1000001001"/>
    <s v="ZAHUATA CEMENT AGENCY"/>
    <d v="2021-11-03T00:00:00"/>
    <s v="Targeted Dealer"/>
    <m/>
    <n v="20"/>
    <n v="20"/>
    <n v="7"/>
    <n v="13"/>
    <n v="35"/>
    <n v="56"/>
    <s v="DEC"/>
    <n v="56"/>
    <n v="-49"/>
    <n v="-0.875"/>
    <s v="DEGROWTH"/>
    <n v="19"/>
    <s v="jAN"/>
    <n v="19"/>
    <n v="-12"/>
    <n v="-0.63157894736842102"/>
    <s v="DEGROWTH"/>
    <n v="0"/>
  </r>
  <r>
    <x v="1"/>
    <s v="MIZORAM"/>
    <s v="NEZ015"/>
    <n v="1000002754"/>
    <s v="ZR ENTERPRISE"/>
    <d v="2022-05-20T00:00:00"/>
    <s v="Targeted Dealer"/>
    <m/>
    <n v="80"/>
    <n v="80"/>
    <n v="107.45"/>
    <n v="-27.450000000000003"/>
    <n v="134.3125"/>
    <n v="40"/>
    <s v="DEC"/>
    <n v="40"/>
    <n v="67.45"/>
    <n v="1.6862500000000002"/>
    <s v="GROWTH"/>
    <n v="77"/>
    <s v="jAN"/>
    <n v="77"/>
    <n v="30.450000000000003"/>
    <n v="0.3954545454545455"/>
    <s v="GROWTH"/>
    <n v="0"/>
  </r>
  <r>
    <x v="1"/>
    <s v="MIZORAM"/>
    <s v="NES607"/>
    <n v="1000003112"/>
    <s v="SOUTHERN BREEZE"/>
    <d v="2022-11-22T00:00:00"/>
    <s v="Targeted Dealer"/>
    <m/>
    <n v="100"/>
    <n v="100"/>
    <n v="141"/>
    <n v="-41"/>
    <n v="141"/>
    <n v="38"/>
    <s v="DEC"/>
    <n v="38"/>
    <n v="103"/>
    <n v="2.7105263157894739"/>
    <s v="GROWTH"/>
    <n v="112"/>
    <s v="jAN"/>
    <n v="112"/>
    <n v="29"/>
    <n v="0.2589285714285714"/>
    <s v="GROWTH"/>
    <n v="0"/>
  </r>
  <r>
    <x v="1"/>
    <s v="MIZORAM"/>
    <s v="NEV052"/>
    <n v="1000003114"/>
    <s v="VELI HARDWARE"/>
    <d v="2022-11-28T00:00:00"/>
    <s v="-"/>
    <m/>
    <n v="0"/>
    <n v="0"/>
    <n v="0"/>
    <n v="0"/>
    <s v="-"/>
    <n v="0"/>
    <s v="DEC"/>
    <n v="0"/>
    <n v="0"/>
    <s v=" "/>
    <b v="0"/>
    <n v="25"/>
    <s v="jAN"/>
    <n v="25"/>
    <n v="-25"/>
    <n v="-1"/>
    <s v="DEGROWTH"/>
    <n v="0"/>
  </r>
  <r>
    <x v="1"/>
    <s v="MIZORAM"/>
    <s v="NEG152"/>
    <n v="1000003126"/>
    <s v="GABRIEL ENTERPRISE"/>
    <d v="2022-12-12T00:00:00"/>
    <s v="Targeted Dealer"/>
    <m/>
    <n v="140"/>
    <n v="140"/>
    <n v="170"/>
    <n v="-30"/>
    <n v="121.42857142857143"/>
    <n v="77"/>
    <s v="DEC"/>
    <n v="77"/>
    <n v="93"/>
    <n v="1.2077922077922079"/>
    <s v="GROWTH"/>
    <n v="134"/>
    <s v="jAN"/>
    <n v="134"/>
    <n v="36"/>
    <n v="0.26865671641791056"/>
    <s v="GROWTH"/>
    <n v="0"/>
  </r>
  <r>
    <x v="1"/>
    <s v="MIZORAM"/>
    <s v="NER273"/>
    <n v="1000003326"/>
    <s v="R&amp;C ENTERPRISE"/>
    <d v="2023-02-09T00:00:00"/>
    <s v="-"/>
    <m/>
    <n v="0"/>
    <n v="0"/>
    <n v="4.5"/>
    <n v="-4.5"/>
    <s v="-"/>
    <n v="45"/>
    <s v="DEC"/>
    <n v="45"/>
    <n v="-40.5"/>
    <n v="-0.9"/>
    <s v="DEGROWTH"/>
    <n v="0"/>
    <s v="jAN"/>
    <n v="0"/>
    <n v="4.5"/>
    <n v="0"/>
    <b v="0"/>
    <n v="0"/>
  </r>
  <r>
    <x v="1"/>
    <s v="MIZORAM"/>
    <s v="NEC126"/>
    <n v="1000003554"/>
    <s v="C.L.ENTERPRISES"/>
    <d v="2023-05-26T00:00:00"/>
    <s v="Targeted Dealer"/>
    <m/>
    <n v="20"/>
    <n v="20"/>
    <n v="0"/>
    <n v="20"/>
    <n v="0"/>
    <n v="19"/>
    <s v="DEC"/>
    <n v="19"/>
    <n v="-19"/>
    <n v="-1"/>
    <s v="DEGROWTH"/>
    <n v="38"/>
    <s v="jAN"/>
    <n v="38"/>
    <n v="-38"/>
    <n v="-1"/>
    <s v="DEGROWTH"/>
    <n v="0"/>
  </r>
  <r>
    <x v="1"/>
    <s v="MIZORAM"/>
    <s v="NES678"/>
    <n v="1000003677"/>
    <s v="S.M.ENTERPRISE"/>
    <d v="2023-08-04T00:00:00"/>
    <s v="Targeted Dealer"/>
    <m/>
    <n v="10"/>
    <n v="10"/>
    <n v="30"/>
    <n v="-20"/>
    <n v="300"/>
    <n v="15"/>
    <s v="DEC"/>
    <n v="15"/>
    <n v="15"/>
    <n v="1"/>
    <s v="GROWTH"/>
    <n v="0"/>
    <s v="jAN"/>
    <n v="0"/>
    <n v="30"/>
    <n v="0"/>
    <b v="0"/>
    <n v="0"/>
  </r>
  <r>
    <x v="1"/>
    <s v="MIZORAM"/>
    <s v="NEC130"/>
    <n v="1000003714"/>
    <s v="CEMENT SUPPLY AGENCY"/>
    <d v="2023-09-12T00:00:00"/>
    <s v="Targeted Dealer"/>
    <m/>
    <n v="10"/>
    <n v="10"/>
    <n v="3.5"/>
    <n v="6.5"/>
    <n v="35"/>
    <n v="2"/>
    <s v="DEC"/>
    <n v="2"/>
    <n v="1.5"/>
    <n v="0.75"/>
    <s v="GROWTH"/>
    <n v="0"/>
    <s v="jAN"/>
    <n v="0"/>
    <n v="3.5"/>
    <n v="0"/>
    <b v="0"/>
    <n v="1"/>
  </r>
  <r>
    <x v="1"/>
    <s v="MIZORAM"/>
    <s v="NEW013"/>
    <n v="1000003746"/>
    <s v="WEAR ME OUT"/>
    <d v="2023-11-08T00:00:00"/>
    <s v="Targeted Dealer"/>
    <m/>
    <n v="20"/>
    <n v="20"/>
    <n v="0"/>
    <n v="20"/>
    <n v="0"/>
    <n v="0"/>
    <s v="DEC"/>
    <n v="0"/>
    <n v="0"/>
    <s v=" "/>
    <b v="0"/>
    <n v="23"/>
    <s v="jAN"/>
    <n v="23"/>
    <n v="-23"/>
    <n v="-1"/>
    <s v="DEGROWTH"/>
    <n v="0"/>
  </r>
  <r>
    <x v="1"/>
    <s v="MIZORAM"/>
    <s v="NEC136"/>
    <n v="1000003867"/>
    <s v="CHHANGTE HARDWARE"/>
    <d v="2024-02-20T00:00:00"/>
    <s v="Targeted Dealer"/>
    <m/>
    <n v="18"/>
    <n v="18"/>
    <n v="20"/>
    <n v="-2"/>
    <n v="111.11111111111111"/>
    <n v="0"/>
    <s v="DEC"/>
    <n v="0"/>
    <n v="20"/>
    <s v=" "/>
    <b v="0"/>
    <n v="0"/>
    <s v="jAN"/>
    <n v="0"/>
    <n v="20"/>
    <n v="0"/>
    <b v="0"/>
    <n v="0"/>
  </r>
  <r>
    <x v="1"/>
    <s v="MIZORAM"/>
    <s v="NES709"/>
    <n v="1000003870"/>
    <s v="SHRI ELECTRICALS &amp; HARDWARES"/>
    <d v="2024-02-27T00:00:00"/>
    <s v="Targeted Dealer"/>
    <m/>
    <n v="10"/>
    <n v="10"/>
    <n v="5.5"/>
    <n v="4.5"/>
    <n v="55"/>
    <n v="18.5"/>
    <s v="DEC"/>
    <n v="18.5"/>
    <n v="-13"/>
    <n v="-0.70270270270270263"/>
    <s v="DEGROWTH"/>
    <n v="0"/>
    <s v="jAN"/>
    <n v="0"/>
    <n v="5.5"/>
    <n v="0"/>
    <b v="0"/>
    <n v="1"/>
  </r>
  <r>
    <x v="1"/>
    <s v="MIZORAM"/>
    <s v="NEA442"/>
    <n v="1000003889"/>
    <s v="AIE CONSTRUCTION"/>
    <d v="2024-03-18T00:00:00"/>
    <s v="Targeted Dealer"/>
    <m/>
    <n v="60"/>
    <n v="60"/>
    <n v="172.25"/>
    <n v="-112.25"/>
    <n v="287.08333333333337"/>
    <n v="109.25"/>
    <s v="DEC"/>
    <n v="109.25"/>
    <n v="63"/>
    <n v="0.57665903890160175"/>
    <s v="GROWTH"/>
    <n v="27"/>
    <s v="jAN"/>
    <n v="27"/>
    <n v="145.25"/>
    <n v="5.3796296296296298"/>
    <s v="GROWTH"/>
    <n v="0"/>
  </r>
  <r>
    <x v="1"/>
    <s v="MIZORAM"/>
    <s v="NER274"/>
    <n v="1000003894"/>
    <s v="RORO POLYMERS"/>
    <d v="2024-03-22T00:00:00"/>
    <s v="Targeted Dealer"/>
    <m/>
    <n v="20"/>
    <n v="20"/>
    <n v="18"/>
    <n v="2"/>
    <n v="90"/>
    <n v="21.5"/>
    <s v="DEC"/>
    <n v="21.5"/>
    <n v="-3.5"/>
    <n v="-0.16279069767441856"/>
    <s v="DEGROWTH"/>
    <n v="48.5"/>
    <s v="jAN"/>
    <n v="48.5"/>
    <n v="-30.5"/>
    <n v="-0.62886597938144329"/>
    <s v="DEGROWTH"/>
    <n v="0"/>
  </r>
  <r>
    <x v="1"/>
    <s v="MIZORAM"/>
    <s v="NEZ024"/>
    <n v="1000003897"/>
    <s v="ZAMZO ENGINEERING, CONSTRUCTION AND"/>
    <d v="2024-03-29T00:00:00"/>
    <s v="Targeted Dealer"/>
    <m/>
    <n v="40"/>
    <n v="40"/>
    <n v="58"/>
    <n v="-18"/>
    <n v="145"/>
    <n v="128"/>
    <s v="DEC"/>
    <n v="128"/>
    <n v="-70"/>
    <n v="-0.546875"/>
    <s v="DEGROWTH"/>
    <n v="49"/>
    <s v="jAN"/>
    <n v="49"/>
    <n v="9"/>
    <n v="0.18367346938775508"/>
    <s v="GROWTH"/>
    <n v="0"/>
  </r>
  <r>
    <x v="1"/>
    <s v="MIZORAM"/>
    <s v="NEL125"/>
    <n v="1000003911"/>
    <s v="L SADI STORE"/>
    <d v="2024-04-19T00:00:00"/>
    <s v="-"/>
    <m/>
    <n v="0"/>
    <n v="0"/>
    <n v="0"/>
    <n v="0"/>
    <s v="-"/>
    <n v="0"/>
    <s v="DEC"/>
    <n v="0"/>
    <n v="0"/>
    <s v=" "/>
    <b v="0"/>
    <n v="15"/>
    <s v="jAN"/>
    <n v="15"/>
    <n v="-15"/>
    <n v="-1"/>
    <s v="DEGROWTH"/>
    <n v="0"/>
  </r>
  <r>
    <x v="1"/>
    <s v="MIZORAM"/>
    <s v="NEC140"/>
    <n v="1000003928"/>
    <s v="C &amp; R ENTERPRISE"/>
    <d v="2024-04-30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1"/>
    <s v="MIZORAM"/>
    <s v="NES726"/>
    <n v="1000003990"/>
    <s v="SAILOLIANA ENTERPRISE"/>
    <d v="2024-05-31T00:00:00"/>
    <s v="Targeted Dealer"/>
    <m/>
    <n v="20"/>
    <n v="20"/>
    <n v="13.5"/>
    <n v="6.5"/>
    <n v="67.5"/>
    <n v="15.75"/>
    <s v="DEC"/>
    <n v="15.75"/>
    <n v="-2.25"/>
    <n v="-0.1428571428571429"/>
    <s v="DEGROWTH"/>
    <n v="20.5"/>
    <s v="jAN"/>
    <n v="20.5"/>
    <n v="-7"/>
    <n v="-0.34146341463414631"/>
    <s v="DEGROWTH"/>
    <n v="0"/>
  </r>
  <r>
    <x v="1"/>
    <s v="MIZORAM"/>
    <s v="NEM439"/>
    <n v="1000004024"/>
    <s v="MIDLAND BUSINESS ENTERPRISE"/>
    <d v="2024-06-29T00:00:00"/>
    <s v="Targeted Dealer"/>
    <m/>
    <n v="50"/>
    <n v="50"/>
    <n v="44.75"/>
    <n v="5.25"/>
    <n v="89.5"/>
    <n v="53"/>
    <s v="DEC"/>
    <n v="53"/>
    <n v="-8.25"/>
    <n v="-0.15566037735849059"/>
    <s v="DEGROWTH"/>
    <n v="31.25"/>
    <s v="jAN"/>
    <n v="31.25"/>
    <n v="13.5"/>
    <n v="0.43199999999999994"/>
    <s v="GROWTH"/>
    <n v="0"/>
  </r>
  <r>
    <x v="1"/>
    <s v="MIZORAM"/>
    <s v="NEN35"/>
    <n v="1000004049"/>
    <s v="N.I.HARDWARE"/>
    <d v="2024-07-20T00:00:00"/>
    <s v="Targeted Dealer"/>
    <m/>
    <n v="40"/>
    <n v="40"/>
    <n v="133"/>
    <n v="-93"/>
    <n v="332.5"/>
    <n v="62"/>
    <s v="DEC"/>
    <n v="62"/>
    <n v="71"/>
    <n v="1.1451612903225805"/>
    <s v="GROWTH"/>
    <n v="20"/>
    <s v="jAN"/>
    <n v="20"/>
    <n v="113"/>
    <n v="5.65"/>
    <s v="GROWTH"/>
    <n v="0"/>
  </r>
  <r>
    <x v="1"/>
    <s v="MIZORAM"/>
    <s v="NEW015"/>
    <n v="1000004106"/>
    <s v="WOODLAND CONSTRUCTION"/>
    <d v="2024-08-31T00:00:00"/>
    <s v="Targeted Dealer"/>
    <m/>
    <n v="30"/>
    <n v="30"/>
    <n v="15.25"/>
    <n v="14.75"/>
    <n v="50.833333333333336"/>
    <n v="31.5"/>
    <s v="DEC"/>
    <n v="31.5"/>
    <n v="-16.25"/>
    <n v="-0.51587301587301582"/>
    <s v="DEGROWTH"/>
    <n v="6.25"/>
    <s v="jAN"/>
    <n v="6.25"/>
    <n v="9"/>
    <n v="1.44"/>
    <s v="GROWTH"/>
    <n v="0"/>
  </r>
  <r>
    <x v="1"/>
    <s v="TURA HILLS"/>
    <s v="A020"/>
    <n v="1000000767"/>
    <s v="AMIT ENTERPRISES"/>
    <d v="2005-08-01T00:00:00"/>
    <s v="Targeted Dealer"/>
    <m/>
    <n v="850"/>
    <n v="850"/>
    <n v="950"/>
    <n v="-100"/>
    <n v="111.76470588235294"/>
    <n v="880"/>
    <s v="DEC"/>
    <n v="880"/>
    <n v="70"/>
    <n v="7.9545454545454586E-2"/>
    <s v="GROWTH"/>
    <n v="845"/>
    <s v="jAN"/>
    <n v="845"/>
    <n v="105"/>
    <n v="0.12426035502958577"/>
    <s v="GROWTH"/>
    <n v="0"/>
  </r>
  <r>
    <x v="1"/>
    <s v="TURA HILLS"/>
    <s v="M160"/>
    <n v="1000000772"/>
    <s v="MONORANJAN DAS"/>
    <d v="2011-04-07T00:00:00"/>
    <s v="Targeted Dealer"/>
    <m/>
    <n v="65"/>
    <n v="65"/>
    <n v="0"/>
    <n v="65"/>
    <n v="0"/>
    <n v="0"/>
    <s v="DEC"/>
    <n v="0"/>
    <n v="0"/>
    <s v=" "/>
    <b v="0"/>
    <n v="62"/>
    <s v="jAN"/>
    <n v="62"/>
    <n v="-62"/>
    <n v="-1"/>
    <s v="DEGROWTH"/>
    <n v="0"/>
  </r>
  <r>
    <x v="1"/>
    <s v="TURA HILLS"/>
    <s v="S356"/>
    <n v="1000000776"/>
    <s v="SWASTIM HARDWARE"/>
    <d v="2012-12-20T00:00:00"/>
    <s v="Targeted Dealer"/>
    <m/>
    <n v="80"/>
    <n v="80"/>
    <n v="35"/>
    <n v="45"/>
    <n v="43.75"/>
    <n v="60"/>
    <s v="DEC"/>
    <n v="60"/>
    <n v="-25"/>
    <n v="-0.41666666666666663"/>
    <s v="DEGROWTH"/>
    <n v="50"/>
    <s v="jAN"/>
    <n v="50"/>
    <n v="-15"/>
    <n v="-0.30000000000000004"/>
    <s v="DEGROWTH"/>
    <n v="0"/>
  </r>
  <r>
    <x v="1"/>
    <s v="TURA HILLS"/>
    <s v="NEB002"/>
    <n v="1000000768"/>
    <s v="BILLINDRO SANGMA"/>
    <d v="2014-06-26T00:00:00"/>
    <s v="Targeted Dealer"/>
    <m/>
    <n v="75"/>
    <n v="75"/>
    <n v="25"/>
    <n v="50"/>
    <n v="33.333333333333336"/>
    <n v="25"/>
    <s v="DEC"/>
    <n v="25"/>
    <n v="0"/>
    <n v="0"/>
    <s v="GROWTH"/>
    <n v="80"/>
    <s v="jAN"/>
    <n v="80"/>
    <n v="-55"/>
    <n v="-0.6875"/>
    <s v="DEGROWTH"/>
    <n v="0"/>
  </r>
  <r>
    <x v="1"/>
    <s v="TURA HILLS"/>
    <s v="NES202"/>
    <n v="1000000775"/>
    <s v="SHIRA HARDWARE STORE (TURA)"/>
    <d v="2017-06-19T00:00:00"/>
    <s v="Targeted Dealer"/>
    <m/>
    <n v="110"/>
    <n v="110"/>
    <n v="105"/>
    <n v="5"/>
    <n v="95.454545454545453"/>
    <n v="75"/>
    <s v="DEC"/>
    <n v="75"/>
    <n v="30"/>
    <n v="0.39999999999999991"/>
    <s v="GROWTH"/>
    <n v="95"/>
    <s v="jAN"/>
    <n v="95"/>
    <n v="10"/>
    <n v="0.10526315789473695"/>
    <s v="GROWTH"/>
    <n v="0"/>
  </r>
  <r>
    <x v="1"/>
    <s v="TURA HILLS"/>
    <s v="NEJ053"/>
    <n v="1000000770"/>
    <s v="JRS TRADERS"/>
    <d v="2017-08-30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1"/>
    <s v="TURA HILLS"/>
    <s v="NEN086"/>
    <n v="1000000773"/>
    <s v="N S TRADE AGENCY"/>
    <d v="2017-11-27T00:00:00"/>
    <s v="Targeted Dealer"/>
    <m/>
    <n v="160"/>
    <n v="160"/>
    <n v="55"/>
    <n v="105"/>
    <n v="34.375"/>
    <n v="115"/>
    <s v="DEC"/>
    <n v="115"/>
    <n v="-60"/>
    <n v="-0.52173913043478259"/>
    <s v="DEGROWTH"/>
    <n v="211"/>
    <s v="jAN"/>
    <n v="211"/>
    <n v="-156"/>
    <n v="-0.73933649289099523"/>
    <s v="DEGROWTH"/>
    <n v="0"/>
  </r>
  <r>
    <x v="1"/>
    <s v="TURA HILLS"/>
    <s v="NEC072"/>
    <n v="1000000769"/>
    <s v="CHITTARANJAN HARDWARE"/>
    <d v="2018-07-24T00:00:00"/>
    <s v="Targeted Dealer"/>
    <m/>
    <n v="95"/>
    <n v="95"/>
    <n v="48"/>
    <n v="47"/>
    <n v="50.526315789473685"/>
    <n v="81"/>
    <s v="DEC"/>
    <n v="81"/>
    <n v="-33"/>
    <n v="-0.40740740740740744"/>
    <s v="DEGROWTH"/>
    <n v="82"/>
    <s v="jAN"/>
    <n v="82"/>
    <n v="-34"/>
    <n v="-0.41463414634146345"/>
    <s v="DEGROWTH"/>
    <n v="0"/>
  </r>
  <r>
    <x v="1"/>
    <s v="TURA HILLS"/>
    <s v="NES315"/>
    <n v="1000000774"/>
    <s v="S D SHIRA"/>
    <d v="2018-08-07T00:00:00"/>
    <s v="Targeted Dealer"/>
    <m/>
    <n v="100"/>
    <n v="100"/>
    <n v="30"/>
    <n v="70"/>
    <n v="30"/>
    <n v="95"/>
    <s v="DEC"/>
    <n v="95"/>
    <n v="-65"/>
    <n v="-0.68421052631578949"/>
    <s v="DEGROWTH"/>
    <n v="90"/>
    <s v="jAN"/>
    <n v="90"/>
    <n v="-60"/>
    <n v="-0.66666666666666674"/>
    <s v="DEGROWTH"/>
    <n v="0"/>
  </r>
  <r>
    <x v="1"/>
    <s v="TURA HILLS"/>
    <s v="NEB195"/>
    <n v="1000001085"/>
    <s v="BANIA HARDWARE"/>
    <d v="2019-04-27T00:00:00"/>
    <s v="Targeted Dealer"/>
    <m/>
    <n v="25"/>
    <n v="25"/>
    <n v="0"/>
    <n v="25"/>
    <n v="0"/>
    <n v="25"/>
    <s v="DEC"/>
    <n v="25"/>
    <n v="-25"/>
    <n v="-1"/>
    <s v="DEGROWTH"/>
    <n v="25"/>
    <s v="jAN"/>
    <n v="25"/>
    <n v="-25"/>
    <n v="-1"/>
    <s v="DEGROWTH"/>
    <n v="0"/>
  </r>
  <r>
    <x v="1"/>
    <s v="TURA HILLS"/>
    <s v="NER183"/>
    <n v="1000001090"/>
    <s v="R K HARDWARE (TURA)"/>
    <d v="2019-12-02T00:00:00"/>
    <s v="Targeted Dealer"/>
    <m/>
    <n v="420"/>
    <n v="420"/>
    <n v="200"/>
    <n v="220"/>
    <n v="47.61904761904762"/>
    <n v="486.85"/>
    <s v="DEC"/>
    <n v="486.85"/>
    <n v="-286.85000000000002"/>
    <n v="-0.5891958508780939"/>
    <s v="DEGROWTH"/>
    <n v="405"/>
    <s v="jAN"/>
    <n v="405"/>
    <n v="-205"/>
    <n v="-0.50617283950617287"/>
    <s v="DEGROWTH"/>
    <n v="0"/>
  </r>
  <r>
    <x v="1"/>
    <s v="TURA HILLS"/>
    <s v="NEA294"/>
    <n v="1000001083"/>
    <s v="A.B.C. ENTERPRISE - TURA"/>
    <d v="2020-10-22T00:00:00"/>
    <s v="Targeted Dealer"/>
    <m/>
    <n v="160"/>
    <n v="160"/>
    <n v="85"/>
    <n v="75"/>
    <n v="53.125"/>
    <n v="70"/>
    <s v="DEC"/>
    <n v="70"/>
    <n v="15"/>
    <n v="0.21428571428571419"/>
    <s v="GROWTH"/>
    <n v="190"/>
    <s v="jAN"/>
    <n v="190"/>
    <n v="-105"/>
    <n v="-0.55263157894736836"/>
    <s v="DEGROWTH"/>
    <n v="0"/>
  </r>
  <r>
    <x v="1"/>
    <s v="TURA HILLS"/>
    <s v="NEP206"/>
    <n v="1000001089"/>
    <s v="PAWAN KUMAR SAHU - TURA"/>
    <d v="2021-01-01T00:00:00"/>
    <s v="Targeted Dealer"/>
    <m/>
    <n v="165"/>
    <n v="165"/>
    <n v="75"/>
    <n v="90"/>
    <n v="45.45454545454546"/>
    <n v="77.5"/>
    <s v="DEC"/>
    <n v="77.5"/>
    <n v="-2.5"/>
    <n v="-3.2258064516129004E-2"/>
    <s v="DEGROWTH"/>
    <n v="265"/>
    <s v="jAN"/>
    <n v="265"/>
    <n v="-190"/>
    <n v="-0.71698113207547176"/>
    <s v="DEGROWTH"/>
    <n v="0"/>
  </r>
  <r>
    <x v="1"/>
    <s v="TURA HILLS"/>
    <s v="NEJ124"/>
    <n v="1000001088"/>
    <s v="J A SANGMA"/>
    <d v="2021-05-05T00:00:00"/>
    <s v="Targeted Dealer"/>
    <m/>
    <n v="25"/>
    <n v="25"/>
    <n v="25"/>
    <n v="0"/>
    <n v="100"/>
    <n v="50"/>
    <s v="DEC"/>
    <n v="50"/>
    <n v="-25"/>
    <n v="-0.5"/>
    <s v="DEGROWTH"/>
    <n v="0"/>
    <s v="jAN"/>
    <n v="0"/>
    <n v="25"/>
    <n v="0"/>
    <b v="0"/>
    <n v="1"/>
  </r>
  <r>
    <x v="1"/>
    <s v="TURA HILLS"/>
    <s v="NES590"/>
    <n v="1000002756"/>
    <s v="STEELS HOUSE"/>
    <d v="2022-05-23T00:00:00"/>
    <s v="Targeted Dealer"/>
    <m/>
    <n v="220"/>
    <n v="220"/>
    <n v="60"/>
    <n v="160"/>
    <n v="27.27272727272727"/>
    <n v="45"/>
    <s v="DEC"/>
    <n v="45"/>
    <n v="15"/>
    <n v="0.33333333333333326"/>
    <s v="GROWTH"/>
    <n v="185"/>
    <s v="jAN"/>
    <n v="185"/>
    <n v="-125"/>
    <n v="-0.67567567567567566"/>
    <s v="DEGROWTH"/>
    <n v="0"/>
  </r>
  <r>
    <x v="1"/>
    <s v="TURA HILLS"/>
    <s v="NEK181"/>
    <n v="1000003158"/>
    <s v="KP HARDWARE"/>
    <d v="2022-12-19T00:00:00"/>
    <s v="-"/>
    <m/>
    <n v="0"/>
    <n v="0"/>
    <n v="0"/>
    <n v="0"/>
    <s v="-"/>
    <n v="0"/>
    <s v="DEC"/>
    <n v="0"/>
    <n v="0"/>
    <s v=" "/>
    <b v="0"/>
    <n v="30"/>
    <s v="jAN"/>
    <n v="30"/>
    <n v="-30"/>
    <n v="-1"/>
    <s v="DEGROWTH"/>
    <n v="0"/>
  </r>
  <r>
    <x v="1"/>
    <s v="TURA HILLS"/>
    <s v="NEA403"/>
    <n v="1000003565"/>
    <s v="AJAY R MARAK"/>
    <d v="2023-06-01T00:00:00"/>
    <s v="Targeted Dealer"/>
    <m/>
    <n v="100"/>
    <n v="100"/>
    <n v="32"/>
    <n v="68"/>
    <n v="32"/>
    <n v="32"/>
    <s v="DEC"/>
    <n v="32"/>
    <n v="0"/>
    <n v="0"/>
    <s v="GROWTH"/>
    <n v="96"/>
    <s v="jAN"/>
    <n v="96"/>
    <n v="-64"/>
    <n v="-0.66666666666666674"/>
    <s v="DEGROWTH"/>
    <n v="0"/>
  </r>
  <r>
    <x v="1"/>
    <s v="TURA HILLS"/>
    <s v="NES680"/>
    <n v="1000003716"/>
    <s v="SEMINGTON MARAK"/>
    <d v="2023-09-12T00:00:00"/>
    <s v="Targeted Dealer"/>
    <m/>
    <n v="160"/>
    <n v="160"/>
    <n v="90"/>
    <n v="70"/>
    <n v="56.25"/>
    <n v="180"/>
    <s v="DEC"/>
    <n v="180"/>
    <n v="-90"/>
    <n v="-0.5"/>
    <s v="DEGROWTH"/>
    <n v="150"/>
    <s v="jAN"/>
    <n v="150"/>
    <n v="-60"/>
    <n v="-0.4"/>
    <s v="DEGROWTH"/>
    <n v="0"/>
  </r>
  <r>
    <x v="1"/>
    <s v="TURA HILLS"/>
    <s v="NET195"/>
    <n v="1000004025"/>
    <s v="TIGER STEEL AND HARDWARE"/>
    <d v="2024-06-30T00:00:00"/>
    <s v="Targeted Dealer"/>
    <m/>
    <n v="190"/>
    <n v="190"/>
    <n v="65"/>
    <n v="125"/>
    <n v="34.210526315789473"/>
    <n v="155"/>
    <s v="DEC"/>
    <n v="155"/>
    <n v="-90"/>
    <n v="-0.58064516129032251"/>
    <s v="DEGROWTH"/>
    <n v="170"/>
    <s v="jAN"/>
    <n v="170"/>
    <n v="-105"/>
    <n v="-0.61764705882352944"/>
    <s v="DEGROWTH"/>
    <n v="0"/>
  </r>
  <r>
    <x v="1"/>
    <s v="TURA HILLS"/>
    <s v="NEG179"/>
    <n v="1000004072"/>
    <s v="GIRRAJ TRADE AGENCY"/>
    <d v="2024-07-31T00:00:00"/>
    <s v="Targeted Dealer"/>
    <m/>
    <n v="75"/>
    <n v="75"/>
    <n v="35"/>
    <n v="40"/>
    <n v="46.666666666666664"/>
    <n v="70"/>
    <s v="DEC"/>
    <n v="70"/>
    <n v="-35"/>
    <n v="-0.5"/>
    <s v="DEGROWTH"/>
    <n v="65"/>
    <s v="jAN"/>
    <n v="65"/>
    <n v="-30"/>
    <n v="-0.46153846153846156"/>
    <s v="DEGROWTH"/>
    <n v="0"/>
  </r>
  <r>
    <x v="1"/>
    <s v="TURA PLAIN"/>
    <s v="S283"/>
    <n v="1000000784"/>
    <s v="S.K.HARDWARE STORES (TURA)"/>
    <d v="2011-10-14T00:00:00"/>
    <s v="Targeted Dealer"/>
    <m/>
    <n v="25"/>
    <n v="25"/>
    <n v="25"/>
    <n v="0"/>
    <n v="100"/>
    <n v="0"/>
    <s v="DEC"/>
    <n v="0"/>
    <n v="25"/>
    <s v=" "/>
    <b v="0"/>
    <n v="55"/>
    <s v="jAN"/>
    <n v="55"/>
    <n v="-30"/>
    <n v="-0.54545454545454541"/>
    <s v="DEGROWTH"/>
    <n v="0"/>
  </r>
  <r>
    <x v="1"/>
    <s v="TURA PLAIN"/>
    <s v="S348"/>
    <n v="1000000786"/>
    <s v="SAMAD HARDWARE"/>
    <d v="2012-11-20T00:00:00"/>
    <s v="Targeted Dealer"/>
    <m/>
    <n v="10"/>
    <n v="10"/>
    <n v="0"/>
    <n v="10"/>
    <n v="0"/>
    <n v="15"/>
    <s v="DEC"/>
    <n v="15"/>
    <n v="-15"/>
    <n v="-1"/>
    <s v="DEGROWTH"/>
    <n v="25"/>
    <s v="jAN"/>
    <n v="25"/>
    <n v="-25"/>
    <n v="-1"/>
    <s v="DEGROWTH"/>
    <n v="1"/>
  </r>
  <r>
    <x v="1"/>
    <s v="TURA PLAIN"/>
    <s v="T068"/>
    <n v="1000000788"/>
    <s v="T.D.PANGCHAK ENTERPRISE"/>
    <d v="2013-02-18T00:00:00"/>
    <s v="Targeted Dealer"/>
    <m/>
    <n v="35"/>
    <n v="35"/>
    <n v="0"/>
    <n v="35"/>
    <n v="0"/>
    <n v="0"/>
    <s v="DEC"/>
    <n v="0"/>
    <n v="0"/>
    <s v=" "/>
    <b v="0"/>
    <n v="35"/>
    <s v="jAN"/>
    <n v="35"/>
    <n v="-35"/>
    <n v="-1"/>
    <s v="DEGROWTH"/>
    <n v="0"/>
  </r>
  <r>
    <x v="1"/>
    <s v="TURA PLAIN"/>
    <s v="NED020"/>
    <n v="1000000780"/>
    <s v="DEY HARDWARE"/>
    <d v="2015-01-13T00:00:00"/>
    <s v="Targeted Dealer"/>
    <m/>
    <n v="25"/>
    <n v="25"/>
    <n v="0"/>
    <n v="25"/>
    <n v="0"/>
    <n v="25"/>
    <s v="DEC"/>
    <n v="25"/>
    <n v="-25"/>
    <n v="-1"/>
    <s v="DEGROWTH"/>
    <n v="100"/>
    <s v="jAN"/>
    <n v="100"/>
    <n v="-100"/>
    <n v="-1"/>
    <s v="DEGROWTH"/>
    <n v="0"/>
  </r>
  <r>
    <x v="1"/>
    <s v="TURA PLAIN"/>
    <s v="NEL033"/>
    <n v="1000000782"/>
    <s v="LUCKY HARDWARE STORE"/>
    <d v="2017-11-15T00:00:00"/>
    <s v="Targeted Dealer"/>
    <m/>
    <n v="65"/>
    <n v="65"/>
    <n v="0"/>
    <n v="65"/>
    <n v="0"/>
    <n v="50"/>
    <s v="DEC"/>
    <n v="50"/>
    <n v="-50"/>
    <n v="-1"/>
    <s v="DEGROWTH"/>
    <n v="60"/>
    <s v="jAN"/>
    <n v="60"/>
    <n v="-60"/>
    <n v="-1"/>
    <s v="DEGROWTH"/>
    <n v="0"/>
  </r>
  <r>
    <x v="1"/>
    <s v="TURA PLAIN"/>
    <s v="NEI014"/>
    <n v="1000000781"/>
    <s v="ISLAM HARDWARE (PHULBARI)"/>
    <d v="2017-11-24T00:00:00"/>
    <s v="Targeted Dealer"/>
    <m/>
    <n v="220"/>
    <n v="220"/>
    <n v="55"/>
    <n v="165"/>
    <n v="24.999999999999996"/>
    <n v="110"/>
    <s v="DEC"/>
    <n v="110"/>
    <n v="-55"/>
    <n v="-0.5"/>
    <s v="DEGROWTH"/>
    <n v="150"/>
    <s v="jAN"/>
    <n v="150"/>
    <n v="-95"/>
    <n v="-0.6333333333333333"/>
    <s v="DEGROWTH"/>
    <n v="0"/>
  </r>
  <r>
    <x v="1"/>
    <s v="TURA PLAIN"/>
    <s v="NES407"/>
    <n v="1000001095"/>
    <s v="S A ENTERPRISE (HALLIDAYGANJ)"/>
    <d v="2019-11-08T00:00:00"/>
    <s v="Targeted Dealer"/>
    <m/>
    <n v="150"/>
    <n v="150"/>
    <n v="55"/>
    <n v="95"/>
    <n v="36.666666666666664"/>
    <n v="50"/>
    <s v="DEC"/>
    <n v="50"/>
    <n v="5"/>
    <n v="0.10000000000000009"/>
    <s v="GROWTH"/>
    <n v="130"/>
    <s v="jAN"/>
    <n v="130"/>
    <n v="-75"/>
    <n v="-0.57692307692307687"/>
    <s v="DEGROWTH"/>
    <n v="0"/>
  </r>
  <r>
    <x v="1"/>
    <s v="TURA PLAIN"/>
    <s v="NEN155"/>
    <n v="1000001093"/>
    <s v="NABA KUMAR SAHA"/>
    <d v="2020-09-10T00:00:00"/>
    <s v="Targeted Dealer"/>
    <m/>
    <n v="185"/>
    <n v="185"/>
    <n v="185"/>
    <n v="0"/>
    <n v="100"/>
    <n v="85"/>
    <s v="DEC"/>
    <n v="85"/>
    <n v="100"/>
    <n v="1.1764705882352939"/>
    <s v="GROWTH"/>
    <n v="115"/>
    <s v="jAN"/>
    <n v="115"/>
    <n v="70"/>
    <n v="0.60869565217391308"/>
    <s v="GROWTH"/>
    <n v="0"/>
  </r>
  <r>
    <x v="1"/>
    <s v="TURA PLAIN"/>
    <s v="NER259"/>
    <n v="1000003061"/>
    <s v="RIJINA BEGUM"/>
    <d v="2022-10-31T00:00:00"/>
    <s v="Targeted Dealer"/>
    <m/>
    <n v="140"/>
    <n v="140"/>
    <n v="175"/>
    <n v="-35"/>
    <n v="125.00000000000001"/>
    <n v="45"/>
    <s v="DEC"/>
    <n v="45"/>
    <n v="130"/>
    <n v="2.8888888888888888"/>
    <s v="GROWTH"/>
    <n v="155"/>
    <s v="jAN"/>
    <n v="155"/>
    <n v="20"/>
    <n v="0.12903225806451624"/>
    <s v="GROWTH"/>
    <n v="0"/>
  </r>
  <r>
    <x v="1"/>
    <s v="TURA PLAIN"/>
    <s v="NEM365"/>
    <n v="1000003306"/>
    <s v="M.B. HARDWARE"/>
    <d v="2023-01-31T00:00:00"/>
    <s v="Targeted Dealer"/>
    <m/>
    <n v="105"/>
    <n v="105"/>
    <n v="50"/>
    <n v="55"/>
    <n v="47.61904761904762"/>
    <n v="25"/>
    <s v="DEC"/>
    <n v="25"/>
    <n v="25"/>
    <n v="1"/>
    <s v="GROWTH"/>
    <n v="80"/>
    <s v="jAN"/>
    <n v="80"/>
    <n v="-30"/>
    <n v="-0.375"/>
    <s v="DEGROWTH"/>
    <n v="0"/>
  </r>
  <r>
    <x v="1"/>
    <s v="TURA PLAIN"/>
    <s v="NEJ160"/>
    <n v="1000003396"/>
    <s v="JOYA ENTERPRISE"/>
    <d v="2023-02-28T00:00:00"/>
    <s v="Targeted Dealer"/>
    <m/>
    <n v="150"/>
    <n v="150"/>
    <n v="260"/>
    <n v="-110"/>
    <n v="173.33333333333334"/>
    <n v="155"/>
    <s v="DEC"/>
    <n v="155"/>
    <n v="105"/>
    <n v="0.67741935483870974"/>
    <s v="GROWTH"/>
    <n v="150"/>
    <s v="jAN"/>
    <n v="150"/>
    <n v="110"/>
    <n v="0.73333333333333339"/>
    <s v="GROWTH"/>
    <n v="0"/>
  </r>
  <r>
    <x v="1"/>
    <s v="TURA PLAIN"/>
    <s v="NES670"/>
    <n v="1000003613"/>
    <s v="SIPRA TRADERS"/>
    <d v="2023-06-29T00:00:00"/>
    <s v="Targeted Dealer"/>
    <m/>
    <n v="30"/>
    <n v="30"/>
    <n v="25"/>
    <n v="5"/>
    <n v="83.333333333333343"/>
    <n v="0"/>
    <s v="DEC"/>
    <n v="0"/>
    <n v="25"/>
    <s v=" "/>
    <b v="0"/>
    <n v="25"/>
    <s v="jAN"/>
    <n v="25"/>
    <n v="0"/>
    <n v="0"/>
    <s v="GROWTH"/>
    <n v="0"/>
  </r>
  <r>
    <x v="1"/>
    <s v="TURA PLAIN"/>
    <s v="NER306"/>
    <n v="1000003868"/>
    <s v="RANI ENTERPRISES"/>
    <d v="2024-02-23T00:00:00"/>
    <s v="Targeted Dealer"/>
    <m/>
    <n v="30"/>
    <n v="30"/>
    <n v="25"/>
    <n v="5"/>
    <n v="83.333333333333343"/>
    <n v="0"/>
    <s v="DEC"/>
    <n v="0"/>
    <n v="25"/>
    <s v=" "/>
    <b v="0"/>
    <n v="0"/>
    <s v="jAN"/>
    <n v="0"/>
    <n v="25"/>
    <n v="0"/>
    <b v="0"/>
    <n v="0"/>
  </r>
  <r>
    <x v="1"/>
    <s v="TURA PLAIN"/>
    <s v="NEM429"/>
    <n v="1000003952"/>
    <s v="MAA KAMAKHYA HARDWARE"/>
    <d v="2024-05-15T00:00:00"/>
    <s v="Targeted Dealer"/>
    <m/>
    <n v="255"/>
    <n v="255.00000000000003"/>
    <n v="90"/>
    <n v="165"/>
    <n v="35.294117647058819"/>
    <n v="235"/>
    <s v="DEC"/>
    <n v="235"/>
    <n v="-145"/>
    <n v="-0.61702127659574468"/>
    <s v="DEGROWTH"/>
    <n v="150"/>
    <s v="jAN"/>
    <n v="150"/>
    <n v="-60"/>
    <n v="-0.4"/>
    <s v="DEGROWTH"/>
    <n v="0"/>
  </r>
  <r>
    <x v="1"/>
    <s v="TURA PLAIN"/>
    <s v="NEM433"/>
    <n v="1000003987"/>
    <s v="MAA HARDWARE"/>
    <d v="2024-05-29T00:00:00"/>
    <s v="Targeted Dealer"/>
    <m/>
    <n v="190"/>
    <n v="190"/>
    <n v="95"/>
    <n v="95"/>
    <n v="50"/>
    <n v="85"/>
    <s v="DEC"/>
    <n v="85"/>
    <n v="10"/>
    <n v="0.11764705882352944"/>
    <s v="GROWTH"/>
    <n v="160"/>
    <s v="jAN"/>
    <n v="160"/>
    <n v="-65"/>
    <n v="-0.40625"/>
    <s v="DEGROWTH"/>
    <n v="0"/>
  </r>
  <r>
    <x v="2"/>
    <s v="Cooch Behar"/>
    <s v="D025"/>
    <n v="1000001225"/>
    <s v="DULAL CH. SAHA"/>
    <d v="2006-11-08T00:00:00"/>
    <s v="Targeted Dealer"/>
    <m/>
    <n v="1081.5"/>
    <n v="1081.5"/>
    <n v="926"/>
    <n v="155.5"/>
    <n v="85.621821544151643"/>
    <n v="901"/>
    <s v="DEC"/>
    <n v="901"/>
    <n v="25"/>
    <n v="2.7746947835738167E-2"/>
    <s v="GROWTH"/>
    <n v="811"/>
    <s v="jAN"/>
    <n v="811"/>
    <n v="115"/>
    <n v="0.1418002466091246"/>
    <s v="GROWTH"/>
    <n v="0"/>
  </r>
  <r>
    <x v="2"/>
    <s v="Cooch Behar"/>
    <s v="P111"/>
    <n v="1000001234"/>
    <s v="PABAN AGARWALA"/>
    <d v="2011-05-13T00:00:00"/>
    <s v="Targeted Dealer"/>
    <m/>
    <n v="5129"/>
    <n v="5129"/>
    <n v="4161"/>
    <n v="968"/>
    <n v="81.12692532657438"/>
    <n v="4199"/>
    <s v="DEC"/>
    <n v="4199"/>
    <n v="-38"/>
    <n v="-9.0497737556560764E-3"/>
    <s v="DEGROWTH"/>
    <n v="5855"/>
    <s v="jAN"/>
    <n v="5855"/>
    <n v="-1694"/>
    <n v="-0.28932536293766009"/>
    <s v="DEGROWTH"/>
    <n v="0"/>
  </r>
  <r>
    <x v="2"/>
    <s v="Cooch Behar"/>
    <s v="M212"/>
    <n v="1000001232"/>
    <s v="MAA KALI HARDWARE"/>
    <d v="2012-05-12T00:00:00"/>
    <s v="Targeted Dealer"/>
    <m/>
    <n v="411"/>
    <n v="411"/>
    <n v="278"/>
    <n v="133"/>
    <n v="67.639902676399018"/>
    <n v="248"/>
    <s v="DEC"/>
    <n v="248"/>
    <n v="30"/>
    <n v="0.12096774193548376"/>
    <s v="GROWTH"/>
    <n v="349"/>
    <s v="jAN"/>
    <n v="349"/>
    <n v="-71"/>
    <n v="-0.20343839541547282"/>
    <s v="DEGROWTH"/>
    <n v="0"/>
  </r>
  <r>
    <x v="2"/>
    <s v="Cooch Behar"/>
    <s v="G074"/>
    <n v="1000001229"/>
    <s v="GOPINATH ENTERPRISE"/>
    <d v="2012-09-16T00:00:00"/>
    <s v="Targeted Dealer"/>
    <m/>
    <n v="2100"/>
    <n v="2100"/>
    <n v="2052"/>
    <n v="48"/>
    <n v="97.714285714285708"/>
    <n v="1621"/>
    <s v="DEC"/>
    <n v="1621"/>
    <n v="431"/>
    <n v="0.26588525601480573"/>
    <s v="GROWTH"/>
    <n v="2533"/>
    <s v="jAN"/>
    <n v="2533"/>
    <n v="-481"/>
    <n v="-0.18989340702724045"/>
    <s v="DEGROWTH"/>
    <n v="0"/>
  </r>
  <r>
    <x v="2"/>
    <s v="Cooch Behar"/>
    <s v="N098"/>
    <n v="1000001233"/>
    <s v="NISHIGANJ BUILDERS"/>
    <d v="2013-05-06T00:00:00"/>
    <s v="Targeted Dealer"/>
    <m/>
    <n v="2040"/>
    <n v="2040.0000000000002"/>
    <n v="1416"/>
    <n v="624"/>
    <n v="69.411764705882348"/>
    <n v="1525"/>
    <s v="DEC"/>
    <n v="1525"/>
    <n v="-109"/>
    <n v="-7.1475409836065595E-2"/>
    <s v="DEGROWTH"/>
    <n v="1859"/>
    <s v="jAN"/>
    <n v="1859"/>
    <n v="-443"/>
    <n v="-0.23830016137708443"/>
    <s v="DEGROWTH"/>
    <n v="0"/>
  </r>
  <r>
    <x v="2"/>
    <s v="Cooch Behar"/>
    <s v="B190"/>
    <n v="1000001224"/>
    <s v="BHAI BHAI HARDWARE (COOCHBIHAR)"/>
    <d v="2013-07-31T00:00:00"/>
    <s v="Targeted Dealer"/>
    <m/>
    <n v="3290"/>
    <n v="3290"/>
    <n v="2598"/>
    <n v="692"/>
    <n v="78.966565349544069"/>
    <n v="2968"/>
    <s v="DEC"/>
    <n v="2968"/>
    <n v="-370"/>
    <n v="-0.1246630727762803"/>
    <s v="DEGROWTH"/>
    <n v="3484.5"/>
    <s v="jAN"/>
    <n v="3484.5"/>
    <n v="-886.5"/>
    <n v="-0.25441239776151525"/>
    <s v="DEGROWTH"/>
    <n v="0"/>
  </r>
  <r>
    <x v="2"/>
    <s v="Cooch Behar"/>
    <s v="L079"/>
    <n v="1000001230"/>
    <s v="LUCKY HARDWARE"/>
    <d v="2013-09-26T00:00:00"/>
    <s v="-"/>
    <m/>
    <n v="0"/>
    <n v="0"/>
    <n v="36"/>
    <n v="-36"/>
    <s v="-"/>
    <n v="0"/>
    <s v="DEC"/>
    <n v="0"/>
    <n v="36"/>
    <s v=" "/>
    <b v="0"/>
    <n v="12"/>
    <s v="jAN"/>
    <n v="12"/>
    <n v="24"/>
    <n v="2"/>
    <s v="GROWTH"/>
    <n v="0"/>
  </r>
  <r>
    <x v="2"/>
    <s v="Cooch Behar"/>
    <s v="L085"/>
    <n v="1000001231"/>
    <s v="LOKENATH HARDWARE (DINHATA)"/>
    <d v="2013-12-13T00:00:00"/>
    <s v="Targeted Dealer"/>
    <m/>
    <n v="1088"/>
    <n v="1088"/>
    <n v="973"/>
    <n v="115"/>
    <n v="89.430147058823522"/>
    <n v="986"/>
    <s v="DEC"/>
    <n v="986"/>
    <n v="-13"/>
    <n v="-1.3184584178498993E-2"/>
    <s v="DEGROWTH"/>
    <n v="847"/>
    <s v="jAN"/>
    <n v="847"/>
    <n v="126"/>
    <n v="0.14876033057851235"/>
    <s v="GROWTH"/>
    <n v="0"/>
  </r>
  <r>
    <x v="2"/>
    <s v="Cooch Behar"/>
    <s v="S561"/>
    <n v="1000001236"/>
    <s v="SABITA DAM"/>
    <d v="2014-02-22T00:00:00"/>
    <s v="Targeted Dealer"/>
    <m/>
    <n v="922"/>
    <n v="922"/>
    <n v="750"/>
    <n v="172"/>
    <n v="81.344902386117127"/>
    <n v="825"/>
    <s v="DEC"/>
    <n v="825"/>
    <n v="-75"/>
    <n v="-9.0909090909090939E-2"/>
    <s v="DEGROWTH"/>
    <n v="875"/>
    <s v="jAN"/>
    <n v="875"/>
    <n v="-125"/>
    <n v="-0.1428571428571429"/>
    <s v="DEGROWTH"/>
    <n v="0"/>
  </r>
  <r>
    <x v="2"/>
    <s v="Cooch Behar"/>
    <s v="D162"/>
    <n v="1000001228"/>
    <s v="DEBABRATA SAHA"/>
    <d v="2014-02-28T00:00:00"/>
    <s v="Targeted Dealer"/>
    <m/>
    <n v="400"/>
    <n v="400"/>
    <n v="216"/>
    <n v="184"/>
    <n v="54"/>
    <n v="96"/>
    <s v="DEC"/>
    <n v="96"/>
    <n v="120"/>
    <n v="1.25"/>
    <s v="GROWTH"/>
    <n v="397"/>
    <s v="jAN"/>
    <n v="397"/>
    <n v="-181"/>
    <n v="-0.45591939546599491"/>
    <s v="DEGROWTH"/>
    <n v="0"/>
  </r>
  <r>
    <x v="2"/>
    <s v="Cooch Behar"/>
    <s v="WBM098"/>
    <n v="1000001252"/>
    <s v="M/s PAUL HARDWARE STORES"/>
    <d v="2015-04-30T00:00:00"/>
    <s v="Targeted Dealer"/>
    <m/>
    <n v="1125"/>
    <n v="1125"/>
    <n v="950"/>
    <n v="175"/>
    <n v="84.444444444444443"/>
    <n v="750"/>
    <s v="DEC"/>
    <n v="750"/>
    <n v="200"/>
    <n v="0.26666666666666661"/>
    <s v="GROWTH"/>
    <n v="1300"/>
    <s v="jAN"/>
    <n v="1300"/>
    <n v="-350"/>
    <n v="-0.26923076923076927"/>
    <s v="DEGROWTH"/>
    <n v="0"/>
  </r>
  <r>
    <x v="2"/>
    <s v="Cooch Behar"/>
    <s v="WBN046"/>
    <n v="1000001256"/>
    <s v="NIRMAN UDYOG"/>
    <d v="2015-10-05T00:00:00"/>
    <s v="Targeted Dealer"/>
    <m/>
    <n v="350"/>
    <n v="350"/>
    <n v="102"/>
    <n v="248"/>
    <n v="29.142857142857142"/>
    <n v="253"/>
    <s v="DEC"/>
    <n v="253"/>
    <n v="-151"/>
    <n v="-0.59683794466403162"/>
    <s v="DEGROWTH"/>
    <n v="165"/>
    <s v="jAN"/>
    <n v="165"/>
    <n v="-63"/>
    <n v="-0.38181818181818183"/>
    <s v="DEGROWTH"/>
    <n v="0"/>
  </r>
  <r>
    <x v="2"/>
    <s v="Cooch Behar"/>
    <s v="WBD049"/>
    <n v="1000001242"/>
    <s v="DEY AGENCY "/>
    <d v="2016-06-21T00:00:00"/>
    <s v="Targeted Dealer"/>
    <m/>
    <n v="2750"/>
    <n v="2750"/>
    <n v="2099"/>
    <n v="651"/>
    <n v="76.327272727272728"/>
    <n v="2360"/>
    <s v="DEC"/>
    <n v="2360"/>
    <n v="-261"/>
    <n v="-0.110593220338983"/>
    <s v="DEGROWTH"/>
    <n v="2709"/>
    <s v="jAN"/>
    <n v="2709"/>
    <n v="-610"/>
    <n v="-0.2251753414544112"/>
    <s v="DEGROWTH"/>
    <n v="0"/>
  </r>
  <r>
    <x v="2"/>
    <s v="Cooch Behar"/>
    <s v="WBD067"/>
    <n v="1000001244"/>
    <s v="DHAR AGENCY"/>
    <d v="2018-04-17T00:00:00"/>
    <s v="Targeted Dealer"/>
    <m/>
    <n v="51"/>
    <n v="51"/>
    <n v="54"/>
    <n v="-3"/>
    <n v="105.88235294117646"/>
    <n v="24"/>
    <s v="DEC"/>
    <n v="24"/>
    <n v="30"/>
    <n v="1.25"/>
    <s v="GROWTH"/>
    <n v="51"/>
    <s v="jAN"/>
    <n v="51"/>
    <n v="3"/>
    <n v="5.8823529411764719E-2"/>
    <s v="GROWTH"/>
    <n v="0"/>
  </r>
  <r>
    <x v="2"/>
    <s v="Cooch Behar"/>
    <s v="WBB111"/>
    <n v="1000001238"/>
    <s v="BENGAL HARDWARE STORES"/>
    <d v="2018-12-20T00:00:00"/>
    <s v="Targeted Dealer"/>
    <m/>
    <n v="1600"/>
    <n v="1600"/>
    <n v="1040"/>
    <n v="560"/>
    <n v="65"/>
    <n v="1260"/>
    <s v="DEC"/>
    <n v="1260"/>
    <n v="-220"/>
    <n v="-0.17460317460317465"/>
    <s v="DEGROWTH"/>
    <n v="1252"/>
    <s v="jAN"/>
    <n v="1252"/>
    <n v="-212"/>
    <n v="-0.16932907348242809"/>
    <s v="DEGROWTH"/>
    <n v="0"/>
  </r>
  <r>
    <x v="2"/>
    <s v="Cooch Behar"/>
    <s v="WBK057"/>
    <n v="1000001251"/>
    <s v="KISHORE STEEL CENTRE"/>
    <d v="2018-12-21T00:00:00"/>
    <s v="Targeted Dealer"/>
    <m/>
    <n v="1350"/>
    <n v="1350"/>
    <n v="695"/>
    <n v="655"/>
    <n v="51.481481481481481"/>
    <n v="1317"/>
    <s v="DEC"/>
    <n v="1317"/>
    <n v="-622"/>
    <n v="-0.47228549734244496"/>
    <s v="DEGROWTH"/>
    <n v="1072"/>
    <s v="jAN"/>
    <n v="1072"/>
    <n v="-377"/>
    <n v="-0.35167910447761197"/>
    <s v="DEGROWTH"/>
    <n v="0"/>
  </r>
  <r>
    <x v="2"/>
    <s v="Cooch Behar"/>
    <s v="WBM241"/>
    <n v="1000001254"/>
    <s v="MAA MANASHA HARDWARE"/>
    <d v="2019-01-28T00:00:00"/>
    <s v="Targeted Dealer"/>
    <m/>
    <n v="348"/>
    <n v="348"/>
    <n v="165"/>
    <n v="183"/>
    <n v="47.413793103448278"/>
    <n v="218"/>
    <s v="DEC"/>
    <n v="218"/>
    <n v="-53"/>
    <n v="-0.24311926605504586"/>
    <s v="DEGROWTH"/>
    <n v="110"/>
    <s v="jAN"/>
    <n v="110"/>
    <n v="55"/>
    <n v="0.5"/>
    <s v="GROWTH"/>
    <n v="0"/>
  </r>
  <r>
    <x v="2"/>
    <s v="Cooch Behar"/>
    <s v="WBR107"/>
    <n v="1000001259"/>
    <s v="ROY HARDWARE"/>
    <d v="2019-01-29T00:00:00"/>
    <s v="Targeted Dealer"/>
    <m/>
    <n v="182"/>
    <n v="182"/>
    <n v="40"/>
    <n v="142"/>
    <n v="21.978021978021978"/>
    <n v="151"/>
    <s v="DEC"/>
    <n v="151"/>
    <n v="-111"/>
    <n v="-0.73509933774834435"/>
    <s v="DEGROWTH"/>
    <n v="100"/>
    <s v="jAN"/>
    <n v="100"/>
    <n v="-60"/>
    <n v="-0.6"/>
    <s v="DEGROWTH"/>
    <n v="0"/>
  </r>
  <r>
    <x v="2"/>
    <s v="Cooch Behar"/>
    <s v="WBD074"/>
    <n v="1000001245"/>
    <s v="DEY ENTERPRISE (GHUGHUMARI)"/>
    <d v="2019-07-06T00:00:00"/>
    <s v="Targeted Dealer"/>
    <m/>
    <n v="150"/>
    <n v="150"/>
    <n v="108"/>
    <n v="42"/>
    <n v="72"/>
    <n v="96"/>
    <s v="DEC"/>
    <n v="96"/>
    <n v="12"/>
    <n v="0.125"/>
    <s v="GROWTH"/>
    <n v="180"/>
    <s v="jAN"/>
    <n v="180"/>
    <n v="-72"/>
    <n v="-0.4"/>
    <s v="DEGROWTH"/>
    <n v="0"/>
  </r>
  <r>
    <x v="2"/>
    <s v="Cooch Behar"/>
    <s v="WBS279"/>
    <n v="1000001264"/>
    <s v="SAHA CONSTRUCTION"/>
    <d v="2020-05-24T00:00:00"/>
    <s v="Targeted Dealer"/>
    <m/>
    <n v="1950"/>
    <n v="1950"/>
    <n v="1165"/>
    <n v="785"/>
    <n v="59.743589743589745"/>
    <n v="1615"/>
    <s v="DEC"/>
    <n v="1615"/>
    <n v="-450"/>
    <n v="-0.27863777089783281"/>
    <s v="DEGROWTH"/>
    <n v="1835.5"/>
    <s v="jAN"/>
    <n v="1835.5"/>
    <n v="-670.5"/>
    <n v="-0.3652955597929719"/>
    <s v="DEGROWTH"/>
    <n v="0"/>
  </r>
  <r>
    <x v="2"/>
    <s v="Cooch Behar"/>
    <s v="WBN096"/>
    <n v="1000001257"/>
    <s v="NUR ISLAM ENTERPRISE"/>
    <d v="2020-11-01T00:00:00"/>
    <s v="-"/>
    <m/>
    <n v="0"/>
    <n v="0"/>
    <n v="12"/>
    <n v="-12"/>
    <s v="-"/>
    <n v="0"/>
    <s v="DEC"/>
    <n v="0"/>
    <n v="12"/>
    <s v=" "/>
    <b v="0"/>
    <n v="24"/>
    <s v="jAN"/>
    <n v="24"/>
    <n v="-12"/>
    <n v="-0.5"/>
    <s v="DEGROWTH"/>
    <n v="1"/>
  </r>
  <r>
    <x v="2"/>
    <s v="Cooch Behar"/>
    <s v="WBS297"/>
    <n v="1000001265"/>
    <s v="SHREE KRISHNA HARDWARE - NAYARHAT"/>
    <d v="2020-12-23T00:00:00"/>
    <s v="Targeted Dealer"/>
    <m/>
    <n v="1100"/>
    <n v="1100"/>
    <n v="919"/>
    <n v="181"/>
    <n v="83.545454545454547"/>
    <n v="899.5"/>
    <s v="DEC"/>
    <n v="899.5"/>
    <n v="19.5"/>
    <n v="2.1678710394663625E-2"/>
    <s v="GROWTH"/>
    <n v="1314"/>
    <s v="jAN"/>
    <n v="1314"/>
    <n v="-395"/>
    <n v="-0.30060882800608824"/>
    <s v="DEGROWTH"/>
    <n v="0"/>
  </r>
  <r>
    <x v="2"/>
    <s v="Cooch Behar"/>
    <s v="WBC027"/>
    <n v="1000001241"/>
    <s v="CHILAKHANA HARDWARE STORES"/>
    <d v="2020-12-29T00:00:00"/>
    <s v="Targeted Dealer"/>
    <m/>
    <n v="150"/>
    <n v="150"/>
    <n v="75"/>
    <n v="75"/>
    <n v="50"/>
    <n v="100"/>
    <s v="DEC"/>
    <n v="100"/>
    <n v="-25"/>
    <n v="-0.25"/>
    <s v="DEGROWTH"/>
    <n v="190"/>
    <s v="jAN"/>
    <n v="190"/>
    <n v="-115"/>
    <n v="-0.60526315789473684"/>
    <s v="DEGROWTH"/>
    <n v="0"/>
  </r>
  <r>
    <x v="2"/>
    <s v="Cooch Behar"/>
    <s v="WBB137"/>
    <n v="1000001239"/>
    <s v="BASANTI HARDWARE"/>
    <d v="2021-01-05T00:00:00"/>
    <s v="Targeted Dealer"/>
    <m/>
    <n v="100"/>
    <n v="100"/>
    <n v="125"/>
    <n v="-25"/>
    <n v="125"/>
    <n v="0"/>
    <s v="DEC"/>
    <n v="0"/>
    <n v="125"/>
    <s v=" "/>
    <b v="0"/>
    <n v="225"/>
    <s v="jAN"/>
    <n v="225"/>
    <n v="-100"/>
    <n v="-0.44444444444444442"/>
    <s v="DEGROWTH"/>
    <n v="0"/>
  </r>
  <r>
    <x v="2"/>
    <s v="Cooch Behar"/>
    <s v="WBR129"/>
    <n v="1000001261"/>
    <s v="R.K. STEEL - COOCHBIHAR"/>
    <d v="2021-03-09T00:00:00"/>
    <s v="Targeted Dealer"/>
    <m/>
    <n v="17"/>
    <n v="17"/>
    <n v="24"/>
    <n v="-7"/>
    <n v="141.17647058823528"/>
    <n v="12"/>
    <s v="DEC"/>
    <n v="12"/>
    <n v="12"/>
    <n v="1"/>
    <s v="GROWTH"/>
    <n v="49"/>
    <s v="jAN"/>
    <n v="49"/>
    <n v="-25"/>
    <n v="-0.51020408163265307"/>
    <s v="DEGROWTH"/>
    <n v="0"/>
  </r>
  <r>
    <x v="2"/>
    <s v="Cooch Behar"/>
    <s v="WBJ062"/>
    <n v="1000001250"/>
    <s v="JUWEL ENTERPRISE"/>
    <d v="2021-03-12T00:00:00"/>
    <s v="Targeted Dealer"/>
    <m/>
    <n v="100"/>
    <n v="100"/>
    <n v="50"/>
    <n v="50"/>
    <n v="50"/>
    <n v="50"/>
    <s v="DEC"/>
    <n v="50"/>
    <n v="0"/>
    <n v="0"/>
    <s v="GROWTH"/>
    <n v="75"/>
    <s v="jAN"/>
    <n v="75"/>
    <n v="-25"/>
    <n v="-0.33333333333333337"/>
    <s v="DEGROWTH"/>
    <n v="0"/>
  </r>
  <r>
    <x v="2"/>
    <s v="Cooch Behar"/>
    <s v="WBS307"/>
    <n v="1000001998"/>
    <s v="SAHA HARDWERE"/>
    <d v="2021-09-29T00:00:00"/>
    <s v="Targeted Dealer"/>
    <m/>
    <n v="50"/>
    <n v="50"/>
    <n v="0"/>
    <n v="50"/>
    <n v="0"/>
    <n v="0"/>
    <s v="DEC"/>
    <n v="0"/>
    <n v="0"/>
    <s v=" "/>
    <b v="0"/>
    <n v="100"/>
    <s v="jAN"/>
    <n v="100"/>
    <n v="-100"/>
    <n v="-1"/>
    <s v="DEGROWTH"/>
    <n v="0"/>
  </r>
  <r>
    <x v="2"/>
    <s v="Cooch Behar"/>
    <s v="WBD090"/>
    <n v="1000002045"/>
    <s v="DEY ENTERPRISE - BABURHAT"/>
    <d v="2021-11-01T00:00:00"/>
    <s v="Targeted Dealer"/>
    <m/>
    <n v="479"/>
    <n v="479"/>
    <n v="385"/>
    <n v="94"/>
    <n v="80.375782881002081"/>
    <n v="360"/>
    <s v="DEC"/>
    <n v="360"/>
    <n v="25"/>
    <n v="6.944444444444442E-2"/>
    <s v="GROWTH"/>
    <n v="402"/>
    <s v="jAN"/>
    <n v="402"/>
    <n v="-17"/>
    <n v="-4.2288557213930322E-2"/>
    <s v="DEGROWTH"/>
    <n v="0"/>
  </r>
  <r>
    <x v="2"/>
    <s v="Cooch Behar"/>
    <s v="WBB150"/>
    <n v="1000002982"/>
    <s v="BISWAS HARDWARE STORES"/>
    <d v="2022-09-26T00:00:00"/>
    <s v="Targeted Dealer"/>
    <m/>
    <n v="85"/>
    <n v="85"/>
    <n v="75"/>
    <n v="10"/>
    <n v="88.235294117647058"/>
    <n v="75"/>
    <s v="DEC"/>
    <n v="75"/>
    <n v="0"/>
    <n v="0"/>
    <s v="GROWTH"/>
    <n v="175"/>
    <s v="jAN"/>
    <n v="175"/>
    <n v="-100"/>
    <n v="-0.5714285714285714"/>
    <s v="DEGROWTH"/>
    <n v="0"/>
  </r>
  <r>
    <x v="2"/>
    <s v="Cooch Behar"/>
    <s v="WBO006"/>
    <n v="1000003247"/>
    <s v="OM SRI GANESH TRADING CO"/>
    <d v="2023-01-16T00:00:00"/>
    <s v="Targeted Dealer"/>
    <m/>
    <n v="25"/>
    <n v="25"/>
    <n v="25"/>
    <n v="0"/>
    <n v="100"/>
    <n v="25"/>
    <s v="DEC"/>
    <n v="25"/>
    <n v="0"/>
    <n v="0"/>
    <s v="GROWTH"/>
    <n v="15"/>
    <s v="jAN"/>
    <n v="15"/>
    <n v="10"/>
    <n v="0.66666666666666674"/>
    <s v="GROWTH"/>
    <n v="1"/>
  </r>
  <r>
    <x v="2"/>
    <s v="Cooch Behar"/>
    <s v="WBN108"/>
    <n v="1000003610"/>
    <s v="NIKHIL KUMAR CHOWDHURY"/>
    <d v="2023-06-22T00:00:00"/>
    <s v="Targeted Dealer"/>
    <m/>
    <n v="12"/>
    <n v="12"/>
    <n v="12"/>
    <n v="0"/>
    <n v="100"/>
    <n v="12"/>
    <s v="DEC"/>
    <n v="12"/>
    <n v="0"/>
    <n v="0"/>
    <s v="GROWTH"/>
    <n v="10"/>
    <s v="jAN"/>
    <n v="10"/>
    <n v="2"/>
    <n v="0.19999999999999996"/>
    <s v="GROWTH"/>
    <n v="1"/>
  </r>
  <r>
    <x v="2"/>
    <s v="Cooch Behar"/>
    <s v="WBJ076"/>
    <n v="1000003723"/>
    <s v="JYOTSNA HARDWARE"/>
    <d v="2023-09-29T00:00:00"/>
    <s v="Targeted Dealer"/>
    <m/>
    <n v="151"/>
    <n v="151"/>
    <n v="159"/>
    <n v="-8"/>
    <n v="105.29801324503312"/>
    <n v="118"/>
    <s v="DEC"/>
    <n v="118"/>
    <n v="41"/>
    <n v="0.34745762711864403"/>
    <s v="GROWTH"/>
    <n v="47"/>
    <s v="jAN"/>
    <n v="47"/>
    <n v="112"/>
    <n v="2.3829787234042552"/>
    <s v="GROWTH"/>
    <n v="0"/>
  </r>
  <r>
    <x v="2"/>
    <s v="Cooch Behar"/>
    <s v="WBG099"/>
    <n v="1000004091"/>
    <s v="GOURAB SAHA"/>
    <d v="2024-08-21T00:00:00"/>
    <s v="Targeted Dealer"/>
    <m/>
    <n v="60"/>
    <n v="60"/>
    <n v="84"/>
    <n v="-24"/>
    <n v="140"/>
    <n v="60"/>
    <s v="DEC"/>
    <n v="60"/>
    <n v="24"/>
    <n v="0.39999999999999991"/>
    <s v="GROWTH"/>
    <n v="259.5"/>
    <s v="jAN"/>
    <n v="259.5"/>
    <n v="-175.5"/>
    <n v="-0.67630057803468202"/>
    <s v="DEGROWTH"/>
    <n v="0"/>
  </r>
  <r>
    <x v="2"/>
    <s v="ALIPURDUAR"/>
    <s v="S141"/>
    <n v="1000001141"/>
    <s v="SAHA &amp; CO."/>
    <d v="2008-04-28T00:00:00"/>
    <s v="Targeted Dealer"/>
    <m/>
    <n v="1775"/>
    <n v="1775"/>
    <n v="1262"/>
    <n v="513"/>
    <n v="71.098591549295776"/>
    <n v="1474"/>
    <s v="DEC"/>
    <n v="1474"/>
    <n v="-212"/>
    <n v="-0.14382632293080055"/>
    <s v="DEGROWTH"/>
    <n v="1749"/>
    <s v="jAN"/>
    <n v="1749"/>
    <n v="-487"/>
    <n v="-0.2784448256146369"/>
    <s v="DEGROWTH"/>
    <n v="0"/>
  </r>
  <r>
    <x v="2"/>
    <s v="ALIPURDUAR"/>
    <s v="R132"/>
    <n v="1000001140"/>
    <s v="RADHA HARDWARE"/>
    <d v="2013-01-30T00:00:00"/>
    <s v="Targeted Dealer"/>
    <m/>
    <n v="1680"/>
    <n v="1680"/>
    <n v="1401"/>
    <n v="279"/>
    <n v="83.392857142857139"/>
    <n v="1163"/>
    <s v="DEC"/>
    <n v="1163"/>
    <n v="238"/>
    <n v="0.20464316423043849"/>
    <s v="GROWTH"/>
    <n v="1715"/>
    <s v="jAN"/>
    <n v="1715"/>
    <n v="-314"/>
    <n v="-0.18309037900874636"/>
    <s v="DEGROWTH"/>
    <n v="0"/>
  </r>
  <r>
    <x v="2"/>
    <s v="ALIPURDUAR"/>
    <s v="WBH019"/>
    <n v="1000001146"/>
    <s v="HARI OM TRADERS (JALPAIGURI)"/>
    <d v="2015-08-07T00:00:00"/>
    <s v="Targeted Dealer"/>
    <m/>
    <n v="995"/>
    <n v="994.99999999999989"/>
    <n v="495"/>
    <n v="500"/>
    <n v="49.748743718592969"/>
    <n v="809"/>
    <s v="DEC"/>
    <n v="809"/>
    <n v="-314"/>
    <n v="-0.38813349814585907"/>
    <s v="DEGROWTH"/>
    <n v="985"/>
    <s v="jAN"/>
    <n v="985"/>
    <n v="-490"/>
    <n v="-0.4974619289340102"/>
    <s v="DEGROWTH"/>
    <n v="0"/>
  </r>
  <r>
    <x v="2"/>
    <s v="ALIPURDUAR"/>
    <s v="WBP050"/>
    <n v="1000001150"/>
    <s v="PUNAM TRADING"/>
    <d v="2016-06-03T00:00:00"/>
    <s v="Targeted Dealer"/>
    <m/>
    <n v="680"/>
    <n v="680"/>
    <n v="662"/>
    <n v="18"/>
    <n v="97.352941176470594"/>
    <n v="387"/>
    <s v="DEC"/>
    <n v="387"/>
    <n v="275"/>
    <n v="0.71059431524547811"/>
    <s v="GROWTH"/>
    <n v="525"/>
    <s v="jAN"/>
    <n v="525"/>
    <n v="137"/>
    <n v="0.26095238095238105"/>
    <s v="GROWTH"/>
    <n v="0"/>
  </r>
  <r>
    <x v="2"/>
    <s v="ALIPURDUAR"/>
    <s v="WBG075"/>
    <n v="1000001144"/>
    <s v="GARG ENTERPRISES"/>
    <d v="2019-05-04T00:00:00"/>
    <s v="Targeted Dealer"/>
    <m/>
    <n v="2124"/>
    <n v="2124"/>
    <n v="1983"/>
    <n v="141"/>
    <n v="93.361581920903959"/>
    <n v="2017"/>
    <s v="DEC"/>
    <n v="2017"/>
    <n v="-34"/>
    <n v="-1.6856717897868134E-2"/>
    <s v="DEGROWTH"/>
    <n v="1736"/>
    <s v="jAN"/>
    <n v="1736"/>
    <n v="247"/>
    <n v="0.14228110599078336"/>
    <s v="GROWTH"/>
    <n v="0"/>
  </r>
  <r>
    <x v="2"/>
    <s v="ALIPURDUAR"/>
    <s v="WBS267"/>
    <n v="1000001154"/>
    <s v="SADHANA ENTERPRISE (MATHURABAGAN)"/>
    <d v="2019-10-11T00:00:00"/>
    <s v="Targeted Dealer"/>
    <m/>
    <n v="135"/>
    <n v="135"/>
    <n v="120"/>
    <n v="15"/>
    <n v="88.888888888888886"/>
    <n v="168"/>
    <s v="DEC"/>
    <n v="168"/>
    <n v="-48"/>
    <n v="-0.2857142857142857"/>
    <s v="DEGROWTH"/>
    <n v="113"/>
    <s v="jAN"/>
    <n v="113"/>
    <n v="7"/>
    <n v="6.1946902654867353E-2"/>
    <s v="GROWTH"/>
    <n v="0"/>
  </r>
  <r>
    <x v="2"/>
    <s v="ALIPURDUAR"/>
    <s v="WBM272"/>
    <n v="1000001147"/>
    <s v="MAA BHABANI HARDWARE"/>
    <d v="2021-02-01T00:00:00"/>
    <s v="Targeted Dealer"/>
    <m/>
    <n v="150"/>
    <n v="150"/>
    <n v="72"/>
    <n v="78"/>
    <n v="48"/>
    <n v="108"/>
    <s v="DEC"/>
    <n v="108"/>
    <n v="-36"/>
    <n v="-0.33333333333333337"/>
    <s v="DEGROWTH"/>
    <n v="144"/>
    <s v="jAN"/>
    <n v="144"/>
    <n v="-72"/>
    <n v="-0.5"/>
    <s v="DEGROWTH"/>
    <n v="0"/>
  </r>
  <r>
    <x v="2"/>
    <s v="ALIPURDUAR"/>
    <s v="WBR128"/>
    <n v="1000001153"/>
    <s v="R P ENTERPRISE"/>
    <d v="2021-02-03T00:00:00"/>
    <s v="Targeted Dealer"/>
    <m/>
    <n v="2530"/>
    <n v="2530"/>
    <n v="2257"/>
    <n v="273"/>
    <n v="89.209486166007906"/>
    <n v="2179"/>
    <s v="DEC"/>
    <n v="2179"/>
    <n v="78"/>
    <n v="3.5796236805874182E-2"/>
    <s v="GROWTH"/>
    <n v="2549"/>
    <s v="jAN"/>
    <n v="2549"/>
    <n v="-292"/>
    <n v="-0.11455472734405647"/>
    <s v="DEGROWTH"/>
    <n v="0"/>
  </r>
  <r>
    <x v="2"/>
    <s v="ALIPURDUAR"/>
    <s v="WBD085"/>
    <n v="1000001143"/>
    <s v="DALIM KUMAR DAS"/>
    <d v="2021-03-02T00:00:00"/>
    <s v="Targeted Dealer"/>
    <m/>
    <n v="100"/>
    <n v="100"/>
    <n v="72"/>
    <n v="28"/>
    <n v="72"/>
    <n v="24"/>
    <s v="DEC"/>
    <n v="24"/>
    <n v="48"/>
    <n v="2"/>
    <s v="GROWTH"/>
    <n v="72"/>
    <s v="jAN"/>
    <n v="72"/>
    <n v="0"/>
    <n v="0"/>
    <s v="GROWTH"/>
    <n v="0"/>
  </r>
  <r>
    <x v="2"/>
    <s v="ALIPURDUAR"/>
    <s v="WBM273"/>
    <n v="1000001148"/>
    <s v="MAHESWARI CEMENT AGENCY - ALIPURDUAR"/>
    <d v="2021-05-21T00:00:00"/>
    <s v="Targeted Dealer"/>
    <m/>
    <n v="180"/>
    <n v="180"/>
    <n v="259"/>
    <n v="-79"/>
    <n v="143.88888888888889"/>
    <n v="156"/>
    <s v="DEC"/>
    <n v="156"/>
    <n v="103"/>
    <n v="0.66025641025641035"/>
    <s v="GROWTH"/>
    <n v="164"/>
    <s v="jAN"/>
    <n v="164"/>
    <n v="95"/>
    <n v="0.5792682926829269"/>
    <s v="GROWTH"/>
    <n v="0"/>
  </r>
  <r>
    <x v="2"/>
    <s v="ALIPURDUAR"/>
    <s v="WBP088"/>
    <n v="1000002535"/>
    <s v="PALIT ENTERPRISE"/>
    <d v="2022-02-10T00:00:00"/>
    <s v="Targeted Dealer"/>
    <m/>
    <n v="240"/>
    <n v="240"/>
    <n v="270"/>
    <n v="-30"/>
    <n v="112.5"/>
    <n v="125"/>
    <s v="DEC"/>
    <n v="125"/>
    <n v="145"/>
    <n v="1.1600000000000001"/>
    <s v="GROWTH"/>
    <n v="200"/>
    <s v="jAN"/>
    <n v="200"/>
    <n v="70"/>
    <n v="0.35000000000000009"/>
    <s v="GROWTH"/>
    <n v="0"/>
  </r>
  <r>
    <x v="2"/>
    <s v="ALIPURDUAR"/>
    <s v="WBR152"/>
    <n v="1000003700"/>
    <s v="RAMKRISHNA HARDWARE - BIRPARA"/>
    <d v="2023-08-29T00:00:00"/>
    <s v="Targeted Dealer"/>
    <m/>
    <n v="100"/>
    <n v="100"/>
    <n v="97"/>
    <n v="3"/>
    <n v="97"/>
    <n v="60"/>
    <s v="DEC"/>
    <n v="60"/>
    <n v="37"/>
    <n v="0.6166666666666667"/>
    <s v="GROWTH"/>
    <n v="73"/>
    <s v="jAN"/>
    <n v="73"/>
    <n v="24"/>
    <n v="0.32876712328767121"/>
    <s v="GROWTH"/>
    <n v="0"/>
  </r>
  <r>
    <x v="2"/>
    <s v="ALIPURDUAR"/>
    <s v="WBS342"/>
    <n v="1000003743"/>
    <s v="SUJIT KUMAR SAHA"/>
    <d v="2023-10-31T00:00:00"/>
    <s v="Targeted Dealer"/>
    <m/>
    <n v="50"/>
    <n v="50"/>
    <n v="60"/>
    <n v="-10"/>
    <n v="120"/>
    <n v="24"/>
    <s v="DEC"/>
    <n v="24"/>
    <n v="36"/>
    <n v="1.5"/>
    <s v="GROWTH"/>
    <n v="12"/>
    <s v="jAN"/>
    <n v="12"/>
    <n v="48"/>
    <n v="4"/>
    <s v="GROWTH"/>
    <n v="0"/>
  </r>
  <r>
    <x v="2"/>
    <s v="ALIPURDUAR"/>
    <s v="WBA163"/>
    <n v="1000004007"/>
    <s v="ANKIT HARDWARE"/>
    <d v="2024-06-14T00:00:00"/>
    <s v="Targeted Dealer"/>
    <m/>
    <n v="125"/>
    <n v="125"/>
    <n v="128"/>
    <n v="-3"/>
    <n v="102.4"/>
    <n v="138"/>
    <s v="DEC"/>
    <n v="138"/>
    <n v="-10"/>
    <n v="-7.2463768115942018E-2"/>
    <s v="DEGROWTH"/>
    <n v="87"/>
    <s v="jAN"/>
    <n v="87"/>
    <n v="41"/>
    <n v="0.47126436781609193"/>
    <s v="GROWTH"/>
    <n v="0"/>
  </r>
  <r>
    <x v="2"/>
    <s v="ALIPURDUAR"/>
    <s v="WBR155"/>
    <n v="1000004035"/>
    <s v="RADHA TRADERS"/>
    <d v="2024-07-05T00:00:00"/>
    <s v="-"/>
    <m/>
    <n v="0"/>
    <n v="0"/>
    <n v="0"/>
    <n v="0"/>
    <s v="-"/>
    <n v="0"/>
    <s v="DEC"/>
    <n v="0"/>
    <n v="0"/>
    <s v=" "/>
    <b v="0"/>
    <n v="410"/>
    <s v="jAN"/>
    <n v="410"/>
    <n v="-410"/>
    <n v="-1"/>
    <s v="DEGROWTH"/>
    <n v="0"/>
  </r>
  <r>
    <x v="2"/>
    <s v="ALIPURDUAR"/>
    <s v="WBB160"/>
    <n v="1000004069"/>
    <s v="BAJRANGBALI HARDWARE"/>
    <d v="2024-07-31T00:00:00"/>
    <s v="Targeted Dealer"/>
    <m/>
    <n v="136"/>
    <n v="136"/>
    <n v="170"/>
    <n v="-34"/>
    <n v="124.99999999999999"/>
    <n v="168"/>
    <s v="DEC"/>
    <n v="168"/>
    <n v="2"/>
    <n v="1.1904761904761862E-2"/>
    <s v="GROWTH"/>
    <n v="104"/>
    <s v="jAN"/>
    <n v="104"/>
    <n v="66"/>
    <n v="0.63461538461538458"/>
    <s v="GROWTH"/>
    <n v="0"/>
  </r>
  <r>
    <x v="2"/>
    <s v="JALPAIGURI"/>
    <s v="P106"/>
    <n v="1000001408"/>
    <s v="PROMILA BUILDERS"/>
    <d v="2011-03-12T00:00:00"/>
    <s v="Targeted Dealer"/>
    <m/>
    <n v="300"/>
    <n v="300"/>
    <n v="445"/>
    <n v="-145"/>
    <n v="148.33333333333334"/>
    <n v="178.5"/>
    <s v="DEC"/>
    <n v="178.5"/>
    <n v="266.5"/>
    <n v="1.4929971988795518"/>
    <s v="GROWTH"/>
    <n v="33.9"/>
    <s v="jAN"/>
    <n v="33.9"/>
    <n v="411.1"/>
    <n v="12.12684365781711"/>
    <s v="GROWTH"/>
    <n v="0"/>
  </r>
  <r>
    <x v="2"/>
    <s v="JALPAIGURI"/>
    <s v="C085"/>
    <n v="1000001405"/>
    <s v="CHHOGMAL OMPRAKASH"/>
    <d v="2011-11-29T00:00:00"/>
    <s v="Targeted Dealer"/>
    <m/>
    <n v="200"/>
    <n v="200"/>
    <n v="201"/>
    <n v="-1"/>
    <n v="100.5"/>
    <n v="230"/>
    <s v="DEC"/>
    <n v="230"/>
    <n v="-29"/>
    <n v="-0.12608695652173918"/>
    <s v="DEGROWTH"/>
    <n v="212"/>
    <s v="jAN"/>
    <n v="212"/>
    <n v="-11"/>
    <n v="-5.1886792452830233E-2"/>
    <s v="DEGROWTH"/>
    <n v="0"/>
  </r>
  <r>
    <x v="2"/>
    <s v="JALPAIGURI"/>
    <s v="T057"/>
    <n v="1000001418"/>
    <s v="TIRUPATI IRON STORES"/>
    <d v="2012-01-17T00:00:00"/>
    <s v="Targeted Dealer"/>
    <m/>
    <n v="350"/>
    <n v="350"/>
    <n v="200"/>
    <n v="150"/>
    <n v="57.142857142857146"/>
    <n v="300"/>
    <s v="DEC"/>
    <n v="300"/>
    <n v="-100"/>
    <n v="-0.33333333333333337"/>
    <s v="DEGROWTH"/>
    <n v="254"/>
    <s v="jAN"/>
    <n v="254"/>
    <n v="-54"/>
    <n v="-0.21259842519685035"/>
    <s v="DEGROWTH"/>
    <n v="0"/>
  </r>
  <r>
    <x v="2"/>
    <s v="JALPAIGURI"/>
    <s v="R114"/>
    <n v="1000002808"/>
    <s v="ROY ENTERPRISE (SILIGURI)"/>
    <d v="2012-02-03T00:00:00"/>
    <s v="Targeted Dealer"/>
    <m/>
    <n v="2075"/>
    <n v="2075"/>
    <n v="2245.1000000000004"/>
    <n v="-170.10000000000036"/>
    <n v="108.1975903614458"/>
    <n v="2674.2000000000007"/>
    <s v="DEC"/>
    <n v="2674.2000000000007"/>
    <n v="-429.10000000000036"/>
    <n v="-0.16045920275222503"/>
    <s v="DEGROWTH"/>
    <n v="1559.4"/>
    <s v="jAN"/>
    <n v="1559.4"/>
    <n v="685.70000000000027"/>
    <n v="0.43972040528408374"/>
    <s v="GROWTH"/>
    <n v="0"/>
  </r>
  <r>
    <x v="2"/>
    <s v="JALPAIGURI"/>
    <s v="S321"/>
    <n v="1000001411"/>
    <s v="SUBRATA SAHA"/>
    <d v="2012-07-12T00:00:00"/>
    <s v="Targeted Dealer"/>
    <m/>
    <n v="100"/>
    <n v="100"/>
    <n v="102"/>
    <n v="-2"/>
    <n v="102"/>
    <n v="61"/>
    <s v="DEC"/>
    <n v="61"/>
    <n v="41"/>
    <n v="0.67213114754098369"/>
    <s v="GROWTH"/>
    <n v="161"/>
    <s v="jAN"/>
    <n v="161"/>
    <n v="-59"/>
    <n v="-0.36645962732919257"/>
    <s v="DEGROWTH"/>
    <n v="0"/>
  </r>
  <r>
    <x v="2"/>
    <s v="JALPAIGURI"/>
    <s v="S349"/>
    <n v="1000001413"/>
    <s v="SASWAT"/>
    <d v="2012-11-21T00:00:00"/>
    <s v="Targeted Dealer"/>
    <m/>
    <n v="150"/>
    <n v="150"/>
    <n v="127"/>
    <n v="23"/>
    <n v="84.666666666666671"/>
    <n v="120.5"/>
    <s v="DEC"/>
    <n v="120.5"/>
    <n v="6.5"/>
    <n v="5.3941908713692976E-2"/>
    <s v="GROWTH"/>
    <n v="130"/>
    <s v="jAN"/>
    <n v="130"/>
    <n v="-3"/>
    <n v="-2.3076923076923106E-2"/>
    <s v="DEGROWTH"/>
    <n v="0"/>
  </r>
  <r>
    <x v="2"/>
    <s v="JALPAIGURI"/>
    <s v="L073"/>
    <n v="1000001406"/>
    <s v="LOUHA BHANDAR"/>
    <d v="2013-07-24T00:00:00"/>
    <s v="Targeted Dealer"/>
    <m/>
    <n v="150"/>
    <n v="150"/>
    <n v="71.5"/>
    <n v="78.5"/>
    <n v="47.666666666666664"/>
    <n v="117"/>
    <s v="DEC"/>
    <n v="117"/>
    <n v="-45.5"/>
    <n v="-0.38888888888888884"/>
    <s v="DEGROWTH"/>
    <n v="105"/>
    <s v="jAN"/>
    <n v="105"/>
    <n v="-33.5"/>
    <n v="-0.31904761904761902"/>
    <s v="DEGROWTH"/>
    <n v="0"/>
  </r>
  <r>
    <x v="2"/>
    <s v="JALPAIGURI"/>
    <s v="S462"/>
    <n v="1000001415"/>
    <s v="SUMAN HARDWARE"/>
    <d v="2013-09-26T00:00:00"/>
    <s v="-"/>
    <m/>
    <n v="0"/>
    <n v="0"/>
    <n v="0"/>
    <n v="0"/>
    <s v="-"/>
    <n v="0"/>
    <s v="DEC"/>
    <n v="0"/>
    <n v="0"/>
    <s v=" "/>
    <b v="0"/>
    <n v="24"/>
    <s v="jAN"/>
    <n v="24"/>
    <n v="-24"/>
    <n v="-1"/>
    <s v="DEGROWTH"/>
    <n v="0"/>
  </r>
  <r>
    <x v="2"/>
    <s v="JALPAIGURI"/>
    <s v="S478"/>
    <n v="1000001416"/>
    <s v="SUNITI ENTERPRISE"/>
    <d v="2013-10-31T00:00:00"/>
    <s v="Targeted Dealer"/>
    <m/>
    <n v="250"/>
    <n v="250"/>
    <n v="116"/>
    <n v="134"/>
    <n v="46.4"/>
    <n v="309"/>
    <s v="DEC"/>
    <n v="309"/>
    <n v="-193"/>
    <n v="-0.62459546925566345"/>
    <s v="DEGROWTH"/>
    <n v="210"/>
    <s v="jAN"/>
    <n v="210"/>
    <n v="-94"/>
    <n v="-0.44761904761904758"/>
    <s v="DEGROWTH"/>
    <n v="0"/>
  </r>
  <r>
    <x v="2"/>
    <s v="JALPAIGURI"/>
    <s v="WBM053"/>
    <n v="1000001435"/>
    <s v="MAL CEMENT STORES"/>
    <d v="2014-11-22T00:00:00"/>
    <s v="Targeted Dealer"/>
    <m/>
    <n v="200"/>
    <n v="200"/>
    <n v="121"/>
    <n v="79"/>
    <n v="60.5"/>
    <n v="161"/>
    <s v="DEC"/>
    <n v="161"/>
    <n v="-40"/>
    <n v="-0.24844720496894412"/>
    <s v="DEGROWTH"/>
    <n v="129"/>
    <s v="jAN"/>
    <n v="129"/>
    <n v="-8"/>
    <n v="-6.2015503875968991E-2"/>
    <s v="DEGROWTH"/>
    <n v="0"/>
  </r>
  <r>
    <x v="2"/>
    <s v="JALPAIGURI"/>
    <s v="WBN030"/>
    <n v="1000001439"/>
    <s v="NATIONAL TRADING CO"/>
    <d v="2015-04-22T00:00:00"/>
    <s v="Targeted Dealer"/>
    <m/>
    <n v="1275"/>
    <n v="1275"/>
    <n v="610"/>
    <n v="665"/>
    <n v="47.843137254901961"/>
    <n v="867"/>
    <s v="DEC"/>
    <n v="867"/>
    <n v="-257"/>
    <n v="-0.29642445213379465"/>
    <s v="DEGROWTH"/>
    <n v="1404"/>
    <s v="jAN"/>
    <n v="1404"/>
    <n v="-794"/>
    <n v="-0.56552706552706555"/>
    <s v="DEGROWTH"/>
    <n v="0"/>
  </r>
  <r>
    <x v="2"/>
    <s v="JALPAIGURI"/>
    <s v="WBL019"/>
    <n v="1000001433"/>
    <s v="LAXMI AGENCY"/>
    <d v="2015-10-05T00:00:00"/>
    <s v="Targeted Dealer"/>
    <m/>
    <n v="450"/>
    <n v="450"/>
    <n v="216"/>
    <n v="234"/>
    <n v="48"/>
    <n v="222"/>
    <s v="DEC"/>
    <n v="222"/>
    <n v="-6"/>
    <n v="-2.7027027027026973E-2"/>
    <s v="DEGROWTH"/>
    <n v="486"/>
    <s v="jAN"/>
    <n v="486"/>
    <n v="-270"/>
    <n v="-0.55555555555555558"/>
    <s v="DEGROWTH"/>
    <n v="0"/>
  </r>
  <r>
    <x v="2"/>
    <s v="JALPAIGURI"/>
    <s v="WBR057"/>
    <n v="1000001445"/>
    <s v="RUPAM ENTERPRISE (JALPAIGURI)"/>
    <d v="2015-11-17T00:00:00"/>
    <s v="Targeted Dealer"/>
    <m/>
    <n v="260"/>
    <n v="260"/>
    <n v="398"/>
    <n v="-138"/>
    <n v="153.07692307692307"/>
    <n v="194"/>
    <s v="DEC"/>
    <n v="194"/>
    <n v="204"/>
    <n v="1.0515463917525771"/>
    <s v="GROWTH"/>
    <n v="242"/>
    <s v="jAN"/>
    <n v="242"/>
    <n v="156"/>
    <n v="0.64462809917355379"/>
    <s v="GROWTH"/>
    <n v="0"/>
  </r>
  <r>
    <x v="2"/>
    <s v="JALPAIGURI"/>
    <s v="WBJ036"/>
    <n v="1000001429"/>
    <s v="JALPAIGURI ISPAT"/>
    <d v="2016-04-23T00:00:00"/>
    <s v="Targeted Dealer"/>
    <m/>
    <n v="700"/>
    <n v="700"/>
    <n v="149"/>
    <n v="551"/>
    <n v="21.285714285714285"/>
    <n v="709.5"/>
    <s v="DEC"/>
    <n v="709.5"/>
    <n v="-560.5"/>
    <n v="-0.78999295278365045"/>
    <s v="DEGROWTH"/>
    <n v="630"/>
    <s v="jAN"/>
    <n v="630"/>
    <n v="-481"/>
    <n v="-0.76349206349206344"/>
    <s v="DEGROWTH"/>
    <n v="0"/>
  </r>
  <r>
    <x v="2"/>
    <s v="JALPAIGURI"/>
    <s v="WBA072"/>
    <n v="1000001419"/>
    <s v="AAKASH ENTERPRISE"/>
    <d v="2016-10-28T00:00:00"/>
    <s v="-"/>
    <m/>
    <n v="0"/>
    <n v="0"/>
    <n v="0"/>
    <n v="0"/>
    <s v="-"/>
    <n v="0"/>
    <s v="DEC"/>
    <n v="0"/>
    <n v="0"/>
    <s v=" "/>
    <b v="0"/>
    <n v="329"/>
    <s v="jAN"/>
    <n v="329"/>
    <n v="-329"/>
    <n v="-1"/>
    <s v="DEGROWTH"/>
    <n v="0"/>
  </r>
  <r>
    <x v="2"/>
    <s v="JALPAIGURI"/>
    <s v="WBM204"/>
    <n v="1000001437"/>
    <s v="MAHESH MAHESWARI"/>
    <d v="2016-12-20T00:00:00"/>
    <s v="Targeted Dealer"/>
    <m/>
    <n v="900"/>
    <n v="900"/>
    <n v="792"/>
    <n v="108"/>
    <n v="88"/>
    <n v="716"/>
    <s v="DEC"/>
    <n v="716"/>
    <n v="76"/>
    <n v="0.1061452513966481"/>
    <s v="GROWTH"/>
    <n v="841"/>
    <s v="jAN"/>
    <n v="841"/>
    <n v="-49"/>
    <n v="-5.8263971462544584E-2"/>
    <s v="DEGROWTH"/>
    <n v="0"/>
  </r>
  <r>
    <x v="2"/>
    <s v="JALPAIGURI"/>
    <s v="WBR096"/>
    <n v="1000001446"/>
    <s v="ROY CYCLE STORES"/>
    <d v="2018-05-19T00:00:00"/>
    <s v="Targeted Dealer"/>
    <m/>
    <n v="50"/>
    <n v="50"/>
    <n v="3.5"/>
    <n v="46.5"/>
    <n v="7"/>
    <n v="34"/>
    <s v="DEC"/>
    <n v="34"/>
    <n v="-30.5"/>
    <n v="-0.8970588235294118"/>
    <s v="DEGROWTH"/>
    <n v="0"/>
    <s v="jAN"/>
    <n v="0"/>
    <n v="3.5"/>
    <n v="0"/>
    <b v="0"/>
    <n v="0"/>
  </r>
  <r>
    <x v="2"/>
    <s v="JALPAIGURI"/>
    <s v="WBS243"/>
    <n v="1000001450"/>
    <s v="SUBAL MAHANTA"/>
    <d v="2018-12-26T00:00:00"/>
    <s v="-"/>
    <m/>
    <n v="0"/>
    <n v="0"/>
    <n v="0"/>
    <n v="0"/>
    <s v="-"/>
    <n v="48"/>
    <s v="DEC"/>
    <n v="48"/>
    <n v="-48"/>
    <n v="-1"/>
    <s v="DEGROWTH"/>
    <n v="166.5"/>
    <s v="jAN"/>
    <n v="166.5"/>
    <n v="-166.5"/>
    <n v="-1"/>
    <s v="DEGROWTH"/>
    <n v="0"/>
  </r>
  <r>
    <x v="2"/>
    <s v="JALPAIGURI"/>
    <s v="WBN088"/>
    <n v="1000001441"/>
    <s v="N.D. ENTERPRISE (SAUDANGI)"/>
    <d v="2019-04-26T00:00:00"/>
    <s v="Targeted Dealer"/>
    <m/>
    <n v="50"/>
    <n v="50"/>
    <n v="0"/>
    <n v="50"/>
    <n v="0"/>
    <n v="0"/>
    <s v="DEC"/>
    <n v="0"/>
    <n v="0"/>
    <s v=" "/>
    <b v="0"/>
    <n v="0"/>
    <s v="jAN"/>
    <n v="0"/>
    <n v="0"/>
    <n v="0"/>
    <b v="0"/>
    <n v="0"/>
  </r>
  <r>
    <x v="2"/>
    <s v="JALPAIGURI"/>
    <s v="WBP075"/>
    <n v="1000001443"/>
    <s v="PAUL CONSTRUCTION (KHARIA)"/>
    <d v="2019-05-31T00:00:00"/>
    <s v="Targeted Dealer"/>
    <m/>
    <n v="50"/>
    <n v="50"/>
    <n v="0"/>
    <n v="50"/>
    <n v="0"/>
    <n v="0"/>
    <s v="DEC"/>
    <n v="0"/>
    <n v="0"/>
    <s v=" "/>
    <b v="0"/>
    <n v="5"/>
    <s v="jAN"/>
    <n v="5"/>
    <n v="-5"/>
    <n v="-1"/>
    <s v="DEGROWTH"/>
    <n v="1"/>
  </r>
  <r>
    <x v="2"/>
    <s v="JALPAIGURI"/>
    <s v="WBA107"/>
    <n v="1000001421"/>
    <s v="ALI HARDWARE (GADONG)"/>
    <d v="2019-06-06T00:00:00"/>
    <s v="Targeted Dealer"/>
    <m/>
    <n v="100"/>
    <n v="100"/>
    <n v="36"/>
    <n v="64"/>
    <n v="36"/>
    <n v="84"/>
    <s v="DEC"/>
    <n v="84"/>
    <n v="-48"/>
    <n v="-0.5714285714285714"/>
    <s v="DEGROWTH"/>
    <n v="72"/>
    <s v="jAN"/>
    <n v="72"/>
    <n v="-36"/>
    <n v="-0.5"/>
    <s v="DEGROWTH"/>
    <n v="0"/>
  </r>
  <r>
    <x v="2"/>
    <s v="JALPAIGURI"/>
    <s v="WBB119"/>
    <n v="1000001423"/>
    <s v="BHOWMIK BROTHERS"/>
    <d v="2019-09-27T00:00:00"/>
    <s v="Targeted Dealer"/>
    <m/>
    <n v="350"/>
    <n v="350"/>
    <n v="204"/>
    <n v="146"/>
    <n v="58.285714285714285"/>
    <n v="270"/>
    <s v="DEC"/>
    <n v="270"/>
    <n v="-66"/>
    <n v="-0.24444444444444446"/>
    <s v="DEGROWTH"/>
    <n v="316"/>
    <s v="jAN"/>
    <n v="316"/>
    <n v="-112"/>
    <n v="-0.35443037974683544"/>
    <s v="DEGROWTH"/>
    <n v="0"/>
  </r>
  <r>
    <x v="2"/>
    <s v="JALPAIGURI"/>
    <s v="WBD076"/>
    <n v="1000001425"/>
    <s v="DIPANKAR ENTERPRISE"/>
    <d v="2019-10-04T00:00:00"/>
    <s v="Targeted Dealer"/>
    <m/>
    <n v="12"/>
    <n v="12"/>
    <n v="24"/>
    <n v="-12"/>
    <n v="200"/>
    <n v="12"/>
    <s v="DEC"/>
    <n v="12"/>
    <n v="12"/>
    <n v="1"/>
    <s v="GROWTH"/>
    <n v="125"/>
    <s v="jAN"/>
    <n v="125"/>
    <n v="-101"/>
    <n v="-0.80800000000000005"/>
    <s v="DEGROWTH"/>
    <n v="0"/>
  </r>
  <r>
    <x v="2"/>
    <s v="JALPAIGURI"/>
    <s v="WBS278"/>
    <n v="1000001451"/>
    <s v="SRI SHAKAMBHARI BUILDER"/>
    <d v="2020-05-01T00:00:00"/>
    <s v="Targeted Dealer"/>
    <m/>
    <n v="300"/>
    <n v="300"/>
    <n v="174.5"/>
    <n v="125.5"/>
    <n v="58.166666666666664"/>
    <n v="216.75"/>
    <s v="DEC"/>
    <n v="216.75"/>
    <n v="-42.25"/>
    <n v="-0.19492502883506346"/>
    <s v="DEGROWTH"/>
    <n v="728.25"/>
    <s v="jAN"/>
    <n v="728.25"/>
    <n v="-553.75"/>
    <n v="-0.7603844833504978"/>
    <s v="DEGROWTH"/>
    <n v="1"/>
  </r>
  <r>
    <x v="2"/>
    <s v="JALPAIGURI"/>
    <s v="WBG079"/>
    <n v="1000001428"/>
    <s v="GANESHLAL PAWAN KUMAR"/>
    <d v="2020-05-30T00:00:00"/>
    <s v="Targeted Dealer"/>
    <m/>
    <n v="620"/>
    <n v="620"/>
    <n v="264"/>
    <n v="356"/>
    <n v="42.58064516129032"/>
    <n v="357"/>
    <s v="DEC"/>
    <n v="357"/>
    <n v="-93"/>
    <n v="-0.26050420168067223"/>
    <s v="DEGROWTH"/>
    <n v="516"/>
    <s v="jAN"/>
    <n v="516"/>
    <n v="-252"/>
    <n v="-0.48837209302325579"/>
    <s v="DEGROWTH"/>
    <n v="0"/>
  </r>
  <r>
    <x v="2"/>
    <s v="JALPAIGURI"/>
    <s v="WBR120"/>
    <n v="1000001377"/>
    <s v="RISHI ENTERPRISE"/>
    <d v="2020-07-06T00:00:00"/>
    <s v="Targeted Dealer"/>
    <m/>
    <n v="2075"/>
    <n v="2075"/>
    <n v="2165"/>
    <n v="-90"/>
    <n v="104.33734939759036"/>
    <n v="2281.1000000000004"/>
    <s v="DEC"/>
    <n v="2281.1000000000004"/>
    <n v="-116.10000000000036"/>
    <n v="-5.089649730393242E-2"/>
    <s v="DEGROWTH"/>
    <n v="2027.25"/>
    <s v="jAN"/>
    <n v="2027.25"/>
    <n v="137.75"/>
    <n v="6.7949192255518653E-2"/>
    <s v="GROWTH"/>
    <n v="0"/>
  </r>
  <r>
    <x v="2"/>
    <s v="JALPAIGURI"/>
    <s v="WBD080"/>
    <n v="1000001426"/>
    <s v="DHIRAJ AGARWAL"/>
    <d v="2020-08-06T00:00:00"/>
    <s v="Targeted Dealer"/>
    <m/>
    <n v="301"/>
    <n v="301"/>
    <n v="193"/>
    <n v="108"/>
    <n v="64.119601328903656"/>
    <n v="244"/>
    <s v="DEC"/>
    <n v="244"/>
    <n v="-51"/>
    <n v="-0.20901639344262291"/>
    <s v="DEGROWTH"/>
    <n v="378"/>
    <s v="jAN"/>
    <n v="378"/>
    <n v="-185"/>
    <n v="-0.48941798941798942"/>
    <s v="DEGROWTH"/>
    <n v="0"/>
  </r>
  <r>
    <x v="2"/>
    <s v="JALPAIGURI"/>
    <s v="WBT067"/>
    <n v="1000001455"/>
    <s v="T R ENTERPRISE"/>
    <d v="2020-08-06T00:00:00"/>
    <s v="-"/>
    <m/>
    <n v="0"/>
    <n v="0"/>
    <n v="0"/>
    <n v="0"/>
    <s v="-"/>
    <n v="0"/>
    <s v="DEC"/>
    <n v="0"/>
    <n v="0"/>
    <s v=" "/>
    <b v="0"/>
    <n v="212"/>
    <s v="jAN"/>
    <n v="212"/>
    <n v="-212"/>
    <n v="-1"/>
    <s v="DEGROWTH"/>
    <n v="1"/>
  </r>
  <r>
    <x v="2"/>
    <s v="JALPAIGURI"/>
    <s v="WBP081"/>
    <n v="1000001444"/>
    <s v="PAUL HARDWARE - SALBARI"/>
    <d v="2021-02-08T00:00:00"/>
    <s v="Targeted Dealer"/>
    <m/>
    <n v="300"/>
    <n v="300"/>
    <n v="255"/>
    <n v="45"/>
    <n v="85"/>
    <n v="324"/>
    <s v="DEC"/>
    <n v="324"/>
    <n v="-69"/>
    <n v="-0.21296296296296291"/>
    <s v="DEGROWTH"/>
    <n v="424"/>
    <s v="jAN"/>
    <n v="424"/>
    <n v="-169"/>
    <n v="-0.39858490566037741"/>
    <s v="DEGROWTH"/>
    <n v="0"/>
  </r>
  <r>
    <x v="2"/>
    <s v="JALPAIGURI"/>
    <s v="WBB143"/>
    <n v="1000002031"/>
    <s v="BAJRANG TRADING CO"/>
    <d v="2021-11-01T00:00:00"/>
    <s v="Targeted Dealer"/>
    <m/>
    <n v="61"/>
    <n v="61"/>
    <n v="37"/>
    <n v="24"/>
    <n v="60.655737704918032"/>
    <n v="0"/>
    <s v="DEC"/>
    <n v="0"/>
    <n v="37"/>
    <s v=" "/>
    <b v="0"/>
    <n v="32"/>
    <s v="jAN"/>
    <n v="32"/>
    <n v="5"/>
    <n v="0.15625"/>
    <s v="GROWTH"/>
    <n v="0"/>
  </r>
  <r>
    <x v="2"/>
    <s v="JALPAIGURI"/>
    <s v="WBG090"/>
    <n v="1000002083"/>
    <s v="GYANNAYAK STEEL"/>
    <d v="2022-01-08T00:00:00"/>
    <s v="Targeted Dealer"/>
    <m/>
    <n v="50"/>
    <n v="50"/>
    <n v="2.5"/>
    <n v="47.5"/>
    <n v="5"/>
    <n v="12"/>
    <s v="DEC"/>
    <n v="12"/>
    <n v="-9.5"/>
    <n v="-0.79166666666666663"/>
    <s v="DEGROWTH"/>
    <n v="20"/>
    <s v="jAN"/>
    <n v="20"/>
    <n v="-17.5"/>
    <n v="-0.875"/>
    <s v="DEGROWTH"/>
    <n v="1"/>
  </r>
  <r>
    <x v="2"/>
    <s v="JALPAIGURI"/>
    <s v="WBP087"/>
    <n v="1000002522"/>
    <s v="PRATIBHA HARDWARE"/>
    <d v="2022-01-31T00:00:00"/>
    <s v="Targeted Dealer"/>
    <m/>
    <n v="161"/>
    <n v="161"/>
    <n v="175"/>
    <n v="-14"/>
    <n v="108.69565217391303"/>
    <n v="174"/>
    <s v="DEC"/>
    <n v="174"/>
    <n v="1"/>
    <n v="5.7471264367816577E-3"/>
    <s v="GROWTH"/>
    <n v="120"/>
    <s v="jAN"/>
    <n v="120"/>
    <n v="55"/>
    <n v="0.45833333333333326"/>
    <s v="GROWTH"/>
    <n v="0"/>
  </r>
  <r>
    <x v="2"/>
    <s v="JALPAIGURI"/>
    <s v="WBS335"/>
    <n v="1000002795"/>
    <s v="SREE BALAJI HARDWARE STORES"/>
    <d v="2022-06-07T00:00:00"/>
    <s v="Targeted Dealer"/>
    <m/>
    <n v="175"/>
    <n v="175"/>
    <n v="176"/>
    <n v="-1"/>
    <n v="100.57142857142857"/>
    <n v="202"/>
    <s v="DEC"/>
    <n v="202"/>
    <n v="-26"/>
    <n v="-0.12871287128712872"/>
    <s v="DEGROWTH"/>
    <n v="192"/>
    <s v="jAN"/>
    <n v="192"/>
    <n v="-16"/>
    <n v="-8.333333333333337E-2"/>
    <s v="DEGROWTH"/>
    <n v="0"/>
  </r>
  <r>
    <x v="2"/>
    <s v="JALPAIGURI"/>
    <s v="WBS330"/>
    <n v="1000002673"/>
    <s v="SHYAM HARDWARE STORES"/>
    <d v="2022-06-27T00:00:00"/>
    <s v="Targeted Dealer"/>
    <m/>
    <n v="200"/>
    <n v="200"/>
    <n v="240"/>
    <n v="-40"/>
    <n v="120"/>
    <n v="212"/>
    <s v="DEC"/>
    <n v="212"/>
    <n v="28"/>
    <n v="0.13207547169811318"/>
    <s v="GROWTH"/>
    <n v="156"/>
    <s v="jAN"/>
    <n v="156"/>
    <n v="84"/>
    <n v="0.53846153846153855"/>
    <s v="GROWTH"/>
    <n v="0"/>
  </r>
  <r>
    <x v="2"/>
    <s v="JALPAIGURI"/>
    <s v="WBM301"/>
    <n v="1000002889"/>
    <s v="M M TRADERS"/>
    <d v="2022-08-20T00:00:00"/>
    <s v="Targeted Dealer"/>
    <m/>
    <n v="750"/>
    <n v="750"/>
    <n v="150"/>
    <n v="600"/>
    <n v="20"/>
    <n v="129"/>
    <s v="DEC"/>
    <n v="129"/>
    <n v="21"/>
    <n v="0.16279069767441867"/>
    <s v="GROWTH"/>
    <n v="1099"/>
    <s v="jAN"/>
    <n v="1099"/>
    <n v="-949"/>
    <n v="-0.86351228389444956"/>
    <s v="DEGROWTH"/>
    <n v="0"/>
  </r>
  <r>
    <x v="2"/>
    <s v="JALPAIGURI"/>
    <s v="WBA155"/>
    <n v="1000003232"/>
    <s v="AMULYA PAUL"/>
    <d v="2023-01-09T00:00:00"/>
    <s v="Targeted Dealer"/>
    <m/>
    <n v="50"/>
    <n v="50"/>
    <n v="24"/>
    <n v="26"/>
    <n v="48"/>
    <n v="18"/>
    <s v="DEC"/>
    <n v="18"/>
    <n v="6"/>
    <n v="0.33333333333333326"/>
    <s v="GROWTH"/>
    <n v="39"/>
    <s v="jAN"/>
    <n v="39"/>
    <n v="-15"/>
    <n v="-0.38461538461538458"/>
    <s v="DEGROWTH"/>
    <n v="0"/>
  </r>
  <r>
    <x v="2"/>
    <s v="JALPAIGURI"/>
    <s v="WBB153"/>
    <n v="1000003387"/>
    <s v="BAPI MAJUMDER"/>
    <d v="2023-02-27T00:00:00"/>
    <s v="Targeted Dealer"/>
    <m/>
    <n v="12"/>
    <n v="12"/>
    <n v="12"/>
    <n v="0"/>
    <n v="100"/>
    <n v="12"/>
    <s v="DEC"/>
    <n v="12"/>
    <n v="0"/>
    <n v="0"/>
    <s v="GROWTH"/>
    <n v="24"/>
    <s v="jAN"/>
    <n v="24"/>
    <n v="-12"/>
    <n v="-0.5"/>
    <s v="DEGROWTH"/>
    <n v="1"/>
  </r>
  <r>
    <x v="2"/>
    <s v="JALPAIGURI"/>
    <s v="WBS340"/>
    <n v="1000003529"/>
    <s v="SUMITRA ENTERPRISE - JALPAIGURI"/>
    <d v="2023-05-19T00:00:00"/>
    <s v="Targeted Dealer"/>
    <m/>
    <n v="50"/>
    <n v="50"/>
    <n v="12"/>
    <n v="38"/>
    <n v="24"/>
    <n v="0"/>
    <s v="DEC"/>
    <n v="0"/>
    <n v="12"/>
    <s v=" "/>
    <b v="0"/>
    <n v="5.45"/>
    <s v="jAN"/>
    <n v="5.45"/>
    <n v="6.55"/>
    <n v="1.2018348623853212"/>
    <s v="GROWTH"/>
    <n v="1"/>
  </r>
  <r>
    <x v="2"/>
    <s v="JALPAIGURI"/>
    <s v="WBG097"/>
    <n v="1000003730"/>
    <s v="GHOSH ENTERPRISE - DHUPGURI"/>
    <d v="2023-10-18T00:00:00"/>
    <s v="Targeted Dealer"/>
    <m/>
    <n v="161"/>
    <n v="161"/>
    <n v="205"/>
    <n v="-44"/>
    <n v="127.32919254658384"/>
    <n v="240"/>
    <s v="DEC"/>
    <n v="240"/>
    <n v="-35"/>
    <n v="-0.14583333333333337"/>
    <s v="DEGROWTH"/>
    <n v="264"/>
    <s v="jAN"/>
    <n v="264"/>
    <n v="-59"/>
    <n v="-0.22348484848484851"/>
    <s v="DEGROWTH"/>
    <n v="0"/>
  </r>
  <r>
    <x v="2"/>
    <s v="JALPAIGURI"/>
    <s v="WBT074"/>
    <n v="1000003869"/>
    <s v="THAKUR TRADERS"/>
    <d v="2024-02-27T00:00:00"/>
    <s v="Targeted Dealer"/>
    <m/>
    <n v="51"/>
    <n v="51"/>
    <n v="53"/>
    <n v="-2"/>
    <n v="103.92156862745098"/>
    <n v="41"/>
    <s v="DEC"/>
    <n v="41"/>
    <n v="12"/>
    <n v="0.29268292682926833"/>
    <s v="GROWTH"/>
    <n v="38"/>
    <s v="jAN"/>
    <n v="38"/>
    <n v="15"/>
    <n v="0.39473684210526305"/>
    <s v="GROWTH"/>
    <n v="1"/>
  </r>
  <r>
    <x v="2"/>
    <s v="JALPAIGURI"/>
    <s v="WBR154"/>
    <n v="1000003898"/>
    <s v="R.K.STEEL (NEW)"/>
    <d v="2024-03-30T00:00:00"/>
    <s v="Targeted Dealer"/>
    <m/>
    <n v="1600"/>
    <n v="1600"/>
    <n v="1611.75"/>
    <n v="-11.75"/>
    <n v="100.734375"/>
    <n v="1483.15"/>
    <s v="DEC"/>
    <n v="1483.15"/>
    <n v="128.59999999999991"/>
    <n v="8.6707345851734452E-2"/>
    <s v="GROWTH"/>
    <n v="924.4"/>
    <s v="jAN"/>
    <n v="924.4"/>
    <n v="687.35"/>
    <n v="0.74356339247079184"/>
    <s v="GROWTH"/>
    <n v="0"/>
  </r>
  <r>
    <x v="2"/>
    <s v="SIKKIM"/>
    <s v="SKR002"/>
    <n v="1000002667"/>
    <s v="RAJU ENTERPRISES - RANIPOOL"/>
    <d v="2022-06-27T00:00:00"/>
    <s v="Targeted Dealer"/>
    <m/>
    <n v="15"/>
    <n v="15"/>
    <n v="19"/>
    <n v="-4"/>
    <n v="126.66666666666667"/>
    <n v="0"/>
    <s v="DEC"/>
    <n v="0"/>
    <n v="19"/>
    <s v=" "/>
    <b v="0"/>
    <n v="0"/>
    <s v="jAN"/>
    <n v="0"/>
    <n v="19"/>
    <n v="0"/>
    <b v="0"/>
    <n v="0"/>
  </r>
  <r>
    <x v="2"/>
    <s v="SIKKIM"/>
    <s v="SKT001"/>
    <n v="1000002659"/>
    <s v="THAKUR AND SONS"/>
    <d v="2022-06-27T00:00:00"/>
    <s v="Targeted Dealer"/>
    <m/>
    <n v="20"/>
    <n v="20"/>
    <n v="12"/>
    <n v="8"/>
    <n v="60"/>
    <n v="0"/>
    <s v="DEC"/>
    <n v="0"/>
    <n v="12"/>
    <s v=" "/>
    <b v="0"/>
    <n v="11.5"/>
    <s v="jAN"/>
    <n v="11.5"/>
    <n v="0.5"/>
    <n v="4.3478260869565188E-2"/>
    <s v="GROWTH"/>
    <n v="0"/>
  </r>
  <r>
    <x v="2"/>
    <s v="SIKKIM"/>
    <s v="WBJ018"/>
    <n v="1000001879"/>
    <s v="JAISWAL TRADERS"/>
    <d v="2015-02-24T00:00:00"/>
    <s v="Targeted Dealer"/>
    <m/>
    <n v="60"/>
    <n v="60"/>
    <n v="12"/>
    <n v="48"/>
    <n v="20"/>
    <n v="31.5"/>
    <s v="DEC"/>
    <n v="31.5"/>
    <n v="-19.5"/>
    <n v="-0.61904761904761907"/>
    <s v="DEGROWTH"/>
    <n v="22"/>
    <s v="jAN"/>
    <n v="22"/>
    <n v="-10"/>
    <n v="-0.45454545454545459"/>
    <s v="DEGROWTH"/>
    <n v="0"/>
  </r>
  <r>
    <x v="2"/>
    <s v="SIKKIM"/>
    <s v="WBM097"/>
    <n v="1000001887"/>
    <s v="M/S GITA DEVI PRASAD"/>
    <d v="2015-04-22T00:00:00"/>
    <s v="Targeted Dealer"/>
    <m/>
    <n v="185"/>
    <n v="185"/>
    <n v="217.75"/>
    <n v="-32.75"/>
    <n v="117.70270270270269"/>
    <n v="170.7"/>
    <s v="DEC"/>
    <n v="170.7"/>
    <n v="47.050000000000011"/>
    <n v="0.27562975981253679"/>
    <s v="GROWTH"/>
    <n v="143"/>
    <s v="jAN"/>
    <n v="143"/>
    <n v="74.75"/>
    <n v="0.52272727272727271"/>
    <s v="GROWTH"/>
    <n v="0"/>
  </r>
  <r>
    <x v="2"/>
    <s v="SIKKIM"/>
    <s v="WBP028"/>
    <n v="1000001892"/>
    <s v="PANKAJ AGARWAL (SIKKIM)"/>
    <d v="2015-07-29T00:00:00"/>
    <s v="Targeted Dealer"/>
    <m/>
    <n v="315"/>
    <n v="315"/>
    <n v="314.5"/>
    <n v="0.5"/>
    <n v="99.841269841269849"/>
    <n v="312.75"/>
    <s v="DEC"/>
    <n v="312.75"/>
    <n v="1.75"/>
    <n v="5.5955235811351312E-3"/>
    <s v="GROWTH"/>
    <n v="223"/>
    <s v="jAN"/>
    <n v="223"/>
    <n v="91.5"/>
    <n v="0.41031390134529144"/>
    <s v="GROWTH"/>
    <n v="0"/>
  </r>
  <r>
    <x v="2"/>
    <s v="SIKKIM"/>
    <s v="WBB052"/>
    <n v="1000001874"/>
    <s v="BANWARILAL OMKARMULL"/>
    <d v="2015-08-04T00:00:00"/>
    <s v="Targeted Dealer"/>
    <m/>
    <n v="150"/>
    <n v="150"/>
    <n v="90"/>
    <n v="60"/>
    <n v="60"/>
    <n v="136.5"/>
    <s v="DEC"/>
    <n v="136.5"/>
    <n v="-46.5"/>
    <n v="-0.34065934065934067"/>
    <s v="DEGROWTH"/>
    <n v="56"/>
    <s v="jAN"/>
    <n v="56"/>
    <n v="34"/>
    <n v="0.60714285714285721"/>
    <s v="GROWTH"/>
    <n v="0"/>
  </r>
  <r>
    <x v="2"/>
    <s v="SIKKIM"/>
    <s v="WBD038"/>
    <n v="1000001877"/>
    <s v="D P TRADERS"/>
    <d v="2015-12-05T00:00:00"/>
    <s v="Targeted Dealer"/>
    <m/>
    <n v="550"/>
    <n v="550"/>
    <n v="390.75"/>
    <n v="159.25"/>
    <n v="71.045454545454547"/>
    <n v="519.5"/>
    <s v="DEC"/>
    <n v="519.5"/>
    <n v="-128.75"/>
    <n v="-0.24783445620789224"/>
    <s v="DEGROWTH"/>
    <n v="350.5"/>
    <s v="jAN"/>
    <n v="350.5"/>
    <n v="40.25"/>
    <n v="0.11483594864479318"/>
    <s v="GROWTH"/>
    <n v="0"/>
  </r>
  <r>
    <x v="2"/>
    <s v="SIKKIM"/>
    <s v="WBS246"/>
    <n v="1000001901"/>
    <s v="SARITA TRADING"/>
    <d v="2019-01-14T00:00:00"/>
    <s v="Targeted Dealer"/>
    <m/>
    <n v="320"/>
    <n v="320"/>
    <n v="157.25"/>
    <n v="162.75"/>
    <n v="49.140625"/>
    <n v="217.65"/>
    <s v="DEC"/>
    <n v="217.65"/>
    <n v="-60.400000000000006"/>
    <n v="-0.27750976338157596"/>
    <s v="DEGROWTH"/>
    <n v="165"/>
    <s v="jAN"/>
    <n v="165"/>
    <n v="-7.75"/>
    <n v="-4.6969696969696995E-2"/>
    <s v="DEGROWTH"/>
    <n v="0"/>
  </r>
  <r>
    <x v="2"/>
    <s v="SIKKIM"/>
    <s v="SKR003"/>
    <n v="1000002781"/>
    <s v="RAMA ENTERPRISES - YANGANG"/>
    <d v="2022-05-18T00:00:00"/>
    <s v="Targeted Dealer"/>
    <m/>
    <n v="15"/>
    <n v="15"/>
    <n v="15"/>
    <n v="0"/>
    <n v="100"/>
    <n v="12"/>
    <s v="DEC"/>
    <n v="12"/>
    <n v="3"/>
    <n v="0.25"/>
    <s v="GROWTH"/>
    <n v="0"/>
    <s v="jAN"/>
    <n v="0"/>
    <n v="15"/>
    <n v="0"/>
    <b v="0"/>
    <n v="0"/>
  </r>
  <r>
    <x v="2"/>
    <s v="SIKKIM"/>
    <s v="SKG002"/>
    <n v="1000003495"/>
    <s v="GLOBAL INFRATECH"/>
    <d v="2023-04-25T00:00:00"/>
    <s v="Targeted Dealer"/>
    <m/>
    <n v="145"/>
    <n v="145"/>
    <n v="17.5"/>
    <n v="127.5"/>
    <n v="12.068965517241379"/>
    <n v="141"/>
    <s v="DEC"/>
    <n v="141"/>
    <n v="-123.5"/>
    <n v="-0.87588652482269502"/>
    <s v="DEGROWTH"/>
    <n v="138"/>
    <s v="jAN"/>
    <n v="138"/>
    <n v="-120.5"/>
    <n v="-0.87318840579710144"/>
    <s v="DEGROWTH"/>
    <n v="0"/>
  </r>
  <r>
    <x v="2"/>
    <s v="SIKKIM"/>
    <s v="SKA002"/>
    <n v="1000003658"/>
    <s v="ADEE ENTERPRISES"/>
    <d v="2023-07-29T00:00:00"/>
    <s v="Targeted Dealer"/>
    <m/>
    <n v="70"/>
    <n v="70"/>
    <n v="33.5"/>
    <n v="36.5"/>
    <n v="47.857142857142861"/>
    <n v="28.25"/>
    <s v="DEC"/>
    <n v="28.25"/>
    <n v="5.25"/>
    <n v="0.18584070796460184"/>
    <s v="GROWTH"/>
    <n v="30"/>
    <s v="jAN"/>
    <n v="30"/>
    <n v="3.5"/>
    <n v="0.1166666666666667"/>
    <s v="GROWTH"/>
    <n v="0"/>
  </r>
  <r>
    <x v="3"/>
    <s v="UTTAR DINAJPUR"/>
    <s v="WBM296"/>
    <n v="1000002670"/>
    <s v="MOKTADER ENTERPRISE"/>
    <d v="2022-06-27T00:00:00"/>
    <s v="Targeted Dealer"/>
    <m/>
    <n v="125"/>
    <n v="125"/>
    <n v="234.5"/>
    <n v="-109.5"/>
    <n v="187.6"/>
    <n v="251"/>
    <s v="DEC"/>
    <n v="251"/>
    <n v="-16.5"/>
    <n v="-6.5737051792828738E-2"/>
    <s v="DEGROWTH"/>
    <n v="175"/>
    <s v="jAN"/>
    <n v="175"/>
    <n v="59.5"/>
    <n v="0.34000000000000008"/>
    <s v="GROWTH"/>
    <n v="0"/>
  </r>
  <r>
    <x v="3"/>
    <s v="UTTAR DINAJPUR"/>
    <s v="D106"/>
    <n v="1000001910"/>
    <s v="DADA BHAI SUPPLIERS "/>
    <d v="2013-03-08T00:00:00"/>
    <s v="Targeted Dealer"/>
    <m/>
    <n v="125"/>
    <n v="125"/>
    <n v="135"/>
    <n v="-10"/>
    <n v="108"/>
    <n v="125"/>
    <s v="DEC"/>
    <n v="125"/>
    <n v="10"/>
    <n v="8.0000000000000071E-2"/>
    <s v="GROWTH"/>
    <n v="105"/>
    <s v="jAN"/>
    <n v="105"/>
    <n v="30"/>
    <n v="0.28571428571428581"/>
    <s v="GROWTH"/>
    <n v="0"/>
  </r>
  <r>
    <x v="3"/>
    <s v="UTTAR DINAJPUR"/>
    <s v="WBT020"/>
    <n v="1000001952"/>
    <s v="TAJ LOUHA BHANDAR"/>
    <d v="2014-09-18T00:00:00"/>
    <s v="Targeted Dealer"/>
    <m/>
    <n v="50"/>
    <n v="50"/>
    <n v="49"/>
    <n v="1"/>
    <n v="98"/>
    <n v="61.75"/>
    <s v="DEC"/>
    <n v="61.75"/>
    <n v="-12.75"/>
    <n v="-0.20647773279352222"/>
    <s v="DEGROWTH"/>
    <n v="168.25"/>
    <s v="jAN"/>
    <n v="168.25"/>
    <n v="-119.25"/>
    <n v="-0.70876671619613663"/>
    <s v="DEGROWTH"/>
    <n v="0"/>
  </r>
  <r>
    <x v="3"/>
    <s v="UTTAR DINAJPUR"/>
    <s v="WBC014"/>
    <n v="1000001917"/>
    <s v="CHOWHAN ENTERPRISE"/>
    <d v="2016-05-16T00:00:00"/>
    <s v="Targeted Dealer"/>
    <m/>
    <n v="100"/>
    <n v="100"/>
    <n v="0"/>
    <n v="100"/>
    <n v="0"/>
    <n v="0"/>
    <s v="DEC"/>
    <n v="0"/>
    <n v="0"/>
    <s v=" "/>
    <b v="0"/>
    <n v="0"/>
    <s v="jAN"/>
    <n v="0"/>
    <n v="0"/>
    <n v="0"/>
    <b v="0"/>
    <n v="1"/>
  </r>
  <r>
    <x v="3"/>
    <s v="UTTAR DINAJPUR"/>
    <s v="WBB084"/>
    <n v="1000001916"/>
    <s v="BISHNU ENTERPRISE (U.DINAJPUR)"/>
    <d v="2016-09-08T00:00:00"/>
    <s v="Targeted Dealer"/>
    <m/>
    <n v="200"/>
    <n v="200"/>
    <n v="309.09999999999997"/>
    <n v="-109.09999999999997"/>
    <n v="154.54999999999998"/>
    <n v="275.64999999999998"/>
    <s v="DEC"/>
    <n v="275.64999999999998"/>
    <n v="33.449999999999989"/>
    <n v="0.12134953745692001"/>
    <s v="GROWTH"/>
    <n v="350"/>
    <s v="jAN"/>
    <n v="350"/>
    <n v="-40.900000000000034"/>
    <n v="-0.11685714285714299"/>
    <s v="DEGROWTH"/>
    <n v="0"/>
  </r>
  <r>
    <x v="3"/>
    <s v="UTTAR DINAJPUR"/>
    <s v="WBA077"/>
    <n v="1000001914"/>
    <s v="ABDUL SOVAN"/>
    <d v="2017-03-09T00:00:00"/>
    <s v="Targeted Dealer"/>
    <m/>
    <n v="30"/>
    <n v="30"/>
    <n v="30.5"/>
    <n v="-0.5"/>
    <n v="101.66666666666667"/>
    <n v="30"/>
    <s v="DEC"/>
    <n v="30"/>
    <n v="0.5"/>
    <n v="1.6666666666666607E-2"/>
    <s v="GROWTH"/>
    <n v="20"/>
    <s v="jAN"/>
    <n v="20"/>
    <n v="10.5"/>
    <n v="0.52499999999999991"/>
    <s v="GROWTH"/>
    <n v="0"/>
  </r>
  <r>
    <x v="3"/>
    <s v="UTTAR DINAJPUR"/>
    <s v="WBK046"/>
    <n v="1000001924"/>
    <s v="KALIMI HARDWARE STORES"/>
    <d v="2017-12-19T00:00:00"/>
    <s v="Targeted Dealer"/>
    <m/>
    <n v="200"/>
    <n v="200"/>
    <n v="53"/>
    <n v="147"/>
    <n v="26.5"/>
    <n v="0"/>
    <s v="DEC"/>
    <n v="0"/>
    <n v="53"/>
    <s v=" "/>
    <b v="0"/>
    <n v="10"/>
    <s v="jAN"/>
    <n v="10"/>
    <n v="43"/>
    <n v="4.3"/>
    <s v="GROWTH"/>
    <n v="0"/>
  </r>
  <r>
    <x v="3"/>
    <s v="UTTAR DINAJPUR"/>
    <s v="WBR092"/>
    <n v="1000001938"/>
    <s v="RAKSHIT CYCLE &amp; HARDWARE"/>
    <d v="2017-12-22T00:00:00"/>
    <s v="Targeted Dealer"/>
    <m/>
    <n v="50"/>
    <n v="50"/>
    <n v="95"/>
    <n v="-45"/>
    <n v="190"/>
    <n v="75"/>
    <s v="DEC"/>
    <n v="75"/>
    <n v="20"/>
    <n v="0.26666666666666661"/>
    <s v="GROWTH"/>
    <n v="115"/>
    <s v="jAN"/>
    <n v="115"/>
    <n v="-20"/>
    <n v="-0.17391304347826086"/>
    <s v="DEGROWTH"/>
    <n v="0"/>
  </r>
  <r>
    <x v="3"/>
    <s v="UTTAR DINAJPUR"/>
    <s v="WBM232"/>
    <n v="1000001928"/>
    <s v="MANDAL ENTERPRISE"/>
    <d v="2018-08-03T00:00:00"/>
    <s v="Targeted Dealer"/>
    <m/>
    <n v="450"/>
    <n v="450"/>
    <n v="600.79999999999995"/>
    <n v="-150.79999999999995"/>
    <n v="133.51111111111109"/>
    <n v="590.5"/>
    <s v="DEC"/>
    <n v="590.5"/>
    <n v="10.299999999999955"/>
    <n v="1.7442845046570676E-2"/>
    <s v="GROWTH"/>
    <n v="662.5"/>
    <s v="jAN"/>
    <n v="662.5"/>
    <n v="-61.700000000000045"/>
    <n v="-9.3132075471698217E-2"/>
    <s v="DEGROWTH"/>
    <n v="0"/>
  </r>
  <r>
    <x v="3"/>
    <s v="UTTAR DINAJPUR"/>
    <s v="WBS229"/>
    <n v="1000001947"/>
    <s v="SHIV SHAKTI HARDWARE"/>
    <d v="2018-08-27T00:00:00"/>
    <s v="Targeted Dealer"/>
    <m/>
    <n v="200"/>
    <n v="200"/>
    <n v="520.5"/>
    <n v="-320.5"/>
    <n v="260.25"/>
    <n v="324"/>
    <s v="DEC"/>
    <n v="324"/>
    <n v="196.5"/>
    <n v="0.6064814814814814"/>
    <s v="GROWTH"/>
    <n v="235"/>
    <s v="jAN"/>
    <n v="235"/>
    <n v="285.5"/>
    <n v="1.2148936170212767"/>
    <s v="GROWTH"/>
    <n v="0"/>
  </r>
  <r>
    <x v="3"/>
    <s v="UTTAR DINAJPUR"/>
    <s v="WBI015"/>
    <n v="1000001920"/>
    <s v="IMRAN HARDWARE"/>
    <d v="2018-11-17T00:00:00"/>
    <s v="Targeted Dealer"/>
    <m/>
    <n v="120"/>
    <n v="120"/>
    <n v="134.9"/>
    <n v="-14.900000000000006"/>
    <n v="112.41666666666667"/>
    <n v="120"/>
    <s v="DEC"/>
    <n v="120"/>
    <n v="14.900000000000006"/>
    <n v="0.12416666666666676"/>
    <s v="GROWTH"/>
    <n v="250"/>
    <s v="jAN"/>
    <n v="250"/>
    <n v="-115.1"/>
    <n v="-0.46040000000000003"/>
    <s v="DEGROWTH"/>
    <n v="0"/>
  </r>
  <r>
    <x v="3"/>
    <s v="UTTAR DINAJPUR"/>
    <s v="WBD071"/>
    <n v="1000001918"/>
    <s v="DADA BHAI SUPPLY &amp; HARDWARE"/>
    <d v="2018-11-20T00:00:00"/>
    <s v="Targeted Dealer"/>
    <m/>
    <n v="100"/>
    <n v="100"/>
    <n v="14"/>
    <n v="86"/>
    <n v="14"/>
    <n v="172"/>
    <s v="DEC"/>
    <n v="172"/>
    <n v="-158"/>
    <n v="-0.91860465116279066"/>
    <s v="DEGROWTH"/>
    <n v="10"/>
    <s v="jAN"/>
    <n v="10"/>
    <n v="4"/>
    <n v="0.39999999999999991"/>
    <s v="GROWTH"/>
    <n v="0"/>
  </r>
  <r>
    <x v="3"/>
    <s v="UTTAR DINAJPUR"/>
    <s v="WBJ057"/>
    <n v="1000001922"/>
    <s v="JOYRAM SARKAR"/>
    <d v="2019-05-31T00:00:00"/>
    <s v="Targeted Dealer"/>
    <m/>
    <n v="100"/>
    <n v="100"/>
    <n v="0"/>
    <n v="100"/>
    <n v="0"/>
    <n v="0"/>
    <s v="DEC"/>
    <n v="0"/>
    <n v="0"/>
    <s v=" "/>
    <b v="0"/>
    <n v="10"/>
    <s v="jAN"/>
    <n v="10"/>
    <n v="-10"/>
    <n v="-1"/>
    <s v="DEGROWTH"/>
    <n v="0"/>
  </r>
  <r>
    <x v="3"/>
    <s v="UTTAR DINAJPUR"/>
    <s v="WBM251"/>
    <n v="1000001931"/>
    <s v="MAA DURGA ENTERPRISE (DHARAMPUR)"/>
    <d v="2019-08-13T00:00:00"/>
    <s v="Targeted Dealer"/>
    <m/>
    <n v="100"/>
    <n v="100"/>
    <n v="35"/>
    <n v="65"/>
    <n v="35"/>
    <n v="105"/>
    <s v="DEC"/>
    <n v="105"/>
    <n v="-70"/>
    <n v="-0.66666666666666674"/>
    <s v="DEGROWTH"/>
    <n v="0"/>
    <s v="jAN"/>
    <n v="0"/>
    <n v="35"/>
    <n v="0"/>
    <b v="0"/>
    <n v="0"/>
  </r>
  <r>
    <x v="3"/>
    <s v="UTTAR DINAJPUR"/>
    <s v="WBM252"/>
    <n v="1000001932"/>
    <s v="MATADI BUILDERS"/>
    <d v="2019-08-21T00:00:00"/>
    <s v="Targeted Dealer"/>
    <m/>
    <n v="3000"/>
    <n v="3000"/>
    <n v="4674.5"/>
    <n v="-1674.5"/>
    <n v="155.81666666666666"/>
    <n v="3596.5"/>
    <s v="DEC"/>
    <n v="3596.5"/>
    <n v="1078"/>
    <n v="0.29973585430279437"/>
    <s v="GROWTH"/>
    <n v="3506"/>
    <s v="jAN"/>
    <n v="3506"/>
    <n v="1168.5"/>
    <n v="0.33328579577866524"/>
    <s v="GROWTH"/>
    <n v="0"/>
  </r>
  <r>
    <x v="3"/>
    <s v="UTTAR DINAJPUR"/>
    <s v="WBS268"/>
    <n v="1000001950"/>
    <s v="SANTOSH ROY"/>
    <d v="2019-11-05T00:00:00"/>
    <s v="Targeted Dealer"/>
    <m/>
    <n v="50"/>
    <n v="50"/>
    <n v="52"/>
    <n v="-2"/>
    <n v="104"/>
    <n v="100"/>
    <s v="DEC"/>
    <n v="100"/>
    <n v="-48"/>
    <n v="-0.48"/>
    <s v="DEGROWTH"/>
    <n v="25"/>
    <s v="jAN"/>
    <n v="25"/>
    <n v="27"/>
    <n v="1.08"/>
    <s v="GROWTH"/>
    <n v="0"/>
  </r>
  <r>
    <x v="3"/>
    <s v="UTTAR DINAJPUR"/>
    <s v="WBR124"/>
    <n v="1000001942"/>
    <s v="RANI SATI TRADING CO."/>
    <d v="2020-09-22T00:00:00"/>
    <s v="Targeted Dealer"/>
    <m/>
    <n v="600"/>
    <n v="600"/>
    <n v="1009"/>
    <n v="-409"/>
    <n v="168.16666666666666"/>
    <n v="631.29999999999995"/>
    <s v="DEC"/>
    <n v="631.29999999999995"/>
    <n v="377.70000000000005"/>
    <n v="0.59828924441628395"/>
    <s v="GROWTH"/>
    <n v="377.5"/>
    <s v="jAN"/>
    <n v="377.5"/>
    <n v="631.5"/>
    <n v="1.6728476821192051"/>
    <s v="GROWTH"/>
    <n v="0"/>
  </r>
  <r>
    <x v="3"/>
    <s v="UTTAR DINAJPUR"/>
    <s v="WBS296"/>
    <n v="1000001951"/>
    <s v="SHIVA TRADING AND COMPANY"/>
    <d v="2020-12-16T00:00:00"/>
    <s v="Targeted Dealer"/>
    <m/>
    <n v="700"/>
    <n v="700"/>
    <n v="459"/>
    <n v="241"/>
    <n v="65.571428571428569"/>
    <n v="938"/>
    <s v="DEC"/>
    <n v="938"/>
    <n v="-479"/>
    <n v="-0.51066098081023448"/>
    <s v="DEGROWTH"/>
    <n v="246"/>
    <s v="jAN"/>
    <n v="246"/>
    <n v="213"/>
    <n v="0.86585365853658547"/>
    <s v="GROWTH"/>
    <n v="0"/>
  </r>
  <r>
    <x v="3"/>
    <s v="UTTAR DINAJPUR"/>
    <s v="WBG087"/>
    <n v="1000002024"/>
    <s v="G S BUILDERS"/>
    <d v="2021-11-01T00:00:00"/>
    <s v="Targeted Dealer"/>
    <m/>
    <n v="205"/>
    <n v="205"/>
    <n v="0"/>
    <n v="205"/>
    <n v="0"/>
    <n v="10"/>
    <s v="DEC"/>
    <n v="10"/>
    <n v="-10"/>
    <n v="-1"/>
    <s v="DEGROWTH"/>
    <n v="0"/>
    <s v="jAN"/>
    <n v="0"/>
    <n v="0"/>
    <n v="0"/>
    <b v="0"/>
    <n v="1"/>
  </r>
  <r>
    <x v="3"/>
    <s v="UTTAR DINAJPUR"/>
    <s v="WBR140"/>
    <n v="1000002036"/>
    <s v="ROSHAN HARDWARE"/>
    <d v="2021-11-01T00:00:00"/>
    <s v="Targeted Dealer"/>
    <m/>
    <n v="100"/>
    <n v="100"/>
    <n v="270"/>
    <n v="-170"/>
    <n v="270"/>
    <n v="150"/>
    <s v="DEC"/>
    <n v="150"/>
    <n v="120"/>
    <n v="0.8"/>
    <s v="GROWTH"/>
    <n v="100"/>
    <s v="jAN"/>
    <n v="100"/>
    <n v="170"/>
    <n v="1.7000000000000002"/>
    <s v="GROWTH"/>
    <n v="0"/>
  </r>
  <r>
    <x v="3"/>
    <s v="UTTAR DINAJPUR"/>
    <s v="WBS320"/>
    <n v="1000002552"/>
    <s v="SUBHAN ENTERPRISE"/>
    <d v="2022-02-23T00:00:00"/>
    <s v="Targeted Dealer"/>
    <m/>
    <n v="100"/>
    <n v="100"/>
    <n v="204"/>
    <n v="-104"/>
    <n v="204"/>
    <n v="197"/>
    <s v="DEC"/>
    <n v="197"/>
    <n v="7"/>
    <n v="3.5532994923857864E-2"/>
    <s v="GROWTH"/>
    <n v="180"/>
    <s v="jAN"/>
    <n v="180"/>
    <n v="24"/>
    <n v="0.1333333333333333"/>
    <s v="GROWTH"/>
    <n v="0"/>
  </r>
  <r>
    <x v="3"/>
    <s v="UTTAR DINAJPUR"/>
    <s v="WBS322"/>
    <n v="1000002558"/>
    <s v="S R BUILDERS"/>
    <d v="2022-02-25T00:00:00"/>
    <s v="Targeted Dealer"/>
    <m/>
    <n v="150"/>
    <n v="150"/>
    <n v="210"/>
    <n v="-60"/>
    <n v="140"/>
    <n v="228.25"/>
    <s v="DEC"/>
    <n v="228.25"/>
    <n v="-18.25"/>
    <n v="-7.9956188389923355E-2"/>
    <s v="DEGROWTH"/>
    <n v="92.5"/>
    <s v="jAN"/>
    <n v="92.5"/>
    <n v="117.5"/>
    <n v="1.2702702702702702"/>
    <s v="GROWTH"/>
    <n v="0"/>
  </r>
  <r>
    <x v="3"/>
    <s v="UTTAR DINAJPUR"/>
    <s v="WBA147"/>
    <n v="1000002632"/>
    <s v="ABDUL KARIM ENTERPRISE"/>
    <d v="2022-03-01T00:00:00"/>
    <s v="Targeted Dealer"/>
    <m/>
    <n v="40"/>
    <n v="40"/>
    <n v="40"/>
    <n v="0"/>
    <n v="100"/>
    <n v="39"/>
    <s v="DEC"/>
    <n v="39"/>
    <n v="1"/>
    <n v="2.564102564102555E-2"/>
    <s v="GROWTH"/>
    <n v="40"/>
    <s v="jAN"/>
    <n v="40"/>
    <n v="0"/>
    <n v="0"/>
    <s v="GROWTH"/>
    <n v="0"/>
  </r>
  <r>
    <x v="3"/>
    <s v="UTTAR DINAJPUR"/>
    <s v="WBA150"/>
    <n v="1000002777"/>
    <s v="ASHIRUDDIN HARDWARE"/>
    <d v="2022-05-13T00:00:00"/>
    <s v="Targeted Dealer"/>
    <m/>
    <n v="300"/>
    <n v="300"/>
    <n v="0"/>
    <n v="300"/>
    <n v="0"/>
    <n v="0"/>
    <s v="DEC"/>
    <n v="0"/>
    <n v="0"/>
    <s v=" "/>
    <b v="0"/>
    <n v="0"/>
    <s v="jAN"/>
    <n v="0"/>
    <n v="0"/>
    <n v="0"/>
    <b v="0"/>
    <n v="0"/>
  </r>
  <r>
    <x v="3"/>
    <s v="UTTAR DINAJPUR"/>
    <s v="WBM303"/>
    <n v="1000003020"/>
    <s v="MILAN CHANDRA SARKAR"/>
    <d v="2022-10-11T00:00:00"/>
    <s v="Targeted Dealer"/>
    <m/>
    <n v="350"/>
    <n v="350"/>
    <n v="148.75"/>
    <n v="201.25"/>
    <n v="42.5"/>
    <n v="232.5"/>
    <s v="DEC"/>
    <n v="232.5"/>
    <n v="-83.75"/>
    <n v="-0.36021505376344087"/>
    <s v="DEGROWTH"/>
    <n v="148"/>
    <s v="jAN"/>
    <n v="148"/>
    <n v="0.75"/>
    <n v="5.0675675675675436E-3"/>
    <s v="GROWTH"/>
    <n v="0"/>
  </r>
  <r>
    <x v="3"/>
    <s v="UTTAR DINAJPUR"/>
    <s v="WBM306"/>
    <n v="1000003310"/>
    <s v="MANDAL HARDWARE - PANJIPARA"/>
    <d v="2023-01-31T00:00:00"/>
    <s v="Targeted Dealer"/>
    <m/>
    <n v="500"/>
    <n v="500"/>
    <n v="585.5"/>
    <n v="-85.5"/>
    <n v="117.1"/>
    <n v="525.75"/>
    <s v="DEC"/>
    <n v="525.75"/>
    <n v="59.75"/>
    <n v="0.1136471707085116"/>
    <s v="GROWTH"/>
    <n v="582.25"/>
    <s v="jAN"/>
    <n v="582.25"/>
    <n v="3.25"/>
    <n v="5.5817947617002872E-3"/>
    <s v="GROWTH"/>
    <n v="0"/>
  </r>
  <r>
    <x v="3"/>
    <s v="UTTAR DINAJPUR"/>
    <s v="WBM310"/>
    <n v="1000003516"/>
    <s v="MAHATO FERTILIZER AND SEEDS"/>
    <d v="2023-05-11T00:00:00"/>
    <s v="Targeted Dealer"/>
    <m/>
    <n v="50"/>
    <n v="50"/>
    <n v="103.5"/>
    <n v="-53.5"/>
    <n v="207"/>
    <n v="30"/>
    <s v="DEC"/>
    <n v="30"/>
    <n v="73.5"/>
    <n v="2.4500000000000002"/>
    <s v="GROWTH"/>
    <n v="135"/>
    <s v="jAN"/>
    <n v="135"/>
    <n v="-31.5"/>
    <n v="-0.23333333333333328"/>
    <s v="DEGROWTH"/>
    <n v="0"/>
  </r>
  <r>
    <x v="3"/>
    <s v="UTTAR DINAJPUR"/>
    <s v="WBM311"/>
    <n v="1000003517"/>
    <s v="MAA BUILDERS"/>
    <d v="2023-05-12T00:00:00"/>
    <s v="Targeted Dealer"/>
    <m/>
    <n v="400"/>
    <n v="400"/>
    <n v="532"/>
    <n v="-132"/>
    <n v="133"/>
    <n v="417.5"/>
    <s v="DEC"/>
    <n v="417.5"/>
    <n v="114.5"/>
    <n v="0.27425149700598794"/>
    <s v="GROWTH"/>
    <n v="320"/>
    <s v="jAN"/>
    <n v="320"/>
    <n v="212"/>
    <n v="0.66250000000000009"/>
    <s v="GROWTH"/>
    <n v="0"/>
  </r>
  <r>
    <x v="3"/>
    <s v="UTTAR DINAJPUR"/>
    <s v="WBB156"/>
    <n v="1000003614"/>
    <s v="BIJOY RAHA"/>
    <d v="2023-06-29T00:00:00"/>
    <s v="Targeted Dealer"/>
    <m/>
    <n v="200"/>
    <n v="200"/>
    <n v="315"/>
    <n v="-115"/>
    <n v="157.5"/>
    <n v="300"/>
    <s v="DEC"/>
    <n v="300"/>
    <n v="15"/>
    <n v="5.0000000000000044E-2"/>
    <s v="GROWTH"/>
    <n v="205"/>
    <s v="jAN"/>
    <n v="205"/>
    <n v="110"/>
    <n v="0.53658536585365857"/>
    <s v="GROWTH"/>
    <n v="0"/>
  </r>
  <r>
    <x v="3"/>
    <s v="UTTAR DINAJPUR"/>
    <s v="WBA158"/>
    <n v="1000003721"/>
    <s v="ALAM HARDWARE"/>
    <d v="2023-09-16T00:00:00"/>
    <s v="Targeted Dealer"/>
    <m/>
    <n v="150"/>
    <n v="150"/>
    <n v="170"/>
    <n v="-20"/>
    <n v="113.33333333333333"/>
    <n v="170.5"/>
    <s v="DEC"/>
    <n v="170.5"/>
    <n v="-0.5"/>
    <n v="-2.9325513196480912E-3"/>
    <s v="DEGROWTH"/>
    <n v="110"/>
    <s v="jAN"/>
    <n v="110"/>
    <n v="60"/>
    <n v="0.54545454545454541"/>
    <s v="GROWTH"/>
    <n v="0"/>
  </r>
  <r>
    <x v="3"/>
    <s v="UTTAR DINAJPUR"/>
    <s v="WBS344"/>
    <n v="1000003756"/>
    <s v="S.J.TRADERS"/>
    <d v="2023-11-17T00:00:00"/>
    <s v="Targeted Dealer"/>
    <m/>
    <n v="50"/>
    <n v="50"/>
    <n v="45"/>
    <n v="5"/>
    <n v="90"/>
    <n v="67.5"/>
    <s v="DEC"/>
    <n v="67.5"/>
    <n v="-22.5"/>
    <n v="-0.33333333333333337"/>
    <s v="DEGROWTH"/>
    <n v="177"/>
    <s v="jAN"/>
    <n v="177"/>
    <n v="-132"/>
    <n v="-0.74576271186440679"/>
    <s v="DEGROWTH"/>
    <n v="0"/>
  </r>
  <r>
    <x v="3"/>
    <s v="UTTAR DINAJPUR"/>
    <s v="WBR153"/>
    <n v="1000003886"/>
    <s v="RAJASTHAN MARBELS AND HARDWARE"/>
    <d v="2024-03-13T00:00:00"/>
    <s v="Targeted Dealer"/>
    <m/>
    <n v="20"/>
    <n v="20"/>
    <n v="10"/>
    <n v="10"/>
    <n v="50"/>
    <n v="20"/>
    <s v="DEC"/>
    <n v="20"/>
    <n v="-10"/>
    <n v="-0.5"/>
    <s v="DEGROWTH"/>
    <n v="35"/>
    <s v="jAN"/>
    <n v="35"/>
    <n v="-25"/>
    <n v="-0.7142857142857143"/>
    <s v="DEGROWTH"/>
    <n v="0"/>
  </r>
  <r>
    <x v="3"/>
    <s v="UTTAR DINAJPUR"/>
    <s v="WBA160"/>
    <n v="1000003955"/>
    <s v="ABDUL CONSTRUCTION"/>
    <d v="2024-05-15T00:00:00"/>
    <s v="Targeted Dealer"/>
    <m/>
    <n v="50"/>
    <n v="50"/>
    <n v="70"/>
    <n v="-20"/>
    <n v="140"/>
    <n v="50"/>
    <s v="DEC"/>
    <n v="50"/>
    <n v="20"/>
    <n v="0.39999999999999991"/>
    <s v="GROWTH"/>
    <n v="20"/>
    <s v="jAN"/>
    <n v="20"/>
    <n v="50"/>
    <n v="2.5"/>
    <s v="GROWTH"/>
    <n v="0"/>
  </r>
  <r>
    <x v="3"/>
    <s v="UTTAR DINAJPUR"/>
    <s v="WBM316"/>
    <n v="1000003957"/>
    <s v="MD FIROJ ALI"/>
    <d v="2024-05-16T00:00:00"/>
    <s v="Targeted Dealer"/>
    <m/>
    <n v="50"/>
    <n v="50"/>
    <n v="64.5"/>
    <n v="-14.5"/>
    <n v="129"/>
    <n v="37"/>
    <s v="DEC"/>
    <n v="37"/>
    <n v="27.5"/>
    <n v="0.7432432432432432"/>
    <s v="GROWTH"/>
    <n v="95"/>
    <s v="jAN"/>
    <n v="95"/>
    <n v="-30.5"/>
    <n v="-0.32105263157894737"/>
    <s v="DEGROWTH"/>
    <n v="0"/>
  </r>
  <r>
    <x v="3"/>
    <s v="UTTAR DINAJPUR"/>
    <s v="WBM317"/>
    <n v="1000004009"/>
    <s v="MD ASHIF ALI"/>
    <d v="2024-06-14T00:00:00"/>
    <s v="Targeted Dealer"/>
    <m/>
    <n v="10"/>
    <n v="10"/>
    <n v="10"/>
    <n v="0"/>
    <n v="100"/>
    <n v="8"/>
    <s v="DEC"/>
    <n v="8"/>
    <n v="2"/>
    <n v="0.25"/>
    <s v="GROWTH"/>
    <n v="10"/>
    <s v="jAN"/>
    <n v="10"/>
    <n v="0"/>
    <n v="0"/>
    <s v="GROWTH"/>
    <n v="0"/>
  </r>
  <r>
    <x v="3"/>
    <s v="UTTAR DINAJPUR"/>
    <s v="WBN111"/>
    <n v="1000004033"/>
    <s v="NUR ENTERPRISE - SAMASPUR"/>
    <d v="2024-07-04T00:00:00"/>
    <s v="Targeted Dealer"/>
    <m/>
    <n v="100"/>
    <n v="100"/>
    <n v="0"/>
    <n v="100"/>
    <n v="0"/>
    <n v="0"/>
    <s v="DEC"/>
    <n v="0"/>
    <n v="0"/>
    <s v=" "/>
    <b v="0"/>
    <n v="98"/>
    <s v="jAN"/>
    <n v="98"/>
    <n v="-98"/>
    <n v="-1"/>
    <s v="DEGROWTH"/>
    <n v="0"/>
  </r>
  <r>
    <x v="3"/>
    <s v="UTTAR DINAJPUR"/>
    <s v="WBR156"/>
    <n v="1000004036"/>
    <s v="REZA HARDWARE"/>
    <d v="2024-07-10T00:00:00"/>
    <s v="Targeted Dealer"/>
    <m/>
    <n v="50"/>
    <n v="50"/>
    <n v="0"/>
    <n v="50"/>
    <n v="0"/>
    <n v="30"/>
    <s v="DEC"/>
    <n v="30"/>
    <n v="-30"/>
    <n v="-1"/>
    <s v="DEGROWTH"/>
    <n v="25"/>
    <s v="jAN"/>
    <n v="25"/>
    <n v="-25"/>
    <n v="-1"/>
    <s v="DEGROWTH"/>
    <n v="0"/>
  </r>
  <r>
    <x v="3"/>
    <s v="UTTAR DINAJPUR"/>
    <s v="WBF014"/>
    <n v="1000004077"/>
    <s v="FARHANA HARDWARE"/>
    <d v="2024-08-05T00:00:00"/>
    <s v="Targeted Dealer"/>
    <m/>
    <n v="40"/>
    <n v="40"/>
    <n v="0"/>
    <n v="40"/>
    <n v="0"/>
    <n v="0"/>
    <s v="DEC"/>
    <n v="0"/>
    <n v="0"/>
    <s v=" "/>
    <b v="0"/>
    <n v="86"/>
    <s v="jAN"/>
    <n v="86"/>
    <n v="-86"/>
    <n v="-1"/>
    <s v="DEGROWTH"/>
    <n v="0"/>
  </r>
  <r>
    <x v="3"/>
    <s v="DAKSHIN DINAJPUR"/>
    <s v="WBG093"/>
    <n v="1000002702"/>
    <s v="GUPTA TRADERS - DAKSHIN DINAJPUR"/>
    <d v="2022-06-27T00:00:00"/>
    <s v="Targeted Dealer"/>
    <m/>
    <n v="150"/>
    <n v="150"/>
    <n v="151"/>
    <n v="-1"/>
    <n v="100.66666666666667"/>
    <n v="50"/>
    <s v="DEC"/>
    <n v="50"/>
    <n v="101"/>
    <n v="2.02"/>
    <s v="GROWTH"/>
    <n v="55"/>
    <s v="jAN"/>
    <n v="55"/>
    <n v="96"/>
    <n v="1.7454545454545456"/>
    <s v="GROWTH"/>
    <n v="0"/>
  </r>
  <r>
    <x v="3"/>
    <s v="DAKSHIN DINAJPUR"/>
    <s v="WBL005"/>
    <n v="1000001329"/>
    <s v="Laxmi Narayan Enterprise"/>
    <d v="2014-09-16T00:00:00"/>
    <s v="Targeted Dealer"/>
    <m/>
    <n v="200"/>
    <n v="200"/>
    <n v="315.5"/>
    <n v="-115.5"/>
    <n v="157.75"/>
    <n v="295.5"/>
    <s v="DEC"/>
    <n v="295.5"/>
    <n v="20"/>
    <n v="6.7681895093062661E-2"/>
    <s v="GROWTH"/>
    <n v="234"/>
    <s v="jAN"/>
    <n v="234"/>
    <n v="81.5"/>
    <n v="0.34829059829059839"/>
    <s v="GROWTH"/>
    <n v="0"/>
  </r>
  <r>
    <x v="3"/>
    <s v="DAKSHIN DINAJPUR"/>
    <s v="WBP026"/>
    <n v="1000001337"/>
    <s v="PAL BUILDERS (D DINAJPUR)"/>
    <d v="2015-07-15T00:00:00"/>
    <s v="Targeted Dealer"/>
    <m/>
    <n v="100"/>
    <n v="100"/>
    <n v="101"/>
    <n v="-1"/>
    <n v="101"/>
    <n v="181"/>
    <s v="DEC"/>
    <n v="181"/>
    <n v="-80"/>
    <n v="-0.44198895027624308"/>
    <s v="DEGROWTH"/>
    <n v="160"/>
    <s v="jAN"/>
    <n v="160"/>
    <n v="-59"/>
    <n v="-0.36875000000000002"/>
    <s v="DEGROWTH"/>
    <n v="0"/>
  </r>
  <r>
    <x v="3"/>
    <s v="DAKSHIN DINAJPUR"/>
    <s v="WBN051"/>
    <n v="1000001336"/>
    <s v="NEW BURIMA HARDWARE"/>
    <d v="2015-12-29T00:00:00"/>
    <s v="Targeted Dealer"/>
    <m/>
    <n v="200"/>
    <n v="200"/>
    <n v="258"/>
    <n v="-58"/>
    <n v="129"/>
    <n v="313.5"/>
    <s v="DEC"/>
    <n v="313.5"/>
    <n v="-55.5"/>
    <n v="-0.17703349282296654"/>
    <s v="DEGROWTH"/>
    <n v="354"/>
    <s v="jAN"/>
    <n v="354"/>
    <n v="-96"/>
    <n v="-0.27118644067796616"/>
    <s v="DEGROWTH"/>
    <n v="0"/>
  </r>
  <r>
    <x v="3"/>
    <s v="DAKSHIN DINAJPUR"/>
    <s v="WBL026"/>
    <n v="1000001330"/>
    <s v="LOKNATH BUILDERS (D. DINAJPUR)"/>
    <d v="2017-01-31T00:00:00"/>
    <s v="Targeted Dealer"/>
    <m/>
    <n v="15"/>
    <n v="15"/>
    <n v="30"/>
    <n v="-15"/>
    <n v="200"/>
    <n v="10"/>
    <s v="DEC"/>
    <n v="10"/>
    <n v="20"/>
    <n v="2"/>
    <s v="GROWTH"/>
    <n v="31"/>
    <s v="jAN"/>
    <n v="31"/>
    <n v="-1"/>
    <n v="-3.2258064516129004E-2"/>
    <s v="DEGROWTH"/>
    <n v="0"/>
  </r>
  <r>
    <x v="3"/>
    <s v="DAKSHIN DINAJPUR"/>
    <s v="WBS196"/>
    <n v="1000001341"/>
    <s v="SABITRI LAHA"/>
    <d v="2017-03-09T00:00:00"/>
    <s v="Targeted Dealer"/>
    <m/>
    <n v="75"/>
    <n v="75"/>
    <n v="103"/>
    <n v="-28"/>
    <n v="137.33333333333334"/>
    <n v="50"/>
    <s v="DEC"/>
    <n v="50"/>
    <n v="53"/>
    <n v="1.06"/>
    <s v="GROWTH"/>
    <n v="76"/>
    <s v="jAN"/>
    <n v="76"/>
    <n v="27"/>
    <n v="0.35526315789473695"/>
    <s v="GROWTH"/>
    <n v="0"/>
  </r>
  <r>
    <x v="3"/>
    <s v="DAKSHIN DINAJPUR"/>
    <s v="WBM220"/>
    <n v="1000001334"/>
    <s v="MAHALAXMI HARDWARES (D.DINAJPUR)"/>
    <d v="2017-12-20T00:00:00"/>
    <s v="Targeted Dealer"/>
    <m/>
    <n v="60"/>
    <n v="60"/>
    <n v="18.5"/>
    <n v="41.5"/>
    <n v="30.833333333333336"/>
    <n v="30"/>
    <s v="DEC"/>
    <n v="30"/>
    <n v="-11.5"/>
    <n v="-0.3833333333333333"/>
    <s v="DEGROWTH"/>
    <n v="188"/>
    <s v="jAN"/>
    <n v="188"/>
    <n v="-169.5"/>
    <n v="-0.90159574468085102"/>
    <s v="DEGROWTH"/>
    <n v="0"/>
  </r>
  <r>
    <x v="3"/>
    <s v="DAKSHIN DINAJPUR"/>
    <s v="WBM221"/>
    <n v="1000001335"/>
    <s v="MAA KALI BUILDERS"/>
    <d v="2018-01-11T00:00:00"/>
    <s v="Targeted Dealer"/>
    <m/>
    <n v="160"/>
    <n v="160"/>
    <n v="161"/>
    <n v="-1"/>
    <n v="100.625"/>
    <n v="145"/>
    <s v="DEC"/>
    <n v="145"/>
    <n v="16"/>
    <n v="0.1103448275862069"/>
    <s v="GROWTH"/>
    <n v="90"/>
    <s v="jAN"/>
    <n v="90"/>
    <n v="71"/>
    <n v="0.78888888888888897"/>
    <s v="GROWTH"/>
    <n v="0"/>
  </r>
  <r>
    <x v="3"/>
    <s v="DAKSHIN DINAJPUR"/>
    <s v="WBM250"/>
    <n v="1000001930"/>
    <s v="MAA ENTERPRISE (DEHABOND)"/>
    <d v="2019-07-06T00:00:00"/>
    <s v="Targeted Dealer"/>
    <m/>
    <n v="50"/>
    <n v="50"/>
    <n v="25"/>
    <n v="25"/>
    <n v="50"/>
    <n v="50"/>
    <s v="DEC"/>
    <n v="50"/>
    <n v="-25"/>
    <n v="-0.5"/>
    <s v="DEGROWTH"/>
    <n v="60"/>
    <s v="jAN"/>
    <n v="60"/>
    <n v="-35"/>
    <n v="-0.58333333333333326"/>
    <s v="DEGROWTH"/>
    <n v="0"/>
  </r>
  <r>
    <x v="3"/>
    <s v="DAKSHIN DINAJPUR"/>
    <s v="WBA154"/>
    <n v="1000002868"/>
    <s v="AHAMED HARDWARE"/>
    <d v="2022-07-22T00:00:00"/>
    <s v="Targeted Dealer"/>
    <m/>
    <n v="20"/>
    <n v="20"/>
    <n v="30"/>
    <n v="-10"/>
    <n v="150"/>
    <n v="0"/>
    <s v="DEC"/>
    <n v="0"/>
    <n v="30"/>
    <s v=" "/>
    <b v="0"/>
    <n v="10"/>
    <s v="jAN"/>
    <n v="10"/>
    <n v="20"/>
    <n v="2"/>
    <s v="GROWTH"/>
    <n v="0"/>
  </r>
  <r>
    <x v="3"/>
    <s v="DAKSHIN DINAJPUR"/>
    <s v="WBM313"/>
    <n v="1000003632"/>
    <s v="MANJU HARDWARE"/>
    <d v="2023-07-11T00:00:00"/>
    <s v="Targeted Dealer"/>
    <m/>
    <n v="50"/>
    <n v="50"/>
    <n v="50"/>
    <n v="0"/>
    <n v="100"/>
    <n v="49"/>
    <s v="DEC"/>
    <n v="49"/>
    <n v="1"/>
    <n v="2.0408163265306145E-2"/>
    <s v="GROWTH"/>
    <n v="10"/>
    <s v="jAN"/>
    <n v="10"/>
    <n v="40"/>
    <n v="4"/>
    <s v="GROWTH"/>
    <n v="0"/>
  </r>
  <r>
    <x v="3"/>
    <s v="MALDA"/>
    <s v="WBR148"/>
    <n v="1000002679"/>
    <s v="RAJ ENTERPRISE - CHANCHAL"/>
    <d v="2022-06-27T00:00:00"/>
    <s v="Targeted Dealer"/>
    <m/>
    <n v="25"/>
    <n v="25"/>
    <n v="30"/>
    <n v="-5"/>
    <n v="120"/>
    <n v="25"/>
    <s v="DEC"/>
    <n v="25"/>
    <n v="5"/>
    <n v="0.19999999999999996"/>
    <s v="GROWTH"/>
    <n v="103"/>
    <s v="jAN"/>
    <n v="103"/>
    <n v="-73"/>
    <n v="-0.70873786407766992"/>
    <s v="DEGROWTH"/>
    <n v="0"/>
  </r>
  <r>
    <x v="3"/>
    <s v="MALDA"/>
    <s v="S370"/>
    <n v="1000001583"/>
    <s v="SULTAN ENTERPRISE"/>
    <d v="2013-03-07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0"/>
  </r>
  <r>
    <x v="3"/>
    <s v="MALDA"/>
    <s v="R230"/>
    <n v="1000001581"/>
    <s v="R I ENTERPRISE"/>
    <d v="2014-03-21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1"/>
  </r>
  <r>
    <x v="3"/>
    <s v="MALDA"/>
    <s v="WBR005"/>
    <n v="1000001615"/>
    <s v="ROY SUPPLIERS"/>
    <d v="2014-06-28T00:00:00"/>
    <s v="Targeted Dealer"/>
    <m/>
    <n v="130"/>
    <n v="130"/>
    <n v="31"/>
    <n v="99"/>
    <n v="23.846153846153847"/>
    <n v="100"/>
    <s v="DEC"/>
    <n v="100"/>
    <n v="-69"/>
    <n v="-0.69"/>
    <s v="DEGROWTH"/>
    <n v="42"/>
    <s v="jAN"/>
    <n v="42"/>
    <n v="-11"/>
    <n v="-0.26190476190476186"/>
    <s v="DEGROWTH"/>
    <n v="0"/>
  </r>
  <r>
    <x v="3"/>
    <s v="MALDA"/>
    <s v="WBA035"/>
    <n v="1000001587"/>
    <s v="ADIL HARDWARE"/>
    <d v="2015-04-16T00:00:00"/>
    <s v="Targeted Dealer"/>
    <m/>
    <n v="250"/>
    <n v="250"/>
    <n v="159.5"/>
    <n v="90.5"/>
    <n v="63.8"/>
    <n v="278"/>
    <s v="DEC"/>
    <n v="278"/>
    <n v="-118.5"/>
    <n v="-0.42625899280575541"/>
    <s v="DEGROWTH"/>
    <n v="259.7"/>
    <s v="jAN"/>
    <n v="259.7"/>
    <n v="-100.19999999999999"/>
    <n v="-0.38582980361956098"/>
    <s v="DEGROWTH"/>
    <n v="0"/>
  </r>
  <r>
    <x v="3"/>
    <s v="MALDA"/>
    <s v="WBT056"/>
    <n v="1000001633"/>
    <s v="TRIRATNA HARDWARE"/>
    <d v="2018-05-22T00:00:00"/>
    <s v="Targeted Dealer"/>
    <m/>
    <n v="75"/>
    <n v="75"/>
    <n v="75"/>
    <n v="0"/>
    <n v="100"/>
    <n v="50"/>
    <s v="DEC"/>
    <n v="50"/>
    <n v="25"/>
    <n v="0.5"/>
    <s v="GROWTH"/>
    <n v="50"/>
    <s v="jAN"/>
    <n v="50"/>
    <n v="25"/>
    <n v="0.5"/>
    <s v="GROWTH"/>
    <n v="0"/>
  </r>
  <r>
    <x v="3"/>
    <s v="MALDA"/>
    <s v="WBM235"/>
    <n v="1000001609"/>
    <s v="MURARI MOHAN RETAIL"/>
    <d v="2018-08-25T00:00:00"/>
    <s v="Targeted Dealer"/>
    <m/>
    <n v="100"/>
    <n v="100"/>
    <n v="105"/>
    <n v="-5"/>
    <n v="105"/>
    <n v="22.5"/>
    <s v="DEC"/>
    <n v="22.5"/>
    <n v="82.5"/>
    <n v="3.666666666666667"/>
    <s v="GROWTH"/>
    <n v="45"/>
    <s v="jAN"/>
    <n v="45"/>
    <n v="60"/>
    <n v="1.3333333333333335"/>
    <s v="GROWTH"/>
    <n v="0"/>
  </r>
  <r>
    <x v="3"/>
    <s v="MALDA"/>
    <s v="WBM247"/>
    <n v="1000001611"/>
    <s v="MD SAHAJAHAN"/>
    <d v="2019-05-16T00:00:00"/>
    <s v="Targeted Dealer"/>
    <m/>
    <n v="120"/>
    <n v="120"/>
    <n v="80"/>
    <n v="40"/>
    <n v="66.666666666666671"/>
    <n v="75"/>
    <s v="DEC"/>
    <n v="75"/>
    <n v="5"/>
    <n v="6.6666666666666652E-2"/>
    <s v="GROWTH"/>
    <n v="90"/>
    <s v="jAN"/>
    <n v="90"/>
    <n v="-10"/>
    <n v="-0.11111111111111116"/>
    <s v="DEGROWTH"/>
    <n v="0"/>
  </r>
  <r>
    <x v="3"/>
    <s v="MALDA"/>
    <s v="WBA110"/>
    <n v="1000001590"/>
    <s v="ANSARI ENTERPRISE"/>
    <d v="2019-09-10T00:00:00"/>
    <s v="Targeted Dealer"/>
    <m/>
    <n v="160"/>
    <n v="160"/>
    <n v="127"/>
    <n v="33"/>
    <n v="79.375"/>
    <n v="114"/>
    <s v="DEC"/>
    <n v="114"/>
    <n v="13"/>
    <n v="0.11403508771929816"/>
    <s v="GROWTH"/>
    <n v="191"/>
    <s v="jAN"/>
    <n v="191"/>
    <n v="-64"/>
    <n v="-0.33507853403141363"/>
    <s v="DEGROWTH"/>
    <n v="0"/>
  </r>
  <r>
    <x v="3"/>
    <s v="MALDA"/>
    <s v="WBK066"/>
    <n v="1000001600"/>
    <s v="KARIM ENTERPRISE"/>
    <d v="2021-04-16T00:00:00"/>
    <s v="Targeted Dealer"/>
    <m/>
    <n v="300"/>
    <n v="300"/>
    <n v="435"/>
    <n v="-135"/>
    <n v="145"/>
    <n v="525"/>
    <s v="DEC"/>
    <n v="525"/>
    <n v="-90"/>
    <n v="-0.17142857142857137"/>
    <s v="DEGROWTH"/>
    <n v="380"/>
    <s v="jAN"/>
    <n v="380"/>
    <n v="55"/>
    <n v="0.14473684210526305"/>
    <s v="GROWTH"/>
    <n v="0"/>
  </r>
  <r>
    <x v="3"/>
    <s v="MALDA"/>
    <s v="WBM282"/>
    <n v="1000002043"/>
    <s v="MD EMRAN ALI KHAN"/>
    <d v="2021-11-01T00:00:00"/>
    <s v="Targeted Dealer"/>
    <m/>
    <n v="300"/>
    <n v="300"/>
    <n v="337"/>
    <n v="-37"/>
    <n v="112.33333333333333"/>
    <n v="345.25"/>
    <s v="DEC"/>
    <n v="345.25"/>
    <n v="-8.25"/>
    <n v="-2.389572773352644E-2"/>
    <s v="DEGROWTH"/>
    <n v="216"/>
    <s v="jAN"/>
    <n v="216"/>
    <n v="121"/>
    <n v="0.56018518518518512"/>
    <s v="GROWTH"/>
    <n v="0"/>
  </r>
  <r>
    <x v="3"/>
    <s v="MALDA"/>
    <s v="WBH048"/>
    <n v="1000002073"/>
    <s v="HADIQUL ISLAM"/>
    <d v="2021-12-01T00:00:00"/>
    <s v="Targeted Dealer"/>
    <m/>
    <n v="60"/>
    <n v="60"/>
    <n v="60"/>
    <n v="0"/>
    <n v="100"/>
    <n v="58"/>
    <s v="DEC"/>
    <n v="58"/>
    <n v="2"/>
    <n v="3.4482758620689724E-2"/>
    <s v="GROWTH"/>
    <n v="43"/>
    <s v="jAN"/>
    <n v="43"/>
    <n v="17"/>
    <n v="0.39534883720930236"/>
    <s v="GROWTH"/>
    <n v="0"/>
  </r>
  <r>
    <x v="3"/>
    <s v="MALDA"/>
    <s v="WBG089"/>
    <n v="1000002072"/>
    <s v="GITANJALI ENTERPRISE"/>
    <d v="2021-12-27T00:00:00"/>
    <s v="Targeted Dealer"/>
    <m/>
    <n v="20"/>
    <n v="20"/>
    <n v="5"/>
    <n v="15"/>
    <n v="25"/>
    <n v="5"/>
    <s v="DEC"/>
    <n v="5"/>
    <n v="0"/>
    <n v="0"/>
    <s v="GROWTH"/>
    <n v="5"/>
    <s v="jAN"/>
    <n v="5"/>
    <n v="0"/>
    <n v="0"/>
    <s v="GROWTH"/>
    <n v="0"/>
  </r>
  <r>
    <x v="3"/>
    <s v="MALDA"/>
    <s v="WBP091"/>
    <n v="1000002803"/>
    <s v="PROBIR HARDWARE"/>
    <d v="2022-06-24T00:00:00"/>
    <s v="Targeted Dealer"/>
    <m/>
    <n v="25"/>
    <n v="25"/>
    <n v="25"/>
    <n v="0"/>
    <n v="100"/>
    <n v="30"/>
    <s v="DEC"/>
    <n v="30"/>
    <n v="-5"/>
    <n v="-0.16666666666666663"/>
    <s v="DEGROWTH"/>
    <n v="50"/>
    <s v="jAN"/>
    <n v="50"/>
    <n v="-25"/>
    <n v="-0.5"/>
    <s v="DEGROWTH"/>
    <n v="0"/>
  </r>
  <r>
    <x v="3"/>
    <s v="MALDA"/>
    <s v="WBB161"/>
    <n v="1000004095"/>
    <s v="BHAI BHAI HARDWARE - KALIACHAK"/>
    <d v="2024-08-23T00:00:00"/>
    <s v="Targeted Dealer"/>
    <m/>
    <n v="20"/>
    <n v="20"/>
    <n v="0"/>
    <n v="20"/>
    <n v="0"/>
    <n v="15"/>
    <s v="DEC"/>
    <n v="15"/>
    <n v="-15"/>
    <n v="-1"/>
    <s v="DEGROWTH"/>
    <n v="22"/>
    <s v="jAN"/>
    <n v="22"/>
    <n v="-22"/>
    <n v="-1"/>
    <s v="DEGROWTH"/>
    <n v="0"/>
  </r>
  <r>
    <x v="2"/>
    <s v="DARJEELING HILLS"/>
    <s v="M181"/>
    <n v="1000001354"/>
    <s v="MAA TARA TRADING (DARJEELING)"/>
    <d v="2011-09-16T00:00:00"/>
    <s v="Targeted Dealer"/>
    <m/>
    <n v="250"/>
    <n v="250"/>
    <n v="0"/>
    <n v="250"/>
    <n v="0"/>
    <n v="61.5"/>
    <s v="DEC"/>
    <n v="61.5"/>
    <n v="-61.5"/>
    <n v="-1"/>
    <s v="DEGROWTH"/>
    <n v="138.5"/>
    <s v="jAN"/>
    <n v="138.5"/>
    <n v="-138.5"/>
    <n v="-1"/>
    <s v="DEGROWTH"/>
    <n v="0"/>
  </r>
  <r>
    <x v="2"/>
    <s v="DARJEELING HILLS"/>
    <s v="A145"/>
    <n v="1000001351"/>
    <s v="ANKUR TRADERS"/>
    <d v="2012-11-21T00:00:00"/>
    <s v="Targeted Dealer"/>
    <m/>
    <n v="500"/>
    <n v="500"/>
    <n v="500.75"/>
    <n v="-0.75"/>
    <n v="100.15"/>
    <n v="457.4"/>
    <s v="DEC"/>
    <n v="457.4"/>
    <n v="43.350000000000023"/>
    <n v="9.4774814167031041E-2"/>
    <s v="GROWTH"/>
    <n v="385.35"/>
    <s v="jAN"/>
    <n v="385.35"/>
    <n v="115.39999999999998"/>
    <n v="0.29946801608926932"/>
    <s v="GROWTH"/>
    <n v="0"/>
  </r>
  <r>
    <x v="2"/>
    <s v="DARJEELING HILLS"/>
    <s v="S596"/>
    <n v="1000001417"/>
    <s v="SHERPA TRADING CO"/>
    <d v="2014-03-22T00:00:00"/>
    <s v="Targeted Dealer"/>
    <m/>
    <n v="600"/>
    <n v="600"/>
    <n v="327.09999999999997"/>
    <n v="272.90000000000003"/>
    <n v="54.516666666666659"/>
    <n v="452.39999999999992"/>
    <s v="DEC"/>
    <n v="452.39999999999992"/>
    <n v="-125.29999999999995"/>
    <n v="-0.27696728558797523"/>
    <s v="DEGROWTH"/>
    <n v="400.54999999999995"/>
    <s v="jAN"/>
    <n v="400.54999999999995"/>
    <n v="-73.449999999999989"/>
    <n v="-0.18337286231431782"/>
    <s v="DEGROWTH"/>
    <n v="0"/>
  </r>
  <r>
    <x v="2"/>
    <s v="DARJEELING HILLS"/>
    <s v="WBT036"/>
    <n v="1000001384"/>
    <s v="TIRUPATI BUILDERS (DRJG)"/>
    <d v="2015-12-01T00:00:00"/>
    <s v="Targeted Dealer"/>
    <m/>
    <n v="1700"/>
    <n v="1700"/>
    <n v="569"/>
    <n v="1131"/>
    <n v="33.470588235294116"/>
    <n v="959.55"/>
    <s v="DEC"/>
    <n v="959.55"/>
    <n v="-390.54999999999995"/>
    <n v="-0.40701370434057627"/>
    <s v="DEGROWTH"/>
    <n v="5306.7"/>
    <s v="jAN"/>
    <n v="5306.7"/>
    <n v="-4737.7"/>
    <n v="-0.89277705542050612"/>
    <s v="DEGROWTH"/>
    <n v="0"/>
  </r>
  <r>
    <x v="2"/>
    <s v="DARJEELING HILLS"/>
    <s v="WBA093"/>
    <n v="1000001420"/>
    <s v="AAYAN TRADING"/>
    <d v="2018-10-05T00:00:00"/>
    <s v="Targeted Dealer"/>
    <m/>
    <n v="1200"/>
    <n v="1200"/>
    <n v="1289.9499999999998"/>
    <n v="-89.949999999999818"/>
    <n v="107.49583333333332"/>
    <n v="1213.8000000000002"/>
    <s v="DEC"/>
    <n v="1213.8000000000002"/>
    <n v="76.149999999999636"/>
    <n v="6.2736859449662008E-2"/>
    <s v="GROWTH"/>
    <n v="907.99999999999989"/>
    <s v="jAN"/>
    <n v="907.99999999999989"/>
    <n v="381.94999999999993"/>
    <n v="0.42064977973568274"/>
    <s v="GROWTH"/>
    <n v="0"/>
  </r>
  <r>
    <x v="2"/>
    <s v="DARJEELING HILLS"/>
    <s v="WBP072"/>
    <n v="1000001374"/>
    <s v="PRIYANKA CEMENT SALES AGENCY"/>
    <d v="2019-01-28T00:00:00"/>
    <s v="Targeted Dealer"/>
    <m/>
    <n v="150"/>
    <n v="150"/>
    <n v="170.5"/>
    <n v="-20.5"/>
    <n v="113.66666666666667"/>
    <n v="142.5"/>
    <s v="DEC"/>
    <n v="142.5"/>
    <n v="28"/>
    <n v="0.19649122807017538"/>
    <s v="GROWTH"/>
    <n v="146.5"/>
    <s v="jAN"/>
    <n v="146.5"/>
    <n v="24"/>
    <n v="0.16382252559726962"/>
    <s v="GROWTH"/>
    <n v="0"/>
  </r>
  <r>
    <x v="2"/>
    <s v="DARJEELING HILLS"/>
    <s v="WBB123"/>
    <n v="1000001361"/>
    <s v="BAJRANG ENTERPRISES (SALUGARA)"/>
    <d v="2019-11-18T00:00:00"/>
    <s v="Targeted Dealer"/>
    <m/>
    <n v="1100"/>
    <n v="1100"/>
    <n v="1061.25"/>
    <n v="38.75"/>
    <n v="96.477272727272734"/>
    <n v="949.4"/>
    <s v="DEC"/>
    <n v="949.4"/>
    <n v="111.85000000000002"/>
    <n v="0.11781124921002739"/>
    <s v="GROWTH"/>
    <n v="646.54999999999995"/>
    <s v="jAN"/>
    <n v="646.54999999999995"/>
    <n v="414.70000000000005"/>
    <n v="0.64140437707833908"/>
    <s v="GROWTH"/>
    <n v="0"/>
  </r>
  <r>
    <x v="2"/>
    <s v="DARJEELING HILLS"/>
    <s v="WBS272"/>
    <n v="1000001381"/>
    <s v="SRI HANUMAN ENTERPRISES (DARJEELING)"/>
    <d v="2019-11-26T00:00:00"/>
    <s v="Targeted Dealer"/>
    <m/>
    <n v="500"/>
    <n v="500"/>
    <n v="398.25"/>
    <n v="101.75"/>
    <n v="79.650000000000006"/>
    <n v="588.5"/>
    <s v="DEC"/>
    <n v="588.5"/>
    <n v="-190.25"/>
    <n v="-0.32327952421410366"/>
    <s v="DEGROWTH"/>
    <n v="263.75"/>
    <s v="jAN"/>
    <n v="263.75"/>
    <n v="134.5"/>
    <n v="0.50995260663507103"/>
    <s v="GROWTH"/>
    <n v="0"/>
  </r>
  <r>
    <x v="2"/>
    <s v="DARJEELING HILLS"/>
    <s v="WBK067"/>
    <n v="1000002057"/>
    <s v="KESANG HARDWARE"/>
    <d v="2021-11-30T00:00:00"/>
    <s v="Targeted Dealer"/>
    <m/>
    <n v="200"/>
    <n v="200"/>
    <n v="54.75"/>
    <n v="145.25"/>
    <n v="27.375"/>
    <n v="90.5"/>
    <s v="DEC"/>
    <n v="90.5"/>
    <n v="-35.75"/>
    <n v="-0.39502762430939231"/>
    <s v="DEGROWTH"/>
    <n v="291"/>
    <s v="jAN"/>
    <n v="291"/>
    <n v="-236.25"/>
    <n v="-0.81185567010309279"/>
    <s v="DEGROWTH"/>
    <n v="0"/>
  </r>
  <r>
    <x v="2"/>
    <s v="DARJEELING HILLS"/>
    <s v="WBG096"/>
    <n v="1000003425"/>
    <s v="GANNAYAK BUILDERS"/>
    <d v="2023-03-14T00:00:00"/>
    <s v="Targeted Dealer"/>
    <m/>
    <n v="2100"/>
    <n v="2100"/>
    <n v="2338"/>
    <n v="-238"/>
    <n v="111.33333333333333"/>
    <n v="2555"/>
    <s v="DEC"/>
    <n v="2555"/>
    <n v="-217"/>
    <n v="-8.4931506849315053E-2"/>
    <s v="DEGROWTH"/>
    <n v="1840"/>
    <s v="jAN"/>
    <n v="1840"/>
    <n v="498"/>
    <n v="0.27065217391304341"/>
    <s v="GROWTH"/>
    <n v="0"/>
  </r>
  <r>
    <x v="2"/>
    <s v="DARJEELING PLAINS"/>
    <s v="M241"/>
    <n v="1000001355"/>
    <s v="MANDAL &amp; SONS"/>
    <d v="2012-10-26T00:00:00"/>
    <s v="Targeted Dealer"/>
    <m/>
    <n v="50"/>
    <n v="50"/>
    <n v="12"/>
    <n v="38"/>
    <n v="24"/>
    <n v="13"/>
    <s v="DEC"/>
    <n v="13"/>
    <n v="-1"/>
    <n v="-7.6923076923076872E-2"/>
    <s v="DEGROWTH"/>
    <n v="6.75"/>
    <s v="jAN"/>
    <n v="6.75"/>
    <n v="5.25"/>
    <n v="0.77777777777777768"/>
    <s v="GROWTH"/>
    <n v="0"/>
  </r>
  <r>
    <x v="2"/>
    <s v="DARJEELING PLAINS"/>
    <s v="A184"/>
    <n v="1000001352"/>
    <s v="ANAND KUMAR JAJODIA"/>
    <d v="2013-07-20T00:00:00"/>
    <s v="Targeted Dealer"/>
    <m/>
    <n v="2000"/>
    <n v="2000"/>
    <n v="2087.0500000000002"/>
    <n v="-87.050000000000182"/>
    <n v="104.35250000000001"/>
    <n v="2084.25"/>
    <s v="DEC"/>
    <n v="2084.25"/>
    <n v="2.8000000000001819"/>
    <n v="1.3434089000841087E-3"/>
    <s v="GROWTH"/>
    <n v="1260.5"/>
    <s v="jAN"/>
    <n v="1260.5"/>
    <n v="826.55000000000018"/>
    <n v="0.65573185243950838"/>
    <s v="GROWTH"/>
    <n v="0"/>
  </r>
  <r>
    <x v="2"/>
    <s v="DARJEELING PLAINS"/>
    <s v="S467"/>
    <n v="1000001357"/>
    <s v="SUDEB SHEAL"/>
    <d v="2013-10-07T00:00:00"/>
    <s v="Targeted Dealer"/>
    <m/>
    <n v="175"/>
    <n v="175"/>
    <n v="142"/>
    <n v="33"/>
    <n v="81.142857142857139"/>
    <n v="195"/>
    <s v="DEC"/>
    <n v="195"/>
    <n v="-53"/>
    <n v="-0.27179487179487183"/>
    <s v="DEGROWTH"/>
    <n v="139"/>
    <s v="jAN"/>
    <n v="139"/>
    <n v="3"/>
    <n v="2.1582733812949728E-2"/>
    <s v="GROWTH"/>
    <n v="0"/>
  </r>
  <r>
    <x v="2"/>
    <s v="DARJEELING PLAINS"/>
    <s v="WBK031"/>
    <n v="1000001369"/>
    <s v="KARUNA ENTERPRISE (DRJG)"/>
    <d v="2015-11-24T00:00:00"/>
    <s v="Targeted Dealer"/>
    <m/>
    <n v="100"/>
    <n v="100"/>
    <n v="135"/>
    <n v="-35"/>
    <n v="135"/>
    <n v="80"/>
    <s v="DEC"/>
    <n v="80"/>
    <n v="55"/>
    <n v="0.6875"/>
    <s v="GROWTH"/>
    <n v="58.5"/>
    <s v="jAN"/>
    <n v="58.5"/>
    <n v="76.5"/>
    <n v="1.3076923076923075"/>
    <s v="GROWTH"/>
    <n v="0"/>
  </r>
  <r>
    <x v="2"/>
    <s v="DARJEELING PLAINS"/>
    <s v="WBD057"/>
    <n v="1000001365"/>
    <s v="DURGADUTTA AGARWAL (DARJEELING)"/>
    <d v="2017-01-04T00:00:00"/>
    <s v="Targeted Dealer"/>
    <m/>
    <n v="800"/>
    <n v="800"/>
    <n v="725.5"/>
    <n v="74.5"/>
    <n v="90.6875"/>
    <n v="716.5"/>
    <s v="DEC"/>
    <n v="716.5"/>
    <n v="9"/>
    <n v="1.2561060711793415E-2"/>
    <s v="GROWTH"/>
    <n v="643.75"/>
    <s v="jAN"/>
    <n v="643.75"/>
    <n v="81.75"/>
    <n v="0.1269902912621359"/>
    <s v="GROWTH"/>
    <n v="0"/>
  </r>
  <r>
    <x v="2"/>
    <s v="DARJEELING PLAINS"/>
    <s v="WBM226"/>
    <n v="1000001371"/>
    <s v="MOON STAR HARDWARE STORES"/>
    <d v="2018-05-15T00:00:00"/>
    <s v="Targeted Dealer"/>
    <m/>
    <n v="50"/>
    <n v="50"/>
    <n v="36"/>
    <n v="14"/>
    <n v="72"/>
    <n v="12"/>
    <s v="DEC"/>
    <n v="12"/>
    <n v="24"/>
    <n v="2"/>
    <s v="GROWTH"/>
    <n v="216"/>
    <s v="jAN"/>
    <n v="216"/>
    <n v="-180"/>
    <n v="-0.83333333333333337"/>
    <s v="DEGROWTH"/>
    <n v="1"/>
  </r>
  <r>
    <x v="2"/>
    <s v="DARJEELING PLAINS"/>
    <s v="WBS309"/>
    <n v="1000002008"/>
    <s v="SHREE SHYAM TRADERS"/>
    <d v="2021-10-09T00:00:00"/>
    <s v="Targeted Dealer"/>
    <m/>
    <n v="1400"/>
    <n v="1400"/>
    <n v="1400.25"/>
    <n v="-0.25"/>
    <n v="100.01785714285714"/>
    <n v="1366.25"/>
    <s v="DEC"/>
    <n v="1366.25"/>
    <n v="34"/>
    <n v="2.4885635864592803E-2"/>
    <s v="GROWTH"/>
    <n v="386"/>
    <s v="jAN"/>
    <n v="386"/>
    <n v="1014.25"/>
    <n v="2.6275906735751295"/>
    <s v="GROWTH"/>
    <n v="0"/>
  </r>
  <r>
    <x v="2"/>
    <s v="DARJEELING PLAINS"/>
    <s v="WBJ070"/>
    <n v="1000002054"/>
    <s v="JITEN CONSTRUCTION"/>
    <d v="2021-11-27T00:00:00"/>
    <s v="Targeted Dealer"/>
    <m/>
    <n v="1700"/>
    <n v="1700"/>
    <n v="1017.75"/>
    <n v="682.25"/>
    <n v="59.867647058823529"/>
    <n v="1317.05"/>
    <s v="DEC"/>
    <n v="1317.05"/>
    <n v="-299.29999999999995"/>
    <n v="-0.22725029421813903"/>
    <s v="DEGROWTH"/>
    <n v="1845"/>
    <s v="jAN"/>
    <n v="1845"/>
    <n v="-827.25"/>
    <n v="-0.44837398373983739"/>
    <s v="DEGROWTH"/>
    <n v="0"/>
  </r>
  <r>
    <x v="2"/>
    <s v="DARJEELING PLAINS"/>
    <s v="WBA161"/>
    <n v="1000004001"/>
    <s v="ANJANI ENTERPRISES LIMITED"/>
    <d v="2024-06-06T00:00:00"/>
    <s v="Targeted Dealer"/>
    <m/>
    <n v="50"/>
    <n v="50"/>
    <n v="3"/>
    <n v="47"/>
    <n v="6"/>
    <n v="8.25"/>
    <s v="DEC"/>
    <n v="8.25"/>
    <n v="-5.25"/>
    <n v="-0.63636363636363635"/>
    <s v="DEGROWTH"/>
    <n v="8"/>
    <s v="jAN"/>
    <n v="8"/>
    <n v="-5"/>
    <n v="-0.625"/>
    <s v="DEGROWTH"/>
    <n v="0"/>
  </r>
  <r>
    <x v="4"/>
    <s v="KISHANGANJ"/>
    <s v="A178"/>
    <n v="1000001479"/>
    <s v="ALAM TRADERS"/>
    <d v="2013-07-02T00:00:00"/>
    <s v="Targeted Dealer"/>
    <m/>
    <n v="550"/>
    <n v="550"/>
    <n v="224"/>
    <n v="326"/>
    <n v="40.727272727272727"/>
    <n v="722"/>
    <s v="DEC"/>
    <n v="722"/>
    <n v="-498"/>
    <n v="-0.6897506925207757"/>
    <s v="DEGROWTH"/>
    <n v="529"/>
    <s v="jAN"/>
    <n v="529"/>
    <n v="-305"/>
    <n v="-0.57655954631379958"/>
    <s v="DEGROWTH"/>
    <n v="0"/>
  </r>
  <r>
    <x v="4"/>
    <s v="KISHANGANJ"/>
    <s v="A190"/>
    <n v="1000001480"/>
    <s v="ANJUM TRADING"/>
    <d v="2013-08-12T00:00:00"/>
    <s v="Targeted Dealer"/>
    <m/>
    <n v="50"/>
    <n v="50"/>
    <n v="16"/>
    <n v="34"/>
    <n v="32"/>
    <n v="16"/>
    <s v="DEC"/>
    <n v="16"/>
    <n v="0"/>
    <n v="0"/>
    <s v="GROWTH"/>
    <n v="8"/>
    <s v="jAN"/>
    <n v="8"/>
    <n v="8"/>
    <n v="1"/>
    <s v="GROWTH"/>
    <n v="1"/>
  </r>
  <r>
    <x v="4"/>
    <s v="KISHANGANJ"/>
    <s v="R174"/>
    <n v="1000001516"/>
    <s v="ROSHNI TRADING"/>
    <d v="2013-09-30T00:00:00"/>
    <s v="Targeted Dealer"/>
    <m/>
    <n v="850"/>
    <n v="850"/>
    <n v="80"/>
    <n v="770"/>
    <n v="9.4117647058823533"/>
    <n v="0"/>
    <s v="DEC"/>
    <n v="0"/>
    <n v="80"/>
    <s v=" "/>
    <b v="0"/>
    <n v="822.5"/>
    <s v="jAN"/>
    <n v="822.5"/>
    <n v="-742.5"/>
    <n v="-0.90273556231003038"/>
    <s v="DEGROWTH"/>
    <n v="0"/>
  </r>
  <r>
    <x v="4"/>
    <s v="KISHANGANJ"/>
    <s v="R214"/>
    <n v="1000001519"/>
    <s v="RABBANI &amp; CO. "/>
    <d v="2014-02-18T00:00:00"/>
    <s v="Targeted Dealer"/>
    <m/>
    <n v="350"/>
    <n v="350"/>
    <n v="261.5"/>
    <n v="88.5"/>
    <n v="74.714285714285708"/>
    <n v="370"/>
    <s v="DEC"/>
    <n v="370"/>
    <n v="-108.5"/>
    <n v="-0.29324324324324325"/>
    <s v="DEGROWTH"/>
    <n v="321"/>
    <s v="jAN"/>
    <n v="321"/>
    <n v="-59.5"/>
    <n v="-0.18535825545171336"/>
    <s v="DEGROWTH"/>
    <n v="0"/>
  </r>
  <r>
    <x v="4"/>
    <s v="KISHANGANJ"/>
    <s v="M404"/>
    <n v="1000001515"/>
    <s v="MAHE TRADERS"/>
    <d v="2014-03-19T00:00:00"/>
    <s v="Targeted Dealer"/>
    <m/>
    <n v="225"/>
    <n v="225"/>
    <n v="275"/>
    <n v="-50"/>
    <n v="122.22222222222223"/>
    <n v="211"/>
    <s v="DEC"/>
    <n v="211"/>
    <n v="64"/>
    <n v="0.30331753554502372"/>
    <s v="GROWTH"/>
    <n v="213"/>
    <s v="jAN"/>
    <n v="213"/>
    <n v="62"/>
    <n v="0.29107981220657275"/>
    <s v="GROWTH"/>
    <n v="0"/>
  </r>
  <r>
    <x v="4"/>
    <s v="KISHANGANJ"/>
    <s v="BHM001"/>
    <n v="1000001496"/>
    <s v="MAA SHARDA IRON STORE"/>
    <d v="2014-05-09T00:00:00"/>
    <s v="Targeted Dealer"/>
    <m/>
    <n v="40"/>
    <n v="40"/>
    <n v="40"/>
    <n v="0"/>
    <n v="100"/>
    <n v="32"/>
    <s v="DEC"/>
    <n v="32"/>
    <n v="8"/>
    <n v="0.25"/>
    <s v="GROWTH"/>
    <n v="32"/>
    <s v="jAN"/>
    <n v="32"/>
    <n v="8"/>
    <n v="0.25"/>
    <s v="GROWTH"/>
    <n v="0"/>
  </r>
  <r>
    <x v="4"/>
    <s v="KISHANGANJ"/>
    <s v="BHB007"/>
    <n v="1000001482"/>
    <s v="BABLU TRADERS"/>
    <d v="2014-06-27T00:00:00"/>
    <s v="Targeted Dealer"/>
    <m/>
    <n v="320"/>
    <n v="320"/>
    <n v="89.5"/>
    <n v="230.5"/>
    <n v="27.96875"/>
    <n v="0"/>
    <s v="DEC"/>
    <n v="0"/>
    <n v="89.5"/>
    <s v=" "/>
    <b v="0"/>
    <n v="360.5"/>
    <s v="jAN"/>
    <n v="360.5"/>
    <n v="-271"/>
    <n v="-0.75173370319001387"/>
    <s v="DEGROWTH"/>
    <n v="0"/>
  </r>
  <r>
    <x v="4"/>
    <s v="KISHANGANJ"/>
    <s v="BHS038"/>
    <n v="1000001505"/>
    <s v="SOBHA IRON &amp; STEEL"/>
    <d v="2014-11-19T00:00:00"/>
    <s v="Targeted Dealer"/>
    <m/>
    <n v="1050"/>
    <n v="1050"/>
    <n v="0"/>
    <n v="1050"/>
    <n v="0"/>
    <n v="1107.5"/>
    <s v="DEC"/>
    <n v="1107.5"/>
    <n v="-1107.5"/>
    <n v="-1"/>
    <s v="DEGROWTH"/>
    <n v="1035"/>
    <s v="jAN"/>
    <n v="1035"/>
    <n v="-1035"/>
    <n v="-1"/>
    <s v="DEGROWTH"/>
    <n v="0"/>
  </r>
  <r>
    <x v="4"/>
    <s v="KISHANGANJ"/>
    <s v="BHM058"/>
    <n v="1000001497"/>
    <s v="M &amp; T ENTERPRISES (BELWA)"/>
    <d v="2015-07-03T00:00:00"/>
    <s v="Targeted Dealer"/>
    <m/>
    <n v="2750"/>
    <n v="2750"/>
    <n v="2998.5"/>
    <n v="-248.5"/>
    <n v="109.03636363636363"/>
    <n v="4061"/>
    <s v="DEC"/>
    <n v="4061"/>
    <n v="-1062.5"/>
    <n v="-0.26163506525486335"/>
    <s v="DEGROWTH"/>
    <n v="2707.75"/>
    <s v="jAN"/>
    <n v="2707.75"/>
    <n v="290.75"/>
    <n v="0.10737697350198494"/>
    <s v="GROWTH"/>
    <n v="0"/>
  </r>
  <r>
    <x v="4"/>
    <s v="KISHANGANJ"/>
    <s v="BHS149"/>
    <n v="1000001507"/>
    <s v="SEEMA TRADERS"/>
    <d v="2016-09-13T00:00:00"/>
    <s v="Targeted Dealer"/>
    <m/>
    <n v="195"/>
    <n v="195"/>
    <n v="128"/>
    <n v="67"/>
    <n v="65.641025641025649"/>
    <n v="226.5"/>
    <s v="DEC"/>
    <n v="226.5"/>
    <n v="-98.5"/>
    <n v="-0.43487858719646799"/>
    <s v="DEGROWTH"/>
    <n v="172"/>
    <s v="jAN"/>
    <n v="172"/>
    <n v="-44"/>
    <n v="-0.2558139534883721"/>
    <s v="DEGROWTH"/>
    <n v="0"/>
  </r>
  <r>
    <x v="4"/>
    <s v="KISHANGANJ"/>
    <s v="BHK041"/>
    <n v="1000001492"/>
    <s v="KRISHNA ENTERPRISES (GOTHRA)"/>
    <d v="2016-11-14T00:00:00"/>
    <s v="Targeted Dealer"/>
    <m/>
    <n v="300"/>
    <n v="300"/>
    <n v="539"/>
    <n v="-239"/>
    <n v="179.66666666666666"/>
    <n v="369"/>
    <s v="DEC"/>
    <n v="369"/>
    <n v="170"/>
    <n v="0.46070460704607052"/>
    <s v="GROWTH"/>
    <n v="125"/>
    <s v="jAN"/>
    <n v="125"/>
    <n v="414"/>
    <n v="3.3120000000000003"/>
    <s v="GROWTH"/>
    <n v="0"/>
  </r>
  <r>
    <x v="4"/>
    <s v="KISHANGANJ"/>
    <s v="BHM104"/>
    <n v="1000001499"/>
    <s v="MANNAT TRADERS"/>
    <d v="2017-10-25T00:00:00"/>
    <s v="Targeted Dealer"/>
    <m/>
    <n v="175"/>
    <n v="175"/>
    <n v="74"/>
    <n v="101"/>
    <n v="42.285714285714285"/>
    <n v="25"/>
    <s v="DEC"/>
    <n v="25"/>
    <n v="49"/>
    <n v="1.96"/>
    <s v="GROWTH"/>
    <n v="148"/>
    <s v="jAN"/>
    <n v="148"/>
    <n v="-74"/>
    <n v="-0.5"/>
    <s v="DEGROWTH"/>
    <n v="0"/>
  </r>
  <r>
    <x v="4"/>
    <s v="KISHANGANJ"/>
    <s v="BHS162"/>
    <n v="1000001508"/>
    <s v="SANDIP AGARWAL"/>
    <d v="2017-11-11T00:00:00"/>
    <s v="Targeted Dealer"/>
    <m/>
    <n v="1500"/>
    <n v="1500"/>
    <n v="2544.25"/>
    <n v="-1044.25"/>
    <n v="169.61666666666667"/>
    <n v="984.5"/>
    <s v="DEC"/>
    <n v="984.5"/>
    <n v="1559.75"/>
    <n v="1.584306754697816"/>
    <s v="GROWTH"/>
    <n v="3019.5"/>
    <s v="jAN"/>
    <n v="3019.5"/>
    <n v="-475.25"/>
    <n v="-0.1573936082132803"/>
    <s v="DEGROWTH"/>
    <n v="0"/>
  </r>
  <r>
    <x v="4"/>
    <s v="KISHANGANJ"/>
    <s v="BHM106"/>
    <n v="1000001500"/>
    <s v="MANJAR TRADERS AND BUILDING MATERIAL"/>
    <d v="2018-04-18T00:00:00"/>
    <s v="Targeted Dealer"/>
    <m/>
    <n v="130"/>
    <n v="130"/>
    <n v="65"/>
    <n v="65"/>
    <n v="50"/>
    <n v="125"/>
    <s v="DEC"/>
    <n v="125"/>
    <n v="-60"/>
    <n v="-0.48"/>
    <s v="DEGROWTH"/>
    <n v="60"/>
    <s v="jAN"/>
    <n v="60"/>
    <n v="5"/>
    <n v="8.3333333333333259E-2"/>
    <s v="GROWTH"/>
    <n v="0"/>
  </r>
  <r>
    <x v="4"/>
    <s v="KISHANGANJ"/>
    <s v="BHS167"/>
    <n v="1000001509"/>
    <s v="SHREE TRADERS"/>
    <d v="2018-06-25T00:00:00"/>
    <s v="Targeted Dealer"/>
    <m/>
    <n v="100"/>
    <n v="100"/>
    <n v="70"/>
    <n v="30"/>
    <n v="70"/>
    <n v="27"/>
    <s v="DEC"/>
    <n v="27"/>
    <n v="43"/>
    <n v="1.5925925925925926"/>
    <s v="GROWTH"/>
    <n v="60"/>
    <s v="jAN"/>
    <n v="60"/>
    <n v="10"/>
    <n v="0.16666666666666674"/>
    <s v="GROWTH"/>
    <n v="1"/>
  </r>
  <r>
    <x v="4"/>
    <s v="KISHANGANJ"/>
    <s v="BHB062"/>
    <n v="1000001483"/>
    <s v="BHARAT STORE"/>
    <d v="2018-10-09T00:00:00"/>
    <s v="Targeted Dealer"/>
    <m/>
    <n v="300"/>
    <n v="300"/>
    <n v="150"/>
    <n v="150"/>
    <n v="50"/>
    <n v="385"/>
    <s v="DEC"/>
    <n v="385"/>
    <n v="-235"/>
    <n v="-0.61038961038961037"/>
    <s v="DEGROWTH"/>
    <n v="233"/>
    <s v="jAN"/>
    <n v="233"/>
    <n v="-83"/>
    <n v="-0.35622317596566522"/>
    <s v="DEGROWTH"/>
    <n v="0"/>
  </r>
  <r>
    <x v="4"/>
    <s v="KISHANGANJ"/>
    <s v="BHJ039"/>
    <n v="1000001490"/>
    <s v="JAI SHRI KRISHNA TRADERS"/>
    <d v="2019-03-06T00:00:00"/>
    <s v="Targeted Dealer"/>
    <m/>
    <n v="450"/>
    <n v="450"/>
    <n v="251"/>
    <n v="199"/>
    <n v="55.777777777777779"/>
    <n v="337.5"/>
    <s v="DEC"/>
    <n v="337.5"/>
    <n v="-86.5"/>
    <n v="-0.25629629629629624"/>
    <s v="DEGROWTH"/>
    <n v="373.5"/>
    <s v="jAN"/>
    <n v="373.5"/>
    <n v="-122.5"/>
    <n v="-0.32797858099062915"/>
    <s v="DEGROWTH"/>
    <n v="0"/>
  </r>
  <r>
    <x v="4"/>
    <s v="KISHANGANJ"/>
    <s v="BHK046"/>
    <n v="1000001494"/>
    <s v="KASBA STEEL CENTRE"/>
    <d v="2020-02-14T00:00:00"/>
    <s v="Targeted Dealer"/>
    <m/>
    <n v="250"/>
    <n v="250"/>
    <n v="85"/>
    <n v="165"/>
    <n v="34"/>
    <n v="245"/>
    <s v="DEC"/>
    <n v="245"/>
    <n v="-160"/>
    <n v="-0.65306122448979598"/>
    <s v="DEGROWTH"/>
    <n v="90"/>
    <s v="jAN"/>
    <n v="90"/>
    <n v="-5"/>
    <n v="-5.555555555555558E-2"/>
    <s v="DEGROWTH"/>
    <n v="0"/>
  </r>
  <r>
    <x v="4"/>
    <s v="KISHANGANJ"/>
    <s v="BHB067"/>
    <n v="1000001484"/>
    <s v="BARKAT ENTERPRISES"/>
    <d v="2020-02-19T00:00:00"/>
    <s v="Targeted Dealer"/>
    <m/>
    <n v="1100"/>
    <n v="1100"/>
    <n v="865"/>
    <n v="235"/>
    <n v="78.63636363636364"/>
    <n v="1133"/>
    <s v="DEC"/>
    <n v="1133"/>
    <n v="-268"/>
    <n v="-0.23654015887025592"/>
    <s v="DEGROWTH"/>
    <n v="1030"/>
    <s v="jAN"/>
    <n v="1030"/>
    <n v="-165"/>
    <n v="-0.16019417475728159"/>
    <s v="DEGROWTH"/>
    <n v="0"/>
  </r>
  <r>
    <x v="4"/>
    <s v="KISHANGANJ"/>
    <s v="BHS183"/>
    <n v="1000001511"/>
    <s v="SHYAM ENTERPRISES (THAKURGANJ)"/>
    <d v="2020-02-21T00:00:00"/>
    <s v="Targeted Dealer"/>
    <m/>
    <n v="525"/>
    <n v="525"/>
    <n v="209.5"/>
    <n v="315.5"/>
    <n v="39.904761904761905"/>
    <n v="801.5"/>
    <s v="DEC"/>
    <n v="801.5"/>
    <n v="-592"/>
    <n v="-0.73861509669369929"/>
    <s v="DEGROWTH"/>
    <n v="775.5"/>
    <s v="jAN"/>
    <n v="775.5"/>
    <n v="-566"/>
    <n v="-0.72985170857511283"/>
    <s v="DEGROWTH"/>
    <n v="0"/>
  </r>
  <r>
    <x v="4"/>
    <s v="KISHANGANJ"/>
    <s v="BHB068"/>
    <n v="1000001485"/>
    <s v="BAJRANG TRADERS (RANIGANJ)"/>
    <d v="2020-05-26T00:00:00"/>
    <s v="Targeted Dealer"/>
    <m/>
    <n v="150"/>
    <n v="150"/>
    <n v="150"/>
    <n v="0"/>
    <n v="100"/>
    <n v="95"/>
    <s v="DEC"/>
    <n v="95"/>
    <n v="55"/>
    <n v="0.57894736842105265"/>
    <s v="GROWTH"/>
    <n v="120"/>
    <s v="jAN"/>
    <n v="120"/>
    <n v="30"/>
    <n v="0.25"/>
    <s v="GROWTH"/>
    <n v="0"/>
  </r>
  <r>
    <x v="4"/>
    <s v="KISHANGANJ"/>
    <s v="BHC017"/>
    <n v="1000001486"/>
    <s v="CHOTU TRADERS"/>
    <d v="2020-07-18T00:00:00"/>
    <s v="Targeted Dealer"/>
    <m/>
    <n v="250"/>
    <n v="250"/>
    <n v="250"/>
    <n v="0"/>
    <n v="100"/>
    <n v="305"/>
    <s v="DEC"/>
    <n v="305"/>
    <n v="-55"/>
    <n v="-0.18032786885245899"/>
    <s v="DEGROWTH"/>
    <n v="235"/>
    <s v="jAN"/>
    <n v="235"/>
    <n v="15"/>
    <n v="6.3829787234042534E-2"/>
    <s v="GROWTH"/>
    <n v="0"/>
  </r>
  <r>
    <x v="4"/>
    <s v="KISHANGANJ"/>
    <s v="BHI007"/>
    <n v="1000002006"/>
    <s v="IRSHAD FLAYS BRICKS"/>
    <d v="2021-10-09T00:00:00"/>
    <s v="Targeted Dealer"/>
    <m/>
    <n v="250"/>
    <n v="250"/>
    <n v="55"/>
    <n v="195"/>
    <n v="22"/>
    <n v="0"/>
    <s v="DEC"/>
    <n v="0"/>
    <n v="55"/>
    <s v=" "/>
    <b v="0"/>
    <n v="10"/>
    <s v="jAN"/>
    <n v="10"/>
    <n v="45"/>
    <n v="4.5"/>
    <s v="GROWTH"/>
    <n v="0"/>
  </r>
  <r>
    <x v="4"/>
    <s v="KISHANGANJ"/>
    <s v="BHM128"/>
    <n v="1000002041"/>
    <s v="MAA SHANTI TRADERS"/>
    <d v="2021-11-01T00:00:00"/>
    <s v="Targeted Dealer"/>
    <m/>
    <n v="250"/>
    <n v="250"/>
    <n v="250"/>
    <n v="0"/>
    <n v="100"/>
    <n v="281"/>
    <s v="DEC"/>
    <n v="281"/>
    <n v="-31"/>
    <n v="-0.11032028469750887"/>
    <s v="DEGROWTH"/>
    <n v="225"/>
    <s v="jAN"/>
    <n v="225"/>
    <n v="25"/>
    <n v="0.11111111111111116"/>
    <s v="GROWTH"/>
    <n v="0"/>
  </r>
  <r>
    <x v="4"/>
    <s v="KISHANGANJ"/>
    <s v="BHJ046"/>
    <n v="1000002044"/>
    <s v="J K STEEL - KISHANGANJ"/>
    <d v="2021-11-01T00:00:00"/>
    <s v="Targeted Dealer"/>
    <m/>
    <n v="800"/>
    <n v="800"/>
    <n v="684.25"/>
    <n v="115.75"/>
    <n v="85.53125"/>
    <n v="1062"/>
    <s v="DEC"/>
    <n v="1062"/>
    <n v="-377.75"/>
    <n v="-0.35569679849340863"/>
    <s v="DEGROWTH"/>
    <n v="769"/>
    <s v="jAN"/>
    <n v="769"/>
    <n v="-84.75"/>
    <n v="-0.11020806241872561"/>
    <s v="DEGROWTH"/>
    <n v="0"/>
  </r>
  <r>
    <x v="4"/>
    <s v="KISHANGANJ"/>
    <s v="BHA083"/>
    <n v="1000002772"/>
    <s v="AGARWAL TRADING CO"/>
    <d v="2022-05-11T00:00:00"/>
    <s v="-"/>
    <m/>
    <n v="0"/>
    <n v="0"/>
    <n v="0"/>
    <n v="0"/>
    <s v="-"/>
    <n v="0"/>
    <s v="DEC"/>
    <n v="0"/>
    <n v="0"/>
    <s v=" "/>
    <b v="0"/>
    <n v="133.5"/>
    <s v="jAN"/>
    <n v="133.5"/>
    <n v="-133.5"/>
    <n v="-1"/>
    <s v="DEGROWTH"/>
    <n v="1"/>
  </r>
  <r>
    <x v="4"/>
    <s v="KISHANGANJ"/>
    <s v="BHR094"/>
    <n v="1000002851"/>
    <s v="ROYAL CEMENTS"/>
    <d v="2022-07-02T00:00:00"/>
    <s v="Targeted Dealer"/>
    <m/>
    <n v="200"/>
    <n v="200"/>
    <n v="200"/>
    <n v="0"/>
    <n v="100"/>
    <n v="175"/>
    <s v="DEC"/>
    <n v="175"/>
    <n v="25"/>
    <n v="0.14285714285714279"/>
    <s v="GROWTH"/>
    <n v="155"/>
    <s v="jAN"/>
    <n v="155"/>
    <n v="45"/>
    <n v="0.29032258064516125"/>
    <s v="GROWTH"/>
    <n v="0"/>
  </r>
  <r>
    <x v="4"/>
    <s v="KISHANGANJ"/>
    <s v="BHS242"/>
    <n v="1000002867"/>
    <s v="SINHA MARKETING"/>
    <d v="2022-07-26T00:00:00"/>
    <s v="Targeted Dealer"/>
    <m/>
    <n v="50"/>
    <n v="50"/>
    <n v="8"/>
    <n v="42"/>
    <n v="16"/>
    <n v="5"/>
    <s v="DEC"/>
    <n v="5"/>
    <n v="3"/>
    <n v="0.60000000000000009"/>
    <s v="GROWTH"/>
    <n v="8"/>
    <s v="jAN"/>
    <n v="8"/>
    <n v="0"/>
    <n v="0"/>
    <s v="GROWTH"/>
    <n v="0"/>
  </r>
  <r>
    <x v="4"/>
    <s v="KISHANGANJ"/>
    <s v="BHA088"/>
    <n v="1000002981"/>
    <s v="ADIBA TRADERS"/>
    <d v="2022-09-26T00:00:00"/>
    <s v="Targeted Dealer"/>
    <m/>
    <n v="650"/>
    <n v="650"/>
    <n v="1025"/>
    <n v="-375"/>
    <n v="157.69230769230768"/>
    <n v="1125.5"/>
    <s v="DEC"/>
    <n v="1125.5"/>
    <n v="-100.5"/>
    <n v="-8.9293647267880916E-2"/>
    <s v="DEGROWTH"/>
    <n v="540.5"/>
    <s v="jAN"/>
    <n v="540.5"/>
    <n v="484.5"/>
    <n v="0.8963922294172062"/>
    <s v="GROWTH"/>
    <n v="0"/>
  </r>
  <r>
    <x v="4"/>
    <s v="KISHANGANJ"/>
    <s v="BHM147"/>
    <n v="1000003242"/>
    <s v="MAHADEV TRADERS - PALASI"/>
    <d v="2023-01-10T00:00:00"/>
    <s v="Targeted Dealer"/>
    <m/>
    <n v="250"/>
    <n v="250"/>
    <n v="193"/>
    <n v="57"/>
    <n v="77.2"/>
    <n v="203.5"/>
    <s v="DEC"/>
    <n v="203.5"/>
    <n v="-10.5"/>
    <n v="-5.1597051597051635E-2"/>
    <s v="DEGROWTH"/>
    <n v="138"/>
    <s v="jAN"/>
    <n v="138"/>
    <n v="55"/>
    <n v="0.39855072463768115"/>
    <s v="GROWTH"/>
    <n v="0"/>
  </r>
  <r>
    <x v="4"/>
    <s v="KISHANGANJ"/>
    <s v="BHJ058"/>
    <n v="1000003373"/>
    <s v="JAGDAMBA TRADERS - SAIFGANJ"/>
    <d v="2023-02-20T00:00:00"/>
    <s v="Targeted Dealer"/>
    <m/>
    <n v="100"/>
    <n v="100"/>
    <n v="0"/>
    <n v="100"/>
    <n v="0"/>
    <n v="0"/>
    <s v="DEC"/>
    <n v="0"/>
    <n v="0"/>
    <s v=" "/>
    <b v="0"/>
    <n v="55"/>
    <s v="jAN"/>
    <n v="55"/>
    <n v="-55"/>
    <n v="-1"/>
    <s v="DEGROWTH"/>
    <n v="0"/>
  </r>
  <r>
    <x v="4"/>
    <s v="KISHANGANJ"/>
    <s v="BHA094"/>
    <n v="1000003505"/>
    <s v="A K ENTERPRISES"/>
    <d v="2023-04-29T00:00:00"/>
    <s v="Targeted Dealer"/>
    <m/>
    <n v="700"/>
    <n v="700"/>
    <n v="700"/>
    <n v="0"/>
    <n v="100"/>
    <n v="835"/>
    <s v="DEC"/>
    <n v="835"/>
    <n v="-135"/>
    <n v="-0.16167664670658688"/>
    <s v="DEGROWTH"/>
    <n v="435"/>
    <s v="jAN"/>
    <n v="435"/>
    <n v="265"/>
    <n v="0.60919540229885061"/>
    <s v="GROWTH"/>
    <n v="0"/>
  </r>
  <r>
    <x v="4"/>
    <s v="KISHANGANJ"/>
    <s v="BHA099"/>
    <n v="1000003877"/>
    <s v="AGM TRADERS"/>
    <d v="2024-02-29T00:00:00"/>
    <s v="Targeted Dealer"/>
    <m/>
    <n v="250"/>
    <n v="250"/>
    <n v="253"/>
    <n v="-3"/>
    <n v="101.2"/>
    <n v="323"/>
    <s v="DEC"/>
    <n v="323"/>
    <n v="-70"/>
    <n v="-0.21671826625386992"/>
    <s v="DEGROWTH"/>
    <n v="210"/>
    <s v="jAN"/>
    <n v="210"/>
    <n v="43"/>
    <n v="0.2047619047619047"/>
    <s v="GROWTH"/>
    <n v="0"/>
  </r>
  <r>
    <x v="4"/>
    <s v="KISHANGANJ"/>
    <s v="BHS253"/>
    <n v="1000003918"/>
    <s v="SAH TRADERS - SIKTY"/>
    <d v="2024-04-27T00:00:00"/>
    <s v="Targeted Dealer"/>
    <m/>
    <n v="100"/>
    <n v="100"/>
    <n v="100"/>
    <n v="0"/>
    <n v="100"/>
    <n v="60"/>
    <s v="DEC"/>
    <n v="60"/>
    <n v="40"/>
    <n v="0.66666666666666674"/>
    <s v="GROWTH"/>
    <n v="55"/>
    <s v="jAN"/>
    <n v="55"/>
    <n v="45"/>
    <n v="0.81818181818181812"/>
    <s v="GROWTH"/>
    <n v="0"/>
  </r>
  <r>
    <x v="4"/>
    <s v="KISHANGANJ"/>
    <s v="BHR102"/>
    <n v="1000003922"/>
    <s v="RAJA HARDWARES AND SUPPLIERS"/>
    <d v="2024-04-29T00:00:00"/>
    <s v="Targeted Dealer"/>
    <m/>
    <n v="200"/>
    <n v="200"/>
    <n v="347.5"/>
    <n v="-147.5"/>
    <n v="173.75"/>
    <n v="230"/>
    <s v="DEC"/>
    <n v="230"/>
    <n v="117.5"/>
    <n v="0.51086956521739135"/>
    <s v="GROWTH"/>
    <n v="65"/>
    <s v="jAN"/>
    <n v="65"/>
    <n v="282.5"/>
    <n v="4.3461538461538458"/>
    <s v="GROWTH"/>
    <n v="0"/>
  </r>
  <r>
    <x v="4"/>
    <s v="KISHANGANJ"/>
    <s v="BHA101"/>
    <n v="1000003972"/>
    <s v="AKBAR TRADERS"/>
    <d v="2024-05-18T00:00:00"/>
    <s v="Targeted Dealer"/>
    <m/>
    <n v="50"/>
    <n v="50"/>
    <n v="52"/>
    <n v="-2"/>
    <n v="104"/>
    <n v="25"/>
    <s v="DEC"/>
    <n v="25"/>
    <n v="27"/>
    <n v="1.08"/>
    <s v="GROWTH"/>
    <n v="25"/>
    <s v="jAN"/>
    <n v="25"/>
    <n v="27"/>
    <n v="1.08"/>
    <s v="GROWTH"/>
    <n v="0"/>
  </r>
  <r>
    <x v="4"/>
    <s v="SAHARSA"/>
    <s v="BHA077"/>
    <n v="1000001978"/>
    <s v="ASHA TRADERS - BARIYAHI"/>
    <d v="2021-08-05T00:00:00"/>
    <s v="Targeted Dealer"/>
    <m/>
    <n v="50"/>
    <n v="50"/>
    <n v="50"/>
    <n v="0"/>
    <n v="100"/>
    <n v="50"/>
    <s v="DEC"/>
    <n v="50"/>
    <n v="0"/>
    <n v="0"/>
    <s v="GROWTH"/>
    <n v="85"/>
    <s v="jAN"/>
    <n v="85"/>
    <n v="-35"/>
    <n v="-0.41176470588235292"/>
    <s v="DEGROWTH"/>
    <n v="0"/>
  </r>
  <r>
    <x v="4"/>
    <s v="SAHARSA"/>
    <s v="BHM133"/>
    <n v="1000002508"/>
    <s v="MAHADEV TRADERS - JALSIMAN"/>
    <d v="2022-01-21T00:00:00"/>
    <s v="Targeted Dealer"/>
    <m/>
    <n v="50"/>
    <n v="50"/>
    <n v="50"/>
    <n v="0"/>
    <n v="100"/>
    <n v="75"/>
    <s v="DEC"/>
    <n v="75"/>
    <n v="-25"/>
    <n v="-0.33333333333333337"/>
    <s v="DEGROWTH"/>
    <n v="85"/>
    <s v="jAN"/>
    <n v="85"/>
    <n v="-35"/>
    <n v="-0.41176470588235292"/>
    <s v="DEGROWTH"/>
    <n v="0"/>
  </r>
  <r>
    <x v="4"/>
    <s v="SAHARSA"/>
    <s v="BHJ055"/>
    <n v="1000002856"/>
    <s v="JAI MATA DI TRADERS - SAHARSA"/>
    <d v="2022-07-13T00:00:00"/>
    <s v="Targeted Dealer"/>
    <m/>
    <n v="50"/>
    <n v="50"/>
    <n v="55"/>
    <n v="-5"/>
    <n v="110"/>
    <n v="50"/>
    <s v="DEC"/>
    <n v="50"/>
    <n v="5"/>
    <n v="0.10000000000000009"/>
    <s v="GROWTH"/>
    <n v="25"/>
    <s v="jAN"/>
    <n v="25"/>
    <n v="30"/>
    <n v="1.2000000000000002"/>
    <s v="GROWTH"/>
    <n v="0"/>
  </r>
  <r>
    <x v="4"/>
    <s v="SAHARSA"/>
    <s v="BHO009"/>
    <n v="1000003731"/>
    <s v="OM SHANTI TRADERS"/>
    <d v="2023-10-18T00:00:00"/>
    <s v="Targeted Dealer"/>
    <m/>
    <n v="100"/>
    <n v="100"/>
    <n v="225"/>
    <n v="-125"/>
    <n v="225"/>
    <n v="175"/>
    <s v="DEC"/>
    <n v="175"/>
    <n v="50"/>
    <n v="0.28571428571428581"/>
    <s v="GROWTH"/>
    <n v="160"/>
    <s v="jAN"/>
    <n v="160"/>
    <n v="65"/>
    <n v="0.40625"/>
    <s v="GROWTH"/>
    <n v="0"/>
  </r>
  <r>
    <x v="4"/>
    <s v="SAHARSA"/>
    <s v="BHS249"/>
    <n v="1000003787"/>
    <s v="SUMAN ENTERPRISES - PANCHGACHIA"/>
    <d v="2023-12-15T00:00:00"/>
    <s v="Targeted Dealer"/>
    <m/>
    <n v="50"/>
    <n v="50"/>
    <n v="50"/>
    <n v="0"/>
    <n v="100"/>
    <n v="50"/>
    <s v="DEC"/>
    <n v="50"/>
    <n v="0"/>
    <n v="0"/>
    <s v="GROWTH"/>
    <n v="50"/>
    <s v="jAN"/>
    <n v="50"/>
    <n v="0"/>
    <n v="0"/>
    <s v="GROWTH"/>
    <n v="0"/>
  </r>
  <r>
    <x v="4"/>
    <s v="SAHARSA"/>
    <s v="BHM155"/>
    <n v="1000003902"/>
    <s v="MAA TARA ENTERPRISES - SONBARSA"/>
    <d v="2024-04-03T00:00:00"/>
    <s v="Targeted Dealer"/>
    <m/>
    <n v="50"/>
    <n v="50"/>
    <n v="50"/>
    <n v="0"/>
    <n v="100"/>
    <n v="50"/>
    <s v="DEC"/>
    <n v="50"/>
    <n v="0"/>
    <n v="0"/>
    <s v="GROWTH"/>
    <n v="30"/>
    <s v="jAN"/>
    <n v="30"/>
    <n v="20"/>
    <n v="0.66666666666666674"/>
    <s v="GROWTH"/>
    <n v="0"/>
  </r>
  <r>
    <x v="4"/>
    <s v="Supaul &amp; Madhepura"/>
    <s v="BHS092"/>
    <n v="1000001820"/>
    <s v="SHUBHAM TRADERS (BHARRAHI BAZAR)"/>
    <d v="2015-08-27T00:00:00"/>
    <s v="Targeted Dealer"/>
    <m/>
    <n v="100"/>
    <n v="100"/>
    <n v="0"/>
    <n v="100"/>
    <n v="0"/>
    <n v="0"/>
    <s v="DEC"/>
    <n v="0"/>
    <n v="0"/>
    <s v=" "/>
    <b v="0"/>
    <n v="0"/>
    <s v="jAN"/>
    <n v="0"/>
    <n v="0"/>
    <n v="0"/>
    <b v="0"/>
    <n v="1"/>
  </r>
  <r>
    <x v="4"/>
    <s v="Supaul &amp; Madhepura"/>
    <s v="BHS103"/>
    <n v="1000001821"/>
    <s v="SHIV SHAKTI TRADERS (KURHAN)"/>
    <d v="2015-10-30T00:00:00"/>
    <s v="Targeted Dealer"/>
    <m/>
    <n v="50"/>
    <n v="50"/>
    <n v="50"/>
    <n v="0"/>
    <n v="100"/>
    <n v="50"/>
    <s v="DEC"/>
    <n v="50"/>
    <n v="0"/>
    <n v="0"/>
    <s v="GROWTH"/>
    <n v="75"/>
    <s v="jAN"/>
    <n v="75"/>
    <n v="-25"/>
    <n v="-0.33333333333333337"/>
    <s v="DEGROWTH"/>
    <n v="0"/>
  </r>
  <r>
    <x v="4"/>
    <s v="Supaul &amp; Madhepura"/>
    <s v="BHM094"/>
    <n v="1000001813"/>
    <s v="MUNCHUN TRADERS"/>
    <d v="2016-07-23T00:00:00"/>
    <s v="Targeted Dealer"/>
    <m/>
    <n v="25"/>
    <n v="25"/>
    <n v="0"/>
    <n v="25"/>
    <n v="0"/>
    <n v="0"/>
    <s v="DEC"/>
    <n v="0"/>
    <n v="0"/>
    <s v=" "/>
    <b v="0"/>
    <n v="0"/>
    <s v="jAN"/>
    <n v="0"/>
    <n v="0"/>
    <n v="0"/>
    <b v="0"/>
    <n v="1"/>
  </r>
  <r>
    <x v="4"/>
    <s v="Supaul &amp; Madhepura"/>
    <s v="BHM112"/>
    <n v="1000001815"/>
    <s v="MAA DURGA TRADERS"/>
    <d v="2019-02-07T00:00:00"/>
    <s v="Targeted Dealer"/>
    <m/>
    <n v="50"/>
    <n v="50"/>
    <n v="55"/>
    <n v="-5"/>
    <n v="110"/>
    <n v="65"/>
    <s v="DEC"/>
    <n v="65"/>
    <n v="-10"/>
    <n v="-0.15384615384615385"/>
    <s v="DEGROWTH"/>
    <n v="25"/>
    <s v="jAN"/>
    <n v="25"/>
    <n v="30"/>
    <n v="1.2000000000000002"/>
    <s v="GROWTH"/>
    <n v="0"/>
  </r>
  <r>
    <x v="4"/>
    <s v="Supaul &amp; Madhepura"/>
    <s v="BHA070"/>
    <n v="1000001804"/>
    <s v="ANKUR ENTERPRISES (MADHEPURA)"/>
    <d v="2019-08-29T00:00:00"/>
    <s v="Targeted Dealer"/>
    <m/>
    <n v="50"/>
    <n v="50"/>
    <n v="0"/>
    <n v="50"/>
    <n v="0"/>
    <n v="50"/>
    <s v="DEC"/>
    <n v="50"/>
    <n v="-50"/>
    <n v="-1"/>
    <s v="DEGROWTH"/>
    <n v="75"/>
    <s v="jAN"/>
    <n v="75"/>
    <n v="-75"/>
    <n v="-1"/>
    <s v="DEGROWTH"/>
    <n v="0"/>
  </r>
  <r>
    <x v="4"/>
    <s v="Supaul &amp; Madhepura"/>
    <s v="BHN034"/>
    <n v="1000001818"/>
    <s v="NAHAR TRADERS"/>
    <d v="2021-05-07T00:00:00"/>
    <s v="Targeted Dealer"/>
    <m/>
    <n v="100"/>
    <n v="100"/>
    <n v="150"/>
    <n v="-50"/>
    <n v="150"/>
    <n v="170"/>
    <s v="DEC"/>
    <n v="170"/>
    <n v="-20"/>
    <n v="-0.11764705882352944"/>
    <s v="DEGROWTH"/>
    <n v="240"/>
    <s v="jAN"/>
    <n v="240"/>
    <n v="-90"/>
    <n v="-0.375"/>
    <s v="DEGROWTH"/>
    <n v="0"/>
  </r>
  <r>
    <x v="4"/>
    <s v="Supaul &amp; Madhepura"/>
    <s v="BHH020"/>
    <n v="1000002074"/>
    <s v="HARSHIT TRADERS"/>
    <d v="2021-12-01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4"/>
    <s v="Supaul &amp; Madhepura"/>
    <s v="BHM138"/>
    <n v="1000002638"/>
    <s v="MUKESH TRADERS - UDAKISHUNGANJ"/>
    <d v="2022-03-14T00:00:00"/>
    <s v="Targeted Dealer"/>
    <m/>
    <n v="25"/>
    <n v="25"/>
    <n v="25"/>
    <n v="0"/>
    <n v="100"/>
    <n v="25"/>
    <s v="DEC"/>
    <n v="25"/>
    <n v="0"/>
    <n v="0"/>
    <s v="GROWTH"/>
    <n v="30"/>
    <s v="jAN"/>
    <n v="30"/>
    <n v="-5"/>
    <n v="-0.16666666666666663"/>
    <s v="DEGROWTH"/>
    <n v="0"/>
  </r>
  <r>
    <x v="4"/>
    <s v="Supaul &amp; Madhepura"/>
    <s v="BHK055"/>
    <n v="1000002639"/>
    <s v="KASHBA TRADERS"/>
    <d v="2022-03-15T00:00:00"/>
    <s v="Targeted Dealer"/>
    <m/>
    <n v="50"/>
    <n v="50"/>
    <n v="75"/>
    <n v="-25"/>
    <n v="150"/>
    <n v="45"/>
    <s v="DEC"/>
    <n v="45"/>
    <n v="30"/>
    <n v="0.66666666666666674"/>
    <s v="GROWTH"/>
    <n v="50"/>
    <s v="jAN"/>
    <n v="50"/>
    <n v="25"/>
    <n v="0.5"/>
    <s v="GROWTH"/>
    <n v="0"/>
  </r>
  <r>
    <x v="4"/>
    <s v="Supaul &amp; Madhepura"/>
    <s v="BHJ059"/>
    <n v="1000003645"/>
    <s v="JAGDAMBA TRADERS - KUMARKHAND"/>
    <d v="2023-07-19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0"/>
  </r>
  <r>
    <x v="4"/>
    <s v="Supaul &amp; Madhepura"/>
    <s v="BHG049"/>
    <n v="1000004012"/>
    <s v="GITA TRADERS - SUPAUL"/>
    <d v="2024-06-18T00:00:00"/>
    <s v="Targeted Dealer"/>
    <m/>
    <n v="75"/>
    <n v="75"/>
    <n v="25"/>
    <n v="50"/>
    <n v="33.333333333333336"/>
    <n v="0"/>
    <s v="DEC"/>
    <n v="0"/>
    <n v="25"/>
    <s v=" "/>
    <b v="0"/>
    <n v="0"/>
    <s v="jAN"/>
    <n v="0"/>
    <n v="25"/>
    <n v="0"/>
    <b v="0"/>
    <n v="0"/>
  </r>
  <r>
    <x v="4"/>
    <s v="Supaul &amp; Madhepura"/>
    <s v="BHG050"/>
    <n v="1000004088"/>
    <s v="GANPATI TRADERS - BUDHMA"/>
    <d v="2024-08-16T00:00:00"/>
    <s v="Targeted Dealer"/>
    <m/>
    <n v="50"/>
    <n v="50"/>
    <n v="15"/>
    <n v="35"/>
    <n v="30"/>
    <n v="55"/>
    <s v="DEC"/>
    <n v="55"/>
    <n v="-40"/>
    <n v="-0.72727272727272729"/>
    <s v="DEGROWTH"/>
    <n v="25"/>
    <s v="jAN"/>
    <n v="25"/>
    <n v="-10"/>
    <n v="-0.4"/>
    <s v="DEGROWTH"/>
    <n v="0"/>
  </r>
  <r>
    <x v="4"/>
    <s v="BHAGALPUR"/>
    <s v="BHP044"/>
    <n v="1000002665"/>
    <s v="PRINCE TRADERS - BARAHAT"/>
    <d v="2022-06-27T00:00:00"/>
    <s v="Targeted Dealer"/>
    <m/>
    <n v="100"/>
    <n v="100"/>
    <n v="101"/>
    <n v="-1"/>
    <n v="101"/>
    <n v="110"/>
    <s v="DEC"/>
    <n v="110"/>
    <n v="-9"/>
    <n v="-8.181818181818179E-2"/>
    <s v="DEGROWTH"/>
    <n v="50"/>
    <s v="jAN"/>
    <n v="50"/>
    <n v="51"/>
    <n v="1.02"/>
    <s v="GROWTH"/>
    <n v="0"/>
  </r>
  <r>
    <x v="4"/>
    <s v="BHAGALPUR"/>
    <s v="BHS232"/>
    <n v="1000002695"/>
    <s v="SAH ENTERPRISES"/>
    <d v="2022-06-27T00:00:00"/>
    <s v="Targeted Dealer"/>
    <m/>
    <n v="275"/>
    <n v="275"/>
    <n v="275"/>
    <n v="0"/>
    <n v="100"/>
    <n v="360"/>
    <s v="DEC"/>
    <n v="360"/>
    <n v="-85"/>
    <n v="-0.23611111111111116"/>
    <s v="DEGROWTH"/>
    <n v="210"/>
    <s v="jAN"/>
    <n v="210"/>
    <n v="65"/>
    <n v="0.30952380952380953"/>
    <s v="GROWTH"/>
    <n v="0"/>
  </r>
  <r>
    <x v="4"/>
    <s v="BHAGALPUR"/>
    <s v="BHL001"/>
    <n v="1000001197"/>
    <s v="LAXMI ENTERPRISES (BANKA)"/>
    <d v="2014-07-14T00:00:00"/>
    <s v="Targeted Dealer"/>
    <m/>
    <n v="160"/>
    <n v="160"/>
    <n v="125"/>
    <n v="35"/>
    <n v="78.125"/>
    <n v="210"/>
    <s v="DEC"/>
    <n v="210"/>
    <n v="-85"/>
    <n v="-0.40476190476190477"/>
    <s v="DEGROWTH"/>
    <n v="285"/>
    <s v="jAN"/>
    <n v="285"/>
    <n v="-160"/>
    <n v="-0.56140350877192979"/>
    <s v="DEGROWTH"/>
    <n v="0"/>
  </r>
  <r>
    <x v="4"/>
    <s v="BHAGALPUR"/>
    <s v="BHA016"/>
    <n v="1000001189"/>
    <s v="ADITYA ENTERPRISES (BIRNODH)"/>
    <d v="2014-10-13T00:00:00"/>
    <s v="Targeted Dealer"/>
    <m/>
    <n v="175"/>
    <n v="175"/>
    <n v="125"/>
    <n v="50"/>
    <n v="71.428571428571431"/>
    <n v="205"/>
    <s v="DEC"/>
    <n v="205"/>
    <n v="-80"/>
    <n v="-0.3902439024390244"/>
    <s v="DEGROWTH"/>
    <n v="30"/>
    <s v="jAN"/>
    <n v="30"/>
    <n v="95"/>
    <n v="3.166666666666667"/>
    <s v="GROWTH"/>
    <n v="0"/>
  </r>
  <r>
    <x v="4"/>
    <s v="BHAGALPUR"/>
    <s v="BHA025"/>
    <n v="1000001190"/>
    <s v="ANAND TRADERS (BHAGALPUR)"/>
    <d v="2014-12-22T00:00:00"/>
    <s v="Targeted Dealer"/>
    <m/>
    <n v="50"/>
    <n v="50"/>
    <n v="55"/>
    <n v="-5"/>
    <n v="110"/>
    <n v="30"/>
    <s v="DEC"/>
    <n v="30"/>
    <n v="25"/>
    <n v="0.83333333333333326"/>
    <s v="GROWTH"/>
    <n v="25"/>
    <s v="jAN"/>
    <n v="25"/>
    <n v="30"/>
    <n v="1.2000000000000002"/>
    <s v="GROWTH"/>
    <n v="0"/>
  </r>
  <r>
    <x v="4"/>
    <s v="BHAGALPUR"/>
    <s v="BHT003"/>
    <n v="1000001211"/>
    <s v="TULSYAN CEMENT &amp; FERTILIZERS"/>
    <d v="2015-01-16T00:00:00"/>
    <s v="Targeted Dealer"/>
    <m/>
    <n v="55"/>
    <n v="55"/>
    <n v="25"/>
    <n v="30"/>
    <n v="45.454545454545453"/>
    <n v="50"/>
    <s v="DEC"/>
    <n v="50"/>
    <n v="-25"/>
    <n v="-0.5"/>
    <s v="DEGROWTH"/>
    <n v="35"/>
    <s v="jAN"/>
    <n v="35"/>
    <n v="-10"/>
    <n v="-0.2857142857142857"/>
    <s v="DEGROWTH"/>
    <n v="1"/>
  </r>
  <r>
    <x v="4"/>
    <s v="BHAGALPUR"/>
    <s v="BHM041"/>
    <n v="1000001198"/>
    <s v="MAA LAXMI TRADERS (JICHHO)"/>
    <d v="2015-03-11T00:00:00"/>
    <s v="Targeted Dealer"/>
    <m/>
    <n v="150"/>
    <n v="150"/>
    <n v="50"/>
    <n v="100"/>
    <n v="33.333333333333336"/>
    <n v="129.5"/>
    <s v="DEC"/>
    <n v="129.5"/>
    <n v="-79.5"/>
    <n v="-0.61389961389961389"/>
    <s v="DEGROWTH"/>
    <n v="150"/>
    <s v="jAN"/>
    <n v="150"/>
    <n v="-100"/>
    <n v="-0.66666666666666674"/>
    <s v="DEGROWTH"/>
    <n v="0"/>
  </r>
  <r>
    <x v="4"/>
    <s v="BHAGALPUR"/>
    <s v="BHM051"/>
    <n v="1000001199"/>
    <s v="MAA SHARDA TRADER (SULTANGANJ)"/>
    <d v="2015-05-16T00:00:00"/>
    <s v="Targeted Dealer"/>
    <m/>
    <n v="125"/>
    <n v="125"/>
    <n v="90"/>
    <n v="35"/>
    <n v="72"/>
    <n v="175"/>
    <s v="DEC"/>
    <n v="175"/>
    <n v="-85"/>
    <n v="-0.48571428571428577"/>
    <s v="DEGROWTH"/>
    <n v="110"/>
    <s v="jAN"/>
    <n v="110"/>
    <n v="-20"/>
    <n v="-0.18181818181818177"/>
    <s v="DEGROWTH"/>
    <n v="0"/>
  </r>
  <r>
    <x v="4"/>
    <s v="BHAGALPUR"/>
    <s v="BHY005"/>
    <n v="1000001212"/>
    <s v="YUVNANDAN ENTERPRISES (RAJOUN)"/>
    <d v="2015-12-26T00:00:00"/>
    <s v="Targeted Dealer"/>
    <m/>
    <n v="200"/>
    <n v="200"/>
    <n v="210"/>
    <n v="-10"/>
    <n v="105"/>
    <n v="225"/>
    <s v="DEC"/>
    <n v="225"/>
    <n v="-15"/>
    <n v="-6.6666666666666652E-2"/>
    <s v="DEGROWTH"/>
    <n v="175"/>
    <s v="jAN"/>
    <n v="175"/>
    <n v="35"/>
    <n v="0.19999999999999996"/>
    <s v="GROWTH"/>
    <n v="0"/>
  </r>
  <r>
    <x v="4"/>
    <s v="BHAGALPUR"/>
    <s v="BHM090"/>
    <n v="1000001200"/>
    <s v="MAA SHARDA CEMENT AGENCY"/>
    <d v="2016-06-18T00:00:00"/>
    <s v="Targeted Dealer"/>
    <m/>
    <n v="60"/>
    <n v="60"/>
    <n v="25"/>
    <n v="35"/>
    <n v="41.666666666666671"/>
    <n v="35"/>
    <s v="DEC"/>
    <n v="35"/>
    <n v="-10"/>
    <n v="-0.2857142857142857"/>
    <s v="DEGROWTH"/>
    <n v="60"/>
    <s v="jAN"/>
    <n v="60"/>
    <n v="-35"/>
    <n v="-0.58333333333333326"/>
    <s v="DEGROWTH"/>
    <n v="0"/>
  </r>
  <r>
    <x v="4"/>
    <s v="BHAGALPUR"/>
    <s v="BHV024"/>
    <n v="1000002633"/>
    <s v="VANDANA BUILDING SOLUTION"/>
    <d v="2022-03-01T00:00:00"/>
    <s v="Targeted Dealer"/>
    <m/>
    <n v="125"/>
    <n v="125"/>
    <n v="105"/>
    <n v="20"/>
    <n v="84"/>
    <n v="105"/>
    <s v="DEC"/>
    <n v="105"/>
    <n v="0"/>
    <n v="0"/>
    <s v="GROWTH"/>
    <n v="125"/>
    <s v="jAN"/>
    <n v="125"/>
    <n v="-20"/>
    <n v="-0.16000000000000003"/>
    <s v="DEGROWTH"/>
    <n v="0"/>
  </r>
  <r>
    <x v="4"/>
    <s v="BHAGALPUR"/>
    <s v="BHJ060"/>
    <n v="1000003919"/>
    <s v="JAY MAA TRADERS"/>
    <d v="2024-04-27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1"/>
  </r>
  <r>
    <x v="4"/>
    <s v="BHAGALPUR"/>
    <s v="BHS255"/>
    <n v="1000003945"/>
    <s v="SUMAN KRISHI KENDRA AND CEMENT AGEN"/>
    <d v="2024-05-10T00:00:00"/>
    <s v="Targeted Dealer"/>
    <m/>
    <n v="50"/>
    <n v="50"/>
    <n v="50"/>
    <n v="0"/>
    <n v="100"/>
    <n v="50"/>
    <s v="DEC"/>
    <n v="50"/>
    <n v="0"/>
    <n v="0"/>
    <s v="GROWTH"/>
    <n v="25"/>
    <s v="jAN"/>
    <n v="25"/>
    <n v="25"/>
    <n v="1"/>
    <s v="GROWTH"/>
    <n v="0"/>
  </r>
  <r>
    <x v="4"/>
    <s v="BHAGALPUR"/>
    <s v="BHJ061"/>
    <n v="1000003991"/>
    <s v="JAISWAL HARDWARE - BELHAR"/>
    <d v="2024-05-31T00:00:00"/>
    <s v="Targeted Dealer"/>
    <m/>
    <n v="25"/>
    <n v="25"/>
    <n v="25"/>
    <n v="0"/>
    <n v="100"/>
    <n v="25"/>
    <s v="DEC"/>
    <n v="25"/>
    <n v="0"/>
    <n v="0"/>
    <s v="GROWTH"/>
    <n v="0"/>
    <s v="jAN"/>
    <n v="0"/>
    <n v="25"/>
    <n v="0"/>
    <b v="0"/>
    <n v="1"/>
  </r>
  <r>
    <x v="4"/>
    <s v="BHAGALPUR"/>
    <s v="BHK064"/>
    <n v="1000004019"/>
    <s v="KARUNA ENTERPRISES"/>
    <d v="2024-06-25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4"/>
    <s v="BEGUSARAI"/>
    <s v="BHS219"/>
    <n v="1000002559"/>
    <s v="SHIVAM TRADING"/>
    <d v="2022-06-27T00:00:00"/>
    <s v="Targeted Dealer"/>
    <m/>
    <n v="50"/>
    <n v="50"/>
    <n v="55"/>
    <n v="-5"/>
    <n v="110"/>
    <n v="30"/>
    <s v="DEC"/>
    <n v="30"/>
    <n v="25"/>
    <n v="0.83333333333333326"/>
    <s v="GROWTH"/>
    <n v="25"/>
    <s v="jAN"/>
    <n v="25"/>
    <n v="30"/>
    <n v="1.2000000000000002"/>
    <s v="GROWTH"/>
    <n v="0"/>
  </r>
  <r>
    <x v="4"/>
    <s v="BEGUSARAI"/>
    <s v="M317"/>
    <n v="1000001177"/>
    <s v="MOURYA IRON TRADERS"/>
    <d v="2013-10-26T00:00:00"/>
    <s v="Targeted Dealer"/>
    <m/>
    <n v="120"/>
    <n v="120"/>
    <n v="0"/>
    <n v="120"/>
    <n v="0"/>
    <n v="59.5"/>
    <s v="DEC"/>
    <n v="59.5"/>
    <n v="-59.5"/>
    <n v="-1"/>
    <s v="DEGROWTH"/>
    <n v="0"/>
    <s v="jAN"/>
    <n v="0"/>
    <n v="0"/>
    <n v="0"/>
    <b v="0"/>
    <n v="0"/>
  </r>
  <r>
    <x v="4"/>
    <s v="BEGUSARAI"/>
    <s v="C120"/>
    <n v="1000001170"/>
    <s v="CHAURASIA TRADING (SOBHANI)"/>
    <d v="2014-01-21T00:00:00"/>
    <s v="Targeted Dealer"/>
    <m/>
    <n v="125"/>
    <n v="125"/>
    <n v="50"/>
    <n v="75"/>
    <n v="40"/>
    <n v="150"/>
    <s v="DEC"/>
    <n v="150"/>
    <n v="-100"/>
    <n v="-0.66666666666666674"/>
    <s v="DEGROWTH"/>
    <n v="100"/>
    <s v="jAN"/>
    <n v="100"/>
    <n v="-50"/>
    <n v="-0.5"/>
    <s v="DEGROWTH"/>
    <n v="0"/>
  </r>
  <r>
    <x v="4"/>
    <s v="BEGUSARAI"/>
    <s v="M411"/>
    <n v="1000001178"/>
    <s v="MITHI TRADING CO."/>
    <d v="2014-04-03T00:00:00"/>
    <s v="Targeted Dealer"/>
    <m/>
    <n v="60"/>
    <n v="60"/>
    <n v="30"/>
    <n v="30"/>
    <n v="50"/>
    <n v="90"/>
    <s v="DEC"/>
    <n v="90"/>
    <n v="-60"/>
    <n v="-0.66666666666666674"/>
    <s v="DEGROWTH"/>
    <n v="60"/>
    <s v="jAN"/>
    <n v="60"/>
    <n v="-30"/>
    <n v="-0.5"/>
    <s v="DEGROWTH"/>
    <n v="0"/>
  </r>
  <r>
    <x v="4"/>
    <s v="BEGUSARAI"/>
    <s v="K193"/>
    <n v="1000001174"/>
    <s v="KESHARI TRADING"/>
    <d v="2014-04-17T00:00:00"/>
    <s v="Targeted Dealer"/>
    <m/>
    <n v="90"/>
    <n v="90"/>
    <n v="100"/>
    <n v="-10"/>
    <n v="111.11111111111111"/>
    <n v="90"/>
    <s v="DEC"/>
    <n v="90"/>
    <n v="10"/>
    <n v="0.11111111111111116"/>
    <s v="GROWTH"/>
    <n v="85"/>
    <s v="jAN"/>
    <n v="85"/>
    <n v="15"/>
    <n v="0.17647058823529416"/>
    <s v="GROWTH"/>
    <n v="0"/>
  </r>
  <r>
    <x v="4"/>
    <s v="BEGUSARAI"/>
    <s v="BHM054"/>
    <n v="1000001165"/>
    <s v="MAHAVEER TRADERS (KHODAWANPUR)"/>
    <d v="2015-05-22T00:00:00"/>
    <s v="Targeted Dealer"/>
    <m/>
    <n v="75"/>
    <n v="75"/>
    <n v="80"/>
    <n v="-5"/>
    <n v="106.66666666666667"/>
    <n v="189.5"/>
    <s v="DEC"/>
    <n v="189.5"/>
    <n v="-109.5"/>
    <n v="-0.57783641160949872"/>
    <s v="DEGROWTH"/>
    <n v="155"/>
    <s v="jAN"/>
    <n v="155"/>
    <n v="-75"/>
    <n v="-0.4838709677419355"/>
    <s v="DEGROWTH"/>
    <n v="0"/>
  </r>
  <r>
    <x v="4"/>
    <s v="BEGUSARAI"/>
    <s v="BHT010"/>
    <n v="1000001186"/>
    <s v="TUK TUK ENTERPRISES"/>
    <d v="2019-06-27T00:00:00"/>
    <s v="Targeted Dealer"/>
    <m/>
    <n v="125"/>
    <n v="125"/>
    <n v="105"/>
    <n v="20"/>
    <n v="84"/>
    <n v="199.75"/>
    <s v="DEC"/>
    <n v="199.75"/>
    <n v="-94.75"/>
    <n v="-0.47434292866082606"/>
    <s v="DEGROWTH"/>
    <n v="85"/>
    <s v="jAN"/>
    <n v="85"/>
    <n v="20"/>
    <n v="0.23529411764705888"/>
    <s v="GROWTH"/>
    <n v="0"/>
  </r>
  <r>
    <x v="4"/>
    <s v="BEGUSARAI"/>
    <s v="BHK045"/>
    <n v="1000001183"/>
    <s v="KANHAIYA ENTERPRISES (TEGHRA)"/>
    <d v="2019-12-10T00:00:00"/>
    <s v="Targeted Dealer"/>
    <m/>
    <n v="125"/>
    <n v="125"/>
    <n v="130"/>
    <n v="-5"/>
    <n v="104"/>
    <n v="169.75"/>
    <s v="DEC"/>
    <n v="169.75"/>
    <n v="-39.75"/>
    <n v="-0.23416789396170834"/>
    <s v="DEGROWTH"/>
    <n v="80"/>
    <s v="jAN"/>
    <n v="80"/>
    <n v="50"/>
    <n v="0.625"/>
    <s v="GROWTH"/>
    <n v="0"/>
  </r>
  <r>
    <x v="4"/>
    <s v="BEGUSARAI"/>
    <s v="BHS187"/>
    <n v="1000001827"/>
    <s v="SHRI RAM ENTERPRISES"/>
    <d v="2021-02-05T00:00:00"/>
    <s v="Targeted Dealer"/>
    <m/>
    <n v="30"/>
    <n v="30"/>
    <n v="0"/>
    <n v="30"/>
    <n v="0"/>
    <n v="0"/>
    <s v="DEC"/>
    <n v="0"/>
    <n v="0"/>
    <s v=" "/>
    <b v="0"/>
    <n v="30"/>
    <s v="jAN"/>
    <n v="30"/>
    <n v="-30"/>
    <n v="-1"/>
    <s v="DEGROWTH"/>
    <n v="1"/>
  </r>
  <r>
    <x v="4"/>
    <s v="BEGUSARAI"/>
    <s v="BHN036"/>
    <n v="1000001988"/>
    <s v="NEW BOLBAM"/>
    <d v="2021-09-07T00:00:00"/>
    <s v="Targeted Dealer"/>
    <m/>
    <n v="30"/>
    <n v="30"/>
    <n v="0"/>
    <n v="30"/>
    <n v="0"/>
    <n v="55"/>
    <s v="DEC"/>
    <n v="55"/>
    <n v="-55"/>
    <n v="-1"/>
    <s v="DEGROWTH"/>
    <n v="0"/>
    <s v="jAN"/>
    <n v="0"/>
    <n v="0"/>
    <n v="0"/>
    <b v="0"/>
    <n v="0"/>
  </r>
  <r>
    <x v="4"/>
    <s v="BEGUSARAI"/>
    <s v="BHS197"/>
    <n v="1000002013"/>
    <s v="SHIVAM KRISHI KENDRA"/>
    <d v="2021-10-25T00:00:00"/>
    <s v="-"/>
    <m/>
    <n v="0"/>
    <n v="0"/>
    <n v="0"/>
    <n v="0"/>
    <s v="-"/>
    <n v="0"/>
    <s v="DEC"/>
    <n v="0"/>
    <n v="0"/>
    <s v=" "/>
    <b v="0"/>
    <n v="25"/>
    <s v="jAN"/>
    <n v="25"/>
    <n v="-25"/>
    <n v="-1"/>
    <s v="DEGROWTH"/>
    <n v="0"/>
  </r>
  <r>
    <x v="4"/>
    <s v="BEGUSARAI"/>
    <s v="BHK054"/>
    <n v="1000002030"/>
    <s v="KHETAN TRADERS"/>
    <d v="2021-11-09T00:00:00"/>
    <s v="Targeted Dealer"/>
    <m/>
    <n v="300"/>
    <n v="300"/>
    <n v="260"/>
    <n v="40"/>
    <n v="86.666666666666671"/>
    <n v="450"/>
    <s v="DEC"/>
    <n v="450"/>
    <n v="-190"/>
    <n v="-0.42222222222222228"/>
    <s v="DEGROWTH"/>
    <n v="170"/>
    <s v="jAN"/>
    <n v="170"/>
    <n v="90"/>
    <n v="0.52941176470588225"/>
    <s v="GROWTH"/>
    <n v="0"/>
  </r>
  <r>
    <x v="4"/>
    <s v="BEGUSARAI"/>
    <s v="BHG037"/>
    <n v="1000002075"/>
    <s v="GUPTA TRADERS - JAMALPUR"/>
    <d v="2021-12-01T00:00:00"/>
    <s v="Targeted Dealer"/>
    <m/>
    <n v="25"/>
    <n v="25"/>
    <n v="25"/>
    <n v="0"/>
    <n v="100"/>
    <n v="50"/>
    <s v="DEC"/>
    <n v="50"/>
    <n v="-25"/>
    <n v="-0.5"/>
    <s v="DEGROWTH"/>
    <n v="30"/>
    <s v="jAN"/>
    <n v="30"/>
    <n v="-5"/>
    <n v="-0.16666666666666663"/>
    <s v="DEGROWTH"/>
    <n v="0"/>
  </r>
  <r>
    <x v="4"/>
    <s v="BEGUSARAI"/>
    <s v="BHS208"/>
    <n v="1000002064"/>
    <s v="SHREE RADHA ENTERPRISES"/>
    <d v="2021-12-13T00:00:00"/>
    <s v="Targeted Dealer"/>
    <m/>
    <n v="200"/>
    <n v="200"/>
    <n v="210"/>
    <n v="-10"/>
    <n v="105"/>
    <n v="240"/>
    <s v="DEC"/>
    <n v="240"/>
    <n v="-30"/>
    <n v="-0.125"/>
    <s v="DEGROWTH"/>
    <n v="225"/>
    <s v="jAN"/>
    <n v="225"/>
    <n v="-15"/>
    <n v="-6.6666666666666652E-2"/>
    <s v="DEGROWTH"/>
    <n v="0"/>
  </r>
  <r>
    <x v="4"/>
    <s v="BEGUSARAI"/>
    <s v="BHP038"/>
    <n v="1000002070"/>
    <s v="PANNALAL ENTERPRISES"/>
    <d v="2021-12-24T00:00:00"/>
    <s v="Targeted Dealer"/>
    <m/>
    <n v="250"/>
    <n v="250"/>
    <n v="80"/>
    <n v="170"/>
    <n v="32"/>
    <n v="410"/>
    <s v="DEC"/>
    <n v="410"/>
    <n v="-330"/>
    <n v="-0.80487804878048785"/>
    <s v="DEGROWTH"/>
    <n v="200"/>
    <s v="jAN"/>
    <n v="200"/>
    <n v="-120"/>
    <n v="-0.6"/>
    <s v="DEGROWTH"/>
    <n v="0"/>
  </r>
  <r>
    <x v="4"/>
    <s v="BEGUSARAI"/>
    <s v="BHL016"/>
    <n v="1000002546"/>
    <s v="LAXMI KRISHI KENDRA"/>
    <d v="2022-02-16T00:00:00"/>
    <s v="Targeted Dealer"/>
    <m/>
    <n v="25"/>
    <n v="25"/>
    <n v="25"/>
    <n v="0"/>
    <n v="100"/>
    <n v="0"/>
    <s v="DEC"/>
    <n v="0"/>
    <n v="25"/>
    <s v=" "/>
    <b v="0"/>
    <n v="25"/>
    <s v="jAN"/>
    <n v="25"/>
    <n v="0"/>
    <n v="0"/>
    <s v="GROWTH"/>
    <n v="0"/>
  </r>
  <r>
    <x v="4"/>
    <s v="BEGUSARAI"/>
    <s v="BHS237"/>
    <n v="1000002774"/>
    <s v="SHIV ENTERPRISES - BIHAT"/>
    <d v="2022-05-11T00:00:00"/>
    <s v="Targeted Dealer"/>
    <m/>
    <n v="25"/>
    <n v="25"/>
    <n v="30"/>
    <n v="-5"/>
    <n v="120"/>
    <n v="0"/>
    <s v="DEC"/>
    <n v="0"/>
    <n v="30"/>
    <s v=" "/>
    <b v="0"/>
    <n v="50"/>
    <s v="jAN"/>
    <n v="50"/>
    <n v="-20"/>
    <n v="-0.4"/>
    <s v="DEGROWTH"/>
    <n v="0"/>
  </r>
  <r>
    <x v="4"/>
    <s v="BEGUSARAI"/>
    <s v="BHV028"/>
    <n v="1000003311"/>
    <s v="VIJAY TRADERS - MATIHANI"/>
    <d v="2023-01-31T00:00:00"/>
    <s v="Targeted Dealer"/>
    <m/>
    <n v="50"/>
    <n v="50"/>
    <n v="125"/>
    <n v="-75"/>
    <n v="250"/>
    <n v="159"/>
    <s v="DEC"/>
    <n v="159"/>
    <n v="-34"/>
    <n v="-0.21383647798742134"/>
    <s v="DEGROWTH"/>
    <n v="30"/>
    <s v="jAN"/>
    <n v="30"/>
    <n v="95"/>
    <n v="3.166666666666667"/>
    <s v="GROWTH"/>
    <n v="0"/>
  </r>
  <r>
    <x v="4"/>
    <s v="BEGUSARAI"/>
    <s v="BHD027"/>
    <n v="1000003323"/>
    <s v="DHARMVEER HARDWARE AND ENTERPRISES"/>
    <d v="2023-02-02T00:00:00"/>
    <s v="Targeted Dealer"/>
    <m/>
    <n v="25"/>
    <n v="25"/>
    <n v="25"/>
    <n v="0"/>
    <n v="100"/>
    <n v="0"/>
    <s v="DEC"/>
    <n v="0"/>
    <n v="25"/>
    <s v=" "/>
    <b v="0"/>
    <n v="0"/>
    <s v="jAN"/>
    <n v="0"/>
    <n v="25"/>
    <n v="0"/>
    <b v="0"/>
    <n v="0"/>
  </r>
  <r>
    <x v="4"/>
    <s v="BEGUSARAI"/>
    <s v="BHD028"/>
    <n v="1000003772"/>
    <s v="DEEPAK TRADERS - DURGAPUR"/>
    <d v="2023-12-06T00:00:00"/>
    <s v="-"/>
    <m/>
    <n v="0"/>
    <n v="0"/>
    <n v="0"/>
    <n v="0"/>
    <s v="-"/>
    <n v="0"/>
    <s v="DEC"/>
    <n v="0"/>
    <n v="0"/>
    <s v=" "/>
    <b v="0"/>
    <n v="15"/>
    <s v="jAN"/>
    <n v="15"/>
    <n v="-15"/>
    <n v="-1"/>
    <s v="DEGROWTH"/>
    <n v="1"/>
  </r>
  <r>
    <x v="4"/>
    <s v="BEGUSARAI"/>
    <s v="BHL019"/>
    <n v="1000003833"/>
    <s v="LADLI TRADING"/>
    <d v="2024-01-20T00:00:00"/>
    <s v="Targeted Dealer"/>
    <m/>
    <n v="25"/>
    <n v="25"/>
    <n v="0"/>
    <n v="25"/>
    <n v="0"/>
    <n v="0"/>
    <s v="DEC"/>
    <n v="0"/>
    <n v="0"/>
    <s v=" "/>
    <b v="0"/>
    <n v="15"/>
    <s v="jAN"/>
    <n v="15"/>
    <n v="-15"/>
    <n v="-1"/>
    <s v="DEGROWTH"/>
    <n v="0"/>
  </r>
  <r>
    <x v="4"/>
    <s v="BEGUSARAI"/>
    <s v="BHS256"/>
    <n v="1000003965"/>
    <s v="SHRI VISHWAKARMA TRADERS - HASANPUR"/>
    <d v="2024-05-21T00:00:00"/>
    <s v="Targeted Dealer"/>
    <m/>
    <n v="30"/>
    <n v="30"/>
    <n v="55"/>
    <n v="-25"/>
    <n v="183.33333333333334"/>
    <n v="30"/>
    <s v="DEC"/>
    <n v="30"/>
    <n v="25"/>
    <n v="0.83333333333333326"/>
    <s v="GROWTH"/>
    <n v="30"/>
    <s v="jAN"/>
    <n v="30"/>
    <n v="25"/>
    <n v="0.83333333333333326"/>
    <s v="GROWTH"/>
    <n v="0"/>
  </r>
  <r>
    <x v="4"/>
    <s v="MUZAFFARPUR"/>
    <s v="BHM013"/>
    <n v="1000001654"/>
    <s v="MAHADEV STEEL"/>
    <d v="2014-08-18T00:00:00"/>
    <s v="Targeted Dealer"/>
    <m/>
    <n v="50"/>
    <n v="50"/>
    <n v="0"/>
    <n v="50"/>
    <n v="0"/>
    <n v="24"/>
    <s v="DEC"/>
    <n v="24"/>
    <n v="-24"/>
    <n v="-1"/>
    <s v="DEGROWTH"/>
    <n v="15"/>
    <s v="jAN"/>
    <n v="15"/>
    <n v="-15"/>
    <n v="-1"/>
    <s v="DEGROWTH"/>
    <n v="0"/>
  </r>
  <r>
    <x v="4"/>
    <s v="MUZAFFARPUR"/>
    <s v="BHB037"/>
    <n v="1000001642"/>
    <s v="BAJRANG TRADERS (SAKRA)"/>
    <d v="2015-06-30T00:00:00"/>
    <s v="Targeted Dealer"/>
    <m/>
    <n v="25"/>
    <n v="25"/>
    <n v="25"/>
    <n v="0"/>
    <n v="100"/>
    <n v="50"/>
    <s v="DEC"/>
    <n v="50"/>
    <n v="-25"/>
    <n v="-0.5"/>
    <s v="DEGROWTH"/>
    <n v="45"/>
    <s v="jAN"/>
    <n v="45"/>
    <n v="-20"/>
    <n v="-0.44444444444444442"/>
    <s v="DEGROWTH"/>
    <n v="1"/>
  </r>
  <r>
    <x v="4"/>
    <s v="MUZAFFARPUR"/>
    <s v="BHS106"/>
    <n v="1000001669"/>
    <s v="SRI GANPATI TRADERS (PILKHI)"/>
    <d v="2015-12-08T00:00:00"/>
    <s v="Targeted Dealer"/>
    <m/>
    <n v="35"/>
    <n v="35"/>
    <n v="35"/>
    <n v="0"/>
    <n v="100"/>
    <n v="45"/>
    <s v="DEC"/>
    <n v="45"/>
    <n v="-10"/>
    <n v="-0.22222222222222221"/>
    <s v="DEGROWTH"/>
    <n v="15"/>
    <s v="jAN"/>
    <n v="15"/>
    <n v="20"/>
    <n v="1.3333333333333335"/>
    <s v="GROWTH"/>
    <n v="1"/>
  </r>
  <r>
    <x v="4"/>
    <s v="MUZAFFARPUR"/>
    <s v="BHS141"/>
    <n v="1000001671"/>
    <s v="SRI RAVI TRADERS (PAMRA)"/>
    <d v="2016-07-12T00:00:00"/>
    <s v="Targeted Dealer"/>
    <m/>
    <n v="30"/>
    <n v="30"/>
    <n v="25"/>
    <n v="5"/>
    <n v="83.333333333333343"/>
    <n v="25"/>
    <s v="DEC"/>
    <n v="25"/>
    <n v="0"/>
    <n v="0"/>
    <s v="GROWTH"/>
    <n v="25"/>
    <s v="jAN"/>
    <n v="25"/>
    <n v="0"/>
    <n v="0"/>
    <s v="GROWTH"/>
    <n v="0"/>
  </r>
  <r>
    <x v="4"/>
    <s v="MUZAFFARPUR"/>
    <s v="BHA060"/>
    <n v="1000001638"/>
    <s v="ANUSHKA TRADERS"/>
    <d v="2016-07-29T00:00:00"/>
    <s v="Targeted Dealer"/>
    <m/>
    <n v="50"/>
    <n v="50"/>
    <n v="55"/>
    <n v="-5"/>
    <n v="110"/>
    <n v="60"/>
    <s v="DEC"/>
    <n v="60"/>
    <n v="-5"/>
    <n v="-8.333333333333337E-2"/>
    <s v="DEGROWTH"/>
    <n v="30"/>
    <s v="jAN"/>
    <n v="30"/>
    <n v="25"/>
    <n v="0.83333333333333326"/>
    <s v="GROWTH"/>
    <n v="0"/>
  </r>
  <r>
    <x v="4"/>
    <s v="MUZAFFARPUR"/>
    <s v="BHL015"/>
    <n v="1000001652"/>
    <s v="LAXMI TRADERS (SITAMARHI)"/>
    <d v="2018-07-07T00:00:00"/>
    <s v="Targeted Dealer"/>
    <m/>
    <n v="30"/>
    <n v="30"/>
    <n v="0"/>
    <n v="30"/>
    <n v="0"/>
    <n v="25"/>
    <s v="DEC"/>
    <n v="25"/>
    <n v="-25"/>
    <n v="-1"/>
    <s v="DEGROWTH"/>
    <n v="25"/>
    <s v="jAN"/>
    <n v="25"/>
    <n v="-25"/>
    <n v="-1"/>
    <s v="DEGROWTH"/>
    <n v="0"/>
  </r>
  <r>
    <x v="4"/>
    <s v="MUZAFFARPUR"/>
    <s v="BHM109"/>
    <n v="1000001657"/>
    <s v="MAHALAXMI TRADERS (MUZAFFARPUR)"/>
    <d v="2018-08-07T00:00:00"/>
    <s v="Targeted Dealer"/>
    <m/>
    <n v="50"/>
    <n v="50"/>
    <n v="60"/>
    <n v="-10"/>
    <n v="120"/>
    <n v="25"/>
    <s v="DEC"/>
    <n v="25"/>
    <n v="35"/>
    <n v="1.4"/>
    <s v="GROWTH"/>
    <n v="30"/>
    <s v="jAN"/>
    <n v="30"/>
    <n v="30"/>
    <n v="1"/>
    <s v="GROWTH"/>
    <n v="0"/>
  </r>
  <r>
    <x v="4"/>
    <s v="MUZAFFARPUR"/>
    <s v="BHS170"/>
    <n v="1000001672"/>
    <s v="SHIVA TRADERS (MAJORGANJ)"/>
    <d v="2018-08-21T00:00:00"/>
    <s v="Targeted Dealer"/>
    <m/>
    <n v="60"/>
    <n v="60"/>
    <n v="60"/>
    <n v="0"/>
    <n v="100"/>
    <n v="105"/>
    <s v="DEC"/>
    <n v="105"/>
    <n v="-45"/>
    <n v="-0.4285714285714286"/>
    <s v="DEGROWTH"/>
    <n v="90"/>
    <s v="jAN"/>
    <n v="90"/>
    <n v="-30"/>
    <n v="-0.33333333333333337"/>
    <s v="DEGROWTH"/>
    <n v="0"/>
  </r>
  <r>
    <x v="4"/>
    <s v="MUZAFFARPUR"/>
    <s v="BHR079"/>
    <n v="1000001665"/>
    <s v="RAM JANKI TRADERS"/>
    <d v="2019-01-16T00:00:00"/>
    <s v="Targeted Dealer"/>
    <m/>
    <n v="100"/>
    <n v="100"/>
    <n v="175"/>
    <n v="-75"/>
    <n v="175"/>
    <n v="150"/>
    <s v="DEC"/>
    <n v="150"/>
    <n v="25"/>
    <n v="0.16666666666666674"/>
    <s v="GROWTH"/>
    <n v="75"/>
    <s v="jAN"/>
    <n v="75"/>
    <n v="100"/>
    <n v="1.3333333333333335"/>
    <s v="GROWTH"/>
    <n v="0"/>
  </r>
  <r>
    <x v="4"/>
    <s v="MUZAFFARPUR"/>
    <s v="BHG034"/>
    <n v="1000001647"/>
    <s v="GANPATI STEEL - PHULWARIA"/>
    <d v="2021-01-08T00:00:00"/>
    <s v="Targeted Dealer"/>
    <m/>
    <n v="30"/>
    <n v="30"/>
    <n v="0"/>
    <n v="30"/>
    <n v="0"/>
    <n v="0"/>
    <s v="DEC"/>
    <n v="0"/>
    <n v="0"/>
    <s v=" "/>
    <b v="0"/>
    <n v="35"/>
    <s v="jAN"/>
    <n v="35"/>
    <n v="-35"/>
    <n v="-1"/>
    <s v="DEGROWTH"/>
    <n v="1"/>
  </r>
  <r>
    <x v="4"/>
    <s v="MUZAFFARPUR"/>
    <s v="BHS188"/>
    <n v="1000001675"/>
    <s v="SONA BRICKS AND TRADERS"/>
    <d v="2021-02-20T00:00:00"/>
    <s v="Targeted Dealer"/>
    <m/>
    <n v="60"/>
    <n v="60"/>
    <n v="120"/>
    <n v="-60"/>
    <n v="200"/>
    <n v="60"/>
    <s v="DEC"/>
    <n v="60"/>
    <n v="60"/>
    <n v="1"/>
    <s v="GROWTH"/>
    <n v="135"/>
    <s v="jAN"/>
    <n v="135"/>
    <n v="-15"/>
    <n v="-0.11111111111111116"/>
    <s v="DEGROWTH"/>
    <n v="0"/>
  </r>
  <r>
    <x v="4"/>
    <s v="MUZAFFARPUR"/>
    <s v="BHA076"/>
    <n v="1000001641"/>
    <s v="ANAYPRIYA INFRA AND TRANSPORT PRIVATE LIMITED"/>
    <d v="2021-06-22T00:00:00"/>
    <s v="Targeted Dealer"/>
    <m/>
    <n v="90"/>
    <n v="90"/>
    <n v="0"/>
    <n v="90"/>
    <n v="0"/>
    <n v="0"/>
    <s v="DEC"/>
    <n v="0"/>
    <n v="0"/>
    <s v=" "/>
    <b v="0"/>
    <n v="370"/>
    <s v="jAN"/>
    <n v="370"/>
    <n v="-370"/>
    <n v="-1"/>
    <s v="DEGROWTH"/>
    <n v="0"/>
  </r>
  <r>
    <x v="4"/>
    <s v="MUZAFFARPUR"/>
    <s v="BHC018"/>
    <n v="1000001644"/>
    <s v="CHAUDHARY HARDWARE AND SONS"/>
    <d v="2021-07-19T00:00:00"/>
    <s v="Targeted Dealer"/>
    <m/>
    <n v="120"/>
    <n v="120"/>
    <n v="135"/>
    <n v="-15"/>
    <n v="112.5"/>
    <n v="160"/>
    <s v="DEC"/>
    <n v="160"/>
    <n v="-25"/>
    <n v="-0.15625"/>
    <s v="DEGROWTH"/>
    <n v="100"/>
    <s v="jAN"/>
    <n v="100"/>
    <n v="35"/>
    <n v="0.35000000000000009"/>
    <s v="GROWTH"/>
    <n v="0"/>
  </r>
  <r>
    <x v="4"/>
    <s v="MUZAFFARPUR"/>
    <s v="BHG036"/>
    <n v="1000002000"/>
    <s v="GOPAL TRADERS"/>
    <d v="2021-10-04T00:00:00"/>
    <s v="Targeted Dealer"/>
    <m/>
    <n v="50"/>
    <n v="50"/>
    <n v="0"/>
    <n v="50"/>
    <n v="0"/>
    <n v="0"/>
    <s v="DEC"/>
    <n v="0"/>
    <n v="0"/>
    <s v=" "/>
    <b v="0"/>
    <n v="55"/>
    <s v="jAN"/>
    <n v="55"/>
    <n v="-55"/>
    <n v="-1"/>
    <s v="DEGROWTH"/>
    <n v="0"/>
  </r>
  <r>
    <x v="4"/>
    <s v="MUZAFFARPUR"/>
    <s v="BHR083"/>
    <n v="1000002005"/>
    <s v="ROHIT TRADERS"/>
    <d v="2021-10-09T00:00:00"/>
    <s v="Targeted Dealer"/>
    <m/>
    <n v="15"/>
    <n v="15"/>
    <n v="15"/>
    <n v="0"/>
    <n v="100"/>
    <n v="0"/>
    <s v="DEC"/>
    <n v="0"/>
    <n v="15"/>
    <s v=" "/>
    <b v="0"/>
    <n v="10"/>
    <s v="jAN"/>
    <n v="10"/>
    <n v="5"/>
    <n v="0.5"/>
    <s v="GROWTH"/>
    <n v="1"/>
  </r>
  <r>
    <x v="4"/>
    <s v="MUZAFFARPUR"/>
    <s v="BHS200"/>
    <n v="1000002049"/>
    <s v="SHIV TRADERS - SAKRA"/>
    <d v="2021-11-01T00:00:00"/>
    <s v="Targeted Dealer"/>
    <m/>
    <n v="20"/>
    <n v="20"/>
    <n v="25"/>
    <n v="-5"/>
    <n v="125"/>
    <n v="0"/>
    <s v="DEC"/>
    <n v="0"/>
    <n v="25"/>
    <s v=" "/>
    <b v="0"/>
    <n v="0"/>
    <s v="jAN"/>
    <n v="0"/>
    <n v="25"/>
    <n v="0"/>
    <b v="0"/>
    <n v="1"/>
  </r>
  <r>
    <x v="4"/>
    <s v="MUZAFFARPUR"/>
    <s v="BHJ047"/>
    <n v="1000002059"/>
    <s v="JAI SADAFAL LOHA BHANDAR"/>
    <d v="2021-12-02T00:00:00"/>
    <s v="Targeted Dealer"/>
    <m/>
    <n v="40"/>
    <n v="40"/>
    <n v="25"/>
    <n v="15"/>
    <n v="62.5"/>
    <n v="0"/>
    <s v="DEC"/>
    <n v="0"/>
    <n v="25"/>
    <s v=" "/>
    <b v="0"/>
    <n v="50"/>
    <s v="jAN"/>
    <n v="50"/>
    <n v="-25"/>
    <n v="-0.5"/>
    <s v="DEGROWTH"/>
    <n v="1"/>
  </r>
  <r>
    <x v="4"/>
    <s v="MUZAFFARPUR"/>
    <s v="BHL017"/>
    <n v="1000002553"/>
    <s v="LUCKY ENTERPRISES - PARIHAR"/>
    <d v="2022-02-23T00:00:00"/>
    <s v="Targeted Dealer"/>
    <m/>
    <n v="60"/>
    <n v="60"/>
    <n v="60"/>
    <n v="0"/>
    <n v="100"/>
    <n v="30"/>
    <s v="DEC"/>
    <n v="30"/>
    <n v="30"/>
    <n v="1"/>
    <s v="GROWTH"/>
    <n v="30"/>
    <s v="jAN"/>
    <n v="30"/>
    <n v="30"/>
    <n v="1"/>
    <s v="GROWTH"/>
    <n v="0"/>
  </r>
  <r>
    <x v="4"/>
    <s v="MUZAFFARPUR"/>
    <s v="BHT017"/>
    <n v="1000002789"/>
    <s v="THAKUR AND SONS - GAYGHAT"/>
    <d v="2022-05-30T00:00:00"/>
    <s v="Targeted Dealer"/>
    <m/>
    <n v="40"/>
    <n v="40"/>
    <n v="40"/>
    <n v="0"/>
    <n v="100"/>
    <n v="25"/>
    <s v="DEC"/>
    <n v="25"/>
    <n v="15"/>
    <n v="0.60000000000000009"/>
    <s v="GROWTH"/>
    <n v="100"/>
    <s v="jAN"/>
    <n v="100"/>
    <n v="-60"/>
    <n v="-0.6"/>
    <s v="DEGROWTH"/>
    <n v="0"/>
  </r>
  <r>
    <x v="4"/>
    <s v="MUZAFFARPUR"/>
    <s v="BHA092"/>
    <n v="1000003280"/>
    <s v="AASHIYANA BUILDCON"/>
    <d v="2023-01-25T00:00:00"/>
    <s v="Targeted Dealer"/>
    <m/>
    <n v="115"/>
    <n v="115"/>
    <n v="125"/>
    <n v="-10"/>
    <n v="108.69565217391305"/>
    <n v="125"/>
    <s v="DEC"/>
    <n v="125"/>
    <n v="0"/>
    <n v="0"/>
    <s v="GROWTH"/>
    <n v="50"/>
    <s v="jAN"/>
    <n v="50"/>
    <n v="75"/>
    <n v="1.5"/>
    <s v="GROWTH"/>
    <n v="0"/>
  </r>
  <r>
    <x v="4"/>
    <s v="KATIHAR"/>
    <s v="G083"/>
    <n v="1000001472"/>
    <s v="GANGA ENTERPRISES"/>
    <d v="2013-03-07T00:00:00"/>
    <s v="Targeted Dealer"/>
    <m/>
    <n v="30"/>
    <n v="30"/>
    <n v="30"/>
    <n v="0"/>
    <n v="100"/>
    <n v="30"/>
    <s v="DEC"/>
    <n v="30"/>
    <n v="0"/>
    <n v="0"/>
    <s v="GROWTH"/>
    <n v="30"/>
    <s v="jAN"/>
    <n v="30"/>
    <n v="0"/>
    <n v="0"/>
    <s v="GROWTH"/>
    <n v="1"/>
  </r>
  <r>
    <x v="4"/>
    <s v="KATIHAR"/>
    <s v="S411"/>
    <n v="1000001477"/>
    <s v="SHIV KHAD BEEJ BHANDAR"/>
    <d v="2013-06-24T00:00:00"/>
    <s v="Targeted Dealer"/>
    <m/>
    <n v="50"/>
    <n v="50"/>
    <n v="66"/>
    <n v="-16"/>
    <n v="132"/>
    <n v="71"/>
    <s v="DEC"/>
    <n v="71"/>
    <n v="-5"/>
    <n v="-7.0422535211267623E-2"/>
    <s v="DEGROWTH"/>
    <n v="66"/>
    <s v="jAN"/>
    <n v="66"/>
    <n v="0"/>
    <n v="0"/>
    <s v="GROWTH"/>
    <n v="0"/>
  </r>
  <r>
    <x v="4"/>
    <s v="KATIHAR"/>
    <s v="BHD002"/>
    <n v="1000001461"/>
    <s v="DEEP ENTERPRISES"/>
    <d v="2014-06-24T00:00:00"/>
    <s v="Targeted Dealer"/>
    <m/>
    <n v="100"/>
    <n v="100"/>
    <n v="101"/>
    <n v="-1"/>
    <n v="101"/>
    <n v="136"/>
    <s v="DEC"/>
    <n v="136"/>
    <n v="-35"/>
    <n v="-0.25735294117647056"/>
    <s v="DEGROWTH"/>
    <n v="60"/>
    <s v="jAN"/>
    <n v="60"/>
    <n v="41"/>
    <n v="0.68333333333333335"/>
    <s v="GROWTH"/>
    <n v="0"/>
  </r>
  <r>
    <x v="4"/>
    <s v="KATIHAR"/>
    <s v="BHM012"/>
    <n v="1000001463"/>
    <s v="MANISH TRADING"/>
    <d v="2014-08-05T00:00:00"/>
    <s v="Targeted Dealer"/>
    <m/>
    <n v="120"/>
    <n v="120"/>
    <n v="131"/>
    <n v="-11"/>
    <n v="109.16666666666667"/>
    <n v="125"/>
    <s v="DEC"/>
    <n v="125"/>
    <n v="6"/>
    <n v="4.8000000000000043E-2"/>
    <s v="GROWTH"/>
    <n v="170"/>
    <s v="jAN"/>
    <n v="170"/>
    <n v="-39"/>
    <n v="-0.22941176470588232"/>
    <s v="DEGROWTH"/>
    <n v="0"/>
  </r>
  <r>
    <x v="4"/>
    <s v="KATIHAR"/>
    <s v="BHS033"/>
    <n v="1000001468"/>
    <s v="SUNIL TRADING (BARSOI)"/>
    <d v="2014-10-28T00:00:00"/>
    <s v="Targeted Dealer"/>
    <m/>
    <n v="250"/>
    <n v="250"/>
    <n v="275"/>
    <n v="-25"/>
    <n v="110"/>
    <n v="325"/>
    <s v="DEC"/>
    <n v="325"/>
    <n v="-50"/>
    <n v="-0.15384615384615385"/>
    <s v="DEGROWTH"/>
    <n v="230"/>
    <s v="jAN"/>
    <n v="230"/>
    <n v="45"/>
    <n v="0.19565217391304346"/>
    <s v="GROWTH"/>
    <n v="0"/>
  </r>
  <r>
    <x v="4"/>
    <s v="KATIHAR"/>
    <s v="BHG006"/>
    <n v="1000001462"/>
    <s v="GAURAV ENTERPRISES"/>
    <d v="2014-11-24T00:00:00"/>
    <s v="Targeted Dealer"/>
    <m/>
    <n v="50"/>
    <n v="50"/>
    <n v="80"/>
    <n v="-30"/>
    <n v="160"/>
    <n v="75"/>
    <s v="DEC"/>
    <n v="75"/>
    <n v="5"/>
    <n v="6.6666666666666652E-2"/>
    <s v="GROWTH"/>
    <n v="25"/>
    <s v="jAN"/>
    <n v="25"/>
    <n v="55"/>
    <n v="2.2000000000000002"/>
    <s v="GROWTH"/>
    <n v="0"/>
  </r>
  <r>
    <x v="4"/>
    <s v="KATIHAR"/>
    <s v="BHS176"/>
    <n v="1000001469"/>
    <s v="SALAM SUPPLIERS"/>
    <d v="2019-05-15T00:00:00"/>
    <s v="Targeted Dealer"/>
    <m/>
    <n v="130"/>
    <n v="130"/>
    <n v="151.5"/>
    <n v="-21.5"/>
    <n v="116.53846153846153"/>
    <n v="223"/>
    <s v="DEC"/>
    <n v="223"/>
    <n v="-71.5"/>
    <n v="-0.320627802690583"/>
    <s v="DEGROWTH"/>
    <n v="150"/>
    <s v="jAN"/>
    <n v="150"/>
    <n v="1.5"/>
    <n v="1.0000000000000009E-2"/>
    <s v="GROWTH"/>
    <n v="0"/>
  </r>
  <r>
    <x v="4"/>
    <s v="KATIHAR"/>
    <s v="BHC014"/>
    <n v="1000001459"/>
    <s v="CHOUDHARY ENTERPRISES"/>
    <d v="2019-08-09T00:00:00"/>
    <s v="Targeted Dealer"/>
    <m/>
    <n v="215"/>
    <n v="215"/>
    <n v="0"/>
    <n v="215"/>
    <n v="0"/>
    <n v="0"/>
    <s v="DEC"/>
    <n v="0"/>
    <n v="0"/>
    <s v=" "/>
    <b v="0"/>
    <n v="0"/>
    <s v="jAN"/>
    <n v="0"/>
    <n v="0"/>
    <n v="0"/>
    <b v="0"/>
    <n v="1"/>
  </r>
  <r>
    <x v="4"/>
    <s v="KATIHAR"/>
    <s v="BHJ042"/>
    <n v="1000001195"/>
    <s v="JAI MAA LAXMI TRADERS (KURSELA)"/>
    <d v="2019-12-05T00:00:00"/>
    <s v="Targeted Dealer"/>
    <m/>
    <n v="200"/>
    <n v="200"/>
    <n v="130"/>
    <n v="70"/>
    <n v="65"/>
    <n v="201"/>
    <s v="DEC"/>
    <n v="201"/>
    <n v="-71"/>
    <n v="-0.35323383084577109"/>
    <s v="DEGROWTH"/>
    <n v="75"/>
    <s v="jAN"/>
    <n v="75"/>
    <n v="55"/>
    <n v="0.73333333333333339"/>
    <s v="GROWTH"/>
    <n v="0"/>
  </r>
  <r>
    <x v="4"/>
    <s v="KATIHAR"/>
    <s v="BHM118"/>
    <n v="1000001465"/>
    <s v="MAMTA ENTERPRISES"/>
    <d v="2020-02-06T00:00:00"/>
    <s v="Targeted Dealer"/>
    <m/>
    <n v="255"/>
    <n v="255.00000000000003"/>
    <n v="258.5"/>
    <n v="-3.5"/>
    <n v="101.37254901960783"/>
    <n v="256.5"/>
    <s v="DEC"/>
    <n v="256.5"/>
    <n v="2"/>
    <n v="7.7972709551656916E-3"/>
    <s v="GROWTH"/>
    <n v="401.5"/>
    <s v="jAN"/>
    <n v="401.5"/>
    <n v="-143"/>
    <n v="-0.35616438356164382"/>
    <s v="DEGROWTH"/>
    <n v="0"/>
  </r>
  <r>
    <x v="4"/>
    <s v="KATIHAR"/>
    <s v="BHR084"/>
    <n v="1000002010"/>
    <s v="RAJA TRADING"/>
    <d v="2021-10-19T00:00:00"/>
    <s v="Targeted Dealer"/>
    <m/>
    <n v="50"/>
    <n v="50"/>
    <n v="99.75"/>
    <n v="-49.75"/>
    <n v="199.5"/>
    <n v="18"/>
    <s v="DEC"/>
    <n v="18"/>
    <n v="81.75"/>
    <n v="4.541666666666667"/>
    <s v="GROWTH"/>
    <n v="79.5"/>
    <s v="jAN"/>
    <n v="79.5"/>
    <n v="20.25"/>
    <n v="0.25471698113207553"/>
    <s v="GROWTH"/>
    <n v="0"/>
  </r>
  <r>
    <x v="4"/>
    <s v="KATIHAR"/>
    <s v="BHS212"/>
    <n v="1000002510"/>
    <s v="SHREEPUR HARDWARE"/>
    <d v="2022-01-24T00:00:00"/>
    <s v="Targeted Dealer"/>
    <m/>
    <n v="100"/>
    <n v="100"/>
    <n v="110"/>
    <n v="-10"/>
    <n v="110"/>
    <n v="120"/>
    <s v="DEC"/>
    <n v="120"/>
    <n v="-10"/>
    <n v="-8.333333333333337E-2"/>
    <s v="DEGROWTH"/>
    <n v="60"/>
    <s v="jAN"/>
    <n v="60"/>
    <n v="50"/>
    <n v="0.83333333333333326"/>
    <s v="GROWTH"/>
    <n v="0"/>
  </r>
  <r>
    <x v="4"/>
    <s v="KATIHAR"/>
    <s v="BHR092"/>
    <n v="1000002773"/>
    <s v="RAJIV RANJAN ENTERPRISES"/>
    <d v="2022-05-11T00:00:00"/>
    <s v="Targeted Dealer"/>
    <m/>
    <n v="200"/>
    <n v="200"/>
    <n v="203"/>
    <n v="-3"/>
    <n v="101.5"/>
    <n v="202"/>
    <s v="DEC"/>
    <n v="202"/>
    <n v="1"/>
    <n v="4.9504950495049549E-3"/>
    <s v="GROWTH"/>
    <n v="150"/>
    <s v="jAN"/>
    <n v="150"/>
    <n v="53"/>
    <n v="0.35333333333333328"/>
    <s v="GROWTH"/>
    <n v="0"/>
  </r>
  <r>
    <x v="4"/>
    <s v="KATIHAR"/>
    <s v="BHM146"/>
    <n v="1000002866"/>
    <s v="MAA BHAWANI TRADERS - KOLASHI"/>
    <d v="2022-07-25T00:00:00"/>
    <s v="Targeted Dealer"/>
    <m/>
    <n v="110"/>
    <n v="110"/>
    <n v="140"/>
    <n v="-30"/>
    <n v="127.27272727272727"/>
    <n v="125"/>
    <s v="DEC"/>
    <n v="125"/>
    <n v="15"/>
    <n v="0.12000000000000011"/>
    <s v="GROWTH"/>
    <n v="35"/>
    <s v="jAN"/>
    <n v="35"/>
    <n v="105"/>
    <n v="3"/>
    <s v="GROWTH"/>
    <n v="0"/>
  </r>
  <r>
    <x v="4"/>
    <s v="KATIHAR"/>
    <s v="BHT019"/>
    <n v="1000003392"/>
    <s v="T A TRADERS"/>
    <d v="2023-02-24T00:00:00"/>
    <s v="Targeted Dealer"/>
    <m/>
    <n v="50"/>
    <n v="50"/>
    <n v="85"/>
    <n v="-35"/>
    <n v="170"/>
    <n v="80"/>
    <s v="DEC"/>
    <n v="80"/>
    <n v="5"/>
    <n v="6.25E-2"/>
    <s v="GROWTH"/>
    <n v="55"/>
    <s v="jAN"/>
    <n v="55"/>
    <n v="30"/>
    <n v="0.54545454545454541"/>
    <s v="GROWTH"/>
    <n v="0"/>
  </r>
  <r>
    <x v="4"/>
    <s v="KATIHAR"/>
    <s v="BHR098"/>
    <n v="1000003462"/>
    <s v="ROSHNI ENTERPRISES"/>
    <d v="2023-03-28T00:00:00"/>
    <s v="Targeted Dealer"/>
    <m/>
    <n v="270"/>
    <n v="270"/>
    <n v="0"/>
    <n v="270"/>
    <n v="0"/>
    <n v="0"/>
    <s v="DEC"/>
    <n v="0"/>
    <n v="0"/>
    <s v=" "/>
    <b v="0"/>
    <n v="50"/>
    <s v="jAN"/>
    <n v="50"/>
    <n v="-50"/>
    <n v="-1"/>
    <s v="DEGROWTH"/>
    <n v="1"/>
  </r>
  <r>
    <x v="4"/>
    <s v="KATIHAR"/>
    <s v="BHA097"/>
    <n v="1000003606"/>
    <s v="ARHAM ENTERPRISES"/>
    <d v="2023-06-13T00:00:00"/>
    <s v="Targeted Dealer"/>
    <m/>
    <n v="100"/>
    <n v="100"/>
    <n v="25"/>
    <n v="75"/>
    <n v="25"/>
    <n v="75"/>
    <s v="DEC"/>
    <n v="75"/>
    <n v="-50"/>
    <n v="-0.66666666666666674"/>
    <s v="DEGROWTH"/>
    <n v="0"/>
    <s v="jAN"/>
    <n v="0"/>
    <n v="25"/>
    <n v="0"/>
    <b v="0"/>
    <n v="0"/>
  </r>
  <r>
    <x v="4"/>
    <s v="KATIHAR"/>
    <s v="BHM156"/>
    <n v="1000003921"/>
    <s v="MODERN HARDWARE"/>
    <d v="2024-04-27T00:00:00"/>
    <s v="Targeted Dealer"/>
    <m/>
    <n v="500"/>
    <n v="500"/>
    <n v="512"/>
    <n v="-12"/>
    <n v="102.4"/>
    <n v="505"/>
    <s v="DEC"/>
    <n v="505"/>
    <n v="7"/>
    <n v="1.3861386138613874E-2"/>
    <s v="GROWTH"/>
    <n v="505"/>
    <s v="jAN"/>
    <n v="505"/>
    <n v="7"/>
    <n v="1.3861386138613874E-2"/>
    <s v="GROWTH"/>
    <n v="0"/>
  </r>
  <r>
    <x v="4"/>
    <s v="KATIHAR"/>
    <s v="BHS258"/>
    <n v="1000004064"/>
    <s v="SIDDIQUEE ENTERPRISES"/>
    <d v="2024-07-29T00:00:00"/>
    <s v="-"/>
    <m/>
    <n v="0"/>
    <n v="0"/>
    <n v="0"/>
    <n v="0"/>
    <s v="-"/>
    <n v="0"/>
    <s v="DEC"/>
    <n v="0"/>
    <n v="0"/>
    <s v=" "/>
    <b v="0"/>
    <n v="30"/>
    <s v="jAN"/>
    <n v="30"/>
    <n v="-30"/>
    <n v="-1"/>
    <s v="DEGROWTH"/>
    <n v="0"/>
  </r>
  <r>
    <x v="4"/>
    <s v="PURNIA"/>
    <s v="A152"/>
    <n v="1000001712"/>
    <s v="ANNAPURNA TRADERS"/>
    <d v="2013-01-28T00:00:00"/>
    <s v="Targeted Dealer"/>
    <m/>
    <n v="510"/>
    <n v="510.00000000000006"/>
    <n v="166.5"/>
    <n v="343.5"/>
    <n v="32.647058823529406"/>
    <n v="677.8"/>
    <s v="DEC"/>
    <n v="677.8"/>
    <n v="-511.29999999999995"/>
    <n v="-0.75435231631749777"/>
    <s v="DEGROWTH"/>
    <n v="474.25"/>
    <s v="jAN"/>
    <n v="474.25"/>
    <n v="-307.75"/>
    <n v="-0.64891934633632053"/>
    <s v="DEGROWTH"/>
    <n v="0"/>
  </r>
  <r>
    <x v="4"/>
    <s v="PURNIA"/>
    <s v="G099"/>
    <n v="1000001734"/>
    <s v="GREEN CENTER"/>
    <d v="2013-08-07T00:00:00"/>
    <s v="Targeted Dealer"/>
    <m/>
    <n v="600"/>
    <n v="600"/>
    <n v="575.79999999999995"/>
    <n v="24.200000000000045"/>
    <n v="95.966666666666654"/>
    <n v="726"/>
    <s v="DEC"/>
    <n v="726"/>
    <n v="-150.20000000000005"/>
    <n v="-0.20688705234159788"/>
    <s v="DEGROWTH"/>
    <n v="637"/>
    <s v="jAN"/>
    <n v="637"/>
    <n v="-61.200000000000045"/>
    <n v="-9.607535321821048E-2"/>
    <s v="DEGROWTH"/>
    <n v="0"/>
  </r>
  <r>
    <x v="4"/>
    <s v="PURNIA"/>
    <s v="P173"/>
    <n v="1000001735"/>
    <s v="PAPPU KRISHI KENDRA"/>
    <d v="2013-09-06T00:00:00"/>
    <s v="Targeted Dealer"/>
    <m/>
    <n v="620"/>
    <n v="620"/>
    <n v="315"/>
    <n v="305"/>
    <n v="50.806451612903224"/>
    <n v="352"/>
    <s v="DEC"/>
    <n v="352"/>
    <n v="-37"/>
    <n v="-0.10511363636363635"/>
    <s v="DEGROWTH"/>
    <n v="1045"/>
    <s v="jAN"/>
    <n v="1045"/>
    <n v="-730"/>
    <n v="-0.69856459330143539"/>
    <s v="DEGROWTH"/>
    <n v="0"/>
  </r>
  <r>
    <x v="4"/>
    <s v="PURNIA"/>
    <s v="S544"/>
    <n v="1000001736"/>
    <s v="SAH TRADERS"/>
    <d v="2014-02-06T00:00:00"/>
    <s v="Targeted Dealer"/>
    <m/>
    <n v="60"/>
    <n v="60"/>
    <n v="60"/>
    <n v="0"/>
    <n v="100"/>
    <n v="60"/>
    <s v="DEC"/>
    <n v="60"/>
    <n v="0"/>
    <n v="0"/>
    <s v="GROWTH"/>
    <n v="10"/>
    <s v="jAN"/>
    <n v="10"/>
    <n v="50"/>
    <n v="5"/>
    <s v="GROWTH"/>
    <n v="0"/>
  </r>
  <r>
    <x v="4"/>
    <s v="PURNIA"/>
    <s v="BHK018"/>
    <n v="1000001718"/>
    <s v="KIRAN TRADERS (GARHBANAILI)"/>
    <d v="2015-04-30T00:00:00"/>
    <s v="Targeted Dealer"/>
    <m/>
    <n v="100"/>
    <n v="100"/>
    <n v="18"/>
    <n v="82"/>
    <n v="18"/>
    <n v="18"/>
    <s v="DEC"/>
    <n v="18"/>
    <n v="0"/>
    <n v="0"/>
    <s v="GROWTH"/>
    <n v="110"/>
    <s v="jAN"/>
    <n v="110"/>
    <n v="-92"/>
    <n v="-0.83636363636363642"/>
    <s v="DEGROWTH"/>
    <n v="0"/>
  </r>
  <r>
    <x v="4"/>
    <s v="PURNIA"/>
    <s v="BHR034"/>
    <n v="1000001724"/>
    <s v="RAHUL TRADEWING PVT. LTD."/>
    <d v="2015-04-30T00:00:00"/>
    <s v="Targeted Dealer"/>
    <m/>
    <n v="80"/>
    <n v="80"/>
    <n v="5.5"/>
    <n v="74.5"/>
    <n v="6.875"/>
    <n v="0"/>
    <s v="DEC"/>
    <n v="0"/>
    <n v="5.5"/>
    <s v=" "/>
    <b v="0"/>
    <n v="0"/>
    <s v="jAN"/>
    <n v="0"/>
    <n v="5.5"/>
    <n v="0"/>
    <b v="0"/>
    <n v="0"/>
  </r>
  <r>
    <x v="4"/>
    <s v="PURNIA"/>
    <s v="BHM066"/>
    <n v="1000001721"/>
    <s v="MAA DURGA TRADERS (BARHARA KOTHI)"/>
    <d v="2015-08-06T00:00:00"/>
    <s v="Targeted Dealer"/>
    <m/>
    <n v="140"/>
    <n v="140"/>
    <n v="34.5"/>
    <n v="105.5"/>
    <n v="24.642857142857146"/>
    <n v="80"/>
    <s v="DEC"/>
    <n v="80"/>
    <n v="-45.5"/>
    <n v="-0.56874999999999998"/>
    <s v="DEGROWTH"/>
    <n v="30"/>
    <s v="jAN"/>
    <n v="30"/>
    <n v="4.5"/>
    <n v="0.14999999999999991"/>
    <s v="GROWTH"/>
    <n v="0"/>
  </r>
  <r>
    <x v="4"/>
    <s v="PURNIA"/>
    <s v="BHS158"/>
    <n v="1000001727"/>
    <s v="S K TRADING"/>
    <d v="2017-01-21T00:00:00"/>
    <s v="Targeted Dealer"/>
    <m/>
    <n v="30"/>
    <n v="30"/>
    <n v="50"/>
    <n v="-20"/>
    <n v="166.66666666666669"/>
    <n v="0"/>
    <s v="DEC"/>
    <n v="0"/>
    <n v="50"/>
    <s v=" "/>
    <b v="0"/>
    <n v="25"/>
    <s v="jAN"/>
    <n v="25"/>
    <n v="25"/>
    <n v="1"/>
    <s v="GROWTH"/>
    <n v="0"/>
  </r>
  <r>
    <x v="4"/>
    <s v="PURNIA"/>
    <s v="BHF006"/>
    <n v="1000001716"/>
    <s v="FLAH TRADERS"/>
    <d v="2017-12-30T00:00:00"/>
    <s v="Targeted Dealer"/>
    <m/>
    <n v="270"/>
    <n v="270"/>
    <n v="482.5"/>
    <n v="-212.5"/>
    <n v="178.7037037037037"/>
    <n v="406.5"/>
    <s v="DEC"/>
    <n v="406.5"/>
    <n v="76"/>
    <n v="0.1869618696186961"/>
    <s v="GROWTH"/>
    <n v="60"/>
    <s v="jAN"/>
    <n v="60"/>
    <n v="422.5"/>
    <n v="7.0416666666666661"/>
    <s v="GROWTH"/>
    <n v="0"/>
  </r>
  <r>
    <x v="4"/>
    <s v="PURNIA"/>
    <s v="BHM115"/>
    <n v="1000001722"/>
    <s v="M TRADERS"/>
    <d v="2019-05-29T00:00:00"/>
    <s v="Targeted Dealer"/>
    <m/>
    <n v="250"/>
    <n v="250"/>
    <n v="336"/>
    <n v="-86"/>
    <n v="134.4"/>
    <n v="340"/>
    <s v="DEC"/>
    <n v="340"/>
    <n v="-4"/>
    <n v="-1.1764705882352899E-2"/>
    <s v="DEGROWTH"/>
    <n v="330"/>
    <s v="jAN"/>
    <n v="330"/>
    <n v="6"/>
    <n v="1.8181818181818077E-2"/>
    <s v="GROWTH"/>
    <n v="0"/>
  </r>
  <r>
    <x v="4"/>
    <s v="PURNIA"/>
    <s v="BHK048"/>
    <n v="1000001719"/>
    <s v="KRISHNA ENTERPRISES (PURNIA)"/>
    <d v="2020-05-05T00:00:00"/>
    <s v="Targeted Dealer"/>
    <m/>
    <n v="100"/>
    <n v="100"/>
    <n v="210"/>
    <n v="-110"/>
    <n v="210"/>
    <n v="131"/>
    <s v="DEC"/>
    <n v="131"/>
    <n v="79"/>
    <n v="0.60305343511450382"/>
    <s v="GROWTH"/>
    <n v="90"/>
    <s v="jAN"/>
    <n v="90"/>
    <n v="120"/>
    <n v="1.3333333333333335"/>
    <s v="GROWTH"/>
    <n v="0"/>
  </r>
  <r>
    <x v="4"/>
    <s v="PURNIA"/>
    <s v="BHS190"/>
    <n v="1000001731"/>
    <s v="S K TRADERS - PURNIA"/>
    <d v="2021-04-19T00:00:00"/>
    <s v="-"/>
    <m/>
    <n v="0"/>
    <n v="0"/>
    <n v="0"/>
    <n v="0"/>
    <s v="-"/>
    <n v="0"/>
    <s v="DEC"/>
    <n v="0"/>
    <n v="0"/>
    <s v=" "/>
    <b v="0"/>
    <n v="30"/>
    <s v="jAN"/>
    <n v="30"/>
    <n v="-30"/>
    <n v="-1"/>
    <s v="DEGROWTH"/>
    <n v="0"/>
  </r>
  <r>
    <x v="4"/>
    <s v="PURNIA"/>
    <s v="BHS192"/>
    <n v="1000001732"/>
    <s v="SHREE KAMLA ENTERPRISES"/>
    <d v="2021-05-27T00:00:00"/>
    <s v="Targeted Dealer"/>
    <m/>
    <n v="100"/>
    <n v="100"/>
    <n v="36.5"/>
    <n v="63.5"/>
    <n v="36.5"/>
    <n v="20.5"/>
    <s v="DEC"/>
    <n v="20.5"/>
    <n v="16"/>
    <n v="0.78048780487804881"/>
    <s v="GROWTH"/>
    <n v="0"/>
    <s v="jAN"/>
    <n v="0"/>
    <n v="36.5"/>
    <n v="0"/>
    <b v="0"/>
    <n v="1"/>
  </r>
  <r>
    <x v="4"/>
    <s v="PURNIA"/>
    <s v="BHP041"/>
    <n v="1000002536"/>
    <s v="PANKAJ CEMENT STORE"/>
    <d v="2022-02-11T00:00:00"/>
    <s v="Targeted Dealer"/>
    <m/>
    <n v="80"/>
    <n v="80"/>
    <n v="25"/>
    <n v="55"/>
    <n v="31.25"/>
    <n v="65"/>
    <s v="DEC"/>
    <n v="65"/>
    <n v="-40"/>
    <n v="-0.61538461538461542"/>
    <s v="DEGROWTH"/>
    <n v="0"/>
    <s v="jAN"/>
    <n v="0"/>
    <n v="25"/>
    <n v="0"/>
    <b v="0"/>
    <n v="0"/>
  </r>
  <r>
    <x v="4"/>
    <s v="PURNIA"/>
    <s v="BHH022"/>
    <n v="1000003040"/>
    <s v="HUSSAINI TRADERS"/>
    <d v="2022-10-13T00:00:00"/>
    <s v="Targeted Dealer"/>
    <m/>
    <n v="170"/>
    <n v="170"/>
    <n v="186"/>
    <n v="-16"/>
    <n v="109.41176470588236"/>
    <n v="180"/>
    <s v="DEC"/>
    <n v="180"/>
    <n v="6"/>
    <n v="3.3333333333333437E-2"/>
    <s v="GROWTH"/>
    <n v="205"/>
    <s v="jAN"/>
    <n v="205"/>
    <n v="-19"/>
    <n v="-9.2682926829268264E-2"/>
    <s v="DEGROWTH"/>
    <n v="0"/>
  </r>
  <r>
    <x v="4"/>
    <s v="PURNIA"/>
    <s v="BHA090"/>
    <n v="1000003080"/>
    <s v="ANJANA TRADERS"/>
    <d v="2022-11-03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4"/>
    <s v="PURNIA"/>
    <s v="BHB076"/>
    <n v="1000003551"/>
    <s v="BABUL TRADERS"/>
    <d v="2023-05-25T00:00:00"/>
    <s v="Targeted Dealer"/>
    <m/>
    <n v="60"/>
    <n v="60"/>
    <n v="0"/>
    <n v="60"/>
    <n v="0"/>
    <n v="0"/>
    <s v="DEC"/>
    <n v="0"/>
    <n v="0"/>
    <s v=" "/>
    <b v="0"/>
    <n v="10"/>
    <s v="jAN"/>
    <n v="10"/>
    <n v="-10"/>
    <n v="-1"/>
    <s v="DEGROWTH"/>
    <n v="0"/>
  </r>
  <r>
    <x v="4"/>
    <s v="PURNIA"/>
    <s v="BHK063"/>
    <n v="1000003556"/>
    <s v="KASIM TRADERS"/>
    <d v="2023-05-26T00:00:00"/>
    <s v="Targeted Dealer"/>
    <m/>
    <n v="220"/>
    <n v="220"/>
    <n v="401.25"/>
    <n v="-181.25"/>
    <n v="182.38636363636363"/>
    <n v="297.5"/>
    <s v="DEC"/>
    <n v="297.5"/>
    <n v="103.75"/>
    <n v="0.34873949579831942"/>
    <s v="GROWTH"/>
    <n v="211"/>
    <s v="jAN"/>
    <n v="211"/>
    <n v="190.25"/>
    <n v="0.90165876777251186"/>
    <s v="GROWTH"/>
    <n v="0"/>
  </r>
  <r>
    <x v="1"/>
    <s v="Lower Assam- 3"/>
    <s v="NEB377"/>
    <n v="1000004108"/>
    <s v="BRAHMAPUTRA ENTERPRISE"/>
    <d v="2024-09-04T00:00:00"/>
    <s v="Targeted Dealer"/>
    <m/>
    <n v="170"/>
    <n v="170"/>
    <n v="90.5"/>
    <n v="79.5"/>
    <n v="53.235294117647058"/>
    <n v="153.5"/>
    <s v="DEC"/>
    <n v="153.5"/>
    <n v="-63"/>
    <n v="-0.4104234527687296"/>
    <s v="DEGROWTH"/>
    <n v="0"/>
    <s v="jAN"/>
    <n v="0"/>
    <n v="90.5"/>
    <n v="0"/>
    <b v="0"/>
    <n v="0"/>
  </r>
  <r>
    <x v="0"/>
    <s v="MANIPUR"/>
    <s v="NEP296"/>
    <n v="1000004110"/>
    <s v="PAONA ENTERPRISES"/>
    <d v="2024-09-05T00:00:00"/>
    <s v="Targeted Dealer"/>
    <m/>
    <n v="105"/>
    <n v="105"/>
    <n v="0"/>
    <n v="105"/>
    <n v="0"/>
    <n v="114"/>
    <s v="DEC"/>
    <n v="114"/>
    <n v="-114"/>
    <n v="-1"/>
    <s v="DEGROWTH"/>
    <n v="50"/>
    <s v="jAN"/>
    <n v="50"/>
    <n v="-50"/>
    <n v="-1"/>
    <s v="DEGROWTH"/>
    <n v="1"/>
  </r>
  <r>
    <x v="0"/>
    <s v="AP- Lekhabali"/>
    <s v="NER330"/>
    <n v="1000004111"/>
    <s v="R BROTHER &amp; SONS"/>
    <d v="2024-09-05T00:00:00"/>
    <s v="Targeted Dealer"/>
    <m/>
    <n v="40"/>
    <n v="40"/>
    <n v="0"/>
    <n v="40"/>
    <n v="0"/>
    <n v="0"/>
    <s v="DEC"/>
    <n v="0"/>
    <n v="0"/>
    <s v=" "/>
    <b v="0"/>
    <n v="202"/>
    <s v="jAN"/>
    <n v="202"/>
    <n v="-202"/>
    <n v="-1"/>
    <s v="DEGROWTH"/>
    <n v="0"/>
  </r>
  <r>
    <x v="0"/>
    <s v="KARBIANGLONG"/>
    <s v="NEP295"/>
    <n v="1000004109"/>
    <s v="PUJA ENTERPRISE"/>
    <d v="2024-09-05T00:00:00"/>
    <s v="Targeted Dealer"/>
    <m/>
    <n v="40"/>
    <n v="40"/>
    <n v="7"/>
    <n v="33"/>
    <n v="17.5"/>
    <n v="35"/>
    <s v="DEC"/>
    <n v="35"/>
    <n v="-28"/>
    <n v="-0.8"/>
    <s v="DEGROWTH"/>
    <n v="20"/>
    <s v="jAN"/>
    <n v="20"/>
    <n v="-13"/>
    <n v="-0.65"/>
    <s v="DEGROWTH"/>
    <n v="0"/>
  </r>
  <r>
    <x v="1"/>
    <s v="DARANG"/>
    <s v="NEJ190"/>
    <n v="1000004112"/>
    <s v="J.B.L HARDWARE"/>
    <d v="2024-09-06T00:00:00"/>
    <s v="Targeted Dealer"/>
    <m/>
    <n v="75"/>
    <n v="75"/>
    <n v="76"/>
    <n v="-1"/>
    <n v="101.33333333333333"/>
    <n v="62.5"/>
    <s v="DEC"/>
    <n v="62.5"/>
    <n v="13.5"/>
    <n v="0.21599999999999997"/>
    <s v="GROWTH"/>
    <n v="80"/>
    <s v="jAN"/>
    <n v="80"/>
    <n v="-4"/>
    <n v="-5.0000000000000044E-2"/>
    <s v="DEGROWTH"/>
    <n v="1"/>
  </r>
  <r>
    <x v="0"/>
    <s v="DHEMAJI"/>
    <s v="NEM348"/>
    <n v="1000002901"/>
    <s v="MAA BHAWANI STORE"/>
    <d v="2022-08-26T00:00:00"/>
    <s v="Targeted Dealer"/>
    <m/>
    <n v="80"/>
    <n v="80"/>
    <n v="140"/>
    <n v="-60"/>
    <n v="175"/>
    <n v="50"/>
    <s v="DEC"/>
    <n v="50"/>
    <n v="90"/>
    <n v="1.7999999999999998"/>
    <s v="GROWTH"/>
    <n v="179"/>
    <s v="jAN"/>
    <n v="179"/>
    <n v="-39"/>
    <n v="-0.21787709497206709"/>
    <s v="DEGROWTH"/>
    <n v="0"/>
  </r>
  <r>
    <x v="0"/>
    <s v="DHEMAJI"/>
    <s v="NEA465"/>
    <n v="1000004113"/>
    <s v="ASSAM STORES"/>
    <d v="2024-09-07T00:00:00"/>
    <s v="Targeted Dealer"/>
    <m/>
    <n v="100"/>
    <n v="100"/>
    <n v="130"/>
    <n v="-30"/>
    <n v="130"/>
    <n v="68.25"/>
    <s v="DEC"/>
    <n v="68.25"/>
    <n v="61.75"/>
    <n v="0.90476190476190466"/>
    <s v="GROWTH"/>
    <n v="50"/>
    <s v="jAN"/>
    <n v="50"/>
    <n v="80"/>
    <n v="1.6"/>
    <s v="GROWTH"/>
    <n v="0"/>
  </r>
  <r>
    <x v="1"/>
    <s v="DHARMANAGAR"/>
    <s v="NEN231"/>
    <n v="1000004114"/>
    <s v="NEW MADAN GOPAL HARDWARE"/>
    <d v="2024-09-09T00:00:00"/>
    <s v="Targeted Dealer"/>
    <m/>
    <n v="80"/>
    <n v="80"/>
    <n v="25"/>
    <n v="55"/>
    <n v="31.25"/>
    <n v="25"/>
    <s v="DEC"/>
    <n v="25"/>
    <n v="0"/>
    <n v="0"/>
    <s v="GROWTH"/>
    <n v="52.5"/>
    <s v="jAN"/>
    <n v="52.5"/>
    <n v="-27.5"/>
    <n v="-0.52380952380952384"/>
    <s v="DEGROWTH"/>
    <n v="1"/>
  </r>
  <r>
    <x v="1"/>
    <s v="Lower Assam- 1 (Bongaigaon)"/>
    <s v="NEA466"/>
    <n v="1000004115"/>
    <s v="AZIZ HARDWARE"/>
    <d v="2024-09-09T00:00:00"/>
    <s v="Targeted Dealer"/>
    <m/>
    <n v="150"/>
    <n v="150"/>
    <n v="125"/>
    <n v="25"/>
    <n v="83.333333333333329"/>
    <n v="125"/>
    <s v="DEC"/>
    <n v="125"/>
    <n v="0"/>
    <n v="0"/>
    <s v="GROWTH"/>
    <n v="100"/>
    <s v="jAN"/>
    <n v="100"/>
    <n v="25"/>
    <n v="0.25"/>
    <s v="GROWTH"/>
    <n v="0"/>
  </r>
  <r>
    <x v="0"/>
    <s v="NAGALAND"/>
    <s v="NEV040"/>
    <n v="1000001029"/>
    <s v="VINOD ENTERPRISE - NLD"/>
    <d v="2021-04-19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1"/>
  </r>
  <r>
    <x v="1"/>
    <s v="Lower Assam- 2 (Barpeta)"/>
    <s v="NER332"/>
    <n v="1000004116"/>
    <s v="RIYA HARDWARE"/>
    <d v="2024-09-12T00:00:00"/>
    <s v="Targeted Dealer"/>
    <m/>
    <n v="74"/>
    <n v="74"/>
    <n v="26"/>
    <n v="48"/>
    <n v="35.135135135135137"/>
    <n v="39"/>
    <s v="DEC"/>
    <n v="39"/>
    <n v="-13"/>
    <n v="-0.33333333333333337"/>
    <s v="DEGROWTH"/>
    <n v="110.5"/>
    <s v="jAN"/>
    <n v="110.5"/>
    <n v="-84.5"/>
    <n v="-0.76470588235294112"/>
    <s v="DEGROWTH"/>
    <n v="0"/>
  </r>
  <r>
    <x v="1"/>
    <s v="AGARTALA"/>
    <s v="NER331"/>
    <n v="1000004117"/>
    <s v="RATAN SARKAR"/>
    <d v="2024-09-12T00:00:00"/>
    <s v="Targeted Dealer"/>
    <m/>
    <n v="20"/>
    <n v="20"/>
    <n v="0"/>
    <n v="20"/>
    <n v="0"/>
    <n v="20"/>
    <s v="DEC"/>
    <n v="20"/>
    <n v="-20"/>
    <n v="-1"/>
    <s v="DEGROWTH"/>
    <n v="0"/>
    <s v="jAN"/>
    <n v="0"/>
    <n v="0"/>
    <n v="0"/>
    <b v="0"/>
    <n v="1"/>
  </r>
  <r>
    <x v="1"/>
    <s v="TURA PLAIN"/>
    <s v="NEG184"/>
    <n v="1000004118"/>
    <s v="GUPTA HARDWARE"/>
    <d v="2024-09-12T00:00:00"/>
    <s v="Targeted Dealer"/>
    <m/>
    <n v="245"/>
    <n v="245"/>
    <n v="180"/>
    <n v="65"/>
    <n v="73.469387755102034"/>
    <n v="244.5"/>
    <s v="DEC"/>
    <n v="244.5"/>
    <n v="-64.5"/>
    <n v="-0.26380368098159512"/>
    <s v="DEGROWTH"/>
    <n v="170"/>
    <s v="jAN"/>
    <n v="170"/>
    <n v="10"/>
    <n v="5.8823529411764719E-2"/>
    <s v="GROWTH"/>
    <n v="0"/>
  </r>
  <r>
    <x v="1"/>
    <s v="DARANG"/>
    <s v="NEG186"/>
    <n v="1000004119"/>
    <s v="G.D.HARDWARE"/>
    <d v="2024-09-13T00:00:00"/>
    <s v="Targeted Dealer"/>
    <m/>
    <n v="120"/>
    <n v="120"/>
    <n v="62.5"/>
    <n v="57.5"/>
    <n v="52.083333333333336"/>
    <n v="100.5"/>
    <s v="DEC"/>
    <n v="100.5"/>
    <n v="-38"/>
    <n v="-0.37810945273631846"/>
    <s v="DEGROWTH"/>
    <n v="143"/>
    <s v="jAN"/>
    <n v="143"/>
    <n v="-80.5"/>
    <n v="-0.56293706293706292"/>
    <s v="DEGROWTH"/>
    <n v="0"/>
  </r>
  <r>
    <x v="0"/>
    <s v="GOLAGHAT"/>
    <s v="NER334"/>
    <n v="1000004120"/>
    <s v="RS HARDWARE &amp; SUPPLIER"/>
    <d v="2024-09-13T00:00:00"/>
    <s v="Targeted Dealer"/>
    <m/>
    <n v="90"/>
    <n v="90"/>
    <n v="75"/>
    <n v="15"/>
    <n v="83.333333333333329"/>
    <n v="85"/>
    <s v="DEC"/>
    <n v="85"/>
    <n v="-10"/>
    <n v="-0.11764705882352944"/>
    <s v="DEGROWTH"/>
    <n v="30"/>
    <s v="jAN"/>
    <n v="30"/>
    <n v="45"/>
    <n v="1.5"/>
    <s v="GROWTH"/>
    <n v="0"/>
  </r>
  <r>
    <x v="1"/>
    <s v="CACHAR"/>
    <s v="NEK224"/>
    <n v="1000004121"/>
    <s v="KALPANA TRADING"/>
    <d v="2024-09-18T00:00:00"/>
    <s v="Targeted Dealer"/>
    <m/>
    <n v="275"/>
    <n v="275"/>
    <n v="285"/>
    <n v="-10"/>
    <n v="103.63636363636364"/>
    <n v="314.35000000000002"/>
    <s v="DEC"/>
    <n v="314.35000000000002"/>
    <n v="-29.350000000000023"/>
    <n v="-9.3367265786543752E-2"/>
    <s v="DEGROWTH"/>
    <n v="200.7"/>
    <s v="jAN"/>
    <n v="200.7"/>
    <n v="84.300000000000011"/>
    <n v="0.42002989536621826"/>
    <s v="GROWTH"/>
    <n v="0"/>
  </r>
  <r>
    <x v="1"/>
    <s v="MORIGAON"/>
    <s v="NEN232"/>
    <n v="1000004122"/>
    <s v="NATH BROTHERS &amp; HARDWARE"/>
    <d v="2024-09-19T00:00:00"/>
    <s v="Targeted Dealer"/>
    <m/>
    <n v="20"/>
    <n v="20"/>
    <n v="20"/>
    <n v="0"/>
    <n v="100"/>
    <n v="17"/>
    <s v="DEC"/>
    <n v="17"/>
    <n v="3"/>
    <n v="0.17647058823529416"/>
    <s v="GROWTH"/>
    <n v="10"/>
    <s v="jAN"/>
    <n v="10"/>
    <n v="10"/>
    <n v="1"/>
    <s v="GROWTH"/>
    <n v="0"/>
  </r>
  <r>
    <x v="0"/>
    <s v="SHILLONG"/>
    <s v="NES752"/>
    <n v="1000004123"/>
    <s v="SEDES ENTERPRISE"/>
    <d v="2024-09-19T00:00:00"/>
    <s v="Targeted Dealer"/>
    <m/>
    <n v="250"/>
    <n v="250"/>
    <n v="281"/>
    <n v="-31"/>
    <n v="112.4"/>
    <n v="98"/>
    <s v="DEC"/>
    <n v="98"/>
    <n v="183"/>
    <n v="1.8673469387755102"/>
    <s v="GROWTH"/>
    <n v="366"/>
    <s v="jAN"/>
    <n v="366"/>
    <n v="-85"/>
    <n v="-0.23224043715846998"/>
    <s v="DEGROWTH"/>
    <n v="0"/>
  </r>
  <r>
    <x v="1"/>
    <s v="CACHAR"/>
    <s v="NEA469"/>
    <n v="1000004126"/>
    <s v="ABRAR STEEL"/>
    <d v="2024-09-21T00:00:00"/>
    <s v="-"/>
    <m/>
    <n v="0"/>
    <n v="0"/>
    <n v="80"/>
    <n v="-80"/>
    <s v="-"/>
    <n v="0"/>
    <s v="DEC"/>
    <n v="0"/>
    <n v="80"/>
    <s v=" "/>
    <b v="0"/>
    <n v="0"/>
    <s v="jAN"/>
    <n v="0"/>
    <n v="80"/>
    <n v="0"/>
    <b v="0"/>
    <n v="1"/>
  </r>
  <r>
    <x v="1"/>
    <s v="HAILAKANDI"/>
    <s v="NEE064"/>
    <n v="1000004124"/>
    <s v="EKBAL HARDWARE"/>
    <d v="2024-09-21T00:00:00"/>
    <s v="Targeted Dealer"/>
    <m/>
    <n v="110"/>
    <n v="110"/>
    <n v="0"/>
    <n v="110"/>
    <n v="0"/>
    <n v="0"/>
    <s v="DEC"/>
    <n v="0"/>
    <n v="0"/>
    <s v=" "/>
    <b v="0"/>
    <n v="105"/>
    <s v="jAN"/>
    <n v="105"/>
    <n v="-105"/>
    <n v="-1"/>
    <s v="DEGROWTH"/>
    <n v="0"/>
  </r>
  <r>
    <x v="1"/>
    <s v="MIZORAM"/>
    <s v="NEA470"/>
    <n v="1000004134"/>
    <s v="ANGELAS ENTERPRISE"/>
    <d v="2024-09-23T00:00:00"/>
    <s v="Targeted Dealer"/>
    <m/>
    <n v="10"/>
    <n v="10"/>
    <n v="2"/>
    <n v="8"/>
    <n v="20"/>
    <n v="0"/>
    <s v="DEC"/>
    <n v="0"/>
    <n v="2"/>
    <s v=" "/>
    <b v="0"/>
    <n v="0"/>
    <s v="jAN"/>
    <n v="0"/>
    <n v="2"/>
    <n v="0"/>
    <b v="0"/>
    <n v="0"/>
  </r>
  <r>
    <x v="1"/>
    <s v="TURA HILLS"/>
    <s v="NER335"/>
    <n v="1000004133"/>
    <s v="ROTHIN BARMAN"/>
    <d v="2024-09-23T00:00:00"/>
    <s v="Targeted Dealer"/>
    <m/>
    <n v="60"/>
    <n v="60"/>
    <n v="25"/>
    <n v="35"/>
    <n v="41.666666666666671"/>
    <n v="0"/>
    <s v="DEC"/>
    <n v="0"/>
    <n v="25"/>
    <s v=" "/>
    <b v="0"/>
    <n v="50"/>
    <s v="jAN"/>
    <n v="50"/>
    <n v="-25"/>
    <n v="-0.5"/>
    <s v="DEGROWTH"/>
    <n v="0"/>
  </r>
  <r>
    <x v="1"/>
    <s v="Lower Assam- 1 (Bongaigaon)"/>
    <s v="NEM453"/>
    <n v="1000004132"/>
    <s v="MOMTAZ HARDWARE"/>
    <d v="2024-09-23T00:00:00"/>
    <s v="Targeted Dealer"/>
    <m/>
    <n v="100"/>
    <n v="100"/>
    <n v="125"/>
    <n v="-25"/>
    <n v="125"/>
    <n v="100"/>
    <s v="DEC"/>
    <n v="100"/>
    <n v="25"/>
    <n v="0.25"/>
    <s v="GROWTH"/>
    <n v="50"/>
    <s v="jAN"/>
    <n v="50"/>
    <n v="75"/>
    <n v="1.5"/>
    <s v="GROWTH"/>
    <n v="0"/>
  </r>
  <r>
    <x v="1"/>
    <s v="UDAIPUR"/>
    <s v="NEB378"/>
    <n v="1000004136"/>
    <s v="BALAJI TRADERS"/>
    <d v="2024-09-24T00:00:00"/>
    <s v="Targeted Dealer"/>
    <m/>
    <n v="50"/>
    <n v="50"/>
    <n v="25"/>
    <n v="25"/>
    <n v="50"/>
    <n v="36.5"/>
    <s v="DEC"/>
    <n v="36.5"/>
    <n v="-11.5"/>
    <n v="-0.31506849315068497"/>
    <s v="DEGROWTH"/>
    <n v="110"/>
    <s v="jAN"/>
    <n v="110"/>
    <n v="-85"/>
    <n v="-0.77272727272727271"/>
    <s v="DEGROWTH"/>
    <n v="0"/>
  </r>
  <r>
    <x v="0"/>
    <s v="LAKHIMPUR"/>
    <s v="NEJ192"/>
    <n v="1000004137"/>
    <s v="JOY MAA HARDWARE AND SANITARY"/>
    <d v="2024-09-25T00:00:00"/>
    <s v="Targeted Dealer"/>
    <m/>
    <n v="500"/>
    <n v="500"/>
    <n v="500"/>
    <n v="0"/>
    <n v="100"/>
    <n v="430"/>
    <s v="DEC"/>
    <n v="430"/>
    <n v="70"/>
    <n v="0.16279069767441867"/>
    <s v="GROWTH"/>
    <n v="380"/>
    <s v="jAN"/>
    <n v="380"/>
    <n v="120"/>
    <n v="0.31578947368421062"/>
    <s v="GROWTH"/>
    <n v="0"/>
  </r>
  <r>
    <x v="0"/>
    <s v="NAGALAND"/>
    <s v="NEJ193"/>
    <n v="1000004138"/>
    <s v="J.K. HARDWARE STORE"/>
    <d v="2024-09-25T00:00:00"/>
    <s v="-"/>
    <m/>
    <n v="0"/>
    <n v="0"/>
    <n v="0"/>
    <n v="0"/>
    <s v="-"/>
    <n v="0"/>
    <s v="DEC"/>
    <n v="0"/>
    <n v="0"/>
    <s v=" "/>
    <b v="0"/>
    <n v="35"/>
    <s v="jAN"/>
    <n v="35"/>
    <n v="-35"/>
    <n v="-1"/>
    <s v="DEGROWTH"/>
    <n v="0"/>
  </r>
  <r>
    <x v="1"/>
    <s v="DARANG"/>
    <s v="NES754"/>
    <n v="1000004139"/>
    <s v="SETHIA ENTERPRISES"/>
    <d v="2024-09-27T00:00:00"/>
    <s v="Targeted Dealer"/>
    <m/>
    <n v="20"/>
    <n v="20"/>
    <n v="0"/>
    <n v="20"/>
    <n v="0"/>
    <n v="20"/>
    <s v="DEC"/>
    <n v="20"/>
    <n v="-20"/>
    <n v="-1"/>
    <s v="DEGROWTH"/>
    <n v="35"/>
    <s v="jAN"/>
    <n v="35"/>
    <n v="-35"/>
    <n v="-1"/>
    <s v="DEGROWTH"/>
    <n v="0"/>
  </r>
  <r>
    <x v="0"/>
    <s v="DIBRUGARH"/>
    <s v="NES756"/>
    <n v="1000004141"/>
    <s v="SARSWATI ENTERPRISES"/>
    <d v="2024-09-30T00:00:00"/>
    <s v="Targeted Dealer"/>
    <m/>
    <n v="400"/>
    <n v="400"/>
    <n v="331.5"/>
    <n v="68.5"/>
    <n v="82.875"/>
    <n v="271"/>
    <s v="DEC"/>
    <n v="271"/>
    <n v="60.5"/>
    <n v="0.2232472324723247"/>
    <s v="GROWTH"/>
    <n v="393"/>
    <s v="jAN"/>
    <n v="393"/>
    <n v="-61.5"/>
    <n v="-0.15648854961832059"/>
    <s v="DEGROWTH"/>
    <n v="0"/>
  </r>
  <r>
    <x v="1"/>
    <s v="CACHAR"/>
    <s v="NEI052"/>
    <n v="1000004142"/>
    <s v="INDIAN TRADING"/>
    <d v="2024-09-30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0"/>
  </r>
  <r>
    <x v="4"/>
    <s v="SAHARSA"/>
    <s v="BHO010"/>
    <n v="1000004145"/>
    <s v="OM SHIV MAHAKALI LAXMI TRADERS"/>
    <d v="2024-10-04T00:00:00"/>
    <s v="Targeted Dealer"/>
    <m/>
    <n v="100"/>
    <n v="100"/>
    <n v="0"/>
    <n v="100"/>
    <n v="0"/>
    <n v="0"/>
    <s v="DEC"/>
    <n v="0"/>
    <n v="0"/>
    <s v=" "/>
    <b v="0"/>
    <n v="50"/>
    <s v="jAN"/>
    <n v="50"/>
    <n v="-50"/>
    <n v="-1"/>
    <s v="DEGROWTH"/>
    <n v="0"/>
  </r>
  <r>
    <x v="4"/>
    <s v="BHAGALPUR"/>
    <s v="BHP049"/>
    <n v="1000004146"/>
    <s v="PANKAJ KUMAR CHAUDHARI"/>
    <d v="2024-10-08T00:00:00"/>
    <s v="Targeted Dealer"/>
    <m/>
    <n v="25"/>
    <n v="25"/>
    <n v="0"/>
    <n v="25"/>
    <n v="0"/>
    <n v="5"/>
    <s v="DEC"/>
    <n v="5"/>
    <n v="-5"/>
    <n v="-1"/>
    <s v="DEGROWTH"/>
    <n v="10"/>
    <s v="jAN"/>
    <n v="10"/>
    <n v="-10"/>
    <n v="-1"/>
    <s v="DEGROWTH"/>
    <n v="1"/>
  </r>
  <r>
    <x v="1"/>
    <s v="TURA PLAIN"/>
    <s v="NEO045"/>
    <n v="1000004147"/>
    <s v="OSMAN HARDWARE"/>
    <d v="2024-10-09T00:00:00"/>
    <s v="Targeted Dealer"/>
    <m/>
    <n v="220"/>
    <n v="220"/>
    <n v="455"/>
    <n v="-235"/>
    <n v="206.81818181818181"/>
    <n v="460"/>
    <s v="DEC"/>
    <n v="460"/>
    <n v="-5"/>
    <n v="-1.0869565217391353E-2"/>
    <s v="DEGROWTH"/>
    <n v="150"/>
    <s v="jAN"/>
    <n v="150"/>
    <n v="305"/>
    <n v="2.0333333333333332"/>
    <s v="GROWTH"/>
    <n v="0"/>
  </r>
  <r>
    <x v="1"/>
    <s v="GUWAHATI RURAL"/>
    <s v="NES430"/>
    <n v="1000000306"/>
    <s v="SHIVAM ENTERPRISE (GHY)"/>
    <d v="2020-02-01T00:00:00"/>
    <s v="Targeted Dealer"/>
    <m/>
    <n v="1000"/>
    <n v="1000"/>
    <n v="835.5"/>
    <n v="164.5"/>
    <n v="83.55"/>
    <n v="964"/>
    <s v="DEC"/>
    <n v="964"/>
    <n v="-128.5"/>
    <n v="-0.13329875518672196"/>
    <s v="DEGROWTH"/>
    <n v="943.5"/>
    <s v="jAN"/>
    <n v="943.5"/>
    <n v="-108"/>
    <n v="-0.11446740858505566"/>
    <s v="DEGROWTH"/>
    <n v="0"/>
  </r>
  <r>
    <x v="0"/>
    <s v="DIBRUGARH"/>
    <s v="NES757"/>
    <n v="1000004149"/>
    <s v="SHREE KANHAIYA HARDWARE STORE"/>
    <d v="2024-10-09T00:00:00"/>
    <s v="Targeted Dealer"/>
    <m/>
    <n v="30"/>
    <n v="30"/>
    <n v="3"/>
    <n v="27"/>
    <n v="10"/>
    <n v="10"/>
    <s v="DEC"/>
    <n v="10"/>
    <n v="-7"/>
    <n v="-0.7"/>
    <s v="DEGROWTH"/>
    <n v="45.85"/>
    <s v="jAN"/>
    <n v="45.85"/>
    <n v="-42.85"/>
    <n v="-0.93456924754634674"/>
    <s v="DEGROWTH"/>
    <n v="1"/>
  </r>
  <r>
    <x v="4"/>
    <s v="PURNIA"/>
    <s v="BHR097"/>
    <n v="1000003303"/>
    <s v="RAZIYA ENTERPRISES"/>
    <d v="2023-01-31T00:00:00"/>
    <s v="Targeted Dealer"/>
    <m/>
    <n v="50"/>
    <n v="50"/>
    <n v="25"/>
    <n v="25"/>
    <n v="50"/>
    <n v="55"/>
    <s v="DEC"/>
    <n v="55"/>
    <n v="-30"/>
    <n v="-0.54545454545454541"/>
    <s v="DEGROWTH"/>
    <n v="25"/>
    <s v="jAN"/>
    <n v="25"/>
    <n v="0"/>
    <n v="0"/>
    <s v="GROWTH"/>
    <n v="0"/>
  </r>
  <r>
    <x v="1"/>
    <s v="KARIMGANJ"/>
    <s v="NEN077"/>
    <n v="1000000435"/>
    <s v="NADIA HARDWARE"/>
    <d v="2017-08-08T00:00:00"/>
    <s v="Targeted Dealer"/>
    <m/>
    <n v="15"/>
    <n v="15"/>
    <n v="17"/>
    <n v="-2"/>
    <n v="113.33333333333334"/>
    <n v="0"/>
    <s v="DEC"/>
    <n v="0"/>
    <n v="17"/>
    <s v=" "/>
    <b v="0"/>
    <n v="0"/>
    <s v="jAN"/>
    <n v="0"/>
    <n v="17"/>
    <n v="0"/>
    <b v="0"/>
    <n v="0"/>
  </r>
  <r>
    <x v="3"/>
    <s v="DAKSHIN DINAJPUR"/>
    <s v="WBE026"/>
    <n v="1000004150"/>
    <s v="ESHAN TRADERS"/>
    <d v="2024-10-16T00:00:00"/>
    <s v="Targeted Dealer"/>
    <m/>
    <n v="25"/>
    <n v="25"/>
    <n v="0"/>
    <n v="25"/>
    <n v="0"/>
    <n v="0"/>
    <s v="DEC"/>
    <n v="0"/>
    <n v="0"/>
    <s v=" "/>
    <b v="0"/>
    <n v="10"/>
    <s v="jAN"/>
    <n v="10"/>
    <n v="-10"/>
    <n v="-1"/>
    <s v="DEGROWTH"/>
    <n v="0"/>
  </r>
  <r>
    <x v="1"/>
    <s v="AGARTALA"/>
    <s v="NEG191"/>
    <n v="1000004151"/>
    <s v="GOPE VARIETIES"/>
    <d v="2024-10-18T00:00:00"/>
    <s v="Targeted Dealer"/>
    <m/>
    <n v="150"/>
    <n v="150"/>
    <n v="133"/>
    <n v="17"/>
    <n v="88.666666666666671"/>
    <n v="142.5"/>
    <s v="DEC"/>
    <n v="142.5"/>
    <n v="-9.5"/>
    <n v="-6.6666666666666652E-2"/>
    <s v="DEGROWTH"/>
    <n v="163.5"/>
    <s v="jAN"/>
    <n v="163.5"/>
    <n v="-30.5"/>
    <n v="-0.18654434250764529"/>
    <s v="DEGROWTH"/>
    <n v="0"/>
  </r>
  <r>
    <x v="1"/>
    <s v="Lower Assam- 1 (Bongaigaon)"/>
    <s v="NES759"/>
    <n v="1000004152"/>
    <s v="SHYAMALI STORES"/>
    <d v="2024-10-20T00:00:00"/>
    <s v="Targeted Dealer"/>
    <m/>
    <n v="50"/>
    <n v="50"/>
    <n v="50"/>
    <n v="0"/>
    <n v="100"/>
    <n v="50"/>
    <s v="DEC"/>
    <n v="50"/>
    <n v="0"/>
    <n v="0"/>
    <s v="GROWTH"/>
    <n v="50"/>
    <s v="jAN"/>
    <n v="50"/>
    <n v="0"/>
    <n v="0"/>
    <s v="GROWTH"/>
    <n v="0"/>
  </r>
  <r>
    <x v="0"/>
    <s v="AP- Lekhabali"/>
    <s v="NET200"/>
    <n v="1000004157"/>
    <s v="TATAN ENTERPRISES"/>
    <d v="2024-10-24T00:00:00"/>
    <s v="Targeted Dealer"/>
    <m/>
    <n v="170"/>
    <n v="170"/>
    <n v="84"/>
    <n v="86"/>
    <n v="49.411764705882355"/>
    <n v="149"/>
    <s v="DEC"/>
    <n v="149"/>
    <n v="-65"/>
    <n v="-0.43624161073825507"/>
    <s v="DEGROWTH"/>
    <n v="113"/>
    <s v="jAN"/>
    <n v="113"/>
    <n v="-29"/>
    <n v="-0.25663716814159288"/>
    <s v="DEGROWTH"/>
    <n v="0"/>
  </r>
  <r>
    <x v="0"/>
    <s v="N C Hills"/>
    <s v="NEN234"/>
    <n v="1000004155"/>
    <s v="NATH VARIETY STORE"/>
    <d v="2024-10-23T00:00:00"/>
    <s v="Targeted Dealer"/>
    <m/>
    <n v="120"/>
    <n v="120"/>
    <n v="100"/>
    <n v="20"/>
    <n v="83.333333333333343"/>
    <n v="80"/>
    <s v="DEC"/>
    <n v="80"/>
    <n v="20"/>
    <n v="0.25"/>
    <s v="GROWTH"/>
    <n v="88"/>
    <s v="jAN"/>
    <n v="88"/>
    <n v="12"/>
    <n v="0.13636363636363646"/>
    <s v="GROWTH"/>
    <n v="0"/>
  </r>
  <r>
    <x v="1"/>
    <s v="KARIMGANJ"/>
    <s v="NEA473"/>
    <n v="1000004156"/>
    <s v="ANIMA SINHA"/>
    <d v="2024-10-23T00:00:00"/>
    <s v="Targeted Dealer"/>
    <m/>
    <n v="15"/>
    <n v="15"/>
    <n v="5"/>
    <n v="10"/>
    <n v="33.333333333333336"/>
    <n v="5"/>
    <s v="DEC"/>
    <n v="5"/>
    <n v="0"/>
    <n v="0"/>
    <s v="GROWTH"/>
    <n v="5"/>
    <s v="jAN"/>
    <n v="5"/>
    <n v="0"/>
    <n v="0"/>
    <s v="GROWTH"/>
    <n v="0"/>
  </r>
  <r>
    <x v="0"/>
    <s v="DIBRUGARH"/>
    <s v="NES760"/>
    <n v="1000004161"/>
    <s v="SANGAM ENTERPRISE"/>
    <d v="2024-11-01T00:00:00"/>
    <s v="Targeted Dealer"/>
    <m/>
    <n v="120"/>
    <n v="120"/>
    <n v="130"/>
    <n v="-10"/>
    <n v="108.33333333333334"/>
    <n v="135"/>
    <s v="DEC"/>
    <n v="135"/>
    <n v="-5"/>
    <n v="-3.703703703703709E-2"/>
    <s v="DEGROWTH"/>
    <n v="106"/>
    <s v="jAN"/>
    <n v="106"/>
    <n v="24"/>
    <n v="0.22641509433962259"/>
    <s v="GROWTH"/>
    <n v="0"/>
  </r>
  <r>
    <x v="0"/>
    <s v="N C Hills"/>
    <s v="NEA472"/>
    <n v="1000004153"/>
    <s v="ANKIT HARDWARE"/>
    <d v="2024-10-23T00:00:00"/>
    <s v="Targeted Dealer"/>
    <m/>
    <n v="140"/>
    <n v="140"/>
    <n v="100"/>
    <n v="40"/>
    <n v="71.428571428571431"/>
    <n v="190"/>
    <s v="DEC"/>
    <n v="190"/>
    <n v="-90"/>
    <n v="-0.47368421052631582"/>
    <s v="DEGROWTH"/>
    <n v="130"/>
    <s v="jAN"/>
    <n v="130"/>
    <n v="-30"/>
    <n v="-0.23076923076923073"/>
    <s v="DEGROWTH"/>
    <n v="0"/>
  </r>
  <r>
    <x v="1"/>
    <s v="AGARTALA"/>
    <s v="NEN235"/>
    <n v="1000004165"/>
    <s v="NEW MAHENDRA BHANDAR"/>
    <d v="2024-11-06T00:00:00"/>
    <s v="Targeted Dealer"/>
    <m/>
    <n v="750"/>
    <n v="750"/>
    <n v="728.2"/>
    <n v="21.799999999999955"/>
    <n v="97.093333333333334"/>
    <n v="732"/>
    <s v="DEC"/>
    <n v="732"/>
    <n v="-3.7999999999999545"/>
    <n v="-5.1912568306010654E-3"/>
    <s v="DEGROWTH"/>
    <n v="620.5"/>
    <s v="jAN"/>
    <n v="620.5"/>
    <n v="107.70000000000005"/>
    <n v="0.17356970185334419"/>
    <s v="GROWTH"/>
    <n v="0"/>
  </r>
  <r>
    <x v="1"/>
    <s v="UDAIPUR"/>
    <s v="NET202"/>
    <n v="1000004164"/>
    <s v="TRIPURESWARI ENTERPRISE"/>
    <d v="2024-11-06T00:00:00"/>
    <s v="Targeted Dealer"/>
    <m/>
    <n v="30"/>
    <n v="30"/>
    <n v="34.5"/>
    <n v="-4.5"/>
    <n v="115"/>
    <n v="5"/>
    <s v="DEC"/>
    <n v="5"/>
    <n v="29.5"/>
    <n v="5.9"/>
    <s v="GROWTH"/>
    <n v="33.5"/>
    <s v="jAN"/>
    <n v="33.5"/>
    <n v="1"/>
    <n v="2.9850746268656803E-2"/>
    <s v="GROWTH"/>
    <n v="0"/>
  </r>
  <r>
    <x v="3"/>
    <s v="DAKSHIN DINAJPUR"/>
    <s v="WBD097"/>
    <n v="1000004158"/>
    <s v="DREAM HOUSE ENTERPRISE"/>
    <d v="2024-10-29T00:00:00"/>
    <s v="Targeted Dealer"/>
    <m/>
    <n v="20"/>
    <n v="20"/>
    <n v="15"/>
    <n v="5"/>
    <n v="75"/>
    <n v="20"/>
    <s v="DEC"/>
    <n v="20"/>
    <n v="-5"/>
    <n v="-0.25"/>
    <s v="DEGROWTH"/>
    <n v="42"/>
    <s v="jAN"/>
    <n v="42"/>
    <n v="-27"/>
    <n v="-0.64285714285714279"/>
    <s v="DEGROWTH"/>
    <n v="0"/>
  </r>
  <r>
    <x v="1"/>
    <s v="UDAIPUR"/>
    <s v="NEB383"/>
    <n v="1000004163"/>
    <s v="BHOLANATH HARDWARE"/>
    <d v="2024-11-06T00:00:00"/>
    <s v="Targeted Dealer"/>
    <m/>
    <n v="100"/>
    <n v="100"/>
    <n v="176.5"/>
    <n v="-76.5"/>
    <n v="176.5"/>
    <n v="130"/>
    <s v="DEC"/>
    <n v="130"/>
    <n v="46.5"/>
    <n v="0.35769230769230775"/>
    <s v="GROWTH"/>
    <n v="100"/>
    <s v="jAN"/>
    <n v="100"/>
    <n v="76.5"/>
    <n v="0.7649999999999999"/>
    <s v="GROWTH"/>
    <n v="0"/>
  </r>
  <r>
    <x v="0"/>
    <s v="SHILLONG"/>
    <s v="NEM455"/>
    <n v="1000004168"/>
    <s v="M.M HARDWARE"/>
    <d v="2024-11-10T00:00:00"/>
    <s v="Targeted Dealer"/>
    <m/>
    <n v="30"/>
    <n v="30"/>
    <n v="22"/>
    <n v="8"/>
    <n v="73.333333333333343"/>
    <n v="44"/>
    <s v="DEC"/>
    <n v="44"/>
    <n v="-22"/>
    <n v="-0.5"/>
    <s v="DEGROWTH"/>
    <n v="22"/>
    <s v="jAN"/>
    <n v="22"/>
    <n v="0"/>
    <n v="0"/>
    <s v="GROWTH"/>
    <n v="0"/>
  </r>
  <r>
    <x v="4"/>
    <s v="MUZAFFARPUR"/>
    <s v="R131"/>
    <n v="1000001683"/>
    <s v="R.S. TRADERS"/>
    <d v="2013-01-29T00:00:00"/>
    <s v="Targeted Dealer"/>
    <m/>
    <n v="15"/>
    <n v="15"/>
    <n v="5"/>
    <n v="10"/>
    <n v="33.333333333333336"/>
    <n v="20"/>
    <s v="DEC"/>
    <n v="20"/>
    <n v="-15"/>
    <n v="-0.75"/>
    <s v="DEGROWTH"/>
    <n v="0"/>
    <s v="jAN"/>
    <n v="0"/>
    <n v="5"/>
    <n v="0"/>
    <b v="0"/>
    <n v="1"/>
  </r>
  <r>
    <x v="0"/>
    <s v="NAGAON"/>
    <s v="NEB384"/>
    <n v="1000004167"/>
    <s v="BORGHULI HARDWARE"/>
    <d v="2024-11-10T00:00:00"/>
    <s v="Targeted Dealer"/>
    <m/>
    <n v="120"/>
    <n v="120"/>
    <n v="163"/>
    <n v="-43"/>
    <n v="135.83333333333334"/>
    <n v="150"/>
    <s v="DEC"/>
    <n v="150"/>
    <n v="13"/>
    <n v="8.666666666666667E-2"/>
    <s v="GROWTH"/>
    <n v="39"/>
    <s v="jAN"/>
    <n v="39"/>
    <n v="124"/>
    <n v="3.1794871794871797"/>
    <s v="GROWTH"/>
    <n v="0"/>
  </r>
  <r>
    <x v="1"/>
    <s v="HAILAKANDI"/>
    <s v="NEJ197"/>
    <n v="1000004169"/>
    <s v="JOYNARAYAN TRADERS"/>
    <d v="2024-11-10T00:00:00"/>
    <s v="Targeted Dealer"/>
    <m/>
    <n v="40"/>
    <n v="40"/>
    <n v="25"/>
    <n v="15"/>
    <n v="62.5"/>
    <n v="32"/>
    <s v="DEC"/>
    <n v="32"/>
    <n v="-7"/>
    <n v="-0.21875"/>
    <s v="DEGROWTH"/>
    <n v="40.5"/>
    <s v="jAN"/>
    <n v="40.5"/>
    <n v="-15.5"/>
    <n v="-0.38271604938271608"/>
    <s v="DEGROWTH"/>
    <n v="0"/>
  </r>
  <r>
    <x v="1"/>
    <s v="KARIMGANJ"/>
    <s v="NES444"/>
    <n v="1000000378"/>
    <s v="SHYAM TRADERS (SIL)"/>
    <d v="2020-03-21T00:00:00"/>
    <s v="Targeted Dealer"/>
    <m/>
    <n v="40"/>
    <n v="40"/>
    <n v="22.25"/>
    <n v="17.75"/>
    <n v="55.625"/>
    <n v="43"/>
    <s v="DEC"/>
    <n v="43"/>
    <n v="-20.75"/>
    <n v="-0.48255813953488369"/>
    <s v="DEGROWTH"/>
    <n v="23.5"/>
    <s v="jAN"/>
    <n v="23.5"/>
    <n v="-1.25"/>
    <n v="-5.3191489361702149E-2"/>
    <s v="DEGROWTH"/>
    <n v="0"/>
  </r>
  <r>
    <x v="2"/>
    <s v="DARJEELING HILLS"/>
    <s v="WBD081"/>
    <n v="1000001366"/>
    <s v="DARJEELING BUILDER STORE (SILIGURI)"/>
    <d v="2020-08-11T00:00:00"/>
    <s v="Targeted Dealer"/>
    <m/>
    <n v="600"/>
    <n v="600"/>
    <n v="648.45000000000005"/>
    <n v="-48.450000000000045"/>
    <n v="108.075"/>
    <n v="633.90000000000009"/>
    <s v="DEC"/>
    <n v="633.90000000000009"/>
    <n v="14.549999999999955"/>
    <n v="2.2953147184098466E-2"/>
    <s v="GROWTH"/>
    <n v="48.75"/>
    <s v="jAN"/>
    <n v="48.75"/>
    <n v="599.70000000000005"/>
    <n v="12.301538461538463"/>
    <s v="GROWTH"/>
    <n v="0"/>
  </r>
  <r>
    <x v="0"/>
    <s v="MANIPUR"/>
    <s v="NEJ195"/>
    <n v="1000004159"/>
    <s v="LAISHRAM BIRAMANGOL SINGH"/>
    <d v="2024-10-29T00:00:00"/>
    <s v="Targeted Dealer"/>
    <m/>
    <n v="115"/>
    <n v="115"/>
    <n v="38"/>
    <n v="77"/>
    <n v="33.04347826086957"/>
    <n v="76"/>
    <s v="DEC"/>
    <n v="76"/>
    <n v="-38"/>
    <n v="-0.5"/>
    <s v="DEGROWTH"/>
    <n v="103"/>
    <s v="jAN"/>
    <n v="103"/>
    <n v="-65"/>
    <n v="-0.63106796116504849"/>
    <s v="DEGROWTH"/>
    <n v="0"/>
  </r>
  <r>
    <x v="0"/>
    <s v="KARBIANGLONG"/>
    <s v="NES763"/>
    <n v="1000004170"/>
    <s v="SANJAY BISWAS"/>
    <d v="2024-11-15T00:00:00"/>
    <s v="Targeted Dealer"/>
    <m/>
    <n v="50"/>
    <n v="50"/>
    <n v="50"/>
    <n v="0"/>
    <n v="100"/>
    <n v="65"/>
    <s v="DEC"/>
    <n v="65"/>
    <n v="-15"/>
    <n v="-0.23076923076923073"/>
    <s v="DEGROWTH"/>
    <n v="44"/>
    <s v="jAN"/>
    <n v="44"/>
    <n v="6"/>
    <n v="0.13636363636363646"/>
    <s v="GROWTH"/>
    <n v="0"/>
  </r>
  <r>
    <x v="0"/>
    <s v="Sibsagar"/>
    <s v="NEN202"/>
    <n v="1000003041"/>
    <s v="NIRMAL ENTERPRISE"/>
    <d v="2022-10-13T00:00:00"/>
    <s v="Targeted Dealer"/>
    <m/>
    <n v="120"/>
    <n v="120"/>
    <n v="80"/>
    <n v="40"/>
    <n v="66.666666666666671"/>
    <n v="80"/>
    <s v="DEC"/>
    <n v="80"/>
    <n v="0"/>
    <n v="0"/>
    <s v="GROWTH"/>
    <n v="40"/>
    <s v="jAN"/>
    <n v="40"/>
    <n v="40"/>
    <n v="1"/>
    <s v="GROWTH"/>
    <n v="0"/>
  </r>
  <r>
    <x v="1"/>
    <s v="Lower Assam- 1 (Bongaigaon)"/>
    <s v="NES765"/>
    <n v="1000004172"/>
    <s v="SR ENTERPRISE"/>
    <d v="2024-11-22T00:00:00"/>
    <s v="Targeted Dealer"/>
    <m/>
    <n v="50"/>
    <n v="50"/>
    <n v="55"/>
    <n v="-5"/>
    <n v="110"/>
    <n v="50"/>
    <s v="DEC"/>
    <n v="50"/>
    <n v="5"/>
    <n v="0.10000000000000009"/>
    <s v="GROWTH"/>
    <n v="25"/>
    <s v="jAN"/>
    <n v="25"/>
    <n v="30"/>
    <n v="1.2000000000000002"/>
    <s v="GROWTH"/>
    <n v="0"/>
  </r>
  <r>
    <x v="0"/>
    <s v="AP- Tinsukia Side"/>
    <s v="NER340"/>
    <n v="1000004183"/>
    <s v="R.K ENTERPRISES"/>
    <d v="2024-11-25T00:00:00"/>
    <s v="Targeted Dealer"/>
    <m/>
    <n v="315"/>
    <n v="315"/>
    <n v="0"/>
    <n v="315"/>
    <n v="0"/>
    <n v="0"/>
    <s v="DEC"/>
    <n v="0"/>
    <n v="0"/>
    <s v=" "/>
    <b v="0"/>
    <n v="362"/>
    <s v="jAN"/>
    <n v="362"/>
    <n v="-362"/>
    <n v="-1"/>
    <s v="DEGROWTH"/>
    <n v="0"/>
  </r>
  <r>
    <x v="0"/>
    <s v="MANIPUR"/>
    <s v="NEA476"/>
    <n v="1000004171"/>
    <s v="A A STORE"/>
    <d v="2024-11-15T00:00:00"/>
    <s v="Targeted Dealer"/>
    <m/>
    <n v="155"/>
    <n v="155"/>
    <n v="35"/>
    <n v="120"/>
    <n v="22.58064516129032"/>
    <n v="50"/>
    <s v="DEC"/>
    <n v="50"/>
    <n v="-15"/>
    <n v="-0.30000000000000004"/>
    <s v="DEGROWTH"/>
    <n v="150"/>
    <s v="jAN"/>
    <n v="150"/>
    <n v="-115"/>
    <n v="-0.76666666666666661"/>
    <s v="DEGROWTH"/>
    <n v="0"/>
  </r>
  <r>
    <x v="0"/>
    <s v="TINSUKIA"/>
    <s v="NES767"/>
    <n v="1000004182"/>
    <s v="SONOWAL HARDWARE AND FURNITURE"/>
    <d v="2024-11-25T00:00:00"/>
    <s v="Targeted Dealer"/>
    <m/>
    <n v="50"/>
    <n v="50"/>
    <n v="70"/>
    <n v="-20"/>
    <n v="140"/>
    <n v="70"/>
    <s v="DEC"/>
    <n v="70"/>
    <n v="0"/>
    <n v="0"/>
    <s v="GROWTH"/>
    <n v="15"/>
    <s v="jAN"/>
    <n v="15"/>
    <n v="55"/>
    <n v="3.666666666666667"/>
    <s v="GROWTH"/>
    <n v="0"/>
  </r>
  <r>
    <x v="0"/>
    <s v="MANIPUR"/>
    <s v="H132"/>
    <n v="1000000568"/>
    <s v="HOLISTIC ENTERPRISES"/>
    <d v="2022-06-26T00:00:00"/>
    <s v="Targeted Dealer"/>
    <m/>
    <n v="155"/>
    <n v="155"/>
    <n v="190"/>
    <n v="-35"/>
    <n v="122.58064516129032"/>
    <n v="205"/>
    <s v="DEC"/>
    <n v="205"/>
    <n v="-15"/>
    <n v="-7.3170731707317027E-2"/>
    <s v="DEGROWTH"/>
    <n v="105"/>
    <s v="jAN"/>
    <n v="105"/>
    <n v="85"/>
    <n v="0.80952380952380953"/>
    <s v="GROWTH"/>
    <n v="0"/>
  </r>
  <r>
    <x v="4"/>
    <s v="KISHANGANJ"/>
    <s v="BHT020"/>
    <n v="1000004184"/>
    <s v="TAJ TRADERS"/>
    <d v="2024-11-30T00:00:00"/>
    <s v="Targeted Dealer"/>
    <m/>
    <n v="350"/>
    <n v="350"/>
    <n v="60.5"/>
    <n v="289.5"/>
    <n v="17.285714285714285"/>
    <n v="118.5"/>
    <s v="DEC"/>
    <n v="118.5"/>
    <n v="-58"/>
    <n v="-0.48945147679324896"/>
    <s v="DEGROWTH"/>
    <n v="275"/>
    <s v="jAN"/>
    <n v="275"/>
    <n v="-214.5"/>
    <n v="-0.78"/>
    <s v="DEGROWTH"/>
    <n v="0"/>
  </r>
  <r>
    <x v="0"/>
    <s v="DIBRUGARH"/>
    <s v="NEN237"/>
    <n v="1000004177"/>
    <s v="N.H. HARDWARE"/>
    <d v="2024-12-04T00:00:00"/>
    <s v="Targeted Dealer"/>
    <m/>
    <n v="90"/>
    <n v="90"/>
    <n v="47"/>
    <n v="43"/>
    <n v="52.222222222222221"/>
    <n v="80"/>
    <s v="DEC"/>
    <n v="80"/>
    <n v="-33"/>
    <n v="-0.41249999999999998"/>
    <s v="DEGROWTH"/>
    <n v="50"/>
    <s v="jAN"/>
    <n v="50"/>
    <n v="-3"/>
    <n v="-6.0000000000000053E-2"/>
    <s v="DEGROWTH"/>
    <n v="0"/>
  </r>
  <r>
    <x v="1"/>
    <s v="DHARMANAGAR"/>
    <s v="NEH165"/>
    <n v="1000004174"/>
    <s v="HRIT ENTERPRISE"/>
    <d v="2024-11-29T00:00:00"/>
    <s v="Targeted Dealer"/>
    <m/>
    <n v="130"/>
    <n v="130"/>
    <n v="110"/>
    <n v="20"/>
    <n v="84.615384615384613"/>
    <n v="168.5"/>
    <s v="DEC"/>
    <n v="168.5"/>
    <n v="-58.5"/>
    <n v="-0.34718100890207715"/>
    <s v="DEGROWTH"/>
    <n v="101.5"/>
    <s v="jAN"/>
    <n v="101.5"/>
    <n v="8.5"/>
    <n v="8.3743842364532028E-2"/>
    <s v="GROWTH"/>
    <n v="0"/>
  </r>
  <r>
    <x v="1"/>
    <s v="GUWAHATI RURAL"/>
    <s v="NES667"/>
    <n v="1000003552"/>
    <s v="SIBA INFRATECH"/>
    <d v="2023-05-26T00:00:00"/>
    <s v="-"/>
    <m/>
    <n v="0"/>
    <n v="0"/>
    <n v="0"/>
    <n v="0"/>
    <s v="-"/>
    <n v="0"/>
    <s v="DEC"/>
    <n v="0"/>
    <n v="0"/>
    <s v=" "/>
    <b v="0"/>
    <n v="15"/>
    <s v="jAN"/>
    <n v="15"/>
    <n v="-15"/>
    <n v="-1"/>
    <s v="DEGROWTH"/>
    <n v="0"/>
  </r>
  <r>
    <x v="1"/>
    <s v="DARANG"/>
    <s v="NEJ198"/>
    <n v="1000004175"/>
    <s v="JYOTI HARDWARE"/>
    <d v="2024-11-29T00:00:00"/>
    <s v="Targeted Dealer"/>
    <m/>
    <n v="30"/>
    <n v="30"/>
    <n v="43"/>
    <n v="-13"/>
    <n v="143.33333333333334"/>
    <n v="30"/>
    <s v="DEC"/>
    <n v="30"/>
    <n v="13"/>
    <n v="0.43333333333333335"/>
    <s v="GROWTH"/>
    <n v="32.5"/>
    <s v="jAN"/>
    <n v="32.5"/>
    <n v="10.5"/>
    <n v="0.32307692307692304"/>
    <s v="GROWTH"/>
    <n v="0"/>
  </r>
  <r>
    <x v="0"/>
    <s v="NAGALAND"/>
    <s v="NEJ196"/>
    <n v="1000004166"/>
    <s v="JAMIR STORE"/>
    <d v="2024-11-07T00:00:00"/>
    <s v="Targeted Dealer"/>
    <m/>
    <n v="30"/>
    <n v="30"/>
    <n v="0"/>
    <n v="30"/>
    <n v="0"/>
    <n v="30"/>
    <s v="DEC"/>
    <n v="30"/>
    <n v="-30"/>
    <n v="-1"/>
    <s v="DEGROWTH"/>
    <n v="30"/>
    <s v="jAN"/>
    <n v="30"/>
    <n v="-30"/>
    <n v="-1"/>
    <s v="DEGROWTH"/>
    <n v="0"/>
  </r>
  <r>
    <x v="4"/>
    <s v="BEGUSARAI"/>
    <s v="BHS040"/>
    <n v="1000001168"/>
    <s v="SUMAN ENTERPRISES"/>
    <d v="2022-06-27T00:00:00"/>
    <s v="Targeted Dealer"/>
    <m/>
    <n v="10"/>
    <n v="10"/>
    <n v="15"/>
    <n v="-5"/>
    <n v="150"/>
    <n v="0"/>
    <s v="DEC"/>
    <n v="0"/>
    <n v="15"/>
    <s v=" "/>
    <b v="0"/>
    <n v="0"/>
    <s v="jAN"/>
    <n v="0"/>
    <n v="15"/>
    <n v="0"/>
    <b v="0"/>
    <n v="0"/>
  </r>
  <r>
    <x v="0"/>
    <s v="GOLAGHAT"/>
    <s v="NEN238"/>
    <n v="1000004179"/>
    <s v="NAYRA ENTERPRISES"/>
    <d v="2024-12-09T00:00:00"/>
    <s v="Targeted Dealer"/>
    <m/>
    <n v="120"/>
    <n v="120"/>
    <n v="120"/>
    <n v="0"/>
    <n v="100"/>
    <n v="80"/>
    <s v="DEC"/>
    <n v="80"/>
    <n v="40"/>
    <n v="0.5"/>
    <s v="GROWTH"/>
    <n v="220"/>
    <s v="jAN"/>
    <n v="220"/>
    <n v="-100"/>
    <n v="-0.45454545454545459"/>
    <s v="DEGROWTH"/>
    <n v="0"/>
  </r>
  <r>
    <x v="0"/>
    <s v="DHEMAJI"/>
    <s v="NER341"/>
    <n v="1000004181"/>
    <s v="RAKESH STORES"/>
    <d v="2024-12-09T00:00:00"/>
    <s v="Targeted Dealer"/>
    <m/>
    <n v="120"/>
    <n v="120"/>
    <n v="140"/>
    <n v="-20"/>
    <n v="116.66666666666667"/>
    <n v="70"/>
    <s v="DEC"/>
    <n v="70"/>
    <n v="70"/>
    <n v="1"/>
    <s v="GROWTH"/>
    <n v="160"/>
    <s v="jAN"/>
    <n v="160"/>
    <n v="-20"/>
    <n v="-0.125"/>
    <s v="DEGROWTH"/>
    <n v="0"/>
  </r>
  <r>
    <x v="4"/>
    <s v="KISHANGANJ"/>
    <s v="BHJ041"/>
    <n v="1000001491"/>
    <s v="JALALGARH TRADERS"/>
    <d v="2022-06-27T00:00:00"/>
    <s v="Targeted Dealer"/>
    <m/>
    <n v="35"/>
    <n v="35"/>
    <n v="0"/>
    <n v="35"/>
    <n v="0"/>
    <n v="0"/>
    <s v="DEC"/>
    <n v="0"/>
    <n v="0"/>
    <s v=" "/>
    <b v="0"/>
    <n v="30"/>
    <s v="jAN"/>
    <n v="30"/>
    <n v="-30"/>
    <n v="-1"/>
    <s v="DEGROWTH"/>
    <n v="1"/>
  </r>
  <r>
    <x v="0"/>
    <s v="NAGAON"/>
    <s v="NEA481"/>
    <n v="1000004187"/>
    <s v="ADITYA STEELS AND ISPAT"/>
    <d v="2024-12-10T00:00:00"/>
    <s v="Targeted Dealer"/>
    <m/>
    <n v="200"/>
    <n v="200"/>
    <n v="224"/>
    <n v="-24"/>
    <n v="112"/>
    <n v="250"/>
    <s v="DEC"/>
    <n v="250"/>
    <n v="-26"/>
    <n v="-0.10399999999999998"/>
    <s v="DEGROWTH"/>
    <n v="158"/>
    <s v="jAN"/>
    <n v="158"/>
    <n v="66"/>
    <n v="0.41772151898734178"/>
    <s v="GROWTH"/>
    <n v="0"/>
  </r>
  <r>
    <x v="1"/>
    <s v="DHARMANAGAR"/>
    <s v="NES546"/>
    <n v="1000002400"/>
    <s v="SUJIT SEN"/>
    <d v="2022-06-26T00:00:00"/>
    <s v="-"/>
    <m/>
    <n v="0"/>
    <n v="0"/>
    <n v="0"/>
    <n v="0"/>
    <s v="-"/>
    <n v="0"/>
    <s v="DEC"/>
    <n v="0"/>
    <n v="0"/>
    <s v=" "/>
    <b v="0"/>
    <n v="5"/>
    <s v="jAN"/>
    <n v="5"/>
    <n v="-5"/>
    <n v="-1"/>
    <s v="DEGROWTH"/>
    <n v="0"/>
  </r>
  <r>
    <x v="1"/>
    <s v="DHARMANAGAR"/>
    <s v="NES771"/>
    <n v="1000004185"/>
    <s v="SATYA RANJAN ROY"/>
    <d v="2024-12-05T00:00:00"/>
    <s v="Targeted Dealer"/>
    <m/>
    <n v="75"/>
    <n v="75"/>
    <n v="75"/>
    <n v="0"/>
    <n v="100"/>
    <n v="100"/>
    <s v="DEC"/>
    <n v="100"/>
    <n v="-25"/>
    <n v="-0.25"/>
    <s v="DEGROWTH"/>
    <n v="100"/>
    <s v="jAN"/>
    <n v="100"/>
    <n v="-25"/>
    <n v="-0.25"/>
    <s v="DEGROWTH"/>
    <n v="0"/>
  </r>
  <r>
    <x v="4"/>
    <s v="BEGUSARAI"/>
    <s v="BHR081"/>
    <n v="1000001184"/>
    <s v="R K BUILDING AND MATERIALS"/>
    <d v="2022-06-27T00:00:00"/>
    <s v="Targeted Dealer"/>
    <m/>
    <n v="25"/>
    <n v="25"/>
    <n v="25"/>
    <n v="0"/>
    <n v="100"/>
    <n v="24.75"/>
    <s v="DEC"/>
    <n v="24.75"/>
    <n v="0.25"/>
    <n v="1.0101010101010166E-2"/>
    <s v="GROWTH"/>
    <n v="0"/>
    <s v="jAN"/>
    <n v="0"/>
    <n v="25"/>
    <n v="0"/>
    <b v="0"/>
    <n v="0"/>
  </r>
  <r>
    <x v="4"/>
    <s v="MUZAFFARPUR"/>
    <s v="BHM117"/>
    <n v="1000001660"/>
    <s v="MAHADEV TRADERS"/>
    <d v="2022-06-27T00:00:00"/>
    <s v="Targeted Dealer"/>
    <m/>
    <n v="30"/>
    <n v="30"/>
    <n v="30"/>
    <n v="0"/>
    <n v="100"/>
    <n v="0"/>
    <s v="DEC"/>
    <n v="0"/>
    <n v="30"/>
    <s v=" "/>
    <b v="0"/>
    <n v="0"/>
    <s v="jAN"/>
    <n v="0"/>
    <n v="30"/>
    <n v="0"/>
    <b v="0"/>
    <n v="1"/>
  </r>
  <r>
    <x v="2"/>
    <s v="SIKKIM"/>
    <s v="SKN003"/>
    <n v="1000002780"/>
    <s v="NANDA KISHORE PRASAD"/>
    <d v="2022-06-29T00:00:00"/>
    <s v="Targeted Dealer"/>
    <m/>
    <n v="30"/>
    <n v="30"/>
    <n v="0"/>
    <n v="30"/>
    <n v="0"/>
    <n v="15"/>
    <s v="DEC"/>
    <n v="15"/>
    <n v="-15"/>
    <n v="-1"/>
    <s v="DEGROWTH"/>
    <n v="25.5"/>
    <s v="jAN"/>
    <n v="25.5"/>
    <n v="-25.5"/>
    <n v="-1"/>
    <s v="DEGROWTH"/>
    <n v="0"/>
  </r>
  <r>
    <x v="4"/>
    <s v="BEGUSARAI"/>
    <s v="BHM135"/>
    <n v="1000002525"/>
    <s v="M B TRADERS"/>
    <d v="2022-06-27T00:00:00"/>
    <s v="Targeted Dealer"/>
    <m/>
    <n v="15"/>
    <n v="15"/>
    <n v="0"/>
    <n v="15"/>
    <n v="0"/>
    <n v="0"/>
    <s v="DEC"/>
    <n v="0"/>
    <n v="0"/>
    <s v=" "/>
    <b v="0"/>
    <n v="25"/>
    <s v="jAN"/>
    <n v="25"/>
    <n v="-25"/>
    <n v="-1"/>
    <s v="DEGROWTH"/>
    <n v="1"/>
  </r>
  <r>
    <x v="0"/>
    <s v="MANIPUR"/>
    <s v="NEK227"/>
    <n v="1000004192"/>
    <s v="KM &amp; SONS ENTERPRISES"/>
    <d v="2024-12-16T00:00:00"/>
    <s v="Targeted Dealer"/>
    <m/>
    <n v="205"/>
    <n v="205"/>
    <n v="167"/>
    <n v="38"/>
    <n v="81.463414634146346"/>
    <n v="174"/>
    <s v="DEC"/>
    <n v="174"/>
    <n v="-7"/>
    <n v="-4.0229885057471271E-2"/>
    <s v="DEGROWTH"/>
    <n v="208"/>
    <s v="jAN"/>
    <n v="208"/>
    <n v="-41"/>
    <n v="-0.19711538461538458"/>
    <s v="DEGROWTH"/>
    <n v="0"/>
  </r>
  <r>
    <x v="0"/>
    <s v="AP- Banderdewa"/>
    <s v="NEH166"/>
    <n v="1000004196"/>
    <s v="HARDWARE HUB"/>
    <d v="2024-12-24T00:00:00"/>
    <s v="Targeted Dealer"/>
    <m/>
    <n v="2640"/>
    <n v="2640"/>
    <n v="2016.5"/>
    <n v="623.5"/>
    <n v="76.382575757575765"/>
    <n v="3000"/>
    <s v="DEC"/>
    <n v="3000"/>
    <n v="-983.5"/>
    <n v="-0.32783333333333331"/>
    <s v="DEGROWTH"/>
    <n v="1320"/>
    <s v="jAN"/>
    <n v="1320"/>
    <n v="696.5"/>
    <n v="0.52765151515151509"/>
    <s v="GROWTH"/>
    <n v="0"/>
  </r>
  <r>
    <x v="0"/>
    <s v="AP- Lekhabali"/>
    <s v="NET205"/>
    <n v="1000004203"/>
    <s v="T K ENTERPRISE"/>
    <d v="2024-12-26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0"/>
  </r>
  <r>
    <x v="0"/>
    <s v="TINSUKIA"/>
    <s v="NEC142"/>
    <n v="1000004197"/>
    <s v="CHAMARIA TRADING CO"/>
    <d v="2024-12-26T00:00:00"/>
    <s v="Targeted Dealer"/>
    <m/>
    <n v="300"/>
    <n v="300"/>
    <n v="221.1"/>
    <n v="78.900000000000006"/>
    <n v="73.7"/>
    <n v="336.09999999999997"/>
    <s v="DEC"/>
    <n v="336.09999999999997"/>
    <n v="-114.99999999999997"/>
    <n v="-0.34216007140731919"/>
    <s v="DEGROWTH"/>
    <n v="65"/>
    <s v="jAN"/>
    <n v="65"/>
    <n v="156.1"/>
    <n v="2.4015384615384616"/>
    <s v="GROWTH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5">
  <r>
    <x v="0"/>
    <s v="NAGAON"/>
    <s v="B014"/>
    <n v="1000000638"/>
    <s v="BANIK HARDWARE"/>
    <d v="2005-02-01T00:00:00"/>
    <s v="Targeted Dealer"/>
    <m/>
    <n v="100"/>
    <n v="100"/>
    <n v="70"/>
    <n v="30"/>
    <n v="70"/>
    <n v="85"/>
    <s v="DEC"/>
    <n v="85"/>
    <n v="-15"/>
    <n v="-0.17647058823529416"/>
    <s v="DEGROWTH"/>
    <n v="80"/>
    <s v="jAN"/>
    <n v="80"/>
    <n v="-10"/>
    <n v="-0.125"/>
    <s v="DEGROWTH"/>
    <n v="0"/>
  </r>
  <r>
    <x v="0"/>
    <s v="HOJAI"/>
    <s v="S019"/>
    <n v="1000000671"/>
    <s v="SANDHYA HARDWARE STORES"/>
    <d v="2005-02-07T00:00:00"/>
    <s v="Targeted Dealer"/>
    <m/>
    <n v="10"/>
    <n v="10"/>
    <n v="10"/>
    <n v="0"/>
    <n v="100"/>
    <n v="0"/>
    <s v="DEC"/>
    <n v="0"/>
    <n v="10"/>
    <s v=" "/>
    <b v="0"/>
    <n v="20"/>
    <s v="jAN"/>
    <n v="20"/>
    <n v="-10"/>
    <n v="-0.5"/>
    <s v="DEGROWTH"/>
    <n v="0"/>
  </r>
  <r>
    <x v="0"/>
    <s v="HOJAI"/>
    <s v="S078"/>
    <n v="1000000673"/>
    <s v="SREE BHANDER (SP FIRM)"/>
    <d v="2005-05-18T00:00:00"/>
    <s v="Targeted Dealer"/>
    <m/>
    <n v="2350"/>
    <n v="2350"/>
    <n v="1763.5"/>
    <n v="586.5"/>
    <n v="75.042553191489361"/>
    <n v="1616"/>
    <s v="DEC"/>
    <n v="1616"/>
    <n v="147.5"/>
    <n v="9.1274752475247523E-2"/>
    <s v="GROWTH"/>
    <n v="2210"/>
    <s v="jAN"/>
    <n v="2210"/>
    <n v="-446.5"/>
    <n v="-0.20203619909502257"/>
    <s v="DEGROWTH"/>
    <n v="0"/>
  </r>
  <r>
    <x v="0"/>
    <s v="NAGAON"/>
    <s v="S012"/>
    <n v="1000000669"/>
    <s v="SAIKIA ENTERPRISE"/>
    <d v="2007-01-11T00:00:00"/>
    <s v="Targeted Dealer"/>
    <m/>
    <n v="60"/>
    <n v="60"/>
    <n v="13"/>
    <n v="47"/>
    <n v="21.666666666666668"/>
    <n v="47"/>
    <s v="DEC"/>
    <n v="47"/>
    <n v="-34"/>
    <n v="-0.72340425531914887"/>
    <s v="DEGROWTH"/>
    <n v="13"/>
    <s v="jAN"/>
    <n v="13"/>
    <n v="0"/>
    <n v="0"/>
    <s v="GROWTH"/>
    <n v="0"/>
  </r>
  <r>
    <x v="0"/>
    <s v="NAGAON"/>
    <s v="S113"/>
    <n v="1000000668"/>
    <s v="S.N.HARDWARE (NAGAON)"/>
    <d v="2007-06-24T00:00:00"/>
    <s v="Targeted Dealer"/>
    <m/>
    <n v="30"/>
    <n v="30"/>
    <n v="0"/>
    <n v="30"/>
    <n v="0"/>
    <n v="13"/>
    <s v="DEC"/>
    <n v="13"/>
    <n v="-13"/>
    <n v="-1"/>
    <s v="DEGROWTH"/>
    <n v="26"/>
    <s v="jAN"/>
    <n v="26"/>
    <n v="-26"/>
    <n v="-1"/>
    <s v="DEGROWTH"/>
    <n v="0"/>
  </r>
  <r>
    <x v="0"/>
    <s v="HOJAI"/>
    <s v="R096"/>
    <n v="1000000665"/>
    <s v="RAFIK HARDWARE"/>
    <d v="2011-05-09T00:00:00"/>
    <s v="Targeted Dealer"/>
    <m/>
    <n v="350"/>
    <n v="350"/>
    <n v="405"/>
    <n v="-55"/>
    <n v="115.71428571428571"/>
    <n v="340"/>
    <s v="DEC"/>
    <n v="340"/>
    <n v="65"/>
    <n v="0.19117647058823528"/>
    <s v="GROWTH"/>
    <n v="340"/>
    <s v="jAN"/>
    <n v="340"/>
    <n v="65"/>
    <n v="0.19117647058823528"/>
    <s v="GROWTH"/>
    <n v="0"/>
  </r>
  <r>
    <x v="0"/>
    <s v="NAGAON"/>
    <s v="M238"/>
    <n v="1000000653"/>
    <s v="MAA HARDWARE (NAGAON)"/>
    <d v="2012-10-04T00:00:00"/>
    <s v="Targeted Dealer"/>
    <m/>
    <n v="125"/>
    <n v="125"/>
    <n v="60"/>
    <n v="65"/>
    <n v="48"/>
    <n v="20"/>
    <s v="DEC"/>
    <n v="20"/>
    <n v="40"/>
    <n v="2"/>
    <s v="GROWTH"/>
    <n v="130"/>
    <s v="jAN"/>
    <n v="130"/>
    <n v="-70"/>
    <n v="-0.53846153846153844"/>
    <s v="DEGROWTH"/>
    <n v="0"/>
  </r>
  <r>
    <x v="0"/>
    <s v="HOJAI"/>
    <s v="A162"/>
    <n v="1000000634"/>
    <s v="ALAM AGRO INDUSTRY"/>
    <d v="2013-05-03T00:00:00"/>
    <s v="Targeted Dealer"/>
    <m/>
    <n v="140"/>
    <n v="140"/>
    <n v="160"/>
    <n v="-20"/>
    <n v="114.28571428571429"/>
    <n v="120"/>
    <s v="DEC"/>
    <n v="120"/>
    <n v="40"/>
    <n v="0.33333333333333326"/>
    <s v="GROWTH"/>
    <n v="120"/>
    <s v="jAN"/>
    <n v="120"/>
    <n v="40"/>
    <n v="0.33333333333333326"/>
    <s v="GROWTH"/>
    <n v="0"/>
  </r>
  <r>
    <x v="0"/>
    <s v="HOJAI"/>
    <s v="NEM008"/>
    <n v="1000000654"/>
    <s v="MAA MANASA HARDWARE (HOJAI)"/>
    <d v="2014-06-01T00:00:00"/>
    <s v="Targeted Dealer"/>
    <m/>
    <n v="140"/>
    <n v="140"/>
    <n v="105"/>
    <n v="35"/>
    <n v="75"/>
    <n v="130"/>
    <s v="DEC"/>
    <n v="130"/>
    <n v="-25"/>
    <n v="-0.19230769230769229"/>
    <s v="DEGROWTH"/>
    <n v="227"/>
    <s v="jAN"/>
    <n v="227"/>
    <n v="-122"/>
    <n v="-0.5374449339207048"/>
    <s v="DEGROWTH"/>
    <n v="0"/>
  </r>
  <r>
    <x v="0"/>
    <s v="NAGAON"/>
    <s v="NEM025"/>
    <n v="1000000655"/>
    <s v="MAHABIR HARDWARE (DOOM DOOMIA)"/>
    <d v="2014-10-15T00:00:00"/>
    <s v="Targeted Dealer"/>
    <m/>
    <n v="60"/>
    <n v="60"/>
    <n v="20"/>
    <n v="40"/>
    <n v="33.333333333333336"/>
    <n v="20"/>
    <s v="DEC"/>
    <n v="20"/>
    <n v="0"/>
    <n v="0"/>
    <s v="GROWTH"/>
    <n v="0"/>
    <s v="jAN"/>
    <n v="0"/>
    <n v="20"/>
    <n v="0"/>
    <b v="0"/>
    <n v="0"/>
  </r>
  <r>
    <x v="0"/>
    <s v="NAGAON"/>
    <s v="NED018"/>
    <n v="1000000642"/>
    <s v="DEBRATHA ENTERPRISE"/>
    <d v="2014-12-17T00:00:00"/>
    <s v="-"/>
    <m/>
    <n v="0"/>
    <n v="0"/>
    <n v="0"/>
    <n v="0"/>
    <s v="-"/>
    <n v="0"/>
    <s v="DEC"/>
    <n v="0"/>
    <n v="0"/>
    <s v=" "/>
    <b v="0"/>
    <n v="24"/>
    <s v="jAN"/>
    <n v="24"/>
    <n v="-24"/>
    <n v="-1"/>
    <s v="DEGROWTH"/>
    <n v="1"/>
  </r>
  <r>
    <x v="0"/>
    <s v="HOJAI"/>
    <s v="NEA028"/>
    <n v="1000000633"/>
    <s v="A. HAQUE HARDWARE"/>
    <d v="2015-02-13T00:00:00"/>
    <s v="Targeted Dealer"/>
    <m/>
    <n v="170"/>
    <n v="170"/>
    <n v="198"/>
    <n v="-28"/>
    <n v="116.47058823529412"/>
    <n v="155"/>
    <s v="DEC"/>
    <n v="155"/>
    <n v="43"/>
    <n v="0.27741935483870961"/>
    <s v="GROWTH"/>
    <n v="163"/>
    <s v="jAN"/>
    <n v="163"/>
    <n v="35"/>
    <n v="0.21472392638036819"/>
    <s v="GROWTH"/>
    <n v="0"/>
  </r>
  <r>
    <x v="0"/>
    <s v="HOJAI"/>
    <s v="NES132"/>
    <n v="1000000672"/>
    <s v="SHARMA HARDWARE (NAGAON)"/>
    <d v="2016-03-19T00:00:00"/>
    <s v="Targeted Dealer"/>
    <m/>
    <n v="50"/>
    <n v="50"/>
    <n v="26"/>
    <n v="24"/>
    <n v="52"/>
    <n v="37.5"/>
    <s v="DEC"/>
    <n v="37.5"/>
    <n v="-11.5"/>
    <n v="-0.30666666666666664"/>
    <s v="DEGROWTH"/>
    <n v="30"/>
    <s v="jAN"/>
    <n v="30"/>
    <n v="-4"/>
    <n v="-0.1333333333333333"/>
    <s v="DEGROWTH"/>
    <n v="0"/>
  </r>
  <r>
    <x v="0"/>
    <s v="NAGAON"/>
    <s v="NEM116"/>
    <n v="1000000657"/>
    <s v="MD NAJIM UDDIN (KAMPUR)"/>
    <d v="2017-03-28T00:00:00"/>
    <s v="Targeted Dealer"/>
    <m/>
    <n v="65"/>
    <n v="65"/>
    <n v="0"/>
    <n v="65"/>
    <n v="0"/>
    <n v="0"/>
    <s v="DEC"/>
    <n v="0"/>
    <n v="0"/>
    <s v=" "/>
    <b v="0"/>
    <n v="60"/>
    <s v="jAN"/>
    <n v="60"/>
    <n v="-60"/>
    <n v="-1"/>
    <s v="DEGROWTH"/>
    <n v="0"/>
  </r>
  <r>
    <x v="0"/>
    <s v="NAGAON"/>
    <s v="NEH035"/>
    <n v="1000000647"/>
    <s v="HARIOM HARDWARE (DHING)"/>
    <d v="2017-04-17T00:00:00"/>
    <s v="Targeted Dealer"/>
    <m/>
    <n v="40"/>
    <n v="40"/>
    <n v="20"/>
    <n v="20"/>
    <n v="50"/>
    <n v="20"/>
    <s v="DEC"/>
    <n v="20"/>
    <n v="0"/>
    <n v="0"/>
    <s v="GROWTH"/>
    <n v="139"/>
    <s v="jAN"/>
    <n v="139"/>
    <n v="-119"/>
    <n v="-0.85611510791366907"/>
    <s v="DEGROWTH"/>
    <n v="0"/>
  </r>
  <r>
    <x v="0"/>
    <s v="KARBIANGLONG"/>
    <s v="NEU018"/>
    <n v="1000000675"/>
    <s v="UNITED HARDWARE (MANJA)"/>
    <d v="2017-04-17T00:00:00"/>
    <s v="-"/>
    <m/>
    <n v="0"/>
    <n v="0"/>
    <n v="0"/>
    <n v="0"/>
    <s v="-"/>
    <n v="0"/>
    <s v="DEC"/>
    <n v="0"/>
    <n v="0"/>
    <s v=" "/>
    <b v="0"/>
    <n v="60"/>
    <s v="jAN"/>
    <n v="60"/>
    <n v="-60"/>
    <n v="-1"/>
    <s v="DEGROWTH"/>
    <n v="0"/>
  </r>
  <r>
    <x v="0"/>
    <s v="HOJAI"/>
    <s v="NES190"/>
    <n v="1000000667"/>
    <s v="S K TRADING CO. (LUMDING)"/>
    <d v="2017-04-24T00:00:00"/>
    <s v="Targeted Dealer"/>
    <m/>
    <n v="130"/>
    <n v="130"/>
    <n v="100"/>
    <n v="30"/>
    <n v="76.92307692307692"/>
    <n v="100"/>
    <s v="DEC"/>
    <n v="100"/>
    <n v="0"/>
    <n v="0"/>
    <s v="GROWTH"/>
    <n v="140"/>
    <s v="jAN"/>
    <n v="140"/>
    <n v="-40"/>
    <n v="-0.2857142857142857"/>
    <s v="DEGROWTH"/>
    <n v="0"/>
  </r>
  <r>
    <x v="0"/>
    <s v="NAGAON"/>
    <s v="NEO009"/>
    <n v="1000000661"/>
    <s v="OJA HARDWARE (KOLONGPAR)"/>
    <d v="2017-06-28T00:00:00"/>
    <s v="Targeted Dealer"/>
    <m/>
    <n v="230"/>
    <n v="230"/>
    <n v="273.5"/>
    <n v="-43.5"/>
    <n v="118.91304347826087"/>
    <n v="305"/>
    <s v="DEC"/>
    <n v="305"/>
    <n v="-31.5"/>
    <n v="-0.10327868852459021"/>
    <s v="DEGROWTH"/>
    <n v="191"/>
    <s v="jAN"/>
    <n v="191"/>
    <n v="82.5"/>
    <n v="0.43193717277486909"/>
    <s v="GROWTH"/>
    <n v="0"/>
  </r>
  <r>
    <x v="0"/>
    <s v="KARBIANGLONG"/>
    <s v="NEH047"/>
    <n v="1000000646"/>
    <s v="HANUMAN BHANDAR (BOKOLIA)"/>
    <d v="2018-02-01T00:00:00"/>
    <s v="Targeted Dealer"/>
    <m/>
    <n v="120"/>
    <n v="120"/>
    <n v="255"/>
    <n v="-135"/>
    <n v="212.5"/>
    <n v="325"/>
    <s v="DEC"/>
    <n v="325"/>
    <n v="-70"/>
    <n v="-0.2153846153846154"/>
    <s v="DEGROWTH"/>
    <n v="210"/>
    <s v="jAN"/>
    <n v="210"/>
    <n v="45"/>
    <n v="0.21428571428571419"/>
    <s v="GROWTH"/>
    <n v="0"/>
  </r>
  <r>
    <x v="0"/>
    <s v="NAGAON"/>
    <s v="NES262"/>
    <n v="1000000670"/>
    <s v="SANDHYA HARDWARE (JAMUNAMUKH)"/>
    <d v="2018-02-23T00:00:00"/>
    <s v="Targeted Dealer"/>
    <m/>
    <n v="560"/>
    <n v="560"/>
    <n v="478"/>
    <n v="82"/>
    <n v="85.357142857142861"/>
    <n v="438"/>
    <s v="DEC"/>
    <n v="438"/>
    <n v="40"/>
    <n v="9.1324200913242004E-2"/>
    <s v="GROWTH"/>
    <n v="560"/>
    <s v="jAN"/>
    <n v="560"/>
    <n v="-82"/>
    <n v="-0.14642857142857146"/>
    <s v="DEGROWTH"/>
    <n v="0"/>
  </r>
  <r>
    <x v="0"/>
    <s v="NAGAON"/>
    <s v="NEM194"/>
    <n v="1000000659"/>
    <s v="MUSTAKIM HARDWARE"/>
    <d v="2018-06-07T00:00:00"/>
    <s v="Targeted Dealer"/>
    <m/>
    <n v="26"/>
    <n v="26"/>
    <n v="26"/>
    <n v="0"/>
    <n v="100"/>
    <n v="13"/>
    <s v="DEC"/>
    <n v="13"/>
    <n v="13"/>
    <n v="1"/>
    <s v="GROWTH"/>
    <n v="65"/>
    <s v="jAN"/>
    <n v="65"/>
    <n v="-39"/>
    <n v="-0.6"/>
    <s v="DEGROWTH"/>
    <n v="0"/>
  </r>
  <r>
    <x v="0"/>
    <s v="HOJAI"/>
    <s v="NEA209"/>
    <n v="1000000637"/>
    <s v="AYUSH HARDWARE"/>
    <d v="2018-07-13T00:00:00"/>
    <s v="Targeted Dealer"/>
    <m/>
    <n v="100"/>
    <n v="100"/>
    <n v="150"/>
    <n v="-50"/>
    <n v="150"/>
    <n v="110"/>
    <s v="DEC"/>
    <n v="110"/>
    <n v="40"/>
    <n v="0.36363636363636354"/>
    <s v="GROWTH"/>
    <n v="90"/>
    <s v="jAN"/>
    <n v="90"/>
    <n v="60"/>
    <n v="0.66666666666666674"/>
    <s v="GROWTH"/>
    <n v="0"/>
  </r>
  <r>
    <x v="0"/>
    <s v="HOJAI"/>
    <s v="NER151"/>
    <n v="1000000666"/>
    <s v="RAJIA HARDWARE"/>
    <d v="2018-08-16T00:00:00"/>
    <s v="Targeted Dealer"/>
    <m/>
    <n v="200"/>
    <n v="200"/>
    <n v="380"/>
    <n v="-180"/>
    <n v="190"/>
    <n v="320"/>
    <s v="DEC"/>
    <n v="320"/>
    <n v="60"/>
    <n v="0.1875"/>
    <s v="GROWTH"/>
    <n v="185"/>
    <s v="jAN"/>
    <n v="185"/>
    <n v="195"/>
    <n v="1.0540540540540539"/>
    <s v="GROWTH"/>
    <n v="0"/>
  </r>
  <r>
    <x v="0"/>
    <s v="KARBIANGLONG"/>
    <s v="NEM230"/>
    <n v="1000000658"/>
    <s v="MI HARDWARE &amp; CEMENT"/>
    <d v="2019-01-30T00:00:00"/>
    <s v="Targeted Dealer"/>
    <m/>
    <n v="850"/>
    <n v="850"/>
    <n v="980"/>
    <n v="-130"/>
    <n v="115.29411764705883"/>
    <n v="1010"/>
    <s v="DEC"/>
    <n v="1010"/>
    <n v="-30"/>
    <n v="-2.9702970297029729E-2"/>
    <s v="DEGROWTH"/>
    <n v="490"/>
    <s v="jAN"/>
    <n v="490"/>
    <n v="490"/>
    <n v="1"/>
    <s v="GROWTH"/>
    <n v="0"/>
  </r>
  <r>
    <x v="0"/>
    <s v="KARBIANGLONG"/>
    <s v="NEM242"/>
    <n v="1000001037"/>
    <s v="MAA TRADERS (BOKAJAN)"/>
    <d v="2019-06-07T00:00:00"/>
    <s v="Targeted Dealer"/>
    <m/>
    <n v="2845"/>
    <n v="2845"/>
    <n v="2360"/>
    <n v="485"/>
    <n v="82.952548330404227"/>
    <n v="2630"/>
    <s v="DEC"/>
    <n v="2630"/>
    <n v="-270"/>
    <n v="-0.10266159695817489"/>
    <s v="DEGROWTH"/>
    <n v="2920"/>
    <s v="jAN"/>
    <n v="2920"/>
    <n v="-560"/>
    <n v="-0.19178082191780821"/>
    <s v="DEGROWTH"/>
    <n v="0"/>
  </r>
  <r>
    <x v="0"/>
    <s v="NAGAON"/>
    <s v="NES383"/>
    <n v="1000001042"/>
    <s v="SHIV SAI SUPPLIER"/>
    <d v="2019-06-26T00:00:00"/>
    <s v="Targeted Dealer"/>
    <m/>
    <n v="13"/>
    <n v="13"/>
    <n v="13"/>
    <n v="0"/>
    <n v="100"/>
    <n v="13"/>
    <s v="DEC"/>
    <n v="13"/>
    <n v="0"/>
    <n v="0"/>
    <s v="GROWTH"/>
    <n v="72"/>
    <s v="jAN"/>
    <n v="72"/>
    <n v="-59"/>
    <n v="-0.81944444444444442"/>
    <s v="DEGROWTH"/>
    <n v="1"/>
  </r>
  <r>
    <x v="0"/>
    <s v="KARBIANGLONG"/>
    <s v="NEB201"/>
    <n v="1000001032"/>
    <s v="BALAJI HARDWARE (DIPHU)"/>
    <d v="2019-07-01T00:00:00"/>
    <s v="Targeted Dealer"/>
    <m/>
    <n v="60"/>
    <n v="60"/>
    <n v="22"/>
    <n v="38"/>
    <n v="36.666666666666671"/>
    <n v="22"/>
    <s v="DEC"/>
    <n v="22"/>
    <n v="0"/>
    <n v="0"/>
    <s v="GROWTH"/>
    <n v="50"/>
    <s v="jAN"/>
    <n v="50"/>
    <n v="-28"/>
    <n v="-0.56000000000000005"/>
    <s v="DEGROWTH"/>
    <n v="0"/>
  </r>
  <r>
    <x v="0"/>
    <s v="HOJAI"/>
    <s v="NEK137"/>
    <n v="1000001035"/>
    <s v="KRISHNA KUMAR GHOSH AND SONS"/>
    <d v="2019-11-26T00:00:00"/>
    <s v="Targeted Dealer"/>
    <m/>
    <n v="150"/>
    <n v="150"/>
    <n v="90"/>
    <n v="60"/>
    <n v="60"/>
    <n v="100"/>
    <s v="DEC"/>
    <n v="100"/>
    <n v="-10"/>
    <n v="-9.9999999999999978E-2"/>
    <s v="DEGROWTH"/>
    <n v="120"/>
    <s v="jAN"/>
    <n v="120"/>
    <n v="-30"/>
    <n v="-0.25"/>
    <s v="DEGROWTH"/>
    <n v="0"/>
  </r>
  <r>
    <x v="0"/>
    <s v="HOJAI"/>
    <s v="NEJ109"/>
    <n v="1000001033"/>
    <s v="J. SIDDIKA HARDWARE"/>
    <d v="2020-06-24T00:00:00"/>
    <s v="Targeted Dealer"/>
    <m/>
    <n v="170"/>
    <n v="170"/>
    <n v="185"/>
    <n v="-15"/>
    <n v="108.82352941176471"/>
    <n v="191"/>
    <s v="DEC"/>
    <n v="191"/>
    <n v="-6"/>
    <n v="-3.1413612565445059E-2"/>
    <s v="DEGROWTH"/>
    <n v="155"/>
    <s v="jAN"/>
    <n v="155"/>
    <n v="30"/>
    <n v="0.19354838709677424"/>
    <s v="GROWTH"/>
    <n v="0"/>
  </r>
  <r>
    <x v="0"/>
    <s v="NAGAON"/>
    <s v="NES454"/>
    <n v="1000001043"/>
    <s v="SHIV SANKAR HARDWARE"/>
    <d v="2020-07-24T00:00:00"/>
    <s v="Targeted Dealer"/>
    <m/>
    <n v="150"/>
    <n v="150"/>
    <n v="200"/>
    <n v="-50"/>
    <n v="133.33333333333334"/>
    <n v="150"/>
    <s v="DEC"/>
    <n v="150"/>
    <n v="50"/>
    <n v="0.33333333333333326"/>
    <s v="GROWTH"/>
    <n v="75"/>
    <s v="jAN"/>
    <n v="75"/>
    <n v="125"/>
    <n v="1.6666666666666665"/>
    <s v="GROWTH"/>
    <n v="0"/>
  </r>
  <r>
    <x v="0"/>
    <s v="NAGAON"/>
    <s v="NEM280"/>
    <n v="1000001036"/>
    <s v="MAA BHAWANI HARDWARE (NGN)"/>
    <d v="2020-09-30T00:00:00"/>
    <s v="Targeted Dealer"/>
    <m/>
    <n v="100"/>
    <n v="100"/>
    <n v="46"/>
    <n v="54"/>
    <n v="46"/>
    <n v="34"/>
    <s v="DEC"/>
    <n v="34"/>
    <n v="12"/>
    <n v="0.35294117647058831"/>
    <s v="GROWTH"/>
    <n v="112"/>
    <s v="jAN"/>
    <n v="112"/>
    <n v="-66"/>
    <n v="-0.5892857142857143"/>
    <s v="DEGROWTH"/>
    <n v="0"/>
  </r>
  <r>
    <x v="0"/>
    <s v="NAGAON"/>
    <s v="NES485"/>
    <n v="1000001041"/>
    <s v="SAIKIA HARDWARE-NGN"/>
    <d v="2020-12-23T00:00:00"/>
    <s v="Targeted Dealer"/>
    <m/>
    <n v="45"/>
    <n v="45"/>
    <n v="33"/>
    <n v="12"/>
    <n v="73.333333333333329"/>
    <n v="48"/>
    <s v="DEC"/>
    <n v="48"/>
    <n v="-15"/>
    <n v="-0.3125"/>
    <s v="DEGROWTH"/>
    <n v="46"/>
    <s v="jAN"/>
    <n v="46"/>
    <n v="-13"/>
    <n v="-0.28260869565217395"/>
    <s v="DEGROWTH"/>
    <n v="0"/>
  </r>
  <r>
    <x v="0"/>
    <s v="HOJAI"/>
    <s v="NEK151"/>
    <n v="1000001034"/>
    <s v="KALPANA HARDWARE-NGN"/>
    <d v="2020-12-26T00:00:00"/>
    <s v="Targeted Dealer"/>
    <m/>
    <n v="140"/>
    <n v="140"/>
    <n v="180"/>
    <n v="-40"/>
    <n v="128.57142857142858"/>
    <n v="140"/>
    <s v="DEC"/>
    <n v="140"/>
    <n v="40"/>
    <n v="0.28571428571428581"/>
    <s v="GROWTH"/>
    <n v="160"/>
    <s v="jAN"/>
    <n v="160"/>
    <n v="20"/>
    <n v="0.125"/>
    <s v="GROWTH"/>
    <n v="0"/>
  </r>
  <r>
    <x v="0"/>
    <s v="NAGAON"/>
    <s v="NEP214"/>
    <n v="1000001038"/>
    <s v="PINKI HARDWARE - NGN"/>
    <d v="2021-10-26T00:00:00"/>
    <s v="Targeted Dealer"/>
    <m/>
    <n v="50"/>
    <n v="50"/>
    <n v="20"/>
    <n v="30"/>
    <n v="40"/>
    <n v="66"/>
    <s v="DEC"/>
    <n v="66"/>
    <n v="-46"/>
    <n v="-0.69696969696969702"/>
    <s v="DEGROWTH"/>
    <n v="33"/>
    <s v="jAN"/>
    <n v="33"/>
    <n v="-13"/>
    <n v="-0.39393939393939392"/>
    <s v="DEGROWTH"/>
    <n v="0"/>
  </r>
  <r>
    <x v="0"/>
    <s v="HOJAI"/>
    <s v="NEA343"/>
    <n v="1000002624"/>
    <s v="A.K. HARDWARE"/>
    <d v="2022-03-16T00:00:00"/>
    <s v="Targeted Dealer"/>
    <m/>
    <n v="20"/>
    <n v="20"/>
    <n v="10"/>
    <n v="10"/>
    <n v="50"/>
    <n v="20"/>
    <s v="DEC"/>
    <n v="20"/>
    <n v="-10"/>
    <n v="-0.5"/>
    <s v="DEGROWTH"/>
    <n v="40"/>
    <s v="jAN"/>
    <n v="40"/>
    <n v="-30"/>
    <n v="-0.75"/>
    <s v="DEGROWTH"/>
    <n v="0"/>
  </r>
  <r>
    <x v="0"/>
    <s v="KARBIANGLONG"/>
    <s v="NER243"/>
    <n v="1000002728"/>
    <s v="RAJESH HARDWARE SHOP-HOJAI"/>
    <d v="2022-04-20T00:00:00"/>
    <s v="Targeted Dealer"/>
    <m/>
    <n v="10"/>
    <n v="10"/>
    <n v="10"/>
    <n v="0"/>
    <n v="100"/>
    <n v="0"/>
    <s v="DEC"/>
    <n v="0"/>
    <n v="10"/>
    <s v=" "/>
    <b v="0"/>
    <n v="20"/>
    <s v="jAN"/>
    <n v="20"/>
    <n v="-10"/>
    <n v="-0.5"/>
    <s v="DEGROWTH"/>
    <n v="0"/>
  </r>
  <r>
    <x v="0"/>
    <s v="NAGAON"/>
    <s v="NER246"/>
    <n v="1000002734"/>
    <s v="RUPALI HARDWARE"/>
    <d v="2022-04-27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0"/>
  </r>
  <r>
    <x v="0"/>
    <s v="HOJAI"/>
    <s v="NEN191"/>
    <n v="1000002750"/>
    <s v="NIDEESHWARAM HARDWARE"/>
    <d v="2022-05-19T00:00:00"/>
    <s v="Targeted Dealer"/>
    <m/>
    <n v="80"/>
    <n v="80"/>
    <n v="100"/>
    <n v="-20"/>
    <n v="125"/>
    <n v="80"/>
    <s v="DEC"/>
    <n v="80"/>
    <n v="20"/>
    <n v="0.25"/>
    <s v="GROWTH"/>
    <n v="60"/>
    <s v="jAN"/>
    <n v="60"/>
    <n v="40"/>
    <n v="0.66666666666666674"/>
    <s v="GROWTH"/>
    <n v="0"/>
  </r>
  <r>
    <x v="0"/>
    <s v="HOJAI"/>
    <s v="NEN194"/>
    <n v="1000002818"/>
    <s v="N.J. HARDWARE"/>
    <d v="2022-06-20T00:00:00"/>
    <s v="Targeted Dealer"/>
    <m/>
    <n v="60"/>
    <n v="60"/>
    <n v="32.5"/>
    <n v="27.5"/>
    <n v="54.166666666666671"/>
    <n v="30"/>
    <s v="DEC"/>
    <n v="30"/>
    <n v="2.5"/>
    <n v="8.3333333333333259E-2"/>
    <s v="GROWTH"/>
    <n v="60"/>
    <s v="jAN"/>
    <n v="60"/>
    <n v="-27.5"/>
    <n v="-0.45833333333333337"/>
    <s v="DEGROWTH"/>
    <n v="0"/>
  </r>
  <r>
    <x v="0"/>
    <s v="NAGAON"/>
    <s v="NEM349"/>
    <n v="1000002960"/>
    <s v="MOROMI ENTERPRISE"/>
    <d v="2022-09-14T00:00:00"/>
    <s v="Targeted Dealer"/>
    <m/>
    <n v="120"/>
    <n v="120"/>
    <n v="200"/>
    <n v="-80"/>
    <n v="166.66666666666669"/>
    <n v="100"/>
    <s v="DEC"/>
    <n v="100"/>
    <n v="100"/>
    <n v="1"/>
    <s v="GROWTH"/>
    <n v="120"/>
    <s v="jAN"/>
    <n v="120"/>
    <n v="80"/>
    <n v="0.66666666666666674"/>
    <s v="GROWTH"/>
    <n v="0"/>
  </r>
  <r>
    <x v="0"/>
    <s v="NAGAON"/>
    <s v="NEM353"/>
    <n v="1000003133"/>
    <s v="M.H. ENTERPRISE"/>
    <d v="2022-12-16T00:00:00"/>
    <s v="Targeted Dealer"/>
    <m/>
    <n v="60"/>
    <n v="60"/>
    <n v="20"/>
    <n v="40"/>
    <n v="33.333333333333336"/>
    <n v="20"/>
    <s v="DEC"/>
    <n v="20"/>
    <n v="0"/>
    <n v="0"/>
    <s v="GROWTH"/>
    <n v="52"/>
    <s v="jAN"/>
    <n v="52"/>
    <n v="-32"/>
    <n v="-0.61538461538461542"/>
    <s v="DEGROWTH"/>
    <n v="0"/>
  </r>
  <r>
    <x v="0"/>
    <s v="HOJAI"/>
    <s v="NEB305"/>
    <n v="1000003202"/>
    <s v="BABU HARDWARE"/>
    <d v="2022-12-31T00:00:00"/>
    <s v="Targeted Dealer"/>
    <m/>
    <n v="20"/>
    <n v="20"/>
    <n v="60"/>
    <n v="-40"/>
    <n v="300"/>
    <n v="20"/>
    <s v="DEC"/>
    <n v="20"/>
    <n v="40"/>
    <n v="2"/>
    <s v="GROWTH"/>
    <n v="20"/>
    <s v="jAN"/>
    <n v="20"/>
    <n v="40"/>
    <n v="2"/>
    <s v="GROWTH"/>
    <n v="0"/>
  </r>
  <r>
    <x v="0"/>
    <s v="HOJAI"/>
    <s v="NEM358"/>
    <n v="1000003200"/>
    <s v="MAZUMDER HARDWARE"/>
    <d v="2022-12-31T00:00:00"/>
    <s v="Targeted Dealer"/>
    <m/>
    <n v="150"/>
    <n v="150"/>
    <n v="115"/>
    <n v="35"/>
    <n v="76.666666666666671"/>
    <n v="117"/>
    <s v="DEC"/>
    <n v="117"/>
    <n v="-2"/>
    <n v="-1.7094017094017144E-2"/>
    <s v="DEGROWTH"/>
    <n v="150"/>
    <s v="jAN"/>
    <n v="150"/>
    <n v="-35"/>
    <n v="-0.23333333333333328"/>
    <s v="DEGROWTH"/>
    <n v="0"/>
  </r>
  <r>
    <x v="0"/>
    <s v="HOJAI"/>
    <s v="NEA371"/>
    <n v="1000003243"/>
    <s v="ASHOK KEJARIWAL"/>
    <d v="2023-01-11T00:00:00"/>
    <s v="Targeted Dealer"/>
    <m/>
    <n v="20"/>
    <n v="20"/>
    <n v="10"/>
    <n v="10"/>
    <n v="50"/>
    <n v="20"/>
    <s v="DEC"/>
    <n v="20"/>
    <n v="-10"/>
    <n v="-0.5"/>
    <s v="DEGROWTH"/>
    <n v="67"/>
    <s v="jAN"/>
    <n v="67"/>
    <n v="-57"/>
    <n v="-0.85074626865671643"/>
    <s v="DEGROWTH"/>
    <n v="0"/>
  </r>
  <r>
    <x v="0"/>
    <s v="HOJAI"/>
    <s v="NEA376"/>
    <n v="1000003314"/>
    <s v="ALIM ENTERPRISE"/>
    <d v="2023-01-31T00:00:00"/>
    <s v="Targeted Dealer"/>
    <m/>
    <n v="40"/>
    <n v="40"/>
    <n v="30"/>
    <n v="10"/>
    <n v="75"/>
    <n v="25"/>
    <s v="DEC"/>
    <n v="25"/>
    <n v="5"/>
    <n v="0.19999999999999996"/>
    <s v="GROWTH"/>
    <n v="20"/>
    <s v="jAN"/>
    <n v="20"/>
    <n v="10"/>
    <n v="0.5"/>
    <s v="GROWTH"/>
    <n v="0"/>
  </r>
  <r>
    <x v="0"/>
    <s v="KARBIANGLONG"/>
    <s v="NEM381"/>
    <n v="1000003488"/>
    <s v="MAA LAXMI HARDWARE"/>
    <d v="2023-04-26T00:00:00"/>
    <s v="Targeted Dealer"/>
    <m/>
    <n v="400"/>
    <n v="400"/>
    <n v="400"/>
    <n v="0"/>
    <n v="100"/>
    <n v="400"/>
    <s v="DEC"/>
    <n v="400"/>
    <n v="0"/>
    <n v="0"/>
    <s v="GROWTH"/>
    <n v="190"/>
    <s v="jAN"/>
    <n v="190"/>
    <n v="210"/>
    <n v="1.1052631578947367"/>
    <s v="GROWTH"/>
    <n v="0"/>
  </r>
  <r>
    <x v="0"/>
    <s v="KARBIANGLONG"/>
    <s v="NES664"/>
    <n v="1000003532"/>
    <s v="SWASTIK HARDWARE STORE"/>
    <d v="2023-05-18T00:00:00"/>
    <s v="Targeted Dealer"/>
    <m/>
    <n v="40"/>
    <n v="40"/>
    <n v="40"/>
    <n v="0"/>
    <n v="100"/>
    <n v="40"/>
    <s v="DEC"/>
    <n v="40"/>
    <n v="0"/>
    <n v="0"/>
    <s v="GROWTH"/>
    <n v="60"/>
    <s v="jAN"/>
    <n v="60"/>
    <n v="-20"/>
    <n v="-0.33333333333333337"/>
    <s v="DEGROWTH"/>
    <n v="0"/>
  </r>
  <r>
    <x v="0"/>
    <s v="KARBIANGLONG"/>
    <s v="NED225"/>
    <n v="1000003527"/>
    <s v="DEV HARDWARES"/>
    <d v="2023-05-19T00:00:00"/>
    <s v="Targeted Dealer"/>
    <m/>
    <n v="60"/>
    <n v="60"/>
    <n v="20"/>
    <n v="40"/>
    <n v="33.333333333333336"/>
    <n v="35"/>
    <s v="DEC"/>
    <n v="35"/>
    <n v="-15"/>
    <n v="-0.4285714285714286"/>
    <s v="DEGROWTH"/>
    <n v="60"/>
    <s v="jAN"/>
    <n v="60"/>
    <n v="-40"/>
    <n v="-0.66666666666666674"/>
    <s v="DEGROWTH"/>
    <n v="0"/>
  </r>
  <r>
    <x v="0"/>
    <s v="KARBIANGLONG"/>
    <s v="NED226"/>
    <n v="1000003545"/>
    <s v="DEVI TRADERS"/>
    <d v="2023-05-24T00:00:00"/>
    <s v="Targeted Dealer"/>
    <m/>
    <n v="60"/>
    <n v="60"/>
    <n v="40"/>
    <n v="20"/>
    <n v="66.666666666666671"/>
    <n v="0"/>
    <s v="DEC"/>
    <n v="0"/>
    <n v="40"/>
    <s v=" "/>
    <b v="0"/>
    <n v="60"/>
    <s v="jAN"/>
    <n v="60"/>
    <n v="-20"/>
    <n v="-0.33333333333333337"/>
    <s v="DEGROWTH"/>
    <n v="0"/>
  </r>
  <r>
    <x v="0"/>
    <s v="KARBIANGLONG"/>
    <s v="NEP265"/>
    <n v="1000003549"/>
    <s v="PRINCE HARDWARE"/>
    <d v="2023-05-25T00:00:00"/>
    <s v="Targeted Dealer"/>
    <m/>
    <n v="60"/>
    <n v="60"/>
    <n v="20"/>
    <n v="40"/>
    <n v="33.333333333333336"/>
    <n v="40"/>
    <s v="DEC"/>
    <n v="40"/>
    <n v="-20"/>
    <n v="-0.5"/>
    <s v="DEGROWTH"/>
    <n v="40"/>
    <s v="jAN"/>
    <n v="40"/>
    <n v="-20"/>
    <n v="-0.5"/>
    <s v="DEGROWTH"/>
    <n v="0"/>
  </r>
  <r>
    <x v="0"/>
    <s v="KARBIANGLONG"/>
    <s v="NEJ170"/>
    <n v="1000003596"/>
    <s v="J.D. HARDWARE"/>
    <d v="2023-06-16T00:00:00"/>
    <s v="Targeted Dealer"/>
    <m/>
    <n v="20"/>
    <n v="20"/>
    <n v="20"/>
    <n v="0"/>
    <n v="100"/>
    <n v="0"/>
    <s v="DEC"/>
    <n v="0"/>
    <n v="20"/>
    <s v=" "/>
    <b v="0"/>
    <n v="30"/>
    <s v="jAN"/>
    <n v="30"/>
    <n v="-10"/>
    <n v="-0.33333333333333337"/>
    <s v="DEGROWTH"/>
    <n v="0"/>
  </r>
  <r>
    <x v="0"/>
    <s v="HOJAI"/>
    <s v="NEC128"/>
    <n v="1000003607"/>
    <s v="CHOUDHURY HARDWARE"/>
    <d v="2023-06-20T00:00:00"/>
    <s v="Targeted Dealer"/>
    <m/>
    <n v="63"/>
    <n v="63"/>
    <n v="20"/>
    <n v="43"/>
    <n v="31.746031746031747"/>
    <n v="20"/>
    <s v="DEC"/>
    <n v="20"/>
    <n v="0"/>
    <n v="0"/>
    <s v="GROWTH"/>
    <n v="20"/>
    <s v="jAN"/>
    <n v="20"/>
    <n v="0"/>
    <n v="0"/>
    <s v="GROWTH"/>
    <n v="0"/>
  </r>
  <r>
    <x v="0"/>
    <s v="HOJAI"/>
    <s v="NEK207"/>
    <n v="1000003789"/>
    <s v="K.D. HARDWARE"/>
    <d v="2023-12-18T00:00:00"/>
    <s v="Targeted Dealer"/>
    <m/>
    <n v="30"/>
    <n v="30"/>
    <n v="0"/>
    <n v="30"/>
    <n v="0"/>
    <n v="20"/>
    <s v="DEC"/>
    <n v="20"/>
    <n v="-20"/>
    <n v="-1"/>
    <s v="DEGROWTH"/>
    <n v="66"/>
    <s v="jAN"/>
    <n v="66"/>
    <n v="-66"/>
    <n v="-1"/>
    <s v="DEGROWTH"/>
    <n v="0"/>
  </r>
  <r>
    <x v="0"/>
    <s v="HOJAI"/>
    <s v="NEH150"/>
    <n v="1000003823"/>
    <s v="HILLS HARDWARE &amp; GLASS"/>
    <d v="2024-01-19T00:00:00"/>
    <s v="Targeted Dealer"/>
    <m/>
    <n v="20"/>
    <n v="20"/>
    <n v="10"/>
    <n v="10"/>
    <n v="50"/>
    <n v="20"/>
    <s v="DEC"/>
    <n v="20"/>
    <n v="-10"/>
    <n v="-0.5"/>
    <s v="DEGROWTH"/>
    <n v="18"/>
    <s v="jAN"/>
    <n v="18"/>
    <n v="-8"/>
    <n v="-0.44444444444444442"/>
    <s v="DEGROWTH"/>
    <n v="0"/>
  </r>
  <r>
    <x v="0"/>
    <s v="NAGAON"/>
    <s v="NEA430"/>
    <n v="1000003840"/>
    <s v="ANISUR ZAMAN"/>
    <d v="2024-01-24T00:00:00"/>
    <s v="Targeted Dealer"/>
    <m/>
    <n v="125"/>
    <n v="125"/>
    <n v="39"/>
    <n v="86"/>
    <n v="31.2"/>
    <n v="39"/>
    <s v="DEC"/>
    <n v="39"/>
    <n v="0"/>
    <n v="0"/>
    <s v="GROWTH"/>
    <n v="122"/>
    <s v="jAN"/>
    <n v="122"/>
    <n v="-83"/>
    <n v="-0.68032786885245899"/>
    <s v="DEGROWTH"/>
    <n v="0"/>
  </r>
  <r>
    <x v="0"/>
    <s v="HOJAI"/>
    <s v="NEG155"/>
    <n v="1000003892"/>
    <s v="G.S. HARDWARE"/>
    <d v="2024-03-22T00:00:00"/>
    <s v="Targeted Dealer"/>
    <m/>
    <n v="60"/>
    <n v="60"/>
    <n v="39"/>
    <n v="21"/>
    <n v="65"/>
    <n v="13"/>
    <s v="DEC"/>
    <n v="13"/>
    <n v="26"/>
    <n v="2"/>
    <s v="GROWTH"/>
    <n v="60"/>
    <s v="jAN"/>
    <n v="60"/>
    <n v="-21"/>
    <n v="-0.35"/>
    <s v="DEGROWTH"/>
    <n v="0"/>
  </r>
  <r>
    <x v="0"/>
    <s v="KARBIANGLONG"/>
    <s v="NEB363"/>
    <n v="1000003942"/>
    <s v="BAJRANG HARDWARE"/>
    <d v="2024-05-09T00:00:00"/>
    <s v="Targeted Dealer"/>
    <m/>
    <n v="100"/>
    <n v="100"/>
    <n v="133"/>
    <n v="-33"/>
    <n v="133"/>
    <n v="125"/>
    <s v="DEC"/>
    <n v="125"/>
    <n v="8"/>
    <n v="6.4000000000000057E-2"/>
    <s v="GROWTH"/>
    <n v="60"/>
    <s v="jAN"/>
    <n v="60"/>
    <n v="73"/>
    <n v="1.2166666666666668"/>
    <s v="GROWTH"/>
    <n v="0"/>
  </r>
  <r>
    <x v="0"/>
    <s v="HOJAI"/>
    <s v="NEM428"/>
    <n v="1000003948"/>
    <s v="MMR HARDWARE STORE"/>
    <d v="2024-05-10T00:00:00"/>
    <s v="Targeted Dealer"/>
    <m/>
    <n v="150"/>
    <n v="150"/>
    <n v="13"/>
    <n v="137"/>
    <n v="8.6666666666666661"/>
    <n v="24"/>
    <s v="DEC"/>
    <n v="24"/>
    <n v="-11"/>
    <n v="-0.45833333333333337"/>
    <s v="DEGROWTH"/>
    <n v="210"/>
    <s v="jAN"/>
    <n v="210"/>
    <n v="-197"/>
    <n v="-0.93809523809523809"/>
    <s v="DEGROWTH"/>
    <n v="0"/>
  </r>
  <r>
    <x v="0"/>
    <s v="HOJAI"/>
    <s v="NEN30"/>
    <n v="1000003973"/>
    <s v="NEW SUMAN ENTERPRISE"/>
    <d v="2024-05-18T00:00:00"/>
    <s v="Targeted Dealer"/>
    <m/>
    <n v="150"/>
    <n v="150"/>
    <n v="20"/>
    <n v="130"/>
    <n v="13.333333333333334"/>
    <n v="60"/>
    <s v="DEC"/>
    <n v="60"/>
    <n v="-40"/>
    <n v="-0.66666666666666674"/>
    <s v="DEGROWTH"/>
    <n v="90"/>
    <s v="jAN"/>
    <n v="90"/>
    <n v="-70"/>
    <n v="-0.77777777777777779"/>
    <s v="DEGROWTH"/>
    <n v="0"/>
  </r>
  <r>
    <x v="0"/>
    <s v="HOJAI"/>
    <s v="NEB365"/>
    <n v="1000003966"/>
    <s v="BALAJI HARDWER AND KRISHI BHANDAR"/>
    <d v="2024-05-21T00:00:00"/>
    <s v="Targeted Dealer"/>
    <m/>
    <n v="37"/>
    <n v="37"/>
    <n v="17"/>
    <n v="20"/>
    <n v="45.945945945945944"/>
    <n v="33"/>
    <s v="DEC"/>
    <n v="33"/>
    <n v="-16"/>
    <n v="-0.48484848484848486"/>
    <s v="DEGROWTH"/>
    <n v="40"/>
    <s v="jAN"/>
    <n v="40"/>
    <n v="-23"/>
    <n v="-0.57499999999999996"/>
    <s v="DEGROWTH"/>
    <n v="0"/>
  </r>
  <r>
    <x v="0"/>
    <s v="HOJAI"/>
    <s v="NES729"/>
    <n v="1000004002"/>
    <s v="SABNUR HARDWARE"/>
    <d v="2024-06-07T00:00:00"/>
    <s v="Targeted Dealer"/>
    <m/>
    <n v="100"/>
    <n v="100"/>
    <n v="78"/>
    <n v="22"/>
    <n v="78"/>
    <n v="83"/>
    <s v="DEC"/>
    <n v="83"/>
    <n v="-5"/>
    <n v="-6.0240963855421659E-2"/>
    <s v="DEGROWTH"/>
    <n v="70"/>
    <s v="jAN"/>
    <n v="70"/>
    <n v="8"/>
    <n v="0.11428571428571432"/>
    <s v="GROWTH"/>
    <n v="0"/>
  </r>
  <r>
    <x v="0"/>
    <s v="NAGAON"/>
    <s v="NEJ189"/>
    <n v="1000004044"/>
    <s v="JALAL HARDWARE"/>
    <d v="2024-07-17T00:00:00"/>
    <s v="Targeted Dealer"/>
    <m/>
    <n v="60"/>
    <n v="60"/>
    <n v="33"/>
    <n v="27"/>
    <n v="55"/>
    <n v="20"/>
    <s v="DEC"/>
    <n v="20"/>
    <n v="13"/>
    <n v="0.64999999999999991"/>
    <s v="GROWTH"/>
    <n v="40"/>
    <s v="jAN"/>
    <n v="40"/>
    <n v="-7"/>
    <n v="-0.17500000000000004"/>
    <s v="DEGROWTH"/>
    <n v="0"/>
  </r>
  <r>
    <x v="0"/>
    <s v="NAGAON"/>
    <s v="NEF028"/>
    <n v="1000004043"/>
    <s v="FARUQUE HARDWARE"/>
    <d v="2024-07-17T00:00:00"/>
    <s v="Targeted Dealer"/>
    <m/>
    <n v="39"/>
    <n v="39"/>
    <n v="38"/>
    <n v="1"/>
    <n v="97.435897435897431"/>
    <n v="20"/>
    <s v="DEC"/>
    <n v="20"/>
    <n v="18"/>
    <n v="0.89999999999999991"/>
    <s v="GROWTH"/>
    <n v="26"/>
    <s v="jAN"/>
    <n v="26"/>
    <n v="12"/>
    <n v="0.46153846153846145"/>
    <s v="GROWTH"/>
    <n v="1"/>
  </r>
  <r>
    <x v="0"/>
    <s v="HOJAI"/>
    <s v="NEM449"/>
    <n v="1000004099"/>
    <s v="MAA BELA HARDWARE STORE"/>
    <d v="2024-08-28T00:00:00"/>
    <s v="Targeted Dealer"/>
    <m/>
    <n v="20"/>
    <n v="20"/>
    <n v="20"/>
    <n v="0"/>
    <n v="100"/>
    <n v="20"/>
    <s v="DEC"/>
    <n v="20"/>
    <n v="0"/>
    <n v="0"/>
    <s v="GROWTH"/>
    <n v="20"/>
    <s v="jAN"/>
    <n v="20"/>
    <n v="0"/>
    <n v="0"/>
    <s v="GROWTH"/>
    <n v="0"/>
  </r>
  <r>
    <x v="0"/>
    <s v="N C Hills"/>
    <s v="J082"/>
    <n v="1000000618"/>
    <s v="JAYRAM BHANDER"/>
    <d v="2012-08-14T00:00:00"/>
    <s v="Targeted Dealer"/>
    <m/>
    <n v="760"/>
    <n v="760"/>
    <n v="640"/>
    <n v="120"/>
    <n v="84.21052631578948"/>
    <n v="740"/>
    <s v="DEC"/>
    <n v="740"/>
    <n v="-100"/>
    <n v="-0.13513513513513509"/>
    <s v="DEGROWTH"/>
    <n v="620"/>
    <s v="jAN"/>
    <n v="620"/>
    <n v="20"/>
    <n v="3.2258064516129004E-2"/>
    <s v="GROWTH"/>
    <n v="0"/>
  </r>
  <r>
    <x v="0"/>
    <s v="N C Hills"/>
    <s v="NEA027"/>
    <n v="1000000615"/>
    <s v="ANNAPURNA TRADE SYNDICATE"/>
    <d v="2015-02-09T00:00:00"/>
    <s v="Targeted Dealer"/>
    <m/>
    <n v="80"/>
    <n v="80"/>
    <n v="0"/>
    <n v="80"/>
    <n v="0"/>
    <n v="0"/>
    <s v="DEC"/>
    <n v="0"/>
    <n v="0"/>
    <s v=" "/>
    <b v="0"/>
    <n v="0"/>
    <s v="jAN"/>
    <n v="0"/>
    <n v="0"/>
    <n v="0"/>
    <b v="0"/>
    <n v="1"/>
  </r>
  <r>
    <x v="0"/>
    <s v="N C Hills"/>
    <s v="NED036"/>
    <n v="1000000616"/>
    <s v="DEY &amp; SONS"/>
    <d v="2015-09-07T00:00:00"/>
    <s v="Targeted Dealer"/>
    <m/>
    <n v="100"/>
    <n v="100"/>
    <n v="40"/>
    <n v="60"/>
    <n v="40"/>
    <n v="40"/>
    <s v="DEC"/>
    <n v="40"/>
    <n v="0"/>
    <n v="0"/>
    <s v="GROWTH"/>
    <n v="22"/>
    <s v="jAN"/>
    <n v="22"/>
    <n v="18"/>
    <n v="0.81818181818181812"/>
    <s v="GROWTH"/>
    <n v="0"/>
  </r>
  <r>
    <x v="0"/>
    <s v="N C Hills"/>
    <s v="NER186"/>
    <n v="1000001007"/>
    <s v="RENU BEGUM STORE"/>
    <d v="2020-01-02T00:00:00"/>
    <s v="Targeted Dealer"/>
    <m/>
    <n v="380"/>
    <n v="380"/>
    <n v="280"/>
    <n v="100"/>
    <n v="73.684210526315795"/>
    <n v="280"/>
    <s v="DEC"/>
    <n v="280"/>
    <n v="0"/>
    <n v="0"/>
    <s v="GROWTH"/>
    <n v="270"/>
    <s v="jAN"/>
    <n v="270"/>
    <n v="10"/>
    <n v="3.7037037037036979E-2"/>
    <s v="GROWTH"/>
    <n v="0"/>
  </r>
  <r>
    <x v="0"/>
    <s v="N C Hills"/>
    <s v="NES422"/>
    <n v="1000001008"/>
    <s v="SMTI KISETEULE ZEME"/>
    <d v="2020-01-02T00:00:00"/>
    <s v="Targeted Dealer"/>
    <m/>
    <n v="380"/>
    <n v="380"/>
    <n v="280"/>
    <n v="100"/>
    <n v="73.684210526315795"/>
    <n v="380"/>
    <s v="DEC"/>
    <n v="380"/>
    <n v="-100"/>
    <n v="-0.26315789473684215"/>
    <s v="DEGROWTH"/>
    <n v="307.5"/>
    <s v="jAN"/>
    <n v="307.5"/>
    <n v="-27.5"/>
    <n v="-8.9430894308943132E-2"/>
    <s v="DEGROWTH"/>
    <n v="0"/>
  </r>
  <r>
    <x v="0"/>
    <s v="N C Hills"/>
    <s v="NEK142"/>
    <n v="1000000652"/>
    <s v="KARANI ENTERPRISE (NGN)"/>
    <d v="2020-03-16T00:00:00"/>
    <s v="Targeted Dealer"/>
    <m/>
    <n v="80"/>
    <n v="80"/>
    <n v="40"/>
    <n v="40"/>
    <n v="50"/>
    <n v="60"/>
    <s v="DEC"/>
    <n v="60"/>
    <n v="-20"/>
    <n v="-0.33333333333333337"/>
    <s v="DEGROWTH"/>
    <n v="60"/>
    <s v="jAN"/>
    <n v="60"/>
    <n v="-20"/>
    <n v="-0.33333333333333337"/>
    <s v="DEGROWTH"/>
    <n v="0"/>
  </r>
  <r>
    <x v="0"/>
    <s v="N C Hills"/>
    <s v="NEM316"/>
    <n v="1000001006"/>
    <s v="MAA HARDWARE - NCH"/>
    <d v="2021-09-20T00:00:00"/>
    <s v="Targeted Dealer"/>
    <m/>
    <n v="100"/>
    <n v="100"/>
    <n v="60"/>
    <n v="40"/>
    <n v="60"/>
    <n v="80"/>
    <s v="DEC"/>
    <n v="80"/>
    <n v="-20"/>
    <n v="-0.25"/>
    <s v="DEGROWTH"/>
    <n v="22"/>
    <s v="jAN"/>
    <n v="22"/>
    <n v="38"/>
    <n v="1.7272727272727271"/>
    <s v="GROWTH"/>
    <n v="0"/>
  </r>
  <r>
    <x v="0"/>
    <s v="N C Hills"/>
    <s v="NER240"/>
    <n v="1000002620"/>
    <s v="RAMKRISHNA HARDWARE-DIMA HASAO"/>
    <d v="2022-03-08T00:00:00"/>
    <s v="Targeted Dealer"/>
    <m/>
    <n v="125"/>
    <n v="125"/>
    <n v="75"/>
    <n v="50"/>
    <n v="60"/>
    <n v="125"/>
    <s v="DEC"/>
    <n v="125"/>
    <n v="-50"/>
    <n v="-0.4"/>
    <s v="DEGROWTH"/>
    <n v="198.5"/>
    <s v="jAN"/>
    <n v="198.5"/>
    <n v="-123.5"/>
    <n v="-0.62216624685138533"/>
    <s v="DEGROWTH"/>
    <n v="0"/>
  </r>
  <r>
    <x v="0"/>
    <s v="N C Hills"/>
    <s v="NEO035"/>
    <n v="1000003164"/>
    <s v="OMIOO HARDWARE"/>
    <d v="2022-12-21T00:00:00"/>
    <s v="Targeted Dealer"/>
    <m/>
    <n v="265"/>
    <n v="265"/>
    <n v="150"/>
    <n v="115"/>
    <n v="56.60377358490566"/>
    <n v="106"/>
    <s v="DEC"/>
    <n v="106"/>
    <n v="44"/>
    <n v="0.41509433962264142"/>
    <s v="GROWTH"/>
    <n v="252"/>
    <s v="jAN"/>
    <n v="252"/>
    <n v="-102"/>
    <n v="-0.40476190476190477"/>
    <s v="DEGROWTH"/>
    <n v="0"/>
  </r>
  <r>
    <x v="0"/>
    <s v="N C Hills"/>
    <s v="NER323"/>
    <n v="1000004006"/>
    <s v="RANUP BODO"/>
    <d v="2024-06-13T00:00:00"/>
    <s v="Targeted Dealer"/>
    <m/>
    <n v="60"/>
    <n v="60"/>
    <n v="60"/>
    <n v="0"/>
    <n v="100"/>
    <n v="40"/>
    <s v="DEC"/>
    <n v="40"/>
    <n v="20"/>
    <n v="0.5"/>
    <s v="GROWTH"/>
    <n v="39"/>
    <s v="jAN"/>
    <n v="39"/>
    <n v="21"/>
    <n v="0.53846153846153855"/>
    <s v="GROWTH"/>
    <n v="0"/>
  </r>
  <r>
    <x v="0"/>
    <s v="N C Hills"/>
    <s v="NES744"/>
    <n v="1000004090"/>
    <s v="SUBHASH MALAKAR"/>
    <d v="2024-08-20T00:00:00"/>
    <s v="Targeted Dealer"/>
    <m/>
    <n v="60"/>
    <n v="60"/>
    <n v="40"/>
    <n v="20"/>
    <n v="66.666666666666671"/>
    <n v="60"/>
    <s v="DEC"/>
    <n v="60"/>
    <n v="-20"/>
    <n v="-0.33333333333333337"/>
    <s v="DEGROWTH"/>
    <n v="50"/>
    <s v="jAN"/>
    <n v="50"/>
    <n v="-10"/>
    <n v="-0.19999999999999996"/>
    <s v="DEGROWTH"/>
    <n v="0"/>
  </r>
  <r>
    <x v="0"/>
    <s v="TEZPUR"/>
    <s v="S036"/>
    <n v="1000000744"/>
    <s v="SHANKAR HARDWARE"/>
    <d v="2006-08-10T00:00:00"/>
    <s v="Targeted Dealer"/>
    <m/>
    <n v="240"/>
    <n v="240"/>
    <n v="242.5"/>
    <n v="-2.5"/>
    <n v="101.04166666666667"/>
    <n v="228"/>
    <s v="DEC"/>
    <n v="228"/>
    <n v="14.5"/>
    <n v="6.3596491228070207E-2"/>
    <s v="GROWTH"/>
    <n v="218.5"/>
    <s v="jAN"/>
    <n v="218.5"/>
    <n v="24"/>
    <n v="0.10983981693363853"/>
    <s v="GROWTH"/>
    <n v="0"/>
  </r>
  <r>
    <x v="0"/>
    <s v="BISWANATH"/>
    <s v="J015"/>
    <n v="1000000732"/>
    <s v="JAISWAL ENTERPRISES (TEZPUR)"/>
    <d v="2006-12-06T00:00:00"/>
    <s v="Targeted Dealer"/>
    <m/>
    <n v="5000"/>
    <n v="5000"/>
    <n v="4478"/>
    <n v="522"/>
    <n v="89.56"/>
    <n v="4618"/>
    <s v="DEC"/>
    <n v="4618"/>
    <n v="-140"/>
    <n v="-3.0316154179298449E-2"/>
    <s v="DEGROWTH"/>
    <n v="4536.75"/>
    <s v="jAN"/>
    <n v="4536.75"/>
    <n v="-58.75"/>
    <n v="-1.2949798864826167E-2"/>
    <s v="DEGROWTH"/>
    <n v="0"/>
  </r>
  <r>
    <x v="0"/>
    <s v="TEZPUR"/>
    <s v="G029"/>
    <n v="1000000729"/>
    <s v="GOSWAMI HARDWARE"/>
    <d v="2007-07-20T00:00:00"/>
    <s v="Targeted Dealer"/>
    <m/>
    <n v="20"/>
    <n v="20"/>
    <n v="8"/>
    <n v="12"/>
    <n v="40"/>
    <n v="15"/>
    <s v="DEC"/>
    <n v="15"/>
    <n v="-7"/>
    <n v="-0.46666666666666667"/>
    <s v="DEGROWTH"/>
    <n v="7.5"/>
    <s v="jAN"/>
    <n v="7.5"/>
    <n v="0.5"/>
    <n v="6.6666666666666652E-2"/>
    <s v="GROWTH"/>
    <n v="0"/>
  </r>
  <r>
    <x v="0"/>
    <s v="BISWANATH"/>
    <s v="L029"/>
    <n v="1000000737"/>
    <s v="LAXMI NARAYAN OM PRAKASH"/>
    <d v="2008-10-25T00:00:00"/>
    <s v="Targeted Dealer"/>
    <m/>
    <n v="1150"/>
    <n v="1150"/>
    <n v="1145"/>
    <n v="5"/>
    <n v="99.565217391304344"/>
    <n v="1310"/>
    <s v="DEC"/>
    <n v="1310"/>
    <n v="-165"/>
    <n v="-0.12595419847328249"/>
    <s v="DEGROWTH"/>
    <n v="1032"/>
    <s v="jAN"/>
    <n v="1032"/>
    <n v="113"/>
    <n v="0.10949612403100772"/>
    <s v="GROWTH"/>
    <n v="0"/>
  </r>
  <r>
    <x v="0"/>
    <s v="TEZPUR"/>
    <s v="J045"/>
    <n v="1000000733"/>
    <s v="JOSHI ENTERPRISE"/>
    <d v="2009-07-02T00:00:00"/>
    <s v="Targeted Dealer"/>
    <m/>
    <n v="160"/>
    <n v="160"/>
    <n v="93.5"/>
    <n v="66.5"/>
    <n v="58.4375"/>
    <n v="92"/>
    <s v="DEC"/>
    <n v="92"/>
    <n v="1.5"/>
    <n v="1.6304347826086918E-2"/>
    <s v="GROWTH"/>
    <n v="129.75"/>
    <s v="jAN"/>
    <n v="129.75"/>
    <n v="-36.25"/>
    <n v="-0.279383429672447"/>
    <s v="DEGROWTH"/>
    <n v="0"/>
  </r>
  <r>
    <x v="0"/>
    <s v="TEZPUR"/>
    <s v="S245"/>
    <n v="1000000745"/>
    <s v="SHREE GANESH HARDWARE (TEZPUR)"/>
    <d v="2011-04-22T00:00:00"/>
    <s v="Targeted Dealer"/>
    <m/>
    <n v="80"/>
    <n v="80"/>
    <n v="55"/>
    <n v="25"/>
    <n v="68.75"/>
    <n v="60.5"/>
    <s v="DEC"/>
    <n v="60.5"/>
    <n v="-5.5"/>
    <n v="-9.0909090909090939E-2"/>
    <s v="DEGROWTH"/>
    <n v="81.400000000000006"/>
    <s v="jAN"/>
    <n v="81.400000000000006"/>
    <n v="-26.400000000000006"/>
    <n v="-0.32432432432432434"/>
    <s v="DEGROWTH"/>
    <n v="0"/>
  </r>
  <r>
    <x v="0"/>
    <s v="TEZPUR"/>
    <s v="N066"/>
    <n v="1000000740"/>
    <s v="NATHU HARDWARE "/>
    <d v="2011-05-06T00:00:00"/>
    <s v="Targeted Dealer"/>
    <m/>
    <n v="60"/>
    <n v="60"/>
    <n v="65.75"/>
    <n v="-5.75"/>
    <n v="109.58333333333334"/>
    <n v="48"/>
    <s v="DEC"/>
    <n v="48"/>
    <n v="17.75"/>
    <n v="0.36979166666666674"/>
    <s v="GROWTH"/>
    <n v="165"/>
    <s v="jAN"/>
    <n v="165"/>
    <n v="-99.25"/>
    <n v="-0.60151515151515156"/>
    <s v="DEGROWTH"/>
    <n v="0"/>
  </r>
  <r>
    <x v="0"/>
    <s v="BISWANATH"/>
    <s v="A144"/>
    <n v="1000000722"/>
    <s v="ASSAM STORES (TEZPUR)"/>
    <d v="2012-10-30T00:00:00"/>
    <s v="Targeted Dealer"/>
    <m/>
    <n v="240"/>
    <n v="240"/>
    <n v="160"/>
    <n v="80"/>
    <n v="66.666666666666671"/>
    <n v="180"/>
    <s v="DEC"/>
    <n v="180"/>
    <n v="-20"/>
    <n v="-0.11111111111111116"/>
    <s v="DEGROWTH"/>
    <n v="213"/>
    <s v="jAN"/>
    <n v="213"/>
    <n v="-53"/>
    <n v="-0.24882629107981225"/>
    <s v="DEGROWTH"/>
    <n v="0"/>
  </r>
  <r>
    <x v="0"/>
    <s v="TEZPUR"/>
    <s v="K132"/>
    <n v="1000000735"/>
    <s v="KALITA ENTERPRISE (TEZPUR)"/>
    <d v="2013-04-08T00:00:00"/>
    <s v="Targeted Dealer"/>
    <m/>
    <n v="500"/>
    <n v="500"/>
    <n v="500"/>
    <n v="0"/>
    <n v="100"/>
    <n v="421"/>
    <s v="DEC"/>
    <n v="421"/>
    <n v="79"/>
    <n v="0.18764845605700708"/>
    <s v="GROWTH"/>
    <n v="500"/>
    <s v="jAN"/>
    <n v="500"/>
    <n v="0"/>
    <n v="0"/>
    <s v="GROWTH"/>
    <n v="0"/>
  </r>
  <r>
    <x v="0"/>
    <s v="BISWANATH"/>
    <s v="G095"/>
    <n v="1000000728"/>
    <s v="GANAPATI HARDWARE (TEZPUR)"/>
    <d v="2013-07-15T00:00:00"/>
    <s v="Targeted Dealer"/>
    <m/>
    <n v="60"/>
    <n v="60"/>
    <n v="40"/>
    <n v="20"/>
    <n v="66.666666666666671"/>
    <n v="0"/>
    <s v="DEC"/>
    <n v="0"/>
    <n v="40"/>
    <s v=" "/>
    <b v="0"/>
    <n v="25"/>
    <s v="jAN"/>
    <n v="25"/>
    <n v="15"/>
    <n v="0.60000000000000009"/>
    <s v="GROWTH"/>
    <n v="0"/>
  </r>
  <r>
    <x v="0"/>
    <s v="TEZPUR"/>
    <s v="P166"/>
    <n v="1000000742"/>
    <s v="PURBANCHAL HARDWARE (TEZPUR)"/>
    <d v="2013-08-19T00:00:00"/>
    <s v="Targeted Dealer"/>
    <m/>
    <n v="745"/>
    <n v="745"/>
    <n v="727.75"/>
    <n v="17.25"/>
    <n v="97.68456375838926"/>
    <n v="550"/>
    <s v="DEC"/>
    <n v="550"/>
    <n v="177.75"/>
    <n v="0.32318181818181824"/>
    <s v="GROWTH"/>
    <n v="635.5"/>
    <s v="jAN"/>
    <n v="635.5"/>
    <n v="92.25"/>
    <n v="0.14516129032258074"/>
    <s v="GROWTH"/>
    <n v="0"/>
  </r>
  <r>
    <x v="0"/>
    <s v="BISWANATH"/>
    <s v="D164"/>
    <n v="1000000726"/>
    <s v="DAS &amp; SON'S"/>
    <d v="2014-03-03T00:00:00"/>
    <s v="Targeted Dealer"/>
    <m/>
    <n v="160"/>
    <n v="160"/>
    <n v="115"/>
    <n v="45"/>
    <n v="71.875"/>
    <n v="110"/>
    <s v="DEC"/>
    <n v="110"/>
    <n v="5"/>
    <n v="4.5454545454545414E-2"/>
    <s v="GROWTH"/>
    <n v="140"/>
    <s v="jAN"/>
    <n v="140"/>
    <n v="-25"/>
    <n v="-0.1785714285714286"/>
    <s v="DEGROWTH"/>
    <n v="0"/>
  </r>
  <r>
    <x v="0"/>
    <s v="TEZPUR"/>
    <s v="NET036"/>
    <n v="1000000746"/>
    <s v="TURANGA HARDWARE"/>
    <d v="2015-07-31T00:00:00"/>
    <s v="Targeted Dealer"/>
    <m/>
    <n v="140"/>
    <n v="140"/>
    <n v="147.5"/>
    <n v="-7.5"/>
    <n v="105.35714285714286"/>
    <n v="102"/>
    <s v="DEC"/>
    <n v="102"/>
    <n v="45.5"/>
    <n v="0.44607843137254899"/>
    <s v="GROWTH"/>
    <n v="130"/>
    <s v="jAN"/>
    <n v="130"/>
    <n v="17.5"/>
    <n v="0.13461538461538458"/>
    <s v="GROWTH"/>
    <n v="0"/>
  </r>
  <r>
    <x v="0"/>
    <s v="BISWANATH"/>
    <s v="NEN068"/>
    <n v="1000000741"/>
    <s v="NEW J P HARDWARE (TEZPUR)"/>
    <d v="2017-06-03T00:00:00"/>
    <s v="Targeted Dealer"/>
    <m/>
    <n v="200"/>
    <n v="200"/>
    <n v="160"/>
    <n v="40"/>
    <n v="80"/>
    <n v="280"/>
    <s v="DEC"/>
    <n v="280"/>
    <n v="-120"/>
    <n v="-0.4285714285714286"/>
    <s v="DEGROWTH"/>
    <n v="180"/>
    <s v="jAN"/>
    <n v="180"/>
    <n v="-20"/>
    <n v="-0.11111111111111116"/>
    <s v="DEGROWTH"/>
    <n v="0"/>
  </r>
  <r>
    <x v="0"/>
    <s v="TEZPUR"/>
    <s v="NEK065"/>
    <n v="1000000736"/>
    <s v="KAMAKHYA HARDWARE (TEZPUR)"/>
    <d v="2017-07-13T00:00:00"/>
    <s v="Targeted Dealer"/>
    <m/>
    <n v="665"/>
    <n v="665"/>
    <n v="757.65"/>
    <n v="-92.649999999999977"/>
    <n v="113.93233082706766"/>
    <n v="925.25"/>
    <s v="DEC"/>
    <n v="925.25"/>
    <n v="-167.60000000000002"/>
    <n v="-0.18114023236962984"/>
    <s v="DEGROWTH"/>
    <n v="590"/>
    <s v="jAN"/>
    <n v="590"/>
    <n v="167.64999999999998"/>
    <n v="0.28415254237288123"/>
    <s v="GROWTH"/>
    <n v="0"/>
  </r>
  <r>
    <x v="0"/>
    <s v="BISWANATH"/>
    <s v="NEC069"/>
    <n v="1000000725"/>
    <s v="CHUNU HARDWARE"/>
    <d v="2018-06-01T00:00:00"/>
    <s v="Targeted Dealer"/>
    <m/>
    <n v="260"/>
    <n v="260"/>
    <n v="220"/>
    <n v="40"/>
    <n v="84.615384615384613"/>
    <n v="194"/>
    <s v="DEC"/>
    <n v="194"/>
    <n v="26"/>
    <n v="0.134020618556701"/>
    <s v="GROWTH"/>
    <n v="200"/>
    <s v="jAN"/>
    <n v="200"/>
    <n v="20"/>
    <n v="0.10000000000000009"/>
    <s v="GROWTH"/>
    <n v="0"/>
  </r>
  <r>
    <x v="0"/>
    <s v="TEZPUR"/>
    <s v="NEM207"/>
    <n v="1000000738"/>
    <s v="MAHESH HARDWARE (BHALUKPONG)"/>
    <d v="2018-08-14T00:00:00"/>
    <s v="Targeted Dealer"/>
    <m/>
    <n v="300"/>
    <n v="300"/>
    <n v="0"/>
    <n v="300"/>
    <n v="0"/>
    <n v="235"/>
    <s v="DEC"/>
    <n v="235"/>
    <n v="-235"/>
    <n v="-1"/>
    <s v="DEGROWTH"/>
    <n v="71"/>
    <s v="jAN"/>
    <n v="71"/>
    <n v="-71"/>
    <n v="-1"/>
    <s v="DEGROWTH"/>
    <n v="0"/>
  </r>
  <r>
    <x v="0"/>
    <s v="BISWANATH"/>
    <s v="NEJ082"/>
    <n v="1000000731"/>
    <s v="J P HARDWARE (BNC)"/>
    <d v="2018-11-22T00:00:00"/>
    <s v="Targeted Dealer"/>
    <m/>
    <n v="265"/>
    <n v="265"/>
    <n v="240"/>
    <n v="25"/>
    <n v="90.566037735849065"/>
    <n v="240"/>
    <s v="DEC"/>
    <n v="240"/>
    <n v="0"/>
    <n v="0"/>
    <s v="GROWTH"/>
    <n v="180"/>
    <s v="jAN"/>
    <n v="180"/>
    <n v="60"/>
    <n v="0.33333333333333326"/>
    <s v="GROWTH"/>
    <n v="0"/>
  </r>
  <r>
    <x v="0"/>
    <s v="TEZPUR"/>
    <s v="NEL058"/>
    <n v="1000001067"/>
    <s v="L K ENTERPRISE (TEZ)"/>
    <d v="2019-07-01T00:00:00"/>
    <s v="Targeted Dealer"/>
    <m/>
    <n v="20"/>
    <n v="20"/>
    <n v="25"/>
    <n v="-5"/>
    <n v="125"/>
    <n v="33.25"/>
    <s v="DEC"/>
    <n v="33.25"/>
    <n v="-8.25"/>
    <n v="-0.24812030075187974"/>
    <s v="DEGROWTH"/>
    <n v="0"/>
    <s v="jAN"/>
    <n v="0"/>
    <n v="25"/>
    <n v="0"/>
    <b v="0"/>
    <n v="1"/>
  </r>
  <r>
    <x v="0"/>
    <s v="TEZPUR"/>
    <s v="NED155"/>
    <n v="1000001066"/>
    <s v="DEEPIKA ENTERPRISE"/>
    <d v="2020-01-13T00:00:00"/>
    <s v="Targeted Dealer"/>
    <m/>
    <n v="240"/>
    <n v="240"/>
    <n v="271"/>
    <n v="-31"/>
    <n v="112.91666666666667"/>
    <n v="223.5"/>
    <s v="DEC"/>
    <n v="223.5"/>
    <n v="47.5"/>
    <n v="0.21252796420581666"/>
    <s v="GROWTH"/>
    <n v="225"/>
    <s v="jAN"/>
    <n v="225"/>
    <n v="46"/>
    <n v="0.20444444444444443"/>
    <s v="GROWTH"/>
    <n v="0"/>
  </r>
  <r>
    <x v="0"/>
    <s v="BISWANATH"/>
    <s v="NEK141"/>
    <n v="1000000734"/>
    <s v="K S HARDWARE (HAWAJAN)"/>
    <d v="2020-03-09T00:00:00"/>
    <s v="Targeted Dealer"/>
    <m/>
    <n v="160"/>
    <n v="160"/>
    <n v="40"/>
    <n v="120"/>
    <n v="25"/>
    <n v="40"/>
    <s v="DEC"/>
    <n v="40"/>
    <n v="0"/>
    <n v="0"/>
    <s v="GROWTH"/>
    <n v="120"/>
    <s v="jAN"/>
    <n v="120"/>
    <n v="-80"/>
    <n v="-0.66666666666666674"/>
    <s v="DEGROWTH"/>
    <n v="0"/>
  </r>
  <r>
    <x v="0"/>
    <s v="TEZPUR"/>
    <s v="NEM274"/>
    <n v="1000001068"/>
    <s v="MAA KAMAKHYA HARDWARE (TEZPUR)"/>
    <d v="2020-08-07T00:00:00"/>
    <s v="Targeted Dealer"/>
    <m/>
    <n v="60"/>
    <n v="60"/>
    <n v="23"/>
    <n v="37"/>
    <n v="38.333333333333336"/>
    <n v="45"/>
    <s v="DEC"/>
    <n v="45"/>
    <n v="-22"/>
    <n v="-0.48888888888888893"/>
    <s v="DEGROWTH"/>
    <n v="60"/>
    <s v="jAN"/>
    <n v="60"/>
    <n v="-37"/>
    <n v="-0.6166666666666667"/>
    <s v="DEGROWTH"/>
    <n v="0"/>
  </r>
  <r>
    <x v="0"/>
    <s v="BISWANATH"/>
    <s v="NEM303"/>
    <n v="1000001069"/>
    <s v="MISHRA HARDWARE - TEZ"/>
    <d v="2021-03-01T00:00:00"/>
    <s v="Targeted Dealer"/>
    <m/>
    <n v="155"/>
    <n v="155"/>
    <n v="80"/>
    <n v="75"/>
    <n v="51.612903225806448"/>
    <n v="120"/>
    <s v="DEC"/>
    <n v="120"/>
    <n v="-40"/>
    <n v="-0.33333333333333337"/>
    <s v="DEGROWTH"/>
    <n v="86"/>
    <s v="jAN"/>
    <n v="86"/>
    <n v="-6"/>
    <n v="-6.9767441860465129E-2"/>
    <s v="DEGROWTH"/>
    <n v="0"/>
  </r>
  <r>
    <x v="0"/>
    <s v="BISWANATH"/>
    <s v="NEB259"/>
    <n v="1000001065"/>
    <s v="BIJOY STORE - TEZ"/>
    <d v="2021-04-10T00:00:00"/>
    <s v="Targeted Dealer"/>
    <m/>
    <n v="405"/>
    <n v="405"/>
    <n v="280"/>
    <n v="125"/>
    <n v="69.135802469135811"/>
    <n v="260"/>
    <s v="DEC"/>
    <n v="260"/>
    <n v="20"/>
    <n v="7.6923076923076872E-2"/>
    <s v="GROWTH"/>
    <n v="340"/>
    <s v="jAN"/>
    <n v="340"/>
    <n v="-60"/>
    <n v="-0.17647058823529416"/>
    <s v="DEGROWTH"/>
    <n v="0"/>
  </r>
  <r>
    <x v="0"/>
    <s v="TEZPUR"/>
    <s v="NEM327"/>
    <n v="1000002403"/>
    <s v="MARUTI ASSOCIATES"/>
    <d v="2021-12-30T00:00:00"/>
    <s v="Targeted Dealer"/>
    <m/>
    <n v="40"/>
    <n v="40"/>
    <n v="43.5"/>
    <n v="-3.5"/>
    <n v="108.75"/>
    <n v="24"/>
    <s v="DEC"/>
    <n v="24"/>
    <n v="19.5"/>
    <n v="0.8125"/>
    <s v="GROWTH"/>
    <n v="33.5"/>
    <s v="jAN"/>
    <n v="33.5"/>
    <n v="10"/>
    <n v="0.29850746268656714"/>
    <s v="GROWTH"/>
    <n v="0"/>
  </r>
  <r>
    <x v="0"/>
    <s v="TEZPUR"/>
    <s v="NEP222"/>
    <n v="1000002406"/>
    <s v="PRIYAMBANI STORES"/>
    <d v="2022-01-13T00:00:00"/>
    <s v="Targeted Dealer"/>
    <m/>
    <n v="90"/>
    <n v="90"/>
    <n v="91.5"/>
    <n v="-1.5"/>
    <n v="101.66666666666666"/>
    <n v="54.5"/>
    <s v="DEC"/>
    <n v="54.5"/>
    <n v="37"/>
    <n v="0.67889908256880727"/>
    <s v="GROWTH"/>
    <n v="87.75"/>
    <s v="jAN"/>
    <n v="87.75"/>
    <n v="3.75"/>
    <n v="4.2735042735042805E-2"/>
    <s v="GROWTH"/>
    <n v="0"/>
  </r>
  <r>
    <x v="0"/>
    <s v="BISWANATH"/>
    <s v="NEB277"/>
    <n v="1000002619"/>
    <s v="B.D. HARDWARE-TEZPUR"/>
    <d v="2022-03-08T00:00:00"/>
    <s v="Targeted Dealer"/>
    <m/>
    <n v="80"/>
    <n v="80"/>
    <n v="80"/>
    <n v="0"/>
    <n v="100"/>
    <n v="40"/>
    <s v="DEC"/>
    <n v="40"/>
    <n v="40"/>
    <n v="1"/>
    <s v="GROWTH"/>
    <n v="40"/>
    <s v="jAN"/>
    <n v="40"/>
    <n v="40"/>
    <n v="1"/>
    <s v="GROWTH"/>
    <n v="1"/>
  </r>
  <r>
    <x v="0"/>
    <s v="BISWANATH"/>
    <s v="NER247"/>
    <n v="1000002761"/>
    <s v="R.K. ENTERPRISES"/>
    <d v="2022-05-25T00:00:00"/>
    <s v="Targeted Dealer"/>
    <m/>
    <n v="100"/>
    <n v="100"/>
    <n v="60"/>
    <n v="40"/>
    <n v="60"/>
    <n v="40"/>
    <s v="DEC"/>
    <n v="40"/>
    <n v="20"/>
    <n v="0.5"/>
    <s v="GROWTH"/>
    <n v="80"/>
    <s v="jAN"/>
    <n v="80"/>
    <n v="-20"/>
    <n v="-0.25"/>
    <s v="DEGROWTH"/>
    <n v="0"/>
  </r>
  <r>
    <x v="0"/>
    <s v="TEZPUR"/>
    <s v="NED218"/>
    <n v="1000003193"/>
    <s v="D.R. ENTERPRISE"/>
    <d v="2022-12-29T00:00:00"/>
    <s v="Targeted Dealer"/>
    <m/>
    <n v="60"/>
    <n v="60"/>
    <n v="67.5"/>
    <n v="-7.5"/>
    <n v="112.5"/>
    <n v="70.5"/>
    <s v="DEC"/>
    <n v="70.5"/>
    <n v="-3"/>
    <n v="-4.2553191489361653E-2"/>
    <s v="DEGROWTH"/>
    <n v="15"/>
    <s v="jAN"/>
    <n v="15"/>
    <n v="52.5"/>
    <n v="3.5"/>
    <s v="GROWTH"/>
    <n v="1"/>
  </r>
  <r>
    <x v="0"/>
    <s v="BISWANATH"/>
    <s v="NES656"/>
    <n v="1000003508"/>
    <s v="SHIVAM HARDWARE"/>
    <d v="2023-04-30T00:00:00"/>
    <s v="Targeted Dealer"/>
    <m/>
    <n v="220"/>
    <n v="220"/>
    <n v="221"/>
    <n v="-1"/>
    <n v="100.45454545454545"/>
    <n v="217.5"/>
    <s v="DEC"/>
    <n v="217.5"/>
    <n v="3.5"/>
    <n v="1.6091954022988464E-2"/>
    <s v="GROWTH"/>
    <n v="160"/>
    <s v="jAN"/>
    <n v="160"/>
    <n v="61"/>
    <n v="0.38125000000000009"/>
    <s v="GROWTH"/>
    <n v="0"/>
  </r>
  <r>
    <x v="0"/>
    <s v="TEZPUR"/>
    <s v="NEY014"/>
    <n v="1000003525"/>
    <s v="YASH HARDWARE"/>
    <d v="2023-05-19T00:00:00"/>
    <s v="Targeted Dealer"/>
    <m/>
    <n v="120"/>
    <n v="120"/>
    <n v="101"/>
    <n v="19"/>
    <n v="84.166666666666671"/>
    <n v="85"/>
    <s v="DEC"/>
    <n v="85"/>
    <n v="16"/>
    <n v="0.18823529411764706"/>
    <s v="GROWTH"/>
    <n v="107.5"/>
    <s v="jAN"/>
    <n v="107.5"/>
    <n v="-6.5"/>
    <n v="-6.0465116279069808E-2"/>
    <s v="DEGROWTH"/>
    <n v="0"/>
  </r>
  <r>
    <x v="0"/>
    <s v="TEZPUR"/>
    <s v="NEP269"/>
    <n v="1000003589"/>
    <s v="PURNIMA STORE"/>
    <d v="2023-06-07T00:00:00"/>
    <s v="Targeted Dealer"/>
    <m/>
    <n v="120"/>
    <n v="120"/>
    <n v="110"/>
    <n v="10"/>
    <n v="91.666666666666671"/>
    <n v="120"/>
    <s v="DEC"/>
    <n v="120"/>
    <n v="-10"/>
    <n v="-8.333333333333337E-2"/>
    <s v="DEGROWTH"/>
    <n v="70"/>
    <s v="jAN"/>
    <n v="70"/>
    <n v="40"/>
    <n v="0.5714285714285714"/>
    <s v="GROWTH"/>
    <n v="0"/>
  </r>
  <r>
    <x v="0"/>
    <s v="BISWANATH"/>
    <s v="NEJ171"/>
    <n v="1000003599"/>
    <s v="JUNAKY HARDWARE"/>
    <d v="2023-06-23T00:00:00"/>
    <s v="Targeted Dealer"/>
    <m/>
    <n v="140"/>
    <n v="140"/>
    <n v="100"/>
    <n v="40"/>
    <n v="71.428571428571431"/>
    <n v="100"/>
    <s v="DEC"/>
    <n v="100"/>
    <n v="0"/>
    <n v="0"/>
    <s v="GROWTH"/>
    <n v="130"/>
    <s v="jAN"/>
    <n v="130"/>
    <n v="-30"/>
    <n v="-0.23076923076923073"/>
    <s v="DEGROWTH"/>
    <n v="0"/>
  </r>
  <r>
    <x v="0"/>
    <s v="TEZPUR"/>
    <s v="NEN218"/>
    <n v="1000003635"/>
    <s v="N C STORE"/>
    <d v="2023-07-20T00:00:00"/>
    <s v="Targeted Dealer"/>
    <m/>
    <n v="50"/>
    <n v="50"/>
    <n v="52.25"/>
    <n v="-2.25"/>
    <n v="104.5"/>
    <n v="50.6"/>
    <s v="DEC"/>
    <n v="50.6"/>
    <n v="1.6499999999999986"/>
    <n v="3.2608695652173836E-2"/>
    <s v="GROWTH"/>
    <n v="47.5"/>
    <s v="jAN"/>
    <n v="47.5"/>
    <n v="4.75"/>
    <n v="0.10000000000000009"/>
    <s v="GROWTH"/>
    <n v="0"/>
  </r>
  <r>
    <x v="0"/>
    <s v="TEZPUR"/>
    <s v="NES675"/>
    <n v="1000003663"/>
    <s v="SHANKAR  HARDWARE"/>
    <d v="2023-07-28T00:00:00"/>
    <s v="Targeted Dealer"/>
    <m/>
    <n v="120"/>
    <n v="120"/>
    <n v="128"/>
    <n v="-8"/>
    <n v="106.66666666666667"/>
    <n v="92"/>
    <s v="DEC"/>
    <n v="92"/>
    <n v="36"/>
    <n v="0.39130434782608692"/>
    <s v="GROWTH"/>
    <n v="188.75"/>
    <s v="jAN"/>
    <n v="188.75"/>
    <n v="-60.75"/>
    <n v="-0.32185430463576159"/>
    <s v="DEGROWTH"/>
    <n v="0"/>
  </r>
  <r>
    <x v="0"/>
    <s v="TEZPUR"/>
    <s v="NES679"/>
    <n v="1000003702"/>
    <s v="SUNIL HARDWARE"/>
    <d v="2023-09-02T00:00:00"/>
    <s v="Targeted Dealer"/>
    <m/>
    <n v="130"/>
    <n v="130"/>
    <n v="129.5"/>
    <n v="0.5"/>
    <n v="99.615384615384613"/>
    <n v="70.5"/>
    <s v="DEC"/>
    <n v="70.5"/>
    <n v="59"/>
    <n v="0.83687943262411357"/>
    <s v="GROWTH"/>
    <n v="153"/>
    <s v="jAN"/>
    <n v="153"/>
    <n v="-23.5"/>
    <n v="-0.15359477124183007"/>
    <s v="DEGROWTH"/>
    <n v="0"/>
  </r>
  <r>
    <x v="0"/>
    <s v="BISWANATH"/>
    <s v="NES703"/>
    <n v="1000003841"/>
    <s v="SHYAM HARDWARE STORES"/>
    <d v="2024-01-30T00:00:00"/>
    <s v="Targeted Dealer"/>
    <m/>
    <n v="150"/>
    <n v="150"/>
    <n v="80"/>
    <n v="70"/>
    <n v="53.333333333333336"/>
    <n v="85"/>
    <s v="DEC"/>
    <n v="85"/>
    <n v="-5"/>
    <n v="-5.8823529411764719E-2"/>
    <s v="DEGROWTH"/>
    <n v="120"/>
    <s v="jAN"/>
    <n v="120"/>
    <n v="-40"/>
    <n v="-0.33333333333333337"/>
    <s v="DEGROWTH"/>
    <n v="0"/>
  </r>
  <r>
    <x v="0"/>
    <s v="TEZPUR"/>
    <s v="NEA432"/>
    <n v="1000003864"/>
    <s v="A STAR STORE"/>
    <d v="2024-02-16T00:00:00"/>
    <s v="Targeted Dealer"/>
    <m/>
    <n v="100"/>
    <n v="100"/>
    <n v="94"/>
    <n v="6"/>
    <n v="94"/>
    <n v="86.75"/>
    <s v="DEC"/>
    <n v="86.75"/>
    <n v="7.25"/>
    <n v="8.35734870317002E-2"/>
    <s v="GROWTH"/>
    <n v="95.85"/>
    <s v="jAN"/>
    <n v="95.85"/>
    <n v="-1.8499999999999943"/>
    <n v="-1.930099113197703E-2"/>
    <s v="DEGROWTH"/>
    <n v="0"/>
  </r>
  <r>
    <x v="0"/>
    <s v="BISWANATH"/>
    <s v="NED238"/>
    <n v="1000003885"/>
    <s v="DOLEY ENTERPRISE"/>
    <d v="2024-03-08T00:00:00"/>
    <s v="Targeted Dealer"/>
    <m/>
    <n v="270"/>
    <n v="270"/>
    <n v="220"/>
    <n v="50"/>
    <n v="81.481481481481481"/>
    <n v="275"/>
    <s v="DEC"/>
    <n v="275"/>
    <n v="-55"/>
    <n v="-0.19999999999999996"/>
    <s v="DEGROWTH"/>
    <n v="170"/>
    <s v="jAN"/>
    <n v="170"/>
    <n v="50"/>
    <n v="0.29411764705882359"/>
    <s v="GROWTH"/>
    <n v="0"/>
  </r>
  <r>
    <x v="0"/>
    <s v="TEZPUR"/>
    <s v="NEK216"/>
    <n v="1000003900"/>
    <s v="KAMAL HARDWARE"/>
    <d v="2024-03-30T00:00:00"/>
    <s v="Targeted Dealer"/>
    <m/>
    <n v="120"/>
    <n v="120"/>
    <n v="100"/>
    <n v="20"/>
    <n v="83.333333333333343"/>
    <n v="100"/>
    <s v="DEC"/>
    <n v="100"/>
    <n v="0"/>
    <n v="0"/>
    <s v="GROWTH"/>
    <n v="115.5"/>
    <s v="jAN"/>
    <n v="115.5"/>
    <n v="-15.5"/>
    <n v="-0.13419913419913421"/>
    <s v="DEGROWTH"/>
    <n v="0"/>
  </r>
  <r>
    <x v="0"/>
    <s v="TEZPUR"/>
    <s v="NEM419"/>
    <n v="1000003910"/>
    <s v="MAA CHARU HARDWARE"/>
    <d v="2024-04-18T00:00:00"/>
    <s v="Targeted Dealer"/>
    <m/>
    <n v="30"/>
    <n v="30"/>
    <n v="36"/>
    <n v="-6"/>
    <n v="120"/>
    <n v="9"/>
    <s v="DEC"/>
    <n v="9"/>
    <n v="27"/>
    <n v="3"/>
    <s v="GROWTH"/>
    <n v="21"/>
    <s v="jAN"/>
    <n v="21"/>
    <n v="15"/>
    <n v="0.71428571428571419"/>
    <s v="GROWTH"/>
    <n v="0"/>
  </r>
  <r>
    <x v="0"/>
    <s v="TEZPUR"/>
    <s v="NEM425"/>
    <n v="1000003932"/>
    <s v="MAHESHWARI ENTERPRISES"/>
    <d v="2024-04-30T00:00:00"/>
    <s v="Targeted Dealer"/>
    <m/>
    <n v="110"/>
    <n v="110"/>
    <n v="90.25"/>
    <n v="19.75"/>
    <n v="82.045454545454533"/>
    <n v="117"/>
    <s v="DEC"/>
    <n v="117"/>
    <n v="-26.75"/>
    <n v="-0.2286324786324786"/>
    <s v="DEGROWTH"/>
    <n v="106.25"/>
    <s v="jAN"/>
    <n v="106.25"/>
    <n v="-16"/>
    <n v="-0.15058823529411769"/>
    <s v="DEGROWTH"/>
    <n v="0"/>
  </r>
  <r>
    <x v="0"/>
    <s v="BISWANATH"/>
    <s v="NES727"/>
    <n v="1000003995"/>
    <s v="SHANTI SUPPLY"/>
    <d v="2024-06-03T00:00:00"/>
    <s v="Targeted Dealer"/>
    <m/>
    <n v="140"/>
    <n v="140"/>
    <n v="160"/>
    <n v="-20"/>
    <n v="114.28571428571429"/>
    <n v="160"/>
    <s v="DEC"/>
    <n v="160"/>
    <n v="0"/>
    <n v="0"/>
    <s v="GROWTH"/>
    <n v="80"/>
    <s v="jAN"/>
    <n v="80"/>
    <n v="80"/>
    <n v="1"/>
    <s v="GROWTH"/>
    <n v="0"/>
  </r>
  <r>
    <x v="0"/>
    <s v="TEZPUR"/>
    <s v="NES731"/>
    <n v="1000004005"/>
    <s v="SOMAYA HARDWARE"/>
    <d v="2024-06-11T00:00:00"/>
    <s v="Targeted Dealer"/>
    <m/>
    <n v="110"/>
    <n v="110"/>
    <n v="94"/>
    <n v="16"/>
    <n v="85.454545454545453"/>
    <n v="73"/>
    <s v="DEC"/>
    <n v="73"/>
    <n v="21"/>
    <n v="0.28767123287671237"/>
    <s v="GROWTH"/>
    <n v="105.5"/>
    <s v="jAN"/>
    <n v="105.5"/>
    <n v="-11.5"/>
    <n v="-0.10900473933649291"/>
    <s v="DEGROWTH"/>
    <n v="0"/>
  </r>
  <r>
    <x v="0"/>
    <s v="LAKHIMPUR"/>
    <s v="S082"/>
    <n v="1000000476"/>
    <s v="SRI JAGDAMBA HARDWARE STORES"/>
    <d v="2006-02-20T00:00:00"/>
    <s v="Targeted Dealer"/>
    <m/>
    <n v="6480"/>
    <n v="6480"/>
    <n v="6659.45"/>
    <n v="-179.44999999999982"/>
    <n v="102.7692901234568"/>
    <n v="5883.3"/>
    <s v="DEC"/>
    <n v="5883.3"/>
    <n v="776.14999999999964"/>
    <n v="0.13192426019410863"/>
    <s v="GROWTH"/>
    <n v="5847"/>
    <s v="jAN"/>
    <n v="5847"/>
    <n v="812.44999999999982"/>
    <n v="0.13895159911065491"/>
    <s v="GROWTH"/>
    <n v="0"/>
  </r>
  <r>
    <x v="0"/>
    <s v="LAKHIMPUR"/>
    <s v="R033"/>
    <n v="1000000468"/>
    <s v="ROY HARDWARE STORE (LALUK)"/>
    <d v="2006-07-06T00:00:00"/>
    <s v="Targeted Dealer"/>
    <m/>
    <n v="40"/>
    <n v="40"/>
    <n v="30"/>
    <n v="10"/>
    <n v="75"/>
    <n v="30"/>
    <s v="DEC"/>
    <n v="30"/>
    <n v="0"/>
    <n v="0"/>
    <s v="GROWTH"/>
    <n v="40"/>
    <s v="jAN"/>
    <n v="40"/>
    <n v="-10"/>
    <n v="-0.25"/>
    <s v="DEGROWTH"/>
    <n v="1"/>
  </r>
  <r>
    <x v="0"/>
    <s v="DHEMAJI"/>
    <s v="A045"/>
    <n v="1000000445"/>
    <s v="ASSAM TRADERS (DHEMAJI)"/>
    <d v="2006-07-25T00:00:00"/>
    <s v="Targeted Dealer"/>
    <m/>
    <n v="100"/>
    <n v="100"/>
    <n v="40"/>
    <n v="60"/>
    <n v="40"/>
    <n v="69"/>
    <s v="DEC"/>
    <n v="69"/>
    <n v="-29"/>
    <n v="-0.42028985507246375"/>
    <s v="DEGROWTH"/>
    <n v="110"/>
    <s v="jAN"/>
    <n v="110"/>
    <n v="-70"/>
    <n v="-0.63636363636363635"/>
    <s v="DEGROWTH"/>
    <n v="0"/>
  </r>
  <r>
    <x v="0"/>
    <s v="DHEMAJI"/>
    <s v="A095"/>
    <n v="1000000443"/>
    <s v="AGARWALLA STORES"/>
    <d v="2009-08-29T00:00:00"/>
    <s v="Targeted Dealer"/>
    <m/>
    <n v="3120"/>
    <n v="3120"/>
    <n v="3419"/>
    <n v="-299"/>
    <n v="109.58333333333334"/>
    <n v="3333.8"/>
    <s v="DEC"/>
    <n v="3333.8"/>
    <n v="85.199999999999818"/>
    <n v="2.5556422100905918E-2"/>
    <s v="GROWTH"/>
    <n v="2949.65"/>
    <s v="jAN"/>
    <n v="2949.65"/>
    <n v="469.34999999999991"/>
    <n v="0.15912057362737952"/>
    <s v="GROWTH"/>
    <n v="0"/>
  </r>
  <r>
    <x v="0"/>
    <s v="LAKHIMPUR"/>
    <s v="M129"/>
    <n v="1000000462"/>
    <s v="MANISH TRADING CO."/>
    <d v="2009-08-29T00:00:00"/>
    <s v="Targeted Dealer"/>
    <m/>
    <n v="400"/>
    <n v="400"/>
    <n v="310"/>
    <n v="90"/>
    <n v="77.5"/>
    <n v="355"/>
    <s v="DEC"/>
    <n v="355"/>
    <n v="-45"/>
    <n v="-0.12676056338028174"/>
    <s v="DEGROWTH"/>
    <n v="491.2"/>
    <s v="jAN"/>
    <n v="491.2"/>
    <n v="-181.2"/>
    <n v="-0.36889250814332242"/>
    <s v="DEGROWTH"/>
    <n v="0"/>
  </r>
  <r>
    <x v="0"/>
    <s v="DHEMAJI"/>
    <s v="M185"/>
    <n v="1000000461"/>
    <s v="MAHALAXMI HARDWARE (DHEMAJI)"/>
    <d v="2011-09-28T00:00:00"/>
    <s v="Targeted Dealer"/>
    <m/>
    <n v="120"/>
    <n v="120"/>
    <n v="120"/>
    <n v="0"/>
    <n v="100"/>
    <n v="80"/>
    <s v="DEC"/>
    <n v="80"/>
    <n v="40"/>
    <n v="0.5"/>
    <s v="GROWTH"/>
    <n v="120"/>
    <s v="jAN"/>
    <n v="120"/>
    <n v="0"/>
    <n v="0"/>
    <s v="GROWTH"/>
    <n v="0"/>
  </r>
  <r>
    <x v="0"/>
    <s v="LAKHIMPUR"/>
    <s v="S293"/>
    <n v="1000000477"/>
    <s v="SUBHAM HARDWARE"/>
    <d v="2011-12-29T00:00:00"/>
    <s v="Targeted Dealer"/>
    <m/>
    <n v="20"/>
    <n v="20"/>
    <n v="0"/>
    <n v="20"/>
    <n v="0"/>
    <n v="15"/>
    <s v="DEC"/>
    <n v="15"/>
    <n v="-15"/>
    <n v="-1"/>
    <s v="DEGROWTH"/>
    <n v="20"/>
    <s v="jAN"/>
    <n v="20"/>
    <n v="-20"/>
    <n v="-1"/>
    <s v="DEGROWTH"/>
    <n v="1"/>
  </r>
  <r>
    <x v="0"/>
    <s v="LAKHIMPUR"/>
    <s v="B147"/>
    <n v="1000000448"/>
    <s v="BAPI HARDWARE"/>
    <d v="2012-10-30T00:00:00"/>
    <s v="Targeted Dealer"/>
    <m/>
    <n v="220"/>
    <n v="220"/>
    <n v="220"/>
    <n v="0"/>
    <n v="99.999999999999986"/>
    <n v="259.2"/>
    <s v="DEC"/>
    <n v="259.2"/>
    <n v="-39.199999999999989"/>
    <n v="-0.15123456790123457"/>
    <s v="DEGROWTH"/>
    <n v="210"/>
    <s v="jAN"/>
    <n v="210"/>
    <n v="10"/>
    <n v="4.7619047619047672E-2"/>
    <s v="GROWTH"/>
    <n v="0"/>
  </r>
  <r>
    <x v="0"/>
    <s v="LAKHIMPUR"/>
    <s v="B170"/>
    <n v="1000000446"/>
    <s v="B.M.HARDWARE &amp; MACHINERY STORE"/>
    <d v="2013-06-13T00:00:00"/>
    <s v="Targeted Dealer"/>
    <m/>
    <n v="460"/>
    <n v="460"/>
    <n v="439.75"/>
    <n v="20.25"/>
    <n v="95.59782608695653"/>
    <n v="497.15"/>
    <s v="DEC"/>
    <n v="497.15"/>
    <n v="-57.399999999999977"/>
    <n v="-0.11545811123403393"/>
    <s v="DEGROWTH"/>
    <n v="450"/>
    <s v="jAN"/>
    <n v="450"/>
    <n v="-10.25"/>
    <n v="-2.2777777777777786E-2"/>
    <s v="DEGROWTH"/>
    <n v="0"/>
  </r>
  <r>
    <x v="0"/>
    <s v="LAKHIMPUR"/>
    <s v="NER018"/>
    <n v="1000000465"/>
    <s v="RAJ VIKASH STEEL CENTRE"/>
    <d v="2014-10-22T00:00:00"/>
    <s v="Targeted Dealer"/>
    <m/>
    <n v="80"/>
    <n v="80"/>
    <n v="40"/>
    <n v="40"/>
    <n v="50"/>
    <n v="35"/>
    <s v="DEC"/>
    <n v="35"/>
    <n v="5"/>
    <n v="0.14285714285714279"/>
    <s v="GROWTH"/>
    <n v="40"/>
    <s v="jAN"/>
    <n v="40"/>
    <n v="0"/>
    <n v="0"/>
    <s v="GROWTH"/>
    <n v="0"/>
  </r>
  <r>
    <x v="0"/>
    <s v="LAKHIMPUR"/>
    <s v="NEB051"/>
    <n v="1000000447"/>
    <s v="BALAJI STORE (LAKHIMPUR)"/>
    <d v="2016-05-20T00:00:00"/>
    <s v="Targeted Dealer"/>
    <m/>
    <n v="120"/>
    <n v="120"/>
    <n v="0"/>
    <n v="120"/>
    <n v="0"/>
    <n v="40"/>
    <s v="DEC"/>
    <n v="40"/>
    <n v="-40"/>
    <n v="-1"/>
    <s v="DEGROWTH"/>
    <n v="80"/>
    <s v="jAN"/>
    <n v="80"/>
    <n v="-80"/>
    <n v="-1"/>
    <s v="DEGROWTH"/>
    <n v="0"/>
  </r>
  <r>
    <x v="0"/>
    <s v="DHEMAJI"/>
    <s v="NEH022"/>
    <n v="1000000455"/>
    <s v="HARDWARE HOUSE (SILAPATHAR)"/>
    <d v="2016-07-22T00:00:00"/>
    <s v="Targeted Dealer"/>
    <m/>
    <n v="120"/>
    <n v="120"/>
    <n v="103.5"/>
    <n v="16.5"/>
    <n v="86.25"/>
    <n v="64"/>
    <s v="DEC"/>
    <n v="64"/>
    <n v="39.5"/>
    <n v="0.6171875"/>
    <s v="GROWTH"/>
    <n v="50"/>
    <s v="jAN"/>
    <n v="50"/>
    <n v="53.5"/>
    <n v="1.0699999999999998"/>
    <s v="GROWTH"/>
    <n v="0"/>
  </r>
  <r>
    <x v="0"/>
    <s v="LAKHIMPUR"/>
    <s v="NEJ042"/>
    <n v="1000000457"/>
    <s v="J B STORES  (DHAKUAKHANA)"/>
    <d v="2017-03-20T00:00:00"/>
    <s v="Targeted Dealer"/>
    <m/>
    <n v="80"/>
    <n v="80"/>
    <n v="120"/>
    <n v="-40"/>
    <n v="150"/>
    <n v="75"/>
    <s v="DEC"/>
    <n v="75"/>
    <n v="45"/>
    <n v="0.60000000000000009"/>
    <s v="GROWTH"/>
    <n v="80"/>
    <s v="jAN"/>
    <n v="80"/>
    <n v="40"/>
    <n v="0.5"/>
    <s v="GROWTH"/>
    <n v="0"/>
  </r>
  <r>
    <x v="0"/>
    <s v="LAKHIMPUR"/>
    <s v="NES187"/>
    <n v="1000000473"/>
    <s v="SHIV BHANDAR (NLP)"/>
    <d v="2017-04-19T00:00:00"/>
    <s v="Targeted Dealer"/>
    <m/>
    <n v="240"/>
    <n v="240"/>
    <n v="160"/>
    <n v="80"/>
    <n v="66.666666666666671"/>
    <n v="160"/>
    <s v="DEC"/>
    <n v="160"/>
    <n v="0"/>
    <n v="0"/>
    <s v="GROWTH"/>
    <n v="240"/>
    <s v="jAN"/>
    <n v="240"/>
    <n v="-80"/>
    <n v="-0.33333333333333337"/>
    <s v="DEGROWTH"/>
    <n v="0"/>
  </r>
  <r>
    <x v="0"/>
    <s v="DHEMAJI"/>
    <s v="NES188"/>
    <n v="1000000470"/>
    <s v="SENCHOWA HARDWARE"/>
    <d v="2017-04-20T00:00:00"/>
    <s v="Targeted Dealer"/>
    <m/>
    <n v="1660"/>
    <n v="1660"/>
    <n v="1121.5999999999999"/>
    <n v="538.40000000000009"/>
    <n v="67.566265060240951"/>
    <n v="1513.5"/>
    <s v="DEC"/>
    <n v="1513.5"/>
    <n v="-391.90000000000009"/>
    <n v="-0.25893624050214736"/>
    <s v="DEGROWTH"/>
    <n v="1740"/>
    <s v="jAN"/>
    <n v="1740"/>
    <n v="-618.40000000000009"/>
    <n v="-0.35540229885057473"/>
    <s v="DEGROWTH"/>
    <n v="0"/>
  </r>
  <r>
    <x v="0"/>
    <s v="DHEMAJI"/>
    <s v="NES210"/>
    <n v="1000000478"/>
    <s v="SUNITA ENTERPRISE"/>
    <d v="2017-08-23T00:00:00"/>
    <s v="Targeted Dealer"/>
    <m/>
    <n v="120"/>
    <n v="120"/>
    <n v="120"/>
    <n v="0"/>
    <n v="100"/>
    <n v="40"/>
    <s v="DEC"/>
    <n v="40"/>
    <n v="80"/>
    <n v="2"/>
    <s v="GROWTH"/>
    <n v="45"/>
    <s v="jAN"/>
    <n v="45"/>
    <n v="75"/>
    <n v="1.6666666666666665"/>
    <s v="GROWTH"/>
    <n v="1"/>
  </r>
  <r>
    <x v="0"/>
    <s v="DHEMAJI"/>
    <s v="NEA161"/>
    <n v="1000000444"/>
    <s v="AJAY KUMAR AGARWALLA"/>
    <d v="2017-11-22T00:00:00"/>
    <s v="Targeted Dealer"/>
    <m/>
    <n v="400"/>
    <n v="400"/>
    <n v="378.9"/>
    <n v="21.100000000000023"/>
    <n v="94.724999999999994"/>
    <n v="347"/>
    <s v="DEC"/>
    <n v="347"/>
    <n v="31.899999999999977"/>
    <n v="9.1930835734870264E-2"/>
    <s v="GROWTH"/>
    <n v="481.35"/>
    <s v="jAN"/>
    <n v="481.35"/>
    <n v="-102.45000000000005"/>
    <n v="-0.21283889062013095"/>
    <s v="DEGROWTH"/>
    <n v="0"/>
  </r>
  <r>
    <x v="0"/>
    <s v="DHEMAJI"/>
    <s v="NEK077"/>
    <n v="1000000458"/>
    <s v="KRISHNA ENTERPRISE"/>
    <d v="2017-11-22T00:00:00"/>
    <s v="Targeted Dealer"/>
    <m/>
    <n v="160"/>
    <n v="160"/>
    <n v="210"/>
    <n v="-50"/>
    <n v="131.25"/>
    <n v="150"/>
    <s v="DEC"/>
    <n v="150"/>
    <n v="60"/>
    <n v="0.39999999999999991"/>
    <s v="GROWTH"/>
    <n v="180"/>
    <s v="jAN"/>
    <n v="180"/>
    <n v="30"/>
    <n v="0.16666666666666674"/>
    <s v="GROWTH"/>
    <n v="0"/>
  </r>
  <r>
    <x v="0"/>
    <s v="DHEMAJI"/>
    <s v="NES228"/>
    <n v="1000000471"/>
    <s v="SHARMA H.W. STORES"/>
    <d v="2017-11-22T00:00:00"/>
    <s v="Targeted Dealer"/>
    <m/>
    <n v="120"/>
    <n v="120"/>
    <n v="90"/>
    <n v="30"/>
    <n v="75"/>
    <n v="100"/>
    <s v="DEC"/>
    <n v="100"/>
    <n v="-10"/>
    <n v="-9.9999999999999978E-2"/>
    <s v="DEGROWTH"/>
    <n v="235.4"/>
    <s v="jAN"/>
    <n v="235.4"/>
    <n v="-145.4"/>
    <n v="-0.61767204757858962"/>
    <s v="DEGROWTH"/>
    <n v="0"/>
  </r>
  <r>
    <x v="0"/>
    <s v="DHEMAJI"/>
    <s v="NES291"/>
    <n v="1000000474"/>
    <s v="SHREE GANESH STEEL"/>
    <d v="2018-05-21T00:00:00"/>
    <s v="Targeted Dealer"/>
    <m/>
    <n v="80"/>
    <n v="80"/>
    <n v="80"/>
    <n v="0"/>
    <n v="100"/>
    <n v="40"/>
    <s v="DEC"/>
    <n v="40"/>
    <n v="40"/>
    <n v="1"/>
    <s v="GROWTH"/>
    <n v="40"/>
    <s v="jAN"/>
    <n v="40"/>
    <n v="40"/>
    <n v="1"/>
    <s v="GROWTH"/>
    <n v="0"/>
  </r>
  <r>
    <x v="0"/>
    <s v="LAKHIMPUR"/>
    <s v="NER152"/>
    <n v="1000000464"/>
    <s v="R R HARDWARE"/>
    <d v="2018-08-21T00:00:00"/>
    <s v="Targeted Dealer"/>
    <m/>
    <n v="40"/>
    <n v="40"/>
    <n v="40"/>
    <n v="0"/>
    <n v="100"/>
    <n v="20"/>
    <s v="DEC"/>
    <n v="20"/>
    <n v="20"/>
    <n v="1"/>
    <s v="GROWTH"/>
    <n v="20"/>
    <s v="jAN"/>
    <n v="20"/>
    <n v="20"/>
    <n v="1"/>
    <s v="GROWTH"/>
    <n v="0"/>
  </r>
  <r>
    <x v="0"/>
    <s v="LAKHIMPUR"/>
    <s v="NER153"/>
    <n v="1000000467"/>
    <s v="RAJKHOWA HARDWARE (NLP)"/>
    <d v="2018-09-17T00:00:00"/>
    <s v="Targeted Dealer"/>
    <m/>
    <n v="60"/>
    <n v="60"/>
    <n v="50"/>
    <n v="10"/>
    <n v="83.333333333333343"/>
    <n v="80"/>
    <s v="DEC"/>
    <n v="80"/>
    <n v="-30"/>
    <n v="-0.375"/>
    <s v="DEGROWTH"/>
    <n v="30"/>
    <s v="jAN"/>
    <n v="30"/>
    <n v="20"/>
    <n v="0.66666666666666674"/>
    <s v="GROWTH"/>
    <n v="0"/>
  </r>
  <r>
    <x v="0"/>
    <s v="DHEMAJI"/>
    <s v="NES357"/>
    <n v="1000000472"/>
    <s v="SHIKHA HARDWARE"/>
    <d v="2019-02-18T00:00:00"/>
    <s v="Targeted Dealer"/>
    <m/>
    <n v="160"/>
    <n v="160"/>
    <n v="100"/>
    <n v="60"/>
    <n v="62.5"/>
    <n v="90"/>
    <s v="DEC"/>
    <n v="90"/>
    <n v="10"/>
    <n v="0.11111111111111116"/>
    <s v="GROWTH"/>
    <n v="120"/>
    <s v="jAN"/>
    <n v="120"/>
    <n v="-20"/>
    <n v="-0.16666666666666663"/>
    <s v="DEGROWTH"/>
    <n v="0"/>
  </r>
  <r>
    <x v="0"/>
    <s v="DHEMAJI"/>
    <s v="NEB192"/>
    <n v="1000000915"/>
    <s v="BALAJI ENTERPRISE (NLP)"/>
    <d v="2019-04-06T00:00:00"/>
    <s v="Targeted Dealer"/>
    <m/>
    <n v="100"/>
    <n v="100"/>
    <n v="90"/>
    <n v="10"/>
    <n v="90"/>
    <n v="110"/>
    <s v="DEC"/>
    <n v="110"/>
    <n v="-20"/>
    <n v="-0.18181818181818177"/>
    <s v="DEGROWTH"/>
    <n v="70"/>
    <s v="jAN"/>
    <n v="70"/>
    <n v="20"/>
    <n v="0.28571428571428581"/>
    <s v="GROWTH"/>
    <n v="0"/>
  </r>
  <r>
    <x v="0"/>
    <s v="LAKHIMPUR"/>
    <s v="NES373"/>
    <n v="1000000931"/>
    <s v="SAURABH HARDWARE"/>
    <d v="2019-05-27T00:00:00"/>
    <s v="Targeted Dealer"/>
    <m/>
    <n v="30"/>
    <n v="30"/>
    <n v="15"/>
    <n v="15"/>
    <n v="50"/>
    <n v="25"/>
    <s v="DEC"/>
    <n v="25"/>
    <n v="-10"/>
    <n v="-0.4"/>
    <s v="DEGROWTH"/>
    <n v="20"/>
    <s v="jAN"/>
    <n v="20"/>
    <n v="-5"/>
    <n v="-0.25"/>
    <s v="DEGROWTH"/>
    <n v="1"/>
  </r>
  <r>
    <x v="0"/>
    <s v="LAKHIMPUR"/>
    <s v="NEU030"/>
    <n v="1000000934"/>
    <s v="USMAN HARDWARE &amp; ELECTRICAL"/>
    <d v="2019-06-22T00:00:00"/>
    <s v="Targeted Dealer"/>
    <m/>
    <n v="40"/>
    <n v="40"/>
    <n v="20"/>
    <n v="20"/>
    <n v="50"/>
    <n v="50"/>
    <s v="DEC"/>
    <n v="50"/>
    <n v="-30"/>
    <n v="-0.6"/>
    <s v="DEGROWTH"/>
    <n v="85"/>
    <s v="jAN"/>
    <n v="85"/>
    <n v="-65"/>
    <n v="-0.76470588235294112"/>
    <s v="DEGROWTH"/>
    <n v="1"/>
  </r>
  <r>
    <x v="0"/>
    <s v="LAKHIMPUR"/>
    <s v="NEJ101"/>
    <n v="1000000920"/>
    <s v="J S ENTERPRISE (NLP)"/>
    <d v="2020-01-07T00:00:00"/>
    <s v="Targeted Dealer"/>
    <m/>
    <n v="80"/>
    <n v="80"/>
    <n v="0"/>
    <n v="80"/>
    <n v="0"/>
    <n v="0"/>
    <s v="DEC"/>
    <n v="0"/>
    <n v="0"/>
    <s v=" "/>
    <b v="0"/>
    <n v="0"/>
    <s v="jAN"/>
    <n v="0"/>
    <n v="0"/>
    <n v="0"/>
    <b v="0"/>
    <n v="0"/>
  </r>
  <r>
    <x v="0"/>
    <s v="LAKHIMPUR"/>
    <s v="NEA282"/>
    <n v="1000000914"/>
    <s v="A.B. ENTERPRISE (NLP)"/>
    <d v="2020-08-17T00:00:00"/>
    <s v="Targeted Dealer"/>
    <m/>
    <n v="160"/>
    <n v="160"/>
    <n v="190"/>
    <n v="-30"/>
    <n v="118.75"/>
    <n v="120"/>
    <s v="DEC"/>
    <n v="120"/>
    <n v="70"/>
    <n v="0.58333333333333326"/>
    <s v="GROWTH"/>
    <n v="330"/>
    <s v="jAN"/>
    <n v="330"/>
    <n v="-140"/>
    <n v="-0.4242424242424242"/>
    <s v="DEGROWTH"/>
    <n v="0"/>
  </r>
  <r>
    <x v="0"/>
    <s v="LAKHIMPUR"/>
    <s v="NES457"/>
    <n v="1000000930"/>
    <s v="SAIKIA HARDWARE (NLP)"/>
    <d v="2020-08-24T00:00:00"/>
    <s v="Targeted Dealer"/>
    <m/>
    <n v="160"/>
    <n v="160"/>
    <n v="90"/>
    <n v="70"/>
    <n v="56.25"/>
    <n v="90"/>
    <s v="DEC"/>
    <n v="90"/>
    <n v="0"/>
    <n v="0"/>
    <s v="GROWTH"/>
    <n v="120"/>
    <s v="jAN"/>
    <n v="120"/>
    <n v="-30"/>
    <n v="-0.25"/>
    <s v="DEGROWTH"/>
    <n v="0"/>
  </r>
  <r>
    <x v="0"/>
    <s v="LAKHIMPUR"/>
    <s v="NEK149"/>
    <n v="1000000922"/>
    <s v="K K TRADERS - NLP"/>
    <d v="2020-10-03T00:00:00"/>
    <s v="Targeted Dealer"/>
    <m/>
    <n v="80"/>
    <n v="80"/>
    <n v="80"/>
    <n v="0"/>
    <n v="100"/>
    <n v="120"/>
    <s v="DEC"/>
    <n v="120"/>
    <n v="-40"/>
    <n v="-0.33333333333333337"/>
    <s v="DEGROWTH"/>
    <n v="40"/>
    <s v="jAN"/>
    <n v="40"/>
    <n v="40"/>
    <n v="1"/>
    <s v="GROWTH"/>
    <n v="0"/>
  </r>
  <r>
    <x v="0"/>
    <s v="DHEMAJI"/>
    <s v="NEC099"/>
    <n v="1000000918"/>
    <s v="CHUTIA HARDWARE STORE"/>
    <d v="2020-11-09T00:00:00"/>
    <s v="Targeted Dealer"/>
    <m/>
    <n v="240"/>
    <n v="240"/>
    <n v="254.95"/>
    <n v="-14.949999999999989"/>
    <n v="106.22916666666667"/>
    <n v="210"/>
    <s v="DEC"/>
    <n v="210"/>
    <n v="44.949999999999989"/>
    <n v="0.21404761904761904"/>
    <s v="GROWTH"/>
    <n v="278.60000000000002"/>
    <s v="jAN"/>
    <n v="278.60000000000002"/>
    <n v="-23.650000000000034"/>
    <n v="-8.4888729361091264E-2"/>
    <s v="DEGROWTH"/>
    <n v="0"/>
  </r>
  <r>
    <x v="0"/>
    <s v="LAKHIMPUR"/>
    <s v="NEB256"/>
    <n v="1000000916"/>
    <s v="BHATTA HARDWARE - NLP"/>
    <d v="2021-03-15T00:00:00"/>
    <s v="Targeted Dealer"/>
    <m/>
    <n v="140"/>
    <n v="140"/>
    <n v="200"/>
    <n v="-60"/>
    <n v="142.85714285714286"/>
    <n v="150"/>
    <s v="DEC"/>
    <n v="150"/>
    <n v="50"/>
    <n v="0.33333333333333326"/>
    <s v="GROWTH"/>
    <n v="110"/>
    <s v="jAN"/>
    <n v="110"/>
    <n v="90"/>
    <n v="0.81818181818181812"/>
    <s v="GROWTH"/>
    <n v="0"/>
  </r>
  <r>
    <x v="0"/>
    <s v="DHEMAJI"/>
    <s v="NER226"/>
    <n v="1000000929"/>
    <s v="R.K.HARDWARE STORE - NLP"/>
    <d v="2021-07-10T00:00:00"/>
    <s v="Targeted Dealer"/>
    <m/>
    <n v="120"/>
    <n v="120"/>
    <n v="142"/>
    <n v="-22"/>
    <n v="118.33333333333334"/>
    <n v="170"/>
    <s v="DEC"/>
    <n v="170"/>
    <n v="-28"/>
    <n v="-0.16470588235294115"/>
    <s v="DEGROWTH"/>
    <n v="0"/>
    <s v="jAN"/>
    <n v="0"/>
    <n v="142"/>
    <n v="0"/>
    <b v="0"/>
    <n v="0"/>
  </r>
  <r>
    <x v="0"/>
    <s v="LAKHIMPUR"/>
    <s v="NEI034"/>
    <n v="1000000919"/>
    <s v="ISLAM HARDWARE STORE - NLP"/>
    <d v="2021-09-20T00:00:00"/>
    <s v="Targeted Dealer"/>
    <m/>
    <n v="80"/>
    <n v="80"/>
    <n v="80"/>
    <n v="0"/>
    <n v="100"/>
    <n v="40"/>
    <s v="DEC"/>
    <n v="40"/>
    <n v="40"/>
    <n v="1"/>
    <s v="GROWTH"/>
    <n v="80"/>
    <s v="jAN"/>
    <n v="80"/>
    <n v="0"/>
    <n v="0"/>
    <s v="GROWTH"/>
    <n v="0"/>
  </r>
  <r>
    <x v="0"/>
    <s v="DHEMAJI"/>
    <s v="NEN180"/>
    <n v="1000000925"/>
    <s v="NEW BHAWANI HARDWARE - NLP"/>
    <d v="2021-12-03T00:00:00"/>
    <s v="Targeted Dealer"/>
    <m/>
    <n v="160"/>
    <n v="160"/>
    <n v="0"/>
    <n v="160"/>
    <n v="0"/>
    <n v="250"/>
    <s v="DEC"/>
    <n v="250"/>
    <n v="-250"/>
    <n v="-1"/>
    <s v="DEGROWTH"/>
    <n v="80"/>
    <s v="jAN"/>
    <n v="80"/>
    <n v="-80"/>
    <n v="-1"/>
    <s v="DEGROWTH"/>
    <n v="0"/>
  </r>
  <r>
    <x v="0"/>
    <s v="DHEMAJI"/>
    <s v="NEP218"/>
    <n v="1000000927"/>
    <s v="P.D. ENTERPRISE - NLP"/>
    <d v="2021-12-07T00:00:00"/>
    <s v="Targeted Dealer"/>
    <m/>
    <n v="70"/>
    <n v="70"/>
    <n v="40"/>
    <n v="30"/>
    <n v="57.142857142857146"/>
    <n v="20"/>
    <s v="DEC"/>
    <n v="20"/>
    <n v="20"/>
    <n v="1"/>
    <s v="GROWTH"/>
    <n v="40"/>
    <s v="jAN"/>
    <n v="40"/>
    <n v="0"/>
    <n v="0"/>
    <s v="GROWTH"/>
    <n v="0"/>
  </r>
  <r>
    <x v="0"/>
    <s v="LAKHIMPUR"/>
    <s v="NET164"/>
    <n v="1000002404"/>
    <s v="TIRUPATI ENTERPRISE - NLP"/>
    <d v="2022-01-04T00:00:00"/>
    <s v="Targeted Dealer"/>
    <m/>
    <n v="10"/>
    <n v="10"/>
    <n v="0"/>
    <n v="10"/>
    <n v="0"/>
    <n v="10"/>
    <s v="DEC"/>
    <n v="10"/>
    <n v="-10"/>
    <n v="-1"/>
    <s v="DEGROWTH"/>
    <n v="10"/>
    <s v="jAN"/>
    <n v="10"/>
    <n v="-10"/>
    <n v="-1"/>
    <s v="DEGROWTH"/>
    <n v="1"/>
  </r>
  <r>
    <x v="0"/>
    <s v="LAKHIMPUR"/>
    <s v="NEH112"/>
    <n v="1000002409"/>
    <s v="HAZARIKA HARDWARE"/>
    <d v="2022-01-18T00:00:00"/>
    <s v="Targeted Dealer"/>
    <m/>
    <n v="120"/>
    <n v="120"/>
    <n v="80"/>
    <n v="40"/>
    <n v="66.666666666666671"/>
    <n v="80"/>
    <s v="DEC"/>
    <n v="80"/>
    <n v="0"/>
    <n v="0"/>
    <s v="GROWTH"/>
    <n v="40"/>
    <s v="jAN"/>
    <n v="40"/>
    <n v="40"/>
    <n v="1"/>
    <s v="GROWTH"/>
    <n v="0"/>
  </r>
  <r>
    <x v="0"/>
    <s v="DHEMAJI"/>
    <s v="NEB280"/>
    <n v="1000002727"/>
    <s v="BAJRANG HARDWARE STORE-NLP"/>
    <d v="2022-04-20T00:00:00"/>
    <s v="Targeted Dealer"/>
    <m/>
    <n v="80"/>
    <n v="80"/>
    <n v="0"/>
    <n v="80"/>
    <n v="0"/>
    <n v="130"/>
    <s v="DEC"/>
    <n v="130"/>
    <n v="-130"/>
    <n v="-1"/>
    <s v="DEGROWTH"/>
    <n v="65"/>
    <s v="jAN"/>
    <n v="65"/>
    <n v="-65"/>
    <n v="-1"/>
    <s v="DEGROWTH"/>
    <n v="0"/>
  </r>
  <r>
    <x v="0"/>
    <s v="DHEMAJI"/>
    <s v="NED214"/>
    <n v="1000003010"/>
    <s v="DHRITI ENTERPRISE"/>
    <d v="2022-09-30T00:00:00"/>
    <s v="Targeted Dealer"/>
    <m/>
    <n v="720"/>
    <n v="720"/>
    <n v="770"/>
    <n v="-50"/>
    <n v="106.94444444444444"/>
    <n v="639.35"/>
    <s v="DEC"/>
    <n v="639.35"/>
    <n v="130.64999999999998"/>
    <n v="0.20434816610620166"/>
    <s v="GROWTH"/>
    <n v="720"/>
    <s v="jAN"/>
    <n v="720"/>
    <n v="50"/>
    <n v="6.944444444444442E-2"/>
    <s v="GROWTH"/>
    <n v="0"/>
  </r>
  <r>
    <x v="0"/>
    <s v="LAKHIMPUR"/>
    <s v="NEC115"/>
    <n v="1000003122"/>
    <s v="CHANGMAI HARDWARE"/>
    <d v="2022-12-08T00:00:00"/>
    <s v="Targeted Dealer"/>
    <m/>
    <n v="540"/>
    <n v="540"/>
    <n v="540"/>
    <n v="0"/>
    <n v="100"/>
    <n v="543.5"/>
    <s v="DEC"/>
    <n v="543.5"/>
    <n v="-3.5"/>
    <n v="-6.4397424103035394E-3"/>
    <s v="DEGROWTH"/>
    <n v="500"/>
    <s v="jAN"/>
    <n v="500"/>
    <n v="40"/>
    <n v="8.0000000000000071E-2"/>
    <s v="GROWTH"/>
    <n v="0"/>
  </r>
  <r>
    <x v="0"/>
    <s v="LAKHIMPUR"/>
    <s v="NEA379"/>
    <n v="1000003332"/>
    <s v="AYUSH TILES &amp; BATHWARE"/>
    <d v="2023-02-04T00:00:00"/>
    <s v="Targeted Dealer"/>
    <m/>
    <n v="120"/>
    <n v="120"/>
    <n v="50"/>
    <n v="70"/>
    <n v="41.666666666666671"/>
    <n v="150"/>
    <s v="DEC"/>
    <n v="150"/>
    <n v="-100"/>
    <n v="-0.66666666666666674"/>
    <s v="DEGROWTH"/>
    <n v="160"/>
    <s v="jAN"/>
    <n v="160"/>
    <n v="-110"/>
    <n v="-0.6875"/>
    <s v="DEGROWTH"/>
    <n v="0"/>
  </r>
  <r>
    <x v="0"/>
    <s v="LAKHIMPUR"/>
    <s v="NEN214"/>
    <n v="1000003479"/>
    <s v="NIKU HARDWARE"/>
    <d v="2023-04-20T00:00:00"/>
    <s v="Targeted Dealer"/>
    <m/>
    <n v="40"/>
    <n v="40"/>
    <n v="80"/>
    <n v="-40"/>
    <n v="200"/>
    <n v="40"/>
    <s v="DEC"/>
    <n v="40"/>
    <n v="40"/>
    <n v="1"/>
    <s v="GROWTH"/>
    <n v="120"/>
    <s v="jAN"/>
    <n v="120"/>
    <n v="-40"/>
    <n v="-0.33333333333333337"/>
    <s v="DEGROWTH"/>
    <n v="1"/>
  </r>
  <r>
    <x v="0"/>
    <s v="LAKHIMPUR"/>
    <s v="NEB330"/>
    <n v="1000003553"/>
    <s v="BORAH HARDWARE"/>
    <d v="2023-05-26T00:00:00"/>
    <s v="Targeted Dealer"/>
    <m/>
    <n v="160"/>
    <n v="160"/>
    <n v="160"/>
    <n v="0"/>
    <n v="100"/>
    <n v="230"/>
    <s v="DEC"/>
    <n v="230"/>
    <n v="-70"/>
    <n v="-0.30434782608695654"/>
    <s v="DEGROWTH"/>
    <n v="85"/>
    <s v="jAN"/>
    <n v="85"/>
    <n v="75"/>
    <n v="0.88235294117647056"/>
    <s v="GROWTH"/>
    <n v="0"/>
  </r>
  <r>
    <x v="0"/>
    <s v="LAKHIMPUR"/>
    <s v="NES674"/>
    <n v="1000003643"/>
    <s v="JALAN STEEL"/>
    <d v="2023-07-19T00:00:00"/>
    <s v="Targeted Dealer"/>
    <m/>
    <n v="20"/>
    <n v="20"/>
    <n v="0"/>
    <n v="20"/>
    <n v="0"/>
    <n v="0"/>
    <s v="DEC"/>
    <n v="0"/>
    <n v="0"/>
    <s v=" "/>
    <b v="0"/>
    <n v="15"/>
    <s v="jAN"/>
    <n v="15"/>
    <n v="-15"/>
    <n v="-1"/>
    <s v="DEGROWTH"/>
    <n v="1"/>
  </r>
  <r>
    <x v="0"/>
    <s v="DHEMAJI"/>
    <s v="NER293"/>
    <n v="1000003763"/>
    <s v="RAVI STORE"/>
    <d v="2023-11-22T00:00:00"/>
    <s v="Targeted Dealer"/>
    <m/>
    <n v="120"/>
    <n v="120"/>
    <n v="120"/>
    <n v="0"/>
    <n v="100"/>
    <n v="100"/>
    <s v="DEC"/>
    <n v="100"/>
    <n v="20"/>
    <n v="0.19999999999999996"/>
    <s v="GROWTH"/>
    <n v="235"/>
    <s v="jAN"/>
    <n v="235"/>
    <n v="-115"/>
    <n v="-0.48936170212765961"/>
    <s v="DEGROWTH"/>
    <n v="0"/>
  </r>
  <r>
    <x v="0"/>
    <s v="DHEMAJI"/>
    <s v="NER301"/>
    <n v="1000003844"/>
    <s v="R.N. ENTERPRISE"/>
    <d v="2024-01-31T00:00:00"/>
    <s v="Targeted Dealer"/>
    <m/>
    <n v="600"/>
    <n v="600"/>
    <n v="590"/>
    <n v="10"/>
    <n v="98.333333333333329"/>
    <n v="799.95"/>
    <s v="DEC"/>
    <n v="799.95"/>
    <n v="-209.95000000000005"/>
    <n v="-0.26245390336896057"/>
    <s v="DEGROWTH"/>
    <n v="315"/>
    <s v="jAN"/>
    <n v="315"/>
    <n v="275"/>
    <n v="0.87301587301587302"/>
    <s v="GROWTH"/>
    <n v="0"/>
  </r>
  <r>
    <x v="0"/>
    <s v="DHEMAJI"/>
    <s v="NEN32"/>
    <n v="1000003971"/>
    <s v="NEW MINA HARDWARE"/>
    <d v="2024-05-27T00:00:00"/>
    <s v="-"/>
    <m/>
    <n v="0"/>
    <n v="0"/>
    <n v="0"/>
    <n v="0"/>
    <s v="-"/>
    <n v="10"/>
    <s v="DEC"/>
    <n v="10"/>
    <n v="-10"/>
    <n v="-1"/>
    <s v="DEGROWTH"/>
    <n v="20"/>
    <s v="jAN"/>
    <n v="20"/>
    <n v="-20"/>
    <n v="-1"/>
    <s v="DEGROWTH"/>
    <n v="0"/>
  </r>
  <r>
    <x v="0"/>
    <s v="DHEMAJI"/>
    <s v="NES732"/>
    <n v="1000004014"/>
    <s v="SHIVAA ENTERPRISES"/>
    <d v="2024-06-21T00:00:00"/>
    <s v="Targeted Dealer"/>
    <m/>
    <n v="20"/>
    <n v="20"/>
    <n v="0"/>
    <n v="20"/>
    <n v="0"/>
    <n v="0"/>
    <s v="DEC"/>
    <n v="0"/>
    <n v="0"/>
    <s v=" "/>
    <b v="0"/>
    <n v="50"/>
    <s v="jAN"/>
    <n v="50"/>
    <n v="-50"/>
    <n v="-1"/>
    <s v="DEGROWTH"/>
    <n v="0"/>
  </r>
  <r>
    <x v="0"/>
    <s v="DHEMAJI"/>
    <s v="NEB373"/>
    <n v="1000004083"/>
    <s v="BHARAT ENTERPRISE"/>
    <d v="2024-08-12T00:00:00"/>
    <s v="Targeted Dealer"/>
    <m/>
    <n v="160"/>
    <n v="160"/>
    <n v="200"/>
    <n v="-40"/>
    <n v="125"/>
    <n v="175.55"/>
    <s v="DEC"/>
    <n v="175.55"/>
    <n v="24.449999999999989"/>
    <n v="0.13927655938479067"/>
    <s v="GROWTH"/>
    <n v="193.9"/>
    <s v="jAN"/>
    <n v="193.9"/>
    <n v="6.0999999999999943"/>
    <n v="3.1459515214027789E-2"/>
    <s v="GROWTH"/>
    <n v="0"/>
  </r>
  <r>
    <x v="0"/>
    <s v="AP- Banderdewa"/>
    <s v="NET043"/>
    <n v="1000000086"/>
    <s v="TADO ENTERPRISE (AP NORTH)"/>
    <d v="2016-03-02T00:00:00"/>
    <s v="Targeted Dealer"/>
    <m/>
    <n v="80"/>
    <n v="80"/>
    <n v="100"/>
    <n v="-20"/>
    <n v="125"/>
    <n v="40"/>
    <s v="DEC"/>
    <n v="40"/>
    <n v="60"/>
    <n v="1.5"/>
    <s v="GROWTH"/>
    <n v="20"/>
    <s v="jAN"/>
    <n v="20"/>
    <n v="80"/>
    <n v="4"/>
    <s v="GROWTH"/>
    <n v="0"/>
  </r>
  <r>
    <x v="0"/>
    <s v="AP- Banderdewa"/>
    <s v="NEA098"/>
    <n v="1000000067"/>
    <s v="AMAR TRADING CO. (NIRJULI)"/>
    <d v="2017-01-04T00:00:00"/>
    <s v="Targeted Dealer"/>
    <m/>
    <n v="200"/>
    <n v="200"/>
    <n v="40"/>
    <n v="160"/>
    <n v="20"/>
    <n v="167"/>
    <s v="DEC"/>
    <n v="167"/>
    <n v="-127"/>
    <n v="-0.76047904191616766"/>
    <s v="DEGROWTH"/>
    <n v="122.5"/>
    <s v="jAN"/>
    <n v="122.5"/>
    <n v="-82.5"/>
    <n v="-0.67346938775510212"/>
    <s v="DEGROWTH"/>
    <n v="0"/>
  </r>
  <r>
    <x v="0"/>
    <s v="AP- Banderdewa"/>
    <s v="NEK063"/>
    <n v="1000000832"/>
    <s v="KALUNG HARDWARE (OLD ZIRO)"/>
    <d v="2017-06-15T00:00:00"/>
    <s v="-"/>
    <m/>
    <n v="0"/>
    <n v="0"/>
    <n v="0"/>
    <n v="0"/>
    <s v="-"/>
    <n v="0"/>
    <s v="DEC"/>
    <n v="0"/>
    <n v="0"/>
    <s v=" "/>
    <b v="0"/>
    <n v="63.5"/>
    <s v="jAN"/>
    <n v="63.5"/>
    <n v="-63.5"/>
    <n v="-1"/>
    <s v="DEGROWTH"/>
    <n v="1"/>
  </r>
  <r>
    <x v="0"/>
    <s v="AP- Banderdewa"/>
    <s v="NEM172"/>
    <n v="1000000074"/>
    <s v="MEGHA TRADE CENTRE"/>
    <d v="2018-03-12T00:00:00"/>
    <s v="Targeted Dealer"/>
    <m/>
    <n v="40"/>
    <n v="40"/>
    <n v="40"/>
    <n v="0"/>
    <n v="100"/>
    <n v="40"/>
    <s v="DEC"/>
    <n v="40"/>
    <n v="0"/>
    <n v="0"/>
    <s v="GROWTH"/>
    <n v="80"/>
    <s v="jAN"/>
    <n v="80"/>
    <n v="-40"/>
    <n v="-0.5"/>
    <s v="DEGROWTH"/>
    <n v="0"/>
  </r>
  <r>
    <x v="0"/>
    <s v="AP- Banderdewa"/>
    <s v="NEM215"/>
    <n v="1000000072"/>
    <s v="MAHESH TRADERS (AP)"/>
    <d v="2018-11-06T00:00:00"/>
    <s v="Targeted Dealer"/>
    <m/>
    <n v="80"/>
    <n v="80"/>
    <n v="0"/>
    <n v="80"/>
    <n v="0"/>
    <n v="0"/>
    <s v="DEC"/>
    <n v="0"/>
    <n v="0"/>
    <s v=" "/>
    <b v="0"/>
    <n v="514"/>
    <s v="jAN"/>
    <n v="514"/>
    <n v="-514"/>
    <n v="-1"/>
    <s v="DEGROWTH"/>
    <n v="0"/>
  </r>
  <r>
    <x v="0"/>
    <s v="AP- Banderdewa"/>
    <s v="NEK133"/>
    <n v="1000000070"/>
    <s v="KIPA STEEL"/>
    <d v="2019-08-26T00:00:00"/>
    <s v="Targeted Dealer"/>
    <m/>
    <n v="140"/>
    <n v="140"/>
    <n v="40"/>
    <n v="100"/>
    <n v="28.571428571428573"/>
    <n v="120"/>
    <s v="DEC"/>
    <n v="120"/>
    <n v="-80"/>
    <n v="-0.66666666666666674"/>
    <s v="DEGROWTH"/>
    <n v="121.2"/>
    <s v="jAN"/>
    <n v="121.2"/>
    <n v="-81.2"/>
    <n v="-0.66996699669966997"/>
    <s v="DEGROWTH"/>
    <n v="0"/>
  </r>
  <r>
    <x v="0"/>
    <s v="AP- Banderdewa"/>
    <s v="NET144"/>
    <n v="1000000087"/>
    <s v="TANA ENTERPRISES"/>
    <d v="2020-05-09T00:00:00"/>
    <s v="Targeted Dealer"/>
    <m/>
    <n v="200"/>
    <n v="200"/>
    <n v="40"/>
    <n v="160"/>
    <n v="20"/>
    <n v="120"/>
    <s v="DEC"/>
    <n v="120"/>
    <n v="-80"/>
    <n v="-0.66666666666666674"/>
    <s v="DEGROWTH"/>
    <n v="80"/>
    <s v="jAN"/>
    <n v="80"/>
    <n v="-40"/>
    <n v="-0.5"/>
    <s v="DEGROWTH"/>
    <n v="0"/>
  </r>
  <r>
    <x v="0"/>
    <s v="AP- Banderdewa"/>
    <s v="NER211"/>
    <n v="1000000079"/>
    <s v="RIDGE ENTERPRISES - APN"/>
    <d v="2020-11-19T00:00:00"/>
    <s v="-"/>
    <m/>
    <n v="0"/>
    <n v="0"/>
    <n v="0"/>
    <n v="0"/>
    <s v="-"/>
    <n v="0"/>
    <s v="DEC"/>
    <n v="0"/>
    <n v="0"/>
    <s v=" "/>
    <b v="0"/>
    <n v="33.5"/>
    <s v="jAN"/>
    <n v="33.5"/>
    <n v="-33.5"/>
    <n v="-1"/>
    <s v="DEGROWTH"/>
    <n v="0"/>
  </r>
  <r>
    <x v="0"/>
    <s v="AP- Banderdewa"/>
    <s v="NES480"/>
    <n v="1000000081"/>
    <s v="SATYAM HARDWARE - AP"/>
    <d v="2020-11-28T00:00:00"/>
    <s v="Targeted Dealer"/>
    <m/>
    <n v="120"/>
    <n v="120"/>
    <n v="0"/>
    <n v="120"/>
    <n v="0"/>
    <n v="0"/>
    <s v="DEC"/>
    <n v="0"/>
    <n v="0"/>
    <s v=" "/>
    <b v="0"/>
    <n v="40"/>
    <s v="jAN"/>
    <n v="40"/>
    <n v="-40"/>
    <n v="-1"/>
    <s v="DEGROWTH"/>
    <n v="0"/>
  </r>
  <r>
    <x v="0"/>
    <s v="AP- Banderdewa"/>
    <s v="NEO026"/>
    <n v="1000000076"/>
    <s v="ONN AGENCY"/>
    <d v="2021-04-22T00:00:00"/>
    <s v="Targeted Dealer"/>
    <m/>
    <n v="200"/>
    <n v="200"/>
    <n v="80"/>
    <n v="120"/>
    <n v="40"/>
    <n v="160"/>
    <s v="DEC"/>
    <n v="160"/>
    <n v="-80"/>
    <n v="-0.5"/>
    <s v="DEGROWTH"/>
    <n v="80"/>
    <s v="jAN"/>
    <n v="80"/>
    <n v="0"/>
    <n v="0"/>
    <s v="GROWTH"/>
    <n v="0"/>
  </r>
  <r>
    <x v="0"/>
    <s v="AP- Banderdewa"/>
    <s v="NEO027"/>
    <n v="1000000075"/>
    <s v="OM ENTERPRISES - APN"/>
    <d v="2021-06-29T00:00:00"/>
    <s v="Targeted Dealer"/>
    <m/>
    <n v="280"/>
    <n v="280"/>
    <n v="280"/>
    <n v="0"/>
    <n v="100"/>
    <n v="240"/>
    <s v="DEC"/>
    <n v="240"/>
    <n v="40"/>
    <n v="0.16666666666666674"/>
    <s v="GROWTH"/>
    <n v="280"/>
    <s v="jAN"/>
    <n v="280"/>
    <n v="0"/>
    <n v="0"/>
    <s v="GROWTH"/>
    <n v="0"/>
  </r>
  <r>
    <x v="0"/>
    <s v="AP- Banderdewa"/>
    <s v="NET156"/>
    <n v="1000000088"/>
    <s v="TARA MARBLES - APN"/>
    <d v="2021-09-13T00:00:00"/>
    <s v="Targeted Dealer"/>
    <m/>
    <n v="240"/>
    <n v="240"/>
    <n v="480"/>
    <n v="-240"/>
    <n v="200"/>
    <n v="240"/>
    <s v="DEC"/>
    <n v="240"/>
    <n v="240"/>
    <n v="1"/>
    <s v="GROWTH"/>
    <n v="240"/>
    <s v="jAN"/>
    <n v="240"/>
    <n v="240"/>
    <n v="1"/>
    <s v="GROWTH"/>
    <n v="0"/>
  </r>
  <r>
    <x v="0"/>
    <s v="AP- Banderdewa"/>
    <s v="NEG140"/>
    <n v="1000002392"/>
    <s v="GANGLE DALE ENTERPRISE"/>
    <d v="2021-12-09T00:00:00"/>
    <s v="Targeted Dealer"/>
    <m/>
    <n v="120"/>
    <n v="120"/>
    <n v="0"/>
    <n v="120"/>
    <n v="0"/>
    <n v="160"/>
    <s v="DEC"/>
    <n v="160"/>
    <n v="-160"/>
    <n v="-1"/>
    <s v="DEGROWTH"/>
    <n v="80"/>
    <s v="jAN"/>
    <n v="80"/>
    <n v="-80"/>
    <n v="-1"/>
    <s v="DEGROWTH"/>
    <n v="0"/>
  </r>
  <r>
    <x v="0"/>
    <s v="AP- Banderdewa"/>
    <s v="NER251"/>
    <n v="1000002816"/>
    <s v="ROYAL ENTERPRISE-AP"/>
    <d v="2022-06-15T00:00:00"/>
    <s v="Targeted Dealer"/>
    <m/>
    <n v="40"/>
    <n v="40"/>
    <n v="0"/>
    <n v="40"/>
    <n v="0"/>
    <n v="0"/>
    <s v="DEC"/>
    <n v="0"/>
    <n v="0"/>
    <s v=" "/>
    <b v="0"/>
    <n v="80"/>
    <s v="jAN"/>
    <n v="80"/>
    <n v="-80"/>
    <n v="-1"/>
    <s v="DEGROWTH"/>
    <n v="1"/>
  </r>
  <r>
    <x v="0"/>
    <s v="AP- Banderdewa"/>
    <s v="NEA367"/>
    <n v="1000003166"/>
    <s v="ANIA ENTERPRISES"/>
    <d v="2022-12-21T00:00:00"/>
    <s v="Targeted Dealer"/>
    <m/>
    <n v="200"/>
    <n v="200"/>
    <n v="120"/>
    <n v="80"/>
    <n v="60"/>
    <n v="0"/>
    <s v="DEC"/>
    <n v="0"/>
    <n v="120"/>
    <s v=" "/>
    <b v="0"/>
    <n v="40"/>
    <s v="jAN"/>
    <n v="40"/>
    <n v="80"/>
    <n v="2"/>
    <s v="GROWTH"/>
    <n v="0"/>
  </r>
  <r>
    <x v="0"/>
    <s v="AP- Banderdewa"/>
    <s v="NET175"/>
    <n v="1000003273"/>
    <s v="TANYA HARDWARE"/>
    <d v="2023-01-23T00:00:00"/>
    <s v="Targeted Dealer"/>
    <m/>
    <n v="120"/>
    <n v="120"/>
    <n v="120"/>
    <n v="0"/>
    <n v="100"/>
    <n v="80"/>
    <s v="DEC"/>
    <n v="80"/>
    <n v="40"/>
    <n v="0.5"/>
    <s v="GROWTH"/>
    <n v="80"/>
    <s v="jAN"/>
    <n v="80"/>
    <n v="40"/>
    <n v="0.5"/>
    <s v="GROWTH"/>
    <n v="0"/>
  </r>
  <r>
    <x v="0"/>
    <s v="AP- Banderdewa"/>
    <s v="NEU046"/>
    <n v="1000003424"/>
    <s v="U A TRADERS"/>
    <d v="2023-03-14T00:00:00"/>
    <s v="Targeted Dealer"/>
    <m/>
    <n v="240"/>
    <n v="240"/>
    <n v="280"/>
    <n v="-40"/>
    <n v="116.66666666666667"/>
    <n v="320"/>
    <s v="DEC"/>
    <n v="320"/>
    <n v="-40"/>
    <n v="-0.125"/>
    <s v="DEGROWTH"/>
    <n v="220"/>
    <s v="jAN"/>
    <n v="220"/>
    <n v="60"/>
    <n v="0.27272727272727271"/>
    <s v="GROWTH"/>
    <n v="0"/>
  </r>
  <r>
    <x v="0"/>
    <s v="AP- Banderdewa"/>
    <s v="NEJ163"/>
    <n v="1000003452"/>
    <s v="JADE MARKETING"/>
    <d v="2023-03-27T00:00:00"/>
    <s v="Targeted Dealer"/>
    <m/>
    <n v="600"/>
    <n v="600"/>
    <n v="160"/>
    <n v="440"/>
    <n v="26.666666666666668"/>
    <n v="510"/>
    <s v="DEC"/>
    <n v="510"/>
    <n v="-350"/>
    <n v="-0.68627450980392157"/>
    <s v="DEGROWTH"/>
    <n v="631"/>
    <s v="jAN"/>
    <n v="631"/>
    <n v="-471"/>
    <n v="-0.74643423137876386"/>
    <s v="DEGROWTH"/>
    <n v="0"/>
  </r>
  <r>
    <x v="0"/>
    <s v="AP- Banderdewa"/>
    <s v="NER285"/>
    <n v="1000003533"/>
    <s v="R K ENTERPRISES"/>
    <d v="2023-05-18T00:00:00"/>
    <s v="Targeted Dealer"/>
    <m/>
    <n v="160"/>
    <n v="160"/>
    <n v="40"/>
    <n v="120"/>
    <n v="25"/>
    <n v="80"/>
    <s v="DEC"/>
    <n v="80"/>
    <n v="-40"/>
    <n v="-0.5"/>
    <s v="DEGROWTH"/>
    <n v="120"/>
    <s v="jAN"/>
    <n v="120"/>
    <n v="-80"/>
    <n v="-0.66666666666666674"/>
    <s v="DEGROWTH"/>
    <n v="0"/>
  </r>
  <r>
    <x v="0"/>
    <s v="AP- Banderdewa"/>
    <s v="NEA409"/>
    <n v="1000003653"/>
    <s v="ARUNACHAL TRADERS"/>
    <d v="2023-07-27T00:00:00"/>
    <s v="Targeted Dealer"/>
    <m/>
    <n v="50"/>
    <n v="50"/>
    <n v="53"/>
    <n v="-3"/>
    <n v="106"/>
    <n v="45"/>
    <s v="DEC"/>
    <n v="45"/>
    <n v="8"/>
    <n v="0.17777777777777781"/>
    <s v="GROWTH"/>
    <n v="48"/>
    <s v="jAN"/>
    <n v="48"/>
    <n v="5"/>
    <n v="0.10416666666666674"/>
    <s v="GROWTH"/>
    <n v="0"/>
  </r>
  <r>
    <x v="0"/>
    <s v="AP- Banderdewa"/>
    <s v="NEA415"/>
    <n v="1000003727"/>
    <s v="A.J. ENTERPRISES"/>
    <d v="2023-10-16T00:00:00"/>
    <s v="Targeted Dealer"/>
    <m/>
    <n v="200"/>
    <n v="200"/>
    <n v="120"/>
    <n v="80"/>
    <n v="60"/>
    <n v="200"/>
    <s v="DEC"/>
    <n v="200"/>
    <n v="-80"/>
    <n v="-0.4"/>
    <s v="DEGROWTH"/>
    <n v="120"/>
    <s v="jAN"/>
    <n v="120"/>
    <n v="0"/>
    <n v="0"/>
    <s v="GROWTH"/>
    <n v="0"/>
  </r>
  <r>
    <x v="0"/>
    <s v="AP- Banderdewa"/>
    <s v="NEN226"/>
    <n v="1000003782"/>
    <s v="N.A. ENTERPRISE"/>
    <d v="2023-12-11T00:00:00"/>
    <s v="Targeted Dealer"/>
    <m/>
    <n v="70"/>
    <n v="70"/>
    <n v="13"/>
    <n v="57"/>
    <n v="18.571428571428573"/>
    <n v="47.5"/>
    <s v="DEC"/>
    <n v="47.5"/>
    <n v="-34.5"/>
    <n v="-0.72631578947368425"/>
    <s v="DEGROWTH"/>
    <n v="50.5"/>
    <s v="jAN"/>
    <n v="50.5"/>
    <n v="-37.5"/>
    <n v="-0.74257425742574257"/>
    <s v="DEGROWTH"/>
    <n v="0"/>
  </r>
  <r>
    <x v="0"/>
    <s v="AP- Banderdewa"/>
    <s v="NEI047"/>
    <n v="1000003816"/>
    <s v="ICICLE ENTERPRISES"/>
    <d v="2024-01-10T00:00:00"/>
    <s v="Targeted Dealer"/>
    <m/>
    <n v="20"/>
    <n v="20"/>
    <n v="0"/>
    <n v="20"/>
    <n v="0"/>
    <n v="15"/>
    <s v="DEC"/>
    <n v="15"/>
    <n v="-15"/>
    <n v="-1"/>
    <s v="DEGROWTH"/>
    <n v="15"/>
    <s v="jAN"/>
    <n v="15"/>
    <n v="-15"/>
    <n v="-1"/>
    <s v="DEGROWTH"/>
    <n v="0"/>
  </r>
  <r>
    <x v="0"/>
    <s v="AP- Banderdewa"/>
    <s v="NEL131"/>
    <n v="1000004010"/>
    <s v="L.R.R ENTERPRISE"/>
    <d v="2024-06-15T00:00:00"/>
    <s v="Targeted Dealer"/>
    <m/>
    <n v="120"/>
    <n v="120"/>
    <n v="40"/>
    <n v="80"/>
    <n v="33.333333333333336"/>
    <n v="80"/>
    <s v="DEC"/>
    <n v="80"/>
    <n v="-40"/>
    <n v="-0.5"/>
    <s v="DEGROWTH"/>
    <n v="200"/>
    <s v="jAN"/>
    <n v="200"/>
    <n v="-160"/>
    <n v="-0.8"/>
    <s v="DEGROWTH"/>
    <n v="0"/>
  </r>
  <r>
    <x v="0"/>
    <s v="AP- Banderdewa"/>
    <s v="NES742"/>
    <n v="1000004084"/>
    <s v="SANGO ENTERPIRSES"/>
    <d v="2024-08-14T00:00:00"/>
    <s v="Targeted Dealer"/>
    <m/>
    <n v="400"/>
    <n v="400"/>
    <n v="400.5"/>
    <n v="-0.5"/>
    <n v="100.125"/>
    <n v="400"/>
    <s v="DEC"/>
    <n v="400"/>
    <n v="0.5"/>
    <n v="1.2499999999999734E-3"/>
    <s v="GROWTH"/>
    <n v="360"/>
    <s v="jAN"/>
    <n v="360"/>
    <n v="40.5"/>
    <n v="0.11250000000000004"/>
    <s v="GROWTH"/>
    <n v="0"/>
  </r>
  <r>
    <x v="0"/>
    <s v="AP- Lekhabali"/>
    <s v="NEM017"/>
    <n v="1000000103"/>
    <s v="MARPI WIRE PRODUCT"/>
    <d v="2014-08-19T00:00:00"/>
    <s v="Targeted Dealer"/>
    <m/>
    <n v="240"/>
    <n v="240"/>
    <n v="259.5"/>
    <n v="-19.5"/>
    <n v="108.125"/>
    <n v="262.5"/>
    <s v="DEC"/>
    <n v="262.5"/>
    <n v="-3"/>
    <n v="-1.1428571428571455E-2"/>
    <s v="DEGROWTH"/>
    <n v="205.5"/>
    <s v="jAN"/>
    <n v="205.5"/>
    <n v="54"/>
    <n v="0.26277372262773713"/>
    <s v="GROWTH"/>
    <n v="0"/>
  </r>
  <r>
    <x v="0"/>
    <s v="AP- Lekhabali"/>
    <s v="NEA011"/>
    <n v="1000000094"/>
    <s v="ARUNACHAL TRADERS"/>
    <d v="2014-08-29T00:00:00"/>
    <s v="Targeted Dealer"/>
    <m/>
    <n v="30"/>
    <n v="30"/>
    <n v="132"/>
    <n v="-102"/>
    <n v="440"/>
    <n v="32"/>
    <s v="DEC"/>
    <n v="32"/>
    <n v="100"/>
    <n v="3.125"/>
    <s v="GROWTH"/>
    <n v="58"/>
    <s v="jAN"/>
    <n v="58"/>
    <n v="74"/>
    <n v="1.2758620689655173"/>
    <s v="GROWTH"/>
    <n v="0"/>
  </r>
  <r>
    <x v="0"/>
    <s v="AP- Lekhabali"/>
    <s v="NET055"/>
    <n v="1000000109"/>
    <s v="T T ENTERPRISE (LEKABALI)"/>
    <d v="2016-08-19T00:00:00"/>
    <s v="-"/>
    <m/>
    <n v="0"/>
    <n v="0"/>
    <n v="0"/>
    <n v="0"/>
    <s v="-"/>
    <n v="0"/>
    <s v="DEC"/>
    <n v="0"/>
    <n v="0"/>
    <s v=" "/>
    <b v="0"/>
    <n v="133.5"/>
    <s v="jAN"/>
    <n v="133.5"/>
    <n v="-133.5"/>
    <n v="-1"/>
    <s v="DEGROWTH"/>
    <n v="0"/>
  </r>
  <r>
    <x v="0"/>
    <s v="AP- Lekhabali"/>
    <s v="NED092"/>
    <n v="1000000096"/>
    <s v="D.L. BROS ENTERPRISES (AP)"/>
    <d v="2017-11-13T00:00:00"/>
    <s v="Targeted Dealer"/>
    <m/>
    <n v="170"/>
    <n v="170"/>
    <n v="117.5"/>
    <n v="52.5"/>
    <n v="69.117647058823536"/>
    <n v="153"/>
    <s v="DEC"/>
    <n v="153"/>
    <n v="-35.5"/>
    <n v="-0.23202614379084963"/>
    <s v="DEGROWTH"/>
    <n v="125.5"/>
    <s v="jAN"/>
    <n v="125.5"/>
    <n v="-8"/>
    <n v="-6.374501992031878E-2"/>
    <s v="DEGROWTH"/>
    <n v="0"/>
  </r>
  <r>
    <x v="0"/>
    <s v="AP- Lekhabali"/>
    <s v="NET088"/>
    <n v="1000000110"/>
    <s v="TAGA ENTERPRISES"/>
    <d v="2017-11-29T00:00:00"/>
    <s v="Targeted Dealer"/>
    <m/>
    <n v="40"/>
    <n v="40"/>
    <n v="20"/>
    <n v="20"/>
    <n v="50"/>
    <n v="20"/>
    <s v="DEC"/>
    <n v="20"/>
    <n v="0"/>
    <n v="0"/>
    <s v="GROWTH"/>
    <n v="0"/>
    <s v="jAN"/>
    <n v="0"/>
    <n v="20"/>
    <n v="0"/>
    <b v="0"/>
    <n v="0"/>
  </r>
  <r>
    <x v="0"/>
    <s v="AP- Lekhabali"/>
    <s v="NEM187"/>
    <n v="1000000104"/>
    <s v="MEMO HARDWARE AGENCY"/>
    <d v="2018-05-15T00:00:00"/>
    <s v="Targeted Dealer"/>
    <m/>
    <n v="28"/>
    <n v="28"/>
    <n v="60"/>
    <n v="-32"/>
    <n v="214.28571428571428"/>
    <n v="30"/>
    <s v="DEC"/>
    <n v="30"/>
    <n v="30"/>
    <n v="1"/>
    <s v="GROWTH"/>
    <n v="28"/>
    <s v="jAN"/>
    <n v="28"/>
    <n v="32"/>
    <n v="1.1428571428571428"/>
    <s v="GROWTH"/>
    <n v="0"/>
  </r>
  <r>
    <x v="0"/>
    <s v="AP- Lekhabali"/>
    <s v="NEY008"/>
    <n v="1000000113"/>
    <s v="YAYING ENTERPRISES (AP)"/>
    <d v="2018-10-24T00:00:00"/>
    <s v="Targeted Dealer"/>
    <m/>
    <n v="170"/>
    <n v="170"/>
    <n v="180.5"/>
    <n v="-10.5"/>
    <n v="106.17647058823529"/>
    <n v="167.5"/>
    <s v="DEC"/>
    <n v="167.5"/>
    <n v="13"/>
    <n v="7.7611940298507376E-2"/>
    <s v="GROWTH"/>
    <n v="179"/>
    <s v="jAN"/>
    <n v="179"/>
    <n v="1.5"/>
    <n v="8.379888268156499E-3"/>
    <s v="GROWTH"/>
    <n v="0"/>
  </r>
  <r>
    <x v="0"/>
    <s v="AP- Lekhabali"/>
    <s v="NEI024"/>
    <n v="1000000097"/>
    <s v="IR ENTERPRISES"/>
    <d v="2019-05-18T00:00:00"/>
    <s v="-"/>
    <m/>
    <n v="0"/>
    <n v="0"/>
    <n v="0"/>
    <n v="0"/>
    <s v="-"/>
    <n v="0"/>
    <s v="DEC"/>
    <n v="0"/>
    <n v="0"/>
    <s v=" "/>
    <b v="0"/>
    <n v="97"/>
    <s v="jAN"/>
    <n v="97"/>
    <n v="-97"/>
    <n v="-1"/>
    <s v="DEGROWTH"/>
    <n v="0"/>
  </r>
  <r>
    <x v="0"/>
    <s v="AP- Lekhabali"/>
    <s v="NEM248"/>
    <n v="1000000834"/>
    <s v="MRT STORE"/>
    <d v="2019-08-10T00:00:00"/>
    <s v="Targeted Dealer"/>
    <m/>
    <n v="210"/>
    <n v="210"/>
    <n v="251.8"/>
    <n v="-41.800000000000011"/>
    <n v="119.90476190476191"/>
    <n v="199.5"/>
    <s v="DEC"/>
    <n v="199.5"/>
    <n v="52.300000000000011"/>
    <n v="0.26215538847117803"/>
    <s v="GROWTH"/>
    <n v="232.5"/>
    <s v="jAN"/>
    <n v="232.5"/>
    <n v="19.300000000000011"/>
    <n v="8.301075268817204E-2"/>
    <s v="GROWTH"/>
    <n v="0"/>
  </r>
  <r>
    <x v="0"/>
    <s v="AP- Lekhabali"/>
    <s v="NEK140"/>
    <n v="1000000100"/>
    <s v="KSP ENTERPRISES"/>
    <d v="2020-02-25T00:00:00"/>
    <s v="Targeted Dealer"/>
    <m/>
    <n v="60"/>
    <n v="60"/>
    <n v="60"/>
    <n v="0"/>
    <n v="100"/>
    <n v="60.5"/>
    <s v="DEC"/>
    <n v="60.5"/>
    <n v="-0.5"/>
    <n v="-8.2644628099173278E-3"/>
    <s v="DEGROWTH"/>
    <n v="56"/>
    <s v="jAN"/>
    <n v="56"/>
    <n v="4"/>
    <n v="7.1428571428571397E-2"/>
    <s v="GROWTH"/>
    <n v="0"/>
  </r>
  <r>
    <x v="0"/>
    <s v="AP- Lekhabali"/>
    <s v="NEC109"/>
    <n v="1000002610"/>
    <s v="COSMOS PHOENIX"/>
    <d v="2022-02-24T00:00:00"/>
    <s v="Targeted Dealer"/>
    <m/>
    <n v="15"/>
    <n v="15"/>
    <n v="0"/>
    <n v="15"/>
    <n v="0"/>
    <n v="14"/>
    <s v="DEC"/>
    <n v="14"/>
    <n v="-14"/>
    <n v="-1"/>
    <s v="DEGROWTH"/>
    <n v="27"/>
    <s v="jAN"/>
    <n v="27"/>
    <n v="-27"/>
    <n v="-1"/>
    <s v="DEGROWTH"/>
    <n v="0"/>
  </r>
  <r>
    <x v="0"/>
    <s v="AP- Lekhabali"/>
    <s v="NEN190"/>
    <n v="1000002747"/>
    <s v="NUNG ENTERPRISE"/>
    <d v="2022-05-11T00:00:00"/>
    <s v="Targeted Dealer"/>
    <m/>
    <n v="85"/>
    <n v="85"/>
    <n v="40"/>
    <n v="45"/>
    <n v="47.058823529411768"/>
    <n v="75"/>
    <s v="DEC"/>
    <n v="75"/>
    <n v="-35"/>
    <n v="-0.46666666666666667"/>
    <s v="DEGROWTH"/>
    <n v="55"/>
    <s v="jAN"/>
    <n v="55"/>
    <n v="-15"/>
    <n v="-0.27272727272727271"/>
    <s v="DEGROWTH"/>
    <n v="0"/>
  </r>
  <r>
    <x v="0"/>
    <s v="AP- Lekhabali"/>
    <s v="NEU044"/>
    <n v="1000002757"/>
    <s v="U.K.H. ENTERPRISE"/>
    <d v="2022-05-23T00:00:00"/>
    <s v="Targeted Dealer"/>
    <m/>
    <n v="150"/>
    <n v="150"/>
    <n v="118"/>
    <n v="32"/>
    <n v="78.666666666666671"/>
    <n v="161"/>
    <s v="DEC"/>
    <n v="161"/>
    <n v="-43"/>
    <n v="-0.26708074534161486"/>
    <s v="DEGROWTH"/>
    <n v="153.25"/>
    <s v="jAN"/>
    <n v="153.25"/>
    <n v="-35.25"/>
    <n v="-0.23001631321370308"/>
    <s v="DEGROWTH"/>
    <n v="0"/>
  </r>
  <r>
    <x v="0"/>
    <s v="AP- Lekhabali"/>
    <s v="NEM347"/>
    <n v="1000002835"/>
    <s v="M P ENTERPRISE"/>
    <d v="2022-07-16T00:00:00"/>
    <s v="Targeted Dealer"/>
    <m/>
    <n v="330"/>
    <n v="330"/>
    <n v="228.6"/>
    <n v="101.4"/>
    <n v="69.27272727272728"/>
    <n v="310.85000000000002"/>
    <s v="DEC"/>
    <n v="310.85000000000002"/>
    <n v="-82.250000000000028"/>
    <n v="-0.26459707254302722"/>
    <s v="DEGROWTH"/>
    <n v="218.5"/>
    <s v="jAN"/>
    <n v="218.5"/>
    <n v="10.099999999999994"/>
    <n v="4.6224256292906052E-2"/>
    <s v="GROWTH"/>
    <n v="0"/>
  </r>
  <r>
    <x v="0"/>
    <s v="AP- Lekhabali"/>
    <s v="NEN205"/>
    <n v="1000003161"/>
    <s v="N.N.N ENTERPRISES"/>
    <d v="2022-12-20T00:00:00"/>
    <s v="Targeted Dealer"/>
    <m/>
    <n v="60"/>
    <n v="60"/>
    <n v="0"/>
    <n v="60"/>
    <n v="0"/>
    <n v="20"/>
    <s v="DEC"/>
    <n v="20"/>
    <n v="-20"/>
    <n v="-1"/>
    <s v="DEGROWTH"/>
    <n v="80"/>
    <s v="jAN"/>
    <n v="80"/>
    <n v="-80"/>
    <n v="-1"/>
    <s v="DEGROWTH"/>
    <n v="0"/>
  </r>
  <r>
    <x v="0"/>
    <s v="AP- Lekhabali"/>
    <s v="NEN216"/>
    <n v="1000003500"/>
    <s v="NAMAMI ENTERPRISES"/>
    <d v="2023-04-29T00:00:00"/>
    <s v="Targeted Dealer"/>
    <m/>
    <n v="14"/>
    <n v="14"/>
    <n v="41"/>
    <n v="-27"/>
    <n v="292.85714285714283"/>
    <n v="14"/>
    <s v="DEC"/>
    <n v="14"/>
    <n v="27"/>
    <n v="1.9285714285714284"/>
    <s v="GROWTH"/>
    <n v="26"/>
    <s v="jAN"/>
    <n v="26"/>
    <n v="15"/>
    <n v="0.57692307692307687"/>
    <s v="GROWTH"/>
    <n v="0"/>
  </r>
  <r>
    <x v="0"/>
    <s v="AP- Lekhabali"/>
    <s v="NEZ021"/>
    <n v="1000003513"/>
    <s v="ZIRDO ENTERPRISE"/>
    <d v="2023-05-08T00:00:00"/>
    <s v="Targeted Dealer"/>
    <m/>
    <n v="365.25"/>
    <n v="365.25"/>
    <n v="317.39999999999998"/>
    <n v="47.850000000000023"/>
    <n v="86.899383983572889"/>
    <n v="316.25"/>
    <s v="DEC"/>
    <n v="316.25"/>
    <n v="1.1499999999999773"/>
    <n v="3.6363636363636598E-3"/>
    <s v="GROWTH"/>
    <n v="495.05"/>
    <s v="jAN"/>
    <n v="495.05"/>
    <n v="-177.65000000000003"/>
    <n v="-0.35885264114735893"/>
    <s v="DEGROWTH"/>
    <n v="0"/>
  </r>
  <r>
    <x v="0"/>
    <s v="AP- Lekhabali"/>
    <s v="NEL111"/>
    <n v="1000003544"/>
    <s v="LEGONG AGENCY"/>
    <d v="2023-05-23T00:00:00"/>
    <s v="Targeted Dealer"/>
    <m/>
    <n v="85"/>
    <n v="85"/>
    <n v="20"/>
    <n v="65"/>
    <n v="23.529411764705884"/>
    <n v="40"/>
    <s v="DEC"/>
    <n v="40"/>
    <n v="-20"/>
    <n v="-0.5"/>
    <s v="DEGROWTH"/>
    <n v="50.2"/>
    <s v="jAN"/>
    <n v="50.2"/>
    <n v="-30.200000000000003"/>
    <n v="-0.60159362549800799"/>
    <s v="DEGROWTH"/>
    <n v="0"/>
  </r>
  <r>
    <x v="0"/>
    <s v="AP- Lekhabali"/>
    <s v="NEK197"/>
    <n v="1000003616"/>
    <s v="K.K.ENTERPRISE"/>
    <d v="2023-07-03T00:00:00"/>
    <s v="Targeted Dealer"/>
    <m/>
    <n v="60"/>
    <n v="60"/>
    <n v="20"/>
    <n v="40"/>
    <n v="33.333333333333336"/>
    <n v="40"/>
    <s v="DEC"/>
    <n v="40"/>
    <n v="-20"/>
    <n v="-0.5"/>
    <s v="DEGROWTH"/>
    <n v="60"/>
    <s v="jAN"/>
    <n v="60"/>
    <n v="-40"/>
    <n v="-0.66666666666666674"/>
    <s v="DEGROWTH"/>
    <n v="0"/>
  </r>
  <r>
    <x v="0"/>
    <s v="AP- Lekhabali"/>
    <s v="NES676"/>
    <n v="1000003655"/>
    <s v="SHANTI ENTERPRISE"/>
    <d v="2023-07-29T00:00:00"/>
    <s v="Targeted Dealer"/>
    <m/>
    <n v="100"/>
    <n v="100"/>
    <n v="15"/>
    <n v="85"/>
    <n v="15"/>
    <n v="109"/>
    <s v="DEC"/>
    <n v="109"/>
    <n v="-94"/>
    <n v="-0.86238532110091737"/>
    <s v="DEGROWTH"/>
    <n v="48"/>
    <s v="jAN"/>
    <n v="48"/>
    <n v="-33"/>
    <n v="-0.6875"/>
    <s v="DEGROWTH"/>
    <n v="0"/>
  </r>
  <r>
    <x v="0"/>
    <s v="AP- Lekhabali"/>
    <s v="NEG164"/>
    <n v="1000003676"/>
    <s v="GUMIN ENTERPRISES"/>
    <d v="2023-08-04T00:00:00"/>
    <s v="Targeted Dealer"/>
    <m/>
    <n v="47.5"/>
    <n v="47.5"/>
    <n v="0"/>
    <n v="47.5"/>
    <n v="0"/>
    <n v="100"/>
    <s v="DEC"/>
    <n v="100"/>
    <n v="-100"/>
    <n v="-1"/>
    <s v="DEGROWTH"/>
    <n v="85"/>
    <s v="jAN"/>
    <n v="85"/>
    <n v="-85"/>
    <n v="-1"/>
    <s v="DEGROWTH"/>
    <n v="0"/>
  </r>
  <r>
    <x v="0"/>
    <s v="AP- Lekhabali"/>
    <s v="NEJ177"/>
    <n v="1000003726"/>
    <s v="JONNAM INFRASTRUCTURE"/>
    <d v="2023-10-11T00:00:00"/>
    <s v="Targeted Dealer"/>
    <m/>
    <n v="120"/>
    <n v="120"/>
    <n v="204.95"/>
    <n v="-84.949999999999989"/>
    <n v="170.79166666666666"/>
    <n v="50"/>
    <s v="DEC"/>
    <n v="50"/>
    <n v="154.94999999999999"/>
    <n v="3.0990000000000002"/>
    <s v="GROWTH"/>
    <n v="120"/>
    <s v="jAN"/>
    <n v="120"/>
    <n v="84.949999999999989"/>
    <n v="0.70791666666666653"/>
    <s v="GROWTH"/>
    <n v="0"/>
  </r>
  <r>
    <x v="0"/>
    <s v="AP- Lekhabali"/>
    <s v="NEB342"/>
    <n v="1000003728"/>
    <s v="B.S. ENTERPRISE"/>
    <d v="2023-10-16T00:00:00"/>
    <s v="Targeted Dealer"/>
    <m/>
    <n v="500"/>
    <n v="500"/>
    <n v="472.7"/>
    <n v="27.300000000000011"/>
    <n v="94.539999999999992"/>
    <n v="495.90000000000003"/>
    <s v="DEC"/>
    <n v="495.90000000000003"/>
    <n v="-23.200000000000045"/>
    <n v="-4.678362573099426E-2"/>
    <s v="DEGROWTH"/>
    <n v="241"/>
    <s v="jAN"/>
    <n v="241"/>
    <n v="231.7"/>
    <n v="0.96141078838174265"/>
    <s v="GROWTH"/>
    <n v="0"/>
  </r>
  <r>
    <x v="0"/>
    <s v="AP- Lekhabali"/>
    <s v="NEM417"/>
    <n v="1000003873"/>
    <s v="M.B.TRADING CO."/>
    <d v="2024-02-28T00:00:00"/>
    <s v="-"/>
    <m/>
    <n v="0"/>
    <n v="0"/>
    <n v="48"/>
    <n v="-48"/>
    <s v="-"/>
    <n v="0"/>
    <s v="DEC"/>
    <n v="0"/>
    <n v="48"/>
    <s v=" "/>
    <b v="0"/>
    <n v="35"/>
    <s v="jAN"/>
    <n v="35"/>
    <n v="13"/>
    <n v="0.37142857142857144"/>
    <s v="GROWTH"/>
    <n v="0"/>
  </r>
  <r>
    <x v="0"/>
    <s v="AP- Lekhabali"/>
    <s v="NET177"/>
    <n v="1000003893"/>
    <s v="TAGGU ENTERPRISES"/>
    <d v="2024-03-22T00:00:00"/>
    <s v="Targeted Dealer"/>
    <m/>
    <n v="60"/>
    <n v="60"/>
    <n v="0"/>
    <n v="60"/>
    <n v="0"/>
    <n v="0"/>
    <s v="DEC"/>
    <n v="0"/>
    <n v="0"/>
    <s v=" "/>
    <b v="0"/>
    <n v="160"/>
    <s v="jAN"/>
    <n v="160"/>
    <n v="-160"/>
    <n v="-1"/>
    <s v="DEGROWTH"/>
    <n v="1"/>
  </r>
  <r>
    <x v="0"/>
    <s v="AP- Lekhabali"/>
    <s v="NEM424"/>
    <n v="1000003926"/>
    <s v="M M ENTERPRISES"/>
    <d v="2024-04-30T00:00:00"/>
    <s v="Targeted Dealer"/>
    <m/>
    <n v="200"/>
    <n v="200"/>
    <n v="176"/>
    <n v="24"/>
    <n v="88"/>
    <n v="216.5"/>
    <s v="DEC"/>
    <n v="216.5"/>
    <n v="-40.5"/>
    <n v="-0.18706697459584298"/>
    <s v="DEGROWTH"/>
    <n v="61"/>
    <s v="jAN"/>
    <n v="61"/>
    <n v="115"/>
    <n v="1.8852459016393444"/>
    <s v="GROWTH"/>
    <n v="0"/>
  </r>
  <r>
    <x v="0"/>
    <s v="AP- Lekhabali"/>
    <s v="NEM441"/>
    <n v="1000004063"/>
    <s v="M/S DARANG"/>
    <d v="2024-07-25T00:00:00"/>
    <s v="Targeted Dealer"/>
    <m/>
    <n v="422.5"/>
    <n v="422.5"/>
    <n v="423"/>
    <n v="-0.5"/>
    <n v="100.11834319526628"/>
    <n v="446"/>
    <s v="DEC"/>
    <n v="446"/>
    <n v="-23"/>
    <n v="-5.1569506726457437E-2"/>
    <s v="DEGROWTH"/>
    <n v="369.15"/>
    <s v="jAN"/>
    <n v="369.15"/>
    <n v="53.850000000000023"/>
    <n v="0.14587566030069077"/>
    <s v="GROWTH"/>
    <n v="0"/>
  </r>
  <r>
    <x v="0"/>
    <s v="AP- Lekhabali"/>
    <s v="NEB372"/>
    <n v="1000004075"/>
    <s v="BHARAT INFRASTRUCTURE"/>
    <d v="2024-08-02T00:00:00"/>
    <s v="Targeted Dealer"/>
    <m/>
    <n v="20"/>
    <n v="20"/>
    <n v="20"/>
    <n v="0"/>
    <n v="100"/>
    <n v="15"/>
    <s v="DEC"/>
    <n v="15"/>
    <n v="5"/>
    <n v="0.33333333333333326"/>
    <s v="GROWTH"/>
    <n v="20"/>
    <s v="jAN"/>
    <n v="20"/>
    <n v="0"/>
    <n v="0"/>
    <s v="GROWTH"/>
    <n v="0"/>
  </r>
  <r>
    <x v="0"/>
    <s v="JORHAT"/>
    <s v="N008"/>
    <n v="1000000413"/>
    <s v="NATIONAL HARDWARE STORES"/>
    <d v="2006-01-24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0"/>
    <s v="JORHAT"/>
    <s v="S172"/>
    <n v="1000000418"/>
    <s v="S.S. ENTERPRISE (SIBSAGAR)"/>
    <d v="2009-05-25T00:00:00"/>
    <s v="Targeted Dealer"/>
    <m/>
    <n v="250"/>
    <n v="250"/>
    <n v="220"/>
    <n v="30"/>
    <n v="88"/>
    <n v="212.5"/>
    <s v="DEC"/>
    <n v="212.5"/>
    <n v="7.5"/>
    <n v="3.529411764705892E-2"/>
    <s v="GROWTH"/>
    <n v="151"/>
    <s v="jAN"/>
    <n v="151"/>
    <n v="69"/>
    <n v="0.45695364238410585"/>
    <s v="GROWTH"/>
    <n v="0"/>
  </r>
  <r>
    <x v="0"/>
    <s v="JORHAT"/>
    <s v="K063"/>
    <n v="1000000404"/>
    <s v="KAMAKHYA HARDWARE STORES"/>
    <d v="2009-05-30T00:00:00"/>
    <s v="Targeted Dealer"/>
    <m/>
    <n v="100"/>
    <n v="100"/>
    <n v="127.5"/>
    <n v="-27.5"/>
    <n v="127.5"/>
    <n v="108.5"/>
    <s v="DEC"/>
    <n v="108.5"/>
    <n v="19"/>
    <n v="0.1751152073732718"/>
    <s v="GROWTH"/>
    <n v="47"/>
    <s v="jAN"/>
    <n v="47"/>
    <n v="80.5"/>
    <n v="1.7127659574468086"/>
    <s v="GROWTH"/>
    <n v="0"/>
  </r>
  <r>
    <x v="0"/>
    <s v="JORHAT"/>
    <s v="J046"/>
    <n v="1000000401"/>
    <s v="J.P.HARDWARE &amp; ELECTRICALS"/>
    <d v="2009-07-17T00:00:00"/>
    <s v="Targeted Dealer"/>
    <m/>
    <n v="400"/>
    <n v="400"/>
    <n v="272"/>
    <n v="128"/>
    <n v="68"/>
    <n v="368"/>
    <s v="DEC"/>
    <n v="368"/>
    <n v="-96"/>
    <n v="-0.26086956521739135"/>
    <s v="DEGROWTH"/>
    <n v="238.05"/>
    <s v="jAN"/>
    <n v="238.05"/>
    <n v="33.949999999999989"/>
    <n v="0.14261709724847726"/>
    <s v="GROWTH"/>
    <n v="0"/>
  </r>
  <r>
    <x v="0"/>
    <s v="JORHAT"/>
    <s v="M134"/>
    <n v="1000000407"/>
    <s v="M.M.HARDWARE STORE"/>
    <d v="2009-12-29T00:00:00"/>
    <s v="Targeted Dealer"/>
    <m/>
    <n v="200"/>
    <n v="200"/>
    <n v="53.5"/>
    <n v="146.5"/>
    <n v="26.75"/>
    <n v="202"/>
    <s v="DEC"/>
    <n v="202"/>
    <n v="-148.5"/>
    <n v="-0.73514851485148514"/>
    <s v="DEGROWTH"/>
    <n v="176"/>
    <s v="jAN"/>
    <n v="176"/>
    <n v="-122.5"/>
    <n v="-0.69602272727272729"/>
    <s v="DEGROWTH"/>
    <n v="0"/>
  </r>
  <r>
    <x v="0"/>
    <s v="JORHAT"/>
    <s v="S210"/>
    <n v="1000000423"/>
    <s v="SINGH TRADE &amp; COMMERCE"/>
    <d v="2010-08-21T00:00:00"/>
    <s v="Targeted Dealer"/>
    <m/>
    <n v="150"/>
    <n v="150"/>
    <n v="91"/>
    <n v="59"/>
    <n v="60.666666666666664"/>
    <n v="0"/>
    <s v="DEC"/>
    <n v="0"/>
    <n v="91"/>
    <s v=" "/>
    <b v="0"/>
    <n v="95"/>
    <s v="jAN"/>
    <n v="95"/>
    <n v="-4"/>
    <n v="-4.2105263157894757E-2"/>
    <s v="DEGROWTH"/>
    <n v="0"/>
  </r>
  <r>
    <x v="0"/>
    <s v="JORHAT"/>
    <s v="S555"/>
    <n v="1000000417"/>
    <s v="S.K.HARDWARE (JORHAT)"/>
    <d v="2014-02-17T00:00:00"/>
    <s v="Targeted Dealer"/>
    <m/>
    <n v="800"/>
    <n v="800"/>
    <n v="768.5"/>
    <n v="31.5"/>
    <n v="96.0625"/>
    <n v="657.5"/>
    <s v="DEC"/>
    <n v="657.5"/>
    <n v="111"/>
    <n v="0.16882129277566538"/>
    <s v="GROWTH"/>
    <n v="609"/>
    <s v="jAN"/>
    <n v="609"/>
    <n v="159.5"/>
    <n v="0.26190476190476186"/>
    <s v="GROWTH"/>
    <n v="0"/>
  </r>
  <r>
    <x v="0"/>
    <s v="JORHAT"/>
    <s v="NEB020"/>
    <n v="1000000397"/>
    <s v="BORAH BROTHERS"/>
    <d v="2015-03-18T00:00:00"/>
    <s v="Targeted Dealer"/>
    <m/>
    <n v="100"/>
    <n v="100"/>
    <n v="40"/>
    <n v="60"/>
    <n v="40"/>
    <n v="61.5"/>
    <s v="DEC"/>
    <n v="61.5"/>
    <n v="-21.5"/>
    <n v="-0.34959349593495936"/>
    <s v="DEGROWTH"/>
    <n v="20"/>
    <s v="jAN"/>
    <n v="20"/>
    <n v="20"/>
    <n v="1"/>
    <s v="GROWTH"/>
    <n v="0"/>
  </r>
  <r>
    <x v="0"/>
    <s v="JORHAT"/>
    <s v="NEB042"/>
    <n v="1000000395"/>
    <s v="BEGRAJ MURLIDHAR"/>
    <d v="2016-02-05T00:00:00"/>
    <s v="Targeted Dealer"/>
    <m/>
    <n v="450"/>
    <n v="450"/>
    <n v="352.75"/>
    <n v="97.25"/>
    <n v="78.388888888888886"/>
    <n v="408.5"/>
    <s v="DEC"/>
    <n v="408.5"/>
    <n v="-55.75"/>
    <n v="-0.13647490820073438"/>
    <s v="DEGROWTH"/>
    <n v="299"/>
    <s v="jAN"/>
    <n v="299"/>
    <n v="53.75"/>
    <n v="0.17976588628762546"/>
    <s v="GROWTH"/>
    <n v="0"/>
  </r>
  <r>
    <x v="0"/>
    <s v="JORHAT"/>
    <s v="NER066"/>
    <n v="1000000416"/>
    <s v="RUKMANI ENTERPRISE (JORHAT)"/>
    <d v="2016-03-16T00:00:00"/>
    <s v="Targeted Dealer"/>
    <m/>
    <n v="150"/>
    <n v="150"/>
    <n v="125"/>
    <n v="25"/>
    <n v="83.333333333333329"/>
    <n v="128"/>
    <s v="DEC"/>
    <n v="128"/>
    <n v="-3"/>
    <n v="-2.34375E-2"/>
    <s v="DEGROWTH"/>
    <n v="106.5"/>
    <s v="jAN"/>
    <n v="106.5"/>
    <n v="18.5"/>
    <n v="0.17370892018779349"/>
    <s v="GROWTH"/>
    <n v="0"/>
  </r>
  <r>
    <x v="0"/>
    <s v="JORHAT"/>
    <s v="NEP064"/>
    <n v="1000000415"/>
    <s v="P.K ENTERPRISE (AMGURI)"/>
    <d v="2016-04-05T00:00:00"/>
    <s v="Targeted Dealer"/>
    <m/>
    <n v="600"/>
    <n v="600"/>
    <n v="606"/>
    <n v="-6"/>
    <n v="101"/>
    <n v="600"/>
    <s v="DEC"/>
    <n v="600"/>
    <n v="6"/>
    <n v="1.0000000000000009E-2"/>
    <s v="GROWTH"/>
    <n v="520"/>
    <s v="jAN"/>
    <n v="520"/>
    <n v="86"/>
    <n v="0.16538461538461546"/>
    <s v="GROWTH"/>
    <n v="0"/>
  </r>
  <r>
    <x v="0"/>
    <s v="JORHAT"/>
    <s v="NEB054"/>
    <n v="1000000393"/>
    <s v="B D ENTERPRISE (AMGURI)"/>
    <d v="2016-06-07T00:00:00"/>
    <s v="Targeted Dealer"/>
    <m/>
    <n v="130"/>
    <n v="130"/>
    <n v="80"/>
    <n v="50"/>
    <n v="61.538461538461533"/>
    <n v="80"/>
    <s v="DEC"/>
    <n v="80"/>
    <n v="0"/>
    <n v="0"/>
    <s v="GROWTH"/>
    <n v="75"/>
    <s v="jAN"/>
    <n v="75"/>
    <n v="5"/>
    <n v="6.6666666666666652E-2"/>
    <s v="GROWTH"/>
    <n v="0"/>
  </r>
  <r>
    <x v="0"/>
    <s v="JORHAT"/>
    <s v="NEN046"/>
    <n v="1000000414"/>
    <s v="NEW ASSAM HARDWARE (TEOK)"/>
    <d v="2016-08-24T00:00:00"/>
    <s v="Targeted Dealer"/>
    <m/>
    <n v="50"/>
    <n v="50"/>
    <n v="0"/>
    <n v="50"/>
    <n v="0"/>
    <n v="30"/>
    <s v="DEC"/>
    <n v="30"/>
    <n v="-30"/>
    <n v="-1"/>
    <s v="DEGROWTH"/>
    <n v="23.5"/>
    <s v="jAN"/>
    <n v="23.5"/>
    <n v="-23.5"/>
    <n v="-1"/>
    <s v="DEGROWTH"/>
    <n v="0"/>
  </r>
  <r>
    <x v="0"/>
    <s v="JORHAT"/>
    <s v="NEA086"/>
    <n v="1000000391"/>
    <s v="ASHIES HARDWARE (JORHAT)"/>
    <d v="2016-11-23T00:00:00"/>
    <s v="-"/>
    <m/>
    <n v="0"/>
    <n v="0"/>
    <n v="0"/>
    <n v="0"/>
    <s v="-"/>
    <n v="0"/>
    <s v="DEC"/>
    <n v="0"/>
    <n v="0"/>
    <s v=" "/>
    <b v="0"/>
    <n v="18.5"/>
    <s v="jAN"/>
    <n v="18.5"/>
    <n v="-18.5"/>
    <n v="-1"/>
    <s v="DEGROWTH"/>
    <n v="0"/>
  </r>
  <r>
    <x v="0"/>
    <s v="JORHAT"/>
    <s v="NES166"/>
    <n v="1000000422"/>
    <s v="SHEW HARDWARE (JORHAT)"/>
    <d v="2016-12-21T00:00:00"/>
    <s v="Targeted Dealer"/>
    <m/>
    <n v="550"/>
    <n v="550"/>
    <n v="571.25"/>
    <n v="-21.25"/>
    <n v="103.86363636363636"/>
    <n v="362"/>
    <s v="DEC"/>
    <n v="362"/>
    <n v="209.25"/>
    <n v="0.57803867403314912"/>
    <s v="GROWTH"/>
    <n v="1248.2"/>
    <s v="jAN"/>
    <n v="1248.2"/>
    <n v="-676.95"/>
    <n v="-0.54234097099823741"/>
    <s v="DEGROWTH"/>
    <n v="0"/>
  </r>
  <r>
    <x v="0"/>
    <s v="JORHAT"/>
    <s v="NEH051"/>
    <n v="1000000400"/>
    <s v="HANCHARA HARDWARE STORE"/>
    <d v="2018-04-26T00:00:00"/>
    <s v="Targeted Dealer"/>
    <m/>
    <n v="50"/>
    <n v="50"/>
    <n v="25"/>
    <n v="25"/>
    <n v="50"/>
    <n v="35"/>
    <s v="DEC"/>
    <n v="35"/>
    <n v="-10"/>
    <n v="-0.2857142857142857"/>
    <s v="DEGROWTH"/>
    <n v="20"/>
    <s v="jAN"/>
    <n v="20"/>
    <n v="5"/>
    <n v="0.25"/>
    <s v="GROWTH"/>
    <n v="0"/>
  </r>
  <r>
    <x v="0"/>
    <s v="JORHAT"/>
    <s v="NED126"/>
    <n v="1000000398"/>
    <s v="DEEPJYOTI STORE"/>
    <d v="2018-10-16T00:00:00"/>
    <s v="Targeted Dealer"/>
    <m/>
    <n v="600"/>
    <n v="600"/>
    <n v="440"/>
    <n v="160"/>
    <n v="73.333333333333329"/>
    <n v="520"/>
    <s v="DEC"/>
    <n v="520"/>
    <n v="-80"/>
    <n v="-0.15384615384615385"/>
    <s v="DEGROWTH"/>
    <n v="560"/>
    <s v="jAN"/>
    <n v="560"/>
    <n v="-120"/>
    <n v="-0.2142857142857143"/>
    <s v="DEGROWTH"/>
    <n v="0"/>
  </r>
  <r>
    <x v="0"/>
    <s v="JORHAT"/>
    <s v="NES406"/>
    <n v="1000000901"/>
    <s v="SHIV SHAKTI HARDWARE (JOR)"/>
    <d v="2019-11-07T00:00:00"/>
    <s v="Targeted Dealer"/>
    <m/>
    <n v="700"/>
    <n v="700"/>
    <n v="685.25"/>
    <n v="14.75"/>
    <n v="97.892857142857139"/>
    <n v="566.20000000000005"/>
    <s v="DEC"/>
    <n v="566.20000000000005"/>
    <n v="119.04999999999995"/>
    <n v="0.21026139173436942"/>
    <s v="GROWTH"/>
    <n v="677"/>
    <s v="jAN"/>
    <n v="677"/>
    <n v="8.25"/>
    <n v="1.2186115214180226E-2"/>
    <s v="GROWTH"/>
    <n v="0"/>
  </r>
  <r>
    <x v="0"/>
    <s v="JORHAT"/>
    <s v="NEJ097"/>
    <n v="1000000894"/>
    <s v="JANMONI HARDWARE AND SUPPLIERS"/>
    <d v="2019-11-19T00:00:00"/>
    <s v="Targeted Dealer"/>
    <m/>
    <n v="70"/>
    <n v="70"/>
    <n v="30"/>
    <n v="40"/>
    <n v="42.857142857142861"/>
    <n v="20.5"/>
    <s v="DEC"/>
    <n v="20.5"/>
    <n v="9.5"/>
    <n v="0.46341463414634143"/>
    <s v="GROWTH"/>
    <n v="20"/>
    <s v="jAN"/>
    <n v="20"/>
    <n v="10"/>
    <n v="0.5"/>
    <s v="GROWTH"/>
    <n v="0"/>
  </r>
  <r>
    <x v="0"/>
    <s v="JORHAT"/>
    <s v="NEA275"/>
    <n v="1000000389"/>
    <s v="A K ENTERPRISE (JOR)"/>
    <d v="2020-05-29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1"/>
  </r>
  <r>
    <x v="0"/>
    <s v="JORHAT"/>
    <s v="NEJ108"/>
    <n v="1000000893"/>
    <s v="JAGDISH PRASAD GOPIKISHAN"/>
    <d v="2020-06-05T00:00:00"/>
    <s v="Targeted Dealer"/>
    <m/>
    <n v="60"/>
    <n v="60"/>
    <n v="44.5"/>
    <n v="15.5"/>
    <n v="74.166666666666671"/>
    <n v="52"/>
    <s v="DEC"/>
    <n v="52"/>
    <n v="-7.5"/>
    <n v="-0.14423076923076927"/>
    <s v="DEGROWTH"/>
    <n v="50"/>
    <s v="jAN"/>
    <n v="50"/>
    <n v="-5.5"/>
    <n v="-0.10999999999999999"/>
    <s v="DEGROWTH"/>
    <n v="0"/>
  </r>
  <r>
    <x v="0"/>
    <s v="JORHAT"/>
    <s v="NEH094"/>
    <n v="1000000890"/>
    <s v="HANUMAN ENTERPRISE (JHT)"/>
    <d v="2020-08-25T00:00:00"/>
    <s v="Targeted Dealer"/>
    <m/>
    <n v="90"/>
    <n v="90"/>
    <n v="40"/>
    <n v="50"/>
    <n v="44.444444444444443"/>
    <n v="30"/>
    <s v="DEC"/>
    <n v="30"/>
    <n v="10"/>
    <n v="0.33333333333333326"/>
    <s v="GROWTH"/>
    <n v="50"/>
    <s v="jAN"/>
    <n v="50"/>
    <n v="-10"/>
    <n v="-0.19999999999999996"/>
    <s v="DEGROWTH"/>
    <n v="0"/>
  </r>
  <r>
    <x v="0"/>
    <s v="JORHAT"/>
    <s v="NEL086"/>
    <n v="1000000895"/>
    <s v="LAXMI ENTERPRISE - JHT"/>
    <d v="2020-10-06T00:00:00"/>
    <s v="Targeted Dealer"/>
    <m/>
    <n v="60"/>
    <n v="60"/>
    <n v="0"/>
    <n v="60"/>
    <n v="0"/>
    <n v="40"/>
    <s v="DEC"/>
    <n v="40"/>
    <n v="-40"/>
    <n v="-1"/>
    <s v="DEGROWTH"/>
    <n v="33"/>
    <s v="jAN"/>
    <n v="33"/>
    <n v="-33"/>
    <n v="-1"/>
    <s v="DEGROWTH"/>
    <n v="0"/>
  </r>
  <r>
    <x v="0"/>
    <s v="JORHAT"/>
    <s v="NED212"/>
    <n v="1000002846"/>
    <s v="DUTTA HARDWARE"/>
    <d v="2022-07-25T00:00:00"/>
    <s v="Targeted Dealer"/>
    <m/>
    <n v="50"/>
    <n v="50"/>
    <n v="20"/>
    <n v="30"/>
    <n v="40"/>
    <n v="30"/>
    <s v="DEC"/>
    <n v="30"/>
    <n v="-10"/>
    <n v="-0.33333333333333337"/>
    <s v="DEGROWTH"/>
    <n v="20"/>
    <s v="jAN"/>
    <n v="20"/>
    <n v="0"/>
    <n v="0"/>
    <s v="GROWTH"/>
    <n v="0"/>
  </r>
  <r>
    <x v="0"/>
    <s v="JORHAT"/>
    <s v="NEN201"/>
    <n v="1000002980"/>
    <s v="N B SUPPLIERS"/>
    <d v="2022-09-26T00:00:00"/>
    <s v="Targeted Dealer"/>
    <m/>
    <n v="70"/>
    <n v="70"/>
    <n v="50"/>
    <n v="20"/>
    <n v="71.428571428571431"/>
    <n v="35"/>
    <s v="DEC"/>
    <n v="35"/>
    <n v="15"/>
    <n v="0.4285714285714286"/>
    <s v="GROWTH"/>
    <n v="42.5"/>
    <s v="jAN"/>
    <n v="42.5"/>
    <n v="7.5"/>
    <n v="0.17647058823529416"/>
    <s v="GROWTH"/>
    <n v="0"/>
  </r>
  <r>
    <x v="0"/>
    <s v="JORHAT"/>
    <s v="NER266"/>
    <n v="1000003186"/>
    <s v="RAMCHANDRA JAYPRAKASH"/>
    <d v="2022-12-28T00:00:00"/>
    <s v="Targeted Dealer"/>
    <m/>
    <n v="180"/>
    <n v="180"/>
    <n v="80"/>
    <n v="100"/>
    <n v="44.444444444444443"/>
    <n v="25"/>
    <s v="DEC"/>
    <n v="25"/>
    <n v="55"/>
    <n v="2.2000000000000002"/>
    <s v="GROWTH"/>
    <n v="163"/>
    <s v="jAN"/>
    <n v="163"/>
    <n v="-83"/>
    <n v="-0.50920245398773001"/>
    <s v="DEGROWTH"/>
    <n v="0"/>
  </r>
  <r>
    <x v="0"/>
    <s v="JORHAT"/>
    <s v="NEM371"/>
    <n v="1000003398"/>
    <s v="MAAHABOLI ENTERPRISE"/>
    <d v="2023-02-28T00:00:00"/>
    <s v="Targeted Dealer"/>
    <m/>
    <n v="40"/>
    <n v="40"/>
    <n v="25"/>
    <n v="15"/>
    <n v="62.5"/>
    <n v="0"/>
    <s v="DEC"/>
    <n v="0"/>
    <n v="25"/>
    <s v=" "/>
    <b v="0"/>
    <n v="0"/>
    <s v="jAN"/>
    <n v="0"/>
    <n v="25"/>
    <n v="0"/>
    <b v="0"/>
    <n v="0"/>
  </r>
  <r>
    <x v="0"/>
    <s v="JORHAT"/>
    <s v="NEB324"/>
    <n v="1000003447"/>
    <s v="BORUAH &amp; SONS ENTERPRISE"/>
    <d v="2023-03-23T00:00:00"/>
    <s v="Targeted Dealer"/>
    <m/>
    <n v="40"/>
    <n v="40"/>
    <n v="25"/>
    <n v="15"/>
    <n v="62.5"/>
    <n v="0"/>
    <s v="DEC"/>
    <n v="0"/>
    <n v="25"/>
    <s v=" "/>
    <b v="0"/>
    <n v="200"/>
    <s v="jAN"/>
    <n v="200"/>
    <n v="-175"/>
    <n v="-0.875"/>
    <s v="DEGROWTH"/>
    <n v="1"/>
  </r>
  <r>
    <x v="0"/>
    <s v="JORHAT"/>
    <s v="NES652"/>
    <n v="1000003493"/>
    <s v="S.B.TIMBER"/>
    <d v="2023-04-23T00:00:00"/>
    <s v="Targeted Dealer"/>
    <m/>
    <n v="30"/>
    <n v="30"/>
    <n v="1"/>
    <n v="29"/>
    <n v="3.3333333333333335"/>
    <n v="3.5"/>
    <s v="DEC"/>
    <n v="3.5"/>
    <n v="-2.5"/>
    <n v="-0.7142857142857143"/>
    <s v="DEGROWTH"/>
    <n v="9"/>
    <s v="jAN"/>
    <n v="9"/>
    <n v="-8"/>
    <n v="-0.88888888888888884"/>
    <s v="DEGROWTH"/>
    <n v="1"/>
  </r>
  <r>
    <x v="0"/>
    <s v="JORHAT"/>
    <s v="NEJ188"/>
    <n v="1000004034"/>
    <s v="J.R. HOSES"/>
    <d v="2024-07-05T00:00:00"/>
    <s v="Targeted Dealer"/>
    <m/>
    <n v="50"/>
    <n v="50"/>
    <n v="1.5"/>
    <n v="48.5"/>
    <n v="3"/>
    <n v="0"/>
    <s v="DEC"/>
    <n v="0"/>
    <n v="1.5"/>
    <s v=" "/>
    <b v="0"/>
    <n v="3"/>
    <s v="jAN"/>
    <n v="3"/>
    <n v="-1.5"/>
    <n v="-0.5"/>
    <s v="DEGROWTH"/>
    <n v="0"/>
  </r>
  <r>
    <x v="0"/>
    <s v="GOLAGHAT"/>
    <s v="H012"/>
    <n v="1000000268"/>
    <s v="HIRALAL AGARWALA"/>
    <d v="2005-02-01T00:00:00"/>
    <s v="Targeted Dealer"/>
    <m/>
    <n v="20"/>
    <n v="20"/>
    <n v="20"/>
    <n v="0"/>
    <n v="100"/>
    <n v="20"/>
    <s v="DEC"/>
    <n v="20"/>
    <n v="0"/>
    <n v="0"/>
    <s v="GROWTH"/>
    <n v="20"/>
    <s v="jAN"/>
    <n v="20"/>
    <n v="0"/>
    <n v="0"/>
    <s v="GROWTH"/>
    <n v="0"/>
  </r>
  <r>
    <x v="0"/>
    <s v="GOLAGHAT"/>
    <s v="G035"/>
    <n v="1000000263"/>
    <s v="GARODIA HARDWARE STORES"/>
    <d v="2008-04-24T00:00:00"/>
    <s v="Targeted Dealer"/>
    <m/>
    <n v="20"/>
    <n v="20"/>
    <n v="30"/>
    <n v="-10"/>
    <n v="150"/>
    <n v="0"/>
    <s v="DEC"/>
    <n v="0"/>
    <n v="30"/>
    <s v=" "/>
    <b v="0"/>
    <n v="25"/>
    <s v="jAN"/>
    <n v="25"/>
    <n v="5"/>
    <n v="0.19999999999999996"/>
    <s v="GROWTH"/>
    <n v="0"/>
  </r>
  <r>
    <x v="0"/>
    <s v="GOLAGHAT"/>
    <s v="S186"/>
    <n v="1000000277"/>
    <s v="SHANTI TRADE"/>
    <d v="2009-10-15T00:00:00"/>
    <s v="Targeted Dealer"/>
    <m/>
    <n v="980"/>
    <n v="980"/>
    <n v="960"/>
    <n v="20"/>
    <n v="97.959183673469383"/>
    <n v="775"/>
    <s v="DEC"/>
    <n v="775"/>
    <n v="185"/>
    <n v="0.23870967741935489"/>
    <s v="GROWTH"/>
    <n v="965"/>
    <s v="jAN"/>
    <n v="965"/>
    <n v="-5"/>
    <n v="-5.1813471502590858E-3"/>
    <s v="DEGROWTH"/>
    <n v="0"/>
  </r>
  <r>
    <x v="0"/>
    <s v="GOLAGHAT"/>
    <s v="G097"/>
    <n v="1000000261"/>
    <s v="GANAPATI HARDWARE (GOLAGHAT)"/>
    <d v="2013-07-27T00:00:00"/>
    <s v="Targeted Dealer"/>
    <m/>
    <n v="30"/>
    <n v="30"/>
    <n v="0"/>
    <n v="30"/>
    <n v="0"/>
    <n v="0"/>
    <s v="DEC"/>
    <n v="0"/>
    <n v="0"/>
    <s v=" "/>
    <b v="0"/>
    <n v="20"/>
    <s v="jAN"/>
    <n v="20"/>
    <n v="-20"/>
    <n v="-1"/>
    <s v="DEGROWTH"/>
    <n v="1"/>
  </r>
  <r>
    <x v="0"/>
    <s v="GOLAGHAT"/>
    <s v="NEG015"/>
    <n v="1000000262"/>
    <s v="GANAPATI TRADE &amp; ELECTRICALS"/>
    <d v="2014-11-28T00:00:00"/>
    <s v="Targeted Dealer"/>
    <m/>
    <n v="20"/>
    <n v="20"/>
    <n v="20"/>
    <n v="0"/>
    <n v="100"/>
    <n v="20"/>
    <s v="DEC"/>
    <n v="20"/>
    <n v="0"/>
    <n v="0"/>
    <s v="GROWTH"/>
    <n v="120"/>
    <s v="jAN"/>
    <n v="120"/>
    <n v="-100"/>
    <n v="-0.83333333333333337"/>
    <s v="DEGROWTH"/>
    <n v="1"/>
  </r>
  <r>
    <x v="0"/>
    <s v="GOLAGHAT"/>
    <s v="NEH020"/>
    <n v="1000000266"/>
    <s v="HARI OM ENTERPRISE (GOLAGHAT)"/>
    <d v="2016-06-01T00:00:00"/>
    <s v="Targeted Dealer"/>
    <m/>
    <n v="375"/>
    <n v="375"/>
    <n v="425"/>
    <n v="-50"/>
    <n v="113.33333333333333"/>
    <n v="375"/>
    <s v="DEC"/>
    <n v="375"/>
    <n v="50"/>
    <n v="0.1333333333333333"/>
    <s v="GROWTH"/>
    <n v="230"/>
    <s v="jAN"/>
    <n v="230"/>
    <n v="195"/>
    <n v="0.84782608695652173"/>
    <s v="GROWTH"/>
    <n v="0"/>
  </r>
  <r>
    <x v="0"/>
    <s v="GOLAGHAT"/>
    <s v="NEG063"/>
    <n v="1000000260"/>
    <s v="G L ENTERPRISE"/>
    <d v="2017-10-13T00:00:00"/>
    <s v="Targeted Dealer"/>
    <m/>
    <n v="90"/>
    <n v="90"/>
    <n v="70"/>
    <n v="20"/>
    <n v="77.777777777777771"/>
    <n v="100"/>
    <s v="DEC"/>
    <n v="100"/>
    <n v="-30"/>
    <n v="-0.30000000000000004"/>
    <s v="DEGROWTH"/>
    <n v="63"/>
    <s v="jAN"/>
    <n v="63"/>
    <n v="7"/>
    <n v="0.11111111111111116"/>
    <s v="GROWTH"/>
    <n v="0"/>
  </r>
  <r>
    <x v="0"/>
    <s v="GOLAGHAT"/>
    <s v="NEL057"/>
    <n v="1000000839"/>
    <s v="LAXMI STORES (GOL)"/>
    <d v="2019-06-07T00:00:00"/>
    <s v="Targeted Dealer"/>
    <m/>
    <n v="30"/>
    <n v="30"/>
    <n v="30"/>
    <n v="0"/>
    <n v="100"/>
    <n v="30"/>
    <s v="DEC"/>
    <n v="30"/>
    <n v="0"/>
    <n v="0"/>
    <s v="GROWTH"/>
    <n v="45"/>
    <s v="jAN"/>
    <n v="45"/>
    <n v="-15"/>
    <n v="-0.33333333333333337"/>
    <s v="DEGROWTH"/>
    <n v="1"/>
  </r>
  <r>
    <x v="0"/>
    <s v="GOLAGHAT"/>
    <s v="NEB210"/>
    <n v="1000000256"/>
    <s v="BHAWANI STORE"/>
    <d v="2019-10-16T00:00:00"/>
    <s v="Targeted Dealer"/>
    <m/>
    <n v="20"/>
    <n v="20"/>
    <n v="20"/>
    <n v="0"/>
    <n v="100"/>
    <n v="20"/>
    <s v="DEC"/>
    <n v="20"/>
    <n v="0"/>
    <n v="0"/>
    <s v="GROWTH"/>
    <n v="50"/>
    <s v="jAN"/>
    <n v="50"/>
    <n v="-30"/>
    <n v="-0.6"/>
    <s v="DEGROWTH"/>
    <n v="0"/>
  </r>
  <r>
    <x v="0"/>
    <s v="GOLAGHAT"/>
    <s v="NEG119"/>
    <n v="1000000265"/>
    <s v="GOLAGHAT HARDWARE"/>
    <d v="2020-03-03T00:00:00"/>
    <s v="Targeted Dealer"/>
    <m/>
    <n v="30"/>
    <n v="30"/>
    <n v="0"/>
    <n v="30"/>
    <n v="0"/>
    <n v="30"/>
    <s v="DEC"/>
    <n v="30"/>
    <n v="-30"/>
    <n v="-1"/>
    <s v="DEGROWTH"/>
    <n v="25"/>
    <s v="jAN"/>
    <n v="25"/>
    <n v="-25"/>
    <n v="-1"/>
    <s v="DEGROWTH"/>
    <n v="0"/>
  </r>
  <r>
    <x v="0"/>
    <s v="GOLAGHAT"/>
    <s v="NED164"/>
    <n v="1000000258"/>
    <s v="DHANANJOY SINGH"/>
    <d v="2020-06-19T00:00:00"/>
    <s v="Targeted Dealer"/>
    <m/>
    <n v="100"/>
    <n v="100"/>
    <n v="80"/>
    <n v="20"/>
    <n v="80"/>
    <n v="70"/>
    <s v="DEC"/>
    <n v="70"/>
    <n v="10"/>
    <n v="0.14285714285714279"/>
    <s v="GROWTH"/>
    <n v="80"/>
    <s v="jAN"/>
    <n v="80"/>
    <n v="0"/>
    <n v="0"/>
    <s v="GROWTH"/>
    <n v="0"/>
  </r>
  <r>
    <x v="0"/>
    <s v="GOLAGHAT"/>
    <s v="NES478"/>
    <n v="1000000279"/>
    <s v="SURAVI ENTERPRISE"/>
    <d v="2020-11-09T00:00:00"/>
    <s v="Targeted Dealer"/>
    <m/>
    <n v="30"/>
    <n v="30"/>
    <n v="20"/>
    <n v="10"/>
    <n v="66.666666666666671"/>
    <n v="20"/>
    <s v="DEC"/>
    <n v="20"/>
    <n v="0"/>
    <n v="0"/>
    <s v="GROWTH"/>
    <n v="40"/>
    <s v="jAN"/>
    <n v="40"/>
    <n v="-20"/>
    <n v="-0.5"/>
    <s v="DEGROWTH"/>
    <n v="0"/>
  </r>
  <r>
    <x v="0"/>
    <s v="GOLAGHAT"/>
    <s v="NEM308"/>
    <n v="1000000272"/>
    <s v="MAHABIR HARDWARE - GLGT"/>
    <d v="2021-05-05T00:00:00"/>
    <s v="Targeted Dealer"/>
    <m/>
    <n v="120"/>
    <n v="120"/>
    <n v="125"/>
    <n v="-5"/>
    <n v="104.16666666666667"/>
    <n v="140"/>
    <s v="DEC"/>
    <n v="140"/>
    <n v="-15"/>
    <n v="-0.1071428571428571"/>
    <s v="DEGROWTH"/>
    <n v="120"/>
    <s v="jAN"/>
    <n v="120"/>
    <n v="5"/>
    <n v="4.1666666666666741E-2"/>
    <s v="GROWTH"/>
    <n v="0"/>
  </r>
  <r>
    <x v="0"/>
    <s v="GOLAGHAT"/>
    <s v="NES534"/>
    <n v="1000000278"/>
    <s v="SINDHU AGRIWARE"/>
    <d v="2021-09-29T00:00:00"/>
    <s v="Targeted Dealer"/>
    <m/>
    <n v="20"/>
    <n v="20"/>
    <n v="0"/>
    <n v="20"/>
    <n v="0"/>
    <n v="20"/>
    <s v="DEC"/>
    <n v="20"/>
    <n v="-20"/>
    <n v="-1"/>
    <s v="DEGROWTH"/>
    <n v="15"/>
    <s v="jAN"/>
    <n v="15"/>
    <n v="-15"/>
    <n v="-1"/>
    <s v="DEGROWTH"/>
    <n v="1"/>
  </r>
  <r>
    <x v="0"/>
    <s v="GOLAGHAT"/>
    <s v="NEJ130"/>
    <n v="1000000270"/>
    <s v="JALLAN ENTERPRISE - GOL"/>
    <d v="2021-10-25T00:00:00"/>
    <s v="Targeted Dealer"/>
    <m/>
    <n v="180"/>
    <n v="180"/>
    <n v="150"/>
    <n v="30"/>
    <n v="83.333333333333329"/>
    <n v="200"/>
    <s v="DEC"/>
    <n v="200"/>
    <n v="-50"/>
    <n v="-0.25"/>
    <s v="DEGROWTH"/>
    <n v="110"/>
    <s v="jAN"/>
    <n v="110"/>
    <n v="40"/>
    <n v="0.36363636363636354"/>
    <s v="GROWTH"/>
    <n v="0"/>
  </r>
  <r>
    <x v="0"/>
    <s v="GOLAGHAT"/>
    <s v="NES737"/>
    <n v="1000004054"/>
    <s v="SANDIP KUMAR NIMODIA"/>
    <d v="2024-07-24T00:00:00"/>
    <s v="-"/>
    <m/>
    <n v="0"/>
    <n v="0"/>
    <n v="0"/>
    <n v="0"/>
    <s v="-"/>
    <n v="0"/>
    <s v="DEC"/>
    <n v="0"/>
    <n v="0"/>
    <s v=" "/>
    <b v="0"/>
    <n v="80"/>
    <s v="jAN"/>
    <n v="80"/>
    <n v="-80"/>
    <n v="-1"/>
    <s v="DEGROWTH"/>
    <n v="1"/>
  </r>
  <r>
    <x v="0"/>
    <s v="Sibsagar"/>
    <s v="S060"/>
    <n v="1000000718"/>
    <s v="SHYAM ENTERPRISE"/>
    <d v="2005-10-17T00:00:00"/>
    <s v="Targeted Dealer"/>
    <m/>
    <n v="1120"/>
    <n v="1120"/>
    <n v="1040"/>
    <n v="80"/>
    <n v="92.857142857142861"/>
    <n v="845"/>
    <s v="DEC"/>
    <n v="845"/>
    <n v="195"/>
    <n v="0.23076923076923084"/>
    <s v="GROWTH"/>
    <n v="1017"/>
    <s v="jAN"/>
    <n v="1017"/>
    <n v="23"/>
    <n v="2.2615535889872085E-2"/>
    <s v="GROWTH"/>
    <n v="0"/>
  </r>
  <r>
    <x v="0"/>
    <s v="Sibsagar"/>
    <s v="J012"/>
    <n v="1000000707"/>
    <s v="JAGATI ENTERPRISE"/>
    <d v="2005-12-01T00:00:00"/>
    <s v="Targeted Dealer"/>
    <m/>
    <n v="1410"/>
    <n v="1410"/>
    <n v="1546.8"/>
    <n v="-136.79999999999995"/>
    <n v="109.70212765957447"/>
    <n v="1659.35"/>
    <s v="DEC"/>
    <n v="1659.35"/>
    <n v="-112.54999999999995"/>
    <n v="-6.7827763883448355E-2"/>
    <s v="DEGROWTH"/>
    <n v="1269.1500000000001"/>
    <s v="jAN"/>
    <n v="1269.1500000000001"/>
    <n v="277.64999999999986"/>
    <n v="0.21876846708426889"/>
    <s v="GROWTH"/>
    <n v="0"/>
  </r>
  <r>
    <x v="0"/>
    <s v="Sibsagar"/>
    <s v="S185"/>
    <n v="1000000719"/>
    <s v="SHYAM STEEL"/>
    <d v="2009-09-25T00:00:00"/>
    <s v="Targeted Dealer"/>
    <m/>
    <n v="40"/>
    <n v="40"/>
    <n v="20"/>
    <n v="20"/>
    <n v="50"/>
    <n v="0"/>
    <s v="DEC"/>
    <n v="0"/>
    <n v="20"/>
    <s v=" "/>
    <b v="0"/>
    <n v="0"/>
    <s v="jAN"/>
    <n v="0"/>
    <n v="20"/>
    <n v="0"/>
    <b v="0"/>
    <n v="0"/>
  </r>
  <r>
    <x v="0"/>
    <s v="Sibsagar"/>
    <s v="S457"/>
    <n v="1000000720"/>
    <s v="SILASAKHU HARDWARE &amp; ELECTRICALS"/>
    <d v="2013-09-20T00:00:00"/>
    <s v="Targeted Dealer"/>
    <m/>
    <n v="220"/>
    <n v="220"/>
    <n v="150"/>
    <n v="70"/>
    <n v="68.181818181818173"/>
    <n v="40"/>
    <s v="DEC"/>
    <n v="40"/>
    <n v="110"/>
    <n v="2.75"/>
    <s v="GROWTH"/>
    <n v="213"/>
    <s v="jAN"/>
    <n v="213"/>
    <n v="-63"/>
    <n v="-0.29577464788732399"/>
    <s v="DEGROWTH"/>
    <n v="0"/>
  </r>
  <r>
    <x v="0"/>
    <s v="Sibsagar"/>
    <s v="NEP077"/>
    <n v="1000000716"/>
    <s v="PRADIP STORE (RAJMAI)"/>
    <d v="2016-07-29T00:00:00"/>
    <s v="Targeted Dealer"/>
    <m/>
    <n v="1050"/>
    <n v="1050"/>
    <n v="1054"/>
    <n v="-4"/>
    <n v="100.38095238095238"/>
    <n v="750"/>
    <s v="DEC"/>
    <n v="750"/>
    <n v="304"/>
    <n v="0.40533333333333332"/>
    <s v="GROWTH"/>
    <n v="1035"/>
    <s v="jAN"/>
    <n v="1035"/>
    <n v="19"/>
    <n v="1.8357487922705307E-2"/>
    <s v="GROWTH"/>
    <n v="0"/>
  </r>
  <r>
    <x v="0"/>
    <s v="Sibsagar"/>
    <s v="NEP082"/>
    <n v="1000000717"/>
    <s v="PURBANCHAL HARDWARE (DEMOW)"/>
    <d v="2016-10-05T00:00:00"/>
    <s v="Targeted Dealer"/>
    <m/>
    <n v="120"/>
    <n v="120"/>
    <n v="32.5"/>
    <n v="87.5"/>
    <n v="27.083333333333336"/>
    <n v="25"/>
    <s v="DEC"/>
    <n v="25"/>
    <n v="7.5"/>
    <n v="0.30000000000000004"/>
    <s v="GROWTH"/>
    <n v="120"/>
    <s v="jAN"/>
    <n v="120"/>
    <n v="-87.5"/>
    <n v="-0.72916666666666674"/>
    <s v="DEGROWTH"/>
    <n v="0"/>
  </r>
  <r>
    <x v="0"/>
    <s v="Sibsagar"/>
    <s v="NEA268"/>
    <n v="1000001057"/>
    <s v="A S HARDWARE STORE"/>
    <d v="2020-01-18T00:00:00"/>
    <s v="Targeted Dealer"/>
    <m/>
    <n v="120"/>
    <n v="120"/>
    <n v="120"/>
    <n v="0"/>
    <n v="100"/>
    <n v="40"/>
    <s v="DEC"/>
    <n v="40"/>
    <n v="80"/>
    <n v="2"/>
    <s v="GROWTH"/>
    <n v="143"/>
    <s v="jAN"/>
    <n v="143"/>
    <n v="-23"/>
    <n v="-0.16083916083916083"/>
    <s v="DEGROWTH"/>
    <n v="0"/>
  </r>
  <r>
    <x v="0"/>
    <s v="Sibsagar"/>
    <s v="NEM271"/>
    <n v="1000001062"/>
    <s v="MARUTI HARDWARE (SIB)"/>
    <d v="2020-06-19T00:00:00"/>
    <s v="Targeted Dealer"/>
    <m/>
    <n v="180"/>
    <n v="180"/>
    <n v="40"/>
    <n v="140"/>
    <n v="22.222222222222221"/>
    <n v="245.05"/>
    <s v="DEC"/>
    <n v="245.05"/>
    <n v="-205.05"/>
    <n v="-0.83676800652927974"/>
    <s v="DEGROWTH"/>
    <n v="140"/>
    <s v="jAN"/>
    <n v="140"/>
    <n v="-100"/>
    <n v="-0.7142857142857143"/>
    <s v="DEGROWTH"/>
    <n v="0"/>
  </r>
  <r>
    <x v="0"/>
    <s v="Sibsagar"/>
    <s v="NEM335"/>
    <n v="1000002618"/>
    <s v="MAA HARDWARE-SIVASAGAR"/>
    <d v="2022-03-07T00:00:00"/>
    <s v="Targeted Dealer"/>
    <m/>
    <n v="180"/>
    <n v="180"/>
    <n v="122.5"/>
    <n v="57.5"/>
    <n v="68.055555555555557"/>
    <n v="170"/>
    <s v="DEC"/>
    <n v="170"/>
    <n v="-47.5"/>
    <n v="-0.27941176470588236"/>
    <s v="DEGROWTH"/>
    <n v="178"/>
    <s v="jAN"/>
    <n v="178"/>
    <n v="-55.5"/>
    <n v="-0.3117977528089888"/>
    <s v="DEGROWTH"/>
    <n v="0"/>
  </r>
  <r>
    <x v="0"/>
    <s v="Sibsagar"/>
    <s v="NEG147"/>
    <n v="1000002758"/>
    <s v="GONESH HARDWARE STORES"/>
    <d v="2022-05-23T00:00:00"/>
    <s v="Targeted Dealer"/>
    <m/>
    <n v="40"/>
    <n v="40"/>
    <n v="27"/>
    <n v="13"/>
    <n v="67.5"/>
    <n v="0"/>
    <s v="DEC"/>
    <n v="0"/>
    <n v="27"/>
    <s v=" "/>
    <b v="0"/>
    <n v="20"/>
    <s v="jAN"/>
    <n v="20"/>
    <n v="7"/>
    <n v="0.35000000000000009"/>
    <s v="GROWTH"/>
    <n v="0"/>
  </r>
  <r>
    <x v="0"/>
    <s v="Sibsagar"/>
    <s v="NEJ143"/>
    <n v="1000002759"/>
    <s v="JAGDAMBA ENTERPRISE"/>
    <d v="2022-05-23T00:00:00"/>
    <s v="Targeted Dealer"/>
    <m/>
    <n v="120"/>
    <n v="120"/>
    <n v="120"/>
    <n v="0"/>
    <n v="100"/>
    <n v="80"/>
    <s v="DEC"/>
    <n v="80"/>
    <n v="40"/>
    <n v="0.5"/>
    <s v="GROWTH"/>
    <n v="120"/>
    <s v="jAN"/>
    <n v="120"/>
    <n v="0"/>
    <n v="0"/>
    <s v="GROWTH"/>
    <n v="0"/>
  </r>
  <r>
    <x v="0"/>
    <s v="Sibsagar"/>
    <s v="NEB284"/>
    <n v="1000002760"/>
    <s v="BARUWATI HARDWARE"/>
    <d v="2022-05-23T00:00:00"/>
    <s v="Targeted Dealer"/>
    <m/>
    <n v="40"/>
    <n v="40"/>
    <n v="24"/>
    <n v="16"/>
    <n v="60"/>
    <n v="20"/>
    <s v="DEC"/>
    <n v="20"/>
    <n v="4"/>
    <n v="0.19999999999999996"/>
    <s v="GROWTH"/>
    <n v="40"/>
    <s v="jAN"/>
    <n v="40"/>
    <n v="-16"/>
    <n v="-0.4"/>
    <s v="DEGROWTH"/>
    <n v="0"/>
  </r>
  <r>
    <x v="0"/>
    <s v="Sibsagar"/>
    <s v="NEN193"/>
    <n v="1000002764"/>
    <s v="NEW TARUN HARDWARE STORE"/>
    <d v="2022-05-30T00:00:00"/>
    <s v="Targeted Dealer"/>
    <m/>
    <n v="30"/>
    <n v="30"/>
    <n v="30"/>
    <n v="0"/>
    <n v="100"/>
    <n v="20"/>
    <s v="DEC"/>
    <n v="20"/>
    <n v="10"/>
    <n v="0.5"/>
    <s v="GROWTH"/>
    <n v="40"/>
    <s v="jAN"/>
    <n v="40"/>
    <n v="-10"/>
    <n v="-0.25"/>
    <s v="DEGROWTH"/>
    <n v="0"/>
  </r>
  <r>
    <x v="0"/>
    <s v="Sibsagar"/>
    <s v="NEM382"/>
    <n v="1000003503"/>
    <s v="MOINA STORES"/>
    <d v="2023-04-26T00:00:00"/>
    <s v="Targeted Dealer"/>
    <m/>
    <n v="20"/>
    <n v="20"/>
    <n v="40"/>
    <n v="-20"/>
    <n v="200"/>
    <n v="25"/>
    <s v="DEC"/>
    <n v="25"/>
    <n v="15"/>
    <n v="0.60000000000000009"/>
    <s v="GROWTH"/>
    <n v="40"/>
    <s v="jAN"/>
    <n v="40"/>
    <n v="0"/>
    <n v="0"/>
    <s v="GROWTH"/>
    <n v="0"/>
  </r>
  <r>
    <x v="0"/>
    <s v="Sibsagar"/>
    <s v="NES659"/>
    <n v="1000003511"/>
    <s v="SUSHANTA CHANGMAI"/>
    <d v="2023-05-10T00:00:00"/>
    <s v="Targeted Dealer"/>
    <m/>
    <n v="80"/>
    <n v="80"/>
    <n v="80"/>
    <n v="0"/>
    <n v="100"/>
    <n v="40"/>
    <s v="DEC"/>
    <n v="40"/>
    <n v="40"/>
    <n v="1"/>
    <s v="GROWTH"/>
    <n v="60"/>
    <s v="jAN"/>
    <n v="60"/>
    <n v="20"/>
    <n v="0.33333333333333326"/>
    <s v="GROWTH"/>
    <n v="1"/>
  </r>
  <r>
    <x v="0"/>
    <s v="Sibsagar"/>
    <s v="NES660"/>
    <n v="1000003519"/>
    <s v="SHYAM CONSTRUCTION &amp; SUPPLIERS"/>
    <d v="2023-05-12T00:00:00"/>
    <s v="Targeted Dealer"/>
    <m/>
    <n v="180"/>
    <n v="180"/>
    <n v="191.75"/>
    <n v="-11.75"/>
    <n v="106.52777777777777"/>
    <n v="235"/>
    <s v="DEC"/>
    <n v="235"/>
    <n v="-43.25"/>
    <n v="-0.18404255319148932"/>
    <s v="DEGROWTH"/>
    <n v="145.5"/>
    <s v="jAN"/>
    <n v="145.5"/>
    <n v="46.25"/>
    <n v="0.31786941580756012"/>
    <s v="GROWTH"/>
    <n v="0"/>
  </r>
  <r>
    <x v="0"/>
    <s v="Sibsagar"/>
    <s v="NEA425"/>
    <n v="1000003809"/>
    <s v="A B HARDWARE STORE"/>
    <d v="2023-12-29T00:00:00"/>
    <s v="Targeted Dealer"/>
    <m/>
    <n v="20"/>
    <n v="20"/>
    <n v="40"/>
    <n v="-20"/>
    <n v="200"/>
    <n v="40"/>
    <s v="DEC"/>
    <n v="40"/>
    <n v="0"/>
    <n v="0"/>
    <s v="GROWTH"/>
    <n v="20"/>
    <s v="jAN"/>
    <n v="20"/>
    <n v="20"/>
    <n v="1"/>
    <s v="GROWTH"/>
    <n v="0"/>
  </r>
  <r>
    <x v="0"/>
    <s v="DIBRUGARH"/>
    <s v="B012"/>
    <n v="1000000237"/>
    <s v="BALDEODAS GHANSHYAM DAS"/>
    <d v="2005-02-02T00:00:00"/>
    <s v="Targeted Dealer"/>
    <m/>
    <n v="20"/>
    <n v="20"/>
    <n v="5.5"/>
    <n v="14.5"/>
    <n v="27.5"/>
    <n v="13"/>
    <s v="DEC"/>
    <n v="13"/>
    <n v="-7.5"/>
    <n v="-0.57692307692307687"/>
    <s v="DEGROWTH"/>
    <n v="0"/>
    <s v="jAN"/>
    <n v="0"/>
    <n v="5.5"/>
    <n v="0"/>
    <b v="0"/>
    <n v="1"/>
  </r>
  <r>
    <x v="0"/>
    <s v="DIBRUGARH"/>
    <s v="C011"/>
    <n v="1000000810"/>
    <s v="CEMENT CENTRE (MORAN)"/>
    <d v="2005-02-02T00:00:00"/>
    <s v="Targeted Dealer"/>
    <m/>
    <n v="40"/>
    <n v="40"/>
    <n v="40"/>
    <n v="0"/>
    <n v="100"/>
    <n v="40"/>
    <s v="DEC"/>
    <n v="40"/>
    <n v="0"/>
    <n v="0"/>
    <s v="GROWTH"/>
    <n v="40"/>
    <s v="jAN"/>
    <n v="40"/>
    <n v="0"/>
    <n v="0"/>
    <s v="GROWTH"/>
    <n v="0"/>
  </r>
  <r>
    <x v="0"/>
    <s v="DIBRUGARH"/>
    <s v="E002"/>
    <n v="1000000816"/>
    <s v="EASTERN TRADING"/>
    <d v="2005-02-02T00:00:00"/>
    <s v="Targeted Dealer"/>
    <m/>
    <n v="750"/>
    <n v="750"/>
    <n v="675.5"/>
    <n v="74.5"/>
    <n v="90.066666666666663"/>
    <n v="749"/>
    <s v="DEC"/>
    <n v="749"/>
    <n v="-73.5"/>
    <n v="-9.8130841121495282E-2"/>
    <s v="DEGROWTH"/>
    <n v="683"/>
    <s v="jAN"/>
    <n v="683"/>
    <n v="-7.5"/>
    <n v="-1.0980966325036645E-2"/>
    <s v="DEGROWTH"/>
    <n v="0"/>
  </r>
  <r>
    <x v="0"/>
    <s v="DIBRUGARH"/>
    <s v="A048"/>
    <n v="1000000235"/>
    <s v="ATMARAM AGARWAL"/>
    <d v="2007-05-10T00:00:00"/>
    <s v="Targeted Dealer"/>
    <m/>
    <n v="1150"/>
    <n v="1150"/>
    <n v="1093"/>
    <n v="57"/>
    <n v="95.043478260869563"/>
    <n v="1074.25"/>
    <s v="DEC"/>
    <n v="1074.25"/>
    <n v="18.75"/>
    <n v="1.7454037700721514E-2"/>
    <s v="GROWTH"/>
    <n v="1446.75"/>
    <s v="jAN"/>
    <n v="1446.75"/>
    <n v="-353.75"/>
    <n v="-0.2445135648868153"/>
    <s v="DEGROWTH"/>
    <n v="0"/>
  </r>
  <r>
    <x v="0"/>
    <s v="DIBRUGARH"/>
    <s v="L035"/>
    <n v="1000000245"/>
    <s v="LAXMI HARDWARE STORES (DIBRUGARH)"/>
    <d v="2009-05-25T00:00:00"/>
    <s v="Targeted Dealer"/>
    <m/>
    <n v="20"/>
    <n v="20"/>
    <n v="2.5"/>
    <n v="17.5"/>
    <n v="12.5"/>
    <n v="15"/>
    <s v="DEC"/>
    <n v="15"/>
    <n v="-12.5"/>
    <n v="-0.83333333333333337"/>
    <s v="DEGROWTH"/>
    <n v="0"/>
    <s v="jAN"/>
    <n v="0"/>
    <n v="2.5"/>
    <n v="0"/>
    <b v="0"/>
    <n v="1"/>
  </r>
  <r>
    <x v="0"/>
    <s v="DIBRUGARH"/>
    <s v="P079"/>
    <n v="1000000248"/>
    <s v="PAWAN ENTERPRISE"/>
    <d v="2009-05-25T00:00:00"/>
    <s v="Targeted Dealer"/>
    <m/>
    <n v="250"/>
    <n v="250"/>
    <n v="155.5"/>
    <n v="94.5"/>
    <n v="62.2"/>
    <n v="254.5"/>
    <s v="DEC"/>
    <n v="254.5"/>
    <n v="-99"/>
    <n v="-0.38899803536345778"/>
    <s v="DEGROWTH"/>
    <n v="194.25"/>
    <s v="jAN"/>
    <n v="194.25"/>
    <n v="-38.75"/>
    <n v="-0.19948519948519949"/>
    <s v="DEGROWTH"/>
    <n v="0"/>
  </r>
  <r>
    <x v="0"/>
    <s v="DIBRUGARH"/>
    <s v="S179"/>
    <n v="1000000341"/>
    <s v="SATI TRADING CO"/>
    <d v="2009-08-05T00:00:00"/>
    <s v="Targeted Dealer"/>
    <m/>
    <n v="560"/>
    <n v="560"/>
    <n v="688"/>
    <n v="-128"/>
    <n v="122.85714285714286"/>
    <n v="445.5"/>
    <s v="DEC"/>
    <n v="445.5"/>
    <n v="242.5"/>
    <n v="0.54433221099887774"/>
    <s v="GROWTH"/>
    <n v="458"/>
    <s v="jAN"/>
    <n v="458"/>
    <n v="230"/>
    <n v="0.50218340611353707"/>
    <s v="GROWTH"/>
    <n v="0"/>
  </r>
  <r>
    <x v="0"/>
    <s v="DIBRUGARH"/>
    <s v="B145"/>
    <n v="1000000236"/>
    <s v="BAJRANGBALI STORES"/>
    <d v="2012-08-25T00:00:00"/>
    <s v="Targeted Dealer"/>
    <m/>
    <n v="50"/>
    <n v="50"/>
    <n v="20"/>
    <n v="30"/>
    <n v="40"/>
    <n v="20"/>
    <s v="DEC"/>
    <n v="20"/>
    <n v="0"/>
    <n v="0"/>
    <s v="GROWTH"/>
    <n v="85"/>
    <s v="jAN"/>
    <n v="85"/>
    <n v="-65"/>
    <n v="-0.76470588235294112"/>
    <s v="DEGROWTH"/>
    <n v="0"/>
  </r>
  <r>
    <x v="0"/>
    <s v="DIBRUGARH"/>
    <s v="A146"/>
    <n v="1000000233"/>
    <s v="ANUSUIYA CYCLE &amp; HARDWARE STORE"/>
    <d v="2012-11-30T00:00:00"/>
    <s v="Targeted Dealer"/>
    <m/>
    <n v="650"/>
    <n v="650"/>
    <n v="538"/>
    <n v="112"/>
    <n v="82.769230769230774"/>
    <n v="546"/>
    <s v="DEC"/>
    <n v="546"/>
    <n v="-8"/>
    <n v="-1.46520146520146E-2"/>
    <s v="DEGROWTH"/>
    <n v="675"/>
    <s v="jAN"/>
    <n v="675"/>
    <n v="-137"/>
    <n v="-0.20296296296296301"/>
    <s v="DEGROWTH"/>
    <n v="0"/>
  </r>
  <r>
    <x v="0"/>
    <s v="DIBRUGARH"/>
    <s v="P138"/>
    <n v="1000000247"/>
    <s v="P.K. HARDWARE STORE"/>
    <d v="2012-11-30T00:00:00"/>
    <s v="Targeted Dealer"/>
    <m/>
    <n v="120"/>
    <n v="120"/>
    <n v="50"/>
    <n v="70"/>
    <n v="41.666666666666671"/>
    <n v="80"/>
    <s v="DEC"/>
    <n v="80"/>
    <n v="-30"/>
    <n v="-0.375"/>
    <s v="DEGROWTH"/>
    <n v="115"/>
    <s v="jAN"/>
    <n v="115"/>
    <n v="-65"/>
    <n v="-0.56521739130434789"/>
    <s v="DEGROWTH"/>
    <n v="0"/>
  </r>
  <r>
    <x v="0"/>
    <s v="DIBRUGARH"/>
    <s v="M263"/>
    <n v="1000000246"/>
    <s v="M.B.STEEL"/>
    <d v="2013-04-22T00:00:00"/>
    <s v="Targeted Dealer"/>
    <m/>
    <n v="20"/>
    <n v="20"/>
    <n v="3"/>
    <n v="17"/>
    <n v="15"/>
    <n v="130"/>
    <s v="DEC"/>
    <n v="130"/>
    <n v="-127"/>
    <n v="-0.97692307692307689"/>
    <s v="DEGROWTH"/>
    <n v="7.5"/>
    <s v="jAN"/>
    <n v="7.5"/>
    <n v="-4.5"/>
    <n v="-0.6"/>
    <s v="DEGROWTH"/>
    <n v="0"/>
  </r>
  <r>
    <x v="0"/>
    <s v="DIBRUGARH"/>
    <s v="NEC017"/>
    <n v="1000000811"/>
    <s v="CHABUA HARDWARE"/>
    <d v="2015-04-03T00:00:00"/>
    <s v="Targeted Dealer"/>
    <m/>
    <n v="50"/>
    <n v="50"/>
    <n v="32.5"/>
    <n v="17.5"/>
    <n v="65"/>
    <n v="72.5"/>
    <s v="DEC"/>
    <n v="72.5"/>
    <n v="-40"/>
    <n v="-0.55172413793103448"/>
    <s v="DEGROWTH"/>
    <n v="50"/>
    <s v="jAN"/>
    <n v="50"/>
    <n v="-17.5"/>
    <n v="-0.35"/>
    <s v="DEGROWTH"/>
    <n v="1"/>
  </r>
  <r>
    <x v="0"/>
    <s v="DIBRUGARH"/>
    <s v="NEB024"/>
    <n v="1000000239"/>
    <s v="BRAHMAPUTRA SALES CORPORATION"/>
    <d v="2015-04-29T00:00:00"/>
    <s v="Targeted Dealer"/>
    <m/>
    <n v="120"/>
    <n v="120"/>
    <n v="92.5"/>
    <n v="27.5"/>
    <n v="77.083333333333343"/>
    <n v="124"/>
    <s v="DEC"/>
    <n v="124"/>
    <n v="-31.5"/>
    <n v="-0.25403225806451613"/>
    <s v="DEGROWTH"/>
    <n v="141.75"/>
    <s v="jAN"/>
    <n v="141.75"/>
    <n v="-49.25"/>
    <n v="-0.34744268077601415"/>
    <s v="DEGROWTH"/>
    <n v="0"/>
  </r>
  <r>
    <x v="0"/>
    <s v="DIBRUGARH"/>
    <s v="NEK048"/>
    <n v="1000000820"/>
    <s v="KANTA HARDWARE (CHOWKIDINGHEE)"/>
    <d v="2016-09-21T00:00:00"/>
    <s v="Targeted Dealer"/>
    <m/>
    <n v="130"/>
    <n v="130"/>
    <n v="114.35"/>
    <n v="15.650000000000006"/>
    <n v="87.961538461538453"/>
    <n v="142.75"/>
    <s v="DEC"/>
    <n v="142.75"/>
    <n v="-28.400000000000006"/>
    <n v="-0.19894921190893178"/>
    <s v="DEGROWTH"/>
    <n v="126.25"/>
    <s v="jAN"/>
    <n v="126.25"/>
    <n v="-11.900000000000006"/>
    <n v="-9.4257425742574341E-2"/>
    <s v="DEGROWTH"/>
    <n v="0"/>
  </r>
  <r>
    <x v="0"/>
    <s v="DIBRUGARH"/>
    <s v="NEK053"/>
    <n v="1000000821"/>
    <s v="KEJRIWAL BROTHERS (DIBRUGARH)"/>
    <d v="2016-12-27T00:00:00"/>
    <s v="Targeted Dealer"/>
    <m/>
    <n v="30"/>
    <n v="30"/>
    <n v="2.5"/>
    <n v="27.5"/>
    <n v="8.3333333333333339"/>
    <n v="2"/>
    <s v="DEC"/>
    <n v="2"/>
    <n v="0.5"/>
    <n v="0.25"/>
    <s v="GROWTH"/>
    <n v="68"/>
    <s v="jAN"/>
    <n v="68"/>
    <n v="-65.5"/>
    <n v="-0.96323529411764708"/>
    <s v="DEGROWTH"/>
    <n v="1"/>
  </r>
  <r>
    <x v="0"/>
    <s v="DIBRUGARH"/>
    <s v="NEP132"/>
    <n v="1000000249"/>
    <s v="PURBANCHAL UDYOG (DIB)"/>
    <d v="2018-04-27T00:00:00"/>
    <s v="Targeted Dealer"/>
    <m/>
    <n v="50"/>
    <n v="50"/>
    <n v="37"/>
    <n v="13"/>
    <n v="74"/>
    <n v="76.599999999999994"/>
    <s v="DEC"/>
    <n v="76.599999999999994"/>
    <n v="-39.599999999999994"/>
    <n v="-0.51697127937336806"/>
    <s v="DEGROWTH"/>
    <n v="24.5"/>
    <s v="jAN"/>
    <n v="24.5"/>
    <n v="12.5"/>
    <n v="0.51020408163265296"/>
    <s v="GROWTH"/>
    <n v="0"/>
  </r>
  <r>
    <x v="0"/>
    <s v="DIBRUGARH"/>
    <s v="NEB168"/>
    <n v="1000000238"/>
    <s v="BHARAT ISPAT"/>
    <d v="2018-08-03T00:00:00"/>
    <s v="Targeted Dealer"/>
    <m/>
    <n v="20"/>
    <n v="20"/>
    <n v="12"/>
    <n v="8"/>
    <n v="60"/>
    <n v="22.5"/>
    <s v="DEC"/>
    <n v="22.5"/>
    <n v="-10.5"/>
    <n v="-0.46666666666666667"/>
    <s v="DEGROWTH"/>
    <n v="2.5"/>
    <s v="jAN"/>
    <n v="2.5"/>
    <n v="9.5"/>
    <n v="3.8"/>
    <s v="GROWTH"/>
    <n v="0"/>
  </r>
  <r>
    <x v="0"/>
    <s v="DIBRUGARH"/>
    <s v="NEA226"/>
    <n v="1000000234"/>
    <s v="ARUNODAY"/>
    <d v="2019-01-11T00:00:00"/>
    <s v="-"/>
    <m/>
    <n v="0"/>
    <n v="0"/>
    <n v="0"/>
    <n v="0"/>
    <s v="-"/>
    <n v="0"/>
    <s v="DEC"/>
    <n v="0"/>
    <n v="0"/>
    <s v=" "/>
    <b v="0"/>
    <n v="38"/>
    <s v="jAN"/>
    <n v="38"/>
    <n v="-38"/>
    <n v="-1"/>
    <s v="DEGROWTH"/>
    <n v="0"/>
  </r>
  <r>
    <x v="0"/>
    <s v="DIBRUGARH"/>
    <s v="NEP172"/>
    <n v="1000000250"/>
    <s v="PURNA HARDWARE STORES"/>
    <d v="2019-03-01T00:00:00"/>
    <s v="Targeted Dealer"/>
    <m/>
    <n v="20"/>
    <n v="20"/>
    <n v="22.5"/>
    <n v="-2.5"/>
    <n v="112.5"/>
    <n v="20"/>
    <s v="DEC"/>
    <n v="20"/>
    <n v="2.5"/>
    <n v="0.125"/>
    <s v="GROWTH"/>
    <n v="0"/>
    <s v="jAN"/>
    <n v="0"/>
    <n v="22.5"/>
    <n v="0"/>
    <b v="0"/>
    <n v="0"/>
  </r>
  <r>
    <x v="0"/>
    <s v="DIBRUGARH"/>
    <s v="NER171"/>
    <n v="1000000339"/>
    <s v="R D STORE"/>
    <d v="2019-07-02T00:00:00"/>
    <s v="Targeted Dealer"/>
    <m/>
    <n v="170"/>
    <n v="170"/>
    <n v="117"/>
    <n v="53"/>
    <n v="68.82352941176471"/>
    <n v="110"/>
    <s v="DEC"/>
    <n v="110"/>
    <n v="7"/>
    <n v="6.3636363636363713E-2"/>
    <s v="GROWTH"/>
    <n v="165"/>
    <s v="jAN"/>
    <n v="165"/>
    <n v="-48"/>
    <n v="-0.29090909090909089"/>
    <s v="DEGROWTH"/>
    <n v="0"/>
  </r>
  <r>
    <x v="0"/>
    <s v="DIBRUGARH"/>
    <s v="NED146"/>
    <n v="1000000815"/>
    <s v="DHELIA &amp; SONS"/>
    <d v="2019-08-23T00:00:00"/>
    <s v="Targeted Dealer"/>
    <m/>
    <n v="640"/>
    <n v="640"/>
    <n v="704.35"/>
    <n v="-64.350000000000023"/>
    <n v="110.0546875"/>
    <n v="527.6"/>
    <s v="DEC"/>
    <n v="527.6"/>
    <n v="176.75"/>
    <n v="0.3350075815011373"/>
    <s v="GROWTH"/>
    <n v="637.5"/>
    <s v="jAN"/>
    <n v="637.5"/>
    <n v="66.850000000000023"/>
    <n v="0.10486274509803928"/>
    <s v="GROWTH"/>
    <n v="0"/>
  </r>
  <r>
    <x v="0"/>
    <s v="DIBRUGARH"/>
    <s v="NER198"/>
    <n v="1000000340"/>
    <s v="RAJ LAXMI AJENCIES"/>
    <d v="2020-06-24T00:00:00"/>
    <s v="Targeted Dealer"/>
    <m/>
    <n v="60"/>
    <n v="60"/>
    <n v="30"/>
    <n v="30"/>
    <n v="50"/>
    <n v="60.5"/>
    <s v="DEC"/>
    <n v="60.5"/>
    <n v="-30.5"/>
    <n v="-0.50413223140495866"/>
    <s v="DEGROWTH"/>
    <n v="134.5"/>
    <s v="jAN"/>
    <n v="134.5"/>
    <n v="-104.5"/>
    <n v="-0.77695167286245348"/>
    <s v="DEGROWTH"/>
    <n v="1"/>
  </r>
  <r>
    <x v="0"/>
    <s v="DIBRUGARH"/>
    <s v="NEJ113"/>
    <n v="1000000817"/>
    <s v="J.J. HARDWARE STORE"/>
    <d v="2020-10-30T00:00:00"/>
    <s v="Targeted Dealer"/>
    <m/>
    <n v="50"/>
    <n v="50"/>
    <n v="56.5"/>
    <n v="-6.5"/>
    <n v="113"/>
    <n v="54"/>
    <s v="DEC"/>
    <n v="54"/>
    <n v="2.5"/>
    <n v="4.629629629629628E-2"/>
    <s v="GROWTH"/>
    <n v="23"/>
    <s v="jAN"/>
    <n v="23"/>
    <n v="33.5"/>
    <n v="1.4565217391304346"/>
    <s v="GROWTH"/>
    <n v="0"/>
  </r>
  <r>
    <x v="0"/>
    <s v="DIBRUGARH"/>
    <s v="NEJ114"/>
    <n v="1000000818"/>
    <s v="J.P.TRADING - DBR"/>
    <d v="2020-11-04T00:00:00"/>
    <s v="Targeted Dealer"/>
    <m/>
    <n v="100"/>
    <n v="100"/>
    <n v="151.75"/>
    <n v="-51.75"/>
    <n v="151.75"/>
    <n v="106.25"/>
    <s v="DEC"/>
    <n v="106.25"/>
    <n v="45.5"/>
    <n v="0.42823529411764705"/>
    <s v="GROWTH"/>
    <n v="20"/>
    <s v="jAN"/>
    <n v="20"/>
    <n v="131.75"/>
    <n v="6.5875000000000004"/>
    <s v="GROWTH"/>
    <n v="0"/>
  </r>
  <r>
    <x v="0"/>
    <s v="DIBRUGARH"/>
    <s v="NEC103"/>
    <n v="1000000812"/>
    <s v="CHENIREEMA TRADERS - DBR"/>
    <d v="2021-04-05T00:00:00"/>
    <s v="Targeted Dealer"/>
    <m/>
    <n v="1550"/>
    <n v="1550"/>
    <n v="1499"/>
    <n v="51"/>
    <n v="96.709677419354833"/>
    <n v="1453.4"/>
    <s v="DEC"/>
    <n v="1453.4"/>
    <n v="45.599999999999909"/>
    <n v="3.1374707582220829E-2"/>
    <s v="GROWTH"/>
    <n v="1473.25"/>
    <s v="jAN"/>
    <n v="1473.25"/>
    <n v="25.75"/>
    <n v="1.7478364160868898E-2"/>
    <s v="GROWTH"/>
    <n v="0"/>
  </r>
  <r>
    <x v="0"/>
    <s v="DIBRUGARH"/>
    <s v="NEK159"/>
    <n v="1000000819"/>
    <s v="K.L.&amp; SONS"/>
    <d v="2021-05-05T00:00:00"/>
    <s v="Targeted Dealer"/>
    <m/>
    <n v="200"/>
    <n v="200"/>
    <n v="210"/>
    <n v="-10"/>
    <n v="105"/>
    <n v="168.85"/>
    <s v="DEC"/>
    <n v="168.85"/>
    <n v="41.150000000000006"/>
    <n v="0.24370743263251415"/>
    <s v="GROWTH"/>
    <n v="225"/>
    <s v="jAN"/>
    <n v="225"/>
    <n v="-15"/>
    <n v="-6.6666666666666652E-2"/>
    <s v="DEGROWTH"/>
    <n v="0"/>
  </r>
  <r>
    <x v="0"/>
    <s v="DIBRUGARH"/>
    <s v="NES521"/>
    <n v="1000000252"/>
    <s v="SWAGAT TRADERS - DBR"/>
    <d v="2021-07-21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1"/>
  </r>
  <r>
    <x v="0"/>
    <s v="DIBRUGARH"/>
    <s v="NES613"/>
    <n v="1000003134"/>
    <s v="SHREE GANESH TRADERS"/>
    <d v="2022-12-16T00:00:00"/>
    <s v="Targeted Dealer"/>
    <m/>
    <n v="130"/>
    <n v="130"/>
    <n v="30"/>
    <n v="100"/>
    <n v="23.076923076923077"/>
    <n v="81.5"/>
    <s v="DEC"/>
    <n v="81.5"/>
    <n v="-51.5"/>
    <n v="-0.63190184049079756"/>
    <s v="DEGROWTH"/>
    <n v="174"/>
    <s v="jAN"/>
    <n v="174"/>
    <n v="-144"/>
    <n v="-0.82758620689655171"/>
    <s v="DEGROWTH"/>
    <n v="0"/>
  </r>
  <r>
    <x v="0"/>
    <s v="DIBRUGARH"/>
    <s v="NEA375"/>
    <n v="1000003308"/>
    <s v="AVIGNA DISTRIBUTORS"/>
    <d v="2023-01-31T00:00:00"/>
    <s v="Targeted Dealer"/>
    <m/>
    <n v="40"/>
    <n v="40"/>
    <n v="0"/>
    <n v="40"/>
    <n v="0"/>
    <n v="0"/>
    <s v="DEC"/>
    <n v="0"/>
    <n v="0"/>
    <s v=" "/>
    <b v="0"/>
    <n v="28.5"/>
    <s v="jAN"/>
    <n v="28.5"/>
    <n v="-28.5"/>
    <n v="-1"/>
    <s v="DEGROWTH"/>
    <n v="1"/>
  </r>
  <r>
    <x v="0"/>
    <s v="DIBRUGARH"/>
    <s v="NES648"/>
    <n v="1000003473"/>
    <s v="Shree Hari Hardware"/>
    <d v="2023-04-05T00:00:00"/>
    <s v="Targeted Dealer"/>
    <m/>
    <n v="80"/>
    <n v="80"/>
    <n v="70"/>
    <n v="10"/>
    <n v="87.5"/>
    <n v="62.5"/>
    <s v="DEC"/>
    <n v="62.5"/>
    <n v="7.5"/>
    <n v="0.12000000000000011"/>
    <s v="GROWTH"/>
    <n v="87.5"/>
    <s v="jAN"/>
    <n v="87.5"/>
    <n v="-17.5"/>
    <n v="-0.19999999999999996"/>
    <s v="DEGROWTH"/>
    <n v="0"/>
  </r>
  <r>
    <x v="0"/>
    <s v="DIBRUGARH"/>
    <s v="NEN215"/>
    <n v="1000003502"/>
    <s v="NANDINI ENTERPRISES"/>
    <d v="2023-04-26T00:00:00"/>
    <s v="Targeted Dealer"/>
    <m/>
    <n v="200"/>
    <n v="200"/>
    <n v="315"/>
    <n v="-115"/>
    <n v="157.5"/>
    <n v="307.75"/>
    <s v="DEC"/>
    <n v="307.75"/>
    <n v="7.25"/>
    <n v="2.3558082859463925E-2"/>
    <s v="GROWTH"/>
    <n v="164"/>
    <s v="jAN"/>
    <n v="164"/>
    <n v="151"/>
    <n v="0.9207317073170731"/>
    <s v="GROWTH"/>
    <n v="0"/>
  </r>
  <r>
    <x v="0"/>
    <s v="DIBRUGARH"/>
    <s v="NEB331"/>
    <n v="1000003566"/>
    <s v="BHAITI HARDWARE &amp; FABRICATION"/>
    <d v="2023-06-01T00:00:00"/>
    <s v="Targeted Dealer"/>
    <m/>
    <n v="50"/>
    <n v="50"/>
    <n v="45"/>
    <n v="5"/>
    <n v="90"/>
    <n v="55"/>
    <s v="DEC"/>
    <n v="55"/>
    <n v="-10"/>
    <n v="-0.18181818181818177"/>
    <s v="DEGROWTH"/>
    <n v="39"/>
    <s v="jAN"/>
    <n v="39"/>
    <n v="6"/>
    <n v="0.15384615384615374"/>
    <s v="GROWTH"/>
    <n v="0"/>
  </r>
  <r>
    <x v="0"/>
    <s v="DIBRUGARH"/>
    <s v="NEP273"/>
    <n v="1000003683"/>
    <s v="PRAVEER ENTERPRISE"/>
    <d v="2023-08-10T00:00:00"/>
    <s v="-"/>
    <m/>
    <n v="0"/>
    <n v="0"/>
    <n v="0"/>
    <n v="0"/>
    <s v="-"/>
    <n v="0"/>
    <s v="DEC"/>
    <n v="0"/>
    <n v="0"/>
    <s v=" "/>
    <b v="0"/>
    <n v="41"/>
    <s v="jAN"/>
    <n v="41"/>
    <n v="-41"/>
    <n v="-1"/>
    <s v="DEGROWTH"/>
    <n v="0"/>
  </r>
  <r>
    <x v="0"/>
    <s v="DIBRUGARH"/>
    <s v="SPB146"/>
    <n v="1000003715"/>
    <s v="HIMADRI NATH"/>
    <d v="2023-09-12T00:00:00"/>
    <s v="Targeted Dealer"/>
    <m/>
    <n v="40"/>
    <n v="40"/>
    <n v="0"/>
    <n v="40"/>
    <n v="0"/>
    <n v="0"/>
    <s v="DEC"/>
    <n v="0"/>
    <n v="0"/>
    <s v=" "/>
    <b v="0"/>
    <n v="69.5"/>
    <s v="jAN"/>
    <n v="69.5"/>
    <n v="-69.5"/>
    <n v="-1"/>
    <s v="DEGROWTH"/>
    <n v="0"/>
  </r>
  <r>
    <x v="0"/>
    <s v="DIBRUGARH"/>
    <s v="NEA416"/>
    <n v="1000003732"/>
    <s v="AMKEY TIMBERS"/>
    <d v="2023-10-20T00:00:00"/>
    <s v="Targeted Dealer"/>
    <m/>
    <n v="1150"/>
    <n v="1150"/>
    <n v="1209.25"/>
    <n v="-59.25"/>
    <n v="105.15217391304348"/>
    <n v="1418.45"/>
    <s v="DEC"/>
    <n v="1418.45"/>
    <n v="-209.20000000000005"/>
    <n v="-0.14748493073425217"/>
    <s v="DEGROWTH"/>
    <n v="699.5"/>
    <s v="jAN"/>
    <n v="699.5"/>
    <n v="509.75"/>
    <n v="0.72873481057898504"/>
    <s v="GROWTH"/>
    <n v="0"/>
  </r>
  <r>
    <x v="0"/>
    <s v="DIBRUGARH"/>
    <s v="NES693"/>
    <n v="1000003794"/>
    <s v="SMA ENTERPRISES"/>
    <d v="2023-12-21T00:00:00"/>
    <s v="Targeted Dealer"/>
    <m/>
    <n v="120"/>
    <n v="120"/>
    <n v="135"/>
    <n v="-15"/>
    <n v="112.5"/>
    <n v="95"/>
    <s v="DEC"/>
    <n v="95"/>
    <n v="40"/>
    <n v="0.42105263157894735"/>
    <s v="GROWTH"/>
    <n v="85"/>
    <s v="jAN"/>
    <n v="85"/>
    <n v="50"/>
    <n v="0.58823529411764697"/>
    <s v="GROWTH"/>
    <n v="0"/>
  </r>
  <r>
    <x v="0"/>
    <s v="DIBRUGARH"/>
    <s v="NEL119"/>
    <n v="1000003817"/>
    <s v="LUKHURAKHAN HARDWARE &amp; FABRICATION"/>
    <d v="2024-01-10T00:00:00"/>
    <s v="Targeted Dealer"/>
    <m/>
    <n v="90"/>
    <n v="90"/>
    <n v="90"/>
    <n v="0"/>
    <n v="100"/>
    <n v="140"/>
    <s v="DEC"/>
    <n v="140"/>
    <n v="-50"/>
    <n v="-0.3571428571428571"/>
    <s v="DEGROWTH"/>
    <n v="80"/>
    <s v="jAN"/>
    <n v="80"/>
    <n v="10"/>
    <n v="0.125"/>
    <s v="GROWTH"/>
    <n v="0"/>
  </r>
  <r>
    <x v="0"/>
    <s v="DIBRUGARH"/>
    <s v="NEA446"/>
    <n v="1000003914"/>
    <s v="AAD HOME SOLUTION"/>
    <d v="2024-04-20T00:00:00"/>
    <s v="-"/>
    <m/>
    <n v="0"/>
    <n v="0"/>
    <n v="0"/>
    <n v="0"/>
    <s v="-"/>
    <n v="0"/>
    <s v="DEC"/>
    <n v="0"/>
    <n v="0"/>
    <s v=" "/>
    <b v="0"/>
    <n v="34.5"/>
    <s v="jAN"/>
    <n v="34.5"/>
    <n v="-34.5"/>
    <n v="-1"/>
    <s v="DEGROWTH"/>
    <n v="0"/>
  </r>
  <r>
    <x v="0"/>
    <s v="DIBRUGARH"/>
    <s v="NEN29"/>
    <n v="1000003953"/>
    <s v="N.W. ENTERPRISE"/>
    <d v="2024-05-15T00:00:00"/>
    <s v="Targeted Dealer"/>
    <m/>
    <n v="300"/>
    <n v="300"/>
    <n v="401.25"/>
    <n v="-101.25"/>
    <n v="133.75"/>
    <n v="349.25"/>
    <s v="DEC"/>
    <n v="349.25"/>
    <n v="52"/>
    <n v="0.14889047959914103"/>
    <s v="GROWTH"/>
    <n v="312.75"/>
    <s v="jAN"/>
    <n v="312.75"/>
    <n v="88.5"/>
    <n v="0.28297362110311752"/>
    <s v="GROWTH"/>
    <n v="0"/>
  </r>
  <r>
    <x v="0"/>
    <s v="DIBRUGARH"/>
    <s v="NEM435"/>
    <n v="1000003996"/>
    <s v="M.B. ENTERPRISE"/>
    <d v="2024-06-03T00:00:00"/>
    <s v="Targeted Dealer"/>
    <m/>
    <n v="80"/>
    <n v="80"/>
    <n v="55"/>
    <n v="25"/>
    <n v="68.75"/>
    <n v="103.75"/>
    <s v="DEC"/>
    <n v="103.75"/>
    <n v="-48.75"/>
    <n v="-0.46987951807228912"/>
    <s v="DEGROWTH"/>
    <n v="65"/>
    <s v="jAN"/>
    <n v="65"/>
    <n v="-10"/>
    <n v="-0.15384615384615385"/>
    <s v="DEGROWTH"/>
    <n v="0"/>
  </r>
  <r>
    <x v="0"/>
    <s v="DIBRUGARH"/>
    <s v="NES730"/>
    <n v="1000004000"/>
    <s v="SHYAMANTAMONI HARDWARE STORES"/>
    <d v="2024-06-06T00:00:00"/>
    <s v="Targeted Dealer"/>
    <m/>
    <n v="70"/>
    <n v="70"/>
    <n v="60"/>
    <n v="10"/>
    <n v="85.714285714285722"/>
    <n v="70"/>
    <s v="DEC"/>
    <n v="70"/>
    <n v="-10"/>
    <n v="-0.1428571428571429"/>
    <s v="DEGROWTH"/>
    <n v="75"/>
    <s v="jAN"/>
    <n v="75"/>
    <n v="-15"/>
    <n v="-0.19999999999999996"/>
    <s v="DEGROWTH"/>
    <n v="0"/>
  </r>
  <r>
    <x v="0"/>
    <s v="DIBRUGARH"/>
    <s v="NEK218"/>
    <n v="1000004008"/>
    <s v="KRISHNA HARDWARE"/>
    <d v="2024-06-14T00:00:00"/>
    <s v="Targeted Dealer"/>
    <m/>
    <n v="80"/>
    <n v="80"/>
    <n v="75"/>
    <n v="5"/>
    <n v="93.75"/>
    <n v="60"/>
    <s v="DEC"/>
    <n v="60"/>
    <n v="15"/>
    <n v="0.25"/>
    <s v="GROWTH"/>
    <n v="90"/>
    <s v="jAN"/>
    <n v="90"/>
    <n v="-15"/>
    <n v="-0.16666666666666663"/>
    <s v="DEGROWTH"/>
    <n v="0"/>
  </r>
  <r>
    <x v="0"/>
    <s v="DIBRUGARH"/>
    <s v="NEB371"/>
    <n v="1000004074"/>
    <s v="BRAHMAPUTRA HARDWARE"/>
    <d v="2024-08-02T00:00:00"/>
    <s v="Targeted Dealer"/>
    <m/>
    <n v="60"/>
    <n v="60"/>
    <n v="65"/>
    <n v="-5"/>
    <n v="108.33333333333334"/>
    <n v="60.25"/>
    <s v="DEC"/>
    <n v="60.25"/>
    <n v="4.75"/>
    <n v="7.8838174273858863E-2"/>
    <s v="GROWTH"/>
    <n v="40"/>
    <s v="jAN"/>
    <n v="40"/>
    <n v="25"/>
    <n v="0.625"/>
    <s v="GROWTH"/>
    <n v="0"/>
  </r>
  <r>
    <x v="0"/>
    <s v="AP- Tinsukia Side"/>
    <s v="S281"/>
    <n v="1000000119"/>
    <s v="SAMCHO HARDWARE TRADE AGENCY"/>
    <d v="2011-10-10T00:00:00"/>
    <s v="Targeted Dealer"/>
    <m/>
    <n v="180"/>
    <n v="180"/>
    <n v="197.5"/>
    <n v="-17.5"/>
    <n v="109.72222222222221"/>
    <n v="101.5"/>
    <s v="DEC"/>
    <n v="101.5"/>
    <n v="96"/>
    <n v="0.94581280788177335"/>
    <s v="GROWTH"/>
    <n v="161.5"/>
    <s v="jAN"/>
    <n v="161.5"/>
    <n v="36"/>
    <n v="0.22291021671826616"/>
    <s v="GROWTH"/>
    <n v="0"/>
  </r>
  <r>
    <x v="0"/>
    <s v="AP- Tinsukia Side"/>
    <s v="D098"/>
    <n v="1000000114"/>
    <s v="DIBANG ENTERPRISES"/>
    <d v="2013-01-15T00:00:00"/>
    <s v="Targeted Dealer"/>
    <m/>
    <n v="340"/>
    <n v="340"/>
    <n v="295"/>
    <n v="45"/>
    <n v="86.764705882352942"/>
    <n v="500"/>
    <s v="DEC"/>
    <n v="500"/>
    <n v="-205"/>
    <n v="-0.41000000000000003"/>
    <s v="DEGROWTH"/>
    <n v="213"/>
    <s v="jAN"/>
    <n v="213"/>
    <n v="82"/>
    <n v="0.38497652582159625"/>
    <s v="GROWTH"/>
    <n v="0"/>
  </r>
  <r>
    <x v="0"/>
    <s v="AP- Tinsukia Side"/>
    <s v="NEW012"/>
    <n v="1000003611"/>
    <s v="WLB ENTERPRISES"/>
    <d v="2023-06-26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0"/>
    <s v="AP- Tinsukia Side"/>
    <s v="NES710"/>
    <n v="1000003876"/>
    <s v="SAWANG TRADERS"/>
    <d v="2024-02-29T00:00:00"/>
    <s v="Targeted Dealer"/>
    <m/>
    <n v="175"/>
    <n v="175"/>
    <n v="120"/>
    <n v="55"/>
    <n v="68.571428571428569"/>
    <n v="135"/>
    <s v="DEC"/>
    <n v="135"/>
    <n v="-15"/>
    <n v="-0.11111111111111116"/>
    <s v="DEGROWTH"/>
    <n v="265"/>
    <s v="jAN"/>
    <n v="265"/>
    <n v="-145"/>
    <n v="-0.54716981132075471"/>
    <s v="DEGROWTH"/>
    <n v="0"/>
  </r>
  <r>
    <x v="0"/>
    <s v="AP- Tinsukia Side"/>
    <s v="NEJ187"/>
    <n v="1000004016"/>
    <s v="J.K ENTERPRISES"/>
    <d v="2024-06-25T00:00:00"/>
    <s v="Targeted Dealer"/>
    <m/>
    <n v="150"/>
    <n v="150"/>
    <n v="150"/>
    <n v="0"/>
    <n v="100"/>
    <n v="50"/>
    <s v="DEC"/>
    <n v="50"/>
    <n v="100"/>
    <n v="2"/>
    <s v="GROWTH"/>
    <n v="135"/>
    <s v="jAN"/>
    <n v="135"/>
    <n v="15"/>
    <n v="0.11111111111111116"/>
    <s v="GROWTH"/>
    <n v="0"/>
  </r>
  <r>
    <x v="0"/>
    <s v="TINSUKIA"/>
    <s v="D011"/>
    <n v="1000000751"/>
    <s v="DENNY BENNY ASSOCIATES"/>
    <d v="2005-02-04T00:00:00"/>
    <s v="Targeted Dealer"/>
    <m/>
    <n v="50"/>
    <n v="50"/>
    <n v="65"/>
    <n v="-15"/>
    <n v="130"/>
    <n v="3"/>
    <s v="DEC"/>
    <n v="3"/>
    <n v="62"/>
    <n v="20.666666666666668"/>
    <s v="GROWTH"/>
    <n v="25"/>
    <s v="jAN"/>
    <n v="25"/>
    <n v="40"/>
    <n v="1.6"/>
    <s v="GROWTH"/>
    <n v="1"/>
  </r>
  <r>
    <x v="0"/>
    <s v="TINSUKIA"/>
    <s v="D012"/>
    <n v="1000000752"/>
    <s v="DHANDARIA TRADING CO."/>
    <d v="2005-03-05T00:00:00"/>
    <s v="Targeted Dealer"/>
    <m/>
    <n v="1150"/>
    <n v="1150"/>
    <n v="1150"/>
    <n v="0"/>
    <n v="100"/>
    <n v="1257"/>
    <s v="DEC"/>
    <n v="1257"/>
    <n v="-107"/>
    <n v="-8.5123309466984876E-2"/>
    <s v="DEGROWTH"/>
    <n v="1010"/>
    <s v="jAN"/>
    <n v="1010"/>
    <n v="140"/>
    <n v="0.13861386138613851"/>
    <s v="GROWTH"/>
    <n v="0"/>
  </r>
  <r>
    <x v="0"/>
    <s v="TINSUKIA"/>
    <s v="R039"/>
    <n v="1000000761"/>
    <s v="RAJESH TRADE &amp; AGENCY"/>
    <d v="2007-08-30T00:00:00"/>
    <s v="Targeted Dealer"/>
    <m/>
    <n v="180"/>
    <n v="180"/>
    <n v="80"/>
    <n v="100"/>
    <n v="44.444444444444443"/>
    <n v="130"/>
    <s v="DEC"/>
    <n v="130"/>
    <n v="-50"/>
    <n v="-0.38461538461538458"/>
    <s v="DEGROWTH"/>
    <n v="205"/>
    <s v="jAN"/>
    <n v="205"/>
    <n v="-125"/>
    <n v="-0.6097560975609756"/>
    <s v="DEGROWTH"/>
    <n v="0"/>
  </r>
  <r>
    <x v="0"/>
    <s v="TINSUKIA"/>
    <s v="D072"/>
    <n v="1000000753"/>
    <s v="DUTTA HARDWARE"/>
    <d v="2011-09-21T00:00:00"/>
    <s v="Targeted Dealer"/>
    <m/>
    <n v="50"/>
    <n v="50"/>
    <n v="40"/>
    <n v="10"/>
    <n v="80"/>
    <n v="0"/>
    <s v="DEC"/>
    <n v="0"/>
    <n v="40"/>
    <s v=" "/>
    <b v="0"/>
    <n v="35"/>
    <s v="jAN"/>
    <n v="35"/>
    <n v="5"/>
    <n v="0.14285714285714279"/>
    <s v="GROWTH"/>
    <n v="1"/>
  </r>
  <r>
    <x v="0"/>
    <s v="TINSUKIA"/>
    <s v="NER096"/>
    <n v="1000000760"/>
    <s v="R V HARDWARE AND STORE"/>
    <d v="2017-05-11T00:00:00"/>
    <s v="Targeted Dealer"/>
    <m/>
    <n v="40"/>
    <n v="40"/>
    <n v="20"/>
    <n v="20"/>
    <n v="50"/>
    <n v="40"/>
    <s v="DEC"/>
    <n v="40"/>
    <n v="-20"/>
    <n v="-0.5"/>
    <s v="DEGROWTH"/>
    <n v="60"/>
    <s v="jAN"/>
    <n v="60"/>
    <n v="-40"/>
    <n v="-0.66666666666666674"/>
    <s v="DEGROWTH"/>
    <n v="0"/>
  </r>
  <r>
    <x v="0"/>
    <s v="TINSUKIA"/>
    <s v="NEB114"/>
    <n v="1000000749"/>
    <s v="BIREN KUMAR"/>
    <d v="2017-09-15T00:00:00"/>
    <s v="Targeted Dealer"/>
    <m/>
    <n v="80"/>
    <n v="80"/>
    <n v="0"/>
    <n v="80"/>
    <n v="0"/>
    <n v="45"/>
    <s v="DEC"/>
    <n v="45"/>
    <n v="-45"/>
    <n v="-1"/>
    <s v="DEGROWTH"/>
    <n v="45"/>
    <s v="jAN"/>
    <n v="45"/>
    <n v="-45"/>
    <n v="-1"/>
    <s v="DEGROWTH"/>
    <n v="0"/>
  </r>
  <r>
    <x v="0"/>
    <s v="TINSUKIA"/>
    <s v="NEM171"/>
    <n v="1000000757"/>
    <s v="MAMTA HARDWARE STORES"/>
    <d v="2018-03-10T00:00:00"/>
    <s v="Targeted Dealer"/>
    <m/>
    <n v="350"/>
    <n v="350"/>
    <n v="40"/>
    <n v="310"/>
    <n v="11.428571428571429"/>
    <n v="285"/>
    <s v="DEC"/>
    <n v="285"/>
    <n v="-245"/>
    <n v="-0.85964912280701755"/>
    <s v="DEGROWTH"/>
    <n v="352.5"/>
    <s v="jAN"/>
    <n v="352.5"/>
    <n v="-312.5"/>
    <n v="-0.88652482269503552"/>
    <s v="DEGROWTH"/>
    <n v="0"/>
  </r>
  <r>
    <x v="0"/>
    <s v="TINSUKIA"/>
    <s v="NES412"/>
    <n v="1000001082"/>
    <s v="SAI HARDWARE"/>
    <d v="2019-11-22T00:00:00"/>
    <s v="Targeted Dealer"/>
    <m/>
    <n v="40"/>
    <n v="40"/>
    <n v="0"/>
    <n v="40"/>
    <n v="0"/>
    <n v="40"/>
    <s v="DEC"/>
    <n v="40"/>
    <n v="-40"/>
    <n v="-1"/>
    <s v="DEGROWTH"/>
    <n v="40"/>
    <s v="jAN"/>
    <n v="40"/>
    <n v="-40"/>
    <n v="-1"/>
    <s v="DEGROWTH"/>
    <n v="0"/>
  </r>
  <r>
    <x v="0"/>
    <s v="TINSUKIA"/>
    <s v="NES419"/>
    <n v="1000001078"/>
    <s v="S C ENTERPRISES"/>
    <d v="2019-12-18T00:00:00"/>
    <s v="Targeted Dealer"/>
    <m/>
    <n v="60"/>
    <n v="60"/>
    <n v="0"/>
    <n v="60"/>
    <n v="0"/>
    <n v="44"/>
    <s v="DEC"/>
    <n v="44"/>
    <n v="-44"/>
    <n v="-1"/>
    <s v="DEGROWTH"/>
    <n v="30"/>
    <s v="jAN"/>
    <n v="30"/>
    <n v="-30"/>
    <n v="-1"/>
    <s v="DEGROWTH"/>
    <n v="0"/>
  </r>
  <r>
    <x v="0"/>
    <s v="TINSUKIA"/>
    <s v="NES441"/>
    <n v="1000000763"/>
    <s v="SHREE SHYAM HARDWARE"/>
    <d v="2020-03-04T00:00:00"/>
    <s v="Targeted Dealer"/>
    <m/>
    <n v="550"/>
    <n v="550"/>
    <n v="556.5"/>
    <n v="-6.5"/>
    <n v="101.18181818181819"/>
    <n v="520.5"/>
    <s v="DEC"/>
    <n v="520.5"/>
    <n v="36"/>
    <n v="6.91642651296831E-2"/>
    <s v="GROWTH"/>
    <n v="405"/>
    <s v="jAN"/>
    <n v="405"/>
    <n v="151.5"/>
    <n v="0.374074074074074"/>
    <s v="GROWTH"/>
    <n v="0"/>
  </r>
  <r>
    <x v="0"/>
    <s v="TINSUKIA"/>
    <s v="NER195"/>
    <n v="1000001077"/>
    <s v="RAJESH TRADERS (TSK)"/>
    <d v="2020-05-08T00:00:00"/>
    <s v="Targeted Dealer"/>
    <m/>
    <n v="20"/>
    <n v="20"/>
    <n v="40"/>
    <n v="-20"/>
    <n v="200"/>
    <n v="0"/>
    <s v="DEC"/>
    <n v="0"/>
    <n v="40"/>
    <s v=" "/>
    <b v="0"/>
    <n v="230.5"/>
    <s v="jAN"/>
    <n v="230.5"/>
    <n v="-190.5"/>
    <n v="-0.82646420824295008"/>
    <s v="DEGROWTH"/>
    <n v="1"/>
  </r>
  <r>
    <x v="0"/>
    <s v="TINSUKIA"/>
    <s v="NEB262"/>
    <n v="1000001070"/>
    <s v="BHAJANLAL SHARMA &amp; CO - TSK"/>
    <d v="2021-07-28T00:00:00"/>
    <s v="Targeted Dealer"/>
    <m/>
    <n v="50"/>
    <n v="50"/>
    <n v="30"/>
    <n v="20"/>
    <n v="60"/>
    <n v="20"/>
    <s v="DEC"/>
    <n v="20"/>
    <n v="10"/>
    <n v="0.5"/>
    <s v="GROWTH"/>
    <n v="20"/>
    <s v="jAN"/>
    <n v="20"/>
    <n v="10"/>
    <n v="0.5"/>
    <s v="GROWTH"/>
    <n v="0"/>
  </r>
  <r>
    <x v="0"/>
    <s v="TINSUKIA"/>
    <s v="NEA338"/>
    <n v="1000002605"/>
    <s v="APURBA KR GOGOI HARDWARE"/>
    <d v="2022-02-09T00:00:00"/>
    <s v="Targeted Dealer"/>
    <m/>
    <n v="70"/>
    <n v="70"/>
    <n v="75"/>
    <n v="-5"/>
    <n v="107.14285714285715"/>
    <n v="60"/>
    <s v="DEC"/>
    <n v="60"/>
    <n v="15"/>
    <n v="0.25"/>
    <s v="GROWTH"/>
    <n v="75"/>
    <s v="jAN"/>
    <n v="75"/>
    <n v="0"/>
    <n v="0"/>
    <s v="GROWTH"/>
    <n v="0"/>
  </r>
  <r>
    <x v="0"/>
    <s v="TINSUKIA"/>
    <s v="NEA341"/>
    <n v="1000002617"/>
    <s v="ASHOK STEELS &amp; COMPANY"/>
    <d v="2022-03-05T00:00:00"/>
    <s v="Targeted Dealer"/>
    <m/>
    <n v="140"/>
    <n v="140"/>
    <n v="45.5"/>
    <n v="94.5"/>
    <n v="32.5"/>
    <n v="96"/>
    <s v="DEC"/>
    <n v="96"/>
    <n v="-50.5"/>
    <n v="-0.52604166666666674"/>
    <s v="DEGROWTH"/>
    <n v="134"/>
    <s v="jAN"/>
    <n v="134"/>
    <n v="-88.5"/>
    <n v="-0.66044776119402981"/>
    <s v="DEGROWTH"/>
    <n v="0"/>
  </r>
  <r>
    <x v="0"/>
    <s v="TINSUKIA"/>
    <s v="NES580"/>
    <n v="1000002726"/>
    <s v="SHYAM PLY HOUSE"/>
    <d v="2022-04-20T00:00:00"/>
    <s v="Targeted Dealer"/>
    <m/>
    <n v="40"/>
    <n v="40"/>
    <n v="40"/>
    <n v="0"/>
    <n v="100"/>
    <n v="20"/>
    <s v="DEC"/>
    <n v="20"/>
    <n v="20"/>
    <n v="1"/>
    <s v="GROWTH"/>
    <n v="38.5"/>
    <s v="jAN"/>
    <n v="38.5"/>
    <n v="1.5"/>
    <n v="3.8961038961038863E-2"/>
    <s v="GROWTH"/>
    <n v="1"/>
  </r>
  <r>
    <x v="0"/>
    <s v="TINSUKIA"/>
    <s v="NEB283"/>
    <n v="1000002748"/>
    <s v="BHAGWATI TRADER"/>
    <d v="2022-05-13T00:00:00"/>
    <s v="Targeted Dealer"/>
    <m/>
    <n v="160"/>
    <n v="160"/>
    <n v="180"/>
    <n v="-20"/>
    <n v="112.5"/>
    <n v="190"/>
    <s v="DEC"/>
    <n v="190"/>
    <n v="-10"/>
    <n v="-5.2631578947368474E-2"/>
    <s v="DEGROWTH"/>
    <n v="150"/>
    <s v="jAN"/>
    <n v="150"/>
    <n v="30"/>
    <n v="0.19999999999999996"/>
    <s v="GROWTH"/>
    <n v="0"/>
  </r>
  <r>
    <x v="0"/>
    <s v="TINSUKIA"/>
    <s v="NEJ144"/>
    <n v="1000002811"/>
    <s v="JMD ENTERPRISE"/>
    <d v="2022-06-07T00:00:00"/>
    <s v="-"/>
    <m/>
    <n v="0"/>
    <n v="0"/>
    <n v="0"/>
    <n v="0"/>
    <s v="-"/>
    <n v="0"/>
    <s v="DEC"/>
    <n v="0"/>
    <n v="0"/>
    <s v=" "/>
    <b v="0"/>
    <n v="308.75"/>
    <s v="jAN"/>
    <n v="308.75"/>
    <n v="-308.75"/>
    <n v="-1"/>
    <s v="DEGROWTH"/>
    <n v="0"/>
  </r>
  <r>
    <x v="0"/>
    <s v="TINSUKIA"/>
    <s v="NEH139"/>
    <n v="1000003477"/>
    <s v="HIYA HARDWARE"/>
    <d v="2023-04-20T00:00:00"/>
    <s v="Targeted Dealer"/>
    <m/>
    <n v="30"/>
    <n v="30"/>
    <n v="10"/>
    <n v="20"/>
    <n v="33.333333333333336"/>
    <n v="10"/>
    <s v="DEC"/>
    <n v="10"/>
    <n v="0"/>
    <n v="0"/>
    <s v="GROWTH"/>
    <n v="35"/>
    <s v="jAN"/>
    <n v="35"/>
    <n v="-25"/>
    <n v="-0.7142857142857143"/>
    <s v="DEGROWTH"/>
    <n v="0"/>
  </r>
  <r>
    <x v="0"/>
    <s v="TINSUKIA"/>
    <s v="NES662"/>
    <n v="1000003521"/>
    <s v="SREE GONESH CEMENT AND HARDWARE"/>
    <d v="2023-05-16T00:00:00"/>
    <s v="Targeted Dealer"/>
    <m/>
    <n v="120"/>
    <n v="120"/>
    <n v="35"/>
    <n v="85"/>
    <n v="29.166666666666668"/>
    <n v="95"/>
    <s v="DEC"/>
    <n v="95"/>
    <n v="-60"/>
    <n v="-0.63157894736842102"/>
    <s v="DEGROWTH"/>
    <n v="120"/>
    <s v="jAN"/>
    <n v="120"/>
    <n v="-85"/>
    <n v="-0.70833333333333326"/>
    <s v="DEGROWTH"/>
    <n v="0"/>
  </r>
  <r>
    <x v="0"/>
    <s v="TINSUKIA"/>
    <s v="NED244"/>
    <n v="1000003931"/>
    <s v="DIVYAM ENTERPRISE"/>
    <d v="2024-04-30T00:00:00"/>
    <s v="Targeted Dealer"/>
    <m/>
    <n v="50"/>
    <n v="50"/>
    <n v="0"/>
    <n v="50"/>
    <n v="0"/>
    <n v="35"/>
    <s v="DEC"/>
    <n v="35"/>
    <n v="-35"/>
    <n v="-1"/>
    <s v="DEGROWTH"/>
    <n v="29"/>
    <s v="jAN"/>
    <n v="29"/>
    <n v="-29"/>
    <n v="-1"/>
    <s v="DEGROWTH"/>
    <n v="1"/>
  </r>
  <r>
    <x v="0"/>
    <s v="TINSUKIA"/>
    <s v="NES739"/>
    <n v="1000004065"/>
    <s v="SIRISH HARDWARE"/>
    <d v="2024-07-30T00:00:00"/>
    <s v="-"/>
    <m/>
    <n v="0"/>
    <n v="0"/>
    <n v="47.25"/>
    <n v="-47.25"/>
    <s v="-"/>
    <n v="0"/>
    <s v="DEC"/>
    <n v="0"/>
    <n v="47.25"/>
    <s v=" "/>
    <b v="0"/>
    <n v="81.75"/>
    <s v="jAN"/>
    <n v="81.75"/>
    <n v="-34.5"/>
    <n v="-0.42201834862385323"/>
    <s v="DEGROWTH"/>
    <n v="1"/>
  </r>
  <r>
    <x v="0"/>
    <s v="TINSUKIA"/>
    <s v="NEA463"/>
    <n v="1000004097"/>
    <s v="AKSHAYA STEEL AND HARDWARE STORES"/>
    <d v="2024-08-28T00:00:00"/>
    <s v="Targeted Dealer"/>
    <m/>
    <n v="60"/>
    <n v="60"/>
    <n v="105.5"/>
    <n v="-45.5"/>
    <n v="175.83333333333334"/>
    <n v="65"/>
    <s v="DEC"/>
    <n v="65"/>
    <n v="40.5"/>
    <n v="0.62307692307692308"/>
    <s v="GROWTH"/>
    <n v="23"/>
    <s v="jAN"/>
    <n v="23"/>
    <n v="82.5"/>
    <n v="3.5869565217391308"/>
    <s v="GROWTH"/>
    <n v="0"/>
  </r>
  <r>
    <x v="0"/>
    <s v="SHILLONG"/>
    <s v="T029"/>
    <n v="1000000702"/>
    <s v="TWINLILIS LYNGKHOI"/>
    <d v="2009-02-11T00:00:00"/>
    <s v="Targeted Dealer"/>
    <m/>
    <n v="285"/>
    <n v="285"/>
    <n v="290"/>
    <n v="-5"/>
    <n v="101.75438596491227"/>
    <n v="223"/>
    <s v="DEC"/>
    <n v="223"/>
    <n v="67"/>
    <n v="0.30044843049327352"/>
    <s v="GROWTH"/>
    <n v="260"/>
    <s v="jAN"/>
    <n v="260"/>
    <n v="30"/>
    <n v="0.11538461538461542"/>
    <s v="GROWTH"/>
    <n v="0"/>
  </r>
  <r>
    <x v="0"/>
    <s v="SHILLONG"/>
    <s v="S196"/>
    <n v="1000000694"/>
    <s v="SAINI HARDWARE"/>
    <d v="2010-04-07T00:00:00"/>
    <s v="Targeted Dealer"/>
    <m/>
    <n v="50"/>
    <n v="50"/>
    <n v="70"/>
    <n v="-20"/>
    <n v="140"/>
    <n v="24"/>
    <s v="DEC"/>
    <n v="24"/>
    <n v="46"/>
    <n v="1.9166666666666665"/>
    <s v="GROWTH"/>
    <n v="47"/>
    <s v="jAN"/>
    <n v="47"/>
    <n v="23"/>
    <n v="0.4893617021276595"/>
    <s v="GROWTH"/>
    <n v="0"/>
  </r>
  <r>
    <x v="0"/>
    <s v="SHILLONG"/>
    <s v="S203"/>
    <n v="1000000697"/>
    <s v="SHRI KHRAWBOR LYNGKHOI"/>
    <d v="2010-07-29T00:00:00"/>
    <s v="Targeted Dealer"/>
    <m/>
    <n v="120"/>
    <n v="120"/>
    <n v="120"/>
    <n v="0"/>
    <n v="100"/>
    <n v="150"/>
    <s v="DEC"/>
    <n v="150"/>
    <n v="-30"/>
    <n v="-0.19999999999999996"/>
    <s v="DEGROWTH"/>
    <n v="65"/>
    <s v="jAN"/>
    <n v="65"/>
    <n v="55"/>
    <n v="0.84615384615384626"/>
    <s v="GROWTH"/>
    <n v="0"/>
  </r>
  <r>
    <x v="0"/>
    <s v="SHILLONG"/>
    <s v="S248"/>
    <n v="1000000696"/>
    <s v="SHRI DROSTAR LYNGDOH"/>
    <d v="2011-05-03T00:00:00"/>
    <s v="Targeted Dealer"/>
    <m/>
    <n v="50"/>
    <n v="50"/>
    <n v="35"/>
    <n v="15"/>
    <n v="70"/>
    <n v="35"/>
    <s v="DEC"/>
    <n v="35"/>
    <n v="0"/>
    <n v="0"/>
    <s v="GROWTH"/>
    <n v="0"/>
    <s v="jAN"/>
    <n v="0"/>
    <n v="35"/>
    <n v="0"/>
    <b v="0"/>
    <n v="0"/>
  </r>
  <r>
    <x v="0"/>
    <s v="SHILLONG"/>
    <s v="P115"/>
    <n v="1000000692"/>
    <s v="P.PHAWA"/>
    <d v="2011-07-08T00:00:00"/>
    <s v="Targeted Dealer"/>
    <m/>
    <n v="140"/>
    <n v="140"/>
    <n v="106"/>
    <n v="34"/>
    <n v="75.714285714285722"/>
    <n v="80"/>
    <s v="DEC"/>
    <n v="80"/>
    <n v="26"/>
    <n v="0.32499999999999996"/>
    <s v="GROWTH"/>
    <n v="130"/>
    <s v="jAN"/>
    <n v="130"/>
    <n v="-24"/>
    <n v="-0.18461538461538463"/>
    <s v="DEGROWTH"/>
    <n v="0"/>
  </r>
  <r>
    <x v="0"/>
    <s v="SHILLONG"/>
    <s v="S274"/>
    <n v="1000000699"/>
    <s v="SRI RAM TRADING"/>
    <d v="2011-09-13T00:00:00"/>
    <s v="Targeted Dealer"/>
    <m/>
    <n v="180"/>
    <n v="180"/>
    <n v="154"/>
    <n v="26"/>
    <n v="85.555555555555557"/>
    <n v="164"/>
    <s v="DEC"/>
    <n v="164"/>
    <n v="-10"/>
    <n v="-6.0975609756097615E-2"/>
    <s v="DEGROWTH"/>
    <n v="155"/>
    <s v="jAN"/>
    <n v="155"/>
    <n v="-1"/>
    <n v="-6.4516129032258229E-3"/>
    <s v="DEGROWTH"/>
    <n v="0"/>
  </r>
  <r>
    <x v="0"/>
    <s v="SHILLONG"/>
    <s v="G064"/>
    <n v="1000000683"/>
    <s v="G.S.RANI"/>
    <d v="2012-03-14T00:00:00"/>
    <s v="Targeted Dealer"/>
    <m/>
    <n v="450"/>
    <n v="450"/>
    <n v="322"/>
    <n v="128"/>
    <n v="71.555555555555557"/>
    <n v="483"/>
    <s v="DEC"/>
    <n v="483"/>
    <n v="-161"/>
    <n v="-0.33333333333333337"/>
    <s v="DEGROWTH"/>
    <n v="390"/>
    <s v="jAN"/>
    <n v="390"/>
    <n v="-68"/>
    <n v="-0.17435897435897441"/>
    <s v="DEGROWTH"/>
    <n v="0"/>
  </r>
  <r>
    <x v="0"/>
    <s v="SHILLONG"/>
    <s v="NEB103"/>
    <n v="1000000679"/>
    <s v="BASAIAWMOIT ENTERPRISE (SHILLONG)"/>
    <d v="2017-05-02T00:00:00"/>
    <s v="Targeted Dealer"/>
    <m/>
    <n v="250"/>
    <n v="250"/>
    <n v="222"/>
    <n v="28"/>
    <n v="88.8"/>
    <n v="162"/>
    <s v="DEC"/>
    <n v="162"/>
    <n v="60"/>
    <n v="0.37037037037037046"/>
    <s v="GROWTH"/>
    <n v="354"/>
    <s v="jAN"/>
    <n v="354"/>
    <n v="-132"/>
    <n v="-0.3728813559322034"/>
    <s v="DEGROWTH"/>
    <n v="0"/>
  </r>
  <r>
    <x v="0"/>
    <s v="SHILLONG"/>
    <s v="NES203"/>
    <n v="1000000695"/>
    <s v="SAMYO HARDWARE (SHILLONG)"/>
    <d v="2017-07-12T00:00:00"/>
    <s v="Targeted Dealer"/>
    <m/>
    <n v="150"/>
    <n v="150"/>
    <n v="150"/>
    <n v="0"/>
    <n v="100"/>
    <n v="138"/>
    <s v="DEC"/>
    <n v="138"/>
    <n v="12"/>
    <n v="8.6956521739130377E-2"/>
    <s v="GROWTH"/>
    <n v="120"/>
    <s v="jAN"/>
    <n v="120"/>
    <n v="30"/>
    <n v="0.25"/>
    <s v="GROWTH"/>
    <n v="0"/>
  </r>
  <r>
    <x v="0"/>
    <s v="SHILLONG"/>
    <s v="NES318"/>
    <n v="1000000701"/>
    <s v="SURENDRA IRON &amp; STEEL"/>
    <d v="2018-08-22T00:00:00"/>
    <s v="Targeted Dealer"/>
    <m/>
    <n v="3500"/>
    <n v="3500"/>
    <n v="2969"/>
    <n v="531"/>
    <n v="84.828571428571422"/>
    <n v="3239.5"/>
    <s v="DEC"/>
    <n v="3239.5"/>
    <n v="-270.5"/>
    <n v="-8.3500540206822071E-2"/>
    <s v="DEGROWTH"/>
    <n v="2233"/>
    <s v="jAN"/>
    <n v="2233"/>
    <n v="736"/>
    <n v="0.32960143304970901"/>
    <s v="GROWTH"/>
    <n v="0"/>
  </r>
  <r>
    <x v="0"/>
    <s v="SHILLONG"/>
    <s v="NES395"/>
    <n v="1000001055"/>
    <s v="SPINGSHON MAWLIEH"/>
    <d v="2019-09-26T00:00:00"/>
    <s v="Targeted Dealer"/>
    <m/>
    <n v="50"/>
    <n v="50"/>
    <n v="77"/>
    <n v="-27"/>
    <n v="154"/>
    <n v="85"/>
    <s v="DEC"/>
    <n v="85"/>
    <n v="-8"/>
    <n v="-9.4117647058823528E-2"/>
    <s v="DEGROWTH"/>
    <n v="35"/>
    <s v="jAN"/>
    <n v="35"/>
    <n v="42"/>
    <n v="1.2000000000000002"/>
    <s v="GROWTH"/>
    <n v="0"/>
  </r>
  <r>
    <x v="0"/>
    <s v="SHILLONG"/>
    <s v="NEK145"/>
    <n v="1000001052"/>
    <s v="KYRSHAN GYNDIANG"/>
    <d v="2020-06-22T00:00:00"/>
    <s v="Targeted Dealer"/>
    <m/>
    <n v="700"/>
    <n v="700"/>
    <n v="910"/>
    <n v="-210"/>
    <n v="130"/>
    <n v="545"/>
    <s v="DEC"/>
    <n v="545"/>
    <n v="365"/>
    <n v="0.66972477064220182"/>
    <s v="GROWTH"/>
    <n v="368"/>
    <s v="jAN"/>
    <n v="368"/>
    <n v="542"/>
    <n v="1.472826086956522"/>
    <s v="GROWTH"/>
    <n v="0"/>
  </r>
  <r>
    <x v="0"/>
    <s v="SHILLONG"/>
    <s v="NEK161"/>
    <n v="1000001051"/>
    <s v="KHARBULI ENTERPRISE"/>
    <d v="2021-08-05T00:00:00"/>
    <s v="Targeted Dealer"/>
    <m/>
    <n v="250"/>
    <n v="250"/>
    <n v="253"/>
    <n v="-3"/>
    <n v="101.2"/>
    <n v="179"/>
    <s v="DEC"/>
    <n v="179"/>
    <n v="74"/>
    <n v="0.41340782122905018"/>
    <s v="GROWTH"/>
    <n v="228"/>
    <s v="jAN"/>
    <n v="228"/>
    <n v="25"/>
    <n v="0.10964912280701755"/>
    <s v="GROWTH"/>
    <n v="0"/>
  </r>
  <r>
    <x v="0"/>
    <s v="SHILLONG"/>
    <s v="NEF013"/>
    <n v="1000001047"/>
    <s v="F.H.L. ENTERPRISE"/>
    <d v="2021-08-07T00:00:00"/>
    <s v="Targeted Dealer"/>
    <m/>
    <n v="150"/>
    <n v="150"/>
    <n v="103"/>
    <n v="47"/>
    <n v="68.666666666666671"/>
    <n v="106"/>
    <s v="DEC"/>
    <n v="106"/>
    <n v="-3"/>
    <n v="-2.8301886792452824E-2"/>
    <s v="DEGROWTH"/>
    <n v="120"/>
    <s v="jAN"/>
    <n v="120"/>
    <n v="-17"/>
    <n v="-0.14166666666666672"/>
    <s v="DEGROWTH"/>
    <n v="0"/>
  </r>
  <r>
    <x v="0"/>
    <s v="SHILLONG"/>
    <s v="NEP228"/>
    <n v="1000002613"/>
    <s v="POLO HILLS MACHINERY &amp; HARDWARE"/>
    <d v="2022-03-03T00:00:00"/>
    <s v="Targeted Dealer"/>
    <m/>
    <n v="110"/>
    <n v="110"/>
    <n v="0"/>
    <n v="110"/>
    <n v="0"/>
    <n v="71"/>
    <s v="DEC"/>
    <n v="71"/>
    <n v="-71"/>
    <n v="-1"/>
    <s v="DEGROWTH"/>
    <n v="71"/>
    <s v="jAN"/>
    <n v="71"/>
    <n v="-71"/>
    <n v="-1"/>
    <s v="DEGROWTH"/>
    <n v="0"/>
  </r>
  <r>
    <x v="0"/>
    <s v="SHILLONG"/>
    <s v="NEG148"/>
    <n v="1000002812"/>
    <s v="G.L. ENTERPRISE"/>
    <d v="2022-06-07T00:00:00"/>
    <s v="Targeted Dealer"/>
    <m/>
    <n v="60"/>
    <n v="60"/>
    <n v="78"/>
    <n v="-18"/>
    <n v="130"/>
    <n v="26"/>
    <s v="DEC"/>
    <n v="26"/>
    <n v="52"/>
    <n v="2"/>
    <s v="GROWTH"/>
    <n v="78"/>
    <s v="jAN"/>
    <n v="78"/>
    <n v="0"/>
    <n v="0"/>
    <s v="GROWTH"/>
    <n v="0"/>
  </r>
  <r>
    <x v="0"/>
    <s v="SHILLONG"/>
    <s v="NEG149"/>
    <n v="1000002844"/>
    <s v="G D HARDWARES"/>
    <d v="2022-07-21T00:00:00"/>
    <s v="Targeted Dealer"/>
    <m/>
    <n v="2105"/>
    <n v="2105"/>
    <n v="1466"/>
    <n v="639"/>
    <n v="69.643705463182897"/>
    <n v="1256"/>
    <s v="DEC"/>
    <n v="1256"/>
    <n v="210"/>
    <n v="0.16719745222929938"/>
    <s v="GROWTH"/>
    <n v="1698"/>
    <s v="jAN"/>
    <n v="1698"/>
    <n v="-232"/>
    <n v="-0.1366313309776207"/>
    <s v="DEGROWTH"/>
    <n v="0"/>
  </r>
  <r>
    <x v="0"/>
    <s v="SHILLONG"/>
    <s v="NES614"/>
    <n v="1000003136"/>
    <s v="SHUBHAM ENTERPRISES"/>
    <d v="2022-12-19T00:00:00"/>
    <s v="Targeted Dealer"/>
    <m/>
    <n v="50"/>
    <n v="50"/>
    <n v="0"/>
    <n v="50"/>
    <n v="0"/>
    <n v="0"/>
    <s v="DEC"/>
    <n v="0"/>
    <n v="0"/>
    <s v=" "/>
    <b v="0"/>
    <n v="53"/>
    <s v="jAN"/>
    <n v="53"/>
    <n v="-53"/>
    <n v="-1"/>
    <s v="DEGROWTH"/>
    <n v="1"/>
  </r>
  <r>
    <x v="0"/>
    <s v="SHILLONG"/>
    <s v="NEL114"/>
    <n v="1000003612"/>
    <s v="L. PYNGROPE HARDWARE"/>
    <d v="2023-06-29T00:00:00"/>
    <s v="Targeted Dealer"/>
    <m/>
    <n v="280"/>
    <n v="280"/>
    <n v="327"/>
    <n v="-47"/>
    <n v="116.78571428571429"/>
    <n v="305"/>
    <s v="DEC"/>
    <n v="305"/>
    <n v="22"/>
    <n v="7.2131147540983598E-2"/>
    <s v="GROWTH"/>
    <n v="189"/>
    <s v="jAN"/>
    <n v="189"/>
    <n v="138"/>
    <n v="0.73015873015873023"/>
    <s v="GROWTH"/>
    <n v="0"/>
  </r>
  <r>
    <x v="0"/>
    <s v="SHILLONG"/>
    <s v="NEB333"/>
    <n v="1000003675"/>
    <s v="BAJRANG HOME STUDIO"/>
    <d v="2023-08-04T00:00:00"/>
    <s v="Targeted Dealer"/>
    <m/>
    <n v="50"/>
    <n v="50"/>
    <n v="27"/>
    <n v="23"/>
    <n v="54"/>
    <n v="27"/>
    <s v="DEC"/>
    <n v="27"/>
    <n v="0"/>
    <n v="0"/>
    <s v="GROWTH"/>
    <n v="26"/>
    <s v="jAN"/>
    <n v="26"/>
    <n v="1"/>
    <n v="3.8461538461538547E-2"/>
    <s v="GROWTH"/>
    <n v="0"/>
  </r>
  <r>
    <x v="0"/>
    <s v="SHILLONG"/>
    <s v="NES736"/>
    <n v="1000004038"/>
    <s v="SNOWDROP HARDWARE"/>
    <d v="2024-07-11T00:00:00"/>
    <s v="Targeted Dealer"/>
    <m/>
    <n v="50"/>
    <n v="50"/>
    <n v="44"/>
    <n v="6"/>
    <n v="88"/>
    <n v="21"/>
    <s v="DEC"/>
    <n v="21"/>
    <n v="23"/>
    <n v="1.0952380952380953"/>
    <s v="GROWTH"/>
    <n v="49"/>
    <s v="jAN"/>
    <n v="49"/>
    <n v="-5"/>
    <n v="-0.10204081632653061"/>
    <s v="DEGROWTH"/>
    <n v="0"/>
  </r>
  <r>
    <x v="0"/>
    <s v="JAINTIA HILLS"/>
    <s v="M132"/>
    <n v="1000000385"/>
    <s v="MAMTA HARDWARE"/>
    <d v="2009-10-29T00:00:00"/>
    <s v="Targeted Dealer"/>
    <m/>
    <n v="25"/>
    <n v="25"/>
    <n v="28"/>
    <n v="-3"/>
    <n v="112"/>
    <n v="15"/>
    <s v="DEC"/>
    <n v="15"/>
    <n v="13"/>
    <n v="0.8666666666666667"/>
    <s v="GROWTH"/>
    <n v="54"/>
    <s v="jAN"/>
    <n v="54"/>
    <n v="-26"/>
    <n v="-0.48148148148148151"/>
    <s v="DEGROWTH"/>
    <n v="1"/>
  </r>
  <r>
    <x v="0"/>
    <s v="JAINTIA HILLS"/>
    <s v="NEW004"/>
    <n v="1000000388"/>
    <s v="W PHAWA HARDWARE"/>
    <d v="2017-10-30T00:00:00"/>
    <s v="Targeted Dealer"/>
    <m/>
    <n v="25"/>
    <n v="25"/>
    <n v="0"/>
    <n v="25"/>
    <n v="0"/>
    <n v="0"/>
    <s v="DEC"/>
    <n v="0"/>
    <n v="0"/>
    <s v=" "/>
    <b v="0"/>
    <n v="30"/>
    <s v="jAN"/>
    <n v="30"/>
    <n v="-30"/>
    <n v="-1"/>
    <s v="DEGROWTH"/>
    <n v="1"/>
  </r>
  <r>
    <x v="0"/>
    <s v="JAINTIA HILLS"/>
    <s v="NEL034"/>
    <n v="1000000383"/>
    <s v="LYNGDOH HARDWARE (JOWAI)"/>
    <d v="2017-11-22T00:00:00"/>
    <s v="Targeted Dealer"/>
    <m/>
    <n v="250"/>
    <n v="250"/>
    <n v="245"/>
    <n v="5"/>
    <n v="98"/>
    <n v="240"/>
    <s v="DEC"/>
    <n v="240"/>
    <n v="5"/>
    <n v="2.0833333333333259E-2"/>
    <s v="GROWTH"/>
    <n v="255"/>
    <s v="jAN"/>
    <n v="255"/>
    <n v="-10"/>
    <n v="-3.9215686274509776E-2"/>
    <s v="DEGROWTH"/>
    <n v="0"/>
  </r>
  <r>
    <x v="0"/>
    <s v="JAINTIA HILLS"/>
    <s v="NEE040"/>
    <n v="1000000380"/>
    <s v="EJD HARDWARE"/>
    <d v="2019-05-02T00:00:00"/>
    <s v="Targeted Dealer"/>
    <m/>
    <n v="50"/>
    <n v="50"/>
    <n v="0"/>
    <n v="50"/>
    <n v="0"/>
    <n v="46"/>
    <s v="DEC"/>
    <n v="46"/>
    <n v="-46"/>
    <n v="-1"/>
    <s v="DEGROWTH"/>
    <n v="46"/>
    <s v="jAN"/>
    <n v="46"/>
    <n v="-46"/>
    <n v="-1"/>
    <s v="DEGROWTH"/>
    <n v="1"/>
  </r>
  <r>
    <x v="0"/>
    <s v="JAINTIA HILLS"/>
    <s v="NEL099"/>
    <n v="1000000384"/>
    <s v="LYNGDOH SALES CORPORATION"/>
    <d v="2021-07-15T00:00:00"/>
    <s v="Targeted Dealer"/>
    <m/>
    <n v="1270"/>
    <n v="1270"/>
    <n v="997"/>
    <n v="273"/>
    <n v="78.503937007874015"/>
    <n v="923.5"/>
    <s v="DEC"/>
    <n v="923.5"/>
    <n v="73.5"/>
    <n v="7.9588521927449918E-2"/>
    <s v="GROWTH"/>
    <n v="1417"/>
    <s v="jAN"/>
    <n v="1417"/>
    <n v="-420"/>
    <n v="-0.29640084685956247"/>
    <s v="DEGROWTH"/>
    <n v="0"/>
  </r>
  <r>
    <x v="0"/>
    <s v="JAINTIA HILLS"/>
    <s v="NER295"/>
    <n v="1000003773"/>
    <s v="RS ENTERPRISE"/>
    <d v="2023-12-07T00:00:00"/>
    <s v="Targeted Dealer"/>
    <m/>
    <n v="150"/>
    <n v="150"/>
    <n v="115"/>
    <n v="35"/>
    <n v="76.666666666666671"/>
    <n v="150"/>
    <s v="DEC"/>
    <n v="150"/>
    <n v="-35"/>
    <n v="-0.23333333333333328"/>
    <s v="DEGROWTH"/>
    <n v="0"/>
    <s v="jAN"/>
    <n v="0"/>
    <n v="115"/>
    <n v="0"/>
    <b v="0"/>
    <n v="1"/>
  </r>
  <r>
    <x v="0"/>
    <s v="MANIPUR"/>
    <s v="S432"/>
    <n v="1000000577"/>
    <s v="SHANTIPUR HARDWARE STORE"/>
    <d v="2013-07-31T00:00:00"/>
    <s v="Targeted Dealer"/>
    <m/>
    <n v="210"/>
    <n v="210"/>
    <n v="50"/>
    <n v="160"/>
    <n v="23.80952380952381"/>
    <n v="220"/>
    <s v="DEC"/>
    <n v="220"/>
    <n v="-170"/>
    <n v="-0.77272727272727271"/>
    <s v="DEGROWTH"/>
    <n v="50"/>
    <s v="jAN"/>
    <n v="50"/>
    <n v="0"/>
    <n v="0"/>
    <s v="GROWTH"/>
    <n v="0"/>
  </r>
  <r>
    <x v="0"/>
    <s v="MANIPUR"/>
    <s v="D131"/>
    <n v="1000000562"/>
    <s v="DY BEREN ANAL ENTERPRISES"/>
    <d v="2013-10-09T00:00:00"/>
    <s v="Targeted Dealer"/>
    <m/>
    <n v="60"/>
    <n v="60"/>
    <n v="27"/>
    <n v="33"/>
    <n v="45"/>
    <n v="27"/>
    <s v="DEC"/>
    <n v="27"/>
    <n v="0"/>
    <n v="0"/>
    <s v="GROWTH"/>
    <n v="54"/>
    <s v="jAN"/>
    <n v="54"/>
    <n v="-27"/>
    <n v="-0.5"/>
    <s v="DEGROWTH"/>
    <n v="0"/>
  </r>
  <r>
    <x v="0"/>
    <s v="MANIPUR"/>
    <s v="NET012"/>
    <n v="1000000579"/>
    <s v="THANGAL ENTERPRISES"/>
    <d v="2014-09-17T00:00:00"/>
    <s v="Targeted Dealer"/>
    <m/>
    <n v="5860"/>
    <n v="5860"/>
    <n v="6567"/>
    <n v="-707"/>
    <n v="112.06484641638225"/>
    <n v="7448.0000000000009"/>
    <s v="DEC"/>
    <n v="7448.0000000000009"/>
    <n v="-881.00000000000091"/>
    <n v="-0.11828678839957041"/>
    <s v="DEGROWTH"/>
    <n v="5544.9999999999991"/>
    <s v="jAN"/>
    <n v="5544.9999999999991"/>
    <n v="1022.0000000000009"/>
    <n v="0.18431018935978383"/>
    <s v="GROWTH"/>
    <n v="0"/>
  </r>
  <r>
    <x v="0"/>
    <s v="MANIPUR"/>
    <s v="NEA143"/>
    <n v="1000000558"/>
    <s v="AMAR STEEL"/>
    <d v="2017-08-19T00:00:00"/>
    <s v="Targeted Dealer"/>
    <m/>
    <n v="1445"/>
    <n v="1445"/>
    <n v="1000.95"/>
    <n v="444.04999999999995"/>
    <n v="69.269896193771629"/>
    <n v="739"/>
    <s v="DEC"/>
    <n v="739"/>
    <n v="261.95000000000005"/>
    <n v="0.35446549391069015"/>
    <s v="GROWTH"/>
    <n v="1348.5"/>
    <s v="jAN"/>
    <n v="1348.5"/>
    <n v="-347.54999999999995"/>
    <n v="-0.25773081201334813"/>
    <s v="DEGROWTH"/>
    <n v="0"/>
  </r>
  <r>
    <x v="0"/>
    <s v="MANIPUR"/>
    <s v="NEL039"/>
    <n v="1000000569"/>
    <s v="L &amp; L STEEL AND HOUSE AGENCY"/>
    <d v="2018-04-18T00:00:00"/>
    <s v="Targeted Dealer"/>
    <m/>
    <n v="205"/>
    <n v="205"/>
    <n v="152"/>
    <n v="53"/>
    <n v="74.146341463414643"/>
    <n v="206"/>
    <s v="DEC"/>
    <n v="206"/>
    <n v="-54"/>
    <n v="-0.26213592233009708"/>
    <s v="DEGROWTH"/>
    <n v="0"/>
    <s v="jAN"/>
    <n v="0"/>
    <n v="152"/>
    <n v="0"/>
    <b v="0"/>
    <n v="0"/>
  </r>
  <r>
    <x v="0"/>
    <s v="MANIPUR"/>
    <s v="NEB160"/>
    <n v="1000000559"/>
    <s v="BILLSON GROUP"/>
    <d v="2018-06-08T00:00:00"/>
    <s v="-"/>
    <m/>
    <n v="0"/>
    <n v="0"/>
    <n v="0"/>
    <n v="0"/>
    <s v="-"/>
    <n v="0"/>
    <s v="DEC"/>
    <n v="0"/>
    <n v="0"/>
    <s v=" "/>
    <b v="0"/>
    <n v="50"/>
    <s v="jAN"/>
    <n v="50"/>
    <n v="-50"/>
    <n v="-1"/>
    <s v="DEGROWTH"/>
    <n v="0"/>
  </r>
  <r>
    <x v="0"/>
    <s v="MANIPUR"/>
    <s v="NES299"/>
    <n v="1000000578"/>
    <s v="SUPER ENTERPRISES"/>
    <d v="2018-06-12T00:00:00"/>
    <s v="Targeted Dealer"/>
    <m/>
    <n v="205"/>
    <n v="205"/>
    <n v="210"/>
    <n v="-5"/>
    <n v="102.43902439024392"/>
    <n v="298"/>
    <s v="DEC"/>
    <n v="298"/>
    <n v="-88"/>
    <n v="-0.29530201342281881"/>
    <s v="DEGROWTH"/>
    <n v="97"/>
    <s v="jAN"/>
    <n v="97"/>
    <n v="113"/>
    <n v="1.1649484536082473"/>
    <s v="GROWTH"/>
    <n v="0"/>
  </r>
  <r>
    <x v="0"/>
    <s v="MANIPUR"/>
    <s v="NED121"/>
    <n v="1000000561"/>
    <s v="D-STEEL AND CEMENT STORE"/>
    <d v="2018-09-14T00:00:00"/>
    <s v="Targeted Dealer"/>
    <m/>
    <n v="155"/>
    <n v="155"/>
    <n v="105"/>
    <n v="50"/>
    <n v="67.741935483870961"/>
    <n v="241"/>
    <s v="DEC"/>
    <n v="241"/>
    <n v="-136"/>
    <n v="-0.56431535269709543"/>
    <s v="DEGROWTH"/>
    <n v="100"/>
    <s v="jAN"/>
    <n v="100"/>
    <n v="5"/>
    <n v="5.0000000000000044E-2"/>
    <s v="GROWTH"/>
    <n v="0"/>
  </r>
  <r>
    <x v="0"/>
    <s v="MANIPUR"/>
    <s v="NEN112"/>
    <n v="1000000573"/>
    <s v="N/S HARDWARE &amp; STEEL"/>
    <d v="2018-09-14T00:00:00"/>
    <s v="Targeted Dealer"/>
    <m/>
    <n v="5200"/>
    <n v="5200"/>
    <n v="5123.5"/>
    <n v="76.5"/>
    <n v="98.52884615384616"/>
    <n v="5009"/>
    <s v="DEC"/>
    <n v="5009"/>
    <n v="114.5"/>
    <n v="2.2858854062687062E-2"/>
    <s v="GROWTH"/>
    <n v="5015"/>
    <s v="jAN"/>
    <n v="5015"/>
    <n v="108.5"/>
    <n v="2.1635094715852343E-2"/>
    <s v="GROWTH"/>
    <n v="0"/>
  </r>
  <r>
    <x v="0"/>
    <s v="MANIPUR"/>
    <s v="NES388"/>
    <n v="1000000983"/>
    <s v="SHIBANI ENTERPRISES"/>
    <d v="2019-09-03T00:00:00"/>
    <s v="Targeted Dealer"/>
    <m/>
    <n v="530"/>
    <n v="530"/>
    <n v="389.8"/>
    <n v="140.19999999999999"/>
    <n v="73.547169811320757"/>
    <n v="788"/>
    <s v="DEC"/>
    <n v="788"/>
    <n v="-398.2"/>
    <n v="-0.50532994923857866"/>
    <s v="DEGROWTH"/>
    <n v="409"/>
    <s v="jAN"/>
    <n v="409"/>
    <n v="-19.199999999999989"/>
    <n v="-4.6943765281173611E-2"/>
    <s v="DEGROWTH"/>
    <n v="0"/>
  </r>
  <r>
    <x v="0"/>
    <s v="MANIPUR"/>
    <s v="NEE043"/>
    <n v="1000000969"/>
    <s v="ECHA TOMBA ENTERPRISES"/>
    <d v="2019-12-20T00:00:00"/>
    <s v="-"/>
    <m/>
    <n v="0"/>
    <n v="0"/>
    <n v="206"/>
    <n v="-206"/>
    <s v="-"/>
    <n v="0"/>
    <s v="DEC"/>
    <n v="0"/>
    <n v="206"/>
    <s v=" "/>
    <b v="0"/>
    <n v="312"/>
    <s v="jAN"/>
    <n v="312"/>
    <n v="-106"/>
    <n v="-0.33974358974358976"/>
    <s v="DEGROWTH"/>
    <n v="0"/>
  </r>
  <r>
    <x v="0"/>
    <s v="MANIPUR"/>
    <s v="NEN150"/>
    <n v="1000000976"/>
    <s v="NEERAJ TRADERS (MNP)"/>
    <d v="2020-06-20T00:00:00"/>
    <s v="Targeted Dealer"/>
    <m/>
    <n v="105"/>
    <n v="105"/>
    <n v="110.15"/>
    <n v="-5.1500000000000057"/>
    <n v="104.90476190476191"/>
    <n v="118"/>
    <s v="DEC"/>
    <n v="118"/>
    <n v="-7.8499999999999943"/>
    <n v="-6.6525423728813537E-2"/>
    <s v="DEGROWTH"/>
    <n v="85"/>
    <s v="jAN"/>
    <n v="85"/>
    <n v="25.150000000000006"/>
    <n v="0.29588235294117649"/>
    <s v="GROWTH"/>
    <n v="0"/>
  </r>
  <r>
    <x v="0"/>
    <s v="MANIPUR"/>
    <s v="NEK146"/>
    <n v="1000000972"/>
    <s v="KN &amp; SON''S VARIETY STORE"/>
    <d v="2020-06-26T00:00:00"/>
    <s v="Targeted Dealer"/>
    <m/>
    <n v="115"/>
    <n v="115"/>
    <n v="55"/>
    <n v="60"/>
    <n v="47.826086956521742"/>
    <n v="118.3"/>
    <s v="DEC"/>
    <n v="118.3"/>
    <n v="-63.3"/>
    <n v="-0.53508030431107345"/>
    <s v="DEGROWTH"/>
    <n v="105"/>
    <s v="jAN"/>
    <n v="105"/>
    <n v="-50"/>
    <n v="-0.47619047619047616"/>
    <s v="DEGROWTH"/>
    <n v="0"/>
  </r>
  <r>
    <x v="0"/>
    <s v="MANIPUR"/>
    <s v="NEG132"/>
    <n v="1000000970"/>
    <s v="GLOBAL ENTERPRISES - MNP"/>
    <d v="2021-04-23T00:00:00"/>
    <s v="Targeted Dealer"/>
    <m/>
    <n v="2320"/>
    <n v="2320"/>
    <n v="2181"/>
    <n v="139"/>
    <n v="94.008620689655174"/>
    <n v="2488"/>
    <s v="DEC"/>
    <n v="2488"/>
    <n v="-307"/>
    <n v="-0.12339228295819937"/>
    <s v="DEGROWTH"/>
    <n v="2152"/>
    <s v="jAN"/>
    <n v="2152"/>
    <n v="29"/>
    <n v="1.3475836431226851E-2"/>
    <s v="GROWTH"/>
    <n v="0"/>
  </r>
  <r>
    <x v="0"/>
    <s v="MANIPUR"/>
    <s v="NEN174"/>
    <n v="1000000975"/>
    <s v="N.P. HARDWARE - MNP"/>
    <d v="2021-10-05T00:00:00"/>
    <s v="Targeted Dealer"/>
    <m/>
    <n v="155"/>
    <n v="155"/>
    <n v="155.75"/>
    <n v="-0.75"/>
    <n v="100.48387096774194"/>
    <n v="280"/>
    <s v="DEC"/>
    <n v="280"/>
    <n v="-124.25"/>
    <n v="-0.44374999999999998"/>
    <s v="DEGROWTH"/>
    <n v="0"/>
    <s v="jAN"/>
    <n v="0"/>
    <n v="155.75"/>
    <n v="0"/>
    <b v="0"/>
    <n v="0"/>
  </r>
  <r>
    <x v="0"/>
    <s v="MANIPUR"/>
    <s v="NEJ146"/>
    <n v="1000002823"/>
    <s v="JACOBS' STAR ENTERPRISES"/>
    <d v="2022-06-28T00:00:00"/>
    <s v="Targeted Dealer"/>
    <m/>
    <n v="155"/>
    <n v="155"/>
    <n v="175"/>
    <n v="-20"/>
    <n v="112.90322580645162"/>
    <n v="124"/>
    <s v="DEC"/>
    <n v="124"/>
    <n v="51"/>
    <n v="0.41129032258064524"/>
    <s v="GROWTH"/>
    <n v="270.5"/>
    <s v="jAN"/>
    <n v="270.5"/>
    <n v="-95.5"/>
    <n v="-0.35304990757855825"/>
    <s v="DEGROWTH"/>
    <n v="0"/>
  </r>
  <r>
    <x v="0"/>
    <s v="MANIPUR"/>
    <s v="NEK184"/>
    <n v="1000003188"/>
    <s v="KHURAI STEEL"/>
    <d v="2022-12-28T00:00:00"/>
    <s v="-"/>
    <m/>
    <n v="0"/>
    <n v="0"/>
    <n v="0"/>
    <n v="0"/>
    <s v="-"/>
    <n v="0"/>
    <s v="DEC"/>
    <n v="0"/>
    <n v="0"/>
    <s v=" "/>
    <b v="0"/>
    <n v="102"/>
    <s v="jAN"/>
    <n v="102"/>
    <n v="-102"/>
    <n v="-1"/>
    <s v="DEGROWTH"/>
    <n v="1"/>
  </r>
  <r>
    <x v="0"/>
    <s v="MANIPUR"/>
    <s v="NEB301"/>
    <n v="1000003192"/>
    <s v="BROTHERS HARDWARE"/>
    <d v="2022-12-29T00:00:00"/>
    <s v="Targeted Dealer"/>
    <m/>
    <n v="155"/>
    <n v="155"/>
    <n v="214"/>
    <n v="-59"/>
    <n v="138.06451612903226"/>
    <n v="118.5"/>
    <s v="DEC"/>
    <n v="118.5"/>
    <n v="95.5"/>
    <n v="0.80590717299578052"/>
    <s v="GROWTH"/>
    <n v="245"/>
    <s v="jAN"/>
    <n v="245"/>
    <n v="-31"/>
    <n v="-0.12653061224489792"/>
    <s v="DEGROWTH"/>
    <n v="0"/>
  </r>
  <r>
    <x v="0"/>
    <s v="MANIPUR"/>
    <s v="NEJ151"/>
    <n v="1000003203"/>
    <s v="JULIE ENTERPRISES"/>
    <d v="2022-12-31T00:00:00"/>
    <s v="Targeted Dealer"/>
    <m/>
    <n v="425"/>
    <n v="425"/>
    <n v="353"/>
    <n v="72"/>
    <n v="83.058823529411768"/>
    <n v="302"/>
    <s v="DEC"/>
    <n v="302"/>
    <n v="51"/>
    <n v="0.16887417218543055"/>
    <s v="GROWTH"/>
    <n v="355"/>
    <s v="jAN"/>
    <n v="355"/>
    <n v="-2"/>
    <n v="-5.6338028169014009E-3"/>
    <s v="DEGROWTH"/>
    <n v="0"/>
  </r>
  <r>
    <x v="0"/>
    <s v="MANIPUR"/>
    <s v="NEB321"/>
    <n v="1000003386"/>
    <s v="BABUMACHA CEMENT &amp; STEEL"/>
    <d v="2023-02-26T00:00:00"/>
    <s v="Targeted Dealer"/>
    <m/>
    <n v="155"/>
    <n v="155"/>
    <n v="122"/>
    <n v="33"/>
    <n v="78.709677419354833"/>
    <n v="208"/>
    <s v="DEC"/>
    <n v="208"/>
    <n v="-86"/>
    <n v="-0.41346153846153844"/>
    <s v="DEGROWTH"/>
    <n v="0"/>
    <s v="jAN"/>
    <n v="0"/>
    <n v="122"/>
    <n v="0"/>
    <b v="0"/>
    <n v="0"/>
  </r>
  <r>
    <x v="0"/>
    <s v="MANIPUR"/>
    <s v="NEK206"/>
    <n v="1000003785"/>
    <s v="K.K.ENTERPRISES"/>
    <d v="2023-12-13T00:00:00"/>
    <s v="Targeted Dealer"/>
    <m/>
    <n v="1365"/>
    <n v="1365"/>
    <n v="2224.85"/>
    <n v="-859.84999999999991"/>
    <n v="162.99267399267399"/>
    <n v="1728.7"/>
    <s v="DEC"/>
    <n v="1728.7"/>
    <n v="496.14999999999986"/>
    <n v="0.28700757794874754"/>
    <s v="GROWTH"/>
    <n v="622.75"/>
    <s v="jAN"/>
    <n v="622.75"/>
    <n v="1602.1"/>
    <n v="2.5726214371738254"/>
    <s v="GROWTH"/>
    <n v="0"/>
  </r>
  <r>
    <x v="0"/>
    <s v="MANIPUR"/>
    <s v="NEU049"/>
    <n v="1000003822"/>
    <s v="UPANBI CONTZ PRIVATE LIMITED"/>
    <d v="2024-01-19T00:00:00"/>
    <s v="Targeted Dealer"/>
    <m/>
    <n v="125"/>
    <n v="125"/>
    <n v="86"/>
    <n v="39"/>
    <n v="68.8"/>
    <n v="90"/>
    <s v="DEC"/>
    <n v="90"/>
    <n v="-4"/>
    <n v="-4.4444444444444398E-2"/>
    <s v="DEGROWTH"/>
    <n v="105"/>
    <s v="jAN"/>
    <n v="105"/>
    <n v="-19"/>
    <n v="-0.18095238095238098"/>
    <s v="DEGROWTH"/>
    <n v="0"/>
  </r>
  <r>
    <x v="0"/>
    <s v="MANIPUR"/>
    <s v="NEL124"/>
    <n v="1000003908"/>
    <s v="L.L HARDWARE STORE"/>
    <d v="2024-04-10T00:00:00"/>
    <s v="Targeted Dealer"/>
    <m/>
    <n v="330"/>
    <n v="330"/>
    <n v="474.4"/>
    <n v="-144.39999999999998"/>
    <n v="143.75757575757575"/>
    <n v="145"/>
    <s v="DEC"/>
    <n v="145"/>
    <n v="329.4"/>
    <n v="2.2717241379310344"/>
    <s v="GROWTH"/>
    <n v="300"/>
    <s v="jAN"/>
    <n v="300"/>
    <n v="174.39999999999998"/>
    <n v="0.58133333333333326"/>
    <s v="GROWTH"/>
    <n v="0"/>
  </r>
  <r>
    <x v="0"/>
    <s v="MANIPUR"/>
    <s v="NER317"/>
    <n v="1000003935"/>
    <s v="RK TRADERS"/>
    <d v="2024-04-30T00:00:00"/>
    <s v="Targeted Dealer"/>
    <m/>
    <n v="370"/>
    <n v="370"/>
    <n v="50"/>
    <n v="320"/>
    <n v="13.513513513513512"/>
    <n v="310"/>
    <s v="DEC"/>
    <n v="310"/>
    <n v="-260"/>
    <n v="-0.83870967741935487"/>
    <s v="DEGROWTH"/>
    <n v="350"/>
    <s v="jAN"/>
    <n v="350"/>
    <n v="-300"/>
    <n v="-0.85714285714285721"/>
    <s v="DEGROWTH"/>
    <n v="0"/>
  </r>
  <r>
    <x v="0"/>
    <s v="MANIPUR"/>
    <s v="NED250"/>
    <n v="1000004017"/>
    <s v="DHANESHWARI STEEL"/>
    <d v="2024-06-25T00:00:00"/>
    <s v="Targeted Dealer"/>
    <m/>
    <n v="55"/>
    <n v="55"/>
    <n v="0"/>
    <n v="55"/>
    <n v="0"/>
    <n v="50"/>
    <s v="DEC"/>
    <n v="50"/>
    <n v="-50"/>
    <n v="-1"/>
    <s v="DEGROWTH"/>
    <n v="50"/>
    <s v="jAN"/>
    <n v="50"/>
    <n v="-50"/>
    <n v="-1"/>
    <s v="DEGROWTH"/>
    <n v="0"/>
  </r>
  <r>
    <x v="0"/>
    <s v="MANIPUR"/>
    <s v="NEK223"/>
    <n v="1000004104"/>
    <s v="KOLKATA IRON AND STEEL"/>
    <d v="2024-08-30T00:00:00"/>
    <s v="Targeted Dealer"/>
    <m/>
    <n v="55"/>
    <n v="55"/>
    <n v="35"/>
    <n v="20"/>
    <n v="63.636363636363633"/>
    <n v="0"/>
    <s v="DEC"/>
    <n v="0"/>
    <n v="35"/>
    <s v=" "/>
    <b v="0"/>
    <n v="295.5"/>
    <s v="jAN"/>
    <n v="295.5"/>
    <n v="-260.5"/>
    <n v="-0.88155668358714045"/>
    <s v="DEGROWTH"/>
    <n v="1"/>
  </r>
  <r>
    <x v="0"/>
    <s v="NAGALAND"/>
    <s v="T077"/>
    <n v="1000000630"/>
    <s v="T.N.CITIZEN STORE"/>
    <d v="2013-07-24T00:00:00"/>
    <s v="Targeted Dealer"/>
    <m/>
    <n v="35"/>
    <n v="35"/>
    <n v="0"/>
    <n v="35"/>
    <n v="0"/>
    <n v="35"/>
    <s v="DEC"/>
    <n v="35"/>
    <n v="-35"/>
    <n v="-1"/>
    <s v="DEGROWTH"/>
    <n v="0"/>
    <s v="jAN"/>
    <n v="0"/>
    <n v="0"/>
    <n v="0"/>
    <b v="0"/>
    <n v="0"/>
  </r>
  <r>
    <x v="0"/>
    <s v="NAGALAND"/>
    <s v="C119"/>
    <n v="1000000620"/>
    <s v="CORDIAL STORE"/>
    <d v="2014-01-06T00:00:00"/>
    <s v="Targeted Dealer"/>
    <m/>
    <n v="240"/>
    <n v="240"/>
    <n v="350"/>
    <n v="-110"/>
    <n v="145.83333333333334"/>
    <n v="160"/>
    <s v="DEC"/>
    <n v="160"/>
    <n v="190"/>
    <n v="1.1875"/>
    <s v="GROWTH"/>
    <n v="310"/>
    <s v="jAN"/>
    <n v="310"/>
    <n v="40"/>
    <n v="0.12903225806451624"/>
    <s v="GROWTH"/>
    <n v="0"/>
  </r>
  <r>
    <x v="0"/>
    <s v="NAGALAND"/>
    <s v="NEK002"/>
    <n v="1000000624"/>
    <s v="KOLKATA IRON STORE"/>
    <d v="2014-05-07T00:00:00"/>
    <s v="Targeted Dealer"/>
    <m/>
    <n v="1050"/>
    <n v="1050"/>
    <n v="148.19999999999999"/>
    <n v="901.8"/>
    <n v="14.114285714285714"/>
    <n v="277.5"/>
    <s v="DEC"/>
    <n v="277.5"/>
    <n v="-129.30000000000001"/>
    <n v="-0.46594594594594596"/>
    <s v="DEGROWTH"/>
    <n v="924.95"/>
    <s v="jAN"/>
    <n v="924.95"/>
    <n v="-776.75"/>
    <n v="-0.83977512297962054"/>
    <s v="DEGROWTH"/>
    <n v="0"/>
  </r>
  <r>
    <x v="0"/>
    <s v="NAGALAND"/>
    <s v="NEV002"/>
    <n v="1000000631"/>
    <s v="VAUDE VILLE HARDWARE"/>
    <d v="2014-09-10T00:00:00"/>
    <s v="Targeted Dealer"/>
    <m/>
    <n v="990"/>
    <n v="990"/>
    <n v="775"/>
    <n v="215"/>
    <n v="78.282828282828277"/>
    <n v="840"/>
    <s v="DEC"/>
    <n v="840"/>
    <n v="-65"/>
    <n v="-7.7380952380952328E-2"/>
    <s v="DEGROWTH"/>
    <n v="875"/>
    <s v="jAN"/>
    <n v="875"/>
    <n v="-100"/>
    <n v="-0.11428571428571432"/>
    <s v="DEGROWTH"/>
    <n v="0"/>
  </r>
  <r>
    <x v="0"/>
    <s v="NAGALAND"/>
    <s v="NEG010"/>
    <n v="1000000621"/>
    <s v="GLOBAL CERAMIC PRIVATE LIMITED"/>
    <d v="2014-10-01T00:00:00"/>
    <s v="Targeted Dealer"/>
    <m/>
    <n v="3295"/>
    <n v="3295"/>
    <n v="2507.6"/>
    <n v="787.40000000000009"/>
    <n v="76.103186646433983"/>
    <n v="2556.8000000000002"/>
    <s v="DEC"/>
    <n v="2556.8000000000002"/>
    <n v="-49.200000000000273"/>
    <n v="-1.9242803504380568E-2"/>
    <s v="DEGROWTH"/>
    <n v="2465.35"/>
    <s v="jAN"/>
    <n v="2465.35"/>
    <n v="42.25"/>
    <n v="1.7137526111911106E-2"/>
    <s v="GROWTH"/>
    <n v="0"/>
  </r>
  <r>
    <x v="0"/>
    <s v="NAGALAND"/>
    <s v="NES139"/>
    <n v="1000000629"/>
    <s v="SWURO ENTERPRISES (NLD)"/>
    <d v="2016-04-27T00:00:00"/>
    <s v="Targeted Dealer"/>
    <m/>
    <n v="1300"/>
    <n v="1300"/>
    <n v="735"/>
    <n v="565"/>
    <n v="56.53846153846154"/>
    <n v="1532"/>
    <s v="DEC"/>
    <n v="1532"/>
    <n v="-797"/>
    <n v="-0.52023498694516968"/>
    <s v="DEGROWTH"/>
    <n v="850"/>
    <s v="jAN"/>
    <n v="850"/>
    <n v="-115"/>
    <n v="-0.13529411764705879"/>
    <s v="DEGROWTH"/>
    <n v="0"/>
  </r>
  <r>
    <x v="0"/>
    <s v="NAGALAND"/>
    <s v="NES310"/>
    <n v="1000000627"/>
    <s v="S S STORE"/>
    <d v="2018-07-13T00:00:00"/>
    <s v="Targeted Dealer"/>
    <m/>
    <n v="1265"/>
    <n v="1265"/>
    <n v="1302.5"/>
    <n v="-37.5"/>
    <n v="102.96442687747036"/>
    <n v="1225"/>
    <s v="DEC"/>
    <n v="1225"/>
    <n v="77.5"/>
    <n v="6.3265306122449072E-2"/>
    <s v="GROWTH"/>
    <n v="1210"/>
    <s v="jAN"/>
    <n v="1210"/>
    <n v="92.5"/>
    <n v="7.6446280991735449E-2"/>
    <s v="GROWTH"/>
    <n v="0"/>
  </r>
  <r>
    <x v="0"/>
    <s v="NAGALAND"/>
    <s v="NEK101"/>
    <n v="1000000623"/>
    <s v="KIHO ENTERPRISE"/>
    <d v="2018-10-08T00:00:00"/>
    <s v="Targeted Dealer"/>
    <m/>
    <n v="70"/>
    <n v="70"/>
    <n v="0"/>
    <n v="70"/>
    <n v="0"/>
    <n v="0"/>
    <s v="DEC"/>
    <n v="0"/>
    <n v="0"/>
    <s v=" "/>
    <b v="0"/>
    <n v="70"/>
    <s v="jAN"/>
    <n v="70"/>
    <n v="-70"/>
    <n v="-1"/>
    <s v="DEGROWTH"/>
    <n v="0"/>
  </r>
  <r>
    <x v="0"/>
    <s v="NAGALAND"/>
    <s v="NEM240"/>
    <n v="1000001020"/>
    <s v="MOON HARDWARE &amp; STEEL FABRICATION"/>
    <d v="2019-05-16T00:00:00"/>
    <s v="Targeted Dealer"/>
    <m/>
    <n v="35"/>
    <n v="35"/>
    <n v="20"/>
    <n v="15"/>
    <n v="57.142857142857146"/>
    <n v="0"/>
    <s v="DEC"/>
    <n v="0"/>
    <n v="20"/>
    <s v=" "/>
    <b v="0"/>
    <n v="280"/>
    <s v="jAN"/>
    <n v="280"/>
    <n v="-260"/>
    <n v="-0.9285714285714286"/>
    <s v="DEGROWTH"/>
    <n v="1"/>
  </r>
  <r>
    <x v="0"/>
    <s v="NAGALAND"/>
    <s v="NEJ091"/>
    <n v="1000001017"/>
    <s v="JAYESH ENTERPRISE"/>
    <d v="2019-06-13T00:00:00"/>
    <s v="Targeted Dealer"/>
    <m/>
    <n v="1960"/>
    <n v="1960"/>
    <n v="1498.4"/>
    <n v="461.59999999999991"/>
    <n v="76.448979591836732"/>
    <n v="1673.8"/>
    <s v="DEC"/>
    <n v="1673.8"/>
    <n v="-175.39999999999986"/>
    <n v="-0.10479149241247454"/>
    <s v="DEGROWTH"/>
    <n v="1818"/>
    <s v="jAN"/>
    <n v="1818"/>
    <n v="-319.59999999999991"/>
    <n v="-0.17579757975797572"/>
    <s v="DEGROWTH"/>
    <n v="0"/>
  </r>
  <r>
    <x v="0"/>
    <s v="NAGALAND"/>
    <s v="NEJ096"/>
    <n v="1000001016"/>
    <s v="JAMIR TRADERS (NLD)"/>
    <d v="2019-09-07T00:00:00"/>
    <s v="Targeted Dealer"/>
    <m/>
    <n v="440"/>
    <n v="440"/>
    <n v="230"/>
    <n v="210"/>
    <n v="52.272727272727266"/>
    <n v="240"/>
    <s v="DEC"/>
    <n v="240"/>
    <n v="-10"/>
    <n v="-4.166666666666663E-2"/>
    <s v="DEGROWTH"/>
    <n v="440"/>
    <s v="jAN"/>
    <n v="440"/>
    <n v="-210"/>
    <n v="-0.47727272727272729"/>
    <s v="DEGROWTH"/>
    <n v="0"/>
  </r>
  <r>
    <x v="0"/>
    <s v="NAGALAND"/>
    <s v="NEB219"/>
    <n v="1000001014"/>
    <s v="BROTHERS HARDWARE (KOHIMA)"/>
    <d v="2019-12-07T00:00:00"/>
    <s v="Targeted Dealer"/>
    <m/>
    <n v="1605"/>
    <n v="1605"/>
    <n v="1610"/>
    <n v="-5"/>
    <n v="100.31152647975077"/>
    <n v="1534.9"/>
    <s v="DEC"/>
    <n v="1534.9"/>
    <n v="75.099999999999909"/>
    <n v="4.8928268942602049E-2"/>
    <s v="GROWTH"/>
    <n v="1540"/>
    <s v="jAN"/>
    <n v="1540"/>
    <n v="70"/>
    <n v="4.5454545454545414E-2"/>
    <s v="GROWTH"/>
    <n v="0"/>
  </r>
  <r>
    <x v="0"/>
    <s v="NAGALAND"/>
    <s v="NES461"/>
    <n v="1000001025"/>
    <s v="S K TRADING (NLD)"/>
    <d v="2020-09-18T00:00:00"/>
    <s v="Targeted Dealer"/>
    <m/>
    <n v="1210"/>
    <n v="1210"/>
    <n v="1234.1500000000001"/>
    <n v="-24.150000000000091"/>
    <n v="101.99586776859505"/>
    <n v="1196.9499999999998"/>
    <s v="DEC"/>
    <n v="1196.9499999999998"/>
    <n v="37.200000000000273"/>
    <n v="3.1078992439116382E-2"/>
    <s v="GROWTH"/>
    <n v="382"/>
    <s v="jAN"/>
    <n v="382"/>
    <n v="852.15000000000009"/>
    <n v="2.2307591623036651"/>
    <s v="GROWTH"/>
    <n v="0"/>
  </r>
  <r>
    <x v="0"/>
    <s v="NAGALAND"/>
    <s v="NEZ013"/>
    <n v="1000001031"/>
    <s v="ZARBEN TRADERS - NLD"/>
    <d v="2021-07-27T00:00:00"/>
    <s v="Targeted Dealer"/>
    <m/>
    <n v="160"/>
    <n v="160"/>
    <n v="0"/>
    <n v="160"/>
    <n v="0"/>
    <n v="0"/>
    <s v="DEC"/>
    <n v="0"/>
    <n v="0"/>
    <s v=" "/>
    <b v="0"/>
    <n v="200"/>
    <s v="jAN"/>
    <n v="200"/>
    <n v="-200"/>
    <n v="-1"/>
    <s v="DEGROWTH"/>
    <n v="0"/>
  </r>
  <r>
    <x v="0"/>
    <s v="NAGALAND"/>
    <s v="NES531"/>
    <n v="1000001027"/>
    <s v="SHREE SASHI STORE - NLD"/>
    <d v="2021-09-20T00:00:00"/>
    <s v="Targeted Dealer"/>
    <m/>
    <n v="175"/>
    <n v="175"/>
    <n v="210"/>
    <n v="-35"/>
    <n v="120"/>
    <n v="0"/>
    <s v="DEC"/>
    <n v="0"/>
    <n v="210"/>
    <s v=" "/>
    <b v="0"/>
    <n v="210"/>
    <s v="jAN"/>
    <n v="210"/>
    <n v="0"/>
    <n v="0"/>
    <s v="GROWTH"/>
    <n v="0"/>
  </r>
  <r>
    <x v="0"/>
    <s v="NAGALAND"/>
    <s v="NEK163"/>
    <n v="1000001018"/>
    <s v="K.B. TRADING"/>
    <d v="2021-09-25T00:00:00"/>
    <s v="Targeted Dealer"/>
    <m/>
    <n v="105"/>
    <n v="105"/>
    <n v="70"/>
    <n v="35"/>
    <n v="66.666666666666657"/>
    <n v="110"/>
    <s v="DEC"/>
    <n v="110"/>
    <n v="-40"/>
    <n v="-0.36363636363636365"/>
    <s v="DEGROWTH"/>
    <n v="140"/>
    <s v="jAN"/>
    <n v="140"/>
    <n v="-70"/>
    <n v="-0.5"/>
    <s v="DEGROWTH"/>
    <n v="0"/>
  </r>
  <r>
    <x v="0"/>
    <s v="NAGALAND"/>
    <s v="NER230"/>
    <n v="1000001024"/>
    <s v="R.B. STORE - NLD"/>
    <d v="2021-09-28T00:00:00"/>
    <s v="Targeted Dealer"/>
    <m/>
    <n v="320"/>
    <n v="320"/>
    <n v="220"/>
    <n v="100"/>
    <n v="68.75"/>
    <n v="35"/>
    <s v="DEC"/>
    <n v="35"/>
    <n v="185"/>
    <n v="5.2857142857142856"/>
    <s v="GROWTH"/>
    <n v="266"/>
    <s v="jAN"/>
    <n v="266"/>
    <n v="-46"/>
    <n v="-0.17293233082706772"/>
    <s v="DEGROWTH"/>
    <n v="1"/>
  </r>
  <r>
    <x v="0"/>
    <s v="NAGALAND"/>
    <s v="NEA362"/>
    <n v="1000003100"/>
    <s v="A ACHUMI HARDWARE &amp; PAINTS"/>
    <d v="2022-11-08T00:00:00"/>
    <s v="Targeted Dealer"/>
    <m/>
    <n v="580"/>
    <n v="580"/>
    <n v="640"/>
    <n v="-60"/>
    <n v="110.3448275862069"/>
    <n v="776.45"/>
    <s v="DEC"/>
    <n v="776.45"/>
    <n v="-136.45000000000005"/>
    <n v="-0.17573572026531015"/>
    <s v="DEGROWTH"/>
    <n v="165.5"/>
    <s v="jAN"/>
    <n v="165.5"/>
    <n v="474.5"/>
    <n v="2.8670694864048341"/>
    <s v="GROWTH"/>
    <n v="1"/>
  </r>
  <r>
    <x v="0"/>
    <s v="NAGALAND"/>
    <s v="NEM374"/>
    <n v="1000003445"/>
    <s v="MEZ &amp; CO HARDWARE"/>
    <d v="2023-03-23T00:00:00"/>
    <s v="Targeted Dealer"/>
    <m/>
    <n v="590"/>
    <n v="590"/>
    <n v="280"/>
    <n v="310"/>
    <n v="47.457627118644062"/>
    <n v="690"/>
    <s v="DEC"/>
    <n v="690"/>
    <n v="-410"/>
    <n v="-0.59420289855072461"/>
    <s v="DEGROWTH"/>
    <n v="560"/>
    <s v="jAN"/>
    <n v="560"/>
    <n v="-280"/>
    <n v="-0.5"/>
    <s v="DEGROWTH"/>
    <n v="0"/>
  </r>
  <r>
    <x v="0"/>
    <s v="NAGALAND"/>
    <s v="NEH141"/>
    <n v="1000003489"/>
    <s v="HALLELUJAH ENTERPRISE"/>
    <d v="2023-04-26T00:00:00"/>
    <s v="Targeted Dealer"/>
    <m/>
    <n v="105"/>
    <n v="105"/>
    <n v="140"/>
    <n v="-35"/>
    <n v="133.33333333333331"/>
    <n v="70"/>
    <s v="DEC"/>
    <n v="70"/>
    <n v="70"/>
    <n v="1"/>
    <s v="GROWTH"/>
    <n v="105"/>
    <s v="jAN"/>
    <n v="105"/>
    <n v="35"/>
    <n v="0.33333333333333326"/>
    <s v="GROWTH"/>
    <n v="0"/>
  </r>
  <r>
    <x v="0"/>
    <s v="NAGALAND"/>
    <s v="NET185"/>
    <n v="1000003698"/>
    <s v="THE ONE"/>
    <d v="2023-08-24T00:00:00"/>
    <s v="Targeted Dealer"/>
    <m/>
    <n v="385"/>
    <n v="385"/>
    <n v="130"/>
    <n v="255"/>
    <n v="33.766233766233768"/>
    <n v="380"/>
    <s v="DEC"/>
    <n v="380"/>
    <n v="-250"/>
    <n v="-0.65789473684210531"/>
    <s v="DEGROWTH"/>
    <n v="175"/>
    <s v="jAN"/>
    <n v="175"/>
    <n v="-45"/>
    <n v="-0.25714285714285712"/>
    <s v="DEGROWTH"/>
    <n v="0"/>
  </r>
  <r>
    <x v="0"/>
    <s v="NAGALAND"/>
    <s v="NEB344"/>
    <n v="1000003762"/>
    <s v="B D TRADERS"/>
    <d v="2023-11-22T00:00:00"/>
    <s v="Targeted Dealer"/>
    <m/>
    <n v="70"/>
    <n v="70"/>
    <n v="35"/>
    <n v="35"/>
    <n v="50"/>
    <n v="75.05"/>
    <s v="DEC"/>
    <n v="75.05"/>
    <n v="-40.049999999999997"/>
    <n v="-0.53364423717521658"/>
    <s v="DEGROWTH"/>
    <n v="0"/>
    <s v="jAN"/>
    <n v="0"/>
    <n v="35"/>
    <n v="0"/>
    <b v="0"/>
    <n v="0"/>
  </r>
  <r>
    <x v="0"/>
    <s v="NAGALAND"/>
    <s v="NEZ025"/>
    <n v="1000003924"/>
    <s v="Z ENTERPRISES"/>
    <d v="2024-04-30T00:00:00"/>
    <s v="Targeted Dealer"/>
    <m/>
    <n v="655"/>
    <n v="655"/>
    <n v="679.2"/>
    <n v="-24.200000000000045"/>
    <n v="103.69465648854963"/>
    <n v="1003.2"/>
    <s v="DEC"/>
    <n v="1003.2"/>
    <n v="-324"/>
    <n v="-0.32296650717703346"/>
    <s v="DEGROWTH"/>
    <n v="520"/>
    <s v="jAN"/>
    <n v="520"/>
    <n v="159.20000000000005"/>
    <n v="0.30615384615384622"/>
    <s v="GROWTH"/>
    <n v="0"/>
  </r>
  <r>
    <x v="0"/>
    <s v="NAGALAND"/>
    <s v="NEN31"/>
    <n v="1000003997"/>
    <s v="NY ENTERPRISES"/>
    <d v="2024-06-05T00:00:00"/>
    <s v="Targeted Dealer"/>
    <m/>
    <n v="650"/>
    <n v="650"/>
    <n v="687.15"/>
    <n v="-37.149999999999977"/>
    <n v="105.71538461538461"/>
    <n v="745"/>
    <s v="DEC"/>
    <n v="745"/>
    <n v="-57.850000000000023"/>
    <n v="-7.7651006711409454E-2"/>
    <s v="DEGROWTH"/>
    <n v="646.75"/>
    <s v="jAN"/>
    <n v="646.75"/>
    <n v="40.399999999999977"/>
    <n v="6.2466177039041337E-2"/>
    <s v="GROWTH"/>
    <n v="0"/>
  </r>
  <r>
    <x v="0"/>
    <s v="NAGALAND"/>
    <s v="NEK220"/>
    <n v="1000004020"/>
    <s v="KYONG ENTERPRISES"/>
    <d v="2024-06-26T00:00:00"/>
    <s v="Targeted Dealer"/>
    <m/>
    <n v="1400"/>
    <n v="1400"/>
    <n v="1935"/>
    <n v="-535"/>
    <n v="138.21428571428572"/>
    <n v="1631.5"/>
    <s v="DEC"/>
    <n v="1631.5"/>
    <n v="303.5"/>
    <n v="0.18602513024823786"/>
    <s v="GROWTH"/>
    <n v="1205"/>
    <s v="jAN"/>
    <n v="1205"/>
    <n v="730"/>
    <n v="0.60580912863070546"/>
    <s v="GROWTH"/>
    <n v="0"/>
  </r>
  <r>
    <x v="0"/>
    <s v="NAGALAND"/>
    <s v="NEA458"/>
    <n v="1000004050"/>
    <s v="A R ENTERPRISE"/>
    <d v="2024-07-20T00:00:00"/>
    <s v="Targeted Dealer"/>
    <m/>
    <n v="35"/>
    <n v="35"/>
    <n v="0"/>
    <n v="35"/>
    <n v="0"/>
    <n v="0"/>
    <s v="DEC"/>
    <n v="0"/>
    <n v="0"/>
    <s v=" "/>
    <b v="0"/>
    <n v="35"/>
    <s v="jAN"/>
    <n v="35"/>
    <n v="-35"/>
    <n v="-1"/>
    <s v="DEGROWTH"/>
    <n v="1"/>
  </r>
  <r>
    <x v="1"/>
    <s v="GUWAHATI RURAL"/>
    <s v="A010"/>
    <n v="1000000281"/>
    <s v="ADHIKARY ENTERPRISE"/>
    <d v="2005-03-24T00:00:00"/>
    <s v="Targeted Dealer"/>
    <m/>
    <n v="3000"/>
    <n v="3000"/>
    <n v="2893.5"/>
    <n v="106.5"/>
    <n v="96.45"/>
    <n v="2813"/>
    <s v="DEC"/>
    <n v="2813"/>
    <n v="80.5"/>
    <n v="2.8617134731603322E-2"/>
    <s v="GROWTH"/>
    <n v="2842.5"/>
    <s v="jAN"/>
    <n v="2842.5"/>
    <n v="51"/>
    <n v="1.7941952506596248E-2"/>
    <s v="GROWTH"/>
    <n v="0"/>
  </r>
  <r>
    <x v="1"/>
    <s v="GUWAHATI RURAL"/>
    <s v="NEA450"/>
    <n v="1000003989"/>
    <s v="ASOMI ENTERPRISE"/>
    <d v="2024-05-31T00:00:00"/>
    <s v="Targeted Dealer"/>
    <m/>
    <n v="45"/>
    <n v="45"/>
    <n v="30"/>
    <n v="15"/>
    <n v="66.666666666666671"/>
    <n v="47"/>
    <s v="DEC"/>
    <n v="47"/>
    <n v="-17"/>
    <n v="-0.36170212765957444"/>
    <s v="DEGROWTH"/>
    <n v="43"/>
    <s v="jAN"/>
    <n v="43"/>
    <n v="-13"/>
    <n v="-0.30232558139534882"/>
    <s v="DEGROWTH"/>
    <n v="0"/>
  </r>
  <r>
    <x v="1"/>
    <s v="GUWAHATI RURAL"/>
    <s v="A200"/>
    <n v="1000000283"/>
    <s v="ASSAM HARDWARE (GHY)"/>
    <d v="2013-09-24T00:00:00"/>
    <s v="Targeted Dealer"/>
    <m/>
    <n v="1025"/>
    <n v="1025"/>
    <n v="895.5"/>
    <n v="129.5"/>
    <n v="87.365853658536579"/>
    <n v="1082"/>
    <s v="DEC"/>
    <n v="1082"/>
    <n v="-186.5"/>
    <n v="-0.172365988909427"/>
    <s v="DEGROWTH"/>
    <n v="879.5"/>
    <s v="jAN"/>
    <n v="879.5"/>
    <n v="16"/>
    <n v="1.8192154633314361E-2"/>
    <s v="GROWTH"/>
    <n v="0"/>
  </r>
  <r>
    <x v="1"/>
    <s v="GUWAHATI RURAL"/>
    <s v="NEB094"/>
    <n v="1000000284"/>
    <s v="B.D. ENTERPRISE (GHY)"/>
    <d v="2017-03-01T00:00:00"/>
    <s v="Targeted Dealer"/>
    <m/>
    <n v="100"/>
    <n v="100"/>
    <n v="69.5"/>
    <n v="30.5"/>
    <n v="69.5"/>
    <n v="91"/>
    <s v="DEC"/>
    <n v="91"/>
    <n v="-21.5"/>
    <n v="-0.23626373626373631"/>
    <s v="DEGROWTH"/>
    <n v="130"/>
    <s v="jAN"/>
    <n v="130"/>
    <n v="-60.5"/>
    <n v="-0.4653846153846154"/>
    <s v="DEGROWTH"/>
    <n v="0"/>
  </r>
  <r>
    <x v="1"/>
    <s v="GUWAHATI RURAL"/>
    <s v="B054"/>
    <n v="1000000285"/>
    <s v="BAISHYA TRADERS"/>
    <d v="2007-05-24T00:00:00"/>
    <s v="Targeted Dealer"/>
    <m/>
    <n v="220"/>
    <n v="220"/>
    <n v="167"/>
    <n v="53"/>
    <n v="75.909090909090907"/>
    <n v="155"/>
    <s v="DEC"/>
    <n v="155"/>
    <n v="12"/>
    <n v="7.7419354838709653E-2"/>
    <s v="GROWTH"/>
    <n v="270"/>
    <s v="jAN"/>
    <n v="270"/>
    <n v="-103"/>
    <n v="-0.38148148148148153"/>
    <s v="DEGROWTH"/>
    <n v="0"/>
  </r>
  <r>
    <x v="1"/>
    <s v="GUWAHATI RURAL"/>
    <s v="NEB322"/>
    <n v="1000003402"/>
    <s v="BARUAH HARDWARE"/>
    <d v="2023-02-28T00:00:00"/>
    <s v="-"/>
    <m/>
    <n v="0"/>
    <n v="0"/>
    <n v="0"/>
    <n v="0"/>
    <s v="-"/>
    <n v="0"/>
    <s v="DEC"/>
    <n v="0"/>
    <n v="0"/>
    <s v=" "/>
    <b v="0"/>
    <n v="13"/>
    <s v="jAN"/>
    <n v="13"/>
    <n v="-13"/>
    <n v="-1"/>
    <s v="DEGROWTH"/>
    <n v="1"/>
  </r>
  <r>
    <x v="1"/>
    <s v="GUWAHATI RURAL"/>
    <s v="NEB350"/>
    <n v="1000003805"/>
    <s v="BARUAH HARDWARE"/>
    <d v="2023-12-28T00:00:00"/>
    <s v="Targeted Dealer"/>
    <m/>
    <n v="40"/>
    <n v="40"/>
    <n v="12.5"/>
    <n v="27.5"/>
    <n v="31.25"/>
    <n v="25"/>
    <s v="DEC"/>
    <n v="25"/>
    <n v="-12.5"/>
    <n v="-0.5"/>
    <s v="DEGROWTH"/>
    <n v="33"/>
    <s v="jAN"/>
    <n v="33"/>
    <n v="-20.5"/>
    <n v="-0.62121212121212122"/>
    <s v="DEGROWTH"/>
    <n v="0"/>
  </r>
  <r>
    <x v="1"/>
    <s v="GUWAHATI RURAL"/>
    <s v="NEB143"/>
    <n v="1000000286"/>
    <s v="BIBIDHA HARDWARE"/>
    <d v="2018-03-14T00:00:00"/>
    <s v="Targeted Dealer"/>
    <m/>
    <n v="135"/>
    <n v="135"/>
    <n v="143.75"/>
    <n v="-8.75"/>
    <n v="106.48148148148148"/>
    <n v="153.44999999999999"/>
    <s v="DEC"/>
    <n v="153.44999999999999"/>
    <n v="-9.6999999999999886"/>
    <n v="-6.3212772890192226E-2"/>
    <s v="DEGROWTH"/>
    <n v="123.5"/>
    <s v="jAN"/>
    <n v="123.5"/>
    <n v="20.25"/>
    <n v="0.16396761133603244"/>
    <s v="GROWTH"/>
    <n v="0"/>
  </r>
  <r>
    <x v="1"/>
    <s v="GUWAHATI RURAL"/>
    <s v="NEC003"/>
    <n v="1000000287"/>
    <s v="CHITRA ENTERPRISE"/>
    <d v="2014-06-12T00:00:00"/>
    <s v="Targeted Dealer"/>
    <m/>
    <n v="135"/>
    <n v="135"/>
    <n v="191"/>
    <n v="-56"/>
    <n v="141.48148148148147"/>
    <n v="215"/>
    <s v="DEC"/>
    <n v="215"/>
    <n v="-24"/>
    <n v="-0.11162790697674418"/>
    <s v="DEGROWTH"/>
    <n v="122"/>
    <s v="jAN"/>
    <n v="122"/>
    <n v="69"/>
    <n v="0.56557377049180335"/>
    <s v="GROWTH"/>
    <n v="0"/>
  </r>
  <r>
    <x v="1"/>
    <s v="GUWAHATI RURAL"/>
    <s v="NEC124"/>
    <n v="1000003483"/>
    <s v="CHOUDHURY &amp; PATWARY TRADERS"/>
    <d v="2023-04-05T00:00:00"/>
    <s v="Targeted Dealer"/>
    <m/>
    <n v="20"/>
    <n v="20"/>
    <n v="0"/>
    <n v="20"/>
    <n v="0"/>
    <n v="13"/>
    <s v="DEC"/>
    <n v="13"/>
    <n v="-13"/>
    <n v="-1"/>
    <s v="DEGROWTH"/>
    <n v="31"/>
    <s v="jAN"/>
    <n v="31"/>
    <n v="-31"/>
    <n v="-1"/>
    <s v="DEGROWTH"/>
    <n v="1"/>
  </r>
  <r>
    <x v="1"/>
    <s v="GUWAHATI RURAL"/>
    <s v="NED196"/>
    <n v="1000002621"/>
    <s v="DEKA AND SONS HARDWARE"/>
    <d v="2022-03-08T00:00:00"/>
    <s v="Targeted Dealer"/>
    <m/>
    <n v="125"/>
    <n v="125"/>
    <n v="112"/>
    <n v="13"/>
    <n v="89.6"/>
    <n v="127"/>
    <s v="DEC"/>
    <n v="127"/>
    <n v="-15"/>
    <n v="-0.11811023622047245"/>
    <s v="DEGROWTH"/>
    <n v="125.5"/>
    <s v="jAN"/>
    <n v="125.5"/>
    <n v="-13.5"/>
    <n v="-0.10756972111553786"/>
    <s v="DEGROWTH"/>
    <n v="0"/>
  </r>
  <r>
    <x v="1"/>
    <s v="GUWAHATI RURAL"/>
    <s v="NED219"/>
    <n v="1000003309"/>
    <s v="DEKA ENTERPRISE"/>
    <d v="2023-01-31T00:00:00"/>
    <s v="-"/>
    <m/>
    <n v="0"/>
    <n v="0"/>
    <n v="0"/>
    <n v="0"/>
    <s v="-"/>
    <n v="0"/>
    <s v="DEC"/>
    <n v="0"/>
    <n v="0"/>
    <s v=" "/>
    <b v="0"/>
    <n v="79"/>
    <s v="jAN"/>
    <n v="79"/>
    <n v="-79"/>
    <n v="-1"/>
    <s v="DEGROWTH"/>
    <n v="0"/>
  </r>
  <r>
    <x v="1"/>
    <s v="GUWAHATI RURAL"/>
    <s v="NED230"/>
    <n v="1000003615"/>
    <s v="DEV ENTERPRISE"/>
    <d v="2023-06-30T00:00:00"/>
    <s v="Targeted Dealer"/>
    <m/>
    <n v="41"/>
    <n v="41"/>
    <n v="39"/>
    <n v="2"/>
    <n v="95.121951219512198"/>
    <n v="37"/>
    <s v="DEC"/>
    <n v="37"/>
    <n v="2"/>
    <n v="5.4054054054053946E-2"/>
    <s v="GROWTH"/>
    <n v="58.5"/>
    <s v="jAN"/>
    <n v="58.5"/>
    <n v="-19.5"/>
    <n v="-0.33333333333333337"/>
    <s v="DEGROWTH"/>
    <n v="0"/>
  </r>
  <r>
    <x v="1"/>
    <s v="GUWAHATI RURAL"/>
    <s v="NEI044"/>
    <n v="1000003799"/>
    <s v="ISLAM TRADERS"/>
    <d v="2023-12-23T00:00:00"/>
    <s v="Targeted Dealer"/>
    <m/>
    <n v="80"/>
    <n v="80"/>
    <n v="13"/>
    <n v="67"/>
    <n v="16.25"/>
    <n v="25"/>
    <s v="DEC"/>
    <n v="25"/>
    <n v="-12"/>
    <n v="-0.48"/>
    <s v="DEGROWTH"/>
    <n v="149.5"/>
    <s v="jAN"/>
    <n v="149.5"/>
    <n v="-136.5"/>
    <n v="-0.91304347826086962"/>
    <s v="DEGROWTH"/>
    <n v="0"/>
  </r>
  <r>
    <x v="1"/>
    <s v="GUWAHATI RURAL"/>
    <s v="NEJ183"/>
    <n v="1000003846"/>
    <s v="J.H.ENTERPRISE"/>
    <d v="2024-01-31T00:00:00"/>
    <s v="Targeted Dealer"/>
    <m/>
    <n v="150"/>
    <n v="150"/>
    <n v="286"/>
    <n v="-136"/>
    <n v="190.66666666666666"/>
    <n v="194.5"/>
    <s v="DEC"/>
    <n v="194.5"/>
    <n v="91.5"/>
    <n v="0.47043701799485871"/>
    <s v="GROWTH"/>
    <n v="130"/>
    <s v="jAN"/>
    <n v="130"/>
    <n v="156"/>
    <n v="1.2000000000000002"/>
    <s v="GROWTH"/>
    <n v="0"/>
  </r>
  <r>
    <x v="1"/>
    <s v="GUWAHATI RURAL"/>
    <s v="J033"/>
    <n v="1000000288"/>
    <s v="JINTI HARDWARE"/>
    <d v="2007-11-12T00:00:00"/>
    <s v="Targeted Dealer"/>
    <m/>
    <n v="80"/>
    <n v="80"/>
    <n v="103.5"/>
    <n v="-23.5"/>
    <n v="129.375"/>
    <n v="126.5"/>
    <s v="DEC"/>
    <n v="126.5"/>
    <n v="-23"/>
    <n v="-0.18181818181818177"/>
    <s v="DEGROWTH"/>
    <n v="39"/>
    <s v="jAN"/>
    <n v="39"/>
    <n v="64.5"/>
    <n v="1.6538461538461537"/>
    <s v="GROWTH"/>
    <n v="0"/>
  </r>
  <r>
    <x v="1"/>
    <s v="GUWAHATI RURAL"/>
    <s v="NEL054"/>
    <n v="1000000290"/>
    <s v="LILA HARDWARE"/>
    <d v="2019-03-16T00:00:00"/>
    <s v="Targeted Dealer"/>
    <m/>
    <n v="15"/>
    <n v="15"/>
    <n v="11"/>
    <n v="4"/>
    <n v="73.333333333333343"/>
    <n v="3.5"/>
    <s v="DEC"/>
    <n v="3.5"/>
    <n v="7.5"/>
    <n v="2.1428571428571428"/>
    <s v="GROWTH"/>
    <n v="3.5"/>
    <s v="jAN"/>
    <n v="3.5"/>
    <n v="7.5"/>
    <n v="2.1428571428571428"/>
    <s v="GROWTH"/>
    <n v="0"/>
  </r>
  <r>
    <x v="1"/>
    <s v="GUWAHATI RURAL"/>
    <s v="NEM407"/>
    <n v="1000003815"/>
    <s v="MAA ENTERPRISE"/>
    <d v="2023-12-31T00:00:00"/>
    <s v="Targeted Dealer"/>
    <m/>
    <n v="250"/>
    <n v="250"/>
    <n v="363"/>
    <n v="-113"/>
    <n v="145.19999999999999"/>
    <n v="258"/>
    <s v="DEC"/>
    <n v="258"/>
    <n v="105"/>
    <n v="0.40697674418604657"/>
    <s v="GROWTH"/>
    <n v="281"/>
    <s v="jAN"/>
    <n v="281"/>
    <n v="82"/>
    <n v="0.29181494661921703"/>
    <s v="GROWTH"/>
    <n v="0"/>
  </r>
  <r>
    <x v="1"/>
    <s v="GUWAHATI RURAL"/>
    <s v="M220"/>
    <n v="1000000291"/>
    <s v="MAA ENTERPRISE (GUWAHATI)"/>
    <d v="2012-07-07T00:00:00"/>
    <s v="Targeted Dealer"/>
    <m/>
    <n v="25"/>
    <n v="25"/>
    <n v="21"/>
    <n v="4"/>
    <n v="84"/>
    <n v="40.5"/>
    <s v="DEC"/>
    <n v="40.5"/>
    <n v="-19.5"/>
    <n v="-0.48148148148148151"/>
    <s v="DEGROWTH"/>
    <n v="0"/>
    <s v="jAN"/>
    <n v="0"/>
    <n v="21"/>
    <n v="0"/>
    <b v="0"/>
    <n v="0"/>
  </r>
  <r>
    <x v="1"/>
    <s v="GUWAHATI RURAL"/>
    <s v="NEM343"/>
    <n v="1000002763"/>
    <s v="MAA ENTERPRISE-GHY"/>
    <d v="2022-05-30T00:00:00"/>
    <s v="Targeted Dealer"/>
    <m/>
    <n v="100"/>
    <n v="100"/>
    <n v="55.5"/>
    <n v="44.5"/>
    <n v="55.5"/>
    <n v="71.75"/>
    <s v="DEC"/>
    <n v="71.75"/>
    <n v="-16.25"/>
    <n v="-0.22648083623693382"/>
    <s v="DEGROWTH"/>
    <n v="86.5"/>
    <s v="jAN"/>
    <n v="86.5"/>
    <n v="-31"/>
    <n v="-0.35838150289017345"/>
    <s v="DEGROWTH"/>
    <n v="0"/>
  </r>
  <r>
    <x v="1"/>
    <s v="GUWAHATI RURAL"/>
    <s v="NEM430"/>
    <n v="1000003975"/>
    <s v="MAHANTA AND CO. HARDWARE"/>
    <d v="2024-05-18T00:00:00"/>
    <s v="Targeted Dealer"/>
    <m/>
    <n v="35"/>
    <n v="35"/>
    <n v="46"/>
    <n v="-11"/>
    <n v="131.42857142857144"/>
    <n v="51"/>
    <s v="DEC"/>
    <n v="51"/>
    <n v="-5"/>
    <n v="-9.8039215686274495E-2"/>
    <s v="DEGROWTH"/>
    <n v="25.5"/>
    <s v="jAN"/>
    <n v="25.5"/>
    <n v="20.5"/>
    <n v="0.80392156862745101"/>
    <s v="GROWTH"/>
    <n v="0"/>
  </r>
  <r>
    <x v="1"/>
    <s v="GUWAHATI RURAL"/>
    <s v="NEM392"/>
    <n v="1000003642"/>
    <s v="MAYUKH ENTERPRISE"/>
    <d v="2023-07-11T00:00:00"/>
    <s v="Targeted Dealer"/>
    <m/>
    <n v="180"/>
    <n v="180"/>
    <n v="221"/>
    <n v="-41"/>
    <n v="122.77777777777777"/>
    <n v="182"/>
    <s v="DEC"/>
    <n v="182"/>
    <n v="39"/>
    <n v="0.21428571428571419"/>
    <s v="GROWTH"/>
    <n v="140.5"/>
    <s v="jAN"/>
    <n v="140.5"/>
    <n v="80.5"/>
    <n v="0.57295373665480431"/>
    <s v="GROWTH"/>
    <n v="0"/>
  </r>
  <r>
    <x v="1"/>
    <s v="GUWAHATI RURAL"/>
    <s v="N019"/>
    <n v="1000000292"/>
    <s v="NIRMAL HARDWARE"/>
    <d v="2006-08-12T00:00:00"/>
    <s v="Targeted Dealer"/>
    <m/>
    <n v="1100"/>
    <n v="1100"/>
    <n v="844.5"/>
    <n v="255.5"/>
    <n v="76.772727272727266"/>
    <n v="867"/>
    <s v="DEC"/>
    <n v="867"/>
    <n v="-22.5"/>
    <n v="-2.5951557093425559E-2"/>
    <s v="DEGROWTH"/>
    <n v="851.5"/>
    <s v="jAN"/>
    <n v="851.5"/>
    <n v="-7"/>
    <n v="-8.2207868467409906E-3"/>
    <s v="DEGROWTH"/>
    <n v="0"/>
  </r>
  <r>
    <x v="1"/>
    <s v="GUWAHATI RURAL"/>
    <s v="NEP252"/>
    <n v="1000003294"/>
    <s v="P.S. HARDWARE"/>
    <d v="2023-01-27T00:00:00"/>
    <s v="Targeted Dealer"/>
    <m/>
    <n v="150"/>
    <n v="150"/>
    <n v="166"/>
    <n v="-16"/>
    <n v="110.66666666666667"/>
    <n v="169"/>
    <s v="DEC"/>
    <n v="169"/>
    <n v="-3"/>
    <n v="-1.7751479289940808E-2"/>
    <s v="DEGROWTH"/>
    <n v="179.5"/>
    <s v="jAN"/>
    <n v="179.5"/>
    <n v="-13.5"/>
    <n v="-7.5208913649025044E-2"/>
    <s v="DEGROWTH"/>
    <n v="0"/>
  </r>
  <r>
    <x v="1"/>
    <s v="GUWAHATI RURAL"/>
    <s v="NEP100"/>
    <n v="1000000294"/>
    <s v="PARIJAT STEEL (GHY)"/>
    <d v="2017-01-27T00:00:00"/>
    <s v="Targeted Dealer"/>
    <m/>
    <n v="550"/>
    <n v="550"/>
    <n v="151.5"/>
    <n v="398.5"/>
    <n v="27.545454545454547"/>
    <n v="405.5"/>
    <s v="DEC"/>
    <n v="405.5"/>
    <n v="-254"/>
    <n v="-0.62638717632552399"/>
    <s v="DEGROWTH"/>
    <n v="451.45"/>
    <s v="jAN"/>
    <n v="451.45"/>
    <n v="-299.95"/>
    <n v="-0.66441466386089265"/>
    <s v="DEGROWTH"/>
    <n v="0"/>
  </r>
  <r>
    <x v="1"/>
    <s v="GUWAHATI RURAL"/>
    <s v="NEP279"/>
    <n v="1000003802"/>
    <s v="POPULAR ENTERPRISE"/>
    <d v="2023-12-23T00:00:00"/>
    <s v="Targeted Dealer"/>
    <m/>
    <n v="200"/>
    <n v="200"/>
    <n v="443.5"/>
    <n v="-243.5"/>
    <n v="221.75"/>
    <n v="220"/>
    <s v="DEC"/>
    <n v="220"/>
    <n v="223.5"/>
    <n v="1.0159090909090911"/>
    <s v="GROWTH"/>
    <n v="115.5"/>
    <s v="jAN"/>
    <n v="115.5"/>
    <n v="328"/>
    <n v="2.83982683982684"/>
    <s v="GROWTH"/>
    <n v="0"/>
  </r>
  <r>
    <x v="1"/>
    <s v="GUWAHATI RURAL"/>
    <s v="P134"/>
    <n v="1000000295"/>
    <s v="PRAGATI ENTERPRISE"/>
    <d v="2012-07-02T00:00:00"/>
    <s v="Targeted Dealer"/>
    <m/>
    <n v="70"/>
    <n v="70"/>
    <n v="48"/>
    <n v="22"/>
    <n v="68.571428571428569"/>
    <n v="52"/>
    <s v="DEC"/>
    <n v="52"/>
    <n v="-4"/>
    <n v="-7.6923076923076872E-2"/>
    <s v="DEGROWTH"/>
    <n v="67"/>
    <s v="jAN"/>
    <n v="67"/>
    <n v="-19"/>
    <n v="-0.28358208955223885"/>
    <s v="DEGROWTH"/>
    <n v="0"/>
  </r>
  <r>
    <x v="1"/>
    <s v="GUWAHATI RURAL"/>
    <s v="NER328"/>
    <n v="1000004100"/>
    <s v="R.K. TRADING"/>
    <d v="2024-08-28T00:00:00"/>
    <s v="Targeted Dealer"/>
    <m/>
    <n v="13"/>
    <n v="13"/>
    <n v="0"/>
    <n v="13"/>
    <n v="0"/>
    <n v="0"/>
    <s v="DEC"/>
    <n v="0"/>
    <n v="0"/>
    <s v=" "/>
    <b v="0"/>
    <n v="0"/>
    <s v="jAN"/>
    <n v="0"/>
    <n v="0"/>
    <n v="0"/>
    <b v="0"/>
    <n v="1"/>
  </r>
  <r>
    <x v="1"/>
    <s v="GUWAHATI RURAL"/>
    <s v="NER184"/>
    <n v="1000000297"/>
    <s v="RABEN KALITA ENTERPRISE"/>
    <d v="2019-12-06T00:00:00"/>
    <s v="Targeted Dealer"/>
    <m/>
    <n v="100"/>
    <n v="100"/>
    <n v="101"/>
    <n v="-1"/>
    <n v="101"/>
    <n v="140.5"/>
    <s v="DEC"/>
    <n v="140.5"/>
    <n v="-39.5"/>
    <n v="-0.28113879003558717"/>
    <s v="DEGROWTH"/>
    <n v="10.5"/>
    <s v="jAN"/>
    <n v="10.5"/>
    <n v="90.5"/>
    <n v="8.6190476190476186"/>
    <s v="GROWTH"/>
    <n v="0"/>
  </r>
  <r>
    <x v="1"/>
    <s v="GUWAHATI RURAL"/>
    <s v="NER095"/>
    <n v="1000000298"/>
    <s v="RAHUL TRADERS (GHY)"/>
    <d v="2017-04-01T00:00:00"/>
    <s v="Targeted Dealer"/>
    <m/>
    <n v="1200"/>
    <n v="1200"/>
    <n v="962.5"/>
    <n v="237.5"/>
    <n v="80.208333333333329"/>
    <n v="1052"/>
    <s v="DEC"/>
    <n v="1052"/>
    <n v="-89.5"/>
    <n v="-8.5076045627376473E-2"/>
    <s v="DEGROWTH"/>
    <n v="1096.5"/>
    <s v="jAN"/>
    <n v="1096.5"/>
    <n v="-134"/>
    <n v="-0.1222070223438213"/>
    <s v="DEGROWTH"/>
    <n v="0"/>
  </r>
  <r>
    <x v="1"/>
    <s v="GUWAHATI RURAL"/>
    <s v="NER084"/>
    <n v="1000000299"/>
    <s v="RAJIV TRADERS (GHY)"/>
    <d v="2016-11-19T00:00:00"/>
    <s v="Targeted Dealer"/>
    <m/>
    <n v="535"/>
    <n v="535"/>
    <n v="385"/>
    <n v="150"/>
    <n v="71.962616822429908"/>
    <n v="420"/>
    <s v="DEC"/>
    <n v="420"/>
    <n v="-35"/>
    <n v="-8.333333333333337E-2"/>
    <s v="DEGROWTH"/>
    <n v="506.5"/>
    <s v="jAN"/>
    <n v="506.5"/>
    <n v="-121.5"/>
    <n v="-0.23988153998025663"/>
    <s v="DEGROWTH"/>
    <n v="0"/>
  </r>
  <r>
    <x v="1"/>
    <s v="GUWAHATI RURAL"/>
    <s v="NER263"/>
    <n v="1000003162"/>
    <s v="RUPJYOTI ENTERPRISE"/>
    <d v="2022-12-21T00:00:00"/>
    <s v="Targeted Dealer"/>
    <m/>
    <n v="120"/>
    <n v="120"/>
    <n v="103.5"/>
    <n v="16.5"/>
    <n v="86.25"/>
    <n v="137"/>
    <s v="DEC"/>
    <n v="137"/>
    <n v="-33.5"/>
    <n v="-0.24452554744525545"/>
    <s v="DEGROWTH"/>
    <n v="104"/>
    <s v="jAN"/>
    <n v="104"/>
    <n v="-0.5"/>
    <n v="-4.8076923076922906E-3"/>
    <s v="DEGROWTH"/>
    <n v="0"/>
  </r>
  <r>
    <x v="1"/>
    <s v="GUWAHATI RURAL"/>
    <s v="S351"/>
    <n v="1000000301"/>
    <s v="S.B.ENTERPRISE (CHHAYGAON)"/>
    <d v="2012-12-05T00:00:00"/>
    <s v="Targeted Dealer"/>
    <m/>
    <n v="1943"/>
    <n v="1943"/>
    <n v="1907"/>
    <n v="36"/>
    <n v="98.147195059186828"/>
    <n v="1551"/>
    <s v="DEC"/>
    <n v="1551"/>
    <n v="356"/>
    <n v="0.22952933591231472"/>
    <s v="GROWTH"/>
    <n v="1758"/>
    <s v="jAN"/>
    <n v="1758"/>
    <n v="149"/>
    <n v="8.475540386803182E-2"/>
    <s v="GROWTH"/>
    <n v="0"/>
  </r>
  <r>
    <x v="1"/>
    <s v="GUWAHATI RURAL"/>
    <s v="S434"/>
    <n v="1000000302"/>
    <s v="S.I.R ENTERPRISE"/>
    <d v="2013-08-02T00:00:00"/>
    <s v="Targeted Dealer"/>
    <m/>
    <n v="450"/>
    <n v="450"/>
    <n v="441.5"/>
    <n v="8.5"/>
    <n v="98.111111111111114"/>
    <n v="416"/>
    <s v="DEC"/>
    <n v="416"/>
    <n v="25.5"/>
    <n v="6.1298076923076872E-2"/>
    <s v="GROWTH"/>
    <n v="490.5"/>
    <s v="jAN"/>
    <n v="490.5"/>
    <n v="-49"/>
    <n v="-9.9898063200815512E-2"/>
    <s v="DEGROWTH"/>
    <n v="0"/>
  </r>
  <r>
    <x v="1"/>
    <s v="GUWAHATI RURAL"/>
    <s v="S014"/>
    <n v="1000000303"/>
    <s v="SALEN ENTERPRISE"/>
    <d v="2005-04-23T00:00:00"/>
    <s v="Targeted Dealer"/>
    <m/>
    <n v="15"/>
    <n v="15"/>
    <n v="14"/>
    <n v="1"/>
    <n v="93.333333333333343"/>
    <n v="10.5"/>
    <s v="DEC"/>
    <n v="10.5"/>
    <n v="3.5"/>
    <n v="0.33333333333333326"/>
    <s v="GROWTH"/>
    <n v="17.5"/>
    <s v="jAN"/>
    <n v="17.5"/>
    <n v="-3.5"/>
    <n v="-0.19999999999999996"/>
    <s v="DEGROWTH"/>
    <n v="0"/>
  </r>
  <r>
    <x v="1"/>
    <s v="GUWAHATI RURAL"/>
    <s v="NES025"/>
    <n v="1000000305"/>
    <s v="SARMA HARDWARE(GUWAHATI)"/>
    <d v="2014-08-19T00:00:00"/>
    <s v="Targeted Dealer"/>
    <m/>
    <n v="420"/>
    <n v="420"/>
    <n v="365"/>
    <n v="55"/>
    <n v="86.904761904761898"/>
    <n v="413.5"/>
    <s v="DEC"/>
    <n v="413.5"/>
    <n v="-48.5"/>
    <n v="-0.11729141475211613"/>
    <s v="DEGROWTH"/>
    <n v="365.5"/>
    <s v="jAN"/>
    <n v="365.5"/>
    <n v="-0.5"/>
    <n v="-1.3679890560875929E-3"/>
    <s v="DEGROWTH"/>
    <n v="0"/>
  </r>
  <r>
    <x v="1"/>
    <s v="DARANG"/>
    <s v="M024"/>
    <n v="1000000182"/>
    <s v="MAHABIR PRASAD MAHENDRA KUMAR"/>
    <d v="2005-02-25T00:00:00"/>
    <s v="Targeted Dealer"/>
    <m/>
    <n v="60"/>
    <n v="60"/>
    <n v="60"/>
    <n v="0"/>
    <n v="100"/>
    <n v="40"/>
    <s v="DEC"/>
    <n v="40"/>
    <n v="20"/>
    <n v="0.5"/>
    <s v="GROWTH"/>
    <n v="80"/>
    <s v="jAN"/>
    <n v="80"/>
    <n v="-20"/>
    <n v="-0.25"/>
    <s v="DEGROWTH"/>
    <n v="0"/>
  </r>
  <r>
    <x v="1"/>
    <s v="DARANG"/>
    <s v="M029"/>
    <n v="1000000184"/>
    <s v="MAHENDRA KUMAR SURANA"/>
    <d v="2005-02-25T00:00:00"/>
    <s v="Targeted Dealer"/>
    <m/>
    <n v="1200"/>
    <n v="1200"/>
    <n v="985"/>
    <n v="215"/>
    <n v="82.083333333333329"/>
    <n v="1097.5"/>
    <s v="DEC"/>
    <n v="1097.5"/>
    <n v="-112.5"/>
    <n v="-0.10250569476082005"/>
    <s v="DEGROWTH"/>
    <n v="1110.5"/>
    <s v="jAN"/>
    <n v="1110.5"/>
    <n v="-125.5"/>
    <n v="-0.11301215668617737"/>
    <s v="DEGROWTH"/>
    <n v="0"/>
  </r>
  <r>
    <x v="1"/>
    <s v="DARANG"/>
    <s v="B006"/>
    <n v="1000000171"/>
    <s v="BABA HARDWARE (DARRANG)"/>
    <d v="2006-02-02T00:00:00"/>
    <s v="Targeted Dealer"/>
    <m/>
    <n v="150"/>
    <n v="150"/>
    <n v="89.5"/>
    <n v="60.5"/>
    <n v="59.666666666666664"/>
    <n v="124.5"/>
    <s v="DEC"/>
    <n v="124.5"/>
    <n v="-35"/>
    <n v="-0.28112449799196793"/>
    <s v="DEGROWTH"/>
    <n v="77.5"/>
    <s v="jAN"/>
    <n v="77.5"/>
    <n v="12"/>
    <n v="0.15483870967741931"/>
    <s v="GROWTH"/>
    <n v="0"/>
  </r>
  <r>
    <x v="1"/>
    <s v="DARANG"/>
    <s v="D026"/>
    <n v="1000000176"/>
    <s v="DURGA TRADING (DARRANG)"/>
    <d v="2006-02-02T00:00:00"/>
    <s v="-"/>
    <m/>
    <n v="0"/>
    <n v="0"/>
    <n v="19.5"/>
    <n v="-19.5"/>
    <s v="-"/>
    <n v="0"/>
    <s v="DEC"/>
    <n v="0"/>
    <n v="19.5"/>
    <s v=" "/>
    <b v="0"/>
    <n v="25.5"/>
    <s v="jAN"/>
    <n v="25.5"/>
    <n v="-6"/>
    <n v="-0.23529411764705888"/>
    <s v="DEGROWTH"/>
    <n v="1"/>
  </r>
  <r>
    <x v="1"/>
    <s v="DARANG"/>
    <s v="M428"/>
    <n v="1000000185"/>
    <s v="MAHESH HARDWARE"/>
    <d v="2014-04-29T00:00:00"/>
    <s v="Targeted Dealer"/>
    <m/>
    <n v="25"/>
    <n v="25"/>
    <n v="37.5"/>
    <n v="-12.5"/>
    <n v="150"/>
    <n v="25"/>
    <s v="DEC"/>
    <n v="25"/>
    <n v="12.5"/>
    <n v="0.5"/>
    <s v="GROWTH"/>
    <n v="70"/>
    <s v="jAN"/>
    <n v="70"/>
    <n v="-32.5"/>
    <n v="-0.4642857142857143"/>
    <s v="DEGROWTH"/>
    <n v="0"/>
  </r>
  <r>
    <x v="1"/>
    <s v="DARANG"/>
    <s v="NES003"/>
    <n v="1000000196"/>
    <s v="SHANKAR BHANDAR (DARANG)"/>
    <d v="2014-05-09T00:00:00"/>
    <s v="Targeted Dealer"/>
    <m/>
    <n v="25"/>
    <n v="25"/>
    <n v="24.5"/>
    <n v="0.5"/>
    <n v="98"/>
    <n v="25"/>
    <s v="DEC"/>
    <n v="25"/>
    <n v="-0.5"/>
    <n v="-2.0000000000000018E-2"/>
    <s v="DEGROWTH"/>
    <n v="13"/>
    <s v="jAN"/>
    <n v="13"/>
    <n v="11.5"/>
    <n v="0.88461538461538458"/>
    <s v="GROWTH"/>
    <n v="0"/>
  </r>
  <r>
    <x v="1"/>
    <s v="DARANG"/>
    <s v="NED009"/>
    <n v="1000000177"/>
    <s v="DUTTA STORE"/>
    <d v="2014-09-30T00:00:00"/>
    <s v="Targeted Dealer"/>
    <m/>
    <n v="450"/>
    <n v="450"/>
    <n v="379.5"/>
    <n v="70.5"/>
    <n v="84.333333333333329"/>
    <n v="400"/>
    <s v="DEC"/>
    <n v="400"/>
    <n v="-20.5"/>
    <n v="-5.1250000000000018E-2"/>
    <s v="DEGROWTH"/>
    <n v="404.5"/>
    <s v="jAN"/>
    <n v="404.5"/>
    <n v="-25"/>
    <n v="-6.180469715698389E-2"/>
    <s v="DEGROWTH"/>
    <n v="0"/>
  </r>
  <r>
    <x v="1"/>
    <s v="DARANG"/>
    <s v="NES090"/>
    <n v="1000000194"/>
    <s v="S.B. HARDWARE"/>
    <d v="2015-08-12T00:00:00"/>
    <s v="Targeted Dealer"/>
    <m/>
    <n v="380"/>
    <n v="380"/>
    <n v="391"/>
    <n v="-11"/>
    <n v="102.89473684210527"/>
    <n v="275.5"/>
    <s v="DEC"/>
    <n v="275.5"/>
    <n v="115.5"/>
    <n v="0.41923774954627957"/>
    <s v="GROWTH"/>
    <n v="366.5"/>
    <s v="jAN"/>
    <n v="366.5"/>
    <n v="24.5"/>
    <n v="6.684856753069579E-2"/>
    <s v="GROWTH"/>
    <n v="0"/>
  </r>
  <r>
    <x v="1"/>
    <s v="DARANG"/>
    <s v="NEP046"/>
    <n v="1000000189"/>
    <s v="PRADIP SAHA"/>
    <d v="2015-10-03T00:00:00"/>
    <s v="Targeted Dealer"/>
    <m/>
    <n v="25"/>
    <n v="25"/>
    <n v="27.5"/>
    <n v="-2.5"/>
    <n v="110"/>
    <n v="27.5"/>
    <s v="DEC"/>
    <n v="27.5"/>
    <n v="0"/>
    <n v="0"/>
    <s v="GROWTH"/>
    <n v="50"/>
    <s v="jAN"/>
    <n v="50"/>
    <n v="-22.5"/>
    <n v="-0.44999999999999996"/>
    <s v="DEGROWTH"/>
    <n v="1"/>
  </r>
  <r>
    <x v="1"/>
    <s v="DARANG"/>
    <s v="NEK062"/>
    <n v="1000000181"/>
    <s v="K B HARDWARE (DARRANG)"/>
    <d v="2017-06-03T00:00:00"/>
    <s v="Targeted Dealer"/>
    <m/>
    <n v="120"/>
    <n v="120"/>
    <n v="38.5"/>
    <n v="81.5"/>
    <n v="32.083333333333336"/>
    <n v="110.5"/>
    <s v="DEC"/>
    <n v="110.5"/>
    <n v="-72"/>
    <n v="-0.65158371040723984"/>
    <s v="DEGROWTH"/>
    <n v="97.5"/>
    <s v="jAN"/>
    <n v="97.5"/>
    <n v="-59"/>
    <n v="-0.6051282051282052"/>
    <s v="DEGROWTH"/>
    <n v="0"/>
  </r>
  <r>
    <x v="1"/>
    <s v="DARANG"/>
    <s v="NEG056"/>
    <n v="1000000178"/>
    <s v="GANGA HARDWARE (DARRANG)"/>
    <d v="2017-07-05T00:00:00"/>
    <s v="Targeted Dealer"/>
    <m/>
    <n v="25"/>
    <n v="25"/>
    <n v="0"/>
    <n v="25"/>
    <n v="0"/>
    <n v="12.5"/>
    <s v="DEC"/>
    <n v="12.5"/>
    <n v="-12.5"/>
    <n v="-1"/>
    <s v="DEGROWTH"/>
    <n v="0"/>
    <s v="jAN"/>
    <n v="0"/>
    <n v="0"/>
    <n v="0"/>
    <b v="0"/>
    <n v="0"/>
  </r>
  <r>
    <x v="1"/>
    <s v="DARANG"/>
    <s v="NER113"/>
    <n v="1000000190"/>
    <s v="RAJ HARDWARE (DARRANG)"/>
    <d v="2017-11-27T00:00:00"/>
    <s v="Targeted Dealer"/>
    <m/>
    <n v="80"/>
    <n v="80"/>
    <n v="90.5"/>
    <n v="-10.5"/>
    <n v="113.125"/>
    <n v="141"/>
    <s v="DEC"/>
    <n v="141"/>
    <n v="-50.5"/>
    <n v="-0.35815602836879434"/>
    <s v="DEGROWTH"/>
    <n v="36.5"/>
    <s v="jAN"/>
    <n v="36.5"/>
    <n v="54"/>
    <n v="1.4794520547945207"/>
    <s v="GROWTH"/>
    <n v="0"/>
  </r>
  <r>
    <x v="1"/>
    <s v="DARANG"/>
    <s v="NEA175"/>
    <n v="1000000168"/>
    <s v="AFSHANA HARDWARE"/>
    <d v="2018-02-16T00:00:00"/>
    <s v="Targeted Dealer"/>
    <m/>
    <n v="200"/>
    <n v="200"/>
    <n v="162.5"/>
    <n v="37.5"/>
    <n v="81.25"/>
    <n v="99.5"/>
    <s v="DEC"/>
    <n v="99.5"/>
    <n v="63"/>
    <n v="0.63316582914572872"/>
    <s v="GROWTH"/>
    <n v="260"/>
    <s v="jAN"/>
    <n v="260"/>
    <n v="-97.5"/>
    <n v="-0.375"/>
    <s v="DEGROWTH"/>
    <n v="0"/>
  </r>
  <r>
    <x v="1"/>
    <s v="DARANG"/>
    <s v="NEB163"/>
    <n v="1000000172"/>
    <s v="BHARAT CEMENT SUPPLIER"/>
    <d v="2018-07-01T00:00:00"/>
    <s v="Targeted Dealer"/>
    <m/>
    <n v="700"/>
    <n v="700"/>
    <n v="633.79999999999995"/>
    <n v="66.200000000000045"/>
    <n v="90.54285714285713"/>
    <n v="588"/>
    <s v="DEC"/>
    <n v="588"/>
    <n v="45.799999999999955"/>
    <n v="7.7891156462585043E-2"/>
    <s v="GROWTH"/>
    <n v="727"/>
    <s v="jAN"/>
    <n v="727"/>
    <n v="-93.200000000000045"/>
    <n v="-0.12819807427785423"/>
    <s v="DEGROWTH"/>
    <n v="0"/>
  </r>
  <r>
    <x v="1"/>
    <s v="DARANG"/>
    <s v="NES304"/>
    <n v="1000000195"/>
    <s v="SARMA STORE"/>
    <d v="2018-07-01T00:00:00"/>
    <s v="Targeted Dealer"/>
    <m/>
    <n v="180"/>
    <n v="180"/>
    <n v="155.5"/>
    <n v="24.5"/>
    <n v="86.388888888888886"/>
    <n v="133"/>
    <s v="DEC"/>
    <n v="133"/>
    <n v="22.5"/>
    <n v="0.16917293233082709"/>
    <s v="GROWTH"/>
    <n v="167.5"/>
    <s v="jAN"/>
    <n v="167.5"/>
    <n v="-12"/>
    <n v="-7.1641791044776082E-2"/>
    <s v="DEGROWTH"/>
    <n v="0"/>
  </r>
  <r>
    <x v="1"/>
    <s v="DARANG"/>
    <s v="NEB164"/>
    <n v="1000000170"/>
    <s v="B BORO ENTERPRISE"/>
    <d v="2018-07-14T00:00:00"/>
    <s v="Targeted Dealer"/>
    <m/>
    <n v="260"/>
    <n v="260"/>
    <n v="215"/>
    <n v="45"/>
    <n v="82.692307692307693"/>
    <n v="224"/>
    <s v="DEC"/>
    <n v="224"/>
    <n v="-9"/>
    <n v="-4.0178571428571397E-2"/>
    <s v="DEGROWTH"/>
    <n v="262"/>
    <s v="jAN"/>
    <n v="262"/>
    <n v="-47"/>
    <n v="-0.17938931297709926"/>
    <s v="DEGROWTH"/>
    <n v="0"/>
  </r>
  <r>
    <x v="1"/>
    <s v="DARANG"/>
    <s v="NEJ117"/>
    <n v="1000000179"/>
    <s v="JAI SHREE RAM HARDWARE"/>
    <d v="2021-01-12T00:00:00"/>
    <s v="Targeted Dealer"/>
    <m/>
    <n v="150"/>
    <n v="150"/>
    <n v="104"/>
    <n v="46"/>
    <n v="69.333333333333329"/>
    <n v="217.5"/>
    <s v="DEC"/>
    <n v="217.5"/>
    <n v="-113.5"/>
    <n v="-0.52183908045977012"/>
    <s v="DEGROWTH"/>
    <n v="147.5"/>
    <s v="jAN"/>
    <n v="147.5"/>
    <n v="-43.5"/>
    <n v="-0.29491525423728815"/>
    <s v="DEGROWTH"/>
    <n v="0"/>
  </r>
  <r>
    <x v="1"/>
    <s v="DARANG"/>
    <s v="NEM301"/>
    <n v="1000000183"/>
    <s v="MAHALAXMI ENTERPRISE - DRG"/>
    <d v="2021-02-13T00:00:00"/>
    <s v="Targeted Dealer"/>
    <m/>
    <n v="25"/>
    <n v="25"/>
    <n v="7.5"/>
    <n v="17.5"/>
    <n v="30"/>
    <n v="7.5"/>
    <s v="DEC"/>
    <n v="7.5"/>
    <n v="0"/>
    <n v="0"/>
    <s v="GROWTH"/>
    <n v="0"/>
    <s v="jAN"/>
    <n v="0"/>
    <n v="7.5"/>
    <n v="0"/>
    <b v="0"/>
    <n v="1"/>
  </r>
  <r>
    <x v="1"/>
    <s v="DARANG"/>
    <s v="NEB264"/>
    <n v="1000000174"/>
    <s v="BIMAL HARDWARE - DRG"/>
    <d v="2021-09-02T00:00:00"/>
    <s v="Targeted Dealer"/>
    <m/>
    <n v="76"/>
    <n v="76"/>
    <n v="64"/>
    <n v="12"/>
    <n v="84.21052631578948"/>
    <n v="64"/>
    <s v="DEC"/>
    <n v="64"/>
    <n v="0"/>
    <n v="0"/>
    <s v="GROWTH"/>
    <n v="64"/>
    <s v="jAN"/>
    <n v="64"/>
    <n v="0"/>
    <n v="0"/>
    <s v="GROWTH"/>
    <n v="0"/>
  </r>
  <r>
    <x v="1"/>
    <s v="DARANG"/>
    <s v="NEA329"/>
    <n v="1000002402"/>
    <s v="ALPANA INDUSTRY AND HARDWARE SHOP"/>
    <d v="2021-12-29T00:00:00"/>
    <s v="Targeted Dealer"/>
    <m/>
    <n v="80"/>
    <n v="80"/>
    <n v="72.5"/>
    <n v="7.5"/>
    <n v="90.625"/>
    <n v="65"/>
    <s v="DEC"/>
    <n v="65"/>
    <n v="7.5"/>
    <n v="0.11538461538461542"/>
    <s v="GROWTH"/>
    <n v="38"/>
    <s v="jAN"/>
    <n v="38"/>
    <n v="34.5"/>
    <n v="0.90789473684210531"/>
    <s v="GROWTH"/>
    <n v="0"/>
  </r>
  <r>
    <x v="1"/>
    <s v="DARANG"/>
    <s v="NEP233"/>
    <n v="1000002740"/>
    <s v="PARBIN ENTERPRISE"/>
    <d v="2022-05-04T00:00:00"/>
    <s v="Targeted Dealer"/>
    <m/>
    <n v="275"/>
    <n v="275"/>
    <n v="200"/>
    <n v="75"/>
    <n v="72.727272727272734"/>
    <n v="251.5"/>
    <s v="DEC"/>
    <n v="251.5"/>
    <n v="-51.5"/>
    <n v="-0.20477137176938365"/>
    <s v="DEGROWTH"/>
    <n v="195.5"/>
    <s v="jAN"/>
    <n v="195.5"/>
    <n v="4.5"/>
    <n v="2.3017902813299296E-2"/>
    <s v="GROWTH"/>
    <n v="0"/>
  </r>
  <r>
    <x v="1"/>
    <s v="DARANG"/>
    <s v="NEN189"/>
    <n v="1000002746"/>
    <s v="NARGIS HARDWARE"/>
    <d v="2022-05-10T00:00:00"/>
    <s v="Targeted Dealer"/>
    <m/>
    <n v="50"/>
    <n v="50"/>
    <n v="0"/>
    <n v="50"/>
    <n v="0"/>
    <n v="0"/>
    <s v="DEC"/>
    <n v="0"/>
    <n v="0"/>
    <s v=" "/>
    <b v="0"/>
    <n v="0"/>
    <s v="jAN"/>
    <n v="0"/>
    <n v="0"/>
    <n v="0"/>
    <b v="0"/>
    <n v="0"/>
  </r>
  <r>
    <x v="1"/>
    <s v="DARANG"/>
    <s v="NES595"/>
    <n v="1000002820"/>
    <s v="S S ENTERPRISE-DARRANG"/>
    <d v="2022-06-25T00:00:00"/>
    <s v="Targeted Dealer"/>
    <m/>
    <n v="150"/>
    <n v="150"/>
    <n v="107"/>
    <n v="43"/>
    <n v="71.333333333333329"/>
    <n v="70"/>
    <s v="DEC"/>
    <n v="70"/>
    <n v="37"/>
    <n v="0.52857142857142847"/>
    <s v="GROWTH"/>
    <n v="137.5"/>
    <s v="jAN"/>
    <n v="137.5"/>
    <n v="-30.5"/>
    <n v="-0.2218181818181818"/>
    <s v="DEGROWTH"/>
    <n v="0"/>
  </r>
  <r>
    <x v="1"/>
    <s v="DARANG"/>
    <s v="NEB328"/>
    <n v="1000003497"/>
    <s v="BISWAKARMA HARDWARE"/>
    <d v="2022-08-31T00:00:00"/>
    <s v="Targeted Dealer"/>
    <m/>
    <n v="25"/>
    <n v="25"/>
    <n v="25.5"/>
    <n v="-0.5"/>
    <n v="102"/>
    <n v="26"/>
    <s v="DEC"/>
    <n v="26"/>
    <n v="-0.5"/>
    <n v="-1.9230769230769273E-2"/>
    <s v="DEGROWTH"/>
    <n v="20"/>
    <s v="jAN"/>
    <n v="20"/>
    <n v="5.5"/>
    <n v="0.27499999999999991"/>
    <s v="GROWTH"/>
    <n v="0"/>
  </r>
  <r>
    <x v="1"/>
    <s v="DARANG"/>
    <s v="NEB295"/>
    <n v="1000003116"/>
    <s v="B.M. HARDWARE"/>
    <d v="2022-11-28T00:00:00"/>
    <s v="Targeted Dealer"/>
    <m/>
    <n v="60"/>
    <n v="60"/>
    <n v="12.5"/>
    <n v="47.5"/>
    <n v="20.833333333333336"/>
    <n v="20"/>
    <s v="DEC"/>
    <n v="20"/>
    <n v="-7.5"/>
    <n v="-0.375"/>
    <s v="DEGROWTH"/>
    <n v="32.5"/>
    <s v="jAN"/>
    <n v="32.5"/>
    <n v="-20"/>
    <n v="-0.61538461538461542"/>
    <s v="DEGROWTH"/>
    <n v="0"/>
  </r>
  <r>
    <x v="1"/>
    <s v="DARANG"/>
    <s v="NEB300"/>
    <n v="1000003191"/>
    <s v="BISHNU HARDWARE"/>
    <d v="2022-12-29T00:00:00"/>
    <s v="Targeted Dealer"/>
    <m/>
    <n v="25"/>
    <n v="25"/>
    <n v="0"/>
    <n v="25"/>
    <n v="0"/>
    <n v="12.5"/>
    <s v="DEC"/>
    <n v="12.5"/>
    <n v="-12.5"/>
    <n v="-1"/>
    <s v="DEGROWTH"/>
    <n v="13"/>
    <s v="jAN"/>
    <n v="13"/>
    <n v="-13"/>
    <n v="-1"/>
    <s v="DEGROWTH"/>
    <n v="0"/>
  </r>
  <r>
    <x v="1"/>
    <s v="DARANG"/>
    <s v="NEM366"/>
    <n v="1000003325"/>
    <s v="MAA KAMAKHYA METAL"/>
    <d v="2023-02-09T00:00:00"/>
    <s v="Targeted Dealer"/>
    <m/>
    <n v="100"/>
    <n v="100"/>
    <n v="160"/>
    <n v="-60"/>
    <n v="160"/>
    <n v="80"/>
    <s v="DEC"/>
    <n v="80"/>
    <n v="80"/>
    <n v="1"/>
    <s v="GROWTH"/>
    <n v="20"/>
    <s v="jAN"/>
    <n v="20"/>
    <n v="140"/>
    <n v="7"/>
    <s v="GROWTH"/>
    <n v="0"/>
  </r>
  <r>
    <x v="1"/>
    <s v="DARANG"/>
    <s v="NEM372"/>
    <n v="1000003407"/>
    <s v="MAA HARDWARE"/>
    <d v="2023-03-06T00:00:00"/>
    <s v="Targeted Dealer"/>
    <m/>
    <n v="150"/>
    <n v="150"/>
    <n v="125"/>
    <n v="25"/>
    <n v="83.333333333333329"/>
    <n v="75"/>
    <s v="DEC"/>
    <n v="75"/>
    <n v="50"/>
    <n v="0.66666666666666674"/>
    <s v="GROWTH"/>
    <n v="219.5"/>
    <s v="jAN"/>
    <n v="219.5"/>
    <n v="-94.5"/>
    <n v="-0.43052391799544421"/>
    <s v="DEGROWTH"/>
    <n v="0"/>
  </r>
  <r>
    <x v="1"/>
    <s v="DARANG"/>
    <s v="NES669"/>
    <n v="1000003598"/>
    <s v="S S HARDWARE"/>
    <d v="2023-06-23T00:00:00"/>
    <s v="Targeted Dealer"/>
    <m/>
    <n v="140"/>
    <n v="140"/>
    <n v="149"/>
    <n v="-9"/>
    <n v="106.42857142857143"/>
    <n v="151"/>
    <s v="DEC"/>
    <n v="151"/>
    <n v="-2"/>
    <n v="-1.3245033112582738E-2"/>
    <s v="DEGROWTH"/>
    <n v="108.5"/>
    <s v="jAN"/>
    <n v="108.5"/>
    <n v="40.5"/>
    <n v="0.37327188940092171"/>
    <s v="GROWTH"/>
    <n v="0"/>
  </r>
  <r>
    <x v="1"/>
    <s v="DARANG"/>
    <s v="NES692"/>
    <n v="1000003791"/>
    <s v="SHIVAM STEEL"/>
    <d v="2023-12-20T00:00:00"/>
    <s v="Targeted Dealer"/>
    <m/>
    <n v="25"/>
    <n v="25"/>
    <n v="0"/>
    <n v="25"/>
    <n v="0"/>
    <n v="0"/>
    <s v="DEC"/>
    <n v="0"/>
    <n v="0"/>
    <s v=" "/>
    <b v="0"/>
    <n v="20"/>
    <s v="jAN"/>
    <n v="20"/>
    <n v="-20"/>
    <n v="-1"/>
    <s v="DEGROWTH"/>
    <n v="1"/>
  </r>
  <r>
    <x v="1"/>
    <s v="DARANG"/>
    <s v="NEP280"/>
    <n v="1000003806"/>
    <s v="POPULAR ENTERPRISE"/>
    <d v="2023-12-28T00:00:00"/>
    <s v="Targeted Dealer"/>
    <m/>
    <n v="10"/>
    <n v="10"/>
    <n v="25"/>
    <n v="-15"/>
    <n v="250"/>
    <n v="0"/>
    <s v="DEC"/>
    <n v="0"/>
    <n v="25"/>
    <s v=" "/>
    <b v="0"/>
    <n v="31.5"/>
    <s v="jAN"/>
    <n v="31.5"/>
    <n v="-6.5"/>
    <n v="-0.20634920634920639"/>
    <s v="DEGROWTH"/>
    <n v="0"/>
  </r>
  <r>
    <x v="1"/>
    <s v="DARANG"/>
    <s v="NET188"/>
    <n v="1000003845"/>
    <s v="TANGLA STEEL HOUSE"/>
    <d v="2024-01-31T00:00:00"/>
    <s v="Targeted Dealer"/>
    <m/>
    <n v="100"/>
    <n v="100"/>
    <n v="108"/>
    <n v="-8"/>
    <n v="108"/>
    <n v="118.5"/>
    <s v="DEC"/>
    <n v="118.5"/>
    <n v="-10.5"/>
    <n v="-8.8607594936708889E-2"/>
    <s v="DEGROWTH"/>
    <n v="38"/>
    <s v="jAN"/>
    <n v="38"/>
    <n v="70"/>
    <n v="1.8421052631578947"/>
    <s v="GROWTH"/>
    <n v="0"/>
  </r>
  <r>
    <x v="1"/>
    <s v="DARANG"/>
    <s v="NEM414"/>
    <n v="1000003852"/>
    <s v="MAHESH STORE"/>
    <d v="2024-02-13T00:00:00"/>
    <s v="Targeted Dealer"/>
    <m/>
    <n v="260"/>
    <n v="260"/>
    <n v="157"/>
    <n v="103"/>
    <n v="60.38461538461538"/>
    <n v="249.5"/>
    <s v="DEC"/>
    <n v="249.5"/>
    <n v="-92.5"/>
    <n v="-0.3707414829659319"/>
    <s v="DEGROWTH"/>
    <n v="246"/>
    <s v="jAN"/>
    <n v="246"/>
    <n v="-89"/>
    <n v="-0.36178861788617889"/>
    <s v="DEGROWTH"/>
    <n v="0"/>
  </r>
  <r>
    <x v="1"/>
    <s v="DARANG"/>
    <s v="NEA433"/>
    <n v="1000003854"/>
    <s v="AFSANA HARDWARE"/>
    <d v="2024-02-17T00:00:00"/>
    <s v="Targeted Dealer"/>
    <m/>
    <n v="120"/>
    <n v="120"/>
    <n v="172"/>
    <n v="-52"/>
    <n v="143.33333333333334"/>
    <n v="112.5"/>
    <s v="DEC"/>
    <n v="112.5"/>
    <n v="59.5"/>
    <n v="0.52888888888888896"/>
    <s v="GROWTH"/>
    <n v="132"/>
    <s v="jAN"/>
    <n v="132"/>
    <n v="40"/>
    <n v="0.30303030303030298"/>
    <s v="GROWTH"/>
    <n v="0"/>
  </r>
  <r>
    <x v="1"/>
    <s v="DARANG"/>
    <s v="NEA434"/>
    <n v="1000003855"/>
    <s v="ASHA HARDWARE"/>
    <d v="2024-02-17T00:00:00"/>
    <s v="Targeted Dealer"/>
    <m/>
    <n v="120"/>
    <n v="120"/>
    <n v="82.5"/>
    <n v="37.5"/>
    <n v="68.75"/>
    <n v="95"/>
    <s v="DEC"/>
    <n v="95"/>
    <n v="-12.5"/>
    <n v="-0.13157894736842102"/>
    <s v="DEGROWTH"/>
    <n v="107.5"/>
    <s v="jAN"/>
    <n v="107.5"/>
    <n v="-25"/>
    <n v="-0.23255813953488369"/>
    <s v="DEGROWTH"/>
    <n v="0"/>
  </r>
  <r>
    <x v="1"/>
    <s v="DARANG"/>
    <s v="NEP284"/>
    <n v="1000003890"/>
    <s v="PARISMITA ENTERPRISE"/>
    <d v="2024-03-20T00:00:00"/>
    <s v="Targeted Dealer"/>
    <m/>
    <n v="1400"/>
    <n v="1400"/>
    <n v="1139"/>
    <n v="261"/>
    <n v="81.357142857142861"/>
    <n v="975"/>
    <s v="DEC"/>
    <n v="975"/>
    <n v="164"/>
    <n v="0.16820512820512823"/>
    <s v="GROWTH"/>
    <n v="1203"/>
    <s v="jAN"/>
    <n v="1203"/>
    <n v="-64"/>
    <n v="-5.3200332502078118E-2"/>
    <s v="DEGROWTH"/>
    <n v="0"/>
  </r>
  <r>
    <x v="1"/>
    <s v="DARANG"/>
    <s v="NEA448"/>
    <n v="1000003968"/>
    <s v="ABDIN HARDWARE"/>
    <d v="2024-05-27T00:00:00"/>
    <s v="Targeted Dealer"/>
    <m/>
    <n v="60"/>
    <n v="60"/>
    <n v="88.5"/>
    <n v="-28.5"/>
    <n v="147.5"/>
    <n v="37"/>
    <s v="DEC"/>
    <n v="37"/>
    <n v="51.5"/>
    <n v="1.3918918918918921"/>
    <s v="GROWTH"/>
    <n v="51"/>
    <s v="jAN"/>
    <n v="51"/>
    <n v="37.5"/>
    <n v="0.73529411764705888"/>
    <s v="GROWTH"/>
    <n v="0"/>
  </r>
  <r>
    <x v="1"/>
    <s v="DARANG"/>
    <s v="NEM432"/>
    <n v="1000003969"/>
    <s v="MAA HARDWARE"/>
    <d v="2024-05-27T00:00:00"/>
    <s v="Targeted Dealer"/>
    <m/>
    <n v="25"/>
    <n v="25"/>
    <n v="50"/>
    <n v="-25"/>
    <n v="200"/>
    <n v="25"/>
    <s v="DEC"/>
    <n v="25"/>
    <n v="25"/>
    <n v="1"/>
    <s v="GROWTH"/>
    <n v="12"/>
    <s v="jAN"/>
    <n v="12"/>
    <n v="38"/>
    <n v="3.166666666666667"/>
    <s v="GROWTH"/>
    <n v="0"/>
  </r>
  <r>
    <x v="1"/>
    <s v="DARANG"/>
    <s v="NES728"/>
    <n v="1000003999"/>
    <s v="SRI NARAYAN CHANDRA SAHA &amp; SONS"/>
    <d v="2024-06-06T00:00:00"/>
    <s v="Targeted Dealer"/>
    <m/>
    <n v="37"/>
    <n v="37"/>
    <n v="25.5"/>
    <n v="11.5"/>
    <n v="68.918918918918919"/>
    <n v="25.5"/>
    <s v="DEC"/>
    <n v="25.5"/>
    <n v="0"/>
    <n v="0"/>
    <s v="GROWTH"/>
    <n v="25"/>
    <s v="jAN"/>
    <n v="25"/>
    <n v="0.5"/>
    <n v="2.0000000000000018E-2"/>
    <s v="GROWTH"/>
    <n v="0"/>
  </r>
  <r>
    <x v="1"/>
    <s v="DARANG"/>
    <s v="NEA456"/>
    <n v="1000004022"/>
    <s v="AFSANA HARDWARE (SILBORI)"/>
    <d v="2024-06-29T00:00:00"/>
    <s v="Targeted Dealer"/>
    <m/>
    <n v="25"/>
    <n v="25"/>
    <n v="0"/>
    <n v="25"/>
    <n v="0"/>
    <n v="12.5"/>
    <s v="DEC"/>
    <n v="12.5"/>
    <n v="-12.5"/>
    <n v="-1"/>
    <s v="DEGROWTH"/>
    <n v="32"/>
    <s v="jAN"/>
    <n v="32"/>
    <n v="-32"/>
    <n v="-1"/>
    <s v="DEGROWTH"/>
    <n v="1"/>
  </r>
  <r>
    <x v="1"/>
    <s v="DARANG"/>
    <s v="NEA459"/>
    <n v="1000004052"/>
    <s v="AMIN TRADERS"/>
    <d v="2024-07-24T00:00:00"/>
    <s v="Targeted Dealer"/>
    <m/>
    <n v="50"/>
    <n v="50"/>
    <n v="62.5"/>
    <n v="-12.5"/>
    <n v="125"/>
    <n v="57"/>
    <s v="DEC"/>
    <n v="57"/>
    <n v="5.5"/>
    <n v="9.6491228070175517E-2"/>
    <s v="GROWTH"/>
    <n v="49.5"/>
    <s v="jAN"/>
    <n v="49.5"/>
    <n v="13"/>
    <n v="0.26262626262626254"/>
    <s v="GROWTH"/>
    <n v="0"/>
  </r>
  <r>
    <x v="1"/>
    <s v="DARANG"/>
    <s v="NER329"/>
    <n v="1000004105"/>
    <s v="ROY HARDWARE"/>
    <d v="2024-08-31T00:00:00"/>
    <s v="Targeted Dealer"/>
    <m/>
    <n v="25"/>
    <n v="25"/>
    <n v="25"/>
    <n v="0"/>
    <n v="100"/>
    <n v="0"/>
    <s v="DEC"/>
    <n v="0"/>
    <n v="25"/>
    <s v=" "/>
    <b v="0"/>
    <n v="12"/>
    <s v="jAN"/>
    <n v="12"/>
    <n v="13"/>
    <n v="1.0833333333333335"/>
    <s v="GROWTH"/>
    <n v="0"/>
  </r>
  <r>
    <x v="1"/>
    <s v="GUWAHATI URBAN"/>
    <s v="S075"/>
    <n v="1000000368"/>
    <s v="SONAPUR CEMENT CENTRE"/>
    <d v="2005-02-03T00:00:00"/>
    <s v="Targeted Dealer"/>
    <m/>
    <n v="180"/>
    <n v="180"/>
    <n v="278.5"/>
    <n v="-98.5"/>
    <n v="154.72222222222223"/>
    <n v="367.5"/>
    <s v="DEC"/>
    <n v="367.5"/>
    <n v="-89"/>
    <n v="-0.2421768707482993"/>
    <s v="DEGROWTH"/>
    <n v="304"/>
    <s v="jAN"/>
    <n v="304"/>
    <n v="-25.5"/>
    <n v="-8.3881578947368474E-2"/>
    <s v="DEGROWTH"/>
    <n v="0"/>
  </r>
  <r>
    <x v="1"/>
    <s v="GUWAHATI URBAN"/>
    <s v="T001"/>
    <n v="1000000370"/>
    <s v="T.D.TIMBER SHOP"/>
    <d v="2006-12-22T00:00:00"/>
    <s v="Targeted Dealer"/>
    <m/>
    <n v="50"/>
    <n v="50"/>
    <n v="16.5"/>
    <n v="33.5"/>
    <n v="33"/>
    <n v="38.5"/>
    <s v="DEC"/>
    <n v="38.5"/>
    <n v="-22"/>
    <n v="-0.5714285714285714"/>
    <s v="DEGROWTH"/>
    <n v="21"/>
    <s v="jAN"/>
    <n v="21"/>
    <n v="-4.5"/>
    <n v="-0.2142857142857143"/>
    <s v="DEGROWTH"/>
    <n v="0"/>
  </r>
  <r>
    <x v="1"/>
    <s v="GUWAHATI URBAN"/>
    <s v="S118"/>
    <n v="1000000364"/>
    <s v="SHREE GAJRAJ BUILDERS"/>
    <d v="2007-08-18T00:00:00"/>
    <s v="-"/>
    <m/>
    <n v="0"/>
    <n v="0"/>
    <n v="0"/>
    <n v="0"/>
    <s v="-"/>
    <n v="0"/>
    <s v="DEC"/>
    <n v="0"/>
    <n v="0"/>
    <s v=" "/>
    <b v="0"/>
    <n v="3.5"/>
    <s v="jAN"/>
    <n v="3.5"/>
    <n v="-3.5"/>
    <n v="-1"/>
    <s v="DEGROWTH"/>
    <n v="1"/>
  </r>
  <r>
    <x v="1"/>
    <s v="GUWAHATI URBAN"/>
    <s v="K046"/>
    <n v="1000000337"/>
    <s v="KALITA SUPPLY AGENCY"/>
    <d v="2007-11-16T00:00:00"/>
    <s v="Targeted Dealer"/>
    <m/>
    <n v="110"/>
    <n v="110"/>
    <n v="49.5"/>
    <n v="60.5"/>
    <n v="44.999999999999993"/>
    <n v="82"/>
    <s v="DEC"/>
    <n v="82"/>
    <n v="-32.5"/>
    <n v="-0.39634146341463417"/>
    <s v="DEGROWTH"/>
    <n v="101"/>
    <s v="jAN"/>
    <n v="101"/>
    <n v="-51.5"/>
    <n v="-0.50990099009900991"/>
    <s v="DEGROWTH"/>
    <n v="0"/>
  </r>
  <r>
    <x v="1"/>
    <s v="GUWAHATI URBAN"/>
    <s v="S151"/>
    <n v="1000000360"/>
    <s v="SHIV ENTERPRISE"/>
    <d v="2008-10-22T00:00:00"/>
    <s v="Targeted Dealer"/>
    <m/>
    <n v="1850"/>
    <n v="1850"/>
    <n v="1662"/>
    <n v="188"/>
    <n v="89.837837837837839"/>
    <n v="1787"/>
    <s v="DEC"/>
    <n v="1787"/>
    <n v="-125"/>
    <n v="-6.9949636261891435E-2"/>
    <s v="DEGROWTH"/>
    <n v="1725.75"/>
    <s v="jAN"/>
    <n v="1725.75"/>
    <n v="-63.75"/>
    <n v="-3.6940460669274255E-2"/>
    <s v="DEGROWTH"/>
    <n v="0"/>
  </r>
  <r>
    <x v="1"/>
    <s v="GUWAHATI URBAN"/>
    <s v="S169"/>
    <n v="1000000358"/>
    <s v="SANNI STEEL"/>
    <d v="2009-04-30T00:00:00"/>
    <s v="Targeted Dealer"/>
    <m/>
    <n v="200"/>
    <n v="200"/>
    <n v="168.25"/>
    <n v="31.75"/>
    <n v="84.125"/>
    <n v="155"/>
    <s v="DEC"/>
    <n v="155"/>
    <n v="13.25"/>
    <n v="8.5483870967741904E-2"/>
    <s v="GROWTH"/>
    <n v="73"/>
    <s v="jAN"/>
    <n v="73"/>
    <n v="95.25"/>
    <n v="1.3047945205479454"/>
    <s v="GROWTH"/>
    <n v="0"/>
  </r>
  <r>
    <x v="1"/>
    <s v="GUWAHATI URBAN"/>
    <s v="P097"/>
    <n v="1000000351"/>
    <s v="P.S.ENTERPRISE (GUWAHATI)"/>
    <d v="2010-07-12T00:00:00"/>
    <s v="Targeted Dealer"/>
    <m/>
    <n v="20"/>
    <n v="20"/>
    <n v="14"/>
    <n v="6"/>
    <n v="70"/>
    <n v="14"/>
    <s v="DEC"/>
    <n v="14"/>
    <n v="0"/>
    <n v="0"/>
    <s v="GROWTH"/>
    <n v="10.5"/>
    <s v="jAN"/>
    <n v="10.5"/>
    <n v="3.5"/>
    <n v="0.33333333333333326"/>
    <s v="GROWTH"/>
    <n v="1"/>
  </r>
  <r>
    <x v="1"/>
    <s v="GUWAHATI URBAN"/>
    <s v="E018"/>
    <n v="1000000328"/>
    <s v="ENGINEERING ENTERPRISES"/>
    <d v="2010-08-18T00:00:00"/>
    <s v="Targeted Dealer"/>
    <m/>
    <n v="55"/>
    <n v="55"/>
    <n v="25.5"/>
    <n v="29.5"/>
    <n v="46.36363636363636"/>
    <n v="40"/>
    <s v="DEC"/>
    <n v="40"/>
    <n v="-14.5"/>
    <n v="-0.36250000000000004"/>
    <s v="DEGROWTH"/>
    <n v="51.5"/>
    <s v="jAN"/>
    <n v="51.5"/>
    <n v="-26"/>
    <n v="-0.50485436893203883"/>
    <s v="DEGROWTH"/>
    <n v="1"/>
  </r>
  <r>
    <x v="1"/>
    <s v="GUWAHATI URBAN"/>
    <s v="B103"/>
    <n v="1000000312"/>
    <s v="BISWAS ENTERPRISE (GUWAHATI)"/>
    <d v="2011-01-17T00:00:00"/>
    <s v="Targeted Dealer"/>
    <m/>
    <n v="70"/>
    <n v="70"/>
    <n v="29.5"/>
    <n v="40.5"/>
    <n v="42.142857142857146"/>
    <n v="63"/>
    <s v="DEC"/>
    <n v="63"/>
    <n v="-33.5"/>
    <n v="-0.53174603174603174"/>
    <s v="DEGROWTH"/>
    <n v="37.5"/>
    <s v="jAN"/>
    <n v="37.5"/>
    <n v="-8"/>
    <n v="-0.21333333333333337"/>
    <s v="DEGROWTH"/>
    <n v="0"/>
  </r>
  <r>
    <x v="1"/>
    <s v="GUWAHATI URBAN"/>
    <s v="S264"/>
    <n v="1000000359"/>
    <s v="SHARMA BUILDERS"/>
    <d v="2011-07-16T00:00:00"/>
    <s v="Targeted Dealer"/>
    <m/>
    <n v="90"/>
    <n v="90"/>
    <n v="64.5"/>
    <n v="25.5"/>
    <n v="71.666666666666671"/>
    <n v="70.5"/>
    <s v="DEC"/>
    <n v="70.5"/>
    <n v="-6"/>
    <n v="-8.5106382978723416E-2"/>
    <s v="DEGROWTH"/>
    <n v="30.5"/>
    <s v="jAN"/>
    <n v="30.5"/>
    <n v="34"/>
    <n v="1.1147540983606556"/>
    <s v="GROWTH"/>
    <n v="0"/>
  </r>
  <r>
    <x v="1"/>
    <s v="GUWAHATI URBAN"/>
    <s v="K109"/>
    <n v="1000000336"/>
    <s v="KALITA ENTERPRISE (LOKHRA)"/>
    <d v="2012-04-19T00:00:00"/>
    <s v="Targeted Dealer"/>
    <m/>
    <n v="20"/>
    <n v="20"/>
    <n v="3.5"/>
    <n v="16.5"/>
    <n v="17.5"/>
    <n v="23.5"/>
    <s v="DEC"/>
    <n v="23.5"/>
    <n v="-20"/>
    <n v="-0.85106382978723405"/>
    <s v="DEGROWTH"/>
    <n v="17.5"/>
    <s v="jAN"/>
    <n v="17.5"/>
    <n v="-14"/>
    <n v="-0.8"/>
    <s v="DEGROWTH"/>
    <n v="1"/>
  </r>
  <r>
    <x v="1"/>
    <s v="GUWAHATI URBAN"/>
    <s v="NED022"/>
    <n v="1000000326"/>
    <s v="DUDJAN STORE"/>
    <d v="2015-01-28T00:00:00"/>
    <s v="-"/>
    <m/>
    <n v="0"/>
    <n v="0"/>
    <n v="0"/>
    <n v="0"/>
    <s v="-"/>
    <n v="3.5"/>
    <s v="DEC"/>
    <n v="3.5"/>
    <n v="-3.5"/>
    <n v="-1"/>
    <s v="DEGROWTH"/>
    <n v="5"/>
    <s v="jAN"/>
    <n v="5"/>
    <n v="-5"/>
    <n v="-1"/>
    <s v="DEGROWTH"/>
    <n v="1"/>
  </r>
  <r>
    <x v="1"/>
    <s v="GUWAHATI URBAN"/>
    <s v="NEB026"/>
    <n v="1000000311"/>
    <s v="BHOLA TRADERS"/>
    <d v="2015-05-11T00:00:00"/>
    <s v="Targeted Dealer"/>
    <m/>
    <n v="900"/>
    <n v="900"/>
    <n v="804.75"/>
    <n v="95.25"/>
    <n v="89.416666666666671"/>
    <n v="664"/>
    <s v="DEC"/>
    <n v="664"/>
    <n v="140.75"/>
    <n v="0.21197289156626509"/>
    <s v="GROWTH"/>
    <n v="793"/>
    <s v="jAN"/>
    <n v="793"/>
    <n v="11.75"/>
    <n v="1.4817150063051621E-2"/>
    <s v="GROWTH"/>
    <n v="0"/>
  </r>
  <r>
    <x v="1"/>
    <s v="GUWAHATI URBAN"/>
    <s v="NED071"/>
    <n v="1000000313"/>
    <s v="D.B. ENTERPRISE (GHY)"/>
    <d v="2017-01-24T00:00:00"/>
    <s v="Targeted Dealer"/>
    <m/>
    <n v="110"/>
    <n v="110"/>
    <n v="116.5"/>
    <n v="-6.5"/>
    <n v="105.90909090909091"/>
    <n v="92"/>
    <s v="DEC"/>
    <n v="92"/>
    <n v="24.5"/>
    <n v="0.26630434782608692"/>
    <s v="GROWTH"/>
    <n v="108.5"/>
    <s v="jAN"/>
    <n v="108.5"/>
    <n v="8"/>
    <n v="7.3732718894009119E-2"/>
    <s v="GROWTH"/>
    <n v="0"/>
  </r>
  <r>
    <x v="1"/>
    <s v="GUWAHATI URBAN"/>
    <s v="NER102"/>
    <n v="1000000355"/>
    <s v="RUPNAGAR HARDWARE (GHY)"/>
    <d v="2017-06-22T00:00:00"/>
    <s v="Targeted Dealer"/>
    <m/>
    <n v="120"/>
    <n v="120"/>
    <n v="120.5"/>
    <n v="-0.5"/>
    <n v="100.41666666666667"/>
    <n v="113.75"/>
    <s v="DEC"/>
    <n v="113.75"/>
    <n v="6.75"/>
    <n v="5.9340659340659352E-2"/>
    <s v="GROWTH"/>
    <n v="81"/>
    <s v="jAN"/>
    <n v="81"/>
    <n v="39.5"/>
    <n v="0.48765432098765427"/>
    <s v="GROWTH"/>
    <n v="0"/>
  </r>
  <r>
    <x v="1"/>
    <s v="GUWAHATI URBAN"/>
    <s v="NED098"/>
    <n v="1000000315"/>
    <s v="DAS BROTHERS"/>
    <d v="2018-01-12T00:00:00"/>
    <s v="Targeted Dealer"/>
    <m/>
    <n v="30"/>
    <n v="30"/>
    <n v="44"/>
    <n v="-14"/>
    <n v="146.66666666666669"/>
    <n v="59"/>
    <s v="DEC"/>
    <n v="59"/>
    <n v="-15"/>
    <n v="-0.25423728813559321"/>
    <s v="DEGROWTH"/>
    <n v="28.5"/>
    <s v="jAN"/>
    <n v="28.5"/>
    <n v="15.5"/>
    <n v="0.54385964912280693"/>
    <s v="GROWTH"/>
    <n v="1"/>
  </r>
  <r>
    <x v="1"/>
    <s v="GUWAHATI URBAN"/>
    <s v="NEN098"/>
    <n v="1000000350"/>
    <s v="NILACHAL PAINTS &amp; SANITARY"/>
    <d v="2018-04-19T00:00:00"/>
    <s v="Targeted Dealer"/>
    <m/>
    <n v="20"/>
    <n v="20"/>
    <n v="0"/>
    <n v="20"/>
    <n v="0"/>
    <n v="6"/>
    <s v="DEC"/>
    <n v="6"/>
    <n v="-6"/>
    <n v="-1"/>
    <s v="DEGROWTH"/>
    <n v="4"/>
    <s v="jAN"/>
    <n v="4"/>
    <n v="-4"/>
    <n v="-1"/>
    <s v="DEGROWTH"/>
    <n v="1"/>
  </r>
  <r>
    <x v="1"/>
    <s v="GUWAHATI URBAN"/>
    <s v="NEM189"/>
    <n v="1000000346"/>
    <s v="MAA KAMAKHYA ENTERPRISE (GHY)"/>
    <d v="2018-05-17T00:00:00"/>
    <s v="-"/>
    <m/>
    <n v="0"/>
    <n v="0"/>
    <n v="21"/>
    <n v="-21"/>
    <s v="-"/>
    <n v="20"/>
    <s v="DEC"/>
    <n v="20"/>
    <n v="1"/>
    <n v="5.0000000000000044E-2"/>
    <s v="GROWTH"/>
    <n v="3.5"/>
    <s v="jAN"/>
    <n v="3.5"/>
    <n v="17.5"/>
    <n v="5"/>
    <s v="GROWTH"/>
    <n v="1"/>
  </r>
  <r>
    <x v="1"/>
    <s v="GUWAHATI URBAN"/>
    <s v="NES296"/>
    <n v="1000000365"/>
    <s v="SHREE GANESH ENTERPRISE (GHY)"/>
    <d v="2018-06-05T00:00:00"/>
    <s v="Targeted Dealer"/>
    <m/>
    <n v="20"/>
    <n v="20"/>
    <n v="0"/>
    <n v="20"/>
    <n v="0"/>
    <n v="7"/>
    <s v="DEC"/>
    <n v="7"/>
    <n v="-7"/>
    <n v="-1"/>
    <s v="DEGROWTH"/>
    <n v="27"/>
    <s v="jAN"/>
    <n v="27"/>
    <n v="-27"/>
    <n v="-1"/>
    <s v="DEGROWTH"/>
    <n v="0"/>
  </r>
  <r>
    <x v="1"/>
    <s v="GUWAHATI URBAN"/>
    <s v="NEG085"/>
    <n v="1000000331"/>
    <s v="GUWAHATI SUPPLY AGENCY"/>
    <d v="2018-08-21T00:00:00"/>
    <s v="Targeted Dealer"/>
    <m/>
    <n v="20"/>
    <n v="20"/>
    <n v="20"/>
    <n v="0"/>
    <n v="100"/>
    <n v="20.5"/>
    <s v="DEC"/>
    <n v="20.5"/>
    <n v="-0.5"/>
    <n v="-2.4390243902439046E-2"/>
    <s v="DEGROWTH"/>
    <n v="21.5"/>
    <s v="jAN"/>
    <n v="21.5"/>
    <n v="-1.5"/>
    <n v="-6.9767441860465129E-2"/>
    <s v="DEGROWTH"/>
    <n v="0"/>
  </r>
  <r>
    <x v="1"/>
    <s v="GUWAHATI URBAN"/>
    <s v="NEK123"/>
    <n v="1000000338"/>
    <s v="KAMRUP STEEL (GHY)"/>
    <d v="2019-04-01T00:00:00"/>
    <s v="Targeted Dealer"/>
    <m/>
    <n v="600"/>
    <n v="600"/>
    <n v="602"/>
    <n v="-2"/>
    <n v="100.33333333333333"/>
    <n v="533"/>
    <s v="DEC"/>
    <n v="533"/>
    <n v="69"/>
    <n v="0.12945590994371492"/>
    <s v="GROWTH"/>
    <n v="429.25"/>
    <s v="jAN"/>
    <n v="429.25"/>
    <n v="172.75"/>
    <n v="0.40244612696563764"/>
    <s v="GROWTH"/>
    <n v="0"/>
  </r>
  <r>
    <x v="1"/>
    <s v="GUWAHATI URBAN"/>
    <s v="NEC082"/>
    <n v="1000000843"/>
    <s v="CEMENT HOUSE (GHY)"/>
    <d v="2019-05-01T00:00:00"/>
    <s v="Targeted Dealer"/>
    <m/>
    <n v="1200"/>
    <n v="1200"/>
    <n v="990.75"/>
    <n v="209.25"/>
    <n v="82.5625"/>
    <n v="1149.3499999999999"/>
    <s v="DEC"/>
    <n v="1149.3499999999999"/>
    <n v="-158.59999999999991"/>
    <n v="-0.13799103841301597"/>
    <s v="DEGROWTH"/>
    <n v="820.15"/>
    <s v="jAN"/>
    <n v="820.15"/>
    <n v="170.60000000000002"/>
    <n v="0.20801072974455903"/>
    <s v="GROWTH"/>
    <n v="0"/>
  </r>
  <r>
    <x v="1"/>
    <s v="GUWAHATI URBAN"/>
    <s v="NEK130"/>
    <n v="1000000333"/>
    <s v="KABEER SALES AND CONSTRUCTION"/>
    <d v="2019-07-08T00:00:00"/>
    <s v="Targeted Dealer"/>
    <m/>
    <n v="175"/>
    <n v="175"/>
    <n v="262.5"/>
    <n v="-87.5"/>
    <n v="150"/>
    <n v="211"/>
    <s v="DEC"/>
    <n v="211"/>
    <n v="51.5"/>
    <n v="0.24407582938388628"/>
    <s v="GROWTH"/>
    <n v="347"/>
    <s v="jAN"/>
    <n v="347"/>
    <n v="-84.5"/>
    <n v="-0.24351585014409227"/>
    <s v="DEGROWTH"/>
    <n v="0"/>
  </r>
  <r>
    <x v="1"/>
    <s v="GUWAHATI URBAN"/>
    <s v="NEK157"/>
    <n v="1000000332"/>
    <s v="K.S ENTERPRISES - GHY"/>
    <d v="2021-03-16T00:00:00"/>
    <s v="Targeted Dealer"/>
    <m/>
    <n v="130"/>
    <n v="130"/>
    <n v="127.5"/>
    <n v="2.5"/>
    <n v="98.07692307692308"/>
    <n v="119.5"/>
    <s v="DEC"/>
    <n v="119.5"/>
    <n v="8"/>
    <n v="6.6945606694560622E-2"/>
    <s v="GROWTH"/>
    <n v="110.5"/>
    <s v="jAN"/>
    <n v="110.5"/>
    <n v="17"/>
    <n v="0.15384615384615374"/>
    <s v="GROWTH"/>
    <n v="0"/>
  </r>
  <r>
    <x v="1"/>
    <s v="GUWAHATI URBAN"/>
    <s v="NEB263"/>
    <n v="1000000842"/>
    <s v="BRAJENDRA STEEL - GHY"/>
    <d v="2021-08-11T00:00:00"/>
    <s v="Targeted Dealer"/>
    <m/>
    <n v="230"/>
    <n v="230"/>
    <n v="125.25"/>
    <n v="104.75"/>
    <n v="54.456521739130437"/>
    <n v="169.75"/>
    <s v="DEC"/>
    <n v="169.75"/>
    <n v="-44.5"/>
    <n v="-0.26215022091310747"/>
    <s v="DEGROWTH"/>
    <n v="188"/>
    <s v="jAN"/>
    <n v="188"/>
    <n v="-62.75"/>
    <n v="-0.33377659574468088"/>
    <s v="DEGROWTH"/>
    <n v="0"/>
  </r>
  <r>
    <x v="1"/>
    <s v="GUWAHATI URBAN"/>
    <s v="NEK176"/>
    <n v="1000002847"/>
    <s v="KALITA ENTERPRISE"/>
    <d v="2022-07-30T00:00:00"/>
    <s v="Targeted Dealer"/>
    <m/>
    <n v="1100"/>
    <n v="1100"/>
    <n v="1371.5"/>
    <n v="-271.5"/>
    <n v="124.68181818181819"/>
    <n v="1153.25"/>
    <s v="DEC"/>
    <n v="1153.25"/>
    <n v="218.25"/>
    <n v="0.18924777801864301"/>
    <s v="GROWTH"/>
    <n v="1023.65"/>
    <s v="jAN"/>
    <n v="1023.65"/>
    <n v="347.85"/>
    <n v="0.33981341278757382"/>
    <s v="GROWTH"/>
    <n v="0"/>
  </r>
  <r>
    <x v="1"/>
    <s v="GUWAHATI URBAN"/>
    <s v="NEK177"/>
    <n v="1000002990"/>
    <s v="KAMRUP ENTERPRISE"/>
    <d v="2022-09-28T00:00:00"/>
    <s v="Targeted Dealer"/>
    <m/>
    <n v="120"/>
    <n v="120"/>
    <n v="77"/>
    <n v="43"/>
    <n v="64.166666666666671"/>
    <n v="113.5"/>
    <s v="DEC"/>
    <n v="113.5"/>
    <n v="-36.5"/>
    <n v="-0.32158590308370039"/>
    <s v="DEGROWTH"/>
    <n v="103.5"/>
    <s v="jAN"/>
    <n v="103.5"/>
    <n v="-26.5"/>
    <n v="-0.2560386473429952"/>
    <s v="DEGROWTH"/>
    <n v="0"/>
  </r>
  <r>
    <x v="1"/>
    <s v="GUWAHATI URBAN"/>
    <s v="NEM351"/>
    <n v="1000003062"/>
    <s v="MODAK ENTERPRISE"/>
    <d v="2022-10-31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1"/>
  </r>
  <r>
    <x v="1"/>
    <s v="GUWAHATI URBAN"/>
    <s v="NEP249"/>
    <n v="1000003250"/>
    <s v="PODDAR STEEL TRADING"/>
    <d v="2023-01-19T00:00:00"/>
    <s v="Targeted Dealer"/>
    <m/>
    <n v="20"/>
    <n v="20"/>
    <n v="0"/>
    <n v="20"/>
    <n v="0"/>
    <n v="0"/>
    <s v="DEC"/>
    <n v="0"/>
    <n v="0"/>
    <s v=" "/>
    <b v="0"/>
    <n v="13"/>
    <s v="jAN"/>
    <n v="13"/>
    <n v="-13"/>
    <n v="-1"/>
    <s v="DEGROWTH"/>
    <n v="1"/>
  </r>
  <r>
    <x v="1"/>
    <s v="GUWAHATI URBAN"/>
    <s v="NEG161"/>
    <n v="1000003515"/>
    <s v="G.B. TRADE CENTRE"/>
    <d v="2023-05-08T00:00:00"/>
    <s v="Targeted Dealer"/>
    <m/>
    <n v="170"/>
    <n v="170"/>
    <n v="76.5"/>
    <n v="93.5"/>
    <n v="45"/>
    <n v="153"/>
    <s v="DEC"/>
    <n v="153"/>
    <n v="-76.5"/>
    <n v="-0.5"/>
    <s v="DEGROWTH"/>
    <n v="66.5"/>
    <s v="jAN"/>
    <n v="66.5"/>
    <n v="10"/>
    <n v="0.15037593984962405"/>
    <s v="GROWTH"/>
    <n v="0"/>
  </r>
  <r>
    <x v="1"/>
    <s v="GUWAHATI URBAN"/>
    <s v="NET184"/>
    <n v="1000003592"/>
    <s v="TIRUPATI STEELS"/>
    <d v="2023-06-03T00:00:00"/>
    <s v="-"/>
    <m/>
    <n v="0"/>
    <n v="0"/>
    <n v="10.5"/>
    <n v="-10.5"/>
    <s v="-"/>
    <n v="0"/>
    <s v="DEC"/>
    <n v="0"/>
    <n v="10.5"/>
    <s v=" "/>
    <b v="0"/>
    <n v="84"/>
    <s v="jAN"/>
    <n v="84"/>
    <n v="-73.5"/>
    <n v="-0.875"/>
    <s v="DEGROWTH"/>
    <n v="1"/>
  </r>
  <r>
    <x v="1"/>
    <s v="GUWAHATI URBAN"/>
    <s v="NES686"/>
    <n v="1000003744"/>
    <s v="SREEMOYEE HARDWARE"/>
    <d v="2023-11-03T00:00:00"/>
    <s v="Targeted Dealer"/>
    <m/>
    <n v="100"/>
    <n v="100"/>
    <n v="40"/>
    <n v="60"/>
    <n v="40"/>
    <n v="60"/>
    <s v="DEC"/>
    <n v="60"/>
    <n v="-20"/>
    <n v="-0.33333333333333337"/>
    <s v="DEGROWTH"/>
    <n v="0"/>
    <s v="jAN"/>
    <n v="0"/>
    <n v="40"/>
    <n v="0"/>
    <b v="0"/>
    <n v="1"/>
  </r>
  <r>
    <x v="1"/>
    <s v="GUWAHATI URBAN"/>
    <s v="NER309"/>
    <n v="1000003901"/>
    <s v="RUDRA STEEL &amp; CONSTRUCTION COMPANY"/>
    <d v="2024-03-31T00:00:00"/>
    <s v="Targeted Dealer"/>
    <m/>
    <n v="40"/>
    <n v="40"/>
    <n v="94.5"/>
    <n v="-54.5"/>
    <n v="236.25"/>
    <n v="34"/>
    <s v="DEC"/>
    <n v="34"/>
    <n v="60.5"/>
    <n v="1.7794117647058822"/>
    <s v="GROWTH"/>
    <n v="20"/>
    <s v="jAN"/>
    <n v="20"/>
    <n v="74.5"/>
    <n v="3.7249999999999996"/>
    <s v="GROWTH"/>
    <n v="0"/>
  </r>
  <r>
    <x v="1"/>
    <s v="GUWAHATI URBAN"/>
    <s v="NEH157"/>
    <n v="1000003983"/>
    <s v="HARSH ENTERPRISE"/>
    <d v="2024-05-28T00:00:00"/>
    <s v="Targeted Dealer"/>
    <m/>
    <n v="140"/>
    <n v="140"/>
    <n v="81"/>
    <n v="59"/>
    <n v="57.857142857142861"/>
    <n v="120"/>
    <s v="DEC"/>
    <n v="120"/>
    <n v="-39"/>
    <n v="-0.32499999999999996"/>
    <s v="DEGROWTH"/>
    <n v="131.75"/>
    <s v="jAN"/>
    <n v="131.75"/>
    <n v="-50.75"/>
    <n v="-0.38519924098671732"/>
    <s v="DEGROWTH"/>
    <n v="0"/>
  </r>
  <r>
    <x v="1"/>
    <s v="GUWAHATI URBAN"/>
    <s v="NEV063"/>
    <n v="1000004023"/>
    <s v="VAISHNAVI IRON &amp; STEELS"/>
    <d v="2024-06-29T00:00:00"/>
    <s v="Targeted Dealer"/>
    <m/>
    <n v="30"/>
    <n v="30"/>
    <n v="30.5"/>
    <n v="-0.5"/>
    <n v="101.66666666666667"/>
    <n v="23.5"/>
    <s v="DEC"/>
    <n v="23.5"/>
    <n v="7"/>
    <n v="0.2978723404255319"/>
    <s v="GROWTH"/>
    <n v="22"/>
    <s v="jAN"/>
    <n v="22"/>
    <n v="8.5"/>
    <n v="0.38636363636363646"/>
    <s v="GROWTH"/>
    <n v="1"/>
  </r>
  <r>
    <x v="1"/>
    <s v="GUWAHATI URBAN"/>
    <s v="NEL133"/>
    <n v="1000004073"/>
    <s v="LILA ENTERPRISE"/>
    <d v="2024-07-31T00:00:00"/>
    <s v="-"/>
    <m/>
    <n v="0"/>
    <n v="0"/>
    <n v="0"/>
    <n v="0"/>
    <s v="-"/>
    <n v="0"/>
    <s v="DEC"/>
    <n v="0"/>
    <n v="0"/>
    <s v=" "/>
    <b v="0"/>
    <n v="56"/>
    <s v="jAN"/>
    <n v="56"/>
    <n v="-56"/>
    <n v="-1"/>
    <s v="DEGROWTH"/>
    <n v="1"/>
  </r>
  <r>
    <x v="1"/>
    <s v="GUWAHATI URBAN"/>
    <s v="NEM444"/>
    <n v="1000004085"/>
    <s v="MAZUMDER BROTHERS"/>
    <d v="2024-08-14T00:00:00"/>
    <s v="Targeted Dealer"/>
    <m/>
    <n v="120"/>
    <n v="120"/>
    <n v="84.5"/>
    <n v="35.5"/>
    <n v="70.416666666666671"/>
    <n v="80.5"/>
    <s v="DEC"/>
    <n v="80.5"/>
    <n v="4"/>
    <n v="4.9689440993788914E-2"/>
    <s v="GROWTH"/>
    <n v="91"/>
    <s v="jAN"/>
    <n v="91"/>
    <n v="-6.5"/>
    <n v="-7.1428571428571397E-2"/>
    <s v="DEGROWTH"/>
    <n v="0"/>
  </r>
  <r>
    <x v="1"/>
    <s v="MORIGAON"/>
    <s v="J016"/>
    <n v="1000000609"/>
    <s v="JAISWAL HARDWARE"/>
    <d v="2005-02-12T00:00:00"/>
    <s v="Targeted Dealer"/>
    <m/>
    <n v="20"/>
    <n v="20"/>
    <n v="0"/>
    <n v="20"/>
    <n v="0"/>
    <n v="0"/>
    <s v="DEC"/>
    <n v="0"/>
    <n v="0"/>
    <s v=" "/>
    <b v="0"/>
    <n v="60"/>
    <s v="jAN"/>
    <n v="60"/>
    <n v="-60"/>
    <n v="-1"/>
    <s v="DEGROWTH"/>
    <n v="0"/>
  </r>
  <r>
    <x v="1"/>
    <s v="MORIGAON"/>
    <s v="D093"/>
    <n v="1000000607"/>
    <s v="DIPANKAR TRADE AGENCY"/>
    <d v="2012-11-02T00:00:00"/>
    <s v="Targeted Dealer"/>
    <m/>
    <n v="1220"/>
    <n v="1220"/>
    <n v="1240"/>
    <n v="-20"/>
    <n v="101.63934426229508"/>
    <n v="960"/>
    <s v="DEC"/>
    <n v="960"/>
    <n v="280"/>
    <n v="0.29166666666666674"/>
    <s v="GROWTH"/>
    <n v="1160"/>
    <s v="jAN"/>
    <n v="1160"/>
    <n v="80"/>
    <n v="6.8965517241379226E-2"/>
    <s v="GROWTH"/>
    <n v="0"/>
  </r>
  <r>
    <x v="1"/>
    <s v="MORIGAON"/>
    <s v="N091"/>
    <n v="1000000611"/>
    <s v="NEW AMIN HARDWARE(MORIGAON)"/>
    <d v="2012-12-18T00:00:00"/>
    <s v="Targeted Dealer"/>
    <m/>
    <n v="310"/>
    <n v="310"/>
    <n v="260"/>
    <n v="50"/>
    <n v="83.870967741935488"/>
    <n v="180"/>
    <s v="DEC"/>
    <n v="180"/>
    <n v="80"/>
    <n v="0.44444444444444442"/>
    <s v="GROWTH"/>
    <n v="260"/>
    <s v="jAN"/>
    <n v="260"/>
    <n v="0"/>
    <n v="0"/>
    <s v="GROWTH"/>
    <n v="0"/>
  </r>
  <r>
    <x v="1"/>
    <s v="MORIGAON"/>
    <s v="U022"/>
    <n v="1000000614"/>
    <s v="UMERAJ HARDWARE"/>
    <d v="2013-09-10T00:00:00"/>
    <s v="Targeted Dealer"/>
    <m/>
    <n v="1100"/>
    <n v="1100"/>
    <n v="1080"/>
    <n v="20"/>
    <n v="98.181818181818187"/>
    <n v="760"/>
    <s v="DEC"/>
    <n v="760"/>
    <n v="320"/>
    <n v="0.42105263157894735"/>
    <s v="GROWTH"/>
    <n v="1020"/>
    <s v="jAN"/>
    <n v="1020"/>
    <n v="60"/>
    <n v="5.8823529411764719E-2"/>
    <s v="GROWTH"/>
    <n v="0"/>
  </r>
  <r>
    <x v="1"/>
    <s v="MORIGAON"/>
    <s v="NEB065"/>
    <n v="1000000605"/>
    <s v="BIKU ENTERPRISE (KAPILI)"/>
    <d v="2016-09-14T00:00:00"/>
    <s v="Targeted Dealer"/>
    <m/>
    <n v="190"/>
    <n v="190"/>
    <n v="80"/>
    <n v="110"/>
    <n v="42.10526315789474"/>
    <n v="60"/>
    <s v="DEC"/>
    <n v="60"/>
    <n v="20"/>
    <n v="0.33333333333333326"/>
    <s v="GROWTH"/>
    <n v="180"/>
    <s v="jAN"/>
    <n v="180"/>
    <n v="-100"/>
    <n v="-0.55555555555555558"/>
    <s v="DEGROWTH"/>
    <n v="0"/>
  </r>
  <r>
    <x v="1"/>
    <s v="MORIGAON"/>
    <s v="NEB077"/>
    <n v="1000000604"/>
    <s v="BADSHAH ENTERPRISE (MORIGAON)"/>
    <d v="2016-11-29T00:00:00"/>
    <s v="Targeted Dealer"/>
    <m/>
    <n v="200"/>
    <n v="200"/>
    <n v="100"/>
    <n v="100"/>
    <n v="50"/>
    <n v="40"/>
    <s v="DEC"/>
    <n v="40"/>
    <n v="60"/>
    <n v="1.5"/>
    <s v="GROWTH"/>
    <n v="180"/>
    <s v="jAN"/>
    <n v="180"/>
    <n v="-80"/>
    <n v="-0.44444444444444442"/>
    <s v="DEGROWTH"/>
    <n v="0"/>
  </r>
  <r>
    <x v="1"/>
    <s v="MORIGAON"/>
    <s v="NES298"/>
    <n v="1000000613"/>
    <s v="SIBANATH HARDWARE (MOR)"/>
    <d v="2018-06-08T00:00:00"/>
    <s v="Targeted Dealer"/>
    <m/>
    <n v="30"/>
    <n v="30"/>
    <n v="20"/>
    <n v="10"/>
    <n v="66.666666666666671"/>
    <n v="0"/>
    <s v="DEC"/>
    <n v="0"/>
    <n v="20"/>
    <s v=" "/>
    <b v="0"/>
    <n v="0"/>
    <s v="jAN"/>
    <n v="0"/>
    <n v="20"/>
    <n v="0"/>
    <b v="0"/>
    <n v="0"/>
  </r>
  <r>
    <x v="1"/>
    <s v="MORIGAON"/>
    <s v="NEN192"/>
    <n v="1000002753"/>
    <s v="NATIONAL ENTERPRISE"/>
    <d v="2022-05-19T00:00:00"/>
    <s v="Targeted Dealer"/>
    <m/>
    <n v="20"/>
    <n v="20"/>
    <n v="60"/>
    <n v="-40"/>
    <n v="300"/>
    <n v="20"/>
    <s v="DEC"/>
    <n v="20"/>
    <n v="40"/>
    <n v="2"/>
    <s v="GROWTH"/>
    <n v="20"/>
    <s v="jAN"/>
    <n v="20"/>
    <n v="40"/>
    <n v="2"/>
    <s v="GROWTH"/>
    <n v="0"/>
  </r>
  <r>
    <x v="1"/>
    <s v="MORIGAON"/>
    <s v="NES625"/>
    <n v="1000003246"/>
    <s v="SHARADA STEEL"/>
    <d v="2023-01-13T00:00:00"/>
    <s v="Targeted Dealer"/>
    <m/>
    <n v="100"/>
    <n v="100"/>
    <n v="60"/>
    <n v="40"/>
    <n v="60"/>
    <n v="40"/>
    <s v="DEC"/>
    <n v="40"/>
    <n v="20"/>
    <n v="0.5"/>
    <s v="GROWTH"/>
    <n v="80"/>
    <s v="jAN"/>
    <n v="80"/>
    <n v="-20"/>
    <n v="-0.25"/>
    <s v="DEGROWTH"/>
    <n v="0"/>
  </r>
  <r>
    <x v="1"/>
    <s v="MORIGAON"/>
    <s v="NEL107"/>
    <n v="1000003274"/>
    <s v="LAKHIMI HARDWARE"/>
    <d v="2023-01-24T00:00:00"/>
    <s v="Targeted Dealer"/>
    <m/>
    <n v="100"/>
    <n v="100"/>
    <n v="140"/>
    <n v="-40"/>
    <n v="140"/>
    <n v="80"/>
    <s v="DEC"/>
    <n v="80"/>
    <n v="60"/>
    <n v="0.75"/>
    <s v="GROWTH"/>
    <n v="60"/>
    <s v="jAN"/>
    <n v="60"/>
    <n v="80"/>
    <n v="1.3333333333333335"/>
    <s v="GROWTH"/>
    <n v="0"/>
  </r>
  <r>
    <x v="1"/>
    <s v="MORIGAON"/>
    <s v="NEJ154"/>
    <n v="1000003278"/>
    <s v="JAIN HARDWARE AND SUPPLIER"/>
    <d v="2023-01-25T00:00:00"/>
    <s v="Targeted Dealer"/>
    <m/>
    <n v="220"/>
    <n v="220"/>
    <n v="210"/>
    <n v="10"/>
    <n v="95.454545454545453"/>
    <n v="280"/>
    <s v="DEC"/>
    <n v="280"/>
    <n v="-70"/>
    <n v="-0.25"/>
    <s v="DEGROWTH"/>
    <n v="180"/>
    <s v="jAN"/>
    <n v="180"/>
    <n v="30"/>
    <n v="0.16666666666666674"/>
    <s v="GROWTH"/>
    <n v="0"/>
  </r>
  <r>
    <x v="1"/>
    <s v="MORIGAON"/>
    <s v="NEH134"/>
    <n v="1000003324"/>
    <s v="H.B. TRADERS"/>
    <d v="2023-02-08T00:00:00"/>
    <s v="Targeted Dealer"/>
    <m/>
    <n v="280"/>
    <n v="280"/>
    <n v="260"/>
    <n v="20"/>
    <n v="92.857142857142861"/>
    <n v="200"/>
    <s v="DEC"/>
    <n v="200"/>
    <n v="60"/>
    <n v="0.30000000000000004"/>
    <s v="GROWTH"/>
    <n v="200"/>
    <s v="jAN"/>
    <n v="200"/>
    <n v="60"/>
    <n v="0.30000000000000004"/>
    <s v="GROWTH"/>
    <n v="0"/>
  </r>
  <r>
    <x v="1"/>
    <s v="MORIGAON"/>
    <s v="NED240"/>
    <n v="1000003907"/>
    <s v="DURGA STORE"/>
    <d v="2024-04-10T00:00:00"/>
    <s v="Targeted Dealer"/>
    <m/>
    <n v="550"/>
    <n v="550"/>
    <n v="660"/>
    <n v="-110"/>
    <n v="120"/>
    <n v="500"/>
    <s v="DEC"/>
    <n v="500"/>
    <n v="160"/>
    <n v="0.32000000000000006"/>
    <s v="GROWTH"/>
    <n v="366"/>
    <s v="jAN"/>
    <n v="366"/>
    <n v="294"/>
    <n v="0.80327868852459017"/>
    <s v="GROWTH"/>
    <n v="0"/>
  </r>
  <r>
    <x v="1"/>
    <s v="MORIGAON"/>
    <s v="NES738"/>
    <n v="1000004062"/>
    <s v="SWASTY &amp; CO."/>
    <d v="2024-07-25T00:00:00"/>
    <s v="Targeted Dealer"/>
    <m/>
    <n v="20"/>
    <n v="20"/>
    <n v="60"/>
    <n v="-40"/>
    <n v="300"/>
    <n v="0"/>
    <s v="DEC"/>
    <n v="0"/>
    <n v="60"/>
    <s v=" "/>
    <b v="0"/>
    <n v="70"/>
    <s v="jAN"/>
    <n v="70"/>
    <n v="-10"/>
    <n v="-0.1428571428571429"/>
    <s v="DEGROWTH"/>
    <n v="0"/>
  </r>
  <r>
    <x v="1"/>
    <s v="MORIGAON"/>
    <s v="NEA461"/>
    <n v="1000004082"/>
    <s v="AMAN HARDWARE STORE"/>
    <d v="2024-08-12T00:00:00"/>
    <s v="Targeted Dealer"/>
    <m/>
    <n v="60"/>
    <n v="60"/>
    <n v="60"/>
    <n v="0"/>
    <n v="100"/>
    <n v="40"/>
    <s v="DEC"/>
    <n v="40"/>
    <n v="20"/>
    <n v="0.5"/>
    <s v="GROWTH"/>
    <n v="60"/>
    <s v="jAN"/>
    <n v="60"/>
    <n v="0"/>
    <n v="0"/>
    <s v="GROWTH"/>
    <n v="0"/>
  </r>
  <r>
    <x v="1"/>
    <s v="MORIGAON"/>
    <s v="NEG182"/>
    <n v="1000004086"/>
    <s v="GERUA ENTERPRISE"/>
    <d v="2024-08-14T00:00:00"/>
    <s v="Targeted Dealer"/>
    <m/>
    <n v="100"/>
    <n v="100"/>
    <n v="40"/>
    <n v="60"/>
    <n v="40"/>
    <n v="40"/>
    <s v="DEC"/>
    <n v="40"/>
    <n v="0"/>
    <n v="0"/>
    <s v="GROWTH"/>
    <n v="80"/>
    <s v="jAN"/>
    <n v="80"/>
    <n v="-40"/>
    <n v="-0.5"/>
    <s v="DEGROWTH"/>
    <n v="0"/>
  </r>
  <r>
    <x v="1"/>
    <s v="Lower Assam- 1 (Bongaigaon)"/>
    <s v="A012"/>
    <n v="1000000481"/>
    <s v="ADVANCE ENTERPRISE"/>
    <d v="2006-03-13T00:00:00"/>
    <s v="Targeted Dealer"/>
    <m/>
    <n v="2500"/>
    <n v="2500"/>
    <n v="2001"/>
    <n v="499"/>
    <n v="80.040000000000006"/>
    <n v="2753.5"/>
    <s v="DEC"/>
    <n v="2753.5"/>
    <n v="-752.5"/>
    <n v="-0.27328854185581986"/>
    <s v="DEGROWTH"/>
    <n v="2377.5"/>
    <s v="jAN"/>
    <n v="2377.5"/>
    <n v="-376.5"/>
    <n v="-0.15835962145110405"/>
    <s v="DEGROWTH"/>
    <n v="0"/>
  </r>
  <r>
    <x v="1"/>
    <s v="Lower Assam- 3"/>
    <s v="P008"/>
    <n v="1000000512"/>
    <s v="P.K.ENTERPRISE(LOWER ASSAM)"/>
    <d v="2006-05-04T00:00:00"/>
    <s v="Targeted Dealer"/>
    <m/>
    <n v="2800"/>
    <n v="2800"/>
    <n v="1783.5"/>
    <n v="1016.5"/>
    <n v="63.696428571428569"/>
    <n v="1428.5"/>
    <s v="DEC"/>
    <n v="1428.5"/>
    <n v="355"/>
    <n v="0.24851242562128117"/>
    <s v="GROWTH"/>
    <n v="0"/>
    <s v="jAN"/>
    <n v="0"/>
    <n v="1783.5"/>
    <n v="0"/>
    <b v="0"/>
    <n v="0"/>
  </r>
  <r>
    <x v="1"/>
    <s v="Lower Assam- 1 (Bongaigaon)"/>
    <s v="P037"/>
    <n v="1000000514"/>
    <s v="PRASAD TRADERS (LA)"/>
    <d v="2006-05-19T00:00:00"/>
    <s v="Targeted Dealer"/>
    <m/>
    <n v="1300"/>
    <n v="1300"/>
    <n v="1294"/>
    <n v="6"/>
    <n v="99.538461538461533"/>
    <n v="1055"/>
    <s v="DEC"/>
    <n v="1055"/>
    <n v="239"/>
    <n v="0.22654028436018958"/>
    <s v="GROWTH"/>
    <n v="1425"/>
    <s v="jAN"/>
    <n v="1425"/>
    <n v="-131"/>
    <n v="-9.1929824561403528E-2"/>
    <s v="DEGROWTH"/>
    <n v="0"/>
  </r>
  <r>
    <x v="1"/>
    <s v="Lower Assam- 1 (Bongaigaon)"/>
    <s v="P081"/>
    <n v="1000000515"/>
    <s v="PRATIK HARDWARE"/>
    <d v="2009-06-08T00:00:00"/>
    <s v="Targeted Dealer"/>
    <m/>
    <n v="200"/>
    <n v="200"/>
    <n v="251"/>
    <n v="-51"/>
    <n v="125.5"/>
    <n v="200"/>
    <s v="DEC"/>
    <n v="200"/>
    <n v="51"/>
    <n v="0.25499999999999989"/>
    <s v="GROWTH"/>
    <n v="412"/>
    <s v="jAN"/>
    <n v="412"/>
    <n v="-161"/>
    <n v="-0.39077669902912626"/>
    <s v="DEGROWTH"/>
    <n v="0"/>
  </r>
  <r>
    <x v="1"/>
    <s v="Lower Assam- 1 (Bongaigaon)"/>
    <s v="R068"/>
    <n v="1000000519"/>
    <s v="RAHUL HARDWARE"/>
    <d v="2010-04-07T00:00:00"/>
    <s v="Targeted Dealer"/>
    <m/>
    <n v="50"/>
    <n v="50"/>
    <n v="55"/>
    <n v="-5"/>
    <n v="110"/>
    <n v="75"/>
    <s v="DEC"/>
    <n v="75"/>
    <n v="-20"/>
    <n v="-0.26666666666666672"/>
    <s v="DEGROWTH"/>
    <n v="25"/>
    <s v="jAN"/>
    <n v="25"/>
    <n v="30"/>
    <n v="1.2000000000000002"/>
    <s v="GROWTH"/>
    <n v="0"/>
  </r>
  <r>
    <x v="1"/>
    <s v="Lower Assam- 1 (Bongaigaon)"/>
    <s v="T045"/>
    <n v="1000000527"/>
    <s v="TIRUPATI TRADERS (LOWER ASSAM)"/>
    <d v="2011-02-23T00:00:00"/>
    <s v="Targeted Dealer"/>
    <m/>
    <n v="900"/>
    <n v="900"/>
    <n v="605"/>
    <n v="295"/>
    <n v="67.222222222222229"/>
    <n v="999"/>
    <s v="DEC"/>
    <n v="999"/>
    <n v="-394"/>
    <n v="-0.39439439439439439"/>
    <s v="DEGROWTH"/>
    <n v="822"/>
    <s v="jAN"/>
    <n v="822"/>
    <n v="-217"/>
    <n v="-0.26399026763990263"/>
    <s v="DEGROWTH"/>
    <n v="0"/>
  </r>
  <r>
    <x v="1"/>
    <s v="Lower Assam- 1 (Bongaigaon)"/>
    <s v="G052"/>
    <n v="1000000495"/>
    <s v="GOLAKGANJ HARDWARE STORES"/>
    <d v="2011-04-04T00:00:00"/>
    <s v="Targeted Dealer"/>
    <m/>
    <n v="1100"/>
    <n v="1100"/>
    <n v="793"/>
    <n v="307"/>
    <n v="72.090909090909093"/>
    <n v="1038"/>
    <s v="DEC"/>
    <n v="1038"/>
    <n v="-245"/>
    <n v="-0.23603082851637769"/>
    <s v="DEGROWTH"/>
    <n v="1042"/>
    <s v="jAN"/>
    <n v="1042"/>
    <n v="-249"/>
    <n v="-0.23896353166986561"/>
    <s v="DEGROWTH"/>
    <n v="0"/>
  </r>
  <r>
    <x v="1"/>
    <s v="Lower Assam- 3"/>
    <s v="B122"/>
    <n v="1000000487"/>
    <s v="BASU HARDWARE"/>
    <d v="2011-10-20T00:00:00"/>
    <s v="Targeted Dealer"/>
    <m/>
    <n v="13"/>
    <n v="13"/>
    <n v="0"/>
    <n v="13"/>
    <n v="0"/>
    <n v="13.5"/>
    <s v="DEC"/>
    <n v="13.5"/>
    <n v="-13.5"/>
    <n v="-1"/>
    <s v="DEGROWTH"/>
    <n v="0"/>
    <s v="jAN"/>
    <n v="0"/>
    <n v="0"/>
    <n v="0"/>
    <b v="0"/>
    <n v="1"/>
  </r>
  <r>
    <x v="1"/>
    <s v="Lower Assam- 1 (Bongaigaon)"/>
    <s v="B125"/>
    <n v="1000000488"/>
    <s v="BHAI BHAI ENTERPRISE (BONGAIGAON)"/>
    <d v="2011-11-28T00:00:00"/>
    <s v="Targeted Dealer"/>
    <m/>
    <n v="800"/>
    <n v="800"/>
    <n v="695"/>
    <n v="105"/>
    <n v="86.875"/>
    <n v="815"/>
    <s v="DEC"/>
    <n v="815"/>
    <n v="-120"/>
    <n v="-0.14723926380368102"/>
    <s v="DEGROWTH"/>
    <n v="764"/>
    <s v="jAN"/>
    <n v="764"/>
    <n v="-69"/>
    <n v="-9.0314136125654421E-2"/>
    <s v="DEGROWTH"/>
    <n v="0"/>
  </r>
  <r>
    <x v="1"/>
    <s v="Lower Assam- 1 (Bongaigaon)"/>
    <s v="S291"/>
    <n v="1000000522"/>
    <s v="S.M.ENTERPRISE (LA)"/>
    <d v="2011-12-08T00:00:00"/>
    <s v="Targeted Dealer"/>
    <m/>
    <n v="1000"/>
    <n v="1000"/>
    <n v="1004"/>
    <n v="-4"/>
    <n v="100.4"/>
    <n v="902"/>
    <s v="DEC"/>
    <n v="902"/>
    <n v="102"/>
    <n v="0.11308203991130816"/>
    <s v="GROWTH"/>
    <n v="865"/>
    <s v="jAN"/>
    <n v="865"/>
    <n v="139"/>
    <n v="0.1606936416184972"/>
    <s v="GROWTH"/>
    <n v="0"/>
  </r>
  <r>
    <x v="1"/>
    <s v="Lower Assam- 1 (Bongaigaon)"/>
    <s v="C090"/>
    <n v="1000000491"/>
    <s v="CHIRANG HARDWARE"/>
    <d v="2012-06-20T00:00:00"/>
    <s v="Targeted Dealer"/>
    <m/>
    <n v="50"/>
    <n v="50"/>
    <n v="55"/>
    <n v="-5"/>
    <n v="110"/>
    <n v="50"/>
    <s v="DEC"/>
    <n v="50"/>
    <n v="5"/>
    <n v="0.10000000000000009"/>
    <s v="GROWTH"/>
    <n v="55"/>
    <s v="jAN"/>
    <n v="55"/>
    <n v="0"/>
    <n v="0"/>
    <s v="GROWTH"/>
    <n v="0"/>
  </r>
  <r>
    <x v="1"/>
    <s v="Lower Assam- 3"/>
    <s v="H048"/>
    <n v="1000000499"/>
    <s v="HUSSAIN HARDWARE STORES"/>
    <d v="2012-07-19T00:00:00"/>
    <s v="Targeted Dealer"/>
    <m/>
    <n v="1550"/>
    <n v="1550"/>
    <n v="1239"/>
    <n v="311"/>
    <n v="79.935483870967744"/>
    <n v="1352.45"/>
    <s v="DEC"/>
    <n v="1352.45"/>
    <n v="-113.45000000000005"/>
    <n v="-8.3884801656253449E-2"/>
    <s v="DEGROWTH"/>
    <n v="0"/>
    <s v="jAN"/>
    <n v="0"/>
    <n v="1239"/>
    <n v="0"/>
    <b v="0"/>
    <n v="0"/>
  </r>
  <r>
    <x v="1"/>
    <s v="Lower Assam- 1 (Bongaigaon)"/>
    <s v="B149"/>
    <n v="1000000490"/>
    <s v="BIKASH ENTERPRISE"/>
    <d v="2012-11-21T00:00:00"/>
    <s v="Targeted Dealer"/>
    <m/>
    <n v="650"/>
    <n v="650"/>
    <n v="650"/>
    <n v="0"/>
    <n v="100"/>
    <n v="625"/>
    <s v="DEC"/>
    <n v="625"/>
    <n v="25"/>
    <n v="4.0000000000000036E-2"/>
    <s v="GROWTH"/>
    <n v="595"/>
    <s v="jAN"/>
    <n v="595"/>
    <n v="55"/>
    <n v="9.243697478991586E-2"/>
    <s v="GROWTH"/>
    <n v="0"/>
  </r>
  <r>
    <x v="1"/>
    <s v="Lower Assam- 3"/>
    <s v="S353"/>
    <n v="1000000523"/>
    <s v="SREE KRISHNA TRADE AGENCY"/>
    <d v="2012-12-13T00:00:00"/>
    <s v="Targeted Dealer"/>
    <m/>
    <n v="13"/>
    <n v="13"/>
    <n v="13"/>
    <n v="0"/>
    <n v="100"/>
    <n v="0"/>
    <s v="DEC"/>
    <n v="0"/>
    <n v="13"/>
    <s v=" "/>
    <b v="0"/>
    <n v="0"/>
    <s v="jAN"/>
    <n v="0"/>
    <n v="13"/>
    <n v="0"/>
    <b v="0"/>
    <n v="0"/>
  </r>
  <r>
    <x v="1"/>
    <s v="Lower Assam- 1 (Bongaigaon)"/>
    <s v="G078"/>
    <n v="1000000497"/>
    <s v="GREENLAND HARDWARE STORES"/>
    <d v="2013-01-23T00:00:00"/>
    <s v="Targeted Dealer"/>
    <m/>
    <n v="125"/>
    <n v="125"/>
    <n v="125"/>
    <n v="0"/>
    <n v="100"/>
    <n v="100"/>
    <s v="DEC"/>
    <n v="100"/>
    <n v="25"/>
    <n v="0.25"/>
    <s v="GROWTH"/>
    <n v="125"/>
    <s v="jAN"/>
    <n v="125"/>
    <n v="0"/>
    <n v="0"/>
    <s v="GROWTH"/>
    <n v="0"/>
  </r>
  <r>
    <x v="1"/>
    <s v="Lower Assam- 3"/>
    <s v="N099"/>
    <n v="1000000511"/>
    <s v="NIMESH ENTERPRISE"/>
    <d v="2013-05-07T00:00:00"/>
    <s v="Targeted Dealer"/>
    <m/>
    <n v="125"/>
    <n v="125"/>
    <n v="315"/>
    <n v="-190"/>
    <n v="252"/>
    <n v="75"/>
    <s v="DEC"/>
    <n v="75"/>
    <n v="240"/>
    <n v="3.2"/>
    <s v="GROWTH"/>
    <n v="0"/>
    <s v="jAN"/>
    <n v="0"/>
    <n v="315"/>
    <n v="0"/>
    <b v="0"/>
    <n v="1"/>
  </r>
  <r>
    <x v="1"/>
    <s v="Lower Assam- 1 (Bongaigaon)"/>
    <s v="G087"/>
    <n v="1000000493"/>
    <s v="GANESH HARDWARE"/>
    <d v="2013-05-14T00:00:00"/>
    <s v="Targeted Dealer"/>
    <m/>
    <n v="250"/>
    <n v="250"/>
    <n v="235"/>
    <n v="15"/>
    <n v="94"/>
    <n v="237"/>
    <s v="DEC"/>
    <n v="237"/>
    <n v="-2"/>
    <n v="-8.4388185654008518E-3"/>
    <s v="DEGROWTH"/>
    <n v="277"/>
    <s v="jAN"/>
    <n v="277"/>
    <n v="-42"/>
    <n v="-0.15162454873646214"/>
    <s v="DEGROWTH"/>
    <n v="0"/>
  </r>
  <r>
    <x v="1"/>
    <s v="Lower Assam- 3"/>
    <s v="F014"/>
    <n v="1000000492"/>
    <s v="FARDEEN ENTERPRISES"/>
    <d v="2013-10-15T00:00:00"/>
    <s v="Targeted Dealer"/>
    <m/>
    <n v="125"/>
    <n v="125"/>
    <n v="125"/>
    <n v="0"/>
    <n v="100"/>
    <n v="155"/>
    <s v="DEC"/>
    <n v="155"/>
    <n v="-30"/>
    <n v="-0.19354838709677424"/>
    <s v="DEGROWTH"/>
    <n v="0"/>
    <s v="jAN"/>
    <n v="0"/>
    <n v="125"/>
    <n v="0"/>
    <b v="0"/>
    <n v="0"/>
  </r>
  <r>
    <x v="1"/>
    <s v="Lower Assam- 1 (Bongaigaon)"/>
    <s v="K171"/>
    <n v="1000000501"/>
    <s v="KAMAL HARDWARE STORES"/>
    <d v="2014-01-09T00:00:00"/>
    <s v="Targeted Dealer"/>
    <m/>
    <n v="25"/>
    <n v="25"/>
    <n v="25"/>
    <n v="0"/>
    <n v="100"/>
    <n v="25"/>
    <s v="DEC"/>
    <n v="25"/>
    <n v="0"/>
    <n v="0"/>
    <s v="GROWTH"/>
    <n v="55"/>
    <s v="jAN"/>
    <n v="55"/>
    <n v="-30"/>
    <n v="-0.54545454545454541"/>
    <s v="DEGROWTH"/>
    <n v="0"/>
  </r>
  <r>
    <x v="1"/>
    <s v="Lower Assam- 3"/>
    <s v="NEP005"/>
    <n v="1000000513"/>
    <s v="PRASAD HARDWARE"/>
    <d v="2014-07-17T00:00:00"/>
    <s v="Targeted Dealer"/>
    <m/>
    <n v="13"/>
    <n v="13"/>
    <n v="0"/>
    <n v="13"/>
    <n v="0"/>
    <n v="0"/>
    <s v="DEC"/>
    <n v="0"/>
    <n v="0"/>
    <s v=" "/>
    <b v="0"/>
    <n v="0"/>
    <s v="jAN"/>
    <n v="0"/>
    <n v="0"/>
    <n v="0"/>
    <b v="0"/>
    <n v="0"/>
  </r>
  <r>
    <x v="1"/>
    <s v="Lower Assam- 1 (Bongaigaon)"/>
    <s v="NEM043"/>
    <n v="1000000509"/>
    <s v="MOLLAH ENTERPRISE"/>
    <d v="2015-04-02T00:00:00"/>
    <s v="Targeted Dealer"/>
    <m/>
    <n v="1400"/>
    <n v="1400"/>
    <n v="1157.5"/>
    <n v="242.5"/>
    <n v="82.678571428571431"/>
    <n v="1433"/>
    <s v="DEC"/>
    <n v="1433"/>
    <n v="-275.5"/>
    <n v="-0.19225401256106067"/>
    <s v="DEGROWTH"/>
    <n v="1394"/>
    <s v="jAN"/>
    <n v="1394"/>
    <n v="-236.5"/>
    <n v="-0.16965566714490676"/>
    <s v="DEGROWTH"/>
    <n v="0"/>
  </r>
  <r>
    <x v="1"/>
    <s v="Lower Assam- 3"/>
    <s v="NEB022"/>
    <n v="1000000486"/>
    <s v="BABLU ENTERPRISE (SIMLITALA)"/>
    <d v="2015-04-08T00:00:00"/>
    <s v="Targeted Dealer"/>
    <m/>
    <n v="70"/>
    <n v="70"/>
    <n v="0"/>
    <n v="70"/>
    <n v="0"/>
    <n v="26"/>
    <s v="DEC"/>
    <n v="26"/>
    <n v="-26"/>
    <n v="-1"/>
    <s v="DEGROWTH"/>
    <n v="0"/>
    <s v="jAN"/>
    <n v="0"/>
    <n v="0"/>
    <n v="0"/>
    <b v="0"/>
    <n v="0"/>
  </r>
  <r>
    <x v="1"/>
    <s v="Lower Assam- 1 (Bongaigaon)"/>
    <s v="NEL008"/>
    <n v="1000000503"/>
    <s v="LUCKY ENTERPRISE"/>
    <d v="2015-06-19T00:00:00"/>
    <s v="Targeted Dealer"/>
    <m/>
    <n v="150"/>
    <n v="150"/>
    <n v="155"/>
    <n v="-5"/>
    <n v="103.33333333333333"/>
    <n v="80"/>
    <s v="DEC"/>
    <n v="80"/>
    <n v="75"/>
    <n v="0.9375"/>
    <s v="GROWTH"/>
    <n v="100"/>
    <s v="jAN"/>
    <n v="100"/>
    <n v="55"/>
    <n v="0.55000000000000004"/>
    <s v="GROWTH"/>
    <n v="0"/>
  </r>
  <r>
    <x v="1"/>
    <s v="Lower Assam- 1 (Bongaigaon)"/>
    <s v="NEH016"/>
    <n v="1000000498"/>
    <s v="HAIDER HARDWARE"/>
    <d v="2015-07-10T00:00:00"/>
    <s v="Targeted Dealer"/>
    <m/>
    <n v="25"/>
    <n v="25"/>
    <n v="25"/>
    <n v="0"/>
    <n v="100"/>
    <n v="25"/>
    <s v="DEC"/>
    <n v="25"/>
    <n v="0"/>
    <n v="0"/>
    <s v="GROWTH"/>
    <n v="50"/>
    <s v="jAN"/>
    <n v="50"/>
    <n v="-25"/>
    <n v="-0.5"/>
    <s v="DEGROWTH"/>
    <n v="1"/>
  </r>
  <r>
    <x v="1"/>
    <s v="Lower Assam- 3"/>
    <s v="NEG024"/>
    <n v="1000000496"/>
    <s v="GOODWILL HARDWARE"/>
    <d v="2015-10-09T00:00:00"/>
    <s v="Targeted Dealer"/>
    <m/>
    <n v="150"/>
    <n v="150"/>
    <n v="100"/>
    <n v="50"/>
    <n v="66.666666666666671"/>
    <n v="90"/>
    <s v="DEC"/>
    <n v="90"/>
    <n v="10"/>
    <n v="0.11111111111111116"/>
    <s v="GROWTH"/>
    <n v="0"/>
    <s v="jAN"/>
    <n v="0"/>
    <n v="100"/>
    <n v="0"/>
    <b v="0"/>
    <n v="0"/>
  </r>
  <r>
    <x v="1"/>
    <s v="Lower Assam- 3"/>
    <s v="NEM055"/>
    <n v="1000000508"/>
    <s v="MIRA HARDWARE"/>
    <d v="2016-01-04T00:00:00"/>
    <s v="Targeted Dealer"/>
    <m/>
    <n v="150"/>
    <n v="150"/>
    <n v="38.5"/>
    <n v="111.5"/>
    <n v="25.666666666666668"/>
    <n v="26"/>
    <s v="DEC"/>
    <n v="26"/>
    <n v="12.5"/>
    <n v="0.48076923076923084"/>
    <s v="GROWTH"/>
    <n v="0"/>
    <s v="jAN"/>
    <n v="0"/>
    <n v="38.5"/>
    <n v="0"/>
    <b v="0"/>
    <n v="0"/>
  </r>
  <r>
    <x v="1"/>
    <s v="Lower Assam- 1 (Bongaigaon)"/>
    <s v="NEM095"/>
    <n v="1000000504"/>
    <s v="M.B. ENTERPRISE (KOKRAJHAR)"/>
    <d v="2016-12-21T00:00:00"/>
    <s v="Targeted Dealer"/>
    <m/>
    <n v="200"/>
    <n v="200"/>
    <n v="232"/>
    <n v="-32"/>
    <n v="116"/>
    <n v="195"/>
    <s v="DEC"/>
    <n v="195"/>
    <n v="37"/>
    <n v="0.18974358974358974"/>
    <s v="GROWTH"/>
    <n v="275"/>
    <s v="jAN"/>
    <n v="275"/>
    <n v="-43"/>
    <n v="-0.15636363636363637"/>
    <s v="DEGROWTH"/>
    <n v="0"/>
  </r>
  <r>
    <x v="1"/>
    <s v="Lower Assam- 3"/>
    <s v="NEM096"/>
    <n v="1000000510"/>
    <s v="MOZNU HARDWARE SHOP (LA)"/>
    <d v="2016-12-28T00:00:00"/>
    <s v="Targeted Dealer"/>
    <m/>
    <n v="1250"/>
    <n v="1250"/>
    <n v="620"/>
    <n v="630"/>
    <n v="49.6"/>
    <n v="1470"/>
    <s v="DEC"/>
    <n v="1470"/>
    <n v="-850"/>
    <n v="-0.57823129251700678"/>
    <s v="DEGROWTH"/>
    <n v="0"/>
    <s v="jAN"/>
    <n v="0"/>
    <n v="620"/>
    <n v="0"/>
    <b v="0"/>
    <n v="0"/>
  </r>
  <r>
    <x v="1"/>
    <s v="Lower Assam- 3"/>
    <s v="NEZ005"/>
    <n v="1000000528"/>
    <s v="ZEESHAN HARDWARE (LA)"/>
    <d v="2017-01-10T00:00:00"/>
    <s v="Targeted Dealer"/>
    <m/>
    <n v="50"/>
    <n v="50"/>
    <n v="55"/>
    <n v="-5"/>
    <n v="110"/>
    <n v="0"/>
    <s v="DEC"/>
    <n v="0"/>
    <n v="55"/>
    <s v=" "/>
    <b v="0"/>
    <n v="0"/>
    <s v="jAN"/>
    <n v="0"/>
    <n v="55"/>
    <n v="0"/>
    <b v="0"/>
    <n v="0"/>
  </r>
  <r>
    <x v="1"/>
    <s v="Lower Assam- 3"/>
    <s v="NEA118"/>
    <n v="1000000485"/>
    <s v="ARIHANT ENTERPRISE (MANKACHAR)"/>
    <d v="2017-04-17T00:00:00"/>
    <s v="Targeted Dealer"/>
    <m/>
    <n v="60"/>
    <n v="60"/>
    <n v="35"/>
    <n v="25"/>
    <n v="58.333333333333336"/>
    <n v="105"/>
    <s v="DEC"/>
    <n v="105"/>
    <n v="-70"/>
    <n v="-0.66666666666666674"/>
    <s v="DEGROWTH"/>
    <n v="0"/>
    <s v="jAN"/>
    <n v="0"/>
    <n v="35"/>
    <n v="0"/>
    <b v="0"/>
    <n v="0"/>
  </r>
  <r>
    <x v="1"/>
    <s v="Lower Assam- 1 (Bongaigaon)"/>
    <s v="NEG052"/>
    <n v="1000000494"/>
    <s v="GAURIPUR ENTERPRISE (LOWER ASSAM)"/>
    <d v="2017-05-15T00:00:00"/>
    <s v="Targeted Dealer"/>
    <m/>
    <n v="25"/>
    <n v="25"/>
    <n v="55"/>
    <n v="-30"/>
    <n v="220"/>
    <n v="25"/>
    <s v="DEC"/>
    <n v="25"/>
    <n v="30"/>
    <n v="1.2000000000000002"/>
    <s v="GROWTH"/>
    <n v="25"/>
    <s v="jAN"/>
    <n v="25"/>
    <n v="30"/>
    <n v="1.2000000000000002"/>
    <s v="GROWTH"/>
    <n v="0"/>
  </r>
  <r>
    <x v="1"/>
    <s v="Lower Assam- 1 (Bongaigaon)"/>
    <s v="NEM140"/>
    <n v="1000000506"/>
    <s v="MAHENDRA MARBLE HARDWARE"/>
    <d v="2017-09-02T00:00:00"/>
    <s v="Targeted Dealer"/>
    <m/>
    <n v="2000"/>
    <n v="2000"/>
    <n v="1840"/>
    <n v="160"/>
    <n v="92"/>
    <n v="2050"/>
    <s v="DEC"/>
    <n v="2050"/>
    <n v="-210"/>
    <n v="-0.10243902439024388"/>
    <s v="DEGROWTH"/>
    <n v="1820.5"/>
    <s v="jAN"/>
    <n v="1820.5"/>
    <n v="19.5"/>
    <n v="1.0711343037627108E-2"/>
    <s v="GROWTH"/>
    <n v="0"/>
  </r>
  <r>
    <x v="1"/>
    <s v="Lower Assam- 1 (Bongaigaon)"/>
    <s v="NES244"/>
    <n v="1000000525"/>
    <s v="SUJIT HARDWARE"/>
    <d v="2018-01-09T00:00:00"/>
    <s v="-"/>
    <m/>
    <n v="0"/>
    <n v="0"/>
    <n v="25"/>
    <n v="-25"/>
    <s v="-"/>
    <n v="0"/>
    <s v="DEC"/>
    <n v="0"/>
    <n v="25"/>
    <s v=" "/>
    <b v="0"/>
    <n v="50"/>
    <s v="jAN"/>
    <n v="50"/>
    <n v="-25"/>
    <n v="-0.5"/>
    <s v="DEGROWTH"/>
    <n v="1"/>
  </r>
  <r>
    <x v="1"/>
    <s v="Lower Assam- 1 (Bongaigaon)"/>
    <s v="NEK084"/>
    <n v="1000000502"/>
    <s v="KHAN HARDWARE (LA)"/>
    <d v="2018-01-17T00:00:00"/>
    <s v="Targeted Dealer"/>
    <m/>
    <n v="100"/>
    <n v="100"/>
    <n v="40"/>
    <n v="60"/>
    <n v="40"/>
    <n v="28"/>
    <s v="DEC"/>
    <n v="28"/>
    <n v="12"/>
    <n v="0.4285714285714286"/>
    <s v="GROWTH"/>
    <n v="188"/>
    <s v="jAN"/>
    <n v="188"/>
    <n v="-148"/>
    <n v="-0.78723404255319152"/>
    <s v="DEGROWTH"/>
    <n v="0"/>
  </r>
  <r>
    <x v="1"/>
    <s v="Lower Assam- 1 (Bongaigaon)"/>
    <s v="NER134"/>
    <n v="1000000521"/>
    <s v="ROHAN TRADERS"/>
    <d v="2018-04-03T00:00:00"/>
    <s v="Targeted Dealer"/>
    <m/>
    <n v="950"/>
    <n v="950"/>
    <n v="956"/>
    <n v="-6"/>
    <n v="100.63157894736842"/>
    <n v="792"/>
    <s v="DEC"/>
    <n v="792"/>
    <n v="164"/>
    <n v="0.20707070707070696"/>
    <s v="GROWTH"/>
    <n v="940"/>
    <s v="jAN"/>
    <n v="940"/>
    <n v="16"/>
    <n v="1.7021276595744705E-2"/>
    <s v="GROWTH"/>
    <n v="0"/>
  </r>
  <r>
    <x v="1"/>
    <s v="Lower Assam- 1 (Bongaigaon)"/>
    <s v="NES285"/>
    <n v="1000000524"/>
    <s v="SUBH KARAN SINGHI (LA)"/>
    <d v="2018-05-10T00:00:00"/>
    <s v="Targeted Dealer"/>
    <m/>
    <n v="1000"/>
    <n v="1000"/>
    <n v="810"/>
    <n v="190"/>
    <n v="81"/>
    <n v="675"/>
    <s v="DEC"/>
    <n v="675"/>
    <n v="135"/>
    <n v="0.19999999999999996"/>
    <s v="GROWTH"/>
    <n v="1055"/>
    <s v="jAN"/>
    <n v="1055"/>
    <n v="-245"/>
    <n v="-0.23222748815165872"/>
    <s v="DEGROWTH"/>
    <n v="0"/>
  </r>
  <r>
    <x v="1"/>
    <s v="Lower Assam- 3"/>
    <s v="NEA198"/>
    <n v="1000000484"/>
    <s v="ARIHANT AGENCIES"/>
    <d v="2018-06-04T00:00:00"/>
    <s v="Targeted Dealer"/>
    <m/>
    <n v="450"/>
    <n v="450"/>
    <n v="209"/>
    <n v="241"/>
    <n v="46.444444444444443"/>
    <n v="448"/>
    <s v="DEC"/>
    <n v="448"/>
    <n v="-239"/>
    <n v="-0.53348214285714279"/>
    <s v="DEGROWTH"/>
    <n v="0"/>
    <s v="jAN"/>
    <n v="0"/>
    <n v="209"/>
    <n v="0"/>
    <b v="0"/>
    <n v="0"/>
  </r>
  <r>
    <x v="1"/>
    <s v="Lower Assam- 1 (Bongaigaon)"/>
    <s v="NEB171"/>
    <n v="1000000489"/>
    <s v="BHAI BHAI STEELS"/>
    <d v="2018-09-08T00:00:00"/>
    <s v="-"/>
    <m/>
    <n v="0"/>
    <n v="0"/>
    <n v="0"/>
    <n v="0"/>
    <s v="-"/>
    <n v="0"/>
    <s v="DEC"/>
    <n v="0"/>
    <n v="0"/>
    <s v=" "/>
    <b v="0"/>
    <n v="25"/>
    <s v="jAN"/>
    <n v="25"/>
    <n v="-25"/>
    <n v="-1"/>
    <s v="DEGROWTH"/>
    <n v="1"/>
  </r>
  <r>
    <x v="1"/>
    <s v="Lower Assam- 3"/>
    <s v="NEA223"/>
    <n v="1000000483"/>
    <s v="AMIR HAMZA"/>
    <d v="2019-01-02T00:00:00"/>
    <s v="Targeted Dealer"/>
    <m/>
    <n v="750"/>
    <n v="750"/>
    <n v="625"/>
    <n v="125"/>
    <n v="83.333333333333329"/>
    <n v="777"/>
    <s v="DEC"/>
    <n v="777"/>
    <n v="-152"/>
    <n v="-0.19562419562419564"/>
    <s v="DEGROWTH"/>
    <n v="0"/>
    <s v="jAN"/>
    <n v="0"/>
    <n v="625"/>
    <n v="0"/>
    <b v="0"/>
    <n v="0"/>
  </r>
  <r>
    <x v="1"/>
    <s v="Lower Assam- 1 (Bongaigaon)"/>
    <s v="NEM236"/>
    <n v="1000000948"/>
    <s v="MUHAFIZ ENTERPRISE"/>
    <d v="2019-04-01T00:00:00"/>
    <s v="Targeted Dealer"/>
    <m/>
    <n v="1650"/>
    <n v="1650"/>
    <n v="1689.5"/>
    <n v="-39.5"/>
    <n v="102.39393939393939"/>
    <n v="1532.5"/>
    <s v="DEC"/>
    <n v="1532.5"/>
    <n v="157"/>
    <n v="0.10244698205546499"/>
    <s v="GROWTH"/>
    <n v="1599.5"/>
    <s v="jAN"/>
    <n v="1599.5"/>
    <n v="90"/>
    <n v="5.6267583619881156E-2"/>
    <s v="GROWTH"/>
    <n v="0"/>
  </r>
  <r>
    <x v="1"/>
    <s v="Lower Assam- 1 (Bongaigaon)"/>
    <s v="NEK128"/>
    <n v="1000000942"/>
    <s v="K M AGENCY"/>
    <d v="2019-05-21T00:00:00"/>
    <s v="Targeted Dealer"/>
    <m/>
    <n v="100"/>
    <n v="100"/>
    <n v="50"/>
    <n v="50"/>
    <n v="50"/>
    <n v="50"/>
    <s v="DEC"/>
    <n v="50"/>
    <n v="0"/>
    <n v="0"/>
    <s v="GROWTH"/>
    <n v="100"/>
    <s v="jAN"/>
    <n v="100"/>
    <n v="-50"/>
    <n v="-0.5"/>
    <s v="DEGROWTH"/>
    <n v="0"/>
  </r>
  <r>
    <x v="1"/>
    <s v="Lower Assam- 1 (Bongaigaon)"/>
    <s v="NEB209"/>
    <n v="1000000935"/>
    <s v="BEAUTY ENTERPRISE"/>
    <d v="2019-09-07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0"/>
  </r>
  <r>
    <x v="1"/>
    <s v="Lower Assam- 3"/>
    <s v="NES390"/>
    <n v="1000000953"/>
    <s v="SHIVAM HARWDARE (LA)"/>
    <d v="2019-09-07T00:00:00"/>
    <s v="Targeted Dealer"/>
    <m/>
    <n v="840"/>
    <n v="840"/>
    <n v="795.5"/>
    <n v="44.5"/>
    <n v="94.702380952380949"/>
    <n v="706.5"/>
    <s v="DEC"/>
    <n v="706.5"/>
    <n v="89"/>
    <n v="0.12597310686482666"/>
    <s v="GROWTH"/>
    <n v="0"/>
    <s v="jAN"/>
    <n v="0"/>
    <n v="795.5"/>
    <n v="0"/>
    <b v="0"/>
    <n v="0"/>
  </r>
  <r>
    <x v="1"/>
    <s v="Lower Assam- 3"/>
    <s v="NEK135"/>
    <n v="1000000943"/>
    <s v="KRISHNA HARDWARE (LA)"/>
    <d v="2019-09-09T00:00:00"/>
    <s v="Targeted Dealer"/>
    <m/>
    <n v="23"/>
    <n v="23"/>
    <n v="0"/>
    <n v="23"/>
    <n v="0"/>
    <n v="26.5"/>
    <s v="DEC"/>
    <n v="26.5"/>
    <n v="-26.5"/>
    <n v="-1"/>
    <s v="DEGROWTH"/>
    <n v="0"/>
    <s v="jAN"/>
    <n v="0"/>
    <n v="0"/>
    <n v="0"/>
    <b v="0"/>
    <n v="0"/>
  </r>
  <r>
    <x v="1"/>
    <s v="Lower Assam- 1 (Bongaigaon)"/>
    <s v="NEM253"/>
    <n v="1000000946"/>
    <s v="MAYA HARDWARE STORES (LA)"/>
    <d v="2019-10-17T00:00:00"/>
    <s v="Targeted Dealer"/>
    <m/>
    <n v="25"/>
    <n v="25"/>
    <n v="50"/>
    <n v="-25"/>
    <n v="200"/>
    <n v="30"/>
    <s v="DEC"/>
    <n v="30"/>
    <n v="20"/>
    <n v="0.66666666666666674"/>
    <s v="GROWTH"/>
    <n v="25"/>
    <s v="jAN"/>
    <n v="25"/>
    <n v="25"/>
    <n v="1"/>
    <s v="GROWTH"/>
    <n v="0"/>
  </r>
  <r>
    <x v="1"/>
    <s v="Lower Assam- 3"/>
    <s v="NEG113"/>
    <n v="1000000940"/>
    <s v="GARGI ENTERPRISE (LA)"/>
    <d v="2019-11-08T00:00:00"/>
    <s v="Targeted Dealer"/>
    <m/>
    <n v="950"/>
    <n v="950"/>
    <n v="484"/>
    <n v="466"/>
    <n v="50.94736842105263"/>
    <n v="555"/>
    <s v="DEC"/>
    <n v="555"/>
    <n v="-71"/>
    <n v="-0.12792792792792795"/>
    <s v="DEGROWTH"/>
    <n v="0"/>
    <s v="jAN"/>
    <n v="0"/>
    <n v="484"/>
    <n v="0"/>
    <b v="0"/>
    <n v="0"/>
  </r>
  <r>
    <x v="1"/>
    <s v="Lower Assam- 3"/>
    <s v="NEB223"/>
    <n v="1000000936"/>
    <s v="BRAHMAPUTRA HARDWARE (LAKHIPUR)"/>
    <d v="2020-02-01T00:00:00"/>
    <s v="Targeted Dealer"/>
    <m/>
    <n v="13"/>
    <n v="13"/>
    <n v="13"/>
    <n v="0"/>
    <n v="100"/>
    <n v="13.5"/>
    <s v="DEC"/>
    <n v="13.5"/>
    <n v="-0.5"/>
    <n v="-3.703703703703709E-2"/>
    <s v="DEGROWTH"/>
    <n v="0"/>
    <s v="jAN"/>
    <n v="0"/>
    <n v="13"/>
    <n v="0"/>
    <b v="0"/>
    <n v="0"/>
  </r>
  <r>
    <x v="1"/>
    <s v="Lower Assam- 1 (Bongaigaon)"/>
    <s v="NEN160"/>
    <n v="1000000949"/>
    <s v="NIRANJAN HARDWARE STORES"/>
    <d v="2020-10-13T00:00:00"/>
    <s v="Targeted Dealer"/>
    <m/>
    <n v="25"/>
    <n v="25"/>
    <n v="0"/>
    <n v="25"/>
    <n v="0"/>
    <n v="0"/>
    <s v="DEC"/>
    <n v="0"/>
    <n v="0"/>
    <s v=" "/>
    <b v="0"/>
    <n v="25"/>
    <s v="jAN"/>
    <n v="25"/>
    <n v="-25"/>
    <n v="-1"/>
    <s v="DEGROWTH"/>
    <n v="0"/>
  </r>
  <r>
    <x v="1"/>
    <s v="Lower Assam- 1 (Bongaigaon)"/>
    <s v="NEM288"/>
    <n v="1000000945"/>
    <s v="MANORAMA HARDWARE STORE - LA"/>
    <d v="2020-11-18T00:00:00"/>
    <s v="Targeted Dealer"/>
    <m/>
    <n v="25"/>
    <n v="25"/>
    <n v="25"/>
    <n v="0"/>
    <n v="100"/>
    <n v="25"/>
    <s v="DEC"/>
    <n v="25"/>
    <n v="0"/>
    <n v="0"/>
    <s v="GROWTH"/>
    <n v="0"/>
    <s v="jAN"/>
    <n v="0"/>
    <n v="25"/>
    <n v="0"/>
    <b v="0"/>
    <n v="0"/>
  </r>
  <r>
    <x v="1"/>
    <s v="Lower Assam- 3"/>
    <s v="NEM293"/>
    <n v="1000000962"/>
    <s v="MAA HARDWARE - LA"/>
    <d v="2021-01-05T00:00:00"/>
    <s v="Targeted Dealer"/>
    <m/>
    <n v="550"/>
    <n v="550"/>
    <n v="445"/>
    <n v="105"/>
    <n v="80.909090909090907"/>
    <n v="492.5"/>
    <s v="DEC"/>
    <n v="492.5"/>
    <n v="-47.5"/>
    <n v="-9.6446700507614169E-2"/>
    <s v="DEGROWTH"/>
    <n v="0"/>
    <s v="jAN"/>
    <n v="0"/>
    <n v="445"/>
    <n v="0"/>
    <b v="0"/>
    <n v="0"/>
  </r>
  <r>
    <x v="1"/>
    <s v="Lower Assam- 1 (Bongaigaon)"/>
    <s v="NEM311"/>
    <n v="1000000944"/>
    <s v="MAA KALI ENTERPRISE"/>
    <d v="2021-07-03T00:00:00"/>
    <s v="Targeted Dealer"/>
    <m/>
    <n v="50"/>
    <n v="50"/>
    <n v="0"/>
    <n v="50"/>
    <n v="0"/>
    <n v="55"/>
    <s v="DEC"/>
    <n v="55"/>
    <n v="-55"/>
    <n v="-1"/>
    <s v="DEGROWTH"/>
    <n v="75"/>
    <s v="jAN"/>
    <n v="75"/>
    <n v="-75"/>
    <n v="-1"/>
    <s v="DEGROWTH"/>
    <n v="0"/>
  </r>
  <r>
    <x v="1"/>
    <s v="Lower Assam- 3"/>
    <s v="NEN176"/>
    <n v="1000000950"/>
    <s v="NORTH EAST HARDWARE - LA"/>
    <d v="2021-10-12T00:00:00"/>
    <s v="Targeted Dealer"/>
    <m/>
    <n v="31"/>
    <n v="31"/>
    <n v="25"/>
    <n v="6"/>
    <n v="80.645161290322577"/>
    <n v="50"/>
    <s v="DEC"/>
    <n v="50"/>
    <n v="-25"/>
    <n v="-0.5"/>
    <s v="DEGROWTH"/>
    <n v="0"/>
    <s v="jAN"/>
    <n v="0"/>
    <n v="25"/>
    <n v="0"/>
    <b v="0"/>
    <n v="0"/>
  </r>
  <r>
    <x v="1"/>
    <s v="Lower Assam- 3"/>
    <s v="NEA345"/>
    <n v="1000002627"/>
    <s v="A.H. HARDWARE SHOP"/>
    <d v="2022-03-23T00:00:00"/>
    <s v="Targeted Dealer"/>
    <m/>
    <n v="160"/>
    <n v="160"/>
    <n v="100"/>
    <n v="60"/>
    <n v="62.5"/>
    <n v="115"/>
    <s v="DEC"/>
    <n v="115"/>
    <n v="-15"/>
    <n v="-0.13043478260869568"/>
    <s v="DEGROWTH"/>
    <n v="0"/>
    <s v="jAN"/>
    <n v="0"/>
    <n v="100"/>
    <n v="0"/>
    <b v="0"/>
    <n v="0"/>
  </r>
  <r>
    <x v="1"/>
    <s v="Lower Assam- 3"/>
    <s v="NER248"/>
    <n v="1000002762"/>
    <s v="Rohul Hardware"/>
    <d v="2022-05-26T00:00:00"/>
    <s v="Targeted Dealer"/>
    <m/>
    <n v="100"/>
    <n v="100"/>
    <n v="0"/>
    <n v="100"/>
    <n v="0"/>
    <n v="0"/>
    <s v="DEC"/>
    <n v="0"/>
    <n v="0"/>
    <s v=" "/>
    <b v="0"/>
    <n v="0"/>
    <s v="jAN"/>
    <n v="0"/>
    <n v="0"/>
    <n v="0"/>
    <b v="0"/>
    <n v="1"/>
  </r>
  <r>
    <x v="1"/>
    <s v="Lower Assam- 1 (Bongaigaon)"/>
    <s v="NER250"/>
    <n v="1000002813"/>
    <s v="ROYAL ENTERPRISE"/>
    <d v="2022-06-09T00:00:00"/>
    <s v="Targeted Dealer"/>
    <m/>
    <n v="200"/>
    <n v="200"/>
    <n v="175"/>
    <n v="25"/>
    <n v="87.5"/>
    <n v="205"/>
    <s v="DEC"/>
    <n v="205"/>
    <n v="-30"/>
    <n v="-0.14634146341463417"/>
    <s v="DEGROWTH"/>
    <n v="230"/>
    <s v="jAN"/>
    <n v="230"/>
    <n v="-55"/>
    <n v="-0.23913043478260865"/>
    <s v="DEGROWTH"/>
    <n v="0"/>
  </r>
  <r>
    <x v="1"/>
    <s v="Lower Assam- 1 (Bongaigaon)"/>
    <s v="NET169"/>
    <n v="1000002833"/>
    <s v="TAJ ENTERPRISE"/>
    <d v="2022-07-13T00:00:00"/>
    <s v="Targeted Dealer"/>
    <m/>
    <n v="550"/>
    <n v="550"/>
    <n v="550"/>
    <n v="0"/>
    <n v="100"/>
    <n v="550.5"/>
    <s v="DEC"/>
    <n v="550.5"/>
    <n v="-0.5"/>
    <n v="-9.0826521344233857E-4"/>
    <s v="DEGROWTH"/>
    <n v="525"/>
    <s v="jAN"/>
    <n v="525"/>
    <n v="25"/>
    <n v="4.7619047619047672E-2"/>
    <s v="GROWTH"/>
    <n v="0"/>
  </r>
  <r>
    <x v="1"/>
    <s v="Lower Assam- 3"/>
    <s v="NER271"/>
    <n v="1000003282"/>
    <s v="RUHI ENTERPRISE"/>
    <d v="2023-01-25T00:00:00"/>
    <s v="Targeted Dealer"/>
    <m/>
    <n v="200"/>
    <n v="200"/>
    <n v="95"/>
    <n v="105"/>
    <n v="47.5"/>
    <n v="120"/>
    <s v="DEC"/>
    <n v="120"/>
    <n v="-25"/>
    <n v="-0.20833333333333337"/>
    <s v="DEGROWTH"/>
    <n v="0"/>
    <s v="jAN"/>
    <n v="0"/>
    <n v="95"/>
    <n v="0"/>
    <b v="0"/>
    <n v="0"/>
  </r>
  <r>
    <x v="1"/>
    <s v="Lower Assam- 3"/>
    <s v="NER272"/>
    <n v="1000003292"/>
    <s v="RAHMAT ENTERPRISE"/>
    <d v="2023-01-27T00:00:00"/>
    <s v="Targeted Dealer"/>
    <m/>
    <n v="400"/>
    <n v="400"/>
    <n v="395"/>
    <n v="5"/>
    <n v="98.75"/>
    <n v="380.5"/>
    <s v="DEC"/>
    <n v="380.5"/>
    <n v="14.5"/>
    <n v="3.8107752956636043E-2"/>
    <s v="GROWTH"/>
    <n v="0"/>
    <s v="jAN"/>
    <n v="0"/>
    <n v="395"/>
    <n v="0"/>
    <b v="0"/>
    <n v="0"/>
  </r>
  <r>
    <x v="1"/>
    <s v="Lower Assam- 1 (Bongaigaon)"/>
    <s v="NEB316"/>
    <n v="1000003344"/>
    <s v="BAJRANG HARDWARE"/>
    <d v="2023-02-14T00:00:00"/>
    <s v="Targeted Dealer"/>
    <m/>
    <n v="50"/>
    <n v="50"/>
    <n v="50"/>
    <n v="0"/>
    <n v="100"/>
    <n v="25"/>
    <s v="DEC"/>
    <n v="25"/>
    <n v="25"/>
    <n v="1"/>
    <s v="GROWTH"/>
    <n v="100"/>
    <s v="jAN"/>
    <n v="100"/>
    <n v="-50"/>
    <n v="-0.5"/>
    <s v="DEGROWTH"/>
    <n v="0"/>
  </r>
  <r>
    <x v="1"/>
    <s v="Lower Assam- 1 (Bongaigaon)"/>
    <s v="NEM367"/>
    <n v="1000003366"/>
    <s v="MUNNA ENTERPRISE"/>
    <d v="2023-02-18T00:00:00"/>
    <s v="Targeted Dealer"/>
    <m/>
    <n v="300"/>
    <n v="300"/>
    <n v="335"/>
    <n v="-35"/>
    <n v="111.66666666666667"/>
    <n v="235"/>
    <s v="DEC"/>
    <n v="235"/>
    <n v="100"/>
    <n v="0.42553191489361697"/>
    <s v="GROWTH"/>
    <n v="301"/>
    <s v="jAN"/>
    <n v="301"/>
    <n v="34"/>
    <n v="0.11295681063122931"/>
    <s v="GROWTH"/>
    <n v="0"/>
  </r>
  <r>
    <x v="1"/>
    <s v="Lower Assam- 1 (Bongaigaon)"/>
    <s v="NEA389"/>
    <n v="1000003393"/>
    <s v="ANJALI HARDWARE"/>
    <d v="2023-02-28T00:00:00"/>
    <s v="Targeted Dealer"/>
    <m/>
    <n v="200"/>
    <n v="200"/>
    <n v="160"/>
    <n v="40"/>
    <n v="80"/>
    <n v="160"/>
    <s v="DEC"/>
    <n v="160"/>
    <n v="0"/>
    <n v="0"/>
    <s v="GROWTH"/>
    <n v="200"/>
    <s v="jAN"/>
    <n v="200"/>
    <n v="-40"/>
    <n v="-0.19999999999999996"/>
    <s v="DEGROWTH"/>
    <n v="0"/>
  </r>
  <r>
    <x v="1"/>
    <s v="Lower Assam- 1 (Bongaigaon)"/>
    <s v="NES640"/>
    <n v="1000003399"/>
    <s v="SARADA TRADING"/>
    <d v="2023-02-28T00:00:00"/>
    <s v="Targeted Dealer"/>
    <m/>
    <n v="300"/>
    <n v="300"/>
    <n v="305"/>
    <n v="-5"/>
    <n v="101.66666666666667"/>
    <n v="224.5"/>
    <s v="DEC"/>
    <n v="224.5"/>
    <n v="80.5"/>
    <n v="0.35857461024498893"/>
    <s v="GROWTH"/>
    <n v="330"/>
    <s v="jAN"/>
    <n v="330"/>
    <n v="-25"/>
    <n v="-7.5757575757575801E-2"/>
    <s v="DEGROWTH"/>
    <n v="0"/>
  </r>
  <r>
    <x v="1"/>
    <s v="Lower Assam- 1 (Bongaigaon)"/>
    <s v="NER279"/>
    <n v="1000003415"/>
    <s v="RAJBIR HARDWARE STORE"/>
    <d v="2023-03-04T00:00:00"/>
    <s v="Targeted Dealer"/>
    <m/>
    <n v="150"/>
    <n v="150"/>
    <n v="75"/>
    <n v="75"/>
    <n v="50"/>
    <n v="110"/>
    <s v="DEC"/>
    <n v="110"/>
    <n v="-35"/>
    <n v="-0.31818181818181823"/>
    <s v="DEGROWTH"/>
    <n v="175"/>
    <s v="jAN"/>
    <n v="175"/>
    <n v="-100"/>
    <n v="-0.5714285714285714"/>
    <s v="DEGROWTH"/>
    <n v="0"/>
  </r>
  <r>
    <x v="1"/>
    <s v="Lower Assam- 3"/>
    <s v="NEL109"/>
    <n v="1000003454"/>
    <s v="LAKHIPUR SEED HOUSE"/>
    <d v="2023-03-27T00:00:00"/>
    <s v="Targeted Dealer"/>
    <m/>
    <n v="100"/>
    <n v="100"/>
    <n v="66"/>
    <n v="34"/>
    <n v="66"/>
    <n v="106"/>
    <s v="DEC"/>
    <n v="106"/>
    <n v="-40"/>
    <n v="-0.37735849056603776"/>
    <s v="DEGROWTH"/>
    <n v="0"/>
    <s v="jAN"/>
    <n v="0"/>
    <n v="66"/>
    <n v="0"/>
    <b v="0"/>
    <n v="0"/>
  </r>
  <r>
    <x v="1"/>
    <s v="Lower Assam- 1 (Bongaigaon)"/>
    <s v="NEH143"/>
    <n v="1000003586"/>
    <s v="HARDWARE CITY"/>
    <d v="2023-06-07T00:00:00"/>
    <s v="Targeted Dealer"/>
    <m/>
    <n v="125"/>
    <n v="125"/>
    <n v="95"/>
    <n v="30"/>
    <n v="76"/>
    <n v="145"/>
    <s v="DEC"/>
    <n v="145"/>
    <n v="-50"/>
    <n v="-0.34482758620689657"/>
    <s v="DEGROWTH"/>
    <n v="125"/>
    <s v="jAN"/>
    <n v="125"/>
    <n v="-30"/>
    <n v="-0.24"/>
    <s v="DEGROWTH"/>
    <n v="0"/>
  </r>
  <r>
    <x v="1"/>
    <s v="Lower Assam- 3"/>
    <s v="NEA406"/>
    <n v="1000003597"/>
    <s v="ASSAM MARBLES"/>
    <d v="2023-06-16T00:00:00"/>
    <s v="Targeted Dealer"/>
    <m/>
    <n v="150"/>
    <n v="150"/>
    <n v="92"/>
    <n v="58"/>
    <n v="61.333333333333336"/>
    <n v="104.5"/>
    <s v="DEC"/>
    <n v="104.5"/>
    <n v="-12.5"/>
    <n v="-0.11961722488038273"/>
    <s v="DEGROWTH"/>
    <n v="0"/>
    <s v="jAN"/>
    <n v="0"/>
    <n v="92"/>
    <n v="0"/>
    <b v="0"/>
    <n v="0"/>
  </r>
  <r>
    <x v="1"/>
    <s v="Lower Assam- 3"/>
    <s v="NEM393"/>
    <n v="1000003637"/>
    <s v="MUKTA HARDWARE"/>
    <d v="2023-07-26T00:00:00"/>
    <s v="Targeted Dealer"/>
    <m/>
    <n v="90"/>
    <n v="90"/>
    <n v="25"/>
    <n v="65"/>
    <n v="27.777777777777779"/>
    <n v="0"/>
    <s v="DEC"/>
    <n v="0"/>
    <n v="25"/>
    <s v=" "/>
    <b v="0"/>
    <n v="0"/>
    <s v="jAN"/>
    <n v="0"/>
    <n v="25"/>
    <n v="0"/>
    <b v="0"/>
    <n v="1"/>
  </r>
  <r>
    <x v="1"/>
    <s v="Lower Assam- 1 (Bongaigaon)"/>
    <s v="NEB337"/>
    <n v="1000003713"/>
    <s v="DEBNATH HARDWARE STORE"/>
    <d v="2023-09-08T00:00:00"/>
    <s v="Targeted Dealer"/>
    <m/>
    <n v="100"/>
    <n v="100"/>
    <n v="50"/>
    <n v="50"/>
    <n v="50"/>
    <n v="100"/>
    <s v="DEC"/>
    <n v="100"/>
    <n v="-50"/>
    <n v="-0.5"/>
    <s v="DEGROWTH"/>
    <n v="125"/>
    <s v="jAN"/>
    <n v="125"/>
    <n v="-75"/>
    <n v="-0.6"/>
    <s v="DEGROWTH"/>
    <n v="0"/>
  </r>
  <r>
    <x v="1"/>
    <s v="Lower Assam- 1 (Bongaigaon)"/>
    <s v="SPB400"/>
    <n v="1000003725"/>
    <s v="M.R. STEEL HOUSE"/>
    <d v="2023-10-10T00:00:00"/>
    <s v="Targeted Dealer"/>
    <m/>
    <n v="1000"/>
    <n v="1000"/>
    <n v="855"/>
    <n v="145"/>
    <n v="85.5"/>
    <n v="670"/>
    <s v="DEC"/>
    <n v="670"/>
    <n v="185"/>
    <n v="0.27611940298507465"/>
    <s v="GROWTH"/>
    <n v="1000"/>
    <s v="jAN"/>
    <n v="1000"/>
    <n v="-145"/>
    <n v="-0.14500000000000002"/>
    <s v="DEGROWTH"/>
    <n v="0"/>
  </r>
  <r>
    <x v="1"/>
    <s v="Lower Assam- 1 (Bongaigaon)"/>
    <s v="NEE059"/>
    <n v="1000003747"/>
    <s v="EJAJUL HARDWARE SHOP"/>
    <d v="2023-11-08T00:00:00"/>
    <s v="Targeted Dealer"/>
    <m/>
    <n v="50"/>
    <n v="50"/>
    <n v="50"/>
    <n v="0"/>
    <n v="100"/>
    <n v="55"/>
    <s v="DEC"/>
    <n v="55"/>
    <n v="-5"/>
    <n v="-9.0909090909090939E-2"/>
    <s v="DEGROWTH"/>
    <n v="25"/>
    <s v="jAN"/>
    <n v="25"/>
    <n v="25"/>
    <n v="1"/>
    <s v="GROWTH"/>
    <n v="1"/>
  </r>
  <r>
    <x v="1"/>
    <s v="Lower Assam- 1 (Bongaigaon)"/>
    <s v="NEB345"/>
    <n v="1000003767"/>
    <s v="BHAGWATI HARDWARE"/>
    <d v="2023-11-27T00:00:00"/>
    <s v="Targeted Dealer"/>
    <m/>
    <n v="25"/>
    <n v="25"/>
    <n v="55"/>
    <n v="-30"/>
    <n v="220"/>
    <n v="50"/>
    <s v="DEC"/>
    <n v="50"/>
    <n v="5"/>
    <n v="0.10000000000000009"/>
    <s v="GROWTH"/>
    <n v="50"/>
    <s v="jAN"/>
    <n v="50"/>
    <n v="5"/>
    <n v="0.10000000000000009"/>
    <s v="GROWTH"/>
    <n v="0"/>
  </r>
  <r>
    <x v="1"/>
    <s v="Lower Assam- 3"/>
    <s v="NEA426"/>
    <n v="1000003810"/>
    <s v="ASIF ENTERPRISE"/>
    <d v="2023-12-31T00:00:00"/>
    <s v="Targeted Dealer"/>
    <m/>
    <n v="26"/>
    <n v="26"/>
    <n v="0"/>
    <n v="26"/>
    <n v="0"/>
    <n v="13"/>
    <s v="DEC"/>
    <n v="13"/>
    <n v="-13"/>
    <n v="-1"/>
    <s v="DEGROWTH"/>
    <n v="0"/>
    <s v="jAN"/>
    <n v="0"/>
    <n v="0"/>
    <n v="0"/>
    <b v="0"/>
    <n v="0"/>
  </r>
  <r>
    <x v="1"/>
    <s v="Lower Assam- 1 (Bongaigaon)"/>
    <s v="NEA438"/>
    <n v="1000003874"/>
    <s v="A.K.ENTERPRISE"/>
    <d v="2024-02-28T00:00:00"/>
    <s v="Targeted Dealer"/>
    <m/>
    <n v="50"/>
    <n v="50"/>
    <n v="20"/>
    <n v="30"/>
    <n v="40"/>
    <n v="25"/>
    <s v="DEC"/>
    <n v="25"/>
    <n v="-5"/>
    <n v="-0.19999999999999996"/>
    <s v="DEGROWTH"/>
    <n v="75"/>
    <s v="jAN"/>
    <n v="75"/>
    <n v="-55"/>
    <n v="-0.73333333333333339"/>
    <s v="DEGROWTH"/>
    <n v="0"/>
  </r>
  <r>
    <x v="1"/>
    <s v="Lower Assam- 3"/>
    <s v="NEM420"/>
    <n v="1000003912"/>
    <s v="MON KAMONA HARDWARE"/>
    <d v="2024-04-19T00:00:00"/>
    <s v="Targeted Dealer"/>
    <m/>
    <n v="50"/>
    <n v="50"/>
    <n v="26"/>
    <n v="24"/>
    <n v="52"/>
    <n v="52"/>
    <s v="DEC"/>
    <n v="52"/>
    <n v="-26"/>
    <n v="-0.5"/>
    <s v="DEGROWTH"/>
    <n v="0"/>
    <s v="jAN"/>
    <n v="0"/>
    <n v="26"/>
    <n v="0"/>
    <b v="0"/>
    <n v="0"/>
  </r>
  <r>
    <x v="1"/>
    <s v="Lower Assam- 3"/>
    <s v="NEM421"/>
    <n v="1000003916"/>
    <s v="MASUMA JANNATUL AKTAR"/>
    <d v="2024-04-22T00:00:00"/>
    <s v="Targeted Dealer"/>
    <m/>
    <n v="250"/>
    <n v="250"/>
    <n v="104"/>
    <n v="146"/>
    <n v="41.6"/>
    <n v="277.5"/>
    <s v="DEC"/>
    <n v="277.5"/>
    <n v="-173.5"/>
    <n v="-0.62522522522522528"/>
    <s v="DEGROWTH"/>
    <n v="0"/>
    <s v="jAN"/>
    <n v="0"/>
    <n v="104"/>
    <n v="0"/>
    <b v="0"/>
    <n v="0"/>
  </r>
  <r>
    <x v="1"/>
    <s v="Lower Assam- 1 (Bongaigaon)"/>
    <s v="NEP285"/>
    <n v="1000003927"/>
    <s v="PRIYA HARDWARE"/>
    <d v="2024-04-30T00:00:00"/>
    <s v="Targeted Dealer"/>
    <m/>
    <n v="25"/>
    <n v="25"/>
    <n v="25"/>
    <n v="0"/>
    <n v="100"/>
    <n v="50"/>
    <s v="DEC"/>
    <n v="50"/>
    <n v="-25"/>
    <n v="-0.5"/>
    <s v="DEGROWTH"/>
    <n v="50"/>
    <s v="jAN"/>
    <n v="50"/>
    <n v="-25"/>
    <n v="-0.5"/>
    <s v="DEGROWTH"/>
    <n v="0"/>
  </r>
  <r>
    <x v="1"/>
    <s v="Lower Assam- 3"/>
    <s v="NES722"/>
    <n v="1000003962"/>
    <s v="SHAHIN AMEEN"/>
    <d v="2024-05-17T00:00:00"/>
    <s v="Targeted Dealer"/>
    <m/>
    <n v="90"/>
    <n v="90"/>
    <n v="25"/>
    <n v="65"/>
    <n v="27.777777777777779"/>
    <n v="0"/>
    <s v="DEC"/>
    <n v="0"/>
    <n v="25"/>
    <s v=" "/>
    <b v="0"/>
    <n v="0"/>
    <s v="jAN"/>
    <n v="0"/>
    <n v="25"/>
    <n v="0"/>
    <b v="0"/>
    <n v="0"/>
  </r>
  <r>
    <x v="1"/>
    <s v="Lower Assam- 3"/>
    <s v="NEZ026"/>
    <n v="1000003984"/>
    <s v="ZAMAN STORES"/>
    <d v="2024-05-28T00:00:00"/>
    <s v="-"/>
    <m/>
    <n v="0"/>
    <n v="0"/>
    <n v="50"/>
    <n v="-50"/>
    <s v="-"/>
    <n v="50"/>
    <s v="DEC"/>
    <n v="50"/>
    <n v="0"/>
    <n v="0"/>
    <s v="GROWTH"/>
    <n v="0"/>
    <s v="jAN"/>
    <n v="0"/>
    <n v="50"/>
    <n v="0"/>
    <b v="0"/>
    <n v="1"/>
  </r>
  <r>
    <x v="1"/>
    <s v="Lower Assam- 1 (Bongaigaon)"/>
    <s v="NEM440"/>
    <n v="1000004046"/>
    <s v="MASUM HARDWARE"/>
    <d v="2024-07-17T00:00:00"/>
    <s v="Targeted Dealer"/>
    <m/>
    <n v="200"/>
    <n v="200"/>
    <n v="200"/>
    <n v="0"/>
    <n v="100"/>
    <n v="205"/>
    <s v="DEC"/>
    <n v="205"/>
    <n v="-5"/>
    <n v="-2.4390243902439046E-2"/>
    <s v="DEGROWTH"/>
    <n v="205"/>
    <s v="jAN"/>
    <n v="205"/>
    <n v="-5"/>
    <n v="-2.4390243902439046E-2"/>
    <s v="DEGROWTH"/>
    <n v="0"/>
  </r>
  <r>
    <x v="1"/>
    <s v="Lower Assam- 1 (Bongaigaon)"/>
    <s v="NEO043"/>
    <n v="1000004076"/>
    <s v="OM HARDWARE"/>
    <d v="2024-08-02T00:00:00"/>
    <s v="Targeted Dealer"/>
    <m/>
    <n v="25"/>
    <n v="25"/>
    <n v="7.5"/>
    <n v="17.5"/>
    <n v="30"/>
    <n v="32.5"/>
    <s v="DEC"/>
    <n v="32.5"/>
    <n v="-25"/>
    <n v="-0.76923076923076916"/>
    <s v="DEGROWTH"/>
    <n v="50"/>
    <s v="jAN"/>
    <n v="50"/>
    <n v="-42.5"/>
    <n v="-0.85"/>
    <s v="DEGROWTH"/>
    <n v="1"/>
  </r>
  <r>
    <x v="1"/>
    <s v="Lower Assam- 1 (Bongaigaon)"/>
    <s v="NEM448"/>
    <n v="1000004094"/>
    <s v="MAA MANASHA ENTERPRISE"/>
    <d v="2024-08-22T00:00:00"/>
    <s v="Targeted Dealer"/>
    <m/>
    <n v="25"/>
    <n v="25"/>
    <n v="25"/>
    <n v="0"/>
    <n v="100"/>
    <n v="30"/>
    <s v="DEC"/>
    <n v="30"/>
    <n v="-5"/>
    <n v="-0.16666666666666663"/>
    <s v="DEGROWTH"/>
    <n v="50"/>
    <s v="jAN"/>
    <n v="50"/>
    <n v="-25"/>
    <n v="-0.5"/>
    <s v="DEGROWTH"/>
    <n v="0"/>
  </r>
  <r>
    <x v="1"/>
    <s v="Lower Assam- 2 (Barpeta)"/>
    <s v="A028"/>
    <n v="1000000534"/>
    <s v="ANIL HARDWARE"/>
    <d v="2005-07-02T00:00:00"/>
    <s v="Targeted Dealer"/>
    <m/>
    <n v="470"/>
    <n v="470"/>
    <n v="204"/>
    <n v="266"/>
    <n v="43.404255319148938"/>
    <n v="427"/>
    <s v="DEC"/>
    <n v="427"/>
    <n v="-223"/>
    <n v="-0.52224824355971899"/>
    <s v="DEGROWTH"/>
    <n v="434.5"/>
    <s v="jAN"/>
    <n v="434.5"/>
    <n v="-230.5"/>
    <n v="-0.53049482163406214"/>
    <s v="DEGROWTH"/>
    <n v="0"/>
  </r>
  <r>
    <x v="1"/>
    <s v="Lower Assam- 2 (Barpeta)"/>
    <s v="B011"/>
    <n v="1000000539"/>
    <s v="BALAJI HARDWARE (NALBARI)"/>
    <d v="2005-07-30T00:00:00"/>
    <s v="Targeted Dealer"/>
    <m/>
    <n v="1300"/>
    <n v="1300"/>
    <n v="1249"/>
    <n v="51"/>
    <n v="96.07692307692308"/>
    <n v="1004"/>
    <s v="DEC"/>
    <n v="1004"/>
    <n v="245"/>
    <n v="0.24402390438247012"/>
    <s v="GROWTH"/>
    <n v="1159.5"/>
    <s v="jAN"/>
    <n v="1159.5"/>
    <n v="89.5"/>
    <n v="7.7188443294523568E-2"/>
    <s v="GROWTH"/>
    <n v="0"/>
  </r>
  <r>
    <x v="1"/>
    <s v="Lower Assam- 2 (Barpeta)"/>
    <s v="S094"/>
    <n v="1000000557"/>
    <s v="SUNDAR HARDWARE"/>
    <d v="2006-12-16T00:00:00"/>
    <s v="Targeted Dealer"/>
    <m/>
    <n v="20"/>
    <n v="20"/>
    <n v="0"/>
    <n v="20"/>
    <n v="0"/>
    <n v="20"/>
    <s v="DEC"/>
    <n v="20"/>
    <n v="-20"/>
    <n v="-1"/>
    <s v="DEGROWTH"/>
    <n v="20"/>
    <s v="jAN"/>
    <n v="20"/>
    <n v="-20"/>
    <n v="-1"/>
    <s v="DEGROWTH"/>
    <n v="0"/>
  </r>
  <r>
    <x v="1"/>
    <s v="Lower Assam- 2 (Barpeta)"/>
    <s v="A007"/>
    <n v="1000000529"/>
    <s v="AAI LAXMI ENTERPRISE"/>
    <d v="2006-12-22T00:00:00"/>
    <s v="Targeted Dealer"/>
    <m/>
    <n v="521"/>
    <n v="521"/>
    <n v="592.5"/>
    <n v="-71.5"/>
    <n v="113.7236084452975"/>
    <n v="467.5"/>
    <s v="DEC"/>
    <n v="467.5"/>
    <n v="125"/>
    <n v="0.26737967914438499"/>
    <s v="GROWTH"/>
    <n v="462.5"/>
    <s v="jAN"/>
    <n v="462.5"/>
    <n v="130"/>
    <n v="0.2810810810810811"/>
    <s v="GROWTH"/>
    <n v="0"/>
  </r>
  <r>
    <x v="1"/>
    <s v="Lower Assam- 2 (Barpeta)"/>
    <s v="H016"/>
    <n v="1000000544"/>
    <s v="HOQUE HARDWARE (BARPETA)"/>
    <d v="2007-03-30T00:00:00"/>
    <s v="Targeted Dealer"/>
    <m/>
    <n v="580"/>
    <n v="580"/>
    <n v="512"/>
    <n v="68"/>
    <n v="88.275862068965523"/>
    <n v="435"/>
    <s v="DEC"/>
    <n v="435"/>
    <n v="77"/>
    <n v="0.17701149425287355"/>
    <s v="GROWTH"/>
    <n v="543"/>
    <s v="jAN"/>
    <n v="543"/>
    <n v="-31"/>
    <n v="-5.7090239410681365E-2"/>
    <s v="DEGROWTH"/>
    <n v="0"/>
  </r>
  <r>
    <x v="1"/>
    <s v="Lower Assam- 2 (Barpeta)"/>
    <s v="C050"/>
    <n v="1000000541"/>
    <s v="CHAIFUDDIN AHMED"/>
    <d v="2007-04-12T00:00:00"/>
    <s v="Targeted Dealer"/>
    <m/>
    <n v="20"/>
    <n v="20"/>
    <n v="20"/>
    <n v="0"/>
    <n v="100"/>
    <n v="3.5"/>
    <s v="DEC"/>
    <n v="3.5"/>
    <n v="16.5"/>
    <n v="4.7142857142857144"/>
    <s v="GROWTH"/>
    <n v="13"/>
    <s v="jAN"/>
    <n v="13"/>
    <n v="7"/>
    <n v="0.53846153846153855"/>
    <s v="GROWTH"/>
    <n v="0"/>
  </r>
  <r>
    <x v="1"/>
    <s v="Lower Assam- 2 (Barpeta)"/>
    <s v="A071"/>
    <n v="1000000530"/>
    <s v="AASBAB"/>
    <d v="2008-04-09T00:00:00"/>
    <s v="Targeted Dealer"/>
    <m/>
    <n v="120"/>
    <n v="120"/>
    <n v="136"/>
    <n v="-16"/>
    <n v="113.33333333333334"/>
    <n v="129.5"/>
    <s v="DEC"/>
    <n v="129.5"/>
    <n v="6.5"/>
    <n v="5.0193050193050093E-2"/>
    <s v="GROWTH"/>
    <n v="109"/>
    <s v="jAN"/>
    <n v="109"/>
    <n v="27"/>
    <n v="0.24770642201834869"/>
    <s v="GROWTH"/>
    <n v="0"/>
  </r>
  <r>
    <x v="1"/>
    <s v="Lower Assam- 2 (Barpeta)"/>
    <s v="P080"/>
    <n v="1000000549"/>
    <s v="PICK ME"/>
    <d v="2009-05-28T00:00:00"/>
    <s v="Targeted Dealer"/>
    <m/>
    <n v="70"/>
    <n v="70"/>
    <n v="13"/>
    <n v="57"/>
    <n v="18.571428571428573"/>
    <n v="12.5"/>
    <s v="DEC"/>
    <n v="12.5"/>
    <n v="0.5"/>
    <n v="4.0000000000000036E-2"/>
    <s v="GROWTH"/>
    <n v="13"/>
    <s v="jAN"/>
    <n v="13"/>
    <n v="0"/>
    <n v="0"/>
    <s v="GROWTH"/>
    <n v="1"/>
  </r>
  <r>
    <x v="1"/>
    <s v="Lower Assam- 2 (Barpeta)"/>
    <s v="S234"/>
    <n v="1000000554"/>
    <s v="S.A. ENTERPRISE"/>
    <d v="2011-02-09T00:00:00"/>
    <s v="Targeted Dealer"/>
    <m/>
    <n v="340"/>
    <n v="340"/>
    <n v="269.5"/>
    <n v="70.5"/>
    <n v="79.264705882352942"/>
    <n v="279"/>
    <s v="DEC"/>
    <n v="279"/>
    <n v="-9.5"/>
    <n v="-3.4050179211469578E-2"/>
    <s v="DEGROWTH"/>
    <n v="316.5"/>
    <s v="jAN"/>
    <n v="316.5"/>
    <n v="-47"/>
    <n v="-0.14849921011058453"/>
    <s v="DEGROWTH"/>
    <n v="0"/>
  </r>
  <r>
    <x v="1"/>
    <s v="Lower Assam- 2 (Barpeta)"/>
    <s v="S301"/>
    <n v="1000000555"/>
    <s v="S.A.AGENCY"/>
    <d v="2012-03-18T00:00:00"/>
    <s v="Targeted Dealer"/>
    <m/>
    <n v="70"/>
    <n v="70"/>
    <n v="52"/>
    <n v="18"/>
    <n v="74.285714285714292"/>
    <n v="64.5"/>
    <s v="DEC"/>
    <n v="64.5"/>
    <n v="-12.5"/>
    <n v="-0.19379844961240311"/>
    <s v="DEGROWTH"/>
    <n v="64.5"/>
    <s v="jAN"/>
    <n v="64.5"/>
    <n v="-12.5"/>
    <n v="-0.19379844961240311"/>
    <s v="DEGROWTH"/>
    <n v="0"/>
  </r>
  <r>
    <x v="1"/>
    <s v="Lower Assam- 2 (Barpeta)"/>
    <s v="A131"/>
    <n v="1000000532"/>
    <s v="AMIN HARDWARE &amp; ENTERPRISE"/>
    <d v="2012-06-11T00:00:00"/>
    <s v="Targeted Dealer"/>
    <m/>
    <n v="239"/>
    <n v="239"/>
    <n v="136.5"/>
    <n v="102.5"/>
    <n v="57.112970711297066"/>
    <n v="112"/>
    <s v="DEC"/>
    <n v="112"/>
    <n v="24.5"/>
    <n v="0.21875"/>
    <s v="GROWTH"/>
    <n v="231"/>
    <s v="jAN"/>
    <n v="231"/>
    <n v="-94.5"/>
    <n v="-0.40909090909090906"/>
    <s v="DEGROWTH"/>
    <n v="0"/>
  </r>
  <r>
    <x v="1"/>
    <s v="Lower Assam- 2 (Barpeta)"/>
    <s v="R120"/>
    <n v="1000000552"/>
    <s v="RUKSHANA HARDWARE"/>
    <d v="2012-09-05T00:00:00"/>
    <s v="Targeted Dealer"/>
    <m/>
    <n v="175"/>
    <n v="175"/>
    <n v="206.5"/>
    <n v="-31.5"/>
    <n v="118"/>
    <n v="222"/>
    <s v="DEC"/>
    <n v="222"/>
    <n v="-15.5"/>
    <n v="-6.9819819819819773E-2"/>
    <s v="DEGROWTH"/>
    <n v="147"/>
    <s v="jAN"/>
    <n v="147"/>
    <n v="59.5"/>
    <n v="0.40476190476190466"/>
    <s v="GROWTH"/>
    <n v="0"/>
  </r>
  <r>
    <x v="1"/>
    <s v="Lower Assam- 2 (Barpeta)"/>
    <s v="B152"/>
    <n v="1000000538"/>
    <s v="BAKALI HARDWARE"/>
    <d v="2012-12-15T00:00:00"/>
    <s v="Targeted Dealer"/>
    <m/>
    <n v="26"/>
    <n v="26"/>
    <n v="26"/>
    <n v="0"/>
    <n v="100"/>
    <n v="12.5"/>
    <s v="DEC"/>
    <n v="12.5"/>
    <n v="13.5"/>
    <n v="1.08"/>
    <s v="GROWTH"/>
    <n v="13"/>
    <s v="jAN"/>
    <n v="13"/>
    <n v="13"/>
    <n v="1"/>
    <s v="GROWTH"/>
    <n v="0"/>
  </r>
  <r>
    <x v="1"/>
    <s v="Lower Assam- 2 (Barpeta)"/>
    <s v="B180"/>
    <n v="1000000535"/>
    <s v="B.D.ENTERPRISE(LA)"/>
    <d v="2013-07-09T00:00:00"/>
    <s v="Targeted Dealer"/>
    <m/>
    <n v="52"/>
    <n v="52"/>
    <n v="75"/>
    <n v="-23"/>
    <n v="144.23076923076923"/>
    <n v="25"/>
    <s v="DEC"/>
    <n v="25"/>
    <n v="50"/>
    <n v="2"/>
    <s v="GROWTH"/>
    <n v="50.5"/>
    <s v="jAN"/>
    <n v="50.5"/>
    <n v="24.5"/>
    <n v="0.48514851485148514"/>
    <s v="GROWTH"/>
    <n v="0"/>
  </r>
  <r>
    <x v="1"/>
    <s v="Lower Assam- 2 (Barpeta)"/>
    <s v="R192"/>
    <n v="1000000551"/>
    <s v="R.K.ENTERPRISE (NALBARI)"/>
    <d v="2013-12-30T00:00:00"/>
    <s v="Targeted Dealer"/>
    <m/>
    <n v="88"/>
    <n v="88"/>
    <n v="55.5"/>
    <n v="32.5"/>
    <n v="63.06818181818182"/>
    <n v="43.5"/>
    <s v="DEC"/>
    <n v="43.5"/>
    <n v="12"/>
    <n v="0.27586206896551735"/>
    <s v="GROWTH"/>
    <n v="49.5"/>
    <s v="jAN"/>
    <n v="49.5"/>
    <n v="6"/>
    <n v="0.1212121212121211"/>
    <s v="GROWTH"/>
    <n v="0"/>
  </r>
  <r>
    <x v="1"/>
    <s v="Lower Assam- 2 (Barpeta)"/>
    <s v="NED081"/>
    <n v="1000000542"/>
    <s v="DEKA ENTERPRISE (AMAYAPUR)"/>
    <d v="2017-06-23T00:00:00"/>
    <s v="Targeted Dealer"/>
    <m/>
    <n v="250"/>
    <n v="250"/>
    <n v="144"/>
    <n v="106"/>
    <n v="57.6"/>
    <n v="198"/>
    <s v="DEC"/>
    <n v="198"/>
    <n v="-54"/>
    <n v="-0.27272727272727271"/>
    <s v="DEGROWTH"/>
    <n v="192.5"/>
    <s v="jAN"/>
    <n v="192.5"/>
    <n v="-48.5"/>
    <n v="-0.25194805194805192"/>
    <s v="DEGROWTH"/>
    <n v="0"/>
  </r>
  <r>
    <x v="1"/>
    <s v="Lower Assam- 2 (Barpeta)"/>
    <s v="NER107"/>
    <n v="1000000553"/>
    <s v="RUNA ENTERPRISE"/>
    <d v="2017-09-02T00:00:00"/>
    <s v="Targeted Dealer"/>
    <m/>
    <n v="280"/>
    <n v="280"/>
    <n v="219.5"/>
    <n v="60.5"/>
    <n v="78.392857142857153"/>
    <n v="202"/>
    <s v="DEC"/>
    <n v="202"/>
    <n v="17.5"/>
    <n v="8.6633663366336711E-2"/>
    <s v="GROWTH"/>
    <n v="208.5"/>
    <s v="jAN"/>
    <n v="208.5"/>
    <n v="11"/>
    <n v="5.2757793764987904E-2"/>
    <s v="GROWTH"/>
    <n v="0"/>
  </r>
  <r>
    <x v="1"/>
    <s v="Lower Assam- 2 (Barpeta)"/>
    <s v="NEP116"/>
    <n v="1000000548"/>
    <s v="P B HARDWARE"/>
    <d v="2017-10-23T00:00:00"/>
    <s v="Targeted Dealer"/>
    <m/>
    <n v="1000"/>
    <n v="1000"/>
    <n v="840"/>
    <n v="160"/>
    <n v="84"/>
    <n v="811.5"/>
    <s v="DEC"/>
    <n v="811.5"/>
    <n v="28.5"/>
    <n v="3.512014787430684E-2"/>
    <s v="GROWTH"/>
    <n v="804.5"/>
    <s v="jAN"/>
    <n v="804.5"/>
    <n v="35.5"/>
    <n v="4.4126786824114417E-2"/>
    <s v="GROWTH"/>
    <n v="0"/>
  </r>
  <r>
    <x v="1"/>
    <s v="Lower Assam- 2 (Barpeta)"/>
    <s v="NEM208"/>
    <n v="1000000546"/>
    <s v="M K  ENTERPRISE (LA)"/>
    <d v="2018-09-01T00:00:00"/>
    <s v="Targeted Dealer"/>
    <m/>
    <n v="52"/>
    <n v="52"/>
    <n v="52"/>
    <n v="0"/>
    <n v="100"/>
    <n v="26"/>
    <s v="DEC"/>
    <n v="26"/>
    <n v="26"/>
    <n v="1"/>
    <s v="GROWTH"/>
    <n v="26"/>
    <s v="jAN"/>
    <n v="26"/>
    <n v="26"/>
    <n v="1"/>
    <s v="GROWTH"/>
    <n v="0"/>
  </r>
  <r>
    <x v="1"/>
    <s v="Lower Assam- 2 (Barpeta)"/>
    <s v="NEJ089"/>
    <n v="1000000958"/>
    <s v="JOYGURU ENTERPRISE (LA)"/>
    <d v="2019-04-29T00:00:00"/>
    <s v="Targeted Dealer"/>
    <m/>
    <n v="52"/>
    <n v="52"/>
    <n v="0"/>
    <n v="52"/>
    <n v="0"/>
    <n v="39"/>
    <s v="DEC"/>
    <n v="39"/>
    <n v="-39"/>
    <n v="-1"/>
    <s v="DEGROWTH"/>
    <n v="38"/>
    <s v="jAN"/>
    <n v="38"/>
    <n v="-38"/>
    <n v="-1"/>
    <s v="DEGROWTH"/>
    <n v="1"/>
  </r>
  <r>
    <x v="1"/>
    <s v="Lower Assam- 2 (Barpeta)"/>
    <s v="NEN127"/>
    <n v="1000000963"/>
    <s v="N PATOWARY HARDWARE"/>
    <d v="2019-05-24T00:00:00"/>
    <s v="Targeted Dealer"/>
    <m/>
    <n v="39"/>
    <n v="39"/>
    <n v="25.5"/>
    <n v="13.5"/>
    <n v="65.384615384615387"/>
    <n v="26"/>
    <s v="DEC"/>
    <n v="26"/>
    <n v="-0.5"/>
    <n v="-1.9230769230769273E-2"/>
    <s v="DEGROWTH"/>
    <n v="39"/>
    <s v="jAN"/>
    <n v="39"/>
    <n v="-13.5"/>
    <n v="-0.34615384615384615"/>
    <s v="DEGROWTH"/>
    <n v="0"/>
  </r>
  <r>
    <x v="1"/>
    <s v="Lower Assam- 2 (Barpeta)"/>
    <s v="NET127"/>
    <n v="1000000966"/>
    <s v="TALUKDAR HARDWARE (LA)"/>
    <d v="2019-06-17T00:00:00"/>
    <s v="-"/>
    <m/>
    <n v="0"/>
    <n v="0"/>
    <n v="0"/>
    <n v="0"/>
    <s v="-"/>
    <n v="0"/>
    <s v="DEC"/>
    <n v="0"/>
    <n v="0"/>
    <s v=" "/>
    <b v="0"/>
    <n v="46"/>
    <s v="jAN"/>
    <n v="46"/>
    <n v="-46"/>
    <n v="-1"/>
    <s v="DEGROWTH"/>
    <n v="0"/>
  </r>
  <r>
    <x v="1"/>
    <s v="Lower Assam- 2 (Barpeta)"/>
    <s v="NEP187"/>
    <n v="1000000965"/>
    <s v="POHAR TRADERS (MAZDIA)"/>
    <d v="2019-12-26T00:00:00"/>
    <s v="Targeted Dealer"/>
    <m/>
    <n v="26"/>
    <n v="26"/>
    <n v="13"/>
    <n v="13"/>
    <n v="50"/>
    <n v="25.5"/>
    <s v="DEC"/>
    <n v="25.5"/>
    <n v="-12.5"/>
    <n v="-0.49019607843137258"/>
    <s v="DEGROWTH"/>
    <n v="0"/>
    <s v="jAN"/>
    <n v="0"/>
    <n v="13"/>
    <n v="0"/>
    <b v="0"/>
    <n v="0"/>
  </r>
  <r>
    <x v="1"/>
    <s v="Lower Assam- 2 (Barpeta)"/>
    <s v="NEK152"/>
    <n v="1000000959"/>
    <s v="K.V. ENTERPRISE"/>
    <d v="2021-01-06T00:00:00"/>
    <s v="Targeted Dealer"/>
    <m/>
    <n v="62"/>
    <n v="62"/>
    <n v="0"/>
    <n v="62"/>
    <n v="0"/>
    <n v="57"/>
    <s v="DEC"/>
    <n v="57"/>
    <n v="-57"/>
    <n v="-1"/>
    <s v="DEGROWTH"/>
    <n v="36"/>
    <s v="jAN"/>
    <n v="36"/>
    <n v="-36"/>
    <n v="-1"/>
    <s v="DEGROWTH"/>
    <n v="1"/>
  </r>
  <r>
    <x v="1"/>
    <s v="Lower Assam- 2 (Barpeta)"/>
    <s v="NEM328"/>
    <n v="1000002405"/>
    <s v="MAA ENTERPRISE - LA"/>
    <d v="2022-01-04T00:00:00"/>
    <s v="Targeted Dealer"/>
    <m/>
    <n v="52"/>
    <n v="52"/>
    <n v="64.5"/>
    <n v="-12.5"/>
    <n v="124.03846153846153"/>
    <n v="38"/>
    <s v="DEC"/>
    <n v="38"/>
    <n v="26.5"/>
    <n v="0.69736842105263164"/>
    <s v="GROWTH"/>
    <n v="38.5"/>
    <s v="jAN"/>
    <n v="38.5"/>
    <n v="26"/>
    <n v="0.67532467532467533"/>
    <s v="GROWTH"/>
    <n v="0"/>
  </r>
  <r>
    <x v="1"/>
    <s v="Lower Assam- 2 (Barpeta)"/>
    <s v="NEA339"/>
    <n v="1000002607"/>
    <s v="A M B ENTERPRISE"/>
    <d v="2022-02-22T00:00:00"/>
    <s v="Targeted Dealer"/>
    <m/>
    <n v="26"/>
    <n v="26"/>
    <n v="13"/>
    <n v="13"/>
    <n v="50"/>
    <n v="26"/>
    <s v="DEC"/>
    <n v="26"/>
    <n v="-13"/>
    <n v="-0.5"/>
    <s v="DEGROWTH"/>
    <n v="0"/>
    <s v="jAN"/>
    <n v="0"/>
    <n v="13"/>
    <n v="0"/>
    <b v="0"/>
    <n v="1"/>
  </r>
  <r>
    <x v="1"/>
    <s v="Lower Assam- 2 (Barpeta)"/>
    <s v="NED203"/>
    <n v="1000002723"/>
    <s v="DAS ENTERPRISE-BAKSA"/>
    <d v="2022-04-13T00:00:00"/>
    <s v="Targeted Dealer"/>
    <m/>
    <n v="355"/>
    <n v="355"/>
    <n v="234"/>
    <n v="121"/>
    <n v="65.91549295774648"/>
    <n v="234"/>
    <s v="DEC"/>
    <n v="234"/>
    <n v="0"/>
    <n v="0"/>
    <s v="GROWTH"/>
    <n v="273"/>
    <s v="jAN"/>
    <n v="273"/>
    <n v="-39"/>
    <n v="-0.1428571428571429"/>
    <s v="DEGROWTH"/>
    <n v="0"/>
  </r>
  <r>
    <x v="1"/>
    <s v="Lower Assam- 2 (Barpeta)"/>
    <s v="NEN206"/>
    <n v="1000003189"/>
    <s v="NATH HARDWARE"/>
    <d v="2022-12-28T00:00:00"/>
    <s v="Targeted Dealer"/>
    <m/>
    <n v="82"/>
    <n v="82"/>
    <n v="51"/>
    <n v="31"/>
    <n v="62.195121951219512"/>
    <n v="63"/>
    <s v="DEC"/>
    <n v="63"/>
    <n v="-12"/>
    <n v="-0.19047619047619047"/>
    <s v="DEGROWTH"/>
    <n v="64.5"/>
    <s v="jAN"/>
    <n v="64.5"/>
    <n v="-13.5"/>
    <n v="-0.20930232558139539"/>
    <s v="DEGROWTH"/>
    <n v="0"/>
  </r>
  <r>
    <x v="1"/>
    <s v="Lower Assam- 2 (Barpeta)"/>
    <s v="NEM364"/>
    <n v="1000003304"/>
    <s v="MAA HARDWARE"/>
    <d v="2023-01-31T00:00:00"/>
    <s v="Targeted Dealer"/>
    <m/>
    <n v="35"/>
    <n v="35"/>
    <n v="25"/>
    <n v="10"/>
    <n v="71.428571428571431"/>
    <n v="13"/>
    <s v="DEC"/>
    <n v="13"/>
    <n v="12"/>
    <n v="0.92307692307692313"/>
    <s v="GROWTH"/>
    <n v="53"/>
    <s v="jAN"/>
    <n v="53"/>
    <n v="-28"/>
    <n v="-0.52830188679245282"/>
    <s v="DEGROWTH"/>
    <n v="0"/>
  </r>
  <r>
    <x v="1"/>
    <s v="Lower Assam- 2 (Barpeta)"/>
    <s v="NEZ020"/>
    <n v="1000003385"/>
    <s v="ZIYAAN ENTERPRISE"/>
    <d v="2023-02-26T00:00:00"/>
    <s v="Targeted Dealer"/>
    <m/>
    <n v="190"/>
    <n v="190"/>
    <n v="129.5"/>
    <n v="60.5"/>
    <n v="68.15789473684211"/>
    <n v="102.5"/>
    <s v="DEC"/>
    <n v="102.5"/>
    <n v="27"/>
    <n v="0.26341463414634148"/>
    <s v="GROWTH"/>
    <n v="310.5"/>
    <s v="jAN"/>
    <n v="310.5"/>
    <n v="-181"/>
    <n v="-0.58293075684380025"/>
    <s v="DEGROWTH"/>
    <n v="0"/>
  </r>
  <r>
    <x v="1"/>
    <s v="Lower Assam- 2 (Barpeta)"/>
    <s v="NEC123"/>
    <n v="1000003429"/>
    <s v="CHOUDHURY BROTHERS"/>
    <d v="2023-03-16T00:00:00"/>
    <s v="Targeted Dealer"/>
    <m/>
    <n v="26"/>
    <n v="26"/>
    <n v="0"/>
    <n v="26"/>
    <n v="0"/>
    <n v="0"/>
    <s v="DEC"/>
    <n v="0"/>
    <n v="0"/>
    <s v=" "/>
    <b v="0"/>
    <n v="25.5"/>
    <s v="jAN"/>
    <n v="25.5"/>
    <n v="-25.5"/>
    <n v="-1"/>
    <s v="DEGROWTH"/>
    <n v="0"/>
  </r>
  <r>
    <x v="1"/>
    <s v="Lower Assam- 2 (Barpeta)"/>
    <s v="NEJ162"/>
    <n v="1000003443"/>
    <s v="JOHN HARDWARE"/>
    <d v="2023-03-23T00:00:00"/>
    <s v="Targeted Dealer"/>
    <m/>
    <n v="110"/>
    <n v="110"/>
    <n v="110"/>
    <n v="0"/>
    <n v="99.999999999999986"/>
    <n v="127"/>
    <s v="DEC"/>
    <n v="127"/>
    <n v="-17"/>
    <n v="-0.13385826771653542"/>
    <s v="DEGROWTH"/>
    <n v="78.5"/>
    <s v="jAN"/>
    <n v="78.5"/>
    <n v="31.5"/>
    <n v="0.40127388535031838"/>
    <s v="GROWTH"/>
    <n v="0"/>
  </r>
  <r>
    <x v="1"/>
    <s v="Lower Assam- 2 (Barpeta)"/>
    <s v="NEK203"/>
    <n v="1000003745"/>
    <s v="KUHI &amp; NEHA ENTERPRISE"/>
    <d v="2023-11-04T00:00:00"/>
    <s v="Targeted Dealer"/>
    <m/>
    <n v="265"/>
    <n v="265"/>
    <n v="182"/>
    <n v="83"/>
    <n v="68.679245283018872"/>
    <n v="165"/>
    <s v="DEC"/>
    <n v="165"/>
    <n v="17"/>
    <n v="0.10303030303030303"/>
    <s v="GROWTH"/>
    <n v="217.5"/>
    <s v="jAN"/>
    <n v="217.5"/>
    <n v="-35.5"/>
    <n v="-0.16321839080459766"/>
    <s v="DEGROWTH"/>
    <n v="0"/>
  </r>
  <r>
    <x v="1"/>
    <s v="Lower Assam- 2 (Barpeta)"/>
    <s v="NEJ182"/>
    <n v="1000003842"/>
    <s v="JAMIR HARDWARE"/>
    <d v="2024-01-31T00:00:00"/>
    <s v="Targeted Dealer"/>
    <m/>
    <n v="165"/>
    <n v="165"/>
    <n v="166"/>
    <n v="-1"/>
    <n v="100.60606060606061"/>
    <n v="154"/>
    <s v="DEC"/>
    <n v="154"/>
    <n v="12"/>
    <n v="7.7922077922077948E-2"/>
    <s v="GROWTH"/>
    <n v="145"/>
    <s v="jAN"/>
    <n v="145"/>
    <n v="21"/>
    <n v="0.14482758620689662"/>
    <s v="GROWTH"/>
    <n v="0"/>
  </r>
  <r>
    <x v="1"/>
    <s v="Lower Assam- 2 (Barpeta)"/>
    <s v="NEM411"/>
    <n v="1000003843"/>
    <s v="MATRI HARDWARE"/>
    <d v="2024-01-31T00:00:00"/>
    <s v="Targeted Dealer"/>
    <m/>
    <n v="485"/>
    <n v="485"/>
    <n v="506"/>
    <n v="-21"/>
    <n v="104.32989690721651"/>
    <n v="424"/>
    <s v="DEC"/>
    <n v="424"/>
    <n v="82"/>
    <n v="0.19339622641509435"/>
    <s v="GROWTH"/>
    <n v="462"/>
    <s v="jAN"/>
    <n v="462"/>
    <n v="44"/>
    <n v="9.5238095238095344E-2"/>
    <s v="GROWTH"/>
    <n v="0"/>
  </r>
  <r>
    <x v="1"/>
    <s v="Lower Assam- 2 (Barpeta)"/>
    <s v="NEJ184"/>
    <n v="1000003896"/>
    <s v="J.S. HARDWARE"/>
    <d v="2024-03-28T00:00:00"/>
    <s v="Targeted Dealer"/>
    <m/>
    <n v="52"/>
    <n v="52"/>
    <n v="55"/>
    <n v="-3"/>
    <n v="105.76923076923076"/>
    <n v="30"/>
    <s v="DEC"/>
    <n v="30"/>
    <n v="25"/>
    <n v="0.83333333333333326"/>
    <s v="GROWTH"/>
    <n v="35"/>
    <s v="jAN"/>
    <n v="35"/>
    <n v="20"/>
    <n v="0.5714285714285714"/>
    <s v="GROWTH"/>
    <n v="1"/>
  </r>
  <r>
    <x v="1"/>
    <s v="Lower Assam- 2 (Barpeta)"/>
    <s v="NER326"/>
    <n v="1000004047"/>
    <s v="R.H.ENTERPRISE"/>
    <d v="2024-07-20T00:00:00"/>
    <s v="Targeted Dealer"/>
    <m/>
    <n v="52"/>
    <n v="52"/>
    <n v="25"/>
    <n v="27"/>
    <n v="48.076923076923073"/>
    <n v="36.5"/>
    <s v="DEC"/>
    <n v="36.5"/>
    <n v="-11.5"/>
    <n v="-0.31506849315068497"/>
    <s v="DEGROWTH"/>
    <n v="38.5"/>
    <s v="jAN"/>
    <n v="38.5"/>
    <n v="-13.5"/>
    <n v="-0.35064935064935066"/>
    <s v="DEGROWTH"/>
    <n v="0"/>
  </r>
  <r>
    <x v="1"/>
    <s v="AGARTALA"/>
    <s v="M017"/>
    <n v="1000000043"/>
    <s v="MAAKALI ENTERPRISE (AGARTALA)"/>
    <d v="2005-01-31T00:00:00"/>
    <s v="Targeted Dealer"/>
    <m/>
    <n v="170"/>
    <n v="170"/>
    <n v="100"/>
    <n v="70"/>
    <n v="58.82352941176471"/>
    <n v="145"/>
    <s v="DEC"/>
    <n v="145"/>
    <n v="-45"/>
    <n v="-0.31034482758620685"/>
    <s v="DEGROWTH"/>
    <n v="179.9"/>
    <s v="jAN"/>
    <n v="179.9"/>
    <n v="-79.900000000000006"/>
    <n v="-0.4441356309060589"/>
    <s v="DEGROWTH"/>
    <n v="0"/>
  </r>
  <r>
    <x v="1"/>
    <s v="AGARTALA"/>
    <s v="G015"/>
    <n v="1000000036"/>
    <s v="GOPINATH SAHA"/>
    <d v="2006-12-26T00:00:00"/>
    <s v="Targeted Dealer"/>
    <m/>
    <n v="400"/>
    <n v="400"/>
    <n v="370"/>
    <n v="30"/>
    <n v="92.5"/>
    <n v="375.5"/>
    <s v="DEC"/>
    <n v="375.5"/>
    <n v="-5.5"/>
    <n v="-1.4647137150466061E-2"/>
    <s v="DEGROWTH"/>
    <n v="467.5"/>
    <s v="jAN"/>
    <n v="467.5"/>
    <n v="-97.5"/>
    <n v="-0.20855614973262027"/>
    <s v="DEGROWTH"/>
    <n v="0"/>
  </r>
  <r>
    <x v="1"/>
    <s v="AGARTALA"/>
    <s v="J057"/>
    <n v="1000000040"/>
    <s v="JOYRAM TRADERS (AGARTALA)"/>
    <d v="2010-11-23T00:00:00"/>
    <s v="Targeted Dealer"/>
    <m/>
    <n v="550"/>
    <n v="550"/>
    <n v="365.75"/>
    <n v="184.25"/>
    <n v="66.5"/>
    <n v="602.75"/>
    <s v="DEC"/>
    <n v="602.75"/>
    <n v="-237"/>
    <n v="-0.39319784321858153"/>
    <s v="DEGROWTH"/>
    <n v="394"/>
    <s v="jAN"/>
    <n v="394"/>
    <n v="-28.25"/>
    <n v="-7.1700507614213205E-2"/>
    <s v="DEGROWTH"/>
    <n v="0"/>
  </r>
  <r>
    <x v="1"/>
    <s v="AGARTALA"/>
    <s v="R117"/>
    <n v="1000000059"/>
    <s v="RAMTHAKUR TRADING CO."/>
    <d v="2012-05-08T00:00:00"/>
    <s v="Targeted Dealer"/>
    <m/>
    <n v="30"/>
    <n v="30"/>
    <n v="0"/>
    <n v="30"/>
    <n v="0"/>
    <n v="0"/>
    <s v="DEC"/>
    <n v="0"/>
    <n v="0"/>
    <s v=" "/>
    <b v="0"/>
    <n v="25"/>
    <s v="jAN"/>
    <n v="25"/>
    <n v="-25"/>
    <n v="-1"/>
    <s v="DEGROWTH"/>
    <n v="1"/>
  </r>
  <r>
    <x v="1"/>
    <s v="AGARTALA"/>
    <s v="B138"/>
    <n v="1000000013"/>
    <s v="BANKA BEHARI PAUL"/>
    <d v="2012-05-09T00:00:00"/>
    <s v="Targeted Dealer"/>
    <m/>
    <n v="180"/>
    <n v="180"/>
    <n v="146"/>
    <n v="34"/>
    <n v="81.111111111111114"/>
    <n v="120"/>
    <s v="DEC"/>
    <n v="120"/>
    <n v="26"/>
    <n v="0.21666666666666656"/>
    <s v="GROWTH"/>
    <n v="86.5"/>
    <s v="jAN"/>
    <n v="86.5"/>
    <n v="59.5"/>
    <n v="0.68786127167630062"/>
    <s v="GROWTH"/>
    <n v="0"/>
  </r>
  <r>
    <x v="1"/>
    <s v="AGARTALA"/>
    <s v="M249"/>
    <n v="1000000825"/>
    <s v="MAHANAM CONSTRUCTION"/>
    <d v="2013-01-23T00:00:00"/>
    <s v="Targeted Dealer"/>
    <m/>
    <n v="120"/>
    <n v="120"/>
    <n v="100"/>
    <n v="20"/>
    <n v="83.333333333333343"/>
    <n v="115"/>
    <s v="DEC"/>
    <n v="115"/>
    <n v="-15"/>
    <n v="-0.13043478260869568"/>
    <s v="DEGROWTH"/>
    <n v="112.5"/>
    <s v="jAN"/>
    <n v="112.5"/>
    <n v="-12.5"/>
    <n v="-0.11111111111111116"/>
    <s v="DEGROWTH"/>
    <n v="0"/>
  </r>
  <r>
    <x v="1"/>
    <s v="AGARTALA"/>
    <s v="A163"/>
    <n v="1000000021"/>
    <s v="AJOY BHATTACHARJEE"/>
    <d v="2013-05-04T00:00:00"/>
    <s v="Targeted Dealer"/>
    <m/>
    <n v="40"/>
    <n v="40"/>
    <n v="40"/>
    <n v="0"/>
    <n v="100"/>
    <n v="30"/>
    <s v="DEC"/>
    <n v="30"/>
    <n v="10"/>
    <n v="0.33333333333333326"/>
    <s v="GROWTH"/>
    <n v="10"/>
    <s v="jAN"/>
    <n v="10"/>
    <n v="30"/>
    <n v="3"/>
    <s v="GROWTH"/>
    <n v="0"/>
  </r>
  <r>
    <x v="1"/>
    <s v="AGARTALA"/>
    <s v="A164"/>
    <n v="1000000022"/>
    <s v="ANJAN DEBNATH"/>
    <d v="2013-05-04T00:00:00"/>
    <s v="Targeted Dealer"/>
    <m/>
    <n v="2200"/>
    <n v="2200"/>
    <n v="1900.1"/>
    <n v="299.90000000000009"/>
    <n v="86.36818181818181"/>
    <n v="2107.25"/>
    <s v="DEC"/>
    <n v="2107.25"/>
    <n v="-207.15000000000009"/>
    <n v="-9.8303476094435904E-2"/>
    <s v="DEGROWTH"/>
    <n v="1706.75"/>
    <s v="jAN"/>
    <n v="1706.75"/>
    <n v="193.34999999999991"/>
    <n v="0.11328548410722128"/>
    <s v="GROWTH"/>
    <n v="0"/>
  </r>
  <r>
    <x v="1"/>
    <s v="AGARTALA"/>
    <s v="M298"/>
    <n v="1000000041"/>
    <s v="MAA MANASHA ENTERPRISE"/>
    <d v="2013-09-19T00:00:00"/>
    <s v="Targeted Dealer"/>
    <m/>
    <n v="80"/>
    <n v="80"/>
    <n v="65"/>
    <n v="15"/>
    <n v="81.25"/>
    <n v="95"/>
    <s v="DEC"/>
    <n v="95"/>
    <n v="-30"/>
    <n v="-0.31578947368421051"/>
    <s v="DEGROWTH"/>
    <n v="70"/>
    <s v="jAN"/>
    <n v="70"/>
    <n v="-5"/>
    <n v="-7.1428571428571397E-2"/>
    <s v="DEGROWTH"/>
    <n v="0"/>
  </r>
  <r>
    <x v="1"/>
    <s v="AGARTALA"/>
    <s v="M341"/>
    <n v="1000000048"/>
    <s v="MAZUMDER ENTERPRISE"/>
    <d v="2014-01-06T00:00:00"/>
    <s v="Targeted Dealer"/>
    <m/>
    <n v="120"/>
    <n v="120"/>
    <n v="120"/>
    <n v="0"/>
    <n v="100"/>
    <n v="185"/>
    <s v="DEC"/>
    <n v="185"/>
    <n v="-65"/>
    <n v="-0.35135135135135132"/>
    <s v="DEGROWTH"/>
    <n v="120"/>
    <s v="jAN"/>
    <n v="120"/>
    <n v="0"/>
    <n v="0"/>
    <s v="GROWTH"/>
    <n v="0"/>
  </r>
  <r>
    <x v="1"/>
    <s v="AGARTALA"/>
    <s v="NEM012"/>
    <n v="1000000047"/>
    <s v="MANJU ENTERPRISE"/>
    <d v="2014-06-27T00:00:00"/>
    <s v="Targeted Dealer"/>
    <m/>
    <n v="50"/>
    <n v="50"/>
    <n v="50"/>
    <n v="0"/>
    <n v="100"/>
    <n v="60"/>
    <s v="DEC"/>
    <n v="60"/>
    <n v="-10"/>
    <n v="-0.16666666666666663"/>
    <s v="DEGROWTH"/>
    <n v="50"/>
    <s v="jAN"/>
    <n v="50"/>
    <n v="0"/>
    <n v="0"/>
    <s v="GROWTH"/>
    <n v="0"/>
  </r>
  <r>
    <x v="1"/>
    <s v="AGARTALA"/>
    <s v="NEJ016"/>
    <n v="1000000039"/>
    <s v="JOY GURU ENTERPRISE"/>
    <d v="2015-05-11T00:00:00"/>
    <s v="Targeted Dealer"/>
    <m/>
    <n v="100"/>
    <n v="100"/>
    <n v="60"/>
    <n v="40"/>
    <n v="60"/>
    <n v="70"/>
    <s v="DEC"/>
    <n v="70"/>
    <n v="-10"/>
    <n v="-0.1428571428571429"/>
    <s v="DEGROWTH"/>
    <n v="50"/>
    <s v="jAN"/>
    <n v="50"/>
    <n v="10"/>
    <n v="0.19999999999999996"/>
    <s v="GROWTH"/>
    <n v="0"/>
  </r>
  <r>
    <x v="1"/>
    <s v="AGARTALA"/>
    <s v="NEM058"/>
    <n v="1000000050"/>
    <s v="MODAK IRON AGENCY"/>
    <d v="2016-01-28T00:00:00"/>
    <s v="Targeted Dealer"/>
    <m/>
    <n v="400"/>
    <n v="400"/>
    <n v="405.3"/>
    <n v="-5.3000000000000114"/>
    <n v="101.325"/>
    <n v="425.5"/>
    <s v="DEC"/>
    <n v="425.5"/>
    <n v="-20.199999999999989"/>
    <n v="-4.7473560517038771E-2"/>
    <s v="DEGROWTH"/>
    <n v="460.5"/>
    <s v="jAN"/>
    <n v="460.5"/>
    <n v="-55.199999999999989"/>
    <n v="-0.11986970684039089"/>
    <s v="DEGROWTH"/>
    <n v="0"/>
  </r>
  <r>
    <x v="1"/>
    <s v="AGARTALA"/>
    <s v="NEL015"/>
    <n v="1000000822"/>
    <s v="LAXMAN SAHA (AGARTALA)"/>
    <d v="2016-04-12T00:00:00"/>
    <s v="Targeted Dealer"/>
    <m/>
    <n v="5000"/>
    <n v="5000"/>
    <n v="5152.0499999999993"/>
    <n v="-152.04999999999927"/>
    <n v="103.04099999999998"/>
    <n v="6085.35"/>
    <s v="DEC"/>
    <n v="6085.35"/>
    <n v="-933.30000000000109"/>
    <n v="-0.15336833542852935"/>
    <s v="DEGROWTH"/>
    <n v="3135.65"/>
    <s v="jAN"/>
    <n v="3135.65"/>
    <n v="2016.3999999999992"/>
    <n v="0.64305646357214585"/>
    <s v="GROWTH"/>
    <n v="0"/>
  </r>
  <r>
    <x v="1"/>
    <s v="AGARTALA"/>
    <s v="NEM064"/>
    <n v="1000000044"/>
    <s v="MADAN GOPAL TRADERS (AGARTALA)"/>
    <d v="2016-04-12T00:00:00"/>
    <s v="Targeted Dealer"/>
    <m/>
    <n v="300"/>
    <n v="300"/>
    <n v="245"/>
    <n v="55"/>
    <n v="81.666666666666671"/>
    <n v="272.5"/>
    <s v="DEC"/>
    <n v="272.5"/>
    <n v="-27.5"/>
    <n v="-0.1009174311926605"/>
    <s v="DEGROWTH"/>
    <n v="303"/>
    <s v="jAN"/>
    <n v="303"/>
    <n v="-58"/>
    <n v="-0.1914191419141914"/>
    <s v="DEGROWTH"/>
    <n v="0"/>
  </r>
  <r>
    <x v="1"/>
    <s v="AGARTALA"/>
    <s v="NEM065"/>
    <n v="1000000051"/>
    <s v="MODAK TRADERS (AGARTALA)"/>
    <d v="2016-04-12T00:00:00"/>
    <s v="Targeted Dealer"/>
    <m/>
    <n v="75"/>
    <n v="75"/>
    <n v="100"/>
    <n v="-25"/>
    <n v="133.33333333333334"/>
    <n v="110"/>
    <s v="DEC"/>
    <n v="110"/>
    <n v="-10"/>
    <n v="-9.0909090909090939E-2"/>
    <s v="DEGROWTH"/>
    <n v="60"/>
    <s v="jAN"/>
    <n v="60"/>
    <n v="40"/>
    <n v="0.66666666666666674"/>
    <s v="GROWTH"/>
    <n v="0"/>
  </r>
  <r>
    <x v="1"/>
    <s v="AGARTALA"/>
    <s v="NED054"/>
    <n v="1000000027"/>
    <s v="DAS IRON AGENCY (AGARTALA)"/>
    <d v="2016-04-25T00:00:00"/>
    <s v="Targeted Dealer"/>
    <m/>
    <n v="110"/>
    <n v="110"/>
    <n v="95"/>
    <n v="15"/>
    <n v="86.36363636363636"/>
    <n v="15"/>
    <s v="DEC"/>
    <n v="15"/>
    <n v="80"/>
    <n v="5.333333333333333"/>
    <s v="GROWTH"/>
    <n v="105.5"/>
    <s v="jAN"/>
    <n v="105.5"/>
    <n v="-10.5"/>
    <n v="-9.9526066350710929E-2"/>
    <s v="DEGROWTH"/>
    <n v="0"/>
  </r>
  <r>
    <x v="1"/>
    <s v="AGARTALA"/>
    <s v="NER085"/>
    <n v="1000000827"/>
    <s v="RAMKRISHNA TRADERS (JIRANIA)"/>
    <d v="2016-12-09T00:00:00"/>
    <s v="Targeted Dealer"/>
    <m/>
    <n v="200"/>
    <n v="200"/>
    <n v="207"/>
    <n v="-7"/>
    <n v="103.5"/>
    <n v="216.25"/>
    <s v="DEC"/>
    <n v="216.25"/>
    <n v="-9.25"/>
    <n v="-4.2774566473988473E-2"/>
    <s v="DEGROWTH"/>
    <n v="221.5"/>
    <s v="jAN"/>
    <n v="221.5"/>
    <n v="-14.5"/>
    <n v="-6.5462753950338626E-2"/>
    <s v="DEGROWTH"/>
    <n v="0"/>
  </r>
  <r>
    <x v="1"/>
    <s v="AGARTALA"/>
    <s v="NES185"/>
    <n v="1000000064"/>
    <s v="SRISTI CEMENT HOUSE (SADAR)"/>
    <d v="2017-04-05T00:00:00"/>
    <s v="Targeted Dealer"/>
    <m/>
    <n v="50"/>
    <n v="50"/>
    <n v="10"/>
    <n v="40"/>
    <n v="20"/>
    <n v="20"/>
    <s v="DEC"/>
    <n v="20"/>
    <n v="-10"/>
    <n v="-0.5"/>
    <s v="DEGROWTH"/>
    <n v="18"/>
    <s v="jAN"/>
    <n v="18"/>
    <n v="-8"/>
    <n v="-0.44444444444444442"/>
    <s v="DEGROWTH"/>
    <n v="0"/>
  </r>
  <r>
    <x v="1"/>
    <s v="AGARTALA"/>
    <s v="NED082"/>
    <n v="1000000028"/>
    <s v="DATTA HOME APPLIANCE"/>
    <d v="2017-07-19T00:00:00"/>
    <s v="Targeted Dealer"/>
    <m/>
    <n v="190"/>
    <n v="190"/>
    <n v="200"/>
    <n v="-10"/>
    <n v="105.26315789473685"/>
    <n v="195.5"/>
    <s v="DEC"/>
    <n v="195.5"/>
    <n v="4.5"/>
    <n v="2.3017902813299296E-2"/>
    <s v="GROWTH"/>
    <n v="219.25"/>
    <s v="jAN"/>
    <n v="219.25"/>
    <n v="-19.25"/>
    <n v="-8.7799315849486859E-2"/>
    <s v="DEGROWTH"/>
    <n v="0"/>
  </r>
  <r>
    <x v="1"/>
    <s v="AGARTALA"/>
    <s v="NER126"/>
    <n v="1000000060"/>
    <s v="ROY ENTERPRISE (DHALESWAR)"/>
    <d v="2018-01-31T00:00:00"/>
    <s v="Targeted Dealer"/>
    <m/>
    <n v="90"/>
    <n v="90"/>
    <n v="67"/>
    <n v="23"/>
    <n v="74.444444444444443"/>
    <n v="65"/>
    <s v="DEC"/>
    <n v="65"/>
    <n v="2"/>
    <n v="3.076923076923066E-2"/>
    <s v="GROWTH"/>
    <n v="53"/>
    <s v="jAN"/>
    <n v="53"/>
    <n v="14"/>
    <n v="0.26415094339622636"/>
    <s v="GROWTH"/>
    <n v="0"/>
  </r>
  <r>
    <x v="1"/>
    <s v="AGARTALA"/>
    <s v="NEB132"/>
    <n v="1000000024"/>
    <s v="BASUNDHARA ENTERPRISE"/>
    <d v="2018-02-03T00:00:00"/>
    <s v="Targeted Dealer"/>
    <m/>
    <n v="1600"/>
    <n v="1600"/>
    <n v="1620"/>
    <n v="-20"/>
    <n v="101.25"/>
    <n v="1679.5"/>
    <s v="DEC"/>
    <n v="1679.5"/>
    <n v="-59.5"/>
    <n v="-3.5427210479309301E-2"/>
    <s v="DEGROWTH"/>
    <n v="1432.1"/>
    <s v="jAN"/>
    <n v="1432.1"/>
    <n v="187.90000000000009"/>
    <n v="0.13120592137420584"/>
    <s v="GROWTH"/>
    <n v="0"/>
  </r>
  <r>
    <x v="1"/>
    <s v="AGARTALA"/>
    <s v="NER150"/>
    <n v="1000000058"/>
    <s v="RADHIKA ENTERPRISE"/>
    <d v="2018-08-01T00:00:00"/>
    <s v="Targeted Dealer"/>
    <m/>
    <n v="50"/>
    <n v="50"/>
    <n v="40"/>
    <n v="10"/>
    <n v="80"/>
    <n v="25"/>
    <s v="DEC"/>
    <n v="25"/>
    <n v="15"/>
    <n v="0.60000000000000009"/>
    <s v="GROWTH"/>
    <n v="45.5"/>
    <s v="jAN"/>
    <n v="45.5"/>
    <n v="-5.5"/>
    <n v="-0.12087912087912089"/>
    <s v="DEGROWTH"/>
    <n v="0"/>
  </r>
  <r>
    <x v="1"/>
    <s v="AGARTALA"/>
    <s v="NEM233"/>
    <n v="1000000052"/>
    <s v="MRINAL KANTI SAHA"/>
    <d v="2019-03-09T00:00:00"/>
    <s v="Targeted Dealer"/>
    <m/>
    <n v="200"/>
    <n v="200"/>
    <n v="125"/>
    <n v="75"/>
    <n v="62.5"/>
    <n v="186"/>
    <s v="DEC"/>
    <n v="186"/>
    <n v="-61"/>
    <n v="-0.32795698924731187"/>
    <s v="DEGROWTH"/>
    <n v="201.5"/>
    <s v="jAN"/>
    <n v="201.5"/>
    <n v="-76.5"/>
    <n v="-0.3796526054590571"/>
    <s v="DEGROWTH"/>
    <n v="0"/>
  </r>
  <r>
    <x v="1"/>
    <s v="AGARTALA"/>
    <s v="NEB190"/>
    <n v="1000000023"/>
    <s v="BABA LOKENATH CEMENT HOUSE"/>
    <d v="2019-03-25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0"/>
  </r>
  <r>
    <x v="1"/>
    <s v="AGARTALA"/>
    <s v="NES364"/>
    <n v="1000000829"/>
    <s v="SR BUILDERS"/>
    <d v="2019-04-11T00:00:00"/>
    <s v="Targeted Dealer"/>
    <m/>
    <n v="130"/>
    <n v="130"/>
    <n v="88.25"/>
    <n v="41.75"/>
    <n v="67.884615384615387"/>
    <n v="114.75"/>
    <s v="DEC"/>
    <n v="114.75"/>
    <n v="-26.5"/>
    <n v="-0.23093681917211328"/>
    <s v="DEGROWTH"/>
    <n v="173.3"/>
    <s v="jAN"/>
    <n v="173.3"/>
    <n v="-85.050000000000011"/>
    <n v="-0.49076745527986154"/>
    <s v="DEGROWTH"/>
    <n v="0"/>
  </r>
  <r>
    <x v="1"/>
    <s v="AGARTALA"/>
    <s v="NER167"/>
    <n v="1000000828"/>
    <s v="RANGAMOYEE"/>
    <d v="2019-05-02T00:00:00"/>
    <s v="Targeted Dealer"/>
    <m/>
    <n v="30"/>
    <n v="30"/>
    <n v="35"/>
    <n v="-5"/>
    <n v="116.66666666666667"/>
    <n v="35"/>
    <s v="DEC"/>
    <n v="35"/>
    <n v="0"/>
    <n v="0"/>
    <s v="GROWTH"/>
    <n v="50"/>
    <s v="jAN"/>
    <n v="50"/>
    <n v="-15"/>
    <n v="-0.30000000000000004"/>
    <s v="DEGROWTH"/>
    <n v="0"/>
  </r>
  <r>
    <x v="1"/>
    <s v="AGARTALA"/>
    <s v="NEN130"/>
    <n v="1000000053"/>
    <s v="NEW CHANDIMATA TRADERS"/>
    <d v="2019-06-26T00:00:00"/>
    <s v="Targeted Dealer"/>
    <m/>
    <n v="20"/>
    <n v="20"/>
    <n v="0"/>
    <n v="20"/>
    <n v="0"/>
    <n v="22.5"/>
    <s v="DEC"/>
    <n v="22.5"/>
    <n v="-22.5"/>
    <n v="-1"/>
    <s v="DEGROWTH"/>
    <n v="15"/>
    <s v="jAN"/>
    <n v="15"/>
    <n v="-15"/>
    <n v="-1"/>
    <s v="DEGROWTH"/>
    <n v="0"/>
  </r>
  <r>
    <x v="1"/>
    <s v="AGARTALA"/>
    <s v="NED148"/>
    <n v="1000000030"/>
    <s v="DHARAMRAJI STORES"/>
    <d v="2019-08-26T00:00:00"/>
    <s v="Targeted Dealer"/>
    <m/>
    <n v="20"/>
    <n v="20"/>
    <n v="13"/>
    <n v="7"/>
    <n v="65"/>
    <n v="0"/>
    <s v="DEC"/>
    <n v="0"/>
    <n v="13"/>
    <s v=" "/>
    <b v="0"/>
    <n v="2.5"/>
    <s v="jAN"/>
    <n v="2.5"/>
    <n v="10.5"/>
    <n v="4.2"/>
    <s v="GROWTH"/>
    <n v="0"/>
  </r>
  <r>
    <x v="1"/>
    <s v="AGARTALA"/>
    <s v="NEB226"/>
    <n v="1000002391"/>
    <s v="BIPLAB CHAKRABORTY"/>
    <d v="2020-02-15T00:00:00"/>
    <s v="Targeted Dealer"/>
    <m/>
    <n v="80"/>
    <n v="80"/>
    <n v="64.75"/>
    <n v="15.25"/>
    <n v="80.9375"/>
    <n v="68"/>
    <s v="DEC"/>
    <n v="68"/>
    <n v="-3.25"/>
    <n v="-4.7794117647058876E-2"/>
    <s v="DEGROWTH"/>
    <n v="111"/>
    <s v="jAN"/>
    <n v="111"/>
    <n v="-46.25"/>
    <n v="-0.41666666666666663"/>
    <s v="DEGROWTH"/>
    <n v="0"/>
  </r>
  <r>
    <x v="1"/>
    <s v="AGARTALA"/>
    <s v="NEM263"/>
    <n v="1000000049"/>
    <s v="MITRA ENTERPRISE"/>
    <d v="2020-02-26T00:00:00"/>
    <s v="Targeted Dealer"/>
    <m/>
    <n v="30"/>
    <n v="30"/>
    <n v="5"/>
    <n v="25"/>
    <n v="16.666666666666668"/>
    <n v="10"/>
    <s v="DEC"/>
    <n v="10"/>
    <n v="-5"/>
    <n v="-0.5"/>
    <s v="DEGROWTH"/>
    <n v="10"/>
    <s v="jAN"/>
    <n v="10"/>
    <n v="-5"/>
    <n v="-0.5"/>
    <s v="DEGROWTH"/>
    <n v="0"/>
  </r>
  <r>
    <x v="1"/>
    <s v="AGARTALA"/>
    <s v="NEM265"/>
    <n v="1000000042"/>
    <s v="MAA MEHARESWARI CARRING CENTRE"/>
    <d v="2020-03-04T00:00:00"/>
    <s v="Targeted Dealer"/>
    <m/>
    <n v="120"/>
    <n v="120"/>
    <n v="98.7"/>
    <n v="21.299999999999997"/>
    <n v="82.25"/>
    <n v="95"/>
    <s v="DEC"/>
    <n v="95"/>
    <n v="3.7000000000000028"/>
    <n v="3.8947368421052619E-2"/>
    <s v="GROWTH"/>
    <n v="75.5"/>
    <s v="jAN"/>
    <n v="75.5"/>
    <n v="23.200000000000003"/>
    <n v="0.30728476821192063"/>
    <s v="GROWTH"/>
    <n v="0"/>
  </r>
  <r>
    <x v="1"/>
    <s v="AGARTALA"/>
    <s v="NEJ106"/>
    <n v="1000000038"/>
    <s v="JOY DURGA CARRING CENTRE (AGR)"/>
    <d v="2020-05-18T00:00:00"/>
    <s v="Targeted Dealer"/>
    <m/>
    <n v="750"/>
    <n v="750"/>
    <n v="682.5"/>
    <n v="67.5"/>
    <n v="91"/>
    <n v="701.65000000000009"/>
    <s v="DEC"/>
    <n v="701.65000000000009"/>
    <n v="-19.150000000000091"/>
    <n v="-2.7292809805458673E-2"/>
    <s v="DEGROWTH"/>
    <n v="686"/>
    <s v="jAN"/>
    <n v="686"/>
    <n v="-3.5"/>
    <n v="-5.1020408163264808E-3"/>
    <s v="DEGROWTH"/>
    <n v="0"/>
  </r>
  <r>
    <x v="1"/>
    <s v="AGARTALA"/>
    <s v="NEP199"/>
    <n v="1000000055"/>
    <s v="P.S. ENTERPRISE (AGT)"/>
    <d v="2020-08-11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0"/>
  </r>
  <r>
    <x v="1"/>
    <s v="AGARTALA"/>
    <s v="NES487"/>
    <n v="1000000062"/>
    <s v="SHIV SANKAR SANITARY &amp; HARDWARE STORES - AGT"/>
    <d v="2021-01-01T00:00:00"/>
    <s v="Targeted Dealer"/>
    <m/>
    <n v="50"/>
    <n v="50"/>
    <n v="10"/>
    <n v="40"/>
    <n v="20"/>
    <n v="0"/>
    <s v="DEC"/>
    <n v="0"/>
    <n v="10"/>
    <s v=" "/>
    <b v="0"/>
    <n v="35"/>
    <s v="jAN"/>
    <n v="35"/>
    <n v="-25"/>
    <n v="-0.7142857142857143"/>
    <s v="DEGROWTH"/>
    <n v="0"/>
  </r>
  <r>
    <x v="1"/>
    <s v="AGARTALA"/>
    <s v="NEM294"/>
    <n v="1000000823"/>
    <s v="MAA TRIPURASWARI CONSTRUCTION"/>
    <d v="2021-01-06T00:00:00"/>
    <s v="Targeted Dealer"/>
    <m/>
    <n v="50"/>
    <n v="50"/>
    <n v="15"/>
    <n v="35"/>
    <n v="30"/>
    <n v="25"/>
    <s v="DEC"/>
    <n v="25"/>
    <n v="-10"/>
    <n v="-0.4"/>
    <s v="DEGROWTH"/>
    <n v="55"/>
    <s v="jAN"/>
    <n v="55"/>
    <n v="-40"/>
    <n v="-0.72727272727272729"/>
    <s v="DEGROWTH"/>
    <n v="1"/>
  </r>
  <r>
    <x v="1"/>
    <s v="AGARTALA"/>
    <s v="NEC104"/>
    <n v="1000000025"/>
    <s v="C R ENTERPRISE"/>
    <d v="2021-05-19T00:00:00"/>
    <s v="-"/>
    <m/>
    <n v="0"/>
    <n v="0"/>
    <n v="0"/>
    <n v="0"/>
    <s v="-"/>
    <n v="0"/>
    <s v="DEC"/>
    <n v="0"/>
    <n v="0"/>
    <s v=" "/>
    <b v="0"/>
    <n v="65"/>
    <s v="jAN"/>
    <n v="65"/>
    <n v="-65"/>
    <n v="-1"/>
    <s v="DEGROWTH"/>
    <n v="0"/>
  </r>
  <r>
    <x v="1"/>
    <s v="AGARTALA"/>
    <s v="NEP211"/>
    <n v="1000000056"/>
    <s v="PAUL ENTERPRISE - AGT"/>
    <d v="2021-08-14T00:00:00"/>
    <s v="Targeted Dealer"/>
    <m/>
    <n v="510"/>
    <n v="510.00000000000006"/>
    <n v="512.5"/>
    <n v="-2.5"/>
    <n v="100.49019607843137"/>
    <n v="501.5"/>
    <s v="DEC"/>
    <n v="501.5"/>
    <n v="11"/>
    <n v="2.193419740777669E-2"/>
    <s v="GROWTH"/>
    <n v="370"/>
    <s v="jAN"/>
    <n v="370"/>
    <n v="142.5"/>
    <n v="0.38513513513513509"/>
    <s v="GROWTH"/>
    <n v="0"/>
  </r>
  <r>
    <x v="1"/>
    <s v="AGARTALA"/>
    <s v="NED188"/>
    <n v="1000000033"/>
    <s v="DIPTANU DAS - AGT"/>
    <d v="2021-09-23T00:00:00"/>
    <s v="Targeted Dealer"/>
    <m/>
    <n v="120"/>
    <n v="120"/>
    <n v="120.5"/>
    <n v="-0.5"/>
    <n v="100.41666666666667"/>
    <n v="164.75"/>
    <s v="DEC"/>
    <n v="164.75"/>
    <n v="-44.25"/>
    <n v="-0.26858877086494692"/>
    <s v="DEGROWTH"/>
    <n v="151.5"/>
    <s v="jAN"/>
    <n v="151.5"/>
    <n v="-31"/>
    <n v="-0.20462046204620465"/>
    <s v="DEGROWTH"/>
    <n v="0"/>
  </r>
  <r>
    <x v="1"/>
    <s v="AGARTALA"/>
    <s v="NEP213"/>
    <n v="1000000826"/>
    <s v="PARTHA DAS - AGT"/>
    <d v="2021-09-23T00:00:00"/>
    <s v="Targeted Dealer"/>
    <m/>
    <n v="100"/>
    <n v="100"/>
    <n v="29.5"/>
    <n v="70.5"/>
    <n v="29.5"/>
    <n v="36.5"/>
    <s v="DEC"/>
    <n v="36.5"/>
    <n v="-7"/>
    <n v="-0.19178082191780821"/>
    <s v="DEGROWTH"/>
    <n v="20"/>
    <s v="jAN"/>
    <n v="20"/>
    <n v="9.5"/>
    <n v="0.47500000000000009"/>
    <s v="GROWTH"/>
    <n v="0"/>
  </r>
  <r>
    <x v="1"/>
    <s v="AGARTALA"/>
    <s v="NED191"/>
    <n v="1000000029"/>
    <s v="DEBNATH CEMENT HOUSE AND IRON STORES"/>
    <d v="2021-11-22T00:00:00"/>
    <s v="Targeted Dealer"/>
    <m/>
    <n v="50"/>
    <n v="50"/>
    <n v="60"/>
    <n v="-10"/>
    <n v="120"/>
    <n v="31"/>
    <s v="DEC"/>
    <n v="31"/>
    <n v="29"/>
    <n v="0.93548387096774199"/>
    <s v="GROWTH"/>
    <n v="30"/>
    <s v="jAN"/>
    <n v="30"/>
    <n v="30"/>
    <n v="1"/>
    <s v="GROWTH"/>
    <n v="0"/>
  </r>
  <r>
    <x v="1"/>
    <s v="AGARTALA"/>
    <s v="NED206"/>
    <n v="1000002744"/>
    <s v="DINGRA ENTERPRISE"/>
    <d v="2022-05-10T00:00:00"/>
    <s v="Targeted Dealer"/>
    <m/>
    <n v="45"/>
    <n v="45"/>
    <n v="50"/>
    <n v="-5"/>
    <n v="111.11111111111111"/>
    <n v="25"/>
    <s v="DEC"/>
    <n v="25"/>
    <n v="25"/>
    <n v="1"/>
    <s v="GROWTH"/>
    <n v="40"/>
    <s v="jAN"/>
    <n v="40"/>
    <n v="10"/>
    <n v="0.25"/>
    <s v="GROWTH"/>
    <n v="0"/>
  </r>
  <r>
    <x v="1"/>
    <s v="AGARTALA"/>
    <s v="NEB288"/>
    <n v="1000002845"/>
    <s v="BANIK ENTERPRISE"/>
    <d v="2022-07-22T00:00:00"/>
    <s v="Targeted Dealer"/>
    <m/>
    <n v="50"/>
    <n v="50"/>
    <n v="50"/>
    <n v="0"/>
    <n v="100"/>
    <n v="55"/>
    <s v="DEC"/>
    <n v="55"/>
    <n v="-5"/>
    <n v="-9.0909090909090939E-2"/>
    <s v="DEGROWTH"/>
    <n v="16"/>
    <s v="jAN"/>
    <n v="16"/>
    <n v="34"/>
    <n v="2.125"/>
    <s v="GROWTH"/>
    <n v="0"/>
  </r>
  <r>
    <x v="1"/>
    <s v="AGARTALA"/>
    <s v="NEP242"/>
    <n v="1000002891"/>
    <s v="PRIYA HARDWARE"/>
    <d v="2022-08-25T00:00:00"/>
    <s v="Targeted Dealer"/>
    <m/>
    <n v="170"/>
    <n v="170"/>
    <n v="138.5"/>
    <n v="31.5"/>
    <n v="81.470588235294116"/>
    <n v="189"/>
    <s v="DEC"/>
    <n v="189"/>
    <n v="-50.5"/>
    <n v="-0.26719576719576721"/>
    <s v="DEGROWTH"/>
    <n v="190"/>
    <s v="jAN"/>
    <n v="190"/>
    <n v="-51.5"/>
    <n v="-0.27105263157894732"/>
    <s v="DEGROWTH"/>
    <n v="0"/>
  </r>
  <r>
    <x v="1"/>
    <s v="AGARTALA"/>
    <s v="NEP248"/>
    <n v="1000003249"/>
    <s v="PRIYA CARRING CENTRE"/>
    <d v="2023-01-18T00:00:00"/>
    <s v="Targeted Dealer"/>
    <m/>
    <n v="150"/>
    <n v="150"/>
    <n v="191"/>
    <n v="-41"/>
    <n v="127.33333333333333"/>
    <n v="170"/>
    <s v="DEC"/>
    <n v="170"/>
    <n v="21"/>
    <n v="0.12352941176470589"/>
    <s v="GROWTH"/>
    <n v="165"/>
    <s v="jAN"/>
    <n v="165"/>
    <n v="26"/>
    <n v="0.15757575757575748"/>
    <s v="GROWTH"/>
    <n v="0"/>
  </r>
  <r>
    <x v="1"/>
    <s v="AGARTALA"/>
    <s v="NEM404"/>
    <n v="1000003783"/>
    <s v="MAA KAMAKHYA ENTERPRISE"/>
    <d v="2023-12-11T00:00:00"/>
    <s v="-"/>
    <m/>
    <n v="0"/>
    <n v="0"/>
    <n v="17.5"/>
    <n v="-17.5"/>
    <s v="-"/>
    <n v="0"/>
    <s v="DEC"/>
    <n v="0"/>
    <n v="17.5"/>
    <s v=" "/>
    <b v="0"/>
    <n v="7"/>
    <s v="jAN"/>
    <n v="7"/>
    <n v="10.5"/>
    <n v="1.5"/>
    <s v="GROWTH"/>
    <n v="1"/>
  </r>
  <r>
    <x v="1"/>
    <s v="AGARTALA"/>
    <s v="NEH156"/>
    <n v="1000003963"/>
    <s v="HARA GOURI IRON STORES"/>
    <d v="2024-05-17T00:00:00"/>
    <s v="Targeted Dealer"/>
    <m/>
    <n v="90"/>
    <n v="90"/>
    <n v="47.5"/>
    <n v="42.5"/>
    <n v="52.777777777777779"/>
    <n v="41"/>
    <s v="DEC"/>
    <n v="41"/>
    <n v="6.5"/>
    <n v="0.15853658536585358"/>
    <s v="GROWTH"/>
    <n v="112"/>
    <s v="jAN"/>
    <n v="112"/>
    <n v="-64.5"/>
    <n v="-0.57589285714285721"/>
    <s v="DEGROWTH"/>
    <n v="0"/>
  </r>
  <r>
    <x v="1"/>
    <s v="AGARTALA"/>
    <s v="NEP287"/>
    <n v="1000003964"/>
    <s v="P.K.IRON STORES"/>
    <d v="2024-05-17T00:00:00"/>
    <s v="Targeted Dealer"/>
    <m/>
    <n v="50"/>
    <n v="50"/>
    <n v="53"/>
    <n v="-3"/>
    <n v="106"/>
    <n v="50.5"/>
    <s v="DEC"/>
    <n v="50.5"/>
    <n v="2.5"/>
    <n v="4.9504950495049549E-2"/>
    <s v="GROWTH"/>
    <n v="25"/>
    <s v="jAN"/>
    <n v="25"/>
    <n v="28"/>
    <n v="1.1200000000000001"/>
    <s v="GROWTH"/>
    <n v="0"/>
  </r>
  <r>
    <x v="1"/>
    <s v="AGARTALA"/>
    <s v="NEM445"/>
    <n v="1000004087"/>
    <s v="MAA MANI IRON STORES"/>
    <d v="2024-08-15T00:00:00"/>
    <s v="-"/>
    <m/>
    <n v="0"/>
    <n v="0"/>
    <n v="0"/>
    <n v="0"/>
    <s v="-"/>
    <n v="20"/>
    <s v="DEC"/>
    <n v="20"/>
    <n v="-20"/>
    <n v="-1"/>
    <s v="DEGROWTH"/>
    <n v="100"/>
    <s v="jAN"/>
    <n v="100"/>
    <n v="-100"/>
    <n v="-1"/>
    <s v="DEGROWTH"/>
    <n v="0"/>
  </r>
  <r>
    <x v="1"/>
    <s v="AGARTALA"/>
    <s v="NES747"/>
    <n v="1000004103"/>
    <s v="SWASTIK IRON &amp; STEEL CENTER"/>
    <d v="2024-08-30T00:00:00"/>
    <s v="-"/>
    <m/>
    <n v="0"/>
    <n v="0"/>
    <n v="0"/>
    <n v="0"/>
    <s v="-"/>
    <n v="0"/>
    <s v="DEC"/>
    <n v="0"/>
    <n v="0"/>
    <s v=" "/>
    <b v="0"/>
    <n v="40"/>
    <s v="jAN"/>
    <n v="40"/>
    <n v="-40"/>
    <n v="-1"/>
    <s v="DEGROWTH"/>
    <n v="0"/>
  </r>
  <r>
    <x v="1"/>
    <s v="UDAIPUR"/>
    <s v="A030"/>
    <n v="1000000790"/>
    <s v="ARUN CHANDRA SAHA"/>
    <d v="2005-08-01T00:00:00"/>
    <s v="Targeted Dealer"/>
    <m/>
    <n v="1200"/>
    <n v="1200"/>
    <n v="1207.6500000000001"/>
    <n v="-7.6500000000000909"/>
    <n v="100.6375"/>
    <n v="1202"/>
    <s v="DEC"/>
    <n v="1202"/>
    <n v="5.6500000000000909"/>
    <n v="4.7004991680532626E-3"/>
    <s v="GROWTH"/>
    <n v="1119.25"/>
    <s v="jAN"/>
    <n v="1119.25"/>
    <n v="88.400000000000091"/>
    <n v="7.8981460799642633E-2"/>
    <s v="GROWTH"/>
    <n v="0"/>
  </r>
  <r>
    <x v="1"/>
    <s v="UDAIPUR"/>
    <s v="P035"/>
    <n v="1000000804"/>
    <s v="PRADIP KUMAR SAHA"/>
    <d v="2005-08-01T00:00:00"/>
    <s v="Targeted Dealer"/>
    <m/>
    <n v="40"/>
    <n v="40"/>
    <n v="37.5"/>
    <n v="2.5"/>
    <n v="93.75"/>
    <n v="25"/>
    <s v="DEC"/>
    <n v="25"/>
    <n v="12.5"/>
    <n v="0.5"/>
    <s v="GROWTH"/>
    <n v="20"/>
    <s v="jAN"/>
    <n v="20"/>
    <n v="17.5"/>
    <n v="0.875"/>
    <s v="GROWTH"/>
    <n v="0"/>
  </r>
  <r>
    <x v="1"/>
    <s v="UDAIPUR"/>
    <s v="J024"/>
    <n v="1000000794"/>
    <s v="JOYRAM HARDWARE"/>
    <d v="2005-10-29T00:00:00"/>
    <s v="Targeted Dealer"/>
    <m/>
    <n v="50"/>
    <n v="50"/>
    <n v="43.5"/>
    <n v="6.5"/>
    <n v="87"/>
    <n v="15"/>
    <s v="DEC"/>
    <n v="15"/>
    <n v="28.5"/>
    <n v="1.9"/>
    <s v="GROWTH"/>
    <n v="75.5"/>
    <s v="jAN"/>
    <n v="75.5"/>
    <n v="-32"/>
    <n v="-0.42384105960264906"/>
    <s v="DEGROWTH"/>
    <n v="0"/>
  </r>
  <r>
    <x v="1"/>
    <s v="UDAIPUR"/>
    <s v="R108"/>
    <n v="1000000806"/>
    <s v="RAMKRISHNA IRON"/>
    <d v="2011-09-08T00:00:00"/>
    <s v="Targeted Dealer"/>
    <m/>
    <n v="300"/>
    <n v="300"/>
    <n v="301"/>
    <n v="-1"/>
    <n v="100.33333333333333"/>
    <n v="326"/>
    <s v="DEC"/>
    <n v="326"/>
    <n v="-25"/>
    <n v="-7.6687116564417179E-2"/>
    <s v="DEGROWTH"/>
    <n v="310.5"/>
    <s v="jAN"/>
    <n v="310.5"/>
    <n v="-9.5"/>
    <n v="-3.0595813204508882E-2"/>
    <s v="DEGROWTH"/>
    <n v="0"/>
  </r>
  <r>
    <x v="1"/>
    <s v="UDAIPUR"/>
    <s v="A165"/>
    <n v="1000000789"/>
    <s v="ANANDA TRADERS"/>
    <d v="2013-05-04T00:00:00"/>
    <s v="Targeted Dealer"/>
    <m/>
    <n v="70"/>
    <n v="70"/>
    <n v="62.5"/>
    <n v="7.5"/>
    <n v="89.285714285714292"/>
    <n v="37.5"/>
    <s v="DEC"/>
    <n v="37.5"/>
    <n v="25"/>
    <n v="0.66666666666666674"/>
    <s v="GROWTH"/>
    <n v="48.5"/>
    <s v="jAN"/>
    <n v="48.5"/>
    <n v="14"/>
    <n v="0.28865979381443307"/>
    <s v="GROWTH"/>
    <n v="0"/>
  </r>
  <r>
    <x v="1"/>
    <s v="UDAIPUR"/>
    <s v="R144"/>
    <n v="1000000805"/>
    <s v="RADHESHYAM IRON"/>
    <d v="2013-05-09T00:00:00"/>
    <s v="Targeted Dealer"/>
    <m/>
    <n v="110"/>
    <n v="110"/>
    <n v="174"/>
    <n v="-64"/>
    <n v="158.18181818181816"/>
    <n v="186"/>
    <s v="DEC"/>
    <n v="186"/>
    <n v="-12"/>
    <n v="-6.4516129032258118E-2"/>
    <s v="DEGROWTH"/>
    <n v="134.5"/>
    <s v="jAN"/>
    <n v="134.5"/>
    <n v="39.5"/>
    <n v="0.29368029739776946"/>
    <s v="GROWTH"/>
    <n v="0"/>
  </r>
  <r>
    <x v="1"/>
    <s v="UDAIPUR"/>
    <s v="T072"/>
    <n v="1000000808"/>
    <s v="TANISHA ENTERPRISE"/>
    <d v="2013-05-17T00:00:00"/>
    <s v="Targeted Dealer"/>
    <m/>
    <n v="400"/>
    <n v="400"/>
    <n v="335"/>
    <n v="65"/>
    <n v="83.75"/>
    <n v="245"/>
    <s v="DEC"/>
    <n v="245"/>
    <n v="90"/>
    <n v="0.36734693877551017"/>
    <s v="GROWTH"/>
    <n v="396"/>
    <s v="jAN"/>
    <n v="396"/>
    <n v="-61"/>
    <n v="-0.15404040404040409"/>
    <s v="DEGROWTH"/>
    <n v="0"/>
  </r>
  <r>
    <x v="1"/>
    <s v="UDAIPUR"/>
    <s v="K136"/>
    <n v="1000000798"/>
    <s v="KALI MATA HARDWARE STORES (UDAIPUR)"/>
    <d v="2013-05-22T00:00:00"/>
    <s v="Targeted Dealer"/>
    <m/>
    <n v="80"/>
    <n v="80"/>
    <n v="55.5"/>
    <n v="24.5"/>
    <n v="69.375"/>
    <n v="70"/>
    <s v="DEC"/>
    <n v="70"/>
    <n v="-14.5"/>
    <n v="-0.20714285714285718"/>
    <s v="DEGROWTH"/>
    <n v="86"/>
    <s v="jAN"/>
    <n v="86"/>
    <n v="-30.5"/>
    <n v="-0.35465116279069764"/>
    <s v="DEGROWTH"/>
    <n v="0"/>
  </r>
  <r>
    <x v="1"/>
    <s v="UDAIPUR"/>
    <s v="K137"/>
    <n v="1000000797"/>
    <s v="KAIBALYANATH HARDWARE"/>
    <d v="2013-05-28T00:00:00"/>
    <s v="Targeted Dealer"/>
    <m/>
    <n v="235"/>
    <n v="235"/>
    <n v="247.5"/>
    <n v="-12.5"/>
    <n v="105.31914893617021"/>
    <n v="261.5"/>
    <s v="DEC"/>
    <n v="261.5"/>
    <n v="-14"/>
    <n v="-5.3537284894837445E-2"/>
    <s v="DEGROWTH"/>
    <n v="204.5"/>
    <s v="jAN"/>
    <n v="204.5"/>
    <n v="43"/>
    <n v="0.21026894865525669"/>
    <s v="GROWTH"/>
    <n v="0"/>
  </r>
  <r>
    <x v="1"/>
    <s v="UDAIPUR"/>
    <s v="P174"/>
    <n v="1000000803"/>
    <s v="PAUL HARDWARES (UDAIPUR)"/>
    <d v="2013-09-06T00:00:00"/>
    <s v="Targeted Dealer"/>
    <m/>
    <n v="90"/>
    <n v="90"/>
    <n v="74"/>
    <n v="16"/>
    <n v="82.222222222222214"/>
    <n v="63.5"/>
    <s v="DEC"/>
    <n v="63.5"/>
    <n v="10.5"/>
    <n v="0.16535433070866135"/>
    <s v="GROWTH"/>
    <n v="92"/>
    <s v="jAN"/>
    <n v="92"/>
    <n v="-18"/>
    <n v="-0.19565217391304346"/>
    <s v="DEGROWTH"/>
    <n v="0"/>
  </r>
  <r>
    <x v="1"/>
    <s v="UDAIPUR"/>
    <s v="NEN005"/>
    <n v="1000000802"/>
    <s v="NIBEDITA DEPARTMENTAL SHOP"/>
    <d v="2014-07-03T00:00:00"/>
    <s v="Targeted Dealer"/>
    <m/>
    <n v="50"/>
    <n v="50"/>
    <n v="25"/>
    <n v="25"/>
    <n v="50"/>
    <n v="28"/>
    <s v="DEC"/>
    <n v="28"/>
    <n v="-3"/>
    <n v="-0.1071428571428571"/>
    <s v="DEGROWTH"/>
    <n v="55.5"/>
    <s v="jAN"/>
    <n v="55.5"/>
    <n v="-30.5"/>
    <n v="-0.54954954954954949"/>
    <s v="DEGROWTH"/>
    <n v="1"/>
  </r>
  <r>
    <x v="1"/>
    <s v="UDAIPUR"/>
    <s v="NEN043"/>
    <n v="1000000801"/>
    <s v="NAYAN CARRYING CENTRE (UDAIPUR)"/>
    <d v="2016-07-12T00:00:00"/>
    <s v="Targeted Dealer"/>
    <m/>
    <n v="130"/>
    <n v="130"/>
    <n v="120.5"/>
    <n v="9.5"/>
    <n v="92.692307692307693"/>
    <n v="115.5"/>
    <s v="DEC"/>
    <n v="115.5"/>
    <n v="5"/>
    <n v="4.3290043290043378E-2"/>
    <s v="GROWTH"/>
    <n v="151"/>
    <s v="jAN"/>
    <n v="151"/>
    <n v="-30.5"/>
    <n v="-0.20198675496688745"/>
    <s v="DEGROWTH"/>
    <n v="0"/>
  </r>
  <r>
    <x v="1"/>
    <s v="UDAIPUR"/>
    <s v="NET070"/>
    <n v="1000000809"/>
    <s v="TRIPURA SUNDARI IRON BHANDAR"/>
    <d v="2017-05-23T00:00:00"/>
    <s v="Targeted Dealer"/>
    <m/>
    <n v="250"/>
    <n v="250"/>
    <n v="287"/>
    <n v="-37"/>
    <n v="114.8"/>
    <n v="321.5"/>
    <s v="DEC"/>
    <n v="321.5"/>
    <n v="-34.5"/>
    <n v="-0.10730948678071539"/>
    <s v="DEGROWTH"/>
    <n v="223.5"/>
    <s v="jAN"/>
    <n v="223.5"/>
    <n v="63.5"/>
    <n v="0.28411633109619694"/>
    <s v="GROWTH"/>
    <n v="0"/>
  </r>
  <r>
    <x v="1"/>
    <s v="UDAIPUR"/>
    <s v="NES335"/>
    <n v="1000000807"/>
    <s v="SAHA TRADERS"/>
    <d v="2018-11-10T00:00:00"/>
    <s v="Targeted Dealer"/>
    <m/>
    <n v="80"/>
    <n v="80"/>
    <n v="99.5"/>
    <n v="-19.5"/>
    <n v="124.375"/>
    <n v="165.5"/>
    <s v="DEC"/>
    <n v="165.5"/>
    <n v="-66"/>
    <n v="-0.3987915407854985"/>
    <s v="DEGROWTH"/>
    <n v="75.5"/>
    <s v="jAN"/>
    <n v="75.5"/>
    <n v="24"/>
    <n v="0.31788079470198682"/>
    <s v="GROWTH"/>
    <n v="0"/>
  </r>
  <r>
    <x v="1"/>
    <s v="UDAIPUR"/>
    <s v="NEM216"/>
    <n v="1000000799"/>
    <s v="MAA KALI STORES"/>
    <d v="2018-11-15T00:00:00"/>
    <s v="Targeted Dealer"/>
    <m/>
    <n v="30"/>
    <n v="30"/>
    <n v="25"/>
    <n v="5"/>
    <n v="83.333333333333343"/>
    <n v="30"/>
    <s v="DEC"/>
    <n v="30"/>
    <n v="-5"/>
    <n v="-0.16666666666666663"/>
    <s v="DEGROWTH"/>
    <n v="25.5"/>
    <s v="jAN"/>
    <n v="25.5"/>
    <n v="-0.5"/>
    <n v="-1.9607843137254943E-2"/>
    <s v="DEGROWTH"/>
    <n v="0"/>
  </r>
  <r>
    <x v="1"/>
    <s v="UDAIPUR"/>
    <s v="NEG098"/>
    <n v="1000000792"/>
    <s v="GHOSH TRADERS (UDP)"/>
    <d v="2018-11-26T00:00:00"/>
    <s v="Targeted Dealer"/>
    <m/>
    <n v="25"/>
    <n v="25"/>
    <n v="10"/>
    <n v="15"/>
    <n v="40"/>
    <n v="20"/>
    <s v="DEC"/>
    <n v="20"/>
    <n v="-10"/>
    <n v="-0.5"/>
    <s v="DEGROWTH"/>
    <n v="20"/>
    <s v="jAN"/>
    <n v="20"/>
    <n v="-10"/>
    <n v="-0.5"/>
    <s v="DEGROWTH"/>
    <n v="1"/>
  </r>
  <r>
    <x v="1"/>
    <s v="UDAIPUR"/>
    <s v="NEM225"/>
    <n v="1000000800"/>
    <s v="MAHADEB BHANDER"/>
    <d v="2019-01-05T00:00:00"/>
    <s v="Targeted Dealer"/>
    <m/>
    <n v="70"/>
    <n v="70"/>
    <n v="64.25"/>
    <n v="5.75"/>
    <n v="91.785714285714292"/>
    <n v="79.5"/>
    <s v="DEC"/>
    <n v="79.5"/>
    <n v="-15.25"/>
    <n v="-0.19182389937106914"/>
    <s v="DEGROWTH"/>
    <n v="70"/>
    <s v="jAN"/>
    <n v="70"/>
    <n v="-5.75"/>
    <n v="-8.2142857142857184E-2"/>
    <s v="DEGROWTH"/>
    <n v="0"/>
  </r>
  <r>
    <x v="1"/>
    <s v="UDAIPUR"/>
    <s v="NEG106"/>
    <n v="1000001102"/>
    <s v="GRACY ENTERPRISE"/>
    <d v="2019-04-13T00:00:00"/>
    <s v="Targeted Dealer"/>
    <m/>
    <n v="200"/>
    <n v="200"/>
    <n v="164.5"/>
    <n v="35.5"/>
    <n v="82.25"/>
    <n v="209"/>
    <s v="DEC"/>
    <n v="209"/>
    <n v="-44.5"/>
    <n v="-0.21291866028708128"/>
    <s v="DEGROWTH"/>
    <n v="176.5"/>
    <s v="jAN"/>
    <n v="176.5"/>
    <n v="-12"/>
    <n v="-6.7988668555240772E-2"/>
    <s v="DEGROWTH"/>
    <n v="0"/>
  </r>
  <r>
    <x v="1"/>
    <s v="UDAIPUR"/>
    <s v="NEB216"/>
    <n v="1000001099"/>
    <s v="BHOWMIK HARDWARE (UDP)"/>
    <d v="2019-11-21T00:00:00"/>
    <s v="Targeted Dealer"/>
    <m/>
    <n v="150"/>
    <n v="150"/>
    <n v="120"/>
    <n v="30"/>
    <n v="80"/>
    <n v="136.5"/>
    <s v="DEC"/>
    <n v="136.5"/>
    <n v="-16.5"/>
    <n v="-0.12087912087912089"/>
    <s v="DEGROWTH"/>
    <n v="153.5"/>
    <s v="jAN"/>
    <n v="153.5"/>
    <n v="-33.5"/>
    <n v="-0.21824104234527686"/>
    <s v="DEGROWTH"/>
    <n v="0"/>
  </r>
  <r>
    <x v="1"/>
    <s v="UDAIPUR"/>
    <s v="NEJ104"/>
    <n v="1000001103"/>
    <s v="JOY SHIB SANKAR HARDWARE"/>
    <d v="2020-02-22T00:00:00"/>
    <s v="Targeted Dealer"/>
    <m/>
    <n v="125"/>
    <n v="125"/>
    <n v="94"/>
    <n v="31"/>
    <n v="75.2"/>
    <n v="105"/>
    <s v="DEC"/>
    <n v="105"/>
    <n v="-11"/>
    <n v="-0.10476190476190472"/>
    <s v="DEGROWTH"/>
    <n v="111.4"/>
    <s v="jAN"/>
    <n v="111.4"/>
    <n v="-17.400000000000006"/>
    <n v="-0.15619389587073618"/>
    <s v="DEGROWTH"/>
    <n v="0"/>
  </r>
  <r>
    <x v="1"/>
    <s v="UDAIPUR"/>
    <s v="NER197"/>
    <n v="1000001109"/>
    <s v="RAMTHAKUR IRON"/>
    <d v="2020-05-31T00:00:00"/>
    <s v="Targeted Dealer"/>
    <m/>
    <n v="95"/>
    <n v="95"/>
    <n v="100.5"/>
    <n v="-5.5"/>
    <n v="105.78947368421053"/>
    <n v="81"/>
    <s v="DEC"/>
    <n v="81"/>
    <n v="19.5"/>
    <n v="0.2407407407407407"/>
    <s v="GROWTH"/>
    <n v="100.5"/>
    <s v="jAN"/>
    <n v="100.5"/>
    <n v="0"/>
    <n v="0"/>
    <s v="GROWTH"/>
    <n v="0"/>
  </r>
  <r>
    <x v="1"/>
    <s v="UDAIPUR"/>
    <s v="NEO024"/>
    <n v="1000001105"/>
    <s v="OMKER ROY"/>
    <d v="2020-06-02T00:00:00"/>
    <s v="Targeted Dealer"/>
    <m/>
    <n v="70"/>
    <n v="70"/>
    <n v="70"/>
    <n v="0"/>
    <n v="100"/>
    <n v="85"/>
    <s v="DEC"/>
    <n v="85"/>
    <n v="-15"/>
    <n v="-0.17647058823529416"/>
    <s v="DEGROWTH"/>
    <n v="49.75"/>
    <s v="jAN"/>
    <n v="49.75"/>
    <n v="20.25"/>
    <n v="0.40703517587939708"/>
    <s v="GROWTH"/>
    <n v="1"/>
  </r>
  <r>
    <x v="1"/>
    <s v="UDAIPUR"/>
    <s v="NEP194"/>
    <n v="1000001107"/>
    <s v="PODDER HARDWARE (UDP)"/>
    <d v="2020-06-20T00:00:00"/>
    <s v="Targeted Dealer"/>
    <m/>
    <n v="1450"/>
    <n v="1450"/>
    <n v="1295.5999999999999"/>
    <n v="154.40000000000009"/>
    <n v="89.351724137931029"/>
    <n v="1373.55"/>
    <s v="DEC"/>
    <n v="1373.55"/>
    <n v="-77.950000000000045"/>
    <n v="-5.6750755341997028E-2"/>
    <s v="DEGROWTH"/>
    <n v="1293"/>
    <s v="jAN"/>
    <n v="1293"/>
    <n v="2.5999999999999091"/>
    <n v="2.010827532869186E-3"/>
    <s v="GROWTH"/>
    <n v="0"/>
  </r>
  <r>
    <x v="1"/>
    <s v="UDAIPUR"/>
    <s v="NEP203"/>
    <n v="1000001108"/>
    <s v="PODDER CONSTRUCTION"/>
    <d v="2020-11-12T00:00:00"/>
    <s v="Targeted Dealer"/>
    <m/>
    <n v="40"/>
    <n v="40"/>
    <n v="35"/>
    <n v="5"/>
    <n v="87.5"/>
    <n v="30"/>
    <s v="DEC"/>
    <n v="30"/>
    <n v="5"/>
    <n v="0.16666666666666674"/>
    <s v="GROWTH"/>
    <n v="45"/>
    <s v="jAN"/>
    <n v="45"/>
    <n v="-10"/>
    <n v="-0.22222222222222221"/>
    <s v="DEGROWTH"/>
    <n v="0"/>
  </r>
  <r>
    <x v="1"/>
    <s v="UDAIPUR"/>
    <s v="NEA312"/>
    <n v="1000001098"/>
    <s v="ARPITA HARDWARE &amp; VARIETIES"/>
    <d v="2021-06-19T00:00:00"/>
    <s v="Targeted Dealer"/>
    <m/>
    <n v="80"/>
    <n v="80"/>
    <n v="100"/>
    <n v="-20"/>
    <n v="125"/>
    <n v="65"/>
    <s v="DEC"/>
    <n v="65"/>
    <n v="35"/>
    <n v="0.53846153846153855"/>
    <s v="GROWTH"/>
    <n v="100.5"/>
    <s v="jAN"/>
    <n v="100.5"/>
    <n v="-0.5"/>
    <n v="-4.9751243781094301E-3"/>
    <s v="DEGROWTH"/>
    <n v="0"/>
  </r>
  <r>
    <x v="1"/>
    <s v="UDAIPUR"/>
    <s v="NER237"/>
    <n v="1000002595"/>
    <s v="RAM KAMAL BHANDER"/>
    <d v="2022-02-05T00:00:00"/>
    <s v="Targeted Dealer"/>
    <m/>
    <n v="60"/>
    <n v="60"/>
    <n v="30"/>
    <n v="30"/>
    <n v="50"/>
    <n v="43.5"/>
    <s v="DEC"/>
    <n v="43.5"/>
    <n v="-13.5"/>
    <n v="-0.31034482758620685"/>
    <s v="DEGROWTH"/>
    <n v="30"/>
    <s v="jAN"/>
    <n v="30"/>
    <n v="0"/>
    <n v="0"/>
    <s v="GROWTH"/>
    <n v="0"/>
  </r>
  <r>
    <x v="1"/>
    <s v="UDAIPUR"/>
    <s v="NEJ167"/>
    <n v="1000003490"/>
    <s v="JOYRAM VARIETIES"/>
    <d v="2023-04-26T00:00:00"/>
    <s v="Targeted Dealer"/>
    <m/>
    <n v="35"/>
    <n v="35"/>
    <n v="10"/>
    <n v="25"/>
    <n v="28.571428571428573"/>
    <n v="0"/>
    <s v="DEC"/>
    <n v="0"/>
    <n v="10"/>
    <s v=" "/>
    <b v="0"/>
    <n v="0"/>
    <s v="jAN"/>
    <n v="0"/>
    <n v="10"/>
    <n v="0"/>
    <b v="0"/>
    <n v="1"/>
  </r>
  <r>
    <x v="1"/>
    <s v="UDAIPUR"/>
    <s v="NET181"/>
    <n v="1000003496"/>
    <s v="TRIZA SANITATION"/>
    <d v="2023-04-28T00:00:00"/>
    <s v="Targeted Dealer"/>
    <m/>
    <n v="80"/>
    <n v="80"/>
    <n v="64.5"/>
    <n v="15.5"/>
    <n v="80.625"/>
    <n v="97.5"/>
    <s v="DEC"/>
    <n v="97.5"/>
    <n v="-33"/>
    <n v="-0.33846153846153848"/>
    <s v="DEGROWTH"/>
    <n v="50"/>
    <s v="jAN"/>
    <n v="50"/>
    <n v="14.5"/>
    <n v="0.29000000000000004"/>
    <s v="GROWTH"/>
    <n v="0"/>
  </r>
  <r>
    <x v="1"/>
    <s v="UDAIPUR"/>
    <s v="NEJ169"/>
    <n v="1000003595"/>
    <s v="JOY RAM GLASS EMPORIUM"/>
    <d v="2023-06-16T00:00:00"/>
    <s v="Targeted Dealer"/>
    <m/>
    <n v="50"/>
    <n v="50"/>
    <n v="28"/>
    <n v="22"/>
    <n v="56"/>
    <n v="25"/>
    <s v="DEC"/>
    <n v="25"/>
    <n v="3"/>
    <n v="0.12000000000000011"/>
    <s v="GROWTH"/>
    <n v="20"/>
    <s v="jAN"/>
    <n v="20"/>
    <n v="8"/>
    <n v="0.39999999999999991"/>
    <s v="GROWTH"/>
    <n v="0"/>
  </r>
  <r>
    <x v="1"/>
    <s v="UDAIPUR"/>
    <s v="NEN219"/>
    <n v="1000003692"/>
    <s v="NANDALAL ENTERPRISE"/>
    <d v="2023-08-12T00:00:00"/>
    <s v="Targeted Dealer"/>
    <m/>
    <n v="30"/>
    <n v="30"/>
    <n v="24"/>
    <n v="6"/>
    <n v="80"/>
    <n v="24"/>
    <s v="DEC"/>
    <n v="24"/>
    <n v="0"/>
    <n v="0"/>
    <s v="GROWTH"/>
    <n v="40"/>
    <s v="jAN"/>
    <n v="40"/>
    <n v="-16"/>
    <n v="-0.4"/>
    <s v="DEGROWTH"/>
    <n v="1"/>
  </r>
  <r>
    <x v="1"/>
    <s v="UDAIPUR"/>
    <s v="NES714"/>
    <n v="1000003934"/>
    <s v="SADHAN ENTERPRISE"/>
    <d v="2024-04-30T00:00:00"/>
    <s v="Targeted Dealer"/>
    <m/>
    <n v="40"/>
    <n v="40"/>
    <n v="25"/>
    <n v="15"/>
    <n v="62.5"/>
    <n v="21.3"/>
    <s v="DEC"/>
    <n v="21.3"/>
    <n v="3.6999999999999993"/>
    <n v="0.17370892018779349"/>
    <s v="GROWTH"/>
    <n v="25.5"/>
    <s v="jAN"/>
    <n v="25.5"/>
    <n v="-0.5"/>
    <n v="-1.9607843137254943E-2"/>
    <s v="DEGROWTH"/>
    <n v="1"/>
  </r>
  <r>
    <x v="1"/>
    <s v="UDAIPUR"/>
    <s v="NEP290"/>
    <n v="1000004039"/>
    <s v="PAUL HARDWARE"/>
    <d v="2024-07-11T00:00:00"/>
    <s v="Targeted Dealer"/>
    <m/>
    <n v="60"/>
    <n v="60"/>
    <n v="56.5"/>
    <n v="3.5"/>
    <n v="94.166666666666671"/>
    <n v="27.5"/>
    <s v="DEC"/>
    <n v="27.5"/>
    <n v="29"/>
    <n v="1.0545454545454547"/>
    <s v="GROWTH"/>
    <n v="51"/>
    <s v="jAN"/>
    <n v="51"/>
    <n v="5.5"/>
    <n v="0.10784313725490202"/>
    <s v="GROWTH"/>
    <n v="0"/>
  </r>
  <r>
    <x v="1"/>
    <s v="UDAIPUR"/>
    <s v="NEA457"/>
    <n v="1000004042"/>
    <s v="ATLAS BUILDERS AND ARCHITECT"/>
    <d v="2024-07-15T00:00:00"/>
    <s v="Targeted Dealer"/>
    <m/>
    <n v="60"/>
    <n v="60"/>
    <n v="40.25"/>
    <n v="19.75"/>
    <n v="67.083333333333343"/>
    <n v="29"/>
    <s v="DEC"/>
    <n v="29"/>
    <n v="11.25"/>
    <n v="0.38793103448275867"/>
    <s v="GROWTH"/>
    <n v="58"/>
    <s v="jAN"/>
    <n v="58"/>
    <n v="-17.75"/>
    <n v="-0.30603448275862066"/>
    <s v="DEGROWTH"/>
    <n v="0"/>
  </r>
  <r>
    <x v="1"/>
    <s v="DHARMANAGAR"/>
    <s v="A022"/>
    <n v="1000000199"/>
    <s v="AMIYO STORE"/>
    <d v="2005-09-14T00:00:00"/>
    <s v="Targeted Dealer"/>
    <m/>
    <n v="170"/>
    <n v="170"/>
    <n v="175"/>
    <n v="-5"/>
    <n v="102.94117647058823"/>
    <n v="125"/>
    <s v="DEC"/>
    <n v="125"/>
    <n v="50"/>
    <n v="0.39999999999999991"/>
    <s v="GROWTH"/>
    <n v="205"/>
    <s v="jAN"/>
    <n v="205"/>
    <n v="-30"/>
    <n v="-0.14634146341463417"/>
    <s v="DEGROWTH"/>
    <n v="0"/>
  </r>
  <r>
    <x v="1"/>
    <s v="DHARMANAGAR"/>
    <s v="K014"/>
    <n v="1000000213"/>
    <s v="KALPANA STORE"/>
    <d v="2005-10-19T00:00:00"/>
    <s v="Targeted Dealer"/>
    <m/>
    <n v="50"/>
    <n v="50"/>
    <n v="24.5"/>
    <n v="25.5"/>
    <n v="49"/>
    <n v="53.5"/>
    <s v="DEC"/>
    <n v="53.5"/>
    <n v="-29"/>
    <n v="-0.5420560747663552"/>
    <s v="DEGROWTH"/>
    <n v="42"/>
    <s v="jAN"/>
    <n v="42"/>
    <n v="-17.5"/>
    <n v="-0.41666666666666663"/>
    <s v="DEGROWTH"/>
    <n v="0"/>
  </r>
  <r>
    <x v="1"/>
    <s v="DHARMANAGAR"/>
    <s v="R014"/>
    <n v="1000000222"/>
    <s v="RAMKRISHNA ENTERPRISE(PANISAGAR)"/>
    <d v="2005-10-22T00:00:00"/>
    <s v="Targeted Dealer"/>
    <m/>
    <n v="50"/>
    <n v="50"/>
    <n v="41"/>
    <n v="9"/>
    <n v="82"/>
    <n v="32.5"/>
    <s v="DEC"/>
    <n v="32.5"/>
    <n v="8.5"/>
    <n v="0.2615384615384615"/>
    <s v="GROWTH"/>
    <n v="26.5"/>
    <s v="jAN"/>
    <n v="26.5"/>
    <n v="14.5"/>
    <n v="0.54716981132075482"/>
    <s v="GROWTH"/>
    <n v="0"/>
  </r>
  <r>
    <x v="1"/>
    <s v="DHARMANAGAR"/>
    <s v="A077"/>
    <n v="1000000202"/>
    <s v="ARUN PAUL &amp; BROTHERS"/>
    <d v="2008-06-13T00:00:00"/>
    <s v="Targeted Dealer"/>
    <m/>
    <n v="120"/>
    <n v="120"/>
    <n v="125"/>
    <n v="-5"/>
    <n v="104.16666666666667"/>
    <n v="125"/>
    <s v="DEC"/>
    <n v="125"/>
    <n v="0"/>
    <n v="0"/>
    <s v="GROWTH"/>
    <n v="100"/>
    <s v="jAN"/>
    <n v="100"/>
    <n v="25"/>
    <n v="0.25"/>
    <s v="GROWTH"/>
    <n v="0"/>
  </r>
  <r>
    <x v="1"/>
    <s v="DHARMANAGAR"/>
    <s v="S277"/>
    <n v="1000000224"/>
    <s v="SANJIB KUMAR PAUL"/>
    <d v="2011-09-30T00:00:00"/>
    <s v="Targeted Dealer"/>
    <m/>
    <n v="130"/>
    <n v="130"/>
    <n v="15"/>
    <n v="115"/>
    <n v="11.538461538461538"/>
    <n v="10"/>
    <s v="DEC"/>
    <n v="10"/>
    <n v="5"/>
    <n v="0.5"/>
    <s v="GROWTH"/>
    <n v="50"/>
    <s v="jAN"/>
    <n v="50"/>
    <n v="-35"/>
    <n v="-0.7"/>
    <s v="DEGROWTH"/>
    <n v="1"/>
  </r>
  <r>
    <x v="1"/>
    <s v="DHARMANAGAR"/>
    <s v="M200"/>
    <n v="1000000216"/>
    <s v="M/S MOHIT PAUL"/>
    <d v="2012-02-04T00:00:00"/>
    <s v="Targeted Dealer"/>
    <m/>
    <n v="275"/>
    <n v="275"/>
    <n v="335"/>
    <n v="-60"/>
    <n v="121.81818181818181"/>
    <n v="215"/>
    <s v="DEC"/>
    <n v="215"/>
    <n v="120"/>
    <n v="0.55813953488372103"/>
    <s v="GROWTH"/>
    <n v="375.5"/>
    <s v="jAN"/>
    <n v="375.5"/>
    <n v="-40.5"/>
    <n v="-0.10785619174434091"/>
    <s v="DEGROWTH"/>
    <n v="0"/>
  </r>
  <r>
    <x v="1"/>
    <s v="DHARMANAGAR"/>
    <s v="A127"/>
    <n v="1000000201"/>
    <s v="ARCHANA STORES"/>
    <d v="2012-05-22T00:00:00"/>
    <s v="-"/>
    <m/>
    <n v="0"/>
    <n v="0"/>
    <n v="0"/>
    <n v="0"/>
    <s v="-"/>
    <n v="0"/>
    <s v="DEC"/>
    <n v="0"/>
    <n v="0"/>
    <s v=" "/>
    <b v="0"/>
    <n v="16"/>
    <s v="jAN"/>
    <n v="16"/>
    <n v="-16"/>
    <n v="-1"/>
    <s v="DEGROWTH"/>
    <n v="0"/>
  </r>
  <r>
    <x v="1"/>
    <s v="DHARMANAGAR"/>
    <s v="U015"/>
    <n v="1000000231"/>
    <s v="URMILA HARDWARE"/>
    <d v="2012-05-25T00:00:00"/>
    <s v="Targeted Dealer"/>
    <m/>
    <n v="100"/>
    <n v="100"/>
    <n v="50"/>
    <n v="50"/>
    <n v="50"/>
    <n v="125"/>
    <s v="DEC"/>
    <n v="125"/>
    <n v="-75"/>
    <n v="-0.6"/>
    <s v="DEGROWTH"/>
    <n v="75"/>
    <s v="jAN"/>
    <n v="75"/>
    <n v="-25"/>
    <n v="-0.33333333333333337"/>
    <s v="DEGROWTH"/>
    <n v="0"/>
  </r>
  <r>
    <x v="1"/>
    <s v="DHARMANAGAR"/>
    <s v="D091"/>
    <n v="1000000208"/>
    <s v="DAS STORES"/>
    <d v="2012-10-25T00:00:00"/>
    <s v="Targeted Dealer"/>
    <m/>
    <n v="200"/>
    <n v="200"/>
    <n v="224.5"/>
    <n v="-24.5"/>
    <n v="112.25"/>
    <n v="160"/>
    <s v="DEC"/>
    <n v="160"/>
    <n v="64.5"/>
    <n v="0.40312499999999996"/>
    <s v="GROWTH"/>
    <n v="250.5"/>
    <s v="jAN"/>
    <n v="250.5"/>
    <n v="-26"/>
    <n v="-0.10379241516966065"/>
    <s v="DEGROWTH"/>
    <n v="0"/>
  </r>
  <r>
    <x v="1"/>
    <s v="DHARMANAGAR"/>
    <s v="H053"/>
    <n v="1000000210"/>
    <s v="HARI MOHAN TRADERS"/>
    <d v="2013-03-19T00:00:00"/>
    <s v="Targeted Dealer"/>
    <m/>
    <n v="80"/>
    <n v="80"/>
    <n v="78"/>
    <n v="2"/>
    <n v="97.5"/>
    <n v="80"/>
    <s v="DEC"/>
    <n v="80"/>
    <n v="-2"/>
    <n v="-2.5000000000000022E-2"/>
    <s v="DEGROWTH"/>
    <n v="36"/>
    <s v="jAN"/>
    <n v="36"/>
    <n v="42"/>
    <n v="1.1666666666666665"/>
    <s v="GROWTH"/>
    <n v="0"/>
  </r>
  <r>
    <x v="1"/>
    <s v="DHARMANAGAR"/>
    <s v="P152"/>
    <n v="1000000219"/>
    <s v="PRANATI HARDWARE"/>
    <d v="2013-06-11T00:00:00"/>
    <s v="Targeted Dealer"/>
    <m/>
    <n v="100"/>
    <n v="100"/>
    <n v="150"/>
    <n v="-50"/>
    <n v="150"/>
    <n v="125"/>
    <s v="DEC"/>
    <n v="125"/>
    <n v="25"/>
    <n v="0.19999999999999996"/>
    <s v="GROWTH"/>
    <n v="145"/>
    <s v="jAN"/>
    <n v="145"/>
    <n v="5"/>
    <n v="3.4482758620689724E-2"/>
    <s v="GROWTH"/>
    <n v="0"/>
  </r>
  <r>
    <x v="1"/>
    <s v="DHARMANAGAR"/>
    <s v="NED004"/>
    <n v="1000000207"/>
    <s v="DAS GUPTA ENTERPRISE"/>
    <d v="2014-07-28T00:00:00"/>
    <s v="Targeted Dealer"/>
    <m/>
    <n v="270"/>
    <n v="270"/>
    <n v="217"/>
    <n v="53"/>
    <n v="80.370370370370367"/>
    <n v="179"/>
    <s v="DEC"/>
    <n v="179"/>
    <n v="38"/>
    <n v="0.2122905027932962"/>
    <s v="GROWTH"/>
    <n v="242"/>
    <s v="jAN"/>
    <n v="242"/>
    <n v="-25"/>
    <n v="-0.10330578512396693"/>
    <s v="DEGROWTH"/>
    <n v="0"/>
  </r>
  <r>
    <x v="1"/>
    <s v="DHARMANAGAR"/>
    <s v="NEG009"/>
    <n v="1000000209"/>
    <s v="GOURANGA TRADERS"/>
    <d v="2014-08-29T00:00:00"/>
    <s v="Targeted Dealer"/>
    <m/>
    <n v="100"/>
    <n v="100"/>
    <n v="50"/>
    <n v="50"/>
    <n v="50"/>
    <n v="21"/>
    <s v="DEC"/>
    <n v="21"/>
    <n v="29"/>
    <n v="1.3809523809523809"/>
    <s v="GROWTH"/>
    <n v="40"/>
    <s v="jAN"/>
    <n v="40"/>
    <n v="10"/>
    <n v="0.25"/>
    <s v="GROWTH"/>
    <n v="1"/>
  </r>
  <r>
    <x v="1"/>
    <s v="DHARMANAGAR"/>
    <s v="NES058"/>
    <n v="1000000227"/>
    <s v="SUPRIYA STORES"/>
    <d v="2015-01-24T00:00:00"/>
    <s v="Targeted Dealer"/>
    <m/>
    <n v="50"/>
    <n v="50"/>
    <n v="0"/>
    <n v="50"/>
    <n v="0"/>
    <n v="0"/>
    <s v="DEC"/>
    <n v="0"/>
    <n v="0"/>
    <s v=" "/>
    <b v="0"/>
    <n v="13"/>
    <s v="jAN"/>
    <n v="13"/>
    <n v="-13"/>
    <n v="-1"/>
    <s v="DEGROWTH"/>
    <n v="1"/>
  </r>
  <r>
    <x v="1"/>
    <s v="DHARMANAGAR"/>
    <s v="NEA045"/>
    <n v="1000000198"/>
    <s v="A.N. TRADERS"/>
    <d v="2015-09-10T00:00:00"/>
    <s v="Targeted Dealer"/>
    <m/>
    <n v="800"/>
    <n v="800"/>
    <n v="453"/>
    <n v="347"/>
    <n v="56.625"/>
    <n v="614.5"/>
    <s v="DEC"/>
    <n v="614.5"/>
    <n v="-161.5"/>
    <n v="-0.2628152969894223"/>
    <s v="DEGROWTH"/>
    <n v="692"/>
    <s v="jAN"/>
    <n v="692"/>
    <n v="-239"/>
    <n v="-0.34537572254335258"/>
    <s v="DEGROWTH"/>
    <n v="0"/>
  </r>
  <r>
    <x v="1"/>
    <s v="DHARMANAGAR"/>
    <s v="NER060"/>
    <n v="1000000221"/>
    <s v="RAMKRISHNA ENTERPRISE (DHALAI)"/>
    <d v="2016-01-19T00:00:00"/>
    <s v="Targeted Dealer"/>
    <m/>
    <n v="300"/>
    <n v="300"/>
    <n v="300"/>
    <n v="0"/>
    <n v="100"/>
    <n v="425"/>
    <s v="DEC"/>
    <n v="425"/>
    <n v="-125"/>
    <n v="-0.29411764705882348"/>
    <s v="DEGROWTH"/>
    <n v="309"/>
    <s v="jAN"/>
    <n v="309"/>
    <n v="-9"/>
    <n v="-2.9126213592232997E-2"/>
    <s v="DEGROWTH"/>
    <n v="0"/>
  </r>
  <r>
    <x v="1"/>
    <s v="DHARMANAGAR"/>
    <s v="NEM070"/>
    <n v="1000000218"/>
    <s v="MONOSA STORES (DMR)"/>
    <d v="2016-06-01T00:00:00"/>
    <s v="Targeted Dealer"/>
    <m/>
    <n v="250"/>
    <n v="250"/>
    <n v="175"/>
    <n v="75"/>
    <n v="70"/>
    <n v="145"/>
    <s v="DEC"/>
    <n v="145"/>
    <n v="30"/>
    <n v="0.2068965517241379"/>
    <s v="GROWTH"/>
    <n v="211.2"/>
    <s v="jAN"/>
    <n v="211.2"/>
    <n v="-36.199999999999989"/>
    <n v="-0.17140151515151514"/>
    <s v="DEGROWTH"/>
    <n v="0"/>
  </r>
  <r>
    <x v="1"/>
    <s v="DHARMANAGAR"/>
    <s v="NEA147"/>
    <n v="1000000200"/>
    <s v="ANJALI CEMENT AND HARDWARES"/>
    <d v="2017-09-13T00:00:00"/>
    <s v="Targeted Dealer"/>
    <m/>
    <n v="50"/>
    <n v="50"/>
    <n v="86.5"/>
    <n v="-36.5"/>
    <n v="173"/>
    <n v="50"/>
    <s v="DEC"/>
    <n v="50"/>
    <n v="36.5"/>
    <n v="0.73"/>
    <s v="GROWTH"/>
    <n v="60"/>
    <s v="jAN"/>
    <n v="60"/>
    <n v="26.5"/>
    <n v="0.44166666666666665"/>
    <s v="GROWTH"/>
    <n v="0"/>
  </r>
  <r>
    <x v="1"/>
    <s v="DHARMANAGAR"/>
    <s v="NEB120"/>
    <n v="1000000204"/>
    <s v="BISHESH &amp; BARSHAN"/>
    <d v="2017-11-15T00:00:00"/>
    <s v="Targeted Dealer"/>
    <m/>
    <n v="295"/>
    <n v="295"/>
    <n v="300"/>
    <n v="-5"/>
    <n v="101.69491525423729"/>
    <n v="274.5"/>
    <s v="DEC"/>
    <n v="274.5"/>
    <n v="25.5"/>
    <n v="9.2896174863388081E-2"/>
    <s v="GROWTH"/>
    <n v="301"/>
    <s v="jAN"/>
    <n v="301"/>
    <n v="-1"/>
    <n v="-3.3222591362126463E-3"/>
    <s v="DEGROWTH"/>
    <n v="0"/>
  </r>
  <r>
    <x v="1"/>
    <s v="DHARMANAGAR"/>
    <s v="NEJ071"/>
    <n v="1000000211"/>
    <s v="JOYKALI HARDWARE (DMR)"/>
    <d v="2018-06-12T00:00:00"/>
    <s v="Targeted Dealer"/>
    <m/>
    <n v="150"/>
    <n v="150"/>
    <n v="200"/>
    <n v="-50"/>
    <n v="133.33333333333334"/>
    <n v="149.5"/>
    <s v="DEC"/>
    <n v="149.5"/>
    <n v="50.5"/>
    <n v="0.33779264214046822"/>
    <s v="GROWTH"/>
    <n v="200"/>
    <s v="jAN"/>
    <n v="200"/>
    <n v="0"/>
    <n v="0"/>
    <s v="GROWTH"/>
    <n v="0"/>
  </r>
  <r>
    <x v="1"/>
    <s v="DHARMANAGAR"/>
    <s v="NER155"/>
    <n v="1000000223"/>
    <s v="RUMANA HARDWARES"/>
    <d v="2018-10-06T00:00:00"/>
    <s v="Targeted Dealer"/>
    <m/>
    <n v="260"/>
    <n v="260"/>
    <n v="240"/>
    <n v="20"/>
    <n v="92.307692307692307"/>
    <n v="220"/>
    <s v="DEC"/>
    <n v="220"/>
    <n v="20"/>
    <n v="9.0909090909090828E-2"/>
    <s v="GROWTH"/>
    <n v="225"/>
    <s v="jAN"/>
    <n v="225"/>
    <n v="15"/>
    <n v="6.6666666666666652E-2"/>
    <s v="GROWTH"/>
    <n v="0"/>
  </r>
  <r>
    <x v="1"/>
    <s v="DHARMANAGAR"/>
    <s v="NEC076"/>
    <n v="1000000206"/>
    <s v="CHOWDHARY HARDWARE (DMR)"/>
    <d v="2018-12-18T00:00:00"/>
    <s v="Targeted Dealer"/>
    <m/>
    <n v="170"/>
    <n v="170"/>
    <n v="150"/>
    <n v="20"/>
    <n v="88.235294117647058"/>
    <n v="200"/>
    <s v="DEC"/>
    <n v="200"/>
    <n v="-50"/>
    <n v="-0.25"/>
    <s v="DEGROWTH"/>
    <n v="125"/>
    <s v="jAN"/>
    <n v="125"/>
    <n v="25"/>
    <n v="0.19999999999999996"/>
    <s v="GROWTH"/>
    <n v="0"/>
  </r>
  <r>
    <x v="1"/>
    <s v="DHARMANAGAR"/>
    <s v="NET137"/>
    <n v="1000000229"/>
    <s v="TRIPURESWARI BHANDER"/>
    <d v="2019-12-18T00:00:00"/>
    <s v="Targeted Dealer"/>
    <m/>
    <n v="50"/>
    <n v="50"/>
    <n v="0"/>
    <n v="50"/>
    <n v="0"/>
    <n v="17.5"/>
    <s v="DEC"/>
    <n v="17.5"/>
    <n v="-17.5"/>
    <n v="-1"/>
    <s v="DEGROWTH"/>
    <n v="59"/>
    <s v="jAN"/>
    <n v="59"/>
    <n v="-59"/>
    <n v="-1"/>
    <s v="DEGROWTH"/>
    <n v="0"/>
  </r>
  <r>
    <x v="1"/>
    <s v="DHARMANAGAR"/>
    <s v="NEL082"/>
    <n v="1000000214"/>
    <s v="LAKSHMI NARAYAN HARDWARE"/>
    <d v="2020-06-10T00:00:00"/>
    <s v="Targeted Dealer"/>
    <m/>
    <n v="60"/>
    <n v="60"/>
    <n v="25"/>
    <n v="35"/>
    <n v="41.666666666666671"/>
    <n v="20"/>
    <s v="DEC"/>
    <n v="20"/>
    <n v="5"/>
    <n v="0.25"/>
    <s v="GROWTH"/>
    <n v="40"/>
    <s v="jAN"/>
    <n v="40"/>
    <n v="-15"/>
    <n v="-0.375"/>
    <s v="DEGROWTH"/>
    <n v="0"/>
  </r>
  <r>
    <x v="1"/>
    <s v="DHARMANAGAR"/>
    <s v="NEB240"/>
    <n v="1000000205"/>
    <s v="BISWAKARMA HARDWARE (DMR)"/>
    <d v="2020-08-25T00:00:00"/>
    <s v="Targeted Dealer"/>
    <m/>
    <n v="80"/>
    <n v="80"/>
    <n v="0"/>
    <n v="80"/>
    <n v="0"/>
    <n v="0"/>
    <s v="DEC"/>
    <n v="0"/>
    <n v="0"/>
    <s v=" "/>
    <b v="0"/>
    <n v="25"/>
    <s v="jAN"/>
    <n v="25"/>
    <n v="-25"/>
    <n v="-1"/>
    <s v="DEGROWTH"/>
    <n v="1"/>
  </r>
  <r>
    <x v="1"/>
    <s v="DHARMANAGAR"/>
    <s v="NEL090"/>
    <n v="1000000215"/>
    <s v="LITAN DEBNATH - DMR"/>
    <d v="2020-11-10T00:00:00"/>
    <s v="Targeted Dealer"/>
    <m/>
    <n v="100"/>
    <n v="100"/>
    <n v="82.5"/>
    <n v="17.5"/>
    <n v="82.5"/>
    <n v="87.5"/>
    <s v="DEC"/>
    <n v="87.5"/>
    <n v="-5"/>
    <n v="-5.7142857142857162E-2"/>
    <s v="DEGROWTH"/>
    <n v="63"/>
    <s v="jAN"/>
    <n v="63"/>
    <n v="19.5"/>
    <n v="0.30952380952380953"/>
    <s v="GROWTH"/>
    <n v="0"/>
  </r>
  <r>
    <x v="1"/>
    <s v="DHARMANAGAR"/>
    <s v="NES484"/>
    <n v="1000000226"/>
    <s v="SAROI ENGG &amp; FEBRICATION"/>
    <d v="2020-12-14T00:00:00"/>
    <s v="Targeted Dealer"/>
    <m/>
    <n v="120"/>
    <n v="120"/>
    <n v="150"/>
    <n v="-30"/>
    <n v="125"/>
    <n v="125"/>
    <s v="DEC"/>
    <n v="125"/>
    <n v="25"/>
    <n v="0.19999999999999996"/>
    <s v="GROWTH"/>
    <n v="80"/>
    <s v="jAN"/>
    <n v="80"/>
    <n v="70"/>
    <n v="0.875"/>
    <s v="GROWTH"/>
    <n v="0"/>
  </r>
  <r>
    <x v="1"/>
    <s v="DHARMANAGAR"/>
    <s v="NES513"/>
    <n v="1000000225"/>
    <s v="SARALA ENTERPRISE"/>
    <d v="2021-05-19T00:00:00"/>
    <s v="Targeted Dealer"/>
    <m/>
    <n v="50"/>
    <n v="50"/>
    <n v="27.5"/>
    <n v="22.5"/>
    <n v="55"/>
    <n v="44.5"/>
    <s v="DEC"/>
    <n v="44.5"/>
    <n v="-17"/>
    <n v="-0.3820224719101124"/>
    <s v="DEGROWTH"/>
    <n v="60"/>
    <s v="jAN"/>
    <n v="60"/>
    <n v="-32.5"/>
    <n v="-0.54166666666666674"/>
    <s v="DEGROWTH"/>
    <n v="0"/>
  </r>
  <r>
    <x v="1"/>
    <s v="DHARMANAGAR"/>
    <s v="NES568"/>
    <n v="1000002612"/>
    <s v="SANTOSHI TRADERS"/>
    <d v="2022-03-03T00:00:00"/>
    <s v="Targeted Dealer"/>
    <m/>
    <n v="270"/>
    <n v="270"/>
    <n v="175"/>
    <n v="95"/>
    <n v="64.81481481481481"/>
    <n v="125"/>
    <s v="DEC"/>
    <n v="125"/>
    <n v="50"/>
    <n v="0.39999999999999991"/>
    <s v="GROWTH"/>
    <n v="224"/>
    <s v="jAN"/>
    <n v="224"/>
    <n v="-49"/>
    <n v="-0.21875"/>
    <s v="DEGROWTH"/>
    <n v="0"/>
  </r>
  <r>
    <x v="1"/>
    <s v="DHARMANAGAR"/>
    <s v="NEJ141"/>
    <n v="1000002751"/>
    <s v="JOY KALI HARDWARE'S"/>
    <d v="2022-05-19T00:00:00"/>
    <s v="Targeted Dealer"/>
    <m/>
    <n v="125"/>
    <n v="125"/>
    <n v="75"/>
    <n v="50"/>
    <n v="60"/>
    <n v="50"/>
    <s v="DEC"/>
    <n v="50"/>
    <n v="25"/>
    <n v="0.5"/>
    <s v="GROWTH"/>
    <n v="50"/>
    <s v="jAN"/>
    <n v="50"/>
    <n v="25"/>
    <n v="0.5"/>
    <s v="GROWTH"/>
    <n v="0"/>
  </r>
  <r>
    <x v="1"/>
    <s v="DHARMANAGAR"/>
    <s v="NES598"/>
    <n v="1000002837"/>
    <s v="SWASTISHREE"/>
    <d v="2022-07-18T00:00:00"/>
    <s v="Targeted Dealer"/>
    <m/>
    <n v="200"/>
    <n v="200"/>
    <n v="184"/>
    <n v="16"/>
    <n v="92"/>
    <n v="132.5"/>
    <s v="DEC"/>
    <n v="132.5"/>
    <n v="51.5"/>
    <n v="0.38867924528301878"/>
    <s v="GROWTH"/>
    <n v="245"/>
    <s v="jAN"/>
    <n v="245"/>
    <n v="-61"/>
    <n v="-0.24897959183673468"/>
    <s v="DEGROWTH"/>
    <n v="0"/>
  </r>
  <r>
    <x v="1"/>
    <s v="DHARMANAGAR"/>
    <s v="NEA358"/>
    <n v="1000002903"/>
    <s v="APURBA TRADERS"/>
    <d v="2022-08-26T00:00:00"/>
    <s v="Targeted Dealer"/>
    <m/>
    <n v="120"/>
    <n v="120"/>
    <n v="175"/>
    <n v="-55"/>
    <n v="145.83333333333334"/>
    <n v="162.5"/>
    <s v="DEC"/>
    <n v="162.5"/>
    <n v="12.5"/>
    <n v="7.6923076923076872E-2"/>
    <s v="GROWTH"/>
    <n v="160"/>
    <s v="jAN"/>
    <n v="160"/>
    <n v="15"/>
    <n v="9.375E-2"/>
    <s v="GROWTH"/>
    <n v="0"/>
  </r>
  <r>
    <x v="1"/>
    <s v="DHARMANAGAR"/>
    <s v="NES611"/>
    <n v="1000003120"/>
    <s v="STEEL HOUSE"/>
    <d v="2022-11-30T00:00:00"/>
    <s v="Targeted Dealer"/>
    <m/>
    <n v="100"/>
    <n v="100"/>
    <n v="112.5"/>
    <n v="-12.5"/>
    <n v="112.5"/>
    <n v="77.5"/>
    <s v="DEC"/>
    <n v="77.5"/>
    <n v="35"/>
    <n v="0.45161290322580649"/>
    <s v="GROWTH"/>
    <n v="80"/>
    <s v="jAN"/>
    <n v="80"/>
    <n v="32.5"/>
    <n v="0.40625"/>
    <s v="GROWTH"/>
    <n v="0"/>
  </r>
  <r>
    <x v="1"/>
    <s v="DHARMANAGAR"/>
    <s v="NES612"/>
    <n v="1000003125"/>
    <s v="SRI UTTAM KUMAR ROY"/>
    <d v="2022-12-12T00:00:00"/>
    <s v="Targeted Dealer"/>
    <m/>
    <n v="50"/>
    <n v="50"/>
    <n v="0"/>
    <n v="50"/>
    <n v="0"/>
    <n v="25"/>
    <s v="DEC"/>
    <n v="25"/>
    <n v="-25"/>
    <n v="-1"/>
    <s v="DEGROWTH"/>
    <n v="25"/>
    <s v="jAN"/>
    <n v="25"/>
    <n v="-25"/>
    <n v="-1"/>
    <s v="DEGROWTH"/>
    <n v="0"/>
  </r>
  <r>
    <x v="1"/>
    <s v="DHARMANAGAR"/>
    <s v="NEG166"/>
    <n v="1000003768"/>
    <s v="GURUDEV VARIETIES"/>
    <d v="2023-11-29T00:00:00"/>
    <s v="Targeted Dealer"/>
    <m/>
    <n v="100"/>
    <n v="100"/>
    <n v="50"/>
    <n v="50"/>
    <n v="50"/>
    <n v="50"/>
    <s v="DEC"/>
    <n v="50"/>
    <n v="0"/>
    <n v="0"/>
    <s v="GROWTH"/>
    <n v="50"/>
    <s v="jAN"/>
    <n v="50"/>
    <n v="0"/>
    <n v="0"/>
    <s v="GROWTH"/>
    <n v="1"/>
  </r>
  <r>
    <x v="1"/>
    <s v="DHARMANAGAR"/>
    <s v="NER297"/>
    <n v="1000003803"/>
    <s v="REKHA HARDWARE"/>
    <d v="2023-12-23T00:00:00"/>
    <s v="Targeted Dealer"/>
    <m/>
    <n v="110"/>
    <n v="110"/>
    <n v="50"/>
    <n v="60"/>
    <n v="45.454545454545453"/>
    <n v="77"/>
    <s v="DEC"/>
    <n v="77"/>
    <n v="-27"/>
    <n v="-0.35064935064935066"/>
    <s v="DEGROWTH"/>
    <n v="109"/>
    <s v="jAN"/>
    <n v="109"/>
    <n v="-59"/>
    <n v="-0.54128440366972475"/>
    <s v="DEGROWTH"/>
    <n v="0"/>
  </r>
  <r>
    <x v="1"/>
    <s v="DHARMANAGAR"/>
    <s v="NEK221"/>
    <n v="1000004026"/>
    <s v="KSHIRODA HARDWARE"/>
    <d v="2024-06-30T00:00:00"/>
    <s v="Targeted Dealer"/>
    <m/>
    <n v="40"/>
    <n v="40"/>
    <n v="10"/>
    <n v="30"/>
    <n v="25"/>
    <n v="22.5"/>
    <s v="DEC"/>
    <n v="22.5"/>
    <n v="-12.5"/>
    <n v="-0.55555555555555558"/>
    <s v="DEGROWTH"/>
    <n v="20"/>
    <s v="jAN"/>
    <n v="20"/>
    <n v="-10"/>
    <n v="-0.5"/>
    <s v="DEGROWTH"/>
    <n v="0"/>
  </r>
  <r>
    <x v="1"/>
    <s v="CACHAR"/>
    <s v="G017"/>
    <n v="1000000137"/>
    <s v="GOURANGA BHANDAR"/>
    <d v="2005-02-02T00:00:00"/>
    <s v="Targeted Dealer"/>
    <m/>
    <n v="40"/>
    <n v="40"/>
    <n v="20.5"/>
    <n v="19.5"/>
    <n v="51.25"/>
    <n v="20"/>
    <s v="DEC"/>
    <n v="20"/>
    <n v="0.5"/>
    <n v="2.4999999999999911E-2"/>
    <s v="GROWTH"/>
    <n v="65.5"/>
    <s v="jAN"/>
    <n v="65.5"/>
    <n v="-45"/>
    <n v="-0.68702290076335881"/>
    <s v="DEGROWTH"/>
    <n v="0"/>
  </r>
  <r>
    <x v="1"/>
    <s v="CACHAR"/>
    <s v="K031"/>
    <n v="1000000144"/>
    <s v="KHAN HARDWARE"/>
    <d v="2005-02-02T00:00:00"/>
    <s v="Targeted Dealer"/>
    <m/>
    <n v="350"/>
    <n v="350"/>
    <n v="273.5"/>
    <n v="76.5"/>
    <n v="78.142857142857139"/>
    <n v="199.65"/>
    <s v="DEC"/>
    <n v="199.65"/>
    <n v="73.849999999999994"/>
    <n v="0.36989732031054334"/>
    <s v="GROWTH"/>
    <n v="353"/>
    <s v="jAN"/>
    <n v="353"/>
    <n v="-79.5"/>
    <n v="-0.22521246458923516"/>
    <s v="DEGROWTH"/>
    <n v="0"/>
  </r>
  <r>
    <x v="1"/>
    <s v="CACHAR"/>
    <s v="B021"/>
    <n v="1000000129"/>
    <s v="BENGAL CONCRETE INDUSTRIES"/>
    <d v="2005-07-27T00:00:00"/>
    <s v="Targeted Dealer"/>
    <m/>
    <n v="2160"/>
    <n v="2160"/>
    <n v="2269.25"/>
    <n v="-109.25"/>
    <n v="105.05787037037037"/>
    <n v="1759.15"/>
    <s v="DEC"/>
    <n v="1759.15"/>
    <n v="510.09999999999991"/>
    <n v="0.28996958758491309"/>
    <s v="GROWTH"/>
    <n v="1873.6"/>
    <s v="jAN"/>
    <n v="1873.6"/>
    <n v="395.65000000000009"/>
    <n v="0.21117100768573871"/>
    <s v="GROWTH"/>
    <n v="0"/>
  </r>
  <r>
    <x v="1"/>
    <s v="CACHAR"/>
    <s v="S038"/>
    <n v="1000000158"/>
    <s v="SHANKAR ROY"/>
    <d v="2005-08-26T00:00:00"/>
    <s v="Targeted Dealer"/>
    <m/>
    <n v="275"/>
    <n v="275"/>
    <n v="293.5"/>
    <n v="-18.5"/>
    <n v="106.72727272727273"/>
    <n v="272.5"/>
    <s v="DEC"/>
    <n v="272.5"/>
    <n v="21"/>
    <n v="7.7064220183486132E-2"/>
    <s v="GROWTH"/>
    <n v="240.3"/>
    <s v="jAN"/>
    <n v="240.3"/>
    <n v="53.199999999999989"/>
    <n v="0.22138992925509782"/>
    <s v="GROWTH"/>
    <n v="0"/>
  </r>
  <r>
    <x v="1"/>
    <s v="CACHAR"/>
    <s v="A006"/>
    <n v="1000000120"/>
    <s v="A.K. TRADERS"/>
    <d v="2006-10-10T00:00:00"/>
    <s v="Targeted Dealer"/>
    <m/>
    <n v="245"/>
    <n v="245"/>
    <n v="152"/>
    <n v="93"/>
    <n v="62.04081632653061"/>
    <n v="214"/>
    <s v="DEC"/>
    <n v="214"/>
    <n v="-62"/>
    <n v="-0.28971962616822433"/>
    <s v="DEGROWTH"/>
    <n v="526.5"/>
    <s v="jAN"/>
    <n v="526.5"/>
    <n v="-374.5"/>
    <n v="-0.71130104463437793"/>
    <s v="DEGROWTH"/>
    <n v="0"/>
  </r>
  <r>
    <x v="1"/>
    <s v="CACHAR"/>
    <s v="A033"/>
    <n v="1000000126"/>
    <s v="ASHOK ENTERPRISE"/>
    <d v="2006-10-11T00:00:00"/>
    <s v="Targeted Dealer"/>
    <m/>
    <n v="180"/>
    <n v="180"/>
    <n v="206"/>
    <n v="-26"/>
    <n v="114.44444444444444"/>
    <n v="160.5"/>
    <s v="DEC"/>
    <n v="160.5"/>
    <n v="45.5"/>
    <n v="0.28348909657320864"/>
    <s v="GROWTH"/>
    <n v="212"/>
    <s v="jAN"/>
    <n v="212"/>
    <n v="-6"/>
    <n v="-2.8301886792452824E-2"/>
    <s v="DEGROWTH"/>
    <n v="0"/>
  </r>
  <r>
    <x v="1"/>
    <s v="CACHAR"/>
    <s v="R070"/>
    <n v="1000000155"/>
    <s v="R.P.TRADERS"/>
    <d v="2010-07-02T00:00:00"/>
    <s v="Targeted Dealer"/>
    <m/>
    <n v="500"/>
    <n v="500"/>
    <n v="366.15"/>
    <n v="133.85000000000002"/>
    <n v="73.22999999999999"/>
    <n v="418.5"/>
    <s v="DEC"/>
    <n v="418.5"/>
    <n v="-52.350000000000023"/>
    <n v="-0.12508960573476713"/>
    <s v="DEGROWTH"/>
    <n v="516"/>
    <s v="jAN"/>
    <n v="516"/>
    <n v="-149.85000000000002"/>
    <n v="-0.29040697674418614"/>
    <s v="DEGROWTH"/>
    <n v="0"/>
  </r>
  <r>
    <x v="1"/>
    <s v="CACHAR"/>
    <s v="M143"/>
    <n v="1000000150"/>
    <s v="MALAKAR HARDWARE"/>
    <d v="2010-07-14T00:00:00"/>
    <s v="Targeted Dealer"/>
    <m/>
    <n v="260"/>
    <n v="260"/>
    <n v="187.5"/>
    <n v="72.5"/>
    <n v="72.115384615384613"/>
    <n v="229.5"/>
    <s v="DEC"/>
    <n v="229.5"/>
    <n v="-42"/>
    <n v="-0.18300653594771243"/>
    <s v="DEGROWTH"/>
    <n v="255"/>
    <s v="jAN"/>
    <n v="255"/>
    <n v="-67.5"/>
    <n v="-0.26470588235294112"/>
    <s v="DEGROWTH"/>
    <n v="0"/>
  </r>
  <r>
    <x v="1"/>
    <s v="CACHAR"/>
    <s v="R093"/>
    <n v="1000000154"/>
    <s v="R.M. TRADERS (SILCHAR)"/>
    <d v="2011-04-22T00:00:00"/>
    <s v="Targeted Dealer"/>
    <m/>
    <n v="50"/>
    <n v="50"/>
    <n v="30.5"/>
    <n v="19.5"/>
    <n v="61"/>
    <n v="40"/>
    <s v="DEC"/>
    <n v="40"/>
    <n v="-9.5"/>
    <n v="-0.23750000000000004"/>
    <s v="DEGROWTH"/>
    <n v="10"/>
    <s v="jAN"/>
    <n v="10"/>
    <n v="20.5"/>
    <n v="2.0499999999999998"/>
    <s v="GROWTH"/>
    <n v="1"/>
  </r>
  <r>
    <x v="1"/>
    <s v="CACHAR"/>
    <s v="NEL006"/>
    <n v="1000000147"/>
    <s v="LOKNATH ENTERPRIME"/>
    <d v="2015-04-13T00:00:00"/>
    <s v="Targeted Dealer"/>
    <m/>
    <n v="75"/>
    <n v="75"/>
    <n v="15"/>
    <n v="60"/>
    <n v="20"/>
    <n v="0"/>
    <s v="DEC"/>
    <n v="0"/>
    <n v="15"/>
    <s v=" "/>
    <b v="0"/>
    <n v="35"/>
    <s v="jAN"/>
    <n v="35"/>
    <n v="-20"/>
    <n v="-0.5714285714285714"/>
    <s v="DEGROWTH"/>
    <n v="0"/>
  </r>
  <r>
    <x v="1"/>
    <s v="CACHAR"/>
    <s v="NEA034"/>
    <n v="1000000125"/>
    <s v="AMSONS"/>
    <d v="2015-05-15T00:00:00"/>
    <s v="-"/>
    <m/>
    <n v="0"/>
    <n v="0"/>
    <n v="12.5"/>
    <n v="-12.5"/>
    <s v="-"/>
    <n v="5"/>
    <s v="DEC"/>
    <n v="5"/>
    <n v="7.5"/>
    <n v="1.5"/>
    <s v="GROWTH"/>
    <n v="0"/>
    <s v="jAN"/>
    <n v="0"/>
    <n v="12.5"/>
    <n v="0"/>
    <b v="0"/>
    <n v="1"/>
  </r>
  <r>
    <x v="1"/>
    <s v="CACHAR"/>
    <s v="NEB043"/>
    <n v="1000000128"/>
    <s v="BARDHAN TRADERS"/>
    <d v="2016-02-17T00:00:00"/>
    <s v="-"/>
    <m/>
    <n v="0"/>
    <n v="0"/>
    <n v="0"/>
    <n v="0"/>
    <s v="-"/>
    <n v="0"/>
    <s v="DEC"/>
    <n v="0"/>
    <n v="0"/>
    <s v=" "/>
    <b v="0"/>
    <n v="278"/>
    <s v="jAN"/>
    <n v="278"/>
    <n v="-278"/>
    <n v="-1"/>
    <s v="DEGROWTH"/>
    <n v="0"/>
  </r>
  <r>
    <x v="1"/>
    <s v="CACHAR"/>
    <s v="NEJ050"/>
    <n v="1000000142"/>
    <s v="J. HARDWARE (SILCHAR)"/>
    <d v="2017-05-09T00:00:00"/>
    <s v="Targeted Dealer"/>
    <m/>
    <n v="60"/>
    <n v="60"/>
    <n v="60"/>
    <n v="0"/>
    <n v="100"/>
    <n v="26"/>
    <s v="DEC"/>
    <n v="26"/>
    <n v="34"/>
    <n v="1.3076923076923075"/>
    <s v="GROWTH"/>
    <n v="55"/>
    <s v="jAN"/>
    <n v="55"/>
    <n v="5"/>
    <n v="9.0909090909090828E-2"/>
    <s v="GROWTH"/>
    <n v="0"/>
  </r>
  <r>
    <x v="1"/>
    <s v="CACHAR"/>
    <s v="NES211"/>
    <n v="1000000157"/>
    <s v="SANJITA HARDWARE"/>
    <d v="2017-08-23T00:00:00"/>
    <s v="Targeted Dealer"/>
    <m/>
    <n v="1640"/>
    <n v="1640"/>
    <n v="1741.3"/>
    <n v="-101.29999999999995"/>
    <n v="106.17682926829269"/>
    <n v="1497.8"/>
    <s v="DEC"/>
    <n v="1497.8"/>
    <n v="243.5"/>
    <n v="0.1625717719321671"/>
    <s v="GROWTH"/>
    <n v="1559.4500000000003"/>
    <s v="jAN"/>
    <n v="1559.4500000000003"/>
    <n v="181.84999999999968"/>
    <n v="0.11661162589374441"/>
    <s v="GROWTH"/>
    <n v="0"/>
  </r>
  <r>
    <x v="1"/>
    <s v="CACHAR"/>
    <s v="NEH052"/>
    <n v="1000000138"/>
    <s v="HERAMANI HARDWARE"/>
    <d v="2018-05-12T00:00:00"/>
    <s v="Targeted Dealer"/>
    <m/>
    <n v="205"/>
    <n v="205"/>
    <n v="347.25"/>
    <n v="-142.25"/>
    <n v="169.39024390243904"/>
    <n v="185.8"/>
    <s v="DEC"/>
    <n v="185.8"/>
    <n v="161.44999999999999"/>
    <n v="0.86894510226049504"/>
    <s v="GROWTH"/>
    <n v="200"/>
    <s v="jAN"/>
    <n v="200"/>
    <n v="147.25"/>
    <n v="0.73625000000000007"/>
    <s v="GROWTH"/>
    <n v="0"/>
  </r>
  <r>
    <x v="1"/>
    <s v="CACHAR"/>
    <s v="NEM186"/>
    <n v="1000000148"/>
    <s v="M M HARDWARE"/>
    <d v="2018-05-12T00:00:00"/>
    <s v="Targeted Dealer"/>
    <m/>
    <n v="170"/>
    <n v="170"/>
    <n v="132"/>
    <n v="38"/>
    <n v="77.64705882352942"/>
    <n v="98"/>
    <s v="DEC"/>
    <n v="98"/>
    <n v="34"/>
    <n v="0.34693877551020402"/>
    <s v="GROWTH"/>
    <n v="159.5"/>
    <s v="jAN"/>
    <n v="159.5"/>
    <n v="-27.5"/>
    <n v="-0.17241379310344829"/>
    <s v="DEGROWTH"/>
    <n v="0"/>
  </r>
  <r>
    <x v="1"/>
    <s v="CACHAR"/>
    <s v="NEP137"/>
    <n v="1000000152"/>
    <s v="PAUL HARDWARES (CACHAR)"/>
    <d v="2018-05-26T00:00:00"/>
    <s v="Targeted Dealer"/>
    <m/>
    <n v="200"/>
    <n v="200"/>
    <n v="212.5"/>
    <n v="-12.5"/>
    <n v="106.25"/>
    <n v="181.5"/>
    <s v="DEC"/>
    <n v="181.5"/>
    <n v="31"/>
    <n v="0.17079889807162529"/>
    <s v="GROWTH"/>
    <n v="165"/>
    <s v="jAN"/>
    <n v="165"/>
    <n v="47.5"/>
    <n v="0.28787878787878785"/>
    <s v="GROWTH"/>
    <n v="0"/>
  </r>
  <r>
    <x v="1"/>
    <s v="CACHAR"/>
    <s v="NEK098"/>
    <n v="1000000145"/>
    <s v="KRISHNA TRADERS"/>
    <d v="2018-08-25T00:00:00"/>
    <s v="Targeted Dealer"/>
    <m/>
    <n v="125"/>
    <n v="125"/>
    <n v="50"/>
    <n v="75"/>
    <n v="40"/>
    <n v="56"/>
    <s v="DEC"/>
    <n v="56"/>
    <n v="-6"/>
    <n v="-0.1071428571428571"/>
    <s v="DEGROWTH"/>
    <n v="174.5"/>
    <s v="jAN"/>
    <n v="174.5"/>
    <n v="-124.5"/>
    <n v="-0.71346704871060174"/>
    <s v="DEGROWTH"/>
    <n v="0"/>
  </r>
  <r>
    <x v="1"/>
    <s v="CACHAR"/>
    <s v="NET110"/>
    <n v="1000000162"/>
    <s v="TAPAN KUMAR RAY (SILCHAR)"/>
    <d v="2018-08-25T00:00:00"/>
    <s v="Targeted Dealer"/>
    <m/>
    <n v="30"/>
    <n v="30"/>
    <n v="25"/>
    <n v="5"/>
    <n v="83.333333333333343"/>
    <n v="26.55"/>
    <s v="DEC"/>
    <n v="26.55"/>
    <n v="-1.5500000000000007"/>
    <n v="-5.8380414312617757E-2"/>
    <s v="DEGROWTH"/>
    <n v="20"/>
    <s v="jAN"/>
    <n v="20"/>
    <n v="5"/>
    <n v="0.25"/>
    <s v="GROWTH"/>
    <n v="0"/>
  </r>
  <r>
    <x v="1"/>
    <s v="CACHAR"/>
    <s v="NEA220"/>
    <n v="1000000122"/>
    <s v="ALLIED TRADERS"/>
    <d v="2018-11-26T00:00:00"/>
    <s v="Targeted Dealer"/>
    <m/>
    <n v="70"/>
    <n v="70"/>
    <n v="5"/>
    <n v="65"/>
    <n v="7.1428571428571432"/>
    <n v="10"/>
    <s v="DEC"/>
    <n v="10"/>
    <n v="-5"/>
    <n v="-0.5"/>
    <s v="DEGROWTH"/>
    <n v="17.5"/>
    <s v="jAN"/>
    <n v="17.5"/>
    <n v="-12.5"/>
    <n v="-0.7142857142857143"/>
    <s v="DEGROWTH"/>
    <n v="0"/>
  </r>
  <r>
    <x v="1"/>
    <s v="CACHAR"/>
    <s v="NEG099"/>
    <n v="1000000136"/>
    <s v="GITA TRADERS"/>
    <d v="2018-12-05T00:00:00"/>
    <s v="Targeted Dealer"/>
    <m/>
    <n v="50"/>
    <n v="50"/>
    <n v="36"/>
    <n v="14"/>
    <n v="72"/>
    <n v="28.5"/>
    <s v="DEC"/>
    <n v="28.5"/>
    <n v="7.5"/>
    <n v="0.26315789473684204"/>
    <s v="GROWTH"/>
    <n v="43"/>
    <s v="jAN"/>
    <n v="43"/>
    <n v="-7"/>
    <n v="-0.16279069767441856"/>
    <s v="DEGROWTH"/>
    <n v="0"/>
  </r>
  <r>
    <x v="1"/>
    <s v="CACHAR"/>
    <s v="NES363"/>
    <n v="1000000160"/>
    <s v="SUNITI TRADERS (SIL)"/>
    <d v="2019-04-11T00:00:00"/>
    <s v="Targeted Dealer"/>
    <m/>
    <n v="50"/>
    <n v="50"/>
    <n v="52.5"/>
    <n v="-2.5"/>
    <n v="105"/>
    <n v="37.75"/>
    <s v="DEC"/>
    <n v="37.75"/>
    <n v="14.75"/>
    <n v="0.39072847682119205"/>
    <s v="GROWTH"/>
    <n v="37.5"/>
    <s v="jAN"/>
    <n v="37.5"/>
    <n v="15"/>
    <n v="0.39999999999999991"/>
    <s v="GROWTH"/>
    <n v="0"/>
  </r>
  <r>
    <x v="1"/>
    <s v="CACHAR"/>
    <s v="NEJ092"/>
    <n v="1000000141"/>
    <s v="J K TRADERS (RONGPUR)"/>
    <d v="2019-07-01T00:00:00"/>
    <s v="Targeted Dealer"/>
    <m/>
    <n v="80"/>
    <n v="80"/>
    <n v="33.5"/>
    <n v="46.5"/>
    <n v="41.875"/>
    <n v="30"/>
    <s v="DEC"/>
    <n v="30"/>
    <n v="3.5"/>
    <n v="0.1166666666666667"/>
    <s v="GROWTH"/>
    <n v="75"/>
    <s v="jAN"/>
    <n v="75"/>
    <n v="-41.5"/>
    <n v="-0.55333333333333334"/>
    <s v="DEGROWTH"/>
    <n v="0"/>
  </r>
  <r>
    <x v="1"/>
    <s v="CACHAR"/>
    <s v="NEJ094"/>
    <n v="1000000143"/>
    <s v="JANANI HARDWARE SHOP"/>
    <d v="2019-07-29T00:00:00"/>
    <s v="Targeted Dealer"/>
    <m/>
    <n v="50"/>
    <n v="50"/>
    <n v="50"/>
    <n v="0"/>
    <n v="100"/>
    <n v="50"/>
    <s v="DEC"/>
    <n v="50"/>
    <n v="0"/>
    <n v="0"/>
    <s v="GROWTH"/>
    <n v="35"/>
    <s v="jAN"/>
    <n v="35"/>
    <n v="15"/>
    <n v="0.4285714285714286"/>
    <s v="GROWTH"/>
    <n v="0"/>
  </r>
  <r>
    <x v="1"/>
    <s v="CACHAR"/>
    <s v="NEP197"/>
    <n v="1000000153"/>
    <s v="PURBASHA ENTERPRISE"/>
    <d v="2020-07-29T00:00:00"/>
    <s v="Targeted Dealer"/>
    <m/>
    <n v="210"/>
    <n v="210"/>
    <n v="213.85"/>
    <n v="-3.8499999999999943"/>
    <n v="101.83333333333333"/>
    <n v="165"/>
    <s v="DEC"/>
    <n v="165"/>
    <n v="48.849999999999994"/>
    <n v="0.29606060606060614"/>
    <s v="GROWTH"/>
    <n v="205"/>
    <s v="jAN"/>
    <n v="205"/>
    <n v="8.8499999999999943"/>
    <n v="4.3170731707317112E-2"/>
    <s v="GROWTH"/>
    <n v="0"/>
  </r>
  <r>
    <x v="1"/>
    <s v="CACHAR"/>
    <s v="NES466"/>
    <n v="1000000836"/>
    <s v="SHANTA TRADERS"/>
    <d v="2020-10-19T00:00:00"/>
    <s v="Targeted Dealer"/>
    <m/>
    <n v="150"/>
    <n v="150"/>
    <n v="127.75"/>
    <n v="22.25"/>
    <n v="85.166666666666671"/>
    <n v="139"/>
    <s v="DEC"/>
    <n v="139"/>
    <n v="-11.25"/>
    <n v="-8.0935251798561203E-2"/>
    <s v="DEGROWTH"/>
    <n v="63.75"/>
    <s v="jAN"/>
    <n v="63.75"/>
    <n v="64"/>
    <n v="1.003921568627451"/>
    <s v="GROWTH"/>
    <n v="0"/>
  </r>
  <r>
    <x v="1"/>
    <s v="CACHAR"/>
    <s v="NES476"/>
    <n v="1000000159"/>
    <s v="SREEMA TRADERS - SILCHAR"/>
    <d v="2020-11-05T00:00:00"/>
    <s v="Targeted Dealer"/>
    <m/>
    <n v="25"/>
    <n v="25"/>
    <n v="18"/>
    <n v="7"/>
    <n v="72"/>
    <n v="2"/>
    <s v="DEC"/>
    <n v="2"/>
    <n v="16"/>
    <n v="8"/>
    <s v="GROWTH"/>
    <n v="25"/>
    <s v="jAN"/>
    <n v="25"/>
    <n v="-7"/>
    <n v="-0.28000000000000003"/>
    <s v="DEGROWTH"/>
    <n v="0"/>
  </r>
  <r>
    <x v="1"/>
    <s v="CACHAR"/>
    <s v="NED179"/>
    <n v="1000000133"/>
    <s v="DEB HARDWARE - SIL"/>
    <d v="2021-01-19T00:00:00"/>
    <s v="Targeted Dealer"/>
    <m/>
    <n v="100"/>
    <n v="100"/>
    <n v="67.5"/>
    <n v="32.5"/>
    <n v="67.5"/>
    <n v="66"/>
    <s v="DEC"/>
    <n v="66"/>
    <n v="1.5"/>
    <n v="2.2727272727272707E-2"/>
    <s v="GROWTH"/>
    <n v="91.5"/>
    <s v="jAN"/>
    <n v="91.5"/>
    <n v="-24"/>
    <n v="-0.26229508196721307"/>
    <s v="DEGROWTH"/>
    <n v="0"/>
  </r>
  <r>
    <x v="1"/>
    <s v="CACHAR"/>
    <s v="NEF014"/>
    <n v="1000000135"/>
    <s v="FAIZUL HOQUE BARBHUIYA"/>
    <d v="2021-09-13T00:00:00"/>
    <s v="Targeted Dealer"/>
    <m/>
    <n v="40"/>
    <n v="40"/>
    <n v="34.75"/>
    <n v="5.25"/>
    <n v="86.875"/>
    <n v="25"/>
    <s v="DEC"/>
    <n v="25"/>
    <n v="9.75"/>
    <n v="0.3899999999999999"/>
    <s v="GROWTH"/>
    <n v="50"/>
    <s v="jAN"/>
    <n v="50"/>
    <n v="-15.25"/>
    <n v="-0.30500000000000005"/>
    <s v="DEGROWTH"/>
    <n v="0"/>
  </r>
  <r>
    <x v="1"/>
    <s v="CACHAR"/>
    <s v="NEO030"/>
    <n v="1000002609"/>
    <s v="OM TRADING"/>
    <d v="2022-02-24T00:00:00"/>
    <s v="Targeted Dealer"/>
    <m/>
    <n v="80"/>
    <n v="80"/>
    <n v="18.5"/>
    <n v="61.5"/>
    <n v="23.125"/>
    <n v="21.5"/>
    <s v="DEC"/>
    <n v="21.5"/>
    <n v="-3"/>
    <n v="-0.13953488372093026"/>
    <s v="DEGROWTH"/>
    <n v="75.75"/>
    <s v="jAN"/>
    <n v="75.75"/>
    <n v="-57.25"/>
    <n v="-0.75577557755775571"/>
    <s v="DEGROWTH"/>
    <n v="0"/>
  </r>
  <r>
    <x v="1"/>
    <s v="CACHAR"/>
    <s v="NES617"/>
    <n v="1000003168"/>
    <s v="SUBRATA SINHA"/>
    <d v="2022-12-23T00:00:00"/>
    <s v="Targeted Dealer"/>
    <m/>
    <n v="60"/>
    <n v="60"/>
    <n v="52.5"/>
    <n v="7.5"/>
    <n v="87.5"/>
    <n v="68.5"/>
    <s v="DEC"/>
    <n v="68.5"/>
    <n v="-16"/>
    <n v="-0.23357664233576647"/>
    <s v="DEGROWTH"/>
    <n v="76.5"/>
    <s v="jAN"/>
    <n v="76.5"/>
    <n v="-24"/>
    <n v="-0.31372549019607843"/>
    <s v="DEGROWTH"/>
    <n v="0"/>
  </r>
  <r>
    <x v="1"/>
    <s v="CACHAR"/>
    <s v="NER264"/>
    <n v="1000003182"/>
    <s v="RAHIMIAH STEEL"/>
    <d v="2022-12-27T00:00:00"/>
    <s v="Targeted Dealer"/>
    <m/>
    <n v="50"/>
    <n v="50"/>
    <n v="5"/>
    <n v="45"/>
    <n v="10"/>
    <n v="20"/>
    <s v="DEC"/>
    <n v="20"/>
    <n v="-15"/>
    <n v="-0.75"/>
    <s v="DEGROWTH"/>
    <n v="30"/>
    <s v="jAN"/>
    <n v="30"/>
    <n v="-25"/>
    <n v="-0.83333333333333337"/>
    <s v="DEGROWTH"/>
    <n v="0"/>
  </r>
  <r>
    <x v="1"/>
    <s v="CACHAR"/>
    <s v="NEP245"/>
    <n v="1000003184"/>
    <s v="P C STEEL"/>
    <d v="2022-12-28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0"/>
  </r>
  <r>
    <x v="1"/>
    <s v="CACHAR"/>
    <s v="NET174"/>
    <n v="1000003208"/>
    <s v="TALUKDAR BROTHER INTER LOCKING &amp; TI"/>
    <d v="2022-12-31T00:00:00"/>
    <s v="Targeted Dealer"/>
    <m/>
    <n v="665"/>
    <n v="665"/>
    <n v="491.25"/>
    <n v="173.75"/>
    <n v="73.872180451127818"/>
    <n v="452"/>
    <s v="DEC"/>
    <n v="452"/>
    <n v="39.25"/>
    <n v="8.683628318584069E-2"/>
    <s v="GROWTH"/>
    <n v="451.5"/>
    <s v="jAN"/>
    <n v="451.5"/>
    <n v="39.75"/>
    <n v="8.8039867109634518E-2"/>
    <s v="GROWTH"/>
    <n v="0"/>
  </r>
  <r>
    <x v="1"/>
    <s v="CACHAR"/>
    <s v="NEP257"/>
    <n v="1000003367"/>
    <s v="POPULAR TRADING"/>
    <d v="2023-02-18T00:00:00"/>
    <s v="-"/>
    <m/>
    <n v="0"/>
    <n v="0"/>
    <n v="0"/>
    <n v="0"/>
    <s v="-"/>
    <n v="0"/>
    <s v="DEC"/>
    <n v="0"/>
    <n v="0"/>
    <s v=" "/>
    <b v="0"/>
    <n v="38.75"/>
    <s v="jAN"/>
    <n v="38.75"/>
    <n v="-38.75"/>
    <n v="-1"/>
    <s v="DEGROWTH"/>
    <n v="0"/>
  </r>
  <r>
    <x v="1"/>
    <s v="CACHAR"/>
    <s v="NEB319"/>
    <n v="1000003382"/>
    <s v="BARBHUIYA TRADERS"/>
    <d v="2023-02-21T00:00:00"/>
    <s v="Targeted Dealer"/>
    <m/>
    <n v="50"/>
    <n v="50"/>
    <n v="25"/>
    <n v="25"/>
    <n v="50"/>
    <n v="15"/>
    <s v="DEC"/>
    <n v="15"/>
    <n v="10"/>
    <n v="0.66666666666666674"/>
    <s v="GROWTH"/>
    <n v="30"/>
    <s v="jAN"/>
    <n v="30"/>
    <n v="-5"/>
    <n v="-0.16666666666666663"/>
    <s v="DEGROWTH"/>
    <n v="0"/>
  </r>
  <r>
    <x v="1"/>
    <s v="CACHAR"/>
    <s v="NEA398"/>
    <n v="1000003501"/>
    <s v="A.I.ENTERPRISE"/>
    <d v="2023-04-29T00:00:00"/>
    <s v="Targeted Dealer"/>
    <m/>
    <n v="35"/>
    <n v="35"/>
    <n v="37"/>
    <n v="-2"/>
    <n v="105.71428571428572"/>
    <n v="0"/>
    <s v="DEC"/>
    <n v="0"/>
    <n v="37"/>
    <s v=" "/>
    <b v="0"/>
    <n v="35"/>
    <s v="jAN"/>
    <n v="35"/>
    <n v="2"/>
    <n v="5.7142857142857162E-2"/>
    <s v="GROWTH"/>
    <n v="0"/>
  </r>
  <r>
    <x v="1"/>
    <s v="CACHAR"/>
    <s v="NEA418"/>
    <n v="1000003751"/>
    <s v="AMITA TRADERS"/>
    <d v="2023-11-15T00:00:00"/>
    <s v="Targeted Dealer"/>
    <m/>
    <n v="60"/>
    <n v="60"/>
    <n v="57"/>
    <n v="3"/>
    <n v="95"/>
    <n v="30"/>
    <s v="DEC"/>
    <n v="30"/>
    <n v="27"/>
    <n v="0.89999999999999991"/>
    <s v="GROWTH"/>
    <n v="55"/>
    <s v="jAN"/>
    <n v="55"/>
    <n v="2"/>
    <n v="3.6363636363636376E-2"/>
    <s v="GROWTH"/>
    <n v="1"/>
  </r>
  <r>
    <x v="1"/>
    <s v="CACHAR"/>
    <s v="NEA423"/>
    <n v="1000003795"/>
    <s v="A.I. TRADERS"/>
    <d v="2023-12-23T00:00:00"/>
    <s v="Targeted Dealer"/>
    <m/>
    <n v="105"/>
    <n v="105"/>
    <n v="54.75"/>
    <n v="50.25"/>
    <n v="52.142857142857139"/>
    <n v="56.5"/>
    <s v="DEC"/>
    <n v="56.5"/>
    <n v="-1.75"/>
    <n v="-3.0973451327433676E-2"/>
    <s v="DEGROWTH"/>
    <n v="101"/>
    <s v="jAN"/>
    <n v="101"/>
    <n v="-46.25"/>
    <n v="-0.45792079207920788"/>
    <s v="DEGROWTH"/>
    <n v="0"/>
  </r>
  <r>
    <x v="1"/>
    <s v="CACHAR"/>
    <s v="NEA424"/>
    <n v="1000003796"/>
    <s v="ASHUTOSH BHANDER"/>
    <d v="2023-12-23T00:00:00"/>
    <s v="Targeted Dealer"/>
    <m/>
    <n v="70"/>
    <n v="70"/>
    <n v="2.5"/>
    <n v="67.5"/>
    <n v="3.5714285714285716"/>
    <n v="0"/>
    <s v="DEC"/>
    <n v="0"/>
    <n v="2.5"/>
    <s v=" "/>
    <b v="0"/>
    <n v="20"/>
    <s v="jAN"/>
    <n v="20"/>
    <n v="-17.5"/>
    <n v="-0.875"/>
    <s v="DEGROWTH"/>
    <n v="0"/>
  </r>
  <r>
    <x v="1"/>
    <s v="CACHAR"/>
    <s v="NES696"/>
    <n v="1000003807"/>
    <s v="SUNIRMAL DAS"/>
    <d v="2023-12-29T00:00:00"/>
    <s v="Targeted Dealer"/>
    <m/>
    <n v="65"/>
    <n v="65"/>
    <n v="45"/>
    <n v="20"/>
    <n v="69.230769230769226"/>
    <n v="55"/>
    <s v="DEC"/>
    <n v="55"/>
    <n v="-10"/>
    <n v="-0.18181818181818177"/>
    <s v="DEGROWTH"/>
    <n v="60"/>
    <s v="jAN"/>
    <n v="60"/>
    <n v="-15"/>
    <n v="-0.25"/>
    <s v="DEGROWTH"/>
    <n v="0"/>
  </r>
  <r>
    <x v="1"/>
    <s v="CACHAR"/>
    <s v="NEA439"/>
    <n v="1000003881"/>
    <s v="AMIR HUSSAIN LASKAR"/>
    <d v="2024-03-04T00:00:00"/>
    <s v="Targeted Dealer"/>
    <m/>
    <n v="175"/>
    <n v="175"/>
    <n v="175.5"/>
    <n v="-0.5"/>
    <n v="100.28571428571429"/>
    <n v="154"/>
    <s v="DEC"/>
    <n v="154"/>
    <n v="21.5"/>
    <n v="0.13961038961038952"/>
    <s v="GROWTH"/>
    <n v="60.5"/>
    <s v="jAN"/>
    <n v="60.5"/>
    <n v="115"/>
    <n v="1.9008264462809916"/>
    <s v="GROWTH"/>
    <n v="0"/>
  </r>
  <r>
    <x v="1"/>
    <s v="CACHAR"/>
    <s v="NES711"/>
    <n v="1000003904"/>
    <s v="SAYAN STEEL"/>
    <d v="2024-04-06T00:00:00"/>
    <s v="Targeted Dealer"/>
    <m/>
    <n v="75"/>
    <n v="75"/>
    <n v="25.75"/>
    <n v="49.25"/>
    <n v="34.333333333333336"/>
    <n v="20"/>
    <s v="DEC"/>
    <n v="20"/>
    <n v="5.75"/>
    <n v="0.28750000000000009"/>
    <s v="GROWTH"/>
    <n v="71.349999999999994"/>
    <s v="jAN"/>
    <n v="71.349999999999994"/>
    <n v="-45.599999999999994"/>
    <n v="-0.63910301331464603"/>
    <s v="DEGROWTH"/>
    <n v="0"/>
  </r>
  <r>
    <x v="1"/>
    <s v="CACHAR"/>
    <s v="NEC139"/>
    <n v="1000003920"/>
    <s v="CHOUDHURY TRADERS"/>
    <d v="2024-04-27T00:00:00"/>
    <s v="Targeted Dealer"/>
    <m/>
    <n v="155"/>
    <n v="155"/>
    <n v="25.5"/>
    <n v="129.5"/>
    <n v="16.451612903225804"/>
    <n v="51"/>
    <s v="DEC"/>
    <n v="51"/>
    <n v="-25.5"/>
    <n v="-0.5"/>
    <s v="DEGROWTH"/>
    <n v="62.5"/>
    <s v="jAN"/>
    <n v="62.5"/>
    <n v="-37"/>
    <n v="-0.59200000000000008"/>
    <s v="DEGROWTH"/>
    <n v="0"/>
  </r>
  <r>
    <x v="1"/>
    <s v="CACHAR"/>
    <s v="NEH155"/>
    <n v="1000003936"/>
    <s v="H.P. TRADERS"/>
    <d v="2024-04-30T00:00:00"/>
    <s v="Targeted Dealer"/>
    <m/>
    <n v="70"/>
    <n v="70"/>
    <n v="2.5"/>
    <n v="67.5"/>
    <n v="3.5714285714285716"/>
    <n v="10"/>
    <s v="DEC"/>
    <n v="10"/>
    <n v="-7.5"/>
    <n v="-0.75"/>
    <s v="DEGROWTH"/>
    <n v="30"/>
    <s v="jAN"/>
    <n v="30"/>
    <n v="-27.5"/>
    <n v="-0.91666666666666663"/>
    <s v="DEGROWTH"/>
    <n v="0"/>
  </r>
  <r>
    <x v="1"/>
    <s v="CACHAR"/>
    <s v="NEP293"/>
    <n v="1000004067"/>
    <s v="PRATIMA STORE"/>
    <d v="2024-07-30T00:00:00"/>
    <s v="Targeted Dealer"/>
    <m/>
    <n v="50"/>
    <n v="50"/>
    <n v="30"/>
    <n v="20"/>
    <n v="60"/>
    <n v="50"/>
    <s v="DEC"/>
    <n v="50"/>
    <n v="-20"/>
    <n v="-0.4"/>
    <s v="DEGROWTH"/>
    <n v="30.5"/>
    <s v="jAN"/>
    <n v="30.5"/>
    <n v="-0.5"/>
    <n v="-1.6393442622950838E-2"/>
    <s v="DEGROWTH"/>
    <n v="1"/>
  </r>
  <r>
    <x v="1"/>
    <s v="HAILAKANDI"/>
    <s v="S029"/>
    <n v="1000000377"/>
    <s v="SARDA TRADE CORPORATION"/>
    <d v="2005-02-02T00:00:00"/>
    <s v="Targeted Dealer"/>
    <m/>
    <n v="100"/>
    <n v="100"/>
    <n v="56.1"/>
    <n v="43.9"/>
    <n v="56.1"/>
    <n v="86.5"/>
    <s v="DEC"/>
    <n v="86.5"/>
    <n v="-30.4"/>
    <n v="-0.35144508670520225"/>
    <s v="DEGROWTH"/>
    <n v="85"/>
    <s v="jAN"/>
    <n v="85"/>
    <n v="-28.9"/>
    <n v="-0.33999999999999997"/>
    <s v="DEGROWTH"/>
    <n v="0"/>
  </r>
  <r>
    <x v="1"/>
    <s v="HAILAKANDI"/>
    <s v="C005"/>
    <n v="1000000130"/>
    <s v="CACHAR STEEL COMPANY"/>
    <d v="2005-04-01T00:00:00"/>
    <s v="Targeted Dealer"/>
    <m/>
    <n v="850"/>
    <n v="850"/>
    <n v="545"/>
    <n v="305"/>
    <n v="64.117647058823536"/>
    <n v="559.75"/>
    <s v="DEC"/>
    <n v="559.75"/>
    <n v="-14.75"/>
    <n v="-2.6351049575703445E-2"/>
    <s v="DEGROWTH"/>
    <n v="811.75"/>
    <s v="jAN"/>
    <n v="811.75"/>
    <n v="-266.75"/>
    <n v="-0.32861102556205724"/>
    <s v="DEGROWTH"/>
    <n v="0"/>
  </r>
  <r>
    <x v="1"/>
    <s v="HAILAKANDI"/>
    <s v="K066"/>
    <n v="1000000375"/>
    <s v="KUNJA TRADING"/>
    <d v="2010-01-18T00:00:00"/>
    <s v="Targeted Dealer"/>
    <m/>
    <n v="125"/>
    <n v="125"/>
    <n v="143"/>
    <n v="-18"/>
    <n v="114.4"/>
    <n v="117"/>
    <s v="DEC"/>
    <n v="117"/>
    <n v="26"/>
    <n v="0.22222222222222232"/>
    <s v="GROWTH"/>
    <n v="189"/>
    <s v="jAN"/>
    <n v="189"/>
    <n v="-46"/>
    <n v="-0.24338624338624337"/>
    <s v="DEGROWTH"/>
    <n v="0"/>
  </r>
  <r>
    <x v="1"/>
    <s v="HAILAKANDI"/>
    <s v="H041"/>
    <n v="1000000373"/>
    <s v="HIRAMON PAUL"/>
    <d v="2011-06-17T00:00:00"/>
    <s v="Targeted Dealer"/>
    <m/>
    <n v="750"/>
    <n v="750"/>
    <n v="800"/>
    <n v="-50"/>
    <n v="106.66666666666667"/>
    <n v="801.8"/>
    <s v="DEC"/>
    <n v="801.8"/>
    <n v="-1.7999999999999545"/>
    <n v="-2.2449488650535532E-3"/>
    <s v="DEGROWTH"/>
    <n v="630.75"/>
    <s v="jAN"/>
    <n v="630.75"/>
    <n v="169.25"/>
    <n v="0.26833135156559651"/>
    <s v="GROWTH"/>
    <n v="0"/>
  </r>
  <r>
    <x v="1"/>
    <s v="HAILAKANDI"/>
    <s v="NEG079"/>
    <n v="1000000372"/>
    <s v="GYANENDRA PAUL HARDWARE"/>
    <d v="2018-05-17T00:00:00"/>
    <s v="Targeted Dealer"/>
    <m/>
    <n v="175"/>
    <n v="175"/>
    <n v="101.5"/>
    <n v="73.5"/>
    <n v="58"/>
    <n v="115"/>
    <s v="DEC"/>
    <n v="115"/>
    <n v="-13.5"/>
    <n v="-0.11739130434782608"/>
    <s v="DEGROWTH"/>
    <n v="152.5"/>
    <s v="jAN"/>
    <n v="152.5"/>
    <n v="-51"/>
    <n v="-0.33442622950819667"/>
    <s v="DEGROWTH"/>
    <n v="0"/>
  </r>
  <r>
    <x v="1"/>
    <s v="HAILAKANDI"/>
    <s v="NEJ131"/>
    <n v="1000001111"/>
    <s v="J.A. LASKAR TRADERS"/>
    <d v="2021-11-01T00:00:00"/>
    <s v="Targeted Dealer"/>
    <m/>
    <n v="25"/>
    <n v="25"/>
    <n v="10"/>
    <n v="15"/>
    <n v="40"/>
    <n v="20"/>
    <s v="DEC"/>
    <n v="20"/>
    <n v="-10"/>
    <n v="-0.5"/>
    <s v="DEGROWTH"/>
    <n v="20"/>
    <s v="jAN"/>
    <n v="20"/>
    <n v="-10"/>
    <n v="-0.5"/>
    <s v="DEGROWTH"/>
    <n v="0"/>
  </r>
  <r>
    <x v="1"/>
    <s v="HAILAKANDI"/>
    <s v="NES620"/>
    <n v="1000003211"/>
    <s v="SRI SANJOY PAUL"/>
    <d v="2023-01-04T00:00:00"/>
    <s v="Targeted Dealer"/>
    <m/>
    <n v="60"/>
    <n v="60"/>
    <n v="10"/>
    <n v="50"/>
    <n v="16.666666666666668"/>
    <n v="24"/>
    <s v="DEC"/>
    <n v="24"/>
    <n v="-14"/>
    <n v="-0.58333333333333326"/>
    <s v="DEGROWTH"/>
    <n v="14.5"/>
    <s v="jAN"/>
    <n v="14.5"/>
    <n v="-4.5"/>
    <n v="-0.31034482758620685"/>
    <s v="DEGROWTH"/>
    <n v="1"/>
  </r>
  <r>
    <x v="1"/>
    <s v="HAILAKANDI"/>
    <s v="NEA431"/>
    <n v="1000003863"/>
    <s v="A M HARDWARE"/>
    <d v="2024-02-16T00:00:00"/>
    <s v="Targeted Dealer"/>
    <m/>
    <n v="40"/>
    <n v="40"/>
    <n v="20"/>
    <n v="20"/>
    <n v="50"/>
    <n v="30"/>
    <s v="DEC"/>
    <n v="30"/>
    <n v="-10"/>
    <n v="-0.33333333333333337"/>
    <s v="DEGROWTH"/>
    <n v="20"/>
    <s v="jAN"/>
    <n v="20"/>
    <n v="0"/>
    <n v="0"/>
    <s v="GROWTH"/>
    <n v="0"/>
  </r>
  <r>
    <x v="1"/>
    <s v="HAILAKANDI"/>
    <s v="NEN211"/>
    <n v="1000003895"/>
    <s v="NEW LASKAR TRADER'S"/>
    <d v="2024-03-26T00:00:00"/>
    <s v="-"/>
    <m/>
    <n v="0"/>
    <n v="0"/>
    <n v="5"/>
    <n v="-5"/>
    <s v="-"/>
    <n v="0"/>
    <s v="DEC"/>
    <n v="0"/>
    <n v="5"/>
    <s v=" "/>
    <b v="0"/>
    <n v="7.5"/>
    <s v="jAN"/>
    <n v="7.5"/>
    <n v="-2.5"/>
    <n v="-0.33333333333333337"/>
    <s v="DEGROWTH"/>
    <n v="1"/>
  </r>
  <r>
    <x v="1"/>
    <s v="KARIMGANJ"/>
    <s v="P034"/>
    <n v="1000000437"/>
    <s v="PRADIP H/W STORES"/>
    <d v="2005-02-02T00:00:00"/>
    <s v="Targeted Dealer"/>
    <m/>
    <n v="10"/>
    <n v="10"/>
    <n v="0"/>
    <n v="10"/>
    <n v="0"/>
    <n v="0"/>
    <s v="DEC"/>
    <n v="0"/>
    <n v="0"/>
    <s v=" "/>
    <b v="0"/>
    <n v="0"/>
    <s v="jAN"/>
    <n v="0"/>
    <n v="0"/>
    <n v="0"/>
    <b v="0"/>
    <n v="1"/>
  </r>
  <r>
    <x v="1"/>
    <s v="KARIMGANJ"/>
    <s v="J002"/>
    <n v="1000000140"/>
    <s v="J K &amp; SONS"/>
    <d v="2005-04-01T00:00:00"/>
    <s v="Targeted Dealer"/>
    <m/>
    <n v="500"/>
    <n v="500"/>
    <n v="314.75"/>
    <n v="185.25"/>
    <n v="62.95"/>
    <n v="512.5"/>
    <s v="DEC"/>
    <n v="512.5"/>
    <n v="-197.75"/>
    <n v="-0.38585365853658538"/>
    <s v="DEGROWTH"/>
    <n v="93"/>
    <s v="jAN"/>
    <n v="93"/>
    <n v="221.75"/>
    <n v="2.3844086021505375"/>
    <s v="GROWTH"/>
    <n v="0"/>
  </r>
  <r>
    <x v="1"/>
    <s v="KARIMGANJ"/>
    <s v="M085"/>
    <n v="1000000434"/>
    <s v="M.S.TRADING"/>
    <d v="2007-05-18T00:00:00"/>
    <s v="Targeted Dealer"/>
    <m/>
    <n v="45"/>
    <n v="45"/>
    <n v="33.5"/>
    <n v="11.5"/>
    <n v="74.444444444444443"/>
    <n v="41.5"/>
    <s v="DEC"/>
    <n v="41.5"/>
    <n v="-8"/>
    <n v="-0.19277108433734935"/>
    <s v="DEGROWTH"/>
    <n v="35.5"/>
    <s v="jAN"/>
    <n v="35.5"/>
    <n v="-2"/>
    <n v="-5.633802816901412E-2"/>
    <s v="DEGROWTH"/>
    <n v="0"/>
  </r>
  <r>
    <x v="1"/>
    <s v="KARIMGANJ"/>
    <s v="J031"/>
    <n v="1000000432"/>
    <s v="JOYTARA STORES"/>
    <d v="2007-08-22T00:00:00"/>
    <s v="Targeted Dealer"/>
    <m/>
    <n v="140"/>
    <n v="140"/>
    <n v="169.25"/>
    <n v="-29.25"/>
    <n v="120.89285714285715"/>
    <n v="122"/>
    <s v="DEC"/>
    <n v="122"/>
    <n v="47.25"/>
    <n v="0.38729508196721318"/>
    <s v="GROWTH"/>
    <n v="259"/>
    <s v="jAN"/>
    <n v="259"/>
    <n v="-89.75"/>
    <n v="-0.34652509652509655"/>
    <s v="DEGROWTH"/>
    <n v="0"/>
  </r>
  <r>
    <x v="1"/>
    <s v="KARIMGANJ"/>
    <s v="F005"/>
    <n v="1000000428"/>
    <s v="F.R.ENTERPRISE"/>
    <d v="2008-06-10T00:00:00"/>
    <s v="Targeted Dealer"/>
    <m/>
    <n v="60"/>
    <n v="60"/>
    <n v="63"/>
    <n v="-3"/>
    <n v="105"/>
    <n v="27"/>
    <s v="DEC"/>
    <n v="27"/>
    <n v="36"/>
    <n v="1.3333333333333335"/>
    <s v="GROWTH"/>
    <n v="56.5"/>
    <s v="jAN"/>
    <n v="56.5"/>
    <n v="6.5"/>
    <n v="0.11504424778761058"/>
    <s v="GROWTH"/>
    <n v="0"/>
  </r>
  <r>
    <x v="1"/>
    <s v="KARIMGANJ"/>
    <s v="T032"/>
    <n v="1000000442"/>
    <s v="TARANGAMOYEE TRADERS"/>
    <d v="2009-07-30T00:00:00"/>
    <s v="Targeted Dealer"/>
    <m/>
    <n v="270"/>
    <n v="270"/>
    <n v="318.75"/>
    <n v="-48.75"/>
    <n v="118.05555555555554"/>
    <n v="289.85000000000002"/>
    <s v="DEC"/>
    <n v="289.85000000000002"/>
    <n v="28.899999999999977"/>
    <n v="9.9706744868035102E-2"/>
    <s v="GROWTH"/>
    <n v="235"/>
    <s v="jAN"/>
    <n v="235"/>
    <n v="83.75"/>
    <n v="0.3563829787234043"/>
    <s v="GROWTH"/>
    <n v="0"/>
  </r>
  <r>
    <x v="1"/>
    <s v="KARIMGANJ"/>
    <s v="NEJ051"/>
    <n v="1000000431"/>
    <s v="J &amp; J TRADERS (KARIMGANJ)"/>
    <d v="2017-05-29T00:00:00"/>
    <s v="Targeted Dealer"/>
    <m/>
    <n v="10"/>
    <n v="10"/>
    <n v="0"/>
    <n v="10"/>
    <n v="0"/>
    <n v="0"/>
    <s v="DEC"/>
    <n v="0"/>
    <n v="0"/>
    <s v=" "/>
    <b v="0"/>
    <n v="2"/>
    <s v="jAN"/>
    <n v="2"/>
    <n v="-2"/>
    <n v="-1"/>
    <s v="DEGROWTH"/>
    <n v="0"/>
  </r>
  <r>
    <x v="1"/>
    <s v="KARIMGANJ"/>
    <s v="NER103"/>
    <n v="1000000439"/>
    <s v="R K TRADING (SILCHAR)"/>
    <d v="2017-07-05T00:00:00"/>
    <s v="Targeted Dealer"/>
    <m/>
    <n v="240"/>
    <n v="240"/>
    <n v="190.75"/>
    <n v="49.25"/>
    <n v="79.479166666666671"/>
    <n v="157"/>
    <s v="DEC"/>
    <n v="157"/>
    <n v="33.75"/>
    <n v="0.21496815286624193"/>
    <s v="GROWTH"/>
    <n v="218.75"/>
    <s v="jAN"/>
    <n v="218.75"/>
    <n v="-28"/>
    <n v="-0.128"/>
    <s v="DEGROWTH"/>
    <n v="0"/>
  </r>
  <r>
    <x v="1"/>
    <s v="KARIMGANJ"/>
    <s v="NEO021"/>
    <n v="1000000909"/>
    <s v="OM TRADERS (SIL)"/>
    <d v="2019-09-12T00:00:00"/>
    <s v="Targeted Dealer"/>
    <m/>
    <n v="60"/>
    <n v="60"/>
    <n v="35"/>
    <n v="25"/>
    <n v="58.333333333333336"/>
    <n v="37.5"/>
    <s v="DEC"/>
    <n v="37.5"/>
    <n v="-2.5"/>
    <n v="-6.6666666666666652E-2"/>
    <s v="DEGROWTH"/>
    <n v="50"/>
    <s v="jAN"/>
    <n v="50"/>
    <n v="-15"/>
    <n v="-0.30000000000000004"/>
    <s v="DEGROWTH"/>
    <n v="0"/>
  </r>
  <r>
    <x v="1"/>
    <s v="KARIMGANJ"/>
    <s v="NEM310"/>
    <n v="1000000907"/>
    <s v="MAA KARNI STEEL"/>
    <d v="2021-06-30T00:00:00"/>
    <s v="Targeted Dealer"/>
    <m/>
    <n v="300"/>
    <n v="300"/>
    <n v="273"/>
    <n v="27"/>
    <n v="91"/>
    <n v="235"/>
    <s v="DEC"/>
    <n v="235"/>
    <n v="38"/>
    <n v="0.16170212765957448"/>
    <s v="GROWTH"/>
    <n v="275"/>
    <s v="jAN"/>
    <n v="275"/>
    <n v="-2"/>
    <n v="-7.2727272727273196E-3"/>
    <s v="DEGROWTH"/>
    <n v="0"/>
  </r>
  <r>
    <x v="1"/>
    <s v="KARIMGANJ"/>
    <s v="NES528"/>
    <n v="1000000911"/>
    <s v="S.B. ENTERPRISE - SIL"/>
    <d v="2021-08-30T00:00:00"/>
    <s v="Targeted Dealer"/>
    <m/>
    <n v="30"/>
    <n v="30"/>
    <n v="0"/>
    <n v="30"/>
    <n v="0"/>
    <n v="25"/>
    <s v="DEC"/>
    <n v="25"/>
    <n v="-25"/>
    <n v="-1"/>
    <s v="DEGROWTH"/>
    <n v="20"/>
    <s v="jAN"/>
    <n v="20"/>
    <n v="-20"/>
    <n v="-1"/>
    <s v="DEGROWTH"/>
    <n v="0"/>
  </r>
  <r>
    <x v="1"/>
    <s v="KARIMGANJ"/>
    <s v="NEK183"/>
    <n v="1000003171"/>
    <s v="K.A.TRADERS"/>
    <d v="2022-12-23T00:00:00"/>
    <s v="Targeted Dealer"/>
    <m/>
    <n v="380"/>
    <n v="380"/>
    <n v="526.90000000000009"/>
    <n v="-146.90000000000009"/>
    <n v="138.65789473684214"/>
    <n v="334.6"/>
    <s v="DEC"/>
    <n v="334.6"/>
    <n v="192.30000000000007"/>
    <n v="0.57471607890017951"/>
    <s v="GROWTH"/>
    <n v="353.75"/>
    <s v="jAN"/>
    <n v="353.75"/>
    <n v="173.15000000000009"/>
    <n v="0.48946996466431125"/>
    <s v="GROWTH"/>
    <n v="0"/>
  </r>
  <r>
    <x v="1"/>
    <s v="KARIMGANJ"/>
    <s v="NET183"/>
    <n v="1000003531"/>
    <s v="T.A. HARDWARE SHOP"/>
    <d v="2023-05-19T00:00:00"/>
    <s v="Targeted Dealer"/>
    <m/>
    <n v="60"/>
    <n v="60"/>
    <n v="72"/>
    <n v="-12"/>
    <n v="120"/>
    <n v="15"/>
    <s v="DEC"/>
    <n v="15"/>
    <n v="57"/>
    <n v="3.8"/>
    <s v="GROWTH"/>
    <n v="55.5"/>
    <s v="jAN"/>
    <n v="55.5"/>
    <n v="16.5"/>
    <n v="0.29729729729729737"/>
    <s v="GROWTH"/>
    <n v="0"/>
  </r>
  <r>
    <x v="1"/>
    <s v="KARIMGANJ"/>
    <s v="NEP270"/>
    <n v="1000003590"/>
    <s v="PUSHPA TRADERS"/>
    <d v="2023-06-07T00:00:00"/>
    <s v="Targeted Dealer"/>
    <m/>
    <n v="50"/>
    <n v="50"/>
    <n v="25.5"/>
    <n v="24.5"/>
    <n v="51"/>
    <n v="21"/>
    <s v="DEC"/>
    <n v="21"/>
    <n v="4.5"/>
    <n v="0.21428571428571419"/>
    <s v="GROWTH"/>
    <n v="40"/>
    <s v="jAN"/>
    <n v="40"/>
    <n v="-14.5"/>
    <n v="-0.36250000000000004"/>
    <s v="DEGROWTH"/>
    <n v="0"/>
  </r>
  <r>
    <x v="1"/>
    <s v="KARIMGANJ"/>
    <s v="NEG167"/>
    <n v="1000003818"/>
    <s v="G.M. TRADING"/>
    <d v="2024-01-10T00:00:00"/>
    <s v="Targeted Dealer"/>
    <m/>
    <n v="30"/>
    <n v="30"/>
    <n v="30.9"/>
    <n v="-0.89999999999999858"/>
    <n v="103"/>
    <n v="2.5"/>
    <s v="DEC"/>
    <n v="2.5"/>
    <n v="28.4"/>
    <n v="11.36"/>
    <s v="GROWTH"/>
    <n v="105.5"/>
    <s v="jAN"/>
    <n v="105.5"/>
    <n v="-74.599999999999994"/>
    <n v="-0.70710900473933647"/>
    <s v="DEGROWTH"/>
    <n v="0"/>
  </r>
  <r>
    <x v="1"/>
    <s v="KARIMGANJ"/>
    <s v="NED237"/>
    <n v="1000003871"/>
    <s v="DEB TRADERS"/>
    <d v="2024-02-27T00:00:00"/>
    <s v="Targeted Dealer"/>
    <m/>
    <n v="20"/>
    <n v="20"/>
    <n v="5"/>
    <n v="15"/>
    <n v="25"/>
    <n v="5"/>
    <s v="DEC"/>
    <n v="5"/>
    <n v="0"/>
    <n v="0"/>
    <s v="GROWTH"/>
    <n v="7.5"/>
    <s v="jAN"/>
    <n v="7.5"/>
    <n v="-2.5"/>
    <n v="-0.33333333333333337"/>
    <s v="DEGROWTH"/>
    <n v="1"/>
  </r>
  <r>
    <x v="1"/>
    <s v="KARIMGANJ"/>
    <s v="NED243"/>
    <n v="1000003915"/>
    <s v="D.N.S. ENTERPRISES"/>
    <d v="2024-04-22T00:00:00"/>
    <s v="Targeted Dealer"/>
    <m/>
    <n v="20"/>
    <n v="20"/>
    <n v="0"/>
    <n v="20"/>
    <n v="0"/>
    <n v="0"/>
    <s v="DEC"/>
    <n v="0"/>
    <n v="0"/>
    <s v=" "/>
    <b v="0"/>
    <n v="0"/>
    <s v="jAN"/>
    <n v="0"/>
    <n v="0"/>
    <n v="0"/>
    <b v="0"/>
    <n v="0"/>
  </r>
  <r>
    <x v="1"/>
    <s v="KARIMGANJ"/>
    <s v="NEB368"/>
    <n v="1000003994"/>
    <s v="BISHWANATH TRADERS"/>
    <d v="2024-05-31T00:00:00"/>
    <s v="Targeted Dealer"/>
    <m/>
    <n v="60"/>
    <n v="60"/>
    <n v="15"/>
    <n v="45"/>
    <n v="25"/>
    <n v="45"/>
    <s v="DEC"/>
    <n v="45"/>
    <n v="-30"/>
    <n v="-0.66666666666666674"/>
    <s v="DEGROWTH"/>
    <n v="45"/>
    <s v="jAN"/>
    <n v="45"/>
    <n v="-30"/>
    <n v="-0.66666666666666674"/>
    <s v="DEGROWTH"/>
    <n v="0"/>
  </r>
  <r>
    <x v="1"/>
    <s v="KARIMGANJ"/>
    <s v="NEA452"/>
    <n v="1000004004"/>
    <s v="AJAY TRADERS"/>
    <d v="2024-06-07T00:00:00"/>
    <s v="Targeted Dealer"/>
    <m/>
    <n v="700"/>
    <n v="700"/>
    <n v="737.3"/>
    <n v="-37.299999999999955"/>
    <n v="105.32857142857142"/>
    <n v="889"/>
    <s v="DEC"/>
    <n v="889"/>
    <n v="-151.70000000000005"/>
    <n v="-0.17064116985376832"/>
    <s v="DEGROWTH"/>
    <n v="598.25"/>
    <s v="jAN"/>
    <n v="598.25"/>
    <n v="139.04999999999995"/>
    <n v="0.23242791475135816"/>
    <s v="GROWTH"/>
    <n v="0"/>
  </r>
  <r>
    <x v="1"/>
    <s v="KARIMGANJ"/>
    <s v="NEN39"/>
    <n v="1000004068"/>
    <s v="NATIONAL ENTERPRISE"/>
    <d v="2024-07-30T00:00:00"/>
    <s v="Targeted Dealer"/>
    <m/>
    <n v="170"/>
    <n v="170"/>
    <n v="224"/>
    <n v="-54"/>
    <n v="131.76470588235296"/>
    <n v="182.5"/>
    <s v="DEC"/>
    <n v="182.5"/>
    <n v="41.5"/>
    <n v="0.22739726027397267"/>
    <s v="GROWTH"/>
    <n v="255"/>
    <s v="jAN"/>
    <n v="255"/>
    <n v="-31"/>
    <n v="-0.1215686274509804"/>
    <s v="DEGROWTH"/>
    <n v="0"/>
  </r>
  <r>
    <x v="1"/>
    <s v="MIZORAM"/>
    <s v="R002"/>
    <n v="1000000598"/>
    <s v="R.D.D.HARDWARE"/>
    <d v="2006-09-16T00:00:00"/>
    <s v="Targeted Dealer"/>
    <m/>
    <n v="100"/>
    <n v="100"/>
    <n v="62.5"/>
    <n v="37.5"/>
    <n v="62.5"/>
    <n v="42"/>
    <s v="DEC"/>
    <n v="42"/>
    <n v="20.5"/>
    <n v="0.48809523809523814"/>
    <s v="GROWTH"/>
    <n v="102"/>
    <s v="jAN"/>
    <n v="102"/>
    <n v="-39.5"/>
    <n v="-0.38725490196078427"/>
    <s v="DEGROWTH"/>
    <n v="0"/>
  </r>
  <r>
    <x v="1"/>
    <s v="MIZORAM"/>
    <s v="J047"/>
    <n v="1000000587"/>
    <s v="JAMES ENTERPRISE"/>
    <d v="2009-07-30T00:00:00"/>
    <s v="Targeted Dealer"/>
    <m/>
    <n v="60"/>
    <n v="60"/>
    <n v="114"/>
    <n v="-54"/>
    <n v="190"/>
    <n v="0"/>
    <s v="DEC"/>
    <n v="0"/>
    <n v="114"/>
    <s v=" "/>
    <b v="0"/>
    <n v="76"/>
    <s v="jAN"/>
    <n v="76"/>
    <n v="38"/>
    <n v="0.5"/>
    <s v="GROWTH"/>
    <n v="0"/>
  </r>
  <r>
    <x v="1"/>
    <s v="MIZORAM"/>
    <s v="L060"/>
    <n v="1000000591"/>
    <s v="LALREM BUSINESS ENTERPRISE"/>
    <d v="2012-08-11T00:00:00"/>
    <s v="Targeted Dealer"/>
    <m/>
    <n v="60"/>
    <n v="60"/>
    <n v="30"/>
    <n v="30"/>
    <n v="50"/>
    <n v="69"/>
    <s v="DEC"/>
    <n v="69"/>
    <n v="-39"/>
    <n v="-0.56521739130434789"/>
    <s v="DEGROWTH"/>
    <n v="61"/>
    <s v="jAN"/>
    <n v="61"/>
    <n v="-31"/>
    <n v="-0.50819672131147542"/>
    <s v="DEGROWTH"/>
    <n v="0"/>
  </r>
  <r>
    <x v="1"/>
    <s v="MIZORAM"/>
    <s v="K151"/>
    <n v="1000000589"/>
    <s v="KIM KIM HARDWARE "/>
    <d v="2013-08-13T00:00:00"/>
    <s v="Targeted Dealer"/>
    <m/>
    <n v="20"/>
    <n v="20"/>
    <n v="32.25"/>
    <n v="-12.25"/>
    <n v="161.25"/>
    <n v="0"/>
    <s v="DEC"/>
    <n v="0"/>
    <n v="32.25"/>
    <s v=" "/>
    <b v="0"/>
    <n v="50"/>
    <s v="jAN"/>
    <n v="50"/>
    <n v="-17.75"/>
    <n v="-0.35499999999999998"/>
    <s v="DEGROWTH"/>
    <n v="0"/>
  </r>
  <r>
    <x v="1"/>
    <s v="MIZORAM"/>
    <s v="NEJ017"/>
    <n v="1000000588"/>
    <s v="JENNY ENTERPRISE"/>
    <d v="2015-06-25T00:00:00"/>
    <s v="Targeted Dealer"/>
    <m/>
    <n v="60"/>
    <n v="60"/>
    <n v="0"/>
    <n v="60"/>
    <n v="0"/>
    <n v="68"/>
    <s v="DEC"/>
    <n v="68"/>
    <n v="-68"/>
    <n v="-1"/>
    <s v="DEGROWTH"/>
    <n v="90.25"/>
    <s v="jAN"/>
    <n v="90.25"/>
    <n v="-90.25"/>
    <n v="-1"/>
    <s v="DEGROWTH"/>
    <n v="0"/>
  </r>
  <r>
    <x v="1"/>
    <s v="MIZORAM"/>
    <s v="NER074"/>
    <n v="1000000597"/>
    <s v="R P STORE (AIZWAL)"/>
    <d v="2016-07-07T00:00:00"/>
    <s v="Targeted Dealer"/>
    <m/>
    <n v="50"/>
    <n v="50"/>
    <n v="38"/>
    <n v="12"/>
    <n v="76"/>
    <n v="39"/>
    <s v="DEC"/>
    <n v="39"/>
    <n v="-1"/>
    <n v="-2.5641025641025661E-2"/>
    <s v="DEGROWTH"/>
    <n v="56.5"/>
    <s v="jAN"/>
    <n v="56.5"/>
    <n v="-18.5"/>
    <n v="-0.32743362831858402"/>
    <s v="DEGROWTH"/>
    <n v="0"/>
  </r>
  <r>
    <x v="1"/>
    <s v="MIZORAM"/>
    <s v="NEM100"/>
    <n v="1000000593"/>
    <s v="M &amp; M STORE (AIZWAL)"/>
    <d v="2017-01-11T00:00:00"/>
    <s v="Targeted Dealer"/>
    <m/>
    <n v="36"/>
    <n v="36"/>
    <n v="57"/>
    <n v="-21"/>
    <n v="158.33333333333334"/>
    <n v="58"/>
    <s v="DEC"/>
    <n v="58"/>
    <n v="-1"/>
    <n v="-1.7241379310344862E-2"/>
    <s v="DEGROWTH"/>
    <n v="37"/>
    <s v="jAN"/>
    <n v="37"/>
    <n v="20"/>
    <n v="0.54054054054054057"/>
    <s v="GROWTH"/>
    <n v="0"/>
  </r>
  <r>
    <x v="1"/>
    <s v="MIZORAM"/>
    <s v="NEM133"/>
    <n v="1000000594"/>
    <s v="M S ENTERPRISE"/>
    <d v="2017-07-29T00:00:00"/>
    <s v="Targeted Dealer"/>
    <m/>
    <n v="150"/>
    <n v="150"/>
    <n v="334.95"/>
    <n v="-184.95"/>
    <n v="223.29999999999998"/>
    <n v="83.5"/>
    <s v="DEC"/>
    <n v="83.5"/>
    <n v="251.45"/>
    <n v="3.0113772455089816"/>
    <s v="GROWTH"/>
    <n v="139"/>
    <s v="jAN"/>
    <n v="139"/>
    <n v="195.95"/>
    <n v="1.4097122302158271"/>
    <s v="GROWTH"/>
    <n v="0"/>
  </r>
  <r>
    <x v="1"/>
    <s v="MIZORAM"/>
    <s v="NEA150"/>
    <n v="1000000582"/>
    <s v="ATEA CEMENT DAWR (AIZ)"/>
    <d v="2017-10-06T00:00:00"/>
    <s v="Targeted Dealer"/>
    <m/>
    <n v="18"/>
    <n v="18"/>
    <n v="19"/>
    <n v="-1"/>
    <n v="105.55555555555556"/>
    <n v="17.5"/>
    <s v="DEC"/>
    <n v="17.5"/>
    <n v="1.5"/>
    <n v="8.5714285714285632E-2"/>
    <s v="GROWTH"/>
    <n v="19"/>
    <s v="jAN"/>
    <n v="19"/>
    <n v="0"/>
    <n v="0"/>
    <s v="GROWTH"/>
    <n v="0"/>
  </r>
  <r>
    <x v="1"/>
    <s v="MIZORAM"/>
    <s v="NEB115"/>
    <n v="1000000583"/>
    <s v="BEE JO STORE (AIZ)"/>
    <d v="2017-10-06T00:00:00"/>
    <s v="-"/>
    <m/>
    <n v="0"/>
    <n v="0"/>
    <n v="20"/>
    <n v="-20"/>
    <s v="-"/>
    <n v="0"/>
    <s v="DEC"/>
    <n v="0"/>
    <n v="20"/>
    <s v=" "/>
    <b v="0"/>
    <n v="39"/>
    <s v="jAN"/>
    <n v="39"/>
    <n v="-19"/>
    <n v="-0.48717948717948723"/>
    <s v="DEGROWTH"/>
    <n v="1"/>
  </r>
  <r>
    <x v="1"/>
    <s v="MIZORAM"/>
    <s v="NEC057"/>
    <n v="1000000584"/>
    <s v="CEMENT DAWR"/>
    <d v="2017-12-20T00:00:00"/>
    <s v="Targeted Dealer"/>
    <m/>
    <n v="20"/>
    <n v="20"/>
    <n v="80"/>
    <n v="-60"/>
    <n v="400"/>
    <n v="27"/>
    <s v="DEC"/>
    <n v="27"/>
    <n v="53"/>
    <n v="1.9629629629629628"/>
    <s v="GROWTH"/>
    <n v="20"/>
    <s v="jAN"/>
    <n v="20"/>
    <n v="60"/>
    <n v="3"/>
    <s v="GROWTH"/>
    <n v="1"/>
  </r>
  <r>
    <x v="1"/>
    <s v="MIZORAM"/>
    <s v="NEZ010"/>
    <n v="1000001002"/>
    <s v="ZUALTEA BUSINESS CENTRE"/>
    <d v="2019-09-13T00:00:00"/>
    <s v="Targeted Dealer"/>
    <m/>
    <n v="100"/>
    <n v="100"/>
    <n v="214.5"/>
    <n v="-114.5"/>
    <n v="214.5"/>
    <n v="35.25"/>
    <s v="DEC"/>
    <n v="35.25"/>
    <n v="179.25"/>
    <n v="5.0851063829787231"/>
    <s v="GROWTH"/>
    <n v="77.25"/>
    <s v="jAN"/>
    <n v="77.25"/>
    <n v="137.25"/>
    <n v="1.7766990291262137"/>
    <s v="GROWTH"/>
    <n v="0"/>
  </r>
  <r>
    <x v="1"/>
    <s v="MIZORAM"/>
    <s v="NES439"/>
    <n v="1000000999"/>
    <s v="SHEKINA ENTERPRISE"/>
    <d v="2020-02-22T00:00:00"/>
    <s v="Targeted Dealer"/>
    <m/>
    <n v="18"/>
    <n v="18"/>
    <n v="0"/>
    <n v="18"/>
    <n v="0"/>
    <n v="19"/>
    <s v="DEC"/>
    <n v="19"/>
    <n v="-19"/>
    <n v="-1"/>
    <s v="DEGROWTH"/>
    <n v="19"/>
    <s v="jAN"/>
    <n v="19"/>
    <n v="-19"/>
    <n v="-1"/>
    <s v="DEGROWTH"/>
    <n v="1"/>
  </r>
  <r>
    <x v="1"/>
    <s v="MIZORAM"/>
    <s v="NEN147"/>
    <n v="1000000996"/>
    <s v="N NADAW STORE"/>
    <d v="2020-05-09T00:00:00"/>
    <s v="Targeted Dealer"/>
    <m/>
    <n v="60"/>
    <n v="60"/>
    <n v="154"/>
    <n v="-94"/>
    <n v="256.66666666666669"/>
    <n v="50"/>
    <s v="DEC"/>
    <n v="50"/>
    <n v="104"/>
    <n v="2.08"/>
    <s v="GROWTH"/>
    <n v="67"/>
    <s v="jAN"/>
    <n v="67"/>
    <n v="87"/>
    <n v="1.2985074626865671"/>
    <s v="GROWTH"/>
    <n v="0"/>
  </r>
  <r>
    <x v="1"/>
    <s v="MIZORAM"/>
    <s v="NEE044"/>
    <n v="1000000990"/>
    <s v="EL-BE ENTERPRISE"/>
    <d v="2020-05-20T00:00:00"/>
    <s v="Targeted Dealer"/>
    <m/>
    <n v="30"/>
    <n v="30"/>
    <n v="28.35"/>
    <n v="1.6499999999999986"/>
    <n v="94.500000000000014"/>
    <n v="58.75"/>
    <s v="DEC"/>
    <n v="58.75"/>
    <n v="-30.4"/>
    <n v="-0.51744680851063829"/>
    <s v="DEGROWTH"/>
    <n v="22.75"/>
    <s v="jAN"/>
    <n v="22.75"/>
    <n v="5.6000000000000014"/>
    <n v="0.24615384615384617"/>
    <s v="GROWTH"/>
    <n v="0"/>
  </r>
  <r>
    <x v="1"/>
    <s v="MIZORAM"/>
    <s v="NEA284"/>
    <n v="1000000985"/>
    <s v="AMY TRADING (MIZ)"/>
    <d v="2020-08-21T00:00:00"/>
    <s v="Targeted Dealer"/>
    <m/>
    <n v="100"/>
    <n v="100"/>
    <n v="121.25"/>
    <n v="-21.25"/>
    <n v="121.25"/>
    <n v="118"/>
    <s v="DEC"/>
    <n v="118"/>
    <n v="3.25"/>
    <n v="2.754237288135597E-2"/>
    <s v="GROWTH"/>
    <n v="90.5"/>
    <s v="jAN"/>
    <n v="90.5"/>
    <n v="30.75"/>
    <n v="0.33977900552486195"/>
    <s v="GROWTH"/>
    <n v="0"/>
  </r>
  <r>
    <x v="1"/>
    <s v="MIZORAM"/>
    <s v="NEG123"/>
    <n v="1000000991"/>
    <s v="GYANADA STORE"/>
    <d v="2020-08-27T00:00:00"/>
    <s v="Targeted Dealer"/>
    <m/>
    <n v="100"/>
    <n v="100"/>
    <n v="102"/>
    <n v="-2"/>
    <n v="102"/>
    <n v="60"/>
    <s v="DEC"/>
    <n v="60"/>
    <n v="42"/>
    <n v="0.7"/>
    <s v="GROWTH"/>
    <n v="135.6"/>
    <s v="jAN"/>
    <n v="135.6"/>
    <n v="-33.599999999999994"/>
    <n v="-0.24778761061946897"/>
    <s v="DEGROWTH"/>
    <n v="1"/>
  </r>
  <r>
    <x v="1"/>
    <s v="MIZORAM"/>
    <s v="NEZ014"/>
    <n v="1000001001"/>
    <s v="ZAHUATA CEMENT AGENCY"/>
    <d v="2021-11-03T00:00:00"/>
    <s v="Targeted Dealer"/>
    <m/>
    <n v="20"/>
    <n v="20"/>
    <n v="7"/>
    <n v="13"/>
    <n v="35"/>
    <n v="56"/>
    <s v="DEC"/>
    <n v="56"/>
    <n v="-49"/>
    <n v="-0.875"/>
    <s v="DEGROWTH"/>
    <n v="19"/>
    <s v="jAN"/>
    <n v="19"/>
    <n v="-12"/>
    <n v="-0.63157894736842102"/>
    <s v="DEGROWTH"/>
    <n v="0"/>
  </r>
  <r>
    <x v="1"/>
    <s v="MIZORAM"/>
    <s v="NEZ015"/>
    <n v="1000002754"/>
    <s v="ZR ENTERPRISE"/>
    <d v="2022-05-20T00:00:00"/>
    <s v="Targeted Dealer"/>
    <m/>
    <n v="80"/>
    <n v="80"/>
    <n v="107.45"/>
    <n v="-27.450000000000003"/>
    <n v="134.3125"/>
    <n v="40"/>
    <s v="DEC"/>
    <n v="40"/>
    <n v="67.45"/>
    <n v="1.6862500000000002"/>
    <s v="GROWTH"/>
    <n v="77"/>
    <s v="jAN"/>
    <n v="77"/>
    <n v="30.450000000000003"/>
    <n v="0.3954545454545455"/>
    <s v="GROWTH"/>
    <n v="0"/>
  </r>
  <r>
    <x v="1"/>
    <s v="MIZORAM"/>
    <s v="NES607"/>
    <n v="1000003112"/>
    <s v="SOUTHERN BREEZE"/>
    <d v="2022-11-22T00:00:00"/>
    <s v="Targeted Dealer"/>
    <m/>
    <n v="100"/>
    <n v="100"/>
    <n v="141"/>
    <n v="-41"/>
    <n v="141"/>
    <n v="38"/>
    <s v="DEC"/>
    <n v="38"/>
    <n v="103"/>
    <n v="2.7105263157894739"/>
    <s v="GROWTH"/>
    <n v="112"/>
    <s v="jAN"/>
    <n v="112"/>
    <n v="29"/>
    <n v="0.2589285714285714"/>
    <s v="GROWTH"/>
    <n v="0"/>
  </r>
  <r>
    <x v="1"/>
    <s v="MIZORAM"/>
    <s v="NEV052"/>
    <n v="1000003114"/>
    <s v="VELI HARDWARE"/>
    <d v="2022-11-28T00:00:00"/>
    <s v="-"/>
    <m/>
    <n v="0"/>
    <n v="0"/>
    <n v="0"/>
    <n v="0"/>
    <s v="-"/>
    <n v="0"/>
    <s v="DEC"/>
    <n v="0"/>
    <n v="0"/>
    <s v=" "/>
    <b v="0"/>
    <n v="25"/>
    <s v="jAN"/>
    <n v="25"/>
    <n v="-25"/>
    <n v="-1"/>
    <s v="DEGROWTH"/>
    <n v="0"/>
  </r>
  <r>
    <x v="1"/>
    <s v="MIZORAM"/>
    <s v="NEG152"/>
    <n v="1000003126"/>
    <s v="GABRIEL ENTERPRISE"/>
    <d v="2022-12-12T00:00:00"/>
    <s v="Targeted Dealer"/>
    <m/>
    <n v="140"/>
    <n v="140"/>
    <n v="170"/>
    <n v="-30"/>
    <n v="121.42857142857143"/>
    <n v="77"/>
    <s v="DEC"/>
    <n v="77"/>
    <n v="93"/>
    <n v="1.2077922077922079"/>
    <s v="GROWTH"/>
    <n v="134"/>
    <s v="jAN"/>
    <n v="134"/>
    <n v="36"/>
    <n v="0.26865671641791056"/>
    <s v="GROWTH"/>
    <n v="0"/>
  </r>
  <r>
    <x v="1"/>
    <s v="MIZORAM"/>
    <s v="NER273"/>
    <n v="1000003326"/>
    <s v="R&amp;C ENTERPRISE"/>
    <d v="2023-02-09T00:00:00"/>
    <s v="-"/>
    <m/>
    <n v="0"/>
    <n v="0"/>
    <n v="4.5"/>
    <n v="-4.5"/>
    <s v="-"/>
    <n v="45"/>
    <s v="DEC"/>
    <n v="45"/>
    <n v="-40.5"/>
    <n v="-0.9"/>
    <s v="DEGROWTH"/>
    <n v="0"/>
    <s v="jAN"/>
    <n v="0"/>
    <n v="4.5"/>
    <n v="0"/>
    <b v="0"/>
    <n v="0"/>
  </r>
  <r>
    <x v="1"/>
    <s v="MIZORAM"/>
    <s v="NEC126"/>
    <n v="1000003554"/>
    <s v="C.L.ENTERPRISES"/>
    <d v="2023-05-26T00:00:00"/>
    <s v="Targeted Dealer"/>
    <m/>
    <n v="20"/>
    <n v="20"/>
    <n v="0"/>
    <n v="20"/>
    <n v="0"/>
    <n v="19"/>
    <s v="DEC"/>
    <n v="19"/>
    <n v="-19"/>
    <n v="-1"/>
    <s v="DEGROWTH"/>
    <n v="38"/>
    <s v="jAN"/>
    <n v="38"/>
    <n v="-38"/>
    <n v="-1"/>
    <s v="DEGROWTH"/>
    <n v="0"/>
  </r>
  <r>
    <x v="1"/>
    <s v="MIZORAM"/>
    <s v="NES678"/>
    <n v="1000003677"/>
    <s v="S.M.ENTERPRISE"/>
    <d v="2023-08-04T00:00:00"/>
    <s v="Targeted Dealer"/>
    <m/>
    <n v="10"/>
    <n v="10"/>
    <n v="30"/>
    <n v="-20"/>
    <n v="300"/>
    <n v="15"/>
    <s v="DEC"/>
    <n v="15"/>
    <n v="15"/>
    <n v="1"/>
    <s v="GROWTH"/>
    <n v="0"/>
    <s v="jAN"/>
    <n v="0"/>
    <n v="30"/>
    <n v="0"/>
    <b v="0"/>
    <n v="0"/>
  </r>
  <r>
    <x v="1"/>
    <s v="MIZORAM"/>
    <s v="NEC130"/>
    <n v="1000003714"/>
    <s v="CEMENT SUPPLY AGENCY"/>
    <d v="2023-09-12T00:00:00"/>
    <s v="Targeted Dealer"/>
    <m/>
    <n v="10"/>
    <n v="10"/>
    <n v="3.5"/>
    <n v="6.5"/>
    <n v="35"/>
    <n v="2"/>
    <s v="DEC"/>
    <n v="2"/>
    <n v="1.5"/>
    <n v="0.75"/>
    <s v="GROWTH"/>
    <n v="0"/>
    <s v="jAN"/>
    <n v="0"/>
    <n v="3.5"/>
    <n v="0"/>
    <b v="0"/>
    <n v="1"/>
  </r>
  <r>
    <x v="1"/>
    <s v="MIZORAM"/>
    <s v="NEW013"/>
    <n v="1000003746"/>
    <s v="WEAR ME OUT"/>
    <d v="2023-11-08T00:00:00"/>
    <s v="Targeted Dealer"/>
    <m/>
    <n v="20"/>
    <n v="20"/>
    <n v="0"/>
    <n v="20"/>
    <n v="0"/>
    <n v="0"/>
    <s v="DEC"/>
    <n v="0"/>
    <n v="0"/>
    <s v=" "/>
    <b v="0"/>
    <n v="23"/>
    <s v="jAN"/>
    <n v="23"/>
    <n v="-23"/>
    <n v="-1"/>
    <s v="DEGROWTH"/>
    <n v="0"/>
  </r>
  <r>
    <x v="1"/>
    <s v="MIZORAM"/>
    <s v="NEC136"/>
    <n v="1000003867"/>
    <s v="CHHANGTE HARDWARE"/>
    <d v="2024-02-20T00:00:00"/>
    <s v="Targeted Dealer"/>
    <m/>
    <n v="18"/>
    <n v="18"/>
    <n v="20"/>
    <n v="-2"/>
    <n v="111.11111111111111"/>
    <n v="0"/>
    <s v="DEC"/>
    <n v="0"/>
    <n v="20"/>
    <s v=" "/>
    <b v="0"/>
    <n v="0"/>
    <s v="jAN"/>
    <n v="0"/>
    <n v="20"/>
    <n v="0"/>
    <b v="0"/>
    <n v="0"/>
  </r>
  <r>
    <x v="1"/>
    <s v="MIZORAM"/>
    <s v="NES709"/>
    <n v="1000003870"/>
    <s v="SHRI ELECTRICALS &amp; HARDWARES"/>
    <d v="2024-02-27T00:00:00"/>
    <s v="Targeted Dealer"/>
    <m/>
    <n v="10"/>
    <n v="10"/>
    <n v="5.5"/>
    <n v="4.5"/>
    <n v="55"/>
    <n v="18.5"/>
    <s v="DEC"/>
    <n v="18.5"/>
    <n v="-13"/>
    <n v="-0.70270270270270263"/>
    <s v="DEGROWTH"/>
    <n v="0"/>
    <s v="jAN"/>
    <n v="0"/>
    <n v="5.5"/>
    <n v="0"/>
    <b v="0"/>
    <n v="1"/>
  </r>
  <r>
    <x v="1"/>
    <s v="MIZORAM"/>
    <s v="NEA442"/>
    <n v="1000003889"/>
    <s v="AIE CONSTRUCTION"/>
    <d v="2024-03-18T00:00:00"/>
    <s v="Targeted Dealer"/>
    <m/>
    <n v="60"/>
    <n v="60"/>
    <n v="172.25"/>
    <n v="-112.25"/>
    <n v="287.08333333333337"/>
    <n v="109.25"/>
    <s v="DEC"/>
    <n v="109.25"/>
    <n v="63"/>
    <n v="0.57665903890160175"/>
    <s v="GROWTH"/>
    <n v="27"/>
    <s v="jAN"/>
    <n v="27"/>
    <n v="145.25"/>
    <n v="5.3796296296296298"/>
    <s v="GROWTH"/>
    <n v="0"/>
  </r>
  <r>
    <x v="1"/>
    <s v="MIZORAM"/>
    <s v="NER274"/>
    <n v="1000003894"/>
    <s v="RORO POLYMERS"/>
    <d v="2024-03-22T00:00:00"/>
    <s v="Targeted Dealer"/>
    <m/>
    <n v="20"/>
    <n v="20"/>
    <n v="18"/>
    <n v="2"/>
    <n v="90"/>
    <n v="21.5"/>
    <s v="DEC"/>
    <n v="21.5"/>
    <n v="-3.5"/>
    <n v="-0.16279069767441856"/>
    <s v="DEGROWTH"/>
    <n v="48.5"/>
    <s v="jAN"/>
    <n v="48.5"/>
    <n v="-30.5"/>
    <n v="-0.62886597938144329"/>
    <s v="DEGROWTH"/>
    <n v="0"/>
  </r>
  <r>
    <x v="1"/>
    <s v="MIZORAM"/>
    <s v="NEZ024"/>
    <n v="1000003897"/>
    <s v="ZAMZO ENGINEERING, CONSTRUCTION AND"/>
    <d v="2024-03-29T00:00:00"/>
    <s v="Targeted Dealer"/>
    <m/>
    <n v="40"/>
    <n v="40"/>
    <n v="58"/>
    <n v="-18"/>
    <n v="145"/>
    <n v="128"/>
    <s v="DEC"/>
    <n v="128"/>
    <n v="-70"/>
    <n v="-0.546875"/>
    <s v="DEGROWTH"/>
    <n v="49"/>
    <s v="jAN"/>
    <n v="49"/>
    <n v="9"/>
    <n v="0.18367346938775508"/>
    <s v="GROWTH"/>
    <n v="0"/>
  </r>
  <r>
    <x v="1"/>
    <s v="MIZORAM"/>
    <s v="NEL125"/>
    <n v="1000003911"/>
    <s v="L SADI STORE"/>
    <d v="2024-04-19T00:00:00"/>
    <s v="-"/>
    <m/>
    <n v="0"/>
    <n v="0"/>
    <n v="0"/>
    <n v="0"/>
    <s v="-"/>
    <n v="0"/>
    <s v="DEC"/>
    <n v="0"/>
    <n v="0"/>
    <s v=" "/>
    <b v="0"/>
    <n v="15"/>
    <s v="jAN"/>
    <n v="15"/>
    <n v="-15"/>
    <n v="-1"/>
    <s v="DEGROWTH"/>
    <n v="0"/>
  </r>
  <r>
    <x v="1"/>
    <s v="MIZORAM"/>
    <s v="NEC140"/>
    <n v="1000003928"/>
    <s v="C &amp; R ENTERPRISE"/>
    <d v="2024-04-30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1"/>
    <s v="MIZORAM"/>
    <s v="NES726"/>
    <n v="1000003990"/>
    <s v="SAILOLIANA ENTERPRISE"/>
    <d v="2024-05-31T00:00:00"/>
    <s v="Targeted Dealer"/>
    <m/>
    <n v="20"/>
    <n v="20"/>
    <n v="13.5"/>
    <n v="6.5"/>
    <n v="67.5"/>
    <n v="15.75"/>
    <s v="DEC"/>
    <n v="15.75"/>
    <n v="-2.25"/>
    <n v="-0.1428571428571429"/>
    <s v="DEGROWTH"/>
    <n v="20.5"/>
    <s v="jAN"/>
    <n v="20.5"/>
    <n v="-7"/>
    <n v="-0.34146341463414631"/>
    <s v="DEGROWTH"/>
    <n v="0"/>
  </r>
  <r>
    <x v="1"/>
    <s v="MIZORAM"/>
    <s v="NEM439"/>
    <n v="1000004024"/>
    <s v="MIDLAND BUSINESS ENTERPRISE"/>
    <d v="2024-06-29T00:00:00"/>
    <s v="Targeted Dealer"/>
    <m/>
    <n v="50"/>
    <n v="50"/>
    <n v="44.75"/>
    <n v="5.25"/>
    <n v="89.5"/>
    <n v="53"/>
    <s v="DEC"/>
    <n v="53"/>
    <n v="-8.25"/>
    <n v="-0.15566037735849059"/>
    <s v="DEGROWTH"/>
    <n v="31.25"/>
    <s v="jAN"/>
    <n v="31.25"/>
    <n v="13.5"/>
    <n v="0.43199999999999994"/>
    <s v="GROWTH"/>
    <n v="0"/>
  </r>
  <r>
    <x v="1"/>
    <s v="MIZORAM"/>
    <s v="NEN35"/>
    <n v="1000004049"/>
    <s v="N.I.HARDWARE"/>
    <d v="2024-07-20T00:00:00"/>
    <s v="Targeted Dealer"/>
    <m/>
    <n v="40"/>
    <n v="40"/>
    <n v="133"/>
    <n v="-93"/>
    <n v="332.5"/>
    <n v="62"/>
    <s v="DEC"/>
    <n v="62"/>
    <n v="71"/>
    <n v="1.1451612903225805"/>
    <s v="GROWTH"/>
    <n v="20"/>
    <s v="jAN"/>
    <n v="20"/>
    <n v="113"/>
    <n v="5.65"/>
    <s v="GROWTH"/>
    <n v="0"/>
  </r>
  <r>
    <x v="1"/>
    <s v="MIZORAM"/>
    <s v="NEW015"/>
    <n v="1000004106"/>
    <s v="WOODLAND CONSTRUCTION"/>
    <d v="2024-08-31T00:00:00"/>
    <s v="Targeted Dealer"/>
    <m/>
    <n v="30"/>
    <n v="30"/>
    <n v="15.25"/>
    <n v="14.75"/>
    <n v="50.833333333333336"/>
    <n v="31.5"/>
    <s v="DEC"/>
    <n v="31.5"/>
    <n v="-16.25"/>
    <n v="-0.51587301587301582"/>
    <s v="DEGROWTH"/>
    <n v="6.25"/>
    <s v="jAN"/>
    <n v="6.25"/>
    <n v="9"/>
    <n v="1.44"/>
    <s v="GROWTH"/>
    <n v="0"/>
  </r>
  <r>
    <x v="1"/>
    <s v="TURA HILLS"/>
    <s v="A020"/>
    <n v="1000000767"/>
    <s v="AMIT ENTERPRISES"/>
    <d v="2005-08-01T00:00:00"/>
    <s v="Targeted Dealer"/>
    <m/>
    <n v="850"/>
    <n v="850"/>
    <n v="950"/>
    <n v="-100"/>
    <n v="111.76470588235294"/>
    <n v="880"/>
    <s v="DEC"/>
    <n v="880"/>
    <n v="70"/>
    <n v="7.9545454545454586E-2"/>
    <s v="GROWTH"/>
    <n v="845"/>
    <s v="jAN"/>
    <n v="845"/>
    <n v="105"/>
    <n v="0.12426035502958577"/>
    <s v="GROWTH"/>
    <n v="0"/>
  </r>
  <r>
    <x v="1"/>
    <s v="TURA HILLS"/>
    <s v="M160"/>
    <n v="1000000772"/>
    <s v="MONORANJAN DAS"/>
    <d v="2011-04-07T00:00:00"/>
    <s v="Targeted Dealer"/>
    <m/>
    <n v="65"/>
    <n v="65"/>
    <n v="0"/>
    <n v="65"/>
    <n v="0"/>
    <n v="0"/>
    <s v="DEC"/>
    <n v="0"/>
    <n v="0"/>
    <s v=" "/>
    <b v="0"/>
    <n v="62"/>
    <s v="jAN"/>
    <n v="62"/>
    <n v="-62"/>
    <n v="-1"/>
    <s v="DEGROWTH"/>
    <n v="0"/>
  </r>
  <r>
    <x v="1"/>
    <s v="TURA HILLS"/>
    <s v="S356"/>
    <n v="1000000776"/>
    <s v="SWASTIM HARDWARE"/>
    <d v="2012-12-20T00:00:00"/>
    <s v="Targeted Dealer"/>
    <m/>
    <n v="80"/>
    <n v="80"/>
    <n v="35"/>
    <n v="45"/>
    <n v="43.75"/>
    <n v="60"/>
    <s v="DEC"/>
    <n v="60"/>
    <n v="-25"/>
    <n v="-0.41666666666666663"/>
    <s v="DEGROWTH"/>
    <n v="50"/>
    <s v="jAN"/>
    <n v="50"/>
    <n v="-15"/>
    <n v="-0.30000000000000004"/>
    <s v="DEGROWTH"/>
    <n v="0"/>
  </r>
  <r>
    <x v="1"/>
    <s v="TURA HILLS"/>
    <s v="NEB002"/>
    <n v="1000000768"/>
    <s v="BILLINDRO SANGMA"/>
    <d v="2014-06-26T00:00:00"/>
    <s v="Targeted Dealer"/>
    <m/>
    <n v="75"/>
    <n v="75"/>
    <n v="25"/>
    <n v="50"/>
    <n v="33.333333333333336"/>
    <n v="25"/>
    <s v="DEC"/>
    <n v="25"/>
    <n v="0"/>
    <n v="0"/>
    <s v="GROWTH"/>
    <n v="80"/>
    <s v="jAN"/>
    <n v="80"/>
    <n v="-55"/>
    <n v="-0.6875"/>
    <s v="DEGROWTH"/>
    <n v="0"/>
  </r>
  <r>
    <x v="1"/>
    <s v="TURA HILLS"/>
    <s v="NES202"/>
    <n v="1000000775"/>
    <s v="SHIRA HARDWARE STORE (TURA)"/>
    <d v="2017-06-19T00:00:00"/>
    <s v="Targeted Dealer"/>
    <m/>
    <n v="110"/>
    <n v="110"/>
    <n v="105"/>
    <n v="5"/>
    <n v="95.454545454545453"/>
    <n v="75"/>
    <s v="DEC"/>
    <n v="75"/>
    <n v="30"/>
    <n v="0.39999999999999991"/>
    <s v="GROWTH"/>
    <n v="95"/>
    <s v="jAN"/>
    <n v="95"/>
    <n v="10"/>
    <n v="0.10526315789473695"/>
    <s v="GROWTH"/>
    <n v="0"/>
  </r>
  <r>
    <x v="1"/>
    <s v="TURA HILLS"/>
    <s v="NEJ053"/>
    <n v="1000000770"/>
    <s v="JRS TRADERS"/>
    <d v="2017-08-30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1"/>
    <s v="TURA HILLS"/>
    <s v="NEN086"/>
    <n v="1000000773"/>
    <s v="N S TRADE AGENCY"/>
    <d v="2017-11-27T00:00:00"/>
    <s v="Targeted Dealer"/>
    <m/>
    <n v="160"/>
    <n v="160"/>
    <n v="55"/>
    <n v="105"/>
    <n v="34.375"/>
    <n v="115"/>
    <s v="DEC"/>
    <n v="115"/>
    <n v="-60"/>
    <n v="-0.52173913043478259"/>
    <s v="DEGROWTH"/>
    <n v="211"/>
    <s v="jAN"/>
    <n v="211"/>
    <n v="-156"/>
    <n v="-0.73933649289099523"/>
    <s v="DEGROWTH"/>
    <n v="0"/>
  </r>
  <r>
    <x v="1"/>
    <s v="TURA HILLS"/>
    <s v="NEC072"/>
    <n v="1000000769"/>
    <s v="CHITTARANJAN HARDWARE"/>
    <d v="2018-07-24T00:00:00"/>
    <s v="Targeted Dealer"/>
    <m/>
    <n v="95"/>
    <n v="95"/>
    <n v="48"/>
    <n v="47"/>
    <n v="50.526315789473685"/>
    <n v="81"/>
    <s v="DEC"/>
    <n v="81"/>
    <n v="-33"/>
    <n v="-0.40740740740740744"/>
    <s v="DEGROWTH"/>
    <n v="82"/>
    <s v="jAN"/>
    <n v="82"/>
    <n v="-34"/>
    <n v="-0.41463414634146345"/>
    <s v="DEGROWTH"/>
    <n v="0"/>
  </r>
  <r>
    <x v="1"/>
    <s v="TURA HILLS"/>
    <s v="NES315"/>
    <n v="1000000774"/>
    <s v="S D SHIRA"/>
    <d v="2018-08-07T00:00:00"/>
    <s v="Targeted Dealer"/>
    <m/>
    <n v="100"/>
    <n v="100"/>
    <n v="30"/>
    <n v="70"/>
    <n v="30"/>
    <n v="95"/>
    <s v="DEC"/>
    <n v="95"/>
    <n v="-65"/>
    <n v="-0.68421052631578949"/>
    <s v="DEGROWTH"/>
    <n v="90"/>
    <s v="jAN"/>
    <n v="90"/>
    <n v="-60"/>
    <n v="-0.66666666666666674"/>
    <s v="DEGROWTH"/>
    <n v="0"/>
  </r>
  <r>
    <x v="1"/>
    <s v="TURA HILLS"/>
    <s v="NEB195"/>
    <n v="1000001085"/>
    <s v="BANIA HARDWARE"/>
    <d v="2019-04-27T00:00:00"/>
    <s v="Targeted Dealer"/>
    <m/>
    <n v="25"/>
    <n v="25"/>
    <n v="0"/>
    <n v="25"/>
    <n v="0"/>
    <n v="25"/>
    <s v="DEC"/>
    <n v="25"/>
    <n v="-25"/>
    <n v="-1"/>
    <s v="DEGROWTH"/>
    <n v="25"/>
    <s v="jAN"/>
    <n v="25"/>
    <n v="-25"/>
    <n v="-1"/>
    <s v="DEGROWTH"/>
    <n v="0"/>
  </r>
  <r>
    <x v="1"/>
    <s v="TURA HILLS"/>
    <s v="NER183"/>
    <n v="1000001090"/>
    <s v="R K HARDWARE (TURA)"/>
    <d v="2019-12-02T00:00:00"/>
    <s v="Targeted Dealer"/>
    <m/>
    <n v="420"/>
    <n v="420"/>
    <n v="200"/>
    <n v="220"/>
    <n v="47.61904761904762"/>
    <n v="486.85"/>
    <s v="DEC"/>
    <n v="486.85"/>
    <n v="-286.85000000000002"/>
    <n v="-0.5891958508780939"/>
    <s v="DEGROWTH"/>
    <n v="405"/>
    <s v="jAN"/>
    <n v="405"/>
    <n v="-205"/>
    <n v="-0.50617283950617287"/>
    <s v="DEGROWTH"/>
    <n v="0"/>
  </r>
  <r>
    <x v="1"/>
    <s v="TURA HILLS"/>
    <s v="NEA294"/>
    <n v="1000001083"/>
    <s v="A.B.C. ENTERPRISE - TURA"/>
    <d v="2020-10-22T00:00:00"/>
    <s v="Targeted Dealer"/>
    <m/>
    <n v="160"/>
    <n v="160"/>
    <n v="85"/>
    <n v="75"/>
    <n v="53.125"/>
    <n v="70"/>
    <s v="DEC"/>
    <n v="70"/>
    <n v="15"/>
    <n v="0.21428571428571419"/>
    <s v="GROWTH"/>
    <n v="190"/>
    <s v="jAN"/>
    <n v="190"/>
    <n v="-105"/>
    <n v="-0.55263157894736836"/>
    <s v="DEGROWTH"/>
    <n v="0"/>
  </r>
  <r>
    <x v="1"/>
    <s v="TURA HILLS"/>
    <s v="NEP206"/>
    <n v="1000001089"/>
    <s v="PAWAN KUMAR SAHU - TURA"/>
    <d v="2021-01-01T00:00:00"/>
    <s v="Targeted Dealer"/>
    <m/>
    <n v="165"/>
    <n v="165"/>
    <n v="75"/>
    <n v="90"/>
    <n v="45.45454545454546"/>
    <n v="77.5"/>
    <s v="DEC"/>
    <n v="77.5"/>
    <n v="-2.5"/>
    <n v="-3.2258064516129004E-2"/>
    <s v="DEGROWTH"/>
    <n v="265"/>
    <s v="jAN"/>
    <n v="265"/>
    <n v="-190"/>
    <n v="-0.71698113207547176"/>
    <s v="DEGROWTH"/>
    <n v="0"/>
  </r>
  <r>
    <x v="1"/>
    <s v="TURA HILLS"/>
    <s v="NEJ124"/>
    <n v="1000001088"/>
    <s v="J A SANGMA"/>
    <d v="2021-05-05T00:00:00"/>
    <s v="Targeted Dealer"/>
    <m/>
    <n v="25"/>
    <n v="25"/>
    <n v="25"/>
    <n v="0"/>
    <n v="100"/>
    <n v="50"/>
    <s v="DEC"/>
    <n v="50"/>
    <n v="-25"/>
    <n v="-0.5"/>
    <s v="DEGROWTH"/>
    <n v="0"/>
    <s v="jAN"/>
    <n v="0"/>
    <n v="25"/>
    <n v="0"/>
    <b v="0"/>
    <n v="1"/>
  </r>
  <r>
    <x v="1"/>
    <s v="TURA HILLS"/>
    <s v="NES590"/>
    <n v="1000002756"/>
    <s v="STEELS HOUSE"/>
    <d v="2022-05-23T00:00:00"/>
    <s v="Targeted Dealer"/>
    <m/>
    <n v="220"/>
    <n v="220"/>
    <n v="60"/>
    <n v="160"/>
    <n v="27.27272727272727"/>
    <n v="45"/>
    <s v="DEC"/>
    <n v="45"/>
    <n v="15"/>
    <n v="0.33333333333333326"/>
    <s v="GROWTH"/>
    <n v="185"/>
    <s v="jAN"/>
    <n v="185"/>
    <n v="-125"/>
    <n v="-0.67567567567567566"/>
    <s v="DEGROWTH"/>
    <n v="0"/>
  </r>
  <r>
    <x v="1"/>
    <s v="TURA HILLS"/>
    <s v="NEK181"/>
    <n v="1000003158"/>
    <s v="KP HARDWARE"/>
    <d v="2022-12-19T00:00:00"/>
    <s v="-"/>
    <m/>
    <n v="0"/>
    <n v="0"/>
    <n v="0"/>
    <n v="0"/>
    <s v="-"/>
    <n v="0"/>
    <s v="DEC"/>
    <n v="0"/>
    <n v="0"/>
    <s v=" "/>
    <b v="0"/>
    <n v="30"/>
    <s v="jAN"/>
    <n v="30"/>
    <n v="-30"/>
    <n v="-1"/>
    <s v="DEGROWTH"/>
    <n v="0"/>
  </r>
  <r>
    <x v="1"/>
    <s v="TURA HILLS"/>
    <s v="NEA403"/>
    <n v="1000003565"/>
    <s v="AJAY R MARAK"/>
    <d v="2023-06-01T00:00:00"/>
    <s v="Targeted Dealer"/>
    <m/>
    <n v="100"/>
    <n v="100"/>
    <n v="32"/>
    <n v="68"/>
    <n v="32"/>
    <n v="32"/>
    <s v="DEC"/>
    <n v="32"/>
    <n v="0"/>
    <n v="0"/>
    <s v="GROWTH"/>
    <n v="96"/>
    <s v="jAN"/>
    <n v="96"/>
    <n v="-64"/>
    <n v="-0.66666666666666674"/>
    <s v="DEGROWTH"/>
    <n v="0"/>
  </r>
  <r>
    <x v="1"/>
    <s v="TURA HILLS"/>
    <s v="NES680"/>
    <n v="1000003716"/>
    <s v="SEMINGTON MARAK"/>
    <d v="2023-09-12T00:00:00"/>
    <s v="Targeted Dealer"/>
    <m/>
    <n v="160"/>
    <n v="160"/>
    <n v="90"/>
    <n v="70"/>
    <n v="56.25"/>
    <n v="180"/>
    <s v="DEC"/>
    <n v="180"/>
    <n v="-90"/>
    <n v="-0.5"/>
    <s v="DEGROWTH"/>
    <n v="150"/>
    <s v="jAN"/>
    <n v="150"/>
    <n v="-60"/>
    <n v="-0.4"/>
    <s v="DEGROWTH"/>
    <n v="0"/>
  </r>
  <r>
    <x v="1"/>
    <s v="TURA HILLS"/>
    <s v="NET195"/>
    <n v="1000004025"/>
    <s v="TIGER STEEL AND HARDWARE"/>
    <d v="2024-06-30T00:00:00"/>
    <s v="Targeted Dealer"/>
    <m/>
    <n v="190"/>
    <n v="190"/>
    <n v="65"/>
    <n v="125"/>
    <n v="34.210526315789473"/>
    <n v="155"/>
    <s v="DEC"/>
    <n v="155"/>
    <n v="-90"/>
    <n v="-0.58064516129032251"/>
    <s v="DEGROWTH"/>
    <n v="170"/>
    <s v="jAN"/>
    <n v="170"/>
    <n v="-105"/>
    <n v="-0.61764705882352944"/>
    <s v="DEGROWTH"/>
    <n v="0"/>
  </r>
  <r>
    <x v="1"/>
    <s v="TURA HILLS"/>
    <s v="NEG179"/>
    <n v="1000004072"/>
    <s v="GIRRAJ TRADE AGENCY"/>
    <d v="2024-07-31T00:00:00"/>
    <s v="Targeted Dealer"/>
    <m/>
    <n v="75"/>
    <n v="75"/>
    <n v="35"/>
    <n v="40"/>
    <n v="46.666666666666664"/>
    <n v="70"/>
    <s v="DEC"/>
    <n v="70"/>
    <n v="-35"/>
    <n v="-0.5"/>
    <s v="DEGROWTH"/>
    <n v="65"/>
    <s v="jAN"/>
    <n v="65"/>
    <n v="-30"/>
    <n v="-0.46153846153846156"/>
    <s v="DEGROWTH"/>
    <n v="0"/>
  </r>
  <r>
    <x v="1"/>
    <s v="TURA PLAIN"/>
    <s v="S283"/>
    <n v="1000000784"/>
    <s v="S.K.HARDWARE STORES (TURA)"/>
    <d v="2011-10-14T00:00:00"/>
    <s v="Targeted Dealer"/>
    <m/>
    <n v="25"/>
    <n v="25"/>
    <n v="25"/>
    <n v="0"/>
    <n v="100"/>
    <n v="0"/>
    <s v="DEC"/>
    <n v="0"/>
    <n v="25"/>
    <s v=" "/>
    <b v="0"/>
    <n v="55"/>
    <s v="jAN"/>
    <n v="55"/>
    <n v="-30"/>
    <n v="-0.54545454545454541"/>
    <s v="DEGROWTH"/>
    <n v="0"/>
  </r>
  <r>
    <x v="1"/>
    <s v="TURA PLAIN"/>
    <s v="S348"/>
    <n v="1000000786"/>
    <s v="SAMAD HARDWARE"/>
    <d v="2012-11-20T00:00:00"/>
    <s v="Targeted Dealer"/>
    <m/>
    <n v="10"/>
    <n v="10"/>
    <n v="0"/>
    <n v="10"/>
    <n v="0"/>
    <n v="15"/>
    <s v="DEC"/>
    <n v="15"/>
    <n v="-15"/>
    <n v="-1"/>
    <s v="DEGROWTH"/>
    <n v="25"/>
    <s v="jAN"/>
    <n v="25"/>
    <n v="-25"/>
    <n v="-1"/>
    <s v="DEGROWTH"/>
    <n v="1"/>
  </r>
  <r>
    <x v="1"/>
    <s v="TURA PLAIN"/>
    <s v="T068"/>
    <n v="1000000788"/>
    <s v="T.D.PANGCHAK ENTERPRISE"/>
    <d v="2013-02-18T00:00:00"/>
    <s v="Targeted Dealer"/>
    <m/>
    <n v="35"/>
    <n v="35"/>
    <n v="0"/>
    <n v="35"/>
    <n v="0"/>
    <n v="0"/>
    <s v="DEC"/>
    <n v="0"/>
    <n v="0"/>
    <s v=" "/>
    <b v="0"/>
    <n v="35"/>
    <s v="jAN"/>
    <n v="35"/>
    <n v="-35"/>
    <n v="-1"/>
    <s v="DEGROWTH"/>
    <n v="0"/>
  </r>
  <r>
    <x v="1"/>
    <s v="TURA PLAIN"/>
    <s v="NED020"/>
    <n v="1000000780"/>
    <s v="DEY HARDWARE"/>
    <d v="2015-01-13T00:00:00"/>
    <s v="Targeted Dealer"/>
    <m/>
    <n v="25"/>
    <n v="25"/>
    <n v="0"/>
    <n v="25"/>
    <n v="0"/>
    <n v="25"/>
    <s v="DEC"/>
    <n v="25"/>
    <n v="-25"/>
    <n v="-1"/>
    <s v="DEGROWTH"/>
    <n v="100"/>
    <s v="jAN"/>
    <n v="100"/>
    <n v="-100"/>
    <n v="-1"/>
    <s v="DEGROWTH"/>
    <n v="0"/>
  </r>
  <r>
    <x v="1"/>
    <s v="TURA PLAIN"/>
    <s v="NEL033"/>
    <n v="1000000782"/>
    <s v="LUCKY HARDWARE STORE"/>
    <d v="2017-11-15T00:00:00"/>
    <s v="Targeted Dealer"/>
    <m/>
    <n v="65"/>
    <n v="65"/>
    <n v="0"/>
    <n v="65"/>
    <n v="0"/>
    <n v="50"/>
    <s v="DEC"/>
    <n v="50"/>
    <n v="-50"/>
    <n v="-1"/>
    <s v="DEGROWTH"/>
    <n v="60"/>
    <s v="jAN"/>
    <n v="60"/>
    <n v="-60"/>
    <n v="-1"/>
    <s v="DEGROWTH"/>
    <n v="0"/>
  </r>
  <r>
    <x v="1"/>
    <s v="TURA PLAIN"/>
    <s v="NEI014"/>
    <n v="1000000781"/>
    <s v="ISLAM HARDWARE (PHULBARI)"/>
    <d v="2017-11-24T00:00:00"/>
    <s v="Targeted Dealer"/>
    <m/>
    <n v="220"/>
    <n v="220"/>
    <n v="55"/>
    <n v="165"/>
    <n v="24.999999999999996"/>
    <n v="110"/>
    <s v="DEC"/>
    <n v="110"/>
    <n v="-55"/>
    <n v="-0.5"/>
    <s v="DEGROWTH"/>
    <n v="150"/>
    <s v="jAN"/>
    <n v="150"/>
    <n v="-95"/>
    <n v="-0.6333333333333333"/>
    <s v="DEGROWTH"/>
    <n v="0"/>
  </r>
  <r>
    <x v="1"/>
    <s v="TURA PLAIN"/>
    <s v="NES407"/>
    <n v="1000001095"/>
    <s v="S A ENTERPRISE (HALLIDAYGANJ)"/>
    <d v="2019-11-08T00:00:00"/>
    <s v="Targeted Dealer"/>
    <m/>
    <n v="150"/>
    <n v="150"/>
    <n v="55"/>
    <n v="95"/>
    <n v="36.666666666666664"/>
    <n v="50"/>
    <s v="DEC"/>
    <n v="50"/>
    <n v="5"/>
    <n v="0.10000000000000009"/>
    <s v="GROWTH"/>
    <n v="130"/>
    <s v="jAN"/>
    <n v="130"/>
    <n v="-75"/>
    <n v="-0.57692307692307687"/>
    <s v="DEGROWTH"/>
    <n v="0"/>
  </r>
  <r>
    <x v="1"/>
    <s v="TURA PLAIN"/>
    <s v="NEN155"/>
    <n v="1000001093"/>
    <s v="NABA KUMAR SAHA"/>
    <d v="2020-09-10T00:00:00"/>
    <s v="Targeted Dealer"/>
    <m/>
    <n v="185"/>
    <n v="185"/>
    <n v="185"/>
    <n v="0"/>
    <n v="100"/>
    <n v="85"/>
    <s v="DEC"/>
    <n v="85"/>
    <n v="100"/>
    <n v="1.1764705882352939"/>
    <s v="GROWTH"/>
    <n v="115"/>
    <s v="jAN"/>
    <n v="115"/>
    <n v="70"/>
    <n v="0.60869565217391308"/>
    <s v="GROWTH"/>
    <n v="0"/>
  </r>
  <r>
    <x v="1"/>
    <s v="TURA PLAIN"/>
    <s v="NER259"/>
    <n v="1000003061"/>
    <s v="RIJINA BEGUM"/>
    <d v="2022-10-31T00:00:00"/>
    <s v="Targeted Dealer"/>
    <m/>
    <n v="140"/>
    <n v="140"/>
    <n v="175"/>
    <n v="-35"/>
    <n v="125.00000000000001"/>
    <n v="45"/>
    <s v="DEC"/>
    <n v="45"/>
    <n v="130"/>
    <n v="2.8888888888888888"/>
    <s v="GROWTH"/>
    <n v="155"/>
    <s v="jAN"/>
    <n v="155"/>
    <n v="20"/>
    <n v="0.12903225806451624"/>
    <s v="GROWTH"/>
    <n v="0"/>
  </r>
  <r>
    <x v="1"/>
    <s v="TURA PLAIN"/>
    <s v="NEM365"/>
    <n v="1000003306"/>
    <s v="M.B. HARDWARE"/>
    <d v="2023-01-31T00:00:00"/>
    <s v="Targeted Dealer"/>
    <m/>
    <n v="105"/>
    <n v="105"/>
    <n v="50"/>
    <n v="55"/>
    <n v="47.61904761904762"/>
    <n v="25"/>
    <s v="DEC"/>
    <n v="25"/>
    <n v="25"/>
    <n v="1"/>
    <s v="GROWTH"/>
    <n v="80"/>
    <s v="jAN"/>
    <n v="80"/>
    <n v="-30"/>
    <n v="-0.375"/>
    <s v="DEGROWTH"/>
    <n v="0"/>
  </r>
  <r>
    <x v="1"/>
    <s v="TURA PLAIN"/>
    <s v="NEJ160"/>
    <n v="1000003396"/>
    <s v="JOYA ENTERPRISE"/>
    <d v="2023-02-28T00:00:00"/>
    <s v="Targeted Dealer"/>
    <m/>
    <n v="150"/>
    <n v="150"/>
    <n v="260"/>
    <n v="-110"/>
    <n v="173.33333333333334"/>
    <n v="155"/>
    <s v="DEC"/>
    <n v="155"/>
    <n v="105"/>
    <n v="0.67741935483870974"/>
    <s v="GROWTH"/>
    <n v="150"/>
    <s v="jAN"/>
    <n v="150"/>
    <n v="110"/>
    <n v="0.73333333333333339"/>
    <s v="GROWTH"/>
    <n v="0"/>
  </r>
  <r>
    <x v="1"/>
    <s v="TURA PLAIN"/>
    <s v="NES670"/>
    <n v="1000003613"/>
    <s v="SIPRA TRADERS"/>
    <d v="2023-06-29T00:00:00"/>
    <s v="Targeted Dealer"/>
    <m/>
    <n v="30"/>
    <n v="30"/>
    <n v="25"/>
    <n v="5"/>
    <n v="83.333333333333343"/>
    <n v="0"/>
    <s v="DEC"/>
    <n v="0"/>
    <n v="25"/>
    <s v=" "/>
    <b v="0"/>
    <n v="25"/>
    <s v="jAN"/>
    <n v="25"/>
    <n v="0"/>
    <n v="0"/>
    <s v="GROWTH"/>
    <n v="0"/>
  </r>
  <r>
    <x v="1"/>
    <s v="TURA PLAIN"/>
    <s v="NER306"/>
    <n v="1000003868"/>
    <s v="RANI ENTERPRISES"/>
    <d v="2024-02-23T00:00:00"/>
    <s v="Targeted Dealer"/>
    <m/>
    <n v="30"/>
    <n v="30"/>
    <n v="25"/>
    <n v="5"/>
    <n v="83.333333333333343"/>
    <n v="0"/>
    <s v="DEC"/>
    <n v="0"/>
    <n v="25"/>
    <s v=" "/>
    <b v="0"/>
    <n v="0"/>
    <s v="jAN"/>
    <n v="0"/>
    <n v="25"/>
    <n v="0"/>
    <b v="0"/>
    <n v="0"/>
  </r>
  <r>
    <x v="1"/>
    <s v="TURA PLAIN"/>
    <s v="NEM429"/>
    <n v="1000003952"/>
    <s v="MAA KAMAKHYA HARDWARE"/>
    <d v="2024-05-15T00:00:00"/>
    <s v="Targeted Dealer"/>
    <m/>
    <n v="255"/>
    <n v="255.00000000000003"/>
    <n v="90"/>
    <n v="165"/>
    <n v="35.294117647058819"/>
    <n v="235"/>
    <s v="DEC"/>
    <n v="235"/>
    <n v="-145"/>
    <n v="-0.61702127659574468"/>
    <s v="DEGROWTH"/>
    <n v="150"/>
    <s v="jAN"/>
    <n v="150"/>
    <n v="-60"/>
    <n v="-0.4"/>
    <s v="DEGROWTH"/>
    <n v="0"/>
  </r>
  <r>
    <x v="1"/>
    <s v="TURA PLAIN"/>
    <s v="NEM433"/>
    <n v="1000003987"/>
    <s v="MAA HARDWARE"/>
    <d v="2024-05-29T00:00:00"/>
    <s v="Targeted Dealer"/>
    <m/>
    <n v="190"/>
    <n v="190"/>
    <n v="95"/>
    <n v="95"/>
    <n v="50"/>
    <n v="85"/>
    <s v="DEC"/>
    <n v="85"/>
    <n v="10"/>
    <n v="0.11764705882352944"/>
    <s v="GROWTH"/>
    <n v="160"/>
    <s v="jAN"/>
    <n v="160"/>
    <n v="-65"/>
    <n v="-0.40625"/>
    <s v="DEGROWTH"/>
    <n v="0"/>
  </r>
  <r>
    <x v="2"/>
    <s v="Cooch Behar"/>
    <s v="D025"/>
    <n v="1000001225"/>
    <s v="DULAL CH. SAHA"/>
    <d v="2006-11-08T00:00:00"/>
    <s v="Targeted Dealer"/>
    <m/>
    <n v="1081.5"/>
    <n v="1081.5"/>
    <n v="926"/>
    <n v="155.5"/>
    <n v="85.621821544151643"/>
    <n v="901"/>
    <s v="DEC"/>
    <n v="901"/>
    <n v="25"/>
    <n v="2.7746947835738167E-2"/>
    <s v="GROWTH"/>
    <n v="811"/>
    <s v="jAN"/>
    <n v="811"/>
    <n v="115"/>
    <n v="0.1418002466091246"/>
    <s v="GROWTH"/>
    <n v="0"/>
  </r>
  <r>
    <x v="2"/>
    <s v="Cooch Behar"/>
    <s v="P111"/>
    <n v="1000001234"/>
    <s v="PABAN AGARWALA"/>
    <d v="2011-05-13T00:00:00"/>
    <s v="Targeted Dealer"/>
    <m/>
    <n v="5129"/>
    <n v="5129"/>
    <n v="4161"/>
    <n v="968"/>
    <n v="81.12692532657438"/>
    <n v="4199"/>
    <s v="DEC"/>
    <n v="4199"/>
    <n v="-38"/>
    <n v="-9.0497737556560764E-3"/>
    <s v="DEGROWTH"/>
    <n v="5855"/>
    <s v="jAN"/>
    <n v="5855"/>
    <n v="-1694"/>
    <n v="-0.28932536293766009"/>
    <s v="DEGROWTH"/>
    <n v="0"/>
  </r>
  <r>
    <x v="2"/>
    <s v="Cooch Behar"/>
    <s v="M212"/>
    <n v="1000001232"/>
    <s v="MAA KALI HARDWARE"/>
    <d v="2012-05-12T00:00:00"/>
    <s v="Targeted Dealer"/>
    <m/>
    <n v="411"/>
    <n v="411"/>
    <n v="278"/>
    <n v="133"/>
    <n v="67.639902676399018"/>
    <n v="248"/>
    <s v="DEC"/>
    <n v="248"/>
    <n v="30"/>
    <n v="0.12096774193548376"/>
    <s v="GROWTH"/>
    <n v="349"/>
    <s v="jAN"/>
    <n v="349"/>
    <n v="-71"/>
    <n v="-0.20343839541547282"/>
    <s v="DEGROWTH"/>
    <n v="0"/>
  </r>
  <r>
    <x v="2"/>
    <s v="Cooch Behar"/>
    <s v="G074"/>
    <n v="1000001229"/>
    <s v="GOPINATH ENTERPRISE"/>
    <d v="2012-09-16T00:00:00"/>
    <s v="Targeted Dealer"/>
    <m/>
    <n v="2100"/>
    <n v="2100"/>
    <n v="2052"/>
    <n v="48"/>
    <n v="97.714285714285708"/>
    <n v="1621"/>
    <s v="DEC"/>
    <n v="1621"/>
    <n v="431"/>
    <n v="0.26588525601480573"/>
    <s v="GROWTH"/>
    <n v="2533"/>
    <s v="jAN"/>
    <n v="2533"/>
    <n v="-481"/>
    <n v="-0.18989340702724045"/>
    <s v="DEGROWTH"/>
    <n v="0"/>
  </r>
  <r>
    <x v="2"/>
    <s v="Cooch Behar"/>
    <s v="N098"/>
    <n v="1000001233"/>
    <s v="NISHIGANJ BUILDERS"/>
    <d v="2013-05-06T00:00:00"/>
    <s v="Targeted Dealer"/>
    <m/>
    <n v="2040"/>
    <n v="2040.0000000000002"/>
    <n v="1416"/>
    <n v="624"/>
    <n v="69.411764705882348"/>
    <n v="1525"/>
    <s v="DEC"/>
    <n v="1525"/>
    <n v="-109"/>
    <n v="-7.1475409836065595E-2"/>
    <s v="DEGROWTH"/>
    <n v="1859"/>
    <s v="jAN"/>
    <n v="1859"/>
    <n v="-443"/>
    <n v="-0.23830016137708443"/>
    <s v="DEGROWTH"/>
    <n v="0"/>
  </r>
  <r>
    <x v="2"/>
    <s v="Cooch Behar"/>
    <s v="B190"/>
    <n v="1000001224"/>
    <s v="BHAI BHAI HARDWARE (COOCHBIHAR)"/>
    <d v="2013-07-31T00:00:00"/>
    <s v="Targeted Dealer"/>
    <m/>
    <n v="3290"/>
    <n v="3290"/>
    <n v="2598"/>
    <n v="692"/>
    <n v="78.966565349544069"/>
    <n v="2968"/>
    <s v="DEC"/>
    <n v="2968"/>
    <n v="-370"/>
    <n v="-0.1246630727762803"/>
    <s v="DEGROWTH"/>
    <n v="3484.5"/>
    <s v="jAN"/>
    <n v="3484.5"/>
    <n v="-886.5"/>
    <n v="-0.25441239776151525"/>
    <s v="DEGROWTH"/>
    <n v="0"/>
  </r>
  <r>
    <x v="2"/>
    <s v="Cooch Behar"/>
    <s v="L079"/>
    <n v="1000001230"/>
    <s v="LUCKY HARDWARE"/>
    <d v="2013-09-26T00:00:00"/>
    <s v="-"/>
    <m/>
    <n v="0"/>
    <n v="0"/>
    <n v="36"/>
    <n v="-36"/>
    <s v="-"/>
    <n v="0"/>
    <s v="DEC"/>
    <n v="0"/>
    <n v="36"/>
    <s v=" "/>
    <b v="0"/>
    <n v="12"/>
    <s v="jAN"/>
    <n v="12"/>
    <n v="24"/>
    <n v="2"/>
    <s v="GROWTH"/>
    <n v="0"/>
  </r>
  <r>
    <x v="2"/>
    <s v="Cooch Behar"/>
    <s v="L085"/>
    <n v="1000001231"/>
    <s v="LOKENATH HARDWARE (DINHATA)"/>
    <d v="2013-12-13T00:00:00"/>
    <s v="Targeted Dealer"/>
    <m/>
    <n v="1088"/>
    <n v="1088"/>
    <n v="973"/>
    <n v="115"/>
    <n v="89.430147058823522"/>
    <n v="986"/>
    <s v="DEC"/>
    <n v="986"/>
    <n v="-13"/>
    <n v="-1.3184584178498993E-2"/>
    <s v="DEGROWTH"/>
    <n v="847"/>
    <s v="jAN"/>
    <n v="847"/>
    <n v="126"/>
    <n v="0.14876033057851235"/>
    <s v="GROWTH"/>
    <n v="0"/>
  </r>
  <r>
    <x v="2"/>
    <s v="Cooch Behar"/>
    <s v="S561"/>
    <n v="1000001236"/>
    <s v="SABITA DAM"/>
    <d v="2014-02-22T00:00:00"/>
    <s v="Targeted Dealer"/>
    <m/>
    <n v="922"/>
    <n v="922"/>
    <n v="750"/>
    <n v="172"/>
    <n v="81.344902386117127"/>
    <n v="825"/>
    <s v="DEC"/>
    <n v="825"/>
    <n v="-75"/>
    <n v="-9.0909090909090939E-2"/>
    <s v="DEGROWTH"/>
    <n v="875"/>
    <s v="jAN"/>
    <n v="875"/>
    <n v="-125"/>
    <n v="-0.1428571428571429"/>
    <s v="DEGROWTH"/>
    <n v="0"/>
  </r>
  <r>
    <x v="2"/>
    <s v="Cooch Behar"/>
    <s v="D162"/>
    <n v="1000001228"/>
    <s v="DEBABRATA SAHA"/>
    <d v="2014-02-28T00:00:00"/>
    <s v="Targeted Dealer"/>
    <m/>
    <n v="400"/>
    <n v="400"/>
    <n v="216"/>
    <n v="184"/>
    <n v="54"/>
    <n v="96"/>
    <s v="DEC"/>
    <n v="96"/>
    <n v="120"/>
    <n v="1.25"/>
    <s v="GROWTH"/>
    <n v="397"/>
    <s v="jAN"/>
    <n v="397"/>
    <n v="-181"/>
    <n v="-0.45591939546599491"/>
    <s v="DEGROWTH"/>
    <n v="0"/>
  </r>
  <r>
    <x v="2"/>
    <s v="Cooch Behar"/>
    <s v="WBM098"/>
    <n v="1000001252"/>
    <s v="M/s PAUL HARDWARE STORES"/>
    <d v="2015-04-30T00:00:00"/>
    <s v="Targeted Dealer"/>
    <m/>
    <n v="1125"/>
    <n v="1125"/>
    <n v="950"/>
    <n v="175"/>
    <n v="84.444444444444443"/>
    <n v="750"/>
    <s v="DEC"/>
    <n v="750"/>
    <n v="200"/>
    <n v="0.26666666666666661"/>
    <s v="GROWTH"/>
    <n v="1300"/>
    <s v="jAN"/>
    <n v="1300"/>
    <n v="-350"/>
    <n v="-0.26923076923076927"/>
    <s v="DEGROWTH"/>
    <n v="0"/>
  </r>
  <r>
    <x v="2"/>
    <s v="Cooch Behar"/>
    <s v="WBN046"/>
    <n v="1000001256"/>
    <s v="NIRMAN UDYOG"/>
    <d v="2015-10-05T00:00:00"/>
    <s v="Targeted Dealer"/>
    <m/>
    <n v="350"/>
    <n v="350"/>
    <n v="102"/>
    <n v="248"/>
    <n v="29.142857142857142"/>
    <n v="253"/>
    <s v="DEC"/>
    <n v="253"/>
    <n v="-151"/>
    <n v="-0.59683794466403162"/>
    <s v="DEGROWTH"/>
    <n v="165"/>
    <s v="jAN"/>
    <n v="165"/>
    <n v="-63"/>
    <n v="-0.38181818181818183"/>
    <s v="DEGROWTH"/>
    <n v="0"/>
  </r>
  <r>
    <x v="2"/>
    <s v="Cooch Behar"/>
    <s v="WBD049"/>
    <n v="1000001242"/>
    <s v="DEY AGENCY "/>
    <d v="2016-06-21T00:00:00"/>
    <s v="Targeted Dealer"/>
    <m/>
    <n v="2750"/>
    <n v="2750"/>
    <n v="2099"/>
    <n v="651"/>
    <n v="76.327272727272728"/>
    <n v="2360"/>
    <s v="DEC"/>
    <n v="2360"/>
    <n v="-261"/>
    <n v="-0.110593220338983"/>
    <s v="DEGROWTH"/>
    <n v="2709"/>
    <s v="jAN"/>
    <n v="2709"/>
    <n v="-610"/>
    <n v="-0.2251753414544112"/>
    <s v="DEGROWTH"/>
    <n v="0"/>
  </r>
  <r>
    <x v="2"/>
    <s v="Cooch Behar"/>
    <s v="WBD067"/>
    <n v="1000001244"/>
    <s v="DHAR AGENCY"/>
    <d v="2018-04-17T00:00:00"/>
    <s v="Targeted Dealer"/>
    <m/>
    <n v="51"/>
    <n v="51"/>
    <n v="54"/>
    <n v="-3"/>
    <n v="105.88235294117646"/>
    <n v="24"/>
    <s v="DEC"/>
    <n v="24"/>
    <n v="30"/>
    <n v="1.25"/>
    <s v="GROWTH"/>
    <n v="51"/>
    <s v="jAN"/>
    <n v="51"/>
    <n v="3"/>
    <n v="5.8823529411764719E-2"/>
    <s v="GROWTH"/>
    <n v="0"/>
  </r>
  <r>
    <x v="2"/>
    <s v="Cooch Behar"/>
    <s v="WBB111"/>
    <n v="1000001238"/>
    <s v="BENGAL HARDWARE STORES"/>
    <d v="2018-12-20T00:00:00"/>
    <s v="Targeted Dealer"/>
    <m/>
    <n v="1600"/>
    <n v="1600"/>
    <n v="1040"/>
    <n v="560"/>
    <n v="65"/>
    <n v="1260"/>
    <s v="DEC"/>
    <n v="1260"/>
    <n v="-220"/>
    <n v="-0.17460317460317465"/>
    <s v="DEGROWTH"/>
    <n v="1252"/>
    <s v="jAN"/>
    <n v="1252"/>
    <n v="-212"/>
    <n v="-0.16932907348242809"/>
    <s v="DEGROWTH"/>
    <n v="0"/>
  </r>
  <r>
    <x v="2"/>
    <s v="Cooch Behar"/>
    <s v="WBK057"/>
    <n v="1000001251"/>
    <s v="KISHORE STEEL CENTRE"/>
    <d v="2018-12-21T00:00:00"/>
    <s v="Targeted Dealer"/>
    <m/>
    <n v="1350"/>
    <n v="1350"/>
    <n v="695"/>
    <n v="655"/>
    <n v="51.481481481481481"/>
    <n v="1317"/>
    <s v="DEC"/>
    <n v="1317"/>
    <n v="-622"/>
    <n v="-0.47228549734244496"/>
    <s v="DEGROWTH"/>
    <n v="1072"/>
    <s v="jAN"/>
    <n v="1072"/>
    <n v="-377"/>
    <n v="-0.35167910447761197"/>
    <s v="DEGROWTH"/>
    <n v="0"/>
  </r>
  <r>
    <x v="2"/>
    <s v="Cooch Behar"/>
    <s v="WBM241"/>
    <n v="1000001254"/>
    <s v="MAA MANASHA HARDWARE"/>
    <d v="2019-01-28T00:00:00"/>
    <s v="Targeted Dealer"/>
    <m/>
    <n v="348"/>
    <n v="348"/>
    <n v="165"/>
    <n v="183"/>
    <n v="47.413793103448278"/>
    <n v="218"/>
    <s v="DEC"/>
    <n v="218"/>
    <n v="-53"/>
    <n v="-0.24311926605504586"/>
    <s v="DEGROWTH"/>
    <n v="110"/>
    <s v="jAN"/>
    <n v="110"/>
    <n v="55"/>
    <n v="0.5"/>
    <s v="GROWTH"/>
    <n v="0"/>
  </r>
  <r>
    <x v="2"/>
    <s v="Cooch Behar"/>
    <s v="WBR107"/>
    <n v="1000001259"/>
    <s v="ROY HARDWARE"/>
    <d v="2019-01-29T00:00:00"/>
    <s v="Targeted Dealer"/>
    <m/>
    <n v="182"/>
    <n v="182"/>
    <n v="40"/>
    <n v="142"/>
    <n v="21.978021978021978"/>
    <n v="151"/>
    <s v="DEC"/>
    <n v="151"/>
    <n v="-111"/>
    <n v="-0.73509933774834435"/>
    <s v="DEGROWTH"/>
    <n v="100"/>
    <s v="jAN"/>
    <n v="100"/>
    <n v="-60"/>
    <n v="-0.6"/>
    <s v="DEGROWTH"/>
    <n v="0"/>
  </r>
  <r>
    <x v="2"/>
    <s v="Cooch Behar"/>
    <s v="WBD074"/>
    <n v="1000001245"/>
    <s v="DEY ENTERPRISE (GHUGHUMARI)"/>
    <d v="2019-07-06T00:00:00"/>
    <s v="Targeted Dealer"/>
    <m/>
    <n v="150"/>
    <n v="150"/>
    <n v="108"/>
    <n v="42"/>
    <n v="72"/>
    <n v="96"/>
    <s v="DEC"/>
    <n v="96"/>
    <n v="12"/>
    <n v="0.125"/>
    <s v="GROWTH"/>
    <n v="180"/>
    <s v="jAN"/>
    <n v="180"/>
    <n v="-72"/>
    <n v="-0.4"/>
    <s v="DEGROWTH"/>
    <n v="0"/>
  </r>
  <r>
    <x v="2"/>
    <s v="Cooch Behar"/>
    <s v="WBS279"/>
    <n v="1000001264"/>
    <s v="SAHA CONSTRUCTION"/>
    <d v="2020-05-24T00:00:00"/>
    <s v="Targeted Dealer"/>
    <m/>
    <n v="1950"/>
    <n v="1950"/>
    <n v="1165"/>
    <n v="785"/>
    <n v="59.743589743589745"/>
    <n v="1615"/>
    <s v="DEC"/>
    <n v="1615"/>
    <n v="-450"/>
    <n v="-0.27863777089783281"/>
    <s v="DEGROWTH"/>
    <n v="1835.5"/>
    <s v="jAN"/>
    <n v="1835.5"/>
    <n v="-670.5"/>
    <n v="-0.3652955597929719"/>
    <s v="DEGROWTH"/>
    <n v="0"/>
  </r>
  <r>
    <x v="2"/>
    <s v="Cooch Behar"/>
    <s v="WBN096"/>
    <n v="1000001257"/>
    <s v="NUR ISLAM ENTERPRISE"/>
    <d v="2020-11-01T00:00:00"/>
    <s v="-"/>
    <m/>
    <n v="0"/>
    <n v="0"/>
    <n v="12"/>
    <n v="-12"/>
    <s v="-"/>
    <n v="0"/>
    <s v="DEC"/>
    <n v="0"/>
    <n v="12"/>
    <s v=" "/>
    <b v="0"/>
    <n v="24"/>
    <s v="jAN"/>
    <n v="24"/>
    <n v="-12"/>
    <n v="-0.5"/>
    <s v="DEGROWTH"/>
    <n v="1"/>
  </r>
  <r>
    <x v="2"/>
    <s v="Cooch Behar"/>
    <s v="WBS297"/>
    <n v="1000001265"/>
    <s v="SHREE KRISHNA HARDWARE - NAYARHAT"/>
    <d v="2020-12-23T00:00:00"/>
    <s v="Targeted Dealer"/>
    <m/>
    <n v="1100"/>
    <n v="1100"/>
    <n v="919"/>
    <n v="181"/>
    <n v="83.545454545454547"/>
    <n v="899.5"/>
    <s v="DEC"/>
    <n v="899.5"/>
    <n v="19.5"/>
    <n v="2.1678710394663625E-2"/>
    <s v="GROWTH"/>
    <n v="1314"/>
    <s v="jAN"/>
    <n v="1314"/>
    <n v="-395"/>
    <n v="-0.30060882800608824"/>
    <s v="DEGROWTH"/>
    <n v="0"/>
  </r>
  <r>
    <x v="2"/>
    <s v="Cooch Behar"/>
    <s v="WBC027"/>
    <n v="1000001241"/>
    <s v="CHILAKHANA HARDWARE STORES"/>
    <d v="2020-12-29T00:00:00"/>
    <s v="Targeted Dealer"/>
    <m/>
    <n v="150"/>
    <n v="150"/>
    <n v="75"/>
    <n v="75"/>
    <n v="50"/>
    <n v="100"/>
    <s v="DEC"/>
    <n v="100"/>
    <n v="-25"/>
    <n v="-0.25"/>
    <s v="DEGROWTH"/>
    <n v="190"/>
    <s v="jAN"/>
    <n v="190"/>
    <n v="-115"/>
    <n v="-0.60526315789473684"/>
    <s v="DEGROWTH"/>
    <n v="0"/>
  </r>
  <r>
    <x v="2"/>
    <s v="Cooch Behar"/>
    <s v="WBB137"/>
    <n v="1000001239"/>
    <s v="BASANTI HARDWARE"/>
    <d v="2021-01-05T00:00:00"/>
    <s v="Targeted Dealer"/>
    <m/>
    <n v="100"/>
    <n v="100"/>
    <n v="125"/>
    <n v="-25"/>
    <n v="125"/>
    <n v="0"/>
    <s v="DEC"/>
    <n v="0"/>
    <n v="125"/>
    <s v=" "/>
    <b v="0"/>
    <n v="225"/>
    <s v="jAN"/>
    <n v="225"/>
    <n v="-100"/>
    <n v="-0.44444444444444442"/>
    <s v="DEGROWTH"/>
    <n v="0"/>
  </r>
  <r>
    <x v="2"/>
    <s v="Cooch Behar"/>
    <s v="WBR129"/>
    <n v="1000001261"/>
    <s v="R.K. STEEL - COOCHBIHAR"/>
    <d v="2021-03-09T00:00:00"/>
    <s v="Targeted Dealer"/>
    <m/>
    <n v="17"/>
    <n v="17"/>
    <n v="24"/>
    <n v="-7"/>
    <n v="141.17647058823528"/>
    <n v="12"/>
    <s v="DEC"/>
    <n v="12"/>
    <n v="12"/>
    <n v="1"/>
    <s v="GROWTH"/>
    <n v="49"/>
    <s v="jAN"/>
    <n v="49"/>
    <n v="-25"/>
    <n v="-0.51020408163265307"/>
    <s v="DEGROWTH"/>
    <n v="0"/>
  </r>
  <r>
    <x v="2"/>
    <s v="Cooch Behar"/>
    <s v="WBJ062"/>
    <n v="1000001250"/>
    <s v="JUWEL ENTERPRISE"/>
    <d v="2021-03-12T00:00:00"/>
    <s v="Targeted Dealer"/>
    <m/>
    <n v="100"/>
    <n v="100"/>
    <n v="50"/>
    <n v="50"/>
    <n v="50"/>
    <n v="50"/>
    <s v="DEC"/>
    <n v="50"/>
    <n v="0"/>
    <n v="0"/>
    <s v="GROWTH"/>
    <n v="75"/>
    <s v="jAN"/>
    <n v="75"/>
    <n v="-25"/>
    <n v="-0.33333333333333337"/>
    <s v="DEGROWTH"/>
    <n v="0"/>
  </r>
  <r>
    <x v="2"/>
    <s v="Cooch Behar"/>
    <s v="WBS307"/>
    <n v="1000001998"/>
    <s v="SAHA HARDWERE"/>
    <d v="2021-09-29T00:00:00"/>
    <s v="Targeted Dealer"/>
    <m/>
    <n v="50"/>
    <n v="50"/>
    <n v="0"/>
    <n v="50"/>
    <n v="0"/>
    <n v="0"/>
    <s v="DEC"/>
    <n v="0"/>
    <n v="0"/>
    <s v=" "/>
    <b v="0"/>
    <n v="100"/>
    <s v="jAN"/>
    <n v="100"/>
    <n v="-100"/>
    <n v="-1"/>
    <s v="DEGROWTH"/>
    <n v="0"/>
  </r>
  <r>
    <x v="2"/>
    <s v="Cooch Behar"/>
    <s v="WBD090"/>
    <n v="1000002045"/>
    <s v="DEY ENTERPRISE - BABURHAT"/>
    <d v="2021-11-01T00:00:00"/>
    <s v="Targeted Dealer"/>
    <m/>
    <n v="479"/>
    <n v="479"/>
    <n v="385"/>
    <n v="94"/>
    <n v="80.375782881002081"/>
    <n v="360"/>
    <s v="DEC"/>
    <n v="360"/>
    <n v="25"/>
    <n v="6.944444444444442E-2"/>
    <s v="GROWTH"/>
    <n v="402"/>
    <s v="jAN"/>
    <n v="402"/>
    <n v="-17"/>
    <n v="-4.2288557213930322E-2"/>
    <s v="DEGROWTH"/>
    <n v="0"/>
  </r>
  <r>
    <x v="2"/>
    <s v="Cooch Behar"/>
    <s v="WBB150"/>
    <n v="1000002982"/>
    <s v="BISWAS HARDWARE STORES"/>
    <d v="2022-09-26T00:00:00"/>
    <s v="Targeted Dealer"/>
    <m/>
    <n v="85"/>
    <n v="85"/>
    <n v="75"/>
    <n v="10"/>
    <n v="88.235294117647058"/>
    <n v="75"/>
    <s v="DEC"/>
    <n v="75"/>
    <n v="0"/>
    <n v="0"/>
    <s v="GROWTH"/>
    <n v="175"/>
    <s v="jAN"/>
    <n v="175"/>
    <n v="-100"/>
    <n v="-0.5714285714285714"/>
    <s v="DEGROWTH"/>
    <n v="0"/>
  </r>
  <r>
    <x v="2"/>
    <s v="Cooch Behar"/>
    <s v="WBO006"/>
    <n v="1000003247"/>
    <s v="OM SRI GANESH TRADING CO"/>
    <d v="2023-01-16T00:00:00"/>
    <s v="Targeted Dealer"/>
    <m/>
    <n v="25"/>
    <n v="25"/>
    <n v="25"/>
    <n v="0"/>
    <n v="100"/>
    <n v="25"/>
    <s v="DEC"/>
    <n v="25"/>
    <n v="0"/>
    <n v="0"/>
    <s v="GROWTH"/>
    <n v="15"/>
    <s v="jAN"/>
    <n v="15"/>
    <n v="10"/>
    <n v="0.66666666666666674"/>
    <s v="GROWTH"/>
    <n v="1"/>
  </r>
  <r>
    <x v="2"/>
    <s v="Cooch Behar"/>
    <s v="WBN108"/>
    <n v="1000003610"/>
    <s v="NIKHIL KUMAR CHOWDHURY"/>
    <d v="2023-06-22T00:00:00"/>
    <s v="Targeted Dealer"/>
    <m/>
    <n v="12"/>
    <n v="12"/>
    <n v="12"/>
    <n v="0"/>
    <n v="100"/>
    <n v="12"/>
    <s v="DEC"/>
    <n v="12"/>
    <n v="0"/>
    <n v="0"/>
    <s v="GROWTH"/>
    <n v="10"/>
    <s v="jAN"/>
    <n v="10"/>
    <n v="2"/>
    <n v="0.19999999999999996"/>
    <s v="GROWTH"/>
    <n v="1"/>
  </r>
  <r>
    <x v="2"/>
    <s v="Cooch Behar"/>
    <s v="WBJ076"/>
    <n v="1000003723"/>
    <s v="JYOTSNA HARDWARE"/>
    <d v="2023-09-29T00:00:00"/>
    <s v="Targeted Dealer"/>
    <m/>
    <n v="151"/>
    <n v="151"/>
    <n v="159"/>
    <n v="-8"/>
    <n v="105.29801324503312"/>
    <n v="118"/>
    <s v="DEC"/>
    <n v="118"/>
    <n v="41"/>
    <n v="0.34745762711864403"/>
    <s v="GROWTH"/>
    <n v="47"/>
    <s v="jAN"/>
    <n v="47"/>
    <n v="112"/>
    <n v="2.3829787234042552"/>
    <s v="GROWTH"/>
    <n v="0"/>
  </r>
  <r>
    <x v="2"/>
    <s v="Cooch Behar"/>
    <s v="WBG099"/>
    <n v="1000004091"/>
    <s v="GOURAB SAHA"/>
    <d v="2024-08-21T00:00:00"/>
    <s v="Targeted Dealer"/>
    <m/>
    <n v="60"/>
    <n v="60"/>
    <n v="84"/>
    <n v="-24"/>
    <n v="140"/>
    <n v="60"/>
    <s v="DEC"/>
    <n v="60"/>
    <n v="24"/>
    <n v="0.39999999999999991"/>
    <s v="GROWTH"/>
    <n v="259.5"/>
    <s v="jAN"/>
    <n v="259.5"/>
    <n v="-175.5"/>
    <n v="-0.67630057803468202"/>
    <s v="DEGROWTH"/>
    <n v="0"/>
  </r>
  <r>
    <x v="2"/>
    <s v="ALIPURDUAR"/>
    <s v="S141"/>
    <n v="1000001141"/>
    <s v="SAHA &amp; CO."/>
    <d v="2008-04-28T00:00:00"/>
    <s v="Targeted Dealer"/>
    <m/>
    <n v="1775"/>
    <n v="1775"/>
    <n v="1262"/>
    <n v="513"/>
    <n v="71.098591549295776"/>
    <n v="1474"/>
    <s v="DEC"/>
    <n v="1474"/>
    <n v="-212"/>
    <n v="-0.14382632293080055"/>
    <s v="DEGROWTH"/>
    <n v="1749"/>
    <s v="jAN"/>
    <n v="1749"/>
    <n v="-487"/>
    <n v="-0.2784448256146369"/>
    <s v="DEGROWTH"/>
    <n v="0"/>
  </r>
  <r>
    <x v="2"/>
    <s v="ALIPURDUAR"/>
    <s v="R132"/>
    <n v="1000001140"/>
    <s v="RADHA HARDWARE"/>
    <d v="2013-01-30T00:00:00"/>
    <s v="Targeted Dealer"/>
    <m/>
    <n v="1680"/>
    <n v="1680"/>
    <n v="1401"/>
    <n v="279"/>
    <n v="83.392857142857139"/>
    <n v="1163"/>
    <s v="DEC"/>
    <n v="1163"/>
    <n v="238"/>
    <n v="0.20464316423043849"/>
    <s v="GROWTH"/>
    <n v="1715"/>
    <s v="jAN"/>
    <n v="1715"/>
    <n v="-314"/>
    <n v="-0.18309037900874636"/>
    <s v="DEGROWTH"/>
    <n v="0"/>
  </r>
  <r>
    <x v="2"/>
    <s v="ALIPURDUAR"/>
    <s v="WBH019"/>
    <n v="1000001146"/>
    <s v="HARI OM TRADERS (JALPAIGURI)"/>
    <d v="2015-08-07T00:00:00"/>
    <s v="Targeted Dealer"/>
    <m/>
    <n v="995"/>
    <n v="994.99999999999989"/>
    <n v="495"/>
    <n v="500"/>
    <n v="49.748743718592969"/>
    <n v="809"/>
    <s v="DEC"/>
    <n v="809"/>
    <n v="-314"/>
    <n v="-0.38813349814585907"/>
    <s v="DEGROWTH"/>
    <n v="985"/>
    <s v="jAN"/>
    <n v="985"/>
    <n v="-490"/>
    <n v="-0.4974619289340102"/>
    <s v="DEGROWTH"/>
    <n v="0"/>
  </r>
  <r>
    <x v="2"/>
    <s v="ALIPURDUAR"/>
    <s v="WBP050"/>
    <n v="1000001150"/>
    <s v="PUNAM TRADING"/>
    <d v="2016-06-03T00:00:00"/>
    <s v="Targeted Dealer"/>
    <m/>
    <n v="680"/>
    <n v="680"/>
    <n v="662"/>
    <n v="18"/>
    <n v="97.352941176470594"/>
    <n v="387"/>
    <s v="DEC"/>
    <n v="387"/>
    <n v="275"/>
    <n v="0.71059431524547811"/>
    <s v="GROWTH"/>
    <n v="525"/>
    <s v="jAN"/>
    <n v="525"/>
    <n v="137"/>
    <n v="0.26095238095238105"/>
    <s v="GROWTH"/>
    <n v="0"/>
  </r>
  <r>
    <x v="2"/>
    <s v="ALIPURDUAR"/>
    <s v="WBG075"/>
    <n v="1000001144"/>
    <s v="GARG ENTERPRISES"/>
    <d v="2019-05-04T00:00:00"/>
    <s v="Targeted Dealer"/>
    <m/>
    <n v="2124"/>
    <n v="2124"/>
    <n v="1983"/>
    <n v="141"/>
    <n v="93.361581920903959"/>
    <n v="2017"/>
    <s v="DEC"/>
    <n v="2017"/>
    <n v="-34"/>
    <n v="-1.6856717897868134E-2"/>
    <s v="DEGROWTH"/>
    <n v="1736"/>
    <s v="jAN"/>
    <n v="1736"/>
    <n v="247"/>
    <n v="0.14228110599078336"/>
    <s v="GROWTH"/>
    <n v="0"/>
  </r>
  <r>
    <x v="2"/>
    <s v="ALIPURDUAR"/>
    <s v="WBS267"/>
    <n v="1000001154"/>
    <s v="SADHANA ENTERPRISE (MATHURABAGAN)"/>
    <d v="2019-10-11T00:00:00"/>
    <s v="Targeted Dealer"/>
    <m/>
    <n v="135"/>
    <n v="135"/>
    <n v="120"/>
    <n v="15"/>
    <n v="88.888888888888886"/>
    <n v="168"/>
    <s v="DEC"/>
    <n v="168"/>
    <n v="-48"/>
    <n v="-0.2857142857142857"/>
    <s v="DEGROWTH"/>
    <n v="113"/>
    <s v="jAN"/>
    <n v="113"/>
    <n v="7"/>
    <n v="6.1946902654867353E-2"/>
    <s v="GROWTH"/>
    <n v="0"/>
  </r>
  <r>
    <x v="2"/>
    <s v="ALIPURDUAR"/>
    <s v="WBM272"/>
    <n v="1000001147"/>
    <s v="MAA BHABANI HARDWARE"/>
    <d v="2021-02-01T00:00:00"/>
    <s v="Targeted Dealer"/>
    <m/>
    <n v="150"/>
    <n v="150"/>
    <n v="72"/>
    <n v="78"/>
    <n v="48"/>
    <n v="108"/>
    <s v="DEC"/>
    <n v="108"/>
    <n v="-36"/>
    <n v="-0.33333333333333337"/>
    <s v="DEGROWTH"/>
    <n v="144"/>
    <s v="jAN"/>
    <n v="144"/>
    <n v="-72"/>
    <n v="-0.5"/>
    <s v="DEGROWTH"/>
    <n v="0"/>
  </r>
  <r>
    <x v="2"/>
    <s v="ALIPURDUAR"/>
    <s v="WBR128"/>
    <n v="1000001153"/>
    <s v="R P ENTERPRISE"/>
    <d v="2021-02-03T00:00:00"/>
    <s v="Targeted Dealer"/>
    <m/>
    <n v="2530"/>
    <n v="2530"/>
    <n v="2257"/>
    <n v="273"/>
    <n v="89.209486166007906"/>
    <n v="2179"/>
    <s v="DEC"/>
    <n v="2179"/>
    <n v="78"/>
    <n v="3.5796236805874182E-2"/>
    <s v="GROWTH"/>
    <n v="2549"/>
    <s v="jAN"/>
    <n v="2549"/>
    <n v="-292"/>
    <n v="-0.11455472734405647"/>
    <s v="DEGROWTH"/>
    <n v="0"/>
  </r>
  <r>
    <x v="2"/>
    <s v="ALIPURDUAR"/>
    <s v="WBD085"/>
    <n v="1000001143"/>
    <s v="DALIM KUMAR DAS"/>
    <d v="2021-03-02T00:00:00"/>
    <s v="Targeted Dealer"/>
    <m/>
    <n v="100"/>
    <n v="100"/>
    <n v="72"/>
    <n v="28"/>
    <n v="72"/>
    <n v="24"/>
    <s v="DEC"/>
    <n v="24"/>
    <n v="48"/>
    <n v="2"/>
    <s v="GROWTH"/>
    <n v="72"/>
    <s v="jAN"/>
    <n v="72"/>
    <n v="0"/>
    <n v="0"/>
    <s v="GROWTH"/>
    <n v="0"/>
  </r>
  <r>
    <x v="2"/>
    <s v="ALIPURDUAR"/>
    <s v="WBM273"/>
    <n v="1000001148"/>
    <s v="MAHESWARI CEMENT AGENCY - ALIPURDUAR"/>
    <d v="2021-05-21T00:00:00"/>
    <s v="Targeted Dealer"/>
    <m/>
    <n v="180"/>
    <n v="180"/>
    <n v="259"/>
    <n v="-79"/>
    <n v="143.88888888888889"/>
    <n v="156"/>
    <s v="DEC"/>
    <n v="156"/>
    <n v="103"/>
    <n v="0.66025641025641035"/>
    <s v="GROWTH"/>
    <n v="164"/>
    <s v="jAN"/>
    <n v="164"/>
    <n v="95"/>
    <n v="0.5792682926829269"/>
    <s v="GROWTH"/>
    <n v="0"/>
  </r>
  <r>
    <x v="2"/>
    <s v="ALIPURDUAR"/>
    <s v="WBP088"/>
    <n v="1000002535"/>
    <s v="PALIT ENTERPRISE"/>
    <d v="2022-02-10T00:00:00"/>
    <s v="Targeted Dealer"/>
    <m/>
    <n v="240"/>
    <n v="240"/>
    <n v="270"/>
    <n v="-30"/>
    <n v="112.5"/>
    <n v="125"/>
    <s v="DEC"/>
    <n v="125"/>
    <n v="145"/>
    <n v="1.1600000000000001"/>
    <s v="GROWTH"/>
    <n v="200"/>
    <s v="jAN"/>
    <n v="200"/>
    <n v="70"/>
    <n v="0.35000000000000009"/>
    <s v="GROWTH"/>
    <n v="0"/>
  </r>
  <r>
    <x v="2"/>
    <s v="ALIPURDUAR"/>
    <s v="WBR152"/>
    <n v="1000003700"/>
    <s v="RAMKRISHNA HARDWARE - BIRPARA"/>
    <d v="2023-08-29T00:00:00"/>
    <s v="Targeted Dealer"/>
    <m/>
    <n v="100"/>
    <n v="100"/>
    <n v="97"/>
    <n v="3"/>
    <n v="97"/>
    <n v="60"/>
    <s v="DEC"/>
    <n v="60"/>
    <n v="37"/>
    <n v="0.6166666666666667"/>
    <s v="GROWTH"/>
    <n v="73"/>
    <s v="jAN"/>
    <n v="73"/>
    <n v="24"/>
    <n v="0.32876712328767121"/>
    <s v="GROWTH"/>
    <n v="0"/>
  </r>
  <r>
    <x v="2"/>
    <s v="ALIPURDUAR"/>
    <s v="WBS342"/>
    <n v="1000003743"/>
    <s v="SUJIT KUMAR SAHA"/>
    <d v="2023-10-31T00:00:00"/>
    <s v="Targeted Dealer"/>
    <m/>
    <n v="50"/>
    <n v="50"/>
    <n v="60"/>
    <n v="-10"/>
    <n v="120"/>
    <n v="24"/>
    <s v="DEC"/>
    <n v="24"/>
    <n v="36"/>
    <n v="1.5"/>
    <s v="GROWTH"/>
    <n v="12"/>
    <s v="jAN"/>
    <n v="12"/>
    <n v="48"/>
    <n v="4"/>
    <s v="GROWTH"/>
    <n v="0"/>
  </r>
  <r>
    <x v="2"/>
    <s v="ALIPURDUAR"/>
    <s v="WBA163"/>
    <n v="1000004007"/>
    <s v="ANKIT HARDWARE"/>
    <d v="2024-06-14T00:00:00"/>
    <s v="Targeted Dealer"/>
    <m/>
    <n v="125"/>
    <n v="125"/>
    <n v="128"/>
    <n v="-3"/>
    <n v="102.4"/>
    <n v="138"/>
    <s v="DEC"/>
    <n v="138"/>
    <n v="-10"/>
    <n v="-7.2463768115942018E-2"/>
    <s v="DEGROWTH"/>
    <n v="87"/>
    <s v="jAN"/>
    <n v="87"/>
    <n v="41"/>
    <n v="0.47126436781609193"/>
    <s v="GROWTH"/>
    <n v="0"/>
  </r>
  <r>
    <x v="2"/>
    <s v="ALIPURDUAR"/>
    <s v="WBR155"/>
    <n v="1000004035"/>
    <s v="RADHA TRADERS"/>
    <d v="2024-07-05T00:00:00"/>
    <s v="-"/>
    <m/>
    <n v="0"/>
    <n v="0"/>
    <n v="0"/>
    <n v="0"/>
    <s v="-"/>
    <n v="0"/>
    <s v="DEC"/>
    <n v="0"/>
    <n v="0"/>
    <s v=" "/>
    <b v="0"/>
    <n v="410"/>
    <s v="jAN"/>
    <n v="410"/>
    <n v="-410"/>
    <n v="-1"/>
    <s v="DEGROWTH"/>
    <n v="0"/>
  </r>
  <r>
    <x v="2"/>
    <s v="ALIPURDUAR"/>
    <s v="WBB160"/>
    <n v="1000004069"/>
    <s v="BAJRANGBALI HARDWARE"/>
    <d v="2024-07-31T00:00:00"/>
    <s v="Targeted Dealer"/>
    <m/>
    <n v="136"/>
    <n v="136"/>
    <n v="170"/>
    <n v="-34"/>
    <n v="124.99999999999999"/>
    <n v="168"/>
    <s v="DEC"/>
    <n v="168"/>
    <n v="2"/>
    <n v="1.1904761904761862E-2"/>
    <s v="GROWTH"/>
    <n v="104"/>
    <s v="jAN"/>
    <n v="104"/>
    <n v="66"/>
    <n v="0.63461538461538458"/>
    <s v="GROWTH"/>
    <n v="0"/>
  </r>
  <r>
    <x v="2"/>
    <s v="JALPAIGURI"/>
    <s v="P106"/>
    <n v="1000001408"/>
    <s v="PROMILA BUILDERS"/>
    <d v="2011-03-12T00:00:00"/>
    <s v="Targeted Dealer"/>
    <m/>
    <n v="300"/>
    <n v="300"/>
    <n v="445"/>
    <n v="-145"/>
    <n v="148.33333333333334"/>
    <n v="178.5"/>
    <s v="DEC"/>
    <n v="178.5"/>
    <n v="266.5"/>
    <n v="1.4929971988795518"/>
    <s v="GROWTH"/>
    <n v="33.9"/>
    <s v="jAN"/>
    <n v="33.9"/>
    <n v="411.1"/>
    <n v="12.12684365781711"/>
    <s v="GROWTH"/>
    <n v="0"/>
  </r>
  <r>
    <x v="2"/>
    <s v="JALPAIGURI"/>
    <s v="C085"/>
    <n v="1000001405"/>
    <s v="CHHOGMAL OMPRAKASH"/>
    <d v="2011-11-29T00:00:00"/>
    <s v="Targeted Dealer"/>
    <m/>
    <n v="200"/>
    <n v="200"/>
    <n v="201"/>
    <n v="-1"/>
    <n v="100.5"/>
    <n v="230"/>
    <s v="DEC"/>
    <n v="230"/>
    <n v="-29"/>
    <n v="-0.12608695652173918"/>
    <s v="DEGROWTH"/>
    <n v="212"/>
    <s v="jAN"/>
    <n v="212"/>
    <n v="-11"/>
    <n v="-5.1886792452830233E-2"/>
    <s v="DEGROWTH"/>
    <n v="0"/>
  </r>
  <r>
    <x v="2"/>
    <s v="JALPAIGURI"/>
    <s v="T057"/>
    <n v="1000001418"/>
    <s v="TIRUPATI IRON STORES"/>
    <d v="2012-01-17T00:00:00"/>
    <s v="Targeted Dealer"/>
    <m/>
    <n v="350"/>
    <n v="350"/>
    <n v="200"/>
    <n v="150"/>
    <n v="57.142857142857146"/>
    <n v="300"/>
    <s v="DEC"/>
    <n v="300"/>
    <n v="-100"/>
    <n v="-0.33333333333333337"/>
    <s v="DEGROWTH"/>
    <n v="254"/>
    <s v="jAN"/>
    <n v="254"/>
    <n v="-54"/>
    <n v="-0.21259842519685035"/>
    <s v="DEGROWTH"/>
    <n v="0"/>
  </r>
  <r>
    <x v="2"/>
    <s v="JALPAIGURI"/>
    <s v="R114"/>
    <n v="1000002808"/>
    <s v="ROY ENTERPRISE (SILIGURI)"/>
    <d v="2012-02-03T00:00:00"/>
    <s v="Targeted Dealer"/>
    <m/>
    <n v="2075"/>
    <n v="2075"/>
    <n v="2245.1000000000004"/>
    <n v="-170.10000000000036"/>
    <n v="108.1975903614458"/>
    <n v="2674.2000000000007"/>
    <s v="DEC"/>
    <n v="2674.2000000000007"/>
    <n v="-429.10000000000036"/>
    <n v="-0.16045920275222503"/>
    <s v="DEGROWTH"/>
    <n v="1559.4"/>
    <s v="jAN"/>
    <n v="1559.4"/>
    <n v="685.70000000000027"/>
    <n v="0.43972040528408374"/>
    <s v="GROWTH"/>
    <n v="0"/>
  </r>
  <r>
    <x v="2"/>
    <s v="JALPAIGURI"/>
    <s v="S321"/>
    <n v="1000001411"/>
    <s v="SUBRATA SAHA"/>
    <d v="2012-07-12T00:00:00"/>
    <s v="Targeted Dealer"/>
    <m/>
    <n v="100"/>
    <n v="100"/>
    <n v="102"/>
    <n v="-2"/>
    <n v="102"/>
    <n v="61"/>
    <s v="DEC"/>
    <n v="61"/>
    <n v="41"/>
    <n v="0.67213114754098369"/>
    <s v="GROWTH"/>
    <n v="161"/>
    <s v="jAN"/>
    <n v="161"/>
    <n v="-59"/>
    <n v="-0.36645962732919257"/>
    <s v="DEGROWTH"/>
    <n v="0"/>
  </r>
  <r>
    <x v="2"/>
    <s v="JALPAIGURI"/>
    <s v="S349"/>
    <n v="1000001413"/>
    <s v="SASWAT"/>
    <d v="2012-11-21T00:00:00"/>
    <s v="Targeted Dealer"/>
    <m/>
    <n v="150"/>
    <n v="150"/>
    <n v="127"/>
    <n v="23"/>
    <n v="84.666666666666671"/>
    <n v="120.5"/>
    <s v="DEC"/>
    <n v="120.5"/>
    <n v="6.5"/>
    <n v="5.3941908713692976E-2"/>
    <s v="GROWTH"/>
    <n v="130"/>
    <s v="jAN"/>
    <n v="130"/>
    <n v="-3"/>
    <n v="-2.3076923076923106E-2"/>
    <s v="DEGROWTH"/>
    <n v="0"/>
  </r>
  <r>
    <x v="2"/>
    <s v="JALPAIGURI"/>
    <s v="L073"/>
    <n v="1000001406"/>
    <s v="LOUHA BHANDAR"/>
    <d v="2013-07-24T00:00:00"/>
    <s v="Targeted Dealer"/>
    <m/>
    <n v="150"/>
    <n v="150"/>
    <n v="71.5"/>
    <n v="78.5"/>
    <n v="47.666666666666664"/>
    <n v="117"/>
    <s v="DEC"/>
    <n v="117"/>
    <n v="-45.5"/>
    <n v="-0.38888888888888884"/>
    <s v="DEGROWTH"/>
    <n v="105"/>
    <s v="jAN"/>
    <n v="105"/>
    <n v="-33.5"/>
    <n v="-0.31904761904761902"/>
    <s v="DEGROWTH"/>
    <n v="0"/>
  </r>
  <r>
    <x v="2"/>
    <s v="JALPAIGURI"/>
    <s v="S462"/>
    <n v="1000001415"/>
    <s v="SUMAN HARDWARE"/>
    <d v="2013-09-26T00:00:00"/>
    <s v="-"/>
    <m/>
    <n v="0"/>
    <n v="0"/>
    <n v="0"/>
    <n v="0"/>
    <s v="-"/>
    <n v="0"/>
    <s v="DEC"/>
    <n v="0"/>
    <n v="0"/>
    <s v=" "/>
    <b v="0"/>
    <n v="24"/>
    <s v="jAN"/>
    <n v="24"/>
    <n v="-24"/>
    <n v="-1"/>
    <s v="DEGROWTH"/>
    <n v="0"/>
  </r>
  <r>
    <x v="2"/>
    <s v="JALPAIGURI"/>
    <s v="S478"/>
    <n v="1000001416"/>
    <s v="SUNITI ENTERPRISE"/>
    <d v="2013-10-31T00:00:00"/>
    <s v="Targeted Dealer"/>
    <m/>
    <n v="250"/>
    <n v="250"/>
    <n v="116"/>
    <n v="134"/>
    <n v="46.4"/>
    <n v="309"/>
    <s v="DEC"/>
    <n v="309"/>
    <n v="-193"/>
    <n v="-0.62459546925566345"/>
    <s v="DEGROWTH"/>
    <n v="210"/>
    <s v="jAN"/>
    <n v="210"/>
    <n v="-94"/>
    <n v="-0.44761904761904758"/>
    <s v="DEGROWTH"/>
    <n v="0"/>
  </r>
  <r>
    <x v="2"/>
    <s v="JALPAIGURI"/>
    <s v="WBM053"/>
    <n v="1000001435"/>
    <s v="MAL CEMENT STORES"/>
    <d v="2014-11-22T00:00:00"/>
    <s v="Targeted Dealer"/>
    <m/>
    <n v="200"/>
    <n v="200"/>
    <n v="121"/>
    <n v="79"/>
    <n v="60.5"/>
    <n v="161"/>
    <s v="DEC"/>
    <n v="161"/>
    <n v="-40"/>
    <n v="-0.24844720496894412"/>
    <s v="DEGROWTH"/>
    <n v="129"/>
    <s v="jAN"/>
    <n v="129"/>
    <n v="-8"/>
    <n v="-6.2015503875968991E-2"/>
    <s v="DEGROWTH"/>
    <n v="0"/>
  </r>
  <r>
    <x v="2"/>
    <s v="JALPAIGURI"/>
    <s v="WBN030"/>
    <n v="1000001439"/>
    <s v="NATIONAL TRADING CO"/>
    <d v="2015-04-22T00:00:00"/>
    <s v="Targeted Dealer"/>
    <m/>
    <n v="1275"/>
    <n v="1275"/>
    <n v="610"/>
    <n v="665"/>
    <n v="47.843137254901961"/>
    <n v="867"/>
    <s v="DEC"/>
    <n v="867"/>
    <n v="-257"/>
    <n v="-0.29642445213379465"/>
    <s v="DEGROWTH"/>
    <n v="1404"/>
    <s v="jAN"/>
    <n v="1404"/>
    <n v="-794"/>
    <n v="-0.56552706552706555"/>
    <s v="DEGROWTH"/>
    <n v="0"/>
  </r>
  <r>
    <x v="2"/>
    <s v="JALPAIGURI"/>
    <s v="WBL019"/>
    <n v="1000001433"/>
    <s v="LAXMI AGENCY"/>
    <d v="2015-10-05T00:00:00"/>
    <s v="Targeted Dealer"/>
    <m/>
    <n v="450"/>
    <n v="450"/>
    <n v="216"/>
    <n v="234"/>
    <n v="48"/>
    <n v="222"/>
    <s v="DEC"/>
    <n v="222"/>
    <n v="-6"/>
    <n v="-2.7027027027026973E-2"/>
    <s v="DEGROWTH"/>
    <n v="486"/>
    <s v="jAN"/>
    <n v="486"/>
    <n v="-270"/>
    <n v="-0.55555555555555558"/>
    <s v="DEGROWTH"/>
    <n v="0"/>
  </r>
  <r>
    <x v="2"/>
    <s v="JALPAIGURI"/>
    <s v="WBR057"/>
    <n v="1000001445"/>
    <s v="RUPAM ENTERPRISE (JALPAIGURI)"/>
    <d v="2015-11-17T00:00:00"/>
    <s v="Targeted Dealer"/>
    <m/>
    <n v="260"/>
    <n v="260"/>
    <n v="398"/>
    <n v="-138"/>
    <n v="153.07692307692307"/>
    <n v="194"/>
    <s v="DEC"/>
    <n v="194"/>
    <n v="204"/>
    <n v="1.0515463917525771"/>
    <s v="GROWTH"/>
    <n v="242"/>
    <s v="jAN"/>
    <n v="242"/>
    <n v="156"/>
    <n v="0.64462809917355379"/>
    <s v="GROWTH"/>
    <n v="0"/>
  </r>
  <r>
    <x v="2"/>
    <s v="JALPAIGURI"/>
    <s v="WBJ036"/>
    <n v="1000001429"/>
    <s v="JALPAIGURI ISPAT"/>
    <d v="2016-04-23T00:00:00"/>
    <s v="Targeted Dealer"/>
    <m/>
    <n v="700"/>
    <n v="700"/>
    <n v="149"/>
    <n v="551"/>
    <n v="21.285714285714285"/>
    <n v="709.5"/>
    <s v="DEC"/>
    <n v="709.5"/>
    <n v="-560.5"/>
    <n v="-0.78999295278365045"/>
    <s v="DEGROWTH"/>
    <n v="630"/>
    <s v="jAN"/>
    <n v="630"/>
    <n v="-481"/>
    <n v="-0.76349206349206344"/>
    <s v="DEGROWTH"/>
    <n v="0"/>
  </r>
  <r>
    <x v="2"/>
    <s v="JALPAIGURI"/>
    <s v="WBA072"/>
    <n v="1000001419"/>
    <s v="AAKASH ENTERPRISE"/>
    <d v="2016-10-28T00:00:00"/>
    <s v="-"/>
    <m/>
    <n v="0"/>
    <n v="0"/>
    <n v="0"/>
    <n v="0"/>
    <s v="-"/>
    <n v="0"/>
    <s v="DEC"/>
    <n v="0"/>
    <n v="0"/>
    <s v=" "/>
    <b v="0"/>
    <n v="329"/>
    <s v="jAN"/>
    <n v="329"/>
    <n v="-329"/>
    <n v="-1"/>
    <s v="DEGROWTH"/>
    <n v="0"/>
  </r>
  <r>
    <x v="2"/>
    <s v="JALPAIGURI"/>
    <s v="WBM204"/>
    <n v="1000001437"/>
    <s v="MAHESH MAHESWARI"/>
    <d v="2016-12-20T00:00:00"/>
    <s v="Targeted Dealer"/>
    <m/>
    <n v="900"/>
    <n v="900"/>
    <n v="792"/>
    <n v="108"/>
    <n v="88"/>
    <n v="716"/>
    <s v="DEC"/>
    <n v="716"/>
    <n v="76"/>
    <n v="0.1061452513966481"/>
    <s v="GROWTH"/>
    <n v="841"/>
    <s v="jAN"/>
    <n v="841"/>
    <n v="-49"/>
    <n v="-5.8263971462544584E-2"/>
    <s v="DEGROWTH"/>
    <n v="0"/>
  </r>
  <r>
    <x v="2"/>
    <s v="JALPAIGURI"/>
    <s v="WBR096"/>
    <n v="1000001446"/>
    <s v="ROY CYCLE STORES"/>
    <d v="2018-05-19T00:00:00"/>
    <s v="Targeted Dealer"/>
    <m/>
    <n v="50"/>
    <n v="50"/>
    <n v="3.5"/>
    <n v="46.5"/>
    <n v="7"/>
    <n v="34"/>
    <s v="DEC"/>
    <n v="34"/>
    <n v="-30.5"/>
    <n v="-0.8970588235294118"/>
    <s v="DEGROWTH"/>
    <n v="0"/>
    <s v="jAN"/>
    <n v="0"/>
    <n v="3.5"/>
    <n v="0"/>
    <b v="0"/>
    <n v="0"/>
  </r>
  <r>
    <x v="2"/>
    <s v="JALPAIGURI"/>
    <s v="WBS243"/>
    <n v="1000001450"/>
    <s v="SUBAL MAHANTA"/>
    <d v="2018-12-26T00:00:00"/>
    <s v="-"/>
    <m/>
    <n v="0"/>
    <n v="0"/>
    <n v="0"/>
    <n v="0"/>
    <s v="-"/>
    <n v="48"/>
    <s v="DEC"/>
    <n v="48"/>
    <n v="-48"/>
    <n v="-1"/>
    <s v="DEGROWTH"/>
    <n v="166.5"/>
    <s v="jAN"/>
    <n v="166.5"/>
    <n v="-166.5"/>
    <n v="-1"/>
    <s v="DEGROWTH"/>
    <n v="0"/>
  </r>
  <r>
    <x v="2"/>
    <s v="JALPAIGURI"/>
    <s v="WBN088"/>
    <n v="1000001441"/>
    <s v="N.D. ENTERPRISE (SAUDANGI)"/>
    <d v="2019-04-26T00:00:00"/>
    <s v="Targeted Dealer"/>
    <m/>
    <n v="50"/>
    <n v="50"/>
    <n v="0"/>
    <n v="50"/>
    <n v="0"/>
    <n v="0"/>
    <s v="DEC"/>
    <n v="0"/>
    <n v="0"/>
    <s v=" "/>
    <b v="0"/>
    <n v="0"/>
    <s v="jAN"/>
    <n v="0"/>
    <n v="0"/>
    <n v="0"/>
    <b v="0"/>
    <n v="0"/>
  </r>
  <r>
    <x v="2"/>
    <s v="JALPAIGURI"/>
    <s v="WBP075"/>
    <n v="1000001443"/>
    <s v="PAUL CONSTRUCTION (KHARIA)"/>
    <d v="2019-05-31T00:00:00"/>
    <s v="Targeted Dealer"/>
    <m/>
    <n v="50"/>
    <n v="50"/>
    <n v="0"/>
    <n v="50"/>
    <n v="0"/>
    <n v="0"/>
    <s v="DEC"/>
    <n v="0"/>
    <n v="0"/>
    <s v=" "/>
    <b v="0"/>
    <n v="5"/>
    <s v="jAN"/>
    <n v="5"/>
    <n v="-5"/>
    <n v="-1"/>
    <s v="DEGROWTH"/>
    <n v="1"/>
  </r>
  <r>
    <x v="2"/>
    <s v="JALPAIGURI"/>
    <s v="WBA107"/>
    <n v="1000001421"/>
    <s v="ALI HARDWARE (GADONG)"/>
    <d v="2019-06-06T00:00:00"/>
    <s v="Targeted Dealer"/>
    <m/>
    <n v="100"/>
    <n v="100"/>
    <n v="36"/>
    <n v="64"/>
    <n v="36"/>
    <n v="84"/>
    <s v="DEC"/>
    <n v="84"/>
    <n v="-48"/>
    <n v="-0.5714285714285714"/>
    <s v="DEGROWTH"/>
    <n v="72"/>
    <s v="jAN"/>
    <n v="72"/>
    <n v="-36"/>
    <n v="-0.5"/>
    <s v="DEGROWTH"/>
    <n v="0"/>
  </r>
  <r>
    <x v="2"/>
    <s v="JALPAIGURI"/>
    <s v="WBB119"/>
    <n v="1000001423"/>
    <s v="BHOWMIK BROTHERS"/>
    <d v="2019-09-27T00:00:00"/>
    <s v="Targeted Dealer"/>
    <m/>
    <n v="350"/>
    <n v="350"/>
    <n v="204"/>
    <n v="146"/>
    <n v="58.285714285714285"/>
    <n v="270"/>
    <s v="DEC"/>
    <n v="270"/>
    <n v="-66"/>
    <n v="-0.24444444444444446"/>
    <s v="DEGROWTH"/>
    <n v="316"/>
    <s v="jAN"/>
    <n v="316"/>
    <n v="-112"/>
    <n v="-0.35443037974683544"/>
    <s v="DEGROWTH"/>
    <n v="0"/>
  </r>
  <r>
    <x v="2"/>
    <s v="JALPAIGURI"/>
    <s v="WBD076"/>
    <n v="1000001425"/>
    <s v="DIPANKAR ENTERPRISE"/>
    <d v="2019-10-04T00:00:00"/>
    <s v="Targeted Dealer"/>
    <m/>
    <n v="12"/>
    <n v="12"/>
    <n v="24"/>
    <n v="-12"/>
    <n v="200"/>
    <n v="12"/>
    <s v="DEC"/>
    <n v="12"/>
    <n v="12"/>
    <n v="1"/>
    <s v="GROWTH"/>
    <n v="125"/>
    <s v="jAN"/>
    <n v="125"/>
    <n v="-101"/>
    <n v="-0.80800000000000005"/>
    <s v="DEGROWTH"/>
    <n v="0"/>
  </r>
  <r>
    <x v="2"/>
    <s v="JALPAIGURI"/>
    <s v="WBS278"/>
    <n v="1000001451"/>
    <s v="SRI SHAKAMBHARI BUILDER"/>
    <d v="2020-05-01T00:00:00"/>
    <s v="Targeted Dealer"/>
    <m/>
    <n v="300"/>
    <n v="300"/>
    <n v="174.5"/>
    <n v="125.5"/>
    <n v="58.166666666666664"/>
    <n v="216.75"/>
    <s v="DEC"/>
    <n v="216.75"/>
    <n v="-42.25"/>
    <n v="-0.19492502883506346"/>
    <s v="DEGROWTH"/>
    <n v="728.25"/>
    <s v="jAN"/>
    <n v="728.25"/>
    <n v="-553.75"/>
    <n v="-0.7603844833504978"/>
    <s v="DEGROWTH"/>
    <n v="1"/>
  </r>
  <r>
    <x v="2"/>
    <s v="JALPAIGURI"/>
    <s v="WBG079"/>
    <n v="1000001428"/>
    <s v="GANESHLAL PAWAN KUMAR"/>
    <d v="2020-05-30T00:00:00"/>
    <s v="Targeted Dealer"/>
    <m/>
    <n v="620"/>
    <n v="620"/>
    <n v="264"/>
    <n v="356"/>
    <n v="42.58064516129032"/>
    <n v="357"/>
    <s v="DEC"/>
    <n v="357"/>
    <n v="-93"/>
    <n v="-0.26050420168067223"/>
    <s v="DEGROWTH"/>
    <n v="516"/>
    <s v="jAN"/>
    <n v="516"/>
    <n v="-252"/>
    <n v="-0.48837209302325579"/>
    <s v="DEGROWTH"/>
    <n v="0"/>
  </r>
  <r>
    <x v="2"/>
    <s v="JALPAIGURI"/>
    <s v="WBR120"/>
    <n v="1000001377"/>
    <s v="RISHI ENTERPRISE"/>
    <d v="2020-07-06T00:00:00"/>
    <s v="Targeted Dealer"/>
    <m/>
    <n v="2075"/>
    <n v="2075"/>
    <n v="2165"/>
    <n v="-90"/>
    <n v="104.33734939759036"/>
    <n v="2281.1000000000004"/>
    <s v="DEC"/>
    <n v="2281.1000000000004"/>
    <n v="-116.10000000000036"/>
    <n v="-5.089649730393242E-2"/>
    <s v="DEGROWTH"/>
    <n v="2027.25"/>
    <s v="jAN"/>
    <n v="2027.25"/>
    <n v="137.75"/>
    <n v="6.7949192255518653E-2"/>
    <s v="GROWTH"/>
    <n v="0"/>
  </r>
  <r>
    <x v="2"/>
    <s v="JALPAIGURI"/>
    <s v="WBD080"/>
    <n v="1000001426"/>
    <s v="DHIRAJ AGARWAL"/>
    <d v="2020-08-06T00:00:00"/>
    <s v="Targeted Dealer"/>
    <m/>
    <n v="301"/>
    <n v="301"/>
    <n v="193"/>
    <n v="108"/>
    <n v="64.119601328903656"/>
    <n v="244"/>
    <s v="DEC"/>
    <n v="244"/>
    <n v="-51"/>
    <n v="-0.20901639344262291"/>
    <s v="DEGROWTH"/>
    <n v="378"/>
    <s v="jAN"/>
    <n v="378"/>
    <n v="-185"/>
    <n v="-0.48941798941798942"/>
    <s v="DEGROWTH"/>
    <n v="0"/>
  </r>
  <r>
    <x v="2"/>
    <s v="JALPAIGURI"/>
    <s v="WBT067"/>
    <n v="1000001455"/>
    <s v="T R ENTERPRISE"/>
    <d v="2020-08-06T00:00:00"/>
    <s v="-"/>
    <m/>
    <n v="0"/>
    <n v="0"/>
    <n v="0"/>
    <n v="0"/>
    <s v="-"/>
    <n v="0"/>
    <s v="DEC"/>
    <n v="0"/>
    <n v="0"/>
    <s v=" "/>
    <b v="0"/>
    <n v="212"/>
    <s v="jAN"/>
    <n v="212"/>
    <n v="-212"/>
    <n v="-1"/>
    <s v="DEGROWTH"/>
    <n v="1"/>
  </r>
  <r>
    <x v="2"/>
    <s v="JALPAIGURI"/>
    <s v="WBP081"/>
    <n v="1000001444"/>
    <s v="PAUL HARDWARE - SALBARI"/>
    <d v="2021-02-08T00:00:00"/>
    <s v="Targeted Dealer"/>
    <m/>
    <n v="300"/>
    <n v="300"/>
    <n v="255"/>
    <n v="45"/>
    <n v="85"/>
    <n v="324"/>
    <s v="DEC"/>
    <n v="324"/>
    <n v="-69"/>
    <n v="-0.21296296296296291"/>
    <s v="DEGROWTH"/>
    <n v="424"/>
    <s v="jAN"/>
    <n v="424"/>
    <n v="-169"/>
    <n v="-0.39858490566037741"/>
    <s v="DEGROWTH"/>
    <n v="0"/>
  </r>
  <r>
    <x v="2"/>
    <s v="JALPAIGURI"/>
    <s v="WBB143"/>
    <n v="1000002031"/>
    <s v="BAJRANG TRADING CO"/>
    <d v="2021-11-01T00:00:00"/>
    <s v="Targeted Dealer"/>
    <m/>
    <n v="61"/>
    <n v="61"/>
    <n v="37"/>
    <n v="24"/>
    <n v="60.655737704918032"/>
    <n v="0"/>
    <s v="DEC"/>
    <n v="0"/>
    <n v="37"/>
    <s v=" "/>
    <b v="0"/>
    <n v="32"/>
    <s v="jAN"/>
    <n v="32"/>
    <n v="5"/>
    <n v="0.15625"/>
    <s v="GROWTH"/>
    <n v="0"/>
  </r>
  <r>
    <x v="2"/>
    <s v="JALPAIGURI"/>
    <s v="WBG090"/>
    <n v="1000002083"/>
    <s v="GYANNAYAK STEEL"/>
    <d v="2022-01-08T00:00:00"/>
    <s v="Targeted Dealer"/>
    <m/>
    <n v="50"/>
    <n v="50"/>
    <n v="2.5"/>
    <n v="47.5"/>
    <n v="5"/>
    <n v="12"/>
    <s v="DEC"/>
    <n v="12"/>
    <n v="-9.5"/>
    <n v="-0.79166666666666663"/>
    <s v="DEGROWTH"/>
    <n v="20"/>
    <s v="jAN"/>
    <n v="20"/>
    <n v="-17.5"/>
    <n v="-0.875"/>
    <s v="DEGROWTH"/>
    <n v="1"/>
  </r>
  <r>
    <x v="2"/>
    <s v="JALPAIGURI"/>
    <s v="WBP087"/>
    <n v="1000002522"/>
    <s v="PRATIBHA HARDWARE"/>
    <d v="2022-01-31T00:00:00"/>
    <s v="Targeted Dealer"/>
    <m/>
    <n v="161"/>
    <n v="161"/>
    <n v="175"/>
    <n v="-14"/>
    <n v="108.69565217391303"/>
    <n v="174"/>
    <s v="DEC"/>
    <n v="174"/>
    <n v="1"/>
    <n v="5.7471264367816577E-3"/>
    <s v="GROWTH"/>
    <n v="120"/>
    <s v="jAN"/>
    <n v="120"/>
    <n v="55"/>
    <n v="0.45833333333333326"/>
    <s v="GROWTH"/>
    <n v="0"/>
  </r>
  <r>
    <x v="2"/>
    <s v="JALPAIGURI"/>
    <s v="WBS335"/>
    <n v="1000002795"/>
    <s v="SREE BALAJI HARDWARE STORES"/>
    <d v="2022-06-07T00:00:00"/>
    <s v="Targeted Dealer"/>
    <m/>
    <n v="175"/>
    <n v="175"/>
    <n v="176"/>
    <n v="-1"/>
    <n v="100.57142857142857"/>
    <n v="202"/>
    <s v="DEC"/>
    <n v="202"/>
    <n v="-26"/>
    <n v="-0.12871287128712872"/>
    <s v="DEGROWTH"/>
    <n v="192"/>
    <s v="jAN"/>
    <n v="192"/>
    <n v="-16"/>
    <n v="-8.333333333333337E-2"/>
    <s v="DEGROWTH"/>
    <n v="0"/>
  </r>
  <r>
    <x v="2"/>
    <s v="JALPAIGURI"/>
    <s v="WBS330"/>
    <n v="1000002673"/>
    <s v="SHYAM HARDWARE STORES"/>
    <d v="2022-06-27T00:00:00"/>
    <s v="Targeted Dealer"/>
    <m/>
    <n v="200"/>
    <n v="200"/>
    <n v="240"/>
    <n v="-40"/>
    <n v="120"/>
    <n v="212"/>
    <s v="DEC"/>
    <n v="212"/>
    <n v="28"/>
    <n v="0.13207547169811318"/>
    <s v="GROWTH"/>
    <n v="156"/>
    <s v="jAN"/>
    <n v="156"/>
    <n v="84"/>
    <n v="0.53846153846153855"/>
    <s v="GROWTH"/>
    <n v="0"/>
  </r>
  <r>
    <x v="2"/>
    <s v="JALPAIGURI"/>
    <s v="WBM301"/>
    <n v="1000002889"/>
    <s v="M M TRADERS"/>
    <d v="2022-08-20T00:00:00"/>
    <s v="Targeted Dealer"/>
    <m/>
    <n v="750"/>
    <n v="750"/>
    <n v="150"/>
    <n v="600"/>
    <n v="20"/>
    <n v="129"/>
    <s v="DEC"/>
    <n v="129"/>
    <n v="21"/>
    <n v="0.16279069767441867"/>
    <s v="GROWTH"/>
    <n v="1099"/>
    <s v="jAN"/>
    <n v="1099"/>
    <n v="-949"/>
    <n v="-0.86351228389444956"/>
    <s v="DEGROWTH"/>
    <n v="0"/>
  </r>
  <r>
    <x v="2"/>
    <s v="JALPAIGURI"/>
    <s v="WBA155"/>
    <n v="1000003232"/>
    <s v="AMULYA PAUL"/>
    <d v="2023-01-09T00:00:00"/>
    <s v="Targeted Dealer"/>
    <m/>
    <n v="50"/>
    <n v="50"/>
    <n v="24"/>
    <n v="26"/>
    <n v="48"/>
    <n v="18"/>
    <s v="DEC"/>
    <n v="18"/>
    <n v="6"/>
    <n v="0.33333333333333326"/>
    <s v="GROWTH"/>
    <n v="39"/>
    <s v="jAN"/>
    <n v="39"/>
    <n v="-15"/>
    <n v="-0.38461538461538458"/>
    <s v="DEGROWTH"/>
    <n v="0"/>
  </r>
  <r>
    <x v="2"/>
    <s v="JALPAIGURI"/>
    <s v="WBB153"/>
    <n v="1000003387"/>
    <s v="BAPI MAJUMDER"/>
    <d v="2023-02-27T00:00:00"/>
    <s v="Targeted Dealer"/>
    <m/>
    <n v="12"/>
    <n v="12"/>
    <n v="12"/>
    <n v="0"/>
    <n v="100"/>
    <n v="12"/>
    <s v="DEC"/>
    <n v="12"/>
    <n v="0"/>
    <n v="0"/>
    <s v="GROWTH"/>
    <n v="24"/>
    <s v="jAN"/>
    <n v="24"/>
    <n v="-12"/>
    <n v="-0.5"/>
    <s v="DEGROWTH"/>
    <n v="1"/>
  </r>
  <r>
    <x v="2"/>
    <s v="JALPAIGURI"/>
    <s v="WBS340"/>
    <n v="1000003529"/>
    <s v="SUMITRA ENTERPRISE - JALPAIGURI"/>
    <d v="2023-05-19T00:00:00"/>
    <s v="Targeted Dealer"/>
    <m/>
    <n v="50"/>
    <n v="50"/>
    <n v="12"/>
    <n v="38"/>
    <n v="24"/>
    <n v="0"/>
    <s v="DEC"/>
    <n v="0"/>
    <n v="12"/>
    <s v=" "/>
    <b v="0"/>
    <n v="5.45"/>
    <s v="jAN"/>
    <n v="5.45"/>
    <n v="6.55"/>
    <n v="1.2018348623853212"/>
    <s v="GROWTH"/>
    <n v="1"/>
  </r>
  <r>
    <x v="2"/>
    <s v="JALPAIGURI"/>
    <s v="WBG097"/>
    <n v="1000003730"/>
    <s v="GHOSH ENTERPRISE - DHUPGURI"/>
    <d v="2023-10-18T00:00:00"/>
    <s v="Targeted Dealer"/>
    <m/>
    <n v="161"/>
    <n v="161"/>
    <n v="205"/>
    <n v="-44"/>
    <n v="127.32919254658384"/>
    <n v="240"/>
    <s v="DEC"/>
    <n v="240"/>
    <n v="-35"/>
    <n v="-0.14583333333333337"/>
    <s v="DEGROWTH"/>
    <n v="264"/>
    <s v="jAN"/>
    <n v="264"/>
    <n v="-59"/>
    <n v="-0.22348484848484851"/>
    <s v="DEGROWTH"/>
    <n v="0"/>
  </r>
  <r>
    <x v="2"/>
    <s v="JALPAIGURI"/>
    <s v="WBT074"/>
    <n v="1000003869"/>
    <s v="THAKUR TRADERS"/>
    <d v="2024-02-27T00:00:00"/>
    <s v="Targeted Dealer"/>
    <m/>
    <n v="51"/>
    <n v="51"/>
    <n v="53"/>
    <n v="-2"/>
    <n v="103.92156862745098"/>
    <n v="41"/>
    <s v="DEC"/>
    <n v="41"/>
    <n v="12"/>
    <n v="0.29268292682926833"/>
    <s v="GROWTH"/>
    <n v="38"/>
    <s v="jAN"/>
    <n v="38"/>
    <n v="15"/>
    <n v="0.39473684210526305"/>
    <s v="GROWTH"/>
    <n v="1"/>
  </r>
  <r>
    <x v="2"/>
    <s v="JALPAIGURI"/>
    <s v="WBR154"/>
    <n v="1000003898"/>
    <s v="R.K.STEEL (NEW)"/>
    <d v="2024-03-30T00:00:00"/>
    <s v="Targeted Dealer"/>
    <m/>
    <n v="1600"/>
    <n v="1600"/>
    <n v="1611.75"/>
    <n v="-11.75"/>
    <n v="100.734375"/>
    <n v="1483.15"/>
    <s v="DEC"/>
    <n v="1483.15"/>
    <n v="128.59999999999991"/>
    <n v="8.6707345851734452E-2"/>
    <s v="GROWTH"/>
    <n v="924.4"/>
    <s v="jAN"/>
    <n v="924.4"/>
    <n v="687.35"/>
    <n v="0.74356339247079184"/>
    <s v="GROWTH"/>
    <n v="0"/>
  </r>
  <r>
    <x v="2"/>
    <s v="SIKKIM"/>
    <s v="SKR002"/>
    <n v="1000002667"/>
    <s v="RAJU ENTERPRISES - RANIPOOL"/>
    <d v="2022-06-27T00:00:00"/>
    <s v="Targeted Dealer"/>
    <m/>
    <n v="15"/>
    <n v="15"/>
    <n v="19"/>
    <n v="-4"/>
    <n v="126.66666666666667"/>
    <n v="0"/>
    <s v="DEC"/>
    <n v="0"/>
    <n v="19"/>
    <s v=" "/>
    <b v="0"/>
    <n v="0"/>
    <s v="jAN"/>
    <n v="0"/>
    <n v="19"/>
    <n v="0"/>
    <b v="0"/>
    <n v="0"/>
  </r>
  <r>
    <x v="2"/>
    <s v="SIKKIM"/>
    <s v="SKT001"/>
    <n v="1000002659"/>
    <s v="THAKUR AND SONS"/>
    <d v="2022-06-27T00:00:00"/>
    <s v="Targeted Dealer"/>
    <m/>
    <n v="20"/>
    <n v="20"/>
    <n v="12"/>
    <n v="8"/>
    <n v="60"/>
    <n v="0"/>
    <s v="DEC"/>
    <n v="0"/>
    <n v="12"/>
    <s v=" "/>
    <b v="0"/>
    <n v="11.5"/>
    <s v="jAN"/>
    <n v="11.5"/>
    <n v="0.5"/>
    <n v="4.3478260869565188E-2"/>
    <s v="GROWTH"/>
    <n v="0"/>
  </r>
  <r>
    <x v="2"/>
    <s v="SIKKIM"/>
    <s v="WBJ018"/>
    <n v="1000001879"/>
    <s v="JAISWAL TRADERS"/>
    <d v="2015-02-24T00:00:00"/>
    <s v="Targeted Dealer"/>
    <m/>
    <n v="60"/>
    <n v="60"/>
    <n v="12"/>
    <n v="48"/>
    <n v="20"/>
    <n v="31.5"/>
    <s v="DEC"/>
    <n v="31.5"/>
    <n v="-19.5"/>
    <n v="-0.61904761904761907"/>
    <s v="DEGROWTH"/>
    <n v="22"/>
    <s v="jAN"/>
    <n v="22"/>
    <n v="-10"/>
    <n v="-0.45454545454545459"/>
    <s v="DEGROWTH"/>
    <n v="0"/>
  </r>
  <r>
    <x v="2"/>
    <s v="SIKKIM"/>
    <s v="WBM097"/>
    <n v="1000001887"/>
    <s v="M/S GITA DEVI PRASAD"/>
    <d v="2015-04-22T00:00:00"/>
    <s v="Targeted Dealer"/>
    <m/>
    <n v="185"/>
    <n v="185"/>
    <n v="217.75"/>
    <n v="-32.75"/>
    <n v="117.70270270270269"/>
    <n v="170.7"/>
    <s v="DEC"/>
    <n v="170.7"/>
    <n v="47.050000000000011"/>
    <n v="0.27562975981253679"/>
    <s v="GROWTH"/>
    <n v="143"/>
    <s v="jAN"/>
    <n v="143"/>
    <n v="74.75"/>
    <n v="0.52272727272727271"/>
    <s v="GROWTH"/>
    <n v="0"/>
  </r>
  <r>
    <x v="2"/>
    <s v="SIKKIM"/>
    <s v="WBP028"/>
    <n v="1000001892"/>
    <s v="PANKAJ AGARWAL (SIKKIM)"/>
    <d v="2015-07-29T00:00:00"/>
    <s v="Targeted Dealer"/>
    <m/>
    <n v="315"/>
    <n v="315"/>
    <n v="314.5"/>
    <n v="0.5"/>
    <n v="99.841269841269849"/>
    <n v="312.75"/>
    <s v="DEC"/>
    <n v="312.75"/>
    <n v="1.75"/>
    <n v="5.5955235811351312E-3"/>
    <s v="GROWTH"/>
    <n v="223"/>
    <s v="jAN"/>
    <n v="223"/>
    <n v="91.5"/>
    <n v="0.41031390134529144"/>
    <s v="GROWTH"/>
    <n v="0"/>
  </r>
  <r>
    <x v="2"/>
    <s v="SIKKIM"/>
    <s v="WBB052"/>
    <n v="1000001874"/>
    <s v="BANWARILAL OMKARMULL"/>
    <d v="2015-08-04T00:00:00"/>
    <s v="Targeted Dealer"/>
    <m/>
    <n v="150"/>
    <n v="150"/>
    <n v="90"/>
    <n v="60"/>
    <n v="60"/>
    <n v="136.5"/>
    <s v="DEC"/>
    <n v="136.5"/>
    <n v="-46.5"/>
    <n v="-0.34065934065934067"/>
    <s v="DEGROWTH"/>
    <n v="56"/>
    <s v="jAN"/>
    <n v="56"/>
    <n v="34"/>
    <n v="0.60714285714285721"/>
    <s v="GROWTH"/>
    <n v="0"/>
  </r>
  <r>
    <x v="2"/>
    <s v="SIKKIM"/>
    <s v="WBD038"/>
    <n v="1000001877"/>
    <s v="D P TRADERS"/>
    <d v="2015-12-05T00:00:00"/>
    <s v="Targeted Dealer"/>
    <m/>
    <n v="550"/>
    <n v="550"/>
    <n v="390.75"/>
    <n v="159.25"/>
    <n v="71.045454545454547"/>
    <n v="519.5"/>
    <s v="DEC"/>
    <n v="519.5"/>
    <n v="-128.75"/>
    <n v="-0.24783445620789224"/>
    <s v="DEGROWTH"/>
    <n v="350.5"/>
    <s v="jAN"/>
    <n v="350.5"/>
    <n v="40.25"/>
    <n v="0.11483594864479318"/>
    <s v="GROWTH"/>
    <n v="0"/>
  </r>
  <r>
    <x v="2"/>
    <s v="SIKKIM"/>
    <s v="WBS246"/>
    <n v="1000001901"/>
    <s v="SARITA TRADING"/>
    <d v="2019-01-14T00:00:00"/>
    <s v="Targeted Dealer"/>
    <m/>
    <n v="320"/>
    <n v="320"/>
    <n v="157.25"/>
    <n v="162.75"/>
    <n v="49.140625"/>
    <n v="217.65"/>
    <s v="DEC"/>
    <n v="217.65"/>
    <n v="-60.400000000000006"/>
    <n v="-0.27750976338157596"/>
    <s v="DEGROWTH"/>
    <n v="165"/>
    <s v="jAN"/>
    <n v="165"/>
    <n v="-7.75"/>
    <n v="-4.6969696969696995E-2"/>
    <s v="DEGROWTH"/>
    <n v="0"/>
  </r>
  <r>
    <x v="2"/>
    <s v="SIKKIM"/>
    <s v="SKR003"/>
    <n v="1000002781"/>
    <s v="RAMA ENTERPRISES - YANGANG"/>
    <d v="2022-05-18T00:00:00"/>
    <s v="Targeted Dealer"/>
    <m/>
    <n v="15"/>
    <n v="15"/>
    <n v="15"/>
    <n v="0"/>
    <n v="100"/>
    <n v="12"/>
    <s v="DEC"/>
    <n v="12"/>
    <n v="3"/>
    <n v="0.25"/>
    <s v="GROWTH"/>
    <n v="0"/>
    <s v="jAN"/>
    <n v="0"/>
    <n v="15"/>
    <n v="0"/>
    <b v="0"/>
    <n v="0"/>
  </r>
  <r>
    <x v="2"/>
    <s v="SIKKIM"/>
    <s v="SKG002"/>
    <n v="1000003495"/>
    <s v="GLOBAL INFRATECH"/>
    <d v="2023-04-25T00:00:00"/>
    <s v="Targeted Dealer"/>
    <m/>
    <n v="145"/>
    <n v="145"/>
    <n v="17.5"/>
    <n v="127.5"/>
    <n v="12.068965517241379"/>
    <n v="141"/>
    <s v="DEC"/>
    <n v="141"/>
    <n v="-123.5"/>
    <n v="-0.87588652482269502"/>
    <s v="DEGROWTH"/>
    <n v="138"/>
    <s v="jAN"/>
    <n v="138"/>
    <n v="-120.5"/>
    <n v="-0.87318840579710144"/>
    <s v="DEGROWTH"/>
    <n v="0"/>
  </r>
  <r>
    <x v="2"/>
    <s v="SIKKIM"/>
    <s v="SKA002"/>
    <n v="1000003658"/>
    <s v="ADEE ENTERPRISES"/>
    <d v="2023-07-29T00:00:00"/>
    <s v="Targeted Dealer"/>
    <m/>
    <n v="70"/>
    <n v="70"/>
    <n v="33.5"/>
    <n v="36.5"/>
    <n v="47.857142857142861"/>
    <n v="28.25"/>
    <s v="DEC"/>
    <n v="28.25"/>
    <n v="5.25"/>
    <n v="0.18584070796460184"/>
    <s v="GROWTH"/>
    <n v="30"/>
    <s v="jAN"/>
    <n v="30"/>
    <n v="3.5"/>
    <n v="0.1166666666666667"/>
    <s v="GROWTH"/>
    <n v="0"/>
  </r>
  <r>
    <x v="3"/>
    <s v="UTTAR DINAJPUR"/>
    <s v="WBM296"/>
    <n v="1000002670"/>
    <s v="MOKTADER ENTERPRISE"/>
    <d v="2022-06-27T00:00:00"/>
    <s v="Targeted Dealer"/>
    <m/>
    <n v="125"/>
    <n v="125"/>
    <n v="234.5"/>
    <n v="-109.5"/>
    <n v="187.6"/>
    <n v="251"/>
    <s v="DEC"/>
    <n v="251"/>
    <n v="-16.5"/>
    <n v="-6.5737051792828738E-2"/>
    <s v="DEGROWTH"/>
    <n v="175"/>
    <s v="jAN"/>
    <n v="175"/>
    <n v="59.5"/>
    <n v="0.34000000000000008"/>
    <s v="GROWTH"/>
    <n v="0"/>
  </r>
  <r>
    <x v="3"/>
    <s v="UTTAR DINAJPUR"/>
    <s v="D106"/>
    <n v="1000001910"/>
    <s v="DADA BHAI SUPPLIERS "/>
    <d v="2013-03-08T00:00:00"/>
    <s v="Targeted Dealer"/>
    <m/>
    <n v="125"/>
    <n v="125"/>
    <n v="135"/>
    <n v="-10"/>
    <n v="108"/>
    <n v="125"/>
    <s v="DEC"/>
    <n v="125"/>
    <n v="10"/>
    <n v="8.0000000000000071E-2"/>
    <s v="GROWTH"/>
    <n v="105"/>
    <s v="jAN"/>
    <n v="105"/>
    <n v="30"/>
    <n v="0.28571428571428581"/>
    <s v="GROWTH"/>
    <n v="0"/>
  </r>
  <r>
    <x v="3"/>
    <s v="UTTAR DINAJPUR"/>
    <s v="WBT020"/>
    <n v="1000001952"/>
    <s v="TAJ LOUHA BHANDAR"/>
    <d v="2014-09-18T00:00:00"/>
    <s v="Targeted Dealer"/>
    <m/>
    <n v="50"/>
    <n v="50"/>
    <n v="49"/>
    <n v="1"/>
    <n v="98"/>
    <n v="61.75"/>
    <s v="DEC"/>
    <n v="61.75"/>
    <n v="-12.75"/>
    <n v="-0.20647773279352222"/>
    <s v="DEGROWTH"/>
    <n v="168.25"/>
    <s v="jAN"/>
    <n v="168.25"/>
    <n v="-119.25"/>
    <n v="-0.70876671619613663"/>
    <s v="DEGROWTH"/>
    <n v="0"/>
  </r>
  <r>
    <x v="3"/>
    <s v="UTTAR DINAJPUR"/>
    <s v="WBC014"/>
    <n v="1000001917"/>
    <s v="CHOWHAN ENTERPRISE"/>
    <d v="2016-05-16T00:00:00"/>
    <s v="Targeted Dealer"/>
    <m/>
    <n v="100"/>
    <n v="100"/>
    <n v="0"/>
    <n v="100"/>
    <n v="0"/>
    <n v="0"/>
    <s v="DEC"/>
    <n v="0"/>
    <n v="0"/>
    <s v=" "/>
    <b v="0"/>
    <n v="0"/>
    <s v="jAN"/>
    <n v="0"/>
    <n v="0"/>
    <n v="0"/>
    <b v="0"/>
    <n v="1"/>
  </r>
  <r>
    <x v="3"/>
    <s v="UTTAR DINAJPUR"/>
    <s v="WBB084"/>
    <n v="1000001916"/>
    <s v="BISHNU ENTERPRISE (U.DINAJPUR)"/>
    <d v="2016-09-08T00:00:00"/>
    <s v="Targeted Dealer"/>
    <m/>
    <n v="200"/>
    <n v="200"/>
    <n v="309.09999999999997"/>
    <n v="-109.09999999999997"/>
    <n v="154.54999999999998"/>
    <n v="275.64999999999998"/>
    <s v="DEC"/>
    <n v="275.64999999999998"/>
    <n v="33.449999999999989"/>
    <n v="0.12134953745692001"/>
    <s v="GROWTH"/>
    <n v="350"/>
    <s v="jAN"/>
    <n v="350"/>
    <n v="-40.900000000000034"/>
    <n v="-0.11685714285714299"/>
    <s v="DEGROWTH"/>
    <n v="0"/>
  </r>
  <r>
    <x v="3"/>
    <s v="UTTAR DINAJPUR"/>
    <s v="WBA077"/>
    <n v="1000001914"/>
    <s v="ABDUL SOVAN"/>
    <d v="2017-03-09T00:00:00"/>
    <s v="Targeted Dealer"/>
    <m/>
    <n v="30"/>
    <n v="30"/>
    <n v="30.5"/>
    <n v="-0.5"/>
    <n v="101.66666666666667"/>
    <n v="30"/>
    <s v="DEC"/>
    <n v="30"/>
    <n v="0.5"/>
    <n v="1.6666666666666607E-2"/>
    <s v="GROWTH"/>
    <n v="20"/>
    <s v="jAN"/>
    <n v="20"/>
    <n v="10.5"/>
    <n v="0.52499999999999991"/>
    <s v="GROWTH"/>
    <n v="0"/>
  </r>
  <r>
    <x v="3"/>
    <s v="UTTAR DINAJPUR"/>
    <s v="WBK046"/>
    <n v="1000001924"/>
    <s v="KALIMI HARDWARE STORES"/>
    <d v="2017-12-19T00:00:00"/>
    <s v="Targeted Dealer"/>
    <m/>
    <n v="200"/>
    <n v="200"/>
    <n v="53"/>
    <n v="147"/>
    <n v="26.5"/>
    <n v="0"/>
    <s v="DEC"/>
    <n v="0"/>
    <n v="53"/>
    <s v=" "/>
    <b v="0"/>
    <n v="10"/>
    <s v="jAN"/>
    <n v="10"/>
    <n v="43"/>
    <n v="4.3"/>
    <s v="GROWTH"/>
    <n v="0"/>
  </r>
  <r>
    <x v="3"/>
    <s v="UTTAR DINAJPUR"/>
    <s v="WBR092"/>
    <n v="1000001938"/>
    <s v="RAKSHIT CYCLE &amp; HARDWARE"/>
    <d v="2017-12-22T00:00:00"/>
    <s v="Targeted Dealer"/>
    <m/>
    <n v="50"/>
    <n v="50"/>
    <n v="95"/>
    <n v="-45"/>
    <n v="190"/>
    <n v="75"/>
    <s v="DEC"/>
    <n v="75"/>
    <n v="20"/>
    <n v="0.26666666666666661"/>
    <s v="GROWTH"/>
    <n v="115"/>
    <s v="jAN"/>
    <n v="115"/>
    <n v="-20"/>
    <n v="-0.17391304347826086"/>
    <s v="DEGROWTH"/>
    <n v="0"/>
  </r>
  <r>
    <x v="3"/>
    <s v="UTTAR DINAJPUR"/>
    <s v="WBM232"/>
    <n v="1000001928"/>
    <s v="MANDAL ENTERPRISE"/>
    <d v="2018-08-03T00:00:00"/>
    <s v="Targeted Dealer"/>
    <m/>
    <n v="450"/>
    <n v="450"/>
    <n v="600.79999999999995"/>
    <n v="-150.79999999999995"/>
    <n v="133.51111111111109"/>
    <n v="590.5"/>
    <s v="DEC"/>
    <n v="590.5"/>
    <n v="10.299999999999955"/>
    <n v="1.7442845046570676E-2"/>
    <s v="GROWTH"/>
    <n v="662.5"/>
    <s v="jAN"/>
    <n v="662.5"/>
    <n v="-61.700000000000045"/>
    <n v="-9.3132075471698217E-2"/>
    <s v="DEGROWTH"/>
    <n v="0"/>
  </r>
  <r>
    <x v="3"/>
    <s v="UTTAR DINAJPUR"/>
    <s v="WBS229"/>
    <n v="1000001947"/>
    <s v="SHIV SHAKTI HARDWARE"/>
    <d v="2018-08-27T00:00:00"/>
    <s v="Targeted Dealer"/>
    <m/>
    <n v="200"/>
    <n v="200"/>
    <n v="520.5"/>
    <n v="-320.5"/>
    <n v="260.25"/>
    <n v="324"/>
    <s v="DEC"/>
    <n v="324"/>
    <n v="196.5"/>
    <n v="0.6064814814814814"/>
    <s v="GROWTH"/>
    <n v="235"/>
    <s v="jAN"/>
    <n v="235"/>
    <n v="285.5"/>
    <n v="1.2148936170212767"/>
    <s v="GROWTH"/>
    <n v="0"/>
  </r>
  <r>
    <x v="3"/>
    <s v="UTTAR DINAJPUR"/>
    <s v="WBI015"/>
    <n v="1000001920"/>
    <s v="IMRAN HARDWARE"/>
    <d v="2018-11-17T00:00:00"/>
    <s v="Targeted Dealer"/>
    <m/>
    <n v="120"/>
    <n v="120"/>
    <n v="134.9"/>
    <n v="-14.900000000000006"/>
    <n v="112.41666666666667"/>
    <n v="120"/>
    <s v="DEC"/>
    <n v="120"/>
    <n v="14.900000000000006"/>
    <n v="0.12416666666666676"/>
    <s v="GROWTH"/>
    <n v="250"/>
    <s v="jAN"/>
    <n v="250"/>
    <n v="-115.1"/>
    <n v="-0.46040000000000003"/>
    <s v="DEGROWTH"/>
    <n v="0"/>
  </r>
  <r>
    <x v="3"/>
    <s v="UTTAR DINAJPUR"/>
    <s v="WBD071"/>
    <n v="1000001918"/>
    <s v="DADA BHAI SUPPLY &amp; HARDWARE"/>
    <d v="2018-11-20T00:00:00"/>
    <s v="Targeted Dealer"/>
    <m/>
    <n v="100"/>
    <n v="100"/>
    <n v="14"/>
    <n v="86"/>
    <n v="14"/>
    <n v="172"/>
    <s v="DEC"/>
    <n v="172"/>
    <n v="-158"/>
    <n v="-0.91860465116279066"/>
    <s v="DEGROWTH"/>
    <n v="10"/>
    <s v="jAN"/>
    <n v="10"/>
    <n v="4"/>
    <n v="0.39999999999999991"/>
    <s v="GROWTH"/>
    <n v="0"/>
  </r>
  <r>
    <x v="3"/>
    <s v="UTTAR DINAJPUR"/>
    <s v="WBJ057"/>
    <n v="1000001922"/>
    <s v="JOYRAM SARKAR"/>
    <d v="2019-05-31T00:00:00"/>
    <s v="Targeted Dealer"/>
    <m/>
    <n v="100"/>
    <n v="100"/>
    <n v="0"/>
    <n v="100"/>
    <n v="0"/>
    <n v="0"/>
    <s v="DEC"/>
    <n v="0"/>
    <n v="0"/>
    <s v=" "/>
    <b v="0"/>
    <n v="10"/>
    <s v="jAN"/>
    <n v="10"/>
    <n v="-10"/>
    <n v="-1"/>
    <s v="DEGROWTH"/>
    <n v="0"/>
  </r>
  <r>
    <x v="3"/>
    <s v="UTTAR DINAJPUR"/>
    <s v="WBM251"/>
    <n v="1000001931"/>
    <s v="MAA DURGA ENTERPRISE (DHARAMPUR)"/>
    <d v="2019-08-13T00:00:00"/>
    <s v="Targeted Dealer"/>
    <m/>
    <n v="100"/>
    <n v="100"/>
    <n v="35"/>
    <n v="65"/>
    <n v="35"/>
    <n v="105"/>
    <s v="DEC"/>
    <n v="105"/>
    <n v="-70"/>
    <n v="-0.66666666666666674"/>
    <s v="DEGROWTH"/>
    <n v="0"/>
    <s v="jAN"/>
    <n v="0"/>
    <n v="35"/>
    <n v="0"/>
    <b v="0"/>
    <n v="0"/>
  </r>
  <r>
    <x v="3"/>
    <s v="UTTAR DINAJPUR"/>
    <s v="WBM252"/>
    <n v="1000001932"/>
    <s v="MATADI BUILDERS"/>
    <d v="2019-08-21T00:00:00"/>
    <s v="Targeted Dealer"/>
    <m/>
    <n v="3000"/>
    <n v="3000"/>
    <n v="4674.5"/>
    <n v="-1674.5"/>
    <n v="155.81666666666666"/>
    <n v="3596.5"/>
    <s v="DEC"/>
    <n v="3596.5"/>
    <n v="1078"/>
    <n v="0.29973585430279437"/>
    <s v="GROWTH"/>
    <n v="3506"/>
    <s v="jAN"/>
    <n v="3506"/>
    <n v="1168.5"/>
    <n v="0.33328579577866524"/>
    <s v="GROWTH"/>
    <n v="0"/>
  </r>
  <r>
    <x v="3"/>
    <s v="UTTAR DINAJPUR"/>
    <s v="WBS268"/>
    <n v="1000001950"/>
    <s v="SANTOSH ROY"/>
    <d v="2019-11-05T00:00:00"/>
    <s v="Targeted Dealer"/>
    <m/>
    <n v="50"/>
    <n v="50"/>
    <n v="52"/>
    <n v="-2"/>
    <n v="104"/>
    <n v="100"/>
    <s v="DEC"/>
    <n v="100"/>
    <n v="-48"/>
    <n v="-0.48"/>
    <s v="DEGROWTH"/>
    <n v="25"/>
    <s v="jAN"/>
    <n v="25"/>
    <n v="27"/>
    <n v="1.08"/>
    <s v="GROWTH"/>
    <n v="0"/>
  </r>
  <r>
    <x v="3"/>
    <s v="UTTAR DINAJPUR"/>
    <s v="WBR124"/>
    <n v="1000001942"/>
    <s v="RANI SATI TRADING CO."/>
    <d v="2020-09-22T00:00:00"/>
    <s v="Targeted Dealer"/>
    <m/>
    <n v="600"/>
    <n v="600"/>
    <n v="1009"/>
    <n v="-409"/>
    <n v="168.16666666666666"/>
    <n v="631.29999999999995"/>
    <s v="DEC"/>
    <n v="631.29999999999995"/>
    <n v="377.70000000000005"/>
    <n v="0.59828924441628395"/>
    <s v="GROWTH"/>
    <n v="377.5"/>
    <s v="jAN"/>
    <n v="377.5"/>
    <n v="631.5"/>
    <n v="1.6728476821192051"/>
    <s v="GROWTH"/>
    <n v="0"/>
  </r>
  <r>
    <x v="3"/>
    <s v="UTTAR DINAJPUR"/>
    <s v="WBS296"/>
    <n v="1000001951"/>
    <s v="SHIVA TRADING AND COMPANY"/>
    <d v="2020-12-16T00:00:00"/>
    <s v="Targeted Dealer"/>
    <m/>
    <n v="700"/>
    <n v="700"/>
    <n v="459"/>
    <n v="241"/>
    <n v="65.571428571428569"/>
    <n v="938"/>
    <s v="DEC"/>
    <n v="938"/>
    <n v="-479"/>
    <n v="-0.51066098081023448"/>
    <s v="DEGROWTH"/>
    <n v="246"/>
    <s v="jAN"/>
    <n v="246"/>
    <n v="213"/>
    <n v="0.86585365853658547"/>
    <s v="GROWTH"/>
    <n v="0"/>
  </r>
  <r>
    <x v="3"/>
    <s v="UTTAR DINAJPUR"/>
    <s v="WBG087"/>
    <n v="1000002024"/>
    <s v="G S BUILDERS"/>
    <d v="2021-11-01T00:00:00"/>
    <s v="Targeted Dealer"/>
    <m/>
    <n v="205"/>
    <n v="205"/>
    <n v="0"/>
    <n v="205"/>
    <n v="0"/>
    <n v="10"/>
    <s v="DEC"/>
    <n v="10"/>
    <n v="-10"/>
    <n v="-1"/>
    <s v="DEGROWTH"/>
    <n v="0"/>
    <s v="jAN"/>
    <n v="0"/>
    <n v="0"/>
    <n v="0"/>
    <b v="0"/>
    <n v="1"/>
  </r>
  <r>
    <x v="3"/>
    <s v="UTTAR DINAJPUR"/>
    <s v="WBR140"/>
    <n v="1000002036"/>
    <s v="ROSHAN HARDWARE"/>
    <d v="2021-11-01T00:00:00"/>
    <s v="Targeted Dealer"/>
    <m/>
    <n v="100"/>
    <n v="100"/>
    <n v="270"/>
    <n v="-170"/>
    <n v="270"/>
    <n v="150"/>
    <s v="DEC"/>
    <n v="150"/>
    <n v="120"/>
    <n v="0.8"/>
    <s v="GROWTH"/>
    <n v="100"/>
    <s v="jAN"/>
    <n v="100"/>
    <n v="170"/>
    <n v="1.7000000000000002"/>
    <s v="GROWTH"/>
    <n v="0"/>
  </r>
  <r>
    <x v="3"/>
    <s v="UTTAR DINAJPUR"/>
    <s v="WBS320"/>
    <n v="1000002552"/>
    <s v="SUBHAN ENTERPRISE"/>
    <d v="2022-02-23T00:00:00"/>
    <s v="Targeted Dealer"/>
    <m/>
    <n v="100"/>
    <n v="100"/>
    <n v="204"/>
    <n v="-104"/>
    <n v="204"/>
    <n v="197"/>
    <s v="DEC"/>
    <n v="197"/>
    <n v="7"/>
    <n v="3.5532994923857864E-2"/>
    <s v="GROWTH"/>
    <n v="180"/>
    <s v="jAN"/>
    <n v="180"/>
    <n v="24"/>
    <n v="0.1333333333333333"/>
    <s v="GROWTH"/>
    <n v="0"/>
  </r>
  <r>
    <x v="3"/>
    <s v="UTTAR DINAJPUR"/>
    <s v="WBS322"/>
    <n v="1000002558"/>
    <s v="S R BUILDERS"/>
    <d v="2022-02-25T00:00:00"/>
    <s v="Targeted Dealer"/>
    <m/>
    <n v="150"/>
    <n v="150"/>
    <n v="210"/>
    <n v="-60"/>
    <n v="140"/>
    <n v="228.25"/>
    <s v="DEC"/>
    <n v="228.25"/>
    <n v="-18.25"/>
    <n v="-7.9956188389923355E-2"/>
    <s v="DEGROWTH"/>
    <n v="92.5"/>
    <s v="jAN"/>
    <n v="92.5"/>
    <n v="117.5"/>
    <n v="1.2702702702702702"/>
    <s v="GROWTH"/>
    <n v="0"/>
  </r>
  <r>
    <x v="3"/>
    <s v="UTTAR DINAJPUR"/>
    <s v="WBA147"/>
    <n v="1000002632"/>
    <s v="ABDUL KARIM ENTERPRISE"/>
    <d v="2022-03-01T00:00:00"/>
    <s v="Targeted Dealer"/>
    <m/>
    <n v="40"/>
    <n v="40"/>
    <n v="40"/>
    <n v="0"/>
    <n v="100"/>
    <n v="39"/>
    <s v="DEC"/>
    <n v="39"/>
    <n v="1"/>
    <n v="2.564102564102555E-2"/>
    <s v="GROWTH"/>
    <n v="40"/>
    <s v="jAN"/>
    <n v="40"/>
    <n v="0"/>
    <n v="0"/>
    <s v="GROWTH"/>
    <n v="0"/>
  </r>
  <r>
    <x v="3"/>
    <s v="UTTAR DINAJPUR"/>
    <s v="WBA150"/>
    <n v="1000002777"/>
    <s v="ASHIRUDDIN HARDWARE"/>
    <d v="2022-05-13T00:00:00"/>
    <s v="Targeted Dealer"/>
    <m/>
    <n v="300"/>
    <n v="300"/>
    <n v="0"/>
    <n v="300"/>
    <n v="0"/>
    <n v="0"/>
    <s v="DEC"/>
    <n v="0"/>
    <n v="0"/>
    <s v=" "/>
    <b v="0"/>
    <n v="0"/>
    <s v="jAN"/>
    <n v="0"/>
    <n v="0"/>
    <n v="0"/>
    <b v="0"/>
    <n v="0"/>
  </r>
  <r>
    <x v="3"/>
    <s v="UTTAR DINAJPUR"/>
    <s v="WBM303"/>
    <n v="1000003020"/>
    <s v="MILAN CHANDRA SARKAR"/>
    <d v="2022-10-11T00:00:00"/>
    <s v="Targeted Dealer"/>
    <m/>
    <n v="350"/>
    <n v="350"/>
    <n v="148.75"/>
    <n v="201.25"/>
    <n v="42.5"/>
    <n v="232.5"/>
    <s v="DEC"/>
    <n v="232.5"/>
    <n v="-83.75"/>
    <n v="-0.36021505376344087"/>
    <s v="DEGROWTH"/>
    <n v="148"/>
    <s v="jAN"/>
    <n v="148"/>
    <n v="0.75"/>
    <n v="5.0675675675675436E-3"/>
    <s v="GROWTH"/>
    <n v="0"/>
  </r>
  <r>
    <x v="3"/>
    <s v="UTTAR DINAJPUR"/>
    <s v="WBM306"/>
    <n v="1000003310"/>
    <s v="MANDAL HARDWARE - PANJIPARA"/>
    <d v="2023-01-31T00:00:00"/>
    <s v="Targeted Dealer"/>
    <m/>
    <n v="500"/>
    <n v="500"/>
    <n v="585.5"/>
    <n v="-85.5"/>
    <n v="117.1"/>
    <n v="525.75"/>
    <s v="DEC"/>
    <n v="525.75"/>
    <n v="59.75"/>
    <n v="0.1136471707085116"/>
    <s v="GROWTH"/>
    <n v="582.25"/>
    <s v="jAN"/>
    <n v="582.25"/>
    <n v="3.25"/>
    <n v="5.5817947617002872E-3"/>
    <s v="GROWTH"/>
    <n v="0"/>
  </r>
  <r>
    <x v="3"/>
    <s v="UTTAR DINAJPUR"/>
    <s v="WBM310"/>
    <n v="1000003516"/>
    <s v="MAHATO FERTILIZER AND SEEDS"/>
    <d v="2023-05-11T00:00:00"/>
    <s v="Targeted Dealer"/>
    <m/>
    <n v="50"/>
    <n v="50"/>
    <n v="103.5"/>
    <n v="-53.5"/>
    <n v="207"/>
    <n v="30"/>
    <s v="DEC"/>
    <n v="30"/>
    <n v="73.5"/>
    <n v="2.4500000000000002"/>
    <s v="GROWTH"/>
    <n v="135"/>
    <s v="jAN"/>
    <n v="135"/>
    <n v="-31.5"/>
    <n v="-0.23333333333333328"/>
    <s v="DEGROWTH"/>
    <n v="0"/>
  </r>
  <r>
    <x v="3"/>
    <s v="UTTAR DINAJPUR"/>
    <s v="WBM311"/>
    <n v="1000003517"/>
    <s v="MAA BUILDERS"/>
    <d v="2023-05-12T00:00:00"/>
    <s v="Targeted Dealer"/>
    <m/>
    <n v="400"/>
    <n v="400"/>
    <n v="532"/>
    <n v="-132"/>
    <n v="133"/>
    <n v="417.5"/>
    <s v="DEC"/>
    <n v="417.5"/>
    <n v="114.5"/>
    <n v="0.27425149700598794"/>
    <s v="GROWTH"/>
    <n v="320"/>
    <s v="jAN"/>
    <n v="320"/>
    <n v="212"/>
    <n v="0.66250000000000009"/>
    <s v="GROWTH"/>
    <n v="0"/>
  </r>
  <r>
    <x v="3"/>
    <s v="UTTAR DINAJPUR"/>
    <s v="WBB156"/>
    <n v="1000003614"/>
    <s v="BIJOY RAHA"/>
    <d v="2023-06-29T00:00:00"/>
    <s v="Targeted Dealer"/>
    <m/>
    <n v="200"/>
    <n v="200"/>
    <n v="315"/>
    <n v="-115"/>
    <n v="157.5"/>
    <n v="300"/>
    <s v="DEC"/>
    <n v="300"/>
    <n v="15"/>
    <n v="5.0000000000000044E-2"/>
    <s v="GROWTH"/>
    <n v="205"/>
    <s v="jAN"/>
    <n v="205"/>
    <n v="110"/>
    <n v="0.53658536585365857"/>
    <s v="GROWTH"/>
    <n v="0"/>
  </r>
  <r>
    <x v="3"/>
    <s v="UTTAR DINAJPUR"/>
    <s v="WBA158"/>
    <n v="1000003721"/>
    <s v="ALAM HARDWARE"/>
    <d v="2023-09-16T00:00:00"/>
    <s v="Targeted Dealer"/>
    <m/>
    <n v="150"/>
    <n v="150"/>
    <n v="170"/>
    <n v="-20"/>
    <n v="113.33333333333333"/>
    <n v="170.5"/>
    <s v="DEC"/>
    <n v="170.5"/>
    <n v="-0.5"/>
    <n v="-2.9325513196480912E-3"/>
    <s v="DEGROWTH"/>
    <n v="110"/>
    <s v="jAN"/>
    <n v="110"/>
    <n v="60"/>
    <n v="0.54545454545454541"/>
    <s v="GROWTH"/>
    <n v="0"/>
  </r>
  <r>
    <x v="3"/>
    <s v="UTTAR DINAJPUR"/>
    <s v="WBS344"/>
    <n v="1000003756"/>
    <s v="S.J.TRADERS"/>
    <d v="2023-11-17T00:00:00"/>
    <s v="Targeted Dealer"/>
    <m/>
    <n v="50"/>
    <n v="50"/>
    <n v="45"/>
    <n v="5"/>
    <n v="90"/>
    <n v="67.5"/>
    <s v="DEC"/>
    <n v="67.5"/>
    <n v="-22.5"/>
    <n v="-0.33333333333333337"/>
    <s v="DEGROWTH"/>
    <n v="177"/>
    <s v="jAN"/>
    <n v="177"/>
    <n v="-132"/>
    <n v="-0.74576271186440679"/>
    <s v="DEGROWTH"/>
    <n v="0"/>
  </r>
  <r>
    <x v="3"/>
    <s v="UTTAR DINAJPUR"/>
    <s v="WBR153"/>
    <n v="1000003886"/>
    <s v="RAJASTHAN MARBELS AND HARDWARE"/>
    <d v="2024-03-13T00:00:00"/>
    <s v="Targeted Dealer"/>
    <m/>
    <n v="20"/>
    <n v="20"/>
    <n v="10"/>
    <n v="10"/>
    <n v="50"/>
    <n v="20"/>
    <s v="DEC"/>
    <n v="20"/>
    <n v="-10"/>
    <n v="-0.5"/>
    <s v="DEGROWTH"/>
    <n v="35"/>
    <s v="jAN"/>
    <n v="35"/>
    <n v="-25"/>
    <n v="-0.7142857142857143"/>
    <s v="DEGROWTH"/>
    <n v="0"/>
  </r>
  <r>
    <x v="3"/>
    <s v="UTTAR DINAJPUR"/>
    <s v="WBA160"/>
    <n v="1000003955"/>
    <s v="ABDUL CONSTRUCTION"/>
    <d v="2024-05-15T00:00:00"/>
    <s v="Targeted Dealer"/>
    <m/>
    <n v="50"/>
    <n v="50"/>
    <n v="70"/>
    <n v="-20"/>
    <n v="140"/>
    <n v="50"/>
    <s v="DEC"/>
    <n v="50"/>
    <n v="20"/>
    <n v="0.39999999999999991"/>
    <s v="GROWTH"/>
    <n v="20"/>
    <s v="jAN"/>
    <n v="20"/>
    <n v="50"/>
    <n v="2.5"/>
    <s v="GROWTH"/>
    <n v="0"/>
  </r>
  <r>
    <x v="3"/>
    <s v="UTTAR DINAJPUR"/>
    <s v="WBM316"/>
    <n v="1000003957"/>
    <s v="MD FIROJ ALI"/>
    <d v="2024-05-16T00:00:00"/>
    <s v="Targeted Dealer"/>
    <m/>
    <n v="50"/>
    <n v="50"/>
    <n v="64.5"/>
    <n v="-14.5"/>
    <n v="129"/>
    <n v="37"/>
    <s v="DEC"/>
    <n v="37"/>
    <n v="27.5"/>
    <n v="0.7432432432432432"/>
    <s v="GROWTH"/>
    <n v="95"/>
    <s v="jAN"/>
    <n v="95"/>
    <n v="-30.5"/>
    <n v="-0.32105263157894737"/>
    <s v="DEGROWTH"/>
    <n v="0"/>
  </r>
  <r>
    <x v="3"/>
    <s v="UTTAR DINAJPUR"/>
    <s v="WBM317"/>
    <n v="1000004009"/>
    <s v="MD ASHIF ALI"/>
    <d v="2024-06-14T00:00:00"/>
    <s v="Targeted Dealer"/>
    <m/>
    <n v="10"/>
    <n v="10"/>
    <n v="10"/>
    <n v="0"/>
    <n v="100"/>
    <n v="8"/>
    <s v="DEC"/>
    <n v="8"/>
    <n v="2"/>
    <n v="0.25"/>
    <s v="GROWTH"/>
    <n v="10"/>
    <s v="jAN"/>
    <n v="10"/>
    <n v="0"/>
    <n v="0"/>
    <s v="GROWTH"/>
    <n v="0"/>
  </r>
  <r>
    <x v="3"/>
    <s v="UTTAR DINAJPUR"/>
    <s v="WBN111"/>
    <n v="1000004033"/>
    <s v="NUR ENTERPRISE - SAMASPUR"/>
    <d v="2024-07-04T00:00:00"/>
    <s v="Targeted Dealer"/>
    <m/>
    <n v="100"/>
    <n v="100"/>
    <n v="0"/>
    <n v="100"/>
    <n v="0"/>
    <n v="0"/>
    <s v="DEC"/>
    <n v="0"/>
    <n v="0"/>
    <s v=" "/>
    <b v="0"/>
    <n v="98"/>
    <s v="jAN"/>
    <n v="98"/>
    <n v="-98"/>
    <n v="-1"/>
    <s v="DEGROWTH"/>
    <n v="0"/>
  </r>
  <r>
    <x v="3"/>
    <s v="UTTAR DINAJPUR"/>
    <s v="WBR156"/>
    <n v="1000004036"/>
    <s v="REZA HARDWARE"/>
    <d v="2024-07-10T00:00:00"/>
    <s v="Targeted Dealer"/>
    <m/>
    <n v="50"/>
    <n v="50"/>
    <n v="0"/>
    <n v="50"/>
    <n v="0"/>
    <n v="30"/>
    <s v="DEC"/>
    <n v="30"/>
    <n v="-30"/>
    <n v="-1"/>
    <s v="DEGROWTH"/>
    <n v="25"/>
    <s v="jAN"/>
    <n v="25"/>
    <n v="-25"/>
    <n v="-1"/>
    <s v="DEGROWTH"/>
    <n v="0"/>
  </r>
  <r>
    <x v="3"/>
    <s v="UTTAR DINAJPUR"/>
    <s v="WBF014"/>
    <n v="1000004077"/>
    <s v="FARHANA HARDWARE"/>
    <d v="2024-08-05T00:00:00"/>
    <s v="Targeted Dealer"/>
    <m/>
    <n v="40"/>
    <n v="40"/>
    <n v="0"/>
    <n v="40"/>
    <n v="0"/>
    <n v="0"/>
    <s v="DEC"/>
    <n v="0"/>
    <n v="0"/>
    <s v=" "/>
    <b v="0"/>
    <n v="86"/>
    <s v="jAN"/>
    <n v="86"/>
    <n v="-86"/>
    <n v="-1"/>
    <s v="DEGROWTH"/>
    <n v="0"/>
  </r>
  <r>
    <x v="3"/>
    <s v="DAKSHIN DINAJPUR"/>
    <s v="WBG093"/>
    <n v="1000002702"/>
    <s v="GUPTA TRADERS - DAKSHIN DINAJPUR"/>
    <d v="2022-06-27T00:00:00"/>
    <s v="Targeted Dealer"/>
    <m/>
    <n v="150"/>
    <n v="150"/>
    <n v="151"/>
    <n v="-1"/>
    <n v="100.66666666666667"/>
    <n v="50"/>
    <s v="DEC"/>
    <n v="50"/>
    <n v="101"/>
    <n v="2.02"/>
    <s v="GROWTH"/>
    <n v="55"/>
    <s v="jAN"/>
    <n v="55"/>
    <n v="96"/>
    <n v="1.7454545454545456"/>
    <s v="GROWTH"/>
    <n v="0"/>
  </r>
  <r>
    <x v="3"/>
    <s v="DAKSHIN DINAJPUR"/>
    <s v="WBL005"/>
    <n v="1000001329"/>
    <s v="Laxmi Narayan Enterprise"/>
    <d v="2014-09-16T00:00:00"/>
    <s v="Targeted Dealer"/>
    <m/>
    <n v="200"/>
    <n v="200"/>
    <n v="315.5"/>
    <n v="-115.5"/>
    <n v="157.75"/>
    <n v="295.5"/>
    <s v="DEC"/>
    <n v="295.5"/>
    <n v="20"/>
    <n v="6.7681895093062661E-2"/>
    <s v="GROWTH"/>
    <n v="234"/>
    <s v="jAN"/>
    <n v="234"/>
    <n v="81.5"/>
    <n v="0.34829059829059839"/>
    <s v="GROWTH"/>
    <n v="0"/>
  </r>
  <r>
    <x v="3"/>
    <s v="DAKSHIN DINAJPUR"/>
    <s v="WBP026"/>
    <n v="1000001337"/>
    <s v="PAL BUILDERS (D DINAJPUR)"/>
    <d v="2015-07-15T00:00:00"/>
    <s v="Targeted Dealer"/>
    <m/>
    <n v="100"/>
    <n v="100"/>
    <n v="101"/>
    <n v="-1"/>
    <n v="101"/>
    <n v="181"/>
    <s v="DEC"/>
    <n v="181"/>
    <n v="-80"/>
    <n v="-0.44198895027624308"/>
    <s v="DEGROWTH"/>
    <n v="160"/>
    <s v="jAN"/>
    <n v="160"/>
    <n v="-59"/>
    <n v="-0.36875000000000002"/>
    <s v="DEGROWTH"/>
    <n v="0"/>
  </r>
  <r>
    <x v="3"/>
    <s v="DAKSHIN DINAJPUR"/>
    <s v="WBN051"/>
    <n v="1000001336"/>
    <s v="NEW BURIMA HARDWARE"/>
    <d v="2015-12-29T00:00:00"/>
    <s v="Targeted Dealer"/>
    <m/>
    <n v="200"/>
    <n v="200"/>
    <n v="258"/>
    <n v="-58"/>
    <n v="129"/>
    <n v="313.5"/>
    <s v="DEC"/>
    <n v="313.5"/>
    <n v="-55.5"/>
    <n v="-0.17703349282296654"/>
    <s v="DEGROWTH"/>
    <n v="354"/>
    <s v="jAN"/>
    <n v="354"/>
    <n v="-96"/>
    <n v="-0.27118644067796616"/>
    <s v="DEGROWTH"/>
    <n v="0"/>
  </r>
  <r>
    <x v="3"/>
    <s v="DAKSHIN DINAJPUR"/>
    <s v="WBL026"/>
    <n v="1000001330"/>
    <s v="LOKNATH BUILDERS (D. DINAJPUR)"/>
    <d v="2017-01-31T00:00:00"/>
    <s v="Targeted Dealer"/>
    <m/>
    <n v="15"/>
    <n v="15"/>
    <n v="30"/>
    <n v="-15"/>
    <n v="200"/>
    <n v="10"/>
    <s v="DEC"/>
    <n v="10"/>
    <n v="20"/>
    <n v="2"/>
    <s v="GROWTH"/>
    <n v="31"/>
    <s v="jAN"/>
    <n v="31"/>
    <n v="-1"/>
    <n v="-3.2258064516129004E-2"/>
    <s v="DEGROWTH"/>
    <n v="0"/>
  </r>
  <r>
    <x v="3"/>
    <s v="DAKSHIN DINAJPUR"/>
    <s v="WBS196"/>
    <n v="1000001341"/>
    <s v="SABITRI LAHA"/>
    <d v="2017-03-09T00:00:00"/>
    <s v="Targeted Dealer"/>
    <m/>
    <n v="75"/>
    <n v="75"/>
    <n v="103"/>
    <n v="-28"/>
    <n v="137.33333333333334"/>
    <n v="50"/>
    <s v="DEC"/>
    <n v="50"/>
    <n v="53"/>
    <n v="1.06"/>
    <s v="GROWTH"/>
    <n v="76"/>
    <s v="jAN"/>
    <n v="76"/>
    <n v="27"/>
    <n v="0.35526315789473695"/>
    <s v="GROWTH"/>
    <n v="0"/>
  </r>
  <r>
    <x v="3"/>
    <s v="DAKSHIN DINAJPUR"/>
    <s v="WBM220"/>
    <n v="1000001334"/>
    <s v="MAHALAXMI HARDWARES (D.DINAJPUR)"/>
    <d v="2017-12-20T00:00:00"/>
    <s v="Targeted Dealer"/>
    <m/>
    <n v="60"/>
    <n v="60"/>
    <n v="18.5"/>
    <n v="41.5"/>
    <n v="30.833333333333336"/>
    <n v="30"/>
    <s v="DEC"/>
    <n v="30"/>
    <n v="-11.5"/>
    <n v="-0.3833333333333333"/>
    <s v="DEGROWTH"/>
    <n v="188"/>
    <s v="jAN"/>
    <n v="188"/>
    <n v="-169.5"/>
    <n v="-0.90159574468085102"/>
    <s v="DEGROWTH"/>
    <n v="0"/>
  </r>
  <r>
    <x v="3"/>
    <s v="DAKSHIN DINAJPUR"/>
    <s v="WBM221"/>
    <n v="1000001335"/>
    <s v="MAA KALI BUILDERS"/>
    <d v="2018-01-11T00:00:00"/>
    <s v="Targeted Dealer"/>
    <m/>
    <n v="160"/>
    <n v="160"/>
    <n v="161"/>
    <n v="-1"/>
    <n v="100.625"/>
    <n v="145"/>
    <s v="DEC"/>
    <n v="145"/>
    <n v="16"/>
    <n v="0.1103448275862069"/>
    <s v="GROWTH"/>
    <n v="90"/>
    <s v="jAN"/>
    <n v="90"/>
    <n v="71"/>
    <n v="0.78888888888888897"/>
    <s v="GROWTH"/>
    <n v="0"/>
  </r>
  <r>
    <x v="3"/>
    <s v="DAKSHIN DINAJPUR"/>
    <s v="WBM250"/>
    <n v="1000001930"/>
    <s v="MAA ENTERPRISE (DEHABOND)"/>
    <d v="2019-07-06T00:00:00"/>
    <s v="Targeted Dealer"/>
    <m/>
    <n v="50"/>
    <n v="50"/>
    <n v="25"/>
    <n v="25"/>
    <n v="50"/>
    <n v="50"/>
    <s v="DEC"/>
    <n v="50"/>
    <n v="-25"/>
    <n v="-0.5"/>
    <s v="DEGROWTH"/>
    <n v="60"/>
    <s v="jAN"/>
    <n v="60"/>
    <n v="-35"/>
    <n v="-0.58333333333333326"/>
    <s v="DEGROWTH"/>
    <n v="0"/>
  </r>
  <r>
    <x v="3"/>
    <s v="DAKSHIN DINAJPUR"/>
    <s v="WBA154"/>
    <n v="1000002868"/>
    <s v="AHAMED HARDWARE"/>
    <d v="2022-07-22T00:00:00"/>
    <s v="Targeted Dealer"/>
    <m/>
    <n v="20"/>
    <n v="20"/>
    <n v="30"/>
    <n v="-10"/>
    <n v="150"/>
    <n v="0"/>
    <s v="DEC"/>
    <n v="0"/>
    <n v="30"/>
    <s v=" "/>
    <b v="0"/>
    <n v="10"/>
    <s v="jAN"/>
    <n v="10"/>
    <n v="20"/>
    <n v="2"/>
    <s v="GROWTH"/>
    <n v="0"/>
  </r>
  <r>
    <x v="3"/>
    <s v="DAKSHIN DINAJPUR"/>
    <s v="WBM313"/>
    <n v="1000003632"/>
    <s v="MANJU HARDWARE"/>
    <d v="2023-07-11T00:00:00"/>
    <s v="Targeted Dealer"/>
    <m/>
    <n v="50"/>
    <n v="50"/>
    <n v="50"/>
    <n v="0"/>
    <n v="100"/>
    <n v="49"/>
    <s v="DEC"/>
    <n v="49"/>
    <n v="1"/>
    <n v="2.0408163265306145E-2"/>
    <s v="GROWTH"/>
    <n v="10"/>
    <s v="jAN"/>
    <n v="10"/>
    <n v="40"/>
    <n v="4"/>
    <s v="GROWTH"/>
    <n v="0"/>
  </r>
  <r>
    <x v="3"/>
    <s v="MALDA"/>
    <s v="WBR148"/>
    <n v="1000002679"/>
    <s v="RAJ ENTERPRISE - CHANCHAL"/>
    <d v="2022-06-27T00:00:00"/>
    <s v="Targeted Dealer"/>
    <m/>
    <n v="25"/>
    <n v="25"/>
    <n v="30"/>
    <n v="-5"/>
    <n v="120"/>
    <n v="25"/>
    <s v="DEC"/>
    <n v="25"/>
    <n v="5"/>
    <n v="0.19999999999999996"/>
    <s v="GROWTH"/>
    <n v="103"/>
    <s v="jAN"/>
    <n v="103"/>
    <n v="-73"/>
    <n v="-0.70873786407766992"/>
    <s v="DEGROWTH"/>
    <n v="0"/>
  </r>
  <r>
    <x v="3"/>
    <s v="MALDA"/>
    <s v="S370"/>
    <n v="1000001583"/>
    <s v="SULTAN ENTERPRISE"/>
    <d v="2013-03-07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0"/>
  </r>
  <r>
    <x v="3"/>
    <s v="MALDA"/>
    <s v="R230"/>
    <n v="1000001581"/>
    <s v="R I ENTERPRISE"/>
    <d v="2014-03-21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1"/>
  </r>
  <r>
    <x v="3"/>
    <s v="MALDA"/>
    <s v="WBR005"/>
    <n v="1000001615"/>
    <s v="ROY SUPPLIERS"/>
    <d v="2014-06-28T00:00:00"/>
    <s v="Targeted Dealer"/>
    <m/>
    <n v="130"/>
    <n v="130"/>
    <n v="31"/>
    <n v="99"/>
    <n v="23.846153846153847"/>
    <n v="100"/>
    <s v="DEC"/>
    <n v="100"/>
    <n v="-69"/>
    <n v="-0.69"/>
    <s v="DEGROWTH"/>
    <n v="42"/>
    <s v="jAN"/>
    <n v="42"/>
    <n v="-11"/>
    <n v="-0.26190476190476186"/>
    <s v="DEGROWTH"/>
    <n v="0"/>
  </r>
  <r>
    <x v="3"/>
    <s v="MALDA"/>
    <s v="WBA035"/>
    <n v="1000001587"/>
    <s v="ADIL HARDWARE"/>
    <d v="2015-04-16T00:00:00"/>
    <s v="Targeted Dealer"/>
    <m/>
    <n v="250"/>
    <n v="250"/>
    <n v="159.5"/>
    <n v="90.5"/>
    <n v="63.8"/>
    <n v="278"/>
    <s v="DEC"/>
    <n v="278"/>
    <n v="-118.5"/>
    <n v="-0.42625899280575541"/>
    <s v="DEGROWTH"/>
    <n v="259.7"/>
    <s v="jAN"/>
    <n v="259.7"/>
    <n v="-100.19999999999999"/>
    <n v="-0.38582980361956098"/>
    <s v="DEGROWTH"/>
    <n v="0"/>
  </r>
  <r>
    <x v="3"/>
    <s v="MALDA"/>
    <s v="WBT056"/>
    <n v="1000001633"/>
    <s v="TRIRATNA HARDWARE"/>
    <d v="2018-05-22T00:00:00"/>
    <s v="Targeted Dealer"/>
    <m/>
    <n v="75"/>
    <n v="75"/>
    <n v="75"/>
    <n v="0"/>
    <n v="100"/>
    <n v="50"/>
    <s v="DEC"/>
    <n v="50"/>
    <n v="25"/>
    <n v="0.5"/>
    <s v="GROWTH"/>
    <n v="50"/>
    <s v="jAN"/>
    <n v="50"/>
    <n v="25"/>
    <n v="0.5"/>
    <s v="GROWTH"/>
    <n v="0"/>
  </r>
  <r>
    <x v="3"/>
    <s v="MALDA"/>
    <s v="WBM235"/>
    <n v="1000001609"/>
    <s v="MURARI MOHAN RETAIL"/>
    <d v="2018-08-25T00:00:00"/>
    <s v="Targeted Dealer"/>
    <m/>
    <n v="100"/>
    <n v="100"/>
    <n v="105"/>
    <n v="-5"/>
    <n v="105"/>
    <n v="22.5"/>
    <s v="DEC"/>
    <n v="22.5"/>
    <n v="82.5"/>
    <n v="3.666666666666667"/>
    <s v="GROWTH"/>
    <n v="45"/>
    <s v="jAN"/>
    <n v="45"/>
    <n v="60"/>
    <n v="1.3333333333333335"/>
    <s v="GROWTH"/>
    <n v="0"/>
  </r>
  <r>
    <x v="3"/>
    <s v="MALDA"/>
    <s v="WBM247"/>
    <n v="1000001611"/>
    <s v="MD SAHAJAHAN"/>
    <d v="2019-05-16T00:00:00"/>
    <s v="Targeted Dealer"/>
    <m/>
    <n v="120"/>
    <n v="120"/>
    <n v="80"/>
    <n v="40"/>
    <n v="66.666666666666671"/>
    <n v="75"/>
    <s v="DEC"/>
    <n v="75"/>
    <n v="5"/>
    <n v="6.6666666666666652E-2"/>
    <s v="GROWTH"/>
    <n v="90"/>
    <s v="jAN"/>
    <n v="90"/>
    <n v="-10"/>
    <n v="-0.11111111111111116"/>
    <s v="DEGROWTH"/>
    <n v="0"/>
  </r>
  <r>
    <x v="3"/>
    <s v="MALDA"/>
    <s v="WBA110"/>
    <n v="1000001590"/>
    <s v="ANSARI ENTERPRISE"/>
    <d v="2019-09-10T00:00:00"/>
    <s v="Targeted Dealer"/>
    <m/>
    <n v="160"/>
    <n v="160"/>
    <n v="127"/>
    <n v="33"/>
    <n v="79.375"/>
    <n v="114"/>
    <s v="DEC"/>
    <n v="114"/>
    <n v="13"/>
    <n v="0.11403508771929816"/>
    <s v="GROWTH"/>
    <n v="191"/>
    <s v="jAN"/>
    <n v="191"/>
    <n v="-64"/>
    <n v="-0.33507853403141363"/>
    <s v="DEGROWTH"/>
    <n v="0"/>
  </r>
  <r>
    <x v="3"/>
    <s v="MALDA"/>
    <s v="WBK066"/>
    <n v="1000001600"/>
    <s v="KARIM ENTERPRISE"/>
    <d v="2021-04-16T00:00:00"/>
    <s v="Targeted Dealer"/>
    <m/>
    <n v="300"/>
    <n v="300"/>
    <n v="435"/>
    <n v="-135"/>
    <n v="145"/>
    <n v="525"/>
    <s v="DEC"/>
    <n v="525"/>
    <n v="-90"/>
    <n v="-0.17142857142857137"/>
    <s v="DEGROWTH"/>
    <n v="380"/>
    <s v="jAN"/>
    <n v="380"/>
    <n v="55"/>
    <n v="0.14473684210526305"/>
    <s v="GROWTH"/>
    <n v="0"/>
  </r>
  <r>
    <x v="3"/>
    <s v="MALDA"/>
    <s v="WBM282"/>
    <n v="1000002043"/>
    <s v="MD EMRAN ALI KHAN"/>
    <d v="2021-11-01T00:00:00"/>
    <s v="Targeted Dealer"/>
    <m/>
    <n v="300"/>
    <n v="300"/>
    <n v="337"/>
    <n v="-37"/>
    <n v="112.33333333333333"/>
    <n v="345.25"/>
    <s v="DEC"/>
    <n v="345.25"/>
    <n v="-8.25"/>
    <n v="-2.389572773352644E-2"/>
    <s v="DEGROWTH"/>
    <n v="216"/>
    <s v="jAN"/>
    <n v="216"/>
    <n v="121"/>
    <n v="0.56018518518518512"/>
    <s v="GROWTH"/>
    <n v="0"/>
  </r>
  <r>
    <x v="3"/>
    <s v="MALDA"/>
    <s v="WBH048"/>
    <n v="1000002073"/>
    <s v="HADIQUL ISLAM"/>
    <d v="2021-12-01T00:00:00"/>
    <s v="Targeted Dealer"/>
    <m/>
    <n v="60"/>
    <n v="60"/>
    <n v="60"/>
    <n v="0"/>
    <n v="100"/>
    <n v="58"/>
    <s v="DEC"/>
    <n v="58"/>
    <n v="2"/>
    <n v="3.4482758620689724E-2"/>
    <s v="GROWTH"/>
    <n v="43"/>
    <s v="jAN"/>
    <n v="43"/>
    <n v="17"/>
    <n v="0.39534883720930236"/>
    <s v="GROWTH"/>
    <n v="0"/>
  </r>
  <r>
    <x v="3"/>
    <s v="MALDA"/>
    <s v="WBG089"/>
    <n v="1000002072"/>
    <s v="GITANJALI ENTERPRISE"/>
    <d v="2021-12-27T00:00:00"/>
    <s v="Targeted Dealer"/>
    <m/>
    <n v="20"/>
    <n v="20"/>
    <n v="5"/>
    <n v="15"/>
    <n v="25"/>
    <n v="5"/>
    <s v="DEC"/>
    <n v="5"/>
    <n v="0"/>
    <n v="0"/>
    <s v="GROWTH"/>
    <n v="5"/>
    <s v="jAN"/>
    <n v="5"/>
    <n v="0"/>
    <n v="0"/>
    <s v="GROWTH"/>
    <n v="0"/>
  </r>
  <r>
    <x v="3"/>
    <s v="MALDA"/>
    <s v="WBP091"/>
    <n v="1000002803"/>
    <s v="PROBIR HARDWARE"/>
    <d v="2022-06-24T00:00:00"/>
    <s v="Targeted Dealer"/>
    <m/>
    <n v="25"/>
    <n v="25"/>
    <n v="25"/>
    <n v="0"/>
    <n v="100"/>
    <n v="30"/>
    <s v="DEC"/>
    <n v="30"/>
    <n v="-5"/>
    <n v="-0.16666666666666663"/>
    <s v="DEGROWTH"/>
    <n v="50"/>
    <s v="jAN"/>
    <n v="50"/>
    <n v="-25"/>
    <n v="-0.5"/>
    <s v="DEGROWTH"/>
    <n v="0"/>
  </r>
  <r>
    <x v="3"/>
    <s v="MALDA"/>
    <s v="WBB161"/>
    <n v="1000004095"/>
    <s v="BHAI BHAI HARDWARE - KALIACHAK"/>
    <d v="2024-08-23T00:00:00"/>
    <s v="Targeted Dealer"/>
    <m/>
    <n v="20"/>
    <n v="20"/>
    <n v="0"/>
    <n v="20"/>
    <n v="0"/>
    <n v="15"/>
    <s v="DEC"/>
    <n v="15"/>
    <n v="-15"/>
    <n v="-1"/>
    <s v="DEGROWTH"/>
    <n v="22"/>
    <s v="jAN"/>
    <n v="22"/>
    <n v="-22"/>
    <n v="-1"/>
    <s v="DEGROWTH"/>
    <n v="0"/>
  </r>
  <r>
    <x v="2"/>
    <s v="DARJEELING HILLS"/>
    <s v="M181"/>
    <n v="1000001354"/>
    <s v="MAA TARA TRADING (DARJEELING)"/>
    <d v="2011-09-16T00:00:00"/>
    <s v="Targeted Dealer"/>
    <m/>
    <n v="250"/>
    <n v="250"/>
    <n v="0"/>
    <n v="250"/>
    <n v="0"/>
    <n v="61.5"/>
    <s v="DEC"/>
    <n v="61.5"/>
    <n v="-61.5"/>
    <n v="-1"/>
    <s v="DEGROWTH"/>
    <n v="138.5"/>
    <s v="jAN"/>
    <n v="138.5"/>
    <n v="-138.5"/>
    <n v="-1"/>
    <s v="DEGROWTH"/>
    <n v="0"/>
  </r>
  <r>
    <x v="2"/>
    <s v="DARJEELING HILLS"/>
    <s v="A145"/>
    <n v="1000001351"/>
    <s v="ANKUR TRADERS"/>
    <d v="2012-11-21T00:00:00"/>
    <s v="Targeted Dealer"/>
    <m/>
    <n v="500"/>
    <n v="500"/>
    <n v="500.75"/>
    <n v="-0.75"/>
    <n v="100.15"/>
    <n v="457.4"/>
    <s v="DEC"/>
    <n v="457.4"/>
    <n v="43.350000000000023"/>
    <n v="9.4774814167031041E-2"/>
    <s v="GROWTH"/>
    <n v="385.35"/>
    <s v="jAN"/>
    <n v="385.35"/>
    <n v="115.39999999999998"/>
    <n v="0.29946801608926932"/>
    <s v="GROWTH"/>
    <n v="0"/>
  </r>
  <r>
    <x v="2"/>
    <s v="DARJEELING HILLS"/>
    <s v="S596"/>
    <n v="1000001417"/>
    <s v="SHERPA TRADING CO"/>
    <d v="2014-03-22T00:00:00"/>
    <s v="Targeted Dealer"/>
    <m/>
    <n v="600"/>
    <n v="600"/>
    <n v="327.09999999999997"/>
    <n v="272.90000000000003"/>
    <n v="54.516666666666659"/>
    <n v="452.39999999999992"/>
    <s v="DEC"/>
    <n v="452.39999999999992"/>
    <n v="-125.29999999999995"/>
    <n v="-0.27696728558797523"/>
    <s v="DEGROWTH"/>
    <n v="400.54999999999995"/>
    <s v="jAN"/>
    <n v="400.54999999999995"/>
    <n v="-73.449999999999989"/>
    <n v="-0.18337286231431782"/>
    <s v="DEGROWTH"/>
    <n v="0"/>
  </r>
  <r>
    <x v="2"/>
    <s v="DARJEELING HILLS"/>
    <s v="WBT036"/>
    <n v="1000001384"/>
    <s v="TIRUPATI BUILDERS (DRJG)"/>
    <d v="2015-12-01T00:00:00"/>
    <s v="Targeted Dealer"/>
    <m/>
    <n v="1700"/>
    <n v="1700"/>
    <n v="569"/>
    <n v="1131"/>
    <n v="33.470588235294116"/>
    <n v="959.55"/>
    <s v="DEC"/>
    <n v="959.55"/>
    <n v="-390.54999999999995"/>
    <n v="-0.40701370434057627"/>
    <s v="DEGROWTH"/>
    <n v="5306.7"/>
    <s v="jAN"/>
    <n v="5306.7"/>
    <n v="-4737.7"/>
    <n v="-0.89277705542050612"/>
    <s v="DEGROWTH"/>
    <n v="0"/>
  </r>
  <r>
    <x v="2"/>
    <s v="DARJEELING HILLS"/>
    <s v="WBA093"/>
    <n v="1000001420"/>
    <s v="AAYAN TRADING"/>
    <d v="2018-10-05T00:00:00"/>
    <s v="Targeted Dealer"/>
    <m/>
    <n v="1200"/>
    <n v="1200"/>
    <n v="1289.9499999999998"/>
    <n v="-89.949999999999818"/>
    <n v="107.49583333333332"/>
    <n v="1213.8000000000002"/>
    <s v="DEC"/>
    <n v="1213.8000000000002"/>
    <n v="76.149999999999636"/>
    <n v="6.2736859449662008E-2"/>
    <s v="GROWTH"/>
    <n v="907.99999999999989"/>
    <s v="jAN"/>
    <n v="907.99999999999989"/>
    <n v="381.94999999999993"/>
    <n v="0.42064977973568274"/>
    <s v="GROWTH"/>
    <n v="0"/>
  </r>
  <r>
    <x v="2"/>
    <s v="DARJEELING HILLS"/>
    <s v="WBP072"/>
    <n v="1000001374"/>
    <s v="PRIYANKA CEMENT SALES AGENCY"/>
    <d v="2019-01-28T00:00:00"/>
    <s v="Targeted Dealer"/>
    <m/>
    <n v="150"/>
    <n v="150"/>
    <n v="170.5"/>
    <n v="-20.5"/>
    <n v="113.66666666666667"/>
    <n v="142.5"/>
    <s v="DEC"/>
    <n v="142.5"/>
    <n v="28"/>
    <n v="0.19649122807017538"/>
    <s v="GROWTH"/>
    <n v="146.5"/>
    <s v="jAN"/>
    <n v="146.5"/>
    <n v="24"/>
    <n v="0.16382252559726962"/>
    <s v="GROWTH"/>
    <n v="0"/>
  </r>
  <r>
    <x v="2"/>
    <s v="DARJEELING HILLS"/>
    <s v="WBB123"/>
    <n v="1000001361"/>
    <s v="BAJRANG ENTERPRISES (SALUGARA)"/>
    <d v="2019-11-18T00:00:00"/>
    <s v="Targeted Dealer"/>
    <m/>
    <n v="1100"/>
    <n v="1100"/>
    <n v="1061.25"/>
    <n v="38.75"/>
    <n v="96.477272727272734"/>
    <n v="949.4"/>
    <s v="DEC"/>
    <n v="949.4"/>
    <n v="111.85000000000002"/>
    <n v="0.11781124921002739"/>
    <s v="GROWTH"/>
    <n v="646.54999999999995"/>
    <s v="jAN"/>
    <n v="646.54999999999995"/>
    <n v="414.70000000000005"/>
    <n v="0.64140437707833908"/>
    <s v="GROWTH"/>
    <n v="0"/>
  </r>
  <r>
    <x v="2"/>
    <s v="DARJEELING HILLS"/>
    <s v="WBS272"/>
    <n v="1000001381"/>
    <s v="SRI HANUMAN ENTERPRISES (DARJEELING)"/>
    <d v="2019-11-26T00:00:00"/>
    <s v="Targeted Dealer"/>
    <m/>
    <n v="500"/>
    <n v="500"/>
    <n v="398.25"/>
    <n v="101.75"/>
    <n v="79.650000000000006"/>
    <n v="588.5"/>
    <s v="DEC"/>
    <n v="588.5"/>
    <n v="-190.25"/>
    <n v="-0.32327952421410366"/>
    <s v="DEGROWTH"/>
    <n v="263.75"/>
    <s v="jAN"/>
    <n v="263.75"/>
    <n v="134.5"/>
    <n v="0.50995260663507103"/>
    <s v="GROWTH"/>
    <n v="0"/>
  </r>
  <r>
    <x v="2"/>
    <s v="DARJEELING HILLS"/>
    <s v="WBK067"/>
    <n v="1000002057"/>
    <s v="KESANG HARDWARE"/>
    <d v="2021-11-30T00:00:00"/>
    <s v="Targeted Dealer"/>
    <m/>
    <n v="200"/>
    <n v="200"/>
    <n v="54.75"/>
    <n v="145.25"/>
    <n v="27.375"/>
    <n v="90.5"/>
    <s v="DEC"/>
    <n v="90.5"/>
    <n v="-35.75"/>
    <n v="-0.39502762430939231"/>
    <s v="DEGROWTH"/>
    <n v="291"/>
    <s v="jAN"/>
    <n v="291"/>
    <n v="-236.25"/>
    <n v="-0.81185567010309279"/>
    <s v="DEGROWTH"/>
    <n v="0"/>
  </r>
  <r>
    <x v="2"/>
    <s v="DARJEELING HILLS"/>
    <s v="WBG096"/>
    <n v="1000003425"/>
    <s v="GANNAYAK BUILDERS"/>
    <d v="2023-03-14T00:00:00"/>
    <s v="Targeted Dealer"/>
    <m/>
    <n v="2100"/>
    <n v="2100"/>
    <n v="2338"/>
    <n v="-238"/>
    <n v="111.33333333333333"/>
    <n v="2555"/>
    <s v="DEC"/>
    <n v="2555"/>
    <n v="-217"/>
    <n v="-8.4931506849315053E-2"/>
    <s v="DEGROWTH"/>
    <n v="1840"/>
    <s v="jAN"/>
    <n v="1840"/>
    <n v="498"/>
    <n v="0.27065217391304341"/>
    <s v="GROWTH"/>
    <n v="0"/>
  </r>
  <r>
    <x v="2"/>
    <s v="DARJEELING PLAINS"/>
    <s v="M241"/>
    <n v="1000001355"/>
    <s v="MANDAL &amp; SONS"/>
    <d v="2012-10-26T00:00:00"/>
    <s v="Targeted Dealer"/>
    <m/>
    <n v="50"/>
    <n v="50"/>
    <n v="12"/>
    <n v="38"/>
    <n v="24"/>
    <n v="13"/>
    <s v="DEC"/>
    <n v="13"/>
    <n v="-1"/>
    <n v="-7.6923076923076872E-2"/>
    <s v="DEGROWTH"/>
    <n v="6.75"/>
    <s v="jAN"/>
    <n v="6.75"/>
    <n v="5.25"/>
    <n v="0.77777777777777768"/>
    <s v="GROWTH"/>
    <n v="0"/>
  </r>
  <r>
    <x v="2"/>
    <s v="DARJEELING PLAINS"/>
    <s v="A184"/>
    <n v="1000001352"/>
    <s v="ANAND KUMAR JAJODIA"/>
    <d v="2013-07-20T00:00:00"/>
    <s v="Targeted Dealer"/>
    <m/>
    <n v="2000"/>
    <n v="2000"/>
    <n v="2087.0500000000002"/>
    <n v="-87.050000000000182"/>
    <n v="104.35250000000001"/>
    <n v="2084.25"/>
    <s v="DEC"/>
    <n v="2084.25"/>
    <n v="2.8000000000001819"/>
    <n v="1.3434089000841087E-3"/>
    <s v="GROWTH"/>
    <n v="1260.5"/>
    <s v="jAN"/>
    <n v="1260.5"/>
    <n v="826.55000000000018"/>
    <n v="0.65573185243950838"/>
    <s v="GROWTH"/>
    <n v="0"/>
  </r>
  <r>
    <x v="2"/>
    <s v="DARJEELING PLAINS"/>
    <s v="S467"/>
    <n v="1000001357"/>
    <s v="SUDEB SHEAL"/>
    <d v="2013-10-07T00:00:00"/>
    <s v="Targeted Dealer"/>
    <m/>
    <n v="175"/>
    <n v="175"/>
    <n v="142"/>
    <n v="33"/>
    <n v="81.142857142857139"/>
    <n v="195"/>
    <s v="DEC"/>
    <n v="195"/>
    <n v="-53"/>
    <n v="-0.27179487179487183"/>
    <s v="DEGROWTH"/>
    <n v="139"/>
    <s v="jAN"/>
    <n v="139"/>
    <n v="3"/>
    <n v="2.1582733812949728E-2"/>
    <s v="GROWTH"/>
    <n v="0"/>
  </r>
  <r>
    <x v="2"/>
    <s v="DARJEELING PLAINS"/>
    <s v="WBK031"/>
    <n v="1000001369"/>
    <s v="KARUNA ENTERPRISE (DRJG)"/>
    <d v="2015-11-24T00:00:00"/>
    <s v="Targeted Dealer"/>
    <m/>
    <n v="100"/>
    <n v="100"/>
    <n v="135"/>
    <n v="-35"/>
    <n v="135"/>
    <n v="80"/>
    <s v="DEC"/>
    <n v="80"/>
    <n v="55"/>
    <n v="0.6875"/>
    <s v="GROWTH"/>
    <n v="58.5"/>
    <s v="jAN"/>
    <n v="58.5"/>
    <n v="76.5"/>
    <n v="1.3076923076923075"/>
    <s v="GROWTH"/>
    <n v="0"/>
  </r>
  <r>
    <x v="2"/>
    <s v="DARJEELING PLAINS"/>
    <s v="WBD057"/>
    <n v="1000001365"/>
    <s v="DURGADUTTA AGARWAL (DARJEELING)"/>
    <d v="2017-01-04T00:00:00"/>
    <s v="Targeted Dealer"/>
    <m/>
    <n v="800"/>
    <n v="800"/>
    <n v="725.5"/>
    <n v="74.5"/>
    <n v="90.6875"/>
    <n v="716.5"/>
    <s v="DEC"/>
    <n v="716.5"/>
    <n v="9"/>
    <n v="1.2561060711793415E-2"/>
    <s v="GROWTH"/>
    <n v="643.75"/>
    <s v="jAN"/>
    <n v="643.75"/>
    <n v="81.75"/>
    <n v="0.1269902912621359"/>
    <s v="GROWTH"/>
    <n v="0"/>
  </r>
  <r>
    <x v="2"/>
    <s v="DARJEELING PLAINS"/>
    <s v="WBM226"/>
    <n v="1000001371"/>
    <s v="MOON STAR HARDWARE STORES"/>
    <d v="2018-05-15T00:00:00"/>
    <s v="Targeted Dealer"/>
    <m/>
    <n v="50"/>
    <n v="50"/>
    <n v="36"/>
    <n v="14"/>
    <n v="72"/>
    <n v="12"/>
    <s v="DEC"/>
    <n v="12"/>
    <n v="24"/>
    <n v="2"/>
    <s v="GROWTH"/>
    <n v="216"/>
    <s v="jAN"/>
    <n v="216"/>
    <n v="-180"/>
    <n v="-0.83333333333333337"/>
    <s v="DEGROWTH"/>
    <n v="1"/>
  </r>
  <r>
    <x v="2"/>
    <s v="DARJEELING PLAINS"/>
    <s v="WBS309"/>
    <n v="1000002008"/>
    <s v="SHREE SHYAM TRADERS"/>
    <d v="2021-10-09T00:00:00"/>
    <s v="Targeted Dealer"/>
    <m/>
    <n v="1400"/>
    <n v="1400"/>
    <n v="1400.25"/>
    <n v="-0.25"/>
    <n v="100.01785714285714"/>
    <n v="1366.25"/>
    <s v="DEC"/>
    <n v="1366.25"/>
    <n v="34"/>
    <n v="2.4885635864592803E-2"/>
    <s v="GROWTH"/>
    <n v="386"/>
    <s v="jAN"/>
    <n v="386"/>
    <n v="1014.25"/>
    <n v="2.6275906735751295"/>
    <s v="GROWTH"/>
    <n v="0"/>
  </r>
  <r>
    <x v="2"/>
    <s v="DARJEELING PLAINS"/>
    <s v="WBJ070"/>
    <n v="1000002054"/>
    <s v="JITEN CONSTRUCTION"/>
    <d v="2021-11-27T00:00:00"/>
    <s v="Targeted Dealer"/>
    <m/>
    <n v="1700"/>
    <n v="1700"/>
    <n v="1017.75"/>
    <n v="682.25"/>
    <n v="59.867647058823529"/>
    <n v="1317.05"/>
    <s v="DEC"/>
    <n v="1317.05"/>
    <n v="-299.29999999999995"/>
    <n v="-0.22725029421813903"/>
    <s v="DEGROWTH"/>
    <n v="1845"/>
    <s v="jAN"/>
    <n v="1845"/>
    <n v="-827.25"/>
    <n v="-0.44837398373983739"/>
    <s v="DEGROWTH"/>
    <n v="0"/>
  </r>
  <r>
    <x v="2"/>
    <s v="DARJEELING PLAINS"/>
    <s v="WBA161"/>
    <n v="1000004001"/>
    <s v="ANJANI ENTERPRISES LIMITED"/>
    <d v="2024-06-06T00:00:00"/>
    <s v="Targeted Dealer"/>
    <m/>
    <n v="50"/>
    <n v="50"/>
    <n v="3"/>
    <n v="47"/>
    <n v="6"/>
    <n v="8.25"/>
    <s v="DEC"/>
    <n v="8.25"/>
    <n v="-5.25"/>
    <n v="-0.63636363636363635"/>
    <s v="DEGROWTH"/>
    <n v="8"/>
    <s v="jAN"/>
    <n v="8"/>
    <n v="-5"/>
    <n v="-0.625"/>
    <s v="DEGROWTH"/>
    <n v="0"/>
  </r>
  <r>
    <x v="4"/>
    <s v="KISHANGANJ"/>
    <s v="A178"/>
    <n v="1000001479"/>
    <s v="ALAM TRADERS"/>
    <d v="2013-07-02T00:00:00"/>
    <s v="Targeted Dealer"/>
    <m/>
    <n v="550"/>
    <n v="550"/>
    <n v="224"/>
    <n v="326"/>
    <n v="40.727272727272727"/>
    <n v="722"/>
    <s v="DEC"/>
    <n v="722"/>
    <n v="-498"/>
    <n v="-0.6897506925207757"/>
    <s v="DEGROWTH"/>
    <n v="529"/>
    <s v="jAN"/>
    <n v="529"/>
    <n v="-305"/>
    <n v="-0.57655954631379958"/>
    <s v="DEGROWTH"/>
    <n v="0"/>
  </r>
  <r>
    <x v="4"/>
    <s v="KISHANGANJ"/>
    <s v="A190"/>
    <n v="1000001480"/>
    <s v="ANJUM TRADING"/>
    <d v="2013-08-12T00:00:00"/>
    <s v="Targeted Dealer"/>
    <m/>
    <n v="50"/>
    <n v="50"/>
    <n v="16"/>
    <n v="34"/>
    <n v="32"/>
    <n v="16"/>
    <s v="DEC"/>
    <n v="16"/>
    <n v="0"/>
    <n v="0"/>
    <s v="GROWTH"/>
    <n v="8"/>
    <s v="jAN"/>
    <n v="8"/>
    <n v="8"/>
    <n v="1"/>
    <s v="GROWTH"/>
    <n v="1"/>
  </r>
  <r>
    <x v="4"/>
    <s v="KISHANGANJ"/>
    <s v="R174"/>
    <n v="1000001516"/>
    <s v="ROSHNI TRADING"/>
    <d v="2013-09-30T00:00:00"/>
    <s v="Targeted Dealer"/>
    <m/>
    <n v="850"/>
    <n v="850"/>
    <n v="80"/>
    <n v="770"/>
    <n v="9.4117647058823533"/>
    <n v="0"/>
    <s v="DEC"/>
    <n v="0"/>
    <n v="80"/>
    <s v=" "/>
    <b v="0"/>
    <n v="822.5"/>
    <s v="jAN"/>
    <n v="822.5"/>
    <n v="-742.5"/>
    <n v="-0.90273556231003038"/>
    <s v="DEGROWTH"/>
    <n v="0"/>
  </r>
  <r>
    <x v="4"/>
    <s v="KISHANGANJ"/>
    <s v="R214"/>
    <n v="1000001519"/>
    <s v="RABBANI &amp; CO. "/>
    <d v="2014-02-18T00:00:00"/>
    <s v="Targeted Dealer"/>
    <m/>
    <n v="350"/>
    <n v="350"/>
    <n v="261.5"/>
    <n v="88.5"/>
    <n v="74.714285714285708"/>
    <n v="370"/>
    <s v="DEC"/>
    <n v="370"/>
    <n v="-108.5"/>
    <n v="-0.29324324324324325"/>
    <s v="DEGROWTH"/>
    <n v="321"/>
    <s v="jAN"/>
    <n v="321"/>
    <n v="-59.5"/>
    <n v="-0.18535825545171336"/>
    <s v="DEGROWTH"/>
    <n v="0"/>
  </r>
  <r>
    <x v="4"/>
    <s v="KISHANGANJ"/>
    <s v="M404"/>
    <n v="1000001515"/>
    <s v="MAHE TRADERS"/>
    <d v="2014-03-19T00:00:00"/>
    <s v="Targeted Dealer"/>
    <m/>
    <n v="225"/>
    <n v="225"/>
    <n v="275"/>
    <n v="-50"/>
    <n v="122.22222222222223"/>
    <n v="211"/>
    <s v="DEC"/>
    <n v="211"/>
    <n v="64"/>
    <n v="0.30331753554502372"/>
    <s v="GROWTH"/>
    <n v="213"/>
    <s v="jAN"/>
    <n v="213"/>
    <n v="62"/>
    <n v="0.29107981220657275"/>
    <s v="GROWTH"/>
    <n v="0"/>
  </r>
  <r>
    <x v="4"/>
    <s v="KISHANGANJ"/>
    <s v="BHM001"/>
    <n v="1000001496"/>
    <s v="MAA SHARDA IRON STORE"/>
    <d v="2014-05-09T00:00:00"/>
    <s v="Targeted Dealer"/>
    <m/>
    <n v="40"/>
    <n v="40"/>
    <n v="40"/>
    <n v="0"/>
    <n v="100"/>
    <n v="32"/>
    <s v="DEC"/>
    <n v="32"/>
    <n v="8"/>
    <n v="0.25"/>
    <s v="GROWTH"/>
    <n v="32"/>
    <s v="jAN"/>
    <n v="32"/>
    <n v="8"/>
    <n v="0.25"/>
    <s v="GROWTH"/>
    <n v="0"/>
  </r>
  <r>
    <x v="4"/>
    <s v="KISHANGANJ"/>
    <s v="BHB007"/>
    <n v="1000001482"/>
    <s v="BABLU TRADERS"/>
    <d v="2014-06-27T00:00:00"/>
    <s v="Targeted Dealer"/>
    <m/>
    <n v="320"/>
    <n v="320"/>
    <n v="89.5"/>
    <n v="230.5"/>
    <n v="27.96875"/>
    <n v="0"/>
    <s v="DEC"/>
    <n v="0"/>
    <n v="89.5"/>
    <s v=" "/>
    <b v="0"/>
    <n v="360.5"/>
    <s v="jAN"/>
    <n v="360.5"/>
    <n v="-271"/>
    <n v="-0.75173370319001387"/>
    <s v="DEGROWTH"/>
    <n v="0"/>
  </r>
  <r>
    <x v="4"/>
    <s v="KISHANGANJ"/>
    <s v="BHS038"/>
    <n v="1000001505"/>
    <s v="SOBHA IRON &amp; STEEL"/>
    <d v="2014-11-19T00:00:00"/>
    <s v="Targeted Dealer"/>
    <m/>
    <n v="1050"/>
    <n v="1050"/>
    <n v="0"/>
    <n v="1050"/>
    <n v="0"/>
    <n v="1107.5"/>
    <s v="DEC"/>
    <n v="1107.5"/>
    <n v="-1107.5"/>
    <n v="-1"/>
    <s v="DEGROWTH"/>
    <n v="1035"/>
    <s v="jAN"/>
    <n v="1035"/>
    <n v="-1035"/>
    <n v="-1"/>
    <s v="DEGROWTH"/>
    <n v="0"/>
  </r>
  <r>
    <x v="4"/>
    <s v="KISHANGANJ"/>
    <s v="BHM058"/>
    <n v="1000001497"/>
    <s v="M &amp; T ENTERPRISES (BELWA)"/>
    <d v="2015-07-03T00:00:00"/>
    <s v="Targeted Dealer"/>
    <m/>
    <n v="2750"/>
    <n v="2750"/>
    <n v="2998.5"/>
    <n v="-248.5"/>
    <n v="109.03636363636363"/>
    <n v="4061"/>
    <s v="DEC"/>
    <n v="4061"/>
    <n v="-1062.5"/>
    <n v="-0.26163506525486335"/>
    <s v="DEGROWTH"/>
    <n v="2707.75"/>
    <s v="jAN"/>
    <n v="2707.75"/>
    <n v="290.75"/>
    <n v="0.10737697350198494"/>
    <s v="GROWTH"/>
    <n v="0"/>
  </r>
  <r>
    <x v="4"/>
    <s v="KISHANGANJ"/>
    <s v="BHS149"/>
    <n v="1000001507"/>
    <s v="SEEMA TRADERS"/>
    <d v="2016-09-13T00:00:00"/>
    <s v="Targeted Dealer"/>
    <m/>
    <n v="195"/>
    <n v="195"/>
    <n v="128"/>
    <n v="67"/>
    <n v="65.641025641025649"/>
    <n v="226.5"/>
    <s v="DEC"/>
    <n v="226.5"/>
    <n v="-98.5"/>
    <n v="-0.43487858719646799"/>
    <s v="DEGROWTH"/>
    <n v="172"/>
    <s v="jAN"/>
    <n v="172"/>
    <n v="-44"/>
    <n v="-0.2558139534883721"/>
    <s v="DEGROWTH"/>
    <n v="0"/>
  </r>
  <r>
    <x v="4"/>
    <s v="KISHANGANJ"/>
    <s v="BHK041"/>
    <n v="1000001492"/>
    <s v="KRISHNA ENTERPRISES (GOTHRA)"/>
    <d v="2016-11-14T00:00:00"/>
    <s v="Targeted Dealer"/>
    <m/>
    <n v="300"/>
    <n v="300"/>
    <n v="539"/>
    <n v="-239"/>
    <n v="179.66666666666666"/>
    <n v="369"/>
    <s v="DEC"/>
    <n v="369"/>
    <n v="170"/>
    <n v="0.46070460704607052"/>
    <s v="GROWTH"/>
    <n v="125"/>
    <s v="jAN"/>
    <n v="125"/>
    <n v="414"/>
    <n v="3.3120000000000003"/>
    <s v="GROWTH"/>
    <n v="0"/>
  </r>
  <r>
    <x v="4"/>
    <s v="KISHANGANJ"/>
    <s v="BHM104"/>
    <n v="1000001499"/>
    <s v="MANNAT TRADERS"/>
    <d v="2017-10-25T00:00:00"/>
    <s v="Targeted Dealer"/>
    <m/>
    <n v="175"/>
    <n v="175"/>
    <n v="74"/>
    <n v="101"/>
    <n v="42.285714285714285"/>
    <n v="25"/>
    <s v="DEC"/>
    <n v="25"/>
    <n v="49"/>
    <n v="1.96"/>
    <s v="GROWTH"/>
    <n v="148"/>
    <s v="jAN"/>
    <n v="148"/>
    <n v="-74"/>
    <n v="-0.5"/>
    <s v="DEGROWTH"/>
    <n v="0"/>
  </r>
  <r>
    <x v="4"/>
    <s v="KISHANGANJ"/>
    <s v="BHS162"/>
    <n v="1000001508"/>
    <s v="SANDIP AGARWAL"/>
    <d v="2017-11-11T00:00:00"/>
    <s v="Targeted Dealer"/>
    <m/>
    <n v="1500"/>
    <n v="1500"/>
    <n v="2544.25"/>
    <n v="-1044.25"/>
    <n v="169.61666666666667"/>
    <n v="984.5"/>
    <s v="DEC"/>
    <n v="984.5"/>
    <n v="1559.75"/>
    <n v="1.584306754697816"/>
    <s v="GROWTH"/>
    <n v="3019.5"/>
    <s v="jAN"/>
    <n v="3019.5"/>
    <n v="-475.25"/>
    <n v="-0.1573936082132803"/>
    <s v="DEGROWTH"/>
    <n v="0"/>
  </r>
  <r>
    <x v="4"/>
    <s v="KISHANGANJ"/>
    <s v="BHM106"/>
    <n v="1000001500"/>
    <s v="MANJAR TRADERS AND BUILDING MATERIAL"/>
    <d v="2018-04-18T00:00:00"/>
    <s v="Targeted Dealer"/>
    <m/>
    <n v="130"/>
    <n v="130"/>
    <n v="65"/>
    <n v="65"/>
    <n v="50"/>
    <n v="125"/>
    <s v="DEC"/>
    <n v="125"/>
    <n v="-60"/>
    <n v="-0.48"/>
    <s v="DEGROWTH"/>
    <n v="60"/>
    <s v="jAN"/>
    <n v="60"/>
    <n v="5"/>
    <n v="8.3333333333333259E-2"/>
    <s v="GROWTH"/>
    <n v="0"/>
  </r>
  <r>
    <x v="4"/>
    <s v="KISHANGANJ"/>
    <s v="BHS167"/>
    <n v="1000001509"/>
    <s v="SHREE TRADERS"/>
    <d v="2018-06-25T00:00:00"/>
    <s v="Targeted Dealer"/>
    <m/>
    <n v="100"/>
    <n v="100"/>
    <n v="70"/>
    <n v="30"/>
    <n v="70"/>
    <n v="27"/>
    <s v="DEC"/>
    <n v="27"/>
    <n v="43"/>
    <n v="1.5925925925925926"/>
    <s v="GROWTH"/>
    <n v="60"/>
    <s v="jAN"/>
    <n v="60"/>
    <n v="10"/>
    <n v="0.16666666666666674"/>
    <s v="GROWTH"/>
    <n v="1"/>
  </r>
  <r>
    <x v="4"/>
    <s v="KISHANGANJ"/>
    <s v="BHB062"/>
    <n v="1000001483"/>
    <s v="BHARAT STORE"/>
    <d v="2018-10-09T00:00:00"/>
    <s v="Targeted Dealer"/>
    <m/>
    <n v="300"/>
    <n v="300"/>
    <n v="150"/>
    <n v="150"/>
    <n v="50"/>
    <n v="385"/>
    <s v="DEC"/>
    <n v="385"/>
    <n v="-235"/>
    <n v="-0.61038961038961037"/>
    <s v="DEGROWTH"/>
    <n v="233"/>
    <s v="jAN"/>
    <n v="233"/>
    <n v="-83"/>
    <n v="-0.35622317596566522"/>
    <s v="DEGROWTH"/>
    <n v="0"/>
  </r>
  <r>
    <x v="4"/>
    <s v="KISHANGANJ"/>
    <s v="BHJ039"/>
    <n v="1000001490"/>
    <s v="JAI SHRI KRISHNA TRADERS"/>
    <d v="2019-03-06T00:00:00"/>
    <s v="Targeted Dealer"/>
    <m/>
    <n v="450"/>
    <n v="450"/>
    <n v="251"/>
    <n v="199"/>
    <n v="55.777777777777779"/>
    <n v="337.5"/>
    <s v="DEC"/>
    <n v="337.5"/>
    <n v="-86.5"/>
    <n v="-0.25629629629629624"/>
    <s v="DEGROWTH"/>
    <n v="373.5"/>
    <s v="jAN"/>
    <n v="373.5"/>
    <n v="-122.5"/>
    <n v="-0.32797858099062915"/>
    <s v="DEGROWTH"/>
    <n v="0"/>
  </r>
  <r>
    <x v="4"/>
    <s v="KISHANGANJ"/>
    <s v="BHK046"/>
    <n v="1000001494"/>
    <s v="KASBA STEEL CENTRE"/>
    <d v="2020-02-14T00:00:00"/>
    <s v="Targeted Dealer"/>
    <m/>
    <n v="250"/>
    <n v="250"/>
    <n v="85"/>
    <n v="165"/>
    <n v="34"/>
    <n v="245"/>
    <s v="DEC"/>
    <n v="245"/>
    <n v="-160"/>
    <n v="-0.65306122448979598"/>
    <s v="DEGROWTH"/>
    <n v="90"/>
    <s v="jAN"/>
    <n v="90"/>
    <n v="-5"/>
    <n v="-5.555555555555558E-2"/>
    <s v="DEGROWTH"/>
    <n v="0"/>
  </r>
  <r>
    <x v="4"/>
    <s v="KISHANGANJ"/>
    <s v="BHB067"/>
    <n v="1000001484"/>
    <s v="BARKAT ENTERPRISES"/>
    <d v="2020-02-19T00:00:00"/>
    <s v="Targeted Dealer"/>
    <m/>
    <n v="1100"/>
    <n v="1100"/>
    <n v="865"/>
    <n v="235"/>
    <n v="78.63636363636364"/>
    <n v="1133"/>
    <s v="DEC"/>
    <n v="1133"/>
    <n v="-268"/>
    <n v="-0.23654015887025592"/>
    <s v="DEGROWTH"/>
    <n v="1030"/>
    <s v="jAN"/>
    <n v="1030"/>
    <n v="-165"/>
    <n v="-0.16019417475728159"/>
    <s v="DEGROWTH"/>
    <n v="0"/>
  </r>
  <r>
    <x v="4"/>
    <s v="KISHANGANJ"/>
    <s v="BHS183"/>
    <n v="1000001511"/>
    <s v="SHYAM ENTERPRISES (THAKURGANJ)"/>
    <d v="2020-02-21T00:00:00"/>
    <s v="Targeted Dealer"/>
    <m/>
    <n v="525"/>
    <n v="525"/>
    <n v="209.5"/>
    <n v="315.5"/>
    <n v="39.904761904761905"/>
    <n v="801.5"/>
    <s v="DEC"/>
    <n v="801.5"/>
    <n v="-592"/>
    <n v="-0.73861509669369929"/>
    <s v="DEGROWTH"/>
    <n v="775.5"/>
    <s v="jAN"/>
    <n v="775.5"/>
    <n v="-566"/>
    <n v="-0.72985170857511283"/>
    <s v="DEGROWTH"/>
    <n v="0"/>
  </r>
  <r>
    <x v="4"/>
    <s v="KISHANGANJ"/>
    <s v="BHB068"/>
    <n v="1000001485"/>
    <s v="BAJRANG TRADERS (RANIGANJ)"/>
    <d v="2020-05-26T00:00:00"/>
    <s v="Targeted Dealer"/>
    <m/>
    <n v="150"/>
    <n v="150"/>
    <n v="150"/>
    <n v="0"/>
    <n v="100"/>
    <n v="95"/>
    <s v="DEC"/>
    <n v="95"/>
    <n v="55"/>
    <n v="0.57894736842105265"/>
    <s v="GROWTH"/>
    <n v="120"/>
    <s v="jAN"/>
    <n v="120"/>
    <n v="30"/>
    <n v="0.25"/>
    <s v="GROWTH"/>
    <n v="0"/>
  </r>
  <r>
    <x v="4"/>
    <s v="KISHANGANJ"/>
    <s v="BHC017"/>
    <n v="1000001486"/>
    <s v="CHOTU TRADERS"/>
    <d v="2020-07-18T00:00:00"/>
    <s v="Targeted Dealer"/>
    <m/>
    <n v="250"/>
    <n v="250"/>
    <n v="250"/>
    <n v="0"/>
    <n v="100"/>
    <n v="305"/>
    <s v="DEC"/>
    <n v="305"/>
    <n v="-55"/>
    <n v="-0.18032786885245899"/>
    <s v="DEGROWTH"/>
    <n v="235"/>
    <s v="jAN"/>
    <n v="235"/>
    <n v="15"/>
    <n v="6.3829787234042534E-2"/>
    <s v="GROWTH"/>
    <n v="0"/>
  </r>
  <r>
    <x v="4"/>
    <s v="KISHANGANJ"/>
    <s v="BHI007"/>
    <n v="1000002006"/>
    <s v="IRSHAD FLAYS BRICKS"/>
    <d v="2021-10-09T00:00:00"/>
    <s v="Targeted Dealer"/>
    <m/>
    <n v="250"/>
    <n v="250"/>
    <n v="55"/>
    <n v="195"/>
    <n v="22"/>
    <n v="0"/>
    <s v="DEC"/>
    <n v="0"/>
    <n v="55"/>
    <s v=" "/>
    <b v="0"/>
    <n v="10"/>
    <s v="jAN"/>
    <n v="10"/>
    <n v="45"/>
    <n v="4.5"/>
    <s v="GROWTH"/>
    <n v="0"/>
  </r>
  <r>
    <x v="4"/>
    <s v="KISHANGANJ"/>
    <s v="BHM128"/>
    <n v="1000002041"/>
    <s v="MAA SHANTI TRADERS"/>
    <d v="2021-11-01T00:00:00"/>
    <s v="Targeted Dealer"/>
    <m/>
    <n v="250"/>
    <n v="250"/>
    <n v="250"/>
    <n v="0"/>
    <n v="100"/>
    <n v="281"/>
    <s v="DEC"/>
    <n v="281"/>
    <n v="-31"/>
    <n v="-0.11032028469750887"/>
    <s v="DEGROWTH"/>
    <n v="225"/>
    <s v="jAN"/>
    <n v="225"/>
    <n v="25"/>
    <n v="0.11111111111111116"/>
    <s v="GROWTH"/>
    <n v="0"/>
  </r>
  <r>
    <x v="4"/>
    <s v="KISHANGANJ"/>
    <s v="BHJ046"/>
    <n v="1000002044"/>
    <s v="J K STEEL - KISHANGANJ"/>
    <d v="2021-11-01T00:00:00"/>
    <s v="Targeted Dealer"/>
    <m/>
    <n v="800"/>
    <n v="800"/>
    <n v="684.25"/>
    <n v="115.75"/>
    <n v="85.53125"/>
    <n v="1062"/>
    <s v="DEC"/>
    <n v="1062"/>
    <n v="-377.75"/>
    <n v="-0.35569679849340863"/>
    <s v="DEGROWTH"/>
    <n v="769"/>
    <s v="jAN"/>
    <n v="769"/>
    <n v="-84.75"/>
    <n v="-0.11020806241872561"/>
    <s v="DEGROWTH"/>
    <n v="0"/>
  </r>
  <r>
    <x v="4"/>
    <s v="KISHANGANJ"/>
    <s v="BHA083"/>
    <n v="1000002772"/>
    <s v="AGARWAL TRADING CO"/>
    <d v="2022-05-11T00:00:00"/>
    <s v="-"/>
    <m/>
    <n v="0"/>
    <n v="0"/>
    <n v="0"/>
    <n v="0"/>
    <s v="-"/>
    <n v="0"/>
    <s v="DEC"/>
    <n v="0"/>
    <n v="0"/>
    <s v=" "/>
    <b v="0"/>
    <n v="133.5"/>
    <s v="jAN"/>
    <n v="133.5"/>
    <n v="-133.5"/>
    <n v="-1"/>
    <s v="DEGROWTH"/>
    <n v="1"/>
  </r>
  <r>
    <x v="4"/>
    <s v="KISHANGANJ"/>
    <s v="BHR094"/>
    <n v="1000002851"/>
    <s v="ROYAL CEMENTS"/>
    <d v="2022-07-02T00:00:00"/>
    <s v="Targeted Dealer"/>
    <m/>
    <n v="200"/>
    <n v="200"/>
    <n v="200"/>
    <n v="0"/>
    <n v="100"/>
    <n v="175"/>
    <s v="DEC"/>
    <n v="175"/>
    <n v="25"/>
    <n v="0.14285714285714279"/>
    <s v="GROWTH"/>
    <n v="155"/>
    <s v="jAN"/>
    <n v="155"/>
    <n v="45"/>
    <n v="0.29032258064516125"/>
    <s v="GROWTH"/>
    <n v="0"/>
  </r>
  <r>
    <x v="4"/>
    <s v="KISHANGANJ"/>
    <s v="BHS242"/>
    <n v="1000002867"/>
    <s v="SINHA MARKETING"/>
    <d v="2022-07-26T00:00:00"/>
    <s v="Targeted Dealer"/>
    <m/>
    <n v="50"/>
    <n v="50"/>
    <n v="8"/>
    <n v="42"/>
    <n v="16"/>
    <n v="5"/>
    <s v="DEC"/>
    <n v="5"/>
    <n v="3"/>
    <n v="0.60000000000000009"/>
    <s v="GROWTH"/>
    <n v="8"/>
    <s v="jAN"/>
    <n v="8"/>
    <n v="0"/>
    <n v="0"/>
    <s v="GROWTH"/>
    <n v="0"/>
  </r>
  <r>
    <x v="4"/>
    <s v="KISHANGANJ"/>
    <s v="BHA088"/>
    <n v="1000002981"/>
    <s v="ADIBA TRADERS"/>
    <d v="2022-09-26T00:00:00"/>
    <s v="Targeted Dealer"/>
    <m/>
    <n v="650"/>
    <n v="650"/>
    <n v="1025"/>
    <n v="-375"/>
    <n v="157.69230769230768"/>
    <n v="1125.5"/>
    <s v="DEC"/>
    <n v="1125.5"/>
    <n v="-100.5"/>
    <n v="-8.9293647267880916E-2"/>
    <s v="DEGROWTH"/>
    <n v="540.5"/>
    <s v="jAN"/>
    <n v="540.5"/>
    <n v="484.5"/>
    <n v="0.8963922294172062"/>
    <s v="GROWTH"/>
    <n v="0"/>
  </r>
  <r>
    <x v="4"/>
    <s v="KISHANGANJ"/>
    <s v="BHM147"/>
    <n v="1000003242"/>
    <s v="MAHADEV TRADERS - PALASI"/>
    <d v="2023-01-10T00:00:00"/>
    <s v="Targeted Dealer"/>
    <m/>
    <n v="250"/>
    <n v="250"/>
    <n v="193"/>
    <n v="57"/>
    <n v="77.2"/>
    <n v="203.5"/>
    <s v="DEC"/>
    <n v="203.5"/>
    <n v="-10.5"/>
    <n v="-5.1597051597051635E-2"/>
    <s v="DEGROWTH"/>
    <n v="138"/>
    <s v="jAN"/>
    <n v="138"/>
    <n v="55"/>
    <n v="0.39855072463768115"/>
    <s v="GROWTH"/>
    <n v="0"/>
  </r>
  <r>
    <x v="4"/>
    <s v="KISHANGANJ"/>
    <s v="BHJ058"/>
    <n v="1000003373"/>
    <s v="JAGDAMBA TRADERS - SAIFGANJ"/>
    <d v="2023-02-20T00:00:00"/>
    <s v="Targeted Dealer"/>
    <m/>
    <n v="100"/>
    <n v="100"/>
    <n v="0"/>
    <n v="100"/>
    <n v="0"/>
    <n v="0"/>
    <s v="DEC"/>
    <n v="0"/>
    <n v="0"/>
    <s v=" "/>
    <b v="0"/>
    <n v="55"/>
    <s v="jAN"/>
    <n v="55"/>
    <n v="-55"/>
    <n v="-1"/>
    <s v="DEGROWTH"/>
    <n v="0"/>
  </r>
  <r>
    <x v="4"/>
    <s v="KISHANGANJ"/>
    <s v="BHA094"/>
    <n v="1000003505"/>
    <s v="A K ENTERPRISES"/>
    <d v="2023-04-29T00:00:00"/>
    <s v="Targeted Dealer"/>
    <m/>
    <n v="700"/>
    <n v="700"/>
    <n v="700"/>
    <n v="0"/>
    <n v="100"/>
    <n v="835"/>
    <s v="DEC"/>
    <n v="835"/>
    <n v="-135"/>
    <n v="-0.16167664670658688"/>
    <s v="DEGROWTH"/>
    <n v="435"/>
    <s v="jAN"/>
    <n v="435"/>
    <n v="265"/>
    <n v="0.60919540229885061"/>
    <s v="GROWTH"/>
    <n v="0"/>
  </r>
  <r>
    <x v="4"/>
    <s v="KISHANGANJ"/>
    <s v="BHA099"/>
    <n v="1000003877"/>
    <s v="AGM TRADERS"/>
    <d v="2024-02-29T00:00:00"/>
    <s v="Targeted Dealer"/>
    <m/>
    <n v="250"/>
    <n v="250"/>
    <n v="253"/>
    <n v="-3"/>
    <n v="101.2"/>
    <n v="323"/>
    <s v="DEC"/>
    <n v="323"/>
    <n v="-70"/>
    <n v="-0.21671826625386992"/>
    <s v="DEGROWTH"/>
    <n v="210"/>
    <s v="jAN"/>
    <n v="210"/>
    <n v="43"/>
    <n v="0.2047619047619047"/>
    <s v="GROWTH"/>
    <n v="0"/>
  </r>
  <r>
    <x v="4"/>
    <s v="KISHANGANJ"/>
    <s v="BHS253"/>
    <n v="1000003918"/>
    <s v="SAH TRADERS - SIKTY"/>
    <d v="2024-04-27T00:00:00"/>
    <s v="Targeted Dealer"/>
    <m/>
    <n v="100"/>
    <n v="100"/>
    <n v="100"/>
    <n v="0"/>
    <n v="100"/>
    <n v="60"/>
    <s v="DEC"/>
    <n v="60"/>
    <n v="40"/>
    <n v="0.66666666666666674"/>
    <s v="GROWTH"/>
    <n v="55"/>
    <s v="jAN"/>
    <n v="55"/>
    <n v="45"/>
    <n v="0.81818181818181812"/>
    <s v="GROWTH"/>
    <n v="0"/>
  </r>
  <r>
    <x v="4"/>
    <s v="KISHANGANJ"/>
    <s v="BHR102"/>
    <n v="1000003922"/>
    <s v="RAJA HARDWARES AND SUPPLIERS"/>
    <d v="2024-04-29T00:00:00"/>
    <s v="Targeted Dealer"/>
    <m/>
    <n v="200"/>
    <n v="200"/>
    <n v="347.5"/>
    <n v="-147.5"/>
    <n v="173.75"/>
    <n v="230"/>
    <s v="DEC"/>
    <n v="230"/>
    <n v="117.5"/>
    <n v="0.51086956521739135"/>
    <s v="GROWTH"/>
    <n v="65"/>
    <s v="jAN"/>
    <n v="65"/>
    <n v="282.5"/>
    <n v="4.3461538461538458"/>
    <s v="GROWTH"/>
    <n v="0"/>
  </r>
  <r>
    <x v="4"/>
    <s v="KISHANGANJ"/>
    <s v="BHA101"/>
    <n v="1000003972"/>
    <s v="AKBAR TRADERS"/>
    <d v="2024-05-18T00:00:00"/>
    <s v="Targeted Dealer"/>
    <m/>
    <n v="50"/>
    <n v="50"/>
    <n v="52"/>
    <n v="-2"/>
    <n v="104"/>
    <n v="25"/>
    <s v="DEC"/>
    <n v="25"/>
    <n v="27"/>
    <n v="1.08"/>
    <s v="GROWTH"/>
    <n v="25"/>
    <s v="jAN"/>
    <n v="25"/>
    <n v="27"/>
    <n v="1.08"/>
    <s v="GROWTH"/>
    <n v="0"/>
  </r>
  <r>
    <x v="4"/>
    <s v="SAHARSA"/>
    <s v="BHA077"/>
    <n v="1000001978"/>
    <s v="ASHA TRADERS - BARIYAHI"/>
    <d v="2021-08-05T00:00:00"/>
    <s v="Targeted Dealer"/>
    <m/>
    <n v="50"/>
    <n v="50"/>
    <n v="50"/>
    <n v="0"/>
    <n v="100"/>
    <n v="50"/>
    <s v="DEC"/>
    <n v="50"/>
    <n v="0"/>
    <n v="0"/>
    <s v="GROWTH"/>
    <n v="85"/>
    <s v="jAN"/>
    <n v="85"/>
    <n v="-35"/>
    <n v="-0.41176470588235292"/>
    <s v="DEGROWTH"/>
    <n v="0"/>
  </r>
  <r>
    <x v="4"/>
    <s v="SAHARSA"/>
    <s v="BHM133"/>
    <n v="1000002508"/>
    <s v="MAHADEV TRADERS - JALSIMAN"/>
    <d v="2022-01-21T00:00:00"/>
    <s v="Targeted Dealer"/>
    <m/>
    <n v="50"/>
    <n v="50"/>
    <n v="50"/>
    <n v="0"/>
    <n v="100"/>
    <n v="75"/>
    <s v="DEC"/>
    <n v="75"/>
    <n v="-25"/>
    <n v="-0.33333333333333337"/>
    <s v="DEGROWTH"/>
    <n v="85"/>
    <s v="jAN"/>
    <n v="85"/>
    <n v="-35"/>
    <n v="-0.41176470588235292"/>
    <s v="DEGROWTH"/>
    <n v="0"/>
  </r>
  <r>
    <x v="4"/>
    <s v="SAHARSA"/>
    <s v="BHJ055"/>
    <n v="1000002856"/>
    <s v="JAI MATA DI TRADERS - SAHARSA"/>
    <d v="2022-07-13T00:00:00"/>
    <s v="Targeted Dealer"/>
    <m/>
    <n v="50"/>
    <n v="50"/>
    <n v="55"/>
    <n v="-5"/>
    <n v="110"/>
    <n v="50"/>
    <s v="DEC"/>
    <n v="50"/>
    <n v="5"/>
    <n v="0.10000000000000009"/>
    <s v="GROWTH"/>
    <n v="25"/>
    <s v="jAN"/>
    <n v="25"/>
    <n v="30"/>
    <n v="1.2000000000000002"/>
    <s v="GROWTH"/>
    <n v="0"/>
  </r>
  <r>
    <x v="4"/>
    <s v="SAHARSA"/>
    <s v="BHO009"/>
    <n v="1000003731"/>
    <s v="OM SHANTI TRADERS"/>
    <d v="2023-10-18T00:00:00"/>
    <s v="Targeted Dealer"/>
    <m/>
    <n v="100"/>
    <n v="100"/>
    <n v="225"/>
    <n v="-125"/>
    <n v="225"/>
    <n v="175"/>
    <s v="DEC"/>
    <n v="175"/>
    <n v="50"/>
    <n v="0.28571428571428581"/>
    <s v="GROWTH"/>
    <n v="160"/>
    <s v="jAN"/>
    <n v="160"/>
    <n v="65"/>
    <n v="0.40625"/>
    <s v="GROWTH"/>
    <n v="0"/>
  </r>
  <r>
    <x v="4"/>
    <s v="SAHARSA"/>
    <s v="BHS249"/>
    <n v="1000003787"/>
    <s v="SUMAN ENTERPRISES - PANCHGACHIA"/>
    <d v="2023-12-15T00:00:00"/>
    <s v="Targeted Dealer"/>
    <m/>
    <n v="50"/>
    <n v="50"/>
    <n v="50"/>
    <n v="0"/>
    <n v="100"/>
    <n v="50"/>
    <s v="DEC"/>
    <n v="50"/>
    <n v="0"/>
    <n v="0"/>
    <s v="GROWTH"/>
    <n v="50"/>
    <s v="jAN"/>
    <n v="50"/>
    <n v="0"/>
    <n v="0"/>
    <s v="GROWTH"/>
    <n v="0"/>
  </r>
  <r>
    <x v="4"/>
    <s v="SAHARSA"/>
    <s v="BHM155"/>
    <n v="1000003902"/>
    <s v="MAA TARA ENTERPRISES - SONBARSA"/>
    <d v="2024-04-03T00:00:00"/>
    <s v="Targeted Dealer"/>
    <m/>
    <n v="50"/>
    <n v="50"/>
    <n v="50"/>
    <n v="0"/>
    <n v="100"/>
    <n v="50"/>
    <s v="DEC"/>
    <n v="50"/>
    <n v="0"/>
    <n v="0"/>
    <s v="GROWTH"/>
    <n v="30"/>
    <s v="jAN"/>
    <n v="30"/>
    <n v="20"/>
    <n v="0.66666666666666674"/>
    <s v="GROWTH"/>
    <n v="0"/>
  </r>
  <r>
    <x v="4"/>
    <s v="Supaul &amp; Madhepura"/>
    <s v="BHS092"/>
    <n v="1000001820"/>
    <s v="SHUBHAM TRADERS (BHARRAHI BAZAR)"/>
    <d v="2015-08-27T00:00:00"/>
    <s v="Targeted Dealer"/>
    <m/>
    <n v="100"/>
    <n v="100"/>
    <n v="0"/>
    <n v="100"/>
    <n v="0"/>
    <n v="0"/>
    <s v="DEC"/>
    <n v="0"/>
    <n v="0"/>
    <s v=" "/>
    <b v="0"/>
    <n v="0"/>
    <s v="jAN"/>
    <n v="0"/>
    <n v="0"/>
    <n v="0"/>
    <b v="0"/>
    <n v="1"/>
  </r>
  <r>
    <x v="4"/>
    <s v="Supaul &amp; Madhepura"/>
    <s v="BHS103"/>
    <n v="1000001821"/>
    <s v="SHIV SHAKTI TRADERS (KURHAN)"/>
    <d v="2015-10-30T00:00:00"/>
    <s v="Targeted Dealer"/>
    <m/>
    <n v="50"/>
    <n v="50"/>
    <n v="50"/>
    <n v="0"/>
    <n v="100"/>
    <n v="50"/>
    <s v="DEC"/>
    <n v="50"/>
    <n v="0"/>
    <n v="0"/>
    <s v="GROWTH"/>
    <n v="75"/>
    <s v="jAN"/>
    <n v="75"/>
    <n v="-25"/>
    <n v="-0.33333333333333337"/>
    <s v="DEGROWTH"/>
    <n v="0"/>
  </r>
  <r>
    <x v="4"/>
    <s v="Supaul &amp; Madhepura"/>
    <s v="BHM094"/>
    <n v="1000001813"/>
    <s v="MUNCHUN TRADERS"/>
    <d v="2016-07-23T00:00:00"/>
    <s v="Targeted Dealer"/>
    <m/>
    <n v="25"/>
    <n v="25"/>
    <n v="0"/>
    <n v="25"/>
    <n v="0"/>
    <n v="0"/>
    <s v="DEC"/>
    <n v="0"/>
    <n v="0"/>
    <s v=" "/>
    <b v="0"/>
    <n v="0"/>
    <s v="jAN"/>
    <n v="0"/>
    <n v="0"/>
    <n v="0"/>
    <b v="0"/>
    <n v="1"/>
  </r>
  <r>
    <x v="4"/>
    <s v="Supaul &amp; Madhepura"/>
    <s v="BHM112"/>
    <n v="1000001815"/>
    <s v="MAA DURGA TRADERS"/>
    <d v="2019-02-07T00:00:00"/>
    <s v="Targeted Dealer"/>
    <m/>
    <n v="50"/>
    <n v="50"/>
    <n v="55"/>
    <n v="-5"/>
    <n v="110"/>
    <n v="65"/>
    <s v="DEC"/>
    <n v="65"/>
    <n v="-10"/>
    <n v="-0.15384615384615385"/>
    <s v="DEGROWTH"/>
    <n v="25"/>
    <s v="jAN"/>
    <n v="25"/>
    <n v="30"/>
    <n v="1.2000000000000002"/>
    <s v="GROWTH"/>
    <n v="0"/>
  </r>
  <r>
    <x v="4"/>
    <s v="Supaul &amp; Madhepura"/>
    <s v="BHA070"/>
    <n v="1000001804"/>
    <s v="ANKUR ENTERPRISES (MADHEPURA)"/>
    <d v="2019-08-29T00:00:00"/>
    <s v="Targeted Dealer"/>
    <m/>
    <n v="50"/>
    <n v="50"/>
    <n v="0"/>
    <n v="50"/>
    <n v="0"/>
    <n v="50"/>
    <s v="DEC"/>
    <n v="50"/>
    <n v="-50"/>
    <n v="-1"/>
    <s v="DEGROWTH"/>
    <n v="75"/>
    <s v="jAN"/>
    <n v="75"/>
    <n v="-75"/>
    <n v="-1"/>
    <s v="DEGROWTH"/>
    <n v="0"/>
  </r>
  <r>
    <x v="4"/>
    <s v="Supaul &amp; Madhepura"/>
    <s v="BHN034"/>
    <n v="1000001818"/>
    <s v="NAHAR TRADERS"/>
    <d v="2021-05-07T00:00:00"/>
    <s v="Targeted Dealer"/>
    <m/>
    <n v="100"/>
    <n v="100"/>
    <n v="150"/>
    <n v="-50"/>
    <n v="150"/>
    <n v="170"/>
    <s v="DEC"/>
    <n v="170"/>
    <n v="-20"/>
    <n v="-0.11764705882352944"/>
    <s v="DEGROWTH"/>
    <n v="240"/>
    <s v="jAN"/>
    <n v="240"/>
    <n v="-90"/>
    <n v="-0.375"/>
    <s v="DEGROWTH"/>
    <n v="0"/>
  </r>
  <r>
    <x v="4"/>
    <s v="Supaul &amp; Madhepura"/>
    <s v="BHH020"/>
    <n v="1000002074"/>
    <s v="HARSHIT TRADERS"/>
    <d v="2021-12-01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4"/>
    <s v="Supaul &amp; Madhepura"/>
    <s v="BHM138"/>
    <n v="1000002638"/>
    <s v="MUKESH TRADERS - UDAKISHUNGANJ"/>
    <d v="2022-03-14T00:00:00"/>
    <s v="Targeted Dealer"/>
    <m/>
    <n v="25"/>
    <n v="25"/>
    <n v="25"/>
    <n v="0"/>
    <n v="100"/>
    <n v="25"/>
    <s v="DEC"/>
    <n v="25"/>
    <n v="0"/>
    <n v="0"/>
    <s v="GROWTH"/>
    <n v="30"/>
    <s v="jAN"/>
    <n v="30"/>
    <n v="-5"/>
    <n v="-0.16666666666666663"/>
    <s v="DEGROWTH"/>
    <n v="0"/>
  </r>
  <r>
    <x v="4"/>
    <s v="Supaul &amp; Madhepura"/>
    <s v="BHK055"/>
    <n v="1000002639"/>
    <s v="KASHBA TRADERS"/>
    <d v="2022-03-15T00:00:00"/>
    <s v="Targeted Dealer"/>
    <m/>
    <n v="50"/>
    <n v="50"/>
    <n v="75"/>
    <n v="-25"/>
    <n v="150"/>
    <n v="45"/>
    <s v="DEC"/>
    <n v="45"/>
    <n v="30"/>
    <n v="0.66666666666666674"/>
    <s v="GROWTH"/>
    <n v="50"/>
    <s v="jAN"/>
    <n v="50"/>
    <n v="25"/>
    <n v="0.5"/>
    <s v="GROWTH"/>
    <n v="0"/>
  </r>
  <r>
    <x v="4"/>
    <s v="Supaul &amp; Madhepura"/>
    <s v="BHJ059"/>
    <n v="1000003645"/>
    <s v="JAGDAMBA TRADERS - KUMARKHAND"/>
    <d v="2023-07-19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0"/>
  </r>
  <r>
    <x v="4"/>
    <s v="Supaul &amp; Madhepura"/>
    <s v="BHG049"/>
    <n v="1000004012"/>
    <s v="GITA TRADERS - SUPAUL"/>
    <d v="2024-06-18T00:00:00"/>
    <s v="Targeted Dealer"/>
    <m/>
    <n v="75"/>
    <n v="75"/>
    <n v="25"/>
    <n v="50"/>
    <n v="33.333333333333336"/>
    <n v="0"/>
    <s v="DEC"/>
    <n v="0"/>
    <n v="25"/>
    <s v=" "/>
    <b v="0"/>
    <n v="0"/>
    <s v="jAN"/>
    <n v="0"/>
    <n v="25"/>
    <n v="0"/>
    <b v="0"/>
    <n v="0"/>
  </r>
  <r>
    <x v="4"/>
    <s v="Supaul &amp; Madhepura"/>
    <s v="BHG050"/>
    <n v="1000004088"/>
    <s v="GANPATI TRADERS - BUDHMA"/>
    <d v="2024-08-16T00:00:00"/>
    <s v="Targeted Dealer"/>
    <m/>
    <n v="50"/>
    <n v="50"/>
    <n v="15"/>
    <n v="35"/>
    <n v="30"/>
    <n v="55"/>
    <s v="DEC"/>
    <n v="55"/>
    <n v="-40"/>
    <n v="-0.72727272727272729"/>
    <s v="DEGROWTH"/>
    <n v="25"/>
    <s v="jAN"/>
    <n v="25"/>
    <n v="-10"/>
    <n v="-0.4"/>
    <s v="DEGROWTH"/>
    <n v="0"/>
  </r>
  <r>
    <x v="4"/>
    <s v="BHAGALPUR"/>
    <s v="BHP044"/>
    <n v="1000002665"/>
    <s v="PRINCE TRADERS - BARAHAT"/>
    <d v="2022-06-27T00:00:00"/>
    <s v="Targeted Dealer"/>
    <m/>
    <n v="100"/>
    <n v="100"/>
    <n v="101"/>
    <n v="-1"/>
    <n v="101"/>
    <n v="110"/>
    <s v="DEC"/>
    <n v="110"/>
    <n v="-9"/>
    <n v="-8.181818181818179E-2"/>
    <s v="DEGROWTH"/>
    <n v="50"/>
    <s v="jAN"/>
    <n v="50"/>
    <n v="51"/>
    <n v="1.02"/>
    <s v="GROWTH"/>
    <n v="0"/>
  </r>
  <r>
    <x v="4"/>
    <s v="BHAGALPUR"/>
    <s v="BHS232"/>
    <n v="1000002695"/>
    <s v="SAH ENTERPRISES"/>
    <d v="2022-06-27T00:00:00"/>
    <s v="Targeted Dealer"/>
    <m/>
    <n v="275"/>
    <n v="275"/>
    <n v="275"/>
    <n v="0"/>
    <n v="100"/>
    <n v="360"/>
    <s v="DEC"/>
    <n v="360"/>
    <n v="-85"/>
    <n v="-0.23611111111111116"/>
    <s v="DEGROWTH"/>
    <n v="210"/>
    <s v="jAN"/>
    <n v="210"/>
    <n v="65"/>
    <n v="0.30952380952380953"/>
    <s v="GROWTH"/>
    <n v="0"/>
  </r>
  <r>
    <x v="4"/>
    <s v="BHAGALPUR"/>
    <s v="BHL001"/>
    <n v="1000001197"/>
    <s v="LAXMI ENTERPRISES (BANKA)"/>
    <d v="2014-07-14T00:00:00"/>
    <s v="Targeted Dealer"/>
    <m/>
    <n v="160"/>
    <n v="160"/>
    <n v="125"/>
    <n v="35"/>
    <n v="78.125"/>
    <n v="210"/>
    <s v="DEC"/>
    <n v="210"/>
    <n v="-85"/>
    <n v="-0.40476190476190477"/>
    <s v="DEGROWTH"/>
    <n v="285"/>
    <s v="jAN"/>
    <n v="285"/>
    <n v="-160"/>
    <n v="-0.56140350877192979"/>
    <s v="DEGROWTH"/>
    <n v="0"/>
  </r>
  <r>
    <x v="4"/>
    <s v="BHAGALPUR"/>
    <s v="BHA016"/>
    <n v="1000001189"/>
    <s v="ADITYA ENTERPRISES (BIRNODH)"/>
    <d v="2014-10-13T00:00:00"/>
    <s v="Targeted Dealer"/>
    <m/>
    <n v="175"/>
    <n v="175"/>
    <n v="125"/>
    <n v="50"/>
    <n v="71.428571428571431"/>
    <n v="205"/>
    <s v="DEC"/>
    <n v="205"/>
    <n v="-80"/>
    <n v="-0.3902439024390244"/>
    <s v="DEGROWTH"/>
    <n v="30"/>
    <s v="jAN"/>
    <n v="30"/>
    <n v="95"/>
    <n v="3.166666666666667"/>
    <s v="GROWTH"/>
    <n v="0"/>
  </r>
  <r>
    <x v="4"/>
    <s v="BHAGALPUR"/>
    <s v="BHA025"/>
    <n v="1000001190"/>
    <s v="ANAND TRADERS (BHAGALPUR)"/>
    <d v="2014-12-22T00:00:00"/>
    <s v="Targeted Dealer"/>
    <m/>
    <n v="50"/>
    <n v="50"/>
    <n v="55"/>
    <n v="-5"/>
    <n v="110"/>
    <n v="30"/>
    <s v="DEC"/>
    <n v="30"/>
    <n v="25"/>
    <n v="0.83333333333333326"/>
    <s v="GROWTH"/>
    <n v="25"/>
    <s v="jAN"/>
    <n v="25"/>
    <n v="30"/>
    <n v="1.2000000000000002"/>
    <s v="GROWTH"/>
    <n v="0"/>
  </r>
  <r>
    <x v="4"/>
    <s v="BHAGALPUR"/>
    <s v="BHT003"/>
    <n v="1000001211"/>
    <s v="TULSYAN CEMENT &amp; FERTILIZERS"/>
    <d v="2015-01-16T00:00:00"/>
    <s v="Targeted Dealer"/>
    <m/>
    <n v="55"/>
    <n v="55"/>
    <n v="25"/>
    <n v="30"/>
    <n v="45.454545454545453"/>
    <n v="50"/>
    <s v="DEC"/>
    <n v="50"/>
    <n v="-25"/>
    <n v="-0.5"/>
    <s v="DEGROWTH"/>
    <n v="35"/>
    <s v="jAN"/>
    <n v="35"/>
    <n v="-10"/>
    <n v="-0.2857142857142857"/>
    <s v="DEGROWTH"/>
    <n v="1"/>
  </r>
  <r>
    <x v="4"/>
    <s v="BHAGALPUR"/>
    <s v="BHM041"/>
    <n v="1000001198"/>
    <s v="MAA LAXMI TRADERS (JICHHO)"/>
    <d v="2015-03-11T00:00:00"/>
    <s v="Targeted Dealer"/>
    <m/>
    <n v="150"/>
    <n v="150"/>
    <n v="50"/>
    <n v="100"/>
    <n v="33.333333333333336"/>
    <n v="129.5"/>
    <s v="DEC"/>
    <n v="129.5"/>
    <n v="-79.5"/>
    <n v="-0.61389961389961389"/>
    <s v="DEGROWTH"/>
    <n v="150"/>
    <s v="jAN"/>
    <n v="150"/>
    <n v="-100"/>
    <n v="-0.66666666666666674"/>
    <s v="DEGROWTH"/>
    <n v="0"/>
  </r>
  <r>
    <x v="4"/>
    <s v="BHAGALPUR"/>
    <s v="BHM051"/>
    <n v="1000001199"/>
    <s v="MAA SHARDA TRADER (SULTANGANJ)"/>
    <d v="2015-05-16T00:00:00"/>
    <s v="Targeted Dealer"/>
    <m/>
    <n v="125"/>
    <n v="125"/>
    <n v="90"/>
    <n v="35"/>
    <n v="72"/>
    <n v="175"/>
    <s v="DEC"/>
    <n v="175"/>
    <n v="-85"/>
    <n v="-0.48571428571428577"/>
    <s v="DEGROWTH"/>
    <n v="110"/>
    <s v="jAN"/>
    <n v="110"/>
    <n v="-20"/>
    <n v="-0.18181818181818177"/>
    <s v="DEGROWTH"/>
    <n v="0"/>
  </r>
  <r>
    <x v="4"/>
    <s v="BHAGALPUR"/>
    <s v="BHY005"/>
    <n v="1000001212"/>
    <s v="YUVNANDAN ENTERPRISES (RAJOUN)"/>
    <d v="2015-12-26T00:00:00"/>
    <s v="Targeted Dealer"/>
    <m/>
    <n v="200"/>
    <n v="200"/>
    <n v="210"/>
    <n v="-10"/>
    <n v="105"/>
    <n v="225"/>
    <s v="DEC"/>
    <n v="225"/>
    <n v="-15"/>
    <n v="-6.6666666666666652E-2"/>
    <s v="DEGROWTH"/>
    <n v="175"/>
    <s v="jAN"/>
    <n v="175"/>
    <n v="35"/>
    <n v="0.19999999999999996"/>
    <s v="GROWTH"/>
    <n v="0"/>
  </r>
  <r>
    <x v="4"/>
    <s v="BHAGALPUR"/>
    <s v="BHM090"/>
    <n v="1000001200"/>
    <s v="MAA SHARDA CEMENT AGENCY"/>
    <d v="2016-06-18T00:00:00"/>
    <s v="Targeted Dealer"/>
    <m/>
    <n v="60"/>
    <n v="60"/>
    <n v="25"/>
    <n v="35"/>
    <n v="41.666666666666671"/>
    <n v="35"/>
    <s v="DEC"/>
    <n v="35"/>
    <n v="-10"/>
    <n v="-0.2857142857142857"/>
    <s v="DEGROWTH"/>
    <n v="60"/>
    <s v="jAN"/>
    <n v="60"/>
    <n v="-35"/>
    <n v="-0.58333333333333326"/>
    <s v="DEGROWTH"/>
    <n v="0"/>
  </r>
  <r>
    <x v="4"/>
    <s v="BHAGALPUR"/>
    <s v="BHV024"/>
    <n v="1000002633"/>
    <s v="VANDANA BUILDING SOLUTION"/>
    <d v="2022-03-01T00:00:00"/>
    <s v="Targeted Dealer"/>
    <m/>
    <n v="125"/>
    <n v="125"/>
    <n v="105"/>
    <n v="20"/>
    <n v="84"/>
    <n v="105"/>
    <s v="DEC"/>
    <n v="105"/>
    <n v="0"/>
    <n v="0"/>
    <s v="GROWTH"/>
    <n v="125"/>
    <s v="jAN"/>
    <n v="125"/>
    <n v="-20"/>
    <n v="-0.16000000000000003"/>
    <s v="DEGROWTH"/>
    <n v="0"/>
  </r>
  <r>
    <x v="4"/>
    <s v="BHAGALPUR"/>
    <s v="BHJ060"/>
    <n v="1000003919"/>
    <s v="JAY MAA TRADERS"/>
    <d v="2024-04-27T00:00:00"/>
    <s v="Targeted Dealer"/>
    <m/>
    <n v="25"/>
    <n v="25"/>
    <n v="25"/>
    <n v="0"/>
    <n v="100"/>
    <n v="25"/>
    <s v="DEC"/>
    <n v="25"/>
    <n v="0"/>
    <n v="0"/>
    <s v="GROWTH"/>
    <n v="25"/>
    <s v="jAN"/>
    <n v="25"/>
    <n v="0"/>
    <n v="0"/>
    <s v="GROWTH"/>
    <n v="1"/>
  </r>
  <r>
    <x v="4"/>
    <s v="BHAGALPUR"/>
    <s v="BHS255"/>
    <n v="1000003945"/>
    <s v="SUMAN KRISHI KENDRA AND CEMENT AGEN"/>
    <d v="2024-05-10T00:00:00"/>
    <s v="Targeted Dealer"/>
    <m/>
    <n v="50"/>
    <n v="50"/>
    <n v="50"/>
    <n v="0"/>
    <n v="100"/>
    <n v="50"/>
    <s v="DEC"/>
    <n v="50"/>
    <n v="0"/>
    <n v="0"/>
    <s v="GROWTH"/>
    <n v="25"/>
    <s v="jAN"/>
    <n v="25"/>
    <n v="25"/>
    <n v="1"/>
    <s v="GROWTH"/>
    <n v="0"/>
  </r>
  <r>
    <x v="4"/>
    <s v="BHAGALPUR"/>
    <s v="BHJ061"/>
    <n v="1000003991"/>
    <s v="JAISWAL HARDWARE - BELHAR"/>
    <d v="2024-05-31T00:00:00"/>
    <s v="Targeted Dealer"/>
    <m/>
    <n v="25"/>
    <n v="25"/>
    <n v="25"/>
    <n v="0"/>
    <n v="100"/>
    <n v="25"/>
    <s v="DEC"/>
    <n v="25"/>
    <n v="0"/>
    <n v="0"/>
    <s v="GROWTH"/>
    <n v="0"/>
    <s v="jAN"/>
    <n v="0"/>
    <n v="25"/>
    <n v="0"/>
    <b v="0"/>
    <n v="1"/>
  </r>
  <r>
    <x v="4"/>
    <s v="BHAGALPUR"/>
    <s v="BHK064"/>
    <n v="1000004019"/>
    <s v="KARUNA ENTERPRISES"/>
    <d v="2024-06-25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4"/>
    <s v="BEGUSARAI"/>
    <s v="BHS219"/>
    <n v="1000002559"/>
    <s v="SHIVAM TRADING"/>
    <d v="2022-06-27T00:00:00"/>
    <s v="Targeted Dealer"/>
    <m/>
    <n v="50"/>
    <n v="50"/>
    <n v="55"/>
    <n v="-5"/>
    <n v="110"/>
    <n v="30"/>
    <s v="DEC"/>
    <n v="30"/>
    <n v="25"/>
    <n v="0.83333333333333326"/>
    <s v="GROWTH"/>
    <n v="25"/>
    <s v="jAN"/>
    <n v="25"/>
    <n v="30"/>
    <n v="1.2000000000000002"/>
    <s v="GROWTH"/>
    <n v="0"/>
  </r>
  <r>
    <x v="4"/>
    <s v="BEGUSARAI"/>
    <s v="M317"/>
    <n v="1000001177"/>
    <s v="MOURYA IRON TRADERS"/>
    <d v="2013-10-26T00:00:00"/>
    <s v="Targeted Dealer"/>
    <m/>
    <n v="120"/>
    <n v="120"/>
    <n v="0"/>
    <n v="120"/>
    <n v="0"/>
    <n v="59.5"/>
    <s v="DEC"/>
    <n v="59.5"/>
    <n v="-59.5"/>
    <n v="-1"/>
    <s v="DEGROWTH"/>
    <n v="0"/>
    <s v="jAN"/>
    <n v="0"/>
    <n v="0"/>
    <n v="0"/>
    <b v="0"/>
    <n v="0"/>
  </r>
  <r>
    <x v="4"/>
    <s v="BEGUSARAI"/>
    <s v="C120"/>
    <n v="1000001170"/>
    <s v="CHAURASIA TRADING (SOBHANI)"/>
    <d v="2014-01-21T00:00:00"/>
    <s v="Targeted Dealer"/>
    <m/>
    <n v="125"/>
    <n v="125"/>
    <n v="50"/>
    <n v="75"/>
    <n v="40"/>
    <n v="150"/>
    <s v="DEC"/>
    <n v="150"/>
    <n v="-100"/>
    <n v="-0.66666666666666674"/>
    <s v="DEGROWTH"/>
    <n v="100"/>
    <s v="jAN"/>
    <n v="100"/>
    <n v="-50"/>
    <n v="-0.5"/>
    <s v="DEGROWTH"/>
    <n v="0"/>
  </r>
  <r>
    <x v="4"/>
    <s v="BEGUSARAI"/>
    <s v="M411"/>
    <n v="1000001178"/>
    <s v="MITHI TRADING CO."/>
    <d v="2014-04-03T00:00:00"/>
    <s v="Targeted Dealer"/>
    <m/>
    <n v="60"/>
    <n v="60"/>
    <n v="30"/>
    <n v="30"/>
    <n v="50"/>
    <n v="90"/>
    <s v="DEC"/>
    <n v="90"/>
    <n v="-60"/>
    <n v="-0.66666666666666674"/>
    <s v="DEGROWTH"/>
    <n v="60"/>
    <s v="jAN"/>
    <n v="60"/>
    <n v="-30"/>
    <n v="-0.5"/>
    <s v="DEGROWTH"/>
    <n v="0"/>
  </r>
  <r>
    <x v="4"/>
    <s v="BEGUSARAI"/>
    <s v="K193"/>
    <n v="1000001174"/>
    <s v="KESHARI TRADING"/>
    <d v="2014-04-17T00:00:00"/>
    <s v="Targeted Dealer"/>
    <m/>
    <n v="90"/>
    <n v="90"/>
    <n v="100"/>
    <n v="-10"/>
    <n v="111.11111111111111"/>
    <n v="90"/>
    <s v="DEC"/>
    <n v="90"/>
    <n v="10"/>
    <n v="0.11111111111111116"/>
    <s v="GROWTH"/>
    <n v="85"/>
    <s v="jAN"/>
    <n v="85"/>
    <n v="15"/>
    <n v="0.17647058823529416"/>
    <s v="GROWTH"/>
    <n v="0"/>
  </r>
  <r>
    <x v="4"/>
    <s v="BEGUSARAI"/>
    <s v="BHM054"/>
    <n v="1000001165"/>
    <s v="MAHAVEER TRADERS (KHODAWANPUR)"/>
    <d v="2015-05-22T00:00:00"/>
    <s v="Targeted Dealer"/>
    <m/>
    <n v="75"/>
    <n v="75"/>
    <n v="80"/>
    <n v="-5"/>
    <n v="106.66666666666667"/>
    <n v="189.5"/>
    <s v="DEC"/>
    <n v="189.5"/>
    <n v="-109.5"/>
    <n v="-0.57783641160949872"/>
    <s v="DEGROWTH"/>
    <n v="155"/>
    <s v="jAN"/>
    <n v="155"/>
    <n v="-75"/>
    <n v="-0.4838709677419355"/>
    <s v="DEGROWTH"/>
    <n v="0"/>
  </r>
  <r>
    <x v="4"/>
    <s v="BEGUSARAI"/>
    <s v="BHT010"/>
    <n v="1000001186"/>
    <s v="TUK TUK ENTERPRISES"/>
    <d v="2019-06-27T00:00:00"/>
    <s v="Targeted Dealer"/>
    <m/>
    <n v="125"/>
    <n v="125"/>
    <n v="105"/>
    <n v="20"/>
    <n v="84"/>
    <n v="199.75"/>
    <s v="DEC"/>
    <n v="199.75"/>
    <n v="-94.75"/>
    <n v="-0.47434292866082606"/>
    <s v="DEGROWTH"/>
    <n v="85"/>
    <s v="jAN"/>
    <n v="85"/>
    <n v="20"/>
    <n v="0.23529411764705888"/>
    <s v="GROWTH"/>
    <n v="0"/>
  </r>
  <r>
    <x v="4"/>
    <s v="BEGUSARAI"/>
    <s v="BHK045"/>
    <n v="1000001183"/>
    <s v="KANHAIYA ENTERPRISES (TEGHRA)"/>
    <d v="2019-12-10T00:00:00"/>
    <s v="Targeted Dealer"/>
    <m/>
    <n v="125"/>
    <n v="125"/>
    <n v="130"/>
    <n v="-5"/>
    <n v="104"/>
    <n v="169.75"/>
    <s v="DEC"/>
    <n v="169.75"/>
    <n v="-39.75"/>
    <n v="-0.23416789396170834"/>
    <s v="DEGROWTH"/>
    <n v="80"/>
    <s v="jAN"/>
    <n v="80"/>
    <n v="50"/>
    <n v="0.625"/>
    <s v="GROWTH"/>
    <n v="0"/>
  </r>
  <r>
    <x v="4"/>
    <s v="BEGUSARAI"/>
    <s v="BHS187"/>
    <n v="1000001827"/>
    <s v="SHRI RAM ENTERPRISES"/>
    <d v="2021-02-05T00:00:00"/>
    <s v="Targeted Dealer"/>
    <m/>
    <n v="30"/>
    <n v="30"/>
    <n v="0"/>
    <n v="30"/>
    <n v="0"/>
    <n v="0"/>
    <s v="DEC"/>
    <n v="0"/>
    <n v="0"/>
    <s v=" "/>
    <b v="0"/>
    <n v="30"/>
    <s v="jAN"/>
    <n v="30"/>
    <n v="-30"/>
    <n v="-1"/>
    <s v="DEGROWTH"/>
    <n v="1"/>
  </r>
  <r>
    <x v="4"/>
    <s v="BEGUSARAI"/>
    <s v="BHN036"/>
    <n v="1000001988"/>
    <s v="NEW BOLBAM"/>
    <d v="2021-09-07T00:00:00"/>
    <s v="Targeted Dealer"/>
    <m/>
    <n v="30"/>
    <n v="30"/>
    <n v="0"/>
    <n v="30"/>
    <n v="0"/>
    <n v="55"/>
    <s v="DEC"/>
    <n v="55"/>
    <n v="-55"/>
    <n v="-1"/>
    <s v="DEGROWTH"/>
    <n v="0"/>
    <s v="jAN"/>
    <n v="0"/>
    <n v="0"/>
    <n v="0"/>
    <b v="0"/>
    <n v="0"/>
  </r>
  <r>
    <x v="4"/>
    <s v="BEGUSARAI"/>
    <s v="BHS197"/>
    <n v="1000002013"/>
    <s v="SHIVAM KRISHI KENDRA"/>
    <d v="2021-10-25T00:00:00"/>
    <s v="-"/>
    <m/>
    <n v="0"/>
    <n v="0"/>
    <n v="0"/>
    <n v="0"/>
    <s v="-"/>
    <n v="0"/>
    <s v="DEC"/>
    <n v="0"/>
    <n v="0"/>
    <s v=" "/>
    <b v="0"/>
    <n v="25"/>
    <s v="jAN"/>
    <n v="25"/>
    <n v="-25"/>
    <n v="-1"/>
    <s v="DEGROWTH"/>
    <n v="0"/>
  </r>
  <r>
    <x v="4"/>
    <s v="BEGUSARAI"/>
    <s v="BHK054"/>
    <n v="1000002030"/>
    <s v="KHETAN TRADERS"/>
    <d v="2021-11-09T00:00:00"/>
    <s v="Targeted Dealer"/>
    <m/>
    <n v="300"/>
    <n v="300"/>
    <n v="260"/>
    <n v="40"/>
    <n v="86.666666666666671"/>
    <n v="450"/>
    <s v="DEC"/>
    <n v="450"/>
    <n v="-190"/>
    <n v="-0.42222222222222228"/>
    <s v="DEGROWTH"/>
    <n v="170"/>
    <s v="jAN"/>
    <n v="170"/>
    <n v="90"/>
    <n v="0.52941176470588225"/>
    <s v="GROWTH"/>
    <n v="0"/>
  </r>
  <r>
    <x v="4"/>
    <s v="BEGUSARAI"/>
    <s v="BHG037"/>
    <n v="1000002075"/>
    <s v="GUPTA TRADERS - JAMALPUR"/>
    <d v="2021-12-01T00:00:00"/>
    <s v="Targeted Dealer"/>
    <m/>
    <n v="25"/>
    <n v="25"/>
    <n v="25"/>
    <n v="0"/>
    <n v="100"/>
    <n v="50"/>
    <s v="DEC"/>
    <n v="50"/>
    <n v="-25"/>
    <n v="-0.5"/>
    <s v="DEGROWTH"/>
    <n v="30"/>
    <s v="jAN"/>
    <n v="30"/>
    <n v="-5"/>
    <n v="-0.16666666666666663"/>
    <s v="DEGROWTH"/>
    <n v="0"/>
  </r>
  <r>
    <x v="4"/>
    <s v="BEGUSARAI"/>
    <s v="BHS208"/>
    <n v="1000002064"/>
    <s v="SHREE RADHA ENTERPRISES"/>
    <d v="2021-12-13T00:00:00"/>
    <s v="Targeted Dealer"/>
    <m/>
    <n v="200"/>
    <n v="200"/>
    <n v="210"/>
    <n v="-10"/>
    <n v="105"/>
    <n v="240"/>
    <s v="DEC"/>
    <n v="240"/>
    <n v="-30"/>
    <n v="-0.125"/>
    <s v="DEGROWTH"/>
    <n v="225"/>
    <s v="jAN"/>
    <n v="225"/>
    <n v="-15"/>
    <n v="-6.6666666666666652E-2"/>
    <s v="DEGROWTH"/>
    <n v="0"/>
  </r>
  <r>
    <x v="4"/>
    <s v="BEGUSARAI"/>
    <s v="BHP038"/>
    <n v="1000002070"/>
    <s v="PANNALAL ENTERPRISES"/>
    <d v="2021-12-24T00:00:00"/>
    <s v="Targeted Dealer"/>
    <m/>
    <n v="250"/>
    <n v="250"/>
    <n v="80"/>
    <n v="170"/>
    <n v="32"/>
    <n v="410"/>
    <s v="DEC"/>
    <n v="410"/>
    <n v="-330"/>
    <n v="-0.80487804878048785"/>
    <s v="DEGROWTH"/>
    <n v="200"/>
    <s v="jAN"/>
    <n v="200"/>
    <n v="-120"/>
    <n v="-0.6"/>
    <s v="DEGROWTH"/>
    <n v="0"/>
  </r>
  <r>
    <x v="4"/>
    <s v="BEGUSARAI"/>
    <s v="BHL016"/>
    <n v="1000002546"/>
    <s v="LAXMI KRISHI KENDRA"/>
    <d v="2022-02-16T00:00:00"/>
    <s v="Targeted Dealer"/>
    <m/>
    <n v="25"/>
    <n v="25"/>
    <n v="25"/>
    <n v="0"/>
    <n v="100"/>
    <n v="0"/>
    <s v="DEC"/>
    <n v="0"/>
    <n v="25"/>
    <s v=" "/>
    <b v="0"/>
    <n v="25"/>
    <s v="jAN"/>
    <n v="25"/>
    <n v="0"/>
    <n v="0"/>
    <s v="GROWTH"/>
    <n v="0"/>
  </r>
  <r>
    <x v="4"/>
    <s v="BEGUSARAI"/>
    <s v="BHS237"/>
    <n v="1000002774"/>
    <s v="SHIV ENTERPRISES - BIHAT"/>
    <d v="2022-05-11T00:00:00"/>
    <s v="Targeted Dealer"/>
    <m/>
    <n v="25"/>
    <n v="25"/>
    <n v="30"/>
    <n v="-5"/>
    <n v="120"/>
    <n v="0"/>
    <s v="DEC"/>
    <n v="0"/>
    <n v="30"/>
    <s v=" "/>
    <b v="0"/>
    <n v="50"/>
    <s v="jAN"/>
    <n v="50"/>
    <n v="-20"/>
    <n v="-0.4"/>
    <s v="DEGROWTH"/>
    <n v="0"/>
  </r>
  <r>
    <x v="4"/>
    <s v="BEGUSARAI"/>
    <s v="BHV028"/>
    <n v="1000003311"/>
    <s v="VIJAY TRADERS - MATIHANI"/>
    <d v="2023-01-31T00:00:00"/>
    <s v="Targeted Dealer"/>
    <m/>
    <n v="50"/>
    <n v="50"/>
    <n v="125"/>
    <n v="-75"/>
    <n v="250"/>
    <n v="159"/>
    <s v="DEC"/>
    <n v="159"/>
    <n v="-34"/>
    <n v="-0.21383647798742134"/>
    <s v="DEGROWTH"/>
    <n v="30"/>
    <s v="jAN"/>
    <n v="30"/>
    <n v="95"/>
    <n v="3.166666666666667"/>
    <s v="GROWTH"/>
    <n v="0"/>
  </r>
  <r>
    <x v="4"/>
    <s v="BEGUSARAI"/>
    <s v="BHD027"/>
    <n v="1000003323"/>
    <s v="DHARMVEER HARDWARE AND ENTERPRISES"/>
    <d v="2023-02-02T00:00:00"/>
    <s v="Targeted Dealer"/>
    <m/>
    <n v="25"/>
    <n v="25"/>
    <n v="25"/>
    <n v="0"/>
    <n v="100"/>
    <n v="0"/>
    <s v="DEC"/>
    <n v="0"/>
    <n v="25"/>
    <s v=" "/>
    <b v="0"/>
    <n v="0"/>
    <s v="jAN"/>
    <n v="0"/>
    <n v="25"/>
    <n v="0"/>
    <b v="0"/>
    <n v="0"/>
  </r>
  <r>
    <x v="4"/>
    <s v="BEGUSARAI"/>
    <s v="BHD028"/>
    <n v="1000003772"/>
    <s v="DEEPAK TRADERS - DURGAPUR"/>
    <d v="2023-12-06T00:00:00"/>
    <s v="-"/>
    <m/>
    <n v="0"/>
    <n v="0"/>
    <n v="0"/>
    <n v="0"/>
    <s v="-"/>
    <n v="0"/>
    <s v="DEC"/>
    <n v="0"/>
    <n v="0"/>
    <s v=" "/>
    <b v="0"/>
    <n v="15"/>
    <s v="jAN"/>
    <n v="15"/>
    <n v="-15"/>
    <n v="-1"/>
    <s v="DEGROWTH"/>
    <n v="1"/>
  </r>
  <r>
    <x v="4"/>
    <s v="BEGUSARAI"/>
    <s v="BHL019"/>
    <n v="1000003833"/>
    <s v="LADLI TRADING"/>
    <d v="2024-01-20T00:00:00"/>
    <s v="Targeted Dealer"/>
    <m/>
    <n v="25"/>
    <n v="25"/>
    <n v="0"/>
    <n v="25"/>
    <n v="0"/>
    <n v="0"/>
    <s v="DEC"/>
    <n v="0"/>
    <n v="0"/>
    <s v=" "/>
    <b v="0"/>
    <n v="15"/>
    <s v="jAN"/>
    <n v="15"/>
    <n v="-15"/>
    <n v="-1"/>
    <s v="DEGROWTH"/>
    <n v="0"/>
  </r>
  <r>
    <x v="4"/>
    <s v="BEGUSARAI"/>
    <s v="BHS256"/>
    <n v="1000003965"/>
    <s v="SHRI VISHWAKARMA TRADERS - HASANPUR"/>
    <d v="2024-05-21T00:00:00"/>
    <s v="Targeted Dealer"/>
    <m/>
    <n v="30"/>
    <n v="30"/>
    <n v="55"/>
    <n v="-25"/>
    <n v="183.33333333333334"/>
    <n v="30"/>
    <s v="DEC"/>
    <n v="30"/>
    <n v="25"/>
    <n v="0.83333333333333326"/>
    <s v="GROWTH"/>
    <n v="30"/>
    <s v="jAN"/>
    <n v="30"/>
    <n v="25"/>
    <n v="0.83333333333333326"/>
    <s v="GROWTH"/>
    <n v="0"/>
  </r>
  <r>
    <x v="4"/>
    <s v="MUZAFFARPUR"/>
    <s v="BHM013"/>
    <n v="1000001654"/>
    <s v="MAHADEV STEEL"/>
    <d v="2014-08-18T00:00:00"/>
    <s v="Targeted Dealer"/>
    <m/>
    <n v="50"/>
    <n v="50"/>
    <n v="0"/>
    <n v="50"/>
    <n v="0"/>
    <n v="24"/>
    <s v="DEC"/>
    <n v="24"/>
    <n v="-24"/>
    <n v="-1"/>
    <s v="DEGROWTH"/>
    <n v="15"/>
    <s v="jAN"/>
    <n v="15"/>
    <n v="-15"/>
    <n v="-1"/>
    <s v="DEGROWTH"/>
    <n v="0"/>
  </r>
  <r>
    <x v="4"/>
    <s v="MUZAFFARPUR"/>
    <s v="BHB037"/>
    <n v="1000001642"/>
    <s v="BAJRANG TRADERS (SAKRA)"/>
    <d v="2015-06-30T00:00:00"/>
    <s v="Targeted Dealer"/>
    <m/>
    <n v="25"/>
    <n v="25"/>
    <n v="25"/>
    <n v="0"/>
    <n v="100"/>
    <n v="50"/>
    <s v="DEC"/>
    <n v="50"/>
    <n v="-25"/>
    <n v="-0.5"/>
    <s v="DEGROWTH"/>
    <n v="45"/>
    <s v="jAN"/>
    <n v="45"/>
    <n v="-20"/>
    <n v="-0.44444444444444442"/>
    <s v="DEGROWTH"/>
    <n v="1"/>
  </r>
  <r>
    <x v="4"/>
    <s v="MUZAFFARPUR"/>
    <s v="BHS106"/>
    <n v="1000001669"/>
    <s v="SRI GANPATI TRADERS (PILKHI)"/>
    <d v="2015-12-08T00:00:00"/>
    <s v="Targeted Dealer"/>
    <m/>
    <n v="35"/>
    <n v="35"/>
    <n v="35"/>
    <n v="0"/>
    <n v="100"/>
    <n v="45"/>
    <s v="DEC"/>
    <n v="45"/>
    <n v="-10"/>
    <n v="-0.22222222222222221"/>
    <s v="DEGROWTH"/>
    <n v="15"/>
    <s v="jAN"/>
    <n v="15"/>
    <n v="20"/>
    <n v="1.3333333333333335"/>
    <s v="GROWTH"/>
    <n v="1"/>
  </r>
  <r>
    <x v="4"/>
    <s v="MUZAFFARPUR"/>
    <s v="BHS141"/>
    <n v="1000001671"/>
    <s v="SRI RAVI TRADERS (PAMRA)"/>
    <d v="2016-07-12T00:00:00"/>
    <s v="Targeted Dealer"/>
    <m/>
    <n v="30"/>
    <n v="30"/>
    <n v="25"/>
    <n v="5"/>
    <n v="83.333333333333343"/>
    <n v="25"/>
    <s v="DEC"/>
    <n v="25"/>
    <n v="0"/>
    <n v="0"/>
    <s v="GROWTH"/>
    <n v="25"/>
    <s v="jAN"/>
    <n v="25"/>
    <n v="0"/>
    <n v="0"/>
    <s v="GROWTH"/>
    <n v="0"/>
  </r>
  <r>
    <x v="4"/>
    <s v="MUZAFFARPUR"/>
    <s v="BHA060"/>
    <n v="1000001638"/>
    <s v="ANUSHKA TRADERS"/>
    <d v="2016-07-29T00:00:00"/>
    <s v="Targeted Dealer"/>
    <m/>
    <n v="50"/>
    <n v="50"/>
    <n v="55"/>
    <n v="-5"/>
    <n v="110"/>
    <n v="60"/>
    <s v="DEC"/>
    <n v="60"/>
    <n v="-5"/>
    <n v="-8.333333333333337E-2"/>
    <s v="DEGROWTH"/>
    <n v="30"/>
    <s v="jAN"/>
    <n v="30"/>
    <n v="25"/>
    <n v="0.83333333333333326"/>
    <s v="GROWTH"/>
    <n v="0"/>
  </r>
  <r>
    <x v="4"/>
    <s v="MUZAFFARPUR"/>
    <s v="BHL015"/>
    <n v="1000001652"/>
    <s v="LAXMI TRADERS (SITAMARHI)"/>
    <d v="2018-07-07T00:00:00"/>
    <s v="Targeted Dealer"/>
    <m/>
    <n v="30"/>
    <n v="30"/>
    <n v="0"/>
    <n v="30"/>
    <n v="0"/>
    <n v="25"/>
    <s v="DEC"/>
    <n v="25"/>
    <n v="-25"/>
    <n v="-1"/>
    <s v="DEGROWTH"/>
    <n v="25"/>
    <s v="jAN"/>
    <n v="25"/>
    <n v="-25"/>
    <n v="-1"/>
    <s v="DEGROWTH"/>
    <n v="0"/>
  </r>
  <r>
    <x v="4"/>
    <s v="MUZAFFARPUR"/>
    <s v="BHM109"/>
    <n v="1000001657"/>
    <s v="MAHALAXMI TRADERS (MUZAFFARPUR)"/>
    <d v="2018-08-07T00:00:00"/>
    <s v="Targeted Dealer"/>
    <m/>
    <n v="50"/>
    <n v="50"/>
    <n v="60"/>
    <n v="-10"/>
    <n v="120"/>
    <n v="25"/>
    <s v="DEC"/>
    <n v="25"/>
    <n v="35"/>
    <n v="1.4"/>
    <s v="GROWTH"/>
    <n v="30"/>
    <s v="jAN"/>
    <n v="30"/>
    <n v="30"/>
    <n v="1"/>
    <s v="GROWTH"/>
    <n v="0"/>
  </r>
  <r>
    <x v="4"/>
    <s v="MUZAFFARPUR"/>
    <s v="BHS170"/>
    <n v="1000001672"/>
    <s v="SHIVA TRADERS (MAJORGANJ)"/>
    <d v="2018-08-21T00:00:00"/>
    <s v="Targeted Dealer"/>
    <m/>
    <n v="60"/>
    <n v="60"/>
    <n v="60"/>
    <n v="0"/>
    <n v="100"/>
    <n v="105"/>
    <s v="DEC"/>
    <n v="105"/>
    <n v="-45"/>
    <n v="-0.4285714285714286"/>
    <s v="DEGROWTH"/>
    <n v="90"/>
    <s v="jAN"/>
    <n v="90"/>
    <n v="-30"/>
    <n v="-0.33333333333333337"/>
    <s v="DEGROWTH"/>
    <n v="0"/>
  </r>
  <r>
    <x v="4"/>
    <s v="MUZAFFARPUR"/>
    <s v="BHR079"/>
    <n v="1000001665"/>
    <s v="RAM JANKI TRADERS"/>
    <d v="2019-01-16T00:00:00"/>
    <s v="Targeted Dealer"/>
    <m/>
    <n v="100"/>
    <n v="100"/>
    <n v="175"/>
    <n v="-75"/>
    <n v="175"/>
    <n v="150"/>
    <s v="DEC"/>
    <n v="150"/>
    <n v="25"/>
    <n v="0.16666666666666674"/>
    <s v="GROWTH"/>
    <n v="75"/>
    <s v="jAN"/>
    <n v="75"/>
    <n v="100"/>
    <n v="1.3333333333333335"/>
    <s v="GROWTH"/>
    <n v="0"/>
  </r>
  <r>
    <x v="4"/>
    <s v="MUZAFFARPUR"/>
    <s v="BHG034"/>
    <n v="1000001647"/>
    <s v="GANPATI STEEL - PHULWARIA"/>
    <d v="2021-01-08T00:00:00"/>
    <s v="Targeted Dealer"/>
    <m/>
    <n v="30"/>
    <n v="30"/>
    <n v="0"/>
    <n v="30"/>
    <n v="0"/>
    <n v="0"/>
    <s v="DEC"/>
    <n v="0"/>
    <n v="0"/>
    <s v=" "/>
    <b v="0"/>
    <n v="35"/>
    <s v="jAN"/>
    <n v="35"/>
    <n v="-35"/>
    <n v="-1"/>
    <s v="DEGROWTH"/>
    <n v="1"/>
  </r>
  <r>
    <x v="4"/>
    <s v="MUZAFFARPUR"/>
    <s v="BHS188"/>
    <n v="1000001675"/>
    <s v="SONA BRICKS AND TRADERS"/>
    <d v="2021-02-20T00:00:00"/>
    <s v="Targeted Dealer"/>
    <m/>
    <n v="60"/>
    <n v="60"/>
    <n v="120"/>
    <n v="-60"/>
    <n v="200"/>
    <n v="60"/>
    <s v="DEC"/>
    <n v="60"/>
    <n v="60"/>
    <n v="1"/>
    <s v="GROWTH"/>
    <n v="135"/>
    <s v="jAN"/>
    <n v="135"/>
    <n v="-15"/>
    <n v="-0.11111111111111116"/>
    <s v="DEGROWTH"/>
    <n v="0"/>
  </r>
  <r>
    <x v="4"/>
    <s v="MUZAFFARPUR"/>
    <s v="BHA076"/>
    <n v="1000001641"/>
    <s v="ANAYPRIYA INFRA AND TRANSPORT PRIVATE LIMITED"/>
    <d v="2021-06-22T00:00:00"/>
    <s v="Targeted Dealer"/>
    <m/>
    <n v="90"/>
    <n v="90"/>
    <n v="0"/>
    <n v="90"/>
    <n v="0"/>
    <n v="0"/>
    <s v="DEC"/>
    <n v="0"/>
    <n v="0"/>
    <s v=" "/>
    <b v="0"/>
    <n v="370"/>
    <s v="jAN"/>
    <n v="370"/>
    <n v="-370"/>
    <n v="-1"/>
    <s v="DEGROWTH"/>
    <n v="0"/>
  </r>
  <r>
    <x v="4"/>
    <s v="MUZAFFARPUR"/>
    <s v="BHC018"/>
    <n v="1000001644"/>
    <s v="CHAUDHARY HARDWARE AND SONS"/>
    <d v="2021-07-19T00:00:00"/>
    <s v="Targeted Dealer"/>
    <m/>
    <n v="120"/>
    <n v="120"/>
    <n v="135"/>
    <n v="-15"/>
    <n v="112.5"/>
    <n v="160"/>
    <s v="DEC"/>
    <n v="160"/>
    <n v="-25"/>
    <n v="-0.15625"/>
    <s v="DEGROWTH"/>
    <n v="100"/>
    <s v="jAN"/>
    <n v="100"/>
    <n v="35"/>
    <n v="0.35000000000000009"/>
    <s v="GROWTH"/>
    <n v="0"/>
  </r>
  <r>
    <x v="4"/>
    <s v="MUZAFFARPUR"/>
    <s v="BHG036"/>
    <n v="1000002000"/>
    <s v="GOPAL TRADERS"/>
    <d v="2021-10-04T00:00:00"/>
    <s v="Targeted Dealer"/>
    <m/>
    <n v="50"/>
    <n v="50"/>
    <n v="0"/>
    <n v="50"/>
    <n v="0"/>
    <n v="0"/>
    <s v="DEC"/>
    <n v="0"/>
    <n v="0"/>
    <s v=" "/>
    <b v="0"/>
    <n v="55"/>
    <s v="jAN"/>
    <n v="55"/>
    <n v="-55"/>
    <n v="-1"/>
    <s v="DEGROWTH"/>
    <n v="0"/>
  </r>
  <r>
    <x v="4"/>
    <s v="MUZAFFARPUR"/>
    <s v="BHR083"/>
    <n v="1000002005"/>
    <s v="ROHIT TRADERS"/>
    <d v="2021-10-09T00:00:00"/>
    <s v="Targeted Dealer"/>
    <m/>
    <n v="15"/>
    <n v="15"/>
    <n v="15"/>
    <n v="0"/>
    <n v="100"/>
    <n v="0"/>
    <s v="DEC"/>
    <n v="0"/>
    <n v="15"/>
    <s v=" "/>
    <b v="0"/>
    <n v="10"/>
    <s v="jAN"/>
    <n v="10"/>
    <n v="5"/>
    <n v="0.5"/>
    <s v="GROWTH"/>
    <n v="1"/>
  </r>
  <r>
    <x v="4"/>
    <s v="MUZAFFARPUR"/>
    <s v="BHS200"/>
    <n v="1000002049"/>
    <s v="SHIV TRADERS - SAKRA"/>
    <d v="2021-11-01T00:00:00"/>
    <s v="Targeted Dealer"/>
    <m/>
    <n v="20"/>
    <n v="20"/>
    <n v="25"/>
    <n v="-5"/>
    <n v="125"/>
    <n v="0"/>
    <s v="DEC"/>
    <n v="0"/>
    <n v="25"/>
    <s v=" "/>
    <b v="0"/>
    <n v="0"/>
    <s v="jAN"/>
    <n v="0"/>
    <n v="25"/>
    <n v="0"/>
    <b v="0"/>
    <n v="1"/>
  </r>
  <r>
    <x v="4"/>
    <s v="MUZAFFARPUR"/>
    <s v="BHJ047"/>
    <n v="1000002059"/>
    <s v="JAI SADAFAL LOHA BHANDAR"/>
    <d v="2021-12-02T00:00:00"/>
    <s v="Targeted Dealer"/>
    <m/>
    <n v="40"/>
    <n v="40"/>
    <n v="25"/>
    <n v="15"/>
    <n v="62.5"/>
    <n v="0"/>
    <s v="DEC"/>
    <n v="0"/>
    <n v="25"/>
    <s v=" "/>
    <b v="0"/>
    <n v="50"/>
    <s v="jAN"/>
    <n v="50"/>
    <n v="-25"/>
    <n v="-0.5"/>
    <s v="DEGROWTH"/>
    <n v="1"/>
  </r>
  <r>
    <x v="4"/>
    <s v="MUZAFFARPUR"/>
    <s v="BHL017"/>
    <n v="1000002553"/>
    <s v="LUCKY ENTERPRISES - PARIHAR"/>
    <d v="2022-02-23T00:00:00"/>
    <s v="Targeted Dealer"/>
    <m/>
    <n v="60"/>
    <n v="60"/>
    <n v="60"/>
    <n v="0"/>
    <n v="100"/>
    <n v="30"/>
    <s v="DEC"/>
    <n v="30"/>
    <n v="30"/>
    <n v="1"/>
    <s v="GROWTH"/>
    <n v="30"/>
    <s v="jAN"/>
    <n v="30"/>
    <n v="30"/>
    <n v="1"/>
    <s v="GROWTH"/>
    <n v="0"/>
  </r>
  <r>
    <x v="4"/>
    <s v="MUZAFFARPUR"/>
    <s v="BHT017"/>
    <n v="1000002789"/>
    <s v="THAKUR AND SONS - GAYGHAT"/>
    <d v="2022-05-30T00:00:00"/>
    <s v="Targeted Dealer"/>
    <m/>
    <n v="40"/>
    <n v="40"/>
    <n v="40"/>
    <n v="0"/>
    <n v="100"/>
    <n v="25"/>
    <s v="DEC"/>
    <n v="25"/>
    <n v="15"/>
    <n v="0.60000000000000009"/>
    <s v="GROWTH"/>
    <n v="100"/>
    <s v="jAN"/>
    <n v="100"/>
    <n v="-60"/>
    <n v="-0.6"/>
    <s v="DEGROWTH"/>
    <n v="0"/>
  </r>
  <r>
    <x v="4"/>
    <s v="MUZAFFARPUR"/>
    <s v="BHA092"/>
    <n v="1000003280"/>
    <s v="AASHIYANA BUILDCON"/>
    <d v="2023-01-25T00:00:00"/>
    <s v="Targeted Dealer"/>
    <m/>
    <n v="115"/>
    <n v="115"/>
    <n v="125"/>
    <n v="-10"/>
    <n v="108.69565217391305"/>
    <n v="125"/>
    <s v="DEC"/>
    <n v="125"/>
    <n v="0"/>
    <n v="0"/>
    <s v="GROWTH"/>
    <n v="50"/>
    <s v="jAN"/>
    <n v="50"/>
    <n v="75"/>
    <n v="1.5"/>
    <s v="GROWTH"/>
    <n v="0"/>
  </r>
  <r>
    <x v="4"/>
    <s v="KATIHAR"/>
    <s v="G083"/>
    <n v="1000001472"/>
    <s v="GANGA ENTERPRISES"/>
    <d v="2013-03-07T00:00:00"/>
    <s v="Targeted Dealer"/>
    <m/>
    <n v="30"/>
    <n v="30"/>
    <n v="30"/>
    <n v="0"/>
    <n v="100"/>
    <n v="30"/>
    <s v="DEC"/>
    <n v="30"/>
    <n v="0"/>
    <n v="0"/>
    <s v="GROWTH"/>
    <n v="30"/>
    <s v="jAN"/>
    <n v="30"/>
    <n v="0"/>
    <n v="0"/>
    <s v="GROWTH"/>
    <n v="1"/>
  </r>
  <r>
    <x v="4"/>
    <s v="KATIHAR"/>
    <s v="S411"/>
    <n v="1000001477"/>
    <s v="SHIV KHAD BEEJ BHANDAR"/>
    <d v="2013-06-24T00:00:00"/>
    <s v="Targeted Dealer"/>
    <m/>
    <n v="50"/>
    <n v="50"/>
    <n v="66"/>
    <n v="-16"/>
    <n v="132"/>
    <n v="71"/>
    <s v="DEC"/>
    <n v="71"/>
    <n v="-5"/>
    <n v="-7.0422535211267623E-2"/>
    <s v="DEGROWTH"/>
    <n v="66"/>
    <s v="jAN"/>
    <n v="66"/>
    <n v="0"/>
    <n v="0"/>
    <s v="GROWTH"/>
    <n v="0"/>
  </r>
  <r>
    <x v="4"/>
    <s v="KATIHAR"/>
    <s v="BHD002"/>
    <n v="1000001461"/>
    <s v="DEEP ENTERPRISES"/>
    <d v="2014-06-24T00:00:00"/>
    <s v="Targeted Dealer"/>
    <m/>
    <n v="100"/>
    <n v="100"/>
    <n v="101"/>
    <n v="-1"/>
    <n v="101"/>
    <n v="136"/>
    <s v="DEC"/>
    <n v="136"/>
    <n v="-35"/>
    <n v="-0.25735294117647056"/>
    <s v="DEGROWTH"/>
    <n v="60"/>
    <s v="jAN"/>
    <n v="60"/>
    <n v="41"/>
    <n v="0.68333333333333335"/>
    <s v="GROWTH"/>
    <n v="0"/>
  </r>
  <r>
    <x v="4"/>
    <s v="KATIHAR"/>
    <s v="BHM012"/>
    <n v="1000001463"/>
    <s v="MANISH TRADING"/>
    <d v="2014-08-05T00:00:00"/>
    <s v="Targeted Dealer"/>
    <m/>
    <n v="120"/>
    <n v="120"/>
    <n v="131"/>
    <n v="-11"/>
    <n v="109.16666666666667"/>
    <n v="125"/>
    <s v="DEC"/>
    <n v="125"/>
    <n v="6"/>
    <n v="4.8000000000000043E-2"/>
    <s v="GROWTH"/>
    <n v="170"/>
    <s v="jAN"/>
    <n v="170"/>
    <n v="-39"/>
    <n v="-0.22941176470588232"/>
    <s v="DEGROWTH"/>
    <n v="0"/>
  </r>
  <r>
    <x v="4"/>
    <s v="KATIHAR"/>
    <s v="BHS033"/>
    <n v="1000001468"/>
    <s v="SUNIL TRADING (BARSOI)"/>
    <d v="2014-10-28T00:00:00"/>
    <s v="Targeted Dealer"/>
    <m/>
    <n v="250"/>
    <n v="250"/>
    <n v="275"/>
    <n v="-25"/>
    <n v="110"/>
    <n v="325"/>
    <s v="DEC"/>
    <n v="325"/>
    <n v="-50"/>
    <n v="-0.15384615384615385"/>
    <s v="DEGROWTH"/>
    <n v="230"/>
    <s v="jAN"/>
    <n v="230"/>
    <n v="45"/>
    <n v="0.19565217391304346"/>
    <s v="GROWTH"/>
    <n v="0"/>
  </r>
  <r>
    <x v="4"/>
    <s v="KATIHAR"/>
    <s v="BHG006"/>
    <n v="1000001462"/>
    <s v="GAURAV ENTERPRISES"/>
    <d v="2014-11-24T00:00:00"/>
    <s v="Targeted Dealer"/>
    <m/>
    <n v="50"/>
    <n v="50"/>
    <n v="80"/>
    <n v="-30"/>
    <n v="160"/>
    <n v="75"/>
    <s v="DEC"/>
    <n v="75"/>
    <n v="5"/>
    <n v="6.6666666666666652E-2"/>
    <s v="GROWTH"/>
    <n v="25"/>
    <s v="jAN"/>
    <n v="25"/>
    <n v="55"/>
    <n v="2.2000000000000002"/>
    <s v="GROWTH"/>
    <n v="0"/>
  </r>
  <r>
    <x v="4"/>
    <s v="KATIHAR"/>
    <s v="BHS176"/>
    <n v="1000001469"/>
    <s v="SALAM SUPPLIERS"/>
    <d v="2019-05-15T00:00:00"/>
    <s v="Targeted Dealer"/>
    <m/>
    <n v="130"/>
    <n v="130"/>
    <n v="151.5"/>
    <n v="-21.5"/>
    <n v="116.53846153846153"/>
    <n v="223"/>
    <s v="DEC"/>
    <n v="223"/>
    <n v="-71.5"/>
    <n v="-0.320627802690583"/>
    <s v="DEGROWTH"/>
    <n v="150"/>
    <s v="jAN"/>
    <n v="150"/>
    <n v="1.5"/>
    <n v="1.0000000000000009E-2"/>
    <s v="GROWTH"/>
    <n v="0"/>
  </r>
  <r>
    <x v="4"/>
    <s v="KATIHAR"/>
    <s v="BHC014"/>
    <n v="1000001459"/>
    <s v="CHOUDHARY ENTERPRISES"/>
    <d v="2019-08-09T00:00:00"/>
    <s v="Targeted Dealer"/>
    <m/>
    <n v="215"/>
    <n v="215"/>
    <n v="0"/>
    <n v="215"/>
    <n v="0"/>
    <n v="0"/>
    <s v="DEC"/>
    <n v="0"/>
    <n v="0"/>
    <s v=" "/>
    <b v="0"/>
    <n v="0"/>
    <s v="jAN"/>
    <n v="0"/>
    <n v="0"/>
    <n v="0"/>
    <b v="0"/>
    <n v="1"/>
  </r>
  <r>
    <x v="4"/>
    <s v="KATIHAR"/>
    <s v="BHJ042"/>
    <n v="1000001195"/>
    <s v="JAI MAA LAXMI TRADERS (KURSELA)"/>
    <d v="2019-12-05T00:00:00"/>
    <s v="Targeted Dealer"/>
    <m/>
    <n v="200"/>
    <n v="200"/>
    <n v="130"/>
    <n v="70"/>
    <n v="65"/>
    <n v="201"/>
    <s v="DEC"/>
    <n v="201"/>
    <n v="-71"/>
    <n v="-0.35323383084577109"/>
    <s v="DEGROWTH"/>
    <n v="75"/>
    <s v="jAN"/>
    <n v="75"/>
    <n v="55"/>
    <n v="0.73333333333333339"/>
    <s v="GROWTH"/>
    <n v="0"/>
  </r>
  <r>
    <x v="4"/>
    <s v="KATIHAR"/>
    <s v="BHM118"/>
    <n v="1000001465"/>
    <s v="MAMTA ENTERPRISES"/>
    <d v="2020-02-06T00:00:00"/>
    <s v="Targeted Dealer"/>
    <m/>
    <n v="255"/>
    <n v="255.00000000000003"/>
    <n v="258.5"/>
    <n v="-3.5"/>
    <n v="101.37254901960783"/>
    <n v="256.5"/>
    <s v="DEC"/>
    <n v="256.5"/>
    <n v="2"/>
    <n v="7.7972709551656916E-3"/>
    <s v="GROWTH"/>
    <n v="401.5"/>
    <s v="jAN"/>
    <n v="401.5"/>
    <n v="-143"/>
    <n v="-0.35616438356164382"/>
    <s v="DEGROWTH"/>
    <n v="0"/>
  </r>
  <r>
    <x v="4"/>
    <s v="KATIHAR"/>
    <s v="BHR084"/>
    <n v="1000002010"/>
    <s v="RAJA TRADING"/>
    <d v="2021-10-19T00:00:00"/>
    <s v="Targeted Dealer"/>
    <m/>
    <n v="50"/>
    <n v="50"/>
    <n v="99.75"/>
    <n v="-49.75"/>
    <n v="199.5"/>
    <n v="18"/>
    <s v="DEC"/>
    <n v="18"/>
    <n v="81.75"/>
    <n v="4.541666666666667"/>
    <s v="GROWTH"/>
    <n v="79.5"/>
    <s v="jAN"/>
    <n v="79.5"/>
    <n v="20.25"/>
    <n v="0.25471698113207553"/>
    <s v="GROWTH"/>
    <n v="0"/>
  </r>
  <r>
    <x v="4"/>
    <s v="KATIHAR"/>
    <s v="BHS212"/>
    <n v="1000002510"/>
    <s v="SHREEPUR HARDWARE"/>
    <d v="2022-01-24T00:00:00"/>
    <s v="Targeted Dealer"/>
    <m/>
    <n v="100"/>
    <n v="100"/>
    <n v="110"/>
    <n v="-10"/>
    <n v="110"/>
    <n v="120"/>
    <s v="DEC"/>
    <n v="120"/>
    <n v="-10"/>
    <n v="-8.333333333333337E-2"/>
    <s v="DEGROWTH"/>
    <n v="60"/>
    <s v="jAN"/>
    <n v="60"/>
    <n v="50"/>
    <n v="0.83333333333333326"/>
    <s v="GROWTH"/>
    <n v="0"/>
  </r>
  <r>
    <x v="4"/>
    <s v="KATIHAR"/>
    <s v="BHR092"/>
    <n v="1000002773"/>
    <s v="RAJIV RANJAN ENTERPRISES"/>
    <d v="2022-05-11T00:00:00"/>
    <s v="Targeted Dealer"/>
    <m/>
    <n v="200"/>
    <n v="200"/>
    <n v="203"/>
    <n v="-3"/>
    <n v="101.5"/>
    <n v="202"/>
    <s v="DEC"/>
    <n v="202"/>
    <n v="1"/>
    <n v="4.9504950495049549E-3"/>
    <s v="GROWTH"/>
    <n v="150"/>
    <s v="jAN"/>
    <n v="150"/>
    <n v="53"/>
    <n v="0.35333333333333328"/>
    <s v="GROWTH"/>
    <n v="0"/>
  </r>
  <r>
    <x v="4"/>
    <s v="KATIHAR"/>
    <s v="BHM146"/>
    <n v="1000002866"/>
    <s v="MAA BHAWANI TRADERS - KOLASHI"/>
    <d v="2022-07-25T00:00:00"/>
    <s v="Targeted Dealer"/>
    <m/>
    <n v="110"/>
    <n v="110"/>
    <n v="140"/>
    <n v="-30"/>
    <n v="127.27272727272727"/>
    <n v="125"/>
    <s v="DEC"/>
    <n v="125"/>
    <n v="15"/>
    <n v="0.12000000000000011"/>
    <s v="GROWTH"/>
    <n v="35"/>
    <s v="jAN"/>
    <n v="35"/>
    <n v="105"/>
    <n v="3"/>
    <s v="GROWTH"/>
    <n v="0"/>
  </r>
  <r>
    <x v="4"/>
    <s v="KATIHAR"/>
    <s v="BHT019"/>
    <n v="1000003392"/>
    <s v="T A TRADERS"/>
    <d v="2023-02-24T00:00:00"/>
    <s v="Targeted Dealer"/>
    <m/>
    <n v="50"/>
    <n v="50"/>
    <n v="85"/>
    <n v="-35"/>
    <n v="170"/>
    <n v="80"/>
    <s v="DEC"/>
    <n v="80"/>
    <n v="5"/>
    <n v="6.25E-2"/>
    <s v="GROWTH"/>
    <n v="55"/>
    <s v="jAN"/>
    <n v="55"/>
    <n v="30"/>
    <n v="0.54545454545454541"/>
    <s v="GROWTH"/>
    <n v="0"/>
  </r>
  <r>
    <x v="4"/>
    <s v="KATIHAR"/>
    <s v="BHR098"/>
    <n v="1000003462"/>
    <s v="ROSHNI ENTERPRISES"/>
    <d v="2023-03-28T00:00:00"/>
    <s v="Targeted Dealer"/>
    <m/>
    <n v="270"/>
    <n v="270"/>
    <n v="0"/>
    <n v="270"/>
    <n v="0"/>
    <n v="0"/>
    <s v="DEC"/>
    <n v="0"/>
    <n v="0"/>
    <s v=" "/>
    <b v="0"/>
    <n v="50"/>
    <s v="jAN"/>
    <n v="50"/>
    <n v="-50"/>
    <n v="-1"/>
    <s v="DEGROWTH"/>
    <n v="1"/>
  </r>
  <r>
    <x v="4"/>
    <s v="KATIHAR"/>
    <s v="BHA097"/>
    <n v="1000003606"/>
    <s v="ARHAM ENTERPRISES"/>
    <d v="2023-06-13T00:00:00"/>
    <s v="Targeted Dealer"/>
    <m/>
    <n v="100"/>
    <n v="100"/>
    <n v="25"/>
    <n v="75"/>
    <n v="25"/>
    <n v="75"/>
    <s v="DEC"/>
    <n v="75"/>
    <n v="-50"/>
    <n v="-0.66666666666666674"/>
    <s v="DEGROWTH"/>
    <n v="0"/>
    <s v="jAN"/>
    <n v="0"/>
    <n v="25"/>
    <n v="0"/>
    <b v="0"/>
    <n v="0"/>
  </r>
  <r>
    <x v="4"/>
    <s v="KATIHAR"/>
    <s v="BHM156"/>
    <n v="1000003921"/>
    <s v="MODERN HARDWARE"/>
    <d v="2024-04-27T00:00:00"/>
    <s v="Targeted Dealer"/>
    <m/>
    <n v="500"/>
    <n v="500"/>
    <n v="512"/>
    <n v="-12"/>
    <n v="102.4"/>
    <n v="505"/>
    <s v="DEC"/>
    <n v="505"/>
    <n v="7"/>
    <n v="1.3861386138613874E-2"/>
    <s v="GROWTH"/>
    <n v="505"/>
    <s v="jAN"/>
    <n v="505"/>
    <n v="7"/>
    <n v="1.3861386138613874E-2"/>
    <s v="GROWTH"/>
    <n v="0"/>
  </r>
  <r>
    <x v="4"/>
    <s v="KATIHAR"/>
    <s v="BHS258"/>
    <n v="1000004064"/>
    <s v="SIDDIQUEE ENTERPRISES"/>
    <d v="2024-07-29T00:00:00"/>
    <s v="-"/>
    <m/>
    <n v="0"/>
    <n v="0"/>
    <n v="0"/>
    <n v="0"/>
    <s v="-"/>
    <n v="0"/>
    <s v="DEC"/>
    <n v="0"/>
    <n v="0"/>
    <s v=" "/>
    <b v="0"/>
    <n v="30"/>
    <s v="jAN"/>
    <n v="30"/>
    <n v="-30"/>
    <n v="-1"/>
    <s v="DEGROWTH"/>
    <n v="0"/>
  </r>
  <r>
    <x v="4"/>
    <s v="PURNIA"/>
    <s v="A152"/>
    <n v="1000001712"/>
    <s v="ANNAPURNA TRADERS"/>
    <d v="2013-01-28T00:00:00"/>
    <s v="Targeted Dealer"/>
    <m/>
    <n v="510"/>
    <n v="510.00000000000006"/>
    <n v="166.5"/>
    <n v="343.5"/>
    <n v="32.647058823529406"/>
    <n v="677.8"/>
    <s v="DEC"/>
    <n v="677.8"/>
    <n v="-511.29999999999995"/>
    <n v="-0.75435231631749777"/>
    <s v="DEGROWTH"/>
    <n v="474.25"/>
    <s v="jAN"/>
    <n v="474.25"/>
    <n v="-307.75"/>
    <n v="-0.64891934633632053"/>
    <s v="DEGROWTH"/>
    <n v="0"/>
  </r>
  <r>
    <x v="4"/>
    <s v="PURNIA"/>
    <s v="G099"/>
    <n v="1000001734"/>
    <s v="GREEN CENTER"/>
    <d v="2013-08-07T00:00:00"/>
    <s v="Targeted Dealer"/>
    <m/>
    <n v="600"/>
    <n v="600"/>
    <n v="575.79999999999995"/>
    <n v="24.200000000000045"/>
    <n v="95.966666666666654"/>
    <n v="726"/>
    <s v="DEC"/>
    <n v="726"/>
    <n v="-150.20000000000005"/>
    <n v="-0.20688705234159788"/>
    <s v="DEGROWTH"/>
    <n v="637"/>
    <s v="jAN"/>
    <n v="637"/>
    <n v="-61.200000000000045"/>
    <n v="-9.607535321821048E-2"/>
    <s v="DEGROWTH"/>
    <n v="0"/>
  </r>
  <r>
    <x v="4"/>
    <s v="PURNIA"/>
    <s v="P173"/>
    <n v="1000001735"/>
    <s v="PAPPU KRISHI KENDRA"/>
    <d v="2013-09-06T00:00:00"/>
    <s v="Targeted Dealer"/>
    <m/>
    <n v="620"/>
    <n v="620"/>
    <n v="315"/>
    <n v="305"/>
    <n v="50.806451612903224"/>
    <n v="352"/>
    <s v="DEC"/>
    <n v="352"/>
    <n v="-37"/>
    <n v="-0.10511363636363635"/>
    <s v="DEGROWTH"/>
    <n v="1045"/>
    <s v="jAN"/>
    <n v="1045"/>
    <n v="-730"/>
    <n v="-0.69856459330143539"/>
    <s v="DEGROWTH"/>
    <n v="0"/>
  </r>
  <r>
    <x v="4"/>
    <s v="PURNIA"/>
    <s v="S544"/>
    <n v="1000001736"/>
    <s v="SAH TRADERS"/>
    <d v="2014-02-06T00:00:00"/>
    <s v="Targeted Dealer"/>
    <m/>
    <n v="60"/>
    <n v="60"/>
    <n v="60"/>
    <n v="0"/>
    <n v="100"/>
    <n v="60"/>
    <s v="DEC"/>
    <n v="60"/>
    <n v="0"/>
    <n v="0"/>
    <s v="GROWTH"/>
    <n v="10"/>
    <s v="jAN"/>
    <n v="10"/>
    <n v="50"/>
    <n v="5"/>
    <s v="GROWTH"/>
    <n v="0"/>
  </r>
  <r>
    <x v="4"/>
    <s v="PURNIA"/>
    <s v="BHK018"/>
    <n v="1000001718"/>
    <s v="KIRAN TRADERS (GARHBANAILI)"/>
    <d v="2015-04-30T00:00:00"/>
    <s v="Targeted Dealer"/>
    <m/>
    <n v="100"/>
    <n v="100"/>
    <n v="18"/>
    <n v="82"/>
    <n v="18"/>
    <n v="18"/>
    <s v="DEC"/>
    <n v="18"/>
    <n v="0"/>
    <n v="0"/>
    <s v="GROWTH"/>
    <n v="110"/>
    <s v="jAN"/>
    <n v="110"/>
    <n v="-92"/>
    <n v="-0.83636363636363642"/>
    <s v="DEGROWTH"/>
    <n v="0"/>
  </r>
  <r>
    <x v="4"/>
    <s v="PURNIA"/>
    <s v="BHR034"/>
    <n v="1000001724"/>
    <s v="RAHUL TRADEWING PVT. LTD."/>
    <d v="2015-04-30T00:00:00"/>
    <s v="Targeted Dealer"/>
    <m/>
    <n v="80"/>
    <n v="80"/>
    <n v="5.5"/>
    <n v="74.5"/>
    <n v="6.875"/>
    <n v="0"/>
    <s v="DEC"/>
    <n v="0"/>
    <n v="5.5"/>
    <s v=" "/>
    <b v="0"/>
    <n v="0"/>
    <s v="jAN"/>
    <n v="0"/>
    <n v="5.5"/>
    <n v="0"/>
    <b v="0"/>
    <n v="0"/>
  </r>
  <r>
    <x v="4"/>
    <s v="PURNIA"/>
    <s v="BHM066"/>
    <n v="1000001721"/>
    <s v="MAA DURGA TRADERS (BARHARA KOTHI)"/>
    <d v="2015-08-06T00:00:00"/>
    <s v="Targeted Dealer"/>
    <m/>
    <n v="140"/>
    <n v="140"/>
    <n v="34.5"/>
    <n v="105.5"/>
    <n v="24.642857142857146"/>
    <n v="80"/>
    <s v="DEC"/>
    <n v="80"/>
    <n v="-45.5"/>
    <n v="-0.56874999999999998"/>
    <s v="DEGROWTH"/>
    <n v="30"/>
    <s v="jAN"/>
    <n v="30"/>
    <n v="4.5"/>
    <n v="0.14999999999999991"/>
    <s v="GROWTH"/>
    <n v="0"/>
  </r>
  <r>
    <x v="4"/>
    <s v="PURNIA"/>
    <s v="BHS158"/>
    <n v="1000001727"/>
    <s v="S K TRADING"/>
    <d v="2017-01-21T00:00:00"/>
    <s v="Targeted Dealer"/>
    <m/>
    <n v="30"/>
    <n v="30"/>
    <n v="50"/>
    <n v="-20"/>
    <n v="166.66666666666669"/>
    <n v="0"/>
    <s v="DEC"/>
    <n v="0"/>
    <n v="50"/>
    <s v=" "/>
    <b v="0"/>
    <n v="25"/>
    <s v="jAN"/>
    <n v="25"/>
    <n v="25"/>
    <n v="1"/>
    <s v="GROWTH"/>
    <n v="0"/>
  </r>
  <r>
    <x v="4"/>
    <s v="PURNIA"/>
    <s v="BHF006"/>
    <n v="1000001716"/>
    <s v="FLAH TRADERS"/>
    <d v="2017-12-30T00:00:00"/>
    <s v="Targeted Dealer"/>
    <m/>
    <n v="270"/>
    <n v="270"/>
    <n v="482.5"/>
    <n v="-212.5"/>
    <n v="178.7037037037037"/>
    <n v="406.5"/>
    <s v="DEC"/>
    <n v="406.5"/>
    <n v="76"/>
    <n v="0.1869618696186961"/>
    <s v="GROWTH"/>
    <n v="60"/>
    <s v="jAN"/>
    <n v="60"/>
    <n v="422.5"/>
    <n v="7.0416666666666661"/>
    <s v="GROWTH"/>
    <n v="0"/>
  </r>
  <r>
    <x v="4"/>
    <s v="PURNIA"/>
    <s v="BHM115"/>
    <n v="1000001722"/>
    <s v="M TRADERS"/>
    <d v="2019-05-29T00:00:00"/>
    <s v="Targeted Dealer"/>
    <m/>
    <n v="250"/>
    <n v="250"/>
    <n v="336"/>
    <n v="-86"/>
    <n v="134.4"/>
    <n v="340"/>
    <s v="DEC"/>
    <n v="340"/>
    <n v="-4"/>
    <n v="-1.1764705882352899E-2"/>
    <s v="DEGROWTH"/>
    <n v="330"/>
    <s v="jAN"/>
    <n v="330"/>
    <n v="6"/>
    <n v="1.8181818181818077E-2"/>
    <s v="GROWTH"/>
    <n v="0"/>
  </r>
  <r>
    <x v="4"/>
    <s v="PURNIA"/>
    <s v="BHK048"/>
    <n v="1000001719"/>
    <s v="KRISHNA ENTERPRISES (PURNIA)"/>
    <d v="2020-05-05T00:00:00"/>
    <s v="Targeted Dealer"/>
    <m/>
    <n v="100"/>
    <n v="100"/>
    <n v="210"/>
    <n v="-110"/>
    <n v="210"/>
    <n v="131"/>
    <s v="DEC"/>
    <n v="131"/>
    <n v="79"/>
    <n v="0.60305343511450382"/>
    <s v="GROWTH"/>
    <n v="90"/>
    <s v="jAN"/>
    <n v="90"/>
    <n v="120"/>
    <n v="1.3333333333333335"/>
    <s v="GROWTH"/>
    <n v="0"/>
  </r>
  <r>
    <x v="4"/>
    <s v="PURNIA"/>
    <s v="BHS190"/>
    <n v="1000001731"/>
    <s v="S K TRADERS - PURNIA"/>
    <d v="2021-04-19T00:00:00"/>
    <s v="-"/>
    <m/>
    <n v="0"/>
    <n v="0"/>
    <n v="0"/>
    <n v="0"/>
    <s v="-"/>
    <n v="0"/>
    <s v="DEC"/>
    <n v="0"/>
    <n v="0"/>
    <s v=" "/>
    <b v="0"/>
    <n v="30"/>
    <s v="jAN"/>
    <n v="30"/>
    <n v="-30"/>
    <n v="-1"/>
    <s v="DEGROWTH"/>
    <n v="0"/>
  </r>
  <r>
    <x v="4"/>
    <s v="PURNIA"/>
    <s v="BHS192"/>
    <n v="1000001732"/>
    <s v="SHREE KAMLA ENTERPRISES"/>
    <d v="2021-05-27T00:00:00"/>
    <s v="Targeted Dealer"/>
    <m/>
    <n v="100"/>
    <n v="100"/>
    <n v="36.5"/>
    <n v="63.5"/>
    <n v="36.5"/>
    <n v="20.5"/>
    <s v="DEC"/>
    <n v="20.5"/>
    <n v="16"/>
    <n v="0.78048780487804881"/>
    <s v="GROWTH"/>
    <n v="0"/>
    <s v="jAN"/>
    <n v="0"/>
    <n v="36.5"/>
    <n v="0"/>
    <b v="0"/>
    <n v="1"/>
  </r>
  <r>
    <x v="4"/>
    <s v="PURNIA"/>
    <s v="BHP041"/>
    <n v="1000002536"/>
    <s v="PANKAJ CEMENT STORE"/>
    <d v="2022-02-11T00:00:00"/>
    <s v="Targeted Dealer"/>
    <m/>
    <n v="80"/>
    <n v="80"/>
    <n v="25"/>
    <n v="55"/>
    <n v="31.25"/>
    <n v="65"/>
    <s v="DEC"/>
    <n v="65"/>
    <n v="-40"/>
    <n v="-0.61538461538461542"/>
    <s v="DEGROWTH"/>
    <n v="0"/>
    <s v="jAN"/>
    <n v="0"/>
    <n v="25"/>
    <n v="0"/>
    <b v="0"/>
    <n v="0"/>
  </r>
  <r>
    <x v="4"/>
    <s v="PURNIA"/>
    <s v="BHH022"/>
    <n v="1000003040"/>
    <s v="HUSSAINI TRADERS"/>
    <d v="2022-10-13T00:00:00"/>
    <s v="Targeted Dealer"/>
    <m/>
    <n v="170"/>
    <n v="170"/>
    <n v="186"/>
    <n v="-16"/>
    <n v="109.41176470588236"/>
    <n v="180"/>
    <s v="DEC"/>
    <n v="180"/>
    <n v="6"/>
    <n v="3.3333333333333437E-2"/>
    <s v="GROWTH"/>
    <n v="205"/>
    <s v="jAN"/>
    <n v="205"/>
    <n v="-19"/>
    <n v="-9.2682926829268264E-2"/>
    <s v="DEGROWTH"/>
    <n v="0"/>
  </r>
  <r>
    <x v="4"/>
    <s v="PURNIA"/>
    <s v="BHA090"/>
    <n v="1000003080"/>
    <s v="ANJANA TRADERS"/>
    <d v="2022-11-03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0"/>
  </r>
  <r>
    <x v="4"/>
    <s v="PURNIA"/>
    <s v="BHB076"/>
    <n v="1000003551"/>
    <s v="BABUL TRADERS"/>
    <d v="2023-05-25T00:00:00"/>
    <s v="Targeted Dealer"/>
    <m/>
    <n v="60"/>
    <n v="60"/>
    <n v="0"/>
    <n v="60"/>
    <n v="0"/>
    <n v="0"/>
    <s v="DEC"/>
    <n v="0"/>
    <n v="0"/>
    <s v=" "/>
    <b v="0"/>
    <n v="10"/>
    <s v="jAN"/>
    <n v="10"/>
    <n v="-10"/>
    <n v="-1"/>
    <s v="DEGROWTH"/>
    <n v="0"/>
  </r>
  <r>
    <x v="4"/>
    <s v="PURNIA"/>
    <s v="BHK063"/>
    <n v="1000003556"/>
    <s v="KASIM TRADERS"/>
    <d v="2023-05-26T00:00:00"/>
    <s v="Targeted Dealer"/>
    <m/>
    <n v="220"/>
    <n v="220"/>
    <n v="401.25"/>
    <n v="-181.25"/>
    <n v="182.38636363636363"/>
    <n v="297.5"/>
    <s v="DEC"/>
    <n v="297.5"/>
    <n v="103.75"/>
    <n v="0.34873949579831942"/>
    <s v="GROWTH"/>
    <n v="211"/>
    <s v="jAN"/>
    <n v="211"/>
    <n v="190.25"/>
    <n v="0.90165876777251186"/>
    <s v="GROWTH"/>
    <n v="0"/>
  </r>
  <r>
    <x v="1"/>
    <s v="Lower Assam- 3"/>
    <s v="NEB377"/>
    <n v="1000004108"/>
    <s v="BRAHMAPUTRA ENTERPRISE"/>
    <d v="2024-09-04T00:00:00"/>
    <s v="Targeted Dealer"/>
    <m/>
    <n v="170"/>
    <n v="170"/>
    <n v="90.5"/>
    <n v="79.5"/>
    <n v="53.235294117647058"/>
    <n v="153.5"/>
    <s v="DEC"/>
    <n v="153.5"/>
    <n v="-63"/>
    <n v="-0.4104234527687296"/>
    <s v="DEGROWTH"/>
    <n v="0"/>
    <s v="jAN"/>
    <n v="0"/>
    <n v="90.5"/>
    <n v="0"/>
    <b v="0"/>
    <n v="0"/>
  </r>
  <r>
    <x v="0"/>
    <s v="MANIPUR"/>
    <s v="NEP296"/>
    <n v="1000004110"/>
    <s v="PAONA ENTERPRISES"/>
    <d v="2024-09-05T00:00:00"/>
    <s v="Targeted Dealer"/>
    <m/>
    <n v="105"/>
    <n v="105"/>
    <n v="0"/>
    <n v="105"/>
    <n v="0"/>
    <n v="114"/>
    <s v="DEC"/>
    <n v="114"/>
    <n v="-114"/>
    <n v="-1"/>
    <s v="DEGROWTH"/>
    <n v="50"/>
    <s v="jAN"/>
    <n v="50"/>
    <n v="-50"/>
    <n v="-1"/>
    <s v="DEGROWTH"/>
    <n v="1"/>
  </r>
  <r>
    <x v="0"/>
    <s v="AP- Lekhabali"/>
    <s v="NER330"/>
    <n v="1000004111"/>
    <s v="R BROTHER &amp; SONS"/>
    <d v="2024-09-05T00:00:00"/>
    <s v="Targeted Dealer"/>
    <m/>
    <n v="40"/>
    <n v="40"/>
    <n v="0"/>
    <n v="40"/>
    <n v="0"/>
    <n v="0"/>
    <s v="DEC"/>
    <n v="0"/>
    <n v="0"/>
    <s v=" "/>
    <b v="0"/>
    <n v="202"/>
    <s v="jAN"/>
    <n v="202"/>
    <n v="-202"/>
    <n v="-1"/>
    <s v="DEGROWTH"/>
    <n v="0"/>
  </r>
  <r>
    <x v="0"/>
    <s v="KARBIANGLONG"/>
    <s v="NEP295"/>
    <n v="1000004109"/>
    <s v="PUJA ENTERPRISE"/>
    <d v="2024-09-05T00:00:00"/>
    <s v="Targeted Dealer"/>
    <m/>
    <n v="40"/>
    <n v="40"/>
    <n v="7"/>
    <n v="33"/>
    <n v="17.5"/>
    <n v="35"/>
    <s v="DEC"/>
    <n v="35"/>
    <n v="-28"/>
    <n v="-0.8"/>
    <s v="DEGROWTH"/>
    <n v="20"/>
    <s v="jAN"/>
    <n v="20"/>
    <n v="-13"/>
    <n v="-0.65"/>
    <s v="DEGROWTH"/>
    <n v="0"/>
  </r>
  <r>
    <x v="1"/>
    <s v="DARANG"/>
    <s v="NEJ190"/>
    <n v="1000004112"/>
    <s v="J.B.L HARDWARE"/>
    <d v="2024-09-06T00:00:00"/>
    <s v="Targeted Dealer"/>
    <m/>
    <n v="75"/>
    <n v="75"/>
    <n v="76"/>
    <n v="-1"/>
    <n v="101.33333333333333"/>
    <n v="62.5"/>
    <s v="DEC"/>
    <n v="62.5"/>
    <n v="13.5"/>
    <n v="0.21599999999999997"/>
    <s v="GROWTH"/>
    <n v="80"/>
    <s v="jAN"/>
    <n v="80"/>
    <n v="-4"/>
    <n v="-5.0000000000000044E-2"/>
    <s v="DEGROWTH"/>
    <n v="1"/>
  </r>
  <r>
    <x v="0"/>
    <s v="DHEMAJI"/>
    <s v="NEM348"/>
    <n v="1000002901"/>
    <s v="MAA BHAWANI STORE"/>
    <d v="2022-08-26T00:00:00"/>
    <s v="Targeted Dealer"/>
    <m/>
    <n v="80"/>
    <n v="80"/>
    <n v="140"/>
    <n v="-60"/>
    <n v="175"/>
    <n v="50"/>
    <s v="DEC"/>
    <n v="50"/>
    <n v="90"/>
    <n v="1.7999999999999998"/>
    <s v="GROWTH"/>
    <n v="179"/>
    <s v="jAN"/>
    <n v="179"/>
    <n v="-39"/>
    <n v="-0.21787709497206709"/>
    <s v="DEGROWTH"/>
    <n v="0"/>
  </r>
  <r>
    <x v="0"/>
    <s v="DHEMAJI"/>
    <s v="NEA465"/>
    <n v="1000004113"/>
    <s v="ASSAM STORES"/>
    <d v="2024-09-07T00:00:00"/>
    <s v="Targeted Dealer"/>
    <m/>
    <n v="100"/>
    <n v="100"/>
    <n v="130"/>
    <n v="-30"/>
    <n v="130"/>
    <n v="68.25"/>
    <s v="DEC"/>
    <n v="68.25"/>
    <n v="61.75"/>
    <n v="0.90476190476190466"/>
    <s v="GROWTH"/>
    <n v="50"/>
    <s v="jAN"/>
    <n v="50"/>
    <n v="80"/>
    <n v="1.6"/>
    <s v="GROWTH"/>
    <n v="0"/>
  </r>
  <r>
    <x v="1"/>
    <s v="DHARMANAGAR"/>
    <s v="NEN231"/>
    <n v="1000004114"/>
    <s v="NEW MADAN GOPAL HARDWARE"/>
    <d v="2024-09-09T00:00:00"/>
    <s v="Targeted Dealer"/>
    <m/>
    <n v="80"/>
    <n v="80"/>
    <n v="25"/>
    <n v="55"/>
    <n v="31.25"/>
    <n v="25"/>
    <s v="DEC"/>
    <n v="25"/>
    <n v="0"/>
    <n v="0"/>
    <s v="GROWTH"/>
    <n v="52.5"/>
    <s v="jAN"/>
    <n v="52.5"/>
    <n v="-27.5"/>
    <n v="-0.52380952380952384"/>
    <s v="DEGROWTH"/>
    <n v="1"/>
  </r>
  <r>
    <x v="1"/>
    <s v="Lower Assam- 1 (Bongaigaon)"/>
    <s v="NEA466"/>
    <n v="1000004115"/>
    <s v="AZIZ HARDWARE"/>
    <d v="2024-09-09T00:00:00"/>
    <s v="Targeted Dealer"/>
    <m/>
    <n v="150"/>
    <n v="150"/>
    <n v="125"/>
    <n v="25"/>
    <n v="83.333333333333329"/>
    <n v="125"/>
    <s v="DEC"/>
    <n v="125"/>
    <n v="0"/>
    <n v="0"/>
    <s v="GROWTH"/>
    <n v="100"/>
    <s v="jAN"/>
    <n v="100"/>
    <n v="25"/>
    <n v="0.25"/>
    <s v="GROWTH"/>
    <n v="0"/>
  </r>
  <r>
    <x v="0"/>
    <s v="NAGALAND"/>
    <s v="NEV040"/>
    <n v="1000001029"/>
    <s v="VINOD ENTERPRISE - NLD"/>
    <d v="2021-04-19T00:00:00"/>
    <s v="-"/>
    <m/>
    <n v="0"/>
    <n v="0"/>
    <n v="0"/>
    <n v="0"/>
    <s v="-"/>
    <n v="0"/>
    <s v="DEC"/>
    <n v="0"/>
    <n v="0"/>
    <s v=" "/>
    <b v="0"/>
    <n v="0"/>
    <s v="jAN"/>
    <n v="0"/>
    <n v="0"/>
    <n v="0"/>
    <b v="0"/>
    <n v="1"/>
  </r>
  <r>
    <x v="1"/>
    <s v="Lower Assam- 2 (Barpeta)"/>
    <s v="NER332"/>
    <n v="1000004116"/>
    <s v="RIYA HARDWARE"/>
    <d v="2024-09-12T00:00:00"/>
    <s v="Targeted Dealer"/>
    <m/>
    <n v="74"/>
    <n v="74"/>
    <n v="26"/>
    <n v="48"/>
    <n v="35.135135135135137"/>
    <n v="39"/>
    <s v="DEC"/>
    <n v="39"/>
    <n v="-13"/>
    <n v="-0.33333333333333337"/>
    <s v="DEGROWTH"/>
    <n v="110.5"/>
    <s v="jAN"/>
    <n v="110.5"/>
    <n v="-84.5"/>
    <n v="-0.76470588235294112"/>
    <s v="DEGROWTH"/>
    <n v="0"/>
  </r>
  <r>
    <x v="1"/>
    <s v="AGARTALA"/>
    <s v="NER331"/>
    <n v="1000004117"/>
    <s v="RATAN SARKAR"/>
    <d v="2024-09-12T00:00:00"/>
    <s v="Targeted Dealer"/>
    <m/>
    <n v="20"/>
    <n v="20"/>
    <n v="0"/>
    <n v="20"/>
    <n v="0"/>
    <n v="20"/>
    <s v="DEC"/>
    <n v="20"/>
    <n v="-20"/>
    <n v="-1"/>
    <s v="DEGROWTH"/>
    <n v="0"/>
    <s v="jAN"/>
    <n v="0"/>
    <n v="0"/>
    <n v="0"/>
    <b v="0"/>
    <n v="1"/>
  </r>
  <r>
    <x v="1"/>
    <s v="TURA PLAIN"/>
    <s v="NEG184"/>
    <n v="1000004118"/>
    <s v="GUPTA HARDWARE"/>
    <d v="2024-09-12T00:00:00"/>
    <s v="Targeted Dealer"/>
    <m/>
    <n v="245"/>
    <n v="245"/>
    <n v="180"/>
    <n v="65"/>
    <n v="73.469387755102034"/>
    <n v="244.5"/>
    <s v="DEC"/>
    <n v="244.5"/>
    <n v="-64.5"/>
    <n v="-0.26380368098159512"/>
    <s v="DEGROWTH"/>
    <n v="170"/>
    <s v="jAN"/>
    <n v="170"/>
    <n v="10"/>
    <n v="5.8823529411764719E-2"/>
    <s v="GROWTH"/>
    <n v="0"/>
  </r>
  <r>
    <x v="1"/>
    <s v="DARANG"/>
    <s v="NEG186"/>
    <n v="1000004119"/>
    <s v="G.D.HARDWARE"/>
    <d v="2024-09-13T00:00:00"/>
    <s v="Targeted Dealer"/>
    <m/>
    <n v="120"/>
    <n v="120"/>
    <n v="62.5"/>
    <n v="57.5"/>
    <n v="52.083333333333336"/>
    <n v="100.5"/>
    <s v="DEC"/>
    <n v="100.5"/>
    <n v="-38"/>
    <n v="-0.37810945273631846"/>
    <s v="DEGROWTH"/>
    <n v="143"/>
    <s v="jAN"/>
    <n v="143"/>
    <n v="-80.5"/>
    <n v="-0.56293706293706292"/>
    <s v="DEGROWTH"/>
    <n v="0"/>
  </r>
  <r>
    <x v="0"/>
    <s v="GOLAGHAT"/>
    <s v="NER334"/>
    <n v="1000004120"/>
    <s v="RS HARDWARE &amp; SUPPLIER"/>
    <d v="2024-09-13T00:00:00"/>
    <s v="Targeted Dealer"/>
    <m/>
    <n v="90"/>
    <n v="90"/>
    <n v="75"/>
    <n v="15"/>
    <n v="83.333333333333329"/>
    <n v="85"/>
    <s v="DEC"/>
    <n v="85"/>
    <n v="-10"/>
    <n v="-0.11764705882352944"/>
    <s v="DEGROWTH"/>
    <n v="30"/>
    <s v="jAN"/>
    <n v="30"/>
    <n v="45"/>
    <n v="1.5"/>
    <s v="GROWTH"/>
    <n v="0"/>
  </r>
  <r>
    <x v="1"/>
    <s v="CACHAR"/>
    <s v="NEK224"/>
    <n v="1000004121"/>
    <s v="KALPANA TRADING"/>
    <d v="2024-09-18T00:00:00"/>
    <s v="Targeted Dealer"/>
    <m/>
    <n v="275"/>
    <n v="275"/>
    <n v="285"/>
    <n v="-10"/>
    <n v="103.63636363636364"/>
    <n v="314.35000000000002"/>
    <s v="DEC"/>
    <n v="314.35000000000002"/>
    <n v="-29.350000000000023"/>
    <n v="-9.3367265786543752E-2"/>
    <s v="DEGROWTH"/>
    <n v="200.7"/>
    <s v="jAN"/>
    <n v="200.7"/>
    <n v="84.300000000000011"/>
    <n v="0.42002989536621826"/>
    <s v="GROWTH"/>
    <n v="0"/>
  </r>
  <r>
    <x v="1"/>
    <s v="MORIGAON"/>
    <s v="NEN232"/>
    <n v="1000004122"/>
    <s v="NATH BROTHERS &amp; HARDWARE"/>
    <d v="2024-09-19T00:00:00"/>
    <s v="Targeted Dealer"/>
    <m/>
    <n v="20"/>
    <n v="20"/>
    <n v="20"/>
    <n v="0"/>
    <n v="100"/>
    <n v="17"/>
    <s v="DEC"/>
    <n v="17"/>
    <n v="3"/>
    <n v="0.17647058823529416"/>
    <s v="GROWTH"/>
    <n v="10"/>
    <s v="jAN"/>
    <n v="10"/>
    <n v="10"/>
    <n v="1"/>
    <s v="GROWTH"/>
    <n v="0"/>
  </r>
  <r>
    <x v="0"/>
    <s v="SHILLONG"/>
    <s v="NES752"/>
    <n v="1000004123"/>
    <s v="SEDES ENTERPRISE"/>
    <d v="2024-09-19T00:00:00"/>
    <s v="Targeted Dealer"/>
    <m/>
    <n v="250"/>
    <n v="250"/>
    <n v="281"/>
    <n v="-31"/>
    <n v="112.4"/>
    <n v="98"/>
    <s v="DEC"/>
    <n v="98"/>
    <n v="183"/>
    <n v="1.8673469387755102"/>
    <s v="GROWTH"/>
    <n v="366"/>
    <s v="jAN"/>
    <n v="366"/>
    <n v="-85"/>
    <n v="-0.23224043715846998"/>
    <s v="DEGROWTH"/>
    <n v="0"/>
  </r>
  <r>
    <x v="1"/>
    <s v="CACHAR"/>
    <s v="NEA469"/>
    <n v="1000004126"/>
    <s v="ABRAR STEEL"/>
    <d v="2024-09-21T00:00:00"/>
    <s v="-"/>
    <m/>
    <n v="0"/>
    <n v="0"/>
    <n v="80"/>
    <n v="-80"/>
    <s v="-"/>
    <n v="0"/>
    <s v="DEC"/>
    <n v="0"/>
    <n v="80"/>
    <s v=" "/>
    <b v="0"/>
    <n v="0"/>
    <s v="jAN"/>
    <n v="0"/>
    <n v="80"/>
    <n v="0"/>
    <b v="0"/>
    <n v="1"/>
  </r>
  <r>
    <x v="1"/>
    <s v="HAILAKANDI"/>
    <s v="NEE064"/>
    <n v="1000004124"/>
    <s v="EKBAL HARDWARE"/>
    <d v="2024-09-21T00:00:00"/>
    <s v="Targeted Dealer"/>
    <m/>
    <n v="110"/>
    <n v="110"/>
    <n v="0"/>
    <n v="110"/>
    <n v="0"/>
    <n v="0"/>
    <s v="DEC"/>
    <n v="0"/>
    <n v="0"/>
    <s v=" "/>
    <b v="0"/>
    <n v="105"/>
    <s v="jAN"/>
    <n v="105"/>
    <n v="-105"/>
    <n v="-1"/>
    <s v="DEGROWTH"/>
    <n v="0"/>
  </r>
  <r>
    <x v="1"/>
    <s v="MIZORAM"/>
    <s v="NEA470"/>
    <n v="1000004134"/>
    <s v="ANGELAS ENTERPRISE"/>
    <d v="2024-09-23T00:00:00"/>
    <s v="Targeted Dealer"/>
    <m/>
    <n v="10"/>
    <n v="10"/>
    <n v="2"/>
    <n v="8"/>
    <n v="20"/>
    <n v="0"/>
    <s v="DEC"/>
    <n v="0"/>
    <n v="2"/>
    <s v=" "/>
    <b v="0"/>
    <n v="0"/>
    <s v="jAN"/>
    <n v="0"/>
    <n v="2"/>
    <n v="0"/>
    <b v="0"/>
    <n v="0"/>
  </r>
  <r>
    <x v="1"/>
    <s v="TURA HILLS"/>
    <s v="NER335"/>
    <n v="1000004133"/>
    <s v="ROTHIN BARMAN"/>
    <d v="2024-09-23T00:00:00"/>
    <s v="Targeted Dealer"/>
    <m/>
    <n v="60"/>
    <n v="60"/>
    <n v="25"/>
    <n v="35"/>
    <n v="41.666666666666671"/>
    <n v="0"/>
    <s v="DEC"/>
    <n v="0"/>
    <n v="25"/>
    <s v=" "/>
    <b v="0"/>
    <n v="50"/>
    <s v="jAN"/>
    <n v="50"/>
    <n v="-25"/>
    <n v="-0.5"/>
    <s v="DEGROWTH"/>
    <n v="0"/>
  </r>
  <r>
    <x v="1"/>
    <s v="Lower Assam- 1 (Bongaigaon)"/>
    <s v="NEM453"/>
    <n v="1000004132"/>
    <s v="MOMTAZ HARDWARE"/>
    <d v="2024-09-23T00:00:00"/>
    <s v="Targeted Dealer"/>
    <m/>
    <n v="100"/>
    <n v="100"/>
    <n v="125"/>
    <n v="-25"/>
    <n v="125"/>
    <n v="100"/>
    <s v="DEC"/>
    <n v="100"/>
    <n v="25"/>
    <n v="0.25"/>
    <s v="GROWTH"/>
    <n v="50"/>
    <s v="jAN"/>
    <n v="50"/>
    <n v="75"/>
    <n v="1.5"/>
    <s v="GROWTH"/>
    <n v="0"/>
  </r>
  <r>
    <x v="1"/>
    <s v="UDAIPUR"/>
    <s v="NEB378"/>
    <n v="1000004136"/>
    <s v="BALAJI TRADERS"/>
    <d v="2024-09-24T00:00:00"/>
    <s v="Targeted Dealer"/>
    <m/>
    <n v="50"/>
    <n v="50"/>
    <n v="25"/>
    <n v="25"/>
    <n v="50"/>
    <n v="36.5"/>
    <s v="DEC"/>
    <n v="36.5"/>
    <n v="-11.5"/>
    <n v="-0.31506849315068497"/>
    <s v="DEGROWTH"/>
    <n v="110"/>
    <s v="jAN"/>
    <n v="110"/>
    <n v="-85"/>
    <n v="-0.77272727272727271"/>
    <s v="DEGROWTH"/>
    <n v="0"/>
  </r>
  <r>
    <x v="0"/>
    <s v="LAKHIMPUR"/>
    <s v="NEJ192"/>
    <n v="1000004137"/>
    <s v="JOY MAA HARDWARE AND SANITARY"/>
    <d v="2024-09-25T00:00:00"/>
    <s v="Targeted Dealer"/>
    <m/>
    <n v="500"/>
    <n v="500"/>
    <n v="500"/>
    <n v="0"/>
    <n v="100"/>
    <n v="430"/>
    <s v="DEC"/>
    <n v="430"/>
    <n v="70"/>
    <n v="0.16279069767441867"/>
    <s v="GROWTH"/>
    <n v="380"/>
    <s v="jAN"/>
    <n v="380"/>
    <n v="120"/>
    <n v="0.31578947368421062"/>
    <s v="GROWTH"/>
    <n v="0"/>
  </r>
  <r>
    <x v="0"/>
    <s v="NAGALAND"/>
    <s v="NEJ193"/>
    <n v="1000004138"/>
    <s v="J.K. HARDWARE STORE"/>
    <d v="2024-09-25T00:00:00"/>
    <s v="-"/>
    <m/>
    <n v="0"/>
    <n v="0"/>
    <n v="0"/>
    <n v="0"/>
    <s v="-"/>
    <n v="0"/>
    <s v="DEC"/>
    <n v="0"/>
    <n v="0"/>
    <s v=" "/>
    <b v="0"/>
    <n v="35"/>
    <s v="jAN"/>
    <n v="35"/>
    <n v="-35"/>
    <n v="-1"/>
    <s v="DEGROWTH"/>
    <n v="0"/>
  </r>
  <r>
    <x v="1"/>
    <s v="DARANG"/>
    <s v="NES754"/>
    <n v="1000004139"/>
    <s v="SETHIA ENTERPRISES"/>
    <d v="2024-09-27T00:00:00"/>
    <s v="Targeted Dealer"/>
    <m/>
    <n v="20"/>
    <n v="20"/>
    <n v="0"/>
    <n v="20"/>
    <n v="0"/>
    <n v="20"/>
    <s v="DEC"/>
    <n v="20"/>
    <n v="-20"/>
    <n v="-1"/>
    <s v="DEGROWTH"/>
    <n v="35"/>
    <s v="jAN"/>
    <n v="35"/>
    <n v="-35"/>
    <n v="-1"/>
    <s v="DEGROWTH"/>
    <n v="0"/>
  </r>
  <r>
    <x v="0"/>
    <s v="DIBRUGARH"/>
    <s v="NES756"/>
    <n v="1000004141"/>
    <s v="SARSWATI ENTERPRISES"/>
    <d v="2024-09-30T00:00:00"/>
    <s v="Targeted Dealer"/>
    <m/>
    <n v="400"/>
    <n v="400"/>
    <n v="331.5"/>
    <n v="68.5"/>
    <n v="82.875"/>
    <n v="271"/>
    <s v="DEC"/>
    <n v="271"/>
    <n v="60.5"/>
    <n v="0.2232472324723247"/>
    <s v="GROWTH"/>
    <n v="393"/>
    <s v="jAN"/>
    <n v="393"/>
    <n v="-61.5"/>
    <n v="-0.15648854961832059"/>
    <s v="DEGROWTH"/>
    <n v="0"/>
  </r>
  <r>
    <x v="1"/>
    <s v="CACHAR"/>
    <s v="NEI052"/>
    <n v="1000004142"/>
    <s v="INDIAN TRADING"/>
    <d v="2024-09-30T00:00:00"/>
    <s v="-"/>
    <m/>
    <n v="0"/>
    <n v="0"/>
    <n v="0"/>
    <n v="0"/>
    <s v="-"/>
    <n v="0"/>
    <s v="DEC"/>
    <n v="0"/>
    <n v="0"/>
    <s v=" "/>
    <b v="0"/>
    <n v="20"/>
    <s v="jAN"/>
    <n v="20"/>
    <n v="-20"/>
    <n v="-1"/>
    <s v="DEGROWTH"/>
    <n v="0"/>
  </r>
  <r>
    <x v="4"/>
    <s v="SAHARSA"/>
    <s v="BHO010"/>
    <n v="1000004145"/>
    <s v="OM SHIV MAHAKALI LAXMI TRADERS"/>
    <d v="2024-10-04T00:00:00"/>
    <s v="Targeted Dealer"/>
    <m/>
    <n v="100"/>
    <n v="100"/>
    <n v="0"/>
    <n v="100"/>
    <n v="0"/>
    <n v="0"/>
    <s v="DEC"/>
    <n v="0"/>
    <n v="0"/>
    <s v=" "/>
    <b v="0"/>
    <n v="50"/>
    <s v="jAN"/>
    <n v="50"/>
    <n v="-50"/>
    <n v="-1"/>
    <s v="DEGROWTH"/>
    <n v="0"/>
  </r>
  <r>
    <x v="4"/>
    <s v="BHAGALPUR"/>
    <s v="BHP049"/>
    <n v="1000004146"/>
    <s v="PANKAJ KUMAR CHAUDHARI"/>
    <d v="2024-10-08T00:00:00"/>
    <s v="Targeted Dealer"/>
    <m/>
    <n v="25"/>
    <n v="25"/>
    <n v="0"/>
    <n v="25"/>
    <n v="0"/>
    <n v="5"/>
    <s v="DEC"/>
    <n v="5"/>
    <n v="-5"/>
    <n v="-1"/>
    <s v="DEGROWTH"/>
    <n v="10"/>
    <s v="jAN"/>
    <n v="10"/>
    <n v="-10"/>
    <n v="-1"/>
    <s v="DEGROWTH"/>
    <n v="1"/>
  </r>
  <r>
    <x v="1"/>
    <s v="TURA PLAIN"/>
    <s v="NEO045"/>
    <n v="1000004147"/>
    <s v="OSMAN HARDWARE"/>
    <d v="2024-10-09T00:00:00"/>
    <s v="Targeted Dealer"/>
    <m/>
    <n v="220"/>
    <n v="220"/>
    <n v="455"/>
    <n v="-235"/>
    <n v="206.81818181818181"/>
    <n v="460"/>
    <s v="DEC"/>
    <n v="460"/>
    <n v="-5"/>
    <n v="-1.0869565217391353E-2"/>
    <s v="DEGROWTH"/>
    <n v="150"/>
    <s v="jAN"/>
    <n v="150"/>
    <n v="305"/>
    <n v="2.0333333333333332"/>
    <s v="GROWTH"/>
    <n v="0"/>
  </r>
  <r>
    <x v="1"/>
    <s v="GUWAHATI RURAL"/>
    <s v="NES430"/>
    <n v="1000000306"/>
    <s v="SHIVAM ENTERPRISE (GHY)"/>
    <d v="2020-02-01T00:00:00"/>
    <s v="Targeted Dealer"/>
    <m/>
    <n v="1000"/>
    <n v="1000"/>
    <n v="835.5"/>
    <n v="164.5"/>
    <n v="83.55"/>
    <n v="964"/>
    <s v="DEC"/>
    <n v="964"/>
    <n v="-128.5"/>
    <n v="-0.13329875518672196"/>
    <s v="DEGROWTH"/>
    <n v="943.5"/>
    <s v="jAN"/>
    <n v="943.5"/>
    <n v="-108"/>
    <n v="-0.11446740858505566"/>
    <s v="DEGROWTH"/>
    <n v="0"/>
  </r>
  <r>
    <x v="0"/>
    <s v="DIBRUGARH"/>
    <s v="NES757"/>
    <n v="1000004149"/>
    <s v="SHREE KANHAIYA HARDWARE STORE"/>
    <d v="2024-10-09T00:00:00"/>
    <s v="Targeted Dealer"/>
    <m/>
    <n v="30"/>
    <n v="30"/>
    <n v="3"/>
    <n v="27"/>
    <n v="10"/>
    <n v="10"/>
    <s v="DEC"/>
    <n v="10"/>
    <n v="-7"/>
    <n v="-0.7"/>
    <s v="DEGROWTH"/>
    <n v="45.85"/>
    <s v="jAN"/>
    <n v="45.85"/>
    <n v="-42.85"/>
    <n v="-0.93456924754634674"/>
    <s v="DEGROWTH"/>
    <n v="1"/>
  </r>
  <r>
    <x v="4"/>
    <s v="PURNIA"/>
    <s v="BHR097"/>
    <n v="1000003303"/>
    <s v="RAZIYA ENTERPRISES"/>
    <d v="2023-01-31T00:00:00"/>
    <s v="Targeted Dealer"/>
    <m/>
    <n v="50"/>
    <n v="50"/>
    <n v="25"/>
    <n v="25"/>
    <n v="50"/>
    <n v="55"/>
    <s v="DEC"/>
    <n v="55"/>
    <n v="-30"/>
    <n v="-0.54545454545454541"/>
    <s v="DEGROWTH"/>
    <n v="25"/>
    <s v="jAN"/>
    <n v="25"/>
    <n v="0"/>
    <n v="0"/>
    <s v="GROWTH"/>
    <n v="0"/>
  </r>
  <r>
    <x v="1"/>
    <s v="KARIMGANJ"/>
    <s v="NEN077"/>
    <n v="1000000435"/>
    <s v="NADIA HARDWARE"/>
    <d v="2017-08-08T00:00:00"/>
    <s v="Targeted Dealer"/>
    <m/>
    <n v="15"/>
    <n v="15"/>
    <n v="17"/>
    <n v="-2"/>
    <n v="113.33333333333334"/>
    <n v="0"/>
    <s v="DEC"/>
    <n v="0"/>
    <n v="17"/>
    <s v=" "/>
    <b v="0"/>
    <n v="0"/>
    <s v="jAN"/>
    <n v="0"/>
    <n v="17"/>
    <n v="0"/>
    <b v="0"/>
    <n v="0"/>
  </r>
  <r>
    <x v="3"/>
    <s v="DAKSHIN DINAJPUR"/>
    <s v="WBE026"/>
    <n v="1000004150"/>
    <s v="ESHAN TRADERS"/>
    <d v="2024-10-16T00:00:00"/>
    <s v="Targeted Dealer"/>
    <m/>
    <n v="25"/>
    <n v="25"/>
    <n v="0"/>
    <n v="25"/>
    <n v="0"/>
    <n v="0"/>
    <s v="DEC"/>
    <n v="0"/>
    <n v="0"/>
    <s v=" "/>
    <b v="0"/>
    <n v="10"/>
    <s v="jAN"/>
    <n v="10"/>
    <n v="-10"/>
    <n v="-1"/>
    <s v="DEGROWTH"/>
    <n v="0"/>
  </r>
  <r>
    <x v="1"/>
    <s v="AGARTALA"/>
    <s v="NEG191"/>
    <n v="1000004151"/>
    <s v="GOPE VARIETIES"/>
    <d v="2024-10-18T00:00:00"/>
    <s v="Targeted Dealer"/>
    <m/>
    <n v="150"/>
    <n v="150"/>
    <n v="133"/>
    <n v="17"/>
    <n v="88.666666666666671"/>
    <n v="142.5"/>
    <s v="DEC"/>
    <n v="142.5"/>
    <n v="-9.5"/>
    <n v="-6.6666666666666652E-2"/>
    <s v="DEGROWTH"/>
    <n v="163.5"/>
    <s v="jAN"/>
    <n v="163.5"/>
    <n v="-30.5"/>
    <n v="-0.18654434250764529"/>
    <s v="DEGROWTH"/>
    <n v="0"/>
  </r>
  <r>
    <x v="1"/>
    <s v="Lower Assam- 1 (Bongaigaon)"/>
    <s v="NES759"/>
    <n v="1000004152"/>
    <s v="SHYAMALI STORES"/>
    <d v="2024-10-20T00:00:00"/>
    <s v="Targeted Dealer"/>
    <m/>
    <n v="50"/>
    <n v="50"/>
    <n v="50"/>
    <n v="0"/>
    <n v="100"/>
    <n v="50"/>
    <s v="DEC"/>
    <n v="50"/>
    <n v="0"/>
    <n v="0"/>
    <s v="GROWTH"/>
    <n v="50"/>
    <s v="jAN"/>
    <n v="50"/>
    <n v="0"/>
    <n v="0"/>
    <s v="GROWTH"/>
    <n v="0"/>
  </r>
  <r>
    <x v="0"/>
    <s v="AP- Lekhabali"/>
    <s v="NET200"/>
    <n v="1000004157"/>
    <s v="TATAN ENTERPRISES"/>
    <d v="2024-10-24T00:00:00"/>
    <s v="Targeted Dealer"/>
    <m/>
    <n v="170"/>
    <n v="170"/>
    <n v="84"/>
    <n v="86"/>
    <n v="49.411764705882355"/>
    <n v="149"/>
    <s v="DEC"/>
    <n v="149"/>
    <n v="-65"/>
    <n v="-0.43624161073825507"/>
    <s v="DEGROWTH"/>
    <n v="113"/>
    <s v="jAN"/>
    <n v="113"/>
    <n v="-29"/>
    <n v="-0.25663716814159288"/>
    <s v="DEGROWTH"/>
    <n v="0"/>
  </r>
  <r>
    <x v="0"/>
    <s v="N C Hills"/>
    <s v="NEN234"/>
    <n v="1000004155"/>
    <s v="NATH VARIETY STORE"/>
    <d v="2024-10-23T00:00:00"/>
    <s v="Targeted Dealer"/>
    <m/>
    <n v="120"/>
    <n v="120"/>
    <n v="100"/>
    <n v="20"/>
    <n v="83.333333333333343"/>
    <n v="80"/>
    <s v="DEC"/>
    <n v="80"/>
    <n v="20"/>
    <n v="0.25"/>
    <s v="GROWTH"/>
    <n v="88"/>
    <s v="jAN"/>
    <n v="88"/>
    <n v="12"/>
    <n v="0.13636363636363646"/>
    <s v="GROWTH"/>
    <n v="0"/>
  </r>
  <r>
    <x v="1"/>
    <s v="KARIMGANJ"/>
    <s v="NEA473"/>
    <n v="1000004156"/>
    <s v="ANIMA SINHA"/>
    <d v="2024-10-23T00:00:00"/>
    <s v="Targeted Dealer"/>
    <m/>
    <n v="15"/>
    <n v="15"/>
    <n v="5"/>
    <n v="10"/>
    <n v="33.333333333333336"/>
    <n v="5"/>
    <s v="DEC"/>
    <n v="5"/>
    <n v="0"/>
    <n v="0"/>
    <s v="GROWTH"/>
    <n v="5"/>
    <s v="jAN"/>
    <n v="5"/>
    <n v="0"/>
    <n v="0"/>
    <s v="GROWTH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32644-D328-46C5-9F13-96C2687D2202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axis="axisRow" dataField="1" showAll="0">
      <items count="7">
        <item x="0"/>
        <item x="1"/>
        <item m="1" x="5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Count of REGION" fld="0" subtotal="count" baseField="0" baseItem="0"/>
  </dataFields>
  <formats count="2">
    <format dxfId="75">
      <pivotArea outline="0" collapsedLevelsAreSubtotals="1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19160-2413-4A20-B170-197D5F18438E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9" firstHeaderRow="1" firstDataRow="1" firstDataCol="1"/>
  <pivotFields count="26">
    <pivotField axis="axisRow" showAll="0">
      <items count="7">
        <item x="4"/>
        <item x="0"/>
        <item x="1"/>
        <item m="1"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18B8B-5A9C-4AAF-8F70-A9B73BB57514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axis="axisRow" showAll="0">
      <items count="7">
        <item x="4"/>
        <item x="0"/>
        <item x="1"/>
        <item m="1" x="5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numFmtId="1" showAll="0"/>
  </pivotFields>
  <rowFields count="1">
    <field x="0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DEALERS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FFF29-AAC0-4F41-A89B-C94D55DF88B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58" firstHeaderRow="2" firstDataRow="2" firstDataCol="2"/>
  <pivotFields count="3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  <x v="8"/>
    </i>
    <i r="1">
      <x v="9"/>
    </i>
    <i r="1">
      <x v="10"/>
    </i>
    <i r="1">
      <x v="11"/>
    </i>
    <i r="1">
      <x v="12"/>
    </i>
    <i r="1">
      <x v="13"/>
    </i>
    <i>
      <x v="2"/>
      <x v="14"/>
    </i>
    <i r="1">
      <x v="15"/>
    </i>
    <i r="1">
      <x v="16"/>
    </i>
    <i>
      <x v="3"/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>
      <x v="4"/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t="grand">
      <x/>
    </i>
  </rowItems>
  <colItems count="1">
    <i/>
  </colItems>
  <dataFields count="1">
    <dataField name="Count of REGION" fld="1" subtotal="count" baseField="0" baseItem="0"/>
  </dataField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LRWISE (3)!$A$2:$E$1730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B7EB3-1047-4DF0-9C20-B6EFE764707F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9" firstHeaderRow="0" firstDataRow="1" firstDataCol="1"/>
  <pivotFields count="12"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GION" fld="0" subtotal="count" baseField="0" baseItem="0"/>
    <dataField name="Sum of asad" fld="11" baseField="0" baseItem="0"/>
  </dataFields>
  <formats count="2">
    <format dxfId="73">
      <pivotArea outline="0" collapsedLevelsAreSubtotals="1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F2276-DF38-4738-BE06-BE23BB3DB4FF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9" firstHeaderRow="1" firstDataRow="1" firstDataCol="1"/>
  <pivotFields count="1">
    <pivotField axis="axisRow" dataField="1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G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C94E8-BFB1-497E-B587-E545FFA7265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61" firstHeaderRow="2" firstDataRow="2" firstDataCol="2"/>
  <pivotFields count="30">
    <pivotField axis="axisRow" compact="0" outline="0" showAll="0" defaultSubtotal="0">
      <items count="5">
        <item x="4"/>
        <item x="2"/>
        <item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6">
        <item x="27"/>
        <item x="37"/>
        <item x="8"/>
        <item x="9"/>
        <item x="14"/>
        <item x="49"/>
        <item x="48"/>
        <item x="5"/>
        <item x="30"/>
        <item x="36"/>
        <item x="41"/>
        <item x="21"/>
        <item x="43"/>
        <item x="44"/>
        <item x="29"/>
        <item x="7"/>
        <item x="13"/>
        <item x="55"/>
        <item x="11"/>
        <item x="20"/>
        <item x="22"/>
        <item x="31"/>
        <item x="1"/>
        <item x="17"/>
        <item x="38"/>
        <item x="10"/>
        <item x="2"/>
        <item x="32"/>
        <item x="51"/>
        <item x="45"/>
        <item x="6"/>
        <item x="24"/>
        <item x="26"/>
        <item x="25"/>
        <item x="42"/>
        <item x="18"/>
        <item x="33"/>
        <item x="23"/>
        <item x="50"/>
        <item x="3"/>
        <item x="19"/>
        <item x="0"/>
        <item x="54"/>
        <item x="52"/>
        <item x="53"/>
        <item x="46"/>
        <item x="16"/>
        <item x="12"/>
        <item x="39"/>
        <item x="47"/>
        <item x="4"/>
        <item x="15"/>
        <item x="34"/>
        <item x="35"/>
        <item x="28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57">
    <i>
      <x/>
      <x v="5"/>
    </i>
    <i r="1">
      <x v="6"/>
    </i>
    <i r="1">
      <x v="17"/>
    </i>
    <i r="1">
      <x v="28"/>
    </i>
    <i r="1">
      <x v="29"/>
    </i>
    <i r="1">
      <x v="38"/>
    </i>
    <i r="1">
      <x v="42"/>
    </i>
    <i r="1">
      <x v="43"/>
    </i>
    <i r="1">
      <x v="45"/>
    </i>
    <i r="1">
      <x v="49"/>
    </i>
    <i>
      <x v="1"/>
      <x v="1"/>
    </i>
    <i r="1">
      <x v="9"/>
    </i>
    <i r="1">
      <x v="12"/>
    </i>
    <i r="1">
      <x v="13"/>
    </i>
    <i r="1">
      <x v="24"/>
    </i>
    <i r="1">
      <x v="48"/>
    </i>
    <i>
      <x v="2"/>
      <x v="10"/>
    </i>
    <i r="1">
      <x v="34"/>
    </i>
    <i r="1">
      <x v="44"/>
    </i>
    <i r="1">
      <x v="55"/>
    </i>
    <i>
      <x v="3"/>
      <x v="2"/>
    </i>
    <i r="1">
      <x v="3"/>
    </i>
    <i r="1">
      <x v="4"/>
    </i>
    <i r="1">
      <x v="7"/>
    </i>
    <i r="1">
      <x v="15"/>
    </i>
    <i r="1">
      <x v="16"/>
    </i>
    <i r="1">
      <x v="18"/>
    </i>
    <i r="1">
      <x v="22"/>
    </i>
    <i r="1">
      <x v="23"/>
    </i>
    <i r="1">
      <x v="25"/>
    </i>
    <i r="1">
      <x v="26"/>
    </i>
    <i r="1">
      <x v="30"/>
    </i>
    <i r="1">
      <x v="35"/>
    </i>
    <i r="1">
      <x v="39"/>
    </i>
    <i r="1">
      <x v="40"/>
    </i>
    <i r="1">
      <x v="41"/>
    </i>
    <i r="1">
      <x v="46"/>
    </i>
    <i r="1">
      <x v="47"/>
    </i>
    <i r="1">
      <x v="50"/>
    </i>
    <i r="1">
      <x v="51"/>
    </i>
    <i>
      <x v="4"/>
      <x/>
    </i>
    <i r="1">
      <x v="8"/>
    </i>
    <i r="1">
      <x v="11"/>
    </i>
    <i r="1">
      <x v="14"/>
    </i>
    <i r="1">
      <x v="19"/>
    </i>
    <i r="1">
      <x v="20"/>
    </i>
    <i r="1">
      <x v="21"/>
    </i>
    <i r="1">
      <x v="27"/>
    </i>
    <i r="1">
      <x v="31"/>
    </i>
    <i r="1">
      <x v="32"/>
    </i>
    <i r="1">
      <x v="33"/>
    </i>
    <i r="1">
      <x v="36"/>
    </i>
    <i r="1">
      <x v="37"/>
    </i>
    <i r="1">
      <x v="52"/>
    </i>
    <i r="1">
      <x v="53"/>
    </i>
    <i r="1">
      <x v="54"/>
    </i>
    <i t="grand">
      <x/>
    </i>
  </rowItems>
  <colItems count="1">
    <i/>
  </colItems>
  <dataFields count="1">
    <dataField name="Count of AREA" fld="1" subtotal="count" baseField="0" baseItem="0"/>
  </dataFields>
  <formats count="2">
    <format dxfId="71">
      <pivotArea outline="0" collapsedLevelsAreSubtotals="1" fieldPosition="0"/>
    </format>
    <format dxfId="7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9ADB7-8C63-45F8-968A-FBC8EE672C3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03806-65FF-4226-B775-5E5B190D0FD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</pivotFields>
  <rowFields count="1">
    <field x="3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zone" fld="3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F9B64-4DDA-474A-8BC2-982FB641DEE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9" firstHeaderRow="1" firstDataRow="1" firstDataCol="1" rowPageCount="1" colPageCount="1"/>
  <pivotFields count="6">
    <pivotField axis="axisPage" multipleItemSelectionAllowed="1" showAll="0">
      <items count="7">
        <item h="1" x="3"/>
        <item h="1" x="5"/>
        <item h="1" x="4"/>
        <item x="0"/>
        <item x="1"/>
        <item h="1" x="2"/>
        <item t="default"/>
      </items>
    </pivotField>
    <pivotField axis="axisRow" dataField="1" showAll="0">
      <items count="53">
        <item x="48"/>
        <item x="28"/>
        <item x="4"/>
        <item x="5"/>
        <item x="10"/>
        <item x="37"/>
        <item x="40"/>
        <item x="51"/>
        <item x="21"/>
        <item x="27"/>
        <item x="46"/>
        <item x="15"/>
        <item x="32"/>
        <item x="33"/>
        <item x="20"/>
        <item x="3"/>
        <item x="9"/>
        <item x="7"/>
        <item x="14"/>
        <item x="16"/>
        <item x="22"/>
        <item x="0"/>
        <item x="13"/>
        <item x="29"/>
        <item x="6"/>
        <item x="1"/>
        <item x="23"/>
        <item x="39"/>
        <item x="34"/>
        <item x="50"/>
        <item x="47"/>
        <item x="19"/>
        <item x="18"/>
        <item x="31"/>
        <item x="43"/>
        <item x="24"/>
        <item x="17"/>
        <item x="38"/>
        <item x="44"/>
        <item x="41"/>
        <item x="42"/>
        <item x="35"/>
        <item x="12"/>
        <item x="8"/>
        <item x="49"/>
        <item x="36"/>
        <item x="2"/>
        <item x="11"/>
        <item x="25"/>
        <item x="26"/>
        <item x="45"/>
        <item x="3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36">
    <i>
      <x/>
    </i>
    <i>
      <x v="2"/>
    </i>
    <i>
      <x v="3"/>
    </i>
    <i>
      <x v="4"/>
    </i>
    <i>
      <x v="7"/>
    </i>
    <i>
      <x v="8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9"/>
    </i>
    <i>
      <x v="30"/>
    </i>
    <i>
      <x v="31"/>
    </i>
    <i>
      <x v="32"/>
    </i>
    <i>
      <x v="34"/>
    </i>
    <i>
      <x v="35"/>
    </i>
    <i>
      <x v="36"/>
    </i>
    <i>
      <x v="38"/>
    </i>
    <i>
      <x v="39"/>
    </i>
    <i>
      <x v="42"/>
    </i>
    <i>
      <x v="43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pageFields count="1">
    <pageField fld="0" hier="-1"/>
  </pageFields>
  <dataFields count="1">
    <dataField name="Count of ARE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5A23-3AA9-4889-A44B-1D3043E48EF4}">
  <sheetPr codeName="Sheet8" filterMode="1"/>
  <dimension ref="A1:N302"/>
  <sheetViews>
    <sheetView showGridLines="0" zoomScale="130" zoomScaleNormal="130" workbookViewId="0">
      <pane xSplit="7" ySplit="2" topLeftCell="J3" activePane="bottomRight" state="frozen"/>
      <selection pane="topRight" activeCell="I1" sqref="I1"/>
      <selection pane="bottomLeft" activeCell="A3" sqref="A3"/>
      <selection pane="bottomRight" activeCell="D314" sqref="D314"/>
    </sheetView>
  </sheetViews>
  <sheetFormatPr defaultColWidth="8.88671875" defaultRowHeight="14.4"/>
  <cols>
    <col min="1" max="1" width="7.109375" style="68" bestFit="1" customWidth="1"/>
    <col min="2" max="2" width="10.5546875" style="69" customWidth="1"/>
    <col min="3" max="3" width="8.6640625" style="69" hidden="1" customWidth="1"/>
    <col min="4" max="4" width="11" style="69" bestFit="1" customWidth="1"/>
    <col min="5" max="5" width="28.44140625" style="69" customWidth="1"/>
    <col min="6" max="6" width="10.33203125" style="68" hidden="1" customWidth="1"/>
    <col min="7" max="7" width="16" style="68" hidden="1" customWidth="1"/>
    <col min="8" max="8" width="5.109375" style="68" hidden="1" customWidth="1"/>
    <col min="9" max="9" width="8.6640625" style="68" hidden="1" customWidth="1"/>
    <col min="10" max="10" width="11" style="68" bestFit="1" customWidth="1"/>
    <col min="11" max="16384" width="8.88671875" style="68"/>
  </cols>
  <sheetData>
    <row r="1" spans="1:14" s="28" customFormat="1">
      <c r="A1" s="22"/>
      <c r="B1" s="55"/>
      <c r="C1" s="55"/>
      <c r="D1" s="55"/>
      <c r="E1" s="55" t="e">
        <f ca="1">F1-#REF!+1</f>
        <v>#REF!</v>
      </c>
      <c r="F1" s="94">
        <f ca="1">TODAY()-1</f>
        <v>46309</v>
      </c>
      <c r="G1" s="95"/>
      <c r="J1" s="104">
        <f>SUBTOTAL(9,J3:J302)</f>
        <v>166</v>
      </c>
      <c r="K1" s="104">
        <f t="shared" ref="K1:M1" si="0">SUBTOTAL(9,K3:K302)</f>
        <v>160.6</v>
      </c>
      <c r="L1" s="104">
        <f t="shared" si="0"/>
        <v>234.9</v>
      </c>
      <c r="M1" s="104">
        <f t="shared" si="0"/>
        <v>160</v>
      </c>
    </row>
    <row r="2" spans="1:14" s="38" customFormat="1" ht="28.95" customHeight="1">
      <c r="A2" s="29" t="s">
        <v>107</v>
      </c>
      <c r="B2" s="56" t="s">
        <v>1</v>
      </c>
      <c r="C2" s="57" t="s">
        <v>108</v>
      </c>
      <c r="D2" s="57" t="s">
        <v>109</v>
      </c>
      <c r="E2" s="57" t="s">
        <v>110</v>
      </c>
      <c r="F2" s="30" t="s">
        <v>111</v>
      </c>
      <c r="G2" s="30" t="s">
        <v>113</v>
      </c>
      <c r="H2" s="77" t="s">
        <v>3550</v>
      </c>
      <c r="I2" s="105" t="s">
        <v>113</v>
      </c>
      <c r="J2" s="77" t="s">
        <v>3841</v>
      </c>
      <c r="K2" s="77" t="s">
        <v>3842</v>
      </c>
      <c r="L2" s="77" t="s">
        <v>3843</v>
      </c>
      <c r="M2" s="77" t="s">
        <v>3803</v>
      </c>
      <c r="N2" s="93"/>
    </row>
    <row r="3" spans="1:14" s="27" customFormat="1" ht="13.8" hidden="1">
      <c r="A3" s="39" t="s">
        <v>121</v>
      </c>
      <c r="B3" s="58" t="s">
        <v>12</v>
      </c>
      <c r="C3" s="59" t="s">
        <v>126</v>
      </c>
      <c r="D3" s="59">
        <v>1000000673</v>
      </c>
      <c r="E3" s="60" t="s">
        <v>127</v>
      </c>
      <c r="F3" s="40">
        <v>38490</v>
      </c>
      <c r="G3" s="40" t="s">
        <v>113</v>
      </c>
      <c r="H3" s="50">
        <v>0</v>
      </c>
      <c r="I3" s="106">
        <f t="shared" ref="I3:I66" si="1">IF(G3&gt;0,1,0)</f>
        <v>1</v>
      </c>
      <c r="J3" s="107">
        <v>1220</v>
      </c>
      <c r="K3" s="107">
        <v>1557.5</v>
      </c>
      <c r="L3" s="107">
        <v>1727.5</v>
      </c>
      <c r="M3" s="107">
        <v>2210</v>
      </c>
    </row>
    <row r="4" spans="1:14" s="27" customFormat="1" ht="13.8" hidden="1">
      <c r="A4" s="39" t="s">
        <v>121</v>
      </c>
      <c r="B4" s="58" t="s">
        <v>12</v>
      </c>
      <c r="C4" s="59" t="s">
        <v>132</v>
      </c>
      <c r="D4" s="59">
        <v>1000000665</v>
      </c>
      <c r="E4" s="60" t="s">
        <v>133</v>
      </c>
      <c r="F4" s="40">
        <v>40672</v>
      </c>
      <c r="G4" s="40" t="s">
        <v>113</v>
      </c>
      <c r="H4" s="50">
        <v>0</v>
      </c>
      <c r="I4" s="106">
        <f t="shared" si="1"/>
        <v>1</v>
      </c>
      <c r="J4" s="107">
        <v>365</v>
      </c>
      <c r="K4" s="107">
        <v>300</v>
      </c>
      <c r="L4" s="107">
        <v>222</v>
      </c>
      <c r="M4" s="107">
        <v>340</v>
      </c>
    </row>
    <row r="5" spans="1:14" s="27" customFormat="1" ht="13.8" hidden="1">
      <c r="A5" s="39" t="s">
        <v>121</v>
      </c>
      <c r="B5" s="58" t="s">
        <v>12</v>
      </c>
      <c r="C5" s="59" t="s">
        <v>146</v>
      </c>
      <c r="D5" s="59">
        <v>1000000633</v>
      </c>
      <c r="E5" s="60" t="s">
        <v>147</v>
      </c>
      <c r="F5" s="40">
        <v>42048</v>
      </c>
      <c r="G5" s="40" t="s">
        <v>113</v>
      </c>
      <c r="H5" s="50">
        <v>0</v>
      </c>
      <c r="I5" s="106">
        <f t="shared" si="1"/>
        <v>1</v>
      </c>
      <c r="J5" s="107">
        <v>60</v>
      </c>
      <c r="K5" s="107">
        <v>115</v>
      </c>
      <c r="L5" s="107">
        <v>115</v>
      </c>
      <c r="M5" s="107">
        <v>163</v>
      </c>
    </row>
    <row r="6" spans="1:14" s="27" customFormat="1" ht="13.8" hidden="1">
      <c r="A6" s="39" t="s">
        <v>121</v>
      </c>
      <c r="B6" s="58" t="s">
        <v>12</v>
      </c>
      <c r="C6" s="59" t="s">
        <v>150</v>
      </c>
      <c r="D6" s="59">
        <v>1000000672</v>
      </c>
      <c r="E6" s="60" t="s">
        <v>151</v>
      </c>
      <c r="F6" s="40">
        <v>42448</v>
      </c>
      <c r="G6" s="40" t="s">
        <v>113</v>
      </c>
      <c r="H6" s="50">
        <v>0</v>
      </c>
      <c r="I6" s="106">
        <f t="shared" si="1"/>
        <v>1</v>
      </c>
      <c r="J6" s="107">
        <v>20</v>
      </c>
      <c r="K6" s="107">
        <v>20</v>
      </c>
      <c r="L6" s="107">
        <v>20</v>
      </c>
      <c r="M6" s="107">
        <v>30</v>
      </c>
    </row>
    <row r="7" spans="1:14" s="27" customFormat="1" ht="13.8" hidden="1">
      <c r="A7" s="39" t="s">
        <v>121</v>
      </c>
      <c r="B7" s="58" t="s">
        <v>12</v>
      </c>
      <c r="C7" s="59" t="s">
        <v>154</v>
      </c>
      <c r="D7" s="59">
        <v>1000000647</v>
      </c>
      <c r="E7" s="60" t="s">
        <v>155</v>
      </c>
      <c r="F7" s="40">
        <v>42842</v>
      </c>
      <c r="G7" s="40" t="s">
        <v>113</v>
      </c>
      <c r="H7" s="50">
        <v>0</v>
      </c>
      <c r="I7" s="106">
        <f t="shared" si="1"/>
        <v>1</v>
      </c>
      <c r="J7" s="107">
        <v>88.5</v>
      </c>
      <c r="K7" s="107">
        <v>121</v>
      </c>
      <c r="L7" s="107">
        <v>139</v>
      </c>
      <c r="M7" s="107">
        <v>139</v>
      </c>
    </row>
    <row r="8" spans="1:14" s="27" customFormat="1" ht="13.8" hidden="1">
      <c r="A8" s="39" t="s">
        <v>121</v>
      </c>
      <c r="B8" s="58" t="s">
        <v>12</v>
      </c>
      <c r="C8" s="59" t="s">
        <v>158</v>
      </c>
      <c r="D8" s="59">
        <v>1000000667</v>
      </c>
      <c r="E8" s="60" t="s">
        <v>159</v>
      </c>
      <c r="F8" s="40">
        <v>42849</v>
      </c>
      <c r="G8" s="40" t="s">
        <v>113</v>
      </c>
      <c r="H8" s="50">
        <v>0</v>
      </c>
      <c r="I8" s="106">
        <f t="shared" si="1"/>
        <v>1</v>
      </c>
      <c r="J8" s="107">
        <v>145</v>
      </c>
      <c r="K8" s="107">
        <v>189.5</v>
      </c>
      <c r="L8" s="107">
        <v>132</v>
      </c>
      <c r="M8" s="107">
        <v>140</v>
      </c>
    </row>
    <row r="9" spans="1:14" s="27" customFormat="1" ht="13.8" hidden="1">
      <c r="A9" s="39" t="s">
        <v>121</v>
      </c>
      <c r="B9" s="58" t="s">
        <v>12</v>
      </c>
      <c r="C9" s="59" t="s">
        <v>162</v>
      </c>
      <c r="D9" s="59">
        <v>1000000646</v>
      </c>
      <c r="E9" s="60" t="s">
        <v>163</v>
      </c>
      <c r="F9" s="40">
        <v>43132</v>
      </c>
      <c r="G9" s="40" t="s">
        <v>113</v>
      </c>
      <c r="H9" s="50">
        <v>0</v>
      </c>
      <c r="I9" s="106">
        <f t="shared" si="1"/>
        <v>1</v>
      </c>
      <c r="J9" s="107">
        <v>420</v>
      </c>
      <c r="K9" s="107">
        <v>200</v>
      </c>
      <c r="L9" s="107">
        <v>360</v>
      </c>
      <c r="M9" s="107">
        <v>210</v>
      </c>
    </row>
    <row r="10" spans="1:14" s="27" customFormat="1" ht="13.8" hidden="1">
      <c r="A10" s="39" t="s">
        <v>121</v>
      </c>
      <c r="B10" s="58" t="s">
        <v>12</v>
      </c>
      <c r="C10" s="59" t="s">
        <v>164</v>
      </c>
      <c r="D10" s="59">
        <v>1000000670</v>
      </c>
      <c r="E10" s="60" t="s">
        <v>165</v>
      </c>
      <c r="F10" s="40">
        <v>43154</v>
      </c>
      <c r="G10" s="40" t="s">
        <v>113</v>
      </c>
      <c r="H10" s="50">
        <v>0</v>
      </c>
      <c r="I10" s="106">
        <f t="shared" si="1"/>
        <v>1</v>
      </c>
      <c r="J10" s="107">
        <v>410</v>
      </c>
      <c r="K10" s="107">
        <v>490</v>
      </c>
      <c r="L10" s="107">
        <v>460</v>
      </c>
      <c r="M10" s="107">
        <v>560</v>
      </c>
    </row>
    <row r="11" spans="1:14" s="27" customFormat="1" ht="13.8" hidden="1">
      <c r="A11" s="39" t="s">
        <v>121</v>
      </c>
      <c r="B11" s="58" t="s">
        <v>12</v>
      </c>
      <c r="C11" s="59" t="s">
        <v>166</v>
      </c>
      <c r="D11" s="59">
        <v>1000000659</v>
      </c>
      <c r="E11" s="60" t="s">
        <v>167</v>
      </c>
      <c r="F11" s="40">
        <v>43258</v>
      </c>
      <c r="G11" s="40" t="s">
        <v>113</v>
      </c>
      <c r="H11" s="50">
        <v>0</v>
      </c>
      <c r="I11" s="106">
        <f t="shared" si="1"/>
        <v>1</v>
      </c>
      <c r="J11" s="107">
        <v>76</v>
      </c>
      <c r="K11" s="107">
        <v>64.5</v>
      </c>
      <c r="L11" s="107">
        <v>62.5</v>
      </c>
      <c r="M11" s="107">
        <v>65</v>
      </c>
    </row>
    <row r="12" spans="1:14" s="27" customFormat="1" ht="13.8" hidden="1">
      <c r="A12" s="39" t="s">
        <v>121</v>
      </c>
      <c r="B12" s="58" t="s">
        <v>12</v>
      </c>
      <c r="C12" s="59" t="s">
        <v>168</v>
      </c>
      <c r="D12" s="59">
        <v>1000000637</v>
      </c>
      <c r="E12" s="60" t="s">
        <v>169</v>
      </c>
      <c r="F12" s="40">
        <v>43294</v>
      </c>
      <c r="G12" s="40" t="s">
        <v>113</v>
      </c>
      <c r="H12" s="50">
        <v>0</v>
      </c>
      <c r="I12" s="106">
        <f t="shared" si="1"/>
        <v>1</v>
      </c>
      <c r="J12" s="107">
        <v>60</v>
      </c>
      <c r="K12" s="107">
        <v>80</v>
      </c>
      <c r="L12" s="107">
        <v>100</v>
      </c>
      <c r="M12" s="107">
        <v>90</v>
      </c>
    </row>
    <row r="13" spans="1:14" s="27" customFormat="1" ht="13.8" hidden="1">
      <c r="A13" s="39" t="s">
        <v>121</v>
      </c>
      <c r="B13" s="58" t="s">
        <v>12</v>
      </c>
      <c r="C13" s="59" t="s">
        <v>172</v>
      </c>
      <c r="D13" s="59">
        <v>1000000658</v>
      </c>
      <c r="E13" s="60" t="s">
        <v>173</v>
      </c>
      <c r="F13" s="40">
        <v>43495</v>
      </c>
      <c r="G13" s="40" t="s">
        <v>113</v>
      </c>
      <c r="H13" s="50">
        <v>0</v>
      </c>
      <c r="I13" s="106">
        <f t="shared" si="1"/>
        <v>1</v>
      </c>
      <c r="J13" s="107">
        <v>480</v>
      </c>
      <c r="K13" s="107">
        <v>840</v>
      </c>
      <c r="L13" s="107">
        <v>870</v>
      </c>
      <c r="M13" s="107">
        <v>490</v>
      </c>
    </row>
    <row r="14" spans="1:14" s="27" customFormat="1" ht="13.8" hidden="1">
      <c r="A14" s="39" t="s">
        <v>121</v>
      </c>
      <c r="B14" s="58" t="s">
        <v>12</v>
      </c>
      <c r="C14" s="59" t="s">
        <v>174</v>
      </c>
      <c r="D14" s="59">
        <v>1000001037</v>
      </c>
      <c r="E14" s="60" t="s">
        <v>175</v>
      </c>
      <c r="F14" s="40">
        <v>43623</v>
      </c>
      <c r="G14" s="40" t="s">
        <v>113</v>
      </c>
      <c r="H14" s="50">
        <v>0</v>
      </c>
      <c r="I14" s="106">
        <f t="shared" si="1"/>
        <v>1</v>
      </c>
      <c r="J14" s="107">
        <v>2040</v>
      </c>
      <c r="K14" s="107">
        <v>2960</v>
      </c>
      <c r="L14" s="107">
        <v>2535</v>
      </c>
      <c r="M14" s="107">
        <v>2920</v>
      </c>
    </row>
    <row r="15" spans="1:14" s="27" customFormat="1" ht="13.8" hidden="1">
      <c r="A15" s="39" t="s">
        <v>121</v>
      </c>
      <c r="B15" s="58" t="s">
        <v>12</v>
      </c>
      <c r="C15" s="59" t="s">
        <v>178</v>
      </c>
      <c r="D15" s="59">
        <v>1000001032</v>
      </c>
      <c r="E15" s="60" t="s">
        <v>179</v>
      </c>
      <c r="F15" s="40">
        <v>43647</v>
      </c>
      <c r="G15" s="40" t="s">
        <v>113</v>
      </c>
      <c r="H15" s="50">
        <v>0</v>
      </c>
      <c r="I15" s="106">
        <f t="shared" si="1"/>
        <v>1</v>
      </c>
      <c r="J15" s="107">
        <v>22</v>
      </c>
      <c r="K15" s="107">
        <v>50</v>
      </c>
      <c r="L15" s="107">
        <v>75</v>
      </c>
      <c r="M15" s="107">
        <v>50</v>
      </c>
    </row>
    <row r="16" spans="1:14" s="27" customFormat="1" ht="13.8" hidden="1">
      <c r="A16" s="39" t="s">
        <v>121</v>
      </c>
      <c r="B16" s="58" t="s">
        <v>12</v>
      </c>
      <c r="C16" s="59" t="s">
        <v>190</v>
      </c>
      <c r="D16" s="59">
        <v>1000001034</v>
      </c>
      <c r="E16" s="60" t="s">
        <v>191</v>
      </c>
      <c r="F16" s="40">
        <v>44191</v>
      </c>
      <c r="G16" s="40" t="s">
        <v>113</v>
      </c>
      <c r="H16" s="50">
        <v>0</v>
      </c>
      <c r="I16" s="106">
        <f t="shared" si="1"/>
        <v>1</v>
      </c>
      <c r="J16" s="107">
        <v>120</v>
      </c>
      <c r="K16" s="107">
        <v>140</v>
      </c>
      <c r="L16" s="107">
        <v>200</v>
      </c>
      <c r="M16" s="107">
        <v>160</v>
      </c>
    </row>
    <row r="17" spans="1:13" s="27" customFormat="1" ht="13.8" hidden="1">
      <c r="A17" s="39" t="s">
        <v>121</v>
      </c>
      <c r="B17" s="58" t="s">
        <v>12</v>
      </c>
      <c r="C17" s="59" t="s">
        <v>192</v>
      </c>
      <c r="D17" s="59">
        <v>1000001039</v>
      </c>
      <c r="E17" s="60" t="s">
        <v>193</v>
      </c>
      <c r="F17" s="40">
        <v>44299</v>
      </c>
      <c r="G17" s="40" t="s">
        <v>113</v>
      </c>
      <c r="H17" s="50">
        <v>0</v>
      </c>
      <c r="I17" s="106">
        <f t="shared" si="1"/>
        <v>1</v>
      </c>
      <c r="J17" s="107">
        <v>40</v>
      </c>
      <c r="K17" s="107">
        <v>99</v>
      </c>
      <c r="L17" s="107">
        <v>100</v>
      </c>
      <c r="M17" s="107">
        <v>113</v>
      </c>
    </row>
    <row r="18" spans="1:13" s="27" customFormat="1" ht="13.8" hidden="1">
      <c r="A18" s="39" t="s">
        <v>121</v>
      </c>
      <c r="B18" s="58" t="s">
        <v>12</v>
      </c>
      <c r="C18" s="59" t="s">
        <v>212</v>
      </c>
      <c r="D18" s="59">
        <v>1000002960</v>
      </c>
      <c r="E18" s="61" t="s">
        <v>213</v>
      </c>
      <c r="F18" s="40">
        <v>44818</v>
      </c>
      <c r="G18" s="40" t="s">
        <v>113</v>
      </c>
      <c r="H18" s="50">
        <v>0</v>
      </c>
      <c r="I18" s="106">
        <f t="shared" si="1"/>
        <v>1</v>
      </c>
      <c r="J18" s="107">
        <v>100</v>
      </c>
      <c r="K18" s="107">
        <v>100</v>
      </c>
      <c r="L18" s="107">
        <v>80</v>
      </c>
      <c r="M18" s="107">
        <v>120</v>
      </c>
    </row>
    <row r="19" spans="1:13" s="27" customFormat="1" ht="13.8" hidden="1">
      <c r="A19" s="39" t="s">
        <v>121</v>
      </c>
      <c r="B19" s="58" t="s">
        <v>12</v>
      </c>
      <c r="C19" s="59" t="s">
        <v>218</v>
      </c>
      <c r="D19" s="59">
        <v>1000003133</v>
      </c>
      <c r="E19" s="61" t="s">
        <v>219</v>
      </c>
      <c r="F19" s="40">
        <v>44911</v>
      </c>
      <c r="G19" s="40" t="s">
        <v>113</v>
      </c>
      <c r="H19" s="50">
        <v>0</v>
      </c>
      <c r="I19" s="106">
        <f t="shared" si="1"/>
        <v>1</v>
      </c>
      <c r="J19" s="107">
        <v>20</v>
      </c>
      <c r="K19" s="107">
        <v>20</v>
      </c>
      <c r="L19" s="107">
        <v>33</v>
      </c>
      <c r="M19" s="107">
        <v>52</v>
      </c>
    </row>
    <row r="20" spans="1:13" s="27" customFormat="1" ht="13.8" hidden="1">
      <c r="A20" s="50" t="s">
        <v>121</v>
      </c>
      <c r="B20" s="63" t="s">
        <v>12</v>
      </c>
      <c r="C20" s="63" t="s">
        <v>251</v>
      </c>
      <c r="D20" s="63">
        <v>1000003853</v>
      </c>
      <c r="E20" s="63" t="s">
        <v>252</v>
      </c>
      <c r="F20" s="40">
        <v>45339</v>
      </c>
      <c r="G20" s="40" t="s">
        <v>113</v>
      </c>
      <c r="H20" s="50">
        <v>1</v>
      </c>
      <c r="I20" s="106">
        <f t="shared" si="1"/>
        <v>1</v>
      </c>
      <c r="J20" s="107">
        <v>0</v>
      </c>
      <c r="K20" s="107">
        <v>10</v>
      </c>
      <c r="L20" s="107">
        <v>5</v>
      </c>
      <c r="M20" s="107">
        <v>14</v>
      </c>
    </row>
    <row r="21" spans="1:13" s="27" customFormat="1" ht="13.8" hidden="1">
      <c r="A21" s="50" t="s">
        <v>121</v>
      </c>
      <c r="B21" s="63" t="s">
        <v>12</v>
      </c>
      <c r="C21" s="63" t="s">
        <v>261</v>
      </c>
      <c r="D21" s="63">
        <v>1000003948</v>
      </c>
      <c r="E21" s="63" t="s">
        <v>262</v>
      </c>
      <c r="F21" s="40">
        <v>45422</v>
      </c>
      <c r="G21" s="40" t="s">
        <v>113</v>
      </c>
      <c r="H21" s="50">
        <v>0</v>
      </c>
      <c r="I21" s="106">
        <f t="shared" si="1"/>
        <v>1</v>
      </c>
      <c r="J21" s="107">
        <v>200</v>
      </c>
      <c r="K21" s="107">
        <v>195</v>
      </c>
      <c r="L21" s="107">
        <v>188</v>
      </c>
      <c r="M21" s="107">
        <v>210</v>
      </c>
    </row>
    <row r="22" spans="1:13" s="27" customFormat="1" ht="13.8" hidden="1">
      <c r="A22" s="39" t="s">
        <v>121</v>
      </c>
      <c r="B22" s="58" t="s">
        <v>281</v>
      </c>
      <c r="C22" s="59" t="s">
        <v>282</v>
      </c>
      <c r="D22" s="59">
        <v>1000000618</v>
      </c>
      <c r="E22" s="60" t="s">
        <v>283</v>
      </c>
      <c r="F22" s="40">
        <v>41135</v>
      </c>
      <c r="G22" s="40" t="s">
        <v>113</v>
      </c>
      <c r="H22" s="50">
        <v>0</v>
      </c>
      <c r="I22" s="106">
        <f t="shared" si="1"/>
        <v>1</v>
      </c>
      <c r="J22" s="107">
        <v>573.5</v>
      </c>
      <c r="K22" s="107">
        <v>733</v>
      </c>
      <c r="L22" s="107">
        <v>679.5</v>
      </c>
      <c r="M22" s="107">
        <v>620</v>
      </c>
    </row>
    <row r="23" spans="1:13" s="27" customFormat="1" ht="13.8" hidden="1">
      <c r="A23" s="39" t="s">
        <v>121</v>
      </c>
      <c r="B23" s="58" t="s">
        <v>281</v>
      </c>
      <c r="C23" s="59" t="s">
        <v>284</v>
      </c>
      <c r="D23" s="59">
        <v>1000000617</v>
      </c>
      <c r="E23" s="60" t="s">
        <v>285</v>
      </c>
      <c r="F23" s="40">
        <v>41545</v>
      </c>
      <c r="G23" s="40" t="s">
        <v>113</v>
      </c>
      <c r="H23" s="50">
        <v>0</v>
      </c>
      <c r="I23" s="106">
        <f t="shared" si="1"/>
        <v>1</v>
      </c>
      <c r="J23" s="107">
        <v>323.5</v>
      </c>
      <c r="K23" s="107">
        <v>343</v>
      </c>
      <c r="L23" s="107">
        <v>340</v>
      </c>
      <c r="M23" s="107">
        <v>220</v>
      </c>
    </row>
    <row r="24" spans="1:13" s="27" customFormat="1" ht="13.8" hidden="1">
      <c r="A24" s="39" t="s">
        <v>121</v>
      </c>
      <c r="B24" s="58" t="s">
        <v>281</v>
      </c>
      <c r="C24" s="59" t="s">
        <v>286</v>
      </c>
      <c r="D24" s="59">
        <v>1000000615</v>
      </c>
      <c r="E24" s="60" t="s">
        <v>287</v>
      </c>
      <c r="F24" s="40">
        <v>42044</v>
      </c>
      <c r="G24" s="40" t="s">
        <v>113</v>
      </c>
      <c r="H24" s="50">
        <v>0</v>
      </c>
      <c r="I24" s="106">
        <f t="shared" si="1"/>
        <v>1</v>
      </c>
      <c r="J24" s="107">
        <v>49.5</v>
      </c>
      <c r="K24" s="107">
        <v>50</v>
      </c>
      <c r="L24" s="107">
        <v>22</v>
      </c>
      <c r="M24" s="107">
        <v>0</v>
      </c>
    </row>
    <row r="25" spans="1:13" s="27" customFormat="1" ht="13.8" hidden="1">
      <c r="A25" s="39" t="s">
        <v>121</v>
      </c>
      <c r="B25" s="58" t="s">
        <v>281</v>
      </c>
      <c r="C25" s="59" t="s">
        <v>290</v>
      </c>
      <c r="D25" s="59">
        <v>1000001007</v>
      </c>
      <c r="E25" s="60" t="s">
        <v>291</v>
      </c>
      <c r="F25" s="40">
        <v>43832</v>
      </c>
      <c r="G25" s="40" t="s">
        <v>113</v>
      </c>
      <c r="H25" s="50">
        <v>0</v>
      </c>
      <c r="I25" s="106">
        <f t="shared" si="1"/>
        <v>1</v>
      </c>
      <c r="J25" s="107">
        <v>225</v>
      </c>
      <c r="K25" s="107">
        <v>356</v>
      </c>
      <c r="L25" s="107">
        <v>291</v>
      </c>
      <c r="M25" s="107">
        <v>270</v>
      </c>
    </row>
    <row r="26" spans="1:13" s="27" customFormat="1" ht="13.8" hidden="1">
      <c r="A26" s="39" t="s">
        <v>121</v>
      </c>
      <c r="B26" s="58" t="s">
        <v>281</v>
      </c>
      <c r="C26" s="59" t="s">
        <v>292</v>
      </c>
      <c r="D26" s="59">
        <v>1000001008</v>
      </c>
      <c r="E26" s="60" t="s">
        <v>293</v>
      </c>
      <c r="F26" s="40">
        <v>43832</v>
      </c>
      <c r="G26" s="40" t="s">
        <v>113</v>
      </c>
      <c r="H26" s="50">
        <v>0</v>
      </c>
      <c r="I26" s="106">
        <f t="shared" si="1"/>
        <v>1</v>
      </c>
      <c r="J26" s="107">
        <v>330</v>
      </c>
      <c r="K26" s="107">
        <v>269</v>
      </c>
      <c r="L26" s="107">
        <v>367.5</v>
      </c>
      <c r="M26" s="107">
        <v>307.5</v>
      </c>
    </row>
    <row r="27" spans="1:13" s="27" customFormat="1" ht="13.8" hidden="1">
      <c r="A27" s="39" t="s">
        <v>121</v>
      </c>
      <c r="B27" s="58" t="s">
        <v>281</v>
      </c>
      <c r="C27" s="59" t="s">
        <v>298</v>
      </c>
      <c r="D27" s="59">
        <v>1000002620</v>
      </c>
      <c r="E27" s="60" t="s">
        <v>299</v>
      </c>
      <c r="F27" s="40">
        <v>44628</v>
      </c>
      <c r="G27" s="40" t="s">
        <v>113</v>
      </c>
      <c r="H27" s="50">
        <v>0</v>
      </c>
      <c r="I27" s="106">
        <f t="shared" si="1"/>
        <v>1</v>
      </c>
      <c r="J27" s="107">
        <v>199.5</v>
      </c>
      <c r="K27" s="107">
        <v>175</v>
      </c>
      <c r="L27" s="107">
        <v>175</v>
      </c>
      <c r="M27" s="107">
        <v>198.5</v>
      </c>
    </row>
    <row r="28" spans="1:13" s="27" customFormat="1" ht="13.8" hidden="1">
      <c r="A28" s="39" t="s">
        <v>121</v>
      </c>
      <c r="B28" s="58" t="s">
        <v>16</v>
      </c>
      <c r="C28" s="59" t="s">
        <v>310</v>
      </c>
      <c r="D28" s="59">
        <v>1000000744</v>
      </c>
      <c r="E28" s="60" t="s">
        <v>311</v>
      </c>
      <c r="F28" s="40">
        <v>38939</v>
      </c>
      <c r="G28" s="40" t="s">
        <v>113</v>
      </c>
      <c r="H28" s="50">
        <v>0</v>
      </c>
      <c r="I28" s="106">
        <f t="shared" si="1"/>
        <v>1</v>
      </c>
      <c r="J28" s="107">
        <v>183</v>
      </c>
      <c r="K28" s="107">
        <v>181</v>
      </c>
      <c r="L28" s="107">
        <v>251.5</v>
      </c>
      <c r="M28" s="107">
        <v>218.5</v>
      </c>
    </row>
    <row r="29" spans="1:13" s="27" customFormat="1" ht="13.8" hidden="1">
      <c r="A29" s="39" t="s">
        <v>121</v>
      </c>
      <c r="B29" s="58" t="s">
        <v>16</v>
      </c>
      <c r="C29" s="61" t="s">
        <v>312</v>
      </c>
      <c r="D29" s="59">
        <v>1000000732</v>
      </c>
      <c r="E29" s="60" t="s">
        <v>313</v>
      </c>
      <c r="F29" s="40">
        <v>39057</v>
      </c>
      <c r="G29" s="40" t="s">
        <v>113</v>
      </c>
      <c r="H29" s="50">
        <v>0</v>
      </c>
      <c r="I29" s="106">
        <f t="shared" si="1"/>
        <v>1</v>
      </c>
      <c r="J29" s="107">
        <v>3785.5</v>
      </c>
      <c r="K29" s="107">
        <v>4534.6499999999996</v>
      </c>
      <c r="L29" s="107">
        <v>5134.6499999999996</v>
      </c>
      <c r="M29" s="107">
        <v>4536.75</v>
      </c>
    </row>
    <row r="30" spans="1:13" s="27" customFormat="1" ht="13.8" hidden="1">
      <c r="A30" s="39" t="s">
        <v>121</v>
      </c>
      <c r="B30" s="58" t="s">
        <v>16</v>
      </c>
      <c r="C30" s="61" t="s">
        <v>324</v>
      </c>
      <c r="D30" s="59">
        <v>1000000722</v>
      </c>
      <c r="E30" s="60" t="s">
        <v>325</v>
      </c>
      <c r="F30" s="40">
        <v>41212</v>
      </c>
      <c r="G30" s="40" t="s">
        <v>113</v>
      </c>
      <c r="H30" s="50">
        <v>0</v>
      </c>
      <c r="I30" s="106">
        <f t="shared" si="1"/>
        <v>1</v>
      </c>
      <c r="J30" s="107">
        <v>185</v>
      </c>
      <c r="K30" s="107">
        <v>201.5</v>
      </c>
      <c r="L30" s="107">
        <v>145</v>
      </c>
      <c r="M30" s="107">
        <v>213</v>
      </c>
    </row>
    <row r="31" spans="1:13" s="27" customFormat="1" ht="13.8" hidden="1">
      <c r="A31" s="39" t="s">
        <v>121</v>
      </c>
      <c r="B31" s="58" t="s">
        <v>16</v>
      </c>
      <c r="C31" s="59" t="s">
        <v>332</v>
      </c>
      <c r="D31" s="59">
        <v>1000000726</v>
      </c>
      <c r="E31" s="60" t="s">
        <v>333</v>
      </c>
      <c r="F31" s="40">
        <v>41701</v>
      </c>
      <c r="G31" s="40" t="s">
        <v>113</v>
      </c>
      <c r="H31" s="50">
        <v>0</v>
      </c>
      <c r="I31" s="106">
        <f t="shared" si="1"/>
        <v>1</v>
      </c>
      <c r="J31" s="107">
        <v>80</v>
      </c>
      <c r="K31" s="107">
        <v>115</v>
      </c>
      <c r="L31" s="107">
        <v>155</v>
      </c>
      <c r="M31" s="107">
        <v>140</v>
      </c>
    </row>
    <row r="32" spans="1:13" s="27" customFormat="1" ht="13.8" hidden="1">
      <c r="A32" s="39" t="s">
        <v>121</v>
      </c>
      <c r="B32" s="58" t="s">
        <v>16</v>
      </c>
      <c r="C32" s="59" t="s">
        <v>334</v>
      </c>
      <c r="D32" s="59">
        <v>1000000746</v>
      </c>
      <c r="E32" s="60" t="s">
        <v>335</v>
      </c>
      <c r="F32" s="40">
        <v>42216</v>
      </c>
      <c r="G32" s="40" t="s">
        <v>113</v>
      </c>
      <c r="H32" s="50">
        <v>0</v>
      </c>
      <c r="I32" s="106">
        <f t="shared" si="1"/>
        <v>1</v>
      </c>
      <c r="J32" s="107">
        <v>106.75</v>
      </c>
      <c r="K32" s="107">
        <v>122</v>
      </c>
      <c r="L32" s="107">
        <v>97.5</v>
      </c>
      <c r="M32" s="107">
        <v>130</v>
      </c>
    </row>
    <row r="33" spans="1:13" s="27" customFormat="1" ht="13.8" hidden="1">
      <c r="A33" s="39" t="s">
        <v>121</v>
      </c>
      <c r="B33" s="58" t="s">
        <v>16</v>
      </c>
      <c r="C33" s="61" t="s">
        <v>372</v>
      </c>
      <c r="D33" s="59">
        <v>1000003508</v>
      </c>
      <c r="E33" s="61" t="s">
        <v>373</v>
      </c>
      <c r="F33" s="40">
        <v>45046</v>
      </c>
      <c r="G33" s="40" t="s">
        <v>113</v>
      </c>
      <c r="H33" s="50">
        <v>0</v>
      </c>
      <c r="I33" s="106">
        <f t="shared" si="1"/>
        <v>1</v>
      </c>
      <c r="J33" s="107">
        <v>159</v>
      </c>
      <c r="K33" s="107">
        <v>161</v>
      </c>
      <c r="L33" s="107">
        <v>180</v>
      </c>
      <c r="M33" s="107">
        <v>160</v>
      </c>
    </row>
    <row r="34" spans="1:13" s="27" customFormat="1" ht="13.8" hidden="1">
      <c r="A34" s="39" t="s">
        <v>121</v>
      </c>
      <c r="B34" s="58" t="s">
        <v>16</v>
      </c>
      <c r="C34" s="61" t="s">
        <v>380</v>
      </c>
      <c r="D34" s="59">
        <v>1000003635</v>
      </c>
      <c r="E34" s="61" t="s">
        <v>381</v>
      </c>
      <c r="F34" s="40">
        <v>45127</v>
      </c>
      <c r="G34" s="40" t="s">
        <v>113</v>
      </c>
      <c r="H34" s="50">
        <v>0</v>
      </c>
      <c r="I34" s="106">
        <f t="shared" si="1"/>
        <v>1</v>
      </c>
      <c r="J34" s="107">
        <v>80</v>
      </c>
      <c r="K34" s="107">
        <v>93.25</v>
      </c>
      <c r="L34" s="107">
        <v>25</v>
      </c>
      <c r="M34" s="107">
        <v>47.5</v>
      </c>
    </row>
    <row r="35" spans="1:13" s="27" customFormat="1" ht="13.8" hidden="1">
      <c r="A35" s="39" t="s">
        <v>121</v>
      </c>
      <c r="B35" s="58" t="s">
        <v>18</v>
      </c>
      <c r="C35" s="59" t="s">
        <v>402</v>
      </c>
      <c r="D35" s="59">
        <v>1000000476</v>
      </c>
      <c r="E35" s="60" t="s">
        <v>403</v>
      </c>
      <c r="F35" s="40">
        <v>38768</v>
      </c>
      <c r="G35" s="40" t="s">
        <v>113</v>
      </c>
      <c r="H35" s="50">
        <v>0</v>
      </c>
      <c r="I35" s="106">
        <f t="shared" si="1"/>
        <v>1</v>
      </c>
      <c r="J35" s="107">
        <v>4194.5</v>
      </c>
      <c r="K35" s="107">
        <v>5646</v>
      </c>
      <c r="L35" s="107">
        <v>5731.45</v>
      </c>
      <c r="M35" s="107">
        <v>5847</v>
      </c>
    </row>
    <row r="36" spans="1:13" s="27" customFormat="1" ht="13.8" hidden="1">
      <c r="A36" s="39" t="s">
        <v>121</v>
      </c>
      <c r="B36" s="58" t="s">
        <v>18</v>
      </c>
      <c r="C36" s="59" t="s">
        <v>406</v>
      </c>
      <c r="D36" s="59">
        <v>1000000445</v>
      </c>
      <c r="E36" s="60" t="s">
        <v>407</v>
      </c>
      <c r="F36" s="40">
        <v>38923</v>
      </c>
      <c r="G36" s="40" t="s">
        <v>113</v>
      </c>
      <c r="H36" s="50">
        <v>0</v>
      </c>
      <c r="I36" s="106">
        <f t="shared" si="1"/>
        <v>1</v>
      </c>
      <c r="J36" s="107">
        <v>60</v>
      </c>
      <c r="K36" s="107">
        <v>120</v>
      </c>
      <c r="L36" s="107">
        <v>100</v>
      </c>
      <c r="M36" s="107">
        <v>110</v>
      </c>
    </row>
    <row r="37" spans="1:13" s="27" customFormat="1" ht="13.8" hidden="1">
      <c r="A37" s="39" t="s">
        <v>121</v>
      </c>
      <c r="B37" s="58" t="s">
        <v>18</v>
      </c>
      <c r="C37" s="59" t="s">
        <v>410</v>
      </c>
      <c r="D37" s="59">
        <v>1000000443</v>
      </c>
      <c r="E37" s="60" t="s">
        <v>411</v>
      </c>
      <c r="F37" s="40">
        <v>40054</v>
      </c>
      <c r="G37" s="40" t="s">
        <v>113</v>
      </c>
      <c r="H37" s="50">
        <v>0</v>
      </c>
      <c r="I37" s="106">
        <f t="shared" si="1"/>
        <v>1</v>
      </c>
      <c r="J37" s="107">
        <v>2079</v>
      </c>
      <c r="K37" s="107">
        <v>2847</v>
      </c>
      <c r="L37" s="107">
        <v>2983.8</v>
      </c>
      <c r="M37" s="107">
        <v>2949.65</v>
      </c>
    </row>
    <row r="38" spans="1:13" s="27" customFormat="1" ht="13.8" hidden="1">
      <c r="A38" s="39" t="s">
        <v>121</v>
      </c>
      <c r="B38" s="58" t="s">
        <v>18</v>
      </c>
      <c r="C38" s="59" t="s">
        <v>412</v>
      </c>
      <c r="D38" s="59">
        <v>1000000462</v>
      </c>
      <c r="E38" s="60" t="s">
        <v>413</v>
      </c>
      <c r="F38" s="40">
        <v>40054</v>
      </c>
      <c r="G38" s="40" t="s">
        <v>113</v>
      </c>
      <c r="H38" s="50">
        <v>0</v>
      </c>
      <c r="I38" s="106">
        <f t="shared" si="1"/>
        <v>1</v>
      </c>
      <c r="J38" s="107">
        <v>370</v>
      </c>
      <c r="K38" s="107">
        <v>520</v>
      </c>
      <c r="L38" s="107">
        <v>480</v>
      </c>
      <c r="M38" s="107">
        <v>491.2</v>
      </c>
    </row>
    <row r="39" spans="1:13" s="27" customFormat="1" ht="13.8" hidden="1">
      <c r="A39" s="39" t="s">
        <v>121</v>
      </c>
      <c r="B39" s="58" t="s">
        <v>18</v>
      </c>
      <c r="C39" s="59" t="s">
        <v>420</v>
      </c>
      <c r="D39" s="59">
        <v>1000000446</v>
      </c>
      <c r="E39" s="60" t="s">
        <v>421</v>
      </c>
      <c r="F39" s="40">
        <v>41438</v>
      </c>
      <c r="G39" s="40" t="s">
        <v>113</v>
      </c>
      <c r="H39" s="50">
        <v>0</v>
      </c>
      <c r="I39" s="106">
        <f t="shared" si="1"/>
        <v>1</v>
      </c>
      <c r="J39" s="107">
        <v>430</v>
      </c>
      <c r="K39" s="107">
        <v>610</v>
      </c>
      <c r="L39" s="107">
        <v>520</v>
      </c>
      <c r="M39" s="107">
        <v>450</v>
      </c>
    </row>
    <row r="40" spans="1:13" s="27" customFormat="1" ht="13.8" hidden="1">
      <c r="A40" s="39" t="s">
        <v>121</v>
      </c>
      <c r="B40" s="58" t="s">
        <v>18</v>
      </c>
      <c r="C40" s="59" t="s">
        <v>426</v>
      </c>
      <c r="D40" s="59">
        <v>1000000465</v>
      </c>
      <c r="E40" s="60" t="s">
        <v>427</v>
      </c>
      <c r="F40" s="40">
        <v>41934</v>
      </c>
      <c r="G40" s="40" t="s">
        <v>113</v>
      </c>
      <c r="H40" s="50">
        <v>0</v>
      </c>
      <c r="I40" s="106">
        <f t="shared" si="1"/>
        <v>1</v>
      </c>
      <c r="J40" s="107">
        <v>80</v>
      </c>
      <c r="K40" s="107">
        <v>80</v>
      </c>
      <c r="L40" s="107">
        <v>120</v>
      </c>
      <c r="M40" s="107">
        <v>40</v>
      </c>
    </row>
    <row r="41" spans="1:13" s="27" customFormat="1" ht="13.8" hidden="1">
      <c r="A41" s="39" t="s">
        <v>121</v>
      </c>
      <c r="B41" s="58" t="s">
        <v>18</v>
      </c>
      <c r="C41" s="59" t="s">
        <v>432</v>
      </c>
      <c r="D41" s="59">
        <v>1000000457</v>
      </c>
      <c r="E41" s="60" t="s">
        <v>433</v>
      </c>
      <c r="F41" s="40">
        <v>42814</v>
      </c>
      <c r="G41" s="40" t="s">
        <v>113</v>
      </c>
      <c r="H41" s="50">
        <v>0</v>
      </c>
      <c r="I41" s="106">
        <f t="shared" si="1"/>
        <v>1</v>
      </c>
      <c r="J41" s="107">
        <v>80</v>
      </c>
      <c r="K41" s="107">
        <v>80</v>
      </c>
      <c r="L41" s="107">
        <v>80</v>
      </c>
      <c r="M41" s="107">
        <v>80</v>
      </c>
    </row>
    <row r="42" spans="1:13" s="27" customFormat="1" ht="13.8" hidden="1">
      <c r="A42" s="39" t="s">
        <v>121</v>
      </c>
      <c r="B42" s="58" t="s">
        <v>18</v>
      </c>
      <c r="C42" s="59" t="s">
        <v>434</v>
      </c>
      <c r="D42" s="59">
        <v>1000000473</v>
      </c>
      <c r="E42" s="60" t="s">
        <v>435</v>
      </c>
      <c r="F42" s="40">
        <v>42844</v>
      </c>
      <c r="G42" s="40" t="s">
        <v>113</v>
      </c>
      <c r="H42" s="50">
        <v>0</v>
      </c>
      <c r="I42" s="106">
        <f t="shared" si="1"/>
        <v>1</v>
      </c>
      <c r="J42" s="107">
        <v>240</v>
      </c>
      <c r="K42" s="107">
        <v>235</v>
      </c>
      <c r="L42" s="107">
        <v>240</v>
      </c>
      <c r="M42" s="107">
        <v>240</v>
      </c>
    </row>
    <row r="43" spans="1:13" s="27" customFormat="1" ht="13.8" hidden="1">
      <c r="A43" s="39" t="s">
        <v>121</v>
      </c>
      <c r="B43" s="58" t="s">
        <v>18</v>
      </c>
      <c r="C43" s="59" t="s">
        <v>436</v>
      </c>
      <c r="D43" s="59">
        <v>1000000470</v>
      </c>
      <c r="E43" s="60" t="s">
        <v>437</v>
      </c>
      <c r="F43" s="40">
        <v>42845</v>
      </c>
      <c r="G43" s="40" t="s">
        <v>113</v>
      </c>
      <c r="H43" s="50">
        <v>0</v>
      </c>
      <c r="I43" s="106">
        <f t="shared" si="1"/>
        <v>1</v>
      </c>
      <c r="J43" s="107">
        <v>1690</v>
      </c>
      <c r="K43" s="107">
        <v>1610</v>
      </c>
      <c r="L43" s="107">
        <v>1600</v>
      </c>
      <c r="M43" s="107">
        <v>1740</v>
      </c>
    </row>
    <row r="44" spans="1:13" s="27" customFormat="1" ht="13.8" hidden="1">
      <c r="A44" s="39" t="s">
        <v>121</v>
      </c>
      <c r="B44" s="58" t="s">
        <v>18</v>
      </c>
      <c r="C44" s="59" t="s">
        <v>440</v>
      </c>
      <c r="D44" s="59">
        <v>1000000444</v>
      </c>
      <c r="E44" s="60" t="s">
        <v>441</v>
      </c>
      <c r="F44" s="40">
        <v>43061</v>
      </c>
      <c r="G44" s="40" t="s">
        <v>113</v>
      </c>
      <c r="H44" s="50">
        <v>0</v>
      </c>
      <c r="I44" s="106">
        <f t="shared" si="1"/>
        <v>1</v>
      </c>
      <c r="J44" s="107">
        <v>290</v>
      </c>
      <c r="K44" s="107">
        <v>480</v>
      </c>
      <c r="L44" s="107">
        <v>480</v>
      </c>
      <c r="M44" s="107">
        <v>481.35</v>
      </c>
    </row>
    <row r="45" spans="1:13" s="27" customFormat="1" ht="13.8" hidden="1">
      <c r="A45" s="39" t="s">
        <v>121</v>
      </c>
      <c r="B45" s="58" t="s">
        <v>18</v>
      </c>
      <c r="C45" s="59" t="s">
        <v>474</v>
      </c>
      <c r="D45" s="59">
        <v>1000000918</v>
      </c>
      <c r="E45" s="60" t="s">
        <v>475</v>
      </c>
      <c r="F45" s="40">
        <v>44144</v>
      </c>
      <c r="G45" s="40" t="s">
        <v>113</v>
      </c>
      <c r="H45" s="50">
        <v>0</v>
      </c>
      <c r="I45" s="106">
        <f t="shared" si="1"/>
        <v>1</v>
      </c>
      <c r="J45" s="107">
        <v>325</v>
      </c>
      <c r="K45" s="107">
        <v>400</v>
      </c>
      <c r="L45" s="107">
        <v>360</v>
      </c>
      <c r="M45" s="107">
        <v>278.60000000000002</v>
      </c>
    </row>
    <row r="46" spans="1:13" s="27" customFormat="1" ht="13.8" hidden="1">
      <c r="A46" s="39" t="s">
        <v>121</v>
      </c>
      <c r="B46" s="58" t="s">
        <v>18</v>
      </c>
      <c r="C46" s="59" t="s">
        <v>494</v>
      </c>
      <c r="D46" s="59">
        <v>1000002409</v>
      </c>
      <c r="E46" s="60" t="s">
        <v>495</v>
      </c>
      <c r="F46" s="40">
        <v>44579</v>
      </c>
      <c r="G46" s="40" t="s">
        <v>113</v>
      </c>
      <c r="H46" s="50">
        <v>0</v>
      </c>
      <c r="I46" s="106">
        <f t="shared" si="1"/>
        <v>1</v>
      </c>
      <c r="J46" s="107">
        <v>40</v>
      </c>
      <c r="K46" s="107">
        <v>40</v>
      </c>
      <c r="L46" s="107">
        <v>100</v>
      </c>
      <c r="M46" s="107">
        <v>40</v>
      </c>
    </row>
    <row r="47" spans="1:13" s="27" customFormat="1" ht="13.8" hidden="1">
      <c r="A47" s="39" t="s">
        <v>121</v>
      </c>
      <c r="B47" s="58" t="s">
        <v>18</v>
      </c>
      <c r="C47" s="59" t="s">
        <v>498</v>
      </c>
      <c r="D47" s="59">
        <v>1000002731</v>
      </c>
      <c r="E47" s="61" t="s">
        <v>499</v>
      </c>
      <c r="F47" s="40">
        <v>44676</v>
      </c>
      <c r="G47" s="40" t="s">
        <v>113</v>
      </c>
      <c r="H47" s="50">
        <v>0</v>
      </c>
      <c r="I47" s="106">
        <f t="shared" si="1"/>
        <v>1</v>
      </c>
      <c r="J47" s="107">
        <v>120</v>
      </c>
      <c r="K47" s="107">
        <v>115</v>
      </c>
      <c r="L47" s="107">
        <v>170</v>
      </c>
      <c r="M47" s="107">
        <v>95</v>
      </c>
    </row>
    <row r="48" spans="1:13" s="27" customFormat="1" ht="13.8" hidden="1">
      <c r="A48" s="39" t="s">
        <v>121</v>
      </c>
      <c r="B48" s="58" t="s">
        <v>18</v>
      </c>
      <c r="C48" s="59" t="s">
        <v>504</v>
      </c>
      <c r="D48" s="59">
        <v>1000003010</v>
      </c>
      <c r="E48" s="61" t="s">
        <v>505</v>
      </c>
      <c r="F48" s="40">
        <v>44834</v>
      </c>
      <c r="G48" s="40" t="s">
        <v>113</v>
      </c>
      <c r="H48" s="50">
        <v>0</v>
      </c>
      <c r="I48" s="106">
        <f t="shared" si="1"/>
        <v>1</v>
      </c>
      <c r="J48" s="107">
        <v>510</v>
      </c>
      <c r="K48" s="107">
        <v>520</v>
      </c>
      <c r="L48" s="107">
        <v>560</v>
      </c>
      <c r="M48" s="107">
        <v>720</v>
      </c>
    </row>
    <row r="49" spans="1:13" s="27" customFormat="1" ht="13.8" hidden="1">
      <c r="A49" s="39" t="s">
        <v>121</v>
      </c>
      <c r="B49" s="58" t="s">
        <v>18</v>
      </c>
      <c r="C49" s="59" t="s">
        <v>506</v>
      </c>
      <c r="D49" s="59">
        <v>1000003122</v>
      </c>
      <c r="E49" s="61" t="s">
        <v>507</v>
      </c>
      <c r="F49" s="40">
        <v>44903</v>
      </c>
      <c r="G49" s="40" t="s">
        <v>113</v>
      </c>
      <c r="H49" s="50">
        <v>0</v>
      </c>
      <c r="I49" s="106">
        <f t="shared" si="1"/>
        <v>1</v>
      </c>
      <c r="J49" s="107">
        <v>360</v>
      </c>
      <c r="K49" s="107">
        <v>370</v>
      </c>
      <c r="L49" s="107">
        <v>471.1</v>
      </c>
      <c r="M49" s="107">
        <v>500</v>
      </c>
    </row>
    <row r="50" spans="1:13" s="27" customFormat="1" ht="13.8" hidden="1">
      <c r="A50" s="39" t="s">
        <v>121</v>
      </c>
      <c r="B50" s="58" t="s">
        <v>18</v>
      </c>
      <c r="C50" s="59" t="s">
        <v>518</v>
      </c>
      <c r="D50" s="59">
        <v>1000003479</v>
      </c>
      <c r="E50" s="61" t="s">
        <v>519</v>
      </c>
      <c r="F50" s="40">
        <v>45036</v>
      </c>
      <c r="G50" s="40" t="s">
        <v>113</v>
      </c>
      <c r="H50" s="50">
        <v>0</v>
      </c>
      <c r="I50" s="106">
        <f t="shared" si="1"/>
        <v>1</v>
      </c>
      <c r="J50" s="107">
        <v>120</v>
      </c>
      <c r="K50" s="107">
        <v>90</v>
      </c>
      <c r="L50" s="107">
        <v>40</v>
      </c>
      <c r="M50" s="107">
        <v>120</v>
      </c>
    </row>
    <row r="51" spans="1:13" s="27" customFormat="1" ht="13.8" hidden="1">
      <c r="A51" s="39" t="s">
        <v>121</v>
      </c>
      <c r="B51" s="58" t="s">
        <v>18</v>
      </c>
      <c r="C51" s="59" t="s">
        <v>520</v>
      </c>
      <c r="D51" s="59">
        <v>1000003553</v>
      </c>
      <c r="E51" s="61" t="s">
        <v>521</v>
      </c>
      <c r="F51" s="40">
        <v>45072</v>
      </c>
      <c r="G51" s="40" t="s">
        <v>113</v>
      </c>
      <c r="H51" s="50">
        <v>0</v>
      </c>
      <c r="I51" s="106">
        <f t="shared" si="1"/>
        <v>1</v>
      </c>
      <c r="J51" s="107">
        <v>40</v>
      </c>
      <c r="K51" s="107">
        <v>60</v>
      </c>
      <c r="L51" s="107">
        <v>100</v>
      </c>
      <c r="M51" s="107">
        <v>85</v>
      </c>
    </row>
    <row r="52" spans="1:13" s="27" customFormat="1" ht="13.8" hidden="1">
      <c r="A52" s="50" t="s">
        <v>121</v>
      </c>
      <c r="B52" s="63" t="s">
        <v>18</v>
      </c>
      <c r="C52" s="63" t="s">
        <v>534</v>
      </c>
      <c r="D52" s="63">
        <v>1000003844</v>
      </c>
      <c r="E52" s="63" t="s">
        <v>535</v>
      </c>
      <c r="F52" s="51">
        <v>45322</v>
      </c>
      <c r="G52" s="40" t="s">
        <v>113</v>
      </c>
      <c r="H52" s="50">
        <v>0</v>
      </c>
      <c r="I52" s="106">
        <f t="shared" si="1"/>
        <v>1</v>
      </c>
      <c r="J52" s="107">
        <v>270</v>
      </c>
      <c r="K52" s="107">
        <v>595</v>
      </c>
      <c r="L52" s="107">
        <v>390</v>
      </c>
      <c r="M52" s="107">
        <v>315</v>
      </c>
    </row>
    <row r="53" spans="1:13" s="27" customFormat="1" ht="13.8" hidden="1">
      <c r="A53" s="39" t="s">
        <v>121</v>
      </c>
      <c r="B53" s="58" t="s">
        <v>548</v>
      </c>
      <c r="C53" s="61" t="s">
        <v>561</v>
      </c>
      <c r="D53" s="59">
        <v>1000000074</v>
      </c>
      <c r="E53" s="60" t="s">
        <v>562</v>
      </c>
      <c r="F53" s="40">
        <v>43171</v>
      </c>
      <c r="G53" s="40" t="s">
        <v>113</v>
      </c>
      <c r="H53" s="50">
        <v>1</v>
      </c>
      <c r="I53" s="106">
        <f t="shared" si="1"/>
        <v>1</v>
      </c>
      <c r="J53" s="107">
        <v>20</v>
      </c>
      <c r="K53" s="107">
        <v>60</v>
      </c>
      <c r="L53" s="107">
        <v>40</v>
      </c>
      <c r="M53" s="107">
        <v>80</v>
      </c>
    </row>
    <row r="54" spans="1:13" s="27" customFormat="1" ht="13.8" hidden="1">
      <c r="A54" s="50" t="s">
        <v>121</v>
      </c>
      <c r="B54" s="63" t="s">
        <v>548</v>
      </c>
      <c r="C54" s="63" t="s">
        <v>609</v>
      </c>
      <c r="D54" s="63">
        <v>1000004010</v>
      </c>
      <c r="E54" s="63" t="s">
        <v>610</v>
      </c>
      <c r="F54" s="40">
        <v>45458</v>
      </c>
      <c r="G54" s="40" t="s">
        <v>113</v>
      </c>
      <c r="H54" s="50">
        <v>0</v>
      </c>
      <c r="I54" s="106">
        <f t="shared" si="1"/>
        <v>1</v>
      </c>
      <c r="J54" s="107">
        <v>180</v>
      </c>
      <c r="K54" s="107">
        <v>300</v>
      </c>
      <c r="L54" s="107">
        <v>240</v>
      </c>
      <c r="M54" s="107">
        <v>200</v>
      </c>
    </row>
    <row r="55" spans="1:13" s="27" customFormat="1" ht="13.8" hidden="1">
      <c r="A55" s="50" t="s">
        <v>121</v>
      </c>
      <c r="B55" s="63" t="s">
        <v>548</v>
      </c>
      <c r="C55" s="63" t="s">
        <v>611</v>
      </c>
      <c r="D55" s="63">
        <v>1000004084</v>
      </c>
      <c r="E55" s="63" t="s">
        <v>612</v>
      </c>
      <c r="F55" s="40">
        <v>45518</v>
      </c>
      <c r="G55" s="40" t="s">
        <v>113</v>
      </c>
      <c r="H55" s="50">
        <v>0</v>
      </c>
      <c r="I55" s="106">
        <f t="shared" si="1"/>
        <v>1</v>
      </c>
      <c r="J55" s="107">
        <v>276</v>
      </c>
      <c r="K55" s="107">
        <v>311</v>
      </c>
      <c r="L55" s="107">
        <v>360</v>
      </c>
      <c r="M55" s="107">
        <v>360</v>
      </c>
    </row>
    <row r="56" spans="1:13" s="27" customFormat="1" ht="13.8" hidden="1">
      <c r="A56" s="39" t="s">
        <v>121</v>
      </c>
      <c r="B56" s="58" t="s">
        <v>613</v>
      </c>
      <c r="C56" s="61" t="s">
        <v>655</v>
      </c>
      <c r="D56" s="59">
        <v>1000003513</v>
      </c>
      <c r="E56" s="61" t="s">
        <v>656</v>
      </c>
      <c r="F56" s="40">
        <v>45054</v>
      </c>
      <c r="G56" s="40" t="s">
        <v>113</v>
      </c>
      <c r="H56" s="50">
        <v>0</v>
      </c>
      <c r="I56" s="106">
        <f t="shared" si="1"/>
        <v>1</v>
      </c>
      <c r="J56" s="107">
        <v>377.8</v>
      </c>
      <c r="K56" s="107">
        <v>524.84999999999991</v>
      </c>
      <c r="L56" s="107">
        <v>495.65</v>
      </c>
      <c r="M56" s="107">
        <v>495.05</v>
      </c>
    </row>
    <row r="57" spans="1:13" s="27" customFormat="1" ht="13.8" hidden="1">
      <c r="A57" s="39" t="s">
        <v>121</v>
      </c>
      <c r="B57" s="58" t="s">
        <v>613</v>
      </c>
      <c r="C57" s="61" t="s">
        <v>665</v>
      </c>
      <c r="D57" s="59">
        <v>1000003726</v>
      </c>
      <c r="E57" s="61" t="s">
        <v>666</v>
      </c>
      <c r="F57" s="40">
        <v>45210</v>
      </c>
      <c r="G57" s="40" t="s">
        <v>113</v>
      </c>
      <c r="H57" s="50">
        <v>1</v>
      </c>
      <c r="I57" s="106">
        <f t="shared" si="1"/>
        <v>1</v>
      </c>
      <c r="J57" s="107">
        <v>40</v>
      </c>
      <c r="K57" s="107">
        <v>80</v>
      </c>
      <c r="L57" s="107">
        <v>80</v>
      </c>
      <c r="M57" s="107">
        <v>120</v>
      </c>
    </row>
    <row r="58" spans="1:13" s="27" customFormat="1" ht="13.8" hidden="1">
      <c r="A58" s="39" t="s">
        <v>121</v>
      </c>
      <c r="B58" s="58" t="s">
        <v>22</v>
      </c>
      <c r="C58" s="59" t="s">
        <v>695</v>
      </c>
      <c r="D58" s="59">
        <v>1000000423</v>
      </c>
      <c r="E58" s="60" t="s">
        <v>696</v>
      </c>
      <c r="F58" s="40">
        <v>40411</v>
      </c>
      <c r="G58" s="40" t="s">
        <v>113</v>
      </c>
      <c r="H58" s="50">
        <v>0</v>
      </c>
      <c r="I58" s="106">
        <f t="shared" si="1"/>
        <v>1</v>
      </c>
      <c r="J58" s="107">
        <v>87</v>
      </c>
      <c r="K58" s="107">
        <v>55</v>
      </c>
      <c r="L58" s="107">
        <v>45</v>
      </c>
      <c r="M58" s="107">
        <v>95</v>
      </c>
    </row>
    <row r="59" spans="1:13" s="27" customFormat="1" ht="13.8" hidden="1">
      <c r="A59" s="39" t="s">
        <v>121</v>
      </c>
      <c r="B59" s="58" t="s">
        <v>22</v>
      </c>
      <c r="C59" s="59" t="s">
        <v>697</v>
      </c>
      <c r="D59" s="59">
        <v>1000000405</v>
      </c>
      <c r="E59" s="60" t="s">
        <v>698</v>
      </c>
      <c r="F59" s="40">
        <v>41676</v>
      </c>
      <c r="G59" s="40" t="s">
        <v>113</v>
      </c>
      <c r="H59" s="50">
        <v>0</v>
      </c>
      <c r="I59" s="106">
        <f t="shared" si="1"/>
        <v>1</v>
      </c>
      <c r="J59" s="107">
        <v>80</v>
      </c>
      <c r="K59" s="107">
        <v>155</v>
      </c>
      <c r="L59" s="107">
        <v>140</v>
      </c>
      <c r="M59" s="107">
        <v>110</v>
      </c>
    </row>
    <row r="60" spans="1:13" s="27" customFormat="1" ht="13.8" hidden="1">
      <c r="A60" s="39" t="s">
        <v>121</v>
      </c>
      <c r="B60" s="58" t="s">
        <v>22</v>
      </c>
      <c r="C60" s="59" t="s">
        <v>699</v>
      </c>
      <c r="D60" s="59">
        <v>1000000417</v>
      </c>
      <c r="E60" s="60" t="s">
        <v>700</v>
      </c>
      <c r="F60" s="40">
        <v>41687</v>
      </c>
      <c r="G60" s="40" t="s">
        <v>113</v>
      </c>
      <c r="H60" s="50">
        <v>0</v>
      </c>
      <c r="I60" s="106">
        <f t="shared" si="1"/>
        <v>1</v>
      </c>
      <c r="J60" s="107">
        <v>515.75</v>
      </c>
      <c r="K60" s="107">
        <v>708</v>
      </c>
      <c r="L60" s="107">
        <v>615.20000000000005</v>
      </c>
      <c r="M60" s="107">
        <v>609</v>
      </c>
    </row>
    <row r="61" spans="1:13" s="27" customFormat="1" ht="13.8" hidden="1">
      <c r="A61" s="39" t="s">
        <v>121</v>
      </c>
      <c r="B61" s="58" t="s">
        <v>22</v>
      </c>
      <c r="C61" s="59" t="s">
        <v>703</v>
      </c>
      <c r="D61" s="59">
        <v>1000000399</v>
      </c>
      <c r="E61" s="60" t="s">
        <v>704</v>
      </c>
      <c r="F61" s="40">
        <v>41920</v>
      </c>
      <c r="G61" s="40" t="s">
        <v>113</v>
      </c>
      <c r="H61" s="50">
        <v>0</v>
      </c>
      <c r="I61" s="106">
        <f t="shared" si="1"/>
        <v>1</v>
      </c>
      <c r="J61" s="107">
        <v>20</v>
      </c>
      <c r="K61" s="107">
        <v>40</v>
      </c>
      <c r="L61" s="107">
        <v>0</v>
      </c>
      <c r="M61" s="107">
        <v>0</v>
      </c>
    </row>
    <row r="62" spans="1:13" s="27" customFormat="1" ht="13.8" hidden="1">
      <c r="A62" s="39" t="s">
        <v>121</v>
      </c>
      <c r="B62" s="58" t="s">
        <v>22</v>
      </c>
      <c r="C62" s="59" t="s">
        <v>709</v>
      </c>
      <c r="D62" s="59">
        <v>1000000395</v>
      </c>
      <c r="E62" s="60" t="s">
        <v>710</v>
      </c>
      <c r="F62" s="40">
        <v>42405</v>
      </c>
      <c r="G62" s="40" t="s">
        <v>113</v>
      </c>
      <c r="H62" s="50">
        <v>0</v>
      </c>
      <c r="I62" s="106">
        <f t="shared" si="1"/>
        <v>1</v>
      </c>
      <c r="J62" s="107">
        <v>210</v>
      </c>
      <c r="K62" s="107">
        <v>436</v>
      </c>
      <c r="L62" s="107">
        <v>363</v>
      </c>
      <c r="M62" s="107">
        <v>299</v>
      </c>
    </row>
    <row r="63" spans="1:13" s="27" customFormat="1" ht="13.8" hidden="1">
      <c r="A63" s="39" t="s">
        <v>121</v>
      </c>
      <c r="B63" s="58" t="s">
        <v>22</v>
      </c>
      <c r="C63" s="59" t="s">
        <v>713</v>
      </c>
      <c r="D63" s="59">
        <v>1000000415</v>
      </c>
      <c r="E63" s="60" t="s">
        <v>714</v>
      </c>
      <c r="F63" s="40">
        <v>42465</v>
      </c>
      <c r="G63" s="40" t="s">
        <v>113</v>
      </c>
      <c r="H63" s="50">
        <v>0</v>
      </c>
      <c r="I63" s="106">
        <f t="shared" si="1"/>
        <v>1</v>
      </c>
      <c r="J63" s="107">
        <v>340</v>
      </c>
      <c r="K63" s="107">
        <v>514</v>
      </c>
      <c r="L63" s="107">
        <v>539.5</v>
      </c>
      <c r="M63" s="107">
        <v>520</v>
      </c>
    </row>
    <row r="64" spans="1:13" s="27" customFormat="1" ht="13.8" hidden="1">
      <c r="A64" s="39" t="s">
        <v>121</v>
      </c>
      <c r="B64" s="58" t="s">
        <v>22</v>
      </c>
      <c r="C64" s="59" t="s">
        <v>715</v>
      </c>
      <c r="D64" s="59">
        <v>1000000393</v>
      </c>
      <c r="E64" s="60" t="s">
        <v>716</v>
      </c>
      <c r="F64" s="40">
        <v>42528</v>
      </c>
      <c r="G64" s="40" t="s">
        <v>113</v>
      </c>
      <c r="H64" s="50">
        <v>0</v>
      </c>
      <c r="I64" s="106">
        <f t="shared" si="1"/>
        <v>1</v>
      </c>
      <c r="J64" s="107">
        <v>80</v>
      </c>
      <c r="K64" s="107">
        <v>68</v>
      </c>
      <c r="L64" s="107">
        <v>65</v>
      </c>
      <c r="M64" s="107">
        <v>75</v>
      </c>
    </row>
    <row r="65" spans="1:13" s="27" customFormat="1" ht="13.8" hidden="1">
      <c r="A65" s="39" t="s">
        <v>121</v>
      </c>
      <c r="B65" s="58" t="s">
        <v>22</v>
      </c>
      <c r="C65" s="59" t="s">
        <v>717</v>
      </c>
      <c r="D65" s="59">
        <v>1000000414</v>
      </c>
      <c r="E65" s="60" t="s">
        <v>718</v>
      </c>
      <c r="F65" s="40">
        <v>42606</v>
      </c>
      <c r="G65" s="40" t="s">
        <v>113</v>
      </c>
      <c r="H65" s="50">
        <v>0</v>
      </c>
      <c r="I65" s="106">
        <f t="shared" si="1"/>
        <v>1</v>
      </c>
      <c r="J65" s="107">
        <v>10</v>
      </c>
      <c r="K65" s="107">
        <v>2.5</v>
      </c>
      <c r="L65" s="107">
        <v>10</v>
      </c>
      <c r="M65" s="107">
        <v>23.5</v>
      </c>
    </row>
    <row r="66" spans="1:13" s="27" customFormat="1" ht="13.8" hidden="1">
      <c r="A66" s="39" t="s">
        <v>121</v>
      </c>
      <c r="B66" s="58" t="s">
        <v>22</v>
      </c>
      <c r="C66" s="59" t="s">
        <v>723</v>
      </c>
      <c r="D66" s="59">
        <v>1000000400</v>
      </c>
      <c r="E66" s="60" t="s">
        <v>724</v>
      </c>
      <c r="F66" s="40">
        <v>43216</v>
      </c>
      <c r="G66" s="40" t="s">
        <v>113</v>
      </c>
      <c r="H66" s="50">
        <v>0</v>
      </c>
      <c r="I66" s="106">
        <f t="shared" si="1"/>
        <v>1</v>
      </c>
      <c r="J66" s="107">
        <v>20</v>
      </c>
      <c r="K66" s="107">
        <v>20</v>
      </c>
      <c r="L66" s="107">
        <v>25</v>
      </c>
      <c r="M66" s="107">
        <v>20</v>
      </c>
    </row>
    <row r="67" spans="1:13" s="27" customFormat="1" ht="13.8" hidden="1">
      <c r="A67" s="39" t="s">
        <v>121</v>
      </c>
      <c r="B67" s="58" t="s">
        <v>22</v>
      </c>
      <c r="C67" s="59" t="s">
        <v>725</v>
      </c>
      <c r="D67" s="59">
        <v>1000000398</v>
      </c>
      <c r="E67" s="60" t="s">
        <v>726</v>
      </c>
      <c r="F67" s="40">
        <v>43389</v>
      </c>
      <c r="G67" s="40" t="s">
        <v>113</v>
      </c>
      <c r="H67" s="50">
        <v>0</v>
      </c>
      <c r="I67" s="106">
        <f t="shared" ref="I67:I130" si="2">IF(G67&gt;0,1,0)</f>
        <v>1</v>
      </c>
      <c r="J67" s="107">
        <v>460</v>
      </c>
      <c r="K67" s="107">
        <v>440</v>
      </c>
      <c r="L67" s="107">
        <v>480</v>
      </c>
      <c r="M67" s="107">
        <v>560</v>
      </c>
    </row>
    <row r="68" spans="1:13" s="27" customFormat="1" ht="13.8" hidden="1">
      <c r="A68" s="39" t="s">
        <v>121</v>
      </c>
      <c r="B68" s="58" t="s">
        <v>22</v>
      </c>
      <c r="C68" s="59" t="s">
        <v>727</v>
      </c>
      <c r="D68" s="59">
        <v>1000000901</v>
      </c>
      <c r="E68" s="60" t="s">
        <v>728</v>
      </c>
      <c r="F68" s="40">
        <v>43776</v>
      </c>
      <c r="G68" s="40" t="s">
        <v>113</v>
      </c>
      <c r="H68" s="50">
        <v>0</v>
      </c>
      <c r="I68" s="106">
        <f t="shared" si="2"/>
        <v>1</v>
      </c>
      <c r="J68" s="107">
        <v>536.75</v>
      </c>
      <c r="K68" s="107">
        <v>693.35</v>
      </c>
      <c r="L68" s="107">
        <v>563.85</v>
      </c>
      <c r="M68" s="107">
        <v>677</v>
      </c>
    </row>
    <row r="69" spans="1:13" s="27" customFormat="1" ht="13.8" hidden="1">
      <c r="A69" s="39" t="s">
        <v>121</v>
      </c>
      <c r="B69" s="58" t="s">
        <v>22</v>
      </c>
      <c r="C69" s="59" t="s">
        <v>735</v>
      </c>
      <c r="D69" s="59">
        <v>1000000890</v>
      </c>
      <c r="E69" s="60" t="s">
        <v>736</v>
      </c>
      <c r="F69" s="40">
        <v>44068</v>
      </c>
      <c r="G69" s="40" t="s">
        <v>113</v>
      </c>
      <c r="H69" s="50">
        <v>0</v>
      </c>
      <c r="I69" s="106">
        <f t="shared" si="2"/>
        <v>1</v>
      </c>
      <c r="J69" s="107">
        <v>40</v>
      </c>
      <c r="K69" s="107">
        <v>25</v>
      </c>
      <c r="L69" s="107">
        <v>33.75</v>
      </c>
      <c r="M69" s="107">
        <v>50</v>
      </c>
    </row>
    <row r="70" spans="1:13" s="27" customFormat="1" ht="13.8" hidden="1">
      <c r="A70" s="39" t="s">
        <v>121</v>
      </c>
      <c r="B70" s="58" t="s">
        <v>22</v>
      </c>
      <c r="C70" s="59" t="s">
        <v>741</v>
      </c>
      <c r="D70" s="59">
        <v>1000002819</v>
      </c>
      <c r="E70" s="61" t="s">
        <v>742</v>
      </c>
      <c r="F70" s="40">
        <v>44732</v>
      </c>
      <c r="G70" s="40" t="s">
        <v>113</v>
      </c>
      <c r="H70" s="50">
        <v>1</v>
      </c>
      <c r="I70" s="106">
        <f t="shared" si="2"/>
        <v>1</v>
      </c>
      <c r="J70" s="107">
        <v>0</v>
      </c>
      <c r="K70" s="107">
        <v>0</v>
      </c>
      <c r="L70" s="107">
        <v>0</v>
      </c>
      <c r="M70" s="107">
        <v>0</v>
      </c>
    </row>
    <row r="71" spans="1:13" s="27" customFormat="1" ht="13.8" hidden="1">
      <c r="A71" s="39" t="s">
        <v>121</v>
      </c>
      <c r="B71" s="58" t="s">
        <v>22</v>
      </c>
      <c r="C71" s="59" t="s">
        <v>748</v>
      </c>
      <c r="D71" s="59">
        <v>1000003186</v>
      </c>
      <c r="E71" s="61" t="s">
        <v>749</v>
      </c>
      <c r="F71" s="40">
        <v>44923</v>
      </c>
      <c r="G71" s="40" t="s">
        <v>113</v>
      </c>
      <c r="H71" s="50">
        <v>0</v>
      </c>
      <c r="I71" s="106">
        <f t="shared" si="2"/>
        <v>1</v>
      </c>
      <c r="J71" s="107">
        <v>120</v>
      </c>
      <c r="K71" s="107">
        <v>100.5</v>
      </c>
      <c r="L71" s="107">
        <v>128</v>
      </c>
      <c r="M71" s="107">
        <v>163</v>
      </c>
    </row>
    <row r="72" spans="1:13" s="27" customFormat="1" ht="13.8" hidden="1">
      <c r="A72" s="39" t="s">
        <v>121</v>
      </c>
      <c r="B72" s="58" t="s">
        <v>22</v>
      </c>
      <c r="C72" s="59" t="s">
        <v>750</v>
      </c>
      <c r="D72" s="59">
        <v>1000003398</v>
      </c>
      <c r="E72" s="61" t="s">
        <v>751</v>
      </c>
      <c r="F72" s="40">
        <v>44985</v>
      </c>
      <c r="G72" s="40" t="s">
        <v>113</v>
      </c>
      <c r="H72" s="50">
        <v>1</v>
      </c>
      <c r="I72" s="106">
        <f t="shared" si="2"/>
        <v>1</v>
      </c>
      <c r="J72" s="107">
        <v>80</v>
      </c>
      <c r="K72" s="107">
        <v>0</v>
      </c>
      <c r="L72" s="107">
        <v>0</v>
      </c>
      <c r="M72" s="107">
        <v>0</v>
      </c>
    </row>
    <row r="73" spans="1:13" s="27" customFormat="1" ht="13.8" hidden="1">
      <c r="A73" s="39" t="s">
        <v>121</v>
      </c>
      <c r="B73" s="58" t="s">
        <v>22</v>
      </c>
      <c r="C73" s="59" t="s">
        <v>752</v>
      </c>
      <c r="D73" s="59">
        <v>1000003447</v>
      </c>
      <c r="E73" s="61" t="s">
        <v>753</v>
      </c>
      <c r="F73" s="40">
        <v>45008</v>
      </c>
      <c r="G73" s="40" t="s">
        <v>113</v>
      </c>
      <c r="H73" s="50">
        <v>0</v>
      </c>
      <c r="I73" s="106">
        <f t="shared" si="2"/>
        <v>1</v>
      </c>
      <c r="J73" s="107">
        <v>200</v>
      </c>
      <c r="K73" s="107">
        <v>160</v>
      </c>
      <c r="L73" s="107">
        <v>160</v>
      </c>
      <c r="M73" s="107">
        <v>200</v>
      </c>
    </row>
    <row r="74" spans="1:13" s="27" customFormat="1" ht="13.8" hidden="1">
      <c r="A74" s="39" t="s">
        <v>121</v>
      </c>
      <c r="B74" s="58" t="s">
        <v>25</v>
      </c>
      <c r="C74" s="59" t="s">
        <v>796</v>
      </c>
      <c r="D74" s="59">
        <v>1000000278</v>
      </c>
      <c r="E74" s="60" t="s">
        <v>797</v>
      </c>
      <c r="F74" s="40">
        <v>44468</v>
      </c>
      <c r="G74" s="40" t="s">
        <v>113</v>
      </c>
      <c r="H74" s="50">
        <v>0</v>
      </c>
      <c r="I74" s="106">
        <f t="shared" si="2"/>
        <v>1</v>
      </c>
      <c r="J74" s="107">
        <v>20</v>
      </c>
      <c r="K74" s="107">
        <v>20</v>
      </c>
      <c r="L74" s="107">
        <v>10</v>
      </c>
      <c r="M74" s="107">
        <v>15</v>
      </c>
    </row>
    <row r="75" spans="1:13" s="27" customFormat="1" ht="13.8" hidden="1">
      <c r="A75" s="39" t="s">
        <v>121</v>
      </c>
      <c r="B75" s="58" t="s">
        <v>814</v>
      </c>
      <c r="C75" s="59" t="s">
        <v>817</v>
      </c>
      <c r="D75" s="59">
        <v>1000000718</v>
      </c>
      <c r="E75" s="60" t="s">
        <v>818</v>
      </c>
      <c r="F75" s="40">
        <v>38642</v>
      </c>
      <c r="G75" s="40" t="s">
        <v>113</v>
      </c>
      <c r="H75" s="50">
        <v>0</v>
      </c>
      <c r="I75" s="106">
        <f t="shared" si="2"/>
        <v>1</v>
      </c>
      <c r="J75" s="107">
        <v>705</v>
      </c>
      <c r="K75" s="107">
        <v>1080</v>
      </c>
      <c r="L75" s="107">
        <v>796</v>
      </c>
      <c r="M75" s="107">
        <v>1017</v>
      </c>
    </row>
    <row r="76" spans="1:13" s="27" customFormat="1" ht="13.8" hidden="1">
      <c r="A76" s="39" t="s">
        <v>121</v>
      </c>
      <c r="B76" s="58" t="s">
        <v>814</v>
      </c>
      <c r="C76" s="59" t="s">
        <v>819</v>
      </c>
      <c r="D76" s="59">
        <v>1000000707</v>
      </c>
      <c r="E76" s="60" t="s">
        <v>820</v>
      </c>
      <c r="F76" s="40">
        <v>38687</v>
      </c>
      <c r="G76" s="40" t="s">
        <v>113</v>
      </c>
      <c r="H76" s="50">
        <v>0</v>
      </c>
      <c r="I76" s="106">
        <f t="shared" si="2"/>
        <v>1</v>
      </c>
      <c r="J76" s="107">
        <v>1156.5</v>
      </c>
      <c r="K76" s="107">
        <v>1279.5</v>
      </c>
      <c r="L76" s="107">
        <v>1129.5</v>
      </c>
      <c r="M76" s="107">
        <v>1269.1500000000001</v>
      </c>
    </row>
    <row r="77" spans="1:13" s="27" customFormat="1" ht="13.8" hidden="1">
      <c r="A77" s="39" t="s">
        <v>121</v>
      </c>
      <c r="B77" s="58" t="s">
        <v>814</v>
      </c>
      <c r="C77" s="59" t="s">
        <v>821</v>
      </c>
      <c r="D77" s="59">
        <v>1000000719</v>
      </c>
      <c r="E77" s="60" t="s">
        <v>822</v>
      </c>
      <c r="F77" s="40">
        <v>40081</v>
      </c>
      <c r="G77" s="40" t="s">
        <v>113</v>
      </c>
      <c r="H77" s="50">
        <v>0</v>
      </c>
      <c r="I77" s="106">
        <f t="shared" si="2"/>
        <v>1</v>
      </c>
      <c r="J77" s="107">
        <v>0</v>
      </c>
      <c r="K77" s="107">
        <v>80</v>
      </c>
      <c r="L77" s="107">
        <v>20</v>
      </c>
      <c r="M77" s="107">
        <v>0</v>
      </c>
    </row>
    <row r="78" spans="1:13" s="27" customFormat="1" ht="13.8" hidden="1">
      <c r="A78" s="39" t="s">
        <v>121</v>
      </c>
      <c r="B78" s="58" t="s">
        <v>814</v>
      </c>
      <c r="C78" s="59" t="s">
        <v>825</v>
      </c>
      <c r="D78" s="59">
        <v>1000000716</v>
      </c>
      <c r="E78" s="60" t="s">
        <v>826</v>
      </c>
      <c r="F78" s="40">
        <v>42580</v>
      </c>
      <c r="G78" s="40" t="s">
        <v>113</v>
      </c>
      <c r="H78" s="50">
        <v>0</v>
      </c>
      <c r="I78" s="106">
        <f t="shared" si="2"/>
        <v>1</v>
      </c>
      <c r="J78" s="107">
        <v>840</v>
      </c>
      <c r="K78" s="107">
        <v>1185.5</v>
      </c>
      <c r="L78" s="107">
        <v>1010</v>
      </c>
      <c r="M78" s="107">
        <v>1035</v>
      </c>
    </row>
    <row r="79" spans="1:13" s="27" customFormat="1" ht="13.8" hidden="1">
      <c r="A79" s="39" t="s">
        <v>121</v>
      </c>
      <c r="B79" s="58" t="s">
        <v>814</v>
      </c>
      <c r="C79" s="59" t="s">
        <v>829</v>
      </c>
      <c r="D79" s="59">
        <v>1000000705</v>
      </c>
      <c r="E79" s="60" t="s">
        <v>830</v>
      </c>
      <c r="F79" s="40">
        <v>42870</v>
      </c>
      <c r="G79" s="40" t="s">
        <v>113</v>
      </c>
      <c r="H79" s="50">
        <v>0</v>
      </c>
      <c r="I79" s="106">
        <f t="shared" si="2"/>
        <v>1</v>
      </c>
      <c r="J79" s="107">
        <v>30</v>
      </c>
      <c r="K79" s="107">
        <v>40</v>
      </c>
      <c r="L79" s="107">
        <v>30</v>
      </c>
      <c r="M79" s="107">
        <v>10</v>
      </c>
    </row>
    <row r="80" spans="1:13" s="27" customFormat="1" ht="13.8" hidden="1">
      <c r="A80" s="39" t="s">
        <v>121</v>
      </c>
      <c r="B80" s="58" t="s">
        <v>814</v>
      </c>
      <c r="C80" s="59" t="s">
        <v>835</v>
      </c>
      <c r="D80" s="59">
        <v>1000001062</v>
      </c>
      <c r="E80" s="60" t="s">
        <v>836</v>
      </c>
      <c r="F80" s="40">
        <v>44001</v>
      </c>
      <c r="G80" s="40" t="s">
        <v>113</v>
      </c>
      <c r="H80" s="50">
        <v>0</v>
      </c>
      <c r="I80" s="106">
        <f t="shared" si="2"/>
        <v>1</v>
      </c>
      <c r="J80" s="107">
        <v>160</v>
      </c>
      <c r="K80" s="107">
        <v>160</v>
      </c>
      <c r="L80" s="107">
        <v>163</v>
      </c>
      <c r="M80" s="107">
        <v>140</v>
      </c>
    </row>
    <row r="81" spans="1:13" s="27" customFormat="1" ht="13.8" hidden="1">
      <c r="A81" s="39" t="s">
        <v>121</v>
      </c>
      <c r="B81" s="58" t="s">
        <v>814</v>
      </c>
      <c r="C81" s="59" t="s">
        <v>839</v>
      </c>
      <c r="D81" s="59">
        <v>1000002618</v>
      </c>
      <c r="E81" s="60" t="s">
        <v>840</v>
      </c>
      <c r="F81" s="40">
        <v>44627</v>
      </c>
      <c r="G81" s="40" t="s">
        <v>113</v>
      </c>
      <c r="H81" s="50">
        <v>0</v>
      </c>
      <c r="I81" s="106">
        <f t="shared" si="2"/>
        <v>1</v>
      </c>
      <c r="J81" s="107">
        <v>120</v>
      </c>
      <c r="K81" s="107">
        <v>128</v>
      </c>
      <c r="L81" s="107">
        <v>180</v>
      </c>
      <c r="M81" s="107">
        <v>178</v>
      </c>
    </row>
    <row r="82" spans="1:13" s="27" customFormat="1" ht="13.8" hidden="1">
      <c r="A82" s="39" t="s">
        <v>121</v>
      </c>
      <c r="B82" s="58" t="s">
        <v>27</v>
      </c>
      <c r="C82" s="59" t="s">
        <v>871</v>
      </c>
      <c r="D82" s="59">
        <v>1000000235</v>
      </c>
      <c r="E82" s="60" t="s">
        <v>872</v>
      </c>
      <c r="F82" s="40">
        <v>39212</v>
      </c>
      <c r="G82" s="40" t="s">
        <v>113</v>
      </c>
      <c r="H82" s="50">
        <v>0</v>
      </c>
      <c r="I82" s="106">
        <f t="shared" si="2"/>
        <v>1</v>
      </c>
      <c r="J82" s="107">
        <v>1008.15</v>
      </c>
      <c r="K82" s="107">
        <v>1313.1000000000001</v>
      </c>
      <c r="L82" s="107">
        <v>1362.25</v>
      </c>
      <c r="M82" s="107">
        <v>1446.75</v>
      </c>
    </row>
    <row r="83" spans="1:13" s="27" customFormat="1" ht="13.8" hidden="1">
      <c r="A83" s="39" t="s">
        <v>121</v>
      </c>
      <c r="B83" s="58" t="s">
        <v>27</v>
      </c>
      <c r="C83" s="59" t="s">
        <v>877</v>
      </c>
      <c r="D83" s="59">
        <v>1000000341</v>
      </c>
      <c r="E83" s="60" t="s">
        <v>878</v>
      </c>
      <c r="F83" s="40">
        <v>40030</v>
      </c>
      <c r="G83" s="40" t="s">
        <v>113</v>
      </c>
      <c r="H83" s="50">
        <v>0</v>
      </c>
      <c r="I83" s="106">
        <f t="shared" si="2"/>
        <v>1</v>
      </c>
      <c r="J83" s="107">
        <v>312.75</v>
      </c>
      <c r="K83" s="107">
        <v>516.75</v>
      </c>
      <c r="L83" s="107">
        <v>648</v>
      </c>
      <c r="M83" s="107">
        <v>458</v>
      </c>
    </row>
    <row r="84" spans="1:13" s="27" customFormat="1" ht="13.8" hidden="1">
      <c r="A84" s="39" t="s">
        <v>121</v>
      </c>
      <c r="B84" s="58" t="s">
        <v>27</v>
      </c>
      <c r="C84" s="59" t="s">
        <v>891</v>
      </c>
      <c r="D84" s="59">
        <v>1000000820</v>
      </c>
      <c r="E84" s="60" t="s">
        <v>892</v>
      </c>
      <c r="F84" s="40">
        <v>42634</v>
      </c>
      <c r="G84" s="40" t="s">
        <v>113</v>
      </c>
      <c r="H84" s="50">
        <v>0</v>
      </c>
      <c r="I84" s="106">
        <f t="shared" si="2"/>
        <v>1</v>
      </c>
      <c r="J84" s="107">
        <v>66.75</v>
      </c>
      <c r="K84" s="107">
        <v>69.5</v>
      </c>
      <c r="L84" s="107">
        <v>92.5</v>
      </c>
      <c r="M84" s="107">
        <v>126.25</v>
      </c>
    </row>
    <row r="85" spans="1:13" s="27" customFormat="1" ht="13.8" hidden="1">
      <c r="A85" s="39" t="s">
        <v>121</v>
      </c>
      <c r="B85" s="58" t="s">
        <v>961</v>
      </c>
      <c r="C85" s="61" t="s">
        <v>972</v>
      </c>
      <c r="D85" s="59">
        <v>1000003611</v>
      </c>
      <c r="E85" s="61" t="s">
        <v>973</v>
      </c>
      <c r="F85" s="40">
        <v>45103</v>
      </c>
      <c r="G85" s="40" t="s">
        <v>113</v>
      </c>
      <c r="H85" s="50">
        <v>1</v>
      </c>
      <c r="I85" s="106">
        <f t="shared" si="2"/>
        <v>1</v>
      </c>
      <c r="J85" s="107">
        <v>0</v>
      </c>
      <c r="K85" s="107">
        <v>0</v>
      </c>
      <c r="L85" s="107">
        <v>45</v>
      </c>
      <c r="M85" s="107">
        <v>0</v>
      </c>
    </row>
    <row r="86" spans="1:13" s="27" customFormat="1" ht="13.8" hidden="1">
      <c r="A86" s="50" t="s">
        <v>121</v>
      </c>
      <c r="B86" s="63" t="s">
        <v>961</v>
      </c>
      <c r="C86" s="63" t="s">
        <v>978</v>
      </c>
      <c r="D86" s="63">
        <v>1000003888</v>
      </c>
      <c r="E86" s="63" t="s">
        <v>979</v>
      </c>
      <c r="F86" s="40">
        <v>45365</v>
      </c>
      <c r="G86" s="40" t="s">
        <v>113</v>
      </c>
      <c r="H86" s="50">
        <v>0</v>
      </c>
      <c r="I86" s="106">
        <f t="shared" si="2"/>
        <v>1</v>
      </c>
      <c r="J86" s="107">
        <v>186.5</v>
      </c>
      <c r="K86" s="107">
        <v>276.5</v>
      </c>
      <c r="L86" s="107">
        <v>380</v>
      </c>
      <c r="M86" s="107">
        <v>519.15</v>
      </c>
    </row>
    <row r="87" spans="1:13" s="27" customFormat="1" ht="13.8" hidden="1">
      <c r="A87" s="50" t="s">
        <v>121</v>
      </c>
      <c r="B87" s="63" t="s">
        <v>961</v>
      </c>
      <c r="C87" s="63" t="s">
        <v>982</v>
      </c>
      <c r="D87" s="63">
        <v>1000004016</v>
      </c>
      <c r="E87" s="63" t="s">
        <v>983</v>
      </c>
      <c r="F87" s="40">
        <v>45468</v>
      </c>
      <c r="G87" s="40" t="s">
        <v>113</v>
      </c>
      <c r="H87" s="50">
        <v>0</v>
      </c>
      <c r="I87" s="106">
        <f t="shared" si="2"/>
        <v>1</v>
      </c>
      <c r="J87" s="107">
        <v>50</v>
      </c>
      <c r="K87" s="107">
        <v>116</v>
      </c>
      <c r="L87" s="107">
        <v>45</v>
      </c>
      <c r="M87" s="107">
        <v>135</v>
      </c>
    </row>
    <row r="88" spans="1:13" s="27" customFormat="1" ht="13.8" hidden="1">
      <c r="A88" s="39" t="s">
        <v>121</v>
      </c>
      <c r="B88" s="58" t="s">
        <v>31</v>
      </c>
      <c r="C88" s="59" t="s">
        <v>988</v>
      </c>
      <c r="D88" s="59">
        <v>1000000752</v>
      </c>
      <c r="E88" s="60" t="s">
        <v>989</v>
      </c>
      <c r="F88" s="40">
        <v>38416</v>
      </c>
      <c r="G88" s="40" t="s">
        <v>113</v>
      </c>
      <c r="H88" s="50">
        <v>0</v>
      </c>
      <c r="I88" s="106">
        <f t="shared" si="2"/>
        <v>1</v>
      </c>
      <c r="J88" s="107">
        <v>753.15</v>
      </c>
      <c r="K88" s="107">
        <v>1002</v>
      </c>
      <c r="L88" s="107">
        <v>1174.75</v>
      </c>
      <c r="M88" s="107">
        <v>1010</v>
      </c>
    </row>
    <row r="89" spans="1:13" s="27" customFormat="1" ht="13.8" hidden="1">
      <c r="A89" s="39" t="s">
        <v>121</v>
      </c>
      <c r="B89" s="58" t="s">
        <v>32</v>
      </c>
      <c r="C89" s="59" t="s">
        <v>1055</v>
      </c>
      <c r="D89" s="59">
        <v>1000000696</v>
      </c>
      <c r="E89" s="60" t="s">
        <v>1056</v>
      </c>
      <c r="F89" s="40">
        <v>40666</v>
      </c>
      <c r="G89" s="40" t="s">
        <v>113</v>
      </c>
      <c r="H89" s="50">
        <v>0</v>
      </c>
      <c r="I89" s="106">
        <f t="shared" si="2"/>
        <v>1</v>
      </c>
      <c r="J89" s="107">
        <v>35</v>
      </c>
      <c r="K89" s="107">
        <v>0</v>
      </c>
      <c r="L89" s="107">
        <v>70</v>
      </c>
      <c r="M89" s="107">
        <v>0</v>
      </c>
    </row>
    <row r="90" spans="1:13" s="27" customFormat="1" ht="13.8" hidden="1">
      <c r="A90" s="39" t="s">
        <v>121</v>
      </c>
      <c r="B90" s="58" t="s">
        <v>32</v>
      </c>
      <c r="C90" s="59" t="s">
        <v>1061</v>
      </c>
      <c r="D90" s="59">
        <v>1000000683</v>
      </c>
      <c r="E90" s="60" t="s">
        <v>1062</v>
      </c>
      <c r="F90" s="40">
        <v>40982</v>
      </c>
      <c r="G90" s="40" t="s">
        <v>113</v>
      </c>
      <c r="H90" s="50">
        <v>0</v>
      </c>
      <c r="I90" s="106">
        <f t="shared" si="2"/>
        <v>1</v>
      </c>
      <c r="J90" s="107">
        <v>335</v>
      </c>
      <c r="K90" s="107">
        <v>384</v>
      </c>
      <c r="L90" s="107">
        <v>393</v>
      </c>
      <c r="M90" s="107">
        <v>390</v>
      </c>
    </row>
    <row r="91" spans="1:13" s="27" customFormat="1" ht="13.8" hidden="1">
      <c r="A91" s="39" t="s">
        <v>121</v>
      </c>
      <c r="B91" s="58" t="s">
        <v>32</v>
      </c>
      <c r="C91" s="61" t="s">
        <v>1067</v>
      </c>
      <c r="D91" s="59">
        <v>1000000695</v>
      </c>
      <c r="E91" s="60" t="s">
        <v>1068</v>
      </c>
      <c r="F91" s="40">
        <v>42928</v>
      </c>
      <c r="G91" s="40" t="s">
        <v>113</v>
      </c>
      <c r="H91" s="50">
        <v>0</v>
      </c>
      <c r="I91" s="106">
        <f t="shared" si="2"/>
        <v>1</v>
      </c>
      <c r="J91" s="107">
        <v>120</v>
      </c>
      <c r="K91" s="107">
        <v>120</v>
      </c>
      <c r="L91" s="107">
        <v>150</v>
      </c>
      <c r="M91" s="107">
        <v>120</v>
      </c>
    </row>
    <row r="92" spans="1:13" s="27" customFormat="1" ht="13.8" hidden="1">
      <c r="A92" s="39" t="s">
        <v>121</v>
      </c>
      <c r="B92" s="58" t="s">
        <v>34</v>
      </c>
      <c r="C92" s="59" t="s">
        <v>1121</v>
      </c>
      <c r="D92" s="59">
        <v>1000000577</v>
      </c>
      <c r="E92" s="60" t="s">
        <v>1122</v>
      </c>
      <c r="F92" s="40">
        <v>41486</v>
      </c>
      <c r="G92" s="40" t="s">
        <v>113</v>
      </c>
      <c r="H92" s="50">
        <v>0</v>
      </c>
      <c r="I92" s="106">
        <f t="shared" si="2"/>
        <v>1</v>
      </c>
      <c r="J92" s="107">
        <v>96</v>
      </c>
      <c r="K92" s="107">
        <v>35</v>
      </c>
      <c r="L92" s="107">
        <v>37</v>
      </c>
      <c r="M92" s="107">
        <v>50</v>
      </c>
    </row>
    <row r="93" spans="1:13" s="27" customFormat="1" ht="13.8" hidden="1">
      <c r="A93" s="39" t="s">
        <v>121</v>
      </c>
      <c r="B93" s="58" t="s">
        <v>34</v>
      </c>
      <c r="C93" s="59" t="s">
        <v>1123</v>
      </c>
      <c r="D93" s="59">
        <v>1000000562</v>
      </c>
      <c r="E93" s="60" t="s">
        <v>1124</v>
      </c>
      <c r="F93" s="40">
        <v>41556</v>
      </c>
      <c r="G93" s="40" t="s">
        <v>113</v>
      </c>
      <c r="H93" s="50">
        <v>0</v>
      </c>
      <c r="I93" s="106">
        <f t="shared" si="2"/>
        <v>1</v>
      </c>
      <c r="J93" s="107">
        <v>27</v>
      </c>
      <c r="K93" s="107">
        <v>27</v>
      </c>
      <c r="L93" s="107">
        <v>0</v>
      </c>
      <c r="M93" s="107">
        <v>54</v>
      </c>
    </row>
    <row r="94" spans="1:13" s="27" customFormat="1" ht="13.8" hidden="1">
      <c r="A94" s="39" t="s">
        <v>121</v>
      </c>
      <c r="B94" s="58" t="s">
        <v>34</v>
      </c>
      <c r="C94" s="59" t="s">
        <v>1125</v>
      </c>
      <c r="D94" s="59">
        <v>1000000579</v>
      </c>
      <c r="E94" s="60" t="s">
        <v>1126</v>
      </c>
      <c r="F94" s="40">
        <v>41899</v>
      </c>
      <c r="G94" s="40" t="s">
        <v>113</v>
      </c>
      <c r="H94" s="50">
        <v>0</v>
      </c>
      <c r="I94" s="106">
        <f t="shared" si="2"/>
        <v>1</v>
      </c>
      <c r="J94" s="107">
        <v>4746.95</v>
      </c>
      <c r="K94" s="107">
        <v>2132.8000000000002</v>
      </c>
      <c r="L94" s="107">
        <v>5756</v>
      </c>
      <c r="M94" s="107">
        <v>5545</v>
      </c>
    </row>
    <row r="95" spans="1:13" s="27" customFormat="1" ht="13.8" hidden="1">
      <c r="A95" s="39" t="s">
        <v>121</v>
      </c>
      <c r="B95" s="58" t="s">
        <v>34</v>
      </c>
      <c r="C95" s="59" t="s">
        <v>1127</v>
      </c>
      <c r="D95" s="59">
        <v>1000000558</v>
      </c>
      <c r="E95" s="60" t="s">
        <v>1128</v>
      </c>
      <c r="F95" s="40">
        <v>42966</v>
      </c>
      <c r="G95" s="40" t="s">
        <v>113</v>
      </c>
      <c r="H95" s="50">
        <v>0</v>
      </c>
      <c r="I95" s="106">
        <f t="shared" si="2"/>
        <v>1</v>
      </c>
      <c r="J95" s="107">
        <v>699.95</v>
      </c>
      <c r="K95" s="107">
        <v>539.9</v>
      </c>
      <c r="L95" s="107">
        <v>1264.0999999999999</v>
      </c>
      <c r="M95" s="107">
        <v>1348.5</v>
      </c>
    </row>
    <row r="96" spans="1:13" s="27" customFormat="1" ht="13.8" hidden="1">
      <c r="A96" s="39" t="s">
        <v>121</v>
      </c>
      <c r="B96" s="58" t="s">
        <v>34</v>
      </c>
      <c r="C96" s="59" t="s">
        <v>1129</v>
      </c>
      <c r="D96" s="59">
        <v>1000000569</v>
      </c>
      <c r="E96" s="60" t="s">
        <v>1130</v>
      </c>
      <c r="F96" s="40">
        <v>43208</v>
      </c>
      <c r="G96" s="40" t="s">
        <v>113</v>
      </c>
      <c r="H96" s="50">
        <v>1</v>
      </c>
      <c r="I96" s="106">
        <f t="shared" si="2"/>
        <v>1</v>
      </c>
      <c r="J96" s="107">
        <v>135</v>
      </c>
      <c r="K96" s="107">
        <v>62.6</v>
      </c>
      <c r="L96" s="107">
        <v>41.4</v>
      </c>
      <c r="M96" s="107">
        <v>0</v>
      </c>
    </row>
    <row r="97" spans="1:13" s="27" customFormat="1" ht="13.8" hidden="1">
      <c r="A97" s="39" t="s">
        <v>121</v>
      </c>
      <c r="B97" s="58" t="s">
        <v>34</v>
      </c>
      <c r="C97" s="59" t="s">
        <v>1131</v>
      </c>
      <c r="D97" s="59">
        <v>1000000559</v>
      </c>
      <c r="E97" s="60" t="s">
        <v>1132</v>
      </c>
      <c r="F97" s="40">
        <v>43259</v>
      </c>
      <c r="G97" s="40" t="s">
        <v>113</v>
      </c>
      <c r="H97" s="50">
        <v>1</v>
      </c>
      <c r="I97" s="106">
        <f t="shared" si="2"/>
        <v>1</v>
      </c>
      <c r="J97" s="107">
        <v>0</v>
      </c>
      <c r="K97" s="107">
        <v>26</v>
      </c>
      <c r="L97" s="107">
        <v>85</v>
      </c>
      <c r="M97" s="107">
        <v>50</v>
      </c>
    </row>
    <row r="98" spans="1:13" s="27" customFormat="1" ht="13.8" hidden="1">
      <c r="A98" s="39" t="s">
        <v>121</v>
      </c>
      <c r="B98" s="58" t="s">
        <v>34</v>
      </c>
      <c r="C98" s="59" t="s">
        <v>1135</v>
      </c>
      <c r="D98" s="59">
        <v>1000000561</v>
      </c>
      <c r="E98" s="60" t="s">
        <v>1136</v>
      </c>
      <c r="F98" s="40">
        <v>43357</v>
      </c>
      <c r="G98" s="40" t="s">
        <v>113</v>
      </c>
      <c r="H98" s="50">
        <v>0</v>
      </c>
      <c r="I98" s="106">
        <f t="shared" si="2"/>
        <v>1</v>
      </c>
      <c r="J98" s="107">
        <v>200</v>
      </c>
      <c r="K98" s="107">
        <v>172</v>
      </c>
      <c r="L98" s="107">
        <v>166</v>
      </c>
      <c r="M98" s="107">
        <v>100</v>
      </c>
    </row>
    <row r="99" spans="1:13" s="27" customFormat="1" ht="13.8" hidden="1">
      <c r="A99" s="39" t="s">
        <v>121</v>
      </c>
      <c r="B99" s="58" t="s">
        <v>34</v>
      </c>
      <c r="C99" s="59" t="s">
        <v>1137</v>
      </c>
      <c r="D99" s="59">
        <v>1000000573</v>
      </c>
      <c r="E99" s="60" t="s">
        <v>1138</v>
      </c>
      <c r="F99" s="40">
        <v>43357</v>
      </c>
      <c r="G99" s="40" t="s">
        <v>113</v>
      </c>
      <c r="H99" s="50">
        <v>0</v>
      </c>
      <c r="I99" s="106">
        <f t="shared" si="2"/>
        <v>1</v>
      </c>
      <c r="J99" s="107">
        <v>3740.9</v>
      </c>
      <c r="K99" s="107">
        <v>2059.1</v>
      </c>
      <c r="L99" s="107">
        <v>5605.25</v>
      </c>
      <c r="M99" s="107">
        <v>5015</v>
      </c>
    </row>
    <row r="100" spans="1:13" s="27" customFormat="1" ht="13.8" hidden="1">
      <c r="A100" s="39" t="s">
        <v>121</v>
      </c>
      <c r="B100" s="58" t="s">
        <v>34</v>
      </c>
      <c r="C100" s="59" t="s">
        <v>1139</v>
      </c>
      <c r="D100" s="59">
        <v>1000000983</v>
      </c>
      <c r="E100" s="60" t="s">
        <v>1140</v>
      </c>
      <c r="F100" s="40">
        <v>43711</v>
      </c>
      <c r="G100" s="40" t="s">
        <v>113</v>
      </c>
      <c r="H100" s="50">
        <v>0</v>
      </c>
      <c r="I100" s="106">
        <f t="shared" si="2"/>
        <v>1</v>
      </c>
      <c r="J100" s="107">
        <v>150</v>
      </c>
      <c r="K100" s="107">
        <v>139</v>
      </c>
      <c r="L100" s="107">
        <v>285</v>
      </c>
      <c r="M100" s="107">
        <v>409</v>
      </c>
    </row>
    <row r="101" spans="1:13" s="27" customFormat="1" ht="13.8" hidden="1">
      <c r="A101" s="39" t="s">
        <v>121</v>
      </c>
      <c r="B101" s="58" t="s">
        <v>34</v>
      </c>
      <c r="C101" s="59" t="s">
        <v>1143</v>
      </c>
      <c r="D101" s="59">
        <v>1000000976</v>
      </c>
      <c r="E101" s="60" t="s">
        <v>1144</v>
      </c>
      <c r="F101" s="40">
        <v>44002</v>
      </c>
      <c r="G101" s="40" t="s">
        <v>113</v>
      </c>
      <c r="H101" s="50">
        <v>0</v>
      </c>
      <c r="I101" s="106">
        <f t="shared" si="2"/>
        <v>1</v>
      </c>
      <c r="J101" s="107">
        <v>157</v>
      </c>
      <c r="K101" s="107">
        <v>74</v>
      </c>
      <c r="L101" s="107">
        <v>235</v>
      </c>
      <c r="M101" s="107">
        <v>85</v>
      </c>
    </row>
    <row r="102" spans="1:13" s="27" customFormat="1" ht="13.8" hidden="1">
      <c r="A102" s="39" t="s">
        <v>121</v>
      </c>
      <c r="B102" s="58" t="s">
        <v>34</v>
      </c>
      <c r="C102" s="59" t="s">
        <v>1149</v>
      </c>
      <c r="D102" s="59">
        <v>1000000970</v>
      </c>
      <c r="E102" s="60" t="s">
        <v>1150</v>
      </c>
      <c r="F102" s="40">
        <v>44309</v>
      </c>
      <c r="G102" s="40" t="s">
        <v>113</v>
      </c>
      <c r="H102" s="50">
        <v>0</v>
      </c>
      <c r="I102" s="106">
        <f t="shared" si="2"/>
        <v>1</v>
      </c>
      <c r="J102" s="107">
        <v>1448</v>
      </c>
      <c r="K102" s="107">
        <v>1037</v>
      </c>
      <c r="L102" s="107">
        <v>2501.5</v>
      </c>
      <c r="M102" s="107">
        <v>2152</v>
      </c>
    </row>
    <row r="103" spans="1:13" s="27" customFormat="1" ht="13.8" hidden="1">
      <c r="A103" s="39" t="s">
        <v>121</v>
      </c>
      <c r="B103" s="58" t="s">
        <v>34</v>
      </c>
      <c r="C103" s="59" t="s">
        <v>1153</v>
      </c>
      <c r="D103" s="59">
        <v>1000002823</v>
      </c>
      <c r="E103" s="60" t="s">
        <v>1154</v>
      </c>
      <c r="F103" s="40">
        <v>44740</v>
      </c>
      <c r="G103" s="40" t="s">
        <v>113</v>
      </c>
      <c r="H103" s="50">
        <v>0</v>
      </c>
      <c r="I103" s="106">
        <f t="shared" si="2"/>
        <v>1</v>
      </c>
      <c r="J103" s="107">
        <v>275</v>
      </c>
      <c r="K103" s="107">
        <v>80</v>
      </c>
      <c r="L103" s="107">
        <v>60</v>
      </c>
      <c r="M103" s="107">
        <v>270.5</v>
      </c>
    </row>
    <row r="104" spans="1:13" s="27" customFormat="1" ht="13.8" hidden="1">
      <c r="A104" s="39" t="s">
        <v>121</v>
      </c>
      <c r="B104" s="58" t="s">
        <v>34</v>
      </c>
      <c r="C104" s="61" t="s">
        <v>1159</v>
      </c>
      <c r="D104" s="59">
        <v>1000003192</v>
      </c>
      <c r="E104" s="61" t="s">
        <v>1160</v>
      </c>
      <c r="F104" s="40">
        <v>44924</v>
      </c>
      <c r="G104" s="40" t="s">
        <v>113</v>
      </c>
      <c r="H104" s="50">
        <v>0</v>
      </c>
      <c r="I104" s="106">
        <f t="shared" si="2"/>
        <v>1</v>
      </c>
      <c r="J104" s="107">
        <v>118</v>
      </c>
      <c r="K104" s="107">
        <v>269.5</v>
      </c>
      <c r="L104" s="107">
        <v>174</v>
      </c>
      <c r="M104" s="107">
        <v>245</v>
      </c>
    </row>
    <row r="105" spans="1:13" s="27" customFormat="1" ht="13.8" hidden="1">
      <c r="A105" s="50" t="s">
        <v>121</v>
      </c>
      <c r="B105" s="63" t="s">
        <v>34</v>
      </c>
      <c r="C105" s="63" t="s">
        <v>1169</v>
      </c>
      <c r="D105" s="63">
        <v>1000003908</v>
      </c>
      <c r="E105" s="63" t="s">
        <v>1170</v>
      </c>
      <c r="F105" s="40">
        <v>45392</v>
      </c>
      <c r="G105" s="40" t="s">
        <v>113</v>
      </c>
      <c r="H105" s="50">
        <v>0</v>
      </c>
      <c r="I105" s="106">
        <f t="shared" si="2"/>
        <v>1</v>
      </c>
      <c r="J105" s="107">
        <v>187</v>
      </c>
      <c r="K105" s="107">
        <v>217</v>
      </c>
      <c r="L105" s="107">
        <v>183</v>
      </c>
      <c r="M105" s="107">
        <v>300</v>
      </c>
    </row>
    <row r="106" spans="1:13" s="27" customFormat="1" ht="13.8" hidden="1">
      <c r="A106" s="39" t="s">
        <v>121</v>
      </c>
      <c r="B106" s="58" t="s">
        <v>37</v>
      </c>
      <c r="C106" s="59" t="s">
        <v>1181</v>
      </c>
      <c r="D106" s="59">
        <v>1000000624</v>
      </c>
      <c r="E106" s="60" t="s">
        <v>1182</v>
      </c>
      <c r="F106" s="40">
        <v>41766</v>
      </c>
      <c r="G106" s="40" t="s">
        <v>113</v>
      </c>
      <c r="H106" s="50">
        <v>0</v>
      </c>
      <c r="I106" s="106">
        <f t="shared" si="2"/>
        <v>1</v>
      </c>
      <c r="J106" s="107">
        <v>1365</v>
      </c>
      <c r="K106" s="107">
        <v>945</v>
      </c>
      <c r="L106" s="107">
        <v>1225</v>
      </c>
      <c r="M106" s="107">
        <v>924.95</v>
      </c>
    </row>
    <row r="107" spans="1:13" s="27" customFormat="1" ht="13.8" hidden="1">
      <c r="A107" s="39" t="s">
        <v>121</v>
      </c>
      <c r="B107" s="58" t="s">
        <v>37</v>
      </c>
      <c r="C107" s="59" t="s">
        <v>1183</v>
      </c>
      <c r="D107" s="59">
        <v>1000000631</v>
      </c>
      <c r="E107" s="60" t="s">
        <v>1184</v>
      </c>
      <c r="F107" s="40">
        <v>41892</v>
      </c>
      <c r="G107" s="40" t="s">
        <v>113</v>
      </c>
      <c r="H107" s="50">
        <v>0</v>
      </c>
      <c r="I107" s="106">
        <f t="shared" si="2"/>
        <v>1</v>
      </c>
      <c r="J107" s="107">
        <v>945</v>
      </c>
      <c r="K107" s="107">
        <v>1225</v>
      </c>
      <c r="L107" s="107">
        <v>1015</v>
      </c>
      <c r="M107" s="107">
        <v>875</v>
      </c>
    </row>
    <row r="108" spans="1:13" s="27" customFormat="1" ht="13.8" hidden="1">
      <c r="A108" s="39" t="s">
        <v>121</v>
      </c>
      <c r="B108" s="58" t="s">
        <v>37</v>
      </c>
      <c r="C108" s="59" t="s">
        <v>1185</v>
      </c>
      <c r="D108" s="59">
        <v>1000000621</v>
      </c>
      <c r="E108" s="60" t="s">
        <v>1186</v>
      </c>
      <c r="F108" s="40">
        <v>41913</v>
      </c>
      <c r="G108" s="40" t="s">
        <v>113</v>
      </c>
      <c r="H108" s="50">
        <v>0</v>
      </c>
      <c r="I108" s="106">
        <f t="shared" si="2"/>
        <v>1</v>
      </c>
      <c r="J108" s="107">
        <v>3013.45</v>
      </c>
      <c r="K108" s="107">
        <v>3570</v>
      </c>
      <c r="L108" s="107">
        <v>3384</v>
      </c>
      <c r="M108" s="107">
        <v>2465.35</v>
      </c>
    </row>
    <row r="109" spans="1:13" s="27" customFormat="1" ht="13.8" hidden="1">
      <c r="A109" s="39" t="s">
        <v>121</v>
      </c>
      <c r="B109" s="58" t="s">
        <v>37</v>
      </c>
      <c r="C109" s="59" t="s">
        <v>1187</v>
      </c>
      <c r="D109" s="59">
        <v>1000000626</v>
      </c>
      <c r="E109" s="60" t="s">
        <v>1188</v>
      </c>
      <c r="F109" s="40">
        <v>42117</v>
      </c>
      <c r="G109" s="40" t="s">
        <v>113</v>
      </c>
      <c r="H109" s="50">
        <v>0</v>
      </c>
      <c r="I109" s="106">
        <f t="shared" si="2"/>
        <v>1</v>
      </c>
      <c r="J109" s="107">
        <v>140</v>
      </c>
      <c r="K109" s="107">
        <v>105</v>
      </c>
      <c r="L109" s="107">
        <v>105</v>
      </c>
      <c r="M109" s="107">
        <v>105</v>
      </c>
    </row>
    <row r="110" spans="1:13" s="27" customFormat="1" ht="13.8" hidden="1">
      <c r="A110" s="39" t="s">
        <v>121</v>
      </c>
      <c r="B110" s="58" t="s">
        <v>37</v>
      </c>
      <c r="C110" s="59" t="s">
        <v>1191</v>
      </c>
      <c r="D110" s="59">
        <v>1000000627</v>
      </c>
      <c r="E110" s="60" t="s">
        <v>1192</v>
      </c>
      <c r="F110" s="40">
        <v>43294</v>
      </c>
      <c r="G110" s="40" t="s">
        <v>113</v>
      </c>
      <c r="H110" s="50">
        <v>0</v>
      </c>
      <c r="I110" s="106">
        <f t="shared" si="2"/>
        <v>1</v>
      </c>
      <c r="J110" s="107">
        <v>675</v>
      </c>
      <c r="K110" s="107">
        <v>1085</v>
      </c>
      <c r="L110" s="107">
        <v>775</v>
      </c>
      <c r="M110" s="107">
        <v>1210</v>
      </c>
    </row>
    <row r="111" spans="1:13" s="27" customFormat="1" ht="13.8" hidden="1">
      <c r="A111" s="39" t="s">
        <v>121</v>
      </c>
      <c r="B111" s="58" t="s">
        <v>37</v>
      </c>
      <c r="C111" s="59" t="s">
        <v>1193</v>
      </c>
      <c r="D111" s="59">
        <v>1000000623</v>
      </c>
      <c r="E111" s="60" t="s">
        <v>1194</v>
      </c>
      <c r="F111" s="40">
        <v>43381</v>
      </c>
      <c r="G111" s="40" t="s">
        <v>113</v>
      </c>
      <c r="H111" s="50">
        <v>0</v>
      </c>
      <c r="I111" s="106">
        <f t="shared" si="2"/>
        <v>1</v>
      </c>
      <c r="J111" s="107">
        <v>0</v>
      </c>
      <c r="K111" s="107">
        <v>140</v>
      </c>
      <c r="L111" s="107">
        <v>209.70000000000002</v>
      </c>
      <c r="M111" s="107">
        <v>70</v>
      </c>
    </row>
    <row r="112" spans="1:13" s="27" customFormat="1" ht="13.8" hidden="1">
      <c r="A112" s="39" t="s">
        <v>121</v>
      </c>
      <c r="B112" s="58" t="s">
        <v>37</v>
      </c>
      <c r="C112" s="59" t="s">
        <v>1197</v>
      </c>
      <c r="D112" s="59">
        <v>1000001017</v>
      </c>
      <c r="E112" s="60" t="s">
        <v>1198</v>
      </c>
      <c r="F112" s="40">
        <v>43629</v>
      </c>
      <c r="G112" s="40" t="s">
        <v>113</v>
      </c>
      <c r="H112" s="50">
        <v>0</v>
      </c>
      <c r="I112" s="106">
        <f t="shared" si="2"/>
        <v>1</v>
      </c>
      <c r="J112" s="107">
        <v>2250.8000000000002</v>
      </c>
      <c r="K112" s="107">
        <v>2315</v>
      </c>
      <c r="L112" s="107">
        <v>2240</v>
      </c>
      <c r="M112" s="107">
        <v>1818</v>
      </c>
    </row>
    <row r="113" spans="1:13" s="27" customFormat="1" ht="13.8" hidden="1">
      <c r="A113" s="39" t="s">
        <v>121</v>
      </c>
      <c r="B113" s="58" t="s">
        <v>37</v>
      </c>
      <c r="C113" s="59" t="s">
        <v>1199</v>
      </c>
      <c r="D113" s="59">
        <v>1000001016</v>
      </c>
      <c r="E113" s="60" t="s">
        <v>1200</v>
      </c>
      <c r="F113" s="40">
        <v>43715</v>
      </c>
      <c r="G113" s="40" t="s">
        <v>113</v>
      </c>
      <c r="H113" s="50">
        <v>0</v>
      </c>
      <c r="I113" s="106">
        <f t="shared" si="2"/>
        <v>1</v>
      </c>
      <c r="J113" s="107">
        <v>520</v>
      </c>
      <c r="K113" s="107">
        <v>600</v>
      </c>
      <c r="L113" s="107">
        <v>480</v>
      </c>
      <c r="M113" s="107">
        <v>440</v>
      </c>
    </row>
    <row r="114" spans="1:13" s="27" customFormat="1" ht="13.8" hidden="1">
      <c r="A114" s="39" t="s">
        <v>121</v>
      </c>
      <c r="B114" s="58" t="s">
        <v>37</v>
      </c>
      <c r="C114" s="59" t="s">
        <v>1201</v>
      </c>
      <c r="D114" s="59">
        <v>1000001014</v>
      </c>
      <c r="E114" s="60" t="s">
        <v>1202</v>
      </c>
      <c r="F114" s="40">
        <v>43806</v>
      </c>
      <c r="G114" s="40" t="s">
        <v>113</v>
      </c>
      <c r="H114" s="50">
        <v>0</v>
      </c>
      <c r="I114" s="106">
        <f t="shared" si="2"/>
        <v>1</v>
      </c>
      <c r="J114" s="107">
        <v>1540</v>
      </c>
      <c r="K114" s="107">
        <v>1330</v>
      </c>
      <c r="L114" s="107">
        <v>1575</v>
      </c>
      <c r="M114" s="107">
        <v>1540</v>
      </c>
    </row>
    <row r="115" spans="1:13" s="27" customFormat="1" ht="13.8" hidden="1">
      <c r="A115" s="39" t="s">
        <v>121</v>
      </c>
      <c r="B115" s="58" t="s">
        <v>37</v>
      </c>
      <c r="C115" s="59" t="s">
        <v>1207</v>
      </c>
      <c r="D115" s="59">
        <v>1000001031</v>
      </c>
      <c r="E115" s="60" t="s">
        <v>1208</v>
      </c>
      <c r="F115" s="40">
        <v>44404</v>
      </c>
      <c r="G115" s="40" t="s">
        <v>113</v>
      </c>
      <c r="H115" s="50">
        <v>0</v>
      </c>
      <c r="I115" s="106">
        <f t="shared" si="2"/>
        <v>1</v>
      </c>
      <c r="J115" s="107">
        <v>235</v>
      </c>
      <c r="K115" s="107">
        <v>275</v>
      </c>
      <c r="L115" s="107">
        <v>360</v>
      </c>
      <c r="M115" s="107">
        <v>200</v>
      </c>
    </row>
    <row r="116" spans="1:13" s="27" customFormat="1" ht="13.8" hidden="1">
      <c r="A116" s="39" t="s">
        <v>121</v>
      </c>
      <c r="B116" s="58" t="s">
        <v>37</v>
      </c>
      <c r="C116" s="59" t="s">
        <v>1209</v>
      </c>
      <c r="D116" s="59">
        <v>1000001027</v>
      </c>
      <c r="E116" s="60" t="s">
        <v>1210</v>
      </c>
      <c r="F116" s="40">
        <v>44459</v>
      </c>
      <c r="G116" s="40" t="s">
        <v>113</v>
      </c>
      <c r="H116" s="50">
        <v>0</v>
      </c>
      <c r="I116" s="106">
        <f t="shared" si="2"/>
        <v>1</v>
      </c>
      <c r="J116" s="107">
        <v>210</v>
      </c>
      <c r="K116" s="107">
        <v>210</v>
      </c>
      <c r="L116" s="107">
        <v>185</v>
      </c>
      <c r="M116" s="107">
        <v>210</v>
      </c>
    </row>
    <row r="117" spans="1:13" s="27" customFormat="1" ht="13.8" hidden="1">
      <c r="A117" s="39" t="s">
        <v>121</v>
      </c>
      <c r="B117" s="58" t="s">
        <v>37</v>
      </c>
      <c r="C117" s="59" t="s">
        <v>1213</v>
      </c>
      <c r="D117" s="59">
        <v>1000001024</v>
      </c>
      <c r="E117" s="60" t="s">
        <v>1214</v>
      </c>
      <c r="F117" s="40">
        <v>44467</v>
      </c>
      <c r="G117" s="40" t="s">
        <v>113</v>
      </c>
      <c r="H117" s="50">
        <v>0</v>
      </c>
      <c r="I117" s="106">
        <f t="shared" si="2"/>
        <v>1</v>
      </c>
      <c r="J117" s="107">
        <v>260</v>
      </c>
      <c r="K117" s="107">
        <v>770</v>
      </c>
      <c r="L117" s="107">
        <v>598.29999999999995</v>
      </c>
      <c r="M117" s="107">
        <v>266</v>
      </c>
    </row>
    <row r="118" spans="1:13" s="27" customFormat="1" ht="13.8" hidden="1">
      <c r="A118" s="39" t="s">
        <v>121</v>
      </c>
      <c r="B118" s="58" t="s">
        <v>37</v>
      </c>
      <c r="C118" s="61" t="s">
        <v>1219</v>
      </c>
      <c r="D118" s="59">
        <v>1000003000</v>
      </c>
      <c r="E118" s="61" t="s">
        <v>1220</v>
      </c>
      <c r="F118" s="40">
        <v>44833</v>
      </c>
      <c r="G118" s="40" t="s">
        <v>113</v>
      </c>
      <c r="H118" s="50">
        <v>0</v>
      </c>
      <c r="I118" s="106">
        <f t="shared" si="2"/>
        <v>1</v>
      </c>
      <c r="J118" s="107">
        <v>0</v>
      </c>
      <c r="K118" s="107">
        <v>0</v>
      </c>
      <c r="L118" s="107">
        <v>35</v>
      </c>
      <c r="M118" s="107">
        <v>55</v>
      </c>
    </row>
    <row r="119" spans="1:13" s="27" customFormat="1" ht="13.8" hidden="1">
      <c r="A119" s="39" t="s">
        <v>121</v>
      </c>
      <c r="B119" s="58" t="s">
        <v>37</v>
      </c>
      <c r="C119" s="61" t="s">
        <v>1225</v>
      </c>
      <c r="D119" s="59">
        <v>1000003445</v>
      </c>
      <c r="E119" s="61" t="s">
        <v>1226</v>
      </c>
      <c r="F119" s="40">
        <v>45008</v>
      </c>
      <c r="G119" s="40" t="s">
        <v>113</v>
      </c>
      <c r="H119" s="50">
        <v>0</v>
      </c>
      <c r="I119" s="106">
        <f t="shared" si="2"/>
        <v>1</v>
      </c>
      <c r="J119" s="107">
        <v>420</v>
      </c>
      <c r="K119" s="107">
        <v>595</v>
      </c>
      <c r="L119" s="107">
        <v>758.55</v>
      </c>
      <c r="M119" s="107">
        <v>560</v>
      </c>
    </row>
    <row r="120" spans="1:13" s="27" customFormat="1" ht="13.8" hidden="1">
      <c r="A120" s="39" t="s">
        <v>121</v>
      </c>
      <c r="B120" s="58" t="s">
        <v>37</v>
      </c>
      <c r="C120" s="61" t="s">
        <v>1229</v>
      </c>
      <c r="D120" s="59">
        <v>1000003570</v>
      </c>
      <c r="E120" s="61" t="s">
        <v>1230</v>
      </c>
      <c r="F120" s="40">
        <v>45078</v>
      </c>
      <c r="G120" s="40" t="s">
        <v>113</v>
      </c>
      <c r="H120" s="50">
        <v>1</v>
      </c>
      <c r="I120" s="106">
        <f t="shared" si="2"/>
        <v>1</v>
      </c>
      <c r="J120" s="107">
        <v>70</v>
      </c>
      <c r="K120" s="107">
        <v>0</v>
      </c>
      <c r="L120" s="107">
        <v>10</v>
      </c>
      <c r="M120" s="107">
        <v>0</v>
      </c>
    </row>
    <row r="121" spans="1:13" s="27" customFormat="1" ht="13.8" hidden="1">
      <c r="A121" s="39" t="s">
        <v>121</v>
      </c>
      <c r="B121" s="58" t="s">
        <v>37</v>
      </c>
      <c r="C121" s="61" t="s">
        <v>1231</v>
      </c>
      <c r="D121" s="59">
        <v>1000003698</v>
      </c>
      <c r="E121" s="61" t="s">
        <v>1232</v>
      </c>
      <c r="F121" s="40">
        <v>45162</v>
      </c>
      <c r="G121" s="40" t="s">
        <v>113</v>
      </c>
      <c r="H121" s="50">
        <v>0</v>
      </c>
      <c r="I121" s="106">
        <f t="shared" si="2"/>
        <v>1</v>
      </c>
      <c r="J121" s="107">
        <v>565</v>
      </c>
      <c r="K121" s="107">
        <v>560</v>
      </c>
      <c r="L121" s="107">
        <v>420</v>
      </c>
      <c r="M121" s="107">
        <v>175</v>
      </c>
    </row>
    <row r="122" spans="1:13" s="27" customFormat="1" ht="13.8" hidden="1">
      <c r="A122" s="50" t="s">
        <v>121</v>
      </c>
      <c r="B122" s="63" t="s">
        <v>37</v>
      </c>
      <c r="C122" s="63" t="s">
        <v>1237</v>
      </c>
      <c r="D122" s="63">
        <v>1000003924</v>
      </c>
      <c r="E122" s="63" t="s">
        <v>1238</v>
      </c>
      <c r="F122" s="40">
        <v>45412</v>
      </c>
      <c r="G122" s="40" t="s">
        <v>113</v>
      </c>
      <c r="H122" s="50">
        <v>0</v>
      </c>
      <c r="I122" s="106">
        <f t="shared" si="2"/>
        <v>1</v>
      </c>
      <c r="J122" s="107">
        <v>455</v>
      </c>
      <c r="K122" s="107">
        <v>595</v>
      </c>
      <c r="L122" s="107">
        <v>810</v>
      </c>
      <c r="M122" s="107">
        <v>520</v>
      </c>
    </row>
    <row r="123" spans="1:13" s="27" customFormat="1" ht="13.8" hidden="1">
      <c r="A123" s="39" t="s">
        <v>1245</v>
      </c>
      <c r="B123" s="58" t="s">
        <v>40</v>
      </c>
      <c r="C123" s="59" t="s">
        <v>1266</v>
      </c>
      <c r="D123" s="59">
        <v>1000000283</v>
      </c>
      <c r="E123" s="60" t="s">
        <v>1267</v>
      </c>
      <c r="F123" s="40">
        <v>41541</v>
      </c>
      <c r="G123" s="40" t="s">
        <v>113</v>
      </c>
      <c r="H123" s="50">
        <v>0</v>
      </c>
      <c r="I123" s="106">
        <f t="shared" si="2"/>
        <v>1</v>
      </c>
      <c r="J123" s="107">
        <v>813.5</v>
      </c>
      <c r="K123" s="107">
        <v>953.5</v>
      </c>
      <c r="L123" s="107">
        <v>887.5</v>
      </c>
      <c r="M123" s="107">
        <v>879.5</v>
      </c>
    </row>
    <row r="124" spans="1:13" s="27" customFormat="1" ht="13.8" hidden="1">
      <c r="A124" s="39" t="s">
        <v>1245</v>
      </c>
      <c r="B124" s="58" t="s">
        <v>40</v>
      </c>
      <c r="C124" s="59" t="s">
        <v>1278</v>
      </c>
      <c r="D124" s="59">
        <v>1000000284</v>
      </c>
      <c r="E124" s="60" t="s">
        <v>1279</v>
      </c>
      <c r="F124" s="40">
        <v>42795</v>
      </c>
      <c r="G124" s="40" t="s">
        <v>113</v>
      </c>
      <c r="H124" s="50">
        <v>0</v>
      </c>
      <c r="I124" s="106">
        <f t="shared" si="2"/>
        <v>1</v>
      </c>
      <c r="J124" s="107">
        <v>62.5</v>
      </c>
      <c r="K124" s="107">
        <v>100.5</v>
      </c>
      <c r="L124" s="107">
        <v>147</v>
      </c>
      <c r="M124" s="107">
        <v>130</v>
      </c>
    </row>
    <row r="125" spans="1:13" s="27" customFormat="1" ht="13.8" hidden="1">
      <c r="A125" s="39" t="s">
        <v>1245</v>
      </c>
      <c r="B125" s="58" t="s">
        <v>40</v>
      </c>
      <c r="C125" s="58" t="s">
        <v>1324</v>
      </c>
      <c r="D125" s="58">
        <v>1000003805</v>
      </c>
      <c r="E125" s="58" t="s">
        <v>1309</v>
      </c>
      <c r="F125" s="40">
        <v>45288</v>
      </c>
      <c r="G125" s="40" t="s">
        <v>113</v>
      </c>
      <c r="H125" s="50">
        <v>0</v>
      </c>
      <c r="I125" s="106">
        <f t="shared" si="2"/>
        <v>1</v>
      </c>
      <c r="J125" s="107">
        <v>25</v>
      </c>
      <c r="K125" s="107">
        <v>37.5</v>
      </c>
      <c r="L125" s="107">
        <v>25</v>
      </c>
      <c r="M125" s="107">
        <v>33</v>
      </c>
    </row>
    <row r="126" spans="1:13" s="27" customFormat="1" ht="13.8" hidden="1">
      <c r="A126" s="39" t="s">
        <v>1245</v>
      </c>
      <c r="B126" s="58" t="s">
        <v>40</v>
      </c>
      <c r="C126" s="59" t="s">
        <v>1282</v>
      </c>
      <c r="D126" s="59">
        <v>1000000286</v>
      </c>
      <c r="E126" s="60" t="s">
        <v>1283</v>
      </c>
      <c r="F126" s="40">
        <v>43173</v>
      </c>
      <c r="G126" s="40" t="s">
        <v>113</v>
      </c>
      <c r="H126" s="50">
        <v>0</v>
      </c>
      <c r="I126" s="106">
        <f t="shared" si="2"/>
        <v>1</v>
      </c>
      <c r="J126" s="107">
        <v>76.25</v>
      </c>
      <c r="K126" s="107">
        <v>140</v>
      </c>
      <c r="L126" s="107">
        <v>121.5</v>
      </c>
      <c r="M126" s="107">
        <v>123.5</v>
      </c>
    </row>
    <row r="127" spans="1:13" s="27" customFormat="1" ht="13.8" hidden="1">
      <c r="A127" s="39" t="s">
        <v>1245</v>
      </c>
      <c r="B127" s="58" t="s">
        <v>40</v>
      </c>
      <c r="C127" s="59" t="s">
        <v>1268</v>
      </c>
      <c r="D127" s="59">
        <v>1000000287</v>
      </c>
      <c r="E127" s="60" t="s">
        <v>1269</v>
      </c>
      <c r="F127" s="40">
        <v>41802</v>
      </c>
      <c r="G127" s="40" t="s">
        <v>113</v>
      </c>
      <c r="H127" s="50">
        <v>0</v>
      </c>
      <c r="I127" s="106">
        <f t="shared" si="2"/>
        <v>1</v>
      </c>
      <c r="J127" s="107">
        <v>152.5</v>
      </c>
      <c r="K127" s="107">
        <v>182</v>
      </c>
      <c r="L127" s="107">
        <v>163.5</v>
      </c>
      <c r="M127" s="107">
        <v>122</v>
      </c>
    </row>
    <row r="128" spans="1:13" s="27" customFormat="1" ht="13.8" hidden="1">
      <c r="A128" s="39" t="s">
        <v>1245</v>
      </c>
      <c r="B128" s="58" t="s">
        <v>40</v>
      </c>
      <c r="C128" s="61" t="s">
        <v>1260</v>
      </c>
      <c r="D128" s="59">
        <v>1000000291</v>
      </c>
      <c r="E128" s="60" t="s">
        <v>1261</v>
      </c>
      <c r="F128" s="40">
        <v>41097</v>
      </c>
      <c r="G128" s="40" t="s">
        <v>113</v>
      </c>
      <c r="H128" s="50">
        <v>1</v>
      </c>
      <c r="I128" s="106">
        <f t="shared" si="2"/>
        <v>1</v>
      </c>
      <c r="J128" s="107">
        <v>0</v>
      </c>
      <c r="K128" s="107">
        <v>7</v>
      </c>
      <c r="L128" s="107">
        <v>0</v>
      </c>
      <c r="M128" s="107">
        <v>0</v>
      </c>
    </row>
    <row r="129" spans="1:13" s="27" customFormat="1" ht="13.8" hidden="1">
      <c r="A129" s="39" t="s">
        <v>1245</v>
      </c>
      <c r="B129" s="58" t="s">
        <v>40</v>
      </c>
      <c r="C129" s="59" t="s">
        <v>1252</v>
      </c>
      <c r="D129" s="59">
        <v>1000000292</v>
      </c>
      <c r="E129" s="60" t="s">
        <v>1253</v>
      </c>
      <c r="F129" s="40">
        <v>38941</v>
      </c>
      <c r="G129" s="40" t="s">
        <v>113</v>
      </c>
      <c r="H129" s="50">
        <v>0</v>
      </c>
      <c r="I129" s="106">
        <f t="shared" si="2"/>
        <v>1</v>
      </c>
      <c r="J129" s="107">
        <v>597.20000000000005</v>
      </c>
      <c r="K129" s="107">
        <v>717.5</v>
      </c>
      <c r="L129" s="107">
        <v>852</v>
      </c>
      <c r="M129" s="107">
        <v>851.5</v>
      </c>
    </row>
    <row r="130" spans="1:13" s="27" customFormat="1" ht="13.8" hidden="1">
      <c r="A130" s="39" t="s">
        <v>1245</v>
      </c>
      <c r="B130" s="58" t="s">
        <v>40</v>
      </c>
      <c r="C130" s="61" t="s">
        <v>1304</v>
      </c>
      <c r="D130" s="59">
        <v>1000003294</v>
      </c>
      <c r="E130" s="61" t="s">
        <v>1305</v>
      </c>
      <c r="F130" s="40">
        <v>44953</v>
      </c>
      <c r="G130" s="40" t="s">
        <v>113</v>
      </c>
      <c r="H130" s="50">
        <v>0</v>
      </c>
      <c r="I130" s="106">
        <f t="shared" si="2"/>
        <v>1</v>
      </c>
      <c r="J130" s="107">
        <v>129</v>
      </c>
      <c r="K130" s="107">
        <v>143</v>
      </c>
      <c r="L130" s="107">
        <v>152</v>
      </c>
      <c r="M130" s="107">
        <v>179.5</v>
      </c>
    </row>
    <row r="131" spans="1:13" s="27" customFormat="1" ht="13.8" hidden="1">
      <c r="A131" s="39" t="s">
        <v>1245</v>
      </c>
      <c r="B131" s="58" t="s">
        <v>40</v>
      </c>
      <c r="C131" s="59" t="s">
        <v>1274</v>
      </c>
      <c r="D131" s="59">
        <v>1000000294</v>
      </c>
      <c r="E131" s="60" t="s">
        <v>1275</v>
      </c>
      <c r="F131" s="40">
        <v>42762</v>
      </c>
      <c r="G131" s="40" t="s">
        <v>113</v>
      </c>
      <c r="H131" s="50">
        <v>0</v>
      </c>
      <c r="I131" s="106">
        <f t="shared" ref="I131:I194" si="3">IF(G131&gt;0,1,0)</f>
        <v>1</v>
      </c>
      <c r="J131" s="107">
        <v>490</v>
      </c>
      <c r="K131" s="107">
        <v>396.5</v>
      </c>
      <c r="L131" s="107">
        <v>564</v>
      </c>
      <c r="M131" s="107">
        <v>451.45</v>
      </c>
    </row>
    <row r="132" spans="1:13" s="27" customFormat="1" ht="13.8" hidden="1">
      <c r="A132" s="39" t="s">
        <v>1245</v>
      </c>
      <c r="B132" s="58" t="s">
        <v>40</v>
      </c>
      <c r="C132" s="59" t="s">
        <v>1280</v>
      </c>
      <c r="D132" s="59">
        <v>1000000298</v>
      </c>
      <c r="E132" s="60" t="s">
        <v>1281</v>
      </c>
      <c r="F132" s="40">
        <v>42826</v>
      </c>
      <c r="G132" s="40" t="s">
        <v>113</v>
      </c>
      <c r="H132" s="50">
        <v>0</v>
      </c>
      <c r="I132" s="106">
        <f t="shared" si="3"/>
        <v>1</v>
      </c>
      <c r="J132" s="107">
        <v>959</v>
      </c>
      <c r="K132" s="107">
        <v>1010.5</v>
      </c>
      <c r="L132" s="107">
        <v>1213</v>
      </c>
      <c r="M132" s="107">
        <v>1096.5</v>
      </c>
    </row>
    <row r="133" spans="1:13" s="27" customFormat="1" ht="13.8" hidden="1">
      <c r="A133" s="39" t="s">
        <v>1245</v>
      </c>
      <c r="B133" s="58" t="s">
        <v>40</v>
      </c>
      <c r="C133" s="59" t="s">
        <v>1272</v>
      </c>
      <c r="D133" s="59">
        <v>1000000299</v>
      </c>
      <c r="E133" s="60" t="s">
        <v>1273</v>
      </c>
      <c r="F133" s="40">
        <v>42693</v>
      </c>
      <c r="G133" s="40" t="s">
        <v>113</v>
      </c>
      <c r="H133" s="50">
        <v>0</v>
      </c>
      <c r="I133" s="106">
        <f t="shared" si="3"/>
        <v>1</v>
      </c>
      <c r="J133" s="107">
        <v>360</v>
      </c>
      <c r="K133" s="107">
        <v>435</v>
      </c>
      <c r="L133" s="107">
        <v>420</v>
      </c>
      <c r="M133" s="107">
        <v>506.5</v>
      </c>
    </row>
    <row r="134" spans="1:13" s="27" customFormat="1" ht="13.8" hidden="1">
      <c r="A134" s="39" t="s">
        <v>1245</v>
      </c>
      <c r="B134" s="58" t="s">
        <v>40</v>
      </c>
      <c r="C134" s="59" t="s">
        <v>1270</v>
      </c>
      <c r="D134" s="59">
        <v>1000000305</v>
      </c>
      <c r="E134" s="60" t="s">
        <v>1271</v>
      </c>
      <c r="F134" s="40">
        <v>41870</v>
      </c>
      <c r="G134" s="40" t="s">
        <v>113</v>
      </c>
      <c r="H134" s="50">
        <v>0</v>
      </c>
      <c r="I134" s="106">
        <f t="shared" si="3"/>
        <v>1</v>
      </c>
      <c r="J134" s="107">
        <v>267.39999999999998</v>
      </c>
      <c r="K134" s="107">
        <v>372.4</v>
      </c>
      <c r="L134" s="107">
        <v>320.39999999999998</v>
      </c>
      <c r="M134" s="107">
        <v>365.5</v>
      </c>
    </row>
    <row r="135" spans="1:13" s="27" customFormat="1" ht="13.8" hidden="1">
      <c r="A135" s="39" t="s">
        <v>1245</v>
      </c>
      <c r="B135" s="58" t="s">
        <v>43</v>
      </c>
      <c r="C135" s="59" t="s">
        <v>1341</v>
      </c>
      <c r="D135" s="59">
        <v>1000000184</v>
      </c>
      <c r="E135" s="60" t="s">
        <v>1342</v>
      </c>
      <c r="F135" s="40">
        <v>38408</v>
      </c>
      <c r="G135" s="40" t="s">
        <v>113</v>
      </c>
      <c r="H135" s="50">
        <v>0</v>
      </c>
      <c r="I135" s="106">
        <f t="shared" si="3"/>
        <v>1</v>
      </c>
      <c r="J135" s="107">
        <v>616</v>
      </c>
      <c r="K135" s="107">
        <v>904.5</v>
      </c>
      <c r="L135" s="107">
        <v>1052</v>
      </c>
      <c r="M135" s="107">
        <v>1110.5</v>
      </c>
    </row>
    <row r="136" spans="1:13" s="27" customFormat="1" ht="13.8" hidden="1">
      <c r="A136" s="39" t="s">
        <v>1245</v>
      </c>
      <c r="B136" s="58" t="s">
        <v>43</v>
      </c>
      <c r="C136" s="59" t="s">
        <v>1345</v>
      </c>
      <c r="D136" s="59">
        <v>1000000176</v>
      </c>
      <c r="E136" s="60" t="s">
        <v>1346</v>
      </c>
      <c r="F136" s="40">
        <v>38750</v>
      </c>
      <c r="G136" s="40" t="s">
        <v>113</v>
      </c>
      <c r="H136" s="50">
        <v>1</v>
      </c>
      <c r="I136" s="106">
        <f t="shared" si="3"/>
        <v>1</v>
      </c>
      <c r="J136" s="107">
        <v>20</v>
      </c>
      <c r="K136" s="107">
        <v>0</v>
      </c>
      <c r="L136" s="107">
        <v>0</v>
      </c>
      <c r="M136" s="107">
        <v>25.5</v>
      </c>
    </row>
    <row r="137" spans="1:13" s="27" customFormat="1" ht="13.8" hidden="1">
      <c r="A137" s="39" t="s">
        <v>1245</v>
      </c>
      <c r="B137" s="58" t="s">
        <v>43</v>
      </c>
      <c r="C137" s="61" t="s">
        <v>1353</v>
      </c>
      <c r="D137" s="59">
        <v>1000000177</v>
      </c>
      <c r="E137" s="60" t="s">
        <v>1354</v>
      </c>
      <c r="F137" s="40">
        <v>41912</v>
      </c>
      <c r="G137" s="40" t="s">
        <v>113</v>
      </c>
      <c r="H137" s="50">
        <v>0</v>
      </c>
      <c r="I137" s="106">
        <f t="shared" si="3"/>
        <v>1</v>
      </c>
      <c r="J137" s="107">
        <v>164</v>
      </c>
      <c r="K137" s="107">
        <v>362</v>
      </c>
      <c r="L137" s="107">
        <v>378.75</v>
      </c>
      <c r="M137" s="107">
        <v>404.5</v>
      </c>
    </row>
    <row r="138" spans="1:13" s="27" customFormat="1" ht="13.8" hidden="1">
      <c r="A138" s="39" t="s">
        <v>1245</v>
      </c>
      <c r="B138" s="58" t="s">
        <v>43</v>
      </c>
      <c r="C138" s="59" t="s">
        <v>1355</v>
      </c>
      <c r="D138" s="59">
        <v>1000000194</v>
      </c>
      <c r="E138" s="60" t="s">
        <v>1356</v>
      </c>
      <c r="F138" s="40">
        <v>42228</v>
      </c>
      <c r="G138" s="40" t="s">
        <v>113</v>
      </c>
      <c r="H138" s="50">
        <v>0</v>
      </c>
      <c r="I138" s="106">
        <f t="shared" si="3"/>
        <v>1</v>
      </c>
      <c r="J138" s="107">
        <v>285</v>
      </c>
      <c r="K138" s="107">
        <v>283</v>
      </c>
      <c r="L138" s="107">
        <v>278</v>
      </c>
      <c r="M138" s="107">
        <v>366.5</v>
      </c>
    </row>
    <row r="139" spans="1:13" s="27" customFormat="1" ht="13.8" hidden="1">
      <c r="A139" s="39" t="s">
        <v>1245</v>
      </c>
      <c r="B139" s="58" t="s">
        <v>43</v>
      </c>
      <c r="C139" s="61" t="s">
        <v>1391</v>
      </c>
      <c r="D139" s="59">
        <v>1000002740</v>
      </c>
      <c r="E139" s="60" t="s">
        <v>1392</v>
      </c>
      <c r="F139" s="40">
        <v>44685</v>
      </c>
      <c r="G139" s="40" t="s">
        <v>113</v>
      </c>
      <c r="H139" s="50">
        <v>0</v>
      </c>
      <c r="I139" s="106">
        <f t="shared" si="3"/>
        <v>1</v>
      </c>
      <c r="J139" s="107">
        <v>192</v>
      </c>
      <c r="K139" s="107">
        <v>222</v>
      </c>
      <c r="L139" s="107">
        <v>232.5</v>
      </c>
      <c r="M139" s="107">
        <v>195.5</v>
      </c>
    </row>
    <row r="140" spans="1:13" s="27" customFormat="1" ht="13.8" hidden="1">
      <c r="A140" s="39" t="s">
        <v>1245</v>
      </c>
      <c r="B140" s="58" t="s">
        <v>43</v>
      </c>
      <c r="C140" s="59" t="s">
        <v>1409</v>
      </c>
      <c r="D140" s="59">
        <v>1000003407</v>
      </c>
      <c r="E140" s="61" t="s">
        <v>922</v>
      </c>
      <c r="F140" s="40">
        <v>44991</v>
      </c>
      <c r="G140" s="40" t="s">
        <v>113</v>
      </c>
      <c r="H140" s="50">
        <v>0</v>
      </c>
      <c r="I140" s="106">
        <f t="shared" si="3"/>
        <v>1</v>
      </c>
      <c r="J140" s="107">
        <v>95</v>
      </c>
      <c r="K140" s="107">
        <v>162.5</v>
      </c>
      <c r="L140" s="107">
        <v>166</v>
      </c>
      <c r="M140" s="107">
        <v>219.5</v>
      </c>
    </row>
    <row r="141" spans="1:13" s="27" customFormat="1" ht="13.8" hidden="1">
      <c r="A141" s="50" t="s">
        <v>1245</v>
      </c>
      <c r="B141" s="63" t="s">
        <v>43</v>
      </c>
      <c r="C141" s="63" t="s">
        <v>1421</v>
      </c>
      <c r="D141" s="63">
        <v>1000003852</v>
      </c>
      <c r="E141" s="63" t="s">
        <v>1422</v>
      </c>
      <c r="F141" s="40">
        <v>45335</v>
      </c>
      <c r="G141" s="40" t="s">
        <v>113</v>
      </c>
      <c r="H141" s="50">
        <v>0</v>
      </c>
      <c r="I141" s="106">
        <f t="shared" si="3"/>
        <v>1</v>
      </c>
      <c r="J141" s="107">
        <v>107</v>
      </c>
      <c r="K141" s="107">
        <v>221.5</v>
      </c>
      <c r="L141" s="107">
        <v>264.5</v>
      </c>
      <c r="M141" s="107">
        <v>246</v>
      </c>
    </row>
    <row r="142" spans="1:13" s="27" customFormat="1" ht="13.8" hidden="1">
      <c r="A142" s="50" t="s">
        <v>1245</v>
      </c>
      <c r="B142" s="63" t="s">
        <v>43</v>
      </c>
      <c r="C142" s="63" t="s">
        <v>1427</v>
      </c>
      <c r="D142" s="63">
        <v>1000003890</v>
      </c>
      <c r="E142" s="63" t="s">
        <v>1428</v>
      </c>
      <c r="F142" s="40">
        <v>45371</v>
      </c>
      <c r="G142" s="40" t="s">
        <v>113</v>
      </c>
      <c r="H142" s="50">
        <v>0</v>
      </c>
      <c r="I142" s="106">
        <f t="shared" si="3"/>
        <v>1</v>
      </c>
      <c r="J142" s="107">
        <v>801.5</v>
      </c>
      <c r="K142" s="107">
        <v>1017</v>
      </c>
      <c r="L142" s="107">
        <v>996</v>
      </c>
      <c r="M142" s="107">
        <v>1203</v>
      </c>
    </row>
    <row r="143" spans="1:13" s="27" customFormat="1" ht="13.8" hidden="1">
      <c r="A143" s="39" t="s">
        <v>1245</v>
      </c>
      <c r="B143" s="58" t="s">
        <v>44</v>
      </c>
      <c r="C143" s="59" t="s">
        <v>1462</v>
      </c>
      <c r="D143" s="59">
        <v>1000000312</v>
      </c>
      <c r="E143" s="60" t="s">
        <v>1463</v>
      </c>
      <c r="F143" s="40">
        <v>40560</v>
      </c>
      <c r="G143" s="40" t="s">
        <v>113</v>
      </c>
      <c r="H143" s="50">
        <v>0</v>
      </c>
      <c r="I143" s="106">
        <f t="shared" si="3"/>
        <v>1</v>
      </c>
      <c r="J143" s="107">
        <v>26</v>
      </c>
      <c r="K143" s="107">
        <v>62</v>
      </c>
      <c r="L143" s="107">
        <v>51.5</v>
      </c>
      <c r="M143" s="107">
        <v>37.5</v>
      </c>
    </row>
    <row r="144" spans="1:13" s="27" customFormat="1" ht="13.8" hidden="1">
      <c r="A144" s="39" t="s">
        <v>1245</v>
      </c>
      <c r="B144" s="58" t="s">
        <v>44</v>
      </c>
      <c r="C144" s="61" t="s">
        <v>1534</v>
      </c>
      <c r="D144" s="59">
        <v>1000003156</v>
      </c>
      <c r="E144" s="61" t="s">
        <v>1535</v>
      </c>
      <c r="F144" s="40">
        <v>44914</v>
      </c>
      <c r="G144" s="40" t="s">
        <v>113</v>
      </c>
      <c r="H144" s="50">
        <v>0</v>
      </c>
      <c r="I144" s="106">
        <f t="shared" si="3"/>
        <v>1</v>
      </c>
      <c r="J144" s="107">
        <v>147</v>
      </c>
      <c r="K144" s="107">
        <v>128</v>
      </c>
      <c r="L144" s="107">
        <v>120.5</v>
      </c>
      <c r="M144" s="107">
        <v>120.5</v>
      </c>
    </row>
    <row r="145" spans="1:13" s="27" customFormat="1" ht="13.8" hidden="1">
      <c r="A145" s="39" t="s">
        <v>1245</v>
      </c>
      <c r="B145" s="58" t="s">
        <v>45</v>
      </c>
      <c r="C145" s="59" t="s">
        <v>1573</v>
      </c>
      <c r="D145" s="59">
        <v>1000000607</v>
      </c>
      <c r="E145" s="60" t="s">
        <v>1574</v>
      </c>
      <c r="F145" s="40">
        <v>41215</v>
      </c>
      <c r="G145" s="40" t="s">
        <v>113</v>
      </c>
      <c r="H145" s="50">
        <v>0</v>
      </c>
      <c r="I145" s="106">
        <f t="shared" si="3"/>
        <v>1</v>
      </c>
      <c r="J145" s="107">
        <v>828.5</v>
      </c>
      <c r="K145" s="107">
        <v>1000</v>
      </c>
      <c r="L145" s="107">
        <v>1260</v>
      </c>
      <c r="M145" s="107">
        <v>1160</v>
      </c>
    </row>
    <row r="146" spans="1:13" s="27" customFormat="1" ht="13.8" hidden="1">
      <c r="A146" s="39" t="s">
        <v>1245</v>
      </c>
      <c r="B146" s="58" t="s">
        <v>45</v>
      </c>
      <c r="C146" s="59" t="s">
        <v>1575</v>
      </c>
      <c r="D146" s="59">
        <v>1000000611</v>
      </c>
      <c r="E146" s="60" t="s">
        <v>1576</v>
      </c>
      <c r="F146" s="40">
        <v>41261</v>
      </c>
      <c r="G146" s="40" t="s">
        <v>113</v>
      </c>
      <c r="H146" s="50">
        <v>0</v>
      </c>
      <c r="I146" s="106">
        <f t="shared" si="3"/>
        <v>1</v>
      </c>
      <c r="J146" s="107">
        <v>200</v>
      </c>
      <c r="K146" s="107">
        <v>320</v>
      </c>
      <c r="L146" s="107">
        <v>180</v>
      </c>
      <c r="M146" s="107">
        <v>260</v>
      </c>
    </row>
    <row r="147" spans="1:13" s="27" customFormat="1" ht="13.8" hidden="1">
      <c r="A147" s="39" t="s">
        <v>1245</v>
      </c>
      <c r="B147" s="58" t="s">
        <v>45</v>
      </c>
      <c r="C147" s="59" t="s">
        <v>1577</v>
      </c>
      <c r="D147" s="59">
        <v>1000000614</v>
      </c>
      <c r="E147" s="60" t="s">
        <v>1578</v>
      </c>
      <c r="F147" s="40">
        <v>41527</v>
      </c>
      <c r="G147" s="40" t="s">
        <v>113</v>
      </c>
      <c r="H147" s="50">
        <v>0</v>
      </c>
      <c r="I147" s="106">
        <f t="shared" si="3"/>
        <v>1</v>
      </c>
      <c r="J147" s="107">
        <v>660</v>
      </c>
      <c r="K147" s="107">
        <v>800</v>
      </c>
      <c r="L147" s="107">
        <v>760</v>
      </c>
      <c r="M147" s="107">
        <v>1020</v>
      </c>
    </row>
    <row r="148" spans="1:13" s="27" customFormat="1" ht="13.8" hidden="1">
      <c r="A148" s="39" t="s">
        <v>1245</v>
      </c>
      <c r="B148" s="58" t="s">
        <v>45</v>
      </c>
      <c r="C148" s="59" t="s">
        <v>1601</v>
      </c>
      <c r="D148" s="59">
        <v>1000003324</v>
      </c>
      <c r="E148" s="60" t="s">
        <v>1602</v>
      </c>
      <c r="F148" s="40">
        <v>44965</v>
      </c>
      <c r="G148" s="40" t="s">
        <v>113</v>
      </c>
      <c r="H148" s="50">
        <v>0</v>
      </c>
      <c r="I148" s="106">
        <f t="shared" si="3"/>
        <v>1</v>
      </c>
      <c r="J148" s="107">
        <v>199</v>
      </c>
      <c r="K148" s="107">
        <v>235</v>
      </c>
      <c r="L148" s="107">
        <v>170</v>
      </c>
      <c r="M148" s="107">
        <v>200</v>
      </c>
    </row>
    <row r="149" spans="1:13" s="27" customFormat="1" ht="13.8" hidden="1">
      <c r="A149" s="50" t="s">
        <v>1245</v>
      </c>
      <c r="B149" s="63" t="s">
        <v>45</v>
      </c>
      <c r="C149" s="63" t="s">
        <v>1607</v>
      </c>
      <c r="D149" s="63">
        <v>1000003907</v>
      </c>
      <c r="E149" s="63" t="s">
        <v>1608</v>
      </c>
      <c r="F149" s="40">
        <v>45392</v>
      </c>
      <c r="G149" s="40" t="s">
        <v>113</v>
      </c>
      <c r="H149" s="50">
        <v>0</v>
      </c>
      <c r="I149" s="106">
        <f t="shared" si="3"/>
        <v>1</v>
      </c>
      <c r="J149" s="107">
        <v>370</v>
      </c>
      <c r="K149" s="107">
        <v>459.5</v>
      </c>
      <c r="L149" s="107">
        <v>454</v>
      </c>
      <c r="M149" s="107">
        <v>366</v>
      </c>
    </row>
    <row r="150" spans="1:13" s="27" customFormat="1" ht="13.8" hidden="1">
      <c r="A150" s="39" t="s">
        <v>1245</v>
      </c>
      <c r="B150" s="58" t="s">
        <v>46</v>
      </c>
      <c r="C150" s="59" t="s">
        <v>1615</v>
      </c>
      <c r="D150" s="59">
        <v>1000000481</v>
      </c>
      <c r="E150" s="60" t="s">
        <v>1616</v>
      </c>
      <c r="F150" s="40">
        <v>38789</v>
      </c>
      <c r="G150" s="40" t="s">
        <v>113</v>
      </c>
      <c r="H150" s="50">
        <v>0</v>
      </c>
      <c r="I150" s="106">
        <f t="shared" si="3"/>
        <v>1</v>
      </c>
      <c r="J150" s="107">
        <v>1854</v>
      </c>
      <c r="K150" s="107">
        <v>2125.5</v>
      </c>
      <c r="L150" s="107">
        <v>2709</v>
      </c>
      <c r="M150" s="107">
        <v>2377.5</v>
      </c>
    </row>
    <row r="151" spans="1:13" s="27" customFormat="1" ht="13.8" hidden="1">
      <c r="A151" s="39" t="s">
        <v>1245</v>
      </c>
      <c r="B151" s="58" t="s">
        <v>46</v>
      </c>
      <c r="C151" s="59" t="s">
        <v>1617</v>
      </c>
      <c r="D151" s="59">
        <v>1000000512</v>
      </c>
      <c r="E151" s="60" t="s">
        <v>1618</v>
      </c>
      <c r="F151" s="40">
        <v>38841</v>
      </c>
      <c r="G151" s="40" t="s">
        <v>113</v>
      </c>
      <c r="H151" s="50">
        <v>0</v>
      </c>
      <c r="I151" s="106">
        <f t="shared" si="3"/>
        <v>1</v>
      </c>
      <c r="J151" s="107">
        <v>1619.5</v>
      </c>
      <c r="K151" s="107">
        <v>2578</v>
      </c>
      <c r="L151" s="107">
        <v>2130.5</v>
      </c>
      <c r="M151" s="107">
        <v>2599.5</v>
      </c>
    </row>
    <row r="152" spans="1:13" s="27" customFormat="1" ht="13.8" hidden="1">
      <c r="A152" s="39" t="s">
        <v>1245</v>
      </c>
      <c r="B152" s="58" t="s">
        <v>46</v>
      </c>
      <c r="C152" s="59" t="s">
        <v>1619</v>
      </c>
      <c r="D152" s="59">
        <v>1000000514</v>
      </c>
      <c r="E152" s="60" t="s">
        <v>1620</v>
      </c>
      <c r="F152" s="40">
        <v>38856</v>
      </c>
      <c r="G152" s="40" t="s">
        <v>113</v>
      </c>
      <c r="H152" s="50">
        <v>0</v>
      </c>
      <c r="I152" s="106">
        <f t="shared" si="3"/>
        <v>1</v>
      </c>
      <c r="J152" s="107">
        <v>747</v>
      </c>
      <c r="K152" s="107">
        <v>1055</v>
      </c>
      <c r="L152" s="107">
        <v>1276</v>
      </c>
      <c r="M152" s="107">
        <v>1425</v>
      </c>
    </row>
    <row r="153" spans="1:13" s="27" customFormat="1" ht="13.8" hidden="1">
      <c r="A153" s="39" t="s">
        <v>1245</v>
      </c>
      <c r="B153" s="58" t="s">
        <v>46</v>
      </c>
      <c r="C153" s="59" t="s">
        <v>1621</v>
      </c>
      <c r="D153" s="59">
        <v>1000000515</v>
      </c>
      <c r="E153" s="60" t="s">
        <v>1622</v>
      </c>
      <c r="F153" s="40">
        <v>39972</v>
      </c>
      <c r="G153" s="40" t="s">
        <v>113</v>
      </c>
      <c r="H153" s="50">
        <v>0</v>
      </c>
      <c r="I153" s="106">
        <f t="shared" si="3"/>
        <v>1</v>
      </c>
      <c r="J153" s="107">
        <v>255</v>
      </c>
      <c r="K153" s="107">
        <v>310</v>
      </c>
      <c r="L153" s="107">
        <v>162.5</v>
      </c>
      <c r="M153" s="107">
        <v>412</v>
      </c>
    </row>
    <row r="154" spans="1:13" s="27" customFormat="1" ht="13.8" hidden="1">
      <c r="A154" s="39" t="s">
        <v>1245</v>
      </c>
      <c r="B154" s="58" t="s">
        <v>46</v>
      </c>
      <c r="C154" s="59" t="s">
        <v>1627</v>
      </c>
      <c r="D154" s="59">
        <v>1000000495</v>
      </c>
      <c r="E154" s="60" t="s">
        <v>1628</v>
      </c>
      <c r="F154" s="40">
        <v>40637</v>
      </c>
      <c r="G154" s="40" t="s">
        <v>113</v>
      </c>
      <c r="H154" s="50">
        <v>0</v>
      </c>
      <c r="I154" s="106">
        <f t="shared" si="3"/>
        <v>1</v>
      </c>
      <c r="J154" s="107">
        <v>584</v>
      </c>
      <c r="K154" s="107">
        <v>1025</v>
      </c>
      <c r="L154" s="107">
        <v>932.5</v>
      </c>
      <c r="M154" s="107">
        <v>1042</v>
      </c>
    </row>
    <row r="155" spans="1:13" s="27" customFormat="1" ht="13.8" hidden="1">
      <c r="A155" s="39" t="s">
        <v>1245</v>
      </c>
      <c r="B155" s="58" t="s">
        <v>46</v>
      </c>
      <c r="C155" s="59" t="s">
        <v>1631</v>
      </c>
      <c r="D155" s="59">
        <v>1000000488</v>
      </c>
      <c r="E155" s="60" t="s">
        <v>1632</v>
      </c>
      <c r="F155" s="40">
        <v>40875</v>
      </c>
      <c r="G155" s="40" t="s">
        <v>113</v>
      </c>
      <c r="H155" s="50">
        <v>0</v>
      </c>
      <c r="I155" s="106">
        <f t="shared" si="3"/>
        <v>1</v>
      </c>
      <c r="J155" s="107">
        <v>520</v>
      </c>
      <c r="K155" s="107">
        <v>638</v>
      </c>
      <c r="L155" s="107">
        <v>704.5</v>
      </c>
      <c r="M155" s="107">
        <v>764</v>
      </c>
    </row>
    <row r="156" spans="1:13" s="27" customFormat="1" ht="13.8" hidden="1">
      <c r="A156" s="39" t="s">
        <v>1245</v>
      </c>
      <c r="B156" s="58" t="s">
        <v>46</v>
      </c>
      <c r="C156" s="59" t="s">
        <v>1633</v>
      </c>
      <c r="D156" s="59">
        <v>1000000522</v>
      </c>
      <c r="E156" s="60" t="s">
        <v>1634</v>
      </c>
      <c r="F156" s="40">
        <v>40885</v>
      </c>
      <c r="G156" s="40" t="s">
        <v>113</v>
      </c>
      <c r="H156" s="50">
        <v>0</v>
      </c>
      <c r="I156" s="106">
        <f t="shared" si="3"/>
        <v>1</v>
      </c>
      <c r="J156" s="107">
        <v>380</v>
      </c>
      <c r="K156" s="107">
        <v>752</v>
      </c>
      <c r="L156" s="107">
        <v>856</v>
      </c>
      <c r="M156" s="107">
        <v>865</v>
      </c>
    </row>
    <row r="157" spans="1:13" s="27" customFormat="1" ht="13.8" hidden="1">
      <c r="A157" s="39" t="s">
        <v>1245</v>
      </c>
      <c r="B157" s="58" t="s">
        <v>46</v>
      </c>
      <c r="C157" s="59" t="s">
        <v>1635</v>
      </c>
      <c r="D157" s="59">
        <v>1000000491</v>
      </c>
      <c r="E157" s="60" t="s">
        <v>1636</v>
      </c>
      <c r="F157" s="40">
        <v>41080</v>
      </c>
      <c r="G157" s="40" t="s">
        <v>113</v>
      </c>
      <c r="H157" s="50">
        <v>0</v>
      </c>
      <c r="I157" s="106">
        <f t="shared" si="3"/>
        <v>1</v>
      </c>
      <c r="J157" s="107">
        <v>85</v>
      </c>
      <c r="K157" s="107">
        <v>30</v>
      </c>
      <c r="L157" s="107">
        <v>50</v>
      </c>
      <c r="M157" s="107">
        <v>55</v>
      </c>
    </row>
    <row r="158" spans="1:13" s="27" customFormat="1" ht="13.8" hidden="1">
      <c r="A158" s="39" t="s">
        <v>1245</v>
      </c>
      <c r="B158" s="58" t="s">
        <v>46</v>
      </c>
      <c r="C158" s="59" t="s">
        <v>1637</v>
      </c>
      <c r="D158" s="59">
        <v>1000000499</v>
      </c>
      <c r="E158" s="60" t="s">
        <v>1638</v>
      </c>
      <c r="F158" s="40">
        <v>41109</v>
      </c>
      <c r="G158" s="40" t="s">
        <v>113</v>
      </c>
      <c r="H158" s="50">
        <v>0</v>
      </c>
      <c r="I158" s="106">
        <f t="shared" si="3"/>
        <v>1</v>
      </c>
      <c r="J158" s="107">
        <v>760.5</v>
      </c>
      <c r="K158" s="107">
        <v>1196.5</v>
      </c>
      <c r="L158" s="107">
        <v>970.5</v>
      </c>
      <c r="M158" s="107">
        <v>1258.5</v>
      </c>
    </row>
    <row r="159" spans="1:13" s="27" customFormat="1" ht="13.8" hidden="1">
      <c r="A159" s="39" t="s">
        <v>1245</v>
      </c>
      <c r="B159" s="58" t="s">
        <v>46</v>
      </c>
      <c r="C159" s="59" t="s">
        <v>1641</v>
      </c>
      <c r="D159" s="59">
        <v>1000000523</v>
      </c>
      <c r="E159" s="60" t="s">
        <v>1642</v>
      </c>
      <c r="F159" s="40">
        <v>41256</v>
      </c>
      <c r="G159" s="40" t="s">
        <v>113</v>
      </c>
      <c r="H159" s="50">
        <v>0</v>
      </c>
      <c r="I159" s="106">
        <f t="shared" si="3"/>
        <v>1</v>
      </c>
      <c r="J159" s="107">
        <v>13</v>
      </c>
      <c r="K159" s="107">
        <v>26</v>
      </c>
      <c r="L159" s="107">
        <v>13</v>
      </c>
      <c r="M159" s="107">
        <v>13</v>
      </c>
    </row>
    <row r="160" spans="1:13" s="27" customFormat="1" ht="13.8" hidden="1">
      <c r="A160" s="39" t="s">
        <v>1245</v>
      </c>
      <c r="B160" s="58" t="s">
        <v>46</v>
      </c>
      <c r="C160" s="59" t="s">
        <v>1655</v>
      </c>
      <c r="D160" s="59">
        <v>1000000509</v>
      </c>
      <c r="E160" s="60" t="s">
        <v>1656</v>
      </c>
      <c r="F160" s="40">
        <v>42096</v>
      </c>
      <c r="G160" s="40" t="s">
        <v>113</v>
      </c>
      <c r="H160" s="50">
        <v>0</v>
      </c>
      <c r="I160" s="106">
        <f t="shared" si="3"/>
        <v>1</v>
      </c>
      <c r="J160" s="107">
        <v>873.5</v>
      </c>
      <c r="K160" s="107">
        <v>1264</v>
      </c>
      <c r="L160" s="107">
        <v>1338</v>
      </c>
      <c r="M160" s="107">
        <v>1394</v>
      </c>
    </row>
    <row r="161" spans="1:13" s="27" customFormat="1" ht="13.8" hidden="1">
      <c r="A161" s="39" t="s">
        <v>1245</v>
      </c>
      <c r="B161" s="58" t="s">
        <v>46</v>
      </c>
      <c r="C161" s="59" t="s">
        <v>1665</v>
      </c>
      <c r="D161" s="59">
        <v>1000000508</v>
      </c>
      <c r="E161" s="60" t="s">
        <v>1666</v>
      </c>
      <c r="F161" s="40">
        <v>42373</v>
      </c>
      <c r="G161" s="40" t="s">
        <v>113</v>
      </c>
      <c r="H161" s="50">
        <v>0</v>
      </c>
      <c r="I161" s="106">
        <f t="shared" si="3"/>
        <v>1</v>
      </c>
      <c r="J161" s="107">
        <v>103.5</v>
      </c>
      <c r="K161" s="107">
        <v>145</v>
      </c>
      <c r="L161" s="107">
        <v>137.5</v>
      </c>
      <c r="M161" s="107">
        <v>176</v>
      </c>
    </row>
    <row r="162" spans="1:13" s="27" customFormat="1" ht="13.8" hidden="1">
      <c r="A162" s="39" t="s">
        <v>1245</v>
      </c>
      <c r="B162" s="58" t="s">
        <v>46</v>
      </c>
      <c r="C162" s="59" t="s">
        <v>1667</v>
      </c>
      <c r="D162" s="59">
        <v>1000000516</v>
      </c>
      <c r="E162" s="60" t="s">
        <v>1668</v>
      </c>
      <c r="F162" s="40">
        <v>42403</v>
      </c>
      <c r="G162" s="40" t="s">
        <v>113</v>
      </c>
      <c r="H162" s="50">
        <v>0</v>
      </c>
      <c r="I162" s="106">
        <f t="shared" si="3"/>
        <v>1</v>
      </c>
      <c r="J162" s="107">
        <v>0</v>
      </c>
      <c r="K162" s="107">
        <v>25</v>
      </c>
      <c r="L162" s="107">
        <v>25</v>
      </c>
      <c r="M162" s="107">
        <v>25</v>
      </c>
    </row>
    <row r="163" spans="1:13" s="27" customFormat="1" ht="13.8" hidden="1">
      <c r="A163" s="39" t="s">
        <v>1245</v>
      </c>
      <c r="B163" s="58" t="s">
        <v>46</v>
      </c>
      <c r="C163" s="59" t="s">
        <v>1671</v>
      </c>
      <c r="D163" s="59">
        <v>1000000510</v>
      </c>
      <c r="E163" s="60" t="s">
        <v>1672</v>
      </c>
      <c r="F163" s="40">
        <v>42732</v>
      </c>
      <c r="G163" s="40" t="s">
        <v>113</v>
      </c>
      <c r="H163" s="50">
        <v>0</v>
      </c>
      <c r="I163" s="106">
        <f t="shared" si="3"/>
        <v>1</v>
      </c>
      <c r="J163" s="107">
        <v>750</v>
      </c>
      <c r="K163" s="107">
        <v>980</v>
      </c>
      <c r="L163" s="107">
        <v>1005</v>
      </c>
      <c r="M163" s="107">
        <v>1129</v>
      </c>
    </row>
    <row r="164" spans="1:13" s="27" customFormat="1" ht="13.8" hidden="1">
      <c r="A164" s="39" t="s">
        <v>1245</v>
      </c>
      <c r="B164" s="58" t="s">
        <v>46</v>
      </c>
      <c r="C164" s="59" t="s">
        <v>1675</v>
      </c>
      <c r="D164" s="59">
        <v>1000000485</v>
      </c>
      <c r="E164" s="60" t="s">
        <v>1676</v>
      </c>
      <c r="F164" s="40">
        <v>42842</v>
      </c>
      <c r="G164" s="40" t="s">
        <v>113</v>
      </c>
      <c r="H164" s="50">
        <v>0</v>
      </c>
      <c r="I164" s="106">
        <f t="shared" si="3"/>
        <v>1</v>
      </c>
      <c r="J164" s="107">
        <v>0</v>
      </c>
      <c r="K164" s="107">
        <v>0</v>
      </c>
      <c r="L164" s="107">
        <v>115</v>
      </c>
      <c r="M164" s="107">
        <v>40</v>
      </c>
    </row>
    <row r="165" spans="1:13" s="27" customFormat="1" ht="13.8" hidden="1">
      <c r="A165" s="39" t="s">
        <v>1245</v>
      </c>
      <c r="B165" s="58" t="s">
        <v>46</v>
      </c>
      <c r="C165" s="59" t="s">
        <v>1679</v>
      </c>
      <c r="D165" s="59">
        <v>1000000506</v>
      </c>
      <c r="E165" s="60" t="s">
        <v>1680</v>
      </c>
      <c r="F165" s="40">
        <v>42980</v>
      </c>
      <c r="G165" s="40" t="s">
        <v>113</v>
      </c>
      <c r="H165" s="50">
        <v>0</v>
      </c>
      <c r="I165" s="106">
        <f t="shared" si="3"/>
        <v>1</v>
      </c>
      <c r="J165" s="107">
        <v>1320</v>
      </c>
      <c r="K165" s="107">
        <v>1909.5</v>
      </c>
      <c r="L165" s="107">
        <v>1860</v>
      </c>
      <c r="M165" s="107">
        <v>1820.5</v>
      </c>
    </row>
    <row r="166" spans="1:13" s="27" customFormat="1" ht="13.8" hidden="1">
      <c r="A166" s="39" t="s">
        <v>1245</v>
      </c>
      <c r="B166" s="58" t="s">
        <v>46</v>
      </c>
      <c r="C166" s="59" t="s">
        <v>1685</v>
      </c>
      <c r="D166" s="59">
        <v>1000000521</v>
      </c>
      <c r="E166" s="60" t="s">
        <v>1686</v>
      </c>
      <c r="F166" s="40">
        <v>43193</v>
      </c>
      <c r="G166" s="40" t="s">
        <v>113</v>
      </c>
      <c r="H166" s="50">
        <v>0</v>
      </c>
      <c r="I166" s="106">
        <f t="shared" si="3"/>
        <v>1</v>
      </c>
      <c r="J166" s="107">
        <v>700</v>
      </c>
      <c r="K166" s="107">
        <v>830</v>
      </c>
      <c r="L166" s="107">
        <v>793</v>
      </c>
      <c r="M166" s="107">
        <v>940</v>
      </c>
    </row>
    <row r="167" spans="1:13" s="27" customFormat="1" ht="13.8" hidden="1">
      <c r="A167" s="39" t="s">
        <v>1245</v>
      </c>
      <c r="B167" s="58" t="s">
        <v>46</v>
      </c>
      <c r="C167" s="59" t="s">
        <v>1687</v>
      </c>
      <c r="D167" s="59">
        <v>1000000524</v>
      </c>
      <c r="E167" s="60" t="s">
        <v>1688</v>
      </c>
      <c r="F167" s="40">
        <v>43230</v>
      </c>
      <c r="G167" s="40" t="s">
        <v>113</v>
      </c>
      <c r="H167" s="50">
        <v>0</v>
      </c>
      <c r="I167" s="106">
        <f t="shared" si="3"/>
        <v>1</v>
      </c>
      <c r="J167" s="107">
        <v>620</v>
      </c>
      <c r="K167" s="107">
        <v>830</v>
      </c>
      <c r="L167" s="107">
        <v>1017</v>
      </c>
      <c r="M167" s="107">
        <v>1055</v>
      </c>
    </row>
    <row r="168" spans="1:13" s="27" customFormat="1" ht="13.8" hidden="1">
      <c r="A168" s="39" t="s">
        <v>1245</v>
      </c>
      <c r="B168" s="58" t="s">
        <v>46</v>
      </c>
      <c r="C168" s="59" t="s">
        <v>1689</v>
      </c>
      <c r="D168" s="59">
        <v>1000000484</v>
      </c>
      <c r="E168" s="60" t="s">
        <v>1690</v>
      </c>
      <c r="F168" s="40">
        <v>43255</v>
      </c>
      <c r="G168" s="40" t="s">
        <v>113</v>
      </c>
      <c r="H168" s="50">
        <v>0</v>
      </c>
      <c r="I168" s="106">
        <f t="shared" si="3"/>
        <v>1</v>
      </c>
      <c r="J168" s="107">
        <v>594.5</v>
      </c>
      <c r="K168" s="107">
        <v>557.5</v>
      </c>
      <c r="L168" s="107">
        <v>476</v>
      </c>
      <c r="M168" s="107">
        <v>653</v>
      </c>
    </row>
    <row r="169" spans="1:13" s="27" customFormat="1" ht="13.8" hidden="1">
      <c r="A169" s="39" t="s">
        <v>1245</v>
      </c>
      <c r="B169" s="58" t="s">
        <v>46</v>
      </c>
      <c r="C169" s="59" t="s">
        <v>1693</v>
      </c>
      <c r="D169" s="59">
        <v>1000000482</v>
      </c>
      <c r="E169" s="60" t="s">
        <v>1694</v>
      </c>
      <c r="F169" s="40">
        <v>43430</v>
      </c>
      <c r="G169" s="40" t="s">
        <v>113</v>
      </c>
      <c r="H169" s="50">
        <v>1</v>
      </c>
      <c r="I169" s="106">
        <f t="shared" si="3"/>
        <v>1</v>
      </c>
      <c r="J169" s="107">
        <v>0</v>
      </c>
      <c r="K169" s="107">
        <v>0</v>
      </c>
      <c r="L169" s="107">
        <v>0</v>
      </c>
      <c r="M169" s="107">
        <v>0</v>
      </c>
    </row>
    <row r="170" spans="1:13" s="27" customFormat="1" ht="13.8" hidden="1">
      <c r="A170" s="39" t="s">
        <v>1245</v>
      </c>
      <c r="B170" s="58" t="s">
        <v>46</v>
      </c>
      <c r="C170" s="59" t="s">
        <v>1697</v>
      </c>
      <c r="D170" s="59">
        <v>1000000526</v>
      </c>
      <c r="E170" s="60" t="s">
        <v>1698</v>
      </c>
      <c r="F170" s="40">
        <v>43467</v>
      </c>
      <c r="G170" s="40" t="s">
        <v>113</v>
      </c>
      <c r="H170" s="50">
        <v>1</v>
      </c>
      <c r="I170" s="106">
        <f t="shared" si="3"/>
        <v>1</v>
      </c>
      <c r="J170" s="107">
        <v>0</v>
      </c>
      <c r="K170" s="107">
        <v>13</v>
      </c>
      <c r="L170" s="107">
        <v>12.5</v>
      </c>
      <c r="M170" s="107">
        <v>13</v>
      </c>
    </row>
    <row r="171" spans="1:13" s="27" customFormat="1" ht="13.8" hidden="1">
      <c r="A171" s="39" t="s">
        <v>1245</v>
      </c>
      <c r="B171" s="58" t="s">
        <v>46</v>
      </c>
      <c r="C171" s="59" t="s">
        <v>1699</v>
      </c>
      <c r="D171" s="59">
        <v>1000000948</v>
      </c>
      <c r="E171" s="60" t="s">
        <v>1700</v>
      </c>
      <c r="F171" s="40">
        <v>43556</v>
      </c>
      <c r="G171" s="40" t="s">
        <v>113</v>
      </c>
      <c r="H171" s="50">
        <v>0</v>
      </c>
      <c r="I171" s="106">
        <f t="shared" si="3"/>
        <v>1</v>
      </c>
      <c r="J171" s="107">
        <v>924</v>
      </c>
      <c r="K171" s="107">
        <v>1214</v>
      </c>
      <c r="L171" s="107">
        <v>1073</v>
      </c>
      <c r="M171" s="107">
        <v>1599.5</v>
      </c>
    </row>
    <row r="172" spans="1:13" s="27" customFormat="1" ht="13.8" hidden="1">
      <c r="A172" s="39" t="s">
        <v>1245</v>
      </c>
      <c r="B172" s="58" t="s">
        <v>46</v>
      </c>
      <c r="C172" s="59" t="s">
        <v>1707</v>
      </c>
      <c r="D172" s="59">
        <v>1000000953</v>
      </c>
      <c r="E172" s="60" t="s">
        <v>1708</v>
      </c>
      <c r="F172" s="40">
        <v>43715</v>
      </c>
      <c r="G172" s="40" t="s">
        <v>113</v>
      </c>
      <c r="H172" s="50">
        <v>0</v>
      </c>
      <c r="I172" s="106">
        <f t="shared" si="3"/>
        <v>1</v>
      </c>
      <c r="J172" s="107">
        <v>640</v>
      </c>
      <c r="K172" s="107">
        <v>752</v>
      </c>
      <c r="L172" s="107">
        <v>479.5</v>
      </c>
      <c r="M172" s="107">
        <v>793.5</v>
      </c>
    </row>
    <row r="173" spans="1:13" s="27" customFormat="1" ht="13.8" hidden="1">
      <c r="A173" s="39" t="s">
        <v>1245</v>
      </c>
      <c r="B173" s="58" t="s">
        <v>46</v>
      </c>
      <c r="C173" s="59" t="s">
        <v>1711</v>
      </c>
      <c r="D173" s="59">
        <v>1000000946</v>
      </c>
      <c r="E173" s="60" t="s">
        <v>1712</v>
      </c>
      <c r="F173" s="40">
        <v>43755</v>
      </c>
      <c r="G173" s="40" t="s">
        <v>113</v>
      </c>
      <c r="H173" s="50">
        <v>0</v>
      </c>
      <c r="I173" s="106">
        <f t="shared" si="3"/>
        <v>1</v>
      </c>
      <c r="J173" s="107">
        <v>25</v>
      </c>
      <c r="K173" s="107">
        <v>25</v>
      </c>
      <c r="L173" s="107">
        <v>0</v>
      </c>
      <c r="M173" s="107">
        <v>25</v>
      </c>
    </row>
    <row r="174" spans="1:13" s="27" customFormat="1" ht="13.8" hidden="1">
      <c r="A174" s="39" t="s">
        <v>1245</v>
      </c>
      <c r="B174" s="58" t="s">
        <v>46</v>
      </c>
      <c r="C174" s="59" t="s">
        <v>1721</v>
      </c>
      <c r="D174" s="59">
        <v>1000000936</v>
      </c>
      <c r="E174" s="60" t="s">
        <v>1722</v>
      </c>
      <c r="F174" s="40">
        <v>43862</v>
      </c>
      <c r="G174" s="40" t="s">
        <v>113</v>
      </c>
      <c r="H174" s="50">
        <v>1</v>
      </c>
      <c r="I174" s="106">
        <f t="shared" si="3"/>
        <v>1</v>
      </c>
      <c r="J174" s="107">
        <v>12.5</v>
      </c>
      <c r="K174" s="107">
        <v>13</v>
      </c>
      <c r="L174" s="107">
        <v>13</v>
      </c>
      <c r="M174" s="107">
        <v>12</v>
      </c>
    </row>
    <row r="175" spans="1:13" s="27" customFormat="1" ht="13.8" hidden="1">
      <c r="A175" s="39" t="s">
        <v>1245</v>
      </c>
      <c r="B175" s="58" t="s">
        <v>46</v>
      </c>
      <c r="C175" s="59" t="s">
        <v>1729</v>
      </c>
      <c r="D175" s="59">
        <v>1000000962</v>
      </c>
      <c r="E175" s="60" t="s">
        <v>1730</v>
      </c>
      <c r="F175" s="40">
        <v>44201</v>
      </c>
      <c r="G175" s="40" t="s">
        <v>113</v>
      </c>
      <c r="H175" s="50">
        <v>0</v>
      </c>
      <c r="I175" s="106">
        <f t="shared" si="3"/>
        <v>1</v>
      </c>
      <c r="J175" s="107">
        <v>410</v>
      </c>
      <c r="K175" s="107">
        <v>540</v>
      </c>
      <c r="L175" s="107">
        <v>410</v>
      </c>
      <c r="M175" s="107">
        <v>470</v>
      </c>
    </row>
    <row r="176" spans="1:13" s="27" customFormat="1" ht="13.8" hidden="1">
      <c r="A176" s="39" t="s">
        <v>1245</v>
      </c>
      <c r="B176" s="58" t="s">
        <v>46</v>
      </c>
      <c r="C176" s="59" t="s">
        <v>1735</v>
      </c>
      <c r="D176" s="59">
        <v>1000002627</v>
      </c>
      <c r="E176" s="60" t="s">
        <v>1736</v>
      </c>
      <c r="F176" s="40">
        <v>44643</v>
      </c>
      <c r="G176" s="40" t="s">
        <v>113</v>
      </c>
      <c r="H176" s="50">
        <v>0</v>
      </c>
      <c r="I176" s="106">
        <f t="shared" si="3"/>
        <v>1</v>
      </c>
      <c r="J176" s="107">
        <v>90</v>
      </c>
      <c r="K176" s="107">
        <v>152.5</v>
      </c>
      <c r="L176" s="107">
        <v>107</v>
      </c>
      <c r="M176" s="107">
        <v>139.9</v>
      </c>
    </row>
    <row r="177" spans="1:13" s="27" customFormat="1" ht="13.8" hidden="1">
      <c r="A177" s="39" t="s">
        <v>1245</v>
      </c>
      <c r="B177" s="58" t="s">
        <v>46</v>
      </c>
      <c r="C177" s="59" t="s">
        <v>1749</v>
      </c>
      <c r="D177" s="59">
        <v>1000003282</v>
      </c>
      <c r="E177" s="61" t="s">
        <v>1750</v>
      </c>
      <c r="F177" s="40">
        <v>44951</v>
      </c>
      <c r="G177" s="40" t="s">
        <v>113</v>
      </c>
      <c r="H177" s="50">
        <v>0</v>
      </c>
      <c r="I177" s="106">
        <f t="shared" si="3"/>
        <v>1</v>
      </c>
      <c r="J177" s="107">
        <v>110</v>
      </c>
      <c r="K177" s="107">
        <v>155</v>
      </c>
      <c r="L177" s="107">
        <v>150</v>
      </c>
      <c r="M177" s="107">
        <v>160</v>
      </c>
    </row>
    <row r="178" spans="1:13" s="27" customFormat="1" ht="13.8" hidden="1">
      <c r="A178" s="39" t="s">
        <v>1245</v>
      </c>
      <c r="B178" s="58" t="s">
        <v>46</v>
      </c>
      <c r="C178" s="59" t="s">
        <v>1751</v>
      </c>
      <c r="D178" s="59">
        <v>1000003292</v>
      </c>
      <c r="E178" s="61" t="s">
        <v>1752</v>
      </c>
      <c r="F178" s="40">
        <v>44953</v>
      </c>
      <c r="G178" s="40" t="s">
        <v>113</v>
      </c>
      <c r="H178" s="50">
        <v>0</v>
      </c>
      <c r="I178" s="106">
        <f t="shared" si="3"/>
        <v>1</v>
      </c>
      <c r="J178" s="107">
        <v>154</v>
      </c>
      <c r="K178" s="107">
        <v>240.5</v>
      </c>
      <c r="L178" s="107">
        <v>267</v>
      </c>
      <c r="M178" s="107">
        <v>404</v>
      </c>
    </row>
    <row r="179" spans="1:13" s="27" customFormat="1" ht="13.8" hidden="1">
      <c r="A179" s="39" t="s">
        <v>1245</v>
      </c>
      <c r="B179" s="58" t="s">
        <v>46</v>
      </c>
      <c r="C179" s="59" t="s">
        <v>1754</v>
      </c>
      <c r="D179" s="59">
        <v>1000003366</v>
      </c>
      <c r="E179" s="61" t="s">
        <v>1755</v>
      </c>
      <c r="F179" s="40">
        <v>44975</v>
      </c>
      <c r="G179" s="40" t="s">
        <v>113</v>
      </c>
      <c r="H179" s="50">
        <v>0</v>
      </c>
      <c r="I179" s="106">
        <f t="shared" si="3"/>
        <v>1</v>
      </c>
      <c r="J179" s="107">
        <v>205</v>
      </c>
      <c r="K179" s="107">
        <v>300</v>
      </c>
      <c r="L179" s="107">
        <v>280</v>
      </c>
      <c r="M179" s="107">
        <v>301</v>
      </c>
    </row>
    <row r="180" spans="1:13" s="27" customFormat="1" ht="13.8" hidden="1">
      <c r="A180" s="39" t="s">
        <v>1245</v>
      </c>
      <c r="B180" s="58" t="s">
        <v>46</v>
      </c>
      <c r="C180" s="59" t="s">
        <v>1768</v>
      </c>
      <c r="D180" s="59">
        <v>1000003546</v>
      </c>
      <c r="E180" s="61" t="s">
        <v>1769</v>
      </c>
      <c r="F180" s="40">
        <v>45070</v>
      </c>
      <c r="G180" s="40" t="s">
        <v>113</v>
      </c>
      <c r="H180" s="50">
        <v>0</v>
      </c>
      <c r="I180" s="106">
        <f t="shared" si="3"/>
        <v>1</v>
      </c>
      <c r="J180" s="107">
        <v>150</v>
      </c>
      <c r="K180" s="107">
        <v>175</v>
      </c>
      <c r="L180" s="107">
        <v>200</v>
      </c>
      <c r="M180" s="107">
        <v>225</v>
      </c>
    </row>
    <row r="181" spans="1:13" s="27" customFormat="1" ht="13.8" hidden="1">
      <c r="A181" s="50" t="s">
        <v>1245</v>
      </c>
      <c r="B181" s="63" t="s">
        <v>46</v>
      </c>
      <c r="C181" s="63" t="s">
        <v>1786</v>
      </c>
      <c r="D181" s="63">
        <v>1000003874</v>
      </c>
      <c r="E181" s="63" t="s">
        <v>1787</v>
      </c>
      <c r="F181" s="40">
        <v>45350</v>
      </c>
      <c r="G181" s="40" t="s">
        <v>113</v>
      </c>
      <c r="H181" s="50">
        <v>0</v>
      </c>
      <c r="I181" s="106">
        <f t="shared" si="3"/>
        <v>1</v>
      </c>
      <c r="J181" s="107">
        <v>100</v>
      </c>
      <c r="K181" s="107">
        <v>75</v>
      </c>
      <c r="L181" s="107">
        <v>50</v>
      </c>
      <c r="M181" s="107">
        <v>75</v>
      </c>
    </row>
    <row r="182" spans="1:13" s="27" customFormat="1" ht="13.8" hidden="1">
      <c r="A182" s="39" t="s">
        <v>1245</v>
      </c>
      <c r="B182" s="58" t="s">
        <v>48</v>
      </c>
      <c r="C182" s="59" t="s">
        <v>1811</v>
      </c>
      <c r="D182" s="59">
        <v>1000000539</v>
      </c>
      <c r="E182" s="60" t="s">
        <v>1812</v>
      </c>
      <c r="F182" s="40">
        <v>38563</v>
      </c>
      <c r="G182" s="40" t="s">
        <v>113</v>
      </c>
      <c r="H182" s="50">
        <v>0</v>
      </c>
      <c r="I182" s="106">
        <f t="shared" si="3"/>
        <v>1</v>
      </c>
      <c r="J182" s="107">
        <v>1061</v>
      </c>
      <c r="K182" s="107">
        <v>1447.5</v>
      </c>
      <c r="L182" s="107">
        <v>1194.5</v>
      </c>
      <c r="M182" s="107">
        <v>1159.5</v>
      </c>
    </row>
    <row r="183" spans="1:13" s="27" customFormat="1" ht="13.8" hidden="1">
      <c r="A183" s="39" t="s">
        <v>1245</v>
      </c>
      <c r="B183" s="58" t="s">
        <v>48</v>
      </c>
      <c r="C183" s="59" t="s">
        <v>1817</v>
      </c>
      <c r="D183" s="59">
        <v>1000000529</v>
      </c>
      <c r="E183" s="60" t="s">
        <v>1818</v>
      </c>
      <c r="F183" s="40">
        <v>39073</v>
      </c>
      <c r="G183" s="40" t="s">
        <v>113</v>
      </c>
      <c r="H183" s="50">
        <v>0</v>
      </c>
      <c r="I183" s="106">
        <f t="shared" si="3"/>
        <v>1</v>
      </c>
      <c r="J183" s="107">
        <v>388</v>
      </c>
      <c r="K183" s="107">
        <v>420.5</v>
      </c>
      <c r="L183" s="107">
        <v>410.5</v>
      </c>
      <c r="M183" s="107">
        <v>462.5</v>
      </c>
    </row>
    <row r="184" spans="1:13" s="27" customFormat="1" ht="13.8" hidden="1">
      <c r="A184" s="39" t="s">
        <v>1245</v>
      </c>
      <c r="B184" s="58" t="s">
        <v>48</v>
      </c>
      <c r="C184" s="59" t="s">
        <v>1819</v>
      </c>
      <c r="D184" s="59">
        <v>1000000544</v>
      </c>
      <c r="E184" s="60" t="s">
        <v>1820</v>
      </c>
      <c r="F184" s="40">
        <v>39171</v>
      </c>
      <c r="G184" s="40" t="s">
        <v>113</v>
      </c>
      <c r="H184" s="50">
        <v>0</v>
      </c>
      <c r="I184" s="106">
        <f t="shared" si="3"/>
        <v>1</v>
      </c>
      <c r="J184" s="107">
        <v>405</v>
      </c>
      <c r="K184" s="107">
        <v>499</v>
      </c>
      <c r="L184" s="107">
        <v>550</v>
      </c>
      <c r="M184" s="107">
        <v>543</v>
      </c>
    </row>
    <row r="185" spans="1:13" s="27" customFormat="1" ht="13.8" hidden="1">
      <c r="A185" s="39" t="s">
        <v>1245</v>
      </c>
      <c r="B185" s="58" t="s">
        <v>48</v>
      </c>
      <c r="C185" s="59" t="s">
        <v>1821</v>
      </c>
      <c r="D185" s="59">
        <v>1000000541</v>
      </c>
      <c r="E185" s="60" t="s">
        <v>1822</v>
      </c>
      <c r="F185" s="40">
        <v>39184</v>
      </c>
      <c r="G185" s="40" t="s">
        <v>113</v>
      </c>
      <c r="H185" s="50">
        <v>0</v>
      </c>
      <c r="I185" s="106">
        <f t="shared" si="3"/>
        <v>1</v>
      </c>
      <c r="J185" s="107">
        <v>0</v>
      </c>
      <c r="K185" s="107">
        <v>13</v>
      </c>
      <c r="L185" s="107">
        <v>13</v>
      </c>
      <c r="M185" s="107">
        <v>13</v>
      </c>
    </row>
    <row r="186" spans="1:13" s="27" customFormat="1" ht="13.8" hidden="1">
      <c r="A186" s="39" t="s">
        <v>1245</v>
      </c>
      <c r="B186" s="58" t="s">
        <v>48</v>
      </c>
      <c r="C186" s="59" t="s">
        <v>1827</v>
      </c>
      <c r="D186" s="59">
        <v>1000000554</v>
      </c>
      <c r="E186" s="60" t="s">
        <v>1828</v>
      </c>
      <c r="F186" s="40">
        <v>40583</v>
      </c>
      <c r="G186" s="40" t="s">
        <v>113</v>
      </c>
      <c r="H186" s="50">
        <v>0</v>
      </c>
      <c r="I186" s="106">
        <f t="shared" si="3"/>
        <v>1</v>
      </c>
      <c r="J186" s="107">
        <v>321</v>
      </c>
      <c r="K186" s="107">
        <v>291.5</v>
      </c>
      <c r="L186" s="107">
        <v>349.5</v>
      </c>
      <c r="M186" s="107">
        <v>316.5</v>
      </c>
    </row>
    <row r="187" spans="1:13" s="27" customFormat="1" ht="13.8" hidden="1">
      <c r="A187" s="39" t="s">
        <v>1245</v>
      </c>
      <c r="B187" s="58" t="s">
        <v>48</v>
      </c>
      <c r="C187" s="59" t="s">
        <v>1829</v>
      </c>
      <c r="D187" s="59">
        <v>1000000555</v>
      </c>
      <c r="E187" s="60" t="s">
        <v>1830</v>
      </c>
      <c r="F187" s="40">
        <v>40986</v>
      </c>
      <c r="G187" s="40" t="s">
        <v>113</v>
      </c>
      <c r="H187" s="50">
        <v>0</v>
      </c>
      <c r="I187" s="106">
        <f t="shared" si="3"/>
        <v>1</v>
      </c>
      <c r="J187" s="107">
        <v>39</v>
      </c>
      <c r="K187" s="107">
        <v>38</v>
      </c>
      <c r="L187" s="107">
        <v>65</v>
      </c>
      <c r="M187" s="107">
        <v>64.5</v>
      </c>
    </row>
    <row r="188" spans="1:13" s="27" customFormat="1" ht="13.8" hidden="1">
      <c r="A188" s="39" t="s">
        <v>1245</v>
      </c>
      <c r="B188" s="58" t="s">
        <v>48</v>
      </c>
      <c r="C188" s="59" t="s">
        <v>1831</v>
      </c>
      <c r="D188" s="59">
        <v>1000000532</v>
      </c>
      <c r="E188" s="60" t="s">
        <v>1832</v>
      </c>
      <c r="F188" s="40">
        <v>41071</v>
      </c>
      <c r="G188" s="40" t="s">
        <v>113</v>
      </c>
      <c r="H188" s="50">
        <v>0</v>
      </c>
      <c r="I188" s="106">
        <f t="shared" si="3"/>
        <v>1</v>
      </c>
      <c r="J188" s="107">
        <v>152</v>
      </c>
      <c r="K188" s="107">
        <v>167</v>
      </c>
      <c r="L188" s="107">
        <v>156.5</v>
      </c>
      <c r="M188" s="107">
        <v>231</v>
      </c>
    </row>
    <row r="189" spans="1:13" s="27" customFormat="1" ht="13.8" hidden="1">
      <c r="A189" s="39" t="s">
        <v>1245</v>
      </c>
      <c r="B189" s="58" t="s">
        <v>48</v>
      </c>
      <c r="C189" s="59" t="s">
        <v>1835</v>
      </c>
      <c r="D189" s="59">
        <v>1000000538</v>
      </c>
      <c r="E189" s="60" t="s">
        <v>1836</v>
      </c>
      <c r="F189" s="40">
        <v>41258</v>
      </c>
      <c r="G189" s="40" t="s">
        <v>113</v>
      </c>
      <c r="H189" s="50">
        <v>0</v>
      </c>
      <c r="I189" s="106">
        <f t="shared" si="3"/>
        <v>1</v>
      </c>
      <c r="J189" s="107">
        <v>0</v>
      </c>
      <c r="K189" s="107">
        <v>33</v>
      </c>
      <c r="L189" s="107">
        <v>22</v>
      </c>
      <c r="M189" s="107">
        <v>13</v>
      </c>
    </row>
    <row r="190" spans="1:13" s="27" customFormat="1" ht="13.8" hidden="1">
      <c r="A190" s="39" t="s">
        <v>1245</v>
      </c>
      <c r="B190" s="58" t="s">
        <v>48</v>
      </c>
      <c r="C190" s="59" t="s">
        <v>1837</v>
      </c>
      <c r="D190" s="59">
        <v>1000000535</v>
      </c>
      <c r="E190" s="60" t="s">
        <v>1838</v>
      </c>
      <c r="F190" s="40">
        <v>41464</v>
      </c>
      <c r="G190" s="40" t="s">
        <v>113</v>
      </c>
      <c r="H190" s="50">
        <v>0</v>
      </c>
      <c r="I190" s="106">
        <f t="shared" si="3"/>
        <v>1</v>
      </c>
      <c r="J190" s="107">
        <v>62.5</v>
      </c>
      <c r="K190" s="107">
        <v>60</v>
      </c>
      <c r="L190" s="107">
        <v>31.5</v>
      </c>
      <c r="M190" s="107">
        <v>50.5</v>
      </c>
    </row>
    <row r="191" spans="1:13" s="27" customFormat="1" ht="13.8" hidden="1">
      <c r="A191" s="39" t="s">
        <v>1245</v>
      </c>
      <c r="B191" s="58" t="s">
        <v>48</v>
      </c>
      <c r="C191" s="59" t="s">
        <v>1845</v>
      </c>
      <c r="D191" s="59">
        <v>1000000553</v>
      </c>
      <c r="E191" s="60" t="s">
        <v>1846</v>
      </c>
      <c r="F191" s="40">
        <v>42980</v>
      </c>
      <c r="G191" s="40" t="s">
        <v>113</v>
      </c>
      <c r="H191" s="50">
        <v>0</v>
      </c>
      <c r="I191" s="106">
        <f t="shared" si="3"/>
        <v>1</v>
      </c>
      <c r="J191" s="107">
        <v>175</v>
      </c>
      <c r="K191" s="107">
        <v>229</v>
      </c>
      <c r="L191" s="107">
        <v>282</v>
      </c>
      <c r="M191" s="107">
        <v>208.5</v>
      </c>
    </row>
    <row r="192" spans="1:13" s="27" customFormat="1" ht="13.8" hidden="1">
      <c r="A192" s="39" t="s">
        <v>1245</v>
      </c>
      <c r="B192" s="58" t="s">
        <v>48</v>
      </c>
      <c r="C192" s="59" t="s">
        <v>1847</v>
      </c>
      <c r="D192" s="59">
        <v>1000000548</v>
      </c>
      <c r="E192" s="60" t="s">
        <v>1848</v>
      </c>
      <c r="F192" s="40">
        <v>43031</v>
      </c>
      <c r="G192" s="40" t="s">
        <v>113</v>
      </c>
      <c r="H192" s="50">
        <v>0</v>
      </c>
      <c r="I192" s="106">
        <f t="shared" si="3"/>
        <v>1</v>
      </c>
      <c r="J192" s="107">
        <v>569.5</v>
      </c>
      <c r="K192" s="107">
        <v>788.5</v>
      </c>
      <c r="L192" s="107">
        <v>682</v>
      </c>
      <c r="M192" s="107">
        <v>804.5</v>
      </c>
    </row>
    <row r="193" spans="1:13" s="27" customFormat="1" ht="13.8" hidden="1">
      <c r="A193" s="39" t="s">
        <v>1245</v>
      </c>
      <c r="B193" s="58" t="s">
        <v>48</v>
      </c>
      <c r="C193" s="59" t="s">
        <v>1867</v>
      </c>
      <c r="D193" s="59">
        <v>1000002607</v>
      </c>
      <c r="E193" s="60" t="s">
        <v>1868</v>
      </c>
      <c r="F193" s="40">
        <v>44614</v>
      </c>
      <c r="G193" s="40" t="s">
        <v>113</v>
      </c>
      <c r="H193" s="50">
        <v>1</v>
      </c>
      <c r="I193" s="106">
        <f t="shared" si="3"/>
        <v>1</v>
      </c>
      <c r="J193" s="107">
        <v>26</v>
      </c>
      <c r="K193" s="107">
        <v>26</v>
      </c>
      <c r="L193" s="107">
        <v>13</v>
      </c>
      <c r="M193" s="107">
        <v>0</v>
      </c>
    </row>
    <row r="194" spans="1:13" s="27" customFormat="1" ht="13.8" hidden="1">
      <c r="A194" s="39" t="s">
        <v>1245</v>
      </c>
      <c r="B194" s="58" t="s">
        <v>48</v>
      </c>
      <c r="C194" s="59" t="s">
        <v>1869</v>
      </c>
      <c r="D194" s="59">
        <v>1000002723</v>
      </c>
      <c r="E194" s="61" t="s">
        <v>1870</v>
      </c>
      <c r="F194" s="40">
        <v>44664</v>
      </c>
      <c r="G194" s="40" t="s">
        <v>113</v>
      </c>
      <c r="H194" s="50">
        <v>0</v>
      </c>
      <c r="I194" s="106">
        <f t="shared" si="3"/>
        <v>1</v>
      </c>
      <c r="J194" s="107">
        <v>208</v>
      </c>
      <c r="K194" s="107">
        <v>273</v>
      </c>
      <c r="L194" s="107">
        <v>311.5</v>
      </c>
      <c r="M194" s="107">
        <v>273</v>
      </c>
    </row>
    <row r="195" spans="1:13" s="27" customFormat="1" ht="13.8" hidden="1">
      <c r="A195" s="39" t="s">
        <v>1245</v>
      </c>
      <c r="B195" s="58" t="s">
        <v>48</v>
      </c>
      <c r="C195" s="59" t="s">
        <v>1888</v>
      </c>
      <c r="D195" s="59">
        <v>1000003443</v>
      </c>
      <c r="E195" s="61" t="s">
        <v>1889</v>
      </c>
      <c r="F195" s="40">
        <v>45008</v>
      </c>
      <c r="G195" s="40" t="s">
        <v>113</v>
      </c>
      <c r="H195" s="50">
        <v>0</v>
      </c>
      <c r="I195" s="106">
        <f t="shared" ref="I195:I258" si="4">IF(G195&gt;0,1,0)</f>
        <v>1</v>
      </c>
      <c r="J195" s="107">
        <v>115</v>
      </c>
      <c r="K195" s="107">
        <v>75</v>
      </c>
      <c r="L195" s="107">
        <v>109.5</v>
      </c>
      <c r="M195" s="107">
        <v>78.5</v>
      </c>
    </row>
    <row r="196" spans="1:13" s="27" customFormat="1" ht="13.8">
      <c r="A196" s="39" t="s">
        <v>1245</v>
      </c>
      <c r="B196" s="58" t="s">
        <v>53</v>
      </c>
      <c r="C196" s="59" t="s">
        <v>1933</v>
      </c>
      <c r="D196" s="59">
        <v>1000000041</v>
      </c>
      <c r="E196" s="60" t="s">
        <v>1808</v>
      </c>
      <c r="F196" s="40">
        <v>41536</v>
      </c>
      <c r="G196" s="40" t="s">
        <v>113</v>
      </c>
      <c r="H196" s="50">
        <v>0</v>
      </c>
      <c r="I196" s="106">
        <f t="shared" si="4"/>
        <v>1</v>
      </c>
      <c r="J196" s="107">
        <v>102</v>
      </c>
      <c r="K196" s="107">
        <v>78.599999999999994</v>
      </c>
      <c r="L196" s="107">
        <v>100</v>
      </c>
      <c r="M196" s="107">
        <v>70</v>
      </c>
    </row>
    <row r="197" spans="1:13" s="27" customFormat="1" ht="13.8">
      <c r="A197" s="39" t="s">
        <v>1245</v>
      </c>
      <c r="B197" s="58" t="s">
        <v>53</v>
      </c>
      <c r="C197" s="59" t="s">
        <v>1936</v>
      </c>
      <c r="D197" s="59">
        <v>1000000047</v>
      </c>
      <c r="E197" s="60" t="s">
        <v>1937</v>
      </c>
      <c r="F197" s="40">
        <v>41817</v>
      </c>
      <c r="G197" s="40" t="s">
        <v>113</v>
      </c>
      <c r="H197" s="50">
        <v>0</v>
      </c>
      <c r="I197" s="106">
        <f t="shared" si="4"/>
        <v>1</v>
      </c>
      <c r="J197" s="107">
        <v>49</v>
      </c>
      <c r="K197" s="107">
        <v>29</v>
      </c>
      <c r="L197" s="107">
        <v>89.9</v>
      </c>
      <c r="M197" s="107">
        <v>50</v>
      </c>
    </row>
    <row r="198" spans="1:13" s="27" customFormat="1" ht="13.8">
      <c r="A198" s="39" t="s">
        <v>1245</v>
      </c>
      <c r="B198" s="58" t="s">
        <v>53</v>
      </c>
      <c r="C198" s="59" t="s">
        <v>1988</v>
      </c>
      <c r="D198" s="59">
        <v>1000000055</v>
      </c>
      <c r="E198" s="60" t="s">
        <v>1989</v>
      </c>
      <c r="F198" s="40">
        <v>44054</v>
      </c>
      <c r="G198" s="40" t="s">
        <v>113</v>
      </c>
      <c r="H198" s="50">
        <v>0</v>
      </c>
      <c r="I198" s="106">
        <f t="shared" si="4"/>
        <v>1</v>
      </c>
      <c r="J198" s="107">
        <v>0</v>
      </c>
      <c r="K198" s="107">
        <v>5</v>
      </c>
      <c r="L198" s="107">
        <v>30</v>
      </c>
      <c r="M198" s="107">
        <v>0</v>
      </c>
    </row>
    <row r="199" spans="1:13" s="27" customFormat="1" ht="13.8">
      <c r="A199" s="39" t="s">
        <v>1245</v>
      </c>
      <c r="B199" s="58" t="s">
        <v>53</v>
      </c>
      <c r="C199" s="59" t="s">
        <v>2006</v>
      </c>
      <c r="D199" s="59">
        <v>1000002744</v>
      </c>
      <c r="E199" s="60" t="s">
        <v>2007</v>
      </c>
      <c r="F199" s="40">
        <v>44691</v>
      </c>
      <c r="G199" s="40" t="s">
        <v>113</v>
      </c>
      <c r="H199" s="50">
        <v>0</v>
      </c>
      <c r="I199" s="106">
        <f t="shared" si="4"/>
        <v>1</v>
      </c>
      <c r="J199" s="107">
        <v>15</v>
      </c>
      <c r="K199" s="107">
        <v>48</v>
      </c>
      <c r="L199" s="107">
        <v>15</v>
      </c>
      <c r="M199" s="107">
        <v>40</v>
      </c>
    </row>
    <row r="200" spans="1:13" s="27" customFormat="1" ht="13.8" hidden="1">
      <c r="A200" s="39" t="s">
        <v>1245</v>
      </c>
      <c r="B200" s="58" t="s">
        <v>56</v>
      </c>
      <c r="C200" s="59" t="s">
        <v>2036</v>
      </c>
      <c r="D200" s="59">
        <v>1000000805</v>
      </c>
      <c r="E200" s="60" t="s">
        <v>2037</v>
      </c>
      <c r="F200" s="40">
        <v>41403</v>
      </c>
      <c r="G200" s="40" t="s">
        <v>113</v>
      </c>
      <c r="H200" s="50">
        <v>0</v>
      </c>
      <c r="I200" s="106">
        <f t="shared" si="4"/>
        <v>1</v>
      </c>
      <c r="J200" s="107">
        <v>76.5</v>
      </c>
      <c r="K200" s="107">
        <v>81.5</v>
      </c>
      <c r="L200" s="107">
        <v>128</v>
      </c>
      <c r="M200" s="107">
        <v>134.5</v>
      </c>
    </row>
    <row r="201" spans="1:13" s="27" customFormat="1" ht="13.8" hidden="1">
      <c r="A201" s="39" t="s">
        <v>1245</v>
      </c>
      <c r="B201" s="58" t="s">
        <v>56</v>
      </c>
      <c r="C201" s="59" t="s">
        <v>2062</v>
      </c>
      <c r="D201" s="59">
        <v>1000001102</v>
      </c>
      <c r="E201" s="60" t="s">
        <v>2063</v>
      </c>
      <c r="F201" s="40">
        <v>43568</v>
      </c>
      <c r="G201" s="40" t="s">
        <v>113</v>
      </c>
      <c r="H201" s="50">
        <v>0</v>
      </c>
      <c r="I201" s="106">
        <f t="shared" si="4"/>
        <v>1</v>
      </c>
      <c r="J201" s="107">
        <v>115</v>
      </c>
      <c r="K201" s="107">
        <v>178</v>
      </c>
      <c r="L201" s="107">
        <v>195</v>
      </c>
      <c r="M201" s="107">
        <v>176.5</v>
      </c>
    </row>
    <row r="202" spans="1:13" s="27" customFormat="1" ht="13.8" hidden="1">
      <c r="A202" s="39" t="s">
        <v>1245</v>
      </c>
      <c r="B202" s="58" t="s">
        <v>56</v>
      </c>
      <c r="C202" s="59" t="s">
        <v>2072</v>
      </c>
      <c r="D202" s="59">
        <v>1000001107</v>
      </c>
      <c r="E202" s="60" t="s">
        <v>2073</v>
      </c>
      <c r="F202" s="40">
        <v>44002</v>
      </c>
      <c r="G202" s="40" t="s">
        <v>113</v>
      </c>
      <c r="H202" s="50">
        <v>0</v>
      </c>
      <c r="I202" s="106">
        <f t="shared" si="4"/>
        <v>1</v>
      </c>
      <c r="J202" s="107">
        <v>1245.5</v>
      </c>
      <c r="K202" s="107">
        <v>977</v>
      </c>
      <c r="L202" s="107">
        <v>1339.5</v>
      </c>
      <c r="M202" s="107">
        <v>1293</v>
      </c>
    </row>
    <row r="203" spans="1:13" s="27" customFormat="1" ht="13.8" hidden="1">
      <c r="A203" s="39" t="s">
        <v>1245</v>
      </c>
      <c r="B203" s="58" t="s">
        <v>56</v>
      </c>
      <c r="C203" s="59" t="s">
        <v>2086</v>
      </c>
      <c r="D203" s="59">
        <v>1000003591</v>
      </c>
      <c r="E203" s="60" t="s">
        <v>2087</v>
      </c>
      <c r="F203" s="40">
        <v>45086</v>
      </c>
      <c r="G203" s="40" t="s">
        <v>113</v>
      </c>
      <c r="H203" s="50">
        <v>1</v>
      </c>
      <c r="I203" s="106">
        <f t="shared" si="4"/>
        <v>1</v>
      </c>
      <c r="J203" s="107">
        <v>0</v>
      </c>
      <c r="K203" s="107">
        <v>48.5</v>
      </c>
      <c r="L203" s="107">
        <v>25</v>
      </c>
      <c r="M203" s="107">
        <v>50</v>
      </c>
    </row>
    <row r="204" spans="1:13" s="27" customFormat="1" ht="13.8" hidden="1">
      <c r="A204" s="39" t="s">
        <v>1245</v>
      </c>
      <c r="B204" s="58" t="s">
        <v>57</v>
      </c>
      <c r="C204" s="59" t="s">
        <v>2100</v>
      </c>
      <c r="D204" s="59">
        <v>1000000199</v>
      </c>
      <c r="E204" s="60" t="s">
        <v>2101</v>
      </c>
      <c r="F204" s="40">
        <v>38609</v>
      </c>
      <c r="G204" s="40" t="s">
        <v>113</v>
      </c>
      <c r="H204" s="50">
        <v>0</v>
      </c>
      <c r="I204" s="106">
        <f t="shared" si="4"/>
        <v>1</v>
      </c>
      <c r="J204" s="107">
        <v>102.5</v>
      </c>
      <c r="K204" s="107">
        <v>120</v>
      </c>
      <c r="L204" s="107">
        <v>135</v>
      </c>
      <c r="M204" s="107">
        <v>205</v>
      </c>
    </row>
    <row r="205" spans="1:13" s="27" customFormat="1" ht="13.8" hidden="1">
      <c r="A205" s="39" t="s">
        <v>1245</v>
      </c>
      <c r="B205" s="58" t="s">
        <v>57</v>
      </c>
      <c r="C205" s="59" t="s">
        <v>2120</v>
      </c>
      <c r="D205" s="59">
        <v>1000000219</v>
      </c>
      <c r="E205" s="60" t="s">
        <v>2121</v>
      </c>
      <c r="F205" s="40">
        <v>41436</v>
      </c>
      <c r="G205" s="40" t="s">
        <v>113</v>
      </c>
      <c r="H205" s="50">
        <v>0</v>
      </c>
      <c r="I205" s="106">
        <f t="shared" si="4"/>
        <v>1</v>
      </c>
      <c r="J205" s="107">
        <v>70.5</v>
      </c>
      <c r="K205" s="107">
        <v>48</v>
      </c>
      <c r="L205" s="107">
        <v>90</v>
      </c>
      <c r="M205" s="107">
        <v>145</v>
      </c>
    </row>
    <row r="206" spans="1:13" s="27" customFormat="1" ht="13.8" hidden="1">
      <c r="A206" s="39" t="s">
        <v>1245</v>
      </c>
      <c r="B206" s="58" t="s">
        <v>57</v>
      </c>
      <c r="C206" s="59" t="s">
        <v>2128</v>
      </c>
      <c r="D206" s="59">
        <v>1000000198</v>
      </c>
      <c r="E206" s="60" t="s">
        <v>2129</v>
      </c>
      <c r="F206" s="40">
        <v>42257</v>
      </c>
      <c r="G206" s="40" t="s">
        <v>113</v>
      </c>
      <c r="H206" s="50">
        <v>0</v>
      </c>
      <c r="I206" s="106">
        <f t="shared" si="4"/>
        <v>1</v>
      </c>
      <c r="J206" s="107">
        <v>319</v>
      </c>
      <c r="K206" s="107">
        <v>458</v>
      </c>
      <c r="L206" s="107">
        <v>538.45000000000005</v>
      </c>
      <c r="M206" s="107">
        <v>692</v>
      </c>
    </row>
    <row r="207" spans="1:13" s="27" customFormat="1" ht="13.8" hidden="1">
      <c r="A207" s="39" t="s">
        <v>1245</v>
      </c>
      <c r="B207" s="58" t="s">
        <v>57</v>
      </c>
      <c r="C207" s="59" t="s">
        <v>2134</v>
      </c>
      <c r="D207" s="59">
        <v>1000000218</v>
      </c>
      <c r="E207" s="60" t="s">
        <v>2135</v>
      </c>
      <c r="F207" s="40">
        <v>42522</v>
      </c>
      <c r="G207" s="40" t="s">
        <v>113</v>
      </c>
      <c r="H207" s="50">
        <v>0</v>
      </c>
      <c r="I207" s="106">
        <f t="shared" si="4"/>
        <v>1</v>
      </c>
      <c r="J207" s="107">
        <v>146.5</v>
      </c>
      <c r="K207" s="107">
        <v>179.5</v>
      </c>
      <c r="L207" s="107">
        <v>195</v>
      </c>
      <c r="M207" s="107">
        <v>211.2</v>
      </c>
    </row>
    <row r="208" spans="1:13" s="27" customFormat="1" ht="13.8" hidden="1">
      <c r="A208" s="39" t="s">
        <v>1245</v>
      </c>
      <c r="B208" s="58" t="s">
        <v>57</v>
      </c>
      <c r="C208" s="59" t="s">
        <v>2136</v>
      </c>
      <c r="D208" s="59">
        <v>1000000200</v>
      </c>
      <c r="E208" s="60" t="s">
        <v>2137</v>
      </c>
      <c r="F208" s="40">
        <v>42991</v>
      </c>
      <c r="G208" s="40" t="s">
        <v>113</v>
      </c>
      <c r="H208" s="50">
        <v>0</v>
      </c>
      <c r="I208" s="106">
        <f t="shared" si="4"/>
        <v>1</v>
      </c>
      <c r="J208" s="107">
        <v>31.5</v>
      </c>
      <c r="K208" s="107">
        <v>49</v>
      </c>
      <c r="L208" s="107">
        <v>45</v>
      </c>
      <c r="M208" s="107">
        <v>60</v>
      </c>
    </row>
    <row r="209" spans="1:13" s="27" customFormat="1" ht="13.8" hidden="1">
      <c r="A209" s="39" t="s">
        <v>1245</v>
      </c>
      <c r="B209" s="58" t="s">
        <v>57</v>
      </c>
      <c r="C209" s="59" t="s">
        <v>2138</v>
      </c>
      <c r="D209" s="59">
        <v>1000000204</v>
      </c>
      <c r="E209" s="60" t="s">
        <v>2139</v>
      </c>
      <c r="F209" s="40">
        <v>43054</v>
      </c>
      <c r="G209" s="40" t="s">
        <v>113</v>
      </c>
      <c r="H209" s="50">
        <v>0</v>
      </c>
      <c r="I209" s="106">
        <f t="shared" si="4"/>
        <v>1</v>
      </c>
      <c r="J209" s="107">
        <v>174</v>
      </c>
      <c r="K209" s="107">
        <v>263</v>
      </c>
      <c r="L209" s="107">
        <v>298.75</v>
      </c>
      <c r="M209" s="107">
        <v>301</v>
      </c>
    </row>
    <row r="210" spans="1:13" s="27" customFormat="1" ht="13.8" hidden="1">
      <c r="A210" s="39" t="s">
        <v>1245</v>
      </c>
      <c r="B210" s="58" t="s">
        <v>57</v>
      </c>
      <c r="C210" s="59" t="s">
        <v>2142</v>
      </c>
      <c r="D210" s="59">
        <v>1000000223</v>
      </c>
      <c r="E210" s="60" t="s">
        <v>2143</v>
      </c>
      <c r="F210" s="40">
        <v>43379</v>
      </c>
      <c r="G210" s="40" t="s">
        <v>113</v>
      </c>
      <c r="H210" s="50">
        <v>0</v>
      </c>
      <c r="I210" s="106">
        <f t="shared" si="4"/>
        <v>1</v>
      </c>
      <c r="J210" s="107">
        <v>123</v>
      </c>
      <c r="K210" s="107">
        <v>202</v>
      </c>
      <c r="L210" s="107">
        <v>176</v>
      </c>
      <c r="M210" s="107">
        <v>225</v>
      </c>
    </row>
    <row r="211" spans="1:13" s="27" customFormat="1" ht="13.8" hidden="1">
      <c r="A211" s="39" t="s">
        <v>1245</v>
      </c>
      <c r="B211" s="58" t="s">
        <v>60</v>
      </c>
      <c r="C211" s="59" t="s">
        <v>2184</v>
      </c>
      <c r="D211" s="59">
        <v>1000000129</v>
      </c>
      <c r="E211" s="60" t="s">
        <v>2185</v>
      </c>
      <c r="F211" s="40">
        <v>38560</v>
      </c>
      <c r="G211" s="40" t="s">
        <v>113</v>
      </c>
      <c r="H211" s="50">
        <v>0</v>
      </c>
      <c r="I211" s="106">
        <f t="shared" si="4"/>
        <v>1</v>
      </c>
      <c r="J211" s="107">
        <v>970.7</v>
      </c>
      <c r="K211" s="107">
        <v>1556.45</v>
      </c>
      <c r="L211" s="107">
        <v>1493.2500000000005</v>
      </c>
      <c r="M211" s="107">
        <v>1873.6000000000001</v>
      </c>
    </row>
    <row r="212" spans="1:13" s="27" customFormat="1" ht="13.8" hidden="1">
      <c r="A212" s="39" t="s">
        <v>1245</v>
      </c>
      <c r="B212" s="58" t="s">
        <v>60</v>
      </c>
      <c r="C212" s="59" t="s">
        <v>2188</v>
      </c>
      <c r="D212" s="59">
        <v>1000000120</v>
      </c>
      <c r="E212" s="60" t="s">
        <v>2189</v>
      </c>
      <c r="F212" s="40">
        <v>39000</v>
      </c>
      <c r="G212" s="40" t="s">
        <v>113</v>
      </c>
      <c r="H212" s="50">
        <v>0</v>
      </c>
      <c r="I212" s="106">
        <f t="shared" si="4"/>
        <v>1</v>
      </c>
      <c r="J212" s="107">
        <v>327.5</v>
      </c>
      <c r="K212" s="107">
        <v>438</v>
      </c>
      <c r="L212" s="107">
        <v>423.5</v>
      </c>
      <c r="M212" s="107">
        <v>526.5</v>
      </c>
    </row>
    <row r="213" spans="1:13" s="27" customFormat="1" ht="13.8" hidden="1">
      <c r="A213" s="39" t="s">
        <v>1245</v>
      </c>
      <c r="B213" s="58" t="s">
        <v>60</v>
      </c>
      <c r="C213" s="59" t="s">
        <v>2190</v>
      </c>
      <c r="D213" s="59">
        <v>1000000126</v>
      </c>
      <c r="E213" s="60" t="s">
        <v>2191</v>
      </c>
      <c r="F213" s="40">
        <v>39001</v>
      </c>
      <c r="G213" s="40" t="s">
        <v>113</v>
      </c>
      <c r="H213" s="50">
        <v>0</v>
      </c>
      <c r="I213" s="106">
        <f t="shared" si="4"/>
        <v>1</v>
      </c>
      <c r="J213" s="107">
        <v>95</v>
      </c>
      <c r="K213" s="107">
        <v>173</v>
      </c>
      <c r="L213" s="107">
        <v>185</v>
      </c>
      <c r="M213" s="107">
        <v>212</v>
      </c>
    </row>
    <row r="214" spans="1:13" s="27" customFormat="1" ht="13.8" hidden="1">
      <c r="A214" s="39" t="s">
        <v>1245</v>
      </c>
      <c r="B214" s="58" t="s">
        <v>60</v>
      </c>
      <c r="C214" s="59" t="s">
        <v>2206</v>
      </c>
      <c r="D214" s="59">
        <v>1000000157</v>
      </c>
      <c r="E214" s="60" t="s">
        <v>2207</v>
      </c>
      <c r="F214" s="40">
        <v>42970</v>
      </c>
      <c r="G214" s="40" t="s">
        <v>113</v>
      </c>
      <c r="H214" s="50">
        <v>0</v>
      </c>
      <c r="I214" s="106">
        <f t="shared" si="4"/>
        <v>1</v>
      </c>
      <c r="J214" s="107">
        <v>819.1</v>
      </c>
      <c r="K214" s="107">
        <v>1219.25</v>
      </c>
      <c r="L214" s="107">
        <v>1252.75</v>
      </c>
      <c r="M214" s="107">
        <v>1559.45</v>
      </c>
    </row>
    <row r="215" spans="1:13" s="27" customFormat="1" ht="13.8" hidden="1">
      <c r="A215" s="39" t="s">
        <v>1245</v>
      </c>
      <c r="B215" s="58" t="s">
        <v>60</v>
      </c>
      <c r="C215" s="59" t="s">
        <v>2218</v>
      </c>
      <c r="D215" s="59">
        <v>1000000162</v>
      </c>
      <c r="E215" s="60" t="s">
        <v>2219</v>
      </c>
      <c r="F215" s="40">
        <v>43337</v>
      </c>
      <c r="G215" s="40" t="s">
        <v>113</v>
      </c>
      <c r="H215" s="50">
        <v>0</v>
      </c>
      <c r="I215" s="106">
        <f t="shared" si="4"/>
        <v>1</v>
      </c>
      <c r="J215" s="107">
        <v>32.5</v>
      </c>
      <c r="K215" s="107">
        <v>35</v>
      </c>
      <c r="L215" s="107">
        <v>20</v>
      </c>
      <c r="M215" s="107">
        <v>20</v>
      </c>
    </row>
    <row r="216" spans="1:13" s="27" customFormat="1" ht="13.8" hidden="1">
      <c r="A216" s="39" t="s">
        <v>1245</v>
      </c>
      <c r="B216" s="58" t="s">
        <v>60</v>
      </c>
      <c r="C216" s="59" t="s">
        <v>2222</v>
      </c>
      <c r="D216" s="59">
        <v>1000000136</v>
      </c>
      <c r="E216" s="60" t="s">
        <v>2223</v>
      </c>
      <c r="F216" s="40">
        <v>43439</v>
      </c>
      <c r="G216" s="40" t="s">
        <v>113</v>
      </c>
      <c r="H216" s="50">
        <v>0</v>
      </c>
      <c r="I216" s="106">
        <f t="shared" si="4"/>
        <v>1</v>
      </c>
      <c r="J216" s="107">
        <v>35</v>
      </c>
      <c r="K216" s="107">
        <v>57.5</v>
      </c>
      <c r="L216" s="107">
        <v>63.5</v>
      </c>
      <c r="M216" s="107">
        <v>43</v>
      </c>
    </row>
    <row r="217" spans="1:13" s="27" customFormat="1" ht="13.8" hidden="1">
      <c r="A217" s="39" t="s">
        <v>1245</v>
      </c>
      <c r="B217" s="58" t="s">
        <v>60</v>
      </c>
      <c r="C217" s="59" t="s">
        <v>2224</v>
      </c>
      <c r="D217" s="59">
        <v>1000000123</v>
      </c>
      <c r="E217" s="60" t="s">
        <v>2225</v>
      </c>
      <c r="F217" s="40">
        <v>43446</v>
      </c>
      <c r="G217" s="40" t="s">
        <v>113</v>
      </c>
      <c r="H217" s="50">
        <v>0</v>
      </c>
      <c r="I217" s="106">
        <f t="shared" si="4"/>
        <v>1</v>
      </c>
      <c r="J217" s="107">
        <v>17.5</v>
      </c>
      <c r="K217" s="107">
        <v>12.5</v>
      </c>
      <c r="L217" s="107">
        <v>10</v>
      </c>
      <c r="M217" s="107">
        <v>13</v>
      </c>
    </row>
    <row r="218" spans="1:13" s="27" customFormat="1" ht="13.8" hidden="1">
      <c r="A218" s="39" t="s">
        <v>1245</v>
      </c>
      <c r="B218" s="58" t="s">
        <v>60</v>
      </c>
      <c r="C218" s="59" t="s">
        <v>2238</v>
      </c>
      <c r="D218" s="59">
        <v>1000000133</v>
      </c>
      <c r="E218" s="60" t="s">
        <v>2239</v>
      </c>
      <c r="F218" s="40">
        <v>44215</v>
      </c>
      <c r="G218" s="40" t="s">
        <v>113</v>
      </c>
      <c r="H218" s="50">
        <v>0</v>
      </c>
      <c r="I218" s="106">
        <f t="shared" si="4"/>
        <v>1</v>
      </c>
      <c r="J218" s="107">
        <v>59.65</v>
      </c>
      <c r="K218" s="107">
        <v>70.75</v>
      </c>
      <c r="L218" s="107">
        <v>66.95</v>
      </c>
      <c r="M218" s="107">
        <v>91.5</v>
      </c>
    </row>
    <row r="219" spans="1:13" s="27" customFormat="1" ht="13.8" hidden="1">
      <c r="A219" s="39" t="s">
        <v>1245</v>
      </c>
      <c r="B219" s="58" t="s">
        <v>60</v>
      </c>
      <c r="C219" s="58" t="s">
        <v>2280</v>
      </c>
      <c r="D219" s="58">
        <v>1000003807</v>
      </c>
      <c r="E219" s="58" t="s">
        <v>2281</v>
      </c>
      <c r="F219" s="40">
        <v>45289</v>
      </c>
      <c r="G219" s="40" t="s">
        <v>113</v>
      </c>
      <c r="H219" s="50">
        <v>0</v>
      </c>
      <c r="I219" s="106">
        <f t="shared" si="4"/>
        <v>1</v>
      </c>
      <c r="J219" s="107">
        <v>60</v>
      </c>
      <c r="K219" s="107">
        <v>60</v>
      </c>
      <c r="L219" s="107">
        <v>55</v>
      </c>
      <c r="M219" s="107">
        <v>60</v>
      </c>
    </row>
    <row r="220" spans="1:13" s="27" customFormat="1" ht="13.8" hidden="1">
      <c r="A220" s="50" t="s">
        <v>1245</v>
      </c>
      <c r="B220" s="63" t="s">
        <v>60</v>
      </c>
      <c r="C220" s="63" t="s">
        <v>2289</v>
      </c>
      <c r="D220" s="63">
        <v>1000003920</v>
      </c>
      <c r="E220" s="63" t="s">
        <v>2290</v>
      </c>
      <c r="F220" s="40">
        <v>45409</v>
      </c>
      <c r="G220" s="40" t="s">
        <v>113</v>
      </c>
      <c r="H220" s="50">
        <v>0</v>
      </c>
      <c r="I220" s="106">
        <f t="shared" si="4"/>
        <v>1</v>
      </c>
      <c r="J220" s="107">
        <v>58</v>
      </c>
      <c r="K220" s="107">
        <v>0</v>
      </c>
      <c r="L220" s="107">
        <v>10</v>
      </c>
      <c r="M220" s="107">
        <v>62.5</v>
      </c>
    </row>
    <row r="221" spans="1:13" s="27" customFormat="1" ht="13.8" hidden="1">
      <c r="A221" s="39" t="s">
        <v>1245</v>
      </c>
      <c r="B221" s="58" t="s">
        <v>62</v>
      </c>
      <c r="C221" s="59" t="s">
        <v>2297</v>
      </c>
      <c r="D221" s="59">
        <v>1000000377</v>
      </c>
      <c r="E221" s="60" t="s">
        <v>2298</v>
      </c>
      <c r="F221" s="40">
        <v>38385</v>
      </c>
      <c r="G221" s="40" t="s">
        <v>113</v>
      </c>
      <c r="H221" s="50">
        <v>0</v>
      </c>
      <c r="I221" s="106">
        <f t="shared" si="4"/>
        <v>1</v>
      </c>
      <c r="J221" s="107">
        <v>62.5</v>
      </c>
      <c r="K221" s="107">
        <v>105</v>
      </c>
      <c r="L221" s="107">
        <v>80.5</v>
      </c>
      <c r="M221" s="107">
        <v>85</v>
      </c>
    </row>
    <row r="222" spans="1:13" s="27" customFormat="1" ht="13.8" hidden="1">
      <c r="A222" s="39" t="s">
        <v>1245</v>
      </c>
      <c r="B222" s="58" t="s">
        <v>62</v>
      </c>
      <c r="C222" s="59" t="s">
        <v>2299</v>
      </c>
      <c r="D222" s="59">
        <v>1000000130</v>
      </c>
      <c r="E222" s="60" t="s">
        <v>2300</v>
      </c>
      <c r="F222" s="40">
        <v>38443</v>
      </c>
      <c r="G222" s="40" t="s">
        <v>113</v>
      </c>
      <c r="H222" s="50">
        <v>0</v>
      </c>
      <c r="I222" s="106">
        <f t="shared" si="4"/>
        <v>1</v>
      </c>
      <c r="J222" s="107">
        <v>322.5</v>
      </c>
      <c r="K222" s="107">
        <v>461.05</v>
      </c>
      <c r="L222" s="107">
        <v>681.5</v>
      </c>
      <c r="M222" s="107">
        <v>811.75</v>
      </c>
    </row>
    <row r="223" spans="1:13" s="27" customFormat="1" ht="13.8" hidden="1">
      <c r="A223" s="39" t="s">
        <v>1245</v>
      </c>
      <c r="B223" s="58" t="s">
        <v>63</v>
      </c>
      <c r="C223" s="59" t="s">
        <v>2327</v>
      </c>
      <c r="D223" s="59">
        <v>1000000140</v>
      </c>
      <c r="E223" s="60" t="s">
        <v>2328</v>
      </c>
      <c r="F223" s="40">
        <v>38443</v>
      </c>
      <c r="G223" s="40" t="s">
        <v>113</v>
      </c>
      <c r="H223" s="50">
        <v>0</v>
      </c>
      <c r="I223" s="106">
        <f t="shared" si="4"/>
        <v>1</v>
      </c>
      <c r="J223" s="107">
        <v>492.95</v>
      </c>
      <c r="K223" s="107">
        <v>466</v>
      </c>
      <c r="L223" s="107">
        <v>474.25</v>
      </c>
      <c r="M223" s="107">
        <v>93</v>
      </c>
    </row>
    <row r="224" spans="1:13" s="27" customFormat="1" ht="13.8" hidden="1">
      <c r="A224" s="39" t="s">
        <v>1245</v>
      </c>
      <c r="B224" s="58" t="s">
        <v>63</v>
      </c>
      <c r="C224" s="59" t="s">
        <v>2331</v>
      </c>
      <c r="D224" s="59">
        <v>1000000432</v>
      </c>
      <c r="E224" s="60" t="s">
        <v>2332</v>
      </c>
      <c r="F224" s="40">
        <v>39316</v>
      </c>
      <c r="G224" s="40" t="s">
        <v>113</v>
      </c>
      <c r="H224" s="50">
        <v>0</v>
      </c>
      <c r="I224" s="106">
        <f t="shared" si="4"/>
        <v>1</v>
      </c>
      <c r="J224" s="107">
        <v>115</v>
      </c>
      <c r="K224" s="107">
        <v>151.5</v>
      </c>
      <c r="L224" s="107">
        <v>236</v>
      </c>
      <c r="M224" s="107">
        <v>259</v>
      </c>
    </row>
    <row r="225" spans="1:13" s="27" customFormat="1" ht="13.8" hidden="1">
      <c r="A225" s="39" t="s">
        <v>1245</v>
      </c>
      <c r="B225" s="58" t="s">
        <v>63</v>
      </c>
      <c r="C225" s="58" t="s">
        <v>2365</v>
      </c>
      <c r="D225" s="58">
        <v>1000003792</v>
      </c>
      <c r="E225" s="58" t="s">
        <v>2366</v>
      </c>
      <c r="F225" s="40">
        <v>45281</v>
      </c>
      <c r="G225" s="40" t="s">
        <v>113</v>
      </c>
      <c r="H225" s="50">
        <v>1</v>
      </c>
      <c r="I225" s="106">
        <f t="shared" si="4"/>
        <v>1</v>
      </c>
      <c r="J225" s="107">
        <v>30</v>
      </c>
      <c r="K225" s="107">
        <v>0</v>
      </c>
      <c r="L225" s="107">
        <v>0</v>
      </c>
      <c r="M225" s="107">
        <v>0</v>
      </c>
    </row>
    <row r="226" spans="1:13" s="27" customFormat="1" ht="13.8" hidden="1">
      <c r="A226" s="50" t="s">
        <v>1245</v>
      </c>
      <c r="B226" s="63" t="s">
        <v>63</v>
      </c>
      <c r="C226" s="63" t="s">
        <v>2381</v>
      </c>
      <c r="D226" s="63">
        <v>1000004068</v>
      </c>
      <c r="E226" s="63" t="s">
        <v>1590</v>
      </c>
      <c r="F226" s="40">
        <v>45503</v>
      </c>
      <c r="G226" s="40" t="s">
        <v>113</v>
      </c>
      <c r="H226" s="50">
        <v>0</v>
      </c>
      <c r="I226" s="106">
        <f t="shared" si="4"/>
        <v>1</v>
      </c>
      <c r="J226" s="107">
        <v>80</v>
      </c>
      <c r="K226" s="107">
        <v>127</v>
      </c>
      <c r="L226" s="107">
        <v>174.2</v>
      </c>
      <c r="M226" s="107">
        <v>255</v>
      </c>
    </row>
    <row r="227" spans="1:13" s="27" customFormat="1" ht="13.8" hidden="1">
      <c r="A227" s="39" t="s">
        <v>1245</v>
      </c>
      <c r="B227" s="58" t="s">
        <v>63</v>
      </c>
      <c r="C227" s="63" t="s">
        <v>2384</v>
      </c>
      <c r="D227" s="63">
        <v>1000004102</v>
      </c>
      <c r="E227" s="63" t="s">
        <v>2385</v>
      </c>
      <c r="F227" s="40">
        <v>45533</v>
      </c>
      <c r="G227" s="40" t="s">
        <v>113</v>
      </c>
      <c r="H227" s="50">
        <v>1</v>
      </c>
      <c r="I227" s="106">
        <f t="shared" si="4"/>
        <v>1</v>
      </c>
      <c r="J227" s="107">
        <v>10</v>
      </c>
      <c r="K227" s="107">
        <v>10</v>
      </c>
      <c r="L227" s="107">
        <v>0</v>
      </c>
      <c r="M227" s="107">
        <v>0</v>
      </c>
    </row>
    <row r="228" spans="1:13" s="27" customFormat="1" ht="13.8" hidden="1">
      <c r="A228" s="39" t="s">
        <v>1245</v>
      </c>
      <c r="B228" s="58" t="s">
        <v>58</v>
      </c>
      <c r="C228" s="59" t="s">
        <v>2388</v>
      </c>
      <c r="D228" s="59">
        <v>1000000587</v>
      </c>
      <c r="E228" s="60" t="s">
        <v>2389</v>
      </c>
      <c r="F228" s="40">
        <v>40024</v>
      </c>
      <c r="G228" s="40" t="s">
        <v>113</v>
      </c>
      <c r="H228" s="50">
        <v>0</v>
      </c>
      <c r="I228" s="106">
        <f t="shared" si="4"/>
        <v>1</v>
      </c>
      <c r="J228" s="107">
        <v>100.5</v>
      </c>
      <c r="K228" s="107">
        <v>79</v>
      </c>
      <c r="L228" s="107">
        <v>43</v>
      </c>
      <c r="M228" s="107">
        <v>76</v>
      </c>
    </row>
    <row r="229" spans="1:13" s="27" customFormat="1" ht="13.8" hidden="1">
      <c r="A229" s="39" t="s">
        <v>1245</v>
      </c>
      <c r="B229" s="58" t="s">
        <v>58</v>
      </c>
      <c r="C229" s="59" t="s">
        <v>2410</v>
      </c>
      <c r="D229" s="59">
        <v>1000000583</v>
      </c>
      <c r="E229" s="60" t="s">
        <v>2411</v>
      </c>
      <c r="F229" s="40">
        <v>43014</v>
      </c>
      <c r="G229" s="40" t="s">
        <v>113</v>
      </c>
      <c r="H229" s="50">
        <v>1</v>
      </c>
      <c r="I229" s="106">
        <f t="shared" si="4"/>
        <v>1</v>
      </c>
      <c r="J229" s="107">
        <v>39</v>
      </c>
      <c r="K229" s="107">
        <v>20</v>
      </c>
      <c r="L229" s="107">
        <v>17.5</v>
      </c>
      <c r="M229" s="107">
        <v>39</v>
      </c>
    </row>
    <row r="230" spans="1:13" s="27" customFormat="1" ht="13.8" hidden="1">
      <c r="A230" s="39" t="s">
        <v>1245</v>
      </c>
      <c r="B230" s="58" t="s">
        <v>58</v>
      </c>
      <c r="C230" s="59" t="s">
        <v>2438</v>
      </c>
      <c r="D230" s="59">
        <v>1000003112</v>
      </c>
      <c r="E230" s="61" t="s">
        <v>2439</v>
      </c>
      <c r="F230" s="40">
        <v>44887</v>
      </c>
      <c r="G230" s="40" t="s">
        <v>113</v>
      </c>
      <c r="H230" s="50">
        <v>0</v>
      </c>
      <c r="I230" s="106">
        <f t="shared" si="4"/>
        <v>1</v>
      </c>
      <c r="J230" s="107">
        <v>115.5</v>
      </c>
      <c r="K230" s="107">
        <v>127</v>
      </c>
      <c r="L230" s="107">
        <v>49.5</v>
      </c>
      <c r="M230" s="107">
        <v>112</v>
      </c>
    </row>
    <row r="231" spans="1:13" s="27" customFormat="1" ht="13.8" hidden="1">
      <c r="A231" s="39" t="s">
        <v>1245</v>
      </c>
      <c r="B231" s="58" t="s">
        <v>50</v>
      </c>
      <c r="C231" s="59" t="s">
        <v>2482</v>
      </c>
      <c r="D231" s="59">
        <v>1000000767</v>
      </c>
      <c r="E231" s="60" t="s">
        <v>2483</v>
      </c>
      <c r="F231" s="40">
        <v>38565</v>
      </c>
      <c r="G231" s="40" t="s">
        <v>113</v>
      </c>
      <c r="H231" s="50">
        <v>0</v>
      </c>
      <c r="I231" s="106">
        <f t="shared" si="4"/>
        <v>1</v>
      </c>
      <c r="J231" s="107">
        <v>752</v>
      </c>
      <c r="K231" s="107">
        <v>903</v>
      </c>
      <c r="L231" s="107">
        <v>570</v>
      </c>
      <c r="M231" s="107">
        <v>845</v>
      </c>
    </row>
    <row r="232" spans="1:13" s="27" customFormat="1" ht="13.8" hidden="1">
      <c r="A232" s="39" t="s">
        <v>2568</v>
      </c>
      <c r="B232" s="58" t="s">
        <v>2569</v>
      </c>
      <c r="C232" s="65" t="s">
        <v>2576</v>
      </c>
      <c r="D232" s="59">
        <v>1000001229</v>
      </c>
      <c r="E232" s="60" t="s">
        <v>2577</v>
      </c>
      <c r="F232" s="40">
        <v>41168</v>
      </c>
      <c r="G232" s="40" t="s">
        <v>113</v>
      </c>
      <c r="H232" s="50">
        <v>0</v>
      </c>
      <c r="I232" s="106">
        <f t="shared" si="4"/>
        <v>1</v>
      </c>
      <c r="J232" s="107">
        <v>1088</v>
      </c>
      <c r="K232" s="107">
        <v>924</v>
      </c>
      <c r="L232" s="107">
        <v>1546.5</v>
      </c>
      <c r="M232" s="107">
        <v>2533</v>
      </c>
    </row>
    <row r="233" spans="1:13" s="27" customFormat="1" ht="13.8" hidden="1">
      <c r="A233" s="39" t="s">
        <v>2568</v>
      </c>
      <c r="B233" s="58" t="s">
        <v>2569</v>
      </c>
      <c r="C233" s="65" t="s">
        <v>2582</v>
      </c>
      <c r="D233" s="59">
        <v>1000001224</v>
      </c>
      <c r="E233" s="60" t="s">
        <v>2583</v>
      </c>
      <c r="F233" s="40">
        <v>41486</v>
      </c>
      <c r="G233" s="40" t="s">
        <v>113</v>
      </c>
      <c r="H233" s="50">
        <v>0</v>
      </c>
      <c r="I233" s="106">
        <f t="shared" si="4"/>
        <v>1</v>
      </c>
      <c r="J233" s="107">
        <v>2445</v>
      </c>
      <c r="K233" s="107">
        <v>2055.5</v>
      </c>
      <c r="L233" s="107">
        <v>2343.5</v>
      </c>
      <c r="M233" s="107">
        <v>3484.5</v>
      </c>
    </row>
    <row r="234" spans="1:13" s="27" customFormat="1" ht="13.8" hidden="1">
      <c r="A234" s="39" t="s">
        <v>2568</v>
      </c>
      <c r="B234" s="58" t="s">
        <v>2569</v>
      </c>
      <c r="C234" s="65" t="s">
        <v>2586</v>
      </c>
      <c r="D234" s="59">
        <v>1000001231</v>
      </c>
      <c r="E234" s="60" t="s">
        <v>2587</v>
      </c>
      <c r="F234" s="40">
        <v>41621</v>
      </c>
      <c r="G234" s="40" t="s">
        <v>113</v>
      </c>
      <c r="H234" s="50">
        <v>0</v>
      </c>
      <c r="I234" s="106">
        <f t="shared" si="4"/>
        <v>1</v>
      </c>
      <c r="J234" s="107">
        <v>814</v>
      </c>
      <c r="K234" s="107">
        <v>667</v>
      </c>
      <c r="L234" s="107">
        <v>639</v>
      </c>
      <c r="M234" s="107">
        <v>847</v>
      </c>
    </row>
    <row r="235" spans="1:13" s="27" customFormat="1" ht="13.8" hidden="1">
      <c r="A235" s="39" t="s">
        <v>2568</v>
      </c>
      <c r="B235" s="58" t="s">
        <v>2569</v>
      </c>
      <c r="C235" s="65" t="s">
        <v>2592</v>
      </c>
      <c r="D235" s="59">
        <v>1000001252</v>
      </c>
      <c r="E235" s="60" t="s">
        <v>2593</v>
      </c>
      <c r="F235" s="40">
        <v>42124</v>
      </c>
      <c r="G235" s="40" t="s">
        <v>113</v>
      </c>
      <c r="H235" s="50">
        <v>0</v>
      </c>
      <c r="I235" s="106">
        <f t="shared" si="4"/>
        <v>1</v>
      </c>
      <c r="J235" s="107">
        <v>570</v>
      </c>
      <c r="K235" s="107">
        <v>505</v>
      </c>
      <c r="L235" s="107">
        <v>740</v>
      </c>
      <c r="M235" s="107">
        <v>1300</v>
      </c>
    </row>
    <row r="236" spans="1:13" s="27" customFormat="1" ht="13.8" hidden="1">
      <c r="A236" s="39" t="s">
        <v>2568</v>
      </c>
      <c r="B236" s="58" t="s">
        <v>2569</v>
      </c>
      <c r="C236" s="65" t="s">
        <v>2608</v>
      </c>
      <c r="D236" s="59">
        <v>1000001254</v>
      </c>
      <c r="E236" s="60" t="s">
        <v>2609</v>
      </c>
      <c r="F236" s="40">
        <v>43493</v>
      </c>
      <c r="G236" s="40" t="s">
        <v>113</v>
      </c>
      <c r="H236" s="50">
        <v>0</v>
      </c>
      <c r="I236" s="106">
        <f t="shared" si="4"/>
        <v>1</v>
      </c>
      <c r="J236" s="107">
        <v>145</v>
      </c>
      <c r="K236" s="107">
        <v>60</v>
      </c>
      <c r="L236" s="107">
        <v>107</v>
      </c>
      <c r="M236" s="107">
        <v>110</v>
      </c>
    </row>
    <row r="237" spans="1:13" s="27" customFormat="1" ht="13.8" hidden="1">
      <c r="A237" s="39" t="s">
        <v>2568</v>
      </c>
      <c r="B237" s="58" t="s">
        <v>2569</v>
      </c>
      <c r="C237" s="65" t="s">
        <v>2610</v>
      </c>
      <c r="D237" s="59">
        <v>1000001259</v>
      </c>
      <c r="E237" s="60" t="s">
        <v>1439</v>
      </c>
      <c r="F237" s="40">
        <v>43494</v>
      </c>
      <c r="G237" s="40" t="s">
        <v>113</v>
      </c>
      <c r="H237" s="50">
        <v>0</v>
      </c>
      <c r="I237" s="106">
        <f t="shared" si="4"/>
        <v>1</v>
      </c>
      <c r="J237" s="107">
        <v>95</v>
      </c>
      <c r="K237" s="107">
        <v>116</v>
      </c>
      <c r="L237" s="107">
        <v>90</v>
      </c>
      <c r="M237" s="107">
        <v>100</v>
      </c>
    </row>
    <row r="238" spans="1:13" s="27" customFormat="1" ht="13.8" hidden="1">
      <c r="A238" s="39" t="s">
        <v>2568</v>
      </c>
      <c r="B238" s="58" t="s">
        <v>2569</v>
      </c>
      <c r="C238" s="65" t="s">
        <v>2621</v>
      </c>
      <c r="D238" s="59">
        <v>1000001249</v>
      </c>
      <c r="E238" s="60" t="s">
        <v>2622</v>
      </c>
      <c r="F238" s="40">
        <v>44166</v>
      </c>
      <c r="G238" s="40" t="s">
        <v>113</v>
      </c>
      <c r="H238" s="50">
        <v>1</v>
      </c>
      <c r="I238" s="106">
        <f t="shared" si="4"/>
        <v>1</v>
      </c>
      <c r="J238" s="107">
        <v>0</v>
      </c>
      <c r="K238" s="107">
        <v>0</v>
      </c>
      <c r="L238" s="107">
        <v>25</v>
      </c>
      <c r="M238" s="107">
        <v>0</v>
      </c>
    </row>
    <row r="239" spans="1:13" s="27" customFormat="1" ht="13.8" hidden="1">
      <c r="A239" s="39" t="s">
        <v>2568</v>
      </c>
      <c r="B239" s="58" t="s">
        <v>69</v>
      </c>
      <c r="C239" s="65" t="s">
        <v>2677</v>
      </c>
      <c r="D239" s="59">
        <v>1000002535</v>
      </c>
      <c r="E239" s="60" t="s">
        <v>2678</v>
      </c>
      <c r="F239" s="40">
        <v>44602</v>
      </c>
      <c r="G239" s="40" t="s">
        <v>113</v>
      </c>
      <c r="H239" s="50">
        <v>0</v>
      </c>
      <c r="I239" s="106">
        <f t="shared" si="4"/>
        <v>1</v>
      </c>
      <c r="J239" s="107">
        <v>65</v>
      </c>
      <c r="K239" s="107">
        <v>99</v>
      </c>
      <c r="L239" s="107">
        <v>144</v>
      </c>
      <c r="M239" s="107">
        <v>200</v>
      </c>
    </row>
    <row r="240" spans="1:13" s="27" customFormat="1" ht="13.8" hidden="1">
      <c r="A240" s="39" t="s">
        <v>2568</v>
      </c>
      <c r="B240" s="58" t="s">
        <v>71</v>
      </c>
      <c r="C240" s="58" t="s">
        <v>2697</v>
      </c>
      <c r="D240" s="59">
        <v>1000001405</v>
      </c>
      <c r="E240" s="60" t="s">
        <v>2698</v>
      </c>
      <c r="F240" s="40">
        <v>40876</v>
      </c>
      <c r="G240" s="40" t="s">
        <v>113</v>
      </c>
      <c r="H240" s="50">
        <v>0</v>
      </c>
      <c r="I240" s="106">
        <f t="shared" si="4"/>
        <v>1</v>
      </c>
      <c r="J240" s="107">
        <v>126</v>
      </c>
      <c r="K240" s="107">
        <v>161</v>
      </c>
      <c r="L240" s="107">
        <v>140</v>
      </c>
      <c r="M240" s="107">
        <v>212</v>
      </c>
    </row>
    <row r="241" spans="1:13" s="27" customFormat="1" ht="13.8" hidden="1">
      <c r="A241" s="39" t="s">
        <v>2568</v>
      </c>
      <c r="B241" s="58" t="s">
        <v>76</v>
      </c>
      <c r="C241" s="65" t="s">
        <v>2834</v>
      </c>
      <c r="D241" s="59">
        <v>1000003495</v>
      </c>
      <c r="E241" s="58" t="s">
        <v>2835</v>
      </c>
      <c r="F241" s="40">
        <v>45041</v>
      </c>
      <c r="G241" s="40" t="s">
        <v>113</v>
      </c>
      <c r="H241" s="50">
        <v>0</v>
      </c>
      <c r="I241" s="106">
        <f t="shared" si="4"/>
        <v>1</v>
      </c>
      <c r="J241" s="107">
        <v>29.5</v>
      </c>
      <c r="K241" s="107">
        <v>65</v>
      </c>
      <c r="L241" s="107">
        <v>61</v>
      </c>
      <c r="M241" s="107">
        <v>138</v>
      </c>
    </row>
    <row r="242" spans="1:13" s="27" customFormat="1" ht="13.8" hidden="1">
      <c r="A242" s="50" t="s">
        <v>2568</v>
      </c>
      <c r="B242" s="63" t="s">
        <v>80</v>
      </c>
      <c r="C242" s="58" t="s">
        <v>2842</v>
      </c>
      <c r="D242" s="59">
        <v>1000002670</v>
      </c>
      <c r="E242" s="58" t="s">
        <v>2843</v>
      </c>
      <c r="F242" s="40">
        <v>44739</v>
      </c>
      <c r="G242" s="40" t="s">
        <v>113</v>
      </c>
      <c r="H242" s="50">
        <v>0</v>
      </c>
      <c r="I242" s="106">
        <f t="shared" si="4"/>
        <v>1</v>
      </c>
      <c r="J242" s="107">
        <v>125</v>
      </c>
      <c r="K242" s="107">
        <v>55</v>
      </c>
      <c r="L242" s="107">
        <v>170</v>
      </c>
      <c r="M242" s="107">
        <v>175</v>
      </c>
    </row>
    <row r="243" spans="1:13" s="27" customFormat="1" ht="13.8" hidden="1">
      <c r="A243" s="39" t="s">
        <v>2568</v>
      </c>
      <c r="B243" s="58" t="s">
        <v>80</v>
      </c>
      <c r="C243" s="58" t="s">
        <v>2846</v>
      </c>
      <c r="D243" s="59">
        <v>1000001952</v>
      </c>
      <c r="E243" s="60" t="s">
        <v>2847</v>
      </c>
      <c r="F243" s="40">
        <v>41900</v>
      </c>
      <c r="G243" s="40" t="s">
        <v>113</v>
      </c>
      <c r="H243" s="50">
        <v>0</v>
      </c>
      <c r="I243" s="106">
        <f t="shared" si="4"/>
        <v>1</v>
      </c>
      <c r="J243" s="107">
        <v>79.5</v>
      </c>
      <c r="K243" s="107">
        <v>27</v>
      </c>
      <c r="L243" s="107">
        <v>71.5</v>
      </c>
      <c r="M243" s="107">
        <v>168.25</v>
      </c>
    </row>
    <row r="244" spans="1:13" s="27" customFormat="1" ht="13.8" hidden="1">
      <c r="A244" s="39" t="s">
        <v>2568</v>
      </c>
      <c r="B244" s="58" t="s">
        <v>80</v>
      </c>
      <c r="C244" s="58" t="s">
        <v>2860</v>
      </c>
      <c r="D244" s="59">
        <v>1000001928</v>
      </c>
      <c r="E244" s="60" t="s">
        <v>2861</v>
      </c>
      <c r="F244" s="40">
        <v>43315</v>
      </c>
      <c r="G244" s="40" t="s">
        <v>113</v>
      </c>
      <c r="H244" s="50">
        <v>0</v>
      </c>
      <c r="I244" s="106">
        <f t="shared" si="4"/>
        <v>1</v>
      </c>
      <c r="J244" s="107">
        <v>276.75</v>
      </c>
      <c r="K244" s="107">
        <v>252</v>
      </c>
      <c r="L244" s="107">
        <v>318</v>
      </c>
      <c r="M244" s="107">
        <v>662.5</v>
      </c>
    </row>
    <row r="245" spans="1:13" s="27" customFormat="1" ht="13.8" hidden="1">
      <c r="A245" s="39" t="s">
        <v>2568</v>
      </c>
      <c r="B245" s="58" t="s">
        <v>80</v>
      </c>
      <c r="C245" s="58" t="s">
        <v>2888</v>
      </c>
      <c r="D245" s="59">
        <v>1000002036</v>
      </c>
      <c r="E245" s="60" t="s">
        <v>2889</v>
      </c>
      <c r="F245" s="40">
        <v>44501</v>
      </c>
      <c r="G245" s="40" t="s">
        <v>113</v>
      </c>
      <c r="H245" s="50">
        <v>0</v>
      </c>
      <c r="I245" s="106">
        <f t="shared" si="4"/>
        <v>1</v>
      </c>
      <c r="J245" s="107">
        <v>60</v>
      </c>
      <c r="K245" s="107">
        <v>60</v>
      </c>
      <c r="L245" s="107">
        <v>125</v>
      </c>
      <c r="M245" s="107">
        <v>100</v>
      </c>
    </row>
    <row r="246" spans="1:13" s="27" customFormat="1" ht="13.8" hidden="1">
      <c r="A246" s="39" t="s">
        <v>2568</v>
      </c>
      <c r="B246" s="58" t="s">
        <v>80</v>
      </c>
      <c r="C246" s="58" t="s">
        <v>2890</v>
      </c>
      <c r="D246" s="59">
        <v>1000002552</v>
      </c>
      <c r="E246" s="60" t="s">
        <v>2891</v>
      </c>
      <c r="F246" s="40">
        <v>44615</v>
      </c>
      <c r="G246" s="40" t="s">
        <v>113</v>
      </c>
      <c r="H246" s="50">
        <v>0</v>
      </c>
      <c r="I246" s="106">
        <f t="shared" si="4"/>
        <v>1</v>
      </c>
      <c r="J246" s="107">
        <v>60</v>
      </c>
      <c r="K246" s="107">
        <v>68.5</v>
      </c>
      <c r="L246" s="107">
        <v>75</v>
      </c>
      <c r="M246" s="107">
        <v>180</v>
      </c>
    </row>
    <row r="247" spans="1:13" s="27" customFormat="1" ht="13.8" hidden="1">
      <c r="A247" s="39" t="s">
        <v>2568</v>
      </c>
      <c r="B247" s="58" t="s">
        <v>80</v>
      </c>
      <c r="C247" s="58" t="s">
        <v>2892</v>
      </c>
      <c r="D247" s="59">
        <v>1000002558</v>
      </c>
      <c r="E247" s="60" t="s">
        <v>2893</v>
      </c>
      <c r="F247" s="40">
        <v>44617</v>
      </c>
      <c r="G247" s="40" t="s">
        <v>113</v>
      </c>
      <c r="H247" s="50">
        <v>0</v>
      </c>
      <c r="I247" s="106">
        <f t="shared" si="4"/>
        <v>1</v>
      </c>
      <c r="J247" s="107">
        <v>125.5</v>
      </c>
      <c r="K247" s="107">
        <v>85.5</v>
      </c>
      <c r="L247" s="107">
        <v>125.25</v>
      </c>
      <c r="M247" s="107">
        <v>92.5</v>
      </c>
    </row>
    <row r="248" spans="1:13" s="27" customFormat="1" ht="13.8" hidden="1">
      <c r="A248" s="39" t="s">
        <v>2568</v>
      </c>
      <c r="B248" s="58" t="s">
        <v>80</v>
      </c>
      <c r="C248" s="58" t="s">
        <v>2898</v>
      </c>
      <c r="D248" s="59">
        <v>1000003020</v>
      </c>
      <c r="E248" s="58" t="s">
        <v>2899</v>
      </c>
      <c r="F248" s="40">
        <v>44845</v>
      </c>
      <c r="G248" s="40" t="s">
        <v>113</v>
      </c>
      <c r="H248" s="50">
        <v>0</v>
      </c>
      <c r="I248" s="106">
        <f t="shared" si="4"/>
        <v>1</v>
      </c>
      <c r="J248" s="107">
        <v>88</v>
      </c>
      <c r="K248" s="107">
        <v>69</v>
      </c>
      <c r="L248" s="107">
        <v>99</v>
      </c>
      <c r="M248" s="107">
        <v>148</v>
      </c>
    </row>
    <row r="249" spans="1:13" s="27" customFormat="1" ht="13.8" hidden="1">
      <c r="A249" s="39" t="s">
        <v>2568</v>
      </c>
      <c r="B249" s="58" t="s">
        <v>80</v>
      </c>
      <c r="C249" s="58" t="s">
        <v>2904</v>
      </c>
      <c r="D249" s="59">
        <v>1000003517</v>
      </c>
      <c r="E249" s="58" t="s">
        <v>2905</v>
      </c>
      <c r="F249" s="40">
        <v>45058</v>
      </c>
      <c r="G249" s="40" t="s">
        <v>113</v>
      </c>
      <c r="H249" s="50">
        <v>0</v>
      </c>
      <c r="I249" s="106">
        <f t="shared" si="4"/>
        <v>1</v>
      </c>
      <c r="J249" s="107">
        <v>271</v>
      </c>
      <c r="K249" s="107">
        <v>202.5</v>
      </c>
      <c r="L249" s="107">
        <v>330</v>
      </c>
      <c r="M249" s="107">
        <v>320</v>
      </c>
    </row>
    <row r="250" spans="1:13" s="27" customFormat="1" ht="13.8" hidden="1">
      <c r="A250" s="39" t="s">
        <v>2568</v>
      </c>
      <c r="B250" s="58" t="s">
        <v>80</v>
      </c>
      <c r="C250" s="58" t="s">
        <v>2906</v>
      </c>
      <c r="D250" s="59">
        <v>1000003614</v>
      </c>
      <c r="E250" s="58" t="s">
        <v>2907</v>
      </c>
      <c r="F250" s="40">
        <v>45106</v>
      </c>
      <c r="G250" s="40" t="s">
        <v>113</v>
      </c>
      <c r="H250" s="50">
        <v>0</v>
      </c>
      <c r="I250" s="106">
        <f t="shared" si="4"/>
        <v>1</v>
      </c>
      <c r="J250" s="107">
        <v>125</v>
      </c>
      <c r="K250" s="107">
        <v>80</v>
      </c>
      <c r="L250" s="107">
        <v>150</v>
      </c>
      <c r="M250" s="107">
        <v>205</v>
      </c>
    </row>
    <row r="251" spans="1:13" s="27" customFormat="1" ht="13.8" hidden="1">
      <c r="A251" s="39" t="s">
        <v>2568</v>
      </c>
      <c r="B251" s="58" t="s">
        <v>80</v>
      </c>
      <c r="C251" s="58" t="s">
        <v>2908</v>
      </c>
      <c r="D251" s="59">
        <v>1000003721</v>
      </c>
      <c r="E251" s="58" t="s">
        <v>2909</v>
      </c>
      <c r="F251" s="40">
        <v>45185</v>
      </c>
      <c r="G251" s="40" t="s">
        <v>113</v>
      </c>
      <c r="H251" s="50">
        <v>0</v>
      </c>
      <c r="I251" s="106">
        <f t="shared" si="4"/>
        <v>1</v>
      </c>
      <c r="J251" s="107">
        <v>120</v>
      </c>
      <c r="K251" s="107">
        <v>91</v>
      </c>
      <c r="L251" s="107">
        <v>80</v>
      </c>
      <c r="M251" s="107">
        <v>110</v>
      </c>
    </row>
    <row r="252" spans="1:13" s="27" customFormat="1" ht="13.8" hidden="1">
      <c r="A252" s="39" t="s">
        <v>2568</v>
      </c>
      <c r="B252" s="58" t="s">
        <v>80</v>
      </c>
      <c r="C252" s="63" t="s">
        <v>2924</v>
      </c>
      <c r="D252" s="63">
        <v>1000004033</v>
      </c>
      <c r="E252" s="63" t="s">
        <v>2925</v>
      </c>
      <c r="F252" s="40">
        <v>45477</v>
      </c>
      <c r="G252" s="40" t="s">
        <v>113</v>
      </c>
      <c r="H252" s="50">
        <v>0</v>
      </c>
      <c r="I252" s="106">
        <f t="shared" si="4"/>
        <v>1</v>
      </c>
      <c r="J252" s="107">
        <v>57.5</v>
      </c>
      <c r="K252" s="107">
        <v>77.5</v>
      </c>
      <c r="L252" s="107">
        <v>78</v>
      </c>
      <c r="M252" s="107">
        <v>98</v>
      </c>
    </row>
    <row r="253" spans="1:13" s="27" customFormat="1" ht="13.8" hidden="1">
      <c r="A253" s="50" t="s">
        <v>2568</v>
      </c>
      <c r="B253" s="63" t="s">
        <v>80</v>
      </c>
      <c r="C253" s="63" t="s">
        <v>2926</v>
      </c>
      <c r="D253" s="63">
        <v>1000004036</v>
      </c>
      <c r="E253" s="63" t="s">
        <v>2927</v>
      </c>
      <c r="F253" s="40">
        <v>45483</v>
      </c>
      <c r="G253" s="40" t="s">
        <v>113</v>
      </c>
      <c r="H253" s="50">
        <v>0</v>
      </c>
      <c r="I253" s="106">
        <f t="shared" si="4"/>
        <v>1</v>
      </c>
      <c r="J253" s="107">
        <v>50</v>
      </c>
      <c r="K253" s="107">
        <v>85</v>
      </c>
      <c r="L253" s="107">
        <v>70</v>
      </c>
      <c r="M253" s="107">
        <v>25</v>
      </c>
    </row>
    <row r="254" spans="1:13" s="27" customFormat="1" ht="13.8" hidden="1">
      <c r="A254" s="39" t="s">
        <v>2568</v>
      </c>
      <c r="B254" s="58" t="s">
        <v>82</v>
      </c>
      <c r="C254" s="65" t="s">
        <v>2930</v>
      </c>
      <c r="D254" s="59">
        <v>1000002702</v>
      </c>
      <c r="E254" s="58" t="s">
        <v>2931</v>
      </c>
      <c r="F254" s="40">
        <v>44739</v>
      </c>
      <c r="G254" s="40" t="s">
        <v>113</v>
      </c>
      <c r="H254" s="50">
        <v>0</v>
      </c>
      <c r="I254" s="106">
        <f t="shared" si="4"/>
        <v>1</v>
      </c>
      <c r="J254" s="107">
        <v>0</v>
      </c>
      <c r="K254" s="107">
        <v>0</v>
      </c>
      <c r="L254" s="107">
        <v>85</v>
      </c>
      <c r="M254" s="107">
        <v>55</v>
      </c>
    </row>
    <row r="255" spans="1:13" s="27" customFormat="1" ht="13.8" hidden="1">
      <c r="A255" s="39" t="s">
        <v>2568</v>
      </c>
      <c r="B255" s="58" t="s">
        <v>82</v>
      </c>
      <c r="C255" s="58" t="s">
        <v>2934</v>
      </c>
      <c r="D255" s="59">
        <v>1000001329</v>
      </c>
      <c r="E255" s="60" t="s">
        <v>2935</v>
      </c>
      <c r="F255" s="40">
        <v>41898</v>
      </c>
      <c r="G255" s="40" t="s">
        <v>113</v>
      </c>
      <c r="H255" s="50">
        <v>0</v>
      </c>
      <c r="I255" s="106">
        <f t="shared" si="4"/>
        <v>1</v>
      </c>
      <c r="J255" s="107">
        <v>140</v>
      </c>
      <c r="K255" s="107">
        <v>271</v>
      </c>
      <c r="L255" s="107">
        <v>85</v>
      </c>
      <c r="M255" s="107">
        <v>234</v>
      </c>
    </row>
    <row r="256" spans="1:13" s="27" customFormat="1" ht="13.8" hidden="1">
      <c r="A256" s="39" t="s">
        <v>2568</v>
      </c>
      <c r="B256" s="58" t="s">
        <v>82</v>
      </c>
      <c r="C256" s="58" t="s">
        <v>2936</v>
      </c>
      <c r="D256" s="59">
        <v>1000001337</v>
      </c>
      <c r="E256" s="60" t="s">
        <v>2937</v>
      </c>
      <c r="F256" s="40">
        <v>42200</v>
      </c>
      <c r="G256" s="40" t="s">
        <v>113</v>
      </c>
      <c r="H256" s="50">
        <v>0</v>
      </c>
      <c r="I256" s="106">
        <f t="shared" si="4"/>
        <v>1</v>
      </c>
      <c r="J256" s="107">
        <v>50</v>
      </c>
      <c r="K256" s="107">
        <v>90</v>
      </c>
      <c r="L256" s="107">
        <v>158</v>
      </c>
      <c r="M256" s="107">
        <v>160</v>
      </c>
    </row>
    <row r="257" spans="1:13" s="27" customFormat="1" ht="13.8" hidden="1">
      <c r="A257" s="39" t="s">
        <v>2568</v>
      </c>
      <c r="B257" s="58" t="s">
        <v>82</v>
      </c>
      <c r="C257" s="58" t="s">
        <v>2940</v>
      </c>
      <c r="D257" s="59">
        <v>1000001336</v>
      </c>
      <c r="E257" s="60" t="s">
        <v>2941</v>
      </c>
      <c r="F257" s="40">
        <v>42367</v>
      </c>
      <c r="G257" s="40" t="s">
        <v>113</v>
      </c>
      <c r="H257" s="50">
        <v>0</v>
      </c>
      <c r="I257" s="106">
        <f t="shared" si="4"/>
        <v>1</v>
      </c>
      <c r="J257" s="107">
        <v>175</v>
      </c>
      <c r="K257" s="107">
        <v>110</v>
      </c>
      <c r="L257" s="107">
        <v>195</v>
      </c>
      <c r="M257" s="107">
        <v>354</v>
      </c>
    </row>
    <row r="258" spans="1:13" s="27" customFormat="1" ht="13.8" hidden="1">
      <c r="A258" s="39" t="s">
        <v>2568</v>
      </c>
      <c r="B258" s="58" t="s">
        <v>82</v>
      </c>
      <c r="C258" s="58" t="s">
        <v>2942</v>
      </c>
      <c r="D258" s="59">
        <v>1000001330</v>
      </c>
      <c r="E258" s="60" t="s">
        <v>2943</v>
      </c>
      <c r="F258" s="40">
        <v>42766</v>
      </c>
      <c r="G258" s="40" t="s">
        <v>113</v>
      </c>
      <c r="H258" s="50">
        <v>0</v>
      </c>
      <c r="I258" s="106">
        <f t="shared" si="4"/>
        <v>1</v>
      </c>
      <c r="J258" s="107">
        <v>30</v>
      </c>
      <c r="K258" s="107">
        <v>0</v>
      </c>
      <c r="L258" s="107">
        <v>40</v>
      </c>
      <c r="M258" s="107">
        <v>31</v>
      </c>
    </row>
    <row r="259" spans="1:13" s="27" customFormat="1" ht="13.8" hidden="1">
      <c r="A259" s="39" t="s">
        <v>2568</v>
      </c>
      <c r="B259" s="58" t="s">
        <v>82</v>
      </c>
      <c r="C259" s="58" t="s">
        <v>2944</v>
      </c>
      <c r="D259" s="59">
        <v>1000001341</v>
      </c>
      <c r="E259" s="60" t="s">
        <v>2945</v>
      </c>
      <c r="F259" s="40">
        <v>42803</v>
      </c>
      <c r="G259" s="40" t="s">
        <v>113</v>
      </c>
      <c r="H259" s="50">
        <v>0</v>
      </c>
      <c r="I259" s="106">
        <f t="shared" ref="I259:I299" si="5">IF(G259&gt;0,1,0)</f>
        <v>1</v>
      </c>
      <c r="J259" s="107">
        <v>115</v>
      </c>
      <c r="K259" s="107">
        <v>100</v>
      </c>
      <c r="L259" s="107">
        <v>190</v>
      </c>
      <c r="M259" s="107">
        <v>76</v>
      </c>
    </row>
    <row r="260" spans="1:13" s="27" customFormat="1" ht="13.8" hidden="1">
      <c r="A260" s="39" t="s">
        <v>2568</v>
      </c>
      <c r="B260" s="58" t="s">
        <v>82</v>
      </c>
      <c r="C260" s="58" t="s">
        <v>2946</v>
      </c>
      <c r="D260" s="59">
        <v>1000001334</v>
      </c>
      <c r="E260" s="60" t="s">
        <v>2947</v>
      </c>
      <c r="F260" s="40">
        <v>43089</v>
      </c>
      <c r="G260" s="40" t="s">
        <v>113</v>
      </c>
      <c r="H260" s="50">
        <v>0</v>
      </c>
      <c r="I260" s="106">
        <f t="shared" si="5"/>
        <v>1</v>
      </c>
      <c r="J260" s="107">
        <v>40</v>
      </c>
      <c r="K260" s="107">
        <v>80</v>
      </c>
      <c r="L260" s="107">
        <v>106</v>
      </c>
      <c r="M260" s="107">
        <v>188</v>
      </c>
    </row>
    <row r="261" spans="1:13" s="27" customFormat="1" ht="13.8" hidden="1">
      <c r="A261" s="39" t="s">
        <v>2568</v>
      </c>
      <c r="B261" s="58" t="s">
        <v>82</v>
      </c>
      <c r="C261" s="58" t="s">
        <v>2948</v>
      </c>
      <c r="D261" s="59">
        <v>1000001335</v>
      </c>
      <c r="E261" s="60" t="s">
        <v>2949</v>
      </c>
      <c r="F261" s="40">
        <v>43111</v>
      </c>
      <c r="G261" s="40" t="s">
        <v>113</v>
      </c>
      <c r="H261" s="50">
        <v>0</v>
      </c>
      <c r="I261" s="106">
        <f t="shared" si="5"/>
        <v>1</v>
      </c>
      <c r="J261" s="107">
        <v>65</v>
      </c>
      <c r="K261" s="107">
        <v>65</v>
      </c>
      <c r="L261" s="107">
        <v>62</v>
      </c>
      <c r="M261" s="107">
        <v>90</v>
      </c>
    </row>
    <row r="262" spans="1:13" s="27" customFormat="1" ht="13.8" hidden="1">
      <c r="A262" s="39" t="s">
        <v>2568</v>
      </c>
      <c r="B262" s="58" t="s">
        <v>84</v>
      </c>
      <c r="C262" s="65" t="s">
        <v>2964</v>
      </c>
      <c r="D262" s="59">
        <v>1000001583</v>
      </c>
      <c r="E262" s="60" t="s">
        <v>2965</v>
      </c>
      <c r="F262" s="40">
        <v>41340</v>
      </c>
      <c r="G262" s="40" t="s">
        <v>113</v>
      </c>
      <c r="H262" s="50">
        <v>1</v>
      </c>
      <c r="I262" s="106">
        <f t="shared" si="5"/>
        <v>1</v>
      </c>
      <c r="J262" s="107">
        <v>0</v>
      </c>
      <c r="K262" s="107">
        <v>25</v>
      </c>
      <c r="L262" s="107">
        <v>25</v>
      </c>
      <c r="M262" s="107">
        <v>25</v>
      </c>
    </row>
    <row r="263" spans="1:13" s="27" customFormat="1" ht="13.8" hidden="1">
      <c r="A263" s="39" t="s">
        <v>2568</v>
      </c>
      <c r="B263" s="58" t="s">
        <v>84</v>
      </c>
      <c r="C263" s="65" t="s">
        <v>2968</v>
      </c>
      <c r="D263" s="59">
        <v>1000001615</v>
      </c>
      <c r="E263" s="60" t="s">
        <v>2969</v>
      </c>
      <c r="F263" s="40">
        <v>41818</v>
      </c>
      <c r="G263" s="40" t="s">
        <v>113</v>
      </c>
      <c r="H263" s="50">
        <v>0</v>
      </c>
      <c r="I263" s="106">
        <f t="shared" si="5"/>
        <v>1</v>
      </c>
      <c r="J263" s="107">
        <v>25</v>
      </c>
      <c r="K263" s="107">
        <v>35</v>
      </c>
      <c r="L263" s="107">
        <v>61.5</v>
      </c>
      <c r="M263" s="107">
        <v>42</v>
      </c>
    </row>
    <row r="264" spans="1:13" s="27" customFormat="1" ht="13.8" hidden="1">
      <c r="A264" s="39" t="s">
        <v>2568</v>
      </c>
      <c r="B264" s="58" t="s">
        <v>84</v>
      </c>
      <c r="C264" s="65" t="s">
        <v>2970</v>
      </c>
      <c r="D264" s="59">
        <v>1000001587</v>
      </c>
      <c r="E264" s="60" t="s">
        <v>2971</v>
      </c>
      <c r="F264" s="40">
        <v>42110</v>
      </c>
      <c r="G264" s="40" t="s">
        <v>113</v>
      </c>
      <c r="H264" s="50">
        <v>0</v>
      </c>
      <c r="I264" s="106">
        <f t="shared" si="5"/>
        <v>1</v>
      </c>
      <c r="J264" s="107">
        <v>205</v>
      </c>
      <c r="K264" s="107">
        <v>204.5</v>
      </c>
      <c r="L264" s="107">
        <v>205</v>
      </c>
      <c r="M264" s="107">
        <v>259.7</v>
      </c>
    </row>
    <row r="265" spans="1:13" s="27" customFormat="1" ht="13.8" hidden="1">
      <c r="A265" s="39" t="s">
        <v>2568</v>
      </c>
      <c r="B265" s="58" t="s">
        <v>84</v>
      </c>
      <c r="C265" s="65" t="s">
        <v>2974</v>
      </c>
      <c r="D265" s="59">
        <v>1000001633</v>
      </c>
      <c r="E265" s="60" t="s">
        <v>2975</v>
      </c>
      <c r="F265" s="40">
        <v>43242</v>
      </c>
      <c r="G265" s="40" t="s">
        <v>113</v>
      </c>
      <c r="H265" s="50">
        <v>0</v>
      </c>
      <c r="I265" s="106">
        <f t="shared" si="5"/>
        <v>1</v>
      </c>
      <c r="J265" s="107">
        <v>55</v>
      </c>
      <c r="K265" s="107">
        <v>63</v>
      </c>
      <c r="L265" s="107">
        <v>50</v>
      </c>
      <c r="M265" s="107">
        <v>50</v>
      </c>
    </row>
    <row r="266" spans="1:13" s="27" customFormat="1" ht="13.8" hidden="1">
      <c r="A266" s="39" t="s">
        <v>2568</v>
      </c>
      <c r="B266" s="58" t="s">
        <v>84</v>
      </c>
      <c r="C266" s="65" t="s">
        <v>2978</v>
      </c>
      <c r="D266" s="59">
        <v>1000001611</v>
      </c>
      <c r="E266" s="60" t="s">
        <v>2979</v>
      </c>
      <c r="F266" s="40">
        <v>43601</v>
      </c>
      <c r="G266" s="40" t="s">
        <v>113</v>
      </c>
      <c r="H266" s="50">
        <v>0</v>
      </c>
      <c r="I266" s="106">
        <f t="shared" si="5"/>
        <v>1</v>
      </c>
      <c r="J266" s="107">
        <v>50</v>
      </c>
      <c r="K266" s="107">
        <v>55</v>
      </c>
      <c r="L266" s="107">
        <v>90</v>
      </c>
      <c r="M266" s="107">
        <v>90</v>
      </c>
    </row>
    <row r="267" spans="1:13" s="27" customFormat="1" ht="13.8" hidden="1">
      <c r="A267" s="39" t="s">
        <v>2568</v>
      </c>
      <c r="B267" s="58" t="s">
        <v>84</v>
      </c>
      <c r="C267" s="65" t="s">
        <v>2980</v>
      </c>
      <c r="D267" s="59">
        <v>1000001590</v>
      </c>
      <c r="E267" s="60" t="s">
        <v>2981</v>
      </c>
      <c r="F267" s="40">
        <v>43718</v>
      </c>
      <c r="G267" s="40" t="s">
        <v>113</v>
      </c>
      <c r="H267" s="50">
        <v>0</v>
      </c>
      <c r="I267" s="106">
        <f t="shared" si="5"/>
        <v>1</v>
      </c>
      <c r="J267" s="107">
        <v>134.1</v>
      </c>
      <c r="K267" s="107">
        <v>142</v>
      </c>
      <c r="L267" s="107">
        <v>110</v>
      </c>
      <c r="M267" s="107">
        <v>191</v>
      </c>
    </row>
    <row r="268" spans="1:13" s="27" customFormat="1" ht="13.8" hidden="1">
      <c r="A268" s="39" t="s">
        <v>2568</v>
      </c>
      <c r="B268" s="58" t="s">
        <v>84</v>
      </c>
      <c r="C268" s="65" t="s">
        <v>2982</v>
      </c>
      <c r="D268" s="59">
        <v>1000001600</v>
      </c>
      <c r="E268" s="60" t="s">
        <v>2983</v>
      </c>
      <c r="F268" s="40">
        <v>44302</v>
      </c>
      <c r="G268" s="40" t="s">
        <v>113</v>
      </c>
      <c r="H268" s="50">
        <v>0</v>
      </c>
      <c r="I268" s="106">
        <f t="shared" si="5"/>
        <v>1</v>
      </c>
      <c r="J268" s="107">
        <v>135</v>
      </c>
      <c r="K268" s="107">
        <v>128</v>
      </c>
      <c r="L268" s="107">
        <v>285</v>
      </c>
      <c r="M268" s="107">
        <v>380</v>
      </c>
    </row>
    <row r="269" spans="1:13" s="27" customFormat="1" ht="13.8" hidden="1">
      <c r="A269" s="39" t="s">
        <v>2568</v>
      </c>
      <c r="B269" s="58" t="s">
        <v>84</v>
      </c>
      <c r="C269" s="65" t="s">
        <v>2986</v>
      </c>
      <c r="D269" s="59">
        <v>1000002043</v>
      </c>
      <c r="E269" s="60" t="s">
        <v>2987</v>
      </c>
      <c r="F269" s="40">
        <v>44501</v>
      </c>
      <c r="G269" s="40" t="s">
        <v>113</v>
      </c>
      <c r="H269" s="50">
        <v>0</v>
      </c>
      <c r="I269" s="106">
        <f t="shared" si="5"/>
        <v>1</v>
      </c>
      <c r="J269" s="107">
        <v>248.5</v>
      </c>
      <c r="K269" s="107">
        <v>358.5</v>
      </c>
      <c r="L269" s="107">
        <v>384</v>
      </c>
      <c r="M269" s="107">
        <v>216</v>
      </c>
    </row>
    <row r="270" spans="1:13" s="27" customFormat="1" ht="13.8" hidden="1">
      <c r="A270" s="39" t="s">
        <v>2568</v>
      </c>
      <c r="B270" s="58" t="s">
        <v>84</v>
      </c>
      <c r="C270" s="65" t="s">
        <v>2990</v>
      </c>
      <c r="D270" s="59">
        <v>1000002073</v>
      </c>
      <c r="E270" s="60" t="s">
        <v>2991</v>
      </c>
      <c r="F270" s="40">
        <v>44531</v>
      </c>
      <c r="G270" s="40" t="s">
        <v>113</v>
      </c>
      <c r="H270" s="50">
        <v>0</v>
      </c>
      <c r="I270" s="106">
        <f t="shared" si="5"/>
        <v>1</v>
      </c>
      <c r="J270" s="107">
        <v>21</v>
      </c>
      <c r="K270" s="107">
        <v>47</v>
      </c>
      <c r="L270" s="107">
        <v>57</v>
      </c>
      <c r="M270" s="107">
        <v>43</v>
      </c>
    </row>
    <row r="271" spans="1:13" s="27" customFormat="1" ht="13.8" hidden="1">
      <c r="A271" s="39" t="s">
        <v>2568</v>
      </c>
      <c r="B271" s="58" t="s">
        <v>84</v>
      </c>
      <c r="C271" s="65" t="s">
        <v>2994</v>
      </c>
      <c r="D271" s="59">
        <v>1000002803</v>
      </c>
      <c r="E271" s="58" t="s">
        <v>2995</v>
      </c>
      <c r="F271" s="40">
        <v>44736</v>
      </c>
      <c r="G271" s="40" t="s">
        <v>113</v>
      </c>
      <c r="H271" s="50">
        <v>0</v>
      </c>
      <c r="I271" s="106">
        <f t="shared" si="5"/>
        <v>1</v>
      </c>
      <c r="J271" s="107">
        <v>25</v>
      </c>
      <c r="K271" s="107">
        <v>25</v>
      </c>
      <c r="L271" s="107">
        <v>25</v>
      </c>
      <c r="M271" s="107">
        <v>50</v>
      </c>
    </row>
    <row r="272" spans="1:13" s="27" customFormat="1" ht="13.8" hidden="1">
      <c r="A272" s="39" t="s">
        <v>2568</v>
      </c>
      <c r="B272" s="58" t="s">
        <v>73</v>
      </c>
      <c r="C272" s="65" t="s">
        <v>3006</v>
      </c>
      <c r="D272" s="59">
        <v>1000001384</v>
      </c>
      <c r="E272" s="60" t="s">
        <v>3007</v>
      </c>
      <c r="F272" s="40">
        <v>42339</v>
      </c>
      <c r="G272" s="40" t="s">
        <v>113</v>
      </c>
      <c r="H272" s="50">
        <v>0</v>
      </c>
      <c r="I272" s="106">
        <f t="shared" si="5"/>
        <v>1</v>
      </c>
      <c r="J272" s="107">
        <v>2720.95</v>
      </c>
      <c r="K272" s="107">
        <v>4112.1000000000004</v>
      </c>
      <c r="L272" s="107">
        <v>5431.25</v>
      </c>
      <c r="M272" s="107">
        <v>5306.7000000000007</v>
      </c>
    </row>
    <row r="273" spans="1:13" s="27" customFormat="1" ht="13.8" hidden="1">
      <c r="A273" s="39" t="s">
        <v>2568</v>
      </c>
      <c r="B273" s="58" t="s">
        <v>75</v>
      </c>
      <c r="C273" s="58" t="s">
        <v>3034</v>
      </c>
      <c r="D273" s="59">
        <v>1000001352</v>
      </c>
      <c r="E273" s="60" t="s">
        <v>3035</v>
      </c>
      <c r="F273" s="40">
        <v>41475</v>
      </c>
      <c r="G273" s="40" t="s">
        <v>113</v>
      </c>
      <c r="H273" s="50">
        <v>0</v>
      </c>
      <c r="I273" s="106">
        <f t="shared" si="5"/>
        <v>1</v>
      </c>
      <c r="J273" s="107">
        <v>395.5</v>
      </c>
      <c r="K273" s="107">
        <v>724.45</v>
      </c>
      <c r="L273" s="107">
        <v>1038.5</v>
      </c>
      <c r="M273" s="107">
        <v>1260.5</v>
      </c>
    </row>
    <row r="274" spans="1:13" s="27" customFormat="1" ht="13.8" hidden="1">
      <c r="A274" s="39" t="s">
        <v>3061</v>
      </c>
      <c r="B274" s="58" t="s">
        <v>87</v>
      </c>
      <c r="C274" s="65" t="s">
        <v>3062</v>
      </c>
      <c r="D274" s="59">
        <v>1000001479</v>
      </c>
      <c r="E274" s="60" t="s">
        <v>3063</v>
      </c>
      <c r="F274" s="40">
        <v>41457</v>
      </c>
      <c r="G274" s="40" t="s">
        <v>113</v>
      </c>
      <c r="H274" s="50">
        <v>0</v>
      </c>
      <c r="I274" s="106">
        <f t="shared" si="5"/>
        <v>1</v>
      </c>
      <c r="J274" s="107">
        <v>381</v>
      </c>
      <c r="K274" s="107">
        <v>356</v>
      </c>
      <c r="L274" s="107">
        <v>589</v>
      </c>
      <c r="M274" s="107">
        <v>529</v>
      </c>
    </row>
    <row r="275" spans="1:13" s="27" customFormat="1" ht="13.8" hidden="1">
      <c r="A275" s="39" t="s">
        <v>3061</v>
      </c>
      <c r="B275" s="58" t="s">
        <v>87</v>
      </c>
      <c r="C275" s="65" t="s">
        <v>3066</v>
      </c>
      <c r="D275" s="59">
        <v>1000001516</v>
      </c>
      <c r="E275" s="60" t="s">
        <v>3067</v>
      </c>
      <c r="F275" s="40">
        <v>41547</v>
      </c>
      <c r="G275" s="40" t="s">
        <v>113</v>
      </c>
      <c r="H275" s="50">
        <v>0</v>
      </c>
      <c r="I275" s="106">
        <f t="shared" si="5"/>
        <v>1</v>
      </c>
      <c r="J275" s="107">
        <v>749</v>
      </c>
      <c r="K275" s="107">
        <v>704</v>
      </c>
      <c r="L275" s="107">
        <v>699.5</v>
      </c>
      <c r="M275" s="107">
        <v>822.5</v>
      </c>
    </row>
    <row r="276" spans="1:13" s="27" customFormat="1" ht="13.8" hidden="1">
      <c r="A276" s="39" t="s">
        <v>3061</v>
      </c>
      <c r="B276" s="58" t="s">
        <v>87</v>
      </c>
      <c r="C276" s="58" t="s">
        <v>3068</v>
      </c>
      <c r="D276" s="59">
        <v>1000001519</v>
      </c>
      <c r="E276" s="60" t="s">
        <v>3069</v>
      </c>
      <c r="F276" s="40">
        <v>41688</v>
      </c>
      <c r="G276" s="40" t="s">
        <v>113</v>
      </c>
      <c r="H276" s="50">
        <v>0</v>
      </c>
      <c r="I276" s="106">
        <f t="shared" si="5"/>
        <v>1</v>
      </c>
      <c r="J276" s="107">
        <v>262.25</v>
      </c>
      <c r="K276" s="107">
        <v>276</v>
      </c>
      <c r="L276" s="107">
        <v>283.25</v>
      </c>
      <c r="M276" s="107">
        <v>321</v>
      </c>
    </row>
    <row r="277" spans="1:13" s="27" customFormat="1" ht="13.8" hidden="1">
      <c r="A277" s="39" t="s">
        <v>3061</v>
      </c>
      <c r="B277" s="58" t="s">
        <v>87</v>
      </c>
      <c r="C277" s="65" t="s">
        <v>3080</v>
      </c>
      <c r="D277" s="59">
        <v>1000001497</v>
      </c>
      <c r="E277" s="60" t="s">
        <v>3081</v>
      </c>
      <c r="F277" s="40">
        <v>42188</v>
      </c>
      <c r="G277" s="40" t="s">
        <v>113</v>
      </c>
      <c r="H277" s="50">
        <v>0</v>
      </c>
      <c r="I277" s="106">
        <f t="shared" si="5"/>
        <v>1</v>
      </c>
      <c r="J277" s="107">
        <v>2164</v>
      </c>
      <c r="K277" s="107">
        <v>2097.5</v>
      </c>
      <c r="L277" s="107">
        <v>2491.5</v>
      </c>
      <c r="M277" s="107">
        <v>2707.75</v>
      </c>
    </row>
    <row r="278" spans="1:13" s="27" customFormat="1" ht="13.8" hidden="1">
      <c r="A278" s="39" t="s">
        <v>3061</v>
      </c>
      <c r="B278" s="58" t="s">
        <v>87</v>
      </c>
      <c r="C278" s="65" t="s">
        <v>3082</v>
      </c>
      <c r="D278" s="59">
        <v>1000001507</v>
      </c>
      <c r="E278" s="60" t="s">
        <v>3083</v>
      </c>
      <c r="F278" s="40">
        <v>42626</v>
      </c>
      <c r="G278" s="40" t="s">
        <v>113</v>
      </c>
      <c r="H278" s="50">
        <v>0</v>
      </c>
      <c r="I278" s="106">
        <f t="shared" si="5"/>
        <v>1</v>
      </c>
      <c r="J278" s="107">
        <v>151</v>
      </c>
      <c r="K278" s="107">
        <v>108.5</v>
      </c>
      <c r="L278" s="107">
        <v>123</v>
      </c>
      <c r="M278" s="107">
        <v>172</v>
      </c>
    </row>
    <row r="279" spans="1:13" s="27" customFormat="1" ht="13.8" hidden="1">
      <c r="A279" s="39" t="s">
        <v>3061</v>
      </c>
      <c r="B279" s="58" t="s">
        <v>87</v>
      </c>
      <c r="C279" s="65" t="s">
        <v>3096</v>
      </c>
      <c r="D279" s="59">
        <v>1000001490</v>
      </c>
      <c r="E279" s="60" t="s">
        <v>3097</v>
      </c>
      <c r="F279" s="40">
        <v>43530</v>
      </c>
      <c r="G279" s="40" t="s">
        <v>113</v>
      </c>
      <c r="H279" s="50">
        <v>0</v>
      </c>
      <c r="I279" s="106">
        <f t="shared" si="5"/>
        <v>1</v>
      </c>
      <c r="J279" s="107">
        <v>160</v>
      </c>
      <c r="K279" s="107">
        <v>175</v>
      </c>
      <c r="L279" s="107">
        <v>230</v>
      </c>
      <c r="M279" s="107">
        <v>373.5</v>
      </c>
    </row>
    <row r="280" spans="1:13" s="27" customFormat="1" ht="13.8" hidden="1">
      <c r="A280" s="39" t="s">
        <v>3061</v>
      </c>
      <c r="B280" s="58" t="s">
        <v>87</v>
      </c>
      <c r="C280" s="65" t="s">
        <v>3098</v>
      </c>
      <c r="D280" s="59">
        <v>1000001494</v>
      </c>
      <c r="E280" s="60" t="s">
        <v>3099</v>
      </c>
      <c r="F280" s="40">
        <v>43875</v>
      </c>
      <c r="G280" s="40" t="s">
        <v>113</v>
      </c>
      <c r="H280" s="50">
        <v>0</v>
      </c>
      <c r="I280" s="106">
        <f t="shared" si="5"/>
        <v>1</v>
      </c>
      <c r="J280" s="107">
        <v>70</v>
      </c>
      <c r="K280" s="107">
        <v>55</v>
      </c>
      <c r="L280" s="107">
        <v>170</v>
      </c>
      <c r="M280" s="107">
        <v>90</v>
      </c>
    </row>
    <row r="281" spans="1:13" s="27" customFormat="1" ht="13.8" hidden="1">
      <c r="A281" s="39" t="s">
        <v>3061</v>
      </c>
      <c r="B281" s="58" t="s">
        <v>87</v>
      </c>
      <c r="C281" s="65" t="s">
        <v>3102</v>
      </c>
      <c r="D281" s="59">
        <v>1000001484</v>
      </c>
      <c r="E281" s="60" t="s">
        <v>3103</v>
      </c>
      <c r="F281" s="40">
        <v>43880</v>
      </c>
      <c r="G281" s="40" t="s">
        <v>113</v>
      </c>
      <c r="H281" s="50">
        <v>0</v>
      </c>
      <c r="I281" s="106">
        <f t="shared" si="5"/>
        <v>1</v>
      </c>
      <c r="J281" s="107">
        <v>495</v>
      </c>
      <c r="K281" s="107">
        <v>650</v>
      </c>
      <c r="L281" s="107">
        <v>945</v>
      </c>
      <c r="M281" s="107">
        <v>1030</v>
      </c>
    </row>
    <row r="282" spans="1:13" s="27" customFormat="1" ht="13.8" hidden="1">
      <c r="A282" s="39" t="s">
        <v>3061</v>
      </c>
      <c r="B282" s="58" t="s">
        <v>87</v>
      </c>
      <c r="C282" s="65" t="s">
        <v>3108</v>
      </c>
      <c r="D282" s="59">
        <v>1000001486</v>
      </c>
      <c r="E282" s="60" t="s">
        <v>3109</v>
      </c>
      <c r="F282" s="40">
        <v>44030</v>
      </c>
      <c r="G282" s="40" t="s">
        <v>113</v>
      </c>
      <c r="H282" s="50">
        <v>0</v>
      </c>
      <c r="I282" s="106">
        <f t="shared" si="5"/>
        <v>1</v>
      </c>
      <c r="J282" s="107">
        <v>185</v>
      </c>
      <c r="K282" s="107">
        <v>110</v>
      </c>
      <c r="L282" s="107">
        <v>200</v>
      </c>
      <c r="M282" s="107">
        <v>235</v>
      </c>
    </row>
    <row r="283" spans="1:13" s="27" customFormat="1" ht="13.8" hidden="1">
      <c r="A283" s="39" t="s">
        <v>3061</v>
      </c>
      <c r="B283" s="58" t="s">
        <v>87</v>
      </c>
      <c r="C283" s="65" t="s">
        <v>3112</v>
      </c>
      <c r="D283" s="59">
        <v>1000002006</v>
      </c>
      <c r="E283" s="60" t="s">
        <v>3113</v>
      </c>
      <c r="F283" s="40">
        <v>44478</v>
      </c>
      <c r="G283" s="40" t="s">
        <v>113</v>
      </c>
      <c r="H283" s="50">
        <v>1</v>
      </c>
      <c r="I283" s="106">
        <f t="shared" si="5"/>
        <v>1</v>
      </c>
      <c r="J283" s="107">
        <v>60</v>
      </c>
      <c r="K283" s="107">
        <v>200</v>
      </c>
      <c r="L283" s="107">
        <v>180</v>
      </c>
      <c r="M283" s="107">
        <v>10</v>
      </c>
    </row>
    <row r="284" spans="1:13" s="27" customFormat="1" ht="13.8" hidden="1">
      <c r="A284" s="39" t="s">
        <v>3061</v>
      </c>
      <c r="B284" s="58" t="s">
        <v>87</v>
      </c>
      <c r="C284" s="65" t="s">
        <v>3116</v>
      </c>
      <c r="D284" s="59">
        <v>1000002041</v>
      </c>
      <c r="E284" s="60" t="s">
        <v>3117</v>
      </c>
      <c r="F284" s="40">
        <v>44501</v>
      </c>
      <c r="G284" s="40" t="s">
        <v>113</v>
      </c>
      <c r="H284" s="50">
        <v>0</v>
      </c>
      <c r="I284" s="106">
        <f t="shared" si="5"/>
        <v>1</v>
      </c>
      <c r="J284" s="107">
        <v>155</v>
      </c>
      <c r="K284" s="107">
        <v>105</v>
      </c>
      <c r="L284" s="107">
        <v>125</v>
      </c>
      <c r="M284" s="107">
        <v>225</v>
      </c>
    </row>
    <row r="285" spans="1:13" s="27" customFormat="1" ht="13.8" hidden="1">
      <c r="A285" s="39" t="s">
        <v>3061</v>
      </c>
      <c r="B285" s="58" t="s">
        <v>87</v>
      </c>
      <c r="C285" s="65" t="s">
        <v>3124</v>
      </c>
      <c r="D285" s="59">
        <v>1000002851</v>
      </c>
      <c r="E285" s="60" t="s">
        <v>3125</v>
      </c>
      <c r="F285" s="40">
        <v>44744</v>
      </c>
      <c r="G285" s="40" t="s">
        <v>113</v>
      </c>
      <c r="H285" s="50">
        <v>0</v>
      </c>
      <c r="I285" s="106">
        <f t="shared" si="5"/>
        <v>1</v>
      </c>
      <c r="J285" s="107">
        <v>55</v>
      </c>
      <c r="K285" s="107">
        <v>80</v>
      </c>
      <c r="L285" s="107">
        <v>165</v>
      </c>
      <c r="M285" s="107">
        <v>155</v>
      </c>
    </row>
    <row r="286" spans="1:13" s="27" customFormat="1" ht="13.8" hidden="1">
      <c r="A286" s="39" t="s">
        <v>3061</v>
      </c>
      <c r="B286" s="58" t="s">
        <v>87</v>
      </c>
      <c r="C286" s="65" t="s">
        <v>3128</v>
      </c>
      <c r="D286" s="59">
        <v>1000002981</v>
      </c>
      <c r="E286" s="58" t="s">
        <v>3129</v>
      </c>
      <c r="F286" s="40">
        <v>44830</v>
      </c>
      <c r="G286" s="40" t="s">
        <v>113</v>
      </c>
      <c r="H286" s="50">
        <v>0</v>
      </c>
      <c r="I286" s="106">
        <f t="shared" si="5"/>
        <v>1</v>
      </c>
      <c r="J286" s="107">
        <v>150</v>
      </c>
      <c r="K286" s="107">
        <v>275</v>
      </c>
      <c r="L286" s="107">
        <v>510</v>
      </c>
      <c r="M286" s="107">
        <v>540.5</v>
      </c>
    </row>
    <row r="287" spans="1:13" s="27" customFormat="1" ht="13.8" hidden="1">
      <c r="A287" s="39" t="s">
        <v>3061</v>
      </c>
      <c r="B287" s="58" t="s">
        <v>87</v>
      </c>
      <c r="C287" s="65" t="s">
        <v>3130</v>
      </c>
      <c r="D287" s="59">
        <v>1000003242</v>
      </c>
      <c r="E287" s="58" t="s">
        <v>3131</v>
      </c>
      <c r="F287" s="40">
        <v>44936</v>
      </c>
      <c r="G287" s="40" t="s">
        <v>113</v>
      </c>
      <c r="H287" s="50">
        <v>0</v>
      </c>
      <c r="I287" s="106">
        <f t="shared" si="5"/>
        <v>1</v>
      </c>
      <c r="J287" s="107">
        <v>170</v>
      </c>
      <c r="K287" s="107">
        <v>338</v>
      </c>
      <c r="L287" s="107">
        <v>158</v>
      </c>
      <c r="M287" s="107">
        <v>138</v>
      </c>
    </row>
    <row r="288" spans="1:13" s="27" customFormat="1" ht="13.8" hidden="1">
      <c r="A288" s="39" t="s">
        <v>3061</v>
      </c>
      <c r="B288" s="58" t="s">
        <v>87</v>
      </c>
      <c r="C288" s="65" t="s">
        <v>3134</v>
      </c>
      <c r="D288" s="59">
        <v>1000003505</v>
      </c>
      <c r="E288" s="58" t="s">
        <v>3135</v>
      </c>
      <c r="F288" s="40">
        <v>45045</v>
      </c>
      <c r="G288" s="40" t="s">
        <v>113</v>
      </c>
      <c r="H288" s="50">
        <v>0</v>
      </c>
      <c r="I288" s="106">
        <f t="shared" si="5"/>
        <v>1</v>
      </c>
      <c r="J288" s="107">
        <v>290</v>
      </c>
      <c r="K288" s="107">
        <v>440</v>
      </c>
      <c r="L288" s="107">
        <v>465</v>
      </c>
      <c r="M288" s="107">
        <v>435</v>
      </c>
    </row>
    <row r="289" spans="1:13" s="27" customFormat="1" ht="13.8" hidden="1">
      <c r="A289" s="39" t="s">
        <v>3061</v>
      </c>
      <c r="B289" s="58" t="s">
        <v>3172</v>
      </c>
      <c r="C289" s="65" t="s">
        <v>3187</v>
      </c>
      <c r="D289" s="59">
        <v>1000001804</v>
      </c>
      <c r="E289" s="60" t="s">
        <v>3188</v>
      </c>
      <c r="F289" s="40">
        <v>43706</v>
      </c>
      <c r="G289" s="40" t="s">
        <v>113</v>
      </c>
      <c r="H289" s="50">
        <v>0</v>
      </c>
      <c r="I289" s="106">
        <f t="shared" si="5"/>
        <v>1</v>
      </c>
      <c r="J289" s="107">
        <v>25</v>
      </c>
      <c r="K289" s="107">
        <v>50</v>
      </c>
      <c r="L289" s="107">
        <v>25</v>
      </c>
      <c r="M289" s="107">
        <v>75</v>
      </c>
    </row>
    <row r="290" spans="1:13" s="27" customFormat="1" ht="13.8" hidden="1">
      <c r="A290" s="39" t="s">
        <v>3061</v>
      </c>
      <c r="B290" s="58" t="s">
        <v>99</v>
      </c>
      <c r="C290" s="58" t="s">
        <v>3263</v>
      </c>
      <c r="D290" s="59">
        <v>1000001165</v>
      </c>
      <c r="E290" s="60" t="s">
        <v>3264</v>
      </c>
      <c r="F290" s="40">
        <v>42146</v>
      </c>
      <c r="G290" s="40" t="s">
        <v>113</v>
      </c>
      <c r="H290" s="50">
        <v>0</v>
      </c>
      <c r="I290" s="106">
        <f t="shared" si="5"/>
        <v>1</v>
      </c>
      <c r="J290" s="107">
        <v>105</v>
      </c>
      <c r="K290" s="107">
        <v>125</v>
      </c>
      <c r="L290" s="107">
        <v>145</v>
      </c>
      <c r="M290" s="107">
        <v>155</v>
      </c>
    </row>
    <row r="291" spans="1:13" s="27" customFormat="1" ht="13.8" hidden="1">
      <c r="A291" s="39" t="s">
        <v>3061</v>
      </c>
      <c r="B291" s="58" t="s">
        <v>99</v>
      </c>
      <c r="C291" s="58" t="s">
        <v>3267</v>
      </c>
      <c r="D291" s="59">
        <v>1000001183</v>
      </c>
      <c r="E291" s="60" t="s">
        <v>3268</v>
      </c>
      <c r="F291" s="40">
        <v>43809</v>
      </c>
      <c r="G291" s="40" t="s">
        <v>113</v>
      </c>
      <c r="H291" s="50">
        <v>0</v>
      </c>
      <c r="I291" s="106">
        <f t="shared" si="5"/>
        <v>1</v>
      </c>
      <c r="J291" s="107">
        <v>100</v>
      </c>
      <c r="K291" s="107">
        <v>130</v>
      </c>
      <c r="L291" s="107">
        <v>125</v>
      </c>
      <c r="M291" s="107">
        <v>80</v>
      </c>
    </row>
    <row r="292" spans="1:13" s="27" customFormat="1" ht="13.8" hidden="1">
      <c r="A292" s="39" t="s">
        <v>3061</v>
      </c>
      <c r="B292" s="58" t="s">
        <v>99</v>
      </c>
      <c r="C292" s="58" t="s">
        <v>3279</v>
      </c>
      <c r="D292" s="59">
        <v>1000002064</v>
      </c>
      <c r="E292" s="60" t="s">
        <v>3280</v>
      </c>
      <c r="F292" s="40">
        <v>44543</v>
      </c>
      <c r="G292" s="40" t="s">
        <v>113</v>
      </c>
      <c r="H292" s="50">
        <v>0</v>
      </c>
      <c r="I292" s="106">
        <f t="shared" si="5"/>
        <v>1</v>
      </c>
      <c r="J292" s="107">
        <v>275</v>
      </c>
      <c r="K292" s="107">
        <v>175</v>
      </c>
      <c r="L292" s="107">
        <v>100</v>
      </c>
      <c r="M292" s="107">
        <v>225</v>
      </c>
    </row>
    <row r="293" spans="1:13" s="27" customFormat="1" ht="13.8" hidden="1">
      <c r="A293" s="7" t="s">
        <v>3061</v>
      </c>
      <c r="B293" s="61" t="s">
        <v>90</v>
      </c>
      <c r="C293" s="65" t="s">
        <v>3349</v>
      </c>
      <c r="D293" s="59">
        <v>1000001477</v>
      </c>
      <c r="E293" s="60" t="s">
        <v>3350</v>
      </c>
      <c r="F293" s="40">
        <v>41449</v>
      </c>
      <c r="G293" s="40" t="s">
        <v>113</v>
      </c>
      <c r="H293" s="50">
        <v>0</v>
      </c>
      <c r="I293" s="106">
        <f t="shared" si="5"/>
        <v>1</v>
      </c>
      <c r="J293" s="107">
        <v>12</v>
      </c>
      <c r="K293" s="107">
        <v>72</v>
      </c>
      <c r="L293" s="107">
        <v>96</v>
      </c>
      <c r="M293" s="107">
        <v>66</v>
      </c>
    </row>
    <row r="294" spans="1:13" s="27" customFormat="1" ht="13.8" hidden="1">
      <c r="A294" s="7" t="s">
        <v>3061</v>
      </c>
      <c r="B294" s="61" t="s">
        <v>92</v>
      </c>
      <c r="C294" s="65" t="s">
        <v>3403</v>
      </c>
      <c r="D294" s="59">
        <v>1000001735</v>
      </c>
      <c r="E294" s="60" t="s">
        <v>3404</v>
      </c>
      <c r="F294" s="40">
        <v>41523</v>
      </c>
      <c r="G294" s="40" t="s">
        <v>113</v>
      </c>
      <c r="H294" s="50">
        <v>0</v>
      </c>
      <c r="I294" s="106">
        <f t="shared" si="5"/>
        <v>1</v>
      </c>
      <c r="J294" s="107">
        <v>270</v>
      </c>
      <c r="K294" s="107">
        <v>460</v>
      </c>
      <c r="L294" s="107">
        <v>415</v>
      </c>
      <c r="M294" s="107">
        <v>1045</v>
      </c>
    </row>
    <row r="295" spans="1:13" s="27" customFormat="1" ht="13.8" hidden="1">
      <c r="A295" s="7" t="s">
        <v>3061</v>
      </c>
      <c r="B295" s="61" t="s">
        <v>92</v>
      </c>
      <c r="C295" s="65" t="s">
        <v>3439</v>
      </c>
      <c r="D295" s="59">
        <v>1000003556</v>
      </c>
      <c r="E295" s="58" t="s">
        <v>3440</v>
      </c>
      <c r="F295" s="40">
        <v>45072</v>
      </c>
      <c r="G295" s="40" t="s">
        <v>113</v>
      </c>
      <c r="H295" s="50">
        <v>0</v>
      </c>
      <c r="I295" s="106">
        <f t="shared" si="5"/>
        <v>1</v>
      </c>
      <c r="J295" s="107">
        <v>161.65</v>
      </c>
      <c r="K295" s="107">
        <v>150</v>
      </c>
      <c r="L295" s="107">
        <v>203</v>
      </c>
      <c r="M295" s="107">
        <v>211</v>
      </c>
    </row>
    <row r="296" spans="1:13" s="27" customFormat="1" ht="13.8" hidden="1">
      <c r="A296" s="50" t="s">
        <v>121</v>
      </c>
      <c r="B296" s="63" t="s">
        <v>34</v>
      </c>
      <c r="C296" s="63" t="s">
        <v>3502</v>
      </c>
      <c r="D296" s="63">
        <v>1000000984</v>
      </c>
      <c r="E296" s="63" t="s">
        <v>3503</v>
      </c>
      <c r="F296" s="40">
        <v>44474</v>
      </c>
      <c r="G296" s="40" t="s">
        <v>113</v>
      </c>
      <c r="H296" s="50">
        <v>1</v>
      </c>
      <c r="I296" s="106">
        <f t="shared" si="5"/>
        <v>1</v>
      </c>
      <c r="J296" s="107">
        <v>45</v>
      </c>
      <c r="K296" s="107">
        <v>0</v>
      </c>
      <c r="L296" s="107">
        <v>0</v>
      </c>
      <c r="M296" s="107">
        <v>0</v>
      </c>
    </row>
    <row r="297" spans="1:13" s="27" customFormat="1" ht="13.8" hidden="1">
      <c r="A297" s="39" t="s">
        <v>1245</v>
      </c>
      <c r="B297" s="58" t="s">
        <v>40</v>
      </c>
      <c r="C297" s="59" t="s">
        <v>1292</v>
      </c>
      <c r="D297" s="59">
        <v>1000000306</v>
      </c>
      <c r="E297" s="60" t="s">
        <v>1293</v>
      </c>
      <c r="F297" s="40">
        <v>43862</v>
      </c>
      <c r="G297" s="40" t="s">
        <v>113</v>
      </c>
      <c r="H297" s="50">
        <v>0</v>
      </c>
      <c r="I297" s="106">
        <f t="shared" si="5"/>
        <v>1</v>
      </c>
      <c r="J297" s="107">
        <v>809</v>
      </c>
      <c r="K297" s="107">
        <v>937.5</v>
      </c>
      <c r="L297" s="107">
        <v>1054</v>
      </c>
      <c r="M297" s="107">
        <v>943.5</v>
      </c>
    </row>
    <row r="298" spans="1:13" s="27" customFormat="1" ht="13.8" hidden="1">
      <c r="A298" s="39" t="s">
        <v>2568</v>
      </c>
      <c r="B298" s="58" t="s">
        <v>84</v>
      </c>
      <c r="C298" s="58" t="s">
        <v>3559</v>
      </c>
      <c r="D298" s="59">
        <v>1000004154</v>
      </c>
      <c r="E298" s="60" t="s">
        <v>3542</v>
      </c>
      <c r="F298" s="73">
        <v>45588</v>
      </c>
      <c r="G298" s="40" t="s">
        <v>113</v>
      </c>
      <c r="H298" s="50">
        <v>0</v>
      </c>
      <c r="I298" s="106">
        <f t="shared" si="5"/>
        <v>1</v>
      </c>
      <c r="J298" s="107">
        <v>25</v>
      </c>
      <c r="K298" s="107">
        <v>34</v>
      </c>
      <c r="L298" s="107">
        <v>75</v>
      </c>
      <c r="M298" s="107">
        <v>41</v>
      </c>
    </row>
    <row r="299" spans="1:13" s="27" customFormat="1" ht="13.8" hidden="1">
      <c r="A299" s="39" t="s">
        <v>121</v>
      </c>
      <c r="B299" s="58" t="s">
        <v>281</v>
      </c>
      <c r="C299" s="58" t="s">
        <v>3561</v>
      </c>
      <c r="D299" s="59">
        <v>1000004155</v>
      </c>
      <c r="E299" s="60" t="s">
        <v>303</v>
      </c>
      <c r="F299" s="73">
        <v>45588</v>
      </c>
      <c r="G299" s="50" t="s">
        <v>113</v>
      </c>
      <c r="H299" s="50">
        <v>0</v>
      </c>
      <c r="I299" s="106">
        <f t="shared" si="5"/>
        <v>1</v>
      </c>
      <c r="J299" s="107">
        <v>50</v>
      </c>
      <c r="K299" s="107">
        <v>145</v>
      </c>
      <c r="L299" s="107">
        <v>92</v>
      </c>
      <c r="M299" s="107">
        <v>88</v>
      </c>
    </row>
    <row r="300" spans="1:13" s="100" customFormat="1" ht="13.8" hidden="1">
      <c r="A300" s="39" t="s">
        <v>121</v>
      </c>
      <c r="B300" s="58" t="s">
        <v>34</v>
      </c>
      <c r="C300" s="58" t="s">
        <v>3606</v>
      </c>
      <c r="D300" s="59">
        <v>1000000568</v>
      </c>
      <c r="E300" s="60" t="s">
        <v>3605</v>
      </c>
      <c r="F300" s="73">
        <v>44738</v>
      </c>
      <c r="G300" s="40" t="s">
        <v>113</v>
      </c>
      <c r="H300" s="50">
        <v>1</v>
      </c>
      <c r="J300" s="107">
        <v>0</v>
      </c>
      <c r="K300" s="107">
        <v>37</v>
      </c>
      <c r="L300" s="107">
        <v>172</v>
      </c>
      <c r="M300" s="107">
        <v>105</v>
      </c>
    </row>
    <row r="301" spans="1:13" s="100" customFormat="1" ht="13.8" hidden="1">
      <c r="A301" s="103" t="s">
        <v>121</v>
      </c>
      <c r="B301" s="101" t="s">
        <v>34</v>
      </c>
      <c r="C301" s="101" t="s">
        <v>3789</v>
      </c>
      <c r="D301" s="101">
        <v>1000000566</v>
      </c>
      <c r="E301" s="101" t="s">
        <v>3787</v>
      </c>
      <c r="F301" s="102">
        <v>41737</v>
      </c>
      <c r="G301" s="40" t="s">
        <v>113</v>
      </c>
      <c r="H301" s="50">
        <v>1</v>
      </c>
      <c r="J301" s="107">
        <v>0</v>
      </c>
      <c r="K301" s="107">
        <v>0</v>
      </c>
      <c r="L301" s="107">
        <v>0</v>
      </c>
      <c r="M301" s="107">
        <v>152</v>
      </c>
    </row>
    <row r="302" spans="1:13" s="100" customFormat="1" ht="13.8" hidden="1">
      <c r="A302" s="103" t="s">
        <v>121</v>
      </c>
      <c r="B302" s="101" t="s">
        <v>34</v>
      </c>
      <c r="C302" s="101" t="s">
        <v>3805</v>
      </c>
      <c r="D302" s="101">
        <v>1000000580</v>
      </c>
      <c r="E302" s="101" t="s">
        <v>3804</v>
      </c>
      <c r="F302" s="102">
        <v>44738</v>
      </c>
      <c r="G302" s="40" t="s">
        <v>113</v>
      </c>
      <c r="H302" s="50">
        <v>0</v>
      </c>
      <c r="J302" s="107">
        <v>0</v>
      </c>
      <c r="K302" s="107">
        <v>0</v>
      </c>
      <c r="L302" s="107">
        <v>0</v>
      </c>
      <c r="M302" s="107">
        <v>55</v>
      </c>
    </row>
  </sheetData>
  <autoFilter ref="A2:M302" xr:uid="{A52E5A23-3AA9-4889-A44B-1D3043E48EF4}">
    <filterColumn colId="1">
      <filters>
        <filter val="AGARTALA"/>
      </filters>
    </filterColumn>
  </autoFilter>
  <conditionalFormatting sqref="C298:C300">
    <cfRule type="duplicateValues" dxfId="69" priority="119"/>
  </conditionalFormatting>
  <conditionalFormatting sqref="C300:C1048576 C1:C297">
    <cfRule type="duplicateValues" dxfId="68" priority="82"/>
  </conditionalFormatting>
  <conditionalFormatting sqref="D298:D300">
    <cfRule type="duplicateValues" dxfId="67" priority="120"/>
  </conditionalFormatting>
  <conditionalFormatting sqref="D300:D1048576 D1:D297">
    <cfRule type="duplicateValues" dxfId="66" priority="7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8606-B78B-4D71-B31A-0BDDA3BB7147}">
  <sheetPr codeName="Sheet1"/>
  <dimension ref="B1:T70"/>
  <sheetViews>
    <sheetView showGridLines="0" zoomScale="90" zoomScaleNormal="90" workbookViewId="0">
      <pane xSplit="4" ySplit="3" topLeftCell="E55" activePane="bottomRight" state="frozen"/>
      <selection activeCell="L66" sqref="L66"/>
      <selection pane="topRight" activeCell="L66" sqref="L66"/>
      <selection pane="bottomLeft" activeCell="L66" sqref="L66"/>
      <selection pane="bottomRight" activeCell="L66" sqref="L66"/>
    </sheetView>
  </sheetViews>
  <sheetFormatPr defaultColWidth="8.88671875" defaultRowHeight="14.4"/>
  <cols>
    <col min="1" max="1" width="1.6640625" style="3" customWidth="1"/>
    <col min="2" max="2" width="23.6640625" style="3" customWidth="1"/>
    <col min="3" max="3" width="19.44140625" style="3" customWidth="1"/>
    <col min="4" max="4" width="18.6640625" style="3" bestFit="1" customWidth="1"/>
    <col min="5" max="5" width="7.109375" style="3" customWidth="1"/>
    <col min="6" max="6" width="8.6640625" style="3" bestFit="1" customWidth="1"/>
    <col min="7" max="7" width="13.5546875" style="3" customWidth="1"/>
    <col min="8" max="8" width="17.6640625" style="3" customWidth="1"/>
    <col min="9" max="9" width="15.88671875" style="3" customWidth="1"/>
    <col min="10" max="10" width="18.109375" style="3" customWidth="1"/>
    <col min="11" max="11" width="16.6640625" style="3" customWidth="1"/>
    <col min="12" max="12" width="13" style="3" customWidth="1"/>
    <col min="13" max="13" width="11.44140625" style="3" hidden="1" customWidth="1"/>
    <col min="14" max="14" width="9.88671875" style="3" bestFit="1" customWidth="1"/>
    <col min="15" max="15" width="11.88671875" style="3" bestFit="1" customWidth="1"/>
    <col min="16" max="16" width="14" style="3" customWidth="1"/>
    <col min="17" max="17" width="12.6640625" style="3" customWidth="1"/>
    <col min="18" max="18" width="17.33203125" style="3" customWidth="1"/>
    <col min="19" max="19" width="19.44140625" style="3" bestFit="1" customWidth="1"/>
    <col min="20" max="20" width="20.33203125" style="3" bestFit="1" customWidth="1"/>
    <col min="21" max="16384" width="8.88671875" style="3"/>
  </cols>
  <sheetData>
    <row r="1" spans="2:20" ht="14.25" customHeight="1">
      <c r="B1" s="1" t="s">
        <v>4310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0" s="83" customFormat="1" ht="18.75" customHeight="1">
      <c r="B2" s="120">
        <v>46021</v>
      </c>
      <c r="C2" s="81"/>
      <c r="D2" s="81"/>
      <c r="E2" s="81"/>
      <c r="F2" s="81"/>
      <c r="G2" s="82" t="s">
        <v>3966</v>
      </c>
      <c r="H2" s="79"/>
      <c r="I2" s="82" t="s">
        <v>0</v>
      </c>
      <c r="J2" s="81"/>
      <c r="K2" s="82" t="s">
        <v>0</v>
      </c>
      <c r="L2" s="81"/>
      <c r="M2" s="81"/>
      <c r="N2" s="81"/>
      <c r="O2" s="81"/>
      <c r="P2" s="82" t="s">
        <v>0</v>
      </c>
      <c r="Q2" s="80">
        <f>B2-1</f>
        <v>46020</v>
      </c>
      <c r="R2" s="81"/>
      <c r="S2" s="81"/>
      <c r="T2" s="81"/>
    </row>
    <row r="3" spans="2:20" s="6" customFormat="1" ht="44.25" customHeight="1">
      <c r="B3" s="96" t="s">
        <v>1</v>
      </c>
      <c r="C3" s="96" t="s">
        <v>2</v>
      </c>
      <c r="D3" s="96" t="s">
        <v>3</v>
      </c>
      <c r="E3" s="5" t="s">
        <v>4</v>
      </c>
      <c r="F3" s="5" t="s">
        <v>5</v>
      </c>
      <c r="G3" s="121" t="s">
        <v>6</v>
      </c>
      <c r="H3" s="5" t="s">
        <v>4265</v>
      </c>
      <c r="I3" s="5" t="s">
        <v>4266</v>
      </c>
      <c r="J3" s="5" t="s">
        <v>4267</v>
      </c>
      <c r="K3" s="5" t="s">
        <v>4268</v>
      </c>
      <c r="L3" s="5" t="s">
        <v>7</v>
      </c>
      <c r="M3" s="5" t="s">
        <v>8</v>
      </c>
      <c r="N3" s="5" t="s">
        <v>4269</v>
      </c>
      <c r="O3" s="5" t="s">
        <v>9</v>
      </c>
      <c r="P3" s="5" t="s">
        <v>10</v>
      </c>
      <c r="Q3" s="5" t="s">
        <v>9</v>
      </c>
      <c r="R3" s="5" t="s">
        <v>11</v>
      </c>
      <c r="S3" s="5" t="s">
        <v>4270</v>
      </c>
      <c r="T3" s="5" t="s">
        <v>4271</v>
      </c>
    </row>
    <row r="4" spans="2:20" s="16" customFormat="1">
      <c r="B4" s="113" t="s">
        <v>12</v>
      </c>
      <c r="C4" s="113" t="s">
        <v>13</v>
      </c>
      <c r="D4" s="113" t="s">
        <v>14</v>
      </c>
      <c r="E4" s="114"/>
      <c r="F4" s="114"/>
      <c r="G4" s="115">
        <f>IFERROR(F4/E4,0)</f>
        <v>0</v>
      </c>
      <c r="H4" s="116">
        <f>COUNTIFS(DLRWISE!S:S,"DEGROWTH",DLRWISE!B:B,'SUMMARY-M'!B4)</f>
        <v>10</v>
      </c>
      <c r="I4" s="115">
        <f>H4/$L4</f>
        <v>0.27777777777777779</v>
      </c>
      <c r="J4" s="117">
        <f>COUNTIFS(DLRWISE!Y:Y,"DEGROWTH",DLRWISE!B:B,'SUMMARY-M'!B4)</f>
        <v>16</v>
      </c>
      <c r="K4" s="115">
        <f>J4/$L4</f>
        <v>0.44444444444444442</v>
      </c>
      <c r="L4" s="116">
        <f>COUNTIFS(DLRWISE!B:B,'SUMMARY-M'!B4)</f>
        <v>36</v>
      </c>
      <c r="M4" s="116">
        <f>COUNTIFS(DLRWISE!B:B,'SUMMARY-M'!B4,DLRWISE!H:H,DLRWISE!$H$2)</f>
        <v>0</v>
      </c>
      <c r="N4" s="116">
        <f>COUNTIFS(DLRWISE!G:G,DLRWISE!$G$2,DLRWISE!B:B,'SUMMARY-M'!B4)</f>
        <v>31</v>
      </c>
      <c r="O4" s="116">
        <f>COUNTIFS(DLRWISE!B:B,'SUMMARY-M'!B4,DLRWISE!K:K,"&lt;="&amp;0)</f>
        <v>7</v>
      </c>
      <c r="P4" s="115">
        <f>O4/L4</f>
        <v>0.19444444444444445</v>
      </c>
      <c r="Q4" s="116">
        <f>SUMIF(DLRWISE!B:B,'SUMMARY-M'!B4,DLRWISE!Z:Z)</f>
        <v>3</v>
      </c>
      <c r="R4" s="118">
        <f>O4-Q4</f>
        <v>4</v>
      </c>
      <c r="S4" s="118">
        <f>COUNTIFS(DLRWISE!B:B,'SUMMARY-M'!B4,DLRWISE!K:K,0,DLRWISE!N:N,"&lt;"&amp;30)</f>
        <v>7</v>
      </c>
      <c r="T4" s="118">
        <f>O4-S4</f>
        <v>0</v>
      </c>
    </row>
    <row r="5" spans="2:20">
      <c r="B5" s="97" t="s">
        <v>3920</v>
      </c>
      <c r="C5" s="97" t="s">
        <v>13</v>
      </c>
      <c r="D5" s="97" t="s">
        <v>14</v>
      </c>
      <c r="E5" s="119"/>
      <c r="F5" s="119"/>
      <c r="G5" s="8">
        <f>IFERROR(F5/E5,0)</f>
        <v>0</v>
      </c>
      <c r="H5" s="7">
        <f>COUNTIFS(DLRWISE!S:S,"DEGROWTH",DLRWISE!B:B,'SUMMARY-M'!B5)</f>
        <v>14</v>
      </c>
      <c r="I5" s="8">
        <f>H5/$L5</f>
        <v>0.42424242424242425</v>
      </c>
      <c r="J5" s="9">
        <f>COUNTIFS(DLRWISE!Y:Y,"DEGROWTH",DLRWISE!B:B,'SUMMARY-M'!B5)</f>
        <v>16</v>
      </c>
      <c r="K5" s="8">
        <f>J5/$L5</f>
        <v>0.48484848484848486</v>
      </c>
      <c r="L5" s="7">
        <f>COUNTIFS(DLRWISE!B:B,'SUMMARY-M'!B5)</f>
        <v>33</v>
      </c>
      <c r="M5" s="7">
        <f>COUNTIFS(DLRWISE!B:B,'SUMMARY-M'!B5,DLRWISE!H:H,DLRWISE!$H$2)</f>
        <v>0</v>
      </c>
      <c r="N5" s="7">
        <f>COUNTIFS(DLRWISE!G:G,DLRWISE!$G$2,DLRWISE!B:B,'SUMMARY-M'!B5)</f>
        <v>33</v>
      </c>
      <c r="O5" s="7">
        <f>COUNTIFS(DLRWISE!B:B,'SUMMARY-M'!B5,DLRWISE!K:K,"&lt;="&amp;0)</f>
        <v>2</v>
      </c>
      <c r="P5" s="8">
        <f>O5/L5</f>
        <v>6.0606060606060608E-2</v>
      </c>
      <c r="Q5" s="7">
        <f>SUMIF(DLRWISE!B:B,'SUMMARY-M'!B5,DLRWISE!Z:Z)</f>
        <v>0</v>
      </c>
      <c r="R5" s="4">
        <f>O5-Q5</f>
        <v>2</v>
      </c>
      <c r="S5" s="4">
        <f>COUNTIFS(DLRWISE!B:B,'SUMMARY-M'!B5,DLRWISE!K:K,0,DLRWISE!N:N,"&lt;"&amp;30)</f>
        <v>2</v>
      </c>
      <c r="T5" s="4">
        <f>O5-S5</f>
        <v>0</v>
      </c>
    </row>
    <row r="6" spans="2:20">
      <c r="B6" s="97" t="s">
        <v>3923</v>
      </c>
      <c r="C6" s="97" t="s">
        <v>13</v>
      </c>
      <c r="D6" s="97" t="s">
        <v>14</v>
      </c>
      <c r="E6" s="119"/>
      <c r="F6" s="119"/>
      <c r="G6" s="8">
        <f>IFERROR(F6/E6,0)</f>
        <v>0</v>
      </c>
      <c r="H6" s="7">
        <f>COUNTIFS(DLRWISE!S:S,"DEGROWTH",DLRWISE!B:B,'SUMMARY-M'!B6)</f>
        <v>9</v>
      </c>
      <c r="I6" s="8">
        <f>H6/$L6</f>
        <v>0.47368421052631576</v>
      </c>
      <c r="J6" s="9">
        <f>COUNTIFS(DLRWISE!Y:Y,"DEGROWTH",DLRWISE!B:B,'SUMMARY-M'!B6)</f>
        <v>10</v>
      </c>
      <c r="K6" s="8">
        <f>J6/$L6</f>
        <v>0.52631578947368418</v>
      </c>
      <c r="L6" s="7">
        <f>COUNTIFS(DLRWISE!B:B,'SUMMARY-M'!B6)</f>
        <v>19</v>
      </c>
      <c r="M6" s="7">
        <f>COUNTIFS(DLRWISE!B:B,'SUMMARY-M'!B6,DLRWISE!H:H,DLRWISE!$H$2)</f>
        <v>0</v>
      </c>
      <c r="N6" s="7">
        <f>COUNTIFS(DLRWISE!G:G,DLRWISE!$G$2,DLRWISE!B:B,'SUMMARY-M'!B6)</f>
        <v>18</v>
      </c>
      <c r="O6" s="7">
        <f>COUNTIFS(DLRWISE!B:B,'SUMMARY-M'!B6,DLRWISE!K:K,"&lt;="&amp;0)</f>
        <v>1</v>
      </c>
      <c r="P6" s="8">
        <f>O6/L6</f>
        <v>5.2631578947368418E-2</v>
      </c>
      <c r="Q6" s="7">
        <f>SUMIF(DLRWISE!B:B,'SUMMARY-M'!B6,DLRWISE!Z:Z)</f>
        <v>0</v>
      </c>
      <c r="R6" s="4">
        <f>O6-Q6</f>
        <v>1</v>
      </c>
      <c r="S6" s="4">
        <f>COUNTIFS(DLRWISE!B:B,'SUMMARY-M'!B6,DLRWISE!K:K,0,DLRWISE!N:N,"&lt;"&amp;30)</f>
        <v>1</v>
      </c>
      <c r="T6" s="4">
        <f>O6-S6</f>
        <v>0</v>
      </c>
    </row>
    <row r="7" spans="2:20">
      <c r="B7" s="97" t="s">
        <v>15</v>
      </c>
      <c r="C7" s="97" t="s">
        <v>13</v>
      </c>
      <c r="D7" s="97" t="s">
        <v>14</v>
      </c>
      <c r="E7" s="119"/>
      <c r="F7" s="119"/>
      <c r="G7" s="8">
        <f t="shared" ref="G7:G23" si="0">IFERROR(F7/E7,0)</f>
        <v>0</v>
      </c>
      <c r="H7" s="7">
        <f>COUNTIFS(DLRWISE!S:S,"DEGROWTH",DLRWISE!B:B,'SUMMARY-M'!B7)</f>
        <v>8</v>
      </c>
      <c r="I7" s="8">
        <f t="shared" ref="I7:I67" si="1">H7/L7</f>
        <v>0.53333333333333333</v>
      </c>
      <c r="J7" s="9">
        <f>COUNTIFS(DLRWISE!Y:Y,"DEGROWTH",DLRWISE!B:B,'SUMMARY-M'!B7)</f>
        <v>6</v>
      </c>
      <c r="K7" s="8">
        <f t="shared" ref="K7:K67" si="2">J7/$L7</f>
        <v>0.4</v>
      </c>
      <c r="L7" s="7">
        <f>COUNTIFS(DLRWISE!B:B,'SUMMARY-M'!B7)</f>
        <v>15</v>
      </c>
      <c r="M7" s="7">
        <f>COUNTIFS(DLRWISE!B:B,'SUMMARY-M'!B7,DLRWISE!H:H,DLRWISE!$H$2)</f>
        <v>0</v>
      </c>
      <c r="N7" s="7">
        <f>COUNTIFS(DLRWISE!G:G,DLRWISE!$G$2,DLRWISE!B:B,'SUMMARY-M'!B7)</f>
        <v>15</v>
      </c>
      <c r="O7" s="7">
        <f>COUNTIFS(DLRWISE!B:B,'SUMMARY-M'!B7,DLRWISE!K:K,"&lt;="&amp;0)</f>
        <v>1</v>
      </c>
      <c r="P7" s="8">
        <f t="shared" ref="P7:P67" si="3">O7/L7</f>
        <v>6.6666666666666666E-2</v>
      </c>
      <c r="Q7" s="7">
        <f>SUMIF(DLRWISE!B:B,'SUMMARY-M'!B7,DLRWISE!Z:Z)</f>
        <v>1</v>
      </c>
      <c r="R7" s="4">
        <f t="shared" ref="R7:R67" si="4">O7-Q7</f>
        <v>0</v>
      </c>
      <c r="S7" s="4">
        <f>COUNTIFS(DLRWISE!B:B,'SUMMARY-M'!B7,DLRWISE!K:K,0,DLRWISE!N:N,"&lt;"&amp;30)</f>
        <v>1</v>
      </c>
      <c r="T7" s="4">
        <f t="shared" ref="T7:T67" si="5">O7-S7</f>
        <v>0</v>
      </c>
    </row>
    <row r="8" spans="2:20">
      <c r="B8" s="97" t="s">
        <v>16</v>
      </c>
      <c r="C8" s="97" t="s">
        <v>17</v>
      </c>
      <c r="D8" s="97" t="s">
        <v>14</v>
      </c>
      <c r="E8" s="119"/>
      <c r="F8" s="119"/>
      <c r="G8" s="8">
        <f t="shared" si="0"/>
        <v>0</v>
      </c>
      <c r="H8" s="7">
        <f>COUNTIFS(DLRWISE!S:S,"DEGROWTH",DLRWISE!B:B,'SUMMARY-M'!B8)</f>
        <v>11</v>
      </c>
      <c r="I8" s="8">
        <f t="shared" si="1"/>
        <v>0.3235294117647059</v>
      </c>
      <c r="J8" s="9">
        <f>COUNTIFS(DLRWISE!Y:Y,"DEGROWTH",DLRWISE!B:B,'SUMMARY-M'!B8)</f>
        <v>12</v>
      </c>
      <c r="K8" s="8">
        <f t="shared" si="2"/>
        <v>0.35294117647058826</v>
      </c>
      <c r="L8" s="7">
        <f>COUNTIFS(DLRWISE!B:B,'SUMMARY-M'!B8)</f>
        <v>34</v>
      </c>
      <c r="M8" s="7">
        <f>COUNTIFS(DLRWISE!B:B,'SUMMARY-M'!B8,DLRWISE!H:H,DLRWISE!$H$2)</f>
        <v>0</v>
      </c>
      <c r="N8" s="7">
        <f>COUNTIFS(DLRWISE!G:G,DLRWISE!$G$2,DLRWISE!B:B,'SUMMARY-M'!B8)</f>
        <v>34</v>
      </c>
      <c r="O8" s="7">
        <f>COUNTIFS(DLRWISE!B:B,'SUMMARY-M'!B8,DLRWISE!K:K,"&lt;="&amp;0)</f>
        <v>1</v>
      </c>
      <c r="P8" s="8">
        <f t="shared" si="3"/>
        <v>2.9411764705882353E-2</v>
      </c>
      <c r="Q8" s="7">
        <f>SUMIF(DLRWISE!B:B,'SUMMARY-M'!B8,DLRWISE!Z:Z)</f>
        <v>3</v>
      </c>
      <c r="R8" s="4">
        <f t="shared" si="4"/>
        <v>-2</v>
      </c>
      <c r="S8" s="4">
        <f>COUNTIFS(DLRWISE!B:B,'SUMMARY-M'!B8,DLRWISE!K:K,0,DLRWISE!N:N,"&lt;"&amp;30)</f>
        <v>0</v>
      </c>
      <c r="T8" s="4">
        <f t="shared" si="5"/>
        <v>1</v>
      </c>
    </row>
    <row r="9" spans="2:20">
      <c r="B9" s="97" t="s">
        <v>3924</v>
      </c>
      <c r="C9" s="97" t="s">
        <v>17</v>
      </c>
      <c r="D9" s="97" t="s">
        <v>14</v>
      </c>
      <c r="E9" s="119"/>
      <c r="F9" s="119"/>
      <c r="G9" s="8">
        <f t="shared" ref="G9" si="6">IFERROR(F9/E9,0)</f>
        <v>0</v>
      </c>
      <c r="H9" s="7">
        <f>COUNTIFS(DLRWISE!S:S,"DEGROWTH",DLRWISE!B:B,'SUMMARY-M'!B9)</f>
        <v>7</v>
      </c>
      <c r="I9" s="8">
        <f t="shared" ref="I9" si="7">H9/L9</f>
        <v>0.36842105263157893</v>
      </c>
      <c r="J9" s="9">
        <f>COUNTIFS(DLRWISE!Y:Y,"DEGROWTH",DLRWISE!B:B,'SUMMARY-M'!B9)</f>
        <v>10</v>
      </c>
      <c r="K9" s="8">
        <f t="shared" ref="K9" si="8">J9/$L9</f>
        <v>0.52631578947368418</v>
      </c>
      <c r="L9" s="7">
        <f>COUNTIFS(DLRWISE!B:B,'SUMMARY-M'!B9)</f>
        <v>19</v>
      </c>
      <c r="M9" s="7">
        <f>COUNTIFS(DLRWISE!B:B,'SUMMARY-M'!B9,DLRWISE!H:H,DLRWISE!$H$2)</f>
        <v>0</v>
      </c>
      <c r="N9" s="7">
        <f>COUNTIFS(DLRWISE!G:G,DLRWISE!$G$2,DLRWISE!B:B,'SUMMARY-M'!B9)</f>
        <v>19</v>
      </c>
      <c r="O9" s="7">
        <f>COUNTIFS(DLRWISE!B:B,'SUMMARY-M'!B9,DLRWISE!K:K,"&lt;="&amp;0)</f>
        <v>0</v>
      </c>
      <c r="P9" s="8">
        <f t="shared" ref="P9" si="9">O9/L9</f>
        <v>0</v>
      </c>
      <c r="Q9" s="7">
        <f>SUMIF(DLRWISE!B:B,'SUMMARY-M'!B9,DLRWISE!Z:Z)</f>
        <v>1</v>
      </c>
      <c r="R9" s="4">
        <f t="shared" ref="R9" si="10">O9-Q9</f>
        <v>-1</v>
      </c>
      <c r="S9" s="4">
        <f>COUNTIFS(DLRWISE!B:B,'SUMMARY-M'!B9,DLRWISE!K:K,0,DLRWISE!N:N,"&lt;"&amp;30)</f>
        <v>0</v>
      </c>
      <c r="T9" s="4">
        <f t="shared" ref="T9" si="11">O9-S9</f>
        <v>0</v>
      </c>
    </row>
    <row r="10" spans="2:20">
      <c r="B10" s="97" t="s">
        <v>18</v>
      </c>
      <c r="C10" s="97" t="s">
        <v>4205</v>
      </c>
      <c r="D10" s="97" t="s">
        <v>14</v>
      </c>
      <c r="E10" s="119"/>
      <c r="F10" s="119"/>
      <c r="G10" s="8">
        <f t="shared" si="0"/>
        <v>0</v>
      </c>
      <c r="H10" s="7">
        <f>COUNTIFS(DLRWISE!S:S,"DEGROWTH",DLRWISE!B:B,'SUMMARY-M'!B10)</f>
        <v>15</v>
      </c>
      <c r="I10" s="8">
        <f t="shared" si="1"/>
        <v>0.44117647058823528</v>
      </c>
      <c r="J10" s="9">
        <f>COUNTIFS(DLRWISE!Y:Y,"DEGROWTH",DLRWISE!B:B,'SUMMARY-M'!B10)</f>
        <v>14</v>
      </c>
      <c r="K10" s="8">
        <f t="shared" si="2"/>
        <v>0.41176470588235292</v>
      </c>
      <c r="L10" s="7">
        <f>COUNTIFS(DLRWISE!B:B,'SUMMARY-M'!B10)</f>
        <v>34</v>
      </c>
      <c r="M10" s="7">
        <f>COUNTIFS(DLRWISE!B:B,'SUMMARY-M'!B10,DLRWISE!H:H,DLRWISE!$H$2)</f>
        <v>0</v>
      </c>
      <c r="N10" s="7">
        <f>COUNTIFS(DLRWISE!G:G,DLRWISE!$G$2,DLRWISE!B:B,'SUMMARY-M'!B10)</f>
        <v>33</v>
      </c>
      <c r="O10" s="7">
        <f>COUNTIFS(DLRWISE!B:B,'SUMMARY-M'!B10,DLRWISE!K:K,"&lt;="&amp;0)</f>
        <v>7</v>
      </c>
      <c r="P10" s="8">
        <f t="shared" si="3"/>
        <v>0.20588235294117646</v>
      </c>
      <c r="Q10" s="7">
        <f>SUMIF(DLRWISE!B:B,'SUMMARY-M'!B10,DLRWISE!Z:Z)</f>
        <v>8</v>
      </c>
      <c r="R10" s="4">
        <f t="shared" si="4"/>
        <v>-1</v>
      </c>
      <c r="S10" s="4">
        <f>COUNTIFS(DLRWISE!B:B,'SUMMARY-M'!B10,DLRWISE!K:K,0,DLRWISE!N:N,"&lt;"&amp;30)</f>
        <v>5</v>
      </c>
      <c r="T10" s="4">
        <f t="shared" si="5"/>
        <v>2</v>
      </c>
    </row>
    <row r="11" spans="2:20">
      <c r="B11" s="97" t="s">
        <v>3921</v>
      </c>
      <c r="C11" s="97" t="s">
        <v>4206</v>
      </c>
      <c r="D11" s="97" t="s">
        <v>14</v>
      </c>
      <c r="E11" s="119"/>
      <c r="F11" s="119"/>
      <c r="G11" s="8">
        <f t="shared" ref="G11" si="12">IFERROR(F11/E11,0)</f>
        <v>0</v>
      </c>
      <c r="H11" s="7">
        <f>COUNTIFS(DLRWISE!S:S,"DEGROWTH",DLRWISE!B:B,'SUMMARY-M'!B11)</f>
        <v>10</v>
      </c>
      <c r="I11" s="8">
        <f t="shared" ref="I11" si="13">H11/L11</f>
        <v>0.33333333333333331</v>
      </c>
      <c r="J11" s="9">
        <f>COUNTIFS(DLRWISE!Y:Y,"DEGROWTH",DLRWISE!B:B,'SUMMARY-M'!B11)</f>
        <v>13</v>
      </c>
      <c r="K11" s="8">
        <f t="shared" ref="K11" si="14">J11/$L11</f>
        <v>0.43333333333333335</v>
      </c>
      <c r="L11" s="7">
        <f>COUNTIFS(DLRWISE!B:B,'SUMMARY-M'!B11)</f>
        <v>30</v>
      </c>
      <c r="M11" s="7">
        <f>COUNTIFS(DLRWISE!B:B,'SUMMARY-M'!B11,DLRWISE!H:H,DLRWISE!$H$2)</f>
        <v>0</v>
      </c>
      <c r="N11" s="7">
        <f>COUNTIFS(DLRWISE!G:G,DLRWISE!$G$2,DLRWISE!B:B,'SUMMARY-M'!B11)</f>
        <v>28</v>
      </c>
      <c r="O11" s="7">
        <f>COUNTIFS(DLRWISE!B:B,'SUMMARY-M'!B11,DLRWISE!K:K,"&lt;="&amp;0)</f>
        <v>5</v>
      </c>
      <c r="P11" s="8">
        <f t="shared" ref="P11" si="15">O11/L11</f>
        <v>0.16666666666666666</v>
      </c>
      <c r="Q11" s="7">
        <f>SUMIF(DLRWISE!B:B,'SUMMARY-M'!B11,DLRWISE!Z:Z)</f>
        <v>2</v>
      </c>
      <c r="R11" s="4">
        <f t="shared" ref="R11" si="16">O11-Q11</f>
        <v>3</v>
      </c>
      <c r="S11" s="4">
        <f>COUNTIFS(DLRWISE!B:B,'SUMMARY-M'!B11,DLRWISE!K:K,0,DLRWISE!N:N,"&lt;"&amp;30)</f>
        <v>3</v>
      </c>
      <c r="T11" s="4">
        <f t="shared" ref="T11" si="17">O11-S11</f>
        <v>2</v>
      </c>
    </row>
    <row r="12" spans="2:20">
      <c r="B12" s="97" t="s">
        <v>19</v>
      </c>
      <c r="C12" s="97" t="s">
        <v>20</v>
      </c>
      <c r="D12" s="97" t="s">
        <v>14</v>
      </c>
      <c r="E12" s="119"/>
      <c r="F12" s="119"/>
      <c r="G12" s="8">
        <f t="shared" si="0"/>
        <v>0</v>
      </c>
      <c r="H12" s="7">
        <f>COUNTIFS(DLRWISE!S:S,"DEGROWTH",DLRWISE!B:B,'SUMMARY-M'!B12)</f>
        <v>14</v>
      </c>
      <c r="I12" s="8">
        <f t="shared" si="1"/>
        <v>0.46666666666666667</v>
      </c>
      <c r="J12" s="9">
        <f>COUNTIFS(DLRWISE!Y:Y,"DEGROWTH",DLRWISE!B:B,'SUMMARY-M'!B12)</f>
        <v>15</v>
      </c>
      <c r="K12" s="8">
        <f t="shared" si="2"/>
        <v>0.5</v>
      </c>
      <c r="L12" s="7">
        <f>COUNTIFS(DLRWISE!B:B,'SUMMARY-M'!B12)</f>
        <v>30</v>
      </c>
      <c r="M12" s="7">
        <f>COUNTIFS(DLRWISE!B:B,'SUMMARY-M'!B12,DLRWISE!H:H,DLRWISE!$H$2)</f>
        <v>0</v>
      </c>
      <c r="N12" s="7">
        <f>COUNTIFS(DLRWISE!G:G,DLRWISE!$G$2,DLRWISE!B:B,'SUMMARY-M'!B12)</f>
        <v>28</v>
      </c>
      <c r="O12" s="7">
        <f>COUNTIFS(DLRWISE!B:B,'SUMMARY-M'!B12,DLRWISE!K:K,"&lt;="&amp;0)</f>
        <v>7</v>
      </c>
      <c r="P12" s="8">
        <f t="shared" si="3"/>
        <v>0.23333333333333334</v>
      </c>
      <c r="Q12" s="7">
        <f>SUMIF(DLRWISE!B:B,'SUMMARY-M'!B12,DLRWISE!Z:Z)</f>
        <v>2</v>
      </c>
      <c r="R12" s="4">
        <f t="shared" si="4"/>
        <v>5</v>
      </c>
      <c r="S12" s="4">
        <f>COUNTIFS(DLRWISE!B:B,'SUMMARY-M'!B12,DLRWISE!K:K,0,DLRWISE!N:N,"&lt;"&amp;30)</f>
        <v>6</v>
      </c>
      <c r="T12" s="4">
        <f t="shared" si="5"/>
        <v>1</v>
      </c>
    </row>
    <row r="13" spans="2:20">
      <c r="B13" s="97" t="s">
        <v>21</v>
      </c>
      <c r="C13" s="97" t="s">
        <v>20</v>
      </c>
      <c r="D13" s="97" t="s">
        <v>14</v>
      </c>
      <c r="E13" s="119"/>
      <c r="F13" s="119"/>
      <c r="G13" s="8">
        <f t="shared" si="0"/>
        <v>0</v>
      </c>
      <c r="H13" s="7">
        <f>COUNTIFS(DLRWISE!S:S,"DEGROWTH",DLRWISE!B:B,'SUMMARY-M'!B13)</f>
        <v>19</v>
      </c>
      <c r="I13" s="8">
        <f t="shared" si="1"/>
        <v>0.45238095238095238</v>
      </c>
      <c r="J13" s="9">
        <f>COUNTIFS(DLRWISE!Y:Y,"DEGROWTH",DLRWISE!B:B,'SUMMARY-M'!B13)</f>
        <v>16</v>
      </c>
      <c r="K13" s="8">
        <f t="shared" si="2"/>
        <v>0.38095238095238093</v>
      </c>
      <c r="L13" s="7">
        <f>COUNTIFS(DLRWISE!B:B,'SUMMARY-M'!B13)</f>
        <v>42</v>
      </c>
      <c r="M13" s="7">
        <f>COUNTIFS(DLRWISE!B:B,'SUMMARY-M'!B13,DLRWISE!H:H,DLRWISE!$H$2)</f>
        <v>0</v>
      </c>
      <c r="N13" s="7">
        <f>COUNTIFS(DLRWISE!G:G,DLRWISE!$G$2,DLRWISE!B:B,'SUMMARY-M'!B13)</f>
        <v>36</v>
      </c>
      <c r="O13" s="7">
        <f>COUNTIFS(DLRWISE!B:B,'SUMMARY-M'!B13,DLRWISE!K:K,"&lt;="&amp;0)</f>
        <v>8</v>
      </c>
      <c r="P13" s="8">
        <f t="shared" si="3"/>
        <v>0.19047619047619047</v>
      </c>
      <c r="Q13" s="7">
        <f>SUMIF(DLRWISE!B:B,'SUMMARY-M'!B13,DLRWISE!Z:Z)</f>
        <v>1</v>
      </c>
      <c r="R13" s="4">
        <f t="shared" si="4"/>
        <v>7</v>
      </c>
      <c r="S13" s="4">
        <f>COUNTIFS(DLRWISE!B:B,'SUMMARY-M'!B13,DLRWISE!K:K,0,DLRWISE!N:N,"&lt;"&amp;30)</f>
        <v>7</v>
      </c>
      <c r="T13" s="4">
        <f t="shared" si="5"/>
        <v>1</v>
      </c>
    </row>
    <row r="14" spans="2:20" s="16" customFormat="1">
      <c r="B14" s="113" t="s">
        <v>22</v>
      </c>
      <c r="C14" s="113" t="s">
        <v>3719</v>
      </c>
      <c r="D14" s="113" t="s">
        <v>3949</v>
      </c>
      <c r="E14" s="114"/>
      <c r="F14" s="114"/>
      <c r="G14" s="115">
        <f t="shared" si="0"/>
        <v>0</v>
      </c>
      <c r="H14" s="116">
        <f>COUNTIFS(DLRWISE!S:S,"DEGROWTH",DLRWISE!B:B,'SUMMARY-M'!B14)</f>
        <v>17</v>
      </c>
      <c r="I14" s="115">
        <f t="shared" si="1"/>
        <v>0.44736842105263158</v>
      </c>
      <c r="J14" s="117">
        <f>COUNTIFS(DLRWISE!Y:Y,"DEGROWTH",DLRWISE!B:B,'SUMMARY-M'!B14)</f>
        <v>14</v>
      </c>
      <c r="K14" s="115">
        <f t="shared" si="2"/>
        <v>0.36842105263157893</v>
      </c>
      <c r="L14" s="116">
        <f>COUNTIFS(DLRWISE!B:B,'SUMMARY-M'!B14)</f>
        <v>38</v>
      </c>
      <c r="M14" s="116">
        <f>COUNTIFS(DLRWISE!B:B,'SUMMARY-M'!B14,DLRWISE!H:H,DLRWISE!$H$2)</f>
        <v>0</v>
      </c>
      <c r="N14" s="116">
        <f>COUNTIFS(DLRWISE!G:G,DLRWISE!$G$2,DLRWISE!B:B,'SUMMARY-M'!B14)</f>
        <v>34</v>
      </c>
      <c r="O14" s="116">
        <f>COUNTIFS(DLRWISE!B:B,'SUMMARY-M'!B14,DLRWISE!K:K,"&lt;="&amp;0)</f>
        <v>7</v>
      </c>
      <c r="P14" s="115">
        <f t="shared" si="3"/>
        <v>0.18421052631578946</v>
      </c>
      <c r="Q14" s="116">
        <f>SUMIF(DLRWISE!B:B,'SUMMARY-M'!B14,DLRWISE!Z:Z)</f>
        <v>4</v>
      </c>
      <c r="R14" s="118">
        <f t="shared" si="4"/>
        <v>3</v>
      </c>
      <c r="S14" s="118">
        <f>COUNTIFS(DLRWISE!B:B,'SUMMARY-M'!B14,DLRWISE!K:K,0,DLRWISE!N:N,"&lt;"&amp;30)</f>
        <v>4</v>
      </c>
      <c r="T14" s="118">
        <f t="shared" si="5"/>
        <v>3</v>
      </c>
    </row>
    <row r="15" spans="2:20">
      <c r="B15" s="97" t="s">
        <v>25</v>
      </c>
      <c r="C15" s="97" t="s">
        <v>3719</v>
      </c>
      <c r="D15" s="97" t="s">
        <v>3949</v>
      </c>
      <c r="E15" s="119"/>
      <c r="F15" s="119"/>
      <c r="G15" s="8">
        <f t="shared" si="0"/>
        <v>0</v>
      </c>
      <c r="H15" s="7">
        <f>COUNTIFS(DLRWISE!S:S,"DEGROWTH",DLRWISE!B:B,'SUMMARY-M'!B15)</f>
        <v>7</v>
      </c>
      <c r="I15" s="8">
        <f t="shared" si="1"/>
        <v>0.28000000000000003</v>
      </c>
      <c r="J15" s="9">
        <f>COUNTIFS(DLRWISE!Y:Y,"DEGROWTH",DLRWISE!B:B,'SUMMARY-M'!B15)</f>
        <v>10</v>
      </c>
      <c r="K15" s="8">
        <f t="shared" si="2"/>
        <v>0.4</v>
      </c>
      <c r="L15" s="7">
        <f>COUNTIFS(DLRWISE!B:B,'SUMMARY-M'!B15)</f>
        <v>25</v>
      </c>
      <c r="M15" s="7">
        <f>COUNTIFS(DLRWISE!B:B,'SUMMARY-M'!B15,DLRWISE!H:H,DLRWISE!$H$2)</f>
        <v>0</v>
      </c>
      <c r="N15" s="7">
        <f>COUNTIFS(DLRWISE!G:G,DLRWISE!$G$2,DLRWISE!B:B,'SUMMARY-M'!B15)</f>
        <v>23</v>
      </c>
      <c r="O15" s="7">
        <f>COUNTIFS(DLRWISE!B:B,'SUMMARY-M'!B15,DLRWISE!K:K,"&lt;="&amp;0)</f>
        <v>7</v>
      </c>
      <c r="P15" s="8">
        <f t="shared" si="3"/>
        <v>0.28000000000000003</v>
      </c>
      <c r="Q15" s="7">
        <f>SUMIF(DLRWISE!B:B,'SUMMARY-M'!B15,DLRWISE!Z:Z)</f>
        <v>6</v>
      </c>
      <c r="R15" s="4">
        <f t="shared" si="4"/>
        <v>1</v>
      </c>
      <c r="S15" s="4">
        <f>COUNTIFS(DLRWISE!B:B,'SUMMARY-M'!B15,DLRWISE!K:K,0,DLRWISE!N:N,"&lt;"&amp;30)</f>
        <v>5</v>
      </c>
      <c r="T15" s="4">
        <f t="shared" si="5"/>
        <v>2</v>
      </c>
    </row>
    <row r="16" spans="2:20">
      <c r="B16" s="97" t="s">
        <v>26</v>
      </c>
      <c r="C16" s="97" t="s">
        <v>3720</v>
      </c>
      <c r="D16" s="97" t="s">
        <v>3949</v>
      </c>
      <c r="E16" s="119"/>
      <c r="F16" s="119"/>
      <c r="G16" s="8">
        <f t="shared" si="0"/>
        <v>0</v>
      </c>
      <c r="H16" s="7">
        <f>COUNTIFS(DLRWISE!S:S,"DEGROWTH",DLRWISE!B:B,'SUMMARY-M'!B16)</f>
        <v>10</v>
      </c>
      <c r="I16" s="8">
        <f t="shared" si="1"/>
        <v>0.35714285714285715</v>
      </c>
      <c r="J16" s="9">
        <f>COUNTIFS(DLRWISE!Y:Y,"DEGROWTH",DLRWISE!B:B,'SUMMARY-M'!B16)</f>
        <v>8</v>
      </c>
      <c r="K16" s="8">
        <f t="shared" si="2"/>
        <v>0.2857142857142857</v>
      </c>
      <c r="L16" s="7">
        <f>COUNTIFS(DLRWISE!B:B,'SUMMARY-M'!B16)</f>
        <v>28</v>
      </c>
      <c r="M16" s="7">
        <f>COUNTIFS(DLRWISE!B:B,'SUMMARY-M'!B16,DLRWISE!H:H,DLRWISE!$H$2)</f>
        <v>0</v>
      </c>
      <c r="N16" s="7">
        <f>COUNTIFS(DLRWISE!G:G,DLRWISE!$G$2,DLRWISE!B:B,'SUMMARY-M'!B16)</f>
        <v>27</v>
      </c>
      <c r="O16" s="7">
        <f>COUNTIFS(DLRWISE!B:B,'SUMMARY-M'!B16,DLRWISE!K:K,"&lt;="&amp;0)</f>
        <v>4</v>
      </c>
      <c r="P16" s="8">
        <f t="shared" si="3"/>
        <v>0.14285714285714285</v>
      </c>
      <c r="Q16" s="7">
        <f>SUMIF(DLRWISE!B:B,'SUMMARY-M'!B16,DLRWISE!Z:Z)</f>
        <v>1</v>
      </c>
      <c r="R16" s="4">
        <f t="shared" si="4"/>
        <v>3</v>
      </c>
      <c r="S16" s="4">
        <f>COUNTIFS(DLRWISE!B:B,'SUMMARY-M'!B16,DLRWISE!K:K,0,DLRWISE!N:N,"&lt;"&amp;30)</f>
        <v>2</v>
      </c>
      <c r="T16" s="4">
        <f t="shared" si="5"/>
        <v>2</v>
      </c>
    </row>
    <row r="17" spans="2:20">
      <c r="B17" s="97" t="s">
        <v>27</v>
      </c>
      <c r="C17" s="97" t="s">
        <v>28</v>
      </c>
      <c r="D17" s="97" t="s">
        <v>3949</v>
      </c>
      <c r="E17" s="119"/>
      <c r="F17" s="119"/>
      <c r="G17" s="8">
        <f t="shared" si="0"/>
        <v>0</v>
      </c>
      <c r="H17" s="7">
        <f>COUNTIFS(DLRWISE!S:S,"DEGROWTH",DLRWISE!B:B,'SUMMARY-M'!B17)</f>
        <v>24</v>
      </c>
      <c r="I17" s="8">
        <f t="shared" si="1"/>
        <v>0.46153846153846156</v>
      </c>
      <c r="J17" s="9">
        <f>COUNTIFS(DLRWISE!Y:Y,"DEGROWTH",DLRWISE!B:B,'SUMMARY-M'!B17)</f>
        <v>28</v>
      </c>
      <c r="K17" s="8">
        <f t="shared" si="2"/>
        <v>0.53846153846153844</v>
      </c>
      <c r="L17" s="7">
        <f>COUNTIFS(DLRWISE!B:B,'SUMMARY-M'!B17)</f>
        <v>52</v>
      </c>
      <c r="M17" s="7">
        <f>COUNTIFS(DLRWISE!B:B,'SUMMARY-M'!B17,DLRWISE!H:H,DLRWISE!$H$2)</f>
        <v>0</v>
      </c>
      <c r="N17" s="7">
        <f>COUNTIFS(DLRWISE!G:G,DLRWISE!$G$2,DLRWISE!B:B,'SUMMARY-M'!B17)</f>
        <v>49</v>
      </c>
      <c r="O17" s="7">
        <f>COUNTIFS(DLRWISE!B:B,'SUMMARY-M'!B17,DLRWISE!K:K,"&lt;="&amp;0)</f>
        <v>7</v>
      </c>
      <c r="P17" s="8">
        <f t="shared" si="3"/>
        <v>0.13461538461538461</v>
      </c>
      <c r="Q17" s="7">
        <f>SUMIF(DLRWISE!B:B,'SUMMARY-M'!B17,DLRWISE!Z:Z)</f>
        <v>8</v>
      </c>
      <c r="R17" s="4">
        <f t="shared" si="4"/>
        <v>-1</v>
      </c>
      <c r="S17" s="4">
        <f>COUNTIFS(DLRWISE!B:B,'SUMMARY-M'!B17,DLRWISE!K:K,0,DLRWISE!N:N,"&lt;"&amp;30)</f>
        <v>7</v>
      </c>
      <c r="T17" s="4">
        <f t="shared" si="5"/>
        <v>0</v>
      </c>
    </row>
    <row r="18" spans="2:20">
      <c r="B18" s="97" t="s">
        <v>29</v>
      </c>
      <c r="C18" s="97" t="s">
        <v>30</v>
      </c>
      <c r="D18" s="97" t="s">
        <v>3949</v>
      </c>
      <c r="E18" s="119"/>
      <c r="F18" s="119"/>
      <c r="G18" s="8">
        <f t="shared" si="0"/>
        <v>0</v>
      </c>
      <c r="H18" s="7">
        <f>COUNTIFS(DLRWISE!S:S,"DEGROWTH",DLRWISE!B:B,'SUMMARY-M'!B18)</f>
        <v>3</v>
      </c>
      <c r="I18" s="8">
        <f t="shared" si="1"/>
        <v>0.25</v>
      </c>
      <c r="J18" s="9">
        <f>COUNTIFS(DLRWISE!Y:Y,"DEGROWTH",DLRWISE!B:B,'SUMMARY-M'!B18)</f>
        <v>2</v>
      </c>
      <c r="K18" s="8">
        <f t="shared" si="2"/>
        <v>0.16666666666666666</v>
      </c>
      <c r="L18" s="7">
        <f>COUNTIFS(DLRWISE!B:B,'SUMMARY-M'!B18)</f>
        <v>12</v>
      </c>
      <c r="M18" s="7">
        <f>COUNTIFS(DLRWISE!B:B,'SUMMARY-M'!B18,DLRWISE!H:H,DLRWISE!$H$2)</f>
        <v>0</v>
      </c>
      <c r="N18" s="7">
        <f>COUNTIFS(DLRWISE!G:G,DLRWISE!$G$2,DLRWISE!B:B,'SUMMARY-M'!B18)</f>
        <v>11</v>
      </c>
      <c r="O18" s="7">
        <f>COUNTIFS(DLRWISE!B:B,'SUMMARY-M'!B18,DLRWISE!K:K,"&lt;="&amp;0)</f>
        <v>3</v>
      </c>
      <c r="P18" s="8">
        <f t="shared" si="3"/>
        <v>0.25</v>
      </c>
      <c r="Q18" s="7">
        <f>SUMIF(DLRWISE!B:B,'SUMMARY-M'!B18,DLRWISE!Z:Z)</f>
        <v>1</v>
      </c>
      <c r="R18" s="4">
        <f t="shared" si="4"/>
        <v>2</v>
      </c>
      <c r="S18" s="4">
        <f>COUNTIFS(DLRWISE!B:B,'SUMMARY-M'!B18,DLRWISE!K:K,0,DLRWISE!N:N,"&lt;"&amp;30)</f>
        <v>3</v>
      </c>
      <c r="T18" s="4">
        <f t="shared" si="5"/>
        <v>0</v>
      </c>
    </row>
    <row r="19" spans="2:20">
      <c r="B19" s="97" t="s">
        <v>31</v>
      </c>
      <c r="C19" s="97" t="s">
        <v>30</v>
      </c>
      <c r="D19" s="97" t="s">
        <v>3949</v>
      </c>
      <c r="E19" s="119"/>
      <c r="F19" s="119"/>
      <c r="G19" s="8">
        <f t="shared" si="0"/>
        <v>0</v>
      </c>
      <c r="H19" s="7">
        <f>COUNTIFS(DLRWISE!S:S,"DEGROWTH",DLRWISE!B:B,'SUMMARY-M'!B19)</f>
        <v>13</v>
      </c>
      <c r="I19" s="8">
        <f t="shared" si="1"/>
        <v>0.39393939393939392</v>
      </c>
      <c r="J19" s="9">
        <f>COUNTIFS(DLRWISE!Y:Y,"DEGROWTH",DLRWISE!B:B,'SUMMARY-M'!B19)</f>
        <v>15</v>
      </c>
      <c r="K19" s="8">
        <f t="shared" si="2"/>
        <v>0.45454545454545453</v>
      </c>
      <c r="L19" s="7">
        <f>COUNTIFS(DLRWISE!B:B,'SUMMARY-M'!B19)</f>
        <v>33</v>
      </c>
      <c r="M19" s="7">
        <f>COUNTIFS(DLRWISE!B:B,'SUMMARY-M'!B19,DLRWISE!H:H,DLRWISE!$H$2)</f>
        <v>0</v>
      </c>
      <c r="N19" s="7">
        <f>COUNTIFS(DLRWISE!G:G,DLRWISE!$G$2,DLRWISE!B:B,'SUMMARY-M'!B19)</f>
        <v>30</v>
      </c>
      <c r="O19" s="7">
        <f>COUNTIFS(DLRWISE!B:B,'SUMMARY-M'!B19,DLRWISE!K:K,"&lt;="&amp;0)</f>
        <v>7</v>
      </c>
      <c r="P19" s="8">
        <f t="shared" si="3"/>
        <v>0.21212121212121213</v>
      </c>
      <c r="Q19" s="7">
        <f>SUMIF(DLRWISE!B:B,'SUMMARY-M'!B19,DLRWISE!Z:Z)</f>
        <v>7</v>
      </c>
      <c r="R19" s="4">
        <f t="shared" si="4"/>
        <v>0</v>
      </c>
      <c r="S19" s="4">
        <f>COUNTIFS(DLRWISE!B:B,'SUMMARY-M'!B19,DLRWISE!K:K,0,DLRWISE!N:N,"&lt;"&amp;30)</f>
        <v>3</v>
      </c>
      <c r="T19" s="4">
        <f t="shared" si="5"/>
        <v>4</v>
      </c>
    </row>
    <row r="20" spans="2:20" s="16" customFormat="1">
      <c r="B20" s="113" t="s">
        <v>32</v>
      </c>
      <c r="C20" s="113" t="s">
        <v>4209</v>
      </c>
      <c r="D20" s="113" t="s">
        <v>23</v>
      </c>
      <c r="E20" s="114"/>
      <c r="F20" s="114"/>
      <c r="G20" s="115">
        <f t="shared" si="0"/>
        <v>0</v>
      </c>
      <c r="H20" s="116">
        <f>COUNTIFS(DLRWISE!S:S,"DEGROWTH",DLRWISE!B:B,'SUMMARY-M'!B20)</f>
        <v>11</v>
      </c>
      <c r="I20" s="115">
        <f t="shared" si="1"/>
        <v>0.28205128205128205</v>
      </c>
      <c r="J20" s="117">
        <f>COUNTIFS(DLRWISE!Y:Y,"DEGROWTH",DLRWISE!B:B,'SUMMARY-M'!B20)</f>
        <v>12</v>
      </c>
      <c r="K20" s="115">
        <f t="shared" si="2"/>
        <v>0.30769230769230771</v>
      </c>
      <c r="L20" s="116">
        <f>COUNTIFS(DLRWISE!B:B,'SUMMARY-M'!B20)</f>
        <v>39</v>
      </c>
      <c r="M20" s="116">
        <f>COUNTIFS(DLRWISE!B:B,'SUMMARY-M'!B20,DLRWISE!H:H,DLRWISE!$H$2)</f>
        <v>0</v>
      </c>
      <c r="N20" s="116">
        <f>COUNTIFS(DLRWISE!G:G,DLRWISE!$G$2,DLRWISE!B:B,'SUMMARY-M'!B20)</f>
        <v>36</v>
      </c>
      <c r="O20" s="116">
        <f>COUNTIFS(DLRWISE!B:B,'SUMMARY-M'!B20,DLRWISE!K:K,"&lt;="&amp;0)</f>
        <v>6</v>
      </c>
      <c r="P20" s="115">
        <f t="shared" si="3"/>
        <v>0.15384615384615385</v>
      </c>
      <c r="Q20" s="116">
        <f>SUMIF(DLRWISE!B:B,'SUMMARY-M'!B20,DLRWISE!Z:Z)</f>
        <v>1</v>
      </c>
      <c r="R20" s="118">
        <f t="shared" si="4"/>
        <v>5</v>
      </c>
      <c r="S20" s="118">
        <f>COUNTIFS(DLRWISE!B:B,'SUMMARY-M'!B20,DLRWISE!K:K,0,DLRWISE!N:N,"&lt;"&amp;30)</f>
        <v>5</v>
      </c>
      <c r="T20" s="118">
        <f t="shared" si="5"/>
        <v>1</v>
      </c>
    </row>
    <row r="21" spans="2:20" s="16" customFormat="1">
      <c r="B21" s="113" t="s">
        <v>33</v>
      </c>
      <c r="C21" s="113" t="s">
        <v>4209</v>
      </c>
      <c r="D21" s="113" t="s">
        <v>23</v>
      </c>
      <c r="E21" s="114"/>
      <c r="F21" s="114"/>
      <c r="G21" s="115">
        <f t="shared" si="0"/>
        <v>0</v>
      </c>
      <c r="H21" s="116">
        <f>COUNTIFS(DLRWISE!S:S,"DEGROWTH",DLRWISE!B:B,'SUMMARY-M'!B21)</f>
        <v>2</v>
      </c>
      <c r="I21" s="115">
        <f t="shared" si="1"/>
        <v>0.22222222222222221</v>
      </c>
      <c r="J21" s="117">
        <f>COUNTIFS(DLRWISE!Y:Y,"DEGROWTH",DLRWISE!B:B,'SUMMARY-M'!B21)</f>
        <v>5</v>
      </c>
      <c r="K21" s="115">
        <f t="shared" si="2"/>
        <v>0.55555555555555558</v>
      </c>
      <c r="L21" s="116">
        <f>COUNTIFS(DLRWISE!B:B,'SUMMARY-M'!B21)</f>
        <v>9</v>
      </c>
      <c r="M21" s="116">
        <f>COUNTIFS(DLRWISE!B:B,'SUMMARY-M'!B21,DLRWISE!H:H,DLRWISE!$H$2)</f>
        <v>0</v>
      </c>
      <c r="N21" s="116">
        <f>COUNTIFS(DLRWISE!G:G,DLRWISE!$G$2,DLRWISE!B:B,'SUMMARY-M'!B21)</f>
        <v>9</v>
      </c>
      <c r="O21" s="116">
        <f>COUNTIFS(DLRWISE!B:B,'SUMMARY-M'!B21,DLRWISE!K:K,"&lt;="&amp;0)</f>
        <v>2</v>
      </c>
      <c r="P21" s="115">
        <f t="shared" si="3"/>
        <v>0.22222222222222221</v>
      </c>
      <c r="Q21" s="116">
        <f>SUMIF(DLRWISE!B:B,'SUMMARY-M'!B21,DLRWISE!Z:Z)</f>
        <v>4</v>
      </c>
      <c r="R21" s="118">
        <f t="shared" si="4"/>
        <v>-2</v>
      </c>
      <c r="S21" s="118">
        <f>COUNTIFS(DLRWISE!B:B,'SUMMARY-M'!B21,DLRWISE!K:K,0,DLRWISE!N:N,"&lt;"&amp;30)</f>
        <v>1</v>
      </c>
      <c r="T21" s="118">
        <f t="shared" si="5"/>
        <v>1</v>
      </c>
    </row>
    <row r="22" spans="2:20">
      <c r="B22" s="97" t="s">
        <v>34</v>
      </c>
      <c r="C22" s="97" t="s">
        <v>35</v>
      </c>
      <c r="D22" s="97" t="s">
        <v>36</v>
      </c>
      <c r="E22" s="119"/>
      <c r="F22" s="119"/>
      <c r="G22" s="8">
        <f t="shared" si="0"/>
        <v>0</v>
      </c>
      <c r="H22" s="7">
        <f>COUNTIFS(DLRWISE!S:S,"DEGROWTH",DLRWISE!B:B,'SUMMARY-M'!B22)</f>
        <v>28</v>
      </c>
      <c r="I22" s="8">
        <f t="shared" si="1"/>
        <v>0.5714285714285714</v>
      </c>
      <c r="J22" s="9">
        <f>COUNTIFS(DLRWISE!Y:Y,"DEGROWTH",DLRWISE!B:B,'SUMMARY-M'!B22)</f>
        <v>22</v>
      </c>
      <c r="K22" s="8">
        <f t="shared" si="2"/>
        <v>0.44897959183673469</v>
      </c>
      <c r="L22" s="7">
        <f>COUNTIFS(DLRWISE!B:B,'SUMMARY-M'!B22)</f>
        <v>49</v>
      </c>
      <c r="M22" s="7">
        <f>COUNTIFS(DLRWISE!B:B,'SUMMARY-M'!B22,DLRWISE!H:H,DLRWISE!$H$2)</f>
        <v>0</v>
      </c>
      <c r="N22" s="7">
        <f>COUNTIFS(DLRWISE!G:G,DLRWISE!$G$2,DLRWISE!B:B,'SUMMARY-M'!B22)</f>
        <v>42</v>
      </c>
      <c r="O22" s="7">
        <f>COUNTIFS(DLRWISE!B:B,'SUMMARY-M'!B22,DLRWISE!K:K,"&lt;="&amp;0)</f>
        <v>9</v>
      </c>
      <c r="P22" s="8">
        <f t="shared" si="3"/>
        <v>0.18367346938775511</v>
      </c>
      <c r="Q22" s="7">
        <f>SUMIF(DLRWISE!B:B,'SUMMARY-M'!B22,DLRWISE!Z:Z)</f>
        <v>5</v>
      </c>
      <c r="R22" s="4">
        <f t="shared" si="4"/>
        <v>4</v>
      </c>
      <c r="S22" s="4">
        <f>COUNTIFS(DLRWISE!B:B,'SUMMARY-M'!B22,DLRWISE!K:K,0,DLRWISE!N:N,"&lt;"&amp;30)</f>
        <v>6</v>
      </c>
      <c r="T22" s="4">
        <f t="shared" si="5"/>
        <v>3</v>
      </c>
    </row>
    <row r="23" spans="2:20">
      <c r="B23" s="97" t="s">
        <v>37</v>
      </c>
      <c r="C23" s="97" t="s">
        <v>38</v>
      </c>
      <c r="D23" s="97" t="s">
        <v>36</v>
      </c>
      <c r="E23" s="119"/>
      <c r="F23" s="119"/>
      <c r="G23" s="8">
        <f t="shared" si="0"/>
        <v>0</v>
      </c>
      <c r="H23" s="7">
        <f>COUNTIFS(DLRWISE!S:S,"DEGROWTH",DLRWISE!B:B,'SUMMARY-M'!B23)</f>
        <v>16</v>
      </c>
      <c r="I23" s="8">
        <f t="shared" si="1"/>
        <v>0.5</v>
      </c>
      <c r="J23" s="9">
        <f>COUNTIFS(DLRWISE!Y:Y,"DEGROWTH",DLRWISE!B:B,'SUMMARY-M'!B23)</f>
        <v>15</v>
      </c>
      <c r="K23" s="8">
        <f t="shared" si="2"/>
        <v>0.46875</v>
      </c>
      <c r="L23" s="7">
        <f>COUNTIFS(DLRWISE!B:B,'SUMMARY-M'!B23)</f>
        <v>32</v>
      </c>
      <c r="M23" s="7">
        <f>COUNTIFS(DLRWISE!B:B,'SUMMARY-M'!B23,DLRWISE!H:H,DLRWISE!$H$2)</f>
        <v>0</v>
      </c>
      <c r="N23" s="7">
        <f>COUNTIFS(DLRWISE!G:G,DLRWISE!$G$2,DLRWISE!B:B,'SUMMARY-M'!B23)</f>
        <v>29</v>
      </c>
      <c r="O23" s="7">
        <f>COUNTIFS(DLRWISE!B:B,'SUMMARY-M'!B23,DLRWISE!K:K,"&lt;="&amp;0)</f>
        <v>9</v>
      </c>
      <c r="P23" s="8">
        <f t="shared" si="3"/>
        <v>0.28125</v>
      </c>
      <c r="Q23" s="7">
        <f>SUMIF(DLRWISE!B:B,'SUMMARY-M'!B23,DLRWISE!Z:Z)</f>
        <v>5</v>
      </c>
      <c r="R23" s="4">
        <f t="shared" si="4"/>
        <v>4</v>
      </c>
      <c r="S23" s="4">
        <f>COUNTIFS(DLRWISE!B:B,'SUMMARY-M'!B23,DLRWISE!K:K,0,DLRWISE!N:N,"&lt;"&amp;30)</f>
        <v>6</v>
      </c>
      <c r="T23" s="4">
        <f t="shared" si="5"/>
        <v>3</v>
      </c>
    </row>
    <row r="24" spans="2:20" s="16" customFormat="1">
      <c r="B24" s="98" t="s">
        <v>39</v>
      </c>
      <c r="C24" s="98"/>
      <c r="D24" s="98"/>
      <c r="E24" s="11">
        <f>SUM(E4:E23)</f>
        <v>0</v>
      </c>
      <c r="F24" s="11">
        <f>SUM(F4:F23)</f>
        <v>0</v>
      </c>
      <c r="G24" s="12" t="e">
        <f>F24/E24</f>
        <v>#DIV/0!</v>
      </c>
      <c r="H24" s="11">
        <f>SUM(H4:H23)</f>
        <v>248</v>
      </c>
      <c r="I24" s="13">
        <f t="shared" si="1"/>
        <v>0.40722495894909688</v>
      </c>
      <c r="J24" s="14">
        <f>SUM(J4:J23)</f>
        <v>259</v>
      </c>
      <c r="K24" s="13">
        <f t="shared" si="2"/>
        <v>0.42528735632183906</v>
      </c>
      <c r="L24" s="10">
        <f t="shared" ref="L24:S24" si="18">SUM(L4:L23)</f>
        <v>609</v>
      </c>
      <c r="M24" s="10">
        <f>SUM(M4:M23)</f>
        <v>0</v>
      </c>
      <c r="N24" s="10">
        <f t="shared" si="18"/>
        <v>565</v>
      </c>
      <c r="O24" s="10">
        <f t="shared" si="18"/>
        <v>100</v>
      </c>
      <c r="P24" s="13">
        <f t="shared" si="3"/>
        <v>0.16420361247947454</v>
      </c>
      <c r="Q24" s="10">
        <f t="shared" si="18"/>
        <v>63</v>
      </c>
      <c r="R24" s="15">
        <f t="shared" si="4"/>
        <v>37</v>
      </c>
      <c r="S24" s="10">
        <f t="shared" si="18"/>
        <v>74</v>
      </c>
      <c r="T24" s="15">
        <f t="shared" si="5"/>
        <v>26</v>
      </c>
    </row>
    <row r="25" spans="2:20">
      <c r="B25" s="97" t="s">
        <v>40</v>
      </c>
      <c r="C25" s="97" t="s">
        <v>41</v>
      </c>
      <c r="D25" s="97" t="s">
        <v>42</v>
      </c>
      <c r="E25" s="119"/>
      <c r="F25" s="119"/>
      <c r="G25" s="8">
        <f t="shared" ref="G25:G40" si="19">IFERROR(F25/E25,0)</f>
        <v>0</v>
      </c>
      <c r="H25" s="7">
        <f>COUNTIFS(DLRWISE!S:S,"DEGROWTH",DLRWISE!B:B,'SUMMARY-M'!B25)</f>
        <v>25</v>
      </c>
      <c r="I25" s="8">
        <f t="shared" si="1"/>
        <v>0.5</v>
      </c>
      <c r="J25" s="9">
        <f>COUNTIFS(DLRWISE!Y:Y,"DEGROWTH",DLRWISE!B:B,'SUMMARY-M'!B25)</f>
        <v>23</v>
      </c>
      <c r="K25" s="8">
        <f t="shared" si="2"/>
        <v>0.46</v>
      </c>
      <c r="L25" s="7">
        <f>COUNTIFS(DLRWISE!B:B,'SUMMARY-M'!B25)</f>
        <v>50</v>
      </c>
      <c r="M25" s="7">
        <f>COUNTIFS(DLRWISE!B:B,'SUMMARY-M'!B25,DLRWISE!H:H,DLRWISE!$H$2)</f>
        <v>0</v>
      </c>
      <c r="N25" s="7">
        <f>COUNTIFS(DLRWISE!G:G,DLRWISE!$G$2,DLRWISE!B:B,'SUMMARY-M'!B25)</f>
        <v>45</v>
      </c>
      <c r="O25" s="7">
        <f>COUNTIFS(DLRWISE!B:B,'SUMMARY-M'!B25,DLRWISE!K:K,"&lt;="&amp;0)</f>
        <v>7</v>
      </c>
      <c r="P25" s="8">
        <f t="shared" si="3"/>
        <v>0.14000000000000001</v>
      </c>
      <c r="Q25" s="7">
        <f>SUMIF(DLRWISE!B:B,'SUMMARY-M'!B25,DLRWISE!Z:Z)</f>
        <v>3</v>
      </c>
      <c r="R25" s="4">
        <f t="shared" si="4"/>
        <v>4</v>
      </c>
      <c r="S25" s="4">
        <f>COUNTIFS(DLRWISE!B:B,'SUMMARY-M'!B25,DLRWISE!K:K,0,DLRWISE!N:N,"&lt;"&amp;30)</f>
        <v>7</v>
      </c>
      <c r="T25" s="4">
        <f t="shared" si="5"/>
        <v>0</v>
      </c>
    </row>
    <row r="26" spans="2:20">
      <c r="B26" s="97" t="s">
        <v>43</v>
      </c>
      <c r="C26" s="97" t="s">
        <v>41</v>
      </c>
      <c r="D26" s="97" t="s">
        <v>42</v>
      </c>
      <c r="E26" s="119"/>
      <c r="F26" s="119"/>
      <c r="G26" s="8">
        <f t="shared" si="19"/>
        <v>0</v>
      </c>
      <c r="H26" s="7">
        <f>COUNTIFS(DLRWISE!S:S,"DEGROWTH",DLRWISE!B:B,'SUMMARY-M'!B26)</f>
        <v>21</v>
      </c>
      <c r="I26" s="8">
        <f t="shared" si="1"/>
        <v>0.3888888888888889</v>
      </c>
      <c r="J26" s="9">
        <f>COUNTIFS(DLRWISE!Y:Y,"DEGROWTH",DLRWISE!B:B,'SUMMARY-M'!B26)</f>
        <v>25</v>
      </c>
      <c r="K26" s="8">
        <f t="shared" si="2"/>
        <v>0.46296296296296297</v>
      </c>
      <c r="L26" s="7">
        <f>COUNTIFS(DLRWISE!B:B,'SUMMARY-M'!B26)</f>
        <v>54</v>
      </c>
      <c r="M26" s="7">
        <f>COUNTIFS(DLRWISE!B:B,'SUMMARY-M'!B26,DLRWISE!H:H,DLRWISE!$H$2)</f>
        <v>0</v>
      </c>
      <c r="N26" s="7">
        <f>COUNTIFS(DLRWISE!G:G,DLRWISE!$G$2,DLRWISE!B:B,'SUMMARY-M'!B26)</f>
        <v>52</v>
      </c>
      <c r="O26" s="7">
        <f>COUNTIFS(DLRWISE!B:B,'SUMMARY-M'!B26,DLRWISE!K:K,"&lt;="&amp;0)</f>
        <v>6</v>
      </c>
      <c r="P26" s="8">
        <f t="shared" si="3"/>
        <v>0.1111111111111111</v>
      </c>
      <c r="Q26" s="7">
        <f>SUMIF(DLRWISE!B:B,'SUMMARY-M'!B26,DLRWISE!Z:Z)</f>
        <v>6</v>
      </c>
      <c r="R26" s="4">
        <f t="shared" si="4"/>
        <v>0</v>
      </c>
      <c r="S26" s="4">
        <f>COUNTIFS(DLRWISE!B:B,'SUMMARY-M'!B26,DLRWISE!K:K,0,DLRWISE!N:N,"&lt;"&amp;30)</f>
        <v>6</v>
      </c>
      <c r="T26" s="4">
        <f t="shared" si="5"/>
        <v>0</v>
      </c>
    </row>
    <row r="27" spans="2:20" s="16" customFormat="1">
      <c r="B27" s="113" t="s">
        <v>44</v>
      </c>
      <c r="C27" s="113" t="s">
        <v>24</v>
      </c>
      <c r="D27" s="113" t="s">
        <v>42</v>
      </c>
      <c r="E27" s="114"/>
      <c r="F27" s="114"/>
      <c r="G27" s="115">
        <f t="shared" si="19"/>
        <v>0</v>
      </c>
      <c r="H27" s="116">
        <f>COUNTIFS(DLRWISE!S:S,"DEGROWTH",DLRWISE!B:B,'SUMMARY-M'!B27)</f>
        <v>27</v>
      </c>
      <c r="I27" s="115">
        <f t="shared" si="1"/>
        <v>0.5</v>
      </c>
      <c r="J27" s="117">
        <f>COUNTIFS(DLRWISE!Y:Y,"DEGROWTH",DLRWISE!B:B,'SUMMARY-M'!B27)</f>
        <v>22</v>
      </c>
      <c r="K27" s="115">
        <f t="shared" si="2"/>
        <v>0.40740740740740738</v>
      </c>
      <c r="L27" s="116">
        <f>COUNTIFS(DLRWISE!B:B,'SUMMARY-M'!B27)</f>
        <v>54</v>
      </c>
      <c r="M27" s="116">
        <f>COUNTIFS(DLRWISE!B:B,'SUMMARY-M'!B27,DLRWISE!H:H,DLRWISE!$H$2)</f>
        <v>0</v>
      </c>
      <c r="N27" s="116">
        <f>COUNTIFS(DLRWISE!G:G,DLRWISE!$G$2,DLRWISE!B:B,'SUMMARY-M'!B27)</f>
        <v>45</v>
      </c>
      <c r="O27" s="116">
        <f>COUNTIFS(DLRWISE!B:B,'SUMMARY-M'!B27,DLRWISE!K:K,"&lt;="&amp;0)</f>
        <v>13</v>
      </c>
      <c r="P27" s="115">
        <f t="shared" si="3"/>
        <v>0.24074074074074073</v>
      </c>
      <c r="Q27" s="116">
        <f>SUMIF(DLRWISE!B:B,'SUMMARY-M'!B27,DLRWISE!Z:Z)</f>
        <v>15</v>
      </c>
      <c r="R27" s="118">
        <f t="shared" si="4"/>
        <v>-2</v>
      </c>
      <c r="S27" s="118">
        <f>COUNTIFS(DLRWISE!B:B,'SUMMARY-M'!B27,DLRWISE!K:K,0,DLRWISE!N:N,"&lt;"&amp;30)</f>
        <v>13</v>
      </c>
      <c r="T27" s="118">
        <f t="shared" si="5"/>
        <v>0</v>
      </c>
    </row>
    <row r="28" spans="2:20">
      <c r="B28" s="97" t="s">
        <v>45</v>
      </c>
      <c r="C28" s="97" t="s">
        <v>24</v>
      </c>
      <c r="D28" s="97" t="s">
        <v>42</v>
      </c>
      <c r="E28" s="119"/>
      <c r="F28" s="119"/>
      <c r="G28" s="8">
        <f t="shared" si="19"/>
        <v>0</v>
      </c>
      <c r="H28" s="7">
        <f>COUNTIFS(DLRWISE!S:S,"DEGROWTH",DLRWISE!B:B,'SUMMARY-M'!B28)</f>
        <v>2</v>
      </c>
      <c r="I28" s="8">
        <f t="shared" si="1"/>
        <v>0.10526315789473684</v>
      </c>
      <c r="J28" s="9">
        <f>COUNTIFS(DLRWISE!Y:Y,"DEGROWTH",DLRWISE!B:B,'SUMMARY-M'!B28)</f>
        <v>6</v>
      </c>
      <c r="K28" s="8">
        <f t="shared" si="2"/>
        <v>0.31578947368421051</v>
      </c>
      <c r="L28" s="7">
        <f>COUNTIFS(DLRWISE!B:B,'SUMMARY-M'!B28)</f>
        <v>19</v>
      </c>
      <c r="M28" s="7">
        <f>COUNTIFS(DLRWISE!B:B,'SUMMARY-M'!B28,DLRWISE!H:H,DLRWISE!$H$2)</f>
        <v>0</v>
      </c>
      <c r="N28" s="7">
        <f>COUNTIFS(DLRWISE!G:G,DLRWISE!$G$2,DLRWISE!B:B,'SUMMARY-M'!B28)</f>
        <v>19</v>
      </c>
      <c r="O28" s="7">
        <f>COUNTIFS(DLRWISE!B:B,'SUMMARY-M'!B28,DLRWISE!K:K,"&lt;="&amp;0)</f>
        <v>1</v>
      </c>
      <c r="P28" s="8">
        <f t="shared" si="3"/>
        <v>5.2631578947368418E-2</v>
      </c>
      <c r="Q28" s="7">
        <f>SUMIF(DLRWISE!B:B,'SUMMARY-M'!B28,DLRWISE!Z:Z)</f>
        <v>0</v>
      </c>
      <c r="R28" s="4">
        <f t="shared" si="4"/>
        <v>1</v>
      </c>
      <c r="S28" s="4">
        <f>COUNTIFS(DLRWISE!B:B,'SUMMARY-M'!B28,DLRWISE!K:K,0,DLRWISE!N:N,"&lt;"&amp;30)</f>
        <v>1</v>
      </c>
      <c r="T28" s="4">
        <f t="shared" si="5"/>
        <v>0</v>
      </c>
    </row>
    <row r="29" spans="2:20" s="16" customFormat="1">
      <c r="B29" s="113" t="s">
        <v>46</v>
      </c>
      <c r="C29" s="113" t="s">
        <v>47</v>
      </c>
      <c r="D29" s="113" t="s">
        <v>42</v>
      </c>
      <c r="E29" s="114"/>
      <c r="F29" s="114"/>
      <c r="G29" s="115">
        <f t="shared" si="19"/>
        <v>0</v>
      </c>
      <c r="H29" s="116">
        <f>COUNTIFS(DLRWISE!S:S,"DEGROWTH",DLRWISE!B:B,'SUMMARY-M'!B29)</f>
        <v>23</v>
      </c>
      <c r="I29" s="115">
        <f t="shared" si="1"/>
        <v>0.37704918032786883</v>
      </c>
      <c r="J29" s="117">
        <f>COUNTIFS(DLRWISE!Y:Y,"DEGROWTH",DLRWISE!B:B,'SUMMARY-M'!B29)</f>
        <v>31</v>
      </c>
      <c r="K29" s="115">
        <f t="shared" si="2"/>
        <v>0.50819672131147542</v>
      </c>
      <c r="L29" s="116">
        <f>COUNTIFS(DLRWISE!B:B,'SUMMARY-M'!B29)</f>
        <v>61</v>
      </c>
      <c r="M29" s="116">
        <f>COUNTIFS(DLRWISE!B:B,'SUMMARY-M'!B29,DLRWISE!H:H,DLRWISE!$H$2)</f>
        <v>0</v>
      </c>
      <c r="N29" s="116">
        <f>COUNTIFS(DLRWISE!G:G,DLRWISE!$G$2,DLRWISE!B:B,'SUMMARY-M'!B29)</f>
        <v>59</v>
      </c>
      <c r="O29" s="116">
        <f>COUNTIFS(DLRWISE!B:B,'SUMMARY-M'!B29,DLRWISE!K:K,"&lt;="&amp;0)</f>
        <v>3</v>
      </c>
      <c r="P29" s="115">
        <f t="shared" si="3"/>
        <v>4.9180327868852458E-2</v>
      </c>
      <c r="Q29" s="116">
        <f>SUMIF(DLRWISE!B:B,'SUMMARY-M'!B29,DLRWISE!Z:Z)</f>
        <v>5</v>
      </c>
      <c r="R29" s="118">
        <f t="shared" si="4"/>
        <v>-2</v>
      </c>
      <c r="S29" s="118">
        <f>COUNTIFS(DLRWISE!B:B,'SUMMARY-M'!B29,DLRWISE!K:K,0,DLRWISE!N:N,"&lt;"&amp;30)</f>
        <v>2</v>
      </c>
      <c r="T29" s="118">
        <f t="shared" si="5"/>
        <v>1</v>
      </c>
    </row>
    <row r="30" spans="2:20">
      <c r="B30" s="97" t="s">
        <v>48</v>
      </c>
      <c r="C30" s="97" t="s">
        <v>49</v>
      </c>
      <c r="D30" s="97" t="s">
        <v>42</v>
      </c>
      <c r="E30" s="119"/>
      <c r="F30" s="119"/>
      <c r="G30" s="8">
        <f t="shared" si="19"/>
        <v>0</v>
      </c>
      <c r="H30" s="7">
        <f>COUNTIFS(DLRWISE!S:S,"DEGROWTH",DLRWISE!B:B,'SUMMARY-M'!B30)</f>
        <v>18</v>
      </c>
      <c r="I30" s="8">
        <f t="shared" si="1"/>
        <v>0.38297872340425532</v>
      </c>
      <c r="J30" s="9">
        <f>COUNTIFS(DLRWISE!Y:Y,"DEGROWTH",DLRWISE!B:B,'SUMMARY-M'!B30)</f>
        <v>20</v>
      </c>
      <c r="K30" s="8">
        <f t="shared" si="2"/>
        <v>0.42553191489361702</v>
      </c>
      <c r="L30" s="7">
        <f>COUNTIFS(DLRWISE!B:B,'SUMMARY-M'!B30)</f>
        <v>47</v>
      </c>
      <c r="M30" s="7">
        <f>COUNTIFS(DLRWISE!B:B,'SUMMARY-M'!B30,DLRWISE!H:H,DLRWISE!$H$2)</f>
        <v>0</v>
      </c>
      <c r="N30" s="7">
        <f>COUNTIFS(DLRWISE!G:G,DLRWISE!$G$2,DLRWISE!B:B,'SUMMARY-M'!B30)</f>
        <v>45</v>
      </c>
      <c r="O30" s="7">
        <f>COUNTIFS(DLRWISE!B:B,'SUMMARY-M'!B30,DLRWISE!K:K,"&lt;="&amp;0)</f>
        <v>7</v>
      </c>
      <c r="P30" s="8">
        <f t="shared" si="3"/>
        <v>0.14893617021276595</v>
      </c>
      <c r="Q30" s="7">
        <f>SUMIF(DLRWISE!B:B,'SUMMARY-M'!B30,DLRWISE!Z:Z)</f>
        <v>6</v>
      </c>
      <c r="R30" s="4">
        <f t="shared" si="4"/>
        <v>1</v>
      </c>
      <c r="S30" s="4">
        <f>COUNTIFS(DLRWISE!B:B,'SUMMARY-M'!B30,DLRWISE!K:K,0,DLRWISE!N:N,"&lt;"&amp;30)</f>
        <v>5</v>
      </c>
      <c r="T30" s="4">
        <f t="shared" si="5"/>
        <v>2</v>
      </c>
    </row>
    <row r="31" spans="2:20">
      <c r="B31" s="97" t="s">
        <v>3922</v>
      </c>
      <c r="C31" s="97" t="s">
        <v>4207</v>
      </c>
      <c r="D31" s="97" t="s">
        <v>42</v>
      </c>
      <c r="E31" s="119"/>
      <c r="F31" s="119"/>
      <c r="G31" s="8">
        <f t="shared" ref="G31" si="20">IFERROR(F31/E31,0)</f>
        <v>0</v>
      </c>
      <c r="H31" s="7">
        <f>COUNTIFS(DLRWISE!S:S,"DEGROWTH",DLRWISE!B:B,'SUMMARY-M'!B31)</f>
        <v>23</v>
      </c>
      <c r="I31" s="8">
        <f t="shared" ref="I31" si="21">H31/L31</f>
        <v>0.6216216216216216</v>
      </c>
      <c r="J31" s="9">
        <f>COUNTIFS(DLRWISE!Y:Y,"DEGROWTH",DLRWISE!B:B,'SUMMARY-M'!B31)</f>
        <v>0</v>
      </c>
      <c r="K31" s="8">
        <f t="shared" ref="K31" si="22">J31/$L31</f>
        <v>0</v>
      </c>
      <c r="L31" s="7">
        <f>COUNTIFS(DLRWISE!B:B,'SUMMARY-M'!B31)</f>
        <v>37</v>
      </c>
      <c r="M31" s="7">
        <f>COUNTIFS(DLRWISE!B:B,'SUMMARY-M'!B31,DLRWISE!H:H,DLRWISE!$H$2)</f>
        <v>0</v>
      </c>
      <c r="N31" s="7">
        <f>COUNTIFS(DLRWISE!G:G,DLRWISE!$G$2,DLRWISE!B:B,'SUMMARY-M'!B31)</f>
        <v>36</v>
      </c>
      <c r="O31" s="7">
        <f>COUNTIFS(DLRWISE!B:B,'SUMMARY-M'!B31,DLRWISE!K:K,"&lt;="&amp;0)</f>
        <v>6</v>
      </c>
      <c r="P31" s="8">
        <f t="shared" ref="P31" si="23">O31/L31</f>
        <v>0.16216216216216217</v>
      </c>
      <c r="Q31" s="7">
        <f>SUMIF(DLRWISE!B:B,'SUMMARY-M'!B31,DLRWISE!Z:Z)</f>
        <v>5</v>
      </c>
      <c r="R31" s="4">
        <f t="shared" ref="R31" si="24">O31-Q31</f>
        <v>1</v>
      </c>
      <c r="S31" s="4">
        <f>COUNTIFS(DLRWISE!B:B,'SUMMARY-M'!B31,DLRWISE!K:K,0,DLRWISE!N:N,"&lt;"&amp;30)</f>
        <v>6</v>
      </c>
      <c r="T31" s="4">
        <f t="shared" ref="T31" si="25">O31-S31</f>
        <v>0</v>
      </c>
    </row>
    <row r="32" spans="2:20">
      <c r="B32" s="97" t="s">
        <v>50</v>
      </c>
      <c r="C32" s="97" t="s">
        <v>51</v>
      </c>
      <c r="D32" s="97" t="s">
        <v>42</v>
      </c>
      <c r="E32" s="119"/>
      <c r="F32" s="119"/>
      <c r="G32" s="8">
        <f t="shared" si="19"/>
        <v>0</v>
      </c>
      <c r="H32" s="7">
        <f>COUNTIFS(DLRWISE!S:S,"DEGROWTH",DLRWISE!B:B,'SUMMARY-M'!B32)</f>
        <v>12</v>
      </c>
      <c r="I32" s="8">
        <f t="shared" si="1"/>
        <v>0.44444444444444442</v>
      </c>
      <c r="J32" s="9">
        <f>COUNTIFS(DLRWISE!Y:Y,"DEGROWTH",DLRWISE!B:B,'SUMMARY-M'!B32)</f>
        <v>17</v>
      </c>
      <c r="K32" s="8">
        <f t="shared" si="2"/>
        <v>0.62962962962962965</v>
      </c>
      <c r="L32" s="7">
        <f>COUNTIFS(DLRWISE!B:B,'SUMMARY-M'!B32)</f>
        <v>27</v>
      </c>
      <c r="M32" s="7">
        <f>COUNTIFS(DLRWISE!B:B,'SUMMARY-M'!B32,DLRWISE!H:H,DLRWISE!$H$2)</f>
        <v>0</v>
      </c>
      <c r="N32" s="7">
        <f>COUNTIFS(DLRWISE!G:G,DLRWISE!$G$2,DLRWISE!B:B,'SUMMARY-M'!B32)</f>
        <v>23</v>
      </c>
      <c r="O32" s="7">
        <f>COUNTIFS(DLRWISE!B:B,'SUMMARY-M'!B32,DLRWISE!K:K,"&lt;="&amp;0)</f>
        <v>7</v>
      </c>
      <c r="P32" s="8">
        <f t="shared" si="3"/>
        <v>0.25925925925925924</v>
      </c>
      <c r="Q32" s="7">
        <f>SUMIF(DLRWISE!B:B,'SUMMARY-M'!B32,DLRWISE!Z:Z)</f>
        <v>1</v>
      </c>
      <c r="R32" s="4">
        <f t="shared" si="4"/>
        <v>6</v>
      </c>
      <c r="S32" s="4">
        <f>COUNTIFS(DLRWISE!B:B,'SUMMARY-M'!B32,DLRWISE!K:K,0,DLRWISE!N:N,"&lt;"&amp;30)</f>
        <v>6</v>
      </c>
      <c r="T32" s="4">
        <f t="shared" si="5"/>
        <v>1</v>
      </c>
    </row>
    <row r="33" spans="2:20">
      <c r="B33" s="97" t="s">
        <v>52</v>
      </c>
      <c r="C33" s="97" t="s">
        <v>51</v>
      </c>
      <c r="D33" s="97" t="s">
        <v>42</v>
      </c>
      <c r="E33" s="119"/>
      <c r="F33" s="119"/>
      <c r="G33" s="8">
        <f>IFERROR(F33/E33,0)</f>
        <v>0</v>
      </c>
      <c r="H33" s="7">
        <f>COUNTIFS(DLRWISE!S:S,"DEGROWTH",DLRWISE!B:B,'SUMMARY-M'!B33)</f>
        <v>7</v>
      </c>
      <c r="I33" s="8">
        <f>H33/L33</f>
        <v>0.41176470588235292</v>
      </c>
      <c r="J33" s="9">
        <f>COUNTIFS(DLRWISE!Y:Y,"DEGROWTH",DLRWISE!B:B,'SUMMARY-M'!B33)</f>
        <v>10</v>
      </c>
      <c r="K33" s="8">
        <f t="shared" si="2"/>
        <v>0.58823529411764708</v>
      </c>
      <c r="L33" s="7">
        <f>COUNTIFS(DLRWISE!B:B,'SUMMARY-M'!B33)</f>
        <v>17</v>
      </c>
      <c r="M33" s="7">
        <f>COUNTIFS(DLRWISE!B:B,'SUMMARY-M'!B33,DLRWISE!H:H,DLRWISE!$H$2)</f>
        <v>0</v>
      </c>
      <c r="N33" s="7">
        <f>COUNTIFS(DLRWISE!G:G,DLRWISE!$G$2,DLRWISE!B:B,'SUMMARY-M'!B33)</f>
        <v>17</v>
      </c>
      <c r="O33" s="7">
        <f>COUNTIFS(DLRWISE!B:B,'SUMMARY-M'!B33,DLRWISE!K:K,"&lt;="&amp;0)</f>
        <v>4</v>
      </c>
      <c r="P33" s="8">
        <f t="shared" si="3"/>
        <v>0.23529411764705882</v>
      </c>
      <c r="Q33" s="7">
        <f>SUMIF(DLRWISE!B:B,'SUMMARY-M'!B33,DLRWISE!Z:Z)</f>
        <v>1</v>
      </c>
      <c r="R33" s="4">
        <f>O33-Q33</f>
        <v>3</v>
      </c>
      <c r="S33" s="4">
        <f>COUNTIFS(DLRWISE!B:B,'SUMMARY-M'!B33,DLRWISE!K:K,0,DLRWISE!N:N,"&lt;"&amp;30)</f>
        <v>3</v>
      </c>
      <c r="T33" s="4">
        <f>O33-S33</f>
        <v>1</v>
      </c>
    </row>
    <row r="34" spans="2:20">
      <c r="B34" s="97" t="s">
        <v>53</v>
      </c>
      <c r="C34" s="97" t="s">
        <v>54</v>
      </c>
      <c r="D34" s="97" t="s">
        <v>55</v>
      </c>
      <c r="E34" s="119"/>
      <c r="F34" s="119"/>
      <c r="G34" s="8">
        <f t="shared" si="19"/>
        <v>0</v>
      </c>
      <c r="H34" s="7">
        <f>COUNTIFS(DLRWISE!S:S,"DEGROWTH",DLRWISE!B:B,'SUMMARY-M'!B34)</f>
        <v>32</v>
      </c>
      <c r="I34" s="8">
        <f t="shared" si="1"/>
        <v>0.5423728813559322</v>
      </c>
      <c r="J34" s="9">
        <f>COUNTIFS(DLRWISE!Y:Y,"DEGROWTH",DLRWISE!B:B,'SUMMARY-M'!B34)</f>
        <v>29</v>
      </c>
      <c r="K34" s="8">
        <f t="shared" si="2"/>
        <v>0.49152542372881358</v>
      </c>
      <c r="L34" s="7">
        <f>COUNTIFS(DLRWISE!B:B,'SUMMARY-M'!B34)</f>
        <v>59</v>
      </c>
      <c r="M34" s="7">
        <f>COUNTIFS(DLRWISE!B:B,'SUMMARY-M'!B34,DLRWISE!H:H,DLRWISE!$H$2)</f>
        <v>0</v>
      </c>
      <c r="N34" s="7">
        <f>COUNTIFS(DLRWISE!G:G,DLRWISE!$G$2,DLRWISE!B:B,'SUMMARY-M'!B34)</f>
        <v>55</v>
      </c>
      <c r="O34" s="7">
        <f>COUNTIFS(DLRWISE!B:B,'SUMMARY-M'!B34,DLRWISE!K:K,"&lt;="&amp;0)</f>
        <v>8</v>
      </c>
      <c r="P34" s="8">
        <f t="shared" si="3"/>
        <v>0.13559322033898305</v>
      </c>
      <c r="Q34" s="7">
        <f>SUMIF(DLRWISE!B:B,'SUMMARY-M'!B34,DLRWISE!Z:Z)</f>
        <v>5</v>
      </c>
      <c r="R34" s="4">
        <f t="shared" si="4"/>
        <v>3</v>
      </c>
      <c r="S34" s="4">
        <f>COUNTIFS(DLRWISE!B:B,'SUMMARY-M'!B34,DLRWISE!K:K,0,DLRWISE!N:N,"&lt;"&amp;30)</f>
        <v>8</v>
      </c>
      <c r="T34" s="4">
        <f t="shared" si="5"/>
        <v>0</v>
      </c>
    </row>
    <row r="35" spans="2:20">
      <c r="B35" s="97" t="s">
        <v>56</v>
      </c>
      <c r="C35" s="97" t="s">
        <v>54</v>
      </c>
      <c r="D35" s="97" t="s">
        <v>55</v>
      </c>
      <c r="E35" s="119"/>
      <c r="F35" s="119"/>
      <c r="G35" s="8">
        <f t="shared" si="19"/>
        <v>0</v>
      </c>
      <c r="H35" s="7">
        <f>COUNTIFS(DLRWISE!S:S,"DEGROWTH",DLRWISE!B:B,'SUMMARY-M'!B35)</f>
        <v>19</v>
      </c>
      <c r="I35" s="8">
        <f t="shared" si="1"/>
        <v>0.48717948717948717</v>
      </c>
      <c r="J35" s="9">
        <f>COUNTIFS(DLRWISE!Y:Y,"DEGROWTH",DLRWISE!B:B,'SUMMARY-M'!B35)</f>
        <v>19</v>
      </c>
      <c r="K35" s="8">
        <f t="shared" si="2"/>
        <v>0.48717948717948717</v>
      </c>
      <c r="L35" s="7">
        <f>COUNTIFS(DLRWISE!B:B,'SUMMARY-M'!B35)</f>
        <v>39</v>
      </c>
      <c r="M35" s="7">
        <f>COUNTIFS(DLRWISE!B:B,'SUMMARY-M'!B35,DLRWISE!H:H,DLRWISE!$H$2)</f>
        <v>0</v>
      </c>
      <c r="N35" s="7">
        <f>COUNTIFS(DLRWISE!G:G,DLRWISE!$G$2,DLRWISE!B:B,'SUMMARY-M'!B35)</f>
        <v>39</v>
      </c>
      <c r="O35" s="7">
        <f>COUNTIFS(DLRWISE!B:B,'SUMMARY-M'!B35,DLRWISE!K:K,"&lt;="&amp;0)</f>
        <v>0</v>
      </c>
      <c r="P35" s="8">
        <f t="shared" si="3"/>
        <v>0</v>
      </c>
      <c r="Q35" s="7">
        <f>SUMIF(DLRWISE!B:B,'SUMMARY-M'!B35,DLRWISE!Z:Z)</f>
        <v>6</v>
      </c>
      <c r="R35" s="4">
        <f t="shared" si="4"/>
        <v>-6</v>
      </c>
      <c r="S35" s="4">
        <f>COUNTIFS(DLRWISE!B:B,'SUMMARY-M'!B35,DLRWISE!K:K,0,DLRWISE!N:N,"&lt;"&amp;30)</f>
        <v>0</v>
      </c>
      <c r="T35" s="4">
        <f t="shared" si="5"/>
        <v>0</v>
      </c>
    </row>
    <row r="36" spans="2:20">
      <c r="B36" s="97" t="s">
        <v>57</v>
      </c>
      <c r="C36" s="97" t="s">
        <v>54</v>
      </c>
      <c r="D36" s="97" t="s">
        <v>55</v>
      </c>
      <c r="E36" s="119"/>
      <c r="F36" s="119"/>
      <c r="G36" s="8">
        <f t="shared" si="19"/>
        <v>0</v>
      </c>
      <c r="H36" s="7">
        <f>COUNTIFS(DLRWISE!S:S,"DEGROWTH",DLRWISE!B:B,'SUMMARY-M'!B36)</f>
        <v>16</v>
      </c>
      <c r="I36" s="8">
        <f t="shared" si="1"/>
        <v>0.36363636363636365</v>
      </c>
      <c r="J36" s="9">
        <f>COUNTIFS(DLRWISE!Y:Y,"DEGROWTH",DLRWISE!B:B,'SUMMARY-M'!B36)</f>
        <v>25</v>
      </c>
      <c r="K36" s="8">
        <f t="shared" si="2"/>
        <v>0.56818181818181823</v>
      </c>
      <c r="L36" s="7">
        <f>COUNTIFS(DLRWISE!B:B,'SUMMARY-M'!B36)</f>
        <v>44</v>
      </c>
      <c r="M36" s="7">
        <f>COUNTIFS(DLRWISE!B:B,'SUMMARY-M'!B36,DLRWISE!H:H,DLRWISE!$H$2)</f>
        <v>0</v>
      </c>
      <c r="N36" s="7">
        <f>COUNTIFS(DLRWISE!G:G,DLRWISE!$G$2,DLRWISE!B:B,'SUMMARY-M'!B36)</f>
        <v>41</v>
      </c>
      <c r="O36" s="7">
        <f>COUNTIFS(DLRWISE!B:B,'SUMMARY-M'!B36,DLRWISE!K:K,"&lt;="&amp;0)</f>
        <v>6</v>
      </c>
      <c r="P36" s="8">
        <f t="shared" si="3"/>
        <v>0.13636363636363635</v>
      </c>
      <c r="Q36" s="7">
        <f>SUMIF(DLRWISE!B:B,'SUMMARY-M'!B36,DLRWISE!Z:Z)</f>
        <v>6</v>
      </c>
      <c r="R36" s="4">
        <f t="shared" si="4"/>
        <v>0</v>
      </c>
      <c r="S36" s="4">
        <f>COUNTIFS(DLRWISE!B:B,'SUMMARY-M'!B36,DLRWISE!K:K,0,DLRWISE!N:N,"&lt;"&amp;30)</f>
        <v>6</v>
      </c>
      <c r="T36" s="4">
        <f t="shared" si="5"/>
        <v>0</v>
      </c>
    </row>
    <row r="37" spans="2:20" s="16" customFormat="1">
      <c r="B37" s="113" t="s">
        <v>58</v>
      </c>
      <c r="C37" s="113" t="s">
        <v>59</v>
      </c>
      <c r="D37" s="113" t="s">
        <v>55</v>
      </c>
      <c r="E37" s="114"/>
      <c r="F37" s="114"/>
      <c r="G37" s="115">
        <f t="shared" si="19"/>
        <v>0</v>
      </c>
      <c r="H37" s="116">
        <f>COUNTIFS(DLRWISE!S:S,"DEGROWTH",DLRWISE!B:B,'SUMMARY-M'!B37)</f>
        <v>20</v>
      </c>
      <c r="I37" s="115">
        <f t="shared" si="1"/>
        <v>0.38461538461538464</v>
      </c>
      <c r="J37" s="117">
        <f>COUNTIFS(DLRWISE!Y:Y,"DEGROWTH",DLRWISE!B:B,'SUMMARY-M'!B37)</f>
        <v>15</v>
      </c>
      <c r="K37" s="115">
        <f t="shared" si="2"/>
        <v>0.28846153846153844</v>
      </c>
      <c r="L37" s="116">
        <f>COUNTIFS(DLRWISE!B:B,'SUMMARY-M'!B37)</f>
        <v>52</v>
      </c>
      <c r="M37" s="116">
        <f>COUNTIFS(DLRWISE!B:B,'SUMMARY-M'!B37,DLRWISE!H:H,DLRWISE!$H$2)</f>
        <v>0</v>
      </c>
      <c r="N37" s="116">
        <f>COUNTIFS(DLRWISE!G:G,DLRWISE!$G$2,DLRWISE!B:B,'SUMMARY-M'!B37)</f>
        <v>44</v>
      </c>
      <c r="O37" s="116">
        <f>COUNTIFS(DLRWISE!B:B,'SUMMARY-M'!B37,DLRWISE!K:K,"&lt;="&amp;0)</f>
        <v>10</v>
      </c>
      <c r="P37" s="115">
        <f t="shared" si="3"/>
        <v>0.19230769230769232</v>
      </c>
      <c r="Q37" s="116">
        <f>SUMIF(DLRWISE!B:B,'SUMMARY-M'!B37,DLRWISE!Z:Z)</f>
        <v>7</v>
      </c>
      <c r="R37" s="118">
        <f t="shared" si="4"/>
        <v>3</v>
      </c>
      <c r="S37" s="118">
        <f>COUNTIFS(DLRWISE!B:B,'SUMMARY-M'!B37,DLRWISE!K:K,0,DLRWISE!N:N,"&lt;"&amp;30)</f>
        <v>9</v>
      </c>
      <c r="T37" s="118">
        <f t="shared" si="5"/>
        <v>1</v>
      </c>
    </row>
    <row r="38" spans="2:20" s="16" customFormat="1">
      <c r="B38" s="113" t="s">
        <v>60</v>
      </c>
      <c r="C38" s="113" t="s">
        <v>61</v>
      </c>
      <c r="D38" s="113" t="s">
        <v>55</v>
      </c>
      <c r="E38" s="114"/>
      <c r="F38" s="114"/>
      <c r="G38" s="115">
        <f t="shared" si="19"/>
        <v>0</v>
      </c>
      <c r="H38" s="116">
        <f>COUNTIFS(DLRWISE!S:S,"DEGROWTH",DLRWISE!B:B,'SUMMARY-M'!B38)</f>
        <v>17</v>
      </c>
      <c r="I38" s="115">
        <f t="shared" si="1"/>
        <v>0.30357142857142855</v>
      </c>
      <c r="J38" s="117">
        <f>COUNTIFS(DLRWISE!Y:Y,"DEGROWTH",DLRWISE!B:B,'SUMMARY-M'!B38)</f>
        <v>30</v>
      </c>
      <c r="K38" s="115">
        <f t="shared" si="2"/>
        <v>0.5357142857142857</v>
      </c>
      <c r="L38" s="116">
        <f>COUNTIFS(DLRWISE!B:B,'SUMMARY-M'!B38)</f>
        <v>56</v>
      </c>
      <c r="M38" s="116">
        <f>COUNTIFS(DLRWISE!B:B,'SUMMARY-M'!B38,DLRWISE!H:H,DLRWISE!$H$2)</f>
        <v>0</v>
      </c>
      <c r="N38" s="116">
        <f>COUNTIFS(DLRWISE!G:G,DLRWISE!$G$2,DLRWISE!B:B,'SUMMARY-M'!B38)</f>
        <v>49</v>
      </c>
      <c r="O38" s="116">
        <f>COUNTIFS(DLRWISE!B:B,'SUMMARY-M'!B38,DLRWISE!K:K,"&lt;="&amp;0)</f>
        <v>5</v>
      </c>
      <c r="P38" s="115">
        <f t="shared" si="3"/>
        <v>8.9285714285714288E-2</v>
      </c>
      <c r="Q38" s="116">
        <f>SUMIF(DLRWISE!B:B,'SUMMARY-M'!B38,DLRWISE!Z:Z)</f>
        <v>6</v>
      </c>
      <c r="R38" s="118">
        <f t="shared" si="4"/>
        <v>-1</v>
      </c>
      <c r="S38" s="118">
        <f>COUNTIFS(DLRWISE!B:B,'SUMMARY-M'!B38,DLRWISE!K:K,0,DLRWISE!N:N,"&lt;"&amp;30)</f>
        <v>5</v>
      </c>
      <c r="T38" s="118">
        <f t="shared" si="5"/>
        <v>0</v>
      </c>
    </row>
    <row r="39" spans="2:20" s="16" customFormat="1">
      <c r="B39" s="113" t="s">
        <v>62</v>
      </c>
      <c r="C39" s="113" t="s">
        <v>61</v>
      </c>
      <c r="D39" s="113" t="s">
        <v>55</v>
      </c>
      <c r="E39" s="114"/>
      <c r="F39" s="114"/>
      <c r="G39" s="115">
        <f t="shared" si="19"/>
        <v>0</v>
      </c>
      <c r="H39" s="116">
        <f>COUNTIFS(DLRWISE!S:S,"DEGROWTH",DLRWISE!B:B,'SUMMARY-M'!B39)</f>
        <v>8</v>
      </c>
      <c r="I39" s="115">
        <f t="shared" si="1"/>
        <v>0.72727272727272729</v>
      </c>
      <c r="J39" s="117">
        <f>COUNTIFS(DLRWISE!Y:Y,"DEGROWTH",DLRWISE!B:B,'SUMMARY-M'!B39)</f>
        <v>9</v>
      </c>
      <c r="K39" s="115">
        <f t="shared" si="2"/>
        <v>0.81818181818181823</v>
      </c>
      <c r="L39" s="116">
        <f>COUNTIFS(DLRWISE!B:B,'SUMMARY-M'!B39)</f>
        <v>11</v>
      </c>
      <c r="M39" s="116">
        <f>COUNTIFS(DLRWISE!B:B,'SUMMARY-M'!B39,DLRWISE!H:H,DLRWISE!$H$2)</f>
        <v>0</v>
      </c>
      <c r="N39" s="116">
        <f>COUNTIFS(DLRWISE!G:G,DLRWISE!$G$2,DLRWISE!B:B,'SUMMARY-M'!B39)</f>
        <v>10</v>
      </c>
      <c r="O39" s="116">
        <f>COUNTIFS(DLRWISE!B:B,'SUMMARY-M'!B39,DLRWISE!K:K,"&lt;="&amp;0)</f>
        <v>1</v>
      </c>
      <c r="P39" s="115">
        <f t="shared" si="3"/>
        <v>9.0909090909090912E-2</v>
      </c>
      <c r="Q39" s="116">
        <f>SUMIF(DLRWISE!B:B,'SUMMARY-M'!B39,DLRWISE!Z:Z)</f>
        <v>2</v>
      </c>
      <c r="R39" s="118">
        <f t="shared" si="4"/>
        <v>-1</v>
      </c>
      <c r="S39" s="118">
        <f>COUNTIFS(DLRWISE!B:B,'SUMMARY-M'!B39,DLRWISE!K:K,0,DLRWISE!N:N,"&lt;"&amp;30)</f>
        <v>1</v>
      </c>
      <c r="T39" s="118">
        <f t="shared" si="5"/>
        <v>0</v>
      </c>
    </row>
    <row r="40" spans="2:20" s="16" customFormat="1">
      <c r="B40" s="113" t="s">
        <v>63</v>
      </c>
      <c r="C40" s="113" t="s">
        <v>64</v>
      </c>
      <c r="D40" s="113" t="s">
        <v>55</v>
      </c>
      <c r="E40" s="114"/>
      <c r="F40" s="114"/>
      <c r="G40" s="115">
        <f t="shared" si="19"/>
        <v>0</v>
      </c>
      <c r="H40" s="116">
        <f>COUNTIFS(DLRWISE!S:S,"DEGROWTH",DLRWISE!B:B,'SUMMARY-M'!B40)</f>
        <v>9</v>
      </c>
      <c r="I40" s="115">
        <f t="shared" si="1"/>
        <v>0.3</v>
      </c>
      <c r="J40" s="117">
        <f>COUNTIFS(DLRWISE!Y:Y,"DEGROWTH",DLRWISE!B:B,'SUMMARY-M'!B40)</f>
        <v>13</v>
      </c>
      <c r="K40" s="115">
        <f t="shared" si="2"/>
        <v>0.43333333333333335</v>
      </c>
      <c r="L40" s="116">
        <f>COUNTIFS(DLRWISE!B:B,'SUMMARY-M'!B40)</f>
        <v>30</v>
      </c>
      <c r="M40" s="116">
        <f>COUNTIFS(DLRWISE!B:B,'SUMMARY-M'!B40,DLRWISE!H:H,DLRWISE!$H$2)</f>
        <v>0</v>
      </c>
      <c r="N40" s="116">
        <f>COUNTIFS(DLRWISE!G:G,DLRWISE!$G$2,DLRWISE!B:B,'SUMMARY-M'!B40)</f>
        <v>29</v>
      </c>
      <c r="O40" s="116">
        <f>COUNTIFS(DLRWISE!B:B,'SUMMARY-M'!B40,DLRWISE!K:K,"&lt;="&amp;0)</f>
        <v>6</v>
      </c>
      <c r="P40" s="115">
        <f t="shared" si="3"/>
        <v>0.2</v>
      </c>
      <c r="Q40" s="116">
        <f>SUMIF(DLRWISE!B:B,'SUMMARY-M'!B40,DLRWISE!Z:Z)</f>
        <v>2</v>
      </c>
      <c r="R40" s="118">
        <f t="shared" si="4"/>
        <v>4</v>
      </c>
      <c r="S40" s="118">
        <f>COUNTIFS(DLRWISE!B:B,'SUMMARY-M'!B40,DLRWISE!K:K,0,DLRWISE!N:N,"&lt;"&amp;30)</f>
        <v>5</v>
      </c>
      <c r="T40" s="118">
        <f t="shared" si="5"/>
        <v>1</v>
      </c>
    </row>
    <row r="41" spans="2:20" s="16" customFormat="1">
      <c r="B41" s="99" t="s">
        <v>65</v>
      </c>
      <c r="C41" s="99"/>
      <c r="D41" s="99"/>
      <c r="E41" s="11">
        <f>SUM(E25:E40)</f>
        <v>0</v>
      </c>
      <c r="F41" s="11">
        <f>SUM(F25:F40)</f>
        <v>0</v>
      </c>
      <c r="G41" s="18" t="e">
        <f>F41/E41</f>
        <v>#DIV/0!</v>
      </c>
      <c r="H41" s="17">
        <f>SUM(H25:H40)</f>
        <v>279</v>
      </c>
      <c r="I41" s="19">
        <f t="shared" si="1"/>
        <v>0.42465753424657532</v>
      </c>
      <c r="J41" s="20">
        <f>SUM(J25:J40)</f>
        <v>294</v>
      </c>
      <c r="K41" s="19">
        <f t="shared" si="2"/>
        <v>0.44748858447488582</v>
      </c>
      <c r="L41" s="17">
        <f>SUM(L25:L40)</f>
        <v>657</v>
      </c>
      <c r="M41" s="17">
        <f>SUM(M25:M40)</f>
        <v>0</v>
      </c>
      <c r="N41" s="17">
        <f>SUM(N25:N40)</f>
        <v>608</v>
      </c>
      <c r="O41" s="17">
        <f>SUM(O25:O40)</f>
        <v>90</v>
      </c>
      <c r="P41" s="19">
        <f t="shared" si="3"/>
        <v>0.13698630136986301</v>
      </c>
      <c r="Q41" s="17">
        <f>SUM(Q25:Q40)</f>
        <v>76</v>
      </c>
      <c r="R41" s="15">
        <f t="shared" si="4"/>
        <v>14</v>
      </c>
      <c r="S41" s="11">
        <f>SUM(S25:S40)</f>
        <v>83</v>
      </c>
      <c r="T41" s="15">
        <f t="shared" si="5"/>
        <v>7</v>
      </c>
    </row>
    <row r="42" spans="2:20" s="16" customFormat="1">
      <c r="B42" s="99" t="s">
        <v>66</v>
      </c>
      <c r="C42" s="99"/>
      <c r="D42" s="99"/>
      <c r="E42" s="11">
        <f>E41+E24</f>
        <v>0</v>
      </c>
      <c r="F42" s="11">
        <f>F41+F24</f>
        <v>0</v>
      </c>
      <c r="G42" s="18" t="e">
        <f>F42/E42</f>
        <v>#DIV/0!</v>
      </c>
      <c r="H42" s="17">
        <f>H41+H24</f>
        <v>527</v>
      </c>
      <c r="I42" s="19">
        <f t="shared" si="1"/>
        <v>0.41627172195892576</v>
      </c>
      <c r="J42" s="20">
        <f>J41+J24</f>
        <v>553</v>
      </c>
      <c r="K42" s="19">
        <f t="shared" si="2"/>
        <v>0.43680884676145337</v>
      </c>
      <c r="L42" s="17">
        <f>L41+L24</f>
        <v>1266</v>
      </c>
      <c r="M42" s="17">
        <f>M41+M24</f>
        <v>0</v>
      </c>
      <c r="N42" s="17">
        <f>N41+N24</f>
        <v>1173</v>
      </c>
      <c r="O42" s="17">
        <f>O41+O24</f>
        <v>190</v>
      </c>
      <c r="P42" s="19">
        <f t="shared" si="3"/>
        <v>0.1500789889415482</v>
      </c>
      <c r="Q42" s="17">
        <f>Q41+Q24</f>
        <v>139</v>
      </c>
      <c r="R42" s="15">
        <f t="shared" si="4"/>
        <v>51</v>
      </c>
      <c r="S42" s="11">
        <f>S41+S24</f>
        <v>157</v>
      </c>
      <c r="T42" s="15">
        <f t="shared" si="5"/>
        <v>33</v>
      </c>
    </row>
    <row r="43" spans="2:20">
      <c r="B43" s="97" t="s">
        <v>67</v>
      </c>
      <c r="C43" s="97" t="s">
        <v>4208</v>
      </c>
      <c r="D43" s="97" t="s">
        <v>68</v>
      </c>
      <c r="E43" s="119"/>
      <c r="F43" s="119"/>
      <c r="G43" s="8">
        <f t="shared" ref="G43:G48" si="26">IFERROR(F43/E43,0)</f>
        <v>0</v>
      </c>
      <c r="H43" s="7">
        <f>COUNTIFS(DLRWISE!S:S,"DEGROWTH",DLRWISE!B:B,'SUMMARY-M'!B43)</f>
        <v>13</v>
      </c>
      <c r="I43" s="8">
        <f t="shared" si="1"/>
        <v>0.3611111111111111</v>
      </c>
      <c r="J43" s="9">
        <f>COUNTIFS(DLRWISE!Y:Y,"DEGROWTH",DLRWISE!B:B,'SUMMARY-M'!B43)</f>
        <v>25</v>
      </c>
      <c r="K43" s="8">
        <f t="shared" si="2"/>
        <v>0.69444444444444442</v>
      </c>
      <c r="L43" s="7">
        <f>COUNTIFS(DLRWISE!B:B,'SUMMARY-M'!B43)</f>
        <v>36</v>
      </c>
      <c r="M43" s="7">
        <f>COUNTIFS(DLRWISE!B:B,'SUMMARY-M'!B43,DLRWISE!H:H,DLRWISE!$H$2)</f>
        <v>0</v>
      </c>
      <c r="N43" s="7">
        <f>COUNTIFS(DLRWISE!G:G,DLRWISE!$G$2,DLRWISE!B:B,'SUMMARY-M'!B43)</f>
        <v>33</v>
      </c>
      <c r="O43" s="7">
        <f>COUNTIFS(DLRWISE!B:B,'SUMMARY-M'!B43,DLRWISE!K:K,"&lt;="&amp;0)</f>
        <v>2</v>
      </c>
      <c r="P43" s="8">
        <f t="shared" si="3"/>
        <v>5.5555555555555552E-2</v>
      </c>
      <c r="Q43" s="7">
        <f>SUMIF(DLRWISE!B:B,'SUMMARY-M'!B43,DLRWISE!Z:Z)</f>
        <v>3</v>
      </c>
      <c r="R43" s="4">
        <f t="shared" si="4"/>
        <v>-1</v>
      </c>
      <c r="S43" s="4">
        <f>COUNTIFS(DLRWISE!B:B,'SUMMARY-M'!B43,DLRWISE!K:K,0,DLRWISE!N:N,"&lt;"&amp;30)</f>
        <v>2</v>
      </c>
      <c r="T43" s="4">
        <f t="shared" si="5"/>
        <v>0</v>
      </c>
    </row>
    <row r="44" spans="2:20">
      <c r="B44" s="97" t="s">
        <v>69</v>
      </c>
      <c r="C44" s="97" t="s">
        <v>70</v>
      </c>
      <c r="D44" s="97" t="s">
        <v>68</v>
      </c>
      <c r="E44" s="119"/>
      <c r="F44" s="119"/>
      <c r="G44" s="8">
        <f t="shared" si="26"/>
        <v>0</v>
      </c>
      <c r="H44" s="7">
        <f>COUNTIFS(DLRWISE!S:S,"DEGROWTH",DLRWISE!B:B,'SUMMARY-M'!B44)</f>
        <v>6</v>
      </c>
      <c r="I44" s="8">
        <f t="shared" si="1"/>
        <v>0.35294117647058826</v>
      </c>
      <c r="J44" s="9">
        <f>COUNTIFS(DLRWISE!Y:Y,"DEGROWTH",DLRWISE!B:B,'SUMMARY-M'!B44)</f>
        <v>6</v>
      </c>
      <c r="K44" s="8">
        <f t="shared" si="2"/>
        <v>0.35294117647058826</v>
      </c>
      <c r="L44" s="7">
        <f>COUNTIFS(DLRWISE!B:B,'SUMMARY-M'!B44)</f>
        <v>17</v>
      </c>
      <c r="M44" s="7">
        <f>COUNTIFS(DLRWISE!B:B,'SUMMARY-M'!B44,DLRWISE!H:H,DLRWISE!$H$2)</f>
        <v>0</v>
      </c>
      <c r="N44" s="7">
        <f>COUNTIFS(DLRWISE!G:G,DLRWISE!$G$2,DLRWISE!B:B,'SUMMARY-M'!B44)</f>
        <v>15</v>
      </c>
      <c r="O44" s="7">
        <f>COUNTIFS(DLRWISE!B:B,'SUMMARY-M'!B44,DLRWISE!K:K,"&lt;="&amp;0)</f>
        <v>2</v>
      </c>
      <c r="P44" s="8">
        <f t="shared" si="3"/>
        <v>0.11764705882352941</v>
      </c>
      <c r="Q44" s="7">
        <f>SUMIF(DLRWISE!B:B,'SUMMARY-M'!B44,DLRWISE!Z:Z)</f>
        <v>0</v>
      </c>
      <c r="R44" s="4">
        <f t="shared" si="4"/>
        <v>2</v>
      </c>
      <c r="S44" s="4">
        <f>COUNTIFS(DLRWISE!B:B,'SUMMARY-M'!B44,DLRWISE!K:K,0,DLRWISE!N:N,"&lt;"&amp;30)</f>
        <v>2</v>
      </c>
      <c r="T44" s="4">
        <f t="shared" si="5"/>
        <v>0</v>
      </c>
    </row>
    <row r="45" spans="2:20">
      <c r="B45" s="97" t="s">
        <v>71</v>
      </c>
      <c r="C45" s="97" t="s">
        <v>72</v>
      </c>
      <c r="D45" s="97" t="s">
        <v>68</v>
      </c>
      <c r="E45" s="119"/>
      <c r="F45" s="119"/>
      <c r="G45" s="8">
        <f t="shared" si="26"/>
        <v>0</v>
      </c>
      <c r="H45" s="7">
        <f>COUNTIFS(DLRWISE!S:S,"DEGROWTH",DLRWISE!B:B,'SUMMARY-M'!B45)</f>
        <v>21</v>
      </c>
      <c r="I45" s="8">
        <f t="shared" si="1"/>
        <v>0.46666666666666667</v>
      </c>
      <c r="J45" s="9">
        <f>COUNTIFS(DLRWISE!Y:Y,"DEGROWTH",DLRWISE!B:B,'SUMMARY-M'!B45)</f>
        <v>29</v>
      </c>
      <c r="K45" s="8">
        <f t="shared" si="2"/>
        <v>0.64444444444444449</v>
      </c>
      <c r="L45" s="7">
        <f>COUNTIFS(DLRWISE!B:B,'SUMMARY-M'!B45)</f>
        <v>45</v>
      </c>
      <c r="M45" s="7">
        <f>COUNTIFS(DLRWISE!B:B,'SUMMARY-M'!B45,DLRWISE!H:H,DLRWISE!$H$2)</f>
        <v>0</v>
      </c>
      <c r="N45" s="7">
        <f>COUNTIFS(DLRWISE!G:G,DLRWISE!$G$2,DLRWISE!B:B,'SUMMARY-M'!B45)</f>
        <v>41</v>
      </c>
      <c r="O45" s="7">
        <f>COUNTIFS(DLRWISE!B:B,'SUMMARY-M'!B45,DLRWISE!K:K,"&lt;="&amp;0)</f>
        <v>6</v>
      </c>
      <c r="P45" s="8">
        <f t="shared" si="3"/>
        <v>0.13333333333333333</v>
      </c>
      <c r="Q45" s="7">
        <f>SUMIF(DLRWISE!B:B,'SUMMARY-M'!B45,DLRWISE!Z:Z)</f>
        <v>8</v>
      </c>
      <c r="R45" s="4">
        <f t="shared" si="4"/>
        <v>-2</v>
      </c>
      <c r="S45" s="4">
        <f>COUNTIFS(DLRWISE!B:B,'SUMMARY-M'!B45,DLRWISE!K:K,0,DLRWISE!N:N,"&lt;"&amp;30)</f>
        <v>5</v>
      </c>
      <c r="T45" s="4">
        <f t="shared" si="5"/>
        <v>1</v>
      </c>
    </row>
    <row r="46" spans="2:20">
      <c r="B46" s="97" t="s">
        <v>73</v>
      </c>
      <c r="C46" s="97" t="s">
        <v>74</v>
      </c>
      <c r="D46" s="97" t="s">
        <v>68</v>
      </c>
      <c r="E46" s="119"/>
      <c r="F46" s="119"/>
      <c r="G46" s="8">
        <f t="shared" si="26"/>
        <v>0</v>
      </c>
      <c r="H46" s="7">
        <f>COUNTIFS(DLRWISE!S:S,"DEGROWTH",DLRWISE!B:B,'SUMMARY-M'!B46)</f>
        <v>7</v>
      </c>
      <c r="I46" s="8">
        <f t="shared" si="1"/>
        <v>0.46666666666666667</v>
      </c>
      <c r="J46" s="9">
        <f>COUNTIFS(DLRWISE!Y:Y,"DEGROWTH",DLRWISE!B:B,'SUMMARY-M'!B46)</f>
        <v>5</v>
      </c>
      <c r="K46" s="8">
        <f t="shared" si="2"/>
        <v>0.33333333333333331</v>
      </c>
      <c r="L46" s="7">
        <f>COUNTIFS(DLRWISE!B:B,'SUMMARY-M'!B46)</f>
        <v>15</v>
      </c>
      <c r="M46" s="7">
        <f>COUNTIFS(DLRWISE!B:B,'SUMMARY-M'!B46,DLRWISE!H:H,DLRWISE!$H$2)</f>
        <v>0</v>
      </c>
      <c r="N46" s="7">
        <f>COUNTIFS(DLRWISE!G:G,DLRWISE!$G$2,DLRWISE!B:B,'SUMMARY-M'!B46)</f>
        <v>15</v>
      </c>
      <c r="O46" s="7">
        <f>COUNTIFS(DLRWISE!B:B,'SUMMARY-M'!B46,DLRWISE!K:K,"&lt;="&amp;0)</f>
        <v>1</v>
      </c>
      <c r="P46" s="8">
        <f t="shared" si="3"/>
        <v>6.6666666666666666E-2</v>
      </c>
      <c r="Q46" s="7">
        <f>SUMIF(DLRWISE!B:B,'SUMMARY-M'!B46,DLRWISE!Z:Z)</f>
        <v>0</v>
      </c>
      <c r="R46" s="4">
        <f t="shared" si="4"/>
        <v>1</v>
      </c>
      <c r="S46" s="4">
        <f>COUNTIFS(DLRWISE!B:B,'SUMMARY-M'!B46,DLRWISE!K:K,0,DLRWISE!N:N,"&lt;"&amp;30)</f>
        <v>0</v>
      </c>
      <c r="T46" s="4">
        <f t="shared" si="5"/>
        <v>1</v>
      </c>
    </row>
    <row r="47" spans="2:20">
      <c r="B47" s="97" t="s">
        <v>75</v>
      </c>
      <c r="C47" s="97" t="s">
        <v>74</v>
      </c>
      <c r="D47" s="97" t="s">
        <v>68</v>
      </c>
      <c r="E47" s="119"/>
      <c r="F47" s="119"/>
      <c r="G47" s="8">
        <f>IFERROR(F47/E47,0)</f>
        <v>0</v>
      </c>
      <c r="H47" s="7">
        <f>COUNTIFS(DLRWISE!S:S,"DEGROWTH",DLRWISE!B:B,'SUMMARY-M'!B47)</f>
        <v>4</v>
      </c>
      <c r="I47" s="8">
        <f>H47/L47</f>
        <v>0.36363636363636365</v>
      </c>
      <c r="J47" s="9">
        <f>COUNTIFS(DLRWISE!Y:Y,"DEGROWTH",DLRWISE!B:B,'SUMMARY-M'!B47)</f>
        <v>3</v>
      </c>
      <c r="K47" s="8">
        <f>J47/$L47</f>
        <v>0.27272727272727271</v>
      </c>
      <c r="L47" s="7">
        <f>COUNTIFS(DLRWISE!B:B,'SUMMARY-M'!B47)</f>
        <v>11</v>
      </c>
      <c r="M47" s="7">
        <f>COUNTIFS(DLRWISE!B:B,'SUMMARY-M'!B47,DLRWISE!H:H,DLRWISE!$H$2)</f>
        <v>0</v>
      </c>
      <c r="N47" s="7">
        <f>COUNTIFS(DLRWISE!G:G,DLRWISE!$G$2,DLRWISE!B:B,'SUMMARY-M'!B47)</f>
        <v>11</v>
      </c>
      <c r="O47" s="7">
        <f>COUNTIFS(DLRWISE!B:B,'SUMMARY-M'!B47,DLRWISE!K:K,"&lt;="&amp;0)</f>
        <v>0</v>
      </c>
      <c r="P47" s="8">
        <f>O47/L47</f>
        <v>0</v>
      </c>
      <c r="Q47" s="7">
        <f>SUMIF(DLRWISE!B:B,'SUMMARY-M'!B47,DLRWISE!Z:Z)</f>
        <v>1</v>
      </c>
      <c r="R47" s="4">
        <f>O47-Q47</f>
        <v>-1</v>
      </c>
      <c r="S47" s="4">
        <f>COUNTIFS(DLRWISE!B:B,'SUMMARY-M'!B47,DLRWISE!K:K,0,DLRWISE!N:N,"&lt;"&amp;30)</f>
        <v>0</v>
      </c>
      <c r="T47" s="4">
        <f>O47-S47</f>
        <v>0</v>
      </c>
    </row>
    <row r="48" spans="2:20">
      <c r="B48" s="97" t="s">
        <v>76</v>
      </c>
      <c r="C48" s="97" t="s">
        <v>77</v>
      </c>
      <c r="D48" s="97" t="s">
        <v>68</v>
      </c>
      <c r="E48" s="119"/>
      <c r="F48" s="119"/>
      <c r="G48" s="8">
        <f t="shared" si="26"/>
        <v>0</v>
      </c>
      <c r="H48" s="7">
        <f>COUNTIFS(DLRWISE!S:S,"DEGROWTH",DLRWISE!B:B,'SUMMARY-M'!B48)</f>
        <v>12</v>
      </c>
      <c r="I48" s="8">
        <f t="shared" si="1"/>
        <v>0.54545454545454541</v>
      </c>
      <c r="J48" s="9">
        <f>COUNTIFS(DLRWISE!Y:Y,"DEGROWTH",DLRWISE!B:B,'SUMMARY-M'!B48)</f>
        <v>5</v>
      </c>
      <c r="K48" s="8">
        <f t="shared" si="2"/>
        <v>0.22727272727272727</v>
      </c>
      <c r="L48" s="7">
        <f>COUNTIFS(DLRWISE!B:B,'SUMMARY-M'!B48)</f>
        <v>22</v>
      </c>
      <c r="M48" s="7">
        <f>COUNTIFS(DLRWISE!B:B,'SUMMARY-M'!B48,DLRWISE!H:H,DLRWISE!$H$2)</f>
        <v>0</v>
      </c>
      <c r="N48" s="7">
        <f>COUNTIFS(DLRWISE!G:G,DLRWISE!$G$2,DLRWISE!B:B,'SUMMARY-M'!B48)</f>
        <v>22</v>
      </c>
      <c r="O48" s="7">
        <f>COUNTIFS(DLRWISE!B:B,'SUMMARY-M'!B48,DLRWISE!K:K,"&lt;="&amp;0)</f>
        <v>6</v>
      </c>
      <c r="P48" s="8">
        <f t="shared" si="3"/>
        <v>0.27272727272727271</v>
      </c>
      <c r="Q48" s="7">
        <f>SUMIF(DLRWISE!B:B,'SUMMARY-M'!B48,DLRWISE!Z:Z)</f>
        <v>0</v>
      </c>
      <c r="R48" s="4">
        <f t="shared" si="4"/>
        <v>6</v>
      </c>
      <c r="S48" s="4">
        <f>COUNTIFS(DLRWISE!B:B,'SUMMARY-M'!B48,DLRWISE!K:K,0,DLRWISE!N:N,"&lt;"&amp;30)</f>
        <v>6</v>
      </c>
      <c r="T48" s="4">
        <f t="shared" si="5"/>
        <v>0</v>
      </c>
    </row>
    <row r="49" spans="2:20" s="16" customFormat="1">
      <c r="B49" s="98" t="s">
        <v>78</v>
      </c>
      <c r="C49" s="98" t="s">
        <v>79</v>
      </c>
      <c r="D49" s="98"/>
      <c r="E49" s="11">
        <f>SUM(E43:E48)</f>
        <v>0</v>
      </c>
      <c r="F49" s="11">
        <f>SUM(F43:F48)</f>
        <v>0</v>
      </c>
      <c r="G49" s="12" t="e">
        <f>F49/E49</f>
        <v>#DIV/0!</v>
      </c>
      <c r="H49" s="11">
        <f>SUM(H43:H48)</f>
        <v>63</v>
      </c>
      <c r="I49" s="13">
        <f t="shared" si="1"/>
        <v>0.4315068493150685</v>
      </c>
      <c r="J49" s="14">
        <f>SUM(J43:J48)</f>
        <v>73</v>
      </c>
      <c r="K49" s="13">
        <f t="shared" si="2"/>
        <v>0.5</v>
      </c>
      <c r="L49" s="11">
        <f t="shared" ref="L49:S49" si="27">SUM(L43:L48)</f>
        <v>146</v>
      </c>
      <c r="M49" s="11">
        <f>SUM(M43:M48)</f>
        <v>0</v>
      </c>
      <c r="N49" s="11">
        <f t="shared" si="27"/>
        <v>137</v>
      </c>
      <c r="O49" s="11">
        <f t="shared" si="27"/>
        <v>17</v>
      </c>
      <c r="P49" s="13">
        <f t="shared" si="3"/>
        <v>0.11643835616438356</v>
      </c>
      <c r="Q49" s="11">
        <f t="shared" si="27"/>
        <v>12</v>
      </c>
      <c r="R49" s="15">
        <f t="shared" si="4"/>
        <v>5</v>
      </c>
      <c r="S49" s="11">
        <f t="shared" si="27"/>
        <v>15</v>
      </c>
      <c r="T49" s="15">
        <f t="shared" si="5"/>
        <v>2</v>
      </c>
    </row>
    <row r="50" spans="2:20">
      <c r="B50" s="97" t="s">
        <v>80</v>
      </c>
      <c r="C50" s="97" t="s">
        <v>81</v>
      </c>
      <c r="D50" s="97" t="s">
        <v>23</v>
      </c>
      <c r="E50" s="119"/>
      <c r="F50" s="119"/>
      <c r="G50" s="8">
        <f>IFERROR(F50/E50,0)</f>
        <v>0</v>
      </c>
      <c r="H50" s="7">
        <f>COUNTIFS(DLRWISE!S:S,"DEGROWTH",DLRWISE!B:B,'SUMMARY-M'!B50)</f>
        <v>18</v>
      </c>
      <c r="I50" s="8">
        <f t="shared" si="1"/>
        <v>0.33962264150943394</v>
      </c>
      <c r="J50" s="9">
        <f>COUNTIFS(DLRWISE!Y:Y,"DEGROWTH",DLRWISE!B:B,'SUMMARY-M'!B50)</f>
        <v>13</v>
      </c>
      <c r="K50" s="8">
        <f t="shared" si="2"/>
        <v>0.24528301886792453</v>
      </c>
      <c r="L50" s="7">
        <f>COUNTIFS(DLRWISE!B:B,'SUMMARY-M'!B50)</f>
        <v>53</v>
      </c>
      <c r="M50" s="7">
        <f>COUNTIFS(DLRWISE!B:B,'SUMMARY-M'!B50,DLRWISE!H:H,DLRWISE!$H$2)</f>
        <v>0</v>
      </c>
      <c r="N50" s="7">
        <f>COUNTIFS(DLRWISE!G:G,DLRWISE!$G$2,DLRWISE!B:B,'SUMMARY-M'!B50)</f>
        <v>50</v>
      </c>
      <c r="O50" s="7">
        <f>COUNTIFS(DLRWISE!B:B,'SUMMARY-M'!B50,DLRWISE!K:K,"&lt;="&amp;0)</f>
        <v>11</v>
      </c>
      <c r="P50" s="8">
        <f t="shared" si="3"/>
        <v>0.20754716981132076</v>
      </c>
      <c r="Q50" s="7">
        <f>SUMIF(DLRWISE!B:B,'SUMMARY-M'!B50,DLRWISE!Z:Z)</f>
        <v>4</v>
      </c>
      <c r="R50" s="4">
        <f t="shared" si="4"/>
        <v>7</v>
      </c>
      <c r="S50" s="4">
        <f>COUNTIFS(DLRWISE!B:B,'SUMMARY-M'!B50,DLRWISE!K:K,0,DLRWISE!N:N,"&lt;"&amp;30)</f>
        <v>10</v>
      </c>
      <c r="T50" s="4">
        <f t="shared" si="5"/>
        <v>1</v>
      </c>
    </row>
    <row r="51" spans="2:20">
      <c r="B51" s="97" t="s">
        <v>82</v>
      </c>
      <c r="C51" s="97" t="s">
        <v>83</v>
      </c>
      <c r="D51" s="97" t="s">
        <v>23</v>
      </c>
      <c r="E51" s="119"/>
      <c r="F51" s="119"/>
      <c r="G51" s="8">
        <f>IFERROR(F51/E51,0)</f>
        <v>0</v>
      </c>
      <c r="H51" s="7">
        <f>COUNTIFS(DLRWISE!S:S,"DEGROWTH",DLRWISE!B:B,'SUMMARY-M'!B51)</f>
        <v>5</v>
      </c>
      <c r="I51" s="8">
        <f t="shared" si="1"/>
        <v>0.33333333333333331</v>
      </c>
      <c r="J51" s="9">
        <f>COUNTIFS(DLRWISE!Y:Y,"DEGROWTH",DLRWISE!B:B,'SUMMARY-M'!B51)</f>
        <v>7</v>
      </c>
      <c r="K51" s="8">
        <f t="shared" si="2"/>
        <v>0.46666666666666667</v>
      </c>
      <c r="L51" s="7">
        <f>COUNTIFS(DLRWISE!B:B,'SUMMARY-M'!B51)</f>
        <v>15</v>
      </c>
      <c r="M51" s="7">
        <f>COUNTIFS(DLRWISE!B:B,'SUMMARY-M'!B51,DLRWISE!H:H,DLRWISE!$H$2)</f>
        <v>0</v>
      </c>
      <c r="N51" s="7">
        <f>COUNTIFS(DLRWISE!G:G,DLRWISE!$G$2,DLRWISE!B:B,'SUMMARY-M'!B51)</f>
        <v>15</v>
      </c>
      <c r="O51" s="7">
        <f>COUNTIFS(DLRWISE!B:B,'SUMMARY-M'!B51,DLRWISE!K:K,"&lt;="&amp;0)</f>
        <v>3</v>
      </c>
      <c r="P51" s="8">
        <f t="shared" si="3"/>
        <v>0.2</v>
      </c>
      <c r="Q51" s="7">
        <f>SUMIF(DLRWISE!B:B,'SUMMARY-M'!B51,DLRWISE!Z:Z)</f>
        <v>1</v>
      </c>
      <c r="R51" s="4">
        <f t="shared" si="4"/>
        <v>2</v>
      </c>
      <c r="S51" s="4">
        <f>COUNTIFS(DLRWISE!B:B,'SUMMARY-M'!B51,DLRWISE!K:K,0,DLRWISE!N:N,"&lt;"&amp;30)</f>
        <v>3</v>
      </c>
      <c r="T51" s="4">
        <f t="shared" si="5"/>
        <v>0</v>
      </c>
    </row>
    <row r="52" spans="2:20">
      <c r="B52" s="97" t="s">
        <v>84</v>
      </c>
      <c r="C52" s="97" t="s">
        <v>83</v>
      </c>
      <c r="D52" s="97" t="s">
        <v>23</v>
      </c>
      <c r="E52" s="119"/>
      <c r="F52" s="119"/>
      <c r="G52" s="8">
        <f>IFERROR(F52/E52,0)</f>
        <v>0</v>
      </c>
      <c r="H52" s="7">
        <f>COUNTIFS(DLRWISE!S:S,"DEGROWTH",DLRWISE!B:B,'SUMMARY-M'!B52)</f>
        <v>6</v>
      </c>
      <c r="I52" s="8">
        <f t="shared" si="1"/>
        <v>0.27272727272727271</v>
      </c>
      <c r="J52" s="9">
        <f>COUNTIFS(DLRWISE!Y:Y,"DEGROWTH",DLRWISE!B:B,'SUMMARY-M'!B52)</f>
        <v>7</v>
      </c>
      <c r="K52" s="8">
        <f t="shared" si="2"/>
        <v>0.31818181818181818</v>
      </c>
      <c r="L52" s="7">
        <f>COUNTIFS(DLRWISE!B:B,'SUMMARY-M'!B52)</f>
        <v>22</v>
      </c>
      <c r="M52" s="7">
        <f>COUNTIFS(DLRWISE!B:B,'SUMMARY-M'!B52,DLRWISE!H:H,DLRWISE!$H$2)</f>
        <v>0</v>
      </c>
      <c r="N52" s="7">
        <f>COUNTIFS(DLRWISE!G:G,DLRWISE!$G$2,DLRWISE!B:B,'SUMMARY-M'!B52)</f>
        <v>19</v>
      </c>
      <c r="O52" s="7">
        <f>COUNTIFS(DLRWISE!B:B,'SUMMARY-M'!B52,DLRWISE!K:K,"&lt;="&amp;0)</f>
        <v>3</v>
      </c>
      <c r="P52" s="8">
        <f t="shared" si="3"/>
        <v>0.13636363636363635</v>
      </c>
      <c r="Q52" s="7">
        <f>SUMIF(DLRWISE!B:B,'SUMMARY-M'!B52,DLRWISE!Z:Z)</f>
        <v>1</v>
      </c>
      <c r="R52" s="4">
        <f t="shared" si="4"/>
        <v>2</v>
      </c>
      <c r="S52" s="4">
        <f>COUNTIFS(DLRWISE!B:B,'SUMMARY-M'!B52,DLRWISE!K:K,0,DLRWISE!N:N,"&lt;"&amp;30)</f>
        <v>3</v>
      </c>
      <c r="T52" s="4">
        <f t="shared" si="5"/>
        <v>0</v>
      </c>
    </row>
    <row r="53" spans="2:20" s="16" customFormat="1">
      <c r="B53" s="98" t="s">
        <v>85</v>
      </c>
      <c r="C53" s="98" t="s">
        <v>79</v>
      </c>
      <c r="D53" s="98"/>
      <c r="E53" s="11">
        <f>SUM(E50:E52)</f>
        <v>0</v>
      </c>
      <c r="F53" s="11">
        <f>SUM(F50:F52)</f>
        <v>0</v>
      </c>
      <c r="G53" s="12" t="e">
        <f>F53/E53</f>
        <v>#DIV/0!</v>
      </c>
      <c r="H53" s="11">
        <f>SUM(H50:H52)</f>
        <v>29</v>
      </c>
      <c r="I53" s="13">
        <f t="shared" si="1"/>
        <v>0.32222222222222224</v>
      </c>
      <c r="J53" s="14">
        <f>SUM(J50:J52)</f>
        <v>27</v>
      </c>
      <c r="K53" s="13">
        <f t="shared" si="2"/>
        <v>0.3</v>
      </c>
      <c r="L53" s="11">
        <f>SUM(L50:L52)</f>
        <v>90</v>
      </c>
      <c r="M53" s="11">
        <f>SUM(M50:M52)</f>
        <v>0</v>
      </c>
      <c r="N53" s="11">
        <f>SUM(N50:N52)</f>
        <v>84</v>
      </c>
      <c r="O53" s="11">
        <f>SUM(O50:O52)</f>
        <v>17</v>
      </c>
      <c r="P53" s="13">
        <f t="shared" si="3"/>
        <v>0.18888888888888888</v>
      </c>
      <c r="Q53" s="11">
        <f>SUM(Q50:Q52)</f>
        <v>6</v>
      </c>
      <c r="R53" s="15">
        <f t="shared" si="4"/>
        <v>11</v>
      </c>
      <c r="S53" s="11">
        <f>SUM(S50:S52)</f>
        <v>16</v>
      </c>
      <c r="T53" s="15">
        <f t="shared" si="5"/>
        <v>1</v>
      </c>
    </row>
    <row r="54" spans="2:20" s="16" customFormat="1">
      <c r="B54" s="99" t="s">
        <v>86</v>
      </c>
      <c r="C54" s="99" t="s">
        <v>79</v>
      </c>
      <c r="D54" s="99"/>
      <c r="E54" s="11">
        <f>E53+E49</f>
        <v>0</v>
      </c>
      <c r="F54" s="11">
        <f>F53+F49</f>
        <v>0</v>
      </c>
      <c r="G54" s="18" t="e">
        <f>F54/E54</f>
        <v>#DIV/0!</v>
      </c>
      <c r="H54" s="17">
        <f>H53+H49</f>
        <v>92</v>
      </c>
      <c r="I54" s="19">
        <f t="shared" si="1"/>
        <v>0.38983050847457629</v>
      </c>
      <c r="J54" s="20">
        <f>J53+J49</f>
        <v>100</v>
      </c>
      <c r="K54" s="19">
        <f t="shared" si="2"/>
        <v>0.42372881355932202</v>
      </c>
      <c r="L54" s="17">
        <f>L53+L49</f>
        <v>236</v>
      </c>
      <c r="M54" s="17">
        <f>M53+M49</f>
        <v>0</v>
      </c>
      <c r="N54" s="17">
        <f>N53+N49</f>
        <v>221</v>
      </c>
      <c r="O54" s="17">
        <f>O53+O49</f>
        <v>34</v>
      </c>
      <c r="P54" s="19">
        <f t="shared" si="3"/>
        <v>0.1440677966101695</v>
      </c>
      <c r="Q54" s="17">
        <f>Q53+Q49</f>
        <v>18</v>
      </c>
      <c r="R54" s="15">
        <f t="shared" si="4"/>
        <v>16</v>
      </c>
      <c r="S54" s="11">
        <f>S53+S49</f>
        <v>31</v>
      </c>
      <c r="T54" s="15">
        <f t="shared" si="5"/>
        <v>3</v>
      </c>
    </row>
    <row r="55" spans="2:20">
      <c r="B55" s="97" t="s">
        <v>87</v>
      </c>
      <c r="C55" s="97" t="s">
        <v>88</v>
      </c>
      <c r="D55" s="97" t="s">
        <v>89</v>
      </c>
      <c r="E55" s="119"/>
      <c r="F55" s="119"/>
      <c r="G55" s="8">
        <f>IFERROR(F55/E55,0)</f>
        <v>0</v>
      </c>
      <c r="H55" s="7">
        <f>COUNTIFS(DLRWISE!S:S,"DEGROWTH",DLRWISE!B:B,'SUMMARY-M'!B55)</f>
        <v>21</v>
      </c>
      <c r="I55" s="8">
        <f t="shared" si="1"/>
        <v>0.46666666666666667</v>
      </c>
      <c r="J55" s="9">
        <f>COUNTIFS(DLRWISE!Y:Y,"DEGROWTH",DLRWISE!B:B,'SUMMARY-M'!B55)</f>
        <v>19</v>
      </c>
      <c r="K55" s="8">
        <f t="shared" si="2"/>
        <v>0.42222222222222222</v>
      </c>
      <c r="L55" s="7">
        <f>COUNTIFS(DLRWISE!B:B,'SUMMARY-M'!B55)</f>
        <v>45</v>
      </c>
      <c r="M55" s="7">
        <f>COUNTIFS(DLRWISE!B:B,'SUMMARY-M'!B55,DLRWISE!H:H,DLRWISE!$H$2)</f>
        <v>0</v>
      </c>
      <c r="N55" s="7">
        <f>COUNTIFS(DLRWISE!G:G,DLRWISE!$G$2,DLRWISE!B:B,'SUMMARY-M'!B55)</f>
        <v>44</v>
      </c>
      <c r="O55" s="7">
        <f>COUNTIFS(DLRWISE!B:B,'SUMMARY-M'!B55,DLRWISE!K:K,"&lt;="&amp;0)</f>
        <v>5</v>
      </c>
      <c r="P55" s="8">
        <f t="shared" si="3"/>
        <v>0.1111111111111111</v>
      </c>
      <c r="Q55" s="7">
        <f>SUMIF(DLRWISE!B:B,'SUMMARY-M'!B55,DLRWISE!Z:Z)</f>
        <v>4</v>
      </c>
      <c r="R55" s="4">
        <f t="shared" si="4"/>
        <v>1</v>
      </c>
      <c r="S55" s="4">
        <f>COUNTIFS(DLRWISE!B:B,'SUMMARY-M'!B55,DLRWISE!K:K,0,DLRWISE!N:N,"&lt;"&amp;30)</f>
        <v>3</v>
      </c>
      <c r="T55" s="4">
        <f t="shared" si="5"/>
        <v>2</v>
      </c>
    </row>
    <row r="56" spans="2:20">
      <c r="B56" s="97" t="s">
        <v>90</v>
      </c>
      <c r="C56" s="97" t="s">
        <v>91</v>
      </c>
      <c r="D56" s="97" t="s">
        <v>89</v>
      </c>
      <c r="E56" s="119"/>
      <c r="F56" s="119"/>
      <c r="G56" s="8">
        <f>IFERROR(F56/E56,0)</f>
        <v>0</v>
      </c>
      <c r="H56" s="7">
        <f>COUNTIFS(DLRWISE!S:S,"DEGROWTH",DLRWISE!B:B,'SUMMARY-M'!B56)</f>
        <v>9</v>
      </c>
      <c r="I56" s="8">
        <f>H56/L56</f>
        <v>0.34615384615384615</v>
      </c>
      <c r="J56" s="9">
        <f>COUNTIFS(DLRWISE!Y:Y,"DEGROWTH",DLRWISE!B:B,'SUMMARY-M'!B56)</f>
        <v>4</v>
      </c>
      <c r="K56" s="8">
        <f t="shared" si="2"/>
        <v>0.15384615384615385</v>
      </c>
      <c r="L56" s="7">
        <f>COUNTIFS(DLRWISE!B:B,'SUMMARY-M'!B56)</f>
        <v>26</v>
      </c>
      <c r="M56" s="7">
        <f>COUNTIFS(DLRWISE!B:B,'SUMMARY-M'!B56,DLRWISE!H:H,DLRWISE!$H$2)</f>
        <v>0</v>
      </c>
      <c r="N56" s="7">
        <f>COUNTIFS(DLRWISE!G:G,DLRWISE!$G$2,DLRWISE!B:B,'SUMMARY-M'!B56)</f>
        <v>25</v>
      </c>
      <c r="O56" s="7">
        <f>COUNTIFS(DLRWISE!B:B,'SUMMARY-M'!B56,DLRWISE!K:K,"&lt;="&amp;0)</f>
        <v>5</v>
      </c>
      <c r="P56" s="8">
        <f t="shared" si="3"/>
        <v>0.19230769230769232</v>
      </c>
      <c r="Q56" s="7">
        <f>SUMIF(DLRWISE!B:B,'SUMMARY-M'!B56,DLRWISE!Z:Z)</f>
        <v>3</v>
      </c>
      <c r="R56" s="4">
        <f>O56-Q56</f>
        <v>2</v>
      </c>
      <c r="S56" s="4">
        <f>COUNTIFS(DLRWISE!B:B,'SUMMARY-M'!B56,DLRWISE!K:K,0,DLRWISE!N:N,"&lt;"&amp;30)</f>
        <v>4</v>
      </c>
      <c r="T56" s="4">
        <f>O56-S56</f>
        <v>1</v>
      </c>
    </row>
    <row r="57" spans="2:20">
      <c r="B57" s="97" t="s">
        <v>92</v>
      </c>
      <c r="C57" s="97" t="s">
        <v>91</v>
      </c>
      <c r="D57" s="97" t="s">
        <v>89</v>
      </c>
      <c r="E57" s="119"/>
      <c r="F57" s="119"/>
      <c r="G57" s="8">
        <f>IFERROR(F57/E57,0)</f>
        <v>0</v>
      </c>
      <c r="H57" s="7">
        <f>COUNTIFS(DLRWISE!S:S,"DEGROWTH",DLRWISE!B:B,'SUMMARY-M'!B57)</f>
        <v>7</v>
      </c>
      <c r="I57" s="8">
        <f t="shared" si="1"/>
        <v>0.30434782608695654</v>
      </c>
      <c r="J57" s="9">
        <f>COUNTIFS(DLRWISE!Y:Y,"DEGROWTH",DLRWISE!B:B,'SUMMARY-M'!B57)</f>
        <v>8</v>
      </c>
      <c r="K57" s="8">
        <f t="shared" si="2"/>
        <v>0.34782608695652173</v>
      </c>
      <c r="L57" s="7">
        <f>COUNTIFS(DLRWISE!B:B,'SUMMARY-M'!B57)</f>
        <v>23</v>
      </c>
      <c r="M57" s="7">
        <f>COUNTIFS(DLRWISE!B:B,'SUMMARY-M'!B57,DLRWISE!H:H,DLRWISE!$H$2)</f>
        <v>0</v>
      </c>
      <c r="N57" s="7">
        <f>COUNTIFS(DLRWISE!G:G,DLRWISE!$G$2,DLRWISE!B:B,'SUMMARY-M'!B57)</f>
        <v>21</v>
      </c>
      <c r="O57" s="7">
        <f>COUNTIFS(DLRWISE!B:B,'SUMMARY-M'!B57,DLRWISE!K:K,"&lt;="&amp;0)</f>
        <v>4</v>
      </c>
      <c r="P57" s="8">
        <f t="shared" si="3"/>
        <v>0.17391304347826086</v>
      </c>
      <c r="Q57" s="7">
        <f>SUMIF(DLRWISE!B:B,'SUMMARY-M'!B57,DLRWISE!Z:Z)</f>
        <v>1</v>
      </c>
      <c r="R57" s="4">
        <f t="shared" si="4"/>
        <v>3</v>
      </c>
      <c r="S57" s="4">
        <f>COUNTIFS(DLRWISE!B:B,'SUMMARY-M'!B57,DLRWISE!K:K,0,DLRWISE!N:N,"&lt;"&amp;30)</f>
        <v>4</v>
      </c>
      <c r="T57" s="4">
        <f t="shared" si="5"/>
        <v>0</v>
      </c>
    </row>
    <row r="58" spans="2:20" s="16" customFormat="1">
      <c r="B58" s="98" t="s">
        <v>93</v>
      </c>
      <c r="C58" s="98" t="s">
        <v>79</v>
      </c>
      <c r="D58" s="98"/>
      <c r="E58" s="11">
        <f>SUM(E55:E57)</f>
        <v>0</v>
      </c>
      <c r="F58" s="11">
        <f>SUM(F55:F57)</f>
        <v>0</v>
      </c>
      <c r="G58" s="12" t="e">
        <f>F58/E58</f>
        <v>#DIV/0!</v>
      </c>
      <c r="H58" s="11">
        <f>SUM(H55:H57)</f>
        <v>37</v>
      </c>
      <c r="I58" s="13">
        <f t="shared" si="1"/>
        <v>0.39361702127659576</v>
      </c>
      <c r="J58" s="14">
        <f>SUM(J55:J57)</f>
        <v>31</v>
      </c>
      <c r="K58" s="13">
        <f t="shared" si="2"/>
        <v>0.32978723404255317</v>
      </c>
      <c r="L58" s="11">
        <f t="shared" ref="L58:S58" si="28">SUM(L55:L57)</f>
        <v>94</v>
      </c>
      <c r="M58" s="11">
        <f>SUM(M55:M57)</f>
        <v>0</v>
      </c>
      <c r="N58" s="11">
        <f t="shared" si="28"/>
        <v>90</v>
      </c>
      <c r="O58" s="11">
        <f t="shared" si="28"/>
        <v>14</v>
      </c>
      <c r="P58" s="13">
        <f t="shared" si="3"/>
        <v>0.14893617021276595</v>
      </c>
      <c r="Q58" s="11">
        <f t="shared" si="28"/>
        <v>8</v>
      </c>
      <c r="R58" s="15">
        <f t="shared" si="4"/>
        <v>6</v>
      </c>
      <c r="S58" s="11">
        <f t="shared" si="28"/>
        <v>11</v>
      </c>
      <c r="T58" s="15">
        <f t="shared" si="5"/>
        <v>3</v>
      </c>
    </row>
    <row r="59" spans="2:20">
      <c r="B59" s="97" t="s">
        <v>94</v>
      </c>
      <c r="C59" s="97" t="s">
        <v>95</v>
      </c>
      <c r="D59" s="97" t="s">
        <v>89</v>
      </c>
      <c r="E59" s="119"/>
      <c r="F59" s="119"/>
      <c r="G59" s="8">
        <f>IFERROR(F59/E59,0)</f>
        <v>0</v>
      </c>
      <c r="H59" s="7">
        <f>COUNTIFS(DLRWISE!S:S,"DEGROWTH",DLRWISE!B:B,'SUMMARY-M'!B59)</f>
        <v>2</v>
      </c>
      <c r="I59" s="8">
        <f t="shared" si="1"/>
        <v>0.125</v>
      </c>
      <c r="J59" s="9">
        <f>COUNTIFS(DLRWISE!Y:Y,"DEGROWTH",DLRWISE!B:B,'SUMMARY-M'!B59)</f>
        <v>3</v>
      </c>
      <c r="K59" s="8">
        <f t="shared" si="2"/>
        <v>0.1875</v>
      </c>
      <c r="L59" s="7">
        <f>COUNTIFS(DLRWISE!B:B,'SUMMARY-M'!B59)</f>
        <v>16</v>
      </c>
      <c r="M59" s="7">
        <f>COUNTIFS(DLRWISE!B:B,'SUMMARY-M'!B59,DLRWISE!H:H,DLRWISE!$H$2)</f>
        <v>0</v>
      </c>
      <c r="N59" s="7">
        <f>COUNTIFS(DLRWISE!G:G,DLRWISE!$G$2,DLRWISE!B:B,'SUMMARY-M'!B59)</f>
        <v>16</v>
      </c>
      <c r="O59" s="7">
        <f>COUNTIFS(DLRWISE!B:B,'SUMMARY-M'!B59,DLRWISE!K:K,"&lt;="&amp;0)</f>
        <v>4</v>
      </c>
      <c r="P59" s="8">
        <f t="shared" si="3"/>
        <v>0.25</v>
      </c>
      <c r="Q59" s="7">
        <f>SUMIF(DLRWISE!B:B,'SUMMARY-M'!B59,DLRWISE!Z:Z)</f>
        <v>3</v>
      </c>
      <c r="R59" s="4">
        <f t="shared" si="4"/>
        <v>1</v>
      </c>
      <c r="S59" s="4">
        <f>COUNTIFS(DLRWISE!B:B,'SUMMARY-M'!B59,DLRWISE!K:K,0,DLRWISE!N:N,"&lt;"&amp;30)</f>
        <v>4</v>
      </c>
      <c r="T59" s="4">
        <f t="shared" si="5"/>
        <v>0</v>
      </c>
    </row>
    <row r="60" spans="2:20">
      <c r="B60" s="97" t="s">
        <v>96</v>
      </c>
      <c r="C60" s="97" t="s">
        <v>95</v>
      </c>
      <c r="D60" s="97" t="s">
        <v>89</v>
      </c>
      <c r="E60" s="119"/>
      <c r="F60" s="119"/>
      <c r="G60" s="8">
        <f>IFERROR(F60/E60,0)</f>
        <v>0</v>
      </c>
      <c r="H60" s="7">
        <f>COUNTIFS(DLRWISE!S:S,"DEGROWTH",DLRWISE!B:B,'SUMMARY-M'!B60)</f>
        <v>4</v>
      </c>
      <c r="I60" s="8">
        <f t="shared" si="1"/>
        <v>0.33333333333333331</v>
      </c>
      <c r="J60" s="9">
        <f>COUNTIFS(DLRWISE!Y:Y,"DEGROWTH",DLRWISE!B:B,'SUMMARY-M'!B60)</f>
        <v>5</v>
      </c>
      <c r="K60" s="8">
        <f t="shared" si="2"/>
        <v>0.41666666666666669</v>
      </c>
      <c r="L60" s="7">
        <f>COUNTIFS(DLRWISE!B:B,'SUMMARY-M'!B60)</f>
        <v>12</v>
      </c>
      <c r="M60" s="7">
        <f>COUNTIFS(DLRWISE!B:B,'SUMMARY-M'!B60,DLRWISE!H:H,DLRWISE!$H$2)</f>
        <v>0</v>
      </c>
      <c r="N60" s="7">
        <f>COUNTIFS(DLRWISE!G:G,DLRWISE!$G$2,DLRWISE!B:B,'SUMMARY-M'!B60)</f>
        <v>11</v>
      </c>
      <c r="O60" s="7">
        <f>COUNTIFS(DLRWISE!B:B,'SUMMARY-M'!B60,DLRWISE!K:K,"&lt;="&amp;0)</f>
        <v>4</v>
      </c>
      <c r="P60" s="8">
        <f t="shared" si="3"/>
        <v>0.33333333333333331</v>
      </c>
      <c r="Q60" s="7">
        <f>SUMIF(DLRWISE!B:B,'SUMMARY-M'!B60,DLRWISE!Z:Z)</f>
        <v>2</v>
      </c>
      <c r="R60" s="4">
        <f t="shared" si="4"/>
        <v>2</v>
      </c>
      <c r="S60" s="4">
        <f>COUNTIFS(DLRWISE!B:B,'SUMMARY-M'!B60,DLRWISE!K:K,0,DLRWISE!N:N,"&lt;"&amp;30)</f>
        <v>3</v>
      </c>
      <c r="T60" s="4">
        <f t="shared" si="5"/>
        <v>1</v>
      </c>
    </row>
    <row r="61" spans="2:20">
      <c r="B61" s="97" t="s">
        <v>97</v>
      </c>
      <c r="C61" s="97" t="s">
        <v>98</v>
      </c>
      <c r="D61" s="97" t="s">
        <v>89</v>
      </c>
      <c r="E61" s="119"/>
      <c r="F61" s="119"/>
      <c r="G61" s="8">
        <f>IFERROR(F61/E61,0)</f>
        <v>0</v>
      </c>
      <c r="H61" s="7">
        <f>COUNTIFS(DLRWISE!S:S,"DEGROWTH",DLRWISE!B:B,'SUMMARY-M'!B61)</f>
        <v>12</v>
      </c>
      <c r="I61" s="8">
        <f t="shared" si="1"/>
        <v>0.6</v>
      </c>
      <c r="J61" s="9">
        <f>COUNTIFS(DLRWISE!Y:Y,"DEGROWTH",DLRWISE!B:B,'SUMMARY-M'!B61)</f>
        <v>7</v>
      </c>
      <c r="K61" s="8">
        <f t="shared" si="2"/>
        <v>0.35</v>
      </c>
      <c r="L61" s="7">
        <f>COUNTIFS(DLRWISE!B:B,'SUMMARY-M'!B61)</f>
        <v>20</v>
      </c>
      <c r="M61" s="7">
        <f>COUNTIFS(DLRWISE!B:B,'SUMMARY-M'!B61,DLRWISE!H:H,DLRWISE!$H$2)</f>
        <v>0</v>
      </c>
      <c r="N61" s="7">
        <f>COUNTIFS(DLRWISE!G:G,DLRWISE!$G$2,DLRWISE!B:B,'SUMMARY-M'!B61)</f>
        <v>19</v>
      </c>
      <c r="O61" s="7">
        <f>COUNTIFS(DLRWISE!B:B,'SUMMARY-M'!B61,DLRWISE!K:K,"&lt;="&amp;0)</f>
        <v>4</v>
      </c>
      <c r="P61" s="8">
        <f t="shared" si="3"/>
        <v>0.2</v>
      </c>
      <c r="Q61" s="7">
        <f>SUMIF(DLRWISE!B:B,'SUMMARY-M'!B61,DLRWISE!Z:Z)</f>
        <v>5</v>
      </c>
      <c r="R61" s="4">
        <f t="shared" si="4"/>
        <v>-1</v>
      </c>
      <c r="S61" s="4">
        <f>COUNTIFS(DLRWISE!B:B,'SUMMARY-M'!B61,DLRWISE!K:K,0,DLRWISE!N:N,"&lt;"&amp;30)</f>
        <v>4</v>
      </c>
      <c r="T61" s="4">
        <f t="shared" si="5"/>
        <v>0</v>
      </c>
    </row>
    <row r="62" spans="2:20">
      <c r="B62" s="97" t="s">
        <v>99</v>
      </c>
      <c r="C62" s="97" t="s">
        <v>100</v>
      </c>
      <c r="D62" s="97" t="s">
        <v>89</v>
      </c>
      <c r="E62" s="119"/>
      <c r="F62" s="119"/>
      <c r="G62" s="8">
        <f>IFERROR(F62/E62,0)</f>
        <v>0</v>
      </c>
      <c r="H62" s="7">
        <f>COUNTIFS(DLRWISE!S:S,"DEGROWTH",DLRWISE!B:B,'SUMMARY-M'!B62)</f>
        <v>15</v>
      </c>
      <c r="I62" s="8">
        <f t="shared" si="1"/>
        <v>0.45454545454545453</v>
      </c>
      <c r="J62" s="9">
        <f>COUNTIFS(DLRWISE!Y:Y,"DEGROWTH",DLRWISE!B:B,'SUMMARY-M'!B62)</f>
        <v>13</v>
      </c>
      <c r="K62" s="8">
        <f t="shared" si="2"/>
        <v>0.39393939393939392</v>
      </c>
      <c r="L62" s="7">
        <f>COUNTIFS(DLRWISE!B:B,'SUMMARY-M'!B62)</f>
        <v>33</v>
      </c>
      <c r="M62" s="7">
        <f>COUNTIFS(DLRWISE!B:B,'SUMMARY-M'!B62,DLRWISE!H:H,DLRWISE!$H$2)</f>
        <v>0</v>
      </c>
      <c r="N62" s="7">
        <f>COUNTIFS(DLRWISE!G:G,DLRWISE!$G$2,DLRWISE!B:B,'SUMMARY-M'!B62)</f>
        <v>28</v>
      </c>
      <c r="O62" s="7">
        <f>COUNTIFS(DLRWISE!B:B,'SUMMARY-M'!B62,DLRWISE!K:K,"&lt;="&amp;0)</f>
        <v>13</v>
      </c>
      <c r="P62" s="8">
        <f t="shared" si="3"/>
        <v>0.39393939393939392</v>
      </c>
      <c r="Q62" s="7">
        <f>SUMIF(DLRWISE!B:B,'SUMMARY-M'!B62,DLRWISE!Z:Z)</f>
        <v>3</v>
      </c>
      <c r="R62" s="4">
        <f t="shared" si="4"/>
        <v>10</v>
      </c>
      <c r="S62" s="4">
        <f>COUNTIFS(DLRWISE!B:B,'SUMMARY-M'!B62,DLRWISE!K:K,0,DLRWISE!N:N,"&lt;"&amp;30)</f>
        <v>11</v>
      </c>
      <c r="T62" s="4">
        <f t="shared" si="5"/>
        <v>2</v>
      </c>
    </row>
    <row r="63" spans="2:20">
      <c r="B63" s="97" t="s">
        <v>101</v>
      </c>
      <c r="C63" s="97" t="s">
        <v>102</v>
      </c>
      <c r="D63" s="97" t="s">
        <v>89</v>
      </c>
      <c r="E63" s="119"/>
      <c r="F63" s="119"/>
      <c r="G63" s="8">
        <f>IFERROR(F63/E63,0)</f>
        <v>0</v>
      </c>
      <c r="H63" s="7">
        <f>COUNTIFS(DLRWISE!S:S,"DEGROWTH",DLRWISE!B:B,'SUMMARY-M'!B63)</f>
        <v>11</v>
      </c>
      <c r="I63" s="8">
        <f t="shared" si="1"/>
        <v>0.39285714285714285</v>
      </c>
      <c r="J63" s="9">
        <f>COUNTIFS(DLRWISE!Y:Y,"DEGROWTH",DLRWISE!B:B,'SUMMARY-M'!B63)</f>
        <v>10</v>
      </c>
      <c r="K63" s="8">
        <f t="shared" si="2"/>
        <v>0.35714285714285715</v>
      </c>
      <c r="L63" s="7">
        <f>COUNTIFS(DLRWISE!B:B,'SUMMARY-M'!B63)</f>
        <v>28</v>
      </c>
      <c r="M63" s="7">
        <f>COUNTIFS(DLRWISE!B:B,'SUMMARY-M'!B63,DLRWISE!H:H,DLRWISE!$H$2)</f>
        <v>0</v>
      </c>
      <c r="N63" s="7">
        <f>COUNTIFS(DLRWISE!G:G,DLRWISE!$G$2,DLRWISE!B:B,'SUMMARY-M'!B63)</f>
        <v>27</v>
      </c>
      <c r="O63" s="7">
        <f>COUNTIFS(DLRWISE!B:B,'SUMMARY-M'!B63,DLRWISE!K:K,"&lt;="&amp;0)</f>
        <v>6</v>
      </c>
      <c r="P63" s="8">
        <f t="shared" si="3"/>
        <v>0.21428571428571427</v>
      </c>
      <c r="Q63" s="7">
        <f>SUMIF(DLRWISE!B:B,'SUMMARY-M'!B63,DLRWISE!Z:Z)</f>
        <v>10</v>
      </c>
      <c r="R63" s="4">
        <f t="shared" si="4"/>
        <v>-4</v>
      </c>
      <c r="S63" s="4">
        <f>COUNTIFS(DLRWISE!B:B,'SUMMARY-M'!B63,DLRWISE!K:K,0,DLRWISE!N:N,"&lt;"&amp;30)</f>
        <v>6</v>
      </c>
      <c r="T63" s="4">
        <f t="shared" si="5"/>
        <v>0</v>
      </c>
    </row>
    <row r="64" spans="2:20" s="16" customFormat="1">
      <c r="B64" s="99" t="s">
        <v>103</v>
      </c>
      <c r="C64" s="99" t="s">
        <v>79</v>
      </c>
      <c r="D64" s="99"/>
      <c r="E64" s="17">
        <f>SUM(E59:E63)</f>
        <v>0</v>
      </c>
      <c r="F64" s="17">
        <f>SUM(F59:F63)</f>
        <v>0</v>
      </c>
      <c r="G64" s="18" t="e">
        <f>F64/E64</f>
        <v>#DIV/0!</v>
      </c>
      <c r="H64" s="17">
        <f>SUM(H59:H63)</f>
        <v>44</v>
      </c>
      <c r="I64" s="19">
        <f t="shared" si="1"/>
        <v>0.40366972477064222</v>
      </c>
      <c r="J64" s="20">
        <f>SUM(J59:J63)</f>
        <v>38</v>
      </c>
      <c r="K64" s="19">
        <f t="shared" si="2"/>
        <v>0.34862385321100919</v>
      </c>
      <c r="L64" s="17">
        <f>SUM(L59:L63)</f>
        <v>109</v>
      </c>
      <c r="M64" s="17">
        <f>SUM(M59:M63)</f>
        <v>0</v>
      </c>
      <c r="N64" s="17">
        <f>SUM(N59:N63)</f>
        <v>101</v>
      </c>
      <c r="O64" s="17">
        <f>SUM(O59:O63)</f>
        <v>31</v>
      </c>
      <c r="P64" s="19">
        <f t="shared" si="3"/>
        <v>0.28440366972477066</v>
      </c>
      <c r="Q64" s="17">
        <f>SUM(Q59:Q63)</f>
        <v>23</v>
      </c>
      <c r="R64" s="15">
        <f t="shared" si="4"/>
        <v>8</v>
      </c>
      <c r="S64" s="11">
        <f>SUM(S59:S63)</f>
        <v>28</v>
      </c>
      <c r="T64" s="15">
        <f t="shared" si="5"/>
        <v>3</v>
      </c>
    </row>
    <row r="65" spans="2:20" s="16" customFormat="1">
      <c r="B65" s="99" t="s">
        <v>104</v>
      </c>
      <c r="C65" s="99" t="s">
        <v>79</v>
      </c>
      <c r="D65" s="99"/>
      <c r="E65" s="17">
        <f>E64+E58</f>
        <v>0</v>
      </c>
      <c r="F65" s="17">
        <f>F64+F58</f>
        <v>0</v>
      </c>
      <c r="G65" s="18" t="e">
        <f>F65/E65</f>
        <v>#DIV/0!</v>
      </c>
      <c r="H65" s="17">
        <f>H64+H58</f>
        <v>81</v>
      </c>
      <c r="I65" s="19">
        <f t="shared" si="1"/>
        <v>0.39901477832512317</v>
      </c>
      <c r="J65" s="20">
        <f>J64+J58</f>
        <v>69</v>
      </c>
      <c r="K65" s="19">
        <f t="shared" si="2"/>
        <v>0.33990147783251229</v>
      </c>
      <c r="L65" s="17">
        <f>L64+L58</f>
        <v>203</v>
      </c>
      <c r="M65" s="17">
        <f>M64+M58</f>
        <v>0</v>
      </c>
      <c r="N65" s="17">
        <f>N64+N58</f>
        <v>191</v>
      </c>
      <c r="O65" s="17">
        <f>O64+O58</f>
        <v>45</v>
      </c>
      <c r="P65" s="19">
        <f t="shared" si="3"/>
        <v>0.22167487684729065</v>
      </c>
      <c r="Q65" s="17">
        <f>Q64+Q58</f>
        <v>31</v>
      </c>
      <c r="R65" s="15">
        <f t="shared" si="4"/>
        <v>14</v>
      </c>
      <c r="S65" s="11">
        <f>S64+S58</f>
        <v>39</v>
      </c>
      <c r="T65" s="15">
        <f t="shared" si="5"/>
        <v>6</v>
      </c>
    </row>
    <row r="66" spans="2:20" s="16" customFormat="1">
      <c r="B66" s="99" t="s">
        <v>105</v>
      </c>
      <c r="C66" s="99" t="s">
        <v>79</v>
      </c>
      <c r="D66" s="99"/>
      <c r="E66" s="17">
        <f>E65+E54</f>
        <v>0</v>
      </c>
      <c r="F66" s="17">
        <f>F65+F54</f>
        <v>0</v>
      </c>
      <c r="G66" s="18" t="e">
        <f>F66/E66</f>
        <v>#DIV/0!</v>
      </c>
      <c r="H66" s="17">
        <f>H65+H54</f>
        <v>173</v>
      </c>
      <c r="I66" s="19">
        <f t="shared" si="1"/>
        <v>0.39407744874715261</v>
      </c>
      <c r="J66" s="20">
        <f>J65+J54</f>
        <v>169</v>
      </c>
      <c r="K66" s="19">
        <f t="shared" si="2"/>
        <v>0.38496583143507973</v>
      </c>
      <c r="L66" s="17">
        <f>L65+L54</f>
        <v>439</v>
      </c>
      <c r="M66" s="17">
        <f>M65+M54</f>
        <v>0</v>
      </c>
      <c r="N66" s="17">
        <f>N65+N54</f>
        <v>412</v>
      </c>
      <c r="O66" s="17">
        <f>O65+O54</f>
        <v>79</v>
      </c>
      <c r="P66" s="19">
        <f t="shared" si="3"/>
        <v>0.17995444191343962</v>
      </c>
      <c r="Q66" s="17">
        <f>Q65+Q54</f>
        <v>49</v>
      </c>
      <c r="R66" s="15">
        <f t="shared" si="4"/>
        <v>30</v>
      </c>
      <c r="S66" s="11">
        <f>S65+S54</f>
        <v>70</v>
      </c>
      <c r="T66" s="15">
        <f t="shared" si="5"/>
        <v>9</v>
      </c>
    </row>
    <row r="67" spans="2:20" s="16" customFormat="1">
      <c r="B67" s="98" t="s">
        <v>106</v>
      </c>
      <c r="C67" s="98" t="s">
        <v>79</v>
      </c>
      <c r="D67" s="98"/>
      <c r="E67" s="11">
        <f>E66+E42</f>
        <v>0</v>
      </c>
      <c r="F67" s="11">
        <f>F66+F42</f>
        <v>0</v>
      </c>
      <c r="G67" s="132" t="e">
        <f>F67/E67</f>
        <v>#DIV/0!</v>
      </c>
      <c r="H67" s="11">
        <f>H66+H42</f>
        <v>700</v>
      </c>
      <c r="I67" s="13">
        <f t="shared" si="1"/>
        <v>0.41055718475073316</v>
      </c>
      <c r="J67" s="14">
        <f>J66+J42</f>
        <v>722</v>
      </c>
      <c r="K67" s="13">
        <f t="shared" si="2"/>
        <v>0.42346041055718475</v>
      </c>
      <c r="L67" s="11">
        <f>L66+L42</f>
        <v>1705</v>
      </c>
      <c r="M67" s="11">
        <f>M66+M42</f>
        <v>0</v>
      </c>
      <c r="N67" s="11">
        <f>N66+N42</f>
        <v>1585</v>
      </c>
      <c r="O67" s="11">
        <f>O66+O42</f>
        <v>269</v>
      </c>
      <c r="P67" s="13">
        <f t="shared" si="3"/>
        <v>0.15777126099706745</v>
      </c>
      <c r="Q67" s="11">
        <f>Q66+Q42</f>
        <v>188</v>
      </c>
      <c r="R67" s="15">
        <f t="shared" si="4"/>
        <v>81</v>
      </c>
      <c r="S67" s="11">
        <f>S66+S42</f>
        <v>227</v>
      </c>
      <c r="T67" s="15">
        <f t="shared" si="5"/>
        <v>42</v>
      </c>
    </row>
    <row r="68" spans="2:20">
      <c r="L68" s="21"/>
      <c r="M68" s="21"/>
      <c r="N68" s="21"/>
    </row>
    <row r="69" spans="2:20">
      <c r="O69" s="21"/>
    </row>
    <row r="70" spans="2:20">
      <c r="O70" s="21"/>
    </row>
  </sheetData>
  <conditionalFormatting sqref="G4:G67">
    <cfRule type="cellIs" dxfId="65" priority="2" operator="lessThanOrEqual">
      <formula>0.15</formula>
    </cfRule>
  </conditionalFormatting>
  <conditionalFormatting sqref="I4:I67">
    <cfRule type="cellIs" dxfId="64" priority="4" operator="greaterThanOrEqual">
      <formula>0.5</formula>
    </cfRule>
  </conditionalFormatting>
  <conditionalFormatting sqref="K4:K67">
    <cfRule type="cellIs" dxfId="63" priority="1" operator="greaterThanOrEqual">
      <formula>0.5</formula>
    </cfRule>
  </conditionalFormatting>
  <conditionalFormatting sqref="P4:P67">
    <cfRule type="cellIs" dxfId="62" priority="5" operator="greaterThanOrEqual">
      <formula>0.5</formula>
    </cfRule>
  </conditionalFormatting>
  <conditionalFormatting sqref="R4:R67">
    <cfRule type="cellIs" dxfId="61" priority="3" operator="greaterThanOrEqual">
      <formula>0</formula>
    </cfRule>
  </conditionalFormatting>
  <pageMargins left="0.23622047244094491" right="0.15748031496062992" top="0.74803149606299213" bottom="0.74803149606299213" header="0.31496062992125984" footer="0.31496062992125984"/>
  <pageSetup paperSize="9" scale="61" orientation="landscape" verticalDpi="0" r:id="rId1"/>
  <ignoredErrors>
    <ignoredError sqref="L24:M24 I4:K4 H32:K67 P32:R67 P4:R4 P7:R8 H7:K8 P10:R10 H10:K10 P12:R30 H12:K30 J5:J6" formula="1"/>
    <ignoredError sqref="G4 G32:G67 G7:G8 G10 G12:G30" evalError="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76E3-420A-4076-A539-2101CFA82CD3}">
  <sheetPr codeName="Sheet2"/>
  <dimension ref="A3:B9"/>
  <sheetViews>
    <sheetView workbookViewId="0">
      <selection activeCell="C6" sqref="C6:C7"/>
    </sheetView>
  </sheetViews>
  <sheetFormatPr defaultRowHeight="14.4"/>
  <cols>
    <col min="1" max="1" width="13.44140625" bestFit="1" customWidth="1"/>
    <col min="2" max="2" width="16.6640625" style="3" bestFit="1" customWidth="1"/>
    <col min="3" max="3" width="26.88671875" bestFit="1" customWidth="1"/>
  </cols>
  <sheetData>
    <row r="3" spans="1:2">
      <c r="A3" s="75" t="s">
        <v>3547</v>
      </c>
      <c r="B3" s="3" t="s">
        <v>3549</v>
      </c>
    </row>
    <row r="4" spans="1:2">
      <c r="A4" s="76" t="s">
        <v>121</v>
      </c>
      <c r="B4" s="3">
        <v>448</v>
      </c>
    </row>
    <row r="5" spans="1:2">
      <c r="A5" s="76" t="s">
        <v>1245</v>
      </c>
      <c r="B5" s="3">
        <v>541</v>
      </c>
    </row>
    <row r="6" spans="1:2">
      <c r="A6" s="76" t="s">
        <v>3061</v>
      </c>
      <c r="B6" s="3">
        <v>151</v>
      </c>
    </row>
    <row r="7" spans="1:2">
      <c r="A7" s="76" t="s">
        <v>3918</v>
      </c>
      <c r="B7" s="3">
        <v>120</v>
      </c>
    </row>
    <row r="8" spans="1:2">
      <c r="A8" s="76" t="s">
        <v>3919</v>
      </c>
      <c r="B8" s="3">
        <v>65</v>
      </c>
    </row>
    <row r="9" spans="1:2">
      <c r="A9" s="76" t="s">
        <v>3548</v>
      </c>
      <c r="B9" s="3">
        <v>1325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EA89-F3E4-4353-814A-C1BF7C3C22F3}">
  <sheetPr codeName="Sheet5"/>
  <dimension ref="A3:A9"/>
  <sheetViews>
    <sheetView workbookViewId="0">
      <selection activeCell="B4" sqref="B4"/>
    </sheetView>
  </sheetViews>
  <sheetFormatPr defaultRowHeight="14.4"/>
  <cols>
    <col min="1" max="1" width="13.44140625" bestFit="1" customWidth="1"/>
    <col min="2" max="2" width="17.33203125" bestFit="1" customWidth="1"/>
  </cols>
  <sheetData>
    <row r="3" spans="1:1">
      <c r="A3" s="75" t="s">
        <v>3547</v>
      </c>
    </row>
    <row r="4" spans="1:1">
      <c r="A4" s="76" t="s">
        <v>3061</v>
      </c>
    </row>
    <row r="5" spans="1:1">
      <c r="A5" s="76" t="s">
        <v>121</v>
      </c>
    </row>
    <row r="6" spans="1:1">
      <c r="A6" s="76" t="s">
        <v>1245</v>
      </c>
    </row>
    <row r="7" spans="1:1">
      <c r="A7" s="76" t="s">
        <v>3918</v>
      </c>
    </row>
    <row r="8" spans="1:1">
      <c r="A8" s="76" t="s">
        <v>3919</v>
      </c>
    </row>
    <row r="9" spans="1:1">
      <c r="A9" s="76" t="s">
        <v>3548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AB25-0702-4E35-AA14-9223ABE7A02C}">
  <sheetPr codeName="Sheet9"/>
  <dimension ref="A3:B9"/>
  <sheetViews>
    <sheetView workbookViewId="0">
      <selection activeCell="B5" sqref="B5:B6"/>
    </sheetView>
  </sheetViews>
  <sheetFormatPr defaultRowHeight="14.4"/>
  <cols>
    <col min="1" max="1" width="13.44140625" bestFit="1" customWidth="1"/>
    <col min="2" max="2" width="23.6640625" bestFit="1" customWidth="1"/>
  </cols>
  <sheetData>
    <row r="3" spans="1:2">
      <c r="A3" s="75" t="s">
        <v>3547</v>
      </c>
      <c r="B3" t="s">
        <v>3813</v>
      </c>
    </row>
    <row r="4" spans="1:2">
      <c r="A4" s="76" t="s">
        <v>3061</v>
      </c>
      <c r="B4">
        <v>162</v>
      </c>
    </row>
    <row r="5" spans="1:2">
      <c r="A5" s="76" t="s">
        <v>121</v>
      </c>
      <c r="B5">
        <v>477</v>
      </c>
    </row>
    <row r="6" spans="1:2">
      <c r="A6" s="76" t="s">
        <v>1245</v>
      </c>
      <c r="B6">
        <v>556</v>
      </c>
    </row>
    <row r="7" spans="1:2">
      <c r="A7" s="76" t="s">
        <v>3918</v>
      </c>
      <c r="B7">
        <v>124</v>
      </c>
    </row>
    <row r="8" spans="1:2">
      <c r="A8" s="76" t="s">
        <v>3919</v>
      </c>
      <c r="B8">
        <v>66</v>
      </c>
    </row>
    <row r="9" spans="1:2">
      <c r="A9" s="76" t="s">
        <v>3548</v>
      </c>
      <c r="B9">
        <v>1385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3F2F-34CE-4AC9-AFE4-07F6F083F372}">
  <sheetPr codeName="Sheet10"/>
  <dimension ref="A3:C58"/>
  <sheetViews>
    <sheetView topLeftCell="A19" workbookViewId="0">
      <selection activeCell="E1" sqref="E1:E1048576"/>
    </sheetView>
  </sheetViews>
  <sheetFormatPr defaultRowHeight="14.4"/>
  <cols>
    <col min="1" max="1" width="31.44140625" bestFit="1" customWidth="1"/>
    <col min="2" max="2" width="27.6640625" bestFit="1" customWidth="1"/>
    <col min="3" max="3" width="5.44140625" bestFit="1" customWidth="1"/>
  </cols>
  <sheetData>
    <row r="3" spans="1:3">
      <c r="A3" s="75" t="s">
        <v>3549</v>
      </c>
    </row>
    <row r="4" spans="1:3">
      <c r="A4" s="75" t="s">
        <v>107</v>
      </c>
      <c r="B4" s="75" t="s">
        <v>1</v>
      </c>
      <c r="C4" t="s">
        <v>4488</v>
      </c>
    </row>
    <row r="5" spans="1:3">
      <c r="A5" t="s">
        <v>3061</v>
      </c>
      <c r="B5" t="s">
        <v>99</v>
      </c>
      <c r="C5">
        <v>24</v>
      </c>
    </row>
    <row r="6" spans="1:3">
      <c r="A6" t="s">
        <v>3061</v>
      </c>
      <c r="B6" t="s">
        <v>97</v>
      </c>
      <c r="C6">
        <v>21</v>
      </c>
    </row>
    <row r="7" spans="1:3">
      <c r="A7" t="s">
        <v>3061</v>
      </c>
      <c r="B7" t="s">
        <v>90</v>
      </c>
      <c r="C7">
        <v>21</v>
      </c>
    </row>
    <row r="8" spans="1:3">
      <c r="A8" t="s">
        <v>3061</v>
      </c>
      <c r="B8" t="s">
        <v>87</v>
      </c>
      <c r="C8">
        <v>40</v>
      </c>
    </row>
    <row r="9" spans="1:3">
      <c r="A9" t="s">
        <v>3061</v>
      </c>
      <c r="B9" t="s">
        <v>101</v>
      </c>
      <c r="C9">
        <v>26</v>
      </c>
    </row>
    <row r="10" spans="1:3">
      <c r="A10" t="s">
        <v>3061</v>
      </c>
      <c r="B10" t="s">
        <v>92</v>
      </c>
      <c r="C10">
        <v>20</v>
      </c>
    </row>
    <row r="11" spans="1:3">
      <c r="A11" t="s">
        <v>3061</v>
      </c>
      <c r="B11" t="s">
        <v>94</v>
      </c>
      <c r="C11">
        <v>12</v>
      </c>
    </row>
    <row r="12" spans="1:3">
      <c r="A12" t="s">
        <v>3061</v>
      </c>
      <c r="B12" t="s">
        <v>3172</v>
      </c>
      <c r="C12">
        <v>9</v>
      </c>
    </row>
    <row r="13" spans="1:3">
      <c r="A13" t="s">
        <v>3918</v>
      </c>
      <c r="B13" t="s">
        <v>69</v>
      </c>
      <c r="C13">
        <v>16</v>
      </c>
    </row>
    <row r="14" spans="1:3">
      <c r="A14" t="s">
        <v>3918</v>
      </c>
      <c r="B14" t="s">
        <v>2569</v>
      </c>
      <c r="C14">
        <v>34</v>
      </c>
    </row>
    <row r="15" spans="1:3">
      <c r="A15" t="s">
        <v>3918</v>
      </c>
      <c r="B15" t="s">
        <v>73</v>
      </c>
      <c r="C15">
        <v>16</v>
      </c>
    </row>
    <row r="16" spans="1:3">
      <c r="A16" t="s">
        <v>3918</v>
      </c>
      <c r="B16" t="s">
        <v>75</v>
      </c>
      <c r="C16">
        <v>12</v>
      </c>
    </row>
    <row r="17" spans="1:3">
      <c r="A17" t="s">
        <v>3918</v>
      </c>
      <c r="B17" t="s">
        <v>71</v>
      </c>
      <c r="C17">
        <v>41</v>
      </c>
    </row>
    <row r="18" spans="1:3">
      <c r="A18" t="s">
        <v>3918</v>
      </c>
      <c r="B18" t="s">
        <v>76</v>
      </c>
      <c r="C18">
        <v>19</v>
      </c>
    </row>
    <row r="19" spans="1:3">
      <c r="A19" t="s">
        <v>3919</v>
      </c>
      <c r="B19" t="s">
        <v>82</v>
      </c>
      <c r="C19">
        <v>14</v>
      </c>
    </row>
    <row r="20" spans="1:3">
      <c r="A20" t="s">
        <v>3919</v>
      </c>
      <c r="B20" t="s">
        <v>84</v>
      </c>
      <c r="C20">
        <v>19</v>
      </c>
    </row>
    <row r="21" spans="1:3">
      <c r="A21" t="s">
        <v>3919</v>
      </c>
      <c r="B21" t="s">
        <v>80</v>
      </c>
      <c r="C21">
        <v>43</v>
      </c>
    </row>
    <row r="22" spans="1:3">
      <c r="A22" t="s">
        <v>121</v>
      </c>
      <c r="B22" t="s">
        <v>548</v>
      </c>
      <c r="C22">
        <v>25</v>
      </c>
    </row>
    <row r="23" spans="1:3">
      <c r="A23" t="s">
        <v>121</v>
      </c>
      <c r="B23" t="s">
        <v>613</v>
      </c>
      <c r="C23">
        <v>38</v>
      </c>
    </row>
    <row r="24" spans="1:3">
      <c r="A24" t="s">
        <v>121</v>
      </c>
      <c r="B24" t="s">
        <v>961</v>
      </c>
      <c r="C24">
        <v>11</v>
      </c>
    </row>
    <row r="25" spans="1:3">
      <c r="A25" t="s">
        <v>121</v>
      </c>
      <c r="B25" t="s">
        <v>3924</v>
      </c>
      <c r="C25">
        <v>19</v>
      </c>
    </row>
    <row r="26" spans="1:3">
      <c r="A26" t="s">
        <v>121</v>
      </c>
      <c r="B26" t="s">
        <v>3921</v>
      </c>
      <c r="C26">
        <v>29</v>
      </c>
    </row>
    <row r="27" spans="1:3">
      <c r="A27" t="s">
        <v>121</v>
      </c>
      <c r="B27" t="s">
        <v>27</v>
      </c>
      <c r="C27">
        <v>43</v>
      </c>
    </row>
    <row r="28" spans="1:3">
      <c r="A28" t="s">
        <v>121</v>
      </c>
      <c r="B28" t="s">
        <v>25</v>
      </c>
      <c r="C28">
        <v>20</v>
      </c>
    </row>
    <row r="29" spans="1:3">
      <c r="A29" t="s">
        <v>121</v>
      </c>
      <c r="B29" t="s">
        <v>3920</v>
      </c>
      <c r="C29">
        <v>30</v>
      </c>
    </row>
    <row r="30" spans="1:3">
      <c r="A30" t="s">
        <v>121</v>
      </c>
      <c r="B30" t="s">
        <v>33</v>
      </c>
      <c r="C30">
        <v>8</v>
      </c>
    </row>
    <row r="31" spans="1:3">
      <c r="A31" t="s">
        <v>121</v>
      </c>
      <c r="B31" t="s">
        <v>22</v>
      </c>
      <c r="C31">
        <v>30</v>
      </c>
    </row>
    <row r="32" spans="1:3">
      <c r="A32" t="s">
        <v>121</v>
      </c>
      <c r="B32" t="s">
        <v>3923</v>
      </c>
      <c r="C32">
        <v>17</v>
      </c>
    </row>
    <row r="33" spans="1:3">
      <c r="A33" t="s">
        <v>121</v>
      </c>
      <c r="B33" t="s">
        <v>18</v>
      </c>
      <c r="C33">
        <v>31</v>
      </c>
    </row>
    <row r="34" spans="1:3">
      <c r="A34" t="s">
        <v>121</v>
      </c>
      <c r="B34" t="s">
        <v>34</v>
      </c>
      <c r="C34">
        <v>43</v>
      </c>
    </row>
    <row r="35" spans="1:3">
      <c r="A35" t="s">
        <v>121</v>
      </c>
      <c r="B35" t="s">
        <v>281</v>
      </c>
      <c r="C35">
        <v>15</v>
      </c>
    </row>
    <row r="36" spans="1:3">
      <c r="A36" t="s">
        <v>121</v>
      </c>
      <c r="B36" t="s">
        <v>37</v>
      </c>
      <c r="C36">
        <v>27</v>
      </c>
    </row>
    <row r="37" spans="1:3">
      <c r="A37" t="s">
        <v>121</v>
      </c>
      <c r="B37" t="s">
        <v>12</v>
      </c>
      <c r="C37">
        <v>29</v>
      </c>
    </row>
    <row r="38" spans="1:3">
      <c r="A38" t="s">
        <v>121</v>
      </c>
      <c r="B38" t="s">
        <v>32</v>
      </c>
      <c r="C38">
        <v>37</v>
      </c>
    </row>
    <row r="39" spans="1:3">
      <c r="A39" t="s">
        <v>121</v>
      </c>
      <c r="B39" t="s">
        <v>814</v>
      </c>
      <c r="C39">
        <v>27</v>
      </c>
    </row>
    <row r="40" spans="1:3">
      <c r="A40" t="s">
        <v>121</v>
      </c>
      <c r="B40" t="s">
        <v>16</v>
      </c>
      <c r="C40">
        <v>34</v>
      </c>
    </row>
    <row r="41" spans="1:3">
      <c r="A41" t="s">
        <v>121</v>
      </c>
      <c r="B41" t="s">
        <v>31</v>
      </c>
      <c r="C41">
        <v>30</v>
      </c>
    </row>
    <row r="42" spans="1:3">
      <c r="A42" t="s">
        <v>1245</v>
      </c>
      <c r="B42" t="s">
        <v>53</v>
      </c>
      <c r="C42">
        <v>55</v>
      </c>
    </row>
    <row r="43" spans="1:3">
      <c r="A43" t="s">
        <v>1245</v>
      </c>
      <c r="B43" t="s">
        <v>60</v>
      </c>
      <c r="C43">
        <v>54</v>
      </c>
    </row>
    <row r="44" spans="1:3">
      <c r="A44" t="s">
        <v>1245</v>
      </c>
      <c r="B44" t="s">
        <v>43</v>
      </c>
      <c r="C44">
        <v>51</v>
      </c>
    </row>
    <row r="45" spans="1:3">
      <c r="A45" t="s">
        <v>1245</v>
      </c>
      <c r="B45" t="s">
        <v>57</v>
      </c>
      <c r="C45">
        <v>41</v>
      </c>
    </row>
    <row r="46" spans="1:3">
      <c r="A46" t="s">
        <v>1245</v>
      </c>
      <c r="B46" t="s">
        <v>40</v>
      </c>
      <c r="C46">
        <v>45</v>
      </c>
    </row>
    <row r="47" spans="1:3">
      <c r="A47" t="s">
        <v>1245</v>
      </c>
      <c r="B47" t="s">
        <v>44</v>
      </c>
      <c r="C47">
        <v>46</v>
      </c>
    </row>
    <row r="48" spans="1:3">
      <c r="A48" t="s">
        <v>1245</v>
      </c>
      <c r="B48" t="s">
        <v>62</v>
      </c>
      <c r="C48">
        <v>8</v>
      </c>
    </row>
    <row r="49" spans="1:3">
      <c r="A49" t="s">
        <v>1245</v>
      </c>
      <c r="B49" t="s">
        <v>63</v>
      </c>
      <c r="C49">
        <v>28</v>
      </c>
    </row>
    <row r="50" spans="1:3">
      <c r="A50" t="s">
        <v>1245</v>
      </c>
      <c r="B50" t="s">
        <v>46</v>
      </c>
      <c r="C50">
        <v>60</v>
      </c>
    </row>
    <row r="51" spans="1:3">
      <c r="A51" t="s">
        <v>1245</v>
      </c>
      <c r="B51" t="s">
        <v>48</v>
      </c>
      <c r="C51">
        <v>47</v>
      </c>
    </row>
    <row r="52" spans="1:3">
      <c r="A52" t="s">
        <v>1245</v>
      </c>
      <c r="B52" t="s">
        <v>3922</v>
      </c>
      <c r="C52">
        <v>37</v>
      </c>
    </row>
    <row r="53" spans="1:3">
      <c r="A53" t="s">
        <v>1245</v>
      </c>
      <c r="B53" t="s">
        <v>58</v>
      </c>
      <c r="C53">
        <v>46</v>
      </c>
    </row>
    <row r="54" spans="1:3">
      <c r="A54" t="s">
        <v>1245</v>
      </c>
      <c r="B54" t="s">
        <v>45</v>
      </c>
      <c r="C54">
        <v>20</v>
      </c>
    </row>
    <row r="55" spans="1:3">
      <c r="A55" t="s">
        <v>1245</v>
      </c>
      <c r="B55" t="s">
        <v>50</v>
      </c>
      <c r="C55">
        <v>22</v>
      </c>
    </row>
    <row r="56" spans="1:3">
      <c r="A56" t="s">
        <v>1245</v>
      </c>
      <c r="B56" t="s">
        <v>52</v>
      </c>
      <c r="C56">
        <v>16</v>
      </c>
    </row>
    <row r="57" spans="1:3">
      <c r="A57" t="s">
        <v>1245</v>
      </c>
      <c r="B57" t="s">
        <v>56</v>
      </c>
      <c r="C57">
        <v>39</v>
      </c>
    </row>
    <row r="58" spans="1:3">
      <c r="A58" t="s">
        <v>3548</v>
      </c>
      <c r="C58">
        <v>1545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E713-91C4-4ADA-AE61-E3CCBBE290E9}">
  <sheetPr codeName="Sheet11"/>
  <dimension ref="B3:G9"/>
  <sheetViews>
    <sheetView workbookViewId="0">
      <selection activeCell="E1" sqref="E1:E1048576"/>
    </sheetView>
  </sheetViews>
  <sheetFormatPr defaultRowHeight="14.4"/>
  <cols>
    <col min="2" max="2" width="13.44140625" bestFit="1" customWidth="1"/>
    <col min="3" max="3" width="16.6640625" style="3" bestFit="1" customWidth="1"/>
    <col min="4" max="4" width="11.88671875" style="3" bestFit="1" customWidth="1"/>
    <col min="6" max="6" width="13.44140625" bestFit="1" customWidth="1"/>
    <col min="7" max="7" width="16.6640625" bestFit="1" customWidth="1"/>
  </cols>
  <sheetData>
    <row r="3" spans="2:7">
      <c r="B3" s="75" t="s">
        <v>3547</v>
      </c>
      <c r="C3" s="3" t="s">
        <v>3549</v>
      </c>
      <c r="D3" s="3" t="s">
        <v>4487</v>
      </c>
      <c r="F3" s="75" t="s">
        <v>3547</v>
      </c>
      <c r="G3" t="s">
        <v>3549</v>
      </c>
    </row>
    <row r="4" spans="2:7">
      <c r="B4" s="76" t="s">
        <v>121</v>
      </c>
      <c r="C4" s="3">
        <v>85</v>
      </c>
      <c r="D4" s="3">
        <v>0</v>
      </c>
      <c r="F4" s="76" t="s">
        <v>121</v>
      </c>
      <c r="G4">
        <v>543</v>
      </c>
    </row>
    <row r="5" spans="2:7">
      <c r="B5" s="76" t="s">
        <v>1245</v>
      </c>
      <c r="C5" s="3">
        <v>57</v>
      </c>
      <c r="D5" s="3">
        <v>0</v>
      </c>
      <c r="F5" s="76" t="s">
        <v>1245</v>
      </c>
      <c r="G5">
        <v>615</v>
      </c>
    </row>
    <row r="6" spans="2:7">
      <c r="B6" s="76" t="s">
        <v>3918</v>
      </c>
      <c r="C6" s="3">
        <v>18</v>
      </c>
      <c r="D6" s="3">
        <v>0</v>
      </c>
      <c r="F6" s="76" t="s">
        <v>3918</v>
      </c>
      <c r="G6">
        <v>138</v>
      </c>
    </row>
    <row r="7" spans="2:7">
      <c r="B7" s="76" t="s">
        <v>3919</v>
      </c>
      <c r="C7" s="3">
        <v>18</v>
      </c>
      <c r="D7" s="3">
        <v>0</v>
      </c>
      <c r="F7" s="76" t="s">
        <v>3919</v>
      </c>
      <c r="G7">
        <v>76</v>
      </c>
    </row>
    <row r="8" spans="2:7">
      <c r="B8" s="76" t="s">
        <v>3061</v>
      </c>
      <c r="C8" s="3">
        <v>56</v>
      </c>
      <c r="D8" s="3">
        <v>0</v>
      </c>
      <c r="F8" s="76" t="s">
        <v>3061</v>
      </c>
      <c r="G8">
        <v>173</v>
      </c>
    </row>
    <row r="9" spans="2:7">
      <c r="B9" s="76" t="s">
        <v>3548</v>
      </c>
      <c r="C9" s="3">
        <v>234</v>
      </c>
      <c r="D9" s="3">
        <v>0</v>
      </c>
      <c r="F9" s="76" t="s">
        <v>3548</v>
      </c>
      <c r="G9">
        <v>1545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36E4-D11F-4B4B-8717-799BE72FF9A2}">
  <sheetPr codeName="Sheet12"/>
  <dimension ref="A1:L236"/>
  <sheetViews>
    <sheetView showGridLines="0" zoomScaleNormal="100" workbookViewId="0">
      <pane xSplit="6" ySplit="2" topLeftCell="H212" activePane="bottomRight" state="frozen"/>
      <selection activeCell="E1" sqref="E1:E1048576"/>
      <selection pane="topRight" activeCell="E1" sqref="E1:E1048576"/>
      <selection pane="bottomLeft" activeCell="E1" sqref="E1:E1048576"/>
      <selection pane="bottomRight" activeCell="E1" sqref="E1:E1048576"/>
    </sheetView>
  </sheetViews>
  <sheetFormatPr defaultColWidth="8.88671875" defaultRowHeight="14.4"/>
  <cols>
    <col min="1" max="1" width="7.109375" style="68" bestFit="1" customWidth="1"/>
    <col min="2" max="2" width="18.5546875" style="69" customWidth="1"/>
    <col min="3" max="3" width="8.6640625" style="69" customWidth="1"/>
    <col min="4" max="4" width="11" style="69" bestFit="1" customWidth="1"/>
    <col min="5" max="5" width="28.44140625" style="69" customWidth="1"/>
    <col min="6" max="6" width="10.33203125" style="68" bestFit="1" customWidth="1"/>
    <col min="7" max="7" width="9" style="71" hidden="1" customWidth="1"/>
    <col min="8" max="8" width="9.33203125" style="70" bestFit="1" customWidth="1"/>
    <col min="9" max="9" width="5.109375" style="68" hidden="1" customWidth="1"/>
    <col min="10" max="11" width="11" style="68" hidden="1" customWidth="1"/>
    <col min="12" max="12" width="11" style="68" bestFit="1" customWidth="1"/>
    <col min="13" max="16384" width="8.88671875" style="68"/>
  </cols>
  <sheetData>
    <row r="1" spans="1:12" s="111" customFormat="1">
      <c r="A1" s="108"/>
      <c r="B1" s="109"/>
      <c r="C1" s="109"/>
      <c r="D1" s="109"/>
      <c r="E1" s="109">
        <v>0</v>
      </c>
      <c r="F1" s="94">
        <f ca="1">TODAY()-5</f>
        <v>46305</v>
      </c>
      <c r="G1" s="108">
        <v>28</v>
      </c>
      <c r="H1" s="25">
        <f>SUBTOTAL(9,H3:H241)</f>
        <v>0</v>
      </c>
    </row>
    <row r="2" spans="1:12" s="93" customFormat="1" ht="28.95" customHeight="1">
      <c r="A2" s="29" t="s">
        <v>107</v>
      </c>
      <c r="B2" s="56" t="s">
        <v>1</v>
      </c>
      <c r="C2" s="57" t="s">
        <v>108</v>
      </c>
      <c r="D2" s="57" t="s">
        <v>109</v>
      </c>
      <c r="E2" s="57" t="s">
        <v>110</v>
      </c>
      <c r="F2" s="30" t="s">
        <v>111</v>
      </c>
      <c r="G2" s="30" t="s">
        <v>114</v>
      </c>
      <c r="H2" s="31">
        <v>46081</v>
      </c>
      <c r="I2" s="77" t="s">
        <v>3550</v>
      </c>
      <c r="J2" s="29" t="s">
        <v>107</v>
      </c>
      <c r="K2" s="29" t="s">
        <v>107</v>
      </c>
      <c r="L2" s="93" t="s">
        <v>4486</v>
      </c>
    </row>
    <row r="3" spans="1:12" s="27" customFormat="1" ht="13.8">
      <c r="A3" s="39" t="s">
        <v>121</v>
      </c>
      <c r="B3" s="112" t="s">
        <v>3920</v>
      </c>
      <c r="C3" s="59" t="s">
        <v>124</v>
      </c>
      <c r="D3" s="59">
        <v>1000000671</v>
      </c>
      <c r="E3" s="60" t="s">
        <v>125</v>
      </c>
      <c r="F3" s="40">
        <v>38390</v>
      </c>
      <c r="G3" s="41" t="e">
        <f>#REF!/$G$1*($G$1-$E$1)</f>
        <v>#REF!</v>
      </c>
      <c r="H3" s="43">
        <v>0</v>
      </c>
      <c r="I3" s="50">
        <v>0</v>
      </c>
      <c r="J3" s="39"/>
      <c r="K3" s="39" t="s">
        <v>121</v>
      </c>
      <c r="L3" s="27">
        <v>0</v>
      </c>
    </row>
    <row r="4" spans="1:12" s="139" customFormat="1" ht="13.8">
      <c r="A4" s="133" t="s">
        <v>121</v>
      </c>
      <c r="B4" s="134" t="s">
        <v>3923</v>
      </c>
      <c r="C4" s="135" t="s">
        <v>156</v>
      </c>
      <c r="D4" s="135">
        <v>1000000675</v>
      </c>
      <c r="E4" s="136" t="s">
        <v>157</v>
      </c>
      <c r="F4" s="137">
        <v>42842</v>
      </c>
      <c r="G4" s="41" t="e">
        <f>#REF!/$G$1*($G$1-$E$1)</f>
        <v>#REF!</v>
      </c>
      <c r="H4" s="43">
        <v>0</v>
      </c>
      <c r="I4" s="138">
        <v>0</v>
      </c>
      <c r="J4" s="133"/>
      <c r="K4" s="133" t="s">
        <v>121</v>
      </c>
      <c r="L4" s="27">
        <v>0</v>
      </c>
    </row>
    <row r="5" spans="1:12" s="139" customFormat="1" ht="13.8">
      <c r="A5" s="133" t="s">
        <v>121</v>
      </c>
      <c r="B5" s="134" t="s">
        <v>12</v>
      </c>
      <c r="C5" s="135" t="s">
        <v>166</v>
      </c>
      <c r="D5" s="135">
        <v>1000000659</v>
      </c>
      <c r="E5" s="136" t="s">
        <v>167</v>
      </c>
      <c r="F5" s="137">
        <v>43258</v>
      </c>
      <c r="G5" s="41" t="e">
        <f>#REF!/$G$1*($G$1-$E$1)</f>
        <v>#REF!</v>
      </c>
      <c r="H5" s="43">
        <v>0</v>
      </c>
      <c r="I5" s="138">
        <v>0</v>
      </c>
      <c r="J5" s="133"/>
      <c r="K5" s="133" t="s">
        <v>121</v>
      </c>
      <c r="L5" s="27">
        <v>0</v>
      </c>
    </row>
    <row r="6" spans="1:12" s="139" customFormat="1" ht="13.8">
      <c r="A6" s="133" t="s">
        <v>121</v>
      </c>
      <c r="B6" s="134" t="s">
        <v>3923</v>
      </c>
      <c r="C6" s="135" t="s">
        <v>198</v>
      </c>
      <c r="D6" s="135">
        <v>1000002728</v>
      </c>
      <c r="E6" s="140" t="s">
        <v>199</v>
      </c>
      <c r="F6" s="137">
        <v>44671</v>
      </c>
      <c r="G6" s="41" t="e">
        <f>#REF!/$G$1*($G$1-$E$1)</f>
        <v>#REF!</v>
      </c>
      <c r="H6" s="43">
        <v>0</v>
      </c>
      <c r="I6" s="138">
        <v>0</v>
      </c>
      <c r="J6" s="133"/>
      <c r="K6" s="133" t="s">
        <v>121</v>
      </c>
      <c r="L6" s="27">
        <v>0</v>
      </c>
    </row>
    <row r="7" spans="1:12" s="139" customFormat="1" ht="13.8">
      <c r="A7" s="133" t="s">
        <v>121</v>
      </c>
      <c r="B7" s="134" t="s">
        <v>3920</v>
      </c>
      <c r="C7" s="135" t="s">
        <v>224</v>
      </c>
      <c r="D7" s="135">
        <v>1000003243</v>
      </c>
      <c r="E7" s="140" t="s">
        <v>225</v>
      </c>
      <c r="F7" s="137">
        <v>44937</v>
      </c>
      <c r="G7" s="41" t="e">
        <f>#REF!/$G$1*($G$1-$E$1)</f>
        <v>#REF!</v>
      </c>
      <c r="H7" s="43">
        <v>0</v>
      </c>
      <c r="I7" s="138">
        <v>0</v>
      </c>
      <c r="J7" s="133"/>
      <c r="K7" s="133" t="s">
        <v>121</v>
      </c>
      <c r="L7" s="27">
        <v>0</v>
      </c>
    </row>
    <row r="8" spans="1:12" s="139" customFormat="1" ht="13.8">
      <c r="A8" s="133" t="s">
        <v>121</v>
      </c>
      <c r="B8" s="134" t="s">
        <v>3920</v>
      </c>
      <c r="C8" s="141" t="s">
        <v>247</v>
      </c>
      <c r="D8" s="142">
        <v>1000003823</v>
      </c>
      <c r="E8" s="142" t="s">
        <v>248</v>
      </c>
      <c r="F8" s="143">
        <v>45310</v>
      </c>
      <c r="G8" s="41" t="e">
        <f>#REF!/$G$1*($G$1-$E$1)</f>
        <v>#REF!</v>
      </c>
      <c r="H8" s="43">
        <v>0</v>
      </c>
      <c r="I8" s="138">
        <v>0</v>
      </c>
      <c r="J8" s="133"/>
      <c r="K8" s="133" t="s">
        <v>121</v>
      </c>
      <c r="L8" s="27">
        <v>0</v>
      </c>
    </row>
    <row r="9" spans="1:12" s="139" customFormat="1" ht="13.8">
      <c r="A9" s="138" t="s">
        <v>121</v>
      </c>
      <c r="B9" s="134" t="s">
        <v>3920</v>
      </c>
      <c r="C9" s="144" t="s">
        <v>261</v>
      </c>
      <c r="D9" s="144">
        <v>1000003948</v>
      </c>
      <c r="E9" s="144" t="s">
        <v>262</v>
      </c>
      <c r="F9" s="137">
        <v>45422</v>
      </c>
      <c r="G9" s="41" t="e">
        <f>#REF!/$G$1*($G$1-$E$1)</f>
        <v>#REF!</v>
      </c>
      <c r="H9" s="43">
        <v>0</v>
      </c>
      <c r="I9" s="138">
        <v>0</v>
      </c>
      <c r="J9" s="133"/>
      <c r="K9" s="138" t="s">
        <v>121</v>
      </c>
      <c r="L9" s="27">
        <v>0</v>
      </c>
    </row>
    <row r="10" spans="1:12" s="139" customFormat="1" ht="13.8">
      <c r="A10" s="133" t="s">
        <v>121</v>
      </c>
      <c r="B10" s="134" t="s">
        <v>18</v>
      </c>
      <c r="C10" s="135" t="s">
        <v>428</v>
      </c>
      <c r="D10" s="135">
        <v>1000000447</v>
      </c>
      <c r="E10" s="136" t="s">
        <v>429</v>
      </c>
      <c r="F10" s="137">
        <v>42510</v>
      </c>
      <c r="G10" s="41" t="e">
        <f>#REF!/$G$1*($G$1-$E$1)</f>
        <v>#REF!</v>
      </c>
      <c r="H10" s="43">
        <v>0</v>
      </c>
      <c r="I10" s="138">
        <v>0</v>
      </c>
      <c r="J10" s="133"/>
      <c r="K10" s="133" t="s">
        <v>121</v>
      </c>
      <c r="L10" s="27">
        <v>0</v>
      </c>
    </row>
    <row r="11" spans="1:12" s="139" customFormat="1" ht="13.8">
      <c r="A11" s="133" t="s">
        <v>121</v>
      </c>
      <c r="B11" s="134" t="s">
        <v>18</v>
      </c>
      <c r="C11" s="135" t="s">
        <v>526</v>
      </c>
      <c r="D11" s="135">
        <v>1000003643</v>
      </c>
      <c r="E11" s="140" t="s">
        <v>527</v>
      </c>
      <c r="F11" s="137">
        <v>45126</v>
      </c>
      <c r="G11" s="41" t="e">
        <f>#REF!/$G$1*($G$1-$E$1)</f>
        <v>#REF!</v>
      </c>
      <c r="H11" s="43">
        <v>0</v>
      </c>
      <c r="I11" s="138">
        <v>1</v>
      </c>
      <c r="J11" s="133"/>
      <c r="K11" s="133" t="s">
        <v>121</v>
      </c>
      <c r="L11" s="27">
        <v>0</v>
      </c>
    </row>
    <row r="12" spans="1:12" s="139" customFormat="1" ht="13.8">
      <c r="A12" s="138" t="s">
        <v>121</v>
      </c>
      <c r="B12" s="134" t="s">
        <v>3921</v>
      </c>
      <c r="C12" s="144" t="s">
        <v>540</v>
      </c>
      <c r="D12" s="144">
        <v>1000003971</v>
      </c>
      <c r="E12" s="144" t="s">
        <v>541</v>
      </c>
      <c r="F12" s="137">
        <v>45439</v>
      </c>
      <c r="G12" s="41" t="e">
        <f>#REF!/$G$1*($G$1-$E$1)</f>
        <v>#REF!</v>
      </c>
      <c r="H12" s="43">
        <v>0</v>
      </c>
      <c r="I12" s="138">
        <v>0</v>
      </c>
      <c r="J12" s="133"/>
      <c r="K12" s="138" t="s">
        <v>121</v>
      </c>
      <c r="L12" s="27">
        <v>0</v>
      </c>
    </row>
    <row r="13" spans="1:12" s="139" customFormat="1" ht="13.8">
      <c r="A13" s="133" t="s">
        <v>121</v>
      </c>
      <c r="B13" s="141" t="s">
        <v>548</v>
      </c>
      <c r="C13" s="140" t="s">
        <v>561</v>
      </c>
      <c r="D13" s="135">
        <v>1000000074</v>
      </c>
      <c r="E13" s="136" t="s">
        <v>562</v>
      </c>
      <c r="F13" s="137">
        <v>43171</v>
      </c>
      <c r="G13" s="41" t="e">
        <f>#REF!/$G$1*($G$1-$E$1)</f>
        <v>#REF!</v>
      </c>
      <c r="H13" s="43">
        <v>0</v>
      </c>
      <c r="I13" s="138">
        <v>0</v>
      </c>
      <c r="J13" s="133"/>
      <c r="K13" s="133" t="s">
        <v>121</v>
      </c>
      <c r="L13" s="27">
        <v>0</v>
      </c>
    </row>
    <row r="14" spans="1:12" s="139" customFormat="1" ht="13.8">
      <c r="A14" s="133" t="s">
        <v>121</v>
      </c>
      <c r="B14" s="141" t="s">
        <v>548</v>
      </c>
      <c r="C14" s="140" t="s">
        <v>565</v>
      </c>
      <c r="D14" s="135">
        <v>1000000072</v>
      </c>
      <c r="E14" s="136" t="s">
        <v>566</v>
      </c>
      <c r="F14" s="137">
        <v>43410</v>
      </c>
      <c r="G14" s="41" t="e">
        <f>#REF!/$G$1*($G$1-$E$1)</f>
        <v>#REF!</v>
      </c>
      <c r="H14" s="43">
        <v>0</v>
      </c>
      <c r="I14" s="138">
        <v>0</v>
      </c>
      <c r="J14" s="133"/>
      <c r="K14" s="133" t="s">
        <v>121</v>
      </c>
      <c r="L14" s="27">
        <v>0</v>
      </c>
    </row>
    <row r="15" spans="1:12" s="139" customFormat="1" ht="13.8">
      <c r="A15" s="133" t="s">
        <v>121</v>
      </c>
      <c r="B15" s="141" t="s">
        <v>548</v>
      </c>
      <c r="C15" s="140" t="s">
        <v>573</v>
      </c>
      <c r="D15" s="135">
        <v>1000000081</v>
      </c>
      <c r="E15" s="136" t="s">
        <v>574</v>
      </c>
      <c r="F15" s="137">
        <v>44163</v>
      </c>
      <c r="G15" s="41" t="e">
        <f>#REF!/$G$1*($G$1-$E$1)</f>
        <v>#REF!</v>
      </c>
      <c r="H15" s="43">
        <v>0</v>
      </c>
      <c r="I15" s="138">
        <v>0</v>
      </c>
      <c r="J15" s="133"/>
      <c r="K15" s="133" t="s">
        <v>121</v>
      </c>
      <c r="L15" s="27">
        <v>0</v>
      </c>
    </row>
    <row r="16" spans="1:12" s="139" customFormat="1" ht="13.8">
      <c r="A16" s="133" t="s">
        <v>121</v>
      </c>
      <c r="B16" s="141" t="s">
        <v>548</v>
      </c>
      <c r="C16" s="140" t="s">
        <v>583</v>
      </c>
      <c r="D16" s="135">
        <v>1000002816</v>
      </c>
      <c r="E16" s="136" t="s">
        <v>584</v>
      </c>
      <c r="F16" s="137">
        <v>44727</v>
      </c>
      <c r="G16" s="41" t="e">
        <f>#REF!/$G$1*($G$1-$E$1)</f>
        <v>#REF!</v>
      </c>
      <c r="H16" s="43">
        <v>0</v>
      </c>
      <c r="I16" s="138">
        <v>1</v>
      </c>
      <c r="J16" s="133"/>
      <c r="K16" s="133" t="s">
        <v>121</v>
      </c>
      <c r="L16" s="27">
        <v>0</v>
      </c>
    </row>
    <row r="17" spans="1:12" s="139" customFormat="1" ht="13.8">
      <c r="A17" s="133" t="s">
        <v>121</v>
      </c>
      <c r="B17" s="141" t="s">
        <v>548</v>
      </c>
      <c r="C17" s="140" t="s">
        <v>595</v>
      </c>
      <c r="D17" s="135">
        <v>1000003533</v>
      </c>
      <c r="E17" s="140" t="s">
        <v>596</v>
      </c>
      <c r="F17" s="137">
        <v>45064</v>
      </c>
      <c r="G17" s="41" t="e">
        <f>#REF!/$G$1*($G$1-$E$1)</f>
        <v>#REF!</v>
      </c>
      <c r="H17" s="43">
        <v>0</v>
      </c>
      <c r="I17" s="138">
        <v>0</v>
      </c>
      <c r="J17" s="133"/>
      <c r="K17" s="133" t="s">
        <v>121</v>
      </c>
      <c r="L17" s="27">
        <v>0</v>
      </c>
    </row>
    <row r="18" spans="1:12" s="139" customFormat="1" ht="13.8">
      <c r="A18" s="133" t="s">
        <v>121</v>
      </c>
      <c r="B18" s="141" t="s">
        <v>613</v>
      </c>
      <c r="C18" s="140" t="s">
        <v>618</v>
      </c>
      <c r="D18" s="135">
        <v>1000000094</v>
      </c>
      <c r="E18" s="136" t="s">
        <v>598</v>
      </c>
      <c r="F18" s="137">
        <v>41880</v>
      </c>
      <c r="G18" s="41" t="e">
        <f>#REF!/$G$1*($G$1-$E$1)</f>
        <v>#REF!</v>
      </c>
      <c r="H18" s="43">
        <v>0</v>
      </c>
      <c r="I18" s="138">
        <v>0</v>
      </c>
      <c r="J18" s="133"/>
      <c r="K18" s="133" t="s">
        <v>121</v>
      </c>
      <c r="L18" s="27">
        <v>0</v>
      </c>
    </row>
    <row r="19" spans="1:12" s="139" customFormat="1" ht="13.8">
      <c r="A19" s="133" t="s">
        <v>121</v>
      </c>
      <c r="B19" s="141" t="s">
        <v>613</v>
      </c>
      <c r="C19" s="140" t="s">
        <v>619</v>
      </c>
      <c r="D19" s="135">
        <v>1000000109</v>
      </c>
      <c r="E19" s="136" t="s">
        <v>620</v>
      </c>
      <c r="F19" s="137">
        <v>42601</v>
      </c>
      <c r="G19" s="41" t="e">
        <f>#REF!/$G$1*($G$1-$E$1)</f>
        <v>#REF!</v>
      </c>
      <c r="H19" s="43">
        <v>0</v>
      </c>
      <c r="I19" s="138">
        <v>0</v>
      </c>
      <c r="J19" s="133"/>
      <c r="K19" s="133" t="s">
        <v>121</v>
      </c>
      <c r="L19" s="27">
        <v>0</v>
      </c>
    </row>
    <row r="20" spans="1:12" s="139" customFormat="1" ht="13.8">
      <c r="A20" s="133" t="s">
        <v>121</v>
      </c>
      <c r="B20" s="141" t="s">
        <v>613</v>
      </c>
      <c r="C20" s="140" t="s">
        <v>633</v>
      </c>
      <c r="D20" s="135">
        <v>1000000097</v>
      </c>
      <c r="E20" s="136" t="s">
        <v>634</v>
      </c>
      <c r="F20" s="137">
        <v>43603</v>
      </c>
      <c r="G20" s="41" t="e">
        <f>#REF!/$G$1*($G$1-$E$1)</f>
        <v>#REF!</v>
      </c>
      <c r="H20" s="43">
        <v>0</v>
      </c>
      <c r="I20" s="138">
        <v>0</v>
      </c>
      <c r="J20" s="133"/>
      <c r="K20" s="133" t="s">
        <v>121</v>
      </c>
      <c r="L20" s="27">
        <v>0</v>
      </c>
    </row>
    <row r="21" spans="1:12" s="139" customFormat="1" ht="13.8">
      <c r="A21" s="133" t="s">
        <v>121</v>
      </c>
      <c r="B21" s="141" t="s">
        <v>613</v>
      </c>
      <c r="C21" s="140" t="s">
        <v>653</v>
      </c>
      <c r="D21" s="135">
        <v>1000003500</v>
      </c>
      <c r="E21" s="140" t="s">
        <v>654</v>
      </c>
      <c r="F21" s="137">
        <v>45045</v>
      </c>
      <c r="G21" s="41" t="e">
        <f>#REF!/$G$1*($G$1-$E$1)</f>
        <v>#REF!</v>
      </c>
      <c r="H21" s="43">
        <v>0</v>
      </c>
      <c r="I21" s="138">
        <v>0</v>
      </c>
      <c r="J21" s="133"/>
      <c r="K21" s="133" t="s">
        <v>121</v>
      </c>
      <c r="L21" s="27">
        <v>0</v>
      </c>
    </row>
    <row r="22" spans="1:12" s="139" customFormat="1" ht="13.8">
      <c r="A22" s="138" t="s">
        <v>121</v>
      </c>
      <c r="B22" s="144" t="s">
        <v>613</v>
      </c>
      <c r="C22" s="144" t="s">
        <v>671</v>
      </c>
      <c r="D22" s="144">
        <v>1000003893</v>
      </c>
      <c r="E22" s="144" t="s">
        <v>672</v>
      </c>
      <c r="F22" s="137">
        <v>45373</v>
      </c>
      <c r="G22" s="41" t="e">
        <f>#REF!/$G$1*($G$1-$E$1)</f>
        <v>#REF!</v>
      </c>
      <c r="H22" s="43">
        <v>0</v>
      </c>
      <c r="I22" s="138">
        <v>1</v>
      </c>
      <c r="J22" s="133"/>
      <c r="K22" s="138" t="s">
        <v>121</v>
      </c>
      <c r="L22" s="27">
        <v>0</v>
      </c>
    </row>
    <row r="23" spans="1:12" s="139" customFormat="1" ht="13.8">
      <c r="A23" s="133" t="s">
        <v>121</v>
      </c>
      <c r="B23" s="141" t="s">
        <v>22</v>
      </c>
      <c r="C23" s="135" t="s">
        <v>685</v>
      </c>
      <c r="D23" s="135">
        <v>1000000413</v>
      </c>
      <c r="E23" s="136" t="s">
        <v>686</v>
      </c>
      <c r="F23" s="137">
        <v>38741</v>
      </c>
      <c r="G23" s="41" t="e">
        <f>#REF!/$G$1*($G$1-$E$1)</f>
        <v>#REF!</v>
      </c>
      <c r="H23" s="43">
        <v>0</v>
      </c>
      <c r="I23" s="138">
        <v>0</v>
      </c>
      <c r="J23" s="133"/>
      <c r="K23" s="133" t="s">
        <v>121</v>
      </c>
      <c r="L23" s="27">
        <v>0</v>
      </c>
    </row>
    <row r="24" spans="1:12" s="139" customFormat="1" ht="13.8">
      <c r="A24" s="133" t="s">
        <v>121</v>
      </c>
      <c r="B24" s="141" t="s">
        <v>22</v>
      </c>
      <c r="C24" s="135" t="s">
        <v>731</v>
      </c>
      <c r="D24" s="135">
        <v>1000000389</v>
      </c>
      <c r="E24" s="136" t="s">
        <v>732</v>
      </c>
      <c r="F24" s="137">
        <v>43980</v>
      </c>
      <c r="G24" s="41" t="e">
        <f>#REF!/$G$1*($G$1-$E$1)</f>
        <v>#REF!</v>
      </c>
      <c r="H24" s="43">
        <v>0</v>
      </c>
      <c r="I24" s="138">
        <v>1</v>
      </c>
      <c r="J24" s="133"/>
      <c r="K24" s="133" t="s">
        <v>121</v>
      </c>
      <c r="L24" s="27">
        <v>0</v>
      </c>
    </row>
    <row r="25" spans="1:12" s="139" customFormat="1" ht="13.8">
      <c r="A25" s="133" t="s">
        <v>121</v>
      </c>
      <c r="B25" s="141" t="s">
        <v>22</v>
      </c>
      <c r="C25" s="135" t="s">
        <v>750</v>
      </c>
      <c r="D25" s="135">
        <v>1000003398</v>
      </c>
      <c r="E25" s="140" t="s">
        <v>751</v>
      </c>
      <c r="F25" s="137">
        <v>44985</v>
      </c>
      <c r="G25" s="41" t="e">
        <f>#REF!/$G$1*($G$1-$E$1)</f>
        <v>#REF!</v>
      </c>
      <c r="H25" s="43">
        <v>0</v>
      </c>
      <c r="I25" s="138">
        <v>0</v>
      </c>
      <c r="J25" s="133"/>
      <c r="K25" s="133" t="s">
        <v>121</v>
      </c>
      <c r="L25" s="27">
        <v>0</v>
      </c>
    </row>
    <row r="26" spans="1:12" s="139" customFormat="1" ht="13.8">
      <c r="A26" s="133" t="s">
        <v>121</v>
      </c>
      <c r="B26" s="141" t="s">
        <v>22</v>
      </c>
      <c r="C26" s="135" t="s">
        <v>754</v>
      </c>
      <c r="D26" s="135">
        <v>1000003493</v>
      </c>
      <c r="E26" s="140" t="s">
        <v>755</v>
      </c>
      <c r="F26" s="137">
        <v>45039</v>
      </c>
      <c r="G26" s="41" t="e">
        <f>#REF!/$G$1*($G$1-$E$1)</f>
        <v>#REF!</v>
      </c>
      <c r="H26" s="43">
        <v>0</v>
      </c>
      <c r="I26" s="138">
        <v>1</v>
      </c>
      <c r="J26" s="133"/>
      <c r="K26" s="133" t="s">
        <v>121</v>
      </c>
      <c r="L26" s="27">
        <v>0</v>
      </c>
    </row>
    <row r="27" spans="1:12" s="139" customFormat="1" ht="13.8">
      <c r="A27" s="138" t="s">
        <v>121</v>
      </c>
      <c r="B27" s="144" t="s">
        <v>22</v>
      </c>
      <c r="C27" s="144" t="s">
        <v>762</v>
      </c>
      <c r="D27" s="144">
        <v>1000004034</v>
      </c>
      <c r="E27" s="144" t="s">
        <v>763</v>
      </c>
      <c r="F27" s="137">
        <v>45478</v>
      </c>
      <c r="G27" s="41" t="e">
        <f>#REF!/$G$1*($G$1-$E$1)</f>
        <v>#REF!</v>
      </c>
      <c r="H27" s="43">
        <v>0</v>
      </c>
      <c r="I27" s="138">
        <v>0</v>
      </c>
      <c r="J27" s="133"/>
      <c r="K27" s="138" t="s">
        <v>121</v>
      </c>
      <c r="L27" s="27">
        <v>0</v>
      </c>
    </row>
    <row r="28" spans="1:12" s="139" customFormat="1" ht="13.8">
      <c r="A28" s="133" t="s">
        <v>121</v>
      </c>
      <c r="B28" s="141" t="s">
        <v>25</v>
      </c>
      <c r="C28" s="135" t="s">
        <v>774</v>
      </c>
      <c r="D28" s="135">
        <v>1000000262</v>
      </c>
      <c r="E28" s="136" t="s">
        <v>775</v>
      </c>
      <c r="F28" s="137">
        <v>41971</v>
      </c>
      <c r="G28" s="41" t="e">
        <f>#REF!/$G$1*($G$1-$E$1)</f>
        <v>#REF!</v>
      </c>
      <c r="H28" s="43">
        <v>0</v>
      </c>
      <c r="I28" s="138">
        <v>1</v>
      </c>
      <c r="J28" s="133"/>
      <c r="K28" s="133" t="s">
        <v>121</v>
      </c>
      <c r="L28" s="27">
        <v>0</v>
      </c>
    </row>
    <row r="29" spans="1:12" s="139" customFormat="1" ht="13.8">
      <c r="A29" s="133" t="s">
        <v>121</v>
      </c>
      <c r="B29" s="141" t="s">
        <v>25</v>
      </c>
      <c r="C29" s="135" t="s">
        <v>796</v>
      </c>
      <c r="D29" s="135">
        <v>1000000278</v>
      </c>
      <c r="E29" s="136" t="s">
        <v>797</v>
      </c>
      <c r="F29" s="137">
        <v>44468</v>
      </c>
      <c r="G29" s="41" t="e">
        <f>#REF!/$G$1*($G$1-$E$1)</f>
        <v>#REF!</v>
      </c>
      <c r="H29" s="43">
        <v>0</v>
      </c>
      <c r="I29" s="138">
        <v>1</v>
      </c>
      <c r="J29" s="133"/>
      <c r="K29" s="133" t="s">
        <v>121</v>
      </c>
      <c r="L29" s="27">
        <v>0</v>
      </c>
    </row>
    <row r="30" spans="1:12" s="139" customFormat="1" ht="13.8">
      <c r="A30" s="138" t="s">
        <v>121</v>
      </c>
      <c r="B30" s="144" t="s">
        <v>25</v>
      </c>
      <c r="C30" s="144" t="s">
        <v>812</v>
      </c>
      <c r="D30" s="144">
        <v>1000004054</v>
      </c>
      <c r="E30" s="144" t="s">
        <v>813</v>
      </c>
      <c r="F30" s="137">
        <v>45497</v>
      </c>
      <c r="G30" s="41" t="e">
        <f>#REF!/$G$1*($G$1-$E$1)</f>
        <v>#REF!</v>
      </c>
      <c r="H30" s="43">
        <v>0</v>
      </c>
      <c r="I30" s="138">
        <v>1</v>
      </c>
      <c r="J30" s="133"/>
      <c r="K30" s="138" t="s">
        <v>121</v>
      </c>
      <c r="L30" s="27">
        <v>0</v>
      </c>
    </row>
    <row r="31" spans="1:12" s="139" customFormat="1" ht="13.8">
      <c r="A31" s="133" t="s">
        <v>121</v>
      </c>
      <c r="B31" s="141" t="s">
        <v>814</v>
      </c>
      <c r="C31" s="135" t="s">
        <v>821</v>
      </c>
      <c r="D31" s="135">
        <v>1000000719</v>
      </c>
      <c r="E31" s="136" t="s">
        <v>822</v>
      </c>
      <c r="F31" s="137">
        <v>40081</v>
      </c>
      <c r="G31" s="41" t="e">
        <f>#REF!/$G$1*($G$1-$E$1)</f>
        <v>#REF!</v>
      </c>
      <c r="H31" s="43">
        <v>0</v>
      </c>
      <c r="I31" s="138">
        <v>0</v>
      </c>
      <c r="J31" s="133"/>
      <c r="K31" s="133" t="s">
        <v>121</v>
      </c>
      <c r="L31" s="27">
        <v>0</v>
      </c>
    </row>
    <row r="32" spans="1:12" s="139" customFormat="1" ht="13.8">
      <c r="A32" s="133" t="s">
        <v>121</v>
      </c>
      <c r="B32" s="141" t="s">
        <v>814</v>
      </c>
      <c r="C32" s="135" t="s">
        <v>827</v>
      </c>
      <c r="D32" s="135">
        <v>1000000717</v>
      </c>
      <c r="E32" s="136" t="s">
        <v>828</v>
      </c>
      <c r="F32" s="137">
        <v>42648</v>
      </c>
      <c r="G32" s="41" t="e">
        <f>#REF!/$G$1*($G$1-$E$1)</f>
        <v>#REF!</v>
      </c>
      <c r="H32" s="43">
        <v>0</v>
      </c>
      <c r="I32" s="138">
        <v>0</v>
      </c>
      <c r="J32" s="133"/>
      <c r="K32" s="133" t="s">
        <v>121</v>
      </c>
      <c r="L32" s="27">
        <v>0</v>
      </c>
    </row>
    <row r="33" spans="1:12" s="139" customFormat="1" ht="13.8">
      <c r="A33" s="133" t="s">
        <v>121</v>
      </c>
      <c r="B33" s="141" t="s">
        <v>27</v>
      </c>
      <c r="C33" s="135" t="s">
        <v>865</v>
      </c>
      <c r="D33" s="135">
        <v>1000000237</v>
      </c>
      <c r="E33" s="136" t="s">
        <v>866</v>
      </c>
      <c r="F33" s="137">
        <v>38385</v>
      </c>
      <c r="G33" s="41" t="e">
        <f>#REF!/$G$1*($G$1-$E$1)</f>
        <v>#REF!</v>
      </c>
      <c r="H33" s="43">
        <v>0</v>
      </c>
      <c r="I33" s="138">
        <v>1</v>
      </c>
      <c r="J33" s="133"/>
      <c r="K33" s="133" t="s">
        <v>121</v>
      </c>
      <c r="L33" s="27">
        <v>0</v>
      </c>
    </row>
    <row r="34" spans="1:12" s="139" customFormat="1" ht="13.8">
      <c r="A34" s="133" t="s">
        <v>121</v>
      </c>
      <c r="B34" s="141" t="s">
        <v>27</v>
      </c>
      <c r="C34" s="135" t="s">
        <v>873</v>
      </c>
      <c r="D34" s="135">
        <v>1000000245</v>
      </c>
      <c r="E34" s="136" t="s">
        <v>874</v>
      </c>
      <c r="F34" s="137">
        <v>39958</v>
      </c>
      <c r="G34" s="41" t="e">
        <f>#REF!/$G$1*($G$1-$E$1)</f>
        <v>#REF!</v>
      </c>
      <c r="H34" s="43">
        <v>0</v>
      </c>
      <c r="I34" s="138">
        <v>1</v>
      </c>
      <c r="J34" s="133"/>
      <c r="K34" s="133" t="s">
        <v>121</v>
      </c>
      <c r="L34" s="27">
        <v>0</v>
      </c>
    </row>
    <row r="35" spans="1:12" s="139" customFormat="1" ht="13.8">
      <c r="A35" s="133" t="s">
        <v>121</v>
      </c>
      <c r="B35" s="141" t="s">
        <v>27</v>
      </c>
      <c r="C35" s="135" t="s">
        <v>899</v>
      </c>
      <c r="D35" s="135">
        <v>1000000234</v>
      </c>
      <c r="E35" s="136" t="s">
        <v>900</v>
      </c>
      <c r="F35" s="137">
        <v>43476</v>
      </c>
      <c r="G35" s="41" t="e">
        <f>#REF!/$G$1*($G$1-$E$1)</f>
        <v>#REF!</v>
      </c>
      <c r="H35" s="43">
        <v>0</v>
      </c>
      <c r="I35" s="138">
        <v>0</v>
      </c>
      <c r="J35" s="133"/>
      <c r="K35" s="133" t="s">
        <v>121</v>
      </c>
      <c r="L35" s="27">
        <v>0</v>
      </c>
    </row>
    <row r="36" spans="1:12" s="139" customFormat="1" ht="13.8">
      <c r="A36" s="133" t="s">
        <v>121</v>
      </c>
      <c r="B36" s="141" t="s">
        <v>27</v>
      </c>
      <c r="C36" s="135" t="s">
        <v>919</v>
      </c>
      <c r="D36" s="135">
        <v>1000000252</v>
      </c>
      <c r="E36" s="136" t="s">
        <v>920</v>
      </c>
      <c r="F36" s="137">
        <v>44398</v>
      </c>
      <c r="G36" s="41" t="e">
        <f>#REF!/$G$1*($G$1-$E$1)</f>
        <v>#REF!</v>
      </c>
      <c r="H36" s="43">
        <v>0</v>
      </c>
      <c r="I36" s="138">
        <v>1</v>
      </c>
      <c r="J36" s="133"/>
      <c r="K36" s="133" t="s">
        <v>121</v>
      </c>
      <c r="L36" s="27">
        <v>0</v>
      </c>
    </row>
    <row r="37" spans="1:12" s="139" customFormat="1" ht="13.8">
      <c r="A37" s="133" t="s">
        <v>121</v>
      </c>
      <c r="B37" s="141" t="s">
        <v>27</v>
      </c>
      <c r="C37" s="135" t="s">
        <v>923</v>
      </c>
      <c r="D37" s="135">
        <v>1000003134</v>
      </c>
      <c r="E37" s="140" t="s">
        <v>924</v>
      </c>
      <c r="F37" s="137">
        <v>44911</v>
      </c>
      <c r="G37" s="41" t="e">
        <f>#REF!/$G$1*($G$1-$E$1)</f>
        <v>#REF!</v>
      </c>
      <c r="H37" s="43">
        <v>0</v>
      </c>
      <c r="I37" s="138">
        <v>0</v>
      </c>
      <c r="J37" s="133"/>
      <c r="K37" s="133" t="s">
        <v>121</v>
      </c>
      <c r="L37" s="27">
        <v>0</v>
      </c>
    </row>
    <row r="38" spans="1:12" s="139" customFormat="1" ht="13.8">
      <c r="A38" s="133" t="s">
        <v>121</v>
      </c>
      <c r="B38" s="141" t="s">
        <v>27</v>
      </c>
      <c r="C38" s="135" t="s">
        <v>929</v>
      </c>
      <c r="D38" s="135">
        <v>1000003308</v>
      </c>
      <c r="E38" s="140" t="s">
        <v>930</v>
      </c>
      <c r="F38" s="137">
        <v>44957</v>
      </c>
      <c r="G38" s="41" t="e">
        <f>#REF!/$G$1*($G$1-$E$1)</f>
        <v>#REF!</v>
      </c>
      <c r="H38" s="43">
        <v>0</v>
      </c>
      <c r="I38" s="138">
        <v>1</v>
      </c>
      <c r="J38" s="133"/>
      <c r="K38" s="133" t="s">
        <v>121</v>
      </c>
      <c r="L38" s="27">
        <v>0</v>
      </c>
    </row>
    <row r="39" spans="1:12" s="139" customFormat="1" ht="13.8">
      <c r="A39" s="133" t="s">
        <v>121</v>
      </c>
      <c r="B39" s="141" t="s">
        <v>31</v>
      </c>
      <c r="C39" s="135" t="s">
        <v>1001</v>
      </c>
      <c r="D39" s="135">
        <v>1000000749</v>
      </c>
      <c r="E39" s="136" t="s">
        <v>1002</v>
      </c>
      <c r="F39" s="137">
        <v>42993</v>
      </c>
      <c r="G39" s="41" t="e">
        <f>#REF!/$G$1*($G$1-$E$1)</f>
        <v>#REF!</v>
      </c>
      <c r="H39" s="43">
        <v>0</v>
      </c>
      <c r="I39" s="138">
        <v>0</v>
      </c>
      <c r="J39" s="133"/>
      <c r="K39" s="133" t="s">
        <v>121</v>
      </c>
      <c r="L39" s="27">
        <v>0</v>
      </c>
    </row>
    <row r="40" spans="1:12" s="139" customFormat="1" ht="13.8">
      <c r="A40" s="133" t="s">
        <v>121</v>
      </c>
      <c r="B40" s="141" t="s">
        <v>31</v>
      </c>
      <c r="C40" s="135" t="s">
        <v>1005</v>
      </c>
      <c r="D40" s="135">
        <v>1000001082</v>
      </c>
      <c r="E40" s="136" t="s">
        <v>1006</v>
      </c>
      <c r="F40" s="137">
        <v>43791</v>
      </c>
      <c r="G40" s="41" t="e">
        <f>#REF!/$G$1*($G$1-$E$1)</f>
        <v>#REF!</v>
      </c>
      <c r="H40" s="43">
        <v>0</v>
      </c>
      <c r="I40" s="138">
        <v>0</v>
      </c>
      <c r="J40" s="133"/>
      <c r="K40" s="133" t="s">
        <v>121</v>
      </c>
      <c r="L40" s="27">
        <v>0</v>
      </c>
    </row>
    <row r="41" spans="1:12" s="139" customFormat="1" ht="13.8">
      <c r="A41" s="133" t="s">
        <v>121</v>
      </c>
      <c r="B41" s="141" t="s">
        <v>31</v>
      </c>
      <c r="C41" s="135" t="s">
        <v>1007</v>
      </c>
      <c r="D41" s="135">
        <v>1000001078</v>
      </c>
      <c r="E41" s="136" t="s">
        <v>1008</v>
      </c>
      <c r="F41" s="137">
        <v>43817</v>
      </c>
      <c r="G41" s="41" t="e">
        <f>#REF!/$G$1*($G$1-$E$1)</f>
        <v>#REF!</v>
      </c>
      <c r="H41" s="43">
        <v>0</v>
      </c>
      <c r="I41" s="138">
        <v>0</v>
      </c>
      <c r="J41" s="133"/>
      <c r="K41" s="133" t="s">
        <v>121</v>
      </c>
      <c r="L41" s="27">
        <v>0</v>
      </c>
    </row>
    <row r="42" spans="1:12" s="139" customFormat="1" ht="13.8">
      <c r="A42" s="133" t="s">
        <v>121</v>
      </c>
      <c r="B42" s="141" t="s">
        <v>31</v>
      </c>
      <c r="C42" s="140" t="s">
        <v>1029</v>
      </c>
      <c r="D42" s="135">
        <v>1000003477</v>
      </c>
      <c r="E42" s="140" t="s">
        <v>1030</v>
      </c>
      <c r="F42" s="137">
        <v>45036</v>
      </c>
      <c r="G42" s="41" t="e">
        <f>#REF!/$G$1*($G$1-$E$1)</f>
        <v>#REF!</v>
      </c>
      <c r="H42" s="43">
        <v>0</v>
      </c>
      <c r="I42" s="138">
        <v>0</v>
      </c>
      <c r="J42" s="133"/>
      <c r="K42" s="133" t="s">
        <v>121</v>
      </c>
      <c r="L42" s="27">
        <v>0</v>
      </c>
    </row>
    <row r="43" spans="1:12" s="139" customFormat="1" ht="13.8">
      <c r="A43" s="133" t="s">
        <v>121</v>
      </c>
      <c r="B43" s="141" t="s">
        <v>32</v>
      </c>
      <c r="C43" s="135" t="s">
        <v>1055</v>
      </c>
      <c r="D43" s="135">
        <v>1000000696</v>
      </c>
      <c r="E43" s="136" t="s">
        <v>1056</v>
      </c>
      <c r="F43" s="137">
        <v>40666</v>
      </c>
      <c r="G43" s="41" t="e">
        <f>#REF!/$G$1*($G$1-$E$1)</f>
        <v>#REF!</v>
      </c>
      <c r="H43" s="43">
        <v>0</v>
      </c>
      <c r="I43" s="138">
        <v>0</v>
      </c>
      <c r="J43" s="133"/>
      <c r="K43" s="133" t="s">
        <v>121</v>
      </c>
      <c r="L43" s="27">
        <v>0</v>
      </c>
    </row>
    <row r="44" spans="1:12" s="139" customFormat="1" ht="13.8">
      <c r="A44" s="133" t="s">
        <v>121</v>
      </c>
      <c r="B44" s="141" t="s">
        <v>32</v>
      </c>
      <c r="C44" s="140" t="s">
        <v>1081</v>
      </c>
      <c r="D44" s="135">
        <v>1000002613</v>
      </c>
      <c r="E44" s="136" t="s">
        <v>1082</v>
      </c>
      <c r="F44" s="137">
        <v>44623</v>
      </c>
      <c r="G44" s="41" t="e">
        <f>#REF!/$G$1*($G$1-$E$1)</f>
        <v>#REF!</v>
      </c>
      <c r="H44" s="43">
        <v>0</v>
      </c>
      <c r="I44" s="138">
        <v>0</v>
      </c>
      <c r="J44" s="133"/>
      <c r="K44" s="133" t="s">
        <v>121</v>
      </c>
      <c r="L44" s="27">
        <v>0</v>
      </c>
    </row>
    <row r="45" spans="1:12" s="139" customFormat="1" ht="13.8">
      <c r="A45" s="133" t="s">
        <v>121</v>
      </c>
      <c r="B45" s="141" t="s">
        <v>32</v>
      </c>
      <c r="C45" s="140" t="s">
        <v>1089</v>
      </c>
      <c r="D45" s="135">
        <v>1000003136</v>
      </c>
      <c r="E45" s="136" t="s">
        <v>1090</v>
      </c>
      <c r="F45" s="137">
        <v>44914</v>
      </c>
      <c r="G45" s="41" t="e">
        <f>#REF!/$G$1*($G$1-$E$1)</f>
        <v>#REF!</v>
      </c>
      <c r="H45" s="43">
        <v>0</v>
      </c>
      <c r="I45" s="138">
        <v>1</v>
      </c>
      <c r="J45" s="133"/>
      <c r="K45" s="133" t="s">
        <v>121</v>
      </c>
      <c r="L45" s="27">
        <v>0</v>
      </c>
    </row>
    <row r="46" spans="1:12" s="139" customFormat="1" ht="13.8">
      <c r="A46" s="133" t="s">
        <v>121</v>
      </c>
      <c r="B46" s="141" t="s">
        <v>33</v>
      </c>
      <c r="C46" s="135" t="s">
        <v>1109</v>
      </c>
      <c r="D46" s="135">
        <v>1000000388</v>
      </c>
      <c r="E46" s="136" t="s">
        <v>1110</v>
      </c>
      <c r="F46" s="137">
        <v>43038</v>
      </c>
      <c r="G46" s="41" t="e">
        <f>#REF!/$G$1*($G$1-$E$1)</f>
        <v>#REF!</v>
      </c>
      <c r="H46" s="43">
        <v>0</v>
      </c>
      <c r="I46" s="138">
        <v>1</v>
      </c>
      <c r="J46" s="133"/>
      <c r="K46" s="133" t="s">
        <v>121</v>
      </c>
      <c r="L46" s="27">
        <v>0</v>
      </c>
    </row>
    <row r="47" spans="1:12" s="139" customFormat="1" ht="13.8">
      <c r="A47" s="133" t="s">
        <v>121</v>
      </c>
      <c r="B47" s="141" t="s">
        <v>33</v>
      </c>
      <c r="C47" s="135" t="s">
        <v>1113</v>
      </c>
      <c r="D47" s="135">
        <v>1000000380</v>
      </c>
      <c r="E47" s="136" t="s">
        <v>1114</v>
      </c>
      <c r="F47" s="137">
        <v>43587</v>
      </c>
      <c r="G47" s="41" t="e">
        <f>#REF!/$G$1*($G$1-$E$1)</f>
        <v>#REF!</v>
      </c>
      <c r="H47" s="43">
        <v>0</v>
      </c>
      <c r="I47" s="138">
        <v>1</v>
      </c>
      <c r="J47" s="133"/>
      <c r="K47" s="133" t="s">
        <v>121</v>
      </c>
      <c r="L47" s="27">
        <v>0</v>
      </c>
    </row>
    <row r="48" spans="1:12" s="139" customFormat="1" ht="13.8">
      <c r="A48" s="133" t="s">
        <v>121</v>
      </c>
      <c r="B48" s="141" t="s">
        <v>34</v>
      </c>
      <c r="C48" s="135" t="s">
        <v>1121</v>
      </c>
      <c r="D48" s="135">
        <v>1000000577</v>
      </c>
      <c r="E48" s="136" t="s">
        <v>1122</v>
      </c>
      <c r="F48" s="137">
        <v>41486</v>
      </c>
      <c r="G48" s="41" t="e">
        <f>#REF!/$G$1*($G$1-$E$1)</f>
        <v>#REF!</v>
      </c>
      <c r="H48" s="43">
        <v>0</v>
      </c>
      <c r="I48" s="138">
        <v>0</v>
      </c>
      <c r="J48" s="133"/>
      <c r="K48" s="133" t="s">
        <v>121</v>
      </c>
      <c r="L48" s="27">
        <v>0</v>
      </c>
    </row>
    <row r="49" spans="1:12" s="139" customFormat="1" ht="13.8">
      <c r="A49" s="133" t="s">
        <v>121</v>
      </c>
      <c r="B49" s="141" t="s">
        <v>34</v>
      </c>
      <c r="C49" s="135" t="s">
        <v>1131</v>
      </c>
      <c r="D49" s="135">
        <v>1000000559</v>
      </c>
      <c r="E49" s="136" t="s">
        <v>1132</v>
      </c>
      <c r="F49" s="137">
        <v>43259</v>
      </c>
      <c r="G49" s="41" t="e">
        <f>#REF!/$G$1*($G$1-$E$1)</f>
        <v>#REF!</v>
      </c>
      <c r="H49" s="43">
        <v>0</v>
      </c>
      <c r="I49" s="138">
        <v>0</v>
      </c>
      <c r="J49" s="133"/>
      <c r="K49" s="133" t="s">
        <v>121</v>
      </c>
      <c r="L49" s="27">
        <v>0</v>
      </c>
    </row>
    <row r="50" spans="1:12" s="139" customFormat="1" ht="13.8">
      <c r="A50" s="138" t="s">
        <v>121</v>
      </c>
      <c r="B50" s="144" t="s">
        <v>34</v>
      </c>
      <c r="C50" s="144" t="s">
        <v>1173</v>
      </c>
      <c r="D50" s="144">
        <v>1000004017</v>
      </c>
      <c r="E50" s="144" t="s">
        <v>1174</v>
      </c>
      <c r="F50" s="137">
        <v>45468</v>
      </c>
      <c r="G50" s="41" t="e">
        <f>#REF!/$G$1*($G$1-$E$1)</f>
        <v>#REF!</v>
      </c>
      <c r="H50" s="43">
        <v>0</v>
      </c>
      <c r="I50" s="138">
        <v>0</v>
      </c>
      <c r="J50" s="133"/>
      <c r="K50" s="138" t="s">
        <v>121</v>
      </c>
      <c r="L50" s="27">
        <v>0</v>
      </c>
    </row>
    <row r="51" spans="1:12" s="139" customFormat="1" ht="13.8">
      <c r="A51" s="133" t="s">
        <v>121</v>
      </c>
      <c r="B51" s="141" t="s">
        <v>37</v>
      </c>
      <c r="C51" s="135" t="s">
        <v>1193</v>
      </c>
      <c r="D51" s="135">
        <v>1000000623</v>
      </c>
      <c r="E51" s="136" t="s">
        <v>1194</v>
      </c>
      <c r="F51" s="137">
        <v>43381</v>
      </c>
      <c r="G51" s="41" t="e">
        <f>#REF!/$G$1*($G$1-$E$1)</f>
        <v>#REF!</v>
      </c>
      <c r="H51" s="43">
        <v>0</v>
      </c>
      <c r="I51" s="138">
        <v>0</v>
      </c>
      <c r="J51" s="133"/>
      <c r="K51" s="133" t="s">
        <v>121</v>
      </c>
      <c r="L51" s="27">
        <v>0</v>
      </c>
    </row>
    <row r="52" spans="1:12" s="139" customFormat="1" ht="13.8">
      <c r="A52" s="133" t="s">
        <v>121</v>
      </c>
      <c r="B52" s="141" t="s">
        <v>37</v>
      </c>
      <c r="C52" s="135" t="s">
        <v>1195</v>
      </c>
      <c r="D52" s="135">
        <v>1000001020</v>
      </c>
      <c r="E52" s="136" t="s">
        <v>1196</v>
      </c>
      <c r="F52" s="137">
        <v>43601</v>
      </c>
      <c r="G52" s="41" t="e">
        <f>#REF!/$G$1*($G$1-$E$1)</f>
        <v>#REF!</v>
      </c>
      <c r="H52" s="43">
        <v>0</v>
      </c>
      <c r="I52" s="138">
        <v>1</v>
      </c>
      <c r="J52" s="133"/>
      <c r="K52" s="133" t="s">
        <v>121</v>
      </c>
      <c r="L52" s="27">
        <v>0</v>
      </c>
    </row>
    <row r="53" spans="1:12" s="139" customFormat="1" ht="13.8">
      <c r="A53" s="133" t="s">
        <v>121</v>
      </c>
      <c r="B53" s="141" t="s">
        <v>37</v>
      </c>
      <c r="C53" s="135" t="s">
        <v>1207</v>
      </c>
      <c r="D53" s="135">
        <v>1000001031</v>
      </c>
      <c r="E53" s="136" t="s">
        <v>1208</v>
      </c>
      <c r="F53" s="137">
        <v>44404</v>
      </c>
      <c r="G53" s="41" t="e">
        <f>#REF!/$G$1*($G$1-$E$1)</f>
        <v>#REF!</v>
      </c>
      <c r="H53" s="43">
        <v>0</v>
      </c>
      <c r="I53" s="138">
        <v>0</v>
      </c>
      <c r="J53" s="133"/>
      <c r="K53" s="133" t="s">
        <v>121</v>
      </c>
      <c r="L53" s="27">
        <v>0</v>
      </c>
    </row>
    <row r="54" spans="1:12" s="139" customFormat="1" ht="13.8">
      <c r="A54" s="133" t="s">
        <v>121</v>
      </c>
      <c r="B54" s="141" t="s">
        <v>37</v>
      </c>
      <c r="C54" s="135" t="s">
        <v>1211</v>
      </c>
      <c r="D54" s="135">
        <v>1000001018</v>
      </c>
      <c r="E54" s="136" t="s">
        <v>1212</v>
      </c>
      <c r="F54" s="137">
        <v>44464</v>
      </c>
      <c r="G54" s="41" t="e">
        <f>#REF!/$G$1*($G$1-$E$1)</f>
        <v>#REF!</v>
      </c>
      <c r="H54" s="43">
        <v>0</v>
      </c>
      <c r="I54" s="138">
        <v>0</v>
      </c>
      <c r="J54" s="133"/>
      <c r="K54" s="133" t="s">
        <v>121</v>
      </c>
      <c r="L54" s="27">
        <v>0</v>
      </c>
    </row>
    <row r="55" spans="1:12" s="139" customFormat="1" ht="13.8">
      <c r="A55" s="138" t="s">
        <v>121</v>
      </c>
      <c r="B55" s="144" t="s">
        <v>37</v>
      </c>
      <c r="C55" s="144" t="s">
        <v>1243</v>
      </c>
      <c r="D55" s="144">
        <v>1000004050</v>
      </c>
      <c r="E55" s="144" t="s">
        <v>1244</v>
      </c>
      <c r="F55" s="137">
        <v>45493</v>
      </c>
      <c r="G55" s="41" t="e">
        <f>#REF!/$G$1*($G$1-$E$1)</f>
        <v>#REF!</v>
      </c>
      <c r="H55" s="43">
        <v>0</v>
      </c>
      <c r="I55" s="138">
        <v>1</v>
      </c>
      <c r="J55" s="133"/>
      <c r="K55" s="138" t="s">
        <v>121</v>
      </c>
      <c r="L55" s="27">
        <v>0</v>
      </c>
    </row>
    <row r="56" spans="1:12" s="139" customFormat="1" ht="13.8">
      <c r="A56" s="133" t="s">
        <v>1245</v>
      </c>
      <c r="B56" s="141" t="s">
        <v>40</v>
      </c>
      <c r="C56" s="141" t="s">
        <v>1337</v>
      </c>
      <c r="D56" s="135">
        <v>1000004100</v>
      </c>
      <c r="E56" s="136" t="s">
        <v>1338</v>
      </c>
      <c r="F56" s="150">
        <v>45532</v>
      </c>
      <c r="G56" s="41" t="e">
        <f>#REF!/$G$1*($G$1-$E$1)</f>
        <v>#REF!</v>
      </c>
      <c r="H56" s="43">
        <v>0</v>
      </c>
      <c r="I56" s="138">
        <v>1</v>
      </c>
      <c r="J56" s="133"/>
      <c r="K56" s="133" t="s">
        <v>1245</v>
      </c>
      <c r="L56" s="27">
        <v>0</v>
      </c>
    </row>
    <row r="57" spans="1:12" s="139" customFormat="1" ht="13.8">
      <c r="A57" s="133" t="s">
        <v>1245</v>
      </c>
      <c r="B57" s="141" t="s">
        <v>43</v>
      </c>
      <c r="C57" s="141" t="s">
        <v>1416</v>
      </c>
      <c r="D57" s="141">
        <v>1000003791</v>
      </c>
      <c r="E57" s="141" t="s">
        <v>1417</v>
      </c>
      <c r="F57" s="137">
        <v>45280</v>
      </c>
      <c r="G57" s="41" t="e">
        <f>#REF!/$G$1*($G$1-$E$1)</f>
        <v>#REF!</v>
      </c>
      <c r="H57" s="43">
        <v>0</v>
      </c>
      <c r="I57" s="138">
        <v>1</v>
      </c>
      <c r="J57" s="133"/>
      <c r="K57" s="133" t="s">
        <v>1245</v>
      </c>
      <c r="L57" s="27">
        <v>0</v>
      </c>
    </row>
    <row r="58" spans="1:12" s="139" customFormat="1" ht="13.8">
      <c r="A58" s="133" t="s">
        <v>1245</v>
      </c>
      <c r="B58" s="141" t="s">
        <v>44</v>
      </c>
      <c r="C58" s="135" t="s">
        <v>1470</v>
      </c>
      <c r="D58" s="135">
        <v>1000000326</v>
      </c>
      <c r="E58" s="136" t="s">
        <v>1471</v>
      </c>
      <c r="F58" s="137">
        <v>42032</v>
      </c>
      <c r="G58" s="41" t="e">
        <f>#REF!/$G$1*($G$1-$E$1)</f>
        <v>#REF!</v>
      </c>
      <c r="H58" s="43">
        <v>0</v>
      </c>
      <c r="I58" s="138">
        <v>1</v>
      </c>
      <c r="J58" s="133"/>
      <c r="K58" s="133" t="s">
        <v>1245</v>
      </c>
      <c r="L58" s="27">
        <v>0</v>
      </c>
    </row>
    <row r="59" spans="1:12" s="139" customFormat="1" ht="13.8">
      <c r="A59" s="133" t="s">
        <v>1245</v>
      </c>
      <c r="B59" s="141" t="s">
        <v>44</v>
      </c>
      <c r="C59" s="135" t="s">
        <v>1484</v>
      </c>
      <c r="D59" s="135">
        <v>1000000315</v>
      </c>
      <c r="E59" s="136" t="s">
        <v>1485</v>
      </c>
      <c r="F59" s="137">
        <v>43112</v>
      </c>
      <c r="G59" s="41" t="e">
        <f>#REF!/$G$1*($G$1-$E$1)</f>
        <v>#REF!</v>
      </c>
      <c r="H59" s="43">
        <v>0</v>
      </c>
      <c r="I59" s="138">
        <v>1</v>
      </c>
      <c r="J59" s="133"/>
      <c r="K59" s="133" t="s">
        <v>1245</v>
      </c>
      <c r="L59" s="27">
        <v>0</v>
      </c>
    </row>
    <row r="60" spans="1:12" s="139" customFormat="1" ht="13.8">
      <c r="A60" s="133" t="s">
        <v>1245</v>
      </c>
      <c r="B60" s="141" t="s">
        <v>44</v>
      </c>
      <c r="C60" s="135" t="s">
        <v>1488</v>
      </c>
      <c r="D60" s="135">
        <v>1000000350</v>
      </c>
      <c r="E60" s="136" t="s">
        <v>1489</v>
      </c>
      <c r="F60" s="137">
        <v>43209</v>
      </c>
      <c r="G60" s="41" t="e">
        <f>#REF!/$G$1*($G$1-$E$1)</f>
        <v>#REF!</v>
      </c>
      <c r="H60" s="43">
        <v>0</v>
      </c>
      <c r="I60" s="138">
        <v>1</v>
      </c>
      <c r="J60" s="133"/>
      <c r="K60" s="133" t="s">
        <v>1245</v>
      </c>
      <c r="L60" s="27">
        <v>0</v>
      </c>
    </row>
    <row r="61" spans="1:12" s="139" customFormat="1" ht="13.8">
      <c r="A61" s="133" t="s">
        <v>1245</v>
      </c>
      <c r="B61" s="141" t="s">
        <v>44</v>
      </c>
      <c r="C61" s="135" t="s">
        <v>1496</v>
      </c>
      <c r="D61" s="135">
        <v>1000000365</v>
      </c>
      <c r="E61" s="136" t="s">
        <v>1497</v>
      </c>
      <c r="F61" s="137">
        <v>43256</v>
      </c>
      <c r="G61" s="41" t="e">
        <f>#REF!/$G$1*($G$1-$E$1)</f>
        <v>#REF!</v>
      </c>
      <c r="H61" s="43">
        <v>0</v>
      </c>
      <c r="I61" s="138">
        <v>0</v>
      </c>
      <c r="J61" s="133"/>
      <c r="K61" s="133" t="s">
        <v>1245</v>
      </c>
      <c r="L61" s="27">
        <v>0</v>
      </c>
    </row>
    <row r="62" spans="1:12" s="139" customFormat="1" ht="13.8">
      <c r="A62" s="133" t="s">
        <v>1245</v>
      </c>
      <c r="B62" s="141" t="s">
        <v>44</v>
      </c>
      <c r="C62" s="140" t="s">
        <v>1532</v>
      </c>
      <c r="D62" s="135">
        <v>1000003062</v>
      </c>
      <c r="E62" s="140" t="s">
        <v>1533</v>
      </c>
      <c r="F62" s="137">
        <v>44865</v>
      </c>
      <c r="G62" s="41" t="e">
        <f>#REF!/$G$1*($G$1-$E$1)</f>
        <v>#REF!</v>
      </c>
      <c r="H62" s="43">
        <v>0</v>
      </c>
      <c r="I62" s="138">
        <v>1</v>
      </c>
      <c r="J62" s="133"/>
      <c r="K62" s="133" t="s">
        <v>1245</v>
      </c>
      <c r="L62" s="27">
        <v>0</v>
      </c>
    </row>
    <row r="63" spans="1:12" s="139" customFormat="1" ht="13.8">
      <c r="A63" s="138" t="s">
        <v>1245</v>
      </c>
      <c r="B63" s="144" t="s">
        <v>44</v>
      </c>
      <c r="C63" s="144" t="s">
        <v>1565</v>
      </c>
      <c r="D63" s="144">
        <v>1000004073</v>
      </c>
      <c r="E63" s="144" t="s">
        <v>1566</v>
      </c>
      <c r="F63" s="137">
        <v>45504</v>
      </c>
      <c r="G63" s="41" t="e">
        <f>#REF!/$G$1*($G$1-$E$1)</f>
        <v>#REF!</v>
      </c>
      <c r="H63" s="43">
        <v>0</v>
      </c>
      <c r="I63" s="138">
        <v>1</v>
      </c>
      <c r="J63" s="133"/>
      <c r="K63" s="138" t="s">
        <v>1245</v>
      </c>
      <c r="L63" s="27">
        <v>0</v>
      </c>
    </row>
    <row r="64" spans="1:12" s="139" customFormat="1" ht="13.8">
      <c r="A64" s="133" t="s">
        <v>1245</v>
      </c>
      <c r="B64" s="134" t="s">
        <v>46</v>
      </c>
      <c r="C64" s="135" t="s">
        <v>1691</v>
      </c>
      <c r="D64" s="135">
        <v>1000000489</v>
      </c>
      <c r="E64" s="136" t="s">
        <v>1692</v>
      </c>
      <c r="F64" s="137">
        <v>43351</v>
      </c>
      <c r="G64" s="41" t="e">
        <f>#REF!/$G$1*($G$1-$E$1)</f>
        <v>#REF!</v>
      </c>
      <c r="H64" s="43">
        <v>0</v>
      </c>
      <c r="I64" s="138">
        <v>1</v>
      </c>
      <c r="J64" s="133"/>
      <c r="K64" s="133" t="s">
        <v>1245</v>
      </c>
      <c r="L64" s="27">
        <v>0</v>
      </c>
    </row>
    <row r="65" spans="1:12" s="139" customFormat="1" ht="13.8">
      <c r="A65" s="133" t="s">
        <v>1245</v>
      </c>
      <c r="B65" s="134" t="s">
        <v>46</v>
      </c>
      <c r="C65" s="135" t="s">
        <v>1723</v>
      </c>
      <c r="D65" s="135">
        <v>1000000949</v>
      </c>
      <c r="E65" s="136" t="s">
        <v>1724</v>
      </c>
      <c r="F65" s="137">
        <v>44117</v>
      </c>
      <c r="G65" s="41" t="e">
        <f>#REF!/$G$1*($G$1-$E$1)</f>
        <v>#REF!</v>
      </c>
      <c r="H65" s="43">
        <v>0</v>
      </c>
      <c r="I65" s="138">
        <v>0</v>
      </c>
      <c r="J65" s="133"/>
      <c r="K65" s="133" t="s">
        <v>1245</v>
      </c>
      <c r="L65" s="27">
        <v>0</v>
      </c>
    </row>
    <row r="66" spans="1:12" s="139" customFormat="1" ht="13.8">
      <c r="A66" s="133" t="s">
        <v>1245</v>
      </c>
      <c r="B66" s="134" t="s">
        <v>3922</v>
      </c>
      <c r="C66" s="135" t="s">
        <v>1774</v>
      </c>
      <c r="D66" s="135">
        <v>1000003637</v>
      </c>
      <c r="E66" s="140" t="s">
        <v>1775</v>
      </c>
      <c r="F66" s="137">
        <v>45133</v>
      </c>
      <c r="G66" s="41" t="e">
        <f>#REF!/$G$1*($G$1-$E$1)</f>
        <v>#REF!</v>
      </c>
      <c r="H66" s="43">
        <v>0</v>
      </c>
      <c r="I66" s="138">
        <v>1</v>
      </c>
      <c r="J66" s="133"/>
      <c r="K66" s="133" t="s">
        <v>1245</v>
      </c>
      <c r="L66" s="27">
        <v>0</v>
      </c>
    </row>
    <row r="67" spans="1:12" s="139" customFormat="1" ht="13.8">
      <c r="A67" s="133" t="s">
        <v>1245</v>
      </c>
      <c r="B67" s="141" t="s">
        <v>53</v>
      </c>
      <c r="C67" s="135" t="s">
        <v>1976</v>
      </c>
      <c r="D67" s="135">
        <v>1000000053</v>
      </c>
      <c r="E67" s="136" t="s">
        <v>1977</v>
      </c>
      <c r="F67" s="137">
        <v>43642</v>
      </c>
      <c r="G67" s="41" t="e">
        <f>#REF!/$G$1*($G$1-$E$1)</f>
        <v>#REF!</v>
      </c>
      <c r="H67" s="43">
        <v>0</v>
      </c>
      <c r="I67" s="138">
        <v>0</v>
      </c>
      <c r="J67" s="133"/>
      <c r="K67" s="133" t="s">
        <v>1245</v>
      </c>
      <c r="L67" s="27">
        <v>0</v>
      </c>
    </row>
    <row r="68" spans="1:12" s="139" customFormat="1" ht="13.8">
      <c r="A68" s="133" t="s">
        <v>1245</v>
      </c>
      <c r="B68" s="141" t="s">
        <v>53</v>
      </c>
      <c r="C68" s="135" t="s">
        <v>1992</v>
      </c>
      <c r="D68" s="135">
        <v>1000000823</v>
      </c>
      <c r="E68" s="136" t="s">
        <v>1993</v>
      </c>
      <c r="F68" s="137">
        <v>44202</v>
      </c>
      <c r="G68" s="41" t="e">
        <f>#REF!/$G$1*($G$1-$E$1)</f>
        <v>#REF!</v>
      </c>
      <c r="H68" s="43">
        <v>0</v>
      </c>
      <c r="I68" s="138">
        <v>1</v>
      </c>
      <c r="J68" s="133"/>
      <c r="K68" s="133" t="s">
        <v>1245</v>
      </c>
      <c r="L68" s="27">
        <v>0</v>
      </c>
    </row>
    <row r="69" spans="1:12" s="139" customFormat="1" ht="13.8">
      <c r="A69" s="133" t="s">
        <v>1245</v>
      </c>
      <c r="B69" s="141" t="s">
        <v>53</v>
      </c>
      <c r="C69" s="135" t="s">
        <v>1994</v>
      </c>
      <c r="D69" s="135">
        <v>1000000025</v>
      </c>
      <c r="E69" s="136" t="s">
        <v>1995</v>
      </c>
      <c r="F69" s="137">
        <v>44335</v>
      </c>
      <c r="G69" s="41" t="e">
        <f>#REF!/$G$1*($G$1-$E$1)</f>
        <v>#REF!</v>
      </c>
      <c r="H69" s="43">
        <v>0</v>
      </c>
      <c r="I69" s="138">
        <v>0</v>
      </c>
      <c r="J69" s="133"/>
      <c r="K69" s="133" t="s">
        <v>1245</v>
      </c>
      <c r="L69" s="27">
        <v>0</v>
      </c>
    </row>
    <row r="70" spans="1:12" s="139" customFormat="1" ht="13.8">
      <c r="A70" s="138" t="s">
        <v>1245</v>
      </c>
      <c r="B70" s="144" t="s">
        <v>53</v>
      </c>
      <c r="C70" s="144" t="s">
        <v>2022</v>
      </c>
      <c r="D70" s="144">
        <v>1000004087</v>
      </c>
      <c r="E70" s="144" t="s">
        <v>2023</v>
      </c>
      <c r="F70" s="137">
        <v>45519</v>
      </c>
      <c r="G70" s="41" t="e">
        <f>#REF!/$G$1*($G$1-$E$1)</f>
        <v>#REF!</v>
      </c>
      <c r="H70" s="43">
        <v>0</v>
      </c>
      <c r="I70" s="138">
        <v>0</v>
      </c>
      <c r="J70" s="133"/>
      <c r="K70" s="138" t="s">
        <v>1245</v>
      </c>
      <c r="L70" s="27">
        <v>0</v>
      </c>
    </row>
    <row r="71" spans="1:12" s="139" customFormat="1" ht="13.8">
      <c r="A71" s="133" t="s">
        <v>1245</v>
      </c>
      <c r="B71" s="141" t="s">
        <v>57</v>
      </c>
      <c r="C71" s="135" t="s">
        <v>2126</v>
      </c>
      <c r="D71" s="135">
        <v>1000000227</v>
      </c>
      <c r="E71" s="136" t="s">
        <v>2127</v>
      </c>
      <c r="F71" s="137">
        <v>42028</v>
      </c>
      <c r="G71" s="41" t="e">
        <f>#REF!/$G$1*($G$1-$E$1)</f>
        <v>#REF!</v>
      </c>
      <c r="H71" s="43">
        <v>0</v>
      </c>
      <c r="I71" s="138">
        <v>1</v>
      </c>
      <c r="J71" s="133"/>
      <c r="K71" s="133" t="s">
        <v>1245</v>
      </c>
      <c r="L71" s="27">
        <v>0</v>
      </c>
    </row>
    <row r="72" spans="1:12" s="139" customFormat="1" ht="13.8">
      <c r="A72" s="133" t="s">
        <v>1245</v>
      </c>
      <c r="B72" s="141" t="s">
        <v>57</v>
      </c>
      <c r="C72" s="135" t="s">
        <v>2170</v>
      </c>
      <c r="D72" s="135">
        <v>1000003125</v>
      </c>
      <c r="E72" s="136" t="s">
        <v>2171</v>
      </c>
      <c r="F72" s="137">
        <v>44907</v>
      </c>
      <c r="G72" s="41" t="e">
        <f>#REF!/$G$1*($G$1-$E$1)</f>
        <v>#REF!</v>
      </c>
      <c r="H72" s="43">
        <v>0</v>
      </c>
      <c r="I72" s="138">
        <v>0</v>
      </c>
      <c r="J72" s="133"/>
      <c r="K72" s="133" t="s">
        <v>1245</v>
      </c>
      <c r="L72" s="27">
        <v>0</v>
      </c>
    </row>
    <row r="73" spans="1:12" s="139" customFormat="1" ht="13.8">
      <c r="A73" s="133" t="s">
        <v>1245</v>
      </c>
      <c r="B73" s="141" t="s">
        <v>62</v>
      </c>
      <c r="C73" s="135" t="s">
        <v>2315</v>
      </c>
      <c r="D73" s="135">
        <v>1000003211</v>
      </c>
      <c r="E73" s="140" t="s">
        <v>2316</v>
      </c>
      <c r="F73" s="137">
        <v>44930</v>
      </c>
      <c r="G73" s="41" t="e">
        <f>#REF!/$G$1*($G$1-$E$1)</f>
        <v>#REF!</v>
      </c>
      <c r="H73" s="43">
        <v>0</v>
      </c>
      <c r="I73" s="138">
        <v>1</v>
      </c>
      <c r="J73" s="133"/>
      <c r="K73" s="133" t="s">
        <v>1245</v>
      </c>
      <c r="L73" s="27">
        <v>0</v>
      </c>
    </row>
    <row r="74" spans="1:12" s="139" customFormat="1" ht="13.8">
      <c r="A74" s="138" t="s">
        <v>1245</v>
      </c>
      <c r="B74" s="144" t="s">
        <v>62</v>
      </c>
      <c r="C74" s="144" t="s">
        <v>2323</v>
      </c>
      <c r="D74" s="144">
        <v>1000003895</v>
      </c>
      <c r="E74" s="144" t="s">
        <v>2324</v>
      </c>
      <c r="F74" s="137">
        <v>45377</v>
      </c>
      <c r="G74" s="41" t="e">
        <f>#REF!/$G$1*($G$1-$E$1)</f>
        <v>#REF!</v>
      </c>
      <c r="H74" s="43">
        <v>0</v>
      </c>
      <c r="I74" s="138">
        <v>1</v>
      </c>
      <c r="J74" s="133"/>
      <c r="K74" s="138" t="s">
        <v>1245</v>
      </c>
      <c r="L74" s="27">
        <v>0</v>
      </c>
    </row>
    <row r="75" spans="1:12" s="139" customFormat="1" ht="13.8">
      <c r="A75" s="133" t="s">
        <v>1245</v>
      </c>
      <c r="B75" s="141" t="s">
        <v>63</v>
      </c>
      <c r="C75" s="135" t="s">
        <v>2337</v>
      </c>
      <c r="D75" s="135">
        <v>1000000431</v>
      </c>
      <c r="E75" s="136" t="s">
        <v>2338</v>
      </c>
      <c r="F75" s="137">
        <v>42884</v>
      </c>
      <c r="G75" s="41" t="e">
        <f>#REF!/$G$1*($G$1-$E$1)</f>
        <v>#REF!</v>
      </c>
      <c r="H75" s="43">
        <v>0</v>
      </c>
      <c r="I75" s="138">
        <v>0</v>
      </c>
      <c r="J75" s="133"/>
      <c r="K75" s="133" t="s">
        <v>1245</v>
      </c>
      <c r="L75" s="27">
        <v>0</v>
      </c>
    </row>
    <row r="76" spans="1:12" s="139" customFormat="1" ht="13.8">
      <c r="A76" s="138" t="s">
        <v>1245</v>
      </c>
      <c r="B76" s="144" t="s">
        <v>63</v>
      </c>
      <c r="C76" s="144" t="s">
        <v>2371</v>
      </c>
      <c r="D76" s="144">
        <v>1000003871</v>
      </c>
      <c r="E76" s="144" t="s">
        <v>2372</v>
      </c>
      <c r="F76" s="137">
        <v>45349</v>
      </c>
      <c r="G76" s="41" t="e">
        <f>#REF!/$G$1*($G$1-$E$1)</f>
        <v>#REF!</v>
      </c>
      <c r="H76" s="43">
        <v>0</v>
      </c>
      <c r="I76" s="138">
        <v>1</v>
      </c>
      <c r="J76" s="133"/>
      <c r="K76" s="138" t="s">
        <v>1245</v>
      </c>
      <c r="L76" s="27">
        <v>0</v>
      </c>
    </row>
    <row r="77" spans="1:12" s="139" customFormat="1" ht="13.8">
      <c r="A77" s="138" t="s">
        <v>1245</v>
      </c>
      <c r="B77" s="144" t="s">
        <v>63</v>
      </c>
      <c r="C77" s="144" t="s">
        <v>2375</v>
      </c>
      <c r="D77" s="144">
        <v>1000003915</v>
      </c>
      <c r="E77" s="144" t="s">
        <v>2376</v>
      </c>
      <c r="F77" s="137">
        <v>45404</v>
      </c>
      <c r="G77" s="41" t="e">
        <f>#REF!/$G$1*($G$1-$E$1)</f>
        <v>#REF!</v>
      </c>
      <c r="H77" s="43">
        <v>0</v>
      </c>
      <c r="I77" s="138">
        <v>0</v>
      </c>
      <c r="J77" s="133"/>
      <c r="K77" s="138" t="s">
        <v>1245</v>
      </c>
      <c r="L77" s="27">
        <v>0</v>
      </c>
    </row>
    <row r="78" spans="1:12" s="139" customFormat="1" ht="13.8">
      <c r="A78" s="133" t="s">
        <v>1245</v>
      </c>
      <c r="B78" s="141" t="s">
        <v>58</v>
      </c>
      <c r="C78" s="135" t="s">
        <v>2396</v>
      </c>
      <c r="D78" s="135">
        <v>1000000588</v>
      </c>
      <c r="E78" s="136" t="s">
        <v>2397</v>
      </c>
      <c r="F78" s="137">
        <v>42180</v>
      </c>
      <c r="G78" s="41" t="e">
        <f>#REF!/$G$1*($G$1-$E$1)</f>
        <v>#REF!</v>
      </c>
      <c r="H78" s="43">
        <v>0</v>
      </c>
      <c r="I78" s="138">
        <v>0</v>
      </c>
      <c r="J78" s="133"/>
      <c r="K78" s="133" t="s">
        <v>1245</v>
      </c>
      <c r="L78" s="27">
        <v>0</v>
      </c>
    </row>
    <row r="79" spans="1:12" s="139" customFormat="1" ht="13.8">
      <c r="A79" s="133" t="s">
        <v>1245</v>
      </c>
      <c r="B79" s="141" t="s">
        <v>58</v>
      </c>
      <c r="C79" s="135" t="s">
        <v>2410</v>
      </c>
      <c r="D79" s="135">
        <v>1000000583</v>
      </c>
      <c r="E79" s="136" t="s">
        <v>2411</v>
      </c>
      <c r="F79" s="137">
        <v>43014</v>
      </c>
      <c r="G79" s="41" t="e">
        <f>#REF!/$G$1*($G$1-$E$1)</f>
        <v>#REF!</v>
      </c>
      <c r="H79" s="43">
        <v>0</v>
      </c>
      <c r="I79" s="138">
        <v>1</v>
      </c>
      <c r="J79" s="133"/>
      <c r="K79" s="133" t="s">
        <v>1245</v>
      </c>
      <c r="L79" s="27">
        <v>0</v>
      </c>
    </row>
    <row r="80" spans="1:12" s="139" customFormat="1" ht="13.8">
      <c r="A80" s="133" t="s">
        <v>1245</v>
      </c>
      <c r="B80" s="141" t="s">
        <v>58</v>
      </c>
      <c r="C80" s="135" t="s">
        <v>2440</v>
      </c>
      <c r="D80" s="135">
        <v>1000003114</v>
      </c>
      <c r="E80" s="140" t="s">
        <v>2441</v>
      </c>
      <c r="F80" s="137">
        <v>44893</v>
      </c>
      <c r="G80" s="41" t="e">
        <f>#REF!/$G$1*($G$1-$E$1)</f>
        <v>#REF!</v>
      </c>
      <c r="H80" s="43">
        <v>0</v>
      </c>
      <c r="I80" s="138">
        <v>0</v>
      </c>
      <c r="J80" s="133"/>
      <c r="K80" s="133" t="s">
        <v>1245</v>
      </c>
      <c r="L80" s="27">
        <v>0</v>
      </c>
    </row>
    <row r="81" spans="1:12" s="139" customFormat="1" ht="13.8">
      <c r="A81" s="133" t="s">
        <v>1245</v>
      </c>
      <c r="B81" s="141" t="s">
        <v>58</v>
      </c>
      <c r="C81" s="135" t="s">
        <v>2444</v>
      </c>
      <c r="D81" s="135">
        <v>1000003326</v>
      </c>
      <c r="E81" s="140" t="s">
        <v>2445</v>
      </c>
      <c r="F81" s="137">
        <v>44966</v>
      </c>
      <c r="G81" s="41" t="e">
        <f>#REF!/$G$1*($G$1-$E$1)</f>
        <v>#REF!</v>
      </c>
      <c r="H81" s="43">
        <v>0</v>
      </c>
      <c r="I81" s="138">
        <v>0</v>
      </c>
      <c r="J81" s="133"/>
      <c r="K81" s="133" t="s">
        <v>1245</v>
      </c>
      <c r="L81" s="27">
        <v>0</v>
      </c>
    </row>
    <row r="82" spans="1:12" s="139" customFormat="1" ht="13.8">
      <c r="A82" s="133" t="s">
        <v>1245</v>
      </c>
      <c r="B82" s="141" t="s">
        <v>58</v>
      </c>
      <c r="C82" s="135" t="s">
        <v>2448</v>
      </c>
      <c r="D82" s="135">
        <v>1000003554</v>
      </c>
      <c r="E82" s="140" t="s">
        <v>2449</v>
      </c>
      <c r="F82" s="137">
        <v>45072</v>
      </c>
      <c r="G82" s="41" t="e">
        <f>#REF!/$G$1*($G$1-$E$1)</f>
        <v>#REF!</v>
      </c>
      <c r="H82" s="43">
        <v>0</v>
      </c>
      <c r="I82" s="138">
        <v>0</v>
      </c>
      <c r="J82" s="133"/>
      <c r="K82" s="133" t="s">
        <v>1245</v>
      </c>
      <c r="L82" s="27">
        <v>0</v>
      </c>
    </row>
    <row r="83" spans="1:12" s="139" customFormat="1" ht="13.8">
      <c r="A83" s="138" t="s">
        <v>1245</v>
      </c>
      <c r="B83" s="141" t="s">
        <v>58</v>
      </c>
      <c r="C83" s="144" t="s">
        <v>2458</v>
      </c>
      <c r="D83" s="144">
        <v>1000003867</v>
      </c>
      <c r="E83" s="144" t="s">
        <v>2459</v>
      </c>
      <c r="F83" s="137">
        <v>45342</v>
      </c>
      <c r="G83" s="41" t="e">
        <f>#REF!/$G$1*($G$1-$E$1)</f>
        <v>#REF!</v>
      </c>
      <c r="H83" s="43">
        <v>0</v>
      </c>
      <c r="I83" s="138">
        <v>0</v>
      </c>
      <c r="J83" s="133"/>
      <c r="K83" s="138" t="s">
        <v>1245</v>
      </c>
      <c r="L83" s="27">
        <v>0</v>
      </c>
    </row>
    <row r="84" spans="1:12" s="139" customFormat="1" ht="13.8">
      <c r="A84" s="133" t="s">
        <v>1245</v>
      </c>
      <c r="B84" s="141" t="s">
        <v>50</v>
      </c>
      <c r="C84" s="135" t="s">
        <v>2484</v>
      </c>
      <c r="D84" s="135">
        <v>1000000772</v>
      </c>
      <c r="E84" s="136" t="s">
        <v>2485</v>
      </c>
      <c r="F84" s="137">
        <v>40640</v>
      </c>
      <c r="G84" s="41" t="e">
        <f>#REF!/$G$1*($G$1-$E$1)</f>
        <v>#REF!</v>
      </c>
      <c r="H84" s="43">
        <v>0</v>
      </c>
      <c r="I84" s="138">
        <v>0</v>
      </c>
      <c r="J84" s="133"/>
      <c r="K84" s="133" t="s">
        <v>1245</v>
      </c>
      <c r="L84" s="27">
        <v>0</v>
      </c>
    </row>
    <row r="85" spans="1:12" s="139" customFormat="1" ht="13.8">
      <c r="A85" s="133" t="s">
        <v>1245</v>
      </c>
      <c r="B85" s="141" t="s">
        <v>50</v>
      </c>
      <c r="C85" s="135" t="s">
        <v>2488</v>
      </c>
      <c r="D85" s="135">
        <v>1000000768</v>
      </c>
      <c r="E85" s="136" t="s">
        <v>2489</v>
      </c>
      <c r="F85" s="137">
        <v>41816</v>
      </c>
      <c r="G85" s="41" t="e">
        <f>#REF!/$G$1*($G$1-$E$1)</f>
        <v>#REF!</v>
      </c>
      <c r="H85" s="43">
        <v>0</v>
      </c>
      <c r="I85" s="138">
        <v>0</v>
      </c>
      <c r="J85" s="133"/>
      <c r="K85" s="133" t="s">
        <v>1245</v>
      </c>
      <c r="L85" s="27">
        <v>0</v>
      </c>
    </row>
    <row r="86" spans="1:12" s="139" customFormat="1" ht="13.8">
      <c r="A86" s="133" t="s">
        <v>1245</v>
      </c>
      <c r="B86" s="141" t="s">
        <v>50</v>
      </c>
      <c r="C86" s="135" t="s">
        <v>2500</v>
      </c>
      <c r="D86" s="135">
        <v>1000001085</v>
      </c>
      <c r="E86" s="136" t="s">
        <v>2501</v>
      </c>
      <c r="F86" s="137">
        <v>43582</v>
      </c>
      <c r="G86" s="41" t="e">
        <f>#REF!/$G$1*($G$1-$E$1)</f>
        <v>#REF!</v>
      </c>
      <c r="H86" s="43">
        <v>0</v>
      </c>
      <c r="I86" s="138">
        <v>0</v>
      </c>
      <c r="J86" s="133"/>
      <c r="K86" s="133" t="s">
        <v>1245</v>
      </c>
      <c r="L86" s="27">
        <v>0</v>
      </c>
    </row>
    <row r="87" spans="1:12" s="139" customFormat="1" ht="13.8">
      <c r="A87" s="138" t="s">
        <v>1245</v>
      </c>
      <c r="B87" s="144" t="s">
        <v>50</v>
      </c>
      <c r="C87" s="144" t="s">
        <v>2526</v>
      </c>
      <c r="D87" s="144">
        <v>1000004072</v>
      </c>
      <c r="E87" s="144" t="s">
        <v>2527</v>
      </c>
      <c r="F87" s="137">
        <v>45504</v>
      </c>
      <c r="G87" s="41" t="e">
        <f>#REF!/$G$1*($G$1-$E$1)</f>
        <v>#REF!</v>
      </c>
      <c r="H87" s="43">
        <v>0</v>
      </c>
      <c r="I87" s="138">
        <v>0</v>
      </c>
      <c r="J87" s="133"/>
      <c r="K87" s="138" t="s">
        <v>1245</v>
      </c>
      <c r="L87" s="27">
        <v>0</v>
      </c>
    </row>
    <row r="88" spans="1:12" s="139" customFormat="1" ht="13.8">
      <c r="A88" s="133" t="s">
        <v>1245</v>
      </c>
      <c r="B88" s="141" t="s">
        <v>52</v>
      </c>
      <c r="C88" s="135" t="s">
        <v>2530</v>
      </c>
      <c r="D88" s="135">
        <v>1000000786</v>
      </c>
      <c r="E88" s="136" t="s">
        <v>2531</v>
      </c>
      <c r="F88" s="137">
        <v>41233</v>
      </c>
      <c r="G88" s="41" t="e">
        <f>#REF!/$G$1*($G$1-$E$1)</f>
        <v>#REF!</v>
      </c>
      <c r="H88" s="43">
        <v>0</v>
      </c>
      <c r="I88" s="138">
        <v>1</v>
      </c>
      <c r="J88" s="133"/>
      <c r="K88" s="133" t="s">
        <v>1245</v>
      </c>
      <c r="L88" s="27">
        <v>0</v>
      </c>
    </row>
    <row r="89" spans="1:12" s="139" customFormat="1" ht="13.8">
      <c r="A89" s="133" t="s">
        <v>3918</v>
      </c>
      <c r="B89" s="141" t="s">
        <v>2569</v>
      </c>
      <c r="C89" s="152" t="s">
        <v>2633</v>
      </c>
      <c r="D89" s="135">
        <v>1000001998</v>
      </c>
      <c r="E89" s="136" t="s">
        <v>2634</v>
      </c>
      <c r="F89" s="137">
        <v>44468</v>
      </c>
      <c r="G89" s="41" t="e">
        <f>#REF!/$G$1*($G$1-$E$1)</f>
        <v>#REF!</v>
      </c>
      <c r="H89" s="43">
        <v>0</v>
      </c>
      <c r="I89" s="138">
        <v>0</v>
      </c>
      <c r="J89" s="133"/>
      <c r="K89" s="133" t="s">
        <v>3918</v>
      </c>
      <c r="L89" s="27">
        <v>0</v>
      </c>
    </row>
    <row r="90" spans="1:12" s="139" customFormat="1" ht="13.8">
      <c r="A90" s="133" t="s">
        <v>3918</v>
      </c>
      <c r="B90" s="144" t="s">
        <v>69</v>
      </c>
      <c r="C90" s="144" t="s">
        <v>2691</v>
      </c>
      <c r="D90" s="144">
        <v>1000004035</v>
      </c>
      <c r="E90" s="144" t="s">
        <v>2692</v>
      </c>
      <c r="F90" s="137">
        <v>45478</v>
      </c>
      <c r="G90" s="41" t="e">
        <f>#REF!/$G$1*($G$1-$E$1)</f>
        <v>#REF!</v>
      </c>
      <c r="H90" s="43">
        <v>0</v>
      </c>
      <c r="I90" s="138">
        <v>0</v>
      </c>
      <c r="J90" s="133"/>
      <c r="K90" s="133" t="s">
        <v>3918</v>
      </c>
      <c r="L90" s="27">
        <v>0</v>
      </c>
    </row>
    <row r="91" spans="1:12" s="139" customFormat="1" ht="13.8">
      <c r="A91" s="133" t="s">
        <v>3918</v>
      </c>
      <c r="B91" s="141" t="s">
        <v>71</v>
      </c>
      <c r="C91" s="141" t="s">
        <v>2709</v>
      </c>
      <c r="D91" s="135">
        <v>1000001406</v>
      </c>
      <c r="E91" s="136" t="s">
        <v>2710</v>
      </c>
      <c r="F91" s="137">
        <v>41479</v>
      </c>
      <c r="G91" s="41" t="e">
        <f>#REF!/$G$1*($G$1-$E$1)</f>
        <v>#REF!</v>
      </c>
      <c r="H91" s="43">
        <v>0</v>
      </c>
      <c r="I91" s="138">
        <v>0</v>
      </c>
      <c r="J91" s="133"/>
      <c r="K91" s="133" t="s">
        <v>3918</v>
      </c>
      <c r="L91" s="27">
        <v>0</v>
      </c>
    </row>
    <row r="92" spans="1:12" s="139" customFormat="1" ht="13.8">
      <c r="A92" s="133" t="s">
        <v>3918</v>
      </c>
      <c r="B92" s="141" t="s">
        <v>71</v>
      </c>
      <c r="C92" s="152" t="s">
        <v>2711</v>
      </c>
      <c r="D92" s="135">
        <v>1000001415</v>
      </c>
      <c r="E92" s="136" t="s">
        <v>2712</v>
      </c>
      <c r="F92" s="137">
        <v>41543</v>
      </c>
      <c r="G92" s="41" t="e">
        <f>#REF!/$G$1*($G$1-$E$1)</f>
        <v>#REF!</v>
      </c>
      <c r="H92" s="43">
        <v>0</v>
      </c>
      <c r="I92" s="138">
        <v>0</v>
      </c>
      <c r="J92" s="133"/>
      <c r="K92" s="133" t="s">
        <v>3918</v>
      </c>
      <c r="L92" s="27">
        <v>0</v>
      </c>
    </row>
    <row r="93" spans="1:12" s="139" customFormat="1" ht="13.8">
      <c r="A93" s="133" t="s">
        <v>3918</v>
      </c>
      <c r="B93" s="141" t="s">
        <v>71</v>
      </c>
      <c r="C93" s="152" t="s">
        <v>2727</v>
      </c>
      <c r="D93" s="135">
        <v>1000001419</v>
      </c>
      <c r="E93" s="136" t="s">
        <v>2728</v>
      </c>
      <c r="F93" s="137">
        <v>42671</v>
      </c>
      <c r="G93" s="41" t="e">
        <f>#REF!/$G$1*($G$1-$E$1)</f>
        <v>#REF!</v>
      </c>
      <c r="H93" s="43">
        <v>0</v>
      </c>
      <c r="I93" s="138">
        <v>0</v>
      </c>
      <c r="J93" s="133"/>
      <c r="K93" s="133" t="s">
        <v>3918</v>
      </c>
      <c r="L93" s="27">
        <v>0</v>
      </c>
    </row>
    <row r="94" spans="1:12" s="139" customFormat="1" ht="13.8">
      <c r="A94" s="133" t="s">
        <v>3918</v>
      </c>
      <c r="B94" s="141" t="s">
        <v>71</v>
      </c>
      <c r="C94" s="152" t="s">
        <v>2731</v>
      </c>
      <c r="D94" s="135">
        <v>1000001446</v>
      </c>
      <c r="E94" s="136" t="s">
        <v>2732</v>
      </c>
      <c r="F94" s="137">
        <v>43239</v>
      </c>
      <c r="G94" s="41" t="e">
        <f>#REF!/$G$1*($G$1-$E$1)</f>
        <v>#REF!</v>
      </c>
      <c r="H94" s="43">
        <v>0</v>
      </c>
      <c r="I94" s="138">
        <v>0</v>
      </c>
      <c r="J94" s="133"/>
      <c r="K94" s="133" t="s">
        <v>3918</v>
      </c>
      <c r="L94" s="27">
        <v>0</v>
      </c>
    </row>
    <row r="95" spans="1:12" s="139" customFormat="1" ht="13.8">
      <c r="A95" s="133" t="s">
        <v>3918</v>
      </c>
      <c r="B95" s="141" t="s">
        <v>71</v>
      </c>
      <c r="C95" s="152" t="s">
        <v>2737</v>
      </c>
      <c r="D95" s="135">
        <v>1000001450</v>
      </c>
      <c r="E95" s="136" t="s">
        <v>2738</v>
      </c>
      <c r="F95" s="137">
        <v>43460</v>
      </c>
      <c r="G95" s="41" t="e">
        <f>#REF!/$G$1*($G$1-$E$1)</f>
        <v>#REF!</v>
      </c>
      <c r="H95" s="43">
        <v>0</v>
      </c>
      <c r="I95" s="138">
        <v>0</v>
      </c>
      <c r="J95" s="133"/>
      <c r="K95" s="133" t="s">
        <v>3918</v>
      </c>
      <c r="L95" s="27">
        <v>0</v>
      </c>
    </row>
    <row r="96" spans="1:12" s="139" customFormat="1" ht="13.8">
      <c r="A96" s="133" t="s">
        <v>3918</v>
      </c>
      <c r="B96" s="141" t="s">
        <v>71</v>
      </c>
      <c r="C96" s="152" t="s">
        <v>2741</v>
      </c>
      <c r="D96" s="135">
        <v>1000001441</v>
      </c>
      <c r="E96" s="136" t="s">
        <v>2742</v>
      </c>
      <c r="F96" s="137">
        <v>43581</v>
      </c>
      <c r="G96" s="41" t="e">
        <f>#REF!/$G$1*($G$1-$E$1)</f>
        <v>#REF!</v>
      </c>
      <c r="H96" s="43">
        <v>0</v>
      </c>
      <c r="I96" s="138">
        <v>0</v>
      </c>
      <c r="J96" s="133"/>
      <c r="K96" s="133" t="s">
        <v>3918</v>
      </c>
      <c r="L96" s="27">
        <v>0</v>
      </c>
    </row>
    <row r="97" spans="1:12" s="139" customFormat="1" ht="13.8">
      <c r="A97" s="133" t="s">
        <v>3918</v>
      </c>
      <c r="B97" s="141" t="s">
        <v>71</v>
      </c>
      <c r="C97" s="152" t="s">
        <v>2761</v>
      </c>
      <c r="D97" s="135">
        <v>1000001455</v>
      </c>
      <c r="E97" s="136" t="s">
        <v>2762</v>
      </c>
      <c r="F97" s="137">
        <v>44049</v>
      </c>
      <c r="G97" s="41" t="e">
        <f>#REF!/$G$1*($G$1-$E$1)</f>
        <v>#REF!</v>
      </c>
      <c r="H97" s="43">
        <v>0</v>
      </c>
      <c r="I97" s="138">
        <v>1</v>
      </c>
      <c r="J97" s="133"/>
      <c r="K97" s="133" t="s">
        <v>3918</v>
      </c>
      <c r="L97" s="27">
        <v>0</v>
      </c>
    </row>
    <row r="98" spans="1:12" s="139" customFormat="1" ht="13.8">
      <c r="A98" s="133" t="s">
        <v>3918</v>
      </c>
      <c r="B98" s="141" t="s">
        <v>71</v>
      </c>
      <c r="C98" s="135" t="s">
        <v>2771</v>
      </c>
      <c r="D98" s="135">
        <v>1000002031</v>
      </c>
      <c r="E98" s="136" t="s">
        <v>2772</v>
      </c>
      <c r="F98" s="137">
        <v>44501</v>
      </c>
      <c r="G98" s="41" t="e">
        <f>#REF!/$G$1*($G$1-$E$1)</f>
        <v>#REF!</v>
      </c>
      <c r="H98" s="43">
        <v>0</v>
      </c>
      <c r="I98" s="138">
        <v>0</v>
      </c>
      <c r="J98" s="133"/>
      <c r="K98" s="133" t="s">
        <v>3918</v>
      </c>
      <c r="L98" s="27">
        <v>0</v>
      </c>
    </row>
    <row r="99" spans="1:12" s="139" customFormat="1" ht="13.8">
      <c r="A99" s="133" t="s">
        <v>3918</v>
      </c>
      <c r="B99" s="141" t="s">
        <v>71</v>
      </c>
      <c r="C99" s="152" t="s">
        <v>2792</v>
      </c>
      <c r="D99" s="135">
        <v>1000003387</v>
      </c>
      <c r="E99" s="141" t="s">
        <v>2793</v>
      </c>
      <c r="F99" s="137">
        <v>44984</v>
      </c>
      <c r="G99" s="41" t="e">
        <f>#REF!/$G$1*($G$1-$E$1)</f>
        <v>#REF!</v>
      </c>
      <c r="H99" s="43">
        <v>0</v>
      </c>
      <c r="I99" s="138">
        <v>1</v>
      </c>
      <c r="J99" s="133"/>
      <c r="K99" s="133" t="s">
        <v>3918</v>
      </c>
      <c r="L99" s="27">
        <v>0</v>
      </c>
    </row>
    <row r="100" spans="1:12" s="139" customFormat="1" ht="13.8">
      <c r="A100" s="138" t="s">
        <v>3919</v>
      </c>
      <c r="B100" s="141" t="s">
        <v>80</v>
      </c>
      <c r="C100" s="141" t="s">
        <v>2848</v>
      </c>
      <c r="D100" s="135">
        <v>1000001917</v>
      </c>
      <c r="E100" s="136" t="s">
        <v>2849</v>
      </c>
      <c r="F100" s="137">
        <v>42506</v>
      </c>
      <c r="G100" s="41" t="e">
        <f>#REF!/$G$1*($G$1-$E$1)</f>
        <v>#REF!</v>
      </c>
      <c r="H100" s="43">
        <v>0</v>
      </c>
      <c r="I100" s="138">
        <v>1</v>
      </c>
      <c r="J100" s="138"/>
      <c r="K100" s="138" t="s">
        <v>3919</v>
      </c>
      <c r="L100" s="27">
        <v>0</v>
      </c>
    </row>
    <row r="101" spans="1:12" s="139" customFormat="1" ht="13.8">
      <c r="A101" s="138" t="s">
        <v>3919</v>
      </c>
      <c r="B101" s="141" t="s">
        <v>80</v>
      </c>
      <c r="C101" s="141" t="s">
        <v>2856</v>
      </c>
      <c r="D101" s="135">
        <v>1000001924</v>
      </c>
      <c r="E101" s="136" t="s">
        <v>2857</v>
      </c>
      <c r="F101" s="137">
        <v>43088</v>
      </c>
      <c r="G101" s="41" t="e">
        <f>#REF!/$G$1*($G$1-$E$1)</f>
        <v>#REF!</v>
      </c>
      <c r="H101" s="43">
        <v>0</v>
      </c>
      <c r="I101" s="138">
        <v>0</v>
      </c>
      <c r="J101" s="138"/>
      <c r="K101" s="138" t="s">
        <v>3919</v>
      </c>
      <c r="L101" s="27">
        <v>0</v>
      </c>
    </row>
    <row r="102" spans="1:12" s="139" customFormat="1" ht="13.8">
      <c r="A102" s="138" t="s">
        <v>3919</v>
      </c>
      <c r="B102" s="141" t="s">
        <v>80</v>
      </c>
      <c r="C102" s="141" t="s">
        <v>2876</v>
      </c>
      <c r="D102" s="135">
        <v>1000001950</v>
      </c>
      <c r="E102" s="136" t="s">
        <v>2877</v>
      </c>
      <c r="F102" s="137">
        <v>43774</v>
      </c>
      <c r="G102" s="41" t="e">
        <f>#REF!/$G$1*($G$1-$E$1)</f>
        <v>#REF!</v>
      </c>
      <c r="H102" s="43">
        <v>0</v>
      </c>
      <c r="I102" s="138">
        <v>0</v>
      </c>
      <c r="J102" s="138"/>
      <c r="K102" s="138" t="s">
        <v>3919</v>
      </c>
      <c r="L102" s="27">
        <v>0</v>
      </c>
    </row>
    <row r="103" spans="1:12" s="139" customFormat="1" ht="13.8">
      <c r="A103" s="138" t="s">
        <v>3919</v>
      </c>
      <c r="B103" s="141" t="s">
        <v>80</v>
      </c>
      <c r="C103" s="141" t="s">
        <v>2886</v>
      </c>
      <c r="D103" s="135">
        <v>1000002024</v>
      </c>
      <c r="E103" s="136" t="s">
        <v>2887</v>
      </c>
      <c r="F103" s="137">
        <v>44501</v>
      </c>
      <c r="G103" s="41" t="e">
        <f>#REF!/$G$1*($G$1-$E$1)</f>
        <v>#REF!</v>
      </c>
      <c r="H103" s="43">
        <v>0</v>
      </c>
      <c r="I103" s="138">
        <v>1</v>
      </c>
      <c r="J103" s="138"/>
      <c r="K103" s="138" t="s">
        <v>3919</v>
      </c>
      <c r="L103" s="27">
        <v>0</v>
      </c>
    </row>
    <row r="104" spans="1:12" s="139" customFormat="1" ht="13.8">
      <c r="A104" s="138" t="s">
        <v>3919</v>
      </c>
      <c r="B104" s="144" t="s">
        <v>80</v>
      </c>
      <c r="C104" s="144" t="s">
        <v>2922</v>
      </c>
      <c r="D104" s="144">
        <v>1000004009</v>
      </c>
      <c r="E104" s="144" t="s">
        <v>2923</v>
      </c>
      <c r="F104" s="137">
        <v>45457</v>
      </c>
      <c r="G104" s="41" t="e">
        <f>#REF!/$G$1*($G$1-$E$1)</f>
        <v>#REF!</v>
      </c>
      <c r="H104" s="43">
        <v>0</v>
      </c>
      <c r="I104" s="138">
        <v>0</v>
      </c>
      <c r="J104" s="138"/>
      <c r="K104" s="138" t="s">
        <v>3919</v>
      </c>
      <c r="L104" s="27">
        <v>0</v>
      </c>
    </row>
    <row r="105" spans="1:12" s="139" customFormat="1" ht="13.8">
      <c r="A105" s="138" t="s">
        <v>3919</v>
      </c>
      <c r="B105" s="141" t="s">
        <v>80</v>
      </c>
      <c r="C105" s="144" t="s">
        <v>2924</v>
      </c>
      <c r="D105" s="144">
        <v>1000004033</v>
      </c>
      <c r="E105" s="144" t="s">
        <v>2925</v>
      </c>
      <c r="F105" s="137">
        <v>45477</v>
      </c>
      <c r="G105" s="41" t="e">
        <f>#REF!/$G$1*($G$1-$E$1)</f>
        <v>#REF!</v>
      </c>
      <c r="H105" s="43">
        <v>0</v>
      </c>
      <c r="I105" s="138">
        <v>0</v>
      </c>
      <c r="J105" s="138"/>
      <c r="K105" s="138" t="s">
        <v>3919</v>
      </c>
      <c r="L105" s="27">
        <v>0</v>
      </c>
    </row>
    <row r="106" spans="1:12" s="139" customFormat="1" ht="13.8">
      <c r="A106" s="138" t="s">
        <v>3919</v>
      </c>
      <c r="B106" s="144" t="s">
        <v>80</v>
      </c>
      <c r="C106" s="144" t="s">
        <v>2928</v>
      </c>
      <c r="D106" s="144">
        <v>1000004077</v>
      </c>
      <c r="E106" s="144" t="s">
        <v>2929</v>
      </c>
      <c r="F106" s="137">
        <v>45509</v>
      </c>
      <c r="G106" s="41" t="e">
        <f>#REF!/$G$1*($G$1-$E$1)</f>
        <v>#REF!</v>
      </c>
      <c r="H106" s="43">
        <v>0</v>
      </c>
      <c r="I106" s="138">
        <v>0</v>
      </c>
      <c r="J106" s="138"/>
      <c r="K106" s="138" t="s">
        <v>3919</v>
      </c>
      <c r="L106" s="27">
        <v>0</v>
      </c>
    </row>
    <row r="107" spans="1:12" s="139" customFormat="1" ht="13.8">
      <c r="A107" s="138" t="s">
        <v>3919</v>
      </c>
      <c r="B107" s="141" t="s">
        <v>84</v>
      </c>
      <c r="C107" s="152" t="s">
        <v>2962</v>
      </c>
      <c r="D107" s="135">
        <v>1000002679</v>
      </c>
      <c r="E107" s="141" t="s">
        <v>2963</v>
      </c>
      <c r="F107" s="137">
        <v>44739</v>
      </c>
      <c r="G107" s="41" t="e">
        <f>#REF!/$G$1*($G$1-$E$1)</f>
        <v>#REF!</v>
      </c>
      <c r="H107" s="43">
        <v>0</v>
      </c>
      <c r="I107" s="138">
        <v>0</v>
      </c>
      <c r="J107" s="138"/>
      <c r="K107" s="138" t="s">
        <v>3919</v>
      </c>
      <c r="L107" s="27">
        <v>0</v>
      </c>
    </row>
    <row r="108" spans="1:12" s="139" customFormat="1" ht="13.8">
      <c r="A108" s="138" t="s">
        <v>3919</v>
      </c>
      <c r="B108" s="144" t="s">
        <v>84</v>
      </c>
      <c r="C108" s="144" t="s">
        <v>2966</v>
      </c>
      <c r="D108" s="144">
        <v>1000001581</v>
      </c>
      <c r="E108" s="144" t="s">
        <v>2967</v>
      </c>
      <c r="F108" s="137">
        <v>41719</v>
      </c>
      <c r="G108" s="41" t="e">
        <f>#REF!/$G$1*($G$1-$E$1)</f>
        <v>#REF!</v>
      </c>
      <c r="H108" s="43">
        <v>0</v>
      </c>
      <c r="I108" s="138">
        <v>1</v>
      </c>
      <c r="J108" s="138"/>
      <c r="K108" s="138" t="s">
        <v>3919</v>
      </c>
      <c r="L108" s="27">
        <v>0</v>
      </c>
    </row>
    <row r="109" spans="1:12" s="139" customFormat="1" ht="13.8">
      <c r="A109" s="138" t="s">
        <v>3919</v>
      </c>
      <c r="B109" s="144" t="s">
        <v>84</v>
      </c>
      <c r="C109" s="144" t="s">
        <v>2998</v>
      </c>
      <c r="D109" s="144">
        <v>1000004095</v>
      </c>
      <c r="E109" s="144" t="s">
        <v>2999</v>
      </c>
      <c r="F109" s="137">
        <v>45527</v>
      </c>
      <c r="G109" s="41" t="e">
        <f>#REF!/$G$1*($G$1-$E$1)</f>
        <v>#REF!</v>
      </c>
      <c r="H109" s="43">
        <v>0</v>
      </c>
      <c r="I109" s="138">
        <v>0</v>
      </c>
      <c r="J109" s="138"/>
      <c r="K109" s="138" t="s">
        <v>3919</v>
      </c>
      <c r="L109" s="27">
        <v>0</v>
      </c>
    </row>
    <row r="110" spans="1:12" s="139" customFormat="1" ht="13.8">
      <c r="A110" s="133" t="s">
        <v>3918</v>
      </c>
      <c r="B110" s="141" t="s">
        <v>73</v>
      </c>
      <c r="C110" s="152" t="s">
        <v>3000</v>
      </c>
      <c r="D110" s="135">
        <v>1000001354</v>
      </c>
      <c r="E110" s="136" t="s">
        <v>3001</v>
      </c>
      <c r="F110" s="137">
        <v>40802</v>
      </c>
      <c r="G110" s="41" t="e">
        <f>#REF!/$G$1*($G$1-$E$1)</f>
        <v>#REF!</v>
      </c>
      <c r="H110" s="43">
        <v>0</v>
      </c>
      <c r="I110" s="138">
        <v>0</v>
      </c>
      <c r="J110" s="133"/>
      <c r="K110" s="133" t="s">
        <v>3918</v>
      </c>
      <c r="L110" s="27">
        <v>0</v>
      </c>
    </row>
    <row r="111" spans="1:12" s="139" customFormat="1" ht="13.8">
      <c r="A111" s="133" t="s">
        <v>3061</v>
      </c>
      <c r="B111" s="141" t="s">
        <v>87</v>
      </c>
      <c r="C111" s="152" t="s">
        <v>3092</v>
      </c>
      <c r="D111" s="135">
        <v>1000001509</v>
      </c>
      <c r="E111" s="136" t="s">
        <v>3093</v>
      </c>
      <c r="F111" s="137">
        <v>43276</v>
      </c>
      <c r="G111" s="41" t="e">
        <f>#REF!/$G$1*($G$1-$E$1)</f>
        <v>#REF!</v>
      </c>
      <c r="H111" s="43">
        <v>0</v>
      </c>
      <c r="I111" s="138">
        <v>1</v>
      </c>
      <c r="J111" s="133"/>
      <c r="K111" s="133" t="s">
        <v>3061</v>
      </c>
      <c r="L111" s="27">
        <v>0</v>
      </c>
    </row>
    <row r="112" spans="1:12" s="139" customFormat="1" ht="13.8">
      <c r="A112" s="133" t="s">
        <v>3061</v>
      </c>
      <c r="B112" s="141" t="s">
        <v>87</v>
      </c>
      <c r="C112" s="152" t="s">
        <v>3098</v>
      </c>
      <c r="D112" s="135">
        <v>1000001494</v>
      </c>
      <c r="E112" s="136" t="s">
        <v>3099</v>
      </c>
      <c r="F112" s="137">
        <v>43875</v>
      </c>
      <c r="G112" s="41" t="e">
        <f>#REF!/$G$1*($G$1-$E$1)</f>
        <v>#REF!</v>
      </c>
      <c r="H112" s="43">
        <v>0</v>
      </c>
      <c r="I112" s="138">
        <v>0</v>
      </c>
      <c r="J112" s="133"/>
      <c r="K112" s="133" t="s">
        <v>3061</v>
      </c>
      <c r="L112" s="27">
        <v>0</v>
      </c>
    </row>
    <row r="113" spans="1:12" s="139" customFormat="1" ht="13.8">
      <c r="A113" s="133" t="s">
        <v>3061</v>
      </c>
      <c r="B113" s="141" t="s">
        <v>87</v>
      </c>
      <c r="C113" s="152" t="s">
        <v>3122</v>
      </c>
      <c r="D113" s="135">
        <v>1000002772</v>
      </c>
      <c r="E113" s="136" t="s">
        <v>3123</v>
      </c>
      <c r="F113" s="137">
        <v>44692</v>
      </c>
      <c r="G113" s="41" t="e">
        <f>#REF!/$G$1*($G$1-$E$1)</f>
        <v>#REF!</v>
      </c>
      <c r="H113" s="43">
        <v>0</v>
      </c>
      <c r="I113" s="138">
        <v>1</v>
      </c>
      <c r="J113" s="133"/>
      <c r="K113" s="133" t="s">
        <v>3061</v>
      </c>
      <c r="L113" s="27">
        <v>0</v>
      </c>
    </row>
    <row r="114" spans="1:12" s="139" customFormat="1" ht="13.8">
      <c r="A114" s="133" t="s">
        <v>3061</v>
      </c>
      <c r="B114" s="141" t="s">
        <v>87</v>
      </c>
      <c r="C114" s="152" t="s">
        <v>3132</v>
      </c>
      <c r="D114" s="135">
        <v>1000003373</v>
      </c>
      <c r="E114" s="141" t="s">
        <v>3133</v>
      </c>
      <c r="F114" s="137">
        <v>44977</v>
      </c>
      <c r="G114" s="41" t="e">
        <f>#REF!/$G$1*($G$1-$E$1)</f>
        <v>#REF!</v>
      </c>
      <c r="H114" s="43">
        <v>0</v>
      </c>
      <c r="I114" s="138">
        <v>0</v>
      </c>
      <c r="J114" s="133"/>
      <c r="K114" s="133" t="s">
        <v>3061</v>
      </c>
      <c r="L114" s="27">
        <v>0</v>
      </c>
    </row>
    <row r="115" spans="1:12" s="139" customFormat="1" ht="13.8">
      <c r="A115" s="138" t="s">
        <v>3061</v>
      </c>
      <c r="B115" s="144" t="s">
        <v>87</v>
      </c>
      <c r="C115" s="144" t="s">
        <v>3144</v>
      </c>
      <c r="D115" s="144">
        <v>1000003972</v>
      </c>
      <c r="E115" s="144" t="s">
        <v>3145</v>
      </c>
      <c r="F115" s="137">
        <v>45430</v>
      </c>
      <c r="G115" s="41" t="e">
        <f>#REF!/$G$1*($G$1-$E$1)</f>
        <v>#REF!</v>
      </c>
      <c r="H115" s="43">
        <v>0</v>
      </c>
      <c r="I115" s="138">
        <v>0</v>
      </c>
      <c r="J115" s="138"/>
      <c r="K115" s="138" t="s">
        <v>3061</v>
      </c>
      <c r="L115" s="27">
        <v>0</v>
      </c>
    </row>
    <row r="116" spans="1:12" s="139" customFormat="1" ht="13.8">
      <c r="A116" s="133" t="s">
        <v>3061</v>
      </c>
      <c r="B116" s="141" t="s">
        <v>3172</v>
      </c>
      <c r="C116" s="152" t="s">
        <v>3173</v>
      </c>
      <c r="D116" s="135">
        <v>1000001820</v>
      </c>
      <c r="E116" s="136" t="s">
        <v>3174</v>
      </c>
      <c r="F116" s="137">
        <v>42243</v>
      </c>
      <c r="G116" s="41" t="e">
        <f>#REF!/$G$1*($G$1-$E$1)</f>
        <v>#REF!</v>
      </c>
      <c r="H116" s="43">
        <v>0</v>
      </c>
      <c r="I116" s="138">
        <v>1</v>
      </c>
      <c r="J116" s="133"/>
      <c r="K116" s="133" t="s">
        <v>3061</v>
      </c>
      <c r="L116" s="27">
        <v>0</v>
      </c>
    </row>
    <row r="117" spans="1:12" s="139" customFormat="1" ht="13.8">
      <c r="A117" s="133" t="s">
        <v>3061</v>
      </c>
      <c r="B117" s="141" t="s">
        <v>3172</v>
      </c>
      <c r="C117" s="152" t="s">
        <v>3179</v>
      </c>
      <c r="D117" s="135">
        <v>1000001813</v>
      </c>
      <c r="E117" s="136" t="s">
        <v>3180</v>
      </c>
      <c r="F117" s="137">
        <v>42574</v>
      </c>
      <c r="G117" s="41" t="e">
        <f>#REF!/$G$1*($G$1-$E$1)</f>
        <v>#REF!</v>
      </c>
      <c r="H117" s="43">
        <v>0</v>
      </c>
      <c r="I117" s="138">
        <v>1</v>
      </c>
      <c r="J117" s="133"/>
      <c r="K117" s="133" t="s">
        <v>3061</v>
      </c>
      <c r="L117" s="27">
        <v>0</v>
      </c>
    </row>
    <row r="118" spans="1:12" s="139" customFormat="1" ht="13.8">
      <c r="A118" s="133" t="s">
        <v>3061</v>
      </c>
      <c r="B118" s="141" t="s">
        <v>3172</v>
      </c>
      <c r="C118" s="152" t="s">
        <v>3191</v>
      </c>
      <c r="D118" s="135">
        <v>1000002074</v>
      </c>
      <c r="E118" s="153" t="s">
        <v>3192</v>
      </c>
      <c r="F118" s="137">
        <v>44531</v>
      </c>
      <c r="G118" s="41" t="e">
        <f>#REF!/$G$1*($G$1-$E$1)</f>
        <v>#REF!</v>
      </c>
      <c r="H118" s="43">
        <v>0</v>
      </c>
      <c r="I118" s="138">
        <v>0</v>
      </c>
      <c r="J118" s="133"/>
      <c r="K118" s="133" t="s">
        <v>3061</v>
      </c>
      <c r="L118" s="27">
        <v>0</v>
      </c>
    </row>
    <row r="119" spans="1:12" s="139" customFormat="1" ht="13.8">
      <c r="A119" s="133" t="s">
        <v>3061</v>
      </c>
      <c r="B119" s="141" t="s">
        <v>3172</v>
      </c>
      <c r="C119" s="152" t="s">
        <v>3193</v>
      </c>
      <c r="D119" s="135">
        <v>1000002638</v>
      </c>
      <c r="E119" s="153" t="s">
        <v>3194</v>
      </c>
      <c r="F119" s="137">
        <v>44634</v>
      </c>
      <c r="G119" s="41" t="e">
        <f>#REF!/$G$1*($G$1-$E$1)</f>
        <v>#REF!</v>
      </c>
      <c r="H119" s="43">
        <v>0</v>
      </c>
      <c r="I119" s="138">
        <v>0</v>
      </c>
      <c r="J119" s="133"/>
      <c r="K119" s="133" t="s">
        <v>3061</v>
      </c>
      <c r="L119" s="27">
        <v>0</v>
      </c>
    </row>
    <row r="120" spans="1:12" s="139" customFormat="1" ht="13.8">
      <c r="A120" s="133" t="s">
        <v>3061</v>
      </c>
      <c r="B120" s="141" t="s">
        <v>97</v>
      </c>
      <c r="C120" s="141" t="s">
        <v>3215</v>
      </c>
      <c r="D120" s="135">
        <v>1000001190</v>
      </c>
      <c r="E120" s="136" t="s">
        <v>3216</v>
      </c>
      <c r="F120" s="137">
        <v>41995</v>
      </c>
      <c r="G120" s="41" t="e">
        <f>#REF!/$G$1*($G$1-$E$1)</f>
        <v>#REF!</v>
      </c>
      <c r="H120" s="43">
        <v>0</v>
      </c>
      <c r="I120" s="138">
        <v>0</v>
      </c>
      <c r="J120" s="133"/>
      <c r="K120" s="133" t="s">
        <v>3061</v>
      </c>
      <c r="L120" s="27">
        <v>0</v>
      </c>
    </row>
    <row r="121" spans="1:12" s="139" customFormat="1" ht="13.8">
      <c r="A121" s="133" t="s">
        <v>3061</v>
      </c>
      <c r="B121" s="141" t="s">
        <v>97</v>
      </c>
      <c r="C121" s="141" t="s">
        <v>3225</v>
      </c>
      <c r="D121" s="135">
        <v>1000001200</v>
      </c>
      <c r="E121" s="136" t="s">
        <v>3226</v>
      </c>
      <c r="F121" s="137">
        <v>42539</v>
      </c>
      <c r="G121" s="41" t="e">
        <f>#REF!/$G$1*($G$1-$E$1)</f>
        <v>#REF!</v>
      </c>
      <c r="H121" s="43">
        <v>0</v>
      </c>
      <c r="I121" s="138">
        <v>0</v>
      </c>
      <c r="J121" s="133"/>
      <c r="K121" s="133" t="s">
        <v>3061</v>
      </c>
      <c r="L121" s="27">
        <v>0</v>
      </c>
    </row>
    <row r="122" spans="1:12" s="139" customFormat="1" ht="13.8">
      <c r="A122" s="133" t="s">
        <v>3061</v>
      </c>
      <c r="B122" s="141" t="s">
        <v>99</v>
      </c>
      <c r="C122" s="141" t="s">
        <v>3249</v>
      </c>
      <c r="D122" s="135">
        <v>1000002559</v>
      </c>
      <c r="E122" s="136" t="s">
        <v>3250</v>
      </c>
      <c r="F122" s="137">
        <v>44739</v>
      </c>
      <c r="G122" s="41" t="e">
        <f>#REF!/$G$1*($G$1-$E$1)</f>
        <v>#REF!</v>
      </c>
      <c r="H122" s="43">
        <v>0</v>
      </c>
      <c r="I122" s="138">
        <v>0</v>
      </c>
      <c r="J122" s="133"/>
      <c r="K122" s="133" t="s">
        <v>3061</v>
      </c>
      <c r="L122" s="27">
        <v>0</v>
      </c>
    </row>
    <row r="123" spans="1:12" s="139" customFormat="1" ht="13.8">
      <c r="A123" s="133" t="s">
        <v>3061</v>
      </c>
      <c r="B123" s="141" t="s">
        <v>99</v>
      </c>
      <c r="C123" s="152" t="s">
        <v>3251</v>
      </c>
      <c r="D123" s="135">
        <v>1000001177</v>
      </c>
      <c r="E123" s="136" t="s">
        <v>3252</v>
      </c>
      <c r="F123" s="137">
        <v>41573</v>
      </c>
      <c r="G123" s="41" t="e">
        <f>#REF!/$G$1*($G$1-$E$1)</f>
        <v>#REF!</v>
      </c>
      <c r="H123" s="43">
        <v>0</v>
      </c>
      <c r="I123" s="138">
        <v>0</v>
      </c>
      <c r="J123" s="133"/>
      <c r="K123" s="133" t="s">
        <v>3061</v>
      </c>
      <c r="L123" s="27">
        <v>0</v>
      </c>
    </row>
    <row r="124" spans="1:12" s="139" customFormat="1" ht="13.8">
      <c r="A124" s="133" t="s">
        <v>3061</v>
      </c>
      <c r="B124" s="141" t="s">
        <v>99</v>
      </c>
      <c r="C124" s="152" t="s">
        <v>3269</v>
      </c>
      <c r="D124" s="135">
        <v>1000001827</v>
      </c>
      <c r="E124" s="136" t="s">
        <v>3270</v>
      </c>
      <c r="F124" s="137">
        <v>44232</v>
      </c>
      <c r="G124" s="41" t="e">
        <f>#REF!/$G$1*($G$1-$E$1)</f>
        <v>#REF!</v>
      </c>
      <c r="H124" s="43">
        <v>0</v>
      </c>
      <c r="I124" s="138">
        <v>1</v>
      </c>
      <c r="J124" s="133"/>
      <c r="K124" s="133" t="s">
        <v>3061</v>
      </c>
      <c r="L124" s="27">
        <v>0</v>
      </c>
    </row>
    <row r="125" spans="1:12" s="139" customFormat="1" ht="13.8">
      <c r="A125" s="133" t="s">
        <v>3061</v>
      </c>
      <c r="B125" s="141" t="s">
        <v>99</v>
      </c>
      <c r="C125" s="141" t="s">
        <v>3273</v>
      </c>
      <c r="D125" s="135">
        <v>1000002013</v>
      </c>
      <c r="E125" s="136" t="s">
        <v>3274</v>
      </c>
      <c r="F125" s="137">
        <v>44494</v>
      </c>
      <c r="G125" s="41" t="e">
        <f>#REF!/$G$1*($G$1-$E$1)</f>
        <v>#REF!</v>
      </c>
      <c r="H125" s="43">
        <v>0</v>
      </c>
      <c r="I125" s="138">
        <v>0</v>
      </c>
      <c r="J125" s="133"/>
      <c r="K125" s="133" t="s">
        <v>3061</v>
      </c>
      <c r="L125" s="27">
        <v>0</v>
      </c>
    </row>
    <row r="126" spans="1:12" s="139" customFormat="1" ht="13.8">
      <c r="A126" s="133" t="s">
        <v>3061</v>
      </c>
      <c r="B126" s="141" t="s">
        <v>99</v>
      </c>
      <c r="C126" s="152" t="s">
        <v>3285</v>
      </c>
      <c r="D126" s="135">
        <v>1000002774</v>
      </c>
      <c r="E126" s="154" t="s">
        <v>3286</v>
      </c>
      <c r="F126" s="137">
        <v>44692</v>
      </c>
      <c r="G126" s="41" t="e">
        <f>#REF!/$G$1*($G$1-$E$1)</f>
        <v>#REF!</v>
      </c>
      <c r="H126" s="43">
        <v>0</v>
      </c>
      <c r="I126" s="138">
        <v>0</v>
      </c>
      <c r="J126" s="133"/>
      <c r="K126" s="133" t="s">
        <v>3061</v>
      </c>
      <c r="L126" s="27">
        <v>0</v>
      </c>
    </row>
    <row r="127" spans="1:12" s="139" customFormat="1" ht="13.8">
      <c r="A127" s="133" t="s">
        <v>3061</v>
      </c>
      <c r="B127" s="141" t="s">
        <v>99</v>
      </c>
      <c r="C127" s="152" t="s">
        <v>3289</v>
      </c>
      <c r="D127" s="135">
        <v>1000003323</v>
      </c>
      <c r="E127" s="141" t="s">
        <v>3290</v>
      </c>
      <c r="F127" s="137">
        <v>44959</v>
      </c>
      <c r="G127" s="41" t="e">
        <f>#REF!/$G$1*($G$1-$E$1)</f>
        <v>#REF!</v>
      </c>
      <c r="H127" s="43">
        <v>0</v>
      </c>
      <c r="I127" s="138">
        <v>0</v>
      </c>
      <c r="J127" s="133"/>
      <c r="K127" s="133" t="s">
        <v>3061</v>
      </c>
      <c r="L127" s="27">
        <v>0</v>
      </c>
    </row>
    <row r="128" spans="1:12" s="139" customFormat="1" ht="13.8">
      <c r="A128" s="133" t="s">
        <v>3061</v>
      </c>
      <c r="B128" s="141" t="s">
        <v>99</v>
      </c>
      <c r="C128" s="141" t="s">
        <v>3291</v>
      </c>
      <c r="D128" s="141">
        <v>1000003772</v>
      </c>
      <c r="E128" s="141" t="s">
        <v>3292</v>
      </c>
      <c r="F128" s="137">
        <v>45266</v>
      </c>
      <c r="G128" s="41" t="e">
        <f>#REF!/$G$1*($G$1-$E$1)</f>
        <v>#REF!</v>
      </c>
      <c r="H128" s="43">
        <v>0</v>
      </c>
      <c r="I128" s="138">
        <v>1</v>
      </c>
      <c r="J128" s="133"/>
      <c r="K128" s="133" t="s">
        <v>3061</v>
      </c>
      <c r="L128" s="27">
        <v>0</v>
      </c>
    </row>
    <row r="129" spans="1:12" s="139" customFormat="1" ht="13.8">
      <c r="A129" s="138" t="s">
        <v>3061</v>
      </c>
      <c r="B129" s="144" t="s">
        <v>99</v>
      </c>
      <c r="C129" s="144" t="s">
        <v>3293</v>
      </c>
      <c r="D129" s="144">
        <v>1000003833</v>
      </c>
      <c r="E129" s="144" t="s">
        <v>3294</v>
      </c>
      <c r="F129" s="143">
        <v>45311</v>
      </c>
      <c r="G129" s="41" t="e">
        <f>#REF!/$G$1*($G$1-$E$1)</f>
        <v>#REF!</v>
      </c>
      <c r="H129" s="43">
        <v>0</v>
      </c>
      <c r="I129" s="138">
        <v>0</v>
      </c>
      <c r="J129" s="138"/>
      <c r="K129" s="138" t="s">
        <v>3061</v>
      </c>
      <c r="L129" s="27">
        <v>0</v>
      </c>
    </row>
    <row r="130" spans="1:12" s="139" customFormat="1" ht="13.8">
      <c r="A130" s="133" t="s">
        <v>3061</v>
      </c>
      <c r="B130" s="141" t="s">
        <v>101</v>
      </c>
      <c r="C130" s="141" t="s">
        <v>3303</v>
      </c>
      <c r="D130" s="135">
        <v>1000001642</v>
      </c>
      <c r="E130" s="136" t="s">
        <v>3304</v>
      </c>
      <c r="F130" s="137">
        <v>42185</v>
      </c>
      <c r="G130" s="41" t="e">
        <f>#REF!/$G$1*($G$1-$E$1)</f>
        <v>#REF!</v>
      </c>
      <c r="H130" s="43">
        <v>0</v>
      </c>
      <c r="I130" s="138">
        <v>1</v>
      </c>
      <c r="J130" s="133"/>
      <c r="K130" s="133" t="s">
        <v>3061</v>
      </c>
      <c r="L130" s="27">
        <v>0</v>
      </c>
    </row>
    <row r="131" spans="1:12" s="139" customFormat="1" ht="13.8">
      <c r="A131" s="133" t="s">
        <v>3061</v>
      </c>
      <c r="B131" s="141" t="s">
        <v>101</v>
      </c>
      <c r="C131" s="141" t="s">
        <v>3321</v>
      </c>
      <c r="D131" s="135">
        <v>1000001647</v>
      </c>
      <c r="E131" s="136" t="s">
        <v>3322</v>
      </c>
      <c r="F131" s="137">
        <v>44204</v>
      </c>
      <c r="G131" s="41" t="e">
        <f>#REF!/$G$1*($G$1-$E$1)</f>
        <v>#REF!</v>
      </c>
      <c r="H131" s="43">
        <v>0</v>
      </c>
      <c r="I131" s="138">
        <v>1</v>
      </c>
      <c r="J131" s="133"/>
      <c r="K131" s="133" t="s">
        <v>3061</v>
      </c>
      <c r="L131" s="27">
        <v>0</v>
      </c>
    </row>
    <row r="132" spans="1:12" s="139" customFormat="1" ht="13.8">
      <c r="A132" s="133" t="s">
        <v>3061</v>
      </c>
      <c r="B132" s="141" t="s">
        <v>101</v>
      </c>
      <c r="C132" s="141" t="s">
        <v>3323</v>
      </c>
      <c r="D132" s="135">
        <v>1000001675</v>
      </c>
      <c r="E132" s="136" t="s">
        <v>3324</v>
      </c>
      <c r="F132" s="137">
        <v>44247</v>
      </c>
      <c r="G132" s="41" t="e">
        <f>#REF!/$G$1*($G$1-$E$1)</f>
        <v>#REF!</v>
      </c>
      <c r="H132" s="43">
        <v>0</v>
      </c>
      <c r="I132" s="138">
        <v>0</v>
      </c>
      <c r="J132" s="133"/>
      <c r="K132" s="133" t="s">
        <v>3061</v>
      </c>
      <c r="L132" s="27">
        <v>0</v>
      </c>
    </row>
    <row r="133" spans="1:12" s="139" customFormat="1" ht="13.8">
      <c r="A133" s="133" t="s">
        <v>3061</v>
      </c>
      <c r="B133" s="141" t="s">
        <v>101</v>
      </c>
      <c r="C133" s="141" t="s">
        <v>3329</v>
      </c>
      <c r="D133" s="135">
        <v>1000002000</v>
      </c>
      <c r="E133" s="136" t="s">
        <v>3330</v>
      </c>
      <c r="F133" s="137">
        <v>44473</v>
      </c>
      <c r="G133" s="41" t="e">
        <f>#REF!/$G$1*($G$1-$E$1)</f>
        <v>#REF!</v>
      </c>
      <c r="H133" s="43">
        <v>0</v>
      </c>
      <c r="I133" s="138">
        <v>0</v>
      </c>
      <c r="J133" s="133"/>
      <c r="K133" s="133" t="s">
        <v>3061</v>
      </c>
      <c r="L133" s="27">
        <v>0</v>
      </c>
    </row>
    <row r="134" spans="1:12" s="139" customFormat="1" ht="13.8">
      <c r="A134" s="133" t="s">
        <v>3061</v>
      </c>
      <c r="B134" s="141" t="s">
        <v>101</v>
      </c>
      <c r="C134" s="141" t="s">
        <v>3331</v>
      </c>
      <c r="D134" s="135">
        <v>1000002005</v>
      </c>
      <c r="E134" s="136" t="s">
        <v>3332</v>
      </c>
      <c r="F134" s="137">
        <v>44478</v>
      </c>
      <c r="G134" s="41" t="e">
        <f>#REF!/$G$1*($G$1-$E$1)</f>
        <v>#REF!</v>
      </c>
      <c r="H134" s="43">
        <v>0</v>
      </c>
      <c r="I134" s="138">
        <v>1</v>
      </c>
      <c r="J134" s="133"/>
      <c r="K134" s="133" t="s">
        <v>3061</v>
      </c>
      <c r="L134" s="27">
        <v>0</v>
      </c>
    </row>
    <row r="135" spans="1:12" s="139" customFormat="1" ht="13.8">
      <c r="A135" s="155" t="s">
        <v>3061</v>
      </c>
      <c r="B135" s="140" t="s">
        <v>90</v>
      </c>
      <c r="C135" s="152" t="s">
        <v>3383</v>
      </c>
      <c r="D135" s="135">
        <v>1000003462</v>
      </c>
      <c r="E135" s="141" t="s">
        <v>3384</v>
      </c>
      <c r="F135" s="137">
        <v>45013</v>
      </c>
      <c r="G135" s="41" t="e">
        <f>#REF!/$G$1*($G$1-$E$1)</f>
        <v>#REF!</v>
      </c>
      <c r="H135" s="43">
        <v>0</v>
      </c>
      <c r="I135" s="138">
        <v>1</v>
      </c>
      <c r="J135" s="155"/>
      <c r="K135" s="155" t="s">
        <v>3061</v>
      </c>
      <c r="L135" s="27">
        <v>0</v>
      </c>
    </row>
    <row r="136" spans="1:12" s="139" customFormat="1" ht="13.8">
      <c r="A136" s="155" t="s">
        <v>3061</v>
      </c>
      <c r="B136" s="140" t="s">
        <v>92</v>
      </c>
      <c r="C136" s="152" t="s">
        <v>3407</v>
      </c>
      <c r="D136" s="135">
        <v>1000001718</v>
      </c>
      <c r="E136" s="136" t="s">
        <v>3408</v>
      </c>
      <c r="F136" s="137">
        <v>42124</v>
      </c>
      <c r="G136" s="41" t="e">
        <f>#REF!/$G$1*($G$1-$E$1)</f>
        <v>#REF!</v>
      </c>
      <c r="H136" s="43">
        <v>0</v>
      </c>
      <c r="I136" s="138">
        <v>0</v>
      </c>
      <c r="J136" s="155"/>
      <c r="K136" s="155" t="s">
        <v>3061</v>
      </c>
      <c r="L136" s="27">
        <v>0</v>
      </c>
    </row>
    <row r="137" spans="1:12" s="139" customFormat="1" ht="13.8">
      <c r="A137" s="155" t="s">
        <v>3061</v>
      </c>
      <c r="B137" s="140" t="s">
        <v>92</v>
      </c>
      <c r="C137" s="152" t="s">
        <v>3413</v>
      </c>
      <c r="D137" s="135">
        <v>1000001727</v>
      </c>
      <c r="E137" s="136" t="s">
        <v>3414</v>
      </c>
      <c r="F137" s="137">
        <v>42756</v>
      </c>
      <c r="G137" s="41" t="e">
        <f>#REF!/$G$1*($G$1-$E$1)</f>
        <v>#REF!</v>
      </c>
      <c r="H137" s="43">
        <v>0</v>
      </c>
      <c r="I137" s="138">
        <v>0</v>
      </c>
      <c r="J137" s="155"/>
      <c r="K137" s="155" t="s">
        <v>3061</v>
      </c>
      <c r="L137" s="27">
        <v>0</v>
      </c>
    </row>
    <row r="138" spans="1:12" s="139" customFormat="1" ht="13.8">
      <c r="A138" s="155" t="s">
        <v>3061</v>
      </c>
      <c r="B138" s="140" t="s">
        <v>92</v>
      </c>
      <c r="C138" s="152" t="s">
        <v>3423</v>
      </c>
      <c r="D138" s="135">
        <v>1000001731</v>
      </c>
      <c r="E138" s="136" t="s">
        <v>3424</v>
      </c>
      <c r="F138" s="137">
        <v>44305</v>
      </c>
      <c r="G138" s="41" t="e">
        <f>#REF!/$G$1*($G$1-$E$1)</f>
        <v>#REF!</v>
      </c>
      <c r="H138" s="43">
        <v>0</v>
      </c>
      <c r="I138" s="138">
        <v>0</v>
      </c>
      <c r="J138" s="155"/>
      <c r="K138" s="155" t="s">
        <v>3061</v>
      </c>
      <c r="L138" s="27">
        <v>0</v>
      </c>
    </row>
    <row r="139" spans="1:12" s="139" customFormat="1" ht="13.8">
      <c r="A139" s="155" t="s">
        <v>3061</v>
      </c>
      <c r="B139" s="140" t="s">
        <v>92</v>
      </c>
      <c r="C139" s="152" t="s">
        <v>3425</v>
      </c>
      <c r="D139" s="135">
        <v>1000001732</v>
      </c>
      <c r="E139" s="136" t="s">
        <v>3426</v>
      </c>
      <c r="F139" s="137">
        <v>44343</v>
      </c>
      <c r="G139" s="41" t="e">
        <f>#REF!/$G$1*($G$1-$E$1)</f>
        <v>#REF!</v>
      </c>
      <c r="H139" s="43">
        <v>0</v>
      </c>
      <c r="I139" s="138">
        <v>1</v>
      </c>
      <c r="J139" s="155"/>
      <c r="K139" s="155" t="s">
        <v>3061</v>
      </c>
      <c r="L139" s="27">
        <v>0</v>
      </c>
    </row>
    <row r="140" spans="1:12" s="139" customFormat="1" ht="13.8">
      <c r="A140" s="155" t="s">
        <v>3061</v>
      </c>
      <c r="B140" s="140" t="s">
        <v>92</v>
      </c>
      <c r="C140" s="152" t="s">
        <v>3433</v>
      </c>
      <c r="D140" s="135">
        <v>1000003080</v>
      </c>
      <c r="E140" s="141" t="s">
        <v>3434</v>
      </c>
      <c r="F140" s="137">
        <v>44868</v>
      </c>
      <c r="G140" s="41" t="e">
        <f>#REF!/$G$1*($G$1-$E$1)</f>
        <v>#REF!</v>
      </c>
      <c r="H140" s="43">
        <v>0</v>
      </c>
      <c r="I140" s="138">
        <v>0</v>
      </c>
      <c r="J140" s="155"/>
      <c r="K140" s="155" t="s">
        <v>3061</v>
      </c>
      <c r="L140" s="27">
        <v>0</v>
      </c>
    </row>
    <row r="141" spans="1:12" s="139" customFormat="1" ht="13.8">
      <c r="A141" s="155" t="s">
        <v>3061</v>
      </c>
      <c r="B141" s="140" t="s">
        <v>92</v>
      </c>
      <c r="C141" s="152" t="s">
        <v>3437</v>
      </c>
      <c r="D141" s="135">
        <v>1000003551</v>
      </c>
      <c r="E141" s="141" t="s">
        <v>3438</v>
      </c>
      <c r="F141" s="137">
        <v>45071</v>
      </c>
      <c r="G141" s="41" t="e">
        <f>#REF!/$G$1*($G$1-$E$1)</f>
        <v>#REF!</v>
      </c>
      <c r="H141" s="43">
        <v>0</v>
      </c>
      <c r="I141" s="138">
        <v>0</v>
      </c>
      <c r="J141" s="155"/>
      <c r="K141" s="155" t="s">
        <v>3061</v>
      </c>
      <c r="L141" s="27">
        <v>0</v>
      </c>
    </row>
    <row r="142" spans="1:12" s="139" customFormat="1" ht="13.8">
      <c r="A142" s="138" t="s">
        <v>121</v>
      </c>
      <c r="B142" s="144" t="s">
        <v>613</v>
      </c>
      <c r="C142" s="144" t="s">
        <v>3446</v>
      </c>
      <c r="D142" s="144">
        <v>1000004111</v>
      </c>
      <c r="E142" s="144" t="s">
        <v>3447</v>
      </c>
      <c r="F142" s="137">
        <v>45540</v>
      </c>
      <c r="G142" s="41" t="e">
        <f>#REF!/$G$1*($G$1-$E$1)</f>
        <v>#REF!</v>
      </c>
      <c r="H142" s="43">
        <v>0</v>
      </c>
      <c r="I142" s="138">
        <v>0</v>
      </c>
      <c r="J142" s="133"/>
      <c r="K142" s="138" t="s">
        <v>121</v>
      </c>
      <c r="L142" s="27">
        <v>0</v>
      </c>
    </row>
    <row r="143" spans="1:12" s="139" customFormat="1" ht="13.8">
      <c r="A143" s="133" t="s">
        <v>121</v>
      </c>
      <c r="B143" s="141" t="s">
        <v>37</v>
      </c>
      <c r="C143" s="135" t="s">
        <v>3466</v>
      </c>
      <c r="D143" s="135">
        <v>1000001029</v>
      </c>
      <c r="E143" s="136" t="s">
        <v>3467</v>
      </c>
      <c r="F143" s="137">
        <v>44305</v>
      </c>
      <c r="G143" s="41" t="e">
        <f>#REF!/$G$1*($G$1-$E$1)</f>
        <v>#REF!</v>
      </c>
      <c r="H143" s="43">
        <v>0</v>
      </c>
      <c r="I143" s="138">
        <v>1</v>
      </c>
      <c r="J143" s="133"/>
      <c r="K143" s="133" t="s">
        <v>121</v>
      </c>
      <c r="L143" s="27">
        <v>0</v>
      </c>
    </row>
    <row r="144" spans="1:12" s="139" customFormat="1" ht="13.8">
      <c r="A144" s="138" t="s">
        <v>1245</v>
      </c>
      <c r="B144" s="144" t="s">
        <v>62</v>
      </c>
      <c r="C144" s="144" t="s">
        <v>3490</v>
      </c>
      <c r="D144" s="144">
        <v>1000004124</v>
      </c>
      <c r="E144" s="144" t="s">
        <v>3491</v>
      </c>
      <c r="F144" s="137">
        <v>45556</v>
      </c>
      <c r="G144" s="41" t="e">
        <f>#REF!/$G$1*($G$1-$E$1)</f>
        <v>#REF!</v>
      </c>
      <c r="H144" s="43">
        <v>0</v>
      </c>
      <c r="I144" s="138">
        <v>0</v>
      </c>
      <c r="J144" s="133"/>
      <c r="K144" s="138" t="s">
        <v>1245</v>
      </c>
      <c r="L144" s="27">
        <v>0</v>
      </c>
    </row>
    <row r="145" spans="1:12" s="139" customFormat="1" ht="13.8">
      <c r="A145" s="138" t="s">
        <v>1245</v>
      </c>
      <c r="B145" s="144" t="s">
        <v>58</v>
      </c>
      <c r="C145" s="144" t="s">
        <v>3492</v>
      </c>
      <c r="D145" s="144">
        <v>1000004134</v>
      </c>
      <c r="E145" s="144" t="s">
        <v>3493</v>
      </c>
      <c r="F145" s="137">
        <v>45558</v>
      </c>
      <c r="G145" s="41" t="e">
        <f>#REF!/$G$1*($G$1-$E$1)</f>
        <v>#REF!</v>
      </c>
      <c r="H145" s="43">
        <v>0</v>
      </c>
      <c r="I145" s="138">
        <v>0</v>
      </c>
      <c r="J145" s="133"/>
      <c r="K145" s="138" t="s">
        <v>1245</v>
      </c>
      <c r="L145" s="27">
        <v>0</v>
      </c>
    </row>
    <row r="146" spans="1:12" s="139" customFormat="1" ht="13.8">
      <c r="A146" s="138" t="s">
        <v>1245</v>
      </c>
      <c r="B146" s="144" t="s">
        <v>43</v>
      </c>
      <c r="C146" s="144" t="s">
        <v>3508</v>
      </c>
      <c r="D146" s="144">
        <v>1000004139</v>
      </c>
      <c r="E146" s="144" t="s">
        <v>3509</v>
      </c>
      <c r="F146" s="137">
        <v>45562</v>
      </c>
      <c r="G146" s="41" t="e">
        <f>#REF!/$G$1*($G$1-$E$1)</f>
        <v>#REF!</v>
      </c>
      <c r="H146" s="43">
        <v>0</v>
      </c>
      <c r="I146" s="138">
        <v>0</v>
      </c>
      <c r="J146" s="133"/>
      <c r="K146" s="138" t="s">
        <v>1245</v>
      </c>
      <c r="L146" s="27">
        <v>0</v>
      </c>
    </row>
    <row r="147" spans="1:12" s="139" customFormat="1" ht="13.8">
      <c r="A147" s="138" t="s">
        <v>3061</v>
      </c>
      <c r="B147" s="144" t="s">
        <v>94</v>
      </c>
      <c r="C147" s="144" t="s">
        <v>3520</v>
      </c>
      <c r="D147" s="144">
        <v>1000004145</v>
      </c>
      <c r="E147" s="144" t="s">
        <v>3521</v>
      </c>
      <c r="F147" s="137">
        <v>45569</v>
      </c>
      <c r="G147" s="41" t="e">
        <f>#REF!/$G$1*($G$1-$E$1)</f>
        <v>#REF!</v>
      </c>
      <c r="H147" s="43">
        <v>0</v>
      </c>
      <c r="I147" s="138">
        <v>0</v>
      </c>
      <c r="J147" s="138"/>
      <c r="K147" s="138" t="s">
        <v>3061</v>
      </c>
      <c r="L147" s="27">
        <v>0</v>
      </c>
    </row>
    <row r="148" spans="1:12" s="139" customFormat="1" ht="13.8">
      <c r="A148" s="138" t="s">
        <v>3919</v>
      </c>
      <c r="B148" s="141" t="s">
        <v>82</v>
      </c>
      <c r="C148" s="141" t="s">
        <v>3536</v>
      </c>
      <c r="D148" s="135">
        <v>1000004150</v>
      </c>
      <c r="E148" s="136" t="s">
        <v>3537</v>
      </c>
      <c r="F148" s="137">
        <v>45581</v>
      </c>
      <c r="G148" s="41" t="e">
        <f>#REF!/$G$1*($G$1-$E$1)</f>
        <v>#REF!</v>
      </c>
      <c r="H148" s="43">
        <v>0</v>
      </c>
      <c r="I148" s="138">
        <v>0</v>
      </c>
      <c r="J148" s="138"/>
      <c r="K148" s="138" t="s">
        <v>3919</v>
      </c>
      <c r="L148" s="27">
        <v>0</v>
      </c>
    </row>
    <row r="149" spans="1:12" s="139" customFormat="1" ht="13.8">
      <c r="A149" s="133" t="s">
        <v>3061</v>
      </c>
      <c r="B149" s="141" t="s">
        <v>101</v>
      </c>
      <c r="C149" s="141" t="s">
        <v>3576</v>
      </c>
      <c r="D149" s="135">
        <v>1000001683</v>
      </c>
      <c r="E149" s="136" t="s">
        <v>3574</v>
      </c>
      <c r="F149" s="150">
        <v>41303</v>
      </c>
      <c r="G149" s="41" t="e">
        <f>#REF!/$G$1*($G$1-$E$1)</f>
        <v>#REF!</v>
      </c>
      <c r="H149" s="43">
        <v>0</v>
      </c>
      <c r="I149" s="138">
        <v>1</v>
      </c>
      <c r="J149" s="133"/>
      <c r="K149" s="133" t="s">
        <v>3061</v>
      </c>
      <c r="L149" s="27">
        <v>0</v>
      </c>
    </row>
    <row r="150" spans="1:12" s="139" customFormat="1" ht="13.8">
      <c r="A150" s="133" t="s">
        <v>121</v>
      </c>
      <c r="B150" s="141" t="s">
        <v>961</v>
      </c>
      <c r="C150" s="141" t="s">
        <v>3599</v>
      </c>
      <c r="D150" s="135">
        <v>1000004183</v>
      </c>
      <c r="E150" s="136" t="s">
        <v>3595</v>
      </c>
      <c r="F150" s="150">
        <v>45621</v>
      </c>
      <c r="G150" s="41" t="e">
        <f>#REF!/$G$1*($G$1-$E$1)</f>
        <v>#REF!</v>
      </c>
      <c r="H150" s="43">
        <v>0</v>
      </c>
      <c r="I150" s="138">
        <v>0</v>
      </c>
      <c r="J150" s="133"/>
      <c r="K150" s="133" t="s">
        <v>121</v>
      </c>
      <c r="L150" s="27">
        <v>0</v>
      </c>
    </row>
    <row r="151" spans="1:12" s="139" customFormat="1" ht="13.8">
      <c r="A151" s="133" t="s">
        <v>121</v>
      </c>
      <c r="B151" s="141" t="s">
        <v>34</v>
      </c>
      <c r="C151" s="141" t="s">
        <v>3600</v>
      </c>
      <c r="D151" s="135">
        <v>1000004171</v>
      </c>
      <c r="E151" s="136" t="s">
        <v>3596</v>
      </c>
      <c r="F151" s="150">
        <v>45611</v>
      </c>
      <c r="G151" s="41" t="e">
        <f>#REF!/$G$1*($G$1-$E$1)</f>
        <v>#REF!</v>
      </c>
      <c r="H151" s="43">
        <v>0</v>
      </c>
      <c r="I151" s="138">
        <v>0</v>
      </c>
      <c r="J151" s="133"/>
      <c r="K151" s="133" t="s">
        <v>121</v>
      </c>
      <c r="L151" s="27">
        <v>0</v>
      </c>
    </row>
    <row r="152" spans="1:12" s="156" customFormat="1" ht="13.8">
      <c r="A152" s="133" t="s">
        <v>3061</v>
      </c>
      <c r="B152" s="141" t="s">
        <v>87</v>
      </c>
      <c r="C152" s="141" t="s">
        <v>3735</v>
      </c>
      <c r="D152" s="135">
        <v>1000001491</v>
      </c>
      <c r="E152" s="136" t="s">
        <v>3727</v>
      </c>
      <c r="F152" s="150">
        <v>44739</v>
      </c>
      <c r="G152" s="41" t="e">
        <f>#REF!/$G$1*($G$1-$E$1)</f>
        <v>#REF!</v>
      </c>
      <c r="H152" s="43">
        <v>0</v>
      </c>
      <c r="I152" s="138">
        <v>1</v>
      </c>
      <c r="J152" s="133"/>
      <c r="K152" s="133" t="s">
        <v>3061</v>
      </c>
      <c r="L152" s="27">
        <v>0</v>
      </c>
    </row>
    <row r="153" spans="1:12" s="156" customFormat="1" ht="13.8">
      <c r="A153" s="133" t="s">
        <v>1245</v>
      </c>
      <c r="B153" s="141" t="s">
        <v>57</v>
      </c>
      <c r="C153" s="141" t="s">
        <v>3741</v>
      </c>
      <c r="D153" s="135">
        <v>1000002400</v>
      </c>
      <c r="E153" s="136" t="s">
        <v>3733</v>
      </c>
      <c r="F153" s="150">
        <v>44738</v>
      </c>
      <c r="G153" s="41" t="e">
        <f>#REF!/$G$1*($G$1-$E$1)</f>
        <v>#REF!</v>
      </c>
      <c r="H153" s="43">
        <v>0</v>
      </c>
      <c r="I153" s="138">
        <v>0</v>
      </c>
      <c r="J153" s="133"/>
      <c r="K153" s="133" t="s">
        <v>1245</v>
      </c>
      <c r="L153" s="27">
        <v>0</v>
      </c>
    </row>
    <row r="154" spans="1:12" s="156" customFormat="1" ht="13.8">
      <c r="A154" s="133" t="s">
        <v>3061</v>
      </c>
      <c r="B154" s="141" t="s">
        <v>99</v>
      </c>
      <c r="C154" s="141" t="s">
        <v>3743</v>
      </c>
      <c r="D154" s="135">
        <v>1000001184</v>
      </c>
      <c r="E154" s="136" t="s">
        <v>3691</v>
      </c>
      <c r="F154" s="150">
        <v>44739</v>
      </c>
      <c r="G154" s="41" t="e">
        <f>#REF!/$G$1*($G$1-$E$1)</f>
        <v>#REF!</v>
      </c>
      <c r="H154" s="43">
        <v>0</v>
      </c>
      <c r="I154" s="138">
        <v>0</v>
      </c>
      <c r="J154" s="133"/>
      <c r="K154" s="133" t="s">
        <v>3061</v>
      </c>
      <c r="L154" s="27">
        <v>0</v>
      </c>
    </row>
    <row r="155" spans="1:12" s="156" customFormat="1" ht="13.8">
      <c r="A155" s="133" t="s">
        <v>3061</v>
      </c>
      <c r="B155" s="141" t="s">
        <v>101</v>
      </c>
      <c r="C155" s="141" t="s">
        <v>3745</v>
      </c>
      <c r="D155" s="135">
        <v>1000001660</v>
      </c>
      <c r="E155" s="136" t="s">
        <v>3642</v>
      </c>
      <c r="F155" s="150">
        <v>44739</v>
      </c>
      <c r="G155" s="41" t="e">
        <f>#REF!/$G$1*($G$1-$E$1)</f>
        <v>#REF!</v>
      </c>
      <c r="H155" s="43">
        <v>0</v>
      </c>
      <c r="I155" s="138">
        <v>1</v>
      </c>
      <c r="J155" s="133"/>
      <c r="K155" s="133" t="s">
        <v>3061</v>
      </c>
      <c r="L155" s="27">
        <v>0</v>
      </c>
    </row>
    <row r="156" spans="1:12" s="156" customFormat="1" ht="13.8">
      <c r="A156" s="133" t="s">
        <v>121</v>
      </c>
      <c r="B156" s="141" t="s">
        <v>34</v>
      </c>
      <c r="C156" s="150" t="s">
        <v>3761</v>
      </c>
      <c r="D156" s="135">
        <v>1000004202</v>
      </c>
      <c r="E156" s="136" t="s">
        <v>3759</v>
      </c>
      <c r="F156" s="150">
        <v>45645</v>
      </c>
      <c r="G156" s="41" t="e">
        <f>#REF!/$G$1*($G$1-$E$1)</f>
        <v>#REF!</v>
      </c>
      <c r="H156" s="43">
        <v>0</v>
      </c>
      <c r="I156" s="138">
        <v>1</v>
      </c>
      <c r="J156" s="133"/>
      <c r="K156" s="133" t="s">
        <v>121</v>
      </c>
      <c r="L156" s="27">
        <v>0</v>
      </c>
    </row>
    <row r="157" spans="1:12" s="156" customFormat="1" ht="13.8">
      <c r="A157" s="133" t="s">
        <v>3061</v>
      </c>
      <c r="B157" s="147" t="s">
        <v>92</v>
      </c>
      <c r="C157" s="147" t="s">
        <v>3772</v>
      </c>
      <c r="D157" s="147">
        <v>1000001726</v>
      </c>
      <c r="E157" s="147" t="s">
        <v>3765</v>
      </c>
      <c r="F157" s="148">
        <v>44739</v>
      </c>
      <c r="G157" s="41" t="e">
        <f>#REF!/$G$1*($G$1-$E$1)</f>
        <v>#REF!</v>
      </c>
      <c r="H157" s="43">
        <v>0</v>
      </c>
      <c r="I157" s="138">
        <v>0</v>
      </c>
      <c r="J157" s="133"/>
      <c r="K157" s="133" t="s">
        <v>3061</v>
      </c>
      <c r="L157" s="27">
        <v>0</v>
      </c>
    </row>
    <row r="158" spans="1:12" s="156" customFormat="1" ht="13.8">
      <c r="A158" s="133" t="s">
        <v>3061</v>
      </c>
      <c r="B158" s="147" t="s">
        <v>99</v>
      </c>
      <c r="C158" s="147" t="s">
        <v>3775</v>
      </c>
      <c r="D158" s="147">
        <v>1000004206</v>
      </c>
      <c r="E158" s="147" t="s">
        <v>3768</v>
      </c>
      <c r="F158" s="148">
        <v>45657</v>
      </c>
      <c r="G158" s="41" t="e">
        <f>#REF!/$G$1*($G$1-$E$1)</f>
        <v>#REF!</v>
      </c>
      <c r="H158" s="43">
        <v>0</v>
      </c>
      <c r="I158" s="138">
        <v>0</v>
      </c>
      <c r="J158" s="133"/>
      <c r="K158" s="133" t="s">
        <v>3061</v>
      </c>
      <c r="L158" s="27">
        <v>0</v>
      </c>
    </row>
    <row r="159" spans="1:12" s="156" customFormat="1" ht="13.8">
      <c r="A159" s="133" t="s">
        <v>121</v>
      </c>
      <c r="B159" s="147" t="s">
        <v>31</v>
      </c>
      <c r="C159" s="147" t="s">
        <v>3776</v>
      </c>
      <c r="D159" s="147">
        <v>1000004198</v>
      </c>
      <c r="E159" s="147" t="s">
        <v>3769</v>
      </c>
      <c r="F159" s="148">
        <v>45653</v>
      </c>
      <c r="G159" s="41" t="e">
        <f>#REF!/$G$1*($G$1-$E$1)</f>
        <v>#REF!</v>
      </c>
      <c r="H159" s="43">
        <v>0</v>
      </c>
      <c r="I159" s="138">
        <v>1</v>
      </c>
      <c r="J159" s="133"/>
      <c r="K159" s="133" t="s">
        <v>121</v>
      </c>
      <c r="L159" s="27">
        <v>0</v>
      </c>
    </row>
    <row r="160" spans="1:12" s="156" customFormat="1" ht="13.8">
      <c r="A160" s="149" t="s">
        <v>1245</v>
      </c>
      <c r="B160" s="147" t="s">
        <v>63</v>
      </c>
      <c r="C160" s="147" t="s">
        <v>3820</v>
      </c>
      <c r="D160" s="147">
        <v>1000004262</v>
      </c>
      <c r="E160" s="147" t="s">
        <v>3817</v>
      </c>
      <c r="F160" s="148">
        <v>45689</v>
      </c>
      <c r="G160" s="41" t="e">
        <f>#REF!/$G$1*($G$1-$E$1)</f>
        <v>#REF!</v>
      </c>
      <c r="H160" s="43">
        <v>0</v>
      </c>
      <c r="I160" s="138">
        <v>0</v>
      </c>
      <c r="J160" s="133"/>
      <c r="K160" s="149" t="s">
        <v>1245</v>
      </c>
      <c r="L160" s="27">
        <v>0</v>
      </c>
    </row>
    <row r="161" spans="1:12" s="156" customFormat="1" ht="13.8">
      <c r="A161" s="149" t="s">
        <v>1245</v>
      </c>
      <c r="B161" s="147" t="s">
        <v>44</v>
      </c>
      <c r="C161" s="147" t="s">
        <v>3827</v>
      </c>
      <c r="D161" s="147">
        <v>1000004213</v>
      </c>
      <c r="E161" s="147" t="s">
        <v>3825</v>
      </c>
      <c r="F161" s="148">
        <v>45667</v>
      </c>
      <c r="G161" s="41" t="e">
        <f>#REF!/$G$1*($G$1-$E$1)</f>
        <v>#REF!</v>
      </c>
      <c r="H161" s="43">
        <v>0</v>
      </c>
      <c r="I161" s="138">
        <v>1</v>
      </c>
      <c r="J161" s="133"/>
      <c r="K161" s="149" t="s">
        <v>1245</v>
      </c>
      <c r="L161" s="27">
        <v>0</v>
      </c>
    </row>
    <row r="162" spans="1:12" s="156" customFormat="1" ht="13.8">
      <c r="A162" s="149" t="s">
        <v>121</v>
      </c>
      <c r="B162" s="147" t="s">
        <v>22</v>
      </c>
      <c r="C162" s="147" t="s">
        <v>3868</v>
      </c>
      <c r="D162" s="147">
        <v>1000000412</v>
      </c>
      <c r="E162" s="147" t="s">
        <v>3858</v>
      </c>
      <c r="F162" s="148">
        <v>44738</v>
      </c>
      <c r="G162" s="41" t="e">
        <f>#REF!/$G$1*($G$1-$E$1)</f>
        <v>#REF!</v>
      </c>
      <c r="H162" s="43">
        <v>0</v>
      </c>
      <c r="I162" s="138">
        <v>1</v>
      </c>
      <c r="J162" s="133"/>
      <c r="K162" s="149" t="s">
        <v>121</v>
      </c>
      <c r="L162" s="27">
        <v>0</v>
      </c>
    </row>
    <row r="163" spans="1:12" s="156" customFormat="1" ht="13.8">
      <c r="A163" s="149" t="s">
        <v>121</v>
      </c>
      <c r="B163" s="134" t="s">
        <v>3921</v>
      </c>
      <c r="C163" s="147" t="s">
        <v>544</v>
      </c>
      <c r="D163" s="147">
        <v>1000004021</v>
      </c>
      <c r="E163" s="147" t="s">
        <v>545</v>
      </c>
      <c r="F163" s="148">
        <v>45469</v>
      </c>
      <c r="G163" s="41" t="e">
        <f>#REF!/$G$1*($G$1-$E$1)</f>
        <v>#REF!</v>
      </c>
      <c r="H163" s="43">
        <v>0</v>
      </c>
      <c r="I163" s="138">
        <v>1</v>
      </c>
      <c r="J163" s="133"/>
      <c r="K163" s="149" t="s">
        <v>121</v>
      </c>
      <c r="L163" s="27">
        <v>0</v>
      </c>
    </row>
    <row r="164" spans="1:12" s="156" customFormat="1" ht="13.8">
      <c r="A164" s="149" t="s">
        <v>1245</v>
      </c>
      <c r="B164" s="147" t="s">
        <v>58</v>
      </c>
      <c r="C164" s="147" t="s">
        <v>3870</v>
      </c>
      <c r="D164" s="147">
        <v>1000003442</v>
      </c>
      <c r="E164" s="147" t="s">
        <v>3860</v>
      </c>
      <c r="F164" s="148">
        <v>45008</v>
      </c>
      <c r="G164" s="41" t="e">
        <f>#REF!/$G$1*($G$1-$E$1)</f>
        <v>#REF!</v>
      </c>
      <c r="H164" s="43">
        <v>0</v>
      </c>
      <c r="I164" s="138">
        <v>1</v>
      </c>
      <c r="J164" s="133"/>
      <c r="K164" s="149" t="s">
        <v>1245</v>
      </c>
      <c r="L164" s="27">
        <v>0</v>
      </c>
    </row>
    <row r="165" spans="1:12" s="156" customFormat="1" ht="13.8">
      <c r="A165" s="138" t="s">
        <v>3919</v>
      </c>
      <c r="B165" s="147" t="s">
        <v>80</v>
      </c>
      <c r="C165" s="147" t="s">
        <v>2914</v>
      </c>
      <c r="D165" s="147">
        <v>1000003824</v>
      </c>
      <c r="E165" s="147" t="s">
        <v>2915</v>
      </c>
      <c r="F165" s="148" t="s">
        <v>3883</v>
      </c>
      <c r="G165" s="41" t="e">
        <f>#REF!/$G$1*($G$1-$E$1)</f>
        <v>#REF!</v>
      </c>
      <c r="H165" s="43">
        <v>0</v>
      </c>
      <c r="I165" s="138">
        <v>1</v>
      </c>
      <c r="J165" s="138"/>
      <c r="K165" s="138" t="s">
        <v>3919</v>
      </c>
      <c r="L165" s="27">
        <v>0</v>
      </c>
    </row>
    <row r="166" spans="1:12" s="156" customFormat="1" ht="13.8">
      <c r="A166" s="149" t="s">
        <v>121</v>
      </c>
      <c r="B166" s="134" t="s">
        <v>18</v>
      </c>
      <c r="C166" s="147" t="s">
        <v>3886</v>
      </c>
      <c r="D166" s="147">
        <v>1000004285</v>
      </c>
      <c r="E166" s="147" t="s">
        <v>3884</v>
      </c>
      <c r="F166" s="148">
        <v>45736</v>
      </c>
      <c r="G166" s="41" t="e">
        <f>#REF!/$G$1*($G$1-$E$1)</f>
        <v>#REF!</v>
      </c>
      <c r="H166" s="43">
        <v>0</v>
      </c>
      <c r="I166" s="138">
        <v>0</v>
      </c>
      <c r="J166" s="133"/>
      <c r="K166" s="149" t="s">
        <v>121</v>
      </c>
      <c r="L166" s="27">
        <v>0</v>
      </c>
    </row>
    <row r="167" spans="1:12" s="156" customFormat="1" ht="13.8">
      <c r="A167" s="149" t="s">
        <v>121</v>
      </c>
      <c r="B167" s="147" t="s">
        <v>31</v>
      </c>
      <c r="C167" s="147" t="s">
        <v>3888</v>
      </c>
      <c r="D167" s="147">
        <v>1000004293</v>
      </c>
      <c r="E167" s="147" t="s">
        <v>3889</v>
      </c>
      <c r="F167" s="148">
        <v>45737</v>
      </c>
      <c r="G167" s="41" t="e">
        <f>#REF!/$G$1*($G$1-$E$1)</f>
        <v>#REF!</v>
      </c>
      <c r="H167" s="43">
        <v>0</v>
      </c>
      <c r="I167" s="138">
        <v>0</v>
      </c>
      <c r="J167" s="133"/>
      <c r="K167" s="149" t="s">
        <v>121</v>
      </c>
      <c r="L167" s="27">
        <v>0</v>
      </c>
    </row>
    <row r="168" spans="1:12" s="156" customFormat="1" ht="13.8">
      <c r="A168" s="149" t="s">
        <v>3061</v>
      </c>
      <c r="B168" s="147" t="s">
        <v>99</v>
      </c>
      <c r="C168" s="147" t="s">
        <v>3907</v>
      </c>
      <c r="D168" s="147">
        <v>1000004271</v>
      </c>
      <c r="E168" s="147" t="s">
        <v>3894</v>
      </c>
      <c r="F168" s="148">
        <v>45716</v>
      </c>
      <c r="G168" s="41" t="e">
        <f>#REF!/$G$1*($G$1-$E$1)</f>
        <v>#REF!</v>
      </c>
      <c r="H168" s="43">
        <v>0</v>
      </c>
      <c r="I168" s="138">
        <v>0</v>
      </c>
      <c r="J168" s="149"/>
      <c r="K168" s="149" t="s">
        <v>3061</v>
      </c>
      <c r="L168" s="27">
        <v>0</v>
      </c>
    </row>
    <row r="169" spans="1:12" s="156" customFormat="1" ht="13.8">
      <c r="A169" s="149" t="s">
        <v>3061</v>
      </c>
      <c r="B169" s="147" t="s">
        <v>94</v>
      </c>
      <c r="C169" s="147" t="s">
        <v>3914</v>
      </c>
      <c r="D169" s="147">
        <v>1000004303</v>
      </c>
      <c r="E169" s="147" t="s">
        <v>3901</v>
      </c>
      <c r="F169" s="148">
        <v>45741</v>
      </c>
      <c r="G169" s="41" t="e">
        <f>#REF!/$G$1*($G$1-$E$1)</f>
        <v>#REF!</v>
      </c>
      <c r="H169" s="43">
        <v>0</v>
      </c>
      <c r="I169" s="138">
        <v>1</v>
      </c>
      <c r="J169" s="149"/>
      <c r="K169" s="149" t="s">
        <v>3061</v>
      </c>
      <c r="L169" s="27">
        <v>0</v>
      </c>
    </row>
    <row r="170" spans="1:12" s="156" customFormat="1" ht="13.8">
      <c r="A170" s="149" t="s">
        <v>3919</v>
      </c>
      <c r="B170" s="147" t="s">
        <v>82</v>
      </c>
      <c r="C170" s="147" t="s">
        <v>3934</v>
      </c>
      <c r="D170" s="147">
        <v>1000004319</v>
      </c>
      <c r="E170" s="147" t="s">
        <v>3933</v>
      </c>
      <c r="F170" s="148">
        <v>44670</v>
      </c>
      <c r="G170" s="41" t="e">
        <f>#REF!/$G$1*($G$1-$E$1)</f>
        <v>#REF!</v>
      </c>
      <c r="H170" s="43">
        <v>0</v>
      </c>
      <c r="I170" s="138">
        <v>1</v>
      </c>
      <c r="J170" s="149"/>
      <c r="K170" s="149" t="s">
        <v>3919</v>
      </c>
      <c r="L170" s="27">
        <v>0</v>
      </c>
    </row>
    <row r="171" spans="1:12" s="156" customFormat="1" ht="13.8">
      <c r="A171" s="149" t="s">
        <v>3061</v>
      </c>
      <c r="B171" s="147" t="s">
        <v>90</v>
      </c>
      <c r="C171" s="147" t="s">
        <v>3956</v>
      </c>
      <c r="D171" s="147">
        <v>1000001982</v>
      </c>
      <c r="E171" s="147" t="s">
        <v>3693</v>
      </c>
      <c r="F171" s="148">
        <v>44739</v>
      </c>
      <c r="G171" s="41" t="e">
        <f>#REF!/$G$1*($G$1-$E$1)</f>
        <v>#REF!</v>
      </c>
      <c r="H171" s="43">
        <v>0</v>
      </c>
      <c r="I171" s="138">
        <v>0</v>
      </c>
      <c r="J171" s="149"/>
      <c r="K171" s="149" t="s">
        <v>3061</v>
      </c>
      <c r="L171" s="27">
        <v>0</v>
      </c>
    </row>
    <row r="172" spans="1:12" s="156" customFormat="1" ht="13.8">
      <c r="A172" s="149" t="s">
        <v>3919</v>
      </c>
      <c r="B172" s="147" t="s">
        <v>80</v>
      </c>
      <c r="C172" s="147" t="s">
        <v>3959</v>
      </c>
      <c r="D172" s="147">
        <v>1000004320</v>
      </c>
      <c r="E172" s="147" t="s">
        <v>3952</v>
      </c>
      <c r="F172" s="148">
        <v>45768</v>
      </c>
      <c r="G172" s="41" t="e">
        <f>#REF!/$G$1*($G$1-$E$1)</f>
        <v>#REF!</v>
      </c>
      <c r="H172" s="43">
        <v>0</v>
      </c>
      <c r="I172" s="138">
        <v>1</v>
      </c>
      <c r="J172" s="149"/>
      <c r="K172" s="149" t="s">
        <v>3919</v>
      </c>
      <c r="L172" s="27">
        <v>0</v>
      </c>
    </row>
    <row r="173" spans="1:12" s="156" customFormat="1" ht="13.8">
      <c r="A173" s="149" t="s">
        <v>3919</v>
      </c>
      <c r="B173" s="147" t="s">
        <v>82</v>
      </c>
      <c r="C173" s="147" t="s">
        <v>3977</v>
      </c>
      <c r="D173" s="147">
        <v>1000004332</v>
      </c>
      <c r="E173" s="147" t="s">
        <v>3969</v>
      </c>
      <c r="F173" s="148">
        <v>45772</v>
      </c>
      <c r="G173" s="41" t="e">
        <f>#REF!/$G$1*($G$1-$E$1)</f>
        <v>#REF!</v>
      </c>
      <c r="H173" s="43">
        <v>0</v>
      </c>
      <c r="I173" s="138">
        <v>0</v>
      </c>
      <c r="J173" s="149"/>
      <c r="K173" s="149" t="s">
        <v>3919</v>
      </c>
      <c r="L173" s="27">
        <v>0</v>
      </c>
    </row>
    <row r="174" spans="1:12" s="156" customFormat="1" ht="13.8">
      <c r="A174" s="149" t="s">
        <v>121</v>
      </c>
      <c r="B174" s="147" t="s">
        <v>25</v>
      </c>
      <c r="C174" s="147" t="s">
        <v>3980</v>
      </c>
      <c r="D174" s="147">
        <v>1000004336</v>
      </c>
      <c r="E174" s="147" t="s">
        <v>3972</v>
      </c>
      <c r="F174" s="148">
        <v>45776</v>
      </c>
      <c r="G174" s="41" t="e">
        <f>#REF!/$G$1*($G$1-$E$1)</f>
        <v>#REF!</v>
      </c>
      <c r="H174" s="43">
        <v>0</v>
      </c>
      <c r="I174" s="138">
        <v>0</v>
      </c>
      <c r="J174" s="133"/>
      <c r="K174" s="149" t="s">
        <v>121</v>
      </c>
      <c r="L174" s="27">
        <v>0</v>
      </c>
    </row>
    <row r="175" spans="1:12" s="156" customFormat="1" ht="13.8">
      <c r="A175" s="149" t="s">
        <v>121</v>
      </c>
      <c r="B175" s="147" t="s">
        <v>3921</v>
      </c>
      <c r="C175" s="147" t="s">
        <v>476</v>
      </c>
      <c r="D175" s="147">
        <v>1000000923</v>
      </c>
      <c r="E175" s="147" t="s">
        <v>4008</v>
      </c>
      <c r="F175" s="148">
        <v>44180</v>
      </c>
      <c r="G175" s="41" t="e">
        <f>#REF!/$G$1*($G$1-$E$1)</f>
        <v>#REF!</v>
      </c>
      <c r="H175" s="43">
        <v>0</v>
      </c>
      <c r="I175" s="138">
        <v>0</v>
      </c>
      <c r="J175" s="133"/>
      <c r="K175" s="149" t="s">
        <v>121</v>
      </c>
      <c r="L175" s="27">
        <v>0</v>
      </c>
    </row>
    <row r="176" spans="1:12" s="156" customFormat="1" ht="13.8">
      <c r="A176" s="149" t="s">
        <v>121</v>
      </c>
      <c r="B176" s="147" t="s">
        <v>37</v>
      </c>
      <c r="C176" s="147" t="s">
        <v>4015</v>
      </c>
      <c r="D176" s="147">
        <v>1000004283</v>
      </c>
      <c r="E176" s="147" t="s">
        <v>4013</v>
      </c>
      <c r="F176" s="148">
        <v>45735</v>
      </c>
      <c r="G176" s="41" t="e">
        <f>#REF!/$G$1*($G$1-$E$1)</f>
        <v>#REF!</v>
      </c>
      <c r="H176" s="43">
        <v>0</v>
      </c>
      <c r="I176" s="138">
        <v>0</v>
      </c>
      <c r="J176" s="133"/>
      <c r="K176" s="149" t="s">
        <v>121</v>
      </c>
      <c r="L176" s="27">
        <v>0</v>
      </c>
    </row>
    <row r="177" spans="1:12" s="156" customFormat="1" ht="13.8">
      <c r="A177" s="149" t="s">
        <v>3919</v>
      </c>
      <c r="B177" s="147" t="s">
        <v>84</v>
      </c>
      <c r="C177" s="147" t="s">
        <v>4017</v>
      </c>
      <c r="D177" s="147">
        <v>1000004360</v>
      </c>
      <c r="E177" s="147" t="s">
        <v>4031</v>
      </c>
      <c r="F177" s="148">
        <v>45798</v>
      </c>
      <c r="G177" s="41" t="e">
        <f>#REF!/$G$1*($G$1-$E$1)</f>
        <v>#REF!</v>
      </c>
      <c r="H177" s="43">
        <v>0</v>
      </c>
      <c r="I177" s="138">
        <v>0</v>
      </c>
      <c r="J177" s="149"/>
      <c r="K177" s="149" t="s">
        <v>3919</v>
      </c>
      <c r="L177" s="27">
        <v>0</v>
      </c>
    </row>
    <row r="178" spans="1:12" s="156" customFormat="1" ht="13.8">
      <c r="A178" s="149" t="s">
        <v>3918</v>
      </c>
      <c r="B178" s="147" t="s">
        <v>69</v>
      </c>
      <c r="C178" s="147" t="s">
        <v>4046</v>
      </c>
      <c r="D178" s="147">
        <v>1000004383</v>
      </c>
      <c r="E178" s="147" t="s">
        <v>4044</v>
      </c>
      <c r="F178" s="148">
        <v>45814</v>
      </c>
      <c r="G178" s="41" t="e">
        <f>#REF!/$G$1*($G$1-$E$1)</f>
        <v>#REF!</v>
      </c>
      <c r="H178" s="43">
        <v>0</v>
      </c>
      <c r="I178" s="138">
        <v>0</v>
      </c>
      <c r="J178" s="149"/>
      <c r="K178" s="149" t="s">
        <v>3918</v>
      </c>
      <c r="L178" s="27">
        <v>0</v>
      </c>
    </row>
    <row r="179" spans="1:12" s="156" customFormat="1" ht="13.8">
      <c r="A179" s="149" t="s">
        <v>121</v>
      </c>
      <c r="B179" s="147" t="s">
        <v>25</v>
      </c>
      <c r="C179" s="147" t="s">
        <v>770</v>
      </c>
      <c r="D179" s="147">
        <v>1000000271</v>
      </c>
      <c r="E179" s="147" t="s">
        <v>771</v>
      </c>
      <c r="F179" s="148">
        <v>44738</v>
      </c>
      <c r="G179" s="41" t="e">
        <f>#REF!/$G$1*($G$1-$E$1)</f>
        <v>#REF!</v>
      </c>
      <c r="H179" s="43">
        <v>0</v>
      </c>
      <c r="I179" s="138">
        <v>0</v>
      </c>
      <c r="J179" s="133"/>
      <c r="K179" s="149" t="s">
        <v>121</v>
      </c>
      <c r="L179" s="27">
        <v>0</v>
      </c>
    </row>
    <row r="180" spans="1:12" s="156" customFormat="1" ht="13.8">
      <c r="A180" s="149" t="s">
        <v>3918</v>
      </c>
      <c r="B180" s="147" t="s">
        <v>76</v>
      </c>
      <c r="C180" s="147" t="s">
        <v>4049</v>
      </c>
      <c r="D180" s="147">
        <v>1000001900</v>
      </c>
      <c r="E180" s="147" t="s">
        <v>4050</v>
      </c>
      <c r="F180" s="148">
        <v>44739</v>
      </c>
      <c r="G180" s="41" t="e">
        <f>#REF!/$G$1*($G$1-$E$1)</f>
        <v>#REF!</v>
      </c>
      <c r="H180" s="43">
        <v>0</v>
      </c>
      <c r="I180" s="138">
        <v>0</v>
      </c>
      <c r="J180" s="149"/>
      <c r="K180" s="149" t="s">
        <v>3918</v>
      </c>
      <c r="L180" s="27">
        <v>0</v>
      </c>
    </row>
    <row r="181" spans="1:12" s="156" customFormat="1" ht="13.8">
      <c r="A181" s="149" t="s">
        <v>1245</v>
      </c>
      <c r="B181" s="147" t="s">
        <v>3922</v>
      </c>
      <c r="C181" s="147" t="s">
        <v>4099</v>
      </c>
      <c r="D181" s="147">
        <v>1000004400</v>
      </c>
      <c r="E181" s="147" t="s">
        <v>4067</v>
      </c>
      <c r="F181" s="148">
        <v>45838</v>
      </c>
      <c r="G181" s="41" t="e">
        <f>#REF!/$G$1*($G$1-$E$1)</f>
        <v>#REF!</v>
      </c>
      <c r="H181" s="43">
        <v>0</v>
      </c>
      <c r="I181" s="138">
        <v>0</v>
      </c>
      <c r="J181" s="133"/>
      <c r="K181" s="149" t="s">
        <v>1245</v>
      </c>
      <c r="L181" s="27">
        <v>0</v>
      </c>
    </row>
    <row r="182" spans="1:12" s="156" customFormat="1" ht="13.8">
      <c r="A182" s="133" t="s">
        <v>3918</v>
      </c>
      <c r="B182" s="147" t="s">
        <v>76</v>
      </c>
      <c r="C182" s="147" t="s">
        <v>4101</v>
      </c>
      <c r="D182" s="147">
        <v>1000004394</v>
      </c>
      <c r="E182" s="147" t="s">
        <v>4069</v>
      </c>
      <c r="F182" s="148">
        <v>45827</v>
      </c>
      <c r="G182" s="41" t="e">
        <f>#REF!/$G$1*($G$1-$E$1)</f>
        <v>#REF!</v>
      </c>
      <c r="H182" s="43">
        <v>0</v>
      </c>
      <c r="I182" s="138">
        <v>0</v>
      </c>
      <c r="J182" s="133"/>
      <c r="K182" s="133" t="s">
        <v>3918</v>
      </c>
      <c r="L182" s="27">
        <v>0</v>
      </c>
    </row>
    <row r="183" spans="1:12" s="156" customFormat="1" ht="13.8">
      <c r="A183" s="149" t="s">
        <v>1245</v>
      </c>
      <c r="B183" s="147" t="s">
        <v>63</v>
      </c>
      <c r="C183" s="147" t="s">
        <v>4108</v>
      </c>
      <c r="D183" s="147">
        <v>1000004417</v>
      </c>
      <c r="E183" s="147" t="s">
        <v>4074</v>
      </c>
      <c r="F183" s="148">
        <v>45843</v>
      </c>
      <c r="G183" s="41" t="e">
        <f>#REF!/$G$1*($G$1-$E$1)</f>
        <v>#REF!</v>
      </c>
      <c r="H183" s="43">
        <v>0</v>
      </c>
      <c r="I183" s="138">
        <v>0</v>
      </c>
      <c r="J183" s="133"/>
      <c r="K183" s="149" t="s">
        <v>1245</v>
      </c>
      <c r="L183" s="27">
        <v>0</v>
      </c>
    </row>
    <row r="184" spans="1:12" s="156" customFormat="1" ht="13.8">
      <c r="A184" s="138" t="s">
        <v>3919</v>
      </c>
      <c r="B184" s="147" t="s">
        <v>80</v>
      </c>
      <c r="C184" s="147" t="s">
        <v>4109</v>
      </c>
      <c r="D184" s="147">
        <v>1000004396</v>
      </c>
      <c r="E184" s="147" t="s">
        <v>4075</v>
      </c>
      <c r="F184" s="148">
        <v>45832</v>
      </c>
      <c r="G184" s="41" t="e">
        <f>#REF!/$G$1*($G$1-$E$1)</f>
        <v>#REF!</v>
      </c>
      <c r="H184" s="43">
        <v>0</v>
      </c>
      <c r="I184" s="138">
        <v>0</v>
      </c>
      <c r="J184" s="138"/>
      <c r="K184" s="138" t="s">
        <v>3919</v>
      </c>
      <c r="L184" s="27">
        <v>0</v>
      </c>
    </row>
    <row r="185" spans="1:12" s="156" customFormat="1" ht="13.8">
      <c r="A185" s="149" t="s">
        <v>3061</v>
      </c>
      <c r="B185" s="147" t="s">
        <v>4092</v>
      </c>
      <c r="C185" s="147" t="s">
        <v>4112</v>
      </c>
      <c r="D185" s="147">
        <v>1000004409</v>
      </c>
      <c r="E185" s="147" t="s">
        <v>4078</v>
      </c>
      <c r="F185" s="148">
        <v>45848</v>
      </c>
      <c r="G185" s="41" t="e">
        <f>#REF!/$G$1*($G$1-$E$1)</f>
        <v>#REF!</v>
      </c>
      <c r="H185" s="43">
        <v>0</v>
      </c>
      <c r="I185" s="138">
        <v>1</v>
      </c>
      <c r="J185" s="149"/>
      <c r="K185" s="149" t="s">
        <v>3061</v>
      </c>
      <c r="L185" s="27">
        <v>0</v>
      </c>
    </row>
    <row r="186" spans="1:12" s="156" customFormat="1" ht="13.8">
      <c r="A186" s="149" t="s">
        <v>3061</v>
      </c>
      <c r="B186" s="147" t="s">
        <v>101</v>
      </c>
      <c r="C186" s="147" t="s">
        <v>4116</v>
      </c>
      <c r="D186" s="147">
        <v>1000004416</v>
      </c>
      <c r="E186" s="147" t="s">
        <v>4082</v>
      </c>
      <c r="F186" s="148">
        <v>45843</v>
      </c>
      <c r="G186" s="41" t="e">
        <f>#REF!/$G$1*($G$1-$E$1)</f>
        <v>#REF!</v>
      </c>
      <c r="H186" s="43">
        <v>0</v>
      </c>
      <c r="I186" s="138">
        <v>1</v>
      </c>
      <c r="J186" s="149"/>
      <c r="K186" s="149" t="s">
        <v>3061</v>
      </c>
      <c r="L186" s="27">
        <v>0</v>
      </c>
    </row>
    <row r="187" spans="1:12" s="156" customFormat="1" ht="13.8">
      <c r="A187" s="138" t="s">
        <v>3919</v>
      </c>
      <c r="B187" s="147" t="s">
        <v>80</v>
      </c>
      <c r="C187" s="147" t="s">
        <v>4117</v>
      </c>
      <c r="D187" s="147">
        <v>1000004421</v>
      </c>
      <c r="E187" s="147" t="s">
        <v>4083</v>
      </c>
      <c r="F187" s="148">
        <v>45856</v>
      </c>
      <c r="G187" s="41" t="e">
        <f>#REF!/$G$1*($G$1-$E$1)</f>
        <v>#REF!</v>
      </c>
      <c r="H187" s="43">
        <v>0</v>
      </c>
      <c r="I187" s="138">
        <v>0</v>
      </c>
      <c r="J187" s="138"/>
      <c r="K187" s="138" t="s">
        <v>3919</v>
      </c>
      <c r="L187" s="27">
        <v>0</v>
      </c>
    </row>
    <row r="188" spans="1:12" s="156" customFormat="1" ht="13.8">
      <c r="A188" s="149" t="s">
        <v>3061</v>
      </c>
      <c r="B188" s="147" t="s">
        <v>4092</v>
      </c>
      <c r="C188" s="147" t="s">
        <v>4121</v>
      </c>
      <c r="D188" s="147">
        <v>1000004413</v>
      </c>
      <c r="E188" s="147" t="s">
        <v>4087</v>
      </c>
      <c r="F188" s="148">
        <v>45841</v>
      </c>
      <c r="G188" s="41" t="e">
        <f>#REF!/$G$1*($G$1-$E$1)</f>
        <v>#REF!</v>
      </c>
      <c r="H188" s="43">
        <v>0</v>
      </c>
      <c r="I188" s="138">
        <v>1</v>
      </c>
      <c r="J188" s="149"/>
      <c r="K188" s="149" t="s">
        <v>3061</v>
      </c>
      <c r="L188" s="27">
        <v>0</v>
      </c>
    </row>
    <row r="189" spans="1:12" s="156" customFormat="1" ht="13.8">
      <c r="A189" s="149" t="s">
        <v>3061</v>
      </c>
      <c r="B189" s="147" t="s">
        <v>97</v>
      </c>
      <c r="C189" s="147" t="s">
        <v>4123</v>
      </c>
      <c r="D189" s="147">
        <v>1000003194</v>
      </c>
      <c r="E189" s="147" t="s">
        <v>3635</v>
      </c>
      <c r="F189" s="148">
        <v>44924</v>
      </c>
      <c r="G189" s="41" t="e">
        <f>#REF!/$G$1*($G$1-$E$1)</f>
        <v>#REF!</v>
      </c>
      <c r="H189" s="43">
        <v>0</v>
      </c>
      <c r="I189" s="138">
        <v>1</v>
      </c>
      <c r="J189" s="149"/>
      <c r="K189" s="149" t="s">
        <v>3061</v>
      </c>
      <c r="L189" s="27">
        <v>0</v>
      </c>
    </row>
    <row r="190" spans="1:12" s="156" customFormat="1" ht="13.8">
      <c r="A190" s="149" t="s">
        <v>3061</v>
      </c>
      <c r="B190" s="147" t="s">
        <v>63</v>
      </c>
      <c r="C190" s="147" t="s">
        <v>4141</v>
      </c>
      <c r="D190" s="147">
        <v>1000004423</v>
      </c>
      <c r="E190" s="147" t="s">
        <v>4130</v>
      </c>
      <c r="F190" s="148">
        <v>45850</v>
      </c>
      <c r="G190" s="41" t="e">
        <f>#REF!/$G$1*($G$1-$E$1)</f>
        <v>#REF!</v>
      </c>
      <c r="H190" s="43">
        <v>0</v>
      </c>
      <c r="I190" s="138">
        <v>0</v>
      </c>
      <c r="J190" s="149"/>
      <c r="K190" s="149" t="s">
        <v>3061</v>
      </c>
      <c r="L190" s="27">
        <v>0</v>
      </c>
    </row>
    <row r="191" spans="1:12" s="156" customFormat="1" ht="13.8">
      <c r="A191" s="149" t="s">
        <v>121</v>
      </c>
      <c r="B191" s="147" t="s">
        <v>12</v>
      </c>
      <c r="C191" s="147" t="s">
        <v>4144</v>
      </c>
      <c r="D191" s="147">
        <v>1000004443</v>
      </c>
      <c r="E191" s="147" t="s">
        <v>4134</v>
      </c>
      <c r="F191" s="148">
        <v>45876</v>
      </c>
      <c r="G191" s="41" t="e">
        <f>#REF!/$G$1*($G$1-$E$1)</f>
        <v>#REF!</v>
      </c>
      <c r="H191" s="43">
        <v>0</v>
      </c>
      <c r="I191" s="138">
        <v>0</v>
      </c>
      <c r="J191" s="133"/>
      <c r="K191" s="149" t="s">
        <v>121</v>
      </c>
      <c r="L191" s="27">
        <v>0</v>
      </c>
    </row>
    <row r="192" spans="1:12" s="156" customFormat="1" ht="13.8">
      <c r="A192" s="133" t="s">
        <v>3918</v>
      </c>
      <c r="B192" s="147" t="s">
        <v>76</v>
      </c>
      <c r="C192" s="147" t="s">
        <v>4147</v>
      </c>
      <c r="D192" s="147">
        <v>1000004441</v>
      </c>
      <c r="E192" s="147" t="s">
        <v>4137</v>
      </c>
      <c r="F192" s="148">
        <v>45875</v>
      </c>
      <c r="G192" s="41" t="e">
        <f>#REF!/$G$1*($G$1-$E$1)</f>
        <v>#REF!</v>
      </c>
      <c r="H192" s="43">
        <v>0</v>
      </c>
      <c r="I192" s="138">
        <v>0</v>
      </c>
      <c r="J192" s="133"/>
      <c r="K192" s="133" t="s">
        <v>3918</v>
      </c>
      <c r="L192" s="27">
        <v>0</v>
      </c>
    </row>
    <row r="193" spans="1:12" s="156" customFormat="1" ht="13.8">
      <c r="A193" s="149" t="s">
        <v>121</v>
      </c>
      <c r="B193" s="147" t="s">
        <v>31</v>
      </c>
      <c r="C193" s="147" t="s">
        <v>4148</v>
      </c>
      <c r="D193" s="147">
        <v>1000004397</v>
      </c>
      <c r="E193" s="147" t="s">
        <v>4138</v>
      </c>
      <c r="F193" s="148">
        <v>45832</v>
      </c>
      <c r="G193" s="41" t="e">
        <f>#REF!/$G$1*($G$1-$E$1)</f>
        <v>#REF!</v>
      </c>
      <c r="H193" s="43">
        <v>0</v>
      </c>
      <c r="I193" s="138">
        <v>0</v>
      </c>
      <c r="J193" s="133"/>
      <c r="K193" s="149" t="s">
        <v>121</v>
      </c>
      <c r="L193" s="27">
        <v>0</v>
      </c>
    </row>
    <row r="194" spans="1:12" s="156" customFormat="1" ht="13.8">
      <c r="A194" s="149" t="s">
        <v>1245</v>
      </c>
      <c r="B194" s="147" t="s">
        <v>44</v>
      </c>
      <c r="C194" s="147" t="s">
        <v>4150</v>
      </c>
      <c r="D194" s="147">
        <v>1000004452</v>
      </c>
      <c r="E194" s="147" t="s">
        <v>4149</v>
      </c>
      <c r="F194" s="148">
        <v>45887</v>
      </c>
      <c r="G194" s="41" t="e">
        <f>#REF!/$G$1*($G$1-$E$1)</f>
        <v>#REF!</v>
      </c>
      <c r="H194" s="43">
        <v>0</v>
      </c>
      <c r="I194" s="138">
        <v>0</v>
      </c>
      <c r="J194" s="133"/>
      <c r="K194" s="149" t="s">
        <v>1245</v>
      </c>
      <c r="L194" s="27">
        <v>0</v>
      </c>
    </row>
    <row r="195" spans="1:12" s="156" customFormat="1" ht="13.8">
      <c r="A195" s="149" t="s">
        <v>1245</v>
      </c>
      <c r="B195" s="147" t="s">
        <v>40</v>
      </c>
      <c r="C195" s="147" t="s">
        <v>4159</v>
      </c>
      <c r="D195" s="147">
        <v>1000004463</v>
      </c>
      <c r="E195" s="147" t="s">
        <v>3442</v>
      </c>
      <c r="F195" s="148">
        <v>45895</v>
      </c>
      <c r="G195" s="41" t="e">
        <f>#REF!/$G$1*($G$1-$E$1)</f>
        <v>#REF!</v>
      </c>
      <c r="H195" s="43">
        <v>0</v>
      </c>
      <c r="I195" s="138">
        <v>0</v>
      </c>
      <c r="J195" s="133"/>
      <c r="K195" s="149" t="s">
        <v>1245</v>
      </c>
      <c r="L195" s="27">
        <v>0</v>
      </c>
    </row>
    <row r="196" spans="1:12" s="156" customFormat="1" ht="13.8">
      <c r="A196" s="149" t="s">
        <v>3918</v>
      </c>
      <c r="B196" s="147" t="s">
        <v>76</v>
      </c>
      <c r="C196" s="147" t="s">
        <v>4161</v>
      </c>
      <c r="D196" s="147">
        <v>1000004435</v>
      </c>
      <c r="E196" s="147" t="s">
        <v>4154</v>
      </c>
      <c r="F196" s="148">
        <v>45863</v>
      </c>
      <c r="G196" s="41" t="e">
        <f>#REF!/$G$1*($G$1-$E$1)</f>
        <v>#REF!</v>
      </c>
      <c r="H196" s="43">
        <v>0</v>
      </c>
      <c r="I196" s="138">
        <v>0</v>
      </c>
      <c r="J196" s="149"/>
      <c r="K196" s="149" t="s">
        <v>3918</v>
      </c>
      <c r="L196" s="27">
        <v>0</v>
      </c>
    </row>
    <row r="197" spans="1:12" s="156" customFormat="1" ht="13.8">
      <c r="A197" s="149" t="s">
        <v>1245</v>
      </c>
      <c r="B197" s="147" t="s">
        <v>50</v>
      </c>
      <c r="C197" s="147" t="s">
        <v>4162</v>
      </c>
      <c r="D197" s="147">
        <v>1000004462</v>
      </c>
      <c r="E197" s="147" t="s">
        <v>4155</v>
      </c>
      <c r="F197" s="148">
        <v>45891</v>
      </c>
      <c r="G197" s="41" t="e">
        <f>#REF!/$G$1*($G$1-$E$1)</f>
        <v>#REF!</v>
      </c>
      <c r="H197" s="43">
        <v>0</v>
      </c>
      <c r="I197" s="138">
        <v>0</v>
      </c>
      <c r="J197" s="133"/>
      <c r="K197" s="149" t="s">
        <v>1245</v>
      </c>
      <c r="L197" s="27">
        <v>0</v>
      </c>
    </row>
    <row r="198" spans="1:12" s="156" customFormat="1" ht="13.8">
      <c r="A198" s="149" t="s">
        <v>121</v>
      </c>
      <c r="B198" s="147" t="s">
        <v>613</v>
      </c>
      <c r="C198" s="147" t="s">
        <v>4164</v>
      </c>
      <c r="D198" s="147">
        <v>1000000105</v>
      </c>
      <c r="E198" s="147" t="s">
        <v>4163</v>
      </c>
      <c r="F198" s="148">
        <v>44738</v>
      </c>
      <c r="G198" s="41" t="e">
        <f>#REF!/$G$1*($G$1-$E$1)</f>
        <v>#REF!</v>
      </c>
      <c r="H198" s="43">
        <v>0</v>
      </c>
      <c r="I198" s="138">
        <v>0</v>
      </c>
      <c r="J198" s="133"/>
      <c r="K198" s="149" t="s">
        <v>121</v>
      </c>
      <c r="L198" s="27">
        <v>0</v>
      </c>
    </row>
    <row r="199" spans="1:12" s="156" customFormat="1" ht="13.8">
      <c r="A199" s="149" t="s">
        <v>121</v>
      </c>
      <c r="B199" s="147" t="s">
        <v>613</v>
      </c>
      <c r="C199" s="147" t="s">
        <v>4183</v>
      </c>
      <c r="D199" s="147">
        <v>1000004470</v>
      </c>
      <c r="E199" s="147" t="s">
        <v>4168</v>
      </c>
      <c r="F199" s="148">
        <v>45916</v>
      </c>
      <c r="G199" s="41" t="e">
        <f>#REF!/$G$1*($G$1-$E$1)</f>
        <v>#REF!</v>
      </c>
      <c r="H199" s="43">
        <v>0</v>
      </c>
      <c r="I199" s="149"/>
      <c r="J199" s="133"/>
      <c r="K199" s="149" t="s">
        <v>121</v>
      </c>
      <c r="L199" s="27">
        <v>0</v>
      </c>
    </row>
    <row r="200" spans="1:12" s="156" customFormat="1" ht="13.8">
      <c r="A200" s="149" t="s">
        <v>3061</v>
      </c>
      <c r="B200" s="147" t="s">
        <v>99</v>
      </c>
      <c r="C200" s="147" t="s">
        <v>4184</v>
      </c>
      <c r="D200" s="147">
        <v>1000002521</v>
      </c>
      <c r="E200" s="147" t="s">
        <v>4169</v>
      </c>
      <c r="F200" s="148">
        <v>44739</v>
      </c>
      <c r="G200" s="41" t="e">
        <f>#REF!/$G$1*($G$1-$E$1)</f>
        <v>#REF!</v>
      </c>
      <c r="H200" s="43">
        <v>0</v>
      </c>
      <c r="I200" s="149"/>
      <c r="J200" s="149"/>
      <c r="K200" s="149" t="s">
        <v>3061</v>
      </c>
      <c r="L200" s="27">
        <v>0</v>
      </c>
    </row>
    <row r="201" spans="1:12" s="156" customFormat="1" ht="13.8">
      <c r="A201" s="149" t="s">
        <v>3061</v>
      </c>
      <c r="B201" s="147" t="s">
        <v>92</v>
      </c>
      <c r="C201" s="147" t="s">
        <v>4192</v>
      </c>
      <c r="D201" s="147">
        <v>1000004461</v>
      </c>
      <c r="E201" s="147" t="s">
        <v>4177</v>
      </c>
      <c r="F201" s="148">
        <v>45920</v>
      </c>
      <c r="G201" s="41" t="e">
        <f>#REF!/$G$1*($G$1-$E$1)</f>
        <v>#REF!</v>
      </c>
      <c r="H201" s="43">
        <v>0</v>
      </c>
      <c r="I201" s="149"/>
      <c r="J201" s="149"/>
      <c r="K201" s="149" t="s">
        <v>3061</v>
      </c>
      <c r="L201" s="27">
        <v>0</v>
      </c>
    </row>
    <row r="202" spans="1:12" s="156" customFormat="1" ht="13.8">
      <c r="A202" s="149" t="s">
        <v>1245</v>
      </c>
      <c r="B202" s="147" t="s">
        <v>50</v>
      </c>
      <c r="C202" s="147" t="s">
        <v>4196</v>
      </c>
      <c r="D202" s="147">
        <v>1000004469</v>
      </c>
      <c r="E202" s="147" t="s">
        <v>4181</v>
      </c>
      <c r="F202" s="148">
        <v>45915</v>
      </c>
      <c r="G202" s="41" t="e">
        <f>#REF!/$G$1*($G$1-$E$1)</f>
        <v>#REF!</v>
      </c>
      <c r="H202" s="43">
        <v>0</v>
      </c>
      <c r="I202" s="149"/>
      <c r="J202" s="133"/>
      <c r="K202" s="149" t="s">
        <v>1245</v>
      </c>
      <c r="L202" s="27">
        <v>0</v>
      </c>
    </row>
    <row r="203" spans="1:12" s="156" customFormat="1" ht="13.8">
      <c r="A203" s="149" t="s">
        <v>3061</v>
      </c>
      <c r="B203" s="147" t="s">
        <v>99</v>
      </c>
      <c r="C203" s="147" t="s">
        <v>4238</v>
      </c>
      <c r="D203" s="147">
        <v>1000001984</v>
      </c>
      <c r="E203" s="147" t="s">
        <v>4210</v>
      </c>
      <c r="F203" s="148">
        <v>44739</v>
      </c>
      <c r="G203" s="41" t="e">
        <f>#REF!/$G$1*($G$1-$E$1)</f>
        <v>#REF!</v>
      </c>
      <c r="H203" s="43">
        <v>0</v>
      </c>
      <c r="I203" s="149"/>
      <c r="J203" s="149"/>
      <c r="K203" s="149" t="s">
        <v>3061</v>
      </c>
      <c r="L203" s="27">
        <v>0</v>
      </c>
    </row>
    <row r="204" spans="1:12" s="156" customFormat="1" ht="13.8">
      <c r="A204" s="149" t="s">
        <v>3061</v>
      </c>
      <c r="B204" s="147" t="s">
        <v>87</v>
      </c>
      <c r="C204" s="147" t="s">
        <v>4239</v>
      </c>
      <c r="D204" s="147">
        <v>1000004499</v>
      </c>
      <c r="E204" s="147" t="s">
        <v>4211</v>
      </c>
      <c r="F204" s="148">
        <v>45947</v>
      </c>
      <c r="G204" s="41" t="e">
        <f>#REF!/$G$1*($G$1-$E$1)</f>
        <v>#REF!</v>
      </c>
      <c r="H204" s="43">
        <v>0</v>
      </c>
      <c r="I204" s="149"/>
      <c r="J204" s="149"/>
      <c r="K204" s="149" t="s">
        <v>3061</v>
      </c>
      <c r="L204" s="27">
        <v>0</v>
      </c>
    </row>
    <row r="205" spans="1:12" s="156" customFormat="1" ht="13.8">
      <c r="A205" s="149" t="s">
        <v>3061</v>
      </c>
      <c r="B205" s="147" t="s">
        <v>101</v>
      </c>
      <c r="C205" s="147" t="s">
        <v>4240</v>
      </c>
      <c r="D205" s="147">
        <v>1000004286</v>
      </c>
      <c r="E205" s="147" t="s">
        <v>4212</v>
      </c>
      <c r="F205" s="148">
        <v>45737</v>
      </c>
      <c r="G205" s="41" t="e">
        <f>#REF!/$G$1*($G$1-$E$1)</f>
        <v>#REF!</v>
      </c>
      <c r="H205" s="43">
        <v>0</v>
      </c>
      <c r="I205" s="149"/>
      <c r="J205" s="149"/>
      <c r="K205" s="149" t="s">
        <v>3061</v>
      </c>
      <c r="L205" s="27">
        <v>0</v>
      </c>
    </row>
    <row r="206" spans="1:12" s="156" customFormat="1" ht="13.8">
      <c r="A206" s="149" t="s">
        <v>3918</v>
      </c>
      <c r="B206" s="147" t="s">
        <v>2569</v>
      </c>
      <c r="C206" s="147" t="s">
        <v>2578</v>
      </c>
      <c r="D206" s="147">
        <v>1000001235</v>
      </c>
      <c r="E206" s="147" t="s">
        <v>2579</v>
      </c>
      <c r="F206" s="148">
        <v>44739</v>
      </c>
      <c r="G206" s="41" t="e">
        <f>#REF!/$G$1*($G$1-$E$1)</f>
        <v>#REF!</v>
      </c>
      <c r="H206" s="43">
        <v>0</v>
      </c>
      <c r="I206" s="149"/>
      <c r="J206" s="149"/>
      <c r="K206" s="149" t="s">
        <v>3918</v>
      </c>
      <c r="L206" s="27">
        <v>0</v>
      </c>
    </row>
    <row r="207" spans="1:12" s="156" customFormat="1" ht="13.8">
      <c r="A207" s="149" t="s">
        <v>121</v>
      </c>
      <c r="B207" s="147" t="s">
        <v>25</v>
      </c>
      <c r="C207" s="147" t="s">
        <v>3460</v>
      </c>
      <c r="D207" s="147">
        <v>1000000840</v>
      </c>
      <c r="E207" s="147" t="s">
        <v>4216</v>
      </c>
      <c r="F207" s="148">
        <v>44738</v>
      </c>
      <c r="G207" s="41" t="e">
        <f>#REF!/$G$1*($G$1-$E$1)</f>
        <v>#REF!</v>
      </c>
      <c r="H207" s="43">
        <v>0</v>
      </c>
      <c r="I207" s="149"/>
      <c r="J207" s="133"/>
      <c r="K207" s="149" t="s">
        <v>121</v>
      </c>
      <c r="L207" s="27">
        <v>0</v>
      </c>
    </row>
    <row r="208" spans="1:12" s="156" customFormat="1" ht="13.8">
      <c r="A208" s="149" t="s">
        <v>121</v>
      </c>
      <c r="B208" s="147" t="s">
        <v>3920</v>
      </c>
      <c r="C208" s="147" t="s">
        <v>4244</v>
      </c>
      <c r="D208" s="147">
        <v>1000004495</v>
      </c>
      <c r="E208" s="147" t="s">
        <v>4217</v>
      </c>
      <c r="F208" s="148">
        <v>45936</v>
      </c>
      <c r="G208" s="41" t="e">
        <f>#REF!/$G$1*($G$1-$E$1)</f>
        <v>#REF!</v>
      </c>
      <c r="H208" s="43">
        <v>0</v>
      </c>
      <c r="I208" s="149"/>
      <c r="J208" s="133"/>
      <c r="K208" s="149" t="s">
        <v>121</v>
      </c>
      <c r="L208" s="27">
        <v>0</v>
      </c>
    </row>
    <row r="209" spans="1:12" s="156" customFormat="1" ht="13.8">
      <c r="A209" s="149" t="s">
        <v>121</v>
      </c>
      <c r="B209" s="147" t="s">
        <v>22</v>
      </c>
      <c r="C209" s="147" t="s">
        <v>4245</v>
      </c>
      <c r="D209" s="147">
        <v>1000004500</v>
      </c>
      <c r="E209" s="147" t="s">
        <v>4218</v>
      </c>
      <c r="F209" s="148">
        <v>45948</v>
      </c>
      <c r="G209" s="41" t="e">
        <f>#REF!/$G$1*($G$1-$E$1)</f>
        <v>#REF!</v>
      </c>
      <c r="H209" s="43">
        <v>0</v>
      </c>
      <c r="I209" s="149"/>
      <c r="J209" s="133"/>
      <c r="K209" s="149" t="s">
        <v>121</v>
      </c>
      <c r="L209" s="27">
        <v>0</v>
      </c>
    </row>
    <row r="210" spans="1:12" s="156" customFormat="1" ht="13.8">
      <c r="A210" s="149" t="s">
        <v>121</v>
      </c>
      <c r="B210" s="147" t="s">
        <v>37</v>
      </c>
      <c r="C210" s="147" t="s">
        <v>4249</v>
      </c>
      <c r="D210" s="147">
        <v>1000003494</v>
      </c>
      <c r="E210" s="147" t="s">
        <v>4222</v>
      </c>
      <c r="F210" s="148">
        <v>45039</v>
      </c>
      <c r="G210" s="41" t="e">
        <f>#REF!/$G$1*($G$1-$E$1)</f>
        <v>#REF!</v>
      </c>
      <c r="H210" s="43">
        <v>0</v>
      </c>
      <c r="I210" s="149"/>
      <c r="J210" s="133"/>
      <c r="K210" s="149" t="s">
        <v>121</v>
      </c>
      <c r="L210" s="27">
        <v>0</v>
      </c>
    </row>
    <row r="211" spans="1:12" s="156" customFormat="1" ht="13.8">
      <c r="A211" s="149" t="s">
        <v>121</v>
      </c>
      <c r="B211" s="147" t="s">
        <v>32</v>
      </c>
      <c r="C211" s="147" t="s">
        <v>4254</v>
      </c>
      <c r="D211" s="147">
        <v>1000004482</v>
      </c>
      <c r="E211" s="147" t="s">
        <v>4227</v>
      </c>
      <c r="F211" s="148">
        <v>45924</v>
      </c>
      <c r="G211" s="41" t="e">
        <f>#REF!/$G$1*($G$1-$E$1)</f>
        <v>#REF!</v>
      </c>
      <c r="H211" s="43">
        <v>0</v>
      </c>
      <c r="I211" s="149"/>
      <c r="J211" s="133"/>
      <c r="K211" s="149" t="s">
        <v>121</v>
      </c>
      <c r="L211" s="27">
        <v>0</v>
      </c>
    </row>
    <row r="212" spans="1:12" s="156" customFormat="1" ht="13.8">
      <c r="A212" s="149" t="s">
        <v>1245</v>
      </c>
      <c r="B212" s="147" t="s">
        <v>40</v>
      </c>
      <c r="C212" s="147" t="s">
        <v>4256</v>
      </c>
      <c r="D212" s="147">
        <v>1000004428</v>
      </c>
      <c r="E212" s="147" t="s">
        <v>4229</v>
      </c>
      <c r="F212" s="148">
        <v>45869</v>
      </c>
      <c r="G212" s="41" t="e">
        <f>#REF!/$G$1*($G$1-$E$1)</f>
        <v>#REF!</v>
      </c>
      <c r="H212" s="43">
        <v>0</v>
      </c>
      <c r="I212" s="149"/>
      <c r="J212" s="133"/>
      <c r="K212" s="149" t="s">
        <v>1245</v>
      </c>
      <c r="L212" s="27">
        <v>0</v>
      </c>
    </row>
    <row r="213" spans="1:12" s="156" customFormat="1" ht="13.8">
      <c r="A213" s="149" t="s">
        <v>1245</v>
      </c>
      <c r="B213" s="147" t="s">
        <v>44</v>
      </c>
      <c r="C213" s="147" t="s">
        <v>4258</v>
      </c>
      <c r="D213" s="147">
        <v>1000000362</v>
      </c>
      <c r="E213" s="147" t="s">
        <v>4231</v>
      </c>
      <c r="F213" s="148">
        <v>44738</v>
      </c>
      <c r="G213" s="41" t="e">
        <f>#REF!/$G$1*($G$1-$E$1)</f>
        <v>#REF!</v>
      </c>
      <c r="H213" s="43">
        <v>0</v>
      </c>
      <c r="I213" s="149"/>
      <c r="J213" s="133"/>
      <c r="K213" s="149" t="s">
        <v>1245</v>
      </c>
      <c r="L213" s="27">
        <v>0</v>
      </c>
    </row>
    <row r="214" spans="1:12" s="156" customFormat="1" ht="13.8">
      <c r="A214" s="149" t="s">
        <v>1245</v>
      </c>
      <c r="B214" s="147" t="s">
        <v>48</v>
      </c>
      <c r="C214" s="147" t="s">
        <v>4259</v>
      </c>
      <c r="D214" s="147">
        <v>1000004503</v>
      </c>
      <c r="E214" s="147" t="s">
        <v>4232</v>
      </c>
      <c r="F214" s="148">
        <v>45952</v>
      </c>
      <c r="G214" s="41" t="e">
        <f>#REF!/$G$1*($G$1-$E$1)</f>
        <v>#REF!</v>
      </c>
      <c r="H214" s="43">
        <v>0</v>
      </c>
      <c r="I214" s="149"/>
      <c r="J214" s="133"/>
      <c r="K214" s="149" t="s">
        <v>1245</v>
      </c>
      <c r="L214" s="27">
        <v>0</v>
      </c>
    </row>
    <row r="215" spans="1:12" s="156" customFormat="1" ht="13.8">
      <c r="A215" s="149" t="s">
        <v>1245</v>
      </c>
      <c r="B215" s="147" t="s">
        <v>58</v>
      </c>
      <c r="C215" s="147" t="s">
        <v>4260</v>
      </c>
      <c r="D215" s="147">
        <v>1000004492</v>
      </c>
      <c r="E215" s="147" t="s">
        <v>4233</v>
      </c>
      <c r="F215" s="148">
        <v>45926</v>
      </c>
      <c r="G215" s="41" t="e">
        <f>#REF!/$G$1*($G$1-$E$1)</f>
        <v>#REF!</v>
      </c>
      <c r="H215" s="43">
        <v>0</v>
      </c>
      <c r="I215" s="149"/>
      <c r="J215" s="133"/>
      <c r="K215" s="149" t="s">
        <v>1245</v>
      </c>
      <c r="L215" s="27">
        <v>0</v>
      </c>
    </row>
    <row r="216" spans="1:12" s="156" customFormat="1" ht="13.8">
      <c r="A216" s="149" t="s">
        <v>1245</v>
      </c>
      <c r="B216" s="147" t="s">
        <v>50</v>
      </c>
      <c r="C216" s="147" t="s">
        <v>4263</v>
      </c>
      <c r="D216" s="147">
        <v>1000004484</v>
      </c>
      <c r="E216" s="147" t="s">
        <v>4236</v>
      </c>
      <c r="F216" s="148">
        <v>45936</v>
      </c>
      <c r="G216" s="41" t="e">
        <f>#REF!/$G$1*($G$1-$E$1)</f>
        <v>#REF!</v>
      </c>
      <c r="H216" s="43">
        <v>0</v>
      </c>
      <c r="I216" s="149"/>
      <c r="J216" s="133"/>
      <c r="K216" s="149" t="s">
        <v>1245</v>
      </c>
      <c r="L216" s="27">
        <v>0</v>
      </c>
    </row>
    <row r="217" spans="1:12" s="156" customFormat="1" ht="13.8">
      <c r="A217" s="149" t="s">
        <v>121</v>
      </c>
      <c r="B217" s="147" t="s">
        <v>32</v>
      </c>
      <c r="C217" s="147" t="s">
        <v>1095</v>
      </c>
      <c r="D217" s="147">
        <v>1000003662</v>
      </c>
      <c r="E217" s="147" t="s">
        <v>1096</v>
      </c>
      <c r="F217" s="148">
        <v>45135</v>
      </c>
      <c r="G217" s="41" t="e">
        <f>#REF!/$G$1*($G$1-$E$1)</f>
        <v>#REF!</v>
      </c>
      <c r="H217" s="43">
        <v>0</v>
      </c>
      <c r="I217" s="149"/>
      <c r="J217" s="133"/>
      <c r="K217" s="149" t="s">
        <v>121</v>
      </c>
      <c r="L217" s="27">
        <v>0</v>
      </c>
    </row>
    <row r="218" spans="1:12" s="156" customFormat="1" ht="13.8">
      <c r="A218" s="149" t="s">
        <v>121</v>
      </c>
      <c r="B218" s="147" t="s">
        <v>31</v>
      </c>
      <c r="C218" s="147" t="s">
        <v>4304</v>
      </c>
      <c r="D218" s="147">
        <v>1000004427</v>
      </c>
      <c r="E218" s="147" t="s">
        <v>4285</v>
      </c>
      <c r="F218" s="148">
        <v>45867</v>
      </c>
      <c r="G218" s="41" t="e">
        <f>#REF!/$G$1*($G$1-$E$1)</f>
        <v>#REF!</v>
      </c>
      <c r="H218" s="43">
        <v>0</v>
      </c>
      <c r="I218" s="149"/>
      <c r="J218" s="133"/>
      <c r="K218" s="149" t="s">
        <v>121</v>
      </c>
      <c r="L218" s="27">
        <v>0</v>
      </c>
    </row>
    <row r="219" spans="1:12" s="156" customFormat="1" ht="13.8">
      <c r="A219" s="149" t="s">
        <v>1245</v>
      </c>
      <c r="B219" s="147" t="s">
        <v>60</v>
      </c>
      <c r="C219" s="147" t="s">
        <v>2212</v>
      </c>
      <c r="D219" s="147">
        <v>1000000156</v>
      </c>
      <c r="E219" s="147" t="s">
        <v>2213</v>
      </c>
      <c r="F219" s="148">
        <v>44738</v>
      </c>
      <c r="G219" s="41" t="e">
        <f>#REF!/$G$1*($G$1-$E$1)</f>
        <v>#REF!</v>
      </c>
      <c r="H219" s="43">
        <v>0</v>
      </c>
      <c r="I219" s="149"/>
      <c r="J219" s="133"/>
      <c r="K219" s="149" t="s">
        <v>1245</v>
      </c>
      <c r="L219" s="27">
        <v>0</v>
      </c>
    </row>
    <row r="220" spans="1:12" s="156" customFormat="1" ht="13.8">
      <c r="A220" s="149" t="s">
        <v>1245</v>
      </c>
      <c r="B220" s="147" t="s">
        <v>48</v>
      </c>
      <c r="C220" s="147" t="s">
        <v>1841</v>
      </c>
      <c r="D220" s="147">
        <v>1000000531</v>
      </c>
      <c r="E220" s="147" t="s">
        <v>1842</v>
      </c>
      <c r="F220" s="148">
        <v>44738</v>
      </c>
      <c r="G220" s="41" t="e">
        <f>#REF!/$G$1*($G$1-$E$1)</f>
        <v>#REF!</v>
      </c>
      <c r="H220" s="43">
        <v>0</v>
      </c>
      <c r="I220" s="149"/>
      <c r="J220" s="133"/>
      <c r="K220" s="149" t="s">
        <v>1245</v>
      </c>
      <c r="L220" s="27">
        <v>0</v>
      </c>
    </row>
    <row r="221" spans="1:12" s="156" customFormat="1" ht="13.8">
      <c r="A221" s="149" t="s">
        <v>3061</v>
      </c>
      <c r="B221" s="157" t="s">
        <v>99</v>
      </c>
      <c r="C221" s="147" t="s">
        <v>3518</v>
      </c>
      <c r="D221" s="158">
        <v>1000002085</v>
      </c>
      <c r="E221" s="157" t="s">
        <v>4313</v>
      </c>
      <c r="F221" s="148">
        <v>44739</v>
      </c>
      <c r="G221" s="41" t="e">
        <f>#REF!/$G$1*($G$1-$E$1)</f>
        <v>#REF!</v>
      </c>
      <c r="H221" s="43">
        <v>0</v>
      </c>
      <c r="I221" s="149"/>
      <c r="J221" s="133"/>
      <c r="K221" s="138">
        <v>1000002085</v>
      </c>
      <c r="L221" s="27">
        <v>0</v>
      </c>
    </row>
    <row r="222" spans="1:12" s="156" customFormat="1" ht="13.8">
      <c r="A222" s="149" t="s">
        <v>3061</v>
      </c>
      <c r="B222" s="157" t="s">
        <v>97</v>
      </c>
      <c r="C222" s="147" t="s">
        <v>3930</v>
      </c>
      <c r="D222" s="158">
        <v>1000001993</v>
      </c>
      <c r="E222" s="157" t="s">
        <v>3926</v>
      </c>
      <c r="F222" s="148">
        <v>44739</v>
      </c>
      <c r="G222" s="41" t="e">
        <f>#REF!/$G$1*($G$1-$E$1)</f>
        <v>#REF!</v>
      </c>
      <c r="H222" s="43">
        <v>0</v>
      </c>
      <c r="I222" s="149"/>
      <c r="J222" s="133"/>
      <c r="K222" s="138">
        <v>1000001993</v>
      </c>
      <c r="L222" s="27">
        <v>0</v>
      </c>
    </row>
    <row r="223" spans="1:12" s="156" customFormat="1" ht="13.8">
      <c r="A223" s="149" t="s">
        <v>121</v>
      </c>
      <c r="B223" s="157" t="s">
        <v>22</v>
      </c>
      <c r="C223" s="147" t="s">
        <v>703</v>
      </c>
      <c r="D223" s="158">
        <v>1000000399</v>
      </c>
      <c r="E223" s="157" t="s">
        <v>704</v>
      </c>
      <c r="F223" s="148">
        <v>44772</v>
      </c>
      <c r="G223" s="41" t="e">
        <f>#REF!/$G$1*($G$1-$E$1)</f>
        <v>#REF!</v>
      </c>
      <c r="H223" s="43">
        <v>0</v>
      </c>
      <c r="I223" s="149"/>
      <c r="J223" s="133"/>
      <c r="K223" s="138">
        <v>1000000399</v>
      </c>
      <c r="L223" s="27">
        <v>0</v>
      </c>
    </row>
    <row r="224" spans="1:12" s="156" customFormat="1" ht="13.8">
      <c r="A224" s="149" t="s">
        <v>3061</v>
      </c>
      <c r="B224" s="157" t="s">
        <v>87</v>
      </c>
      <c r="C224" s="147" t="s">
        <v>3802</v>
      </c>
      <c r="D224" s="158">
        <v>1000004160</v>
      </c>
      <c r="E224" s="157" t="s">
        <v>3800</v>
      </c>
      <c r="F224" s="148">
        <v>45597</v>
      </c>
      <c r="G224" s="41" t="e">
        <f>#REF!/$G$1*($G$1-$E$1)</f>
        <v>#REF!</v>
      </c>
      <c r="H224" s="43">
        <v>0</v>
      </c>
      <c r="I224" s="149"/>
      <c r="J224" s="133"/>
      <c r="K224" s="138">
        <v>1000004160</v>
      </c>
      <c r="L224" s="27">
        <v>0</v>
      </c>
    </row>
    <row r="225" spans="1:12" s="156" customFormat="1" ht="13.8">
      <c r="A225" s="149" t="s">
        <v>1245</v>
      </c>
      <c r="B225" s="157" t="s">
        <v>3922</v>
      </c>
      <c r="C225" s="147" t="s">
        <v>1766</v>
      </c>
      <c r="D225" s="158">
        <v>1000003476</v>
      </c>
      <c r="E225" s="157" t="s">
        <v>1767</v>
      </c>
      <c r="F225" s="148">
        <v>45036</v>
      </c>
      <c r="G225" s="41" t="e">
        <f>#REF!/$G$1*($G$1-$E$1)</f>
        <v>#REF!</v>
      </c>
      <c r="H225" s="43">
        <v>0</v>
      </c>
      <c r="I225" s="149"/>
      <c r="J225" s="133"/>
      <c r="K225" s="138">
        <v>1000003476</v>
      </c>
      <c r="L225" s="27">
        <v>0</v>
      </c>
    </row>
    <row r="226" spans="1:12" s="156" customFormat="1" ht="13.8">
      <c r="A226" s="149" t="s">
        <v>1245</v>
      </c>
      <c r="B226" s="157" t="s">
        <v>58</v>
      </c>
      <c r="C226" s="147" t="s">
        <v>2426</v>
      </c>
      <c r="D226" s="158">
        <v>1000000989</v>
      </c>
      <c r="E226" s="157" t="s">
        <v>2427</v>
      </c>
      <c r="F226" s="148">
        <v>44738</v>
      </c>
      <c r="G226" s="41" t="e">
        <f>#REF!/$G$1*($G$1-$E$1)</f>
        <v>#REF!</v>
      </c>
      <c r="H226" s="43">
        <v>0</v>
      </c>
      <c r="I226" s="149"/>
      <c r="J226" s="133"/>
      <c r="K226" s="138">
        <v>1000000989</v>
      </c>
      <c r="L226" s="27">
        <v>0</v>
      </c>
    </row>
    <row r="227" spans="1:12" s="156" customFormat="1" ht="13.8">
      <c r="A227" s="149" t="s">
        <v>121</v>
      </c>
      <c r="B227" s="157" t="s">
        <v>32</v>
      </c>
      <c r="C227" s="147" t="s">
        <v>1091</v>
      </c>
      <c r="D227" s="158">
        <v>1000003195</v>
      </c>
      <c r="E227" s="157" t="s">
        <v>1092</v>
      </c>
      <c r="F227" s="148">
        <v>44925</v>
      </c>
      <c r="G227" s="41" t="e">
        <f>#REF!/$G$1*($G$1-$E$1)</f>
        <v>#REF!</v>
      </c>
      <c r="H227" s="43">
        <v>0</v>
      </c>
      <c r="I227" s="149"/>
      <c r="J227" s="133"/>
      <c r="K227" s="138">
        <v>1000003195</v>
      </c>
      <c r="L227" s="27">
        <v>0</v>
      </c>
    </row>
    <row r="228" spans="1:12" s="156" customFormat="1" ht="13.8">
      <c r="A228" s="149" t="s">
        <v>121</v>
      </c>
      <c r="B228" s="157" t="s">
        <v>31</v>
      </c>
      <c r="C228" s="147" t="s">
        <v>1043</v>
      </c>
      <c r="D228" s="158">
        <v>1000003993</v>
      </c>
      <c r="E228" s="157" t="s">
        <v>1044</v>
      </c>
      <c r="F228" s="148">
        <v>45443</v>
      </c>
      <c r="G228" s="41" t="e">
        <f>#REF!/$G$1*($G$1-$E$1)</f>
        <v>#REF!</v>
      </c>
      <c r="H228" s="43">
        <v>0</v>
      </c>
      <c r="I228" s="149"/>
      <c r="J228" s="133"/>
      <c r="K228" s="138">
        <v>1000003993</v>
      </c>
      <c r="L228" s="27">
        <v>0</v>
      </c>
    </row>
    <row r="229" spans="1:12" s="156" customFormat="1" ht="13.8">
      <c r="A229" s="149" t="s">
        <v>1245</v>
      </c>
      <c r="B229" s="157" t="s">
        <v>43</v>
      </c>
      <c r="C229" s="147" t="s">
        <v>1371</v>
      </c>
      <c r="D229" s="158">
        <v>1000000180</v>
      </c>
      <c r="E229" s="157" t="s">
        <v>1372</v>
      </c>
      <c r="F229" s="148">
        <v>44738</v>
      </c>
      <c r="G229" s="41" t="e">
        <f>#REF!/$G$1*($G$1-$E$1)</f>
        <v>#REF!</v>
      </c>
      <c r="H229" s="43">
        <v>0</v>
      </c>
      <c r="I229" s="149"/>
      <c r="J229" s="133"/>
      <c r="K229" s="138">
        <v>1000004545</v>
      </c>
      <c r="L229" s="27">
        <v>0</v>
      </c>
    </row>
    <row r="230" spans="1:12" s="156" customFormat="1" ht="13.8">
      <c r="A230" s="149" t="s">
        <v>121</v>
      </c>
      <c r="B230" s="157" t="s">
        <v>22</v>
      </c>
      <c r="C230" s="147" t="s">
        <v>4399</v>
      </c>
      <c r="D230" s="158">
        <v>1000004536</v>
      </c>
      <c r="E230" s="157" t="s">
        <v>4373</v>
      </c>
      <c r="F230" s="148">
        <v>45978</v>
      </c>
      <c r="G230" s="41" t="e">
        <f>#REF!/$G$1*($G$1-$E$1)</f>
        <v>#REF!</v>
      </c>
      <c r="H230" s="43">
        <v>0</v>
      </c>
      <c r="I230" s="149"/>
      <c r="J230" s="133"/>
      <c r="K230" s="138">
        <v>1000004545</v>
      </c>
      <c r="L230" s="27">
        <v>0</v>
      </c>
    </row>
    <row r="231" spans="1:12" s="156" customFormat="1" ht="13.8">
      <c r="A231" s="149" t="s">
        <v>3061</v>
      </c>
      <c r="B231" s="157" t="s">
        <v>90</v>
      </c>
      <c r="C231" s="147" t="s">
        <v>4402</v>
      </c>
      <c r="D231" s="158">
        <v>1000001474</v>
      </c>
      <c r="E231" s="157" t="s">
        <v>4376</v>
      </c>
      <c r="F231" s="148">
        <v>44739</v>
      </c>
      <c r="G231" s="41" t="e">
        <f>#REF!/$G$1*($G$1-$E$1)</f>
        <v>#REF!</v>
      </c>
      <c r="H231" s="43">
        <v>0</v>
      </c>
      <c r="I231" s="149"/>
      <c r="J231" s="133"/>
      <c r="K231" s="138">
        <v>1000004545</v>
      </c>
      <c r="L231" s="27">
        <v>0</v>
      </c>
    </row>
    <row r="232" spans="1:12" s="156" customFormat="1" ht="13.8">
      <c r="A232" s="149" t="s">
        <v>121</v>
      </c>
      <c r="B232" s="157" t="s">
        <v>12</v>
      </c>
      <c r="C232" s="147" t="s">
        <v>4408</v>
      </c>
      <c r="D232" s="158">
        <v>1000004566</v>
      </c>
      <c r="E232" s="157" t="s">
        <v>4383</v>
      </c>
      <c r="F232" s="148">
        <v>46009</v>
      </c>
      <c r="G232" s="41" t="e">
        <f>#REF!/$G$1*($G$1-$E$1)</f>
        <v>#REF!</v>
      </c>
      <c r="H232" s="43">
        <v>0</v>
      </c>
      <c r="I232" s="149"/>
      <c r="J232" s="133"/>
      <c r="K232" s="138">
        <v>1000004545</v>
      </c>
      <c r="L232" s="27">
        <v>0</v>
      </c>
    </row>
    <row r="233" spans="1:12" s="156" customFormat="1" ht="13.8">
      <c r="A233" s="149" t="s">
        <v>3061</v>
      </c>
      <c r="B233" s="157" t="s">
        <v>4092</v>
      </c>
      <c r="C233" s="147" t="s">
        <v>3166</v>
      </c>
      <c r="D233" s="158">
        <v>1000003883</v>
      </c>
      <c r="E233" s="157" t="s">
        <v>3167</v>
      </c>
      <c r="F233" s="148">
        <v>45357</v>
      </c>
      <c r="G233" s="41" t="e">
        <f>#REF!/$G$1*($G$1-$E$1)</f>
        <v>#REF!</v>
      </c>
      <c r="H233" s="43">
        <v>0</v>
      </c>
      <c r="I233" s="149"/>
      <c r="J233" s="133"/>
      <c r="K233" s="138">
        <v>1000004545</v>
      </c>
      <c r="L233" s="27">
        <v>0</v>
      </c>
    </row>
    <row r="234" spans="1:12" s="156" customFormat="1" ht="13.8">
      <c r="A234" s="149" t="s">
        <v>121</v>
      </c>
      <c r="B234" s="157" t="s">
        <v>32</v>
      </c>
      <c r="C234" s="147" t="s">
        <v>4410</v>
      </c>
      <c r="D234" s="158">
        <v>1000004587</v>
      </c>
      <c r="E234" s="157" t="s">
        <v>4385</v>
      </c>
      <c r="F234" s="148">
        <v>46020</v>
      </c>
      <c r="G234" s="41" t="e">
        <f>#REF!/$G$1*($G$1-$E$1)</f>
        <v>#REF!</v>
      </c>
      <c r="H234" s="43">
        <v>0</v>
      </c>
      <c r="I234" s="149"/>
      <c r="J234" s="133"/>
      <c r="K234" s="138">
        <v>1000004545</v>
      </c>
      <c r="L234" s="27">
        <v>0</v>
      </c>
    </row>
    <row r="235" spans="1:12" s="156" customFormat="1" ht="13.8">
      <c r="A235" s="149" t="s">
        <v>121</v>
      </c>
      <c r="B235" s="157" t="s">
        <v>31</v>
      </c>
      <c r="C235" s="147" t="s">
        <v>1041</v>
      </c>
      <c r="D235" s="158">
        <v>1000003967</v>
      </c>
      <c r="E235" s="157" t="s">
        <v>1042</v>
      </c>
      <c r="F235" s="148">
        <v>45433</v>
      </c>
      <c r="G235" s="41" t="e">
        <f>#REF!/$G$1*($G$1-$E$1)</f>
        <v>#REF!</v>
      </c>
      <c r="H235" s="43">
        <v>0</v>
      </c>
      <c r="I235" s="149"/>
      <c r="J235" s="133"/>
      <c r="K235" s="138">
        <v>1000004545</v>
      </c>
      <c r="L235" s="27">
        <v>0</v>
      </c>
    </row>
    <row r="236" spans="1:12" s="156" customFormat="1" ht="13.8">
      <c r="A236" s="149" t="s">
        <v>1245</v>
      </c>
      <c r="B236" s="157" t="s">
        <v>50</v>
      </c>
      <c r="C236" s="147" t="s">
        <v>2510</v>
      </c>
      <c r="D236" s="158">
        <v>1000002732</v>
      </c>
      <c r="E236" s="157" t="s">
        <v>2511</v>
      </c>
      <c r="F236" s="148">
        <v>44739</v>
      </c>
      <c r="G236" s="41" t="e">
        <f>#REF!/$G$1*($G$1-$E$1)</f>
        <v>#REF!</v>
      </c>
      <c r="H236" s="43">
        <v>0</v>
      </c>
      <c r="I236" s="149"/>
      <c r="J236" s="133"/>
      <c r="K236" s="138">
        <v>1000004545</v>
      </c>
      <c r="L236" s="27">
        <v>0</v>
      </c>
    </row>
  </sheetData>
  <conditionalFormatting sqref="C143">
    <cfRule type="duplicateValues" dxfId="60" priority="3"/>
  </conditionalFormatting>
  <conditionalFormatting sqref="C148:C155">
    <cfRule type="duplicateValues" dxfId="59" priority="478"/>
  </conditionalFormatting>
  <conditionalFormatting sqref="C157:C1048576 C152:C155 C1:C142 C144:C147">
    <cfRule type="duplicateValues" dxfId="58" priority="5"/>
  </conditionalFormatting>
  <conditionalFormatting sqref="D143">
    <cfRule type="duplicateValues" dxfId="57" priority="4"/>
  </conditionalFormatting>
  <conditionalFormatting sqref="D148:D156">
    <cfRule type="duplicateValues" dxfId="56" priority="480"/>
  </conditionalFormatting>
  <conditionalFormatting sqref="D152:D1048576 D1:D142 D144:D147">
    <cfRule type="duplicateValues" dxfId="55" priority="6"/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D1F3-92A3-46E3-97DA-56FBFC367C04}">
  <sheetPr codeName="Sheet13"/>
  <dimension ref="A1:AE1734"/>
  <sheetViews>
    <sheetView showGridLines="0" zoomScaleNormal="100" workbookViewId="0">
      <pane xSplit="9" ySplit="2" topLeftCell="J1728" activePane="bottomRight" state="frozen"/>
      <selection pane="topRight" activeCell="J1" sqref="J1"/>
      <selection pane="bottomLeft" activeCell="A3" sqref="A3"/>
      <selection pane="bottomRight" activeCell="I1734" sqref="I1734"/>
    </sheetView>
  </sheetViews>
  <sheetFormatPr defaultColWidth="8.88671875" defaultRowHeight="14.4"/>
  <cols>
    <col min="1" max="1" width="7.109375" style="68" bestFit="1" customWidth="1"/>
    <col min="2" max="2" width="18.5546875" style="69" customWidth="1"/>
    <col min="3" max="3" width="8.6640625" style="69" customWidth="1"/>
    <col min="4" max="4" width="11" style="69" bestFit="1" customWidth="1"/>
    <col min="5" max="5" width="28.44140625" style="69" customWidth="1"/>
    <col min="6" max="6" width="10.33203125" style="68" bestFit="1" customWidth="1"/>
    <col min="7" max="7" width="13.109375" style="68" customWidth="1"/>
    <col min="8" max="8" width="16" style="68" hidden="1" customWidth="1"/>
    <col min="9" max="9" width="10.33203125" style="70" customWidth="1"/>
    <col min="10" max="10" width="9" style="71" customWidth="1"/>
    <col min="11" max="11" width="9.33203125" style="70" bestFit="1" customWidth="1"/>
    <col min="12" max="12" width="8.6640625" style="71" customWidth="1"/>
    <col min="13" max="13" width="11.109375" style="71" customWidth="1"/>
    <col min="14" max="14" width="8" style="70" customWidth="1"/>
    <col min="15" max="15" width="9.88671875" style="70" customWidth="1"/>
    <col min="16" max="16" width="9.33203125" style="70" customWidth="1"/>
    <col min="17" max="17" width="8.88671875" style="70" bestFit="1" customWidth="1"/>
    <col min="18" max="18" width="10.33203125" style="72" customWidth="1"/>
    <col min="19" max="19" width="12.109375" style="70" customWidth="1"/>
    <col min="20" max="21" width="8.33203125" style="70" customWidth="1"/>
    <col min="22" max="23" width="9.109375" style="70" customWidth="1"/>
    <col min="24" max="24" width="10.33203125" style="70" customWidth="1"/>
    <col min="25" max="25" width="10.109375" style="70" bestFit="1" customWidth="1"/>
    <col min="26" max="26" width="5.109375" style="68" hidden="1" customWidth="1"/>
    <col min="27" max="28" width="11" style="68" hidden="1" customWidth="1"/>
    <col min="29" max="29" width="7.109375" style="68" bestFit="1" customWidth="1"/>
    <col min="30" max="30" width="11" style="68" bestFit="1" customWidth="1"/>
    <col min="31" max="16384" width="8.88671875" style="68"/>
  </cols>
  <sheetData>
    <row r="1" spans="1:30" s="111" customFormat="1">
      <c r="A1" s="108"/>
      <c r="B1" s="109"/>
      <c r="C1" s="109"/>
      <c r="D1" s="109"/>
      <c r="E1" s="109">
        <v>2</v>
      </c>
      <c r="F1" s="94">
        <f ca="1">TODAY()-5</f>
        <v>46305</v>
      </c>
      <c r="G1" s="95"/>
      <c r="H1" s="95"/>
      <c r="I1" s="94">
        <v>46112</v>
      </c>
      <c r="J1" s="108">
        <v>30</v>
      </c>
      <c r="K1" s="25">
        <f>SUBTOTAL(9,K3:K1790)</f>
        <v>375595.14999999991</v>
      </c>
      <c r="L1" s="92"/>
      <c r="M1" s="25"/>
      <c r="N1" s="25">
        <f>SUBTOTAL(9,N3:N1661)</f>
        <v>404486.5</v>
      </c>
      <c r="O1" s="25"/>
      <c r="P1" s="25">
        <f>SUBTOTAL(9,P3:P1790)</f>
        <v>406376.5</v>
      </c>
      <c r="Q1" s="95"/>
      <c r="R1" s="24"/>
      <c r="S1" s="108"/>
      <c r="T1" s="25">
        <f>SUBTOTAL(9,T3:T1661)</f>
        <v>313779</v>
      </c>
      <c r="U1" s="25"/>
      <c r="V1" s="25">
        <f>SUBTOTAL(9,V3:V1790)</f>
        <v>314266.75</v>
      </c>
      <c r="W1" s="110"/>
      <c r="X1" s="110"/>
      <c r="Y1" s="110"/>
      <c r="AC1" s="108"/>
    </row>
    <row r="2" spans="1:30" s="38" customFormat="1" ht="28.95" customHeight="1">
      <c r="A2" s="29" t="s">
        <v>107</v>
      </c>
      <c r="B2" s="56" t="s">
        <v>1</v>
      </c>
      <c r="C2" s="57" t="s">
        <v>108</v>
      </c>
      <c r="D2" s="57" t="s">
        <v>109</v>
      </c>
      <c r="E2" s="57" t="s">
        <v>110</v>
      </c>
      <c r="F2" s="30" t="s">
        <v>111</v>
      </c>
      <c r="G2" s="30" t="s">
        <v>112</v>
      </c>
      <c r="H2" s="30" t="s">
        <v>113</v>
      </c>
      <c r="I2" s="30" t="s">
        <v>4567</v>
      </c>
      <c r="J2" s="30" t="s">
        <v>114</v>
      </c>
      <c r="K2" s="31">
        <v>46142</v>
      </c>
      <c r="L2" s="32" t="s">
        <v>115</v>
      </c>
      <c r="M2" s="33" t="s">
        <v>116</v>
      </c>
      <c r="N2" s="30" t="s">
        <v>4568</v>
      </c>
      <c r="O2" s="34" t="s">
        <v>4591</v>
      </c>
      <c r="P2" s="30" t="s">
        <v>4568</v>
      </c>
      <c r="Q2" s="31" t="s">
        <v>117</v>
      </c>
      <c r="R2" s="35" t="s">
        <v>118</v>
      </c>
      <c r="S2" s="36" t="s">
        <v>4569</v>
      </c>
      <c r="T2" s="37" t="s">
        <v>4570</v>
      </c>
      <c r="U2" s="37" t="s">
        <v>4571</v>
      </c>
      <c r="V2" s="37" t="s">
        <v>4570</v>
      </c>
      <c r="W2" s="36" t="s">
        <v>119</v>
      </c>
      <c r="X2" s="36" t="s">
        <v>120</v>
      </c>
      <c r="Y2" s="37" t="s">
        <v>4570</v>
      </c>
      <c r="Z2" s="77" t="s">
        <v>3550</v>
      </c>
      <c r="AA2" s="29" t="s">
        <v>107</v>
      </c>
      <c r="AB2" s="29" t="s">
        <v>107</v>
      </c>
      <c r="AC2" s="29" t="s">
        <v>107</v>
      </c>
      <c r="AD2" s="38" t="s">
        <v>4594</v>
      </c>
    </row>
    <row r="3" spans="1:30" s="27" customFormat="1" ht="13.8">
      <c r="A3" s="39" t="s">
        <v>121</v>
      </c>
      <c r="B3" s="112" t="s">
        <v>12</v>
      </c>
      <c r="C3" s="59" t="s">
        <v>122</v>
      </c>
      <c r="D3" s="59">
        <v>1000000638</v>
      </c>
      <c r="E3" s="60" t="s">
        <v>123</v>
      </c>
      <c r="F3" s="40">
        <v>38384</v>
      </c>
      <c r="G3" s="40" t="str">
        <f t="shared" ref="G3:G66" si="0">IF(I3&gt;0,"Targeted Dealer","-")</f>
        <v>Targeted Dealer</v>
      </c>
      <c r="H3" s="40"/>
      <c r="I3" s="41">
        <v>100</v>
      </c>
      <c r="J3" s="41">
        <f t="shared" ref="J3:J66" si="1">I3/$J$1*($J$1-$E$1)</f>
        <v>93.333333333333343</v>
      </c>
      <c r="K3" s="43">
        <v>60</v>
      </c>
      <c r="L3" s="43">
        <f>I3-K3</f>
        <v>40</v>
      </c>
      <c r="M3" s="43">
        <f>IFERROR((K3/J3%),"-")</f>
        <v>64.285714285714278</v>
      </c>
      <c r="N3" s="42">
        <v>222</v>
      </c>
      <c r="O3" s="45" t="str">
        <f>IF(F3&lt;=$P$2,"Mar","")</f>
        <v>Mar</v>
      </c>
      <c r="P3" s="42">
        <f>N3</f>
        <v>222</v>
      </c>
      <c r="Q3" s="44">
        <f>K3-P3</f>
        <v>-162</v>
      </c>
      <c r="R3" s="45">
        <f>IFERROR(IF(O3="Mar",(K3/P3-1))," ")</f>
        <v>-0.72972972972972971</v>
      </c>
      <c r="S3" s="44" t="str">
        <f>IF(N3&gt;0,IF(O3="","-",IF(R3&lt;0%,"DEGROWTH","GROWTH")))</f>
        <v>DEGROWTH</v>
      </c>
      <c r="T3" s="43">
        <v>60</v>
      </c>
      <c r="U3" s="46" t="str">
        <f>IF(F3&lt;=$V$2,"Apr","")</f>
        <v>Apr</v>
      </c>
      <c r="V3" s="42">
        <v>60</v>
      </c>
      <c r="W3" s="47">
        <f>K3-V3</f>
        <v>0</v>
      </c>
      <c r="X3" s="48">
        <f>IFERROR(IF(U3="Apr",(K3/V3-1)),0)</f>
        <v>0</v>
      </c>
      <c r="Y3" s="47" t="str">
        <f>IF(T3&gt;0,IF(U3="","-",IF(X3&lt;0%,"DEGROWTH","GROWTH")))</f>
        <v>GROWTH</v>
      </c>
      <c r="Z3" s="50">
        <v>0</v>
      </c>
      <c r="AA3" s="39"/>
      <c r="AB3" s="39" t="s">
        <v>121</v>
      </c>
      <c r="AC3" s="39" t="s">
        <v>121</v>
      </c>
      <c r="AD3" s="27">
        <f>IF(K3=0,1,0)</f>
        <v>0</v>
      </c>
    </row>
    <row r="4" spans="1:30" s="27" customFormat="1" ht="13.8">
      <c r="A4" s="39" t="s">
        <v>121</v>
      </c>
      <c r="B4" s="112" t="s">
        <v>3920</v>
      </c>
      <c r="C4" s="59" t="s">
        <v>124</v>
      </c>
      <c r="D4" s="59">
        <v>1000000671</v>
      </c>
      <c r="E4" s="60" t="s">
        <v>125</v>
      </c>
      <c r="F4" s="40">
        <v>38390</v>
      </c>
      <c r="G4" s="40" t="str">
        <f t="shared" si="0"/>
        <v>Targeted Dealer</v>
      </c>
      <c r="H4" s="40"/>
      <c r="I4" s="41">
        <v>10</v>
      </c>
      <c r="J4" s="41">
        <f t="shared" si="1"/>
        <v>9.3333333333333321</v>
      </c>
      <c r="K4" s="43">
        <v>0</v>
      </c>
      <c r="L4" s="43">
        <f t="shared" ref="L4:L67" si="2">I4-K4</f>
        <v>10</v>
      </c>
      <c r="M4" s="43">
        <f t="shared" ref="M4:M67" si="3">IFERROR((K4/J4%),"-")</f>
        <v>0</v>
      </c>
      <c r="N4" s="42">
        <v>0</v>
      </c>
      <c r="O4" s="45" t="str">
        <f t="shared" ref="O4:O67" si="4">IF(F4&lt;=$P$2,"Mar","")</f>
        <v>Mar</v>
      </c>
      <c r="P4" s="42">
        <f t="shared" ref="P4:P67" si="5">N4</f>
        <v>0</v>
      </c>
      <c r="Q4" s="44">
        <f t="shared" ref="Q4:Q67" si="6">K4-P4</f>
        <v>0</v>
      </c>
      <c r="R4" s="45" t="str">
        <f t="shared" ref="R4:R67" si="7">IFERROR(IF(O4="Mar",(K4/P4-1))," ")</f>
        <v xml:space="preserve"> </v>
      </c>
      <c r="S4" s="44" t="b">
        <f t="shared" ref="S4:S67" si="8">IF(N4&gt;0,IF(O4="","-",IF(R4&lt;0%,"DEGROWTH","GROWTH")))</f>
        <v>0</v>
      </c>
      <c r="T4" s="43">
        <v>20</v>
      </c>
      <c r="U4" s="46" t="str">
        <f t="shared" ref="U4:U67" si="9">IF(F4&lt;=$V$2,"Apr","")</f>
        <v>Apr</v>
      </c>
      <c r="V4" s="42">
        <v>20</v>
      </c>
      <c r="W4" s="47">
        <f t="shared" ref="W4:W67" si="10">K4-V4</f>
        <v>-20</v>
      </c>
      <c r="X4" s="48">
        <f t="shared" ref="X4:X67" si="11">IFERROR(IF(U4="Apr",(K4/V4-1)),0)</f>
        <v>-1</v>
      </c>
      <c r="Y4" s="47" t="str">
        <f t="shared" ref="Y4:Y67" si="12">IF(T4&gt;0,IF(U4="","-",IF(X4&lt;0%,"DEGROWTH","GROWTH")))</f>
        <v>DEGROWTH</v>
      </c>
      <c r="Z4" s="50">
        <v>0</v>
      </c>
      <c r="AA4" s="39"/>
      <c r="AB4" s="39" t="s">
        <v>121</v>
      </c>
      <c r="AC4" s="39" t="s">
        <v>121</v>
      </c>
      <c r="AD4" s="27">
        <f t="shared" ref="AD4:AD67" si="13">IF(K4=0,1,0)</f>
        <v>1</v>
      </c>
    </row>
    <row r="5" spans="1:30" s="139" customFormat="1" ht="13.8">
      <c r="A5" s="133" t="s">
        <v>121</v>
      </c>
      <c r="B5" s="134" t="s">
        <v>3920</v>
      </c>
      <c r="C5" s="135" t="s">
        <v>126</v>
      </c>
      <c r="D5" s="135">
        <v>1000000673</v>
      </c>
      <c r="E5" s="136" t="s">
        <v>127</v>
      </c>
      <c r="F5" s="137">
        <v>38490</v>
      </c>
      <c r="G5" s="40" t="str">
        <f t="shared" si="0"/>
        <v>Targeted Dealer</v>
      </c>
      <c r="H5" s="40"/>
      <c r="I5" s="41">
        <v>2060</v>
      </c>
      <c r="J5" s="41">
        <f t="shared" si="1"/>
        <v>1922.6666666666667</v>
      </c>
      <c r="K5" s="43">
        <v>1680</v>
      </c>
      <c r="L5" s="43">
        <f t="shared" si="2"/>
        <v>380</v>
      </c>
      <c r="M5" s="43">
        <f t="shared" si="3"/>
        <v>87.378640776699029</v>
      </c>
      <c r="N5" s="42">
        <v>1609</v>
      </c>
      <c r="O5" s="45" t="str">
        <f t="shared" si="4"/>
        <v>Mar</v>
      </c>
      <c r="P5" s="42">
        <f t="shared" si="5"/>
        <v>1609</v>
      </c>
      <c r="Q5" s="44">
        <f t="shared" si="6"/>
        <v>71</v>
      </c>
      <c r="R5" s="45">
        <f t="shared" si="7"/>
        <v>4.4126786824114417E-2</v>
      </c>
      <c r="S5" s="44" t="str">
        <f t="shared" si="8"/>
        <v>GROWTH</v>
      </c>
      <c r="T5" s="43">
        <v>1869.5</v>
      </c>
      <c r="U5" s="46" t="str">
        <f t="shared" si="9"/>
        <v>Apr</v>
      </c>
      <c r="V5" s="42">
        <v>1869.5</v>
      </c>
      <c r="W5" s="47">
        <f t="shared" si="10"/>
        <v>-189.5</v>
      </c>
      <c r="X5" s="48">
        <f t="shared" si="11"/>
        <v>-0.10136400106980481</v>
      </c>
      <c r="Y5" s="47" t="str">
        <f t="shared" si="12"/>
        <v>DEGROWTH</v>
      </c>
      <c r="Z5" s="138">
        <v>0</v>
      </c>
      <c r="AA5" s="133"/>
      <c r="AB5" s="133" t="s">
        <v>121</v>
      </c>
      <c r="AC5" s="133" t="s">
        <v>121</v>
      </c>
      <c r="AD5" s="27">
        <f t="shared" si="13"/>
        <v>0</v>
      </c>
    </row>
    <row r="6" spans="1:30" s="139" customFormat="1" ht="13.8">
      <c r="A6" s="133" t="s">
        <v>121</v>
      </c>
      <c r="B6" s="134" t="s">
        <v>12</v>
      </c>
      <c r="C6" s="135" t="s">
        <v>128</v>
      </c>
      <c r="D6" s="135">
        <v>1000000669</v>
      </c>
      <c r="E6" s="136" t="s">
        <v>129</v>
      </c>
      <c r="F6" s="137">
        <v>39093</v>
      </c>
      <c r="G6" s="40" t="str">
        <f t="shared" si="0"/>
        <v>Targeted Dealer</v>
      </c>
      <c r="H6" s="40"/>
      <c r="I6" s="41">
        <v>40</v>
      </c>
      <c r="J6" s="41">
        <f t="shared" si="1"/>
        <v>37.333333333333329</v>
      </c>
      <c r="K6" s="43">
        <v>39</v>
      </c>
      <c r="L6" s="43">
        <f t="shared" si="2"/>
        <v>1</v>
      </c>
      <c r="M6" s="43">
        <f t="shared" si="3"/>
        <v>104.46428571428572</v>
      </c>
      <c r="N6" s="42">
        <v>26</v>
      </c>
      <c r="O6" s="45" t="str">
        <f t="shared" si="4"/>
        <v>Mar</v>
      </c>
      <c r="P6" s="42">
        <f t="shared" si="5"/>
        <v>26</v>
      </c>
      <c r="Q6" s="44">
        <f t="shared" si="6"/>
        <v>13</v>
      </c>
      <c r="R6" s="45">
        <f t="shared" si="7"/>
        <v>0.5</v>
      </c>
      <c r="S6" s="44" t="str">
        <f t="shared" si="8"/>
        <v>GROWTH</v>
      </c>
      <c r="T6" s="43">
        <v>0</v>
      </c>
      <c r="U6" s="46" t="str">
        <f t="shared" si="9"/>
        <v>Apr</v>
      </c>
      <c r="V6" s="42">
        <v>0</v>
      </c>
      <c r="W6" s="47">
        <f t="shared" si="10"/>
        <v>39</v>
      </c>
      <c r="X6" s="48">
        <f t="shared" si="11"/>
        <v>0</v>
      </c>
      <c r="Y6" s="47" t="b">
        <f t="shared" si="12"/>
        <v>0</v>
      </c>
      <c r="Z6" s="138">
        <v>0</v>
      </c>
      <c r="AA6" s="133"/>
      <c r="AB6" s="133" t="s">
        <v>121</v>
      </c>
      <c r="AC6" s="133" t="s">
        <v>121</v>
      </c>
      <c r="AD6" s="27">
        <f t="shared" si="13"/>
        <v>0</v>
      </c>
    </row>
    <row r="7" spans="1:30" s="139" customFormat="1" ht="13.8">
      <c r="A7" s="133" t="s">
        <v>121</v>
      </c>
      <c r="B7" s="134" t="s">
        <v>12</v>
      </c>
      <c r="C7" s="135" t="s">
        <v>130</v>
      </c>
      <c r="D7" s="135">
        <v>1000000668</v>
      </c>
      <c r="E7" s="136" t="s">
        <v>131</v>
      </c>
      <c r="F7" s="137">
        <v>39257</v>
      </c>
      <c r="G7" s="40" t="str">
        <f t="shared" si="0"/>
        <v>Targeted Dealer</v>
      </c>
      <c r="H7" s="40"/>
      <c r="I7" s="41">
        <v>36</v>
      </c>
      <c r="J7" s="41">
        <f t="shared" si="1"/>
        <v>33.6</v>
      </c>
      <c r="K7" s="43">
        <v>13</v>
      </c>
      <c r="L7" s="43">
        <f t="shared" si="2"/>
        <v>23</v>
      </c>
      <c r="M7" s="43">
        <f t="shared" si="3"/>
        <v>38.69047619047619</v>
      </c>
      <c r="N7" s="42">
        <v>13</v>
      </c>
      <c r="O7" s="45" t="str">
        <f t="shared" si="4"/>
        <v>Mar</v>
      </c>
      <c r="P7" s="42">
        <f t="shared" si="5"/>
        <v>13</v>
      </c>
      <c r="Q7" s="44">
        <f t="shared" si="6"/>
        <v>0</v>
      </c>
      <c r="R7" s="45">
        <f t="shared" si="7"/>
        <v>0</v>
      </c>
      <c r="S7" s="44" t="str">
        <f t="shared" si="8"/>
        <v>GROWTH</v>
      </c>
      <c r="T7" s="43">
        <v>13</v>
      </c>
      <c r="U7" s="46" t="str">
        <f t="shared" si="9"/>
        <v>Apr</v>
      </c>
      <c r="V7" s="42">
        <v>13</v>
      </c>
      <c r="W7" s="47">
        <f t="shared" si="10"/>
        <v>0</v>
      </c>
      <c r="X7" s="48">
        <f t="shared" si="11"/>
        <v>0</v>
      </c>
      <c r="Y7" s="47" t="str">
        <f t="shared" si="12"/>
        <v>GROWTH</v>
      </c>
      <c r="Z7" s="138">
        <v>0</v>
      </c>
      <c r="AA7" s="133"/>
      <c r="AB7" s="133" t="s">
        <v>121</v>
      </c>
      <c r="AC7" s="133" t="s">
        <v>121</v>
      </c>
      <c r="AD7" s="27">
        <f t="shared" si="13"/>
        <v>0</v>
      </c>
    </row>
    <row r="8" spans="1:30" s="139" customFormat="1" ht="13.8">
      <c r="A8" s="133" t="s">
        <v>121</v>
      </c>
      <c r="B8" s="134" t="s">
        <v>3920</v>
      </c>
      <c r="C8" s="135" t="s">
        <v>132</v>
      </c>
      <c r="D8" s="135">
        <v>1000000665</v>
      </c>
      <c r="E8" s="136" t="s">
        <v>133</v>
      </c>
      <c r="F8" s="137">
        <v>40672</v>
      </c>
      <c r="G8" s="40" t="str">
        <f t="shared" si="0"/>
        <v>Targeted Dealer</v>
      </c>
      <c r="H8" s="40"/>
      <c r="I8" s="41">
        <v>300</v>
      </c>
      <c r="J8" s="41">
        <f t="shared" si="1"/>
        <v>280</v>
      </c>
      <c r="K8" s="43">
        <v>380</v>
      </c>
      <c r="L8" s="43">
        <f t="shared" si="2"/>
        <v>-80</v>
      </c>
      <c r="M8" s="43">
        <f t="shared" si="3"/>
        <v>135.71428571428572</v>
      </c>
      <c r="N8" s="42">
        <v>280</v>
      </c>
      <c r="O8" s="45" t="str">
        <f t="shared" si="4"/>
        <v>Mar</v>
      </c>
      <c r="P8" s="42">
        <f t="shared" si="5"/>
        <v>280</v>
      </c>
      <c r="Q8" s="44">
        <f t="shared" si="6"/>
        <v>100</v>
      </c>
      <c r="R8" s="45">
        <f t="shared" si="7"/>
        <v>0.35714285714285721</v>
      </c>
      <c r="S8" s="44" t="str">
        <f t="shared" si="8"/>
        <v>GROWTH</v>
      </c>
      <c r="T8" s="43">
        <v>300</v>
      </c>
      <c r="U8" s="46" t="str">
        <f t="shared" si="9"/>
        <v>Apr</v>
      </c>
      <c r="V8" s="42">
        <v>300</v>
      </c>
      <c r="W8" s="47">
        <f t="shared" si="10"/>
        <v>80</v>
      </c>
      <c r="X8" s="48">
        <f t="shared" si="11"/>
        <v>0.26666666666666661</v>
      </c>
      <c r="Y8" s="47" t="str">
        <f t="shared" si="12"/>
        <v>GROWTH</v>
      </c>
      <c r="Z8" s="138">
        <v>0</v>
      </c>
      <c r="AA8" s="133"/>
      <c r="AB8" s="133" t="s">
        <v>121</v>
      </c>
      <c r="AC8" s="133" t="s">
        <v>121</v>
      </c>
      <c r="AD8" s="27">
        <f t="shared" si="13"/>
        <v>0</v>
      </c>
    </row>
    <row r="9" spans="1:30" s="139" customFormat="1" ht="13.8">
      <c r="A9" s="133" t="s">
        <v>121</v>
      </c>
      <c r="B9" s="134" t="s">
        <v>12</v>
      </c>
      <c r="C9" s="135" t="s">
        <v>134</v>
      </c>
      <c r="D9" s="135">
        <v>1000000653</v>
      </c>
      <c r="E9" s="136" t="s">
        <v>135</v>
      </c>
      <c r="F9" s="137">
        <v>41186</v>
      </c>
      <c r="G9" s="40" t="str">
        <f t="shared" si="0"/>
        <v>Targeted Dealer</v>
      </c>
      <c r="H9" s="40"/>
      <c r="I9" s="41">
        <v>100</v>
      </c>
      <c r="J9" s="41">
        <f t="shared" si="1"/>
        <v>93.333333333333343</v>
      </c>
      <c r="K9" s="43">
        <v>40</v>
      </c>
      <c r="L9" s="43">
        <f t="shared" si="2"/>
        <v>60</v>
      </c>
      <c r="M9" s="43">
        <f t="shared" si="3"/>
        <v>42.857142857142854</v>
      </c>
      <c r="N9" s="42">
        <v>40</v>
      </c>
      <c r="O9" s="45" t="str">
        <f t="shared" si="4"/>
        <v>Mar</v>
      </c>
      <c r="P9" s="42">
        <f t="shared" si="5"/>
        <v>40</v>
      </c>
      <c r="Q9" s="44">
        <f t="shared" si="6"/>
        <v>0</v>
      </c>
      <c r="R9" s="45">
        <f t="shared" si="7"/>
        <v>0</v>
      </c>
      <c r="S9" s="44" t="str">
        <f t="shared" si="8"/>
        <v>GROWTH</v>
      </c>
      <c r="T9" s="43">
        <v>90</v>
      </c>
      <c r="U9" s="46" t="str">
        <f t="shared" si="9"/>
        <v>Apr</v>
      </c>
      <c r="V9" s="42">
        <v>90</v>
      </c>
      <c r="W9" s="47">
        <f t="shared" si="10"/>
        <v>-50</v>
      </c>
      <c r="X9" s="48">
        <f t="shared" si="11"/>
        <v>-0.55555555555555558</v>
      </c>
      <c r="Y9" s="47" t="str">
        <f t="shared" si="12"/>
        <v>DEGROWTH</v>
      </c>
      <c r="Z9" s="138">
        <v>0</v>
      </c>
      <c r="AA9" s="133"/>
      <c r="AB9" s="133" t="s">
        <v>121</v>
      </c>
      <c r="AC9" s="133" t="s">
        <v>121</v>
      </c>
      <c r="AD9" s="27">
        <f t="shared" si="13"/>
        <v>0</v>
      </c>
    </row>
    <row r="10" spans="1:30" s="139" customFormat="1" ht="13.8">
      <c r="A10" s="133" t="s">
        <v>121</v>
      </c>
      <c r="B10" s="134" t="s">
        <v>3920</v>
      </c>
      <c r="C10" s="135" t="s">
        <v>136</v>
      </c>
      <c r="D10" s="135">
        <v>1000000634</v>
      </c>
      <c r="E10" s="136" t="s">
        <v>137</v>
      </c>
      <c r="F10" s="137">
        <v>41397</v>
      </c>
      <c r="G10" s="40" t="str">
        <f t="shared" si="0"/>
        <v>Targeted Dealer</v>
      </c>
      <c r="H10" s="40"/>
      <c r="I10" s="41">
        <v>136</v>
      </c>
      <c r="J10" s="41">
        <f t="shared" si="1"/>
        <v>126.93333333333334</v>
      </c>
      <c r="K10" s="43">
        <v>190</v>
      </c>
      <c r="L10" s="43">
        <f t="shared" si="2"/>
        <v>-54</v>
      </c>
      <c r="M10" s="43">
        <f t="shared" si="3"/>
        <v>149.68487394957981</v>
      </c>
      <c r="N10" s="42">
        <v>140</v>
      </c>
      <c r="O10" s="45" t="str">
        <f t="shared" si="4"/>
        <v>Mar</v>
      </c>
      <c r="P10" s="42">
        <f t="shared" si="5"/>
        <v>140</v>
      </c>
      <c r="Q10" s="44">
        <f t="shared" si="6"/>
        <v>50</v>
      </c>
      <c r="R10" s="45">
        <f t="shared" si="7"/>
        <v>0.35714285714285721</v>
      </c>
      <c r="S10" s="44" t="str">
        <f t="shared" si="8"/>
        <v>GROWTH</v>
      </c>
      <c r="T10" s="43">
        <v>100</v>
      </c>
      <c r="U10" s="46" t="str">
        <f t="shared" si="9"/>
        <v>Apr</v>
      </c>
      <c r="V10" s="42">
        <v>100</v>
      </c>
      <c r="W10" s="47">
        <f t="shared" si="10"/>
        <v>90</v>
      </c>
      <c r="X10" s="48">
        <f t="shared" si="11"/>
        <v>0.89999999999999991</v>
      </c>
      <c r="Y10" s="47" t="str">
        <f t="shared" si="12"/>
        <v>GROWTH</v>
      </c>
      <c r="Z10" s="138">
        <v>0</v>
      </c>
      <c r="AA10" s="133"/>
      <c r="AB10" s="133" t="s">
        <v>121</v>
      </c>
      <c r="AC10" s="133" t="s">
        <v>121</v>
      </c>
      <c r="AD10" s="27">
        <f t="shared" si="13"/>
        <v>0</v>
      </c>
    </row>
    <row r="11" spans="1:30" s="139" customFormat="1" ht="13.8">
      <c r="A11" s="133" t="s">
        <v>121</v>
      </c>
      <c r="B11" s="134" t="s">
        <v>3920</v>
      </c>
      <c r="C11" s="135" t="s">
        <v>138</v>
      </c>
      <c r="D11" s="135">
        <v>1000000654</v>
      </c>
      <c r="E11" s="136" t="s">
        <v>139</v>
      </c>
      <c r="F11" s="137">
        <v>41791</v>
      </c>
      <c r="G11" s="40" t="str">
        <f t="shared" si="0"/>
        <v>Targeted Dealer</v>
      </c>
      <c r="H11" s="40"/>
      <c r="I11" s="41">
        <v>203</v>
      </c>
      <c r="J11" s="41">
        <f t="shared" si="1"/>
        <v>189.46666666666667</v>
      </c>
      <c r="K11" s="43">
        <v>141</v>
      </c>
      <c r="L11" s="43">
        <f t="shared" si="2"/>
        <v>62</v>
      </c>
      <c r="M11" s="43">
        <f t="shared" si="3"/>
        <v>74.419422941590426</v>
      </c>
      <c r="N11" s="42">
        <v>81</v>
      </c>
      <c r="O11" s="45" t="str">
        <f t="shared" si="4"/>
        <v>Mar</v>
      </c>
      <c r="P11" s="42">
        <f t="shared" si="5"/>
        <v>81</v>
      </c>
      <c r="Q11" s="44">
        <f t="shared" si="6"/>
        <v>60</v>
      </c>
      <c r="R11" s="45">
        <f t="shared" si="7"/>
        <v>0.7407407407407407</v>
      </c>
      <c r="S11" s="44" t="str">
        <f t="shared" si="8"/>
        <v>GROWTH</v>
      </c>
      <c r="T11" s="43">
        <v>180</v>
      </c>
      <c r="U11" s="46" t="str">
        <f t="shared" si="9"/>
        <v>Apr</v>
      </c>
      <c r="V11" s="42">
        <v>180</v>
      </c>
      <c r="W11" s="47">
        <f t="shared" si="10"/>
        <v>-39</v>
      </c>
      <c r="X11" s="48">
        <f t="shared" si="11"/>
        <v>-0.21666666666666667</v>
      </c>
      <c r="Y11" s="47" t="str">
        <f t="shared" si="12"/>
        <v>DEGROWTH</v>
      </c>
      <c r="Z11" s="138">
        <v>0</v>
      </c>
      <c r="AA11" s="133"/>
      <c r="AB11" s="133" t="s">
        <v>121</v>
      </c>
      <c r="AC11" s="133" t="s">
        <v>121</v>
      </c>
      <c r="AD11" s="27">
        <f t="shared" si="13"/>
        <v>0</v>
      </c>
    </row>
    <row r="12" spans="1:30" s="139" customFormat="1" ht="13.8">
      <c r="A12" s="133" t="s">
        <v>121</v>
      </c>
      <c r="B12" s="134" t="s">
        <v>12</v>
      </c>
      <c r="C12" s="135" t="s">
        <v>140</v>
      </c>
      <c r="D12" s="135">
        <v>1000000655</v>
      </c>
      <c r="E12" s="136" t="s">
        <v>141</v>
      </c>
      <c r="F12" s="137">
        <v>41927</v>
      </c>
      <c r="G12" s="40" t="str">
        <f t="shared" si="0"/>
        <v>Targeted Dealer</v>
      </c>
      <c r="H12" s="40"/>
      <c r="I12" s="41">
        <v>41</v>
      </c>
      <c r="J12" s="41">
        <f t="shared" si="1"/>
        <v>38.266666666666666</v>
      </c>
      <c r="K12" s="43">
        <v>20</v>
      </c>
      <c r="L12" s="43">
        <f t="shared" si="2"/>
        <v>21</v>
      </c>
      <c r="M12" s="43">
        <f t="shared" si="3"/>
        <v>52.264808362369337</v>
      </c>
      <c r="N12" s="42">
        <v>20</v>
      </c>
      <c r="O12" s="45" t="str">
        <f t="shared" si="4"/>
        <v>Mar</v>
      </c>
      <c r="P12" s="42">
        <f t="shared" si="5"/>
        <v>20</v>
      </c>
      <c r="Q12" s="44">
        <f t="shared" si="6"/>
        <v>0</v>
      </c>
      <c r="R12" s="45">
        <f t="shared" si="7"/>
        <v>0</v>
      </c>
      <c r="S12" s="44" t="str">
        <f t="shared" si="8"/>
        <v>GROWTH</v>
      </c>
      <c r="T12" s="43">
        <v>20</v>
      </c>
      <c r="U12" s="46" t="str">
        <f t="shared" si="9"/>
        <v>Apr</v>
      </c>
      <c r="V12" s="42">
        <v>20</v>
      </c>
      <c r="W12" s="47">
        <f t="shared" si="10"/>
        <v>0</v>
      </c>
      <c r="X12" s="48">
        <f t="shared" si="11"/>
        <v>0</v>
      </c>
      <c r="Y12" s="47" t="str">
        <f t="shared" si="12"/>
        <v>GROWTH</v>
      </c>
      <c r="Z12" s="138">
        <v>0</v>
      </c>
      <c r="AA12" s="133"/>
      <c r="AB12" s="133" t="s">
        <v>121</v>
      </c>
      <c r="AC12" s="133" t="s">
        <v>121</v>
      </c>
      <c r="AD12" s="27">
        <f t="shared" si="13"/>
        <v>0</v>
      </c>
    </row>
    <row r="13" spans="1:30" s="139" customFormat="1" ht="13.8">
      <c r="A13" s="133" t="s">
        <v>121</v>
      </c>
      <c r="B13" s="134" t="s">
        <v>3920</v>
      </c>
      <c r="C13" s="135" t="s">
        <v>146</v>
      </c>
      <c r="D13" s="135">
        <v>1000000633</v>
      </c>
      <c r="E13" s="136" t="s">
        <v>147</v>
      </c>
      <c r="F13" s="137">
        <v>42048</v>
      </c>
      <c r="G13" s="40" t="str">
        <f t="shared" si="0"/>
        <v>Targeted Dealer</v>
      </c>
      <c r="H13" s="40"/>
      <c r="I13" s="41">
        <v>181</v>
      </c>
      <c r="J13" s="41">
        <f t="shared" si="1"/>
        <v>168.93333333333334</v>
      </c>
      <c r="K13" s="43">
        <v>153</v>
      </c>
      <c r="L13" s="43">
        <f t="shared" si="2"/>
        <v>28</v>
      </c>
      <c r="M13" s="43">
        <f t="shared" si="3"/>
        <v>90.568271507498025</v>
      </c>
      <c r="N13" s="42">
        <v>120</v>
      </c>
      <c r="O13" s="45" t="str">
        <f t="shared" si="4"/>
        <v>Mar</v>
      </c>
      <c r="P13" s="42">
        <f t="shared" si="5"/>
        <v>120</v>
      </c>
      <c r="Q13" s="44">
        <f t="shared" si="6"/>
        <v>33</v>
      </c>
      <c r="R13" s="45">
        <f t="shared" si="7"/>
        <v>0.27499999999999991</v>
      </c>
      <c r="S13" s="44" t="str">
        <f t="shared" si="8"/>
        <v>GROWTH</v>
      </c>
      <c r="T13" s="43">
        <v>180</v>
      </c>
      <c r="U13" s="46" t="str">
        <f t="shared" si="9"/>
        <v>Apr</v>
      </c>
      <c r="V13" s="42">
        <v>180</v>
      </c>
      <c r="W13" s="47">
        <f t="shared" si="10"/>
        <v>-27</v>
      </c>
      <c r="X13" s="48">
        <f t="shared" si="11"/>
        <v>-0.15000000000000002</v>
      </c>
      <c r="Y13" s="47" t="str">
        <f t="shared" si="12"/>
        <v>DEGROWTH</v>
      </c>
      <c r="Z13" s="138">
        <v>0</v>
      </c>
      <c r="AA13" s="133"/>
      <c r="AB13" s="133" t="s">
        <v>121</v>
      </c>
      <c r="AC13" s="133" t="s">
        <v>121</v>
      </c>
      <c r="AD13" s="27">
        <f t="shared" si="13"/>
        <v>0</v>
      </c>
    </row>
    <row r="14" spans="1:30" s="139" customFormat="1" ht="13.8">
      <c r="A14" s="133" t="s">
        <v>121</v>
      </c>
      <c r="B14" s="134" t="s">
        <v>3920</v>
      </c>
      <c r="C14" s="135" t="s">
        <v>150</v>
      </c>
      <c r="D14" s="135">
        <v>1000000672</v>
      </c>
      <c r="E14" s="136" t="s">
        <v>151</v>
      </c>
      <c r="F14" s="137">
        <v>42448</v>
      </c>
      <c r="G14" s="40" t="str">
        <f t="shared" si="0"/>
        <v>Targeted Dealer</v>
      </c>
      <c r="H14" s="40"/>
      <c r="I14" s="41">
        <v>70</v>
      </c>
      <c r="J14" s="41">
        <f t="shared" si="1"/>
        <v>65.333333333333343</v>
      </c>
      <c r="K14" s="43">
        <v>18</v>
      </c>
      <c r="L14" s="43">
        <f t="shared" si="2"/>
        <v>52</v>
      </c>
      <c r="M14" s="43">
        <f t="shared" si="3"/>
        <v>27.551020408163261</v>
      </c>
      <c r="N14" s="42">
        <v>46</v>
      </c>
      <c r="O14" s="45" t="str">
        <f t="shared" si="4"/>
        <v>Mar</v>
      </c>
      <c r="P14" s="42">
        <f t="shared" si="5"/>
        <v>46</v>
      </c>
      <c r="Q14" s="44">
        <f t="shared" si="6"/>
        <v>-28</v>
      </c>
      <c r="R14" s="45">
        <f t="shared" si="7"/>
        <v>-0.60869565217391308</v>
      </c>
      <c r="S14" s="44" t="str">
        <f t="shared" si="8"/>
        <v>DEGROWTH</v>
      </c>
      <c r="T14" s="43">
        <v>40</v>
      </c>
      <c r="U14" s="46" t="str">
        <f t="shared" si="9"/>
        <v>Apr</v>
      </c>
      <c r="V14" s="42">
        <v>40</v>
      </c>
      <c r="W14" s="47">
        <f t="shared" si="10"/>
        <v>-22</v>
      </c>
      <c r="X14" s="48">
        <f t="shared" si="11"/>
        <v>-0.55000000000000004</v>
      </c>
      <c r="Y14" s="47" t="str">
        <f t="shared" si="12"/>
        <v>DEGROWTH</v>
      </c>
      <c r="Z14" s="138">
        <v>0</v>
      </c>
      <c r="AA14" s="133"/>
      <c r="AB14" s="133" t="s">
        <v>121</v>
      </c>
      <c r="AC14" s="133" t="s">
        <v>121</v>
      </c>
      <c r="AD14" s="27">
        <f t="shared" si="13"/>
        <v>0</v>
      </c>
    </row>
    <row r="15" spans="1:30" s="139" customFormat="1" ht="13.8">
      <c r="A15" s="133" t="s">
        <v>121</v>
      </c>
      <c r="B15" s="134" t="s">
        <v>12</v>
      </c>
      <c r="C15" s="135" t="s">
        <v>152</v>
      </c>
      <c r="D15" s="135">
        <v>1000000657</v>
      </c>
      <c r="E15" s="136" t="s">
        <v>153</v>
      </c>
      <c r="F15" s="137">
        <v>42822</v>
      </c>
      <c r="G15" s="40" t="str">
        <f t="shared" si="0"/>
        <v>-</v>
      </c>
      <c r="H15" s="40"/>
      <c r="I15" s="41">
        <v>0</v>
      </c>
      <c r="J15" s="41">
        <f t="shared" si="1"/>
        <v>0</v>
      </c>
      <c r="K15" s="43">
        <v>0</v>
      </c>
      <c r="L15" s="43">
        <f t="shared" si="2"/>
        <v>0</v>
      </c>
      <c r="M15" s="43" t="str">
        <f t="shared" si="3"/>
        <v>-</v>
      </c>
      <c r="N15" s="42">
        <v>0</v>
      </c>
      <c r="O15" s="45" t="str">
        <f t="shared" si="4"/>
        <v>Mar</v>
      </c>
      <c r="P15" s="42">
        <f t="shared" si="5"/>
        <v>0</v>
      </c>
      <c r="Q15" s="44">
        <f t="shared" si="6"/>
        <v>0</v>
      </c>
      <c r="R15" s="45" t="str">
        <f t="shared" si="7"/>
        <v xml:space="preserve"> </v>
      </c>
      <c r="S15" s="44" t="b">
        <f t="shared" si="8"/>
        <v>0</v>
      </c>
      <c r="T15" s="43">
        <v>60</v>
      </c>
      <c r="U15" s="46" t="str">
        <f t="shared" si="9"/>
        <v>Apr</v>
      </c>
      <c r="V15" s="42">
        <v>60</v>
      </c>
      <c r="W15" s="47">
        <f t="shared" si="10"/>
        <v>-60</v>
      </c>
      <c r="X15" s="48">
        <f t="shared" si="11"/>
        <v>-1</v>
      </c>
      <c r="Y15" s="47" t="str">
        <f t="shared" si="12"/>
        <v>DEGROWTH</v>
      </c>
      <c r="Z15" s="138">
        <v>0</v>
      </c>
      <c r="AA15" s="133"/>
      <c r="AB15" s="133" t="s">
        <v>121</v>
      </c>
      <c r="AC15" s="133" t="s">
        <v>121</v>
      </c>
      <c r="AD15" s="27">
        <f t="shared" si="13"/>
        <v>1</v>
      </c>
    </row>
    <row r="16" spans="1:30" s="139" customFormat="1" ht="13.8">
      <c r="A16" s="133" t="s">
        <v>121</v>
      </c>
      <c r="B16" s="134" t="s">
        <v>12</v>
      </c>
      <c r="C16" s="135" t="s">
        <v>154</v>
      </c>
      <c r="D16" s="135">
        <v>1000000647</v>
      </c>
      <c r="E16" s="136" t="s">
        <v>155</v>
      </c>
      <c r="F16" s="137">
        <v>42842</v>
      </c>
      <c r="G16" s="40" t="str">
        <f t="shared" si="0"/>
        <v>-</v>
      </c>
      <c r="H16" s="40"/>
      <c r="I16" s="41">
        <v>0</v>
      </c>
      <c r="J16" s="41">
        <f t="shared" si="1"/>
        <v>0</v>
      </c>
      <c r="K16" s="43">
        <v>40</v>
      </c>
      <c r="L16" s="43">
        <f t="shared" si="2"/>
        <v>-40</v>
      </c>
      <c r="M16" s="43" t="str">
        <f t="shared" si="3"/>
        <v>-</v>
      </c>
      <c r="N16" s="42">
        <v>20</v>
      </c>
      <c r="O16" s="45" t="str">
        <f t="shared" si="4"/>
        <v>Mar</v>
      </c>
      <c r="P16" s="42">
        <f t="shared" si="5"/>
        <v>20</v>
      </c>
      <c r="Q16" s="44">
        <f t="shared" si="6"/>
        <v>20</v>
      </c>
      <c r="R16" s="45">
        <f t="shared" si="7"/>
        <v>1</v>
      </c>
      <c r="S16" s="44" t="str">
        <f t="shared" si="8"/>
        <v>GROWTH</v>
      </c>
      <c r="T16" s="43">
        <v>100</v>
      </c>
      <c r="U16" s="46" t="str">
        <f t="shared" si="9"/>
        <v>Apr</v>
      </c>
      <c r="V16" s="42">
        <v>100</v>
      </c>
      <c r="W16" s="47">
        <f t="shared" si="10"/>
        <v>-60</v>
      </c>
      <c r="X16" s="48">
        <f t="shared" si="11"/>
        <v>-0.6</v>
      </c>
      <c r="Y16" s="47" t="str">
        <f t="shared" si="12"/>
        <v>DEGROWTH</v>
      </c>
      <c r="Z16" s="138">
        <v>0</v>
      </c>
      <c r="AA16" s="133"/>
      <c r="AB16" s="133" t="s">
        <v>121</v>
      </c>
      <c r="AC16" s="133" t="s">
        <v>121</v>
      </c>
      <c r="AD16" s="27">
        <f t="shared" si="13"/>
        <v>0</v>
      </c>
    </row>
    <row r="17" spans="1:30" s="139" customFormat="1" ht="13.8">
      <c r="A17" s="133" t="s">
        <v>121</v>
      </c>
      <c r="B17" s="134" t="s">
        <v>3920</v>
      </c>
      <c r="C17" s="135" t="s">
        <v>158</v>
      </c>
      <c r="D17" s="135">
        <v>1000000667</v>
      </c>
      <c r="E17" s="136" t="s">
        <v>159</v>
      </c>
      <c r="F17" s="137">
        <v>42849</v>
      </c>
      <c r="G17" s="40" t="str">
        <f t="shared" si="0"/>
        <v>Targeted Dealer</v>
      </c>
      <c r="H17" s="40"/>
      <c r="I17" s="41">
        <v>180</v>
      </c>
      <c r="J17" s="41">
        <f t="shared" si="1"/>
        <v>168</v>
      </c>
      <c r="K17" s="43">
        <v>120</v>
      </c>
      <c r="L17" s="43">
        <f t="shared" si="2"/>
        <v>60</v>
      </c>
      <c r="M17" s="43">
        <f t="shared" si="3"/>
        <v>71.428571428571431</v>
      </c>
      <c r="N17" s="42">
        <v>100</v>
      </c>
      <c r="O17" s="45" t="str">
        <f t="shared" si="4"/>
        <v>Mar</v>
      </c>
      <c r="P17" s="42">
        <f t="shared" si="5"/>
        <v>100</v>
      </c>
      <c r="Q17" s="44">
        <f t="shared" si="6"/>
        <v>20</v>
      </c>
      <c r="R17" s="45">
        <f t="shared" si="7"/>
        <v>0.19999999999999996</v>
      </c>
      <c r="S17" s="44" t="str">
        <f t="shared" si="8"/>
        <v>GROWTH</v>
      </c>
      <c r="T17" s="43">
        <v>140</v>
      </c>
      <c r="U17" s="46" t="str">
        <f t="shared" si="9"/>
        <v>Apr</v>
      </c>
      <c r="V17" s="42">
        <v>140</v>
      </c>
      <c r="W17" s="47">
        <f t="shared" si="10"/>
        <v>-20</v>
      </c>
      <c r="X17" s="48">
        <f t="shared" si="11"/>
        <v>-0.1428571428571429</v>
      </c>
      <c r="Y17" s="47" t="str">
        <f t="shared" si="12"/>
        <v>DEGROWTH</v>
      </c>
      <c r="Z17" s="138">
        <v>0</v>
      </c>
      <c r="AA17" s="133"/>
      <c r="AB17" s="133" t="s">
        <v>121</v>
      </c>
      <c r="AC17" s="133" t="s">
        <v>121</v>
      </c>
      <c r="AD17" s="27">
        <f t="shared" si="13"/>
        <v>0</v>
      </c>
    </row>
    <row r="18" spans="1:30" s="139" customFormat="1" ht="13.8">
      <c r="A18" s="133" t="s">
        <v>121</v>
      </c>
      <c r="B18" s="134" t="s">
        <v>12</v>
      </c>
      <c r="C18" s="135" t="s">
        <v>160</v>
      </c>
      <c r="D18" s="135">
        <v>1000000661</v>
      </c>
      <c r="E18" s="136" t="s">
        <v>161</v>
      </c>
      <c r="F18" s="137">
        <v>42914</v>
      </c>
      <c r="G18" s="40" t="str">
        <f t="shared" si="0"/>
        <v>Targeted Dealer</v>
      </c>
      <c r="H18" s="40"/>
      <c r="I18" s="41">
        <v>260</v>
      </c>
      <c r="J18" s="41">
        <f t="shared" si="1"/>
        <v>242.66666666666666</v>
      </c>
      <c r="K18" s="43">
        <v>248</v>
      </c>
      <c r="L18" s="43">
        <f t="shared" si="2"/>
        <v>12</v>
      </c>
      <c r="M18" s="43">
        <f t="shared" si="3"/>
        <v>102.19780219780219</v>
      </c>
      <c r="N18" s="42">
        <v>241.5</v>
      </c>
      <c r="O18" s="45" t="str">
        <f t="shared" si="4"/>
        <v>Mar</v>
      </c>
      <c r="P18" s="42">
        <f t="shared" si="5"/>
        <v>241.5</v>
      </c>
      <c r="Q18" s="44">
        <f t="shared" si="6"/>
        <v>6.5</v>
      </c>
      <c r="R18" s="45">
        <f t="shared" si="7"/>
        <v>2.6915113871635699E-2</v>
      </c>
      <c r="S18" s="44" t="str">
        <f t="shared" si="8"/>
        <v>GROWTH</v>
      </c>
      <c r="T18" s="43">
        <v>261</v>
      </c>
      <c r="U18" s="46" t="str">
        <f t="shared" si="9"/>
        <v>Apr</v>
      </c>
      <c r="V18" s="42">
        <v>261</v>
      </c>
      <c r="W18" s="47">
        <f t="shared" si="10"/>
        <v>-13</v>
      </c>
      <c r="X18" s="48">
        <f t="shared" si="11"/>
        <v>-4.9808429118773923E-2</v>
      </c>
      <c r="Y18" s="47" t="str">
        <f t="shared" si="12"/>
        <v>DEGROWTH</v>
      </c>
      <c r="Z18" s="138">
        <v>0</v>
      </c>
      <c r="AA18" s="133"/>
      <c r="AB18" s="133" t="s">
        <v>121</v>
      </c>
      <c r="AC18" s="133" t="s">
        <v>121</v>
      </c>
      <c r="AD18" s="27">
        <f t="shared" si="13"/>
        <v>0</v>
      </c>
    </row>
    <row r="19" spans="1:30" s="139" customFormat="1" ht="13.8">
      <c r="A19" s="133" t="s">
        <v>121</v>
      </c>
      <c r="B19" s="134" t="s">
        <v>3923</v>
      </c>
      <c r="C19" s="135" t="s">
        <v>162</v>
      </c>
      <c r="D19" s="135">
        <v>1000000646</v>
      </c>
      <c r="E19" s="136" t="s">
        <v>163</v>
      </c>
      <c r="F19" s="137">
        <v>43132</v>
      </c>
      <c r="G19" s="40" t="str">
        <f t="shared" si="0"/>
        <v>Targeted Dealer</v>
      </c>
      <c r="H19" s="40"/>
      <c r="I19" s="41">
        <v>120</v>
      </c>
      <c r="J19" s="41">
        <f t="shared" si="1"/>
        <v>112</v>
      </c>
      <c r="K19" s="43">
        <v>170</v>
      </c>
      <c r="L19" s="43">
        <f t="shared" si="2"/>
        <v>-50</v>
      </c>
      <c r="M19" s="43">
        <f t="shared" si="3"/>
        <v>151.78571428571428</v>
      </c>
      <c r="N19" s="42">
        <v>115</v>
      </c>
      <c r="O19" s="45" t="str">
        <f t="shared" si="4"/>
        <v>Mar</v>
      </c>
      <c r="P19" s="42">
        <f t="shared" si="5"/>
        <v>115</v>
      </c>
      <c r="Q19" s="44">
        <f t="shared" si="6"/>
        <v>55</v>
      </c>
      <c r="R19" s="45">
        <f t="shared" si="7"/>
        <v>0.47826086956521729</v>
      </c>
      <c r="S19" s="44" t="str">
        <f t="shared" si="8"/>
        <v>GROWTH</v>
      </c>
      <c r="T19" s="43">
        <v>220</v>
      </c>
      <c r="U19" s="46" t="str">
        <f t="shared" si="9"/>
        <v>Apr</v>
      </c>
      <c r="V19" s="42">
        <v>220</v>
      </c>
      <c r="W19" s="47">
        <f t="shared" si="10"/>
        <v>-50</v>
      </c>
      <c r="X19" s="48">
        <f t="shared" si="11"/>
        <v>-0.22727272727272729</v>
      </c>
      <c r="Y19" s="47" t="str">
        <f t="shared" si="12"/>
        <v>DEGROWTH</v>
      </c>
      <c r="Z19" s="138">
        <v>0</v>
      </c>
      <c r="AA19" s="133"/>
      <c r="AB19" s="133" t="s">
        <v>121</v>
      </c>
      <c r="AC19" s="133" t="s">
        <v>121</v>
      </c>
      <c r="AD19" s="27">
        <f t="shared" si="13"/>
        <v>0</v>
      </c>
    </row>
    <row r="20" spans="1:30" s="139" customFormat="1" ht="13.8">
      <c r="A20" s="133" t="s">
        <v>121</v>
      </c>
      <c r="B20" s="134" t="s">
        <v>12</v>
      </c>
      <c r="C20" s="135" t="s">
        <v>164</v>
      </c>
      <c r="D20" s="135">
        <v>1000000670</v>
      </c>
      <c r="E20" s="136" t="s">
        <v>165</v>
      </c>
      <c r="F20" s="137">
        <v>43154</v>
      </c>
      <c r="G20" s="40" t="str">
        <f t="shared" si="0"/>
        <v>Targeted Dealer</v>
      </c>
      <c r="H20" s="40"/>
      <c r="I20" s="41">
        <v>500</v>
      </c>
      <c r="J20" s="41">
        <f t="shared" si="1"/>
        <v>466.66666666666669</v>
      </c>
      <c r="K20" s="43">
        <v>251</v>
      </c>
      <c r="L20" s="43">
        <f t="shared" si="2"/>
        <v>249</v>
      </c>
      <c r="M20" s="43">
        <f t="shared" si="3"/>
        <v>53.785714285714285</v>
      </c>
      <c r="N20" s="42">
        <v>470</v>
      </c>
      <c r="O20" s="45" t="str">
        <f t="shared" si="4"/>
        <v>Mar</v>
      </c>
      <c r="P20" s="42">
        <f t="shared" si="5"/>
        <v>470</v>
      </c>
      <c r="Q20" s="44">
        <f t="shared" si="6"/>
        <v>-219</v>
      </c>
      <c r="R20" s="45">
        <f t="shared" si="7"/>
        <v>-0.46595744680851059</v>
      </c>
      <c r="S20" s="44" t="str">
        <f t="shared" si="8"/>
        <v>DEGROWTH</v>
      </c>
      <c r="T20" s="43">
        <v>641</v>
      </c>
      <c r="U20" s="46" t="str">
        <f t="shared" si="9"/>
        <v>Apr</v>
      </c>
      <c r="V20" s="42">
        <v>641</v>
      </c>
      <c r="W20" s="47">
        <f t="shared" si="10"/>
        <v>-390</v>
      </c>
      <c r="X20" s="48">
        <f t="shared" si="11"/>
        <v>-0.60842433697347897</v>
      </c>
      <c r="Y20" s="47" t="str">
        <f t="shared" si="12"/>
        <v>DEGROWTH</v>
      </c>
      <c r="Z20" s="138">
        <v>0</v>
      </c>
      <c r="AA20" s="133"/>
      <c r="AB20" s="133" t="s">
        <v>121</v>
      </c>
      <c r="AC20" s="133" t="s">
        <v>121</v>
      </c>
      <c r="AD20" s="27">
        <f t="shared" si="13"/>
        <v>0</v>
      </c>
    </row>
    <row r="21" spans="1:30" s="139" customFormat="1" ht="13.8">
      <c r="A21" s="133" t="s">
        <v>121</v>
      </c>
      <c r="B21" s="134" t="s">
        <v>12</v>
      </c>
      <c r="C21" s="135" t="s">
        <v>166</v>
      </c>
      <c r="D21" s="135">
        <v>1000000659</v>
      </c>
      <c r="E21" s="136" t="s">
        <v>167</v>
      </c>
      <c r="F21" s="137">
        <v>43258</v>
      </c>
      <c r="G21" s="40" t="str">
        <f t="shared" si="0"/>
        <v>Targeted Dealer</v>
      </c>
      <c r="H21" s="40"/>
      <c r="I21" s="41">
        <v>59</v>
      </c>
      <c r="J21" s="41">
        <f t="shared" si="1"/>
        <v>55.066666666666663</v>
      </c>
      <c r="K21" s="43">
        <v>0</v>
      </c>
      <c r="L21" s="43">
        <f t="shared" si="2"/>
        <v>59</v>
      </c>
      <c r="M21" s="43">
        <f t="shared" si="3"/>
        <v>0</v>
      </c>
      <c r="N21" s="42">
        <v>13</v>
      </c>
      <c r="O21" s="45" t="str">
        <f t="shared" si="4"/>
        <v>Mar</v>
      </c>
      <c r="P21" s="42">
        <f t="shared" si="5"/>
        <v>13</v>
      </c>
      <c r="Q21" s="44">
        <f t="shared" si="6"/>
        <v>-13</v>
      </c>
      <c r="R21" s="45">
        <f t="shared" si="7"/>
        <v>-1</v>
      </c>
      <c r="S21" s="44" t="str">
        <f t="shared" si="8"/>
        <v>DEGROWTH</v>
      </c>
      <c r="T21" s="43">
        <v>52</v>
      </c>
      <c r="U21" s="46" t="str">
        <f t="shared" si="9"/>
        <v>Apr</v>
      </c>
      <c r="V21" s="42">
        <v>52</v>
      </c>
      <c r="W21" s="47">
        <f t="shared" si="10"/>
        <v>-52</v>
      </c>
      <c r="X21" s="48">
        <f t="shared" si="11"/>
        <v>-1</v>
      </c>
      <c r="Y21" s="47" t="str">
        <f t="shared" si="12"/>
        <v>DEGROWTH</v>
      </c>
      <c r="Z21" s="138">
        <v>0</v>
      </c>
      <c r="AA21" s="133"/>
      <c r="AB21" s="133" t="s">
        <v>121</v>
      </c>
      <c r="AC21" s="133" t="s">
        <v>121</v>
      </c>
      <c r="AD21" s="27">
        <f t="shared" si="13"/>
        <v>1</v>
      </c>
    </row>
    <row r="22" spans="1:30" s="139" customFormat="1" ht="13.8">
      <c r="A22" s="133" t="s">
        <v>121</v>
      </c>
      <c r="B22" s="134" t="s">
        <v>3920</v>
      </c>
      <c r="C22" s="135" t="s">
        <v>168</v>
      </c>
      <c r="D22" s="135">
        <v>1000000637</v>
      </c>
      <c r="E22" s="136" t="s">
        <v>169</v>
      </c>
      <c r="F22" s="137">
        <v>43294</v>
      </c>
      <c r="G22" s="40" t="str">
        <f t="shared" si="0"/>
        <v>Targeted Dealer</v>
      </c>
      <c r="H22" s="40"/>
      <c r="I22" s="41">
        <v>115</v>
      </c>
      <c r="J22" s="41">
        <f t="shared" si="1"/>
        <v>107.33333333333334</v>
      </c>
      <c r="K22" s="43">
        <v>90</v>
      </c>
      <c r="L22" s="43">
        <f t="shared" si="2"/>
        <v>25</v>
      </c>
      <c r="M22" s="43">
        <f t="shared" si="3"/>
        <v>83.850931677018622</v>
      </c>
      <c r="N22" s="42">
        <v>80</v>
      </c>
      <c r="O22" s="45" t="str">
        <f t="shared" si="4"/>
        <v>Mar</v>
      </c>
      <c r="P22" s="42">
        <f t="shared" si="5"/>
        <v>80</v>
      </c>
      <c r="Q22" s="44">
        <f t="shared" si="6"/>
        <v>10</v>
      </c>
      <c r="R22" s="45">
        <f t="shared" si="7"/>
        <v>0.125</v>
      </c>
      <c r="S22" s="44" t="str">
        <f t="shared" si="8"/>
        <v>GROWTH</v>
      </c>
      <c r="T22" s="43">
        <v>110</v>
      </c>
      <c r="U22" s="46" t="str">
        <f t="shared" si="9"/>
        <v>Apr</v>
      </c>
      <c r="V22" s="42">
        <v>110</v>
      </c>
      <c r="W22" s="47">
        <f t="shared" si="10"/>
        <v>-20</v>
      </c>
      <c r="X22" s="48">
        <f t="shared" si="11"/>
        <v>-0.18181818181818177</v>
      </c>
      <c r="Y22" s="47" t="str">
        <f t="shared" si="12"/>
        <v>DEGROWTH</v>
      </c>
      <c r="Z22" s="138">
        <v>0</v>
      </c>
      <c r="AA22" s="133"/>
      <c r="AB22" s="133" t="s">
        <v>121</v>
      </c>
      <c r="AC22" s="133" t="s">
        <v>121</v>
      </c>
      <c r="AD22" s="27">
        <f t="shared" si="13"/>
        <v>0</v>
      </c>
    </row>
    <row r="23" spans="1:30" s="139" customFormat="1" ht="13.8">
      <c r="A23" s="133" t="s">
        <v>121</v>
      </c>
      <c r="B23" s="134" t="s">
        <v>3920</v>
      </c>
      <c r="C23" s="135" t="s">
        <v>170</v>
      </c>
      <c r="D23" s="135">
        <v>1000000666</v>
      </c>
      <c r="E23" s="136" t="s">
        <v>171</v>
      </c>
      <c r="F23" s="137">
        <v>43328</v>
      </c>
      <c r="G23" s="40" t="str">
        <f t="shared" si="0"/>
        <v>Targeted Dealer</v>
      </c>
      <c r="H23" s="40"/>
      <c r="I23" s="41">
        <v>270</v>
      </c>
      <c r="J23" s="41">
        <f t="shared" si="1"/>
        <v>252</v>
      </c>
      <c r="K23" s="43">
        <v>473</v>
      </c>
      <c r="L23" s="43">
        <f t="shared" si="2"/>
        <v>-203</v>
      </c>
      <c r="M23" s="43">
        <f t="shared" si="3"/>
        <v>187.69841269841271</v>
      </c>
      <c r="N23" s="42">
        <v>275</v>
      </c>
      <c r="O23" s="45" t="str">
        <f t="shared" si="4"/>
        <v>Mar</v>
      </c>
      <c r="P23" s="42">
        <f t="shared" si="5"/>
        <v>275</v>
      </c>
      <c r="Q23" s="44">
        <f t="shared" si="6"/>
        <v>198</v>
      </c>
      <c r="R23" s="45">
        <f t="shared" si="7"/>
        <v>0.72</v>
      </c>
      <c r="S23" s="44" t="str">
        <f t="shared" si="8"/>
        <v>GROWTH</v>
      </c>
      <c r="T23" s="43">
        <v>540</v>
      </c>
      <c r="U23" s="46" t="str">
        <f t="shared" si="9"/>
        <v>Apr</v>
      </c>
      <c r="V23" s="42">
        <v>540</v>
      </c>
      <c r="W23" s="47">
        <f t="shared" si="10"/>
        <v>-67</v>
      </c>
      <c r="X23" s="48">
        <f t="shared" si="11"/>
        <v>-0.12407407407407411</v>
      </c>
      <c r="Y23" s="47" t="str">
        <f t="shared" si="12"/>
        <v>DEGROWTH</v>
      </c>
      <c r="Z23" s="138">
        <v>0</v>
      </c>
      <c r="AA23" s="133"/>
      <c r="AB23" s="133" t="s">
        <v>121</v>
      </c>
      <c r="AC23" s="133" t="s">
        <v>121</v>
      </c>
      <c r="AD23" s="27">
        <f t="shared" si="13"/>
        <v>0</v>
      </c>
    </row>
    <row r="24" spans="1:30" s="139" customFormat="1" ht="13.8">
      <c r="A24" s="133" t="s">
        <v>121</v>
      </c>
      <c r="B24" s="134" t="s">
        <v>3923</v>
      </c>
      <c r="C24" s="135" t="s">
        <v>172</v>
      </c>
      <c r="D24" s="135">
        <v>1000000658</v>
      </c>
      <c r="E24" s="136" t="s">
        <v>173</v>
      </c>
      <c r="F24" s="137">
        <v>43495</v>
      </c>
      <c r="G24" s="40" t="str">
        <f t="shared" si="0"/>
        <v>Targeted Dealer</v>
      </c>
      <c r="H24" s="40"/>
      <c r="I24" s="41">
        <v>800</v>
      </c>
      <c r="J24" s="41">
        <f t="shared" si="1"/>
        <v>746.66666666666674</v>
      </c>
      <c r="K24" s="43">
        <v>765</v>
      </c>
      <c r="L24" s="43">
        <f t="shared" si="2"/>
        <v>35</v>
      </c>
      <c r="M24" s="43">
        <f t="shared" si="3"/>
        <v>102.45535714285712</v>
      </c>
      <c r="N24" s="42">
        <v>838</v>
      </c>
      <c r="O24" s="45" t="str">
        <f t="shared" si="4"/>
        <v>Mar</v>
      </c>
      <c r="P24" s="42">
        <f t="shared" si="5"/>
        <v>838</v>
      </c>
      <c r="Q24" s="44">
        <f t="shared" si="6"/>
        <v>-73</v>
      </c>
      <c r="R24" s="45">
        <f t="shared" si="7"/>
        <v>-8.7112171837708807E-2</v>
      </c>
      <c r="S24" s="44" t="str">
        <f t="shared" si="8"/>
        <v>DEGROWTH</v>
      </c>
      <c r="T24" s="43">
        <v>840</v>
      </c>
      <c r="U24" s="46" t="str">
        <f t="shared" si="9"/>
        <v>Apr</v>
      </c>
      <c r="V24" s="42">
        <v>840</v>
      </c>
      <c r="W24" s="47">
        <f t="shared" si="10"/>
        <v>-75</v>
      </c>
      <c r="X24" s="48">
        <f t="shared" si="11"/>
        <v>-8.9285714285714302E-2</v>
      </c>
      <c r="Y24" s="47" t="str">
        <f t="shared" si="12"/>
        <v>DEGROWTH</v>
      </c>
      <c r="Z24" s="138">
        <v>0</v>
      </c>
      <c r="AA24" s="133"/>
      <c r="AB24" s="133" t="s">
        <v>121</v>
      </c>
      <c r="AC24" s="133" t="s">
        <v>121</v>
      </c>
      <c r="AD24" s="27">
        <f t="shared" si="13"/>
        <v>0</v>
      </c>
    </row>
    <row r="25" spans="1:30" s="139" customFormat="1" ht="13.8">
      <c r="A25" s="133" t="s">
        <v>121</v>
      </c>
      <c r="B25" s="134" t="s">
        <v>3923</v>
      </c>
      <c r="C25" s="135" t="s">
        <v>174</v>
      </c>
      <c r="D25" s="135">
        <v>1000001037</v>
      </c>
      <c r="E25" s="136" t="s">
        <v>175</v>
      </c>
      <c r="F25" s="137">
        <v>43623</v>
      </c>
      <c r="G25" s="40" t="str">
        <f t="shared" si="0"/>
        <v>Targeted Dealer</v>
      </c>
      <c r="H25" s="40"/>
      <c r="I25" s="41">
        <v>2650</v>
      </c>
      <c r="J25" s="41">
        <f t="shared" si="1"/>
        <v>2473.333333333333</v>
      </c>
      <c r="K25" s="43">
        <v>2990</v>
      </c>
      <c r="L25" s="43">
        <f t="shared" si="2"/>
        <v>-340</v>
      </c>
      <c r="M25" s="43">
        <f t="shared" si="3"/>
        <v>120.88948787061996</v>
      </c>
      <c r="N25" s="42">
        <v>4181</v>
      </c>
      <c r="O25" s="45" t="str">
        <f t="shared" si="4"/>
        <v>Mar</v>
      </c>
      <c r="P25" s="42">
        <f t="shared" si="5"/>
        <v>4181</v>
      </c>
      <c r="Q25" s="44">
        <f t="shared" si="6"/>
        <v>-1191</v>
      </c>
      <c r="R25" s="45">
        <f t="shared" si="7"/>
        <v>-0.28486008132025831</v>
      </c>
      <c r="S25" s="44" t="str">
        <f t="shared" si="8"/>
        <v>DEGROWTH</v>
      </c>
      <c r="T25" s="43">
        <v>2258</v>
      </c>
      <c r="U25" s="46" t="str">
        <f t="shared" si="9"/>
        <v>Apr</v>
      </c>
      <c r="V25" s="42">
        <v>2258</v>
      </c>
      <c r="W25" s="47">
        <f t="shared" si="10"/>
        <v>732</v>
      </c>
      <c r="X25" s="48">
        <f t="shared" si="11"/>
        <v>0.32418069087688228</v>
      </c>
      <c r="Y25" s="47" t="str">
        <f t="shared" si="12"/>
        <v>GROWTH</v>
      </c>
      <c r="Z25" s="138">
        <v>0</v>
      </c>
      <c r="AA25" s="133"/>
      <c r="AB25" s="133" t="s">
        <v>121</v>
      </c>
      <c r="AC25" s="133" t="s">
        <v>121</v>
      </c>
      <c r="AD25" s="27">
        <f t="shared" si="13"/>
        <v>0</v>
      </c>
    </row>
    <row r="26" spans="1:30" s="139" customFormat="1" ht="13.8">
      <c r="A26" s="133" t="s">
        <v>121</v>
      </c>
      <c r="B26" s="134" t="s">
        <v>12</v>
      </c>
      <c r="C26" s="135" t="s">
        <v>176</v>
      </c>
      <c r="D26" s="135">
        <v>1000001042</v>
      </c>
      <c r="E26" s="136" t="s">
        <v>177</v>
      </c>
      <c r="F26" s="137">
        <v>43642</v>
      </c>
      <c r="G26" s="40" t="str">
        <f t="shared" si="0"/>
        <v>-</v>
      </c>
      <c r="H26" s="40"/>
      <c r="I26" s="41">
        <v>0</v>
      </c>
      <c r="J26" s="41">
        <f t="shared" si="1"/>
        <v>0</v>
      </c>
      <c r="K26" s="43">
        <v>0</v>
      </c>
      <c r="L26" s="43">
        <f t="shared" si="2"/>
        <v>0</v>
      </c>
      <c r="M26" s="43" t="str">
        <f t="shared" si="3"/>
        <v>-</v>
      </c>
      <c r="N26" s="42">
        <v>0</v>
      </c>
      <c r="O26" s="45" t="str">
        <f t="shared" si="4"/>
        <v>Mar</v>
      </c>
      <c r="P26" s="42">
        <f t="shared" si="5"/>
        <v>0</v>
      </c>
      <c r="Q26" s="44">
        <f t="shared" si="6"/>
        <v>0</v>
      </c>
      <c r="R26" s="45" t="str">
        <f t="shared" si="7"/>
        <v xml:space="preserve"> </v>
      </c>
      <c r="S26" s="44" t="b">
        <f t="shared" si="8"/>
        <v>0</v>
      </c>
      <c r="T26" s="43">
        <v>39</v>
      </c>
      <c r="U26" s="46" t="str">
        <f t="shared" si="9"/>
        <v>Apr</v>
      </c>
      <c r="V26" s="42">
        <v>39</v>
      </c>
      <c r="W26" s="47">
        <f t="shared" si="10"/>
        <v>-39</v>
      </c>
      <c r="X26" s="48">
        <f t="shared" si="11"/>
        <v>-1</v>
      </c>
      <c r="Y26" s="47" t="str">
        <f t="shared" si="12"/>
        <v>DEGROWTH</v>
      </c>
      <c r="Z26" s="138">
        <v>0</v>
      </c>
      <c r="AA26" s="133"/>
      <c r="AB26" s="133" t="s">
        <v>121</v>
      </c>
      <c r="AC26" s="133" t="s">
        <v>121</v>
      </c>
      <c r="AD26" s="27">
        <f t="shared" si="13"/>
        <v>1</v>
      </c>
    </row>
    <row r="27" spans="1:30" s="139" customFormat="1" ht="13.8">
      <c r="A27" s="133" t="s">
        <v>121</v>
      </c>
      <c r="B27" s="134" t="s">
        <v>3923</v>
      </c>
      <c r="C27" s="135" t="s">
        <v>178</v>
      </c>
      <c r="D27" s="135">
        <v>1000001032</v>
      </c>
      <c r="E27" s="136" t="s">
        <v>179</v>
      </c>
      <c r="F27" s="137">
        <v>43647</v>
      </c>
      <c r="G27" s="40" t="str">
        <f t="shared" si="0"/>
        <v>Targeted Dealer</v>
      </c>
      <c r="H27" s="40"/>
      <c r="I27" s="41">
        <v>42</v>
      </c>
      <c r="J27" s="41">
        <f t="shared" si="1"/>
        <v>39.199999999999996</v>
      </c>
      <c r="K27" s="43">
        <v>22</v>
      </c>
      <c r="L27" s="43">
        <f t="shared" si="2"/>
        <v>20</v>
      </c>
      <c r="M27" s="43">
        <f t="shared" si="3"/>
        <v>56.122448979591844</v>
      </c>
      <c r="N27" s="42">
        <v>20</v>
      </c>
      <c r="O27" s="45" t="str">
        <f t="shared" si="4"/>
        <v>Mar</v>
      </c>
      <c r="P27" s="42">
        <f t="shared" si="5"/>
        <v>20</v>
      </c>
      <c r="Q27" s="44">
        <f t="shared" si="6"/>
        <v>2</v>
      </c>
      <c r="R27" s="45">
        <f t="shared" si="7"/>
        <v>0.10000000000000009</v>
      </c>
      <c r="S27" s="44" t="str">
        <f t="shared" si="8"/>
        <v>GROWTH</v>
      </c>
      <c r="T27" s="43">
        <v>42</v>
      </c>
      <c r="U27" s="46" t="str">
        <f t="shared" si="9"/>
        <v>Apr</v>
      </c>
      <c r="V27" s="42">
        <v>42</v>
      </c>
      <c r="W27" s="47">
        <f t="shared" si="10"/>
        <v>-20</v>
      </c>
      <c r="X27" s="48">
        <f t="shared" si="11"/>
        <v>-0.47619047619047616</v>
      </c>
      <c r="Y27" s="47" t="str">
        <f t="shared" si="12"/>
        <v>DEGROWTH</v>
      </c>
      <c r="Z27" s="138">
        <v>0</v>
      </c>
      <c r="AA27" s="133"/>
      <c r="AB27" s="133" t="s">
        <v>121</v>
      </c>
      <c r="AC27" s="133" t="s">
        <v>121</v>
      </c>
      <c r="AD27" s="27">
        <f t="shared" si="13"/>
        <v>0</v>
      </c>
    </row>
    <row r="28" spans="1:30" s="139" customFormat="1" ht="13.8">
      <c r="A28" s="133" t="s">
        <v>121</v>
      </c>
      <c r="B28" s="134" t="s">
        <v>3920</v>
      </c>
      <c r="C28" s="135" t="s">
        <v>180</v>
      </c>
      <c r="D28" s="135">
        <v>1000001035</v>
      </c>
      <c r="E28" s="136" t="s">
        <v>181</v>
      </c>
      <c r="F28" s="137">
        <v>43795</v>
      </c>
      <c r="G28" s="40" t="str">
        <f t="shared" si="0"/>
        <v>Targeted Dealer</v>
      </c>
      <c r="H28" s="40"/>
      <c r="I28" s="41">
        <v>150</v>
      </c>
      <c r="J28" s="41">
        <f t="shared" si="1"/>
        <v>140</v>
      </c>
      <c r="K28" s="43">
        <v>120</v>
      </c>
      <c r="L28" s="43">
        <f t="shared" si="2"/>
        <v>30</v>
      </c>
      <c r="M28" s="43">
        <f t="shared" si="3"/>
        <v>85.714285714285722</v>
      </c>
      <c r="N28" s="42">
        <v>70</v>
      </c>
      <c r="O28" s="45" t="str">
        <f t="shared" si="4"/>
        <v>Mar</v>
      </c>
      <c r="P28" s="42">
        <f t="shared" si="5"/>
        <v>70</v>
      </c>
      <c r="Q28" s="44">
        <f t="shared" si="6"/>
        <v>50</v>
      </c>
      <c r="R28" s="45">
        <f t="shared" si="7"/>
        <v>0.71428571428571419</v>
      </c>
      <c r="S28" s="44" t="str">
        <f t="shared" si="8"/>
        <v>GROWTH</v>
      </c>
      <c r="T28" s="43">
        <v>110</v>
      </c>
      <c r="U28" s="46" t="str">
        <f t="shared" si="9"/>
        <v>Apr</v>
      </c>
      <c r="V28" s="42">
        <v>110</v>
      </c>
      <c r="W28" s="47">
        <f t="shared" si="10"/>
        <v>10</v>
      </c>
      <c r="X28" s="48">
        <f t="shared" si="11"/>
        <v>9.0909090909090828E-2</v>
      </c>
      <c r="Y28" s="47" t="str">
        <f t="shared" si="12"/>
        <v>GROWTH</v>
      </c>
      <c r="Z28" s="138">
        <v>0</v>
      </c>
      <c r="AA28" s="133"/>
      <c r="AB28" s="133" t="s">
        <v>121</v>
      </c>
      <c r="AC28" s="133" t="s">
        <v>121</v>
      </c>
      <c r="AD28" s="27">
        <f t="shared" si="13"/>
        <v>0</v>
      </c>
    </row>
    <row r="29" spans="1:30" s="139" customFormat="1" ht="13.8">
      <c r="A29" s="133" t="s">
        <v>121</v>
      </c>
      <c r="B29" s="134" t="s">
        <v>3920</v>
      </c>
      <c r="C29" s="135" t="s">
        <v>182</v>
      </c>
      <c r="D29" s="135">
        <v>1000001033</v>
      </c>
      <c r="E29" s="136" t="s">
        <v>183</v>
      </c>
      <c r="F29" s="137">
        <v>44006</v>
      </c>
      <c r="G29" s="40" t="str">
        <f t="shared" si="0"/>
        <v>Targeted Dealer</v>
      </c>
      <c r="H29" s="40"/>
      <c r="I29" s="41">
        <v>200</v>
      </c>
      <c r="J29" s="41">
        <f t="shared" si="1"/>
        <v>186.66666666666669</v>
      </c>
      <c r="K29" s="43">
        <v>243</v>
      </c>
      <c r="L29" s="43">
        <f t="shared" si="2"/>
        <v>-43</v>
      </c>
      <c r="M29" s="43">
        <f t="shared" si="3"/>
        <v>130.17857142857142</v>
      </c>
      <c r="N29" s="42">
        <v>149</v>
      </c>
      <c r="O29" s="45" t="str">
        <f t="shared" si="4"/>
        <v>Mar</v>
      </c>
      <c r="P29" s="42">
        <f t="shared" si="5"/>
        <v>149</v>
      </c>
      <c r="Q29" s="44">
        <f t="shared" si="6"/>
        <v>94</v>
      </c>
      <c r="R29" s="45">
        <f t="shared" si="7"/>
        <v>0.63087248322147649</v>
      </c>
      <c r="S29" s="44" t="str">
        <f t="shared" si="8"/>
        <v>GROWTH</v>
      </c>
      <c r="T29" s="43">
        <v>155</v>
      </c>
      <c r="U29" s="46" t="str">
        <f t="shared" si="9"/>
        <v>Apr</v>
      </c>
      <c r="V29" s="42">
        <v>155</v>
      </c>
      <c r="W29" s="47">
        <f t="shared" si="10"/>
        <v>88</v>
      </c>
      <c r="X29" s="48">
        <f t="shared" si="11"/>
        <v>0.56774193548387086</v>
      </c>
      <c r="Y29" s="47" t="str">
        <f t="shared" si="12"/>
        <v>GROWTH</v>
      </c>
      <c r="Z29" s="138">
        <v>0</v>
      </c>
      <c r="AA29" s="133"/>
      <c r="AB29" s="133" t="s">
        <v>121</v>
      </c>
      <c r="AC29" s="133" t="s">
        <v>121</v>
      </c>
      <c r="AD29" s="27">
        <f t="shared" si="13"/>
        <v>0</v>
      </c>
    </row>
    <row r="30" spans="1:30" s="139" customFormat="1" ht="13.8">
      <c r="A30" s="133" t="s">
        <v>121</v>
      </c>
      <c r="B30" s="134" t="s">
        <v>12</v>
      </c>
      <c r="C30" s="135" t="s">
        <v>184</v>
      </c>
      <c r="D30" s="135">
        <v>1000001043</v>
      </c>
      <c r="E30" s="136" t="s">
        <v>185</v>
      </c>
      <c r="F30" s="137">
        <v>44036</v>
      </c>
      <c r="G30" s="40" t="str">
        <f t="shared" si="0"/>
        <v>Targeted Dealer</v>
      </c>
      <c r="H30" s="40"/>
      <c r="I30" s="41">
        <v>200</v>
      </c>
      <c r="J30" s="41">
        <f t="shared" si="1"/>
        <v>186.66666666666669</v>
      </c>
      <c r="K30" s="43">
        <v>300</v>
      </c>
      <c r="L30" s="43">
        <f t="shared" si="2"/>
        <v>-100</v>
      </c>
      <c r="M30" s="43">
        <f t="shared" si="3"/>
        <v>160.71428571428569</v>
      </c>
      <c r="N30" s="42">
        <v>350</v>
      </c>
      <c r="O30" s="45" t="str">
        <f t="shared" si="4"/>
        <v>Mar</v>
      </c>
      <c r="P30" s="42">
        <f t="shared" si="5"/>
        <v>350</v>
      </c>
      <c r="Q30" s="44">
        <f t="shared" si="6"/>
        <v>-50</v>
      </c>
      <c r="R30" s="45">
        <f t="shared" si="7"/>
        <v>-0.1428571428571429</v>
      </c>
      <c r="S30" s="44" t="str">
        <f t="shared" si="8"/>
        <v>DEGROWTH</v>
      </c>
      <c r="T30" s="43">
        <v>200</v>
      </c>
      <c r="U30" s="46" t="str">
        <f t="shared" si="9"/>
        <v>Apr</v>
      </c>
      <c r="V30" s="42">
        <v>200</v>
      </c>
      <c r="W30" s="47">
        <f t="shared" si="10"/>
        <v>100</v>
      </c>
      <c r="X30" s="48">
        <f t="shared" si="11"/>
        <v>0.5</v>
      </c>
      <c r="Y30" s="47" t="str">
        <f t="shared" si="12"/>
        <v>GROWTH</v>
      </c>
      <c r="Z30" s="138">
        <v>0</v>
      </c>
      <c r="AA30" s="133"/>
      <c r="AB30" s="133" t="s">
        <v>121</v>
      </c>
      <c r="AC30" s="133" t="s">
        <v>121</v>
      </c>
      <c r="AD30" s="27">
        <f t="shared" si="13"/>
        <v>0</v>
      </c>
    </row>
    <row r="31" spans="1:30" s="139" customFormat="1" ht="13.8">
      <c r="A31" s="133" t="s">
        <v>121</v>
      </c>
      <c r="B31" s="134" t="s">
        <v>12</v>
      </c>
      <c r="C31" s="135" t="s">
        <v>186</v>
      </c>
      <c r="D31" s="135">
        <v>1000001036</v>
      </c>
      <c r="E31" s="136" t="s">
        <v>187</v>
      </c>
      <c r="F31" s="137">
        <v>44104</v>
      </c>
      <c r="G31" s="40" t="str">
        <f t="shared" si="0"/>
        <v>Targeted Dealer</v>
      </c>
      <c r="H31" s="40"/>
      <c r="I31" s="41">
        <v>60</v>
      </c>
      <c r="J31" s="41">
        <f t="shared" si="1"/>
        <v>56</v>
      </c>
      <c r="K31" s="43">
        <v>26</v>
      </c>
      <c r="L31" s="43">
        <f t="shared" si="2"/>
        <v>34</v>
      </c>
      <c r="M31" s="43">
        <f t="shared" si="3"/>
        <v>46.428571428571423</v>
      </c>
      <c r="N31" s="42">
        <v>65</v>
      </c>
      <c r="O31" s="45" t="str">
        <f t="shared" si="4"/>
        <v>Mar</v>
      </c>
      <c r="P31" s="42">
        <f t="shared" si="5"/>
        <v>65</v>
      </c>
      <c r="Q31" s="44">
        <f t="shared" si="6"/>
        <v>-39</v>
      </c>
      <c r="R31" s="45">
        <f t="shared" si="7"/>
        <v>-0.6</v>
      </c>
      <c r="S31" s="44" t="str">
        <f t="shared" si="8"/>
        <v>DEGROWTH</v>
      </c>
      <c r="T31" s="43">
        <v>0</v>
      </c>
      <c r="U31" s="46" t="str">
        <f t="shared" si="9"/>
        <v>Apr</v>
      </c>
      <c r="V31" s="42">
        <v>0</v>
      </c>
      <c r="W31" s="47">
        <f t="shared" si="10"/>
        <v>26</v>
      </c>
      <c r="X31" s="48">
        <f t="shared" si="11"/>
        <v>0</v>
      </c>
      <c r="Y31" s="47" t="b">
        <f t="shared" si="12"/>
        <v>0</v>
      </c>
      <c r="Z31" s="138">
        <v>0</v>
      </c>
      <c r="AA31" s="133"/>
      <c r="AB31" s="133" t="s">
        <v>121</v>
      </c>
      <c r="AC31" s="133" t="s">
        <v>121</v>
      </c>
      <c r="AD31" s="27">
        <f t="shared" si="13"/>
        <v>0</v>
      </c>
    </row>
    <row r="32" spans="1:30" s="139" customFormat="1" ht="13.8">
      <c r="A32" s="133" t="s">
        <v>121</v>
      </c>
      <c r="B32" s="134" t="s">
        <v>12</v>
      </c>
      <c r="C32" s="135" t="s">
        <v>188</v>
      </c>
      <c r="D32" s="135">
        <v>1000001041</v>
      </c>
      <c r="E32" s="136" t="s">
        <v>189</v>
      </c>
      <c r="F32" s="137">
        <v>44188</v>
      </c>
      <c r="G32" s="40" t="str">
        <f t="shared" si="0"/>
        <v>Targeted Dealer</v>
      </c>
      <c r="H32" s="40"/>
      <c r="I32" s="41">
        <v>50</v>
      </c>
      <c r="J32" s="41">
        <f t="shared" si="1"/>
        <v>46.666666666666671</v>
      </c>
      <c r="K32" s="43">
        <v>60</v>
      </c>
      <c r="L32" s="43">
        <f t="shared" si="2"/>
        <v>-10</v>
      </c>
      <c r="M32" s="43">
        <f t="shared" si="3"/>
        <v>128.57142857142856</v>
      </c>
      <c r="N32" s="42">
        <v>40</v>
      </c>
      <c r="O32" s="45" t="str">
        <f t="shared" si="4"/>
        <v>Mar</v>
      </c>
      <c r="P32" s="42">
        <f t="shared" si="5"/>
        <v>40</v>
      </c>
      <c r="Q32" s="44">
        <f t="shared" si="6"/>
        <v>20</v>
      </c>
      <c r="R32" s="45">
        <f t="shared" si="7"/>
        <v>0.5</v>
      </c>
      <c r="S32" s="44" t="str">
        <f t="shared" si="8"/>
        <v>GROWTH</v>
      </c>
      <c r="T32" s="43">
        <v>39</v>
      </c>
      <c r="U32" s="46" t="str">
        <f t="shared" si="9"/>
        <v>Apr</v>
      </c>
      <c r="V32" s="42">
        <v>39</v>
      </c>
      <c r="W32" s="47">
        <f t="shared" si="10"/>
        <v>21</v>
      </c>
      <c r="X32" s="48">
        <f t="shared" si="11"/>
        <v>0.53846153846153855</v>
      </c>
      <c r="Y32" s="47" t="str">
        <f t="shared" si="12"/>
        <v>GROWTH</v>
      </c>
      <c r="Z32" s="138">
        <v>0</v>
      </c>
      <c r="AA32" s="133"/>
      <c r="AB32" s="133" t="s">
        <v>121</v>
      </c>
      <c r="AC32" s="133" t="s">
        <v>121</v>
      </c>
      <c r="AD32" s="27">
        <f t="shared" si="13"/>
        <v>0</v>
      </c>
    </row>
    <row r="33" spans="1:30" s="139" customFormat="1" ht="13.8">
      <c r="A33" s="133" t="s">
        <v>121</v>
      </c>
      <c r="B33" s="134" t="s">
        <v>3920</v>
      </c>
      <c r="C33" s="135" t="s">
        <v>190</v>
      </c>
      <c r="D33" s="135">
        <v>1000001034</v>
      </c>
      <c r="E33" s="136" t="s">
        <v>191</v>
      </c>
      <c r="F33" s="137">
        <v>44191</v>
      </c>
      <c r="G33" s="40" t="str">
        <f t="shared" si="0"/>
        <v>Targeted Dealer</v>
      </c>
      <c r="H33" s="40"/>
      <c r="I33" s="41">
        <v>140</v>
      </c>
      <c r="J33" s="41">
        <f t="shared" si="1"/>
        <v>130.66666666666669</v>
      </c>
      <c r="K33" s="43">
        <v>160</v>
      </c>
      <c r="L33" s="43">
        <f t="shared" si="2"/>
        <v>-20</v>
      </c>
      <c r="M33" s="43">
        <f t="shared" si="3"/>
        <v>122.44897959183672</v>
      </c>
      <c r="N33" s="42">
        <v>200</v>
      </c>
      <c r="O33" s="45" t="str">
        <f t="shared" si="4"/>
        <v>Mar</v>
      </c>
      <c r="P33" s="42">
        <f t="shared" si="5"/>
        <v>200</v>
      </c>
      <c r="Q33" s="44">
        <f t="shared" si="6"/>
        <v>-40</v>
      </c>
      <c r="R33" s="45">
        <f t="shared" si="7"/>
        <v>-0.19999999999999996</v>
      </c>
      <c r="S33" s="44" t="str">
        <f t="shared" si="8"/>
        <v>DEGROWTH</v>
      </c>
      <c r="T33" s="43">
        <v>140</v>
      </c>
      <c r="U33" s="46" t="str">
        <f t="shared" si="9"/>
        <v>Apr</v>
      </c>
      <c r="V33" s="42">
        <v>140</v>
      </c>
      <c r="W33" s="47">
        <f t="shared" si="10"/>
        <v>20</v>
      </c>
      <c r="X33" s="48">
        <f t="shared" si="11"/>
        <v>0.14285714285714279</v>
      </c>
      <c r="Y33" s="47" t="str">
        <f t="shared" si="12"/>
        <v>GROWTH</v>
      </c>
      <c r="Z33" s="138">
        <v>0</v>
      </c>
      <c r="AA33" s="133"/>
      <c r="AB33" s="133" t="s">
        <v>121</v>
      </c>
      <c r="AC33" s="133" t="s">
        <v>121</v>
      </c>
      <c r="AD33" s="27">
        <f t="shared" si="13"/>
        <v>0</v>
      </c>
    </row>
    <row r="34" spans="1:30" s="139" customFormat="1" ht="13.8">
      <c r="A34" s="133" t="s">
        <v>121</v>
      </c>
      <c r="B34" s="134" t="s">
        <v>12</v>
      </c>
      <c r="C34" s="135" t="s">
        <v>194</v>
      </c>
      <c r="D34" s="135">
        <v>1000001038</v>
      </c>
      <c r="E34" s="136" t="s">
        <v>195</v>
      </c>
      <c r="F34" s="137">
        <v>44495</v>
      </c>
      <c r="G34" s="40" t="str">
        <f t="shared" si="0"/>
        <v>Targeted Dealer</v>
      </c>
      <c r="H34" s="40"/>
      <c r="I34" s="41">
        <v>60</v>
      </c>
      <c r="J34" s="41">
        <f t="shared" si="1"/>
        <v>56</v>
      </c>
      <c r="K34" s="43">
        <v>83</v>
      </c>
      <c r="L34" s="43">
        <f t="shared" si="2"/>
        <v>-23</v>
      </c>
      <c r="M34" s="43">
        <f t="shared" si="3"/>
        <v>148.21428571428569</v>
      </c>
      <c r="N34" s="42">
        <v>23</v>
      </c>
      <c r="O34" s="45" t="str">
        <f t="shared" si="4"/>
        <v>Mar</v>
      </c>
      <c r="P34" s="42">
        <f t="shared" si="5"/>
        <v>23</v>
      </c>
      <c r="Q34" s="44">
        <f t="shared" si="6"/>
        <v>60</v>
      </c>
      <c r="R34" s="45">
        <f t="shared" si="7"/>
        <v>2.6086956521739131</v>
      </c>
      <c r="S34" s="44" t="str">
        <f t="shared" si="8"/>
        <v>GROWTH</v>
      </c>
      <c r="T34" s="43">
        <v>39</v>
      </c>
      <c r="U34" s="46" t="str">
        <f t="shared" si="9"/>
        <v>Apr</v>
      </c>
      <c r="V34" s="42">
        <v>39</v>
      </c>
      <c r="W34" s="47">
        <f t="shared" si="10"/>
        <v>44</v>
      </c>
      <c r="X34" s="48">
        <f t="shared" si="11"/>
        <v>1.1282051282051282</v>
      </c>
      <c r="Y34" s="47" t="str">
        <f t="shared" si="12"/>
        <v>GROWTH</v>
      </c>
      <c r="Z34" s="138">
        <v>0</v>
      </c>
      <c r="AA34" s="133"/>
      <c r="AB34" s="133" t="s">
        <v>121</v>
      </c>
      <c r="AC34" s="133" t="s">
        <v>121</v>
      </c>
      <c r="AD34" s="27">
        <f t="shared" si="13"/>
        <v>0</v>
      </c>
    </row>
    <row r="35" spans="1:30" s="139" customFormat="1" ht="13.8">
      <c r="A35" s="133" t="s">
        <v>121</v>
      </c>
      <c r="B35" s="134" t="s">
        <v>3920</v>
      </c>
      <c r="C35" s="135" t="s">
        <v>196</v>
      </c>
      <c r="D35" s="135">
        <v>1000002624</v>
      </c>
      <c r="E35" s="136" t="s">
        <v>197</v>
      </c>
      <c r="F35" s="137">
        <v>44636</v>
      </c>
      <c r="G35" s="40" t="str">
        <f t="shared" si="0"/>
        <v>Targeted Dealer</v>
      </c>
      <c r="H35" s="40"/>
      <c r="I35" s="41">
        <v>50</v>
      </c>
      <c r="J35" s="41">
        <f t="shared" si="1"/>
        <v>46.666666666666671</v>
      </c>
      <c r="K35" s="43">
        <v>20</v>
      </c>
      <c r="L35" s="43">
        <f t="shared" si="2"/>
        <v>30</v>
      </c>
      <c r="M35" s="43">
        <f t="shared" si="3"/>
        <v>42.857142857142854</v>
      </c>
      <c r="N35" s="42">
        <v>40</v>
      </c>
      <c r="O35" s="45" t="str">
        <f t="shared" si="4"/>
        <v>Mar</v>
      </c>
      <c r="P35" s="42">
        <f t="shared" si="5"/>
        <v>40</v>
      </c>
      <c r="Q35" s="44">
        <f t="shared" si="6"/>
        <v>-20</v>
      </c>
      <c r="R35" s="45">
        <f t="shared" si="7"/>
        <v>-0.5</v>
      </c>
      <c r="S35" s="44" t="str">
        <f t="shared" si="8"/>
        <v>DEGROWTH</v>
      </c>
      <c r="T35" s="43">
        <v>20</v>
      </c>
      <c r="U35" s="46" t="str">
        <f t="shared" si="9"/>
        <v>Apr</v>
      </c>
      <c r="V35" s="42">
        <v>20</v>
      </c>
      <c r="W35" s="47">
        <f t="shared" si="10"/>
        <v>0</v>
      </c>
      <c r="X35" s="48">
        <f t="shared" si="11"/>
        <v>0</v>
      </c>
      <c r="Y35" s="47" t="str">
        <f t="shared" si="12"/>
        <v>GROWTH</v>
      </c>
      <c r="Z35" s="138">
        <v>0</v>
      </c>
      <c r="AA35" s="133"/>
      <c r="AB35" s="133" t="s">
        <v>121</v>
      </c>
      <c r="AC35" s="133" t="s">
        <v>121</v>
      </c>
      <c r="AD35" s="27">
        <f t="shared" si="13"/>
        <v>0</v>
      </c>
    </row>
    <row r="36" spans="1:30" s="139" customFormat="1" ht="13.8">
      <c r="A36" s="133" t="s">
        <v>121</v>
      </c>
      <c r="B36" s="134" t="s">
        <v>3923</v>
      </c>
      <c r="C36" s="135" t="s">
        <v>198</v>
      </c>
      <c r="D36" s="135">
        <v>1000002728</v>
      </c>
      <c r="E36" s="140" t="s">
        <v>199</v>
      </c>
      <c r="F36" s="137">
        <v>44671</v>
      </c>
      <c r="G36" s="40" t="str">
        <f t="shared" si="0"/>
        <v>Targeted Dealer</v>
      </c>
      <c r="H36" s="40"/>
      <c r="I36" s="41">
        <v>10</v>
      </c>
      <c r="J36" s="41">
        <f t="shared" si="1"/>
        <v>9.3333333333333321</v>
      </c>
      <c r="K36" s="43">
        <v>0</v>
      </c>
      <c r="L36" s="43">
        <f t="shared" si="2"/>
        <v>10</v>
      </c>
      <c r="M36" s="43">
        <f t="shared" si="3"/>
        <v>0</v>
      </c>
      <c r="N36" s="42">
        <v>0</v>
      </c>
      <c r="O36" s="45" t="str">
        <f t="shared" si="4"/>
        <v>Mar</v>
      </c>
      <c r="P36" s="42">
        <f t="shared" si="5"/>
        <v>0</v>
      </c>
      <c r="Q36" s="44">
        <f t="shared" si="6"/>
        <v>0</v>
      </c>
      <c r="R36" s="45" t="str">
        <f t="shared" si="7"/>
        <v xml:space="preserve"> </v>
      </c>
      <c r="S36" s="44" t="b">
        <f t="shared" si="8"/>
        <v>0</v>
      </c>
      <c r="T36" s="43">
        <v>0</v>
      </c>
      <c r="U36" s="46" t="str">
        <f t="shared" si="9"/>
        <v>Apr</v>
      </c>
      <c r="V36" s="42">
        <v>0</v>
      </c>
      <c r="W36" s="47">
        <f t="shared" si="10"/>
        <v>0</v>
      </c>
      <c r="X36" s="48">
        <f t="shared" si="11"/>
        <v>0</v>
      </c>
      <c r="Y36" s="47" t="b">
        <f t="shared" si="12"/>
        <v>0</v>
      </c>
      <c r="Z36" s="138">
        <v>0</v>
      </c>
      <c r="AA36" s="133"/>
      <c r="AB36" s="133" t="s">
        <v>121</v>
      </c>
      <c r="AC36" s="133" t="s">
        <v>121</v>
      </c>
      <c r="AD36" s="27">
        <f t="shared" si="13"/>
        <v>1</v>
      </c>
    </row>
    <row r="37" spans="1:30" s="139" customFormat="1" ht="13.8">
      <c r="A37" s="133" t="s">
        <v>121</v>
      </c>
      <c r="B37" s="134" t="s">
        <v>3920</v>
      </c>
      <c r="C37" s="135" t="s">
        <v>204</v>
      </c>
      <c r="D37" s="135">
        <v>1000002750</v>
      </c>
      <c r="E37" s="140" t="s">
        <v>205</v>
      </c>
      <c r="F37" s="137">
        <v>44700</v>
      </c>
      <c r="G37" s="40" t="str">
        <f t="shared" si="0"/>
        <v>Targeted Dealer</v>
      </c>
      <c r="H37" s="40"/>
      <c r="I37" s="41">
        <v>120</v>
      </c>
      <c r="J37" s="41">
        <f t="shared" si="1"/>
        <v>112</v>
      </c>
      <c r="K37" s="43">
        <v>40</v>
      </c>
      <c r="L37" s="43">
        <f t="shared" si="2"/>
        <v>80</v>
      </c>
      <c r="M37" s="43">
        <f t="shared" si="3"/>
        <v>35.714285714285708</v>
      </c>
      <c r="N37" s="42">
        <v>120</v>
      </c>
      <c r="O37" s="45" t="str">
        <f t="shared" si="4"/>
        <v>Mar</v>
      </c>
      <c r="P37" s="42">
        <f t="shared" si="5"/>
        <v>120</v>
      </c>
      <c r="Q37" s="44">
        <f t="shared" si="6"/>
        <v>-80</v>
      </c>
      <c r="R37" s="45">
        <f t="shared" si="7"/>
        <v>-0.66666666666666674</v>
      </c>
      <c r="S37" s="44" t="str">
        <f t="shared" si="8"/>
        <v>DEGROWTH</v>
      </c>
      <c r="T37" s="43">
        <v>120</v>
      </c>
      <c r="U37" s="46" t="str">
        <f t="shared" si="9"/>
        <v>Apr</v>
      </c>
      <c r="V37" s="42">
        <v>120</v>
      </c>
      <c r="W37" s="47">
        <f t="shared" si="10"/>
        <v>-80</v>
      </c>
      <c r="X37" s="48">
        <f t="shared" si="11"/>
        <v>-0.66666666666666674</v>
      </c>
      <c r="Y37" s="47" t="str">
        <f t="shared" si="12"/>
        <v>DEGROWTH</v>
      </c>
      <c r="Z37" s="138">
        <v>0</v>
      </c>
      <c r="AA37" s="133"/>
      <c r="AB37" s="133" t="s">
        <v>121</v>
      </c>
      <c r="AC37" s="133" t="s">
        <v>121</v>
      </c>
      <c r="AD37" s="27">
        <f t="shared" si="13"/>
        <v>0</v>
      </c>
    </row>
    <row r="38" spans="1:30" s="139" customFormat="1" ht="13.8">
      <c r="A38" s="133" t="s">
        <v>121</v>
      </c>
      <c r="B38" s="134" t="s">
        <v>3920</v>
      </c>
      <c r="C38" s="135" t="s">
        <v>206</v>
      </c>
      <c r="D38" s="135">
        <v>1000002818</v>
      </c>
      <c r="E38" s="140" t="s">
        <v>207</v>
      </c>
      <c r="F38" s="137">
        <v>44732</v>
      </c>
      <c r="G38" s="40" t="str">
        <f t="shared" si="0"/>
        <v>Targeted Dealer</v>
      </c>
      <c r="H38" s="40"/>
      <c r="I38" s="41">
        <v>77.5</v>
      </c>
      <c r="J38" s="41">
        <f t="shared" si="1"/>
        <v>72.333333333333343</v>
      </c>
      <c r="K38" s="43">
        <v>0</v>
      </c>
      <c r="L38" s="43">
        <f t="shared" si="2"/>
        <v>77.5</v>
      </c>
      <c r="M38" s="43">
        <f t="shared" si="3"/>
        <v>0</v>
      </c>
      <c r="N38" s="42">
        <v>25</v>
      </c>
      <c r="O38" s="45" t="str">
        <f t="shared" si="4"/>
        <v>Mar</v>
      </c>
      <c r="P38" s="42">
        <f t="shared" si="5"/>
        <v>25</v>
      </c>
      <c r="Q38" s="44">
        <f t="shared" si="6"/>
        <v>-25</v>
      </c>
      <c r="R38" s="45">
        <f t="shared" si="7"/>
        <v>-1</v>
      </c>
      <c r="S38" s="44" t="str">
        <f t="shared" si="8"/>
        <v>DEGROWTH</v>
      </c>
      <c r="T38" s="43">
        <v>60</v>
      </c>
      <c r="U38" s="46" t="str">
        <f t="shared" si="9"/>
        <v>Apr</v>
      </c>
      <c r="V38" s="42">
        <v>60</v>
      </c>
      <c r="W38" s="47">
        <f t="shared" si="10"/>
        <v>-60</v>
      </c>
      <c r="X38" s="48">
        <f t="shared" si="11"/>
        <v>-1</v>
      </c>
      <c r="Y38" s="47" t="str">
        <f t="shared" si="12"/>
        <v>DEGROWTH</v>
      </c>
      <c r="Z38" s="138">
        <v>0</v>
      </c>
      <c r="AA38" s="133"/>
      <c r="AB38" s="133" t="s">
        <v>121</v>
      </c>
      <c r="AC38" s="133" t="s">
        <v>121</v>
      </c>
      <c r="AD38" s="27">
        <f t="shared" si="13"/>
        <v>1</v>
      </c>
    </row>
    <row r="39" spans="1:30" s="139" customFormat="1" ht="13.8">
      <c r="A39" s="133" t="s">
        <v>121</v>
      </c>
      <c r="B39" s="134" t="s">
        <v>12</v>
      </c>
      <c r="C39" s="135" t="s">
        <v>212</v>
      </c>
      <c r="D39" s="135">
        <v>1000002960</v>
      </c>
      <c r="E39" s="140" t="s">
        <v>213</v>
      </c>
      <c r="F39" s="137">
        <v>44818</v>
      </c>
      <c r="G39" s="40" t="str">
        <f t="shared" si="0"/>
        <v>Targeted Dealer</v>
      </c>
      <c r="H39" s="40"/>
      <c r="I39" s="41">
        <v>200</v>
      </c>
      <c r="J39" s="41">
        <f t="shared" si="1"/>
        <v>186.66666666666669</v>
      </c>
      <c r="K39" s="43">
        <v>300</v>
      </c>
      <c r="L39" s="43">
        <f t="shared" si="2"/>
        <v>-100</v>
      </c>
      <c r="M39" s="43">
        <f t="shared" si="3"/>
        <v>160.71428571428569</v>
      </c>
      <c r="N39" s="42">
        <v>300</v>
      </c>
      <c r="O39" s="45" t="str">
        <f t="shared" si="4"/>
        <v>Mar</v>
      </c>
      <c r="P39" s="42">
        <f t="shared" si="5"/>
        <v>300</v>
      </c>
      <c r="Q39" s="44">
        <f t="shared" si="6"/>
        <v>0</v>
      </c>
      <c r="R39" s="45">
        <f t="shared" si="7"/>
        <v>0</v>
      </c>
      <c r="S39" s="44" t="str">
        <f t="shared" si="8"/>
        <v>GROWTH</v>
      </c>
      <c r="T39" s="43">
        <v>200</v>
      </c>
      <c r="U39" s="46" t="str">
        <f t="shared" si="9"/>
        <v>Apr</v>
      </c>
      <c r="V39" s="42">
        <v>200</v>
      </c>
      <c r="W39" s="47">
        <f t="shared" si="10"/>
        <v>100</v>
      </c>
      <c r="X39" s="48">
        <f t="shared" si="11"/>
        <v>0.5</v>
      </c>
      <c r="Y39" s="47" t="str">
        <f t="shared" si="12"/>
        <v>GROWTH</v>
      </c>
      <c r="Z39" s="138">
        <v>0</v>
      </c>
      <c r="AA39" s="133"/>
      <c r="AB39" s="133" t="s">
        <v>121</v>
      </c>
      <c r="AC39" s="133" t="s">
        <v>121</v>
      </c>
      <c r="AD39" s="27">
        <f t="shared" si="13"/>
        <v>0</v>
      </c>
    </row>
    <row r="40" spans="1:30" s="139" customFormat="1" ht="13.8">
      <c r="A40" s="133" t="s">
        <v>121</v>
      </c>
      <c r="B40" s="134" t="s">
        <v>12</v>
      </c>
      <c r="C40" s="135" t="s">
        <v>218</v>
      </c>
      <c r="D40" s="135">
        <v>1000003133</v>
      </c>
      <c r="E40" s="140" t="s">
        <v>219</v>
      </c>
      <c r="F40" s="137">
        <v>44911</v>
      </c>
      <c r="G40" s="40" t="str">
        <f t="shared" si="0"/>
        <v>Targeted Dealer</v>
      </c>
      <c r="H40" s="40"/>
      <c r="I40" s="41">
        <v>40</v>
      </c>
      <c r="J40" s="41">
        <f t="shared" si="1"/>
        <v>37.333333333333329</v>
      </c>
      <c r="K40" s="43">
        <v>40</v>
      </c>
      <c r="L40" s="43">
        <f t="shared" si="2"/>
        <v>0</v>
      </c>
      <c r="M40" s="43">
        <f t="shared" si="3"/>
        <v>107.14285714285715</v>
      </c>
      <c r="N40" s="42">
        <v>40</v>
      </c>
      <c r="O40" s="45" t="str">
        <f t="shared" si="4"/>
        <v>Mar</v>
      </c>
      <c r="P40" s="42">
        <f t="shared" si="5"/>
        <v>40</v>
      </c>
      <c r="Q40" s="44">
        <f t="shared" si="6"/>
        <v>0</v>
      </c>
      <c r="R40" s="45">
        <f t="shared" si="7"/>
        <v>0</v>
      </c>
      <c r="S40" s="44" t="str">
        <f t="shared" si="8"/>
        <v>GROWTH</v>
      </c>
      <c r="T40" s="43">
        <v>26</v>
      </c>
      <c r="U40" s="46" t="str">
        <f t="shared" si="9"/>
        <v>Apr</v>
      </c>
      <c r="V40" s="42">
        <v>26</v>
      </c>
      <c r="W40" s="47">
        <f t="shared" si="10"/>
        <v>14</v>
      </c>
      <c r="X40" s="48">
        <f t="shared" si="11"/>
        <v>0.53846153846153855</v>
      </c>
      <c r="Y40" s="47" t="str">
        <f t="shared" si="12"/>
        <v>GROWTH</v>
      </c>
      <c r="Z40" s="138">
        <v>0</v>
      </c>
      <c r="AA40" s="133"/>
      <c r="AB40" s="133" t="s">
        <v>121</v>
      </c>
      <c r="AC40" s="133" t="s">
        <v>121</v>
      </c>
      <c r="AD40" s="27">
        <f t="shared" si="13"/>
        <v>0</v>
      </c>
    </row>
    <row r="41" spans="1:30" s="139" customFormat="1" ht="13.8">
      <c r="A41" s="133" t="s">
        <v>121</v>
      </c>
      <c r="B41" s="134" t="s">
        <v>3920</v>
      </c>
      <c r="C41" s="135" t="s">
        <v>220</v>
      </c>
      <c r="D41" s="135">
        <v>1000003202</v>
      </c>
      <c r="E41" s="140" t="s">
        <v>221</v>
      </c>
      <c r="F41" s="137">
        <v>44926</v>
      </c>
      <c r="G41" s="40" t="str">
        <f t="shared" si="0"/>
        <v>Targeted Dealer</v>
      </c>
      <c r="H41" s="40"/>
      <c r="I41" s="41">
        <v>60.5</v>
      </c>
      <c r="J41" s="41">
        <f t="shared" si="1"/>
        <v>56.466666666666669</v>
      </c>
      <c r="K41" s="43">
        <v>30</v>
      </c>
      <c r="L41" s="43">
        <f t="shared" si="2"/>
        <v>30.5</v>
      </c>
      <c r="M41" s="43">
        <f t="shared" si="3"/>
        <v>53.128689492325854</v>
      </c>
      <c r="N41" s="42">
        <v>20</v>
      </c>
      <c r="O41" s="45" t="str">
        <f t="shared" si="4"/>
        <v>Mar</v>
      </c>
      <c r="P41" s="42">
        <f t="shared" si="5"/>
        <v>20</v>
      </c>
      <c r="Q41" s="44">
        <f t="shared" si="6"/>
        <v>10</v>
      </c>
      <c r="R41" s="45">
        <f t="shared" si="7"/>
        <v>0.5</v>
      </c>
      <c r="S41" s="44" t="str">
        <f t="shared" si="8"/>
        <v>GROWTH</v>
      </c>
      <c r="T41" s="43">
        <v>60</v>
      </c>
      <c r="U41" s="46" t="str">
        <f t="shared" si="9"/>
        <v>Apr</v>
      </c>
      <c r="V41" s="42">
        <v>60</v>
      </c>
      <c r="W41" s="47">
        <f t="shared" si="10"/>
        <v>-30</v>
      </c>
      <c r="X41" s="48">
        <f t="shared" si="11"/>
        <v>-0.5</v>
      </c>
      <c r="Y41" s="47" t="str">
        <f t="shared" si="12"/>
        <v>DEGROWTH</v>
      </c>
      <c r="Z41" s="138">
        <v>0</v>
      </c>
      <c r="AA41" s="133"/>
      <c r="AB41" s="133" t="s">
        <v>121</v>
      </c>
      <c r="AC41" s="133" t="s">
        <v>121</v>
      </c>
      <c r="AD41" s="27">
        <f t="shared" si="13"/>
        <v>0</v>
      </c>
    </row>
    <row r="42" spans="1:30" s="139" customFormat="1" ht="13.8">
      <c r="A42" s="133" t="s">
        <v>121</v>
      </c>
      <c r="B42" s="134" t="s">
        <v>3920</v>
      </c>
      <c r="C42" s="135" t="s">
        <v>222</v>
      </c>
      <c r="D42" s="135">
        <v>1000003200</v>
      </c>
      <c r="E42" s="140" t="s">
        <v>223</v>
      </c>
      <c r="F42" s="137">
        <v>44926</v>
      </c>
      <c r="G42" s="40" t="str">
        <f t="shared" si="0"/>
        <v>Targeted Dealer</v>
      </c>
      <c r="H42" s="40"/>
      <c r="I42" s="41">
        <v>90</v>
      </c>
      <c r="J42" s="41">
        <f t="shared" si="1"/>
        <v>84</v>
      </c>
      <c r="K42" s="43">
        <v>55</v>
      </c>
      <c r="L42" s="43">
        <f t="shared" si="2"/>
        <v>35</v>
      </c>
      <c r="M42" s="43">
        <f t="shared" si="3"/>
        <v>65.476190476190482</v>
      </c>
      <c r="N42" s="42">
        <v>85</v>
      </c>
      <c r="O42" s="45" t="str">
        <f t="shared" si="4"/>
        <v>Mar</v>
      </c>
      <c r="P42" s="42">
        <f t="shared" si="5"/>
        <v>85</v>
      </c>
      <c r="Q42" s="44">
        <f t="shared" si="6"/>
        <v>-30</v>
      </c>
      <c r="R42" s="45">
        <f t="shared" si="7"/>
        <v>-0.3529411764705882</v>
      </c>
      <c r="S42" s="44" t="str">
        <f t="shared" si="8"/>
        <v>DEGROWTH</v>
      </c>
      <c r="T42" s="43">
        <v>40</v>
      </c>
      <c r="U42" s="46" t="str">
        <f t="shared" si="9"/>
        <v>Apr</v>
      </c>
      <c r="V42" s="42">
        <v>40</v>
      </c>
      <c r="W42" s="47">
        <f t="shared" si="10"/>
        <v>15</v>
      </c>
      <c r="X42" s="48">
        <f t="shared" si="11"/>
        <v>0.375</v>
      </c>
      <c r="Y42" s="47" t="str">
        <f t="shared" si="12"/>
        <v>GROWTH</v>
      </c>
      <c r="Z42" s="138">
        <v>0</v>
      </c>
      <c r="AA42" s="133"/>
      <c r="AB42" s="133" t="s">
        <v>121</v>
      </c>
      <c r="AC42" s="133" t="s">
        <v>121</v>
      </c>
      <c r="AD42" s="27">
        <f t="shared" si="13"/>
        <v>0</v>
      </c>
    </row>
    <row r="43" spans="1:30" s="139" customFormat="1" ht="13.8">
      <c r="A43" s="133" t="s">
        <v>121</v>
      </c>
      <c r="B43" s="134" t="s">
        <v>3920</v>
      </c>
      <c r="C43" s="135" t="s">
        <v>224</v>
      </c>
      <c r="D43" s="135">
        <v>1000003243</v>
      </c>
      <c r="E43" s="140" t="s">
        <v>225</v>
      </c>
      <c r="F43" s="137">
        <v>44937</v>
      </c>
      <c r="G43" s="40" t="str">
        <f t="shared" si="0"/>
        <v>Targeted Dealer</v>
      </c>
      <c r="H43" s="40"/>
      <c r="I43" s="41">
        <v>37</v>
      </c>
      <c r="J43" s="41">
        <f t="shared" si="1"/>
        <v>34.533333333333331</v>
      </c>
      <c r="K43" s="43">
        <v>20</v>
      </c>
      <c r="L43" s="43">
        <f t="shared" si="2"/>
        <v>17</v>
      </c>
      <c r="M43" s="43">
        <f t="shared" si="3"/>
        <v>57.915057915057915</v>
      </c>
      <c r="N43" s="42">
        <v>20</v>
      </c>
      <c r="O43" s="45" t="str">
        <f t="shared" si="4"/>
        <v>Mar</v>
      </c>
      <c r="P43" s="42">
        <f t="shared" si="5"/>
        <v>20</v>
      </c>
      <c r="Q43" s="44">
        <f t="shared" si="6"/>
        <v>0</v>
      </c>
      <c r="R43" s="45">
        <f t="shared" si="7"/>
        <v>0</v>
      </c>
      <c r="S43" s="44" t="str">
        <f t="shared" si="8"/>
        <v>GROWTH</v>
      </c>
      <c r="T43" s="43">
        <v>10</v>
      </c>
      <c r="U43" s="46" t="str">
        <f t="shared" si="9"/>
        <v>Apr</v>
      </c>
      <c r="V43" s="42">
        <v>10</v>
      </c>
      <c r="W43" s="47">
        <f t="shared" si="10"/>
        <v>10</v>
      </c>
      <c r="X43" s="48">
        <f t="shared" si="11"/>
        <v>1</v>
      </c>
      <c r="Y43" s="47" t="str">
        <f t="shared" si="12"/>
        <v>GROWTH</v>
      </c>
      <c r="Z43" s="138">
        <v>0</v>
      </c>
      <c r="AA43" s="133"/>
      <c r="AB43" s="133" t="s">
        <v>121</v>
      </c>
      <c r="AC43" s="133" t="s">
        <v>121</v>
      </c>
      <c r="AD43" s="27">
        <f t="shared" si="13"/>
        <v>0</v>
      </c>
    </row>
    <row r="44" spans="1:30" s="139" customFormat="1" ht="13.8">
      <c r="A44" s="133" t="s">
        <v>121</v>
      </c>
      <c r="B44" s="134" t="s">
        <v>3920</v>
      </c>
      <c r="C44" s="135" t="s">
        <v>226</v>
      </c>
      <c r="D44" s="135">
        <v>1000003314</v>
      </c>
      <c r="E44" s="140" t="s">
        <v>227</v>
      </c>
      <c r="F44" s="137">
        <v>44957</v>
      </c>
      <c r="G44" s="40" t="str">
        <f t="shared" si="0"/>
        <v>Targeted Dealer</v>
      </c>
      <c r="H44" s="40"/>
      <c r="I44" s="41">
        <v>50</v>
      </c>
      <c r="J44" s="41">
        <f t="shared" si="1"/>
        <v>46.666666666666671</v>
      </c>
      <c r="K44" s="43">
        <v>40</v>
      </c>
      <c r="L44" s="43">
        <f t="shared" si="2"/>
        <v>10</v>
      </c>
      <c r="M44" s="43">
        <f t="shared" si="3"/>
        <v>85.714285714285708</v>
      </c>
      <c r="N44" s="42">
        <v>0</v>
      </c>
      <c r="O44" s="45" t="str">
        <f t="shared" si="4"/>
        <v>Mar</v>
      </c>
      <c r="P44" s="42">
        <f t="shared" si="5"/>
        <v>0</v>
      </c>
      <c r="Q44" s="44">
        <f t="shared" si="6"/>
        <v>40</v>
      </c>
      <c r="R44" s="45" t="str">
        <f t="shared" si="7"/>
        <v xml:space="preserve"> </v>
      </c>
      <c r="S44" s="44" t="b">
        <f t="shared" si="8"/>
        <v>0</v>
      </c>
      <c r="T44" s="43">
        <v>40</v>
      </c>
      <c r="U44" s="46" t="str">
        <f t="shared" si="9"/>
        <v>Apr</v>
      </c>
      <c r="V44" s="42">
        <v>40</v>
      </c>
      <c r="W44" s="47">
        <f t="shared" si="10"/>
        <v>0</v>
      </c>
      <c r="X44" s="48">
        <f t="shared" si="11"/>
        <v>0</v>
      </c>
      <c r="Y44" s="47" t="str">
        <f t="shared" si="12"/>
        <v>GROWTH</v>
      </c>
      <c r="Z44" s="138">
        <v>0</v>
      </c>
      <c r="AA44" s="133"/>
      <c r="AB44" s="133" t="s">
        <v>121</v>
      </c>
      <c r="AC44" s="133" t="s">
        <v>121</v>
      </c>
      <c r="AD44" s="27">
        <f t="shared" si="13"/>
        <v>0</v>
      </c>
    </row>
    <row r="45" spans="1:30" s="139" customFormat="1" ht="13.8">
      <c r="A45" s="133" t="s">
        <v>121</v>
      </c>
      <c r="B45" s="134" t="s">
        <v>3923</v>
      </c>
      <c r="C45" s="135" t="s">
        <v>228</v>
      </c>
      <c r="D45" s="135">
        <v>1000003488</v>
      </c>
      <c r="E45" s="140" t="s">
        <v>229</v>
      </c>
      <c r="F45" s="137">
        <v>45042</v>
      </c>
      <c r="G45" s="40" t="str">
        <f t="shared" si="0"/>
        <v>Targeted Dealer</v>
      </c>
      <c r="H45" s="40"/>
      <c r="I45" s="41">
        <v>300</v>
      </c>
      <c r="J45" s="41">
        <f t="shared" si="1"/>
        <v>280</v>
      </c>
      <c r="K45" s="43">
        <v>800</v>
      </c>
      <c r="L45" s="43">
        <f t="shared" si="2"/>
        <v>-500</v>
      </c>
      <c r="M45" s="43">
        <f t="shared" si="3"/>
        <v>285.71428571428572</v>
      </c>
      <c r="N45" s="42">
        <v>920</v>
      </c>
      <c r="O45" s="45" t="str">
        <f t="shared" si="4"/>
        <v>Mar</v>
      </c>
      <c r="P45" s="42">
        <f t="shared" si="5"/>
        <v>920</v>
      </c>
      <c r="Q45" s="44">
        <f t="shared" si="6"/>
        <v>-120</v>
      </c>
      <c r="R45" s="45">
        <f t="shared" si="7"/>
        <v>-0.13043478260869568</v>
      </c>
      <c r="S45" s="44" t="str">
        <f t="shared" si="8"/>
        <v>DEGROWTH</v>
      </c>
      <c r="T45" s="43">
        <v>200</v>
      </c>
      <c r="U45" s="46" t="str">
        <f t="shared" si="9"/>
        <v>Apr</v>
      </c>
      <c r="V45" s="42">
        <v>200</v>
      </c>
      <c r="W45" s="47">
        <f t="shared" si="10"/>
        <v>600</v>
      </c>
      <c r="X45" s="48">
        <f t="shared" si="11"/>
        <v>3</v>
      </c>
      <c r="Y45" s="47" t="str">
        <f t="shared" si="12"/>
        <v>GROWTH</v>
      </c>
      <c r="Z45" s="138">
        <v>0</v>
      </c>
      <c r="AA45" s="133"/>
      <c r="AB45" s="133" t="s">
        <v>121</v>
      </c>
      <c r="AC45" s="133" t="s">
        <v>121</v>
      </c>
      <c r="AD45" s="27">
        <f t="shared" si="13"/>
        <v>0</v>
      </c>
    </row>
    <row r="46" spans="1:30" s="139" customFormat="1" ht="13.8">
      <c r="A46" s="133" t="s">
        <v>121</v>
      </c>
      <c r="B46" s="134" t="s">
        <v>3923</v>
      </c>
      <c r="C46" s="135" t="s">
        <v>230</v>
      </c>
      <c r="D46" s="135">
        <v>1000003532</v>
      </c>
      <c r="E46" s="140" t="s">
        <v>231</v>
      </c>
      <c r="F46" s="137">
        <v>45064</v>
      </c>
      <c r="G46" s="40" t="str">
        <f t="shared" si="0"/>
        <v>Targeted Dealer</v>
      </c>
      <c r="H46" s="40"/>
      <c r="I46" s="41">
        <v>20</v>
      </c>
      <c r="J46" s="41">
        <f t="shared" si="1"/>
        <v>18.666666666666664</v>
      </c>
      <c r="K46" s="43">
        <v>0</v>
      </c>
      <c r="L46" s="43">
        <f t="shared" si="2"/>
        <v>20</v>
      </c>
      <c r="M46" s="43">
        <f t="shared" si="3"/>
        <v>0</v>
      </c>
      <c r="N46" s="42">
        <v>0</v>
      </c>
      <c r="O46" s="45" t="str">
        <f t="shared" si="4"/>
        <v>Mar</v>
      </c>
      <c r="P46" s="42">
        <f t="shared" si="5"/>
        <v>0</v>
      </c>
      <c r="Q46" s="44">
        <f t="shared" si="6"/>
        <v>0</v>
      </c>
      <c r="R46" s="45" t="str">
        <f t="shared" si="7"/>
        <v xml:space="preserve"> </v>
      </c>
      <c r="S46" s="44" t="b">
        <f t="shared" si="8"/>
        <v>0</v>
      </c>
      <c r="T46" s="43">
        <v>20</v>
      </c>
      <c r="U46" s="46" t="str">
        <f t="shared" si="9"/>
        <v>Apr</v>
      </c>
      <c r="V46" s="42">
        <v>20</v>
      </c>
      <c r="W46" s="47">
        <f t="shared" si="10"/>
        <v>-20</v>
      </c>
      <c r="X46" s="48">
        <f t="shared" si="11"/>
        <v>-1</v>
      </c>
      <c r="Y46" s="47" t="str">
        <f t="shared" si="12"/>
        <v>DEGROWTH</v>
      </c>
      <c r="Z46" s="138">
        <v>0</v>
      </c>
      <c r="AA46" s="133"/>
      <c r="AB46" s="133" t="s">
        <v>121</v>
      </c>
      <c r="AC46" s="133" t="s">
        <v>121</v>
      </c>
      <c r="AD46" s="27">
        <f t="shared" si="13"/>
        <v>1</v>
      </c>
    </row>
    <row r="47" spans="1:30" s="139" customFormat="1" ht="13.8">
      <c r="A47" s="133" t="s">
        <v>121</v>
      </c>
      <c r="B47" s="134" t="s">
        <v>3923</v>
      </c>
      <c r="C47" s="135" t="s">
        <v>232</v>
      </c>
      <c r="D47" s="135">
        <v>1000003527</v>
      </c>
      <c r="E47" s="140" t="s">
        <v>233</v>
      </c>
      <c r="F47" s="137">
        <v>45065</v>
      </c>
      <c r="G47" s="40" t="str">
        <f t="shared" si="0"/>
        <v>Targeted Dealer</v>
      </c>
      <c r="H47" s="40"/>
      <c r="I47" s="41">
        <v>60</v>
      </c>
      <c r="J47" s="41">
        <f t="shared" si="1"/>
        <v>56</v>
      </c>
      <c r="K47" s="43">
        <v>20</v>
      </c>
      <c r="L47" s="43">
        <f t="shared" si="2"/>
        <v>40</v>
      </c>
      <c r="M47" s="43">
        <f t="shared" si="3"/>
        <v>35.714285714285708</v>
      </c>
      <c r="N47" s="42">
        <v>20</v>
      </c>
      <c r="O47" s="45" t="str">
        <f t="shared" si="4"/>
        <v>Mar</v>
      </c>
      <c r="P47" s="42">
        <f t="shared" si="5"/>
        <v>20</v>
      </c>
      <c r="Q47" s="44">
        <f t="shared" si="6"/>
        <v>0</v>
      </c>
      <c r="R47" s="45">
        <f t="shared" si="7"/>
        <v>0</v>
      </c>
      <c r="S47" s="44" t="str">
        <f t="shared" si="8"/>
        <v>GROWTH</v>
      </c>
      <c r="T47" s="43">
        <v>60</v>
      </c>
      <c r="U47" s="46" t="str">
        <f t="shared" si="9"/>
        <v>Apr</v>
      </c>
      <c r="V47" s="42">
        <v>60</v>
      </c>
      <c r="W47" s="47">
        <f t="shared" si="10"/>
        <v>-40</v>
      </c>
      <c r="X47" s="48">
        <f t="shared" si="11"/>
        <v>-0.66666666666666674</v>
      </c>
      <c r="Y47" s="47" t="str">
        <f t="shared" si="12"/>
        <v>DEGROWTH</v>
      </c>
      <c r="Z47" s="138">
        <v>0</v>
      </c>
      <c r="AA47" s="133"/>
      <c r="AB47" s="133" t="s">
        <v>121</v>
      </c>
      <c r="AC47" s="133" t="s">
        <v>121</v>
      </c>
      <c r="AD47" s="27">
        <f t="shared" si="13"/>
        <v>0</v>
      </c>
    </row>
    <row r="48" spans="1:30" s="139" customFormat="1" ht="13.8">
      <c r="A48" s="133" t="s">
        <v>121</v>
      </c>
      <c r="B48" s="134" t="s">
        <v>3923</v>
      </c>
      <c r="C48" s="135" t="s">
        <v>234</v>
      </c>
      <c r="D48" s="135">
        <v>1000003545</v>
      </c>
      <c r="E48" s="140" t="s">
        <v>235</v>
      </c>
      <c r="F48" s="137">
        <v>45070</v>
      </c>
      <c r="G48" s="40" t="str">
        <f t="shared" si="0"/>
        <v>Targeted Dealer</v>
      </c>
      <c r="H48" s="40"/>
      <c r="I48" s="41">
        <v>20</v>
      </c>
      <c r="J48" s="41">
        <f t="shared" si="1"/>
        <v>18.666666666666664</v>
      </c>
      <c r="K48" s="43">
        <v>40</v>
      </c>
      <c r="L48" s="43">
        <f t="shared" si="2"/>
        <v>-20</v>
      </c>
      <c r="M48" s="43">
        <f t="shared" si="3"/>
        <v>214.28571428571431</v>
      </c>
      <c r="N48" s="42">
        <v>0</v>
      </c>
      <c r="O48" s="45" t="str">
        <f t="shared" si="4"/>
        <v>Mar</v>
      </c>
      <c r="P48" s="42">
        <f t="shared" si="5"/>
        <v>0</v>
      </c>
      <c r="Q48" s="44">
        <f t="shared" si="6"/>
        <v>40</v>
      </c>
      <c r="R48" s="45" t="str">
        <f t="shared" si="7"/>
        <v xml:space="preserve"> </v>
      </c>
      <c r="S48" s="44" t="b">
        <f t="shared" si="8"/>
        <v>0</v>
      </c>
      <c r="T48" s="43">
        <v>20</v>
      </c>
      <c r="U48" s="46" t="str">
        <f t="shared" si="9"/>
        <v>Apr</v>
      </c>
      <c r="V48" s="42">
        <v>20</v>
      </c>
      <c r="W48" s="47">
        <f t="shared" si="10"/>
        <v>20</v>
      </c>
      <c r="X48" s="48">
        <f t="shared" si="11"/>
        <v>1</v>
      </c>
      <c r="Y48" s="47" t="str">
        <f t="shared" si="12"/>
        <v>GROWTH</v>
      </c>
      <c r="Z48" s="138">
        <v>0</v>
      </c>
      <c r="AA48" s="133"/>
      <c r="AB48" s="133" t="s">
        <v>121</v>
      </c>
      <c r="AC48" s="133" t="s">
        <v>121</v>
      </c>
      <c r="AD48" s="27">
        <f t="shared" si="13"/>
        <v>0</v>
      </c>
    </row>
    <row r="49" spans="1:30" s="139" customFormat="1" ht="13.8">
      <c r="A49" s="133" t="s">
        <v>121</v>
      </c>
      <c r="B49" s="134" t="s">
        <v>3923</v>
      </c>
      <c r="C49" s="135" t="s">
        <v>236</v>
      </c>
      <c r="D49" s="135">
        <v>1000003549</v>
      </c>
      <c r="E49" s="140" t="s">
        <v>237</v>
      </c>
      <c r="F49" s="137">
        <v>45071</v>
      </c>
      <c r="G49" s="40" t="str">
        <f t="shared" si="0"/>
        <v>Targeted Dealer</v>
      </c>
      <c r="H49" s="40"/>
      <c r="I49" s="41">
        <v>20</v>
      </c>
      <c r="J49" s="41">
        <f t="shared" si="1"/>
        <v>18.666666666666664</v>
      </c>
      <c r="K49" s="43">
        <v>20</v>
      </c>
      <c r="L49" s="43">
        <f t="shared" si="2"/>
        <v>0</v>
      </c>
      <c r="M49" s="43">
        <f t="shared" si="3"/>
        <v>107.14285714285715</v>
      </c>
      <c r="N49" s="42">
        <v>40</v>
      </c>
      <c r="O49" s="45" t="str">
        <f t="shared" si="4"/>
        <v>Mar</v>
      </c>
      <c r="P49" s="42">
        <f t="shared" si="5"/>
        <v>40</v>
      </c>
      <c r="Q49" s="44">
        <f t="shared" si="6"/>
        <v>-20</v>
      </c>
      <c r="R49" s="45">
        <f t="shared" si="7"/>
        <v>-0.5</v>
      </c>
      <c r="S49" s="44" t="str">
        <f t="shared" si="8"/>
        <v>DEGROWTH</v>
      </c>
      <c r="T49" s="43">
        <v>20</v>
      </c>
      <c r="U49" s="46" t="str">
        <f t="shared" si="9"/>
        <v>Apr</v>
      </c>
      <c r="V49" s="42">
        <v>20</v>
      </c>
      <c r="W49" s="47">
        <f t="shared" si="10"/>
        <v>0</v>
      </c>
      <c r="X49" s="48">
        <f t="shared" si="11"/>
        <v>0</v>
      </c>
      <c r="Y49" s="47" t="str">
        <f t="shared" si="12"/>
        <v>GROWTH</v>
      </c>
      <c r="Z49" s="138">
        <v>0</v>
      </c>
      <c r="AA49" s="133"/>
      <c r="AB49" s="133" t="s">
        <v>121</v>
      </c>
      <c r="AC49" s="133" t="s">
        <v>121</v>
      </c>
      <c r="AD49" s="27">
        <f t="shared" si="13"/>
        <v>0</v>
      </c>
    </row>
    <row r="50" spans="1:30" s="139" customFormat="1" ht="13.8">
      <c r="A50" s="133" t="s">
        <v>121</v>
      </c>
      <c r="B50" s="134" t="s">
        <v>3923</v>
      </c>
      <c r="C50" s="135" t="s">
        <v>238</v>
      </c>
      <c r="D50" s="135">
        <v>1000003596</v>
      </c>
      <c r="E50" s="140" t="s">
        <v>239</v>
      </c>
      <c r="F50" s="137">
        <v>45093</v>
      </c>
      <c r="G50" s="40" t="str">
        <f t="shared" si="0"/>
        <v>Targeted Dealer</v>
      </c>
      <c r="H50" s="40"/>
      <c r="I50" s="41">
        <v>30</v>
      </c>
      <c r="J50" s="41">
        <f t="shared" si="1"/>
        <v>28</v>
      </c>
      <c r="K50" s="43">
        <v>10</v>
      </c>
      <c r="L50" s="43">
        <f t="shared" si="2"/>
        <v>20</v>
      </c>
      <c r="M50" s="43">
        <f t="shared" si="3"/>
        <v>35.714285714285708</v>
      </c>
      <c r="N50" s="42">
        <v>20</v>
      </c>
      <c r="O50" s="45" t="str">
        <f t="shared" si="4"/>
        <v>Mar</v>
      </c>
      <c r="P50" s="42">
        <f t="shared" si="5"/>
        <v>20</v>
      </c>
      <c r="Q50" s="44">
        <f t="shared" si="6"/>
        <v>-10</v>
      </c>
      <c r="R50" s="45">
        <f t="shared" si="7"/>
        <v>-0.5</v>
      </c>
      <c r="S50" s="44" t="str">
        <f t="shared" si="8"/>
        <v>DEGROWTH</v>
      </c>
      <c r="T50" s="43">
        <v>31</v>
      </c>
      <c r="U50" s="46" t="str">
        <f t="shared" si="9"/>
        <v>Apr</v>
      </c>
      <c r="V50" s="42">
        <v>31</v>
      </c>
      <c r="W50" s="47">
        <f t="shared" si="10"/>
        <v>-21</v>
      </c>
      <c r="X50" s="48">
        <f t="shared" si="11"/>
        <v>-0.67741935483870974</v>
      </c>
      <c r="Y50" s="47" t="str">
        <f t="shared" si="12"/>
        <v>DEGROWTH</v>
      </c>
      <c r="Z50" s="138">
        <v>0</v>
      </c>
      <c r="AA50" s="133"/>
      <c r="AB50" s="133" t="s">
        <v>121</v>
      </c>
      <c r="AC50" s="133" t="s">
        <v>121</v>
      </c>
      <c r="AD50" s="27">
        <f t="shared" si="13"/>
        <v>0</v>
      </c>
    </row>
    <row r="51" spans="1:30" s="139" customFormat="1" ht="13.8">
      <c r="A51" s="133" t="s">
        <v>121</v>
      </c>
      <c r="B51" s="134" t="s">
        <v>3920</v>
      </c>
      <c r="C51" s="135" t="s">
        <v>240</v>
      </c>
      <c r="D51" s="135">
        <v>1000003607</v>
      </c>
      <c r="E51" s="140" t="s">
        <v>241</v>
      </c>
      <c r="F51" s="137">
        <v>45097</v>
      </c>
      <c r="G51" s="40" t="str">
        <f t="shared" si="0"/>
        <v>Targeted Dealer</v>
      </c>
      <c r="H51" s="40"/>
      <c r="I51" s="41">
        <v>20</v>
      </c>
      <c r="J51" s="41">
        <f t="shared" si="1"/>
        <v>18.666666666666664</v>
      </c>
      <c r="K51" s="43">
        <v>19</v>
      </c>
      <c r="L51" s="43">
        <f t="shared" si="2"/>
        <v>1</v>
      </c>
      <c r="M51" s="43">
        <f t="shared" si="3"/>
        <v>101.78571428571429</v>
      </c>
      <c r="N51" s="42">
        <v>9.5</v>
      </c>
      <c r="O51" s="45" t="str">
        <f t="shared" si="4"/>
        <v>Mar</v>
      </c>
      <c r="P51" s="42">
        <f t="shared" si="5"/>
        <v>9.5</v>
      </c>
      <c r="Q51" s="44">
        <f t="shared" si="6"/>
        <v>9.5</v>
      </c>
      <c r="R51" s="45">
        <f t="shared" si="7"/>
        <v>1</v>
      </c>
      <c r="S51" s="44" t="str">
        <f t="shared" si="8"/>
        <v>GROWTH</v>
      </c>
      <c r="T51" s="43">
        <v>20</v>
      </c>
      <c r="U51" s="46" t="str">
        <f t="shared" si="9"/>
        <v>Apr</v>
      </c>
      <c r="V51" s="42">
        <v>20</v>
      </c>
      <c r="W51" s="47">
        <f t="shared" si="10"/>
        <v>-1</v>
      </c>
      <c r="X51" s="48">
        <f t="shared" si="11"/>
        <v>-5.0000000000000044E-2</v>
      </c>
      <c r="Y51" s="47" t="str">
        <f t="shared" si="12"/>
        <v>DEGROWTH</v>
      </c>
      <c r="Z51" s="138">
        <v>0</v>
      </c>
      <c r="AA51" s="133"/>
      <c r="AB51" s="133" t="s">
        <v>121</v>
      </c>
      <c r="AC51" s="133" t="s">
        <v>121</v>
      </c>
      <c r="AD51" s="27">
        <f t="shared" si="13"/>
        <v>0</v>
      </c>
    </row>
    <row r="52" spans="1:30" s="139" customFormat="1" ht="13.8">
      <c r="A52" s="133" t="s">
        <v>121</v>
      </c>
      <c r="B52" s="134" t="s">
        <v>3920</v>
      </c>
      <c r="C52" s="141" t="s">
        <v>245</v>
      </c>
      <c r="D52" s="141">
        <v>1000003789</v>
      </c>
      <c r="E52" s="141" t="s">
        <v>246</v>
      </c>
      <c r="F52" s="137">
        <v>45278</v>
      </c>
      <c r="G52" s="40" t="str">
        <f t="shared" si="0"/>
        <v>Targeted Dealer</v>
      </c>
      <c r="H52" s="40"/>
      <c r="I52" s="41">
        <v>40</v>
      </c>
      <c r="J52" s="41">
        <f t="shared" si="1"/>
        <v>37.333333333333329</v>
      </c>
      <c r="K52" s="43">
        <v>0</v>
      </c>
      <c r="L52" s="43">
        <f t="shared" si="2"/>
        <v>40</v>
      </c>
      <c r="M52" s="43">
        <f t="shared" si="3"/>
        <v>0</v>
      </c>
      <c r="N52" s="42">
        <v>10</v>
      </c>
      <c r="O52" s="45" t="str">
        <f t="shared" si="4"/>
        <v>Mar</v>
      </c>
      <c r="P52" s="42">
        <f t="shared" si="5"/>
        <v>10</v>
      </c>
      <c r="Q52" s="44">
        <f t="shared" si="6"/>
        <v>-10</v>
      </c>
      <c r="R52" s="45">
        <f t="shared" si="7"/>
        <v>-1</v>
      </c>
      <c r="S52" s="44" t="str">
        <f t="shared" si="8"/>
        <v>DEGROWTH</v>
      </c>
      <c r="T52" s="43">
        <v>20</v>
      </c>
      <c r="U52" s="46" t="str">
        <f t="shared" si="9"/>
        <v>Apr</v>
      </c>
      <c r="V52" s="42">
        <v>20</v>
      </c>
      <c r="W52" s="47">
        <f t="shared" si="10"/>
        <v>-20</v>
      </c>
      <c r="X52" s="48">
        <f t="shared" si="11"/>
        <v>-1</v>
      </c>
      <c r="Y52" s="47" t="str">
        <f t="shared" si="12"/>
        <v>DEGROWTH</v>
      </c>
      <c r="Z52" s="138">
        <v>0</v>
      </c>
      <c r="AA52" s="133"/>
      <c r="AB52" s="133" t="s">
        <v>121</v>
      </c>
      <c r="AC52" s="133" t="s">
        <v>121</v>
      </c>
      <c r="AD52" s="27">
        <f t="shared" si="13"/>
        <v>1</v>
      </c>
    </row>
    <row r="53" spans="1:30" s="139" customFormat="1" ht="13.8">
      <c r="A53" s="133" t="s">
        <v>121</v>
      </c>
      <c r="B53" s="134" t="s">
        <v>3920</v>
      </c>
      <c r="C53" s="141" t="s">
        <v>247</v>
      </c>
      <c r="D53" s="142">
        <v>1000003823</v>
      </c>
      <c r="E53" s="142" t="s">
        <v>248</v>
      </c>
      <c r="F53" s="143">
        <v>45310</v>
      </c>
      <c r="G53" s="40" t="str">
        <f t="shared" si="0"/>
        <v>Targeted Dealer</v>
      </c>
      <c r="H53" s="40"/>
      <c r="I53" s="41">
        <v>27.5</v>
      </c>
      <c r="J53" s="41">
        <f t="shared" si="1"/>
        <v>25.666666666666664</v>
      </c>
      <c r="K53" s="43">
        <v>0</v>
      </c>
      <c r="L53" s="43">
        <f t="shared" si="2"/>
        <v>27.5</v>
      </c>
      <c r="M53" s="43">
        <f t="shared" si="3"/>
        <v>0</v>
      </c>
      <c r="N53" s="42">
        <v>0</v>
      </c>
      <c r="O53" s="45" t="str">
        <f t="shared" si="4"/>
        <v>Mar</v>
      </c>
      <c r="P53" s="42">
        <f t="shared" si="5"/>
        <v>0</v>
      </c>
      <c r="Q53" s="44">
        <f t="shared" si="6"/>
        <v>0</v>
      </c>
      <c r="R53" s="45" t="str">
        <f t="shared" si="7"/>
        <v xml:space="preserve"> </v>
      </c>
      <c r="S53" s="44" t="b">
        <f t="shared" si="8"/>
        <v>0</v>
      </c>
      <c r="T53" s="43">
        <v>15</v>
      </c>
      <c r="U53" s="46" t="str">
        <f t="shared" si="9"/>
        <v>Apr</v>
      </c>
      <c r="V53" s="42">
        <v>15</v>
      </c>
      <c r="W53" s="47">
        <f t="shared" si="10"/>
        <v>-15</v>
      </c>
      <c r="X53" s="48">
        <f t="shared" si="11"/>
        <v>-1</v>
      </c>
      <c r="Y53" s="47" t="str">
        <f t="shared" si="12"/>
        <v>DEGROWTH</v>
      </c>
      <c r="Z53" s="138">
        <v>0</v>
      </c>
      <c r="AA53" s="133"/>
      <c r="AB53" s="133" t="s">
        <v>121</v>
      </c>
      <c r="AC53" s="133" t="s">
        <v>121</v>
      </c>
      <c r="AD53" s="27">
        <f t="shared" si="13"/>
        <v>1</v>
      </c>
    </row>
    <row r="54" spans="1:30" s="139" customFormat="1" ht="13.8">
      <c r="A54" s="138" t="s">
        <v>121</v>
      </c>
      <c r="B54" s="134" t="s">
        <v>12</v>
      </c>
      <c r="C54" s="144" t="s">
        <v>249</v>
      </c>
      <c r="D54" s="144">
        <v>1000003840</v>
      </c>
      <c r="E54" s="144" t="s">
        <v>250</v>
      </c>
      <c r="F54" s="145">
        <v>45315</v>
      </c>
      <c r="G54" s="40" t="str">
        <f t="shared" si="0"/>
        <v>Targeted Dealer</v>
      </c>
      <c r="H54" s="40"/>
      <c r="I54" s="41">
        <v>110</v>
      </c>
      <c r="J54" s="41">
        <f t="shared" si="1"/>
        <v>102.66666666666666</v>
      </c>
      <c r="K54" s="43">
        <v>39</v>
      </c>
      <c r="L54" s="43">
        <f t="shared" si="2"/>
        <v>71</v>
      </c>
      <c r="M54" s="43">
        <f t="shared" si="3"/>
        <v>37.987012987012989</v>
      </c>
      <c r="N54" s="42">
        <v>13</v>
      </c>
      <c r="O54" s="45" t="str">
        <f t="shared" si="4"/>
        <v>Mar</v>
      </c>
      <c r="P54" s="42">
        <f t="shared" si="5"/>
        <v>13</v>
      </c>
      <c r="Q54" s="44">
        <f t="shared" si="6"/>
        <v>26</v>
      </c>
      <c r="R54" s="45">
        <f t="shared" si="7"/>
        <v>2</v>
      </c>
      <c r="S54" s="44" t="str">
        <f t="shared" si="8"/>
        <v>GROWTH</v>
      </c>
      <c r="T54" s="43">
        <v>66</v>
      </c>
      <c r="U54" s="46" t="str">
        <f t="shared" si="9"/>
        <v>Apr</v>
      </c>
      <c r="V54" s="42">
        <v>66</v>
      </c>
      <c r="W54" s="47">
        <f t="shared" si="10"/>
        <v>-27</v>
      </c>
      <c r="X54" s="48">
        <f t="shared" si="11"/>
        <v>-0.40909090909090906</v>
      </c>
      <c r="Y54" s="47" t="str">
        <f t="shared" si="12"/>
        <v>DEGROWTH</v>
      </c>
      <c r="Z54" s="138">
        <v>0</v>
      </c>
      <c r="AA54" s="133"/>
      <c r="AB54" s="133" t="s">
        <v>121</v>
      </c>
      <c r="AC54" s="138" t="s">
        <v>121</v>
      </c>
      <c r="AD54" s="27">
        <f t="shared" si="13"/>
        <v>0</v>
      </c>
    </row>
    <row r="55" spans="1:30" s="139" customFormat="1" ht="13.8">
      <c r="A55" s="138" t="s">
        <v>121</v>
      </c>
      <c r="B55" s="134" t="s">
        <v>3920</v>
      </c>
      <c r="C55" s="144" t="s">
        <v>253</v>
      </c>
      <c r="D55" s="144">
        <v>1000003892</v>
      </c>
      <c r="E55" s="144" t="s">
        <v>254</v>
      </c>
      <c r="F55" s="137">
        <v>45373</v>
      </c>
      <c r="G55" s="40" t="str">
        <f t="shared" si="0"/>
        <v>Targeted Dealer</v>
      </c>
      <c r="H55" s="40"/>
      <c r="I55" s="41">
        <v>70</v>
      </c>
      <c r="J55" s="41">
        <f t="shared" si="1"/>
        <v>65.333333333333343</v>
      </c>
      <c r="K55" s="43">
        <v>33</v>
      </c>
      <c r="L55" s="43">
        <f t="shared" si="2"/>
        <v>37</v>
      </c>
      <c r="M55" s="43">
        <f t="shared" si="3"/>
        <v>50.510204081632644</v>
      </c>
      <c r="N55" s="42">
        <v>13</v>
      </c>
      <c r="O55" s="45" t="str">
        <f t="shared" si="4"/>
        <v>Mar</v>
      </c>
      <c r="P55" s="42">
        <f t="shared" si="5"/>
        <v>13</v>
      </c>
      <c r="Q55" s="44">
        <f t="shared" si="6"/>
        <v>20</v>
      </c>
      <c r="R55" s="45">
        <f t="shared" si="7"/>
        <v>1.5384615384615383</v>
      </c>
      <c r="S55" s="44" t="str">
        <f t="shared" si="8"/>
        <v>GROWTH</v>
      </c>
      <c r="T55" s="43">
        <v>80</v>
      </c>
      <c r="U55" s="46" t="str">
        <f t="shared" si="9"/>
        <v>Apr</v>
      </c>
      <c r="V55" s="42">
        <v>80</v>
      </c>
      <c r="W55" s="47">
        <f t="shared" si="10"/>
        <v>-47</v>
      </c>
      <c r="X55" s="48">
        <f t="shared" si="11"/>
        <v>-0.58750000000000002</v>
      </c>
      <c r="Y55" s="47" t="str">
        <f t="shared" si="12"/>
        <v>DEGROWTH</v>
      </c>
      <c r="Z55" s="138">
        <v>0</v>
      </c>
      <c r="AA55" s="133"/>
      <c r="AB55" s="133" t="s">
        <v>121</v>
      </c>
      <c r="AC55" s="138" t="s">
        <v>121</v>
      </c>
      <c r="AD55" s="27">
        <f t="shared" si="13"/>
        <v>0</v>
      </c>
    </row>
    <row r="56" spans="1:30" s="139" customFormat="1" ht="13.8">
      <c r="A56" s="138" t="s">
        <v>121</v>
      </c>
      <c r="B56" s="134" t="s">
        <v>3923</v>
      </c>
      <c r="C56" s="144" t="s">
        <v>259</v>
      </c>
      <c r="D56" s="144">
        <v>1000003942</v>
      </c>
      <c r="E56" s="144" t="s">
        <v>260</v>
      </c>
      <c r="F56" s="137">
        <v>45421</v>
      </c>
      <c r="G56" s="40" t="str">
        <f t="shared" si="0"/>
        <v>Targeted Dealer</v>
      </c>
      <c r="H56" s="40"/>
      <c r="I56" s="41">
        <v>128</v>
      </c>
      <c r="J56" s="41">
        <f t="shared" si="1"/>
        <v>119.46666666666667</v>
      </c>
      <c r="K56" s="43">
        <v>100</v>
      </c>
      <c r="L56" s="43">
        <f t="shared" si="2"/>
        <v>28</v>
      </c>
      <c r="M56" s="43">
        <f t="shared" si="3"/>
        <v>83.705357142857139</v>
      </c>
      <c r="N56" s="42">
        <v>120</v>
      </c>
      <c r="O56" s="45" t="str">
        <f t="shared" si="4"/>
        <v>Mar</v>
      </c>
      <c r="P56" s="42">
        <f t="shared" si="5"/>
        <v>120</v>
      </c>
      <c r="Q56" s="44">
        <f t="shared" si="6"/>
        <v>-20</v>
      </c>
      <c r="R56" s="45">
        <f t="shared" si="7"/>
        <v>-0.16666666666666663</v>
      </c>
      <c r="S56" s="44" t="str">
        <f t="shared" si="8"/>
        <v>DEGROWTH</v>
      </c>
      <c r="T56" s="43">
        <v>129</v>
      </c>
      <c r="U56" s="46" t="str">
        <f t="shared" si="9"/>
        <v>Apr</v>
      </c>
      <c r="V56" s="42">
        <v>129</v>
      </c>
      <c r="W56" s="47">
        <f t="shared" si="10"/>
        <v>-29</v>
      </c>
      <c r="X56" s="48">
        <f t="shared" si="11"/>
        <v>-0.22480620155038755</v>
      </c>
      <c r="Y56" s="47" t="str">
        <f t="shared" si="12"/>
        <v>DEGROWTH</v>
      </c>
      <c r="Z56" s="138">
        <v>0</v>
      </c>
      <c r="AA56" s="133"/>
      <c r="AB56" s="133" t="s">
        <v>121</v>
      </c>
      <c r="AC56" s="138" t="s">
        <v>121</v>
      </c>
      <c r="AD56" s="27">
        <f t="shared" si="13"/>
        <v>0</v>
      </c>
    </row>
    <row r="57" spans="1:30" s="139" customFormat="1" ht="13.8">
      <c r="A57" s="138" t="s">
        <v>121</v>
      </c>
      <c r="B57" s="134" t="s">
        <v>3920</v>
      </c>
      <c r="C57" s="144" t="s">
        <v>261</v>
      </c>
      <c r="D57" s="144">
        <v>1000003948</v>
      </c>
      <c r="E57" s="144" t="s">
        <v>262</v>
      </c>
      <c r="F57" s="137">
        <v>45422</v>
      </c>
      <c r="G57" s="40" t="str">
        <f t="shared" si="0"/>
        <v>Targeted Dealer</v>
      </c>
      <c r="H57" s="40"/>
      <c r="I57" s="41">
        <v>80</v>
      </c>
      <c r="J57" s="41">
        <f t="shared" si="1"/>
        <v>74.666666666666657</v>
      </c>
      <c r="K57" s="43">
        <v>10</v>
      </c>
      <c r="L57" s="43">
        <f t="shared" si="2"/>
        <v>70</v>
      </c>
      <c r="M57" s="43">
        <f t="shared" si="3"/>
        <v>13.392857142857144</v>
      </c>
      <c r="N57" s="42">
        <v>0</v>
      </c>
      <c r="O57" s="45" t="str">
        <f t="shared" si="4"/>
        <v>Mar</v>
      </c>
      <c r="P57" s="42">
        <f t="shared" si="5"/>
        <v>0</v>
      </c>
      <c r="Q57" s="44">
        <f t="shared" si="6"/>
        <v>10</v>
      </c>
      <c r="R57" s="45" t="str">
        <f t="shared" si="7"/>
        <v xml:space="preserve"> </v>
      </c>
      <c r="S57" s="44" t="b">
        <f t="shared" si="8"/>
        <v>0</v>
      </c>
      <c r="T57" s="43">
        <v>187.5</v>
      </c>
      <c r="U57" s="46" t="str">
        <f t="shared" si="9"/>
        <v>Apr</v>
      </c>
      <c r="V57" s="42">
        <v>187.5</v>
      </c>
      <c r="W57" s="47">
        <f t="shared" si="10"/>
        <v>-177.5</v>
      </c>
      <c r="X57" s="48">
        <f t="shared" si="11"/>
        <v>-0.94666666666666666</v>
      </c>
      <c r="Y57" s="47" t="str">
        <f t="shared" si="12"/>
        <v>DEGROWTH</v>
      </c>
      <c r="Z57" s="138">
        <v>0</v>
      </c>
      <c r="AA57" s="133"/>
      <c r="AB57" s="133" t="s">
        <v>121</v>
      </c>
      <c r="AC57" s="138" t="s">
        <v>121</v>
      </c>
      <c r="AD57" s="27">
        <f t="shared" si="13"/>
        <v>0</v>
      </c>
    </row>
    <row r="58" spans="1:30" s="139" customFormat="1" ht="13.8">
      <c r="A58" s="138" t="s">
        <v>121</v>
      </c>
      <c r="B58" s="134" t="s">
        <v>3920</v>
      </c>
      <c r="C58" s="144" t="s">
        <v>263</v>
      </c>
      <c r="D58" s="144">
        <v>1000003973</v>
      </c>
      <c r="E58" s="144" t="s">
        <v>264</v>
      </c>
      <c r="F58" s="137">
        <v>45430</v>
      </c>
      <c r="G58" s="40" t="str">
        <f t="shared" si="0"/>
        <v>Targeted Dealer</v>
      </c>
      <c r="H58" s="40"/>
      <c r="I58" s="41">
        <v>202.5</v>
      </c>
      <c r="J58" s="41">
        <f t="shared" si="1"/>
        <v>189</v>
      </c>
      <c r="K58" s="43">
        <v>65</v>
      </c>
      <c r="L58" s="43">
        <f t="shared" si="2"/>
        <v>137.5</v>
      </c>
      <c r="M58" s="43">
        <f t="shared" si="3"/>
        <v>34.391534391534393</v>
      </c>
      <c r="N58" s="42">
        <v>20</v>
      </c>
      <c r="O58" s="45" t="str">
        <f t="shared" si="4"/>
        <v>Mar</v>
      </c>
      <c r="P58" s="42">
        <f t="shared" si="5"/>
        <v>20</v>
      </c>
      <c r="Q58" s="44">
        <f t="shared" si="6"/>
        <v>45</v>
      </c>
      <c r="R58" s="45">
        <f t="shared" si="7"/>
        <v>2.25</v>
      </c>
      <c r="S58" s="44" t="str">
        <f t="shared" si="8"/>
        <v>GROWTH</v>
      </c>
      <c r="T58" s="43">
        <v>180</v>
      </c>
      <c r="U58" s="46" t="str">
        <f t="shared" si="9"/>
        <v>Apr</v>
      </c>
      <c r="V58" s="42">
        <v>180</v>
      </c>
      <c r="W58" s="47">
        <f t="shared" si="10"/>
        <v>-115</v>
      </c>
      <c r="X58" s="48">
        <f t="shared" si="11"/>
        <v>-0.63888888888888884</v>
      </c>
      <c r="Y58" s="47" t="str">
        <f t="shared" si="12"/>
        <v>DEGROWTH</v>
      </c>
      <c r="Z58" s="138">
        <v>0</v>
      </c>
      <c r="AA58" s="133"/>
      <c r="AB58" s="133" t="s">
        <v>121</v>
      </c>
      <c r="AC58" s="138" t="s">
        <v>121</v>
      </c>
      <c r="AD58" s="27">
        <f t="shared" si="13"/>
        <v>0</v>
      </c>
    </row>
    <row r="59" spans="1:30" s="139" customFormat="1" ht="13.8">
      <c r="A59" s="138" t="s">
        <v>121</v>
      </c>
      <c r="B59" s="134" t="s">
        <v>3920</v>
      </c>
      <c r="C59" s="144" t="s">
        <v>265</v>
      </c>
      <c r="D59" s="144">
        <v>1000003966</v>
      </c>
      <c r="E59" s="144" t="s">
        <v>266</v>
      </c>
      <c r="F59" s="137">
        <v>45433</v>
      </c>
      <c r="G59" s="40" t="str">
        <f t="shared" si="0"/>
        <v>Targeted Dealer</v>
      </c>
      <c r="H59" s="40"/>
      <c r="I59" s="41">
        <v>60</v>
      </c>
      <c r="J59" s="41">
        <f t="shared" si="1"/>
        <v>56</v>
      </c>
      <c r="K59" s="43">
        <v>20</v>
      </c>
      <c r="L59" s="43">
        <f t="shared" si="2"/>
        <v>40</v>
      </c>
      <c r="M59" s="43">
        <f t="shared" si="3"/>
        <v>35.714285714285708</v>
      </c>
      <c r="N59" s="42">
        <v>35</v>
      </c>
      <c r="O59" s="45" t="str">
        <f t="shared" si="4"/>
        <v>Mar</v>
      </c>
      <c r="P59" s="42">
        <f t="shared" si="5"/>
        <v>35</v>
      </c>
      <c r="Q59" s="44">
        <f t="shared" si="6"/>
        <v>-15</v>
      </c>
      <c r="R59" s="45">
        <f t="shared" si="7"/>
        <v>-0.4285714285714286</v>
      </c>
      <c r="S59" s="44" t="str">
        <f t="shared" si="8"/>
        <v>DEGROWTH</v>
      </c>
      <c r="T59" s="43">
        <v>45</v>
      </c>
      <c r="U59" s="46" t="str">
        <f t="shared" si="9"/>
        <v>Apr</v>
      </c>
      <c r="V59" s="42">
        <v>45</v>
      </c>
      <c r="W59" s="47">
        <f t="shared" si="10"/>
        <v>-25</v>
      </c>
      <c r="X59" s="48">
        <f t="shared" si="11"/>
        <v>-0.55555555555555558</v>
      </c>
      <c r="Y59" s="47" t="str">
        <f t="shared" si="12"/>
        <v>DEGROWTH</v>
      </c>
      <c r="Z59" s="138">
        <v>0</v>
      </c>
      <c r="AA59" s="133"/>
      <c r="AB59" s="133" t="s">
        <v>121</v>
      </c>
      <c r="AC59" s="138" t="s">
        <v>121</v>
      </c>
      <c r="AD59" s="27">
        <f t="shared" si="13"/>
        <v>0</v>
      </c>
    </row>
    <row r="60" spans="1:30" s="139" customFormat="1" ht="13.8">
      <c r="A60" s="138" t="s">
        <v>121</v>
      </c>
      <c r="B60" s="134" t="s">
        <v>3920</v>
      </c>
      <c r="C60" s="144" t="s">
        <v>267</v>
      </c>
      <c r="D60" s="144">
        <v>1000004002</v>
      </c>
      <c r="E60" s="144" t="s">
        <v>268</v>
      </c>
      <c r="F60" s="137">
        <v>45450</v>
      </c>
      <c r="G60" s="40" t="str">
        <f t="shared" si="0"/>
        <v>Targeted Dealer</v>
      </c>
      <c r="H60" s="40"/>
      <c r="I60" s="41">
        <v>70</v>
      </c>
      <c r="J60" s="41">
        <f t="shared" si="1"/>
        <v>65.333333333333343</v>
      </c>
      <c r="K60" s="43">
        <v>111</v>
      </c>
      <c r="L60" s="43">
        <f t="shared" si="2"/>
        <v>-41</v>
      </c>
      <c r="M60" s="43">
        <f t="shared" si="3"/>
        <v>169.89795918367344</v>
      </c>
      <c r="N60" s="42">
        <v>64</v>
      </c>
      <c r="O60" s="45" t="str">
        <f t="shared" si="4"/>
        <v>Mar</v>
      </c>
      <c r="P60" s="42">
        <f t="shared" si="5"/>
        <v>64</v>
      </c>
      <c r="Q60" s="44">
        <f t="shared" si="6"/>
        <v>47</v>
      </c>
      <c r="R60" s="45">
        <f t="shared" si="7"/>
        <v>0.734375</v>
      </c>
      <c r="S60" s="44" t="str">
        <f t="shared" si="8"/>
        <v>GROWTH</v>
      </c>
      <c r="T60" s="43">
        <v>62.5</v>
      </c>
      <c r="U60" s="46" t="str">
        <f t="shared" si="9"/>
        <v>Apr</v>
      </c>
      <c r="V60" s="42">
        <v>62.5</v>
      </c>
      <c r="W60" s="47">
        <f t="shared" si="10"/>
        <v>48.5</v>
      </c>
      <c r="X60" s="48">
        <f t="shared" si="11"/>
        <v>0.77600000000000002</v>
      </c>
      <c r="Y60" s="47" t="str">
        <f t="shared" si="12"/>
        <v>GROWTH</v>
      </c>
      <c r="Z60" s="138">
        <v>0</v>
      </c>
      <c r="AA60" s="133"/>
      <c r="AB60" s="133" t="s">
        <v>121</v>
      </c>
      <c r="AC60" s="138" t="s">
        <v>121</v>
      </c>
      <c r="AD60" s="27">
        <f t="shared" si="13"/>
        <v>0</v>
      </c>
    </row>
    <row r="61" spans="1:30" s="139" customFormat="1" ht="13.8">
      <c r="A61" s="138" t="s">
        <v>121</v>
      </c>
      <c r="B61" s="134" t="s">
        <v>12</v>
      </c>
      <c r="C61" s="144" t="s">
        <v>269</v>
      </c>
      <c r="D61" s="144">
        <v>1000004044</v>
      </c>
      <c r="E61" s="144" t="s">
        <v>270</v>
      </c>
      <c r="F61" s="137">
        <v>45490</v>
      </c>
      <c r="G61" s="40" t="str">
        <f t="shared" si="0"/>
        <v>Targeted Dealer</v>
      </c>
      <c r="H61" s="40"/>
      <c r="I61" s="41">
        <v>40</v>
      </c>
      <c r="J61" s="41">
        <f t="shared" si="1"/>
        <v>37.333333333333329</v>
      </c>
      <c r="K61" s="43">
        <v>20</v>
      </c>
      <c r="L61" s="43">
        <f t="shared" si="2"/>
        <v>20</v>
      </c>
      <c r="M61" s="43">
        <f t="shared" si="3"/>
        <v>53.571428571428577</v>
      </c>
      <c r="N61" s="42">
        <v>20</v>
      </c>
      <c r="O61" s="45" t="str">
        <f t="shared" si="4"/>
        <v>Mar</v>
      </c>
      <c r="P61" s="42">
        <f t="shared" si="5"/>
        <v>20</v>
      </c>
      <c r="Q61" s="44">
        <f t="shared" si="6"/>
        <v>0</v>
      </c>
      <c r="R61" s="45">
        <f t="shared" si="7"/>
        <v>0</v>
      </c>
      <c r="S61" s="44" t="str">
        <f t="shared" si="8"/>
        <v>GROWTH</v>
      </c>
      <c r="T61" s="43">
        <v>53</v>
      </c>
      <c r="U61" s="46" t="str">
        <f t="shared" si="9"/>
        <v>Apr</v>
      </c>
      <c r="V61" s="42">
        <v>53</v>
      </c>
      <c r="W61" s="47">
        <f t="shared" si="10"/>
        <v>-33</v>
      </c>
      <c r="X61" s="48">
        <f t="shared" si="11"/>
        <v>-0.62264150943396224</v>
      </c>
      <c r="Y61" s="47" t="str">
        <f t="shared" si="12"/>
        <v>DEGROWTH</v>
      </c>
      <c r="Z61" s="138">
        <v>0</v>
      </c>
      <c r="AA61" s="133"/>
      <c r="AB61" s="133" t="s">
        <v>121</v>
      </c>
      <c r="AC61" s="138" t="s">
        <v>121</v>
      </c>
      <c r="AD61" s="27">
        <f t="shared" si="13"/>
        <v>0</v>
      </c>
    </row>
    <row r="62" spans="1:30" s="139" customFormat="1" ht="13.8">
      <c r="A62" s="138" t="s">
        <v>121</v>
      </c>
      <c r="B62" s="134" t="s">
        <v>12</v>
      </c>
      <c r="C62" s="144" t="s">
        <v>271</v>
      </c>
      <c r="D62" s="144">
        <v>1000004043</v>
      </c>
      <c r="E62" s="144" t="s">
        <v>272</v>
      </c>
      <c r="F62" s="137">
        <v>45490</v>
      </c>
      <c r="G62" s="40" t="str">
        <f t="shared" si="0"/>
        <v>Targeted Dealer</v>
      </c>
      <c r="H62" s="40"/>
      <c r="I62" s="41">
        <v>40</v>
      </c>
      <c r="J62" s="41">
        <f t="shared" si="1"/>
        <v>37.333333333333329</v>
      </c>
      <c r="K62" s="43">
        <v>40</v>
      </c>
      <c r="L62" s="43">
        <f t="shared" si="2"/>
        <v>0</v>
      </c>
      <c r="M62" s="43">
        <f t="shared" si="3"/>
        <v>107.14285714285715</v>
      </c>
      <c r="N62" s="42">
        <v>20</v>
      </c>
      <c r="O62" s="45" t="str">
        <f t="shared" si="4"/>
        <v>Mar</v>
      </c>
      <c r="P62" s="42">
        <f t="shared" si="5"/>
        <v>20</v>
      </c>
      <c r="Q62" s="44">
        <f t="shared" si="6"/>
        <v>20</v>
      </c>
      <c r="R62" s="45">
        <f t="shared" si="7"/>
        <v>1</v>
      </c>
      <c r="S62" s="44" t="str">
        <f t="shared" si="8"/>
        <v>GROWTH</v>
      </c>
      <c r="T62" s="43">
        <v>13</v>
      </c>
      <c r="U62" s="46" t="str">
        <f t="shared" si="9"/>
        <v>Apr</v>
      </c>
      <c r="V62" s="42">
        <v>13</v>
      </c>
      <c r="W62" s="47">
        <f t="shared" si="10"/>
        <v>27</v>
      </c>
      <c r="X62" s="48">
        <f t="shared" si="11"/>
        <v>2.0769230769230771</v>
      </c>
      <c r="Y62" s="47" t="str">
        <f t="shared" si="12"/>
        <v>GROWTH</v>
      </c>
      <c r="Z62" s="138">
        <v>0</v>
      </c>
      <c r="AA62" s="133"/>
      <c r="AB62" s="133" t="s">
        <v>121</v>
      </c>
      <c r="AC62" s="138" t="s">
        <v>121</v>
      </c>
      <c r="AD62" s="27">
        <f t="shared" si="13"/>
        <v>0</v>
      </c>
    </row>
    <row r="63" spans="1:30" s="139" customFormat="1" ht="13.8">
      <c r="A63" s="138" t="s">
        <v>121</v>
      </c>
      <c r="B63" s="134" t="s">
        <v>3920</v>
      </c>
      <c r="C63" s="144" t="s">
        <v>279</v>
      </c>
      <c r="D63" s="144">
        <v>1000004099</v>
      </c>
      <c r="E63" s="144" t="s">
        <v>280</v>
      </c>
      <c r="F63" s="137">
        <v>45532</v>
      </c>
      <c r="G63" s="40" t="str">
        <f t="shared" si="0"/>
        <v>Targeted Dealer</v>
      </c>
      <c r="H63" s="40"/>
      <c r="I63" s="41">
        <v>30</v>
      </c>
      <c r="J63" s="41">
        <f t="shared" si="1"/>
        <v>28</v>
      </c>
      <c r="K63" s="43">
        <v>20</v>
      </c>
      <c r="L63" s="43">
        <f t="shared" si="2"/>
        <v>10</v>
      </c>
      <c r="M63" s="43">
        <f t="shared" si="3"/>
        <v>71.428571428571416</v>
      </c>
      <c r="N63" s="42">
        <v>0</v>
      </c>
      <c r="O63" s="45" t="str">
        <f t="shared" si="4"/>
        <v>Mar</v>
      </c>
      <c r="P63" s="42">
        <f t="shared" si="5"/>
        <v>0</v>
      </c>
      <c r="Q63" s="44">
        <f t="shared" si="6"/>
        <v>20</v>
      </c>
      <c r="R63" s="45" t="str">
        <f t="shared" si="7"/>
        <v xml:space="preserve"> </v>
      </c>
      <c r="S63" s="44" t="b">
        <f t="shared" si="8"/>
        <v>0</v>
      </c>
      <c r="T63" s="43">
        <v>20</v>
      </c>
      <c r="U63" s="46" t="str">
        <f t="shared" si="9"/>
        <v>Apr</v>
      </c>
      <c r="V63" s="42">
        <v>20</v>
      </c>
      <c r="W63" s="47">
        <f t="shared" si="10"/>
        <v>0</v>
      </c>
      <c r="X63" s="48">
        <f t="shared" si="11"/>
        <v>0</v>
      </c>
      <c r="Y63" s="47" t="str">
        <f t="shared" si="12"/>
        <v>GROWTH</v>
      </c>
      <c r="Z63" s="138">
        <v>0</v>
      </c>
      <c r="AA63" s="133"/>
      <c r="AB63" s="133" t="s">
        <v>121</v>
      </c>
      <c r="AC63" s="138" t="s">
        <v>121</v>
      </c>
      <c r="AD63" s="27">
        <f t="shared" si="13"/>
        <v>0</v>
      </c>
    </row>
    <row r="64" spans="1:30" s="139" customFormat="1" ht="13.8">
      <c r="A64" s="133" t="s">
        <v>121</v>
      </c>
      <c r="B64" s="141" t="s">
        <v>281</v>
      </c>
      <c r="C64" s="135" t="s">
        <v>282</v>
      </c>
      <c r="D64" s="135">
        <v>1000000618</v>
      </c>
      <c r="E64" s="136" t="s">
        <v>283</v>
      </c>
      <c r="F64" s="137">
        <v>41135</v>
      </c>
      <c r="G64" s="40" t="str">
        <f t="shared" si="0"/>
        <v>Targeted Dealer</v>
      </c>
      <c r="H64" s="40"/>
      <c r="I64" s="41">
        <v>640</v>
      </c>
      <c r="J64" s="41">
        <f t="shared" si="1"/>
        <v>597.33333333333326</v>
      </c>
      <c r="K64" s="43">
        <v>460</v>
      </c>
      <c r="L64" s="43">
        <f t="shared" si="2"/>
        <v>180</v>
      </c>
      <c r="M64" s="43">
        <f t="shared" si="3"/>
        <v>77.008928571428584</v>
      </c>
      <c r="N64" s="42">
        <v>740</v>
      </c>
      <c r="O64" s="45" t="str">
        <f t="shared" si="4"/>
        <v>Mar</v>
      </c>
      <c r="P64" s="42">
        <f t="shared" si="5"/>
        <v>740</v>
      </c>
      <c r="Q64" s="44">
        <f t="shared" si="6"/>
        <v>-280</v>
      </c>
      <c r="R64" s="45">
        <f t="shared" si="7"/>
        <v>-0.3783783783783784</v>
      </c>
      <c r="S64" s="44" t="str">
        <f t="shared" si="8"/>
        <v>DEGROWTH</v>
      </c>
      <c r="T64" s="43">
        <v>620</v>
      </c>
      <c r="U64" s="46" t="str">
        <f t="shared" si="9"/>
        <v>Apr</v>
      </c>
      <c r="V64" s="42">
        <v>620</v>
      </c>
      <c r="W64" s="47">
        <f t="shared" si="10"/>
        <v>-160</v>
      </c>
      <c r="X64" s="48">
        <f t="shared" si="11"/>
        <v>-0.25806451612903225</v>
      </c>
      <c r="Y64" s="47" t="str">
        <f t="shared" si="12"/>
        <v>DEGROWTH</v>
      </c>
      <c r="Z64" s="138">
        <v>0</v>
      </c>
      <c r="AA64" s="133"/>
      <c r="AB64" s="133" t="s">
        <v>121</v>
      </c>
      <c r="AC64" s="133" t="s">
        <v>121</v>
      </c>
      <c r="AD64" s="27">
        <f t="shared" si="13"/>
        <v>0</v>
      </c>
    </row>
    <row r="65" spans="1:30" s="139" customFormat="1" ht="13.8">
      <c r="A65" s="133" t="s">
        <v>121</v>
      </c>
      <c r="B65" s="141" t="s">
        <v>281</v>
      </c>
      <c r="C65" s="135" t="s">
        <v>286</v>
      </c>
      <c r="D65" s="135">
        <v>1000000615</v>
      </c>
      <c r="E65" s="136" t="s">
        <v>287</v>
      </c>
      <c r="F65" s="137">
        <v>42044</v>
      </c>
      <c r="G65" s="40" t="str">
        <f t="shared" si="0"/>
        <v>Targeted Dealer</v>
      </c>
      <c r="H65" s="40"/>
      <c r="I65" s="41">
        <v>80</v>
      </c>
      <c r="J65" s="41">
        <f t="shared" si="1"/>
        <v>74.666666666666657</v>
      </c>
      <c r="K65" s="43">
        <v>20</v>
      </c>
      <c r="L65" s="43">
        <f t="shared" si="2"/>
        <v>60</v>
      </c>
      <c r="M65" s="43">
        <f t="shared" si="3"/>
        <v>26.785714285714288</v>
      </c>
      <c r="N65" s="42">
        <v>20</v>
      </c>
      <c r="O65" s="45" t="str">
        <f t="shared" si="4"/>
        <v>Mar</v>
      </c>
      <c r="P65" s="42">
        <f t="shared" si="5"/>
        <v>20</v>
      </c>
      <c r="Q65" s="44">
        <f t="shared" si="6"/>
        <v>0</v>
      </c>
      <c r="R65" s="45">
        <f t="shared" si="7"/>
        <v>0</v>
      </c>
      <c r="S65" s="44" t="str">
        <f t="shared" si="8"/>
        <v>GROWTH</v>
      </c>
      <c r="T65" s="43">
        <v>40</v>
      </c>
      <c r="U65" s="46" t="str">
        <f t="shared" si="9"/>
        <v>Apr</v>
      </c>
      <c r="V65" s="42">
        <v>40</v>
      </c>
      <c r="W65" s="47">
        <f t="shared" si="10"/>
        <v>-20</v>
      </c>
      <c r="X65" s="48">
        <f t="shared" si="11"/>
        <v>-0.5</v>
      </c>
      <c r="Y65" s="47" t="str">
        <f t="shared" si="12"/>
        <v>DEGROWTH</v>
      </c>
      <c r="Z65" s="138">
        <v>0</v>
      </c>
      <c r="AA65" s="133"/>
      <c r="AB65" s="133" t="s">
        <v>121</v>
      </c>
      <c r="AC65" s="133" t="s">
        <v>121</v>
      </c>
      <c r="AD65" s="27">
        <f t="shared" si="13"/>
        <v>0</v>
      </c>
    </row>
    <row r="66" spans="1:30" s="139" customFormat="1" ht="13.8">
      <c r="A66" s="133" t="s">
        <v>121</v>
      </c>
      <c r="B66" s="141" t="s">
        <v>281</v>
      </c>
      <c r="C66" s="135" t="s">
        <v>288</v>
      </c>
      <c r="D66" s="135">
        <v>1000000616</v>
      </c>
      <c r="E66" s="136" t="s">
        <v>289</v>
      </c>
      <c r="F66" s="137">
        <v>42254</v>
      </c>
      <c r="G66" s="40" t="str">
        <f t="shared" si="0"/>
        <v>Targeted Dealer</v>
      </c>
      <c r="H66" s="40"/>
      <c r="I66" s="41">
        <v>80</v>
      </c>
      <c r="J66" s="41">
        <f t="shared" si="1"/>
        <v>74.666666666666657</v>
      </c>
      <c r="K66" s="43">
        <v>20</v>
      </c>
      <c r="L66" s="43">
        <f t="shared" si="2"/>
        <v>60</v>
      </c>
      <c r="M66" s="43">
        <f t="shared" si="3"/>
        <v>26.785714285714288</v>
      </c>
      <c r="N66" s="42">
        <v>40</v>
      </c>
      <c r="O66" s="45" t="str">
        <f t="shared" si="4"/>
        <v>Mar</v>
      </c>
      <c r="P66" s="42">
        <f t="shared" si="5"/>
        <v>40</v>
      </c>
      <c r="Q66" s="44">
        <f t="shared" si="6"/>
        <v>-20</v>
      </c>
      <c r="R66" s="45">
        <f t="shared" si="7"/>
        <v>-0.5</v>
      </c>
      <c r="S66" s="44" t="str">
        <f t="shared" si="8"/>
        <v>DEGROWTH</v>
      </c>
      <c r="T66" s="43">
        <v>60</v>
      </c>
      <c r="U66" s="46" t="str">
        <f t="shared" si="9"/>
        <v>Apr</v>
      </c>
      <c r="V66" s="42">
        <v>60</v>
      </c>
      <c r="W66" s="47">
        <f t="shared" si="10"/>
        <v>-40</v>
      </c>
      <c r="X66" s="48">
        <f t="shared" si="11"/>
        <v>-0.66666666666666674</v>
      </c>
      <c r="Y66" s="47" t="str">
        <f t="shared" si="12"/>
        <v>DEGROWTH</v>
      </c>
      <c r="Z66" s="138">
        <v>0</v>
      </c>
      <c r="AA66" s="133"/>
      <c r="AB66" s="133" t="s">
        <v>121</v>
      </c>
      <c r="AC66" s="133" t="s">
        <v>121</v>
      </c>
      <c r="AD66" s="27">
        <f t="shared" si="13"/>
        <v>0</v>
      </c>
    </row>
    <row r="67" spans="1:30" s="139" customFormat="1" ht="13.8">
      <c r="A67" s="133" t="s">
        <v>121</v>
      </c>
      <c r="B67" s="141" t="s">
        <v>281</v>
      </c>
      <c r="C67" s="135" t="s">
        <v>290</v>
      </c>
      <c r="D67" s="135">
        <v>1000001007</v>
      </c>
      <c r="E67" s="136" t="s">
        <v>291</v>
      </c>
      <c r="F67" s="137">
        <v>43832</v>
      </c>
      <c r="G67" s="40" t="str">
        <f t="shared" ref="G67:G130" si="14">IF(I67&gt;0,"Targeted Dealer","-")</f>
        <v>Targeted Dealer</v>
      </c>
      <c r="H67" s="40"/>
      <c r="I67" s="41">
        <v>280</v>
      </c>
      <c r="J67" s="41">
        <f t="shared" ref="J67:J130" si="15">I67/$J$1*($J$1-$E$1)</f>
        <v>261.33333333333337</v>
      </c>
      <c r="K67" s="43">
        <v>170</v>
      </c>
      <c r="L67" s="43">
        <f t="shared" si="2"/>
        <v>110</v>
      </c>
      <c r="M67" s="43">
        <f t="shared" si="3"/>
        <v>65.051020408163254</v>
      </c>
      <c r="N67" s="42">
        <v>180</v>
      </c>
      <c r="O67" s="45" t="str">
        <f t="shared" si="4"/>
        <v>Mar</v>
      </c>
      <c r="P67" s="42">
        <f t="shared" si="5"/>
        <v>180</v>
      </c>
      <c r="Q67" s="44">
        <f t="shared" si="6"/>
        <v>-10</v>
      </c>
      <c r="R67" s="45">
        <f t="shared" si="7"/>
        <v>-5.555555555555558E-2</v>
      </c>
      <c r="S67" s="44" t="str">
        <f t="shared" si="8"/>
        <v>DEGROWTH</v>
      </c>
      <c r="T67" s="43">
        <v>280</v>
      </c>
      <c r="U67" s="46" t="str">
        <f t="shared" si="9"/>
        <v>Apr</v>
      </c>
      <c r="V67" s="42">
        <v>280</v>
      </c>
      <c r="W67" s="47">
        <f t="shared" si="10"/>
        <v>-110</v>
      </c>
      <c r="X67" s="48">
        <f t="shared" si="11"/>
        <v>-0.3928571428571429</v>
      </c>
      <c r="Y67" s="47" t="str">
        <f t="shared" si="12"/>
        <v>DEGROWTH</v>
      </c>
      <c r="Z67" s="138">
        <v>0</v>
      </c>
      <c r="AA67" s="133"/>
      <c r="AB67" s="133" t="s">
        <v>121</v>
      </c>
      <c r="AC67" s="133" t="s">
        <v>121</v>
      </c>
      <c r="AD67" s="27">
        <f t="shared" si="13"/>
        <v>0</v>
      </c>
    </row>
    <row r="68" spans="1:30" s="139" customFormat="1" ht="13.8">
      <c r="A68" s="133" t="s">
        <v>121</v>
      </c>
      <c r="B68" s="141" t="s">
        <v>281</v>
      </c>
      <c r="C68" s="135" t="s">
        <v>292</v>
      </c>
      <c r="D68" s="135">
        <v>1000001008</v>
      </c>
      <c r="E68" s="136" t="s">
        <v>293</v>
      </c>
      <c r="F68" s="137">
        <v>43832</v>
      </c>
      <c r="G68" s="40" t="str">
        <f t="shared" si="14"/>
        <v>Targeted Dealer</v>
      </c>
      <c r="H68" s="40"/>
      <c r="I68" s="41">
        <v>310</v>
      </c>
      <c r="J68" s="41">
        <f t="shared" si="15"/>
        <v>289.33333333333337</v>
      </c>
      <c r="K68" s="43">
        <v>300</v>
      </c>
      <c r="L68" s="43">
        <f t="shared" ref="L68:L131" si="16">I68-K68</f>
        <v>10</v>
      </c>
      <c r="M68" s="43">
        <f t="shared" ref="M68:M131" si="17">IFERROR((K68/J68%),"-")</f>
        <v>103.68663594470046</v>
      </c>
      <c r="N68" s="42">
        <v>320</v>
      </c>
      <c r="O68" s="45" t="str">
        <f t="shared" ref="O68:O131" si="18">IF(F68&lt;=$P$2,"Mar","")</f>
        <v>Mar</v>
      </c>
      <c r="P68" s="42">
        <f t="shared" ref="P68:P131" si="19">N68</f>
        <v>320</v>
      </c>
      <c r="Q68" s="44">
        <f t="shared" ref="Q68:Q131" si="20">K68-P68</f>
        <v>-20</v>
      </c>
      <c r="R68" s="45">
        <f t="shared" ref="R68:R131" si="21">IFERROR(IF(O68="Mar",(K68/P68-1))," ")</f>
        <v>-6.25E-2</v>
      </c>
      <c r="S68" s="44" t="str">
        <f t="shared" ref="S68:S131" si="22">IF(N68&gt;0,IF(O68="","-",IF(R68&lt;0%,"DEGROWTH","GROWTH")))</f>
        <v>DEGROWTH</v>
      </c>
      <c r="T68" s="43">
        <v>282.5</v>
      </c>
      <c r="U68" s="46" t="str">
        <f t="shared" ref="U68:U131" si="23">IF(F68&lt;=$V$2,"Apr","")</f>
        <v>Apr</v>
      </c>
      <c r="V68" s="42">
        <v>282.5</v>
      </c>
      <c r="W68" s="47">
        <f t="shared" ref="W68:W131" si="24">K68-V68</f>
        <v>17.5</v>
      </c>
      <c r="X68" s="48">
        <f t="shared" ref="X68:X131" si="25">IFERROR(IF(U68="Apr",(K68/V68-1)),0)</f>
        <v>6.1946902654867353E-2</v>
      </c>
      <c r="Y68" s="47" t="str">
        <f t="shared" ref="Y68:Y131" si="26">IF(T68&gt;0,IF(U68="","-",IF(X68&lt;0%,"DEGROWTH","GROWTH")))</f>
        <v>GROWTH</v>
      </c>
      <c r="Z68" s="138">
        <v>0</v>
      </c>
      <c r="AA68" s="133"/>
      <c r="AB68" s="133" t="s">
        <v>121</v>
      </c>
      <c r="AC68" s="133" t="s">
        <v>121</v>
      </c>
      <c r="AD68" s="27">
        <f t="shared" ref="AD68:AD131" si="27">IF(K68=0,1,0)</f>
        <v>0</v>
      </c>
    </row>
    <row r="69" spans="1:30" s="139" customFormat="1" ht="13.8">
      <c r="A69" s="133" t="s">
        <v>121</v>
      </c>
      <c r="B69" s="141" t="s">
        <v>281</v>
      </c>
      <c r="C69" s="135" t="s">
        <v>294</v>
      </c>
      <c r="D69" s="135">
        <v>1000000652</v>
      </c>
      <c r="E69" s="136" t="s">
        <v>295</v>
      </c>
      <c r="F69" s="137">
        <v>43906</v>
      </c>
      <c r="G69" s="40" t="str">
        <f t="shared" si="14"/>
        <v>Targeted Dealer</v>
      </c>
      <c r="H69" s="40"/>
      <c r="I69" s="41">
        <v>40</v>
      </c>
      <c r="J69" s="41">
        <f t="shared" si="15"/>
        <v>37.333333333333329</v>
      </c>
      <c r="K69" s="43">
        <v>0</v>
      </c>
      <c r="L69" s="43">
        <f t="shared" si="16"/>
        <v>40</v>
      </c>
      <c r="M69" s="43">
        <f t="shared" si="17"/>
        <v>0</v>
      </c>
      <c r="N69" s="42">
        <v>20</v>
      </c>
      <c r="O69" s="45" t="str">
        <f t="shared" si="18"/>
        <v>Mar</v>
      </c>
      <c r="P69" s="42">
        <f t="shared" si="19"/>
        <v>20</v>
      </c>
      <c r="Q69" s="44">
        <f t="shared" si="20"/>
        <v>-20</v>
      </c>
      <c r="R69" s="45">
        <f t="shared" si="21"/>
        <v>-1</v>
      </c>
      <c r="S69" s="44" t="str">
        <f t="shared" si="22"/>
        <v>DEGROWTH</v>
      </c>
      <c r="T69" s="43">
        <v>20</v>
      </c>
      <c r="U69" s="46" t="str">
        <f t="shared" si="23"/>
        <v>Apr</v>
      </c>
      <c r="V69" s="42">
        <v>20</v>
      </c>
      <c r="W69" s="47">
        <f t="shared" si="24"/>
        <v>-20</v>
      </c>
      <c r="X69" s="48">
        <f t="shared" si="25"/>
        <v>-1</v>
      </c>
      <c r="Y69" s="47" t="str">
        <f t="shared" si="26"/>
        <v>DEGROWTH</v>
      </c>
      <c r="Z69" s="138">
        <v>0</v>
      </c>
      <c r="AA69" s="133"/>
      <c r="AB69" s="133" t="s">
        <v>121</v>
      </c>
      <c r="AC69" s="133" t="s">
        <v>121</v>
      </c>
      <c r="AD69" s="27">
        <f t="shared" si="27"/>
        <v>1</v>
      </c>
    </row>
    <row r="70" spans="1:30" s="139" customFormat="1" ht="13.8">
      <c r="A70" s="133" t="s">
        <v>121</v>
      </c>
      <c r="B70" s="141" t="s">
        <v>281</v>
      </c>
      <c r="C70" s="135" t="s">
        <v>296</v>
      </c>
      <c r="D70" s="135">
        <v>1000001006</v>
      </c>
      <c r="E70" s="136" t="s">
        <v>297</v>
      </c>
      <c r="F70" s="137">
        <v>44459</v>
      </c>
      <c r="G70" s="40" t="str">
        <f t="shared" si="14"/>
        <v>Targeted Dealer</v>
      </c>
      <c r="H70" s="40"/>
      <c r="I70" s="41">
        <v>64</v>
      </c>
      <c r="J70" s="41">
        <f t="shared" si="15"/>
        <v>59.733333333333334</v>
      </c>
      <c r="K70" s="43">
        <v>0</v>
      </c>
      <c r="L70" s="43">
        <f t="shared" si="16"/>
        <v>64</v>
      </c>
      <c r="M70" s="43">
        <f t="shared" si="17"/>
        <v>0</v>
      </c>
      <c r="N70" s="42">
        <v>60</v>
      </c>
      <c r="O70" s="45" t="str">
        <f t="shared" si="18"/>
        <v>Mar</v>
      </c>
      <c r="P70" s="42">
        <f t="shared" si="19"/>
        <v>60</v>
      </c>
      <c r="Q70" s="44">
        <f t="shared" si="20"/>
        <v>-60</v>
      </c>
      <c r="R70" s="45">
        <f t="shared" si="21"/>
        <v>-1</v>
      </c>
      <c r="S70" s="44" t="str">
        <f t="shared" si="22"/>
        <v>DEGROWTH</v>
      </c>
      <c r="T70" s="43">
        <v>22</v>
      </c>
      <c r="U70" s="46" t="str">
        <f t="shared" si="23"/>
        <v>Apr</v>
      </c>
      <c r="V70" s="42">
        <v>22</v>
      </c>
      <c r="W70" s="47">
        <f t="shared" si="24"/>
        <v>-22</v>
      </c>
      <c r="X70" s="48">
        <f t="shared" si="25"/>
        <v>-1</v>
      </c>
      <c r="Y70" s="47" t="str">
        <f t="shared" si="26"/>
        <v>DEGROWTH</v>
      </c>
      <c r="Z70" s="138">
        <v>0</v>
      </c>
      <c r="AA70" s="133"/>
      <c r="AB70" s="133" t="s">
        <v>121</v>
      </c>
      <c r="AC70" s="133" t="s">
        <v>121</v>
      </c>
      <c r="AD70" s="27">
        <f t="shared" si="27"/>
        <v>1</v>
      </c>
    </row>
    <row r="71" spans="1:30" s="139" customFormat="1" ht="13.8">
      <c r="A71" s="133" t="s">
        <v>121</v>
      </c>
      <c r="B71" s="141" t="s">
        <v>281</v>
      </c>
      <c r="C71" s="135" t="s">
        <v>298</v>
      </c>
      <c r="D71" s="135">
        <v>1000002620</v>
      </c>
      <c r="E71" s="136" t="s">
        <v>299</v>
      </c>
      <c r="F71" s="137">
        <v>44628</v>
      </c>
      <c r="G71" s="40" t="str">
        <f t="shared" si="14"/>
        <v>Targeted Dealer</v>
      </c>
      <c r="H71" s="40"/>
      <c r="I71" s="41">
        <v>136</v>
      </c>
      <c r="J71" s="41">
        <f t="shared" si="15"/>
        <v>126.93333333333334</v>
      </c>
      <c r="K71" s="43">
        <v>75</v>
      </c>
      <c r="L71" s="43">
        <f t="shared" si="16"/>
        <v>61</v>
      </c>
      <c r="M71" s="43">
        <f t="shared" si="17"/>
        <v>59.086134453781511</v>
      </c>
      <c r="N71" s="42">
        <v>125</v>
      </c>
      <c r="O71" s="45" t="str">
        <f t="shared" si="18"/>
        <v>Mar</v>
      </c>
      <c r="P71" s="42">
        <f t="shared" si="19"/>
        <v>125</v>
      </c>
      <c r="Q71" s="44">
        <f t="shared" si="20"/>
        <v>-50</v>
      </c>
      <c r="R71" s="45">
        <f t="shared" si="21"/>
        <v>-0.4</v>
      </c>
      <c r="S71" s="44" t="str">
        <f t="shared" si="22"/>
        <v>DEGROWTH</v>
      </c>
      <c r="T71" s="43">
        <v>124</v>
      </c>
      <c r="U71" s="46" t="str">
        <f t="shared" si="23"/>
        <v>Apr</v>
      </c>
      <c r="V71" s="42">
        <v>124</v>
      </c>
      <c r="W71" s="47">
        <f t="shared" si="24"/>
        <v>-49</v>
      </c>
      <c r="X71" s="48">
        <f t="shared" si="25"/>
        <v>-0.39516129032258063</v>
      </c>
      <c r="Y71" s="47" t="str">
        <f t="shared" si="26"/>
        <v>DEGROWTH</v>
      </c>
      <c r="Z71" s="138">
        <v>0</v>
      </c>
      <c r="AA71" s="133"/>
      <c r="AB71" s="133" t="s">
        <v>121</v>
      </c>
      <c r="AC71" s="133" t="s">
        <v>121</v>
      </c>
      <c r="AD71" s="27">
        <f t="shared" si="27"/>
        <v>0</v>
      </c>
    </row>
    <row r="72" spans="1:30" s="139" customFormat="1" ht="13.8">
      <c r="A72" s="133" t="s">
        <v>121</v>
      </c>
      <c r="B72" s="141" t="s">
        <v>281</v>
      </c>
      <c r="C72" s="135" t="s">
        <v>300</v>
      </c>
      <c r="D72" s="135">
        <v>1000003164</v>
      </c>
      <c r="E72" s="140" t="s">
        <v>301</v>
      </c>
      <c r="F72" s="137">
        <v>44916</v>
      </c>
      <c r="G72" s="40" t="str">
        <f t="shared" si="14"/>
        <v>Targeted Dealer</v>
      </c>
      <c r="H72" s="40"/>
      <c r="I72" s="41">
        <v>158</v>
      </c>
      <c r="J72" s="41">
        <f t="shared" si="15"/>
        <v>147.46666666666667</v>
      </c>
      <c r="K72" s="43">
        <v>128</v>
      </c>
      <c r="L72" s="43">
        <f t="shared" si="16"/>
        <v>30</v>
      </c>
      <c r="M72" s="43">
        <f t="shared" si="17"/>
        <v>86.79927667269439</v>
      </c>
      <c r="N72" s="42">
        <v>130</v>
      </c>
      <c r="O72" s="45" t="str">
        <f t="shared" si="18"/>
        <v>Mar</v>
      </c>
      <c r="P72" s="42">
        <f t="shared" si="19"/>
        <v>130</v>
      </c>
      <c r="Q72" s="44">
        <f t="shared" si="20"/>
        <v>-2</v>
      </c>
      <c r="R72" s="45">
        <f t="shared" si="21"/>
        <v>-1.538461538461533E-2</v>
      </c>
      <c r="S72" s="44" t="str">
        <f t="shared" si="22"/>
        <v>DEGROWTH</v>
      </c>
      <c r="T72" s="43">
        <v>124</v>
      </c>
      <c r="U72" s="46" t="str">
        <f t="shared" si="23"/>
        <v>Apr</v>
      </c>
      <c r="V72" s="42">
        <v>124</v>
      </c>
      <c r="W72" s="47">
        <f t="shared" si="24"/>
        <v>4</v>
      </c>
      <c r="X72" s="48">
        <f t="shared" si="25"/>
        <v>3.2258064516129004E-2</v>
      </c>
      <c r="Y72" s="47" t="str">
        <f t="shared" si="26"/>
        <v>GROWTH</v>
      </c>
      <c r="Z72" s="138">
        <v>0</v>
      </c>
      <c r="AA72" s="133"/>
      <c r="AB72" s="133" t="s">
        <v>121</v>
      </c>
      <c r="AC72" s="133" t="s">
        <v>121</v>
      </c>
      <c r="AD72" s="27">
        <f t="shared" si="27"/>
        <v>0</v>
      </c>
    </row>
    <row r="73" spans="1:30" s="139" customFormat="1" ht="13.8">
      <c r="A73" s="138" t="s">
        <v>121</v>
      </c>
      <c r="B73" s="144" t="s">
        <v>15</v>
      </c>
      <c r="C73" s="144" t="s">
        <v>304</v>
      </c>
      <c r="D73" s="144">
        <v>1000004006</v>
      </c>
      <c r="E73" s="144" t="s">
        <v>305</v>
      </c>
      <c r="F73" s="137">
        <v>45456</v>
      </c>
      <c r="G73" s="40" t="str">
        <f t="shared" si="14"/>
        <v>Targeted Dealer</v>
      </c>
      <c r="H73" s="40"/>
      <c r="I73" s="41">
        <v>80</v>
      </c>
      <c r="J73" s="41">
        <f t="shared" si="15"/>
        <v>74.666666666666657</v>
      </c>
      <c r="K73" s="43">
        <v>40</v>
      </c>
      <c r="L73" s="43">
        <f t="shared" si="16"/>
        <v>40</v>
      </c>
      <c r="M73" s="43">
        <f t="shared" si="17"/>
        <v>53.571428571428577</v>
      </c>
      <c r="N73" s="42">
        <v>20</v>
      </c>
      <c r="O73" s="45" t="str">
        <f t="shared" si="18"/>
        <v>Mar</v>
      </c>
      <c r="P73" s="42">
        <f t="shared" si="19"/>
        <v>20</v>
      </c>
      <c r="Q73" s="44">
        <f t="shared" si="20"/>
        <v>20</v>
      </c>
      <c r="R73" s="45">
        <f t="shared" si="21"/>
        <v>1</v>
      </c>
      <c r="S73" s="44" t="str">
        <f t="shared" si="22"/>
        <v>GROWTH</v>
      </c>
      <c r="T73" s="43">
        <v>40</v>
      </c>
      <c r="U73" s="46" t="str">
        <f t="shared" si="23"/>
        <v>Apr</v>
      </c>
      <c r="V73" s="42">
        <v>40</v>
      </c>
      <c r="W73" s="47">
        <f t="shared" si="24"/>
        <v>0</v>
      </c>
      <c r="X73" s="48">
        <f t="shared" si="25"/>
        <v>0</v>
      </c>
      <c r="Y73" s="47" t="str">
        <f t="shared" si="26"/>
        <v>GROWTH</v>
      </c>
      <c r="Z73" s="138">
        <v>0</v>
      </c>
      <c r="AA73" s="133"/>
      <c r="AB73" s="133" t="s">
        <v>121</v>
      </c>
      <c r="AC73" s="138" t="s">
        <v>121</v>
      </c>
      <c r="AD73" s="27">
        <f t="shared" si="27"/>
        <v>0</v>
      </c>
    </row>
    <row r="74" spans="1:30" s="139" customFormat="1" ht="13.8">
      <c r="A74" s="138" t="s">
        <v>121</v>
      </c>
      <c r="B74" s="144" t="s">
        <v>15</v>
      </c>
      <c r="C74" s="144" t="s">
        <v>306</v>
      </c>
      <c r="D74" s="146">
        <v>1000004090</v>
      </c>
      <c r="E74" s="146" t="s">
        <v>307</v>
      </c>
      <c r="F74" s="137">
        <v>45524</v>
      </c>
      <c r="G74" s="40" t="str">
        <f t="shared" si="14"/>
        <v>Targeted Dealer</v>
      </c>
      <c r="H74" s="40"/>
      <c r="I74" s="41">
        <v>33</v>
      </c>
      <c r="J74" s="41">
        <f t="shared" si="15"/>
        <v>30.800000000000004</v>
      </c>
      <c r="K74" s="43">
        <v>40</v>
      </c>
      <c r="L74" s="43">
        <f t="shared" si="16"/>
        <v>-7</v>
      </c>
      <c r="M74" s="43">
        <f t="shared" si="17"/>
        <v>129.87012987012986</v>
      </c>
      <c r="N74" s="42">
        <v>40</v>
      </c>
      <c r="O74" s="45" t="str">
        <f t="shared" si="18"/>
        <v>Mar</v>
      </c>
      <c r="P74" s="42">
        <f t="shared" si="19"/>
        <v>40</v>
      </c>
      <c r="Q74" s="44">
        <f t="shared" si="20"/>
        <v>0</v>
      </c>
      <c r="R74" s="45">
        <f t="shared" si="21"/>
        <v>0</v>
      </c>
      <c r="S74" s="44" t="str">
        <f t="shared" si="22"/>
        <v>GROWTH</v>
      </c>
      <c r="T74" s="43">
        <v>23</v>
      </c>
      <c r="U74" s="46" t="str">
        <f t="shared" si="23"/>
        <v>Apr</v>
      </c>
      <c r="V74" s="42">
        <v>23</v>
      </c>
      <c r="W74" s="47">
        <f t="shared" si="24"/>
        <v>17</v>
      </c>
      <c r="X74" s="48">
        <f t="shared" si="25"/>
        <v>0.73913043478260865</v>
      </c>
      <c r="Y74" s="47" t="str">
        <f t="shared" si="26"/>
        <v>GROWTH</v>
      </c>
      <c r="Z74" s="138">
        <v>0</v>
      </c>
      <c r="AA74" s="133"/>
      <c r="AB74" s="133" t="s">
        <v>121</v>
      </c>
      <c r="AC74" s="138" t="s">
        <v>121</v>
      </c>
      <c r="AD74" s="27">
        <f t="shared" si="27"/>
        <v>0</v>
      </c>
    </row>
    <row r="75" spans="1:30" s="139" customFormat="1" ht="13.8">
      <c r="A75" s="133" t="s">
        <v>121</v>
      </c>
      <c r="B75" s="134" t="s">
        <v>16</v>
      </c>
      <c r="C75" s="135" t="s">
        <v>310</v>
      </c>
      <c r="D75" s="135">
        <v>1000000744</v>
      </c>
      <c r="E75" s="136" t="s">
        <v>311</v>
      </c>
      <c r="F75" s="137">
        <v>38939</v>
      </c>
      <c r="G75" s="40" t="str">
        <f t="shared" si="14"/>
        <v>Targeted Dealer</v>
      </c>
      <c r="H75" s="40"/>
      <c r="I75" s="41">
        <v>330</v>
      </c>
      <c r="J75" s="41">
        <f t="shared" si="15"/>
        <v>308</v>
      </c>
      <c r="K75" s="43">
        <v>200</v>
      </c>
      <c r="L75" s="43">
        <f t="shared" si="16"/>
        <v>130</v>
      </c>
      <c r="M75" s="43">
        <f t="shared" si="17"/>
        <v>64.935064935064929</v>
      </c>
      <c r="N75" s="42">
        <v>240</v>
      </c>
      <c r="O75" s="45" t="str">
        <f t="shared" si="18"/>
        <v>Mar</v>
      </c>
      <c r="P75" s="42">
        <f t="shared" si="19"/>
        <v>240</v>
      </c>
      <c r="Q75" s="44">
        <f t="shared" si="20"/>
        <v>-40</v>
      </c>
      <c r="R75" s="45">
        <f t="shared" si="21"/>
        <v>-0.16666666666666663</v>
      </c>
      <c r="S75" s="44" t="str">
        <f t="shared" si="22"/>
        <v>DEGROWTH</v>
      </c>
      <c r="T75" s="43">
        <v>289.5</v>
      </c>
      <c r="U75" s="46" t="str">
        <f t="shared" si="23"/>
        <v>Apr</v>
      </c>
      <c r="V75" s="42">
        <v>289.5</v>
      </c>
      <c r="W75" s="47">
        <f t="shared" si="24"/>
        <v>-89.5</v>
      </c>
      <c r="X75" s="48">
        <f t="shared" si="25"/>
        <v>-0.30915371329879104</v>
      </c>
      <c r="Y75" s="47" t="str">
        <f t="shared" si="26"/>
        <v>DEGROWTH</v>
      </c>
      <c r="Z75" s="138">
        <v>0</v>
      </c>
      <c r="AA75" s="133"/>
      <c r="AB75" s="133" t="s">
        <v>121</v>
      </c>
      <c r="AC75" s="133" t="s">
        <v>121</v>
      </c>
      <c r="AD75" s="27">
        <f t="shared" si="27"/>
        <v>0</v>
      </c>
    </row>
    <row r="76" spans="1:30" s="139" customFormat="1" ht="13.8">
      <c r="A76" s="133" t="s">
        <v>121</v>
      </c>
      <c r="B76" s="134" t="s">
        <v>3924</v>
      </c>
      <c r="C76" s="140" t="s">
        <v>312</v>
      </c>
      <c r="D76" s="135">
        <v>1000000732</v>
      </c>
      <c r="E76" s="136" t="s">
        <v>313</v>
      </c>
      <c r="F76" s="137">
        <v>39057</v>
      </c>
      <c r="G76" s="40" t="str">
        <f t="shared" si="14"/>
        <v>Targeted Dealer</v>
      </c>
      <c r="H76" s="40"/>
      <c r="I76" s="41">
        <v>5490</v>
      </c>
      <c r="J76" s="41">
        <f t="shared" si="15"/>
        <v>5124</v>
      </c>
      <c r="K76" s="43">
        <v>5630.5</v>
      </c>
      <c r="L76" s="43">
        <f t="shared" si="16"/>
        <v>-140.5</v>
      </c>
      <c r="M76" s="43">
        <f t="shared" si="17"/>
        <v>109.88485558157689</v>
      </c>
      <c r="N76" s="42">
        <v>5253</v>
      </c>
      <c r="O76" s="45" t="str">
        <f t="shared" si="18"/>
        <v>Mar</v>
      </c>
      <c r="P76" s="42">
        <f t="shared" si="19"/>
        <v>5253</v>
      </c>
      <c r="Q76" s="44">
        <f t="shared" si="20"/>
        <v>377.5</v>
      </c>
      <c r="R76" s="45">
        <f t="shared" si="21"/>
        <v>7.1863696935084764E-2</v>
      </c>
      <c r="S76" s="44" t="str">
        <f t="shared" si="22"/>
        <v>GROWTH</v>
      </c>
      <c r="T76" s="43">
        <v>5412.3</v>
      </c>
      <c r="U76" s="46" t="str">
        <f t="shared" si="23"/>
        <v>Apr</v>
      </c>
      <c r="V76" s="42">
        <v>5412.3</v>
      </c>
      <c r="W76" s="47">
        <f t="shared" si="24"/>
        <v>218.19999999999982</v>
      </c>
      <c r="X76" s="48">
        <f t="shared" si="25"/>
        <v>4.0315577480922959E-2</v>
      </c>
      <c r="Y76" s="47" t="str">
        <f t="shared" si="26"/>
        <v>GROWTH</v>
      </c>
      <c r="Z76" s="138">
        <v>0</v>
      </c>
      <c r="AA76" s="133"/>
      <c r="AB76" s="133" t="s">
        <v>121</v>
      </c>
      <c r="AC76" s="133" t="s">
        <v>121</v>
      </c>
      <c r="AD76" s="27">
        <f t="shared" si="27"/>
        <v>0</v>
      </c>
    </row>
    <row r="77" spans="1:30" s="139" customFormat="1" ht="13.8">
      <c r="A77" s="133" t="s">
        <v>121</v>
      </c>
      <c r="B77" s="134" t="s">
        <v>16</v>
      </c>
      <c r="C77" s="135" t="s">
        <v>314</v>
      </c>
      <c r="D77" s="135">
        <v>1000000729</v>
      </c>
      <c r="E77" s="136" t="s">
        <v>315</v>
      </c>
      <c r="F77" s="137">
        <v>39283</v>
      </c>
      <c r="G77" s="40" t="str">
        <f t="shared" si="14"/>
        <v>Targeted Dealer</v>
      </c>
      <c r="H77" s="40"/>
      <c r="I77" s="41">
        <v>20</v>
      </c>
      <c r="J77" s="41">
        <f t="shared" si="15"/>
        <v>18.666666666666664</v>
      </c>
      <c r="K77" s="43">
        <v>7.5</v>
      </c>
      <c r="L77" s="43">
        <f t="shared" si="16"/>
        <v>12.5</v>
      </c>
      <c r="M77" s="43">
        <f t="shared" si="17"/>
        <v>40.178571428571431</v>
      </c>
      <c r="N77" s="42">
        <v>8</v>
      </c>
      <c r="O77" s="45" t="str">
        <f t="shared" si="18"/>
        <v>Mar</v>
      </c>
      <c r="P77" s="42">
        <f t="shared" si="19"/>
        <v>8</v>
      </c>
      <c r="Q77" s="44">
        <f t="shared" si="20"/>
        <v>-0.5</v>
      </c>
      <c r="R77" s="45">
        <f t="shared" si="21"/>
        <v>-6.25E-2</v>
      </c>
      <c r="S77" s="44" t="str">
        <f t="shared" si="22"/>
        <v>DEGROWTH</v>
      </c>
      <c r="T77" s="43">
        <v>4</v>
      </c>
      <c r="U77" s="46" t="str">
        <f t="shared" si="23"/>
        <v>Apr</v>
      </c>
      <c r="V77" s="42">
        <v>4</v>
      </c>
      <c r="W77" s="47">
        <f t="shared" si="24"/>
        <v>3.5</v>
      </c>
      <c r="X77" s="48">
        <f t="shared" si="25"/>
        <v>0.875</v>
      </c>
      <c r="Y77" s="47" t="str">
        <f t="shared" si="26"/>
        <v>GROWTH</v>
      </c>
      <c r="Z77" s="138">
        <v>0</v>
      </c>
      <c r="AA77" s="133"/>
      <c r="AB77" s="133" t="s">
        <v>121</v>
      </c>
      <c r="AC77" s="133" t="s">
        <v>121</v>
      </c>
      <c r="AD77" s="27">
        <f t="shared" si="27"/>
        <v>0</v>
      </c>
    </row>
    <row r="78" spans="1:30" s="139" customFormat="1" ht="13.8">
      <c r="A78" s="133" t="s">
        <v>121</v>
      </c>
      <c r="B78" s="134" t="s">
        <v>3924</v>
      </c>
      <c r="C78" s="140" t="s">
        <v>316</v>
      </c>
      <c r="D78" s="135">
        <v>1000000737</v>
      </c>
      <c r="E78" s="136" t="s">
        <v>317</v>
      </c>
      <c r="F78" s="137">
        <v>39746</v>
      </c>
      <c r="G78" s="40" t="str">
        <f t="shared" si="14"/>
        <v>Targeted Dealer</v>
      </c>
      <c r="H78" s="40"/>
      <c r="I78" s="41">
        <v>1100</v>
      </c>
      <c r="J78" s="41">
        <f t="shared" si="15"/>
        <v>1026.6666666666665</v>
      </c>
      <c r="K78" s="43">
        <v>1056.8</v>
      </c>
      <c r="L78" s="43">
        <f t="shared" si="16"/>
        <v>43.200000000000045</v>
      </c>
      <c r="M78" s="43">
        <f t="shared" si="17"/>
        <v>102.93506493506494</v>
      </c>
      <c r="N78" s="42">
        <v>1280</v>
      </c>
      <c r="O78" s="45" t="str">
        <f t="shared" si="18"/>
        <v>Mar</v>
      </c>
      <c r="P78" s="42">
        <f t="shared" si="19"/>
        <v>1280</v>
      </c>
      <c r="Q78" s="44">
        <f t="shared" si="20"/>
        <v>-223.20000000000005</v>
      </c>
      <c r="R78" s="45">
        <f t="shared" si="21"/>
        <v>-0.17437500000000006</v>
      </c>
      <c r="S78" s="44" t="str">
        <f t="shared" si="22"/>
        <v>DEGROWTH</v>
      </c>
      <c r="T78" s="43">
        <v>969</v>
      </c>
      <c r="U78" s="46" t="str">
        <f t="shared" si="23"/>
        <v>Apr</v>
      </c>
      <c r="V78" s="42">
        <v>969</v>
      </c>
      <c r="W78" s="47">
        <f t="shared" si="24"/>
        <v>87.799999999999955</v>
      </c>
      <c r="X78" s="48">
        <f t="shared" si="25"/>
        <v>9.0608875128998845E-2</v>
      </c>
      <c r="Y78" s="47" t="str">
        <f t="shared" si="26"/>
        <v>GROWTH</v>
      </c>
      <c r="Z78" s="138">
        <v>0</v>
      </c>
      <c r="AA78" s="133"/>
      <c r="AB78" s="133" t="s">
        <v>121</v>
      </c>
      <c r="AC78" s="133" t="s">
        <v>121</v>
      </c>
      <c r="AD78" s="27">
        <f t="shared" si="27"/>
        <v>0</v>
      </c>
    </row>
    <row r="79" spans="1:30" s="139" customFormat="1" ht="13.8">
      <c r="A79" s="133" t="s">
        <v>121</v>
      </c>
      <c r="B79" s="134" t="s">
        <v>16</v>
      </c>
      <c r="C79" s="140" t="s">
        <v>318</v>
      </c>
      <c r="D79" s="135">
        <v>1000000733</v>
      </c>
      <c r="E79" s="136" t="s">
        <v>319</v>
      </c>
      <c r="F79" s="137">
        <v>39996</v>
      </c>
      <c r="G79" s="40" t="str">
        <f t="shared" si="14"/>
        <v>Targeted Dealer</v>
      </c>
      <c r="H79" s="40"/>
      <c r="I79" s="41">
        <v>170</v>
      </c>
      <c r="J79" s="41">
        <f t="shared" si="15"/>
        <v>158.66666666666669</v>
      </c>
      <c r="K79" s="43">
        <v>93</v>
      </c>
      <c r="L79" s="43">
        <f t="shared" si="16"/>
        <v>77</v>
      </c>
      <c r="M79" s="43">
        <f t="shared" si="17"/>
        <v>58.613445378151255</v>
      </c>
      <c r="N79" s="42">
        <v>88</v>
      </c>
      <c r="O79" s="45" t="str">
        <f t="shared" si="18"/>
        <v>Mar</v>
      </c>
      <c r="P79" s="42">
        <f t="shared" si="19"/>
        <v>88</v>
      </c>
      <c r="Q79" s="44">
        <f t="shared" si="20"/>
        <v>5</v>
      </c>
      <c r="R79" s="45">
        <f t="shared" si="21"/>
        <v>5.6818181818181879E-2</v>
      </c>
      <c r="S79" s="44" t="str">
        <f t="shared" si="22"/>
        <v>GROWTH</v>
      </c>
      <c r="T79" s="43">
        <v>166</v>
      </c>
      <c r="U79" s="46" t="str">
        <f t="shared" si="23"/>
        <v>Apr</v>
      </c>
      <c r="V79" s="42">
        <v>166</v>
      </c>
      <c r="W79" s="47">
        <f t="shared" si="24"/>
        <v>-73</v>
      </c>
      <c r="X79" s="48">
        <f t="shared" si="25"/>
        <v>-0.43975903614457834</v>
      </c>
      <c r="Y79" s="47" t="str">
        <f t="shared" si="26"/>
        <v>DEGROWTH</v>
      </c>
      <c r="Z79" s="138">
        <v>0</v>
      </c>
      <c r="AA79" s="133"/>
      <c r="AB79" s="133" t="s">
        <v>121</v>
      </c>
      <c r="AC79" s="133" t="s">
        <v>121</v>
      </c>
      <c r="AD79" s="27">
        <f t="shared" si="27"/>
        <v>0</v>
      </c>
    </row>
    <row r="80" spans="1:30" s="139" customFormat="1" ht="13.8">
      <c r="A80" s="133" t="s">
        <v>121</v>
      </c>
      <c r="B80" s="134" t="s">
        <v>16</v>
      </c>
      <c r="C80" s="135" t="s">
        <v>320</v>
      </c>
      <c r="D80" s="135">
        <v>1000000745</v>
      </c>
      <c r="E80" s="136" t="s">
        <v>321</v>
      </c>
      <c r="F80" s="137">
        <v>40655</v>
      </c>
      <c r="G80" s="40" t="str">
        <f t="shared" si="14"/>
        <v>Targeted Dealer</v>
      </c>
      <c r="H80" s="40"/>
      <c r="I80" s="41">
        <v>40</v>
      </c>
      <c r="J80" s="41">
        <f t="shared" si="15"/>
        <v>37.333333333333329</v>
      </c>
      <c r="K80" s="43">
        <v>42</v>
      </c>
      <c r="L80" s="43">
        <f t="shared" si="16"/>
        <v>-2</v>
      </c>
      <c r="M80" s="43">
        <f t="shared" si="17"/>
        <v>112.50000000000001</v>
      </c>
      <c r="N80" s="42">
        <v>13</v>
      </c>
      <c r="O80" s="45" t="str">
        <f t="shared" si="18"/>
        <v>Mar</v>
      </c>
      <c r="P80" s="42">
        <f t="shared" si="19"/>
        <v>13</v>
      </c>
      <c r="Q80" s="44">
        <f t="shared" si="20"/>
        <v>29</v>
      </c>
      <c r="R80" s="45">
        <f t="shared" si="21"/>
        <v>2.2307692307692308</v>
      </c>
      <c r="S80" s="44" t="str">
        <f t="shared" si="22"/>
        <v>GROWTH</v>
      </c>
      <c r="T80" s="43">
        <v>65.2</v>
      </c>
      <c r="U80" s="46" t="str">
        <f t="shared" si="23"/>
        <v>Apr</v>
      </c>
      <c r="V80" s="42">
        <v>65.2</v>
      </c>
      <c r="W80" s="47">
        <f t="shared" si="24"/>
        <v>-23.200000000000003</v>
      </c>
      <c r="X80" s="48">
        <f t="shared" si="25"/>
        <v>-0.35582822085889576</v>
      </c>
      <c r="Y80" s="47" t="str">
        <f t="shared" si="26"/>
        <v>DEGROWTH</v>
      </c>
      <c r="Z80" s="138">
        <v>0</v>
      </c>
      <c r="AA80" s="133"/>
      <c r="AB80" s="133" t="s">
        <v>121</v>
      </c>
      <c r="AC80" s="133" t="s">
        <v>121</v>
      </c>
      <c r="AD80" s="27">
        <f t="shared" si="27"/>
        <v>0</v>
      </c>
    </row>
    <row r="81" spans="1:30" s="139" customFormat="1" ht="13.8">
      <c r="A81" s="133" t="s">
        <v>121</v>
      </c>
      <c r="B81" s="134" t="s">
        <v>16</v>
      </c>
      <c r="C81" s="140" t="s">
        <v>322</v>
      </c>
      <c r="D81" s="135">
        <v>1000000740</v>
      </c>
      <c r="E81" s="136" t="s">
        <v>323</v>
      </c>
      <c r="F81" s="137">
        <v>40669</v>
      </c>
      <c r="G81" s="40" t="str">
        <f t="shared" si="14"/>
        <v>Targeted Dealer</v>
      </c>
      <c r="H81" s="40"/>
      <c r="I81" s="41">
        <v>80</v>
      </c>
      <c r="J81" s="41">
        <f t="shared" si="15"/>
        <v>74.666666666666657</v>
      </c>
      <c r="K81" s="43">
        <v>56.5</v>
      </c>
      <c r="L81" s="43">
        <f t="shared" si="16"/>
        <v>23.5</v>
      </c>
      <c r="M81" s="43">
        <f t="shared" si="17"/>
        <v>75.669642857142861</v>
      </c>
      <c r="N81" s="42">
        <v>54</v>
      </c>
      <c r="O81" s="45" t="str">
        <f t="shared" si="18"/>
        <v>Mar</v>
      </c>
      <c r="P81" s="42">
        <f t="shared" si="19"/>
        <v>54</v>
      </c>
      <c r="Q81" s="44">
        <f t="shared" si="20"/>
        <v>2.5</v>
      </c>
      <c r="R81" s="45">
        <f t="shared" si="21"/>
        <v>4.629629629629628E-2</v>
      </c>
      <c r="S81" s="44" t="str">
        <f t="shared" si="22"/>
        <v>GROWTH</v>
      </c>
      <c r="T81" s="43">
        <v>137.25</v>
      </c>
      <c r="U81" s="46" t="str">
        <f t="shared" si="23"/>
        <v>Apr</v>
      </c>
      <c r="V81" s="42">
        <v>137.25</v>
      </c>
      <c r="W81" s="47">
        <f t="shared" si="24"/>
        <v>-80.75</v>
      </c>
      <c r="X81" s="48">
        <f t="shared" si="25"/>
        <v>-0.58834244080145726</v>
      </c>
      <c r="Y81" s="47" t="str">
        <f t="shared" si="26"/>
        <v>DEGROWTH</v>
      </c>
      <c r="Z81" s="138">
        <v>0</v>
      </c>
      <c r="AA81" s="133"/>
      <c r="AB81" s="133" t="s">
        <v>121</v>
      </c>
      <c r="AC81" s="133" t="s">
        <v>121</v>
      </c>
      <c r="AD81" s="27">
        <f t="shared" si="27"/>
        <v>0</v>
      </c>
    </row>
    <row r="82" spans="1:30" s="139" customFormat="1" ht="13.8">
      <c r="A82" s="133" t="s">
        <v>121</v>
      </c>
      <c r="B82" s="134" t="s">
        <v>3924</v>
      </c>
      <c r="C82" s="140" t="s">
        <v>324</v>
      </c>
      <c r="D82" s="135">
        <v>1000000722</v>
      </c>
      <c r="E82" s="136" t="s">
        <v>325</v>
      </c>
      <c r="F82" s="137">
        <v>41212</v>
      </c>
      <c r="G82" s="40" t="str">
        <f t="shared" si="14"/>
        <v>Targeted Dealer</v>
      </c>
      <c r="H82" s="40"/>
      <c r="I82" s="41">
        <v>160</v>
      </c>
      <c r="J82" s="41">
        <f t="shared" si="15"/>
        <v>149.33333333333331</v>
      </c>
      <c r="K82" s="43">
        <v>100</v>
      </c>
      <c r="L82" s="43">
        <f t="shared" si="16"/>
        <v>60</v>
      </c>
      <c r="M82" s="43">
        <f t="shared" si="17"/>
        <v>66.964285714285722</v>
      </c>
      <c r="N82" s="42">
        <v>185</v>
      </c>
      <c r="O82" s="45" t="str">
        <f t="shared" si="18"/>
        <v>Mar</v>
      </c>
      <c r="P82" s="42">
        <f t="shared" si="19"/>
        <v>185</v>
      </c>
      <c r="Q82" s="44">
        <f t="shared" si="20"/>
        <v>-85</v>
      </c>
      <c r="R82" s="45">
        <f t="shared" si="21"/>
        <v>-0.45945945945945943</v>
      </c>
      <c r="S82" s="44" t="str">
        <f t="shared" si="22"/>
        <v>DEGROWTH</v>
      </c>
      <c r="T82" s="43">
        <v>160</v>
      </c>
      <c r="U82" s="46" t="str">
        <f t="shared" si="23"/>
        <v>Apr</v>
      </c>
      <c r="V82" s="42">
        <v>160</v>
      </c>
      <c r="W82" s="47">
        <f t="shared" si="24"/>
        <v>-60</v>
      </c>
      <c r="X82" s="48">
        <f t="shared" si="25"/>
        <v>-0.375</v>
      </c>
      <c r="Y82" s="47" t="str">
        <f t="shared" si="26"/>
        <v>DEGROWTH</v>
      </c>
      <c r="Z82" s="138">
        <v>0</v>
      </c>
      <c r="AA82" s="133"/>
      <c r="AB82" s="133" t="s">
        <v>121</v>
      </c>
      <c r="AC82" s="133" t="s">
        <v>121</v>
      </c>
      <c r="AD82" s="27">
        <f t="shared" si="27"/>
        <v>0</v>
      </c>
    </row>
    <row r="83" spans="1:30" s="139" customFormat="1" ht="13.8">
      <c r="A83" s="133" t="s">
        <v>121</v>
      </c>
      <c r="B83" s="134" t="s">
        <v>16</v>
      </c>
      <c r="C83" s="135" t="s">
        <v>326</v>
      </c>
      <c r="D83" s="135">
        <v>1000000735</v>
      </c>
      <c r="E83" s="136" t="s">
        <v>327</v>
      </c>
      <c r="F83" s="137">
        <v>41372</v>
      </c>
      <c r="G83" s="40" t="str">
        <f t="shared" si="14"/>
        <v>Targeted Dealer</v>
      </c>
      <c r="H83" s="40"/>
      <c r="I83" s="41">
        <v>525</v>
      </c>
      <c r="J83" s="41">
        <f t="shared" si="15"/>
        <v>490</v>
      </c>
      <c r="K83" s="43">
        <v>565</v>
      </c>
      <c r="L83" s="43">
        <f t="shared" si="16"/>
        <v>-40</v>
      </c>
      <c r="M83" s="43">
        <f t="shared" si="17"/>
        <v>115.30612244897958</v>
      </c>
      <c r="N83" s="42">
        <v>520</v>
      </c>
      <c r="O83" s="45" t="str">
        <f t="shared" si="18"/>
        <v>Mar</v>
      </c>
      <c r="P83" s="42">
        <f t="shared" si="19"/>
        <v>520</v>
      </c>
      <c r="Q83" s="44">
        <f t="shared" si="20"/>
        <v>45</v>
      </c>
      <c r="R83" s="45">
        <f t="shared" si="21"/>
        <v>8.6538461538461453E-2</v>
      </c>
      <c r="S83" s="44" t="str">
        <f t="shared" si="22"/>
        <v>GROWTH</v>
      </c>
      <c r="T83" s="43">
        <v>482</v>
      </c>
      <c r="U83" s="46" t="str">
        <f t="shared" si="23"/>
        <v>Apr</v>
      </c>
      <c r="V83" s="42">
        <v>482</v>
      </c>
      <c r="W83" s="47">
        <f t="shared" si="24"/>
        <v>83</v>
      </c>
      <c r="X83" s="48">
        <f t="shared" si="25"/>
        <v>0.17219917012448138</v>
      </c>
      <c r="Y83" s="47" t="str">
        <f t="shared" si="26"/>
        <v>GROWTH</v>
      </c>
      <c r="Z83" s="138">
        <v>0</v>
      </c>
      <c r="AA83" s="133"/>
      <c r="AB83" s="133" t="s">
        <v>121</v>
      </c>
      <c r="AC83" s="133" t="s">
        <v>121</v>
      </c>
      <c r="AD83" s="27">
        <f t="shared" si="27"/>
        <v>0</v>
      </c>
    </row>
    <row r="84" spans="1:30" s="139" customFormat="1" ht="13.8">
      <c r="A84" s="133" t="s">
        <v>121</v>
      </c>
      <c r="B84" s="134" t="s">
        <v>3924</v>
      </c>
      <c r="C84" s="140" t="s">
        <v>328</v>
      </c>
      <c r="D84" s="135">
        <v>1000000728</v>
      </c>
      <c r="E84" s="136" t="s">
        <v>329</v>
      </c>
      <c r="F84" s="137">
        <v>41470</v>
      </c>
      <c r="G84" s="40" t="str">
        <f t="shared" si="14"/>
        <v>Targeted Dealer</v>
      </c>
      <c r="H84" s="40"/>
      <c r="I84" s="41">
        <v>40</v>
      </c>
      <c r="J84" s="41">
        <f t="shared" si="15"/>
        <v>37.333333333333329</v>
      </c>
      <c r="K84" s="43">
        <v>20</v>
      </c>
      <c r="L84" s="43">
        <f t="shared" si="16"/>
        <v>20</v>
      </c>
      <c r="M84" s="43">
        <f t="shared" si="17"/>
        <v>53.571428571428577</v>
      </c>
      <c r="N84" s="42">
        <v>40</v>
      </c>
      <c r="O84" s="45" t="str">
        <f t="shared" si="18"/>
        <v>Mar</v>
      </c>
      <c r="P84" s="42">
        <f t="shared" si="19"/>
        <v>40</v>
      </c>
      <c r="Q84" s="44">
        <f t="shared" si="20"/>
        <v>-20</v>
      </c>
      <c r="R84" s="45">
        <f t="shared" si="21"/>
        <v>-0.5</v>
      </c>
      <c r="S84" s="44" t="str">
        <f t="shared" si="22"/>
        <v>DEGROWTH</v>
      </c>
      <c r="T84" s="43">
        <v>0</v>
      </c>
      <c r="U84" s="46" t="str">
        <f t="shared" si="23"/>
        <v>Apr</v>
      </c>
      <c r="V84" s="42">
        <v>0</v>
      </c>
      <c r="W84" s="47">
        <f t="shared" si="24"/>
        <v>20</v>
      </c>
      <c r="X84" s="48">
        <f t="shared" si="25"/>
        <v>0</v>
      </c>
      <c r="Y84" s="47" t="b">
        <f t="shared" si="26"/>
        <v>0</v>
      </c>
      <c r="Z84" s="138">
        <v>0</v>
      </c>
      <c r="AA84" s="133"/>
      <c r="AB84" s="133" t="s">
        <v>121</v>
      </c>
      <c r="AC84" s="133" t="s">
        <v>121</v>
      </c>
      <c r="AD84" s="27">
        <f t="shared" si="27"/>
        <v>0</v>
      </c>
    </row>
    <row r="85" spans="1:30" s="139" customFormat="1" ht="13.8">
      <c r="A85" s="133" t="s">
        <v>121</v>
      </c>
      <c r="B85" s="134" t="s">
        <v>16</v>
      </c>
      <c r="C85" s="135" t="s">
        <v>330</v>
      </c>
      <c r="D85" s="135">
        <v>1000000742</v>
      </c>
      <c r="E85" s="136" t="s">
        <v>331</v>
      </c>
      <c r="F85" s="137">
        <v>41505</v>
      </c>
      <c r="G85" s="40" t="str">
        <f t="shared" si="14"/>
        <v>Targeted Dealer</v>
      </c>
      <c r="H85" s="40"/>
      <c r="I85" s="41">
        <v>820</v>
      </c>
      <c r="J85" s="41">
        <f t="shared" si="15"/>
        <v>765.33333333333326</v>
      </c>
      <c r="K85" s="43">
        <v>802.1</v>
      </c>
      <c r="L85" s="43">
        <f t="shared" si="16"/>
        <v>17.899999999999977</v>
      </c>
      <c r="M85" s="43">
        <f t="shared" si="17"/>
        <v>104.80400696864113</v>
      </c>
      <c r="N85" s="42">
        <v>787</v>
      </c>
      <c r="O85" s="45" t="str">
        <f t="shared" si="18"/>
        <v>Mar</v>
      </c>
      <c r="P85" s="42">
        <f t="shared" si="19"/>
        <v>787</v>
      </c>
      <c r="Q85" s="44">
        <f t="shared" si="20"/>
        <v>15.100000000000023</v>
      </c>
      <c r="R85" s="45">
        <f t="shared" si="21"/>
        <v>1.9186785260482786E-2</v>
      </c>
      <c r="S85" s="44" t="str">
        <f t="shared" si="22"/>
        <v>GROWTH</v>
      </c>
      <c r="T85" s="43">
        <v>732</v>
      </c>
      <c r="U85" s="46" t="str">
        <f t="shared" si="23"/>
        <v>Apr</v>
      </c>
      <c r="V85" s="42">
        <v>732</v>
      </c>
      <c r="W85" s="47">
        <f t="shared" si="24"/>
        <v>70.100000000000023</v>
      </c>
      <c r="X85" s="48">
        <f t="shared" si="25"/>
        <v>9.5765027322404439E-2</v>
      </c>
      <c r="Y85" s="47" t="str">
        <f t="shared" si="26"/>
        <v>GROWTH</v>
      </c>
      <c r="Z85" s="138">
        <v>0</v>
      </c>
      <c r="AA85" s="133"/>
      <c r="AB85" s="133" t="s">
        <v>121</v>
      </c>
      <c r="AC85" s="133" t="s">
        <v>121</v>
      </c>
      <c r="AD85" s="27">
        <f t="shared" si="27"/>
        <v>0</v>
      </c>
    </row>
    <row r="86" spans="1:30" s="139" customFormat="1" ht="13.8">
      <c r="A86" s="133" t="s">
        <v>121</v>
      </c>
      <c r="B86" s="134" t="s">
        <v>3924</v>
      </c>
      <c r="C86" s="135" t="s">
        <v>332</v>
      </c>
      <c r="D86" s="135">
        <v>1000000726</v>
      </c>
      <c r="E86" s="136" t="s">
        <v>333</v>
      </c>
      <c r="F86" s="137">
        <v>41701</v>
      </c>
      <c r="G86" s="40" t="str">
        <f t="shared" si="14"/>
        <v>Targeted Dealer</v>
      </c>
      <c r="H86" s="40"/>
      <c r="I86" s="41">
        <v>120</v>
      </c>
      <c r="J86" s="41">
        <f t="shared" si="15"/>
        <v>112</v>
      </c>
      <c r="K86" s="43">
        <v>120</v>
      </c>
      <c r="L86" s="43">
        <f t="shared" si="16"/>
        <v>0</v>
      </c>
      <c r="M86" s="43">
        <f t="shared" si="17"/>
        <v>107.14285714285714</v>
      </c>
      <c r="N86" s="42">
        <v>100</v>
      </c>
      <c r="O86" s="45" t="str">
        <f t="shared" si="18"/>
        <v>Mar</v>
      </c>
      <c r="P86" s="42">
        <f t="shared" si="19"/>
        <v>100</v>
      </c>
      <c r="Q86" s="44">
        <f t="shared" si="20"/>
        <v>20</v>
      </c>
      <c r="R86" s="45">
        <f t="shared" si="21"/>
        <v>0.19999999999999996</v>
      </c>
      <c r="S86" s="44" t="str">
        <f t="shared" si="22"/>
        <v>GROWTH</v>
      </c>
      <c r="T86" s="43">
        <v>160</v>
      </c>
      <c r="U86" s="46" t="str">
        <f t="shared" si="23"/>
        <v>Apr</v>
      </c>
      <c r="V86" s="42">
        <v>160</v>
      </c>
      <c r="W86" s="47">
        <f t="shared" si="24"/>
        <v>-40</v>
      </c>
      <c r="X86" s="48">
        <f t="shared" si="25"/>
        <v>-0.25</v>
      </c>
      <c r="Y86" s="47" t="str">
        <f t="shared" si="26"/>
        <v>DEGROWTH</v>
      </c>
      <c r="Z86" s="138">
        <v>0</v>
      </c>
      <c r="AA86" s="133"/>
      <c r="AB86" s="133" t="s">
        <v>121</v>
      </c>
      <c r="AC86" s="133" t="s">
        <v>121</v>
      </c>
      <c r="AD86" s="27">
        <f t="shared" si="27"/>
        <v>0</v>
      </c>
    </row>
    <row r="87" spans="1:30" s="139" customFormat="1" ht="13.8">
      <c r="A87" s="133" t="s">
        <v>121</v>
      </c>
      <c r="B87" s="134" t="s">
        <v>16</v>
      </c>
      <c r="C87" s="135" t="s">
        <v>334</v>
      </c>
      <c r="D87" s="135">
        <v>1000000746</v>
      </c>
      <c r="E87" s="136" t="s">
        <v>335</v>
      </c>
      <c r="F87" s="137">
        <v>42216</v>
      </c>
      <c r="G87" s="40" t="str">
        <f t="shared" si="14"/>
        <v>Targeted Dealer</v>
      </c>
      <c r="H87" s="40"/>
      <c r="I87" s="41">
        <v>190</v>
      </c>
      <c r="J87" s="41">
        <f t="shared" si="15"/>
        <v>177.33333333333331</v>
      </c>
      <c r="K87" s="43">
        <v>169</v>
      </c>
      <c r="L87" s="43">
        <f t="shared" si="16"/>
        <v>21</v>
      </c>
      <c r="M87" s="43">
        <f t="shared" si="17"/>
        <v>95.300751879699249</v>
      </c>
      <c r="N87" s="42">
        <v>177.5</v>
      </c>
      <c r="O87" s="45" t="str">
        <f t="shared" si="18"/>
        <v>Mar</v>
      </c>
      <c r="P87" s="42">
        <f t="shared" si="19"/>
        <v>177.5</v>
      </c>
      <c r="Q87" s="44">
        <f t="shared" si="20"/>
        <v>-8.5</v>
      </c>
      <c r="R87" s="45">
        <f t="shared" si="21"/>
        <v>-4.7887323943662019E-2</v>
      </c>
      <c r="S87" s="44" t="str">
        <f t="shared" si="22"/>
        <v>DEGROWTH</v>
      </c>
      <c r="T87" s="43">
        <v>115</v>
      </c>
      <c r="U87" s="46" t="str">
        <f t="shared" si="23"/>
        <v>Apr</v>
      </c>
      <c r="V87" s="42">
        <v>115</v>
      </c>
      <c r="W87" s="47">
        <f t="shared" si="24"/>
        <v>54</v>
      </c>
      <c r="X87" s="48">
        <f t="shared" si="25"/>
        <v>0.4695652173913043</v>
      </c>
      <c r="Y87" s="47" t="str">
        <f t="shared" si="26"/>
        <v>GROWTH</v>
      </c>
      <c r="Z87" s="138">
        <v>0</v>
      </c>
      <c r="AA87" s="133"/>
      <c r="AB87" s="133" t="s">
        <v>121</v>
      </c>
      <c r="AC87" s="133" t="s">
        <v>121</v>
      </c>
      <c r="AD87" s="27">
        <f t="shared" si="27"/>
        <v>0</v>
      </c>
    </row>
    <row r="88" spans="1:30" s="139" customFormat="1" ht="13.8">
      <c r="A88" s="133" t="s">
        <v>121</v>
      </c>
      <c r="B88" s="134" t="s">
        <v>3924</v>
      </c>
      <c r="C88" s="135" t="s">
        <v>336</v>
      </c>
      <c r="D88" s="135">
        <v>1000000741</v>
      </c>
      <c r="E88" s="136" t="s">
        <v>337</v>
      </c>
      <c r="F88" s="137">
        <v>42889</v>
      </c>
      <c r="G88" s="40" t="str">
        <f t="shared" si="14"/>
        <v>Targeted Dealer</v>
      </c>
      <c r="H88" s="40"/>
      <c r="I88" s="41">
        <v>160</v>
      </c>
      <c r="J88" s="41">
        <f t="shared" si="15"/>
        <v>149.33333333333331</v>
      </c>
      <c r="K88" s="43">
        <v>180</v>
      </c>
      <c r="L88" s="43">
        <f t="shared" si="16"/>
        <v>-20</v>
      </c>
      <c r="M88" s="43">
        <f t="shared" si="17"/>
        <v>120.53571428571429</v>
      </c>
      <c r="N88" s="42">
        <v>120</v>
      </c>
      <c r="O88" s="45" t="str">
        <f t="shared" si="18"/>
        <v>Mar</v>
      </c>
      <c r="P88" s="42">
        <f t="shared" si="19"/>
        <v>120</v>
      </c>
      <c r="Q88" s="44">
        <f t="shared" si="20"/>
        <v>60</v>
      </c>
      <c r="R88" s="45">
        <f t="shared" si="21"/>
        <v>0.5</v>
      </c>
      <c r="S88" s="44" t="str">
        <f t="shared" si="22"/>
        <v>GROWTH</v>
      </c>
      <c r="T88" s="43">
        <v>160</v>
      </c>
      <c r="U88" s="46" t="str">
        <f t="shared" si="23"/>
        <v>Apr</v>
      </c>
      <c r="V88" s="42">
        <v>160</v>
      </c>
      <c r="W88" s="47">
        <f t="shared" si="24"/>
        <v>20</v>
      </c>
      <c r="X88" s="48">
        <f t="shared" si="25"/>
        <v>0.125</v>
      </c>
      <c r="Y88" s="47" t="str">
        <f t="shared" si="26"/>
        <v>GROWTH</v>
      </c>
      <c r="Z88" s="138">
        <v>0</v>
      </c>
      <c r="AA88" s="133"/>
      <c r="AB88" s="133" t="s">
        <v>121</v>
      </c>
      <c r="AC88" s="133" t="s">
        <v>121</v>
      </c>
      <c r="AD88" s="27">
        <f t="shared" si="27"/>
        <v>0</v>
      </c>
    </row>
    <row r="89" spans="1:30" s="139" customFormat="1" ht="13.8">
      <c r="A89" s="133" t="s">
        <v>121</v>
      </c>
      <c r="B89" s="134" t="s">
        <v>16</v>
      </c>
      <c r="C89" s="135" t="s">
        <v>338</v>
      </c>
      <c r="D89" s="135">
        <v>1000000736</v>
      </c>
      <c r="E89" s="136" t="s">
        <v>339</v>
      </c>
      <c r="F89" s="137">
        <v>42929</v>
      </c>
      <c r="G89" s="40" t="str">
        <f t="shared" si="14"/>
        <v>Targeted Dealer</v>
      </c>
      <c r="H89" s="40"/>
      <c r="I89" s="41">
        <v>610</v>
      </c>
      <c r="J89" s="41">
        <f t="shared" si="15"/>
        <v>569.33333333333326</v>
      </c>
      <c r="K89" s="43">
        <v>850.5</v>
      </c>
      <c r="L89" s="43">
        <f t="shared" si="16"/>
        <v>-240.5</v>
      </c>
      <c r="M89" s="43">
        <f t="shared" si="17"/>
        <v>149.38524590163937</v>
      </c>
      <c r="N89" s="42">
        <v>818.85</v>
      </c>
      <c r="O89" s="45" t="str">
        <f t="shared" si="18"/>
        <v>Mar</v>
      </c>
      <c r="P89" s="42">
        <f t="shared" si="19"/>
        <v>818.85</v>
      </c>
      <c r="Q89" s="44">
        <f t="shared" si="20"/>
        <v>31.649999999999977</v>
      </c>
      <c r="R89" s="45">
        <f t="shared" si="21"/>
        <v>3.8651767723026254E-2</v>
      </c>
      <c r="S89" s="44" t="str">
        <f t="shared" si="22"/>
        <v>GROWTH</v>
      </c>
      <c r="T89" s="43">
        <v>567.5</v>
      </c>
      <c r="U89" s="46" t="str">
        <f t="shared" si="23"/>
        <v>Apr</v>
      </c>
      <c r="V89" s="42">
        <v>567.5</v>
      </c>
      <c r="W89" s="47">
        <f t="shared" si="24"/>
        <v>283</v>
      </c>
      <c r="X89" s="48">
        <f t="shared" si="25"/>
        <v>0.49867841409691627</v>
      </c>
      <c r="Y89" s="47" t="str">
        <f t="shared" si="26"/>
        <v>GROWTH</v>
      </c>
      <c r="Z89" s="138">
        <v>0</v>
      </c>
      <c r="AA89" s="133"/>
      <c r="AB89" s="133" t="s">
        <v>121</v>
      </c>
      <c r="AC89" s="133" t="s">
        <v>121</v>
      </c>
      <c r="AD89" s="27">
        <f t="shared" si="27"/>
        <v>0</v>
      </c>
    </row>
    <row r="90" spans="1:30" s="139" customFormat="1" ht="13.8">
      <c r="A90" s="133" t="s">
        <v>121</v>
      </c>
      <c r="B90" s="134" t="s">
        <v>3924</v>
      </c>
      <c r="C90" s="135" t="s">
        <v>340</v>
      </c>
      <c r="D90" s="135">
        <v>1000000725</v>
      </c>
      <c r="E90" s="136" t="s">
        <v>341</v>
      </c>
      <c r="F90" s="137">
        <v>43252</v>
      </c>
      <c r="G90" s="40" t="str">
        <f t="shared" si="14"/>
        <v>Targeted Dealer</v>
      </c>
      <c r="H90" s="40"/>
      <c r="I90" s="41">
        <v>280</v>
      </c>
      <c r="J90" s="41">
        <f t="shared" si="15"/>
        <v>261.33333333333337</v>
      </c>
      <c r="K90" s="43">
        <v>277.5</v>
      </c>
      <c r="L90" s="43">
        <f t="shared" si="16"/>
        <v>2.5</v>
      </c>
      <c r="M90" s="43">
        <f t="shared" si="17"/>
        <v>106.1862244897959</v>
      </c>
      <c r="N90" s="42">
        <v>380</v>
      </c>
      <c r="O90" s="45" t="str">
        <f t="shared" si="18"/>
        <v>Mar</v>
      </c>
      <c r="P90" s="42">
        <f t="shared" si="19"/>
        <v>380</v>
      </c>
      <c r="Q90" s="44">
        <f t="shared" si="20"/>
        <v>-102.5</v>
      </c>
      <c r="R90" s="45">
        <f t="shared" si="21"/>
        <v>-0.26973684210526316</v>
      </c>
      <c r="S90" s="44" t="str">
        <f t="shared" si="22"/>
        <v>DEGROWTH</v>
      </c>
      <c r="T90" s="43">
        <v>280.5</v>
      </c>
      <c r="U90" s="46" t="str">
        <f t="shared" si="23"/>
        <v>Apr</v>
      </c>
      <c r="V90" s="42">
        <v>280.5</v>
      </c>
      <c r="W90" s="47">
        <f t="shared" si="24"/>
        <v>-3</v>
      </c>
      <c r="X90" s="48">
        <f t="shared" si="25"/>
        <v>-1.0695187165775444E-2</v>
      </c>
      <c r="Y90" s="47" t="str">
        <f t="shared" si="26"/>
        <v>DEGROWTH</v>
      </c>
      <c r="Z90" s="138">
        <v>0</v>
      </c>
      <c r="AA90" s="133"/>
      <c r="AB90" s="133" t="s">
        <v>121</v>
      </c>
      <c r="AC90" s="133" t="s">
        <v>121</v>
      </c>
      <c r="AD90" s="27">
        <f t="shared" si="27"/>
        <v>0</v>
      </c>
    </row>
    <row r="91" spans="1:30" s="139" customFormat="1" ht="13.8">
      <c r="A91" s="133" t="s">
        <v>121</v>
      </c>
      <c r="B91" s="134" t="s">
        <v>16</v>
      </c>
      <c r="C91" s="135" t="s">
        <v>344</v>
      </c>
      <c r="D91" s="135">
        <v>1000000738</v>
      </c>
      <c r="E91" s="136" t="s">
        <v>345</v>
      </c>
      <c r="F91" s="137">
        <v>43326</v>
      </c>
      <c r="G91" s="40" t="str">
        <f t="shared" si="14"/>
        <v>Targeted Dealer</v>
      </c>
      <c r="H91" s="40"/>
      <c r="I91" s="41">
        <v>280</v>
      </c>
      <c r="J91" s="41">
        <f t="shared" si="15"/>
        <v>261.33333333333337</v>
      </c>
      <c r="K91" s="43">
        <v>280</v>
      </c>
      <c r="L91" s="43">
        <f t="shared" si="16"/>
        <v>0</v>
      </c>
      <c r="M91" s="43">
        <f t="shared" si="17"/>
        <v>107.14285714285712</v>
      </c>
      <c r="N91" s="42">
        <v>230</v>
      </c>
      <c r="O91" s="45" t="str">
        <f t="shared" si="18"/>
        <v>Mar</v>
      </c>
      <c r="P91" s="42">
        <f t="shared" si="19"/>
        <v>230</v>
      </c>
      <c r="Q91" s="44">
        <f t="shared" si="20"/>
        <v>50</v>
      </c>
      <c r="R91" s="45">
        <f t="shared" si="21"/>
        <v>0.21739130434782616</v>
      </c>
      <c r="S91" s="44" t="str">
        <f t="shared" si="22"/>
        <v>GROWTH</v>
      </c>
      <c r="T91" s="43">
        <v>240</v>
      </c>
      <c r="U91" s="46" t="str">
        <f t="shared" si="23"/>
        <v>Apr</v>
      </c>
      <c r="V91" s="42">
        <v>240</v>
      </c>
      <c r="W91" s="47">
        <f t="shared" si="24"/>
        <v>40</v>
      </c>
      <c r="X91" s="48">
        <f t="shared" si="25"/>
        <v>0.16666666666666674</v>
      </c>
      <c r="Y91" s="47" t="str">
        <f t="shared" si="26"/>
        <v>GROWTH</v>
      </c>
      <c r="Z91" s="138">
        <v>0</v>
      </c>
      <c r="AA91" s="133"/>
      <c r="AB91" s="133" t="s">
        <v>121</v>
      </c>
      <c r="AC91" s="133" t="s">
        <v>121</v>
      </c>
      <c r="AD91" s="27">
        <f t="shared" si="27"/>
        <v>0</v>
      </c>
    </row>
    <row r="92" spans="1:30" s="139" customFormat="1" ht="13.8">
      <c r="A92" s="133" t="s">
        <v>121</v>
      </c>
      <c r="B92" s="134" t="s">
        <v>3924</v>
      </c>
      <c r="C92" s="135" t="s">
        <v>346</v>
      </c>
      <c r="D92" s="135">
        <v>1000000731</v>
      </c>
      <c r="E92" s="136" t="s">
        <v>347</v>
      </c>
      <c r="F92" s="137">
        <v>43426</v>
      </c>
      <c r="G92" s="40" t="str">
        <f t="shared" si="14"/>
        <v>Targeted Dealer</v>
      </c>
      <c r="H92" s="40"/>
      <c r="I92" s="41">
        <v>260</v>
      </c>
      <c r="J92" s="41">
        <f t="shared" si="15"/>
        <v>242.66666666666666</v>
      </c>
      <c r="K92" s="43">
        <v>247</v>
      </c>
      <c r="L92" s="43">
        <f t="shared" si="16"/>
        <v>13</v>
      </c>
      <c r="M92" s="43">
        <f t="shared" si="17"/>
        <v>101.78571428571428</v>
      </c>
      <c r="N92" s="42">
        <v>282.5</v>
      </c>
      <c r="O92" s="45" t="str">
        <f t="shared" si="18"/>
        <v>Mar</v>
      </c>
      <c r="P92" s="42">
        <f t="shared" si="19"/>
        <v>282.5</v>
      </c>
      <c r="Q92" s="44">
        <f t="shared" si="20"/>
        <v>-35.5</v>
      </c>
      <c r="R92" s="45">
        <f t="shared" si="21"/>
        <v>-0.12566371681415933</v>
      </c>
      <c r="S92" s="44" t="str">
        <f t="shared" si="22"/>
        <v>DEGROWTH</v>
      </c>
      <c r="T92" s="43">
        <v>304</v>
      </c>
      <c r="U92" s="46" t="str">
        <f t="shared" si="23"/>
        <v>Apr</v>
      </c>
      <c r="V92" s="42">
        <v>304</v>
      </c>
      <c r="W92" s="47">
        <f t="shared" si="24"/>
        <v>-57</v>
      </c>
      <c r="X92" s="48">
        <f t="shared" si="25"/>
        <v>-0.1875</v>
      </c>
      <c r="Y92" s="47" t="str">
        <f t="shared" si="26"/>
        <v>DEGROWTH</v>
      </c>
      <c r="Z92" s="138">
        <v>0</v>
      </c>
      <c r="AA92" s="133"/>
      <c r="AB92" s="133" t="s">
        <v>121</v>
      </c>
      <c r="AC92" s="133" t="s">
        <v>121</v>
      </c>
      <c r="AD92" s="27">
        <f t="shared" si="27"/>
        <v>0</v>
      </c>
    </row>
    <row r="93" spans="1:30" s="139" customFormat="1" ht="13.8">
      <c r="A93" s="133" t="s">
        <v>121</v>
      </c>
      <c r="B93" s="134" t="s">
        <v>16</v>
      </c>
      <c r="C93" s="135" t="s">
        <v>348</v>
      </c>
      <c r="D93" s="135">
        <v>1000001067</v>
      </c>
      <c r="E93" s="136" t="s">
        <v>349</v>
      </c>
      <c r="F93" s="137">
        <v>43647</v>
      </c>
      <c r="G93" s="40" t="str">
        <f t="shared" si="14"/>
        <v>Targeted Dealer</v>
      </c>
      <c r="H93" s="40"/>
      <c r="I93" s="41">
        <v>20</v>
      </c>
      <c r="J93" s="41">
        <f t="shared" si="15"/>
        <v>18.666666666666664</v>
      </c>
      <c r="K93" s="43">
        <v>20.75</v>
      </c>
      <c r="L93" s="43">
        <f t="shared" si="16"/>
        <v>-0.75</v>
      </c>
      <c r="M93" s="43">
        <f t="shared" si="17"/>
        <v>111.16071428571429</v>
      </c>
      <c r="N93" s="42">
        <v>4.5</v>
      </c>
      <c r="O93" s="45" t="str">
        <f t="shared" si="18"/>
        <v>Mar</v>
      </c>
      <c r="P93" s="42">
        <f t="shared" si="19"/>
        <v>4.5</v>
      </c>
      <c r="Q93" s="44">
        <f t="shared" si="20"/>
        <v>16.25</v>
      </c>
      <c r="R93" s="45">
        <f t="shared" si="21"/>
        <v>3.6111111111111107</v>
      </c>
      <c r="S93" s="44" t="str">
        <f t="shared" si="22"/>
        <v>GROWTH</v>
      </c>
      <c r="T93" s="43">
        <v>1.75</v>
      </c>
      <c r="U93" s="46" t="str">
        <f t="shared" si="23"/>
        <v>Apr</v>
      </c>
      <c r="V93" s="42">
        <v>1.75</v>
      </c>
      <c r="W93" s="47">
        <f t="shared" si="24"/>
        <v>19</v>
      </c>
      <c r="X93" s="48">
        <f t="shared" si="25"/>
        <v>10.857142857142858</v>
      </c>
      <c r="Y93" s="47" t="str">
        <f t="shared" si="26"/>
        <v>GROWTH</v>
      </c>
      <c r="Z93" s="138">
        <v>0</v>
      </c>
      <c r="AA93" s="133"/>
      <c r="AB93" s="133" t="s">
        <v>121</v>
      </c>
      <c r="AC93" s="133" t="s">
        <v>121</v>
      </c>
      <c r="AD93" s="27">
        <f t="shared" si="27"/>
        <v>0</v>
      </c>
    </row>
    <row r="94" spans="1:30" s="139" customFormat="1" ht="13.8">
      <c r="A94" s="133" t="s">
        <v>121</v>
      </c>
      <c r="B94" s="134" t="s">
        <v>16</v>
      </c>
      <c r="C94" s="135" t="s">
        <v>350</v>
      </c>
      <c r="D94" s="135">
        <v>1000001066</v>
      </c>
      <c r="E94" s="136" t="s">
        <v>351</v>
      </c>
      <c r="F94" s="137">
        <v>43843</v>
      </c>
      <c r="G94" s="40" t="str">
        <f t="shared" si="14"/>
        <v>Targeted Dealer</v>
      </c>
      <c r="H94" s="40"/>
      <c r="I94" s="41">
        <v>295</v>
      </c>
      <c r="J94" s="41">
        <f t="shared" si="15"/>
        <v>275.33333333333337</v>
      </c>
      <c r="K94" s="43">
        <v>240</v>
      </c>
      <c r="L94" s="43">
        <f t="shared" si="16"/>
        <v>55</v>
      </c>
      <c r="M94" s="43">
        <f t="shared" si="17"/>
        <v>87.167070217917654</v>
      </c>
      <c r="N94" s="42">
        <v>350</v>
      </c>
      <c r="O94" s="45" t="str">
        <f t="shared" si="18"/>
        <v>Mar</v>
      </c>
      <c r="P94" s="42">
        <f t="shared" si="19"/>
        <v>350</v>
      </c>
      <c r="Q94" s="44">
        <f t="shared" si="20"/>
        <v>-110</v>
      </c>
      <c r="R94" s="45">
        <f t="shared" si="21"/>
        <v>-0.31428571428571428</v>
      </c>
      <c r="S94" s="44" t="str">
        <f t="shared" si="22"/>
        <v>DEGROWTH</v>
      </c>
      <c r="T94" s="43">
        <v>267.10000000000002</v>
      </c>
      <c r="U94" s="46" t="str">
        <f t="shared" si="23"/>
        <v>Apr</v>
      </c>
      <c r="V94" s="42">
        <v>267.10000000000002</v>
      </c>
      <c r="W94" s="47">
        <f t="shared" si="24"/>
        <v>-27.100000000000023</v>
      </c>
      <c r="X94" s="48">
        <f t="shared" si="25"/>
        <v>-0.10146012729314868</v>
      </c>
      <c r="Y94" s="47" t="str">
        <f t="shared" si="26"/>
        <v>DEGROWTH</v>
      </c>
      <c r="Z94" s="138">
        <v>0</v>
      </c>
      <c r="AA94" s="133"/>
      <c r="AB94" s="133" t="s">
        <v>121</v>
      </c>
      <c r="AC94" s="133" t="s">
        <v>121</v>
      </c>
      <c r="AD94" s="27">
        <f t="shared" si="27"/>
        <v>0</v>
      </c>
    </row>
    <row r="95" spans="1:30" s="139" customFormat="1" ht="13.8">
      <c r="A95" s="133" t="s">
        <v>121</v>
      </c>
      <c r="B95" s="134" t="s">
        <v>3924</v>
      </c>
      <c r="C95" s="135" t="s">
        <v>352</v>
      </c>
      <c r="D95" s="135">
        <v>1000000734</v>
      </c>
      <c r="E95" s="136" t="s">
        <v>353</v>
      </c>
      <c r="F95" s="137">
        <v>43899</v>
      </c>
      <c r="G95" s="40" t="str">
        <f t="shared" si="14"/>
        <v>Targeted Dealer</v>
      </c>
      <c r="H95" s="40"/>
      <c r="I95" s="41">
        <v>120</v>
      </c>
      <c r="J95" s="41">
        <f t="shared" si="15"/>
        <v>112</v>
      </c>
      <c r="K95" s="43">
        <v>50</v>
      </c>
      <c r="L95" s="43">
        <f t="shared" si="16"/>
        <v>70</v>
      </c>
      <c r="M95" s="43">
        <f t="shared" si="17"/>
        <v>44.642857142857139</v>
      </c>
      <c r="N95" s="42">
        <v>75</v>
      </c>
      <c r="O95" s="45" t="str">
        <f t="shared" si="18"/>
        <v>Mar</v>
      </c>
      <c r="P95" s="42">
        <f t="shared" si="19"/>
        <v>75</v>
      </c>
      <c r="Q95" s="44">
        <f t="shared" si="20"/>
        <v>-25</v>
      </c>
      <c r="R95" s="45">
        <f t="shared" si="21"/>
        <v>-0.33333333333333337</v>
      </c>
      <c r="S95" s="44" t="str">
        <f t="shared" si="22"/>
        <v>DEGROWTH</v>
      </c>
      <c r="T95" s="43">
        <v>160</v>
      </c>
      <c r="U95" s="46" t="str">
        <f t="shared" si="23"/>
        <v>Apr</v>
      </c>
      <c r="V95" s="42">
        <v>160</v>
      </c>
      <c r="W95" s="47">
        <f t="shared" si="24"/>
        <v>-110</v>
      </c>
      <c r="X95" s="48">
        <f t="shared" si="25"/>
        <v>-0.6875</v>
      </c>
      <c r="Y95" s="47" t="str">
        <f t="shared" si="26"/>
        <v>DEGROWTH</v>
      </c>
      <c r="Z95" s="138">
        <v>0</v>
      </c>
      <c r="AA95" s="133"/>
      <c r="AB95" s="133" t="s">
        <v>121</v>
      </c>
      <c r="AC95" s="133" t="s">
        <v>121</v>
      </c>
      <c r="AD95" s="27">
        <f t="shared" si="27"/>
        <v>0</v>
      </c>
    </row>
    <row r="96" spans="1:30" s="139" customFormat="1" ht="13.8">
      <c r="A96" s="133" t="s">
        <v>121</v>
      </c>
      <c r="B96" s="134" t="s">
        <v>16</v>
      </c>
      <c r="C96" s="135" t="s">
        <v>354</v>
      </c>
      <c r="D96" s="135">
        <v>1000001068</v>
      </c>
      <c r="E96" s="136" t="s">
        <v>355</v>
      </c>
      <c r="F96" s="137">
        <v>44050</v>
      </c>
      <c r="G96" s="40" t="str">
        <f t="shared" si="14"/>
        <v>Targeted Dealer</v>
      </c>
      <c r="H96" s="40"/>
      <c r="I96" s="41">
        <v>50</v>
      </c>
      <c r="J96" s="41">
        <f t="shared" si="15"/>
        <v>46.666666666666671</v>
      </c>
      <c r="K96" s="43">
        <v>72.25</v>
      </c>
      <c r="L96" s="43">
        <f t="shared" si="16"/>
        <v>-22.25</v>
      </c>
      <c r="M96" s="43">
        <f t="shared" si="17"/>
        <v>154.82142857142856</v>
      </c>
      <c r="N96" s="42">
        <v>101.5</v>
      </c>
      <c r="O96" s="45" t="str">
        <f t="shared" si="18"/>
        <v>Mar</v>
      </c>
      <c r="P96" s="42">
        <f t="shared" si="19"/>
        <v>101.5</v>
      </c>
      <c r="Q96" s="44">
        <f t="shared" si="20"/>
        <v>-29.25</v>
      </c>
      <c r="R96" s="45">
        <f t="shared" si="21"/>
        <v>-0.28817733990147787</v>
      </c>
      <c r="S96" s="44" t="str">
        <f t="shared" si="22"/>
        <v>DEGROWTH</v>
      </c>
      <c r="T96" s="43">
        <v>40</v>
      </c>
      <c r="U96" s="46" t="str">
        <f t="shared" si="23"/>
        <v>Apr</v>
      </c>
      <c r="V96" s="42">
        <v>40</v>
      </c>
      <c r="W96" s="47">
        <f t="shared" si="24"/>
        <v>32.25</v>
      </c>
      <c r="X96" s="48">
        <f t="shared" si="25"/>
        <v>0.80624999999999991</v>
      </c>
      <c r="Y96" s="47" t="str">
        <f t="shared" si="26"/>
        <v>GROWTH</v>
      </c>
      <c r="Z96" s="138">
        <v>0</v>
      </c>
      <c r="AA96" s="133"/>
      <c r="AB96" s="133" t="s">
        <v>121</v>
      </c>
      <c r="AC96" s="133" t="s">
        <v>121</v>
      </c>
      <c r="AD96" s="27">
        <f t="shared" si="27"/>
        <v>0</v>
      </c>
    </row>
    <row r="97" spans="1:30" s="139" customFormat="1" ht="13.8">
      <c r="A97" s="133" t="s">
        <v>121</v>
      </c>
      <c r="B97" s="134" t="s">
        <v>3924</v>
      </c>
      <c r="C97" s="135" t="s">
        <v>356</v>
      </c>
      <c r="D97" s="135">
        <v>1000001069</v>
      </c>
      <c r="E97" s="136" t="s">
        <v>357</v>
      </c>
      <c r="F97" s="137">
        <v>44256</v>
      </c>
      <c r="G97" s="40" t="str">
        <f t="shared" si="14"/>
        <v>Targeted Dealer</v>
      </c>
      <c r="H97" s="40"/>
      <c r="I97" s="41">
        <v>100</v>
      </c>
      <c r="J97" s="41">
        <f t="shared" si="15"/>
        <v>93.333333333333343</v>
      </c>
      <c r="K97" s="43">
        <v>120</v>
      </c>
      <c r="L97" s="43">
        <f t="shared" si="16"/>
        <v>-20</v>
      </c>
      <c r="M97" s="43">
        <f t="shared" si="17"/>
        <v>128.57142857142856</v>
      </c>
      <c r="N97" s="42">
        <v>120</v>
      </c>
      <c r="O97" s="45" t="str">
        <f t="shared" si="18"/>
        <v>Mar</v>
      </c>
      <c r="P97" s="42">
        <f t="shared" si="19"/>
        <v>120</v>
      </c>
      <c r="Q97" s="44">
        <f t="shared" si="20"/>
        <v>0</v>
      </c>
      <c r="R97" s="45">
        <f t="shared" si="21"/>
        <v>0</v>
      </c>
      <c r="S97" s="44" t="str">
        <f t="shared" si="22"/>
        <v>GROWTH</v>
      </c>
      <c r="T97" s="43">
        <v>64.5</v>
      </c>
      <c r="U97" s="46" t="str">
        <f t="shared" si="23"/>
        <v>Apr</v>
      </c>
      <c r="V97" s="42">
        <v>64.5</v>
      </c>
      <c r="W97" s="47">
        <f t="shared" si="24"/>
        <v>55.5</v>
      </c>
      <c r="X97" s="48">
        <f t="shared" si="25"/>
        <v>0.86046511627906974</v>
      </c>
      <c r="Y97" s="47" t="str">
        <f t="shared" si="26"/>
        <v>GROWTH</v>
      </c>
      <c r="Z97" s="138">
        <v>0</v>
      </c>
      <c r="AA97" s="133"/>
      <c r="AB97" s="133" t="s">
        <v>121</v>
      </c>
      <c r="AC97" s="133" t="s">
        <v>121</v>
      </c>
      <c r="AD97" s="27">
        <f t="shared" si="27"/>
        <v>0</v>
      </c>
    </row>
    <row r="98" spans="1:30" s="139" customFormat="1" ht="13.8">
      <c r="A98" s="133" t="s">
        <v>121</v>
      </c>
      <c r="B98" s="134" t="s">
        <v>3924</v>
      </c>
      <c r="C98" s="135" t="s">
        <v>358</v>
      </c>
      <c r="D98" s="135">
        <v>1000001065</v>
      </c>
      <c r="E98" s="136" t="s">
        <v>359</v>
      </c>
      <c r="F98" s="137">
        <v>44296</v>
      </c>
      <c r="G98" s="40" t="str">
        <f t="shared" si="14"/>
        <v>Targeted Dealer</v>
      </c>
      <c r="H98" s="40"/>
      <c r="I98" s="41">
        <v>360</v>
      </c>
      <c r="J98" s="41">
        <f t="shared" si="15"/>
        <v>336</v>
      </c>
      <c r="K98" s="43">
        <v>255</v>
      </c>
      <c r="L98" s="43">
        <f t="shared" si="16"/>
        <v>105</v>
      </c>
      <c r="M98" s="43">
        <f t="shared" si="17"/>
        <v>75.892857142857139</v>
      </c>
      <c r="N98" s="42">
        <v>280</v>
      </c>
      <c r="O98" s="45" t="str">
        <f t="shared" si="18"/>
        <v>Mar</v>
      </c>
      <c r="P98" s="42">
        <f t="shared" si="19"/>
        <v>280</v>
      </c>
      <c r="Q98" s="44">
        <f t="shared" si="20"/>
        <v>-25</v>
      </c>
      <c r="R98" s="45">
        <f t="shared" si="21"/>
        <v>-8.9285714285714302E-2</v>
      </c>
      <c r="S98" s="44" t="str">
        <f t="shared" si="22"/>
        <v>DEGROWTH</v>
      </c>
      <c r="T98" s="43">
        <v>260</v>
      </c>
      <c r="U98" s="46" t="str">
        <f t="shared" si="23"/>
        <v>Apr</v>
      </c>
      <c r="V98" s="42">
        <v>260</v>
      </c>
      <c r="W98" s="47">
        <f t="shared" si="24"/>
        <v>-5</v>
      </c>
      <c r="X98" s="48">
        <f t="shared" si="25"/>
        <v>-1.9230769230769273E-2</v>
      </c>
      <c r="Y98" s="47" t="str">
        <f t="shared" si="26"/>
        <v>DEGROWTH</v>
      </c>
      <c r="Z98" s="138">
        <v>0</v>
      </c>
      <c r="AA98" s="133"/>
      <c r="AB98" s="133" t="s">
        <v>121</v>
      </c>
      <c r="AC98" s="133" t="s">
        <v>121</v>
      </c>
      <c r="AD98" s="27">
        <f t="shared" si="27"/>
        <v>0</v>
      </c>
    </row>
    <row r="99" spans="1:30" s="139" customFormat="1" ht="13.8">
      <c r="A99" s="133" t="s">
        <v>121</v>
      </c>
      <c r="B99" s="134" t="s">
        <v>16</v>
      </c>
      <c r="C99" s="135" t="s">
        <v>360</v>
      </c>
      <c r="D99" s="135">
        <v>1000002403</v>
      </c>
      <c r="E99" s="136" t="s">
        <v>361</v>
      </c>
      <c r="F99" s="137">
        <v>44560</v>
      </c>
      <c r="G99" s="40" t="str">
        <f t="shared" si="14"/>
        <v>Targeted Dealer</v>
      </c>
      <c r="H99" s="40"/>
      <c r="I99" s="41">
        <v>35</v>
      </c>
      <c r="J99" s="41">
        <f t="shared" si="15"/>
        <v>32.666666666666671</v>
      </c>
      <c r="K99" s="43">
        <v>20</v>
      </c>
      <c r="L99" s="43">
        <f t="shared" si="16"/>
        <v>15</v>
      </c>
      <c r="M99" s="43">
        <f t="shared" si="17"/>
        <v>61.224489795918359</v>
      </c>
      <c r="N99" s="42">
        <v>18.5</v>
      </c>
      <c r="O99" s="45" t="str">
        <f t="shared" si="18"/>
        <v>Mar</v>
      </c>
      <c r="P99" s="42">
        <f t="shared" si="19"/>
        <v>18.5</v>
      </c>
      <c r="Q99" s="44">
        <f t="shared" si="20"/>
        <v>1.5</v>
      </c>
      <c r="R99" s="45">
        <f t="shared" si="21"/>
        <v>8.1081081081081141E-2</v>
      </c>
      <c r="S99" s="44" t="str">
        <f t="shared" si="22"/>
        <v>GROWTH</v>
      </c>
      <c r="T99" s="43">
        <v>22</v>
      </c>
      <c r="U99" s="46" t="str">
        <f t="shared" si="23"/>
        <v>Apr</v>
      </c>
      <c r="V99" s="42">
        <v>22</v>
      </c>
      <c r="W99" s="47">
        <f t="shared" si="24"/>
        <v>-2</v>
      </c>
      <c r="X99" s="48">
        <f t="shared" si="25"/>
        <v>-9.0909090909090939E-2</v>
      </c>
      <c r="Y99" s="47" t="str">
        <f t="shared" si="26"/>
        <v>DEGROWTH</v>
      </c>
      <c r="Z99" s="138">
        <v>0</v>
      </c>
      <c r="AA99" s="133"/>
      <c r="AB99" s="133" t="s">
        <v>121</v>
      </c>
      <c r="AC99" s="133" t="s">
        <v>121</v>
      </c>
      <c r="AD99" s="27">
        <f t="shared" si="27"/>
        <v>0</v>
      </c>
    </row>
    <row r="100" spans="1:30" s="139" customFormat="1" ht="13.8">
      <c r="A100" s="133" t="s">
        <v>121</v>
      </c>
      <c r="B100" s="134" t="s">
        <v>16</v>
      </c>
      <c r="C100" s="135" t="s">
        <v>362</v>
      </c>
      <c r="D100" s="135">
        <v>1000002406</v>
      </c>
      <c r="E100" s="136" t="s">
        <v>363</v>
      </c>
      <c r="F100" s="137">
        <v>44574</v>
      </c>
      <c r="G100" s="40" t="str">
        <f t="shared" si="14"/>
        <v>Targeted Dealer</v>
      </c>
      <c r="H100" s="40"/>
      <c r="I100" s="41">
        <v>80</v>
      </c>
      <c r="J100" s="41">
        <f t="shared" si="15"/>
        <v>74.666666666666657</v>
      </c>
      <c r="K100" s="43">
        <v>92</v>
      </c>
      <c r="L100" s="43">
        <f t="shared" si="16"/>
        <v>-12</v>
      </c>
      <c r="M100" s="43">
        <f t="shared" si="17"/>
        <v>123.21428571428572</v>
      </c>
      <c r="N100" s="42">
        <v>70</v>
      </c>
      <c r="O100" s="45" t="str">
        <f t="shared" si="18"/>
        <v>Mar</v>
      </c>
      <c r="P100" s="42">
        <f t="shared" si="19"/>
        <v>70</v>
      </c>
      <c r="Q100" s="44">
        <f t="shared" si="20"/>
        <v>22</v>
      </c>
      <c r="R100" s="45">
        <f t="shared" si="21"/>
        <v>0.31428571428571428</v>
      </c>
      <c r="S100" s="44" t="str">
        <f t="shared" si="22"/>
        <v>GROWTH</v>
      </c>
      <c r="T100" s="43">
        <v>78</v>
      </c>
      <c r="U100" s="46" t="str">
        <f t="shared" si="23"/>
        <v>Apr</v>
      </c>
      <c r="V100" s="42">
        <v>78</v>
      </c>
      <c r="W100" s="47">
        <f t="shared" si="24"/>
        <v>14</v>
      </c>
      <c r="X100" s="48">
        <f t="shared" si="25"/>
        <v>0.17948717948717952</v>
      </c>
      <c r="Y100" s="47" t="str">
        <f t="shared" si="26"/>
        <v>GROWTH</v>
      </c>
      <c r="Z100" s="138">
        <v>0</v>
      </c>
      <c r="AA100" s="133"/>
      <c r="AB100" s="133" t="s">
        <v>121</v>
      </c>
      <c r="AC100" s="133" t="s">
        <v>121</v>
      </c>
      <c r="AD100" s="27">
        <f t="shared" si="27"/>
        <v>0</v>
      </c>
    </row>
    <row r="101" spans="1:30" s="139" customFormat="1" ht="13.8">
      <c r="A101" s="133" t="s">
        <v>121</v>
      </c>
      <c r="B101" s="134" t="s">
        <v>3924</v>
      </c>
      <c r="C101" s="135" t="s">
        <v>364</v>
      </c>
      <c r="D101" s="135">
        <v>1000002619</v>
      </c>
      <c r="E101" s="136" t="s">
        <v>365</v>
      </c>
      <c r="F101" s="137">
        <v>44628</v>
      </c>
      <c r="G101" s="40" t="str">
        <f t="shared" si="14"/>
        <v>Targeted Dealer</v>
      </c>
      <c r="H101" s="40"/>
      <c r="I101" s="41">
        <v>40</v>
      </c>
      <c r="J101" s="41">
        <f t="shared" si="15"/>
        <v>37.333333333333329</v>
      </c>
      <c r="K101" s="43">
        <v>76</v>
      </c>
      <c r="L101" s="43">
        <f t="shared" si="16"/>
        <v>-36</v>
      </c>
      <c r="M101" s="43">
        <f t="shared" si="17"/>
        <v>203.57142857142858</v>
      </c>
      <c r="N101" s="42">
        <v>120</v>
      </c>
      <c r="O101" s="45" t="str">
        <f t="shared" si="18"/>
        <v>Mar</v>
      </c>
      <c r="P101" s="42">
        <f t="shared" si="19"/>
        <v>120</v>
      </c>
      <c r="Q101" s="44">
        <f t="shared" si="20"/>
        <v>-44</v>
      </c>
      <c r="R101" s="45">
        <f t="shared" si="21"/>
        <v>-0.3666666666666667</v>
      </c>
      <c r="S101" s="44" t="str">
        <f t="shared" si="22"/>
        <v>DEGROWTH</v>
      </c>
      <c r="T101" s="43">
        <v>20</v>
      </c>
      <c r="U101" s="46" t="str">
        <f t="shared" si="23"/>
        <v>Apr</v>
      </c>
      <c r="V101" s="42">
        <v>20</v>
      </c>
      <c r="W101" s="47">
        <f t="shared" si="24"/>
        <v>56</v>
      </c>
      <c r="X101" s="48">
        <f t="shared" si="25"/>
        <v>2.8</v>
      </c>
      <c r="Y101" s="47" t="str">
        <f t="shared" si="26"/>
        <v>GROWTH</v>
      </c>
      <c r="Z101" s="138">
        <v>0</v>
      </c>
      <c r="AA101" s="133"/>
      <c r="AB101" s="133" t="s">
        <v>121</v>
      </c>
      <c r="AC101" s="133" t="s">
        <v>121</v>
      </c>
      <c r="AD101" s="27">
        <f t="shared" si="27"/>
        <v>0</v>
      </c>
    </row>
    <row r="102" spans="1:30" s="139" customFormat="1" ht="13.8">
      <c r="A102" s="133" t="s">
        <v>121</v>
      </c>
      <c r="B102" s="134" t="s">
        <v>3924</v>
      </c>
      <c r="C102" s="135" t="s">
        <v>366</v>
      </c>
      <c r="D102" s="135">
        <v>1000002761</v>
      </c>
      <c r="E102" s="136" t="s">
        <v>367</v>
      </c>
      <c r="F102" s="137">
        <v>44706</v>
      </c>
      <c r="G102" s="40" t="str">
        <f t="shared" si="14"/>
        <v>Targeted Dealer</v>
      </c>
      <c r="H102" s="40"/>
      <c r="I102" s="41">
        <v>100</v>
      </c>
      <c r="J102" s="41">
        <f t="shared" si="15"/>
        <v>93.333333333333343</v>
      </c>
      <c r="K102" s="43">
        <v>95</v>
      </c>
      <c r="L102" s="43">
        <f t="shared" si="16"/>
        <v>5</v>
      </c>
      <c r="M102" s="43">
        <f t="shared" si="17"/>
        <v>101.78571428571428</v>
      </c>
      <c r="N102" s="42">
        <v>80</v>
      </c>
      <c r="O102" s="45" t="str">
        <f t="shared" si="18"/>
        <v>Mar</v>
      </c>
      <c r="P102" s="42">
        <f t="shared" si="19"/>
        <v>80</v>
      </c>
      <c r="Q102" s="44">
        <f t="shared" si="20"/>
        <v>15</v>
      </c>
      <c r="R102" s="45">
        <f t="shared" si="21"/>
        <v>0.1875</v>
      </c>
      <c r="S102" s="44" t="str">
        <f t="shared" si="22"/>
        <v>GROWTH</v>
      </c>
      <c r="T102" s="43">
        <v>65</v>
      </c>
      <c r="U102" s="46" t="str">
        <f t="shared" si="23"/>
        <v>Apr</v>
      </c>
      <c r="V102" s="42">
        <v>65</v>
      </c>
      <c r="W102" s="47">
        <f t="shared" si="24"/>
        <v>30</v>
      </c>
      <c r="X102" s="48">
        <f t="shared" si="25"/>
        <v>0.46153846153846145</v>
      </c>
      <c r="Y102" s="47" t="str">
        <f t="shared" si="26"/>
        <v>GROWTH</v>
      </c>
      <c r="Z102" s="138">
        <v>0</v>
      </c>
      <c r="AA102" s="133"/>
      <c r="AB102" s="133" t="s">
        <v>121</v>
      </c>
      <c r="AC102" s="133" t="s">
        <v>121</v>
      </c>
      <c r="AD102" s="27">
        <f t="shared" si="27"/>
        <v>0</v>
      </c>
    </row>
    <row r="103" spans="1:30" s="139" customFormat="1" ht="13.8">
      <c r="A103" s="133" t="s">
        <v>121</v>
      </c>
      <c r="B103" s="134" t="s">
        <v>16</v>
      </c>
      <c r="C103" s="135" t="s">
        <v>368</v>
      </c>
      <c r="D103" s="135">
        <v>1000003193</v>
      </c>
      <c r="E103" s="136" t="s">
        <v>369</v>
      </c>
      <c r="F103" s="137">
        <v>44924</v>
      </c>
      <c r="G103" s="40" t="str">
        <f t="shared" si="14"/>
        <v>Targeted Dealer</v>
      </c>
      <c r="H103" s="40"/>
      <c r="I103" s="41">
        <v>40</v>
      </c>
      <c r="J103" s="41">
        <f t="shared" si="15"/>
        <v>37.333333333333329</v>
      </c>
      <c r="K103" s="43">
        <v>31.5</v>
      </c>
      <c r="L103" s="43">
        <f t="shared" si="16"/>
        <v>8.5</v>
      </c>
      <c r="M103" s="43">
        <f t="shared" si="17"/>
        <v>84.375000000000014</v>
      </c>
      <c r="N103" s="42">
        <v>35</v>
      </c>
      <c r="O103" s="45" t="str">
        <f t="shared" si="18"/>
        <v>Mar</v>
      </c>
      <c r="P103" s="42">
        <f t="shared" si="19"/>
        <v>35</v>
      </c>
      <c r="Q103" s="44">
        <f t="shared" si="20"/>
        <v>-3.5</v>
      </c>
      <c r="R103" s="45">
        <f t="shared" si="21"/>
        <v>-9.9999999999999978E-2</v>
      </c>
      <c r="S103" s="44" t="str">
        <f t="shared" si="22"/>
        <v>DEGROWTH</v>
      </c>
      <c r="T103" s="43">
        <v>0</v>
      </c>
      <c r="U103" s="46" t="str">
        <f t="shared" si="23"/>
        <v>Apr</v>
      </c>
      <c r="V103" s="42">
        <v>0</v>
      </c>
      <c r="W103" s="47">
        <f t="shared" si="24"/>
        <v>31.5</v>
      </c>
      <c r="X103" s="48">
        <f t="shared" si="25"/>
        <v>0</v>
      </c>
      <c r="Y103" s="47" t="b">
        <f t="shared" si="26"/>
        <v>0</v>
      </c>
      <c r="Z103" s="138">
        <v>0</v>
      </c>
      <c r="AA103" s="133"/>
      <c r="AB103" s="133" t="s">
        <v>121</v>
      </c>
      <c r="AC103" s="133" t="s">
        <v>121</v>
      </c>
      <c r="AD103" s="27">
        <f t="shared" si="27"/>
        <v>0</v>
      </c>
    </row>
    <row r="104" spans="1:30" s="139" customFormat="1" ht="13.8">
      <c r="A104" s="133" t="s">
        <v>121</v>
      </c>
      <c r="B104" s="134" t="s">
        <v>3924</v>
      </c>
      <c r="C104" s="140" t="s">
        <v>372</v>
      </c>
      <c r="D104" s="135">
        <v>1000003508</v>
      </c>
      <c r="E104" s="140" t="s">
        <v>373</v>
      </c>
      <c r="F104" s="137">
        <v>45046</v>
      </c>
      <c r="G104" s="40" t="str">
        <f t="shared" si="14"/>
        <v>Targeted Dealer</v>
      </c>
      <c r="H104" s="40"/>
      <c r="I104" s="41">
        <v>240</v>
      </c>
      <c r="J104" s="41">
        <f t="shared" si="15"/>
        <v>224</v>
      </c>
      <c r="K104" s="43">
        <v>248</v>
      </c>
      <c r="L104" s="43">
        <f t="shared" si="16"/>
        <v>-8</v>
      </c>
      <c r="M104" s="43">
        <f t="shared" si="17"/>
        <v>110.71428571428571</v>
      </c>
      <c r="N104" s="42">
        <v>167.5</v>
      </c>
      <c r="O104" s="45" t="str">
        <f t="shared" si="18"/>
        <v>Mar</v>
      </c>
      <c r="P104" s="42">
        <f t="shared" si="19"/>
        <v>167.5</v>
      </c>
      <c r="Q104" s="44">
        <f t="shared" si="20"/>
        <v>80.5</v>
      </c>
      <c r="R104" s="45">
        <f t="shared" si="21"/>
        <v>0.4805970149253731</v>
      </c>
      <c r="S104" s="44" t="str">
        <f t="shared" si="22"/>
        <v>GROWTH</v>
      </c>
      <c r="T104" s="43">
        <v>220</v>
      </c>
      <c r="U104" s="46" t="str">
        <f t="shared" si="23"/>
        <v>Apr</v>
      </c>
      <c r="V104" s="42">
        <v>220</v>
      </c>
      <c r="W104" s="47">
        <f t="shared" si="24"/>
        <v>28</v>
      </c>
      <c r="X104" s="48">
        <f t="shared" si="25"/>
        <v>0.1272727272727272</v>
      </c>
      <c r="Y104" s="47" t="str">
        <f t="shared" si="26"/>
        <v>GROWTH</v>
      </c>
      <c r="Z104" s="138">
        <v>0</v>
      </c>
      <c r="AA104" s="133"/>
      <c r="AB104" s="133" t="s">
        <v>121</v>
      </c>
      <c r="AC104" s="133" t="s">
        <v>121</v>
      </c>
      <c r="AD104" s="27">
        <f t="shared" si="27"/>
        <v>0</v>
      </c>
    </row>
    <row r="105" spans="1:30" s="139" customFormat="1" ht="13.8">
      <c r="A105" s="133" t="s">
        <v>121</v>
      </c>
      <c r="B105" s="134" t="s">
        <v>16</v>
      </c>
      <c r="C105" s="140" t="s">
        <v>374</v>
      </c>
      <c r="D105" s="135">
        <v>1000003525</v>
      </c>
      <c r="E105" s="140" t="s">
        <v>375</v>
      </c>
      <c r="F105" s="137">
        <v>45065</v>
      </c>
      <c r="G105" s="40" t="str">
        <f t="shared" si="14"/>
        <v>Targeted Dealer</v>
      </c>
      <c r="H105" s="40"/>
      <c r="I105" s="41">
        <v>100</v>
      </c>
      <c r="J105" s="41">
        <f t="shared" si="15"/>
        <v>93.333333333333343</v>
      </c>
      <c r="K105" s="43">
        <v>133.65</v>
      </c>
      <c r="L105" s="43">
        <f t="shared" si="16"/>
        <v>-33.650000000000006</v>
      </c>
      <c r="M105" s="43">
        <f t="shared" si="17"/>
        <v>143.19642857142856</v>
      </c>
      <c r="N105" s="42">
        <v>133.5</v>
      </c>
      <c r="O105" s="45" t="str">
        <f t="shared" si="18"/>
        <v>Mar</v>
      </c>
      <c r="P105" s="42">
        <f t="shared" si="19"/>
        <v>133.5</v>
      </c>
      <c r="Q105" s="44">
        <f t="shared" si="20"/>
        <v>0.15000000000000568</v>
      </c>
      <c r="R105" s="45">
        <f t="shared" si="21"/>
        <v>1.1235955056179137E-3</v>
      </c>
      <c r="S105" s="44" t="str">
        <f t="shared" si="22"/>
        <v>GROWTH</v>
      </c>
      <c r="T105" s="43">
        <v>79.2</v>
      </c>
      <c r="U105" s="46" t="str">
        <f t="shared" si="23"/>
        <v>Apr</v>
      </c>
      <c r="V105" s="42">
        <v>79.2</v>
      </c>
      <c r="W105" s="47">
        <f t="shared" si="24"/>
        <v>54.45</v>
      </c>
      <c r="X105" s="48">
        <f t="shared" si="25"/>
        <v>0.6875</v>
      </c>
      <c r="Y105" s="47" t="str">
        <f t="shared" si="26"/>
        <v>GROWTH</v>
      </c>
      <c r="Z105" s="138">
        <v>0</v>
      </c>
      <c r="AA105" s="133"/>
      <c r="AB105" s="133" t="s">
        <v>121</v>
      </c>
      <c r="AC105" s="133" t="s">
        <v>121</v>
      </c>
      <c r="AD105" s="27">
        <f t="shared" si="27"/>
        <v>0</v>
      </c>
    </row>
    <row r="106" spans="1:30" s="139" customFormat="1" ht="13.8">
      <c r="A106" s="133" t="s">
        <v>121</v>
      </c>
      <c r="B106" s="134" t="s">
        <v>16</v>
      </c>
      <c r="C106" s="140" t="s">
        <v>376</v>
      </c>
      <c r="D106" s="135">
        <v>1000003589</v>
      </c>
      <c r="E106" s="140" t="s">
        <v>377</v>
      </c>
      <c r="F106" s="137">
        <v>45084</v>
      </c>
      <c r="G106" s="40" t="str">
        <f t="shared" si="14"/>
        <v>Targeted Dealer</v>
      </c>
      <c r="H106" s="40"/>
      <c r="I106" s="41">
        <v>80</v>
      </c>
      <c r="J106" s="41">
        <f t="shared" si="15"/>
        <v>74.666666666666657</v>
      </c>
      <c r="K106" s="43">
        <v>125</v>
      </c>
      <c r="L106" s="43">
        <f t="shared" si="16"/>
        <v>-45</v>
      </c>
      <c r="M106" s="43">
        <f t="shared" si="17"/>
        <v>167.41071428571431</v>
      </c>
      <c r="N106" s="42">
        <v>120</v>
      </c>
      <c r="O106" s="45" t="str">
        <f t="shared" si="18"/>
        <v>Mar</v>
      </c>
      <c r="P106" s="42">
        <f t="shared" si="19"/>
        <v>120</v>
      </c>
      <c r="Q106" s="44">
        <f t="shared" si="20"/>
        <v>5</v>
      </c>
      <c r="R106" s="45">
        <f t="shared" si="21"/>
        <v>4.1666666666666741E-2</v>
      </c>
      <c r="S106" s="44" t="str">
        <f t="shared" si="22"/>
        <v>GROWTH</v>
      </c>
      <c r="T106" s="43">
        <v>59.15</v>
      </c>
      <c r="U106" s="46" t="str">
        <f t="shared" si="23"/>
        <v>Apr</v>
      </c>
      <c r="V106" s="42">
        <v>59.15</v>
      </c>
      <c r="W106" s="47">
        <f t="shared" si="24"/>
        <v>65.849999999999994</v>
      </c>
      <c r="X106" s="48">
        <f t="shared" si="25"/>
        <v>1.1132713440405748</v>
      </c>
      <c r="Y106" s="47" t="str">
        <f t="shared" si="26"/>
        <v>GROWTH</v>
      </c>
      <c r="Z106" s="138">
        <v>0</v>
      </c>
      <c r="AA106" s="133"/>
      <c r="AB106" s="133" t="s">
        <v>121</v>
      </c>
      <c r="AC106" s="133" t="s">
        <v>121</v>
      </c>
      <c r="AD106" s="27">
        <f t="shared" si="27"/>
        <v>0</v>
      </c>
    </row>
    <row r="107" spans="1:30" s="139" customFormat="1" ht="13.8">
      <c r="A107" s="133" t="s">
        <v>121</v>
      </c>
      <c r="B107" s="134" t="s">
        <v>3924</v>
      </c>
      <c r="C107" s="140" t="s">
        <v>378</v>
      </c>
      <c r="D107" s="135">
        <v>1000003599</v>
      </c>
      <c r="E107" s="140" t="s">
        <v>379</v>
      </c>
      <c r="F107" s="137">
        <v>45100</v>
      </c>
      <c r="G107" s="40" t="str">
        <f t="shared" si="14"/>
        <v>Targeted Dealer</v>
      </c>
      <c r="H107" s="40"/>
      <c r="I107" s="41">
        <v>80</v>
      </c>
      <c r="J107" s="41">
        <f t="shared" si="15"/>
        <v>74.666666666666657</v>
      </c>
      <c r="K107" s="43">
        <v>40</v>
      </c>
      <c r="L107" s="43">
        <f t="shared" si="16"/>
        <v>40</v>
      </c>
      <c r="M107" s="43">
        <f t="shared" si="17"/>
        <v>53.571428571428577</v>
      </c>
      <c r="N107" s="42">
        <v>60</v>
      </c>
      <c r="O107" s="45" t="str">
        <f t="shared" si="18"/>
        <v>Mar</v>
      </c>
      <c r="P107" s="42">
        <f t="shared" si="19"/>
        <v>60</v>
      </c>
      <c r="Q107" s="44">
        <f t="shared" si="20"/>
        <v>-20</v>
      </c>
      <c r="R107" s="45">
        <f t="shared" si="21"/>
        <v>-0.33333333333333337</v>
      </c>
      <c r="S107" s="44" t="str">
        <f t="shared" si="22"/>
        <v>DEGROWTH</v>
      </c>
      <c r="T107" s="43">
        <v>100</v>
      </c>
      <c r="U107" s="46" t="str">
        <f t="shared" si="23"/>
        <v>Apr</v>
      </c>
      <c r="V107" s="42">
        <v>100</v>
      </c>
      <c r="W107" s="47">
        <f t="shared" si="24"/>
        <v>-60</v>
      </c>
      <c r="X107" s="48">
        <f t="shared" si="25"/>
        <v>-0.6</v>
      </c>
      <c r="Y107" s="47" t="str">
        <f t="shared" si="26"/>
        <v>DEGROWTH</v>
      </c>
      <c r="Z107" s="138">
        <v>0</v>
      </c>
      <c r="AA107" s="133"/>
      <c r="AB107" s="133" t="s">
        <v>121</v>
      </c>
      <c r="AC107" s="133" t="s">
        <v>121</v>
      </c>
      <c r="AD107" s="27">
        <f t="shared" si="27"/>
        <v>0</v>
      </c>
    </row>
    <row r="108" spans="1:30" s="139" customFormat="1" ht="13.8">
      <c r="A108" s="133" t="s">
        <v>121</v>
      </c>
      <c r="B108" s="134" t="s">
        <v>16</v>
      </c>
      <c r="C108" s="140" t="s">
        <v>380</v>
      </c>
      <c r="D108" s="135">
        <v>1000003635</v>
      </c>
      <c r="E108" s="140" t="s">
        <v>381</v>
      </c>
      <c r="F108" s="137">
        <v>45127</v>
      </c>
      <c r="G108" s="40" t="str">
        <f t="shared" si="14"/>
        <v>Targeted Dealer</v>
      </c>
      <c r="H108" s="40"/>
      <c r="I108" s="41">
        <v>50</v>
      </c>
      <c r="J108" s="41">
        <f t="shared" si="15"/>
        <v>46.666666666666671</v>
      </c>
      <c r="K108" s="43">
        <v>44</v>
      </c>
      <c r="L108" s="43">
        <f t="shared" si="16"/>
        <v>6</v>
      </c>
      <c r="M108" s="43">
        <f t="shared" si="17"/>
        <v>94.285714285714278</v>
      </c>
      <c r="N108" s="42">
        <v>91</v>
      </c>
      <c r="O108" s="45" t="str">
        <f t="shared" si="18"/>
        <v>Mar</v>
      </c>
      <c r="P108" s="42">
        <f t="shared" si="19"/>
        <v>91</v>
      </c>
      <c r="Q108" s="44">
        <f t="shared" si="20"/>
        <v>-47</v>
      </c>
      <c r="R108" s="45">
        <f t="shared" si="21"/>
        <v>-0.51648351648351642</v>
      </c>
      <c r="S108" s="44" t="str">
        <f t="shared" si="22"/>
        <v>DEGROWTH</v>
      </c>
      <c r="T108" s="43">
        <v>44</v>
      </c>
      <c r="U108" s="46" t="str">
        <f t="shared" si="23"/>
        <v>Apr</v>
      </c>
      <c r="V108" s="42">
        <v>44</v>
      </c>
      <c r="W108" s="47">
        <f t="shared" si="24"/>
        <v>0</v>
      </c>
      <c r="X108" s="48">
        <f t="shared" si="25"/>
        <v>0</v>
      </c>
      <c r="Y108" s="47" t="str">
        <f t="shared" si="26"/>
        <v>GROWTH</v>
      </c>
      <c r="Z108" s="138">
        <v>0</v>
      </c>
      <c r="AA108" s="133"/>
      <c r="AB108" s="133" t="s">
        <v>121</v>
      </c>
      <c r="AC108" s="133" t="s">
        <v>121</v>
      </c>
      <c r="AD108" s="27">
        <f t="shared" si="27"/>
        <v>0</v>
      </c>
    </row>
    <row r="109" spans="1:30" s="139" customFormat="1" ht="13.8">
      <c r="A109" s="133" t="s">
        <v>121</v>
      </c>
      <c r="B109" s="134" t="s">
        <v>16</v>
      </c>
      <c r="C109" s="140" t="s">
        <v>382</v>
      </c>
      <c r="D109" s="135">
        <v>1000003663</v>
      </c>
      <c r="E109" s="140" t="s">
        <v>383</v>
      </c>
      <c r="F109" s="137">
        <v>45135</v>
      </c>
      <c r="G109" s="40" t="str">
        <f t="shared" si="14"/>
        <v>Targeted Dealer</v>
      </c>
      <c r="H109" s="40"/>
      <c r="I109" s="41">
        <v>110</v>
      </c>
      <c r="J109" s="41">
        <f t="shared" si="15"/>
        <v>102.66666666666666</v>
      </c>
      <c r="K109" s="43">
        <v>42.25</v>
      </c>
      <c r="L109" s="43">
        <f t="shared" si="16"/>
        <v>67.75</v>
      </c>
      <c r="M109" s="43">
        <f t="shared" si="17"/>
        <v>41.152597402597408</v>
      </c>
      <c r="N109" s="42">
        <v>97.5</v>
      </c>
      <c r="O109" s="45" t="str">
        <f t="shared" si="18"/>
        <v>Mar</v>
      </c>
      <c r="P109" s="42">
        <f t="shared" si="19"/>
        <v>97.5</v>
      </c>
      <c r="Q109" s="44">
        <f t="shared" si="20"/>
        <v>-55.25</v>
      </c>
      <c r="R109" s="45">
        <f t="shared" si="21"/>
        <v>-0.56666666666666665</v>
      </c>
      <c r="S109" s="44" t="str">
        <f t="shared" si="22"/>
        <v>DEGROWTH</v>
      </c>
      <c r="T109" s="43">
        <v>96</v>
      </c>
      <c r="U109" s="46" t="str">
        <f t="shared" si="23"/>
        <v>Apr</v>
      </c>
      <c r="V109" s="42">
        <v>96</v>
      </c>
      <c r="W109" s="47">
        <f t="shared" si="24"/>
        <v>-53.75</v>
      </c>
      <c r="X109" s="48">
        <f t="shared" si="25"/>
        <v>-0.55989583333333326</v>
      </c>
      <c r="Y109" s="47" t="str">
        <f t="shared" si="26"/>
        <v>DEGROWTH</v>
      </c>
      <c r="Z109" s="138">
        <v>0</v>
      </c>
      <c r="AA109" s="133"/>
      <c r="AB109" s="133" t="s">
        <v>121</v>
      </c>
      <c r="AC109" s="133" t="s">
        <v>121</v>
      </c>
      <c r="AD109" s="27">
        <f t="shared" si="27"/>
        <v>0</v>
      </c>
    </row>
    <row r="110" spans="1:30" s="139" customFormat="1" ht="13.8">
      <c r="A110" s="133" t="s">
        <v>121</v>
      </c>
      <c r="B110" s="134" t="s">
        <v>16</v>
      </c>
      <c r="C110" s="140" t="s">
        <v>384</v>
      </c>
      <c r="D110" s="135">
        <v>1000003702</v>
      </c>
      <c r="E110" s="140" t="s">
        <v>385</v>
      </c>
      <c r="F110" s="137">
        <v>45171</v>
      </c>
      <c r="G110" s="40" t="str">
        <f t="shared" si="14"/>
        <v>Targeted Dealer</v>
      </c>
      <c r="H110" s="40"/>
      <c r="I110" s="41">
        <v>145</v>
      </c>
      <c r="J110" s="41">
        <f t="shared" si="15"/>
        <v>135.33333333333331</v>
      </c>
      <c r="K110" s="43">
        <v>67.25</v>
      </c>
      <c r="L110" s="43">
        <f t="shared" si="16"/>
        <v>77.75</v>
      </c>
      <c r="M110" s="43">
        <f t="shared" si="17"/>
        <v>49.692118226600996</v>
      </c>
      <c r="N110" s="42">
        <v>243</v>
      </c>
      <c r="O110" s="45" t="str">
        <f t="shared" si="18"/>
        <v>Mar</v>
      </c>
      <c r="P110" s="42">
        <f t="shared" si="19"/>
        <v>243</v>
      </c>
      <c r="Q110" s="44">
        <f t="shared" si="20"/>
        <v>-175.75</v>
      </c>
      <c r="R110" s="45">
        <f t="shared" si="21"/>
        <v>-0.72325102880658432</v>
      </c>
      <c r="S110" s="44" t="str">
        <f t="shared" si="22"/>
        <v>DEGROWTH</v>
      </c>
      <c r="T110" s="43">
        <v>126.5</v>
      </c>
      <c r="U110" s="46" t="str">
        <f t="shared" si="23"/>
        <v>Apr</v>
      </c>
      <c r="V110" s="42">
        <v>126.5</v>
      </c>
      <c r="W110" s="47">
        <f t="shared" si="24"/>
        <v>-59.25</v>
      </c>
      <c r="X110" s="48">
        <f t="shared" si="25"/>
        <v>-0.46837944664031617</v>
      </c>
      <c r="Y110" s="47" t="str">
        <f t="shared" si="26"/>
        <v>DEGROWTH</v>
      </c>
      <c r="Z110" s="138">
        <v>0</v>
      </c>
      <c r="AA110" s="133"/>
      <c r="AB110" s="133" t="s">
        <v>121</v>
      </c>
      <c r="AC110" s="133" t="s">
        <v>121</v>
      </c>
      <c r="AD110" s="27">
        <f t="shared" si="27"/>
        <v>0</v>
      </c>
    </row>
    <row r="111" spans="1:30" s="139" customFormat="1" ht="13.8">
      <c r="A111" s="138" t="s">
        <v>121</v>
      </c>
      <c r="B111" s="134" t="s">
        <v>3924</v>
      </c>
      <c r="C111" s="144" t="s">
        <v>386</v>
      </c>
      <c r="D111" s="144">
        <v>1000003841</v>
      </c>
      <c r="E111" s="144" t="s">
        <v>387</v>
      </c>
      <c r="F111" s="145">
        <v>45321</v>
      </c>
      <c r="G111" s="40" t="str">
        <f t="shared" si="14"/>
        <v>Targeted Dealer</v>
      </c>
      <c r="H111" s="40"/>
      <c r="I111" s="41">
        <v>120</v>
      </c>
      <c r="J111" s="41">
        <f t="shared" si="15"/>
        <v>112</v>
      </c>
      <c r="K111" s="43">
        <v>60</v>
      </c>
      <c r="L111" s="43">
        <f t="shared" si="16"/>
        <v>60</v>
      </c>
      <c r="M111" s="43">
        <f t="shared" si="17"/>
        <v>53.571428571428569</v>
      </c>
      <c r="N111" s="42">
        <v>170</v>
      </c>
      <c r="O111" s="45" t="str">
        <f t="shared" si="18"/>
        <v>Mar</v>
      </c>
      <c r="P111" s="42">
        <f t="shared" si="19"/>
        <v>170</v>
      </c>
      <c r="Q111" s="44">
        <f t="shared" si="20"/>
        <v>-110</v>
      </c>
      <c r="R111" s="45">
        <f t="shared" si="21"/>
        <v>-0.64705882352941169</v>
      </c>
      <c r="S111" s="44" t="str">
        <f t="shared" si="22"/>
        <v>DEGROWTH</v>
      </c>
      <c r="T111" s="43">
        <v>120</v>
      </c>
      <c r="U111" s="46" t="str">
        <f t="shared" si="23"/>
        <v>Apr</v>
      </c>
      <c r="V111" s="42">
        <v>120</v>
      </c>
      <c r="W111" s="47">
        <f t="shared" si="24"/>
        <v>-60</v>
      </c>
      <c r="X111" s="48">
        <f t="shared" si="25"/>
        <v>-0.5</v>
      </c>
      <c r="Y111" s="47" t="str">
        <f t="shared" si="26"/>
        <v>DEGROWTH</v>
      </c>
      <c r="Z111" s="138">
        <v>0</v>
      </c>
      <c r="AA111" s="133"/>
      <c r="AB111" s="133" t="s">
        <v>121</v>
      </c>
      <c r="AC111" s="138" t="s">
        <v>121</v>
      </c>
      <c r="AD111" s="27">
        <f t="shared" si="27"/>
        <v>0</v>
      </c>
    </row>
    <row r="112" spans="1:30" s="139" customFormat="1" ht="13.8">
      <c r="A112" s="138" t="s">
        <v>121</v>
      </c>
      <c r="B112" s="134" t="s">
        <v>16</v>
      </c>
      <c r="C112" s="144" t="s">
        <v>388</v>
      </c>
      <c r="D112" s="144">
        <v>1000003864</v>
      </c>
      <c r="E112" s="144" t="s">
        <v>389</v>
      </c>
      <c r="F112" s="137">
        <v>45338</v>
      </c>
      <c r="G112" s="40" t="str">
        <f t="shared" si="14"/>
        <v>Targeted Dealer</v>
      </c>
      <c r="H112" s="40"/>
      <c r="I112" s="41">
        <v>90</v>
      </c>
      <c r="J112" s="41">
        <f t="shared" si="15"/>
        <v>84</v>
      </c>
      <c r="K112" s="43">
        <v>91.75</v>
      </c>
      <c r="L112" s="43">
        <f t="shared" si="16"/>
        <v>-1.75</v>
      </c>
      <c r="M112" s="43">
        <f t="shared" si="17"/>
        <v>109.22619047619048</v>
      </c>
      <c r="N112" s="42">
        <v>50.55</v>
      </c>
      <c r="O112" s="45" t="str">
        <f t="shared" si="18"/>
        <v>Mar</v>
      </c>
      <c r="P112" s="42">
        <f t="shared" si="19"/>
        <v>50.55</v>
      </c>
      <c r="Q112" s="44">
        <f t="shared" si="20"/>
        <v>41.2</v>
      </c>
      <c r="R112" s="45">
        <f t="shared" si="21"/>
        <v>0.81503461918892195</v>
      </c>
      <c r="S112" s="44" t="str">
        <f t="shared" si="22"/>
        <v>GROWTH</v>
      </c>
      <c r="T112" s="43">
        <v>83.199999999999989</v>
      </c>
      <c r="U112" s="46" t="str">
        <f t="shared" si="23"/>
        <v>Apr</v>
      </c>
      <c r="V112" s="42">
        <v>83.199999999999989</v>
      </c>
      <c r="W112" s="47">
        <f t="shared" si="24"/>
        <v>8.5500000000000114</v>
      </c>
      <c r="X112" s="48">
        <f t="shared" si="25"/>
        <v>0.10276442307692313</v>
      </c>
      <c r="Y112" s="47" t="str">
        <f t="shared" si="26"/>
        <v>GROWTH</v>
      </c>
      <c r="Z112" s="138">
        <v>0</v>
      </c>
      <c r="AA112" s="133"/>
      <c r="AB112" s="133" t="s">
        <v>121</v>
      </c>
      <c r="AC112" s="138" t="s">
        <v>121</v>
      </c>
      <c r="AD112" s="27">
        <f t="shared" si="27"/>
        <v>0</v>
      </c>
    </row>
    <row r="113" spans="1:30" s="139" customFormat="1" ht="13.8">
      <c r="A113" s="138" t="s">
        <v>121</v>
      </c>
      <c r="B113" s="134" t="s">
        <v>3924</v>
      </c>
      <c r="C113" s="144" t="s">
        <v>390</v>
      </c>
      <c r="D113" s="144">
        <v>1000003885</v>
      </c>
      <c r="E113" s="144" t="s">
        <v>391</v>
      </c>
      <c r="F113" s="137">
        <v>45359</v>
      </c>
      <c r="G113" s="40" t="str">
        <f t="shared" si="14"/>
        <v>Targeted Dealer</v>
      </c>
      <c r="H113" s="40"/>
      <c r="I113" s="41">
        <v>240</v>
      </c>
      <c r="J113" s="41">
        <f t="shared" si="15"/>
        <v>224</v>
      </c>
      <c r="K113" s="43">
        <v>240</v>
      </c>
      <c r="L113" s="43">
        <f t="shared" si="16"/>
        <v>0</v>
      </c>
      <c r="M113" s="43">
        <f t="shared" si="17"/>
        <v>107.14285714285714</v>
      </c>
      <c r="N113" s="42">
        <v>320</v>
      </c>
      <c r="O113" s="45" t="str">
        <f t="shared" si="18"/>
        <v>Mar</v>
      </c>
      <c r="P113" s="42">
        <f t="shared" si="19"/>
        <v>320</v>
      </c>
      <c r="Q113" s="44">
        <f t="shared" si="20"/>
        <v>-80</v>
      </c>
      <c r="R113" s="45">
        <f t="shared" si="21"/>
        <v>-0.25</v>
      </c>
      <c r="S113" s="44" t="str">
        <f t="shared" si="22"/>
        <v>DEGROWTH</v>
      </c>
      <c r="T113" s="43">
        <v>200</v>
      </c>
      <c r="U113" s="46" t="str">
        <f t="shared" si="23"/>
        <v>Apr</v>
      </c>
      <c r="V113" s="42">
        <v>200</v>
      </c>
      <c r="W113" s="47">
        <f t="shared" si="24"/>
        <v>40</v>
      </c>
      <c r="X113" s="48">
        <f t="shared" si="25"/>
        <v>0.19999999999999996</v>
      </c>
      <c r="Y113" s="47" t="str">
        <f t="shared" si="26"/>
        <v>GROWTH</v>
      </c>
      <c r="Z113" s="138">
        <v>0</v>
      </c>
      <c r="AA113" s="133"/>
      <c r="AB113" s="133" t="s">
        <v>121</v>
      </c>
      <c r="AC113" s="138" t="s">
        <v>121</v>
      </c>
      <c r="AD113" s="27">
        <f t="shared" si="27"/>
        <v>0</v>
      </c>
    </row>
    <row r="114" spans="1:30" s="139" customFormat="1" ht="13.8">
      <c r="A114" s="138" t="s">
        <v>121</v>
      </c>
      <c r="B114" s="134" t="s">
        <v>16</v>
      </c>
      <c r="C114" s="144" t="s">
        <v>392</v>
      </c>
      <c r="D114" s="144">
        <v>1000003900</v>
      </c>
      <c r="E114" s="144" t="s">
        <v>393</v>
      </c>
      <c r="F114" s="137">
        <v>45381</v>
      </c>
      <c r="G114" s="40" t="str">
        <f t="shared" si="14"/>
        <v>Targeted Dealer</v>
      </c>
      <c r="H114" s="40"/>
      <c r="I114" s="41">
        <v>110</v>
      </c>
      <c r="J114" s="41">
        <f t="shared" si="15"/>
        <v>102.66666666666666</v>
      </c>
      <c r="K114" s="43">
        <v>109</v>
      </c>
      <c r="L114" s="43">
        <f t="shared" si="16"/>
        <v>1</v>
      </c>
      <c r="M114" s="43">
        <f t="shared" si="17"/>
        <v>106.16883116883118</v>
      </c>
      <c r="N114" s="42">
        <v>140</v>
      </c>
      <c r="O114" s="45" t="str">
        <f t="shared" si="18"/>
        <v>Mar</v>
      </c>
      <c r="P114" s="42">
        <f t="shared" si="19"/>
        <v>140</v>
      </c>
      <c r="Q114" s="44">
        <f t="shared" si="20"/>
        <v>-31</v>
      </c>
      <c r="R114" s="45">
        <f t="shared" si="21"/>
        <v>-0.22142857142857142</v>
      </c>
      <c r="S114" s="44" t="str">
        <f t="shared" si="22"/>
        <v>DEGROWTH</v>
      </c>
      <c r="T114" s="43">
        <v>84</v>
      </c>
      <c r="U114" s="46" t="str">
        <f t="shared" si="23"/>
        <v>Apr</v>
      </c>
      <c r="V114" s="42">
        <v>84</v>
      </c>
      <c r="W114" s="47">
        <f t="shared" si="24"/>
        <v>25</v>
      </c>
      <c r="X114" s="48">
        <f t="shared" si="25"/>
        <v>0.29761904761904767</v>
      </c>
      <c r="Y114" s="47" t="str">
        <f t="shared" si="26"/>
        <v>GROWTH</v>
      </c>
      <c r="Z114" s="138">
        <v>0</v>
      </c>
      <c r="AA114" s="133"/>
      <c r="AB114" s="133" t="s">
        <v>121</v>
      </c>
      <c r="AC114" s="138" t="s">
        <v>121</v>
      </c>
      <c r="AD114" s="27">
        <f t="shared" si="27"/>
        <v>0</v>
      </c>
    </row>
    <row r="115" spans="1:30" s="139" customFormat="1" ht="13.8">
      <c r="A115" s="138" t="s">
        <v>121</v>
      </c>
      <c r="B115" s="134" t="s">
        <v>16</v>
      </c>
      <c r="C115" s="144" t="s">
        <v>394</v>
      </c>
      <c r="D115" s="144">
        <v>1000003910</v>
      </c>
      <c r="E115" s="144" t="s">
        <v>395</v>
      </c>
      <c r="F115" s="137">
        <v>45400</v>
      </c>
      <c r="G115" s="40" t="str">
        <f t="shared" si="14"/>
        <v>Targeted Dealer</v>
      </c>
      <c r="H115" s="40"/>
      <c r="I115" s="41">
        <v>30</v>
      </c>
      <c r="J115" s="41">
        <f t="shared" si="15"/>
        <v>28</v>
      </c>
      <c r="K115" s="43">
        <v>36.5</v>
      </c>
      <c r="L115" s="43">
        <f t="shared" si="16"/>
        <v>-6.5</v>
      </c>
      <c r="M115" s="43">
        <f t="shared" si="17"/>
        <v>130.35714285714283</v>
      </c>
      <c r="N115" s="42">
        <v>19.75</v>
      </c>
      <c r="O115" s="45" t="str">
        <f t="shared" si="18"/>
        <v>Mar</v>
      </c>
      <c r="P115" s="42">
        <f t="shared" si="19"/>
        <v>19.75</v>
      </c>
      <c r="Q115" s="44">
        <f t="shared" si="20"/>
        <v>16.75</v>
      </c>
      <c r="R115" s="45">
        <f t="shared" si="21"/>
        <v>0.84810126582278489</v>
      </c>
      <c r="S115" s="44" t="str">
        <f t="shared" si="22"/>
        <v>GROWTH</v>
      </c>
      <c r="T115" s="43">
        <v>24.65</v>
      </c>
      <c r="U115" s="46" t="str">
        <f t="shared" si="23"/>
        <v>Apr</v>
      </c>
      <c r="V115" s="42">
        <v>24.65</v>
      </c>
      <c r="W115" s="47">
        <f t="shared" si="24"/>
        <v>11.850000000000001</v>
      </c>
      <c r="X115" s="48">
        <f t="shared" si="25"/>
        <v>0.48073022312373226</v>
      </c>
      <c r="Y115" s="47" t="str">
        <f t="shared" si="26"/>
        <v>GROWTH</v>
      </c>
      <c r="Z115" s="138">
        <v>0</v>
      </c>
      <c r="AA115" s="133"/>
      <c r="AB115" s="133" t="s">
        <v>121</v>
      </c>
      <c r="AC115" s="138" t="s">
        <v>121</v>
      </c>
      <c r="AD115" s="27">
        <f t="shared" si="27"/>
        <v>0</v>
      </c>
    </row>
    <row r="116" spans="1:30" s="139" customFormat="1" ht="13.8">
      <c r="A116" s="138" t="s">
        <v>121</v>
      </c>
      <c r="B116" s="134" t="s">
        <v>16</v>
      </c>
      <c r="C116" s="144" t="s">
        <v>396</v>
      </c>
      <c r="D116" s="144">
        <v>1000003932</v>
      </c>
      <c r="E116" s="144" t="s">
        <v>397</v>
      </c>
      <c r="F116" s="137">
        <v>45412</v>
      </c>
      <c r="G116" s="40" t="str">
        <f t="shared" si="14"/>
        <v>Targeted Dealer</v>
      </c>
      <c r="H116" s="40"/>
      <c r="I116" s="41">
        <v>100</v>
      </c>
      <c r="J116" s="41">
        <f t="shared" si="15"/>
        <v>93.333333333333343</v>
      </c>
      <c r="K116" s="43">
        <v>26.5</v>
      </c>
      <c r="L116" s="43">
        <f t="shared" si="16"/>
        <v>73.5</v>
      </c>
      <c r="M116" s="43">
        <f t="shared" si="17"/>
        <v>28.392857142857139</v>
      </c>
      <c r="N116" s="42">
        <v>77.5</v>
      </c>
      <c r="O116" s="45" t="str">
        <f t="shared" si="18"/>
        <v>Mar</v>
      </c>
      <c r="P116" s="42">
        <f t="shared" si="19"/>
        <v>77.5</v>
      </c>
      <c r="Q116" s="44">
        <f t="shared" si="20"/>
        <v>-51</v>
      </c>
      <c r="R116" s="45">
        <f t="shared" si="21"/>
        <v>-0.65806451612903227</v>
      </c>
      <c r="S116" s="44" t="str">
        <f t="shared" si="22"/>
        <v>DEGROWTH</v>
      </c>
      <c r="T116" s="43">
        <v>118.5</v>
      </c>
      <c r="U116" s="46" t="str">
        <f t="shared" si="23"/>
        <v>Apr</v>
      </c>
      <c r="V116" s="42">
        <v>118.5</v>
      </c>
      <c r="W116" s="47">
        <f t="shared" si="24"/>
        <v>-92</v>
      </c>
      <c r="X116" s="48">
        <f t="shared" si="25"/>
        <v>-0.7763713080168777</v>
      </c>
      <c r="Y116" s="47" t="str">
        <f t="shared" si="26"/>
        <v>DEGROWTH</v>
      </c>
      <c r="Z116" s="138">
        <v>0</v>
      </c>
      <c r="AA116" s="133"/>
      <c r="AB116" s="133" t="s">
        <v>121</v>
      </c>
      <c r="AC116" s="138" t="s">
        <v>121</v>
      </c>
      <c r="AD116" s="27">
        <f t="shared" si="27"/>
        <v>0</v>
      </c>
    </row>
    <row r="117" spans="1:30" s="139" customFormat="1" ht="13.8">
      <c r="A117" s="138" t="s">
        <v>121</v>
      </c>
      <c r="B117" s="134" t="s">
        <v>3924</v>
      </c>
      <c r="C117" s="144" t="s">
        <v>398</v>
      </c>
      <c r="D117" s="144">
        <v>1000003995</v>
      </c>
      <c r="E117" s="144" t="s">
        <v>399</v>
      </c>
      <c r="F117" s="137">
        <v>45446</v>
      </c>
      <c r="G117" s="40" t="str">
        <f t="shared" si="14"/>
        <v>Targeted Dealer</v>
      </c>
      <c r="H117" s="40"/>
      <c r="I117" s="41">
        <v>160</v>
      </c>
      <c r="J117" s="41">
        <f t="shared" si="15"/>
        <v>149.33333333333331</v>
      </c>
      <c r="K117" s="43">
        <v>200</v>
      </c>
      <c r="L117" s="43">
        <f t="shared" si="16"/>
        <v>-40</v>
      </c>
      <c r="M117" s="43">
        <f t="shared" si="17"/>
        <v>133.92857142857144</v>
      </c>
      <c r="N117" s="42">
        <v>197</v>
      </c>
      <c r="O117" s="45" t="str">
        <f t="shared" si="18"/>
        <v>Mar</v>
      </c>
      <c r="P117" s="42">
        <f t="shared" si="19"/>
        <v>197</v>
      </c>
      <c r="Q117" s="44">
        <f t="shared" si="20"/>
        <v>3</v>
      </c>
      <c r="R117" s="45">
        <f t="shared" si="21"/>
        <v>1.5228426395939021E-2</v>
      </c>
      <c r="S117" s="44" t="str">
        <f t="shared" si="22"/>
        <v>GROWTH</v>
      </c>
      <c r="T117" s="43">
        <v>80</v>
      </c>
      <c r="U117" s="46" t="str">
        <f t="shared" si="23"/>
        <v>Apr</v>
      </c>
      <c r="V117" s="42">
        <v>80</v>
      </c>
      <c r="W117" s="47">
        <f t="shared" si="24"/>
        <v>120</v>
      </c>
      <c r="X117" s="48">
        <f t="shared" si="25"/>
        <v>1.5</v>
      </c>
      <c r="Y117" s="47" t="str">
        <f t="shared" si="26"/>
        <v>GROWTH</v>
      </c>
      <c r="Z117" s="138">
        <v>0</v>
      </c>
      <c r="AA117" s="133"/>
      <c r="AB117" s="133" t="s">
        <v>121</v>
      </c>
      <c r="AC117" s="138" t="s">
        <v>121</v>
      </c>
      <c r="AD117" s="27">
        <f t="shared" si="27"/>
        <v>0</v>
      </c>
    </row>
    <row r="118" spans="1:30" s="139" customFormat="1" ht="13.8">
      <c r="A118" s="138" t="s">
        <v>121</v>
      </c>
      <c r="B118" s="134" t="s">
        <v>16</v>
      </c>
      <c r="C118" s="144" t="s">
        <v>400</v>
      </c>
      <c r="D118" s="144">
        <v>1000004005</v>
      </c>
      <c r="E118" s="144" t="s">
        <v>401</v>
      </c>
      <c r="F118" s="137">
        <v>45454</v>
      </c>
      <c r="G118" s="40" t="str">
        <f t="shared" si="14"/>
        <v>Targeted Dealer</v>
      </c>
      <c r="H118" s="40"/>
      <c r="I118" s="41">
        <v>150</v>
      </c>
      <c r="J118" s="41">
        <f t="shared" si="15"/>
        <v>140</v>
      </c>
      <c r="K118" s="43">
        <v>106.5</v>
      </c>
      <c r="L118" s="43">
        <f t="shared" si="16"/>
        <v>43.5</v>
      </c>
      <c r="M118" s="43">
        <f t="shared" si="17"/>
        <v>76.071428571428569</v>
      </c>
      <c r="N118" s="42">
        <v>74.5</v>
      </c>
      <c r="O118" s="45" t="str">
        <f t="shared" si="18"/>
        <v>Mar</v>
      </c>
      <c r="P118" s="42">
        <f t="shared" si="19"/>
        <v>74.5</v>
      </c>
      <c r="Q118" s="44">
        <f t="shared" si="20"/>
        <v>32</v>
      </c>
      <c r="R118" s="45">
        <f t="shared" si="21"/>
        <v>0.42953020134228193</v>
      </c>
      <c r="S118" s="44" t="str">
        <f t="shared" si="22"/>
        <v>GROWTH</v>
      </c>
      <c r="T118" s="43">
        <v>127</v>
      </c>
      <c r="U118" s="46" t="str">
        <f t="shared" si="23"/>
        <v>Apr</v>
      </c>
      <c r="V118" s="42">
        <v>127</v>
      </c>
      <c r="W118" s="47">
        <f t="shared" si="24"/>
        <v>-20.5</v>
      </c>
      <c r="X118" s="48">
        <f t="shared" si="25"/>
        <v>-0.16141732283464572</v>
      </c>
      <c r="Y118" s="47" t="str">
        <f t="shared" si="26"/>
        <v>DEGROWTH</v>
      </c>
      <c r="Z118" s="138">
        <v>0</v>
      </c>
      <c r="AA118" s="133"/>
      <c r="AB118" s="133" t="s">
        <v>121</v>
      </c>
      <c r="AC118" s="138" t="s">
        <v>121</v>
      </c>
      <c r="AD118" s="27">
        <f t="shared" si="27"/>
        <v>0</v>
      </c>
    </row>
    <row r="119" spans="1:30" s="139" customFormat="1" ht="13.8">
      <c r="A119" s="133" t="s">
        <v>121</v>
      </c>
      <c r="B119" s="134" t="s">
        <v>18</v>
      </c>
      <c r="C119" s="135" t="s">
        <v>402</v>
      </c>
      <c r="D119" s="135">
        <v>1000000476</v>
      </c>
      <c r="E119" s="136" t="s">
        <v>403</v>
      </c>
      <c r="F119" s="137">
        <v>38768</v>
      </c>
      <c r="G119" s="40" t="str">
        <f t="shared" si="14"/>
        <v>Targeted Dealer</v>
      </c>
      <c r="H119" s="40"/>
      <c r="I119" s="41">
        <v>5135</v>
      </c>
      <c r="J119" s="41">
        <f t="shared" si="15"/>
        <v>4792.6666666666661</v>
      </c>
      <c r="K119" s="43">
        <v>5801.75</v>
      </c>
      <c r="L119" s="43">
        <f t="shared" si="16"/>
        <v>-666.75</v>
      </c>
      <c r="M119" s="43">
        <f t="shared" si="17"/>
        <v>121.05473640283768</v>
      </c>
      <c r="N119" s="42">
        <v>6839.15</v>
      </c>
      <c r="O119" s="45" t="str">
        <f t="shared" si="18"/>
        <v>Mar</v>
      </c>
      <c r="P119" s="42">
        <f t="shared" si="19"/>
        <v>6839.15</v>
      </c>
      <c r="Q119" s="44">
        <f t="shared" si="20"/>
        <v>-1037.3999999999996</v>
      </c>
      <c r="R119" s="45">
        <f t="shared" si="21"/>
        <v>-0.1516855164750005</v>
      </c>
      <c r="S119" s="44" t="str">
        <f t="shared" si="22"/>
        <v>DEGROWTH</v>
      </c>
      <c r="T119" s="43">
        <v>4985.3500000000004</v>
      </c>
      <c r="U119" s="46" t="str">
        <f t="shared" si="23"/>
        <v>Apr</v>
      </c>
      <c r="V119" s="42">
        <v>4985.3500000000004</v>
      </c>
      <c r="W119" s="47">
        <f t="shared" si="24"/>
        <v>816.39999999999964</v>
      </c>
      <c r="X119" s="48">
        <f t="shared" si="25"/>
        <v>0.16375981626164648</v>
      </c>
      <c r="Y119" s="47" t="str">
        <f t="shared" si="26"/>
        <v>GROWTH</v>
      </c>
      <c r="Z119" s="138">
        <v>0</v>
      </c>
      <c r="AA119" s="133"/>
      <c r="AB119" s="133" t="s">
        <v>121</v>
      </c>
      <c r="AC119" s="133" t="s">
        <v>121</v>
      </c>
      <c r="AD119" s="27">
        <f t="shared" si="27"/>
        <v>0</v>
      </c>
    </row>
    <row r="120" spans="1:30" s="139" customFormat="1" ht="13.8">
      <c r="A120" s="133" t="s">
        <v>121</v>
      </c>
      <c r="B120" s="134" t="s">
        <v>18</v>
      </c>
      <c r="C120" s="135" t="s">
        <v>404</v>
      </c>
      <c r="D120" s="135">
        <v>1000000468</v>
      </c>
      <c r="E120" s="136" t="s">
        <v>405</v>
      </c>
      <c r="F120" s="137">
        <v>38904</v>
      </c>
      <c r="G120" s="40" t="str">
        <f t="shared" si="14"/>
        <v>Targeted Dealer</v>
      </c>
      <c r="H120" s="40"/>
      <c r="I120" s="41">
        <v>30</v>
      </c>
      <c r="J120" s="41">
        <f t="shared" si="15"/>
        <v>28</v>
      </c>
      <c r="K120" s="43">
        <v>50</v>
      </c>
      <c r="L120" s="43">
        <f t="shared" si="16"/>
        <v>-20</v>
      </c>
      <c r="M120" s="43">
        <f t="shared" si="17"/>
        <v>178.57142857142856</v>
      </c>
      <c r="N120" s="42">
        <v>0</v>
      </c>
      <c r="O120" s="45" t="str">
        <f t="shared" si="18"/>
        <v>Mar</v>
      </c>
      <c r="P120" s="42">
        <f t="shared" si="19"/>
        <v>0</v>
      </c>
      <c r="Q120" s="44">
        <f t="shared" si="20"/>
        <v>50</v>
      </c>
      <c r="R120" s="45" t="str">
        <f t="shared" si="21"/>
        <v xml:space="preserve"> </v>
      </c>
      <c r="S120" s="44" t="b">
        <f t="shared" si="22"/>
        <v>0</v>
      </c>
      <c r="T120" s="43">
        <v>30</v>
      </c>
      <c r="U120" s="46" t="str">
        <f t="shared" si="23"/>
        <v>Apr</v>
      </c>
      <c r="V120" s="42">
        <v>30</v>
      </c>
      <c r="W120" s="47">
        <f t="shared" si="24"/>
        <v>20</v>
      </c>
      <c r="X120" s="48">
        <f t="shared" si="25"/>
        <v>0.66666666666666674</v>
      </c>
      <c r="Y120" s="47" t="str">
        <f t="shared" si="26"/>
        <v>GROWTH</v>
      </c>
      <c r="Z120" s="138">
        <v>0</v>
      </c>
      <c r="AA120" s="133"/>
      <c r="AB120" s="133" t="s">
        <v>121</v>
      </c>
      <c r="AC120" s="133" t="s">
        <v>121</v>
      </c>
      <c r="AD120" s="27">
        <f t="shared" si="27"/>
        <v>0</v>
      </c>
    </row>
    <row r="121" spans="1:30" s="139" customFormat="1" ht="13.8">
      <c r="A121" s="133" t="s">
        <v>121</v>
      </c>
      <c r="B121" s="134" t="s">
        <v>3921</v>
      </c>
      <c r="C121" s="135" t="s">
        <v>406</v>
      </c>
      <c r="D121" s="135">
        <v>1000000445</v>
      </c>
      <c r="E121" s="136" t="s">
        <v>407</v>
      </c>
      <c r="F121" s="137">
        <v>38923</v>
      </c>
      <c r="G121" s="40" t="str">
        <f t="shared" si="14"/>
        <v>Targeted Dealer</v>
      </c>
      <c r="H121" s="40"/>
      <c r="I121" s="41">
        <v>80</v>
      </c>
      <c r="J121" s="41">
        <f t="shared" si="15"/>
        <v>74.666666666666657</v>
      </c>
      <c r="K121" s="43">
        <v>59.95</v>
      </c>
      <c r="L121" s="43">
        <f t="shared" si="16"/>
        <v>20.049999999999997</v>
      </c>
      <c r="M121" s="43">
        <f t="shared" si="17"/>
        <v>80.290178571428584</v>
      </c>
      <c r="N121" s="42">
        <v>40</v>
      </c>
      <c r="O121" s="45" t="str">
        <f t="shared" si="18"/>
        <v>Mar</v>
      </c>
      <c r="P121" s="42">
        <f t="shared" si="19"/>
        <v>40</v>
      </c>
      <c r="Q121" s="44">
        <f t="shared" si="20"/>
        <v>19.950000000000003</v>
      </c>
      <c r="R121" s="45">
        <f t="shared" si="21"/>
        <v>0.49875000000000003</v>
      </c>
      <c r="S121" s="44" t="str">
        <f t="shared" si="22"/>
        <v>GROWTH</v>
      </c>
      <c r="T121" s="43">
        <v>0</v>
      </c>
      <c r="U121" s="46" t="str">
        <f t="shared" si="23"/>
        <v>Apr</v>
      </c>
      <c r="V121" s="42">
        <v>0</v>
      </c>
      <c r="W121" s="47">
        <f t="shared" si="24"/>
        <v>59.95</v>
      </c>
      <c r="X121" s="48">
        <f t="shared" si="25"/>
        <v>0</v>
      </c>
      <c r="Y121" s="47" t="b">
        <f t="shared" si="26"/>
        <v>0</v>
      </c>
      <c r="Z121" s="138">
        <v>0</v>
      </c>
      <c r="AA121" s="133"/>
      <c r="AB121" s="133" t="s">
        <v>121</v>
      </c>
      <c r="AC121" s="133" t="s">
        <v>121</v>
      </c>
      <c r="AD121" s="27">
        <f t="shared" si="27"/>
        <v>0</v>
      </c>
    </row>
    <row r="122" spans="1:30" s="139" customFormat="1" ht="13.8">
      <c r="A122" s="133" t="s">
        <v>121</v>
      </c>
      <c r="B122" s="134" t="s">
        <v>3921</v>
      </c>
      <c r="C122" s="135" t="s">
        <v>410</v>
      </c>
      <c r="D122" s="135">
        <v>1000000443</v>
      </c>
      <c r="E122" s="136" t="s">
        <v>411</v>
      </c>
      <c r="F122" s="137">
        <v>40054</v>
      </c>
      <c r="G122" s="40" t="str">
        <f t="shared" si="14"/>
        <v>Targeted Dealer</v>
      </c>
      <c r="H122" s="40"/>
      <c r="I122" s="41">
        <v>1800</v>
      </c>
      <c r="J122" s="41">
        <f t="shared" si="15"/>
        <v>1680</v>
      </c>
      <c r="K122" s="43">
        <v>1855.95</v>
      </c>
      <c r="L122" s="43">
        <f t="shared" si="16"/>
        <v>-55.950000000000045</v>
      </c>
      <c r="M122" s="43">
        <f t="shared" si="17"/>
        <v>110.47321428571428</v>
      </c>
      <c r="N122" s="42">
        <v>3984.4</v>
      </c>
      <c r="O122" s="45" t="str">
        <f t="shared" si="18"/>
        <v>Mar</v>
      </c>
      <c r="P122" s="42">
        <f t="shared" si="19"/>
        <v>3984.4</v>
      </c>
      <c r="Q122" s="44">
        <f t="shared" si="20"/>
        <v>-2128.4499999999998</v>
      </c>
      <c r="R122" s="45">
        <f t="shared" si="21"/>
        <v>-0.53419586386908946</v>
      </c>
      <c r="S122" s="44" t="str">
        <f t="shared" si="22"/>
        <v>DEGROWTH</v>
      </c>
      <c r="T122" s="43">
        <v>1459.5</v>
      </c>
      <c r="U122" s="46" t="str">
        <f t="shared" si="23"/>
        <v>Apr</v>
      </c>
      <c r="V122" s="42">
        <v>1459.5</v>
      </c>
      <c r="W122" s="47">
        <f t="shared" si="24"/>
        <v>396.45000000000005</v>
      </c>
      <c r="X122" s="48">
        <f t="shared" si="25"/>
        <v>0.27163412127440911</v>
      </c>
      <c r="Y122" s="47" t="str">
        <f t="shared" si="26"/>
        <v>GROWTH</v>
      </c>
      <c r="Z122" s="138">
        <v>0</v>
      </c>
      <c r="AA122" s="133"/>
      <c r="AB122" s="133" t="s">
        <v>121</v>
      </c>
      <c r="AC122" s="133" t="s">
        <v>121</v>
      </c>
      <c r="AD122" s="27">
        <f t="shared" si="27"/>
        <v>0</v>
      </c>
    </row>
    <row r="123" spans="1:30" s="139" customFormat="1" ht="13.8">
      <c r="A123" s="133" t="s">
        <v>121</v>
      </c>
      <c r="B123" s="134" t="s">
        <v>18</v>
      </c>
      <c r="C123" s="135" t="s">
        <v>412</v>
      </c>
      <c r="D123" s="135">
        <v>1000000462</v>
      </c>
      <c r="E123" s="136" t="s">
        <v>413</v>
      </c>
      <c r="F123" s="137">
        <v>40054</v>
      </c>
      <c r="G123" s="40" t="str">
        <f t="shared" si="14"/>
        <v>Targeted Dealer</v>
      </c>
      <c r="H123" s="40"/>
      <c r="I123" s="41">
        <v>400</v>
      </c>
      <c r="J123" s="41">
        <f t="shared" si="15"/>
        <v>373.33333333333337</v>
      </c>
      <c r="K123" s="43">
        <v>320</v>
      </c>
      <c r="L123" s="43">
        <f t="shared" si="16"/>
        <v>80</v>
      </c>
      <c r="M123" s="43">
        <f t="shared" si="17"/>
        <v>85.714285714285708</v>
      </c>
      <c r="N123" s="42">
        <v>360</v>
      </c>
      <c r="O123" s="45" t="str">
        <f t="shared" si="18"/>
        <v>Mar</v>
      </c>
      <c r="P123" s="42">
        <f t="shared" si="19"/>
        <v>360</v>
      </c>
      <c r="Q123" s="44">
        <f t="shared" si="20"/>
        <v>-40</v>
      </c>
      <c r="R123" s="45">
        <f t="shared" si="21"/>
        <v>-0.11111111111111116</v>
      </c>
      <c r="S123" s="44" t="str">
        <f t="shared" si="22"/>
        <v>DEGROWTH</v>
      </c>
      <c r="T123" s="43">
        <v>440</v>
      </c>
      <c r="U123" s="46" t="str">
        <f t="shared" si="23"/>
        <v>Apr</v>
      </c>
      <c r="V123" s="42">
        <v>440</v>
      </c>
      <c r="W123" s="47">
        <f t="shared" si="24"/>
        <v>-120</v>
      </c>
      <c r="X123" s="48">
        <f t="shared" si="25"/>
        <v>-0.27272727272727271</v>
      </c>
      <c r="Y123" s="47" t="str">
        <f t="shared" si="26"/>
        <v>DEGROWTH</v>
      </c>
      <c r="Z123" s="138">
        <v>0</v>
      </c>
      <c r="AA123" s="133"/>
      <c r="AB123" s="133" t="s">
        <v>121</v>
      </c>
      <c r="AC123" s="133" t="s">
        <v>121</v>
      </c>
      <c r="AD123" s="27">
        <f t="shared" si="27"/>
        <v>0</v>
      </c>
    </row>
    <row r="124" spans="1:30" s="139" customFormat="1" ht="13.8">
      <c r="A124" s="133" t="s">
        <v>121</v>
      </c>
      <c r="B124" s="134" t="s">
        <v>3921</v>
      </c>
      <c r="C124" s="135" t="s">
        <v>414</v>
      </c>
      <c r="D124" s="135">
        <v>1000000461</v>
      </c>
      <c r="E124" s="136" t="s">
        <v>415</v>
      </c>
      <c r="F124" s="137">
        <v>40814</v>
      </c>
      <c r="G124" s="40" t="str">
        <f t="shared" si="14"/>
        <v>Targeted Dealer</v>
      </c>
      <c r="H124" s="40"/>
      <c r="I124" s="41">
        <v>160</v>
      </c>
      <c r="J124" s="41">
        <f t="shared" si="15"/>
        <v>149.33333333333331</v>
      </c>
      <c r="K124" s="43">
        <v>90</v>
      </c>
      <c r="L124" s="43">
        <f t="shared" si="16"/>
        <v>70</v>
      </c>
      <c r="M124" s="43">
        <f t="shared" si="17"/>
        <v>60.267857142857146</v>
      </c>
      <c r="N124" s="42">
        <v>160</v>
      </c>
      <c r="O124" s="45" t="str">
        <f t="shared" si="18"/>
        <v>Mar</v>
      </c>
      <c r="P124" s="42">
        <f t="shared" si="19"/>
        <v>160</v>
      </c>
      <c r="Q124" s="44">
        <f t="shared" si="20"/>
        <v>-70</v>
      </c>
      <c r="R124" s="45">
        <f t="shared" si="21"/>
        <v>-0.4375</v>
      </c>
      <c r="S124" s="44" t="str">
        <f t="shared" si="22"/>
        <v>DEGROWTH</v>
      </c>
      <c r="T124" s="43">
        <v>160</v>
      </c>
      <c r="U124" s="46" t="str">
        <f t="shared" si="23"/>
        <v>Apr</v>
      </c>
      <c r="V124" s="42">
        <v>160</v>
      </c>
      <c r="W124" s="47">
        <f t="shared" si="24"/>
        <v>-70</v>
      </c>
      <c r="X124" s="48">
        <f t="shared" si="25"/>
        <v>-0.4375</v>
      </c>
      <c r="Y124" s="47" t="str">
        <f t="shared" si="26"/>
        <v>DEGROWTH</v>
      </c>
      <c r="Z124" s="138">
        <v>0</v>
      </c>
      <c r="AA124" s="133"/>
      <c r="AB124" s="133" t="s">
        <v>121</v>
      </c>
      <c r="AC124" s="133" t="s">
        <v>121</v>
      </c>
      <c r="AD124" s="27">
        <f t="shared" si="27"/>
        <v>0</v>
      </c>
    </row>
    <row r="125" spans="1:30" s="139" customFormat="1" ht="13.8">
      <c r="A125" s="133" t="s">
        <v>121</v>
      </c>
      <c r="B125" s="134" t="s">
        <v>18</v>
      </c>
      <c r="C125" s="135" t="s">
        <v>416</v>
      </c>
      <c r="D125" s="135">
        <v>1000000477</v>
      </c>
      <c r="E125" s="136" t="s">
        <v>417</v>
      </c>
      <c r="F125" s="137">
        <v>40906</v>
      </c>
      <c r="G125" s="40" t="str">
        <f t="shared" si="14"/>
        <v>Targeted Dealer</v>
      </c>
      <c r="H125" s="40"/>
      <c r="I125" s="41">
        <v>20</v>
      </c>
      <c r="J125" s="41">
        <f t="shared" si="15"/>
        <v>18.666666666666664</v>
      </c>
      <c r="K125" s="43">
        <v>20</v>
      </c>
      <c r="L125" s="43">
        <f t="shared" si="16"/>
        <v>0</v>
      </c>
      <c r="M125" s="43">
        <f t="shared" si="17"/>
        <v>107.14285714285715</v>
      </c>
      <c r="N125" s="42">
        <v>20</v>
      </c>
      <c r="O125" s="45" t="str">
        <f t="shared" si="18"/>
        <v>Mar</v>
      </c>
      <c r="P125" s="42">
        <f t="shared" si="19"/>
        <v>20</v>
      </c>
      <c r="Q125" s="44">
        <f t="shared" si="20"/>
        <v>0</v>
      </c>
      <c r="R125" s="45">
        <f t="shared" si="21"/>
        <v>0</v>
      </c>
      <c r="S125" s="44" t="str">
        <f t="shared" si="22"/>
        <v>GROWTH</v>
      </c>
      <c r="T125" s="43">
        <v>0</v>
      </c>
      <c r="U125" s="46" t="str">
        <f t="shared" si="23"/>
        <v>Apr</v>
      </c>
      <c r="V125" s="42">
        <v>0</v>
      </c>
      <c r="W125" s="47">
        <f t="shared" si="24"/>
        <v>20</v>
      </c>
      <c r="X125" s="48">
        <f t="shared" si="25"/>
        <v>0</v>
      </c>
      <c r="Y125" s="47" t="b">
        <f t="shared" si="26"/>
        <v>0</v>
      </c>
      <c r="Z125" s="138">
        <v>0</v>
      </c>
      <c r="AA125" s="133"/>
      <c r="AB125" s="133" t="s">
        <v>121</v>
      </c>
      <c r="AC125" s="133" t="s">
        <v>121</v>
      </c>
      <c r="AD125" s="27">
        <f t="shared" si="27"/>
        <v>0</v>
      </c>
    </row>
    <row r="126" spans="1:30" s="139" customFormat="1" ht="13.8">
      <c r="A126" s="133" t="s">
        <v>121</v>
      </c>
      <c r="B126" s="134" t="s">
        <v>18</v>
      </c>
      <c r="C126" s="135" t="s">
        <v>418</v>
      </c>
      <c r="D126" s="135">
        <v>1000000448</v>
      </c>
      <c r="E126" s="136" t="s">
        <v>419</v>
      </c>
      <c r="F126" s="137">
        <v>41212</v>
      </c>
      <c r="G126" s="40" t="str">
        <f t="shared" si="14"/>
        <v>Targeted Dealer</v>
      </c>
      <c r="H126" s="40"/>
      <c r="I126" s="41">
        <v>160</v>
      </c>
      <c r="J126" s="41">
        <f t="shared" si="15"/>
        <v>149.33333333333331</v>
      </c>
      <c r="K126" s="43">
        <v>215</v>
      </c>
      <c r="L126" s="43">
        <f t="shared" si="16"/>
        <v>-55</v>
      </c>
      <c r="M126" s="43">
        <f t="shared" si="17"/>
        <v>143.97321428571431</v>
      </c>
      <c r="N126" s="42">
        <v>210</v>
      </c>
      <c r="O126" s="45" t="str">
        <f t="shared" si="18"/>
        <v>Mar</v>
      </c>
      <c r="P126" s="42">
        <f t="shared" si="19"/>
        <v>210</v>
      </c>
      <c r="Q126" s="44">
        <f t="shared" si="20"/>
        <v>5</v>
      </c>
      <c r="R126" s="45">
        <f t="shared" si="21"/>
        <v>2.3809523809523725E-2</v>
      </c>
      <c r="S126" s="44" t="str">
        <f t="shared" si="22"/>
        <v>GROWTH</v>
      </c>
      <c r="T126" s="43">
        <v>150</v>
      </c>
      <c r="U126" s="46" t="str">
        <f t="shared" si="23"/>
        <v>Apr</v>
      </c>
      <c r="V126" s="42">
        <v>150</v>
      </c>
      <c r="W126" s="47">
        <f t="shared" si="24"/>
        <v>65</v>
      </c>
      <c r="X126" s="48">
        <f t="shared" si="25"/>
        <v>0.43333333333333335</v>
      </c>
      <c r="Y126" s="47" t="str">
        <f t="shared" si="26"/>
        <v>GROWTH</v>
      </c>
      <c r="Z126" s="138">
        <v>0</v>
      </c>
      <c r="AA126" s="133"/>
      <c r="AB126" s="133" t="s">
        <v>121</v>
      </c>
      <c r="AC126" s="133" t="s">
        <v>121</v>
      </c>
      <c r="AD126" s="27">
        <f t="shared" si="27"/>
        <v>0</v>
      </c>
    </row>
    <row r="127" spans="1:30" s="139" customFormat="1" ht="13.8">
      <c r="A127" s="133" t="s">
        <v>121</v>
      </c>
      <c r="B127" s="134" t="s">
        <v>18</v>
      </c>
      <c r="C127" s="135" t="s">
        <v>420</v>
      </c>
      <c r="D127" s="135">
        <v>1000000446</v>
      </c>
      <c r="E127" s="136" t="s">
        <v>421</v>
      </c>
      <c r="F127" s="137">
        <v>41438</v>
      </c>
      <c r="G127" s="40" t="str">
        <f t="shared" si="14"/>
        <v>Targeted Dealer</v>
      </c>
      <c r="H127" s="40"/>
      <c r="I127" s="41">
        <v>500</v>
      </c>
      <c r="J127" s="41">
        <f t="shared" si="15"/>
        <v>466.66666666666669</v>
      </c>
      <c r="K127" s="43">
        <v>676.05</v>
      </c>
      <c r="L127" s="43">
        <f t="shared" si="16"/>
        <v>-176.04999999999995</v>
      </c>
      <c r="M127" s="43">
        <f t="shared" si="17"/>
        <v>144.86785714285713</v>
      </c>
      <c r="N127" s="42">
        <v>450</v>
      </c>
      <c r="O127" s="45" t="str">
        <f t="shared" si="18"/>
        <v>Mar</v>
      </c>
      <c r="P127" s="42">
        <f t="shared" si="19"/>
        <v>450</v>
      </c>
      <c r="Q127" s="44">
        <f t="shared" si="20"/>
        <v>226.04999999999995</v>
      </c>
      <c r="R127" s="45">
        <f t="shared" si="21"/>
        <v>0.5023333333333333</v>
      </c>
      <c r="S127" s="44" t="str">
        <f t="shared" si="22"/>
        <v>GROWTH</v>
      </c>
      <c r="T127" s="43">
        <v>530</v>
      </c>
      <c r="U127" s="46" t="str">
        <f t="shared" si="23"/>
        <v>Apr</v>
      </c>
      <c r="V127" s="42">
        <v>530</v>
      </c>
      <c r="W127" s="47">
        <f t="shared" si="24"/>
        <v>146.04999999999995</v>
      </c>
      <c r="X127" s="48">
        <f t="shared" si="25"/>
        <v>0.27556603773584887</v>
      </c>
      <c r="Y127" s="47" t="str">
        <f t="shared" si="26"/>
        <v>GROWTH</v>
      </c>
      <c r="Z127" s="138">
        <v>0</v>
      </c>
      <c r="AA127" s="133"/>
      <c r="AB127" s="133" t="s">
        <v>121</v>
      </c>
      <c r="AC127" s="133" t="s">
        <v>121</v>
      </c>
      <c r="AD127" s="27">
        <f t="shared" si="27"/>
        <v>0</v>
      </c>
    </row>
    <row r="128" spans="1:30" s="139" customFormat="1" ht="13.8">
      <c r="A128" s="133" t="s">
        <v>121</v>
      </c>
      <c r="B128" s="134" t="s">
        <v>18</v>
      </c>
      <c r="C128" s="135" t="s">
        <v>426</v>
      </c>
      <c r="D128" s="135">
        <v>1000000465</v>
      </c>
      <c r="E128" s="136" t="s">
        <v>427</v>
      </c>
      <c r="F128" s="137">
        <v>41934</v>
      </c>
      <c r="G128" s="40" t="str">
        <f t="shared" si="14"/>
        <v>Targeted Dealer</v>
      </c>
      <c r="H128" s="40"/>
      <c r="I128" s="41">
        <v>80</v>
      </c>
      <c r="J128" s="41">
        <f t="shared" si="15"/>
        <v>74.666666666666657</v>
      </c>
      <c r="K128" s="43">
        <v>60</v>
      </c>
      <c r="L128" s="43">
        <f t="shared" si="16"/>
        <v>20</v>
      </c>
      <c r="M128" s="43">
        <f t="shared" si="17"/>
        <v>80.357142857142861</v>
      </c>
      <c r="N128" s="42">
        <v>40</v>
      </c>
      <c r="O128" s="45" t="str">
        <f t="shared" si="18"/>
        <v>Mar</v>
      </c>
      <c r="P128" s="42">
        <f t="shared" si="19"/>
        <v>40</v>
      </c>
      <c r="Q128" s="44">
        <f t="shared" si="20"/>
        <v>20</v>
      </c>
      <c r="R128" s="45">
        <f t="shared" si="21"/>
        <v>0.5</v>
      </c>
      <c r="S128" s="44" t="str">
        <f t="shared" si="22"/>
        <v>GROWTH</v>
      </c>
      <c r="T128" s="43">
        <v>40</v>
      </c>
      <c r="U128" s="46" t="str">
        <f t="shared" si="23"/>
        <v>Apr</v>
      </c>
      <c r="V128" s="42">
        <v>40</v>
      </c>
      <c r="W128" s="47">
        <f t="shared" si="24"/>
        <v>20</v>
      </c>
      <c r="X128" s="48">
        <f t="shared" si="25"/>
        <v>0.5</v>
      </c>
      <c r="Y128" s="47" t="str">
        <f t="shared" si="26"/>
        <v>GROWTH</v>
      </c>
      <c r="Z128" s="138">
        <v>0</v>
      </c>
      <c r="AA128" s="133"/>
      <c r="AB128" s="133" t="s">
        <v>121</v>
      </c>
      <c r="AC128" s="133" t="s">
        <v>121</v>
      </c>
      <c r="AD128" s="27">
        <f t="shared" si="27"/>
        <v>0</v>
      </c>
    </row>
    <row r="129" spans="1:30" s="139" customFormat="1" ht="13.8">
      <c r="A129" s="133" t="s">
        <v>121</v>
      </c>
      <c r="B129" s="134" t="s">
        <v>18</v>
      </c>
      <c r="C129" s="135" t="s">
        <v>428</v>
      </c>
      <c r="D129" s="135">
        <v>1000000447</v>
      </c>
      <c r="E129" s="136" t="s">
        <v>429</v>
      </c>
      <c r="F129" s="137">
        <v>42510</v>
      </c>
      <c r="G129" s="40" t="str">
        <f t="shared" si="14"/>
        <v>Targeted Dealer</v>
      </c>
      <c r="H129" s="40"/>
      <c r="I129" s="41">
        <v>120</v>
      </c>
      <c r="J129" s="41">
        <f t="shared" si="15"/>
        <v>112</v>
      </c>
      <c r="K129" s="43">
        <v>0</v>
      </c>
      <c r="L129" s="43">
        <f t="shared" si="16"/>
        <v>120</v>
      </c>
      <c r="M129" s="43">
        <f t="shared" si="17"/>
        <v>0</v>
      </c>
      <c r="N129" s="42">
        <v>0</v>
      </c>
      <c r="O129" s="45" t="str">
        <f t="shared" si="18"/>
        <v>Mar</v>
      </c>
      <c r="P129" s="42">
        <f t="shared" si="19"/>
        <v>0</v>
      </c>
      <c r="Q129" s="44">
        <f t="shared" si="20"/>
        <v>0</v>
      </c>
      <c r="R129" s="45" t="str">
        <f t="shared" si="21"/>
        <v xml:space="preserve"> </v>
      </c>
      <c r="S129" s="44" t="b">
        <f t="shared" si="22"/>
        <v>0</v>
      </c>
      <c r="T129" s="43">
        <v>120</v>
      </c>
      <c r="U129" s="46" t="str">
        <f t="shared" si="23"/>
        <v>Apr</v>
      </c>
      <c r="V129" s="42">
        <v>120</v>
      </c>
      <c r="W129" s="47">
        <f t="shared" si="24"/>
        <v>-120</v>
      </c>
      <c r="X129" s="48">
        <f t="shared" si="25"/>
        <v>-1</v>
      </c>
      <c r="Y129" s="47" t="str">
        <f t="shared" si="26"/>
        <v>DEGROWTH</v>
      </c>
      <c r="Z129" s="138">
        <v>0</v>
      </c>
      <c r="AA129" s="133"/>
      <c r="AB129" s="133" t="s">
        <v>121</v>
      </c>
      <c r="AC129" s="133" t="s">
        <v>121</v>
      </c>
      <c r="AD129" s="27">
        <f t="shared" si="27"/>
        <v>1</v>
      </c>
    </row>
    <row r="130" spans="1:30" s="139" customFormat="1" ht="13.8">
      <c r="A130" s="133" t="s">
        <v>121</v>
      </c>
      <c r="B130" s="134" t="s">
        <v>3921</v>
      </c>
      <c r="C130" s="135" t="s">
        <v>430</v>
      </c>
      <c r="D130" s="135">
        <v>1000000455</v>
      </c>
      <c r="E130" s="136" t="s">
        <v>431</v>
      </c>
      <c r="F130" s="137">
        <v>42573</v>
      </c>
      <c r="G130" s="40" t="str">
        <f t="shared" si="14"/>
        <v>Targeted Dealer</v>
      </c>
      <c r="H130" s="40"/>
      <c r="I130" s="41">
        <v>80</v>
      </c>
      <c r="J130" s="41">
        <f t="shared" si="15"/>
        <v>74.666666666666657</v>
      </c>
      <c r="K130" s="43">
        <v>0</v>
      </c>
      <c r="L130" s="43">
        <f t="shared" si="16"/>
        <v>80</v>
      </c>
      <c r="M130" s="43">
        <f t="shared" si="17"/>
        <v>0</v>
      </c>
      <c r="N130" s="42">
        <v>90</v>
      </c>
      <c r="O130" s="45" t="str">
        <f t="shared" si="18"/>
        <v>Mar</v>
      </c>
      <c r="P130" s="42">
        <f t="shared" si="19"/>
        <v>90</v>
      </c>
      <c r="Q130" s="44">
        <f t="shared" si="20"/>
        <v>-90</v>
      </c>
      <c r="R130" s="45">
        <f t="shared" si="21"/>
        <v>-1</v>
      </c>
      <c r="S130" s="44" t="str">
        <f t="shared" si="22"/>
        <v>DEGROWTH</v>
      </c>
      <c r="T130" s="43">
        <v>0</v>
      </c>
      <c r="U130" s="46" t="str">
        <f t="shared" si="23"/>
        <v>Apr</v>
      </c>
      <c r="V130" s="42">
        <v>0</v>
      </c>
      <c r="W130" s="47">
        <f t="shared" si="24"/>
        <v>0</v>
      </c>
      <c r="X130" s="48">
        <f t="shared" si="25"/>
        <v>0</v>
      </c>
      <c r="Y130" s="47" t="b">
        <f t="shared" si="26"/>
        <v>0</v>
      </c>
      <c r="Z130" s="138">
        <v>0</v>
      </c>
      <c r="AA130" s="133"/>
      <c r="AB130" s="133" t="s">
        <v>121</v>
      </c>
      <c r="AC130" s="133" t="s">
        <v>121</v>
      </c>
      <c r="AD130" s="27">
        <f t="shared" si="27"/>
        <v>1</v>
      </c>
    </row>
    <row r="131" spans="1:30" s="139" customFormat="1" ht="13.8">
      <c r="A131" s="133" t="s">
        <v>121</v>
      </c>
      <c r="B131" s="134" t="s">
        <v>18</v>
      </c>
      <c r="C131" s="135" t="s">
        <v>432</v>
      </c>
      <c r="D131" s="135">
        <v>1000000457</v>
      </c>
      <c r="E131" s="136" t="s">
        <v>433</v>
      </c>
      <c r="F131" s="137">
        <v>42814</v>
      </c>
      <c r="G131" s="40" t="str">
        <f t="shared" ref="G131:G193" si="28">IF(I131&gt;0,"Targeted Dealer","-")</f>
        <v>Targeted Dealer</v>
      </c>
      <c r="H131" s="40"/>
      <c r="I131" s="41">
        <v>80</v>
      </c>
      <c r="J131" s="41">
        <f t="shared" ref="J131:J193" si="29">I131/$J$1*($J$1-$E$1)</f>
        <v>74.666666666666657</v>
      </c>
      <c r="K131" s="43">
        <v>80</v>
      </c>
      <c r="L131" s="43">
        <f t="shared" si="16"/>
        <v>0</v>
      </c>
      <c r="M131" s="43">
        <f t="shared" si="17"/>
        <v>107.14285714285715</v>
      </c>
      <c r="N131" s="42">
        <v>90</v>
      </c>
      <c r="O131" s="45" t="str">
        <f t="shared" si="18"/>
        <v>Mar</v>
      </c>
      <c r="P131" s="42">
        <f t="shared" si="19"/>
        <v>90</v>
      </c>
      <c r="Q131" s="44">
        <f t="shared" si="20"/>
        <v>-10</v>
      </c>
      <c r="R131" s="45">
        <f t="shared" si="21"/>
        <v>-0.11111111111111116</v>
      </c>
      <c r="S131" s="44" t="str">
        <f t="shared" si="22"/>
        <v>DEGROWTH</v>
      </c>
      <c r="T131" s="43">
        <v>80</v>
      </c>
      <c r="U131" s="46" t="str">
        <f t="shared" si="23"/>
        <v>Apr</v>
      </c>
      <c r="V131" s="42">
        <v>80</v>
      </c>
      <c r="W131" s="47">
        <f t="shared" si="24"/>
        <v>0</v>
      </c>
      <c r="X131" s="48">
        <f t="shared" si="25"/>
        <v>0</v>
      </c>
      <c r="Y131" s="47" t="str">
        <f t="shared" si="26"/>
        <v>GROWTH</v>
      </c>
      <c r="Z131" s="138">
        <v>0</v>
      </c>
      <c r="AA131" s="133"/>
      <c r="AB131" s="133" t="s">
        <v>121</v>
      </c>
      <c r="AC131" s="133" t="s">
        <v>121</v>
      </c>
      <c r="AD131" s="27">
        <f t="shared" si="27"/>
        <v>0</v>
      </c>
    </row>
    <row r="132" spans="1:30" s="139" customFormat="1" ht="13.8">
      <c r="A132" s="133" t="s">
        <v>121</v>
      </c>
      <c r="B132" s="134" t="s">
        <v>18</v>
      </c>
      <c r="C132" s="135" t="s">
        <v>434</v>
      </c>
      <c r="D132" s="135">
        <v>1000000473</v>
      </c>
      <c r="E132" s="136" t="s">
        <v>435</v>
      </c>
      <c r="F132" s="137">
        <v>42844</v>
      </c>
      <c r="G132" s="40" t="str">
        <f t="shared" si="28"/>
        <v>Targeted Dealer</v>
      </c>
      <c r="H132" s="40"/>
      <c r="I132" s="41">
        <v>160</v>
      </c>
      <c r="J132" s="41">
        <f t="shared" si="29"/>
        <v>149.33333333333331</v>
      </c>
      <c r="K132" s="43">
        <v>120</v>
      </c>
      <c r="L132" s="43">
        <f t="shared" ref="L132:L194" si="30">I132-K132</f>
        <v>40</v>
      </c>
      <c r="M132" s="43">
        <f t="shared" ref="M132:M194" si="31">IFERROR((K132/J132%),"-")</f>
        <v>80.357142857142861</v>
      </c>
      <c r="N132" s="42">
        <v>120</v>
      </c>
      <c r="O132" s="45" t="str">
        <f t="shared" ref="O132:O194" si="32">IF(F132&lt;=$P$2,"Mar","")</f>
        <v>Mar</v>
      </c>
      <c r="P132" s="42">
        <f t="shared" ref="P132:P194" si="33">N132</f>
        <v>120</v>
      </c>
      <c r="Q132" s="44">
        <f t="shared" ref="Q132:Q194" si="34">K132-P132</f>
        <v>0</v>
      </c>
      <c r="R132" s="45">
        <f t="shared" ref="R132:R194" si="35">IFERROR(IF(O132="Mar",(K132/P132-1))," ")</f>
        <v>0</v>
      </c>
      <c r="S132" s="44" t="str">
        <f t="shared" ref="S132:S194" si="36">IF(N132&gt;0,IF(O132="","-",IF(R132&lt;0%,"DEGROWTH","GROWTH")))</f>
        <v>GROWTH</v>
      </c>
      <c r="T132" s="43">
        <v>170</v>
      </c>
      <c r="U132" s="46" t="str">
        <f t="shared" ref="U132:U194" si="37">IF(F132&lt;=$V$2,"Apr","")</f>
        <v>Apr</v>
      </c>
      <c r="V132" s="42">
        <v>170</v>
      </c>
      <c r="W132" s="47">
        <f t="shared" ref="W132:W194" si="38">K132-V132</f>
        <v>-50</v>
      </c>
      <c r="X132" s="48">
        <f t="shared" ref="X132:X194" si="39">IFERROR(IF(U132="Apr",(K132/V132-1)),0)</f>
        <v>-0.29411764705882348</v>
      </c>
      <c r="Y132" s="47" t="str">
        <f t="shared" ref="Y132:Y194" si="40">IF(T132&gt;0,IF(U132="","-",IF(X132&lt;0%,"DEGROWTH","GROWTH")))</f>
        <v>DEGROWTH</v>
      </c>
      <c r="Z132" s="138">
        <v>0</v>
      </c>
      <c r="AA132" s="133"/>
      <c r="AB132" s="133" t="s">
        <v>121</v>
      </c>
      <c r="AC132" s="133" t="s">
        <v>121</v>
      </c>
      <c r="AD132" s="27">
        <f t="shared" ref="AD132:AD195" si="41">IF(K132=0,1,0)</f>
        <v>0</v>
      </c>
    </row>
    <row r="133" spans="1:30" s="139" customFormat="1" ht="13.8">
      <c r="A133" s="133" t="s">
        <v>121</v>
      </c>
      <c r="B133" s="134" t="s">
        <v>3921</v>
      </c>
      <c r="C133" s="135" t="s">
        <v>436</v>
      </c>
      <c r="D133" s="135">
        <v>1000000470</v>
      </c>
      <c r="E133" s="136" t="s">
        <v>437</v>
      </c>
      <c r="F133" s="137">
        <v>42845</v>
      </c>
      <c r="G133" s="40" t="str">
        <f t="shared" si="28"/>
        <v>Targeted Dealer</v>
      </c>
      <c r="H133" s="40"/>
      <c r="I133" s="41">
        <v>1550</v>
      </c>
      <c r="J133" s="41">
        <f t="shared" si="29"/>
        <v>1446.6666666666665</v>
      </c>
      <c r="K133" s="43">
        <v>1510</v>
      </c>
      <c r="L133" s="43">
        <f t="shared" si="30"/>
        <v>40</v>
      </c>
      <c r="M133" s="43">
        <f t="shared" si="31"/>
        <v>104.37788018433181</v>
      </c>
      <c r="N133" s="42">
        <v>1127.7</v>
      </c>
      <c r="O133" s="45" t="str">
        <f t="shared" si="32"/>
        <v>Mar</v>
      </c>
      <c r="P133" s="42">
        <f t="shared" si="33"/>
        <v>1127.7</v>
      </c>
      <c r="Q133" s="44">
        <f t="shared" si="34"/>
        <v>382.29999999999995</v>
      </c>
      <c r="R133" s="45">
        <f t="shared" si="35"/>
        <v>0.33900860157843393</v>
      </c>
      <c r="S133" s="44" t="str">
        <f t="shared" si="36"/>
        <v>GROWTH</v>
      </c>
      <c r="T133" s="43">
        <v>1453.4499999999998</v>
      </c>
      <c r="U133" s="46" t="str">
        <f t="shared" si="37"/>
        <v>Apr</v>
      </c>
      <c r="V133" s="42">
        <v>1453.4499999999998</v>
      </c>
      <c r="W133" s="47">
        <f t="shared" si="38"/>
        <v>56.550000000000182</v>
      </c>
      <c r="X133" s="48">
        <f t="shared" si="39"/>
        <v>3.8907427156076979E-2</v>
      </c>
      <c r="Y133" s="47" t="str">
        <f t="shared" si="40"/>
        <v>GROWTH</v>
      </c>
      <c r="Z133" s="138">
        <v>0</v>
      </c>
      <c r="AA133" s="133"/>
      <c r="AB133" s="133" t="s">
        <v>121</v>
      </c>
      <c r="AC133" s="133" t="s">
        <v>121</v>
      </c>
      <c r="AD133" s="27">
        <f t="shared" si="41"/>
        <v>0</v>
      </c>
    </row>
    <row r="134" spans="1:30" s="139" customFormat="1" ht="13.8">
      <c r="A134" s="133" t="s">
        <v>121</v>
      </c>
      <c r="B134" s="134" t="s">
        <v>3921</v>
      </c>
      <c r="C134" s="135" t="s">
        <v>438</v>
      </c>
      <c r="D134" s="135">
        <v>1000000478</v>
      </c>
      <c r="E134" s="136" t="s">
        <v>439</v>
      </c>
      <c r="F134" s="137">
        <v>42970</v>
      </c>
      <c r="G134" s="40" t="str">
        <f t="shared" si="28"/>
        <v>Targeted Dealer</v>
      </c>
      <c r="H134" s="40"/>
      <c r="I134" s="41">
        <v>80</v>
      </c>
      <c r="J134" s="41">
        <f t="shared" si="29"/>
        <v>74.666666666666657</v>
      </c>
      <c r="K134" s="43">
        <v>80</v>
      </c>
      <c r="L134" s="43">
        <f t="shared" si="30"/>
        <v>0</v>
      </c>
      <c r="M134" s="43">
        <f t="shared" si="31"/>
        <v>107.14285714285715</v>
      </c>
      <c r="N134" s="42">
        <v>205</v>
      </c>
      <c r="O134" s="45" t="str">
        <f t="shared" si="32"/>
        <v>Mar</v>
      </c>
      <c r="P134" s="42">
        <f t="shared" si="33"/>
        <v>205</v>
      </c>
      <c r="Q134" s="44">
        <f t="shared" si="34"/>
        <v>-125</v>
      </c>
      <c r="R134" s="45">
        <f t="shared" si="35"/>
        <v>-0.6097560975609756</v>
      </c>
      <c r="S134" s="44" t="str">
        <f t="shared" si="36"/>
        <v>DEGROWTH</v>
      </c>
      <c r="T134" s="43">
        <v>40</v>
      </c>
      <c r="U134" s="46" t="str">
        <f t="shared" si="37"/>
        <v>Apr</v>
      </c>
      <c r="V134" s="42">
        <v>40</v>
      </c>
      <c r="W134" s="47">
        <f t="shared" si="38"/>
        <v>40</v>
      </c>
      <c r="X134" s="48">
        <f t="shared" si="39"/>
        <v>1</v>
      </c>
      <c r="Y134" s="47" t="str">
        <f t="shared" si="40"/>
        <v>GROWTH</v>
      </c>
      <c r="Z134" s="138">
        <v>0</v>
      </c>
      <c r="AA134" s="133"/>
      <c r="AB134" s="133" t="s">
        <v>121</v>
      </c>
      <c r="AC134" s="133" t="s">
        <v>121</v>
      </c>
      <c r="AD134" s="27">
        <f t="shared" si="41"/>
        <v>0</v>
      </c>
    </row>
    <row r="135" spans="1:30" s="139" customFormat="1" ht="13.8">
      <c r="A135" s="133" t="s">
        <v>121</v>
      </c>
      <c r="B135" s="134" t="s">
        <v>3921</v>
      </c>
      <c r="C135" s="135" t="s">
        <v>440</v>
      </c>
      <c r="D135" s="135">
        <v>1000000444</v>
      </c>
      <c r="E135" s="136" t="s">
        <v>441</v>
      </c>
      <c r="F135" s="137">
        <v>43061</v>
      </c>
      <c r="G135" s="40" t="str">
        <f t="shared" si="28"/>
        <v>Targeted Dealer</v>
      </c>
      <c r="H135" s="40"/>
      <c r="I135" s="41">
        <v>300</v>
      </c>
      <c r="J135" s="41">
        <f t="shared" si="29"/>
        <v>280</v>
      </c>
      <c r="K135" s="43">
        <v>300</v>
      </c>
      <c r="L135" s="43">
        <f t="shared" si="30"/>
        <v>0</v>
      </c>
      <c r="M135" s="43">
        <f t="shared" si="31"/>
        <v>107.14285714285715</v>
      </c>
      <c r="N135" s="42">
        <v>539.70000000000005</v>
      </c>
      <c r="O135" s="45" t="str">
        <f t="shared" si="32"/>
        <v>Mar</v>
      </c>
      <c r="P135" s="42">
        <f t="shared" si="33"/>
        <v>539.70000000000005</v>
      </c>
      <c r="Q135" s="44">
        <f t="shared" si="34"/>
        <v>-239.70000000000005</v>
      </c>
      <c r="R135" s="45">
        <f t="shared" si="35"/>
        <v>-0.44413563090605901</v>
      </c>
      <c r="S135" s="44" t="str">
        <f t="shared" si="36"/>
        <v>DEGROWTH</v>
      </c>
      <c r="T135" s="43">
        <v>445</v>
      </c>
      <c r="U135" s="46" t="str">
        <f t="shared" si="37"/>
        <v>Apr</v>
      </c>
      <c r="V135" s="42">
        <v>445</v>
      </c>
      <c r="W135" s="47">
        <f t="shared" si="38"/>
        <v>-145</v>
      </c>
      <c r="X135" s="48">
        <f t="shared" si="39"/>
        <v>-0.3258426966292135</v>
      </c>
      <c r="Y135" s="47" t="str">
        <f t="shared" si="40"/>
        <v>DEGROWTH</v>
      </c>
      <c r="Z135" s="138">
        <v>0</v>
      </c>
      <c r="AA135" s="133"/>
      <c r="AB135" s="133" t="s">
        <v>121</v>
      </c>
      <c r="AC135" s="133" t="s">
        <v>121</v>
      </c>
      <c r="AD135" s="27">
        <f t="shared" si="41"/>
        <v>0</v>
      </c>
    </row>
    <row r="136" spans="1:30" s="139" customFormat="1" ht="13.8">
      <c r="A136" s="133" t="s">
        <v>121</v>
      </c>
      <c r="B136" s="134" t="s">
        <v>3921</v>
      </c>
      <c r="C136" s="135" t="s">
        <v>442</v>
      </c>
      <c r="D136" s="135">
        <v>1000000458</v>
      </c>
      <c r="E136" s="136" t="s">
        <v>443</v>
      </c>
      <c r="F136" s="137">
        <v>43061</v>
      </c>
      <c r="G136" s="40" t="str">
        <f t="shared" si="28"/>
        <v>Targeted Dealer</v>
      </c>
      <c r="H136" s="40"/>
      <c r="I136" s="41">
        <v>100</v>
      </c>
      <c r="J136" s="41">
        <f t="shared" si="29"/>
        <v>93.333333333333343</v>
      </c>
      <c r="K136" s="43">
        <v>60</v>
      </c>
      <c r="L136" s="43">
        <f t="shared" si="30"/>
        <v>40</v>
      </c>
      <c r="M136" s="43">
        <f t="shared" si="31"/>
        <v>64.285714285714278</v>
      </c>
      <c r="N136" s="42">
        <v>186.05</v>
      </c>
      <c r="O136" s="45" t="str">
        <f t="shared" si="32"/>
        <v>Mar</v>
      </c>
      <c r="P136" s="42">
        <f t="shared" si="33"/>
        <v>186.05</v>
      </c>
      <c r="Q136" s="44">
        <f t="shared" si="34"/>
        <v>-126.05000000000001</v>
      </c>
      <c r="R136" s="45">
        <f t="shared" si="35"/>
        <v>-0.67750604676162318</v>
      </c>
      <c r="S136" s="44" t="str">
        <f t="shared" si="36"/>
        <v>DEGROWTH</v>
      </c>
      <c r="T136" s="43">
        <v>90</v>
      </c>
      <c r="U136" s="46" t="str">
        <f t="shared" si="37"/>
        <v>Apr</v>
      </c>
      <c r="V136" s="42">
        <v>90</v>
      </c>
      <c r="W136" s="47">
        <f t="shared" si="38"/>
        <v>-30</v>
      </c>
      <c r="X136" s="48">
        <f t="shared" si="39"/>
        <v>-0.33333333333333337</v>
      </c>
      <c r="Y136" s="47" t="str">
        <f t="shared" si="40"/>
        <v>DEGROWTH</v>
      </c>
      <c r="Z136" s="138">
        <v>0</v>
      </c>
      <c r="AA136" s="133"/>
      <c r="AB136" s="133" t="s">
        <v>121</v>
      </c>
      <c r="AC136" s="133" t="s">
        <v>121</v>
      </c>
      <c r="AD136" s="27">
        <f t="shared" si="41"/>
        <v>0</v>
      </c>
    </row>
    <row r="137" spans="1:30" s="139" customFormat="1" ht="13.8">
      <c r="A137" s="133" t="s">
        <v>121</v>
      </c>
      <c r="B137" s="134" t="s">
        <v>3921</v>
      </c>
      <c r="C137" s="135" t="s">
        <v>444</v>
      </c>
      <c r="D137" s="135">
        <v>1000000471</v>
      </c>
      <c r="E137" s="136" t="s">
        <v>445</v>
      </c>
      <c r="F137" s="137">
        <v>43061</v>
      </c>
      <c r="G137" s="40" t="str">
        <f t="shared" si="28"/>
        <v>Targeted Dealer</v>
      </c>
      <c r="H137" s="40"/>
      <c r="I137" s="41">
        <v>80</v>
      </c>
      <c r="J137" s="41">
        <f t="shared" si="29"/>
        <v>74.666666666666657</v>
      </c>
      <c r="K137" s="43">
        <v>40</v>
      </c>
      <c r="L137" s="43">
        <f t="shared" si="30"/>
        <v>40</v>
      </c>
      <c r="M137" s="43">
        <f t="shared" si="31"/>
        <v>53.571428571428577</v>
      </c>
      <c r="N137" s="42">
        <v>140</v>
      </c>
      <c r="O137" s="45" t="str">
        <f t="shared" si="32"/>
        <v>Mar</v>
      </c>
      <c r="P137" s="42">
        <f t="shared" si="33"/>
        <v>140</v>
      </c>
      <c r="Q137" s="44">
        <f t="shared" si="34"/>
        <v>-100</v>
      </c>
      <c r="R137" s="45">
        <f t="shared" si="35"/>
        <v>-0.7142857142857143</v>
      </c>
      <c r="S137" s="44" t="str">
        <f t="shared" si="36"/>
        <v>DEGROWTH</v>
      </c>
      <c r="T137" s="43">
        <v>80</v>
      </c>
      <c r="U137" s="46" t="str">
        <f t="shared" si="37"/>
        <v>Apr</v>
      </c>
      <c r="V137" s="42">
        <v>80</v>
      </c>
      <c r="W137" s="47">
        <f t="shared" si="38"/>
        <v>-40</v>
      </c>
      <c r="X137" s="48">
        <f t="shared" si="39"/>
        <v>-0.5</v>
      </c>
      <c r="Y137" s="47" t="str">
        <f t="shared" si="40"/>
        <v>DEGROWTH</v>
      </c>
      <c r="Z137" s="138">
        <v>0</v>
      </c>
      <c r="AA137" s="133"/>
      <c r="AB137" s="133" t="s">
        <v>121</v>
      </c>
      <c r="AC137" s="133" t="s">
        <v>121</v>
      </c>
      <c r="AD137" s="27">
        <f t="shared" si="41"/>
        <v>0</v>
      </c>
    </row>
    <row r="138" spans="1:30" s="139" customFormat="1" ht="13.8">
      <c r="A138" s="133" t="s">
        <v>121</v>
      </c>
      <c r="B138" s="134" t="s">
        <v>3921</v>
      </c>
      <c r="C138" s="135" t="s">
        <v>446</v>
      </c>
      <c r="D138" s="135">
        <v>1000000474</v>
      </c>
      <c r="E138" s="136" t="s">
        <v>447</v>
      </c>
      <c r="F138" s="137">
        <v>43241</v>
      </c>
      <c r="G138" s="40" t="str">
        <f t="shared" si="28"/>
        <v>Targeted Dealer</v>
      </c>
      <c r="H138" s="40"/>
      <c r="I138" s="41">
        <v>60</v>
      </c>
      <c r="J138" s="41">
        <f t="shared" si="29"/>
        <v>56</v>
      </c>
      <c r="K138" s="43">
        <v>80</v>
      </c>
      <c r="L138" s="43">
        <f t="shared" si="30"/>
        <v>-20</v>
      </c>
      <c r="M138" s="43">
        <f t="shared" si="31"/>
        <v>142.85714285714283</v>
      </c>
      <c r="N138" s="42">
        <v>50</v>
      </c>
      <c r="O138" s="45" t="str">
        <f t="shared" si="32"/>
        <v>Mar</v>
      </c>
      <c r="P138" s="42">
        <f t="shared" si="33"/>
        <v>50</v>
      </c>
      <c r="Q138" s="44">
        <f t="shared" si="34"/>
        <v>30</v>
      </c>
      <c r="R138" s="45">
        <f t="shared" si="35"/>
        <v>0.60000000000000009</v>
      </c>
      <c r="S138" s="44" t="str">
        <f t="shared" si="36"/>
        <v>GROWTH</v>
      </c>
      <c r="T138" s="43">
        <v>40</v>
      </c>
      <c r="U138" s="46" t="str">
        <f t="shared" si="37"/>
        <v>Apr</v>
      </c>
      <c r="V138" s="42">
        <v>40</v>
      </c>
      <c r="W138" s="47">
        <f t="shared" si="38"/>
        <v>40</v>
      </c>
      <c r="X138" s="48">
        <f t="shared" si="39"/>
        <v>1</v>
      </c>
      <c r="Y138" s="47" t="str">
        <f t="shared" si="40"/>
        <v>GROWTH</v>
      </c>
      <c r="Z138" s="138">
        <v>0</v>
      </c>
      <c r="AA138" s="133"/>
      <c r="AB138" s="133" t="s">
        <v>121</v>
      </c>
      <c r="AC138" s="133" t="s">
        <v>121</v>
      </c>
      <c r="AD138" s="27">
        <f t="shared" si="41"/>
        <v>0</v>
      </c>
    </row>
    <row r="139" spans="1:30" s="139" customFormat="1" ht="13.8">
      <c r="A139" s="133" t="s">
        <v>121</v>
      </c>
      <c r="B139" s="134" t="s">
        <v>18</v>
      </c>
      <c r="C139" s="135" t="s">
        <v>448</v>
      </c>
      <c r="D139" s="135">
        <v>1000000464</v>
      </c>
      <c r="E139" s="136" t="s">
        <v>449</v>
      </c>
      <c r="F139" s="137">
        <v>43333</v>
      </c>
      <c r="G139" s="40" t="str">
        <f t="shared" si="28"/>
        <v>Targeted Dealer</v>
      </c>
      <c r="H139" s="40"/>
      <c r="I139" s="41">
        <v>40</v>
      </c>
      <c r="J139" s="41">
        <f t="shared" si="29"/>
        <v>37.333333333333329</v>
      </c>
      <c r="K139" s="43">
        <v>20</v>
      </c>
      <c r="L139" s="43">
        <f t="shared" si="30"/>
        <v>20</v>
      </c>
      <c r="M139" s="43">
        <f t="shared" si="31"/>
        <v>53.571428571428577</v>
      </c>
      <c r="N139" s="42">
        <v>20</v>
      </c>
      <c r="O139" s="45" t="str">
        <f t="shared" si="32"/>
        <v>Mar</v>
      </c>
      <c r="P139" s="42">
        <f t="shared" si="33"/>
        <v>20</v>
      </c>
      <c r="Q139" s="44">
        <f t="shared" si="34"/>
        <v>0</v>
      </c>
      <c r="R139" s="45">
        <f t="shared" si="35"/>
        <v>0</v>
      </c>
      <c r="S139" s="44" t="str">
        <f t="shared" si="36"/>
        <v>GROWTH</v>
      </c>
      <c r="T139" s="43">
        <v>40</v>
      </c>
      <c r="U139" s="46" t="str">
        <f t="shared" si="37"/>
        <v>Apr</v>
      </c>
      <c r="V139" s="42">
        <v>40</v>
      </c>
      <c r="W139" s="47">
        <f t="shared" si="38"/>
        <v>-20</v>
      </c>
      <c r="X139" s="48">
        <f t="shared" si="39"/>
        <v>-0.5</v>
      </c>
      <c r="Y139" s="47" t="str">
        <f t="shared" si="40"/>
        <v>DEGROWTH</v>
      </c>
      <c r="Z139" s="138">
        <v>0</v>
      </c>
      <c r="AA139" s="133"/>
      <c r="AB139" s="133" t="s">
        <v>121</v>
      </c>
      <c r="AC139" s="133" t="s">
        <v>121</v>
      </c>
      <c r="AD139" s="27">
        <f t="shared" si="41"/>
        <v>0</v>
      </c>
    </row>
    <row r="140" spans="1:30" s="139" customFormat="1" ht="13.8">
      <c r="A140" s="133" t="s">
        <v>121</v>
      </c>
      <c r="B140" s="134" t="s">
        <v>18</v>
      </c>
      <c r="C140" s="135" t="s">
        <v>450</v>
      </c>
      <c r="D140" s="135">
        <v>1000000467</v>
      </c>
      <c r="E140" s="136" t="s">
        <v>451</v>
      </c>
      <c r="F140" s="137">
        <v>43360</v>
      </c>
      <c r="G140" s="40" t="str">
        <f t="shared" si="28"/>
        <v>Targeted Dealer</v>
      </c>
      <c r="H140" s="40"/>
      <c r="I140" s="41">
        <v>50</v>
      </c>
      <c r="J140" s="41">
        <f t="shared" si="29"/>
        <v>46.666666666666671</v>
      </c>
      <c r="K140" s="43">
        <v>20</v>
      </c>
      <c r="L140" s="43">
        <f t="shared" si="30"/>
        <v>30</v>
      </c>
      <c r="M140" s="43">
        <f t="shared" si="31"/>
        <v>42.857142857142854</v>
      </c>
      <c r="N140" s="42">
        <v>20</v>
      </c>
      <c r="O140" s="45" t="str">
        <f t="shared" si="32"/>
        <v>Mar</v>
      </c>
      <c r="P140" s="42">
        <f t="shared" si="33"/>
        <v>20</v>
      </c>
      <c r="Q140" s="44">
        <f t="shared" si="34"/>
        <v>0</v>
      </c>
      <c r="R140" s="45">
        <f t="shared" si="35"/>
        <v>0</v>
      </c>
      <c r="S140" s="44" t="str">
        <f t="shared" si="36"/>
        <v>GROWTH</v>
      </c>
      <c r="T140" s="43">
        <v>0</v>
      </c>
      <c r="U140" s="46" t="str">
        <f t="shared" si="37"/>
        <v>Apr</v>
      </c>
      <c r="V140" s="42">
        <v>0</v>
      </c>
      <c r="W140" s="47">
        <f t="shared" si="38"/>
        <v>20</v>
      </c>
      <c r="X140" s="48">
        <f t="shared" si="39"/>
        <v>0</v>
      </c>
      <c r="Y140" s="47" t="b">
        <f t="shared" si="40"/>
        <v>0</v>
      </c>
      <c r="Z140" s="138">
        <v>0</v>
      </c>
      <c r="AA140" s="133"/>
      <c r="AB140" s="133" t="s">
        <v>121</v>
      </c>
      <c r="AC140" s="133" t="s">
        <v>121</v>
      </c>
      <c r="AD140" s="27">
        <f t="shared" si="41"/>
        <v>0</v>
      </c>
    </row>
    <row r="141" spans="1:30" s="139" customFormat="1" ht="13.8">
      <c r="A141" s="133" t="s">
        <v>121</v>
      </c>
      <c r="B141" s="134" t="s">
        <v>3921</v>
      </c>
      <c r="C141" s="135" t="s">
        <v>454</v>
      </c>
      <c r="D141" s="135">
        <v>1000000472</v>
      </c>
      <c r="E141" s="136" t="s">
        <v>455</v>
      </c>
      <c r="F141" s="137">
        <v>43514</v>
      </c>
      <c r="G141" s="40" t="str">
        <f t="shared" si="28"/>
        <v>Targeted Dealer</v>
      </c>
      <c r="H141" s="40"/>
      <c r="I141" s="41">
        <v>120</v>
      </c>
      <c r="J141" s="41">
        <f t="shared" si="29"/>
        <v>112</v>
      </c>
      <c r="K141" s="43">
        <v>0</v>
      </c>
      <c r="L141" s="43">
        <f t="shared" si="30"/>
        <v>120</v>
      </c>
      <c r="M141" s="43">
        <f t="shared" si="31"/>
        <v>0</v>
      </c>
      <c r="N141" s="42">
        <v>220</v>
      </c>
      <c r="O141" s="45" t="str">
        <f t="shared" si="32"/>
        <v>Mar</v>
      </c>
      <c r="P141" s="42">
        <f t="shared" si="33"/>
        <v>220</v>
      </c>
      <c r="Q141" s="44">
        <f t="shared" si="34"/>
        <v>-220</v>
      </c>
      <c r="R141" s="45">
        <f t="shared" si="35"/>
        <v>-1</v>
      </c>
      <c r="S141" s="44" t="str">
        <f t="shared" si="36"/>
        <v>DEGROWTH</v>
      </c>
      <c r="T141" s="43">
        <v>79.150000000000006</v>
      </c>
      <c r="U141" s="46" t="str">
        <f t="shared" si="37"/>
        <v>Apr</v>
      </c>
      <c r="V141" s="42">
        <v>79.150000000000006</v>
      </c>
      <c r="W141" s="47">
        <f t="shared" si="38"/>
        <v>-79.150000000000006</v>
      </c>
      <c r="X141" s="48">
        <f t="shared" si="39"/>
        <v>-1</v>
      </c>
      <c r="Y141" s="47" t="str">
        <f t="shared" si="40"/>
        <v>DEGROWTH</v>
      </c>
      <c r="Z141" s="138">
        <v>0</v>
      </c>
      <c r="AA141" s="133"/>
      <c r="AB141" s="133" t="s">
        <v>121</v>
      </c>
      <c r="AC141" s="133" t="s">
        <v>121</v>
      </c>
      <c r="AD141" s="27">
        <f t="shared" si="41"/>
        <v>1</v>
      </c>
    </row>
    <row r="142" spans="1:30" s="139" customFormat="1" ht="13.8">
      <c r="A142" s="133" t="s">
        <v>121</v>
      </c>
      <c r="B142" s="134" t="s">
        <v>3921</v>
      </c>
      <c r="C142" s="135" t="s">
        <v>456</v>
      </c>
      <c r="D142" s="135">
        <v>1000000915</v>
      </c>
      <c r="E142" s="136" t="s">
        <v>457</v>
      </c>
      <c r="F142" s="137">
        <v>43561</v>
      </c>
      <c r="G142" s="40" t="str">
        <f t="shared" si="28"/>
        <v>Targeted Dealer</v>
      </c>
      <c r="H142" s="40"/>
      <c r="I142" s="41">
        <v>80</v>
      </c>
      <c r="J142" s="41">
        <f t="shared" si="29"/>
        <v>74.666666666666657</v>
      </c>
      <c r="K142" s="43">
        <v>80</v>
      </c>
      <c r="L142" s="43">
        <f t="shared" si="30"/>
        <v>0</v>
      </c>
      <c r="M142" s="43">
        <f t="shared" si="31"/>
        <v>107.14285714285715</v>
      </c>
      <c r="N142" s="42">
        <v>60</v>
      </c>
      <c r="O142" s="45" t="str">
        <f t="shared" si="32"/>
        <v>Mar</v>
      </c>
      <c r="P142" s="42">
        <f t="shared" si="33"/>
        <v>60</v>
      </c>
      <c r="Q142" s="44">
        <f t="shared" si="34"/>
        <v>20</v>
      </c>
      <c r="R142" s="45">
        <f t="shared" si="35"/>
        <v>0.33333333333333326</v>
      </c>
      <c r="S142" s="44" t="str">
        <f t="shared" si="36"/>
        <v>GROWTH</v>
      </c>
      <c r="T142" s="43">
        <v>85</v>
      </c>
      <c r="U142" s="46" t="str">
        <f t="shared" si="37"/>
        <v>Apr</v>
      </c>
      <c r="V142" s="42">
        <v>85</v>
      </c>
      <c r="W142" s="47">
        <f t="shared" si="38"/>
        <v>-5</v>
      </c>
      <c r="X142" s="48">
        <f t="shared" si="39"/>
        <v>-5.8823529411764719E-2</v>
      </c>
      <c r="Y142" s="47" t="str">
        <f t="shared" si="40"/>
        <v>DEGROWTH</v>
      </c>
      <c r="Z142" s="138">
        <v>0</v>
      </c>
      <c r="AA142" s="133"/>
      <c r="AB142" s="133" t="s">
        <v>121</v>
      </c>
      <c r="AC142" s="133" t="s">
        <v>121</v>
      </c>
      <c r="AD142" s="27">
        <f t="shared" si="41"/>
        <v>0</v>
      </c>
    </row>
    <row r="143" spans="1:30" s="139" customFormat="1" ht="13.8">
      <c r="A143" s="133" t="s">
        <v>121</v>
      </c>
      <c r="B143" s="134" t="s">
        <v>18</v>
      </c>
      <c r="C143" s="135" t="s">
        <v>458</v>
      </c>
      <c r="D143" s="135">
        <v>1000000931</v>
      </c>
      <c r="E143" s="136" t="s">
        <v>459</v>
      </c>
      <c r="F143" s="137">
        <v>43612</v>
      </c>
      <c r="G143" s="40" t="str">
        <f t="shared" si="28"/>
        <v>Targeted Dealer</v>
      </c>
      <c r="H143" s="40"/>
      <c r="I143" s="41">
        <v>20</v>
      </c>
      <c r="J143" s="41">
        <f t="shared" si="29"/>
        <v>18.666666666666664</v>
      </c>
      <c r="K143" s="43">
        <v>20</v>
      </c>
      <c r="L143" s="43">
        <f t="shared" si="30"/>
        <v>0</v>
      </c>
      <c r="M143" s="43">
        <f t="shared" si="31"/>
        <v>107.14285714285715</v>
      </c>
      <c r="N143" s="42">
        <v>20</v>
      </c>
      <c r="O143" s="45" t="str">
        <f t="shared" si="32"/>
        <v>Mar</v>
      </c>
      <c r="P143" s="42">
        <f t="shared" si="33"/>
        <v>20</v>
      </c>
      <c r="Q143" s="44">
        <f t="shared" si="34"/>
        <v>0</v>
      </c>
      <c r="R143" s="45">
        <f t="shared" si="35"/>
        <v>0</v>
      </c>
      <c r="S143" s="44" t="str">
        <f t="shared" si="36"/>
        <v>GROWTH</v>
      </c>
      <c r="T143" s="43">
        <v>0</v>
      </c>
      <c r="U143" s="46" t="str">
        <f t="shared" si="37"/>
        <v>Apr</v>
      </c>
      <c r="V143" s="42">
        <v>0</v>
      </c>
      <c r="W143" s="47">
        <f t="shared" si="38"/>
        <v>20</v>
      </c>
      <c r="X143" s="48">
        <f t="shared" si="39"/>
        <v>0</v>
      </c>
      <c r="Y143" s="47" t="b">
        <f t="shared" si="40"/>
        <v>0</v>
      </c>
      <c r="Z143" s="138">
        <v>0</v>
      </c>
      <c r="AA143" s="133"/>
      <c r="AB143" s="133" t="s">
        <v>121</v>
      </c>
      <c r="AC143" s="133" t="s">
        <v>121</v>
      </c>
      <c r="AD143" s="27">
        <f t="shared" si="41"/>
        <v>0</v>
      </c>
    </row>
    <row r="144" spans="1:30" s="139" customFormat="1" ht="13.8">
      <c r="A144" s="133" t="s">
        <v>121</v>
      </c>
      <c r="B144" s="134" t="s">
        <v>18</v>
      </c>
      <c r="C144" s="135" t="s">
        <v>460</v>
      </c>
      <c r="D144" s="135">
        <v>1000000934</v>
      </c>
      <c r="E144" s="136" t="s">
        <v>461</v>
      </c>
      <c r="F144" s="137">
        <v>43638</v>
      </c>
      <c r="G144" s="40" t="str">
        <f t="shared" si="28"/>
        <v>Targeted Dealer</v>
      </c>
      <c r="H144" s="40"/>
      <c r="I144" s="41">
        <v>25</v>
      </c>
      <c r="J144" s="41">
        <f t="shared" si="29"/>
        <v>23.333333333333336</v>
      </c>
      <c r="K144" s="43">
        <v>20</v>
      </c>
      <c r="L144" s="43">
        <f t="shared" si="30"/>
        <v>5</v>
      </c>
      <c r="M144" s="43">
        <f t="shared" si="31"/>
        <v>85.714285714285708</v>
      </c>
      <c r="N144" s="42">
        <v>20</v>
      </c>
      <c r="O144" s="45" t="str">
        <f t="shared" si="32"/>
        <v>Mar</v>
      </c>
      <c r="P144" s="42">
        <f t="shared" si="33"/>
        <v>20</v>
      </c>
      <c r="Q144" s="44">
        <f t="shared" si="34"/>
        <v>0</v>
      </c>
      <c r="R144" s="45">
        <f t="shared" si="35"/>
        <v>0</v>
      </c>
      <c r="S144" s="44" t="str">
        <f t="shared" si="36"/>
        <v>GROWTH</v>
      </c>
      <c r="T144" s="43">
        <v>0</v>
      </c>
      <c r="U144" s="46" t="str">
        <f t="shared" si="37"/>
        <v>Apr</v>
      </c>
      <c r="V144" s="42">
        <v>0</v>
      </c>
      <c r="W144" s="47">
        <f t="shared" si="38"/>
        <v>20</v>
      </c>
      <c r="X144" s="48">
        <f t="shared" si="39"/>
        <v>0</v>
      </c>
      <c r="Y144" s="47" t="b">
        <f t="shared" si="40"/>
        <v>0</v>
      </c>
      <c r="Z144" s="138">
        <v>0</v>
      </c>
      <c r="AA144" s="133"/>
      <c r="AB144" s="133" t="s">
        <v>121</v>
      </c>
      <c r="AC144" s="133" t="s">
        <v>121</v>
      </c>
      <c r="AD144" s="27">
        <f t="shared" si="41"/>
        <v>0</v>
      </c>
    </row>
    <row r="145" spans="1:30" s="139" customFormat="1" ht="13.8">
      <c r="A145" s="133" t="s">
        <v>121</v>
      </c>
      <c r="B145" s="134" t="s">
        <v>18</v>
      </c>
      <c r="C145" s="135" t="s">
        <v>468</v>
      </c>
      <c r="D145" s="135">
        <v>1000000914</v>
      </c>
      <c r="E145" s="136" t="s">
        <v>469</v>
      </c>
      <c r="F145" s="137">
        <v>44060</v>
      </c>
      <c r="G145" s="40" t="str">
        <f t="shared" si="28"/>
        <v>Targeted Dealer</v>
      </c>
      <c r="H145" s="40"/>
      <c r="I145" s="41">
        <v>200</v>
      </c>
      <c r="J145" s="41">
        <f t="shared" si="29"/>
        <v>186.66666666666669</v>
      </c>
      <c r="K145" s="43">
        <v>200</v>
      </c>
      <c r="L145" s="43">
        <f t="shared" si="30"/>
        <v>0</v>
      </c>
      <c r="M145" s="43">
        <f t="shared" si="31"/>
        <v>107.14285714285712</v>
      </c>
      <c r="N145" s="42">
        <v>120</v>
      </c>
      <c r="O145" s="45" t="str">
        <f t="shared" si="32"/>
        <v>Mar</v>
      </c>
      <c r="P145" s="42">
        <f t="shared" si="33"/>
        <v>120</v>
      </c>
      <c r="Q145" s="44">
        <f t="shared" si="34"/>
        <v>80</v>
      </c>
      <c r="R145" s="45">
        <f t="shared" si="35"/>
        <v>0.66666666666666674</v>
      </c>
      <c r="S145" s="44" t="str">
        <f t="shared" si="36"/>
        <v>GROWTH</v>
      </c>
      <c r="T145" s="43">
        <v>170</v>
      </c>
      <c r="U145" s="46" t="str">
        <f t="shared" si="37"/>
        <v>Apr</v>
      </c>
      <c r="V145" s="42">
        <v>170</v>
      </c>
      <c r="W145" s="47">
        <f t="shared" si="38"/>
        <v>30</v>
      </c>
      <c r="X145" s="48">
        <f t="shared" si="39"/>
        <v>0.17647058823529416</v>
      </c>
      <c r="Y145" s="47" t="str">
        <f t="shared" si="40"/>
        <v>GROWTH</v>
      </c>
      <c r="Z145" s="138">
        <v>0</v>
      </c>
      <c r="AA145" s="133"/>
      <c r="AB145" s="133" t="s">
        <v>121</v>
      </c>
      <c r="AC145" s="133" t="s">
        <v>121</v>
      </c>
      <c r="AD145" s="27">
        <f t="shared" si="41"/>
        <v>0</v>
      </c>
    </row>
    <row r="146" spans="1:30" s="139" customFormat="1" ht="13.8">
      <c r="A146" s="133" t="s">
        <v>121</v>
      </c>
      <c r="B146" s="134" t="s">
        <v>18</v>
      </c>
      <c r="C146" s="135" t="s">
        <v>470</v>
      </c>
      <c r="D146" s="135">
        <v>1000000930</v>
      </c>
      <c r="E146" s="136" t="s">
        <v>471</v>
      </c>
      <c r="F146" s="137">
        <v>44067</v>
      </c>
      <c r="G146" s="40" t="str">
        <f t="shared" si="28"/>
        <v>Targeted Dealer</v>
      </c>
      <c r="H146" s="40"/>
      <c r="I146" s="41">
        <v>160</v>
      </c>
      <c r="J146" s="41">
        <f t="shared" si="29"/>
        <v>149.33333333333331</v>
      </c>
      <c r="K146" s="43">
        <v>90</v>
      </c>
      <c r="L146" s="43">
        <f t="shared" si="30"/>
        <v>70</v>
      </c>
      <c r="M146" s="43">
        <f t="shared" si="31"/>
        <v>60.267857142857146</v>
      </c>
      <c r="N146" s="42">
        <v>90</v>
      </c>
      <c r="O146" s="45" t="str">
        <f t="shared" si="32"/>
        <v>Mar</v>
      </c>
      <c r="P146" s="42">
        <f t="shared" si="33"/>
        <v>90</v>
      </c>
      <c r="Q146" s="44">
        <f t="shared" si="34"/>
        <v>0</v>
      </c>
      <c r="R146" s="45">
        <f t="shared" si="35"/>
        <v>0</v>
      </c>
      <c r="S146" s="44" t="str">
        <f t="shared" si="36"/>
        <v>GROWTH</v>
      </c>
      <c r="T146" s="43">
        <v>120</v>
      </c>
      <c r="U146" s="46" t="str">
        <f t="shared" si="37"/>
        <v>Apr</v>
      </c>
      <c r="V146" s="42">
        <v>120</v>
      </c>
      <c r="W146" s="47">
        <f t="shared" si="38"/>
        <v>-30</v>
      </c>
      <c r="X146" s="48">
        <f t="shared" si="39"/>
        <v>-0.25</v>
      </c>
      <c r="Y146" s="47" t="str">
        <f t="shared" si="40"/>
        <v>DEGROWTH</v>
      </c>
      <c r="Z146" s="138">
        <v>0</v>
      </c>
      <c r="AA146" s="133"/>
      <c r="AB146" s="133" t="s">
        <v>121</v>
      </c>
      <c r="AC146" s="133" t="s">
        <v>121</v>
      </c>
      <c r="AD146" s="27">
        <f t="shared" si="41"/>
        <v>0</v>
      </c>
    </row>
    <row r="147" spans="1:30" s="139" customFormat="1" ht="13.8">
      <c r="A147" s="133" t="s">
        <v>121</v>
      </c>
      <c r="B147" s="134" t="s">
        <v>18</v>
      </c>
      <c r="C147" s="135" t="s">
        <v>472</v>
      </c>
      <c r="D147" s="135">
        <v>1000000922</v>
      </c>
      <c r="E147" s="136" t="s">
        <v>473</v>
      </c>
      <c r="F147" s="137">
        <v>44107</v>
      </c>
      <c r="G147" s="40" t="str">
        <f t="shared" si="28"/>
        <v>Targeted Dealer</v>
      </c>
      <c r="H147" s="40"/>
      <c r="I147" s="41">
        <v>120</v>
      </c>
      <c r="J147" s="41">
        <f t="shared" si="29"/>
        <v>112</v>
      </c>
      <c r="K147" s="43">
        <v>130</v>
      </c>
      <c r="L147" s="43">
        <f t="shared" si="30"/>
        <v>-10</v>
      </c>
      <c r="M147" s="43">
        <f t="shared" si="31"/>
        <v>116.07142857142856</v>
      </c>
      <c r="N147" s="42">
        <v>130</v>
      </c>
      <c r="O147" s="45" t="str">
        <f t="shared" si="32"/>
        <v>Mar</v>
      </c>
      <c r="P147" s="42">
        <f t="shared" si="33"/>
        <v>130</v>
      </c>
      <c r="Q147" s="44">
        <f t="shared" si="34"/>
        <v>0</v>
      </c>
      <c r="R147" s="45">
        <f t="shared" si="35"/>
        <v>0</v>
      </c>
      <c r="S147" s="44" t="str">
        <f t="shared" si="36"/>
        <v>GROWTH</v>
      </c>
      <c r="T147" s="43">
        <v>40</v>
      </c>
      <c r="U147" s="46" t="str">
        <f t="shared" si="37"/>
        <v>Apr</v>
      </c>
      <c r="V147" s="42">
        <v>40</v>
      </c>
      <c r="W147" s="47">
        <f t="shared" si="38"/>
        <v>90</v>
      </c>
      <c r="X147" s="48">
        <f t="shared" si="39"/>
        <v>2.25</v>
      </c>
      <c r="Y147" s="47" t="str">
        <f t="shared" si="40"/>
        <v>GROWTH</v>
      </c>
      <c r="Z147" s="138">
        <v>0</v>
      </c>
      <c r="AA147" s="133"/>
      <c r="AB147" s="133" t="s">
        <v>121</v>
      </c>
      <c r="AC147" s="133" t="s">
        <v>121</v>
      </c>
      <c r="AD147" s="27">
        <f t="shared" si="41"/>
        <v>0</v>
      </c>
    </row>
    <row r="148" spans="1:30" s="139" customFormat="1" ht="13.8">
      <c r="A148" s="133" t="s">
        <v>121</v>
      </c>
      <c r="B148" s="134" t="s">
        <v>3921</v>
      </c>
      <c r="C148" s="135" t="s">
        <v>474</v>
      </c>
      <c r="D148" s="135">
        <v>1000000918</v>
      </c>
      <c r="E148" s="136" t="s">
        <v>475</v>
      </c>
      <c r="F148" s="137">
        <v>44144</v>
      </c>
      <c r="G148" s="40" t="str">
        <f t="shared" si="28"/>
        <v>Targeted Dealer</v>
      </c>
      <c r="H148" s="40"/>
      <c r="I148" s="41">
        <v>200</v>
      </c>
      <c r="J148" s="41">
        <f t="shared" si="29"/>
        <v>186.66666666666669</v>
      </c>
      <c r="K148" s="43">
        <v>249.5</v>
      </c>
      <c r="L148" s="43">
        <f t="shared" si="30"/>
        <v>-49.5</v>
      </c>
      <c r="M148" s="43">
        <f t="shared" si="31"/>
        <v>133.66071428571428</v>
      </c>
      <c r="N148" s="42">
        <v>309.89999999999998</v>
      </c>
      <c r="O148" s="45" t="str">
        <f t="shared" si="32"/>
        <v>Mar</v>
      </c>
      <c r="P148" s="42">
        <f t="shared" si="33"/>
        <v>309.89999999999998</v>
      </c>
      <c r="Q148" s="44">
        <f t="shared" si="34"/>
        <v>-60.399999999999977</v>
      </c>
      <c r="R148" s="45">
        <f t="shared" si="35"/>
        <v>-0.19490158115521128</v>
      </c>
      <c r="S148" s="44" t="str">
        <f t="shared" si="36"/>
        <v>DEGROWTH</v>
      </c>
      <c r="T148" s="43">
        <v>210</v>
      </c>
      <c r="U148" s="46" t="str">
        <f t="shared" si="37"/>
        <v>Apr</v>
      </c>
      <c r="V148" s="42">
        <v>210</v>
      </c>
      <c r="W148" s="47">
        <f t="shared" si="38"/>
        <v>39.5</v>
      </c>
      <c r="X148" s="48">
        <f t="shared" si="39"/>
        <v>0.18809523809523809</v>
      </c>
      <c r="Y148" s="47" t="str">
        <f t="shared" si="40"/>
        <v>GROWTH</v>
      </c>
      <c r="Z148" s="138">
        <v>0</v>
      </c>
      <c r="AA148" s="133"/>
      <c r="AB148" s="133" t="s">
        <v>121</v>
      </c>
      <c r="AC148" s="133" t="s">
        <v>121</v>
      </c>
      <c r="AD148" s="27">
        <f t="shared" si="41"/>
        <v>0</v>
      </c>
    </row>
    <row r="149" spans="1:30" s="139" customFormat="1" ht="13.8">
      <c r="A149" s="133" t="s">
        <v>121</v>
      </c>
      <c r="B149" s="134" t="s">
        <v>18</v>
      </c>
      <c r="C149" s="135" t="s">
        <v>478</v>
      </c>
      <c r="D149" s="135">
        <v>1000000916</v>
      </c>
      <c r="E149" s="136" t="s">
        <v>479</v>
      </c>
      <c r="F149" s="137">
        <v>44270</v>
      </c>
      <c r="G149" s="40" t="str">
        <f t="shared" si="28"/>
        <v>Targeted Dealer</v>
      </c>
      <c r="H149" s="40"/>
      <c r="I149" s="41">
        <v>160</v>
      </c>
      <c r="J149" s="41">
        <f t="shared" si="29"/>
        <v>149.33333333333331</v>
      </c>
      <c r="K149" s="43">
        <v>160</v>
      </c>
      <c r="L149" s="43">
        <f t="shared" si="30"/>
        <v>0</v>
      </c>
      <c r="M149" s="43">
        <f t="shared" si="31"/>
        <v>107.14285714285715</v>
      </c>
      <c r="N149" s="42">
        <v>190</v>
      </c>
      <c r="O149" s="45" t="str">
        <f t="shared" si="32"/>
        <v>Mar</v>
      </c>
      <c r="P149" s="42">
        <f t="shared" si="33"/>
        <v>190</v>
      </c>
      <c r="Q149" s="44">
        <f t="shared" si="34"/>
        <v>-30</v>
      </c>
      <c r="R149" s="45">
        <f t="shared" si="35"/>
        <v>-0.15789473684210531</v>
      </c>
      <c r="S149" s="44" t="str">
        <f t="shared" si="36"/>
        <v>DEGROWTH</v>
      </c>
      <c r="T149" s="43">
        <v>40</v>
      </c>
      <c r="U149" s="46" t="str">
        <f t="shared" si="37"/>
        <v>Apr</v>
      </c>
      <c r="V149" s="42">
        <v>40</v>
      </c>
      <c r="W149" s="47">
        <f t="shared" si="38"/>
        <v>120</v>
      </c>
      <c r="X149" s="48">
        <f t="shared" si="39"/>
        <v>3</v>
      </c>
      <c r="Y149" s="47" t="str">
        <f t="shared" si="40"/>
        <v>GROWTH</v>
      </c>
      <c r="Z149" s="138">
        <v>0</v>
      </c>
      <c r="AA149" s="133"/>
      <c r="AB149" s="133" t="s">
        <v>121</v>
      </c>
      <c r="AC149" s="133" t="s">
        <v>121</v>
      </c>
      <c r="AD149" s="27">
        <f t="shared" si="41"/>
        <v>0</v>
      </c>
    </row>
    <row r="150" spans="1:30" s="139" customFormat="1" ht="13.8">
      <c r="A150" s="133" t="s">
        <v>121</v>
      </c>
      <c r="B150" s="134" t="s">
        <v>3921</v>
      </c>
      <c r="C150" s="135" t="s">
        <v>482</v>
      </c>
      <c r="D150" s="135">
        <v>1000000929</v>
      </c>
      <c r="E150" s="136" t="s">
        <v>483</v>
      </c>
      <c r="F150" s="137">
        <v>44387</v>
      </c>
      <c r="G150" s="40" t="str">
        <f t="shared" si="28"/>
        <v>Targeted Dealer</v>
      </c>
      <c r="H150" s="40"/>
      <c r="I150" s="41">
        <v>80</v>
      </c>
      <c r="J150" s="41">
        <f t="shared" si="29"/>
        <v>74.666666666666657</v>
      </c>
      <c r="K150" s="43">
        <v>125</v>
      </c>
      <c r="L150" s="43">
        <f t="shared" si="30"/>
        <v>-45</v>
      </c>
      <c r="M150" s="43">
        <f t="shared" si="31"/>
        <v>167.41071428571431</v>
      </c>
      <c r="N150" s="42">
        <v>150</v>
      </c>
      <c r="O150" s="45" t="str">
        <f t="shared" si="32"/>
        <v>Mar</v>
      </c>
      <c r="P150" s="42">
        <f t="shared" si="33"/>
        <v>150</v>
      </c>
      <c r="Q150" s="44">
        <f t="shared" si="34"/>
        <v>-25</v>
      </c>
      <c r="R150" s="45">
        <f t="shared" si="35"/>
        <v>-0.16666666666666663</v>
      </c>
      <c r="S150" s="44" t="str">
        <f t="shared" si="36"/>
        <v>DEGROWTH</v>
      </c>
      <c r="T150" s="43">
        <v>40</v>
      </c>
      <c r="U150" s="46" t="str">
        <f t="shared" si="37"/>
        <v>Apr</v>
      </c>
      <c r="V150" s="42">
        <v>40</v>
      </c>
      <c r="W150" s="47">
        <f t="shared" si="38"/>
        <v>85</v>
      </c>
      <c r="X150" s="48">
        <f t="shared" si="39"/>
        <v>2.125</v>
      </c>
      <c r="Y150" s="47" t="str">
        <f t="shared" si="40"/>
        <v>GROWTH</v>
      </c>
      <c r="Z150" s="138">
        <v>0</v>
      </c>
      <c r="AA150" s="133"/>
      <c r="AB150" s="133" t="s">
        <v>121</v>
      </c>
      <c r="AC150" s="133" t="s">
        <v>121</v>
      </c>
      <c r="AD150" s="27">
        <f t="shared" si="41"/>
        <v>0</v>
      </c>
    </row>
    <row r="151" spans="1:30" s="139" customFormat="1" ht="13.8">
      <c r="A151" s="133" t="s">
        <v>121</v>
      </c>
      <c r="B151" s="134" t="s">
        <v>18</v>
      </c>
      <c r="C151" s="135" t="s">
        <v>484</v>
      </c>
      <c r="D151" s="135">
        <v>1000000919</v>
      </c>
      <c r="E151" s="136" t="s">
        <v>485</v>
      </c>
      <c r="F151" s="137">
        <v>44459</v>
      </c>
      <c r="G151" s="40" t="str">
        <f t="shared" si="28"/>
        <v>Targeted Dealer</v>
      </c>
      <c r="H151" s="40"/>
      <c r="I151" s="41">
        <v>80</v>
      </c>
      <c r="J151" s="41">
        <f t="shared" si="29"/>
        <v>74.666666666666657</v>
      </c>
      <c r="K151" s="43">
        <v>40</v>
      </c>
      <c r="L151" s="43">
        <f t="shared" si="30"/>
        <v>40</v>
      </c>
      <c r="M151" s="43">
        <f t="shared" si="31"/>
        <v>53.571428571428577</v>
      </c>
      <c r="N151" s="42">
        <v>0</v>
      </c>
      <c r="O151" s="45" t="str">
        <f t="shared" si="32"/>
        <v>Mar</v>
      </c>
      <c r="P151" s="42">
        <f t="shared" si="33"/>
        <v>0</v>
      </c>
      <c r="Q151" s="44">
        <f t="shared" si="34"/>
        <v>40</v>
      </c>
      <c r="R151" s="45" t="str">
        <f t="shared" si="35"/>
        <v xml:space="preserve"> </v>
      </c>
      <c r="S151" s="44" t="b">
        <f t="shared" si="36"/>
        <v>0</v>
      </c>
      <c r="T151" s="43">
        <v>70</v>
      </c>
      <c r="U151" s="46" t="str">
        <f t="shared" si="37"/>
        <v>Apr</v>
      </c>
      <c r="V151" s="42">
        <v>70</v>
      </c>
      <c r="W151" s="47">
        <f t="shared" si="38"/>
        <v>-30</v>
      </c>
      <c r="X151" s="48">
        <f t="shared" si="39"/>
        <v>-0.4285714285714286</v>
      </c>
      <c r="Y151" s="47" t="str">
        <f t="shared" si="40"/>
        <v>DEGROWTH</v>
      </c>
      <c r="Z151" s="138">
        <v>0</v>
      </c>
      <c r="AA151" s="133"/>
      <c r="AB151" s="133" t="s">
        <v>121</v>
      </c>
      <c r="AC151" s="133" t="s">
        <v>121</v>
      </c>
      <c r="AD151" s="27">
        <f t="shared" si="41"/>
        <v>0</v>
      </c>
    </row>
    <row r="152" spans="1:30" s="139" customFormat="1" ht="13.8">
      <c r="A152" s="133" t="s">
        <v>121</v>
      </c>
      <c r="B152" s="134" t="s">
        <v>3921</v>
      </c>
      <c r="C152" s="135" t="s">
        <v>486</v>
      </c>
      <c r="D152" s="135">
        <v>1000000925</v>
      </c>
      <c r="E152" s="136" t="s">
        <v>487</v>
      </c>
      <c r="F152" s="137">
        <v>44533</v>
      </c>
      <c r="G152" s="40" t="str">
        <f t="shared" si="28"/>
        <v>Targeted Dealer</v>
      </c>
      <c r="H152" s="40"/>
      <c r="I152" s="41">
        <v>160</v>
      </c>
      <c r="J152" s="41">
        <f t="shared" si="29"/>
        <v>149.33333333333331</v>
      </c>
      <c r="K152" s="43">
        <v>160</v>
      </c>
      <c r="L152" s="43">
        <f t="shared" si="30"/>
        <v>0</v>
      </c>
      <c r="M152" s="43">
        <f t="shared" si="31"/>
        <v>107.14285714285715</v>
      </c>
      <c r="N152" s="42">
        <v>170</v>
      </c>
      <c r="O152" s="45" t="str">
        <f t="shared" si="32"/>
        <v>Mar</v>
      </c>
      <c r="P152" s="42">
        <f t="shared" si="33"/>
        <v>170</v>
      </c>
      <c r="Q152" s="44">
        <f t="shared" si="34"/>
        <v>-10</v>
      </c>
      <c r="R152" s="45">
        <f t="shared" si="35"/>
        <v>-5.8823529411764719E-2</v>
      </c>
      <c r="S152" s="44" t="str">
        <f t="shared" si="36"/>
        <v>DEGROWTH</v>
      </c>
      <c r="T152" s="43">
        <v>130</v>
      </c>
      <c r="U152" s="46" t="str">
        <f t="shared" si="37"/>
        <v>Apr</v>
      </c>
      <c r="V152" s="42">
        <v>130</v>
      </c>
      <c r="W152" s="47">
        <f t="shared" si="38"/>
        <v>30</v>
      </c>
      <c r="X152" s="48">
        <f t="shared" si="39"/>
        <v>0.23076923076923084</v>
      </c>
      <c r="Y152" s="47" t="str">
        <f t="shared" si="40"/>
        <v>GROWTH</v>
      </c>
      <c r="Z152" s="138">
        <v>0</v>
      </c>
      <c r="AA152" s="133"/>
      <c r="AB152" s="133" t="s">
        <v>121</v>
      </c>
      <c r="AC152" s="133" t="s">
        <v>121</v>
      </c>
      <c r="AD152" s="27">
        <f t="shared" si="41"/>
        <v>0</v>
      </c>
    </row>
    <row r="153" spans="1:30" s="139" customFormat="1" ht="13.8">
      <c r="A153" s="133" t="s">
        <v>121</v>
      </c>
      <c r="B153" s="134" t="s">
        <v>3921</v>
      </c>
      <c r="C153" s="135" t="s">
        <v>488</v>
      </c>
      <c r="D153" s="135">
        <v>1000000927</v>
      </c>
      <c r="E153" s="136" t="s">
        <v>489</v>
      </c>
      <c r="F153" s="137">
        <v>44537</v>
      </c>
      <c r="G153" s="40" t="str">
        <f t="shared" si="28"/>
        <v>Targeted Dealer</v>
      </c>
      <c r="H153" s="40"/>
      <c r="I153" s="41">
        <v>60</v>
      </c>
      <c r="J153" s="41">
        <f t="shared" si="29"/>
        <v>56</v>
      </c>
      <c r="K153" s="43">
        <v>25</v>
      </c>
      <c r="L153" s="43">
        <f t="shared" si="30"/>
        <v>35</v>
      </c>
      <c r="M153" s="43">
        <f t="shared" si="31"/>
        <v>44.642857142857139</v>
      </c>
      <c r="N153" s="42">
        <v>60</v>
      </c>
      <c r="O153" s="45" t="str">
        <f t="shared" si="32"/>
        <v>Mar</v>
      </c>
      <c r="P153" s="42">
        <f t="shared" si="33"/>
        <v>60</v>
      </c>
      <c r="Q153" s="44">
        <f t="shared" si="34"/>
        <v>-35</v>
      </c>
      <c r="R153" s="45">
        <f t="shared" si="35"/>
        <v>-0.58333333333333326</v>
      </c>
      <c r="S153" s="44" t="str">
        <f t="shared" si="36"/>
        <v>DEGROWTH</v>
      </c>
      <c r="T153" s="43">
        <v>40</v>
      </c>
      <c r="U153" s="46" t="str">
        <f t="shared" si="37"/>
        <v>Apr</v>
      </c>
      <c r="V153" s="42">
        <v>40</v>
      </c>
      <c r="W153" s="47">
        <f t="shared" si="38"/>
        <v>-15</v>
      </c>
      <c r="X153" s="48">
        <f t="shared" si="39"/>
        <v>-0.375</v>
      </c>
      <c r="Y153" s="47" t="str">
        <f t="shared" si="40"/>
        <v>DEGROWTH</v>
      </c>
      <c r="Z153" s="138">
        <v>0</v>
      </c>
      <c r="AA153" s="133"/>
      <c r="AB153" s="133" t="s">
        <v>121</v>
      </c>
      <c r="AC153" s="133" t="s">
        <v>121</v>
      </c>
      <c r="AD153" s="27">
        <f t="shared" si="41"/>
        <v>0</v>
      </c>
    </row>
    <row r="154" spans="1:30" s="139" customFormat="1" ht="13.8">
      <c r="A154" s="133" t="s">
        <v>121</v>
      </c>
      <c r="B154" s="134" t="s">
        <v>18</v>
      </c>
      <c r="C154" s="135" t="s">
        <v>492</v>
      </c>
      <c r="D154" s="135">
        <v>1000002404</v>
      </c>
      <c r="E154" s="136" t="s">
        <v>493</v>
      </c>
      <c r="F154" s="137">
        <v>44565</v>
      </c>
      <c r="G154" s="40" t="str">
        <f t="shared" si="28"/>
        <v>Targeted Dealer</v>
      </c>
      <c r="H154" s="40"/>
      <c r="I154" s="41">
        <v>20</v>
      </c>
      <c r="J154" s="41">
        <f t="shared" si="29"/>
        <v>18.666666666666664</v>
      </c>
      <c r="K154" s="43">
        <v>10</v>
      </c>
      <c r="L154" s="43">
        <f t="shared" si="30"/>
        <v>10</v>
      </c>
      <c r="M154" s="43">
        <f t="shared" si="31"/>
        <v>53.571428571428577</v>
      </c>
      <c r="N154" s="42">
        <v>0</v>
      </c>
      <c r="O154" s="45" t="str">
        <f t="shared" si="32"/>
        <v>Mar</v>
      </c>
      <c r="P154" s="42">
        <f t="shared" si="33"/>
        <v>0</v>
      </c>
      <c r="Q154" s="44">
        <f t="shared" si="34"/>
        <v>10</v>
      </c>
      <c r="R154" s="45" t="str">
        <f t="shared" si="35"/>
        <v xml:space="preserve"> </v>
      </c>
      <c r="S154" s="44" t="b">
        <f t="shared" si="36"/>
        <v>0</v>
      </c>
      <c r="T154" s="43">
        <v>0</v>
      </c>
      <c r="U154" s="46" t="str">
        <f t="shared" si="37"/>
        <v>Apr</v>
      </c>
      <c r="V154" s="42">
        <v>0</v>
      </c>
      <c r="W154" s="47">
        <f t="shared" si="38"/>
        <v>10</v>
      </c>
      <c r="X154" s="48">
        <f t="shared" si="39"/>
        <v>0</v>
      </c>
      <c r="Y154" s="47" t="b">
        <f t="shared" si="40"/>
        <v>0</v>
      </c>
      <c r="Z154" s="138">
        <v>0</v>
      </c>
      <c r="AA154" s="133"/>
      <c r="AB154" s="133" t="s">
        <v>121</v>
      </c>
      <c r="AC154" s="133" t="s">
        <v>121</v>
      </c>
      <c r="AD154" s="27">
        <f t="shared" si="41"/>
        <v>0</v>
      </c>
    </row>
    <row r="155" spans="1:30" s="139" customFormat="1" ht="13.8">
      <c r="A155" s="133" t="s">
        <v>121</v>
      </c>
      <c r="B155" s="134" t="s">
        <v>18</v>
      </c>
      <c r="C155" s="135" t="s">
        <v>494</v>
      </c>
      <c r="D155" s="135">
        <v>1000002409</v>
      </c>
      <c r="E155" s="136" t="s">
        <v>495</v>
      </c>
      <c r="F155" s="137">
        <v>44579</v>
      </c>
      <c r="G155" s="40" t="str">
        <f t="shared" si="28"/>
        <v>Targeted Dealer</v>
      </c>
      <c r="H155" s="40"/>
      <c r="I155" s="41">
        <v>100</v>
      </c>
      <c r="J155" s="41">
        <f t="shared" si="29"/>
        <v>93.333333333333343</v>
      </c>
      <c r="K155" s="43">
        <v>100</v>
      </c>
      <c r="L155" s="43">
        <f t="shared" si="30"/>
        <v>0</v>
      </c>
      <c r="M155" s="43">
        <f t="shared" si="31"/>
        <v>107.14285714285712</v>
      </c>
      <c r="N155" s="42">
        <v>80</v>
      </c>
      <c r="O155" s="45" t="str">
        <f t="shared" si="32"/>
        <v>Mar</v>
      </c>
      <c r="P155" s="42">
        <f t="shared" si="33"/>
        <v>80</v>
      </c>
      <c r="Q155" s="44">
        <f t="shared" si="34"/>
        <v>20</v>
      </c>
      <c r="R155" s="45">
        <f t="shared" si="35"/>
        <v>0.25</v>
      </c>
      <c r="S155" s="44" t="str">
        <f t="shared" si="36"/>
        <v>GROWTH</v>
      </c>
      <c r="T155" s="43">
        <v>80</v>
      </c>
      <c r="U155" s="46" t="str">
        <f t="shared" si="37"/>
        <v>Apr</v>
      </c>
      <c r="V155" s="42">
        <v>80</v>
      </c>
      <c r="W155" s="47">
        <f t="shared" si="38"/>
        <v>20</v>
      </c>
      <c r="X155" s="48">
        <f t="shared" si="39"/>
        <v>0.25</v>
      </c>
      <c r="Y155" s="47" t="str">
        <f t="shared" si="40"/>
        <v>GROWTH</v>
      </c>
      <c r="Z155" s="138">
        <v>0</v>
      </c>
      <c r="AA155" s="133"/>
      <c r="AB155" s="133" t="s">
        <v>121</v>
      </c>
      <c r="AC155" s="133" t="s">
        <v>121</v>
      </c>
      <c r="AD155" s="27">
        <f t="shared" si="41"/>
        <v>0</v>
      </c>
    </row>
    <row r="156" spans="1:30" s="139" customFormat="1" ht="13.8">
      <c r="A156" s="133" t="s">
        <v>121</v>
      </c>
      <c r="B156" s="134" t="s">
        <v>3921</v>
      </c>
      <c r="C156" s="135" t="s">
        <v>496</v>
      </c>
      <c r="D156" s="135">
        <v>1000002727</v>
      </c>
      <c r="E156" s="140" t="s">
        <v>497</v>
      </c>
      <c r="F156" s="137">
        <v>44671</v>
      </c>
      <c r="G156" s="40" t="str">
        <f t="shared" si="28"/>
        <v>Targeted Dealer</v>
      </c>
      <c r="H156" s="40"/>
      <c r="I156" s="41">
        <v>80</v>
      </c>
      <c r="J156" s="41">
        <f t="shared" si="29"/>
        <v>74.666666666666657</v>
      </c>
      <c r="K156" s="43">
        <v>65</v>
      </c>
      <c r="L156" s="43">
        <f t="shared" si="30"/>
        <v>15</v>
      </c>
      <c r="M156" s="43">
        <f t="shared" si="31"/>
        <v>87.053571428571431</v>
      </c>
      <c r="N156" s="42">
        <v>80</v>
      </c>
      <c r="O156" s="45" t="str">
        <f t="shared" si="32"/>
        <v>Mar</v>
      </c>
      <c r="P156" s="42">
        <f t="shared" si="33"/>
        <v>80</v>
      </c>
      <c r="Q156" s="44">
        <f t="shared" si="34"/>
        <v>-15</v>
      </c>
      <c r="R156" s="45">
        <f t="shared" si="35"/>
        <v>-0.1875</v>
      </c>
      <c r="S156" s="44" t="str">
        <f t="shared" si="36"/>
        <v>DEGROWTH</v>
      </c>
      <c r="T156" s="43">
        <v>40</v>
      </c>
      <c r="U156" s="46" t="str">
        <f t="shared" si="37"/>
        <v>Apr</v>
      </c>
      <c r="V156" s="42">
        <v>40</v>
      </c>
      <c r="W156" s="47">
        <f t="shared" si="38"/>
        <v>25</v>
      </c>
      <c r="X156" s="48">
        <f t="shared" si="39"/>
        <v>0.625</v>
      </c>
      <c r="Y156" s="47" t="str">
        <f t="shared" si="40"/>
        <v>GROWTH</v>
      </c>
      <c r="Z156" s="138">
        <v>0</v>
      </c>
      <c r="AA156" s="133"/>
      <c r="AB156" s="133" t="s">
        <v>121</v>
      </c>
      <c r="AC156" s="133" t="s">
        <v>121</v>
      </c>
      <c r="AD156" s="27">
        <f t="shared" si="41"/>
        <v>0</v>
      </c>
    </row>
    <row r="157" spans="1:30" s="139" customFormat="1" ht="13.8">
      <c r="A157" s="133" t="s">
        <v>121</v>
      </c>
      <c r="B157" s="134" t="s">
        <v>3921</v>
      </c>
      <c r="C157" s="135" t="s">
        <v>504</v>
      </c>
      <c r="D157" s="135">
        <v>1000003010</v>
      </c>
      <c r="E157" s="140" t="s">
        <v>505</v>
      </c>
      <c r="F157" s="137">
        <v>44834</v>
      </c>
      <c r="G157" s="40" t="str">
        <f t="shared" si="28"/>
        <v>Targeted Dealer</v>
      </c>
      <c r="H157" s="40"/>
      <c r="I157" s="41">
        <v>500</v>
      </c>
      <c r="J157" s="41">
        <f t="shared" si="29"/>
        <v>466.66666666666669</v>
      </c>
      <c r="K157" s="43">
        <v>700</v>
      </c>
      <c r="L157" s="43">
        <f t="shared" si="30"/>
        <v>-200</v>
      </c>
      <c r="M157" s="43">
        <f t="shared" si="31"/>
        <v>150</v>
      </c>
      <c r="N157" s="42">
        <v>828.75</v>
      </c>
      <c r="O157" s="45" t="str">
        <f t="shared" si="32"/>
        <v>Mar</v>
      </c>
      <c r="P157" s="42">
        <f t="shared" si="33"/>
        <v>828.75</v>
      </c>
      <c r="Q157" s="44">
        <f t="shared" si="34"/>
        <v>-128.75</v>
      </c>
      <c r="R157" s="45">
        <f t="shared" si="35"/>
        <v>-0.15535444947209653</v>
      </c>
      <c r="S157" s="44" t="str">
        <f t="shared" si="36"/>
        <v>DEGROWTH</v>
      </c>
      <c r="T157" s="43">
        <v>550</v>
      </c>
      <c r="U157" s="46" t="str">
        <f t="shared" si="37"/>
        <v>Apr</v>
      </c>
      <c r="V157" s="42">
        <v>550</v>
      </c>
      <c r="W157" s="47">
        <f t="shared" si="38"/>
        <v>150</v>
      </c>
      <c r="X157" s="48">
        <f t="shared" si="39"/>
        <v>0.27272727272727271</v>
      </c>
      <c r="Y157" s="47" t="str">
        <f t="shared" si="40"/>
        <v>GROWTH</v>
      </c>
      <c r="Z157" s="138">
        <v>0</v>
      </c>
      <c r="AA157" s="133"/>
      <c r="AB157" s="133" t="s">
        <v>121</v>
      </c>
      <c r="AC157" s="133" t="s">
        <v>121</v>
      </c>
      <c r="AD157" s="27">
        <f t="shared" si="41"/>
        <v>0</v>
      </c>
    </row>
    <row r="158" spans="1:30" s="139" customFormat="1" ht="13.8">
      <c r="A158" s="133" t="s">
        <v>121</v>
      </c>
      <c r="B158" s="134" t="s">
        <v>18</v>
      </c>
      <c r="C158" s="135" t="s">
        <v>506</v>
      </c>
      <c r="D158" s="135">
        <v>1000003122</v>
      </c>
      <c r="E158" s="140" t="s">
        <v>507</v>
      </c>
      <c r="F158" s="137">
        <v>44903</v>
      </c>
      <c r="G158" s="40" t="str">
        <f t="shared" si="28"/>
        <v>Targeted Dealer</v>
      </c>
      <c r="H158" s="40"/>
      <c r="I158" s="41">
        <v>500</v>
      </c>
      <c r="J158" s="41">
        <f t="shared" si="29"/>
        <v>466.66666666666669</v>
      </c>
      <c r="K158" s="43">
        <v>577.45000000000005</v>
      </c>
      <c r="L158" s="43">
        <f t="shared" si="30"/>
        <v>-77.450000000000045</v>
      </c>
      <c r="M158" s="43">
        <f t="shared" si="31"/>
        <v>123.73928571428571</v>
      </c>
      <c r="N158" s="42">
        <v>765</v>
      </c>
      <c r="O158" s="45" t="str">
        <f t="shared" si="32"/>
        <v>Mar</v>
      </c>
      <c r="P158" s="42">
        <f t="shared" si="33"/>
        <v>765</v>
      </c>
      <c r="Q158" s="44">
        <f t="shared" si="34"/>
        <v>-187.54999999999995</v>
      </c>
      <c r="R158" s="45">
        <f t="shared" si="35"/>
        <v>-0.24516339869281045</v>
      </c>
      <c r="S158" s="44" t="str">
        <f t="shared" si="36"/>
        <v>DEGROWTH</v>
      </c>
      <c r="T158" s="43">
        <v>410</v>
      </c>
      <c r="U158" s="46" t="str">
        <f t="shared" si="37"/>
        <v>Apr</v>
      </c>
      <c r="V158" s="42">
        <v>410</v>
      </c>
      <c r="W158" s="47">
        <f t="shared" si="38"/>
        <v>167.45000000000005</v>
      </c>
      <c r="X158" s="48">
        <f t="shared" si="39"/>
        <v>0.40841463414634149</v>
      </c>
      <c r="Y158" s="47" t="str">
        <f t="shared" si="40"/>
        <v>GROWTH</v>
      </c>
      <c r="Z158" s="138">
        <v>0</v>
      </c>
      <c r="AA158" s="133"/>
      <c r="AB158" s="133" t="s">
        <v>121</v>
      </c>
      <c r="AC158" s="133" t="s">
        <v>121</v>
      </c>
      <c r="AD158" s="27">
        <f t="shared" si="41"/>
        <v>0</v>
      </c>
    </row>
    <row r="159" spans="1:30" s="139" customFormat="1" ht="13.8">
      <c r="A159" s="133" t="s">
        <v>121</v>
      </c>
      <c r="B159" s="134" t="s">
        <v>18</v>
      </c>
      <c r="C159" s="135" t="s">
        <v>512</v>
      </c>
      <c r="D159" s="135">
        <v>1000003332</v>
      </c>
      <c r="E159" s="140" t="s">
        <v>513</v>
      </c>
      <c r="F159" s="137">
        <v>44961</v>
      </c>
      <c r="G159" s="40" t="str">
        <f t="shared" si="28"/>
        <v>Targeted Dealer</v>
      </c>
      <c r="H159" s="40"/>
      <c r="I159" s="41">
        <v>160</v>
      </c>
      <c r="J159" s="41">
        <f t="shared" si="29"/>
        <v>149.33333333333331</v>
      </c>
      <c r="K159" s="43">
        <v>150</v>
      </c>
      <c r="L159" s="43">
        <f t="shared" si="30"/>
        <v>10</v>
      </c>
      <c r="M159" s="43">
        <f t="shared" si="31"/>
        <v>100.44642857142858</v>
      </c>
      <c r="N159" s="42">
        <v>0</v>
      </c>
      <c r="O159" s="45" t="str">
        <f t="shared" si="32"/>
        <v>Mar</v>
      </c>
      <c r="P159" s="42">
        <f t="shared" si="33"/>
        <v>0</v>
      </c>
      <c r="Q159" s="44">
        <f t="shared" si="34"/>
        <v>150</v>
      </c>
      <c r="R159" s="45" t="str">
        <f t="shared" si="35"/>
        <v xml:space="preserve"> </v>
      </c>
      <c r="S159" s="44" t="b">
        <f t="shared" si="36"/>
        <v>0</v>
      </c>
      <c r="T159" s="43">
        <v>120</v>
      </c>
      <c r="U159" s="46" t="str">
        <f t="shared" si="37"/>
        <v>Apr</v>
      </c>
      <c r="V159" s="42">
        <v>120</v>
      </c>
      <c r="W159" s="47">
        <f t="shared" si="38"/>
        <v>30</v>
      </c>
      <c r="X159" s="48">
        <f t="shared" si="39"/>
        <v>0.25</v>
      </c>
      <c r="Y159" s="47" t="str">
        <f t="shared" si="40"/>
        <v>GROWTH</v>
      </c>
      <c r="Z159" s="138">
        <v>0</v>
      </c>
      <c r="AA159" s="133"/>
      <c r="AB159" s="133" t="s">
        <v>121</v>
      </c>
      <c r="AC159" s="133" t="s">
        <v>121</v>
      </c>
      <c r="AD159" s="27">
        <f t="shared" si="41"/>
        <v>0</v>
      </c>
    </row>
    <row r="160" spans="1:30" s="139" customFormat="1" ht="13.8">
      <c r="A160" s="133" t="s">
        <v>121</v>
      </c>
      <c r="B160" s="134" t="s">
        <v>18</v>
      </c>
      <c r="C160" s="135" t="s">
        <v>518</v>
      </c>
      <c r="D160" s="135">
        <v>1000003479</v>
      </c>
      <c r="E160" s="140" t="s">
        <v>519</v>
      </c>
      <c r="F160" s="137">
        <v>45036</v>
      </c>
      <c r="G160" s="40" t="str">
        <f t="shared" si="28"/>
        <v>Targeted Dealer</v>
      </c>
      <c r="H160" s="40"/>
      <c r="I160" s="41">
        <v>40</v>
      </c>
      <c r="J160" s="41">
        <f t="shared" si="29"/>
        <v>37.333333333333329</v>
      </c>
      <c r="K160" s="43">
        <v>0</v>
      </c>
      <c r="L160" s="43">
        <f t="shared" si="30"/>
        <v>40</v>
      </c>
      <c r="M160" s="43">
        <f t="shared" si="31"/>
        <v>0</v>
      </c>
      <c r="N160" s="42">
        <v>40</v>
      </c>
      <c r="O160" s="45" t="str">
        <f t="shared" si="32"/>
        <v>Mar</v>
      </c>
      <c r="P160" s="42">
        <f t="shared" si="33"/>
        <v>40</v>
      </c>
      <c r="Q160" s="44">
        <f t="shared" si="34"/>
        <v>-40</v>
      </c>
      <c r="R160" s="45">
        <f t="shared" si="35"/>
        <v>-1</v>
      </c>
      <c r="S160" s="44" t="str">
        <f t="shared" si="36"/>
        <v>DEGROWTH</v>
      </c>
      <c r="T160" s="43">
        <v>40</v>
      </c>
      <c r="U160" s="46" t="str">
        <f t="shared" si="37"/>
        <v>Apr</v>
      </c>
      <c r="V160" s="42">
        <v>40</v>
      </c>
      <c r="W160" s="47">
        <f t="shared" si="38"/>
        <v>-40</v>
      </c>
      <c r="X160" s="48">
        <f t="shared" si="39"/>
        <v>-1</v>
      </c>
      <c r="Y160" s="47" t="str">
        <f t="shared" si="40"/>
        <v>DEGROWTH</v>
      </c>
      <c r="Z160" s="138">
        <v>0</v>
      </c>
      <c r="AA160" s="133"/>
      <c r="AB160" s="133" t="s">
        <v>121</v>
      </c>
      <c r="AC160" s="133" t="s">
        <v>121</v>
      </c>
      <c r="AD160" s="27">
        <f t="shared" si="41"/>
        <v>1</v>
      </c>
    </row>
    <row r="161" spans="1:30" s="139" customFormat="1" ht="13.8">
      <c r="A161" s="133" t="s">
        <v>121</v>
      </c>
      <c r="B161" s="134" t="s">
        <v>18</v>
      </c>
      <c r="C161" s="135" t="s">
        <v>520</v>
      </c>
      <c r="D161" s="135">
        <v>1000003553</v>
      </c>
      <c r="E161" s="140" t="s">
        <v>521</v>
      </c>
      <c r="F161" s="137">
        <v>45072</v>
      </c>
      <c r="G161" s="40" t="str">
        <f t="shared" si="28"/>
        <v>Targeted Dealer</v>
      </c>
      <c r="H161" s="40"/>
      <c r="I161" s="41">
        <v>200</v>
      </c>
      <c r="J161" s="41">
        <f t="shared" si="29"/>
        <v>186.66666666666669</v>
      </c>
      <c r="K161" s="43">
        <v>140</v>
      </c>
      <c r="L161" s="43">
        <f t="shared" si="30"/>
        <v>60</v>
      </c>
      <c r="M161" s="43">
        <f t="shared" si="31"/>
        <v>74.999999999999986</v>
      </c>
      <c r="N161" s="42">
        <v>169.6</v>
      </c>
      <c r="O161" s="45" t="str">
        <f t="shared" si="32"/>
        <v>Mar</v>
      </c>
      <c r="P161" s="42">
        <f t="shared" si="33"/>
        <v>169.6</v>
      </c>
      <c r="Q161" s="44">
        <f t="shared" si="34"/>
        <v>-29.599999999999994</v>
      </c>
      <c r="R161" s="45">
        <f t="shared" si="35"/>
        <v>-0.17452830188679247</v>
      </c>
      <c r="S161" s="44" t="str">
        <f t="shared" si="36"/>
        <v>DEGROWTH</v>
      </c>
      <c r="T161" s="43">
        <v>120</v>
      </c>
      <c r="U161" s="46" t="str">
        <f t="shared" si="37"/>
        <v>Apr</v>
      </c>
      <c r="V161" s="42">
        <v>120</v>
      </c>
      <c r="W161" s="47">
        <f t="shared" si="38"/>
        <v>20</v>
      </c>
      <c r="X161" s="48">
        <f t="shared" si="39"/>
        <v>0.16666666666666674</v>
      </c>
      <c r="Y161" s="47" t="str">
        <f t="shared" si="40"/>
        <v>GROWTH</v>
      </c>
      <c r="Z161" s="138">
        <v>0</v>
      </c>
      <c r="AA161" s="133"/>
      <c r="AB161" s="133" t="s">
        <v>121</v>
      </c>
      <c r="AC161" s="133" t="s">
        <v>121</v>
      </c>
      <c r="AD161" s="27">
        <f t="shared" si="41"/>
        <v>0</v>
      </c>
    </row>
    <row r="162" spans="1:30" s="139" customFormat="1" ht="13.8">
      <c r="A162" s="133" t="s">
        <v>121</v>
      </c>
      <c r="B162" s="134" t="s">
        <v>3921</v>
      </c>
      <c r="C162" s="135" t="s">
        <v>532</v>
      </c>
      <c r="D162" s="135">
        <v>1000003763</v>
      </c>
      <c r="E162" s="140" t="s">
        <v>533</v>
      </c>
      <c r="F162" s="137">
        <v>45252</v>
      </c>
      <c r="G162" s="40" t="str">
        <f t="shared" si="28"/>
        <v>Targeted Dealer</v>
      </c>
      <c r="H162" s="40"/>
      <c r="I162" s="41">
        <v>120</v>
      </c>
      <c r="J162" s="41">
        <f t="shared" si="29"/>
        <v>112</v>
      </c>
      <c r="K162" s="43">
        <v>120</v>
      </c>
      <c r="L162" s="43">
        <f t="shared" si="30"/>
        <v>0</v>
      </c>
      <c r="M162" s="43">
        <f t="shared" si="31"/>
        <v>107.14285714285714</v>
      </c>
      <c r="N162" s="42">
        <v>126.8</v>
      </c>
      <c r="O162" s="45" t="str">
        <f t="shared" si="32"/>
        <v>Mar</v>
      </c>
      <c r="P162" s="42">
        <f t="shared" si="33"/>
        <v>126.8</v>
      </c>
      <c r="Q162" s="44">
        <f t="shared" si="34"/>
        <v>-6.7999999999999972</v>
      </c>
      <c r="R162" s="45">
        <f t="shared" si="35"/>
        <v>-5.362776025236593E-2</v>
      </c>
      <c r="S162" s="44" t="str">
        <f t="shared" si="36"/>
        <v>DEGROWTH</v>
      </c>
      <c r="T162" s="43">
        <v>85</v>
      </c>
      <c r="U162" s="46" t="str">
        <f t="shared" si="37"/>
        <v>Apr</v>
      </c>
      <c r="V162" s="42">
        <v>85</v>
      </c>
      <c r="W162" s="47">
        <f t="shared" si="38"/>
        <v>35</v>
      </c>
      <c r="X162" s="48">
        <f t="shared" si="39"/>
        <v>0.41176470588235303</v>
      </c>
      <c r="Y162" s="47" t="str">
        <f t="shared" si="40"/>
        <v>GROWTH</v>
      </c>
      <c r="Z162" s="138">
        <v>0</v>
      </c>
      <c r="AA162" s="133"/>
      <c r="AB162" s="133" t="s">
        <v>121</v>
      </c>
      <c r="AC162" s="133" t="s">
        <v>121</v>
      </c>
      <c r="AD162" s="27">
        <f t="shared" si="41"/>
        <v>0</v>
      </c>
    </row>
    <row r="163" spans="1:30" s="139" customFormat="1" ht="13.8">
      <c r="A163" s="138" t="s">
        <v>121</v>
      </c>
      <c r="B163" s="134" t="s">
        <v>3921</v>
      </c>
      <c r="C163" s="144" t="s">
        <v>534</v>
      </c>
      <c r="D163" s="144">
        <v>1000003844</v>
      </c>
      <c r="E163" s="144" t="s">
        <v>535</v>
      </c>
      <c r="F163" s="145">
        <v>45322</v>
      </c>
      <c r="G163" s="40" t="str">
        <f t="shared" si="28"/>
        <v>Targeted Dealer</v>
      </c>
      <c r="H163" s="40"/>
      <c r="I163" s="41">
        <v>250</v>
      </c>
      <c r="J163" s="41">
        <f t="shared" si="29"/>
        <v>233.33333333333334</v>
      </c>
      <c r="K163" s="43">
        <v>400</v>
      </c>
      <c r="L163" s="43">
        <f t="shared" si="30"/>
        <v>-150</v>
      </c>
      <c r="M163" s="43">
        <f t="shared" si="31"/>
        <v>171.42857142857142</v>
      </c>
      <c r="N163" s="42">
        <v>694.5</v>
      </c>
      <c r="O163" s="45" t="str">
        <f t="shared" si="32"/>
        <v>Mar</v>
      </c>
      <c r="P163" s="42">
        <f t="shared" si="33"/>
        <v>694.5</v>
      </c>
      <c r="Q163" s="44">
        <f t="shared" si="34"/>
        <v>-294.5</v>
      </c>
      <c r="R163" s="45">
        <f t="shared" si="35"/>
        <v>-0.4240460763138949</v>
      </c>
      <c r="S163" s="44" t="str">
        <f t="shared" si="36"/>
        <v>DEGROWTH</v>
      </c>
      <c r="T163" s="43">
        <v>530</v>
      </c>
      <c r="U163" s="46" t="str">
        <f t="shared" si="37"/>
        <v>Apr</v>
      </c>
      <c r="V163" s="42">
        <v>530</v>
      </c>
      <c r="W163" s="47">
        <f t="shared" si="38"/>
        <v>-130</v>
      </c>
      <c r="X163" s="48">
        <f t="shared" si="39"/>
        <v>-0.24528301886792447</v>
      </c>
      <c r="Y163" s="47" t="str">
        <f t="shared" si="40"/>
        <v>DEGROWTH</v>
      </c>
      <c r="Z163" s="138">
        <v>0</v>
      </c>
      <c r="AA163" s="133"/>
      <c r="AB163" s="133" t="s">
        <v>121</v>
      </c>
      <c r="AC163" s="138" t="s">
        <v>121</v>
      </c>
      <c r="AD163" s="27">
        <f t="shared" si="41"/>
        <v>0</v>
      </c>
    </row>
    <row r="164" spans="1:30" s="139" customFormat="1" ht="13.8">
      <c r="A164" s="138" t="s">
        <v>121</v>
      </c>
      <c r="B164" s="134" t="s">
        <v>3921</v>
      </c>
      <c r="C164" s="144" t="s">
        <v>540</v>
      </c>
      <c r="D164" s="144">
        <v>1000003971</v>
      </c>
      <c r="E164" s="144" t="s">
        <v>541</v>
      </c>
      <c r="F164" s="137">
        <v>45439</v>
      </c>
      <c r="G164" s="40" t="str">
        <f t="shared" si="28"/>
        <v>Targeted Dealer</v>
      </c>
      <c r="H164" s="40"/>
      <c r="I164" s="41">
        <v>40</v>
      </c>
      <c r="J164" s="41">
        <f t="shared" si="29"/>
        <v>37.333333333333329</v>
      </c>
      <c r="K164" s="43">
        <v>0</v>
      </c>
      <c r="L164" s="43">
        <f t="shared" si="30"/>
        <v>40</v>
      </c>
      <c r="M164" s="43">
        <f t="shared" si="31"/>
        <v>0</v>
      </c>
      <c r="N164" s="42">
        <v>0</v>
      </c>
      <c r="O164" s="45" t="str">
        <f t="shared" si="32"/>
        <v>Mar</v>
      </c>
      <c r="P164" s="42">
        <f t="shared" si="33"/>
        <v>0</v>
      </c>
      <c r="Q164" s="44">
        <f t="shared" si="34"/>
        <v>0</v>
      </c>
      <c r="R164" s="45" t="str">
        <f t="shared" si="35"/>
        <v xml:space="preserve"> </v>
      </c>
      <c r="S164" s="44" t="b">
        <f t="shared" si="36"/>
        <v>0</v>
      </c>
      <c r="T164" s="43">
        <v>0</v>
      </c>
      <c r="U164" s="46" t="str">
        <f t="shared" si="37"/>
        <v>Apr</v>
      </c>
      <c r="V164" s="42">
        <v>0</v>
      </c>
      <c r="W164" s="47">
        <f t="shared" si="38"/>
        <v>0</v>
      </c>
      <c r="X164" s="48">
        <f t="shared" si="39"/>
        <v>0</v>
      </c>
      <c r="Y164" s="47" t="b">
        <f t="shared" si="40"/>
        <v>0</v>
      </c>
      <c r="Z164" s="138">
        <v>0</v>
      </c>
      <c r="AA164" s="133"/>
      <c r="AB164" s="133" t="s">
        <v>121</v>
      </c>
      <c r="AC164" s="138" t="s">
        <v>121</v>
      </c>
      <c r="AD164" s="27">
        <f t="shared" si="41"/>
        <v>1</v>
      </c>
    </row>
    <row r="165" spans="1:30" s="139" customFormat="1" ht="13.8">
      <c r="A165" s="138" t="s">
        <v>121</v>
      </c>
      <c r="B165" s="134" t="s">
        <v>3921</v>
      </c>
      <c r="C165" s="144" t="s">
        <v>542</v>
      </c>
      <c r="D165" s="144">
        <v>1000004014</v>
      </c>
      <c r="E165" s="144" t="s">
        <v>543</v>
      </c>
      <c r="F165" s="137">
        <v>45464</v>
      </c>
      <c r="G165" s="40" t="str">
        <f t="shared" si="28"/>
        <v>Targeted Dealer</v>
      </c>
      <c r="H165" s="40"/>
      <c r="I165" s="41">
        <v>20</v>
      </c>
      <c r="J165" s="41">
        <f t="shared" si="29"/>
        <v>18.666666666666664</v>
      </c>
      <c r="K165" s="43">
        <v>0</v>
      </c>
      <c r="L165" s="43">
        <f t="shared" si="30"/>
        <v>20</v>
      </c>
      <c r="M165" s="43">
        <f t="shared" si="31"/>
        <v>0</v>
      </c>
      <c r="N165" s="42">
        <v>0</v>
      </c>
      <c r="O165" s="45" t="str">
        <f t="shared" si="32"/>
        <v>Mar</v>
      </c>
      <c r="P165" s="42">
        <f t="shared" si="33"/>
        <v>0</v>
      </c>
      <c r="Q165" s="44">
        <f t="shared" si="34"/>
        <v>0</v>
      </c>
      <c r="R165" s="45" t="str">
        <f t="shared" si="35"/>
        <v xml:space="preserve"> </v>
      </c>
      <c r="S165" s="44" t="b">
        <f t="shared" si="36"/>
        <v>0</v>
      </c>
      <c r="T165" s="43">
        <v>40</v>
      </c>
      <c r="U165" s="46" t="str">
        <f t="shared" si="37"/>
        <v>Apr</v>
      </c>
      <c r="V165" s="42">
        <v>40</v>
      </c>
      <c r="W165" s="47">
        <f t="shared" si="38"/>
        <v>-40</v>
      </c>
      <c r="X165" s="48">
        <f t="shared" si="39"/>
        <v>-1</v>
      </c>
      <c r="Y165" s="47" t="str">
        <f t="shared" si="40"/>
        <v>DEGROWTH</v>
      </c>
      <c r="Z165" s="138">
        <v>0</v>
      </c>
      <c r="AA165" s="133"/>
      <c r="AB165" s="133" t="s">
        <v>121</v>
      </c>
      <c r="AC165" s="138" t="s">
        <v>121</v>
      </c>
      <c r="AD165" s="27">
        <f t="shared" si="41"/>
        <v>1</v>
      </c>
    </row>
    <row r="166" spans="1:30" s="139" customFormat="1" ht="13.8">
      <c r="A166" s="138" t="s">
        <v>121</v>
      </c>
      <c r="B166" s="134" t="s">
        <v>3921</v>
      </c>
      <c r="C166" s="144" t="s">
        <v>546</v>
      </c>
      <c r="D166" s="144">
        <v>1000004083</v>
      </c>
      <c r="E166" s="144" t="s">
        <v>547</v>
      </c>
      <c r="F166" s="137">
        <v>45516</v>
      </c>
      <c r="G166" s="40" t="str">
        <f t="shared" si="28"/>
        <v>Targeted Dealer</v>
      </c>
      <c r="H166" s="40"/>
      <c r="I166" s="41">
        <v>200</v>
      </c>
      <c r="J166" s="41">
        <f t="shared" si="29"/>
        <v>186.66666666666669</v>
      </c>
      <c r="K166" s="43">
        <v>200</v>
      </c>
      <c r="L166" s="43">
        <f t="shared" si="30"/>
        <v>0</v>
      </c>
      <c r="M166" s="43">
        <f t="shared" si="31"/>
        <v>107.14285714285712</v>
      </c>
      <c r="N166" s="42">
        <v>272.8</v>
      </c>
      <c r="O166" s="45" t="str">
        <f t="shared" si="32"/>
        <v>Mar</v>
      </c>
      <c r="P166" s="42">
        <f t="shared" si="33"/>
        <v>272.8</v>
      </c>
      <c r="Q166" s="44">
        <f t="shared" si="34"/>
        <v>-72.800000000000011</v>
      </c>
      <c r="R166" s="45">
        <f t="shared" si="35"/>
        <v>-0.26686217008797652</v>
      </c>
      <c r="S166" s="44" t="str">
        <f t="shared" si="36"/>
        <v>DEGROWTH</v>
      </c>
      <c r="T166" s="43">
        <v>130</v>
      </c>
      <c r="U166" s="46" t="str">
        <f t="shared" si="37"/>
        <v>Apr</v>
      </c>
      <c r="V166" s="42">
        <v>130</v>
      </c>
      <c r="W166" s="47">
        <f t="shared" si="38"/>
        <v>70</v>
      </c>
      <c r="X166" s="48">
        <f t="shared" si="39"/>
        <v>0.53846153846153855</v>
      </c>
      <c r="Y166" s="47" t="str">
        <f t="shared" si="40"/>
        <v>GROWTH</v>
      </c>
      <c r="Z166" s="138">
        <v>0</v>
      </c>
      <c r="AA166" s="133"/>
      <c r="AB166" s="133" t="s">
        <v>121</v>
      </c>
      <c r="AC166" s="138" t="s">
        <v>121</v>
      </c>
      <c r="AD166" s="27">
        <f t="shared" si="41"/>
        <v>0</v>
      </c>
    </row>
    <row r="167" spans="1:30" s="139" customFormat="1" ht="13.8">
      <c r="A167" s="133" t="s">
        <v>121</v>
      </c>
      <c r="B167" s="141" t="s">
        <v>548</v>
      </c>
      <c r="C167" s="140" t="s">
        <v>553</v>
      </c>
      <c r="D167" s="135">
        <v>1000000086</v>
      </c>
      <c r="E167" s="136" t="s">
        <v>554</v>
      </c>
      <c r="F167" s="137">
        <v>42431</v>
      </c>
      <c r="G167" s="40" t="str">
        <f t="shared" si="28"/>
        <v>Targeted Dealer</v>
      </c>
      <c r="H167" s="40"/>
      <c r="I167" s="41">
        <v>40</v>
      </c>
      <c r="J167" s="41">
        <f t="shared" si="29"/>
        <v>37.333333333333329</v>
      </c>
      <c r="K167" s="43">
        <v>40</v>
      </c>
      <c r="L167" s="43">
        <f t="shared" si="30"/>
        <v>0</v>
      </c>
      <c r="M167" s="43">
        <f t="shared" si="31"/>
        <v>107.14285714285715</v>
      </c>
      <c r="N167" s="42">
        <v>40</v>
      </c>
      <c r="O167" s="45" t="str">
        <f t="shared" si="32"/>
        <v>Mar</v>
      </c>
      <c r="P167" s="42">
        <f t="shared" si="33"/>
        <v>40</v>
      </c>
      <c r="Q167" s="44">
        <f t="shared" si="34"/>
        <v>0</v>
      </c>
      <c r="R167" s="45">
        <f t="shared" si="35"/>
        <v>0</v>
      </c>
      <c r="S167" s="44" t="str">
        <f t="shared" si="36"/>
        <v>GROWTH</v>
      </c>
      <c r="T167" s="43">
        <v>40</v>
      </c>
      <c r="U167" s="46" t="str">
        <f t="shared" si="37"/>
        <v>Apr</v>
      </c>
      <c r="V167" s="42">
        <v>40</v>
      </c>
      <c r="W167" s="47">
        <f t="shared" si="38"/>
        <v>0</v>
      </c>
      <c r="X167" s="48">
        <f t="shared" si="39"/>
        <v>0</v>
      </c>
      <c r="Y167" s="47" t="str">
        <f t="shared" si="40"/>
        <v>GROWTH</v>
      </c>
      <c r="Z167" s="138">
        <v>0</v>
      </c>
      <c r="AA167" s="133"/>
      <c r="AB167" s="133" t="s">
        <v>121</v>
      </c>
      <c r="AC167" s="133" t="s">
        <v>121</v>
      </c>
      <c r="AD167" s="27">
        <f t="shared" si="41"/>
        <v>0</v>
      </c>
    </row>
    <row r="168" spans="1:30" s="139" customFormat="1" ht="13.8">
      <c r="A168" s="133" t="s">
        <v>121</v>
      </c>
      <c r="B168" s="141" t="s">
        <v>548</v>
      </c>
      <c r="C168" s="140" t="s">
        <v>555</v>
      </c>
      <c r="D168" s="135">
        <v>1000000067</v>
      </c>
      <c r="E168" s="136" t="s">
        <v>556</v>
      </c>
      <c r="F168" s="137">
        <v>42739</v>
      </c>
      <c r="G168" s="40" t="str">
        <f t="shared" si="28"/>
        <v>Targeted Dealer</v>
      </c>
      <c r="H168" s="40"/>
      <c r="I168" s="41">
        <v>80</v>
      </c>
      <c r="J168" s="41">
        <f t="shared" si="29"/>
        <v>74.666666666666657</v>
      </c>
      <c r="K168" s="43">
        <v>80</v>
      </c>
      <c r="L168" s="43">
        <f t="shared" si="30"/>
        <v>0</v>
      </c>
      <c r="M168" s="43">
        <f t="shared" si="31"/>
        <v>107.14285714285715</v>
      </c>
      <c r="N168" s="42">
        <v>40</v>
      </c>
      <c r="O168" s="45" t="str">
        <f t="shared" si="32"/>
        <v>Mar</v>
      </c>
      <c r="P168" s="42">
        <f t="shared" si="33"/>
        <v>40</v>
      </c>
      <c r="Q168" s="44">
        <f t="shared" si="34"/>
        <v>40</v>
      </c>
      <c r="R168" s="45">
        <f t="shared" si="35"/>
        <v>1</v>
      </c>
      <c r="S168" s="44" t="str">
        <f t="shared" si="36"/>
        <v>GROWTH</v>
      </c>
      <c r="T168" s="43">
        <v>160</v>
      </c>
      <c r="U168" s="46" t="str">
        <f t="shared" si="37"/>
        <v>Apr</v>
      </c>
      <c r="V168" s="42">
        <v>160</v>
      </c>
      <c r="W168" s="47">
        <f t="shared" si="38"/>
        <v>-80</v>
      </c>
      <c r="X168" s="48">
        <f t="shared" si="39"/>
        <v>-0.5</v>
      </c>
      <c r="Y168" s="47" t="str">
        <f t="shared" si="40"/>
        <v>DEGROWTH</v>
      </c>
      <c r="Z168" s="138">
        <v>0</v>
      </c>
      <c r="AA168" s="133"/>
      <c r="AB168" s="133" t="s">
        <v>121</v>
      </c>
      <c r="AC168" s="133" t="s">
        <v>121</v>
      </c>
      <c r="AD168" s="27">
        <f t="shared" si="41"/>
        <v>0</v>
      </c>
    </row>
    <row r="169" spans="1:30" s="139" customFormat="1" ht="13.8">
      <c r="A169" s="133" t="s">
        <v>121</v>
      </c>
      <c r="B169" s="141" t="s">
        <v>548</v>
      </c>
      <c r="C169" s="140" t="s">
        <v>561</v>
      </c>
      <c r="D169" s="135">
        <v>1000000074</v>
      </c>
      <c r="E169" s="136" t="s">
        <v>562</v>
      </c>
      <c r="F169" s="137">
        <v>43171</v>
      </c>
      <c r="G169" s="40" t="str">
        <f t="shared" si="28"/>
        <v>Targeted Dealer</v>
      </c>
      <c r="H169" s="40"/>
      <c r="I169" s="41">
        <v>40</v>
      </c>
      <c r="J169" s="41">
        <f t="shared" si="29"/>
        <v>37.333333333333329</v>
      </c>
      <c r="K169" s="43">
        <v>0</v>
      </c>
      <c r="L169" s="43">
        <f t="shared" si="30"/>
        <v>40</v>
      </c>
      <c r="M169" s="43">
        <f t="shared" si="31"/>
        <v>0</v>
      </c>
      <c r="N169" s="42">
        <v>0</v>
      </c>
      <c r="O169" s="45" t="str">
        <f t="shared" si="32"/>
        <v>Mar</v>
      </c>
      <c r="P169" s="42">
        <f t="shared" si="33"/>
        <v>0</v>
      </c>
      <c r="Q169" s="44">
        <f t="shared" si="34"/>
        <v>0</v>
      </c>
      <c r="R169" s="45" t="str">
        <f t="shared" si="35"/>
        <v xml:space="preserve"> </v>
      </c>
      <c r="S169" s="44" t="b">
        <f t="shared" si="36"/>
        <v>0</v>
      </c>
      <c r="T169" s="43">
        <v>40</v>
      </c>
      <c r="U169" s="46" t="str">
        <f t="shared" si="37"/>
        <v>Apr</v>
      </c>
      <c r="V169" s="42">
        <v>40</v>
      </c>
      <c r="W169" s="47">
        <f t="shared" si="38"/>
        <v>-40</v>
      </c>
      <c r="X169" s="48">
        <f t="shared" si="39"/>
        <v>-1</v>
      </c>
      <c r="Y169" s="47" t="str">
        <f t="shared" si="40"/>
        <v>DEGROWTH</v>
      </c>
      <c r="Z169" s="138">
        <v>0</v>
      </c>
      <c r="AA169" s="133"/>
      <c r="AB169" s="133" t="s">
        <v>121</v>
      </c>
      <c r="AC169" s="133" t="s">
        <v>121</v>
      </c>
      <c r="AD169" s="27">
        <f t="shared" si="41"/>
        <v>1</v>
      </c>
    </row>
    <row r="170" spans="1:30" s="139" customFormat="1" ht="13.8">
      <c r="A170" s="133" t="s">
        <v>121</v>
      </c>
      <c r="B170" s="141" t="s">
        <v>548</v>
      </c>
      <c r="C170" s="140" t="s">
        <v>565</v>
      </c>
      <c r="D170" s="135">
        <v>1000000072</v>
      </c>
      <c r="E170" s="136" t="s">
        <v>566</v>
      </c>
      <c r="F170" s="137">
        <v>43410</v>
      </c>
      <c r="G170" s="40" t="str">
        <f t="shared" si="28"/>
        <v>-</v>
      </c>
      <c r="H170" s="40"/>
      <c r="I170" s="41">
        <v>0</v>
      </c>
      <c r="J170" s="41">
        <f t="shared" si="29"/>
        <v>0</v>
      </c>
      <c r="K170" s="43">
        <v>0</v>
      </c>
      <c r="L170" s="43">
        <f t="shared" si="30"/>
        <v>0</v>
      </c>
      <c r="M170" s="43" t="str">
        <f t="shared" si="31"/>
        <v>-</v>
      </c>
      <c r="N170" s="42">
        <v>0</v>
      </c>
      <c r="O170" s="45" t="str">
        <f t="shared" si="32"/>
        <v>Mar</v>
      </c>
      <c r="P170" s="42">
        <f t="shared" si="33"/>
        <v>0</v>
      </c>
      <c r="Q170" s="44">
        <f t="shared" si="34"/>
        <v>0</v>
      </c>
      <c r="R170" s="45" t="str">
        <f t="shared" si="35"/>
        <v xml:space="preserve"> </v>
      </c>
      <c r="S170" s="44" t="b">
        <f t="shared" si="36"/>
        <v>0</v>
      </c>
      <c r="T170" s="43">
        <v>58</v>
      </c>
      <c r="U170" s="46" t="str">
        <f t="shared" si="37"/>
        <v>Apr</v>
      </c>
      <c r="V170" s="42">
        <v>58</v>
      </c>
      <c r="W170" s="47">
        <f t="shared" si="38"/>
        <v>-58</v>
      </c>
      <c r="X170" s="48">
        <f t="shared" si="39"/>
        <v>-1</v>
      </c>
      <c r="Y170" s="47" t="str">
        <f t="shared" si="40"/>
        <v>DEGROWTH</v>
      </c>
      <c r="Z170" s="138">
        <v>0</v>
      </c>
      <c r="AA170" s="133"/>
      <c r="AB170" s="133" t="s">
        <v>121</v>
      </c>
      <c r="AC170" s="133" t="s">
        <v>121</v>
      </c>
      <c r="AD170" s="27">
        <f t="shared" si="41"/>
        <v>1</v>
      </c>
    </row>
    <row r="171" spans="1:30" s="139" customFormat="1" ht="13.8">
      <c r="A171" s="133" t="s">
        <v>121</v>
      </c>
      <c r="B171" s="141" t="s">
        <v>548</v>
      </c>
      <c r="C171" s="140" t="s">
        <v>567</v>
      </c>
      <c r="D171" s="135">
        <v>1000000070</v>
      </c>
      <c r="E171" s="136" t="s">
        <v>568</v>
      </c>
      <c r="F171" s="137">
        <v>43703</v>
      </c>
      <c r="G171" s="40" t="str">
        <f t="shared" si="28"/>
        <v>Targeted Dealer</v>
      </c>
      <c r="H171" s="40"/>
      <c r="I171" s="41">
        <v>100</v>
      </c>
      <c r="J171" s="41">
        <f t="shared" si="29"/>
        <v>93.333333333333343</v>
      </c>
      <c r="K171" s="43">
        <v>40</v>
      </c>
      <c r="L171" s="43">
        <f t="shared" si="30"/>
        <v>60</v>
      </c>
      <c r="M171" s="43">
        <f t="shared" si="31"/>
        <v>42.857142857142854</v>
      </c>
      <c r="N171" s="42">
        <v>82.5</v>
      </c>
      <c r="O171" s="45" t="str">
        <f t="shared" si="32"/>
        <v>Mar</v>
      </c>
      <c r="P171" s="42">
        <f t="shared" si="33"/>
        <v>82.5</v>
      </c>
      <c r="Q171" s="44">
        <f t="shared" si="34"/>
        <v>-42.5</v>
      </c>
      <c r="R171" s="45">
        <f t="shared" si="35"/>
        <v>-0.51515151515151514</v>
      </c>
      <c r="S171" s="44" t="str">
        <f t="shared" si="36"/>
        <v>DEGROWTH</v>
      </c>
      <c r="T171" s="43">
        <v>100</v>
      </c>
      <c r="U171" s="46" t="str">
        <f t="shared" si="37"/>
        <v>Apr</v>
      </c>
      <c r="V171" s="42">
        <v>100</v>
      </c>
      <c r="W171" s="47">
        <f t="shared" si="38"/>
        <v>-60</v>
      </c>
      <c r="X171" s="48">
        <f t="shared" si="39"/>
        <v>-0.6</v>
      </c>
      <c r="Y171" s="47" t="str">
        <f t="shared" si="40"/>
        <v>DEGROWTH</v>
      </c>
      <c r="Z171" s="138">
        <v>0</v>
      </c>
      <c r="AA171" s="133"/>
      <c r="AB171" s="133" t="s">
        <v>121</v>
      </c>
      <c r="AC171" s="133" t="s">
        <v>121</v>
      </c>
      <c r="AD171" s="27">
        <f t="shared" si="41"/>
        <v>0</v>
      </c>
    </row>
    <row r="172" spans="1:30" s="139" customFormat="1" ht="13.8">
      <c r="A172" s="133" t="s">
        <v>121</v>
      </c>
      <c r="B172" s="141" t="s">
        <v>548</v>
      </c>
      <c r="C172" s="140" t="s">
        <v>569</v>
      </c>
      <c r="D172" s="135">
        <v>1000000087</v>
      </c>
      <c r="E172" s="136" t="s">
        <v>570</v>
      </c>
      <c r="F172" s="137">
        <v>43960</v>
      </c>
      <c r="G172" s="40" t="str">
        <f t="shared" si="28"/>
        <v>Targeted Dealer</v>
      </c>
      <c r="H172" s="40"/>
      <c r="I172" s="41">
        <v>120</v>
      </c>
      <c r="J172" s="41">
        <f t="shared" si="29"/>
        <v>112</v>
      </c>
      <c r="K172" s="43">
        <v>80</v>
      </c>
      <c r="L172" s="43">
        <f t="shared" si="30"/>
        <v>40</v>
      </c>
      <c r="M172" s="43">
        <f t="shared" si="31"/>
        <v>71.428571428571416</v>
      </c>
      <c r="N172" s="42">
        <v>80</v>
      </c>
      <c r="O172" s="45" t="str">
        <f t="shared" si="32"/>
        <v>Mar</v>
      </c>
      <c r="P172" s="42">
        <f t="shared" si="33"/>
        <v>80</v>
      </c>
      <c r="Q172" s="44">
        <f t="shared" si="34"/>
        <v>0</v>
      </c>
      <c r="R172" s="45">
        <f t="shared" si="35"/>
        <v>0</v>
      </c>
      <c r="S172" s="44" t="str">
        <f t="shared" si="36"/>
        <v>GROWTH</v>
      </c>
      <c r="T172" s="43">
        <v>40</v>
      </c>
      <c r="U172" s="46" t="str">
        <f t="shared" si="37"/>
        <v>Apr</v>
      </c>
      <c r="V172" s="42">
        <v>40</v>
      </c>
      <c r="W172" s="47">
        <f t="shared" si="38"/>
        <v>40</v>
      </c>
      <c r="X172" s="48">
        <f t="shared" si="39"/>
        <v>1</v>
      </c>
      <c r="Y172" s="47" t="str">
        <f t="shared" si="40"/>
        <v>GROWTH</v>
      </c>
      <c r="Z172" s="138">
        <v>0</v>
      </c>
      <c r="AA172" s="133"/>
      <c r="AB172" s="133" t="s">
        <v>121</v>
      </c>
      <c r="AC172" s="133" t="s">
        <v>121</v>
      </c>
      <c r="AD172" s="27">
        <f t="shared" si="41"/>
        <v>0</v>
      </c>
    </row>
    <row r="173" spans="1:30" s="139" customFormat="1" ht="13.8">
      <c r="A173" s="133" t="s">
        <v>121</v>
      </c>
      <c r="B173" s="141" t="s">
        <v>548</v>
      </c>
      <c r="C173" s="140" t="s">
        <v>573</v>
      </c>
      <c r="D173" s="135">
        <v>1000000081</v>
      </c>
      <c r="E173" s="136" t="s">
        <v>574</v>
      </c>
      <c r="F173" s="137">
        <v>44163</v>
      </c>
      <c r="G173" s="40" t="str">
        <f t="shared" si="28"/>
        <v>-</v>
      </c>
      <c r="H173" s="40"/>
      <c r="I173" s="41">
        <v>0</v>
      </c>
      <c r="J173" s="41">
        <f t="shared" si="29"/>
        <v>0</v>
      </c>
      <c r="K173" s="43">
        <v>0</v>
      </c>
      <c r="L173" s="43">
        <f t="shared" si="30"/>
        <v>0</v>
      </c>
      <c r="M173" s="43" t="str">
        <f t="shared" si="31"/>
        <v>-</v>
      </c>
      <c r="N173" s="42">
        <v>0</v>
      </c>
      <c r="O173" s="45" t="str">
        <f t="shared" si="32"/>
        <v>Mar</v>
      </c>
      <c r="P173" s="42">
        <f t="shared" si="33"/>
        <v>0</v>
      </c>
      <c r="Q173" s="44">
        <f t="shared" si="34"/>
        <v>0</v>
      </c>
      <c r="R173" s="45" t="str">
        <f t="shared" si="35"/>
        <v xml:space="preserve"> </v>
      </c>
      <c r="S173" s="44" t="b">
        <f t="shared" si="36"/>
        <v>0</v>
      </c>
      <c r="T173" s="43">
        <v>20</v>
      </c>
      <c r="U173" s="46" t="str">
        <f t="shared" si="37"/>
        <v>Apr</v>
      </c>
      <c r="V173" s="42">
        <v>20</v>
      </c>
      <c r="W173" s="47">
        <f t="shared" si="38"/>
        <v>-20</v>
      </c>
      <c r="X173" s="48">
        <f t="shared" si="39"/>
        <v>-1</v>
      </c>
      <c r="Y173" s="47" t="str">
        <f t="shared" si="40"/>
        <v>DEGROWTH</v>
      </c>
      <c r="Z173" s="138">
        <v>0</v>
      </c>
      <c r="AA173" s="133"/>
      <c r="AB173" s="133" t="s">
        <v>121</v>
      </c>
      <c r="AC173" s="133" t="s">
        <v>121</v>
      </c>
      <c r="AD173" s="27">
        <f t="shared" si="41"/>
        <v>1</v>
      </c>
    </row>
    <row r="174" spans="1:30" s="139" customFormat="1" ht="13.8">
      <c r="A174" s="133" t="s">
        <v>121</v>
      </c>
      <c r="B174" s="141" t="s">
        <v>548</v>
      </c>
      <c r="C174" s="140" t="s">
        <v>575</v>
      </c>
      <c r="D174" s="135">
        <v>1000000076</v>
      </c>
      <c r="E174" s="136" t="s">
        <v>576</v>
      </c>
      <c r="F174" s="137">
        <v>44308</v>
      </c>
      <c r="G174" s="40" t="str">
        <f t="shared" si="28"/>
        <v>Targeted Dealer</v>
      </c>
      <c r="H174" s="40"/>
      <c r="I174" s="41">
        <v>120</v>
      </c>
      <c r="J174" s="41">
        <f t="shared" si="29"/>
        <v>112</v>
      </c>
      <c r="K174" s="43">
        <v>40</v>
      </c>
      <c r="L174" s="43">
        <f t="shared" si="30"/>
        <v>80</v>
      </c>
      <c r="M174" s="43">
        <f t="shared" si="31"/>
        <v>35.714285714285708</v>
      </c>
      <c r="N174" s="42">
        <v>80</v>
      </c>
      <c r="O174" s="45" t="str">
        <f t="shared" si="32"/>
        <v>Mar</v>
      </c>
      <c r="P174" s="42">
        <f t="shared" si="33"/>
        <v>80</v>
      </c>
      <c r="Q174" s="44">
        <f t="shared" si="34"/>
        <v>-40</v>
      </c>
      <c r="R174" s="45">
        <f t="shared" si="35"/>
        <v>-0.5</v>
      </c>
      <c r="S174" s="44" t="str">
        <f t="shared" si="36"/>
        <v>DEGROWTH</v>
      </c>
      <c r="T174" s="43">
        <v>120</v>
      </c>
      <c r="U174" s="46" t="str">
        <f t="shared" si="37"/>
        <v>Apr</v>
      </c>
      <c r="V174" s="42">
        <v>120</v>
      </c>
      <c r="W174" s="47">
        <f t="shared" si="38"/>
        <v>-80</v>
      </c>
      <c r="X174" s="48">
        <f t="shared" si="39"/>
        <v>-0.66666666666666674</v>
      </c>
      <c r="Y174" s="47" t="str">
        <f t="shared" si="40"/>
        <v>DEGROWTH</v>
      </c>
      <c r="Z174" s="138">
        <v>0</v>
      </c>
      <c r="AA174" s="133"/>
      <c r="AB174" s="133" t="s">
        <v>121</v>
      </c>
      <c r="AC174" s="133" t="s">
        <v>121</v>
      </c>
      <c r="AD174" s="27">
        <f t="shared" si="41"/>
        <v>0</v>
      </c>
    </row>
    <row r="175" spans="1:30" s="139" customFormat="1" ht="13.8">
      <c r="A175" s="133" t="s">
        <v>121</v>
      </c>
      <c r="B175" s="141" t="s">
        <v>548</v>
      </c>
      <c r="C175" s="140" t="s">
        <v>577</v>
      </c>
      <c r="D175" s="135">
        <v>1000000075</v>
      </c>
      <c r="E175" s="136" t="s">
        <v>578</v>
      </c>
      <c r="F175" s="137">
        <v>44376</v>
      </c>
      <c r="G175" s="40" t="str">
        <f t="shared" si="28"/>
        <v>Targeted Dealer</v>
      </c>
      <c r="H175" s="40"/>
      <c r="I175" s="41">
        <v>200</v>
      </c>
      <c r="J175" s="41">
        <f t="shared" si="29"/>
        <v>186.66666666666669</v>
      </c>
      <c r="K175" s="43">
        <v>200</v>
      </c>
      <c r="L175" s="43">
        <f t="shared" si="30"/>
        <v>0</v>
      </c>
      <c r="M175" s="43">
        <f t="shared" si="31"/>
        <v>107.14285714285712</v>
      </c>
      <c r="N175" s="42">
        <v>200</v>
      </c>
      <c r="O175" s="45" t="str">
        <f t="shared" si="32"/>
        <v>Mar</v>
      </c>
      <c r="P175" s="42">
        <f t="shared" si="33"/>
        <v>200</v>
      </c>
      <c r="Q175" s="44">
        <f t="shared" si="34"/>
        <v>0</v>
      </c>
      <c r="R175" s="45">
        <f t="shared" si="35"/>
        <v>0</v>
      </c>
      <c r="S175" s="44" t="str">
        <f t="shared" si="36"/>
        <v>GROWTH</v>
      </c>
      <c r="T175" s="43">
        <v>240</v>
      </c>
      <c r="U175" s="46" t="str">
        <f t="shared" si="37"/>
        <v>Apr</v>
      </c>
      <c r="V175" s="42">
        <v>240</v>
      </c>
      <c r="W175" s="47">
        <f t="shared" si="38"/>
        <v>-40</v>
      </c>
      <c r="X175" s="48">
        <f t="shared" si="39"/>
        <v>-0.16666666666666663</v>
      </c>
      <c r="Y175" s="47" t="str">
        <f t="shared" si="40"/>
        <v>DEGROWTH</v>
      </c>
      <c r="Z175" s="138">
        <v>0</v>
      </c>
      <c r="AA175" s="133"/>
      <c r="AB175" s="133" t="s">
        <v>121</v>
      </c>
      <c r="AC175" s="133" t="s">
        <v>121</v>
      </c>
      <c r="AD175" s="27">
        <f t="shared" si="41"/>
        <v>0</v>
      </c>
    </row>
    <row r="176" spans="1:30" s="139" customFormat="1" ht="13.8">
      <c r="A176" s="133" t="s">
        <v>121</v>
      </c>
      <c r="B176" s="141" t="s">
        <v>548</v>
      </c>
      <c r="C176" s="140" t="s">
        <v>579</v>
      </c>
      <c r="D176" s="135">
        <v>1000000088</v>
      </c>
      <c r="E176" s="136" t="s">
        <v>580</v>
      </c>
      <c r="F176" s="137">
        <v>44452</v>
      </c>
      <c r="G176" s="40" t="str">
        <f t="shared" si="28"/>
        <v>Targeted Dealer</v>
      </c>
      <c r="H176" s="40"/>
      <c r="I176" s="41">
        <v>240</v>
      </c>
      <c r="J176" s="41">
        <f t="shared" si="29"/>
        <v>224</v>
      </c>
      <c r="K176" s="43">
        <v>200</v>
      </c>
      <c r="L176" s="43">
        <f t="shared" si="30"/>
        <v>40</v>
      </c>
      <c r="M176" s="43">
        <f t="shared" si="31"/>
        <v>89.285714285714278</v>
      </c>
      <c r="N176" s="42">
        <v>200</v>
      </c>
      <c r="O176" s="45" t="str">
        <f t="shared" si="32"/>
        <v>Mar</v>
      </c>
      <c r="P176" s="42">
        <f t="shared" si="33"/>
        <v>200</v>
      </c>
      <c r="Q176" s="44">
        <f t="shared" si="34"/>
        <v>0</v>
      </c>
      <c r="R176" s="45">
        <f t="shared" si="35"/>
        <v>0</v>
      </c>
      <c r="S176" s="44" t="str">
        <f t="shared" si="36"/>
        <v>GROWTH</v>
      </c>
      <c r="T176" s="43">
        <v>280</v>
      </c>
      <c r="U176" s="46" t="str">
        <f t="shared" si="37"/>
        <v>Apr</v>
      </c>
      <c r="V176" s="42">
        <v>280</v>
      </c>
      <c r="W176" s="47">
        <f t="shared" si="38"/>
        <v>-80</v>
      </c>
      <c r="X176" s="48">
        <f t="shared" si="39"/>
        <v>-0.2857142857142857</v>
      </c>
      <c r="Y176" s="47" t="str">
        <f t="shared" si="40"/>
        <v>DEGROWTH</v>
      </c>
      <c r="Z176" s="138">
        <v>0</v>
      </c>
      <c r="AA176" s="133"/>
      <c r="AB176" s="133" t="s">
        <v>121</v>
      </c>
      <c r="AC176" s="133" t="s">
        <v>121</v>
      </c>
      <c r="AD176" s="27">
        <f t="shared" si="41"/>
        <v>0</v>
      </c>
    </row>
    <row r="177" spans="1:30" s="139" customFormat="1" ht="13.8">
      <c r="A177" s="133" t="s">
        <v>121</v>
      </c>
      <c r="B177" s="141" t="s">
        <v>548</v>
      </c>
      <c r="C177" s="140" t="s">
        <v>581</v>
      </c>
      <c r="D177" s="135">
        <v>1000002392</v>
      </c>
      <c r="E177" s="136" t="s">
        <v>582</v>
      </c>
      <c r="F177" s="137">
        <v>44539</v>
      </c>
      <c r="G177" s="40" t="str">
        <f t="shared" si="28"/>
        <v>Targeted Dealer</v>
      </c>
      <c r="H177" s="40"/>
      <c r="I177" s="41">
        <v>200</v>
      </c>
      <c r="J177" s="41">
        <f t="shared" si="29"/>
        <v>186.66666666666669</v>
      </c>
      <c r="K177" s="43">
        <v>160</v>
      </c>
      <c r="L177" s="43">
        <f t="shared" si="30"/>
        <v>40</v>
      </c>
      <c r="M177" s="43">
        <f t="shared" si="31"/>
        <v>85.714285714285708</v>
      </c>
      <c r="N177" s="42">
        <v>160</v>
      </c>
      <c r="O177" s="45" t="str">
        <f t="shared" si="32"/>
        <v>Mar</v>
      </c>
      <c r="P177" s="42">
        <f t="shared" si="33"/>
        <v>160</v>
      </c>
      <c r="Q177" s="44">
        <f t="shared" si="34"/>
        <v>0</v>
      </c>
      <c r="R177" s="45">
        <f t="shared" si="35"/>
        <v>0</v>
      </c>
      <c r="S177" s="44" t="str">
        <f t="shared" si="36"/>
        <v>GROWTH</v>
      </c>
      <c r="T177" s="43">
        <v>120</v>
      </c>
      <c r="U177" s="46" t="str">
        <f t="shared" si="37"/>
        <v>Apr</v>
      </c>
      <c r="V177" s="42">
        <v>120</v>
      </c>
      <c r="W177" s="47">
        <f t="shared" si="38"/>
        <v>40</v>
      </c>
      <c r="X177" s="48">
        <f t="shared" si="39"/>
        <v>0.33333333333333326</v>
      </c>
      <c r="Y177" s="47" t="str">
        <f t="shared" si="40"/>
        <v>GROWTH</v>
      </c>
      <c r="Z177" s="138">
        <v>0</v>
      </c>
      <c r="AA177" s="133"/>
      <c r="AB177" s="133" t="s">
        <v>121</v>
      </c>
      <c r="AC177" s="133" t="s">
        <v>121</v>
      </c>
      <c r="AD177" s="27">
        <f t="shared" si="41"/>
        <v>0</v>
      </c>
    </row>
    <row r="178" spans="1:30" s="139" customFormat="1" ht="13.8">
      <c r="A178" s="133" t="s">
        <v>121</v>
      </c>
      <c r="B178" s="141" t="s">
        <v>548</v>
      </c>
      <c r="C178" s="140" t="s">
        <v>583</v>
      </c>
      <c r="D178" s="135">
        <v>1000002816</v>
      </c>
      <c r="E178" s="136" t="s">
        <v>584</v>
      </c>
      <c r="F178" s="137">
        <v>44727</v>
      </c>
      <c r="G178" s="40" t="str">
        <f t="shared" si="28"/>
        <v>Targeted Dealer</v>
      </c>
      <c r="H178" s="40"/>
      <c r="I178" s="41">
        <v>40</v>
      </c>
      <c r="J178" s="41">
        <f t="shared" si="29"/>
        <v>37.333333333333329</v>
      </c>
      <c r="K178" s="43">
        <v>0</v>
      </c>
      <c r="L178" s="43">
        <f t="shared" si="30"/>
        <v>40</v>
      </c>
      <c r="M178" s="43">
        <f t="shared" si="31"/>
        <v>0</v>
      </c>
      <c r="N178" s="42">
        <v>0</v>
      </c>
      <c r="O178" s="45" t="str">
        <f t="shared" si="32"/>
        <v>Mar</v>
      </c>
      <c r="P178" s="42">
        <f t="shared" si="33"/>
        <v>0</v>
      </c>
      <c r="Q178" s="44">
        <f t="shared" si="34"/>
        <v>0</v>
      </c>
      <c r="R178" s="45" t="str">
        <f t="shared" si="35"/>
        <v xml:space="preserve"> </v>
      </c>
      <c r="S178" s="44" t="b">
        <f t="shared" si="36"/>
        <v>0</v>
      </c>
      <c r="T178" s="43">
        <v>40</v>
      </c>
      <c r="U178" s="46" t="str">
        <f t="shared" si="37"/>
        <v>Apr</v>
      </c>
      <c r="V178" s="42">
        <v>40</v>
      </c>
      <c r="W178" s="47">
        <f t="shared" si="38"/>
        <v>-40</v>
      </c>
      <c r="X178" s="48">
        <f t="shared" si="39"/>
        <v>-1</v>
      </c>
      <c r="Y178" s="47" t="str">
        <f t="shared" si="40"/>
        <v>DEGROWTH</v>
      </c>
      <c r="Z178" s="138">
        <v>0</v>
      </c>
      <c r="AA178" s="133"/>
      <c r="AB178" s="133" t="s">
        <v>121</v>
      </c>
      <c r="AC178" s="133" t="s">
        <v>121</v>
      </c>
      <c r="AD178" s="27">
        <f t="shared" si="41"/>
        <v>1</v>
      </c>
    </row>
    <row r="179" spans="1:30" s="139" customFormat="1" ht="13.8">
      <c r="A179" s="133" t="s">
        <v>121</v>
      </c>
      <c r="B179" s="141" t="s">
        <v>548</v>
      </c>
      <c r="C179" s="140" t="s">
        <v>587</v>
      </c>
      <c r="D179" s="135">
        <v>1000003166</v>
      </c>
      <c r="E179" s="136" t="s">
        <v>588</v>
      </c>
      <c r="F179" s="137">
        <v>44916</v>
      </c>
      <c r="G179" s="40" t="str">
        <f t="shared" si="28"/>
        <v>Targeted Dealer</v>
      </c>
      <c r="H179" s="40"/>
      <c r="I179" s="41">
        <v>80</v>
      </c>
      <c r="J179" s="41">
        <f t="shared" si="29"/>
        <v>74.666666666666657</v>
      </c>
      <c r="K179" s="43">
        <v>160</v>
      </c>
      <c r="L179" s="43">
        <f t="shared" si="30"/>
        <v>-80</v>
      </c>
      <c r="M179" s="43">
        <f t="shared" si="31"/>
        <v>214.28571428571431</v>
      </c>
      <c r="N179" s="42">
        <v>160</v>
      </c>
      <c r="O179" s="45" t="str">
        <f t="shared" si="32"/>
        <v>Mar</v>
      </c>
      <c r="P179" s="42">
        <f t="shared" si="33"/>
        <v>160</v>
      </c>
      <c r="Q179" s="44">
        <f t="shared" si="34"/>
        <v>0</v>
      </c>
      <c r="R179" s="45">
        <f t="shared" si="35"/>
        <v>0</v>
      </c>
      <c r="S179" s="44" t="str">
        <f t="shared" si="36"/>
        <v>GROWTH</v>
      </c>
      <c r="T179" s="43">
        <v>80</v>
      </c>
      <c r="U179" s="46" t="str">
        <f t="shared" si="37"/>
        <v>Apr</v>
      </c>
      <c r="V179" s="42">
        <v>80</v>
      </c>
      <c r="W179" s="47">
        <f t="shared" si="38"/>
        <v>80</v>
      </c>
      <c r="X179" s="48">
        <f t="shared" si="39"/>
        <v>1</v>
      </c>
      <c r="Y179" s="47" t="str">
        <f t="shared" si="40"/>
        <v>GROWTH</v>
      </c>
      <c r="Z179" s="138">
        <v>0</v>
      </c>
      <c r="AA179" s="133"/>
      <c r="AB179" s="133" t="s">
        <v>121</v>
      </c>
      <c r="AC179" s="133" t="s">
        <v>121</v>
      </c>
      <c r="AD179" s="27">
        <f t="shared" si="41"/>
        <v>0</v>
      </c>
    </row>
    <row r="180" spans="1:30" s="139" customFormat="1" ht="13.8">
      <c r="A180" s="133" t="s">
        <v>121</v>
      </c>
      <c r="B180" s="141" t="s">
        <v>548</v>
      </c>
      <c r="C180" s="140" t="s">
        <v>589</v>
      </c>
      <c r="D180" s="135">
        <v>1000003273</v>
      </c>
      <c r="E180" s="140" t="s">
        <v>590</v>
      </c>
      <c r="F180" s="137">
        <v>44949</v>
      </c>
      <c r="G180" s="40" t="str">
        <f t="shared" si="28"/>
        <v>Targeted Dealer</v>
      </c>
      <c r="H180" s="40"/>
      <c r="I180" s="41">
        <v>80</v>
      </c>
      <c r="J180" s="41">
        <f t="shared" si="29"/>
        <v>74.666666666666657</v>
      </c>
      <c r="K180" s="43">
        <v>0</v>
      </c>
      <c r="L180" s="43">
        <f t="shared" si="30"/>
        <v>80</v>
      </c>
      <c r="M180" s="43">
        <f t="shared" si="31"/>
        <v>0</v>
      </c>
      <c r="N180" s="42">
        <v>80</v>
      </c>
      <c r="O180" s="45" t="str">
        <f t="shared" si="32"/>
        <v>Mar</v>
      </c>
      <c r="P180" s="42">
        <f t="shared" si="33"/>
        <v>80</v>
      </c>
      <c r="Q180" s="44">
        <f t="shared" si="34"/>
        <v>-80</v>
      </c>
      <c r="R180" s="45">
        <f t="shared" si="35"/>
        <v>-1</v>
      </c>
      <c r="S180" s="44" t="str">
        <f t="shared" si="36"/>
        <v>DEGROWTH</v>
      </c>
      <c r="T180" s="43">
        <v>80</v>
      </c>
      <c r="U180" s="46" t="str">
        <f t="shared" si="37"/>
        <v>Apr</v>
      </c>
      <c r="V180" s="42">
        <v>80</v>
      </c>
      <c r="W180" s="47">
        <f t="shared" si="38"/>
        <v>-80</v>
      </c>
      <c r="X180" s="48">
        <f t="shared" si="39"/>
        <v>-1</v>
      </c>
      <c r="Y180" s="47" t="str">
        <f t="shared" si="40"/>
        <v>DEGROWTH</v>
      </c>
      <c r="Z180" s="138">
        <v>0</v>
      </c>
      <c r="AA180" s="133"/>
      <c r="AB180" s="133" t="s">
        <v>121</v>
      </c>
      <c r="AC180" s="133" t="s">
        <v>121</v>
      </c>
      <c r="AD180" s="27">
        <f t="shared" si="41"/>
        <v>1</v>
      </c>
    </row>
    <row r="181" spans="1:30" s="139" customFormat="1" ht="13.8">
      <c r="A181" s="133" t="s">
        <v>121</v>
      </c>
      <c r="B181" s="141" t="s">
        <v>548</v>
      </c>
      <c r="C181" s="140" t="s">
        <v>591</v>
      </c>
      <c r="D181" s="135">
        <v>1000003424</v>
      </c>
      <c r="E181" s="140" t="s">
        <v>592</v>
      </c>
      <c r="F181" s="137">
        <v>44999</v>
      </c>
      <c r="G181" s="40" t="str">
        <f t="shared" si="28"/>
        <v>Targeted Dealer</v>
      </c>
      <c r="H181" s="40"/>
      <c r="I181" s="41">
        <v>200</v>
      </c>
      <c r="J181" s="41">
        <f t="shared" si="29"/>
        <v>186.66666666666669</v>
      </c>
      <c r="K181" s="43">
        <v>280</v>
      </c>
      <c r="L181" s="43">
        <f t="shared" si="30"/>
        <v>-80</v>
      </c>
      <c r="M181" s="43">
        <f t="shared" si="31"/>
        <v>149.99999999999997</v>
      </c>
      <c r="N181" s="42">
        <v>160</v>
      </c>
      <c r="O181" s="45" t="str">
        <f t="shared" si="32"/>
        <v>Mar</v>
      </c>
      <c r="P181" s="42">
        <f t="shared" si="33"/>
        <v>160</v>
      </c>
      <c r="Q181" s="44">
        <f t="shared" si="34"/>
        <v>120</v>
      </c>
      <c r="R181" s="45">
        <f t="shared" si="35"/>
        <v>0.75</v>
      </c>
      <c r="S181" s="44" t="str">
        <f t="shared" si="36"/>
        <v>GROWTH</v>
      </c>
      <c r="T181" s="43">
        <v>200</v>
      </c>
      <c r="U181" s="46" t="str">
        <f t="shared" si="37"/>
        <v>Apr</v>
      </c>
      <c r="V181" s="42">
        <v>200</v>
      </c>
      <c r="W181" s="47">
        <f t="shared" si="38"/>
        <v>80</v>
      </c>
      <c r="X181" s="48">
        <f t="shared" si="39"/>
        <v>0.39999999999999991</v>
      </c>
      <c r="Y181" s="47" t="str">
        <f t="shared" si="40"/>
        <v>GROWTH</v>
      </c>
      <c r="Z181" s="138">
        <v>0</v>
      </c>
      <c r="AA181" s="133"/>
      <c r="AB181" s="133" t="s">
        <v>121</v>
      </c>
      <c r="AC181" s="133" t="s">
        <v>121</v>
      </c>
      <c r="AD181" s="27">
        <f t="shared" si="41"/>
        <v>0</v>
      </c>
    </row>
    <row r="182" spans="1:30" s="139" customFormat="1" ht="13.8">
      <c r="A182" s="133" t="s">
        <v>121</v>
      </c>
      <c r="B182" s="141" t="s">
        <v>548</v>
      </c>
      <c r="C182" s="140" t="s">
        <v>593</v>
      </c>
      <c r="D182" s="135">
        <v>1000003452</v>
      </c>
      <c r="E182" s="140" t="s">
        <v>594</v>
      </c>
      <c r="F182" s="137">
        <v>45012</v>
      </c>
      <c r="G182" s="40" t="str">
        <f t="shared" si="28"/>
        <v>Targeted Dealer</v>
      </c>
      <c r="H182" s="40"/>
      <c r="I182" s="41">
        <v>250</v>
      </c>
      <c r="J182" s="41">
        <f t="shared" si="29"/>
        <v>233.33333333333334</v>
      </c>
      <c r="K182" s="43">
        <v>240</v>
      </c>
      <c r="L182" s="43">
        <f t="shared" si="30"/>
        <v>10</v>
      </c>
      <c r="M182" s="43">
        <f t="shared" si="31"/>
        <v>102.85714285714285</v>
      </c>
      <c r="N182" s="42">
        <v>280</v>
      </c>
      <c r="O182" s="45" t="str">
        <f t="shared" si="32"/>
        <v>Mar</v>
      </c>
      <c r="P182" s="42">
        <f t="shared" si="33"/>
        <v>280</v>
      </c>
      <c r="Q182" s="44">
        <f t="shared" si="34"/>
        <v>-40</v>
      </c>
      <c r="R182" s="45">
        <f t="shared" si="35"/>
        <v>-0.1428571428571429</v>
      </c>
      <c r="S182" s="44" t="str">
        <f t="shared" si="36"/>
        <v>DEGROWTH</v>
      </c>
      <c r="T182" s="43">
        <v>417.5</v>
      </c>
      <c r="U182" s="46" t="str">
        <f t="shared" si="37"/>
        <v>Apr</v>
      </c>
      <c r="V182" s="42">
        <v>417.5</v>
      </c>
      <c r="W182" s="47">
        <f t="shared" si="38"/>
        <v>-177.5</v>
      </c>
      <c r="X182" s="48">
        <f t="shared" si="39"/>
        <v>-0.42514970059880242</v>
      </c>
      <c r="Y182" s="47" t="str">
        <f t="shared" si="40"/>
        <v>DEGROWTH</v>
      </c>
      <c r="Z182" s="138">
        <v>0</v>
      </c>
      <c r="AA182" s="133"/>
      <c r="AB182" s="133" t="s">
        <v>121</v>
      </c>
      <c r="AC182" s="133" t="s">
        <v>121</v>
      </c>
      <c r="AD182" s="27">
        <f t="shared" si="41"/>
        <v>0</v>
      </c>
    </row>
    <row r="183" spans="1:30" s="139" customFormat="1" ht="13.8">
      <c r="A183" s="133" t="s">
        <v>121</v>
      </c>
      <c r="B183" s="141" t="s">
        <v>548</v>
      </c>
      <c r="C183" s="140" t="s">
        <v>595</v>
      </c>
      <c r="D183" s="135">
        <v>1000003533</v>
      </c>
      <c r="E183" s="140" t="s">
        <v>596</v>
      </c>
      <c r="F183" s="137">
        <v>45064</v>
      </c>
      <c r="G183" s="40" t="str">
        <f t="shared" si="28"/>
        <v>Targeted Dealer</v>
      </c>
      <c r="H183" s="40"/>
      <c r="I183" s="41">
        <v>80</v>
      </c>
      <c r="J183" s="41">
        <f t="shared" si="29"/>
        <v>74.666666666666657</v>
      </c>
      <c r="K183" s="43">
        <v>40</v>
      </c>
      <c r="L183" s="43">
        <f t="shared" si="30"/>
        <v>40</v>
      </c>
      <c r="M183" s="43">
        <f t="shared" si="31"/>
        <v>53.571428571428577</v>
      </c>
      <c r="N183" s="42">
        <v>0</v>
      </c>
      <c r="O183" s="45" t="str">
        <f t="shared" si="32"/>
        <v>Mar</v>
      </c>
      <c r="P183" s="42">
        <f t="shared" si="33"/>
        <v>0</v>
      </c>
      <c r="Q183" s="44">
        <f t="shared" si="34"/>
        <v>40</v>
      </c>
      <c r="R183" s="45" t="str">
        <f t="shared" si="35"/>
        <v xml:space="preserve"> </v>
      </c>
      <c r="S183" s="44" t="b">
        <f t="shared" si="36"/>
        <v>0</v>
      </c>
      <c r="T183" s="43">
        <v>40</v>
      </c>
      <c r="U183" s="46" t="str">
        <f t="shared" si="37"/>
        <v>Apr</v>
      </c>
      <c r="V183" s="42">
        <v>40</v>
      </c>
      <c r="W183" s="47">
        <f t="shared" si="38"/>
        <v>0</v>
      </c>
      <c r="X183" s="48">
        <f t="shared" si="39"/>
        <v>0</v>
      </c>
      <c r="Y183" s="47" t="str">
        <f t="shared" si="40"/>
        <v>GROWTH</v>
      </c>
      <c r="Z183" s="138">
        <v>0</v>
      </c>
      <c r="AA183" s="133"/>
      <c r="AB183" s="133" t="s">
        <v>121</v>
      </c>
      <c r="AC183" s="133" t="s">
        <v>121</v>
      </c>
      <c r="AD183" s="27">
        <f t="shared" si="41"/>
        <v>0</v>
      </c>
    </row>
    <row r="184" spans="1:30" s="139" customFormat="1" ht="13.8">
      <c r="A184" s="133" t="s">
        <v>121</v>
      </c>
      <c r="B184" s="141" t="s">
        <v>548</v>
      </c>
      <c r="C184" s="140" t="s">
        <v>597</v>
      </c>
      <c r="D184" s="135">
        <v>1000003653</v>
      </c>
      <c r="E184" s="140" t="s">
        <v>598</v>
      </c>
      <c r="F184" s="137">
        <v>45134</v>
      </c>
      <c r="G184" s="40" t="str">
        <f t="shared" si="28"/>
        <v>Targeted Dealer</v>
      </c>
      <c r="H184" s="40"/>
      <c r="I184" s="41">
        <v>30</v>
      </c>
      <c r="J184" s="41">
        <f t="shared" si="29"/>
        <v>28</v>
      </c>
      <c r="K184" s="43">
        <v>11</v>
      </c>
      <c r="L184" s="43">
        <f t="shared" si="30"/>
        <v>19</v>
      </c>
      <c r="M184" s="43">
        <f t="shared" si="31"/>
        <v>39.285714285714285</v>
      </c>
      <c r="N184" s="42">
        <v>32</v>
      </c>
      <c r="O184" s="45" t="str">
        <f t="shared" si="32"/>
        <v>Mar</v>
      </c>
      <c r="P184" s="42">
        <f t="shared" si="33"/>
        <v>32</v>
      </c>
      <c r="Q184" s="44">
        <f t="shared" si="34"/>
        <v>-21</v>
      </c>
      <c r="R184" s="45">
        <f t="shared" si="35"/>
        <v>-0.65625</v>
      </c>
      <c r="S184" s="44" t="str">
        <f t="shared" si="36"/>
        <v>DEGROWTH</v>
      </c>
      <c r="T184" s="43">
        <v>50</v>
      </c>
      <c r="U184" s="46" t="str">
        <f t="shared" si="37"/>
        <v>Apr</v>
      </c>
      <c r="V184" s="42">
        <v>50</v>
      </c>
      <c r="W184" s="47">
        <f t="shared" si="38"/>
        <v>-39</v>
      </c>
      <c r="X184" s="48">
        <f t="shared" si="39"/>
        <v>-0.78</v>
      </c>
      <c r="Y184" s="47" t="str">
        <f t="shared" si="40"/>
        <v>DEGROWTH</v>
      </c>
      <c r="Z184" s="138">
        <v>0</v>
      </c>
      <c r="AA184" s="133"/>
      <c r="AB184" s="133" t="s">
        <v>121</v>
      </c>
      <c r="AC184" s="133" t="s">
        <v>121</v>
      </c>
      <c r="AD184" s="27">
        <f t="shared" si="41"/>
        <v>0</v>
      </c>
    </row>
    <row r="185" spans="1:30" s="139" customFormat="1" ht="13.8">
      <c r="A185" s="133" t="s">
        <v>121</v>
      </c>
      <c r="B185" s="141" t="s">
        <v>548</v>
      </c>
      <c r="C185" s="140" t="s">
        <v>599</v>
      </c>
      <c r="D185" s="135">
        <v>1000003727</v>
      </c>
      <c r="E185" s="140" t="s">
        <v>600</v>
      </c>
      <c r="F185" s="137">
        <v>45215</v>
      </c>
      <c r="G185" s="40" t="str">
        <f t="shared" si="28"/>
        <v>Targeted Dealer</v>
      </c>
      <c r="H185" s="40"/>
      <c r="I185" s="41">
        <v>80</v>
      </c>
      <c r="J185" s="41">
        <f t="shared" si="29"/>
        <v>74.666666666666657</v>
      </c>
      <c r="K185" s="43">
        <v>5</v>
      </c>
      <c r="L185" s="43">
        <f t="shared" si="30"/>
        <v>75</v>
      </c>
      <c r="M185" s="43">
        <f t="shared" si="31"/>
        <v>6.6964285714285721</v>
      </c>
      <c r="N185" s="42">
        <v>80</v>
      </c>
      <c r="O185" s="45" t="str">
        <f t="shared" si="32"/>
        <v>Mar</v>
      </c>
      <c r="P185" s="42">
        <f t="shared" si="33"/>
        <v>80</v>
      </c>
      <c r="Q185" s="44">
        <f t="shared" si="34"/>
        <v>-75</v>
      </c>
      <c r="R185" s="45">
        <f t="shared" si="35"/>
        <v>-0.9375</v>
      </c>
      <c r="S185" s="44" t="str">
        <f t="shared" si="36"/>
        <v>DEGROWTH</v>
      </c>
      <c r="T185" s="43">
        <v>0</v>
      </c>
      <c r="U185" s="46" t="str">
        <f t="shared" si="37"/>
        <v>Apr</v>
      </c>
      <c r="V185" s="42">
        <v>0</v>
      </c>
      <c r="W185" s="47">
        <f t="shared" si="38"/>
        <v>5</v>
      </c>
      <c r="X185" s="48">
        <f t="shared" si="39"/>
        <v>0</v>
      </c>
      <c r="Y185" s="47" t="b">
        <f t="shared" si="40"/>
        <v>0</v>
      </c>
      <c r="Z185" s="138">
        <v>0</v>
      </c>
      <c r="AA185" s="133"/>
      <c r="AB185" s="133" t="s">
        <v>121</v>
      </c>
      <c r="AC185" s="133" t="s">
        <v>121</v>
      </c>
      <c r="AD185" s="27">
        <f t="shared" si="41"/>
        <v>0</v>
      </c>
    </row>
    <row r="186" spans="1:30" s="139" customFormat="1" ht="13.8">
      <c r="A186" s="133" t="s">
        <v>121</v>
      </c>
      <c r="B186" s="141" t="s">
        <v>548</v>
      </c>
      <c r="C186" s="141" t="s">
        <v>601</v>
      </c>
      <c r="D186" s="141">
        <v>1000003782</v>
      </c>
      <c r="E186" s="141" t="s">
        <v>602</v>
      </c>
      <c r="F186" s="137">
        <v>45271</v>
      </c>
      <c r="G186" s="40" t="str">
        <f t="shared" si="28"/>
        <v>Targeted Dealer</v>
      </c>
      <c r="H186" s="40"/>
      <c r="I186" s="41">
        <v>20</v>
      </c>
      <c r="J186" s="41">
        <f t="shared" si="29"/>
        <v>18.666666666666664</v>
      </c>
      <c r="K186" s="43">
        <v>13</v>
      </c>
      <c r="L186" s="43">
        <f t="shared" si="30"/>
        <v>7</v>
      </c>
      <c r="M186" s="43">
        <f t="shared" si="31"/>
        <v>69.642857142857153</v>
      </c>
      <c r="N186" s="42">
        <v>0</v>
      </c>
      <c r="O186" s="45" t="str">
        <f t="shared" si="32"/>
        <v>Mar</v>
      </c>
      <c r="P186" s="42">
        <f t="shared" si="33"/>
        <v>0</v>
      </c>
      <c r="Q186" s="44">
        <f t="shared" si="34"/>
        <v>13</v>
      </c>
      <c r="R186" s="45" t="str">
        <f t="shared" si="35"/>
        <v xml:space="preserve"> </v>
      </c>
      <c r="S186" s="44" t="b">
        <f t="shared" si="36"/>
        <v>0</v>
      </c>
      <c r="T186" s="43">
        <v>32</v>
      </c>
      <c r="U186" s="46" t="str">
        <f t="shared" si="37"/>
        <v>Apr</v>
      </c>
      <c r="V186" s="42">
        <v>32</v>
      </c>
      <c r="W186" s="47">
        <f t="shared" si="38"/>
        <v>-19</v>
      </c>
      <c r="X186" s="48">
        <f t="shared" si="39"/>
        <v>-0.59375</v>
      </c>
      <c r="Y186" s="47" t="str">
        <f t="shared" si="40"/>
        <v>DEGROWTH</v>
      </c>
      <c r="Z186" s="138">
        <v>0</v>
      </c>
      <c r="AA186" s="133"/>
      <c r="AB186" s="133" t="s">
        <v>121</v>
      </c>
      <c r="AC186" s="133" t="s">
        <v>121</v>
      </c>
      <c r="AD186" s="27">
        <f t="shared" si="41"/>
        <v>0</v>
      </c>
    </row>
    <row r="187" spans="1:30" s="139" customFormat="1" ht="13.8">
      <c r="A187" s="133" t="s">
        <v>121</v>
      </c>
      <c r="B187" s="141" t="s">
        <v>548</v>
      </c>
      <c r="C187" s="141" t="s">
        <v>603</v>
      </c>
      <c r="D187" s="141">
        <v>1000003816</v>
      </c>
      <c r="E187" s="141" t="s">
        <v>604</v>
      </c>
      <c r="F187" s="143">
        <v>45301</v>
      </c>
      <c r="G187" s="40" t="str">
        <f t="shared" si="28"/>
        <v>Targeted Dealer</v>
      </c>
      <c r="H187" s="40"/>
      <c r="I187" s="41">
        <v>20</v>
      </c>
      <c r="J187" s="41">
        <f t="shared" si="29"/>
        <v>18.666666666666664</v>
      </c>
      <c r="K187" s="43">
        <v>0</v>
      </c>
      <c r="L187" s="43">
        <f t="shared" si="30"/>
        <v>20</v>
      </c>
      <c r="M187" s="43">
        <f t="shared" si="31"/>
        <v>0</v>
      </c>
      <c r="N187" s="42">
        <v>10</v>
      </c>
      <c r="O187" s="45" t="str">
        <f t="shared" si="32"/>
        <v>Mar</v>
      </c>
      <c r="P187" s="42">
        <f t="shared" si="33"/>
        <v>10</v>
      </c>
      <c r="Q187" s="44">
        <f t="shared" si="34"/>
        <v>-10</v>
      </c>
      <c r="R187" s="45">
        <f t="shared" si="35"/>
        <v>-1</v>
      </c>
      <c r="S187" s="44" t="str">
        <f t="shared" si="36"/>
        <v>DEGROWTH</v>
      </c>
      <c r="T187" s="43">
        <v>15</v>
      </c>
      <c r="U187" s="46" t="str">
        <f t="shared" si="37"/>
        <v>Apr</v>
      </c>
      <c r="V187" s="42">
        <v>15</v>
      </c>
      <c r="W187" s="47">
        <f t="shared" si="38"/>
        <v>-15</v>
      </c>
      <c r="X187" s="48">
        <f t="shared" si="39"/>
        <v>-1</v>
      </c>
      <c r="Y187" s="47" t="str">
        <f t="shared" si="40"/>
        <v>DEGROWTH</v>
      </c>
      <c r="Z187" s="138">
        <v>0</v>
      </c>
      <c r="AA187" s="133"/>
      <c r="AB187" s="133" t="s">
        <v>121</v>
      </c>
      <c r="AC187" s="133" t="s">
        <v>121</v>
      </c>
      <c r="AD187" s="27">
        <f t="shared" si="41"/>
        <v>1</v>
      </c>
    </row>
    <row r="188" spans="1:30" s="139" customFormat="1" ht="13.8">
      <c r="A188" s="138" t="s">
        <v>121</v>
      </c>
      <c r="B188" s="144" t="s">
        <v>548</v>
      </c>
      <c r="C188" s="144" t="s">
        <v>609</v>
      </c>
      <c r="D188" s="144">
        <v>1000004010</v>
      </c>
      <c r="E188" s="144" t="s">
        <v>610</v>
      </c>
      <c r="F188" s="137">
        <v>45458</v>
      </c>
      <c r="G188" s="40" t="str">
        <f t="shared" si="28"/>
        <v>Targeted Dealer</v>
      </c>
      <c r="H188" s="40"/>
      <c r="I188" s="41">
        <v>80</v>
      </c>
      <c r="J188" s="41">
        <f t="shared" si="29"/>
        <v>74.666666666666657</v>
      </c>
      <c r="K188" s="43">
        <v>80</v>
      </c>
      <c r="L188" s="43">
        <f t="shared" si="30"/>
        <v>0</v>
      </c>
      <c r="M188" s="43">
        <f t="shared" si="31"/>
        <v>107.14285714285715</v>
      </c>
      <c r="N188" s="42">
        <v>40</v>
      </c>
      <c r="O188" s="45" t="str">
        <f t="shared" si="32"/>
        <v>Mar</v>
      </c>
      <c r="P188" s="42">
        <f t="shared" si="33"/>
        <v>40</v>
      </c>
      <c r="Q188" s="44">
        <f t="shared" si="34"/>
        <v>40</v>
      </c>
      <c r="R188" s="45">
        <f t="shared" si="35"/>
        <v>1</v>
      </c>
      <c r="S188" s="44" t="str">
        <f t="shared" si="36"/>
        <v>GROWTH</v>
      </c>
      <c r="T188" s="43">
        <v>160</v>
      </c>
      <c r="U188" s="46" t="str">
        <f t="shared" si="37"/>
        <v>Apr</v>
      </c>
      <c r="V188" s="42">
        <v>160</v>
      </c>
      <c r="W188" s="47">
        <f t="shared" si="38"/>
        <v>-80</v>
      </c>
      <c r="X188" s="48">
        <f t="shared" si="39"/>
        <v>-0.5</v>
      </c>
      <c r="Y188" s="47" t="str">
        <f t="shared" si="40"/>
        <v>DEGROWTH</v>
      </c>
      <c r="Z188" s="138">
        <v>0</v>
      </c>
      <c r="AA188" s="133"/>
      <c r="AB188" s="133" t="s">
        <v>121</v>
      </c>
      <c r="AC188" s="138" t="s">
        <v>121</v>
      </c>
      <c r="AD188" s="27">
        <f t="shared" si="41"/>
        <v>0</v>
      </c>
    </row>
    <row r="189" spans="1:30" s="139" customFormat="1" ht="13.8">
      <c r="A189" s="138" t="s">
        <v>121</v>
      </c>
      <c r="B189" s="144" t="s">
        <v>548</v>
      </c>
      <c r="C189" s="144" t="s">
        <v>611</v>
      </c>
      <c r="D189" s="144">
        <v>1000004084</v>
      </c>
      <c r="E189" s="144" t="s">
        <v>612</v>
      </c>
      <c r="F189" s="137">
        <v>45518</v>
      </c>
      <c r="G189" s="40" t="str">
        <f t="shared" si="28"/>
        <v>Targeted Dealer</v>
      </c>
      <c r="H189" s="40"/>
      <c r="I189" s="41">
        <v>240</v>
      </c>
      <c r="J189" s="41">
        <f t="shared" si="29"/>
        <v>224</v>
      </c>
      <c r="K189" s="43">
        <v>40</v>
      </c>
      <c r="L189" s="43">
        <f t="shared" si="30"/>
        <v>200</v>
      </c>
      <c r="M189" s="43">
        <f t="shared" si="31"/>
        <v>17.857142857142854</v>
      </c>
      <c r="N189" s="42">
        <v>290</v>
      </c>
      <c r="O189" s="45" t="str">
        <f t="shared" si="32"/>
        <v>Mar</v>
      </c>
      <c r="P189" s="42">
        <f t="shared" si="33"/>
        <v>290</v>
      </c>
      <c r="Q189" s="44">
        <f t="shared" si="34"/>
        <v>-250</v>
      </c>
      <c r="R189" s="45">
        <f t="shared" si="35"/>
        <v>-0.86206896551724133</v>
      </c>
      <c r="S189" s="44" t="str">
        <f t="shared" si="36"/>
        <v>DEGROWTH</v>
      </c>
      <c r="T189" s="43">
        <v>334</v>
      </c>
      <c r="U189" s="46" t="str">
        <f t="shared" si="37"/>
        <v>Apr</v>
      </c>
      <c r="V189" s="42">
        <v>334</v>
      </c>
      <c r="W189" s="47">
        <f t="shared" si="38"/>
        <v>-294</v>
      </c>
      <c r="X189" s="48">
        <f t="shared" si="39"/>
        <v>-0.88023952095808378</v>
      </c>
      <c r="Y189" s="47" t="str">
        <f t="shared" si="40"/>
        <v>DEGROWTH</v>
      </c>
      <c r="Z189" s="138">
        <v>0</v>
      </c>
      <c r="AA189" s="133"/>
      <c r="AB189" s="133" t="s">
        <v>121</v>
      </c>
      <c r="AC189" s="138" t="s">
        <v>121</v>
      </c>
      <c r="AD189" s="27">
        <f t="shared" si="41"/>
        <v>0</v>
      </c>
    </row>
    <row r="190" spans="1:30" s="139" customFormat="1" ht="13.8">
      <c r="A190" s="133" t="s">
        <v>121</v>
      </c>
      <c r="B190" s="141" t="s">
        <v>613</v>
      </c>
      <c r="C190" s="140" t="s">
        <v>614</v>
      </c>
      <c r="D190" s="135">
        <v>1000000103</v>
      </c>
      <c r="E190" s="136" t="s">
        <v>615</v>
      </c>
      <c r="F190" s="137">
        <v>41870</v>
      </c>
      <c r="G190" s="40" t="str">
        <f t="shared" si="28"/>
        <v>Targeted Dealer</v>
      </c>
      <c r="H190" s="40"/>
      <c r="I190" s="41">
        <v>210</v>
      </c>
      <c r="J190" s="41">
        <f t="shared" si="29"/>
        <v>196</v>
      </c>
      <c r="K190" s="43">
        <v>175</v>
      </c>
      <c r="L190" s="43">
        <f t="shared" si="30"/>
        <v>35</v>
      </c>
      <c r="M190" s="43">
        <f t="shared" si="31"/>
        <v>89.285714285714292</v>
      </c>
      <c r="N190" s="42">
        <v>253</v>
      </c>
      <c r="O190" s="45" t="str">
        <f t="shared" si="32"/>
        <v>Mar</v>
      </c>
      <c r="P190" s="42">
        <f t="shared" si="33"/>
        <v>253</v>
      </c>
      <c r="Q190" s="44">
        <f t="shared" si="34"/>
        <v>-78</v>
      </c>
      <c r="R190" s="45">
        <f t="shared" si="35"/>
        <v>-0.30830039525691699</v>
      </c>
      <c r="S190" s="44" t="str">
        <f t="shared" si="36"/>
        <v>DEGROWTH</v>
      </c>
      <c r="T190" s="43">
        <v>125.5</v>
      </c>
      <c r="U190" s="46" t="str">
        <f t="shared" si="37"/>
        <v>Apr</v>
      </c>
      <c r="V190" s="42">
        <v>125.5</v>
      </c>
      <c r="W190" s="47">
        <f t="shared" si="38"/>
        <v>49.5</v>
      </c>
      <c r="X190" s="48">
        <f t="shared" si="39"/>
        <v>0.39442231075697221</v>
      </c>
      <c r="Y190" s="47" t="str">
        <f t="shared" si="40"/>
        <v>GROWTH</v>
      </c>
      <c r="Z190" s="138">
        <v>0</v>
      </c>
      <c r="AA190" s="133"/>
      <c r="AB190" s="133" t="s">
        <v>121</v>
      </c>
      <c r="AC190" s="133" t="s">
        <v>121</v>
      </c>
      <c r="AD190" s="27">
        <f t="shared" si="41"/>
        <v>0</v>
      </c>
    </row>
    <row r="191" spans="1:30" s="139" customFormat="1" ht="13.8">
      <c r="A191" s="133" t="s">
        <v>121</v>
      </c>
      <c r="B191" s="141" t="s">
        <v>613</v>
      </c>
      <c r="C191" s="140" t="s">
        <v>618</v>
      </c>
      <c r="D191" s="135">
        <v>1000000094</v>
      </c>
      <c r="E191" s="136" t="s">
        <v>598</v>
      </c>
      <c r="F191" s="137">
        <v>41880</v>
      </c>
      <c r="G191" s="40" t="str">
        <f t="shared" si="28"/>
        <v>Targeted Dealer</v>
      </c>
      <c r="H191" s="40"/>
      <c r="I191" s="41">
        <v>40</v>
      </c>
      <c r="J191" s="41">
        <f t="shared" si="29"/>
        <v>37.333333333333329</v>
      </c>
      <c r="K191" s="43">
        <v>28</v>
      </c>
      <c r="L191" s="43">
        <f t="shared" si="30"/>
        <v>12</v>
      </c>
      <c r="M191" s="43">
        <f t="shared" si="31"/>
        <v>75.000000000000014</v>
      </c>
      <c r="N191" s="42">
        <v>24</v>
      </c>
      <c r="O191" s="45" t="str">
        <f t="shared" si="32"/>
        <v>Mar</v>
      </c>
      <c r="P191" s="42">
        <f t="shared" si="33"/>
        <v>24</v>
      </c>
      <c r="Q191" s="44">
        <f t="shared" si="34"/>
        <v>4</v>
      </c>
      <c r="R191" s="45">
        <f t="shared" si="35"/>
        <v>0.16666666666666674</v>
      </c>
      <c r="S191" s="44" t="str">
        <f t="shared" si="36"/>
        <v>GROWTH</v>
      </c>
      <c r="T191" s="43">
        <v>55.2</v>
      </c>
      <c r="U191" s="46" t="str">
        <f t="shared" si="37"/>
        <v>Apr</v>
      </c>
      <c r="V191" s="42">
        <v>55.2</v>
      </c>
      <c r="W191" s="47">
        <f t="shared" si="38"/>
        <v>-27.200000000000003</v>
      </c>
      <c r="X191" s="48">
        <f t="shared" si="39"/>
        <v>-0.49275362318840588</v>
      </c>
      <c r="Y191" s="47" t="str">
        <f t="shared" si="40"/>
        <v>DEGROWTH</v>
      </c>
      <c r="Z191" s="138">
        <v>0</v>
      </c>
      <c r="AA191" s="133"/>
      <c r="AB191" s="133" t="s">
        <v>121</v>
      </c>
      <c r="AC191" s="133" t="s">
        <v>121</v>
      </c>
      <c r="AD191" s="27">
        <f t="shared" si="41"/>
        <v>0</v>
      </c>
    </row>
    <row r="192" spans="1:30" s="139" customFormat="1" ht="13.8">
      <c r="A192" s="133" t="s">
        <v>121</v>
      </c>
      <c r="B192" s="141" t="s">
        <v>613</v>
      </c>
      <c r="C192" s="140" t="s">
        <v>621</v>
      </c>
      <c r="D192" s="135">
        <v>1000000096</v>
      </c>
      <c r="E192" s="136" t="s">
        <v>622</v>
      </c>
      <c r="F192" s="137">
        <v>43052</v>
      </c>
      <c r="G192" s="40" t="str">
        <f t="shared" si="28"/>
        <v>Targeted Dealer</v>
      </c>
      <c r="H192" s="40"/>
      <c r="I192" s="41">
        <v>100</v>
      </c>
      <c r="J192" s="41">
        <f t="shared" si="29"/>
        <v>93.333333333333343</v>
      </c>
      <c r="K192" s="43">
        <v>15</v>
      </c>
      <c r="L192" s="43">
        <f t="shared" si="30"/>
        <v>85</v>
      </c>
      <c r="M192" s="43">
        <f t="shared" si="31"/>
        <v>16.071428571428569</v>
      </c>
      <c r="N192" s="42">
        <v>57</v>
      </c>
      <c r="O192" s="45" t="str">
        <f t="shared" si="32"/>
        <v>Mar</v>
      </c>
      <c r="P192" s="42">
        <f t="shared" si="33"/>
        <v>57</v>
      </c>
      <c r="Q192" s="44">
        <f t="shared" si="34"/>
        <v>-42</v>
      </c>
      <c r="R192" s="45">
        <f t="shared" si="35"/>
        <v>-0.73684210526315796</v>
      </c>
      <c r="S192" s="44" t="str">
        <f t="shared" si="36"/>
        <v>DEGROWTH</v>
      </c>
      <c r="T192" s="43">
        <v>96.5</v>
      </c>
      <c r="U192" s="46" t="str">
        <f t="shared" si="37"/>
        <v>Apr</v>
      </c>
      <c r="V192" s="42">
        <v>96.5</v>
      </c>
      <c r="W192" s="47">
        <f t="shared" si="38"/>
        <v>-81.5</v>
      </c>
      <c r="X192" s="48">
        <f t="shared" si="39"/>
        <v>-0.84455958549222798</v>
      </c>
      <c r="Y192" s="47" t="str">
        <f t="shared" si="40"/>
        <v>DEGROWTH</v>
      </c>
      <c r="Z192" s="138">
        <v>0</v>
      </c>
      <c r="AA192" s="133"/>
      <c r="AB192" s="133" t="s">
        <v>121</v>
      </c>
      <c r="AC192" s="133" t="s">
        <v>121</v>
      </c>
      <c r="AD192" s="27">
        <f t="shared" si="41"/>
        <v>0</v>
      </c>
    </row>
    <row r="193" spans="1:30" s="139" customFormat="1" ht="13.8">
      <c r="A193" s="133" t="s">
        <v>121</v>
      </c>
      <c r="B193" s="141" t="s">
        <v>613</v>
      </c>
      <c r="C193" s="140" t="s">
        <v>625</v>
      </c>
      <c r="D193" s="135">
        <v>1000000110</v>
      </c>
      <c r="E193" s="136" t="s">
        <v>626</v>
      </c>
      <c r="F193" s="137">
        <v>43068</v>
      </c>
      <c r="G193" s="40" t="str">
        <f t="shared" si="28"/>
        <v>Targeted Dealer</v>
      </c>
      <c r="H193" s="40"/>
      <c r="I193" s="41">
        <v>20</v>
      </c>
      <c r="J193" s="41">
        <f t="shared" si="29"/>
        <v>18.666666666666664</v>
      </c>
      <c r="K193" s="43">
        <v>20</v>
      </c>
      <c r="L193" s="43">
        <f t="shared" si="30"/>
        <v>0</v>
      </c>
      <c r="M193" s="43">
        <f t="shared" si="31"/>
        <v>107.14285714285715</v>
      </c>
      <c r="N193" s="42">
        <v>65</v>
      </c>
      <c r="O193" s="45" t="str">
        <f t="shared" si="32"/>
        <v>Mar</v>
      </c>
      <c r="P193" s="42">
        <f t="shared" si="33"/>
        <v>65</v>
      </c>
      <c r="Q193" s="44">
        <f t="shared" si="34"/>
        <v>-45</v>
      </c>
      <c r="R193" s="45">
        <f t="shared" si="35"/>
        <v>-0.69230769230769229</v>
      </c>
      <c r="S193" s="44" t="str">
        <f t="shared" si="36"/>
        <v>DEGROWTH</v>
      </c>
      <c r="T193" s="43">
        <v>20</v>
      </c>
      <c r="U193" s="46" t="str">
        <f t="shared" si="37"/>
        <v>Apr</v>
      </c>
      <c r="V193" s="42">
        <v>20</v>
      </c>
      <c r="W193" s="47">
        <f t="shared" si="38"/>
        <v>0</v>
      </c>
      <c r="X193" s="48">
        <f t="shared" si="39"/>
        <v>0</v>
      </c>
      <c r="Y193" s="47" t="str">
        <f t="shared" si="40"/>
        <v>GROWTH</v>
      </c>
      <c r="Z193" s="138">
        <v>0</v>
      </c>
      <c r="AA193" s="133"/>
      <c r="AB193" s="133" t="s">
        <v>121</v>
      </c>
      <c r="AC193" s="133" t="s">
        <v>121</v>
      </c>
      <c r="AD193" s="27">
        <f t="shared" si="41"/>
        <v>0</v>
      </c>
    </row>
    <row r="194" spans="1:30" s="139" customFormat="1" ht="13.8">
      <c r="A194" s="133" t="s">
        <v>121</v>
      </c>
      <c r="B194" s="141" t="s">
        <v>613</v>
      </c>
      <c r="C194" s="140" t="s">
        <v>627</v>
      </c>
      <c r="D194" s="135">
        <v>1000000104</v>
      </c>
      <c r="E194" s="136" t="s">
        <v>628</v>
      </c>
      <c r="F194" s="137">
        <v>43235</v>
      </c>
      <c r="G194" s="40" t="str">
        <f t="shared" ref="G194:G256" si="42">IF(I194&gt;0,"Targeted Dealer","-")</f>
        <v>Targeted Dealer</v>
      </c>
      <c r="H194" s="40"/>
      <c r="I194" s="41">
        <v>10</v>
      </c>
      <c r="J194" s="41">
        <f t="shared" ref="J194:J256" si="43">I194/$J$1*($J$1-$E$1)</f>
        <v>9.3333333333333321</v>
      </c>
      <c r="K194" s="43">
        <v>92</v>
      </c>
      <c r="L194" s="43">
        <f t="shared" si="30"/>
        <v>-82</v>
      </c>
      <c r="M194" s="43">
        <f t="shared" si="31"/>
        <v>985.71428571428578</v>
      </c>
      <c r="N194" s="42">
        <v>43</v>
      </c>
      <c r="O194" s="45" t="str">
        <f t="shared" si="32"/>
        <v>Mar</v>
      </c>
      <c r="P194" s="42">
        <f t="shared" si="33"/>
        <v>43</v>
      </c>
      <c r="Q194" s="44">
        <f t="shared" si="34"/>
        <v>49</v>
      </c>
      <c r="R194" s="45">
        <f t="shared" si="35"/>
        <v>1.13953488372093</v>
      </c>
      <c r="S194" s="44" t="str">
        <f t="shared" si="36"/>
        <v>GROWTH</v>
      </c>
      <c r="T194" s="43">
        <v>14</v>
      </c>
      <c r="U194" s="46" t="str">
        <f t="shared" si="37"/>
        <v>Apr</v>
      </c>
      <c r="V194" s="42">
        <v>14</v>
      </c>
      <c r="W194" s="47">
        <f t="shared" si="38"/>
        <v>78</v>
      </c>
      <c r="X194" s="48">
        <f t="shared" si="39"/>
        <v>5.5714285714285712</v>
      </c>
      <c r="Y194" s="47" t="str">
        <f t="shared" si="40"/>
        <v>GROWTH</v>
      </c>
      <c r="Z194" s="138">
        <v>0</v>
      </c>
      <c r="AA194" s="133"/>
      <c r="AB194" s="133" t="s">
        <v>121</v>
      </c>
      <c r="AC194" s="133" t="s">
        <v>121</v>
      </c>
      <c r="AD194" s="27">
        <f t="shared" si="41"/>
        <v>0</v>
      </c>
    </row>
    <row r="195" spans="1:30" s="139" customFormat="1" ht="13.8">
      <c r="A195" s="133" t="s">
        <v>121</v>
      </c>
      <c r="B195" s="141" t="s">
        <v>613</v>
      </c>
      <c r="C195" s="140" t="s">
        <v>631</v>
      </c>
      <c r="D195" s="135">
        <v>1000000113</v>
      </c>
      <c r="E195" s="136" t="s">
        <v>632</v>
      </c>
      <c r="F195" s="137">
        <v>43397</v>
      </c>
      <c r="G195" s="40" t="str">
        <f t="shared" si="42"/>
        <v>Targeted Dealer</v>
      </c>
      <c r="H195" s="40"/>
      <c r="I195" s="41">
        <v>120</v>
      </c>
      <c r="J195" s="41">
        <f t="shared" si="43"/>
        <v>112</v>
      </c>
      <c r="K195" s="43">
        <v>124</v>
      </c>
      <c r="L195" s="43">
        <f t="shared" ref="L195:L257" si="44">I195-K195</f>
        <v>-4</v>
      </c>
      <c r="M195" s="43">
        <f t="shared" ref="M195:M257" si="45">IFERROR((K195/J195%),"-")</f>
        <v>110.71428571428571</v>
      </c>
      <c r="N195" s="42">
        <v>146.75</v>
      </c>
      <c r="O195" s="45" t="str">
        <f t="shared" ref="O195:O257" si="46">IF(F195&lt;=$P$2,"Mar","")</f>
        <v>Mar</v>
      </c>
      <c r="P195" s="42">
        <f t="shared" ref="P195:P257" si="47">N195</f>
        <v>146.75</v>
      </c>
      <c r="Q195" s="44">
        <f t="shared" ref="Q195:Q257" si="48">K195-P195</f>
        <v>-22.75</v>
      </c>
      <c r="R195" s="45">
        <f t="shared" ref="R195:R257" si="49">IFERROR(IF(O195="Mar",(K195/P195-1))," ")</f>
        <v>-0.15502555366269166</v>
      </c>
      <c r="S195" s="44" t="str">
        <f t="shared" ref="S195:S257" si="50">IF(N195&gt;0,IF(O195="","-",IF(R195&lt;0%,"DEGROWTH","GROWTH")))</f>
        <v>DEGROWTH</v>
      </c>
      <c r="T195" s="43">
        <v>81.5</v>
      </c>
      <c r="U195" s="46" t="str">
        <f t="shared" ref="U195:U257" si="51">IF(F195&lt;=$V$2,"Apr","")</f>
        <v>Apr</v>
      </c>
      <c r="V195" s="42">
        <v>81.5</v>
      </c>
      <c r="W195" s="47">
        <f t="shared" ref="W195:W257" si="52">K195-V195</f>
        <v>42.5</v>
      </c>
      <c r="X195" s="48">
        <f t="shared" ref="X195:X257" si="53">IFERROR(IF(U195="Apr",(K195/V195-1)),0)</f>
        <v>0.52147239263803691</v>
      </c>
      <c r="Y195" s="47" t="str">
        <f t="shared" ref="Y195:Y257" si="54">IF(T195&gt;0,IF(U195="","-",IF(X195&lt;0%,"DEGROWTH","GROWTH")))</f>
        <v>GROWTH</v>
      </c>
      <c r="Z195" s="138">
        <v>0</v>
      </c>
      <c r="AA195" s="133"/>
      <c r="AB195" s="133" t="s">
        <v>121</v>
      </c>
      <c r="AC195" s="133" t="s">
        <v>121</v>
      </c>
      <c r="AD195" s="27">
        <f t="shared" si="41"/>
        <v>0</v>
      </c>
    </row>
    <row r="196" spans="1:30" s="139" customFormat="1" ht="13.8">
      <c r="A196" s="133" t="s">
        <v>121</v>
      </c>
      <c r="B196" s="141" t="s">
        <v>613</v>
      </c>
      <c r="C196" s="140" t="s">
        <v>635</v>
      </c>
      <c r="D196" s="135">
        <v>1000000834</v>
      </c>
      <c r="E196" s="136" t="s">
        <v>636</v>
      </c>
      <c r="F196" s="137">
        <v>43687</v>
      </c>
      <c r="G196" s="40" t="str">
        <f t="shared" si="42"/>
        <v>Targeted Dealer</v>
      </c>
      <c r="H196" s="40"/>
      <c r="I196" s="41">
        <v>200</v>
      </c>
      <c r="J196" s="41">
        <f t="shared" si="43"/>
        <v>186.66666666666669</v>
      </c>
      <c r="K196" s="43">
        <v>160</v>
      </c>
      <c r="L196" s="43">
        <f t="shared" si="44"/>
        <v>40</v>
      </c>
      <c r="M196" s="43">
        <f t="shared" si="45"/>
        <v>85.714285714285708</v>
      </c>
      <c r="N196" s="42">
        <v>147</v>
      </c>
      <c r="O196" s="45" t="str">
        <f t="shared" si="46"/>
        <v>Mar</v>
      </c>
      <c r="P196" s="42">
        <f t="shared" si="47"/>
        <v>147</v>
      </c>
      <c r="Q196" s="44">
        <f t="shared" si="48"/>
        <v>13</v>
      </c>
      <c r="R196" s="45">
        <f t="shared" si="49"/>
        <v>8.8435374149659962E-2</v>
      </c>
      <c r="S196" s="44" t="str">
        <f t="shared" si="50"/>
        <v>GROWTH</v>
      </c>
      <c r="T196" s="43">
        <v>213.5</v>
      </c>
      <c r="U196" s="46" t="str">
        <f t="shared" si="51"/>
        <v>Apr</v>
      </c>
      <c r="V196" s="42">
        <v>213.5</v>
      </c>
      <c r="W196" s="47">
        <f t="shared" si="52"/>
        <v>-53.5</v>
      </c>
      <c r="X196" s="48">
        <f t="shared" si="53"/>
        <v>-0.25058548009367676</v>
      </c>
      <c r="Y196" s="47" t="str">
        <f t="shared" si="54"/>
        <v>DEGROWTH</v>
      </c>
      <c r="Z196" s="138">
        <v>0</v>
      </c>
      <c r="AA196" s="133"/>
      <c r="AB196" s="133" t="s">
        <v>121</v>
      </c>
      <c r="AC196" s="133" t="s">
        <v>121</v>
      </c>
      <c r="AD196" s="27">
        <f t="shared" ref="AD196:AD259" si="55">IF(K196=0,1,0)</f>
        <v>0</v>
      </c>
    </row>
    <row r="197" spans="1:30" s="139" customFormat="1" ht="13.8">
      <c r="A197" s="133" t="s">
        <v>121</v>
      </c>
      <c r="B197" s="141" t="s">
        <v>613</v>
      </c>
      <c r="C197" s="140" t="s">
        <v>639</v>
      </c>
      <c r="D197" s="135">
        <v>1000000100</v>
      </c>
      <c r="E197" s="136" t="s">
        <v>640</v>
      </c>
      <c r="F197" s="137">
        <v>43886</v>
      </c>
      <c r="G197" s="40" t="str">
        <f t="shared" si="42"/>
        <v>Targeted Dealer</v>
      </c>
      <c r="H197" s="40"/>
      <c r="I197" s="41">
        <v>30</v>
      </c>
      <c r="J197" s="41">
        <f t="shared" si="43"/>
        <v>28</v>
      </c>
      <c r="K197" s="43">
        <v>57</v>
      </c>
      <c r="L197" s="43">
        <f t="shared" si="44"/>
        <v>-27</v>
      </c>
      <c r="M197" s="43">
        <f t="shared" si="45"/>
        <v>203.57142857142856</v>
      </c>
      <c r="N197" s="42">
        <v>27.1</v>
      </c>
      <c r="O197" s="45" t="str">
        <f t="shared" si="46"/>
        <v>Mar</v>
      </c>
      <c r="P197" s="42">
        <f t="shared" si="47"/>
        <v>27.1</v>
      </c>
      <c r="Q197" s="44">
        <f t="shared" si="48"/>
        <v>29.9</v>
      </c>
      <c r="R197" s="45">
        <f t="shared" si="49"/>
        <v>1.103321033210332</v>
      </c>
      <c r="S197" s="44" t="str">
        <f t="shared" si="50"/>
        <v>GROWTH</v>
      </c>
      <c r="T197" s="43">
        <v>15</v>
      </c>
      <c r="U197" s="46" t="str">
        <f t="shared" si="51"/>
        <v>Apr</v>
      </c>
      <c r="V197" s="42">
        <v>15</v>
      </c>
      <c r="W197" s="47">
        <f t="shared" si="52"/>
        <v>42</v>
      </c>
      <c r="X197" s="48">
        <f t="shared" si="53"/>
        <v>2.8</v>
      </c>
      <c r="Y197" s="47" t="str">
        <f t="shared" si="54"/>
        <v>GROWTH</v>
      </c>
      <c r="Z197" s="138">
        <v>0</v>
      </c>
      <c r="AA197" s="133"/>
      <c r="AB197" s="133" t="s">
        <v>121</v>
      </c>
      <c r="AC197" s="133" t="s">
        <v>121</v>
      </c>
      <c r="AD197" s="27">
        <f t="shared" si="55"/>
        <v>0</v>
      </c>
    </row>
    <row r="198" spans="1:30" s="139" customFormat="1" ht="13.8">
      <c r="A198" s="133" t="s">
        <v>121</v>
      </c>
      <c r="B198" s="141" t="s">
        <v>613</v>
      </c>
      <c r="C198" s="140" t="s">
        <v>643</v>
      </c>
      <c r="D198" s="135">
        <v>1000002610</v>
      </c>
      <c r="E198" s="136" t="s">
        <v>644</v>
      </c>
      <c r="F198" s="137">
        <v>44616</v>
      </c>
      <c r="G198" s="40" t="str">
        <f t="shared" si="42"/>
        <v>Targeted Dealer</v>
      </c>
      <c r="H198" s="40"/>
      <c r="I198" s="41">
        <v>10</v>
      </c>
      <c r="J198" s="41">
        <f t="shared" si="43"/>
        <v>9.3333333333333321</v>
      </c>
      <c r="K198" s="43">
        <v>12</v>
      </c>
      <c r="L198" s="43">
        <f t="shared" si="44"/>
        <v>-2</v>
      </c>
      <c r="M198" s="43">
        <f t="shared" si="45"/>
        <v>128.57142857142858</v>
      </c>
      <c r="N198" s="42">
        <v>25</v>
      </c>
      <c r="O198" s="45" t="str">
        <f t="shared" si="46"/>
        <v>Mar</v>
      </c>
      <c r="P198" s="42">
        <f t="shared" si="47"/>
        <v>25</v>
      </c>
      <c r="Q198" s="44">
        <f t="shared" si="48"/>
        <v>-13</v>
      </c>
      <c r="R198" s="45">
        <f t="shared" si="49"/>
        <v>-0.52</v>
      </c>
      <c r="S198" s="44" t="str">
        <f t="shared" si="50"/>
        <v>DEGROWTH</v>
      </c>
      <c r="T198" s="43">
        <v>5</v>
      </c>
      <c r="U198" s="46" t="str">
        <f t="shared" si="51"/>
        <v>Apr</v>
      </c>
      <c r="V198" s="42">
        <v>5</v>
      </c>
      <c r="W198" s="47">
        <f t="shared" si="52"/>
        <v>7</v>
      </c>
      <c r="X198" s="48">
        <f t="shared" si="53"/>
        <v>1.4</v>
      </c>
      <c r="Y198" s="47" t="str">
        <f t="shared" si="54"/>
        <v>GROWTH</v>
      </c>
      <c r="Z198" s="138">
        <v>0</v>
      </c>
      <c r="AA198" s="133"/>
      <c r="AB198" s="133" t="s">
        <v>121</v>
      </c>
      <c r="AC198" s="133" t="s">
        <v>121</v>
      </c>
      <c r="AD198" s="27">
        <f t="shared" si="55"/>
        <v>0</v>
      </c>
    </row>
    <row r="199" spans="1:30" s="139" customFormat="1" ht="13.8">
      <c r="A199" s="133" t="s">
        <v>121</v>
      </c>
      <c r="B199" s="141" t="s">
        <v>613</v>
      </c>
      <c r="C199" s="140" t="s">
        <v>645</v>
      </c>
      <c r="D199" s="135">
        <v>1000002747</v>
      </c>
      <c r="E199" s="136" t="s">
        <v>646</v>
      </c>
      <c r="F199" s="137">
        <v>44692</v>
      </c>
      <c r="G199" s="40" t="str">
        <f t="shared" si="42"/>
        <v>Targeted Dealer</v>
      </c>
      <c r="H199" s="40"/>
      <c r="I199" s="41">
        <v>40</v>
      </c>
      <c r="J199" s="41">
        <f t="shared" si="43"/>
        <v>37.333333333333329</v>
      </c>
      <c r="K199" s="43">
        <v>40</v>
      </c>
      <c r="L199" s="43">
        <f t="shared" si="44"/>
        <v>0</v>
      </c>
      <c r="M199" s="43">
        <f t="shared" si="45"/>
        <v>107.14285714285715</v>
      </c>
      <c r="N199" s="42">
        <v>55</v>
      </c>
      <c r="O199" s="45" t="str">
        <f t="shared" si="46"/>
        <v>Mar</v>
      </c>
      <c r="P199" s="42">
        <f t="shared" si="47"/>
        <v>55</v>
      </c>
      <c r="Q199" s="44">
        <f t="shared" si="48"/>
        <v>-15</v>
      </c>
      <c r="R199" s="45">
        <f t="shared" si="49"/>
        <v>-0.27272727272727271</v>
      </c>
      <c r="S199" s="44" t="str">
        <f t="shared" si="50"/>
        <v>DEGROWTH</v>
      </c>
      <c r="T199" s="43">
        <v>80</v>
      </c>
      <c r="U199" s="46" t="str">
        <f t="shared" si="51"/>
        <v>Apr</v>
      </c>
      <c r="V199" s="42">
        <v>80</v>
      </c>
      <c r="W199" s="47">
        <f t="shared" si="52"/>
        <v>-40</v>
      </c>
      <c r="X199" s="48">
        <f t="shared" si="53"/>
        <v>-0.5</v>
      </c>
      <c r="Y199" s="47" t="str">
        <f t="shared" si="54"/>
        <v>DEGROWTH</v>
      </c>
      <c r="Z199" s="138">
        <v>0</v>
      </c>
      <c r="AA199" s="133"/>
      <c r="AB199" s="133" t="s">
        <v>121</v>
      </c>
      <c r="AC199" s="133" t="s">
        <v>121</v>
      </c>
      <c r="AD199" s="27">
        <f t="shared" si="55"/>
        <v>0</v>
      </c>
    </row>
    <row r="200" spans="1:30" s="139" customFormat="1" ht="13.8">
      <c r="A200" s="133" t="s">
        <v>121</v>
      </c>
      <c r="B200" s="141" t="s">
        <v>613</v>
      </c>
      <c r="C200" s="140" t="s">
        <v>647</v>
      </c>
      <c r="D200" s="135">
        <v>1000002757</v>
      </c>
      <c r="E200" s="136" t="s">
        <v>648</v>
      </c>
      <c r="F200" s="137">
        <v>44704</v>
      </c>
      <c r="G200" s="40" t="str">
        <f t="shared" si="42"/>
        <v>Targeted Dealer</v>
      </c>
      <c r="H200" s="40"/>
      <c r="I200" s="41">
        <v>200</v>
      </c>
      <c r="J200" s="41">
        <f t="shared" si="43"/>
        <v>186.66666666666669</v>
      </c>
      <c r="K200" s="43">
        <v>140</v>
      </c>
      <c r="L200" s="43">
        <f t="shared" si="44"/>
        <v>60</v>
      </c>
      <c r="M200" s="43">
        <f t="shared" si="45"/>
        <v>74.999999999999986</v>
      </c>
      <c r="N200" s="42">
        <v>125.5</v>
      </c>
      <c r="O200" s="45" t="str">
        <f t="shared" si="46"/>
        <v>Mar</v>
      </c>
      <c r="P200" s="42">
        <f t="shared" si="47"/>
        <v>125.5</v>
      </c>
      <c r="Q200" s="44">
        <f t="shared" si="48"/>
        <v>14.5</v>
      </c>
      <c r="R200" s="45">
        <f t="shared" si="49"/>
        <v>0.11553784860557759</v>
      </c>
      <c r="S200" s="44" t="str">
        <f t="shared" si="50"/>
        <v>GROWTH</v>
      </c>
      <c r="T200" s="43">
        <v>204.5</v>
      </c>
      <c r="U200" s="46" t="str">
        <f t="shared" si="51"/>
        <v>Apr</v>
      </c>
      <c r="V200" s="42">
        <v>204.5</v>
      </c>
      <c r="W200" s="47">
        <f t="shared" si="52"/>
        <v>-64.5</v>
      </c>
      <c r="X200" s="48">
        <f t="shared" si="53"/>
        <v>-0.31540342298288504</v>
      </c>
      <c r="Y200" s="47" t="str">
        <f t="shared" si="54"/>
        <v>DEGROWTH</v>
      </c>
      <c r="Z200" s="138">
        <v>0</v>
      </c>
      <c r="AA200" s="133"/>
      <c r="AB200" s="133" t="s">
        <v>121</v>
      </c>
      <c r="AC200" s="133" t="s">
        <v>121</v>
      </c>
      <c r="AD200" s="27">
        <f t="shared" si="55"/>
        <v>0</v>
      </c>
    </row>
    <row r="201" spans="1:30" s="139" customFormat="1" ht="13.8">
      <c r="A201" s="133" t="s">
        <v>121</v>
      </c>
      <c r="B201" s="141" t="s">
        <v>613</v>
      </c>
      <c r="C201" s="140" t="s">
        <v>649</v>
      </c>
      <c r="D201" s="135">
        <v>1000002835</v>
      </c>
      <c r="E201" s="136" t="s">
        <v>650</v>
      </c>
      <c r="F201" s="137">
        <v>44758</v>
      </c>
      <c r="G201" s="40" t="str">
        <f t="shared" si="42"/>
        <v>Targeted Dealer</v>
      </c>
      <c r="H201" s="40"/>
      <c r="I201" s="41">
        <v>200</v>
      </c>
      <c r="J201" s="41">
        <f t="shared" si="43"/>
        <v>186.66666666666669</v>
      </c>
      <c r="K201" s="43">
        <v>117.94999999999999</v>
      </c>
      <c r="L201" s="43">
        <f t="shared" si="44"/>
        <v>82.050000000000011</v>
      </c>
      <c r="M201" s="43">
        <f t="shared" si="45"/>
        <v>63.187499999999986</v>
      </c>
      <c r="N201" s="42">
        <v>219.6</v>
      </c>
      <c r="O201" s="45" t="str">
        <f t="shared" si="46"/>
        <v>Mar</v>
      </c>
      <c r="P201" s="42">
        <f t="shared" si="47"/>
        <v>219.6</v>
      </c>
      <c r="Q201" s="44">
        <f t="shared" si="48"/>
        <v>-101.65</v>
      </c>
      <c r="R201" s="45">
        <f t="shared" si="49"/>
        <v>-0.4628870673952642</v>
      </c>
      <c r="S201" s="44" t="str">
        <f t="shared" si="50"/>
        <v>DEGROWTH</v>
      </c>
      <c r="T201" s="43">
        <v>171.25</v>
      </c>
      <c r="U201" s="46" t="str">
        <f t="shared" si="51"/>
        <v>Apr</v>
      </c>
      <c r="V201" s="42">
        <v>171.25</v>
      </c>
      <c r="W201" s="47">
        <f t="shared" si="52"/>
        <v>-53.300000000000011</v>
      </c>
      <c r="X201" s="48">
        <f t="shared" si="53"/>
        <v>-0.31124087591240879</v>
      </c>
      <c r="Y201" s="47" t="str">
        <f t="shared" si="54"/>
        <v>DEGROWTH</v>
      </c>
      <c r="Z201" s="138">
        <v>0</v>
      </c>
      <c r="AA201" s="133"/>
      <c r="AB201" s="133" t="s">
        <v>121</v>
      </c>
      <c r="AC201" s="133" t="s">
        <v>121</v>
      </c>
      <c r="AD201" s="27">
        <f t="shared" si="55"/>
        <v>0</v>
      </c>
    </row>
    <row r="202" spans="1:30" s="139" customFormat="1" ht="13.8">
      <c r="A202" s="133" t="s">
        <v>121</v>
      </c>
      <c r="B202" s="141" t="s">
        <v>613</v>
      </c>
      <c r="C202" s="140" t="s">
        <v>651</v>
      </c>
      <c r="D202" s="135">
        <v>1000003161</v>
      </c>
      <c r="E202" s="136" t="s">
        <v>652</v>
      </c>
      <c r="F202" s="137">
        <v>44915</v>
      </c>
      <c r="G202" s="40" t="str">
        <f t="shared" si="42"/>
        <v>Targeted Dealer</v>
      </c>
      <c r="H202" s="40"/>
      <c r="I202" s="41">
        <v>20</v>
      </c>
      <c r="J202" s="41">
        <f t="shared" si="43"/>
        <v>18.666666666666664</v>
      </c>
      <c r="K202" s="43">
        <v>20</v>
      </c>
      <c r="L202" s="43">
        <f t="shared" si="44"/>
        <v>0</v>
      </c>
      <c r="M202" s="43">
        <f t="shared" si="45"/>
        <v>107.14285714285715</v>
      </c>
      <c r="N202" s="42">
        <v>0</v>
      </c>
      <c r="O202" s="45" t="str">
        <f t="shared" si="46"/>
        <v>Mar</v>
      </c>
      <c r="P202" s="42">
        <f t="shared" si="47"/>
        <v>0</v>
      </c>
      <c r="Q202" s="44">
        <f t="shared" si="48"/>
        <v>20</v>
      </c>
      <c r="R202" s="45" t="str">
        <f t="shared" si="49"/>
        <v xml:space="preserve"> </v>
      </c>
      <c r="S202" s="44" t="b">
        <f t="shared" si="50"/>
        <v>0</v>
      </c>
      <c r="T202" s="43">
        <v>40</v>
      </c>
      <c r="U202" s="46" t="str">
        <f t="shared" si="51"/>
        <v>Apr</v>
      </c>
      <c r="V202" s="42">
        <v>40</v>
      </c>
      <c r="W202" s="47">
        <f t="shared" si="52"/>
        <v>-20</v>
      </c>
      <c r="X202" s="48">
        <f t="shared" si="53"/>
        <v>-0.5</v>
      </c>
      <c r="Y202" s="47" t="str">
        <f t="shared" si="54"/>
        <v>DEGROWTH</v>
      </c>
      <c r="Z202" s="138">
        <v>0</v>
      </c>
      <c r="AA202" s="133"/>
      <c r="AB202" s="133" t="s">
        <v>121</v>
      </c>
      <c r="AC202" s="133" t="s">
        <v>121</v>
      </c>
      <c r="AD202" s="27">
        <f t="shared" si="55"/>
        <v>0</v>
      </c>
    </row>
    <row r="203" spans="1:30" s="139" customFormat="1" ht="13.8">
      <c r="A203" s="133" t="s">
        <v>121</v>
      </c>
      <c r="B203" s="141" t="s">
        <v>613</v>
      </c>
      <c r="C203" s="140" t="s">
        <v>653</v>
      </c>
      <c r="D203" s="135">
        <v>1000003500</v>
      </c>
      <c r="E203" s="140" t="s">
        <v>654</v>
      </c>
      <c r="F203" s="137">
        <v>45045</v>
      </c>
      <c r="G203" s="40" t="str">
        <f t="shared" si="42"/>
        <v>Targeted Dealer</v>
      </c>
      <c r="H203" s="40"/>
      <c r="I203" s="41">
        <v>20</v>
      </c>
      <c r="J203" s="41">
        <f t="shared" si="43"/>
        <v>18.666666666666664</v>
      </c>
      <c r="K203" s="43">
        <v>10</v>
      </c>
      <c r="L203" s="43">
        <f t="shared" si="44"/>
        <v>10</v>
      </c>
      <c r="M203" s="43">
        <f t="shared" si="45"/>
        <v>53.571428571428577</v>
      </c>
      <c r="N203" s="42">
        <v>0</v>
      </c>
      <c r="O203" s="45" t="str">
        <f t="shared" si="46"/>
        <v>Mar</v>
      </c>
      <c r="P203" s="42">
        <f t="shared" si="47"/>
        <v>0</v>
      </c>
      <c r="Q203" s="44">
        <f t="shared" si="48"/>
        <v>10</v>
      </c>
      <c r="R203" s="45" t="str">
        <f t="shared" si="49"/>
        <v xml:space="preserve"> </v>
      </c>
      <c r="S203" s="44" t="b">
        <f t="shared" si="50"/>
        <v>0</v>
      </c>
      <c r="T203" s="43">
        <v>14</v>
      </c>
      <c r="U203" s="46" t="str">
        <f t="shared" si="51"/>
        <v>Apr</v>
      </c>
      <c r="V203" s="42">
        <v>14</v>
      </c>
      <c r="W203" s="47">
        <f t="shared" si="52"/>
        <v>-4</v>
      </c>
      <c r="X203" s="48">
        <f t="shared" si="53"/>
        <v>-0.2857142857142857</v>
      </c>
      <c r="Y203" s="47" t="str">
        <f t="shared" si="54"/>
        <v>DEGROWTH</v>
      </c>
      <c r="Z203" s="138">
        <v>0</v>
      </c>
      <c r="AA203" s="133"/>
      <c r="AB203" s="133" t="s">
        <v>121</v>
      </c>
      <c r="AC203" s="133" t="s">
        <v>121</v>
      </c>
      <c r="AD203" s="27">
        <f t="shared" si="55"/>
        <v>0</v>
      </c>
    </row>
    <row r="204" spans="1:30" s="139" customFormat="1" ht="13.8">
      <c r="A204" s="133" t="s">
        <v>121</v>
      </c>
      <c r="B204" s="141" t="s">
        <v>613</v>
      </c>
      <c r="C204" s="140" t="s">
        <v>655</v>
      </c>
      <c r="D204" s="135">
        <v>1000003513</v>
      </c>
      <c r="E204" s="140" t="s">
        <v>656</v>
      </c>
      <c r="F204" s="137">
        <v>45054</v>
      </c>
      <c r="G204" s="40" t="str">
        <f t="shared" si="42"/>
        <v>Targeted Dealer</v>
      </c>
      <c r="H204" s="40"/>
      <c r="I204" s="41">
        <v>280</v>
      </c>
      <c r="J204" s="41">
        <f t="shared" si="43"/>
        <v>261.33333333333337</v>
      </c>
      <c r="K204" s="43">
        <v>119</v>
      </c>
      <c r="L204" s="43">
        <f t="shared" si="44"/>
        <v>161</v>
      </c>
      <c r="M204" s="43">
        <f t="shared" si="45"/>
        <v>45.535714285714278</v>
      </c>
      <c r="N204" s="42">
        <v>532.4</v>
      </c>
      <c r="O204" s="45" t="str">
        <f t="shared" si="46"/>
        <v>Mar</v>
      </c>
      <c r="P204" s="42">
        <f t="shared" si="47"/>
        <v>532.4</v>
      </c>
      <c r="Q204" s="44">
        <f t="shared" si="48"/>
        <v>-413.4</v>
      </c>
      <c r="R204" s="45">
        <f t="shared" si="49"/>
        <v>-0.77648384673178061</v>
      </c>
      <c r="S204" s="44" t="str">
        <f t="shared" si="50"/>
        <v>DEGROWTH</v>
      </c>
      <c r="T204" s="43">
        <v>236.75</v>
      </c>
      <c r="U204" s="46" t="str">
        <f t="shared" si="51"/>
        <v>Apr</v>
      </c>
      <c r="V204" s="42">
        <v>236.75</v>
      </c>
      <c r="W204" s="47">
        <f t="shared" si="52"/>
        <v>-117.75</v>
      </c>
      <c r="X204" s="48">
        <f t="shared" si="53"/>
        <v>-0.49736008447729674</v>
      </c>
      <c r="Y204" s="47" t="str">
        <f t="shared" si="54"/>
        <v>DEGROWTH</v>
      </c>
      <c r="Z204" s="138">
        <v>0</v>
      </c>
      <c r="AA204" s="133"/>
      <c r="AB204" s="133" t="s">
        <v>121</v>
      </c>
      <c r="AC204" s="133" t="s">
        <v>121</v>
      </c>
      <c r="AD204" s="27">
        <f t="shared" si="55"/>
        <v>0</v>
      </c>
    </row>
    <row r="205" spans="1:30" s="139" customFormat="1" ht="13.8">
      <c r="A205" s="133" t="s">
        <v>121</v>
      </c>
      <c r="B205" s="141" t="s">
        <v>613</v>
      </c>
      <c r="C205" s="140" t="s">
        <v>657</v>
      </c>
      <c r="D205" s="135">
        <v>1000003544</v>
      </c>
      <c r="E205" s="140" t="s">
        <v>658</v>
      </c>
      <c r="F205" s="137">
        <v>45069</v>
      </c>
      <c r="G205" s="40" t="str">
        <f t="shared" si="42"/>
        <v>Targeted Dealer</v>
      </c>
      <c r="H205" s="40"/>
      <c r="I205" s="41">
        <v>20</v>
      </c>
      <c r="J205" s="41">
        <f t="shared" si="43"/>
        <v>18.666666666666664</v>
      </c>
      <c r="K205" s="43">
        <v>30</v>
      </c>
      <c r="L205" s="43">
        <f t="shared" si="44"/>
        <v>-10</v>
      </c>
      <c r="M205" s="43">
        <f t="shared" si="45"/>
        <v>160.71428571428572</v>
      </c>
      <c r="N205" s="42">
        <v>20</v>
      </c>
      <c r="O205" s="45" t="str">
        <f t="shared" si="46"/>
        <v>Mar</v>
      </c>
      <c r="P205" s="42">
        <f t="shared" si="47"/>
        <v>20</v>
      </c>
      <c r="Q205" s="44">
        <f t="shared" si="48"/>
        <v>10</v>
      </c>
      <c r="R205" s="45">
        <f t="shared" si="49"/>
        <v>0.5</v>
      </c>
      <c r="S205" s="44" t="str">
        <f t="shared" si="50"/>
        <v>GROWTH</v>
      </c>
      <c r="T205" s="43">
        <v>40</v>
      </c>
      <c r="U205" s="46" t="str">
        <f t="shared" si="51"/>
        <v>Apr</v>
      </c>
      <c r="V205" s="42">
        <v>40</v>
      </c>
      <c r="W205" s="47">
        <f t="shared" si="52"/>
        <v>-10</v>
      </c>
      <c r="X205" s="48">
        <f t="shared" si="53"/>
        <v>-0.25</v>
      </c>
      <c r="Y205" s="47" t="str">
        <f t="shared" si="54"/>
        <v>DEGROWTH</v>
      </c>
      <c r="Z205" s="138">
        <v>0</v>
      </c>
      <c r="AA205" s="133"/>
      <c r="AB205" s="133" t="s">
        <v>121</v>
      </c>
      <c r="AC205" s="133" t="s">
        <v>121</v>
      </c>
      <c r="AD205" s="27">
        <f t="shared" si="55"/>
        <v>0</v>
      </c>
    </row>
    <row r="206" spans="1:30" s="139" customFormat="1" ht="13.8">
      <c r="A206" s="133" t="s">
        <v>121</v>
      </c>
      <c r="B206" s="141" t="s">
        <v>613</v>
      </c>
      <c r="C206" s="140" t="s">
        <v>659</v>
      </c>
      <c r="D206" s="135">
        <v>1000003616</v>
      </c>
      <c r="E206" s="140" t="s">
        <v>660</v>
      </c>
      <c r="F206" s="137">
        <v>45110</v>
      </c>
      <c r="G206" s="40" t="str">
        <f t="shared" si="42"/>
        <v>Targeted Dealer</v>
      </c>
      <c r="H206" s="40"/>
      <c r="I206" s="41">
        <v>20</v>
      </c>
      <c r="J206" s="41">
        <f t="shared" si="43"/>
        <v>18.666666666666664</v>
      </c>
      <c r="K206" s="43">
        <v>20</v>
      </c>
      <c r="L206" s="43">
        <f t="shared" si="44"/>
        <v>0</v>
      </c>
      <c r="M206" s="43">
        <f t="shared" si="45"/>
        <v>107.14285714285715</v>
      </c>
      <c r="N206" s="42">
        <v>64.599999999999994</v>
      </c>
      <c r="O206" s="45" t="str">
        <f t="shared" si="46"/>
        <v>Mar</v>
      </c>
      <c r="P206" s="42">
        <f t="shared" si="47"/>
        <v>64.599999999999994</v>
      </c>
      <c r="Q206" s="44">
        <f t="shared" si="48"/>
        <v>-44.599999999999994</v>
      </c>
      <c r="R206" s="45">
        <f t="shared" si="49"/>
        <v>-0.69040247678018574</v>
      </c>
      <c r="S206" s="44" t="str">
        <f t="shared" si="50"/>
        <v>DEGROWTH</v>
      </c>
      <c r="T206" s="43">
        <v>20</v>
      </c>
      <c r="U206" s="46" t="str">
        <f t="shared" si="51"/>
        <v>Apr</v>
      </c>
      <c r="V206" s="42">
        <v>20</v>
      </c>
      <c r="W206" s="47">
        <f t="shared" si="52"/>
        <v>0</v>
      </c>
      <c r="X206" s="48">
        <f t="shared" si="53"/>
        <v>0</v>
      </c>
      <c r="Y206" s="47" t="str">
        <f t="shared" si="54"/>
        <v>GROWTH</v>
      </c>
      <c r="Z206" s="138">
        <v>0</v>
      </c>
      <c r="AA206" s="133"/>
      <c r="AB206" s="133" t="s">
        <v>121</v>
      </c>
      <c r="AC206" s="133" t="s">
        <v>121</v>
      </c>
      <c r="AD206" s="27">
        <f t="shared" si="55"/>
        <v>0</v>
      </c>
    </row>
    <row r="207" spans="1:30" s="139" customFormat="1" ht="13.8">
      <c r="A207" s="133" t="s">
        <v>121</v>
      </c>
      <c r="B207" s="141" t="s">
        <v>613</v>
      </c>
      <c r="C207" s="140" t="s">
        <v>661</v>
      </c>
      <c r="D207" s="135">
        <v>1000003655</v>
      </c>
      <c r="E207" s="140" t="s">
        <v>662</v>
      </c>
      <c r="F207" s="137">
        <v>45136</v>
      </c>
      <c r="G207" s="40" t="str">
        <f t="shared" si="42"/>
        <v>Targeted Dealer</v>
      </c>
      <c r="H207" s="40"/>
      <c r="I207" s="41">
        <v>30</v>
      </c>
      <c r="J207" s="41">
        <f t="shared" si="43"/>
        <v>28</v>
      </c>
      <c r="K207" s="43">
        <v>0</v>
      </c>
      <c r="L207" s="43">
        <f t="shared" si="44"/>
        <v>30</v>
      </c>
      <c r="M207" s="43">
        <f t="shared" si="45"/>
        <v>0</v>
      </c>
      <c r="N207" s="42">
        <v>0</v>
      </c>
      <c r="O207" s="45" t="str">
        <f t="shared" si="46"/>
        <v>Mar</v>
      </c>
      <c r="P207" s="42">
        <f t="shared" si="47"/>
        <v>0</v>
      </c>
      <c r="Q207" s="44">
        <f t="shared" si="48"/>
        <v>0</v>
      </c>
      <c r="R207" s="45" t="str">
        <f t="shared" si="49"/>
        <v xml:space="preserve"> </v>
      </c>
      <c r="S207" s="44" t="b">
        <f t="shared" si="50"/>
        <v>0</v>
      </c>
      <c r="T207" s="43">
        <v>36</v>
      </c>
      <c r="U207" s="46" t="str">
        <f t="shared" si="51"/>
        <v>Apr</v>
      </c>
      <c r="V207" s="42">
        <v>36</v>
      </c>
      <c r="W207" s="47">
        <f t="shared" si="52"/>
        <v>-36</v>
      </c>
      <c r="X207" s="48">
        <f t="shared" si="53"/>
        <v>-1</v>
      </c>
      <c r="Y207" s="47" t="str">
        <f t="shared" si="54"/>
        <v>DEGROWTH</v>
      </c>
      <c r="Z207" s="138">
        <v>0</v>
      </c>
      <c r="AA207" s="133"/>
      <c r="AB207" s="133" t="s">
        <v>121</v>
      </c>
      <c r="AC207" s="133" t="s">
        <v>121</v>
      </c>
      <c r="AD207" s="27">
        <f t="shared" si="55"/>
        <v>1</v>
      </c>
    </row>
    <row r="208" spans="1:30" s="139" customFormat="1" ht="13.8">
      <c r="A208" s="133" t="s">
        <v>121</v>
      </c>
      <c r="B208" s="141" t="s">
        <v>613</v>
      </c>
      <c r="C208" s="140" t="s">
        <v>663</v>
      </c>
      <c r="D208" s="135">
        <v>1000003676</v>
      </c>
      <c r="E208" s="140" t="s">
        <v>664</v>
      </c>
      <c r="F208" s="137">
        <v>45142</v>
      </c>
      <c r="G208" s="40" t="str">
        <f t="shared" si="42"/>
        <v>Targeted Dealer</v>
      </c>
      <c r="H208" s="40"/>
      <c r="I208" s="41">
        <v>80</v>
      </c>
      <c r="J208" s="41">
        <f t="shared" si="43"/>
        <v>74.666666666666657</v>
      </c>
      <c r="K208" s="43">
        <v>30</v>
      </c>
      <c r="L208" s="43">
        <f t="shared" si="44"/>
        <v>50</v>
      </c>
      <c r="M208" s="43">
        <f t="shared" si="45"/>
        <v>40.178571428571431</v>
      </c>
      <c r="N208" s="42">
        <v>40</v>
      </c>
      <c r="O208" s="45" t="str">
        <f t="shared" si="46"/>
        <v>Mar</v>
      </c>
      <c r="P208" s="42">
        <f t="shared" si="47"/>
        <v>40</v>
      </c>
      <c r="Q208" s="44">
        <f t="shared" si="48"/>
        <v>-10</v>
      </c>
      <c r="R208" s="45">
        <f t="shared" si="49"/>
        <v>-0.25</v>
      </c>
      <c r="S208" s="44" t="str">
        <f t="shared" si="50"/>
        <v>DEGROWTH</v>
      </c>
      <c r="T208" s="43">
        <v>120</v>
      </c>
      <c r="U208" s="46" t="str">
        <f t="shared" si="51"/>
        <v>Apr</v>
      </c>
      <c r="V208" s="42">
        <v>120</v>
      </c>
      <c r="W208" s="47">
        <f t="shared" si="52"/>
        <v>-90</v>
      </c>
      <c r="X208" s="48">
        <f t="shared" si="53"/>
        <v>-0.75</v>
      </c>
      <c r="Y208" s="47" t="str">
        <f t="shared" si="54"/>
        <v>DEGROWTH</v>
      </c>
      <c r="Z208" s="138">
        <v>0</v>
      </c>
      <c r="AA208" s="133"/>
      <c r="AB208" s="133" t="s">
        <v>121</v>
      </c>
      <c r="AC208" s="133" t="s">
        <v>121</v>
      </c>
      <c r="AD208" s="27">
        <f t="shared" si="55"/>
        <v>0</v>
      </c>
    </row>
    <row r="209" spans="1:30" s="139" customFormat="1" ht="13.8">
      <c r="A209" s="133" t="s">
        <v>121</v>
      </c>
      <c r="B209" s="141" t="s">
        <v>613</v>
      </c>
      <c r="C209" s="140" t="s">
        <v>665</v>
      </c>
      <c r="D209" s="135">
        <v>1000003726</v>
      </c>
      <c r="E209" s="140" t="s">
        <v>666</v>
      </c>
      <c r="F209" s="137">
        <v>45210</v>
      </c>
      <c r="G209" s="40" t="str">
        <f t="shared" si="42"/>
        <v>Targeted Dealer</v>
      </c>
      <c r="H209" s="40"/>
      <c r="I209" s="41">
        <v>140</v>
      </c>
      <c r="J209" s="41">
        <f t="shared" si="43"/>
        <v>130.66666666666669</v>
      </c>
      <c r="K209" s="43">
        <v>40</v>
      </c>
      <c r="L209" s="43">
        <f t="shared" si="44"/>
        <v>100</v>
      </c>
      <c r="M209" s="43">
        <f t="shared" si="45"/>
        <v>30.612244897959179</v>
      </c>
      <c r="N209" s="42">
        <v>90.5</v>
      </c>
      <c r="O209" s="45" t="str">
        <f t="shared" si="46"/>
        <v>Mar</v>
      </c>
      <c r="P209" s="42">
        <f t="shared" si="47"/>
        <v>90.5</v>
      </c>
      <c r="Q209" s="44">
        <f t="shared" si="48"/>
        <v>-50.5</v>
      </c>
      <c r="R209" s="45">
        <f t="shared" si="49"/>
        <v>-0.55801104972375692</v>
      </c>
      <c r="S209" s="44" t="str">
        <f t="shared" si="50"/>
        <v>DEGROWTH</v>
      </c>
      <c r="T209" s="43">
        <v>140</v>
      </c>
      <c r="U209" s="46" t="str">
        <f t="shared" si="51"/>
        <v>Apr</v>
      </c>
      <c r="V209" s="42">
        <v>140</v>
      </c>
      <c r="W209" s="47">
        <f t="shared" si="52"/>
        <v>-100</v>
      </c>
      <c r="X209" s="48">
        <f t="shared" si="53"/>
        <v>-0.7142857142857143</v>
      </c>
      <c r="Y209" s="47" t="str">
        <f t="shared" si="54"/>
        <v>DEGROWTH</v>
      </c>
      <c r="Z209" s="138">
        <v>0</v>
      </c>
      <c r="AA209" s="133"/>
      <c r="AB209" s="133" t="s">
        <v>121</v>
      </c>
      <c r="AC209" s="133" t="s">
        <v>121</v>
      </c>
      <c r="AD209" s="27">
        <f t="shared" si="55"/>
        <v>0</v>
      </c>
    </row>
    <row r="210" spans="1:30" s="139" customFormat="1" ht="13.8">
      <c r="A210" s="133" t="s">
        <v>121</v>
      </c>
      <c r="B210" s="141" t="s">
        <v>613</v>
      </c>
      <c r="C210" s="140" t="s">
        <v>667</v>
      </c>
      <c r="D210" s="135">
        <v>1000003728</v>
      </c>
      <c r="E210" s="140" t="s">
        <v>668</v>
      </c>
      <c r="F210" s="137">
        <v>45215</v>
      </c>
      <c r="G210" s="40" t="str">
        <f t="shared" si="42"/>
        <v>Targeted Dealer</v>
      </c>
      <c r="H210" s="40"/>
      <c r="I210" s="41">
        <v>330</v>
      </c>
      <c r="J210" s="41">
        <f t="shared" si="43"/>
        <v>308</v>
      </c>
      <c r="K210" s="43">
        <v>152.85</v>
      </c>
      <c r="L210" s="43">
        <f t="shared" si="44"/>
        <v>177.15</v>
      </c>
      <c r="M210" s="43">
        <f t="shared" si="45"/>
        <v>49.626623376623371</v>
      </c>
      <c r="N210" s="42">
        <v>408.6</v>
      </c>
      <c r="O210" s="45" t="str">
        <f t="shared" si="46"/>
        <v>Mar</v>
      </c>
      <c r="P210" s="42">
        <f t="shared" si="47"/>
        <v>408.6</v>
      </c>
      <c r="Q210" s="44">
        <f t="shared" si="48"/>
        <v>-255.75000000000003</v>
      </c>
      <c r="R210" s="45">
        <f t="shared" si="49"/>
        <v>-0.6259177679882526</v>
      </c>
      <c r="S210" s="44" t="str">
        <f t="shared" si="50"/>
        <v>DEGROWTH</v>
      </c>
      <c r="T210" s="43">
        <v>294.85000000000002</v>
      </c>
      <c r="U210" s="46" t="str">
        <f t="shared" si="51"/>
        <v>Apr</v>
      </c>
      <c r="V210" s="42">
        <v>294.85000000000002</v>
      </c>
      <c r="W210" s="47">
        <f t="shared" si="52"/>
        <v>-142.00000000000003</v>
      </c>
      <c r="X210" s="48">
        <f t="shared" si="53"/>
        <v>-0.48160081397320675</v>
      </c>
      <c r="Y210" s="47" t="str">
        <f t="shared" si="54"/>
        <v>DEGROWTH</v>
      </c>
      <c r="Z210" s="138">
        <v>0</v>
      </c>
      <c r="AA210" s="133"/>
      <c r="AB210" s="133" t="s">
        <v>121</v>
      </c>
      <c r="AC210" s="133" t="s">
        <v>121</v>
      </c>
      <c r="AD210" s="27">
        <f t="shared" si="55"/>
        <v>0</v>
      </c>
    </row>
    <row r="211" spans="1:30" s="139" customFormat="1" ht="13.8">
      <c r="A211" s="138" t="s">
        <v>121</v>
      </c>
      <c r="B211" s="144" t="s">
        <v>613</v>
      </c>
      <c r="C211" s="144" t="s">
        <v>669</v>
      </c>
      <c r="D211" s="144">
        <v>1000003873</v>
      </c>
      <c r="E211" s="144" t="s">
        <v>670</v>
      </c>
      <c r="F211" s="137">
        <v>45350</v>
      </c>
      <c r="G211" s="40" t="str">
        <f t="shared" si="42"/>
        <v>Targeted Dealer</v>
      </c>
      <c r="H211" s="40"/>
      <c r="I211" s="41">
        <v>20</v>
      </c>
      <c r="J211" s="41">
        <f t="shared" si="43"/>
        <v>18.666666666666664</v>
      </c>
      <c r="K211" s="43">
        <v>20</v>
      </c>
      <c r="L211" s="43">
        <f t="shared" si="44"/>
        <v>0</v>
      </c>
      <c r="M211" s="43">
        <f t="shared" si="45"/>
        <v>107.14285714285715</v>
      </c>
      <c r="N211" s="42">
        <v>20</v>
      </c>
      <c r="O211" s="45" t="str">
        <f t="shared" si="46"/>
        <v>Mar</v>
      </c>
      <c r="P211" s="42">
        <f t="shared" si="47"/>
        <v>20</v>
      </c>
      <c r="Q211" s="44">
        <f t="shared" si="48"/>
        <v>0</v>
      </c>
      <c r="R211" s="45">
        <f t="shared" si="49"/>
        <v>0</v>
      </c>
      <c r="S211" s="44" t="str">
        <f t="shared" si="50"/>
        <v>GROWTH</v>
      </c>
      <c r="T211" s="43">
        <v>2.5</v>
      </c>
      <c r="U211" s="46" t="str">
        <f t="shared" si="51"/>
        <v>Apr</v>
      </c>
      <c r="V211" s="42">
        <v>2.5</v>
      </c>
      <c r="W211" s="47">
        <f t="shared" si="52"/>
        <v>17.5</v>
      </c>
      <c r="X211" s="48">
        <f t="shared" si="53"/>
        <v>7</v>
      </c>
      <c r="Y211" s="47" t="str">
        <f t="shared" si="54"/>
        <v>GROWTH</v>
      </c>
      <c r="Z211" s="138">
        <v>0</v>
      </c>
      <c r="AA211" s="133"/>
      <c r="AB211" s="133" t="s">
        <v>121</v>
      </c>
      <c r="AC211" s="138" t="s">
        <v>121</v>
      </c>
      <c r="AD211" s="27">
        <f t="shared" si="55"/>
        <v>0</v>
      </c>
    </row>
    <row r="212" spans="1:30" s="139" customFormat="1" ht="13.8">
      <c r="A212" s="138" t="s">
        <v>121</v>
      </c>
      <c r="B212" s="144" t="s">
        <v>613</v>
      </c>
      <c r="C212" s="144" t="s">
        <v>673</v>
      </c>
      <c r="D212" s="144">
        <v>1000003926</v>
      </c>
      <c r="E212" s="144" t="s">
        <v>674</v>
      </c>
      <c r="F212" s="137">
        <v>45412</v>
      </c>
      <c r="G212" s="40" t="str">
        <f t="shared" si="42"/>
        <v>Targeted Dealer</v>
      </c>
      <c r="H212" s="40"/>
      <c r="I212" s="41">
        <v>100</v>
      </c>
      <c r="J212" s="41">
        <f t="shared" si="43"/>
        <v>93.333333333333343</v>
      </c>
      <c r="K212" s="43">
        <v>108</v>
      </c>
      <c r="L212" s="43">
        <f t="shared" si="44"/>
        <v>-8</v>
      </c>
      <c r="M212" s="43">
        <f t="shared" si="45"/>
        <v>115.71428571428569</v>
      </c>
      <c r="N212" s="42">
        <v>184</v>
      </c>
      <c r="O212" s="45" t="str">
        <f t="shared" si="46"/>
        <v>Mar</v>
      </c>
      <c r="P212" s="42">
        <f t="shared" si="47"/>
        <v>184</v>
      </c>
      <c r="Q212" s="44">
        <f t="shared" si="48"/>
        <v>-76</v>
      </c>
      <c r="R212" s="45">
        <f t="shared" si="49"/>
        <v>-0.41304347826086951</v>
      </c>
      <c r="S212" s="44" t="str">
        <f t="shared" si="50"/>
        <v>DEGROWTH</v>
      </c>
      <c r="T212" s="43">
        <v>127.5</v>
      </c>
      <c r="U212" s="46" t="str">
        <f t="shared" si="51"/>
        <v>Apr</v>
      </c>
      <c r="V212" s="42">
        <v>127.5</v>
      </c>
      <c r="W212" s="47">
        <f t="shared" si="52"/>
        <v>-19.5</v>
      </c>
      <c r="X212" s="48">
        <f t="shared" si="53"/>
        <v>-0.15294117647058825</v>
      </c>
      <c r="Y212" s="47" t="str">
        <f t="shared" si="54"/>
        <v>DEGROWTH</v>
      </c>
      <c r="Z212" s="138">
        <v>0</v>
      </c>
      <c r="AA212" s="133"/>
      <c r="AB212" s="133" t="s">
        <v>121</v>
      </c>
      <c r="AC212" s="138" t="s">
        <v>121</v>
      </c>
      <c r="AD212" s="27">
        <f t="shared" si="55"/>
        <v>0</v>
      </c>
    </row>
    <row r="213" spans="1:30" s="139" customFormat="1" ht="13.8">
      <c r="A213" s="138" t="s">
        <v>121</v>
      </c>
      <c r="B213" s="144" t="s">
        <v>613</v>
      </c>
      <c r="C213" s="144" t="s">
        <v>679</v>
      </c>
      <c r="D213" s="144">
        <v>1000004063</v>
      </c>
      <c r="E213" s="144" t="s">
        <v>680</v>
      </c>
      <c r="F213" s="137">
        <v>45498</v>
      </c>
      <c r="G213" s="40" t="str">
        <f t="shared" si="42"/>
        <v>Targeted Dealer</v>
      </c>
      <c r="H213" s="40"/>
      <c r="I213" s="41">
        <v>250</v>
      </c>
      <c r="J213" s="41">
        <f t="shared" si="43"/>
        <v>233.33333333333334</v>
      </c>
      <c r="K213" s="43">
        <v>329</v>
      </c>
      <c r="L213" s="43">
        <f t="shared" si="44"/>
        <v>-79</v>
      </c>
      <c r="M213" s="43">
        <f t="shared" si="45"/>
        <v>141</v>
      </c>
      <c r="N213" s="42">
        <v>474.75</v>
      </c>
      <c r="O213" s="45" t="str">
        <f t="shared" si="46"/>
        <v>Mar</v>
      </c>
      <c r="P213" s="42">
        <f t="shared" si="47"/>
        <v>474.75</v>
      </c>
      <c r="Q213" s="44">
        <f t="shared" si="48"/>
        <v>-145.75</v>
      </c>
      <c r="R213" s="45">
        <f t="shared" si="49"/>
        <v>-0.30700368615060558</v>
      </c>
      <c r="S213" s="44" t="str">
        <f t="shared" si="50"/>
        <v>DEGROWTH</v>
      </c>
      <c r="T213" s="43">
        <v>250</v>
      </c>
      <c r="U213" s="46" t="str">
        <f t="shared" si="51"/>
        <v>Apr</v>
      </c>
      <c r="V213" s="42">
        <v>250</v>
      </c>
      <c r="W213" s="47">
        <f t="shared" si="52"/>
        <v>79</v>
      </c>
      <c r="X213" s="48">
        <f t="shared" si="53"/>
        <v>0.31600000000000006</v>
      </c>
      <c r="Y213" s="47" t="str">
        <f t="shared" si="54"/>
        <v>GROWTH</v>
      </c>
      <c r="Z213" s="138">
        <v>0</v>
      </c>
      <c r="AA213" s="133"/>
      <c r="AB213" s="133" t="s">
        <v>121</v>
      </c>
      <c r="AC213" s="138" t="s">
        <v>121</v>
      </c>
      <c r="AD213" s="27">
        <f t="shared" si="55"/>
        <v>0</v>
      </c>
    </row>
    <row r="214" spans="1:30" s="139" customFormat="1" ht="13.8">
      <c r="A214" s="138" t="s">
        <v>121</v>
      </c>
      <c r="B214" s="144" t="s">
        <v>613</v>
      </c>
      <c r="C214" s="144" t="s">
        <v>681</v>
      </c>
      <c r="D214" s="144">
        <v>1000004075</v>
      </c>
      <c r="E214" s="144" t="s">
        <v>682</v>
      </c>
      <c r="F214" s="137">
        <v>45506</v>
      </c>
      <c r="G214" s="40" t="str">
        <f t="shared" si="42"/>
        <v>Targeted Dealer</v>
      </c>
      <c r="H214" s="40"/>
      <c r="I214" s="41">
        <v>20</v>
      </c>
      <c r="J214" s="41">
        <f t="shared" si="43"/>
        <v>18.666666666666664</v>
      </c>
      <c r="K214" s="43">
        <v>20</v>
      </c>
      <c r="L214" s="43">
        <f t="shared" si="44"/>
        <v>0</v>
      </c>
      <c r="M214" s="43">
        <f t="shared" si="45"/>
        <v>107.14285714285715</v>
      </c>
      <c r="N214" s="42">
        <v>0</v>
      </c>
      <c r="O214" s="45" t="str">
        <f t="shared" si="46"/>
        <v>Mar</v>
      </c>
      <c r="P214" s="42">
        <f t="shared" si="47"/>
        <v>0</v>
      </c>
      <c r="Q214" s="44">
        <f t="shared" si="48"/>
        <v>20</v>
      </c>
      <c r="R214" s="45" t="str">
        <f t="shared" si="49"/>
        <v xml:space="preserve"> </v>
      </c>
      <c r="S214" s="44" t="b">
        <f t="shared" si="50"/>
        <v>0</v>
      </c>
      <c r="T214" s="43">
        <v>40</v>
      </c>
      <c r="U214" s="46" t="str">
        <f t="shared" si="51"/>
        <v>Apr</v>
      </c>
      <c r="V214" s="42">
        <v>40</v>
      </c>
      <c r="W214" s="47">
        <f t="shared" si="52"/>
        <v>-20</v>
      </c>
      <c r="X214" s="48">
        <f t="shared" si="53"/>
        <v>-0.5</v>
      </c>
      <c r="Y214" s="47" t="str">
        <f t="shared" si="54"/>
        <v>DEGROWTH</v>
      </c>
      <c r="Z214" s="138">
        <v>0</v>
      </c>
      <c r="AA214" s="133"/>
      <c r="AB214" s="133" t="s">
        <v>121</v>
      </c>
      <c r="AC214" s="138" t="s">
        <v>121</v>
      </c>
      <c r="AD214" s="27">
        <f t="shared" si="55"/>
        <v>0</v>
      </c>
    </row>
    <row r="215" spans="1:30" s="139" customFormat="1" ht="13.8">
      <c r="A215" s="133" t="s">
        <v>121</v>
      </c>
      <c r="B215" s="141" t="s">
        <v>22</v>
      </c>
      <c r="C215" s="135" t="s">
        <v>685</v>
      </c>
      <c r="D215" s="135">
        <v>1000000413</v>
      </c>
      <c r="E215" s="136" t="s">
        <v>686</v>
      </c>
      <c r="F215" s="137">
        <v>38741</v>
      </c>
      <c r="G215" s="40" t="str">
        <f t="shared" si="42"/>
        <v>-</v>
      </c>
      <c r="H215" s="40"/>
      <c r="I215" s="41">
        <v>0</v>
      </c>
      <c r="J215" s="41">
        <f t="shared" si="43"/>
        <v>0</v>
      </c>
      <c r="K215" s="43">
        <v>0</v>
      </c>
      <c r="L215" s="43">
        <f t="shared" si="44"/>
        <v>0</v>
      </c>
      <c r="M215" s="43" t="str">
        <f t="shared" si="45"/>
        <v>-</v>
      </c>
      <c r="N215" s="42">
        <v>0</v>
      </c>
      <c r="O215" s="45" t="str">
        <f t="shared" si="46"/>
        <v>Mar</v>
      </c>
      <c r="P215" s="42">
        <f t="shared" si="47"/>
        <v>0</v>
      </c>
      <c r="Q215" s="44">
        <f t="shared" si="48"/>
        <v>0</v>
      </c>
      <c r="R215" s="45" t="str">
        <f t="shared" si="49"/>
        <v xml:space="preserve"> </v>
      </c>
      <c r="S215" s="44" t="b">
        <f t="shared" si="50"/>
        <v>0</v>
      </c>
      <c r="T215" s="43">
        <v>0</v>
      </c>
      <c r="U215" s="46" t="str">
        <f t="shared" si="51"/>
        <v>Apr</v>
      </c>
      <c r="V215" s="42">
        <v>0</v>
      </c>
      <c r="W215" s="47">
        <f t="shared" si="52"/>
        <v>0</v>
      </c>
      <c r="X215" s="48">
        <f t="shared" si="53"/>
        <v>0</v>
      </c>
      <c r="Y215" s="47" t="b">
        <f t="shared" si="54"/>
        <v>0</v>
      </c>
      <c r="Z215" s="138">
        <v>0</v>
      </c>
      <c r="AA215" s="133"/>
      <c r="AB215" s="133" t="s">
        <v>121</v>
      </c>
      <c r="AC215" s="133" t="s">
        <v>121</v>
      </c>
      <c r="AD215" s="27">
        <f t="shared" si="55"/>
        <v>1</v>
      </c>
    </row>
    <row r="216" spans="1:30" s="139" customFormat="1" ht="13.8">
      <c r="A216" s="133" t="s">
        <v>121</v>
      </c>
      <c r="B216" s="141" t="s">
        <v>22</v>
      </c>
      <c r="C216" s="135" t="s">
        <v>687</v>
      </c>
      <c r="D216" s="135">
        <v>1000000418</v>
      </c>
      <c r="E216" s="136" t="s">
        <v>688</v>
      </c>
      <c r="F216" s="137">
        <v>39958</v>
      </c>
      <c r="G216" s="40" t="str">
        <f t="shared" si="42"/>
        <v>Targeted Dealer</v>
      </c>
      <c r="H216" s="40"/>
      <c r="I216" s="41">
        <v>200</v>
      </c>
      <c r="J216" s="41">
        <f t="shared" si="43"/>
        <v>186.66666666666669</v>
      </c>
      <c r="K216" s="43">
        <v>171.5</v>
      </c>
      <c r="L216" s="43">
        <f t="shared" si="44"/>
        <v>28.5</v>
      </c>
      <c r="M216" s="43">
        <f t="shared" si="45"/>
        <v>91.874999999999986</v>
      </c>
      <c r="N216" s="42">
        <v>314</v>
      </c>
      <c r="O216" s="45" t="str">
        <f t="shared" si="46"/>
        <v>Mar</v>
      </c>
      <c r="P216" s="42">
        <f t="shared" si="47"/>
        <v>314</v>
      </c>
      <c r="Q216" s="44">
        <f t="shared" si="48"/>
        <v>-142.5</v>
      </c>
      <c r="R216" s="45">
        <f t="shared" si="49"/>
        <v>-0.45382165605095537</v>
      </c>
      <c r="S216" s="44" t="str">
        <f t="shared" si="50"/>
        <v>DEGROWTH</v>
      </c>
      <c r="T216" s="43">
        <v>140</v>
      </c>
      <c r="U216" s="46" t="str">
        <f t="shared" si="51"/>
        <v>Apr</v>
      </c>
      <c r="V216" s="42">
        <v>140</v>
      </c>
      <c r="W216" s="47">
        <f t="shared" si="52"/>
        <v>31.5</v>
      </c>
      <c r="X216" s="48">
        <f t="shared" si="53"/>
        <v>0.22500000000000009</v>
      </c>
      <c r="Y216" s="47" t="str">
        <f t="shared" si="54"/>
        <v>GROWTH</v>
      </c>
      <c r="Z216" s="138">
        <v>0</v>
      </c>
      <c r="AA216" s="133"/>
      <c r="AB216" s="133" t="s">
        <v>121</v>
      </c>
      <c r="AC216" s="133" t="s">
        <v>121</v>
      </c>
      <c r="AD216" s="27">
        <f t="shared" si="55"/>
        <v>0</v>
      </c>
    </row>
    <row r="217" spans="1:30" s="139" customFormat="1" ht="13.8">
      <c r="A217" s="133" t="s">
        <v>121</v>
      </c>
      <c r="B217" s="141" t="s">
        <v>22</v>
      </c>
      <c r="C217" s="135" t="s">
        <v>689</v>
      </c>
      <c r="D217" s="135">
        <v>1000000404</v>
      </c>
      <c r="E217" s="136" t="s">
        <v>690</v>
      </c>
      <c r="F217" s="137">
        <v>39963</v>
      </c>
      <c r="G217" s="40" t="str">
        <f t="shared" si="42"/>
        <v>Targeted Dealer</v>
      </c>
      <c r="H217" s="40"/>
      <c r="I217" s="41">
        <v>80</v>
      </c>
      <c r="J217" s="41">
        <f t="shared" si="43"/>
        <v>74.666666666666657</v>
      </c>
      <c r="K217" s="43">
        <v>63</v>
      </c>
      <c r="L217" s="43">
        <f t="shared" si="44"/>
        <v>17</v>
      </c>
      <c r="M217" s="43">
        <f t="shared" si="45"/>
        <v>84.375000000000014</v>
      </c>
      <c r="N217" s="42">
        <v>49.5</v>
      </c>
      <c r="O217" s="45" t="str">
        <f t="shared" si="46"/>
        <v>Mar</v>
      </c>
      <c r="P217" s="42">
        <f t="shared" si="47"/>
        <v>49.5</v>
      </c>
      <c r="Q217" s="44">
        <f t="shared" si="48"/>
        <v>13.5</v>
      </c>
      <c r="R217" s="45">
        <f t="shared" si="49"/>
        <v>0.27272727272727271</v>
      </c>
      <c r="S217" s="44" t="str">
        <f t="shared" si="50"/>
        <v>GROWTH</v>
      </c>
      <c r="T217" s="43">
        <v>40</v>
      </c>
      <c r="U217" s="46" t="str">
        <f t="shared" si="51"/>
        <v>Apr</v>
      </c>
      <c r="V217" s="42">
        <v>40</v>
      </c>
      <c r="W217" s="47">
        <f t="shared" si="52"/>
        <v>23</v>
      </c>
      <c r="X217" s="48">
        <f t="shared" si="53"/>
        <v>0.57499999999999996</v>
      </c>
      <c r="Y217" s="47" t="str">
        <f t="shared" si="54"/>
        <v>GROWTH</v>
      </c>
      <c r="Z217" s="138">
        <v>0</v>
      </c>
      <c r="AA217" s="133"/>
      <c r="AB217" s="133" t="s">
        <v>121</v>
      </c>
      <c r="AC217" s="133" t="s">
        <v>121</v>
      </c>
      <c r="AD217" s="27">
        <f t="shared" si="55"/>
        <v>0</v>
      </c>
    </row>
    <row r="218" spans="1:30" s="139" customFormat="1" ht="13.8">
      <c r="A218" s="133" t="s">
        <v>121</v>
      </c>
      <c r="B218" s="141" t="s">
        <v>22</v>
      </c>
      <c r="C218" s="135" t="s">
        <v>691</v>
      </c>
      <c r="D218" s="135">
        <v>1000000401</v>
      </c>
      <c r="E218" s="136" t="s">
        <v>692</v>
      </c>
      <c r="F218" s="137">
        <v>40011</v>
      </c>
      <c r="G218" s="40" t="str">
        <f t="shared" si="42"/>
        <v>Targeted Dealer</v>
      </c>
      <c r="H218" s="40"/>
      <c r="I218" s="41">
        <v>300</v>
      </c>
      <c r="J218" s="41">
        <f t="shared" si="43"/>
        <v>280</v>
      </c>
      <c r="K218" s="43">
        <v>212.5</v>
      </c>
      <c r="L218" s="43">
        <f t="shared" si="44"/>
        <v>87.5</v>
      </c>
      <c r="M218" s="43">
        <f t="shared" si="45"/>
        <v>75.892857142857153</v>
      </c>
      <c r="N218" s="42">
        <v>294.25</v>
      </c>
      <c r="O218" s="45" t="str">
        <f t="shared" si="46"/>
        <v>Mar</v>
      </c>
      <c r="P218" s="42">
        <f t="shared" si="47"/>
        <v>294.25</v>
      </c>
      <c r="Q218" s="44">
        <f t="shared" si="48"/>
        <v>-81.75</v>
      </c>
      <c r="R218" s="45">
        <f t="shared" si="49"/>
        <v>-0.27782497875955825</v>
      </c>
      <c r="S218" s="44" t="str">
        <f t="shared" si="50"/>
        <v>DEGROWTH</v>
      </c>
      <c r="T218" s="43">
        <v>239.5</v>
      </c>
      <c r="U218" s="46" t="str">
        <f t="shared" si="51"/>
        <v>Apr</v>
      </c>
      <c r="V218" s="42">
        <v>239.5</v>
      </c>
      <c r="W218" s="47">
        <f t="shared" si="52"/>
        <v>-27</v>
      </c>
      <c r="X218" s="48">
        <f t="shared" si="53"/>
        <v>-0.11273486430062629</v>
      </c>
      <c r="Y218" s="47" t="str">
        <f t="shared" si="54"/>
        <v>DEGROWTH</v>
      </c>
      <c r="Z218" s="138">
        <v>0</v>
      </c>
      <c r="AA218" s="133"/>
      <c r="AB218" s="133" t="s">
        <v>121</v>
      </c>
      <c r="AC218" s="133" t="s">
        <v>121</v>
      </c>
      <c r="AD218" s="27">
        <f t="shared" si="55"/>
        <v>0</v>
      </c>
    </row>
    <row r="219" spans="1:30" s="139" customFormat="1" ht="13.8">
      <c r="A219" s="133" t="s">
        <v>121</v>
      </c>
      <c r="B219" s="141" t="s">
        <v>22</v>
      </c>
      <c r="C219" s="140" t="s">
        <v>693</v>
      </c>
      <c r="D219" s="135">
        <v>1000000407</v>
      </c>
      <c r="E219" s="136" t="s">
        <v>694</v>
      </c>
      <c r="F219" s="137">
        <v>40176</v>
      </c>
      <c r="G219" s="40" t="str">
        <f t="shared" si="42"/>
        <v>Targeted Dealer</v>
      </c>
      <c r="H219" s="40"/>
      <c r="I219" s="41">
        <v>150</v>
      </c>
      <c r="J219" s="41">
        <f t="shared" si="43"/>
        <v>140</v>
      </c>
      <c r="K219" s="43">
        <v>120.25</v>
      </c>
      <c r="L219" s="43">
        <f t="shared" si="44"/>
        <v>29.75</v>
      </c>
      <c r="M219" s="43">
        <f t="shared" si="45"/>
        <v>85.892857142857153</v>
      </c>
      <c r="N219" s="42">
        <v>165</v>
      </c>
      <c r="O219" s="45" t="str">
        <f t="shared" si="46"/>
        <v>Mar</v>
      </c>
      <c r="P219" s="42">
        <f t="shared" si="47"/>
        <v>165</v>
      </c>
      <c r="Q219" s="44">
        <f t="shared" si="48"/>
        <v>-44.75</v>
      </c>
      <c r="R219" s="45">
        <f t="shared" si="49"/>
        <v>-0.27121212121212124</v>
      </c>
      <c r="S219" s="44" t="str">
        <f t="shared" si="50"/>
        <v>DEGROWTH</v>
      </c>
      <c r="T219" s="43">
        <v>95</v>
      </c>
      <c r="U219" s="46" t="str">
        <f t="shared" si="51"/>
        <v>Apr</v>
      </c>
      <c r="V219" s="42">
        <v>95</v>
      </c>
      <c r="W219" s="47">
        <f t="shared" si="52"/>
        <v>25.25</v>
      </c>
      <c r="X219" s="48">
        <f t="shared" si="53"/>
        <v>0.26578947368421058</v>
      </c>
      <c r="Y219" s="47" t="str">
        <f t="shared" si="54"/>
        <v>GROWTH</v>
      </c>
      <c r="Z219" s="138">
        <v>0</v>
      </c>
      <c r="AA219" s="133"/>
      <c r="AB219" s="133" t="s">
        <v>121</v>
      </c>
      <c r="AC219" s="133" t="s">
        <v>121</v>
      </c>
      <c r="AD219" s="27">
        <f t="shared" si="55"/>
        <v>0</v>
      </c>
    </row>
    <row r="220" spans="1:30" s="139" customFormat="1" ht="13.8">
      <c r="A220" s="133" t="s">
        <v>121</v>
      </c>
      <c r="B220" s="141" t="s">
        <v>22</v>
      </c>
      <c r="C220" s="135" t="s">
        <v>695</v>
      </c>
      <c r="D220" s="135">
        <v>1000000423</v>
      </c>
      <c r="E220" s="136" t="s">
        <v>696</v>
      </c>
      <c r="F220" s="137">
        <v>40411</v>
      </c>
      <c r="G220" s="40" t="str">
        <f t="shared" si="42"/>
        <v>Targeted Dealer</v>
      </c>
      <c r="H220" s="40"/>
      <c r="I220" s="41">
        <v>150</v>
      </c>
      <c r="J220" s="41">
        <f t="shared" si="43"/>
        <v>140</v>
      </c>
      <c r="K220" s="43">
        <v>90</v>
      </c>
      <c r="L220" s="43">
        <f t="shared" si="44"/>
        <v>60</v>
      </c>
      <c r="M220" s="43">
        <f t="shared" si="45"/>
        <v>64.285714285714292</v>
      </c>
      <c r="N220" s="42">
        <v>155</v>
      </c>
      <c r="O220" s="45" t="str">
        <f t="shared" si="46"/>
        <v>Mar</v>
      </c>
      <c r="P220" s="42">
        <f t="shared" si="47"/>
        <v>155</v>
      </c>
      <c r="Q220" s="44">
        <f t="shared" si="48"/>
        <v>-65</v>
      </c>
      <c r="R220" s="45">
        <f t="shared" si="49"/>
        <v>-0.41935483870967738</v>
      </c>
      <c r="S220" s="44" t="str">
        <f t="shared" si="50"/>
        <v>DEGROWTH</v>
      </c>
      <c r="T220" s="43">
        <v>80</v>
      </c>
      <c r="U220" s="46" t="str">
        <f t="shared" si="51"/>
        <v>Apr</v>
      </c>
      <c r="V220" s="42">
        <v>80</v>
      </c>
      <c r="W220" s="47">
        <f t="shared" si="52"/>
        <v>10</v>
      </c>
      <c r="X220" s="48">
        <f t="shared" si="53"/>
        <v>0.125</v>
      </c>
      <c r="Y220" s="47" t="str">
        <f t="shared" si="54"/>
        <v>GROWTH</v>
      </c>
      <c r="Z220" s="138">
        <v>0</v>
      </c>
      <c r="AA220" s="133"/>
      <c r="AB220" s="133" t="s">
        <v>121</v>
      </c>
      <c r="AC220" s="133" t="s">
        <v>121</v>
      </c>
      <c r="AD220" s="27">
        <f t="shared" si="55"/>
        <v>0</v>
      </c>
    </row>
    <row r="221" spans="1:30" s="139" customFormat="1" ht="13.8">
      <c r="A221" s="133" t="s">
        <v>121</v>
      </c>
      <c r="B221" s="141" t="s">
        <v>22</v>
      </c>
      <c r="C221" s="135" t="s">
        <v>699</v>
      </c>
      <c r="D221" s="135">
        <v>1000000417</v>
      </c>
      <c r="E221" s="136" t="s">
        <v>700</v>
      </c>
      <c r="F221" s="137">
        <v>41687</v>
      </c>
      <c r="G221" s="40" t="str">
        <f t="shared" si="42"/>
        <v>Targeted Dealer</v>
      </c>
      <c r="H221" s="40"/>
      <c r="I221" s="41">
        <v>730</v>
      </c>
      <c r="J221" s="41">
        <f t="shared" si="43"/>
        <v>681.33333333333326</v>
      </c>
      <c r="K221" s="43">
        <v>468</v>
      </c>
      <c r="L221" s="43">
        <f t="shared" si="44"/>
        <v>262</v>
      </c>
      <c r="M221" s="43">
        <f t="shared" si="45"/>
        <v>68.688845401174177</v>
      </c>
      <c r="N221" s="42">
        <v>814.5</v>
      </c>
      <c r="O221" s="45" t="str">
        <f t="shared" si="46"/>
        <v>Mar</v>
      </c>
      <c r="P221" s="42">
        <f t="shared" si="47"/>
        <v>814.5</v>
      </c>
      <c r="Q221" s="44">
        <f t="shared" si="48"/>
        <v>-346.5</v>
      </c>
      <c r="R221" s="45">
        <f t="shared" si="49"/>
        <v>-0.425414364640884</v>
      </c>
      <c r="S221" s="44" t="str">
        <f t="shared" si="50"/>
        <v>DEGROWTH</v>
      </c>
      <c r="T221" s="43">
        <v>635</v>
      </c>
      <c r="U221" s="46" t="str">
        <f t="shared" si="51"/>
        <v>Apr</v>
      </c>
      <c r="V221" s="42">
        <v>635</v>
      </c>
      <c r="W221" s="47">
        <f t="shared" si="52"/>
        <v>-167</v>
      </c>
      <c r="X221" s="48">
        <f t="shared" si="53"/>
        <v>-0.26299212598425192</v>
      </c>
      <c r="Y221" s="47" t="str">
        <f t="shared" si="54"/>
        <v>DEGROWTH</v>
      </c>
      <c r="Z221" s="138">
        <v>0</v>
      </c>
      <c r="AA221" s="133"/>
      <c r="AB221" s="133" t="s">
        <v>121</v>
      </c>
      <c r="AC221" s="133" t="s">
        <v>121</v>
      </c>
      <c r="AD221" s="27">
        <f t="shared" si="55"/>
        <v>0</v>
      </c>
    </row>
    <row r="222" spans="1:30" s="139" customFormat="1" ht="13.8">
      <c r="A222" s="133" t="s">
        <v>121</v>
      </c>
      <c r="B222" s="141" t="s">
        <v>22</v>
      </c>
      <c r="C222" s="135" t="s">
        <v>705</v>
      </c>
      <c r="D222" s="135">
        <v>1000000397</v>
      </c>
      <c r="E222" s="136" t="s">
        <v>706</v>
      </c>
      <c r="F222" s="137">
        <v>42081</v>
      </c>
      <c r="G222" s="40" t="str">
        <f t="shared" si="42"/>
        <v>Targeted Dealer</v>
      </c>
      <c r="H222" s="40"/>
      <c r="I222" s="41">
        <v>100</v>
      </c>
      <c r="J222" s="41">
        <f t="shared" si="43"/>
        <v>93.333333333333343</v>
      </c>
      <c r="K222" s="43">
        <v>45</v>
      </c>
      <c r="L222" s="43">
        <f t="shared" si="44"/>
        <v>55</v>
      </c>
      <c r="M222" s="43">
        <f t="shared" si="45"/>
        <v>48.214285714285708</v>
      </c>
      <c r="N222" s="42">
        <v>37.5</v>
      </c>
      <c r="O222" s="45" t="str">
        <f t="shared" si="46"/>
        <v>Mar</v>
      </c>
      <c r="P222" s="42">
        <f t="shared" si="47"/>
        <v>37.5</v>
      </c>
      <c r="Q222" s="44">
        <f t="shared" si="48"/>
        <v>7.5</v>
      </c>
      <c r="R222" s="45">
        <f t="shared" si="49"/>
        <v>0.19999999999999996</v>
      </c>
      <c r="S222" s="44" t="str">
        <f t="shared" si="50"/>
        <v>GROWTH</v>
      </c>
      <c r="T222" s="43">
        <v>55</v>
      </c>
      <c r="U222" s="46" t="str">
        <f t="shared" si="51"/>
        <v>Apr</v>
      </c>
      <c r="V222" s="42">
        <v>55</v>
      </c>
      <c r="W222" s="47">
        <f t="shared" si="52"/>
        <v>-10</v>
      </c>
      <c r="X222" s="48">
        <f t="shared" si="53"/>
        <v>-0.18181818181818177</v>
      </c>
      <c r="Y222" s="47" t="str">
        <f t="shared" si="54"/>
        <v>DEGROWTH</v>
      </c>
      <c r="Z222" s="138">
        <v>0</v>
      </c>
      <c r="AA222" s="133"/>
      <c r="AB222" s="133" t="s">
        <v>121</v>
      </c>
      <c r="AC222" s="133" t="s">
        <v>121</v>
      </c>
      <c r="AD222" s="27">
        <f t="shared" si="55"/>
        <v>0</v>
      </c>
    </row>
    <row r="223" spans="1:30" s="139" customFormat="1" ht="13.8">
      <c r="A223" s="133" t="s">
        <v>121</v>
      </c>
      <c r="B223" s="141" t="s">
        <v>22</v>
      </c>
      <c r="C223" s="135" t="s">
        <v>709</v>
      </c>
      <c r="D223" s="135">
        <v>1000000395</v>
      </c>
      <c r="E223" s="136" t="s">
        <v>710</v>
      </c>
      <c r="F223" s="137">
        <v>42405</v>
      </c>
      <c r="G223" s="40" t="str">
        <f t="shared" si="42"/>
        <v>Targeted Dealer</v>
      </c>
      <c r="H223" s="40"/>
      <c r="I223" s="41">
        <v>400</v>
      </c>
      <c r="J223" s="41">
        <f t="shared" si="43"/>
        <v>373.33333333333337</v>
      </c>
      <c r="K223" s="43">
        <v>130</v>
      </c>
      <c r="L223" s="43">
        <f t="shared" si="44"/>
        <v>270</v>
      </c>
      <c r="M223" s="43">
        <f t="shared" si="45"/>
        <v>34.821428571428569</v>
      </c>
      <c r="N223" s="42">
        <v>363.5</v>
      </c>
      <c r="O223" s="45" t="str">
        <f t="shared" si="46"/>
        <v>Mar</v>
      </c>
      <c r="P223" s="42">
        <f t="shared" si="47"/>
        <v>363.5</v>
      </c>
      <c r="Q223" s="44">
        <f t="shared" si="48"/>
        <v>-233.5</v>
      </c>
      <c r="R223" s="45">
        <f t="shared" si="49"/>
        <v>-0.64236588720770293</v>
      </c>
      <c r="S223" s="44" t="str">
        <f t="shared" si="50"/>
        <v>DEGROWTH</v>
      </c>
      <c r="T223" s="43">
        <v>276.5</v>
      </c>
      <c r="U223" s="46" t="str">
        <f t="shared" si="51"/>
        <v>Apr</v>
      </c>
      <c r="V223" s="42">
        <v>276.5</v>
      </c>
      <c r="W223" s="47">
        <f t="shared" si="52"/>
        <v>-146.5</v>
      </c>
      <c r="X223" s="48">
        <f t="shared" si="53"/>
        <v>-0.52983725135623871</v>
      </c>
      <c r="Y223" s="47" t="str">
        <f t="shared" si="54"/>
        <v>DEGROWTH</v>
      </c>
      <c r="Z223" s="138">
        <v>0</v>
      </c>
      <c r="AA223" s="133"/>
      <c r="AB223" s="133" t="s">
        <v>121</v>
      </c>
      <c r="AC223" s="133" t="s">
        <v>121</v>
      </c>
      <c r="AD223" s="27">
        <f t="shared" si="55"/>
        <v>0</v>
      </c>
    </row>
    <row r="224" spans="1:30" s="139" customFormat="1" ht="13.8">
      <c r="A224" s="133" t="s">
        <v>121</v>
      </c>
      <c r="B224" s="141" t="s">
        <v>22</v>
      </c>
      <c r="C224" s="135" t="s">
        <v>711</v>
      </c>
      <c r="D224" s="135">
        <v>1000000416</v>
      </c>
      <c r="E224" s="136" t="s">
        <v>712</v>
      </c>
      <c r="F224" s="137">
        <v>42445</v>
      </c>
      <c r="G224" s="40" t="str">
        <f t="shared" si="42"/>
        <v>Targeted Dealer</v>
      </c>
      <c r="H224" s="40"/>
      <c r="I224" s="41">
        <v>100</v>
      </c>
      <c r="J224" s="41">
        <f t="shared" si="43"/>
        <v>93.333333333333343</v>
      </c>
      <c r="K224" s="43">
        <v>37</v>
      </c>
      <c r="L224" s="43">
        <f t="shared" si="44"/>
        <v>63</v>
      </c>
      <c r="M224" s="43">
        <f t="shared" si="45"/>
        <v>39.642857142857139</v>
      </c>
      <c r="N224" s="42">
        <v>193</v>
      </c>
      <c r="O224" s="45" t="str">
        <f t="shared" si="46"/>
        <v>Mar</v>
      </c>
      <c r="P224" s="42">
        <f t="shared" si="47"/>
        <v>193</v>
      </c>
      <c r="Q224" s="44">
        <f t="shared" si="48"/>
        <v>-156</v>
      </c>
      <c r="R224" s="45">
        <f t="shared" si="49"/>
        <v>-0.80829015544041449</v>
      </c>
      <c r="S224" s="44" t="str">
        <f t="shared" si="50"/>
        <v>DEGROWTH</v>
      </c>
      <c r="T224" s="43">
        <v>32</v>
      </c>
      <c r="U224" s="46" t="str">
        <f t="shared" si="51"/>
        <v>Apr</v>
      </c>
      <c r="V224" s="42">
        <v>32</v>
      </c>
      <c r="W224" s="47">
        <f t="shared" si="52"/>
        <v>5</v>
      </c>
      <c r="X224" s="48">
        <f t="shared" si="53"/>
        <v>0.15625</v>
      </c>
      <c r="Y224" s="47" t="str">
        <f t="shared" si="54"/>
        <v>GROWTH</v>
      </c>
      <c r="Z224" s="138">
        <v>0</v>
      </c>
      <c r="AA224" s="133"/>
      <c r="AB224" s="133" t="s">
        <v>121</v>
      </c>
      <c r="AC224" s="133" t="s">
        <v>121</v>
      </c>
      <c r="AD224" s="27">
        <f t="shared" si="55"/>
        <v>0</v>
      </c>
    </row>
    <row r="225" spans="1:30" s="139" customFormat="1" ht="13.8">
      <c r="A225" s="133" t="s">
        <v>121</v>
      </c>
      <c r="B225" s="141" t="s">
        <v>22</v>
      </c>
      <c r="C225" s="135" t="s">
        <v>713</v>
      </c>
      <c r="D225" s="135">
        <v>1000000415</v>
      </c>
      <c r="E225" s="136" t="s">
        <v>714</v>
      </c>
      <c r="F225" s="137">
        <v>42465</v>
      </c>
      <c r="G225" s="40" t="str">
        <f t="shared" si="42"/>
        <v>Targeted Dealer</v>
      </c>
      <c r="H225" s="40"/>
      <c r="I225" s="41">
        <v>550</v>
      </c>
      <c r="J225" s="41">
        <f t="shared" si="43"/>
        <v>513.33333333333326</v>
      </c>
      <c r="K225" s="43">
        <v>440.5</v>
      </c>
      <c r="L225" s="43">
        <f t="shared" si="44"/>
        <v>109.5</v>
      </c>
      <c r="M225" s="43">
        <f t="shared" si="45"/>
        <v>85.811688311688314</v>
      </c>
      <c r="N225" s="42">
        <v>599</v>
      </c>
      <c r="O225" s="45" t="str">
        <f t="shared" si="46"/>
        <v>Mar</v>
      </c>
      <c r="P225" s="42">
        <f t="shared" si="47"/>
        <v>599</v>
      </c>
      <c r="Q225" s="44">
        <f t="shared" si="48"/>
        <v>-158.5</v>
      </c>
      <c r="R225" s="45">
        <f t="shared" si="49"/>
        <v>-0.26460767946577635</v>
      </c>
      <c r="S225" s="44" t="str">
        <f t="shared" si="50"/>
        <v>DEGROWTH</v>
      </c>
      <c r="T225" s="43">
        <v>433.5</v>
      </c>
      <c r="U225" s="46" t="str">
        <f t="shared" si="51"/>
        <v>Apr</v>
      </c>
      <c r="V225" s="42">
        <v>433.5</v>
      </c>
      <c r="W225" s="47">
        <f t="shared" si="52"/>
        <v>7</v>
      </c>
      <c r="X225" s="48">
        <f t="shared" si="53"/>
        <v>1.6147635524798254E-2</v>
      </c>
      <c r="Y225" s="47" t="str">
        <f t="shared" si="54"/>
        <v>GROWTH</v>
      </c>
      <c r="Z225" s="138">
        <v>0</v>
      </c>
      <c r="AA225" s="133"/>
      <c r="AB225" s="133" t="s">
        <v>121</v>
      </c>
      <c r="AC225" s="133" t="s">
        <v>121</v>
      </c>
      <c r="AD225" s="27">
        <f t="shared" si="55"/>
        <v>0</v>
      </c>
    </row>
    <row r="226" spans="1:30" s="139" customFormat="1" ht="13.8">
      <c r="A226" s="133" t="s">
        <v>121</v>
      </c>
      <c r="B226" s="141" t="s">
        <v>22</v>
      </c>
      <c r="C226" s="135" t="s">
        <v>715</v>
      </c>
      <c r="D226" s="135">
        <v>1000000393</v>
      </c>
      <c r="E226" s="136" t="s">
        <v>716</v>
      </c>
      <c r="F226" s="137">
        <v>42528</v>
      </c>
      <c r="G226" s="40" t="str">
        <f t="shared" si="42"/>
        <v>Targeted Dealer</v>
      </c>
      <c r="H226" s="40"/>
      <c r="I226" s="41">
        <v>120</v>
      </c>
      <c r="J226" s="41">
        <f t="shared" si="43"/>
        <v>112</v>
      </c>
      <c r="K226" s="43">
        <v>40</v>
      </c>
      <c r="L226" s="43">
        <f t="shared" si="44"/>
        <v>80</v>
      </c>
      <c r="M226" s="43">
        <f t="shared" si="45"/>
        <v>35.714285714285708</v>
      </c>
      <c r="N226" s="42">
        <v>100</v>
      </c>
      <c r="O226" s="45" t="str">
        <f t="shared" si="46"/>
        <v>Mar</v>
      </c>
      <c r="P226" s="42">
        <f t="shared" si="47"/>
        <v>100</v>
      </c>
      <c r="Q226" s="44">
        <f t="shared" si="48"/>
        <v>-60</v>
      </c>
      <c r="R226" s="45">
        <f t="shared" si="49"/>
        <v>-0.6</v>
      </c>
      <c r="S226" s="44" t="str">
        <f t="shared" si="50"/>
        <v>DEGROWTH</v>
      </c>
      <c r="T226" s="43">
        <v>55</v>
      </c>
      <c r="U226" s="46" t="str">
        <f t="shared" si="51"/>
        <v>Apr</v>
      </c>
      <c r="V226" s="42">
        <v>55</v>
      </c>
      <c r="W226" s="47">
        <f t="shared" si="52"/>
        <v>-15</v>
      </c>
      <c r="X226" s="48">
        <f t="shared" si="53"/>
        <v>-0.27272727272727271</v>
      </c>
      <c r="Y226" s="47" t="str">
        <f t="shared" si="54"/>
        <v>DEGROWTH</v>
      </c>
      <c r="Z226" s="138">
        <v>0</v>
      </c>
      <c r="AA226" s="133"/>
      <c r="AB226" s="133" t="s">
        <v>121</v>
      </c>
      <c r="AC226" s="133" t="s">
        <v>121</v>
      </c>
      <c r="AD226" s="27">
        <f t="shared" si="55"/>
        <v>0</v>
      </c>
    </row>
    <row r="227" spans="1:30" s="139" customFormat="1" ht="13.8">
      <c r="A227" s="133" t="s">
        <v>121</v>
      </c>
      <c r="B227" s="141" t="s">
        <v>22</v>
      </c>
      <c r="C227" s="135" t="s">
        <v>717</v>
      </c>
      <c r="D227" s="135">
        <v>1000000414</v>
      </c>
      <c r="E227" s="136" t="s">
        <v>718</v>
      </c>
      <c r="F227" s="137">
        <v>42606</v>
      </c>
      <c r="G227" s="40" t="str">
        <f t="shared" si="42"/>
        <v>-</v>
      </c>
      <c r="H227" s="40"/>
      <c r="I227" s="41">
        <v>0</v>
      </c>
      <c r="J227" s="41">
        <f t="shared" si="43"/>
        <v>0</v>
      </c>
      <c r="K227" s="43">
        <v>0</v>
      </c>
      <c r="L227" s="43">
        <f t="shared" si="44"/>
        <v>0</v>
      </c>
      <c r="M227" s="43" t="str">
        <f t="shared" si="45"/>
        <v>-</v>
      </c>
      <c r="N227" s="42">
        <v>0</v>
      </c>
      <c r="O227" s="45" t="str">
        <f t="shared" si="46"/>
        <v>Mar</v>
      </c>
      <c r="P227" s="42">
        <f t="shared" si="47"/>
        <v>0</v>
      </c>
      <c r="Q227" s="44">
        <f t="shared" si="48"/>
        <v>0</v>
      </c>
      <c r="R227" s="45" t="str">
        <f t="shared" si="49"/>
        <v xml:space="preserve"> </v>
      </c>
      <c r="S227" s="44" t="b">
        <f t="shared" si="50"/>
        <v>0</v>
      </c>
      <c r="T227" s="43">
        <v>5</v>
      </c>
      <c r="U227" s="46" t="str">
        <f t="shared" si="51"/>
        <v>Apr</v>
      </c>
      <c r="V227" s="42">
        <v>5</v>
      </c>
      <c r="W227" s="47">
        <f t="shared" si="52"/>
        <v>-5</v>
      </c>
      <c r="X227" s="48">
        <f t="shared" si="53"/>
        <v>-1</v>
      </c>
      <c r="Y227" s="47" t="str">
        <f t="shared" si="54"/>
        <v>DEGROWTH</v>
      </c>
      <c r="Z227" s="138">
        <v>0</v>
      </c>
      <c r="AA227" s="133"/>
      <c r="AB227" s="133" t="s">
        <v>121</v>
      </c>
      <c r="AC227" s="133" t="s">
        <v>121</v>
      </c>
      <c r="AD227" s="27">
        <f t="shared" si="55"/>
        <v>1</v>
      </c>
    </row>
    <row r="228" spans="1:30" s="139" customFormat="1" ht="13.8">
      <c r="A228" s="133" t="s">
        <v>121</v>
      </c>
      <c r="B228" s="141" t="s">
        <v>22</v>
      </c>
      <c r="C228" s="135" t="s">
        <v>721</v>
      </c>
      <c r="D228" s="135">
        <v>1000000422</v>
      </c>
      <c r="E228" s="136" t="s">
        <v>722</v>
      </c>
      <c r="F228" s="137">
        <v>42725</v>
      </c>
      <c r="G228" s="40" t="str">
        <f t="shared" si="42"/>
        <v>Targeted Dealer</v>
      </c>
      <c r="H228" s="40"/>
      <c r="I228" s="41">
        <v>650</v>
      </c>
      <c r="J228" s="41">
        <f t="shared" si="43"/>
        <v>606.66666666666674</v>
      </c>
      <c r="K228" s="43">
        <v>577.5</v>
      </c>
      <c r="L228" s="43">
        <f t="shared" si="44"/>
        <v>72.5</v>
      </c>
      <c r="M228" s="43">
        <f t="shared" si="45"/>
        <v>95.192307692307679</v>
      </c>
      <c r="N228" s="42">
        <v>330</v>
      </c>
      <c r="O228" s="45" t="str">
        <f t="shared" si="46"/>
        <v>Mar</v>
      </c>
      <c r="P228" s="42">
        <f t="shared" si="47"/>
        <v>330</v>
      </c>
      <c r="Q228" s="44">
        <f t="shared" si="48"/>
        <v>247.5</v>
      </c>
      <c r="R228" s="45">
        <f t="shared" si="49"/>
        <v>0.75</v>
      </c>
      <c r="S228" s="44" t="str">
        <f t="shared" si="50"/>
        <v>GROWTH</v>
      </c>
      <c r="T228" s="43">
        <v>1055.05</v>
      </c>
      <c r="U228" s="46" t="str">
        <f t="shared" si="51"/>
        <v>Apr</v>
      </c>
      <c r="V228" s="42">
        <v>1055.05</v>
      </c>
      <c r="W228" s="47">
        <f t="shared" si="52"/>
        <v>-477.54999999999995</v>
      </c>
      <c r="X228" s="48">
        <f t="shared" si="53"/>
        <v>-0.45263257665513479</v>
      </c>
      <c r="Y228" s="47" t="str">
        <f t="shared" si="54"/>
        <v>DEGROWTH</v>
      </c>
      <c r="Z228" s="138">
        <v>0</v>
      </c>
      <c r="AA228" s="133"/>
      <c r="AB228" s="133" t="s">
        <v>121</v>
      </c>
      <c r="AC228" s="133" t="s">
        <v>121</v>
      </c>
      <c r="AD228" s="27">
        <f t="shared" si="55"/>
        <v>0</v>
      </c>
    </row>
    <row r="229" spans="1:30" s="139" customFormat="1" ht="13.8">
      <c r="A229" s="133" t="s">
        <v>121</v>
      </c>
      <c r="B229" s="141" t="s">
        <v>22</v>
      </c>
      <c r="C229" s="135" t="s">
        <v>723</v>
      </c>
      <c r="D229" s="135">
        <v>1000000400</v>
      </c>
      <c r="E229" s="136" t="s">
        <v>724</v>
      </c>
      <c r="F229" s="137">
        <v>43216</v>
      </c>
      <c r="G229" s="40" t="str">
        <f t="shared" si="42"/>
        <v>Targeted Dealer</v>
      </c>
      <c r="H229" s="40"/>
      <c r="I229" s="41">
        <v>50</v>
      </c>
      <c r="J229" s="41">
        <f t="shared" si="43"/>
        <v>46.666666666666671</v>
      </c>
      <c r="K229" s="43">
        <v>20</v>
      </c>
      <c r="L229" s="43">
        <f t="shared" si="44"/>
        <v>30</v>
      </c>
      <c r="M229" s="43">
        <f t="shared" si="45"/>
        <v>42.857142857142854</v>
      </c>
      <c r="N229" s="42">
        <v>65</v>
      </c>
      <c r="O229" s="45" t="str">
        <f t="shared" si="46"/>
        <v>Mar</v>
      </c>
      <c r="P229" s="42">
        <f t="shared" si="47"/>
        <v>65</v>
      </c>
      <c r="Q229" s="44">
        <f t="shared" si="48"/>
        <v>-45</v>
      </c>
      <c r="R229" s="45">
        <f t="shared" si="49"/>
        <v>-0.69230769230769229</v>
      </c>
      <c r="S229" s="44" t="str">
        <f t="shared" si="50"/>
        <v>DEGROWTH</v>
      </c>
      <c r="T229" s="43">
        <v>20</v>
      </c>
      <c r="U229" s="46" t="str">
        <f t="shared" si="51"/>
        <v>Apr</v>
      </c>
      <c r="V229" s="42">
        <v>20</v>
      </c>
      <c r="W229" s="47">
        <f t="shared" si="52"/>
        <v>0</v>
      </c>
      <c r="X229" s="48">
        <f t="shared" si="53"/>
        <v>0</v>
      </c>
      <c r="Y229" s="47" t="str">
        <f t="shared" si="54"/>
        <v>GROWTH</v>
      </c>
      <c r="Z229" s="138">
        <v>0</v>
      </c>
      <c r="AA229" s="133"/>
      <c r="AB229" s="133" t="s">
        <v>121</v>
      </c>
      <c r="AC229" s="133" t="s">
        <v>121</v>
      </c>
      <c r="AD229" s="27">
        <f t="shared" si="55"/>
        <v>0</v>
      </c>
    </row>
    <row r="230" spans="1:30" s="139" customFormat="1" ht="13.8">
      <c r="A230" s="133" t="s">
        <v>121</v>
      </c>
      <c r="B230" s="141" t="s">
        <v>22</v>
      </c>
      <c r="C230" s="135" t="s">
        <v>725</v>
      </c>
      <c r="D230" s="135">
        <v>1000000398</v>
      </c>
      <c r="E230" s="136" t="s">
        <v>726</v>
      </c>
      <c r="F230" s="137">
        <v>43389</v>
      </c>
      <c r="G230" s="40" t="str">
        <f t="shared" si="42"/>
        <v>Targeted Dealer</v>
      </c>
      <c r="H230" s="40"/>
      <c r="I230" s="41">
        <v>440</v>
      </c>
      <c r="J230" s="41">
        <f t="shared" si="43"/>
        <v>410.66666666666663</v>
      </c>
      <c r="K230" s="43">
        <v>400</v>
      </c>
      <c r="L230" s="43">
        <f t="shared" si="44"/>
        <v>40</v>
      </c>
      <c r="M230" s="43">
        <f t="shared" si="45"/>
        <v>97.402597402597408</v>
      </c>
      <c r="N230" s="42">
        <v>520</v>
      </c>
      <c r="O230" s="45" t="str">
        <f t="shared" si="46"/>
        <v>Mar</v>
      </c>
      <c r="P230" s="42">
        <f t="shared" si="47"/>
        <v>520</v>
      </c>
      <c r="Q230" s="44">
        <f t="shared" si="48"/>
        <v>-120</v>
      </c>
      <c r="R230" s="45">
        <f t="shared" si="49"/>
        <v>-0.23076923076923073</v>
      </c>
      <c r="S230" s="44" t="str">
        <f t="shared" si="50"/>
        <v>DEGROWTH</v>
      </c>
      <c r="T230" s="43">
        <v>400</v>
      </c>
      <c r="U230" s="46" t="str">
        <f t="shared" si="51"/>
        <v>Apr</v>
      </c>
      <c r="V230" s="42">
        <v>400</v>
      </c>
      <c r="W230" s="47">
        <f t="shared" si="52"/>
        <v>0</v>
      </c>
      <c r="X230" s="48">
        <f t="shared" si="53"/>
        <v>0</v>
      </c>
      <c r="Y230" s="47" t="str">
        <f t="shared" si="54"/>
        <v>GROWTH</v>
      </c>
      <c r="Z230" s="138">
        <v>0</v>
      </c>
      <c r="AA230" s="133"/>
      <c r="AB230" s="133" t="s">
        <v>121</v>
      </c>
      <c r="AC230" s="133" t="s">
        <v>121</v>
      </c>
      <c r="AD230" s="27">
        <f t="shared" si="55"/>
        <v>0</v>
      </c>
    </row>
    <row r="231" spans="1:30" s="139" customFormat="1" ht="13.8">
      <c r="A231" s="133" t="s">
        <v>121</v>
      </c>
      <c r="B231" s="141" t="s">
        <v>22</v>
      </c>
      <c r="C231" s="135" t="s">
        <v>727</v>
      </c>
      <c r="D231" s="135">
        <v>1000000901</v>
      </c>
      <c r="E231" s="136" t="s">
        <v>728</v>
      </c>
      <c r="F231" s="137">
        <v>43776</v>
      </c>
      <c r="G231" s="40" t="str">
        <f t="shared" si="42"/>
        <v>Targeted Dealer</v>
      </c>
      <c r="H231" s="40"/>
      <c r="I231" s="41">
        <v>710</v>
      </c>
      <c r="J231" s="41">
        <f t="shared" si="43"/>
        <v>662.66666666666674</v>
      </c>
      <c r="K231" s="43">
        <v>710.65</v>
      </c>
      <c r="L231" s="43">
        <f t="shared" si="44"/>
        <v>-0.64999999999997726</v>
      </c>
      <c r="M231" s="43">
        <f t="shared" si="45"/>
        <v>107.24094567404424</v>
      </c>
      <c r="N231" s="42">
        <v>643</v>
      </c>
      <c r="O231" s="45" t="str">
        <f t="shared" si="46"/>
        <v>Mar</v>
      </c>
      <c r="P231" s="42">
        <f t="shared" si="47"/>
        <v>643</v>
      </c>
      <c r="Q231" s="44">
        <f t="shared" si="48"/>
        <v>67.649999999999977</v>
      </c>
      <c r="R231" s="45">
        <f t="shared" si="49"/>
        <v>0.10520995334370142</v>
      </c>
      <c r="S231" s="44" t="str">
        <f t="shared" si="50"/>
        <v>GROWTH</v>
      </c>
      <c r="T231" s="43">
        <v>586.75</v>
      </c>
      <c r="U231" s="46" t="str">
        <f t="shared" si="51"/>
        <v>Apr</v>
      </c>
      <c r="V231" s="42">
        <v>586.75</v>
      </c>
      <c r="W231" s="47">
        <f t="shared" si="52"/>
        <v>123.89999999999998</v>
      </c>
      <c r="X231" s="48">
        <f t="shared" si="53"/>
        <v>0.21116318704729431</v>
      </c>
      <c r="Y231" s="47" t="str">
        <f t="shared" si="54"/>
        <v>GROWTH</v>
      </c>
      <c r="Z231" s="138">
        <v>0</v>
      </c>
      <c r="AA231" s="133"/>
      <c r="AB231" s="133" t="s">
        <v>121</v>
      </c>
      <c r="AC231" s="133" t="s">
        <v>121</v>
      </c>
      <c r="AD231" s="27">
        <f t="shared" si="55"/>
        <v>0</v>
      </c>
    </row>
    <row r="232" spans="1:30" s="139" customFormat="1" ht="13.8">
      <c r="A232" s="133" t="s">
        <v>121</v>
      </c>
      <c r="B232" s="141" t="s">
        <v>22</v>
      </c>
      <c r="C232" s="135" t="s">
        <v>729</v>
      </c>
      <c r="D232" s="135">
        <v>1000000894</v>
      </c>
      <c r="E232" s="136" t="s">
        <v>730</v>
      </c>
      <c r="F232" s="137">
        <v>43788</v>
      </c>
      <c r="G232" s="40" t="str">
        <f t="shared" si="42"/>
        <v>Targeted Dealer</v>
      </c>
      <c r="H232" s="40"/>
      <c r="I232" s="41">
        <v>50</v>
      </c>
      <c r="J232" s="41">
        <f t="shared" si="43"/>
        <v>46.666666666666671</v>
      </c>
      <c r="K232" s="43">
        <v>15</v>
      </c>
      <c r="L232" s="43">
        <f t="shared" si="44"/>
        <v>35</v>
      </c>
      <c r="M232" s="43">
        <f t="shared" si="45"/>
        <v>32.142857142857139</v>
      </c>
      <c r="N232" s="42">
        <v>31.5</v>
      </c>
      <c r="O232" s="45" t="str">
        <f t="shared" si="46"/>
        <v>Mar</v>
      </c>
      <c r="P232" s="42">
        <f t="shared" si="47"/>
        <v>31.5</v>
      </c>
      <c r="Q232" s="44">
        <f t="shared" si="48"/>
        <v>-16.5</v>
      </c>
      <c r="R232" s="45">
        <f t="shared" si="49"/>
        <v>-0.52380952380952384</v>
      </c>
      <c r="S232" s="44" t="str">
        <f t="shared" si="50"/>
        <v>DEGROWTH</v>
      </c>
      <c r="T232" s="43">
        <v>38.5</v>
      </c>
      <c r="U232" s="46" t="str">
        <f t="shared" si="51"/>
        <v>Apr</v>
      </c>
      <c r="V232" s="42">
        <v>38.5</v>
      </c>
      <c r="W232" s="47">
        <f t="shared" si="52"/>
        <v>-23.5</v>
      </c>
      <c r="X232" s="48">
        <f t="shared" si="53"/>
        <v>-0.61038961038961037</v>
      </c>
      <c r="Y232" s="47" t="str">
        <f t="shared" si="54"/>
        <v>DEGROWTH</v>
      </c>
      <c r="Z232" s="138">
        <v>0</v>
      </c>
      <c r="AA232" s="133"/>
      <c r="AB232" s="133" t="s">
        <v>121</v>
      </c>
      <c r="AC232" s="133" t="s">
        <v>121</v>
      </c>
      <c r="AD232" s="27">
        <f t="shared" si="55"/>
        <v>0</v>
      </c>
    </row>
    <row r="233" spans="1:30" s="139" customFormat="1" ht="13.8">
      <c r="A233" s="133" t="s">
        <v>121</v>
      </c>
      <c r="B233" s="141" t="s">
        <v>22</v>
      </c>
      <c r="C233" s="135" t="s">
        <v>733</v>
      </c>
      <c r="D233" s="135">
        <v>1000000893</v>
      </c>
      <c r="E233" s="136" t="s">
        <v>734</v>
      </c>
      <c r="F233" s="137">
        <v>43987</v>
      </c>
      <c r="G233" s="40" t="str">
        <f t="shared" si="42"/>
        <v>Targeted Dealer</v>
      </c>
      <c r="H233" s="40"/>
      <c r="I233" s="41">
        <v>50</v>
      </c>
      <c r="J233" s="41">
        <f t="shared" si="43"/>
        <v>46.666666666666671</v>
      </c>
      <c r="K233" s="43">
        <v>25</v>
      </c>
      <c r="L233" s="43">
        <f t="shared" si="44"/>
        <v>25</v>
      </c>
      <c r="M233" s="43">
        <f t="shared" si="45"/>
        <v>53.571428571428562</v>
      </c>
      <c r="N233" s="42">
        <v>25</v>
      </c>
      <c r="O233" s="45" t="str">
        <f t="shared" si="46"/>
        <v>Mar</v>
      </c>
      <c r="P233" s="42">
        <f t="shared" si="47"/>
        <v>25</v>
      </c>
      <c r="Q233" s="44">
        <f t="shared" si="48"/>
        <v>0</v>
      </c>
      <c r="R233" s="45">
        <f t="shared" si="49"/>
        <v>0</v>
      </c>
      <c r="S233" s="44" t="str">
        <f t="shared" si="50"/>
        <v>GROWTH</v>
      </c>
      <c r="T233" s="43">
        <v>65</v>
      </c>
      <c r="U233" s="46" t="str">
        <f t="shared" si="51"/>
        <v>Apr</v>
      </c>
      <c r="V233" s="42">
        <v>65</v>
      </c>
      <c r="W233" s="47">
        <f t="shared" si="52"/>
        <v>-40</v>
      </c>
      <c r="X233" s="48">
        <f t="shared" si="53"/>
        <v>-0.61538461538461542</v>
      </c>
      <c r="Y233" s="47" t="str">
        <f t="shared" si="54"/>
        <v>DEGROWTH</v>
      </c>
      <c r="Z233" s="138">
        <v>0</v>
      </c>
      <c r="AA233" s="133"/>
      <c r="AB233" s="133" t="s">
        <v>121</v>
      </c>
      <c r="AC233" s="133" t="s">
        <v>121</v>
      </c>
      <c r="AD233" s="27">
        <f t="shared" si="55"/>
        <v>0</v>
      </c>
    </row>
    <row r="234" spans="1:30" s="139" customFormat="1" ht="13.8">
      <c r="A234" s="133" t="s">
        <v>121</v>
      </c>
      <c r="B234" s="141" t="s">
        <v>22</v>
      </c>
      <c r="C234" s="135" t="s">
        <v>735</v>
      </c>
      <c r="D234" s="135">
        <v>1000000890</v>
      </c>
      <c r="E234" s="136" t="s">
        <v>736</v>
      </c>
      <c r="F234" s="137">
        <v>44068</v>
      </c>
      <c r="G234" s="40" t="str">
        <f t="shared" si="42"/>
        <v>Targeted Dealer</v>
      </c>
      <c r="H234" s="40"/>
      <c r="I234" s="41">
        <v>50</v>
      </c>
      <c r="J234" s="41">
        <f t="shared" si="43"/>
        <v>46.666666666666671</v>
      </c>
      <c r="K234" s="43">
        <v>0</v>
      </c>
      <c r="L234" s="43">
        <f t="shared" si="44"/>
        <v>50</v>
      </c>
      <c r="M234" s="43">
        <f t="shared" si="45"/>
        <v>0</v>
      </c>
      <c r="N234" s="42">
        <v>20</v>
      </c>
      <c r="O234" s="45" t="str">
        <f t="shared" si="46"/>
        <v>Mar</v>
      </c>
      <c r="P234" s="42">
        <f t="shared" si="47"/>
        <v>20</v>
      </c>
      <c r="Q234" s="44">
        <f t="shared" si="48"/>
        <v>-20</v>
      </c>
      <c r="R234" s="45">
        <f t="shared" si="49"/>
        <v>-1</v>
      </c>
      <c r="S234" s="44" t="str">
        <f t="shared" si="50"/>
        <v>DEGROWTH</v>
      </c>
      <c r="T234" s="43">
        <v>40</v>
      </c>
      <c r="U234" s="46" t="str">
        <f t="shared" si="51"/>
        <v>Apr</v>
      </c>
      <c r="V234" s="42">
        <v>40</v>
      </c>
      <c r="W234" s="47">
        <f t="shared" si="52"/>
        <v>-40</v>
      </c>
      <c r="X234" s="48">
        <f t="shared" si="53"/>
        <v>-1</v>
      </c>
      <c r="Y234" s="47" t="str">
        <f t="shared" si="54"/>
        <v>DEGROWTH</v>
      </c>
      <c r="Z234" s="138">
        <v>0</v>
      </c>
      <c r="AA234" s="133"/>
      <c r="AB234" s="133" t="s">
        <v>121</v>
      </c>
      <c r="AC234" s="133" t="s">
        <v>121</v>
      </c>
      <c r="AD234" s="27">
        <f t="shared" si="55"/>
        <v>1</v>
      </c>
    </row>
    <row r="235" spans="1:30" s="139" customFormat="1" ht="13.8">
      <c r="A235" s="133" t="s">
        <v>121</v>
      </c>
      <c r="B235" s="141" t="s">
        <v>22</v>
      </c>
      <c r="C235" s="135" t="s">
        <v>737</v>
      </c>
      <c r="D235" s="135">
        <v>1000000895</v>
      </c>
      <c r="E235" s="136" t="s">
        <v>738</v>
      </c>
      <c r="F235" s="137">
        <v>44110</v>
      </c>
      <c r="G235" s="40" t="str">
        <f t="shared" si="42"/>
        <v>Targeted Dealer</v>
      </c>
      <c r="H235" s="40"/>
      <c r="I235" s="41">
        <v>45</v>
      </c>
      <c r="J235" s="41">
        <f t="shared" si="43"/>
        <v>42</v>
      </c>
      <c r="K235" s="43">
        <v>40</v>
      </c>
      <c r="L235" s="43">
        <f t="shared" si="44"/>
        <v>5</v>
      </c>
      <c r="M235" s="43">
        <f t="shared" si="45"/>
        <v>95.238095238095241</v>
      </c>
      <c r="N235" s="42">
        <v>0</v>
      </c>
      <c r="O235" s="45" t="str">
        <f t="shared" si="46"/>
        <v>Mar</v>
      </c>
      <c r="P235" s="42">
        <f t="shared" si="47"/>
        <v>0</v>
      </c>
      <c r="Q235" s="44">
        <f t="shared" si="48"/>
        <v>40</v>
      </c>
      <c r="R235" s="45" t="str">
        <f t="shared" si="49"/>
        <v xml:space="preserve"> </v>
      </c>
      <c r="S235" s="44" t="b">
        <f t="shared" si="50"/>
        <v>0</v>
      </c>
      <c r="T235" s="43">
        <v>55</v>
      </c>
      <c r="U235" s="46" t="str">
        <f t="shared" si="51"/>
        <v>Apr</v>
      </c>
      <c r="V235" s="42">
        <v>55</v>
      </c>
      <c r="W235" s="47">
        <f t="shared" si="52"/>
        <v>-15</v>
      </c>
      <c r="X235" s="48">
        <f t="shared" si="53"/>
        <v>-0.27272727272727271</v>
      </c>
      <c r="Y235" s="47" t="str">
        <f t="shared" si="54"/>
        <v>DEGROWTH</v>
      </c>
      <c r="Z235" s="138">
        <v>0</v>
      </c>
      <c r="AA235" s="133"/>
      <c r="AB235" s="133" t="s">
        <v>121</v>
      </c>
      <c r="AC235" s="133" t="s">
        <v>121</v>
      </c>
      <c r="AD235" s="27">
        <f t="shared" si="55"/>
        <v>0</v>
      </c>
    </row>
    <row r="236" spans="1:30" s="139" customFormat="1" ht="13.8">
      <c r="A236" s="133" t="s">
        <v>121</v>
      </c>
      <c r="B236" s="141" t="s">
        <v>22</v>
      </c>
      <c r="C236" s="135" t="s">
        <v>743</v>
      </c>
      <c r="D236" s="135">
        <v>1000002846</v>
      </c>
      <c r="E236" s="140" t="s">
        <v>744</v>
      </c>
      <c r="F236" s="137">
        <v>44767</v>
      </c>
      <c r="G236" s="40" t="str">
        <f t="shared" si="42"/>
        <v>Targeted Dealer</v>
      </c>
      <c r="H236" s="40"/>
      <c r="I236" s="41">
        <v>50</v>
      </c>
      <c r="J236" s="41">
        <f t="shared" si="43"/>
        <v>46.666666666666671</v>
      </c>
      <c r="K236" s="43">
        <v>20</v>
      </c>
      <c r="L236" s="43">
        <f t="shared" si="44"/>
        <v>30</v>
      </c>
      <c r="M236" s="43">
        <f t="shared" si="45"/>
        <v>42.857142857142854</v>
      </c>
      <c r="N236" s="42">
        <v>37</v>
      </c>
      <c r="O236" s="45" t="str">
        <f t="shared" si="46"/>
        <v>Mar</v>
      </c>
      <c r="P236" s="42">
        <f t="shared" si="47"/>
        <v>37</v>
      </c>
      <c r="Q236" s="44">
        <f t="shared" si="48"/>
        <v>-17</v>
      </c>
      <c r="R236" s="45">
        <f t="shared" si="49"/>
        <v>-0.45945945945945943</v>
      </c>
      <c r="S236" s="44" t="str">
        <f t="shared" si="50"/>
        <v>DEGROWTH</v>
      </c>
      <c r="T236" s="43">
        <v>25</v>
      </c>
      <c r="U236" s="46" t="str">
        <f t="shared" si="51"/>
        <v>Apr</v>
      </c>
      <c r="V236" s="42">
        <v>25</v>
      </c>
      <c r="W236" s="47">
        <f t="shared" si="52"/>
        <v>-5</v>
      </c>
      <c r="X236" s="48">
        <f t="shared" si="53"/>
        <v>-0.19999999999999996</v>
      </c>
      <c r="Y236" s="47" t="str">
        <f t="shared" si="54"/>
        <v>DEGROWTH</v>
      </c>
      <c r="Z236" s="138">
        <v>0</v>
      </c>
      <c r="AA236" s="133"/>
      <c r="AB236" s="133" t="s">
        <v>121</v>
      </c>
      <c r="AC236" s="133" t="s">
        <v>121</v>
      </c>
      <c r="AD236" s="27">
        <f t="shared" si="55"/>
        <v>0</v>
      </c>
    </row>
    <row r="237" spans="1:30" s="139" customFormat="1" ht="13.8">
      <c r="A237" s="133" t="s">
        <v>121</v>
      </c>
      <c r="B237" s="141" t="s">
        <v>22</v>
      </c>
      <c r="C237" s="135" t="s">
        <v>745</v>
      </c>
      <c r="D237" s="135">
        <v>1000002980</v>
      </c>
      <c r="E237" s="140" t="s">
        <v>746</v>
      </c>
      <c r="F237" s="137">
        <v>44830</v>
      </c>
      <c r="G237" s="40" t="str">
        <f t="shared" si="42"/>
        <v>Targeted Dealer</v>
      </c>
      <c r="H237" s="40"/>
      <c r="I237" s="41">
        <v>50</v>
      </c>
      <c r="J237" s="41">
        <f t="shared" si="43"/>
        <v>46.666666666666671</v>
      </c>
      <c r="K237" s="43">
        <v>53.75</v>
      </c>
      <c r="L237" s="43">
        <f t="shared" si="44"/>
        <v>-3.75</v>
      </c>
      <c r="M237" s="43">
        <f t="shared" si="45"/>
        <v>115.17857142857142</v>
      </c>
      <c r="N237" s="42">
        <v>50</v>
      </c>
      <c r="O237" s="45" t="str">
        <f t="shared" si="46"/>
        <v>Mar</v>
      </c>
      <c r="P237" s="42">
        <f t="shared" si="47"/>
        <v>50</v>
      </c>
      <c r="Q237" s="44">
        <f t="shared" si="48"/>
        <v>3.75</v>
      </c>
      <c r="R237" s="45">
        <f t="shared" si="49"/>
        <v>7.4999999999999956E-2</v>
      </c>
      <c r="S237" s="44" t="str">
        <f t="shared" si="50"/>
        <v>GROWTH</v>
      </c>
      <c r="T237" s="43">
        <v>15</v>
      </c>
      <c r="U237" s="46" t="str">
        <f t="shared" si="51"/>
        <v>Apr</v>
      </c>
      <c r="V237" s="42">
        <v>15</v>
      </c>
      <c r="W237" s="47">
        <f t="shared" si="52"/>
        <v>38.75</v>
      </c>
      <c r="X237" s="48">
        <f t="shared" si="53"/>
        <v>2.5833333333333335</v>
      </c>
      <c r="Y237" s="47" t="str">
        <f t="shared" si="54"/>
        <v>GROWTH</v>
      </c>
      <c r="Z237" s="138">
        <v>0</v>
      </c>
      <c r="AA237" s="133"/>
      <c r="AB237" s="133" t="s">
        <v>121</v>
      </c>
      <c r="AC237" s="133" t="s">
        <v>121</v>
      </c>
      <c r="AD237" s="27">
        <f t="shared" si="55"/>
        <v>0</v>
      </c>
    </row>
    <row r="238" spans="1:30" s="139" customFormat="1" ht="13.8">
      <c r="A238" s="133" t="s">
        <v>121</v>
      </c>
      <c r="B238" s="141" t="s">
        <v>22</v>
      </c>
      <c r="C238" s="135" t="s">
        <v>748</v>
      </c>
      <c r="D238" s="135">
        <v>1000003186</v>
      </c>
      <c r="E238" s="140" t="s">
        <v>749</v>
      </c>
      <c r="F238" s="137">
        <v>44923</v>
      </c>
      <c r="G238" s="40" t="str">
        <f t="shared" si="42"/>
        <v>Targeted Dealer</v>
      </c>
      <c r="H238" s="40"/>
      <c r="I238" s="41">
        <v>130</v>
      </c>
      <c r="J238" s="41">
        <f t="shared" si="43"/>
        <v>121.33333333333333</v>
      </c>
      <c r="K238" s="43">
        <v>55</v>
      </c>
      <c r="L238" s="43">
        <f t="shared" si="44"/>
        <v>75</v>
      </c>
      <c r="M238" s="43">
        <f t="shared" si="45"/>
        <v>45.329670329670328</v>
      </c>
      <c r="N238" s="42">
        <v>111</v>
      </c>
      <c r="O238" s="45" t="str">
        <f t="shared" si="46"/>
        <v>Mar</v>
      </c>
      <c r="P238" s="42">
        <f t="shared" si="47"/>
        <v>111</v>
      </c>
      <c r="Q238" s="44">
        <f t="shared" si="48"/>
        <v>-56</v>
      </c>
      <c r="R238" s="45">
        <f t="shared" si="49"/>
        <v>-0.50450450450450446</v>
      </c>
      <c r="S238" s="44" t="str">
        <f t="shared" si="50"/>
        <v>DEGROWTH</v>
      </c>
      <c r="T238" s="43">
        <v>110</v>
      </c>
      <c r="U238" s="46" t="str">
        <f t="shared" si="51"/>
        <v>Apr</v>
      </c>
      <c r="V238" s="42">
        <v>110</v>
      </c>
      <c r="W238" s="47">
        <f t="shared" si="52"/>
        <v>-55</v>
      </c>
      <c r="X238" s="48">
        <f t="shared" si="53"/>
        <v>-0.5</v>
      </c>
      <c r="Y238" s="47" t="str">
        <f t="shared" si="54"/>
        <v>DEGROWTH</v>
      </c>
      <c r="Z238" s="138">
        <v>0</v>
      </c>
      <c r="AA238" s="133"/>
      <c r="AB238" s="133" t="s">
        <v>121</v>
      </c>
      <c r="AC238" s="133" t="s">
        <v>121</v>
      </c>
      <c r="AD238" s="27">
        <f t="shared" si="55"/>
        <v>0</v>
      </c>
    </row>
    <row r="239" spans="1:30" s="139" customFormat="1" ht="13.8">
      <c r="A239" s="133" t="s">
        <v>121</v>
      </c>
      <c r="B239" s="141" t="s">
        <v>22</v>
      </c>
      <c r="C239" s="135" t="s">
        <v>750</v>
      </c>
      <c r="D239" s="135">
        <v>1000003398</v>
      </c>
      <c r="E239" s="140" t="s">
        <v>751</v>
      </c>
      <c r="F239" s="137">
        <v>44985</v>
      </c>
      <c r="G239" s="40" t="str">
        <f t="shared" si="42"/>
        <v>Targeted Dealer</v>
      </c>
      <c r="H239" s="40"/>
      <c r="I239" s="41">
        <v>50</v>
      </c>
      <c r="J239" s="41">
        <f t="shared" si="43"/>
        <v>46.666666666666671</v>
      </c>
      <c r="K239" s="43">
        <v>25</v>
      </c>
      <c r="L239" s="43">
        <f t="shared" si="44"/>
        <v>25</v>
      </c>
      <c r="M239" s="43">
        <f t="shared" si="45"/>
        <v>53.571428571428562</v>
      </c>
      <c r="N239" s="42">
        <v>25</v>
      </c>
      <c r="O239" s="45" t="str">
        <f t="shared" si="46"/>
        <v>Mar</v>
      </c>
      <c r="P239" s="42">
        <f t="shared" si="47"/>
        <v>25</v>
      </c>
      <c r="Q239" s="44">
        <f t="shared" si="48"/>
        <v>0</v>
      </c>
      <c r="R239" s="45">
        <f t="shared" si="49"/>
        <v>0</v>
      </c>
      <c r="S239" s="44" t="str">
        <f t="shared" si="50"/>
        <v>GROWTH</v>
      </c>
      <c r="T239" s="43">
        <v>80</v>
      </c>
      <c r="U239" s="46" t="str">
        <f t="shared" si="51"/>
        <v>Apr</v>
      </c>
      <c r="V239" s="42">
        <v>80</v>
      </c>
      <c r="W239" s="47">
        <f t="shared" si="52"/>
        <v>-55</v>
      </c>
      <c r="X239" s="48">
        <f t="shared" si="53"/>
        <v>-0.6875</v>
      </c>
      <c r="Y239" s="47" t="str">
        <f t="shared" si="54"/>
        <v>DEGROWTH</v>
      </c>
      <c r="Z239" s="138">
        <v>0</v>
      </c>
      <c r="AA239" s="133"/>
      <c r="AB239" s="133" t="s">
        <v>121</v>
      </c>
      <c r="AC239" s="133" t="s">
        <v>121</v>
      </c>
      <c r="AD239" s="27">
        <f t="shared" si="55"/>
        <v>0</v>
      </c>
    </row>
    <row r="240" spans="1:30" s="139" customFormat="1" ht="13.8">
      <c r="A240" s="133" t="s">
        <v>121</v>
      </c>
      <c r="B240" s="141" t="s">
        <v>22</v>
      </c>
      <c r="C240" s="135" t="s">
        <v>752</v>
      </c>
      <c r="D240" s="135">
        <v>1000003447</v>
      </c>
      <c r="E240" s="140" t="s">
        <v>753</v>
      </c>
      <c r="F240" s="137">
        <v>45008</v>
      </c>
      <c r="G240" s="40" t="str">
        <f t="shared" si="42"/>
        <v>Targeted Dealer</v>
      </c>
      <c r="H240" s="40"/>
      <c r="I240" s="41">
        <v>25</v>
      </c>
      <c r="J240" s="41">
        <f t="shared" si="43"/>
        <v>23.333333333333336</v>
      </c>
      <c r="K240" s="43">
        <v>50</v>
      </c>
      <c r="L240" s="43">
        <f t="shared" si="44"/>
        <v>-25</v>
      </c>
      <c r="M240" s="43">
        <f t="shared" si="45"/>
        <v>214.28571428571425</v>
      </c>
      <c r="N240" s="42">
        <v>25</v>
      </c>
      <c r="O240" s="45" t="str">
        <f t="shared" si="46"/>
        <v>Mar</v>
      </c>
      <c r="P240" s="42">
        <f t="shared" si="47"/>
        <v>25</v>
      </c>
      <c r="Q240" s="44">
        <f t="shared" si="48"/>
        <v>25</v>
      </c>
      <c r="R240" s="45">
        <f t="shared" si="49"/>
        <v>1</v>
      </c>
      <c r="S240" s="44" t="str">
        <f t="shared" si="50"/>
        <v>GROWTH</v>
      </c>
      <c r="T240" s="43">
        <v>40</v>
      </c>
      <c r="U240" s="46" t="str">
        <f t="shared" si="51"/>
        <v>Apr</v>
      </c>
      <c r="V240" s="42">
        <v>40</v>
      </c>
      <c r="W240" s="47">
        <f t="shared" si="52"/>
        <v>10</v>
      </c>
      <c r="X240" s="48">
        <f t="shared" si="53"/>
        <v>0.25</v>
      </c>
      <c r="Y240" s="47" t="str">
        <f t="shared" si="54"/>
        <v>GROWTH</v>
      </c>
      <c r="Z240" s="138">
        <v>0</v>
      </c>
      <c r="AA240" s="133"/>
      <c r="AB240" s="133" t="s">
        <v>121</v>
      </c>
      <c r="AC240" s="133" t="s">
        <v>121</v>
      </c>
      <c r="AD240" s="27">
        <f t="shared" si="55"/>
        <v>0</v>
      </c>
    </row>
    <row r="241" spans="1:30" s="139" customFormat="1" ht="13.8">
      <c r="A241" s="133" t="s">
        <v>121</v>
      </c>
      <c r="B241" s="141" t="s">
        <v>22</v>
      </c>
      <c r="C241" s="135" t="s">
        <v>754</v>
      </c>
      <c r="D241" s="135">
        <v>1000003493</v>
      </c>
      <c r="E241" s="140" t="s">
        <v>755</v>
      </c>
      <c r="F241" s="137">
        <v>45039</v>
      </c>
      <c r="G241" s="40" t="str">
        <f t="shared" si="42"/>
        <v>Targeted Dealer</v>
      </c>
      <c r="H241" s="40"/>
      <c r="I241" s="41">
        <v>30</v>
      </c>
      <c r="J241" s="41">
        <f t="shared" si="43"/>
        <v>28</v>
      </c>
      <c r="K241" s="43">
        <v>0</v>
      </c>
      <c r="L241" s="43">
        <f t="shared" si="44"/>
        <v>30</v>
      </c>
      <c r="M241" s="43">
        <f t="shared" si="45"/>
        <v>0</v>
      </c>
      <c r="N241" s="42">
        <v>5</v>
      </c>
      <c r="O241" s="45" t="str">
        <f t="shared" si="46"/>
        <v>Mar</v>
      </c>
      <c r="P241" s="42">
        <f t="shared" si="47"/>
        <v>5</v>
      </c>
      <c r="Q241" s="44">
        <f t="shared" si="48"/>
        <v>-5</v>
      </c>
      <c r="R241" s="45">
        <f t="shared" si="49"/>
        <v>-1</v>
      </c>
      <c r="S241" s="44" t="str">
        <f t="shared" si="50"/>
        <v>DEGROWTH</v>
      </c>
      <c r="T241" s="43">
        <v>6.5</v>
      </c>
      <c r="U241" s="46" t="str">
        <f t="shared" si="51"/>
        <v>Apr</v>
      </c>
      <c r="V241" s="42">
        <v>6.5</v>
      </c>
      <c r="W241" s="47">
        <f t="shared" si="52"/>
        <v>-6.5</v>
      </c>
      <c r="X241" s="48">
        <f t="shared" si="53"/>
        <v>-1</v>
      </c>
      <c r="Y241" s="47" t="str">
        <f t="shared" si="54"/>
        <v>DEGROWTH</v>
      </c>
      <c r="Z241" s="138">
        <v>0</v>
      </c>
      <c r="AA241" s="133"/>
      <c r="AB241" s="133" t="s">
        <v>121</v>
      </c>
      <c r="AC241" s="133" t="s">
        <v>121</v>
      </c>
      <c r="AD241" s="27">
        <f t="shared" si="55"/>
        <v>1</v>
      </c>
    </row>
    <row r="242" spans="1:30" s="139" customFormat="1" ht="13.8">
      <c r="A242" s="138" t="s">
        <v>121</v>
      </c>
      <c r="B242" s="144" t="s">
        <v>22</v>
      </c>
      <c r="C242" s="144" t="s">
        <v>762</v>
      </c>
      <c r="D242" s="144">
        <v>1000004034</v>
      </c>
      <c r="E242" s="144" t="s">
        <v>763</v>
      </c>
      <c r="F242" s="137">
        <v>45478</v>
      </c>
      <c r="G242" s="40" t="str">
        <f t="shared" si="42"/>
        <v>Targeted Dealer</v>
      </c>
      <c r="H242" s="40"/>
      <c r="I242" s="41">
        <v>30</v>
      </c>
      <c r="J242" s="41">
        <f t="shared" si="43"/>
        <v>28</v>
      </c>
      <c r="K242" s="43">
        <v>10</v>
      </c>
      <c r="L242" s="43">
        <f t="shared" si="44"/>
        <v>20</v>
      </c>
      <c r="M242" s="43">
        <f t="shared" si="45"/>
        <v>35.714285714285708</v>
      </c>
      <c r="N242" s="42">
        <v>0</v>
      </c>
      <c r="O242" s="45" t="str">
        <f t="shared" si="46"/>
        <v>Mar</v>
      </c>
      <c r="P242" s="42">
        <f t="shared" si="47"/>
        <v>0</v>
      </c>
      <c r="Q242" s="44">
        <f t="shared" si="48"/>
        <v>10</v>
      </c>
      <c r="R242" s="45" t="str">
        <f t="shared" si="49"/>
        <v xml:space="preserve"> </v>
      </c>
      <c r="S242" s="44" t="b">
        <f t="shared" si="50"/>
        <v>0</v>
      </c>
      <c r="T242" s="43">
        <v>3.9</v>
      </c>
      <c r="U242" s="46" t="str">
        <f t="shared" si="51"/>
        <v>Apr</v>
      </c>
      <c r="V242" s="42">
        <v>3.9</v>
      </c>
      <c r="W242" s="47">
        <f t="shared" si="52"/>
        <v>6.1</v>
      </c>
      <c r="X242" s="48">
        <f t="shared" si="53"/>
        <v>1.5641025641025643</v>
      </c>
      <c r="Y242" s="47" t="str">
        <f t="shared" si="54"/>
        <v>GROWTH</v>
      </c>
      <c r="Z242" s="138">
        <v>0</v>
      </c>
      <c r="AA242" s="133"/>
      <c r="AB242" s="133" t="s">
        <v>121</v>
      </c>
      <c r="AC242" s="138" t="s">
        <v>121</v>
      </c>
      <c r="AD242" s="27">
        <f t="shared" si="55"/>
        <v>0</v>
      </c>
    </row>
    <row r="243" spans="1:30" s="139" customFormat="1" ht="13.8">
      <c r="A243" s="133" t="s">
        <v>121</v>
      </c>
      <c r="B243" s="141" t="s">
        <v>25</v>
      </c>
      <c r="C243" s="135" t="s">
        <v>764</v>
      </c>
      <c r="D243" s="135">
        <v>1000000268</v>
      </c>
      <c r="E243" s="136" t="s">
        <v>765</v>
      </c>
      <c r="F243" s="137">
        <v>38384</v>
      </c>
      <c r="G243" s="40" t="str">
        <f t="shared" si="42"/>
        <v>Targeted Dealer</v>
      </c>
      <c r="H243" s="40"/>
      <c r="I243" s="41">
        <v>40</v>
      </c>
      <c r="J243" s="41">
        <f t="shared" si="43"/>
        <v>37.333333333333329</v>
      </c>
      <c r="K243" s="43">
        <v>0</v>
      </c>
      <c r="L243" s="43">
        <f t="shared" si="44"/>
        <v>40</v>
      </c>
      <c r="M243" s="43">
        <f t="shared" si="45"/>
        <v>0</v>
      </c>
      <c r="N243" s="42">
        <v>0</v>
      </c>
      <c r="O243" s="45" t="str">
        <f t="shared" si="46"/>
        <v>Mar</v>
      </c>
      <c r="P243" s="42">
        <f t="shared" si="47"/>
        <v>0</v>
      </c>
      <c r="Q243" s="44">
        <f t="shared" si="48"/>
        <v>0</v>
      </c>
      <c r="R243" s="45" t="str">
        <f t="shared" si="49"/>
        <v xml:space="preserve"> </v>
      </c>
      <c r="S243" s="44" t="b">
        <f t="shared" si="50"/>
        <v>0</v>
      </c>
      <c r="T243" s="43">
        <v>30</v>
      </c>
      <c r="U243" s="46" t="str">
        <f t="shared" si="51"/>
        <v>Apr</v>
      </c>
      <c r="V243" s="42">
        <v>30</v>
      </c>
      <c r="W243" s="47">
        <f t="shared" si="52"/>
        <v>-30</v>
      </c>
      <c r="X243" s="48">
        <f t="shared" si="53"/>
        <v>-1</v>
      </c>
      <c r="Y243" s="47" t="str">
        <f t="shared" si="54"/>
        <v>DEGROWTH</v>
      </c>
      <c r="Z243" s="138">
        <v>0</v>
      </c>
      <c r="AA243" s="133"/>
      <c r="AB243" s="133" t="s">
        <v>121</v>
      </c>
      <c r="AC243" s="133" t="s">
        <v>121</v>
      </c>
      <c r="AD243" s="27">
        <f t="shared" si="55"/>
        <v>1</v>
      </c>
    </row>
    <row r="244" spans="1:30" s="139" customFormat="1" ht="13.8">
      <c r="A244" s="133" t="s">
        <v>121</v>
      </c>
      <c r="B244" s="141" t="s">
        <v>25</v>
      </c>
      <c r="C244" s="135" t="s">
        <v>766</v>
      </c>
      <c r="D244" s="135">
        <v>1000000263</v>
      </c>
      <c r="E244" s="136" t="s">
        <v>767</v>
      </c>
      <c r="F244" s="137">
        <v>39562</v>
      </c>
      <c r="G244" s="40" t="str">
        <f t="shared" si="42"/>
        <v>Targeted Dealer</v>
      </c>
      <c r="H244" s="40"/>
      <c r="I244" s="41">
        <v>40</v>
      </c>
      <c r="J244" s="41">
        <f t="shared" si="43"/>
        <v>37.333333333333329</v>
      </c>
      <c r="K244" s="43">
        <v>0</v>
      </c>
      <c r="L244" s="43">
        <f t="shared" si="44"/>
        <v>40</v>
      </c>
      <c r="M244" s="43">
        <f t="shared" si="45"/>
        <v>0</v>
      </c>
      <c r="N244" s="42">
        <v>15</v>
      </c>
      <c r="O244" s="45" t="str">
        <f t="shared" si="46"/>
        <v>Mar</v>
      </c>
      <c r="P244" s="42">
        <f t="shared" si="47"/>
        <v>15</v>
      </c>
      <c r="Q244" s="44">
        <f t="shared" si="48"/>
        <v>-15</v>
      </c>
      <c r="R244" s="45">
        <f t="shared" si="49"/>
        <v>-1</v>
      </c>
      <c r="S244" s="44" t="str">
        <f t="shared" si="50"/>
        <v>DEGROWTH</v>
      </c>
      <c r="T244" s="43">
        <v>20</v>
      </c>
      <c r="U244" s="46" t="str">
        <f t="shared" si="51"/>
        <v>Apr</v>
      </c>
      <c r="V244" s="42">
        <v>20</v>
      </c>
      <c r="W244" s="47">
        <f t="shared" si="52"/>
        <v>-20</v>
      </c>
      <c r="X244" s="48">
        <f t="shared" si="53"/>
        <v>-1</v>
      </c>
      <c r="Y244" s="47" t="str">
        <f t="shared" si="54"/>
        <v>DEGROWTH</v>
      </c>
      <c r="Z244" s="138">
        <v>0</v>
      </c>
      <c r="AA244" s="133"/>
      <c r="AB244" s="133" t="s">
        <v>121</v>
      </c>
      <c r="AC244" s="133" t="s">
        <v>121</v>
      </c>
      <c r="AD244" s="27">
        <f t="shared" si="55"/>
        <v>1</v>
      </c>
    </row>
    <row r="245" spans="1:30" s="139" customFormat="1" ht="13.8">
      <c r="A245" s="133" t="s">
        <v>121</v>
      </c>
      <c r="B245" s="141" t="s">
        <v>25</v>
      </c>
      <c r="C245" s="135" t="s">
        <v>768</v>
      </c>
      <c r="D245" s="135">
        <v>1000000277</v>
      </c>
      <c r="E245" s="136" t="s">
        <v>769</v>
      </c>
      <c r="F245" s="137">
        <v>40101</v>
      </c>
      <c r="G245" s="40" t="str">
        <f t="shared" si="42"/>
        <v>Targeted Dealer</v>
      </c>
      <c r="H245" s="40"/>
      <c r="I245" s="41">
        <v>1000</v>
      </c>
      <c r="J245" s="41">
        <f t="shared" si="43"/>
        <v>933.33333333333337</v>
      </c>
      <c r="K245" s="43">
        <v>743</v>
      </c>
      <c r="L245" s="43">
        <f t="shared" si="44"/>
        <v>257</v>
      </c>
      <c r="M245" s="43">
        <f t="shared" si="45"/>
        <v>79.607142857142847</v>
      </c>
      <c r="N245" s="42">
        <v>944</v>
      </c>
      <c r="O245" s="45" t="str">
        <f t="shared" si="46"/>
        <v>Mar</v>
      </c>
      <c r="P245" s="42">
        <f t="shared" si="47"/>
        <v>944</v>
      </c>
      <c r="Q245" s="44">
        <f t="shared" si="48"/>
        <v>-201</v>
      </c>
      <c r="R245" s="45">
        <f t="shared" si="49"/>
        <v>-0.21292372881355937</v>
      </c>
      <c r="S245" s="44" t="str">
        <f t="shared" si="50"/>
        <v>DEGROWTH</v>
      </c>
      <c r="T245" s="43">
        <v>670</v>
      </c>
      <c r="U245" s="46" t="str">
        <f t="shared" si="51"/>
        <v>Apr</v>
      </c>
      <c r="V245" s="42">
        <v>670</v>
      </c>
      <c r="W245" s="47">
        <f t="shared" si="52"/>
        <v>73</v>
      </c>
      <c r="X245" s="48">
        <f t="shared" si="53"/>
        <v>0.10895522388059709</v>
      </c>
      <c r="Y245" s="47" t="str">
        <f t="shared" si="54"/>
        <v>GROWTH</v>
      </c>
      <c r="Z245" s="138">
        <v>0</v>
      </c>
      <c r="AA245" s="133"/>
      <c r="AB245" s="133" t="s">
        <v>121</v>
      </c>
      <c r="AC245" s="133" t="s">
        <v>121</v>
      </c>
      <c r="AD245" s="27">
        <f t="shared" si="55"/>
        <v>0</v>
      </c>
    </row>
    <row r="246" spans="1:30" s="139" customFormat="1" ht="13.8">
      <c r="A246" s="133" t="s">
        <v>121</v>
      </c>
      <c r="B246" s="141" t="s">
        <v>25</v>
      </c>
      <c r="C246" s="135" t="s">
        <v>772</v>
      </c>
      <c r="D246" s="135">
        <v>1000000261</v>
      </c>
      <c r="E246" s="136" t="s">
        <v>773</v>
      </c>
      <c r="F246" s="137">
        <v>41482</v>
      </c>
      <c r="G246" s="40" t="str">
        <f t="shared" si="42"/>
        <v>-</v>
      </c>
      <c r="H246" s="40"/>
      <c r="I246" s="41">
        <v>0</v>
      </c>
      <c r="J246" s="41">
        <f t="shared" si="43"/>
        <v>0</v>
      </c>
      <c r="K246" s="43">
        <v>0</v>
      </c>
      <c r="L246" s="43">
        <f t="shared" si="44"/>
        <v>0</v>
      </c>
      <c r="M246" s="43" t="str">
        <f t="shared" si="45"/>
        <v>-</v>
      </c>
      <c r="N246" s="42">
        <v>0</v>
      </c>
      <c r="O246" s="45" t="str">
        <f t="shared" si="46"/>
        <v>Mar</v>
      </c>
      <c r="P246" s="42">
        <f t="shared" si="47"/>
        <v>0</v>
      </c>
      <c r="Q246" s="44">
        <f t="shared" si="48"/>
        <v>0</v>
      </c>
      <c r="R246" s="45" t="str">
        <f t="shared" si="49"/>
        <v xml:space="preserve"> </v>
      </c>
      <c r="S246" s="44" t="b">
        <f t="shared" si="50"/>
        <v>0</v>
      </c>
      <c r="T246" s="43">
        <v>0</v>
      </c>
      <c r="U246" s="46" t="str">
        <f t="shared" si="51"/>
        <v>Apr</v>
      </c>
      <c r="V246" s="42">
        <v>0</v>
      </c>
      <c r="W246" s="47">
        <f t="shared" si="52"/>
        <v>0</v>
      </c>
      <c r="X246" s="48">
        <f t="shared" si="53"/>
        <v>0</v>
      </c>
      <c r="Y246" s="47" t="b">
        <f t="shared" si="54"/>
        <v>0</v>
      </c>
      <c r="Z246" s="138">
        <v>0</v>
      </c>
      <c r="AA246" s="133"/>
      <c r="AB246" s="133" t="s">
        <v>121</v>
      </c>
      <c r="AC246" s="133" t="s">
        <v>121</v>
      </c>
      <c r="AD246" s="27">
        <f t="shared" si="55"/>
        <v>1</v>
      </c>
    </row>
    <row r="247" spans="1:30" s="139" customFormat="1" ht="13.8">
      <c r="A247" s="133" t="s">
        <v>121</v>
      </c>
      <c r="B247" s="141" t="s">
        <v>25</v>
      </c>
      <c r="C247" s="135" t="s">
        <v>774</v>
      </c>
      <c r="D247" s="135">
        <v>1000000262</v>
      </c>
      <c r="E247" s="136" t="s">
        <v>775</v>
      </c>
      <c r="F247" s="137">
        <v>41971</v>
      </c>
      <c r="G247" s="40" t="str">
        <f t="shared" si="42"/>
        <v>Targeted Dealer</v>
      </c>
      <c r="H247" s="40"/>
      <c r="I247" s="41">
        <v>40</v>
      </c>
      <c r="J247" s="41">
        <f t="shared" si="43"/>
        <v>37.333333333333329</v>
      </c>
      <c r="K247" s="43">
        <v>0</v>
      </c>
      <c r="L247" s="43">
        <f t="shared" si="44"/>
        <v>40</v>
      </c>
      <c r="M247" s="43">
        <f t="shared" si="45"/>
        <v>0</v>
      </c>
      <c r="N247" s="42">
        <v>0</v>
      </c>
      <c r="O247" s="45" t="str">
        <f t="shared" si="46"/>
        <v>Mar</v>
      </c>
      <c r="P247" s="42">
        <f t="shared" si="47"/>
        <v>0</v>
      </c>
      <c r="Q247" s="44">
        <f t="shared" si="48"/>
        <v>0</v>
      </c>
      <c r="R247" s="45" t="str">
        <f t="shared" si="49"/>
        <v xml:space="preserve"> </v>
      </c>
      <c r="S247" s="44" t="b">
        <f t="shared" si="50"/>
        <v>0</v>
      </c>
      <c r="T247" s="43">
        <v>40</v>
      </c>
      <c r="U247" s="46" t="str">
        <f t="shared" si="51"/>
        <v>Apr</v>
      </c>
      <c r="V247" s="42">
        <v>40</v>
      </c>
      <c r="W247" s="47">
        <f t="shared" si="52"/>
        <v>-40</v>
      </c>
      <c r="X247" s="48">
        <f t="shared" si="53"/>
        <v>-1</v>
      </c>
      <c r="Y247" s="47" t="str">
        <f t="shared" si="54"/>
        <v>DEGROWTH</v>
      </c>
      <c r="Z247" s="138">
        <v>0</v>
      </c>
      <c r="AA247" s="133"/>
      <c r="AB247" s="133" t="s">
        <v>121</v>
      </c>
      <c r="AC247" s="133" t="s">
        <v>121</v>
      </c>
      <c r="AD247" s="27">
        <f t="shared" si="55"/>
        <v>1</v>
      </c>
    </row>
    <row r="248" spans="1:30" s="139" customFormat="1" ht="13.8">
      <c r="A248" s="133" t="s">
        <v>121</v>
      </c>
      <c r="B248" s="141" t="s">
        <v>25</v>
      </c>
      <c r="C248" s="135" t="s">
        <v>778</v>
      </c>
      <c r="D248" s="135">
        <v>1000000266</v>
      </c>
      <c r="E248" s="136" t="s">
        <v>779</v>
      </c>
      <c r="F248" s="137">
        <v>42522</v>
      </c>
      <c r="G248" s="40" t="str">
        <f t="shared" si="42"/>
        <v>Targeted Dealer</v>
      </c>
      <c r="H248" s="40"/>
      <c r="I248" s="41">
        <v>390</v>
      </c>
      <c r="J248" s="41">
        <f t="shared" si="43"/>
        <v>364</v>
      </c>
      <c r="K248" s="43">
        <v>460</v>
      </c>
      <c r="L248" s="43">
        <f t="shared" si="44"/>
        <v>-70</v>
      </c>
      <c r="M248" s="43">
        <f t="shared" si="45"/>
        <v>126.37362637362637</v>
      </c>
      <c r="N248" s="42">
        <v>543</v>
      </c>
      <c r="O248" s="45" t="str">
        <f t="shared" si="46"/>
        <v>Mar</v>
      </c>
      <c r="P248" s="42">
        <f t="shared" si="47"/>
        <v>543</v>
      </c>
      <c r="Q248" s="44">
        <f t="shared" si="48"/>
        <v>-83</v>
      </c>
      <c r="R248" s="45">
        <f t="shared" si="49"/>
        <v>-0.15285451197053412</v>
      </c>
      <c r="S248" s="44" t="str">
        <f t="shared" si="50"/>
        <v>DEGROWTH</v>
      </c>
      <c r="T248" s="43">
        <v>297.5</v>
      </c>
      <c r="U248" s="46" t="str">
        <f t="shared" si="51"/>
        <v>Apr</v>
      </c>
      <c r="V248" s="42">
        <v>297.5</v>
      </c>
      <c r="W248" s="47">
        <f t="shared" si="52"/>
        <v>162.5</v>
      </c>
      <c r="X248" s="48">
        <f t="shared" si="53"/>
        <v>0.54621848739495804</v>
      </c>
      <c r="Y248" s="47" t="str">
        <f t="shared" si="54"/>
        <v>GROWTH</v>
      </c>
      <c r="Z248" s="138">
        <v>0</v>
      </c>
      <c r="AA248" s="133"/>
      <c r="AB248" s="133" t="s">
        <v>121</v>
      </c>
      <c r="AC248" s="133" t="s">
        <v>121</v>
      </c>
      <c r="AD248" s="27">
        <f t="shared" si="55"/>
        <v>0</v>
      </c>
    </row>
    <row r="249" spans="1:30" s="139" customFormat="1" ht="13.8">
      <c r="A249" s="133" t="s">
        <v>121</v>
      </c>
      <c r="B249" s="141" t="s">
        <v>25</v>
      </c>
      <c r="C249" s="135" t="s">
        <v>782</v>
      </c>
      <c r="D249" s="135">
        <v>1000000260</v>
      </c>
      <c r="E249" s="136" t="s">
        <v>783</v>
      </c>
      <c r="F249" s="137">
        <v>43021</v>
      </c>
      <c r="G249" s="40" t="str">
        <f t="shared" si="42"/>
        <v>Targeted Dealer</v>
      </c>
      <c r="H249" s="40"/>
      <c r="I249" s="41">
        <v>80</v>
      </c>
      <c r="J249" s="41">
        <f t="shared" si="43"/>
        <v>74.666666666666657</v>
      </c>
      <c r="K249" s="43">
        <v>70</v>
      </c>
      <c r="L249" s="43">
        <f t="shared" si="44"/>
        <v>10</v>
      </c>
      <c r="M249" s="43">
        <f t="shared" si="45"/>
        <v>93.750000000000014</v>
      </c>
      <c r="N249" s="42">
        <v>92</v>
      </c>
      <c r="O249" s="45" t="str">
        <f t="shared" si="46"/>
        <v>Mar</v>
      </c>
      <c r="P249" s="42">
        <f t="shared" si="47"/>
        <v>92</v>
      </c>
      <c r="Q249" s="44">
        <f t="shared" si="48"/>
        <v>-22</v>
      </c>
      <c r="R249" s="45">
        <f t="shared" si="49"/>
        <v>-0.23913043478260865</v>
      </c>
      <c r="S249" s="44" t="str">
        <f t="shared" si="50"/>
        <v>DEGROWTH</v>
      </c>
      <c r="T249" s="43">
        <v>37</v>
      </c>
      <c r="U249" s="46" t="str">
        <f t="shared" si="51"/>
        <v>Apr</v>
      </c>
      <c r="V249" s="42">
        <v>37</v>
      </c>
      <c r="W249" s="47">
        <f t="shared" si="52"/>
        <v>33</v>
      </c>
      <c r="X249" s="48">
        <f t="shared" si="53"/>
        <v>0.89189189189189189</v>
      </c>
      <c r="Y249" s="47" t="str">
        <f t="shared" si="54"/>
        <v>GROWTH</v>
      </c>
      <c r="Z249" s="138">
        <v>0</v>
      </c>
      <c r="AA249" s="133"/>
      <c r="AB249" s="133" t="s">
        <v>121</v>
      </c>
      <c r="AC249" s="133" t="s">
        <v>121</v>
      </c>
      <c r="AD249" s="27">
        <f t="shared" si="55"/>
        <v>0</v>
      </c>
    </row>
    <row r="250" spans="1:30" s="139" customFormat="1" ht="13.8">
      <c r="A250" s="133" t="s">
        <v>121</v>
      </c>
      <c r="B250" s="141" t="s">
        <v>25</v>
      </c>
      <c r="C250" s="135" t="s">
        <v>784</v>
      </c>
      <c r="D250" s="135">
        <v>1000000839</v>
      </c>
      <c r="E250" s="136" t="s">
        <v>785</v>
      </c>
      <c r="F250" s="137">
        <v>43623</v>
      </c>
      <c r="G250" s="40" t="str">
        <f t="shared" si="42"/>
        <v>Targeted Dealer</v>
      </c>
      <c r="H250" s="40"/>
      <c r="I250" s="41">
        <v>50</v>
      </c>
      <c r="J250" s="41">
        <f t="shared" si="43"/>
        <v>46.666666666666671</v>
      </c>
      <c r="K250" s="43">
        <v>30</v>
      </c>
      <c r="L250" s="43">
        <f t="shared" si="44"/>
        <v>20</v>
      </c>
      <c r="M250" s="43">
        <f t="shared" si="45"/>
        <v>64.285714285714278</v>
      </c>
      <c r="N250" s="42">
        <v>10</v>
      </c>
      <c r="O250" s="45" t="str">
        <f t="shared" si="46"/>
        <v>Mar</v>
      </c>
      <c r="P250" s="42">
        <f t="shared" si="47"/>
        <v>10</v>
      </c>
      <c r="Q250" s="44">
        <f t="shared" si="48"/>
        <v>20</v>
      </c>
      <c r="R250" s="45">
        <f t="shared" si="49"/>
        <v>2</v>
      </c>
      <c r="S250" s="44" t="str">
        <f t="shared" si="50"/>
        <v>GROWTH</v>
      </c>
      <c r="T250" s="43">
        <v>25</v>
      </c>
      <c r="U250" s="46" t="str">
        <f t="shared" si="51"/>
        <v>Apr</v>
      </c>
      <c r="V250" s="42">
        <v>25</v>
      </c>
      <c r="W250" s="47">
        <f t="shared" si="52"/>
        <v>5</v>
      </c>
      <c r="X250" s="48">
        <f t="shared" si="53"/>
        <v>0.19999999999999996</v>
      </c>
      <c r="Y250" s="47" t="str">
        <f t="shared" si="54"/>
        <v>GROWTH</v>
      </c>
      <c r="Z250" s="138">
        <v>0</v>
      </c>
      <c r="AA250" s="133"/>
      <c r="AB250" s="133" t="s">
        <v>121</v>
      </c>
      <c r="AC250" s="133" t="s">
        <v>121</v>
      </c>
      <c r="AD250" s="27">
        <f t="shared" si="55"/>
        <v>0</v>
      </c>
    </row>
    <row r="251" spans="1:30" s="139" customFormat="1" ht="13.8">
      <c r="A251" s="133" t="s">
        <v>121</v>
      </c>
      <c r="B251" s="141" t="s">
        <v>25</v>
      </c>
      <c r="C251" s="135" t="s">
        <v>786</v>
      </c>
      <c r="D251" s="135">
        <v>1000000256</v>
      </c>
      <c r="E251" s="136" t="s">
        <v>787</v>
      </c>
      <c r="F251" s="137">
        <v>43754</v>
      </c>
      <c r="G251" s="40" t="str">
        <f t="shared" si="42"/>
        <v>Targeted Dealer</v>
      </c>
      <c r="H251" s="40"/>
      <c r="I251" s="41">
        <v>60</v>
      </c>
      <c r="J251" s="41">
        <f t="shared" si="43"/>
        <v>56</v>
      </c>
      <c r="K251" s="43">
        <v>25</v>
      </c>
      <c r="L251" s="43">
        <f t="shared" si="44"/>
        <v>35</v>
      </c>
      <c r="M251" s="43">
        <f t="shared" si="45"/>
        <v>44.642857142857139</v>
      </c>
      <c r="N251" s="42">
        <v>30</v>
      </c>
      <c r="O251" s="45" t="str">
        <f t="shared" si="46"/>
        <v>Mar</v>
      </c>
      <c r="P251" s="42">
        <f t="shared" si="47"/>
        <v>30</v>
      </c>
      <c r="Q251" s="44">
        <f t="shared" si="48"/>
        <v>-5</v>
      </c>
      <c r="R251" s="45">
        <f t="shared" si="49"/>
        <v>-0.16666666666666663</v>
      </c>
      <c r="S251" s="44" t="str">
        <f t="shared" si="50"/>
        <v>DEGROWTH</v>
      </c>
      <c r="T251" s="43">
        <v>50</v>
      </c>
      <c r="U251" s="46" t="str">
        <f t="shared" si="51"/>
        <v>Apr</v>
      </c>
      <c r="V251" s="42">
        <v>50</v>
      </c>
      <c r="W251" s="47">
        <f t="shared" si="52"/>
        <v>-25</v>
      </c>
      <c r="X251" s="48">
        <f t="shared" si="53"/>
        <v>-0.5</v>
      </c>
      <c r="Y251" s="47" t="str">
        <f t="shared" si="54"/>
        <v>DEGROWTH</v>
      </c>
      <c r="Z251" s="138">
        <v>0</v>
      </c>
      <c r="AA251" s="133"/>
      <c r="AB251" s="133" t="s">
        <v>121</v>
      </c>
      <c r="AC251" s="133" t="s">
        <v>121</v>
      </c>
      <c r="AD251" s="27">
        <f t="shared" si="55"/>
        <v>0</v>
      </c>
    </row>
    <row r="252" spans="1:30" s="139" customFormat="1" ht="13.8">
      <c r="A252" s="133" t="s">
        <v>121</v>
      </c>
      <c r="B252" s="141" t="s">
        <v>25</v>
      </c>
      <c r="C252" s="135" t="s">
        <v>788</v>
      </c>
      <c r="D252" s="135">
        <v>1000000265</v>
      </c>
      <c r="E252" s="136" t="s">
        <v>789</v>
      </c>
      <c r="F252" s="137">
        <v>43893</v>
      </c>
      <c r="G252" s="40" t="str">
        <f t="shared" si="42"/>
        <v>Targeted Dealer</v>
      </c>
      <c r="H252" s="40"/>
      <c r="I252" s="41">
        <v>50</v>
      </c>
      <c r="J252" s="41">
        <f t="shared" si="43"/>
        <v>46.666666666666671</v>
      </c>
      <c r="K252" s="43">
        <v>15</v>
      </c>
      <c r="L252" s="43">
        <f t="shared" si="44"/>
        <v>35</v>
      </c>
      <c r="M252" s="43">
        <f t="shared" si="45"/>
        <v>32.142857142857139</v>
      </c>
      <c r="N252" s="42">
        <v>0</v>
      </c>
      <c r="O252" s="45" t="str">
        <f t="shared" si="46"/>
        <v>Mar</v>
      </c>
      <c r="P252" s="42">
        <f t="shared" si="47"/>
        <v>0</v>
      </c>
      <c r="Q252" s="44">
        <f t="shared" si="48"/>
        <v>15</v>
      </c>
      <c r="R252" s="45" t="str">
        <f t="shared" si="49"/>
        <v xml:space="preserve"> </v>
      </c>
      <c r="S252" s="44" t="b">
        <f t="shared" si="50"/>
        <v>0</v>
      </c>
      <c r="T252" s="43">
        <v>25</v>
      </c>
      <c r="U252" s="46" t="str">
        <f t="shared" si="51"/>
        <v>Apr</v>
      </c>
      <c r="V252" s="42">
        <v>25</v>
      </c>
      <c r="W252" s="47">
        <f t="shared" si="52"/>
        <v>-10</v>
      </c>
      <c r="X252" s="48">
        <f t="shared" si="53"/>
        <v>-0.4</v>
      </c>
      <c r="Y252" s="47" t="str">
        <f t="shared" si="54"/>
        <v>DEGROWTH</v>
      </c>
      <c r="Z252" s="138">
        <v>0</v>
      </c>
      <c r="AA252" s="133"/>
      <c r="AB252" s="133" t="s">
        <v>121</v>
      </c>
      <c r="AC252" s="133" t="s">
        <v>121</v>
      </c>
      <c r="AD252" s="27">
        <f t="shared" si="55"/>
        <v>0</v>
      </c>
    </row>
    <row r="253" spans="1:30" s="139" customFormat="1" ht="13.8">
      <c r="A253" s="133" t="s">
        <v>121</v>
      </c>
      <c r="B253" s="141" t="s">
        <v>25</v>
      </c>
      <c r="C253" s="135" t="s">
        <v>790</v>
      </c>
      <c r="D253" s="135">
        <v>1000000258</v>
      </c>
      <c r="E253" s="136" t="s">
        <v>791</v>
      </c>
      <c r="F253" s="137">
        <v>44001</v>
      </c>
      <c r="G253" s="40" t="str">
        <f t="shared" si="42"/>
        <v>Targeted Dealer</v>
      </c>
      <c r="H253" s="40"/>
      <c r="I253" s="41">
        <v>100</v>
      </c>
      <c r="J253" s="41">
        <f t="shared" si="43"/>
        <v>93.333333333333343</v>
      </c>
      <c r="K253" s="43">
        <v>80</v>
      </c>
      <c r="L253" s="43">
        <f t="shared" si="44"/>
        <v>20</v>
      </c>
      <c r="M253" s="43">
        <f t="shared" si="45"/>
        <v>85.714285714285708</v>
      </c>
      <c r="N253" s="42">
        <v>90</v>
      </c>
      <c r="O253" s="45" t="str">
        <f t="shared" si="46"/>
        <v>Mar</v>
      </c>
      <c r="P253" s="42">
        <f t="shared" si="47"/>
        <v>90</v>
      </c>
      <c r="Q253" s="44">
        <f t="shared" si="48"/>
        <v>-10</v>
      </c>
      <c r="R253" s="45">
        <f t="shared" si="49"/>
        <v>-0.11111111111111116</v>
      </c>
      <c r="S253" s="44" t="str">
        <f t="shared" si="50"/>
        <v>DEGROWTH</v>
      </c>
      <c r="T253" s="43">
        <v>65</v>
      </c>
      <c r="U253" s="46" t="str">
        <f t="shared" si="51"/>
        <v>Apr</v>
      </c>
      <c r="V253" s="42">
        <v>65</v>
      </c>
      <c r="W253" s="47">
        <f t="shared" si="52"/>
        <v>15</v>
      </c>
      <c r="X253" s="48">
        <f t="shared" si="53"/>
        <v>0.23076923076923084</v>
      </c>
      <c r="Y253" s="47" t="str">
        <f t="shared" si="54"/>
        <v>GROWTH</v>
      </c>
      <c r="Z253" s="138">
        <v>0</v>
      </c>
      <c r="AA253" s="133"/>
      <c r="AB253" s="133" t="s">
        <v>121</v>
      </c>
      <c r="AC253" s="133" t="s">
        <v>121</v>
      </c>
      <c r="AD253" s="27">
        <f t="shared" si="55"/>
        <v>0</v>
      </c>
    </row>
    <row r="254" spans="1:30" s="139" customFormat="1" ht="13.8">
      <c r="A254" s="133" t="s">
        <v>121</v>
      </c>
      <c r="B254" s="141" t="s">
        <v>25</v>
      </c>
      <c r="C254" s="135" t="s">
        <v>792</v>
      </c>
      <c r="D254" s="135">
        <v>1000000279</v>
      </c>
      <c r="E254" s="136" t="s">
        <v>793</v>
      </c>
      <c r="F254" s="137">
        <v>44144</v>
      </c>
      <c r="G254" s="40" t="str">
        <f t="shared" si="42"/>
        <v>Targeted Dealer</v>
      </c>
      <c r="H254" s="40"/>
      <c r="I254" s="41">
        <v>50</v>
      </c>
      <c r="J254" s="41">
        <f t="shared" si="43"/>
        <v>46.666666666666671</v>
      </c>
      <c r="K254" s="43">
        <v>20</v>
      </c>
      <c r="L254" s="43">
        <f t="shared" si="44"/>
        <v>30</v>
      </c>
      <c r="M254" s="43">
        <f t="shared" si="45"/>
        <v>42.857142857142854</v>
      </c>
      <c r="N254" s="42">
        <v>55</v>
      </c>
      <c r="O254" s="45" t="str">
        <f t="shared" si="46"/>
        <v>Mar</v>
      </c>
      <c r="P254" s="42">
        <f t="shared" si="47"/>
        <v>55</v>
      </c>
      <c r="Q254" s="44">
        <f t="shared" si="48"/>
        <v>-35</v>
      </c>
      <c r="R254" s="45">
        <f t="shared" si="49"/>
        <v>-0.63636363636363635</v>
      </c>
      <c r="S254" s="44" t="str">
        <f t="shared" si="50"/>
        <v>DEGROWTH</v>
      </c>
      <c r="T254" s="43">
        <v>40</v>
      </c>
      <c r="U254" s="46" t="str">
        <f t="shared" si="51"/>
        <v>Apr</v>
      </c>
      <c r="V254" s="42">
        <v>40</v>
      </c>
      <c r="W254" s="47">
        <f t="shared" si="52"/>
        <v>-20</v>
      </c>
      <c r="X254" s="48">
        <f t="shared" si="53"/>
        <v>-0.5</v>
      </c>
      <c r="Y254" s="47" t="str">
        <f t="shared" si="54"/>
        <v>DEGROWTH</v>
      </c>
      <c r="Z254" s="138">
        <v>0</v>
      </c>
      <c r="AA254" s="133"/>
      <c r="AB254" s="133" t="s">
        <v>121</v>
      </c>
      <c r="AC254" s="133" t="s">
        <v>121</v>
      </c>
      <c r="AD254" s="27">
        <f t="shared" si="55"/>
        <v>0</v>
      </c>
    </row>
    <row r="255" spans="1:30" s="139" customFormat="1" ht="13.8">
      <c r="A255" s="133" t="s">
        <v>121</v>
      </c>
      <c r="B255" s="141" t="s">
        <v>25</v>
      </c>
      <c r="C255" s="135" t="s">
        <v>794</v>
      </c>
      <c r="D255" s="135">
        <v>1000000272</v>
      </c>
      <c r="E255" s="136" t="s">
        <v>795</v>
      </c>
      <c r="F255" s="137">
        <v>44321</v>
      </c>
      <c r="G255" s="40" t="str">
        <f t="shared" si="42"/>
        <v>Targeted Dealer</v>
      </c>
      <c r="H255" s="40"/>
      <c r="I255" s="41">
        <v>200</v>
      </c>
      <c r="J255" s="41">
        <f t="shared" si="43"/>
        <v>186.66666666666669</v>
      </c>
      <c r="K255" s="43">
        <v>70</v>
      </c>
      <c r="L255" s="43">
        <f t="shared" si="44"/>
        <v>130</v>
      </c>
      <c r="M255" s="43">
        <f t="shared" si="45"/>
        <v>37.499999999999993</v>
      </c>
      <c r="N255" s="42">
        <v>140</v>
      </c>
      <c r="O255" s="45" t="str">
        <f t="shared" si="46"/>
        <v>Mar</v>
      </c>
      <c r="P255" s="42">
        <f t="shared" si="47"/>
        <v>140</v>
      </c>
      <c r="Q255" s="44">
        <f t="shared" si="48"/>
        <v>-70</v>
      </c>
      <c r="R255" s="45">
        <f t="shared" si="49"/>
        <v>-0.5</v>
      </c>
      <c r="S255" s="44" t="str">
        <f t="shared" si="50"/>
        <v>DEGROWTH</v>
      </c>
      <c r="T255" s="43">
        <v>200</v>
      </c>
      <c r="U255" s="46" t="str">
        <f t="shared" si="51"/>
        <v>Apr</v>
      </c>
      <c r="V255" s="42">
        <v>200</v>
      </c>
      <c r="W255" s="47">
        <f t="shared" si="52"/>
        <v>-130</v>
      </c>
      <c r="X255" s="48">
        <f t="shared" si="53"/>
        <v>-0.65</v>
      </c>
      <c r="Y255" s="47" t="str">
        <f t="shared" si="54"/>
        <v>DEGROWTH</v>
      </c>
      <c r="Z255" s="138">
        <v>0</v>
      </c>
      <c r="AA255" s="133"/>
      <c r="AB255" s="133" t="s">
        <v>121</v>
      </c>
      <c r="AC255" s="133" t="s">
        <v>121</v>
      </c>
      <c r="AD255" s="27">
        <f t="shared" si="55"/>
        <v>0</v>
      </c>
    </row>
    <row r="256" spans="1:30" s="139" customFormat="1" ht="13.8">
      <c r="A256" s="133" t="s">
        <v>121</v>
      </c>
      <c r="B256" s="141" t="s">
        <v>25</v>
      </c>
      <c r="C256" s="135" t="s">
        <v>796</v>
      </c>
      <c r="D256" s="135">
        <v>1000000278</v>
      </c>
      <c r="E256" s="136" t="s">
        <v>797</v>
      </c>
      <c r="F256" s="137">
        <v>44468</v>
      </c>
      <c r="G256" s="40" t="str">
        <f t="shared" si="42"/>
        <v>Targeted Dealer</v>
      </c>
      <c r="H256" s="40"/>
      <c r="I256" s="41">
        <v>30</v>
      </c>
      <c r="J256" s="41">
        <f t="shared" si="43"/>
        <v>28</v>
      </c>
      <c r="K256" s="43">
        <v>0</v>
      </c>
      <c r="L256" s="43">
        <f t="shared" si="44"/>
        <v>30</v>
      </c>
      <c r="M256" s="43">
        <f t="shared" si="45"/>
        <v>0</v>
      </c>
      <c r="N256" s="42">
        <v>0</v>
      </c>
      <c r="O256" s="45" t="str">
        <f t="shared" si="46"/>
        <v>Mar</v>
      </c>
      <c r="P256" s="42">
        <f t="shared" si="47"/>
        <v>0</v>
      </c>
      <c r="Q256" s="44">
        <f t="shared" si="48"/>
        <v>0</v>
      </c>
      <c r="R256" s="45" t="str">
        <f t="shared" si="49"/>
        <v xml:space="preserve"> </v>
      </c>
      <c r="S256" s="44" t="b">
        <f t="shared" si="50"/>
        <v>0</v>
      </c>
      <c r="T256" s="43">
        <v>20</v>
      </c>
      <c r="U256" s="46" t="str">
        <f t="shared" si="51"/>
        <v>Apr</v>
      </c>
      <c r="V256" s="42">
        <v>20</v>
      </c>
      <c r="W256" s="47">
        <f t="shared" si="52"/>
        <v>-20</v>
      </c>
      <c r="X256" s="48">
        <f t="shared" si="53"/>
        <v>-1</v>
      </c>
      <c r="Y256" s="47" t="str">
        <f t="shared" si="54"/>
        <v>DEGROWTH</v>
      </c>
      <c r="Z256" s="138">
        <v>0</v>
      </c>
      <c r="AA256" s="133"/>
      <c r="AB256" s="133" t="s">
        <v>121</v>
      </c>
      <c r="AC256" s="133" t="s">
        <v>121</v>
      </c>
      <c r="AD256" s="27">
        <f t="shared" si="55"/>
        <v>1</v>
      </c>
    </row>
    <row r="257" spans="1:30" s="139" customFormat="1" ht="13.8">
      <c r="A257" s="133" t="s">
        <v>121</v>
      </c>
      <c r="B257" s="141" t="s">
        <v>25</v>
      </c>
      <c r="C257" s="135" t="s">
        <v>798</v>
      </c>
      <c r="D257" s="135">
        <v>1000000270</v>
      </c>
      <c r="E257" s="136" t="s">
        <v>799</v>
      </c>
      <c r="F257" s="137">
        <v>44494</v>
      </c>
      <c r="G257" s="40" t="str">
        <f t="shared" ref="G257:G320" si="56">IF(I257&gt;0,"Targeted Dealer","-")</f>
        <v>Targeted Dealer</v>
      </c>
      <c r="H257" s="40"/>
      <c r="I257" s="41">
        <v>170</v>
      </c>
      <c r="J257" s="41">
        <f t="shared" ref="J257:J320" si="57">I257/$J$1*($J$1-$E$1)</f>
        <v>158.66666666666669</v>
      </c>
      <c r="K257" s="43">
        <v>180</v>
      </c>
      <c r="L257" s="43">
        <f t="shared" si="44"/>
        <v>-10</v>
      </c>
      <c r="M257" s="43">
        <f t="shared" si="45"/>
        <v>113.44537815126048</v>
      </c>
      <c r="N257" s="42">
        <v>175</v>
      </c>
      <c r="O257" s="45" t="str">
        <f t="shared" si="46"/>
        <v>Mar</v>
      </c>
      <c r="P257" s="42">
        <f t="shared" si="47"/>
        <v>175</v>
      </c>
      <c r="Q257" s="44">
        <f t="shared" si="48"/>
        <v>5</v>
      </c>
      <c r="R257" s="45">
        <f t="shared" si="49"/>
        <v>2.857142857142847E-2</v>
      </c>
      <c r="S257" s="44" t="str">
        <f t="shared" si="50"/>
        <v>GROWTH</v>
      </c>
      <c r="T257" s="43">
        <v>130</v>
      </c>
      <c r="U257" s="46" t="str">
        <f t="shared" si="51"/>
        <v>Apr</v>
      </c>
      <c r="V257" s="42">
        <v>130</v>
      </c>
      <c r="W257" s="47">
        <f t="shared" si="52"/>
        <v>50</v>
      </c>
      <c r="X257" s="48">
        <f t="shared" si="53"/>
        <v>0.38461538461538458</v>
      </c>
      <c r="Y257" s="47" t="str">
        <f t="shared" si="54"/>
        <v>GROWTH</v>
      </c>
      <c r="Z257" s="138">
        <v>0</v>
      </c>
      <c r="AA257" s="133"/>
      <c r="AB257" s="133" t="s">
        <v>121</v>
      </c>
      <c r="AC257" s="133" t="s">
        <v>121</v>
      </c>
      <c r="AD257" s="27">
        <f t="shared" si="55"/>
        <v>0</v>
      </c>
    </row>
    <row r="258" spans="1:30" s="139" customFormat="1" ht="13.8">
      <c r="A258" s="133" t="s">
        <v>121</v>
      </c>
      <c r="B258" s="141" t="s">
        <v>814</v>
      </c>
      <c r="C258" s="135" t="s">
        <v>817</v>
      </c>
      <c r="D258" s="135">
        <v>1000000718</v>
      </c>
      <c r="E258" s="136" t="s">
        <v>818</v>
      </c>
      <c r="F258" s="137">
        <v>38642</v>
      </c>
      <c r="G258" s="40" t="str">
        <f t="shared" si="56"/>
        <v>Targeted Dealer</v>
      </c>
      <c r="H258" s="40"/>
      <c r="I258" s="41">
        <v>1270</v>
      </c>
      <c r="J258" s="41">
        <f t="shared" si="57"/>
        <v>1185.3333333333335</v>
      </c>
      <c r="K258" s="43">
        <v>580</v>
      </c>
      <c r="L258" s="43">
        <f t="shared" ref="L258:L321" si="58">I258-K258</f>
        <v>690</v>
      </c>
      <c r="M258" s="43">
        <f t="shared" ref="M258:M321" si="59">IFERROR((K258/J258%),"-")</f>
        <v>48.931383577052863</v>
      </c>
      <c r="N258" s="42">
        <v>1440</v>
      </c>
      <c r="O258" s="45" t="str">
        <f t="shared" ref="O258:O321" si="60">IF(F258&lt;=$P$2,"Mar","")</f>
        <v>Mar</v>
      </c>
      <c r="P258" s="42">
        <f t="shared" ref="P258:P321" si="61">N258</f>
        <v>1440</v>
      </c>
      <c r="Q258" s="44">
        <f t="shared" ref="Q258:Q321" si="62">K258-P258</f>
        <v>-860</v>
      </c>
      <c r="R258" s="45">
        <f t="shared" ref="R258:R321" si="63">IFERROR(IF(O258="Mar",(K258/P258-1))," ")</f>
        <v>-0.59722222222222221</v>
      </c>
      <c r="S258" s="44" t="str">
        <f t="shared" ref="S258:S321" si="64">IF(N258&gt;0,IF(O258="","-",IF(R258&lt;0%,"DEGROWTH","GROWTH")))</f>
        <v>DEGROWTH</v>
      </c>
      <c r="T258" s="43">
        <v>410.5</v>
      </c>
      <c r="U258" s="46" t="str">
        <f t="shared" ref="U258:U321" si="65">IF(F258&lt;=$V$2,"Apr","")</f>
        <v>Apr</v>
      </c>
      <c r="V258" s="42">
        <v>410.5</v>
      </c>
      <c r="W258" s="47">
        <f t="shared" ref="W258:W321" si="66">K258-V258</f>
        <v>169.5</v>
      </c>
      <c r="X258" s="48">
        <f t="shared" ref="X258:X321" si="67">IFERROR(IF(U258="Apr",(K258/V258-1)),0)</f>
        <v>0.41291108404384902</v>
      </c>
      <c r="Y258" s="47" t="str">
        <f t="shared" ref="Y258:Y321" si="68">IF(T258&gt;0,IF(U258="","-",IF(X258&lt;0%,"DEGROWTH","GROWTH")))</f>
        <v>GROWTH</v>
      </c>
      <c r="Z258" s="138">
        <v>0</v>
      </c>
      <c r="AA258" s="133"/>
      <c r="AB258" s="133" t="s">
        <v>121</v>
      </c>
      <c r="AC258" s="133" t="s">
        <v>121</v>
      </c>
      <c r="AD258" s="27">
        <f t="shared" si="55"/>
        <v>0</v>
      </c>
    </row>
    <row r="259" spans="1:30" s="139" customFormat="1" ht="13.8">
      <c r="A259" s="133" t="s">
        <v>121</v>
      </c>
      <c r="B259" s="141" t="s">
        <v>814</v>
      </c>
      <c r="C259" s="135" t="s">
        <v>819</v>
      </c>
      <c r="D259" s="135">
        <v>1000000707</v>
      </c>
      <c r="E259" s="136" t="s">
        <v>820</v>
      </c>
      <c r="F259" s="137">
        <v>38687</v>
      </c>
      <c r="G259" s="40" t="str">
        <f t="shared" si="56"/>
        <v>Targeted Dealer</v>
      </c>
      <c r="H259" s="40"/>
      <c r="I259" s="41">
        <v>1515</v>
      </c>
      <c r="J259" s="41">
        <f t="shared" si="57"/>
        <v>1414</v>
      </c>
      <c r="K259" s="43">
        <v>1938</v>
      </c>
      <c r="L259" s="43">
        <f t="shared" si="58"/>
        <v>-423</v>
      </c>
      <c r="M259" s="43">
        <f t="shared" si="59"/>
        <v>137.05799151343706</v>
      </c>
      <c r="N259" s="42">
        <v>2579.25</v>
      </c>
      <c r="O259" s="45" t="str">
        <f t="shared" si="60"/>
        <v>Mar</v>
      </c>
      <c r="P259" s="42">
        <f t="shared" si="61"/>
        <v>2579.25</v>
      </c>
      <c r="Q259" s="44">
        <f t="shared" si="62"/>
        <v>-641.25</v>
      </c>
      <c r="R259" s="45">
        <f t="shared" si="63"/>
        <v>-0.24861878453038677</v>
      </c>
      <c r="S259" s="44" t="str">
        <f t="shared" si="64"/>
        <v>DEGROWTH</v>
      </c>
      <c r="T259" s="43">
        <v>1293.5</v>
      </c>
      <c r="U259" s="46" t="str">
        <f t="shared" si="65"/>
        <v>Apr</v>
      </c>
      <c r="V259" s="42">
        <v>1293.5</v>
      </c>
      <c r="W259" s="47">
        <f t="shared" si="66"/>
        <v>644.5</v>
      </c>
      <c r="X259" s="48">
        <f t="shared" si="67"/>
        <v>0.49826053343641274</v>
      </c>
      <c r="Y259" s="47" t="str">
        <f t="shared" si="68"/>
        <v>GROWTH</v>
      </c>
      <c r="Z259" s="138">
        <v>0</v>
      </c>
      <c r="AA259" s="133"/>
      <c r="AB259" s="133" t="s">
        <v>121</v>
      </c>
      <c r="AC259" s="133" t="s">
        <v>121</v>
      </c>
      <c r="AD259" s="27">
        <f t="shared" si="55"/>
        <v>0</v>
      </c>
    </row>
    <row r="260" spans="1:30" s="139" customFormat="1" ht="13.8">
      <c r="A260" s="133" t="s">
        <v>121</v>
      </c>
      <c r="B260" s="141" t="s">
        <v>814</v>
      </c>
      <c r="C260" s="135" t="s">
        <v>821</v>
      </c>
      <c r="D260" s="135">
        <v>1000000719</v>
      </c>
      <c r="E260" s="136" t="s">
        <v>822</v>
      </c>
      <c r="F260" s="137">
        <v>40081</v>
      </c>
      <c r="G260" s="40" t="str">
        <f t="shared" si="56"/>
        <v>Targeted Dealer</v>
      </c>
      <c r="H260" s="40"/>
      <c r="I260" s="41">
        <v>120</v>
      </c>
      <c r="J260" s="41">
        <f t="shared" si="57"/>
        <v>112</v>
      </c>
      <c r="K260" s="43">
        <v>40</v>
      </c>
      <c r="L260" s="43">
        <f t="shared" si="58"/>
        <v>80</v>
      </c>
      <c r="M260" s="43">
        <f t="shared" si="59"/>
        <v>35.714285714285708</v>
      </c>
      <c r="N260" s="42">
        <v>0</v>
      </c>
      <c r="O260" s="45" t="str">
        <f t="shared" si="60"/>
        <v>Mar</v>
      </c>
      <c r="P260" s="42">
        <f t="shared" si="61"/>
        <v>0</v>
      </c>
      <c r="Q260" s="44">
        <f t="shared" si="62"/>
        <v>40</v>
      </c>
      <c r="R260" s="45" t="str">
        <f t="shared" si="63"/>
        <v xml:space="preserve"> </v>
      </c>
      <c r="S260" s="44" t="b">
        <f t="shared" si="64"/>
        <v>0</v>
      </c>
      <c r="T260" s="43">
        <v>0</v>
      </c>
      <c r="U260" s="46" t="str">
        <f t="shared" si="65"/>
        <v>Apr</v>
      </c>
      <c r="V260" s="42">
        <v>0</v>
      </c>
      <c r="W260" s="47">
        <f t="shared" si="66"/>
        <v>40</v>
      </c>
      <c r="X260" s="48">
        <f t="shared" si="67"/>
        <v>0</v>
      </c>
      <c r="Y260" s="47" t="b">
        <f t="shared" si="68"/>
        <v>0</v>
      </c>
      <c r="Z260" s="138">
        <v>0</v>
      </c>
      <c r="AA260" s="133"/>
      <c r="AB260" s="133" t="s">
        <v>121</v>
      </c>
      <c r="AC260" s="133" t="s">
        <v>121</v>
      </c>
      <c r="AD260" s="27">
        <f t="shared" ref="AD260:AD323" si="69">IF(K260=0,1,0)</f>
        <v>0</v>
      </c>
    </row>
    <row r="261" spans="1:30" s="139" customFormat="1" ht="13.8">
      <c r="A261" s="133" t="s">
        <v>121</v>
      </c>
      <c r="B261" s="141" t="s">
        <v>814</v>
      </c>
      <c r="C261" s="135" t="s">
        <v>823</v>
      </c>
      <c r="D261" s="135">
        <v>1000000720</v>
      </c>
      <c r="E261" s="136" t="s">
        <v>824</v>
      </c>
      <c r="F261" s="137">
        <v>41537</v>
      </c>
      <c r="G261" s="40" t="str">
        <f t="shared" si="56"/>
        <v>Targeted Dealer</v>
      </c>
      <c r="H261" s="40"/>
      <c r="I261" s="41">
        <v>180</v>
      </c>
      <c r="J261" s="41">
        <f t="shared" si="57"/>
        <v>168</v>
      </c>
      <c r="K261" s="43">
        <v>92.5</v>
      </c>
      <c r="L261" s="43">
        <f t="shared" si="58"/>
        <v>87.5</v>
      </c>
      <c r="M261" s="43">
        <f t="shared" si="59"/>
        <v>55.05952380952381</v>
      </c>
      <c r="N261" s="42">
        <v>237</v>
      </c>
      <c r="O261" s="45" t="str">
        <f t="shared" si="60"/>
        <v>Mar</v>
      </c>
      <c r="P261" s="42">
        <f t="shared" si="61"/>
        <v>237</v>
      </c>
      <c r="Q261" s="44">
        <f t="shared" si="62"/>
        <v>-144.5</v>
      </c>
      <c r="R261" s="45">
        <f t="shared" si="63"/>
        <v>-0.60970464135021096</v>
      </c>
      <c r="S261" s="44" t="str">
        <f t="shared" si="64"/>
        <v>DEGROWTH</v>
      </c>
      <c r="T261" s="43">
        <v>160</v>
      </c>
      <c r="U261" s="46" t="str">
        <f t="shared" si="65"/>
        <v>Apr</v>
      </c>
      <c r="V261" s="42">
        <v>160</v>
      </c>
      <c r="W261" s="47">
        <f t="shared" si="66"/>
        <v>-67.5</v>
      </c>
      <c r="X261" s="48">
        <f t="shared" si="67"/>
        <v>-0.421875</v>
      </c>
      <c r="Y261" s="47" t="str">
        <f t="shared" si="68"/>
        <v>DEGROWTH</v>
      </c>
      <c r="Z261" s="138">
        <v>0</v>
      </c>
      <c r="AA261" s="133"/>
      <c r="AB261" s="133" t="s">
        <v>121</v>
      </c>
      <c r="AC261" s="133" t="s">
        <v>121</v>
      </c>
      <c r="AD261" s="27">
        <f t="shared" si="69"/>
        <v>0</v>
      </c>
    </row>
    <row r="262" spans="1:30" s="139" customFormat="1" ht="13.8">
      <c r="A262" s="133" t="s">
        <v>121</v>
      </c>
      <c r="B262" s="141" t="s">
        <v>814</v>
      </c>
      <c r="C262" s="135" t="s">
        <v>825</v>
      </c>
      <c r="D262" s="135">
        <v>1000000716</v>
      </c>
      <c r="E262" s="136" t="s">
        <v>826</v>
      </c>
      <c r="F262" s="137">
        <v>42580</v>
      </c>
      <c r="G262" s="40" t="str">
        <f t="shared" si="56"/>
        <v>Targeted Dealer</v>
      </c>
      <c r="H262" s="40"/>
      <c r="I262" s="41">
        <v>1235</v>
      </c>
      <c r="J262" s="41">
        <f t="shared" si="57"/>
        <v>1152.6666666666665</v>
      </c>
      <c r="K262" s="43">
        <v>701.75</v>
      </c>
      <c r="L262" s="43">
        <f t="shared" si="58"/>
        <v>533.25</v>
      </c>
      <c r="M262" s="43">
        <f t="shared" si="59"/>
        <v>60.880566801619437</v>
      </c>
      <c r="N262" s="42">
        <v>1240</v>
      </c>
      <c r="O262" s="45" t="str">
        <f t="shared" si="60"/>
        <v>Mar</v>
      </c>
      <c r="P262" s="42">
        <f t="shared" si="61"/>
        <v>1240</v>
      </c>
      <c r="Q262" s="44">
        <f t="shared" si="62"/>
        <v>-538.25</v>
      </c>
      <c r="R262" s="45">
        <f t="shared" si="63"/>
        <v>-0.4340725806451613</v>
      </c>
      <c r="S262" s="44" t="str">
        <f t="shared" si="64"/>
        <v>DEGROWTH</v>
      </c>
      <c r="T262" s="43">
        <v>820</v>
      </c>
      <c r="U262" s="46" t="str">
        <f t="shared" si="65"/>
        <v>Apr</v>
      </c>
      <c r="V262" s="42">
        <v>820</v>
      </c>
      <c r="W262" s="47">
        <f t="shared" si="66"/>
        <v>-118.25</v>
      </c>
      <c r="X262" s="48">
        <f t="shared" si="67"/>
        <v>-0.14420731707317069</v>
      </c>
      <c r="Y262" s="47" t="str">
        <f t="shared" si="68"/>
        <v>DEGROWTH</v>
      </c>
      <c r="Z262" s="138">
        <v>0</v>
      </c>
      <c r="AA262" s="133"/>
      <c r="AB262" s="133" t="s">
        <v>121</v>
      </c>
      <c r="AC262" s="133" t="s">
        <v>121</v>
      </c>
      <c r="AD262" s="27">
        <f t="shared" si="69"/>
        <v>0</v>
      </c>
    </row>
    <row r="263" spans="1:30" s="139" customFormat="1" ht="13.8">
      <c r="A263" s="133" t="s">
        <v>121</v>
      </c>
      <c r="B263" s="141" t="s">
        <v>814</v>
      </c>
      <c r="C263" s="135" t="s">
        <v>827</v>
      </c>
      <c r="D263" s="135">
        <v>1000000717</v>
      </c>
      <c r="E263" s="136" t="s">
        <v>828</v>
      </c>
      <c r="F263" s="137">
        <v>42648</v>
      </c>
      <c r="G263" s="40" t="str">
        <f t="shared" si="56"/>
        <v>Targeted Dealer</v>
      </c>
      <c r="H263" s="40"/>
      <c r="I263" s="41">
        <v>160</v>
      </c>
      <c r="J263" s="41">
        <f t="shared" si="57"/>
        <v>149.33333333333331</v>
      </c>
      <c r="K263" s="43">
        <v>0</v>
      </c>
      <c r="L263" s="43">
        <f t="shared" si="58"/>
        <v>160</v>
      </c>
      <c r="M263" s="43">
        <f t="shared" si="59"/>
        <v>0</v>
      </c>
      <c r="N263" s="42">
        <v>27.5</v>
      </c>
      <c r="O263" s="45" t="str">
        <f t="shared" si="60"/>
        <v>Mar</v>
      </c>
      <c r="P263" s="42">
        <f t="shared" si="61"/>
        <v>27.5</v>
      </c>
      <c r="Q263" s="44">
        <f t="shared" si="62"/>
        <v>-27.5</v>
      </c>
      <c r="R263" s="45">
        <f t="shared" si="63"/>
        <v>-1</v>
      </c>
      <c r="S263" s="44" t="str">
        <f t="shared" si="64"/>
        <v>DEGROWTH</v>
      </c>
      <c r="T263" s="43">
        <v>80</v>
      </c>
      <c r="U263" s="46" t="str">
        <f t="shared" si="65"/>
        <v>Apr</v>
      </c>
      <c r="V263" s="42">
        <v>80</v>
      </c>
      <c r="W263" s="47">
        <f t="shared" si="66"/>
        <v>-80</v>
      </c>
      <c r="X263" s="48">
        <f t="shared" si="67"/>
        <v>-1</v>
      </c>
      <c r="Y263" s="47" t="str">
        <f t="shared" si="68"/>
        <v>DEGROWTH</v>
      </c>
      <c r="Z263" s="138">
        <v>0</v>
      </c>
      <c r="AA263" s="133"/>
      <c r="AB263" s="133" t="s">
        <v>121</v>
      </c>
      <c r="AC263" s="133" t="s">
        <v>121</v>
      </c>
      <c r="AD263" s="27">
        <f t="shared" si="69"/>
        <v>1</v>
      </c>
    </row>
    <row r="264" spans="1:30" s="139" customFormat="1" ht="13.8">
      <c r="A264" s="133" t="s">
        <v>121</v>
      </c>
      <c r="B264" s="141" t="s">
        <v>814</v>
      </c>
      <c r="C264" s="135" t="s">
        <v>833</v>
      </c>
      <c r="D264" s="135">
        <v>1000001057</v>
      </c>
      <c r="E264" s="136" t="s">
        <v>834</v>
      </c>
      <c r="F264" s="137">
        <v>43848</v>
      </c>
      <c r="G264" s="40" t="str">
        <f t="shared" si="56"/>
        <v>Targeted Dealer</v>
      </c>
      <c r="H264" s="40"/>
      <c r="I264" s="41">
        <v>80</v>
      </c>
      <c r="J264" s="41">
        <f t="shared" si="57"/>
        <v>74.666666666666657</v>
      </c>
      <c r="K264" s="43">
        <v>0</v>
      </c>
      <c r="L264" s="43">
        <f t="shared" si="58"/>
        <v>80</v>
      </c>
      <c r="M264" s="43">
        <f t="shared" si="59"/>
        <v>0</v>
      </c>
      <c r="N264" s="42">
        <v>182.5</v>
      </c>
      <c r="O264" s="45" t="str">
        <f t="shared" si="60"/>
        <v>Mar</v>
      </c>
      <c r="P264" s="42">
        <f t="shared" si="61"/>
        <v>182.5</v>
      </c>
      <c r="Q264" s="44">
        <f t="shared" si="62"/>
        <v>-182.5</v>
      </c>
      <c r="R264" s="45">
        <f t="shared" si="63"/>
        <v>-1</v>
      </c>
      <c r="S264" s="44" t="str">
        <f t="shared" si="64"/>
        <v>DEGROWTH</v>
      </c>
      <c r="T264" s="43">
        <v>100</v>
      </c>
      <c r="U264" s="46" t="str">
        <f t="shared" si="65"/>
        <v>Apr</v>
      </c>
      <c r="V264" s="42">
        <v>100</v>
      </c>
      <c r="W264" s="47">
        <f t="shared" si="66"/>
        <v>-100</v>
      </c>
      <c r="X264" s="48">
        <f t="shared" si="67"/>
        <v>-1</v>
      </c>
      <c r="Y264" s="47" t="str">
        <f t="shared" si="68"/>
        <v>DEGROWTH</v>
      </c>
      <c r="Z264" s="138">
        <v>0</v>
      </c>
      <c r="AA264" s="133"/>
      <c r="AB264" s="133" t="s">
        <v>121</v>
      </c>
      <c r="AC264" s="133" t="s">
        <v>121</v>
      </c>
      <c r="AD264" s="27">
        <f t="shared" si="69"/>
        <v>1</v>
      </c>
    </row>
    <row r="265" spans="1:30" s="139" customFormat="1" ht="13.8">
      <c r="A265" s="133" t="s">
        <v>121</v>
      </c>
      <c r="B265" s="141" t="s">
        <v>814</v>
      </c>
      <c r="C265" s="135" t="s">
        <v>835</v>
      </c>
      <c r="D265" s="135">
        <v>1000001062</v>
      </c>
      <c r="E265" s="136" t="s">
        <v>836</v>
      </c>
      <c r="F265" s="137">
        <v>44001</v>
      </c>
      <c r="G265" s="40" t="str">
        <f t="shared" si="56"/>
        <v>Targeted Dealer</v>
      </c>
      <c r="H265" s="40"/>
      <c r="I265" s="41">
        <v>225</v>
      </c>
      <c r="J265" s="41">
        <f t="shared" si="57"/>
        <v>210</v>
      </c>
      <c r="K265" s="43">
        <v>60</v>
      </c>
      <c r="L265" s="43">
        <f t="shared" si="58"/>
        <v>165</v>
      </c>
      <c r="M265" s="43">
        <f t="shared" si="59"/>
        <v>28.571428571428569</v>
      </c>
      <c r="N265" s="42">
        <v>284.5</v>
      </c>
      <c r="O265" s="45" t="str">
        <f t="shared" si="60"/>
        <v>Mar</v>
      </c>
      <c r="P265" s="42">
        <f t="shared" si="61"/>
        <v>284.5</v>
      </c>
      <c r="Q265" s="44">
        <f t="shared" si="62"/>
        <v>-224.5</v>
      </c>
      <c r="R265" s="45">
        <f t="shared" si="63"/>
        <v>-0.78910369068541297</v>
      </c>
      <c r="S265" s="44" t="str">
        <f t="shared" si="64"/>
        <v>DEGROWTH</v>
      </c>
      <c r="T265" s="43">
        <v>200</v>
      </c>
      <c r="U265" s="46" t="str">
        <f t="shared" si="65"/>
        <v>Apr</v>
      </c>
      <c r="V265" s="42">
        <v>200</v>
      </c>
      <c r="W265" s="47">
        <f t="shared" si="66"/>
        <v>-140</v>
      </c>
      <c r="X265" s="48">
        <f t="shared" si="67"/>
        <v>-0.7</v>
      </c>
      <c r="Y265" s="47" t="str">
        <f t="shared" si="68"/>
        <v>DEGROWTH</v>
      </c>
      <c r="Z265" s="138">
        <v>0</v>
      </c>
      <c r="AA265" s="133"/>
      <c r="AB265" s="133" t="s">
        <v>121</v>
      </c>
      <c r="AC265" s="133" t="s">
        <v>121</v>
      </c>
      <c r="AD265" s="27">
        <f t="shared" si="69"/>
        <v>0</v>
      </c>
    </row>
    <row r="266" spans="1:30" s="139" customFormat="1" ht="13.8">
      <c r="A266" s="133" t="s">
        <v>121</v>
      </c>
      <c r="B266" s="141" t="s">
        <v>814</v>
      </c>
      <c r="C266" s="135" t="s">
        <v>839</v>
      </c>
      <c r="D266" s="135">
        <v>1000002618</v>
      </c>
      <c r="E266" s="136" t="s">
        <v>840</v>
      </c>
      <c r="F266" s="137">
        <v>44627</v>
      </c>
      <c r="G266" s="40" t="str">
        <f t="shared" si="56"/>
        <v>Targeted Dealer</v>
      </c>
      <c r="H266" s="40"/>
      <c r="I266" s="41">
        <v>165</v>
      </c>
      <c r="J266" s="41">
        <f t="shared" si="57"/>
        <v>154</v>
      </c>
      <c r="K266" s="43">
        <v>135</v>
      </c>
      <c r="L266" s="43">
        <f t="shared" si="58"/>
        <v>30</v>
      </c>
      <c r="M266" s="43">
        <f t="shared" si="59"/>
        <v>87.662337662337663</v>
      </c>
      <c r="N266" s="42">
        <v>157</v>
      </c>
      <c r="O266" s="45" t="str">
        <f t="shared" si="60"/>
        <v>Mar</v>
      </c>
      <c r="P266" s="42">
        <f t="shared" si="61"/>
        <v>157</v>
      </c>
      <c r="Q266" s="44">
        <f t="shared" si="62"/>
        <v>-22</v>
      </c>
      <c r="R266" s="45">
        <f t="shared" si="63"/>
        <v>-0.14012738853503182</v>
      </c>
      <c r="S266" s="44" t="str">
        <f t="shared" si="64"/>
        <v>DEGROWTH</v>
      </c>
      <c r="T266" s="43">
        <v>160</v>
      </c>
      <c r="U266" s="46" t="str">
        <f t="shared" si="65"/>
        <v>Apr</v>
      </c>
      <c r="V266" s="42">
        <v>160</v>
      </c>
      <c r="W266" s="47">
        <f t="shared" si="66"/>
        <v>-25</v>
      </c>
      <c r="X266" s="48">
        <f t="shared" si="67"/>
        <v>-0.15625</v>
      </c>
      <c r="Y266" s="47" t="str">
        <f t="shared" si="68"/>
        <v>DEGROWTH</v>
      </c>
      <c r="Z266" s="138">
        <v>0</v>
      </c>
      <c r="AA266" s="133"/>
      <c r="AB266" s="133" t="s">
        <v>121</v>
      </c>
      <c r="AC266" s="133" t="s">
        <v>121</v>
      </c>
      <c r="AD266" s="27">
        <f t="shared" si="69"/>
        <v>0</v>
      </c>
    </row>
    <row r="267" spans="1:30" s="139" customFormat="1" ht="13.8">
      <c r="A267" s="133" t="s">
        <v>121</v>
      </c>
      <c r="B267" s="141" t="s">
        <v>814</v>
      </c>
      <c r="C267" s="135" t="s">
        <v>841</v>
      </c>
      <c r="D267" s="135">
        <v>1000002758</v>
      </c>
      <c r="E267" s="136" t="s">
        <v>842</v>
      </c>
      <c r="F267" s="137">
        <v>44704</v>
      </c>
      <c r="G267" s="40" t="str">
        <f t="shared" si="56"/>
        <v>Targeted Dealer</v>
      </c>
      <c r="H267" s="40"/>
      <c r="I267" s="41">
        <v>45</v>
      </c>
      <c r="J267" s="41">
        <f t="shared" si="57"/>
        <v>42</v>
      </c>
      <c r="K267" s="43">
        <v>15</v>
      </c>
      <c r="L267" s="43">
        <f t="shared" si="58"/>
        <v>30</v>
      </c>
      <c r="M267" s="43">
        <f t="shared" si="59"/>
        <v>35.714285714285715</v>
      </c>
      <c r="N267" s="42">
        <v>15</v>
      </c>
      <c r="O267" s="45" t="str">
        <f t="shared" si="60"/>
        <v>Mar</v>
      </c>
      <c r="P267" s="42">
        <f t="shared" si="61"/>
        <v>15</v>
      </c>
      <c r="Q267" s="44">
        <f t="shared" si="62"/>
        <v>0</v>
      </c>
      <c r="R267" s="45">
        <f t="shared" si="63"/>
        <v>0</v>
      </c>
      <c r="S267" s="44" t="str">
        <f t="shared" si="64"/>
        <v>GROWTH</v>
      </c>
      <c r="T267" s="43">
        <v>0</v>
      </c>
      <c r="U267" s="46" t="str">
        <f t="shared" si="65"/>
        <v>Apr</v>
      </c>
      <c r="V267" s="42">
        <v>0</v>
      </c>
      <c r="W267" s="47">
        <f t="shared" si="66"/>
        <v>15</v>
      </c>
      <c r="X267" s="48">
        <f t="shared" si="67"/>
        <v>0</v>
      </c>
      <c r="Y267" s="47" t="b">
        <f t="shared" si="68"/>
        <v>0</v>
      </c>
      <c r="Z267" s="138">
        <v>0</v>
      </c>
      <c r="AA267" s="133"/>
      <c r="AB267" s="133" t="s">
        <v>121</v>
      </c>
      <c r="AC267" s="133" t="s">
        <v>121</v>
      </c>
      <c r="AD267" s="27">
        <f t="shared" si="69"/>
        <v>0</v>
      </c>
    </row>
    <row r="268" spans="1:30" s="139" customFormat="1" ht="13.8">
      <c r="A268" s="133" t="s">
        <v>121</v>
      </c>
      <c r="B268" s="141" t="s">
        <v>814</v>
      </c>
      <c r="C268" s="135" t="s">
        <v>843</v>
      </c>
      <c r="D268" s="135">
        <v>1000002759</v>
      </c>
      <c r="E268" s="136" t="s">
        <v>844</v>
      </c>
      <c r="F268" s="137">
        <v>44704</v>
      </c>
      <c r="G268" s="40" t="str">
        <f t="shared" si="56"/>
        <v>Targeted Dealer</v>
      </c>
      <c r="H268" s="40"/>
      <c r="I268" s="41">
        <v>140</v>
      </c>
      <c r="J268" s="41">
        <f t="shared" si="57"/>
        <v>130.66666666666669</v>
      </c>
      <c r="K268" s="43">
        <v>120</v>
      </c>
      <c r="L268" s="43">
        <f t="shared" si="58"/>
        <v>20</v>
      </c>
      <c r="M268" s="43">
        <f t="shared" si="59"/>
        <v>91.836734693877531</v>
      </c>
      <c r="N268" s="42">
        <v>97.5</v>
      </c>
      <c r="O268" s="45" t="str">
        <f t="shared" si="60"/>
        <v>Mar</v>
      </c>
      <c r="P268" s="42">
        <f t="shared" si="61"/>
        <v>97.5</v>
      </c>
      <c r="Q268" s="44">
        <f t="shared" si="62"/>
        <v>22.5</v>
      </c>
      <c r="R268" s="45">
        <f t="shared" si="63"/>
        <v>0.23076923076923084</v>
      </c>
      <c r="S268" s="44" t="str">
        <f t="shared" si="64"/>
        <v>GROWTH</v>
      </c>
      <c r="T268" s="43">
        <v>80</v>
      </c>
      <c r="U268" s="46" t="str">
        <f t="shared" si="65"/>
        <v>Apr</v>
      </c>
      <c r="V268" s="42">
        <v>80</v>
      </c>
      <c r="W268" s="47">
        <f t="shared" si="66"/>
        <v>40</v>
      </c>
      <c r="X268" s="48">
        <f t="shared" si="67"/>
        <v>0.5</v>
      </c>
      <c r="Y268" s="47" t="str">
        <f t="shared" si="68"/>
        <v>GROWTH</v>
      </c>
      <c r="Z268" s="138">
        <v>0</v>
      </c>
      <c r="AA268" s="133"/>
      <c r="AB268" s="133" t="s">
        <v>121</v>
      </c>
      <c r="AC268" s="133" t="s">
        <v>121</v>
      </c>
      <c r="AD268" s="27">
        <f t="shared" si="69"/>
        <v>0</v>
      </c>
    </row>
    <row r="269" spans="1:30" s="139" customFormat="1" ht="13.8">
      <c r="A269" s="133" t="s">
        <v>121</v>
      </c>
      <c r="B269" s="141" t="s">
        <v>814</v>
      </c>
      <c r="C269" s="135" t="s">
        <v>845</v>
      </c>
      <c r="D269" s="135">
        <v>1000002760</v>
      </c>
      <c r="E269" s="136" t="s">
        <v>846</v>
      </c>
      <c r="F269" s="137">
        <v>44704</v>
      </c>
      <c r="G269" s="40" t="str">
        <f t="shared" si="56"/>
        <v>Targeted Dealer</v>
      </c>
      <c r="H269" s="40"/>
      <c r="I269" s="41">
        <v>45</v>
      </c>
      <c r="J269" s="41">
        <f t="shared" si="57"/>
        <v>42</v>
      </c>
      <c r="K269" s="43">
        <v>0</v>
      </c>
      <c r="L269" s="43">
        <f t="shared" si="58"/>
        <v>45</v>
      </c>
      <c r="M269" s="43">
        <f t="shared" si="59"/>
        <v>0</v>
      </c>
      <c r="N269" s="42">
        <v>69</v>
      </c>
      <c r="O269" s="45" t="str">
        <f t="shared" si="60"/>
        <v>Mar</v>
      </c>
      <c r="P269" s="42">
        <f t="shared" si="61"/>
        <v>69</v>
      </c>
      <c r="Q269" s="44">
        <f t="shared" si="62"/>
        <v>-69</v>
      </c>
      <c r="R269" s="45">
        <f t="shared" si="63"/>
        <v>-1</v>
      </c>
      <c r="S269" s="44" t="str">
        <f t="shared" si="64"/>
        <v>DEGROWTH</v>
      </c>
      <c r="T269" s="43">
        <v>55</v>
      </c>
      <c r="U269" s="46" t="str">
        <f t="shared" si="65"/>
        <v>Apr</v>
      </c>
      <c r="V269" s="42">
        <v>55</v>
      </c>
      <c r="W269" s="47">
        <f t="shared" si="66"/>
        <v>-55</v>
      </c>
      <c r="X269" s="48">
        <f t="shared" si="67"/>
        <v>-1</v>
      </c>
      <c r="Y269" s="47" t="str">
        <f t="shared" si="68"/>
        <v>DEGROWTH</v>
      </c>
      <c r="Z269" s="138">
        <v>0</v>
      </c>
      <c r="AA269" s="133"/>
      <c r="AB269" s="133" t="s">
        <v>121</v>
      </c>
      <c r="AC269" s="133" t="s">
        <v>121</v>
      </c>
      <c r="AD269" s="27">
        <f t="shared" si="69"/>
        <v>1</v>
      </c>
    </row>
    <row r="270" spans="1:30" s="139" customFormat="1" ht="13.8">
      <c r="A270" s="133" t="s">
        <v>121</v>
      </c>
      <c r="B270" s="141" t="s">
        <v>814</v>
      </c>
      <c r="C270" s="135" t="s">
        <v>847</v>
      </c>
      <c r="D270" s="135">
        <v>1000002764</v>
      </c>
      <c r="E270" s="136" t="s">
        <v>848</v>
      </c>
      <c r="F270" s="137">
        <v>44711</v>
      </c>
      <c r="G270" s="40" t="str">
        <f t="shared" si="56"/>
        <v>Targeted Dealer</v>
      </c>
      <c r="H270" s="40"/>
      <c r="I270" s="41">
        <v>50</v>
      </c>
      <c r="J270" s="41">
        <f t="shared" si="57"/>
        <v>46.666666666666671</v>
      </c>
      <c r="K270" s="43">
        <v>0</v>
      </c>
      <c r="L270" s="43">
        <f t="shared" si="58"/>
        <v>50</v>
      </c>
      <c r="M270" s="43">
        <f t="shared" si="59"/>
        <v>0</v>
      </c>
      <c r="N270" s="42">
        <v>45</v>
      </c>
      <c r="O270" s="45" t="str">
        <f t="shared" si="60"/>
        <v>Mar</v>
      </c>
      <c r="P270" s="42">
        <f t="shared" si="61"/>
        <v>45</v>
      </c>
      <c r="Q270" s="44">
        <f t="shared" si="62"/>
        <v>-45</v>
      </c>
      <c r="R270" s="45">
        <f t="shared" si="63"/>
        <v>-1</v>
      </c>
      <c r="S270" s="44" t="str">
        <f t="shared" si="64"/>
        <v>DEGROWTH</v>
      </c>
      <c r="T270" s="43">
        <v>0</v>
      </c>
      <c r="U270" s="46" t="str">
        <f t="shared" si="65"/>
        <v>Apr</v>
      </c>
      <c r="V270" s="42">
        <v>0</v>
      </c>
      <c r="W270" s="47">
        <f t="shared" si="66"/>
        <v>0</v>
      </c>
      <c r="X270" s="48">
        <f t="shared" si="67"/>
        <v>0</v>
      </c>
      <c r="Y270" s="47" t="b">
        <f t="shared" si="68"/>
        <v>0</v>
      </c>
      <c r="Z270" s="138">
        <v>0</v>
      </c>
      <c r="AA270" s="133"/>
      <c r="AB270" s="133" t="s">
        <v>121</v>
      </c>
      <c r="AC270" s="133" t="s">
        <v>121</v>
      </c>
      <c r="AD270" s="27">
        <f t="shared" si="69"/>
        <v>1</v>
      </c>
    </row>
    <row r="271" spans="1:30" s="139" customFormat="1" ht="13.8">
      <c r="A271" s="133" t="s">
        <v>121</v>
      </c>
      <c r="B271" s="141" t="s">
        <v>814</v>
      </c>
      <c r="C271" s="140" t="s">
        <v>851</v>
      </c>
      <c r="D271" s="135">
        <v>1000003503</v>
      </c>
      <c r="E271" s="140" t="s">
        <v>852</v>
      </c>
      <c r="F271" s="137">
        <v>45042</v>
      </c>
      <c r="G271" s="40" t="str">
        <f t="shared" si="56"/>
        <v>Targeted Dealer</v>
      </c>
      <c r="H271" s="40"/>
      <c r="I271" s="41">
        <v>60</v>
      </c>
      <c r="J271" s="41">
        <f t="shared" si="57"/>
        <v>56</v>
      </c>
      <c r="K271" s="43">
        <v>20</v>
      </c>
      <c r="L271" s="43">
        <f t="shared" si="58"/>
        <v>40</v>
      </c>
      <c r="M271" s="43">
        <f t="shared" si="59"/>
        <v>35.714285714285708</v>
      </c>
      <c r="N271" s="42">
        <v>20</v>
      </c>
      <c r="O271" s="45" t="str">
        <f t="shared" si="60"/>
        <v>Mar</v>
      </c>
      <c r="P271" s="42">
        <f t="shared" si="61"/>
        <v>20</v>
      </c>
      <c r="Q271" s="44">
        <f t="shared" si="62"/>
        <v>0</v>
      </c>
      <c r="R271" s="45">
        <f t="shared" si="63"/>
        <v>0</v>
      </c>
      <c r="S271" s="44" t="str">
        <f t="shared" si="64"/>
        <v>GROWTH</v>
      </c>
      <c r="T271" s="43">
        <v>19.5</v>
      </c>
      <c r="U271" s="46" t="str">
        <f t="shared" si="65"/>
        <v>Apr</v>
      </c>
      <c r="V271" s="42">
        <v>19.5</v>
      </c>
      <c r="W271" s="47">
        <f t="shared" si="66"/>
        <v>0.5</v>
      </c>
      <c r="X271" s="48">
        <f t="shared" si="67"/>
        <v>2.564102564102555E-2</v>
      </c>
      <c r="Y271" s="47" t="str">
        <f t="shared" si="68"/>
        <v>GROWTH</v>
      </c>
      <c r="Z271" s="138">
        <v>0</v>
      </c>
      <c r="AA271" s="133"/>
      <c r="AB271" s="133" t="s">
        <v>121</v>
      </c>
      <c r="AC271" s="133" t="s">
        <v>121</v>
      </c>
      <c r="AD271" s="27">
        <f t="shared" si="69"/>
        <v>0</v>
      </c>
    </row>
    <row r="272" spans="1:30" s="139" customFormat="1" ht="13.8">
      <c r="A272" s="133" t="s">
        <v>121</v>
      </c>
      <c r="B272" s="141" t="s">
        <v>814</v>
      </c>
      <c r="C272" s="140" t="s">
        <v>853</v>
      </c>
      <c r="D272" s="135">
        <v>1000003511</v>
      </c>
      <c r="E272" s="140" t="s">
        <v>854</v>
      </c>
      <c r="F272" s="137">
        <v>45056</v>
      </c>
      <c r="G272" s="40" t="str">
        <f t="shared" si="56"/>
        <v>Targeted Dealer</v>
      </c>
      <c r="H272" s="40"/>
      <c r="I272" s="41">
        <v>80</v>
      </c>
      <c r="J272" s="41">
        <f t="shared" si="57"/>
        <v>74.666666666666657</v>
      </c>
      <c r="K272" s="43">
        <v>50</v>
      </c>
      <c r="L272" s="43">
        <f t="shared" si="58"/>
        <v>30</v>
      </c>
      <c r="M272" s="43">
        <f t="shared" si="59"/>
        <v>66.964285714285722</v>
      </c>
      <c r="N272" s="42">
        <v>97.5</v>
      </c>
      <c r="O272" s="45" t="str">
        <f t="shared" si="60"/>
        <v>Mar</v>
      </c>
      <c r="P272" s="42">
        <f t="shared" si="61"/>
        <v>97.5</v>
      </c>
      <c r="Q272" s="44">
        <f t="shared" si="62"/>
        <v>-47.5</v>
      </c>
      <c r="R272" s="45">
        <f t="shared" si="63"/>
        <v>-0.48717948717948723</v>
      </c>
      <c r="S272" s="44" t="str">
        <f t="shared" si="64"/>
        <v>DEGROWTH</v>
      </c>
      <c r="T272" s="43">
        <v>40</v>
      </c>
      <c r="U272" s="46" t="str">
        <f t="shared" si="65"/>
        <v>Apr</v>
      </c>
      <c r="V272" s="42">
        <v>40</v>
      </c>
      <c r="W272" s="47">
        <f t="shared" si="66"/>
        <v>10</v>
      </c>
      <c r="X272" s="48">
        <f t="shared" si="67"/>
        <v>0.25</v>
      </c>
      <c r="Y272" s="47" t="str">
        <f t="shared" si="68"/>
        <v>GROWTH</v>
      </c>
      <c r="Z272" s="138">
        <v>0</v>
      </c>
      <c r="AA272" s="133"/>
      <c r="AB272" s="133" t="s">
        <v>121</v>
      </c>
      <c r="AC272" s="133" t="s">
        <v>121</v>
      </c>
      <c r="AD272" s="27">
        <f t="shared" si="69"/>
        <v>0</v>
      </c>
    </row>
    <row r="273" spans="1:30" s="139" customFormat="1" ht="13.8">
      <c r="A273" s="133" t="s">
        <v>121</v>
      </c>
      <c r="B273" s="141" t="s">
        <v>814</v>
      </c>
      <c r="C273" s="140" t="s">
        <v>857</v>
      </c>
      <c r="D273" s="135">
        <v>1000003519</v>
      </c>
      <c r="E273" s="140" t="s">
        <v>858</v>
      </c>
      <c r="F273" s="137">
        <v>45058</v>
      </c>
      <c r="G273" s="40" t="str">
        <f t="shared" si="56"/>
        <v>Targeted Dealer</v>
      </c>
      <c r="H273" s="40"/>
      <c r="I273" s="41">
        <v>195</v>
      </c>
      <c r="J273" s="41">
        <f t="shared" si="57"/>
        <v>182</v>
      </c>
      <c r="K273" s="43">
        <v>222.5</v>
      </c>
      <c r="L273" s="43">
        <f t="shared" si="58"/>
        <v>-27.5</v>
      </c>
      <c r="M273" s="43">
        <f t="shared" si="59"/>
        <v>122.25274725274726</v>
      </c>
      <c r="N273" s="42">
        <v>264</v>
      </c>
      <c r="O273" s="45" t="str">
        <f t="shared" si="60"/>
        <v>Mar</v>
      </c>
      <c r="P273" s="42">
        <f t="shared" si="61"/>
        <v>264</v>
      </c>
      <c r="Q273" s="44">
        <f t="shared" si="62"/>
        <v>-41.5</v>
      </c>
      <c r="R273" s="45">
        <f t="shared" si="63"/>
        <v>-0.15719696969696972</v>
      </c>
      <c r="S273" s="44" t="str">
        <f t="shared" si="64"/>
        <v>DEGROWTH</v>
      </c>
      <c r="T273" s="43">
        <v>182.5</v>
      </c>
      <c r="U273" s="46" t="str">
        <f t="shared" si="65"/>
        <v>Apr</v>
      </c>
      <c r="V273" s="42">
        <v>182.5</v>
      </c>
      <c r="W273" s="47">
        <f t="shared" si="66"/>
        <v>40</v>
      </c>
      <c r="X273" s="48">
        <f t="shared" si="67"/>
        <v>0.21917808219178081</v>
      </c>
      <c r="Y273" s="47" t="str">
        <f t="shared" si="68"/>
        <v>GROWTH</v>
      </c>
      <c r="Z273" s="138">
        <v>0</v>
      </c>
      <c r="AA273" s="133"/>
      <c r="AB273" s="133" t="s">
        <v>121</v>
      </c>
      <c r="AC273" s="133" t="s">
        <v>121</v>
      </c>
      <c r="AD273" s="27">
        <f t="shared" si="69"/>
        <v>0</v>
      </c>
    </row>
    <row r="274" spans="1:30" s="139" customFormat="1" ht="13.8">
      <c r="A274" s="133" t="s">
        <v>121</v>
      </c>
      <c r="B274" s="141" t="s">
        <v>814</v>
      </c>
      <c r="C274" s="141" t="s">
        <v>859</v>
      </c>
      <c r="D274" s="141">
        <v>1000003809</v>
      </c>
      <c r="E274" s="141" t="s">
        <v>860</v>
      </c>
      <c r="F274" s="137">
        <v>45289</v>
      </c>
      <c r="G274" s="40" t="str">
        <f t="shared" si="56"/>
        <v>Targeted Dealer</v>
      </c>
      <c r="H274" s="40"/>
      <c r="I274" s="41">
        <v>45</v>
      </c>
      <c r="J274" s="41">
        <f t="shared" si="57"/>
        <v>42</v>
      </c>
      <c r="K274" s="43">
        <v>40</v>
      </c>
      <c r="L274" s="43">
        <f t="shared" si="58"/>
        <v>5</v>
      </c>
      <c r="M274" s="43">
        <f t="shared" si="59"/>
        <v>95.238095238095241</v>
      </c>
      <c r="N274" s="42">
        <v>80</v>
      </c>
      <c r="O274" s="45" t="str">
        <f t="shared" si="60"/>
        <v>Mar</v>
      </c>
      <c r="P274" s="42">
        <f t="shared" si="61"/>
        <v>80</v>
      </c>
      <c r="Q274" s="44">
        <f t="shared" si="62"/>
        <v>-40</v>
      </c>
      <c r="R274" s="45">
        <f t="shared" si="63"/>
        <v>-0.5</v>
      </c>
      <c r="S274" s="44" t="str">
        <f t="shared" si="64"/>
        <v>DEGROWTH</v>
      </c>
      <c r="T274" s="43">
        <v>20</v>
      </c>
      <c r="U274" s="46" t="str">
        <f t="shared" si="65"/>
        <v>Apr</v>
      </c>
      <c r="V274" s="42">
        <v>20</v>
      </c>
      <c r="W274" s="47">
        <f t="shared" si="66"/>
        <v>20</v>
      </c>
      <c r="X274" s="48">
        <f t="shared" si="67"/>
        <v>1</v>
      </c>
      <c r="Y274" s="47" t="str">
        <f t="shared" si="68"/>
        <v>GROWTH</v>
      </c>
      <c r="Z274" s="138">
        <v>0</v>
      </c>
      <c r="AA274" s="133"/>
      <c r="AB274" s="133" t="s">
        <v>121</v>
      </c>
      <c r="AC274" s="133" t="s">
        <v>121</v>
      </c>
      <c r="AD274" s="27">
        <f t="shared" si="69"/>
        <v>0</v>
      </c>
    </row>
    <row r="275" spans="1:30" s="139" customFormat="1" ht="13.8">
      <c r="A275" s="133" t="s">
        <v>121</v>
      </c>
      <c r="B275" s="141" t="s">
        <v>27</v>
      </c>
      <c r="C275" s="135" t="s">
        <v>865</v>
      </c>
      <c r="D275" s="135">
        <v>1000000237</v>
      </c>
      <c r="E275" s="136" t="s">
        <v>866</v>
      </c>
      <c r="F275" s="137">
        <v>38385</v>
      </c>
      <c r="G275" s="40" t="str">
        <f t="shared" si="56"/>
        <v>Targeted Dealer</v>
      </c>
      <c r="H275" s="40"/>
      <c r="I275" s="41">
        <v>20</v>
      </c>
      <c r="J275" s="41">
        <f t="shared" si="57"/>
        <v>18.666666666666664</v>
      </c>
      <c r="K275" s="43">
        <v>0</v>
      </c>
      <c r="L275" s="43">
        <f t="shared" si="58"/>
        <v>20</v>
      </c>
      <c r="M275" s="43">
        <f t="shared" si="59"/>
        <v>0</v>
      </c>
      <c r="N275" s="42">
        <v>0</v>
      </c>
      <c r="O275" s="45" t="str">
        <f t="shared" si="60"/>
        <v>Mar</v>
      </c>
      <c r="P275" s="42">
        <f t="shared" si="61"/>
        <v>0</v>
      </c>
      <c r="Q275" s="44">
        <f t="shared" si="62"/>
        <v>0</v>
      </c>
      <c r="R275" s="45" t="str">
        <f t="shared" si="63"/>
        <v xml:space="preserve"> </v>
      </c>
      <c r="S275" s="44" t="b">
        <f t="shared" si="64"/>
        <v>0</v>
      </c>
      <c r="T275" s="43">
        <v>6</v>
      </c>
      <c r="U275" s="46" t="str">
        <f t="shared" si="65"/>
        <v>Apr</v>
      </c>
      <c r="V275" s="42">
        <v>6</v>
      </c>
      <c r="W275" s="47">
        <f t="shared" si="66"/>
        <v>-6</v>
      </c>
      <c r="X275" s="48">
        <f t="shared" si="67"/>
        <v>-1</v>
      </c>
      <c r="Y275" s="47" t="str">
        <f t="shared" si="68"/>
        <v>DEGROWTH</v>
      </c>
      <c r="Z275" s="138">
        <v>0</v>
      </c>
      <c r="AA275" s="133"/>
      <c r="AB275" s="133" t="s">
        <v>121</v>
      </c>
      <c r="AC275" s="133" t="s">
        <v>121</v>
      </c>
      <c r="AD275" s="27">
        <f t="shared" si="69"/>
        <v>1</v>
      </c>
    </row>
    <row r="276" spans="1:30" s="139" customFormat="1" ht="13.8">
      <c r="A276" s="133" t="s">
        <v>121</v>
      </c>
      <c r="B276" s="141" t="s">
        <v>27</v>
      </c>
      <c r="C276" s="135" t="s">
        <v>867</v>
      </c>
      <c r="D276" s="135">
        <v>1000000810</v>
      </c>
      <c r="E276" s="136" t="s">
        <v>868</v>
      </c>
      <c r="F276" s="137">
        <v>38385</v>
      </c>
      <c r="G276" s="40" t="str">
        <f t="shared" si="56"/>
        <v>Targeted Dealer</v>
      </c>
      <c r="H276" s="40"/>
      <c r="I276" s="41">
        <v>80</v>
      </c>
      <c r="J276" s="41">
        <f t="shared" si="57"/>
        <v>74.666666666666657</v>
      </c>
      <c r="K276" s="43">
        <v>45</v>
      </c>
      <c r="L276" s="43">
        <f t="shared" si="58"/>
        <v>35</v>
      </c>
      <c r="M276" s="43">
        <f t="shared" si="59"/>
        <v>60.267857142857146</v>
      </c>
      <c r="N276" s="42">
        <v>20</v>
      </c>
      <c r="O276" s="45" t="str">
        <f t="shared" si="60"/>
        <v>Mar</v>
      </c>
      <c r="P276" s="42">
        <f t="shared" si="61"/>
        <v>20</v>
      </c>
      <c r="Q276" s="44">
        <f t="shared" si="62"/>
        <v>25</v>
      </c>
      <c r="R276" s="45">
        <f t="shared" si="63"/>
        <v>1.25</v>
      </c>
      <c r="S276" s="44" t="str">
        <f t="shared" si="64"/>
        <v>GROWTH</v>
      </c>
      <c r="T276" s="43">
        <v>75</v>
      </c>
      <c r="U276" s="46" t="str">
        <f t="shared" si="65"/>
        <v>Apr</v>
      </c>
      <c r="V276" s="42">
        <v>75</v>
      </c>
      <c r="W276" s="47">
        <f t="shared" si="66"/>
        <v>-30</v>
      </c>
      <c r="X276" s="48">
        <f t="shared" si="67"/>
        <v>-0.4</v>
      </c>
      <c r="Y276" s="47" t="str">
        <f t="shared" si="68"/>
        <v>DEGROWTH</v>
      </c>
      <c r="Z276" s="138">
        <v>0</v>
      </c>
      <c r="AA276" s="133"/>
      <c r="AB276" s="133" t="s">
        <v>121</v>
      </c>
      <c r="AC276" s="133" t="s">
        <v>121</v>
      </c>
      <c r="AD276" s="27">
        <f t="shared" si="69"/>
        <v>0</v>
      </c>
    </row>
    <row r="277" spans="1:30" s="139" customFormat="1" ht="13.8">
      <c r="A277" s="133" t="s">
        <v>121</v>
      </c>
      <c r="B277" s="141" t="s">
        <v>27</v>
      </c>
      <c r="C277" s="135" t="s">
        <v>869</v>
      </c>
      <c r="D277" s="135">
        <v>1000000816</v>
      </c>
      <c r="E277" s="136" t="s">
        <v>870</v>
      </c>
      <c r="F277" s="137">
        <v>38385</v>
      </c>
      <c r="G277" s="40" t="str">
        <f t="shared" si="56"/>
        <v>Targeted Dealer</v>
      </c>
      <c r="H277" s="40"/>
      <c r="I277" s="41">
        <v>500</v>
      </c>
      <c r="J277" s="41">
        <f t="shared" si="57"/>
        <v>466.66666666666669</v>
      </c>
      <c r="K277" s="43">
        <v>410</v>
      </c>
      <c r="L277" s="43">
        <f t="shared" si="58"/>
        <v>90</v>
      </c>
      <c r="M277" s="43">
        <f t="shared" si="59"/>
        <v>87.857142857142847</v>
      </c>
      <c r="N277" s="42">
        <v>617.5</v>
      </c>
      <c r="O277" s="45" t="str">
        <f t="shared" si="60"/>
        <v>Mar</v>
      </c>
      <c r="P277" s="42">
        <f t="shared" si="61"/>
        <v>617.5</v>
      </c>
      <c r="Q277" s="44">
        <f t="shared" si="62"/>
        <v>-207.5</v>
      </c>
      <c r="R277" s="45">
        <f t="shared" si="63"/>
        <v>-0.33603238866396756</v>
      </c>
      <c r="S277" s="44" t="str">
        <f t="shared" si="64"/>
        <v>DEGROWTH</v>
      </c>
      <c r="T277" s="43">
        <v>442.5</v>
      </c>
      <c r="U277" s="46" t="str">
        <f t="shared" si="65"/>
        <v>Apr</v>
      </c>
      <c r="V277" s="42">
        <v>442.5</v>
      </c>
      <c r="W277" s="47">
        <f t="shared" si="66"/>
        <v>-32.5</v>
      </c>
      <c r="X277" s="48">
        <f t="shared" si="67"/>
        <v>-7.3446327683615809E-2</v>
      </c>
      <c r="Y277" s="47" t="str">
        <f t="shared" si="68"/>
        <v>DEGROWTH</v>
      </c>
      <c r="Z277" s="138">
        <v>0</v>
      </c>
      <c r="AA277" s="133"/>
      <c r="AB277" s="133" t="s">
        <v>121</v>
      </c>
      <c r="AC277" s="133" t="s">
        <v>121</v>
      </c>
      <c r="AD277" s="27">
        <f t="shared" si="69"/>
        <v>0</v>
      </c>
    </row>
    <row r="278" spans="1:30" s="139" customFormat="1" ht="13.8">
      <c r="A278" s="133" t="s">
        <v>121</v>
      </c>
      <c r="B278" s="141" t="s">
        <v>27</v>
      </c>
      <c r="C278" s="135" t="s">
        <v>871</v>
      </c>
      <c r="D278" s="135">
        <v>1000000235</v>
      </c>
      <c r="E278" s="136" t="s">
        <v>872</v>
      </c>
      <c r="F278" s="137">
        <v>39212</v>
      </c>
      <c r="G278" s="40" t="str">
        <f t="shared" si="56"/>
        <v>Targeted Dealer</v>
      </c>
      <c r="H278" s="40"/>
      <c r="I278" s="41">
        <v>1100</v>
      </c>
      <c r="J278" s="41">
        <f t="shared" si="57"/>
        <v>1026.6666666666665</v>
      </c>
      <c r="K278" s="43">
        <v>755.65</v>
      </c>
      <c r="L278" s="43">
        <f t="shared" si="58"/>
        <v>344.35</v>
      </c>
      <c r="M278" s="43">
        <f t="shared" si="59"/>
        <v>73.602272727272734</v>
      </c>
      <c r="N278" s="42">
        <v>1408.15</v>
      </c>
      <c r="O278" s="45" t="str">
        <f t="shared" si="60"/>
        <v>Mar</v>
      </c>
      <c r="P278" s="42">
        <f t="shared" si="61"/>
        <v>1408.15</v>
      </c>
      <c r="Q278" s="44">
        <f t="shared" si="62"/>
        <v>-652.50000000000011</v>
      </c>
      <c r="R278" s="45">
        <f t="shared" si="63"/>
        <v>-0.46337393033412644</v>
      </c>
      <c r="S278" s="44" t="str">
        <f t="shared" si="64"/>
        <v>DEGROWTH</v>
      </c>
      <c r="T278" s="43">
        <v>1076.6500000000001</v>
      </c>
      <c r="U278" s="46" t="str">
        <f t="shared" si="65"/>
        <v>Apr</v>
      </c>
      <c r="V278" s="42">
        <v>1076.6500000000001</v>
      </c>
      <c r="W278" s="47">
        <f t="shared" si="66"/>
        <v>-321.00000000000011</v>
      </c>
      <c r="X278" s="48">
        <f t="shared" si="67"/>
        <v>-0.2981470301397855</v>
      </c>
      <c r="Y278" s="47" t="str">
        <f t="shared" si="68"/>
        <v>DEGROWTH</v>
      </c>
      <c r="Z278" s="138">
        <v>0</v>
      </c>
      <c r="AA278" s="133"/>
      <c r="AB278" s="133" t="s">
        <v>121</v>
      </c>
      <c r="AC278" s="133" t="s">
        <v>121</v>
      </c>
      <c r="AD278" s="27">
        <f t="shared" si="69"/>
        <v>0</v>
      </c>
    </row>
    <row r="279" spans="1:30" s="139" customFormat="1" ht="13.8">
      <c r="A279" s="133" t="s">
        <v>121</v>
      </c>
      <c r="B279" s="141" t="s">
        <v>27</v>
      </c>
      <c r="C279" s="135" t="s">
        <v>873</v>
      </c>
      <c r="D279" s="135">
        <v>1000000245</v>
      </c>
      <c r="E279" s="136" t="s">
        <v>874</v>
      </c>
      <c r="F279" s="137">
        <v>39958</v>
      </c>
      <c r="G279" s="40" t="str">
        <f t="shared" si="56"/>
        <v>Targeted Dealer</v>
      </c>
      <c r="H279" s="40"/>
      <c r="I279" s="41">
        <v>20</v>
      </c>
      <c r="J279" s="41">
        <f t="shared" si="57"/>
        <v>18.666666666666664</v>
      </c>
      <c r="K279" s="43">
        <v>0</v>
      </c>
      <c r="L279" s="43">
        <f t="shared" si="58"/>
        <v>20</v>
      </c>
      <c r="M279" s="43">
        <f t="shared" si="59"/>
        <v>0</v>
      </c>
      <c r="N279" s="42">
        <v>0</v>
      </c>
      <c r="O279" s="45" t="str">
        <f t="shared" si="60"/>
        <v>Mar</v>
      </c>
      <c r="P279" s="42">
        <f t="shared" si="61"/>
        <v>0</v>
      </c>
      <c r="Q279" s="44">
        <f t="shared" si="62"/>
        <v>0</v>
      </c>
      <c r="R279" s="45" t="str">
        <f t="shared" si="63"/>
        <v xml:space="preserve"> </v>
      </c>
      <c r="S279" s="44" t="b">
        <f t="shared" si="64"/>
        <v>0</v>
      </c>
      <c r="T279" s="43">
        <v>0</v>
      </c>
      <c r="U279" s="46" t="str">
        <f t="shared" si="65"/>
        <v>Apr</v>
      </c>
      <c r="V279" s="42">
        <v>0</v>
      </c>
      <c r="W279" s="47">
        <f t="shared" si="66"/>
        <v>0</v>
      </c>
      <c r="X279" s="48">
        <f t="shared" si="67"/>
        <v>0</v>
      </c>
      <c r="Y279" s="47" t="b">
        <f t="shared" si="68"/>
        <v>0</v>
      </c>
      <c r="Z279" s="138">
        <v>0</v>
      </c>
      <c r="AA279" s="133"/>
      <c r="AB279" s="133" t="s">
        <v>121</v>
      </c>
      <c r="AC279" s="133" t="s">
        <v>121</v>
      </c>
      <c r="AD279" s="27">
        <f t="shared" si="69"/>
        <v>1</v>
      </c>
    </row>
    <row r="280" spans="1:30" s="139" customFormat="1" ht="13.8">
      <c r="A280" s="133" t="s">
        <v>121</v>
      </c>
      <c r="B280" s="141" t="s">
        <v>27</v>
      </c>
      <c r="C280" s="135" t="s">
        <v>875</v>
      </c>
      <c r="D280" s="135">
        <v>1000000248</v>
      </c>
      <c r="E280" s="136" t="s">
        <v>876</v>
      </c>
      <c r="F280" s="137">
        <v>39958</v>
      </c>
      <c r="G280" s="40" t="str">
        <f t="shared" si="56"/>
        <v>Targeted Dealer</v>
      </c>
      <c r="H280" s="40"/>
      <c r="I280" s="41">
        <v>150</v>
      </c>
      <c r="J280" s="41">
        <f t="shared" si="57"/>
        <v>140</v>
      </c>
      <c r="K280" s="43">
        <v>244.4</v>
      </c>
      <c r="L280" s="43">
        <f t="shared" si="58"/>
        <v>-94.4</v>
      </c>
      <c r="M280" s="43">
        <f t="shared" si="59"/>
        <v>174.57142857142858</v>
      </c>
      <c r="N280" s="42">
        <v>225</v>
      </c>
      <c r="O280" s="45" t="str">
        <f t="shared" si="60"/>
        <v>Mar</v>
      </c>
      <c r="P280" s="42">
        <f t="shared" si="61"/>
        <v>225</v>
      </c>
      <c r="Q280" s="44">
        <f t="shared" si="62"/>
        <v>19.400000000000006</v>
      </c>
      <c r="R280" s="45">
        <f t="shared" si="63"/>
        <v>8.62222222222222E-2</v>
      </c>
      <c r="S280" s="44" t="str">
        <f t="shared" si="64"/>
        <v>GROWTH</v>
      </c>
      <c r="T280" s="43">
        <v>145</v>
      </c>
      <c r="U280" s="46" t="str">
        <f t="shared" si="65"/>
        <v>Apr</v>
      </c>
      <c r="V280" s="42">
        <v>145</v>
      </c>
      <c r="W280" s="47">
        <f t="shared" si="66"/>
        <v>99.4</v>
      </c>
      <c r="X280" s="48">
        <f t="shared" si="67"/>
        <v>0.68551724137931047</v>
      </c>
      <c r="Y280" s="47" t="str">
        <f t="shared" si="68"/>
        <v>GROWTH</v>
      </c>
      <c r="Z280" s="138">
        <v>0</v>
      </c>
      <c r="AA280" s="133"/>
      <c r="AB280" s="133" t="s">
        <v>121</v>
      </c>
      <c r="AC280" s="133" t="s">
        <v>121</v>
      </c>
      <c r="AD280" s="27">
        <f t="shared" si="69"/>
        <v>0</v>
      </c>
    </row>
    <row r="281" spans="1:30" s="139" customFormat="1" ht="13.8">
      <c r="A281" s="133" t="s">
        <v>121</v>
      </c>
      <c r="B281" s="141" t="s">
        <v>27</v>
      </c>
      <c r="C281" s="135" t="s">
        <v>877</v>
      </c>
      <c r="D281" s="135">
        <v>1000000341</v>
      </c>
      <c r="E281" s="136" t="s">
        <v>878</v>
      </c>
      <c r="F281" s="137">
        <v>40030</v>
      </c>
      <c r="G281" s="40" t="str">
        <f t="shared" si="56"/>
        <v>Targeted Dealer</v>
      </c>
      <c r="H281" s="40"/>
      <c r="I281" s="41">
        <v>450</v>
      </c>
      <c r="J281" s="41">
        <f t="shared" si="57"/>
        <v>420</v>
      </c>
      <c r="K281" s="43">
        <v>186</v>
      </c>
      <c r="L281" s="43">
        <f t="shared" si="58"/>
        <v>264</v>
      </c>
      <c r="M281" s="43">
        <f t="shared" si="59"/>
        <v>44.285714285714285</v>
      </c>
      <c r="N281" s="42">
        <v>480.75</v>
      </c>
      <c r="O281" s="45" t="str">
        <f t="shared" si="60"/>
        <v>Mar</v>
      </c>
      <c r="P281" s="42">
        <f t="shared" si="61"/>
        <v>480.75</v>
      </c>
      <c r="Q281" s="44">
        <f t="shared" si="62"/>
        <v>-294.75</v>
      </c>
      <c r="R281" s="45">
        <f t="shared" si="63"/>
        <v>-0.61310452418096717</v>
      </c>
      <c r="S281" s="44" t="str">
        <f t="shared" si="64"/>
        <v>DEGROWTH</v>
      </c>
      <c r="T281" s="43">
        <v>290.75</v>
      </c>
      <c r="U281" s="46" t="str">
        <f t="shared" si="65"/>
        <v>Apr</v>
      </c>
      <c r="V281" s="42">
        <v>290.75</v>
      </c>
      <c r="W281" s="47">
        <f t="shared" si="66"/>
        <v>-104.75</v>
      </c>
      <c r="X281" s="48">
        <f t="shared" si="67"/>
        <v>-0.36027515047291492</v>
      </c>
      <c r="Y281" s="47" t="str">
        <f t="shared" si="68"/>
        <v>DEGROWTH</v>
      </c>
      <c r="Z281" s="138">
        <v>0</v>
      </c>
      <c r="AA281" s="133"/>
      <c r="AB281" s="133" t="s">
        <v>121</v>
      </c>
      <c r="AC281" s="133" t="s">
        <v>121</v>
      </c>
      <c r="AD281" s="27">
        <f t="shared" si="69"/>
        <v>0</v>
      </c>
    </row>
    <row r="282" spans="1:30" s="139" customFormat="1" ht="13.8">
      <c r="A282" s="133" t="s">
        <v>121</v>
      </c>
      <c r="B282" s="141" t="s">
        <v>27</v>
      </c>
      <c r="C282" s="135" t="s">
        <v>879</v>
      </c>
      <c r="D282" s="135">
        <v>1000000236</v>
      </c>
      <c r="E282" s="136" t="s">
        <v>880</v>
      </c>
      <c r="F282" s="137">
        <v>41146</v>
      </c>
      <c r="G282" s="40" t="str">
        <f t="shared" si="56"/>
        <v>Targeted Dealer</v>
      </c>
      <c r="H282" s="40"/>
      <c r="I282" s="41">
        <v>40</v>
      </c>
      <c r="J282" s="41">
        <f t="shared" si="57"/>
        <v>37.333333333333329</v>
      </c>
      <c r="K282" s="43">
        <v>20</v>
      </c>
      <c r="L282" s="43">
        <f t="shared" si="58"/>
        <v>20</v>
      </c>
      <c r="M282" s="43">
        <f t="shared" si="59"/>
        <v>53.571428571428577</v>
      </c>
      <c r="N282" s="42">
        <v>20</v>
      </c>
      <c r="O282" s="45" t="str">
        <f t="shared" si="60"/>
        <v>Mar</v>
      </c>
      <c r="P282" s="42">
        <f t="shared" si="61"/>
        <v>20</v>
      </c>
      <c r="Q282" s="44">
        <f t="shared" si="62"/>
        <v>0</v>
      </c>
      <c r="R282" s="45">
        <f t="shared" si="63"/>
        <v>0</v>
      </c>
      <c r="S282" s="44" t="str">
        <f t="shared" si="64"/>
        <v>GROWTH</v>
      </c>
      <c r="T282" s="43">
        <v>30</v>
      </c>
      <c r="U282" s="46" t="str">
        <f t="shared" si="65"/>
        <v>Apr</v>
      </c>
      <c r="V282" s="42">
        <v>30</v>
      </c>
      <c r="W282" s="47">
        <f t="shared" si="66"/>
        <v>-10</v>
      </c>
      <c r="X282" s="48">
        <f t="shared" si="67"/>
        <v>-0.33333333333333337</v>
      </c>
      <c r="Y282" s="47" t="str">
        <f t="shared" si="68"/>
        <v>DEGROWTH</v>
      </c>
      <c r="Z282" s="138">
        <v>0</v>
      </c>
      <c r="AA282" s="133"/>
      <c r="AB282" s="133" t="s">
        <v>121</v>
      </c>
      <c r="AC282" s="133" t="s">
        <v>121</v>
      </c>
      <c r="AD282" s="27">
        <f t="shared" si="69"/>
        <v>0</v>
      </c>
    </row>
    <row r="283" spans="1:30" s="139" customFormat="1" ht="13.8">
      <c r="A283" s="133" t="s">
        <v>121</v>
      </c>
      <c r="B283" s="141" t="s">
        <v>27</v>
      </c>
      <c r="C283" s="135" t="s">
        <v>881</v>
      </c>
      <c r="D283" s="135">
        <v>1000000233</v>
      </c>
      <c r="E283" s="136" t="s">
        <v>882</v>
      </c>
      <c r="F283" s="137">
        <v>41243</v>
      </c>
      <c r="G283" s="40" t="str">
        <f t="shared" si="56"/>
        <v>Targeted Dealer</v>
      </c>
      <c r="H283" s="40"/>
      <c r="I283" s="41">
        <v>450</v>
      </c>
      <c r="J283" s="41">
        <f t="shared" si="57"/>
        <v>420</v>
      </c>
      <c r="K283" s="43">
        <v>282.5</v>
      </c>
      <c r="L283" s="43">
        <f t="shared" si="58"/>
        <v>167.5</v>
      </c>
      <c r="M283" s="43">
        <f t="shared" si="59"/>
        <v>67.261904761904759</v>
      </c>
      <c r="N283" s="42">
        <v>550</v>
      </c>
      <c r="O283" s="45" t="str">
        <f t="shared" si="60"/>
        <v>Mar</v>
      </c>
      <c r="P283" s="42">
        <f t="shared" si="61"/>
        <v>550</v>
      </c>
      <c r="Q283" s="44">
        <f t="shared" si="62"/>
        <v>-267.5</v>
      </c>
      <c r="R283" s="45">
        <f t="shared" si="63"/>
        <v>-0.48636363636363633</v>
      </c>
      <c r="S283" s="44" t="str">
        <f t="shared" si="64"/>
        <v>DEGROWTH</v>
      </c>
      <c r="T283" s="43">
        <v>416</v>
      </c>
      <c r="U283" s="46" t="str">
        <f t="shared" si="65"/>
        <v>Apr</v>
      </c>
      <c r="V283" s="42">
        <v>416</v>
      </c>
      <c r="W283" s="47">
        <f t="shared" si="66"/>
        <v>-133.5</v>
      </c>
      <c r="X283" s="48">
        <f t="shared" si="67"/>
        <v>-0.32091346153846156</v>
      </c>
      <c r="Y283" s="47" t="str">
        <f t="shared" si="68"/>
        <v>DEGROWTH</v>
      </c>
      <c r="Z283" s="138">
        <v>0</v>
      </c>
      <c r="AA283" s="133"/>
      <c r="AB283" s="133" t="s">
        <v>121</v>
      </c>
      <c r="AC283" s="133" t="s">
        <v>121</v>
      </c>
      <c r="AD283" s="27">
        <f t="shared" si="69"/>
        <v>0</v>
      </c>
    </row>
    <row r="284" spans="1:30" s="139" customFormat="1" ht="13.8">
      <c r="A284" s="133" t="s">
        <v>121</v>
      </c>
      <c r="B284" s="141" t="s">
        <v>27</v>
      </c>
      <c r="C284" s="135" t="s">
        <v>883</v>
      </c>
      <c r="D284" s="135">
        <v>1000000247</v>
      </c>
      <c r="E284" s="136" t="s">
        <v>884</v>
      </c>
      <c r="F284" s="137">
        <v>41243</v>
      </c>
      <c r="G284" s="40" t="str">
        <f t="shared" si="56"/>
        <v>Targeted Dealer</v>
      </c>
      <c r="H284" s="40"/>
      <c r="I284" s="41">
        <v>120</v>
      </c>
      <c r="J284" s="41">
        <f t="shared" si="57"/>
        <v>112</v>
      </c>
      <c r="K284" s="43">
        <v>40</v>
      </c>
      <c r="L284" s="43">
        <f t="shared" si="58"/>
        <v>80</v>
      </c>
      <c r="M284" s="43">
        <f t="shared" si="59"/>
        <v>35.714285714285708</v>
      </c>
      <c r="N284" s="42">
        <v>40</v>
      </c>
      <c r="O284" s="45" t="str">
        <f t="shared" si="60"/>
        <v>Mar</v>
      </c>
      <c r="P284" s="42">
        <f t="shared" si="61"/>
        <v>40</v>
      </c>
      <c r="Q284" s="44">
        <f t="shared" si="62"/>
        <v>0</v>
      </c>
      <c r="R284" s="45">
        <f t="shared" si="63"/>
        <v>0</v>
      </c>
      <c r="S284" s="44" t="str">
        <f t="shared" si="64"/>
        <v>GROWTH</v>
      </c>
      <c r="T284" s="43">
        <v>108</v>
      </c>
      <c r="U284" s="46" t="str">
        <f t="shared" si="65"/>
        <v>Apr</v>
      </c>
      <c r="V284" s="42">
        <v>108</v>
      </c>
      <c r="W284" s="47">
        <f t="shared" si="66"/>
        <v>-68</v>
      </c>
      <c r="X284" s="48">
        <f t="shared" si="67"/>
        <v>-0.62962962962962965</v>
      </c>
      <c r="Y284" s="47" t="str">
        <f t="shared" si="68"/>
        <v>DEGROWTH</v>
      </c>
      <c r="Z284" s="138">
        <v>0</v>
      </c>
      <c r="AA284" s="133"/>
      <c r="AB284" s="133" t="s">
        <v>121</v>
      </c>
      <c r="AC284" s="133" t="s">
        <v>121</v>
      </c>
      <c r="AD284" s="27">
        <f t="shared" si="69"/>
        <v>0</v>
      </c>
    </row>
    <row r="285" spans="1:30" s="139" customFormat="1" ht="13.8">
      <c r="A285" s="133" t="s">
        <v>121</v>
      </c>
      <c r="B285" s="141" t="s">
        <v>27</v>
      </c>
      <c r="C285" s="135" t="s">
        <v>885</v>
      </c>
      <c r="D285" s="135">
        <v>1000000246</v>
      </c>
      <c r="E285" s="136" t="s">
        <v>886</v>
      </c>
      <c r="F285" s="137">
        <v>41386</v>
      </c>
      <c r="G285" s="40" t="str">
        <f t="shared" si="56"/>
        <v>Targeted Dealer</v>
      </c>
      <c r="H285" s="40"/>
      <c r="I285" s="41">
        <v>20</v>
      </c>
      <c r="J285" s="41">
        <f t="shared" si="57"/>
        <v>18.666666666666664</v>
      </c>
      <c r="K285" s="43">
        <v>0</v>
      </c>
      <c r="L285" s="43">
        <f t="shared" si="58"/>
        <v>20</v>
      </c>
      <c r="M285" s="43">
        <f t="shared" si="59"/>
        <v>0</v>
      </c>
      <c r="N285" s="42">
        <v>9</v>
      </c>
      <c r="O285" s="45" t="str">
        <f t="shared" si="60"/>
        <v>Mar</v>
      </c>
      <c r="P285" s="42">
        <f t="shared" si="61"/>
        <v>9</v>
      </c>
      <c r="Q285" s="44">
        <f t="shared" si="62"/>
        <v>-9</v>
      </c>
      <c r="R285" s="45">
        <f t="shared" si="63"/>
        <v>-1</v>
      </c>
      <c r="S285" s="44" t="str">
        <f t="shared" si="64"/>
        <v>DEGROWTH</v>
      </c>
      <c r="T285" s="43">
        <v>11.5</v>
      </c>
      <c r="U285" s="46" t="str">
        <f t="shared" si="65"/>
        <v>Apr</v>
      </c>
      <c r="V285" s="42">
        <v>11.5</v>
      </c>
      <c r="W285" s="47">
        <f t="shared" si="66"/>
        <v>-11.5</v>
      </c>
      <c r="X285" s="48">
        <f t="shared" si="67"/>
        <v>-1</v>
      </c>
      <c r="Y285" s="47" t="str">
        <f t="shared" si="68"/>
        <v>DEGROWTH</v>
      </c>
      <c r="Z285" s="138">
        <v>0</v>
      </c>
      <c r="AA285" s="133"/>
      <c r="AB285" s="133" t="s">
        <v>121</v>
      </c>
      <c r="AC285" s="133" t="s">
        <v>121</v>
      </c>
      <c r="AD285" s="27">
        <f t="shared" si="69"/>
        <v>1</v>
      </c>
    </row>
    <row r="286" spans="1:30" s="139" customFormat="1" ht="13.8">
      <c r="A286" s="133" t="s">
        <v>121</v>
      </c>
      <c r="B286" s="141" t="s">
        <v>27</v>
      </c>
      <c r="C286" s="135" t="s">
        <v>887</v>
      </c>
      <c r="D286" s="135">
        <v>1000000811</v>
      </c>
      <c r="E286" s="136" t="s">
        <v>888</v>
      </c>
      <c r="F286" s="137">
        <v>42097</v>
      </c>
      <c r="G286" s="40" t="str">
        <f t="shared" si="56"/>
        <v>Targeted Dealer</v>
      </c>
      <c r="H286" s="40"/>
      <c r="I286" s="41">
        <v>20</v>
      </c>
      <c r="J286" s="41">
        <f t="shared" si="57"/>
        <v>18.666666666666664</v>
      </c>
      <c r="K286" s="43">
        <v>20</v>
      </c>
      <c r="L286" s="43">
        <f t="shared" si="58"/>
        <v>0</v>
      </c>
      <c r="M286" s="43">
        <f t="shared" si="59"/>
        <v>107.14285714285715</v>
      </c>
      <c r="N286" s="42">
        <v>20</v>
      </c>
      <c r="O286" s="45" t="str">
        <f t="shared" si="60"/>
        <v>Mar</v>
      </c>
      <c r="P286" s="42">
        <f t="shared" si="61"/>
        <v>20</v>
      </c>
      <c r="Q286" s="44">
        <f t="shared" si="62"/>
        <v>0</v>
      </c>
      <c r="R286" s="45">
        <f t="shared" si="63"/>
        <v>0</v>
      </c>
      <c r="S286" s="44" t="str">
        <f t="shared" si="64"/>
        <v>GROWTH</v>
      </c>
      <c r="T286" s="43">
        <v>0</v>
      </c>
      <c r="U286" s="46" t="str">
        <f t="shared" si="65"/>
        <v>Apr</v>
      </c>
      <c r="V286" s="42">
        <v>0</v>
      </c>
      <c r="W286" s="47">
        <f t="shared" si="66"/>
        <v>20</v>
      </c>
      <c r="X286" s="48">
        <f t="shared" si="67"/>
        <v>0</v>
      </c>
      <c r="Y286" s="47" t="b">
        <f t="shared" si="68"/>
        <v>0</v>
      </c>
      <c r="Z286" s="138">
        <v>0</v>
      </c>
      <c r="AA286" s="133"/>
      <c r="AB286" s="133" t="s">
        <v>121</v>
      </c>
      <c r="AC286" s="133" t="s">
        <v>121</v>
      </c>
      <c r="AD286" s="27">
        <f t="shared" si="69"/>
        <v>0</v>
      </c>
    </row>
    <row r="287" spans="1:30" s="139" customFormat="1" ht="13.8">
      <c r="A287" s="133" t="s">
        <v>121</v>
      </c>
      <c r="B287" s="141" t="s">
        <v>27</v>
      </c>
      <c r="C287" s="135" t="s">
        <v>889</v>
      </c>
      <c r="D287" s="135">
        <v>1000000239</v>
      </c>
      <c r="E287" s="136" t="s">
        <v>890</v>
      </c>
      <c r="F287" s="137">
        <v>42123</v>
      </c>
      <c r="G287" s="40" t="str">
        <f t="shared" si="56"/>
        <v>Targeted Dealer</v>
      </c>
      <c r="H287" s="40"/>
      <c r="I287" s="41">
        <v>130</v>
      </c>
      <c r="J287" s="41">
        <f t="shared" si="57"/>
        <v>121.33333333333333</v>
      </c>
      <c r="K287" s="43">
        <v>64</v>
      </c>
      <c r="L287" s="43">
        <f t="shared" si="58"/>
        <v>66</v>
      </c>
      <c r="M287" s="43">
        <f t="shared" si="59"/>
        <v>52.747252747252745</v>
      </c>
      <c r="N287" s="42">
        <v>113.75</v>
      </c>
      <c r="O287" s="45" t="str">
        <f t="shared" si="60"/>
        <v>Mar</v>
      </c>
      <c r="P287" s="42">
        <f t="shared" si="61"/>
        <v>113.75</v>
      </c>
      <c r="Q287" s="44">
        <f t="shared" si="62"/>
        <v>-49.75</v>
      </c>
      <c r="R287" s="45">
        <f t="shared" si="63"/>
        <v>-0.43736263736263736</v>
      </c>
      <c r="S287" s="44" t="str">
        <f t="shared" si="64"/>
        <v>DEGROWTH</v>
      </c>
      <c r="T287" s="43">
        <v>108.5</v>
      </c>
      <c r="U287" s="46" t="str">
        <f t="shared" si="65"/>
        <v>Apr</v>
      </c>
      <c r="V287" s="42">
        <v>108.5</v>
      </c>
      <c r="W287" s="47">
        <f t="shared" si="66"/>
        <v>-44.5</v>
      </c>
      <c r="X287" s="48">
        <f t="shared" si="67"/>
        <v>-0.41013824884792627</v>
      </c>
      <c r="Y287" s="47" t="str">
        <f t="shared" si="68"/>
        <v>DEGROWTH</v>
      </c>
      <c r="Z287" s="138">
        <v>0</v>
      </c>
      <c r="AA287" s="133"/>
      <c r="AB287" s="133" t="s">
        <v>121</v>
      </c>
      <c r="AC287" s="133" t="s">
        <v>121</v>
      </c>
      <c r="AD287" s="27">
        <f t="shared" si="69"/>
        <v>0</v>
      </c>
    </row>
    <row r="288" spans="1:30" s="139" customFormat="1" ht="13.8">
      <c r="A288" s="133" t="s">
        <v>121</v>
      </c>
      <c r="B288" s="141" t="s">
        <v>27</v>
      </c>
      <c r="C288" s="135" t="s">
        <v>891</v>
      </c>
      <c r="D288" s="135">
        <v>1000000820</v>
      </c>
      <c r="E288" s="136" t="s">
        <v>892</v>
      </c>
      <c r="F288" s="137">
        <v>42634</v>
      </c>
      <c r="G288" s="40" t="str">
        <f t="shared" si="56"/>
        <v>Targeted Dealer</v>
      </c>
      <c r="H288" s="40"/>
      <c r="I288" s="41">
        <v>80</v>
      </c>
      <c r="J288" s="41">
        <f t="shared" si="57"/>
        <v>74.666666666666657</v>
      </c>
      <c r="K288" s="43">
        <v>101.5</v>
      </c>
      <c r="L288" s="43">
        <f t="shared" si="58"/>
        <v>-21.5</v>
      </c>
      <c r="M288" s="43">
        <f t="shared" si="59"/>
        <v>135.9375</v>
      </c>
      <c r="N288" s="42">
        <v>95.5</v>
      </c>
      <c r="O288" s="45" t="str">
        <f t="shared" si="60"/>
        <v>Mar</v>
      </c>
      <c r="P288" s="42">
        <f t="shared" si="61"/>
        <v>95.5</v>
      </c>
      <c r="Q288" s="44">
        <f t="shared" si="62"/>
        <v>6</v>
      </c>
      <c r="R288" s="45">
        <f t="shared" si="63"/>
        <v>6.2827225130890119E-2</v>
      </c>
      <c r="S288" s="44" t="str">
        <f t="shared" si="64"/>
        <v>GROWTH</v>
      </c>
      <c r="T288" s="43">
        <v>42.5</v>
      </c>
      <c r="U288" s="46" t="str">
        <f t="shared" si="65"/>
        <v>Apr</v>
      </c>
      <c r="V288" s="42">
        <v>42.5</v>
      </c>
      <c r="W288" s="47">
        <f t="shared" si="66"/>
        <v>59</v>
      </c>
      <c r="X288" s="48">
        <f t="shared" si="67"/>
        <v>1.388235294117647</v>
      </c>
      <c r="Y288" s="47" t="str">
        <f t="shared" si="68"/>
        <v>GROWTH</v>
      </c>
      <c r="Z288" s="138">
        <v>0</v>
      </c>
      <c r="AA288" s="133"/>
      <c r="AB288" s="133" t="s">
        <v>121</v>
      </c>
      <c r="AC288" s="133" t="s">
        <v>121</v>
      </c>
      <c r="AD288" s="27">
        <f t="shared" si="69"/>
        <v>0</v>
      </c>
    </row>
    <row r="289" spans="1:30" s="139" customFormat="1" ht="13.8">
      <c r="A289" s="133" t="s">
        <v>121</v>
      </c>
      <c r="B289" s="141" t="s">
        <v>27</v>
      </c>
      <c r="C289" s="135" t="s">
        <v>893</v>
      </c>
      <c r="D289" s="135">
        <v>1000000821</v>
      </c>
      <c r="E289" s="136" t="s">
        <v>894</v>
      </c>
      <c r="F289" s="137">
        <v>42731</v>
      </c>
      <c r="G289" s="40" t="str">
        <f t="shared" si="56"/>
        <v>Targeted Dealer</v>
      </c>
      <c r="H289" s="40"/>
      <c r="I289" s="41">
        <v>40</v>
      </c>
      <c r="J289" s="41">
        <f t="shared" si="57"/>
        <v>37.333333333333329</v>
      </c>
      <c r="K289" s="43">
        <v>0</v>
      </c>
      <c r="L289" s="43">
        <f t="shared" si="58"/>
        <v>40</v>
      </c>
      <c r="M289" s="43">
        <f t="shared" si="59"/>
        <v>0</v>
      </c>
      <c r="N289" s="42">
        <v>0</v>
      </c>
      <c r="O289" s="45" t="str">
        <f t="shared" si="60"/>
        <v>Mar</v>
      </c>
      <c r="P289" s="42">
        <f t="shared" si="61"/>
        <v>0</v>
      </c>
      <c r="Q289" s="44">
        <f t="shared" si="62"/>
        <v>0</v>
      </c>
      <c r="R289" s="45" t="str">
        <f t="shared" si="63"/>
        <v xml:space="preserve"> </v>
      </c>
      <c r="S289" s="44" t="b">
        <f t="shared" si="64"/>
        <v>0</v>
      </c>
      <c r="T289" s="43">
        <v>4</v>
      </c>
      <c r="U289" s="46" t="str">
        <f t="shared" si="65"/>
        <v>Apr</v>
      </c>
      <c r="V289" s="42">
        <v>4</v>
      </c>
      <c r="W289" s="47">
        <f t="shared" si="66"/>
        <v>-4</v>
      </c>
      <c r="X289" s="48">
        <f t="shared" si="67"/>
        <v>-1</v>
      </c>
      <c r="Y289" s="47" t="str">
        <f t="shared" si="68"/>
        <v>DEGROWTH</v>
      </c>
      <c r="Z289" s="138">
        <v>0</v>
      </c>
      <c r="AA289" s="133"/>
      <c r="AB289" s="133" t="s">
        <v>121</v>
      </c>
      <c r="AC289" s="133" t="s">
        <v>121</v>
      </c>
      <c r="AD289" s="27">
        <f t="shared" si="69"/>
        <v>1</v>
      </c>
    </row>
    <row r="290" spans="1:30" s="139" customFormat="1" ht="13.8">
      <c r="A290" s="133" t="s">
        <v>121</v>
      </c>
      <c r="B290" s="141" t="s">
        <v>27</v>
      </c>
      <c r="C290" s="135" t="s">
        <v>895</v>
      </c>
      <c r="D290" s="135">
        <v>1000000249</v>
      </c>
      <c r="E290" s="136" t="s">
        <v>896</v>
      </c>
      <c r="F290" s="137">
        <v>43217</v>
      </c>
      <c r="G290" s="40" t="str">
        <f t="shared" si="56"/>
        <v>Targeted Dealer</v>
      </c>
      <c r="H290" s="40"/>
      <c r="I290" s="41">
        <v>40</v>
      </c>
      <c r="J290" s="41">
        <f t="shared" si="57"/>
        <v>37.333333333333329</v>
      </c>
      <c r="K290" s="43">
        <v>12.5</v>
      </c>
      <c r="L290" s="43">
        <f t="shared" si="58"/>
        <v>27.5</v>
      </c>
      <c r="M290" s="43">
        <f t="shared" si="59"/>
        <v>33.482142857142861</v>
      </c>
      <c r="N290" s="42">
        <v>23.75</v>
      </c>
      <c r="O290" s="45" t="str">
        <f t="shared" si="60"/>
        <v>Mar</v>
      </c>
      <c r="P290" s="42">
        <f t="shared" si="61"/>
        <v>23.75</v>
      </c>
      <c r="Q290" s="44">
        <f t="shared" si="62"/>
        <v>-11.25</v>
      </c>
      <c r="R290" s="45">
        <f t="shared" si="63"/>
        <v>-0.47368421052631582</v>
      </c>
      <c r="S290" s="44" t="str">
        <f t="shared" si="64"/>
        <v>DEGROWTH</v>
      </c>
      <c r="T290" s="43">
        <v>15.5</v>
      </c>
      <c r="U290" s="46" t="str">
        <f t="shared" si="65"/>
        <v>Apr</v>
      </c>
      <c r="V290" s="42">
        <v>15.5</v>
      </c>
      <c r="W290" s="47">
        <f t="shared" si="66"/>
        <v>-3</v>
      </c>
      <c r="X290" s="48">
        <f t="shared" si="67"/>
        <v>-0.19354838709677424</v>
      </c>
      <c r="Y290" s="47" t="str">
        <f t="shared" si="68"/>
        <v>DEGROWTH</v>
      </c>
      <c r="Z290" s="138">
        <v>0</v>
      </c>
      <c r="AA290" s="133"/>
      <c r="AB290" s="133" t="s">
        <v>121</v>
      </c>
      <c r="AC290" s="133" t="s">
        <v>121</v>
      </c>
      <c r="AD290" s="27">
        <f t="shared" si="69"/>
        <v>0</v>
      </c>
    </row>
    <row r="291" spans="1:30" s="139" customFormat="1" ht="13.8">
      <c r="A291" s="133" t="s">
        <v>121</v>
      </c>
      <c r="B291" s="141" t="s">
        <v>27</v>
      </c>
      <c r="C291" s="135" t="s">
        <v>897</v>
      </c>
      <c r="D291" s="135">
        <v>1000000238</v>
      </c>
      <c r="E291" s="136" t="s">
        <v>898</v>
      </c>
      <c r="F291" s="137">
        <v>43315</v>
      </c>
      <c r="G291" s="40" t="str">
        <f t="shared" si="56"/>
        <v>Targeted Dealer</v>
      </c>
      <c r="H291" s="40"/>
      <c r="I291" s="41">
        <v>60</v>
      </c>
      <c r="J291" s="41">
        <f t="shared" si="57"/>
        <v>56</v>
      </c>
      <c r="K291" s="43">
        <v>21.25</v>
      </c>
      <c r="L291" s="43">
        <f t="shared" si="58"/>
        <v>38.75</v>
      </c>
      <c r="M291" s="43">
        <f t="shared" si="59"/>
        <v>37.946428571428569</v>
      </c>
      <c r="N291" s="42">
        <v>31</v>
      </c>
      <c r="O291" s="45" t="str">
        <f t="shared" si="60"/>
        <v>Mar</v>
      </c>
      <c r="P291" s="42">
        <f t="shared" si="61"/>
        <v>31</v>
      </c>
      <c r="Q291" s="44">
        <f t="shared" si="62"/>
        <v>-9.75</v>
      </c>
      <c r="R291" s="45">
        <f t="shared" si="63"/>
        <v>-0.31451612903225812</v>
      </c>
      <c r="S291" s="44" t="str">
        <f t="shared" si="64"/>
        <v>DEGROWTH</v>
      </c>
      <c r="T291" s="43">
        <v>53</v>
      </c>
      <c r="U291" s="46" t="str">
        <f t="shared" si="65"/>
        <v>Apr</v>
      </c>
      <c r="V291" s="42">
        <v>53</v>
      </c>
      <c r="W291" s="47">
        <f t="shared" si="66"/>
        <v>-31.75</v>
      </c>
      <c r="X291" s="48">
        <f t="shared" si="67"/>
        <v>-0.59905660377358494</v>
      </c>
      <c r="Y291" s="47" t="str">
        <f t="shared" si="68"/>
        <v>DEGROWTH</v>
      </c>
      <c r="Z291" s="138">
        <v>0</v>
      </c>
      <c r="AA291" s="133"/>
      <c r="AB291" s="133" t="s">
        <v>121</v>
      </c>
      <c r="AC291" s="133" t="s">
        <v>121</v>
      </c>
      <c r="AD291" s="27">
        <f t="shared" si="69"/>
        <v>0</v>
      </c>
    </row>
    <row r="292" spans="1:30" s="139" customFormat="1" ht="13.8">
      <c r="A292" s="133" t="s">
        <v>121</v>
      </c>
      <c r="B292" s="141" t="s">
        <v>27</v>
      </c>
      <c r="C292" s="135" t="s">
        <v>899</v>
      </c>
      <c r="D292" s="135">
        <v>1000000234</v>
      </c>
      <c r="E292" s="136" t="s">
        <v>900</v>
      </c>
      <c r="F292" s="137">
        <v>43476</v>
      </c>
      <c r="G292" s="40" t="str">
        <f t="shared" si="56"/>
        <v>-</v>
      </c>
      <c r="H292" s="40"/>
      <c r="I292" s="41">
        <v>0</v>
      </c>
      <c r="J292" s="41">
        <f t="shared" si="57"/>
        <v>0</v>
      </c>
      <c r="K292" s="43">
        <v>0</v>
      </c>
      <c r="L292" s="43">
        <f t="shared" si="58"/>
        <v>0</v>
      </c>
      <c r="M292" s="43" t="str">
        <f t="shared" si="59"/>
        <v>-</v>
      </c>
      <c r="N292" s="42">
        <v>0</v>
      </c>
      <c r="O292" s="45" t="str">
        <f t="shared" si="60"/>
        <v>Mar</v>
      </c>
      <c r="P292" s="42">
        <f t="shared" si="61"/>
        <v>0</v>
      </c>
      <c r="Q292" s="44">
        <f t="shared" si="62"/>
        <v>0</v>
      </c>
      <c r="R292" s="45" t="str">
        <f t="shared" si="63"/>
        <v xml:space="preserve"> </v>
      </c>
      <c r="S292" s="44" t="b">
        <f t="shared" si="64"/>
        <v>0</v>
      </c>
      <c r="T292" s="43">
        <v>16</v>
      </c>
      <c r="U292" s="46" t="str">
        <f t="shared" si="65"/>
        <v>Apr</v>
      </c>
      <c r="V292" s="42">
        <v>16</v>
      </c>
      <c r="W292" s="47">
        <f t="shared" si="66"/>
        <v>-16</v>
      </c>
      <c r="X292" s="48">
        <f t="shared" si="67"/>
        <v>-1</v>
      </c>
      <c r="Y292" s="47" t="str">
        <f t="shared" si="68"/>
        <v>DEGROWTH</v>
      </c>
      <c r="Z292" s="138">
        <v>0</v>
      </c>
      <c r="AA292" s="133"/>
      <c r="AB292" s="133" t="s">
        <v>121</v>
      </c>
      <c r="AC292" s="133" t="s">
        <v>121</v>
      </c>
      <c r="AD292" s="27">
        <f t="shared" si="69"/>
        <v>1</v>
      </c>
    </row>
    <row r="293" spans="1:30" s="139" customFormat="1" ht="13.8">
      <c r="A293" s="133" t="s">
        <v>121</v>
      </c>
      <c r="B293" s="141" t="s">
        <v>27</v>
      </c>
      <c r="C293" s="135" t="s">
        <v>901</v>
      </c>
      <c r="D293" s="135">
        <v>1000000250</v>
      </c>
      <c r="E293" s="136" t="s">
        <v>902</v>
      </c>
      <c r="F293" s="137">
        <v>43525</v>
      </c>
      <c r="G293" s="40" t="str">
        <f t="shared" si="56"/>
        <v>Targeted Dealer</v>
      </c>
      <c r="H293" s="40"/>
      <c r="I293" s="41">
        <v>20</v>
      </c>
      <c r="J293" s="41">
        <f t="shared" si="57"/>
        <v>18.666666666666664</v>
      </c>
      <c r="K293" s="43">
        <v>27.5</v>
      </c>
      <c r="L293" s="43">
        <f t="shared" si="58"/>
        <v>-7.5</v>
      </c>
      <c r="M293" s="43">
        <f t="shared" si="59"/>
        <v>147.32142857142858</v>
      </c>
      <c r="N293" s="42">
        <v>17.5</v>
      </c>
      <c r="O293" s="45" t="str">
        <f t="shared" si="60"/>
        <v>Mar</v>
      </c>
      <c r="P293" s="42">
        <f t="shared" si="61"/>
        <v>17.5</v>
      </c>
      <c r="Q293" s="44">
        <f t="shared" si="62"/>
        <v>10</v>
      </c>
      <c r="R293" s="45">
        <f t="shared" si="63"/>
        <v>0.5714285714285714</v>
      </c>
      <c r="S293" s="44" t="str">
        <f t="shared" si="64"/>
        <v>GROWTH</v>
      </c>
      <c r="T293" s="43">
        <v>35</v>
      </c>
      <c r="U293" s="46" t="str">
        <f t="shared" si="65"/>
        <v>Apr</v>
      </c>
      <c r="V293" s="42">
        <v>35</v>
      </c>
      <c r="W293" s="47">
        <f t="shared" si="66"/>
        <v>-7.5</v>
      </c>
      <c r="X293" s="48">
        <f t="shared" si="67"/>
        <v>-0.2142857142857143</v>
      </c>
      <c r="Y293" s="47" t="str">
        <f t="shared" si="68"/>
        <v>DEGROWTH</v>
      </c>
      <c r="Z293" s="138">
        <v>0</v>
      </c>
      <c r="AA293" s="133"/>
      <c r="AB293" s="133" t="s">
        <v>121</v>
      </c>
      <c r="AC293" s="133" t="s">
        <v>121</v>
      </c>
      <c r="AD293" s="27">
        <f t="shared" si="69"/>
        <v>0</v>
      </c>
    </row>
    <row r="294" spans="1:30" s="139" customFormat="1" ht="13.8">
      <c r="A294" s="133" t="s">
        <v>121</v>
      </c>
      <c r="B294" s="141" t="s">
        <v>27</v>
      </c>
      <c r="C294" s="135" t="s">
        <v>903</v>
      </c>
      <c r="D294" s="135">
        <v>1000000339</v>
      </c>
      <c r="E294" s="136" t="s">
        <v>904</v>
      </c>
      <c r="F294" s="137">
        <v>43648</v>
      </c>
      <c r="G294" s="40" t="str">
        <f t="shared" si="56"/>
        <v>Targeted Dealer</v>
      </c>
      <c r="H294" s="40"/>
      <c r="I294" s="41">
        <v>150</v>
      </c>
      <c r="J294" s="41">
        <f t="shared" si="57"/>
        <v>140</v>
      </c>
      <c r="K294" s="43">
        <v>0</v>
      </c>
      <c r="L294" s="43">
        <f t="shared" si="58"/>
        <v>150</v>
      </c>
      <c r="M294" s="43">
        <f t="shared" si="59"/>
        <v>0</v>
      </c>
      <c r="N294" s="42">
        <v>100</v>
      </c>
      <c r="O294" s="45" t="str">
        <f t="shared" si="60"/>
        <v>Mar</v>
      </c>
      <c r="P294" s="42">
        <f t="shared" si="61"/>
        <v>100</v>
      </c>
      <c r="Q294" s="44">
        <f t="shared" si="62"/>
        <v>-100</v>
      </c>
      <c r="R294" s="45">
        <f t="shared" si="63"/>
        <v>-1</v>
      </c>
      <c r="S294" s="44" t="str">
        <f t="shared" si="64"/>
        <v>DEGROWTH</v>
      </c>
      <c r="T294" s="43">
        <v>135</v>
      </c>
      <c r="U294" s="46" t="str">
        <f t="shared" si="65"/>
        <v>Apr</v>
      </c>
      <c r="V294" s="42">
        <v>135</v>
      </c>
      <c r="W294" s="47">
        <f t="shared" si="66"/>
        <v>-135</v>
      </c>
      <c r="X294" s="48">
        <f t="shared" si="67"/>
        <v>-1</v>
      </c>
      <c r="Y294" s="47" t="str">
        <f t="shared" si="68"/>
        <v>DEGROWTH</v>
      </c>
      <c r="Z294" s="138">
        <v>0</v>
      </c>
      <c r="AA294" s="133"/>
      <c r="AB294" s="133" t="s">
        <v>121</v>
      </c>
      <c r="AC294" s="133" t="s">
        <v>121</v>
      </c>
      <c r="AD294" s="27">
        <f t="shared" si="69"/>
        <v>1</v>
      </c>
    </row>
    <row r="295" spans="1:30" s="139" customFormat="1" ht="13.8">
      <c r="A295" s="133" t="s">
        <v>121</v>
      </c>
      <c r="B295" s="141" t="s">
        <v>27</v>
      </c>
      <c r="C295" s="135" t="s">
        <v>905</v>
      </c>
      <c r="D295" s="135">
        <v>1000000815</v>
      </c>
      <c r="E295" s="136" t="s">
        <v>906</v>
      </c>
      <c r="F295" s="137">
        <v>43700</v>
      </c>
      <c r="G295" s="40" t="str">
        <f t="shared" si="56"/>
        <v>Targeted Dealer</v>
      </c>
      <c r="H295" s="40"/>
      <c r="I295" s="41">
        <v>350</v>
      </c>
      <c r="J295" s="41">
        <f t="shared" si="57"/>
        <v>326.66666666666663</v>
      </c>
      <c r="K295" s="43">
        <v>401.8</v>
      </c>
      <c r="L295" s="43">
        <f t="shared" si="58"/>
        <v>-51.800000000000011</v>
      </c>
      <c r="M295" s="43">
        <f t="shared" si="59"/>
        <v>123.00000000000003</v>
      </c>
      <c r="N295" s="42">
        <v>666.95</v>
      </c>
      <c r="O295" s="45" t="str">
        <f t="shared" si="60"/>
        <v>Mar</v>
      </c>
      <c r="P295" s="42">
        <f t="shared" si="61"/>
        <v>666.95</v>
      </c>
      <c r="Q295" s="44">
        <f t="shared" si="62"/>
        <v>-265.15000000000003</v>
      </c>
      <c r="R295" s="45">
        <f t="shared" si="63"/>
        <v>-0.39755603868355949</v>
      </c>
      <c r="S295" s="44" t="str">
        <f t="shared" si="64"/>
        <v>DEGROWTH</v>
      </c>
      <c r="T295" s="43">
        <v>254.75</v>
      </c>
      <c r="U295" s="46" t="str">
        <f t="shared" si="65"/>
        <v>Apr</v>
      </c>
      <c r="V295" s="42">
        <v>254.75</v>
      </c>
      <c r="W295" s="47">
        <f t="shared" si="66"/>
        <v>147.05000000000001</v>
      </c>
      <c r="X295" s="48">
        <f t="shared" si="67"/>
        <v>0.57723258096172714</v>
      </c>
      <c r="Y295" s="47" t="str">
        <f t="shared" si="68"/>
        <v>GROWTH</v>
      </c>
      <c r="Z295" s="138">
        <v>0</v>
      </c>
      <c r="AA295" s="133"/>
      <c r="AB295" s="133" t="s">
        <v>121</v>
      </c>
      <c r="AC295" s="133" t="s">
        <v>121</v>
      </c>
      <c r="AD295" s="27">
        <f t="shared" si="69"/>
        <v>0</v>
      </c>
    </row>
    <row r="296" spans="1:30" s="139" customFormat="1" ht="13.8">
      <c r="A296" s="133" t="s">
        <v>121</v>
      </c>
      <c r="B296" s="141" t="s">
        <v>27</v>
      </c>
      <c r="C296" s="135" t="s">
        <v>909</v>
      </c>
      <c r="D296" s="135">
        <v>1000000340</v>
      </c>
      <c r="E296" s="136" t="s">
        <v>910</v>
      </c>
      <c r="F296" s="137">
        <v>44006</v>
      </c>
      <c r="G296" s="40" t="str">
        <f t="shared" si="56"/>
        <v>Targeted Dealer</v>
      </c>
      <c r="H296" s="40"/>
      <c r="I296" s="41">
        <v>40</v>
      </c>
      <c r="J296" s="41">
        <f t="shared" si="57"/>
        <v>37.333333333333329</v>
      </c>
      <c r="K296" s="43">
        <v>22.5</v>
      </c>
      <c r="L296" s="43">
        <f t="shared" si="58"/>
        <v>17.5</v>
      </c>
      <c r="M296" s="43">
        <f t="shared" si="59"/>
        <v>60.267857142857146</v>
      </c>
      <c r="N296" s="42">
        <v>42.5</v>
      </c>
      <c r="O296" s="45" t="str">
        <f t="shared" si="60"/>
        <v>Mar</v>
      </c>
      <c r="P296" s="42">
        <f t="shared" si="61"/>
        <v>42.5</v>
      </c>
      <c r="Q296" s="44">
        <f t="shared" si="62"/>
        <v>-20</v>
      </c>
      <c r="R296" s="45">
        <f t="shared" si="63"/>
        <v>-0.47058823529411764</v>
      </c>
      <c r="S296" s="44" t="str">
        <f t="shared" si="64"/>
        <v>DEGROWTH</v>
      </c>
      <c r="T296" s="43">
        <v>68</v>
      </c>
      <c r="U296" s="46" t="str">
        <f t="shared" si="65"/>
        <v>Apr</v>
      </c>
      <c r="V296" s="42">
        <v>68</v>
      </c>
      <c r="W296" s="47">
        <f t="shared" si="66"/>
        <v>-45.5</v>
      </c>
      <c r="X296" s="48">
        <f t="shared" si="67"/>
        <v>-0.66911764705882359</v>
      </c>
      <c r="Y296" s="47" t="str">
        <f t="shared" si="68"/>
        <v>DEGROWTH</v>
      </c>
      <c r="Z296" s="138">
        <v>0</v>
      </c>
      <c r="AA296" s="133"/>
      <c r="AB296" s="133" t="s">
        <v>121</v>
      </c>
      <c r="AC296" s="133" t="s">
        <v>121</v>
      </c>
      <c r="AD296" s="27">
        <f t="shared" si="69"/>
        <v>0</v>
      </c>
    </row>
    <row r="297" spans="1:30" s="139" customFormat="1" ht="13.8">
      <c r="A297" s="133" t="s">
        <v>121</v>
      </c>
      <c r="B297" s="141" t="s">
        <v>27</v>
      </c>
      <c r="C297" s="135" t="s">
        <v>911</v>
      </c>
      <c r="D297" s="135">
        <v>1000000817</v>
      </c>
      <c r="E297" s="136" t="s">
        <v>912</v>
      </c>
      <c r="F297" s="137">
        <v>44134</v>
      </c>
      <c r="G297" s="40" t="str">
        <f t="shared" si="56"/>
        <v>Targeted Dealer</v>
      </c>
      <c r="H297" s="40"/>
      <c r="I297" s="41">
        <v>70</v>
      </c>
      <c r="J297" s="41">
        <f t="shared" si="57"/>
        <v>65.333333333333343</v>
      </c>
      <c r="K297" s="43">
        <v>95</v>
      </c>
      <c r="L297" s="43">
        <f t="shared" si="58"/>
        <v>-25</v>
      </c>
      <c r="M297" s="43">
        <f t="shared" si="59"/>
        <v>145.40816326530609</v>
      </c>
      <c r="N297" s="42">
        <v>122.25</v>
      </c>
      <c r="O297" s="45" t="str">
        <f t="shared" si="60"/>
        <v>Mar</v>
      </c>
      <c r="P297" s="42">
        <f t="shared" si="61"/>
        <v>122.25</v>
      </c>
      <c r="Q297" s="44">
        <f t="shared" si="62"/>
        <v>-27.25</v>
      </c>
      <c r="R297" s="45">
        <f t="shared" si="63"/>
        <v>-0.22290388548057261</v>
      </c>
      <c r="S297" s="44" t="str">
        <f t="shared" si="64"/>
        <v>DEGROWTH</v>
      </c>
      <c r="T297" s="43">
        <v>45</v>
      </c>
      <c r="U297" s="46" t="str">
        <f t="shared" si="65"/>
        <v>Apr</v>
      </c>
      <c r="V297" s="42">
        <v>45</v>
      </c>
      <c r="W297" s="47">
        <f t="shared" si="66"/>
        <v>50</v>
      </c>
      <c r="X297" s="48">
        <f t="shared" si="67"/>
        <v>1.1111111111111112</v>
      </c>
      <c r="Y297" s="47" t="str">
        <f t="shared" si="68"/>
        <v>GROWTH</v>
      </c>
      <c r="Z297" s="138">
        <v>0</v>
      </c>
      <c r="AA297" s="133"/>
      <c r="AB297" s="133" t="s">
        <v>121</v>
      </c>
      <c r="AC297" s="133" t="s">
        <v>121</v>
      </c>
      <c r="AD297" s="27">
        <f t="shared" si="69"/>
        <v>0</v>
      </c>
    </row>
    <row r="298" spans="1:30" s="139" customFormat="1" ht="13.8">
      <c r="A298" s="133" t="s">
        <v>121</v>
      </c>
      <c r="B298" s="141" t="s">
        <v>27</v>
      </c>
      <c r="C298" s="135" t="s">
        <v>913</v>
      </c>
      <c r="D298" s="135">
        <v>1000000818</v>
      </c>
      <c r="E298" s="136" t="s">
        <v>914</v>
      </c>
      <c r="F298" s="137">
        <v>44139</v>
      </c>
      <c r="G298" s="40" t="str">
        <f t="shared" si="56"/>
        <v>Targeted Dealer</v>
      </c>
      <c r="H298" s="40"/>
      <c r="I298" s="41">
        <v>50</v>
      </c>
      <c r="J298" s="41">
        <f t="shared" si="57"/>
        <v>46.666666666666671</v>
      </c>
      <c r="K298" s="43">
        <v>50.5</v>
      </c>
      <c r="L298" s="43">
        <f t="shared" si="58"/>
        <v>-0.5</v>
      </c>
      <c r="M298" s="43">
        <f t="shared" si="59"/>
        <v>108.21428571428569</v>
      </c>
      <c r="N298" s="42">
        <v>108.45</v>
      </c>
      <c r="O298" s="45" t="str">
        <f t="shared" si="60"/>
        <v>Mar</v>
      </c>
      <c r="P298" s="42">
        <f t="shared" si="61"/>
        <v>108.45</v>
      </c>
      <c r="Q298" s="44">
        <f t="shared" si="62"/>
        <v>-57.95</v>
      </c>
      <c r="R298" s="45">
        <f t="shared" si="63"/>
        <v>-0.53434762563393268</v>
      </c>
      <c r="S298" s="44" t="str">
        <f t="shared" si="64"/>
        <v>DEGROWTH</v>
      </c>
      <c r="T298" s="43">
        <v>0</v>
      </c>
      <c r="U298" s="46" t="str">
        <f t="shared" si="65"/>
        <v>Apr</v>
      </c>
      <c r="V298" s="42">
        <v>0</v>
      </c>
      <c r="W298" s="47">
        <f t="shared" si="66"/>
        <v>50.5</v>
      </c>
      <c r="X298" s="48">
        <f t="shared" si="67"/>
        <v>0</v>
      </c>
      <c r="Y298" s="47" t="b">
        <f t="shared" si="68"/>
        <v>0</v>
      </c>
      <c r="Z298" s="138">
        <v>0</v>
      </c>
      <c r="AA298" s="133"/>
      <c r="AB298" s="133" t="s">
        <v>121</v>
      </c>
      <c r="AC298" s="133" t="s">
        <v>121</v>
      </c>
      <c r="AD298" s="27">
        <f t="shared" si="69"/>
        <v>0</v>
      </c>
    </row>
    <row r="299" spans="1:30" s="139" customFormat="1" ht="13.8">
      <c r="A299" s="133" t="s">
        <v>121</v>
      </c>
      <c r="B299" s="141" t="s">
        <v>27</v>
      </c>
      <c r="C299" s="135" t="s">
        <v>915</v>
      </c>
      <c r="D299" s="135">
        <v>1000000812</v>
      </c>
      <c r="E299" s="136" t="s">
        <v>916</v>
      </c>
      <c r="F299" s="137">
        <v>44291</v>
      </c>
      <c r="G299" s="40" t="str">
        <f t="shared" si="56"/>
        <v>Targeted Dealer</v>
      </c>
      <c r="H299" s="40"/>
      <c r="I299" s="41">
        <v>1200</v>
      </c>
      <c r="J299" s="41">
        <f t="shared" si="57"/>
        <v>1120</v>
      </c>
      <c r="K299" s="43">
        <v>760</v>
      </c>
      <c r="L299" s="43">
        <f t="shared" si="58"/>
        <v>440</v>
      </c>
      <c r="M299" s="43">
        <f t="shared" si="59"/>
        <v>67.857142857142861</v>
      </c>
      <c r="N299" s="42">
        <v>1349</v>
      </c>
      <c r="O299" s="45" t="str">
        <f t="shared" si="60"/>
        <v>Mar</v>
      </c>
      <c r="P299" s="42">
        <f t="shared" si="61"/>
        <v>1349</v>
      </c>
      <c r="Q299" s="44">
        <f t="shared" si="62"/>
        <v>-589</v>
      </c>
      <c r="R299" s="45">
        <f t="shared" si="63"/>
        <v>-0.43661971830985913</v>
      </c>
      <c r="S299" s="44" t="str">
        <f t="shared" si="64"/>
        <v>DEGROWTH</v>
      </c>
      <c r="T299" s="43">
        <v>995</v>
      </c>
      <c r="U299" s="46" t="str">
        <f t="shared" si="65"/>
        <v>Apr</v>
      </c>
      <c r="V299" s="42">
        <v>995</v>
      </c>
      <c r="W299" s="47">
        <f t="shared" si="66"/>
        <v>-235</v>
      </c>
      <c r="X299" s="48">
        <f t="shared" si="67"/>
        <v>-0.23618090452261309</v>
      </c>
      <c r="Y299" s="47" t="str">
        <f t="shared" si="68"/>
        <v>DEGROWTH</v>
      </c>
      <c r="Z299" s="138">
        <v>0</v>
      </c>
      <c r="AA299" s="133"/>
      <c r="AB299" s="133" t="s">
        <v>121</v>
      </c>
      <c r="AC299" s="133" t="s">
        <v>121</v>
      </c>
      <c r="AD299" s="27">
        <f t="shared" si="69"/>
        <v>0</v>
      </c>
    </row>
    <row r="300" spans="1:30" s="139" customFormat="1" ht="13.8">
      <c r="A300" s="133" t="s">
        <v>121</v>
      </c>
      <c r="B300" s="141" t="s">
        <v>27</v>
      </c>
      <c r="C300" s="135" t="s">
        <v>917</v>
      </c>
      <c r="D300" s="135">
        <v>1000000819</v>
      </c>
      <c r="E300" s="136" t="s">
        <v>918</v>
      </c>
      <c r="F300" s="137">
        <v>44321</v>
      </c>
      <c r="G300" s="40" t="str">
        <f t="shared" si="56"/>
        <v>Targeted Dealer</v>
      </c>
      <c r="H300" s="40"/>
      <c r="I300" s="41">
        <v>200</v>
      </c>
      <c r="J300" s="41">
        <f t="shared" si="57"/>
        <v>186.66666666666669</v>
      </c>
      <c r="K300" s="43">
        <v>110</v>
      </c>
      <c r="L300" s="43">
        <f t="shared" si="58"/>
        <v>90</v>
      </c>
      <c r="M300" s="43">
        <f t="shared" si="59"/>
        <v>58.928571428571423</v>
      </c>
      <c r="N300" s="42">
        <v>200</v>
      </c>
      <c r="O300" s="45" t="str">
        <f t="shared" si="60"/>
        <v>Mar</v>
      </c>
      <c r="P300" s="42">
        <f t="shared" si="61"/>
        <v>200</v>
      </c>
      <c r="Q300" s="44">
        <f t="shared" si="62"/>
        <v>-90</v>
      </c>
      <c r="R300" s="45">
        <f t="shared" si="63"/>
        <v>-0.44999999999999996</v>
      </c>
      <c r="S300" s="44" t="str">
        <f t="shared" si="64"/>
        <v>DEGROWTH</v>
      </c>
      <c r="T300" s="43">
        <v>342.5</v>
      </c>
      <c r="U300" s="46" t="str">
        <f t="shared" si="65"/>
        <v>Apr</v>
      </c>
      <c r="V300" s="42">
        <v>342.5</v>
      </c>
      <c r="W300" s="47">
        <f t="shared" si="66"/>
        <v>-232.5</v>
      </c>
      <c r="X300" s="48">
        <f t="shared" si="67"/>
        <v>-0.67883211678832112</v>
      </c>
      <c r="Y300" s="47" t="str">
        <f t="shared" si="68"/>
        <v>DEGROWTH</v>
      </c>
      <c r="Z300" s="138">
        <v>0</v>
      </c>
      <c r="AA300" s="133"/>
      <c r="AB300" s="133" t="s">
        <v>121</v>
      </c>
      <c r="AC300" s="133" t="s">
        <v>121</v>
      </c>
      <c r="AD300" s="27">
        <f t="shared" si="69"/>
        <v>0</v>
      </c>
    </row>
    <row r="301" spans="1:30" s="139" customFormat="1" ht="13.8">
      <c r="A301" s="133" t="s">
        <v>121</v>
      </c>
      <c r="B301" s="141" t="s">
        <v>27</v>
      </c>
      <c r="C301" s="135" t="s">
        <v>923</v>
      </c>
      <c r="D301" s="135">
        <v>1000003134</v>
      </c>
      <c r="E301" s="140" t="s">
        <v>924</v>
      </c>
      <c r="F301" s="137">
        <v>44911</v>
      </c>
      <c r="G301" s="40" t="str">
        <f t="shared" si="56"/>
        <v>Targeted Dealer</v>
      </c>
      <c r="H301" s="40"/>
      <c r="I301" s="41">
        <v>120</v>
      </c>
      <c r="J301" s="41">
        <f t="shared" si="57"/>
        <v>112</v>
      </c>
      <c r="K301" s="43">
        <v>53.25</v>
      </c>
      <c r="L301" s="43">
        <f t="shared" si="58"/>
        <v>66.75</v>
      </c>
      <c r="M301" s="43">
        <f t="shared" si="59"/>
        <v>47.544642857142854</v>
      </c>
      <c r="N301" s="42">
        <v>65</v>
      </c>
      <c r="O301" s="45" t="str">
        <f t="shared" si="60"/>
        <v>Mar</v>
      </c>
      <c r="P301" s="42">
        <f t="shared" si="61"/>
        <v>65</v>
      </c>
      <c r="Q301" s="44">
        <f t="shared" si="62"/>
        <v>-11.75</v>
      </c>
      <c r="R301" s="45">
        <f t="shared" si="63"/>
        <v>-0.18076923076923079</v>
      </c>
      <c r="S301" s="44" t="str">
        <f t="shared" si="64"/>
        <v>DEGROWTH</v>
      </c>
      <c r="T301" s="43">
        <v>93.75</v>
      </c>
      <c r="U301" s="46" t="str">
        <f t="shared" si="65"/>
        <v>Apr</v>
      </c>
      <c r="V301" s="42">
        <v>93.75</v>
      </c>
      <c r="W301" s="47">
        <f t="shared" si="66"/>
        <v>-40.5</v>
      </c>
      <c r="X301" s="48">
        <f t="shared" si="67"/>
        <v>-0.43200000000000005</v>
      </c>
      <c r="Y301" s="47" t="str">
        <f t="shared" si="68"/>
        <v>DEGROWTH</v>
      </c>
      <c r="Z301" s="138">
        <v>0</v>
      </c>
      <c r="AA301" s="133"/>
      <c r="AB301" s="133" t="s">
        <v>121</v>
      </c>
      <c r="AC301" s="133" t="s">
        <v>121</v>
      </c>
      <c r="AD301" s="27">
        <f t="shared" si="69"/>
        <v>0</v>
      </c>
    </row>
    <row r="302" spans="1:30" s="139" customFormat="1" ht="13.8">
      <c r="A302" s="133" t="s">
        <v>121</v>
      </c>
      <c r="B302" s="141" t="s">
        <v>27</v>
      </c>
      <c r="C302" s="135" t="s">
        <v>929</v>
      </c>
      <c r="D302" s="135">
        <v>1000003308</v>
      </c>
      <c r="E302" s="140" t="s">
        <v>930</v>
      </c>
      <c r="F302" s="137">
        <v>44957</v>
      </c>
      <c r="G302" s="40" t="str">
        <f t="shared" si="56"/>
        <v>-</v>
      </c>
      <c r="H302" s="40"/>
      <c r="I302" s="41">
        <v>0</v>
      </c>
      <c r="J302" s="41">
        <f t="shared" si="57"/>
        <v>0</v>
      </c>
      <c r="K302" s="43">
        <v>0</v>
      </c>
      <c r="L302" s="43">
        <f t="shared" si="58"/>
        <v>0</v>
      </c>
      <c r="M302" s="43" t="str">
        <f t="shared" si="59"/>
        <v>-</v>
      </c>
      <c r="N302" s="42">
        <v>0</v>
      </c>
      <c r="O302" s="45" t="str">
        <f t="shared" si="60"/>
        <v>Mar</v>
      </c>
      <c r="P302" s="42">
        <f t="shared" si="61"/>
        <v>0</v>
      </c>
      <c r="Q302" s="44">
        <f t="shared" si="62"/>
        <v>0</v>
      </c>
      <c r="R302" s="45" t="str">
        <f t="shared" si="63"/>
        <v xml:space="preserve"> </v>
      </c>
      <c r="S302" s="44" t="b">
        <f t="shared" si="64"/>
        <v>0</v>
      </c>
      <c r="T302" s="43">
        <v>5</v>
      </c>
      <c r="U302" s="46" t="str">
        <f t="shared" si="65"/>
        <v>Apr</v>
      </c>
      <c r="V302" s="42">
        <v>5</v>
      </c>
      <c r="W302" s="47">
        <f t="shared" si="66"/>
        <v>-5</v>
      </c>
      <c r="X302" s="48">
        <f t="shared" si="67"/>
        <v>-1</v>
      </c>
      <c r="Y302" s="47" t="str">
        <f t="shared" si="68"/>
        <v>DEGROWTH</v>
      </c>
      <c r="Z302" s="138">
        <v>0</v>
      </c>
      <c r="AA302" s="133"/>
      <c r="AB302" s="133" t="s">
        <v>121</v>
      </c>
      <c r="AC302" s="133" t="s">
        <v>121</v>
      </c>
      <c r="AD302" s="27">
        <f t="shared" si="69"/>
        <v>1</v>
      </c>
    </row>
    <row r="303" spans="1:30" s="139" customFormat="1" ht="13.8">
      <c r="A303" s="133" t="s">
        <v>121</v>
      </c>
      <c r="B303" s="141" t="s">
        <v>27</v>
      </c>
      <c r="C303" s="135" t="s">
        <v>933</v>
      </c>
      <c r="D303" s="135">
        <v>1000003473</v>
      </c>
      <c r="E303" s="140" t="s">
        <v>934</v>
      </c>
      <c r="F303" s="137">
        <v>45021</v>
      </c>
      <c r="G303" s="40" t="str">
        <f t="shared" si="56"/>
        <v>Targeted Dealer</v>
      </c>
      <c r="H303" s="40"/>
      <c r="I303" s="41">
        <v>50</v>
      </c>
      <c r="J303" s="41">
        <f t="shared" si="57"/>
        <v>46.666666666666671</v>
      </c>
      <c r="K303" s="43">
        <v>15</v>
      </c>
      <c r="L303" s="43">
        <f t="shared" si="58"/>
        <v>35</v>
      </c>
      <c r="M303" s="43">
        <f t="shared" si="59"/>
        <v>32.142857142857139</v>
      </c>
      <c r="N303" s="42">
        <v>50</v>
      </c>
      <c r="O303" s="45" t="str">
        <f t="shared" si="60"/>
        <v>Mar</v>
      </c>
      <c r="P303" s="42">
        <f t="shared" si="61"/>
        <v>50</v>
      </c>
      <c r="Q303" s="44">
        <f t="shared" si="62"/>
        <v>-35</v>
      </c>
      <c r="R303" s="45">
        <f t="shared" si="63"/>
        <v>-0.7</v>
      </c>
      <c r="S303" s="44" t="str">
        <f t="shared" si="64"/>
        <v>DEGROWTH</v>
      </c>
      <c r="T303" s="43">
        <v>104.5</v>
      </c>
      <c r="U303" s="46" t="str">
        <f t="shared" si="65"/>
        <v>Apr</v>
      </c>
      <c r="V303" s="42">
        <v>104.5</v>
      </c>
      <c r="W303" s="47">
        <f t="shared" si="66"/>
        <v>-89.5</v>
      </c>
      <c r="X303" s="48">
        <f t="shared" si="67"/>
        <v>-0.8564593301435407</v>
      </c>
      <c r="Y303" s="47" t="str">
        <f t="shared" si="68"/>
        <v>DEGROWTH</v>
      </c>
      <c r="Z303" s="138">
        <v>0</v>
      </c>
      <c r="AA303" s="133"/>
      <c r="AB303" s="133" t="s">
        <v>121</v>
      </c>
      <c r="AC303" s="133" t="s">
        <v>121</v>
      </c>
      <c r="AD303" s="27">
        <f t="shared" si="69"/>
        <v>0</v>
      </c>
    </row>
    <row r="304" spans="1:30" s="139" customFormat="1" ht="13.8">
      <c r="A304" s="133" t="s">
        <v>121</v>
      </c>
      <c r="B304" s="141" t="s">
        <v>27</v>
      </c>
      <c r="C304" s="135" t="s">
        <v>935</v>
      </c>
      <c r="D304" s="135">
        <v>1000003502</v>
      </c>
      <c r="E304" s="140" t="s">
        <v>936</v>
      </c>
      <c r="F304" s="137">
        <v>45042</v>
      </c>
      <c r="G304" s="40" t="str">
        <f t="shared" si="56"/>
        <v>Targeted Dealer</v>
      </c>
      <c r="H304" s="40"/>
      <c r="I304" s="41">
        <v>200</v>
      </c>
      <c r="J304" s="41">
        <f t="shared" si="57"/>
        <v>186.66666666666669</v>
      </c>
      <c r="K304" s="43">
        <v>132.85</v>
      </c>
      <c r="L304" s="43">
        <f t="shared" si="58"/>
        <v>67.150000000000006</v>
      </c>
      <c r="M304" s="43">
        <f t="shared" si="59"/>
        <v>71.169642857142847</v>
      </c>
      <c r="N304" s="42">
        <v>226</v>
      </c>
      <c r="O304" s="45" t="str">
        <f t="shared" si="60"/>
        <v>Mar</v>
      </c>
      <c r="P304" s="42">
        <f t="shared" si="61"/>
        <v>226</v>
      </c>
      <c r="Q304" s="44">
        <f t="shared" si="62"/>
        <v>-93.15</v>
      </c>
      <c r="R304" s="45">
        <f t="shared" si="63"/>
        <v>-0.41216814159292037</v>
      </c>
      <c r="S304" s="44" t="str">
        <f t="shared" si="64"/>
        <v>DEGROWTH</v>
      </c>
      <c r="T304" s="43">
        <v>143.5</v>
      </c>
      <c r="U304" s="46" t="str">
        <f t="shared" si="65"/>
        <v>Apr</v>
      </c>
      <c r="V304" s="42">
        <v>143.5</v>
      </c>
      <c r="W304" s="47">
        <f t="shared" si="66"/>
        <v>-10.650000000000006</v>
      </c>
      <c r="X304" s="48">
        <f t="shared" si="67"/>
        <v>-7.4216027874564494E-2</v>
      </c>
      <c r="Y304" s="47" t="str">
        <f t="shared" si="68"/>
        <v>DEGROWTH</v>
      </c>
      <c r="Z304" s="138">
        <v>0</v>
      </c>
      <c r="AA304" s="133"/>
      <c r="AB304" s="133" t="s">
        <v>121</v>
      </c>
      <c r="AC304" s="133" t="s">
        <v>121</v>
      </c>
      <c r="AD304" s="27">
        <f t="shared" si="69"/>
        <v>0</v>
      </c>
    </row>
    <row r="305" spans="1:30" s="139" customFormat="1" ht="13.8">
      <c r="A305" s="133" t="s">
        <v>121</v>
      </c>
      <c r="B305" s="141" t="s">
        <v>27</v>
      </c>
      <c r="C305" s="135" t="s">
        <v>937</v>
      </c>
      <c r="D305" s="135">
        <v>1000003566</v>
      </c>
      <c r="E305" s="140" t="s">
        <v>938</v>
      </c>
      <c r="F305" s="137">
        <v>45078</v>
      </c>
      <c r="G305" s="40" t="str">
        <f t="shared" si="56"/>
        <v>Targeted Dealer</v>
      </c>
      <c r="H305" s="40"/>
      <c r="I305" s="41">
        <v>60</v>
      </c>
      <c r="J305" s="41">
        <f t="shared" si="57"/>
        <v>56</v>
      </c>
      <c r="K305" s="43">
        <v>40</v>
      </c>
      <c r="L305" s="43">
        <f t="shared" si="58"/>
        <v>20</v>
      </c>
      <c r="M305" s="43">
        <f t="shared" si="59"/>
        <v>71.428571428571416</v>
      </c>
      <c r="N305" s="42">
        <v>20</v>
      </c>
      <c r="O305" s="45" t="str">
        <f t="shared" si="60"/>
        <v>Mar</v>
      </c>
      <c r="P305" s="42">
        <f t="shared" si="61"/>
        <v>20</v>
      </c>
      <c r="Q305" s="44">
        <f t="shared" si="62"/>
        <v>20</v>
      </c>
      <c r="R305" s="45">
        <f t="shared" si="63"/>
        <v>1</v>
      </c>
      <c r="S305" s="44" t="str">
        <f t="shared" si="64"/>
        <v>GROWTH</v>
      </c>
      <c r="T305" s="43">
        <v>60</v>
      </c>
      <c r="U305" s="46" t="str">
        <f t="shared" si="65"/>
        <v>Apr</v>
      </c>
      <c r="V305" s="42">
        <v>60</v>
      </c>
      <c r="W305" s="47">
        <f t="shared" si="66"/>
        <v>-20</v>
      </c>
      <c r="X305" s="48">
        <f t="shared" si="67"/>
        <v>-0.33333333333333337</v>
      </c>
      <c r="Y305" s="47" t="str">
        <f t="shared" si="68"/>
        <v>DEGROWTH</v>
      </c>
      <c r="Z305" s="138">
        <v>0</v>
      </c>
      <c r="AA305" s="133"/>
      <c r="AB305" s="133" t="s">
        <v>121</v>
      </c>
      <c r="AC305" s="133" t="s">
        <v>121</v>
      </c>
      <c r="AD305" s="27">
        <f t="shared" si="69"/>
        <v>0</v>
      </c>
    </row>
    <row r="306" spans="1:30" s="139" customFormat="1" ht="13.8">
      <c r="A306" s="133" t="s">
        <v>121</v>
      </c>
      <c r="B306" s="141" t="s">
        <v>27</v>
      </c>
      <c r="C306" s="135" t="s">
        <v>943</v>
      </c>
      <c r="D306" s="135">
        <v>1000003732</v>
      </c>
      <c r="E306" s="140" t="s">
        <v>944</v>
      </c>
      <c r="F306" s="137">
        <v>45219</v>
      </c>
      <c r="G306" s="40" t="str">
        <f t="shared" si="56"/>
        <v>Targeted Dealer</v>
      </c>
      <c r="H306" s="40"/>
      <c r="I306" s="41">
        <v>870</v>
      </c>
      <c r="J306" s="41">
        <f t="shared" si="57"/>
        <v>812</v>
      </c>
      <c r="K306" s="43">
        <v>433</v>
      </c>
      <c r="L306" s="43">
        <f t="shared" si="58"/>
        <v>437</v>
      </c>
      <c r="M306" s="43">
        <f t="shared" si="59"/>
        <v>53.325123152709367</v>
      </c>
      <c r="N306" s="42">
        <v>918.75</v>
      </c>
      <c r="O306" s="45" t="str">
        <f t="shared" si="60"/>
        <v>Mar</v>
      </c>
      <c r="P306" s="42">
        <f t="shared" si="61"/>
        <v>918.75</v>
      </c>
      <c r="Q306" s="44">
        <f t="shared" si="62"/>
        <v>-485.75</v>
      </c>
      <c r="R306" s="45">
        <f t="shared" si="63"/>
        <v>-0.52870748299319725</v>
      </c>
      <c r="S306" s="44" t="str">
        <f t="shared" si="64"/>
        <v>DEGROWTH</v>
      </c>
      <c r="T306" s="43">
        <v>496.6</v>
      </c>
      <c r="U306" s="46" t="str">
        <f t="shared" si="65"/>
        <v>Apr</v>
      </c>
      <c r="V306" s="42">
        <v>496.6</v>
      </c>
      <c r="W306" s="47">
        <f t="shared" si="66"/>
        <v>-63.600000000000023</v>
      </c>
      <c r="X306" s="48">
        <f t="shared" si="67"/>
        <v>-0.12807088199758365</v>
      </c>
      <c r="Y306" s="47" t="str">
        <f t="shared" si="68"/>
        <v>DEGROWTH</v>
      </c>
      <c r="Z306" s="138">
        <v>0</v>
      </c>
      <c r="AA306" s="133"/>
      <c r="AB306" s="133" t="s">
        <v>121</v>
      </c>
      <c r="AC306" s="133" t="s">
        <v>121</v>
      </c>
      <c r="AD306" s="27">
        <f t="shared" si="69"/>
        <v>0</v>
      </c>
    </row>
    <row r="307" spans="1:30" s="139" customFormat="1" ht="13.8">
      <c r="A307" s="133" t="s">
        <v>121</v>
      </c>
      <c r="B307" s="141" t="s">
        <v>27</v>
      </c>
      <c r="C307" s="141" t="s">
        <v>945</v>
      </c>
      <c r="D307" s="141">
        <v>1000003794</v>
      </c>
      <c r="E307" s="141" t="s">
        <v>946</v>
      </c>
      <c r="F307" s="137">
        <v>45281</v>
      </c>
      <c r="G307" s="40" t="str">
        <f t="shared" si="56"/>
        <v>Targeted Dealer</v>
      </c>
      <c r="H307" s="40"/>
      <c r="I307" s="41">
        <v>110</v>
      </c>
      <c r="J307" s="41">
        <f t="shared" si="57"/>
        <v>102.66666666666666</v>
      </c>
      <c r="K307" s="43">
        <v>125</v>
      </c>
      <c r="L307" s="43">
        <f t="shared" si="58"/>
        <v>-15</v>
      </c>
      <c r="M307" s="43">
        <f t="shared" si="59"/>
        <v>121.75324675324676</v>
      </c>
      <c r="N307" s="42">
        <v>130</v>
      </c>
      <c r="O307" s="45" t="str">
        <f t="shared" si="60"/>
        <v>Mar</v>
      </c>
      <c r="P307" s="42">
        <f t="shared" si="61"/>
        <v>130</v>
      </c>
      <c r="Q307" s="44">
        <f t="shared" si="62"/>
        <v>-5</v>
      </c>
      <c r="R307" s="45">
        <f t="shared" si="63"/>
        <v>-3.8461538461538436E-2</v>
      </c>
      <c r="S307" s="44" t="str">
        <f t="shared" si="64"/>
        <v>DEGROWTH</v>
      </c>
      <c r="T307" s="43">
        <v>105</v>
      </c>
      <c r="U307" s="46" t="str">
        <f t="shared" si="65"/>
        <v>Apr</v>
      </c>
      <c r="V307" s="42">
        <v>105</v>
      </c>
      <c r="W307" s="47">
        <f t="shared" si="66"/>
        <v>20</v>
      </c>
      <c r="X307" s="48">
        <f t="shared" si="67"/>
        <v>0.19047619047619047</v>
      </c>
      <c r="Y307" s="47" t="str">
        <f t="shared" si="68"/>
        <v>GROWTH</v>
      </c>
      <c r="Z307" s="138">
        <v>0</v>
      </c>
      <c r="AA307" s="133"/>
      <c r="AB307" s="133" t="s">
        <v>121</v>
      </c>
      <c r="AC307" s="133" t="s">
        <v>121</v>
      </c>
      <c r="AD307" s="27">
        <f t="shared" si="69"/>
        <v>0</v>
      </c>
    </row>
    <row r="308" spans="1:30" s="139" customFormat="1" ht="13.8">
      <c r="A308" s="133" t="s">
        <v>121</v>
      </c>
      <c r="B308" s="141" t="s">
        <v>27</v>
      </c>
      <c r="C308" s="141" t="s">
        <v>947</v>
      </c>
      <c r="D308" s="141">
        <v>1000003817</v>
      </c>
      <c r="E308" s="141" t="s">
        <v>948</v>
      </c>
      <c r="F308" s="143">
        <v>45301</v>
      </c>
      <c r="G308" s="40" t="str">
        <f t="shared" si="56"/>
        <v>Targeted Dealer</v>
      </c>
      <c r="H308" s="40"/>
      <c r="I308" s="41">
        <v>90</v>
      </c>
      <c r="J308" s="41">
        <f t="shared" si="57"/>
        <v>84</v>
      </c>
      <c r="K308" s="43">
        <v>85</v>
      </c>
      <c r="L308" s="43">
        <f t="shared" si="58"/>
        <v>5</v>
      </c>
      <c r="M308" s="43">
        <f t="shared" si="59"/>
        <v>101.19047619047619</v>
      </c>
      <c r="N308" s="42">
        <v>40</v>
      </c>
      <c r="O308" s="45" t="str">
        <f t="shared" si="60"/>
        <v>Mar</v>
      </c>
      <c r="P308" s="42">
        <f t="shared" si="61"/>
        <v>40</v>
      </c>
      <c r="Q308" s="44">
        <f t="shared" si="62"/>
        <v>45</v>
      </c>
      <c r="R308" s="45">
        <f t="shared" si="63"/>
        <v>1.125</v>
      </c>
      <c r="S308" s="44" t="str">
        <f t="shared" si="64"/>
        <v>GROWTH</v>
      </c>
      <c r="T308" s="43">
        <v>80</v>
      </c>
      <c r="U308" s="46" t="str">
        <f t="shared" si="65"/>
        <v>Apr</v>
      </c>
      <c r="V308" s="42">
        <v>80</v>
      </c>
      <c r="W308" s="47">
        <f t="shared" si="66"/>
        <v>5</v>
      </c>
      <c r="X308" s="48">
        <f t="shared" si="67"/>
        <v>6.25E-2</v>
      </c>
      <c r="Y308" s="47" t="str">
        <f t="shared" si="68"/>
        <v>GROWTH</v>
      </c>
      <c r="Z308" s="138">
        <v>0</v>
      </c>
      <c r="AA308" s="133"/>
      <c r="AB308" s="133" t="s">
        <v>121</v>
      </c>
      <c r="AC308" s="133" t="s">
        <v>121</v>
      </c>
      <c r="AD308" s="27">
        <f t="shared" si="69"/>
        <v>0</v>
      </c>
    </row>
    <row r="309" spans="1:30" s="139" customFormat="1" ht="13.8">
      <c r="A309" s="138" t="s">
        <v>121</v>
      </c>
      <c r="B309" s="144" t="s">
        <v>27</v>
      </c>
      <c r="C309" s="144" t="s">
        <v>951</v>
      </c>
      <c r="D309" s="144">
        <v>1000003953</v>
      </c>
      <c r="E309" s="144" t="s">
        <v>952</v>
      </c>
      <c r="F309" s="137">
        <v>45427</v>
      </c>
      <c r="G309" s="40" t="str">
        <f t="shared" si="56"/>
        <v>Targeted Dealer</v>
      </c>
      <c r="H309" s="40"/>
      <c r="I309" s="41">
        <v>250</v>
      </c>
      <c r="J309" s="41">
        <f t="shared" si="57"/>
        <v>233.33333333333334</v>
      </c>
      <c r="K309" s="43">
        <v>361.2</v>
      </c>
      <c r="L309" s="43">
        <f t="shared" si="58"/>
        <v>-111.19999999999999</v>
      </c>
      <c r="M309" s="43">
        <f t="shared" si="59"/>
        <v>154.79999999999998</v>
      </c>
      <c r="N309" s="42">
        <v>606</v>
      </c>
      <c r="O309" s="45" t="str">
        <f t="shared" si="60"/>
        <v>Mar</v>
      </c>
      <c r="P309" s="42">
        <f t="shared" si="61"/>
        <v>606</v>
      </c>
      <c r="Q309" s="44">
        <f t="shared" si="62"/>
        <v>-244.8</v>
      </c>
      <c r="R309" s="45">
        <f t="shared" si="63"/>
        <v>-0.40396039603960399</v>
      </c>
      <c r="S309" s="44" t="str">
        <f t="shared" si="64"/>
        <v>DEGROWTH</v>
      </c>
      <c r="T309" s="43">
        <v>202.5</v>
      </c>
      <c r="U309" s="46" t="str">
        <f t="shared" si="65"/>
        <v>Apr</v>
      </c>
      <c r="V309" s="42">
        <v>202.5</v>
      </c>
      <c r="W309" s="47">
        <f t="shared" si="66"/>
        <v>158.69999999999999</v>
      </c>
      <c r="X309" s="48">
        <f t="shared" si="67"/>
        <v>0.78370370370370357</v>
      </c>
      <c r="Y309" s="47" t="str">
        <f t="shared" si="68"/>
        <v>GROWTH</v>
      </c>
      <c r="Z309" s="138">
        <v>0</v>
      </c>
      <c r="AA309" s="133"/>
      <c r="AB309" s="133" t="s">
        <v>121</v>
      </c>
      <c r="AC309" s="138" t="s">
        <v>121</v>
      </c>
      <c r="AD309" s="27">
        <f t="shared" si="69"/>
        <v>0</v>
      </c>
    </row>
    <row r="310" spans="1:30" s="139" customFormat="1" ht="13.8">
      <c r="A310" s="138" t="s">
        <v>121</v>
      </c>
      <c r="B310" s="144" t="s">
        <v>27</v>
      </c>
      <c r="C310" s="144" t="s">
        <v>953</v>
      </c>
      <c r="D310" s="144">
        <v>1000003996</v>
      </c>
      <c r="E310" s="144" t="s">
        <v>954</v>
      </c>
      <c r="F310" s="137">
        <v>45446</v>
      </c>
      <c r="G310" s="40" t="str">
        <f t="shared" si="56"/>
        <v>Targeted Dealer</v>
      </c>
      <c r="H310" s="40"/>
      <c r="I310" s="41">
        <v>80</v>
      </c>
      <c r="J310" s="41">
        <f t="shared" si="57"/>
        <v>74.666666666666657</v>
      </c>
      <c r="K310" s="43">
        <v>65</v>
      </c>
      <c r="L310" s="43">
        <f t="shared" si="58"/>
        <v>15</v>
      </c>
      <c r="M310" s="43">
        <f t="shared" si="59"/>
        <v>87.053571428571431</v>
      </c>
      <c r="N310" s="42">
        <v>117.5</v>
      </c>
      <c r="O310" s="45" t="str">
        <f t="shared" si="60"/>
        <v>Mar</v>
      </c>
      <c r="P310" s="42">
        <f t="shared" si="61"/>
        <v>117.5</v>
      </c>
      <c r="Q310" s="44">
        <f t="shared" si="62"/>
        <v>-52.5</v>
      </c>
      <c r="R310" s="45">
        <f t="shared" si="63"/>
        <v>-0.44680851063829785</v>
      </c>
      <c r="S310" s="44" t="str">
        <f t="shared" si="64"/>
        <v>DEGROWTH</v>
      </c>
      <c r="T310" s="43">
        <v>40</v>
      </c>
      <c r="U310" s="46" t="str">
        <f t="shared" si="65"/>
        <v>Apr</v>
      </c>
      <c r="V310" s="42">
        <v>40</v>
      </c>
      <c r="W310" s="47">
        <f t="shared" si="66"/>
        <v>25</v>
      </c>
      <c r="X310" s="48">
        <f t="shared" si="67"/>
        <v>0.625</v>
      </c>
      <c r="Y310" s="47" t="str">
        <f t="shared" si="68"/>
        <v>GROWTH</v>
      </c>
      <c r="Z310" s="138">
        <v>0</v>
      </c>
      <c r="AA310" s="133"/>
      <c r="AB310" s="133" t="s">
        <v>121</v>
      </c>
      <c r="AC310" s="138" t="s">
        <v>121</v>
      </c>
      <c r="AD310" s="27">
        <f t="shared" si="69"/>
        <v>0</v>
      </c>
    </row>
    <row r="311" spans="1:30" s="139" customFormat="1" ht="13.8">
      <c r="A311" s="138" t="s">
        <v>121</v>
      </c>
      <c r="B311" s="144" t="s">
        <v>27</v>
      </c>
      <c r="C311" s="144" t="s">
        <v>955</v>
      </c>
      <c r="D311" s="144">
        <v>1000004000</v>
      </c>
      <c r="E311" s="144" t="s">
        <v>956</v>
      </c>
      <c r="F311" s="137">
        <v>45449</v>
      </c>
      <c r="G311" s="40" t="str">
        <f t="shared" si="56"/>
        <v>Targeted Dealer</v>
      </c>
      <c r="H311" s="40"/>
      <c r="I311" s="41">
        <v>100</v>
      </c>
      <c r="J311" s="41">
        <f t="shared" si="57"/>
        <v>93.333333333333343</v>
      </c>
      <c r="K311" s="43">
        <v>40</v>
      </c>
      <c r="L311" s="43">
        <f t="shared" si="58"/>
        <v>60</v>
      </c>
      <c r="M311" s="43">
        <f t="shared" si="59"/>
        <v>42.857142857142854</v>
      </c>
      <c r="N311" s="42">
        <v>70</v>
      </c>
      <c r="O311" s="45" t="str">
        <f t="shared" si="60"/>
        <v>Mar</v>
      </c>
      <c r="P311" s="42">
        <f t="shared" si="61"/>
        <v>70</v>
      </c>
      <c r="Q311" s="44">
        <f t="shared" si="62"/>
        <v>-30</v>
      </c>
      <c r="R311" s="45">
        <f t="shared" si="63"/>
        <v>-0.4285714285714286</v>
      </c>
      <c r="S311" s="44" t="str">
        <f t="shared" si="64"/>
        <v>DEGROWTH</v>
      </c>
      <c r="T311" s="43">
        <v>80</v>
      </c>
      <c r="U311" s="46" t="str">
        <f t="shared" si="65"/>
        <v>Apr</v>
      </c>
      <c r="V311" s="42">
        <v>80</v>
      </c>
      <c r="W311" s="47">
        <f t="shared" si="66"/>
        <v>-40</v>
      </c>
      <c r="X311" s="48">
        <f t="shared" si="67"/>
        <v>-0.5</v>
      </c>
      <c r="Y311" s="47" t="str">
        <f t="shared" si="68"/>
        <v>DEGROWTH</v>
      </c>
      <c r="Z311" s="138">
        <v>0</v>
      </c>
      <c r="AA311" s="133"/>
      <c r="AB311" s="133" t="s">
        <v>121</v>
      </c>
      <c r="AC311" s="138" t="s">
        <v>121</v>
      </c>
      <c r="AD311" s="27">
        <f t="shared" si="69"/>
        <v>0</v>
      </c>
    </row>
    <row r="312" spans="1:30" s="139" customFormat="1" ht="13.8">
      <c r="A312" s="138" t="s">
        <v>121</v>
      </c>
      <c r="B312" s="144" t="s">
        <v>27</v>
      </c>
      <c r="C312" s="144" t="s">
        <v>957</v>
      </c>
      <c r="D312" s="144">
        <v>1000004008</v>
      </c>
      <c r="E312" s="144" t="s">
        <v>958</v>
      </c>
      <c r="F312" s="137">
        <v>45457</v>
      </c>
      <c r="G312" s="40" t="str">
        <f t="shared" si="56"/>
        <v>Targeted Dealer</v>
      </c>
      <c r="H312" s="40"/>
      <c r="I312" s="41">
        <v>100</v>
      </c>
      <c r="J312" s="41">
        <f t="shared" si="57"/>
        <v>93.333333333333343</v>
      </c>
      <c r="K312" s="43">
        <v>40</v>
      </c>
      <c r="L312" s="43">
        <f t="shared" si="58"/>
        <v>60</v>
      </c>
      <c r="M312" s="43">
        <f t="shared" si="59"/>
        <v>42.857142857142854</v>
      </c>
      <c r="N312" s="42">
        <v>67.5</v>
      </c>
      <c r="O312" s="45" t="str">
        <f t="shared" si="60"/>
        <v>Mar</v>
      </c>
      <c r="P312" s="42">
        <f t="shared" si="61"/>
        <v>67.5</v>
      </c>
      <c r="Q312" s="44">
        <f t="shared" si="62"/>
        <v>-27.5</v>
      </c>
      <c r="R312" s="45">
        <f t="shared" si="63"/>
        <v>-0.40740740740740744</v>
      </c>
      <c r="S312" s="44" t="str">
        <f t="shared" si="64"/>
        <v>DEGROWTH</v>
      </c>
      <c r="T312" s="43">
        <v>90</v>
      </c>
      <c r="U312" s="46" t="str">
        <f t="shared" si="65"/>
        <v>Apr</v>
      </c>
      <c r="V312" s="42">
        <v>90</v>
      </c>
      <c r="W312" s="47">
        <f t="shared" si="66"/>
        <v>-50</v>
      </c>
      <c r="X312" s="48">
        <f t="shared" si="67"/>
        <v>-0.55555555555555558</v>
      </c>
      <c r="Y312" s="47" t="str">
        <f t="shared" si="68"/>
        <v>DEGROWTH</v>
      </c>
      <c r="Z312" s="138">
        <v>0</v>
      </c>
      <c r="AA312" s="133"/>
      <c r="AB312" s="133" t="s">
        <v>121</v>
      </c>
      <c r="AC312" s="138" t="s">
        <v>121</v>
      </c>
      <c r="AD312" s="27">
        <f t="shared" si="69"/>
        <v>0</v>
      </c>
    </row>
    <row r="313" spans="1:30" s="139" customFormat="1" ht="13.8">
      <c r="A313" s="138" t="s">
        <v>121</v>
      </c>
      <c r="B313" s="144" t="s">
        <v>27</v>
      </c>
      <c r="C313" s="144" t="s">
        <v>959</v>
      </c>
      <c r="D313" s="144">
        <v>1000004074</v>
      </c>
      <c r="E313" s="144" t="s">
        <v>960</v>
      </c>
      <c r="F313" s="137">
        <v>45506</v>
      </c>
      <c r="G313" s="40" t="str">
        <f t="shared" si="56"/>
        <v>Targeted Dealer</v>
      </c>
      <c r="H313" s="40"/>
      <c r="I313" s="41">
        <v>80</v>
      </c>
      <c r="J313" s="41">
        <f t="shared" si="57"/>
        <v>74.666666666666657</v>
      </c>
      <c r="K313" s="43">
        <v>60</v>
      </c>
      <c r="L313" s="43">
        <f t="shared" si="58"/>
        <v>20</v>
      </c>
      <c r="M313" s="43">
        <f t="shared" si="59"/>
        <v>80.357142857142861</v>
      </c>
      <c r="N313" s="42">
        <v>120</v>
      </c>
      <c r="O313" s="45" t="str">
        <f t="shared" si="60"/>
        <v>Mar</v>
      </c>
      <c r="P313" s="42">
        <f t="shared" si="61"/>
        <v>120</v>
      </c>
      <c r="Q313" s="44">
        <f t="shared" si="62"/>
        <v>-60</v>
      </c>
      <c r="R313" s="45">
        <f t="shared" si="63"/>
        <v>-0.5</v>
      </c>
      <c r="S313" s="44" t="str">
        <f t="shared" si="64"/>
        <v>DEGROWTH</v>
      </c>
      <c r="T313" s="43">
        <v>61.5</v>
      </c>
      <c r="U313" s="46" t="str">
        <f t="shared" si="65"/>
        <v>Apr</v>
      </c>
      <c r="V313" s="42">
        <v>61.5</v>
      </c>
      <c r="W313" s="47">
        <f t="shared" si="66"/>
        <v>-1.5</v>
      </c>
      <c r="X313" s="48">
        <f t="shared" si="67"/>
        <v>-2.4390243902439046E-2</v>
      </c>
      <c r="Y313" s="47" t="str">
        <f t="shared" si="68"/>
        <v>DEGROWTH</v>
      </c>
      <c r="Z313" s="138">
        <v>0</v>
      </c>
      <c r="AA313" s="133"/>
      <c r="AB313" s="133" t="s">
        <v>121</v>
      </c>
      <c r="AC313" s="138" t="s">
        <v>121</v>
      </c>
      <c r="AD313" s="27">
        <f t="shared" si="69"/>
        <v>0</v>
      </c>
    </row>
    <row r="314" spans="1:30" s="139" customFormat="1" ht="13.8">
      <c r="A314" s="133" t="s">
        <v>121</v>
      </c>
      <c r="B314" s="141" t="s">
        <v>961</v>
      </c>
      <c r="C314" s="140" t="s">
        <v>962</v>
      </c>
      <c r="D314" s="135">
        <v>1000000119</v>
      </c>
      <c r="E314" s="136" t="s">
        <v>963</v>
      </c>
      <c r="F314" s="137">
        <v>40826</v>
      </c>
      <c r="G314" s="40" t="str">
        <f t="shared" si="56"/>
        <v>Targeted Dealer</v>
      </c>
      <c r="H314" s="40"/>
      <c r="I314" s="41">
        <v>120</v>
      </c>
      <c r="J314" s="41">
        <f t="shared" si="57"/>
        <v>112</v>
      </c>
      <c r="K314" s="43">
        <v>0</v>
      </c>
      <c r="L314" s="43">
        <f t="shared" si="58"/>
        <v>120</v>
      </c>
      <c r="M314" s="43">
        <f t="shared" si="59"/>
        <v>0</v>
      </c>
      <c r="N314" s="42">
        <v>150</v>
      </c>
      <c r="O314" s="45" t="str">
        <f t="shared" si="60"/>
        <v>Mar</v>
      </c>
      <c r="P314" s="42">
        <f t="shared" si="61"/>
        <v>150</v>
      </c>
      <c r="Q314" s="44">
        <f t="shared" si="62"/>
        <v>-150</v>
      </c>
      <c r="R314" s="45">
        <f t="shared" si="63"/>
        <v>-1</v>
      </c>
      <c r="S314" s="44" t="str">
        <f t="shared" si="64"/>
        <v>DEGROWTH</v>
      </c>
      <c r="T314" s="43">
        <v>96</v>
      </c>
      <c r="U314" s="46" t="str">
        <f t="shared" si="65"/>
        <v>Apr</v>
      </c>
      <c r="V314" s="42">
        <v>96</v>
      </c>
      <c r="W314" s="47">
        <f t="shared" si="66"/>
        <v>-96</v>
      </c>
      <c r="X314" s="48">
        <f t="shared" si="67"/>
        <v>-1</v>
      </c>
      <c r="Y314" s="47" t="str">
        <f t="shared" si="68"/>
        <v>DEGROWTH</v>
      </c>
      <c r="Z314" s="138">
        <v>0</v>
      </c>
      <c r="AA314" s="133"/>
      <c r="AB314" s="133" t="s">
        <v>121</v>
      </c>
      <c r="AC314" s="133" t="s">
        <v>121</v>
      </c>
      <c r="AD314" s="27">
        <f t="shared" si="69"/>
        <v>1</v>
      </c>
    </row>
    <row r="315" spans="1:30" s="139" customFormat="1" ht="13.8">
      <c r="A315" s="133" t="s">
        <v>121</v>
      </c>
      <c r="B315" s="141" t="s">
        <v>961</v>
      </c>
      <c r="C315" s="140" t="s">
        <v>964</v>
      </c>
      <c r="D315" s="135">
        <v>1000000114</v>
      </c>
      <c r="E315" s="136" t="s">
        <v>965</v>
      </c>
      <c r="F315" s="137">
        <v>41289</v>
      </c>
      <c r="G315" s="40" t="str">
        <f t="shared" si="56"/>
        <v>Targeted Dealer</v>
      </c>
      <c r="H315" s="40"/>
      <c r="I315" s="41">
        <v>200</v>
      </c>
      <c r="J315" s="41">
        <f t="shared" si="57"/>
        <v>186.66666666666669</v>
      </c>
      <c r="K315" s="43">
        <v>150</v>
      </c>
      <c r="L315" s="43">
        <f t="shared" si="58"/>
        <v>50</v>
      </c>
      <c r="M315" s="43">
        <f t="shared" si="59"/>
        <v>80.357142857142847</v>
      </c>
      <c r="N315" s="42">
        <v>310</v>
      </c>
      <c r="O315" s="45" t="str">
        <f t="shared" si="60"/>
        <v>Mar</v>
      </c>
      <c r="P315" s="42">
        <f t="shared" si="61"/>
        <v>310</v>
      </c>
      <c r="Q315" s="44">
        <f t="shared" si="62"/>
        <v>-160</v>
      </c>
      <c r="R315" s="45">
        <f t="shared" si="63"/>
        <v>-0.5161290322580645</v>
      </c>
      <c r="S315" s="44" t="str">
        <f t="shared" si="64"/>
        <v>DEGROWTH</v>
      </c>
      <c r="T315" s="43">
        <v>50</v>
      </c>
      <c r="U315" s="46" t="str">
        <f t="shared" si="65"/>
        <v>Apr</v>
      </c>
      <c r="V315" s="42">
        <v>50</v>
      </c>
      <c r="W315" s="47">
        <f t="shared" si="66"/>
        <v>100</v>
      </c>
      <c r="X315" s="48">
        <f t="shared" si="67"/>
        <v>2</v>
      </c>
      <c r="Y315" s="47" t="str">
        <f t="shared" si="68"/>
        <v>GROWTH</v>
      </c>
      <c r="Z315" s="138">
        <v>0</v>
      </c>
      <c r="AA315" s="133"/>
      <c r="AB315" s="133" t="s">
        <v>121</v>
      </c>
      <c r="AC315" s="133" t="s">
        <v>121</v>
      </c>
      <c r="AD315" s="27">
        <f t="shared" si="69"/>
        <v>0</v>
      </c>
    </row>
    <row r="316" spans="1:30" s="139" customFormat="1" ht="13.8">
      <c r="A316" s="133" t="s">
        <v>121</v>
      </c>
      <c r="B316" s="141" t="s">
        <v>961</v>
      </c>
      <c r="C316" s="140" t="s">
        <v>972</v>
      </c>
      <c r="D316" s="135">
        <v>1000003611</v>
      </c>
      <c r="E316" s="140" t="s">
        <v>973</v>
      </c>
      <c r="F316" s="137">
        <v>45103</v>
      </c>
      <c r="G316" s="40" t="str">
        <f t="shared" si="56"/>
        <v>Targeted Dealer</v>
      </c>
      <c r="H316" s="40"/>
      <c r="I316" s="41">
        <v>30</v>
      </c>
      <c r="J316" s="41">
        <f t="shared" si="57"/>
        <v>28</v>
      </c>
      <c r="K316" s="43">
        <v>0</v>
      </c>
      <c r="L316" s="43">
        <f t="shared" si="58"/>
        <v>30</v>
      </c>
      <c r="M316" s="43">
        <f t="shared" si="59"/>
        <v>0</v>
      </c>
      <c r="N316" s="42">
        <v>0</v>
      </c>
      <c r="O316" s="45" t="str">
        <f t="shared" si="60"/>
        <v>Mar</v>
      </c>
      <c r="P316" s="42">
        <f t="shared" si="61"/>
        <v>0</v>
      </c>
      <c r="Q316" s="44">
        <f t="shared" si="62"/>
        <v>0</v>
      </c>
      <c r="R316" s="45" t="str">
        <f t="shared" si="63"/>
        <v xml:space="preserve"> </v>
      </c>
      <c r="S316" s="44" t="b">
        <f t="shared" si="64"/>
        <v>0</v>
      </c>
      <c r="T316" s="43">
        <v>30</v>
      </c>
      <c r="U316" s="46" t="str">
        <f t="shared" si="65"/>
        <v>Apr</v>
      </c>
      <c r="V316" s="42">
        <v>30</v>
      </c>
      <c r="W316" s="47">
        <f t="shared" si="66"/>
        <v>-30</v>
      </c>
      <c r="X316" s="48">
        <f t="shared" si="67"/>
        <v>-1</v>
      </c>
      <c r="Y316" s="47" t="str">
        <f t="shared" si="68"/>
        <v>DEGROWTH</v>
      </c>
      <c r="Z316" s="138">
        <v>0</v>
      </c>
      <c r="AA316" s="133"/>
      <c r="AB316" s="133" t="s">
        <v>121</v>
      </c>
      <c r="AC316" s="133" t="s">
        <v>121</v>
      </c>
      <c r="AD316" s="27">
        <f t="shared" si="69"/>
        <v>1</v>
      </c>
    </row>
    <row r="317" spans="1:30" s="139" customFormat="1" ht="13.8">
      <c r="A317" s="138" t="s">
        <v>121</v>
      </c>
      <c r="B317" s="144" t="s">
        <v>961</v>
      </c>
      <c r="C317" s="144" t="s">
        <v>976</v>
      </c>
      <c r="D317" s="144">
        <v>1000003876</v>
      </c>
      <c r="E317" s="144" t="s">
        <v>977</v>
      </c>
      <c r="F317" s="137">
        <v>45351</v>
      </c>
      <c r="G317" s="40" t="str">
        <f t="shared" si="56"/>
        <v>Targeted Dealer</v>
      </c>
      <c r="H317" s="40"/>
      <c r="I317" s="41">
        <v>190</v>
      </c>
      <c r="J317" s="41">
        <f t="shared" si="57"/>
        <v>177.33333333333331</v>
      </c>
      <c r="K317" s="43">
        <v>115</v>
      </c>
      <c r="L317" s="43">
        <f t="shared" si="58"/>
        <v>75</v>
      </c>
      <c r="M317" s="43">
        <f t="shared" si="59"/>
        <v>64.849624060150376</v>
      </c>
      <c r="N317" s="42">
        <v>277.5</v>
      </c>
      <c r="O317" s="45" t="str">
        <f t="shared" si="60"/>
        <v>Mar</v>
      </c>
      <c r="P317" s="42">
        <f t="shared" si="61"/>
        <v>277.5</v>
      </c>
      <c r="Q317" s="44">
        <f t="shared" si="62"/>
        <v>-162.5</v>
      </c>
      <c r="R317" s="45">
        <f t="shared" si="63"/>
        <v>-0.5855855855855856</v>
      </c>
      <c r="S317" s="44" t="str">
        <f t="shared" si="64"/>
        <v>DEGROWTH</v>
      </c>
      <c r="T317" s="43">
        <v>160</v>
      </c>
      <c r="U317" s="46" t="str">
        <f t="shared" si="65"/>
        <v>Apr</v>
      </c>
      <c r="V317" s="42">
        <v>160</v>
      </c>
      <c r="W317" s="47">
        <f t="shared" si="66"/>
        <v>-45</v>
      </c>
      <c r="X317" s="48">
        <f t="shared" si="67"/>
        <v>-0.28125</v>
      </c>
      <c r="Y317" s="47" t="str">
        <f t="shared" si="68"/>
        <v>DEGROWTH</v>
      </c>
      <c r="Z317" s="138">
        <v>0</v>
      </c>
      <c r="AA317" s="133"/>
      <c r="AB317" s="133" t="s">
        <v>121</v>
      </c>
      <c r="AC317" s="138" t="s">
        <v>121</v>
      </c>
      <c r="AD317" s="27">
        <f t="shared" si="69"/>
        <v>0</v>
      </c>
    </row>
    <row r="318" spans="1:30" s="139" customFormat="1" ht="13.8">
      <c r="A318" s="138" t="s">
        <v>121</v>
      </c>
      <c r="B318" s="144" t="s">
        <v>961</v>
      </c>
      <c r="C318" s="144" t="s">
        <v>982</v>
      </c>
      <c r="D318" s="144">
        <v>1000004016</v>
      </c>
      <c r="E318" s="144" t="s">
        <v>983</v>
      </c>
      <c r="F318" s="137">
        <v>45468</v>
      </c>
      <c r="G318" s="40" t="str">
        <f t="shared" si="56"/>
        <v>Targeted Dealer</v>
      </c>
      <c r="H318" s="40"/>
      <c r="I318" s="41">
        <v>120</v>
      </c>
      <c r="J318" s="41">
        <f t="shared" si="57"/>
        <v>112</v>
      </c>
      <c r="K318" s="43">
        <v>20</v>
      </c>
      <c r="L318" s="43">
        <f t="shared" si="58"/>
        <v>100</v>
      </c>
      <c r="M318" s="43">
        <f t="shared" si="59"/>
        <v>17.857142857142854</v>
      </c>
      <c r="N318" s="42">
        <v>100</v>
      </c>
      <c r="O318" s="45" t="str">
        <f t="shared" si="60"/>
        <v>Mar</v>
      </c>
      <c r="P318" s="42">
        <f t="shared" si="61"/>
        <v>100</v>
      </c>
      <c r="Q318" s="44">
        <f t="shared" si="62"/>
        <v>-80</v>
      </c>
      <c r="R318" s="45">
        <f t="shared" si="63"/>
        <v>-0.8</v>
      </c>
      <c r="S318" s="44" t="str">
        <f t="shared" si="64"/>
        <v>DEGROWTH</v>
      </c>
      <c r="T318" s="43">
        <v>70</v>
      </c>
      <c r="U318" s="46" t="str">
        <f t="shared" si="65"/>
        <v>Apr</v>
      </c>
      <c r="V318" s="42">
        <v>70</v>
      </c>
      <c r="W318" s="47">
        <f t="shared" si="66"/>
        <v>-50</v>
      </c>
      <c r="X318" s="48">
        <f t="shared" si="67"/>
        <v>-0.7142857142857143</v>
      </c>
      <c r="Y318" s="47" t="str">
        <f t="shared" si="68"/>
        <v>DEGROWTH</v>
      </c>
      <c r="Z318" s="138">
        <v>0</v>
      </c>
      <c r="AA318" s="133"/>
      <c r="AB318" s="133" t="s">
        <v>121</v>
      </c>
      <c r="AC318" s="138" t="s">
        <v>121</v>
      </c>
      <c r="AD318" s="27">
        <f t="shared" si="69"/>
        <v>0</v>
      </c>
    </row>
    <row r="319" spans="1:30" s="139" customFormat="1" ht="13.8">
      <c r="A319" s="133" t="s">
        <v>121</v>
      </c>
      <c r="B319" s="141" t="s">
        <v>31</v>
      </c>
      <c r="C319" s="135" t="s">
        <v>986</v>
      </c>
      <c r="D319" s="135">
        <v>1000000751</v>
      </c>
      <c r="E319" s="136" t="s">
        <v>987</v>
      </c>
      <c r="F319" s="137">
        <v>38387</v>
      </c>
      <c r="G319" s="40" t="str">
        <f t="shared" si="56"/>
        <v>Targeted Dealer</v>
      </c>
      <c r="H319" s="40"/>
      <c r="I319" s="41">
        <v>60</v>
      </c>
      <c r="J319" s="41">
        <f t="shared" si="57"/>
        <v>56</v>
      </c>
      <c r="K319" s="43">
        <v>10</v>
      </c>
      <c r="L319" s="43">
        <f t="shared" si="58"/>
        <v>50</v>
      </c>
      <c r="M319" s="43">
        <f t="shared" si="59"/>
        <v>17.857142857142854</v>
      </c>
      <c r="N319" s="42">
        <v>30</v>
      </c>
      <c r="O319" s="45" t="str">
        <f t="shared" si="60"/>
        <v>Mar</v>
      </c>
      <c r="P319" s="42">
        <f t="shared" si="61"/>
        <v>30</v>
      </c>
      <c r="Q319" s="44">
        <f t="shared" si="62"/>
        <v>-20</v>
      </c>
      <c r="R319" s="45">
        <f t="shared" si="63"/>
        <v>-0.66666666666666674</v>
      </c>
      <c r="S319" s="44" t="str">
        <f t="shared" si="64"/>
        <v>DEGROWTH</v>
      </c>
      <c r="T319" s="43">
        <v>5</v>
      </c>
      <c r="U319" s="46" t="str">
        <f t="shared" si="65"/>
        <v>Apr</v>
      </c>
      <c r="V319" s="42">
        <v>5</v>
      </c>
      <c r="W319" s="47">
        <f t="shared" si="66"/>
        <v>5</v>
      </c>
      <c r="X319" s="48">
        <f t="shared" si="67"/>
        <v>1</v>
      </c>
      <c r="Y319" s="47" t="str">
        <f t="shared" si="68"/>
        <v>GROWTH</v>
      </c>
      <c r="Z319" s="138">
        <v>0</v>
      </c>
      <c r="AA319" s="133"/>
      <c r="AB319" s="133" t="s">
        <v>121</v>
      </c>
      <c r="AC319" s="133" t="s">
        <v>121</v>
      </c>
      <c r="AD319" s="27">
        <f t="shared" si="69"/>
        <v>0</v>
      </c>
    </row>
    <row r="320" spans="1:30" s="139" customFormat="1" ht="13.8">
      <c r="A320" s="133" t="s">
        <v>121</v>
      </c>
      <c r="B320" s="141" t="s">
        <v>31</v>
      </c>
      <c r="C320" s="135" t="s">
        <v>988</v>
      </c>
      <c r="D320" s="135">
        <v>1000000752</v>
      </c>
      <c r="E320" s="136" t="s">
        <v>989</v>
      </c>
      <c r="F320" s="137">
        <v>38416</v>
      </c>
      <c r="G320" s="40" t="str">
        <f t="shared" si="56"/>
        <v>Targeted Dealer</v>
      </c>
      <c r="H320" s="40"/>
      <c r="I320" s="41">
        <v>810</v>
      </c>
      <c r="J320" s="41">
        <f t="shared" si="57"/>
        <v>756</v>
      </c>
      <c r="K320" s="43">
        <v>559</v>
      </c>
      <c r="L320" s="43">
        <f t="shared" si="58"/>
        <v>251</v>
      </c>
      <c r="M320" s="43">
        <f t="shared" si="59"/>
        <v>73.94179894179895</v>
      </c>
      <c r="N320" s="42">
        <v>775.5</v>
      </c>
      <c r="O320" s="45" t="str">
        <f t="shared" si="60"/>
        <v>Mar</v>
      </c>
      <c r="P320" s="42">
        <f t="shared" si="61"/>
        <v>775.5</v>
      </c>
      <c r="Q320" s="44">
        <f t="shared" si="62"/>
        <v>-216.5</v>
      </c>
      <c r="R320" s="45">
        <f t="shared" si="63"/>
        <v>-0.27917472598323667</v>
      </c>
      <c r="S320" s="44" t="str">
        <f t="shared" si="64"/>
        <v>DEGROWTH</v>
      </c>
      <c r="T320" s="43">
        <v>973</v>
      </c>
      <c r="U320" s="46" t="str">
        <f t="shared" si="65"/>
        <v>Apr</v>
      </c>
      <c r="V320" s="42">
        <v>973</v>
      </c>
      <c r="W320" s="47">
        <f t="shared" si="66"/>
        <v>-414</v>
      </c>
      <c r="X320" s="48">
        <f t="shared" si="67"/>
        <v>-0.42548818088386431</v>
      </c>
      <c r="Y320" s="47" t="str">
        <f t="shared" si="68"/>
        <v>DEGROWTH</v>
      </c>
      <c r="Z320" s="138">
        <v>0</v>
      </c>
      <c r="AA320" s="133"/>
      <c r="AB320" s="133" t="s">
        <v>121</v>
      </c>
      <c r="AC320" s="133" t="s">
        <v>121</v>
      </c>
      <c r="AD320" s="27">
        <f t="shared" si="69"/>
        <v>0</v>
      </c>
    </row>
    <row r="321" spans="1:30" s="139" customFormat="1" ht="13.8">
      <c r="A321" s="133" t="s">
        <v>121</v>
      </c>
      <c r="B321" s="141" t="s">
        <v>31</v>
      </c>
      <c r="C321" s="135" t="s">
        <v>992</v>
      </c>
      <c r="D321" s="135">
        <v>1000000761</v>
      </c>
      <c r="E321" s="136" t="s">
        <v>993</v>
      </c>
      <c r="F321" s="137">
        <v>39324</v>
      </c>
      <c r="G321" s="40" t="str">
        <f t="shared" ref="G321:G384" si="70">IF(I321&gt;0,"Targeted Dealer","-")</f>
        <v>Targeted Dealer</v>
      </c>
      <c r="H321" s="40"/>
      <c r="I321" s="41">
        <v>100</v>
      </c>
      <c r="J321" s="41">
        <f t="shared" ref="J321:J384" si="71">I321/$J$1*($J$1-$E$1)</f>
        <v>93.333333333333343</v>
      </c>
      <c r="K321" s="43">
        <v>0</v>
      </c>
      <c r="L321" s="43">
        <f t="shared" si="58"/>
        <v>100</v>
      </c>
      <c r="M321" s="43">
        <f t="shared" si="59"/>
        <v>0</v>
      </c>
      <c r="N321" s="42">
        <v>10</v>
      </c>
      <c r="O321" s="45" t="str">
        <f t="shared" si="60"/>
        <v>Mar</v>
      </c>
      <c r="P321" s="42">
        <f t="shared" si="61"/>
        <v>10</v>
      </c>
      <c r="Q321" s="44">
        <f t="shared" si="62"/>
        <v>-10</v>
      </c>
      <c r="R321" s="45">
        <f t="shared" si="63"/>
        <v>-1</v>
      </c>
      <c r="S321" s="44" t="str">
        <f t="shared" si="64"/>
        <v>DEGROWTH</v>
      </c>
      <c r="T321" s="43">
        <v>218.5</v>
      </c>
      <c r="U321" s="46" t="str">
        <f t="shared" si="65"/>
        <v>Apr</v>
      </c>
      <c r="V321" s="42">
        <v>218.5</v>
      </c>
      <c r="W321" s="47">
        <f t="shared" si="66"/>
        <v>-218.5</v>
      </c>
      <c r="X321" s="48">
        <f t="shared" si="67"/>
        <v>-1</v>
      </c>
      <c r="Y321" s="47" t="str">
        <f t="shared" si="68"/>
        <v>DEGROWTH</v>
      </c>
      <c r="Z321" s="138">
        <v>0</v>
      </c>
      <c r="AA321" s="133"/>
      <c r="AB321" s="133" t="s">
        <v>121</v>
      </c>
      <c r="AC321" s="133" t="s">
        <v>121</v>
      </c>
      <c r="AD321" s="27">
        <f t="shared" si="69"/>
        <v>1</v>
      </c>
    </row>
    <row r="322" spans="1:30" s="139" customFormat="1" ht="13.8">
      <c r="A322" s="133" t="s">
        <v>121</v>
      </c>
      <c r="B322" s="141" t="s">
        <v>31</v>
      </c>
      <c r="C322" s="135" t="s">
        <v>994</v>
      </c>
      <c r="D322" s="135">
        <v>1000000753</v>
      </c>
      <c r="E322" s="136" t="s">
        <v>744</v>
      </c>
      <c r="F322" s="137">
        <v>40807</v>
      </c>
      <c r="G322" s="40" t="str">
        <f t="shared" si="70"/>
        <v>Targeted Dealer</v>
      </c>
      <c r="H322" s="40"/>
      <c r="I322" s="41">
        <v>40</v>
      </c>
      <c r="J322" s="41">
        <f t="shared" si="71"/>
        <v>37.333333333333329</v>
      </c>
      <c r="K322" s="43">
        <v>20</v>
      </c>
      <c r="L322" s="43">
        <f t="shared" ref="L322:L385" si="72">I322-K322</f>
        <v>20</v>
      </c>
      <c r="M322" s="43">
        <f t="shared" ref="M322:M385" si="73">IFERROR((K322/J322%),"-")</f>
        <v>53.571428571428577</v>
      </c>
      <c r="N322" s="42">
        <v>25</v>
      </c>
      <c r="O322" s="45" t="str">
        <f t="shared" ref="O322:O385" si="74">IF(F322&lt;=$P$2,"Mar","")</f>
        <v>Mar</v>
      </c>
      <c r="P322" s="42">
        <f t="shared" ref="P322:P385" si="75">N322</f>
        <v>25</v>
      </c>
      <c r="Q322" s="44">
        <f t="shared" ref="Q322:Q385" si="76">K322-P322</f>
        <v>-5</v>
      </c>
      <c r="R322" s="45">
        <f t="shared" ref="R322:R385" si="77">IFERROR(IF(O322="Mar",(K322/P322-1))," ")</f>
        <v>-0.19999999999999996</v>
      </c>
      <c r="S322" s="44" t="str">
        <f t="shared" ref="S322:S385" si="78">IF(N322&gt;0,IF(O322="","-",IF(R322&lt;0%,"DEGROWTH","GROWTH")))</f>
        <v>DEGROWTH</v>
      </c>
      <c r="T322" s="43">
        <v>40</v>
      </c>
      <c r="U322" s="46" t="str">
        <f t="shared" ref="U322:U385" si="79">IF(F322&lt;=$V$2,"Apr","")</f>
        <v>Apr</v>
      </c>
      <c r="V322" s="42">
        <v>40</v>
      </c>
      <c r="W322" s="47">
        <f t="shared" ref="W322:W385" si="80">K322-V322</f>
        <v>-20</v>
      </c>
      <c r="X322" s="48">
        <f t="shared" ref="X322:X385" si="81">IFERROR(IF(U322="Apr",(K322/V322-1)),0)</f>
        <v>-0.5</v>
      </c>
      <c r="Y322" s="47" t="str">
        <f t="shared" ref="Y322:Y385" si="82">IF(T322&gt;0,IF(U322="","-",IF(X322&lt;0%,"DEGROWTH","GROWTH")))</f>
        <v>DEGROWTH</v>
      </c>
      <c r="Z322" s="138">
        <v>0</v>
      </c>
      <c r="AA322" s="133"/>
      <c r="AB322" s="133" t="s">
        <v>121</v>
      </c>
      <c r="AC322" s="133" t="s">
        <v>121</v>
      </c>
      <c r="AD322" s="27">
        <f t="shared" si="69"/>
        <v>0</v>
      </c>
    </row>
    <row r="323" spans="1:30" s="139" customFormat="1" ht="13.8">
      <c r="A323" s="133" t="s">
        <v>121</v>
      </c>
      <c r="B323" s="141" t="s">
        <v>31</v>
      </c>
      <c r="C323" s="135" t="s">
        <v>999</v>
      </c>
      <c r="D323" s="135">
        <v>1000000760</v>
      </c>
      <c r="E323" s="136" t="s">
        <v>1000</v>
      </c>
      <c r="F323" s="137">
        <v>42866</v>
      </c>
      <c r="G323" s="40" t="str">
        <f t="shared" si="70"/>
        <v>Targeted Dealer</v>
      </c>
      <c r="H323" s="40"/>
      <c r="I323" s="41">
        <v>40</v>
      </c>
      <c r="J323" s="41">
        <f t="shared" si="71"/>
        <v>37.333333333333329</v>
      </c>
      <c r="K323" s="43">
        <v>40</v>
      </c>
      <c r="L323" s="43">
        <f t="shared" si="72"/>
        <v>0</v>
      </c>
      <c r="M323" s="43">
        <f t="shared" si="73"/>
        <v>107.14285714285715</v>
      </c>
      <c r="N323" s="42">
        <v>20</v>
      </c>
      <c r="O323" s="45" t="str">
        <f t="shared" si="74"/>
        <v>Mar</v>
      </c>
      <c r="P323" s="42">
        <f t="shared" si="75"/>
        <v>20</v>
      </c>
      <c r="Q323" s="44">
        <f t="shared" si="76"/>
        <v>20</v>
      </c>
      <c r="R323" s="45">
        <f t="shared" si="77"/>
        <v>1</v>
      </c>
      <c r="S323" s="44" t="str">
        <f t="shared" si="78"/>
        <v>GROWTH</v>
      </c>
      <c r="T323" s="43">
        <v>20</v>
      </c>
      <c r="U323" s="46" t="str">
        <f t="shared" si="79"/>
        <v>Apr</v>
      </c>
      <c r="V323" s="42">
        <v>20</v>
      </c>
      <c r="W323" s="47">
        <f t="shared" si="80"/>
        <v>20</v>
      </c>
      <c r="X323" s="48">
        <f t="shared" si="81"/>
        <v>1</v>
      </c>
      <c r="Y323" s="47" t="str">
        <f t="shared" si="82"/>
        <v>GROWTH</v>
      </c>
      <c r="Z323" s="138">
        <v>0</v>
      </c>
      <c r="AA323" s="133"/>
      <c r="AB323" s="133" t="s">
        <v>121</v>
      </c>
      <c r="AC323" s="133" t="s">
        <v>121</v>
      </c>
      <c r="AD323" s="27">
        <f t="shared" si="69"/>
        <v>0</v>
      </c>
    </row>
    <row r="324" spans="1:30" s="139" customFormat="1" ht="13.8">
      <c r="A324" s="133" t="s">
        <v>121</v>
      </c>
      <c r="B324" s="141" t="s">
        <v>31</v>
      </c>
      <c r="C324" s="135" t="s">
        <v>1001</v>
      </c>
      <c r="D324" s="135">
        <v>1000000749</v>
      </c>
      <c r="E324" s="136" t="s">
        <v>1002</v>
      </c>
      <c r="F324" s="137">
        <v>42993</v>
      </c>
      <c r="G324" s="40" t="str">
        <f t="shared" si="70"/>
        <v>-</v>
      </c>
      <c r="H324" s="40"/>
      <c r="I324" s="41">
        <v>0</v>
      </c>
      <c r="J324" s="41">
        <f t="shared" si="71"/>
        <v>0</v>
      </c>
      <c r="K324" s="43">
        <v>0</v>
      </c>
      <c r="L324" s="43">
        <f t="shared" si="72"/>
        <v>0</v>
      </c>
      <c r="M324" s="43" t="str">
        <f t="shared" si="73"/>
        <v>-</v>
      </c>
      <c r="N324" s="42">
        <v>0</v>
      </c>
      <c r="O324" s="45" t="str">
        <f t="shared" si="74"/>
        <v>Mar</v>
      </c>
      <c r="P324" s="42">
        <f t="shared" si="75"/>
        <v>0</v>
      </c>
      <c r="Q324" s="44">
        <f t="shared" si="76"/>
        <v>0</v>
      </c>
      <c r="R324" s="45" t="str">
        <f t="shared" si="77"/>
        <v xml:space="preserve"> </v>
      </c>
      <c r="S324" s="44" t="b">
        <f t="shared" si="78"/>
        <v>0</v>
      </c>
      <c r="T324" s="43">
        <v>45.5</v>
      </c>
      <c r="U324" s="46" t="str">
        <f t="shared" si="79"/>
        <v>Apr</v>
      </c>
      <c r="V324" s="42">
        <v>45.5</v>
      </c>
      <c r="W324" s="47">
        <f t="shared" si="80"/>
        <v>-45.5</v>
      </c>
      <c r="X324" s="48">
        <f t="shared" si="81"/>
        <v>-1</v>
      </c>
      <c r="Y324" s="47" t="str">
        <f t="shared" si="82"/>
        <v>DEGROWTH</v>
      </c>
      <c r="Z324" s="138">
        <v>0</v>
      </c>
      <c r="AA324" s="133"/>
      <c r="AB324" s="133" t="s">
        <v>121</v>
      </c>
      <c r="AC324" s="133" t="s">
        <v>121</v>
      </c>
      <c r="AD324" s="27">
        <f t="shared" ref="AD324:AD387" si="83">IF(K324=0,1,0)</f>
        <v>1</v>
      </c>
    </row>
    <row r="325" spans="1:30" s="139" customFormat="1" ht="13.8">
      <c r="A325" s="133" t="s">
        <v>121</v>
      </c>
      <c r="B325" s="141" t="s">
        <v>31</v>
      </c>
      <c r="C325" s="135" t="s">
        <v>1003</v>
      </c>
      <c r="D325" s="135">
        <v>1000000757</v>
      </c>
      <c r="E325" s="136" t="s">
        <v>1004</v>
      </c>
      <c r="F325" s="137">
        <v>43169</v>
      </c>
      <c r="G325" s="40" t="str">
        <f t="shared" si="70"/>
        <v>Targeted Dealer</v>
      </c>
      <c r="H325" s="40"/>
      <c r="I325" s="41">
        <v>200</v>
      </c>
      <c r="J325" s="41">
        <f t="shared" si="71"/>
        <v>186.66666666666669</v>
      </c>
      <c r="K325" s="43">
        <v>100</v>
      </c>
      <c r="L325" s="43">
        <f t="shared" si="72"/>
        <v>100</v>
      </c>
      <c r="M325" s="43">
        <f t="shared" si="73"/>
        <v>53.571428571428562</v>
      </c>
      <c r="N325" s="42">
        <v>240</v>
      </c>
      <c r="O325" s="45" t="str">
        <f t="shared" si="74"/>
        <v>Mar</v>
      </c>
      <c r="P325" s="42">
        <f t="shared" si="75"/>
        <v>240</v>
      </c>
      <c r="Q325" s="44">
        <f t="shared" si="76"/>
        <v>-140</v>
      </c>
      <c r="R325" s="45">
        <f t="shared" si="77"/>
        <v>-0.58333333333333326</v>
      </c>
      <c r="S325" s="44" t="str">
        <f t="shared" si="78"/>
        <v>DEGROWTH</v>
      </c>
      <c r="T325" s="43">
        <v>192.5</v>
      </c>
      <c r="U325" s="46" t="str">
        <f t="shared" si="79"/>
        <v>Apr</v>
      </c>
      <c r="V325" s="42">
        <v>192.5</v>
      </c>
      <c r="W325" s="47">
        <f t="shared" si="80"/>
        <v>-92.5</v>
      </c>
      <c r="X325" s="48">
        <f t="shared" si="81"/>
        <v>-0.48051948051948057</v>
      </c>
      <c r="Y325" s="47" t="str">
        <f t="shared" si="82"/>
        <v>DEGROWTH</v>
      </c>
      <c r="Z325" s="138">
        <v>0</v>
      </c>
      <c r="AA325" s="133"/>
      <c r="AB325" s="133" t="s">
        <v>121</v>
      </c>
      <c r="AC325" s="133" t="s">
        <v>121</v>
      </c>
      <c r="AD325" s="27">
        <f t="shared" si="83"/>
        <v>0</v>
      </c>
    </row>
    <row r="326" spans="1:30" s="139" customFormat="1" ht="13.8">
      <c r="A326" s="133" t="s">
        <v>121</v>
      </c>
      <c r="B326" s="141" t="s">
        <v>31</v>
      </c>
      <c r="C326" s="135" t="s">
        <v>1005</v>
      </c>
      <c r="D326" s="135">
        <v>1000001082</v>
      </c>
      <c r="E326" s="136" t="s">
        <v>1006</v>
      </c>
      <c r="F326" s="137">
        <v>43791</v>
      </c>
      <c r="G326" s="40" t="str">
        <f t="shared" si="70"/>
        <v>Targeted Dealer</v>
      </c>
      <c r="H326" s="40"/>
      <c r="I326" s="41">
        <v>30</v>
      </c>
      <c r="J326" s="41">
        <f t="shared" si="71"/>
        <v>28</v>
      </c>
      <c r="K326" s="43">
        <v>20</v>
      </c>
      <c r="L326" s="43">
        <f t="shared" si="72"/>
        <v>10</v>
      </c>
      <c r="M326" s="43">
        <f t="shared" si="73"/>
        <v>71.428571428571416</v>
      </c>
      <c r="N326" s="42">
        <v>15</v>
      </c>
      <c r="O326" s="45" t="str">
        <f t="shared" si="74"/>
        <v>Mar</v>
      </c>
      <c r="P326" s="42">
        <f t="shared" si="75"/>
        <v>15</v>
      </c>
      <c r="Q326" s="44">
        <f t="shared" si="76"/>
        <v>5</v>
      </c>
      <c r="R326" s="45">
        <f t="shared" si="77"/>
        <v>0.33333333333333326</v>
      </c>
      <c r="S326" s="44" t="str">
        <f t="shared" si="78"/>
        <v>GROWTH</v>
      </c>
      <c r="T326" s="43">
        <v>20</v>
      </c>
      <c r="U326" s="46" t="str">
        <f t="shared" si="79"/>
        <v>Apr</v>
      </c>
      <c r="V326" s="42">
        <v>20</v>
      </c>
      <c r="W326" s="47">
        <f t="shared" si="80"/>
        <v>0</v>
      </c>
      <c r="X326" s="48">
        <f t="shared" si="81"/>
        <v>0</v>
      </c>
      <c r="Y326" s="47" t="str">
        <f t="shared" si="82"/>
        <v>GROWTH</v>
      </c>
      <c r="Z326" s="138">
        <v>0</v>
      </c>
      <c r="AA326" s="133"/>
      <c r="AB326" s="133" t="s">
        <v>121</v>
      </c>
      <c r="AC326" s="133" t="s">
        <v>121</v>
      </c>
      <c r="AD326" s="27">
        <f t="shared" si="83"/>
        <v>0</v>
      </c>
    </row>
    <row r="327" spans="1:30" s="139" customFormat="1" ht="13.8">
      <c r="A327" s="133" t="s">
        <v>121</v>
      </c>
      <c r="B327" s="141" t="s">
        <v>31</v>
      </c>
      <c r="C327" s="135" t="s">
        <v>1007</v>
      </c>
      <c r="D327" s="135">
        <v>1000001078</v>
      </c>
      <c r="E327" s="136" t="s">
        <v>1008</v>
      </c>
      <c r="F327" s="137">
        <v>43817</v>
      </c>
      <c r="G327" s="40" t="str">
        <f t="shared" si="70"/>
        <v>Targeted Dealer</v>
      </c>
      <c r="H327" s="40"/>
      <c r="I327" s="41">
        <v>30</v>
      </c>
      <c r="J327" s="41">
        <f t="shared" si="71"/>
        <v>28</v>
      </c>
      <c r="K327" s="43">
        <v>0</v>
      </c>
      <c r="L327" s="43">
        <f t="shared" si="72"/>
        <v>30</v>
      </c>
      <c r="M327" s="43">
        <f t="shared" si="73"/>
        <v>0</v>
      </c>
      <c r="N327" s="42">
        <v>0</v>
      </c>
      <c r="O327" s="45" t="str">
        <f t="shared" si="74"/>
        <v>Mar</v>
      </c>
      <c r="P327" s="42">
        <f t="shared" si="75"/>
        <v>0</v>
      </c>
      <c r="Q327" s="44">
        <f t="shared" si="76"/>
        <v>0</v>
      </c>
      <c r="R327" s="45" t="str">
        <f t="shared" si="77"/>
        <v xml:space="preserve"> </v>
      </c>
      <c r="S327" s="44" t="b">
        <f t="shared" si="78"/>
        <v>0</v>
      </c>
      <c r="T327" s="43">
        <v>16</v>
      </c>
      <c r="U327" s="46" t="str">
        <f t="shared" si="79"/>
        <v>Apr</v>
      </c>
      <c r="V327" s="42">
        <v>16</v>
      </c>
      <c r="W327" s="47">
        <f t="shared" si="80"/>
        <v>-16</v>
      </c>
      <c r="X327" s="48">
        <f t="shared" si="81"/>
        <v>-1</v>
      </c>
      <c r="Y327" s="47" t="str">
        <f t="shared" si="82"/>
        <v>DEGROWTH</v>
      </c>
      <c r="Z327" s="138">
        <v>0</v>
      </c>
      <c r="AA327" s="133"/>
      <c r="AB327" s="133" t="s">
        <v>121</v>
      </c>
      <c r="AC327" s="133" t="s">
        <v>121</v>
      </c>
      <c r="AD327" s="27">
        <f t="shared" si="83"/>
        <v>1</v>
      </c>
    </row>
    <row r="328" spans="1:30" s="139" customFormat="1" ht="13.8">
      <c r="A328" s="133" t="s">
        <v>121</v>
      </c>
      <c r="B328" s="141" t="s">
        <v>31</v>
      </c>
      <c r="C328" s="135" t="s">
        <v>1009</v>
      </c>
      <c r="D328" s="135">
        <v>1000000763</v>
      </c>
      <c r="E328" s="136" t="s">
        <v>1010</v>
      </c>
      <c r="F328" s="137">
        <v>43894</v>
      </c>
      <c r="G328" s="40" t="str">
        <f t="shared" si="70"/>
        <v>Targeted Dealer</v>
      </c>
      <c r="H328" s="40"/>
      <c r="I328" s="41">
        <v>410</v>
      </c>
      <c r="J328" s="41">
        <f t="shared" si="71"/>
        <v>382.66666666666663</v>
      </c>
      <c r="K328" s="43">
        <v>305</v>
      </c>
      <c r="L328" s="43">
        <f t="shared" si="72"/>
        <v>105</v>
      </c>
      <c r="M328" s="43">
        <f t="shared" si="73"/>
        <v>79.703832752613252</v>
      </c>
      <c r="N328" s="42">
        <v>484.5</v>
      </c>
      <c r="O328" s="45" t="str">
        <f t="shared" si="74"/>
        <v>Mar</v>
      </c>
      <c r="P328" s="42">
        <f t="shared" si="75"/>
        <v>484.5</v>
      </c>
      <c r="Q328" s="44">
        <f t="shared" si="76"/>
        <v>-179.5</v>
      </c>
      <c r="R328" s="45">
        <f t="shared" si="77"/>
        <v>-0.37048503611971106</v>
      </c>
      <c r="S328" s="44" t="str">
        <f t="shared" si="78"/>
        <v>DEGROWTH</v>
      </c>
      <c r="T328" s="43">
        <v>160</v>
      </c>
      <c r="U328" s="46" t="str">
        <f t="shared" si="79"/>
        <v>Apr</v>
      </c>
      <c r="V328" s="42">
        <v>160</v>
      </c>
      <c r="W328" s="47">
        <f t="shared" si="80"/>
        <v>145</v>
      </c>
      <c r="X328" s="48">
        <f t="shared" si="81"/>
        <v>0.90625</v>
      </c>
      <c r="Y328" s="47" t="str">
        <f t="shared" si="82"/>
        <v>GROWTH</v>
      </c>
      <c r="Z328" s="138">
        <v>0</v>
      </c>
      <c r="AA328" s="133"/>
      <c r="AB328" s="133" t="s">
        <v>121</v>
      </c>
      <c r="AC328" s="133" t="s">
        <v>121</v>
      </c>
      <c r="AD328" s="27">
        <f t="shared" si="83"/>
        <v>0</v>
      </c>
    </row>
    <row r="329" spans="1:30" s="139" customFormat="1" ht="13.8">
      <c r="A329" s="133" t="s">
        <v>121</v>
      </c>
      <c r="B329" s="141" t="s">
        <v>31</v>
      </c>
      <c r="C329" s="135" t="s">
        <v>1013</v>
      </c>
      <c r="D329" s="135">
        <v>1000001077</v>
      </c>
      <c r="E329" s="136" t="s">
        <v>1014</v>
      </c>
      <c r="F329" s="137">
        <v>43959</v>
      </c>
      <c r="G329" s="40" t="str">
        <f t="shared" si="70"/>
        <v>Targeted Dealer</v>
      </c>
      <c r="H329" s="40"/>
      <c r="I329" s="41">
        <v>60</v>
      </c>
      <c r="J329" s="41">
        <f t="shared" si="71"/>
        <v>56</v>
      </c>
      <c r="K329" s="43">
        <v>35</v>
      </c>
      <c r="L329" s="43">
        <f t="shared" si="72"/>
        <v>25</v>
      </c>
      <c r="M329" s="43">
        <f t="shared" si="73"/>
        <v>62.499999999999993</v>
      </c>
      <c r="N329" s="42">
        <v>20</v>
      </c>
      <c r="O329" s="45" t="str">
        <f t="shared" si="74"/>
        <v>Mar</v>
      </c>
      <c r="P329" s="42">
        <f t="shared" si="75"/>
        <v>20</v>
      </c>
      <c r="Q329" s="44">
        <f t="shared" si="76"/>
        <v>15</v>
      </c>
      <c r="R329" s="45">
        <f t="shared" si="77"/>
        <v>0.75</v>
      </c>
      <c r="S329" s="44" t="str">
        <f t="shared" si="78"/>
        <v>GROWTH</v>
      </c>
      <c r="T329" s="43">
        <v>241.5</v>
      </c>
      <c r="U329" s="46" t="str">
        <f t="shared" si="79"/>
        <v>Apr</v>
      </c>
      <c r="V329" s="42">
        <v>241.5</v>
      </c>
      <c r="W329" s="47">
        <f t="shared" si="80"/>
        <v>-206.5</v>
      </c>
      <c r="X329" s="48">
        <f t="shared" si="81"/>
        <v>-0.85507246376811596</v>
      </c>
      <c r="Y329" s="47" t="str">
        <f t="shared" si="82"/>
        <v>DEGROWTH</v>
      </c>
      <c r="Z329" s="138">
        <v>0</v>
      </c>
      <c r="AA329" s="133"/>
      <c r="AB329" s="133" t="s">
        <v>121</v>
      </c>
      <c r="AC329" s="133" t="s">
        <v>121</v>
      </c>
      <c r="AD329" s="27">
        <f t="shared" si="83"/>
        <v>0</v>
      </c>
    </row>
    <row r="330" spans="1:30" s="139" customFormat="1" ht="13.8">
      <c r="A330" s="133" t="s">
        <v>121</v>
      </c>
      <c r="B330" s="141" t="s">
        <v>31</v>
      </c>
      <c r="C330" s="135" t="s">
        <v>1015</v>
      </c>
      <c r="D330" s="135">
        <v>1000001070</v>
      </c>
      <c r="E330" s="136" t="s">
        <v>1016</v>
      </c>
      <c r="F330" s="137">
        <v>44405</v>
      </c>
      <c r="G330" s="40" t="str">
        <f t="shared" si="70"/>
        <v>Targeted Dealer</v>
      </c>
      <c r="H330" s="40"/>
      <c r="I330" s="41">
        <v>30</v>
      </c>
      <c r="J330" s="41">
        <f t="shared" si="71"/>
        <v>28</v>
      </c>
      <c r="K330" s="43">
        <v>40</v>
      </c>
      <c r="L330" s="43">
        <f t="shared" si="72"/>
        <v>-10</v>
      </c>
      <c r="M330" s="43">
        <f t="shared" si="73"/>
        <v>142.85714285714283</v>
      </c>
      <c r="N330" s="42">
        <v>15</v>
      </c>
      <c r="O330" s="45" t="str">
        <f t="shared" si="74"/>
        <v>Mar</v>
      </c>
      <c r="P330" s="42">
        <f t="shared" si="75"/>
        <v>15</v>
      </c>
      <c r="Q330" s="44">
        <f t="shared" si="76"/>
        <v>25</v>
      </c>
      <c r="R330" s="45">
        <f t="shared" si="77"/>
        <v>1.6666666666666665</v>
      </c>
      <c r="S330" s="44" t="str">
        <f t="shared" si="78"/>
        <v>GROWTH</v>
      </c>
      <c r="T330" s="43">
        <v>0</v>
      </c>
      <c r="U330" s="46" t="str">
        <f t="shared" si="79"/>
        <v>Apr</v>
      </c>
      <c r="V330" s="42">
        <v>0</v>
      </c>
      <c r="W330" s="47">
        <f t="shared" si="80"/>
        <v>40</v>
      </c>
      <c r="X330" s="48">
        <f t="shared" si="81"/>
        <v>0</v>
      </c>
      <c r="Y330" s="47" t="b">
        <f t="shared" si="82"/>
        <v>0</v>
      </c>
      <c r="Z330" s="138">
        <v>0</v>
      </c>
      <c r="AA330" s="133"/>
      <c r="AB330" s="133" t="s">
        <v>121</v>
      </c>
      <c r="AC330" s="133" t="s">
        <v>121</v>
      </c>
      <c r="AD330" s="27">
        <f t="shared" si="83"/>
        <v>0</v>
      </c>
    </row>
    <row r="331" spans="1:30" s="139" customFormat="1" ht="13.8">
      <c r="A331" s="133" t="s">
        <v>121</v>
      </c>
      <c r="B331" s="141" t="s">
        <v>31</v>
      </c>
      <c r="C331" s="135" t="s">
        <v>1019</v>
      </c>
      <c r="D331" s="135">
        <v>1000002605</v>
      </c>
      <c r="E331" s="136" t="s">
        <v>1020</v>
      </c>
      <c r="F331" s="137">
        <v>44601</v>
      </c>
      <c r="G331" s="40" t="str">
        <f t="shared" si="70"/>
        <v>Targeted Dealer</v>
      </c>
      <c r="H331" s="40"/>
      <c r="I331" s="41">
        <v>60</v>
      </c>
      <c r="J331" s="41">
        <f t="shared" si="71"/>
        <v>56</v>
      </c>
      <c r="K331" s="43">
        <v>45</v>
      </c>
      <c r="L331" s="43">
        <f t="shared" si="72"/>
        <v>15</v>
      </c>
      <c r="M331" s="43">
        <f t="shared" si="73"/>
        <v>80.357142857142847</v>
      </c>
      <c r="N331" s="42">
        <v>45</v>
      </c>
      <c r="O331" s="45" t="str">
        <f t="shared" si="74"/>
        <v>Mar</v>
      </c>
      <c r="P331" s="42">
        <f t="shared" si="75"/>
        <v>45</v>
      </c>
      <c r="Q331" s="44">
        <f t="shared" si="76"/>
        <v>0</v>
      </c>
      <c r="R331" s="45">
        <f t="shared" si="77"/>
        <v>0</v>
      </c>
      <c r="S331" s="44" t="str">
        <f t="shared" si="78"/>
        <v>GROWTH</v>
      </c>
      <c r="T331" s="43">
        <v>30</v>
      </c>
      <c r="U331" s="46" t="str">
        <f t="shared" si="79"/>
        <v>Apr</v>
      </c>
      <c r="V331" s="42">
        <v>30</v>
      </c>
      <c r="W331" s="47">
        <f t="shared" si="80"/>
        <v>15</v>
      </c>
      <c r="X331" s="48">
        <f t="shared" si="81"/>
        <v>0.5</v>
      </c>
      <c r="Y331" s="47" t="str">
        <f t="shared" si="82"/>
        <v>GROWTH</v>
      </c>
      <c r="Z331" s="138">
        <v>0</v>
      </c>
      <c r="AA331" s="133"/>
      <c r="AB331" s="133" t="s">
        <v>121</v>
      </c>
      <c r="AC331" s="133" t="s">
        <v>121</v>
      </c>
      <c r="AD331" s="27">
        <f t="shared" si="83"/>
        <v>0</v>
      </c>
    </row>
    <row r="332" spans="1:30" s="139" customFormat="1" ht="13.8">
      <c r="A332" s="133" t="s">
        <v>121</v>
      </c>
      <c r="B332" s="141" t="s">
        <v>31</v>
      </c>
      <c r="C332" s="135" t="s">
        <v>1021</v>
      </c>
      <c r="D332" s="135">
        <v>1000002617</v>
      </c>
      <c r="E332" s="136" t="s">
        <v>1022</v>
      </c>
      <c r="F332" s="137">
        <v>44625</v>
      </c>
      <c r="G332" s="40" t="str">
        <f t="shared" si="70"/>
        <v>Targeted Dealer</v>
      </c>
      <c r="H332" s="40"/>
      <c r="I332" s="41">
        <v>60</v>
      </c>
      <c r="J332" s="41">
        <f t="shared" si="71"/>
        <v>56</v>
      </c>
      <c r="K332" s="43">
        <v>0</v>
      </c>
      <c r="L332" s="43">
        <f t="shared" si="72"/>
        <v>60</v>
      </c>
      <c r="M332" s="43">
        <f t="shared" si="73"/>
        <v>0</v>
      </c>
      <c r="N332" s="42">
        <v>34</v>
      </c>
      <c r="O332" s="45" t="str">
        <f t="shared" si="74"/>
        <v>Mar</v>
      </c>
      <c r="P332" s="42">
        <f t="shared" si="75"/>
        <v>34</v>
      </c>
      <c r="Q332" s="44">
        <f t="shared" si="76"/>
        <v>-34</v>
      </c>
      <c r="R332" s="45">
        <f t="shared" si="77"/>
        <v>-1</v>
      </c>
      <c r="S332" s="44" t="str">
        <f t="shared" si="78"/>
        <v>DEGROWTH</v>
      </c>
      <c r="T332" s="43">
        <v>75</v>
      </c>
      <c r="U332" s="46" t="str">
        <f t="shared" si="79"/>
        <v>Apr</v>
      </c>
      <c r="V332" s="42">
        <v>75</v>
      </c>
      <c r="W332" s="47">
        <f t="shared" si="80"/>
        <v>-75</v>
      </c>
      <c r="X332" s="48">
        <f t="shared" si="81"/>
        <v>-1</v>
      </c>
      <c r="Y332" s="47" t="str">
        <f t="shared" si="82"/>
        <v>DEGROWTH</v>
      </c>
      <c r="Z332" s="138">
        <v>0</v>
      </c>
      <c r="AA332" s="133"/>
      <c r="AB332" s="133" t="s">
        <v>121</v>
      </c>
      <c r="AC332" s="133" t="s">
        <v>121</v>
      </c>
      <c r="AD332" s="27">
        <f t="shared" si="83"/>
        <v>1</v>
      </c>
    </row>
    <row r="333" spans="1:30" s="139" customFormat="1" ht="13.8">
      <c r="A333" s="133" t="s">
        <v>121</v>
      </c>
      <c r="B333" s="141" t="s">
        <v>31</v>
      </c>
      <c r="C333" s="140" t="s">
        <v>1023</v>
      </c>
      <c r="D333" s="135">
        <v>1000002726</v>
      </c>
      <c r="E333" s="140" t="s">
        <v>1024</v>
      </c>
      <c r="F333" s="137">
        <v>44671</v>
      </c>
      <c r="G333" s="40" t="str">
        <f t="shared" si="70"/>
        <v>Targeted Dealer</v>
      </c>
      <c r="H333" s="40"/>
      <c r="I333" s="41">
        <v>30</v>
      </c>
      <c r="J333" s="41">
        <f t="shared" si="71"/>
        <v>28</v>
      </c>
      <c r="K333" s="43">
        <v>35</v>
      </c>
      <c r="L333" s="43">
        <f t="shared" si="72"/>
        <v>-5</v>
      </c>
      <c r="M333" s="43">
        <f t="shared" si="73"/>
        <v>124.99999999999999</v>
      </c>
      <c r="N333" s="42">
        <v>15</v>
      </c>
      <c r="O333" s="45" t="str">
        <f t="shared" si="74"/>
        <v>Mar</v>
      </c>
      <c r="P333" s="42">
        <f t="shared" si="75"/>
        <v>15</v>
      </c>
      <c r="Q333" s="44">
        <f t="shared" si="76"/>
        <v>20</v>
      </c>
      <c r="R333" s="45">
        <f t="shared" si="77"/>
        <v>1.3333333333333335</v>
      </c>
      <c r="S333" s="44" t="str">
        <f t="shared" si="78"/>
        <v>GROWTH</v>
      </c>
      <c r="T333" s="43">
        <v>20</v>
      </c>
      <c r="U333" s="46" t="str">
        <f t="shared" si="79"/>
        <v>Apr</v>
      </c>
      <c r="V333" s="42">
        <v>20</v>
      </c>
      <c r="W333" s="47">
        <f t="shared" si="80"/>
        <v>15</v>
      </c>
      <c r="X333" s="48">
        <f t="shared" si="81"/>
        <v>0.75</v>
      </c>
      <c r="Y333" s="47" t="str">
        <f t="shared" si="82"/>
        <v>GROWTH</v>
      </c>
      <c r="Z333" s="138">
        <v>0</v>
      </c>
      <c r="AA333" s="133"/>
      <c r="AB333" s="133" t="s">
        <v>121</v>
      </c>
      <c r="AC333" s="133" t="s">
        <v>121</v>
      </c>
      <c r="AD333" s="27">
        <f t="shared" si="83"/>
        <v>0</v>
      </c>
    </row>
    <row r="334" spans="1:30" s="139" customFormat="1" ht="13.8">
      <c r="A334" s="133" t="s">
        <v>121</v>
      </c>
      <c r="B334" s="141" t="s">
        <v>31</v>
      </c>
      <c r="C334" s="140" t="s">
        <v>1025</v>
      </c>
      <c r="D334" s="135">
        <v>1000002748</v>
      </c>
      <c r="E334" s="140" t="s">
        <v>1026</v>
      </c>
      <c r="F334" s="137">
        <v>44694</v>
      </c>
      <c r="G334" s="40" t="str">
        <f t="shared" si="70"/>
        <v>Targeted Dealer</v>
      </c>
      <c r="H334" s="40"/>
      <c r="I334" s="41">
        <v>130</v>
      </c>
      <c r="J334" s="41">
        <f t="shared" si="71"/>
        <v>121.33333333333333</v>
      </c>
      <c r="K334" s="43">
        <v>100</v>
      </c>
      <c r="L334" s="43">
        <f t="shared" si="72"/>
        <v>30</v>
      </c>
      <c r="M334" s="43">
        <f t="shared" si="73"/>
        <v>82.417582417582409</v>
      </c>
      <c r="N334" s="42">
        <v>180</v>
      </c>
      <c r="O334" s="45" t="str">
        <f t="shared" si="74"/>
        <v>Mar</v>
      </c>
      <c r="P334" s="42">
        <f t="shared" si="75"/>
        <v>180</v>
      </c>
      <c r="Q334" s="44">
        <f t="shared" si="76"/>
        <v>-80</v>
      </c>
      <c r="R334" s="45">
        <f t="shared" si="77"/>
        <v>-0.44444444444444442</v>
      </c>
      <c r="S334" s="44" t="str">
        <f t="shared" si="78"/>
        <v>DEGROWTH</v>
      </c>
      <c r="T334" s="43">
        <v>55</v>
      </c>
      <c r="U334" s="46" t="str">
        <f t="shared" si="79"/>
        <v>Apr</v>
      </c>
      <c r="V334" s="42">
        <v>55</v>
      </c>
      <c r="W334" s="47">
        <f t="shared" si="80"/>
        <v>45</v>
      </c>
      <c r="X334" s="48">
        <f t="shared" si="81"/>
        <v>0.81818181818181812</v>
      </c>
      <c r="Y334" s="47" t="str">
        <f t="shared" si="82"/>
        <v>GROWTH</v>
      </c>
      <c r="Z334" s="138">
        <v>0</v>
      </c>
      <c r="AA334" s="133"/>
      <c r="AB334" s="133" t="s">
        <v>121</v>
      </c>
      <c r="AC334" s="133" t="s">
        <v>121</v>
      </c>
      <c r="AD334" s="27">
        <f t="shared" si="83"/>
        <v>0</v>
      </c>
    </row>
    <row r="335" spans="1:30" s="139" customFormat="1" ht="13.8">
      <c r="A335" s="133" t="s">
        <v>121</v>
      </c>
      <c r="B335" s="141" t="s">
        <v>31</v>
      </c>
      <c r="C335" s="140" t="s">
        <v>1027</v>
      </c>
      <c r="D335" s="135">
        <v>1000002811</v>
      </c>
      <c r="E335" s="140" t="s">
        <v>1028</v>
      </c>
      <c r="F335" s="137">
        <v>44719</v>
      </c>
      <c r="G335" s="40" t="str">
        <f t="shared" si="70"/>
        <v>Targeted Dealer</v>
      </c>
      <c r="H335" s="40"/>
      <c r="I335" s="41">
        <v>50</v>
      </c>
      <c r="J335" s="41">
        <f t="shared" si="71"/>
        <v>46.666666666666671</v>
      </c>
      <c r="K335" s="43">
        <v>20</v>
      </c>
      <c r="L335" s="43">
        <f t="shared" si="72"/>
        <v>30</v>
      </c>
      <c r="M335" s="43">
        <f t="shared" si="73"/>
        <v>42.857142857142854</v>
      </c>
      <c r="N335" s="42">
        <v>20</v>
      </c>
      <c r="O335" s="45" t="str">
        <f t="shared" si="74"/>
        <v>Mar</v>
      </c>
      <c r="P335" s="42">
        <f t="shared" si="75"/>
        <v>20</v>
      </c>
      <c r="Q335" s="44">
        <f t="shared" si="76"/>
        <v>0</v>
      </c>
      <c r="R335" s="45">
        <f t="shared" si="77"/>
        <v>0</v>
      </c>
      <c r="S335" s="44" t="str">
        <f t="shared" si="78"/>
        <v>GROWTH</v>
      </c>
      <c r="T335" s="43">
        <v>59.4</v>
      </c>
      <c r="U335" s="46" t="str">
        <f t="shared" si="79"/>
        <v>Apr</v>
      </c>
      <c r="V335" s="42">
        <v>59.4</v>
      </c>
      <c r="W335" s="47">
        <f t="shared" si="80"/>
        <v>-39.4</v>
      </c>
      <c r="X335" s="48">
        <f t="shared" si="81"/>
        <v>-0.66329966329966328</v>
      </c>
      <c r="Y335" s="47" t="str">
        <f t="shared" si="82"/>
        <v>DEGROWTH</v>
      </c>
      <c r="Z335" s="138">
        <v>0</v>
      </c>
      <c r="AA335" s="133"/>
      <c r="AB335" s="133" t="s">
        <v>121</v>
      </c>
      <c r="AC335" s="133" t="s">
        <v>121</v>
      </c>
      <c r="AD335" s="27">
        <f t="shared" si="83"/>
        <v>0</v>
      </c>
    </row>
    <row r="336" spans="1:30" s="139" customFormat="1" ht="13.8">
      <c r="A336" s="133" t="s">
        <v>121</v>
      </c>
      <c r="B336" s="141" t="s">
        <v>31</v>
      </c>
      <c r="C336" s="140" t="s">
        <v>1029</v>
      </c>
      <c r="D336" s="135">
        <v>1000003477</v>
      </c>
      <c r="E336" s="140" t="s">
        <v>1030</v>
      </c>
      <c r="F336" s="137">
        <v>45036</v>
      </c>
      <c r="G336" s="40" t="str">
        <f t="shared" si="70"/>
        <v>Targeted Dealer</v>
      </c>
      <c r="H336" s="40"/>
      <c r="I336" s="41">
        <v>20</v>
      </c>
      <c r="J336" s="41">
        <f t="shared" si="71"/>
        <v>18.666666666666664</v>
      </c>
      <c r="K336" s="43">
        <v>10</v>
      </c>
      <c r="L336" s="43">
        <f t="shared" si="72"/>
        <v>10</v>
      </c>
      <c r="M336" s="43">
        <f t="shared" si="73"/>
        <v>53.571428571428577</v>
      </c>
      <c r="N336" s="42">
        <v>10</v>
      </c>
      <c r="O336" s="45" t="str">
        <f t="shared" si="74"/>
        <v>Mar</v>
      </c>
      <c r="P336" s="42">
        <f t="shared" si="75"/>
        <v>10</v>
      </c>
      <c r="Q336" s="44">
        <f t="shared" si="76"/>
        <v>0</v>
      </c>
      <c r="R336" s="45">
        <f t="shared" si="77"/>
        <v>0</v>
      </c>
      <c r="S336" s="44" t="str">
        <f t="shared" si="78"/>
        <v>GROWTH</v>
      </c>
      <c r="T336" s="43">
        <v>15</v>
      </c>
      <c r="U336" s="46" t="str">
        <f t="shared" si="79"/>
        <v>Apr</v>
      </c>
      <c r="V336" s="42">
        <v>15</v>
      </c>
      <c r="W336" s="47">
        <f t="shared" si="80"/>
        <v>-5</v>
      </c>
      <c r="X336" s="48">
        <f t="shared" si="81"/>
        <v>-0.33333333333333337</v>
      </c>
      <c r="Y336" s="47" t="str">
        <f t="shared" si="82"/>
        <v>DEGROWTH</v>
      </c>
      <c r="Z336" s="138">
        <v>0</v>
      </c>
      <c r="AA336" s="133"/>
      <c r="AB336" s="133" t="s">
        <v>121</v>
      </c>
      <c r="AC336" s="133" t="s">
        <v>121</v>
      </c>
      <c r="AD336" s="27">
        <f t="shared" si="83"/>
        <v>0</v>
      </c>
    </row>
    <row r="337" spans="1:30" s="139" customFormat="1" ht="13.8">
      <c r="A337" s="133" t="s">
        <v>121</v>
      </c>
      <c r="B337" s="141" t="s">
        <v>31</v>
      </c>
      <c r="C337" s="140" t="s">
        <v>1031</v>
      </c>
      <c r="D337" s="135">
        <v>1000003521</v>
      </c>
      <c r="E337" s="140" t="s">
        <v>1032</v>
      </c>
      <c r="F337" s="137">
        <v>45062</v>
      </c>
      <c r="G337" s="40" t="str">
        <f t="shared" si="70"/>
        <v>Targeted Dealer</v>
      </c>
      <c r="H337" s="40"/>
      <c r="I337" s="41">
        <v>80</v>
      </c>
      <c r="J337" s="41">
        <f t="shared" si="71"/>
        <v>74.666666666666657</v>
      </c>
      <c r="K337" s="43">
        <v>27.5</v>
      </c>
      <c r="L337" s="43">
        <f t="shared" si="72"/>
        <v>52.5</v>
      </c>
      <c r="M337" s="43">
        <f t="shared" si="73"/>
        <v>36.830357142857146</v>
      </c>
      <c r="N337" s="42">
        <v>20</v>
      </c>
      <c r="O337" s="45" t="str">
        <f t="shared" si="74"/>
        <v>Mar</v>
      </c>
      <c r="P337" s="42">
        <f t="shared" si="75"/>
        <v>20</v>
      </c>
      <c r="Q337" s="44">
        <f t="shared" si="76"/>
        <v>7.5</v>
      </c>
      <c r="R337" s="45">
        <f t="shared" si="77"/>
        <v>0.375</v>
      </c>
      <c r="S337" s="44" t="str">
        <f t="shared" si="78"/>
        <v>GROWTH</v>
      </c>
      <c r="T337" s="43">
        <v>95</v>
      </c>
      <c r="U337" s="46" t="str">
        <f t="shared" si="79"/>
        <v>Apr</v>
      </c>
      <c r="V337" s="42">
        <v>95</v>
      </c>
      <c r="W337" s="47">
        <f t="shared" si="80"/>
        <v>-67.5</v>
      </c>
      <c r="X337" s="48">
        <f t="shared" si="81"/>
        <v>-0.71052631578947367</v>
      </c>
      <c r="Y337" s="47" t="str">
        <f t="shared" si="82"/>
        <v>DEGROWTH</v>
      </c>
      <c r="Z337" s="138">
        <v>0</v>
      </c>
      <c r="AA337" s="133"/>
      <c r="AB337" s="133" t="s">
        <v>121</v>
      </c>
      <c r="AC337" s="133" t="s">
        <v>121</v>
      </c>
      <c r="AD337" s="27">
        <f t="shared" si="83"/>
        <v>0</v>
      </c>
    </row>
    <row r="338" spans="1:30" s="139" customFormat="1" ht="13.8">
      <c r="A338" s="138" t="s">
        <v>121</v>
      </c>
      <c r="B338" s="144" t="s">
        <v>31</v>
      </c>
      <c r="C338" s="144" t="s">
        <v>1039</v>
      </c>
      <c r="D338" s="144">
        <v>1000003931</v>
      </c>
      <c r="E338" s="144" t="s">
        <v>1040</v>
      </c>
      <c r="F338" s="137">
        <v>45412</v>
      </c>
      <c r="G338" s="40" t="str">
        <f t="shared" si="70"/>
        <v>Targeted Dealer</v>
      </c>
      <c r="H338" s="40"/>
      <c r="I338" s="41">
        <v>30</v>
      </c>
      <c r="J338" s="41">
        <f t="shared" si="71"/>
        <v>28</v>
      </c>
      <c r="K338" s="43">
        <v>0</v>
      </c>
      <c r="L338" s="43">
        <f t="shared" si="72"/>
        <v>30</v>
      </c>
      <c r="M338" s="43">
        <f t="shared" si="73"/>
        <v>0</v>
      </c>
      <c r="N338" s="42">
        <v>20</v>
      </c>
      <c r="O338" s="45" t="str">
        <f t="shared" si="74"/>
        <v>Mar</v>
      </c>
      <c r="P338" s="42">
        <f t="shared" si="75"/>
        <v>20</v>
      </c>
      <c r="Q338" s="44">
        <f t="shared" si="76"/>
        <v>-20</v>
      </c>
      <c r="R338" s="45">
        <f t="shared" si="77"/>
        <v>-1</v>
      </c>
      <c r="S338" s="44" t="str">
        <f t="shared" si="78"/>
        <v>DEGROWTH</v>
      </c>
      <c r="T338" s="43">
        <v>12</v>
      </c>
      <c r="U338" s="46" t="str">
        <f t="shared" si="79"/>
        <v>Apr</v>
      </c>
      <c r="V338" s="42">
        <v>12</v>
      </c>
      <c r="W338" s="47">
        <f t="shared" si="80"/>
        <v>-12</v>
      </c>
      <c r="X338" s="48">
        <f t="shared" si="81"/>
        <v>-1</v>
      </c>
      <c r="Y338" s="47" t="str">
        <f t="shared" si="82"/>
        <v>DEGROWTH</v>
      </c>
      <c r="Z338" s="138">
        <v>0</v>
      </c>
      <c r="AA338" s="133"/>
      <c r="AB338" s="133" t="s">
        <v>121</v>
      </c>
      <c r="AC338" s="138" t="s">
        <v>121</v>
      </c>
      <c r="AD338" s="27">
        <f t="shared" si="83"/>
        <v>1</v>
      </c>
    </row>
    <row r="339" spans="1:30" s="139" customFormat="1" ht="13.8">
      <c r="A339" s="138" t="s">
        <v>121</v>
      </c>
      <c r="B339" s="144" t="s">
        <v>31</v>
      </c>
      <c r="C339" s="144" t="s">
        <v>1045</v>
      </c>
      <c r="D339" s="144">
        <v>1000004065</v>
      </c>
      <c r="E339" s="144" t="s">
        <v>1046</v>
      </c>
      <c r="F339" s="137">
        <v>45503</v>
      </c>
      <c r="G339" s="40" t="str">
        <f t="shared" si="70"/>
        <v>Targeted Dealer</v>
      </c>
      <c r="H339" s="40"/>
      <c r="I339" s="41">
        <v>60</v>
      </c>
      <c r="J339" s="41">
        <f t="shared" si="71"/>
        <v>56</v>
      </c>
      <c r="K339" s="43">
        <v>0</v>
      </c>
      <c r="L339" s="43">
        <f t="shared" si="72"/>
        <v>60</v>
      </c>
      <c r="M339" s="43">
        <f t="shared" si="73"/>
        <v>0</v>
      </c>
      <c r="N339" s="42">
        <v>67.5</v>
      </c>
      <c r="O339" s="45" t="str">
        <f t="shared" si="74"/>
        <v>Mar</v>
      </c>
      <c r="P339" s="42">
        <f t="shared" si="75"/>
        <v>67.5</v>
      </c>
      <c r="Q339" s="44">
        <f t="shared" si="76"/>
        <v>-67.5</v>
      </c>
      <c r="R339" s="45">
        <f t="shared" si="77"/>
        <v>-1</v>
      </c>
      <c r="S339" s="44" t="str">
        <f t="shared" si="78"/>
        <v>DEGROWTH</v>
      </c>
      <c r="T339" s="43">
        <v>23.25</v>
      </c>
      <c r="U339" s="46" t="str">
        <f t="shared" si="79"/>
        <v>Apr</v>
      </c>
      <c r="V339" s="42">
        <v>23.25</v>
      </c>
      <c r="W339" s="47">
        <f t="shared" si="80"/>
        <v>-23.25</v>
      </c>
      <c r="X339" s="48">
        <f t="shared" si="81"/>
        <v>-1</v>
      </c>
      <c r="Y339" s="47" t="str">
        <f t="shared" si="82"/>
        <v>DEGROWTH</v>
      </c>
      <c r="Z339" s="138">
        <v>0</v>
      </c>
      <c r="AA339" s="133"/>
      <c r="AB339" s="133" t="s">
        <v>121</v>
      </c>
      <c r="AC339" s="138" t="s">
        <v>121</v>
      </c>
      <c r="AD339" s="27">
        <f t="shared" si="83"/>
        <v>1</v>
      </c>
    </row>
    <row r="340" spans="1:30" s="139" customFormat="1" ht="13.8">
      <c r="A340" s="138" t="s">
        <v>121</v>
      </c>
      <c r="B340" s="144" t="s">
        <v>31</v>
      </c>
      <c r="C340" s="144" t="s">
        <v>1047</v>
      </c>
      <c r="D340" s="144">
        <v>1000004097</v>
      </c>
      <c r="E340" s="144" t="s">
        <v>1048</v>
      </c>
      <c r="F340" s="137">
        <v>45532</v>
      </c>
      <c r="G340" s="40" t="str">
        <f t="shared" si="70"/>
        <v>Targeted Dealer</v>
      </c>
      <c r="H340" s="40"/>
      <c r="I340" s="41">
        <v>60</v>
      </c>
      <c r="J340" s="41">
        <f t="shared" si="71"/>
        <v>56</v>
      </c>
      <c r="K340" s="43">
        <v>50</v>
      </c>
      <c r="L340" s="43">
        <f t="shared" si="72"/>
        <v>10</v>
      </c>
      <c r="M340" s="43">
        <f t="shared" si="73"/>
        <v>89.285714285714278</v>
      </c>
      <c r="N340" s="42">
        <v>70</v>
      </c>
      <c r="O340" s="45" t="str">
        <f t="shared" si="74"/>
        <v>Mar</v>
      </c>
      <c r="P340" s="42">
        <f t="shared" si="75"/>
        <v>70</v>
      </c>
      <c r="Q340" s="44">
        <f t="shared" si="76"/>
        <v>-20</v>
      </c>
      <c r="R340" s="45">
        <f t="shared" si="77"/>
        <v>-0.2857142857142857</v>
      </c>
      <c r="S340" s="44" t="str">
        <f t="shared" si="78"/>
        <v>DEGROWTH</v>
      </c>
      <c r="T340" s="43">
        <v>15</v>
      </c>
      <c r="U340" s="46" t="str">
        <f t="shared" si="79"/>
        <v>Apr</v>
      </c>
      <c r="V340" s="42">
        <v>15</v>
      </c>
      <c r="W340" s="47">
        <f t="shared" si="80"/>
        <v>35</v>
      </c>
      <c r="X340" s="48">
        <f t="shared" si="81"/>
        <v>2.3333333333333335</v>
      </c>
      <c r="Y340" s="47" t="str">
        <f t="shared" si="82"/>
        <v>GROWTH</v>
      </c>
      <c r="Z340" s="138">
        <v>0</v>
      </c>
      <c r="AA340" s="133"/>
      <c r="AB340" s="133" t="s">
        <v>121</v>
      </c>
      <c r="AC340" s="138" t="s">
        <v>121</v>
      </c>
      <c r="AD340" s="27">
        <f t="shared" si="83"/>
        <v>0</v>
      </c>
    </row>
    <row r="341" spans="1:30" s="139" customFormat="1" ht="13.8">
      <c r="A341" s="133" t="s">
        <v>121</v>
      </c>
      <c r="B341" s="141" t="s">
        <v>32</v>
      </c>
      <c r="C341" s="140" t="s">
        <v>1049</v>
      </c>
      <c r="D341" s="135">
        <v>1000000702</v>
      </c>
      <c r="E341" s="136" t="s">
        <v>1050</v>
      </c>
      <c r="F341" s="137">
        <v>39855</v>
      </c>
      <c r="G341" s="40" t="str">
        <f t="shared" si="70"/>
        <v>Targeted Dealer</v>
      </c>
      <c r="H341" s="40"/>
      <c r="I341" s="41">
        <v>200</v>
      </c>
      <c r="J341" s="41">
        <f t="shared" si="71"/>
        <v>186.66666666666669</v>
      </c>
      <c r="K341" s="43">
        <v>275</v>
      </c>
      <c r="L341" s="43">
        <f t="shared" si="72"/>
        <v>-75</v>
      </c>
      <c r="M341" s="43">
        <f t="shared" si="73"/>
        <v>147.32142857142856</v>
      </c>
      <c r="N341" s="42">
        <v>127</v>
      </c>
      <c r="O341" s="45" t="str">
        <f t="shared" si="74"/>
        <v>Mar</v>
      </c>
      <c r="P341" s="42">
        <f t="shared" si="75"/>
        <v>127</v>
      </c>
      <c r="Q341" s="44">
        <f t="shared" si="76"/>
        <v>148</v>
      </c>
      <c r="R341" s="45">
        <f t="shared" si="77"/>
        <v>1.1653543307086616</v>
      </c>
      <c r="S341" s="44" t="str">
        <f t="shared" si="78"/>
        <v>GROWTH</v>
      </c>
      <c r="T341" s="43">
        <v>285</v>
      </c>
      <c r="U341" s="46" t="str">
        <f t="shared" si="79"/>
        <v>Apr</v>
      </c>
      <c r="V341" s="42">
        <v>285</v>
      </c>
      <c r="W341" s="47">
        <f t="shared" si="80"/>
        <v>-10</v>
      </c>
      <c r="X341" s="48">
        <f t="shared" si="81"/>
        <v>-3.5087719298245612E-2</v>
      </c>
      <c r="Y341" s="47" t="str">
        <f t="shared" si="82"/>
        <v>DEGROWTH</v>
      </c>
      <c r="Z341" s="138">
        <v>0</v>
      </c>
      <c r="AA341" s="133"/>
      <c r="AB341" s="133" t="s">
        <v>121</v>
      </c>
      <c r="AC341" s="133" t="s">
        <v>121</v>
      </c>
      <c r="AD341" s="27">
        <f t="shared" si="83"/>
        <v>0</v>
      </c>
    </row>
    <row r="342" spans="1:30" s="139" customFormat="1" ht="13.8">
      <c r="A342" s="133" t="s">
        <v>121</v>
      </c>
      <c r="B342" s="141" t="s">
        <v>32</v>
      </c>
      <c r="C342" s="135" t="s">
        <v>1051</v>
      </c>
      <c r="D342" s="135">
        <v>1000000694</v>
      </c>
      <c r="E342" s="136" t="s">
        <v>1052</v>
      </c>
      <c r="F342" s="137">
        <v>40275</v>
      </c>
      <c r="G342" s="40" t="str">
        <f t="shared" si="70"/>
        <v>Targeted Dealer</v>
      </c>
      <c r="H342" s="40"/>
      <c r="I342" s="41">
        <v>23</v>
      </c>
      <c r="J342" s="41">
        <f t="shared" si="71"/>
        <v>21.466666666666669</v>
      </c>
      <c r="K342" s="43">
        <v>23</v>
      </c>
      <c r="L342" s="43">
        <f t="shared" si="72"/>
        <v>0</v>
      </c>
      <c r="M342" s="43">
        <f t="shared" si="73"/>
        <v>107.14285714285714</v>
      </c>
      <c r="N342" s="42">
        <v>23</v>
      </c>
      <c r="O342" s="45" t="str">
        <f t="shared" si="74"/>
        <v>Mar</v>
      </c>
      <c r="P342" s="42">
        <f t="shared" si="75"/>
        <v>23</v>
      </c>
      <c r="Q342" s="44">
        <f t="shared" si="76"/>
        <v>0</v>
      </c>
      <c r="R342" s="45">
        <f t="shared" si="77"/>
        <v>0</v>
      </c>
      <c r="S342" s="44" t="str">
        <f t="shared" si="78"/>
        <v>GROWTH</v>
      </c>
      <c r="T342" s="43">
        <v>23</v>
      </c>
      <c r="U342" s="46" t="str">
        <f t="shared" si="79"/>
        <v>Apr</v>
      </c>
      <c r="V342" s="42">
        <v>23</v>
      </c>
      <c r="W342" s="47">
        <f t="shared" si="80"/>
        <v>0</v>
      </c>
      <c r="X342" s="48">
        <f t="shared" si="81"/>
        <v>0</v>
      </c>
      <c r="Y342" s="47" t="str">
        <f t="shared" si="82"/>
        <v>GROWTH</v>
      </c>
      <c r="Z342" s="138">
        <v>0</v>
      </c>
      <c r="AA342" s="133"/>
      <c r="AB342" s="133" t="s">
        <v>121</v>
      </c>
      <c r="AC342" s="133" t="s">
        <v>121</v>
      </c>
      <c r="AD342" s="27">
        <f t="shared" si="83"/>
        <v>0</v>
      </c>
    </row>
    <row r="343" spans="1:30" s="139" customFormat="1" ht="13.8">
      <c r="A343" s="133" t="s">
        <v>121</v>
      </c>
      <c r="B343" s="141" t="s">
        <v>32</v>
      </c>
      <c r="C343" s="135" t="s">
        <v>1053</v>
      </c>
      <c r="D343" s="135">
        <v>1000000697</v>
      </c>
      <c r="E343" s="136" t="s">
        <v>1054</v>
      </c>
      <c r="F343" s="137">
        <v>40388</v>
      </c>
      <c r="G343" s="40" t="str">
        <f t="shared" si="70"/>
        <v>Targeted Dealer</v>
      </c>
      <c r="H343" s="40"/>
      <c r="I343" s="41">
        <v>100</v>
      </c>
      <c r="J343" s="41">
        <f t="shared" si="71"/>
        <v>93.333333333333343</v>
      </c>
      <c r="K343" s="43">
        <v>120</v>
      </c>
      <c r="L343" s="43">
        <f t="shared" si="72"/>
        <v>-20</v>
      </c>
      <c r="M343" s="43">
        <f t="shared" si="73"/>
        <v>128.57142857142856</v>
      </c>
      <c r="N343" s="42">
        <v>150</v>
      </c>
      <c r="O343" s="45" t="str">
        <f t="shared" si="74"/>
        <v>Mar</v>
      </c>
      <c r="P343" s="42">
        <f t="shared" si="75"/>
        <v>150</v>
      </c>
      <c r="Q343" s="44">
        <f t="shared" si="76"/>
        <v>-30</v>
      </c>
      <c r="R343" s="45">
        <f t="shared" si="77"/>
        <v>-0.19999999999999996</v>
      </c>
      <c r="S343" s="44" t="str">
        <f t="shared" si="78"/>
        <v>DEGROWTH</v>
      </c>
      <c r="T343" s="43">
        <v>30</v>
      </c>
      <c r="U343" s="46" t="str">
        <f t="shared" si="79"/>
        <v>Apr</v>
      </c>
      <c r="V343" s="42">
        <v>30</v>
      </c>
      <c r="W343" s="47">
        <f t="shared" si="80"/>
        <v>90</v>
      </c>
      <c r="X343" s="48">
        <f t="shared" si="81"/>
        <v>3</v>
      </c>
      <c r="Y343" s="47" t="str">
        <f t="shared" si="82"/>
        <v>GROWTH</v>
      </c>
      <c r="Z343" s="138">
        <v>0</v>
      </c>
      <c r="AA343" s="133"/>
      <c r="AB343" s="133" t="s">
        <v>121</v>
      </c>
      <c r="AC343" s="133" t="s">
        <v>121</v>
      </c>
      <c r="AD343" s="27">
        <f t="shared" si="83"/>
        <v>0</v>
      </c>
    </row>
    <row r="344" spans="1:30" s="139" customFormat="1" ht="13.8">
      <c r="A344" s="133" t="s">
        <v>121</v>
      </c>
      <c r="B344" s="141" t="s">
        <v>32</v>
      </c>
      <c r="C344" s="135" t="s">
        <v>1055</v>
      </c>
      <c r="D344" s="135">
        <v>1000000696</v>
      </c>
      <c r="E344" s="136" t="s">
        <v>1056</v>
      </c>
      <c r="F344" s="137">
        <v>40666</v>
      </c>
      <c r="G344" s="40" t="str">
        <f t="shared" si="70"/>
        <v>Targeted Dealer</v>
      </c>
      <c r="H344" s="40"/>
      <c r="I344" s="41">
        <v>65</v>
      </c>
      <c r="J344" s="41">
        <f t="shared" si="71"/>
        <v>60.666666666666664</v>
      </c>
      <c r="K344" s="43">
        <v>35</v>
      </c>
      <c r="L344" s="43">
        <f t="shared" si="72"/>
        <v>30</v>
      </c>
      <c r="M344" s="43">
        <f t="shared" si="73"/>
        <v>57.692307692307693</v>
      </c>
      <c r="N344" s="42">
        <v>0</v>
      </c>
      <c r="O344" s="45" t="str">
        <f t="shared" si="74"/>
        <v>Mar</v>
      </c>
      <c r="P344" s="42">
        <f t="shared" si="75"/>
        <v>0</v>
      </c>
      <c r="Q344" s="44">
        <f t="shared" si="76"/>
        <v>35</v>
      </c>
      <c r="R344" s="45" t="str">
        <f t="shared" si="77"/>
        <v xml:space="preserve"> </v>
      </c>
      <c r="S344" s="44" t="b">
        <f t="shared" si="78"/>
        <v>0</v>
      </c>
      <c r="T344" s="43">
        <v>35</v>
      </c>
      <c r="U344" s="46" t="str">
        <f t="shared" si="79"/>
        <v>Apr</v>
      </c>
      <c r="V344" s="42">
        <v>35</v>
      </c>
      <c r="W344" s="47">
        <f t="shared" si="80"/>
        <v>0</v>
      </c>
      <c r="X344" s="48">
        <f t="shared" si="81"/>
        <v>0</v>
      </c>
      <c r="Y344" s="47" t="str">
        <f t="shared" si="82"/>
        <v>GROWTH</v>
      </c>
      <c r="Z344" s="138">
        <v>0</v>
      </c>
      <c r="AA344" s="133"/>
      <c r="AB344" s="133" t="s">
        <v>121</v>
      </c>
      <c r="AC344" s="133" t="s">
        <v>121</v>
      </c>
      <c r="AD344" s="27">
        <f t="shared" si="83"/>
        <v>0</v>
      </c>
    </row>
    <row r="345" spans="1:30" s="139" customFormat="1" ht="13.8">
      <c r="A345" s="133" t="s">
        <v>121</v>
      </c>
      <c r="B345" s="141" t="s">
        <v>32</v>
      </c>
      <c r="C345" s="135" t="s">
        <v>1057</v>
      </c>
      <c r="D345" s="135">
        <v>1000000692</v>
      </c>
      <c r="E345" s="136" t="s">
        <v>1058</v>
      </c>
      <c r="F345" s="137">
        <v>40732</v>
      </c>
      <c r="G345" s="40" t="str">
        <f t="shared" si="70"/>
        <v>Targeted Dealer</v>
      </c>
      <c r="H345" s="40"/>
      <c r="I345" s="41">
        <v>100</v>
      </c>
      <c r="J345" s="41">
        <f t="shared" si="71"/>
        <v>93.333333333333343</v>
      </c>
      <c r="K345" s="43">
        <v>107</v>
      </c>
      <c r="L345" s="43">
        <f t="shared" si="72"/>
        <v>-7</v>
      </c>
      <c r="M345" s="43">
        <f t="shared" si="73"/>
        <v>114.64285714285712</v>
      </c>
      <c r="N345" s="42">
        <v>89</v>
      </c>
      <c r="O345" s="45" t="str">
        <f t="shared" si="74"/>
        <v>Mar</v>
      </c>
      <c r="P345" s="42">
        <f t="shared" si="75"/>
        <v>89</v>
      </c>
      <c r="Q345" s="44">
        <f t="shared" si="76"/>
        <v>18</v>
      </c>
      <c r="R345" s="45">
        <f t="shared" si="77"/>
        <v>0.202247191011236</v>
      </c>
      <c r="S345" s="44" t="str">
        <f t="shared" si="78"/>
        <v>GROWTH</v>
      </c>
      <c r="T345" s="43">
        <v>130</v>
      </c>
      <c r="U345" s="46" t="str">
        <f t="shared" si="79"/>
        <v>Apr</v>
      </c>
      <c r="V345" s="42">
        <v>130</v>
      </c>
      <c r="W345" s="47">
        <f t="shared" si="80"/>
        <v>-23</v>
      </c>
      <c r="X345" s="48">
        <f t="shared" si="81"/>
        <v>-0.17692307692307696</v>
      </c>
      <c r="Y345" s="47" t="str">
        <f t="shared" si="82"/>
        <v>DEGROWTH</v>
      </c>
      <c r="Z345" s="138">
        <v>0</v>
      </c>
      <c r="AA345" s="133"/>
      <c r="AB345" s="133" t="s">
        <v>121</v>
      </c>
      <c r="AC345" s="133" t="s">
        <v>121</v>
      </c>
      <c r="AD345" s="27">
        <f t="shared" si="83"/>
        <v>0</v>
      </c>
    </row>
    <row r="346" spans="1:30" s="139" customFormat="1" ht="13.8">
      <c r="A346" s="133" t="s">
        <v>121</v>
      </c>
      <c r="B346" s="141" t="s">
        <v>32</v>
      </c>
      <c r="C346" s="135" t="s">
        <v>1059</v>
      </c>
      <c r="D346" s="135">
        <v>1000000699</v>
      </c>
      <c r="E346" s="136" t="s">
        <v>1060</v>
      </c>
      <c r="F346" s="137">
        <v>40799</v>
      </c>
      <c r="G346" s="40" t="str">
        <f t="shared" si="70"/>
        <v>Targeted Dealer</v>
      </c>
      <c r="H346" s="40"/>
      <c r="I346" s="41">
        <v>130</v>
      </c>
      <c r="J346" s="41">
        <f t="shared" si="71"/>
        <v>121.33333333333333</v>
      </c>
      <c r="K346" s="43">
        <v>154</v>
      </c>
      <c r="L346" s="43">
        <f t="shared" si="72"/>
        <v>-24</v>
      </c>
      <c r="M346" s="43">
        <f t="shared" si="73"/>
        <v>126.92307692307692</v>
      </c>
      <c r="N346" s="42">
        <v>132</v>
      </c>
      <c r="O346" s="45" t="str">
        <f t="shared" si="74"/>
        <v>Mar</v>
      </c>
      <c r="P346" s="42">
        <f t="shared" si="75"/>
        <v>132</v>
      </c>
      <c r="Q346" s="44">
        <f t="shared" si="76"/>
        <v>22</v>
      </c>
      <c r="R346" s="45">
        <f t="shared" si="77"/>
        <v>0.16666666666666674</v>
      </c>
      <c r="S346" s="44" t="str">
        <f t="shared" si="78"/>
        <v>GROWTH</v>
      </c>
      <c r="T346" s="43">
        <v>132</v>
      </c>
      <c r="U346" s="46" t="str">
        <f t="shared" si="79"/>
        <v>Apr</v>
      </c>
      <c r="V346" s="42">
        <v>132</v>
      </c>
      <c r="W346" s="47">
        <f t="shared" si="80"/>
        <v>22</v>
      </c>
      <c r="X346" s="48">
        <f t="shared" si="81"/>
        <v>0.16666666666666674</v>
      </c>
      <c r="Y346" s="47" t="str">
        <f t="shared" si="82"/>
        <v>GROWTH</v>
      </c>
      <c r="Z346" s="138">
        <v>0</v>
      </c>
      <c r="AA346" s="133"/>
      <c r="AB346" s="133" t="s">
        <v>121</v>
      </c>
      <c r="AC346" s="133" t="s">
        <v>121</v>
      </c>
      <c r="AD346" s="27">
        <f t="shared" si="83"/>
        <v>0</v>
      </c>
    </row>
    <row r="347" spans="1:30" s="139" customFormat="1" ht="13.8">
      <c r="A347" s="133" t="s">
        <v>121</v>
      </c>
      <c r="B347" s="141" t="s">
        <v>32</v>
      </c>
      <c r="C347" s="135" t="s">
        <v>1061</v>
      </c>
      <c r="D347" s="135">
        <v>1000000683</v>
      </c>
      <c r="E347" s="136" t="s">
        <v>1062</v>
      </c>
      <c r="F347" s="137">
        <v>40982</v>
      </c>
      <c r="G347" s="40" t="str">
        <f t="shared" si="70"/>
        <v>Targeted Dealer</v>
      </c>
      <c r="H347" s="40"/>
      <c r="I347" s="41">
        <v>300</v>
      </c>
      <c r="J347" s="41">
        <f t="shared" si="71"/>
        <v>280</v>
      </c>
      <c r="K347" s="43">
        <v>375</v>
      </c>
      <c r="L347" s="43">
        <f t="shared" si="72"/>
        <v>-75</v>
      </c>
      <c r="M347" s="43">
        <f t="shared" si="73"/>
        <v>133.92857142857144</v>
      </c>
      <c r="N347" s="42">
        <v>450</v>
      </c>
      <c r="O347" s="45" t="str">
        <f t="shared" si="74"/>
        <v>Mar</v>
      </c>
      <c r="P347" s="42">
        <f t="shared" si="75"/>
        <v>450</v>
      </c>
      <c r="Q347" s="44">
        <f t="shared" si="76"/>
        <v>-75</v>
      </c>
      <c r="R347" s="45">
        <f t="shared" si="77"/>
        <v>-0.16666666666666663</v>
      </c>
      <c r="S347" s="44" t="str">
        <f t="shared" si="78"/>
        <v>DEGROWTH</v>
      </c>
      <c r="T347" s="43">
        <v>408</v>
      </c>
      <c r="U347" s="46" t="str">
        <f t="shared" si="79"/>
        <v>Apr</v>
      </c>
      <c r="V347" s="42">
        <v>408</v>
      </c>
      <c r="W347" s="47">
        <f t="shared" si="80"/>
        <v>-33</v>
      </c>
      <c r="X347" s="48">
        <f t="shared" si="81"/>
        <v>-8.0882352941176516E-2</v>
      </c>
      <c r="Y347" s="47" t="str">
        <f t="shared" si="82"/>
        <v>DEGROWTH</v>
      </c>
      <c r="Z347" s="138">
        <v>0</v>
      </c>
      <c r="AA347" s="133"/>
      <c r="AB347" s="133" t="s">
        <v>121</v>
      </c>
      <c r="AC347" s="133" t="s">
        <v>121</v>
      </c>
      <c r="AD347" s="27">
        <f t="shared" si="83"/>
        <v>0</v>
      </c>
    </row>
    <row r="348" spans="1:30" s="139" customFormat="1" ht="13.8">
      <c r="A348" s="133" t="s">
        <v>121</v>
      </c>
      <c r="B348" s="141" t="s">
        <v>32</v>
      </c>
      <c r="C348" s="140" t="s">
        <v>1065</v>
      </c>
      <c r="D348" s="135">
        <v>1000000679</v>
      </c>
      <c r="E348" s="136" t="s">
        <v>1066</v>
      </c>
      <c r="F348" s="137">
        <v>42857</v>
      </c>
      <c r="G348" s="40" t="str">
        <f t="shared" si="70"/>
        <v>Targeted Dealer</v>
      </c>
      <c r="H348" s="40"/>
      <c r="I348" s="41">
        <v>200</v>
      </c>
      <c r="J348" s="41">
        <f t="shared" si="71"/>
        <v>186.66666666666669</v>
      </c>
      <c r="K348" s="43">
        <v>213</v>
      </c>
      <c r="L348" s="43">
        <f t="shared" si="72"/>
        <v>-13</v>
      </c>
      <c r="M348" s="43">
        <f t="shared" si="73"/>
        <v>114.10714285714285</v>
      </c>
      <c r="N348" s="42">
        <v>162</v>
      </c>
      <c r="O348" s="45" t="str">
        <f t="shared" si="74"/>
        <v>Mar</v>
      </c>
      <c r="P348" s="42">
        <f t="shared" si="75"/>
        <v>162</v>
      </c>
      <c r="Q348" s="44">
        <f t="shared" si="76"/>
        <v>51</v>
      </c>
      <c r="R348" s="45">
        <f t="shared" si="77"/>
        <v>0.31481481481481488</v>
      </c>
      <c r="S348" s="44" t="str">
        <f t="shared" si="78"/>
        <v>GROWTH</v>
      </c>
      <c r="T348" s="43">
        <v>480</v>
      </c>
      <c r="U348" s="46" t="str">
        <f t="shared" si="79"/>
        <v>Apr</v>
      </c>
      <c r="V348" s="42">
        <v>480</v>
      </c>
      <c r="W348" s="47">
        <f t="shared" si="80"/>
        <v>-267</v>
      </c>
      <c r="X348" s="48">
        <f t="shared" si="81"/>
        <v>-0.55625000000000002</v>
      </c>
      <c r="Y348" s="47" t="str">
        <f t="shared" si="82"/>
        <v>DEGROWTH</v>
      </c>
      <c r="Z348" s="138">
        <v>0</v>
      </c>
      <c r="AA348" s="133"/>
      <c r="AB348" s="133" t="s">
        <v>121</v>
      </c>
      <c r="AC348" s="133" t="s">
        <v>121</v>
      </c>
      <c r="AD348" s="27">
        <f t="shared" si="83"/>
        <v>0</v>
      </c>
    </row>
    <row r="349" spans="1:30" s="139" customFormat="1" ht="13.8">
      <c r="A349" s="133" t="s">
        <v>121</v>
      </c>
      <c r="B349" s="141" t="s">
        <v>32</v>
      </c>
      <c r="C349" s="140" t="s">
        <v>1067</v>
      </c>
      <c r="D349" s="135">
        <v>1000000695</v>
      </c>
      <c r="E349" s="136" t="s">
        <v>1068</v>
      </c>
      <c r="F349" s="137">
        <v>42928</v>
      </c>
      <c r="G349" s="40" t="str">
        <f t="shared" si="70"/>
        <v>Targeted Dealer</v>
      </c>
      <c r="H349" s="40"/>
      <c r="I349" s="41">
        <v>150</v>
      </c>
      <c r="J349" s="41">
        <f t="shared" si="71"/>
        <v>140</v>
      </c>
      <c r="K349" s="43">
        <v>120</v>
      </c>
      <c r="L349" s="43">
        <f t="shared" si="72"/>
        <v>30</v>
      </c>
      <c r="M349" s="43">
        <f t="shared" si="73"/>
        <v>85.714285714285722</v>
      </c>
      <c r="N349" s="42">
        <v>60</v>
      </c>
      <c r="O349" s="45" t="str">
        <f t="shared" si="74"/>
        <v>Mar</v>
      </c>
      <c r="P349" s="42">
        <f t="shared" si="75"/>
        <v>60</v>
      </c>
      <c r="Q349" s="44">
        <f t="shared" si="76"/>
        <v>60</v>
      </c>
      <c r="R349" s="45">
        <f t="shared" si="77"/>
        <v>1</v>
      </c>
      <c r="S349" s="44" t="str">
        <f t="shared" si="78"/>
        <v>GROWTH</v>
      </c>
      <c r="T349" s="43">
        <v>120</v>
      </c>
      <c r="U349" s="46" t="str">
        <f t="shared" si="79"/>
        <v>Apr</v>
      </c>
      <c r="V349" s="42">
        <v>120</v>
      </c>
      <c r="W349" s="47">
        <f t="shared" si="80"/>
        <v>0</v>
      </c>
      <c r="X349" s="48">
        <f t="shared" si="81"/>
        <v>0</v>
      </c>
      <c r="Y349" s="47" t="str">
        <f t="shared" si="82"/>
        <v>GROWTH</v>
      </c>
      <c r="Z349" s="138">
        <v>0</v>
      </c>
      <c r="AA349" s="133"/>
      <c r="AB349" s="133" t="s">
        <v>121</v>
      </c>
      <c r="AC349" s="133" t="s">
        <v>121</v>
      </c>
      <c r="AD349" s="27">
        <f t="shared" si="83"/>
        <v>0</v>
      </c>
    </row>
    <row r="350" spans="1:30" s="139" customFormat="1" ht="13.8">
      <c r="A350" s="133" t="s">
        <v>121</v>
      </c>
      <c r="B350" s="141" t="s">
        <v>32</v>
      </c>
      <c r="C350" s="140" t="s">
        <v>1069</v>
      </c>
      <c r="D350" s="135">
        <v>1000000701</v>
      </c>
      <c r="E350" s="136" t="s">
        <v>1070</v>
      </c>
      <c r="F350" s="137">
        <v>43334</v>
      </c>
      <c r="G350" s="40" t="str">
        <f t="shared" si="70"/>
        <v>Targeted Dealer</v>
      </c>
      <c r="H350" s="40"/>
      <c r="I350" s="41">
        <v>3030</v>
      </c>
      <c r="J350" s="41">
        <f t="shared" si="71"/>
        <v>2828</v>
      </c>
      <c r="K350" s="43">
        <v>2851.5</v>
      </c>
      <c r="L350" s="43">
        <f t="shared" si="72"/>
        <v>178.5</v>
      </c>
      <c r="M350" s="43">
        <f t="shared" si="73"/>
        <v>100.83097595473832</v>
      </c>
      <c r="N350" s="42">
        <v>4128</v>
      </c>
      <c r="O350" s="45" t="str">
        <f t="shared" si="74"/>
        <v>Mar</v>
      </c>
      <c r="P350" s="42">
        <f t="shared" si="75"/>
        <v>4128</v>
      </c>
      <c r="Q350" s="44">
        <f t="shared" si="76"/>
        <v>-1276.5</v>
      </c>
      <c r="R350" s="45">
        <f t="shared" si="77"/>
        <v>-0.30922965116279066</v>
      </c>
      <c r="S350" s="44" t="str">
        <f t="shared" si="78"/>
        <v>DEGROWTH</v>
      </c>
      <c r="T350" s="43">
        <v>3168</v>
      </c>
      <c r="U350" s="46" t="str">
        <f t="shared" si="79"/>
        <v>Apr</v>
      </c>
      <c r="V350" s="42">
        <v>3168</v>
      </c>
      <c r="W350" s="47">
        <f t="shared" si="80"/>
        <v>-316.5</v>
      </c>
      <c r="X350" s="48">
        <f t="shared" si="81"/>
        <v>-9.9905303030302983E-2</v>
      </c>
      <c r="Y350" s="47" t="str">
        <f t="shared" si="82"/>
        <v>DEGROWTH</v>
      </c>
      <c r="Z350" s="138">
        <v>0</v>
      </c>
      <c r="AA350" s="133"/>
      <c r="AB350" s="133" t="s">
        <v>121</v>
      </c>
      <c r="AC350" s="133" t="s">
        <v>121</v>
      </c>
      <c r="AD350" s="27">
        <f t="shared" si="83"/>
        <v>0</v>
      </c>
    </row>
    <row r="351" spans="1:30" s="139" customFormat="1" ht="13.8">
      <c r="A351" s="133" t="s">
        <v>121</v>
      </c>
      <c r="B351" s="141" t="s">
        <v>32</v>
      </c>
      <c r="C351" s="140" t="s">
        <v>1073</v>
      </c>
      <c r="D351" s="135">
        <v>1000001055</v>
      </c>
      <c r="E351" s="136" t="s">
        <v>1074</v>
      </c>
      <c r="F351" s="137">
        <v>43734</v>
      </c>
      <c r="G351" s="40" t="str">
        <f t="shared" si="70"/>
        <v>Targeted Dealer</v>
      </c>
      <c r="H351" s="40"/>
      <c r="I351" s="41">
        <v>65</v>
      </c>
      <c r="J351" s="41">
        <f t="shared" si="71"/>
        <v>60.666666666666664</v>
      </c>
      <c r="K351" s="43">
        <v>76</v>
      </c>
      <c r="L351" s="43">
        <f t="shared" si="72"/>
        <v>-11</v>
      </c>
      <c r="M351" s="43">
        <f t="shared" si="73"/>
        <v>125.27472527472527</v>
      </c>
      <c r="N351" s="42">
        <v>26</v>
      </c>
      <c r="O351" s="45" t="str">
        <f t="shared" si="74"/>
        <v>Mar</v>
      </c>
      <c r="P351" s="42">
        <f t="shared" si="75"/>
        <v>26</v>
      </c>
      <c r="Q351" s="44">
        <f t="shared" si="76"/>
        <v>50</v>
      </c>
      <c r="R351" s="45">
        <f t="shared" si="77"/>
        <v>1.9230769230769229</v>
      </c>
      <c r="S351" s="44" t="str">
        <f t="shared" si="78"/>
        <v>GROWTH</v>
      </c>
      <c r="T351" s="43">
        <v>70</v>
      </c>
      <c r="U351" s="46" t="str">
        <f t="shared" si="79"/>
        <v>Apr</v>
      </c>
      <c r="V351" s="42">
        <v>70</v>
      </c>
      <c r="W351" s="47">
        <f t="shared" si="80"/>
        <v>6</v>
      </c>
      <c r="X351" s="48">
        <f t="shared" si="81"/>
        <v>8.5714285714285632E-2</v>
      </c>
      <c r="Y351" s="47" t="str">
        <f t="shared" si="82"/>
        <v>GROWTH</v>
      </c>
      <c r="Z351" s="138">
        <v>0</v>
      </c>
      <c r="AA351" s="133"/>
      <c r="AB351" s="133" t="s">
        <v>121</v>
      </c>
      <c r="AC351" s="133" t="s">
        <v>121</v>
      </c>
      <c r="AD351" s="27">
        <f t="shared" si="83"/>
        <v>0</v>
      </c>
    </row>
    <row r="352" spans="1:30" s="139" customFormat="1" ht="13.8">
      <c r="A352" s="133" t="s">
        <v>121</v>
      </c>
      <c r="B352" s="141" t="s">
        <v>32</v>
      </c>
      <c r="C352" s="140" t="s">
        <v>1075</v>
      </c>
      <c r="D352" s="135">
        <v>1000001052</v>
      </c>
      <c r="E352" s="136" t="s">
        <v>1076</v>
      </c>
      <c r="F352" s="137">
        <v>44004</v>
      </c>
      <c r="G352" s="40" t="str">
        <f t="shared" si="70"/>
        <v>Targeted Dealer</v>
      </c>
      <c r="H352" s="40"/>
      <c r="I352" s="41">
        <v>630</v>
      </c>
      <c r="J352" s="41">
        <f t="shared" si="71"/>
        <v>588</v>
      </c>
      <c r="K352" s="43">
        <v>504</v>
      </c>
      <c r="L352" s="43">
        <f t="shared" si="72"/>
        <v>126</v>
      </c>
      <c r="M352" s="43">
        <f t="shared" si="73"/>
        <v>85.714285714285722</v>
      </c>
      <c r="N352" s="42">
        <v>917.5</v>
      </c>
      <c r="O352" s="45" t="str">
        <f t="shared" si="74"/>
        <v>Mar</v>
      </c>
      <c r="P352" s="42">
        <f t="shared" si="75"/>
        <v>917.5</v>
      </c>
      <c r="Q352" s="44">
        <f t="shared" si="76"/>
        <v>-413.5</v>
      </c>
      <c r="R352" s="45">
        <f t="shared" si="77"/>
        <v>-0.45068119891008174</v>
      </c>
      <c r="S352" s="44" t="str">
        <f t="shared" si="78"/>
        <v>DEGROWTH</v>
      </c>
      <c r="T352" s="43">
        <v>597</v>
      </c>
      <c r="U352" s="46" t="str">
        <f t="shared" si="79"/>
        <v>Apr</v>
      </c>
      <c r="V352" s="42">
        <v>597</v>
      </c>
      <c r="W352" s="47">
        <f t="shared" si="80"/>
        <v>-93</v>
      </c>
      <c r="X352" s="48">
        <f t="shared" si="81"/>
        <v>-0.15577889447236182</v>
      </c>
      <c r="Y352" s="47" t="str">
        <f t="shared" si="82"/>
        <v>DEGROWTH</v>
      </c>
      <c r="Z352" s="138">
        <v>0</v>
      </c>
      <c r="AA352" s="133"/>
      <c r="AB352" s="133" t="s">
        <v>121</v>
      </c>
      <c r="AC352" s="133" t="s">
        <v>121</v>
      </c>
      <c r="AD352" s="27">
        <f t="shared" si="83"/>
        <v>0</v>
      </c>
    </row>
    <row r="353" spans="1:30" s="139" customFormat="1" ht="13.8">
      <c r="A353" s="133" t="s">
        <v>121</v>
      </c>
      <c r="B353" s="141" t="s">
        <v>32</v>
      </c>
      <c r="C353" s="140" t="s">
        <v>1077</v>
      </c>
      <c r="D353" s="135">
        <v>1000001051</v>
      </c>
      <c r="E353" s="136" t="s">
        <v>1078</v>
      </c>
      <c r="F353" s="137">
        <v>44413</v>
      </c>
      <c r="G353" s="40" t="str">
        <f t="shared" si="70"/>
        <v>Targeted Dealer</v>
      </c>
      <c r="H353" s="40"/>
      <c r="I353" s="41">
        <v>175</v>
      </c>
      <c r="J353" s="41">
        <f t="shared" si="71"/>
        <v>163.33333333333331</v>
      </c>
      <c r="K353" s="43">
        <v>202</v>
      </c>
      <c r="L353" s="43">
        <f t="shared" si="72"/>
        <v>-27</v>
      </c>
      <c r="M353" s="43">
        <f t="shared" si="73"/>
        <v>123.67346938775512</v>
      </c>
      <c r="N353" s="42">
        <v>221</v>
      </c>
      <c r="O353" s="45" t="str">
        <f t="shared" si="74"/>
        <v>Mar</v>
      </c>
      <c r="P353" s="42">
        <f t="shared" si="75"/>
        <v>221</v>
      </c>
      <c r="Q353" s="44">
        <f t="shared" si="76"/>
        <v>-19</v>
      </c>
      <c r="R353" s="45">
        <f t="shared" si="77"/>
        <v>-8.5972850678733059E-2</v>
      </c>
      <c r="S353" s="44" t="str">
        <f t="shared" si="78"/>
        <v>DEGROWTH</v>
      </c>
      <c r="T353" s="43">
        <v>129</v>
      </c>
      <c r="U353" s="46" t="str">
        <f t="shared" si="79"/>
        <v>Apr</v>
      </c>
      <c r="V353" s="42">
        <v>129</v>
      </c>
      <c r="W353" s="47">
        <f t="shared" si="80"/>
        <v>73</v>
      </c>
      <c r="X353" s="48">
        <f t="shared" si="81"/>
        <v>0.56589147286821695</v>
      </c>
      <c r="Y353" s="47" t="str">
        <f t="shared" si="82"/>
        <v>GROWTH</v>
      </c>
      <c r="Z353" s="138">
        <v>0</v>
      </c>
      <c r="AA353" s="133"/>
      <c r="AB353" s="133" t="s">
        <v>121</v>
      </c>
      <c r="AC353" s="133" t="s">
        <v>121</v>
      </c>
      <c r="AD353" s="27">
        <f t="shared" si="83"/>
        <v>0</v>
      </c>
    </row>
    <row r="354" spans="1:30" s="139" customFormat="1" ht="13.8">
      <c r="A354" s="133" t="s">
        <v>121</v>
      </c>
      <c r="B354" s="141" t="s">
        <v>32</v>
      </c>
      <c r="C354" s="140" t="s">
        <v>1079</v>
      </c>
      <c r="D354" s="135">
        <v>1000001047</v>
      </c>
      <c r="E354" s="136" t="s">
        <v>1080</v>
      </c>
      <c r="F354" s="137">
        <v>44415</v>
      </c>
      <c r="G354" s="40" t="str">
        <f t="shared" si="70"/>
        <v>Targeted Dealer</v>
      </c>
      <c r="H354" s="40"/>
      <c r="I354" s="41">
        <v>120</v>
      </c>
      <c r="J354" s="41">
        <f t="shared" si="71"/>
        <v>112</v>
      </c>
      <c r="K354" s="43">
        <v>30</v>
      </c>
      <c r="L354" s="43">
        <f t="shared" si="72"/>
        <v>90</v>
      </c>
      <c r="M354" s="43">
        <f t="shared" si="73"/>
        <v>26.785714285714285</v>
      </c>
      <c r="N354" s="42">
        <v>90</v>
      </c>
      <c r="O354" s="45" t="str">
        <f t="shared" si="74"/>
        <v>Mar</v>
      </c>
      <c r="P354" s="42">
        <f t="shared" si="75"/>
        <v>90</v>
      </c>
      <c r="Q354" s="44">
        <f t="shared" si="76"/>
        <v>-60</v>
      </c>
      <c r="R354" s="45">
        <f t="shared" si="77"/>
        <v>-0.66666666666666674</v>
      </c>
      <c r="S354" s="44" t="str">
        <f t="shared" si="78"/>
        <v>DEGROWTH</v>
      </c>
      <c r="T354" s="43">
        <v>120</v>
      </c>
      <c r="U354" s="46" t="str">
        <f t="shared" si="79"/>
        <v>Apr</v>
      </c>
      <c r="V354" s="42">
        <v>120</v>
      </c>
      <c r="W354" s="47">
        <f t="shared" si="80"/>
        <v>-90</v>
      </c>
      <c r="X354" s="48">
        <f t="shared" si="81"/>
        <v>-0.75</v>
      </c>
      <c r="Y354" s="47" t="str">
        <f t="shared" si="82"/>
        <v>DEGROWTH</v>
      </c>
      <c r="Z354" s="138">
        <v>0</v>
      </c>
      <c r="AA354" s="133"/>
      <c r="AB354" s="133" t="s">
        <v>121</v>
      </c>
      <c r="AC354" s="133" t="s">
        <v>121</v>
      </c>
      <c r="AD354" s="27">
        <f t="shared" si="83"/>
        <v>0</v>
      </c>
    </row>
    <row r="355" spans="1:30" s="139" customFormat="1" ht="13.8">
      <c r="A355" s="133" t="s">
        <v>121</v>
      </c>
      <c r="B355" s="141" t="s">
        <v>32</v>
      </c>
      <c r="C355" s="140" t="s">
        <v>1081</v>
      </c>
      <c r="D355" s="135">
        <v>1000002613</v>
      </c>
      <c r="E355" s="136" t="s">
        <v>1082</v>
      </c>
      <c r="F355" s="137">
        <v>44623</v>
      </c>
      <c r="G355" s="40" t="str">
        <f t="shared" si="70"/>
        <v>Targeted Dealer</v>
      </c>
      <c r="H355" s="40"/>
      <c r="I355" s="41">
        <v>50</v>
      </c>
      <c r="J355" s="41">
        <f t="shared" si="71"/>
        <v>46.666666666666671</v>
      </c>
      <c r="K355" s="43">
        <v>0</v>
      </c>
      <c r="L355" s="43">
        <f t="shared" si="72"/>
        <v>50</v>
      </c>
      <c r="M355" s="43">
        <f t="shared" si="73"/>
        <v>0</v>
      </c>
      <c r="N355" s="42">
        <v>24</v>
      </c>
      <c r="O355" s="45" t="str">
        <f t="shared" si="74"/>
        <v>Mar</v>
      </c>
      <c r="P355" s="42">
        <f t="shared" si="75"/>
        <v>24</v>
      </c>
      <c r="Q355" s="44">
        <f t="shared" si="76"/>
        <v>-24</v>
      </c>
      <c r="R355" s="45">
        <f t="shared" si="77"/>
        <v>-1</v>
      </c>
      <c r="S355" s="44" t="str">
        <f t="shared" si="78"/>
        <v>DEGROWTH</v>
      </c>
      <c r="T355" s="43">
        <v>20</v>
      </c>
      <c r="U355" s="46" t="str">
        <f t="shared" si="79"/>
        <v>Apr</v>
      </c>
      <c r="V355" s="42">
        <v>20</v>
      </c>
      <c r="W355" s="47">
        <f t="shared" si="80"/>
        <v>-20</v>
      </c>
      <c r="X355" s="48">
        <f t="shared" si="81"/>
        <v>-1</v>
      </c>
      <c r="Y355" s="47" t="str">
        <f t="shared" si="82"/>
        <v>DEGROWTH</v>
      </c>
      <c r="Z355" s="138">
        <v>0</v>
      </c>
      <c r="AA355" s="133"/>
      <c r="AB355" s="133" t="s">
        <v>121</v>
      </c>
      <c r="AC355" s="133" t="s">
        <v>121</v>
      </c>
      <c r="AD355" s="27">
        <f t="shared" si="83"/>
        <v>1</v>
      </c>
    </row>
    <row r="356" spans="1:30" s="139" customFormat="1" ht="13.8">
      <c r="A356" s="133" t="s">
        <v>121</v>
      </c>
      <c r="B356" s="141" t="s">
        <v>32</v>
      </c>
      <c r="C356" s="140" t="s">
        <v>1085</v>
      </c>
      <c r="D356" s="135">
        <v>1000002812</v>
      </c>
      <c r="E356" s="136" t="s">
        <v>1086</v>
      </c>
      <c r="F356" s="137">
        <v>44719</v>
      </c>
      <c r="G356" s="40" t="str">
        <f t="shared" si="70"/>
        <v>Targeted Dealer</v>
      </c>
      <c r="H356" s="40"/>
      <c r="I356" s="41">
        <v>50</v>
      </c>
      <c r="J356" s="41">
        <f t="shared" si="71"/>
        <v>46.666666666666671</v>
      </c>
      <c r="K356" s="43">
        <v>66</v>
      </c>
      <c r="L356" s="43">
        <f t="shared" si="72"/>
        <v>-16</v>
      </c>
      <c r="M356" s="43">
        <f t="shared" si="73"/>
        <v>141.42857142857142</v>
      </c>
      <c r="N356" s="42">
        <v>69</v>
      </c>
      <c r="O356" s="45" t="str">
        <f t="shared" si="74"/>
        <v>Mar</v>
      </c>
      <c r="P356" s="42">
        <f t="shared" si="75"/>
        <v>69</v>
      </c>
      <c r="Q356" s="44">
        <f t="shared" si="76"/>
        <v>-3</v>
      </c>
      <c r="R356" s="45">
        <f t="shared" si="77"/>
        <v>-4.3478260869565188E-2</v>
      </c>
      <c r="S356" s="44" t="str">
        <f t="shared" si="78"/>
        <v>DEGROWTH</v>
      </c>
      <c r="T356" s="43">
        <v>52</v>
      </c>
      <c r="U356" s="46" t="str">
        <f t="shared" si="79"/>
        <v>Apr</v>
      </c>
      <c r="V356" s="42">
        <v>52</v>
      </c>
      <c r="W356" s="47">
        <f t="shared" si="80"/>
        <v>14</v>
      </c>
      <c r="X356" s="48">
        <f t="shared" si="81"/>
        <v>0.26923076923076916</v>
      </c>
      <c r="Y356" s="47" t="str">
        <f t="shared" si="82"/>
        <v>GROWTH</v>
      </c>
      <c r="Z356" s="138">
        <v>0</v>
      </c>
      <c r="AA356" s="133"/>
      <c r="AB356" s="133" t="s">
        <v>121</v>
      </c>
      <c r="AC356" s="133" t="s">
        <v>121</v>
      </c>
      <c r="AD356" s="27">
        <f t="shared" si="83"/>
        <v>0</v>
      </c>
    </row>
    <row r="357" spans="1:30" s="139" customFormat="1" ht="13.8">
      <c r="A357" s="133" t="s">
        <v>121</v>
      </c>
      <c r="B357" s="141" t="s">
        <v>32</v>
      </c>
      <c r="C357" s="140" t="s">
        <v>1087</v>
      </c>
      <c r="D357" s="135">
        <v>1000002844</v>
      </c>
      <c r="E357" s="136" t="s">
        <v>1088</v>
      </c>
      <c r="F357" s="137">
        <v>44763</v>
      </c>
      <c r="G357" s="40" t="str">
        <f t="shared" si="70"/>
        <v>Targeted Dealer</v>
      </c>
      <c r="H357" s="40"/>
      <c r="I357" s="41">
        <v>1650</v>
      </c>
      <c r="J357" s="41">
        <f t="shared" si="71"/>
        <v>1540</v>
      </c>
      <c r="K357" s="43">
        <v>1486</v>
      </c>
      <c r="L357" s="43">
        <f t="shared" si="72"/>
        <v>164</v>
      </c>
      <c r="M357" s="43">
        <f t="shared" si="73"/>
        <v>96.493506493506487</v>
      </c>
      <c r="N357" s="42">
        <v>1368.5</v>
      </c>
      <c r="O357" s="45" t="str">
        <f t="shared" si="74"/>
        <v>Mar</v>
      </c>
      <c r="P357" s="42">
        <f t="shared" si="75"/>
        <v>1368.5</v>
      </c>
      <c r="Q357" s="44">
        <f t="shared" si="76"/>
        <v>117.5</v>
      </c>
      <c r="R357" s="45">
        <f t="shared" si="77"/>
        <v>8.5860431128973236E-2</v>
      </c>
      <c r="S357" s="44" t="str">
        <f t="shared" si="78"/>
        <v>GROWTH</v>
      </c>
      <c r="T357" s="43">
        <v>1643</v>
      </c>
      <c r="U357" s="46" t="str">
        <f t="shared" si="79"/>
        <v>Apr</v>
      </c>
      <c r="V357" s="42">
        <v>1643</v>
      </c>
      <c r="W357" s="47">
        <f t="shared" si="80"/>
        <v>-157</v>
      </c>
      <c r="X357" s="48">
        <f t="shared" si="81"/>
        <v>-9.5556908094948212E-2</v>
      </c>
      <c r="Y357" s="47" t="str">
        <f t="shared" si="82"/>
        <v>DEGROWTH</v>
      </c>
      <c r="Z357" s="138">
        <v>0</v>
      </c>
      <c r="AA357" s="133"/>
      <c r="AB357" s="133" t="s">
        <v>121</v>
      </c>
      <c r="AC357" s="133" t="s">
        <v>121</v>
      </c>
      <c r="AD357" s="27">
        <f t="shared" si="83"/>
        <v>0</v>
      </c>
    </row>
    <row r="358" spans="1:30" s="139" customFormat="1" ht="13.8">
      <c r="A358" s="133" t="s">
        <v>121</v>
      </c>
      <c r="B358" s="141" t="s">
        <v>32</v>
      </c>
      <c r="C358" s="140" t="s">
        <v>1089</v>
      </c>
      <c r="D358" s="135">
        <v>1000003136</v>
      </c>
      <c r="E358" s="136" t="s">
        <v>1090</v>
      </c>
      <c r="F358" s="137">
        <v>44914</v>
      </c>
      <c r="G358" s="40" t="str">
        <f t="shared" si="70"/>
        <v>Targeted Dealer</v>
      </c>
      <c r="H358" s="40"/>
      <c r="I358" s="41">
        <v>26</v>
      </c>
      <c r="J358" s="41">
        <f t="shared" si="71"/>
        <v>24.266666666666666</v>
      </c>
      <c r="K358" s="43">
        <v>0</v>
      </c>
      <c r="L358" s="43">
        <f t="shared" si="72"/>
        <v>26</v>
      </c>
      <c r="M358" s="43">
        <f t="shared" si="73"/>
        <v>0</v>
      </c>
      <c r="N358" s="42">
        <v>26</v>
      </c>
      <c r="O358" s="45" t="str">
        <f t="shared" si="74"/>
        <v>Mar</v>
      </c>
      <c r="P358" s="42">
        <f t="shared" si="75"/>
        <v>26</v>
      </c>
      <c r="Q358" s="44">
        <f t="shared" si="76"/>
        <v>-26</v>
      </c>
      <c r="R358" s="45">
        <f t="shared" si="77"/>
        <v>-1</v>
      </c>
      <c r="S358" s="44" t="str">
        <f t="shared" si="78"/>
        <v>DEGROWTH</v>
      </c>
      <c r="T358" s="43">
        <v>27</v>
      </c>
      <c r="U358" s="46" t="str">
        <f t="shared" si="79"/>
        <v>Apr</v>
      </c>
      <c r="V358" s="42">
        <v>27</v>
      </c>
      <c r="W358" s="47">
        <f t="shared" si="80"/>
        <v>-27</v>
      </c>
      <c r="X358" s="48">
        <f t="shared" si="81"/>
        <v>-1</v>
      </c>
      <c r="Y358" s="47" t="str">
        <f t="shared" si="82"/>
        <v>DEGROWTH</v>
      </c>
      <c r="Z358" s="138">
        <v>0</v>
      </c>
      <c r="AA358" s="133"/>
      <c r="AB358" s="133" t="s">
        <v>121</v>
      </c>
      <c r="AC358" s="133" t="s">
        <v>121</v>
      </c>
      <c r="AD358" s="27">
        <f t="shared" si="83"/>
        <v>1</v>
      </c>
    </row>
    <row r="359" spans="1:30" s="139" customFormat="1" ht="13.8">
      <c r="A359" s="133" t="s">
        <v>121</v>
      </c>
      <c r="B359" s="141" t="s">
        <v>32</v>
      </c>
      <c r="C359" s="140" t="s">
        <v>1093</v>
      </c>
      <c r="D359" s="135">
        <v>1000003612</v>
      </c>
      <c r="E359" s="136" t="s">
        <v>1094</v>
      </c>
      <c r="F359" s="137">
        <v>45106</v>
      </c>
      <c r="G359" s="40" t="str">
        <f t="shared" si="70"/>
        <v>Targeted Dealer</v>
      </c>
      <c r="H359" s="40"/>
      <c r="I359" s="41">
        <v>275</v>
      </c>
      <c r="J359" s="41">
        <f t="shared" si="71"/>
        <v>256.66666666666663</v>
      </c>
      <c r="K359" s="43">
        <v>299</v>
      </c>
      <c r="L359" s="43">
        <f t="shared" si="72"/>
        <v>-24</v>
      </c>
      <c r="M359" s="43">
        <f t="shared" si="73"/>
        <v>116.4935064935065</v>
      </c>
      <c r="N359" s="42">
        <v>311</v>
      </c>
      <c r="O359" s="45" t="str">
        <f t="shared" si="74"/>
        <v>Mar</v>
      </c>
      <c r="P359" s="42">
        <f t="shared" si="75"/>
        <v>311</v>
      </c>
      <c r="Q359" s="44">
        <f t="shared" si="76"/>
        <v>-12</v>
      </c>
      <c r="R359" s="45">
        <f t="shared" si="77"/>
        <v>-3.8585209003215382E-2</v>
      </c>
      <c r="S359" s="44" t="str">
        <f t="shared" si="78"/>
        <v>DEGROWTH</v>
      </c>
      <c r="T359" s="43">
        <v>216</v>
      </c>
      <c r="U359" s="46" t="str">
        <f t="shared" si="79"/>
        <v>Apr</v>
      </c>
      <c r="V359" s="42">
        <v>216</v>
      </c>
      <c r="W359" s="47">
        <f t="shared" si="80"/>
        <v>83</v>
      </c>
      <c r="X359" s="48">
        <f t="shared" si="81"/>
        <v>0.3842592592592593</v>
      </c>
      <c r="Y359" s="47" t="str">
        <f t="shared" si="82"/>
        <v>GROWTH</v>
      </c>
      <c r="Z359" s="138">
        <v>0</v>
      </c>
      <c r="AA359" s="133"/>
      <c r="AB359" s="133" t="s">
        <v>121</v>
      </c>
      <c r="AC359" s="133" t="s">
        <v>121</v>
      </c>
      <c r="AD359" s="27">
        <f t="shared" si="83"/>
        <v>0</v>
      </c>
    </row>
    <row r="360" spans="1:30" s="139" customFormat="1" ht="13.8">
      <c r="A360" s="133" t="s">
        <v>121</v>
      </c>
      <c r="B360" s="141" t="s">
        <v>32</v>
      </c>
      <c r="C360" s="140" t="s">
        <v>1097</v>
      </c>
      <c r="D360" s="135">
        <v>1000003675</v>
      </c>
      <c r="E360" s="136" t="s">
        <v>1098</v>
      </c>
      <c r="F360" s="137">
        <v>45142</v>
      </c>
      <c r="G360" s="40" t="str">
        <f t="shared" si="70"/>
        <v>Targeted Dealer</v>
      </c>
      <c r="H360" s="40"/>
      <c r="I360" s="41">
        <v>26</v>
      </c>
      <c r="J360" s="41">
        <f t="shared" si="71"/>
        <v>24.266666666666666</v>
      </c>
      <c r="K360" s="43">
        <v>27</v>
      </c>
      <c r="L360" s="43">
        <f t="shared" si="72"/>
        <v>-1</v>
      </c>
      <c r="M360" s="43">
        <f t="shared" si="73"/>
        <v>111.26373626373626</v>
      </c>
      <c r="N360" s="42">
        <v>0</v>
      </c>
      <c r="O360" s="45" t="str">
        <f t="shared" si="74"/>
        <v>Mar</v>
      </c>
      <c r="P360" s="42">
        <f t="shared" si="75"/>
        <v>0</v>
      </c>
      <c r="Q360" s="44">
        <f t="shared" si="76"/>
        <v>27</v>
      </c>
      <c r="R360" s="45" t="str">
        <f t="shared" si="77"/>
        <v xml:space="preserve"> </v>
      </c>
      <c r="S360" s="44" t="b">
        <f t="shared" si="78"/>
        <v>0</v>
      </c>
      <c r="T360" s="43">
        <v>52</v>
      </c>
      <c r="U360" s="46" t="str">
        <f t="shared" si="79"/>
        <v>Apr</v>
      </c>
      <c r="V360" s="42">
        <v>52</v>
      </c>
      <c r="W360" s="47">
        <f t="shared" si="80"/>
        <v>-25</v>
      </c>
      <c r="X360" s="48">
        <f t="shared" si="81"/>
        <v>-0.48076923076923073</v>
      </c>
      <c r="Y360" s="47" t="str">
        <f t="shared" si="82"/>
        <v>DEGROWTH</v>
      </c>
      <c r="Z360" s="138">
        <v>0</v>
      </c>
      <c r="AA360" s="133"/>
      <c r="AB360" s="133" t="s">
        <v>121</v>
      </c>
      <c r="AC360" s="133" t="s">
        <v>121</v>
      </c>
      <c r="AD360" s="27">
        <f t="shared" si="83"/>
        <v>0</v>
      </c>
    </row>
    <row r="361" spans="1:30" s="139" customFormat="1" ht="13.8">
      <c r="A361" s="138" t="s">
        <v>121</v>
      </c>
      <c r="B361" s="144" t="s">
        <v>32</v>
      </c>
      <c r="C361" s="144" t="s">
        <v>1105</v>
      </c>
      <c r="D361" s="144">
        <v>1000004038</v>
      </c>
      <c r="E361" s="144" t="s">
        <v>1106</v>
      </c>
      <c r="F361" s="137">
        <v>45484</v>
      </c>
      <c r="G361" s="40" t="str">
        <f t="shared" si="70"/>
        <v>Targeted Dealer</v>
      </c>
      <c r="H361" s="40"/>
      <c r="I361" s="41">
        <v>23</v>
      </c>
      <c r="J361" s="41">
        <f t="shared" si="71"/>
        <v>21.466666666666669</v>
      </c>
      <c r="K361" s="43">
        <v>26</v>
      </c>
      <c r="L361" s="43">
        <f t="shared" si="72"/>
        <v>-3</v>
      </c>
      <c r="M361" s="43">
        <f t="shared" si="73"/>
        <v>121.11801242236025</v>
      </c>
      <c r="N361" s="42">
        <v>44</v>
      </c>
      <c r="O361" s="45" t="str">
        <f t="shared" si="74"/>
        <v>Mar</v>
      </c>
      <c r="P361" s="42">
        <f t="shared" si="75"/>
        <v>44</v>
      </c>
      <c r="Q361" s="44">
        <f t="shared" si="76"/>
        <v>-18</v>
      </c>
      <c r="R361" s="45">
        <f t="shared" si="77"/>
        <v>-0.40909090909090906</v>
      </c>
      <c r="S361" s="44" t="str">
        <f t="shared" si="78"/>
        <v>DEGROWTH</v>
      </c>
      <c r="T361" s="43">
        <v>23</v>
      </c>
      <c r="U361" s="46" t="str">
        <f t="shared" si="79"/>
        <v>Apr</v>
      </c>
      <c r="V361" s="42">
        <v>23</v>
      </c>
      <c r="W361" s="47">
        <f t="shared" si="80"/>
        <v>3</v>
      </c>
      <c r="X361" s="48">
        <f t="shared" si="81"/>
        <v>0.13043478260869557</v>
      </c>
      <c r="Y361" s="47" t="str">
        <f t="shared" si="82"/>
        <v>GROWTH</v>
      </c>
      <c r="Z361" s="138">
        <v>0</v>
      </c>
      <c r="AA361" s="133"/>
      <c r="AB361" s="133" t="s">
        <v>121</v>
      </c>
      <c r="AC361" s="138" t="s">
        <v>121</v>
      </c>
      <c r="AD361" s="27">
        <f t="shared" si="83"/>
        <v>0</v>
      </c>
    </row>
    <row r="362" spans="1:30" s="139" customFormat="1" ht="13.8">
      <c r="A362" s="133" t="s">
        <v>121</v>
      </c>
      <c r="B362" s="141" t="s">
        <v>33</v>
      </c>
      <c r="C362" s="135" t="s">
        <v>1107</v>
      </c>
      <c r="D362" s="135">
        <v>1000000385</v>
      </c>
      <c r="E362" s="136" t="s">
        <v>1108</v>
      </c>
      <c r="F362" s="137">
        <v>40115</v>
      </c>
      <c r="G362" s="40" t="str">
        <f t="shared" si="70"/>
        <v>Targeted Dealer</v>
      </c>
      <c r="H362" s="40"/>
      <c r="I362" s="41">
        <v>23</v>
      </c>
      <c r="J362" s="41">
        <f t="shared" si="71"/>
        <v>21.466666666666669</v>
      </c>
      <c r="K362" s="43">
        <v>23</v>
      </c>
      <c r="L362" s="43">
        <f t="shared" si="72"/>
        <v>0</v>
      </c>
      <c r="M362" s="43">
        <f t="shared" si="73"/>
        <v>107.14285714285714</v>
      </c>
      <c r="N362" s="42">
        <v>0</v>
      </c>
      <c r="O362" s="45" t="str">
        <f t="shared" si="74"/>
        <v>Mar</v>
      </c>
      <c r="P362" s="42">
        <f t="shared" si="75"/>
        <v>0</v>
      </c>
      <c r="Q362" s="44">
        <f t="shared" si="76"/>
        <v>23</v>
      </c>
      <c r="R362" s="45" t="str">
        <f t="shared" si="77"/>
        <v xml:space="preserve"> </v>
      </c>
      <c r="S362" s="44" t="b">
        <f t="shared" si="78"/>
        <v>0</v>
      </c>
      <c r="T362" s="43">
        <v>0</v>
      </c>
      <c r="U362" s="46" t="str">
        <f t="shared" si="79"/>
        <v>Apr</v>
      </c>
      <c r="V362" s="42">
        <v>0</v>
      </c>
      <c r="W362" s="47">
        <f t="shared" si="80"/>
        <v>23</v>
      </c>
      <c r="X362" s="48">
        <f t="shared" si="81"/>
        <v>0</v>
      </c>
      <c r="Y362" s="47" t="b">
        <f t="shared" si="82"/>
        <v>0</v>
      </c>
      <c r="Z362" s="138">
        <v>0</v>
      </c>
      <c r="AA362" s="133"/>
      <c r="AB362" s="133" t="s">
        <v>121</v>
      </c>
      <c r="AC362" s="133" t="s">
        <v>121</v>
      </c>
      <c r="AD362" s="27">
        <f t="shared" si="83"/>
        <v>0</v>
      </c>
    </row>
    <row r="363" spans="1:30" s="139" customFormat="1" ht="13.8">
      <c r="A363" s="133" t="s">
        <v>121</v>
      </c>
      <c r="B363" s="141" t="s">
        <v>33</v>
      </c>
      <c r="C363" s="135" t="s">
        <v>1109</v>
      </c>
      <c r="D363" s="135">
        <v>1000000388</v>
      </c>
      <c r="E363" s="136" t="s">
        <v>1110</v>
      </c>
      <c r="F363" s="137">
        <v>43038</v>
      </c>
      <c r="G363" s="40" t="str">
        <f t="shared" si="70"/>
        <v>-</v>
      </c>
      <c r="H363" s="40"/>
      <c r="I363" s="41">
        <v>0</v>
      </c>
      <c r="J363" s="41">
        <f t="shared" si="71"/>
        <v>0</v>
      </c>
      <c r="K363" s="43">
        <v>0</v>
      </c>
      <c r="L363" s="43">
        <f t="shared" si="72"/>
        <v>0</v>
      </c>
      <c r="M363" s="43" t="str">
        <f t="shared" si="73"/>
        <v>-</v>
      </c>
      <c r="N363" s="42">
        <v>0</v>
      </c>
      <c r="O363" s="45" t="str">
        <f t="shared" si="74"/>
        <v>Mar</v>
      </c>
      <c r="P363" s="42">
        <f t="shared" si="75"/>
        <v>0</v>
      </c>
      <c r="Q363" s="44">
        <f t="shared" si="76"/>
        <v>0</v>
      </c>
      <c r="R363" s="45" t="str">
        <f t="shared" si="77"/>
        <v xml:space="preserve"> </v>
      </c>
      <c r="S363" s="44" t="b">
        <f t="shared" si="78"/>
        <v>0</v>
      </c>
      <c r="T363" s="43">
        <v>0</v>
      </c>
      <c r="U363" s="46" t="str">
        <f t="shared" si="79"/>
        <v>Apr</v>
      </c>
      <c r="V363" s="42">
        <v>0</v>
      </c>
      <c r="W363" s="47">
        <f t="shared" si="80"/>
        <v>0</v>
      </c>
      <c r="X363" s="48">
        <f t="shared" si="81"/>
        <v>0</v>
      </c>
      <c r="Y363" s="47" t="b">
        <f t="shared" si="82"/>
        <v>0</v>
      </c>
      <c r="Z363" s="138">
        <v>0</v>
      </c>
      <c r="AA363" s="133"/>
      <c r="AB363" s="133" t="s">
        <v>121</v>
      </c>
      <c r="AC363" s="133" t="s">
        <v>121</v>
      </c>
      <c r="AD363" s="27">
        <f t="shared" si="83"/>
        <v>1</v>
      </c>
    </row>
    <row r="364" spans="1:30" s="139" customFormat="1" ht="13.8">
      <c r="A364" s="133" t="s">
        <v>121</v>
      </c>
      <c r="B364" s="141" t="s">
        <v>33</v>
      </c>
      <c r="C364" s="135" t="s">
        <v>1111</v>
      </c>
      <c r="D364" s="135">
        <v>1000000383</v>
      </c>
      <c r="E364" s="136" t="s">
        <v>1112</v>
      </c>
      <c r="F364" s="137">
        <v>43061</v>
      </c>
      <c r="G364" s="40" t="str">
        <f t="shared" si="70"/>
        <v>Targeted Dealer</v>
      </c>
      <c r="H364" s="40"/>
      <c r="I364" s="41">
        <v>200</v>
      </c>
      <c r="J364" s="41">
        <f t="shared" si="71"/>
        <v>186.66666666666669</v>
      </c>
      <c r="K364" s="43">
        <v>215</v>
      </c>
      <c r="L364" s="43">
        <f t="shared" si="72"/>
        <v>-15</v>
      </c>
      <c r="M364" s="43">
        <f t="shared" si="73"/>
        <v>115.17857142857142</v>
      </c>
      <c r="N364" s="42">
        <v>346</v>
      </c>
      <c r="O364" s="45" t="str">
        <f t="shared" si="74"/>
        <v>Mar</v>
      </c>
      <c r="P364" s="42">
        <f t="shared" si="75"/>
        <v>346</v>
      </c>
      <c r="Q364" s="44">
        <f t="shared" si="76"/>
        <v>-131</v>
      </c>
      <c r="R364" s="45">
        <f t="shared" si="77"/>
        <v>-0.37861271676300579</v>
      </c>
      <c r="S364" s="44" t="str">
        <f t="shared" si="78"/>
        <v>DEGROWTH</v>
      </c>
      <c r="T364" s="43">
        <v>180</v>
      </c>
      <c r="U364" s="46" t="str">
        <f t="shared" si="79"/>
        <v>Apr</v>
      </c>
      <c r="V364" s="42">
        <v>180</v>
      </c>
      <c r="W364" s="47">
        <f t="shared" si="80"/>
        <v>35</v>
      </c>
      <c r="X364" s="48">
        <f t="shared" si="81"/>
        <v>0.19444444444444442</v>
      </c>
      <c r="Y364" s="47" t="str">
        <f t="shared" si="82"/>
        <v>GROWTH</v>
      </c>
      <c r="Z364" s="138">
        <v>0</v>
      </c>
      <c r="AA364" s="133"/>
      <c r="AB364" s="133" t="s">
        <v>121</v>
      </c>
      <c r="AC364" s="133" t="s">
        <v>121</v>
      </c>
      <c r="AD364" s="27">
        <f t="shared" si="83"/>
        <v>0</v>
      </c>
    </row>
    <row r="365" spans="1:30" s="139" customFormat="1" ht="13.8">
      <c r="A365" s="133" t="s">
        <v>121</v>
      </c>
      <c r="B365" s="141" t="s">
        <v>33</v>
      </c>
      <c r="C365" s="135" t="s">
        <v>1113</v>
      </c>
      <c r="D365" s="135">
        <v>1000000380</v>
      </c>
      <c r="E365" s="136" t="s">
        <v>1114</v>
      </c>
      <c r="F365" s="137">
        <v>43587</v>
      </c>
      <c r="G365" s="40" t="str">
        <f t="shared" si="70"/>
        <v>Targeted Dealer</v>
      </c>
      <c r="H365" s="40"/>
      <c r="I365" s="41">
        <v>23</v>
      </c>
      <c r="J365" s="41">
        <f t="shared" si="71"/>
        <v>21.466666666666669</v>
      </c>
      <c r="K365" s="43">
        <v>0</v>
      </c>
      <c r="L365" s="43">
        <f t="shared" si="72"/>
        <v>23</v>
      </c>
      <c r="M365" s="43">
        <f t="shared" si="73"/>
        <v>0</v>
      </c>
      <c r="N365" s="42">
        <v>0</v>
      </c>
      <c r="O365" s="45" t="str">
        <f t="shared" si="74"/>
        <v>Mar</v>
      </c>
      <c r="P365" s="42">
        <f t="shared" si="75"/>
        <v>0</v>
      </c>
      <c r="Q365" s="44">
        <f t="shared" si="76"/>
        <v>0</v>
      </c>
      <c r="R365" s="45" t="str">
        <f t="shared" si="77"/>
        <v xml:space="preserve"> </v>
      </c>
      <c r="S365" s="44" t="b">
        <f t="shared" si="78"/>
        <v>0</v>
      </c>
      <c r="T365" s="43">
        <v>23</v>
      </c>
      <c r="U365" s="46" t="str">
        <f t="shared" si="79"/>
        <v>Apr</v>
      </c>
      <c r="V365" s="42">
        <v>23</v>
      </c>
      <c r="W365" s="47">
        <f t="shared" si="80"/>
        <v>-23</v>
      </c>
      <c r="X365" s="48">
        <f t="shared" si="81"/>
        <v>-1</v>
      </c>
      <c r="Y365" s="47" t="str">
        <f t="shared" si="82"/>
        <v>DEGROWTH</v>
      </c>
      <c r="Z365" s="138">
        <v>0</v>
      </c>
      <c r="AA365" s="133"/>
      <c r="AB365" s="133" t="s">
        <v>121</v>
      </c>
      <c r="AC365" s="133" t="s">
        <v>121</v>
      </c>
      <c r="AD365" s="27">
        <f t="shared" si="83"/>
        <v>1</v>
      </c>
    </row>
    <row r="366" spans="1:30" s="139" customFormat="1" ht="13.8">
      <c r="A366" s="133" t="s">
        <v>121</v>
      </c>
      <c r="B366" s="141" t="s">
        <v>33</v>
      </c>
      <c r="C366" s="135" t="s">
        <v>1115</v>
      </c>
      <c r="D366" s="135">
        <v>1000000384</v>
      </c>
      <c r="E366" s="136" t="s">
        <v>1116</v>
      </c>
      <c r="F366" s="137">
        <v>44392</v>
      </c>
      <c r="G366" s="40" t="str">
        <f t="shared" si="70"/>
        <v>Targeted Dealer</v>
      </c>
      <c r="H366" s="40"/>
      <c r="I366" s="41">
        <v>1000</v>
      </c>
      <c r="J366" s="41">
        <f t="shared" si="71"/>
        <v>933.33333333333337</v>
      </c>
      <c r="K366" s="43">
        <v>971</v>
      </c>
      <c r="L366" s="43">
        <f t="shared" si="72"/>
        <v>29</v>
      </c>
      <c r="M366" s="43">
        <f t="shared" si="73"/>
        <v>104.03571428571428</v>
      </c>
      <c r="N366" s="42">
        <v>1090</v>
      </c>
      <c r="O366" s="45" t="str">
        <f t="shared" si="74"/>
        <v>Mar</v>
      </c>
      <c r="P366" s="42">
        <f t="shared" si="75"/>
        <v>1090</v>
      </c>
      <c r="Q366" s="44">
        <f t="shared" si="76"/>
        <v>-119</v>
      </c>
      <c r="R366" s="45">
        <f t="shared" si="77"/>
        <v>-0.10917431192660554</v>
      </c>
      <c r="S366" s="44" t="str">
        <f t="shared" si="78"/>
        <v>DEGROWTH</v>
      </c>
      <c r="T366" s="43">
        <v>1189</v>
      </c>
      <c r="U366" s="46" t="str">
        <f t="shared" si="79"/>
        <v>Apr</v>
      </c>
      <c r="V366" s="42">
        <v>1189</v>
      </c>
      <c r="W366" s="47">
        <f t="shared" si="80"/>
        <v>-218</v>
      </c>
      <c r="X366" s="48">
        <f t="shared" si="81"/>
        <v>-0.1833473507148865</v>
      </c>
      <c r="Y366" s="47" t="str">
        <f t="shared" si="82"/>
        <v>DEGROWTH</v>
      </c>
      <c r="Z366" s="138">
        <v>0</v>
      </c>
      <c r="AA366" s="133"/>
      <c r="AB366" s="133" t="s">
        <v>121</v>
      </c>
      <c r="AC366" s="133" t="s">
        <v>121</v>
      </c>
      <c r="AD366" s="27">
        <f t="shared" si="83"/>
        <v>0</v>
      </c>
    </row>
    <row r="367" spans="1:30" s="139" customFormat="1" ht="13.8">
      <c r="A367" s="133" t="s">
        <v>121</v>
      </c>
      <c r="B367" s="141" t="s">
        <v>33</v>
      </c>
      <c r="C367" s="141" t="s">
        <v>1119</v>
      </c>
      <c r="D367" s="141">
        <v>1000003773</v>
      </c>
      <c r="E367" s="141" t="s">
        <v>1120</v>
      </c>
      <c r="F367" s="137">
        <v>45267</v>
      </c>
      <c r="G367" s="40" t="str">
        <f t="shared" si="70"/>
        <v>Targeted Dealer</v>
      </c>
      <c r="H367" s="40"/>
      <c r="I367" s="41">
        <v>45</v>
      </c>
      <c r="J367" s="41">
        <f t="shared" si="71"/>
        <v>42</v>
      </c>
      <c r="K367" s="43">
        <v>99</v>
      </c>
      <c r="L367" s="43">
        <f t="shared" si="72"/>
        <v>-54</v>
      </c>
      <c r="M367" s="43">
        <f t="shared" si="73"/>
        <v>235.71428571428572</v>
      </c>
      <c r="N367" s="42">
        <v>129</v>
      </c>
      <c r="O367" s="45" t="str">
        <f t="shared" si="74"/>
        <v>Mar</v>
      </c>
      <c r="P367" s="42">
        <f t="shared" si="75"/>
        <v>129</v>
      </c>
      <c r="Q367" s="44">
        <f t="shared" si="76"/>
        <v>-30</v>
      </c>
      <c r="R367" s="45">
        <f t="shared" si="77"/>
        <v>-0.23255813953488369</v>
      </c>
      <c r="S367" s="44" t="str">
        <f t="shared" si="78"/>
        <v>DEGROWTH</v>
      </c>
      <c r="T367" s="43">
        <v>10</v>
      </c>
      <c r="U367" s="46" t="str">
        <f t="shared" si="79"/>
        <v>Apr</v>
      </c>
      <c r="V367" s="42">
        <v>10</v>
      </c>
      <c r="W367" s="47">
        <f t="shared" si="80"/>
        <v>89</v>
      </c>
      <c r="X367" s="48">
        <f t="shared" si="81"/>
        <v>8.9</v>
      </c>
      <c r="Y367" s="47" t="str">
        <f t="shared" si="82"/>
        <v>GROWTH</v>
      </c>
      <c r="Z367" s="138">
        <v>0</v>
      </c>
      <c r="AA367" s="133"/>
      <c r="AB367" s="133" t="s">
        <v>121</v>
      </c>
      <c r="AC367" s="133" t="s">
        <v>121</v>
      </c>
      <c r="AD367" s="27">
        <f t="shared" si="83"/>
        <v>0</v>
      </c>
    </row>
    <row r="368" spans="1:30" s="139" customFormat="1" ht="13.8">
      <c r="A368" s="133" t="s">
        <v>121</v>
      </c>
      <c r="B368" s="141" t="s">
        <v>34</v>
      </c>
      <c r="C368" s="135" t="s">
        <v>1121</v>
      </c>
      <c r="D368" s="135">
        <v>1000000577</v>
      </c>
      <c r="E368" s="136" t="s">
        <v>1122</v>
      </c>
      <c r="F368" s="137">
        <v>41486</v>
      </c>
      <c r="G368" s="40" t="str">
        <f t="shared" si="70"/>
        <v>Targeted Dealer</v>
      </c>
      <c r="H368" s="40"/>
      <c r="I368" s="41">
        <v>105</v>
      </c>
      <c r="J368" s="41">
        <f t="shared" si="71"/>
        <v>98</v>
      </c>
      <c r="K368" s="43">
        <v>0</v>
      </c>
      <c r="L368" s="43">
        <f t="shared" si="72"/>
        <v>105</v>
      </c>
      <c r="M368" s="43">
        <f t="shared" si="73"/>
        <v>0</v>
      </c>
      <c r="N368" s="42">
        <v>315</v>
      </c>
      <c r="O368" s="45" t="str">
        <f t="shared" si="74"/>
        <v>Mar</v>
      </c>
      <c r="P368" s="42">
        <f t="shared" si="75"/>
        <v>315</v>
      </c>
      <c r="Q368" s="44">
        <f t="shared" si="76"/>
        <v>-315</v>
      </c>
      <c r="R368" s="45">
        <f t="shared" si="77"/>
        <v>-1</v>
      </c>
      <c r="S368" s="44" t="str">
        <f t="shared" si="78"/>
        <v>DEGROWTH</v>
      </c>
      <c r="T368" s="43">
        <v>25</v>
      </c>
      <c r="U368" s="46" t="str">
        <f t="shared" si="79"/>
        <v>Apr</v>
      </c>
      <c r="V368" s="42">
        <v>25</v>
      </c>
      <c r="W368" s="47">
        <f t="shared" si="80"/>
        <v>-25</v>
      </c>
      <c r="X368" s="48">
        <f t="shared" si="81"/>
        <v>-1</v>
      </c>
      <c r="Y368" s="47" t="str">
        <f t="shared" si="82"/>
        <v>DEGROWTH</v>
      </c>
      <c r="Z368" s="138">
        <v>0</v>
      </c>
      <c r="AA368" s="133"/>
      <c r="AB368" s="133" t="s">
        <v>121</v>
      </c>
      <c r="AC368" s="133" t="s">
        <v>121</v>
      </c>
      <c r="AD368" s="27">
        <f t="shared" si="83"/>
        <v>1</v>
      </c>
    </row>
    <row r="369" spans="1:30" s="139" customFormat="1" ht="13.8">
      <c r="A369" s="133" t="s">
        <v>121</v>
      </c>
      <c r="B369" s="141" t="s">
        <v>34</v>
      </c>
      <c r="C369" s="135" t="s">
        <v>1123</v>
      </c>
      <c r="D369" s="135">
        <v>1000000562</v>
      </c>
      <c r="E369" s="136" t="s">
        <v>1124</v>
      </c>
      <c r="F369" s="137">
        <v>41556</v>
      </c>
      <c r="G369" s="40" t="str">
        <f t="shared" si="70"/>
        <v>Targeted Dealer</v>
      </c>
      <c r="H369" s="40"/>
      <c r="I369" s="41">
        <v>55</v>
      </c>
      <c r="J369" s="41">
        <f t="shared" si="71"/>
        <v>51.333333333333329</v>
      </c>
      <c r="K369" s="43">
        <v>27</v>
      </c>
      <c r="L369" s="43">
        <f t="shared" si="72"/>
        <v>28</v>
      </c>
      <c r="M369" s="43">
        <f t="shared" si="73"/>
        <v>52.597402597402599</v>
      </c>
      <c r="N369" s="42">
        <v>0</v>
      </c>
      <c r="O369" s="45" t="str">
        <f t="shared" si="74"/>
        <v>Mar</v>
      </c>
      <c r="P369" s="42">
        <f t="shared" si="75"/>
        <v>0</v>
      </c>
      <c r="Q369" s="44">
        <f t="shared" si="76"/>
        <v>27</v>
      </c>
      <c r="R369" s="45" t="str">
        <f t="shared" si="77"/>
        <v xml:space="preserve"> </v>
      </c>
      <c r="S369" s="44" t="b">
        <f t="shared" si="78"/>
        <v>0</v>
      </c>
      <c r="T369" s="43">
        <v>52.5</v>
      </c>
      <c r="U369" s="46" t="str">
        <f t="shared" si="79"/>
        <v>Apr</v>
      </c>
      <c r="V369" s="42">
        <v>52.5</v>
      </c>
      <c r="W369" s="47">
        <f t="shared" si="80"/>
        <v>-25.5</v>
      </c>
      <c r="X369" s="48">
        <f t="shared" si="81"/>
        <v>-0.48571428571428577</v>
      </c>
      <c r="Y369" s="47" t="str">
        <f t="shared" si="82"/>
        <v>DEGROWTH</v>
      </c>
      <c r="Z369" s="138">
        <v>0</v>
      </c>
      <c r="AA369" s="133"/>
      <c r="AB369" s="133" t="s">
        <v>121</v>
      </c>
      <c r="AC369" s="133" t="s">
        <v>121</v>
      </c>
      <c r="AD369" s="27">
        <f t="shared" si="83"/>
        <v>0</v>
      </c>
    </row>
    <row r="370" spans="1:30" s="139" customFormat="1" ht="13.8">
      <c r="A370" s="133" t="s">
        <v>121</v>
      </c>
      <c r="B370" s="141" t="s">
        <v>34</v>
      </c>
      <c r="C370" s="135" t="s">
        <v>1125</v>
      </c>
      <c r="D370" s="135">
        <v>1000000579</v>
      </c>
      <c r="E370" s="136" t="s">
        <v>1126</v>
      </c>
      <c r="F370" s="137">
        <v>41899</v>
      </c>
      <c r="G370" s="40" t="str">
        <f t="shared" si="70"/>
        <v>Targeted Dealer</v>
      </c>
      <c r="H370" s="40"/>
      <c r="I370" s="41">
        <v>5380</v>
      </c>
      <c r="J370" s="41">
        <f t="shared" si="71"/>
        <v>5021.3333333333339</v>
      </c>
      <c r="K370" s="43">
        <v>2286.5000000000005</v>
      </c>
      <c r="L370" s="43">
        <f t="shared" si="72"/>
        <v>3093.4999999999995</v>
      </c>
      <c r="M370" s="43">
        <f t="shared" si="73"/>
        <v>45.535714285714292</v>
      </c>
      <c r="N370" s="42">
        <v>7387</v>
      </c>
      <c r="O370" s="45" t="str">
        <f t="shared" si="74"/>
        <v>Mar</v>
      </c>
      <c r="P370" s="42">
        <f t="shared" si="75"/>
        <v>7387</v>
      </c>
      <c r="Q370" s="44">
        <f t="shared" si="76"/>
        <v>-5100.5</v>
      </c>
      <c r="R370" s="45">
        <f t="shared" si="77"/>
        <v>-0.69046974414511975</v>
      </c>
      <c r="S370" s="44" t="str">
        <f t="shared" si="78"/>
        <v>DEGROWTH</v>
      </c>
      <c r="T370" s="43">
        <v>4873.3999999999996</v>
      </c>
      <c r="U370" s="46" t="str">
        <f t="shared" si="79"/>
        <v>Apr</v>
      </c>
      <c r="V370" s="42">
        <v>4873.3999999999996</v>
      </c>
      <c r="W370" s="47">
        <f t="shared" si="80"/>
        <v>-2586.8999999999992</v>
      </c>
      <c r="X370" s="48">
        <f t="shared" si="81"/>
        <v>-0.53082037181433894</v>
      </c>
      <c r="Y370" s="47" t="str">
        <f t="shared" si="82"/>
        <v>DEGROWTH</v>
      </c>
      <c r="Z370" s="138">
        <v>0</v>
      </c>
      <c r="AA370" s="133"/>
      <c r="AB370" s="133" t="s">
        <v>121</v>
      </c>
      <c r="AC370" s="133" t="s">
        <v>121</v>
      </c>
      <c r="AD370" s="27">
        <f t="shared" si="83"/>
        <v>0</v>
      </c>
    </row>
    <row r="371" spans="1:30" s="139" customFormat="1" ht="13.8">
      <c r="A371" s="133" t="s">
        <v>121</v>
      </c>
      <c r="B371" s="141" t="s">
        <v>34</v>
      </c>
      <c r="C371" s="135" t="s">
        <v>1127</v>
      </c>
      <c r="D371" s="135">
        <v>1000000558</v>
      </c>
      <c r="E371" s="136" t="s">
        <v>1128</v>
      </c>
      <c r="F371" s="137">
        <v>42966</v>
      </c>
      <c r="G371" s="40" t="str">
        <f t="shared" si="70"/>
        <v>Targeted Dealer</v>
      </c>
      <c r="H371" s="40"/>
      <c r="I371" s="41">
        <v>1050</v>
      </c>
      <c r="J371" s="41">
        <f t="shared" si="71"/>
        <v>980</v>
      </c>
      <c r="K371" s="43">
        <v>891</v>
      </c>
      <c r="L371" s="43">
        <f t="shared" si="72"/>
        <v>159</v>
      </c>
      <c r="M371" s="43">
        <f t="shared" si="73"/>
        <v>90.918367346938766</v>
      </c>
      <c r="N371" s="42">
        <v>1029</v>
      </c>
      <c r="O371" s="45" t="str">
        <f t="shared" si="74"/>
        <v>Mar</v>
      </c>
      <c r="P371" s="42">
        <f t="shared" si="75"/>
        <v>1029</v>
      </c>
      <c r="Q371" s="44">
        <f t="shared" si="76"/>
        <v>-138</v>
      </c>
      <c r="R371" s="45">
        <f t="shared" si="77"/>
        <v>-0.13411078717201164</v>
      </c>
      <c r="S371" s="44" t="str">
        <f t="shared" si="78"/>
        <v>DEGROWTH</v>
      </c>
      <c r="T371" s="43">
        <v>699</v>
      </c>
      <c r="U371" s="46" t="str">
        <f t="shared" si="79"/>
        <v>Apr</v>
      </c>
      <c r="V371" s="42">
        <v>699</v>
      </c>
      <c r="W371" s="47">
        <f t="shared" si="80"/>
        <v>192</v>
      </c>
      <c r="X371" s="48">
        <f t="shared" si="81"/>
        <v>0.27467811158798283</v>
      </c>
      <c r="Y371" s="47" t="str">
        <f t="shared" si="82"/>
        <v>GROWTH</v>
      </c>
      <c r="Z371" s="138">
        <v>0</v>
      </c>
      <c r="AA371" s="133"/>
      <c r="AB371" s="133" t="s">
        <v>121</v>
      </c>
      <c r="AC371" s="133" t="s">
        <v>121</v>
      </c>
      <c r="AD371" s="27">
        <f t="shared" si="83"/>
        <v>0</v>
      </c>
    </row>
    <row r="372" spans="1:30" s="139" customFormat="1" ht="13.8">
      <c r="A372" s="133" t="s">
        <v>121</v>
      </c>
      <c r="B372" s="141" t="s">
        <v>34</v>
      </c>
      <c r="C372" s="135" t="s">
        <v>1129</v>
      </c>
      <c r="D372" s="135">
        <v>1000000569</v>
      </c>
      <c r="E372" s="136" t="s">
        <v>1130</v>
      </c>
      <c r="F372" s="137">
        <v>43208</v>
      </c>
      <c r="G372" s="40" t="str">
        <f t="shared" si="70"/>
        <v>Targeted Dealer</v>
      </c>
      <c r="H372" s="40"/>
      <c r="I372" s="41">
        <v>105</v>
      </c>
      <c r="J372" s="41">
        <f t="shared" si="71"/>
        <v>98</v>
      </c>
      <c r="K372" s="43">
        <v>0</v>
      </c>
      <c r="L372" s="43">
        <f t="shared" si="72"/>
        <v>105</v>
      </c>
      <c r="M372" s="43">
        <f t="shared" si="73"/>
        <v>0</v>
      </c>
      <c r="N372" s="42">
        <v>102</v>
      </c>
      <c r="O372" s="45" t="str">
        <f t="shared" si="74"/>
        <v>Mar</v>
      </c>
      <c r="P372" s="42">
        <f t="shared" si="75"/>
        <v>102</v>
      </c>
      <c r="Q372" s="44">
        <f t="shared" si="76"/>
        <v>-102</v>
      </c>
      <c r="R372" s="45">
        <f t="shared" si="77"/>
        <v>-1</v>
      </c>
      <c r="S372" s="44" t="str">
        <f t="shared" si="78"/>
        <v>DEGROWTH</v>
      </c>
      <c r="T372" s="43">
        <v>0</v>
      </c>
      <c r="U372" s="46" t="str">
        <f t="shared" si="79"/>
        <v>Apr</v>
      </c>
      <c r="V372" s="42">
        <v>0</v>
      </c>
      <c r="W372" s="47">
        <f t="shared" si="80"/>
        <v>0</v>
      </c>
      <c r="X372" s="48">
        <f t="shared" si="81"/>
        <v>0</v>
      </c>
      <c r="Y372" s="47" t="b">
        <f t="shared" si="82"/>
        <v>0</v>
      </c>
      <c r="Z372" s="138">
        <v>0</v>
      </c>
      <c r="AA372" s="133"/>
      <c r="AB372" s="133" t="s">
        <v>121</v>
      </c>
      <c r="AC372" s="133" t="s">
        <v>121</v>
      </c>
      <c r="AD372" s="27">
        <f t="shared" si="83"/>
        <v>1</v>
      </c>
    </row>
    <row r="373" spans="1:30" s="139" customFormat="1" ht="13.8">
      <c r="A373" s="133" t="s">
        <v>121</v>
      </c>
      <c r="B373" s="141" t="s">
        <v>34</v>
      </c>
      <c r="C373" s="135" t="s">
        <v>1133</v>
      </c>
      <c r="D373" s="135">
        <v>1000000578</v>
      </c>
      <c r="E373" s="136" t="s">
        <v>1134</v>
      </c>
      <c r="F373" s="137">
        <v>43263</v>
      </c>
      <c r="G373" s="40" t="str">
        <f t="shared" si="70"/>
        <v>Targeted Dealer</v>
      </c>
      <c r="H373" s="40"/>
      <c r="I373" s="41">
        <v>105</v>
      </c>
      <c r="J373" s="41">
        <f t="shared" si="71"/>
        <v>98</v>
      </c>
      <c r="K373" s="43">
        <v>154</v>
      </c>
      <c r="L373" s="43">
        <f t="shared" si="72"/>
        <v>-49</v>
      </c>
      <c r="M373" s="43">
        <f t="shared" si="73"/>
        <v>157.14285714285714</v>
      </c>
      <c r="N373" s="42">
        <v>315</v>
      </c>
      <c r="O373" s="45" t="str">
        <f t="shared" si="74"/>
        <v>Mar</v>
      </c>
      <c r="P373" s="42">
        <f t="shared" si="75"/>
        <v>315</v>
      </c>
      <c r="Q373" s="44">
        <f t="shared" si="76"/>
        <v>-161</v>
      </c>
      <c r="R373" s="45">
        <f t="shared" si="77"/>
        <v>-0.51111111111111107</v>
      </c>
      <c r="S373" s="44" t="str">
        <f t="shared" si="78"/>
        <v>DEGROWTH</v>
      </c>
      <c r="T373" s="43">
        <v>0</v>
      </c>
      <c r="U373" s="46" t="str">
        <f t="shared" si="79"/>
        <v>Apr</v>
      </c>
      <c r="V373" s="42">
        <v>0</v>
      </c>
      <c r="W373" s="47">
        <f t="shared" si="80"/>
        <v>154</v>
      </c>
      <c r="X373" s="48">
        <f t="shared" si="81"/>
        <v>0</v>
      </c>
      <c r="Y373" s="47" t="b">
        <f t="shared" si="82"/>
        <v>0</v>
      </c>
      <c r="Z373" s="138">
        <v>0</v>
      </c>
      <c r="AA373" s="133"/>
      <c r="AB373" s="133" t="s">
        <v>121</v>
      </c>
      <c r="AC373" s="133" t="s">
        <v>121</v>
      </c>
      <c r="AD373" s="27">
        <f t="shared" si="83"/>
        <v>0</v>
      </c>
    </row>
    <row r="374" spans="1:30" s="139" customFormat="1" ht="13.8">
      <c r="A374" s="133" t="s">
        <v>121</v>
      </c>
      <c r="B374" s="141" t="s">
        <v>34</v>
      </c>
      <c r="C374" s="135" t="s">
        <v>1135</v>
      </c>
      <c r="D374" s="135">
        <v>1000000561</v>
      </c>
      <c r="E374" s="136" t="s">
        <v>1136</v>
      </c>
      <c r="F374" s="137">
        <v>43357</v>
      </c>
      <c r="G374" s="40" t="str">
        <f t="shared" si="70"/>
        <v>Targeted Dealer</v>
      </c>
      <c r="H374" s="40"/>
      <c r="I374" s="41">
        <v>105</v>
      </c>
      <c r="J374" s="41">
        <f t="shared" si="71"/>
        <v>98</v>
      </c>
      <c r="K374" s="43">
        <v>102</v>
      </c>
      <c r="L374" s="43">
        <f t="shared" si="72"/>
        <v>3</v>
      </c>
      <c r="M374" s="43">
        <f t="shared" si="73"/>
        <v>104.08163265306122</v>
      </c>
      <c r="N374" s="42">
        <v>77</v>
      </c>
      <c r="O374" s="45" t="str">
        <f t="shared" si="74"/>
        <v>Mar</v>
      </c>
      <c r="P374" s="42">
        <f t="shared" si="75"/>
        <v>77</v>
      </c>
      <c r="Q374" s="44">
        <f t="shared" si="76"/>
        <v>25</v>
      </c>
      <c r="R374" s="45">
        <f t="shared" si="77"/>
        <v>0.32467532467532467</v>
      </c>
      <c r="S374" s="44" t="str">
        <f t="shared" si="78"/>
        <v>GROWTH</v>
      </c>
      <c r="T374" s="43">
        <v>50</v>
      </c>
      <c r="U374" s="46" t="str">
        <f t="shared" si="79"/>
        <v>Apr</v>
      </c>
      <c r="V374" s="42">
        <v>50</v>
      </c>
      <c r="W374" s="47">
        <f t="shared" si="80"/>
        <v>52</v>
      </c>
      <c r="X374" s="48">
        <f t="shared" si="81"/>
        <v>1.04</v>
      </c>
      <c r="Y374" s="47" t="str">
        <f t="shared" si="82"/>
        <v>GROWTH</v>
      </c>
      <c r="Z374" s="138">
        <v>0</v>
      </c>
      <c r="AA374" s="133"/>
      <c r="AB374" s="133" t="s">
        <v>121</v>
      </c>
      <c r="AC374" s="133" t="s">
        <v>121</v>
      </c>
      <c r="AD374" s="27">
        <f t="shared" si="83"/>
        <v>0</v>
      </c>
    </row>
    <row r="375" spans="1:30" s="139" customFormat="1" ht="13.8">
      <c r="A375" s="133" t="s">
        <v>121</v>
      </c>
      <c r="B375" s="141" t="s">
        <v>34</v>
      </c>
      <c r="C375" s="135" t="s">
        <v>1137</v>
      </c>
      <c r="D375" s="135">
        <v>1000000573</v>
      </c>
      <c r="E375" s="136" t="s">
        <v>1138</v>
      </c>
      <c r="F375" s="137">
        <v>43357</v>
      </c>
      <c r="G375" s="40" t="str">
        <f t="shared" si="70"/>
        <v>Targeted Dealer</v>
      </c>
      <c r="H375" s="40"/>
      <c r="I375" s="41">
        <v>3650</v>
      </c>
      <c r="J375" s="41">
        <f t="shared" si="71"/>
        <v>3406.666666666667</v>
      </c>
      <c r="K375" s="43">
        <v>2873.5</v>
      </c>
      <c r="L375" s="43">
        <f t="shared" si="72"/>
        <v>776.5</v>
      </c>
      <c r="M375" s="43">
        <f t="shared" si="73"/>
        <v>84.349315068493141</v>
      </c>
      <c r="N375" s="42">
        <v>3747</v>
      </c>
      <c r="O375" s="45" t="str">
        <f t="shared" si="74"/>
        <v>Mar</v>
      </c>
      <c r="P375" s="42">
        <f t="shared" si="75"/>
        <v>3747</v>
      </c>
      <c r="Q375" s="44">
        <f t="shared" si="76"/>
        <v>-873.5</v>
      </c>
      <c r="R375" s="45">
        <f t="shared" si="77"/>
        <v>-0.23311982919669072</v>
      </c>
      <c r="S375" s="44" t="str">
        <f t="shared" si="78"/>
        <v>DEGROWTH</v>
      </c>
      <c r="T375" s="43">
        <v>3421.3</v>
      </c>
      <c r="U375" s="46" t="str">
        <f t="shared" si="79"/>
        <v>Apr</v>
      </c>
      <c r="V375" s="42">
        <v>3421.3</v>
      </c>
      <c r="W375" s="47">
        <f t="shared" si="80"/>
        <v>-547.80000000000018</v>
      </c>
      <c r="X375" s="48">
        <f t="shared" si="81"/>
        <v>-0.16011457633063464</v>
      </c>
      <c r="Y375" s="47" t="str">
        <f t="shared" si="82"/>
        <v>DEGROWTH</v>
      </c>
      <c r="Z375" s="138">
        <v>0</v>
      </c>
      <c r="AA375" s="133"/>
      <c r="AB375" s="133" t="s">
        <v>121</v>
      </c>
      <c r="AC375" s="133" t="s">
        <v>121</v>
      </c>
      <c r="AD375" s="27">
        <f t="shared" si="83"/>
        <v>0</v>
      </c>
    </row>
    <row r="376" spans="1:30" s="139" customFormat="1" ht="13.8">
      <c r="A376" s="133" t="s">
        <v>121</v>
      </c>
      <c r="B376" s="141" t="s">
        <v>34</v>
      </c>
      <c r="C376" s="135" t="s">
        <v>1139</v>
      </c>
      <c r="D376" s="135">
        <v>1000000983</v>
      </c>
      <c r="E376" s="136" t="s">
        <v>1140</v>
      </c>
      <c r="F376" s="137">
        <v>43711</v>
      </c>
      <c r="G376" s="40" t="str">
        <f t="shared" si="70"/>
        <v>Targeted Dealer</v>
      </c>
      <c r="H376" s="40"/>
      <c r="I376" s="41">
        <v>270</v>
      </c>
      <c r="J376" s="41">
        <f t="shared" si="71"/>
        <v>252</v>
      </c>
      <c r="K376" s="43">
        <v>123</v>
      </c>
      <c r="L376" s="43">
        <f t="shared" si="72"/>
        <v>147</v>
      </c>
      <c r="M376" s="43">
        <f t="shared" si="73"/>
        <v>48.80952380952381</v>
      </c>
      <c r="N376" s="42">
        <v>212</v>
      </c>
      <c r="O376" s="45" t="str">
        <f t="shared" si="74"/>
        <v>Mar</v>
      </c>
      <c r="P376" s="42">
        <f t="shared" si="75"/>
        <v>212</v>
      </c>
      <c r="Q376" s="44">
        <f t="shared" si="76"/>
        <v>-89</v>
      </c>
      <c r="R376" s="45">
        <f t="shared" si="77"/>
        <v>-0.41981132075471694</v>
      </c>
      <c r="S376" s="44" t="str">
        <f t="shared" si="78"/>
        <v>DEGROWTH</v>
      </c>
      <c r="T376" s="43">
        <v>257</v>
      </c>
      <c r="U376" s="46" t="str">
        <f t="shared" si="79"/>
        <v>Apr</v>
      </c>
      <c r="V376" s="42">
        <v>257</v>
      </c>
      <c r="W376" s="47">
        <f t="shared" si="80"/>
        <v>-134</v>
      </c>
      <c r="X376" s="48">
        <f t="shared" si="81"/>
        <v>-0.52140077821011666</v>
      </c>
      <c r="Y376" s="47" t="str">
        <f t="shared" si="82"/>
        <v>DEGROWTH</v>
      </c>
      <c r="Z376" s="138">
        <v>0</v>
      </c>
      <c r="AA376" s="133"/>
      <c r="AB376" s="133" t="s">
        <v>121</v>
      </c>
      <c r="AC376" s="133" t="s">
        <v>121</v>
      </c>
      <c r="AD376" s="27">
        <f t="shared" si="83"/>
        <v>0</v>
      </c>
    </row>
    <row r="377" spans="1:30" s="139" customFormat="1" ht="13.8">
      <c r="A377" s="133" t="s">
        <v>121</v>
      </c>
      <c r="B377" s="141" t="s">
        <v>34</v>
      </c>
      <c r="C377" s="135" t="s">
        <v>1141</v>
      </c>
      <c r="D377" s="135">
        <v>1000000969</v>
      </c>
      <c r="E377" s="136" t="s">
        <v>1142</v>
      </c>
      <c r="F377" s="137">
        <v>43819</v>
      </c>
      <c r="G377" s="40" t="str">
        <f t="shared" si="70"/>
        <v>Targeted Dealer</v>
      </c>
      <c r="H377" s="40"/>
      <c r="I377" s="41">
        <v>220</v>
      </c>
      <c r="J377" s="41">
        <f t="shared" si="71"/>
        <v>205.33333333333331</v>
      </c>
      <c r="K377" s="43">
        <v>0</v>
      </c>
      <c r="L377" s="43">
        <f t="shared" si="72"/>
        <v>220</v>
      </c>
      <c r="M377" s="43">
        <f t="shared" si="73"/>
        <v>0</v>
      </c>
      <c r="N377" s="42">
        <v>207</v>
      </c>
      <c r="O377" s="45" t="str">
        <f t="shared" si="74"/>
        <v>Mar</v>
      </c>
      <c r="P377" s="42">
        <f t="shared" si="75"/>
        <v>207</v>
      </c>
      <c r="Q377" s="44">
        <f t="shared" si="76"/>
        <v>-207</v>
      </c>
      <c r="R377" s="45">
        <f t="shared" si="77"/>
        <v>-1</v>
      </c>
      <c r="S377" s="44" t="str">
        <f t="shared" si="78"/>
        <v>DEGROWTH</v>
      </c>
      <c r="T377" s="43">
        <v>264</v>
      </c>
      <c r="U377" s="46" t="str">
        <f t="shared" si="79"/>
        <v>Apr</v>
      </c>
      <c r="V377" s="42">
        <v>264</v>
      </c>
      <c r="W377" s="47">
        <f t="shared" si="80"/>
        <v>-264</v>
      </c>
      <c r="X377" s="48">
        <f t="shared" si="81"/>
        <v>-1</v>
      </c>
      <c r="Y377" s="47" t="str">
        <f t="shared" si="82"/>
        <v>DEGROWTH</v>
      </c>
      <c r="Z377" s="138">
        <v>0</v>
      </c>
      <c r="AA377" s="133"/>
      <c r="AB377" s="133" t="s">
        <v>121</v>
      </c>
      <c r="AC377" s="133" t="s">
        <v>121</v>
      </c>
      <c r="AD377" s="27">
        <f t="shared" si="83"/>
        <v>1</v>
      </c>
    </row>
    <row r="378" spans="1:30" s="139" customFormat="1" ht="13.8">
      <c r="A378" s="133" t="s">
        <v>121</v>
      </c>
      <c r="B378" s="141" t="s">
        <v>34</v>
      </c>
      <c r="C378" s="135" t="s">
        <v>1143</v>
      </c>
      <c r="D378" s="135">
        <v>1000000976</v>
      </c>
      <c r="E378" s="136" t="s">
        <v>1144</v>
      </c>
      <c r="F378" s="137">
        <v>44002</v>
      </c>
      <c r="G378" s="40" t="str">
        <f t="shared" si="70"/>
        <v>Targeted Dealer</v>
      </c>
      <c r="H378" s="40"/>
      <c r="I378" s="41">
        <v>160</v>
      </c>
      <c r="J378" s="41">
        <f t="shared" si="71"/>
        <v>149.33333333333331</v>
      </c>
      <c r="K378" s="43">
        <v>27.5</v>
      </c>
      <c r="L378" s="43">
        <f t="shared" si="72"/>
        <v>132.5</v>
      </c>
      <c r="M378" s="43">
        <f t="shared" si="73"/>
        <v>18.415178571428573</v>
      </c>
      <c r="N378" s="42">
        <v>62.5</v>
      </c>
      <c r="O378" s="45" t="str">
        <f t="shared" si="74"/>
        <v>Mar</v>
      </c>
      <c r="P378" s="42">
        <f t="shared" si="75"/>
        <v>62.5</v>
      </c>
      <c r="Q378" s="44">
        <f t="shared" si="76"/>
        <v>-35</v>
      </c>
      <c r="R378" s="45">
        <f t="shared" si="77"/>
        <v>-0.56000000000000005</v>
      </c>
      <c r="S378" s="44" t="str">
        <f t="shared" si="78"/>
        <v>DEGROWTH</v>
      </c>
      <c r="T378" s="43">
        <v>192.5</v>
      </c>
      <c r="U378" s="46" t="str">
        <f t="shared" si="79"/>
        <v>Apr</v>
      </c>
      <c r="V378" s="42">
        <v>192.5</v>
      </c>
      <c r="W378" s="47">
        <f t="shared" si="80"/>
        <v>-165</v>
      </c>
      <c r="X378" s="48">
        <f t="shared" si="81"/>
        <v>-0.85714285714285721</v>
      </c>
      <c r="Y378" s="47" t="str">
        <f t="shared" si="82"/>
        <v>DEGROWTH</v>
      </c>
      <c r="Z378" s="138">
        <v>0</v>
      </c>
      <c r="AA378" s="133"/>
      <c r="AB378" s="133" t="s">
        <v>121</v>
      </c>
      <c r="AC378" s="133" t="s">
        <v>121</v>
      </c>
      <c r="AD378" s="27">
        <f t="shared" si="83"/>
        <v>0</v>
      </c>
    </row>
    <row r="379" spans="1:30" s="139" customFormat="1" ht="13.8">
      <c r="A379" s="133" t="s">
        <v>121</v>
      </c>
      <c r="B379" s="141" t="s">
        <v>34</v>
      </c>
      <c r="C379" s="135" t="s">
        <v>1145</v>
      </c>
      <c r="D379" s="135">
        <v>1000000972</v>
      </c>
      <c r="E379" s="136" t="s">
        <v>1146</v>
      </c>
      <c r="F379" s="137">
        <v>44008</v>
      </c>
      <c r="G379" s="40" t="str">
        <f t="shared" si="70"/>
        <v>Targeted Dealer</v>
      </c>
      <c r="H379" s="40"/>
      <c r="I379" s="41">
        <v>105</v>
      </c>
      <c r="J379" s="41">
        <f t="shared" si="71"/>
        <v>98</v>
      </c>
      <c r="K379" s="43">
        <v>52</v>
      </c>
      <c r="L379" s="43">
        <f t="shared" si="72"/>
        <v>53</v>
      </c>
      <c r="M379" s="43">
        <f t="shared" si="73"/>
        <v>53.061224489795919</v>
      </c>
      <c r="N379" s="42">
        <v>52</v>
      </c>
      <c r="O379" s="45" t="str">
        <f t="shared" si="74"/>
        <v>Mar</v>
      </c>
      <c r="P379" s="42">
        <f t="shared" si="75"/>
        <v>52</v>
      </c>
      <c r="Q379" s="44">
        <f t="shared" si="76"/>
        <v>0</v>
      </c>
      <c r="R379" s="45">
        <f t="shared" si="77"/>
        <v>0</v>
      </c>
      <c r="S379" s="44" t="str">
        <f t="shared" si="78"/>
        <v>GROWTH</v>
      </c>
      <c r="T379" s="43">
        <v>53</v>
      </c>
      <c r="U379" s="46" t="str">
        <f t="shared" si="79"/>
        <v>Apr</v>
      </c>
      <c r="V379" s="42">
        <v>53</v>
      </c>
      <c r="W379" s="47">
        <f t="shared" si="80"/>
        <v>-1</v>
      </c>
      <c r="X379" s="48">
        <f t="shared" si="81"/>
        <v>-1.8867924528301883E-2</v>
      </c>
      <c r="Y379" s="47" t="str">
        <f t="shared" si="82"/>
        <v>DEGROWTH</v>
      </c>
      <c r="Z379" s="138">
        <v>0</v>
      </c>
      <c r="AA379" s="133"/>
      <c r="AB379" s="133" t="s">
        <v>121</v>
      </c>
      <c r="AC379" s="133" t="s">
        <v>121</v>
      </c>
      <c r="AD379" s="27">
        <f t="shared" si="83"/>
        <v>0</v>
      </c>
    </row>
    <row r="380" spans="1:30" s="139" customFormat="1" ht="13.8">
      <c r="A380" s="133" t="s">
        <v>121</v>
      </c>
      <c r="B380" s="141" t="s">
        <v>34</v>
      </c>
      <c r="C380" s="135" t="s">
        <v>1149</v>
      </c>
      <c r="D380" s="135">
        <v>1000000970</v>
      </c>
      <c r="E380" s="136" t="s">
        <v>1150</v>
      </c>
      <c r="F380" s="137">
        <v>44309</v>
      </c>
      <c r="G380" s="40" t="str">
        <f t="shared" si="70"/>
        <v>Targeted Dealer</v>
      </c>
      <c r="H380" s="40"/>
      <c r="I380" s="41">
        <v>1705</v>
      </c>
      <c r="J380" s="41">
        <f t="shared" si="71"/>
        <v>1591.3333333333335</v>
      </c>
      <c r="K380" s="43">
        <v>107.65</v>
      </c>
      <c r="L380" s="43">
        <f t="shared" si="72"/>
        <v>1597.35</v>
      </c>
      <c r="M380" s="43">
        <f t="shared" si="73"/>
        <v>6.7647674905739423</v>
      </c>
      <c r="N380" s="42">
        <v>2074</v>
      </c>
      <c r="O380" s="45" t="str">
        <f t="shared" si="74"/>
        <v>Mar</v>
      </c>
      <c r="P380" s="42">
        <f t="shared" si="75"/>
        <v>2074</v>
      </c>
      <c r="Q380" s="44">
        <f t="shared" si="76"/>
        <v>-1966.35</v>
      </c>
      <c r="R380" s="45">
        <f t="shared" si="77"/>
        <v>-0.94809546769527486</v>
      </c>
      <c r="S380" s="44" t="str">
        <f t="shared" si="78"/>
        <v>DEGROWTH</v>
      </c>
      <c r="T380" s="43">
        <v>1511.5</v>
      </c>
      <c r="U380" s="46" t="str">
        <f t="shared" si="79"/>
        <v>Apr</v>
      </c>
      <c r="V380" s="42">
        <v>1511.5</v>
      </c>
      <c r="W380" s="47">
        <f t="shared" si="80"/>
        <v>-1403.85</v>
      </c>
      <c r="X380" s="48">
        <f t="shared" si="81"/>
        <v>-0.92877935825339064</v>
      </c>
      <c r="Y380" s="47" t="str">
        <f t="shared" si="82"/>
        <v>DEGROWTH</v>
      </c>
      <c r="Z380" s="138">
        <v>0</v>
      </c>
      <c r="AA380" s="133"/>
      <c r="AB380" s="133" t="s">
        <v>121</v>
      </c>
      <c r="AC380" s="133" t="s">
        <v>121</v>
      </c>
      <c r="AD380" s="27">
        <f t="shared" si="83"/>
        <v>0</v>
      </c>
    </row>
    <row r="381" spans="1:30" s="139" customFormat="1" ht="13.8">
      <c r="A381" s="133" t="s">
        <v>121</v>
      </c>
      <c r="B381" s="141" t="s">
        <v>34</v>
      </c>
      <c r="C381" s="135" t="s">
        <v>1151</v>
      </c>
      <c r="D381" s="135">
        <v>1000000975</v>
      </c>
      <c r="E381" s="136" t="s">
        <v>1152</v>
      </c>
      <c r="F381" s="137">
        <v>44474</v>
      </c>
      <c r="G381" s="40" t="str">
        <f t="shared" si="70"/>
        <v>Targeted Dealer</v>
      </c>
      <c r="H381" s="40"/>
      <c r="I381" s="41">
        <v>105</v>
      </c>
      <c r="J381" s="41">
        <f t="shared" si="71"/>
        <v>98</v>
      </c>
      <c r="K381" s="43">
        <v>209</v>
      </c>
      <c r="L381" s="43">
        <f t="shared" si="72"/>
        <v>-104</v>
      </c>
      <c r="M381" s="43">
        <f t="shared" si="73"/>
        <v>213.26530612244898</v>
      </c>
      <c r="N381" s="42">
        <v>158</v>
      </c>
      <c r="O381" s="45" t="str">
        <f t="shared" si="74"/>
        <v>Mar</v>
      </c>
      <c r="P381" s="42">
        <f t="shared" si="75"/>
        <v>158</v>
      </c>
      <c r="Q381" s="44">
        <f t="shared" si="76"/>
        <v>51</v>
      </c>
      <c r="R381" s="45">
        <f t="shared" si="77"/>
        <v>0.32278481012658222</v>
      </c>
      <c r="S381" s="44" t="str">
        <f t="shared" si="78"/>
        <v>GROWTH</v>
      </c>
      <c r="T381" s="43">
        <v>108</v>
      </c>
      <c r="U381" s="46" t="str">
        <f t="shared" si="79"/>
        <v>Apr</v>
      </c>
      <c r="V381" s="42">
        <v>108</v>
      </c>
      <c r="W381" s="47">
        <f t="shared" si="80"/>
        <v>101</v>
      </c>
      <c r="X381" s="48">
        <f t="shared" si="81"/>
        <v>0.93518518518518512</v>
      </c>
      <c r="Y381" s="47" t="str">
        <f t="shared" si="82"/>
        <v>GROWTH</v>
      </c>
      <c r="Z381" s="138">
        <v>0</v>
      </c>
      <c r="AA381" s="133"/>
      <c r="AB381" s="133" t="s">
        <v>121</v>
      </c>
      <c r="AC381" s="133" t="s">
        <v>121</v>
      </c>
      <c r="AD381" s="27">
        <f t="shared" si="83"/>
        <v>0</v>
      </c>
    </row>
    <row r="382" spans="1:30" s="139" customFormat="1" ht="13.8">
      <c r="A382" s="133" t="s">
        <v>121</v>
      </c>
      <c r="B382" s="141" t="s">
        <v>34</v>
      </c>
      <c r="C382" s="135" t="s">
        <v>1153</v>
      </c>
      <c r="D382" s="135">
        <v>1000002823</v>
      </c>
      <c r="E382" s="136" t="s">
        <v>1154</v>
      </c>
      <c r="F382" s="137">
        <v>44740</v>
      </c>
      <c r="G382" s="40" t="str">
        <f t="shared" si="70"/>
        <v>Targeted Dealer</v>
      </c>
      <c r="H382" s="40"/>
      <c r="I382" s="41">
        <v>155</v>
      </c>
      <c r="J382" s="41">
        <f t="shared" si="71"/>
        <v>144.66666666666669</v>
      </c>
      <c r="K382" s="43">
        <v>0</v>
      </c>
      <c r="L382" s="43">
        <f t="shared" si="72"/>
        <v>155</v>
      </c>
      <c r="M382" s="43">
        <f t="shared" si="73"/>
        <v>0</v>
      </c>
      <c r="N382" s="42">
        <v>70</v>
      </c>
      <c r="O382" s="45" t="str">
        <f t="shared" si="74"/>
        <v>Mar</v>
      </c>
      <c r="P382" s="42">
        <f t="shared" si="75"/>
        <v>70</v>
      </c>
      <c r="Q382" s="44">
        <f t="shared" si="76"/>
        <v>-70</v>
      </c>
      <c r="R382" s="45">
        <f t="shared" si="77"/>
        <v>-1</v>
      </c>
      <c r="S382" s="44" t="str">
        <f t="shared" si="78"/>
        <v>DEGROWTH</v>
      </c>
      <c r="T382" s="43">
        <v>310</v>
      </c>
      <c r="U382" s="46" t="str">
        <f t="shared" si="79"/>
        <v>Apr</v>
      </c>
      <c r="V382" s="42">
        <v>310</v>
      </c>
      <c r="W382" s="47">
        <f t="shared" si="80"/>
        <v>-310</v>
      </c>
      <c r="X382" s="48">
        <f t="shared" si="81"/>
        <v>-1</v>
      </c>
      <c r="Y382" s="47" t="str">
        <f t="shared" si="82"/>
        <v>DEGROWTH</v>
      </c>
      <c r="Z382" s="138">
        <v>0</v>
      </c>
      <c r="AA382" s="133"/>
      <c r="AB382" s="133" t="s">
        <v>121</v>
      </c>
      <c r="AC382" s="133" t="s">
        <v>121</v>
      </c>
      <c r="AD382" s="27">
        <f t="shared" si="83"/>
        <v>1</v>
      </c>
    </row>
    <row r="383" spans="1:30" s="139" customFormat="1" ht="13.8">
      <c r="A383" s="133" t="s">
        <v>121</v>
      </c>
      <c r="B383" s="141" t="s">
        <v>34</v>
      </c>
      <c r="C383" s="140" t="s">
        <v>1157</v>
      </c>
      <c r="D383" s="135">
        <v>1000003188</v>
      </c>
      <c r="E383" s="140" t="s">
        <v>1158</v>
      </c>
      <c r="F383" s="137">
        <v>44923</v>
      </c>
      <c r="G383" s="40" t="str">
        <f t="shared" si="70"/>
        <v>Targeted Dealer</v>
      </c>
      <c r="H383" s="40"/>
      <c r="I383" s="41">
        <v>105</v>
      </c>
      <c r="J383" s="41">
        <f t="shared" si="71"/>
        <v>98</v>
      </c>
      <c r="K383" s="43">
        <v>34</v>
      </c>
      <c r="L383" s="43">
        <f t="shared" si="72"/>
        <v>71</v>
      </c>
      <c r="M383" s="43">
        <f t="shared" si="73"/>
        <v>34.693877551020407</v>
      </c>
      <c r="N383" s="42">
        <v>0</v>
      </c>
      <c r="O383" s="45" t="str">
        <f t="shared" si="74"/>
        <v>Mar</v>
      </c>
      <c r="P383" s="42">
        <f t="shared" si="75"/>
        <v>0</v>
      </c>
      <c r="Q383" s="44">
        <f t="shared" si="76"/>
        <v>34</v>
      </c>
      <c r="R383" s="45" t="str">
        <f t="shared" si="77"/>
        <v xml:space="preserve"> </v>
      </c>
      <c r="S383" s="44" t="b">
        <f t="shared" si="78"/>
        <v>0</v>
      </c>
      <c r="T383" s="43">
        <v>50</v>
      </c>
      <c r="U383" s="46" t="str">
        <f t="shared" si="79"/>
        <v>Apr</v>
      </c>
      <c r="V383" s="42">
        <v>50</v>
      </c>
      <c r="W383" s="47">
        <f t="shared" si="80"/>
        <v>-16</v>
      </c>
      <c r="X383" s="48">
        <f t="shared" si="81"/>
        <v>-0.31999999999999995</v>
      </c>
      <c r="Y383" s="47" t="str">
        <f t="shared" si="82"/>
        <v>DEGROWTH</v>
      </c>
      <c r="Z383" s="138">
        <v>0</v>
      </c>
      <c r="AA383" s="133"/>
      <c r="AB383" s="133" t="s">
        <v>121</v>
      </c>
      <c r="AC383" s="133" t="s">
        <v>121</v>
      </c>
      <c r="AD383" s="27">
        <f t="shared" si="83"/>
        <v>0</v>
      </c>
    </row>
    <row r="384" spans="1:30" s="139" customFormat="1" ht="13.8">
      <c r="A384" s="133" t="s">
        <v>121</v>
      </c>
      <c r="B384" s="141" t="s">
        <v>34</v>
      </c>
      <c r="C384" s="140" t="s">
        <v>1159</v>
      </c>
      <c r="D384" s="135">
        <v>1000003192</v>
      </c>
      <c r="E384" s="140" t="s">
        <v>1160</v>
      </c>
      <c r="F384" s="137">
        <v>44924</v>
      </c>
      <c r="G384" s="40" t="str">
        <f t="shared" si="70"/>
        <v>Targeted Dealer</v>
      </c>
      <c r="H384" s="40"/>
      <c r="I384" s="41">
        <v>160</v>
      </c>
      <c r="J384" s="41">
        <f t="shared" si="71"/>
        <v>149.33333333333331</v>
      </c>
      <c r="K384" s="43">
        <v>120</v>
      </c>
      <c r="L384" s="43">
        <f t="shared" si="72"/>
        <v>40</v>
      </c>
      <c r="M384" s="43">
        <f t="shared" si="73"/>
        <v>80.357142857142861</v>
      </c>
      <c r="N384" s="42">
        <v>145</v>
      </c>
      <c r="O384" s="45" t="str">
        <f t="shared" si="74"/>
        <v>Mar</v>
      </c>
      <c r="P384" s="42">
        <f t="shared" si="75"/>
        <v>145</v>
      </c>
      <c r="Q384" s="44">
        <f t="shared" si="76"/>
        <v>-25</v>
      </c>
      <c r="R384" s="45">
        <f t="shared" si="77"/>
        <v>-0.17241379310344829</v>
      </c>
      <c r="S384" s="44" t="str">
        <f t="shared" si="78"/>
        <v>DEGROWTH</v>
      </c>
      <c r="T384" s="43">
        <v>247.5</v>
      </c>
      <c r="U384" s="46" t="str">
        <f t="shared" si="79"/>
        <v>Apr</v>
      </c>
      <c r="V384" s="42">
        <v>247.5</v>
      </c>
      <c r="W384" s="47">
        <f t="shared" si="80"/>
        <v>-127.5</v>
      </c>
      <c r="X384" s="48">
        <f t="shared" si="81"/>
        <v>-0.51515151515151514</v>
      </c>
      <c r="Y384" s="47" t="str">
        <f t="shared" si="82"/>
        <v>DEGROWTH</v>
      </c>
      <c r="Z384" s="138">
        <v>0</v>
      </c>
      <c r="AA384" s="133"/>
      <c r="AB384" s="133" t="s">
        <v>121</v>
      </c>
      <c r="AC384" s="133" t="s">
        <v>121</v>
      </c>
      <c r="AD384" s="27">
        <f t="shared" si="83"/>
        <v>0</v>
      </c>
    </row>
    <row r="385" spans="1:30" s="139" customFormat="1" ht="13.8">
      <c r="A385" s="133" t="s">
        <v>121</v>
      </c>
      <c r="B385" s="141" t="s">
        <v>34</v>
      </c>
      <c r="C385" s="140" t="s">
        <v>1161</v>
      </c>
      <c r="D385" s="135">
        <v>1000003203</v>
      </c>
      <c r="E385" s="140" t="s">
        <v>1162</v>
      </c>
      <c r="F385" s="137">
        <v>44926</v>
      </c>
      <c r="G385" s="40" t="str">
        <f t="shared" ref="G385:G447" si="84">IF(I385&gt;0,"Targeted Dealer","-")</f>
        <v>Targeted Dealer</v>
      </c>
      <c r="H385" s="40"/>
      <c r="I385" s="41">
        <v>360</v>
      </c>
      <c r="J385" s="41">
        <f t="shared" ref="J385:J447" si="85">I385/$J$1*($J$1-$E$1)</f>
        <v>336</v>
      </c>
      <c r="K385" s="43">
        <v>140</v>
      </c>
      <c r="L385" s="43">
        <f t="shared" si="72"/>
        <v>220</v>
      </c>
      <c r="M385" s="43">
        <f t="shared" si="73"/>
        <v>41.666666666666671</v>
      </c>
      <c r="N385" s="42">
        <v>250</v>
      </c>
      <c r="O385" s="45" t="str">
        <f t="shared" si="74"/>
        <v>Mar</v>
      </c>
      <c r="P385" s="42">
        <f t="shared" si="75"/>
        <v>250</v>
      </c>
      <c r="Q385" s="44">
        <f t="shared" si="76"/>
        <v>-110</v>
      </c>
      <c r="R385" s="45">
        <f t="shared" si="77"/>
        <v>-0.43999999999999995</v>
      </c>
      <c r="S385" s="44" t="str">
        <f t="shared" si="78"/>
        <v>DEGROWTH</v>
      </c>
      <c r="T385" s="43">
        <v>377</v>
      </c>
      <c r="U385" s="46" t="str">
        <f t="shared" si="79"/>
        <v>Apr</v>
      </c>
      <c r="V385" s="42">
        <v>377</v>
      </c>
      <c r="W385" s="47">
        <f t="shared" si="80"/>
        <v>-237</v>
      </c>
      <c r="X385" s="48">
        <f t="shared" si="81"/>
        <v>-0.62864721485411135</v>
      </c>
      <c r="Y385" s="47" t="str">
        <f t="shared" si="82"/>
        <v>DEGROWTH</v>
      </c>
      <c r="Z385" s="138">
        <v>0</v>
      </c>
      <c r="AA385" s="133"/>
      <c r="AB385" s="133" t="s">
        <v>121</v>
      </c>
      <c r="AC385" s="133" t="s">
        <v>121</v>
      </c>
      <c r="AD385" s="27">
        <f t="shared" si="83"/>
        <v>0</v>
      </c>
    </row>
    <row r="386" spans="1:30" s="139" customFormat="1" ht="13.8">
      <c r="A386" s="133" t="s">
        <v>121</v>
      </c>
      <c r="B386" s="141" t="s">
        <v>34</v>
      </c>
      <c r="C386" s="140" t="s">
        <v>1163</v>
      </c>
      <c r="D386" s="135">
        <v>1000003386</v>
      </c>
      <c r="E386" s="140" t="s">
        <v>1164</v>
      </c>
      <c r="F386" s="137">
        <v>44983</v>
      </c>
      <c r="G386" s="40" t="str">
        <f t="shared" si="84"/>
        <v>Targeted Dealer</v>
      </c>
      <c r="H386" s="40"/>
      <c r="I386" s="41">
        <v>105</v>
      </c>
      <c r="J386" s="41">
        <f t="shared" si="85"/>
        <v>98</v>
      </c>
      <c r="K386" s="43">
        <v>52</v>
      </c>
      <c r="L386" s="43">
        <f t="shared" ref="L386:L448" si="86">I386-K386</f>
        <v>53</v>
      </c>
      <c r="M386" s="43">
        <f t="shared" ref="M386:M448" si="87">IFERROR((K386/J386%),"-")</f>
        <v>53.061224489795919</v>
      </c>
      <c r="N386" s="42">
        <v>0</v>
      </c>
      <c r="O386" s="45" t="str">
        <f t="shared" ref="O386:O448" si="88">IF(F386&lt;=$P$2,"Mar","")</f>
        <v>Mar</v>
      </c>
      <c r="P386" s="42">
        <f t="shared" ref="P386:P448" si="89">N386</f>
        <v>0</v>
      </c>
      <c r="Q386" s="44">
        <f t="shared" ref="Q386:Q448" si="90">K386-P386</f>
        <v>52</v>
      </c>
      <c r="R386" s="45" t="str">
        <f t="shared" ref="R386:R448" si="91">IFERROR(IF(O386="Mar",(K386/P386-1))," ")</f>
        <v xml:space="preserve"> </v>
      </c>
      <c r="S386" s="44" t="b">
        <f t="shared" ref="S386:S448" si="92">IF(N386&gt;0,IF(O386="","-",IF(R386&lt;0%,"DEGROWTH","GROWTH")))</f>
        <v>0</v>
      </c>
      <c r="T386" s="43">
        <v>103</v>
      </c>
      <c r="U386" s="46" t="str">
        <f t="shared" ref="U386:U448" si="93">IF(F386&lt;=$V$2,"Apr","")</f>
        <v>Apr</v>
      </c>
      <c r="V386" s="42">
        <v>103</v>
      </c>
      <c r="W386" s="47">
        <f t="shared" ref="W386:W448" si="94">K386-V386</f>
        <v>-51</v>
      </c>
      <c r="X386" s="48">
        <f t="shared" ref="X386:X448" si="95">IFERROR(IF(U386="Apr",(K386/V386-1)),0)</f>
        <v>-0.49514563106796117</v>
      </c>
      <c r="Y386" s="47" t="str">
        <f t="shared" ref="Y386:Y448" si="96">IF(T386&gt;0,IF(U386="","-",IF(X386&lt;0%,"DEGROWTH","GROWTH")))</f>
        <v>DEGROWTH</v>
      </c>
      <c r="Z386" s="138">
        <v>0</v>
      </c>
      <c r="AA386" s="133"/>
      <c r="AB386" s="133" t="s">
        <v>121</v>
      </c>
      <c r="AC386" s="133" t="s">
        <v>121</v>
      </c>
      <c r="AD386" s="27">
        <f t="shared" si="83"/>
        <v>0</v>
      </c>
    </row>
    <row r="387" spans="1:30" s="139" customFormat="1" ht="13.8">
      <c r="A387" s="133" t="s">
        <v>121</v>
      </c>
      <c r="B387" s="141" t="s">
        <v>34</v>
      </c>
      <c r="C387" s="141" t="s">
        <v>1165</v>
      </c>
      <c r="D387" s="141">
        <v>1000003785</v>
      </c>
      <c r="E387" s="141" t="s">
        <v>1166</v>
      </c>
      <c r="F387" s="137">
        <v>45273</v>
      </c>
      <c r="G387" s="40" t="str">
        <f t="shared" si="84"/>
        <v>Targeted Dealer</v>
      </c>
      <c r="H387" s="40"/>
      <c r="I387" s="41">
        <v>1490</v>
      </c>
      <c r="J387" s="41">
        <f t="shared" si="85"/>
        <v>1390.6666666666665</v>
      </c>
      <c r="K387" s="43">
        <v>544</v>
      </c>
      <c r="L387" s="43">
        <f t="shared" si="86"/>
        <v>946</v>
      </c>
      <c r="M387" s="43">
        <f t="shared" si="87"/>
        <v>39.117929050814965</v>
      </c>
      <c r="N387" s="42">
        <v>1230.3999999999999</v>
      </c>
      <c r="O387" s="45" t="str">
        <f t="shared" si="88"/>
        <v>Mar</v>
      </c>
      <c r="P387" s="42">
        <f t="shared" si="89"/>
        <v>1230.3999999999999</v>
      </c>
      <c r="Q387" s="44">
        <f t="shared" si="90"/>
        <v>-686.39999999999986</v>
      </c>
      <c r="R387" s="45">
        <f t="shared" si="91"/>
        <v>-0.55786736020806238</v>
      </c>
      <c r="S387" s="44" t="str">
        <f t="shared" si="92"/>
        <v>DEGROWTH</v>
      </c>
      <c r="T387" s="43">
        <v>1710</v>
      </c>
      <c r="U387" s="46" t="str">
        <f t="shared" si="93"/>
        <v>Apr</v>
      </c>
      <c r="V387" s="42">
        <v>1710</v>
      </c>
      <c r="W387" s="47">
        <f t="shared" si="94"/>
        <v>-1166</v>
      </c>
      <c r="X387" s="48">
        <f t="shared" si="95"/>
        <v>-0.68187134502923974</v>
      </c>
      <c r="Y387" s="47" t="str">
        <f t="shared" si="96"/>
        <v>DEGROWTH</v>
      </c>
      <c r="Z387" s="138">
        <v>0</v>
      </c>
      <c r="AA387" s="133"/>
      <c r="AB387" s="133" t="s">
        <v>121</v>
      </c>
      <c r="AC387" s="133" t="s">
        <v>121</v>
      </c>
      <c r="AD387" s="27">
        <f t="shared" si="83"/>
        <v>0</v>
      </c>
    </row>
    <row r="388" spans="1:30" s="139" customFormat="1" ht="13.8">
      <c r="A388" s="133" t="s">
        <v>121</v>
      </c>
      <c r="B388" s="141" t="s">
        <v>34</v>
      </c>
      <c r="C388" s="141" t="s">
        <v>1167</v>
      </c>
      <c r="D388" s="142">
        <v>1000003822</v>
      </c>
      <c r="E388" s="142" t="s">
        <v>1168</v>
      </c>
      <c r="F388" s="143">
        <v>45310</v>
      </c>
      <c r="G388" s="40" t="str">
        <f t="shared" si="84"/>
        <v>Targeted Dealer</v>
      </c>
      <c r="H388" s="40"/>
      <c r="I388" s="41">
        <v>105</v>
      </c>
      <c r="J388" s="41">
        <f t="shared" si="85"/>
        <v>98</v>
      </c>
      <c r="K388" s="43">
        <v>30</v>
      </c>
      <c r="L388" s="43">
        <f t="shared" si="86"/>
        <v>75</v>
      </c>
      <c r="M388" s="43">
        <f t="shared" si="87"/>
        <v>30.612244897959183</v>
      </c>
      <c r="N388" s="42">
        <v>56</v>
      </c>
      <c r="O388" s="45" t="str">
        <f t="shared" si="88"/>
        <v>Mar</v>
      </c>
      <c r="P388" s="42">
        <f t="shared" si="89"/>
        <v>56</v>
      </c>
      <c r="Q388" s="44">
        <f t="shared" si="90"/>
        <v>-26</v>
      </c>
      <c r="R388" s="45">
        <f t="shared" si="91"/>
        <v>-0.4642857142857143</v>
      </c>
      <c r="S388" s="44" t="str">
        <f t="shared" si="92"/>
        <v>DEGROWTH</v>
      </c>
      <c r="T388" s="43">
        <v>55</v>
      </c>
      <c r="U388" s="46" t="str">
        <f t="shared" si="93"/>
        <v>Apr</v>
      </c>
      <c r="V388" s="42">
        <v>55</v>
      </c>
      <c r="W388" s="47">
        <f t="shared" si="94"/>
        <v>-25</v>
      </c>
      <c r="X388" s="48">
        <f t="shared" si="95"/>
        <v>-0.45454545454545459</v>
      </c>
      <c r="Y388" s="47" t="str">
        <f t="shared" si="96"/>
        <v>DEGROWTH</v>
      </c>
      <c r="Z388" s="138">
        <v>0</v>
      </c>
      <c r="AA388" s="133"/>
      <c r="AB388" s="133" t="s">
        <v>121</v>
      </c>
      <c r="AC388" s="133" t="s">
        <v>121</v>
      </c>
      <c r="AD388" s="27">
        <f t="shared" ref="AD388:AD451" si="97">IF(K388=0,1,0)</f>
        <v>0</v>
      </c>
    </row>
    <row r="389" spans="1:30" s="139" customFormat="1" ht="13.8">
      <c r="A389" s="138" t="s">
        <v>121</v>
      </c>
      <c r="B389" s="144" t="s">
        <v>34</v>
      </c>
      <c r="C389" s="144" t="s">
        <v>1169</v>
      </c>
      <c r="D389" s="144">
        <v>1000003908</v>
      </c>
      <c r="E389" s="144" t="s">
        <v>1170</v>
      </c>
      <c r="F389" s="137">
        <v>45392</v>
      </c>
      <c r="G389" s="40" t="str">
        <f t="shared" si="84"/>
        <v>Targeted Dealer</v>
      </c>
      <c r="H389" s="40"/>
      <c r="I389" s="41">
        <v>530</v>
      </c>
      <c r="J389" s="41">
        <f t="shared" si="85"/>
        <v>494.66666666666669</v>
      </c>
      <c r="K389" s="43">
        <v>333</v>
      </c>
      <c r="L389" s="43">
        <f t="shared" si="86"/>
        <v>197</v>
      </c>
      <c r="M389" s="43">
        <f t="shared" si="87"/>
        <v>67.318059299191361</v>
      </c>
      <c r="N389" s="42">
        <v>518</v>
      </c>
      <c r="O389" s="45" t="str">
        <f t="shared" si="88"/>
        <v>Mar</v>
      </c>
      <c r="P389" s="42">
        <f t="shared" si="89"/>
        <v>518</v>
      </c>
      <c r="Q389" s="44">
        <f t="shared" si="90"/>
        <v>-185</v>
      </c>
      <c r="R389" s="45">
        <f t="shared" si="91"/>
        <v>-0.3571428571428571</v>
      </c>
      <c r="S389" s="44" t="str">
        <f t="shared" si="92"/>
        <v>DEGROWTH</v>
      </c>
      <c r="T389" s="43">
        <v>405</v>
      </c>
      <c r="U389" s="46" t="str">
        <f t="shared" si="93"/>
        <v>Apr</v>
      </c>
      <c r="V389" s="42">
        <v>405</v>
      </c>
      <c r="W389" s="47">
        <f t="shared" si="94"/>
        <v>-72</v>
      </c>
      <c r="X389" s="48">
        <f t="shared" si="95"/>
        <v>-0.17777777777777781</v>
      </c>
      <c r="Y389" s="47" t="str">
        <f t="shared" si="96"/>
        <v>DEGROWTH</v>
      </c>
      <c r="Z389" s="138">
        <v>0</v>
      </c>
      <c r="AA389" s="133"/>
      <c r="AB389" s="133" t="s">
        <v>121</v>
      </c>
      <c r="AC389" s="138" t="s">
        <v>121</v>
      </c>
      <c r="AD389" s="27">
        <f t="shared" si="97"/>
        <v>0</v>
      </c>
    </row>
    <row r="390" spans="1:30" s="139" customFormat="1" ht="13.8">
      <c r="A390" s="138" t="s">
        <v>121</v>
      </c>
      <c r="B390" s="144" t="s">
        <v>34</v>
      </c>
      <c r="C390" s="144" t="s">
        <v>1171</v>
      </c>
      <c r="D390" s="144">
        <v>1000003935</v>
      </c>
      <c r="E390" s="144" t="s">
        <v>1172</v>
      </c>
      <c r="F390" s="137">
        <v>45412</v>
      </c>
      <c r="G390" s="40" t="str">
        <f t="shared" si="84"/>
        <v>Targeted Dealer</v>
      </c>
      <c r="H390" s="40"/>
      <c r="I390" s="41">
        <v>270</v>
      </c>
      <c r="J390" s="41">
        <f t="shared" si="85"/>
        <v>252</v>
      </c>
      <c r="K390" s="43">
        <v>118</v>
      </c>
      <c r="L390" s="43">
        <f t="shared" si="86"/>
        <v>152</v>
      </c>
      <c r="M390" s="43">
        <f t="shared" si="87"/>
        <v>46.825396825396822</v>
      </c>
      <c r="N390" s="42">
        <v>274.60000000000002</v>
      </c>
      <c r="O390" s="45" t="str">
        <f t="shared" si="88"/>
        <v>Mar</v>
      </c>
      <c r="P390" s="42">
        <f t="shared" si="89"/>
        <v>274.60000000000002</v>
      </c>
      <c r="Q390" s="44">
        <f t="shared" si="90"/>
        <v>-156.60000000000002</v>
      </c>
      <c r="R390" s="45">
        <f t="shared" si="91"/>
        <v>-0.57028404952658418</v>
      </c>
      <c r="S390" s="44" t="str">
        <f t="shared" si="92"/>
        <v>DEGROWTH</v>
      </c>
      <c r="T390" s="43">
        <v>283</v>
      </c>
      <c r="U390" s="46" t="str">
        <f t="shared" si="93"/>
        <v>Apr</v>
      </c>
      <c r="V390" s="42">
        <v>283</v>
      </c>
      <c r="W390" s="47">
        <f t="shared" si="94"/>
        <v>-165</v>
      </c>
      <c r="X390" s="48">
        <f t="shared" si="95"/>
        <v>-0.58303886925795045</v>
      </c>
      <c r="Y390" s="47" t="str">
        <f t="shared" si="96"/>
        <v>DEGROWTH</v>
      </c>
      <c r="Z390" s="138">
        <v>0</v>
      </c>
      <c r="AA390" s="133"/>
      <c r="AB390" s="133" t="s">
        <v>121</v>
      </c>
      <c r="AC390" s="138" t="s">
        <v>121</v>
      </c>
      <c r="AD390" s="27">
        <f t="shared" si="97"/>
        <v>0</v>
      </c>
    </row>
    <row r="391" spans="1:30" s="139" customFormat="1" ht="13.8">
      <c r="A391" s="138" t="s">
        <v>121</v>
      </c>
      <c r="B391" s="144" t="s">
        <v>34</v>
      </c>
      <c r="C391" s="144" t="s">
        <v>1173</v>
      </c>
      <c r="D391" s="144">
        <v>1000004017</v>
      </c>
      <c r="E391" s="144" t="s">
        <v>1174</v>
      </c>
      <c r="F391" s="137">
        <v>45468</v>
      </c>
      <c r="G391" s="40" t="str">
        <f t="shared" si="84"/>
        <v>-</v>
      </c>
      <c r="H391" s="40"/>
      <c r="I391" s="41">
        <v>0</v>
      </c>
      <c r="J391" s="41">
        <f t="shared" si="85"/>
        <v>0</v>
      </c>
      <c r="K391" s="43">
        <v>0</v>
      </c>
      <c r="L391" s="43">
        <f t="shared" si="86"/>
        <v>0</v>
      </c>
      <c r="M391" s="43" t="str">
        <f t="shared" si="87"/>
        <v>-</v>
      </c>
      <c r="N391" s="42">
        <v>0</v>
      </c>
      <c r="O391" s="45" t="str">
        <f t="shared" si="88"/>
        <v>Mar</v>
      </c>
      <c r="P391" s="42">
        <f t="shared" si="89"/>
        <v>0</v>
      </c>
      <c r="Q391" s="44">
        <f t="shared" si="90"/>
        <v>0</v>
      </c>
      <c r="R391" s="45" t="str">
        <f t="shared" si="91"/>
        <v xml:space="preserve"> </v>
      </c>
      <c r="S391" s="44" t="b">
        <f t="shared" si="92"/>
        <v>0</v>
      </c>
      <c r="T391" s="43">
        <v>0</v>
      </c>
      <c r="U391" s="46" t="str">
        <f t="shared" si="93"/>
        <v>Apr</v>
      </c>
      <c r="V391" s="42">
        <v>0</v>
      </c>
      <c r="W391" s="47">
        <f t="shared" si="94"/>
        <v>0</v>
      </c>
      <c r="X391" s="48">
        <f t="shared" si="95"/>
        <v>0</v>
      </c>
      <c r="Y391" s="47" t="b">
        <f t="shared" si="96"/>
        <v>0</v>
      </c>
      <c r="Z391" s="138">
        <v>0</v>
      </c>
      <c r="AA391" s="133"/>
      <c r="AB391" s="133" t="s">
        <v>121</v>
      </c>
      <c r="AC391" s="138" t="s">
        <v>121</v>
      </c>
      <c r="AD391" s="27">
        <f t="shared" si="97"/>
        <v>1</v>
      </c>
    </row>
    <row r="392" spans="1:30" s="139" customFormat="1" ht="13.8">
      <c r="A392" s="138" t="s">
        <v>121</v>
      </c>
      <c r="B392" s="144" t="s">
        <v>34</v>
      </c>
      <c r="C392" s="144" t="s">
        <v>1175</v>
      </c>
      <c r="D392" s="144">
        <v>1000004104</v>
      </c>
      <c r="E392" s="144" t="s">
        <v>1176</v>
      </c>
      <c r="F392" s="137">
        <v>45534</v>
      </c>
      <c r="G392" s="40" t="str">
        <f t="shared" si="84"/>
        <v>Targeted Dealer</v>
      </c>
      <c r="H392" s="40"/>
      <c r="I392" s="41">
        <v>40</v>
      </c>
      <c r="J392" s="41">
        <f t="shared" si="85"/>
        <v>37.333333333333329</v>
      </c>
      <c r="K392" s="43">
        <v>0</v>
      </c>
      <c r="L392" s="43">
        <f t="shared" si="86"/>
        <v>40</v>
      </c>
      <c r="M392" s="43">
        <f t="shared" si="87"/>
        <v>0</v>
      </c>
      <c r="N392" s="42">
        <v>0</v>
      </c>
      <c r="O392" s="45" t="str">
        <f t="shared" si="88"/>
        <v>Mar</v>
      </c>
      <c r="P392" s="42">
        <f t="shared" si="89"/>
        <v>0</v>
      </c>
      <c r="Q392" s="44">
        <f t="shared" si="90"/>
        <v>0</v>
      </c>
      <c r="R392" s="45" t="str">
        <f t="shared" si="91"/>
        <v xml:space="preserve"> </v>
      </c>
      <c r="S392" s="44" t="b">
        <f t="shared" si="92"/>
        <v>0</v>
      </c>
      <c r="T392" s="43">
        <v>0</v>
      </c>
      <c r="U392" s="46" t="str">
        <f t="shared" si="93"/>
        <v>Apr</v>
      </c>
      <c r="V392" s="42">
        <v>0</v>
      </c>
      <c r="W392" s="47">
        <f t="shared" si="94"/>
        <v>0</v>
      </c>
      <c r="X392" s="48">
        <f t="shared" si="95"/>
        <v>0</v>
      </c>
      <c r="Y392" s="47" t="b">
        <f t="shared" si="96"/>
        <v>0</v>
      </c>
      <c r="Z392" s="138">
        <v>0</v>
      </c>
      <c r="AA392" s="133"/>
      <c r="AB392" s="133" t="s">
        <v>121</v>
      </c>
      <c r="AC392" s="138" t="s">
        <v>121</v>
      </c>
      <c r="AD392" s="27">
        <f t="shared" si="97"/>
        <v>1</v>
      </c>
    </row>
    <row r="393" spans="1:30" s="139" customFormat="1" ht="13.8">
      <c r="A393" s="133" t="s">
        <v>121</v>
      </c>
      <c r="B393" s="141" t="s">
        <v>37</v>
      </c>
      <c r="C393" s="135" t="s">
        <v>1177</v>
      </c>
      <c r="D393" s="135">
        <v>1000000630</v>
      </c>
      <c r="E393" s="136" t="s">
        <v>1178</v>
      </c>
      <c r="F393" s="137">
        <v>41479</v>
      </c>
      <c r="G393" s="40" t="str">
        <f t="shared" si="84"/>
        <v>Targeted Dealer</v>
      </c>
      <c r="H393" s="40"/>
      <c r="I393" s="41">
        <v>35</v>
      </c>
      <c r="J393" s="41">
        <f t="shared" si="85"/>
        <v>32.666666666666671</v>
      </c>
      <c r="K393" s="43">
        <v>35</v>
      </c>
      <c r="L393" s="43">
        <f t="shared" si="86"/>
        <v>0</v>
      </c>
      <c r="M393" s="43">
        <f t="shared" si="87"/>
        <v>107.14285714285712</v>
      </c>
      <c r="N393" s="42">
        <v>0</v>
      </c>
      <c r="O393" s="45" t="str">
        <f t="shared" si="88"/>
        <v>Mar</v>
      </c>
      <c r="P393" s="42">
        <f t="shared" si="89"/>
        <v>0</v>
      </c>
      <c r="Q393" s="44">
        <f t="shared" si="90"/>
        <v>35</v>
      </c>
      <c r="R393" s="45" t="str">
        <f t="shared" si="91"/>
        <v xml:space="preserve"> </v>
      </c>
      <c r="S393" s="44" t="b">
        <f t="shared" si="92"/>
        <v>0</v>
      </c>
      <c r="T393" s="43">
        <v>35</v>
      </c>
      <c r="U393" s="46" t="str">
        <f t="shared" si="93"/>
        <v>Apr</v>
      </c>
      <c r="V393" s="42">
        <v>35</v>
      </c>
      <c r="W393" s="47">
        <f t="shared" si="94"/>
        <v>0</v>
      </c>
      <c r="X393" s="48">
        <f t="shared" si="95"/>
        <v>0</v>
      </c>
      <c r="Y393" s="47" t="str">
        <f t="shared" si="96"/>
        <v>GROWTH</v>
      </c>
      <c r="Z393" s="138">
        <v>0</v>
      </c>
      <c r="AA393" s="133"/>
      <c r="AB393" s="133" t="s">
        <v>121</v>
      </c>
      <c r="AC393" s="133" t="s">
        <v>121</v>
      </c>
      <c r="AD393" s="27">
        <f t="shared" si="97"/>
        <v>0</v>
      </c>
    </row>
    <row r="394" spans="1:30" s="139" customFormat="1" ht="13.8">
      <c r="A394" s="133" t="s">
        <v>121</v>
      </c>
      <c r="B394" s="141" t="s">
        <v>37</v>
      </c>
      <c r="C394" s="135" t="s">
        <v>1179</v>
      </c>
      <c r="D394" s="135">
        <v>1000000620</v>
      </c>
      <c r="E394" s="136" t="s">
        <v>1180</v>
      </c>
      <c r="F394" s="137">
        <v>41645</v>
      </c>
      <c r="G394" s="40" t="str">
        <f t="shared" si="84"/>
        <v>Targeted Dealer</v>
      </c>
      <c r="H394" s="40"/>
      <c r="I394" s="41">
        <v>480</v>
      </c>
      <c r="J394" s="41">
        <f t="shared" si="85"/>
        <v>448</v>
      </c>
      <c r="K394" s="43">
        <v>320</v>
      </c>
      <c r="L394" s="43">
        <f t="shared" si="86"/>
        <v>160</v>
      </c>
      <c r="M394" s="43">
        <f t="shared" si="87"/>
        <v>71.428571428571416</v>
      </c>
      <c r="N394" s="42">
        <v>520</v>
      </c>
      <c r="O394" s="45" t="str">
        <f t="shared" si="88"/>
        <v>Mar</v>
      </c>
      <c r="P394" s="42">
        <f t="shared" si="89"/>
        <v>520</v>
      </c>
      <c r="Q394" s="44">
        <f t="shared" si="90"/>
        <v>-200</v>
      </c>
      <c r="R394" s="45">
        <f t="shared" si="91"/>
        <v>-0.38461538461538458</v>
      </c>
      <c r="S394" s="44" t="str">
        <f t="shared" si="92"/>
        <v>DEGROWTH</v>
      </c>
      <c r="T394" s="43">
        <v>470</v>
      </c>
      <c r="U394" s="46" t="str">
        <f t="shared" si="93"/>
        <v>Apr</v>
      </c>
      <c r="V394" s="42">
        <v>470</v>
      </c>
      <c r="W394" s="47">
        <f t="shared" si="94"/>
        <v>-150</v>
      </c>
      <c r="X394" s="48">
        <f t="shared" si="95"/>
        <v>-0.31914893617021278</v>
      </c>
      <c r="Y394" s="47" t="str">
        <f t="shared" si="96"/>
        <v>DEGROWTH</v>
      </c>
      <c r="Z394" s="138">
        <v>0</v>
      </c>
      <c r="AA394" s="133"/>
      <c r="AB394" s="133" t="s">
        <v>121</v>
      </c>
      <c r="AC394" s="133" t="s">
        <v>121</v>
      </c>
      <c r="AD394" s="27">
        <f t="shared" si="97"/>
        <v>0</v>
      </c>
    </row>
    <row r="395" spans="1:30" s="139" customFormat="1" ht="13.8">
      <c r="A395" s="133" t="s">
        <v>121</v>
      </c>
      <c r="B395" s="141" t="s">
        <v>37</v>
      </c>
      <c r="C395" s="135" t="s">
        <v>1181</v>
      </c>
      <c r="D395" s="135">
        <v>1000000624</v>
      </c>
      <c r="E395" s="136" t="s">
        <v>1182</v>
      </c>
      <c r="F395" s="137">
        <v>41766</v>
      </c>
      <c r="G395" s="40" t="str">
        <f t="shared" si="84"/>
        <v>Targeted Dealer</v>
      </c>
      <c r="H395" s="40"/>
      <c r="I395" s="41">
        <v>1350</v>
      </c>
      <c r="J395" s="41">
        <f t="shared" si="85"/>
        <v>1260</v>
      </c>
      <c r="K395" s="43">
        <v>0</v>
      </c>
      <c r="L395" s="43">
        <f t="shared" si="86"/>
        <v>1350</v>
      </c>
      <c r="M395" s="43">
        <f t="shared" si="87"/>
        <v>0</v>
      </c>
      <c r="N395" s="42">
        <v>799.99999999999989</v>
      </c>
      <c r="O395" s="45" t="str">
        <f t="shared" si="88"/>
        <v>Mar</v>
      </c>
      <c r="P395" s="42">
        <f t="shared" si="89"/>
        <v>799.99999999999989</v>
      </c>
      <c r="Q395" s="44">
        <f t="shared" si="90"/>
        <v>-799.99999999999989</v>
      </c>
      <c r="R395" s="45">
        <f t="shared" si="91"/>
        <v>-1</v>
      </c>
      <c r="S395" s="44" t="str">
        <f t="shared" si="92"/>
        <v>DEGROWTH</v>
      </c>
      <c r="T395" s="43">
        <v>735</v>
      </c>
      <c r="U395" s="46" t="str">
        <f t="shared" si="93"/>
        <v>Apr</v>
      </c>
      <c r="V395" s="42">
        <v>735</v>
      </c>
      <c r="W395" s="47">
        <f t="shared" si="94"/>
        <v>-735</v>
      </c>
      <c r="X395" s="48">
        <f t="shared" si="95"/>
        <v>-1</v>
      </c>
      <c r="Y395" s="47" t="str">
        <f t="shared" si="96"/>
        <v>DEGROWTH</v>
      </c>
      <c r="Z395" s="138">
        <v>0</v>
      </c>
      <c r="AA395" s="133"/>
      <c r="AB395" s="133" t="s">
        <v>121</v>
      </c>
      <c r="AC395" s="133" t="s">
        <v>121</v>
      </c>
      <c r="AD395" s="27">
        <f t="shared" si="97"/>
        <v>1</v>
      </c>
    </row>
    <row r="396" spans="1:30" s="139" customFormat="1" ht="13.8">
      <c r="A396" s="133" t="s">
        <v>121</v>
      </c>
      <c r="B396" s="141" t="s">
        <v>37</v>
      </c>
      <c r="C396" s="135" t="s">
        <v>1183</v>
      </c>
      <c r="D396" s="135">
        <v>1000000631</v>
      </c>
      <c r="E396" s="136" t="s">
        <v>1184</v>
      </c>
      <c r="F396" s="137">
        <v>41892</v>
      </c>
      <c r="G396" s="40" t="str">
        <f t="shared" si="84"/>
        <v>Targeted Dealer</v>
      </c>
      <c r="H396" s="40"/>
      <c r="I396" s="41">
        <v>1265</v>
      </c>
      <c r="J396" s="41">
        <f t="shared" si="85"/>
        <v>1180.6666666666665</v>
      </c>
      <c r="K396" s="43">
        <v>350</v>
      </c>
      <c r="L396" s="43">
        <f t="shared" si="86"/>
        <v>915</v>
      </c>
      <c r="M396" s="43">
        <f t="shared" si="87"/>
        <v>29.644268774703562</v>
      </c>
      <c r="N396" s="42">
        <v>1115</v>
      </c>
      <c r="O396" s="45" t="str">
        <f t="shared" si="88"/>
        <v>Mar</v>
      </c>
      <c r="P396" s="42">
        <f t="shared" si="89"/>
        <v>1115</v>
      </c>
      <c r="Q396" s="44">
        <f t="shared" si="90"/>
        <v>-765</v>
      </c>
      <c r="R396" s="45">
        <f t="shared" si="91"/>
        <v>-0.68609865470852016</v>
      </c>
      <c r="S396" s="44" t="str">
        <f t="shared" si="92"/>
        <v>DEGROWTH</v>
      </c>
      <c r="T396" s="43">
        <v>1085</v>
      </c>
      <c r="U396" s="46" t="str">
        <f t="shared" si="93"/>
        <v>Apr</v>
      </c>
      <c r="V396" s="42">
        <v>1085</v>
      </c>
      <c r="W396" s="47">
        <f t="shared" si="94"/>
        <v>-735</v>
      </c>
      <c r="X396" s="48">
        <f t="shared" si="95"/>
        <v>-0.67741935483870974</v>
      </c>
      <c r="Y396" s="47" t="str">
        <f t="shared" si="96"/>
        <v>DEGROWTH</v>
      </c>
      <c r="Z396" s="138">
        <v>0</v>
      </c>
      <c r="AA396" s="133"/>
      <c r="AB396" s="133" t="s">
        <v>121</v>
      </c>
      <c r="AC396" s="133" t="s">
        <v>121</v>
      </c>
      <c r="AD396" s="27">
        <f t="shared" si="97"/>
        <v>0</v>
      </c>
    </row>
    <row r="397" spans="1:30" s="139" customFormat="1" ht="13.8">
      <c r="A397" s="133" t="s">
        <v>121</v>
      </c>
      <c r="B397" s="141" t="s">
        <v>37</v>
      </c>
      <c r="C397" s="135" t="s">
        <v>1185</v>
      </c>
      <c r="D397" s="135">
        <v>1000000621</v>
      </c>
      <c r="E397" s="136" t="s">
        <v>1186</v>
      </c>
      <c r="F397" s="137">
        <v>41913</v>
      </c>
      <c r="G397" s="40" t="str">
        <f t="shared" si="84"/>
        <v>Targeted Dealer</v>
      </c>
      <c r="H397" s="40"/>
      <c r="I397" s="41">
        <v>2765</v>
      </c>
      <c r="J397" s="41">
        <f t="shared" si="85"/>
        <v>2580.666666666667</v>
      </c>
      <c r="K397" s="43">
        <v>2539.75</v>
      </c>
      <c r="L397" s="43">
        <f t="shared" si="86"/>
        <v>225.25</v>
      </c>
      <c r="M397" s="43">
        <f t="shared" si="87"/>
        <v>98.414492379230168</v>
      </c>
      <c r="N397" s="42">
        <v>3672.4500000000003</v>
      </c>
      <c r="O397" s="45" t="str">
        <f t="shared" si="88"/>
        <v>Mar</v>
      </c>
      <c r="P397" s="42">
        <f t="shared" si="89"/>
        <v>3672.4500000000003</v>
      </c>
      <c r="Q397" s="44">
        <f t="shared" si="90"/>
        <v>-1132.7000000000003</v>
      </c>
      <c r="R397" s="45">
        <f t="shared" si="91"/>
        <v>-0.30843170090811312</v>
      </c>
      <c r="S397" s="44" t="str">
        <f t="shared" si="92"/>
        <v>DEGROWTH</v>
      </c>
      <c r="T397" s="43">
        <v>2065</v>
      </c>
      <c r="U397" s="46" t="str">
        <f t="shared" si="93"/>
        <v>Apr</v>
      </c>
      <c r="V397" s="42">
        <v>2065</v>
      </c>
      <c r="W397" s="47">
        <f t="shared" si="94"/>
        <v>474.75</v>
      </c>
      <c r="X397" s="48">
        <f t="shared" si="95"/>
        <v>0.22990314769975795</v>
      </c>
      <c r="Y397" s="47" t="str">
        <f t="shared" si="96"/>
        <v>GROWTH</v>
      </c>
      <c r="Z397" s="138">
        <v>0</v>
      </c>
      <c r="AA397" s="133"/>
      <c r="AB397" s="133" t="s">
        <v>121</v>
      </c>
      <c r="AC397" s="133" t="s">
        <v>121</v>
      </c>
      <c r="AD397" s="27">
        <f t="shared" si="97"/>
        <v>0</v>
      </c>
    </row>
    <row r="398" spans="1:30" s="139" customFormat="1" ht="13.8">
      <c r="A398" s="133" t="s">
        <v>121</v>
      </c>
      <c r="B398" s="141" t="s">
        <v>37</v>
      </c>
      <c r="C398" s="135" t="s">
        <v>1189</v>
      </c>
      <c r="D398" s="135">
        <v>1000000629</v>
      </c>
      <c r="E398" s="136" t="s">
        <v>1190</v>
      </c>
      <c r="F398" s="137">
        <v>42487</v>
      </c>
      <c r="G398" s="40" t="str">
        <f t="shared" si="84"/>
        <v>Targeted Dealer</v>
      </c>
      <c r="H398" s="40"/>
      <c r="I398" s="41">
        <v>1320</v>
      </c>
      <c r="J398" s="41">
        <f t="shared" si="85"/>
        <v>1232</v>
      </c>
      <c r="K398" s="43">
        <v>625</v>
      </c>
      <c r="L398" s="43">
        <f t="shared" si="86"/>
        <v>695</v>
      </c>
      <c r="M398" s="43">
        <f t="shared" si="87"/>
        <v>50.730519480519476</v>
      </c>
      <c r="N398" s="42">
        <v>1290</v>
      </c>
      <c r="O398" s="45" t="str">
        <f t="shared" si="88"/>
        <v>Mar</v>
      </c>
      <c r="P398" s="42">
        <f t="shared" si="89"/>
        <v>1290</v>
      </c>
      <c r="Q398" s="44">
        <f t="shared" si="90"/>
        <v>-665</v>
      </c>
      <c r="R398" s="45">
        <f t="shared" si="91"/>
        <v>-0.51550387596899228</v>
      </c>
      <c r="S398" s="44" t="str">
        <f t="shared" si="92"/>
        <v>DEGROWTH</v>
      </c>
      <c r="T398" s="43">
        <v>1015</v>
      </c>
      <c r="U398" s="46" t="str">
        <f t="shared" si="93"/>
        <v>Apr</v>
      </c>
      <c r="V398" s="42">
        <v>1015</v>
      </c>
      <c r="W398" s="47">
        <f t="shared" si="94"/>
        <v>-390</v>
      </c>
      <c r="X398" s="48">
        <f t="shared" si="95"/>
        <v>-0.38423645320197042</v>
      </c>
      <c r="Y398" s="47" t="str">
        <f t="shared" si="96"/>
        <v>DEGROWTH</v>
      </c>
      <c r="Z398" s="138">
        <v>0</v>
      </c>
      <c r="AA398" s="133"/>
      <c r="AB398" s="133" t="s">
        <v>121</v>
      </c>
      <c r="AC398" s="133" t="s">
        <v>121</v>
      </c>
      <c r="AD398" s="27">
        <f t="shared" si="97"/>
        <v>0</v>
      </c>
    </row>
    <row r="399" spans="1:30" s="139" customFormat="1" ht="13.8">
      <c r="A399" s="133" t="s">
        <v>121</v>
      </c>
      <c r="B399" s="141" t="s">
        <v>37</v>
      </c>
      <c r="C399" s="135" t="s">
        <v>1191</v>
      </c>
      <c r="D399" s="135">
        <v>1000000627</v>
      </c>
      <c r="E399" s="136" t="s">
        <v>1192</v>
      </c>
      <c r="F399" s="137">
        <v>43294</v>
      </c>
      <c r="G399" s="40" t="str">
        <f t="shared" si="84"/>
        <v>Targeted Dealer</v>
      </c>
      <c r="H399" s="40"/>
      <c r="I399" s="41">
        <v>1170</v>
      </c>
      <c r="J399" s="41">
        <f t="shared" si="85"/>
        <v>1092</v>
      </c>
      <c r="K399" s="43">
        <v>1265</v>
      </c>
      <c r="L399" s="43">
        <f t="shared" si="86"/>
        <v>-95</v>
      </c>
      <c r="M399" s="43">
        <f t="shared" si="87"/>
        <v>115.84249084249085</v>
      </c>
      <c r="N399" s="42">
        <v>1535</v>
      </c>
      <c r="O399" s="45" t="str">
        <f t="shared" si="88"/>
        <v>Mar</v>
      </c>
      <c r="P399" s="42">
        <f t="shared" si="89"/>
        <v>1535</v>
      </c>
      <c r="Q399" s="44">
        <f t="shared" si="90"/>
        <v>-270</v>
      </c>
      <c r="R399" s="45">
        <f t="shared" si="91"/>
        <v>-0.17589576547231267</v>
      </c>
      <c r="S399" s="44" t="str">
        <f t="shared" si="92"/>
        <v>DEGROWTH</v>
      </c>
      <c r="T399" s="43">
        <v>1065</v>
      </c>
      <c r="U399" s="46" t="str">
        <f t="shared" si="93"/>
        <v>Apr</v>
      </c>
      <c r="V399" s="42">
        <v>1065</v>
      </c>
      <c r="W399" s="47">
        <f t="shared" si="94"/>
        <v>200</v>
      </c>
      <c r="X399" s="48">
        <f t="shared" si="95"/>
        <v>0.18779342723004699</v>
      </c>
      <c r="Y399" s="47" t="str">
        <f t="shared" si="96"/>
        <v>GROWTH</v>
      </c>
      <c r="Z399" s="138">
        <v>0</v>
      </c>
      <c r="AA399" s="133"/>
      <c r="AB399" s="133" t="s">
        <v>121</v>
      </c>
      <c r="AC399" s="133" t="s">
        <v>121</v>
      </c>
      <c r="AD399" s="27">
        <f t="shared" si="97"/>
        <v>0</v>
      </c>
    </row>
    <row r="400" spans="1:30" s="139" customFormat="1" ht="13.8">
      <c r="A400" s="133" t="s">
        <v>121</v>
      </c>
      <c r="B400" s="141" t="s">
        <v>37</v>
      </c>
      <c r="C400" s="135" t="s">
        <v>1193</v>
      </c>
      <c r="D400" s="135">
        <v>1000000623</v>
      </c>
      <c r="E400" s="136" t="s">
        <v>1194</v>
      </c>
      <c r="F400" s="137">
        <v>43381</v>
      </c>
      <c r="G400" s="40" t="str">
        <f t="shared" si="84"/>
        <v>Targeted Dealer</v>
      </c>
      <c r="H400" s="40"/>
      <c r="I400" s="41">
        <v>250</v>
      </c>
      <c r="J400" s="41">
        <f t="shared" si="85"/>
        <v>233.33333333333334</v>
      </c>
      <c r="K400" s="43">
        <v>0</v>
      </c>
      <c r="L400" s="43">
        <f t="shared" si="86"/>
        <v>250</v>
      </c>
      <c r="M400" s="43">
        <f t="shared" si="87"/>
        <v>0</v>
      </c>
      <c r="N400" s="42">
        <v>0</v>
      </c>
      <c r="O400" s="45" t="str">
        <f t="shared" si="88"/>
        <v>Mar</v>
      </c>
      <c r="P400" s="42">
        <f t="shared" si="89"/>
        <v>0</v>
      </c>
      <c r="Q400" s="44">
        <f t="shared" si="90"/>
        <v>0</v>
      </c>
      <c r="R400" s="45" t="str">
        <f t="shared" si="91"/>
        <v xml:space="preserve"> </v>
      </c>
      <c r="S400" s="44" t="b">
        <f t="shared" si="92"/>
        <v>0</v>
      </c>
      <c r="T400" s="43">
        <v>455</v>
      </c>
      <c r="U400" s="46" t="str">
        <f t="shared" si="93"/>
        <v>Apr</v>
      </c>
      <c r="V400" s="42">
        <v>455</v>
      </c>
      <c r="W400" s="47">
        <f t="shared" si="94"/>
        <v>-455</v>
      </c>
      <c r="X400" s="48">
        <f t="shared" si="95"/>
        <v>-1</v>
      </c>
      <c r="Y400" s="47" t="str">
        <f t="shared" si="96"/>
        <v>DEGROWTH</v>
      </c>
      <c r="Z400" s="138">
        <v>0</v>
      </c>
      <c r="AA400" s="133"/>
      <c r="AB400" s="133" t="s">
        <v>121</v>
      </c>
      <c r="AC400" s="133" t="s">
        <v>121</v>
      </c>
      <c r="AD400" s="27">
        <f t="shared" si="97"/>
        <v>1</v>
      </c>
    </row>
    <row r="401" spans="1:30" s="139" customFormat="1" ht="13.8">
      <c r="A401" s="133" t="s">
        <v>121</v>
      </c>
      <c r="B401" s="141" t="s">
        <v>37</v>
      </c>
      <c r="C401" s="135" t="s">
        <v>1195</v>
      </c>
      <c r="D401" s="135">
        <v>1000001020</v>
      </c>
      <c r="E401" s="136" t="s">
        <v>1196</v>
      </c>
      <c r="F401" s="137">
        <v>43601</v>
      </c>
      <c r="G401" s="40" t="str">
        <f t="shared" si="84"/>
        <v>Targeted Dealer</v>
      </c>
      <c r="H401" s="40"/>
      <c r="I401" s="41">
        <v>140</v>
      </c>
      <c r="J401" s="41">
        <f t="shared" si="85"/>
        <v>130.66666666666669</v>
      </c>
      <c r="K401" s="43">
        <v>0</v>
      </c>
      <c r="L401" s="43">
        <f t="shared" si="86"/>
        <v>140</v>
      </c>
      <c r="M401" s="43">
        <f t="shared" si="87"/>
        <v>0</v>
      </c>
      <c r="N401" s="42">
        <v>15</v>
      </c>
      <c r="O401" s="45" t="str">
        <f t="shared" si="88"/>
        <v>Mar</v>
      </c>
      <c r="P401" s="42">
        <f t="shared" si="89"/>
        <v>15</v>
      </c>
      <c r="Q401" s="44">
        <f t="shared" si="90"/>
        <v>-15</v>
      </c>
      <c r="R401" s="45">
        <f t="shared" si="91"/>
        <v>-1</v>
      </c>
      <c r="S401" s="44" t="str">
        <f t="shared" si="92"/>
        <v>DEGROWTH</v>
      </c>
      <c r="T401" s="43">
        <v>280</v>
      </c>
      <c r="U401" s="46" t="str">
        <f t="shared" si="93"/>
        <v>Apr</v>
      </c>
      <c r="V401" s="42">
        <v>280</v>
      </c>
      <c r="W401" s="47">
        <f t="shared" si="94"/>
        <v>-280</v>
      </c>
      <c r="X401" s="48">
        <f t="shared" si="95"/>
        <v>-1</v>
      </c>
      <c r="Y401" s="47" t="str">
        <f t="shared" si="96"/>
        <v>DEGROWTH</v>
      </c>
      <c r="Z401" s="138">
        <v>0</v>
      </c>
      <c r="AA401" s="133"/>
      <c r="AB401" s="133" t="s">
        <v>121</v>
      </c>
      <c r="AC401" s="133" t="s">
        <v>121</v>
      </c>
      <c r="AD401" s="27">
        <f t="shared" si="97"/>
        <v>1</v>
      </c>
    </row>
    <row r="402" spans="1:30" s="139" customFormat="1" ht="13.8">
      <c r="A402" s="133" t="s">
        <v>121</v>
      </c>
      <c r="B402" s="141" t="s">
        <v>37</v>
      </c>
      <c r="C402" s="135" t="s">
        <v>1197</v>
      </c>
      <c r="D402" s="135">
        <v>1000001017</v>
      </c>
      <c r="E402" s="136" t="s">
        <v>1198</v>
      </c>
      <c r="F402" s="137">
        <v>43629</v>
      </c>
      <c r="G402" s="40" t="str">
        <f t="shared" si="84"/>
        <v>Targeted Dealer</v>
      </c>
      <c r="H402" s="40"/>
      <c r="I402" s="41">
        <v>2515</v>
      </c>
      <c r="J402" s="41">
        <f t="shared" si="85"/>
        <v>2347.333333333333</v>
      </c>
      <c r="K402" s="43">
        <v>816.3</v>
      </c>
      <c r="L402" s="43">
        <f t="shared" si="86"/>
        <v>1698.7</v>
      </c>
      <c r="M402" s="43">
        <f t="shared" si="87"/>
        <v>34.77563192274922</v>
      </c>
      <c r="N402" s="42">
        <v>3118.3</v>
      </c>
      <c r="O402" s="45" t="str">
        <f t="shared" si="88"/>
        <v>Mar</v>
      </c>
      <c r="P402" s="42">
        <f t="shared" si="89"/>
        <v>3118.3</v>
      </c>
      <c r="Q402" s="44">
        <f t="shared" si="90"/>
        <v>-2302</v>
      </c>
      <c r="R402" s="45">
        <f t="shared" si="91"/>
        <v>-0.73822274957508904</v>
      </c>
      <c r="S402" s="44" t="str">
        <f t="shared" si="92"/>
        <v>DEGROWTH</v>
      </c>
      <c r="T402" s="43">
        <v>2450</v>
      </c>
      <c r="U402" s="46" t="str">
        <f t="shared" si="93"/>
        <v>Apr</v>
      </c>
      <c r="V402" s="42">
        <v>2450</v>
      </c>
      <c r="W402" s="47">
        <f t="shared" si="94"/>
        <v>-1633.7</v>
      </c>
      <c r="X402" s="48">
        <f t="shared" si="95"/>
        <v>-0.66681632653061229</v>
      </c>
      <c r="Y402" s="47" t="str">
        <f t="shared" si="96"/>
        <v>DEGROWTH</v>
      </c>
      <c r="Z402" s="138">
        <v>0</v>
      </c>
      <c r="AA402" s="133"/>
      <c r="AB402" s="133" t="s">
        <v>121</v>
      </c>
      <c r="AC402" s="133" t="s">
        <v>121</v>
      </c>
      <c r="AD402" s="27">
        <f t="shared" si="97"/>
        <v>0</v>
      </c>
    </row>
    <row r="403" spans="1:30" s="139" customFormat="1" ht="13.8">
      <c r="A403" s="133" t="s">
        <v>121</v>
      </c>
      <c r="B403" s="141" t="s">
        <v>37</v>
      </c>
      <c r="C403" s="135" t="s">
        <v>1199</v>
      </c>
      <c r="D403" s="135">
        <v>1000001016</v>
      </c>
      <c r="E403" s="136" t="s">
        <v>1200</v>
      </c>
      <c r="F403" s="137">
        <v>43715</v>
      </c>
      <c r="G403" s="40" t="str">
        <f t="shared" si="84"/>
        <v>Targeted Dealer</v>
      </c>
      <c r="H403" s="40"/>
      <c r="I403" s="41">
        <v>440</v>
      </c>
      <c r="J403" s="41">
        <f t="shared" si="85"/>
        <v>410.66666666666663</v>
      </c>
      <c r="K403" s="43">
        <v>120</v>
      </c>
      <c r="L403" s="43">
        <f t="shared" si="86"/>
        <v>320</v>
      </c>
      <c r="M403" s="43">
        <f t="shared" si="87"/>
        <v>29.220779220779221</v>
      </c>
      <c r="N403" s="42">
        <v>320</v>
      </c>
      <c r="O403" s="45" t="str">
        <f t="shared" si="88"/>
        <v>Mar</v>
      </c>
      <c r="P403" s="42">
        <f t="shared" si="89"/>
        <v>320</v>
      </c>
      <c r="Q403" s="44">
        <f t="shared" si="90"/>
        <v>-200</v>
      </c>
      <c r="R403" s="45">
        <f t="shared" si="91"/>
        <v>-0.625</v>
      </c>
      <c r="S403" s="44" t="str">
        <f t="shared" si="92"/>
        <v>DEGROWTH</v>
      </c>
      <c r="T403" s="43">
        <v>200</v>
      </c>
      <c r="U403" s="46" t="str">
        <f t="shared" si="93"/>
        <v>Apr</v>
      </c>
      <c r="V403" s="42">
        <v>200</v>
      </c>
      <c r="W403" s="47">
        <f t="shared" si="94"/>
        <v>-80</v>
      </c>
      <c r="X403" s="48">
        <f t="shared" si="95"/>
        <v>-0.4</v>
      </c>
      <c r="Y403" s="47" t="str">
        <f t="shared" si="96"/>
        <v>DEGROWTH</v>
      </c>
      <c r="Z403" s="138">
        <v>0</v>
      </c>
      <c r="AA403" s="133"/>
      <c r="AB403" s="133" t="s">
        <v>121</v>
      </c>
      <c r="AC403" s="133" t="s">
        <v>121</v>
      </c>
      <c r="AD403" s="27">
        <f t="shared" si="97"/>
        <v>0</v>
      </c>
    </row>
    <row r="404" spans="1:30" s="139" customFormat="1" ht="13.8">
      <c r="A404" s="133" t="s">
        <v>121</v>
      </c>
      <c r="B404" s="141" t="s">
        <v>37</v>
      </c>
      <c r="C404" s="135" t="s">
        <v>1201</v>
      </c>
      <c r="D404" s="135">
        <v>1000001014</v>
      </c>
      <c r="E404" s="136" t="s">
        <v>1202</v>
      </c>
      <c r="F404" s="137">
        <v>43806</v>
      </c>
      <c r="G404" s="40" t="str">
        <f t="shared" si="84"/>
        <v>Targeted Dealer</v>
      </c>
      <c r="H404" s="40"/>
      <c r="I404" s="41">
        <v>1700</v>
      </c>
      <c r="J404" s="41">
        <f t="shared" si="85"/>
        <v>1586.6666666666665</v>
      </c>
      <c r="K404" s="43">
        <v>1075</v>
      </c>
      <c r="L404" s="43">
        <f t="shared" si="86"/>
        <v>625</v>
      </c>
      <c r="M404" s="43">
        <f t="shared" si="87"/>
        <v>67.752100840336141</v>
      </c>
      <c r="N404" s="42">
        <v>1414.85</v>
      </c>
      <c r="O404" s="45" t="str">
        <f t="shared" si="88"/>
        <v>Mar</v>
      </c>
      <c r="P404" s="42">
        <f t="shared" si="89"/>
        <v>1414.85</v>
      </c>
      <c r="Q404" s="44">
        <f t="shared" si="90"/>
        <v>-339.84999999999991</v>
      </c>
      <c r="R404" s="45">
        <f t="shared" si="91"/>
        <v>-0.24020214156977771</v>
      </c>
      <c r="S404" s="44" t="str">
        <f t="shared" si="92"/>
        <v>DEGROWTH</v>
      </c>
      <c r="T404" s="43">
        <v>1645</v>
      </c>
      <c r="U404" s="46" t="str">
        <f t="shared" si="93"/>
        <v>Apr</v>
      </c>
      <c r="V404" s="42">
        <v>1645</v>
      </c>
      <c r="W404" s="47">
        <f t="shared" si="94"/>
        <v>-570</v>
      </c>
      <c r="X404" s="48">
        <f t="shared" si="95"/>
        <v>-0.34650455927051671</v>
      </c>
      <c r="Y404" s="47" t="str">
        <f t="shared" si="96"/>
        <v>DEGROWTH</v>
      </c>
      <c r="Z404" s="138">
        <v>0</v>
      </c>
      <c r="AA404" s="133"/>
      <c r="AB404" s="133" t="s">
        <v>121</v>
      </c>
      <c r="AC404" s="133" t="s">
        <v>121</v>
      </c>
      <c r="AD404" s="27">
        <f t="shared" si="97"/>
        <v>0</v>
      </c>
    </row>
    <row r="405" spans="1:30" s="139" customFormat="1" ht="13.8">
      <c r="A405" s="133" t="s">
        <v>121</v>
      </c>
      <c r="B405" s="141" t="s">
        <v>37</v>
      </c>
      <c r="C405" s="135" t="s">
        <v>1205</v>
      </c>
      <c r="D405" s="135">
        <v>1000001025</v>
      </c>
      <c r="E405" s="136" t="s">
        <v>1206</v>
      </c>
      <c r="F405" s="137">
        <v>44092</v>
      </c>
      <c r="G405" s="40" t="str">
        <f t="shared" si="84"/>
        <v>Targeted Dealer</v>
      </c>
      <c r="H405" s="40"/>
      <c r="I405" s="41">
        <v>1050</v>
      </c>
      <c r="J405" s="41">
        <f t="shared" si="85"/>
        <v>980</v>
      </c>
      <c r="K405" s="43">
        <v>1215.5</v>
      </c>
      <c r="L405" s="43">
        <f t="shared" si="86"/>
        <v>-165.5</v>
      </c>
      <c r="M405" s="43">
        <f t="shared" si="87"/>
        <v>124.03061224489795</v>
      </c>
      <c r="N405" s="42">
        <v>742.95</v>
      </c>
      <c r="O405" s="45" t="str">
        <f t="shared" si="88"/>
        <v>Mar</v>
      </c>
      <c r="P405" s="42">
        <f t="shared" si="89"/>
        <v>742.95</v>
      </c>
      <c r="Q405" s="44">
        <f t="shared" si="90"/>
        <v>472.54999999999995</v>
      </c>
      <c r="R405" s="45">
        <f t="shared" si="91"/>
        <v>0.63604549431321078</v>
      </c>
      <c r="S405" s="44" t="str">
        <f t="shared" si="92"/>
        <v>GROWTH</v>
      </c>
      <c r="T405" s="43">
        <v>910</v>
      </c>
      <c r="U405" s="46" t="str">
        <f t="shared" si="93"/>
        <v>Apr</v>
      </c>
      <c r="V405" s="42">
        <v>910</v>
      </c>
      <c r="W405" s="47">
        <f t="shared" si="94"/>
        <v>305.5</v>
      </c>
      <c r="X405" s="48">
        <f t="shared" si="95"/>
        <v>0.33571428571428563</v>
      </c>
      <c r="Y405" s="47" t="str">
        <f t="shared" si="96"/>
        <v>GROWTH</v>
      </c>
      <c r="Z405" s="138">
        <v>0</v>
      </c>
      <c r="AA405" s="133"/>
      <c r="AB405" s="133" t="s">
        <v>121</v>
      </c>
      <c r="AC405" s="133" t="s">
        <v>121</v>
      </c>
      <c r="AD405" s="27">
        <f t="shared" si="97"/>
        <v>0</v>
      </c>
    </row>
    <row r="406" spans="1:30" s="139" customFormat="1" ht="13.8">
      <c r="A406" s="133" t="s">
        <v>121</v>
      </c>
      <c r="B406" s="141" t="s">
        <v>37</v>
      </c>
      <c r="C406" s="135" t="s">
        <v>1207</v>
      </c>
      <c r="D406" s="135">
        <v>1000001031</v>
      </c>
      <c r="E406" s="136" t="s">
        <v>1208</v>
      </c>
      <c r="F406" s="137">
        <v>44404</v>
      </c>
      <c r="G406" s="40" t="str">
        <f t="shared" si="84"/>
        <v>Targeted Dealer</v>
      </c>
      <c r="H406" s="40"/>
      <c r="I406" s="41">
        <v>160</v>
      </c>
      <c r="J406" s="41">
        <f t="shared" si="85"/>
        <v>149.33333333333331</v>
      </c>
      <c r="K406" s="43">
        <v>0</v>
      </c>
      <c r="L406" s="43">
        <f t="shared" si="86"/>
        <v>160</v>
      </c>
      <c r="M406" s="43">
        <f t="shared" si="87"/>
        <v>0</v>
      </c>
      <c r="N406" s="42">
        <v>0</v>
      </c>
      <c r="O406" s="45" t="str">
        <f t="shared" si="88"/>
        <v>Mar</v>
      </c>
      <c r="P406" s="42">
        <f t="shared" si="89"/>
        <v>0</v>
      </c>
      <c r="Q406" s="44">
        <f t="shared" si="90"/>
        <v>0</v>
      </c>
      <c r="R406" s="45" t="str">
        <f t="shared" si="91"/>
        <v xml:space="preserve"> </v>
      </c>
      <c r="S406" s="44" t="b">
        <f t="shared" si="92"/>
        <v>0</v>
      </c>
      <c r="T406" s="43">
        <v>160</v>
      </c>
      <c r="U406" s="46" t="str">
        <f t="shared" si="93"/>
        <v>Apr</v>
      </c>
      <c r="V406" s="42">
        <v>160</v>
      </c>
      <c r="W406" s="47">
        <f t="shared" si="94"/>
        <v>-160</v>
      </c>
      <c r="X406" s="48">
        <f t="shared" si="95"/>
        <v>-1</v>
      </c>
      <c r="Y406" s="47" t="str">
        <f t="shared" si="96"/>
        <v>DEGROWTH</v>
      </c>
      <c r="Z406" s="138">
        <v>0</v>
      </c>
      <c r="AA406" s="133"/>
      <c r="AB406" s="133" t="s">
        <v>121</v>
      </c>
      <c r="AC406" s="133" t="s">
        <v>121</v>
      </c>
      <c r="AD406" s="27">
        <f t="shared" si="97"/>
        <v>1</v>
      </c>
    </row>
    <row r="407" spans="1:30" s="139" customFormat="1" ht="13.8">
      <c r="A407" s="133" t="s">
        <v>121</v>
      </c>
      <c r="B407" s="141" t="s">
        <v>37</v>
      </c>
      <c r="C407" s="135" t="s">
        <v>1209</v>
      </c>
      <c r="D407" s="135">
        <v>1000001027</v>
      </c>
      <c r="E407" s="136" t="s">
        <v>1210</v>
      </c>
      <c r="F407" s="137">
        <v>44459</v>
      </c>
      <c r="G407" s="40" t="str">
        <f t="shared" si="84"/>
        <v>Targeted Dealer</v>
      </c>
      <c r="H407" s="40"/>
      <c r="I407" s="41">
        <v>250</v>
      </c>
      <c r="J407" s="41">
        <f t="shared" si="85"/>
        <v>233.33333333333334</v>
      </c>
      <c r="K407" s="43">
        <v>105</v>
      </c>
      <c r="L407" s="43">
        <f t="shared" si="86"/>
        <v>145</v>
      </c>
      <c r="M407" s="43">
        <f t="shared" si="87"/>
        <v>45</v>
      </c>
      <c r="N407" s="42">
        <v>105</v>
      </c>
      <c r="O407" s="45" t="str">
        <f t="shared" si="88"/>
        <v>Mar</v>
      </c>
      <c r="P407" s="42">
        <f t="shared" si="89"/>
        <v>105</v>
      </c>
      <c r="Q407" s="44">
        <f t="shared" si="90"/>
        <v>0</v>
      </c>
      <c r="R407" s="45">
        <f t="shared" si="91"/>
        <v>0</v>
      </c>
      <c r="S407" s="44" t="str">
        <f t="shared" si="92"/>
        <v>GROWTH</v>
      </c>
      <c r="T407" s="43">
        <v>245</v>
      </c>
      <c r="U407" s="46" t="str">
        <f t="shared" si="93"/>
        <v>Apr</v>
      </c>
      <c r="V407" s="42">
        <v>245</v>
      </c>
      <c r="W407" s="47">
        <f t="shared" si="94"/>
        <v>-140</v>
      </c>
      <c r="X407" s="48">
        <f t="shared" si="95"/>
        <v>-0.5714285714285714</v>
      </c>
      <c r="Y407" s="47" t="str">
        <f t="shared" si="96"/>
        <v>DEGROWTH</v>
      </c>
      <c r="Z407" s="138">
        <v>0</v>
      </c>
      <c r="AA407" s="133"/>
      <c r="AB407" s="133" t="s">
        <v>121</v>
      </c>
      <c r="AC407" s="133" t="s">
        <v>121</v>
      </c>
      <c r="AD407" s="27">
        <f t="shared" si="97"/>
        <v>0</v>
      </c>
    </row>
    <row r="408" spans="1:30" s="139" customFormat="1" ht="13.8">
      <c r="A408" s="133" t="s">
        <v>121</v>
      </c>
      <c r="B408" s="141" t="s">
        <v>37</v>
      </c>
      <c r="C408" s="135" t="s">
        <v>1211</v>
      </c>
      <c r="D408" s="135">
        <v>1000001018</v>
      </c>
      <c r="E408" s="136" t="s">
        <v>1212</v>
      </c>
      <c r="F408" s="137">
        <v>44464</v>
      </c>
      <c r="G408" s="40" t="str">
        <f t="shared" si="84"/>
        <v>Targeted Dealer</v>
      </c>
      <c r="H408" s="40"/>
      <c r="I408" s="41">
        <v>70</v>
      </c>
      <c r="J408" s="41">
        <f t="shared" si="85"/>
        <v>65.333333333333343</v>
      </c>
      <c r="K408" s="43">
        <v>0</v>
      </c>
      <c r="L408" s="43">
        <f t="shared" si="86"/>
        <v>70</v>
      </c>
      <c r="M408" s="43">
        <f t="shared" si="87"/>
        <v>0</v>
      </c>
      <c r="N408" s="42">
        <v>50</v>
      </c>
      <c r="O408" s="45" t="str">
        <f t="shared" si="88"/>
        <v>Mar</v>
      </c>
      <c r="P408" s="42">
        <f t="shared" si="89"/>
        <v>50</v>
      </c>
      <c r="Q408" s="44">
        <f t="shared" si="90"/>
        <v>-50</v>
      </c>
      <c r="R408" s="45">
        <f t="shared" si="91"/>
        <v>-1</v>
      </c>
      <c r="S408" s="44" t="str">
        <f t="shared" si="92"/>
        <v>DEGROWTH</v>
      </c>
      <c r="T408" s="43">
        <v>105</v>
      </c>
      <c r="U408" s="46" t="str">
        <f t="shared" si="93"/>
        <v>Apr</v>
      </c>
      <c r="V408" s="42">
        <v>105</v>
      </c>
      <c r="W408" s="47">
        <f t="shared" si="94"/>
        <v>-105</v>
      </c>
      <c r="X408" s="48">
        <f t="shared" si="95"/>
        <v>-1</v>
      </c>
      <c r="Y408" s="47" t="str">
        <f t="shared" si="96"/>
        <v>DEGROWTH</v>
      </c>
      <c r="Z408" s="138">
        <v>0</v>
      </c>
      <c r="AA408" s="133"/>
      <c r="AB408" s="133" t="s">
        <v>121</v>
      </c>
      <c r="AC408" s="133" t="s">
        <v>121</v>
      </c>
      <c r="AD408" s="27">
        <f t="shared" si="97"/>
        <v>1</v>
      </c>
    </row>
    <row r="409" spans="1:30" s="139" customFormat="1" ht="13.8">
      <c r="A409" s="133" t="s">
        <v>121</v>
      </c>
      <c r="B409" s="141" t="s">
        <v>37</v>
      </c>
      <c r="C409" s="135" t="s">
        <v>1213</v>
      </c>
      <c r="D409" s="135">
        <v>1000001024</v>
      </c>
      <c r="E409" s="136" t="s">
        <v>1214</v>
      </c>
      <c r="F409" s="137">
        <v>44467</v>
      </c>
      <c r="G409" s="40" t="str">
        <f t="shared" si="84"/>
        <v>Targeted Dealer</v>
      </c>
      <c r="H409" s="40"/>
      <c r="I409" s="41">
        <v>460</v>
      </c>
      <c r="J409" s="41">
        <f t="shared" si="85"/>
        <v>429.33333333333337</v>
      </c>
      <c r="K409" s="43">
        <v>0</v>
      </c>
      <c r="L409" s="43">
        <f t="shared" si="86"/>
        <v>460</v>
      </c>
      <c r="M409" s="43">
        <f t="shared" si="87"/>
        <v>0</v>
      </c>
      <c r="N409" s="42">
        <v>70</v>
      </c>
      <c r="O409" s="45" t="str">
        <f t="shared" si="88"/>
        <v>Mar</v>
      </c>
      <c r="P409" s="42">
        <f t="shared" si="89"/>
        <v>70</v>
      </c>
      <c r="Q409" s="44">
        <f t="shared" si="90"/>
        <v>-70</v>
      </c>
      <c r="R409" s="45">
        <f t="shared" si="91"/>
        <v>-1</v>
      </c>
      <c r="S409" s="44" t="str">
        <f t="shared" si="92"/>
        <v>DEGROWTH</v>
      </c>
      <c r="T409" s="43">
        <v>385</v>
      </c>
      <c r="U409" s="46" t="str">
        <f t="shared" si="93"/>
        <v>Apr</v>
      </c>
      <c r="V409" s="42">
        <v>385</v>
      </c>
      <c r="W409" s="47">
        <f t="shared" si="94"/>
        <v>-385</v>
      </c>
      <c r="X409" s="48">
        <f t="shared" si="95"/>
        <v>-1</v>
      </c>
      <c r="Y409" s="47" t="str">
        <f t="shared" si="96"/>
        <v>DEGROWTH</v>
      </c>
      <c r="Z409" s="138">
        <v>0</v>
      </c>
      <c r="AA409" s="133"/>
      <c r="AB409" s="133" t="s">
        <v>121</v>
      </c>
      <c r="AC409" s="133" t="s">
        <v>121</v>
      </c>
      <c r="AD409" s="27">
        <f t="shared" si="97"/>
        <v>1</v>
      </c>
    </row>
    <row r="410" spans="1:30" s="139" customFormat="1" ht="13.8">
      <c r="A410" s="133" t="s">
        <v>121</v>
      </c>
      <c r="B410" s="141" t="s">
        <v>37</v>
      </c>
      <c r="C410" s="140" t="s">
        <v>1221</v>
      </c>
      <c r="D410" s="135">
        <v>1000003100</v>
      </c>
      <c r="E410" s="140" t="s">
        <v>1222</v>
      </c>
      <c r="F410" s="137">
        <v>44873</v>
      </c>
      <c r="G410" s="40" t="str">
        <f t="shared" si="84"/>
        <v>Targeted Dealer</v>
      </c>
      <c r="H410" s="40"/>
      <c r="I410" s="41">
        <v>650</v>
      </c>
      <c r="J410" s="41">
        <f t="shared" si="85"/>
        <v>606.66666666666674</v>
      </c>
      <c r="K410" s="43">
        <v>324.5</v>
      </c>
      <c r="L410" s="43">
        <f t="shared" si="86"/>
        <v>325.5</v>
      </c>
      <c r="M410" s="43">
        <f t="shared" si="87"/>
        <v>53.489010989010985</v>
      </c>
      <c r="N410" s="42">
        <v>869.65</v>
      </c>
      <c r="O410" s="45" t="str">
        <f t="shared" si="88"/>
        <v>Mar</v>
      </c>
      <c r="P410" s="42">
        <f t="shared" si="89"/>
        <v>869.65</v>
      </c>
      <c r="Q410" s="44">
        <f t="shared" si="90"/>
        <v>-545.15</v>
      </c>
      <c r="R410" s="45">
        <f t="shared" si="91"/>
        <v>-0.62686138101535094</v>
      </c>
      <c r="S410" s="44" t="str">
        <f t="shared" si="92"/>
        <v>DEGROWTH</v>
      </c>
      <c r="T410" s="43">
        <v>630</v>
      </c>
      <c r="U410" s="46" t="str">
        <f t="shared" si="93"/>
        <v>Apr</v>
      </c>
      <c r="V410" s="42">
        <v>630</v>
      </c>
      <c r="W410" s="47">
        <f t="shared" si="94"/>
        <v>-305.5</v>
      </c>
      <c r="X410" s="48">
        <f t="shared" si="95"/>
        <v>-0.48492063492063497</v>
      </c>
      <c r="Y410" s="47" t="str">
        <f t="shared" si="96"/>
        <v>DEGROWTH</v>
      </c>
      <c r="Z410" s="138">
        <v>0</v>
      </c>
      <c r="AA410" s="133"/>
      <c r="AB410" s="133" t="s">
        <v>121</v>
      </c>
      <c r="AC410" s="133" t="s">
        <v>121</v>
      </c>
      <c r="AD410" s="27">
        <f t="shared" si="97"/>
        <v>0</v>
      </c>
    </row>
    <row r="411" spans="1:30" s="139" customFormat="1" ht="13.8">
      <c r="A411" s="133" t="s">
        <v>121</v>
      </c>
      <c r="B411" s="141" t="s">
        <v>37</v>
      </c>
      <c r="C411" s="140" t="s">
        <v>1225</v>
      </c>
      <c r="D411" s="135">
        <v>1000003445</v>
      </c>
      <c r="E411" s="140" t="s">
        <v>1226</v>
      </c>
      <c r="F411" s="137">
        <v>45008</v>
      </c>
      <c r="G411" s="40" t="str">
        <f t="shared" si="84"/>
        <v>Targeted Dealer</v>
      </c>
      <c r="H411" s="40"/>
      <c r="I411" s="41">
        <v>550</v>
      </c>
      <c r="J411" s="41">
        <f t="shared" si="85"/>
        <v>513.33333333333326</v>
      </c>
      <c r="K411" s="43">
        <v>280</v>
      </c>
      <c r="L411" s="43">
        <f t="shared" si="86"/>
        <v>270</v>
      </c>
      <c r="M411" s="43">
        <f t="shared" si="87"/>
        <v>54.545454545454554</v>
      </c>
      <c r="N411" s="42">
        <v>540</v>
      </c>
      <c r="O411" s="45" t="str">
        <f t="shared" si="88"/>
        <v>Mar</v>
      </c>
      <c r="P411" s="42">
        <f t="shared" si="89"/>
        <v>540</v>
      </c>
      <c r="Q411" s="44">
        <f t="shared" si="90"/>
        <v>-260</v>
      </c>
      <c r="R411" s="45">
        <f t="shared" si="91"/>
        <v>-0.48148148148148151</v>
      </c>
      <c r="S411" s="44" t="str">
        <f t="shared" si="92"/>
        <v>DEGROWTH</v>
      </c>
      <c r="T411" s="43">
        <v>280</v>
      </c>
      <c r="U411" s="46" t="str">
        <f t="shared" si="93"/>
        <v>Apr</v>
      </c>
      <c r="V411" s="42">
        <v>280</v>
      </c>
      <c r="W411" s="47">
        <f t="shared" si="94"/>
        <v>0</v>
      </c>
      <c r="X411" s="48">
        <f t="shared" si="95"/>
        <v>0</v>
      </c>
      <c r="Y411" s="47" t="str">
        <f t="shared" si="96"/>
        <v>GROWTH</v>
      </c>
      <c r="Z411" s="138">
        <v>0</v>
      </c>
      <c r="AA411" s="133"/>
      <c r="AB411" s="133" t="s">
        <v>121</v>
      </c>
      <c r="AC411" s="133" t="s">
        <v>121</v>
      </c>
      <c r="AD411" s="27">
        <f t="shared" si="97"/>
        <v>0</v>
      </c>
    </row>
    <row r="412" spans="1:30" s="139" customFormat="1" ht="13.8">
      <c r="A412" s="133" t="s">
        <v>121</v>
      </c>
      <c r="B412" s="141" t="s">
        <v>37</v>
      </c>
      <c r="C412" s="140" t="s">
        <v>1227</v>
      </c>
      <c r="D412" s="135">
        <v>1000003489</v>
      </c>
      <c r="E412" s="140" t="s">
        <v>1228</v>
      </c>
      <c r="F412" s="137">
        <v>45042</v>
      </c>
      <c r="G412" s="40" t="str">
        <f t="shared" si="84"/>
        <v>Targeted Dealer</v>
      </c>
      <c r="H412" s="40"/>
      <c r="I412" s="41">
        <v>145</v>
      </c>
      <c r="J412" s="41">
        <f t="shared" si="85"/>
        <v>135.33333333333331</v>
      </c>
      <c r="K412" s="43">
        <v>105</v>
      </c>
      <c r="L412" s="43">
        <f t="shared" si="86"/>
        <v>40</v>
      </c>
      <c r="M412" s="43">
        <f t="shared" si="87"/>
        <v>77.586206896551744</v>
      </c>
      <c r="N412" s="42">
        <v>110</v>
      </c>
      <c r="O412" s="45" t="str">
        <f t="shared" si="88"/>
        <v>Mar</v>
      </c>
      <c r="P412" s="42">
        <f t="shared" si="89"/>
        <v>110</v>
      </c>
      <c r="Q412" s="44">
        <f t="shared" si="90"/>
        <v>-5</v>
      </c>
      <c r="R412" s="45">
        <f t="shared" si="91"/>
        <v>-4.5454545454545414E-2</v>
      </c>
      <c r="S412" s="44" t="str">
        <f t="shared" si="92"/>
        <v>DEGROWTH</v>
      </c>
      <c r="T412" s="43">
        <v>140</v>
      </c>
      <c r="U412" s="46" t="str">
        <f t="shared" si="93"/>
        <v>Apr</v>
      </c>
      <c r="V412" s="42">
        <v>140</v>
      </c>
      <c r="W412" s="47">
        <f t="shared" si="94"/>
        <v>-35</v>
      </c>
      <c r="X412" s="48">
        <f t="shared" si="95"/>
        <v>-0.25</v>
      </c>
      <c r="Y412" s="47" t="str">
        <f t="shared" si="96"/>
        <v>DEGROWTH</v>
      </c>
      <c r="Z412" s="138">
        <v>0</v>
      </c>
      <c r="AA412" s="133"/>
      <c r="AB412" s="133" t="s">
        <v>121</v>
      </c>
      <c r="AC412" s="133" t="s">
        <v>121</v>
      </c>
      <c r="AD412" s="27">
        <f t="shared" si="97"/>
        <v>0</v>
      </c>
    </row>
    <row r="413" spans="1:30" s="139" customFormat="1" ht="13.8">
      <c r="A413" s="133" t="s">
        <v>121</v>
      </c>
      <c r="B413" s="141" t="s">
        <v>37</v>
      </c>
      <c r="C413" s="140" t="s">
        <v>1231</v>
      </c>
      <c r="D413" s="135">
        <v>1000003698</v>
      </c>
      <c r="E413" s="140" t="s">
        <v>1232</v>
      </c>
      <c r="F413" s="137">
        <v>45162</v>
      </c>
      <c r="G413" s="40" t="str">
        <f t="shared" si="84"/>
        <v>Targeted Dealer</v>
      </c>
      <c r="H413" s="40"/>
      <c r="I413" s="41">
        <v>500</v>
      </c>
      <c r="J413" s="41">
        <f t="shared" si="85"/>
        <v>466.66666666666669</v>
      </c>
      <c r="K413" s="43">
        <v>322.5</v>
      </c>
      <c r="L413" s="43">
        <f t="shared" si="86"/>
        <v>177.5</v>
      </c>
      <c r="M413" s="43">
        <f t="shared" si="87"/>
        <v>69.107142857142847</v>
      </c>
      <c r="N413" s="42">
        <v>388.7</v>
      </c>
      <c r="O413" s="45" t="str">
        <f t="shared" si="88"/>
        <v>Mar</v>
      </c>
      <c r="P413" s="42">
        <f t="shared" si="89"/>
        <v>388.7</v>
      </c>
      <c r="Q413" s="44">
        <f t="shared" si="90"/>
        <v>-66.199999999999989</v>
      </c>
      <c r="R413" s="45">
        <f t="shared" si="91"/>
        <v>-0.17031129405711343</v>
      </c>
      <c r="S413" s="44" t="str">
        <f t="shared" si="92"/>
        <v>DEGROWTH</v>
      </c>
      <c r="T413" s="43">
        <v>420</v>
      </c>
      <c r="U413" s="46" t="str">
        <f t="shared" si="93"/>
        <v>Apr</v>
      </c>
      <c r="V413" s="42">
        <v>420</v>
      </c>
      <c r="W413" s="47">
        <f t="shared" si="94"/>
        <v>-97.5</v>
      </c>
      <c r="X413" s="48">
        <f t="shared" si="95"/>
        <v>-0.2321428571428571</v>
      </c>
      <c r="Y413" s="47" t="str">
        <f t="shared" si="96"/>
        <v>DEGROWTH</v>
      </c>
      <c r="Z413" s="138">
        <v>0</v>
      </c>
      <c r="AA413" s="133"/>
      <c r="AB413" s="133" t="s">
        <v>121</v>
      </c>
      <c r="AC413" s="133" t="s">
        <v>121</v>
      </c>
      <c r="AD413" s="27">
        <f t="shared" si="97"/>
        <v>0</v>
      </c>
    </row>
    <row r="414" spans="1:30" s="139" customFormat="1" ht="13.8">
      <c r="A414" s="133" t="s">
        <v>121</v>
      </c>
      <c r="B414" s="141" t="s">
        <v>37</v>
      </c>
      <c r="C414" s="140" t="s">
        <v>1233</v>
      </c>
      <c r="D414" s="135">
        <v>1000003762</v>
      </c>
      <c r="E414" s="140" t="s">
        <v>1234</v>
      </c>
      <c r="F414" s="137">
        <v>45252</v>
      </c>
      <c r="G414" s="40" t="str">
        <f t="shared" si="84"/>
        <v>Targeted Dealer</v>
      </c>
      <c r="H414" s="40"/>
      <c r="I414" s="41">
        <v>35</v>
      </c>
      <c r="J414" s="41">
        <f t="shared" si="85"/>
        <v>32.666666666666671</v>
      </c>
      <c r="K414" s="43">
        <v>0</v>
      </c>
      <c r="L414" s="43">
        <f t="shared" si="86"/>
        <v>35</v>
      </c>
      <c r="M414" s="43">
        <f t="shared" si="87"/>
        <v>0</v>
      </c>
      <c r="N414" s="42">
        <v>35</v>
      </c>
      <c r="O414" s="45" t="str">
        <f t="shared" si="88"/>
        <v>Mar</v>
      </c>
      <c r="P414" s="42">
        <f t="shared" si="89"/>
        <v>35</v>
      </c>
      <c r="Q414" s="44">
        <f t="shared" si="90"/>
        <v>-35</v>
      </c>
      <c r="R414" s="45">
        <f t="shared" si="91"/>
        <v>-1</v>
      </c>
      <c r="S414" s="44" t="str">
        <f t="shared" si="92"/>
        <v>DEGROWTH</v>
      </c>
      <c r="T414" s="43">
        <v>35</v>
      </c>
      <c r="U414" s="46" t="str">
        <f t="shared" si="93"/>
        <v>Apr</v>
      </c>
      <c r="V414" s="42">
        <v>35</v>
      </c>
      <c r="W414" s="47">
        <f t="shared" si="94"/>
        <v>-35</v>
      </c>
      <c r="X414" s="48">
        <f t="shared" si="95"/>
        <v>-1</v>
      </c>
      <c r="Y414" s="47" t="str">
        <f t="shared" si="96"/>
        <v>DEGROWTH</v>
      </c>
      <c r="Z414" s="138">
        <v>0</v>
      </c>
      <c r="AA414" s="133"/>
      <c r="AB414" s="133" t="s">
        <v>121</v>
      </c>
      <c r="AC414" s="133" t="s">
        <v>121</v>
      </c>
      <c r="AD414" s="27">
        <f t="shared" si="97"/>
        <v>1</v>
      </c>
    </row>
    <row r="415" spans="1:30" s="139" customFormat="1" ht="13.8">
      <c r="A415" s="138" t="s">
        <v>121</v>
      </c>
      <c r="B415" s="144" t="s">
        <v>37</v>
      </c>
      <c r="C415" s="144" t="s">
        <v>1237</v>
      </c>
      <c r="D415" s="144">
        <v>1000003924</v>
      </c>
      <c r="E415" s="144" t="s">
        <v>1238</v>
      </c>
      <c r="F415" s="137">
        <v>45412</v>
      </c>
      <c r="G415" s="40" t="str">
        <f t="shared" si="84"/>
        <v>Targeted Dealer</v>
      </c>
      <c r="H415" s="40"/>
      <c r="I415" s="41">
        <v>680</v>
      </c>
      <c r="J415" s="41">
        <f t="shared" si="85"/>
        <v>634.66666666666674</v>
      </c>
      <c r="K415" s="43">
        <v>629</v>
      </c>
      <c r="L415" s="43">
        <f t="shared" si="86"/>
        <v>51</v>
      </c>
      <c r="M415" s="43">
        <f t="shared" si="87"/>
        <v>99.107142857142847</v>
      </c>
      <c r="N415" s="42">
        <v>914</v>
      </c>
      <c r="O415" s="45" t="str">
        <f t="shared" si="88"/>
        <v>Mar</v>
      </c>
      <c r="P415" s="42">
        <f t="shared" si="89"/>
        <v>914</v>
      </c>
      <c r="Q415" s="44">
        <f t="shared" si="90"/>
        <v>-285</v>
      </c>
      <c r="R415" s="45">
        <f t="shared" si="91"/>
        <v>-0.31181619256017501</v>
      </c>
      <c r="S415" s="44" t="str">
        <f t="shared" si="92"/>
        <v>DEGROWTH</v>
      </c>
      <c r="T415" s="43">
        <v>595</v>
      </c>
      <c r="U415" s="46" t="str">
        <f t="shared" si="93"/>
        <v>Apr</v>
      </c>
      <c r="V415" s="42">
        <v>595</v>
      </c>
      <c r="W415" s="47">
        <f t="shared" si="94"/>
        <v>34</v>
      </c>
      <c r="X415" s="48">
        <f t="shared" si="95"/>
        <v>5.7142857142857162E-2</v>
      </c>
      <c r="Y415" s="47" t="str">
        <f t="shared" si="96"/>
        <v>GROWTH</v>
      </c>
      <c r="Z415" s="138">
        <v>0</v>
      </c>
      <c r="AA415" s="133"/>
      <c r="AB415" s="133" t="s">
        <v>121</v>
      </c>
      <c r="AC415" s="138" t="s">
        <v>121</v>
      </c>
      <c r="AD415" s="27">
        <f t="shared" si="97"/>
        <v>0</v>
      </c>
    </row>
    <row r="416" spans="1:30" s="139" customFormat="1" ht="13.8">
      <c r="A416" s="138" t="s">
        <v>121</v>
      </c>
      <c r="B416" s="144" t="s">
        <v>37</v>
      </c>
      <c r="C416" s="144" t="s">
        <v>1239</v>
      </c>
      <c r="D416" s="144">
        <v>1000003997</v>
      </c>
      <c r="E416" s="144" t="s">
        <v>1240</v>
      </c>
      <c r="F416" s="137">
        <v>45448</v>
      </c>
      <c r="G416" s="40" t="str">
        <f t="shared" si="84"/>
        <v>Targeted Dealer</v>
      </c>
      <c r="H416" s="40"/>
      <c r="I416" s="41">
        <v>300</v>
      </c>
      <c r="J416" s="41">
        <f t="shared" si="85"/>
        <v>280</v>
      </c>
      <c r="K416" s="43">
        <v>0</v>
      </c>
      <c r="L416" s="43">
        <f t="shared" si="86"/>
        <v>300</v>
      </c>
      <c r="M416" s="43">
        <f t="shared" si="87"/>
        <v>0</v>
      </c>
      <c r="N416" s="42">
        <v>108.3</v>
      </c>
      <c r="O416" s="45" t="str">
        <f t="shared" si="88"/>
        <v>Mar</v>
      </c>
      <c r="P416" s="42">
        <f t="shared" si="89"/>
        <v>108.3</v>
      </c>
      <c r="Q416" s="44">
        <f t="shared" si="90"/>
        <v>-108.3</v>
      </c>
      <c r="R416" s="45">
        <f t="shared" si="91"/>
        <v>-1</v>
      </c>
      <c r="S416" s="44" t="str">
        <f t="shared" si="92"/>
        <v>DEGROWTH</v>
      </c>
      <c r="T416" s="43">
        <v>665</v>
      </c>
      <c r="U416" s="46" t="str">
        <f t="shared" si="93"/>
        <v>Apr</v>
      </c>
      <c r="V416" s="42">
        <v>665</v>
      </c>
      <c r="W416" s="47">
        <f t="shared" si="94"/>
        <v>-665</v>
      </c>
      <c r="X416" s="48">
        <f t="shared" si="95"/>
        <v>-1</v>
      </c>
      <c r="Y416" s="47" t="str">
        <f t="shared" si="96"/>
        <v>DEGROWTH</v>
      </c>
      <c r="Z416" s="138">
        <v>0</v>
      </c>
      <c r="AA416" s="133"/>
      <c r="AB416" s="133" t="s">
        <v>121</v>
      </c>
      <c r="AC416" s="138" t="s">
        <v>121</v>
      </c>
      <c r="AD416" s="27">
        <f t="shared" si="97"/>
        <v>1</v>
      </c>
    </row>
    <row r="417" spans="1:30" s="139" customFormat="1" ht="13.8">
      <c r="A417" s="138" t="s">
        <v>121</v>
      </c>
      <c r="B417" s="144" t="s">
        <v>37</v>
      </c>
      <c r="C417" s="144" t="s">
        <v>1241</v>
      </c>
      <c r="D417" s="144">
        <v>1000004020</v>
      </c>
      <c r="E417" s="144" t="s">
        <v>1242</v>
      </c>
      <c r="F417" s="137">
        <v>45469</v>
      </c>
      <c r="G417" s="40" t="str">
        <f t="shared" si="84"/>
        <v>Targeted Dealer</v>
      </c>
      <c r="H417" s="40"/>
      <c r="I417" s="41">
        <v>1280</v>
      </c>
      <c r="J417" s="41">
        <f t="shared" si="85"/>
        <v>1194.6666666666665</v>
      </c>
      <c r="K417" s="43">
        <v>1398.35</v>
      </c>
      <c r="L417" s="43">
        <f t="shared" si="86"/>
        <v>-118.34999999999991</v>
      </c>
      <c r="M417" s="43">
        <f t="shared" si="87"/>
        <v>117.04938616071429</v>
      </c>
      <c r="N417" s="42">
        <v>2165</v>
      </c>
      <c r="O417" s="45" t="str">
        <f t="shared" si="88"/>
        <v>Mar</v>
      </c>
      <c r="P417" s="42">
        <f t="shared" si="89"/>
        <v>2165</v>
      </c>
      <c r="Q417" s="44">
        <f t="shared" si="90"/>
        <v>-766.65000000000009</v>
      </c>
      <c r="R417" s="45">
        <f t="shared" si="91"/>
        <v>-0.35411085450346425</v>
      </c>
      <c r="S417" s="44" t="str">
        <f t="shared" si="92"/>
        <v>DEGROWTH</v>
      </c>
      <c r="T417" s="43">
        <v>1160</v>
      </c>
      <c r="U417" s="46" t="str">
        <f t="shared" si="93"/>
        <v>Apr</v>
      </c>
      <c r="V417" s="42">
        <v>1160</v>
      </c>
      <c r="W417" s="47">
        <f t="shared" si="94"/>
        <v>238.34999999999991</v>
      </c>
      <c r="X417" s="48">
        <f t="shared" si="95"/>
        <v>0.20547413793103431</v>
      </c>
      <c r="Y417" s="47" t="str">
        <f t="shared" si="96"/>
        <v>GROWTH</v>
      </c>
      <c r="Z417" s="138">
        <v>0</v>
      </c>
      <c r="AA417" s="133"/>
      <c r="AB417" s="133" t="s">
        <v>121</v>
      </c>
      <c r="AC417" s="138" t="s">
        <v>121</v>
      </c>
      <c r="AD417" s="27">
        <f t="shared" si="97"/>
        <v>0</v>
      </c>
    </row>
    <row r="418" spans="1:30" s="139" customFormat="1" ht="13.8">
      <c r="A418" s="138" t="s">
        <v>121</v>
      </c>
      <c r="B418" s="144" t="s">
        <v>37</v>
      </c>
      <c r="C418" s="144" t="s">
        <v>1243</v>
      </c>
      <c r="D418" s="144">
        <v>1000004050</v>
      </c>
      <c r="E418" s="144" t="s">
        <v>1244</v>
      </c>
      <c r="F418" s="137">
        <v>45493</v>
      </c>
      <c r="G418" s="40" t="str">
        <f t="shared" si="84"/>
        <v>Targeted Dealer</v>
      </c>
      <c r="H418" s="40"/>
      <c r="I418" s="41">
        <v>35</v>
      </c>
      <c r="J418" s="41">
        <f t="shared" si="85"/>
        <v>32.666666666666671</v>
      </c>
      <c r="K418" s="43">
        <v>0</v>
      </c>
      <c r="L418" s="43">
        <f t="shared" si="86"/>
        <v>35</v>
      </c>
      <c r="M418" s="43">
        <f t="shared" si="87"/>
        <v>0</v>
      </c>
      <c r="N418" s="42">
        <v>0</v>
      </c>
      <c r="O418" s="45" t="str">
        <f t="shared" si="88"/>
        <v>Mar</v>
      </c>
      <c r="P418" s="42">
        <f t="shared" si="89"/>
        <v>0</v>
      </c>
      <c r="Q418" s="44">
        <f t="shared" si="90"/>
        <v>0</v>
      </c>
      <c r="R418" s="45" t="str">
        <f t="shared" si="91"/>
        <v xml:space="preserve"> </v>
      </c>
      <c r="S418" s="44" t="b">
        <f t="shared" si="92"/>
        <v>0</v>
      </c>
      <c r="T418" s="43">
        <v>35</v>
      </c>
      <c r="U418" s="46" t="str">
        <f t="shared" si="93"/>
        <v>Apr</v>
      </c>
      <c r="V418" s="42">
        <v>35</v>
      </c>
      <c r="W418" s="47">
        <f t="shared" si="94"/>
        <v>-35</v>
      </c>
      <c r="X418" s="48">
        <f t="shared" si="95"/>
        <v>-1</v>
      </c>
      <c r="Y418" s="47" t="str">
        <f t="shared" si="96"/>
        <v>DEGROWTH</v>
      </c>
      <c r="Z418" s="138">
        <v>0</v>
      </c>
      <c r="AA418" s="133"/>
      <c r="AB418" s="133" t="s">
        <v>121</v>
      </c>
      <c r="AC418" s="138" t="s">
        <v>121</v>
      </c>
      <c r="AD418" s="27">
        <f t="shared" si="97"/>
        <v>1</v>
      </c>
    </row>
    <row r="419" spans="1:30" s="139" customFormat="1" ht="13.8">
      <c r="A419" s="133" t="s">
        <v>1245</v>
      </c>
      <c r="B419" s="141" t="s">
        <v>40</v>
      </c>
      <c r="C419" s="135" t="s">
        <v>1248</v>
      </c>
      <c r="D419" s="135">
        <v>1000000281</v>
      </c>
      <c r="E419" s="136" t="s">
        <v>1249</v>
      </c>
      <c r="F419" s="137">
        <v>38435</v>
      </c>
      <c r="G419" s="40" t="str">
        <f t="shared" si="84"/>
        <v>Targeted Dealer</v>
      </c>
      <c r="H419" s="40"/>
      <c r="I419" s="41">
        <v>3050</v>
      </c>
      <c r="J419" s="41">
        <f t="shared" si="85"/>
        <v>2846.666666666667</v>
      </c>
      <c r="K419" s="43">
        <v>3396.5</v>
      </c>
      <c r="L419" s="43">
        <f t="shared" si="86"/>
        <v>-346.5</v>
      </c>
      <c r="M419" s="43">
        <f t="shared" si="87"/>
        <v>119.31498829039812</v>
      </c>
      <c r="N419" s="42">
        <v>3026.5</v>
      </c>
      <c r="O419" s="45" t="str">
        <f t="shared" si="88"/>
        <v>Mar</v>
      </c>
      <c r="P419" s="42">
        <f t="shared" si="89"/>
        <v>3026.5</v>
      </c>
      <c r="Q419" s="44">
        <f t="shared" si="90"/>
        <v>370</v>
      </c>
      <c r="R419" s="45">
        <f t="shared" si="91"/>
        <v>0.12225342805220563</v>
      </c>
      <c r="S419" s="44" t="str">
        <f t="shared" si="92"/>
        <v>GROWTH</v>
      </c>
      <c r="T419" s="43">
        <v>3000.25</v>
      </c>
      <c r="U419" s="46" t="str">
        <f t="shared" si="93"/>
        <v>Apr</v>
      </c>
      <c r="V419" s="42">
        <v>3000.25</v>
      </c>
      <c r="W419" s="47">
        <f t="shared" si="94"/>
        <v>396.25</v>
      </c>
      <c r="X419" s="48">
        <f t="shared" si="95"/>
        <v>0.13207232730605778</v>
      </c>
      <c r="Y419" s="47" t="str">
        <f t="shared" si="96"/>
        <v>GROWTH</v>
      </c>
      <c r="Z419" s="138">
        <v>0</v>
      </c>
      <c r="AA419" s="133"/>
      <c r="AB419" s="133" t="s">
        <v>121</v>
      </c>
      <c r="AC419" s="133" t="s">
        <v>1245</v>
      </c>
      <c r="AD419" s="27">
        <f t="shared" si="97"/>
        <v>0</v>
      </c>
    </row>
    <row r="420" spans="1:30" s="139" customFormat="1" ht="13.8">
      <c r="A420" s="138" t="s">
        <v>1245</v>
      </c>
      <c r="B420" s="144" t="s">
        <v>40</v>
      </c>
      <c r="C420" s="144" t="s">
        <v>1331</v>
      </c>
      <c r="D420" s="144">
        <v>1000003989</v>
      </c>
      <c r="E420" s="144" t="s">
        <v>1332</v>
      </c>
      <c r="F420" s="137">
        <v>45443</v>
      </c>
      <c r="G420" s="40" t="str">
        <f t="shared" si="84"/>
        <v>Targeted Dealer</v>
      </c>
      <c r="H420" s="40"/>
      <c r="I420" s="41">
        <v>30</v>
      </c>
      <c r="J420" s="41">
        <f t="shared" si="85"/>
        <v>28</v>
      </c>
      <c r="K420" s="43">
        <v>40</v>
      </c>
      <c r="L420" s="43">
        <f t="shared" si="86"/>
        <v>-10</v>
      </c>
      <c r="M420" s="43">
        <f t="shared" si="87"/>
        <v>142.85714285714283</v>
      </c>
      <c r="N420" s="42">
        <v>30</v>
      </c>
      <c r="O420" s="45" t="str">
        <f t="shared" si="88"/>
        <v>Mar</v>
      </c>
      <c r="P420" s="42">
        <f t="shared" si="89"/>
        <v>30</v>
      </c>
      <c r="Q420" s="44">
        <f t="shared" si="90"/>
        <v>10</v>
      </c>
      <c r="R420" s="45">
        <f t="shared" si="91"/>
        <v>0.33333333333333326</v>
      </c>
      <c r="S420" s="44" t="str">
        <f t="shared" si="92"/>
        <v>GROWTH</v>
      </c>
      <c r="T420" s="43">
        <v>20</v>
      </c>
      <c r="U420" s="46" t="str">
        <f t="shared" si="93"/>
        <v>Apr</v>
      </c>
      <c r="V420" s="42">
        <v>20</v>
      </c>
      <c r="W420" s="47">
        <f t="shared" si="94"/>
        <v>20</v>
      </c>
      <c r="X420" s="48">
        <f t="shared" si="95"/>
        <v>1</v>
      </c>
      <c r="Y420" s="47" t="str">
        <f t="shared" si="96"/>
        <v>GROWTH</v>
      </c>
      <c r="Z420" s="138">
        <v>0</v>
      </c>
      <c r="AA420" s="133"/>
      <c r="AB420" s="133" t="s">
        <v>121</v>
      </c>
      <c r="AC420" s="138" t="s">
        <v>1245</v>
      </c>
      <c r="AD420" s="27">
        <f t="shared" si="97"/>
        <v>0</v>
      </c>
    </row>
    <row r="421" spans="1:30" s="139" customFormat="1" ht="13.8">
      <c r="A421" s="133" t="s">
        <v>1245</v>
      </c>
      <c r="B421" s="141" t="s">
        <v>40</v>
      </c>
      <c r="C421" s="135" t="s">
        <v>1266</v>
      </c>
      <c r="D421" s="135">
        <v>1000000283</v>
      </c>
      <c r="E421" s="136" t="s">
        <v>1267</v>
      </c>
      <c r="F421" s="137">
        <v>41541</v>
      </c>
      <c r="G421" s="40" t="str">
        <f t="shared" si="84"/>
        <v>Targeted Dealer</v>
      </c>
      <c r="H421" s="40"/>
      <c r="I421" s="41">
        <v>950</v>
      </c>
      <c r="J421" s="41">
        <f t="shared" si="85"/>
        <v>886.66666666666674</v>
      </c>
      <c r="K421" s="43">
        <v>1006.5</v>
      </c>
      <c r="L421" s="43">
        <f t="shared" si="86"/>
        <v>-56.5</v>
      </c>
      <c r="M421" s="43">
        <f t="shared" si="87"/>
        <v>113.51503759398496</v>
      </c>
      <c r="N421" s="42">
        <v>966.8</v>
      </c>
      <c r="O421" s="45" t="str">
        <f t="shared" si="88"/>
        <v>Mar</v>
      </c>
      <c r="P421" s="42">
        <f t="shared" si="89"/>
        <v>966.8</v>
      </c>
      <c r="Q421" s="44">
        <f t="shared" si="90"/>
        <v>39.700000000000045</v>
      </c>
      <c r="R421" s="45">
        <f t="shared" si="91"/>
        <v>4.1063301613570635E-2</v>
      </c>
      <c r="S421" s="44" t="str">
        <f t="shared" si="92"/>
        <v>GROWTH</v>
      </c>
      <c r="T421" s="43">
        <v>819.5</v>
      </c>
      <c r="U421" s="46" t="str">
        <f t="shared" si="93"/>
        <v>Apr</v>
      </c>
      <c r="V421" s="42">
        <v>819.5</v>
      </c>
      <c r="W421" s="47">
        <f t="shared" si="94"/>
        <v>187</v>
      </c>
      <c r="X421" s="48">
        <f t="shared" si="95"/>
        <v>0.22818791946308714</v>
      </c>
      <c r="Y421" s="47" t="str">
        <f t="shared" si="96"/>
        <v>GROWTH</v>
      </c>
      <c r="Z421" s="138">
        <v>0</v>
      </c>
      <c r="AA421" s="133"/>
      <c r="AB421" s="133" t="s">
        <v>121</v>
      </c>
      <c r="AC421" s="133" t="s">
        <v>1245</v>
      </c>
      <c r="AD421" s="27">
        <f t="shared" si="97"/>
        <v>0</v>
      </c>
    </row>
    <row r="422" spans="1:30" s="139" customFormat="1" ht="13.8">
      <c r="A422" s="133" t="s">
        <v>1245</v>
      </c>
      <c r="B422" s="141" t="s">
        <v>40</v>
      </c>
      <c r="C422" s="135" t="s">
        <v>1278</v>
      </c>
      <c r="D422" s="135">
        <v>1000000284</v>
      </c>
      <c r="E422" s="136" t="s">
        <v>1279</v>
      </c>
      <c r="F422" s="137">
        <v>42795</v>
      </c>
      <c r="G422" s="40" t="str">
        <f t="shared" si="84"/>
        <v>Targeted Dealer</v>
      </c>
      <c r="H422" s="40"/>
      <c r="I422" s="41">
        <v>75</v>
      </c>
      <c r="J422" s="41">
        <f t="shared" si="85"/>
        <v>70</v>
      </c>
      <c r="K422" s="43">
        <v>103.5</v>
      </c>
      <c r="L422" s="43">
        <f t="shared" si="86"/>
        <v>-28.5</v>
      </c>
      <c r="M422" s="43">
        <f t="shared" si="87"/>
        <v>147.85714285714286</v>
      </c>
      <c r="N422" s="42">
        <v>183.5</v>
      </c>
      <c r="O422" s="45" t="str">
        <f t="shared" si="88"/>
        <v>Mar</v>
      </c>
      <c r="P422" s="42">
        <f t="shared" si="89"/>
        <v>183.5</v>
      </c>
      <c r="Q422" s="44">
        <f t="shared" si="90"/>
        <v>-80</v>
      </c>
      <c r="R422" s="45">
        <f t="shared" si="91"/>
        <v>-0.43596730245231607</v>
      </c>
      <c r="S422" s="44" t="str">
        <f t="shared" si="92"/>
        <v>DEGROWTH</v>
      </c>
      <c r="T422" s="43">
        <v>98</v>
      </c>
      <c r="U422" s="46" t="str">
        <f t="shared" si="93"/>
        <v>Apr</v>
      </c>
      <c r="V422" s="42">
        <v>98</v>
      </c>
      <c r="W422" s="47">
        <f t="shared" si="94"/>
        <v>5.5</v>
      </c>
      <c r="X422" s="48">
        <f t="shared" si="95"/>
        <v>5.6122448979591733E-2</v>
      </c>
      <c r="Y422" s="47" t="str">
        <f t="shared" si="96"/>
        <v>GROWTH</v>
      </c>
      <c r="Z422" s="138">
        <v>0</v>
      </c>
      <c r="AA422" s="133"/>
      <c r="AB422" s="133" t="s">
        <v>121</v>
      </c>
      <c r="AC422" s="133" t="s">
        <v>1245</v>
      </c>
      <c r="AD422" s="27">
        <f t="shared" si="97"/>
        <v>0</v>
      </c>
    </row>
    <row r="423" spans="1:30" s="139" customFormat="1" ht="13.8">
      <c r="A423" s="133" t="s">
        <v>1245</v>
      </c>
      <c r="B423" s="141" t="s">
        <v>40</v>
      </c>
      <c r="C423" s="135" t="s">
        <v>1254</v>
      </c>
      <c r="D423" s="135">
        <v>1000000285</v>
      </c>
      <c r="E423" s="136" t="s">
        <v>1255</v>
      </c>
      <c r="F423" s="137">
        <v>39226</v>
      </c>
      <c r="G423" s="40" t="str">
        <f t="shared" si="84"/>
        <v>Targeted Dealer</v>
      </c>
      <c r="H423" s="40"/>
      <c r="I423" s="41">
        <v>130</v>
      </c>
      <c r="J423" s="41">
        <f t="shared" si="85"/>
        <v>121.33333333333333</v>
      </c>
      <c r="K423" s="43">
        <v>142.5</v>
      </c>
      <c r="L423" s="43">
        <f t="shared" si="86"/>
        <v>-12.5</v>
      </c>
      <c r="M423" s="43">
        <f t="shared" si="87"/>
        <v>117.44505494505493</v>
      </c>
      <c r="N423" s="42">
        <v>135</v>
      </c>
      <c r="O423" s="45" t="str">
        <f t="shared" si="88"/>
        <v>Mar</v>
      </c>
      <c r="P423" s="42">
        <f t="shared" si="89"/>
        <v>135</v>
      </c>
      <c r="Q423" s="44">
        <f t="shared" si="90"/>
        <v>7.5</v>
      </c>
      <c r="R423" s="45">
        <f t="shared" si="91"/>
        <v>5.555555555555558E-2</v>
      </c>
      <c r="S423" s="44" t="str">
        <f t="shared" si="92"/>
        <v>GROWTH</v>
      </c>
      <c r="T423" s="43">
        <v>208</v>
      </c>
      <c r="U423" s="46" t="str">
        <f t="shared" si="93"/>
        <v>Apr</v>
      </c>
      <c r="V423" s="42">
        <v>208</v>
      </c>
      <c r="W423" s="47">
        <f t="shared" si="94"/>
        <v>-65.5</v>
      </c>
      <c r="X423" s="48">
        <f t="shared" si="95"/>
        <v>-0.31490384615384615</v>
      </c>
      <c r="Y423" s="47" t="str">
        <f t="shared" si="96"/>
        <v>DEGROWTH</v>
      </c>
      <c r="Z423" s="138">
        <v>0</v>
      </c>
      <c r="AA423" s="133"/>
      <c r="AB423" s="133" t="s">
        <v>121</v>
      </c>
      <c r="AC423" s="133" t="s">
        <v>1245</v>
      </c>
      <c r="AD423" s="27">
        <f t="shared" si="97"/>
        <v>0</v>
      </c>
    </row>
    <row r="424" spans="1:30" s="139" customFormat="1" ht="13.8">
      <c r="A424" s="133" t="s">
        <v>1245</v>
      </c>
      <c r="B424" s="141" t="s">
        <v>40</v>
      </c>
      <c r="C424" s="140" t="s">
        <v>1308</v>
      </c>
      <c r="D424" s="135">
        <v>1000003402</v>
      </c>
      <c r="E424" s="140" t="s">
        <v>1309</v>
      </c>
      <c r="F424" s="137">
        <v>44985</v>
      </c>
      <c r="G424" s="40" t="str">
        <f t="shared" si="84"/>
        <v>Targeted Dealer</v>
      </c>
      <c r="H424" s="40"/>
      <c r="I424" s="41">
        <v>13</v>
      </c>
      <c r="J424" s="41">
        <f t="shared" si="85"/>
        <v>12.133333333333333</v>
      </c>
      <c r="K424" s="43">
        <v>26</v>
      </c>
      <c r="L424" s="43">
        <f t="shared" si="86"/>
        <v>-13</v>
      </c>
      <c r="M424" s="43">
        <f t="shared" si="87"/>
        <v>214.28571428571428</v>
      </c>
      <c r="N424" s="42">
        <v>13</v>
      </c>
      <c r="O424" s="45" t="str">
        <f t="shared" si="88"/>
        <v>Mar</v>
      </c>
      <c r="P424" s="42">
        <f t="shared" si="89"/>
        <v>13</v>
      </c>
      <c r="Q424" s="44">
        <f t="shared" si="90"/>
        <v>13</v>
      </c>
      <c r="R424" s="45">
        <f t="shared" si="91"/>
        <v>1</v>
      </c>
      <c r="S424" s="44" t="str">
        <f t="shared" si="92"/>
        <v>GROWTH</v>
      </c>
      <c r="T424" s="43">
        <v>0</v>
      </c>
      <c r="U424" s="46" t="str">
        <f t="shared" si="93"/>
        <v>Apr</v>
      </c>
      <c r="V424" s="42">
        <v>0</v>
      </c>
      <c r="W424" s="47">
        <f t="shared" si="94"/>
        <v>26</v>
      </c>
      <c r="X424" s="48">
        <f t="shared" si="95"/>
        <v>0</v>
      </c>
      <c r="Y424" s="47" t="b">
        <f t="shared" si="96"/>
        <v>0</v>
      </c>
      <c r="Z424" s="138">
        <v>0</v>
      </c>
      <c r="AA424" s="133"/>
      <c r="AB424" s="133" t="s">
        <v>121</v>
      </c>
      <c r="AC424" s="133" t="s">
        <v>1245</v>
      </c>
      <c r="AD424" s="27">
        <f t="shared" si="97"/>
        <v>0</v>
      </c>
    </row>
    <row r="425" spans="1:30" s="139" customFormat="1" ht="13.8">
      <c r="A425" s="133" t="s">
        <v>1245</v>
      </c>
      <c r="B425" s="141" t="s">
        <v>40</v>
      </c>
      <c r="C425" s="141" t="s">
        <v>1324</v>
      </c>
      <c r="D425" s="141">
        <v>1000003805</v>
      </c>
      <c r="E425" s="141" t="s">
        <v>1309</v>
      </c>
      <c r="F425" s="137">
        <v>45288</v>
      </c>
      <c r="G425" s="40" t="str">
        <f t="shared" si="84"/>
        <v>Targeted Dealer</v>
      </c>
      <c r="H425" s="40"/>
      <c r="I425" s="41">
        <v>13</v>
      </c>
      <c r="J425" s="41">
        <f t="shared" si="85"/>
        <v>12.133333333333333</v>
      </c>
      <c r="K425" s="43">
        <v>13</v>
      </c>
      <c r="L425" s="43">
        <f t="shared" si="86"/>
        <v>0</v>
      </c>
      <c r="M425" s="43">
        <f t="shared" si="87"/>
        <v>107.14285714285714</v>
      </c>
      <c r="N425" s="42">
        <v>12.5</v>
      </c>
      <c r="O425" s="45" t="str">
        <f t="shared" si="88"/>
        <v>Mar</v>
      </c>
      <c r="P425" s="42">
        <f t="shared" si="89"/>
        <v>12.5</v>
      </c>
      <c r="Q425" s="44">
        <f t="shared" si="90"/>
        <v>0.5</v>
      </c>
      <c r="R425" s="45">
        <f t="shared" si="91"/>
        <v>4.0000000000000036E-2</v>
      </c>
      <c r="S425" s="44" t="str">
        <f t="shared" si="92"/>
        <v>GROWTH</v>
      </c>
      <c r="T425" s="43">
        <v>25</v>
      </c>
      <c r="U425" s="46" t="str">
        <f t="shared" si="93"/>
        <v>Apr</v>
      </c>
      <c r="V425" s="42">
        <v>25</v>
      </c>
      <c r="W425" s="47">
        <f t="shared" si="94"/>
        <v>-12</v>
      </c>
      <c r="X425" s="48">
        <f t="shared" si="95"/>
        <v>-0.48</v>
      </c>
      <c r="Y425" s="47" t="str">
        <f t="shared" si="96"/>
        <v>DEGROWTH</v>
      </c>
      <c r="Z425" s="138">
        <v>0</v>
      </c>
      <c r="AA425" s="133"/>
      <c r="AB425" s="133" t="s">
        <v>121</v>
      </c>
      <c r="AC425" s="133" t="s">
        <v>1245</v>
      </c>
      <c r="AD425" s="27">
        <f t="shared" si="97"/>
        <v>0</v>
      </c>
    </row>
    <row r="426" spans="1:30" s="139" customFormat="1" ht="13.8">
      <c r="A426" s="133" t="s">
        <v>1245</v>
      </c>
      <c r="B426" s="141" t="s">
        <v>40</v>
      </c>
      <c r="C426" s="135" t="s">
        <v>1282</v>
      </c>
      <c r="D426" s="135">
        <v>1000000286</v>
      </c>
      <c r="E426" s="136" t="s">
        <v>1283</v>
      </c>
      <c r="F426" s="137">
        <v>43173</v>
      </c>
      <c r="G426" s="40" t="str">
        <f t="shared" si="84"/>
        <v>Targeted Dealer</v>
      </c>
      <c r="H426" s="40"/>
      <c r="I426" s="41">
        <v>130</v>
      </c>
      <c r="J426" s="41">
        <f t="shared" si="85"/>
        <v>121.33333333333333</v>
      </c>
      <c r="K426" s="43">
        <v>212.5</v>
      </c>
      <c r="L426" s="43">
        <f t="shared" si="86"/>
        <v>-82.5</v>
      </c>
      <c r="M426" s="43">
        <f t="shared" si="87"/>
        <v>175.13736263736263</v>
      </c>
      <c r="N426" s="42">
        <v>148</v>
      </c>
      <c r="O426" s="45" t="str">
        <f t="shared" si="88"/>
        <v>Mar</v>
      </c>
      <c r="P426" s="42">
        <f t="shared" si="89"/>
        <v>148</v>
      </c>
      <c r="Q426" s="44">
        <f t="shared" si="90"/>
        <v>64.5</v>
      </c>
      <c r="R426" s="45">
        <f t="shared" si="91"/>
        <v>0.43581081081081074</v>
      </c>
      <c r="S426" s="44" t="str">
        <f t="shared" si="92"/>
        <v>GROWTH</v>
      </c>
      <c r="T426" s="43">
        <v>134</v>
      </c>
      <c r="U426" s="46" t="str">
        <f t="shared" si="93"/>
        <v>Apr</v>
      </c>
      <c r="V426" s="42">
        <v>134</v>
      </c>
      <c r="W426" s="47">
        <f t="shared" si="94"/>
        <v>78.5</v>
      </c>
      <c r="X426" s="48">
        <f t="shared" si="95"/>
        <v>0.58582089552238803</v>
      </c>
      <c r="Y426" s="47" t="str">
        <f t="shared" si="96"/>
        <v>GROWTH</v>
      </c>
      <c r="Z426" s="138">
        <v>0</v>
      </c>
      <c r="AA426" s="133"/>
      <c r="AB426" s="133" t="s">
        <v>121</v>
      </c>
      <c r="AC426" s="133" t="s">
        <v>1245</v>
      </c>
      <c r="AD426" s="27">
        <f t="shared" si="97"/>
        <v>0</v>
      </c>
    </row>
    <row r="427" spans="1:30" s="139" customFormat="1" ht="13.8">
      <c r="A427" s="133" t="s">
        <v>1245</v>
      </c>
      <c r="B427" s="141" t="s">
        <v>40</v>
      </c>
      <c r="C427" s="135" t="s">
        <v>1268</v>
      </c>
      <c r="D427" s="135">
        <v>1000000287</v>
      </c>
      <c r="E427" s="136" t="s">
        <v>1269</v>
      </c>
      <c r="F427" s="137">
        <v>41802</v>
      </c>
      <c r="G427" s="40" t="str">
        <f t="shared" si="84"/>
        <v>Targeted Dealer</v>
      </c>
      <c r="H427" s="40"/>
      <c r="I427" s="41">
        <v>145</v>
      </c>
      <c r="J427" s="41">
        <f t="shared" si="85"/>
        <v>135.33333333333331</v>
      </c>
      <c r="K427" s="43">
        <v>221</v>
      </c>
      <c r="L427" s="43">
        <f t="shared" si="86"/>
        <v>-76</v>
      </c>
      <c r="M427" s="43">
        <f t="shared" si="87"/>
        <v>163.30049261083747</v>
      </c>
      <c r="N427" s="42">
        <v>208</v>
      </c>
      <c r="O427" s="45" t="str">
        <f t="shared" si="88"/>
        <v>Mar</v>
      </c>
      <c r="P427" s="42">
        <f t="shared" si="89"/>
        <v>208</v>
      </c>
      <c r="Q427" s="44">
        <f t="shared" si="90"/>
        <v>13</v>
      </c>
      <c r="R427" s="45">
        <f t="shared" si="91"/>
        <v>6.25E-2</v>
      </c>
      <c r="S427" s="44" t="str">
        <f t="shared" si="92"/>
        <v>GROWTH</v>
      </c>
      <c r="T427" s="43">
        <v>169</v>
      </c>
      <c r="U427" s="46" t="str">
        <f t="shared" si="93"/>
        <v>Apr</v>
      </c>
      <c r="V427" s="42">
        <v>169</v>
      </c>
      <c r="W427" s="47">
        <f t="shared" si="94"/>
        <v>52</v>
      </c>
      <c r="X427" s="48">
        <f t="shared" si="95"/>
        <v>0.30769230769230771</v>
      </c>
      <c r="Y427" s="47" t="str">
        <f t="shared" si="96"/>
        <v>GROWTH</v>
      </c>
      <c r="Z427" s="138">
        <v>0</v>
      </c>
      <c r="AA427" s="133"/>
      <c r="AB427" s="133" t="s">
        <v>121</v>
      </c>
      <c r="AC427" s="133" t="s">
        <v>1245</v>
      </c>
      <c r="AD427" s="27">
        <f t="shared" si="97"/>
        <v>0</v>
      </c>
    </row>
    <row r="428" spans="1:30" s="139" customFormat="1" ht="13.8">
      <c r="A428" s="133" t="s">
        <v>1245</v>
      </c>
      <c r="B428" s="141" t="s">
        <v>40</v>
      </c>
      <c r="C428" s="140" t="s">
        <v>1310</v>
      </c>
      <c r="D428" s="135">
        <v>1000003483</v>
      </c>
      <c r="E428" s="140" t="s">
        <v>1311</v>
      </c>
      <c r="F428" s="137">
        <v>45021</v>
      </c>
      <c r="G428" s="40" t="str">
        <f t="shared" si="84"/>
        <v>Targeted Dealer</v>
      </c>
      <c r="H428" s="40"/>
      <c r="I428" s="41">
        <v>34</v>
      </c>
      <c r="J428" s="41">
        <f t="shared" si="85"/>
        <v>31.733333333333334</v>
      </c>
      <c r="K428" s="43">
        <v>54.5</v>
      </c>
      <c r="L428" s="43">
        <f t="shared" si="86"/>
        <v>-20.5</v>
      </c>
      <c r="M428" s="43">
        <f t="shared" si="87"/>
        <v>171.74369747899158</v>
      </c>
      <c r="N428" s="42">
        <v>34</v>
      </c>
      <c r="O428" s="45" t="str">
        <f t="shared" si="88"/>
        <v>Mar</v>
      </c>
      <c r="P428" s="42">
        <f t="shared" si="89"/>
        <v>34</v>
      </c>
      <c r="Q428" s="44">
        <f t="shared" si="90"/>
        <v>20.5</v>
      </c>
      <c r="R428" s="45">
        <f t="shared" si="91"/>
        <v>0.60294117647058831</v>
      </c>
      <c r="S428" s="44" t="str">
        <f t="shared" si="92"/>
        <v>GROWTH</v>
      </c>
      <c r="T428" s="43">
        <v>12</v>
      </c>
      <c r="U428" s="46" t="str">
        <f t="shared" si="93"/>
        <v>Apr</v>
      </c>
      <c r="V428" s="42">
        <v>12</v>
      </c>
      <c r="W428" s="47">
        <f t="shared" si="94"/>
        <v>42.5</v>
      </c>
      <c r="X428" s="48">
        <f t="shared" si="95"/>
        <v>3.541666666666667</v>
      </c>
      <c r="Y428" s="47" t="str">
        <f t="shared" si="96"/>
        <v>GROWTH</v>
      </c>
      <c r="Z428" s="138">
        <v>0</v>
      </c>
      <c r="AA428" s="133"/>
      <c r="AB428" s="133" t="s">
        <v>121</v>
      </c>
      <c r="AC428" s="133" t="s">
        <v>1245</v>
      </c>
      <c r="AD428" s="27">
        <f t="shared" si="97"/>
        <v>0</v>
      </c>
    </row>
    <row r="429" spans="1:30" s="139" customFormat="1" ht="13.8">
      <c r="A429" s="133" t="s">
        <v>1245</v>
      </c>
      <c r="B429" s="141" t="s">
        <v>40</v>
      </c>
      <c r="C429" s="135" t="s">
        <v>1298</v>
      </c>
      <c r="D429" s="135">
        <v>1000002621</v>
      </c>
      <c r="E429" s="136" t="s">
        <v>1299</v>
      </c>
      <c r="F429" s="137">
        <v>44628</v>
      </c>
      <c r="G429" s="40" t="str">
        <f t="shared" si="84"/>
        <v>Targeted Dealer</v>
      </c>
      <c r="H429" s="40"/>
      <c r="I429" s="41">
        <v>180</v>
      </c>
      <c r="J429" s="41">
        <f t="shared" si="85"/>
        <v>168</v>
      </c>
      <c r="K429" s="43">
        <v>130</v>
      </c>
      <c r="L429" s="43">
        <f t="shared" si="86"/>
        <v>50</v>
      </c>
      <c r="M429" s="43">
        <f t="shared" si="87"/>
        <v>77.38095238095238</v>
      </c>
      <c r="N429" s="42">
        <v>163.6</v>
      </c>
      <c r="O429" s="45" t="str">
        <f t="shared" si="88"/>
        <v>Mar</v>
      </c>
      <c r="P429" s="42">
        <f t="shared" si="89"/>
        <v>163.6</v>
      </c>
      <c r="Q429" s="44">
        <f t="shared" si="90"/>
        <v>-33.599999999999994</v>
      </c>
      <c r="R429" s="45">
        <f t="shared" si="91"/>
        <v>-0.20537897310513442</v>
      </c>
      <c r="S429" s="44" t="str">
        <f t="shared" si="92"/>
        <v>DEGROWTH</v>
      </c>
      <c r="T429" s="43">
        <v>108.5</v>
      </c>
      <c r="U429" s="46" t="str">
        <f t="shared" si="93"/>
        <v>Apr</v>
      </c>
      <c r="V429" s="42">
        <v>108.5</v>
      </c>
      <c r="W429" s="47">
        <f t="shared" si="94"/>
        <v>21.5</v>
      </c>
      <c r="X429" s="48">
        <f t="shared" si="95"/>
        <v>0.19815668202764969</v>
      </c>
      <c r="Y429" s="47" t="str">
        <f t="shared" si="96"/>
        <v>GROWTH</v>
      </c>
      <c r="Z429" s="138">
        <v>0</v>
      </c>
      <c r="AA429" s="133"/>
      <c r="AB429" s="133" t="s">
        <v>121</v>
      </c>
      <c r="AC429" s="133" t="s">
        <v>1245</v>
      </c>
      <c r="AD429" s="27">
        <f t="shared" si="97"/>
        <v>0</v>
      </c>
    </row>
    <row r="430" spans="1:30" s="139" customFormat="1" ht="13.8">
      <c r="A430" s="133" t="s">
        <v>1245</v>
      </c>
      <c r="B430" s="141" t="s">
        <v>40</v>
      </c>
      <c r="C430" s="140" t="s">
        <v>1314</v>
      </c>
      <c r="D430" s="135">
        <v>1000003615</v>
      </c>
      <c r="E430" s="140" t="s">
        <v>1315</v>
      </c>
      <c r="F430" s="137">
        <v>45107</v>
      </c>
      <c r="G430" s="40" t="str">
        <f t="shared" si="84"/>
        <v>Targeted Dealer</v>
      </c>
      <c r="H430" s="40"/>
      <c r="I430" s="41">
        <v>26</v>
      </c>
      <c r="J430" s="41">
        <f t="shared" si="85"/>
        <v>24.266666666666666</v>
      </c>
      <c r="K430" s="43">
        <v>25.5</v>
      </c>
      <c r="L430" s="43">
        <f t="shared" si="86"/>
        <v>0.5</v>
      </c>
      <c r="M430" s="43">
        <f t="shared" si="87"/>
        <v>105.08241758241758</v>
      </c>
      <c r="N430" s="42">
        <v>26</v>
      </c>
      <c r="O430" s="45" t="str">
        <f t="shared" si="88"/>
        <v>Mar</v>
      </c>
      <c r="P430" s="42">
        <f t="shared" si="89"/>
        <v>26</v>
      </c>
      <c r="Q430" s="44">
        <f t="shared" si="90"/>
        <v>-0.5</v>
      </c>
      <c r="R430" s="45">
        <f t="shared" si="91"/>
        <v>-1.9230769230769273E-2</v>
      </c>
      <c r="S430" s="44" t="str">
        <f t="shared" si="92"/>
        <v>DEGROWTH</v>
      </c>
      <c r="T430" s="43">
        <v>24.5</v>
      </c>
      <c r="U430" s="46" t="str">
        <f t="shared" si="93"/>
        <v>Apr</v>
      </c>
      <c r="V430" s="42">
        <v>24.5</v>
      </c>
      <c r="W430" s="47">
        <f t="shared" si="94"/>
        <v>1</v>
      </c>
      <c r="X430" s="48">
        <f t="shared" si="95"/>
        <v>4.081632653061229E-2</v>
      </c>
      <c r="Y430" s="47" t="str">
        <f t="shared" si="96"/>
        <v>GROWTH</v>
      </c>
      <c r="Z430" s="138">
        <v>0</v>
      </c>
      <c r="AA430" s="133"/>
      <c r="AB430" s="133" t="s">
        <v>121</v>
      </c>
      <c r="AC430" s="133" t="s">
        <v>1245</v>
      </c>
      <c r="AD430" s="27">
        <f t="shared" si="97"/>
        <v>0</v>
      </c>
    </row>
    <row r="431" spans="1:30" s="139" customFormat="1" ht="13.8">
      <c r="A431" s="133" t="s">
        <v>1245</v>
      </c>
      <c r="B431" s="141" t="s">
        <v>40</v>
      </c>
      <c r="C431" s="141" t="s">
        <v>1320</v>
      </c>
      <c r="D431" s="141">
        <v>1000003799</v>
      </c>
      <c r="E431" s="141" t="s">
        <v>1321</v>
      </c>
      <c r="F431" s="137">
        <v>45283</v>
      </c>
      <c r="G431" s="40" t="str">
        <f t="shared" si="84"/>
        <v>Targeted Dealer</v>
      </c>
      <c r="H431" s="40"/>
      <c r="I431" s="41">
        <v>50</v>
      </c>
      <c r="J431" s="41">
        <f t="shared" si="85"/>
        <v>46.666666666666671</v>
      </c>
      <c r="K431" s="43">
        <v>91</v>
      </c>
      <c r="L431" s="43">
        <f t="shared" si="86"/>
        <v>-41</v>
      </c>
      <c r="M431" s="43">
        <f t="shared" si="87"/>
        <v>194.99999999999997</v>
      </c>
      <c r="N431" s="42">
        <v>65</v>
      </c>
      <c r="O431" s="45" t="str">
        <f t="shared" si="88"/>
        <v>Mar</v>
      </c>
      <c r="P431" s="42">
        <f t="shared" si="89"/>
        <v>65</v>
      </c>
      <c r="Q431" s="44">
        <f t="shared" si="90"/>
        <v>26</v>
      </c>
      <c r="R431" s="45">
        <f t="shared" si="91"/>
        <v>0.39999999999999991</v>
      </c>
      <c r="S431" s="44" t="str">
        <f t="shared" si="92"/>
        <v>GROWTH</v>
      </c>
      <c r="T431" s="43">
        <v>129</v>
      </c>
      <c r="U431" s="46" t="str">
        <f t="shared" si="93"/>
        <v>Apr</v>
      </c>
      <c r="V431" s="42">
        <v>129</v>
      </c>
      <c r="W431" s="47">
        <f t="shared" si="94"/>
        <v>-38</v>
      </c>
      <c r="X431" s="48">
        <f t="shared" si="95"/>
        <v>-0.29457364341085268</v>
      </c>
      <c r="Y431" s="47" t="str">
        <f t="shared" si="96"/>
        <v>DEGROWTH</v>
      </c>
      <c r="Z431" s="138">
        <v>0</v>
      </c>
      <c r="AA431" s="133"/>
      <c r="AB431" s="133" t="s">
        <v>121</v>
      </c>
      <c r="AC431" s="133" t="s">
        <v>1245</v>
      </c>
      <c r="AD431" s="27">
        <f t="shared" si="97"/>
        <v>0</v>
      </c>
    </row>
    <row r="432" spans="1:30" s="139" customFormat="1" ht="13.8">
      <c r="A432" s="138" t="s">
        <v>1245</v>
      </c>
      <c r="B432" s="144" t="s">
        <v>40</v>
      </c>
      <c r="C432" s="144" t="s">
        <v>1327</v>
      </c>
      <c r="D432" s="144">
        <v>1000003846</v>
      </c>
      <c r="E432" s="144" t="s">
        <v>1328</v>
      </c>
      <c r="F432" s="145">
        <v>45322</v>
      </c>
      <c r="G432" s="40" t="str">
        <f t="shared" si="84"/>
        <v>Targeted Dealer</v>
      </c>
      <c r="H432" s="40"/>
      <c r="I432" s="41">
        <v>400</v>
      </c>
      <c r="J432" s="41">
        <f t="shared" si="85"/>
        <v>373.33333333333337</v>
      </c>
      <c r="K432" s="43">
        <v>415.5</v>
      </c>
      <c r="L432" s="43">
        <f t="shared" si="86"/>
        <v>-15.5</v>
      </c>
      <c r="M432" s="43">
        <f t="shared" si="87"/>
        <v>111.29464285714285</v>
      </c>
      <c r="N432" s="42">
        <v>412.5</v>
      </c>
      <c r="O432" s="45" t="str">
        <f t="shared" si="88"/>
        <v>Mar</v>
      </c>
      <c r="P432" s="42">
        <f t="shared" si="89"/>
        <v>412.5</v>
      </c>
      <c r="Q432" s="44">
        <f t="shared" si="90"/>
        <v>3</v>
      </c>
      <c r="R432" s="45">
        <f t="shared" si="91"/>
        <v>7.2727272727273196E-3</v>
      </c>
      <c r="S432" s="44" t="str">
        <f t="shared" si="92"/>
        <v>GROWTH</v>
      </c>
      <c r="T432" s="43">
        <v>221</v>
      </c>
      <c r="U432" s="46" t="str">
        <f t="shared" si="93"/>
        <v>Apr</v>
      </c>
      <c r="V432" s="42">
        <v>221</v>
      </c>
      <c r="W432" s="47">
        <f t="shared" si="94"/>
        <v>194.5</v>
      </c>
      <c r="X432" s="48">
        <f t="shared" si="95"/>
        <v>0.88009049773755654</v>
      </c>
      <c r="Y432" s="47" t="str">
        <f t="shared" si="96"/>
        <v>GROWTH</v>
      </c>
      <c r="Z432" s="138">
        <v>0</v>
      </c>
      <c r="AA432" s="133"/>
      <c r="AB432" s="133" t="s">
        <v>121</v>
      </c>
      <c r="AC432" s="138" t="s">
        <v>1245</v>
      </c>
      <c r="AD432" s="27">
        <f t="shared" si="97"/>
        <v>0</v>
      </c>
    </row>
    <row r="433" spans="1:30" s="139" customFormat="1" ht="13.8">
      <c r="A433" s="133" t="s">
        <v>1245</v>
      </c>
      <c r="B433" s="141" t="s">
        <v>40</v>
      </c>
      <c r="C433" s="135" t="s">
        <v>1256</v>
      </c>
      <c r="D433" s="135">
        <v>1000000288</v>
      </c>
      <c r="E433" s="136" t="s">
        <v>1257</v>
      </c>
      <c r="F433" s="137">
        <v>39398</v>
      </c>
      <c r="G433" s="40" t="str">
        <f t="shared" si="84"/>
        <v>Targeted Dealer</v>
      </c>
      <c r="H433" s="40"/>
      <c r="I433" s="41">
        <v>110</v>
      </c>
      <c r="J433" s="41">
        <f t="shared" si="85"/>
        <v>102.66666666666666</v>
      </c>
      <c r="K433" s="43">
        <v>129.5</v>
      </c>
      <c r="L433" s="43">
        <f t="shared" si="86"/>
        <v>-19.5</v>
      </c>
      <c r="M433" s="43">
        <f t="shared" si="87"/>
        <v>126.13636363636364</v>
      </c>
      <c r="N433" s="42">
        <v>103.5</v>
      </c>
      <c r="O433" s="45" t="str">
        <f t="shared" si="88"/>
        <v>Mar</v>
      </c>
      <c r="P433" s="42">
        <f t="shared" si="89"/>
        <v>103.5</v>
      </c>
      <c r="Q433" s="44">
        <f t="shared" si="90"/>
        <v>26</v>
      </c>
      <c r="R433" s="45">
        <f t="shared" si="91"/>
        <v>0.25120772946859904</v>
      </c>
      <c r="S433" s="44" t="str">
        <f t="shared" si="92"/>
        <v>GROWTH</v>
      </c>
      <c r="T433" s="43">
        <v>78</v>
      </c>
      <c r="U433" s="46" t="str">
        <f t="shared" si="93"/>
        <v>Apr</v>
      </c>
      <c r="V433" s="42">
        <v>78</v>
      </c>
      <c r="W433" s="47">
        <f t="shared" si="94"/>
        <v>51.5</v>
      </c>
      <c r="X433" s="48">
        <f t="shared" si="95"/>
        <v>0.66025641025641035</v>
      </c>
      <c r="Y433" s="47" t="str">
        <f t="shared" si="96"/>
        <v>GROWTH</v>
      </c>
      <c r="Z433" s="138">
        <v>0</v>
      </c>
      <c r="AA433" s="133"/>
      <c r="AB433" s="133" t="s">
        <v>121</v>
      </c>
      <c r="AC433" s="133" t="s">
        <v>1245</v>
      </c>
      <c r="AD433" s="27">
        <f t="shared" si="97"/>
        <v>0</v>
      </c>
    </row>
    <row r="434" spans="1:30" s="139" customFormat="1" ht="13.8">
      <c r="A434" s="133" t="s">
        <v>1245</v>
      </c>
      <c r="B434" s="141" t="s">
        <v>40</v>
      </c>
      <c r="C434" s="135" t="s">
        <v>1288</v>
      </c>
      <c r="D434" s="135">
        <v>1000000290</v>
      </c>
      <c r="E434" s="136" t="s">
        <v>1289</v>
      </c>
      <c r="F434" s="137">
        <v>43540</v>
      </c>
      <c r="G434" s="40" t="str">
        <f t="shared" si="84"/>
        <v>Targeted Dealer</v>
      </c>
      <c r="H434" s="40"/>
      <c r="I434" s="41">
        <v>5</v>
      </c>
      <c r="J434" s="41">
        <f t="shared" si="85"/>
        <v>4.6666666666666661</v>
      </c>
      <c r="K434" s="43">
        <v>0</v>
      </c>
      <c r="L434" s="43">
        <f t="shared" si="86"/>
        <v>5</v>
      </c>
      <c r="M434" s="43">
        <f t="shared" si="87"/>
        <v>0</v>
      </c>
      <c r="N434" s="42">
        <v>5.25</v>
      </c>
      <c r="O434" s="45" t="str">
        <f t="shared" si="88"/>
        <v>Mar</v>
      </c>
      <c r="P434" s="42">
        <f t="shared" si="89"/>
        <v>5.25</v>
      </c>
      <c r="Q434" s="44">
        <f t="shared" si="90"/>
        <v>-5.25</v>
      </c>
      <c r="R434" s="45">
        <f t="shared" si="91"/>
        <v>-1</v>
      </c>
      <c r="S434" s="44" t="str">
        <f t="shared" si="92"/>
        <v>DEGROWTH</v>
      </c>
      <c r="T434" s="43">
        <v>10.5</v>
      </c>
      <c r="U434" s="46" t="str">
        <f t="shared" si="93"/>
        <v>Apr</v>
      </c>
      <c r="V434" s="42">
        <v>10.5</v>
      </c>
      <c r="W434" s="47">
        <f t="shared" si="94"/>
        <v>-10.5</v>
      </c>
      <c r="X434" s="48">
        <f t="shared" si="95"/>
        <v>-1</v>
      </c>
      <c r="Y434" s="47" t="str">
        <f t="shared" si="96"/>
        <v>DEGROWTH</v>
      </c>
      <c r="Z434" s="138">
        <v>0</v>
      </c>
      <c r="AA434" s="133"/>
      <c r="AB434" s="133" t="s">
        <v>121</v>
      </c>
      <c r="AC434" s="133" t="s">
        <v>1245</v>
      </c>
      <c r="AD434" s="27">
        <f t="shared" si="97"/>
        <v>1</v>
      </c>
    </row>
    <row r="435" spans="1:30" s="139" customFormat="1" ht="13.8">
      <c r="A435" s="133" t="s">
        <v>1245</v>
      </c>
      <c r="B435" s="141" t="s">
        <v>40</v>
      </c>
      <c r="C435" s="141" t="s">
        <v>1325</v>
      </c>
      <c r="D435" s="141">
        <v>1000003815</v>
      </c>
      <c r="E435" s="141" t="s">
        <v>1326</v>
      </c>
      <c r="F435" s="143">
        <v>45291</v>
      </c>
      <c r="G435" s="40" t="str">
        <f t="shared" si="84"/>
        <v>Targeted Dealer</v>
      </c>
      <c r="H435" s="40"/>
      <c r="I435" s="41">
        <v>450</v>
      </c>
      <c r="J435" s="41">
        <f t="shared" si="85"/>
        <v>420</v>
      </c>
      <c r="K435" s="43">
        <v>710</v>
      </c>
      <c r="L435" s="43">
        <f t="shared" si="86"/>
        <v>-260</v>
      </c>
      <c r="M435" s="43">
        <f t="shared" si="87"/>
        <v>169.04761904761904</v>
      </c>
      <c r="N435" s="42">
        <v>494</v>
      </c>
      <c r="O435" s="45" t="str">
        <f t="shared" si="88"/>
        <v>Mar</v>
      </c>
      <c r="P435" s="42">
        <f t="shared" si="89"/>
        <v>494</v>
      </c>
      <c r="Q435" s="44">
        <f t="shared" si="90"/>
        <v>216</v>
      </c>
      <c r="R435" s="45">
        <f t="shared" si="91"/>
        <v>0.43724696356275294</v>
      </c>
      <c r="S435" s="44" t="str">
        <f t="shared" si="92"/>
        <v>GROWTH</v>
      </c>
      <c r="T435" s="43">
        <v>415.5</v>
      </c>
      <c r="U435" s="46" t="str">
        <f t="shared" si="93"/>
        <v>Apr</v>
      </c>
      <c r="V435" s="42">
        <v>415.5</v>
      </c>
      <c r="W435" s="47">
        <f t="shared" si="94"/>
        <v>294.5</v>
      </c>
      <c r="X435" s="48">
        <f t="shared" si="95"/>
        <v>0.7087845968712394</v>
      </c>
      <c r="Y435" s="47" t="str">
        <f t="shared" si="96"/>
        <v>GROWTH</v>
      </c>
      <c r="Z435" s="138">
        <v>0</v>
      </c>
      <c r="AA435" s="133"/>
      <c r="AB435" s="133" t="s">
        <v>121</v>
      </c>
      <c r="AC435" s="133" t="s">
        <v>1245</v>
      </c>
      <c r="AD435" s="27">
        <f t="shared" si="97"/>
        <v>0</v>
      </c>
    </row>
    <row r="436" spans="1:30" s="139" customFormat="1" ht="13.8">
      <c r="A436" s="133" t="s">
        <v>1245</v>
      </c>
      <c r="B436" s="141" t="s">
        <v>40</v>
      </c>
      <c r="C436" s="140" t="s">
        <v>1260</v>
      </c>
      <c r="D436" s="135">
        <v>1000000291</v>
      </c>
      <c r="E436" s="136" t="s">
        <v>1261</v>
      </c>
      <c r="F436" s="137">
        <v>41097</v>
      </c>
      <c r="G436" s="40" t="str">
        <f t="shared" si="84"/>
        <v>-</v>
      </c>
      <c r="H436" s="40"/>
      <c r="I436" s="41">
        <v>0</v>
      </c>
      <c r="J436" s="41">
        <f t="shared" si="85"/>
        <v>0</v>
      </c>
      <c r="K436" s="43">
        <v>3.5</v>
      </c>
      <c r="L436" s="43">
        <f t="shared" si="86"/>
        <v>-3.5</v>
      </c>
      <c r="M436" s="43" t="str">
        <f t="shared" si="87"/>
        <v>-</v>
      </c>
      <c r="N436" s="42">
        <v>0</v>
      </c>
      <c r="O436" s="45" t="str">
        <f t="shared" si="88"/>
        <v>Mar</v>
      </c>
      <c r="P436" s="42">
        <f t="shared" si="89"/>
        <v>0</v>
      </c>
      <c r="Q436" s="44">
        <f t="shared" si="90"/>
        <v>3.5</v>
      </c>
      <c r="R436" s="45" t="str">
        <f t="shared" si="91"/>
        <v xml:space="preserve"> </v>
      </c>
      <c r="S436" s="44" t="b">
        <f t="shared" si="92"/>
        <v>0</v>
      </c>
      <c r="T436" s="43">
        <v>0</v>
      </c>
      <c r="U436" s="46" t="str">
        <f t="shared" si="93"/>
        <v>Apr</v>
      </c>
      <c r="V436" s="42">
        <v>0</v>
      </c>
      <c r="W436" s="47">
        <f t="shared" si="94"/>
        <v>3.5</v>
      </c>
      <c r="X436" s="48">
        <f t="shared" si="95"/>
        <v>0</v>
      </c>
      <c r="Y436" s="47" t="b">
        <f t="shared" si="96"/>
        <v>0</v>
      </c>
      <c r="Z436" s="138">
        <v>0</v>
      </c>
      <c r="AA436" s="133"/>
      <c r="AB436" s="133" t="s">
        <v>121</v>
      </c>
      <c r="AC436" s="133" t="s">
        <v>1245</v>
      </c>
      <c r="AD436" s="27">
        <f t="shared" si="97"/>
        <v>0</v>
      </c>
    </row>
    <row r="437" spans="1:30" s="139" customFormat="1" ht="13.8">
      <c r="A437" s="133" t="s">
        <v>1245</v>
      </c>
      <c r="B437" s="141" t="s">
        <v>40</v>
      </c>
      <c r="C437" s="135" t="s">
        <v>1300</v>
      </c>
      <c r="D437" s="135">
        <v>1000002763</v>
      </c>
      <c r="E437" s="136" t="s">
        <v>1301</v>
      </c>
      <c r="F437" s="137">
        <v>44711</v>
      </c>
      <c r="G437" s="40" t="str">
        <f t="shared" si="84"/>
        <v>Targeted Dealer</v>
      </c>
      <c r="H437" s="40"/>
      <c r="I437" s="41">
        <v>46</v>
      </c>
      <c r="J437" s="41">
        <f t="shared" si="85"/>
        <v>42.933333333333337</v>
      </c>
      <c r="K437" s="43">
        <v>20</v>
      </c>
      <c r="L437" s="43">
        <f t="shared" si="86"/>
        <v>26</v>
      </c>
      <c r="M437" s="43">
        <f t="shared" si="87"/>
        <v>46.58385093167702</v>
      </c>
      <c r="N437" s="42">
        <v>0</v>
      </c>
      <c r="O437" s="45" t="str">
        <f t="shared" si="88"/>
        <v>Mar</v>
      </c>
      <c r="P437" s="42">
        <f t="shared" si="89"/>
        <v>0</v>
      </c>
      <c r="Q437" s="44">
        <f t="shared" si="90"/>
        <v>20</v>
      </c>
      <c r="R437" s="45" t="str">
        <f t="shared" si="91"/>
        <v xml:space="preserve"> </v>
      </c>
      <c r="S437" s="44" t="b">
        <f t="shared" si="92"/>
        <v>0</v>
      </c>
      <c r="T437" s="43">
        <v>108</v>
      </c>
      <c r="U437" s="46" t="str">
        <f t="shared" si="93"/>
        <v>Apr</v>
      </c>
      <c r="V437" s="42">
        <v>108</v>
      </c>
      <c r="W437" s="47">
        <f t="shared" si="94"/>
        <v>-88</v>
      </c>
      <c r="X437" s="48">
        <f t="shared" si="95"/>
        <v>-0.81481481481481488</v>
      </c>
      <c r="Y437" s="47" t="str">
        <f t="shared" si="96"/>
        <v>DEGROWTH</v>
      </c>
      <c r="Z437" s="138">
        <v>0</v>
      </c>
      <c r="AA437" s="133"/>
      <c r="AB437" s="133" t="s">
        <v>121</v>
      </c>
      <c r="AC437" s="133" t="s">
        <v>1245</v>
      </c>
      <c r="AD437" s="27">
        <f t="shared" si="97"/>
        <v>0</v>
      </c>
    </row>
    <row r="438" spans="1:30" s="139" customFormat="1" ht="13.8">
      <c r="A438" s="138" t="s">
        <v>1245</v>
      </c>
      <c r="B438" s="144" t="s">
        <v>40</v>
      </c>
      <c r="C438" s="144" t="s">
        <v>1329</v>
      </c>
      <c r="D438" s="144">
        <v>1000003975</v>
      </c>
      <c r="E438" s="144" t="s">
        <v>1330</v>
      </c>
      <c r="F438" s="137">
        <v>45430</v>
      </c>
      <c r="G438" s="40" t="str">
        <f t="shared" si="84"/>
        <v>Targeted Dealer</v>
      </c>
      <c r="H438" s="40"/>
      <c r="I438" s="41">
        <v>50</v>
      </c>
      <c r="J438" s="41">
        <f t="shared" si="85"/>
        <v>46.666666666666671</v>
      </c>
      <c r="K438" s="43">
        <v>26</v>
      </c>
      <c r="L438" s="43">
        <f t="shared" si="86"/>
        <v>24</v>
      </c>
      <c r="M438" s="43">
        <f t="shared" si="87"/>
        <v>55.714285714285708</v>
      </c>
      <c r="N438" s="42">
        <v>52</v>
      </c>
      <c r="O438" s="45" t="str">
        <f t="shared" si="88"/>
        <v>Mar</v>
      </c>
      <c r="P438" s="42">
        <f t="shared" si="89"/>
        <v>52</v>
      </c>
      <c r="Q438" s="44">
        <f t="shared" si="90"/>
        <v>-26</v>
      </c>
      <c r="R438" s="45">
        <f t="shared" si="91"/>
        <v>-0.5</v>
      </c>
      <c r="S438" s="44" t="str">
        <f t="shared" si="92"/>
        <v>DEGROWTH</v>
      </c>
      <c r="T438" s="43">
        <v>38.5</v>
      </c>
      <c r="U438" s="46" t="str">
        <f t="shared" si="93"/>
        <v>Apr</v>
      </c>
      <c r="V438" s="42">
        <v>38.5</v>
      </c>
      <c r="W438" s="47">
        <f t="shared" si="94"/>
        <v>-12.5</v>
      </c>
      <c r="X438" s="48">
        <f t="shared" si="95"/>
        <v>-0.32467532467532467</v>
      </c>
      <c r="Y438" s="47" t="str">
        <f t="shared" si="96"/>
        <v>DEGROWTH</v>
      </c>
      <c r="Z438" s="138">
        <v>0</v>
      </c>
      <c r="AA438" s="133"/>
      <c r="AB438" s="133" t="s">
        <v>121</v>
      </c>
      <c r="AC438" s="138" t="s">
        <v>1245</v>
      </c>
      <c r="AD438" s="27">
        <f t="shared" si="97"/>
        <v>0</v>
      </c>
    </row>
    <row r="439" spans="1:30" s="139" customFormat="1" ht="13.8">
      <c r="A439" s="133" t="s">
        <v>1245</v>
      </c>
      <c r="B439" s="141" t="s">
        <v>40</v>
      </c>
      <c r="C439" s="140" t="s">
        <v>1316</v>
      </c>
      <c r="D439" s="135">
        <v>1000003642</v>
      </c>
      <c r="E439" s="140" t="s">
        <v>1317</v>
      </c>
      <c r="F439" s="137">
        <v>45118</v>
      </c>
      <c r="G439" s="40" t="str">
        <f t="shared" si="84"/>
        <v>Targeted Dealer</v>
      </c>
      <c r="H439" s="40"/>
      <c r="I439" s="41">
        <v>240</v>
      </c>
      <c r="J439" s="41">
        <f t="shared" si="85"/>
        <v>224</v>
      </c>
      <c r="K439" s="43">
        <v>234</v>
      </c>
      <c r="L439" s="43">
        <f t="shared" si="86"/>
        <v>6</v>
      </c>
      <c r="M439" s="43">
        <f t="shared" si="87"/>
        <v>104.46428571428571</v>
      </c>
      <c r="N439" s="42">
        <v>273</v>
      </c>
      <c r="O439" s="45" t="str">
        <f t="shared" si="88"/>
        <v>Mar</v>
      </c>
      <c r="P439" s="42">
        <f t="shared" si="89"/>
        <v>273</v>
      </c>
      <c r="Q439" s="44">
        <f t="shared" si="90"/>
        <v>-39</v>
      </c>
      <c r="R439" s="45">
        <f t="shared" si="91"/>
        <v>-0.1428571428571429</v>
      </c>
      <c r="S439" s="44" t="str">
        <f t="shared" si="92"/>
        <v>DEGROWTH</v>
      </c>
      <c r="T439" s="43">
        <v>139.5</v>
      </c>
      <c r="U439" s="46" t="str">
        <f t="shared" si="93"/>
        <v>Apr</v>
      </c>
      <c r="V439" s="42">
        <v>139.5</v>
      </c>
      <c r="W439" s="47">
        <f t="shared" si="94"/>
        <v>94.5</v>
      </c>
      <c r="X439" s="48">
        <f t="shared" si="95"/>
        <v>0.67741935483870974</v>
      </c>
      <c r="Y439" s="47" t="str">
        <f t="shared" si="96"/>
        <v>GROWTH</v>
      </c>
      <c r="Z439" s="138">
        <v>0</v>
      </c>
      <c r="AA439" s="133"/>
      <c r="AB439" s="133" t="s">
        <v>121</v>
      </c>
      <c r="AC439" s="133" t="s">
        <v>1245</v>
      </c>
      <c r="AD439" s="27">
        <f t="shared" si="97"/>
        <v>0</v>
      </c>
    </row>
    <row r="440" spans="1:30" s="139" customFormat="1" ht="13.8">
      <c r="A440" s="133" t="s">
        <v>1245</v>
      </c>
      <c r="B440" s="141" t="s">
        <v>40</v>
      </c>
      <c r="C440" s="135" t="s">
        <v>1252</v>
      </c>
      <c r="D440" s="135">
        <v>1000000292</v>
      </c>
      <c r="E440" s="136" t="s">
        <v>1253</v>
      </c>
      <c r="F440" s="137">
        <v>38941</v>
      </c>
      <c r="G440" s="40" t="str">
        <f t="shared" si="84"/>
        <v>Targeted Dealer</v>
      </c>
      <c r="H440" s="40"/>
      <c r="I440" s="41">
        <v>950</v>
      </c>
      <c r="J440" s="41">
        <f t="shared" si="85"/>
        <v>886.66666666666674</v>
      </c>
      <c r="K440" s="43">
        <v>737</v>
      </c>
      <c r="L440" s="43">
        <f t="shared" si="86"/>
        <v>213</v>
      </c>
      <c r="M440" s="43">
        <f t="shared" si="87"/>
        <v>83.120300751879697</v>
      </c>
      <c r="N440" s="42">
        <v>849</v>
      </c>
      <c r="O440" s="45" t="str">
        <f t="shared" si="88"/>
        <v>Mar</v>
      </c>
      <c r="P440" s="42">
        <f t="shared" si="89"/>
        <v>849</v>
      </c>
      <c r="Q440" s="44">
        <f t="shared" si="90"/>
        <v>-112</v>
      </c>
      <c r="R440" s="45">
        <f t="shared" si="91"/>
        <v>-0.13191990577149593</v>
      </c>
      <c r="S440" s="44" t="str">
        <f t="shared" si="92"/>
        <v>DEGROWTH</v>
      </c>
      <c r="T440" s="43">
        <v>753.5</v>
      </c>
      <c r="U440" s="46" t="str">
        <f t="shared" si="93"/>
        <v>Apr</v>
      </c>
      <c r="V440" s="42">
        <v>753.5</v>
      </c>
      <c r="W440" s="47">
        <f t="shared" si="94"/>
        <v>-16.5</v>
      </c>
      <c r="X440" s="48">
        <f t="shared" si="95"/>
        <v>-2.1897810218978075E-2</v>
      </c>
      <c r="Y440" s="47" t="str">
        <f t="shared" si="96"/>
        <v>DEGROWTH</v>
      </c>
      <c r="Z440" s="138">
        <v>0</v>
      </c>
      <c r="AA440" s="133"/>
      <c r="AB440" s="133" t="s">
        <v>121</v>
      </c>
      <c r="AC440" s="133" t="s">
        <v>1245</v>
      </c>
      <c r="AD440" s="27">
        <f t="shared" si="97"/>
        <v>0</v>
      </c>
    </row>
    <row r="441" spans="1:30" s="139" customFormat="1" ht="13.8">
      <c r="A441" s="133" t="s">
        <v>1245</v>
      </c>
      <c r="B441" s="141" t="s">
        <v>40</v>
      </c>
      <c r="C441" s="140" t="s">
        <v>1304</v>
      </c>
      <c r="D441" s="135">
        <v>1000003294</v>
      </c>
      <c r="E441" s="140" t="s">
        <v>1305</v>
      </c>
      <c r="F441" s="137">
        <v>44953</v>
      </c>
      <c r="G441" s="40" t="str">
        <f t="shared" si="84"/>
        <v>Targeted Dealer</v>
      </c>
      <c r="H441" s="40"/>
      <c r="I441" s="41">
        <v>160</v>
      </c>
      <c r="J441" s="41">
        <f t="shared" si="85"/>
        <v>149.33333333333331</v>
      </c>
      <c r="K441" s="43">
        <v>167</v>
      </c>
      <c r="L441" s="43">
        <f t="shared" si="86"/>
        <v>-7</v>
      </c>
      <c r="M441" s="43">
        <f t="shared" si="87"/>
        <v>111.83035714285715</v>
      </c>
      <c r="N441" s="42">
        <v>193</v>
      </c>
      <c r="O441" s="45" t="str">
        <f t="shared" si="88"/>
        <v>Mar</v>
      </c>
      <c r="P441" s="42">
        <f t="shared" si="89"/>
        <v>193</v>
      </c>
      <c r="Q441" s="44">
        <f t="shared" si="90"/>
        <v>-26</v>
      </c>
      <c r="R441" s="45">
        <f t="shared" si="91"/>
        <v>-0.13471502590673579</v>
      </c>
      <c r="S441" s="44" t="str">
        <f t="shared" si="92"/>
        <v>DEGROWTH</v>
      </c>
      <c r="T441" s="43">
        <v>130</v>
      </c>
      <c r="U441" s="46" t="str">
        <f t="shared" si="93"/>
        <v>Apr</v>
      </c>
      <c r="V441" s="42">
        <v>130</v>
      </c>
      <c r="W441" s="47">
        <f t="shared" si="94"/>
        <v>37</v>
      </c>
      <c r="X441" s="48">
        <f t="shared" si="95"/>
        <v>0.28461538461538471</v>
      </c>
      <c r="Y441" s="47" t="str">
        <f t="shared" si="96"/>
        <v>GROWTH</v>
      </c>
      <c r="Z441" s="138">
        <v>0</v>
      </c>
      <c r="AA441" s="133"/>
      <c r="AB441" s="133" t="s">
        <v>121</v>
      </c>
      <c r="AC441" s="133" t="s">
        <v>1245</v>
      </c>
      <c r="AD441" s="27">
        <f t="shared" si="97"/>
        <v>0</v>
      </c>
    </row>
    <row r="442" spans="1:30" s="139" customFormat="1" ht="13.8">
      <c r="A442" s="133" t="s">
        <v>1245</v>
      </c>
      <c r="B442" s="141" t="s">
        <v>40</v>
      </c>
      <c r="C442" s="141" t="s">
        <v>1322</v>
      </c>
      <c r="D442" s="141">
        <v>1000003802</v>
      </c>
      <c r="E442" s="141" t="s">
        <v>1323</v>
      </c>
      <c r="F442" s="137">
        <v>45283</v>
      </c>
      <c r="G442" s="40" t="str">
        <f t="shared" si="84"/>
        <v>Targeted Dealer</v>
      </c>
      <c r="H442" s="40"/>
      <c r="I442" s="41">
        <v>300</v>
      </c>
      <c r="J442" s="41">
        <f t="shared" si="85"/>
        <v>280</v>
      </c>
      <c r="K442" s="43">
        <v>234</v>
      </c>
      <c r="L442" s="43">
        <f t="shared" si="86"/>
        <v>66</v>
      </c>
      <c r="M442" s="43">
        <f t="shared" si="87"/>
        <v>83.571428571428584</v>
      </c>
      <c r="N442" s="42">
        <v>300</v>
      </c>
      <c r="O442" s="45" t="str">
        <f t="shared" si="88"/>
        <v>Mar</v>
      </c>
      <c r="P442" s="42">
        <f t="shared" si="89"/>
        <v>300</v>
      </c>
      <c r="Q442" s="44">
        <f t="shared" si="90"/>
        <v>-66</v>
      </c>
      <c r="R442" s="45">
        <f t="shared" si="91"/>
        <v>-0.21999999999999997</v>
      </c>
      <c r="S442" s="44" t="str">
        <f t="shared" si="92"/>
        <v>DEGROWTH</v>
      </c>
      <c r="T442" s="43">
        <v>155.5</v>
      </c>
      <c r="U442" s="46" t="str">
        <f t="shared" si="93"/>
        <v>Apr</v>
      </c>
      <c r="V442" s="42">
        <v>155.5</v>
      </c>
      <c r="W442" s="47">
        <f t="shared" si="94"/>
        <v>78.5</v>
      </c>
      <c r="X442" s="48">
        <f t="shared" si="95"/>
        <v>0.50482315112540199</v>
      </c>
      <c r="Y442" s="47" t="str">
        <f t="shared" si="96"/>
        <v>GROWTH</v>
      </c>
      <c r="Z442" s="138">
        <v>0</v>
      </c>
      <c r="AA442" s="133"/>
      <c r="AB442" s="133" t="s">
        <v>121</v>
      </c>
      <c r="AC442" s="133" t="s">
        <v>1245</v>
      </c>
      <c r="AD442" s="27">
        <f t="shared" si="97"/>
        <v>0</v>
      </c>
    </row>
    <row r="443" spans="1:30" s="139" customFormat="1" ht="13.8">
      <c r="A443" s="133" t="s">
        <v>1245</v>
      </c>
      <c r="B443" s="141" t="s">
        <v>40</v>
      </c>
      <c r="C443" s="135" t="s">
        <v>1258</v>
      </c>
      <c r="D443" s="135">
        <v>1000000295</v>
      </c>
      <c r="E443" s="136" t="s">
        <v>1259</v>
      </c>
      <c r="F443" s="137">
        <v>41092</v>
      </c>
      <c r="G443" s="40" t="str">
        <f t="shared" si="84"/>
        <v>Targeted Dealer</v>
      </c>
      <c r="H443" s="40"/>
      <c r="I443" s="41">
        <v>50</v>
      </c>
      <c r="J443" s="41">
        <f t="shared" si="85"/>
        <v>46.666666666666671</v>
      </c>
      <c r="K443" s="43">
        <v>40</v>
      </c>
      <c r="L443" s="43">
        <f t="shared" si="86"/>
        <v>10</v>
      </c>
      <c r="M443" s="43">
        <f t="shared" si="87"/>
        <v>85.714285714285708</v>
      </c>
      <c r="N443" s="42">
        <v>64.5</v>
      </c>
      <c r="O443" s="45" t="str">
        <f t="shared" si="88"/>
        <v>Mar</v>
      </c>
      <c r="P443" s="42">
        <f t="shared" si="89"/>
        <v>64.5</v>
      </c>
      <c r="Q443" s="44">
        <f t="shared" si="90"/>
        <v>-24.5</v>
      </c>
      <c r="R443" s="45">
        <f t="shared" si="91"/>
        <v>-0.37984496124031009</v>
      </c>
      <c r="S443" s="44" t="str">
        <f t="shared" si="92"/>
        <v>DEGROWTH</v>
      </c>
      <c r="T443" s="43">
        <v>53.5</v>
      </c>
      <c r="U443" s="46" t="str">
        <f t="shared" si="93"/>
        <v>Apr</v>
      </c>
      <c r="V443" s="42">
        <v>53.5</v>
      </c>
      <c r="W443" s="47">
        <f t="shared" si="94"/>
        <v>-13.5</v>
      </c>
      <c r="X443" s="48">
        <f t="shared" si="95"/>
        <v>-0.25233644859813087</v>
      </c>
      <c r="Y443" s="47" t="str">
        <f t="shared" si="96"/>
        <v>DEGROWTH</v>
      </c>
      <c r="Z443" s="138">
        <v>0</v>
      </c>
      <c r="AA443" s="133"/>
      <c r="AB443" s="133" t="s">
        <v>121</v>
      </c>
      <c r="AC443" s="133" t="s">
        <v>1245</v>
      </c>
      <c r="AD443" s="27">
        <f t="shared" si="97"/>
        <v>0</v>
      </c>
    </row>
    <row r="444" spans="1:30" s="139" customFormat="1" ht="13.8">
      <c r="A444" s="133" t="s">
        <v>1245</v>
      </c>
      <c r="B444" s="141" t="s">
        <v>40</v>
      </c>
      <c r="C444" s="135" t="s">
        <v>1290</v>
      </c>
      <c r="D444" s="135">
        <v>1000000297</v>
      </c>
      <c r="E444" s="136" t="s">
        <v>1291</v>
      </c>
      <c r="F444" s="137">
        <v>43805</v>
      </c>
      <c r="G444" s="40" t="str">
        <f t="shared" si="84"/>
        <v>Targeted Dealer</v>
      </c>
      <c r="H444" s="40"/>
      <c r="I444" s="41">
        <v>80</v>
      </c>
      <c r="J444" s="41">
        <f t="shared" si="85"/>
        <v>74.666666666666657</v>
      </c>
      <c r="K444" s="43">
        <v>80.5</v>
      </c>
      <c r="L444" s="43">
        <f t="shared" si="86"/>
        <v>-0.5</v>
      </c>
      <c r="M444" s="43">
        <f t="shared" si="87"/>
        <v>107.81250000000001</v>
      </c>
      <c r="N444" s="42">
        <v>83.5</v>
      </c>
      <c r="O444" s="45" t="str">
        <f t="shared" si="88"/>
        <v>Mar</v>
      </c>
      <c r="P444" s="42">
        <f t="shared" si="89"/>
        <v>83.5</v>
      </c>
      <c r="Q444" s="44">
        <f t="shared" si="90"/>
        <v>-3</v>
      </c>
      <c r="R444" s="45">
        <f t="shared" si="91"/>
        <v>-3.59281437125748E-2</v>
      </c>
      <c r="S444" s="44" t="str">
        <f t="shared" si="92"/>
        <v>DEGROWTH</v>
      </c>
      <c r="T444" s="43">
        <v>0</v>
      </c>
      <c r="U444" s="46" t="str">
        <f t="shared" si="93"/>
        <v>Apr</v>
      </c>
      <c r="V444" s="42">
        <v>0</v>
      </c>
      <c r="W444" s="47">
        <f t="shared" si="94"/>
        <v>80.5</v>
      </c>
      <c r="X444" s="48">
        <f t="shared" si="95"/>
        <v>0</v>
      </c>
      <c r="Y444" s="47" t="b">
        <f t="shared" si="96"/>
        <v>0</v>
      </c>
      <c r="Z444" s="138">
        <v>0</v>
      </c>
      <c r="AA444" s="133"/>
      <c r="AB444" s="133" t="s">
        <v>121</v>
      </c>
      <c r="AC444" s="133" t="s">
        <v>1245</v>
      </c>
      <c r="AD444" s="27">
        <f t="shared" si="97"/>
        <v>0</v>
      </c>
    </row>
    <row r="445" spans="1:30" s="139" customFormat="1" ht="13.8">
      <c r="A445" s="133" t="s">
        <v>1245</v>
      </c>
      <c r="B445" s="141" t="s">
        <v>40</v>
      </c>
      <c r="C445" s="135" t="s">
        <v>1280</v>
      </c>
      <c r="D445" s="135">
        <v>1000000298</v>
      </c>
      <c r="E445" s="136" t="s">
        <v>1281</v>
      </c>
      <c r="F445" s="137">
        <v>42826</v>
      </c>
      <c r="G445" s="40" t="str">
        <f t="shared" si="84"/>
        <v>Targeted Dealer</v>
      </c>
      <c r="H445" s="40"/>
      <c r="I445" s="41">
        <v>1150</v>
      </c>
      <c r="J445" s="41">
        <f t="shared" si="85"/>
        <v>1073.3333333333335</v>
      </c>
      <c r="K445" s="43">
        <v>991.5</v>
      </c>
      <c r="L445" s="43">
        <f t="shared" si="86"/>
        <v>158.5</v>
      </c>
      <c r="M445" s="43">
        <f t="shared" si="87"/>
        <v>92.375776397515523</v>
      </c>
      <c r="N445" s="42">
        <v>1088.5</v>
      </c>
      <c r="O445" s="45" t="str">
        <f t="shared" si="88"/>
        <v>Mar</v>
      </c>
      <c r="P445" s="42">
        <f t="shared" si="89"/>
        <v>1088.5</v>
      </c>
      <c r="Q445" s="44">
        <f t="shared" si="90"/>
        <v>-97</v>
      </c>
      <c r="R445" s="45">
        <f t="shared" si="91"/>
        <v>-8.9113458888378516E-2</v>
      </c>
      <c r="S445" s="44" t="str">
        <f t="shared" si="92"/>
        <v>DEGROWTH</v>
      </c>
      <c r="T445" s="43">
        <v>891</v>
      </c>
      <c r="U445" s="46" t="str">
        <f t="shared" si="93"/>
        <v>Apr</v>
      </c>
      <c r="V445" s="42">
        <v>891</v>
      </c>
      <c r="W445" s="47">
        <f t="shared" si="94"/>
        <v>100.5</v>
      </c>
      <c r="X445" s="48">
        <f t="shared" si="95"/>
        <v>0.11279461279461289</v>
      </c>
      <c r="Y445" s="47" t="str">
        <f t="shared" si="96"/>
        <v>GROWTH</v>
      </c>
      <c r="Z445" s="138">
        <v>0</v>
      </c>
      <c r="AA445" s="133"/>
      <c r="AB445" s="133" t="s">
        <v>121</v>
      </c>
      <c r="AC445" s="133" t="s">
        <v>1245</v>
      </c>
      <c r="AD445" s="27">
        <f t="shared" si="97"/>
        <v>0</v>
      </c>
    </row>
    <row r="446" spans="1:30" s="139" customFormat="1" ht="13.8">
      <c r="A446" s="133" t="s">
        <v>1245</v>
      </c>
      <c r="B446" s="141" t="s">
        <v>40</v>
      </c>
      <c r="C446" s="135" t="s">
        <v>1272</v>
      </c>
      <c r="D446" s="135">
        <v>1000000299</v>
      </c>
      <c r="E446" s="136" t="s">
        <v>1273</v>
      </c>
      <c r="F446" s="137">
        <v>42693</v>
      </c>
      <c r="G446" s="40" t="str">
        <f t="shared" si="84"/>
        <v>Targeted Dealer</v>
      </c>
      <c r="H446" s="40"/>
      <c r="I446" s="41">
        <v>450</v>
      </c>
      <c r="J446" s="41">
        <f t="shared" si="85"/>
        <v>420</v>
      </c>
      <c r="K446" s="43">
        <v>499.5</v>
      </c>
      <c r="L446" s="43">
        <f t="shared" si="86"/>
        <v>-49.5</v>
      </c>
      <c r="M446" s="43">
        <f t="shared" si="87"/>
        <v>118.92857142857143</v>
      </c>
      <c r="N446" s="42">
        <v>444</v>
      </c>
      <c r="O446" s="45" t="str">
        <f t="shared" si="88"/>
        <v>Mar</v>
      </c>
      <c r="P446" s="42">
        <f t="shared" si="89"/>
        <v>444</v>
      </c>
      <c r="Q446" s="44">
        <f t="shared" si="90"/>
        <v>55.5</v>
      </c>
      <c r="R446" s="45">
        <f t="shared" si="91"/>
        <v>0.125</v>
      </c>
      <c r="S446" s="44" t="str">
        <f t="shared" si="92"/>
        <v>GROWTH</v>
      </c>
      <c r="T446" s="43">
        <v>490</v>
      </c>
      <c r="U446" s="46" t="str">
        <f t="shared" si="93"/>
        <v>Apr</v>
      </c>
      <c r="V446" s="42">
        <v>490</v>
      </c>
      <c r="W446" s="47">
        <f t="shared" si="94"/>
        <v>9.5</v>
      </c>
      <c r="X446" s="48">
        <f t="shared" si="95"/>
        <v>1.9387755102040716E-2</v>
      </c>
      <c r="Y446" s="47" t="str">
        <f t="shared" si="96"/>
        <v>GROWTH</v>
      </c>
      <c r="Z446" s="138">
        <v>0</v>
      </c>
      <c r="AA446" s="133"/>
      <c r="AB446" s="133" t="s">
        <v>121</v>
      </c>
      <c r="AC446" s="133" t="s">
        <v>1245</v>
      </c>
      <c r="AD446" s="27">
        <f t="shared" si="97"/>
        <v>0</v>
      </c>
    </row>
    <row r="447" spans="1:30" s="139" customFormat="1" ht="13.8">
      <c r="A447" s="133" t="s">
        <v>1245</v>
      </c>
      <c r="B447" s="141" t="s">
        <v>40</v>
      </c>
      <c r="C447" s="140" t="s">
        <v>1302</v>
      </c>
      <c r="D447" s="135">
        <v>1000003162</v>
      </c>
      <c r="E447" s="140" t="s">
        <v>1303</v>
      </c>
      <c r="F447" s="137">
        <v>44916</v>
      </c>
      <c r="G447" s="40" t="str">
        <f t="shared" si="84"/>
        <v>Targeted Dealer</v>
      </c>
      <c r="H447" s="40"/>
      <c r="I447" s="41">
        <v>140</v>
      </c>
      <c r="J447" s="41">
        <f t="shared" si="85"/>
        <v>130.66666666666669</v>
      </c>
      <c r="K447" s="43">
        <v>125</v>
      </c>
      <c r="L447" s="43">
        <f t="shared" si="86"/>
        <v>15</v>
      </c>
      <c r="M447" s="43">
        <f t="shared" si="87"/>
        <v>95.66326530612244</v>
      </c>
      <c r="N447" s="42">
        <v>156</v>
      </c>
      <c r="O447" s="45" t="str">
        <f t="shared" si="88"/>
        <v>Mar</v>
      </c>
      <c r="P447" s="42">
        <f t="shared" si="89"/>
        <v>156</v>
      </c>
      <c r="Q447" s="44">
        <f t="shared" si="90"/>
        <v>-31</v>
      </c>
      <c r="R447" s="45">
        <f t="shared" si="91"/>
        <v>-0.19871794871794868</v>
      </c>
      <c r="S447" s="44" t="str">
        <f t="shared" si="92"/>
        <v>DEGROWTH</v>
      </c>
      <c r="T447" s="43">
        <v>123</v>
      </c>
      <c r="U447" s="46" t="str">
        <f t="shared" si="93"/>
        <v>Apr</v>
      </c>
      <c r="V447" s="42">
        <v>123</v>
      </c>
      <c r="W447" s="47">
        <f t="shared" si="94"/>
        <v>2</v>
      </c>
      <c r="X447" s="48">
        <f t="shared" si="95"/>
        <v>1.6260162601626105E-2</v>
      </c>
      <c r="Y447" s="47" t="str">
        <f t="shared" si="96"/>
        <v>GROWTH</v>
      </c>
      <c r="Z447" s="138">
        <v>0</v>
      </c>
      <c r="AA447" s="133"/>
      <c r="AB447" s="133" t="s">
        <v>121</v>
      </c>
      <c r="AC447" s="133" t="s">
        <v>1245</v>
      </c>
      <c r="AD447" s="27">
        <f t="shared" si="97"/>
        <v>0</v>
      </c>
    </row>
    <row r="448" spans="1:30" s="139" customFormat="1" ht="13.8">
      <c r="A448" s="133" t="s">
        <v>1245</v>
      </c>
      <c r="B448" s="141" t="s">
        <v>40</v>
      </c>
      <c r="C448" s="135" t="s">
        <v>1262</v>
      </c>
      <c r="D448" s="135">
        <v>1000000301</v>
      </c>
      <c r="E448" s="136" t="s">
        <v>1263</v>
      </c>
      <c r="F448" s="137">
        <v>41248</v>
      </c>
      <c r="G448" s="40" t="str">
        <f t="shared" ref="G448:G511" si="98">IF(I448&gt;0,"Targeted Dealer","-")</f>
        <v>Targeted Dealer</v>
      </c>
      <c r="H448" s="40"/>
      <c r="I448" s="41">
        <v>2300</v>
      </c>
      <c r="J448" s="41">
        <f t="shared" ref="J448:J511" si="99">I448/$J$1*($J$1-$E$1)</f>
        <v>2146.666666666667</v>
      </c>
      <c r="K448" s="43">
        <v>2331.5</v>
      </c>
      <c r="L448" s="43">
        <f t="shared" si="86"/>
        <v>-31.5</v>
      </c>
      <c r="M448" s="43">
        <f t="shared" si="87"/>
        <v>108.61024844720495</v>
      </c>
      <c r="N448" s="42">
        <v>2089</v>
      </c>
      <c r="O448" s="45" t="str">
        <f t="shared" si="88"/>
        <v>Mar</v>
      </c>
      <c r="P448" s="42">
        <f t="shared" si="89"/>
        <v>2089</v>
      </c>
      <c r="Q448" s="44">
        <f t="shared" si="90"/>
        <v>242.5</v>
      </c>
      <c r="R448" s="45">
        <f t="shared" si="91"/>
        <v>0.11608425083772134</v>
      </c>
      <c r="S448" s="44" t="str">
        <f t="shared" si="92"/>
        <v>GROWTH</v>
      </c>
      <c r="T448" s="43">
        <v>1996.5</v>
      </c>
      <c r="U448" s="46" t="str">
        <f t="shared" si="93"/>
        <v>Apr</v>
      </c>
      <c r="V448" s="42">
        <v>1996.5</v>
      </c>
      <c r="W448" s="47">
        <f t="shared" si="94"/>
        <v>335</v>
      </c>
      <c r="X448" s="48">
        <f t="shared" si="95"/>
        <v>0.16779363886801901</v>
      </c>
      <c r="Y448" s="47" t="str">
        <f t="shared" si="96"/>
        <v>GROWTH</v>
      </c>
      <c r="Z448" s="138">
        <v>0</v>
      </c>
      <c r="AA448" s="133"/>
      <c r="AB448" s="133" t="s">
        <v>121</v>
      </c>
      <c r="AC448" s="133" t="s">
        <v>1245</v>
      </c>
      <c r="AD448" s="27">
        <f t="shared" si="97"/>
        <v>0</v>
      </c>
    </row>
    <row r="449" spans="1:30" s="139" customFormat="1" ht="13.8">
      <c r="A449" s="133" t="s">
        <v>1245</v>
      </c>
      <c r="B449" s="141" t="s">
        <v>40</v>
      </c>
      <c r="C449" s="135" t="s">
        <v>1264</v>
      </c>
      <c r="D449" s="135">
        <v>1000000302</v>
      </c>
      <c r="E449" s="136" t="s">
        <v>1265</v>
      </c>
      <c r="F449" s="137">
        <v>41488</v>
      </c>
      <c r="G449" s="40" t="str">
        <f t="shared" si="98"/>
        <v>Targeted Dealer</v>
      </c>
      <c r="H449" s="40"/>
      <c r="I449" s="41">
        <v>450</v>
      </c>
      <c r="J449" s="41">
        <f t="shared" si="99"/>
        <v>420</v>
      </c>
      <c r="K449" s="43">
        <v>482.5</v>
      </c>
      <c r="L449" s="43">
        <f t="shared" ref="L449:L512" si="100">I449-K449</f>
        <v>-32.5</v>
      </c>
      <c r="M449" s="43">
        <f t="shared" ref="M449:M512" si="101">IFERROR((K449/J449%),"-")</f>
        <v>114.88095238095238</v>
      </c>
      <c r="N449" s="42">
        <v>356</v>
      </c>
      <c r="O449" s="45" t="str">
        <f t="shared" ref="O449:O512" si="102">IF(F449&lt;=$P$2,"Mar","")</f>
        <v>Mar</v>
      </c>
      <c r="P449" s="42">
        <f t="shared" ref="P449:P512" si="103">N449</f>
        <v>356</v>
      </c>
      <c r="Q449" s="44">
        <f t="shared" ref="Q449:Q512" si="104">K449-P449</f>
        <v>126.5</v>
      </c>
      <c r="R449" s="45">
        <f t="shared" ref="R449:R512" si="105">IFERROR(IF(O449="Mar",(K449/P449-1))," ")</f>
        <v>0.3553370786516854</v>
      </c>
      <c r="S449" s="44" t="str">
        <f t="shared" ref="S449:S512" si="106">IF(N449&gt;0,IF(O449="","-",IF(R449&lt;0%,"DEGROWTH","GROWTH")))</f>
        <v>GROWTH</v>
      </c>
      <c r="T449" s="43">
        <v>430.5</v>
      </c>
      <c r="U449" s="46" t="str">
        <f t="shared" ref="U449:U512" si="107">IF(F449&lt;=$V$2,"Apr","")</f>
        <v>Apr</v>
      </c>
      <c r="V449" s="42">
        <v>430.5</v>
      </c>
      <c r="W449" s="47">
        <f t="shared" ref="W449:W512" si="108">K449-V449</f>
        <v>52</v>
      </c>
      <c r="X449" s="48">
        <f t="shared" ref="X449:X512" si="109">IFERROR(IF(U449="Apr",(K449/V449-1)),0)</f>
        <v>0.12078977932636459</v>
      </c>
      <c r="Y449" s="47" t="str">
        <f t="shared" ref="Y449:Y512" si="110">IF(T449&gt;0,IF(U449="","-",IF(X449&lt;0%,"DEGROWTH","GROWTH")))</f>
        <v>GROWTH</v>
      </c>
      <c r="Z449" s="138">
        <v>0</v>
      </c>
      <c r="AA449" s="133"/>
      <c r="AB449" s="133" t="s">
        <v>121</v>
      </c>
      <c r="AC449" s="133" t="s">
        <v>1245</v>
      </c>
      <c r="AD449" s="27">
        <f t="shared" si="97"/>
        <v>0</v>
      </c>
    </row>
    <row r="450" spans="1:30" s="139" customFormat="1" ht="13.8">
      <c r="A450" s="133" t="s">
        <v>1245</v>
      </c>
      <c r="B450" s="141" t="s">
        <v>40</v>
      </c>
      <c r="C450" s="135" t="s">
        <v>1250</v>
      </c>
      <c r="D450" s="135">
        <v>1000000303</v>
      </c>
      <c r="E450" s="136" t="s">
        <v>1251</v>
      </c>
      <c r="F450" s="137">
        <v>38465</v>
      </c>
      <c r="G450" s="40" t="str">
        <f t="shared" si="98"/>
        <v>Targeted Dealer</v>
      </c>
      <c r="H450" s="40"/>
      <c r="I450" s="41">
        <v>7</v>
      </c>
      <c r="J450" s="41">
        <f t="shared" si="99"/>
        <v>6.5333333333333332</v>
      </c>
      <c r="K450" s="43">
        <v>3.5</v>
      </c>
      <c r="L450" s="43">
        <f t="shared" si="100"/>
        <v>3.5</v>
      </c>
      <c r="M450" s="43">
        <f t="shared" si="101"/>
        <v>53.571428571428577</v>
      </c>
      <c r="N450" s="42">
        <v>7</v>
      </c>
      <c r="O450" s="45" t="str">
        <f t="shared" si="102"/>
        <v>Mar</v>
      </c>
      <c r="P450" s="42">
        <f t="shared" si="103"/>
        <v>7</v>
      </c>
      <c r="Q450" s="44">
        <f t="shared" si="104"/>
        <v>-3.5</v>
      </c>
      <c r="R450" s="45">
        <f t="shared" si="105"/>
        <v>-0.5</v>
      </c>
      <c r="S450" s="44" t="str">
        <f t="shared" si="106"/>
        <v>DEGROWTH</v>
      </c>
      <c r="T450" s="43">
        <v>0</v>
      </c>
      <c r="U450" s="46" t="str">
        <f t="shared" si="107"/>
        <v>Apr</v>
      </c>
      <c r="V450" s="42">
        <v>0</v>
      </c>
      <c r="W450" s="47">
        <f t="shared" si="108"/>
        <v>3.5</v>
      </c>
      <c r="X450" s="48">
        <f t="shared" si="109"/>
        <v>0</v>
      </c>
      <c r="Y450" s="47" t="b">
        <f t="shared" si="110"/>
        <v>0</v>
      </c>
      <c r="Z450" s="138">
        <v>0</v>
      </c>
      <c r="AA450" s="133"/>
      <c r="AB450" s="133" t="s">
        <v>121</v>
      </c>
      <c r="AC450" s="133" t="s">
        <v>1245</v>
      </c>
      <c r="AD450" s="27">
        <f t="shared" si="97"/>
        <v>0</v>
      </c>
    </row>
    <row r="451" spans="1:30" s="139" customFormat="1" ht="13.8">
      <c r="A451" s="133" t="s">
        <v>1245</v>
      </c>
      <c r="B451" s="141" t="s">
        <v>40</v>
      </c>
      <c r="C451" s="135" t="s">
        <v>1270</v>
      </c>
      <c r="D451" s="135">
        <v>1000000305</v>
      </c>
      <c r="E451" s="136" t="s">
        <v>1271</v>
      </c>
      <c r="F451" s="137">
        <v>41870</v>
      </c>
      <c r="G451" s="40" t="str">
        <f t="shared" si="98"/>
        <v>Targeted Dealer</v>
      </c>
      <c r="H451" s="40"/>
      <c r="I451" s="41">
        <v>450</v>
      </c>
      <c r="J451" s="41">
        <f t="shared" si="99"/>
        <v>420</v>
      </c>
      <c r="K451" s="43">
        <v>452.5</v>
      </c>
      <c r="L451" s="43">
        <f t="shared" si="100"/>
        <v>-2.5</v>
      </c>
      <c r="M451" s="43">
        <f t="shared" si="101"/>
        <v>107.73809523809523</v>
      </c>
      <c r="N451" s="42">
        <v>437</v>
      </c>
      <c r="O451" s="45" t="str">
        <f t="shared" si="102"/>
        <v>Mar</v>
      </c>
      <c r="P451" s="42">
        <f t="shared" si="103"/>
        <v>437</v>
      </c>
      <c r="Q451" s="44">
        <f t="shared" si="104"/>
        <v>15.5</v>
      </c>
      <c r="R451" s="45">
        <f t="shared" si="105"/>
        <v>3.5469107551487467E-2</v>
      </c>
      <c r="S451" s="44" t="str">
        <f t="shared" si="106"/>
        <v>GROWTH</v>
      </c>
      <c r="T451" s="43">
        <v>466</v>
      </c>
      <c r="U451" s="46" t="str">
        <f t="shared" si="107"/>
        <v>Apr</v>
      </c>
      <c r="V451" s="42">
        <v>466</v>
      </c>
      <c r="W451" s="47">
        <f t="shared" si="108"/>
        <v>-13.5</v>
      </c>
      <c r="X451" s="48">
        <f t="shared" si="109"/>
        <v>-2.8969957081545039E-2</v>
      </c>
      <c r="Y451" s="47" t="str">
        <f t="shared" si="110"/>
        <v>DEGROWTH</v>
      </c>
      <c r="Z451" s="138">
        <v>0</v>
      </c>
      <c r="AA451" s="133"/>
      <c r="AB451" s="133" t="s">
        <v>121</v>
      </c>
      <c r="AC451" s="133" t="s">
        <v>1245</v>
      </c>
      <c r="AD451" s="27">
        <f t="shared" si="97"/>
        <v>0</v>
      </c>
    </row>
    <row r="452" spans="1:30" s="139" customFormat="1" ht="13.8">
      <c r="A452" s="133" t="s">
        <v>1245</v>
      </c>
      <c r="B452" s="141" t="s">
        <v>43</v>
      </c>
      <c r="C452" s="135" t="s">
        <v>1339</v>
      </c>
      <c r="D452" s="135">
        <v>1000000182</v>
      </c>
      <c r="E452" s="136" t="s">
        <v>1340</v>
      </c>
      <c r="F452" s="137">
        <v>38408</v>
      </c>
      <c r="G452" s="40" t="str">
        <f t="shared" si="98"/>
        <v>Targeted Dealer</v>
      </c>
      <c r="H452" s="40"/>
      <c r="I452" s="41">
        <v>60</v>
      </c>
      <c r="J452" s="41">
        <f t="shared" si="99"/>
        <v>56</v>
      </c>
      <c r="K452" s="43">
        <v>60</v>
      </c>
      <c r="L452" s="43">
        <f t="shared" si="100"/>
        <v>0</v>
      </c>
      <c r="M452" s="43">
        <f t="shared" si="101"/>
        <v>107.14285714285714</v>
      </c>
      <c r="N452" s="42">
        <v>45</v>
      </c>
      <c r="O452" s="45" t="str">
        <f t="shared" si="102"/>
        <v>Mar</v>
      </c>
      <c r="P452" s="42">
        <f t="shared" si="103"/>
        <v>45</v>
      </c>
      <c r="Q452" s="44">
        <f t="shared" si="104"/>
        <v>15</v>
      </c>
      <c r="R452" s="45">
        <f t="shared" si="105"/>
        <v>0.33333333333333326</v>
      </c>
      <c r="S452" s="44" t="str">
        <f t="shared" si="106"/>
        <v>GROWTH</v>
      </c>
      <c r="T452" s="43">
        <v>90</v>
      </c>
      <c r="U452" s="46" t="str">
        <f t="shared" si="107"/>
        <v>Apr</v>
      </c>
      <c r="V452" s="42">
        <v>90</v>
      </c>
      <c r="W452" s="47">
        <f t="shared" si="108"/>
        <v>-30</v>
      </c>
      <c r="X452" s="48">
        <f t="shared" si="109"/>
        <v>-0.33333333333333337</v>
      </c>
      <c r="Y452" s="47" t="str">
        <f t="shared" si="110"/>
        <v>DEGROWTH</v>
      </c>
      <c r="Z452" s="138">
        <v>0</v>
      </c>
      <c r="AA452" s="133"/>
      <c r="AB452" s="133" t="s">
        <v>121</v>
      </c>
      <c r="AC452" s="133" t="s">
        <v>1245</v>
      </c>
      <c r="AD452" s="27">
        <f t="shared" ref="AD452:AD515" si="111">IF(K452=0,1,0)</f>
        <v>0</v>
      </c>
    </row>
    <row r="453" spans="1:30" s="139" customFormat="1" ht="13.8">
      <c r="A453" s="133" t="s">
        <v>1245</v>
      </c>
      <c r="B453" s="141" t="s">
        <v>43</v>
      </c>
      <c r="C453" s="135" t="s">
        <v>1341</v>
      </c>
      <c r="D453" s="135">
        <v>1000000184</v>
      </c>
      <c r="E453" s="136" t="s">
        <v>1342</v>
      </c>
      <c r="F453" s="137">
        <v>38408</v>
      </c>
      <c r="G453" s="40" t="str">
        <f t="shared" si="98"/>
        <v>Targeted Dealer</v>
      </c>
      <c r="H453" s="40"/>
      <c r="I453" s="41">
        <v>1200</v>
      </c>
      <c r="J453" s="41">
        <f t="shared" si="99"/>
        <v>1120</v>
      </c>
      <c r="K453" s="43">
        <v>1229.5</v>
      </c>
      <c r="L453" s="43">
        <f t="shared" si="100"/>
        <v>-29.5</v>
      </c>
      <c r="M453" s="43">
        <f t="shared" si="101"/>
        <v>109.77678571428572</v>
      </c>
      <c r="N453" s="42">
        <v>1227</v>
      </c>
      <c r="O453" s="45" t="str">
        <f t="shared" si="102"/>
        <v>Mar</v>
      </c>
      <c r="P453" s="42">
        <f t="shared" si="103"/>
        <v>1227</v>
      </c>
      <c r="Q453" s="44">
        <f t="shared" si="104"/>
        <v>2.5</v>
      </c>
      <c r="R453" s="45">
        <f t="shared" si="105"/>
        <v>2.0374898125510299E-3</v>
      </c>
      <c r="S453" s="44" t="str">
        <f t="shared" si="106"/>
        <v>GROWTH</v>
      </c>
      <c r="T453" s="43">
        <v>986</v>
      </c>
      <c r="U453" s="46" t="str">
        <f t="shared" si="107"/>
        <v>Apr</v>
      </c>
      <c r="V453" s="42">
        <v>986</v>
      </c>
      <c r="W453" s="47">
        <f t="shared" si="108"/>
        <v>243.5</v>
      </c>
      <c r="X453" s="48">
        <f t="shared" si="109"/>
        <v>0.24695740365111551</v>
      </c>
      <c r="Y453" s="47" t="str">
        <f t="shared" si="110"/>
        <v>GROWTH</v>
      </c>
      <c r="Z453" s="138">
        <v>0</v>
      </c>
      <c r="AA453" s="133"/>
      <c r="AB453" s="133" t="s">
        <v>121</v>
      </c>
      <c r="AC453" s="133" t="s">
        <v>1245</v>
      </c>
      <c r="AD453" s="27">
        <f t="shared" si="111"/>
        <v>0</v>
      </c>
    </row>
    <row r="454" spans="1:30" s="139" customFormat="1" ht="13.8">
      <c r="A454" s="133" t="s">
        <v>1245</v>
      </c>
      <c r="B454" s="141" t="s">
        <v>43</v>
      </c>
      <c r="C454" s="135" t="s">
        <v>1343</v>
      </c>
      <c r="D454" s="135">
        <v>1000000171</v>
      </c>
      <c r="E454" s="136" t="s">
        <v>1344</v>
      </c>
      <c r="F454" s="137">
        <v>38750</v>
      </c>
      <c r="G454" s="40" t="str">
        <f t="shared" si="98"/>
        <v>Targeted Dealer</v>
      </c>
      <c r="H454" s="40"/>
      <c r="I454" s="41">
        <v>100</v>
      </c>
      <c r="J454" s="41">
        <f t="shared" si="99"/>
        <v>93.333333333333343</v>
      </c>
      <c r="K454" s="43">
        <v>105.5</v>
      </c>
      <c r="L454" s="43">
        <f t="shared" si="100"/>
        <v>-5.5</v>
      </c>
      <c r="M454" s="43">
        <f t="shared" si="101"/>
        <v>113.03571428571426</v>
      </c>
      <c r="N454" s="42">
        <v>85</v>
      </c>
      <c r="O454" s="45" t="str">
        <f t="shared" si="102"/>
        <v>Mar</v>
      </c>
      <c r="P454" s="42">
        <f t="shared" si="103"/>
        <v>85</v>
      </c>
      <c r="Q454" s="44">
        <f t="shared" si="104"/>
        <v>20.5</v>
      </c>
      <c r="R454" s="45">
        <f t="shared" si="105"/>
        <v>0.24117647058823533</v>
      </c>
      <c r="S454" s="44" t="str">
        <f t="shared" si="106"/>
        <v>GROWTH</v>
      </c>
      <c r="T454" s="43">
        <v>103</v>
      </c>
      <c r="U454" s="46" t="str">
        <f t="shared" si="107"/>
        <v>Apr</v>
      </c>
      <c r="V454" s="42">
        <v>103</v>
      </c>
      <c r="W454" s="47">
        <f t="shared" si="108"/>
        <v>2.5</v>
      </c>
      <c r="X454" s="48">
        <f t="shared" si="109"/>
        <v>2.4271844660194164E-2</v>
      </c>
      <c r="Y454" s="47" t="str">
        <f t="shared" si="110"/>
        <v>GROWTH</v>
      </c>
      <c r="Z454" s="138">
        <v>0</v>
      </c>
      <c r="AA454" s="133"/>
      <c r="AB454" s="133" t="s">
        <v>121</v>
      </c>
      <c r="AC454" s="133" t="s">
        <v>1245</v>
      </c>
      <c r="AD454" s="27">
        <f t="shared" si="111"/>
        <v>0</v>
      </c>
    </row>
    <row r="455" spans="1:30" s="139" customFormat="1" ht="13.8">
      <c r="A455" s="133" t="s">
        <v>1245</v>
      </c>
      <c r="B455" s="141" t="s">
        <v>43</v>
      </c>
      <c r="C455" s="135" t="s">
        <v>1345</v>
      </c>
      <c r="D455" s="135">
        <v>1000000176</v>
      </c>
      <c r="E455" s="136" t="s">
        <v>1346</v>
      </c>
      <c r="F455" s="137">
        <v>38750</v>
      </c>
      <c r="G455" s="40" t="str">
        <f t="shared" si="98"/>
        <v>Targeted Dealer</v>
      </c>
      <c r="H455" s="40"/>
      <c r="I455" s="41">
        <v>13</v>
      </c>
      <c r="J455" s="41">
        <f t="shared" si="99"/>
        <v>12.133333333333333</v>
      </c>
      <c r="K455" s="43">
        <v>12.5</v>
      </c>
      <c r="L455" s="43">
        <f t="shared" si="100"/>
        <v>0.5</v>
      </c>
      <c r="M455" s="43">
        <f t="shared" si="101"/>
        <v>103.02197802197801</v>
      </c>
      <c r="N455" s="42">
        <v>20</v>
      </c>
      <c r="O455" s="45" t="str">
        <f t="shared" si="102"/>
        <v>Mar</v>
      </c>
      <c r="P455" s="42">
        <f t="shared" si="103"/>
        <v>20</v>
      </c>
      <c r="Q455" s="44">
        <f t="shared" si="104"/>
        <v>-7.5</v>
      </c>
      <c r="R455" s="45">
        <f t="shared" si="105"/>
        <v>-0.375</v>
      </c>
      <c r="S455" s="44" t="str">
        <f t="shared" si="106"/>
        <v>DEGROWTH</v>
      </c>
      <c r="T455" s="43">
        <v>12.5</v>
      </c>
      <c r="U455" s="46" t="str">
        <f t="shared" si="107"/>
        <v>Apr</v>
      </c>
      <c r="V455" s="42">
        <v>12.5</v>
      </c>
      <c r="W455" s="47">
        <f t="shared" si="108"/>
        <v>0</v>
      </c>
      <c r="X455" s="48">
        <f t="shared" si="109"/>
        <v>0</v>
      </c>
      <c r="Y455" s="47" t="str">
        <f t="shared" si="110"/>
        <v>GROWTH</v>
      </c>
      <c r="Z455" s="138">
        <v>0</v>
      </c>
      <c r="AA455" s="133"/>
      <c r="AB455" s="133" t="s">
        <v>121</v>
      </c>
      <c r="AC455" s="133" t="s">
        <v>1245</v>
      </c>
      <c r="AD455" s="27">
        <f t="shared" si="111"/>
        <v>0</v>
      </c>
    </row>
    <row r="456" spans="1:30" s="139" customFormat="1" ht="13.8">
      <c r="A456" s="133" t="s">
        <v>1245</v>
      </c>
      <c r="B456" s="141" t="s">
        <v>43</v>
      </c>
      <c r="C456" s="140" t="s">
        <v>1349</v>
      </c>
      <c r="D456" s="135">
        <v>1000000185</v>
      </c>
      <c r="E456" s="136" t="s">
        <v>1350</v>
      </c>
      <c r="F456" s="137">
        <v>41758</v>
      </c>
      <c r="G456" s="40" t="str">
        <f t="shared" si="98"/>
        <v>Targeted Dealer</v>
      </c>
      <c r="H456" s="40"/>
      <c r="I456" s="41">
        <v>25</v>
      </c>
      <c r="J456" s="41">
        <f t="shared" si="99"/>
        <v>23.333333333333336</v>
      </c>
      <c r="K456" s="43">
        <v>25.5</v>
      </c>
      <c r="L456" s="43">
        <f t="shared" si="100"/>
        <v>-0.5</v>
      </c>
      <c r="M456" s="43">
        <f t="shared" si="101"/>
        <v>109.28571428571428</v>
      </c>
      <c r="N456" s="42">
        <v>40</v>
      </c>
      <c r="O456" s="45" t="str">
        <f t="shared" si="102"/>
        <v>Mar</v>
      </c>
      <c r="P456" s="42">
        <f t="shared" si="103"/>
        <v>40</v>
      </c>
      <c r="Q456" s="44">
        <f t="shared" si="104"/>
        <v>-14.5</v>
      </c>
      <c r="R456" s="45">
        <f t="shared" si="105"/>
        <v>-0.36250000000000004</v>
      </c>
      <c r="S456" s="44" t="str">
        <f t="shared" si="106"/>
        <v>DEGROWTH</v>
      </c>
      <c r="T456" s="43">
        <v>25</v>
      </c>
      <c r="U456" s="46" t="str">
        <f t="shared" si="107"/>
        <v>Apr</v>
      </c>
      <c r="V456" s="42">
        <v>25</v>
      </c>
      <c r="W456" s="47">
        <f t="shared" si="108"/>
        <v>0.5</v>
      </c>
      <c r="X456" s="48">
        <f t="shared" si="109"/>
        <v>2.0000000000000018E-2</v>
      </c>
      <c r="Y456" s="47" t="str">
        <f t="shared" si="110"/>
        <v>GROWTH</v>
      </c>
      <c r="Z456" s="138">
        <v>0</v>
      </c>
      <c r="AA456" s="133"/>
      <c r="AB456" s="133" t="s">
        <v>121</v>
      </c>
      <c r="AC456" s="133" t="s">
        <v>1245</v>
      </c>
      <c r="AD456" s="27">
        <f t="shared" si="111"/>
        <v>0</v>
      </c>
    </row>
    <row r="457" spans="1:30" s="139" customFormat="1" ht="13.8">
      <c r="A457" s="133" t="s">
        <v>1245</v>
      </c>
      <c r="B457" s="141" t="s">
        <v>43</v>
      </c>
      <c r="C457" s="135" t="s">
        <v>1351</v>
      </c>
      <c r="D457" s="135">
        <v>1000000196</v>
      </c>
      <c r="E457" s="136" t="s">
        <v>1352</v>
      </c>
      <c r="F457" s="137">
        <v>41768</v>
      </c>
      <c r="G457" s="40" t="str">
        <f t="shared" si="98"/>
        <v>Targeted Dealer</v>
      </c>
      <c r="H457" s="40"/>
      <c r="I457" s="41">
        <v>25</v>
      </c>
      <c r="J457" s="41">
        <f t="shared" si="99"/>
        <v>23.333333333333336</v>
      </c>
      <c r="K457" s="43">
        <v>13</v>
      </c>
      <c r="L457" s="43">
        <f t="shared" si="100"/>
        <v>12</v>
      </c>
      <c r="M457" s="43">
        <f t="shared" si="101"/>
        <v>55.714285714285708</v>
      </c>
      <c r="N457" s="42">
        <v>13</v>
      </c>
      <c r="O457" s="45" t="str">
        <f t="shared" si="102"/>
        <v>Mar</v>
      </c>
      <c r="P457" s="42">
        <f t="shared" si="103"/>
        <v>13</v>
      </c>
      <c r="Q457" s="44">
        <f t="shared" si="104"/>
        <v>0</v>
      </c>
      <c r="R457" s="45">
        <f t="shared" si="105"/>
        <v>0</v>
      </c>
      <c r="S457" s="44" t="str">
        <f t="shared" si="106"/>
        <v>GROWTH</v>
      </c>
      <c r="T457" s="43">
        <v>12.5</v>
      </c>
      <c r="U457" s="46" t="str">
        <f t="shared" si="107"/>
        <v>Apr</v>
      </c>
      <c r="V457" s="42">
        <v>12.5</v>
      </c>
      <c r="W457" s="47">
        <f t="shared" si="108"/>
        <v>0.5</v>
      </c>
      <c r="X457" s="48">
        <f t="shared" si="109"/>
        <v>4.0000000000000036E-2</v>
      </c>
      <c r="Y457" s="47" t="str">
        <f t="shared" si="110"/>
        <v>GROWTH</v>
      </c>
      <c r="Z457" s="138">
        <v>0</v>
      </c>
      <c r="AA457" s="133"/>
      <c r="AB457" s="133" t="s">
        <v>121</v>
      </c>
      <c r="AC457" s="133" t="s">
        <v>1245</v>
      </c>
      <c r="AD457" s="27">
        <f t="shared" si="111"/>
        <v>0</v>
      </c>
    </row>
    <row r="458" spans="1:30" s="139" customFormat="1" ht="13.8">
      <c r="A458" s="133" t="s">
        <v>1245</v>
      </c>
      <c r="B458" s="141" t="s">
        <v>43</v>
      </c>
      <c r="C458" s="140" t="s">
        <v>1353</v>
      </c>
      <c r="D458" s="135">
        <v>1000000177</v>
      </c>
      <c r="E458" s="136" t="s">
        <v>1354</v>
      </c>
      <c r="F458" s="137">
        <v>41912</v>
      </c>
      <c r="G458" s="40" t="str">
        <f t="shared" si="98"/>
        <v>Targeted Dealer</v>
      </c>
      <c r="H458" s="40"/>
      <c r="I458" s="41">
        <v>350</v>
      </c>
      <c r="J458" s="41">
        <f t="shared" si="99"/>
        <v>326.66666666666663</v>
      </c>
      <c r="K458" s="43">
        <v>449.2</v>
      </c>
      <c r="L458" s="43">
        <f t="shared" si="100"/>
        <v>-99.199999999999989</v>
      </c>
      <c r="M458" s="43">
        <f t="shared" si="101"/>
        <v>137.51020408163268</v>
      </c>
      <c r="N458" s="42">
        <v>423</v>
      </c>
      <c r="O458" s="45" t="str">
        <f t="shared" si="102"/>
        <v>Mar</v>
      </c>
      <c r="P458" s="42">
        <f t="shared" si="103"/>
        <v>423</v>
      </c>
      <c r="Q458" s="44">
        <f t="shared" si="104"/>
        <v>26.199999999999989</v>
      </c>
      <c r="R458" s="45">
        <f t="shared" si="105"/>
        <v>6.1938534278959789E-2</v>
      </c>
      <c r="S458" s="44" t="str">
        <f t="shared" si="106"/>
        <v>GROWTH</v>
      </c>
      <c r="T458" s="43">
        <v>560</v>
      </c>
      <c r="U458" s="46" t="str">
        <f t="shared" si="107"/>
        <v>Apr</v>
      </c>
      <c r="V458" s="42">
        <v>560</v>
      </c>
      <c r="W458" s="47">
        <f t="shared" si="108"/>
        <v>-110.80000000000001</v>
      </c>
      <c r="X458" s="48">
        <f t="shared" si="109"/>
        <v>-0.19785714285714284</v>
      </c>
      <c r="Y458" s="47" t="str">
        <f t="shared" si="110"/>
        <v>DEGROWTH</v>
      </c>
      <c r="Z458" s="138">
        <v>0</v>
      </c>
      <c r="AA458" s="133"/>
      <c r="AB458" s="133" t="s">
        <v>121</v>
      </c>
      <c r="AC458" s="133" t="s">
        <v>1245</v>
      </c>
      <c r="AD458" s="27">
        <f t="shared" si="111"/>
        <v>0</v>
      </c>
    </row>
    <row r="459" spans="1:30" s="139" customFormat="1" ht="13.8">
      <c r="A459" s="133" t="s">
        <v>1245</v>
      </c>
      <c r="B459" s="141" t="s">
        <v>43</v>
      </c>
      <c r="C459" s="135" t="s">
        <v>1355</v>
      </c>
      <c r="D459" s="135">
        <v>1000000194</v>
      </c>
      <c r="E459" s="136" t="s">
        <v>1356</v>
      </c>
      <c r="F459" s="137">
        <v>42228</v>
      </c>
      <c r="G459" s="40" t="str">
        <f t="shared" si="98"/>
        <v>Targeted Dealer</v>
      </c>
      <c r="H459" s="40"/>
      <c r="I459" s="41">
        <v>300</v>
      </c>
      <c r="J459" s="41">
        <f t="shared" si="99"/>
        <v>280</v>
      </c>
      <c r="K459" s="43">
        <v>398.5</v>
      </c>
      <c r="L459" s="43">
        <f t="shared" si="100"/>
        <v>-98.5</v>
      </c>
      <c r="M459" s="43">
        <f t="shared" si="101"/>
        <v>142.32142857142858</v>
      </c>
      <c r="N459" s="42">
        <v>308</v>
      </c>
      <c r="O459" s="45" t="str">
        <f t="shared" si="102"/>
        <v>Mar</v>
      </c>
      <c r="P459" s="42">
        <f t="shared" si="103"/>
        <v>308</v>
      </c>
      <c r="Q459" s="44">
        <f t="shared" si="104"/>
        <v>90.5</v>
      </c>
      <c r="R459" s="45">
        <f t="shared" si="105"/>
        <v>0.29383116883116878</v>
      </c>
      <c r="S459" s="44" t="str">
        <f t="shared" si="106"/>
        <v>GROWTH</v>
      </c>
      <c r="T459" s="43">
        <v>333.5</v>
      </c>
      <c r="U459" s="46" t="str">
        <f t="shared" si="107"/>
        <v>Apr</v>
      </c>
      <c r="V459" s="42">
        <v>333.5</v>
      </c>
      <c r="W459" s="47">
        <f t="shared" si="108"/>
        <v>65</v>
      </c>
      <c r="X459" s="48">
        <f t="shared" si="109"/>
        <v>0.19490254872563728</v>
      </c>
      <c r="Y459" s="47" t="str">
        <f t="shared" si="110"/>
        <v>GROWTH</v>
      </c>
      <c r="Z459" s="138">
        <v>0</v>
      </c>
      <c r="AA459" s="133"/>
      <c r="AB459" s="133" t="s">
        <v>121</v>
      </c>
      <c r="AC459" s="133" t="s">
        <v>1245</v>
      </c>
      <c r="AD459" s="27">
        <f t="shared" si="111"/>
        <v>0</v>
      </c>
    </row>
    <row r="460" spans="1:30" s="139" customFormat="1" ht="13.8">
      <c r="A460" s="133" t="s">
        <v>1245</v>
      </c>
      <c r="B460" s="141" t="s">
        <v>43</v>
      </c>
      <c r="C460" s="135" t="s">
        <v>1357</v>
      </c>
      <c r="D460" s="135">
        <v>1000000189</v>
      </c>
      <c r="E460" s="136" t="s">
        <v>1358</v>
      </c>
      <c r="F460" s="137">
        <v>42280</v>
      </c>
      <c r="G460" s="40" t="str">
        <f t="shared" si="98"/>
        <v>Targeted Dealer</v>
      </c>
      <c r="H460" s="40"/>
      <c r="I460" s="41">
        <v>25</v>
      </c>
      <c r="J460" s="41">
        <f t="shared" si="99"/>
        <v>23.333333333333336</v>
      </c>
      <c r="K460" s="43">
        <v>27.5</v>
      </c>
      <c r="L460" s="43">
        <f t="shared" si="100"/>
        <v>-2.5</v>
      </c>
      <c r="M460" s="43">
        <f t="shared" si="101"/>
        <v>117.85714285714285</v>
      </c>
      <c r="N460" s="42">
        <v>7.5</v>
      </c>
      <c r="O460" s="45" t="str">
        <f t="shared" si="102"/>
        <v>Mar</v>
      </c>
      <c r="P460" s="42">
        <f t="shared" si="103"/>
        <v>7.5</v>
      </c>
      <c r="Q460" s="44">
        <f t="shared" si="104"/>
        <v>20</v>
      </c>
      <c r="R460" s="45">
        <f t="shared" si="105"/>
        <v>2.6666666666666665</v>
      </c>
      <c r="S460" s="44" t="str">
        <f t="shared" si="106"/>
        <v>GROWTH</v>
      </c>
      <c r="T460" s="43">
        <v>62.5</v>
      </c>
      <c r="U460" s="46" t="str">
        <f t="shared" si="107"/>
        <v>Apr</v>
      </c>
      <c r="V460" s="42">
        <v>62.5</v>
      </c>
      <c r="W460" s="47">
        <f t="shared" si="108"/>
        <v>-35</v>
      </c>
      <c r="X460" s="48">
        <f t="shared" si="109"/>
        <v>-0.56000000000000005</v>
      </c>
      <c r="Y460" s="47" t="str">
        <f t="shared" si="110"/>
        <v>DEGROWTH</v>
      </c>
      <c r="Z460" s="138">
        <v>0</v>
      </c>
      <c r="AA460" s="133"/>
      <c r="AB460" s="133" t="s">
        <v>121</v>
      </c>
      <c r="AC460" s="133" t="s">
        <v>1245</v>
      </c>
      <c r="AD460" s="27">
        <f t="shared" si="111"/>
        <v>0</v>
      </c>
    </row>
    <row r="461" spans="1:30" s="139" customFormat="1" ht="13.8">
      <c r="A461" s="133" t="s">
        <v>1245</v>
      </c>
      <c r="B461" s="141" t="s">
        <v>43</v>
      </c>
      <c r="C461" s="135" t="s">
        <v>1363</v>
      </c>
      <c r="D461" s="135">
        <v>1000000181</v>
      </c>
      <c r="E461" s="136" t="s">
        <v>1364</v>
      </c>
      <c r="F461" s="137">
        <v>42889</v>
      </c>
      <c r="G461" s="40" t="str">
        <f t="shared" si="98"/>
        <v>Targeted Dealer</v>
      </c>
      <c r="H461" s="40"/>
      <c r="I461" s="41">
        <v>90</v>
      </c>
      <c r="J461" s="41">
        <f t="shared" si="99"/>
        <v>84</v>
      </c>
      <c r="K461" s="43">
        <v>52</v>
      </c>
      <c r="L461" s="43">
        <f t="shared" si="100"/>
        <v>38</v>
      </c>
      <c r="M461" s="43">
        <f t="shared" si="101"/>
        <v>61.904761904761905</v>
      </c>
      <c r="N461" s="42">
        <v>100.5</v>
      </c>
      <c r="O461" s="45" t="str">
        <f t="shared" si="102"/>
        <v>Mar</v>
      </c>
      <c r="P461" s="42">
        <f t="shared" si="103"/>
        <v>100.5</v>
      </c>
      <c r="Q461" s="44">
        <f t="shared" si="104"/>
        <v>-48.5</v>
      </c>
      <c r="R461" s="45">
        <f t="shared" si="105"/>
        <v>-0.48258706467661694</v>
      </c>
      <c r="S461" s="44" t="str">
        <f t="shared" si="106"/>
        <v>DEGROWTH</v>
      </c>
      <c r="T461" s="43">
        <v>100</v>
      </c>
      <c r="U461" s="46" t="str">
        <f t="shared" si="107"/>
        <v>Apr</v>
      </c>
      <c r="V461" s="42">
        <v>100</v>
      </c>
      <c r="W461" s="47">
        <f t="shared" si="108"/>
        <v>-48</v>
      </c>
      <c r="X461" s="48">
        <f t="shared" si="109"/>
        <v>-0.48</v>
      </c>
      <c r="Y461" s="47" t="str">
        <f t="shared" si="110"/>
        <v>DEGROWTH</v>
      </c>
      <c r="Z461" s="138">
        <v>0</v>
      </c>
      <c r="AA461" s="133"/>
      <c r="AB461" s="133" t="s">
        <v>121</v>
      </c>
      <c r="AC461" s="133" t="s">
        <v>1245</v>
      </c>
      <c r="AD461" s="27">
        <f t="shared" si="111"/>
        <v>0</v>
      </c>
    </row>
    <row r="462" spans="1:30" s="139" customFormat="1" ht="13.8">
      <c r="A462" s="133" t="s">
        <v>1245</v>
      </c>
      <c r="B462" s="141" t="s">
        <v>43</v>
      </c>
      <c r="C462" s="135" t="s">
        <v>1365</v>
      </c>
      <c r="D462" s="135">
        <v>1000000178</v>
      </c>
      <c r="E462" s="136" t="s">
        <v>1366</v>
      </c>
      <c r="F462" s="137">
        <v>42921</v>
      </c>
      <c r="G462" s="40" t="str">
        <f t="shared" si="98"/>
        <v>Targeted Dealer</v>
      </c>
      <c r="H462" s="40"/>
      <c r="I462" s="41">
        <v>25</v>
      </c>
      <c r="J462" s="41">
        <f t="shared" si="99"/>
        <v>23.333333333333336</v>
      </c>
      <c r="K462" s="43">
        <v>25.5</v>
      </c>
      <c r="L462" s="43">
        <f t="shared" si="100"/>
        <v>-0.5</v>
      </c>
      <c r="M462" s="43">
        <f t="shared" si="101"/>
        <v>109.28571428571428</v>
      </c>
      <c r="N462" s="42">
        <v>26</v>
      </c>
      <c r="O462" s="45" t="str">
        <f t="shared" si="102"/>
        <v>Mar</v>
      </c>
      <c r="P462" s="42">
        <f t="shared" si="103"/>
        <v>26</v>
      </c>
      <c r="Q462" s="44">
        <f t="shared" si="104"/>
        <v>-0.5</v>
      </c>
      <c r="R462" s="45">
        <f t="shared" si="105"/>
        <v>-1.9230769230769273E-2</v>
      </c>
      <c r="S462" s="44" t="str">
        <f t="shared" si="106"/>
        <v>DEGROWTH</v>
      </c>
      <c r="T462" s="43">
        <v>50</v>
      </c>
      <c r="U462" s="46" t="str">
        <f t="shared" si="107"/>
        <v>Apr</v>
      </c>
      <c r="V462" s="42">
        <v>50</v>
      </c>
      <c r="W462" s="47">
        <f t="shared" si="108"/>
        <v>-24.5</v>
      </c>
      <c r="X462" s="48">
        <f t="shared" si="109"/>
        <v>-0.49</v>
      </c>
      <c r="Y462" s="47" t="str">
        <f t="shared" si="110"/>
        <v>DEGROWTH</v>
      </c>
      <c r="Z462" s="138">
        <v>0</v>
      </c>
      <c r="AA462" s="133"/>
      <c r="AB462" s="133" t="s">
        <v>121</v>
      </c>
      <c r="AC462" s="133" t="s">
        <v>1245</v>
      </c>
      <c r="AD462" s="27">
        <f t="shared" si="111"/>
        <v>0</v>
      </c>
    </row>
    <row r="463" spans="1:30" s="139" customFormat="1" ht="13.8">
      <c r="A463" s="133" t="s">
        <v>1245</v>
      </c>
      <c r="B463" s="141" t="s">
        <v>43</v>
      </c>
      <c r="C463" s="135" t="s">
        <v>1367</v>
      </c>
      <c r="D463" s="135">
        <v>1000000190</v>
      </c>
      <c r="E463" s="136" t="s">
        <v>1368</v>
      </c>
      <c r="F463" s="137">
        <v>43066</v>
      </c>
      <c r="G463" s="40" t="str">
        <f t="shared" si="98"/>
        <v>Targeted Dealer</v>
      </c>
      <c r="H463" s="40"/>
      <c r="I463" s="41">
        <v>80</v>
      </c>
      <c r="J463" s="41">
        <f t="shared" si="99"/>
        <v>74.666666666666657</v>
      </c>
      <c r="K463" s="43">
        <v>104.5</v>
      </c>
      <c r="L463" s="43">
        <f t="shared" si="100"/>
        <v>-24.5</v>
      </c>
      <c r="M463" s="43">
        <f t="shared" si="101"/>
        <v>139.95535714285717</v>
      </c>
      <c r="N463" s="42">
        <v>77.5</v>
      </c>
      <c r="O463" s="45" t="str">
        <f t="shared" si="102"/>
        <v>Mar</v>
      </c>
      <c r="P463" s="42">
        <f t="shared" si="103"/>
        <v>77.5</v>
      </c>
      <c r="Q463" s="44">
        <f t="shared" si="104"/>
        <v>27</v>
      </c>
      <c r="R463" s="45">
        <f t="shared" si="105"/>
        <v>0.34838709677419355</v>
      </c>
      <c r="S463" s="44" t="str">
        <f t="shared" si="106"/>
        <v>GROWTH</v>
      </c>
      <c r="T463" s="43">
        <v>59.5</v>
      </c>
      <c r="U463" s="46" t="str">
        <f t="shared" si="107"/>
        <v>Apr</v>
      </c>
      <c r="V463" s="42">
        <v>59.5</v>
      </c>
      <c r="W463" s="47">
        <f t="shared" si="108"/>
        <v>45</v>
      </c>
      <c r="X463" s="48">
        <f t="shared" si="109"/>
        <v>0.75630252100840334</v>
      </c>
      <c r="Y463" s="47" t="str">
        <f t="shared" si="110"/>
        <v>GROWTH</v>
      </c>
      <c r="Z463" s="138">
        <v>0</v>
      </c>
      <c r="AA463" s="133"/>
      <c r="AB463" s="133" t="s">
        <v>121</v>
      </c>
      <c r="AC463" s="133" t="s">
        <v>1245</v>
      </c>
      <c r="AD463" s="27">
        <f t="shared" si="111"/>
        <v>0</v>
      </c>
    </row>
    <row r="464" spans="1:30" s="139" customFormat="1" ht="13.8">
      <c r="A464" s="133" t="s">
        <v>1245</v>
      </c>
      <c r="B464" s="141" t="s">
        <v>43</v>
      </c>
      <c r="C464" s="135" t="s">
        <v>1369</v>
      </c>
      <c r="D464" s="135">
        <v>1000000168</v>
      </c>
      <c r="E464" s="136" t="s">
        <v>1370</v>
      </c>
      <c r="F464" s="137">
        <v>43147</v>
      </c>
      <c r="G464" s="40" t="str">
        <f t="shared" si="98"/>
        <v>Targeted Dealer</v>
      </c>
      <c r="H464" s="40"/>
      <c r="I464" s="41">
        <v>200</v>
      </c>
      <c r="J464" s="41">
        <f t="shared" si="99"/>
        <v>186.66666666666669</v>
      </c>
      <c r="K464" s="43">
        <v>244.5</v>
      </c>
      <c r="L464" s="43">
        <f t="shared" si="100"/>
        <v>-44.5</v>
      </c>
      <c r="M464" s="43">
        <f t="shared" si="101"/>
        <v>130.98214285714283</v>
      </c>
      <c r="N464" s="42">
        <v>231.5</v>
      </c>
      <c r="O464" s="45" t="str">
        <f t="shared" si="102"/>
        <v>Mar</v>
      </c>
      <c r="P464" s="42">
        <f t="shared" si="103"/>
        <v>231.5</v>
      </c>
      <c r="Q464" s="44">
        <f t="shared" si="104"/>
        <v>13</v>
      </c>
      <c r="R464" s="45">
        <f t="shared" si="105"/>
        <v>5.6155507559395357E-2</v>
      </c>
      <c r="S464" s="44" t="str">
        <f t="shared" si="106"/>
        <v>GROWTH</v>
      </c>
      <c r="T464" s="43">
        <v>296</v>
      </c>
      <c r="U464" s="46" t="str">
        <f t="shared" si="107"/>
        <v>Apr</v>
      </c>
      <c r="V464" s="42">
        <v>296</v>
      </c>
      <c r="W464" s="47">
        <f t="shared" si="108"/>
        <v>-51.5</v>
      </c>
      <c r="X464" s="48">
        <f t="shared" si="109"/>
        <v>-0.17398648648648651</v>
      </c>
      <c r="Y464" s="47" t="str">
        <f t="shared" si="110"/>
        <v>DEGROWTH</v>
      </c>
      <c r="Z464" s="138">
        <v>0</v>
      </c>
      <c r="AA464" s="133"/>
      <c r="AB464" s="133" t="s">
        <v>121</v>
      </c>
      <c r="AC464" s="133" t="s">
        <v>1245</v>
      </c>
      <c r="AD464" s="27">
        <f t="shared" si="111"/>
        <v>0</v>
      </c>
    </row>
    <row r="465" spans="1:30" s="139" customFormat="1" ht="13.8">
      <c r="A465" s="133" t="s">
        <v>1245</v>
      </c>
      <c r="B465" s="141" t="s">
        <v>43</v>
      </c>
      <c r="C465" s="135" t="s">
        <v>1373</v>
      </c>
      <c r="D465" s="135">
        <v>1000000172</v>
      </c>
      <c r="E465" s="136" t="s">
        <v>1374</v>
      </c>
      <c r="F465" s="137">
        <v>43282</v>
      </c>
      <c r="G465" s="40" t="str">
        <f t="shared" si="98"/>
        <v>Targeted Dealer</v>
      </c>
      <c r="H465" s="40"/>
      <c r="I465" s="41">
        <v>650</v>
      </c>
      <c r="J465" s="41">
        <f t="shared" si="99"/>
        <v>606.66666666666674</v>
      </c>
      <c r="K465" s="43">
        <v>512</v>
      </c>
      <c r="L465" s="43">
        <f t="shared" si="100"/>
        <v>138</v>
      </c>
      <c r="M465" s="43">
        <f t="shared" si="101"/>
        <v>84.39560439560438</v>
      </c>
      <c r="N465" s="42">
        <v>613.5</v>
      </c>
      <c r="O465" s="45" t="str">
        <f t="shared" si="102"/>
        <v>Mar</v>
      </c>
      <c r="P465" s="42">
        <f t="shared" si="103"/>
        <v>613.5</v>
      </c>
      <c r="Q465" s="44">
        <f t="shared" si="104"/>
        <v>-101.5</v>
      </c>
      <c r="R465" s="45">
        <f t="shared" si="105"/>
        <v>-0.16544417277913614</v>
      </c>
      <c r="S465" s="44" t="str">
        <f t="shared" si="106"/>
        <v>DEGROWTH</v>
      </c>
      <c r="T465" s="43">
        <v>642.5</v>
      </c>
      <c r="U465" s="46" t="str">
        <f t="shared" si="107"/>
        <v>Apr</v>
      </c>
      <c r="V465" s="42">
        <v>642.5</v>
      </c>
      <c r="W465" s="47">
        <f t="shared" si="108"/>
        <v>-130.5</v>
      </c>
      <c r="X465" s="48">
        <f t="shared" si="109"/>
        <v>-0.20311284046692601</v>
      </c>
      <c r="Y465" s="47" t="str">
        <f t="shared" si="110"/>
        <v>DEGROWTH</v>
      </c>
      <c r="Z465" s="138">
        <v>0</v>
      </c>
      <c r="AA465" s="133"/>
      <c r="AB465" s="133" t="s">
        <v>121</v>
      </c>
      <c r="AC465" s="133" t="s">
        <v>1245</v>
      </c>
      <c r="AD465" s="27">
        <f t="shared" si="111"/>
        <v>0</v>
      </c>
    </row>
    <row r="466" spans="1:30" s="139" customFormat="1" ht="13.8">
      <c r="A466" s="133" t="s">
        <v>1245</v>
      </c>
      <c r="B466" s="141" t="s">
        <v>43</v>
      </c>
      <c r="C466" s="135" t="s">
        <v>1375</v>
      </c>
      <c r="D466" s="135">
        <v>1000000195</v>
      </c>
      <c r="E466" s="136" t="s">
        <v>1376</v>
      </c>
      <c r="F466" s="137">
        <v>43282</v>
      </c>
      <c r="G466" s="40" t="str">
        <f t="shared" si="98"/>
        <v>Targeted Dealer</v>
      </c>
      <c r="H466" s="40"/>
      <c r="I466" s="41">
        <v>150</v>
      </c>
      <c r="J466" s="41">
        <f t="shared" si="99"/>
        <v>140</v>
      </c>
      <c r="K466" s="43">
        <v>145.5</v>
      </c>
      <c r="L466" s="43">
        <f t="shared" si="100"/>
        <v>4.5</v>
      </c>
      <c r="M466" s="43">
        <f t="shared" si="101"/>
        <v>103.92857142857143</v>
      </c>
      <c r="N466" s="42">
        <v>157</v>
      </c>
      <c r="O466" s="45" t="str">
        <f t="shared" si="102"/>
        <v>Mar</v>
      </c>
      <c r="P466" s="42">
        <f t="shared" si="103"/>
        <v>157</v>
      </c>
      <c r="Q466" s="44">
        <f t="shared" si="104"/>
        <v>-11.5</v>
      </c>
      <c r="R466" s="45">
        <f t="shared" si="105"/>
        <v>-7.3248407643312086E-2</v>
      </c>
      <c r="S466" s="44" t="str">
        <f t="shared" si="106"/>
        <v>DEGROWTH</v>
      </c>
      <c r="T466" s="43">
        <v>148</v>
      </c>
      <c r="U466" s="46" t="str">
        <f t="shared" si="107"/>
        <v>Apr</v>
      </c>
      <c r="V466" s="42">
        <v>148</v>
      </c>
      <c r="W466" s="47">
        <f t="shared" si="108"/>
        <v>-2.5</v>
      </c>
      <c r="X466" s="48">
        <f t="shared" si="109"/>
        <v>-1.6891891891891886E-2</v>
      </c>
      <c r="Y466" s="47" t="str">
        <f t="shared" si="110"/>
        <v>DEGROWTH</v>
      </c>
      <c r="Z466" s="138">
        <v>0</v>
      </c>
      <c r="AA466" s="133"/>
      <c r="AB466" s="133" t="s">
        <v>121</v>
      </c>
      <c r="AC466" s="133" t="s">
        <v>1245</v>
      </c>
      <c r="AD466" s="27">
        <f t="shared" si="111"/>
        <v>0</v>
      </c>
    </row>
    <row r="467" spans="1:30" s="139" customFormat="1" ht="13.8">
      <c r="A467" s="133" t="s">
        <v>1245</v>
      </c>
      <c r="B467" s="141" t="s">
        <v>43</v>
      </c>
      <c r="C467" s="135" t="s">
        <v>1377</v>
      </c>
      <c r="D467" s="135">
        <v>1000000170</v>
      </c>
      <c r="E467" s="136" t="s">
        <v>1378</v>
      </c>
      <c r="F467" s="137">
        <v>43295</v>
      </c>
      <c r="G467" s="40" t="str">
        <f t="shared" si="98"/>
        <v>Targeted Dealer</v>
      </c>
      <c r="H467" s="40"/>
      <c r="I467" s="41">
        <v>150</v>
      </c>
      <c r="J467" s="41">
        <f t="shared" si="99"/>
        <v>140</v>
      </c>
      <c r="K467" s="43">
        <v>152</v>
      </c>
      <c r="L467" s="43">
        <f t="shared" si="100"/>
        <v>-2</v>
      </c>
      <c r="M467" s="43">
        <f t="shared" si="101"/>
        <v>108.57142857142858</v>
      </c>
      <c r="N467" s="42">
        <v>177</v>
      </c>
      <c r="O467" s="45" t="str">
        <f t="shared" si="102"/>
        <v>Mar</v>
      </c>
      <c r="P467" s="42">
        <f t="shared" si="103"/>
        <v>177</v>
      </c>
      <c r="Q467" s="44">
        <f t="shared" si="104"/>
        <v>-25</v>
      </c>
      <c r="R467" s="45">
        <f t="shared" si="105"/>
        <v>-0.14124293785310738</v>
      </c>
      <c r="S467" s="44" t="str">
        <f t="shared" si="106"/>
        <v>DEGROWTH</v>
      </c>
      <c r="T467" s="43">
        <v>71</v>
      </c>
      <c r="U467" s="46" t="str">
        <f t="shared" si="107"/>
        <v>Apr</v>
      </c>
      <c r="V467" s="42">
        <v>71</v>
      </c>
      <c r="W467" s="47">
        <f t="shared" si="108"/>
        <v>81</v>
      </c>
      <c r="X467" s="48">
        <f t="shared" si="109"/>
        <v>1.140845070422535</v>
      </c>
      <c r="Y467" s="47" t="str">
        <f t="shared" si="110"/>
        <v>GROWTH</v>
      </c>
      <c r="Z467" s="138">
        <v>0</v>
      </c>
      <c r="AA467" s="133"/>
      <c r="AB467" s="133" t="s">
        <v>121</v>
      </c>
      <c r="AC467" s="133" t="s">
        <v>1245</v>
      </c>
      <c r="AD467" s="27">
        <f t="shared" si="111"/>
        <v>0</v>
      </c>
    </row>
    <row r="468" spans="1:30" s="139" customFormat="1" ht="13.8">
      <c r="A468" s="133" t="s">
        <v>1245</v>
      </c>
      <c r="B468" s="141" t="s">
        <v>43</v>
      </c>
      <c r="C468" s="140" t="s">
        <v>1383</v>
      </c>
      <c r="D468" s="135">
        <v>1000000179</v>
      </c>
      <c r="E468" s="136" t="s">
        <v>1384</v>
      </c>
      <c r="F468" s="137">
        <v>44208</v>
      </c>
      <c r="G468" s="40" t="str">
        <f t="shared" si="98"/>
        <v>Targeted Dealer</v>
      </c>
      <c r="H468" s="40"/>
      <c r="I468" s="41">
        <v>120</v>
      </c>
      <c r="J468" s="41">
        <f t="shared" si="99"/>
        <v>112</v>
      </c>
      <c r="K468" s="43">
        <v>140</v>
      </c>
      <c r="L468" s="43">
        <f t="shared" si="100"/>
        <v>-20</v>
      </c>
      <c r="M468" s="43">
        <f t="shared" si="101"/>
        <v>124.99999999999999</v>
      </c>
      <c r="N468" s="42">
        <v>260.5</v>
      </c>
      <c r="O468" s="45" t="str">
        <f t="shared" si="102"/>
        <v>Mar</v>
      </c>
      <c r="P468" s="42">
        <f t="shared" si="103"/>
        <v>260.5</v>
      </c>
      <c r="Q468" s="44">
        <f t="shared" si="104"/>
        <v>-120.5</v>
      </c>
      <c r="R468" s="45">
        <f t="shared" si="105"/>
        <v>-0.4625719769673704</v>
      </c>
      <c r="S468" s="44" t="str">
        <f t="shared" si="106"/>
        <v>DEGROWTH</v>
      </c>
      <c r="T468" s="43">
        <v>87.5</v>
      </c>
      <c r="U468" s="46" t="str">
        <f t="shared" si="107"/>
        <v>Apr</v>
      </c>
      <c r="V468" s="42">
        <v>87.5</v>
      </c>
      <c r="W468" s="47">
        <f t="shared" si="108"/>
        <v>52.5</v>
      </c>
      <c r="X468" s="48">
        <f t="shared" si="109"/>
        <v>0.60000000000000009</v>
      </c>
      <c r="Y468" s="47" t="str">
        <f t="shared" si="110"/>
        <v>GROWTH</v>
      </c>
      <c r="Z468" s="138">
        <v>0</v>
      </c>
      <c r="AA468" s="133"/>
      <c r="AB468" s="133" t="s">
        <v>121</v>
      </c>
      <c r="AC468" s="133" t="s">
        <v>1245</v>
      </c>
      <c r="AD468" s="27">
        <f t="shared" si="111"/>
        <v>0</v>
      </c>
    </row>
    <row r="469" spans="1:30" s="139" customFormat="1" ht="13.8">
      <c r="A469" s="133" t="s">
        <v>1245</v>
      </c>
      <c r="B469" s="141" t="s">
        <v>43</v>
      </c>
      <c r="C469" s="140" t="s">
        <v>1385</v>
      </c>
      <c r="D469" s="135">
        <v>1000000183</v>
      </c>
      <c r="E469" s="136" t="s">
        <v>1386</v>
      </c>
      <c r="F469" s="137">
        <v>44240</v>
      </c>
      <c r="G469" s="40" t="str">
        <f t="shared" si="98"/>
        <v>Targeted Dealer</v>
      </c>
      <c r="H469" s="40"/>
      <c r="I469" s="41">
        <v>37</v>
      </c>
      <c r="J469" s="41">
        <f t="shared" si="99"/>
        <v>34.533333333333331</v>
      </c>
      <c r="K469" s="43">
        <v>12.5</v>
      </c>
      <c r="L469" s="43">
        <f t="shared" si="100"/>
        <v>24.5</v>
      </c>
      <c r="M469" s="43">
        <f t="shared" si="101"/>
        <v>36.196911196911195</v>
      </c>
      <c r="N469" s="42">
        <v>8</v>
      </c>
      <c r="O469" s="45" t="str">
        <f t="shared" si="102"/>
        <v>Mar</v>
      </c>
      <c r="P469" s="42">
        <f t="shared" si="103"/>
        <v>8</v>
      </c>
      <c r="Q469" s="44">
        <f t="shared" si="104"/>
        <v>4.5</v>
      </c>
      <c r="R469" s="45">
        <f t="shared" si="105"/>
        <v>0.5625</v>
      </c>
      <c r="S469" s="44" t="str">
        <f t="shared" si="106"/>
        <v>GROWTH</v>
      </c>
      <c r="T469" s="43">
        <v>12.5</v>
      </c>
      <c r="U469" s="46" t="str">
        <f t="shared" si="107"/>
        <v>Apr</v>
      </c>
      <c r="V469" s="42">
        <v>12.5</v>
      </c>
      <c r="W469" s="47">
        <f t="shared" si="108"/>
        <v>0</v>
      </c>
      <c r="X469" s="48">
        <f t="shared" si="109"/>
        <v>0</v>
      </c>
      <c r="Y469" s="47" t="str">
        <f t="shared" si="110"/>
        <v>GROWTH</v>
      </c>
      <c r="Z469" s="138">
        <v>0</v>
      </c>
      <c r="AA469" s="133"/>
      <c r="AB469" s="133" t="s">
        <v>121</v>
      </c>
      <c r="AC469" s="133" t="s">
        <v>1245</v>
      </c>
      <c r="AD469" s="27">
        <f t="shared" si="111"/>
        <v>0</v>
      </c>
    </row>
    <row r="470" spans="1:30" s="139" customFormat="1" ht="13.8">
      <c r="A470" s="133" t="s">
        <v>1245</v>
      </c>
      <c r="B470" s="141" t="s">
        <v>43</v>
      </c>
      <c r="C470" s="140" t="s">
        <v>1387</v>
      </c>
      <c r="D470" s="135">
        <v>1000000174</v>
      </c>
      <c r="E470" s="136" t="s">
        <v>1388</v>
      </c>
      <c r="F470" s="137">
        <v>44441</v>
      </c>
      <c r="G470" s="40" t="str">
        <f t="shared" si="98"/>
        <v>Targeted Dealer</v>
      </c>
      <c r="H470" s="40"/>
      <c r="I470" s="41">
        <v>63</v>
      </c>
      <c r="J470" s="41">
        <f t="shared" si="99"/>
        <v>58.800000000000004</v>
      </c>
      <c r="K470" s="43">
        <v>26</v>
      </c>
      <c r="L470" s="43">
        <f t="shared" si="100"/>
        <v>37</v>
      </c>
      <c r="M470" s="43">
        <f t="shared" si="101"/>
        <v>44.217687074829925</v>
      </c>
      <c r="N470" s="42">
        <v>51.5</v>
      </c>
      <c r="O470" s="45" t="str">
        <f t="shared" si="102"/>
        <v>Mar</v>
      </c>
      <c r="P470" s="42">
        <f t="shared" si="103"/>
        <v>51.5</v>
      </c>
      <c r="Q470" s="44">
        <f t="shared" si="104"/>
        <v>-25.5</v>
      </c>
      <c r="R470" s="45">
        <f t="shared" si="105"/>
        <v>-0.49514563106796117</v>
      </c>
      <c r="S470" s="44" t="str">
        <f t="shared" si="106"/>
        <v>DEGROWTH</v>
      </c>
      <c r="T470" s="43">
        <v>62</v>
      </c>
      <c r="U470" s="46" t="str">
        <f t="shared" si="107"/>
        <v>Apr</v>
      </c>
      <c r="V470" s="42">
        <v>62</v>
      </c>
      <c r="W470" s="47">
        <f t="shared" si="108"/>
        <v>-36</v>
      </c>
      <c r="X470" s="48">
        <f t="shared" si="109"/>
        <v>-0.58064516129032251</v>
      </c>
      <c r="Y470" s="47" t="str">
        <f t="shared" si="110"/>
        <v>DEGROWTH</v>
      </c>
      <c r="Z470" s="138">
        <v>0</v>
      </c>
      <c r="AA470" s="133"/>
      <c r="AB470" s="133" t="s">
        <v>121</v>
      </c>
      <c r="AC470" s="133" t="s">
        <v>1245</v>
      </c>
      <c r="AD470" s="27">
        <f t="shared" si="111"/>
        <v>0</v>
      </c>
    </row>
    <row r="471" spans="1:30" s="139" customFormat="1" ht="13.8">
      <c r="A471" s="133" t="s">
        <v>1245</v>
      </c>
      <c r="B471" s="141" t="s">
        <v>43</v>
      </c>
      <c r="C471" s="140" t="s">
        <v>1389</v>
      </c>
      <c r="D471" s="135">
        <v>1000002402</v>
      </c>
      <c r="E471" s="136" t="s">
        <v>1390</v>
      </c>
      <c r="F471" s="137">
        <v>44559</v>
      </c>
      <c r="G471" s="40" t="str">
        <f t="shared" si="98"/>
        <v>Targeted Dealer</v>
      </c>
      <c r="H471" s="40"/>
      <c r="I471" s="41">
        <v>76</v>
      </c>
      <c r="J471" s="41">
        <f t="shared" si="99"/>
        <v>70.933333333333337</v>
      </c>
      <c r="K471" s="43">
        <v>62</v>
      </c>
      <c r="L471" s="43">
        <f t="shared" si="100"/>
        <v>14</v>
      </c>
      <c r="M471" s="43">
        <f t="shared" si="101"/>
        <v>87.406015037593974</v>
      </c>
      <c r="N471" s="42">
        <v>66</v>
      </c>
      <c r="O471" s="45" t="str">
        <f t="shared" si="102"/>
        <v>Mar</v>
      </c>
      <c r="P471" s="42">
        <f t="shared" si="103"/>
        <v>66</v>
      </c>
      <c r="Q471" s="44">
        <f t="shared" si="104"/>
        <v>-4</v>
      </c>
      <c r="R471" s="45">
        <f t="shared" si="105"/>
        <v>-6.0606060606060552E-2</v>
      </c>
      <c r="S471" s="44" t="str">
        <f t="shared" si="106"/>
        <v>DEGROWTH</v>
      </c>
      <c r="T471" s="43">
        <v>50</v>
      </c>
      <c r="U471" s="46" t="str">
        <f t="shared" si="107"/>
        <v>Apr</v>
      </c>
      <c r="V471" s="42">
        <v>50</v>
      </c>
      <c r="W471" s="47">
        <f t="shared" si="108"/>
        <v>12</v>
      </c>
      <c r="X471" s="48">
        <f t="shared" si="109"/>
        <v>0.24</v>
      </c>
      <c r="Y471" s="47" t="str">
        <f t="shared" si="110"/>
        <v>GROWTH</v>
      </c>
      <c r="Z471" s="138">
        <v>0</v>
      </c>
      <c r="AA471" s="133"/>
      <c r="AB471" s="133" t="s">
        <v>121</v>
      </c>
      <c r="AC471" s="133" t="s">
        <v>1245</v>
      </c>
      <c r="AD471" s="27">
        <f t="shared" si="111"/>
        <v>0</v>
      </c>
    </row>
    <row r="472" spans="1:30" s="139" customFormat="1" ht="13.8">
      <c r="A472" s="133" t="s">
        <v>1245</v>
      </c>
      <c r="B472" s="141" t="s">
        <v>43</v>
      </c>
      <c r="C472" s="140" t="s">
        <v>1391</v>
      </c>
      <c r="D472" s="135">
        <v>1000002740</v>
      </c>
      <c r="E472" s="136" t="s">
        <v>1392</v>
      </c>
      <c r="F472" s="137">
        <v>44685</v>
      </c>
      <c r="G472" s="40" t="str">
        <f t="shared" si="98"/>
        <v>Targeted Dealer</v>
      </c>
      <c r="H472" s="40"/>
      <c r="I472" s="41">
        <v>250</v>
      </c>
      <c r="J472" s="41">
        <f t="shared" si="99"/>
        <v>233.33333333333334</v>
      </c>
      <c r="K472" s="43">
        <v>287.5</v>
      </c>
      <c r="L472" s="43">
        <f t="shared" si="100"/>
        <v>-37.5</v>
      </c>
      <c r="M472" s="43">
        <f t="shared" si="101"/>
        <v>123.21428571428571</v>
      </c>
      <c r="N472" s="42">
        <v>277</v>
      </c>
      <c r="O472" s="45" t="str">
        <f t="shared" si="102"/>
        <v>Mar</v>
      </c>
      <c r="P472" s="42">
        <f t="shared" si="103"/>
        <v>277</v>
      </c>
      <c r="Q472" s="44">
        <f t="shared" si="104"/>
        <v>10.5</v>
      </c>
      <c r="R472" s="45">
        <f t="shared" si="105"/>
        <v>3.7906137184115618E-2</v>
      </c>
      <c r="S472" s="44" t="str">
        <f t="shared" si="106"/>
        <v>GROWTH</v>
      </c>
      <c r="T472" s="43">
        <v>276.5</v>
      </c>
      <c r="U472" s="46" t="str">
        <f t="shared" si="107"/>
        <v>Apr</v>
      </c>
      <c r="V472" s="42">
        <v>276.5</v>
      </c>
      <c r="W472" s="47">
        <f t="shared" si="108"/>
        <v>11</v>
      </c>
      <c r="X472" s="48">
        <f t="shared" si="109"/>
        <v>3.9783001808318286E-2</v>
      </c>
      <c r="Y472" s="47" t="str">
        <f t="shared" si="110"/>
        <v>GROWTH</v>
      </c>
      <c r="Z472" s="138">
        <v>0</v>
      </c>
      <c r="AA472" s="133"/>
      <c r="AB472" s="133" t="s">
        <v>121</v>
      </c>
      <c r="AC472" s="133" t="s">
        <v>1245</v>
      </c>
      <c r="AD472" s="27">
        <f t="shared" si="111"/>
        <v>0</v>
      </c>
    </row>
    <row r="473" spans="1:30" s="139" customFormat="1" ht="13.8">
      <c r="A473" s="133" t="s">
        <v>1245</v>
      </c>
      <c r="B473" s="141" t="s">
        <v>43</v>
      </c>
      <c r="C473" s="140" t="s">
        <v>1395</v>
      </c>
      <c r="D473" s="135">
        <v>1000002820</v>
      </c>
      <c r="E473" s="136" t="s">
        <v>1396</v>
      </c>
      <c r="F473" s="137">
        <v>44737</v>
      </c>
      <c r="G473" s="40" t="str">
        <f t="shared" si="98"/>
        <v>Targeted Dealer</v>
      </c>
      <c r="H473" s="40"/>
      <c r="I473" s="41">
        <v>120</v>
      </c>
      <c r="J473" s="41">
        <f t="shared" si="99"/>
        <v>112</v>
      </c>
      <c r="K473" s="43">
        <v>154.5</v>
      </c>
      <c r="L473" s="43">
        <f t="shared" si="100"/>
        <v>-34.5</v>
      </c>
      <c r="M473" s="43">
        <f t="shared" si="101"/>
        <v>137.94642857142856</v>
      </c>
      <c r="N473" s="42">
        <v>149.5</v>
      </c>
      <c r="O473" s="45" t="str">
        <f t="shared" si="102"/>
        <v>Mar</v>
      </c>
      <c r="P473" s="42">
        <f t="shared" si="103"/>
        <v>149.5</v>
      </c>
      <c r="Q473" s="44">
        <f t="shared" si="104"/>
        <v>5</v>
      </c>
      <c r="R473" s="45">
        <f t="shared" si="105"/>
        <v>3.3444816053511683E-2</v>
      </c>
      <c r="S473" s="44" t="str">
        <f t="shared" si="106"/>
        <v>GROWTH</v>
      </c>
      <c r="T473" s="43">
        <v>213.5</v>
      </c>
      <c r="U473" s="46" t="str">
        <f t="shared" si="107"/>
        <v>Apr</v>
      </c>
      <c r="V473" s="42">
        <v>213.5</v>
      </c>
      <c r="W473" s="47">
        <f t="shared" si="108"/>
        <v>-59</v>
      </c>
      <c r="X473" s="48">
        <f t="shared" si="109"/>
        <v>-0.27634660421545665</v>
      </c>
      <c r="Y473" s="47" t="str">
        <f t="shared" si="110"/>
        <v>DEGROWTH</v>
      </c>
      <c r="Z473" s="138">
        <v>0</v>
      </c>
      <c r="AA473" s="133"/>
      <c r="AB473" s="133" t="s">
        <v>121</v>
      </c>
      <c r="AC473" s="133" t="s">
        <v>1245</v>
      </c>
      <c r="AD473" s="27">
        <f t="shared" si="111"/>
        <v>0</v>
      </c>
    </row>
    <row r="474" spans="1:30" s="139" customFormat="1" ht="13.8">
      <c r="A474" s="133" t="s">
        <v>1245</v>
      </c>
      <c r="B474" s="141" t="s">
        <v>43</v>
      </c>
      <c r="C474" s="135" t="s">
        <v>1397</v>
      </c>
      <c r="D474" s="135">
        <v>1000003497</v>
      </c>
      <c r="E474" s="140" t="s">
        <v>1398</v>
      </c>
      <c r="F474" s="137">
        <v>44804</v>
      </c>
      <c r="G474" s="40" t="str">
        <f t="shared" si="98"/>
        <v>Targeted Dealer</v>
      </c>
      <c r="H474" s="40"/>
      <c r="I474" s="41">
        <v>25</v>
      </c>
      <c r="J474" s="41">
        <f t="shared" si="99"/>
        <v>23.333333333333336</v>
      </c>
      <c r="K474" s="43">
        <v>26</v>
      </c>
      <c r="L474" s="43">
        <f t="shared" si="100"/>
        <v>-1</v>
      </c>
      <c r="M474" s="43">
        <f t="shared" si="101"/>
        <v>111.42857142857142</v>
      </c>
      <c r="N474" s="42">
        <v>12.5</v>
      </c>
      <c r="O474" s="45" t="str">
        <f t="shared" si="102"/>
        <v>Mar</v>
      </c>
      <c r="P474" s="42">
        <f t="shared" si="103"/>
        <v>12.5</v>
      </c>
      <c r="Q474" s="44">
        <f t="shared" si="104"/>
        <v>13.5</v>
      </c>
      <c r="R474" s="45">
        <f t="shared" si="105"/>
        <v>1.08</v>
      </c>
      <c r="S474" s="44" t="str">
        <f t="shared" si="106"/>
        <v>GROWTH</v>
      </c>
      <c r="T474" s="43">
        <v>20</v>
      </c>
      <c r="U474" s="46" t="str">
        <f t="shared" si="107"/>
        <v>Apr</v>
      </c>
      <c r="V474" s="42">
        <v>20</v>
      </c>
      <c r="W474" s="47">
        <f t="shared" si="108"/>
        <v>6</v>
      </c>
      <c r="X474" s="48">
        <f t="shared" si="109"/>
        <v>0.30000000000000004</v>
      </c>
      <c r="Y474" s="47" t="str">
        <f t="shared" si="110"/>
        <v>GROWTH</v>
      </c>
      <c r="Z474" s="138">
        <v>0</v>
      </c>
      <c r="AA474" s="133"/>
      <c r="AB474" s="133" t="s">
        <v>121</v>
      </c>
      <c r="AC474" s="133" t="s">
        <v>1245</v>
      </c>
      <c r="AD474" s="27">
        <f t="shared" si="111"/>
        <v>0</v>
      </c>
    </row>
    <row r="475" spans="1:30" s="139" customFormat="1" ht="13.8">
      <c r="A475" s="133" t="s">
        <v>1245</v>
      </c>
      <c r="B475" s="141" t="s">
        <v>43</v>
      </c>
      <c r="C475" s="135" t="s">
        <v>1399</v>
      </c>
      <c r="D475" s="135">
        <v>1000003116</v>
      </c>
      <c r="E475" s="140" t="s">
        <v>1400</v>
      </c>
      <c r="F475" s="137">
        <v>44893</v>
      </c>
      <c r="G475" s="40" t="str">
        <f t="shared" si="98"/>
        <v>Targeted Dealer</v>
      </c>
      <c r="H475" s="40"/>
      <c r="I475" s="41">
        <v>40</v>
      </c>
      <c r="J475" s="41">
        <f t="shared" si="99"/>
        <v>37.333333333333329</v>
      </c>
      <c r="K475" s="43">
        <v>0</v>
      </c>
      <c r="L475" s="43">
        <f t="shared" si="100"/>
        <v>40</v>
      </c>
      <c r="M475" s="43">
        <f t="shared" si="101"/>
        <v>0</v>
      </c>
      <c r="N475" s="42">
        <v>12.5</v>
      </c>
      <c r="O475" s="45" t="str">
        <f t="shared" si="102"/>
        <v>Mar</v>
      </c>
      <c r="P475" s="42">
        <f t="shared" si="103"/>
        <v>12.5</v>
      </c>
      <c r="Q475" s="44">
        <f t="shared" si="104"/>
        <v>-12.5</v>
      </c>
      <c r="R475" s="45">
        <f t="shared" si="105"/>
        <v>-1</v>
      </c>
      <c r="S475" s="44" t="str">
        <f t="shared" si="106"/>
        <v>DEGROWTH</v>
      </c>
      <c r="T475" s="43">
        <v>38</v>
      </c>
      <c r="U475" s="46" t="str">
        <f t="shared" si="107"/>
        <v>Apr</v>
      </c>
      <c r="V475" s="42">
        <v>38</v>
      </c>
      <c r="W475" s="47">
        <f t="shared" si="108"/>
        <v>-38</v>
      </c>
      <c r="X475" s="48">
        <f t="shared" si="109"/>
        <v>-1</v>
      </c>
      <c r="Y475" s="47" t="str">
        <f t="shared" si="110"/>
        <v>DEGROWTH</v>
      </c>
      <c r="Z475" s="138">
        <v>0</v>
      </c>
      <c r="AA475" s="133"/>
      <c r="AB475" s="133" t="s">
        <v>121</v>
      </c>
      <c r="AC475" s="133" t="s">
        <v>1245</v>
      </c>
      <c r="AD475" s="27">
        <f t="shared" si="111"/>
        <v>1</v>
      </c>
    </row>
    <row r="476" spans="1:30" s="139" customFormat="1" ht="13.8">
      <c r="A476" s="133" t="s">
        <v>1245</v>
      </c>
      <c r="B476" s="141" t="s">
        <v>43</v>
      </c>
      <c r="C476" s="135" t="s">
        <v>1403</v>
      </c>
      <c r="D476" s="135">
        <v>1000003191</v>
      </c>
      <c r="E476" s="140" t="s">
        <v>1404</v>
      </c>
      <c r="F476" s="137">
        <v>44924</v>
      </c>
      <c r="G476" s="40" t="str">
        <f t="shared" si="98"/>
        <v>Targeted Dealer</v>
      </c>
      <c r="H476" s="40"/>
      <c r="I476" s="41">
        <v>25</v>
      </c>
      <c r="J476" s="41">
        <f t="shared" si="99"/>
        <v>23.333333333333336</v>
      </c>
      <c r="K476" s="43">
        <v>26</v>
      </c>
      <c r="L476" s="43">
        <f t="shared" si="100"/>
        <v>-1</v>
      </c>
      <c r="M476" s="43">
        <f t="shared" si="101"/>
        <v>111.42857142857142</v>
      </c>
      <c r="N476" s="42">
        <v>13</v>
      </c>
      <c r="O476" s="45" t="str">
        <f t="shared" si="102"/>
        <v>Mar</v>
      </c>
      <c r="P476" s="42">
        <f t="shared" si="103"/>
        <v>13</v>
      </c>
      <c r="Q476" s="44">
        <f t="shared" si="104"/>
        <v>13</v>
      </c>
      <c r="R476" s="45">
        <f t="shared" si="105"/>
        <v>1</v>
      </c>
      <c r="S476" s="44" t="str">
        <f t="shared" si="106"/>
        <v>GROWTH</v>
      </c>
      <c r="T476" s="43">
        <v>25</v>
      </c>
      <c r="U476" s="46" t="str">
        <f t="shared" si="107"/>
        <v>Apr</v>
      </c>
      <c r="V476" s="42">
        <v>25</v>
      </c>
      <c r="W476" s="47">
        <f t="shared" si="108"/>
        <v>1</v>
      </c>
      <c r="X476" s="48">
        <f t="shared" si="109"/>
        <v>4.0000000000000036E-2</v>
      </c>
      <c r="Y476" s="47" t="str">
        <f t="shared" si="110"/>
        <v>GROWTH</v>
      </c>
      <c r="Z476" s="138">
        <v>0</v>
      </c>
      <c r="AA476" s="133"/>
      <c r="AB476" s="133" t="s">
        <v>121</v>
      </c>
      <c r="AC476" s="133" t="s">
        <v>1245</v>
      </c>
      <c r="AD476" s="27">
        <f t="shared" si="111"/>
        <v>0</v>
      </c>
    </row>
    <row r="477" spans="1:30" s="139" customFormat="1" ht="13.8">
      <c r="A477" s="133" t="s">
        <v>1245</v>
      </c>
      <c r="B477" s="141" t="s">
        <v>43</v>
      </c>
      <c r="C477" s="135" t="s">
        <v>1407</v>
      </c>
      <c r="D477" s="135">
        <v>1000003325</v>
      </c>
      <c r="E477" s="140" t="s">
        <v>1408</v>
      </c>
      <c r="F477" s="137">
        <v>44966</v>
      </c>
      <c r="G477" s="40" t="str">
        <f t="shared" si="98"/>
        <v>Targeted Dealer</v>
      </c>
      <c r="H477" s="40"/>
      <c r="I477" s="41">
        <v>80</v>
      </c>
      <c r="J477" s="41">
        <f t="shared" si="99"/>
        <v>74.666666666666657</v>
      </c>
      <c r="K477" s="43">
        <v>60</v>
      </c>
      <c r="L477" s="43">
        <f t="shared" si="100"/>
        <v>20</v>
      </c>
      <c r="M477" s="43">
        <f t="shared" si="101"/>
        <v>80.357142857142861</v>
      </c>
      <c r="N477" s="42">
        <v>127.5</v>
      </c>
      <c r="O477" s="45" t="str">
        <f t="shared" si="102"/>
        <v>Mar</v>
      </c>
      <c r="P477" s="42">
        <f t="shared" si="103"/>
        <v>127.5</v>
      </c>
      <c r="Q477" s="44">
        <f t="shared" si="104"/>
        <v>-67.5</v>
      </c>
      <c r="R477" s="45">
        <f t="shared" si="105"/>
        <v>-0.52941176470588236</v>
      </c>
      <c r="S477" s="44" t="str">
        <f t="shared" si="106"/>
        <v>DEGROWTH</v>
      </c>
      <c r="T477" s="43">
        <v>80</v>
      </c>
      <c r="U477" s="46" t="str">
        <f t="shared" si="107"/>
        <v>Apr</v>
      </c>
      <c r="V477" s="42">
        <v>80</v>
      </c>
      <c r="W477" s="47">
        <f t="shared" si="108"/>
        <v>-20</v>
      </c>
      <c r="X477" s="48">
        <f t="shared" si="109"/>
        <v>-0.25</v>
      </c>
      <c r="Y477" s="47" t="str">
        <f t="shared" si="110"/>
        <v>DEGROWTH</v>
      </c>
      <c r="Z477" s="138">
        <v>0</v>
      </c>
      <c r="AA477" s="133"/>
      <c r="AB477" s="133" t="s">
        <v>121</v>
      </c>
      <c r="AC477" s="133" t="s">
        <v>1245</v>
      </c>
      <c r="AD477" s="27">
        <f t="shared" si="111"/>
        <v>0</v>
      </c>
    </row>
    <row r="478" spans="1:30" s="139" customFormat="1" ht="13.8">
      <c r="A478" s="133" t="s">
        <v>1245</v>
      </c>
      <c r="B478" s="141" t="s">
        <v>43</v>
      </c>
      <c r="C478" s="135" t="s">
        <v>1409</v>
      </c>
      <c r="D478" s="135">
        <v>1000003407</v>
      </c>
      <c r="E478" s="140" t="s">
        <v>922</v>
      </c>
      <c r="F478" s="137">
        <v>44991</v>
      </c>
      <c r="G478" s="40" t="str">
        <f t="shared" si="98"/>
        <v>Targeted Dealer</v>
      </c>
      <c r="H478" s="40"/>
      <c r="I478" s="41">
        <v>120</v>
      </c>
      <c r="J478" s="41">
        <f t="shared" si="99"/>
        <v>112</v>
      </c>
      <c r="K478" s="43">
        <v>145</v>
      </c>
      <c r="L478" s="43">
        <f t="shared" si="100"/>
        <v>-25</v>
      </c>
      <c r="M478" s="43">
        <f t="shared" si="101"/>
        <v>129.46428571428569</v>
      </c>
      <c r="N478" s="42">
        <v>77</v>
      </c>
      <c r="O478" s="45" t="str">
        <f t="shared" si="102"/>
        <v>Mar</v>
      </c>
      <c r="P478" s="42">
        <f t="shared" si="103"/>
        <v>77</v>
      </c>
      <c r="Q478" s="44">
        <f t="shared" si="104"/>
        <v>68</v>
      </c>
      <c r="R478" s="45">
        <f t="shared" si="105"/>
        <v>0.88311688311688319</v>
      </c>
      <c r="S478" s="44" t="str">
        <f t="shared" si="106"/>
        <v>GROWTH</v>
      </c>
      <c r="T478" s="43">
        <v>153.5</v>
      </c>
      <c r="U478" s="46" t="str">
        <f t="shared" si="107"/>
        <v>Apr</v>
      </c>
      <c r="V478" s="42">
        <v>153.5</v>
      </c>
      <c r="W478" s="47">
        <f t="shared" si="108"/>
        <v>-8.5</v>
      </c>
      <c r="X478" s="48">
        <f t="shared" si="109"/>
        <v>-5.5374592833876246E-2</v>
      </c>
      <c r="Y478" s="47" t="str">
        <f t="shared" si="110"/>
        <v>DEGROWTH</v>
      </c>
      <c r="Z478" s="138">
        <v>0</v>
      </c>
      <c r="AA478" s="133"/>
      <c r="AB478" s="133" t="s">
        <v>121</v>
      </c>
      <c r="AC478" s="133" t="s">
        <v>1245</v>
      </c>
      <c r="AD478" s="27">
        <f t="shared" si="111"/>
        <v>0</v>
      </c>
    </row>
    <row r="479" spans="1:30" s="139" customFormat="1" ht="13.8">
      <c r="A479" s="133" t="s">
        <v>1245</v>
      </c>
      <c r="B479" s="141" t="s">
        <v>43</v>
      </c>
      <c r="C479" s="135" t="s">
        <v>1414</v>
      </c>
      <c r="D479" s="135">
        <v>1000003598</v>
      </c>
      <c r="E479" s="140" t="s">
        <v>1415</v>
      </c>
      <c r="F479" s="137">
        <v>45100</v>
      </c>
      <c r="G479" s="40" t="str">
        <f t="shared" si="98"/>
        <v>Targeted Dealer</v>
      </c>
      <c r="H479" s="40"/>
      <c r="I479" s="41">
        <v>130</v>
      </c>
      <c r="J479" s="41">
        <f t="shared" si="99"/>
        <v>121.33333333333333</v>
      </c>
      <c r="K479" s="43">
        <v>127</v>
      </c>
      <c r="L479" s="43">
        <f t="shared" si="100"/>
        <v>3</v>
      </c>
      <c r="M479" s="43">
        <f t="shared" si="101"/>
        <v>104.67032967032966</v>
      </c>
      <c r="N479" s="42">
        <v>102</v>
      </c>
      <c r="O479" s="45" t="str">
        <f t="shared" si="102"/>
        <v>Mar</v>
      </c>
      <c r="P479" s="42">
        <f t="shared" si="103"/>
        <v>102</v>
      </c>
      <c r="Q479" s="44">
        <f t="shared" si="104"/>
        <v>25</v>
      </c>
      <c r="R479" s="45">
        <f t="shared" si="105"/>
        <v>0.24509803921568629</v>
      </c>
      <c r="S479" s="44" t="str">
        <f t="shared" si="106"/>
        <v>GROWTH</v>
      </c>
      <c r="T479" s="43">
        <v>120</v>
      </c>
      <c r="U479" s="46" t="str">
        <f t="shared" si="107"/>
        <v>Apr</v>
      </c>
      <c r="V479" s="42">
        <v>120</v>
      </c>
      <c r="W479" s="47">
        <f t="shared" si="108"/>
        <v>7</v>
      </c>
      <c r="X479" s="48">
        <f t="shared" si="109"/>
        <v>5.8333333333333348E-2</v>
      </c>
      <c r="Y479" s="47" t="str">
        <f t="shared" si="110"/>
        <v>GROWTH</v>
      </c>
      <c r="Z479" s="138">
        <v>0</v>
      </c>
      <c r="AA479" s="133"/>
      <c r="AB479" s="133" t="s">
        <v>121</v>
      </c>
      <c r="AC479" s="133" t="s">
        <v>1245</v>
      </c>
      <c r="AD479" s="27">
        <f t="shared" si="111"/>
        <v>0</v>
      </c>
    </row>
    <row r="480" spans="1:30" s="139" customFormat="1" ht="13.8">
      <c r="A480" s="133" t="s">
        <v>1245</v>
      </c>
      <c r="B480" s="141" t="s">
        <v>43</v>
      </c>
      <c r="C480" s="141" t="s">
        <v>1416</v>
      </c>
      <c r="D480" s="141">
        <v>1000003791</v>
      </c>
      <c r="E480" s="141" t="s">
        <v>1417</v>
      </c>
      <c r="F480" s="137">
        <v>45280</v>
      </c>
      <c r="G480" s="40" t="str">
        <f t="shared" si="98"/>
        <v>-</v>
      </c>
      <c r="H480" s="40"/>
      <c r="I480" s="41">
        <v>0</v>
      </c>
      <c r="J480" s="41">
        <f t="shared" si="99"/>
        <v>0</v>
      </c>
      <c r="K480" s="43">
        <v>0</v>
      </c>
      <c r="L480" s="43">
        <f t="shared" si="100"/>
        <v>0</v>
      </c>
      <c r="M480" s="43" t="str">
        <f t="shared" si="101"/>
        <v>-</v>
      </c>
      <c r="N480" s="42">
        <v>0</v>
      </c>
      <c r="O480" s="45" t="str">
        <f t="shared" si="102"/>
        <v>Mar</v>
      </c>
      <c r="P480" s="42">
        <f t="shared" si="103"/>
        <v>0</v>
      </c>
      <c r="Q480" s="44">
        <f t="shared" si="104"/>
        <v>0</v>
      </c>
      <c r="R480" s="45" t="str">
        <f t="shared" si="105"/>
        <v xml:space="preserve"> </v>
      </c>
      <c r="S480" s="44" t="b">
        <f t="shared" si="106"/>
        <v>0</v>
      </c>
      <c r="T480" s="43">
        <v>20</v>
      </c>
      <c r="U480" s="46" t="str">
        <f t="shared" si="107"/>
        <v>Apr</v>
      </c>
      <c r="V480" s="42">
        <v>20</v>
      </c>
      <c r="W480" s="47">
        <f t="shared" si="108"/>
        <v>-20</v>
      </c>
      <c r="X480" s="48">
        <f t="shared" si="109"/>
        <v>-1</v>
      </c>
      <c r="Y480" s="47" t="str">
        <f t="shared" si="110"/>
        <v>DEGROWTH</v>
      </c>
      <c r="Z480" s="138">
        <v>0</v>
      </c>
      <c r="AA480" s="133"/>
      <c r="AB480" s="133" t="s">
        <v>121</v>
      </c>
      <c r="AC480" s="133" t="s">
        <v>1245</v>
      </c>
      <c r="AD480" s="27">
        <f t="shared" si="111"/>
        <v>1</v>
      </c>
    </row>
    <row r="481" spans="1:30" s="139" customFormat="1" ht="13.8">
      <c r="A481" s="133" t="s">
        <v>1245</v>
      </c>
      <c r="B481" s="141" t="s">
        <v>43</v>
      </c>
      <c r="C481" s="141" t="s">
        <v>1418</v>
      </c>
      <c r="D481" s="141">
        <v>1000003806</v>
      </c>
      <c r="E481" s="141" t="s">
        <v>1323</v>
      </c>
      <c r="F481" s="137">
        <v>45288</v>
      </c>
      <c r="G481" s="40" t="str">
        <f t="shared" si="98"/>
        <v>Targeted Dealer</v>
      </c>
      <c r="H481" s="40"/>
      <c r="I481" s="41">
        <v>37</v>
      </c>
      <c r="J481" s="41">
        <f t="shared" si="99"/>
        <v>34.533333333333331</v>
      </c>
      <c r="K481" s="43">
        <v>70</v>
      </c>
      <c r="L481" s="43">
        <f t="shared" si="100"/>
        <v>-33</v>
      </c>
      <c r="M481" s="43">
        <f t="shared" si="101"/>
        <v>202.70270270270271</v>
      </c>
      <c r="N481" s="42">
        <v>63</v>
      </c>
      <c r="O481" s="45" t="str">
        <f t="shared" si="102"/>
        <v>Mar</v>
      </c>
      <c r="P481" s="42">
        <f t="shared" si="103"/>
        <v>63</v>
      </c>
      <c r="Q481" s="44">
        <f t="shared" si="104"/>
        <v>7</v>
      </c>
      <c r="R481" s="45">
        <f t="shared" si="105"/>
        <v>0.11111111111111116</v>
      </c>
      <c r="S481" s="44" t="str">
        <f t="shared" si="106"/>
        <v>GROWTH</v>
      </c>
      <c r="T481" s="43">
        <v>15</v>
      </c>
      <c r="U481" s="46" t="str">
        <f t="shared" si="107"/>
        <v>Apr</v>
      </c>
      <c r="V481" s="42">
        <v>15</v>
      </c>
      <c r="W481" s="47">
        <f t="shared" si="108"/>
        <v>55</v>
      </c>
      <c r="X481" s="48">
        <f t="shared" si="109"/>
        <v>3.666666666666667</v>
      </c>
      <c r="Y481" s="47" t="str">
        <f t="shared" si="110"/>
        <v>GROWTH</v>
      </c>
      <c r="Z481" s="138">
        <v>0</v>
      </c>
      <c r="AA481" s="133"/>
      <c r="AB481" s="133" t="s">
        <v>121</v>
      </c>
      <c r="AC481" s="133" t="s">
        <v>1245</v>
      </c>
      <c r="AD481" s="27">
        <f t="shared" si="111"/>
        <v>0</v>
      </c>
    </row>
    <row r="482" spans="1:30" s="139" customFormat="1" ht="13.8">
      <c r="A482" s="138" t="s">
        <v>1245</v>
      </c>
      <c r="B482" s="144" t="s">
        <v>43</v>
      </c>
      <c r="C482" s="144" t="s">
        <v>1419</v>
      </c>
      <c r="D482" s="144">
        <v>1000003845</v>
      </c>
      <c r="E482" s="144" t="s">
        <v>1420</v>
      </c>
      <c r="F482" s="145">
        <v>45322</v>
      </c>
      <c r="G482" s="40" t="str">
        <f t="shared" si="98"/>
        <v>Targeted Dealer</v>
      </c>
      <c r="H482" s="40"/>
      <c r="I482" s="41">
        <v>100</v>
      </c>
      <c r="J482" s="41">
        <f t="shared" si="99"/>
        <v>93.333333333333343</v>
      </c>
      <c r="K482" s="43">
        <v>117.5</v>
      </c>
      <c r="L482" s="43">
        <f t="shared" si="100"/>
        <v>-17.5</v>
      </c>
      <c r="M482" s="43">
        <f t="shared" si="101"/>
        <v>125.89285714285712</v>
      </c>
      <c r="N482" s="42">
        <v>164</v>
      </c>
      <c r="O482" s="45" t="str">
        <f t="shared" si="102"/>
        <v>Mar</v>
      </c>
      <c r="P482" s="42">
        <f t="shared" si="103"/>
        <v>164</v>
      </c>
      <c r="Q482" s="44">
        <f t="shared" si="104"/>
        <v>-46.5</v>
      </c>
      <c r="R482" s="45">
        <f t="shared" si="105"/>
        <v>-0.28353658536585369</v>
      </c>
      <c r="S482" s="44" t="str">
        <f t="shared" si="106"/>
        <v>DEGROWTH</v>
      </c>
      <c r="T482" s="43">
        <v>77</v>
      </c>
      <c r="U482" s="46" t="str">
        <f t="shared" si="107"/>
        <v>Apr</v>
      </c>
      <c r="V482" s="42">
        <v>77</v>
      </c>
      <c r="W482" s="47">
        <f t="shared" si="108"/>
        <v>40.5</v>
      </c>
      <c r="X482" s="48">
        <f t="shared" si="109"/>
        <v>0.52597402597402598</v>
      </c>
      <c r="Y482" s="47" t="str">
        <f t="shared" si="110"/>
        <v>GROWTH</v>
      </c>
      <c r="Z482" s="138">
        <v>0</v>
      </c>
      <c r="AA482" s="133"/>
      <c r="AB482" s="133" t="s">
        <v>121</v>
      </c>
      <c r="AC482" s="138" t="s">
        <v>1245</v>
      </c>
      <c r="AD482" s="27">
        <f t="shared" si="111"/>
        <v>0</v>
      </c>
    </row>
    <row r="483" spans="1:30" s="139" customFormat="1" ht="13.8">
      <c r="A483" s="138" t="s">
        <v>1245</v>
      </c>
      <c r="B483" s="144" t="s">
        <v>43</v>
      </c>
      <c r="C483" s="144" t="s">
        <v>1421</v>
      </c>
      <c r="D483" s="144">
        <v>1000003852</v>
      </c>
      <c r="E483" s="144" t="s">
        <v>1422</v>
      </c>
      <c r="F483" s="137">
        <v>45335</v>
      </c>
      <c r="G483" s="40" t="str">
        <f t="shared" si="98"/>
        <v>Targeted Dealer</v>
      </c>
      <c r="H483" s="40"/>
      <c r="I483" s="41">
        <v>250</v>
      </c>
      <c r="J483" s="41">
        <f t="shared" si="99"/>
        <v>233.33333333333334</v>
      </c>
      <c r="K483" s="43">
        <v>215</v>
      </c>
      <c r="L483" s="43">
        <f t="shared" si="100"/>
        <v>35</v>
      </c>
      <c r="M483" s="43">
        <f t="shared" si="101"/>
        <v>92.142857142857139</v>
      </c>
      <c r="N483" s="42">
        <v>230</v>
      </c>
      <c r="O483" s="45" t="str">
        <f t="shared" si="102"/>
        <v>Mar</v>
      </c>
      <c r="P483" s="42">
        <f t="shared" si="103"/>
        <v>230</v>
      </c>
      <c r="Q483" s="44">
        <f t="shared" si="104"/>
        <v>-15</v>
      </c>
      <c r="R483" s="45">
        <f t="shared" si="105"/>
        <v>-6.5217391304347783E-2</v>
      </c>
      <c r="S483" s="44" t="str">
        <f t="shared" si="106"/>
        <v>DEGROWTH</v>
      </c>
      <c r="T483" s="43">
        <v>283.5</v>
      </c>
      <c r="U483" s="46" t="str">
        <f t="shared" si="107"/>
        <v>Apr</v>
      </c>
      <c r="V483" s="42">
        <v>283.5</v>
      </c>
      <c r="W483" s="47">
        <f t="shared" si="108"/>
        <v>-68.5</v>
      </c>
      <c r="X483" s="48">
        <f t="shared" si="109"/>
        <v>-0.24162257495590833</v>
      </c>
      <c r="Y483" s="47" t="str">
        <f t="shared" si="110"/>
        <v>DEGROWTH</v>
      </c>
      <c r="Z483" s="138">
        <v>0</v>
      </c>
      <c r="AA483" s="133"/>
      <c r="AB483" s="133" t="s">
        <v>121</v>
      </c>
      <c r="AC483" s="138" t="s">
        <v>1245</v>
      </c>
      <c r="AD483" s="27">
        <f t="shared" si="111"/>
        <v>0</v>
      </c>
    </row>
    <row r="484" spans="1:30" s="139" customFormat="1" ht="13.8">
      <c r="A484" s="138" t="s">
        <v>1245</v>
      </c>
      <c r="B484" s="144" t="s">
        <v>43</v>
      </c>
      <c r="C484" s="144" t="s">
        <v>1423</v>
      </c>
      <c r="D484" s="144">
        <v>1000003854</v>
      </c>
      <c r="E484" s="144" t="s">
        <v>1424</v>
      </c>
      <c r="F484" s="137">
        <v>45339</v>
      </c>
      <c r="G484" s="40" t="str">
        <f t="shared" si="98"/>
        <v>Targeted Dealer</v>
      </c>
      <c r="H484" s="40"/>
      <c r="I484" s="41">
        <v>150</v>
      </c>
      <c r="J484" s="41">
        <f t="shared" si="99"/>
        <v>140</v>
      </c>
      <c r="K484" s="43">
        <v>349.5</v>
      </c>
      <c r="L484" s="43">
        <f t="shared" si="100"/>
        <v>-199.5</v>
      </c>
      <c r="M484" s="43">
        <f t="shared" si="101"/>
        <v>249.64285714285717</v>
      </c>
      <c r="N484" s="42">
        <v>199.5</v>
      </c>
      <c r="O484" s="45" t="str">
        <f t="shared" si="102"/>
        <v>Mar</v>
      </c>
      <c r="P484" s="42">
        <f t="shared" si="103"/>
        <v>199.5</v>
      </c>
      <c r="Q484" s="44">
        <f t="shared" si="104"/>
        <v>150</v>
      </c>
      <c r="R484" s="45">
        <f t="shared" si="105"/>
        <v>0.75187969924812026</v>
      </c>
      <c r="S484" s="44" t="str">
        <f t="shared" si="106"/>
        <v>GROWTH</v>
      </c>
      <c r="T484" s="43">
        <v>125</v>
      </c>
      <c r="U484" s="46" t="str">
        <f t="shared" si="107"/>
        <v>Apr</v>
      </c>
      <c r="V484" s="42">
        <v>125</v>
      </c>
      <c r="W484" s="47">
        <f t="shared" si="108"/>
        <v>224.5</v>
      </c>
      <c r="X484" s="48">
        <f t="shared" si="109"/>
        <v>1.7959999999999998</v>
      </c>
      <c r="Y484" s="47" t="str">
        <f t="shared" si="110"/>
        <v>GROWTH</v>
      </c>
      <c r="Z484" s="138">
        <v>0</v>
      </c>
      <c r="AA484" s="133"/>
      <c r="AB484" s="133" t="s">
        <v>121</v>
      </c>
      <c r="AC484" s="138" t="s">
        <v>1245</v>
      </c>
      <c r="AD484" s="27">
        <f t="shared" si="111"/>
        <v>0</v>
      </c>
    </row>
    <row r="485" spans="1:30" s="139" customFormat="1" ht="13.8">
      <c r="A485" s="138" t="s">
        <v>1245</v>
      </c>
      <c r="B485" s="144" t="s">
        <v>43</v>
      </c>
      <c r="C485" s="144" t="s">
        <v>1425</v>
      </c>
      <c r="D485" s="144">
        <v>1000003855</v>
      </c>
      <c r="E485" s="144" t="s">
        <v>1426</v>
      </c>
      <c r="F485" s="137">
        <v>45339</v>
      </c>
      <c r="G485" s="40" t="str">
        <f t="shared" si="98"/>
        <v>Targeted Dealer</v>
      </c>
      <c r="H485" s="40"/>
      <c r="I485" s="41">
        <v>100</v>
      </c>
      <c r="J485" s="41">
        <f t="shared" si="99"/>
        <v>93.333333333333343</v>
      </c>
      <c r="K485" s="43">
        <v>100.5</v>
      </c>
      <c r="L485" s="43">
        <f t="shared" si="100"/>
        <v>-0.5</v>
      </c>
      <c r="M485" s="43">
        <f t="shared" si="101"/>
        <v>107.67857142857142</v>
      </c>
      <c r="N485" s="42">
        <v>134.5</v>
      </c>
      <c r="O485" s="45" t="str">
        <f t="shared" si="102"/>
        <v>Mar</v>
      </c>
      <c r="P485" s="42">
        <f t="shared" si="103"/>
        <v>134.5</v>
      </c>
      <c r="Q485" s="44">
        <f t="shared" si="104"/>
        <v>-34</v>
      </c>
      <c r="R485" s="45">
        <f t="shared" si="105"/>
        <v>-0.25278810408921937</v>
      </c>
      <c r="S485" s="44" t="str">
        <f t="shared" si="106"/>
        <v>DEGROWTH</v>
      </c>
      <c r="T485" s="43">
        <v>119</v>
      </c>
      <c r="U485" s="46" t="str">
        <f t="shared" si="107"/>
        <v>Apr</v>
      </c>
      <c r="V485" s="42">
        <v>119</v>
      </c>
      <c r="W485" s="47">
        <f t="shared" si="108"/>
        <v>-18.5</v>
      </c>
      <c r="X485" s="48">
        <f t="shared" si="109"/>
        <v>-0.15546218487394958</v>
      </c>
      <c r="Y485" s="47" t="str">
        <f t="shared" si="110"/>
        <v>DEGROWTH</v>
      </c>
      <c r="Z485" s="138">
        <v>0</v>
      </c>
      <c r="AA485" s="133"/>
      <c r="AB485" s="133" t="s">
        <v>121</v>
      </c>
      <c r="AC485" s="138" t="s">
        <v>1245</v>
      </c>
      <c r="AD485" s="27">
        <f t="shared" si="111"/>
        <v>0</v>
      </c>
    </row>
    <row r="486" spans="1:30" s="139" customFormat="1" ht="13.8">
      <c r="A486" s="138" t="s">
        <v>1245</v>
      </c>
      <c r="B486" s="144" t="s">
        <v>43</v>
      </c>
      <c r="C486" s="144" t="s">
        <v>1427</v>
      </c>
      <c r="D486" s="144">
        <v>1000003890</v>
      </c>
      <c r="E486" s="144" t="s">
        <v>1428</v>
      </c>
      <c r="F486" s="137">
        <v>45371</v>
      </c>
      <c r="G486" s="40" t="str">
        <f t="shared" si="98"/>
        <v>Targeted Dealer</v>
      </c>
      <c r="H486" s="40"/>
      <c r="I486" s="41">
        <v>1200</v>
      </c>
      <c r="J486" s="41">
        <f t="shared" si="99"/>
        <v>1120</v>
      </c>
      <c r="K486" s="43">
        <v>1159.5</v>
      </c>
      <c r="L486" s="43">
        <f t="shared" si="100"/>
        <v>40.5</v>
      </c>
      <c r="M486" s="43">
        <f t="shared" si="101"/>
        <v>103.52678571428572</v>
      </c>
      <c r="N486" s="42">
        <v>1267</v>
      </c>
      <c r="O486" s="45" t="str">
        <f t="shared" si="102"/>
        <v>Mar</v>
      </c>
      <c r="P486" s="42">
        <f t="shared" si="103"/>
        <v>1267</v>
      </c>
      <c r="Q486" s="44">
        <f t="shared" si="104"/>
        <v>-107.5</v>
      </c>
      <c r="R486" s="45">
        <f t="shared" si="105"/>
        <v>-8.484609313338598E-2</v>
      </c>
      <c r="S486" s="44" t="str">
        <f t="shared" si="106"/>
        <v>DEGROWTH</v>
      </c>
      <c r="T486" s="43">
        <v>669</v>
      </c>
      <c r="U486" s="46" t="str">
        <f t="shared" si="107"/>
        <v>Apr</v>
      </c>
      <c r="V486" s="42">
        <v>669</v>
      </c>
      <c r="W486" s="47">
        <f t="shared" si="108"/>
        <v>490.5</v>
      </c>
      <c r="X486" s="48">
        <f t="shared" si="109"/>
        <v>0.73318385650224216</v>
      </c>
      <c r="Y486" s="47" t="str">
        <f t="shared" si="110"/>
        <v>GROWTH</v>
      </c>
      <c r="Z486" s="138">
        <v>0</v>
      </c>
      <c r="AA486" s="133"/>
      <c r="AB486" s="133" t="s">
        <v>121</v>
      </c>
      <c r="AC486" s="138" t="s">
        <v>1245</v>
      </c>
      <c r="AD486" s="27">
        <f t="shared" si="111"/>
        <v>0</v>
      </c>
    </row>
    <row r="487" spans="1:30" s="139" customFormat="1" ht="13.8">
      <c r="A487" s="138" t="s">
        <v>1245</v>
      </c>
      <c r="B487" s="144" t="s">
        <v>43</v>
      </c>
      <c r="C487" s="144" t="s">
        <v>1429</v>
      </c>
      <c r="D487" s="144">
        <v>1000003968</v>
      </c>
      <c r="E487" s="144" t="s">
        <v>1430</v>
      </c>
      <c r="F487" s="137">
        <v>45439</v>
      </c>
      <c r="G487" s="40" t="str">
        <f t="shared" si="98"/>
        <v>Targeted Dealer</v>
      </c>
      <c r="H487" s="40"/>
      <c r="I487" s="41">
        <v>50</v>
      </c>
      <c r="J487" s="41">
        <f t="shared" si="99"/>
        <v>46.666666666666671</v>
      </c>
      <c r="K487" s="43">
        <v>145</v>
      </c>
      <c r="L487" s="43">
        <f t="shared" si="100"/>
        <v>-95</v>
      </c>
      <c r="M487" s="43">
        <f t="shared" si="101"/>
        <v>310.71428571428567</v>
      </c>
      <c r="N487" s="42">
        <v>90.5</v>
      </c>
      <c r="O487" s="45" t="str">
        <f t="shared" si="102"/>
        <v>Mar</v>
      </c>
      <c r="P487" s="42">
        <f t="shared" si="103"/>
        <v>90.5</v>
      </c>
      <c r="Q487" s="44">
        <f t="shared" si="104"/>
        <v>54.5</v>
      </c>
      <c r="R487" s="45">
        <f t="shared" si="105"/>
        <v>0.60220994475138112</v>
      </c>
      <c r="S487" s="44" t="str">
        <f t="shared" si="106"/>
        <v>GROWTH</v>
      </c>
      <c r="T487" s="43">
        <v>72</v>
      </c>
      <c r="U487" s="46" t="str">
        <f t="shared" si="107"/>
        <v>Apr</v>
      </c>
      <c r="V487" s="42">
        <v>72</v>
      </c>
      <c r="W487" s="47">
        <f t="shared" si="108"/>
        <v>73</v>
      </c>
      <c r="X487" s="48">
        <f t="shared" si="109"/>
        <v>1.0138888888888888</v>
      </c>
      <c r="Y487" s="47" t="str">
        <f t="shared" si="110"/>
        <v>GROWTH</v>
      </c>
      <c r="Z487" s="138">
        <v>0</v>
      </c>
      <c r="AA487" s="133"/>
      <c r="AB487" s="133" t="s">
        <v>121</v>
      </c>
      <c r="AC487" s="138" t="s">
        <v>1245</v>
      </c>
      <c r="AD487" s="27">
        <f t="shared" si="111"/>
        <v>0</v>
      </c>
    </row>
    <row r="488" spans="1:30" s="139" customFormat="1" ht="13.8">
      <c r="A488" s="138" t="s">
        <v>1245</v>
      </c>
      <c r="B488" s="144" t="s">
        <v>43</v>
      </c>
      <c r="C488" s="144" t="s">
        <v>1431</v>
      </c>
      <c r="D488" s="144">
        <v>1000003969</v>
      </c>
      <c r="E488" s="144" t="s">
        <v>922</v>
      </c>
      <c r="F488" s="137">
        <v>45439</v>
      </c>
      <c r="G488" s="40" t="str">
        <f t="shared" si="98"/>
        <v>Targeted Dealer</v>
      </c>
      <c r="H488" s="40"/>
      <c r="I488" s="41">
        <v>48</v>
      </c>
      <c r="J488" s="41">
        <f t="shared" si="99"/>
        <v>44.800000000000004</v>
      </c>
      <c r="K488" s="43">
        <v>138</v>
      </c>
      <c r="L488" s="43">
        <f t="shared" si="100"/>
        <v>-90</v>
      </c>
      <c r="M488" s="43">
        <f t="shared" si="101"/>
        <v>308.03571428571422</v>
      </c>
      <c r="N488" s="42">
        <v>62.5</v>
      </c>
      <c r="O488" s="45" t="str">
        <f t="shared" si="102"/>
        <v>Mar</v>
      </c>
      <c r="P488" s="42">
        <f t="shared" si="103"/>
        <v>62.5</v>
      </c>
      <c r="Q488" s="44">
        <f t="shared" si="104"/>
        <v>75.5</v>
      </c>
      <c r="R488" s="45">
        <f t="shared" si="105"/>
        <v>1.2080000000000002</v>
      </c>
      <c r="S488" s="44" t="str">
        <f t="shared" si="106"/>
        <v>GROWTH</v>
      </c>
      <c r="T488" s="43">
        <v>37</v>
      </c>
      <c r="U488" s="46" t="str">
        <f t="shared" si="107"/>
        <v>Apr</v>
      </c>
      <c r="V488" s="42">
        <v>37</v>
      </c>
      <c r="W488" s="47">
        <f t="shared" si="108"/>
        <v>101</v>
      </c>
      <c r="X488" s="48">
        <f t="shared" si="109"/>
        <v>2.7297297297297298</v>
      </c>
      <c r="Y488" s="47" t="str">
        <f t="shared" si="110"/>
        <v>GROWTH</v>
      </c>
      <c r="Z488" s="138">
        <v>0</v>
      </c>
      <c r="AA488" s="133"/>
      <c r="AB488" s="133" t="s">
        <v>121</v>
      </c>
      <c r="AC488" s="138" t="s">
        <v>1245</v>
      </c>
      <c r="AD488" s="27">
        <f t="shared" si="111"/>
        <v>0</v>
      </c>
    </row>
    <row r="489" spans="1:30" s="139" customFormat="1" ht="13.8">
      <c r="A489" s="138" t="s">
        <v>1245</v>
      </c>
      <c r="B489" s="144" t="s">
        <v>43</v>
      </c>
      <c r="C489" s="144" t="s">
        <v>1432</v>
      </c>
      <c r="D489" s="144">
        <v>1000003999</v>
      </c>
      <c r="E489" s="144" t="s">
        <v>1433</v>
      </c>
      <c r="F489" s="137">
        <v>45449</v>
      </c>
      <c r="G489" s="40" t="str">
        <f t="shared" si="98"/>
        <v>Targeted Dealer</v>
      </c>
      <c r="H489" s="40"/>
      <c r="I489" s="41">
        <v>35</v>
      </c>
      <c r="J489" s="41">
        <f t="shared" si="99"/>
        <v>32.666666666666671</v>
      </c>
      <c r="K489" s="43">
        <v>62.5</v>
      </c>
      <c r="L489" s="43">
        <f t="shared" si="100"/>
        <v>-27.5</v>
      </c>
      <c r="M489" s="43">
        <f t="shared" si="101"/>
        <v>191.32653061224488</v>
      </c>
      <c r="N489" s="42">
        <v>33</v>
      </c>
      <c r="O489" s="45" t="str">
        <f t="shared" si="102"/>
        <v>Mar</v>
      </c>
      <c r="P489" s="42">
        <f t="shared" si="103"/>
        <v>33</v>
      </c>
      <c r="Q489" s="44">
        <f t="shared" si="104"/>
        <v>29.5</v>
      </c>
      <c r="R489" s="45">
        <f t="shared" si="105"/>
        <v>0.89393939393939403</v>
      </c>
      <c r="S489" s="44" t="str">
        <f t="shared" si="106"/>
        <v>GROWTH</v>
      </c>
      <c r="T489" s="43">
        <v>24.5</v>
      </c>
      <c r="U489" s="46" t="str">
        <f t="shared" si="107"/>
        <v>Apr</v>
      </c>
      <c r="V489" s="42">
        <v>24.5</v>
      </c>
      <c r="W489" s="47">
        <f t="shared" si="108"/>
        <v>38</v>
      </c>
      <c r="X489" s="48">
        <f t="shared" si="109"/>
        <v>1.5510204081632653</v>
      </c>
      <c r="Y489" s="47" t="str">
        <f t="shared" si="110"/>
        <v>GROWTH</v>
      </c>
      <c r="Z489" s="138">
        <v>0</v>
      </c>
      <c r="AA489" s="133"/>
      <c r="AB489" s="133" t="s">
        <v>121</v>
      </c>
      <c r="AC489" s="138" t="s">
        <v>1245</v>
      </c>
      <c r="AD489" s="27">
        <f t="shared" si="111"/>
        <v>0</v>
      </c>
    </row>
    <row r="490" spans="1:30" s="139" customFormat="1" ht="13.8">
      <c r="A490" s="138" t="s">
        <v>1245</v>
      </c>
      <c r="B490" s="144" t="s">
        <v>43</v>
      </c>
      <c r="C490" s="144" t="s">
        <v>1434</v>
      </c>
      <c r="D490" s="144">
        <v>1000004022</v>
      </c>
      <c r="E490" s="144" t="s">
        <v>1435</v>
      </c>
      <c r="F490" s="137">
        <v>45472</v>
      </c>
      <c r="G490" s="40" t="str">
        <f t="shared" si="98"/>
        <v>Targeted Dealer</v>
      </c>
      <c r="H490" s="40"/>
      <c r="I490" s="41">
        <v>25</v>
      </c>
      <c r="J490" s="41">
        <f t="shared" si="99"/>
        <v>23.333333333333336</v>
      </c>
      <c r="K490" s="43">
        <v>12.5</v>
      </c>
      <c r="L490" s="43">
        <f t="shared" si="100"/>
        <v>12.5</v>
      </c>
      <c r="M490" s="43">
        <f t="shared" si="101"/>
        <v>53.571428571428562</v>
      </c>
      <c r="N490" s="42">
        <v>12.5</v>
      </c>
      <c r="O490" s="45" t="str">
        <f t="shared" si="102"/>
        <v>Mar</v>
      </c>
      <c r="P490" s="42">
        <f t="shared" si="103"/>
        <v>12.5</v>
      </c>
      <c r="Q490" s="44">
        <f t="shared" si="104"/>
        <v>0</v>
      </c>
      <c r="R490" s="45">
        <f t="shared" si="105"/>
        <v>0</v>
      </c>
      <c r="S490" s="44" t="str">
        <f t="shared" si="106"/>
        <v>GROWTH</v>
      </c>
      <c r="T490" s="43">
        <v>49.5</v>
      </c>
      <c r="U490" s="46" t="str">
        <f t="shared" si="107"/>
        <v>Apr</v>
      </c>
      <c r="V490" s="42">
        <v>49.5</v>
      </c>
      <c r="W490" s="47">
        <f t="shared" si="108"/>
        <v>-37</v>
      </c>
      <c r="X490" s="48">
        <f t="shared" si="109"/>
        <v>-0.7474747474747474</v>
      </c>
      <c r="Y490" s="47" t="str">
        <f t="shared" si="110"/>
        <v>DEGROWTH</v>
      </c>
      <c r="Z490" s="138">
        <v>0</v>
      </c>
      <c r="AA490" s="133"/>
      <c r="AB490" s="133" t="s">
        <v>121</v>
      </c>
      <c r="AC490" s="138" t="s">
        <v>1245</v>
      </c>
      <c r="AD490" s="27">
        <f t="shared" si="111"/>
        <v>0</v>
      </c>
    </row>
    <row r="491" spans="1:30" s="139" customFormat="1" ht="13.8">
      <c r="A491" s="138" t="s">
        <v>1245</v>
      </c>
      <c r="B491" s="144" t="s">
        <v>43</v>
      </c>
      <c r="C491" s="144" t="s">
        <v>1436</v>
      </c>
      <c r="D491" s="144">
        <v>1000004052</v>
      </c>
      <c r="E491" s="144" t="s">
        <v>1437</v>
      </c>
      <c r="F491" s="137">
        <v>45497</v>
      </c>
      <c r="G491" s="40" t="str">
        <f t="shared" si="98"/>
        <v>Targeted Dealer</v>
      </c>
      <c r="H491" s="40"/>
      <c r="I491" s="41">
        <v>37</v>
      </c>
      <c r="J491" s="41">
        <f t="shared" si="99"/>
        <v>34.533333333333331</v>
      </c>
      <c r="K491" s="43">
        <v>108.5</v>
      </c>
      <c r="L491" s="43">
        <f t="shared" si="100"/>
        <v>-71.5</v>
      </c>
      <c r="M491" s="43">
        <f t="shared" si="101"/>
        <v>314.18918918918922</v>
      </c>
      <c r="N491" s="42">
        <v>49.5</v>
      </c>
      <c r="O491" s="45" t="str">
        <f t="shared" si="102"/>
        <v>Mar</v>
      </c>
      <c r="P491" s="42">
        <f t="shared" si="103"/>
        <v>49.5</v>
      </c>
      <c r="Q491" s="44">
        <f t="shared" si="104"/>
        <v>59</v>
      </c>
      <c r="R491" s="45">
        <f t="shared" si="105"/>
        <v>1.191919191919192</v>
      </c>
      <c r="S491" s="44" t="str">
        <f t="shared" si="106"/>
        <v>GROWTH</v>
      </c>
      <c r="T491" s="43">
        <v>37.5</v>
      </c>
      <c r="U491" s="46" t="str">
        <f t="shared" si="107"/>
        <v>Apr</v>
      </c>
      <c r="V491" s="42">
        <v>37.5</v>
      </c>
      <c r="W491" s="47">
        <f t="shared" si="108"/>
        <v>71</v>
      </c>
      <c r="X491" s="48">
        <f t="shared" si="109"/>
        <v>1.8933333333333335</v>
      </c>
      <c r="Y491" s="47" t="str">
        <f t="shared" si="110"/>
        <v>GROWTH</v>
      </c>
      <c r="Z491" s="138">
        <v>0</v>
      </c>
      <c r="AA491" s="133"/>
      <c r="AB491" s="133" t="s">
        <v>121</v>
      </c>
      <c r="AC491" s="138" t="s">
        <v>1245</v>
      </c>
      <c r="AD491" s="27">
        <f t="shared" si="111"/>
        <v>0</v>
      </c>
    </row>
    <row r="492" spans="1:30" s="139" customFormat="1" ht="13.8">
      <c r="A492" s="138" t="s">
        <v>1245</v>
      </c>
      <c r="B492" s="144" t="s">
        <v>43</v>
      </c>
      <c r="C492" s="144" t="s">
        <v>1438</v>
      </c>
      <c r="D492" s="144">
        <v>1000004105</v>
      </c>
      <c r="E492" s="144" t="s">
        <v>1439</v>
      </c>
      <c r="F492" s="151">
        <v>45535</v>
      </c>
      <c r="G492" s="40" t="str">
        <f t="shared" si="98"/>
        <v>Targeted Dealer</v>
      </c>
      <c r="H492" s="40"/>
      <c r="I492" s="41">
        <v>37</v>
      </c>
      <c r="J492" s="41">
        <f t="shared" si="99"/>
        <v>34.533333333333331</v>
      </c>
      <c r="K492" s="43">
        <v>26</v>
      </c>
      <c r="L492" s="43">
        <f t="shared" si="100"/>
        <v>11</v>
      </c>
      <c r="M492" s="43">
        <f t="shared" si="101"/>
        <v>75.289575289575296</v>
      </c>
      <c r="N492" s="42">
        <v>37.5</v>
      </c>
      <c r="O492" s="45" t="str">
        <f t="shared" si="102"/>
        <v>Mar</v>
      </c>
      <c r="P492" s="42">
        <f t="shared" si="103"/>
        <v>37.5</v>
      </c>
      <c r="Q492" s="44">
        <f t="shared" si="104"/>
        <v>-11.5</v>
      </c>
      <c r="R492" s="45">
        <f t="shared" si="105"/>
        <v>-0.30666666666666664</v>
      </c>
      <c r="S492" s="44" t="str">
        <f t="shared" si="106"/>
        <v>DEGROWTH</v>
      </c>
      <c r="T492" s="43">
        <v>12.5</v>
      </c>
      <c r="U492" s="46" t="str">
        <f t="shared" si="107"/>
        <v>Apr</v>
      </c>
      <c r="V492" s="42">
        <v>12.5</v>
      </c>
      <c r="W492" s="47">
        <f t="shared" si="108"/>
        <v>13.5</v>
      </c>
      <c r="X492" s="48">
        <f t="shared" si="109"/>
        <v>1.08</v>
      </c>
      <c r="Y492" s="47" t="str">
        <f t="shared" si="110"/>
        <v>GROWTH</v>
      </c>
      <c r="Z492" s="138">
        <v>0</v>
      </c>
      <c r="AA492" s="133"/>
      <c r="AB492" s="133" t="s">
        <v>121</v>
      </c>
      <c r="AC492" s="138" t="s">
        <v>1245</v>
      </c>
      <c r="AD492" s="27">
        <f t="shared" si="111"/>
        <v>0</v>
      </c>
    </row>
    <row r="493" spans="1:30" s="139" customFormat="1" ht="13.8">
      <c r="A493" s="133" t="s">
        <v>1245</v>
      </c>
      <c r="B493" s="141" t="s">
        <v>44</v>
      </c>
      <c r="C493" s="135" t="s">
        <v>1440</v>
      </c>
      <c r="D493" s="135">
        <v>1000000368</v>
      </c>
      <c r="E493" s="136" t="s">
        <v>1441</v>
      </c>
      <c r="F493" s="137">
        <v>38386</v>
      </c>
      <c r="G493" s="40" t="str">
        <f t="shared" si="98"/>
        <v>Targeted Dealer</v>
      </c>
      <c r="H493" s="40"/>
      <c r="I493" s="41">
        <v>100</v>
      </c>
      <c r="J493" s="41">
        <f t="shared" si="99"/>
        <v>93.333333333333343</v>
      </c>
      <c r="K493" s="43">
        <v>134</v>
      </c>
      <c r="L493" s="43">
        <f t="shared" si="100"/>
        <v>-34</v>
      </c>
      <c r="M493" s="43">
        <f t="shared" si="101"/>
        <v>143.57142857142856</v>
      </c>
      <c r="N493" s="42">
        <v>124</v>
      </c>
      <c r="O493" s="45" t="str">
        <f t="shared" si="102"/>
        <v>Mar</v>
      </c>
      <c r="P493" s="42">
        <f t="shared" si="103"/>
        <v>124</v>
      </c>
      <c r="Q493" s="44">
        <f t="shared" si="104"/>
        <v>10</v>
      </c>
      <c r="R493" s="45">
        <f t="shared" si="105"/>
        <v>8.0645161290322509E-2</v>
      </c>
      <c r="S493" s="44" t="str">
        <f t="shared" si="106"/>
        <v>GROWTH</v>
      </c>
      <c r="T493" s="43">
        <v>173.5</v>
      </c>
      <c r="U493" s="46" t="str">
        <f t="shared" si="107"/>
        <v>Apr</v>
      </c>
      <c r="V493" s="42">
        <v>173.5</v>
      </c>
      <c r="W493" s="47">
        <f t="shared" si="108"/>
        <v>-39.5</v>
      </c>
      <c r="X493" s="48">
        <f t="shared" si="109"/>
        <v>-0.2276657060518732</v>
      </c>
      <c r="Y493" s="47" t="str">
        <f t="shared" si="110"/>
        <v>DEGROWTH</v>
      </c>
      <c r="Z493" s="138">
        <v>0</v>
      </c>
      <c r="AA493" s="133"/>
      <c r="AB493" s="133" t="s">
        <v>121</v>
      </c>
      <c r="AC493" s="133" t="s">
        <v>1245</v>
      </c>
      <c r="AD493" s="27">
        <f t="shared" si="111"/>
        <v>0</v>
      </c>
    </row>
    <row r="494" spans="1:30" s="139" customFormat="1" ht="13.8">
      <c r="A494" s="133" t="s">
        <v>1245</v>
      </c>
      <c r="B494" s="141" t="s">
        <v>44</v>
      </c>
      <c r="C494" s="135" t="s">
        <v>1446</v>
      </c>
      <c r="D494" s="135">
        <v>1000000370</v>
      </c>
      <c r="E494" s="136" t="s">
        <v>1447</v>
      </c>
      <c r="F494" s="137">
        <v>39073</v>
      </c>
      <c r="G494" s="40" t="str">
        <f t="shared" si="98"/>
        <v>Targeted Dealer</v>
      </c>
      <c r="H494" s="40"/>
      <c r="I494" s="41">
        <v>20</v>
      </c>
      <c r="J494" s="41">
        <f t="shared" si="99"/>
        <v>18.666666666666664</v>
      </c>
      <c r="K494" s="43">
        <v>10.5</v>
      </c>
      <c r="L494" s="43">
        <f t="shared" si="100"/>
        <v>9.5</v>
      </c>
      <c r="M494" s="43">
        <f t="shared" si="101"/>
        <v>56.250000000000007</v>
      </c>
      <c r="N494" s="42">
        <v>3.5</v>
      </c>
      <c r="O494" s="45" t="str">
        <f t="shared" si="102"/>
        <v>Mar</v>
      </c>
      <c r="P494" s="42">
        <f t="shared" si="103"/>
        <v>3.5</v>
      </c>
      <c r="Q494" s="44">
        <f t="shared" si="104"/>
        <v>7</v>
      </c>
      <c r="R494" s="45">
        <f t="shared" si="105"/>
        <v>2</v>
      </c>
      <c r="S494" s="44" t="str">
        <f t="shared" si="106"/>
        <v>GROWTH</v>
      </c>
      <c r="T494" s="43">
        <v>13</v>
      </c>
      <c r="U494" s="46" t="str">
        <f t="shared" si="107"/>
        <v>Apr</v>
      </c>
      <c r="V494" s="42">
        <v>13</v>
      </c>
      <c r="W494" s="47">
        <f t="shared" si="108"/>
        <v>-2.5</v>
      </c>
      <c r="X494" s="48">
        <f t="shared" si="109"/>
        <v>-0.19230769230769229</v>
      </c>
      <c r="Y494" s="47" t="str">
        <f t="shared" si="110"/>
        <v>DEGROWTH</v>
      </c>
      <c r="Z494" s="138">
        <v>0</v>
      </c>
      <c r="AA494" s="133"/>
      <c r="AB494" s="133" t="s">
        <v>121</v>
      </c>
      <c r="AC494" s="133" t="s">
        <v>1245</v>
      </c>
      <c r="AD494" s="27">
        <f t="shared" si="111"/>
        <v>0</v>
      </c>
    </row>
    <row r="495" spans="1:30" s="139" customFormat="1" ht="13.8">
      <c r="A495" s="133" t="s">
        <v>1245</v>
      </c>
      <c r="B495" s="141" t="s">
        <v>44</v>
      </c>
      <c r="C495" s="135" t="s">
        <v>1450</v>
      </c>
      <c r="D495" s="135">
        <v>1000000364</v>
      </c>
      <c r="E495" s="136" t="s">
        <v>1451</v>
      </c>
      <c r="F495" s="137">
        <v>39312</v>
      </c>
      <c r="G495" s="40" t="str">
        <f t="shared" si="98"/>
        <v>-</v>
      </c>
      <c r="H495" s="40"/>
      <c r="I495" s="41">
        <v>0</v>
      </c>
      <c r="J495" s="41">
        <f t="shared" si="99"/>
        <v>0</v>
      </c>
      <c r="K495" s="43">
        <v>0</v>
      </c>
      <c r="L495" s="43">
        <f t="shared" si="100"/>
        <v>0</v>
      </c>
      <c r="M495" s="43" t="str">
        <f t="shared" si="101"/>
        <v>-</v>
      </c>
      <c r="N495" s="42">
        <v>0</v>
      </c>
      <c r="O495" s="45" t="str">
        <f t="shared" si="102"/>
        <v>Mar</v>
      </c>
      <c r="P495" s="42">
        <f t="shared" si="103"/>
        <v>0</v>
      </c>
      <c r="Q495" s="44">
        <f t="shared" si="104"/>
        <v>0</v>
      </c>
      <c r="R495" s="45" t="str">
        <f t="shared" si="105"/>
        <v xml:space="preserve"> </v>
      </c>
      <c r="S495" s="44" t="b">
        <f t="shared" si="106"/>
        <v>0</v>
      </c>
      <c r="T495" s="43">
        <v>3.5</v>
      </c>
      <c r="U495" s="46" t="str">
        <f t="shared" si="107"/>
        <v>Apr</v>
      </c>
      <c r="V495" s="42">
        <v>3.5</v>
      </c>
      <c r="W495" s="47">
        <f t="shared" si="108"/>
        <v>-3.5</v>
      </c>
      <c r="X495" s="48">
        <f t="shared" si="109"/>
        <v>-1</v>
      </c>
      <c r="Y495" s="47" t="str">
        <f t="shared" si="110"/>
        <v>DEGROWTH</v>
      </c>
      <c r="Z495" s="138">
        <v>0</v>
      </c>
      <c r="AA495" s="133"/>
      <c r="AB495" s="133" t="s">
        <v>121</v>
      </c>
      <c r="AC495" s="133" t="s">
        <v>1245</v>
      </c>
      <c r="AD495" s="27">
        <f t="shared" si="111"/>
        <v>1</v>
      </c>
    </row>
    <row r="496" spans="1:30" s="139" customFormat="1" ht="13.8">
      <c r="A496" s="133" t="s">
        <v>1245</v>
      </c>
      <c r="B496" s="141" t="s">
        <v>44</v>
      </c>
      <c r="C496" s="135" t="s">
        <v>1452</v>
      </c>
      <c r="D496" s="135">
        <v>1000000337</v>
      </c>
      <c r="E496" s="136" t="s">
        <v>1453</v>
      </c>
      <c r="F496" s="137">
        <v>39402</v>
      </c>
      <c r="G496" s="40" t="str">
        <f t="shared" si="98"/>
        <v>Targeted Dealer</v>
      </c>
      <c r="H496" s="40"/>
      <c r="I496" s="41">
        <v>60</v>
      </c>
      <c r="J496" s="41">
        <f t="shared" si="99"/>
        <v>56</v>
      </c>
      <c r="K496" s="43">
        <v>62</v>
      </c>
      <c r="L496" s="43">
        <f t="shared" si="100"/>
        <v>-2</v>
      </c>
      <c r="M496" s="43">
        <f t="shared" si="101"/>
        <v>110.71428571428571</v>
      </c>
      <c r="N496" s="42">
        <v>43.5</v>
      </c>
      <c r="O496" s="45" t="str">
        <f t="shared" si="102"/>
        <v>Mar</v>
      </c>
      <c r="P496" s="42">
        <f t="shared" si="103"/>
        <v>43.5</v>
      </c>
      <c r="Q496" s="44">
        <f t="shared" si="104"/>
        <v>18.5</v>
      </c>
      <c r="R496" s="45">
        <f t="shared" si="105"/>
        <v>0.42528735632183912</v>
      </c>
      <c r="S496" s="44" t="str">
        <f t="shared" si="106"/>
        <v>GROWTH</v>
      </c>
      <c r="T496" s="43">
        <v>72</v>
      </c>
      <c r="U496" s="46" t="str">
        <f t="shared" si="107"/>
        <v>Apr</v>
      </c>
      <c r="V496" s="42">
        <v>72</v>
      </c>
      <c r="W496" s="47">
        <f t="shared" si="108"/>
        <v>-10</v>
      </c>
      <c r="X496" s="48">
        <f t="shared" si="109"/>
        <v>-0.13888888888888884</v>
      </c>
      <c r="Y496" s="47" t="str">
        <f t="shared" si="110"/>
        <v>DEGROWTH</v>
      </c>
      <c r="Z496" s="138">
        <v>0</v>
      </c>
      <c r="AA496" s="133"/>
      <c r="AB496" s="133" t="s">
        <v>121</v>
      </c>
      <c r="AC496" s="133" t="s">
        <v>1245</v>
      </c>
      <c r="AD496" s="27">
        <f t="shared" si="111"/>
        <v>0</v>
      </c>
    </row>
    <row r="497" spans="1:30" s="139" customFormat="1" ht="13.8">
      <c r="A497" s="133" t="s">
        <v>1245</v>
      </c>
      <c r="B497" s="141" t="s">
        <v>44</v>
      </c>
      <c r="C497" s="135" t="s">
        <v>1454</v>
      </c>
      <c r="D497" s="135">
        <v>1000000360</v>
      </c>
      <c r="E497" s="136" t="s">
        <v>1455</v>
      </c>
      <c r="F497" s="137">
        <v>39743</v>
      </c>
      <c r="G497" s="40" t="str">
        <f t="shared" si="98"/>
        <v>Targeted Dealer</v>
      </c>
      <c r="H497" s="40"/>
      <c r="I497" s="41">
        <v>1250</v>
      </c>
      <c r="J497" s="41">
        <f t="shared" si="99"/>
        <v>1166.6666666666665</v>
      </c>
      <c r="K497" s="43">
        <v>1386.25</v>
      </c>
      <c r="L497" s="43">
        <f t="shared" si="100"/>
        <v>-136.25</v>
      </c>
      <c r="M497" s="43">
        <f t="shared" si="101"/>
        <v>118.8214285714286</v>
      </c>
      <c r="N497" s="42">
        <v>1127.75</v>
      </c>
      <c r="O497" s="45" t="str">
        <f t="shared" si="102"/>
        <v>Mar</v>
      </c>
      <c r="P497" s="42">
        <f t="shared" si="103"/>
        <v>1127.75</v>
      </c>
      <c r="Q497" s="44">
        <f t="shared" si="104"/>
        <v>258.5</v>
      </c>
      <c r="R497" s="45">
        <f t="shared" si="105"/>
        <v>0.22921746841055191</v>
      </c>
      <c r="S497" s="44" t="str">
        <f t="shared" si="106"/>
        <v>GROWTH</v>
      </c>
      <c r="T497" s="43">
        <v>1750.5</v>
      </c>
      <c r="U497" s="46" t="str">
        <f t="shared" si="107"/>
        <v>Apr</v>
      </c>
      <c r="V497" s="42">
        <v>1750.5</v>
      </c>
      <c r="W497" s="47">
        <f t="shared" si="108"/>
        <v>-364.25</v>
      </c>
      <c r="X497" s="48">
        <f t="shared" si="109"/>
        <v>-0.20808340474150244</v>
      </c>
      <c r="Y497" s="47" t="str">
        <f t="shared" si="110"/>
        <v>DEGROWTH</v>
      </c>
      <c r="Z497" s="138">
        <v>0</v>
      </c>
      <c r="AA497" s="133"/>
      <c r="AB497" s="133" t="s">
        <v>121</v>
      </c>
      <c r="AC497" s="133" t="s">
        <v>1245</v>
      </c>
      <c r="AD497" s="27">
        <f t="shared" si="111"/>
        <v>0</v>
      </c>
    </row>
    <row r="498" spans="1:30" s="139" customFormat="1" ht="13.8">
      <c r="A498" s="133" t="s">
        <v>1245</v>
      </c>
      <c r="B498" s="141" t="s">
        <v>44</v>
      </c>
      <c r="C498" s="135" t="s">
        <v>1456</v>
      </c>
      <c r="D498" s="135">
        <v>1000000358</v>
      </c>
      <c r="E498" s="136" t="s">
        <v>1457</v>
      </c>
      <c r="F498" s="137">
        <v>39933</v>
      </c>
      <c r="G498" s="40" t="str">
        <f t="shared" si="98"/>
        <v>Targeted Dealer</v>
      </c>
      <c r="H498" s="40"/>
      <c r="I498" s="41">
        <v>150</v>
      </c>
      <c r="J498" s="41">
        <f t="shared" si="99"/>
        <v>140</v>
      </c>
      <c r="K498" s="43">
        <v>138.5</v>
      </c>
      <c r="L498" s="43">
        <f t="shared" si="100"/>
        <v>11.5</v>
      </c>
      <c r="M498" s="43">
        <f t="shared" si="101"/>
        <v>98.928571428571431</v>
      </c>
      <c r="N498" s="42">
        <v>70.5</v>
      </c>
      <c r="O498" s="45" t="str">
        <f t="shared" si="102"/>
        <v>Mar</v>
      </c>
      <c r="P498" s="42">
        <f t="shared" si="103"/>
        <v>70.5</v>
      </c>
      <c r="Q498" s="44">
        <f t="shared" si="104"/>
        <v>68</v>
      </c>
      <c r="R498" s="45">
        <f t="shared" si="105"/>
        <v>0.96453900709219864</v>
      </c>
      <c r="S498" s="44" t="str">
        <f t="shared" si="106"/>
        <v>GROWTH</v>
      </c>
      <c r="T498" s="43">
        <v>138.25</v>
      </c>
      <c r="U498" s="46" t="str">
        <f t="shared" si="107"/>
        <v>Apr</v>
      </c>
      <c r="V498" s="42">
        <v>138.25</v>
      </c>
      <c r="W498" s="47">
        <f t="shared" si="108"/>
        <v>0.25</v>
      </c>
      <c r="X498" s="48">
        <f t="shared" si="109"/>
        <v>1.8083182640145079E-3</v>
      </c>
      <c r="Y498" s="47" t="str">
        <f t="shared" si="110"/>
        <v>GROWTH</v>
      </c>
      <c r="Z498" s="138">
        <v>0</v>
      </c>
      <c r="AA498" s="133"/>
      <c r="AB498" s="133" t="s">
        <v>121</v>
      </c>
      <c r="AC498" s="133" t="s">
        <v>1245</v>
      </c>
      <c r="AD498" s="27">
        <f t="shared" si="111"/>
        <v>0</v>
      </c>
    </row>
    <row r="499" spans="1:30" s="139" customFormat="1" ht="13.8">
      <c r="A499" s="133" t="s">
        <v>1245</v>
      </c>
      <c r="B499" s="141" t="s">
        <v>44</v>
      </c>
      <c r="C499" s="135" t="s">
        <v>1458</v>
      </c>
      <c r="D499" s="135">
        <v>1000000351</v>
      </c>
      <c r="E499" s="136" t="s">
        <v>1459</v>
      </c>
      <c r="F499" s="137">
        <v>40371</v>
      </c>
      <c r="G499" s="40" t="str">
        <f t="shared" si="98"/>
        <v>Targeted Dealer</v>
      </c>
      <c r="H499" s="40"/>
      <c r="I499" s="41">
        <v>20</v>
      </c>
      <c r="J499" s="41">
        <f t="shared" si="99"/>
        <v>18.666666666666664</v>
      </c>
      <c r="K499" s="43">
        <v>25.5</v>
      </c>
      <c r="L499" s="43">
        <f t="shared" si="100"/>
        <v>-5.5</v>
      </c>
      <c r="M499" s="43">
        <f t="shared" si="101"/>
        <v>136.60714285714286</v>
      </c>
      <c r="N499" s="42">
        <v>7.5</v>
      </c>
      <c r="O499" s="45" t="str">
        <f t="shared" si="102"/>
        <v>Mar</v>
      </c>
      <c r="P499" s="42">
        <f t="shared" si="103"/>
        <v>7.5</v>
      </c>
      <c r="Q499" s="44">
        <f t="shared" si="104"/>
        <v>18</v>
      </c>
      <c r="R499" s="45">
        <f t="shared" si="105"/>
        <v>2.4</v>
      </c>
      <c r="S499" s="44" t="str">
        <f t="shared" si="106"/>
        <v>GROWTH</v>
      </c>
      <c r="T499" s="43">
        <v>10.5</v>
      </c>
      <c r="U499" s="46" t="str">
        <f t="shared" si="107"/>
        <v>Apr</v>
      </c>
      <c r="V499" s="42">
        <v>10.5</v>
      </c>
      <c r="W499" s="47">
        <f t="shared" si="108"/>
        <v>15</v>
      </c>
      <c r="X499" s="48">
        <f t="shared" si="109"/>
        <v>1.4285714285714284</v>
      </c>
      <c r="Y499" s="47" t="str">
        <f t="shared" si="110"/>
        <v>GROWTH</v>
      </c>
      <c r="Z499" s="138">
        <v>0</v>
      </c>
      <c r="AA499" s="133"/>
      <c r="AB499" s="133" t="s">
        <v>121</v>
      </c>
      <c r="AC499" s="133" t="s">
        <v>1245</v>
      </c>
      <c r="AD499" s="27">
        <f t="shared" si="111"/>
        <v>0</v>
      </c>
    </row>
    <row r="500" spans="1:30" s="139" customFormat="1" ht="13.8">
      <c r="A500" s="133" t="s">
        <v>1245</v>
      </c>
      <c r="B500" s="141" t="s">
        <v>44</v>
      </c>
      <c r="C500" s="135" t="s">
        <v>1460</v>
      </c>
      <c r="D500" s="135">
        <v>1000000328</v>
      </c>
      <c r="E500" s="136" t="s">
        <v>1461</v>
      </c>
      <c r="F500" s="137">
        <v>40408</v>
      </c>
      <c r="G500" s="40" t="str">
        <f t="shared" si="98"/>
        <v>Targeted Dealer</v>
      </c>
      <c r="H500" s="40"/>
      <c r="I500" s="41">
        <v>20</v>
      </c>
      <c r="J500" s="41">
        <f t="shared" si="99"/>
        <v>18.666666666666664</v>
      </c>
      <c r="K500" s="43">
        <v>0</v>
      </c>
      <c r="L500" s="43">
        <f t="shared" si="100"/>
        <v>20</v>
      </c>
      <c r="M500" s="43">
        <f t="shared" si="101"/>
        <v>0</v>
      </c>
      <c r="N500" s="42">
        <v>6</v>
      </c>
      <c r="O500" s="45" t="str">
        <f t="shared" si="102"/>
        <v>Mar</v>
      </c>
      <c r="P500" s="42">
        <f t="shared" si="103"/>
        <v>6</v>
      </c>
      <c r="Q500" s="44">
        <f t="shared" si="104"/>
        <v>-6</v>
      </c>
      <c r="R500" s="45">
        <f t="shared" si="105"/>
        <v>-1</v>
      </c>
      <c r="S500" s="44" t="str">
        <f t="shared" si="106"/>
        <v>DEGROWTH</v>
      </c>
      <c r="T500" s="43">
        <v>10</v>
      </c>
      <c r="U500" s="46" t="str">
        <f t="shared" si="107"/>
        <v>Apr</v>
      </c>
      <c r="V500" s="42">
        <v>10</v>
      </c>
      <c r="W500" s="47">
        <f t="shared" si="108"/>
        <v>-10</v>
      </c>
      <c r="X500" s="48">
        <f t="shared" si="109"/>
        <v>-1</v>
      </c>
      <c r="Y500" s="47" t="str">
        <f t="shared" si="110"/>
        <v>DEGROWTH</v>
      </c>
      <c r="Z500" s="138">
        <v>0</v>
      </c>
      <c r="AA500" s="133"/>
      <c r="AB500" s="133" t="s">
        <v>121</v>
      </c>
      <c r="AC500" s="133" t="s">
        <v>1245</v>
      </c>
      <c r="AD500" s="27">
        <f t="shared" si="111"/>
        <v>1</v>
      </c>
    </row>
    <row r="501" spans="1:30" s="139" customFormat="1" ht="13.8">
      <c r="A501" s="133" t="s">
        <v>1245</v>
      </c>
      <c r="B501" s="141" t="s">
        <v>44</v>
      </c>
      <c r="C501" s="135" t="s">
        <v>1462</v>
      </c>
      <c r="D501" s="135">
        <v>1000000312</v>
      </c>
      <c r="E501" s="136" t="s">
        <v>1463</v>
      </c>
      <c r="F501" s="137">
        <v>40560</v>
      </c>
      <c r="G501" s="40" t="str">
        <f t="shared" si="98"/>
        <v>Targeted Dealer</v>
      </c>
      <c r="H501" s="40"/>
      <c r="I501" s="41">
        <v>40</v>
      </c>
      <c r="J501" s="41">
        <f t="shared" si="99"/>
        <v>37.333333333333329</v>
      </c>
      <c r="K501" s="43">
        <v>40</v>
      </c>
      <c r="L501" s="43">
        <f t="shared" si="100"/>
        <v>0</v>
      </c>
      <c r="M501" s="43">
        <f t="shared" si="101"/>
        <v>107.14285714285715</v>
      </c>
      <c r="N501" s="42">
        <v>24.5</v>
      </c>
      <c r="O501" s="45" t="str">
        <f t="shared" si="102"/>
        <v>Mar</v>
      </c>
      <c r="P501" s="42">
        <f t="shared" si="103"/>
        <v>24.5</v>
      </c>
      <c r="Q501" s="44">
        <f t="shared" si="104"/>
        <v>15.5</v>
      </c>
      <c r="R501" s="45">
        <f t="shared" si="105"/>
        <v>0.63265306122448983</v>
      </c>
      <c r="S501" s="44" t="str">
        <f t="shared" si="106"/>
        <v>GROWTH</v>
      </c>
      <c r="T501" s="43">
        <v>25.5</v>
      </c>
      <c r="U501" s="46" t="str">
        <f t="shared" si="107"/>
        <v>Apr</v>
      </c>
      <c r="V501" s="42">
        <v>25.5</v>
      </c>
      <c r="W501" s="47">
        <f t="shared" si="108"/>
        <v>14.5</v>
      </c>
      <c r="X501" s="48">
        <f t="shared" si="109"/>
        <v>0.56862745098039214</v>
      </c>
      <c r="Y501" s="47" t="str">
        <f t="shared" si="110"/>
        <v>GROWTH</v>
      </c>
      <c r="Z501" s="138">
        <v>0</v>
      </c>
      <c r="AA501" s="133"/>
      <c r="AB501" s="133" t="s">
        <v>121</v>
      </c>
      <c r="AC501" s="133" t="s">
        <v>1245</v>
      </c>
      <c r="AD501" s="27">
        <f t="shared" si="111"/>
        <v>0</v>
      </c>
    </row>
    <row r="502" spans="1:30" s="139" customFormat="1" ht="13.8">
      <c r="A502" s="133" t="s">
        <v>1245</v>
      </c>
      <c r="B502" s="141" t="s">
        <v>44</v>
      </c>
      <c r="C502" s="135" t="s">
        <v>1464</v>
      </c>
      <c r="D502" s="135">
        <v>1000000359</v>
      </c>
      <c r="E502" s="136" t="s">
        <v>1465</v>
      </c>
      <c r="F502" s="137">
        <v>40740</v>
      </c>
      <c r="G502" s="40" t="str">
        <f t="shared" si="98"/>
        <v>Targeted Dealer</v>
      </c>
      <c r="H502" s="40"/>
      <c r="I502" s="41">
        <v>30</v>
      </c>
      <c r="J502" s="41">
        <f t="shared" si="99"/>
        <v>28</v>
      </c>
      <c r="K502" s="43">
        <v>55</v>
      </c>
      <c r="L502" s="43">
        <f t="shared" si="100"/>
        <v>-25</v>
      </c>
      <c r="M502" s="43">
        <f t="shared" si="101"/>
        <v>196.42857142857142</v>
      </c>
      <c r="N502" s="42">
        <v>148</v>
      </c>
      <c r="O502" s="45" t="str">
        <f t="shared" si="102"/>
        <v>Mar</v>
      </c>
      <c r="P502" s="42">
        <f t="shared" si="103"/>
        <v>148</v>
      </c>
      <c r="Q502" s="44">
        <f t="shared" si="104"/>
        <v>-93</v>
      </c>
      <c r="R502" s="45">
        <f t="shared" si="105"/>
        <v>-0.6283783783783784</v>
      </c>
      <c r="S502" s="44" t="str">
        <f t="shared" si="106"/>
        <v>DEGROWTH</v>
      </c>
      <c r="T502" s="43">
        <v>81</v>
      </c>
      <c r="U502" s="46" t="str">
        <f t="shared" si="107"/>
        <v>Apr</v>
      </c>
      <c r="V502" s="42">
        <v>81</v>
      </c>
      <c r="W502" s="47">
        <f t="shared" si="108"/>
        <v>-26</v>
      </c>
      <c r="X502" s="48">
        <f t="shared" si="109"/>
        <v>-0.32098765432098764</v>
      </c>
      <c r="Y502" s="47" t="str">
        <f t="shared" si="110"/>
        <v>DEGROWTH</v>
      </c>
      <c r="Z502" s="138">
        <v>0</v>
      </c>
      <c r="AA502" s="133"/>
      <c r="AB502" s="133" t="s">
        <v>121</v>
      </c>
      <c r="AC502" s="133" t="s">
        <v>1245</v>
      </c>
      <c r="AD502" s="27">
        <f t="shared" si="111"/>
        <v>0</v>
      </c>
    </row>
    <row r="503" spans="1:30" s="139" customFormat="1" ht="13.8">
      <c r="A503" s="133" t="s">
        <v>1245</v>
      </c>
      <c r="B503" s="141" t="s">
        <v>44</v>
      </c>
      <c r="C503" s="135" t="s">
        <v>1468</v>
      </c>
      <c r="D503" s="135">
        <v>1000000336</v>
      </c>
      <c r="E503" s="136" t="s">
        <v>1469</v>
      </c>
      <c r="F503" s="137">
        <v>41018</v>
      </c>
      <c r="G503" s="40" t="str">
        <f t="shared" si="98"/>
        <v>Targeted Dealer</v>
      </c>
      <c r="H503" s="40"/>
      <c r="I503" s="41">
        <v>20</v>
      </c>
      <c r="J503" s="41">
        <f t="shared" si="99"/>
        <v>18.666666666666664</v>
      </c>
      <c r="K503" s="43">
        <v>0</v>
      </c>
      <c r="L503" s="43">
        <f t="shared" si="100"/>
        <v>20</v>
      </c>
      <c r="M503" s="43">
        <f t="shared" si="101"/>
        <v>0</v>
      </c>
      <c r="N503" s="42">
        <v>0</v>
      </c>
      <c r="O503" s="45" t="str">
        <f t="shared" si="102"/>
        <v>Mar</v>
      </c>
      <c r="P503" s="42">
        <f t="shared" si="103"/>
        <v>0</v>
      </c>
      <c r="Q503" s="44">
        <f t="shared" si="104"/>
        <v>0</v>
      </c>
      <c r="R503" s="45" t="str">
        <f t="shared" si="105"/>
        <v xml:space="preserve"> </v>
      </c>
      <c r="S503" s="44" t="b">
        <f t="shared" si="106"/>
        <v>0</v>
      </c>
      <c r="T503" s="43">
        <v>3.5</v>
      </c>
      <c r="U503" s="46" t="str">
        <f t="shared" si="107"/>
        <v>Apr</v>
      </c>
      <c r="V503" s="42">
        <v>3.5</v>
      </c>
      <c r="W503" s="47">
        <f t="shared" si="108"/>
        <v>-3.5</v>
      </c>
      <c r="X503" s="48">
        <f t="shared" si="109"/>
        <v>-1</v>
      </c>
      <c r="Y503" s="47" t="str">
        <f t="shared" si="110"/>
        <v>DEGROWTH</v>
      </c>
      <c r="Z503" s="138">
        <v>0</v>
      </c>
      <c r="AA503" s="133"/>
      <c r="AB503" s="133" t="s">
        <v>121</v>
      </c>
      <c r="AC503" s="133" t="s">
        <v>1245</v>
      </c>
      <c r="AD503" s="27">
        <f t="shared" si="111"/>
        <v>1</v>
      </c>
    </row>
    <row r="504" spans="1:30" s="139" customFormat="1" ht="13.8">
      <c r="A504" s="133" t="s">
        <v>1245</v>
      </c>
      <c r="B504" s="141" t="s">
        <v>44</v>
      </c>
      <c r="C504" s="135" t="s">
        <v>1470</v>
      </c>
      <c r="D504" s="135">
        <v>1000000326</v>
      </c>
      <c r="E504" s="136" t="s">
        <v>1471</v>
      </c>
      <c r="F504" s="137">
        <v>42032</v>
      </c>
      <c r="G504" s="40" t="str">
        <f t="shared" si="98"/>
        <v>-</v>
      </c>
      <c r="H504" s="40"/>
      <c r="I504" s="41">
        <v>0</v>
      </c>
      <c r="J504" s="41">
        <f t="shared" si="99"/>
        <v>0</v>
      </c>
      <c r="K504" s="43">
        <v>10.5</v>
      </c>
      <c r="L504" s="43">
        <f t="shared" si="100"/>
        <v>-10.5</v>
      </c>
      <c r="M504" s="43" t="str">
        <f t="shared" si="101"/>
        <v>-</v>
      </c>
      <c r="N504" s="42">
        <v>0</v>
      </c>
      <c r="O504" s="45" t="str">
        <f t="shared" si="102"/>
        <v>Mar</v>
      </c>
      <c r="P504" s="42">
        <f t="shared" si="103"/>
        <v>0</v>
      </c>
      <c r="Q504" s="44">
        <f t="shared" si="104"/>
        <v>10.5</v>
      </c>
      <c r="R504" s="45" t="str">
        <f t="shared" si="105"/>
        <v xml:space="preserve"> </v>
      </c>
      <c r="S504" s="44" t="b">
        <f t="shared" si="106"/>
        <v>0</v>
      </c>
      <c r="T504" s="43">
        <v>15.5</v>
      </c>
      <c r="U504" s="46" t="str">
        <f t="shared" si="107"/>
        <v>Apr</v>
      </c>
      <c r="V504" s="42">
        <v>15.5</v>
      </c>
      <c r="W504" s="47">
        <f t="shared" si="108"/>
        <v>-5</v>
      </c>
      <c r="X504" s="48">
        <f t="shared" si="109"/>
        <v>-0.32258064516129037</v>
      </c>
      <c r="Y504" s="47" t="str">
        <f t="shared" si="110"/>
        <v>DEGROWTH</v>
      </c>
      <c r="Z504" s="138">
        <v>0</v>
      </c>
      <c r="AA504" s="133"/>
      <c r="AB504" s="133" t="s">
        <v>121</v>
      </c>
      <c r="AC504" s="133" t="s">
        <v>1245</v>
      </c>
      <c r="AD504" s="27">
        <f t="shared" si="111"/>
        <v>0</v>
      </c>
    </row>
    <row r="505" spans="1:30" s="139" customFormat="1" ht="13.8">
      <c r="A505" s="133" t="s">
        <v>1245</v>
      </c>
      <c r="B505" s="141" t="s">
        <v>44</v>
      </c>
      <c r="C505" s="135" t="s">
        <v>1472</v>
      </c>
      <c r="D505" s="135">
        <v>1000000311</v>
      </c>
      <c r="E505" s="136" t="s">
        <v>1473</v>
      </c>
      <c r="F505" s="137">
        <v>42135</v>
      </c>
      <c r="G505" s="40" t="str">
        <f t="shared" si="98"/>
        <v>Targeted Dealer</v>
      </c>
      <c r="H505" s="40"/>
      <c r="I505" s="41">
        <v>620</v>
      </c>
      <c r="J505" s="41">
        <f t="shared" si="99"/>
        <v>578.66666666666674</v>
      </c>
      <c r="K505" s="43">
        <v>923.5</v>
      </c>
      <c r="L505" s="43">
        <f t="shared" si="100"/>
        <v>-303.5</v>
      </c>
      <c r="M505" s="43">
        <f t="shared" si="101"/>
        <v>159.59101382488478</v>
      </c>
      <c r="N505" s="42">
        <v>783.34999999999991</v>
      </c>
      <c r="O505" s="45" t="str">
        <f t="shared" si="102"/>
        <v>Mar</v>
      </c>
      <c r="P505" s="42">
        <f t="shared" si="103"/>
        <v>783.34999999999991</v>
      </c>
      <c r="Q505" s="44">
        <f t="shared" si="104"/>
        <v>140.15000000000009</v>
      </c>
      <c r="R505" s="45">
        <f t="shared" si="105"/>
        <v>0.17891108699814917</v>
      </c>
      <c r="S505" s="44" t="str">
        <f t="shared" si="106"/>
        <v>GROWTH</v>
      </c>
      <c r="T505" s="43">
        <v>414.5</v>
      </c>
      <c r="U505" s="46" t="str">
        <f t="shared" si="107"/>
        <v>Apr</v>
      </c>
      <c r="V505" s="42">
        <v>414.5</v>
      </c>
      <c r="W505" s="47">
        <f t="shared" si="108"/>
        <v>509</v>
      </c>
      <c r="X505" s="48">
        <f t="shared" si="109"/>
        <v>1.2279855247285885</v>
      </c>
      <c r="Y505" s="47" t="str">
        <f t="shared" si="110"/>
        <v>GROWTH</v>
      </c>
      <c r="Z505" s="138">
        <v>0</v>
      </c>
      <c r="AA505" s="133"/>
      <c r="AB505" s="133" t="s">
        <v>121</v>
      </c>
      <c r="AC505" s="133" t="s">
        <v>1245</v>
      </c>
      <c r="AD505" s="27">
        <f t="shared" si="111"/>
        <v>0</v>
      </c>
    </row>
    <row r="506" spans="1:30" s="139" customFormat="1" ht="13.8">
      <c r="A506" s="133" t="s">
        <v>1245</v>
      </c>
      <c r="B506" s="141" t="s">
        <v>44</v>
      </c>
      <c r="C506" s="135" t="s">
        <v>1478</v>
      </c>
      <c r="D506" s="135">
        <v>1000000313</v>
      </c>
      <c r="E506" s="136" t="s">
        <v>1479</v>
      </c>
      <c r="F506" s="137">
        <v>42759</v>
      </c>
      <c r="G506" s="40" t="str">
        <f t="shared" si="98"/>
        <v>Targeted Dealer</v>
      </c>
      <c r="H506" s="40"/>
      <c r="I506" s="41">
        <v>80</v>
      </c>
      <c r="J506" s="41">
        <f t="shared" si="99"/>
        <v>74.666666666666657</v>
      </c>
      <c r="K506" s="43">
        <v>91</v>
      </c>
      <c r="L506" s="43">
        <f t="shared" si="100"/>
        <v>-11</v>
      </c>
      <c r="M506" s="43">
        <f t="shared" si="101"/>
        <v>121.87500000000001</v>
      </c>
      <c r="N506" s="42">
        <v>107</v>
      </c>
      <c r="O506" s="45" t="str">
        <f t="shared" si="102"/>
        <v>Mar</v>
      </c>
      <c r="P506" s="42">
        <f t="shared" si="103"/>
        <v>107</v>
      </c>
      <c r="Q506" s="44">
        <f t="shared" si="104"/>
        <v>-16</v>
      </c>
      <c r="R506" s="45">
        <f t="shared" si="105"/>
        <v>-0.14953271028037385</v>
      </c>
      <c r="S506" s="44" t="str">
        <f t="shared" si="106"/>
        <v>DEGROWTH</v>
      </c>
      <c r="T506" s="43">
        <v>63</v>
      </c>
      <c r="U506" s="46" t="str">
        <f t="shared" si="107"/>
        <v>Apr</v>
      </c>
      <c r="V506" s="42">
        <v>63</v>
      </c>
      <c r="W506" s="47">
        <f t="shared" si="108"/>
        <v>28</v>
      </c>
      <c r="X506" s="48">
        <f t="shared" si="109"/>
        <v>0.44444444444444442</v>
      </c>
      <c r="Y506" s="47" t="str">
        <f t="shared" si="110"/>
        <v>GROWTH</v>
      </c>
      <c r="Z506" s="138">
        <v>0</v>
      </c>
      <c r="AA506" s="133"/>
      <c r="AB506" s="133" t="s">
        <v>121</v>
      </c>
      <c r="AC506" s="133" t="s">
        <v>1245</v>
      </c>
      <c r="AD506" s="27">
        <f t="shared" si="111"/>
        <v>0</v>
      </c>
    </row>
    <row r="507" spans="1:30" s="139" customFormat="1" ht="13.8">
      <c r="A507" s="133" t="s">
        <v>1245</v>
      </c>
      <c r="B507" s="141" t="s">
        <v>44</v>
      </c>
      <c r="C507" s="135" t="s">
        <v>1480</v>
      </c>
      <c r="D507" s="135">
        <v>1000000355</v>
      </c>
      <c r="E507" s="136" t="s">
        <v>1481</v>
      </c>
      <c r="F507" s="137">
        <v>42908</v>
      </c>
      <c r="G507" s="40" t="str">
        <f t="shared" si="98"/>
        <v>Targeted Dealer</v>
      </c>
      <c r="H507" s="40"/>
      <c r="I507" s="41">
        <v>75</v>
      </c>
      <c r="J507" s="41">
        <f t="shared" si="99"/>
        <v>70</v>
      </c>
      <c r="K507" s="43">
        <v>77.5</v>
      </c>
      <c r="L507" s="43">
        <f t="shared" si="100"/>
        <v>-2.5</v>
      </c>
      <c r="M507" s="43">
        <f t="shared" si="101"/>
        <v>110.71428571428572</v>
      </c>
      <c r="N507" s="42">
        <v>102.5</v>
      </c>
      <c r="O507" s="45" t="str">
        <f t="shared" si="102"/>
        <v>Mar</v>
      </c>
      <c r="P507" s="42">
        <f t="shared" si="103"/>
        <v>102.5</v>
      </c>
      <c r="Q507" s="44">
        <f t="shared" si="104"/>
        <v>-25</v>
      </c>
      <c r="R507" s="45">
        <f t="shared" si="105"/>
        <v>-0.24390243902439024</v>
      </c>
      <c r="S507" s="44" t="str">
        <f t="shared" si="106"/>
        <v>DEGROWTH</v>
      </c>
      <c r="T507" s="43">
        <v>25.5</v>
      </c>
      <c r="U507" s="46" t="str">
        <f t="shared" si="107"/>
        <v>Apr</v>
      </c>
      <c r="V507" s="42">
        <v>25.5</v>
      </c>
      <c r="W507" s="47">
        <f t="shared" si="108"/>
        <v>52</v>
      </c>
      <c r="X507" s="48">
        <f t="shared" si="109"/>
        <v>2.0392156862745097</v>
      </c>
      <c r="Y507" s="47" t="str">
        <f t="shared" si="110"/>
        <v>GROWTH</v>
      </c>
      <c r="Z507" s="138">
        <v>0</v>
      </c>
      <c r="AA507" s="133"/>
      <c r="AB507" s="133" t="s">
        <v>121</v>
      </c>
      <c r="AC507" s="133" t="s">
        <v>1245</v>
      </c>
      <c r="AD507" s="27">
        <f t="shared" si="111"/>
        <v>0</v>
      </c>
    </row>
    <row r="508" spans="1:30" s="139" customFormat="1" ht="13.8">
      <c r="A508" s="133" t="s">
        <v>1245</v>
      </c>
      <c r="B508" s="141" t="s">
        <v>44</v>
      </c>
      <c r="C508" s="135" t="s">
        <v>1484</v>
      </c>
      <c r="D508" s="135">
        <v>1000000315</v>
      </c>
      <c r="E508" s="136" t="s">
        <v>1485</v>
      </c>
      <c r="F508" s="137">
        <v>43112</v>
      </c>
      <c r="G508" s="40" t="str">
        <f t="shared" si="98"/>
        <v>Targeted Dealer</v>
      </c>
      <c r="H508" s="40"/>
      <c r="I508" s="41">
        <v>50</v>
      </c>
      <c r="J508" s="41">
        <f t="shared" si="99"/>
        <v>46.666666666666671</v>
      </c>
      <c r="K508" s="43">
        <v>60</v>
      </c>
      <c r="L508" s="43">
        <f t="shared" si="100"/>
        <v>-10</v>
      </c>
      <c r="M508" s="43">
        <f t="shared" si="101"/>
        <v>128.57142857142856</v>
      </c>
      <c r="N508" s="42">
        <v>0</v>
      </c>
      <c r="O508" s="45" t="str">
        <f t="shared" si="102"/>
        <v>Mar</v>
      </c>
      <c r="P508" s="42">
        <f t="shared" si="103"/>
        <v>0</v>
      </c>
      <c r="Q508" s="44">
        <f t="shared" si="104"/>
        <v>60</v>
      </c>
      <c r="R508" s="45" t="str">
        <f t="shared" si="105"/>
        <v xml:space="preserve"> </v>
      </c>
      <c r="S508" s="44" t="b">
        <f t="shared" si="106"/>
        <v>0</v>
      </c>
      <c r="T508" s="43">
        <v>54</v>
      </c>
      <c r="U508" s="46" t="str">
        <f t="shared" si="107"/>
        <v>Apr</v>
      </c>
      <c r="V508" s="42">
        <v>54</v>
      </c>
      <c r="W508" s="47">
        <f t="shared" si="108"/>
        <v>6</v>
      </c>
      <c r="X508" s="48">
        <f t="shared" si="109"/>
        <v>0.11111111111111116</v>
      </c>
      <c r="Y508" s="47" t="str">
        <f t="shared" si="110"/>
        <v>GROWTH</v>
      </c>
      <c r="Z508" s="138">
        <v>0</v>
      </c>
      <c r="AA508" s="133"/>
      <c r="AB508" s="133" t="s">
        <v>121</v>
      </c>
      <c r="AC508" s="133" t="s">
        <v>1245</v>
      </c>
      <c r="AD508" s="27">
        <f t="shared" si="111"/>
        <v>0</v>
      </c>
    </row>
    <row r="509" spans="1:30" s="139" customFormat="1" ht="13.8">
      <c r="A509" s="133" t="s">
        <v>1245</v>
      </c>
      <c r="B509" s="141" t="s">
        <v>44</v>
      </c>
      <c r="C509" s="135" t="s">
        <v>1488</v>
      </c>
      <c r="D509" s="135">
        <v>1000000350</v>
      </c>
      <c r="E509" s="136" t="s">
        <v>1489</v>
      </c>
      <c r="F509" s="137">
        <v>43209</v>
      </c>
      <c r="G509" s="40" t="str">
        <f t="shared" si="98"/>
        <v>Targeted Dealer</v>
      </c>
      <c r="H509" s="40"/>
      <c r="I509" s="41">
        <v>20</v>
      </c>
      <c r="J509" s="41">
        <f t="shared" si="99"/>
        <v>18.666666666666664</v>
      </c>
      <c r="K509" s="43">
        <v>0</v>
      </c>
      <c r="L509" s="43">
        <f t="shared" si="100"/>
        <v>20</v>
      </c>
      <c r="M509" s="43">
        <f t="shared" si="101"/>
        <v>0</v>
      </c>
      <c r="N509" s="42">
        <v>0</v>
      </c>
      <c r="O509" s="45" t="str">
        <f t="shared" si="102"/>
        <v>Mar</v>
      </c>
      <c r="P509" s="42">
        <f t="shared" si="103"/>
        <v>0</v>
      </c>
      <c r="Q509" s="44">
        <f t="shared" si="104"/>
        <v>0</v>
      </c>
      <c r="R509" s="45" t="str">
        <f t="shared" si="105"/>
        <v xml:space="preserve"> </v>
      </c>
      <c r="S509" s="44" t="b">
        <f t="shared" si="106"/>
        <v>0</v>
      </c>
      <c r="T509" s="43">
        <v>0</v>
      </c>
      <c r="U509" s="46" t="str">
        <f t="shared" si="107"/>
        <v>Apr</v>
      </c>
      <c r="V509" s="42">
        <v>0</v>
      </c>
      <c r="W509" s="47">
        <f t="shared" si="108"/>
        <v>0</v>
      </c>
      <c r="X509" s="48">
        <f t="shared" si="109"/>
        <v>0</v>
      </c>
      <c r="Y509" s="47" t="b">
        <f t="shared" si="110"/>
        <v>0</v>
      </c>
      <c r="Z509" s="138">
        <v>0</v>
      </c>
      <c r="AA509" s="133"/>
      <c r="AB509" s="133" t="s">
        <v>121</v>
      </c>
      <c r="AC509" s="133" t="s">
        <v>1245</v>
      </c>
      <c r="AD509" s="27">
        <f t="shared" si="111"/>
        <v>1</v>
      </c>
    </row>
    <row r="510" spans="1:30" s="139" customFormat="1" ht="13.8">
      <c r="A510" s="133" t="s">
        <v>1245</v>
      </c>
      <c r="B510" s="141" t="s">
        <v>44</v>
      </c>
      <c r="C510" s="135" t="s">
        <v>1492</v>
      </c>
      <c r="D510" s="135">
        <v>1000000346</v>
      </c>
      <c r="E510" s="136" t="s">
        <v>1493</v>
      </c>
      <c r="F510" s="137">
        <v>43237</v>
      </c>
      <c r="G510" s="40" t="str">
        <f t="shared" si="98"/>
        <v>Targeted Dealer</v>
      </c>
      <c r="H510" s="40"/>
      <c r="I510" s="41">
        <v>20</v>
      </c>
      <c r="J510" s="41">
        <f t="shared" si="99"/>
        <v>18.666666666666664</v>
      </c>
      <c r="K510" s="43">
        <v>0</v>
      </c>
      <c r="L510" s="43">
        <f t="shared" si="100"/>
        <v>20</v>
      </c>
      <c r="M510" s="43">
        <f t="shared" si="101"/>
        <v>0</v>
      </c>
      <c r="N510" s="42">
        <v>7</v>
      </c>
      <c r="O510" s="45" t="str">
        <f t="shared" si="102"/>
        <v>Mar</v>
      </c>
      <c r="P510" s="42">
        <f t="shared" si="103"/>
        <v>7</v>
      </c>
      <c r="Q510" s="44">
        <f t="shared" si="104"/>
        <v>-7</v>
      </c>
      <c r="R510" s="45">
        <f t="shared" si="105"/>
        <v>-1</v>
      </c>
      <c r="S510" s="44" t="str">
        <f t="shared" si="106"/>
        <v>DEGROWTH</v>
      </c>
      <c r="T510" s="43">
        <v>0</v>
      </c>
      <c r="U510" s="46" t="str">
        <f t="shared" si="107"/>
        <v>Apr</v>
      </c>
      <c r="V510" s="42">
        <v>0</v>
      </c>
      <c r="W510" s="47">
        <f t="shared" si="108"/>
        <v>0</v>
      </c>
      <c r="X510" s="48">
        <f t="shared" si="109"/>
        <v>0</v>
      </c>
      <c r="Y510" s="47" t="b">
        <f t="shared" si="110"/>
        <v>0</v>
      </c>
      <c r="Z510" s="138">
        <v>0</v>
      </c>
      <c r="AA510" s="133"/>
      <c r="AB510" s="133" t="s">
        <v>121</v>
      </c>
      <c r="AC510" s="133" t="s">
        <v>1245</v>
      </c>
      <c r="AD510" s="27">
        <f t="shared" si="111"/>
        <v>1</v>
      </c>
    </row>
    <row r="511" spans="1:30" s="139" customFormat="1" ht="13.8">
      <c r="A511" s="133" t="s">
        <v>1245</v>
      </c>
      <c r="B511" s="141" t="s">
        <v>44</v>
      </c>
      <c r="C511" s="135" t="s">
        <v>1496</v>
      </c>
      <c r="D511" s="135">
        <v>1000000365</v>
      </c>
      <c r="E511" s="136" t="s">
        <v>1497</v>
      </c>
      <c r="F511" s="137">
        <v>43256</v>
      </c>
      <c r="G511" s="40" t="str">
        <f t="shared" si="98"/>
        <v>Targeted Dealer</v>
      </c>
      <c r="H511" s="40"/>
      <c r="I511" s="41">
        <v>20</v>
      </c>
      <c r="J511" s="41">
        <f t="shared" si="99"/>
        <v>18.666666666666664</v>
      </c>
      <c r="K511" s="43">
        <v>21</v>
      </c>
      <c r="L511" s="43">
        <f t="shared" si="100"/>
        <v>-1</v>
      </c>
      <c r="M511" s="43">
        <f t="shared" si="101"/>
        <v>112.50000000000001</v>
      </c>
      <c r="N511" s="42">
        <v>11.5</v>
      </c>
      <c r="O511" s="45" t="str">
        <f t="shared" si="102"/>
        <v>Mar</v>
      </c>
      <c r="P511" s="42">
        <f t="shared" si="103"/>
        <v>11.5</v>
      </c>
      <c r="Q511" s="44">
        <f t="shared" si="104"/>
        <v>9.5</v>
      </c>
      <c r="R511" s="45">
        <f t="shared" si="105"/>
        <v>0.82608695652173902</v>
      </c>
      <c r="S511" s="44" t="str">
        <f t="shared" si="106"/>
        <v>GROWTH</v>
      </c>
      <c r="T511" s="43">
        <v>3.5</v>
      </c>
      <c r="U511" s="46" t="str">
        <f t="shared" si="107"/>
        <v>Apr</v>
      </c>
      <c r="V511" s="42">
        <v>3.5</v>
      </c>
      <c r="W511" s="47">
        <f t="shared" si="108"/>
        <v>17.5</v>
      </c>
      <c r="X511" s="48">
        <f t="shared" si="109"/>
        <v>5</v>
      </c>
      <c r="Y511" s="47" t="str">
        <f t="shared" si="110"/>
        <v>GROWTH</v>
      </c>
      <c r="Z511" s="138">
        <v>0</v>
      </c>
      <c r="AA511" s="133"/>
      <c r="AB511" s="133" t="s">
        <v>121</v>
      </c>
      <c r="AC511" s="133" t="s">
        <v>1245</v>
      </c>
      <c r="AD511" s="27">
        <f t="shared" si="111"/>
        <v>0</v>
      </c>
    </row>
    <row r="512" spans="1:30" s="139" customFormat="1" ht="13.8">
      <c r="A512" s="133" t="s">
        <v>1245</v>
      </c>
      <c r="B512" s="141" t="s">
        <v>44</v>
      </c>
      <c r="C512" s="135" t="s">
        <v>1498</v>
      </c>
      <c r="D512" s="135">
        <v>1000000331</v>
      </c>
      <c r="E512" s="136" t="s">
        <v>1499</v>
      </c>
      <c r="F512" s="137">
        <v>43333</v>
      </c>
      <c r="G512" s="40" t="str">
        <f t="shared" ref="G512:G575" si="112">IF(I512&gt;0,"Targeted Dealer","-")</f>
        <v>Targeted Dealer</v>
      </c>
      <c r="H512" s="40"/>
      <c r="I512" s="41">
        <v>20</v>
      </c>
      <c r="J512" s="41">
        <f t="shared" ref="J512:J575" si="113">I512/$J$1*($J$1-$E$1)</f>
        <v>18.666666666666664</v>
      </c>
      <c r="K512" s="43">
        <v>20</v>
      </c>
      <c r="L512" s="43">
        <f t="shared" si="100"/>
        <v>0</v>
      </c>
      <c r="M512" s="43">
        <f t="shared" si="101"/>
        <v>107.14285714285715</v>
      </c>
      <c r="N512" s="42">
        <v>12</v>
      </c>
      <c r="O512" s="45" t="str">
        <f t="shared" si="102"/>
        <v>Mar</v>
      </c>
      <c r="P512" s="42">
        <f t="shared" si="103"/>
        <v>12</v>
      </c>
      <c r="Q512" s="44">
        <f t="shared" si="104"/>
        <v>8</v>
      </c>
      <c r="R512" s="45">
        <f t="shared" si="105"/>
        <v>0.66666666666666674</v>
      </c>
      <c r="S512" s="44" t="str">
        <f t="shared" si="106"/>
        <v>GROWTH</v>
      </c>
      <c r="T512" s="43">
        <v>17.5</v>
      </c>
      <c r="U512" s="46" t="str">
        <f t="shared" si="107"/>
        <v>Apr</v>
      </c>
      <c r="V512" s="42">
        <v>17.5</v>
      </c>
      <c r="W512" s="47">
        <f t="shared" si="108"/>
        <v>2.5</v>
      </c>
      <c r="X512" s="48">
        <f t="shared" si="109"/>
        <v>0.14285714285714279</v>
      </c>
      <c r="Y512" s="47" t="str">
        <f t="shared" si="110"/>
        <v>GROWTH</v>
      </c>
      <c r="Z512" s="138">
        <v>0</v>
      </c>
      <c r="AA512" s="133"/>
      <c r="AB512" s="133" t="s">
        <v>121</v>
      </c>
      <c r="AC512" s="133" t="s">
        <v>1245</v>
      </c>
      <c r="AD512" s="27">
        <f t="shared" si="111"/>
        <v>0</v>
      </c>
    </row>
    <row r="513" spans="1:30" s="139" customFormat="1" ht="13.8">
      <c r="A513" s="133" t="s">
        <v>1245</v>
      </c>
      <c r="B513" s="141" t="s">
        <v>44</v>
      </c>
      <c r="C513" s="135" t="s">
        <v>1500</v>
      </c>
      <c r="D513" s="135">
        <v>1000000338</v>
      </c>
      <c r="E513" s="136" t="s">
        <v>1501</v>
      </c>
      <c r="F513" s="137">
        <v>43556</v>
      </c>
      <c r="G513" s="40" t="str">
        <f t="shared" si="112"/>
        <v>Targeted Dealer</v>
      </c>
      <c r="H513" s="40"/>
      <c r="I513" s="41">
        <v>450</v>
      </c>
      <c r="J513" s="41">
        <f t="shared" si="113"/>
        <v>420</v>
      </c>
      <c r="K513" s="43">
        <v>499.25</v>
      </c>
      <c r="L513" s="43">
        <f t="shared" ref="L513:L576" si="114">I513-K513</f>
        <v>-49.25</v>
      </c>
      <c r="M513" s="43">
        <f t="shared" ref="M513:M576" si="115">IFERROR((K513/J513%),"-")</f>
        <v>118.86904761904762</v>
      </c>
      <c r="N513" s="42">
        <v>527</v>
      </c>
      <c r="O513" s="45" t="str">
        <f t="shared" ref="O513:O576" si="116">IF(F513&lt;=$P$2,"Mar","")</f>
        <v>Mar</v>
      </c>
      <c r="P513" s="42">
        <f t="shared" ref="P513:P576" si="117">N513</f>
        <v>527</v>
      </c>
      <c r="Q513" s="44">
        <f t="shared" ref="Q513:Q576" si="118">K513-P513</f>
        <v>-27.75</v>
      </c>
      <c r="R513" s="45">
        <f t="shared" ref="R513:R576" si="119">IFERROR(IF(O513="Mar",(K513/P513-1))," ")</f>
        <v>-5.2656546489563527E-2</v>
      </c>
      <c r="S513" s="44" t="str">
        <f t="shared" ref="S513:S576" si="120">IF(N513&gt;0,IF(O513="","-",IF(R513&lt;0%,"DEGROWTH","GROWTH")))</f>
        <v>DEGROWTH</v>
      </c>
      <c r="T513" s="43">
        <v>378.5</v>
      </c>
      <c r="U513" s="46" t="str">
        <f t="shared" ref="U513:U576" si="121">IF(F513&lt;=$V$2,"Apr","")</f>
        <v>Apr</v>
      </c>
      <c r="V513" s="42">
        <v>378.5</v>
      </c>
      <c r="W513" s="47">
        <f t="shared" ref="W513:W576" si="122">K513-V513</f>
        <v>120.75</v>
      </c>
      <c r="X513" s="48">
        <f t="shared" ref="X513:X576" si="123">IFERROR(IF(U513="Apr",(K513/V513-1)),0)</f>
        <v>0.3190224570673712</v>
      </c>
      <c r="Y513" s="47" t="str">
        <f t="shared" ref="Y513:Y576" si="124">IF(T513&gt;0,IF(U513="","-",IF(X513&lt;0%,"DEGROWTH","GROWTH")))</f>
        <v>GROWTH</v>
      </c>
      <c r="Z513" s="138">
        <v>0</v>
      </c>
      <c r="AA513" s="133"/>
      <c r="AB513" s="133" t="s">
        <v>121</v>
      </c>
      <c r="AC513" s="133" t="s">
        <v>1245</v>
      </c>
      <c r="AD513" s="27">
        <f t="shared" si="111"/>
        <v>0</v>
      </c>
    </row>
    <row r="514" spans="1:30" s="139" customFormat="1" ht="13.8">
      <c r="A514" s="133" t="s">
        <v>1245</v>
      </c>
      <c r="B514" s="141" t="s">
        <v>44</v>
      </c>
      <c r="C514" s="135" t="s">
        <v>1502</v>
      </c>
      <c r="D514" s="135">
        <v>1000000843</v>
      </c>
      <c r="E514" s="136" t="s">
        <v>1503</v>
      </c>
      <c r="F514" s="137">
        <v>43586</v>
      </c>
      <c r="G514" s="40" t="str">
        <f t="shared" si="112"/>
        <v>Targeted Dealer</v>
      </c>
      <c r="H514" s="40"/>
      <c r="I514" s="41">
        <v>850</v>
      </c>
      <c r="J514" s="41">
        <f t="shared" si="113"/>
        <v>793.33333333333326</v>
      </c>
      <c r="K514" s="43">
        <v>693.75</v>
      </c>
      <c r="L514" s="43">
        <f t="shared" si="114"/>
        <v>156.25</v>
      </c>
      <c r="M514" s="43">
        <f t="shared" si="115"/>
        <v>87.44747899159664</v>
      </c>
      <c r="N514" s="42">
        <v>827.5</v>
      </c>
      <c r="O514" s="45" t="str">
        <f t="shared" si="116"/>
        <v>Mar</v>
      </c>
      <c r="P514" s="42">
        <f t="shared" si="117"/>
        <v>827.5</v>
      </c>
      <c r="Q514" s="44">
        <f t="shared" si="118"/>
        <v>-133.75</v>
      </c>
      <c r="R514" s="45">
        <f t="shared" si="119"/>
        <v>-0.16163141993957708</v>
      </c>
      <c r="S514" s="44" t="str">
        <f t="shared" si="120"/>
        <v>DEGROWTH</v>
      </c>
      <c r="T514" s="43">
        <v>546.5</v>
      </c>
      <c r="U514" s="46" t="str">
        <f t="shared" si="121"/>
        <v>Apr</v>
      </c>
      <c r="V514" s="42">
        <v>546.5</v>
      </c>
      <c r="W514" s="47">
        <f t="shared" si="122"/>
        <v>147.25</v>
      </c>
      <c r="X514" s="48">
        <f t="shared" si="123"/>
        <v>0.26944190301921322</v>
      </c>
      <c r="Y514" s="47" t="str">
        <f t="shared" si="124"/>
        <v>GROWTH</v>
      </c>
      <c r="Z514" s="138">
        <v>0</v>
      </c>
      <c r="AA514" s="133"/>
      <c r="AB514" s="133" t="s">
        <v>121</v>
      </c>
      <c r="AC514" s="133" t="s">
        <v>1245</v>
      </c>
      <c r="AD514" s="27">
        <f t="shared" si="111"/>
        <v>0</v>
      </c>
    </row>
    <row r="515" spans="1:30" s="139" customFormat="1" ht="13.8">
      <c r="A515" s="133" t="s">
        <v>1245</v>
      </c>
      <c r="B515" s="141" t="s">
        <v>44</v>
      </c>
      <c r="C515" s="135" t="s">
        <v>1504</v>
      </c>
      <c r="D515" s="135">
        <v>1000000333</v>
      </c>
      <c r="E515" s="136" t="s">
        <v>1505</v>
      </c>
      <c r="F515" s="137">
        <v>43654</v>
      </c>
      <c r="G515" s="40" t="str">
        <f t="shared" si="112"/>
        <v>Targeted Dealer</v>
      </c>
      <c r="H515" s="40"/>
      <c r="I515" s="41">
        <v>100</v>
      </c>
      <c r="J515" s="41">
        <f t="shared" si="113"/>
        <v>93.333333333333343</v>
      </c>
      <c r="K515" s="43">
        <v>144</v>
      </c>
      <c r="L515" s="43">
        <f t="shared" si="114"/>
        <v>-44</v>
      </c>
      <c r="M515" s="43">
        <f t="shared" si="115"/>
        <v>154.28571428571428</v>
      </c>
      <c r="N515" s="42">
        <v>134</v>
      </c>
      <c r="O515" s="45" t="str">
        <f t="shared" si="116"/>
        <v>Mar</v>
      </c>
      <c r="P515" s="42">
        <f t="shared" si="117"/>
        <v>134</v>
      </c>
      <c r="Q515" s="44">
        <f t="shared" si="118"/>
        <v>10</v>
      </c>
      <c r="R515" s="45">
        <f t="shared" si="119"/>
        <v>7.4626865671641784E-2</v>
      </c>
      <c r="S515" s="44" t="str">
        <f t="shared" si="120"/>
        <v>GROWTH</v>
      </c>
      <c r="T515" s="43">
        <v>262.5</v>
      </c>
      <c r="U515" s="46" t="str">
        <f t="shared" si="121"/>
        <v>Apr</v>
      </c>
      <c r="V515" s="42">
        <v>262.5</v>
      </c>
      <c r="W515" s="47">
        <f t="shared" si="122"/>
        <v>-118.5</v>
      </c>
      <c r="X515" s="48">
        <f t="shared" si="123"/>
        <v>-0.4514285714285714</v>
      </c>
      <c r="Y515" s="47" t="str">
        <f t="shared" si="124"/>
        <v>DEGROWTH</v>
      </c>
      <c r="Z515" s="138">
        <v>0</v>
      </c>
      <c r="AA515" s="133"/>
      <c r="AB515" s="133" t="s">
        <v>121</v>
      </c>
      <c r="AC515" s="133" t="s">
        <v>1245</v>
      </c>
      <c r="AD515" s="27">
        <f t="shared" si="111"/>
        <v>0</v>
      </c>
    </row>
    <row r="516" spans="1:30" s="139" customFormat="1" ht="13.8">
      <c r="A516" s="133" t="s">
        <v>1245</v>
      </c>
      <c r="B516" s="141" t="s">
        <v>44</v>
      </c>
      <c r="C516" s="135" t="s">
        <v>1508</v>
      </c>
      <c r="D516" s="135">
        <v>1000000332</v>
      </c>
      <c r="E516" s="136" t="s">
        <v>1509</v>
      </c>
      <c r="F516" s="137">
        <v>44271</v>
      </c>
      <c r="G516" s="40" t="str">
        <f t="shared" si="112"/>
        <v>Targeted Dealer</v>
      </c>
      <c r="H516" s="40"/>
      <c r="I516" s="41">
        <v>125</v>
      </c>
      <c r="J516" s="41">
        <f t="shared" si="113"/>
        <v>116.66666666666667</v>
      </c>
      <c r="K516" s="43">
        <v>129</v>
      </c>
      <c r="L516" s="43">
        <f t="shared" si="114"/>
        <v>-4</v>
      </c>
      <c r="M516" s="43">
        <f t="shared" si="115"/>
        <v>110.57142857142857</v>
      </c>
      <c r="N516" s="42">
        <v>126.5</v>
      </c>
      <c r="O516" s="45" t="str">
        <f t="shared" si="116"/>
        <v>Mar</v>
      </c>
      <c r="P516" s="42">
        <f t="shared" si="117"/>
        <v>126.5</v>
      </c>
      <c r="Q516" s="44">
        <f t="shared" si="118"/>
        <v>2.5</v>
      </c>
      <c r="R516" s="45">
        <f t="shared" si="119"/>
        <v>1.9762845849802479E-2</v>
      </c>
      <c r="S516" s="44" t="str">
        <f t="shared" si="120"/>
        <v>GROWTH</v>
      </c>
      <c r="T516" s="43">
        <v>114</v>
      </c>
      <c r="U516" s="46" t="str">
        <f t="shared" si="121"/>
        <v>Apr</v>
      </c>
      <c r="V516" s="42">
        <v>114</v>
      </c>
      <c r="W516" s="47">
        <f t="shared" si="122"/>
        <v>15</v>
      </c>
      <c r="X516" s="48">
        <f t="shared" si="123"/>
        <v>0.13157894736842102</v>
      </c>
      <c r="Y516" s="47" t="str">
        <f t="shared" si="124"/>
        <v>GROWTH</v>
      </c>
      <c r="Z516" s="138">
        <v>0</v>
      </c>
      <c r="AA516" s="133"/>
      <c r="AB516" s="133" t="s">
        <v>121</v>
      </c>
      <c r="AC516" s="133" t="s">
        <v>1245</v>
      </c>
      <c r="AD516" s="27">
        <f t="shared" ref="AD516:AD579" si="125">IF(K516=0,1,0)</f>
        <v>0</v>
      </c>
    </row>
    <row r="517" spans="1:30" s="139" customFormat="1" ht="13.8">
      <c r="A517" s="133" t="s">
        <v>1245</v>
      </c>
      <c r="B517" s="141" t="s">
        <v>44</v>
      </c>
      <c r="C517" s="135" t="s">
        <v>1516</v>
      </c>
      <c r="D517" s="135">
        <v>1000000842</v>
      </c>
      <c r="E517" s="136" t="s">
        <v>1517</v>
      </c>
      <c r="F517" s="137">
        <v>44419</v>
      </c>
      <c r="G517" s="40" t="str">
        <f t="shared" si="112"/>
        <v>Targeted Dealer</v>
      </c>
      <c r="H517" s="40"/>
      <c r="I517" s="41">
        <v>100</v>
      </c>
      <c r="J517" s="41">
        <f t="shared" si="113"/>
        <v>93.333333333333343</v>
      </c>
      <c r="K517" s="43">
        <v>158.5</v>
      </c>
      <c r="L517" s="43">
        <f t="shared" si="114"/>
        <v>-58.5</v>
      </c>
      <c r="M517" s="43">
        <f t="shared" si="115"/>
        <v>169.82142857142856</v>
      </c>
      <c r="N517" s="42">
        <v>125.5</v>
      </c>
      <c r="O517" s="45" t="str">
        <f t="shared" si="116"/>
        <v>Mar</v>
      </c>
      <c r="P517" s="42">
        <f t="shared" si="117"/>
        <v>125.5</v>
      </c>
      <c r="Q517" s="44">
        <f t="shared" si="118"/>
        <v>33</v>
      </c>
      <c r="R517" s="45">
        <f t="shared" si="119"/>
        <v>0.26294820717131473</v>
      </c>
      <c r="S517" s="44" t="str">
        <f t="shared" si="120"/>
        <v>GROWTH</v>
      </c>
      <c r="T517" s="43">
        <v>86</v>
      </c>
      <c r="U517" s="46" t="str">
        <f t="shared" si="121"/>
        <v>Apr</v>
      </c>
      <c r="V517" s="42">
        <v>86</v>
      </c>
      <c r="W517" s="47">
        <f t="shared" si="122"/>
        <v>72.5</v>
      </c>
      <c r="X517" s="48">
        <f t="shared" si="123"/>
        <v>0.84302325581395343</v>
      </c>
      <c r="Y517" s="47" t="str">
        <f t="shared" si="124"/>
        <v>GROWTH</v>
      </c>
      <c r="Z517" s="138">
        <v>0</v>
      </c>
      <c r="AA517" s="133"/>
      <c r="AB517" s="133" t="s">
        <v>121</v>
      </c>
      <c r="AC517" s="133" t="s">
        <v>1245</v>
      </c>
      <c r="AD517" s="27">
        <f t="shared" si="125"/>
        <v>0</v>
      </c>
    </row>
    <row r="518" spans="1:30" s="139" customFormat="1" ht="13.8">
      <c r="A518" s="133" t="s">
        <v>1245</v>
      </c>
      <c r="B518" s="141" t="s">
        <v>44</v>
      </c>
      <c r="C518" s="135" t="s">
        <v>1526</v>
      </c>
      <c r="D518" s="135">
        <v>1000002847</v>
      </c>
      <c r="E518" s="136" t="s">
        <v>1527</v>
      </c>
      <c r="F518" s="137">
        <v>44772</v>
      </c>
      <c r="G518" s="40" t="str">
        <f t="shared" si="112"/>
        <v>Targeted Dealer</v>
      </c>
      <c r="H518" s="40"/>
      <c r="I518" s="41">
        <v>850</v>
      </c>
      <c r="J518" s="41">
        <f t="shared" si="113"/>
        <v>793.33333333333326</v>
      </c>
      <c r="K518" s="43">
        <v>1076.75</v>
      </c>
      <c r="L518" s="43">
        <f t="shared" si="114"/>
        <v>-226.75</v>
      </c>
      <c r="M518" s="43">
        <f t="shared" si="115"/>
        <v>135.7247899159664</v>
      </c>
      <c r="N518" s="42">
        <v>1078.5999999999999</v>
      </c>
      <c r="O518" s="45" t="str">
        <f t="shared" si="116"/>
        <v>Mar</v>
      </c>
      <c r="P518" s="42">
        <f t="shared" si="117"/>
        <v>1078.5999999999999</v>
      </c>
      <c r="Q518" s="44">
        <f t="shared" si="118"/>
        <v>-1.8499999999999091</v>
      </c>
      <c r="R518" s="45">
        <f t="shared" si="119"/>
        <v>-1.7151863526793099E-3</v>
      </c>
      <c r="S518" s="44" t="str">
        <f t="shared" si="120"/>
        <v>DEGROWTH</v>
      </c>
      <c r="T518" s="43">
        <v>681.5</v>
      </c>
      <c r="U518" s="46" t="str">
        <f t="shared" si="121"/>
        <v>Apr</v>
      </c>
      <c r="V518" s="42">
        <v>681.5</v>
      </c>
      <c r="W518" s="47">
        <f t="shared" si="122"/>
        <v>395.25</v>
      </c>
      <c r="X518" s="48">
        <f t="shared" si="123"/>
        <v>0.57997065297138661</v>
      </c>
      <c r="Y518" s="47" t="str">
        <f t="shared" si="124"/>
        <v>GROWTH</v>
      </c>
      <c r="Z518" s="138">
        <v>0</v>
      </c>
      <c r="AA518" s="133"/>
      <c r="AB518" s="133" t="s">
        <v>121</v>
      </c>
      <c r="AC518" s="133" t="s">
        <v>1245</v>
      </c>
      <c r="AD518" s="27">
        <f t="shared" si="125"/>
        <v>0</v>
      </c>
    </row>
    <row r="519" spans="1:30" s="139" customFormat="1" ht="13.8">
      <c r="A519" s="133" t="s">
        <v>1245</v>
      </c>
      <c r="B519" s="141" t="s">
        <v>44</v>
      </c>
      <c r="C519" s="140" t="s">
        <v>1530</v>
      </c>
      <c r="D519" s="135">
        <v>1000002990</v>
      </c>
      <c r="E519" s="140" t="s">
        <v>1531</v>
      </c>
      <c r="F519" s="137">
        <v>44832</v>
      </c>
      <c r="G519" s="40" t="str">
        <f t="shared" si="112"/>
        <v>Targeted Dealer</v>
      </c>
      <c r="H519" s="40"/>
      <c r="I519" s="41">
        <v>50</v>
      </c>
      <c r="J519" s="41">
        <f t="shared" si="113"/>
        <v>46.666666666666671</v>
      </c>
      <c r="K519" s="43">
        <v>20</v>
      </c>
      <c r="L519" s="43">
        <f t="shared" si="114"/>
        <v>30</v>
      </c>
      <c r="M519" s="43">
        <f t="shared" si="115"/>
        <v>42.857142857142854</v>
      </c>
      <c r="N519" s="42">
        <v>28</v>
      </c>
      <c r="O519" s="45" t="str">
        <f t="shared" si="116"/>
        <v>Mar</v>
      </c>
      <c r="P519" s="42">
        <f t="shared" si="117"/>
        <v>28</v>
      </c>
      <c r="Q519" s="44">
        <f t="shared" si="118"/>
        <v>-8</v>
      </c>
      <c r="R519" s="45">
        <f t="shared" si="119"/>
        <v>-0.2857142857142857</v>
      </c>
      <c r="S519" s="44" t="str">
        <f t="shared" si="120"/>
        <v>DEGROWTH</v>
      </c>
      <c r="T519" s="43">
        <v>188.5</v>
      </c>
      <c r="U519" s="46" t="str">
        <f t="shared" si="121"/>
        <v>Apr</v>
      </c>
      <c r="V519" s="42">
        <v>188.5</v>
      </c>
      <c r="W519" s="47">
        <f t="shared" si="122"/>
        <v>-168.5</v>
      </c>
      <c r="X519" s="48">
        <f t="shared" si="123"/>
        <v>-0.8938992042440318</v>
      </c>
      <c r="Y519" s="47" t="str">
        <f t="shared" si="124"/>
        <v>DEGROWTH</v>
      </c>
      <c r="Z519" s="138">
        <v>0</v>
      </c>
      <c r="AA519" s="133"/>
      <c r="AB519" s="133" t="s">
        <v>121</v>
      </c>
      <c r="AC519" s="133" t="s">
        <v>1245</v>
      </c>
      <c r="AD519" s="27">
        <f t="shared" si="125"/>
        <v>0</v>
      </c>
    </row>
    <row r="520" spans="1:30" s="139" customFormat="1" ht="13.8">
      <c r="A520" s="133" t="s">
        <v>1245</v>
      </c>
      <c r="B520" s="141" t="s">
        <v>44</v>
      </c>
      <c r="C520" s="140" t="s">
        <v>1532</v>
      </c>
      <c r="D520" s="135">
        <v>1000003062</v>
      </c>
      <c r="E520" s="140" t="s">
        <v>1533</v>
      </c>
      <c r="F520" s="137">
        <v>44865</v>
      </c>
      <c r="G520" s="40" t="str">
        <f t="shared" si="112"/>
        <v>-</v>
      </c>
      <c r="H520" s="40"/>
      <c r="I520" s="41">
        <v>0</v>
      </c>
      <c r="J520" s="41">
        <f t="shared" si="113"/>
        <v>0</v>
      </c>
      <c r="K520" s="43">
        <v>0</v>
      </c>
      <c r="L520" s="43">
        <f t="shared" si="114"/>
        <v>0</v>
      </c>
      <c r="M520" s="43" t="str">
        <f t="shared" si="115"/>
        <v>-</v>
      </c>
      <c r="N520" s="42">
        <v>0</v>
      </c>
      <c r="O520" s="45" t="str">
        <f t="shared" si="116"/>
        <v>Mar</v>
      </c>
      <c r="P520" s="42">
        <f t="shared" si="117"/>
        <v>0</v>
      </c>
      <c r="Q520" s="44">
        <f t="shared" si="118"/>
        <v>0</v>
      </c>
      <c r="R520" s="45" t="str">
        <f t="shared" si="119"/>
        <v xml:space="preserve"> </v>
      </c>
      <c r="S520" s="44" t="b">
        <f t="shared" si="120"/>
        <v>0</v>
      </c>
      <c r="T520" s="43">
        <v>0</v>
      </c>
      <c r="U520" s="46" t="str">
        <f t="shared" si="121"/>
        <v>Apr</v>
      </c>
      <c r="V520" s="42">
        <v>0</v>
      </c>
      <c r="W520" s="47">
        <f t="shared" si="122"/>
        <v>0</v>
      </c>
      <c r="X520" s="48">
        <f t="shared" si="123"/>
        <v>0</v>
      </c>
      <c r="Y520" s="47" t="b">
        <f t="shared" si="124"/>
        <v>0</v>
      </c>
      <c r="Z520" s="138">
        <v>0</v>
      </c>
      <c r="AA520" s="133"/>
      <c r="AB520" s="133" t="s">
        <v>121</v>
      </c>
      <c r="AC520" s="133" t="s">
        <v>1245</v>
      </c>
      <c r="AD520" s="27">
        <f t="shared" si="125"/>
        <v>1</v>
      </c>
    </row>
    <row r="521" spans="1:30" s="139" customFormat="1" ht="13.8">
      <c r="A521" s="133" t="s">
        <v>1245</v>
      </c>
      <c r="B521" s="141" t="s">
        <v>44</v>
      </c>
      <c r="C521" s="140" t="s">
        <v>1538</v>
      </c>
      <c r="D521" s="135">
        <v>1000003250</v>
      </c>
      <c r="E521" s="140" t="s">
        <v>1539</v>
      </c>
      <c r="F521" s="137">
        <v>44945</v>
      </c>
      <c r="G521" s="40" t="str">
        <f t="shared" si="112"/>
        <v>Targeted Dealer</v>
      </c>
      <c r="H521" s="40"/>
      <c r="I521" s="41">
        <v>20</v>
      </c>
      <c r="J521" s="41">
        <f t="shared" si="113"/>
        <v>18.666666666666664</v>
      </c>
      <c r="K521" s="43">
        <v>20</v>
      </c>
      <c r="L521" s="43">
        <f t="shared" si="114"/>
        <v>0</v>
      </c>
      <c r="M521" s="43">
        <f t="shared" si="115"/>
        <v>107.14285714285715</v>
      </c>
      <c r="N521" s="42">
        <v>3.5</v>
      </c>
      <c r="O521" s="45" t="str">
        <f t="shared" si="116"/>
        <v>Mar</v>
      </c>
      <c r="P521" s="42">
        <f t="shared" si="117"/>
        <v>3.5</v>
      </c>
      <c r="Q521" s="44">
        <f t="shared" si="118"/>
        <v>16.5</v>
      </c>
      <c r="R521" s="45">
        <f t="shared" si="119"/>
        <v>4.7142857142857144</v>
      </c>
      <c r="S521" s="44" t="str">
        <f t="shared" si="120"/>
        <v>GROWTH</v>
      </c>
      <c r="T521" s="43">
        <v>0</v>
      </c>
      <c r="U521" s="46" t="str">
        <f t="shared" si="121"/>
        <v>Apr</v>
      </c>
      <c r="V521" s="42">
        <v>0</v>
      </c>
      <c r="W521" s="47">
        <f t="shared" si="122"/>
        <v>20</v>
      </c>
      <c r="X521" s="48">
        <f t="shared" si="123"/>
        <v>0</v>
      </c>
      <c r="Y521" s="47" t="b">
        <f t="shared" si="124"/>
        <v>0</v>
      </c>
      <c r="Z521" s="138">
        <v>0</v>
      </c>
      <c r="AA521" s="133"/>
      <c r="AB521" s="133" t="s">
        <v>121</v>
      </c>
      <c r="AC521" s="133" t="s">
        <v>1245</v>
      </c>
      <c r="AD521" s="27">
        <f t="shared" si="125"/>
        <v>0</v>
      </c>
    </row>
    <row r="522" spans="1:30" s="139" customFormat="1" ht="13.8">
      <c r="A522" s="133" t="s">
        <v>1245</v>
      </c>
      <c r="B522" s="141" t="s">
        <v>44</v>
      </c>
      <c r="C522" s="140" t="s">
        <v>1549</v>
      </c>
      <c r="D522" s="135">
        <v>1000003515</v>
      </c>
      <c r="E522" s="140" t="s">
        <v>1550</v>
      </c>
      <c r="F522" s="137">
        <v>45054</v>
      </c>
      <c r="G522" s="40" t="str">
        <f t="shared" si="112"/>
        <v>Targeted Dealer</v>
      </c>
      <c r="H522" s="40"/>
      <c r="I522" s="41">
        <v>110</v>
      </c>
      <c r="J522" s="41">
        <f t="shared" si="113"/>
        <v>102.66666666666666</v>
      </c>
      <c r="K522" s="43">
        <v>123.5</v>
      </c>
      <c r="L522" s="43">
        <f t="shared" si="114"/>
        <v>-13.5</v>
      </c>
      <c r="M522" s="43">
        <f t="shared" si="115"/>
        <v>120.2922077922078</v>
      </c>
      <c r="N522" s="42">
        <v>103</v>
      </c>
      <c r="O522" s="45" t="str">
        <f t="shared" si="116"/>
        <v>Mar</v>
      </c>
      <c r="P522" s="42">
        <f t="shared" si="117"/>
        <v>103</v>
      </c>
      <c r="Q522" s="44">
        <f t="shared" si="118"/>
        <v>20.5</v>
      </c>
      <c r="R522" s="45">
        <f t="shared" si="119"/>
        <v>0.19902912621359214</v>
      </c>
      <c r="S522" s="44" t="str">
        <f t="shared" si="120"/>
        <v>GROWTH</v>
      </c>
      <c r="T522" s="43">
        <v>88.5</v>
      </c>
      <c r="U522" s="46" t="str">
        <f t="shared" si="121"/>
        <v>Apr</v>
      </c>
      <c r="V522" s="42">
        <v>88.5</v>
      </c>
      <c r="W522" s="47">
        <f t="shared" si="122"/>
        <v>35</v>
      </c>
      <c r="X522" s="48">
        <f t="shared" si="123"/>
        <v>0.39548022598870047</v>
      </c>
      <c r="Y522" s="47" t="str">
        <f t="shared" si="124"/>
        <v>GROWTH</v>
      </c>
      <c r="Z522" s="138">
        <v>0</v>
      </c>
      <c r="AA522" s="133"/>
      <c r="AB522" s="133" t="s">
        <v>121</v>
      </c>
      <c r="AC522" s="133" t="s">
        <v>1245</v>
      </c>
      <c r="AD522" s="27">
        <f t="shared" si="125"/>
        <v>0</v>
      </c>
    </row>
    <row r="523" spans="1:30" s="139" customFormat="1" ht="13.8">
      <c r="A523" s="133" t="s">
        <v>1245</v>
      </c>
      <c r="B523" s="141" t="s">
        <v>44</v>
      </c>
      <c r="C523" s="140" t="s">
        <v>1551</v>
      </c>
      <c r="D523" s="135">
        <v>1000003592</v>
      </c>
      <c r="E523" s="140" t="s">
        <v>1552</v>
      </c>
      <c r="F523" s="137">
        <v>45080</v>
      </c>
      <c r="G523" s="40" t="str">
        <f t="shared" si="112"/>
        <v>Targeted Dealer</v>
      </c>
      <c r="H523" s="40"/>
      <c r="I523" s="41">
        <v>20</v>
      </c>
      <c r="J523" s="41">
        <f t="shared" si="113"/>
        <v>18.666666666666664</v>
      </c>
      <c r="K523" s="43">
        <v>9.5</v>
      </c>
      <c r="L523" s="43">
        <f t="shared" si="114"/>
        <v>10.5</v>
      </c>
      <c r="M523" s="43">
        <f t="shared" si="115"/>
        <v>50.892857142857146</v>
      </c>
      <c r="N523" s="42">
        <v>27.75</v>
      </c>
      <c r="O523" s="45" t="str">
        <f t="shared" si="116"/>
        <v>Mar</v>
      </c>
      <c r="P523" s="42">
        <f t="shared" si="117"/>
        <v>27.75</v>
      </c>
      <c r="Q523" s="44">
        <f t="shared" si="118"/>
        <v>-18.25</v>
      </c>
      <c r="R523" s="45">
        <f t="shared" si="119"/>
        <v>-0.6576576576576576</v>
      </c>
      <c r="S523" s="44" t="str">
        <f t="shared" si="120"/>
        <v>DEGROWTH</v>
      </c>
      <c r="T523" s="43">
        <v>34</v>
      </c>
      <c r="U523" s="46" t="str">
        <f t="shared" si="121"/>
        <v>Apr</v>
      </c>
      <c r="V523" s="42">
        <v>34</v>
      </c>
      <c r="W523" s="47">
        <f t="shared" si="122"/>
        <v>-24.5</v>
      </c>
      <c r="X523" s="48">
        <f t="shared" si="123"/>
        <v>-0.72058823529411764</v>
      </c>
      <c r="Y523" s="47" t="str">
        <f t="shared" si="124"/>
        <v>DEGROWTH</v>
      </c>
      <c r="Z523" s="138">
        <v>0</v>
      </c>
      <c r="AA523" s="133"/>
      <c r="AB523" s="133" t="s">
        <v>121</v>
      </c>
      <c r="AC523" s="133" t="s">
        <v>1245</v>
      </c>
      <c r="AD523" s="27">
        <f t="shared" si="125"/>
        <v>0</v>
      </c>
    </row>
    <row r="524" spans="1:30" s="139" customFormat="1" ht="13.8">
      <c r="A524" s="133" t="s">
        <v>1245</v>
      </c>
      <c r="B524" s="141" t="s">
        <v>44</v>
      </c>
      <c r="C524" s="140" t="s">
        <v>1555</v>
      </c>
      <c r="D524" s="135">
        <v>1000003744</v>
      </c>
      <c r="E524" s="140" t="s">
        <v>1556</v>
      </c>
      <c r="F524" s="137">
        <v>45233</v>
      </c>
      <c r="G524" s="40" t="str">
        <f t="shared" si="112"/>
        <v>Targeted Dealer</v>
      </c>
      <c r="H524" s="40"/>
      <c r="I524" s="41">
        <v>90</v>
      </c>
      <c r="J524" s="41">
        <f t="shared" si="113"/>
        <v>84</v>
      </c>
      <c r="K524" s="43">
        <v>40</v>
      </c>
      <c r="L524" s="43">
        <f t="shared" si="114"/>
        <v>50</v>
      </c>
      <c r="M524" s="43">
        <f t="shared" si="115"/>
        <v>47.61904761904762</v>
      </c>
      <c r="N524" s="42">
        <v>40</v>
      </c>
      <c r="O524" s="45" t="str">
        <f t="shared" si="116"/>
        <v>Mar</v>
      </c>
      <c r="P524" s="42">
        <f t="shared" si="117"/>
        <v>40</v>
      </c>
      <c r="Q524" s="44">
        <f t="shared" si="118"/>
        <v>0</v>
      </c>
      <c r="R524" s="45">
        <f t="shared" si="119"/>
        <v>0</v>
      </c>
      <c r="S524" s="44" t="str">
        <f t="shared" si="120"/>
        <v>GROWTH</v>
      </c>
      <c r="T524" s="43">
        <v>80</v>
      </c>
      <c r="U524" s="46" t="str">
        <f t="shared" si="121"/>
        <v>Apr</v>
      </c>
      <c r="V524" s="42">
        <v>80</v>
      </c>
      <c r="W524" s="47">
        <f t="shared" si="122"/>
        <v>-40</v>
      </c>
      <c r="X524" s="48">
        <f t="shared" si="123"/>
        <v>-0.5</v>
      </c>
      <c r="Y524" s="47" t="str">
        <f t="shared" si="124"/>
        <v>DEGROWTH</v>
      </c>
      <c r="Z524" s="138">
        <v>0</v>
      </c>
      <c r="AA524" s="133"/>
      <c r="AB524" s="133" t="s">
        <v>121</v>
      </c>
      <c r="AC524" s="133" t="s">
        <v>1245</v>
      </c>
      <c r="AD524" s="27">
        <f t="shared" si="125"/>
        <v>0</v>
      </c>
    </row>
    <row r="525" spans="1:30" s="139" customFormat="1" ht="13.8">
      <c r="A525" s="138" t="s">
        <v>1245</v>
      </c>
      <c r="B525" s="144" t="s">
        <v>44</v>
      </c>
      <c r="C525" s="144" t="s">
        <v>1559</v>
      </c>
      <c r="D525" s="144">
        <v>1000003901</v>
      </c>
      <c r="E525" s="144" t="s">
        <v>1560</v>
      </c>
      <c r="F525" s="137">
        <v>45382</v>
      </c>
      <c r="G525" s="40" t="str">
        <f t="shared" si="112"/>
        <v>Targeted Dealer</v>
      </c>
      <c r="H525" s="40"/>
      <c r="I525" s="41">
        <v>50</v>
      </c>
      <c r="J525" s="41">
        <f t="shared" si="113"/>
        <v>46.666666666666671</v>
      </c>
      <c r="K525" s="43">
        <v>55</v>
      </c>
      <c r="L525" s="43">
        <f t="shared" si="114"/>
        <v>-5</v>
      </c>
      <c r="M525" s="43">
        <f t="shared" si="115"/>
        <v>117.85714285714285</v>
      </c>
      <c r="N525" s="42">
        <v>62</v>
      </c>
      <c r="O525" s="45" t="str">
        <f t="shared" si="116"/>
        <v>Mar</v>
      </c>
      <c r="P525" s="42">
        <f t="shared" si="117"/>
        <v>62</v>
      </c>
      <c r="Q525" s="44">
        <f t="shared" si="118"/>
        <v>-7</v>
      </c>
      <c r="R525" s="45">
        <f t="shared" si="119"/>
        <v>-0.11290322580645162</v>
      </c>
      <c r="S525" s="44" t="str">
        <f t="shared" si="120"/>
        <v>DEGROWTH</v>
      </c>
      <c r="T525" s="43">
        <v>59.5</v>
      </c>
      <c r="U525" s="46" t="str">
        <f t="shared" si="121"/>
        <v>Apr</v>
      </c>
      <c r="V525" s="42">
        <v>59.5</v>
      </c>
      <c r="W525" s="47">
        <f t="shared" si="122"/>
        <v>-4.5</v>
      </c>
      <c r="X525" s="48">
        <f t="shared" si="123"/>
        <v>-7.5630252100840289E-2</v>
      </c>
      <c r="Y525" s="47" t="str">
        <f t="shared" si="124"/>
        <v>DEGROWTH</v>
      </c>
      <c r="Z525" s="138">
        <v>0</v>
      </c>
      <c r="AA525" s="133"/>
      <c r="AB525" s="133" t="s">
        <v>121</v>
      </c>
      <c r="AC525" s="138" t="s">
        <v>1245</v>
      </c>
      <c r="AD525" s="27">
        <f t="shared" si="125"/>
        <v>0</v>
      </c>
    </row>
    <row r="526" spans="1:30" s="139" customFormat="1" ht="13.8">
      <c r="A526" s="138" t="s">
        <v>1245</v>
      </c>
      <c r="B526" s="144" t="s">
        <v>44</v>
      </c>
      <c r="C526" s="144" t="s">
        <v>1561</v>
      </c>
      <c r="D526" s="144">
        <v>1000003983</v>
      </c>
      <c r="E526" s="144" t="s">
        <v>1562</v>
      </c>
      <c r="F526" s="137">
        <v>45440</v>
      </c>
      <c r="G526" s="40" t="str">
        <f t="shared" si="112"/>
        <v>Targeted Dealer</v>
      </c>
      <c r="H526" s="40"/>
      <c r="I526" s="41">
        <v>150</v>
      </c>
      <c r="J526" s="41">
        <f t="shared" si="113"/>
        <v>140</v>
      </c>
      <c r="K526" s="43">
        <v>210</v>
      </c>
      <c r="L526" s="43">
        <f t="shared" si="114"/>
        <v>-60</v>
      </c>
      <c r="M526" s="43">
        <f t="shared" si="115"/>
        <v>150</v>
      </c>
      <c r="N526" s="42">
        <v>209.75</v>
      </c>
      <c r="O526" s="45" t="str">
        <f t="shared" si="116"/>
        <v>Mar</v>
      </c>
      <c r="P526" s="42">
        <f t="shared" si="117"/>
        <v>209.75</v>
      </c>
      <c r="Q526" s="44">
        <f t="shared" si="118"/>
        <v>0.25</v>
      </c>
      <c r="R526" s="45">
        <f t="shared" si="119"/>
        <v>1.1918951132301459E-3</v>
      </c>
      <c r="S526" s="44" t="str">
        <f t="shared" si="120"/>
        <v>GROWTH</v>
      </c>
      <c r="T526" s="43">
        <v>118</v>
      </c>
      <c r="U526" s="46" t="str">
        <f t="shared" si="121"/>
        <v>Apr</v>
      </c>
      <c r="V526" s="42">
        <v>118</v>
      </c>
      <c r="W526" s="47">
        <f t="shared" si="122"/>
        <v>92</v>
      </c>
      <c r="X526" s="48">
        <f t="shared" si="123"/>
        <v>0.77966101694915246</v>
      </c>
      <c r="Y526" s="47" t="str">
        <f t="shared" si="124"/>
        <v>GROWTH</v>
      </c>
      <c r="Z526" s="138">
        <v>0</v>
      </c>
      <c r="AA526" s="133"/>
      <c r="AB526" s="133" t="s">
        <v>121</v>
      </c>
      <c r="AC526" s="138" t="s">
        <v>1245</v>
      </c>
      <c r="AD526" s="27">
        <f t="shared" si="125"/>
        <v>0</v>
      </c>
    </row>
    <row r="527" spans="1:30" s="139" customFormat="1" ht="13.8">
      <c r="A527" s="138" t="s">
        <v>1245</v>
      </c>
      <c r="B527" s="144" t="s">
        <v>44</v>
      </c>
      <c r="C527" s="144" t="s">
        <v>1563</v>
      </c>
      <c r="D527" s="144">
        <v>1000004023</v>
      </c>
      <c r="E527" s="144" t="s">
        <v>1564</v>
      </c>
      <c r="F527" s="137">
        <v>45472</v>
      </c>
      <c r="G527" s="40" t="str">
        <f t="shared" si="112"/>
        <v>Targeted Dealer</v>
      </c>
      <c r="H527" s="40"/>
      <c r="I527" s="41">
        <v>20</v>
      </c>
      <c r="J527" s="41">
        <f t="shared" si="113"/>
        <v>18.666666666666664</v>
      </c>
      <c r="K527" s="43">
        <v>30.5</v>
      </c>
      <c r="L527" s="43">
        <f t="shared" si="114"/>
        <v>-10.5</v>
      </c>
      <c r="M527" s="43">
        <f t="shared" si="115"/>
        <v>163.39285714285717</v>
      </c>
      <c r="N527" s="42">
        <v>1</v>
      </c>
      <c r="O527" s="45" t="str">
        <f t="shared" si="116"/>
        <v>Mar</v>
      </c>
      <c r="P527" s="42">
        <f t="shared" si="117"/>
        <v>1</v>
      </c>
      <c r="Q527" s="44">
        <f t="shared" si="118"/>
        <v>29.5</v>
      </c>
      <c r="R527" s="45">
        <f t="shared" si="119"/>
        <v>29.5</v>
      </c>
      <c r="S527" s="44" t="str">
        <f t="shared" si="120"/>
        <v>GROWTH</v>
      </c>
      <c r="T527" s="43">
        <v>5</v>
      </c>
      <c r="U527" s="46" t="str">
        <f t="shared" si="121"/>
        <v>Apr</v>
      </c>
      <c r="V527" s="42">
        <v>5</v>
      </c>
      <c r="W527" s="47">
        <f t="shared" si="122"/>
        <v>25.5</v>
      </c>
      <c r="X527" s="48">
        <f t="shared" si="123"/>
        <v>5.0999999999999996</v>
      </c>
      <c r="Y527" s="47" t="str">
        <f t="shared" si="124"/>
        <v>GROWTH</v>
      </c>
      <c r="Z527" s="138">
        <v>0</v>
      </c>
      <c r="AA527" s="133"/>
      <c r="AB527" s="133" t="s">
        <v>121</v>
      </c>
      <c r="AC527" s="138" t="s">
        <v>1245</v>
      </c>
      <c r="AD527" s="27">
        <f t="shared" si="125"/>
        <v>0</v>
      </c>
    </row>
    <row r="528" spans="1:30" s="139" customFormat="1" ht="13.8">
      <c r="A528" s="138" t="s">
        <v>1245</v>
      </c>
      <c r="B528" s="144" t="s">
        <v>44</v>
      </c>
      <c r="C528" s="144" t="s">
        <v>1565</v>
      </c>
      <c r="D528" s="144">
        <v>1000004073</v>
      </c>
      <c r="E528" s="144" t="s">
        <v>1566</v>
      </c>
      <c r="F528" s="137">
        <v>45504</v>
      </c>
      <c r="G528" s="40" t="str">
        <f t="shared" si="112"/>
        <v>Targeted Dealer</v>
      </c>
      <c r="H528" s="40"/>
      <c r="I528" s="41">
        <v>20</v>
      </c>
      <c r="J528" s="41">
        <f t="shared" si="113"/>
        <v>18.666666666666664</v>
      </c>
      <c r="K528" s="43">
        <v>0</v>
      </c>
      <c r="L528" s="43">
        <f t="shared" si="114"/>
        <v>20</v>
      </c>
      <c r="M528" s="43">
        <f t="shared" si="115"/>
        <v>0</v>
      </c>
      <c r="N528" s="42">
        <v>0</v>
      </c>
      <c r="O528" s="45" t="str">
        <f t="shared" si="116"/>
        <v>Mar</v>
      </c>
      <c r="P528" s="42">
        <f t="shared" si="117"/>
        <v>0</v>
      </c>
      <c r="Q528" s="44">
        <f t="shared" si="118"/>
        <v>0</v>
      </c>
      <c r="R528" s="45" t="str">
        <f t="shared" si="119"/>
        <v xml:space="preserve"> </v>
      </c>
      <c r="S528" s="44" t="b">
        <f t="shared" si="120"/>
        <v>0</v>
      </c>
      <c r="T528" s="43">
        <v>29.5</v>
      </c>
      <c r="U528" s="46" t="str">
        <f t="shared" si="121"/>
        <v>Apr</v>
      </c>
      <c r="V528" s="42">
        <v>29.5</v>
      </c>
      <c r="W528" s="47">
        <f t="shared" si="122"/>
        <v>-29.5</v>
      </c>
      <c r="X528" s="48">
        <f t="shared" si="123"/>
        <v>-1</v>
      </c>
      <c r="Y528" s="47" t="str">
        <f t="shared" si="124"/>
        <v>DEGROWTH</v>
      </c>
      <c r="Z528" s="138">
        <v>0</v>
      </c>
      <c r="AA528" s="133"/>
      <c r="AB528" s="133" t="s">
        <v>121</v>
      </c>
      <c r="AC528" s="138" t="s">
        <v>1245</v>
      </c>
      <c r="AD528" s="27">
        <f t="shared" si="125"/>
        <v>1</v>
      </c>
    </row>
    <row r="529" spans="1:30" s="139" customFormat="1" ht="13.8">
      <c r="A529" s="138" t="s">
        <v>1245</v>
      </c>
      <c r="B529" s="144" t="s">
        <v>44</v>
      </c>
      <c r="C529" s="144" t="s">
        <v>1567</v>
      </c>
      <c r="D529" s="144">
        <v>1000004085</v>
      </c>
      <c r="E529" s="144" t="s">
        <v>1568</v>
      </c>
      <c r="F529" s="137">
        <v>45518</v>
      </c>
      <c r="G529" s="40" t="str">
        <f t="shared" si="112"/>
        <v>Targeted Dealer</v>
      </c>
      <c r="H529" s="40"/>
      <c r="I529" s="41">
        <v>60</v>
      </c>
      <c r="J529" s="41">
        <f t="shared" si="113"/>
        <v>56</v>
      </c>
      <c r="K529" s="43">
        <v>90.5</v>
      </c>
      <c r="L529" s="43">
        <f t="shared" si="114"/>
        <v>-30.5</v>
      </c>
      <c r="M529" s="43">
        <f t="shared" si="115"/>
        <v>161.60714285714283</v>
      </c>
      <c r="N529" s="42">
        <v>52</v>
      </c>
      <c r="O529" s="45" t="str">
        <f t="shared" si="116"/>
        <v>Mar</v>
      </c>
      <c r="P529" s="42">
        <f t="shared" si="117"/>
        <v>52</v>
      </c>
      <c r="Q529" s="44">
        <f t="shared" si="118"/>
        <v>38.5</v>
      </c>
      <c r="R529" s="45">
        <f t="shared" si="119"/>
        <v>0.74038461538461542</v>
      </c>
      <c r="S529" s="44" t="str">
        <f t="shared" si="120"/>
        <v>GROWTH</v>
      </c>
      <c r="T529" s="43">
        <v>73.650000000000006</v>
      </c>
      <c r="U529" s="46" t="str">
        <f t="shared" si="121"/>
        <v>Apr</v>
      </c>
      <c r="V529" s="42">
        <v>73.650000000000006</v>
      </c>
      <c r="W529" s="47">
        <f t="shared" si="122"/>
        <v>16.849999999999994</v>
      </c>
      <c r="X529" s="48">
        <f t="shared" si="123"/>
        <v>0.22878479293957898</v>
      </c>
      <c r="Y529" s="47" t="str">
        <f t="shared" si="124"/>
        <v>GROWTH</v>
      </c>
      <c r="Z529" s="138">
        <v>0</v>
      </c>
      <c r="AA529" s="133"/>
      <c r="AB529" s="133" t="s">
        <v>121</v>
      </c>
      <c r="AC529" s="138" t="s">
        <v>1245</v>
      </c>
      <c r="AD529" s="27">
        <f t="shared" si="125"/>
        <v>0</v>
      </c>
    </row>
    <row r="530" spans="1:30" s="139" customFormat="1" ht="13.8">
      <c r="A530" s="133" t="s">
        <v>1245</v>
      </c>
      <c r="B530" s="141" t="s">
        <v>45</v>
      </c>
      <c r="C530" s="135" t="s">
        <v>1571</v>
      </c>
      <c r="D530" s="135">
        <v>1000000609</v>
      </c>
      <c r="E530" s="136" t="s">
        <v>1572</v>
      </c>
      <c r="F530" s="137">
        <v>38395</v>
      </c>
      <c r="G530" s="40" t="str">
        <f t="shared" si="112"/>
        <v>Targeted Dealer</v>
      </c>
      <c r="H530" s="40"/>
      <c r="I530" s="41">
        <v>45</v>
      </c>
      <c r="J530" s="41">
        <f t="shared" si="113"/>
        <v>42</v>
      </c>
      <c r="K530" s="43">
        <v>0</v>
      </c>
      <c r="L530" s="43">
        <f t="shared" si="114"/>
        <v>45</v>
      </c>
      <c r="M530" s="43">
        <f t="shared" si="115"/>
        <v>0</v>
      </c>
      <c r="N530" s="42">
        <v>20</v>
      </c>
      <c r="O530" s="45" t="str">
        <f t="shared" si="116"/>
        <v>Mar</v>
      </c>
      <c r="P530" s="42">
        <f t="shared" si="117"/>
        <v>20</v>
      </c>
      <c r="Q530" s="44">
        <f t="shared" si="118"/>
        <v>-20</v>
      </c>
      <c r="R530" s="45">
        <f t="shared" si="119"/>
        <v>-1</v>
      </c>
      <c r="S530" s="44" t="str">
        <f t="shared" si="120"/>
        <v>DEGROWTH</v>
      </c>
      <c r="T530" s="43">
        <v>40</v>
      </c>
      <c r="U530" s="46" t="str">
        <f t="shared" si="121"/>
        <v>Apr</v>
      </c>
      <c r="V530" s="42">
        <v>40</v>
      </c>
      <c r="W530" s="47">
        <f t="shared" si="122"/>
        <v>-40</v>
      </c>
      <c r="X530" s="48">
        <f t="shared" si="123"/>
        <v>-1</v>
      </c>
      <c r="Y530" s="47" t="str">
        <f t="shared" si="124"/>
        <v>DEGROWTH</v>
      </c>
      <c r="Z530" s="138">
        <v>0</v>
      </c>
      <c r="AA530" s="133"/>
      <c r="AB530" s="133" t="s">
        <v>121</v>
      </c>
      <c r="AC530" s="133" t="s">
        <v>1245</v>
      </c>
      <c r="AD530" s="27">
        <f t="shared" si="125"/>
        <v>1</v>
      </c>
    </row>
    <row r="531" spans="1:30" s="139" customFormat="1" ht="13.8">
      <c r="A531" s="133" t="s">
        <v>1245</v>
      </c>
      <c r="B531" s="141" t="s">
        <v>45</v>
      </c>
      <c r="C531" s="135" t="s">
        <v>1573</v>
      </c>
      <c r="D531" s="135">
        <v>1000000607</v>
      </c>
      <c r="E531" s="136" t="s">
        <v>1574</v>
      </c>
      <c r="F531" s="137">
        <v>41215</v>
      </c>
      <c r="G531" s="40" t="str">
        <f t="shared" si="112"/>
        <v>Targeted Dealer</v>
      </c>
      <c r="H531" s="40"/>
      <c r="I531" s="41">
        <v>1310</v>
      </c>
      <c r="J531" s="41">
        <f t="shared" si="113"/>
        <v>1222.6666666666665</v>
      </c>
      <c r="K531" s="43">
        <v>1515</v>
      </c>
      <c r="L531" s="43">
        <f t="shared" si="114"/>
        <v>-205</v>
      </c>
      <c r="M531" s="43">
        <f t="shared" si="115"/>
        <v>123.9094874591058</v>
      </c>
      <c r="N531" s="42">
        <v>1050</v>
      </c>
      <c r="O531" s="45" t="str">
        <f t="shared" si="116"/>
        <v>Mar</v>
      </c>
      <c r="P531" s="42">
        <f t="shared" si="117"/>
        <v>1050</v>
      </c>
      <c r="Q531" s="44">
        <f t="shared" si="118"/>
        <v>465</v>
      </c>
      <c r="R531" s="45">
        <f t="shared" si="119"/>
        <v>0.44285714285714284</v>
      </c>
      <c r="S531" s="44" t="str">
        <f t="shared" si="120"/>
        <v>GROWTH</v>
      </c>
      <c r="T531" s="43">
        <v>1160</v>
      </c>
      <c r="U531" s="46" t="str">
        <f t="shared" si="121"/>
        <v>Apr</v>
      </c>
      <c r="V531" s="42">
        <v>1160</v>
      </c>
      <c r="W531" s="47">
        <f t="shared" si="122"/>
        <v>355</v>
      </c>
      <c r="X531" s="48">
        <f t="shared" si="123"/>
        <v>0.30603448275862077</v>
      </c>
      <c r="Y531" s="47" t="str">
        <f t="shared" si="124"/>
        <v>GROWTH</v>
      </c>
      <c r="Z531" s="138">
        <v>0</v>
      </c>
      <c r="AA531" s="133"/>
      <c r="AB531" s="133" t="s">
        <v>121</v>
      </c>
      <c r="AC531" s="133" t="s">
        <v>1245</v>
      </c>
      <c r="AD531" s="27">
        <f t="shared" si="125"/>
        <v>0</v>
      </c>
    </row>
    <row r="532" spans="1:30" s="139" customFormat="1" ht="13.8">
      <c r="A532" s="133" t="s">
        <v>1245</v>
      </c>
      <c r="B532" s="141" t="s">
        <v>45</v>
      </c>
      <c r="C532" s="135" t="s">
        <v>1575</v>
      </c>
      <c r="D532" s="135">
        <v>1000000611</v>
      </c>
      <c r="E532" s="136" t="s">
        <v>1576</v>
      </c>
      <c r="F532" s="137">
        <v>41261</v>
      </c>
      <c r="G532" s="40" t="str">
        <f t="shared" si="112"/>
        <v>Targeted Dealer</v>
      </c>
      <c r="H532" s="40"/>
      <c r="I532" s="41">
        <v>245</v>
      </c>
      <c r="J532" s="41">
        <f t="shared" si="113"/>
        <v>228.66666666666666</v>
      </c>
      <c r="K532" s="43">
        <v>440</v>
      </c>
      <c r="L532" s="43">
        <f t="shared" si="114"/>
        <v>-195</v>
      </c>
      <c r="M532" s="43">
        <f t="shared" si="115"/>
        <v>192.41982507288631</v>
      </c>
      <c r="N532" s="42">
        <v>200</v>
      </c>
      <c r="O532" s="45" t="str">
        <f t="shared" si="116"/>
        <v>Mar</v>
      </c>
      <c r="P532" s="42">
        <f t="shared" si="117"/>
        <v>200</v>
      </c>
      <c r="Q532" s="44">
        <f t="shared" si="118"/>
        <v>240</v>
      </c>
      <c r="R532" s="45">
        <f t="shared" si="119"/>
        <v>1.2000000000000002</v>
      </c>
      <c r="S532" s="44" t="str">
        <f t="shared" si="120"/>
        <v>GROWTH</v>
      </c>
      <c r="T532" s="43">
        <v>400</v>
      </c>
      <c r="U532" s="46" t="str">
        <f t="shared" si="121"/>
        <v>Apr</v>
      </c>
      <c r="V532" s="42">
        <v>400</v>
      </c>
      <c r="W532" s="47">
        <f t="shared" si="122"/>
        <v>40</v>
      </c>
      <c r="X532" s="48">
        <f t="shared" si="123"/>
        <v>0.10000000000000009</v>
      </c>
      <c r="Y532" s="47" t="str">
        <f t="shared" si="124"/>
        <v>GROWTH</v>
      </c>
      <c r="Z532" s="138">
        <v>0</v>
      </c>
      <c r="AA532" s="133"/>
      <c r="AB532" s="133" t="s">
        <v>121</v>
      </c>
      <c r="AC532" s="133" t="s">
        <v>1245</v>
      </c>
      <c r="AD532" s="27">
        <f t="shared" si="125"/>
        <v>0</v>
      </c>
    </row>
    <row r="533" spans="1:30" s="139" customFormat="1" ht="13.8">
      <c r="A533" s="133" t="s">
        <v>1245</v>
      </c>
      <c r="B533" s="141" t="s">
        <v>45</v>
      </c>
      <c r="C533" s="135" t="s">
        <v>1577</v>
      </c>
      <c r="D533" s="135">
        <v>1000000614</v>
      </c>
      <c r="E533" s="136" t="s">
        <v>1578</v>
      </c>
      <c r="F533" s="137">
        <v>41527</v>
      </c>
      <c r="G533" s="40" t="str">
        <f t="shared" si="112"/>
        <v>Targeted Dealer</v>
      </c>
      <c r="H533" s="40"/>
      <c r="I533" s="41">
        <v>1310</v>
      </c>
      <c r="J533" s="41">
        <f t="shared" si="113"/>
        <v>1222.6666666666665</v>
      </c>
      <c r="K533" s="43">
        <v>1480</v>
      </c>
      <c r="L533" s="43">
        <f t="shared" si="114"/>
        <v>-170</v>
      </c>
      <c r="M533" s="43">
        <f t="shared" si="115"/>
        <v>121.04689203925847</v>
      </c>
      <c r="N533" s="42">
        <v>1030</v>
      </c>
      <c r="O533" s="45" t="str">
        <f t="shared" si="116"/>
        <v>Mar</v>
      </c>
      <c r="P533" s="42">
        <f t="shared" si="117"/>
        <v>1030</v>
      </c>
      <c r="Q533" s="44">
        <f t="shared" si="118"/>
        <v>450</v>
      </c>
      <c r="R533" s="45">
        <f t="shared" si="119"/>
        <v>0.43689320388349517</v>
      </c>
      <c r="S533" s="44" t="str">
        <f t="shared" si="120"/>
        <v>GROWTH</v>
      </c>
      <c r="T533" s="43">
        <v>1200</v>
      </c>
      <c r="U533" s="46" t="str">
        <f t="shared" si="121"/>
        <v>Apr</v>
      </c>
      <c r="V533" s="42">
        <v>1200</v>
      </c>
      <c r="W533" s="47">
        <f t="shared" si="122"/>
        <v>280</v>
      </c>
      <c r="X533" s="48">
        <f t="shared" si="123"/>
        <v>0.23333333333333339</v>
      </c>
      <c r="Y533" s="47" t="str">
        <f t="shared" si="124"/>
        <v>GROWTH</v>
      </c>
      <c r="Z533" s="138">
        <v>0</v>
      </c>
      <c r="AA533" s="133"/>
      <c r="AB533" s="133" t="s">
        <v>121</v>
      </c>
      <c r="AC533" s="133" t="s">
        <v>1245</v>
      </c>
      <c r="AD533" s="27">
        <f t="shared" si="125"/>
        <v>0</v>
      </c>
    </row>
    <row r="534" spans="1:30" s="139" customFormat="1" ht="13.8">
      <c r="A534" s="133" t="s">
        <v>1245</v>
      </c>
      <c r="B534" s="141" t="s">
        <v>45</v>
      </c>
      <c r="C534" s="135" t="s">
        <v>1581</v>
      </c>
      <c r="D534" s="135">
        <v>1000000605</v>
      </c>
      <c r="E534" s="136" t="s">
        <v>1582</v>
      </c>
      <c r="F534" s="137">
        <v>42627</v>
      </c>
      <c r="G534" s="40" t="str">
        <f t="shared" si="112"/>
        <v>Targeted Dealer</v>
      </c>
      <c r="H534" s="40"/>
      <c r="I534" s="41">
        <v>215</v>
      </c>
      <c r="J534" s="41">
        <f t="shared" si="113"/>
        <v>200.66666666666669</v>
      </c>
      <c r="K534" s="43">
        <v>300</v>
      </c>
      <c r="L534" s="43">
        <f t="shared" si="114"/>
        <v>-85</v>
      </c>
      <c r="M534" s="43">
        <f t="shared" si="115"/>
        <v>149.50166112956811</v>
      </c>
      <c r="N534" s="42">
        <v>140</v>
      </c>
      <c r="O534" s="45" t="str">
        <f t="shared" si="116"/>
        <v>Mar</v>
      </c>
      <c r="P534" s="42">
        <f t="shared" si="117"/>
        <v>140</v>
      </c>
      <c r="Q534" s="44">
        <f t="shared" si="118"/>
        <v>160</v>
      </c>
      <c r="R534" s="45">
        <f t="shared" si="119"/>
        <v>1.1428571428571428</v>
      </c>
      <c r="S534" s="44" t="str">
        <f t="shared" si="120"/>
        <v>GROWTH</v>
      </c>
      <c r="T534" s="43">
        <v>200</v>
      </c>
      <c r="U534" s="46" t="str">
        <f t="shared" si="121"/>
        <v>Apr</v>
      </c>
      <c r="V534" s="42">
        <v>200</v>
      </c>
      <c r="W534" s="47">
        <f t="shared" si="122"/>
        <v>100</v>
      </c>
      <c r="X534" s="48">
        <f t="shared" si="123"/>
        <v>0.5</v>
      </c>
      <c r="Y534" s="47" t="str">
        <f t="shared" si="124"/>
        <v>GROWTH</v>
      </c>
      <c r="Z534" s="138">
        <v>0</v>
      </c>
      <c r="AA534" s="133"/>
      <c r="AB534" s="133" t="s">
        <v>121</v>
      </c>
      <c r="AC534" s="133" t="s">
        <v>1245</v>
      </c>
      <c r="AD534" s="27">
        <f t="shared" si="125"/>
        <v>0</v>
      </c>
    </row>
    <row r="535" spans="1:30" s="139" customFormat="1" ht="13.8">
      <c r="A535" s="133" t="s">
        <v>1245</v>
      </c>
      <c r="B535" s="141" t="s">
        <v>45</v>
      </c>
      <c r="C535" s="135" t="s">
        <v>1583</v>
      </c>
      <c r="D535" s="135">
        <v>1000000604</v>
      </c>
      <c r="E535" s="136" t="s">
        <v>1584</v>
      </c>
      <c r="F535" s="137">
        <v>42703</v>
      </c>
      <c r="G535" s="40" t="str">
        <f t="shared" si="112"/>
        <v>Targeted Dealer</v>
      </c>
      <c r="H535" s="40"/>
      <c r="I535" s="41">
        <v>205</v>
      </c>
      <c r="J535" s="41">
        <f t="shared" si="113"/>
        <v>191.33333333333331</v>
      </c>
      <c r="K535" s="43">
        <v>205</v>
      </c>
      <c r="L535" s="43">
        <f t="shared" si="114"/>
        <v>0</v>
      </c>
      <c r="M535" s="43">
        <f t="shared" si="115"/>
        <v>107.14285714285715</v>
      </c>
      <c r="N535" s="42">
        <v>180</v>
      </c>
      <c r="O535" s="45" t="str">
        <f t="shared" si="116"/>
        <v>Mar</v>
      </c>
      <c r="P535" s="42">
        <f t="shared" si="117"/>
        <v>180</v>
      </c>
      <c r="Q535" s="44">
        <f t="shared" si="118"/>
        <v>25</v>
      </c>
      <c r="R535" s="45">
        <f t="shared" si="119"/>
        <v>0.13888888888888884</v>
      </c>
      <c r="S535" s="44" t="str">
        <f t="shared" si="120"/>
        <v>GROWTH</v>
      </c>
      <c r="T535" s="43">
        <v>180</v>
      </c>
      <c r="U535" s="46" t="str">
        <f t="shared" si="121"/>
        <v>Apr</v>
      </c>
      <c r="V535" s="42">
        <v>180</v>
      </c>
      <c r="W535" s="47">
        <f t="shared" si="122"/>
        <v>25</v>
      </c>
      <c r="X535" s="48">
        <f t="shared" si="123"/>
        <v>0.13888888888888884</v>
      </c>
      <c r="Y535" s="47" t="str">
        <f t="shared" si="124"/>
        <v>GROWTH</v>
      </c>
      <c r="Z535" s="138">
        <v>0</v>
      </c>
      <c r="AA535" s="133"/>
      <c r="AB535" s="133" t="s">
        <v>121</v>
      </c>
      <c r="AC535" s="133" t="s">
        <v>1245</v>
      </c>
      <c r="AD535" s="27">
        <f t="shared" si="125"/>
        <v>0</v>
      </c>
    </row>
    <row r="536" spans="1:30" s="139" customFormat="1" ht="13.8">
      <c r="A536" s="133" t="s">
        <v>1245</v>
      </c>
      <c r="B536" s="141" t="s">
        <v>45</v>
      </c>
      <c r="C536" s="135" t="s">
        <v>1587</v>
      </c>
      <c r="D536" s="135">
        <v>1000000613</v>
      </c>
      <c r="E536" s="136" t="s">
        <v>1588</v>
      </c>
      <c r="F536" s="137">
        <v>43259</v>
      </c>
      <c r="G536" s="40" t="str">
        <f t="shared" si="112"/>
        <v>Targeted Dealer</v>
      </c>
      <c r="H536" s="40"/>
      <c r="I536" s="41">
        <v>30</v>
      </c>
      <c r="J536" s="41">
        <f t="shared" si="113"/>
        <v>28</v>
      </c>
      <c r="K536" s="43">
        <v>60</v>
      </c>
      <c r="L536" s="43">
        <f t="shared" si="114"/>
        <v>-30</v>
      </c>
      <c r="M536" s="43">
        <f t="shared" si="115"/>
        <v>214.28571428571428</v>
      </c>
      <c r="N536" s="42">
        <v>40</v>
      </c>
      <c r="O536" s="45" t="str">
        <f t="shared" si="116"/>
        <v>Mar</v>
      </c>
      <c r="P536" s="42">
        <f t="shared" si="117"/>
        <v>40</v>
      </c>
      <c r="Q536" s="44">
        <f t="shared" si="118"/>
        <v>20</v>
      </c>
      <c r="R536" s="45">
        <f t="shared" si="119"/>
        <v>0.5</v>
      </c>
      <c r="S536" s="44" t="str">
        <f t="shared" si="120"/>
        <v>GROWTH</v>
      </c>
      <c r="T536" s="43">
        <v>60</v>
      </c>
      <c r="U536" s="46" t="str">
        <f t="shared" si="121"/>
        <v>Apr</v>
      </c>
      <c r="V536" s="42">
        <v>60</v>
      </c>
      <c r="W536" s="47">
        <f t="shared" si="122"/>
        <v>0</v>
      </c>
      <c r="X536" s="48">
        <f t="shared" si="123"/>
        <v>0</v>
      </c>
      <c r="Y536" s="47" t="str">
        <f t="shared" si="124"/>
        <v>GROWTH</v>
      </c>
      <c r="Z536" s="138">
        <v>0</v>
      </c>
      <c r="AA536" s="133"/>
      <c r="AB536" s="133" t="s">
        <v>121</v>
      </c>
      <c r="AC536" s="133" t="s">
        <v>1245</v>
      </c>
      <c r="AD536" s="27">
        <f t="shared" si="125"/>
        <v>0</v>
      </c>
    </row>
    <row r="537" spans="1:30" s="139" customFormat="1" ht="13.8">
      <c r="A537" s="133" t="s">
        <v>1245</v>
      </c>
      <c r="B537" s="141" t="s">
        <v>45</v>
      </c>
      <c r="C537" s="135" t="s">
        <v>1589</v>
      </c>
      <c r="D537" s="135">
        <v>1000002753</v>
      </c>
      <c r="E537" s="136" t="s">
        <v>1590</v>
      </c>
      <c r="F537" s="137">
        <v>44700</v>
      </c>
      <c r="G537" s="40" t="str">
        <f t="shared" si="112"/>
        <v>Targeted Dealer</v>
      </c>
      <c r="H537" s="40"/>
      <c r="I537" s="41">
        <v>75</v>
      </c>
      <c r="J537" s="41">
        <f t="shared" si="113"/>
        <v>70</v>
      </c>
      <c r="K537" s="43">
        <v>210</v>
      </c>
      <c r="L537" s="43">
        <f t="shared" si="114"/>
        <v>-135</v>
      </c>
      <c r="M537" s="43">
        <f t="shared" si="115"/>
        <v>300</v>
      </c>
      <c r="N537" s="42">
        <v>130</v>
      </c>
      <c r="O537" s="45" t="str">
        <f t="shared" si="116"/>
        <v>Mar</v>
      </c>
      <c r="P537" s="42">
        <f t="shared" si="117"/>
        <v>130</v>
      </c>
      <c r="Q537" s="44">
        <f t="shared" si="118"/>
        <v>80</v>
      </c>
      <c r="R537" s="45">
        <f t="shared" si="119"/>
        <v>0.61538461538461542</v>
      </c>
      <c r="S537" s="44" t="str">
        <f t="shared" si="120"/>
        <v>GROWTH</v>
      </c>
      <c r="T537" s="43">
        <v>60</v>
      </c>
      <c r="U537" s="46" t="str">
        <f t="shared" si="121"/>
        <v>Apr</v>
      </c>
      <c r="V537" s="42">
        <v>60</v>
      </c>
      <c r="W537" s="47">
        <f t="shared" si="122"/>
        <v>150</v>
      </c>
      <c r="X537" s="48">
        <f t="shared" si="123"/>
        <v>2.5</v>
      </c>
      <c r="Y537" s="47" t="str">
        <f t="shared" si="124"/>
        <v>GROWTH</v>
      </c>
      <c r="Z537" s="138">
        <v>0</v>
      </c>
      <c r="AA537" s="133"/>
      <c r="AB537" s="133" t="s">
        <v>121</v>
      </c>
      <c r="AC537" s="133" t="s">
        <v>1245</v>
      </c>
      <c r="AD537" s="27">
        <f t="shared" si="125"/>
        <v>0</v>
      </c>
    </row>
    <row r="538" spans="1:30" s="139" customFormat="1" ht="13.8">
      <c r="A538" s="133" t="s">
        <v>1245</v>
      </c>
      <c r="B538" s="141" t="s">
        <v>45</v>
      </c>
      <c r="C538" s="135" t="s">
        <v>1595</v>
      </c>
      <c r="D538" s="135">
        <v>1000003246</v>
      </c>
      <c r="E538" s="136" t="s">
        <v>1596</v>
      </c>
      <c r="F538" s="137">
        <v>44939</v>
      </c>
      <c r="G538" s="40" t="str">
        <f t="shared" si="112"/>
        <v>Targeted Dealer</v>
      </c>
      <c r="H538" s="40"/>
      <c r="I538" s="41">
        <v>135</v>
      </c>
      <c r="J538" s="41">
        <f t="shared" si="113"/>
        <v>126</v>
      </c>
      <c r="K538" s="43">
        <v>60</v>
      </c>
      <c r="L538" s="43">
        <f t="shared" si="114"/>
        <v>75</v>
      </c>
      <c r="M538" s="43">
        <f t="shared" si="115"/>
        <v>47.61904761904762</v>
      </c>
      <c r="N538" s="42">
        <v>100</v>
      </c>
      <c r="O538" s="45" t="str">
        <f t="shared" si="116"/>
        <v>Mar</v>
      </c>
      <c r="P538" s="42">
        <f t="shared" si="117"/>
        <v>100</v>
      </c>
      <c r="Q538" s="44">
        <f t="shared" si="118"/>
        <v>-40</v>
      </c>
      <c r="R538" s="45">
        <f t="shared" si="119"/>
        <v>-0.4</v>
      </c>
      <c r="S538" s="44" t="str">
        <f t="shared" si="120"/>
        <v>DEGROWTH</v>
      </c>
      <c r="T538" s="43">
        <v>180</v>
      </c>
      <c r="U538" s="46" t="str">
        <f t="shared" si="121"/>
        <v>Apr</v>
      </c>
      <c r="V538" s="42">
        <v>180</v>
      </c>
      <c r="W538" s="47">
        <f t="shared" si="122"/>
        <v>-120</v>
      </c>
      <c r="X538" s="48">
        <f t="shared" si="123"/>
        <v>-0.66666666666666674</v>
      </c>
      <c r="Y538" s="47" t="str">
        <f t="shared" si="124"/>
        <v>DEGROWTH</v>
      </c>
      <c r="Z538" s="138">
        <v>0</v>
      </c>
      <c r="AA538" s="133"/>
      <c r="AB538" s="133" t="s">
        <v>121</v>
      </c>
      <c r="AC538" s="133" t="s">
        <v>1245</v>
      </c>
      <c r="AD538" s="27">
        <f t="shared" si="125"/>
        <v>0</v>
      </c>
    </row>
    <row r="539" spans="1:30" s="139" customFormat="1" ht="13.8">
      <c r="A539" s="133" t="s">
        <v>1245</v>
      </c>
      <c r="B539" s="141" t="s">
        <v>45</v>
      </c>
      <c r="C539" s="135" t="s">
        <v>1597</v>
      </c>
      <c r="D539" s="135">
        <v>1000003274</v>
      </c>
      <c r="E539" s="136" t="s">
        <v>1598</v>
      </c>
      <c r="F539" s="137">
        <v>44950</v>
      </c>
      <c r="G539" s="40" t="str">
        <f t="shared" si="112"/>
        <v>Targeted Dealer</v>
      </c>
      <c r="H539" s="40"/>
      <c r="I539" s="41">
        <v>130</v>
      </c>
      <c r="J539" s="41">
        <f t="shared" si="113"/>
        <v>121.33333333333333</v>
      </c>
      <c r="K539" s="43">
        <v>140</v>
      </c>
      <c r="L539" s="43">
        <f t="shared" si="114"/>
        <v>-10</v>
      </c>
      <c r="M539" s="43">
        <f t="shared" si="115"/>
        <v>115.38461538461539</v>
      </c>
      <c r="N539" s="42">
        <v>140</v>
      </c>
      <c r="O539" s="45" t="str">
        <f t="shared" si="116"/>
        <v>Mar</v>
      </c>
      <c r="P539" s="42">
        <f t="shared" si="117"/>
        <v>140</v>
      </c>
      <c r="Q539" s="44">
        <f t="shared" si="118"/>
        <v>0</v>
      </c>
      <c r="R539" s="45">
        <f t="shared" si="119"/>
        <v>0</v>
      </c>
      <c r="S539" s="44" t="str">
        <f t="shared" si="120"/>
        <v>GROWTH</v>
      </c>
      <c r="T539" s="43">
        <v>100</v>
      </c>
      <c r="U539" s="46" t="str">
        <f t="shared" si="121"/>
        <v>Apr</v>
      </c>
      <c r="V539" s="42">
        <v>100</v>
      </c>
      <c r="W539" s="47">
        <f t="shared" si="122"/>
        <v>40</v>
      </c>
      <c r="X539" s="48">
        <f t="shared" si="123"/>
        <v>0.39999999999999991</v>
      </c>
      <c r="Y539" s="47" t="str">
        <f t="shared" si="124"/>
        <v>GROWTH</v>
      </c>
      <c r="Z539" s="138">
        <v>0</v>
      </c>
      <c r="AA539" s="133"/>
      <c r="AB539" s="133" t="s">
        <v>121</v>
      </c>
      <c r="AC539" s="133" t="s">
        <v>1245</v>
      </c>
      <c r="AD539" s="27">
        <f t="shared" si="125"/>
        <v>0</v>
      </c>
    </row>
    <row r="540" spans="1:30" s="139" customFormat="1" ht="13.8">
      <c r="A540" s="133" t="s">
        <v>1245</v>
      </c>
      <c r="B540" s="141" t="s">
        <v>45</v>
      </c>
      <c r="C540" s="135" t="s">
        <v>1599</v>
      </c>
      <c r="D540" s="135">
        <v>1000003278</v>
      </c>
      <c r="E540" s="136" t="s">
        <v>1600</v>
      </c>
      <c r="F540" s="137">
        <v>44951</v>
      </c>
      <c r="G540" s="40" t="str">
        <f t="shared" si="112"/>
        <v>Targeted Dealer</v>
      </c>
      <c r="H540" s="40"/>
      <c r="I540" s="41">
        <v>195</v>
      </c>
      <c r="J540" s="41">
        <f t="shared" si="113"/>
        <v>182</v>
      </c>
      <c r="K540" s="43">
        <v>400</v>
      </c>
      <c r="L540" s="43">
        <f t="shared" si="114"/>
        <v>-205</v>
      </c>
      <c r="M540" s="43">
        <f t="shared" si="115"/>
        <v>219.78021978021977</v>
      </c>
      <c r="N540" s="42">
        <v>285</v>
      </c>
      <c r="O540" s="45" t="str">
        <f t="shared" si="116"/>
        <v>Mar</v>
      </c>
      <c r="P540" s="42">
        <f t="shared" si="117"/>
        <v>285</v>
      </c>
      <c r="Q540" s="44">
        <f t="shared" si="118"/>
        <v>115</v>
      </c>
      <c r="R540" s="45">
        <f t="shared" si="119"/>
        <v>0.40350877192982448</v>
      </c>
      <c r="S540" s="44" t="str">
        <f t="shared" si="120"/>
        <v>GROWTH</v>
      </c>
      <c r="T540" s="43">
        <v>160</v>
      </c>
      <c r="U540" s="46" t="str">
        <f t="shared" si="121"/>
        <v>Apr</v>
      </c>
      <c r="V540" s="42">
        <v>160</v>
      </c>
      <c r="W540" s="47">
        <f t="shared" si="122"/>
        <v>240</v>
      </c>
      <c r="X540" s="48">
        <f t="shared" si="123"/>
        <v>1.5</v>
      </c>
      <c r="Y540" s="47" t="str">
        <f t="shared" si="124"/>
        <v>GROWTH</v>
      </c>
      <c r="Z540" s="138">
        <v>0</v>
      </c>
      <c r="AA540" s="133"/>
      <c r="AB540" s="133" t="s">
        <v>121</v>
      </c>
      <c r="AC540" s="133" t="s">
        <v>1245</v>
      </c>
      <c r="AD540" s="27">
        <f t="shared" si="125"/>
        <v>0</v>
      </c>
    </row>
    <row r="541" spans="1:30" s="139" customFormat="1" ht="13.8">
      <c r="A541" s="133" t="s">
        <v>1245</v>
      </c>
      <c r="B541" s="141" t="s">
        <v>45</v>
      </c>
      <c r="C541" s="135" t="s">
        <v>1601</v>
      </c>
      <c r="D541" s="135">
        <v>1000003324</v>
      </c>
      <c r="E541" s="136" t="s">
        <v>1602</v>
      </c>
      <c r="F541" s="137">
        <v>44965</v>
      </c>
      <c r="G541" s="40" t="str">
        <f t="shared" si="112"/>
        <v>Targeted Dealer</v>
      </c>
      <c r="H541" s="40"/>
      <c r="I541" s="41">
        <v>415</v>
      </c>
      <c r="J541" s="41">
        <f t="shared" si="113"/>
        <v>387.33333333333337</v>
      </c>
      <c r="K541" s="43">
        <v>340</v>
      </c>
      <c r="L541" s="43">
        <f t="shared" si="114"/>
        <v>75</v>
      </c>
      <c r="M541" s="43">
        <f t="shared" si="115"/>
        <v>87.779690189328733</v>
      </c>
      <c r="N541" s="42">
        <v>340</v>
      </c>
      <c r="O541" s="45" t="str">
        <f t="shared" si="116"/>
        <v>Mar</v>
      </c>
      <c r="P541" s="42">
        <f t="shared" si="117"/>
        <v>340</v>
      </c>
      <c r="Q541" s="44">
        <f t="shared" si="118"/>
        <v>0</v>
      </c>
      <c r="R541" s="45">
        <f t="shared" si="119"/>
        <v>0</v>
      </c>
      <c r="S541" s="44" t="str">
        <f t="shared" si="120"/>
        <v>GROWTH</v>
      </c>
      <c r="T541" s="43">
        <v>400</v>
      </c>
      <c r="U541" s="46" t="str">
        <f t="shared" si="121"/>
        <v>Apr</v>
      </c>
      <c r="V541" s="42">
        <v>400</v>
      </c>
      <c r="W541" s="47">
        <f t="shared" si="122"/>
        <v>-60</v>
      </c>
      <c r="X541" s="48">
        <f t="shared" si="123"/>
        <v>-0.15000000000000002</v>
      </c>
      <c r="Y541" s="47" t="str">
        <f t="shared" si="124"/>
        <v>DEGROWTH</v>
      </c>
      <c r="Z541" s="138">
        <v>0</v>
      </c>
      <c r="AA541" s="133"/>
      <c r="AB541" s="133" t="s">
        <v>121</v>
      </c>
      <c r="AC541" s="133" t="s">
        <v>1245</v>
      </c>
      <c r="AD541" s="27">
        <f t="shared" si="125"/>
        <v>0</v>
      </c>
    </row>
    <row r="542" spans="1:30" s="139" customFormat="1" ht="13.8">
      <c r="A542" s="138" t="s">
        <v>1245</v>
      </c>
      <c r="B542" s="144" t="s">
        <v>45</v>
      </c>
      <c r="C542" s="144" t="s">
        <v>1607</v>
      </c>
      <c r="D542" s="144">
        <v>1000003907</v>
      </c>
      <c r="E542" s="144" t="s">
        <v>1608</v>
      </c>
      <c r="F542" s="137">
        <v>45392</v>
      </c>
      <c r="G542" s="40" t="str">
        <f t="shared" si="112"/>
        <v>Targeted Dealer</v>
      </c>
      <c r="H542" s="40"/>
      <c r="I542" s="41">
        <v>710</v>
      </c>
      <c r="J542" s="41">
        <f t="shared" si="113"/>
        <v>662.66666666666674</v>
      </c>
      <c r="K542" s="43">
        <v>535</v>
      </c>
      <c r="L542" s="43">
        <f t="shared" si="114"/>
        <v>175</v>
      </c>
      <c r="M542" s="43">
        <f t="shared" si="115"/>
        <v>80.73440643863178</v>
      </c>
      <c r="N542" s="42">
        <v>1120</v>
      </c>
      <c r="O542" s="45" t="str">
        <f t="shared" si="116"/>
        <v>Mar</v>
      </c>
      <c r="P542" s="42">
        <f t="shared" si="117"/>
        <v>1120</v>
      </c>
      <c r="Q542" s="44">
        <f t="shared" si="118"/>
        <v>-585</v>
      </c>
      <c r="R542" s="45">
        <f t="shared" si="119"/>
        <v>-0.5223214285714286</v>
      </c>
      <c r="S542" s="44" t="str">
        <f t="shared" si="120"/>
        <v>DEGROWTH</v>
      </c>
      <c r="T542" s="43">
        <v>620</v>
      </c>
      <c r="U542" s="46" t="str">
        <f t="shared" si="121"/>
        <v>Apr</v>
      </c>
      <c r="V542" s="42">
        <v>620</v>
      </c>
      <c r="W542" s="47">
        <f t="shared" si="122"/>
        <v>-85</v>
      </c>
      <c r="X542" s="48">
        <f t="shared" si="123"/>
        <v>-0.13709677419354838</v>
      </c>
      <c r="Y542" s="47" t="str">
        <f t="shared" si="124"/>
        <v>DEGROWTH</v>
      </c>
      <c r="Z542" s="138">
        <v>0</v>
      </c>
      <c r="AA542" s="133"/>
      <c r="AB542" s="133" t="s">
        <v>121</v>
      </c>
      <c r="AC542" s="138" t="s">
        <v>1245</v>
      </c>
      <c r="AD542" s="27">
        <f t="shared" si="125"/>
        <v>0</v>
      </c>
    </row>
    <row r="543" spans="1:30" s="139" customFormat="1" ht="13.8">
      <c r="A543" s="138" t="s">
        <v>1245</v>
      </c>
      <c r="B543" s="144" t="s">
        <v>45</v>
      </c>
      <c r="C543" s="144" t="s">
        <v>1609</v>
      </c>
      <c r="D543" s="144">
        <v>1000004062</v>
      </c>
      <c r="E543" s="144" t="s">
        <v>1610</v>
      </c>
      <c r="F543" s="137">
        <v>45498</v>
      </c>
      <c r="G543" s="40" t="str">
        <f t="shared" si="112"/>
        <v>Targeted Dealer</v>
      </c>
      <c r="H543" s="40"/>
      <c r="I543" s="41">
        <v>45</v>
      </c>
      <c r="J543" s="41">
        <f t="shared" si="113"/>
        <v>42</v>
      </c>
      <c r="K543" s="43">
        <v>40</v>
      </c>
      <c r="L543" s="43">
        <f t="shared" si="114"/>
        <v>5</v>
      </c>
      <c r="M543" s="43">
        <f t="shared" si="115"/>
        <v>95.238095238095241</v>
      </c>
      <c r="N543" s="42">
        <v>40</v>
      </c>
      <c r="O543" s="45" t="str">
        <f t="shared" si="116"/>
        <v>Mar</v>
      </c>
      <c r="P543" s="42">
        <f t="shared" si="117"/>
        <v>40</v>
      </c>
      <c r="Q543" s="44">
        <f t="shared" si="118"/>
        <v>0</v>
      </c>
      <c r="R543" s="45">
        <f t="shared" si="119"/>
        <v>0</v>
      </c>
      <c r="S543" s="44" t="str">
        <f t="shared" si="120"/>
        <v>GROWTH</v>
      </c>
      <c r="T543" s="43">
        <v>40</v>
      </c>
      <c r="U543" s="46" t="str">
        <f t="shared" si="121"/>
        <v>Apr</v>
      </c>
      <c r="V543" s="42">
        <v>40</v>
      </c>
      <c r="W543" s="47">
        <f t="shared" si="122"/>
        <v>0</v>
      </c>
      <c r="X543" s="48">
        <f t="shared" si="123"/>
        <v>0</v>
      </c>
      <c r="Y543" s="47" t="str">
        <f t="shared" si="124"/>
        <v>GROWTH</v>
      </c>
      <c r="Z543" s="138">
        <v>0</v>
      </c>
      <c r="AA543" s="133"/>
      <c r="AB543" s="133" t="s">
        <v>121</v>
      </c>
      <c r="AC543" s="138" t="s">
        <v>1245</v>
      </c>
      <c r="AD543" s="27">
        <f t="shared" si="125"/>
        <v>0</v>
      </c>
    </row>
    <row r="544" spans="1:30" s="139" customFormat="1" ht="13.8">
      <c r="A544" s="138" t="s">
        <v>1245</v>
      </c>
      <c r="B544" s="144" t="s">
        <v>45</v>
      </c>
      <c r="C544" s="144" t="s">
        <v>1611</v>
      </c>
      <c r="D544" s="144">
        <v>1000004082</v>
      </c>
      <c r="E544" s="144" t="s">
        <v>1612</v>
      </c>
      <c r="F544" s="137">
        <v>45516</v>
      </c>
      <c r="G544" s="40" t="str">
        <f t="shared" si="112"/>
        <v>Targeted Dealer</v>
      </c>
      <c r="H544" s="40"/>
      <c r="I544" s="41">
        <v>85</v>
      </c>
      <c r="J544" s="41">
        <f t="shared" si="113"/>
        <v>79.333333333333343</v>
      </c>
      <c r="K544" s="43">
        <v>80</v>
      </c>
      <c r="L544" s="43">
        <f t="shared" si="114"/>
        <v>5</v>
      </c>
      <c r="M544" s="43">
        <f t="shared" si="115"/>
        <v>100.84033613445376</v>
      </c>
      <c r="N544" s="42">
        <v>60</v>
      </c>
      <c r="O544" s="45" t="str">
        <f t="shared" si="116"/>
        <v>Mar</v>
      </c>
      <c r="P544" s="42">
        <f t="shared" si="117"/>
        <v>60</v>
      </c>
      <c r="Q544" s="44">
        <f t="shared" si="118"/>
        <v>20</v>
      </c>
      <c r="R544" s="45">
        <f t="shared" si="119"/>
        <v>0.33333333333333326</v>
      </c>
      <c r="S544" s="44" t="str">
        <f t="shared" si="120"/>
        <v>GROWTH</v>
      </c>
      <c r="T544" s="43">
        <v>80</v>
      </c>
      <c r="U544" s="46" t="str">
        <f t="shared" si="121"/>
        <v>Apr</v>
      </c>
      <c r="V544" s="42">
        <v>80</v>
      </c>
      <c r="W544" s="47">
        <f t="shared" si="122"/>
        <v>0</v>
      </c>
      <c r="X544" s="48">
        <f t="shared" si="123"/>
        <v>0</v>
      </c>
      <c r="Y544" s="47" t="str">
        <f t="shared" si="124"/>
        <v>GROWTH</v>
      </c>
      <c r="Z544" s="138">
        <v>0</v>
      </c>
      <c r="AA544" s="133"/>
      <c r="AB544" s="133" t="s">
        <v>121</v>
      </c>
      <c r="AC544" s="138" t="s">
        <v>1245</v>
      </c>
      <c r="AD544" s="27">
        <f t="shared" si="125"/>
        <v>0</v>
      </c>
    </row>
    <row r="545" spans="1:30" s="139" customFormat="1" ht="13.8">
      <c r="A545" s="138" t="s">
        <v>1245</v>
      </c>
      <c r="B545" s="144" t="s">
        <v>45</v>
      </c>
      <c r="C545" s="144" t="s">
        <v>1613</v>
      </c>
      <c r="D545" s="144">
        <v>1000004086</v>
      </c>
      <c r="E545" s="144" t="s">
        <v>1614</v>
      </c>
      <c r="F545" s="137">
        <v>45518</v>
      </c>
      <c r="G545" s="40" t="str">
        <f t="shared" si="112"/>
        <v>Targeted Dealer</v>
      </c>
      <c r="H545" s="40"/>
      <c r="I545" s="41">
        <v>100</v>
      </c>
      <c r="J545" s="41">
        <f t="shared" si="113"/>
        <v>93.333333333333343</v>
      </c>
      <c r="K545" s="43">
        <v>60</v>
      </c>
      <c r="L545" s="43">
        <f t="shared" si="114"/>
        <v>40</v>
      </c>
      <c r="M545" s="43">
        <f t="shared" si="115"/>
        <v>64.285714285714278</v>
      </c>
      <c r="N545" s="42">
        <v>60</v>
      </c>
      <c r="O545" s="45" t="str">
        <f t="shared" si="116"/>
        <v>Mar</v>
      </c>
      <c r="P545" s="42">
        <f t="shared" si="117"/>
        <v>60</v>
      </c>
      <c r="Q545" s="44">
        <f t="shared" si="118"/>
        <v>0</v>
      </c>
      <c r="R545" s="45">
        <f t="shared" si="119"/>
        <v>0</v>
      </c>
      <c r="S545" s="44" t="str">
        <f t="shared" si="120"/>
        <v>GROWTH</v>
      </c>
      <c r="T545" s="43">
        <v>100</v>
      </c>
      <c r="U545" s="46" t="str">
        <f t="shared" si="121"/>
        <v>Apr</v>
      </c>
      <c r="V545" s="42">
        <v>100</v>
      </c>
      <c r="W545" s="47">
        <f t="shared" si="122"/>
        <v>-40</v>
      </c>
      <c r="X545" s="48">
        <f t="shared" si="123"/>
        <v>-0.4</v>
      </c>
      <c r="Y545" s="47" t="str">
        <f t="shared" si="124"/>
        <v>DEGROWTH</v>
      </c>
      <c r="Z545" s="138">
        <v>0</v>
      </c>
      <c r="AA545" s="133"/>
      <c r="AB545" s="133" t="s">
        <v>121</v>
      </c>
      <c r="AC545" s="138" t="s">
        <v>1245</v>
      </c>
      <c r="AD545" s="27">
        <f t="shared" si="125"/>
        <v>0</v>
      </c>
    </row>
    <row r="546" spans="1:30" s="139" customFormat="1" ht="13.8">
      <c r="A546" s="133" t="s">
        <v>1245</v>
      </c>
      <c r="B546" s="134" t="s">
        <v>46</v>
      </c>
      <c r="C546" s="135" t="s">
        <v>1615</v>
      </c>
      <c r="D546" s="135">
        <v>1000000481</v>
      </c>
      <c r="E546" s="136" t="s">
        <v>1616</v>
      </c>
      <c r="F546" s="137">
        <v>38789</v>
      </c>
      <c r="G546" s="40" t="str">
        <f t="shared" si="112"/>
        <v>Targeted Dealer</v>
      </c>
      <c r="H546" s="40"/>
      <c r="I546" s="41">
        <v>2600</v>
      </c>
      <c r="J546" s="41">
        <f t="shared" si="113"/>
        <v>2426.666666666667</v>
      </c>
      <c r="K546" s="43">
        <v>2584.5</v>
      </c>
      <c r="L546" s="43">
        <f t="shared" si="114"/>
        <v>15.5</v>
      </c>
      <c r="M546" s="43">
        <f t="shared" si="115"/>
        <v>106.50412087912086</v>
      </c>
      <c r="N546" s="42">
        <v>2479</v>
      </c>
      <c r="O546" s="45" t="str">
        <f t="shared" si="116"/>
        <v>Mar</v>
      </c>
      <c r="P546" s="42">
        <f t="shared" si="117"/>
        <v>2479</v>
      </c>
      <c r="Q546" s="44">
        <f t="shared" si="118"/>
        <v>105.5</v>
      </c>
      <c r="R546" s="45">
        <f t="shared" si="119"/>
        <v>4.2557482855990258E-2</v>
      </c>
      <c r="S546" s="44" t="str">
        <f t="shared" si="120"/>
        <v>GROWTH</v>
      </c>
      <c r="T546" s="43">
        <v>2517.5</v>
      </c>
      <c r="U546" s="46" t="str">
        <f t="shared" si="121"/>
        <v>Apr</v>
      </c>
      <c r="V546" s="42">
        <v>2517.5</v>
      </c>
      <c r="W546" s="47">
        <f t="shared" si="122"/>
        <v>67</v>
      </c>
      <c r="X546" s="48">
        <f t="shared" si="123"/>
        <v>2.6613704071499544E-2</v>
      </c>
      <c r="Y546" s="47" t="str">
        <f t="shared" si="124"/>
        <v>GROWTH</v>
      </c>
      <c r="Z546" s="138">
        <v>0</v>
      </c>
      <c r="AA546" s="133"/>
      <c r="AB546" s="133" t="s">
        <v>121</v>
      </c>
      <c r="AC546" s="133" t="s">
        <v>1245</v>
      </c>
      <c r="AD546" s="27">
        <f t="shared" si="125"/>
        <v>0</v>
      </c>
    </row>
    <row r="547" spans="1:30" s="139" customFormat="1" ht="13.8">
      <c r="A547" s="133" t="s">
        <v>1245</v>
      </c>
      <c r="B547" s="134" t="s">
        <v>3922</v>
      </c>
      <c r="C547" s="135" t="s">
        <v>1617</v>
      </c>
      <c r="D547" s="135">
        <v>1000000512</v>
      </c>
      <c r="E547" s="136" t="s">
        <v>1618</v>
      </c>
      <c r="F547" s="137">
        <v>38841</v>
      </c>
      <c r="G547" s="40" t="str">
        <f t="shared" si="112"/>
        <v>Targeted Dealer</v>
      </c>
      <c r="H547" s="40"/>
      <c r="I547" s="41">
        <v>2240</v>
      </c>
      <c r="J547" s="41">
        <f t="shared" si="113"/>
        <v>2090.666666666667</v>
      </c>
      <c r="K547" s="43">
        <v>2329</v>
      </c>
      <c r="L547" s="43">
        <f t="shared" si="114"/>
        <v>-89</v>
      </c>
      <c r="M547" s="43">
        <f t="shared" si="115"/>
        <v>111.39987244897958</v>
      </c>
      <c r="N547" s="42">
        <v>2323.5</v>
      </c>
      <c r="O547" s="45" t="str">
        <f t="shared" si="116"/>
        <v>Mar</v>
      </c>
      <c r="P547" s="42">
        <f t="shared" si="117"/>
        <v>2323.5</v>
      </c>
      <c r="Q547" s="44">
        <f t="shared" si="118"/>
        <v>5.5</v>
      </c>
      <c r="R547" s="45">
        <f t="shared" si="119"/>
        <v>2.3671185711211518E-3</v>
      </c>
      <c r="S547" s="44" t="str">
        <f t="shared" si="120"/>
        <v>GROWTH</v>
      </c>
      <c r="T547" s="43">
        <v>1865.5</v>
      </c>
      <c r="U547" s="46" t="str">
        <f t="shared" si="121"/>
        <v>Apr</v>
      </c>
      <c r="V547" s="42">
        <v>1865.5</v>
      </c>
      <c r="W547" s="47">
        <f t="shared" si="122"/>
        <v>463.5</v>
      </c>
      <c r="X547" s="48">
        <f t="shared" si="123"/>
        <v>0.24845885821495584</v>
      </c>
      <c r="Y547" s="47" t="str">
        <f t="shared" si="124"/>
        <v>GROWTH</v>
      </c>
      <c r="Z547" s="138">
        <v>0</v>
      </c>
      <c r="AA547" s="133"/>
      <c r="AB547" s="133" t="s">
        <v>121</v>
      </c>
      <c r="AC547" s="133" t="s">
        <v>1245</v>
      </c>
      <c r="AD547" s="27">
        <f t="shared" si="125"/>
        <v>0</v>
      </c>
    </row>
    <row r="548" spans="1:30" s="139" customFormat="1" ht="13.8">
      <c r="A548" s="133" t="s">
        <v>1245</v>
      </c>
      <c r="B548" s="134" t="s">
        <v>46</v>
      </c>
      <c r="C548" s="135" t="s">
        <v>1619</v>
      </c>
      <c r="D548" s="135">
        <v>1000000514</v>
      </c>
      <c r="E548" s="136" t="s">
        <v>1620</v>
      </c>
      <c r="F548" s="137">
        <v>38856</v>
      </c>
      <c r="G548" s="40" t="str">
        <f t="shared" si="112"/>
        <v>Targeted Dealer</v>
      </c>
      <c r="H548" s="40"/>
      <c r="I548" s="41">
        <v>1500</v>
      </c>
      <c r="J548" s="41">
        <f t="shared" si="113"/>
        <v>1400</v>
      </c>
      <c r="K548" s="43">
        <v>1336</v>
      </c>
      <c r="L548" s="43">
        <f t="shared" si="114"/>
        <v>164</v>
      </c>
      <c r="M548" s="43">
        <f t="shared" si="115"/>
        <v>95.428571428571431</v>
      </c>
      <c r="N548" s="42">
        <v>1339</v>
      </c>
      <c r="O548" s="45" t="str">
        <f t="shared" si="116"/>
        <v>Mar</v>
      </c>
      <c r="P548" s="42">
        <f t="shared" si="117"/>
        <v>1339</v>
      </c>
      <c r="Q548" s="44">
        <f t="shared" si="118"/>
        <v>-3</v>
      </c>
      <c r="R548" s="45">
        <f t="shared" si="119"/>
        <v>-2.2404779686333587E-3</v>
      </c>
      <c r="S548" s="44" t="str">
        <f t="shared" si="120"/>
        <v>DEGROWTH</v>
      </c>
      <c r="T548" s="43">
        <v>1605.5</v>
      </c>
      <c r="U548" s="46" t="str">
        <f t="shared" si="121"/>
        <v>Apr</v>
      </c>
      <c r="V548" s="42">
        <v>1605.5</v>
      </c>
      <c r="W548" s="47">
        <f t="shared" si="122"/>
        <v>-269.5</v>
      </c>
      <c r="X548" s="48">
        <f t="shared" si="123"/>
        <v>-0.16786047960137029</v>
      </c>
      <c r="Y548" s="47" t="str">
        <f t="shared" si="124"/>
        <v>DEGROWTH</v>
      </c>
      <c r="Z548" s="138">
        <v>0</v>
      </c>
      <c r="AA548" s="133"/>
      <c r="AB548" s="133" t="s">
        <v>121</v>
      </c>
      <c r="AC548" s="133" t="s">
        <v>1245</v>
      </c>
      <c r="AD548" s="27">
        <f t="shared" si="125"/>
        <v>0</v>
      </c>
    </row>
    <row r="549" spans="1:30" s="139" customFormat="1" ht="13.8">
      <c r="A549" s="133" t="s">
        <v>1245</v>
      </c>
      <c r="B549" s="134" t="s">
        <v>46</v>
      </c>
      <c r="C549" s="135" t="s">
        <v>1621</v>
      </c>
      <c r="D549" s="135">
        <v>1000000515</v>
      </c>
      <c r="E549" s="136" t="s">
        <v>1622</v>
      </c>
      <c r="F549" s="137">
        <v>39972</v>
      </c>
      <c r="G549" s="40" t="str">
        <f t="shared" si="112"/>
        <v>Targeted Dealer</v>
      </c>
      <c r="H549" s="40"/>
      <c r="I549" s="41">
        <v>250</v>
      </c>
      <c r="J549" s="41">
        <f t="shared" si="113"/>
        <v>233.33333333333334</v>
      </c>
      <c r="K549" s="43">
        <v>268.45</v>
      </c>
      <c r="L549" s="43">
        <f t="shared" si="114"/>
        <v>-18.449999999999989</v>
      </c>
      <c r="M549" s="43">
        <f t="shared" si="115"/>
        <v>115.04999999999998</v>
      </c>
      <c r="N549" s="42">
        <v>175</v>
      </c>
      <c r="O549" s="45" t="str">
        <f t="shared" si="116"/>
        <v>Mar</v>
      </c>
      <c r="P549" s="42">
        <f t="shared" si="117"/>
        <v>175</v>
      </c>
      <c r="Q549" s="44">
        <f t="shared" si="118"/>
        <v>93.449999999999989</v>
      </c>
      <c r="R549" s="45">
        <f t="shared" si="119"/>
        <v>0.53400000000000003</v>
      </c>
      <c r="S549" s="44" t="str">
        <f t="shared" si="120"/>
        <v>GROWTH</v>
      </c>
      <c r="T549" s="43">
        <v>350</v>
      </c>
      <c r="U549" s="46" t="str">
        <f t="shared" si="121"/>
        <v>Apr</v>
      </c>
      <c r="V549" s="42">
        <v>350</v>
      </c>
      <c r="W549" s="47">
        <f t="shared" si="122"/>
        <v>-81.550000000000011</v>
      </c>
      <c r="X549" s="48">
        <f t="shared" si="123"/>
        <v>-0.23299999999999998</v>
      </c>
      <c r="Y549" s="47" t="str">
        <f t="shared" si="124"/>
        <v>DEGROWTH</v>
      </c>
      <c r="Z549" s="138">
        <v>0</v>
      </c>
      <c r="AA549" s="133"/>
      <c r="AB549" s="133" t="s">
        <v>121</v>
      </c>
      <c r="AC549" s="133" t="s">
        <v>1245</v>
      </c>
      <c r="AD549" s="27">
        <f t="shared" si="125"/>
        <v>0</v>
      </c>
    </row>
    <row r="550" spans="1:30" s="139" customFormat="1" ht="13.8">
      <c r="A550" s="133" t="s">
        <v>1245</v>
      </c>
      <c r="B550" s="134" t="s">
        <v>46</v>
      </c>
      <c r="C550" s="135" t="s">
        <v>1623</v>
      </c>
      <c r="D550" s="135">
        <v>1000000519</v>
      </c>
      <c r="E550" s="136" t="s">
        <v>1624</v>
      </c>
      <c r="F550" s="137">
        <v>40275</v>
      </c>
      <c r="G550" s="40" t="str">
        <f t="shared" si="112"/>
        <v>Targeted Dealer</v>
      </c>
      <c r="H550" s="40"/>
      <c r="I550" s="41">
        <v>50</v>
      </c>
      <c r="J550" s="41">
        <f t="shared" si="113"/>
        <v>46.666666666666671</v>
      </c>
      <c r="K550" s="43">
        <v>95.7</v>
      </c>
      <c r="L550" s="43">
        <f t="shared" si="114"/>
        <v>-45.7</v>
      </c>
      <c r="M550" s="43">
        <f t="shared" si="115"/>
        <v>205.07142857142856</v>
      </c>
      <c r="N550" s="42">
        <v>106</v>
      </c>
      <c r="O550" s="45" t="str">
        <f t="shared" si="116"/>
        <v>Mar</v>
      </c>
      <c r="P550" s="42">
        <f t="shared" si="117"/>
        <v>106</v>
      </c>
      <c r="Q550" s="44">
        <f t="shared" si="118"/>
        <v>-10.299999999999997</v>
      </c>
      <c r="R550" s="45">
        <f t="shared" si="119"/>
        <v>-9.716981132075464E-2</v>
      </c>
      <c r="S550" s="44" t="str">
        <f t="shared" si="120"/>
        <v>DEGROWTH</v>
      </c>
      <c r="T550" s="43">
        <v>25</v>
      </c>
      <c r="U550" s="46" t="str">
        <f t="shared" si="121"/>
        <v>Apr</v>
      </c>
      <c r="V550" s="42">
        <v>25</v>
      </c>
      <c r="W550" s="47">
        <f t="shared" si="122"/>
        <v>70.7</v>
      </c>
      <c r="X550" s="48">
        <f t="shared" si="123"/>
        <v>2.8280000000000003</v>
      </c>
      <c r="Y550" s="47" t="str">
        <f t="shared" si="124"/>
        <v>GROWTH</v>
      </c>
      <c r="Z550" s="138">
        <v>0</v>
      </c>
      <c r="AA550" s="133"/>
      <c r="AB550" s="133" t="s">
        <v>121</v>
      </c>
      <c r="AC550" s="133" t="s">
        <v>1245</v>
      </c>
      <c r="AD550" s="27">
        <f t="shared" si="125"/>
        <v>0</v>
      </c>
    </row>
    <row r="551" spans="1:30" s="139" customFormat="1" ht="13.8">
      <c r="A551" s="133" t="s">
        <v>1245</v>
      </c>
      <c r="B551" s="134" t="s">
        <v>46</v>
      </c>
      <c r="C551" s="135" t="s">
        <v>1625</v>
      </c>
      <c r="D551" s="135">
        <v>1000000527</v>
      </c>
      <c r="E551" s="136" t="s">
        <v>1626</v>
      </c>
      <c r="F551" s="137">
        <v>40597</v>
      </c>
      <c r="G551" s="40" t="str">
        <f t="shared" si="112"/>
        <v>Targeted Dealer</v>
      </c>
      <c r="H551" s="40"/>
      <c r="I551" s="41">
        <v>850</v>
      </c>
      <c r="J551" s="41">
        <f t="shared" si="113"/>
        <v>793.33333333333326</v>
      </c>
      <c r="K551" s="43">
        <v>1032</v>
      </c>
      <c r="L551" s="43">
        <f t="shared" si="114"/>
        <v>-182</v>
      </c>
      <c r="M551" s="43">
        <f t="shared" si="115"/>
        <v>130.0840336134454</v>
      </c>
      <c r="N551" s="42">
        <v>722</v>
      </c>
      <c r="O551" s="45" t="str">
        <f t="shared" si="116"/>
        <v>Mar</v>
      </c>
      <c r="P551" s="42">
        <f t="shared" si="117"/>
        <v>722</v>
      </c>
      <c r="Q551" s="44">
        <f t="shared" si="118"/>
        <v>310</v>
      </c>
      <c r="R551" s="45">
        <f t="shared" si="119"/>
        <v>0.42936288088642649</v>
      </c>
      <c r="S551" s="44" t="str">
        <f t="shared" si="120"/>
        <v>GROWTH</v>
      </c>
      <c r="T551" s="43">
        <v>950</v>
      </c>
      <c r="U551" s="46" t="str">
        <f t="shared" si="121"/>
        <v>Apr</v>
      </c>
      <c r="V551" s="42">
        <v>950</v>
      </c>
      <c r="W551" s="47">
        <f t="shared" si="122"/>
        <v>82</v>
      </c>
      <c r="X551" s="48">
        <f t="shared" si="123"/>
        <v>8.6315789473684124E-2</v>
      </c>
      <c r="Y551" s="47" t="str">
        <f t="shared" si="124"/>
        <v>GROWTH</v>
      </c>
      <c r="Z551" s="138">
        <v>0</v>
      </c>
      <c r="AA551" s="133"/>
      <c r="AB551" s="133" t="s">
        <v>121</v>
      </c>
      <c r="AC551" s="133" t="s">
        <v>1245</v>
      </c>
      <c r="AD551" s="27">
        <f t="shared" si="125"/>
        <v>0</v>
      </c>
    </row>
    <row r="552" spans="1:30" s="139" customFormat="1" ht="13.8">
      <c r="A552" s="133" t="s">
        <v>1245</v>
      </c>
      <c r="B552" s="134" t="s">
        <v>46</v>
      </c>
      <c r="C552" s="135" t="s">
        <v>1627</v>
      </c>
      <c r="D552" s="135">
        <v>1000000495</v>
      </c>
      <c r="E552" s="136" t="s">
        <v>1628</v>
      </c>
      <c r="F552" s="137">
        <v>40637</v>
      </c>
      <c r="G552" s="40" t="str">
        <f t="shared" si="112"/>
        <v>Targeted Dealer</v>
      </c>
      <c r="H552" s="40"/>
      <c r="I552" s="41">
        <v>1500</v>
      </c>
      <c r="J552" s="41">
        <f t="shared" si="113"/>
        <v>1400</v>
      </c>
      <c r="K552" s="43">
        <v>1215</v>
      </c>
      <c r="L552" s="43">
        <f t="shared" si="114"/>
        <v>285</v>
      </c>
      <c r="M552" s="43">
        <f t="shared" si="115"/>
        <v>86.785714285714292</v>
      </c>
      <c r="N552" s="42">
        <v>992</v>
      </c>
      <c r="O552" s="45" t="str">
        <f t="shared" si="116"/>
        <v>Mar</v>
      </c>
      <c r="P552" s="42">
        <f t="shared" si="117"/>
        <v>992</v>
      </c>
      <c r="Q552" s="44">
        <f t="shared" si="118"/>
        <v>223</v>
      </c>
      <c r="R552" s="45">
        <f t="shared" si="119"/>
        <v>0.22479838709677424</v>
      </c>
      <c r="S552" s="44" t="str">
        <f t="shared" si="120"/>
        <v>GROWTH</v>
      </c>
      <c r="T552" s="43">
        <v>1425</v>
      </c>
      <c r="U552" s="46" t="str">
        <f t="shared" si="121"/>
        <v>Apr</v>
      </c>
      <c r="V552" s="42">
        <v>1425</v>
      </c>
      <c r="W552" s="47">
        <f t="shared" si="122"/>
        <v>-210</v>
      </c>
      <c r="X552" s="48">
        <f t="shared" si="123"/>
        <v>-0.14736842105263159</v>
      </c>
      <c r="Y552" s="47" t="str">
        <f t="shared" si="124"/>
        <v>DEGROWTH</v>
      </c>
      <c r="Z552" s="138">
        <v>0</v>
      </c>
      <c r="AA552" s="133"/>
      <c r="AB552" s="133" t="s">
        <v>121</v>
      </c>
      <c r="AC552" s="133" t="s">
        <v>1245</v>
      </c>
      <c r="AD552" s="27">
        <f t="shared" si="125"/>
        <v>0</v>
      </c>
    </row>
    <row r="553" spans="1:30" s="139" customFormat="1" ht="13.8">
      <c r="A553" s="133" t="s">
        <v>1245</v>
      </c>
      <c r="B553" s="134" t="s">
        <v>3922</v>
      </c>
      <c r="C553" s="135" t="s">
        <v>1629</v>
      </c>
      <c r="D553" s="135">
        <v>1000000487</v>
      </c>
      <c r="E553" s="136" t="s">
        <v>1630</v>
      </c>
      <c r="F553" s="137">
        <v>40836</v>
      </c>
      <c r="G553" s="40" t="str">
        <f t="shared" si="112"/>
        <v>Targeted Dealer</v>
      </c>
      <c r="H553" s="40"/>
      <c r="I553" s="41">
        <v>25</v>
      </c>
      <c r="J553" s="41">
        <f t="shared" si="113"/>
        <v>23.333333333333336</v>
      </c>
      <c r="K553" s="43">
        <v>0</v>
      </c>
      <c r="L553" s="43">
        <f t="shared" si="114"/>
        <v>25</v>
      </c>
      <c r="M553" s="43">
        <f t="shared" si="115"/>
        <v>0</v>
      </c>
      <c r="N553" s="42">
        <v>13</v>
      </c>
      <c r="O553" s="45" t="str">
        <f t="shared" si="116"/>
        <v>Mar</v>
      </c>
      <c r="P553" s="42">
        <f t="shared" si="117"/>
        <v>13</v>
      </c>
      <c r="Q553" s="44">
        <f t="shared" si="118"/>
        <v>-13</v>
      </c>
      <c r="R553" s="45">
        <f t="shared" si="119"/>
        <v>-1</v>
      </c>
      <c r="S553" s="44" t="str">
        <f t="shared" si="120"/>
        <v>DEGROWTH</v>
      </c>
      <c r="T553" s="43">
        <v>26</v>
      </c>
      <c r="U553" s="46" t="str">
        <f t="shared" si="121"/>
        <v>Apr</v>
      </c>
      <c r="V553" s="42">
        <v>26</v>
      </c>
      <c r="W553" s="47">
        <f t="shared" si="122"/>
        <v>-26</v>
      </c>
      <c r="X553" s="48">
        <f t="shared" si="123"/>
        <v>-1</v>
      </c>
      <c r="Y553" s="47" t="str">
        <f t="shared" si="124"/>
        <v>DEGROWTH</v>
      </c>
      <c r="Z553" s="138">
        <v>0</v>
      </c>
      <c r="AA553" s="133"/>
      <c r="AB553" s="133" t="s">
        <v>121</v>
      </c>
      <c r="AC553" s="133" t="s">
        <v>1245</v>
      </c>
      <c r="AD553" s="27">
        <f t="shared" si="125"/>
        <v>1</v>
      </c>
    </row>
    <row r="554" spans="1:30" s="139" customFormat="1" ht="13.8">
      <c r="A554" s="133" t="s">
        <v>1245</v>
      </c>
      <c r="B554" s="134" t="s">
        <v>46</v>
      </c>
      <c r="C554" s="135" t="s">
        <v>1631</v>
      </c>
      <c r="D554" s="135">
        <v>1000000488</v>
      </c>
      <c r="E554" s="136" t="s">
        <v>1632</v>
      </c>
      <c r="F554" s="137">
        <v>40875</v>
      </c>
      <c r="G554" s="40" t="str">
        <f t="shared" si="112"/>
        <v>Targeted Dealer</v>
      </c>
      <c r="H554" s="40"/>
      <c r="I554" s="41">
        <v>900</v>
      </c>
      <c r="J554" s="41">
        <f t="shared" si="113"/>
        <v>840</v>
      </c>
      <c r="K554" s="43">
        <v>1115</v>
      </c>
      <c r="L554" s="43">
        <f t="shared" si="114"/>
        <v>-215</v>
      </c>
      <c r="M554" s="43">
        <f t="shared" si="115"/>
        <v>132.73809523809524</v>
      </c>
      <c r="N554" s="42">
        <v>497.5</v>
      </c>
      <c r="O554" s="45" t="str">
        <f t="shared" si="116"/>
        <v>Mar</v>
      </c>
      <c r="P554" s="42">
        <f t="shared" si="117"/>
        <v>497.5</v>
      </c>
      <c r="Q554" s="44">
        <f t="shared" si="118"/>
        <v>617.5</v>
      </c>
      <c r="R554" s="45">
        <f t="shared" si="119"/>
        <v>1.2412060301507539</v>
      </c>
      <c r="S554" s="44" t="str">
        <f t="shared" si="120"/>
        <v>GROWTH</v>
      </c>
      <c r="T554" s="43">
        <v>835</v>
      </c>
      <c r="U554" s="46" t="str">
        <f t="shared" si="121"/>
        <v>Apr</v>
      </c>
      <c r="V554" s="42">
        <v>835</v>
      </c>
      <c r="W554" s="47">
        <f t="shared" si="122"/>
        <v>280</v>
      </c>
      <c r="X554" s="48">
        <f t="shared" si="123"/>
        <v>0.33532934131736525</v>
      </c>
      <c r="Y554" s="47" t="str">
        <f t="shared" si="124"/>
        <v>GROWTH</v>
      </c>
      <c r="Z554" s="138">
        <v>0</v>
      </c>
      <c r="AA554" s="133"/>
      <c r="AB554" s="133" t="s">
        <v>121</v>
      </c>
      <c r="AC554" s="133" t="s">
        <v>1245</v>
      </c>
      <c r="AD554" s="27">
        <f t="shared" si="125"/>
        <v>0</v>
      </c>
    </row>
    <row r="555" spans="1:30" s="139" customFormat="1" ht="13.8">
      <c r="A555" s="133" t="s">
        <v>1245</v>
      </c>
      <c r="B555" s="134" t="s">
        <v>46</v>
      </c>
      <c r="C555" s="135" t="s">
        <v>1633</v>
      </c>
      <c r="D555" s="135">
        <v>1000000522</v>
      </c>
      <c r="E555" s="136" t="s">
        <v>1634</v>
      </c>
      <c r="F555" s="137">
        <v>40885</v>
      </c>
      <c r="G555" s="40" t="str">
        <f t="shared" si="112"/>
        <v>Targeted Dealer</v>
      </c>
      <c r="H555" s="40"/>
      <c r="I555" s="41">
        <v>1600</v>
      </c>
      <c r="J555" s="41">
        <f t="shared" si="113"/>
        <v>1493.3333333333335</v>
      </c>
      <c r="K555" s="43">
        <v>1397.5</v>
      </c>
      <c r="L555" s="43">
        <f t="shared" si="114"/>
        <v>202.5</v>
      </c>
      <c r="M555" s="43">
        <f t="shared" si="115"/>
        <v>93.582589285714278</v>
      </c>
      <c r="N555" s="42">
        <v>1151</v>
      </c>
      <c r="O555" s="45" t="str">
        <f t="shared" si="116"/>
        <v>Mar</v>
      </c>
      <c r="P555" s="42">
        <f t="shared" si="117"/>
        <v>1151</v>
      </c>
      <c r="Q555" s="44">
        <f t="shared" si="118"/>
        <v>246.5</v>
      </c>
      <c r="R555" s="45">
        <f t="shared" si="119"/>
        <v>0.21416159860990436</v>
      </c>
      <c r="S555" s="44" t="str">
        <f t="shared" si="120"/>
        <v>GROWTH</v>
      </c>
      <c r="T555" s="43">
        <v>1506</v>
      </c>
      <c r="U555" s="46" t="str">
        <f t="shared" si="121"/>
        <v>Apr</v>
      </c>
      <c r="V555" s="42">
        <v>1506</v>
      </c>
      <c r="W555" s="47">
        <f t="shared" si="122"/>
        <v>-108.5</v>
      </c>
      <c r="X555" s="48">
        <f t="shared" si="123"/>
        <v>-7.2045152722443606E-2</v>
      </c>
      <c r="Y555" s="47" t="str">
        <f t="shared" si="124"/>
        <v>DEGROWTH</v>
      </c>
      <c r="Z555" s="138">
        <v>0</v>
      </c>
      <c r="AA555" s="133"/>
      <c r="AB555" s="133" t="s">
        <v>121</v>
      </c>
      <c r="AC555" s="133" t="s">
        <v>1245</v>
      </c>
      <c r="AD555" s="27">
        <f t="shared" si="125"/>
        <v>0</v>
      </c>
    </row>
    <row r="556" spans="1:30" s="139" customFormat="1" ht="13.8">
      <c r="A556" s="133" t="s">
        <v>1245</v>
      </c>
      <c r="B556" s="134" t="s">
        <v>46</v>
      </c>
      <c r="C556" s="135" t="s">
        <v>1635</v>
      </c>
      <c r="D556" s="135">
        <v>1000000491</v>
      </c>
      <c r="E556" s="136" t="s">
        <v>1636</v>
      </c>
      <c r="F556" s="137">
        <v>41080</v>
      </c>
      <c r="G556" s="40" t="str">
        <f t="shared" si="112"/>
        <v>Targeted Dealer</v>
      </c>
      <c r="H556" s="40"/>
      <c r="I556" s="41">
        <v>25</v>
      </c>
      <c r="J556" s="41">
        <f t="shared" si="113"/>
        <v>23.333333333333336</v>
      </c>
      <c r="K556" s="43">
        <v>40</v>
      </c>
      <c r="L556" s="43">
        <f t="shared" si="114"/>
        <v>-15</v>
      </c>
      <c r="M556" s="43">
        <f t="shared" si="115"/>
        <v>171.42857142857142</v>
      </c>
      <c r="N556" s="42">
        <v>50</v>
      </c>
      <c r="O556" s="45" t="str">
        <f t="shared" si="116"/>
        <v>Mar</v>
      </c>
      <c r="P556" s="42">
        <f t="shared" si="117"/>
        <v>50</v>
      </c>
      <c r="Q556" s="44">
        <f t="shared" si="118"/>
        <v>-10</v>
      </c>
      <c r="R556" s="45">
        <f t="shared" si="119"/>
        <v>-0.19999999999999996</v>
      </c>
      <c r="S556" s="44" t="str">
        <f t="shared" si="120"/>
        <v>DEGROWTH</v>
      </c>
      <c r="T556" s="43">
        <v>30</v>
      </c>
      <c r="U556" s="46" t="str">
        <f t="shared" si="121"/>
        <v>Apr</v>
      </c>
      <c r="V556" s="42">
        <v>30</v>
      </c>
      <c r="W556" s="47">
        <f t="shared" si="122"/>
        <v>10</v>
      </c>
      <c r="X556" s="48">
        <f t="shared" si="123"/>
        <v>0.33333333333333326</v>
      </c>
      <c r="Y556" s="47" t="str">
        <f t="shared" si="124"/>
        <v>GROWTH</v>
      </c>
      <c r="Z556" s="138">
        <v>0</v>
      </c>
      <c r="AA556" s="133"/>
      <c r="AB556" s="133" t="s">
        <v>121</v>
      </c>
      <c r="AC556" s="133" t="s">
        <v>1245</v>
      </c>
      <c r="AD556" s="27">
        <f t="shared" si="125"/>
        <v>0</v>
      </c>
    </row>
    <row r="557" spans="1:30" s="139" customFormat="1" ht="13.8">
      <c r="A557" s="133" t="s">
        <v>1245</v>
      </c>
      <c r="B557" s="134" t="s">
        <v>3922</v>
      </c>
      <c r="C557" s="135" t="s">
        <v>1637</v>
      </c>
      <c r="D557" s="135">
        <v>1000000499</v>
      </c>
      <c r="E557" s="136" t="s">
        <v>1638</v>
      </c>
      <c r="F557" s="137">
        <v>41109</v>
      </c>
      <c r="G557" s="40" t="str">
        <f t="shared" si="112"/>
        <v>Targeted Dealer</v>
      </c>
      <c r="H557" s="40"/>
      <c r="I557" s="41">
        <v>1800</v>
      </c>
      <c r="J557" s="41">
        <f t="shared" si="113"/>
        <v>1680</v>
      </c>
      <c r="K557" s="43">
        <v>2085</v>
      </c>
      <c r="L557" s="43">
        <f t="shared" si="114"/>
        <v>-285</v>
      </c>
      <c r="M557" s="43">
        <f t="shared" si="115"/>
        <v>124.10714285714285</v>
      </c>
      <c r="N557" s="42">
        <v>1748.5</v>
      </c>
      <c r="O557" s="45" t="str">
        <f t="shared" si="116"/>
        <v>Mar</v>
      </c>
      <c r="P557" s="42">
        <f t="shared" si="117"/>
        <v>1748.5</v>
      </c>
      <c r="Q557" s="44">
        <f t="shared" si="118"/>
        <v>336.5</v>
      </c>
      <c r="R557" s="45">
        <f t="shared" si="119"/>
        <v>0.19245067200457533</v>
      </c>
      <c r="S557" s="44" t="str">
        <f t="shared" si="120"/>
        <v>GROWTH</v>
      </c>
      <c r="T557" s="43">
        <v>1619.5</v>
      </c>
      <c r="U557" s="46" t="str">
        <f t="shared" si="121"/>
        <v>Apr</v>
      </c>
      <c r="V557" s="42">
        <v>1619.5</v>
      </c>
      <c r="W557" s="47">
        <f t="shared" si="122"/>
        <v>465.5</v>
      </c>
      <c r="X557" s="48">
        <f t="shared" si="123"/>
        <v>0.28743439333127507</v>
      </c>
      <c r="Y557" s="47" t="str">
        <f t="shared" si="124"/>
        <v>GROWTH</v>
      </c>
      <c r="Z557" s="138">
        <v>0</v>
      </c>
      <c r="AA557" s="133"/>
      <c r="AB557" s="133" t="s">
        <v>121</v>
      </c>
      <c r="AC557" s="133" t="s">
        <v>1245</v>
      </c>
      <c r="AD557" s="27">
        <f t="shared" si="125"/>
        <v>0</v>
      </c>
    </row>
    <row r="558" spans="1:30" s="139" customFormat="1" ht="13.8">
      <c r="A558" s="133" t="s">
        <v>1245</v>
      </c>
      <c r="B558" s="134" t="s">
        <v>46</v>
      </c>
      <c r="C558" s="135" t="s">
        <v>1639</v>
      </c>
      <c r="D558" s="135">
        <v>1000000490</v>
      </c>
      <c r="E558" s="136" t="s">
        <v>1640</v>
      </c>
      <c r="F558" s="137">
        <v>41234</v>
      </c>
      <c r="G558" s="40" t="str">
        <f t="shared" si="112"/>
        <v>Targeted Dealer</v>
      </c>
      <c r="H558" s="40"/>
      <c r="I558" s="41">
        <v>650</v>
      </c>
      <c r="J558" s="41">
        <f t="shared" si="113"/>
        <v>606.66666666666674</v>
      </c>
      <c r="K558" s="43">
        <v>727</v>
      </c>
      <c r="L558" s="43">
        <f t="shared" si="114"/>
        <v>-77</v>
      </c>
      <c r="M558" s="43">
        <f t="shared" si="115"/>
        <v>119.83516483516482</v>
      </c>
      <c r="N558" s="42">
        <v>599</v>
      </c>
      <c r="O558" s="45" t="str">
        <f t="shared" si="116"/>
        <v>Mar</v>
      </c>
      <c r="P558" s="42">
        <f t="shared" si="117"/>
        <v>599</v>
      </c>
      <c r="Q558" s="44">
        <f t="shared" si="118"/>
        <v>128</v>
      </c>
      <c r="R558" s="45">
        <f t="shared" si="119"/>
        <v>0.21368948247078468</v>
      </c>
      <c r="S558" s="44" t="str">
        <f t="shared" si="120"/>
        <v>GROWTH</v>
      </c>
      <c r="T558" s="43">
        <v>775</v>
      </c>
      <c r="U558" s="46" t="str">
        <f t="shared" si="121"/>
        <v>Apr</v>
      </c>
      <c r="V558" s="42">
        <v>775</v>
      </c>
      <c r="W558" s="47">
        <f t="shared" si="122"/>
        <v>-48</v>
      </c>
      <c r="X558" s="48">
        <f t="shared" si="123"/>
        <v>-6.19354838709677E-2</v>
      </c>
      <c r="Y558" s="47" t="str">
        <f t="shared" si="124"/>
        <v>DEGROWTH</v>
      </c>
      <c r="Z558" s="138">
        <v>0</v>
      </c>
      <c r="AA558" s="133"/>
      <c r="AB558" s="133" t="s">
        <v>121</v>
      </c>
      <c r="AC558" s="133" t="s">
        <v>1245</v>
      </c>
      <c r="AD558" s="27">
        <f t="shared" si="125"/>
        <v>0</v>
      </c>
    </row>
    <row r="559" spans="1:30" s="139" customFormat="1" ht="13.8">
      <c r="A559" s="133" t="s">
        <v>1245</v>
      </c>
      <c r="B559" s="134" t="s">
        <v>3922</v>
      </c>
      <c r="C559" s="135" t="s">
        <v>1641</v>
      </c>
      <c r="D559" s="135">
        <v>1000000523</v>
      </c>
      <c r="E559" s="136" t="s">
        <v>1642</v>
      </c>
      <c r="F559" s="137">
        <v>41256</v>
      </c>
      <c r="G559" s="40" t="str">
        <f t="shared" si="112"/>
        <v>Targeted Dealer</v>
      </c>
      <c r="H559" s="40"/>
      <c r="I559" s="41">
        <v>20</v>
      </c>
      <c r="J559" s="41">
        <f t="shared" si="113"/>
        <v>18.666666666666664</v>
      </c>
      <c r="K559" s="43">
        <v>13</v>
      </c>
      <c r="L559" s="43">
        <f t="shared" si="114"/>
        <v>7</v>
      </c>
      <c r="M559" s="43">
        <f t="shared" si="115"/>
        <v>69.642857142857153</v>
      </c>
      <c r="N559" s="42">
        <v>13.5</v>
      </c>
      <c r="O559" s="45" t="str">
        <f t="shared" si="116"/>
        <v>Mar</v>
      </c>
      <c r="P559" s="42">
        <f t="shared" si="117"/>
        <v>13.5</v>
      </c>
      <c r="Q559" s="44">
        <f t="shared" si="118"/>
        <v>-0.5</v>
      </c>
      <c r="R559" s="45">
        <f t="shared" si="119"/>
        <v>-3.703703703703709E-2</v>
      </c>
      <c r="S559" s="44" t="str">
        <f t="shared" si="120"/>
        <v>DEGROWTH</v>
      </c>
      <c r="T559" s="43">
        <v>13</v>
      </c>
      <c r="U559" s="46" t="str">
        <f t="shared" si="121"/>
        <v>Apr</v>
      </c>
      <c r="V559" s="42">
        <v>13</v>
      </c>
      <c r="W559" s="47">
        <f t="shared" si="122"/>
        <v>0</v>
      </c>
      <c r="X559" s="48">
        <f t="shared" si="123"/>
        <v>0</v>
      </c>
      <c r="Y559" s="47" t="str">
        <f t="shared" si="124"/>
        <v>GROWTH</v>
      </c>
      <c r="Z559" s="138">
        <v>0</v>
      </c>
      <c r="AA559" s="133"/>
      <c r="AB559" s="133" t="s">
        <v>121</v>
      </c>
      <c r="AC559" s="133" t="s">
        <v>1245</v>
      </c>
      <c r="AD559" s="27">
        <f t="shared" si="125"/>
        <v>0</v>
      </c>
    </row>
    <row r="560" spans="1:30" s="139" customFormat="1" ht="13.8">
      <c r="A560" s="133" t="s">
        <v>1245</v>
      </c>
      <c r="B560" s="134" t="s">
        <v>46</v>
      </c>
      <c r="C560" s="135" t="s">
        <v>1643</v>
      </c>
      <c r="D560" s="135">
        <v>1000000497</v>
      </c>
      <c r="E560" s="136" t="s">
        <v>1644</v>
      </c>
      <c r="F560" s="137">
        <v>41297</v>
      </c>
      <c r="G560" s="40" t="str">
        <f t="shared" si="112"/>
        <v>Targeted Dealer</v>
      </c>
      <c r="H560" s="40"/>
      <c r="I560" s="41">
        <v>100</v>
      </c>
      <c r="J560" s="41">
        <f t="shared" si="113"/>
        <v>93.333333333333343</v>
      </c>
      <c r="K560" s="43">
        <v>74.5</v>
      </c>
      <c r="L560" s="43">
        <f t="shared" si="114"/>
        <v>25.5</v>
      </c>
      <c r="M560" s="43">
        <f t="shared" si="115"/>
        <v>79.821428571428555</v>
      </c>
      <c r="N560" s="42">
        <v>76</v>
      </c>
      <c r="O560" s="45" t="str">
        <f t="shared" si="116"/>
        <v>Mar</v>
      </c>
      <c r="P560" s="42">
        <f t="shared" si="117"/>
        <v>76</v>
      </c>
      <c r="Q560" s="44">
        <f t="shared" si="118"/>
        <v>-1.5</v>
      </c>
      <c r="R560" s="45">
        <f t="shared" si="119"/>
        <v>-1.9736842105263164E-2</v>
      </c>
      <c r="S560" s="44" t="str">
        <f t="shared" si="120"/>
        <v>DEGROWTH</v>
      </c>
      <c r="T560" s="43">
        <v>164.5</v>
      </c>
      <c r="U560" s="46" t="str">
        <f t="shared" si="121"/>
        <v>Apr</v>
      </c>
      <c r="V560" s="42">
        <v>164.5</v>
      </c>
      <c r="W560" s="47">
        <f t="shared" si="122"/>
        <v>-90</v>
      </c>
      <c r="X560" s="48">
        <f t="shared" si="123"/>
        <v>-0.54711246200607899</v>
      </c>
      <c r="Y560" s="47" t="str">
        <f t="shared" si="124"/>
        <v>DEGROWTH</v>
      </c>
      <c r="Z560" s="138">
        <v>0</v>
      </c>
      <c r="AA560" s="133"/>
      <c r="AB560" s="133" t="s">
        <v>121</v>
      </c>
      <c r="AC560" s="133" t="s">
        <v>1245</v>
      </c>
      <c r="AD560" s="27">
        <f t="shared" si="125"/>
        <v>0</v>
      </c>
    </row>
    <row r="561" spans="1:30" s="139" customFormat="1" ht="13.8">
      <c r="A561" s="133" t="s">
        <v>1245</v>
      </c>
      <c r="B561" s="134" t="s">
        <v>3922</v>
      </c>
      <c r="C561" s="135" t="s">
        <v>1645</v>
      </c>
      <c r="D561" s="135">
        <v>1000000511</v>
      </c>
      <c r="E561" s="136" t="s">
        <v>1646</v>
      </c>
      <c r="F561" s="137">
        <v>41401</v>
      </c>
      <c r="G561" s="40" t="str">
        <f t="shared" si="112"/>
        <v>Targeted Dealer</v>
      </c>
      <c r="H561" s="40"/>
      <c r="I561" s="41">
        <v>270</v>
      </c>
      <c r="J561" s="41">
        <f t="shared" si="113"/>
        <v>252</v>
      </c>
      <c r="K561" s="43">
        <v>201</v>
      </c>
      <c r="L561" s="43">
        <f t="shared" si="114"/>
        <v>69</v>
      </c>
      <c r="M561" s="43">
        <f t="shared" si="115"/>
        <v>79.761904761904759</v>
      </c>
      <c r="N561" s="42">
        <v>277</v>
      </c>
      <c r="O561" s="45" t="str">
        <f t="shared" si="116"/>
        <v>Mar</v>
      </c>
      <c r="P561" s="42">
        <f t="shared" si="117"/>
        <v>277</v>
      </c>
      <c r="Q561" s="44">
        <f t="shared" si="118"/>
        <v>-76</v>
      </c>
      <c r="R561" s="45">
        <f t="shared" si="119"/>
        <v>-0.27436823104693142</v>
      </c>
      <c r="S561" s="44" t="str">
        <f t="shared" si="120"/>
        <v>DEGROWTH</v>
      </c>
      <c r="T561" s="43">
        <v>176</v>
      </c>
      <c r="U561" s="46" t="str">
        <f t="shared" si="121"/>
        <v>Apr</v>
      </c>
      <c r="V561" s="42">
        <v>176</v>
      </c>
      <c r="W561" s="47">
        <f t="shared" si="122"/>
        <v>25</v>
      </c>
      <c r="X561" s="48">
        <f t="shared" si="123"/>
        <v>0.14204545454545459</v>
      </c>
      <c r="Y561" s="47" t="str">
        <f t="shared" si="124"/>
        <v>GROWTH</v>
      </c>
      <c r="Z561" s="138">
        <v>0</v>
      </c>
      <c r="AA561" s="133"/>
      <c r="AB561" s="133" t="s">
        <v>121</v>
      </c>
      <c r="AC561" s="133" t="s">
        <v>1245</v>
      </c>
      <c r="AD561" s="27">
        <f t="shared" si="125"/>
        <v>0</v>
      </c>
    </row>
    <row r="562" spans="1:30" s="139" customFormat="1" ht="13.8">
      <c r="A562" s="133" t="s">
        <v>1245</v>
      </c>
      <c r="B562" s="134" t="s">
        <v>46</v>
      </c>
      <c r="C562" s="135" t="s">
        <v>1647</v>
      </c>
      <c r="D562" s="135">
        <v>1000000493</v>
      </c>
      <c r="E562" s="136" t="s">
        <v>1648</v>
      </c>
      <c r="F562" s="137">
        <v>41408</v>
      </c>
      <c r="G562" s="40" t="str">
        <f t="shared" si="112"/>
        <v>Targeted Dealer</v>
      </c>
      <c r="H562" s="40"/>
      <c r="I562" s="41">
        <v>200</v>
      </c>
      <c r="J562" s="41">
        <f t="shared" si="113"/>
        <v>186.66666666666669</v>
      </c>
      <c r="K562" s="43">
        <v>107</v>
      </c>
      <c r="L562" s="43">
        <f t="shared" si="114"/>
        <v>93</v>
      </c>
      <c r="M562" s="43">
        <f t="shared" si="115"/>
        <v>57.321428571428562</v>
      </c>
      <c r="N562" s="42">
        <v>106</v>
      </c>
      <c r="O562" s="45" t="str">
        <f t="shared" si="116"/>
        <v>Mar</v>
      </c>
      <c r="P562" s="42">
        <f t="shared" si="117"/>
        <v>106</v>
      </c>
      <c r="Q562" s="44">
        <f t="shared" si="118"/>
        <v>1</v>
      </c>
      <c r="R562" s="45">
        <f t="shared" si="119"/>
        <v>9.4339622641510523E-3</v>
      </c>
      <c r="S562" s="44" t="str">
        <f t="shared" si="120"/>
        <v>GROWTH</v>
      </c>
      <c r="T562" s="43">
        <v>100</v>
      </c>
      <c r="U562" s="46" t="str">
        <f t="shared" si="121"/>
        <v>Apr</v>
      </c>
      <c r="V562" s="42">
        <v>100</v>
      </c>
      <c r="W562" s="47">
        <f t="shared" si="122"/>
        <v>7</v>
      </c>
      <c r="X562" s="48">
        <f t="shared" si="123"/>
        <v>7.0000000000000062E-2</v>
      </c>
      <c r="Y562" s="47" t="str">
        <f t="shared" si="124"/>
        <v>GROWTH</v>
      </c>
      <c r="Z562" s="138">
        <v>0</v>
      </c>
      <c r="AA562" s="133"/>
      <c r="AB562" s="133" t="s">
        <v>121</v>
      </c>
      <c r="AC562" s="133" t="s">
        <v>1245</v>
      </c>
      <c r="AD562" s="27">
        <f t="shared" si="125"/>
        <v>0</v>
      </c>
    </row>
    <row r="563" spans="1:30" s="139" customFormat="1" ht="13.8">
      <c r="A563" s="133" t="s">
        <v>1245</v>
      </c>
      <c r="B563" s="134" t="s">
        <v>3922</v>
      </c>
      <c r="C563" s="135" t="s">
        <v>1649</v>
      </c>
      <c r="D563" s="135">
        <v>1000000492</v>
      </c>
      <c r="E563" s="136" t="s">
        <v>1650</v>
      </c>
      <c r="F563" s="137">
        <v>41562</v>
      </c>
      <c r="G563" s="40" t="str">
        <f t="shared" si="112"/>
        <v>Targeted Dealer</v>
      </c>
      <c r="H563" s="40"/>
      <c r="I563" s="41">
        <v>185</v>
      </c>
      <c r="J563" s="41">
        <f t="shared" si="113"/>
        <v>172.66666666666669</v>
      </c>
      <c r="K563" s="43">
        <v>140</v>
      </c>
      <c r="L563" s="43">
        <f t="shared" si="114"/>
        <v>45</v>
      </c>
      <c r="M563" s="43">
        <f t="shared" si="115"/>
        <v>81.081081081081081</v>
      </c>
      <c r="N563" s="42">
        <v>140</v>
      </c>
      <c r="O563" s="45" t="str">
        <f t="shared" si="116"/>
        <v>Mar</v>
      </c>
      <c r="P563" s="42">
        <f t="shared" si="117"/>
        <v>140</v>
      </c>
      <c r="Q563" s="44">
        <f t="shared" si="118"/>
        <v>0</v>
      </c>
      <c r="R563" s="45">
        <f t="shared" si="119"/>
        <v>0</v>
      </c>
      <c r="S563" s="44" t="str">
        <f t="shared" si="120"/>
        <v>GROWTH</v>
      </c>
      <c r="T563" s="43">
        <v>150</v>
      </c>
      <c r="U563" s="46" t="str">
        <f t="shared" si="121"/>
        <v>Apr</v>
      </c>
      <c r="V563" s="42">
        <v>150</v>
      </c>
      <c r="W563" s="47">
        <f t="shared" si="122"/>
        <v>-10</v>
      </c>
      <c r="X563" s="48">
        <f t="shared" si="123"/>
        <v>-6.6666666666666652E-2</v>
      </c>
      <c r="Y563" s="47" t="str">
        <f t="shared" si="124"/>
        <v>DEGROWTH</v>
      </c>
      <c r="Z563" s="138">
        <v>0</v>
      </c>
      <c r="AA563" s="133"/>
      <c r="AB563" s="133" t="s">
        <v>121</v>
      </c>
      <c r="AC563" s="133" t="s">
        <v>1245</v>
      </c>
      <c r="AD563" s="27">
        <f t="shared" si="125"/>
        <v>0</v>
      </c>
    </row>
    <row r="564" spans="1:30" s="139" customFormat="1" ht="13.8">
      <c r="A564" s="133" t="s">
        <v>1245</v>
      </c>
      <c r="B564" s="134" t="s">
        <v>46</v>
      </c>
      <c r="C564" s="135" t="s">
        <v>1651</v>
      </c>
      <c r="D564" s="135">
        <v>1000000501</v>
      </c>
      <c r="E564" s="136" t="s">
        <v>1652</v>
      </c>
      <c r="F564" s="137">
        <v>41648</v>
      </c>
      <c r="G564" s="40" t="str">
        <f t="shared" si="112"/>
        <v>Targeted Dealer</v>
      </c>
      <c r="H564" s="40"/>
      <c r="I564" s="41">
        <v>50</v>
      </c>
      <c r="J564" s="41">
        <f t="shared" si="113"/>
        <v>46.666666666666671</v>
      </c>
      <c r="K564" s="43">
        <v>25</v>
      </c>
      <c r="L564" s="43">
        <f t="shared" si="114"/>
        <v>25</v>
      </c>
      <c r="M564" s="43">
        <f t="shared" si="115"/>
        <v>53.571428571428562</v>
      </c>
      <c r="N564" s="42">
        <v>25</v>
      </c>
      <c r="O564" s="45" t="str">
        <f t="shared" si="116"/>
        <v>Mar</v>
      </c>
      <c r="P564" s="42">
        <f t="shared" si="117"/>
        <v>25</v>
      </c>
      <c r="Q564" s="44">
        <f t="shared" si="118"/>
        <v>0</v>
      </c>
      <c r="R564" s="45">
        <f t="shared" si="119"/>
        <v>0</v>
      </c>
      <c r="S564" s="44" t="str">
        <f t="shared" si="120"/>
        <v>GROWTH</v>
      </c>
      <c r="T564" s="43">
        <v>0</v>
      </c>
      <c r="U564" s="46" t="str">
        <f t="shared" si="121"/>
        <v>Apr</v>
      </c>
      <c r="V564" s="42">
        <v>0</v>
      </c>
      <c r="W564" s="47">
        <f t="shared" si="122"/>
        <v>25</v>
      </c>
      <c r="X564" s="48">
        <f t="shared" si="123"/>
        <v>0</v>
      </c>
      <c r="Y564" s="47" t="b">
        <f t="shared" si="124"/>
        <v>0</v>
      </c>
      <c r="Z564" s="138">
        <v>0</v>
      </c>
      <c r="AA564" s="133"/>
      <c r="AB564" s="133" t="s">
        <v>121</v>
      </c>
      <c r="AC564" s="133" t="s">
        <v>1245</v>
      </c>
      <c r="AD564" s="27">
        <f t="shared" si="125"/>
        <v>0</v>
      </c>
    </row>
    <row r="565" spans="1:30" s="139" customFormat="1" ht="13.8">
      <c r="A565" s="133" t="s">
        <v>1245</v>
      </c>
      <c r="B565" s="134" t="s">
        <v>3922</v>
      </c>
      <c r="C565" s="135" t="s">
        <v>1653</v>
      </c>
      <c r="D565" s="135">
        <v>1000000513</v>
      </c>
      <c r="E565" s="136" t="s">
        <v>1654</v>
      </c>
      <c r="F565" s="137">
        <v>41837</v>
      </c>
      <c r="G565" s="40" t="str">
        <f t="shared" si="112"/>
        <v>Targeted Dealer</v>
      </c>
      <c r="H565" s="40"/>
      <c r="I565" s="41">
        <v>20</v>
      </c>
      <c r="J565" s="41">
        <f t="shared" si="113"/>
        <v>18.666666666666664</v>
      </c>
      <c r="K565" s="43">
        <v>27</v>
      </c>
      <c r="L565" s="43">
        <f t="shared" si="114"/>
        <v>-7</v>
      </c>
      <c r="M565" s="43">
        <f t="shared" si="115"/>
        <v>144.64285714285717</v>
      </c>
      <c r="N565" s="42">
        <v>13</v>
      </c>
      <c r="O565" s="45" t="str">
        <f t="shared" si="116"/>
        <v>Mar</v>
      </c>
      <c r="P565" s="42">
        <f t="shared" si="117"/>
        <v>13</v>
      </c>
      <c r="Q565" s="44">
        <f t="shared" si="118"/>
        <v>14</v>
      </c>
      <c r="R565" s="45">
        <f t="shared" si="119"/>
        <v>1.0769230769230771</v>
      </c>
      <c r="S565" s="44" t="str">
        <f t="shared" si="120"/>
        <v>GROWTH</v>
      </c>
      <c r="T565" s="43">
        <v>13</v>
      </c>
      <c r="U565" s="46" t="str">
        <f t="shared" si="121"/>
        <v>Apr</v>
      </c>
      <c r="V565" s="42">
        <v>13</v>
      </c>
      <c r="W565" s="47">
        <f t="shared" si="122"/>
        <v>14</v>
      </c>
      <c r="X565" s="48">
        <f t="shared" si="123"/>
        <v>1.0769230769230771</v>
      </c>
      <c r="Y565" s="47" t="str">
        <f t="shared" si="124"/>
        <v>GROWTH</v>
      </c>
      <c r="Z565" s="138">
        <v>0</v>
      </c>
      <c r="AA565" s="133"/>
      <c r="AB565" s="133" t="s">
        <v>121</v>
      </c>
      <c r="AC565" s="133" t="s">
        <v>1245</v>
      </c>
      <c r="AD565" s="27">
        <f t="shared" si="125"/>
        <v>0</v>
      </c>
    </row>
    <row r="566" spans="1:30" s="139" customFormat="1" ht="13.8">
      <c r="A566" s="133" t="s">
        <v>1245</v>
      </c>
      <c r="B566" s="134" t="s">
        <v>46</v>
      </c>
      <c r="C566" s="135" t="s">
        <v>1655</v>
      </c>
      <c r="D566" s="135">
        <v>1000000509</v>
      </c>
      <c r="E566" s="136" t="s">
        <v>1656</v>
      </c>
      <c r="F566" s="137">
        <v>42096</v>
      </c>
      <c r="G566" s="40" t="str">
        <f t="shared" si="112"/>
        <v>Targeted Dealer</v>
      </c>
      <c r="H566" s="40"/>
      <c r="I566" s="41">
        <v>1450</v>
      </c>
      <c r="J566" s="41">
        <f t="shared" si="113"/>
        <v>1353.3333333333335</v>
      </c>
      <c r="K566" s="43">
        <v>1387.1</v>
      </c>
      <c r="L566" s="43">
        <f t="shared" si="114"/>
        <v>62.900000000000091</v>
      </c>
      <c r="M566" s="43">
        <f t="shared" si="115"/>
        <v>102.49507389162559</v>
      </c>
      <c r="N566" s="42">
        <v>1352</v>
      </c>
      <c r="O566" s="45" t="str">
        <f t="shared" si="116"/>
        <v>Mar</v>
      </c>
      <c r="P566" s="42">
        <f t="shared" si="117"/>
        <v>1352</v>
      </c>
      <c r="Q566" s="44">
        <f t="shared" si="118"/>
        <v>35.099999999999909</v>
      </c>
      <c r="R566" s="45">
        <f t="shared" si="119"/>
        <v>2.5961538461538369E-2</v>
      </c>
      <c r="S566" s="44" t="str">
        <f t="shared" si="120"/>
        <v>GROWTH</v>
      </c>
      <c r="T566" s="43">
        <v>1275</v>
      </c>
      <c r="U566" s="46" t="str">
        <f t="shared" si="121"/>
        <v>Apr</v>
      </c>
      <c r="V566" s="42">
        <v>1275</v>
      </c>
      <c r="W566" s="47">
        <f t="shared" si="122"/>
        <v>112.09999999999991</v>
      </c>
      <c r="X566" s="48">
        <f t="shared" si="123"/>
        <v>8.7921568627450819E-2</v>
      </c>
      <c r="Y566" s="47" t="str">
        <f t="shared" si="124"/>
        <v>GROWTH</v>
      </c>
      <c r="Z566" s="138">
        <v>0</v>
      </c>
      <c r="AA566" s="133"/>
      <c r="AB566" s="133" t="s">
        <v>121</v>
      </c>
      <c r="AC566" s="133" t="s">
        <v>1245</v>
      </c>
      <c r="AD566" s="27">
        <f t="shared" si="125"/>
        <v>0</v>
      </c>
    </row>
    <row r="567" spans="1:30" s="139" customFormat="1" ht="13.8">
      <c r="A567" s="133" t="s">
        <v>1245</v>
      </c>
      <c r="B567" s="134" t="s">
        <v>3922</v>
      </c>
      <c r="C567" s="135" t="s">
        <v>1657</v>
      </c>
      <c r="D567" s="135">
        <v>1000000486</v>
      </c>
      <c r="E567" s="136" t="s">
        <v>1658</v>
      </c>
      <c r="F567" s="137">
        <v>42102</v>
      </c>
      <c r="G567" s="40" t="str">
        <f t="shared" si="112"/>
        <v>Targeted Dealer</v>
      </c>
      <c r="H567" s="40"/>
      <c r="I567" s="41">
        <v>50</v>
      </c>
      <c r="J567" s="41">
        <f t="shared" si="113"/>
        <v>46.666666666666671</v>
      </c>
      <c r="K567" s="43">
        <v>39</v>
      </c>
      <c r="L567" s="43">
        <f t="shared" si="114"/>
        <v>11</v>
      </c>
      <c r="M567" s="43">
        <f t="shared" si="115"/>
        <v>83.571428571428555</v>
      </c>
      <c r="N567" s="42">
        <v>26</v>
      </c>
      <c r="O567" s="45" t="str">
        <f t="shared" si="116"/>
        <v>Mar</v>
      </c>
      <c r="P567" s="42">
        <f t="shared" si="117"/>
        <v>26</v>
      </c>
      <c r="Q567" s="44">
        <f t="shared" si="118"/>
        <v>13</v>
      </c>
      <c r="R567" s="45">
        <f t="shared" si="119"/>
        <v>0.5</v>
      </c>
      <c r="S567" s="44" t="str">
        <f t="shared" si="120"/>
        <v>GROWTH</v>
      </c>
      <c r="T567" s="43">
        <v>52</v>
      </c>
      <c r="U567" s="46" t="str">
        <f t="shared" si="121"/>
        <v>Apr</v>
      </c>
      <c r="V567" s="42">
        <v>52</v>
      </c>
      <c r="W567" s="47">
        <f t="shared" si="122"/>
        <v>-13</v>
      </c>
      <c r="X567" s="48">
        <f t="shared" si="123"/>
        <v>-0.25</v>
      </c>
      <c r="Y567" s="47" t="str">
        <f t="shared" si="124"/>
        <v>DEGROWTH</v>
      </c>
      <c r="Z567" s="138">
        <v>0</v>
      </c>
      <c r="AA567" s="133"/>
      <c r="AB567" s="133" t="s">
        <v>121</v>
      </c>
      <c r="AC567" s="133" t="s">
        <v>1245</v>
      </c>
      <c r="AD567" s="27">
        <f t="shared" si="125"/>
        <v>0</v>
      </c>
    </row>
    <row r="568" spans="1:30" s="139" customFormat="1" ht="13.8">
      <c r="A568" s="133" t="s">
        <v>1245</v>
      </c>
      <c r="B568" s="134" t="s">
        <v>46</v>
      </c>
      <c r="C568" s="135" t="s">
        <v>1659</v>
      </c>
      <c r="D568" s="135">
        <v>1000000503</v>
      </c>
      <c r="E568" s="136" t="s">
        <v>1660</v>
      </c>
      <c r="F568" s="137">
        <v>42174</v>
      </c>
      <c r="G568" s="40" t="str">
        <f t="shared" si="112"/>
        <v>Targeted Dealer</v>
      </c>
      <c r="H568" s="40"/>
      <c r="I568" s="41">
        <v>150</v>
      </c>
      <c r="J568" s="41">
        <f t="shared" si="113"/>
        <v>140</v>
      </c>
      <c r="K568" s="43">
        <v>80</v>
      </c>
      <c r="L568" s="43">
        <f t="shared" si="114"/>
        <v>70</v>
      </c>
      <c r="M568" s="43">
        <f t="shared" si="115"/>
        <v>57.142857142857146</v>
      </c>
      <c r="N568" s="42">
        <v>128.5</v>
      </c>
      <c r="O568" s="45" t="str">
        <f t="shared" si="116"/>
        <v>Mar</v>
      </c>
      <c r="P568" s="42">
        <f t="shared" si="117"/>
        <v>128.5</v>
      </c>
      <c r="Q568" s="44">
        <f t="shared" si="118"/>
        <v>-48.5</v>
      </c>
      <c r="R568" s="45">
        <f t="shared" si="119"/>
        <v>-0.37743190661478598</v>
      </c>
      <c r="S568" s="44" t="str">
        <f t="shared" si="120"/>
        <v>DEGROWTH</v>
      </c>
      <c r="T568" s="43">
        <v>140</v>
      </c>
      <c r="U568" s="46" t="str">
        <f t="shared" si="121"/>
        <v>Apr</v>
      </c>
      <c r="V568" s="42">
        <v>140</v>
      </c>
      <c r="W568" s="47">
        <f t="shared" si="122"/>
        <v>-60</v>
      </c>
      <c r="X568" s="48">
        <f t="shared" si="123"/>
        <v>-0.4285714285714286</v>
      </c>
      <c r="Y568" s="47" t="str">
        <f t="shared" si="124"/>
        <v>DEGROWTH</v>
      </c>
      <c r="Z568" s="138">
        <v>0</v>
      </c>
      <c r="AA568" s="133"/>
      <c r="AB568" s="133" t="s">
        <v>121</v>
      </c>
      <c r="AC568" s="133" t="s">
        <v>1245</v>
      </c>
      <c r="AD568" s="27">
        <f t="shared" si="125"/>
        <v>0</v>
      </c>
    </row>
    <row r="569" spans="1:30" s="139" customFormat="1" ht="13.8">
      <c r="A569" s="133" t="s">
        <v>1245</v>
      </c>
      <c r="B569" s="134" t="s">
        <v>46</v>
      </c>
      <c r="C569" s="135" t="s">
        <v>1661</v>
      </c>
      <c r="D569" s="135">
        <v>1000000498</v>
      </c>
      <c r="E569" s="136" t="s">
        <v>1662</v>
      </c>
      <c r="F569" s="137">
        <v>42195</v>
      </c>
      <c r="G569" s="40" t="str">
        <f t="shared" si="112"/>
        <v>Targeted Dealer</v>
      </c>
      <c r="H569" s="40"/>
      <c r="I569" s="41">
        <v>25</v>
      </c>
      <c r="J569" s="41">
        <f t="shared" si="113"/>
        <v>23.333333333333336</v>
      </c>
      <c r="K569" s="43">
        <v>50</v>
      </c>
      <c r="L569" s="43">
        <f t="shared" si="114"/>
        <v>-25</v>
      </c>
      <c r="M569" s="43">
        <f t="shared" si="115"/>
        <v>214.28571428571425</v>
      </c>
      <c r="N569" s="42">
        <v>50</v>
      </c>
      <c r="O569" s="45" t="str">
        <f t="shared" si="116"/>
        <v>Mar</v>
      </c>
      <c r="P569" s="42">
        <f t="shared" si="117"/>
        <v>50</v>
      </c>
      <c r="Q569" s="44">
        <f t="shared" si="118"/>
        <v>0</v>
      </c>
      <c r="R569" s="45">
        <f t="shared" si="119"/>
        <v>0</v>
      </c>
      <c r="S569" s="44" t="str">
        <f t="shared" si="120"/>
        <v>GROWTH</v>
      </c>
      <c r="T569" s="43">
        <v>30</v>
      </c>
      <c r="U569" s="46" t="str">
        <f t="shared" si="121"/>
        <v>Apr</v>
      </c>
      <c r="V569" s="42">
        <v>30</v>
      </c>
      <c r="W569" s="47">
        <f t="shared" si="122"/>
        <v>20</v>
      </c>
      <c r="X569" s="48">
        <f t="shared" si="123"/>
        <v>0.66666666666666674</v>
      </c>
      <c r="Y569" s="47" t="str">
        <f t="shared" si="124"/>
        <v>GROWTH</v>
      </c>
      <c r="Z569" s="138">
        <v>0</v>
      </c>
      <c r="AA569" s="133"/>
      <c r="AB569" s="133" t="s">
        <v>121</v>
      </c>
      <c r="AC569" s="133" t="s">
        <v>1245</v>
      </c>
      <c r="AD569" s="27">
        <f t="shared" si="125"/>
        <v>0</v>
      </c>
    </row>
    <row r="570" spans="1:30" s="139" customFormat="1" ht="13.8">
      <c r="A570" s="133" t="s">
        <v>1245</v>
      </c>
      <c r="B570" s="134" t="s">
        <v>3922</v>
      </c>
      <c r="C570" s="135" t="s">
        <v>1663</v>
      </c>
      <c r="D570" s="135">
        <v>1000000496</v>
      </c>
      <c r="E570" s="136" t="s">
        <v>1664</v>
      </c>
      <c r="F570" s="137">
        <v>42286</v>
      </c>
      <c r="G570" s="40" t="str">
        <f t="shared" si="112"/>
        <v>Targeted Dealer</v>
      </c>
      <c r="H570" s="40"/>
      <c r="I570" s="41">
        <v>225</v>
      </c>
      <c r="J570" s="41">
        <f t="shared" si="113"/>
        <v>210</v>
      </c>
      <c r="K570" s="43">
        <v>130</v>
      </c>
      <c r="L570" s="43">
        <f t="shared" si="114"/>
        <v>95</v>
      </c>
      <c r="M570" s="43">
        <f t="shared" si="115"/>
        <v>61.904761904761905</v>
      </c>
      <c r="N570" s="42">
        <v>95</v>
      </c>
      <c r="O570" s="45" t="str">
        <f t="shared" si="116"/>
        <v>Mar</v>
      </c>
      <c r="P570" s="42">
        <f t="shared" si="117"/>
        <v>95</v>
      </c>
      <c r="Q570" s="44">
        <f t="shared" si="118"/>
        <v>35</v>
      </c>
      <c r="R570" s="45">
        <f t="shared" si="119"/>
        <v>0.36842105263157898</v>
      </c>
      <c r="S570" s="44" t="str">
        <f t="shared" si="120"/>
        <v>GROWTH</v>
      </c>
      <c r="T570" s="43">
        <v>205</v>
      </c>
      <c r="U570" s="46" t="str">
        <f t="shared" si="121"/>
        <v>Apr</v>
      </c>
      <c r="V570" s="42">
        <v>205</v>
      </c>
      <c r="W570" s="47">
        <f t="shared" si="122"/>
        <v>-75</v>
      </c>
      <c r="X570" s="48">
        <f t="shared" si="123"/>
        <v>-0.36585365853658536</v>
      </c>
      <c r="Y570" s="47" t="str">
        <f t="shared" si="124"/>
        <v>DEGROWTH</v>
      </c>
      <c r="Z570" s="138">
        <v>0</v>
      </c>
      <c r="AA570" s="133"/>
      <c r="AB570" s="133" t="s">
        <v>121</v>
      </c>
      <c r="AC570" s="133" t="s">
        <v>1245</v>
      </c>
      <c r="AD570" s="27">
        <f t="shared" si="125"/>
        <v>0</v>
      </c>
    </row>
    <row r="571" spans="1:30" s="139" customFormat="1" ht="13.8">
      <c r="A571" s="133" t="s">
        <v>1245</v>
      </c>
      <c r="B571" s="134" t="s">
        <v>3922</v>
      </c>
      <c r="C571" s="135" t="s">
        <v>1665</v>
      </c>
      <c r="D571" s="135">
        <v>1000000508</v>
      </c>
      <c r="E571" s="136" t="s">
        <v>1666</v>
      </c>
      <c r="F571" s="137">
        <v>42373</v>
      </c>
      <c r="G571" s="40" t="str">
        <f t="shared" si="112"/>
        <v>Targeted Dealer</v>
      </c>
      <c r="H571" s="40"/>
      <c r="I571" s="41">
        <v>200</v>
      </c>
      <c r="J571" s="41">
        <f t="shared" si="113"/>
        <v>186.66666666666669</v>
      </c>
      <c r="K571" s="43">
        <v>242.5</v>
      </c>
      <c r="L571" s="43">
        <f t="shared" si="114"/>
        <v>-42.5</v>
      </c>
      <c r="M571" s="43">
        <f t="shared" si="115"/>
        <v>129.91071428571428</v>
      </c>
      <c r="N571" s="42">
        <v>285</v>
      </c>
      <c r="O571" s="45" t="str">
        <f t="shared" si="116"/>
        <v>Mar</v>
      </c>
      <c r="P571" s="42">
        <f t="shared" si="117"/>
        <v>285</v>
      </c>
      <c r="Q571" s="44">
        <f t="shared" si="118"/>
        <v>-42.5</v>
      </c>
      <c r="R571" s="45">
        <f t="shared" si="119"/>
        <v>-0.14912280701754388</v>
      </c>
      <c r="S571" s="44" t="str">
        <f t="shared" si="120"/>
        <v>DEGROWTH</v>
      </c>
      <c r="T571" s="43">
        <v>116.5</v>
      </c>
      <c r="U571" s="46" t="str">
        <f t="shared" si="121"/>
        <v>Apr</v>
      </c>
      <c r="V571" s="42">
        <v>116.5</v>
      </c>
      <c r="W571" s="47">
        <f t="shared" si="122"/>
        <v>126</v>
      </c>
      <c r="X571" s="48">
        <f t="shared" si="123"/>
        <v>1.0815450643776825</v>
      </c>
      <c r="Y571" s="47" t="str">
        <f t="shared" si="124"/>
        <v>GROWTH</v>
      </c>
      <c r="Z571" s="138">
        <v>0</v>
      </c>
      <c r="AA571" s="133"/>
      <c r="AB571" s="133" t="s">
        <v>121</v>
      </c>
      <c r="AC571" s="133" t="s">
        <v>1245</v>
      </c>
      <c r="AD571" s="27">
        <f t="shared" si="125"/>
        <v>0</v>
      </c>
    </row>
    <row r="572" spans="1:30" s="139" customFormat="1" ht="13.8">
      <c r="A572" s="133" t="s">
        <v>1245</v>
      </c>
      <c r="B572" s="134" t="s">
        <v>46</v>
      </c>
      <c r="C572" s="135" t="s">
        <v>1669</v>
      </c>
      <c r="D572" s="135">
        <v>1000000504</v>
      </c>
      <c r="E572" s="136" t="s">
        <v>1670</v>
      </c>
      <c r="F572" s="137">
        <v>42725</v>
      </c>
      <c r="G572" s="40" t="str">
        <f t="shared" si="112"/>
        <v>Targeted Dealer</v>
      </c>
      <c r="H572" s="40"/>
      <c r="I572" s="41">
        <v>250</v>
      </c>
      <c r="J572" s="41">
        <f t="shared" si="113"/>
        <v>233.33333333333334</v>
      </c>
      <c r="K572" s="43">
        <v>259</v>
      </c>
      <c r="L572" s="43">
        <f t="shared" si="114"/>
        <v>-9</v>
      </c>
      <c r="M572" s="43">
        <f t="shared" si="115"/>
        <v>111</v>
      </c>
      <c r="N572" s="42">
        <v>241</v>
      </c>
      <c r="O572" s="45" t="str">
        <f t="shared" si="116"/>
        <v>Mar</v>
      </c>
      <c r="P572" s="42">
        <f t="shared" si="117"/>
        <v>241</v>
      </c>
      <c r="Q572" s="44">
        <f t="shared" si="118"/>
        <v>18</v>
      </c>
      <c r="R572" s="45">
        <f t="shared" si="119"/>
        <v>7.4688796680497882E-2</v>
      </c>
      <c r="S572" s="44" t="str">
        <f t="shared" si="120"/>
        <v>GROWTH</v>
      </c>
      <c r="T572" s="43">
        <v>324.5</v>
      </c>
      <c r="U572" s="46" t="str">
        <f t="shared" si="121"/>
        <v>Apr</v>
      </c>
      <c r="V572" s="42">
        <v>324.5</v>
      </c>
      <c r="W572" s="47">
        <f t="shared" si="122"/>
        <v>-65.5</v>
      </c>
      <c r="X572" s="48">
        <f t="shared" si="123"/>
        <v>-0.20184899845916793</v>
      </c>
      <c r="Y572" s="47" t="str">
        <f t="shared" si="124"/>
        <v>DEGROWTH</v>
      </c>
      <c r="Z572" s="138">
        <v>0</v>
      </c>
      <c r="AA572" s="133"/>
      <c r="AB572" s="133" t="s">
        <v>121</v>
      </c>
      <c r="AC572" s="133" t="s">
        <v>1245</v>
      </c>
      <c r="AD572" s="27">
        <f t="shared" si="125"/>
        <v>0</v>
      </c>
    </row>
    <row r="573" spans="1:30" s="139" customFormat="1" ht="13.8">
      <c r="A573" s="133" t="s">
        <v>1245</v>
      </c>
      <c r="B573" s="134" t="s">
        <v>3922</v>
      </c>
      <c r="C573" s="135" t="s">
        <v>1671</v>
      </c>
      <c r="D573" s="135">
        <v>1000000510</v>
      </c>
      <c r="E573" s="136" t="s">
        <v>1672</v>
      </c>
      <c r="F573" s="137">
        <v>42732</v>
      </c>
      <c r="G573" s="40" t="str">
        <f t="shared" si="112"/>
        <v>Targeted Dealer</v>
      </c>
      <c r="H573" s="40"/>
      <c r="I573" s="41">
        <v>1330</v>
      </c>
      <c r="J573" s="41">
        <f t="shared" si="113"/>
        <v>1241.3333333333335</v>
      </c>
      <c r="K573" s="43">
        <v>1455</v>
      </c>
      <c r="L573" s="43">
        <f t="shared" si="114"/>
        <v>-125</v>
      </c>
      <c r="M573" s="43">
        <f t="shared" si="115"/>
        <v>117.21267454350161</v>
      </c>
      <c r="N573" s="42">
        <v>1035</v>
      </c>
      <c r="O573" s="45" t="str">
        <f t="shared" si="116"/>
        <v>Mar</v>
      </c>
      <c r="P573" s="42">
        <f t="shared" si="117"/>
        <v>1035</v>
      </c>
      <c r="Q573" s="44">
        <f t="shared" si="118"/>
        <v>420</v>
      </c>
      <c r="R573" s="45">
        <f t="shared" si="119"/>
        <v>0.40579710144927539</v>
      </c>
      <c r="S573" s="44" t="str">
        <f t="shared" si="120"/>
        <v>GROWTH</v>
      </c>
      <c r="T573" s="43">
        <v>1245</v>
      </c>
      <c r="U573" s="46" t="str">
        <f t="shared" si="121"/>
        <v>Apr</v>
      </c>
      <c r="V573" s="42">
        <v>1245</v>
      </c>
      <c r="W573" s="47">
        <f t="shared" si="122"/>
        <v>210</v>
      </c>
      <c r="X573" s="48">
        <f t="shared" si="123"/>
        <v>0.16867469879518082</v>
      </c>
      <c r="Y573" s="47" t="str">
        <f t="shared" si="124"/>
        <v>GROWTH</v>
      </c>
      <c r="Z573" s="138">
        <v>0</v>
      </c>
      <c r="AA573" s="133"/>
      <c r="AB573" s="133" t="s">
        <v>121</v>
      </c>
      <c r="AC573" s="133" t="s">
        <v>1245</v>
      </c>
      <c r="AD573" s="27">
        <f t="shared" si="125"/>
        <v>0</v>
      </c>
    </row>
    <row r="574" spans="1:30" s="139" customFormat="1" ht="13.8">
      <c r="A574" s="133" t="s">
        <v>1245</v>
      </c>
      <c r="B574" s="134" t="s">
        <v>3922</v>
      </c>
      <c r="C574" s="135" t="s">
        <v>1673</v>
      </c>
      <c r="D574" s="135">
        <v>1000000528</v>
      </c>
      <c r="E574" s="136" t="s">
        <v>1674</v>
      </c>
      <c r="F574" s="137">
        <v>42745</v>
      </c>
      <c r="G574" s="40" t="str">
        <f t="shared" si="112"/>
        <v>Targeted Dealer</v>
      </c>
      <c r="H574" s="40"/>
      <c r="I574" s="41">
        <v>50</v>
      </c>
      <c r="J574" s="41">
        <f t="shared" si="113"/>
        <v>46.666666666666671</v>
      </c>
      <c r="K574" s="43">
        <v>25</v>
      </c>
      <c r="L574" s="43">
        <f t="shared" si="114"/>
        <v>25</v>
      </c>
      <c r="M574" s="43">
        <f t="shared" si="115"/>
        <v>53.571428571428562</v>
      </c>
      <c r="N574" s="42">
        <v>0</v>
      </c>
      <c r="O574" s="45" t="str">
        <f t="shared" si="116"/>
        <v>Mar</v>
      </c>
      <c r="P574" s="42">
        <f t="shared" si="117"/>
        <v>0</v>
      </c>
      <c r="Q574" s="44">
        <f t="shared" si="118"/>
        <v>25</v>
      </c>
      <c r="R574" s="45" t="str">
        <f t="shared" si="119"/>
        <v xml:space="preserve"> </v>
      </c>
      <c r="S574" s="44" t="b">
        <f t="shared" si="120"/>
        <v>0</v>
      </c>
      <c r="T574" s="43">
        <v>75</v>
      </c>
      <c r="U574" s="46" t="str">
        <f t="shared" si="121"/>
        <v>Apr</v>
      </c>
      <c r="V574" s="42">
        <v>75</v>
      </c>
      <c r="W574" s="47">
        <f t="shared" si="122"/>
        <v>-50</v>
      </c>
      <c r="X574" s="48">
        <f t="shared" si="123"/>
        <v>-0.66666666666666674</v>
      </c>
      <c r="Y574" s="47" t="str">
        <f t="shared" si="124"/>
        <v>DEGROWTH</v>
      </c>
      <c r="Z574" s="138">
        <v>0</v>
      </c>
      <c r="AA574" s="133"/>
      <c r="AB574" s="133" t="s">
        <v>121</v>
      </c>
      <c r="AC574" s="133" t="s">
        <v>1245</v>
      </c>
      <c r="AD574" s="27">
        <f t="shared" si="125"/>
        <v>0</v>
      </c>
    </row>
    <row r="575" spans="1:30" s="139" customFormat="1" ht="13.8">
      <c r="A575" s="133" t="s">
        <v>1245</v>
      </c>
      <c r="B575" s="134" t="s">
        <v>3922</v>
      </c>
      <c r="C575" s="135" t="s">
        <v>1675</v>
      </c>
      <c r="D575" s="135">
        <v>1000000485</v>
      </c>
      <c r="E575" s="136" t="s">
        <v>1676</v>
      </c>
      <c r="F575" s="137">
        <v>42842</v>
      </c>
      <c r="G575" s="40" t="str">
        <f t="shared" si="112"/>
        <v>Targeted Dealer</v>
      </c>
      <c r="H575" s="40"/>
      <c r="I575" s="41">
        <v>25</v>
      </c>
      <c r="J575" s="41">
        <f t="shared" si="113"/>
        <v>23.333333333333336</v>
      </c>
      <c r="K575" s="43">
        <v>0</v>
      </c>
      <c r="L575" s="43">
        <f t="shared" si="114"/>
        <v>25</v>
      </c>
      <c r="M575" s="43">
        <f t="shared" si="115"/>
        <v>0</v>
      </c>
      <c r="N575" s="42">
        <v>0</v>
      </c>
      <c r="O575" s="45" t="str">
        <f t="shared" si="116"/>
        <v>Mar</v>
      </c>
      <c r="P575" s="42">
        <f t="shared" si="117"/>
        <v>0</v>
      </c>
      <c r="Q575" s="44">
        <f t="shared" si="118"/>
        <v>0</v>
      </c>
      <c r="R575" s="45" t="str">
        <f t="shared" si="119"/>
        <v xml:space="preserve"> </v>
      </c>
      <c r="S575" s="44" t="b">
        <f t="shared" si="120"/>
        <v>0</v>
      </c>
      <c r="T575" s="43">
        <v>50</v>
      </c>
      <c r="U575" s="46" t="str">
        <f t="shared" si="121"/>
        <v>Apr</v>
      </c>
      <c r="V575" s="42">
        <v>50</v>
      </c>
      <c r="W575" s="47">
        <f t="shared" si="122"/>
        <v>-50</v>
      </c>
      <c r="X575" s="48">
        <f t="shared" si="123"/>
        <v>-1</v>
      </c>
      <c r="Y575" s="47" t="str">
        <f t="shared" si="124"/>
        <v>DEGROWTH</v>
      </c>
      <c r="Z575" s="138">
        <v>0</v>
      </c>
      <c r="AA575" s="133"/>
      <c r="AB575" s="133" t="s">
        <v>121</v>
      </c>
      <c r="AC575" s="133" t="s">
        <v>1245</v>
      </c>
      <c r="AD575" s="27">
        <f t="shared" si="125"/>
        <v>1</v>
      </c>
    </row>
    <row r="576" spans="1:30" s="139" customFormat="1" ht="13.8">
      <c r="A576" s="133" t="s">
        <v>1245</v>
      </c>
      <c r="B576" s="134" t="s">
        <v>46</v>
      </c>
      <c r="C576" s="135" t="s">
        <v>1677</v>
      </c>
      <c r="D576" s="135">
        <v>1000000494</v>
      </c>
      <c r="E576" s="136" t="s">
        <v>1678</v>
      </c>
      <c r="F576" s="137">
        <v>42870</v>
      </c>
      <c r="G576" s="40" t="str">
        <f t="shared" ref="G576:G639" si="126">IF(I576&gt;0,"Targeted Dealer","-")</f>
        <v>Targeted Dealer</v>
      </c>
      <c r="H576" s="40"/>
      <c r="I576" s="41">
        <v>50</v>
      </c>
      <c r="J576" s="41">
        <f t="shared" ref="J576:J639" si="127">I576/$J$1*($J$1-$E$1)</f>
        <v>46.666666666666671</v>
      </c>
      <c r="K576" s="43">
        <v>50</v>
      </c>
      <c r="L576" s="43">
        <f t="shared" si="114"/>
        <v>0</v>
      </c>
      <c r="M576" s="43">
        <f t="shared" si="115"/>
        <v>107.14285714285712</v>
      </c>
      <c r="N576" s="42">
        <v>49.45</v>
      </c>
      <c r="O576" s="45" t="str">
        <f t="shared" si="116"/>
        <v>Mar</v>
      </c>
      <c r="P576" s="42">
        <f t="shared" si="117"/>
        <v>49.45</v>
      </c>
      <c r="Q576" s="44">
        <f t="shared" si="118"/>
        <v>0.54999999999999716</v>
      </c>
      <c r="R576" s="45">
        <f t="shared" si="119"/>
        <v>1.1122345803842304E-2</v>
      </c>
      <c r="S576" s="44" t="str">
        <f t="shared" si="120"/>
        <v>GROWTH</v>
      </c>
      <c r="T576" s="43">
        <v>50</v>
      </c>
      <c r="U576" s="46" t="str">
        <f t="shared" si="121"/>
        <v>Apr</v>
      </c>
      <c r="V576" s="42">
        <v>50</v>
      </c>
      <c r="W576" s="47">
        <f t="shared" si="122"/>
        <v>0</v>
      </c>
      <c r="X576" s="48">
        <f t="shared" si="123"/>
        <v>0</v>
      </c>
      <c r="Y576" s="47" t="str">
        <f t="shared" si="124"/>
        <v>GROWTH</v>
      </c>
      <c r="Z576" s="138">
        <v>0</v>
      </c>
      <c r="AA576" s="133"/>
      <c r="AB576" s="133" t="s">
        <v>121</v>
      </c>
      <c r="AC576" s="133" t="s">
        <v>1245</v>
      </c>
      <c r="AD576" s="27">
        <f t="shared" si="125"/>
        <v>0</v>
      </c>
    </row>
    <row r="577" spans="1:30" s="139" customFormat="1" ht="13.8">
      <c r="A577" s="133" t="s">
        <v>1245</v>
      </c>
      <c r="B577" s="134" t="s">
        <v>46</v>
      </c>
      <c r="C577" s="135" t="s">
        <v>1679</v>
      </c>
      <c r="D577" s="135">
        <v>1000000506</v>
      </c>
      <c r="E577" s="136" t="s">
        <v>1680</v>
      </c>
      <c r="F577" s="137">
        <v>42980</v>
      </c>
      <c r="G577" s="40" t="str">
        <f t="shared" si="126"/>
        <v>Targeted Dealer</v>
      </c>
      <c r="H577" s="40"/>
      <c r="I577" s="41">
        <v>2200</v>
      </c>
      <c r="J577" s="41">
        <f t="shared" si="127"/>
        <v>2053.333333333333</v>
      </c>
      <c r="K577" s="43">
        <v>2214</v>
      </c>
      <c r="L577" s="43">
        <f t="shared" ref="L577:L640" si="128">I577-K577</f>
        <v>-14</v>
      </c>
      <c r="M577" s="43">
        <f t="shared" ref="M577:M640" si="129">IFERROR((K577/J577%),"-")</f>
        <v>107.82467532467534</v>
      </c>
      <c r="N577" s="42">
        <v>1791.5</v>
      </c>
      <c r="O577" s="45" t="str">
        <f t="shared" ref="O577:O640" si="130">IF(F577&lt;=$P$2,"Mar","")</f>
        <v>Mar</v>
      </c>
      <c r="P577" s="42">
        <f t="shared" ref="P577:P640" si="131">N577</f>
        <v>1791.5</v>
      </c>
      <c r="Q577" s="44">
        <f t="shared" ref="Q577:Q640" si="132">K577-P577</f>
        <v>422.5</v>
      </c>
      <c r="R577" s="45">
        <f t="shared" ref="R577:R640" si="133">IFERROR(IF(O577="Mar",(K577/P577-1))," ")</f>
        <v>0.23583589171085673</v>
      </c>
      <c r="S577" s="44" t="str">
        <f t="shared" ref="S577:S640" si="134">IF(N577&gt;0,IF(O577="","-",IF(R577&lt;0%,"DEGROWTH","GROWTH")))</f>
        <v>GROWTH</v>
      </c>
      <c r="T577" s="43">
        <v>1824</v>
      </c>
      <c r="U577" s="46" t="str">
        <f t="shared" ref="U577:U640" si="135">IF(F577&lt;=$V$2,"Apr","")</f>
        <v>Apr</v>
      </c>
      <c r="V577" s="42">
        <v>1824</v>
      </c>
      <c r="W577" s="47">
        <f t="shared" ref="W577:W640" si="136">K577-V577</f>
        <v>390</v>
      </c>
      <c r="X577" s="48">
        <f t="shared" ref="X577:X640" si="137">IFERROR(IF(U577="Apr",(K577/V577-1)),0)</f>
        <v>0.21381578947368429</v>
      </c>
      <c r="Y577" s="47" t="str">
        <f t="shared" ref="Y577:Y640" si="138">IF(T577&gt;0,IF(U577="","-",IF(X577&lt;0%,"DEGROWTH","GROWTH")))</f>
        <v>GROWTH</v>
      </c>
      <c r="Z577" s="138">
        <v>0</v>
      </c>
      <c r="AA577" s="133"/>
      <c r="AB577" s="133" t="s">
        <v>121</v>
      </c>
      <c r="AC577" s="133" t="s">
        <v>1245</v>
      </c>
      <c r="AD577" s="27">
        <f t="shared" si="125"/>
        <v>0</v>
      </c>
    </row>
    <row r="578" spans="1:30" s="139" customFormat="1" ht="13.8">
      <c r="A578" s="133" t="s">
        <v>1245</v>
      </c>
      <c r="B578" s="134" t="s">
        <v>46</v>
      </c>
      <c r="C578" s="135" t="s">
        <v>1681</v>
      </c>
      <c r="D578" s="135">
        <v>1000000525</v>
      </c>
      <c r="E578" s="136" t="s">
        <v>1682</v>
      </c>
      <c r="F578" s="137">
        <v>43109</v>
      </c>
      <c r="G578" s="40" t="str">
        <f t="shared" si="126"/>
        <v>Targeted Dealer</v>
      </c>
      <c r="H578" s="40"/>
      <c r="I578" s="41">
        <v>25</v>
      </c>
      <c r="J578" s="41">
        <f t="shared" si="127"/>
        <v>23.333333333333336</v>
      </c>
      <c r="K578" s="43">
        <v>25</v>
      </c>
      <c r="L578" s="43">
        <f t="shared" si="128"/>
        <v>0</v>
      </c>
      <c r="M578" s="43">
        <f t="shared" si="129"/>
        <v>107.14285714285712</v>
      </c>
      <c r="N578" s="42">
        <v>0</v>
      </c>
      <c r="O578" s="45" t="str">
        <f t="shared" si="130"/>
        <v>Mar</v>
      </c>
      <c r="P578" s="42">
        <f t="shared" si="131"/>
        <v>0</v>
      </c>
      <c r="Q578" s="44">
        <f t="shared" si="132"/>
        <v>25</v>
      </c>
      <c r="R578" s="45" t="str">
        <f t="shared" si="133"/>
        <v xml:space="preserve"> </v>
      </c>
      <c r="S578" s="44" t="b">
        <f t="shared" si="134"/>
        <v>0</v>
      </c>
      <c r="T578" s="43">
        <v>25</v>
      </c>
      <c r="U578" s="46" t="str">
        <f t="shared" si="135"/>
        <v>Apr</v>
      </c>
      <c r="V578" s="42">
        <v>25</v>
      </c>
      <c r="W578" s="47">
        <f t="shared" si="136"/>
        <v>0</v>
      </c>
      <c r="X578" s="48">
        <f t="shared" si="137"/>
        <v>0</v>
      </c>
      <c r="Y578" s="47" t="str">
        <f t="shared" si="138"/>
        <v>GROWTH</v>
      </c>
      <c r="Z578" s="138">
        <v>0</v>
      </c>
      <c r="AA578" s="133"/>
      <c r="AB578" s="133" t="s">
        <v>121</v>
      </c>
      <c r="AC578" s="133" t="s">
        <v>1245</v>
      </c>
      <c r="AD578" s="27">
        <f t="shared" si="125"/>
        <v>0</v>
      </c>
    </row>
    <row r="579" spans="1:30" s="139" customFormat="1" ht="13.8">
      <c r="A579" s="133" t="s">
        <v>1245</v>
      </c>
      <c r="B579" s="134" t="s">
        <v>46</v>
      </c>
      <c r="C579" s="135" t="s">
        <v>1683</v>
      </c>
      <c r="D579" s="135">
        <v>1000000502</v>
      </c>
      <c r="E579" s="136" t="s">
        <v>1684</v>
      </c>
      <c r="F579" s="137">
        <v>43117</v>
      </c>
      <c r="G579" s="40" t="str">
        <f t="shared" si="126"/>
        <v>Targeted Dealer</v>
      </c>
      <c r="H579" s="40"/>
      <c r="I579" s="41">
        <v>100</v>
      </c>
      <c r="J579" s="41">
        <f t="shared" si="127"/>
        <v>93.333333333333343</v>
      </c>
      <c r="K579" s="43">
        <v>103</v>
      </c>
      <c r="L579" s="43">
        <f t="shared" si="128"/>
        <v>-3</v>
      </c>
      <c r="M579" s="43">
        <f t="shared" si="129"/>
        <v>110.35714285714285</v>
      </c>
      <c r="N579" s="42">
        <v>40</v>
      </c>
      <c r="O579" s="45" t="str">
        <f t="shared" si="130"/>
        <v>Mar</v>
      </c>
      <c r="P579" s="42">
        <f t="shared" si="131"/>
        <v>40</v>
      </c>
      <c r="Q579" s="44">
        <f t="shared" si="132"/>
        <v>63</v>
      </c>
      <c r="R579" s="45">
        <f t="shared" si="133"/>
        <v>1.5750000000000002</v>
      </c>
      <c r="S579" s="44" t="str">
        <f t="shared" si="134"/>
        <v>GROWTH</v>
      </c>
      <c r="T579" s="43">
        <v>63</v>
      </c>
      <c r="U579" s="46" t="str">
        <f t="shared" si="135"/>
        <v>Apr</v>
      </c>
      <c r="V579" s="42">
        <v>63</v>
      </c>
      <c r="W579" s="47">
        <f t="shared" si="136"/>
        <v>40</v>
      </c>
      <c r="X579" s="48">
        <f t="shared" si="137"/>
        <v>0.63492063492063489</v>
      </c>
      <c r="Y579" s="47" t="str">
        <f t="shared" si="138"/>
        <v>GROWTH</v>
      </c>
      <c r="Z579" s="138">
        <v>0</v>
      </c>
      <c r="AA579" s="133"/>
      <c r="AB579" s="133" t="s">
        <v>121</v>
      </c>
      <c r="AC579" s="133" t="s">
        <v>1245</v>
      </c>
      <c r="AD579" s="27">
        <f t="shared" si="125"/>
        <v>0</v>
      </c>
    </row>
    <row r="580" spans="1:30" s="139" customFormat="1" ht="13.8">
      <c r="A580" s="133" t="s">
        <v>1245</v>
      </c>
      <c r="B580" s="134" t="s">
        <v>46</v>
      </c>
      <c r="C580" s="135" t="s">
        <v>1685</v>
      </c>
      <c r="D580" s="135">
        <v>1000000521</v>
      </c>
      <c r="E580" s="136" t="s">
        <v>1686</v>
      </c>
      <c r="F580" s="137">
        <v>43193</v>
      </c>
      <c r="G580" s="40" t="str">
        <f t="shared" si="126"/>
        <v>Targeted Dealer</v>
      </c>
      <c r="H580" s="40"/>
      <c r="I580" s="41">
        <v>1300</v>
      </c>
      <c r="J580" s="41">
        <f t="shared" si="127"/>
        <v>1213.3333333333335</v>
      </c>
      <c r="K580" s="43">
        <v>1020</v>
      </c>
      <c r="L580" s="43">
        <f t="shared" si="128"/>
        <v>280</v>
      </c>
      <c r="M580" s="43">
        <f t="shared" si="129"/>
        <v>84.065934065934059</v>
      </c>
      <c r="N580" s="42">
        <v>1033.0999999999999</v>
      </c>
      <c r="O580" s="45" t="str">
        <f t="shared" si="130"/>
        <v>Mar</v>
      </c>
      <c r="P580" s="42">
        <f t="shared" si="131"/>
        <v>1033.0999999999999</v>
      </c>
      <c r="Q580" s="44">
        <f t="shared" si="132"/>
        <v>-13.099999999999909</v>
      </c>
      <c r="R580" s="45">
        <f t="shared" si="133"/>
        <v>-1.2680282644467966E-2</v>
      </c>
      <c r="S580" s="44" t="str">
        <f t="shared" si="134"/>
        <v>DEGROWTH</v>
      </c>
      <c r="T580" s="43">
        <v>1210</v>
      </c>
      <c r="U580" s="46" t="str">
        <f t="shared" si="135"/>
        <v>Apr</v>
      </c>
      <c r="V580" s="42">
        <v>1210</v>
      </c>
      <c r="W580" s="47">
        <f t="shared" si="136"/>
        <v>-190</v>
      </c>
      <c r="X580" s="48">
        <f t="shared" si="137"/>
        <v>-0.15702479338842978</v>
      </c>
      <c r="Y580" s="47" t="str">
        <f t="shared" si="138"/>
        <v>DEGROWTH</v>
      </c>
      <c r="Z580" s="138">
        <v>0</v>
      </c>
      <c r="AA580" s="133"/>
      <c r="AB580" s="133" t="s">
        <v>121</v>
      </c>
      <c r="AC580" s="133" t="s">
        <v>1245</v>
      </c>
      <c r="AD580" s="27">
        <f t="shared" ref="AD580:AD643" si="139">IF(K580=0,1,0)</f>
        <v>0</v>
      </c>
    </row>
    <row r="581" spans="1:30" s="139" customFormat="1" ht="13.8">
      <c r="A581" s="133" t="s">
        <v>1245</v>
      </c>
      <c r="B581" s="134" t="s">
        <v>46</v>
      </c>
      <c r="C581" s="135" t="s">
        <v>1687</v>
      </c>
      <c r="D581" s="135">
        <v>1000000524</v>
      </c>
      <c r="E581" s="136" t="s">
        <v>1688</v>
      </c>
      <c r="F581" s="137">
        <v>43230</v>
      </c>
      <c r="G581" s="40" t="str">
        <f t="shared" si="126"/>
        <v>Targeted Dealer</v>
      </c>
      <c r="H581" s="40"/>
      <c r="I581" s="41">
        <v>1100</v>
      </c>
      <c r="J581" s="41">
        <f t="shared" si="127"/>
        <v>1026.6666666666665</v>
      </c>
      <c r="K581" s="43">
        <v>1113</v>
      </c>
      <c r="L581" s="43">
        <f t="shared" si="128"/>
        <v>-13</v>
      </c>
      <c r="M581" s="43">
        <f t="shared" si="129"/>
        <v>108.40909090909092</v>
      </c>
      <c r="N581" s="42">
        <v>910</v>
      </c>
      <c r="O581" s="45" t="str">
        <f t="shared" si="130"/>
        <v>Mar</v>
      </c>
      <c r="P581" s="42">
        <f t="shared" si="131"/>
        <v>910</v>
      </c>
      <c r="Q581" s="44">
        <f t="shared" si="132"/>
        <v>203</v>
      </c>
      <c r="R581" s="45">
        <f t="shared" si="133"/>
        <v>0.22307692307692317</v>
      </c>
      <c r="S581" s="44" t="str">
        <f t="shared" si="134"/>
        <v>GROWTH</v>
      </c>
      <c r="T581" s="43">
        <v>1160</v>
      </c>
      <c r="U581" s="46" t="str">
        <f t="shared" si="135"/>
        <v>Apr</v>
      </c>
      <c r="V581" s="42">
        <v>1160</v>
      </c>
      <c r="W581" s="47">
        <f t="shared" si="136"/>
        <v>-47</v>
      </c>
      <c r="X581" s="48">
        <f t="shared" si="137"/>
        <v>-4.0517241379310343E-2</v>
      </c>
      <c r="Y581" s="47" t="str">
        <f t="shared" si="138"/>
        <v>DEGROWTH</v>
      </c>
      <c r="Z581" s="138">
        <v>0</v>
      </c>
      <c r="AA581" s="133"/>
      <c r="AB581" s="133" t="s">
        <v>121</v>
      </c>
      <c r="AC581" s="133" t="s">
        <v>1245</v>
      </c>
      <c r="AD581" s="27">
        <f t="shared" si="139"/>
        <v>0</v>
      </c>
    </row>
    <row r="582" spans="1:30" s="139" customFormat="1" ht="13.8">
      <c r="A582" s="133" t="s">
        <v>1245</v>
      </c>
      <c r="B582" s="134" t="s">
        <v>3922</v>
      </c>
      <c r="C582" s="135" t="s">
        <v>1689</v>
      </c>
      <c r="D582" s="135">
        <v>1000000484</v>
      </c>
      <c r="E582" s="136" t="s">
        <v>1690</v>
      </c>
      <c r="F582" s="137">
        <v>43255</v>
      </c>
      <c r="G582" s="40" t="str">
        <f t="shared" si="126"/>
        <v>Targeted Dealer</v>
      </c>
      <c r="H582" s="40"/>
      <c r="I582" s="41">
        <v>250</v>
      </c>
      <c r="J582" s="41">
        <f t="shared" si="127"/>
        <v>233.33333333333334</v>
      </c>
      <c r="K582" s="43">
        <v>486</v>
      </c>
      <c r="L582" s="43">
        <f t="shared" si="128"/>
        <v>-236</v>
      </c>
      <c r="M582" s="43">
        <f t="shared" si="129"/>
        <v>208.28571428571428</v>
      </c>
      <c r="N582" s="42">
        <v>467</v>
      </c>
      <c r="O582" s="45" t="str">
        <f t="shared" si="130"/>
        <v>Mar</v>
      </c>
      <c r="P582" s="42">
        <f t="shared" si="131"/>
        <v>467</v>
      </c>
      <c r="Q582" s="44">
        <f t="shared" si="132"/>
        <v>19</v>
      </c>
      <c r="R582" s="45">
        <f t="shared" si="133"/>
        <v>4.0685224839400513E-2</v>
      </c>
      <c r="S582" s="44" t="str">
        <f t="shared" si="134"/>
        <v>GROWTH</v>
      </c>
      <c r="T582" s="43">
        <v>499.5</v>
      </c>
      <c r="U582" s="46" t="str">
        <f t="shared" si="135"/>
        <v>Apr</v>
      </c>
      <c r="V582" s="42">
        <v>499.5</v>
      </c>
      <c r="W582" s="47">
        <f t="shared" si="136"/>
        <v>-13.5</v>
      </c>
      <c r="X582" s="48">
        <f t="shared" si="137"/>
        <v>-2.7027027027026973E-2</v>
      </c>
      <c r="Y582" s="47" t="str">
        <f t="shared" si="138"/>
        <v>DEGROWTH</v>
      </c>
      <c r="Z582" s="138">
        <v>0</v>
      </c>
      <c r="AA582" s="133"/>
      <c r="AB582" s="133" t="s">
        <v>121</v>
      </c>
      <c r="AC582" s="133" t="s">
        <v>1245</v>
      </c>
      <c r="AD582" s="27">
        <f t="shared" si="139"/>
        <v>0</v>
      </c>
    </row>
    <row r="583" spans="1:30" s="139" customFormat="1" ht="13.8">
      <c r="A583" s="133" t="s">
        <v>1245</v>
      </c>
      <c r="B583" s="134" t="s">
        <v>46</v>
      </c>
      <c r="C583" s="135" t="s">
        <v>1691</v>
      </c>
      <c r="D583" s="135">
        <v>1000000489</v>
      </c>
      <c r="E583" s="136" t="s">
        <v>1692</v>
      </c>
      <c r="F583" s="137">
        <v>43351</v>
      </c>
      <c r="G583" s="40" t="str">
        <f t="shared" si="126"/>
        <v>-</v>
      </c>
      <c r="H583" s="40"/>
      <c r="I583" s="41">
        <v>0</v>
      </c>
      <c r="J583" s="41">
        <f t="shared" si="127"/>
        <v>0</v>
      </c>
      <c r="K583" s="43">
        <v>0</v>
      </c>
      <c r="L583" s="43">
        <f t="shared" si="128"/>
        <v>0</v>
      </c>
      <c r="M583" s="43" t="str">
        <f t="shared" si="129"/>
        <v>-</v>
      </c>
      <c r="N583" s="42">
        <v>0</v>
      </c>
      <c r="O583" s="45" t="str">
        <f t="shared" si="130"/>
        <v>Mar</v>
      </c>
      <c r="P583" s="42">
        <f t="shared" si="131"/>
        <v>0</v>
      </c>
      <c r="Q583" s="44">
        <f t="shared" si="132"/>
        <v>0</v>
      </c>
      <c r="R583" s="45" t="str">
        <f t="shared" si="133"/>
        <v xml:space="preserve"> </v>
      </c>
      <c r="S583" s="44" t="b">
        <f t="shared" si="134"/>
        <v>0</v>
      </c>
      <c r="T583" s="43">
        <v>2.5</v>
      </c>
      <c r="U583" s="46" t="str">
        <f t="shared" si="135"/>
        <v>Apr</v>
      </c>
      <c r="V583" s="42">
        <v>2.5</v>
      </c>
      <c r="W583" s="47">
        <f t="shared" si="136"/>
        <v>-2.5</v>
      </c>
      <c r="X583" s="48">
        <f t="shared" si="137"/>
        <v>-1</v>
      </c>
      <c r="Y583" s="47" t="str">
        <f t="shared" si="138"/>
        <v>DEGROWTH</v>
      </c>
      <c r="Z583" s="138">
        <v>0</v>
      </c>
      <c r="AA583" s="133"/>
      <c r="AB583" s="133" t="s">
        <v>121</v>
      </c>
      <c r="AC583" s="133" t="s">
        <v>1245</v>
      </c>
      <c r="AD583" s="27">
        <f t="shared" si="139"/>
        <v>1</v>
      </c>
    </row>
    <row r="584" spans="1:30" s="139" customFormat="1" ht="13.8">
      <c r="A584" s="133" t="s">
        <v>1245</v>
      </c>
      <c r="B584" s="134" t="s">
        <v>3922</v>
      </c>
      <c r="C584" s="135" t="s">
        <v>1695</v>
      </c>
      <c r="D584" s="135">
        <v>1000000483</v>
      </c>
      <c r="E584" s="136" t="s">
        <v>1696</v>
      </c>
      <c r="F584" s="137">
        <v>43467</v>
      </c>
      <c r="G584" s="40" t="str">
        <f t="shared" si="126"/>
        <v>Targeted Dealer</v>
      </c>
      <c r="H584" s="40"/>
      <c r="I584" s="41">
        <v>1000</v>
      </c>
      <c r="J584" s="41">
        <f t="shared" si="127"/>
        <v>933.33333333333337</v>
      </c>
      <c r="K584" s="43">
        <v>920</v>
      </c>
      <c r="L584" s="43">
        <f t="shared" si="128"/>
        <v>80</v>
      </c>
      <c r="M584" s="43">
        <f t="shared" si="129"/>
        <v>98.571428571428569</v>
      </c>
      <c r="N584" s="42">
        <v>861.5</v>
      </c>
      <c r="O584" s="45" t="str">
        <f t="shared" si="130"/>
        <v>Mar</v>
      </c>
      <c r="P584" s="42">
        <f t="shared" si="131"/>
        <v>861.5</v>
      </c>
      <c r="Q584" s="44">
        <f t="shared" si="132"/>
        <v>58.5</v>
      </c>
      <c r="R584" s="45">
        <f t="shared" si="133"/>
        <v>6.7904817179338384E-2</v>
      </c>
      <c r="S584" s="44" t="str">
        <f t="shared" si="134"/>
        <v>GROWTH</v>
      </c>
      <c r="T584" s="43">
        <v>923.5</v>
      </c>
      <c r="U584" s="46" t="str">
        <f t="shared" si="135"/>
        <v>Apr</v>
      </c>
      <c r="V584" s="42">
        <v>923.5</v>
      </c>
      <c r="W584" s="47">
        <f t="shared" si="136"/>
        <v>-3.5</v>
      </c>
      <c r="X584" s="48">
        <f t="shared" si="137"/>
        <v>-3.7899296155928797E-3</v>
      </c>
      <c r="Y584" s="47" t="str">
        <f t="shared" si="138"/>
        <v>DEGROWTH</v>
      </c>
      <c r="Z584" s="138">
        <v>0</v>
      </c>
      <c r="AA584" s="133"/>
      <c r="AB584" s="133" t="s">
        <v>121</v>
      </c>
      <c r="AC584" s="133" t="s">
        <v>1245</v>
      </c>
      <c r="AD584" s="27">
        <f t="shared" si="139"/>
        <v>0</v>
      </c>
    </row>
    <row r="585" spans="1:30" s="139" customFormat="1" ht="13.8">
      <c r="A585" s="133" t="s">
        <v>1245</v>
      </c>
      <c r="B585" s="134" t="s">
        <v>46</v>
      </c>
      <c r="C585" s="135" t="s">
        <v>1699</v>
      </c>
      <c r="D585" s="135">
        <v>1000000948</v>
      </c>
      <c r="E585" s="136" t="s">
        <v>1700</v>
      </c>
      <c r="F585" s="137">
        <v>43556</v>
      </c>
      <c r="G585" s="40" t="str">
        <f t="shared" si="126"/>
        <v>Targeted Dealer</v>
      </c>
      <c r="H585" s="40"/>
      <c r="I585" s="41">
        <v>1800</v>
      </c>
      <c r="J585" s="41">
        <f t="shared" si="127"/>
        <v>1680</v>
      </c>
      <c r="K585" s="43">
        <v>2233.1999999999998</v>
      </c>
      <c r="L585" s="43">
        <f t="shared" si="128"/>
        <v>-433.19999999999982</v>
      </c>
      <c r="M585" s="43">
        <f t="shared" si="129"/>
        <v>132.92857142857142</v>
      </c>
      <c r="N585" s="42">
        <v>1537</v>
      </c>
      <c r="O585" s="45" t="str">
        <f t="shared" si="130"/>
        <v>Mar</v>
      </c>
      <c r="P585" s="42">
        <f t="shared" si="131"/>
        <v>1537</v>
      </c>
      <c r="Q585" s="44">
        <f t="shared" si="132"/>
        <v>696.19999999999982</v>
      </c>
      <c r="R585" s="45">
        <f t="shared" si="133"/>
        <v>0.45296031229668166</v>
      </c>
      <c r="S585" s="44" t="str">
        <f t="shared" si="134"/>
        <v>GROWTH</v>
      </c>
      <c r="T585" s="43">
        <v>1808</v>
      </c>
      <c r="U585" s="46" t="str">
        <f t="shared" si="135"/>
        <v>Apr</v>
      </c>
      <c r="V585" s="42">
        <v>1808</v>
      </c>
      <c r="W585" s="47">
        <f t="shared" si="136"/>
        <v>425.19999999999982</v>
      </c>
      <c r="X585" s="48">
        <f t="shared" si="137"/>
        <v>0.23517699115044244</v>
      </c>
      <c r="Y585" s="47" t="str">
        <f t="shared" si="138"/>
        <v>GROWTH</v>
      </c>
      <c r="Z585" s="138">
        <v>0</v>
      </c>
      <c r="AA585" s="133"/>
      <c r="AB585" s="133" t="s">
        <v>121</v>
      </c>
      <c r="AC585" s="133" t="s">
        <v>1245</v>
      </c>
      <c r="AD585" s="27">
        <f t="shared" si="139"/>
        <v>0</v>
      </c>
    </row>
    <row r="586" spans="1:30" s="139" customFormat="1" ht="13.8">
      <c r="A586" s="133" t="s">
        <v>1245</v>
      </c>
      <c r="B586" s="134" t="s">
        <v>46</v>
      </c>
      <c r="C586" s="135" t="s">
        <v>1701</v>
      </c>
      <c r="D586" s="135">
        <v>1000000942</v>
      </c>
      <c r="E586" s="136" t="s">
        <v>1702</v>
      </c>
      <c r="F586" s="137">
        <v>43606</v>
      </c>
      <c r="G586" s="40" t="str">
        <f t="shared" si="126"/>
        <v>Targeted Dealer</v>
      </c>
      <c r="H586" s="40"/>
      <c r="I586" s="41">
        <v>100</v>
      </c>
      <c r="J586" s="41">
        <f t="shared" si="127"/>
        <v>93.333333333333343</v>
      </c>
      <c r="K586" s="43">
        <v>25</v>
      </c>
      <c r="L586" s="43">
        <f t="shared" si="128"/>
        <v>75</v>
      </c>
      <c r="M586" s="43">
        <f t="shared" si="129"/>
        <v>26.785714285714281</v>
      </c>
      <c r="N586" s="42">
        <v>30</v>
      </c>
      <c r="O586" s="45" t="str">
        <f t="shared" si="130"/>
        <v>Mar</v>
      </c>
      <c r="P586" s="42">
        <f t="shared" si="131"/>
        <v>30</v>
      </c>
      <c r="Q586" s="44">
        <f t="shared" si="132"/>
        <v>-5</v>
      </c>
      <c r="R586" s="45">
        <f t="shared" si="133"/>
        <v>-0.16666666666666663</v>
      </c>
      <c r="S586" s="44" t="str">
        <f t="shared" si="134"/>
        <v>DEGROWTH</v>
      </c>
      <c r="T586" s="43">
        <v>99.5</v>
      </c>
      <c r="U586" s="46" t="str">
        <f t="shared" si="135"/>
        <v>Apr</v>
      </c>
      <c r="V586" s="42">
        <v>99.5</v>
      </c>
      <c r="W586" s="47">
        <f t="shared" si="136"/>
        <v>-74.5</v>
      </c>
      <c r="X586" s="48">
        <f t="shared" si="137"/>
        <v>-0.74874371859296485</v>
      </c>
      <c r="Y586" s="47" t="str">
        <f t="shared" si="138"/>
        <v>DEGROWTH</v>
      </c>
      <c r="Z586" s="138">
        <v>0</v>
      </c>
      <c r="AA586" s="133"/>
      <c r="AB586" s="133" t="s">
        <v>121</v>
      </c>
      <c r="AC586" s="133" t="s">
        <v>1245</v>
      </c>
      <c r="AD586" s="27">
        <f t="shared" si="139"/>
        <v>0</v>
      </c>
    </row>
    <row r="587" spans="1:30" s="139" customFormat="1" ht="13.8">
      <c r="A587" s="133" t="s">
        <v>1245</v>
      </c>
      <c r="B587" s="134" t="s">
        <v>46</v>
      </c>
      <c r="C587" s="135" t="s">
        <v>1705</v>
      </c>
      <c r="D587" s="135">
        <v>1000000935</v>
      </c>
      <c r="E587" s="136" t="s">
        <v>1706</v>
      </c>
      <c r="F587" s="137">
        <v>43715</v>
      </c>
      <c r="G587" s="40" t="str">
        <f t="shared" si="126"/>
        <v>Targeted Dealer</v>
      </c>
      <c r="H587" s="40"/>
      <c r="I587" s="41">
        <v>25</v>
      </c>
      <c r="J587" s="41">
        <f t="shared" si="127"/>
        <v>23.333333333333336</v>
      </c>
      <c r="K587" s="43">
        <v>25</v>
      </c>
      <c r="L587" s="43">
        <f t="shared" si="128"/>
        <v>0</v>
      </c>
      <c r="M587" s="43">
        <f t="shared" si="129"/>
        <v>107.14285714285712</v>
      </c>
      <c r="N587" s="42">
        <v>25</v>
      </c>
      <c r="O587" s="45" t="str">
        <f t="shared" si="130"/>
        <v>Mar</v>
      </c>
      <c r="P587" s="42">
        <f t="shared" si="131"/>
        <v>25</v>
      </c>
      <c r="Q587" s="44">
        <f t="shared" si="132"/>
        <v>0</v>
      </c>
      <c r="R587" s="45">
        <f t="shared" si="133"/>
        <v>0</v>
      </c>
      <c r="S587" s="44" t="str">
        <f t="shared" si="134"/>
        <v>GROWTH</v>
      </c>
      <c r="T587" s="43">
        <v>25</v>
      </c>
      <c r="U587" s="46" t="str">
        <f t="shared" si="135"/>
        <v>Apr</v>
      </c>
      <c r="V587" s="42">
        <v>25</v>
      </c>
      <c r="W587" s="47">
        <f t="shared" si="136"/>
        <v>0</v>
      </c>
      <c r="X587" s="48">
        <f t="shared" si="137"/>
        <v>0</v>
      </c>
      <c r="Y587" s="47" t="str">
        <f t="shared" si="138"/>
        <v>GROWTH</v>
      </c>
      <c r="Z587" s="138">
        <v>0</v>
      </c>
      <c r="AA587" s="133"/>
      <c r="AB587" s="133" t="s">
        <v>121</v>
      </c>
      <c r="AC587" s="133" t="s">
        <v>1245</v>
      </c>
      <c r="AD587" s="27">
        <f t="shared" si="139"/>
        <v>0</v>
      </c>
    </row>
    <row r="588" spans="1:30" s="139" customFormat="1" ht="13.8">
      <c r="A588" s="133" t="s">
        <v>1245</v>
      </c>
      <c r="B588" s="134" t="s">
        <v>3922</v>
      </c>
      <c r="C588" s="135" t="s">
        <v>1707</v>
      </c>
      <c r="D588" s="135">
        <v>1000000953</v>
      </c>
      <c r="E588" s="136" t="s">
        <v>1708</v>
      </c>
      <c r="F588" s="137">
        <v>43715</v>
      </c>
      <c r="G588" s="40" t="str">
        <f t="shared" si="126"/>
        <v>Targeted Dealer</v>
      </c>
      <c r="H588" s="40"/>
      <c r="I588" s="41">
        <v>700</v>
      </c>
      <c r="J588" s="41">
        <f t="shared" si="127"/>
        <v>653.33333333333326</v>
      </c>
      <c r="K588" s="43">
        <v>421</v>
      </c>
      <c r="L588" s="43">
        <f t="shared" si="128"/>
        <v>279</v>
      </c>
      <c r="M588" s="43">
        <f t="shared" si="129"/>
        <v>64.438775510204096</v>
      </c>
      <c r="N588" s="42">
        <v>848.5</v>
      </c>
      <c r="O588" s="45" t="str">
        <f t="shared" si="130"/>
        <v>Mar</v>
      </c>
      <c r="P588" s="42">
        <f t="shared" si="131"/>
        <v>848.5</v>
      </c>
      <c r="Q588" s="44">
        <f t="shared" si="132"/>
        <v>-427.5</v>
      </c>
      <c r="R588" s="45">
        <f t="shared" si="133"/>
        <v>-0.50383028874484381</v>
      </c>
      <c r="S588" s="44" t="str">
        <f t="shared" si="134"/>
        <v>DEGROWTH</v>
      </c>
      <c r="T588" s="43">
        <v>549</v>
      </c>
      <c r="U588" s="46" t="str">
        <f t="shared" si="135"/>
        <v>Apr</v>
      </c>
      <c r="V588" s="42">
        <v>549</v>
      </c>
      <c r="W588" s="47">
        <f t="shared" si="136"/>
        <v>-128</v>
      </c>
      <c r="X588" s="48">
        <f t="shared" si="137"/>
        <v>-0.2331511839708561</v>
      </c>
      <c r="Y588" s="47" t="str">
        <f t="shared" si="138"/>
        <v>DEGROWTH</v>
      </c>
      <c r="Z588" s="138">
        <v>0</v>
      </c>
      <c r="AA588" s="133"/>
      <c r="AB588" s="133" t="s">
        <v>121</v>
      </c>
      <c r="AC588" s="133" t="s">
        <v>1245</v>
      </c>
      <c r="AD588" s="27">
        <f t="shared" si="139"/>
        <v>0</v>
      </c>
    </row>
    <row r="589" spans="1:30" s="139" customFormat="1" ht="13.8">
      <c r="A589" s="133" t="s">
        <v>1245</v>
      </c>
      <c r="B589" s="134" t="s">
        <v>3922</v>
      </c>
      <c r="C589" s="135" t="s">
        <v>1709</v>
      </c>
      <c r="D589" s="135">
        <v>1000000943</v>
      </c>
      <c r="E589" s="136" t="s">
        <v>1710</v>
      </c>
      <c r="F589" s="137">
        <v>43717</v>
      </c>
      <c r="G589" s="40" t="str">
        <f t="shared" si="126"/>
        <v>Targeted Dealer</v>
      </c>
      <c r="H589" s="40"/>
      <c r="I589" s="41">
        <v>25</v>
      </c>
      <c r="J589" s="41">
        <f t="shared" si="127"/>
        <v>23.333333333333336</v>
      </c>
      <c r="K589" s="43">
        <v>13</v>
      </c>
      <c r="L589" s="43">
        <f t="shared" si="128"/>
        <v>12</v>
      </c>
      <c r="M589" s="43">
        <f t="shared" si="129"/>
        <v>55.714285714285708</v>
      </c>
      <c r="N589" s="42">
        <v>0</v>
      </c>
      <c r="O589" s="45" t="str">
        <f t="shared" si="130"/>
        <v>Mar</v>
      </c>
      <c r="P589" s="42">
        <f t="shared" si="131"/>
        <v>0</v>
      </c>
      <c r="Q589" s="44">
        <f t="shared" si="132"/>
        <v>13</v>
      </c>
      <c r="R589" s="45" t="str">
        <f t="shared" si="133"/>
        <v xml:space="preserve"> </v>
      </c>
      <c r="S589" s="44" t="b">
        <f t="shared" si="134"/>
        <v>0</v>
      </c>
      <c r="T589" s="43">
        <v>26</v>
      </c>
      <c r="U589" s="46" t="str">
        <f t="shared" si="135"/>
        <v>Apr</v>
      </c>
      <c r="V589" s="42">
        <v>26</v>
      </c>
      <c r="W589" s="47">
        <f t="shared" si="136"/>
        <v>-13</v>
      </c>
      <c r="X589" s="48">
        <f t="shared" si="137"/>
        <v>-0.5</v>
      </c>
      <c r="Y589" s="47" t="str">
        <f t="shared" si="138"/>
        <v>DEGROWTH</v>
      </c>
      <c r="Z589" s="138">
        <v>0</v>
      </c>
      <c r="AA589" s="133"/>
      <c r="AB589" s="133" t="s">
        <v>121</v>
      </c>
      <c r="AC589" s="133" t="s">
        <v>1245</v>
      </c>
      <c r="AD589" s="27">
        <f t="shared" si="139"/>
        <v>0</v>
      </c>
    </row>
    <row r="590" spans="1:30" s="139" customFormat="1" ht="13.8">
      <c r="A590" s="133" t="s">
        <v>1245</v>
      </c>
      <c r="B590" s="134" t="s">
        <v>46</v>
      </c>
      <c r="C590" s="135" t="s">
        <v>1711</v>
      </c>
      <c r="D590" s="135">
        <v>1000000946</v>
      </c>
      <c r="E590" s="136" t="s">
        <v>1712</v>
      </c>
      <c r="F590" s="137">
        <v>43755</v>
      </c>
      <c r="G590" s="40" t="str">
        <f t="shared" si="126"/>
        <v>Targeted Dealer</v>
      </c>
      <c r="H590" s="40"/>
      <c r="I590" s="41">
        <v>25</v>
      </c>
      <c r="J590" s="41">
        <f t="shared" si="127"/>
        <v>23.333333333333336</v>
      </c>
      <c r="K590" s="43">
        <v>25</v>
      </c>
      <c r="L590" s="43">
        <f t="shared" si="128"/>
        <v>0</v>
      </c>
      <c r="M590" s="43">
        <f t="shared" si="129"/>
        <v>107.14285714285712</v>
      </c>
      <c r="N590" s="42">
        <v>0</v>
      </c>
      <c r="O590" s="45" t="str">
        <f t="shared" si="130"/>
        <v>Mar</v>
      </c>
      <c r="P590" s="42">
        <f t="shared" si="131"/>
        <v>0</v>
      </c>
      <c r="Q590" s="44">
        <f t="shared" si="132"/>
        <v>25</v>
      </c>
      <c r="R590" s="45" t="str">
        <f t="shared" si="133"/>
        <v xml:space="preserve"> </v>
      </c>
      <c r="S590" s="44" t="b">
        <f t="shared" si="134"/>
        <v>0</v>
      </c>
      <c r="T590" s="43">
        <v>25</v>
      </c>
      <c r="U590" s="46" t="str">
        <f t="shared" si="135"/>
        <v>Apr</v>
      </c>
      <c r="V590" s="42">
        <v>25</v>
      </c>
      <c r="W590" s="47">
        <f t="shared" si="136"/>
        <v>0</v>
      </c>
      <c r="X590" s="48">
        <f t="shared" si="137"/>
        <v>0</v>
      </c>
      <c r="Y590" s="47" t="str">
        <f t="shared" si="138"/>
        <v>GROWTH</v>
      </c>
      <c r="Z590" s="138">
        <v>0</v>
      </c>
      <c r="AA590" s="133"/>
      <c r="AB590" s="133" t="s">
        <v>121</v>
      </c>
      <c r="AC590" s="133" t="s">
        <v>1245</v>
      </c>
      <c r="AD590" s="27">
        <f t="shared" si="139"/>
        <v>0</v>
      </c>
    </row>
    <row r="591" spans="1:30" s="139" customFormat="1" ht="13.8">
      <c r="A591" s="133" t="s">
        <v>1245</v>
      </c>
      <c r="B591" s="134" t="s">
        <v>3922</v>
      </c>
      <c r="C591" s="135" t="s">
        <v>1713</v>
      </c>
      <c r="D591" s="135">
        <v>1000000940</v>
      </c>
      <c r="E591" s="136" t="s">
        <v>1714</v>
      </c>
      <c r="F591" s="137">
        <v>43777</v>
      </c>
      <c r="G591" s="40" t="str">
        <f t="shared" si="126"/>
        <v>Targeted Dealer</v>
      </c>
      <c r="H591" s="40"/>
      <c r="I591" s="41">
        <v>760</v>
      </c>
      <c r="J591" s="41">
        <f t="shared" si="127"/>
        <v>709.33333333333326</v>
      </c>
      <c r="K591" s="43">
        <v>797</v>
      </c>
      <c r="L591" s="43">
        <f t="shared" si="128"/>
        <v>-37</v>
      </c>
      <c r="M591" s="43">
        <f t="shared" si="129"/>
        <v>112.35902255639098</v>
      </c>
      <c r="N591" s="42">
        <v>616</v>
      </c>
      <c r="O591" s="45" t="str">
        <f t="shared" si="130"/>
        <v>Mar</v>
      </c>
      <c r="P591" s="42">
        <f t="shared" si="131"/>
        <v>616</v>
      </c>
      <c r="Q591" s="44">
        <f t="shared" si="132"/>
        <v>181</v>
      </c>
      <c r="R591" s="45">
        <f t="shared" si="133"/>
        <v>0.29383116883116878</v>
      </c>
      <c r="S591" s="44" t="str">
        <f t="shared" si="134"/>
        <v>GROWTH</v>
      </c>
      <c r="T591" s="43">
        <v>870</v>
      </c>
      <c r="U591" s="46" t="str">
        <f t="shared" si="135"/>
        <v>Apr</v>
      </c>
      <c r="V591" s="42">
        <v>870</v>
      </c>
      <c r="W591" s="47">
        <f t="shared" si="136"/>
        <v>-73</v>
      </c>
      <c r="X591" s="48">
        <f t="shared" si="137"/>
        <v>-8.3908045977011514E-2</v>
      </c>
      <c r="Y591" s="47" t="str">
        <f t="shared" si="138"/>
        <v>DEGROWTH</v>
      </c>
      <c r="Z591" s="138">
        <v>0</v>
      </c>
      <c r="AA591" s="133"/>
      <c r="AB591" s="133" t="s">
        <v>121</v>
      </c>
      <c r="AC591" s="133" t="s">
        <v>1245</v>
      </c>
      <c r="AD591" s="27">
        <f t="shared" si="139"/>
        <v>0</v>
      </c>
    </row>
    <row r="592" spans="1:30" s="139" customFormat="1" ht="13.8">
      <c r="A592" s="133" t="s">
        <v>1245</v>
      </c>
      <c r="B592" s="134" t="s">
        <v>3922</v>
      </c>
      <c r="C592" s="135" t="s">
        <v>1721</v>
      </c>
      <c r="D592" s="135">
        <v>1000000936</v>
      </c>
      <c r="E592" s="136" t="s">
        <v>1722</v>
      </c>
      <c r="F592" s="137">
        <v>43862</v>
      </c>
      <c r="G592" s="40" t="str">
        <f t="shared" si="126"/>
        <v>Targeted Dealer</v>
      </c>
      <c r="H592" s="40"/>
      <c r="I592" s="41">
        <v>25</v>
      </c>
      <c r="J592" s="41">
        <f t="shared" si="127"/>
        <v>23.333333333333336</v>
      </c>
      <c r="K592" s="43">
        <v>25</v>
      </c>
      <c r="L592" s="43">
        <f t="shared" si="128"/>
        <v>0</v>
      </c>
      <c r="M592" s="43">
        <f t="shared" si="129"/>
        <v>107.14285714285712</v>
      </c>
      <c r="N592" s="42">
        <v>26</v>
      </c>
      <c r="O592" s="45" t="str">
        <f t="shared" si="130"/>
        <v>Mar</v>
      </c>
      <c r="P592" s="42">
        <f t="shared" si="131"/>
        <v>26</v>
      </c>
      <c r="Q592" s="44">
        <f t="shared" si="132"/>
        <v>-1</v>
      </c>
      <c r="R592" s="45">
        <f t="shared" si="133"/>
        <v>-3.8461538461538436E-2</v>
      </c>
      <c r="S592" s="44" t="str">
        <f t="shared" si="134"/>
        <v>DEGROWTH</v>
      </c>
      <c r="T592" s="43">
        <v>13</v>
      </c>
      <c r="U592" s="46" t="str">
        <f t="shared" si="135"/>
        <v>Apr</v>
      </c>
      <c r="V592" s="42">
        <v>13</v>
      </c>
      <c r="W592" s="47">
        <f t="shared" si="136"/>
        <v>12</v>
      </c>
      <c r="X592" s="48">
        <f t="shared" si="137"/>
        <v>0.92307692307692313</v>
      </c>
      <c r="Y592" s="47" t="str">
        <f t="shared" si="138"/>
        <v>GROWTH</v>
      </c>
      <c r="Z592" s="138">
        <v>0</v>
      </c>
      <c r="AA592" s="133"/>
      <c r="AB592" s="133" t="s">
        <v>121</v>
      </c>
      <c r="AC592" s="133" t="s">
        <v>1245</v>
      </c>
      <c r="AD592" s="27">
        <f t="shared" si="139"/>
        <v>0</v>
      </c>
    </row>
    <row r="593" spans="1:30" s="139" customFormat="1" ht="13.8">
      <c r="A593" s="133" t="s">
        <v>1245</v>
      </c>
      <c r="B593" s="134" t="s">
        <v>46</v>
      </c>
      <c r="C593" s="135" t="s">
        <v>1725</v>
      </c>
      <c r="D593" s="135">
        <v>1000000945</v>
      </c>
      <c r="E593" s="136" t="s">
        <v>1726</v>
      </c>
      <c r="F593" s="137">
        <v>44153</v>
      </c>
      <c r="G593" s="40" t="str">
        <f t="shared" si="126"/>
        <v>Targeted Dealer</v>
      </c>
      <c r="H593" s="40"/>
      <c r="I593" s="41">
        <v>25</v>
      </c>
      <c r="J593" s="41">
        <f t="shared" si="127"/>
        <v>23.333333333333336</v>
      </c>
      <c r="K593" s="43">
        <v>25</v>
      </c>
      <c r="L593" s="43">
        <f t="shared" si="128"/>
        <v>0</v>
      </c>
      <c r="M593" s="43">
        <f t="shared" si="129"/>
        <v>107.14285714285712</v>
      </c>
      <c r="N593" s="42">
        <v>25</v>
      </c>
      <c r="O593" s="45" t="str">
        <f t="shared" si="130"/>
        <v>Mar</v>
      </c>
      <c r="P593" s="42">
        <f t="shared" si="131"/>
        <v>25</v>
      </c>
      <c r="Q593" s="44">
        <f t="shared" si="132"/>
        <v>0</v>
      </c>
      <c r="R593" s="45">
        <f t="shared" si="133"/>
        <v>0</v>
      </c>
      <c r="S593" s="44" t="str">
        <f t="shared" si="134"/>
        <v>GROWTH</v>
      </c>
      <c r="T593" s="43">
        <v>25</v>
      </c>
      <c r="U593" s="46" t="str">
        <f t="shared" si="135"/>
        <v>Apr</v>
      </c>
      <c r="V593" s="42">
        <v>25</v>
      </c>
      <c r="W593" s="47">
        <f t="shared" si="136"/>
        <v>0</v>
      </c>
      <c r="X593" s="48">
        <f t="shared" si="137"/>
        <v>0</v>
      </c>
      <c r="Y593" s="47" t="str">
        <f t="shared" si="138"/>
        <v>GROWTH</v>
      </c>
      <c r="Z593" s="138">
        <v>0</v>
      </c>
      <c r="AA593" s="133"/>
      <c r="AB593" s="133" t="s">
        <v>121</v>
      </c>
      <c r="AC593" s="133" t="s">
        <v>1245</v>
      </c>
      <c r="AD593" s="27">
        <f t="shared" si="139"/>
        <v>0</v>
      </c>
    </row>
    <row r="594" spans="1:30" s="139" customFormat="1" ht="13.8">
      <c r="A594" s="133" t="s">
        <v>1245</v>
      </c>
      <c r="B594" s="134" t="s">
        <v>3922</v>
      </c>
      <c r="C594" s="135" t="s">
        <v>1729</v>
      </c>
      <c r="D594" s="135">
        <v>1000000962</v>
      </c>
      <c r="E594" s="136" t="s">
        <v>1730</v>
      </c>
      <c r="F594" s="137">
        <v>44201</v>
      </c>
      <c r="G594" s="40" t="str">
        <f t="shared" si="126"/>
        <v>Targeted Dealer</v>
      </c>
      <c r="H594" s="40"/>
      <c r="I594" s="41">
        <v>645</v>
      </c>
      <c r="J594" s="41">
        <f t="shared" si="127"/>
        <v>602</v>
      </c>
      <c r="K594" s="43">
        <v>805</v>
      </c>
      <c r="L594" s="43">
        <f t="shared" si="128"/>
        <v>-160</v>
      </c>
      <c r="M594" s="43">
        <f t="shared" si="129"/>
        <v>133.72093023255815</v>
      </c>
      <c r="N594" s="42">
        <v>530</v>
      </c>
      <c r="O594" s="45" t="str">
        <f t="shared" si="130"/>
        <v>Mar</v>
      </c>
      <c r="P594" s="42">
        <f t="shared" si="131"/>
        <v>530</v>
      </c>
      <c r="Q594" s="44">
        <f t="shared" si="132"/>
        <v>275</v>
      </c>
      <c r="R594" s="45">
        <f t="shared" si="133"/>
        <v>0.51886792452830188</v>
      </c>
      <c r="S594" s="44" t="str">
        <f t="shared" si="134"/>
        <v>GROWTH</v>
      </c>
      <c r="T594" s="43">
        <v>545</v>
      </c>
      <c r="U594" s="46" t="str">
        <f t="shared" si="135"/>
        <v>Apr</v>
      </c>
      <c r="V594" s="42">
        <v>545</v>
      </c>
      <c r="W594" s="47">
        <f t="shared" si="136"/>
        <v>260</v>
      </c>
      <c r="X594" s="48">
        <f t="shared" si="137"/>
        <v>0.47706422018348627</v>
      </c>
      <c r="Y594" s="47" t="str">
        <f t="shared" si="138"/>
        <v>GROWTH</v>
      </c>
      <c r="Z594" s="138">
        <v>0</v>
      </c>
      <c r="AA594" s="133"/>
      <c r="AB594" s="133" t="s">
        <v>121</v>
      </c>
      <c r="AC594" s="133" t="s">
        <v>1245</v>
      </c>
      <c r="AD594" s="27">
        <f t="shared" si="139"/>
        <v>0</v>
      </c>
    </row>
    <row r="595" spans="1:30" s="139" customFormat="1" ht="13.8">
      <c r="A595" s="133" t="s">
        <v>1245</v>
      </c>
      <c r="B595" s="134" t="s">
        <v>46</v>
      </c>
      <c r="C595" s="135" t="s">
        <v>1731</v>
      </c>
      <c r="D595" s="135">
        <v>1000000944</v>
      </c>
      <c r="E595" s="136" t="s">
        <v>1732</v>
      </c>
      <c r="F595" s="137">
        <v>44380</v>
      </c>
      <c r="G595" s="40" t="str">
        <f t="shared" si="126"/>
        <v>Targeted Dealer</v>
      </c>
      <c r="H595" s="40"/>
      <c r="I595" s="41">
        <v>50</v>
      </c>
      <c r="J595" s="41">
        <f t="shared" si="127"/>
        <v>46.666666666666671</v>
      </c>
      <c r="K595" s="43">
        <v>25</v>
      </c>
      <c r="L595" s="43">
        <f t="shared" si="128"/>
        <v>25</v>
      </c>
      <c r="M595" s="43">
        <f t="shared" si="129"/>
        <v>53.571428571428562</v>
      </c>
      <c r="N595" s="42">
        <v>24.5</v>
      </c>
      <c r="O595" s="45" t="str">
        <f t="shared" si="130"/>
        <v>Mar</v>
      </c>
      <c r="P595" s="42">
        <f t="shared" si="131"/>
        <v>24.5</v>
      </c>
      <c r="Q595" s="44">
        <f t="shared" si="132"/>
        <v>0.5</v>
      </c>
      <c r="R595" s="45">
        <f t="shared" si="133"/>
        <v>2.0408163265306145E-2</v>
      </c>
      <c r="S595" s="44" t="str">
        <f t="shared" si="134"/>
        <v>GROWTH</v>
      </c>
      <c r="T595" s="43">
        <v>100</v>
      </c>
      <c r="U595" s="46" t="str">
        <f t="shared" si="135"/>
        <v>Apr</v>
      </c>
      <c r="V595" s="42">
        <v>100</v>
      </c>
      <c r="W595" s="47">
        <f t="shared" si="136"/>
        <v>-75</v>
      </c>
      <c r="X595" s="48">
        <f t="shared" si="137"/>
        <v>-0.75</v>
      </c>
      <c r="Y595" s="47" t="str">
        <f t="shared" si="138"/>
        <v>DEGROWTH</v>
      </c>
      <c r="Z595" s="138">
        <v>0</v>
      </c>
      <c r="AA595" s="133"/>
      <c r="AB595" s="133" t="s">
        <v>121</v>
      </c>
      <c r="AC595" s="133" t="s">
        <v>1245</v>
      </c>
      <c r="AD595" s="27">
        <f t="shared" si="139"/>
        <v>0</v>
      </c>
    </row>
    <row r="596" spans="1:30" s="139" customFormat="1" ht="13.8">
      <c r="A596" s="133" t="s">
        <v>1245</v>
      </c>
      <c r="B596" s="134" t="s">
        <v>3922</v>
      </c>
      <c r="C596" s="135" t="s">
        <v>1733</v>
      </c>
      <c r="D596" s="135">
        <v>1000000950</v>
      </c>
      <c r="E596" s="136" t="s">
        <v>1734</v>
      </c>
      <c r="F596" s="137">
        <v>44481</v>
      </c>
      <c r="G596" s="40" t="str">
        <f t="shared" si="126"/>
        <v>-</v>
      </c>
      <c r="H596" s="40"/>
      <c r="I596" s="41">
        <v>0</v>
      </c>
      <c r="J596" s="41">
        <f t="shared" si="127"/>
        <v>0</v>
      </c>
      <c r="K596" s="43">
        <v>0</v>
      </c>
      <c r="L596" s="43">
        <f t="shared" si="128"/>
        <v>0</v>
      </c>
      <c r="M596" s="43" t="str">
        <f t="shared" si="129"/>
        <v>-</v>
      </c>
      <c r="N596" s="42">
        <v>0</v>
      </c>
      <c r="O596" s="45" t="str">
        <f t="shared" si="130"/>
        <v>Mar</v>
      </c>
      <c r="P596" s="42">
        <f t="shared" si="131"/>
        <v>0</v>
      </c>
      <c r="Q596" s="44">
        <f t="shared" si="132"/>
        <v>0</v>
      </c>
      <c r="R596" s="45" t="str">
        <f t="shared" si="133"/>
        <v xml:space="preserve"> </v>
      </c>
      <c r="S596" s="44" t="b">
        <f t="shared" si="134"/>
        <v>0</v>
      </c>
      <c r="T596" s="43">
        <v>25</v>
      </c>
      <c r="U596" s="46" t="str">
        <f t="shared" si="135"/>
        <v>Apr</v>
      </c>
      <c r="V596" s="42">
        <v>25</v>
      </c>
      <c r="W596" s="47">
        <f t="shared" si="136"/>
        <v>-25</v>
      </c>
      <c r="X596" s="48">
        <f t="shared" si="137"/>
        <v>-1</v>
      </c>
      <c r="Y596" s="47" t="str">
        <f t="shared" si="138"/>
        <v>DEGROWTH</v>
      </c>
      <c r="Z596" s="138">
        <v>0</v>
      </c>
      <c r="AA596" s="133"/>
      <c r="AB596" s="133" t="s">
        <v>121</v>
      </c>
      <c r="AC596" s="133" t="s">
        <v>1245</v>
      </c>
      <c r="AD596" s="27">
        <f t="shared" si="139"/>
        <v>1</v>
      </c>
    </row>
    <row r="597" spans="1:30" s="139" customFormat="1" ht="13.8">
      <c r="A597" s="133" t="s">
        <v>1245</v>
      </c>
      <c r="B597" s="134" t="s">
        <v>3922</v>
      </c>
      <c r="C597" s="135" t="s">
        <v>1735</v>
      </c>
      <c r="D597" s="135">
        <v>1000002627</v>
      </c>
      <c r="E597" s="136" t="s">
        <v>1736</v>
      </c>
      <c r="F597" s="137">
        <v>44643</v>
      </c>
      <c r="G597" s="40" t="str">
        <f t="shared" si="126"/>
        <v>Targeted Dealer</v>
      </c>
      <c r="H597" s="40"/>
      <c r="I597" s="41">
        <v>270</v>
      </c>
      <c r="J597" s="41">
        <f t="shared" si="127"/>
        <v>252</v>
      </c>
      <c r="K597" s="43">
        <v>335</v>
      </c>
      <c r="L597" s="43">
        <f t="shared" si="128"/>
        <v>-65</v>
      </c>
      <c r="M597" s="43">
        <f t="shared" si="129"/>
        <v>132.93650793650792</v>
      </c>
      <c r="N597" s="42">
        <v>270</v>
      </c>
      <c r="O597" s="45" t="str">
        <f t="shared" si="130"/>
        <v>Mar</v>
      </c>
      <c r="P597" s="42">
        <f t="shared" si="131"/>
        <v>270</v>
      </c>
      <c r="Q597" s="44">
        <f t="shared" si="132"/>
        <v>65</v>
      </c>
      <c r="R597" s="45">
        <f t="shared" si="133"/>
        <v>0.2407407407407407</v>
      </c>
      <c r="S597" s="44" t="str">
        <f t="shared" si="134"/>
        <v>GROWTH</v>
      </c>
      <c r="T597" s="43">
        <v>115</v>
      </c>
      <c r="U597" s="46" t="str">
        <f t="shared" si="135"/>
        <v>Apr</v>
      </c>
      <c r="V597" s="42">
        <v>115</v>
      </c>
      <c r="W597" s="47">
        <f t="shared" si="136"/>
        <v>220</v>
      </c>
      <c r="X597" s="48">
        <f t="shared" si="137"/>
        <v>1.9130434782608696</v>
      </c>
      <c r="Y597" s="47" t="str">
        <f t="shared" si="138"/>
        <v>GROWTH</v>
      </c>
      <c r="Z597" s="138">
        <v>0</v>
      </c>
      <c r="AA597" s="133"/>
      <c r="AB597" s="133" t="s">
        <v>121</v>
      </c>
      <c r="AC597" s="133" t="s">
        <v>1245</v>
      </c>
      <c r="AD597" s="27">
        <f t="shared" si="139"/>
        <v>0</v>
      </c>
    </row>
    <row r="598" spans="1:30" s="139" customFormat="1" ht="13.8">
      <c r="A598" s="133" t="s">
        <v>1245</v>
      </c>
      <c r="B598" s="134" t="s">
        <v>3922</v>
      </c>
      <c r="C598" s="135" t="s">
        <v>1737</v>
      </c>
      <c r="D598" s="135">
        <v>1000002762</v>
      </c>
      <c r="E598" s="140" t="s">
        <v>1738</v>
      </c>
      <c r="F598" s="137">
        <v>44707</v>
      </c>
      <c r="G598" s="40" t="str">
        <f t="shared" si="126"/>
        <v>Targeted Dealer</v>
      </c>
      <c r="H598" s="40"/>
      <c r="I598" s="41">
        <v>30</v>
      </c>
      <c r="J598" s="41">
        <f t="shared" si="127"/>
        <v>28</v>
      </c>
      <c r="K598" s="43">
        <v>0</v>
      </c>
      <c r="L598" s="43">
        <f t="shared" si="128"/>
        <v>30</v>
      </c>
      <c r="M598" s="43">
        <f t="shared" si="129"/>
        <v>0</v>
      </c>
      <c r="N598" s="42">
        <v>0</v>
      </c>
      <c r="O598" s="45" t="str">
        <f t="shared" si="130"/>
        <v>Mar</v>
      </c>
      <c r="P598" s="42">
        <f t="shared" si="131"/>
        <v>0</v>
      </c>
      <c r="Q598" s="44">
        <f t="shared" si="132"/>
        <v>0</v>
      </c>
      <c r="R598" s="45" t="str">
        <f t="shared" si="133"/>
        <v xml:space="preserve"> </v>
      </c>
      <c r="S598" s="44" t="b">
        <f t="shared" si="134"/>
        <v>0</v>
      </c>
      <c r="T598" s="43">
        <v>25</v>
      </c>
      <c r="U598" s="46" t="str">
        <f t="shared" si="135"/>
        <v>Apr</v>
      </c>
      <c r="V598" s="42">
        <v>25</v>
      </c>
      <c r="W598" s="47">
        <f t="shared" si="136"/>
        <v>-25</v>
      </c>
      <c r="X598" s="48">
        <f t="shared" si="137"/>
        <v>-1</v>
      </c>
      <c r="Y598" s="47" t="str">
        <f t="shared" si="138"/>
        <v>DEGROWTH</v>
      </c>
      <c r="Z598" s="138">
        <v>0</v>
      </c>
      <c r="AA598" s="133"/>
      <c r="AB598" s="133" t="s">
        <v>121</v>
      </c>
      <c r="AC598" s="133" t="s">
        <v>1245</v>
      </c>
      <c r="AD598" s="27">
        <f t="shared" si="139"/>
        <v>1</v>
      </c>
    </row>
    <row r="599" spans="1:30" s="139" customFormat="1" ht="13.8">
      <c r="A599" s="133" t="s">
        <v>1245</v>
      </c>
      <c r="B599" s="134" t="s">
        <v>46</v>
      </c>
      <c r="C599" s="135" t="s">
        <v>1741</v>
      </c>
      <c r="D599" s="135">
        <v>1000002813</v>
      </c>
      <c r="E599" s="140" t="s">
        <v>1742</v>
      </c>
      <c r="F599" s="137">
        <v>44721</v>
      </c>
      <c r="G599" s="40" t="str">
        <f t="shared" si="126"/>
        <v>Targeted Dealer</v>
      </c>
      <c r="H599" s="40"/>
      <c r="I599" s="41">
        <v>250</v>
      </c>
      <c r="J599" s="41">
        <f t="shared" si="127"/>
        <v>233.33333333333334</v>
      </c>
      <c r="K599" s="43">
        <v>250</v>
      </c>
      <c r="L599" s="43">
        <f t="shared" si="128"/>
        <v>0</v>
      </c>
      <c r="M599" s="43">
        <f t="shared" si="129"/>
        <v>107.14285714285714</v>
      </c>
      <c r="N599" s="42">
        <v>210</v>
      </c>
      <c r="O599" s="45" t="str">
        <f t="shared" si="130"/>
        <v>Mar</v>
      </c>
      <c r="P599" s="42">
        <f t="shared" si="131"/>
        <v>210</v>
      </c>
      <c r="Q599" s="44">
        <f t="shared" si="132"/>
        <v>40</v>
      </c>
      <c r="R599" s="45">
        <f t="shared" si="133"/>
        <v>0.19047619047619047</v>
      </c>
      <c r="S599" s="44" t="str">
        <f t="shared" si="134"/>
        <v>GROWTH</v>
      </c>
      <c r="T599" s="43">
        <v>250</v>
      </c>
      <c r="U599" s="46" t="str">
        <f t="shared" si="135"/>
        <v>Apr</v>
      </c>
      <c r="V599" s="42">
        <v>250</v>
      </c>
      <c r="W599" s="47">
        <f t="shared" si="136"/>
        <v>0</v>
      </c>
      <c r="X599" s="48">
        <f t="shared" si="137"/>
        <v>0</v>
      </c>
      <c r="Y599" s="47" t="str">
        <f t="shared" si="138"/>
        <v>GROWTH</v>
      </c>
      <c r="Z599" s="138">
        <v>0</v>
      </c>
      <c r="AA599" s="133"/>
      <c r="AB599" s="133" t="s">
        <v>121</v>
      </c>
      <c r="AC599" s="133" t="s">
        <v>1245</v>
      </c>
      <c r="AD599" s="27">
        <f t="shared" si="139"/>
        <v>0</v>
      </c>
    </row>
    <row r="600" spans="1:30" s="139" customFormat="1" ht="13.8">
      <c r="A600" s="133" t="s">
        <v>1245</v>
      </c>
      <c r="B600" s="134" t="s">
        <v>46</v>
      </c>
      <c r="C600" s="135" t="s">
        <v>1743</v>
      </c>
      <c r="D600" s="135">
        <v>1000002833</v>
      </c>
      <c r="E600" s="140" t="s">
        <v>1744</v>
      </c>
      <c r="F600" s="137">
        <v>44755</v>
      </c>
      <c r="G600" s="40" t="str">
        <f t="shared" si="126"/>
        <v>Targeted Dealer</v>
      </c>
      <c r="H600" s="40"/>
      <c r="I600" s="41">
        <v>650</v>
      </c>
      <c r="J600" s="41">
        <f t="shared" si="127"/>
        <v>606.66666666666674</v>
      </c>
      <c r="K600" s="43">
        <v>564</v>
      </c>
      <c r="L600" s="43">
        <f t="shared" si="128"/>
        <v>86</v>
      </c>
      <c r="M600" s="43">
        <f t="shared" si="129"/>
        <v>92.967032967032964</v>
      </c>
      <c r="N600" s="42">
        <v>677</v>
      </c>
      <c r="O600" s="45" t="str">
        <f t="shared" si="130"/>
        <v>Mar</v>
      </c>
      <c r="P600" s="42">
        <f t="shared" si="131"/>
        <v>677</v>
      </c>
      <c r="Q600" s="44">
        <f t="shared" si="132"/>
        <v>-113</v>
      </c>
      <c r="R600" s="45">
        <f t="shared" si="133"/>
        <v>-0.1669128508124077</v>
      </c>
      <c r="S600" s="44" t="str">
        <f t="shared" si="134"/>
        <v>DEGROWTH</v>
      </c>
      <c r="T600" s="43">
        <v>530</v>
      </c>
      <c r="U600" s="46" t="str">
        <f t="shared" si="135"/>
        <v>Apr</v>
      </c>
      <c r="V600" s="42">
        <v>530</v>
      </c>
      <c r="W600" s="47">
        <f t="shared" si="136"/>
        <v>34</v>
      </c>
      <c r="X600" s="48">
        <f t="shared" si="137"/>
        <v>6.4150943396226401E-2</v>
      </c>
      <c r="Y600" s="47" t="str">
        <f t="shared" si="138"/>
        <v>GROWTH</v>
      </c>
      <c r="Z600" s="138">
        <v>0</v>
      </c>
      <c r="AA600" s="133"/>
      <c r="AB600" s="133" t="s">
        <v>121</v>
      </c>
      <c r="AC600" s="133" t="s">
        <v>1245</v>
      </c>
      <c r="AD600" s="27">
        <f t="shared" si="139"/>
        <v>0</v>
      </c>
    </row>
    <row r="601" spans="1:30" s="139" customFormat="1" ht="13.8">
      <c r="A601" s="133" t="s">
        <v>1245</v>
      </c>
      <c r="B601" s="134" t="s">
        <v>3922</v>
      </c>
      <c r="C601" s="135" t="s">
        <v>1749</v>
      </c>
      <c r="D601" s="135">
        <v>1000003282</v>
      </c>
      <c r="E601" s="140" t="s">
        <v>1750</v>
      </c>
      <c r="F601" s="137">
        <v>44951</v>
      </c>
      <c r="G601" s="40" t="str">
        <f t="shared" si="126"/>
        <v>Targeted Dealer</v>
      </c>
      <c r="H601" s="40"/>
      <c r="I601" s="41">
        <v>185</v>
      </c>
      <c r="J601" s="41">
        <f t="shared" si="127"/>
        <v>172.66666666666669</v>
      </c>
      <c r="K601" s="43">
        <v>135</v>
      </c>
      <c r="L601" s="43">
        <f t="shared" si="128"/>
        <v>50</v>
      </c>
      <c r="M601" s="43">
        <f t="shared" si="129"/>
        <v>78.185328185328174</v>
      </c>
      <c r="N601" s="42">
        <v>125</v>
      </c>
      <c r="O601" s="45" t="str">
        <f t="shared" si="130"/>
        <v>Mar</v>
      </c>
      <c r="P601" s="42">
        <f t="shared" si="131"/>
        <v>125</v>
      </c>
      <c r="Q601" s="44">
        <f t="shared" si="132"/>
        <v>10</v>
      </c>
      <c r="R601" s="45">
        <f t="shared" si="133"/>
        <v>8.0000000000000071E-2</v>
      </c>
      <c r="S601" s="44" t="str">
        <f t="shared" si="134"/>
        <v>GROWTH</v>
      </c>
      <c r="T601" s="43">
        <v>200</v>
      </c>
      <c r="U601" s="46" t="str">
        <f t="shared" si="135"/>
        <v>Apr</v>
      </c>
      <c r="V601" s="42">
        <v>200</v>
      </c>
      <c r="W601" s="47">
        <f t="shared" si="136"/>
        <v>-65</v>
      </c>
      <c r="X601" s="48">
        <f t="shared" si="137"/>
        <v>-0.32499999999999996</v>
      </c>
      <c r="Y601" s="47" t="str">
        <f t="shared" si="138"/>
        <v>DEGROWTH</v>
      </c>
      <c r="Z601" s="138">
        <v>0</v>
      </c>
      <c r="AA601" s="133"/>
      <c r="AB601" s="133" t="s">
        <v>121</v>
      </c>
      <c r="AC601" s="133" t="s">
        <v>1245</v>
      </c>
      <c r="AD601" s="27">
        <f t="shared" si="139"/>
        <v>0</v>
      </c>
    </row>
    <row r="602" spans="1:30" s="139" customFormat="1" ht="13.8">
      <c r="A602" s="133" t="s">
        <v>1245</v>
      </c>
      <c r="B602" s="134" t="s">
        <v>3922</v>
      </c>
      <c r="C602" s="135" t="s">
        <v>1751</v>
      </c>
      <c r="D602" s="135">
        <v>1000003292</v>
      </c>
      <c r="E602" s="140" t="s">
        <v>1752</v>
      </c>
      <c r="F602" s="137">
        <v>44953</v>
      </c>
      <c r="G602" s="40" t="str">
        <f t="shared" si="126"/>
        <v>Targeted Dealer</v>
      </c>
      <c r="H602" s="40"/>
      <c r="I602" s="41">
        <v>400</v>
      </c>
      <c r="J602" s="41">
        <f t="shared" si="127"/>
        <v>373.33333333333337</v>
      </c>
      <c r="K602" s="43">
        <v>309</v>
      </c>
      <c r="L602" s="43">
        <f t="shared" si="128"/>
        <v>91</v>
      </c>
      <c r="M602" s="43">
        <f t="shared" si="129"/>
        <v>82.767857142857139</v>
      </c>
      <c r="N602" s="42">
        <v>448.5</v>
      </c>
      <c r="O602" s="45" t="str">
        <f t="shared" si="130"/>
        <v>Mar</v>
      </c>
      <c r="P602" s="42">
        <f t="shared" si="131"/>
        <v>448.5</v>
      </c>
      <c r="Q602" s="44">
        <f t="shared" si="132"/>
        <v>-139.5</v>
      </c>
      <c r="R602" s="45">
        <f t="shared" si="133"/>
        <v>-0.31103678929765888</v>
      </c>
      <c r="S602" s="44" t="str">
        <f t="shared" si="134"/>
        <v>DEGROWTH</v>
      </c>
      <c r="T602" s="43">
        <v>336</v>
      </c>
      <c r="U602" s="46" t="str">
        <f t="shared" si="135"/>
        <v>Apr</v>
      </c>
      <c r="V602" s="42">
        <v>336</v>
      </c>
      <c r="W602" s="47">
        <f t="shared" si="136"/>
        <v>-27</v>
      </c>
      <c r="X602" s="48">
        <f t="shared" si="137"/>
        <v>-8.0357142857142905E-2</v>
      </c>
      <c r="Y602" s="47" t="str">
        <f t="shared" si="138"/>
        <v>DEGROWTH</v>
      </c>
      <c r="Z602" s="138">
        <v>0</v>
      </c>
      <c r="AA602" s="133"/>
      <c r="AB602" s="133" t="s">
        <v>121</v>
      </c>
      <c r="AC602" s="133" t="s">
        <v>1245</v>
      </c>
      <c r="AD602" s="27">
        <f t="shared" si="139"/>
        <v>0</v>
      </c>
    </row>
    <row r="603" spans="1:30" s="139" customFormat="1" ht="13.8">
      <c r="A603" s="133" t="s">
        <v>1245</v>
      </c>
      <c r="B603" s="134" t="s">
        <v>46</v>
      </c>
      <c r="C603" s="135" t="s">
        <v>1753</v>
      </c>
      <c r="D603" s="135">
        <v>1000003344</v>
      </c>
      <c r="E603" s="140" t="s">
        <v>260</v>
      </c>
      <c r="F603" s="137">
        <v>44971</v>
      </c>
      <c r="G603" s="40" t="str">
        <f t="shared" si="126"/>
        <v>Targeted Dealer</v>
      </c>
      <c r="H603" s="40"/>
      <c r="I603" s="41">
        <v>50</v>
      </c>
      <c r="J603" s="41">
        <f t="shared" si="127"/>
        <v>46.666666666666671</v>
      </c>
      <c r="K603" s="43">
        <v>25</v>
      </c>
      <c r="L603" s="43">
        <f t="shared" si="128"/>
        <v>25</v>
      </c>
      <c r="M603" s="43">
        <f t="shared" si="129"/>
        <v>53.571428571428562</v>
      </c>
      <c r="N603" s="42">
        <v>50</v>
      </c>
      <c r="O603" s="45" t="str">
        <f t="shared" si="130"/>
        <v>Mar</v>
      </c>
      <c r="P603" s="42">
        <f t="shared" si="131"/>
        <v>50</v>
      </c>
      <c r="Q603" s="44">
        <f t="shared" si="132"/>
        <v>-25</v>
      </c>
      <c r="R603" s="45">
        <f t="shared" si="133"/>
        <v>-0.5</v>
      </c>
      <c r="S603" s="44" t="str">
        <f t="shared" si="134"/>
        <v>DEGROWTH</v>
      </c>
      <c r="T603" s="43">
        <v>50</v>
      </c>
      <c r="U603" s="46" t="str">
        <f t="shared" si="135"/>
        <v>Apr</v>
      </c>
      <c r="V603" s="42">
        <v>50</v>
      </c>
      <c r="W603" s="47">
        <f t="shared" si="136"/>
        <v>-25</v>
      </c>
      <c r="X603" s="48">
        <f t="shared" si="137"/>
        <v>-0.5</v>
      </c>
      <c r="Y603" s="47" t="str">
        <f t="shared" si="138"/>
        <v>DEGROWTH</v>
      </c>
      <c r="Z603" s="138">
        <v>0</v>
      </c>
      <c r="AA603" s="133"/>
      <c r="AB603" s="133" t="s">
        <v>121</v>
      </c>
      <c r="AC603" s="133" t="s">
        <v>1245</v>
      </c>
      <c r="AD603" s="27">
        <f t="shared" si="139"/>
        <v>0</v>
      </c>
    </row>
    <row r="604" spans="1:30" s="139" customFormat="1" ht="13.8">
      <c r="A604" s="133" t="s">
        <v>1245</v>
      </c>
      <c r="B604" s="134" t="s">
        <v>46</v>
      </c>
      <c r="C604" s="135" t="s">
        <v>1754</v>
      </c>
      <c r="D604" s="135">
        <v>1000003366</v>
      </c>
      <c r="E604" s="140" t="s">
        <v>1755</v>
      </c>
      <c r="F604" s="137">
        <v>44975</v>
      </c>
      <c r="G604" s="40" t="str">
        <f t="shared" si="126"/>
        <v>Targeted Dealer</v>
      </c>
      <c r="H604" s="40"/>
      <c r="I604" s="41">
        <v>700</v>
      </c>
      <c r="J604" s="41">
        <f t="shared" si="127"/>
        <v>653.33333333333326</v>
      </c>
      <c r="K604" s="43">
        <v>560</v>
      </c>
      <c r="L604" s="43">
        <f t="shared" si="128"/>
        <v>140</v>
      </c>
      <c r="M604" s="43">
        <f t="shared" si="129"/>
        <v>85.714285714285722</v>
      </c>
      <c r="N604" s="42">
        <v>586</v>
      </c>
      <c r="O604" s="45" t="str">
        <f t="shared" si="130"/>
        <v>Mar</v>
      </c>
      <c r="P604" s="42">
        <f t="shared" si="131"/>
        <v>586</v>
      </c>
      <c r="Q604" s="44">
        <f t="shared" si="132"/>
        <v>-26</v>
      </c>
      <c r="R604" s="45">
        <f t="shared" si="133"/>
        <v>-4.4368600682593851E-2</v>
      </c>
      <c r="S604" s="44" t="str">
        <f t="shared" si="134"/>
        <v>DEGROWTH</v>
      </c>
      <c r="T604" s="43">
        <v>665</v>
      </c>
      <c r="U604" s="46" t="str">
        <f t="shared" si="135"/>
        <v>Apr</v>
      </c>
      <c r="V604" s="42">
        <v>665</v>
      </c>
      <c r="W604" s="47">
        <f t="shared" si="136"/>
        <v>-105</v>
      </c>
      <c r="X604" s="48">
        <f t="shared" si="137"/>
        <v>-0.15789473684210531</v>
      </c>
      <c r="Y604" s="47" t="str">
        <f t="shared" si="138"/>
        <v>DEGROWTH</v>
      </c>
      <c r="Z604" s="138">
        <v>0</v>
      </c>
      <c r="AA604" s="133"/>
      <c r="AB604" s="133" t="s">
        <v>121</v>
      </c>
      <c r="AC604" s="133" t="s">
        <v>1245</v>
      </c>
      <c r="AD604" s="27">
        <f t="shared" si="139"/>
        <v>0</v>
      </c>
    </row>
    <row r="605" spans="1:30" s="139" customFormat="1" ht="13.8">
      <c r="A605" s="133" t="s">
        <v>1245</v>
      </c>
      <c r="B605" s="134" t="s">
        <v>46</v>
      </c>
      <c r="C605" s="135" t="s">
        <v>1756</v>
      </c>
      <c r="D605" s="135">
        <v>1000003393</v>
      </c>
      <c r="E605" s="140" t="s">
        <v>1757</v>
      </c>
      <c r="F605" s="137">
        <v>44985</v>
      </c>
      <c r="G605" s="40" t="str">
        <f t="shared" si="126"/>
        <v>Targeted Dealer</v>
      </c>
      <c r="H605" s="40"/>
      <c r="I605" s="41">
        <v>250</v>
      </c>
      <c r="J605" s="41">
        <f t="shared" si="127"/>
        <v>233.33333333333334</v>
      </c>
      <c r="K605" s="43">
        <v>265</v>
      </c>
      <c r="L605" s="43">
        <f t="shared" si="128"/>
        <v>-15</v>
      </c>
      <c r="M605" s="43">
        <f t="shared" si="129"/>
        <v>113.57142857142857</v>
      </c>
      <c r="N605" s="42">
        <v>222</v>
      </c>
      <c r="O605" s="45" t="str">
        <f t="shared" si="130"/>
        <v>Mar</v>
      </c>
      <c r="P605" s="42">
        <f t="shared" si="131"/>
        <v>222</v>
      </c>
      <c r="Q605" s="44">
        <f t="shared" si="132"/>
        <v>43</v>
      </c>
      <c r="R605" s="45">
        <f t="shared" si="133"/>
        <v>0.19369369369369371</v>
      </c>
      <c r="S605" s="44" t="str">
        <f t="shared" si="134"/>
        <v>GROWTH</v>
      </c>
      <c r="T605" s="43">
        <v>265</v>
      </c>
      <c r="U605" s="46" t="str">
        <f t="shared" si="135"/>
        <v>Apr</v>
      </c>
      <c r="V605" s="42">
        <v>265</v>
      </c>
      <c r="W605" s="47">
        <f t="shared" si="136"/>
        <v>0</v>
      </c>
      <c r="X605" s="48">
        <f t="shared" si="137"/>
        <v>0</v>
      </c>
      <c r="Y605" s="47" t="str">
        <f t="shared" si="138"/>
        <v>GROWTH</v>
      </c>
      <c r="Z605" s="138">
        <v>0</v>
      </c>
      <c r="AA605" s="133"/>
      <c r="AB605" s="133" t="s">
        <v>121</v>
      </c>
      <c r="AC605" s="133" t="s">
        <v>1245</v>
      </c>
      <c r="AD605" s="27">
        <f t="shared" si="139"/>
        <v>0</v>
      </c>
    </row>
    <row r="606" spans="1:30" s="139" customFormat="1" ht="13.8">
      <c r="A606" s="133" t="s">
        <v>1245</v>
      </c>
      <c r="B606" s="134" t="s">
        <v>46</v>
      </c>
      <c r="C606" s="135" t="s">
        <v>1760</v>
      </c>
      <c r="D606" s="135">
        <v>1000003399</v>
      </c>
      <c r="E606" s="140" t="s">
        <v>1761</v>
      </c>
      <c r="F606" s="137">
        <v>44985</v>
      </c>
      <c r="G606" s="40" t="str">
        <f t="shared" si="126"/>
        <v>Targeted Dealer</v>
      </c>
      <c r="H606" s="40"/>
      <c r="I606" s="41">
        <v>350</v>
      </c>
      <c r="J606" s="41">
        <f t="shared" si="127"/>
        <v>326.66666666666663</v>
      </c>
      <c r="K606" s="43">
        <v>237</v>
      </c>
      <c r="L606" s="43">
        <f t="shared" si="128"/>
        <v>113</v>
      </c>
      <c r="M606" s="43">
        <f t="shared" si="129"/>
        <v>72.551020408163282</v>
      </c>
      <c r="N606" s="42">
        <v>240</v>
      </c>
      <c r="O606" s="45" t="str">
        <f t="shared" si="130"/>
        <v>Mar</v>
      </c>
      <c r="P606" s="42">
        <f t="shared" si="131"/>
        <v>240</v>
      </c>
      <c r="Q606" s="44">
        <f t="shared" si="132"/>
        <v>-3</v>
      </c>
      <c r="R606" s="45">
        <f t="shared" si="133"/>
        <v>-1.2499999999999956E-2</v>
      </c>
      <c r="S606" s="44" t="str">
        <f t="shared" si="134"/>
        <v>DEGROWTH</v>
      </c>
      <c r="T606" s="43">
        <v>405</v>
      </c>
      <c r="U606" s="46" t="str">
        <f t="shared" si="135"/>
        <v>Apr</v>
      </c>
      <c r="V606" s="42">
        <v>405</v>
      </c>
      <c r="W606" s="47">
        <f t="shared" si="136"/>
        <v>-168</v>
      </c>
      <c r="X606" s="48">
        <f t="shared" si="137"/>
        <v>-0.41481481481481486</v>
      </c>
      <c r="Y606" s="47" t="str">
        <f t="shared" si="138"/>
        <v>DEGROWTH</v>
      </c>
      <c r="Z606" s="138">
        <v>0</v>
      </c>
      <c r="AA606" s="133"/>
      <c r="AB606" s="133" t="s">
        <v>121</v>
      </c>
      <c r="AC606" s="133" t="s">
        <v>1245</v>
      </c>
      <c r="AD606" s="27">
        <f t="shared" si="139"/>
        <v>0</v>
      </c>
    </row>
    <row r="607" spans="1:30" s="139" customFormat="1" ht="13.8">
      <c r="A607" s="133" t="s">
        <v>1245</v>
      </c>
      <c r="B607" s="134" t="s">
        <v>46</v>
      </c>
      <c r="C607" s="135" t="s">
        <v>1762</v>
      </c>
      <c r="D607" s="135">
        <v>1000003415</v>
      </c>
      <c r="E607" s="140" t="s">
        <v>1763</v>
      </c>
      <c r="F607" s="137">
        <v>44989</v>
      </c>
      <c r="G607" s="40" t="str">
        <f t="shared" si="126"/>
        <v>Targeted Dealer</v>
      </c>
      <c r="H607" s="40"/>
      <c r="I607" s="41">
        <v>150</v>
      </c>
      <c r="J607" s="41">
        <f t="shared" si="127"/>
        <v>140</v>
      </c>
      <c r="K607" s="43">
        <v>55</v>
      </c>
      <c r="L607" s="43">
        <f t="shared" si="128"/>
        <v>95</v>
      </c>
      <c r="M607" s="43">
        <f t="shared" si="129"/>
        <v>39.285714285714285</v>
      </c>
      <c r="N607" s="42">
        <v>154.5</v>
      </c>
      <c r="O607" s="45" t="str">
        <f t="shared" si="130"/>
        <v>Mar</v>
      </c>
      <c r="P607" s="42">
        <f t="shared" si="131"/>
        <v>154.5</v>
      </c>
      <c r="Q607" s="44">
        <f t="shared" si="132"/>
        <v>-99.5</v>
      </c>
      <c r="R607" s="45">
        <f t="shared" si="133"/>
        <v>-0.64401294498381878</v>
      </c>
      <c r="S607" s="44" t="str">
        <f t="shared" si="134"/>
        <v>DEGROWTH</v>
      </c>
      <c r="T607" s="43">
        <v>150</v>
      </c>
      <c r="U607" s="46" t="str">
        <f t="shared" si="135"/>
        <v>Apr</v>
      </c>
      <c r="V607" s="42">
        <v>150</v>
      </c>
      <c r="W607" s="47">
        <f t="shared" si="136"/>
        <v>-95</v>
      </c>
      <c r="X607" s="48">
        <f t="shared" si="137"/>
        <v>-0.6333333333333333</v>
      </c>
      <c r="Y607" s="47" t="str">
        <f t="shared" si="138"/>
        <v>DEGROWTH</v>
      </c>
      <c r="Z607" s="138">
        <v>0</v>
      </c>
      <c r="AA607" s="133"/>
      <c r="AB607" s="133" t="s">
        <v>121</v>
      </c>
      <c r="AC607" s="133" t="s">
        <v>1245</v>
      </c>
      <c r="AD607" s="27">
        <f t="shared" si="139"/>
        <v>0</v>
      </c>
    </row>
    <row r="608" spans="1:30" s="139" customFormat="1" ht="13.8">
      <c r="A608" s="133" t="s">
        <v>1245</v>
      </c>
      <c r="B608" s="134" t="s">
        <v>3922</v>
      </c>
      <c r="C608" s="135" t="s">
        <v>1764</v>
      </c>
      <c r="D608" s="135">
        <v>1000003454</v>
      </c>
      <c r="E608" s="140" t="s">
        <v>1765</v>
      </c>
      <c r="F608" s="137">
        <v>45012</v>
      </c>
      <c r="G608" s="40" t="str">
        <f t="shared" si="126"/>
        <v>Targeted Dealer</v>
      </c>
      <c r="H608" s="40"/>
      <c r="I608" s="41">
        <v>100</v>
      </c>
      <c r="J608" s="41">
        <f t="shared" si="127"/>
        <v>93.333333333333343</v>
      </c>
      <c r="K608" s="43">
        <v>143.5</v>
      </c>
      <c r="L608" s="43">
        <f t="shared" si="128"/>
        <v>-43.5</v>
      </c>
      <c r="M608" s="43">
        <f t="shared" si="129"/>
        <v>153.74999999999997</v>
      </c>
      <c r="N608" s="42">
        <v>91.5</v>
      </c>
      <c r="O608" s="45" t="str">
        <f t="shared" si="130"/>
        <v>Mar</v>
      </c>
      <c r="P608" s="42">
        <f t="shared" si="131"/>
        <v>91.5</v>
      </c>
      <c r="Q608" s="44">
        <f t="shared" si="132"/>
        <v>52</v>
      </c>
      <c r="R608" s="45">
        <f t="shared" si="133"/>
        <v>0.56830601092896171</v>
      </c>
      <c r="S608" s="44" t="str">
        <f t="shared" si="134"/>
        <v>GROWTH</v>
      </c>
      <c r="T608" s="43">
        <v>63.5</v>
      </c>
      <c r="U608" s="46" t="str">
        <f t="shared" si="135"/>
        <v>Apr</v>
      </c>
      <c r="V608" s="42">
        <v>63.5</v>
      </c>
      <c r="W608" s="47">
        <f t="shared" si="136"/>
        <v>80</v>
      </c>
      <c r="X608" s="48">
        <f t="shared" si="137"/>
        <v>1.2598425196850394</v>
      </c>
      <c r="Y608" s="47" t="str">
        <f t="shared" si="138"/>
        <v>GROWTH</v>
      </c>
      <c r="Z608" s="138">
        <v>0</v>
      </c>
      <c r="AA608" s="133"/>
      <c r="AB608" s="133" t="s">
        <v>121</v>
      </c>
      <c r="AC608" s="133" t="s">
        <v>1245</v>
      </c>
      <c r="AD608" s="27">
        <f t="shared" si="139"/>
        <v>0</v>
      </c>
    </row>
    <row r="609" spans="1:30" s="139" customFormat="1" ht="13.8">
      <c r="A609" s="133" t="s">
        <v>1245</v>
      </c>
      <c r="B609" s="134" t="s">
        <v>46</v>
      </c>
      <c r="C609" s="135" t="s">
        <v>1770</v>
      </c>
      <c r="D609" s="135">
        <v>1000003586</v>
      </c>
      <c r="E609" s="140" t="s">
        <v>1771</v>
      </c>
      <c r="F609" s="137">
        <v>45084</v>
      </c>
      <c r="G609" s="40" t="str">
        <f t="shared" si="126"/>
        <v>Targeted Dealer</v>
      </c>
      <c r="H609" s="40"/>
      <c r="I609" s="41">
        <v>100</v>
      </c>
      <c r="J609" s="41">
        <f t="shared" si="127"/>
        <v>93.333333333333343</v>
      </c>
      <c r="K609" s="43">
        <v>50</v>
      </c>
      <c r="L609" s="43">
        <f t="shared" si="128"/>
        <v>50</v>
      </c>
      <c r="M609" s="43">
        <f t="shared" si="129"/>
        <v>53.571428571428562</v>
      </c>
      <c r="N609" s="42">
        <v>175</v>
      </c>
      <c r="O609" s="45" t="str">
        <f t="shared" si="130"/>
        <v>Mar</v>
      </c>
      <c r="P609" s="42">
        <f t="shared" si="131"/>
        <v>175</v>
      </c>
      <c r="Q609" s="44">
        <f t="shared" si="132"/>
        <v>-125</v>
      </c>
      <c r="R609" s="45">
        <f t="shared" si="133"/>
        <v>-0.7142857142857143</v>
      </c>
      <c r="S609" s="44" t="str">
        <f t="shared" si="134"/>
        <v>DEGROWTH</v>
      </c>
      <c r="T609" s="43">
        <v>130</v>
      </c>
      <c r="U609" s="46" t="str">
        <f t="shared" si="135"/>
        <v>Apr</v>
      </c>
      <c r="V609" s="42">
        <v>130</v>
      </c>
      <c r="W609" s="47">
        <f t="shared" si="136"/>
        <v>-80</v>
      </c>
      <c r="X609" s="48">
        <f t="shared" si="137"/>
        <v>-0.61538461538461542</v>
      </c>
      <c r="Y609" s="47" t="str">
        <f t="shared" si="138"/>
        <v>DEGROWTH</v>
      </c>
      <c r="Z609" s="138">
        <v>0</v>
      </c>
      <c r="AA609" s="133"/>
      <c r="AB609" s="133" t="s">
        <v>121</v>
      </c>
      <c r="AC609" s="133" t="s">
        <v>1245</v>
      </c>
      <c r="AD609" s="27">
        <f t="shared" si="139"/>
        <v>0</v>
      </c>
    </row>
    <row r="610" spans="1:30" s="139" customFormat="1" ht="13.8">
      <c r="A610" s="133" t="s">
        <v>1245</v>
      </c>
      <c r="B610" s="134" t="s">
        <v>3922</v>
      </c>
      <c r="C610" s="135" t="s">
        <v>1772</v>
      </c>
      <c r="D610" s="135">
        <v>1000003597</v>
      </c>
      <c r="E610" s="140" t="s">
        <v>1773</v>
      </c>
      <c r="F610" s="137">
        <v>45093</v>
      </c>
      <c r="G610" s="40" t="str">
        <f t="shared" si="126"/>
        <v>Targeted Dealer</v>
      </c>
      <c r="H610" s="40"/>
      <c r="I610" s="41">
        <v>150</v>
      </c>
      <c r="J610" s="41">
        <f t="shared" si="127"/>
        <v>140</v>
      </c>
      <c r="K610" s="43">
        <v>135</v>
      </c>
      <c r="L610" s="43">
        <f t="shared" si="128"/>
        <v>15</v>
      </c>
      <c r="M610" s="43">
        <f t="shared" si="129"/>
        <v>96.428571428571431</v>
      </c>
      <c r="N610" s="42">
        <v>130</v>
      </c>
      <c r="O610" s="45" t="str">
        <f t="shared" si="130"/>
        <v>Mar</v>
      </c>
      <c r="P610" s="42">
        <f t="shared" si="131"/>
        <v>130</v>
      </c>
      <c r="Q610" s="44">
        <f t="shared" si="132"/>
        <v>5</v>
      </c>
      <c r="R610" s="45">
        <f t="shared" si="133"/>
        <v>3.8461538461538547E-2</v>
      </c>
      <c r="S610" s="44" t="str">
        <f t="shared" si="134"/>
        <v>GROWTH</v>
      </c>
      <c r="T610" s="43">
        <v>119</v>
      </c>
      <c r="U610" s="46" t="str">
        <f t="shared" si="135"/>
        <v>Apr</v>
      </c>
      <c r="V610" s="42">
        <v>119</v>
      </c>
      <c r="W610" s="47">
        <f t="shared" si="136"/>
        <v>16</v>
      </c>
      <c r="X610" s="48">
        <f t="shared" si="137"/>
        <v>0.13445378151260501</v>
      </c>
      <c r="Y610" s="47" t="str">
        <f t="shared" si="138"/>
        <v>GROWTH</v>
      </c>
      <c r="Z610" s="138">
        <v>0</v>
      </c>
      <c r="AA610" s="133"/>
      <c r="AB610" s="133" t="s">
        <v>121</v>
      </c>
      <c r="AC610" s="133" t="s">
        <v>1245</v>
      </c>
      <c r="AD610" s="27">
        <f t="shared" si="139"/>
        <v>0</v>
      </c>
    </row>
    <row r="611" spans="1:30" s="139" customFormat="1" ht="13.8">
      <c r="A611" s="133" t="s">
        <v>1245</v>
      </c>
      <c r="B611" s="134" t="s">
        <v>3922</v>
      </c>
      <c r="C611" s="135" t="s">
        <v>1774</v>
      </c>
      <c r="D611" s="135">
        <v>1000003637</v>
      </c>
      <c r="E611" s="140" t="s">
        <v>1775</v>
      </c>
      <c r="F611" s="137">
        <v>45133</v>
      </c>
      <c r="G611" s="40" t="str">
        <f t="shared" si="126"/>
        <v>Targeted Dealer</v>
      </c>
      <c r="H611" s="40"/>
      <c r="I611" s="41">
        <v>25</v>
      </c>
      <c r="J611" s="41">
        <f t="shared" si="127"/>
        <v>23.333333333333336</v>
      </c>
      <c r="K611" s="43">
        <v>113.5</v>
      </c>
      <c r="L611" s="43">
        <f t="shared" si="128"/>
        <v>-88.5</v>
      </c>
      <c r="M611" s="43">
        <f t="shared" si="129"/>
        <v>486.42857142857139</v>
      </c>
      <c r="N611" s="42">
        <v>50</v>
      </c>
      <c r="O611" s="45" t="str">
        <f t="shared" si="130"/>
        <v>Mar</v>
      </c>
      <c r="P611" s="42">
        <f t="shared" si="131"/>
        <v>50</v>
      </c>
      <c r="Q611" s="44">
        <f t="shared" si="132"/>
        <v>63.5</v>
      </c>
      <c r="R611" s="45">
        <f t="shared" si="133"/>
        <v>1.27</v>
      </c>
      <c r="S611" s="44" t="str">
        <f t="shared" si="134"/>
        <v>GROWTH</v>
      </c>
      <c r="T611" s="43">
        <v>25</v>
      </c>
      <c r="U611" s="46" t="str">
        <f t="shared" si="135"/>
        <v>Apr</v>
      </c>
      <c r="V611" s="42">
        <v>25</v>
      </c>
      <c r="W611" s="47">
        <f t="shared" si="136"/>
        <v>88.5</v>
      </c>
      <c r="X611" s="48">
        <f t="shared" si="137"/>
        <v>3.54</v>
      </c>
      <c r="Y611" s="47" t="str">
        <f t="shared" si="138"/>
        <v>GROWTH</v>
      </c>
      <c r="Z611" s="138">
        <v>0</v>
      </c>
      <c r="AA611" s="133"/>
      <c r="AB611" s="133" t="s">
        <v>121</v>
      </c>
      <c r="AC611" s="133" t="s">
        <v>1245</v>
      </c>
      <c r="AD611" s="27">
        <f t="shared" si="139"/>
        <v>0</v>
      </c>
    </row>
    <row r="612" spans="1:30" s="139" customFormat="1" ht="13.8">
      <c r="A612" s="133" t="s">
        <v>1245</v>
      </c>
      <c r="B612" s="134" t="s">
        <v>46</v>
      </c>
      <c r="C612" s="135" t="s">
        <v>1776</v>
      </c>
      <c r="D612" s="135">
        <v>1000003713</v>
      </c>
      <c r="E612" s="140" t="s">
        <v>1777</v>
      </c>
      <c r="F612" s="137">
        <v>45177</v>
      </c>
      <c r="G612" s="40" t="str">
        <f t="shared" si="126"/>
        <v>Targeted Dealer</v>
      </c>
      <c r="H612" s="40"/>
      <c r="I612" s="41">
        <v>100</v>
      </c>
      <c r="J612" s="41">
        <f t="shared" si="127"/>
        <v>93.333333333333343</v>
      </c>
      <c r="K612" s="43">
        <v>25</v>
      </c>
      <c r="L612" s="43">
        <f t="shared" si="128"/>
        <v>75</v>
      </c>
      <c r="M612" s="43">
        <f t="shared" si="129"/>
        <v>26.785714285714281</v>
      </c>
      <c r="N612" s="42">
        <v>25</v>
      </c>
      <c r="O612" s="45" t="str">
        <f t="shared" si="130"/>
        <v>Mar</v>
      </c>
      <c r="P612" s="42">
        <f t="shared" si="131"/>
        <v>25</v>
      </c>
      <c r="Q612" s="44">
        <f t="shared" si="132"/>
        <v>0</v>
      </c>
      <c r="R612" s="45">
        <f t="shared" si="133"/>
        <v>0</v>
      </c>
      <c r="S612" s="44" t="str">
        <f t="shared" si="134"/>
        <v>GROWTH</v>
      </c>
      <c r="T612" s="43">
        <v>75</v>
      </c>
      <c r="U612" s="46" t="str">
        <f t="shared" si="135"/>
        <v>Apr</v>
      </c>
      <c r="V612" s="42">
        <v>75</v>
      </c>
      <c r="W612" s="47">
        <f t="shared" si="136"/>
        <v>-50</v>
      </c>
      <c r="X612" s="48">
        <f t="shared" si="137"/>
        <v>-0.66666666666666674</v>
      </c>
      <c r="Y612" s="47" t="str">
        <f t="shared" si="138"/>
        <v>DEGROWTH</v>
      </c>
      <c r="Z612" s="138">
        <v>0</v>
      </c>
      <c r="AA612" s="133"/>
      <c r="AB612" s="133" t="s">
        <v>121</v>
      </c>
      <c r="AC612" s="133" t="s">
        <v>1245</v>
      </c>
      <c r="AD612" s="27">
        <f t="shared" si="139"/>
        <v>0</v>
      </c>
    </row>
    <row r="613" spans="1:30" s="139" customFormat="1" ht="13.8">
      <c r="A613" s="133" t="s">
        <v>1245</v>
      </c>
      <c r="B613" s="134" t="s">
        <v>46</v>
      </c>
      <c r="C613" s="135" t="s">
        <v>1778</v>
      </c>
      <c r="D613" s="135">
        <v>1000003725</v>
      </c>
      <c r="E613" s="140" t="s">
        <v>1779</v>
      </c>
      <c r="F613" s="137">
        <v>45209</v>
      </c>
      <c r="G613" s="40" t="str">
        <f t="shared" si="126"/>
        <v>Targeted Dealer</v>
      </c>
      <c r="H613" s="40"/>
      <c r="I613" s="41">
        <v>900</v>
      </c>
      <c r="J613" s="41">
        <f t="shared" si="127"/>
        <v>840</v>
      </c>
      <c r="K613" s="43">
        <v>934.5</v>
      </c>
      <c r="L613" s="43">
        <f t="shared" si="128"/>
        <v>-34.5</v>
      </c>
      <c r="M613" s="43">
        <f t="shared" si="129"/>
        <v>111.25</v>
      </c>
      <c r="N613" s="42">
        <v>790</v>
      </c>
      <c r="O613" s="45" t="str">
        <f t="shared" si="130"/>
        <v>Mar</v>
      </c>
      <c r="P613" s="42">
        <f t="shared" si="131"/>
        <v>790</v>
      </c>
      <c r="Q613" s="44">
        <f t="shared" si="132"/>
        <v>144.5</v>
      </c>
      <c r="R613" s="45">
        <f t="shared" si="133"/>
        <v>0.18291139240506338</v>
      </c>
      <c r="S613" s="44" t="str">
        <f t="shared" si="134"/>
        <v>GROWTH</v>
      </c>
      <c r="T613" s="43">
        <v>715</v>
      </c>
      <c r="U613" s="46" t="str">
        <f t="shared" si="135"/>
        <v>Apr</v>
      </c>
      <c r="V613" s="42">
        <v>715</v>
      </c>
      <c r="W613" s="47">
        <f t="shared" si="136"/>
        <v>219.5</v>
      </c>
      <c r="X613" s="48">
        <f t="shared" si="137"/>
        <v>0.30699300699300691</v>
      </c>
      <c r="Y613" s="47" t="str">
        <f t="shared" si="138"/>
        <v>GROWTH</v>
      </c>
      <c r="Z613" s="138">
        <v>0</v>
      </c>
      <c r="AA613" s="133"/>
      <c r="AB613" s="133" t="s">
        <v>121</v>
      </c>
      <c r="AC613" s="133" t="s">
        <v>1245</v>
      </c>
      <c r="AD613" s="27">
        <f t="shared" si="139"/>
        <v>0</v>
      </c>
    </row>
    <row r="614" spans="1:30" s="139" customFormat="1" ht="13.8">
      <c r="A614" s="133" t="s">
        <v>1245</v>
      </c>
      <c r="B614" s="134" t="s">
        <v>46</v>
      </c>
      <c r="C614" s="135" t="s">
        <v>1780</v>
      </c>
      <c r="D614" s="135">
        <v>1000003747</v>
      </c>
      <c r="E614" s="140" t="s">
        <v>1781</v>
      </c>
      <c r="F614" s="137">
        <v>45238</v>
      </c>
      <c r="G614" s="40" t="str">
        <f t="shared" si="126"/>
        <v>Targeted Dealer</v>
      </c>
      <c r="H614" s="40"/>
      <c r="I614" s="41">
        <v>75</v>
      </c>
      <c r="J614" s="41">
        <f t="shared" si="127"/>
        <v>70</v>
      </c>
      <c r="K614" s="43">
        <v>75</v>
      </c>
      <c r="L614" s="43">
        <f t="shared" si="128"/>
        <v>0</v>
      </c>
      <c r="M614" s="43">
        <f t="shared" si="129"/>
        <v>107.14285714285715</v>
      </c>
      <c r="N614" s="42">
        <v>50</v>
      </c>
      <c r="O614" s="45" t="str">
        <f t="shared" si="130"/>
        <v>Mar</v>
      </c>
      <c r="P614" s="42">
        <f t="shared" si="131"/>
        <v>50</v>
      </c>
      <c r="Q614" s="44">
        <f t="shared" si="132"/>
        <v>25</v>
      </c>
      <c r="R614" s="45">
        <f t="shared" si="133"/>
        <v>0.5</v>
      </c>
      <c r="S614" s="44" t="str">
        <f t="shared" si="134"/>
        <v>GROWTH</v>
      </c>
      <c r="T614" s="43">
        <v>25</v>
      </c>
      <c r="U614" s="46" t="str">
        <f t="shared" si="135"/>
        <v>Apr</v>
      </c>
      <c r="V614" s="42">
        <v>25</v>
      </c>
      <c r="W614" s="47">
        <f t="shared" si="136"/>
        <v>50</v>
      </c>
      <c r="X614" s="48">
        <f t="shared" si="137"/>
        <v>2</v>
      </c>
      <c r="Y614" s="47" t="str">
        <f t="shared" si="138"/>
        <v>GROWTH</v>
      </c>
      <c r="Z614" s="138">
        <v>0</v>
      </c>
      <c r="AA614" s="133"/>
      <c r="AB614" s="133" t="s">
        <v>121</v>
      </c>
      <c r="AC614" s="133" t="s">
        <v>1245</v>
      </c>
      <c r="AD614" s="27">
        <f t="shared" si="139"/>
        <v>0</v>
      </c>
    </row>
    <row r="615" spans="1:30" s="139" customFormat="1" ht="13.8">
      <c r="A615" s="133" t="s">
        <v>1245</v>
      </c>
      <c r="B615" s="134" t="s">
        <v>46</v>
      </c>
      <c r="C615" s="135" t="s">
        <v>1782</v>
      </c>
      <c r="D615" s="135">
        <v>1000003767</v>
      </c>
      <c r="E615" s="140" t="s">
        <v>1783</v>
      </c>
      <c r="F615" s="137">
        <v>45257</v>
      </c>
      <c r="G615" s="40" t="str">
        <f t="shared" si="126"/>
        <v>Targeted Dealer</v>
      </c>
      <c r="H615" s="40"/>
      <c r="I615" s="41">
        <v>50</v>
      </c>
      <c r="J615" s="41">
        <f t="shared" si="127"/>
        <v>46.666666666666671</v>
      </c>
      <c r="K615" s="43">
        <v>55</v>
      </c>
      <c r="L615" s="43">
        <f t="shared" si="128"/>
        <v>-5</v>
      </c>
      <c r="M615" s="43">
        <f t="shared" si="129"/>
        <v>117.85714285714285</v>
      </c>
      <c r="N615" s="42">
        <v>25</v>
      </c>
      <c r="O615" s="45" t="str">
        <f t="shared" si="130"/>
        <v>Mar</v>
      </c>
      <c r="P615" s="42">
        <f t="shared" si="131"/>
        <v>25</v>
      </c>
      <c r="Q615" s="44">
        <f t="shared" si="132"/>
        <v>30</v>
      </c>
      <c r="R615" s="45">
        <f t="shared" si="133"/>
        <v>1.2000000000000002</v>
      </c>
      <c r="S615" s="44" t="str">
        <f t="shared" si="134"/>
        <v>GROWTH</v>
      </c>
      <c r="T615" s="43">
        <v>25</v>
      </c>
      <c r="U615" s="46" t="str">
        <f t="shared" si="135"/>
        <v>Apr</v>
      </c>
      <c r="V615" s="42">
        <v>25</v>
      </c>
      <c r="W615" s="47">
        <f t="shared" si="136"/>
        <v>30</v>
      </c>
      <c r="X615" s="48">
        <f t="shared" si="137"/>
        <v>1.2000000000000002</v>
      </c>
      <c r="Y615" s="47" t="str">
        <f t="shared" si="138"/>
        <v>GROWTH</v>
      </c>
      <c r="Z615" s="138">
        <v>0</v>
      </c>
      <c r="AA615" s="133"/>
      <c r="AB615" s="133" t="s">
        <v>121</v>
      </c>
      <c r="AC615" s="133" t="s">
        <v>1245</v>
      </c>
      <c r="AD615" s="27">
        <f t="shared" si="139"/>
        <v>0</v>
      </c>
    </row>
    <row r="616" spans="1:30" s="139" customFormat="1" ht="13.8">
      <c r="A616" s="133" t="s">
        <v>1245</v>
      </c>
      <c r="B616" s="134" t="s">
        <v>3922</v>
      </c>
      <c r="C616" s="141" t="s">
        <v>1784</v>
      </c>
      <c r="D616" s="141">
        <v>1000003810</v>
      </c>
      <c r="E616" s="141" t="s">
        <v>1785</v>
      </c>
      <c r="F616" s="143">
        <v>45291</v>
      </c>
      <c r="G616" s="40" t="str">
        <f t="shared" si="126"/>
        <v>Targeted Dealer</v>
      </c>
      <c r="H616" s="40"/>
      <c r="I616" s="41">
        <v>50</v>
      </c>
      <c r="J616" s="41">
        <f t="shared" si="127"/>
        <v>46.666666666666671</v>
      </c>
      <c r="K616" s="43">
        <v>38</v>
      </c>
      <c r="L616" s="43">
        <f t="shared" si="128"/>
        <v>12</v>
      </c>
      <c r="M616" s="43">
        <f t="shared" si="129"/>
        <v>81.428571428571416</v>
      </c>
      <c r="N616" s="42">
        <v>52.5</v>
      </c>
      <c r="O616" s="45" t="str">
        <f t="shared" si="130"/>
        <v>Mar</v>
      </c>
      <c r="P616" s="42">
        <f t="shared" si="131"/>
        <v>52.5</v>
      </c>
      <c r="Q616" s="44">
        <f t="shared" si="132"/>
        <v>-14.5</v>
      </c>
      <c r="R616" s="45">
        <f t="shared" si="133"/>
        <v>-0.27619047619047621</v>
      </c>
      <c r="S616" s="44" t="str">
        <f t="shared" si="134"/>
        <v>DEGROWTH</v>
      </c>
      <c r="T616" s="43">
        <v>64.5</v>
      </c>
      <c r="U616" s="46" t="str">
        <f t="shared" si="135"/>
        <v>Apr</v>
      </c>
      <c r="V616" s="42">
        <v>64.5</v>
      </c>
      <c r="W616" s="47">
        <f t="shared" si="136"/>
        <v>-26.5</v>
      </c>
      <c r="X616" s="48">
        <f t="shared" si="137"/>
        <v>-0.41085271317829453</v>
      </c>
      <c r="Y616" s="47" t="str">
        <f t="shared" si="138"/>
        <v>DEGROWTH</v>
      </c>
      <c r="Z616" s="138">
        <v>0</v>
      </c>
      <c r="AA616" s="133"/>
      <c r="AB616" s="133" t="s">
        <v>121</v>
      </c>
      <c r="AC616" s="133" t="s">
        <v>1245</v>
      </c>
      <c r="AD616" s="27">
        <f t="shared" si="139"/>
        <v>0</v>
      </c>
    </row>
    <row r="617" spans="1:30" s="139" customFormat="1" ht="13.8">
      <c r="A617" s="138" t="s">
        <v>1245</v>
      </c>
      <c r="B617" s="134" t="s">
        <v>46</v>
      </c>
      <c r="C617" s="144" t="s">
        <v>1786</v>
      </c>
      <c r="D617" s="144">
        <v>1000003874</v>
      </c>
      <c r="E617" s="144" t="s">
        <v>1787</v>
      </c>
      <c r="F617" s="137">
        <v>45350</v>
      </c>
      <c r="G617" s="40" t="str">
        <f t="shared" si="126"/>
        <v>Targeted Dealer</v>
      </c>
      <c r="H617" s="40"/>
      <c r="I617" s="41">
        <v>25</v>
      </c>
      <c r="J617" s="41">
        <f t="shared" si="127"/>
        <v>23.333333333333336</v>
      </c>
      <c r="K617" s="43">
        <v>50</v>
      </c>
      <c r="L617" s="43">
        <f t="shared" si="128"/>
        <v>-25</v>
      </c>
      <c r="M617" s="43">
        <f t="shared" si="129"/>
        <v>214.28571428571425</v>
      </c>
      <c r="N617" s="42">
        <v>25</v>
      </c>
      <c r="O617" s="45" t="str">
        <f t="shared" si="130"/>
        <v>Mar</v>
      </c>
      <c r="P617" s="42">
        <f t="shared" si="131"/>
        <v>25</v>
      </c>
      <c r="Q617" s="44">
        <f t="shared" si="132"/>
        <v>25</v>
      </c>
      <c r="R617" s="45">
        <f t="shared" si="133"/>
        <v>1</v>
      </c>
      <c r="S617" s="44" t="str">
        <f t="shared" si="134"/>
        <v>GROWTH</v>
      </c>
      <c r="T617" s="43">
        <v>50</v>
      </c>
      <c r="U617" s="46" t="str">
        <f t="shared" si="135"/>
        <v>Apr</v>
      </c>
      <c r="V617" s="42">
        <v>50</v>
      </c>
      <c r="W617" s="47">
        <f t="shared" si="136"/>
        <v>0</v>
      </c>
      <c r="X617" s="48">
        <f t="shared" si="137"/>
        <v>0</v>
      </c>
      <c r="Y617" s="47" t="str">
        <f t="shared" si="138"/>
        <v>GROWTH</v>
      </c>
      <c r="Z617" s="138">
        <v>0</v>
      </c>
      <c r="AA617" s="133"/>
      <c r="AB617" s="133" t="s">
        <v>121</v>
      </c>
      <c r="AC617" s="138" t="s">
        <v>1245</v>
      </c>
      <c r="AD617" s="27">
        <f t="shared" si="139"/>
        <v>0</v>
      </c>
    </row>
    <row r="618" spans="1:30" s="139" customFormat="1" ht="13.8">
      <c r="A618" s="138" t="s">
        <v>1245</v>
      </c>
      <c r="B618" s="134" t="s">
        <v>3922</v>
      </c>
      <c r="C618" s="144" t="s">
        <v>1790</v>
      </c>
      <c r="D618" s="144">
        <v>1000003912</v>
      </c>
      <c r="E618" s="144" t="s">
        <v>1791</v>
      </c>
      <c r="F618" s="137">
        <v>45401</v>
      </c>
      <c r="G618" s="40" t="str">
        <f t="shared" si="126"/>
        <v>Targeted Dealer</v>
      </c>
      <c r="H618" s="40"/>
      <c r="I618" s="41">
        <v>50</v>
      </c>
      <c r="J618" s="41">
        <f t="shared" si="127"/>
        <v>46.666666666666671</v>
      </c>
      <c r="K618" s="43">
        <v>65</v>
      </c>
      <c r="L618" s="43">
        <f t="shared" si="128"/>
        <v>-15</v>
      </c>
      <c r="M618" s="43">
        <f t="shared" si="129"/>
        <v>139.28571428571428</v>
      </c>
      <c r="N618" s="42">
        <v>78.5</v>
      </c>
      <c r="O618" s="45" t="str">
        <f t="shared" si="130"/>
        <v>Mar</v>
      </c>
      <c r="P618" s="42">
        <f t="shared" si="131"/>
        <v>78.5</v>
      </c>
      <c r="Q618" s="44">
        <f t="shared" si="132"/>
        <v>-13.5</v>
      </c>
      <c r="R618" s="45">
        <f t="shared" si="133"/>
        <v>-0.17197452229299359</v>
      </c>
      <c r="S618" s="44" t="str">
        <f t="shared" si="134"/>
        <v>DEGROWTH</v>
      </c>
      <c r="T618" s="43">
        <v>74</v>
      </c>
      <c r="U618" s="46" t="str">
        <f t="shared" si="135"/>
        <v>Apr</v>
      </c>
      <c r="V618" s="42">
        <v>74</v>
      </c>
      <c r="W618" s="47">
        <f t="shared" si="136"/>
        <v>-9</v>
      </c>
      <c r="X618" s="48">
        <f t="shared" si="137"/>
        <v>-0.1216216216216216</v>
      </c>
      <c r="Y618" s="47" t="str">
        <f t="shared" si="138"/>
        <v>DEGROWTH</v>
      </c>
      <c r="Z618" s="138">
        <v>0</v>
      </c>
      <c r="AA618" s="133"/>
      <c r="AB618" s="133" t="s">
        <v>121</v>
      </c>
      <c r="AC618" s="138" t="s">
        <v>1245</v>
      </c>
      <c r="AD618" s="27">
        <f t="shared" si="139"/>
        <v>0</v>
      </c>
    </row>
    <row r="619" spans="1:30" s="139" customFormat="1" ht="13.8">
      <c r="A619" s="138" t="s">
        <v>1245</v>
      </c>
      <c r="B619" s="134" t="s">
        <v>3922</v>
      </c>
      <c r="C619" s="144" t="s">
        <v>1792</v>
      </c>
      <c r="D619" s="144">
        <v>1000003916</v>
      </c>
      <c r="E619" s="144" t="s">
        <v>1793</v>
      </c>
      <c r="F619" s="137">
        <v>45404</v>
      </c>
      <c r="G619" s="40" t="str">
        <f t="shared" si="126"/>
        <v>Targeted Dealer</v>
      </c>
      <c r="H619" s="40"/>
      <c r="I619" s="41">
        <v>130</v>
      </c>
      <c r="J619" s="41">
        <f t="shared" si="127"/>
        <v>121.33333333333333</v>
      </c>
      <c r="K619" s="43">
        <v>156</v>
      </c>
      <c r="L619" s="43">
        <f t="shared" si="128"/>
        <v>-26</v>
      </c>
      <c r="M619" s="43">
        <f t="shared" si="129"/>
        <v>128.57142857142856</v>
      </c>
      <c r="N619" s="42">
        <v>132.5</v>
      </c>
      <c r="O619" s="45" t="str">
        <f t="shared" si="130"/>
        <v>Mar</v>
      </c>
      <c r="P619" s="42">
        <f t="shared" si="131"/>
        <v>132.5</v>
      </c>
      <c r="Q619" s="44">
        <f t="shared" si="132"/>
        <v>23.5</v>
      </c>
      <c r="R619" s="45">
        <f t="shared" si="133"/>
        <v>0.1773584905660377</v>
      </c>
      <c r="S619" s="44" t="str">
        <f t="shared" si="134"/>
        <v>GROWTH</v>
      </c>
      <c r="T619" s="43">
        <v>103.5</v>
      </c>
      <c r="U619" s="46" t="str">
        <f t="shared" si="135"/>
        <v>Apr</v>
      </c>
      <c r="V619" s="42">
        <v>103.5</v>
      </c>
      <c r="W619" s="47">
        <f t="shared" si="136"/>
        <v>52.5</v>
      </c>
      <c r="X619" s="48">
        <f t="shared" si="137"/>
        <v>0.50724637681159424</v>
      </c>
      <c r="Y619" s="47" t="str">
        <f t="shared" si="138"/>
        <v>GROWTH</v>
      </c>
      <c r="Z619" s="138">
        <v>0</v>
      </c>
      <c r="AA619" s="133"/>
      <c r="AB619" s="133" t="s">
        <v>121</v>
      </c>
      <c r="AC619" s="138" t="s">
        <v>1245</v>
      </c>
      <c r="AD619" s="27">
        <f t="shared" si="139"/>
        <v>0</v>
      </c>
    </row>
    <row r="620" spans="1:30" s="139" customFormat="1" ht="13.8">
      <c r="A620" s="138" t="s">
        <v>1245</v>
      </c>
      <c r="B620" s="134" t="s">
        <v>46</v>
      </c>
      <c r="C620" s="144" t="s">
        <v>1794</v>
      </c>
      <c r="D620" s="144">
        <v>1000003927</v>
      </c>
      <c r="E620" s="144" t="s">
        <v>1795</v>
      </c>
      <c r="F620" s="137">
        <v>45412</v>
      </c>
      <c r="G620" s="40" t="str">
        <f t="shared" si="126"/>
        <v>Targeted Dealer</v>
      </c>
      <c r="H620" s="40"/>
      <c r="I620" s="41">
        <v>25</v>
      </c>
      <c r="J620" s="41">
        <f t="shared" si="127"/>
        <v>23.333333333333336</v>
      </c>
      <c r="K620" s="43">
        <v>0</v>
      </c>
      <c r="L620" s="43">
        <f t="shared" si="128"/>
        <v>25</v>
      </c>
      <c r="M620" s="43">
        <f t="shared" si="129"/>
        <v>0</v>
      </c>
      <c r="N620" s="42">
        <v>24.5</v>
      </c>
      <c r="O620" s="45" t="str">
        <f t="shared" si="130"/>
        <v>Mar</v>
      </c>
      <c r="P620" s="42">
        <f t="shared" si="131"/>
        <v>24.5</v>
      </c>
      <c r="Q620" s="44">
        <f t="shared" si="132"/>
        <v>-24.5</v>
      </c>
      <c r="R620" s="45">
        <f t="shared" si="133"/>
        <v>-1</v>
      </c>
      <c r="S620" s="44" t="str">
        <f t="shared" si="134"/>
        <v>DEGROWTH</v>
      </c>
      <c r="T620" s="43">
        <v>50</v>
      </c>
      <c r="U620" s="46" t="str">
        <f t="shared" si="135"/>
        <v>Apr</v>
      </c>
      <c r="V620" s="42">
        <v>50</v>
      </c>
      <c r="W620" s="47">
        <f t="shared" si="136"/>
        <v>-50</v>
      </c>
      <c r="X620" s="48">
        <f t="shared" si="137"/>
        <v>-1</v>
      </c>
      <c r="Y620" s="47" t="str">
        <f t="shared" si="138"/>
        <v>DEGROWTH</v>
      </c>
      <c r="Z620" s="138">
        <v>0</v>
      </c>
      <c r="AA620" s="133"/>
      <c r="AB620" s="133" t="s">
        <v>121</v>
      </c>
      <c r="AC620" s="138" t="s">
        <v>1245</v>
      </c>
      <c r="AD620" s="27">
        <f t="shared" si="139"/>
        <v>1</v>
      </c>
    </row>
    <row r="621" spans="1:30" s="139" customFormat="1" ht="13.8">
      <c r="A621" s="138" t="s">
        <v>1245</v>
      </c>
      <c r="B621" s="134" t="s">
        <v>3922</v>
      </c>
      <c r="C621" s="144" t="s">
        <v>1796</v>
      </c>
      <c r="D621" s="144">
        <v>1000003962</v>
      </c>
      <c r="E621" s="144" t="s">
        <v>1797</v>
      </c>
      <c r="F621" s="137">
        <v>45429</v>
      </c>
      <c r="G621" s="40" t="str">
        <f t="shared" si="126"/>
        <v>Targeted Dealer</v>
      </c>
      <c r="H621" s="40"/>
      <c r="I621" s="41">
        <v>35</v>
      </c>
      <c r="J621" s="41">
        <f t="shared" si="127"/>
        <v>32.666666666666671</v>
      </c>
      <c r="K621" s="43">
        <v>0</v>
      </c>
      <c r="L621" s="43">
        <f t="shared" si="128"/>
        <v>35</v>
      </c>
      <c r="M621" s="43">
        <f t="shared" si="129"/>
        <v>0</v>
      </c>
      <c r="N621" s="42">
        <v>0</v>
      </c>
      <c r="O621" s="45" t="str">
        <f t="shared" si="130"/>
        <v>Mar</v>
      </c>
      <c r="P621" s="42">
        <f t="shared" si="131"/>
        <v>0</v>
      </c>
      <c r="Q621" s="44">
        <f t="shared" si="132"/>
        <v>0</v>
      </c>
      <c r="R621" s="45" t="str">
        <f t="shared" si="133"/>
        <v xml:space="preserve"> </v>
      </c>
      <c r="S621" s="44" t="b">
        <f t="shared" si="134"/>
        <v>0</v>
      </c>
      <c r="T621" s="43">
        <v>35</v>
      </c>
      <c r="U621" s="46" t="str">
        <f t="shared" si="135"/>
        <v>Apr</v>
      </c>
      <c r="V621" s="42">
        <v>35</v>
      </c>
      <c r="W621" s="47">
        <f t="shared" si="136"/>
        <v>-35</v>
      </c>
      <c r="X621" s="48">
        <f t="shared" si="137"/>
        <v>-1</v>
      </c>
      <c r="Y621" s="47" t="str">
        <f t="shared" si="138"/>
        <v>DEGROWTH</v>
      </c>
      <c r="Z621" s="138">
        <v>0</v>
      </c>
      <c r="AA621" s="133"/>
      <c r="AB621" s="133" t="s">
        <v>121</v>
      </c>
      <c r="AC621" s="138" t="s">
        <v>1245</v>
      </c>
      <c r="AD621" s="27">
        <f t="shared" si="139"/>
        <v>1</v>
      </c>
    </row>
    <row r="622" spans="1:30" s="139" customFormat="1" ht="13.8">
      <c r="A622" s="138" t="s">
        <v>1245</v>
      </c>
      <c r="B622" s="134" t="s">
        <v>3922</v>
      </c>
      <c r="C622" s="144" t="s">
        <v>1798</v>
      </c>
      <c r="D622" s="144">
        <v>1000003984</v>
      </c>
      <c r="E622" s="144" t="s">
        <v>1799</v>
      </c>
      <c r="F622" s="137">
        <v>45440</v>
      </c>
      <c r="G622" s="40" t="str">
        <f t="shared" si="126"/>
        <v>Targeted Dealer</v>
      </c>
      <c r="H622" s="40"/>
      <c r="I622" s="41">
        <v>40</v>
      </c>
      <c r="J622" s="41">
        <f t="shared" si="127"/>
        <v>37.333333333333329</v>
      </c>
      <c r="K622" s="43">
        <v>75</v>
      </c>
      <c r="L622" s="43">
        <f t="shared" si="128"/>
        <v>-35</v>
      </c>
      <c r="M622" s="43">
        <f t="shared" si="129"/>
        <v>200.89285714285717</v>
      </c>
      <c r="N622" s="42">
        <v>80</v>
      </c>
      <c r="O622" s="45" t="str">
        <f t="shared" si="130"/>
        <v>Mar</v>
      </c>
      <c r="P622" s="42">
        <f t="shared" si="131"/>
        <v>80</v>
      </c>
      <c r="Q622" s="44">
        <f t="shared" si="132"/>
        <v>-5</v>
      </c>
      <c r="R622" s="45">
        <f t="shared" si="133"/>
        <v>-6.25E-2</v>
      </c>
      <c r="S622" s="44" t="str">
        <f t="shared" si="134"/>
        <v>DEGROWTH</v>
      </c>
      <c r="T622" s="43">
        <v>35</v>
      </c>
      <c r="U622" s="46" t="str">
        <f t="shared" si="135"/>
        <v>Apr</v>
      </c>
      <c r="V622" s="42">
        <v>35</v>
      </c>
      <c r="W622" s="47">
        <f t="shared" si="136"/>
        <v>40</v>
      </c>
      <c r="X622" s="48">
        <f t="shared" si="137"/>
        <v>1.1428571428571428</v>
      </c>
      <c r="Y622" s="47" t="str">
        <f t="shared" si="138"/>
        <v>GROWTH</v>
      </c>
      <c r="Z622" s="138">
        <v>0</v>
      </c>
      <c r="AA622" s="133"/>
      <c r="AB622" s="133" t="s">
        <v>121</v>
      </c>
      <c r="AC622" s="138" t="s">
        <v>1245</v>
      </c>
      <c r="AD622" s="27">
        <f t="shared" si="139"/>
        <v>0</v>
      </c>
    </row>
    <row r="623" spans="1:30" s="139" customFormat="1" ht="13.8">
      <c r="A623" s="138" t="s">
        <v>1245</v>
      </c>
      <c r="B623" s="134" t="s">
        <v>46</v>
      </c>
      <c r="C623" s="144" t="s">
        <v>1802</v>
      </c>
      <c r="D623" s="144">
        <v>1000004046</v>
      </c>
      <c r="E623" s="144" t="s">
        <v>1803</v>
      </c>
      <c r="F623" s="137">
        <v>45490</v>
      </c>
      <c r="G623" s="40" t="str">
        <f t="shared" si="126"/>
        <v>Targeted Dealer</v>
      </c>
      <c r="H623" s="40"/>
      <c r="I623" s="41">
        <v>200</v>
      </c>
      <c r="J623" s="41">
        <f t="shared" si="127"/>
        <v>186.66666666666669</v>
      </c>
      <c r="K623" s="43">
        <v>51</v>
      </c>
      <c r="L623" s="43">
        <f t="shared" si="128"/>
        <v>149</v>
      </c>
      <c r="M623" s="43">
        <f t="shared" si="129"/>
        <v>27.321428571428569</v>
      </c>
      <c r="N623" s="42">
        <v>50</v>
      </c>
      <c r="O623" s="45" t="str">
        <f t="shared" si="130"/>
        <v>Mar</v>
      </c>
      <c r="P623" s="42">
        <f t="shared" si="131"/>
        <v>50</v>
      </c>
      <c r="Q623" s="44">
        <f t="shared" si="132"/>
        <v>1</v>
      </c>
      <c r="R623" s="45">
        <f t="shared" si="133"/>
        <v>2.0000000000000018E-2</v>
      </c>
      <c r="S623" s="44" t="str">
        <f t="shared" si="134"/>
        <v>GROWTH</v>
      </c>
      <c r="T623" s="43">
        <v>250</v>
      </c>
      <c r="U623" s="46" t="str">
        <f t="shared" si="135"/>
        <v>Apr</v>
      </c>
      <c r="V623" s="42">
        <v>250</v>
      </c>
      <c r="W623" s="47">
        <f t="shared" si="136"/>
        <v>-199</v>
      </c>
      <c r="X623" s="48">
        <f t="shared" si="137"/>
        <v>-0.79600000000000004</v>
      </c>
      <c r="Y623" s="47" t="str">
        <f t="shared" si="138"/>
        <v>DEGROWTH</v>
      </c>
      <c r="Z623" s="138">
        <v>0</v>
      </c>
      <c r="AA623" s="133"/>
      <c r="AB623" s="133" t="s">
        <v>121</v>
      </c>
      <c r="AC623" s="138" t="s">
        <v>1245</v>
      </c>
      <c r="AD623" s="27">
        <f t="shared" si="139"/>
        <v>0</v>
      </c>
    </row>
    <row r="624" spans="1:30" s="139" customFormat="1" ht="13.8">
      <c r="A624" s="138" t="s">
        <v>1245</v>
      </c>
      <c r="B624" s="134" t="s">
        <v>46</v>
      </c>
      <c r="C624" s="144" t="s">
        <v>1804</v>
      </c>
      <c r="D624" s="144">
        <v>1000004076</v>
      </c>
      <c r="E624" s="144" t="s">
        <v>1805</v>
      </c>
      <c r="F624" s="137">
        <v>45506</v>
      </c>
      <c r="G624" s="40" t="str">
        <f t="shared" si="126"/>
        <v>Targeted Dealer</v>
      </c>
      <c r="H624" s="40"/>
      <c r="I624" s="41">
        <v>25</v>
      </c>
      <c r="J624" s="41">
        <f t="shared" si="127"/>
        <v>23.333333333333336</v>
      </c>
      <c r="K624" s="43">
        <v>37.25</v>
      </c>
      <c r="L624" s="43">
        <f t="shared" si="128"/>
        <v>-12.25</v>
      </c>
      <c r="M624" s="43">
        <f t="shared" si="129"/>
        <v>159.64285714285711</v>
      </c>
      <c r="N624" s="42">
        <v>7.5</v>
      </c>
      <c r="O624" s="45" t="str">
        <f t="shared" si="130"/>
        <v>Mar</v>
      </c>
      <c r="P624" s="42">
        <f t="shared" si="131"/>
        <v>7.5</v>
      </c>
      <c r="Q624" s="44">
        <f t="shared" si="132"/>
        <v>29.75</v>
      </c>
      <c r="R624" s="45">
        <f t="shared" si="133"/>
        <v>3.9666666666666668</v>
      </c>
      <c r="S624" s="44" t="str">
        <f t="shared" si="134"/>
        <v>GROWTH</v>
      </c>
      <c r="T624" s="43">
        <v>0</v>
      </c>
      <c r="U624" s="46" t="str">
        <f t="shared" si="135"/>
        <v>Apr</v>
      </c>
      <c r="V624" s="42">
        <v>0</v>
      </c>
      <c r="W624" s="47">
        <f t="shared" si="136"/>
        <v>37.25</v>
      </c>
      <c r="X624" s="48">
        <f t="shared" si="137"/>
        <v>0</v>
      </c>
      <c r="Y624" s="47" t="b">
        <f t="shared" si="138"/>
        <v>0</v>
      </c>
      <c r="Z624" s="138">
        <v>0</v>
      </c>
      <c r="AA624" s="133"/>
      <c r="AB624" s="133" t="s">
        <v>121</v>
      </c>
      <c r="AC624" s="138" t="s">
        <v>1245</v>
      </c>
      <c r="AD624" s="27">
        <f t="shared" si="139"/>
        <v>0</v>
      </c>
    </row>
    <row r="625" spans="1:30" s="139" customFormat="1" ht="13.8">
      <c r="A625" s="138" t="s">
        <v>1245</v>
      </c>
      <c r="B625" s="134" t="s">
        <v>46</v>
      </c>
      <c r="C625" s="144" t="s">
        <v>1807</v>
      </c>
      <c r="D625" s="144">
        <v>1000004094</v>
      </c>
      <c r="E625" s="144" t="s">
        <v>1808</v>
      </c>
      <c r="F625" s="137">
        <v>45526</v>
      </c>
      <c r="G625" s="40" t="str">
        <f t="shared" si="126"/>
        <v>Targeted Dealer</v>
      </c>
      <c r="H625" s="40"/>
      <c r="I625" s="41">
        <v>25</v>
      </c>
      <c r="J625" s="41">
        <f t="shared" si="127"/>
        <v>23.333333333333336</v>
      </c>
      <c r="K625" s="43">
        <v>25</v>
      </c>
      <c r="L625" s="43">
        <f t="shared" si="128"/>
        <v>0</v>
      </c>
      <c r="M625" s="43">
        <f t="shared" si="129"/>
        <v>107.14285714285712</v>
      </c>
      <c r="N625" s="42">
        <v>0</v>
      </c>
      <c r="O625" s="45" t="str">
        <f t="shared" si="130"/>
        <v>Mar</v>
      </c>
      <c r="P625" s="42">
        <f t="shared" si="131"/>
        <v>0</v>
      </c>
      <c r="Q625" s="44">
        <f t="shared" si="132"/>
        <v>25</v>
      </c>
      <c r="R625" s="45" t="str">
        <f t="shared" si="133"/>
        <v xml:space="preserve"> </v>
      </c>
      <c r="S625" s="44" t="b">
        <f t="shared" si="134"/>
        <v>0</v>
      </c>
      <c r="T625" s="43">
        <v>25</v>
      </c>
      <c r="U625" s="46" t="str">
        <f t="shared" si="135"/>
        <v>Apr</v>
      </c>
      <c r="V625" s="42">
        <v>25</v>
      </c>
      <c r="W625" s="47">
        <f t="shared" si="136"/>
        <v>0</v>
      </c>
      <c r="X625" s="48">
        <f t="shared" si="137"/>
        <v>0</v>
      </c>
      <c r="Y625" s="47" t="str">
        <f t="shared" si="138"/>
        <v>GROWTH</v>
      </c>
      <c r="Z625" s="138">
        <v>0</v>
      </c>
      <c r="AA625" s="133"/>
      <c r="AB625" s="133" t="s">
        <v>121</v>
      </c>
      <c r="AC625" s="138" t="s">
        <v>1245</v>
      </c>
      <c r="AD625" s="27">
        <f t="shared" si="139"/>
        <v>0</v>
      </c>
    </row>
    <row r="626" spans="1:30" s="139" customFormat="1" ht="13.8">
      <c r="A626" s="133" t="s">
        <v>1245</v>
      </c>
      <c r="B626" s="141" t="s">
        <v>48</v>
      </c>
      <c r="C626" s="135" t="s">
        <v>1809</v>
      </c>
      <c r="D626" s="135">
        <v>1000000534</v>
      </c>
      <c r="E626" s="136" t="s">
        <v>1810</v>
      </c>
      <c r="F626" s="137">
        <v>38535</v>
      </c>
      <c r="G626" s="40" t="str">
        <f t="shared" si="126"/>
        <v>Targeted Dealer</v>
      </c>
      <c r="H626" s="40"/>
      <c r="I626" s="41">
        <v>410</v>
      </c>
      <c r="J626" s="41">
        <f t="shared" si="127"/>
        <v>382.66666666666663</v>
      </c>
      <c r="K626" s="43">
        <v>454.5</v>
      </c>
      <c r="L626" s="43">
        <f t="shared" si="128"/>
        <v>-44.5</v>
      </c>
      <c r="M626" s="43">
        <f t="shared" si="129"/>
        <v>118.77177700348433</v>
      </c>
      <c r="N626" s="42">
        <v>359.5</v>
      </c>
      <c r="O626" s="45" t="str">
        <f t="shared" si="130"/>
        <v>Mar</v>
      </c>
      <c r="P626" s="42">
        <f t="shared" si="131"/>
        <v>359.5</v>
      </c>
      <c r="Q626" s="44">
        <f t="shared" si="132"/>
        <v>95</v>
      </c>
      <c r="R626" s="45">
        <f t="shared" si="133"/>
        <v>0.26425591098748269</v>
      </c>
      <c r="S626" s="44" t="str">
        <f t="shared" si="134"/>
        <v>GROWTH</v>
      </c>
      <c r="T626" s="43">
        <v>359.5</v>
      </c>
      <c r="U626" s="46" t="str">
        <f t="shared" si="135"/>
        <v>Apr</v>
      </c>
      <c r="V626" s="42">
        <v>359.5</v>
      </c>
      <c r="W626" s="47">
        <f t="shared" si="136"/>
        <v>95</v>
      </c>
      <c r="X626" s="48">
        <f t="shared" si="137"/>
        <v>0.26425591098748269</v>
      </c>
      <c r="Y626" s="47" t="str">
        <f t="shared" si="138"/>
        <v>GROWTH</v>
      </c>
      <c r="Z626" s="138">
        <v>0</v>
      </c>
      <c r="AA626" s="133"/>
      <c r="AB626" s="133" t="s">
        <v>121</v>
      </c>
      <c r="AC626" s="133" t="s">
        <v>1245</v>
      </c>
      <c r="AD626" s="27">
        <f t="shared" si="139"/>
        <v>0</v>
      </c>
    </row>
    <row r="627" spans="1:30" s="139" customFormat="1" ht="13.8">
      <c r="A627" s="133" t="s">
        <v>1245</v>
      </c>
      <c r="B627" s="141" t="s">
        <v>48</v>
      </c>
      <c r="C627" s="135" t="s">
        <v>1811</v>
      </c>
      <c r="D627" s="135">
        <v>1000000539</v>
      </c>
      <c r="E627" s="136" t="s">
        <v>1812</v>
      </c>
      <c r="F627" s="137">
        <v>38563</v>
      </c>
      <c r="G627" s="40" t="str">
        <f t="shared" si="126"/>
        <v>Targeted Dealer</v>
      </c>
      <c r="H627" s="40"/>
      <c r="I627" s="41">
        <v>1385</v>
      </c>
      <c r="J627" s="41">
        <f t="shared" si="127"/>
        <v>1292.6666666666665</v>
      </c>
      <c r="K627" s="43">
        <v>1274</v>
      </c>
      <c r="L627" s="43">
        <f t="shared" si="128"/>
        <v>111</v>
      </c>
      <c r="M627" s="43">
        <f t="shared" si="129"/>
        <v>98.555956678700369</v>
      </c>
      <c r="N627" s="42">
        <v>1760</v>
      </c>
      <c r="O627" s="45" t="str">
        <f t="shared" si="130"/>
        <v>Mar</v>
      </c>
      <c r="P627" s="42">
        <f t="shared" si="131"/>
        <v>1760</v>
      </c>
      <c r="Q627" s="44">
        <f t="shared" si="132"/>
        <v>-486</v>
      </c>
      <c r="R627" s="45">
        <f t="shared" si="133"/>
        <v>-0.27613636363636362</v>
      </c>
      <c r="S627" s="44" t="str">
        <f t="shared" si="134"/>
        <v>DEGROWTH</v>
      </c>
      <c r="T627" s="43">
        <v>1309.5</v>
      </c>
      <c r="U627" s="46" t="str">
        <f t="shared" si="135"/>
        <v>Apr</v>
      </c>
      <c r="V627" s="42">
        <v>1309.5</v>
      </c>
      <c r="W627" s="47">
        <f t="shared" si="136"/>
        <v>-35.5</v>
      </c>
      <c r="X627" s="48">
        <f t="shared" si="137"/>
        <v>-2.710958381061479E-2</v>
      </c>
      <c r="Y627" s="47" t="str">
        <f t="shared" si="138"/>
        <v>DEGROWTH</v>
      </c>
      <c r="Z627" s="138">
        <v>0</v>
      </c>
      <c r="AA627" s="133"/>
      <c r="AB627" s="133" t="s">
        <v>121</v>
      </c>
      <c r="AC627" s="133" t="s">
        <v>1245</v>
      </c>
      <c r="AD627" s="27">
        <f t="shared" si="139"/>
        <v>0</v>
      </c>
    </row>
    <row r="628" spans="1:30" s="139" customFormat="1" ht="13.8">
      <c r="A628" s="133" t="s">
        <v>1245</v>
      </c>
      <c r="B628" s="141" t="s">
        <v>48</v>
      </c>
      <c r="C628" s="135" t="s">
        <v>1815</v>
      </c>
      <c r="D628" s="135">
        <v>1000000557</v>
      </c>
      <c r="E628" s="136" t="s">
        <v>1816</v>
      </c>
      <c r="F628" s="137">
        <v>39067</v>
      </c>
      <c r="G628" s="40" t="str">
        <f t="shared" si="126"/>
        <v>-</v>
      </c>
      <c r="H628" s="40"/>
      <c r="I628" s="41">
        <v>0</v>
      </c>
      <c r="J628" s="41">
        <f t="shared" si="127"/>
        <v>0</v>
      </c>
      <c r="K628" s="43">
        <v>0</v>
      </c>
      <c r="L628" s="43">
        <f t="shared" si="128"/>
        <v>0</v>
      </c>
      <c r="M628" s="43" t="str">
        <f t="shared" si="129"/>
        <v>-</v>
      </c>
      <c r="N628" s="42">
        <v>0</v>
      </c>
      <c r="O628" s="45" t="str">
        <f t="shared" si="130"/>
        <v>Mar</v>
      </c>
      <c r="P628" s="42">
        <f t="shared" si="131"/>
        <v>0</v>
      </c>
      <c r="Q628" s="44">
        <f t="shared" si="132"/>
        <v>0</v>
      </c>
      <c r="R628" s="45" t="str">
        <f t="shared" si="133"/>
        <v xml:space="preserve"> </v>
      </c>
      <c r="S628" s="44" t="b">
        <f t="shared" si="134"/>
        <v>0</v>
      </c>
      <c r="T628" s="43">
        <v>20</v>
      </c>
      <c r="U628" s="46" t="str">
        <f t="shared" si="135"/>
        <v>Apr</v>
      </c>
      <c r="V628" s="42">
        <v>20</v>
      </c>
      <c r="W628" s="47">
        <f t="shared" si="136"/>
        <v>-20</v>
      </c>
      <c r="X628" s="48">
        <f t="shared" si="137"/>
        <v>-1</v>
      </c>
      <c r="Y628" s="47" t="str">
        <f t="shared" si="138"/>
        <v>DEGROWTH</v>
      </c>
      <c r="Z628" s="138">
        <v>0</v>
      </c>
      <c r="AA628" s="133"/>
      <c r="AB628" s="133" t="s">
        <v>121</v>
      </c>
      <c r="AC628" s="133" t="s">
        <v>1245</v>
      </c>
      <c r="AD628" s="27">
        <f t="shared" si="139"/>
        <v>1</v>
      </c>
    </row>
    <row r="629" spans="1:30" s="139" customFormat="1" ht="13.8">
      <c r="A629" s="133" t="s">
        <v>1245</v>
      </c>
      <c r="B629" s="141" t="s">
        <v>48</v>
      </c>
      <c r="C629" s="135" t="s">
        <v>1817</v>
      </c>
      <c r="D629" s="135">
        <v>1000000529</v>
      </c>
      <c r="E629" s="136" t="s">
        <v>1818</v>
      </c>
      <c r="F629" s="137">
        <v>39073</v>
      </c>
      <c r="G629" s="40" t="str">
        <f t="shared" si="126"/>
        <v>Targeted Dealer</v>
      </c>
      <c r="H629" s="40"/>
      <c r="I629" s="41">
        <v>560</v>
      </c>
      <c r="J629" s="41">
        <f t="shared" si="127"/>
        <v>522.66666666666674</v>
      </c>
      <c r="K629" s="43">
        <v>576</v>
      </c>
      <c r="L629" s="43">
        <f t="shared" si="128"/>
        <v>-16</v>
      </c>
      <c r="M629" s="43">
        <f t="shared" si="129"/>
        <v>110.20408163265304</v>
      </c>
      <c r="N629" s="42">
        <v>511.5</v>
      </c>
      <c r="O629" s="45" t="str">
        <f t="shared" si="130"/>
        <v>Mar</v>
      </c>
      <c r="P629" s="42">
        <f t="shared" si="131"/>
        <v>511.5</v>
      </c>
      <c r="Q629" s="44">
        <f t="shared" si="132"/>
        <v>64.5</v>
      </c>
      <c r="R629" s="45">
        <f t="shared" si="133"/>
        <v>0.12609970674486815</v>
      </c>
      <c r="S629" s="44" t="str">
        <f t="shared" si="134"/>
        <v>GROWTH</v>
      </c>
      <c r="T629" s="43">
        <v>534</v>
      </c>
      <c r="U629" s="46" t="str">
        <f t="shared" si="135"/>
        <v>Apr</v>
      </c>
      <c r="V629" s="42">
        <v>534</v>
      </c>
      <c r="W629" s="47">
        <f t="shared" si="136"/>
        <v>42</v>
      </c>
      <c r="X629" s="48">
        <f t="shared" si="137"/>
        <v>7.8651685393258397E-2</v>
      </c>
      <c r="Y629" s="47" t="str">
        <f t="shared" si="138"/>
        <v>GROWTH</v>
      </c>
      <c r="Z629" s="138">
        <v>0</v>
      </c>
      <c r="AA629" s="133"/>
      <c r="AB629" s="133" t="s">
        <v>121</v>
      </c>
      <c r="AC629" s="133" t="s">
        <v>1245</v>
      </c>
      <c r="AD629" s="27">
        <f t="shared" si="139"/>
        <v>0</v>
      </c>
    </row>
    <row r="630" spans="1:30" s="139" customFormat="1" ht="13.8">
      <c r="A630" s="133" t="s">
        <v>1245</v>
      </c>
      <c r="B630" s="141" t="s">
        <v>48</v>
      </c>
      <c r="C630" s="135" t="s">
        <v>1819</v>
      </c>
      <c r="D630" s="135">
        <v>1000000544</v>
      </c>
      <c r="E630" s="136" t="s">
        <v>1820</v>
      </c>
      <c r="F630" s="137">
        <v>39171</v>
      </c>
      <c r="G630" s="40" t="str">
        <f t="shared" si="126"/>
        <v>Targeted Dealer</v>
      </c>
      <c r="H630" s="40"/>
      <c r="I630" s="41">
        <v>595</v>
      </c>
      <c r="J630" s="41">
        <f t="shared" si="127"/>
        <v>555.33333333333326</v>
      </c>
      <c r="K630" s="43">
        <v>886</v>
      </c>
      <c r="L630" s="43">
        <f t="shared" si="128"/>
        <v>-291</v>
      </c>
      <c r="M630" s="43">
        <f t="shared" si="129"/>
        <v>159.54381752701082</v>
      </c>
      <c r="N630" s="42">
        <v>546</v>
      </c>
      <c r="O630" s="45" t="str">
        <f t="shared" si="130"/>
        <v>Mar</v>
      </c>
      <c r="P630" s="42">
        <f t="shared" si="131"/>
        <v>546</v>
      </c>
      <c r="Q630" s="44">
        <f t="shared" si="132"/>
        <v>340</v>
      </c>
      <c r="R630" s="45">
        <f t="shared" si="133"/>
        <v>0.62271062271062272</v>
      </c>
      <c r="S630" s="44" t="str">
        <f t="shared" si="134"/>
        <v>GROWTH</v>
      </c>
      <c r="T630" s="43">
        <v>622</v>
      </c>
      <c r="U630" s="46" t="str">
        <f t="shared" si="135"/>
        <v>Apr</v>
      </c>
      <c r="V630" s="42">
        <v>622</v>
      </c>
      <c r="W630" s="47">
        <f t="shared" si="136"/>
        <v>264</v>
      </c>
      <c r="X630" s="48">
        <f t="shared" si="137"/>
        <v>0.42443729903536975</v>
      </c>
      <c r="Y630" s="47" t="str">
        <f t="shared" si="138"/>
        <v>GROWTH</v>
      </c>
      <c r="Z630" s="138">
        <v>0</v>
      </c>
      <c r="AA630" s="133"/>
      <c r="AB630" s="133" t="s">
        <v>121</v>
      </c>
      <c r="AC630" s="133" t="s">
        <v>1245</v>
      </c>
      <c r="AD630" s="27">
        <f t="shared" si="139"/>
        <v>0</v>
      </c>
    </row>
    <row r="631" spans="1:30" s="139" customFormat="1" ht="13.8">
      <c r="A631" s="133" t="s">
        <v>1245</v>
      </c>
      <c r="B631" s="141" t="s">
        <v>48</v>
      </c>
      <c r="C631" s="135" t="s">
        <v>1821</v>
      </c>
      <c r="D631" s="135">
        <v>1000000541</v>
      </c>
      <c r="E631" s="136" t="s">
        <v>1822</v>
      </c>
      <c r="F631" s="137">
        <v>39184</v>
      </c>
      <c r="G631" s="40" t="str">
        <f t="shared" si="126"/>
        <v>Targeted Dealer</v>
      </c>
      <c r="H631" s="40"/>
      <c r="I631" s="41">
        <v>13</v>
      </c>
      <c r="J631" s="41">
        <f t="shared" si="127"/>
        <v>12.133333333333333</v>
      </c>
      <c r="K631" s="43">
        <v>16.5</v>
      </c>
      <c r="L631" s="43">
        <f t="shared" si="128"/>
        <v>-3.5</v>
      </c>
      <c r="M631" s="43">
        <f t="shared" si="129"/>
        <v>135.98901098901098</v>
      </c>
      <c r="N631" s="42">
        <v>13</v>
      </c>
      <c r="O631" s="45" t="str">
        <f t="shared" si="130"/>
        <v>Mar</v>
      </c>
      <c r="P631" s="42">
        <f t="shared" si="131"/>
        <v>13</v>
      </c>
      <c r="Q631" s="44">
        <f t="shared" si="132"/>
        <v>3.5</v>
      </c>
      <c r="R631" s="45">
        <f t="shared" si="133"/>
        <v>0.26923076923076916</v>
      </c>
      <c r="S631" s="44" t="str">
        <f t="shared" si="134"/>
        <v>GROWTH</v>
      </c>
      <c r="T631" s="43">
        <v>0</v>
      </c>
      <c r="U631" s="46" t="str">
        <f t="shared" si="135"/>
        <v>Apr</v>
      </c>
      <c r="V631" s="42">
        <v>0</v>
      </c>
      <c r="W631" s="47">
        <f t="shared" si="136"/>
        <v>16.5</v>
      </c>
      <c r="X631" s="48">
        <f t="shared" si="137"/>
        <v>0</v>
      </c>
      <c r="Y631" s="47" t="b">
        <f t="shared" si="138"/>
        <v>0</v>
      </c>
      <c r="Z631" s="138">
        <v>0</v>
      </c>
      <c r="AA631" s="133"/>
      <c r="AB631" s="133" t="s">
        <v>121</v>
      </c>
      <c r="AC631" s="133" t="s">
        <v>1245</v>
      </c>
      <c r="AD631" s="27">
        <f t="shared" si="139"/>
        <v>0</v>
      </c>
    </row>
    <row r="632" spans="1:30" s="139" customFormat="1" ht="13.8">
      <c r="A632" s="133" t="s">
        <v>1245</v>
      </c>
      <c r="B632" s="141" t="s">
        <v>48</v>
      </c>
      <c r="C632" s="135" t="s">
        <v>1823</v>
      </c>
      <c r="D632" s="135">
        <v>1000000530</v>
      </c>
      <c r="E632" s="136" t="s">
        <v>1824</v>
      </c>
      <c r="F632" s="137">
        <v>39547</v>
      </c>
      <c r="G632" s="40" t="str">
        <f t="shared" si="126"/>
        <v>Targeted Dealer</v>
      </c>
      <c r="H632" s="40"/>
      <c r="I632" s="41">
        <v>100</v>
      </c>
      <c r="J632" s="41">
        <f t="shared" si="127"/>
        <v>93.333333333333343</v>
      </c>
      <c r="K632" s="43">
        <v>112</v>
      </c>
      <c r="L632" s="43">
        <f t="shared" si="128"/>
        <v>-12</v>
      </c>
      <c r="M632" s="43">
        <f t="shared" si="129"/>
        <v>119.99999999999999</v>
      </c>
      <c r="N632" s="42">
        <v>104</v>
      </c>
      <c r="O632" s="45" t="str">
        <f t="shared" si="130"/>
        <v>Mar</v>
      </c>
      <c r="P632" s="42">
        <f t="shared" si="131"/>
        <v>104</v>
      </c>
      <c r="Q632" s="44">
        <f t="shared" si="132"/>
        <v>8</v>
      </c>
      <c r="R632" s="45">
        <f t="shared" si="133"/>
        <v>7.6923076923076872E-2</v>
      </c>
      <c r="S632" s="44" t="str">
        <f t="shared" si="134"/>
        <v>GROWTH</v>
      </c>
      <c r="T632" s="43">
        <v>82</v>
      </c>
      <c r="U632" s="46" t="str">
        <f t="shared" si="135"/>
        <v>Apr</v>
      </c>
      <c r="V632" s="42">
        <v>82</v>
      </c>
      <c r="W632" s="47">
        <f t="shared" si="136"/>
        <v>30</v>
      </c>
      <c r="X632" s="48">
        <f t="shared" si="137"/>
        <v>0.36585365853658547</v>
      </c>
      <c r="Y632" s="47" t="str">
        <f t="shared" si="138"/>
        <v>GROWTH</v>
      </c>
      <c r="Z632" s="138">
        <v>0</v>
      </c>
      <c r="AA632" s="133"/>
      <c r="AB632" s="133" t="s">
        <v>121</v>
      </c>
      <c r="AC632" s="133" t="s">
        <v>1245</v>
      </c>
      <c r="AD632" s="27">
        <f t="shared" si="139"/>
        <v>0</v>
      </c>
    </row>
    <row r="633" spans="1:30" s="139" customFormat="1" ht="13.8">
      <c r="A633" s="133" t="s">
        <v>1245</v>
      </c>
      <c r="B633" s="141" t="s">
        <v>48</v>
      </c>
      <c r="C633" s="135" t="s">
        <v>1825</v>
      </c>
      <c r="D633" s="135">
        <v>1000000549</v>
      </c>
      <c r="E633" s="136" t="s">
        <v>1826</v>
      </c>
      <c r="F633" s="137">
        <v>39961</v>
      </c>
      <c r="G633" s="40" t="str">
        <f t="shared" si="126"/>
        <v>Targeted Dealer</v>
      </c>
      <c r="H633" s="40"/>
      <c r="I633" s="41">
        <v>20</v>
      </c>
      <c r="J633" s="41">
        <f t="shared" si="127"/>
        <v>18.666666666666664</v>
      </c>
      <c r="K633" s="43">
        <v>12.5</v>
      </c>
      <c r="L633" s="43">
        <f t="shared" si="128"/>
        <v>7.5</v>
      </c>
      <c r="M633" s="43">
        <f t="shared" si="129"/>
        <v>66.964285714285722</v>
      </c>
      <c r="N633" s="42">
        <v>13</v>
      </c>
      <c r="O633" s="45" t="str">
        <f t="shared" si="130"/>
        <v>Mar</v>
      </c>
      <c r="P633" s="42">
        <f t="shared" si="131"/>
        <v>13</v>
      </c>
      <c r="Q633" s="44">
        <f t="shared" si="132"/>
        <v>-0.5</v>
      </c>
      <c r="R633" s="45">
        <f t="shared" si="133"/>
        <v>-3.8461538461538436E-2</v>
      </c>
      <c r="S633" s="44" t="str">
        <f t="shared" si="134"/>
        <v>DEGROWTH</v>
      </c>
      <c r="T633" s="43">
        <v>13</v>
      </c>
      <c r="U633" s="46" t="str">
        <f t="shared" si="135"/>
        <v>Apr</v>
      </c>
      <c r="V633" s="42">
        <v>13</v>
      </c>
      <c r="W633" s="47">
        <f t="shared" si="136"/>
        <v>-0.5</v>
      </c>
      <c r="X633" s="48">
        <f t="shared" si="137"/>
        <v>-3.8461538461538436E-2</v>
      </c>
      <c r="Y633" s="47" t="str">
        <f t="shared" si="138"/>
        <v>DEGROWTH</v>
      </c>
      <c r="Z633" s="138">
        <v>0</v>
      </c>
      <c r="AA633" s="133"/>
      <c r="AB633" s="133" t="s">
        <v>121</v>
      </c>
      <c r="AC633" s="133" t="s">
        <v>1245</v>
      </c>
      <c r="AD633" s="27">
        <f t="shared" si="139"/>
        <v>0</v>
      </c>
    </row>
    <row r="634" spans="1:30" s="139" customFormat="1" ht="13.8">
      <c r="A634" s="133" t="s">
        <v>1245</v>
      </c>
      <c r="B634" s="141" t="s">
        <v>48</v>
      </c>
      <c r="C634" s="135" t="s">
        <v>1827</v>
      </c>
      <c r="D634" s="135">
        <v>1000000554</v>
      </c>
      <c r="E634" s="136" t="s">
        <v>1828</v>
      </c>
      <c r="F634" s="137">
        <v>40583</v>
      </c>
      <c r="G634" s="40" t="str">
        <f t="shared" si="126"/>
        <v>Targeted Dealer</v>
      </c>
      <c r="H634" s="40"/>
      <c r="I634" s="41">
        <v>130</v>
      </c>
      <c r="J634" s="41">
        <f t="shared" si="127"/>
        <v>121.33333333333333</v>
      </c>
      <c r="K634" s="43">
        <v>155</v>
      </c>
      <c r="L634" s="43">
        <f t="shared" si="128"/>
        <v>-25</v>
      </c>
      <c r="M634" s="43">
        <f t="shared" si="129"/>
        <v>127.74725274725274</v>
      </c>
      <c r="N634" s="42">
        <v>215.5</v>
      </c>
      <c r="O634" s="45" t="str">
        <f t="shared" si="130"/>
        <v>Mar</v>
      </c>
      <c r="P634" s="42">
        <f t="shared" si="131"/>
        <v>215.5</v>
      </c>
      <c r="Q634" s="44">
        <f t="shared" si="132"/>
        <v>-60.5</v>
      </c>
      <c r="R634" s="45">
        <f t="shared" si="133"/>
        <v>-0.28074245939675169</v>
      </c>
      <c r="S634" s="44" t="str">
        <f t="shared" si="134"/>
        <v>DEGROWTH</v>
      </c>
      <c r="T634" s="43">
        <v>115</v>
      </c>
      <c r="U634" s="46" t="str">
        <f t="shared" si="135"/>
        <v>Apr</v>
      </c>
      <c r="V634" s="42">
        <v>115</v>
      </c>
      <c r="W634" s="47">
        <f t="shared" si="136"/>
        <v>40</v>
      </c>
      <c r="X634" s="48">
        <f t="shared" si="137"/>
        <v>0.34782608695652173</v>
      </c>
      <c r="Y634" s="47" t="str">
        <f t="shared" si="138"/>
        <v>GROWTH</v>
      </c>
      <c r="Z634" s="138">
        <v>0</v>
      </c>
      <c r="AA634" s="133"/>
      <c r="AB634" s="133" t="s">
        <v>121</v>
      </c>
      <c r="AC634" s="133" t="s">
        <v>1245</v>
      </c>
      <c r="AD634" s="27">
        <f t="shared" si="139"/>
        <v>0</v>
      </c>
    </row>
    <row r="635" spans="1:30" s="139" customFormat="1" ht="13.8">
      <c r="A635" s="133" t="s">
        <v>1245</v>
      </c>
      <c r="B635" s="141" t="s">
        <v>48</v>
      </c>
      <c r="C635" s="135" t="s">
        <v>1829</v>
      </c>
      <c r="D635" s="135">
        <v>1000000555</v>
      </c>
      <c r="E635" s="136" t="s">
        <v>1830</v>
      </c>
      <c r="F635" s="137">
        <v>40986</v>
      </c>
      <c r="G635" s="40" t="str">
        <f t="shared" si="126"/>
        <v>Targeted Dealer</v>
      </c>
      <c r="H635" s="40"/>
      <c r="I635" s="41">
        <v>52</v>
      </c>
      <c r="J635" s="41">
        <f t="shared" si="127"/>
        <v>48.533333333333331</v>
      </c>
      <c r="K635" s="43">
        <v>78</v>
      </c>
      <c r="L635" s="43">
        <f t="shared" si="128"/>
        <v>-26</v>
      </c>
      <c r="M635" s="43">
        <f t="shared" si="129"/>
        <v>160.71428571428572</v>
      </c>
      <c r="N635" s="42">
        <v>52</v>
      </c>
      <c r="O635" s="45" t="str">
        <f t="shared" si="130"/>
        <v>Mar</v>
      </c>
      <c r="P635" s="42">
        <f t="shared" si="131"/>
        <v>52</v>
      </c>
      <c r="Q635" s="44">
        <f t="shared" si="132"/>
        <v>26</v>
      </c>
      <c r="R635" s="45">
        <f t="shared" si="133"/>
        <v>0.5</v>
      </c>
      <c r="S635" s="44" t="str">
        <f t="shared" si="134"/>
        <v>GROWTH</v>
      </c>
      <c r="T635" s="43">
        <v>64.5</v>
      </c>
      <c r="U635" s="46" t="str">
        <f t="shared" si="135"/>
        <v>Apr</v>
      </c>
      <c r="V635" s="42">
        <v>64.5</v>
      </c>
      <c r="W635" s="47">
        <f t="shared" si="136"/>
        <v>13.5</v>
      </c>
      <c r="X635" s="48">
        <f t="shared" si="137"/>
        <v>0.20930232558139528</v>
      </c>
      <c r="Y635" s="47" t="str">
        <f t="shared" si="138"/>
        <v>GROWTH</v>
      </c>
      <c r="Z635" s="138">
        <v>0</v>
      </c>
      <c r="AA635" s="133"/>
      <c r="AB635" s="133" t="s">
        <v>121</v>
      </c>
      <c r="AC635" s="133" t="s">
        <v>1245</v>
      </c>
      <c r="AD635" s="27">
        <f t="shared" si="139"/>
        <v>0</v>
      </c>
    </row>
    <row r="636" spans="1:30" s="139" customFormat="1" ht="13.8">
      <c r="A636" s="133" t="s">
        <v>1245</v>
      </c>
      <c r="B636" s="141" t="s">
        <v>48</v>
      </c>
      <c r="C636" s="135" t="s">
        <v>1831</v>
      </c>
      <c r="D636" s="135">
        <v>1000000532</v>
      </c>
      <c r="E636" s="136" t="s">
        <v>1832</v>
      </c>
      <c r="F636" s="137">
        <v>41071</v>
      </c>
      <c r="G636" s="40" t="str">
        <f t="shared" si="126"/>
        <v>Targeted Dealer</v>
      </c>
      <c r="H636" s="40"/>
      <c r="I636" s="41">
        <v>160</v>
      </c>
      <c r="J636" s="41">
        <f t="shared" si="127"/>
        <v>149.33333333333331</v>
      </c>
      <c r="K636" s="43">
        <v>169.5</v>
      </c>
      <c r="L636" s="43">
        <f t="shared" si="128"/>
        <v>-9.5</v>
      </c>
      <c r="M636" s="43">
        <f t="shared" si="129"/>
        <v>113.50446428571429</v>
      </c>
      <c r="N636" s="42">
        <v>155.5</v>
      </c>
      <c r="O636" s="45" t="str">
        <f t="shared" si="130"/>
        <v>Mar</v>
      </c>
      <c r="P636" s="42">
        <f t="shared" si="131"/>
        <v>155.5</v>
      </c>
      <c r="Q636" s="44">
        <f t="shared" si="132"/>
        <v>14</v>
      </c>
      <c r="R636" s="45">
        <f t="shared" si="133"/>
        <v>9.0032154340836001E-2</v>
      </c>
      <c r="S636" s="44" t="str">
        <f t="shared" si="134"/>
        <v>GROWTH</v>
      </c>
      <c r="T636" s="43">
        <v>143</v>
      </c>
      <c r="U636" s="46" t="str">
        <f t="shared" si="135"/>
        <v>Apr</v>
      </c>
      <c r="V636" s="42">
        <v>143</v>
      </c>
      <c r="W636" s="47">
        <f t="shared" si="136"/>
        <v>26.5</v>
      </c>
      <c r="X636" s="48">
        <f t="shared" si="137"/>
        <v>0.18531468531468542</v>
      </c>
      <c r="Y636" s="47" t="str">
        <f t="shared" si="138"/>
        <v>GROWTH</v>
      </c>
      <c r="Z636" s="138">
        <v>0</v>
      </c>
      <c r="AA636" s="133"/>
      <c r="AB636" s="133" t="s">
        <v>121</v>
      </c>
      <c r="AC636" s="133" t="s">
        <v>1245</v>
      </c>
      <c r="AD636" s="27">
        <f t="shared" si="139"/>
        <v>0</v>
      </c>
    </row>
    <row r="637" spans="1:30" s="139" customFormat="1" ht="13.8">
      <c r="A637" s="133" t="s">
        <v>1245</v>
      </c>
      <c r="B637" s="141" t="s">
        <v>48</v>
      </c>
      <c r="C637" s="135" t="s">
        <v>1833</v>
      </c>
      <c r="D637" s="135">
        <v>1000000552</v>
      </c>
      <c r="E637" s="136" t="s">
        <v>1834</v>
      </c>
      <c r="F637" s="137">
        <v>41157</v>
      </c>
      <c r="G637" s="40" t="str">
        <f t="shared" si="126"/>
        <v>Targeted Dealer</v>
      </c>
      <c r="H637" s="40"/>
      <c r="I637" s="41">
        <v>174</v>
      </c>
      <c r="J637" s="41">
        <f t="shared" si="127"/>
        <v>162.4</v>
      </c>
      <c r="K637" s="43">
        <v>313.5</v>
      </c>
      <c r="L637" s="43">
        <f t="shared" si="128"/>
        <v>-139.5</v>
      </c>
      <c r="M637" s="43">
        <f t="shared" si="129"/>
        <v>193.04187192118226</v>
      </c>
      <c r="N637" s="42">
        <v>290.5</v>
      </c>
      <c r="O637" s="45" t="str">
        <f t="shared" si="130"/>
        <v>Mar</v>
      </c>
      <c r="P637" s="42">
        <f t="shared" si="131"/>
        <v>290.5</v>
      </c>
      <c r="Q637" s="44">
        <f t="shared" si="132"/>
        <v>23</v>
      </c>
      <c r="R637" s="45">
        <f t="shared" si="133"/>
        <v>7.9173838209982694E-2</v>
      </c>
      <c r="S637" s="44" t="str">
        <f t="shared" si="134"/>
        <v>GROWTH</v>
      </c>
      <c r="T637" s="43">
        <v>136.5</v>
      </c>
      <c r="U637" s="46" t="str">
        <f t="shared" si="135"/>
        <v>Apr</v>
      </c>
      <c r="V637" s="42">
        <v>136.5</v>
      </c>
      <c r="W637" s="47">
        <f t="shared" si="136"/>
        <v>177</v>
      </c>
      <c r="X637" s="48">
        <f t="shared" si="137"/>
        <v>1.2967032967032965</v>
      </c>
      <c r="Y637" s="47" t="str">
        <f t="shared" si="138"/>
        <v>GROWTH</v>
      </c>
      <c r="Z637" s="138">
        <v>0</v>
      </c>
      <c r="AA637" s="133"/>
      <c r="AB637" s="133" t="s">
        <v>121</v>
      </c>
      <c r="AC637" s="133" t="s">
        <v>1245</v>
      </c>
      <c r="AD637" s="27">
        <f t="shared" si="139"/>
        <v>0</v>
      </c>
    </row>
    <row r="638" spans="1:30" s="139" customFormat="1" ht="13.8">
      <c r="A638" s="133" t="s">
        <v>1245</v>
      </c>
      <c r="B638" s="141" t="s">
        <v>48</v>
      </c>
      <c r="C638" s="135" t="s">
        <v>1835</v>
      </c>
      <c r="D638" s="135">
        <v>1000000538</v>
      </c>
      <c r="E638" s="136" t="s">
        <v>1836</v>
      </c>
      <c r="F638" s="137">
        <v>41258</v>
      </c>
      <c r="G638" s="40" t="str">
        <f t="shared" si="126"/>
        <v>Targeted Dealer</v>
      </c>
      <c r="H638" s="40"/>
      <c r="I638" s="41">
        <v>26</v>
      </c>
      <c r="J638" s="41">
        <f t="shared" si="127"/>
        <v>24.266666666666666</v>
      </c>
      <c r="K638" s="43">
        <v>13</v>
      </c>
      <c r="L638" s="43">
        <f t="shared" si="128"/>
        <v>13</v>
      </c>
      <c r="M638" s="43">
        <f t="shared" si="129"/>
        <v>53.571428571428569</v>
      </c>
      <c r="N638" s="42">
        <v>13</v>
      </c>
      <c r="O638" s="45" t="str">
        <f t="shared" si="130"/>
        <v>Mar</v>
      </c>
      <c r="P638" s="42">
        <f t="shared" si="131"/>
        <v>13</v>
      </c>
      <c r="Q638" s="44">
        <f t="shared" si="132"/>
        <v>0</v>
      </c>
      <c r="R638" s="45">
        <f t="shared" si="133"/>
        <v>0</v>
      </c>
      <c r="S638" s="44" t="str">
        <f t="shared" si="134"/>
        <v>GROWTH</v>
      </c>
      <c r="T638" s="43">
        <v>26</v>
      </c>
      <c r="U638" s="46" t="str">
        <f t="shared" si="135"/>
        <v>Apr</v>
      </c>
      <c r="V638" s="42">
        <v>26</v>
      </c>
      <c r="W638" s="47">
        <f t="shared" si="136"/>
        <v>-13</v>
      </c>
      <c r="X638" s="48">
        <f t="shared" si="137"/>
        <v>-0.5</v>
      </c>
      <c r="Y638" s="47" t="str">
        <f t="shared" si="138"/>
        <v>DEGROWTH</v>
      </c>
      <c r="Z638" s="138">
        <v>0</v>
      </c>
      <c r="AA638" s="133"/>
      <c r="AB638" s="133" t="s">
        <v>121</v>
      </c>
      <c r="AC638" s="133" t="s">
        <v>1245</v>
      </c>
      <c r="AD638" s="27">
        <f t="shared" si="139"/>
        <v>0</v>
      </c>
    </row>
    <row r="639" spans="1:30" s="139" customFormat="1" ht="13.8">
      <c r="A639" s="133" t="s">
        <v>1245</v>
      </c>
      <c r="B639" s="141" t="s">
        <v>48</v>
      </c>
      <c r="C639" s="135" t="s">
        <v>1837</v>
      </c>
      <c r="D639" s="135">
        <v>1000000535</v>
      </c>
      <c r="E639" s="136" t="s">
        <v>1838</v>
      </c>
      <c r="F639" s="137">
        <v>41464</v>
      </c>
      <c r="G639" s="40" t="str">
        <f t="shared" si="126"/>
        <v>Targeted Dealer</v>
      </c>
      <c r="H639" s="40"/>
      <c r="I639" s="41">
        <v>80</v>
      </c>
      <c r="J639" s="41">
        <f t="shared" si="127"/>
        <v>74.666666666666657</v>
      </c>
      <c r="K639" s="43">
        <v>63.5</v>
      </c>
      <c r="L639" s="43">
        <f t="shared" si="128"/>
        <v>16.5</v>
      </c>
      <c r="M639" s="43">
        <f t="shared" si="129"/>
        <v>85.044642857142861</v>
      </c>
      <c r="N639" s="42">
        <v>51</v>
      </c>
      <c r="O639" s="45" t="str">
        <f t="shared" si="130"/>
        <v>Mar</v>
      </c>
      <c r="P639" s="42">
        <f t="shared" si="131"/>
        <v>51</v>
      </c>
      <c r="Q639" s="44">
        <f t="shared" si="132"/>
        <v>12.5</v>
      </c>
      <c r="R639" s="45">
        <f t="shared" si="133"/>
        <v>0.24509803921568629</v>
      </c>
      <c r="S639" s="44" t="str">
        <f t="shared" si="134"/>
        <v>GROWTH</v>
      </c>
      <c r="T639" s="43">
        <v>75</v>
      </c>
      <c r="U639" s="46" t="str">
        <f t="shared" si="135"/>
        <v>Apr</v>
      </c>
      <c r="V639" s="42">
        <v>75</v>
      </c>
      <c r="W639" s="47">
        <f t="shared" si="136"/>
        <v>-11.5</v>
      </c>
      <c r="X639" s="48">
        <f t="shared" si="137"/>
        <v>-0.15333333333333332</v>
      </c>
      <c r="Y639" s="47" t="str">
        <f t="shared" si="138"/>
        <v>DEGROWTH</v>
      </c>
      <c r="Z639" s="138">
        <v>0</v>
      </c>
      <c r="AA639" s="133"/>
      <c r="AB639" s="133" t="s">
        <v>121</v>
      </c>
      <c r="AC639" s="133" t="s">
        <v>1245</v>
      </c>
      <c r="AD639" s="27">
        <f t="shared" si="139"/>
        <v>0</v>
      </c>
    </row>
    <row r="640" spans="1:30" s="139" customFormat="1" ht="13.8">
      <c r="A640" s="133" t="s">
        <v>1245</v>
      </c>
      <c r="B640" s="141" t="s">
        <v>48</v>
      </c>
      <c r="C640" s="135" t="s">
        <v>1839</v>
      </c>
      <c r="D640" s="135">
        <v>1000000551</v>
      </c>
      <c r="E640" s="136" t="s">
        <v>1840</v>
      </c>
      <c r="F640" s="137">
        <v>41638</v>
      </c>
      <c r="G640" s="40" t="str">
        <f t="shared" ref="G640:G703" si="140">IF(I640&gt;0,"Targeted Dealer","-")</f>
        <v>Targeted Dealer</v>
      </c>
      <c r="H640" s="40"/>
      <c r="I640" s="41">
        <v>44</v>
      </c>
      <c r="J640" s="41">
        <f t="shared" ref="J640:J703" si="141">I640/$J$1*($J$1-$E$1)</f>
        <v>41.066666666666663</v>
      </c>
      <c r="K640" s="43">
        <v>31</v>
      </c>
      <c r="L640" s="43">
        <f t="shared" si="128"/>
        <v>13</v>
      </c>
      <c r="M640" s="43">
        <f t="shared" si="129"/>
        <v>75.487012987012989</v>
      </c>
      <c r="N640" s="42">
        <v>55.5</v>
      </c>
      <c r="O640" s="45" t="str">
        <f t="shared" si="130"/>
        <v>Mar</v>
      </c>
      <c r="P640" s="42">
        <f t="shared" si="131"/>
        <v>55.5</v>
      </c>
      <c r="Q640" s="44">
        <f t="shared" si="132"/>
        <v>-24.5</v>
      </c>
      <c r="R640" s="45">
        <f t="shared" si="133"/>
        <v>-0.44144144144144148</v>
      </c>
      <c r="S640" s="44" t="str">
        <f t="shared" si="134"/>
        <v>DEGROWTH</v>
      </c>
      <c r="T640" s="43">
        <v>31</v>
      </c>
      <c r="U640" s="46" t="str">
        <f t="shared" si="135"/>
        <v>Apr</v>
      </c>
      <c r="V640" s="42">
        <v>31</v>
      </c>
      <c r="W640" s="47">
        <f t="shared" si="136"/>
        <v>0</v>
      </c>
      <c r="X640" s="48">
        <f t="shared" si="137"/>
        <v>0</v>
      </c>
      <c r="Y640" s="47" t="str">
        <f t="shared" si="138"/>
        <v>GROWTH</v>
      </c>
      <c r="Z640" s="138">
        <v>0</v>
      </c>
      <c r="AA640" s="133"/>
      <c r="AB640" s="133" t="s">
        <v>121</v>
      </c>
      <c r="AC640" s="133" t="s">
        <v>1245</v>
      </c>
      <c r="AD640" s="27">
        <f t="shared" si="139"/>
        <v>0</v>
      </c>
    </row>
    <row r="641" spans="1:30" s="139" customFormat="1" ht="13.8">
      <c r="A641" s="133" t="s">
        <v>1245</v>
      </c>
      <c r="B641" s="141" t="s">
        <v>48</v>
      </c>
      <c r="C641" s="135" t="s">
        <v>1843</v>
      </c>
      <c r="D641" s="135">
        <v>1000000542</v>
      </c>
      <c r="E641" s="136" t="s">
        <v>1844</v>
      </c>
      <c r="F641" s="137">
        <v>42909</v>
      </c>
      <c r="G641" s="40" t="str">
        <f t="shared" si="140"/>
        <v>Targeted Dealer</v>
      </c>
      <c r="H641" s="40"/>
      <c r="I641" s="41">
        <v>172</v>
      </c>
      <c r="J641" s="41">
        <f t="shared" si="141"/>
        <v>160.53333333333333</v>
      </c>
      <c r="K641" s="43">
        <v>126</v>
      </c>
      <c r="L641" s="43">
        <f t="shared" ref="L641:L704" si="142">I641-K641</f>
        <v>46</v>
      </c>
      <c r="M641" s="43">
        <f t="shared" ref="M641:M704" si="143">IFERROR((K641/J641%),"-")</f>
        <v>78.488372093023258</v>
      </c>
      <c r="N641" s="42">
        <v>108</v>
      </c>
      <c r="O641" s="45" t="str">
        <f t="shared" ref="O641:O704" si="144">IF(F641&lt;=$P$2,"Mar","")</f>
        <v>Mar</v>
      </c>
      <c r="P641" s="42">
        <f t="shared" ref="P641:P704" si="145">N641</f>
        <v>108</v>
      </c>
      <c r="Q641" s="44">
        <f t="shared" ref="Q641:Q704" si="146">K641-P641</f>
        <v>18</v>
      </c>
      <c r="R641" s="45">
        <f t="shared" ref="R641:R704" si="147">IFERROR(IF(O641="Mar",(K641/P641-1))," ")</f>
        <v>0.16666666666666674</v>
      </c>
      <c r="S641" s="44" t="str">
        <f t="shared" ref="S641:S704" si="148">IF(N641&gt;0,IF(O641="","-",IF(R641&lt;0%,"DEGROWTH","GROWTH")))</f>
        <v>GROWTH</v>
      </c>
      <c r="T641" s="43">
        <v>144</v>
      </c>
      <c r="U641" s="46" t="str">
        <f t="shared" ref="U641:U704" si="149">IF(F641&lt;=$V$2,"Apr","")</f>
        <v>Apr</v>
      </c>
      <c r="V641" s="42">
        <v>144</v>
      </c>
      <c r="W641" s="47">
        <f t="shared" ref="W641:W704" si="150">K641-V641</f>
        <v>-18</v>
      </c>
      <c r="X641" s="48">
        <f t="shared" ref="X641:X704" si="151">IFERROR(IF(U641="Apr",(K641/V641-1)),0)</f>
        <v>-0.125</v>
      </c>
      <c r="Y641" s="47" t="str">
        <f t="shared" ref="Y641:Y704" si="152">IF(T641&gt;0,IF(U641="","-",IF(X641&lt;0%,"DEGROWTH","GROWTH")))</f>
        <v>DEGROWTH</v>
      </c>
      <c r="Z641" s="138">
        <v>0</v>
      </c>
      <c r="AA641" s="133"/>
      <c r="AB641" s="133" t="s">
        <v>121</v>
      </c>
      <c r="AC641" s="133" t="s">
        <v>1245</v>
      </c>
      <c r="AD641" s="27">
        <f t="shared" si="139"/>
        <v>0</v>
      </c>
    </row>
    <row r="642" spans="1:30" s="139" customFormat="1" ht="13.8">
      <c r="A642" s="133" t="s">
        <v>1245</v>
      </c>
      <c r="B642" s="141" t="s">
        <v>48</v>
      </c>
      <c r="C642" s="135" t="s">
        <v>1845</v>
      </c>
      <c r="D642" s="135">
        <v>1000000553</v>
      </c>
      <c r="E642" s="136" t="s">
        <v>1846</v>
      </c>
      <c r="F642" s="137">
        <v>42980</v>
      </c>
      <c r="G642" s="40" t="str">
        <f t="shared" si="140"/>
        <v>Targeted Dealer</v>
      </c>
      <c r="H642" s="40"/>
      <c r="I642" s="41">
        <v>250</v>
      </c>
      <c r="J642" s="41">
        <f t="shared" si="141"/>
        <v>233.33333333333334</v>
      </c>
      <c r="K642" s="43">
        <v>202</v>
      </c>
      <c r="L642" s="43">
        <f t="shared" si="142"/>
        <v>48</v>
      </c>
      <c r="M642" s="43">
        <f t="shared" si="143"/>
        <v>86.571428571428569</v>
      </c>
      <c r="N642" s="42">
        <v>260</v>
      </c>
      <c r="O642" s="45" t="str">
        <f t="shared" si="144"/>
        <v>Mar</v>
      </c>
      <c r="P642" s="42">
        <f t="shared" si="145"/>
        <v>260</v>
      </c>
      <c r="Q642" s="44">
        <f t="shared" si="146"/>
        <v>-58</v>
      </c>
      <c r="R642" s="45">
        <f t="shared" si="147"/>
        <v>-0.22307692307692306</v>
      </c>
      <c r="S642" s="44" t="str">
        <f t="shared" si="148"/>
        <v>DEGROWTH</v>
      </c>
      <c r="T642" s="43">
        <v>235.5</v>
      </c>
      <c r="U642" s="46" t="str">
        <f t="shared" si="149"/>
        <v>Apr</v>
      </c>
      <c r="V642" s="42">
        <v>235.5</v>
      </c>
      <c r="W642" s="47">
        <f t="shared" si="150"/>
        <v>-33.5</v>
      </c>
      <c r="X642" s="48">
        <f t="shared" si="151"/>
        <v>-0.1422505307855626</v>
      </c>
      <c r="Y642" s="47" t="str">
        <f t="shared" si="152"/>
        <v>DEGROWTH</v>
      </c>
      <c r="Z642" s="138">
        <v>0</v>
      </c>
      <c r="AA642" s="133"/>
      <c r="AB642" s="133" t="s">
        <v>121</v>
      </c>
      <c r="AC642" s="133" t="s">
        <v>1245</v>
      </c>
      <c r="AD642" s="27">
        <f t="shared" si="139"/>
        <v>0</v>
      </c>
    </row>
    <row r="643" spans="1:30" s="139" customFormat="1" ht="13.8">
      <c r="A643" s="133" t="s">
        <v>1245</v>
      </c>
      <c r="B643" s="141" t="s">
        <v>48</v>
      </c>
      <c r="C643" s="135" t="s">
        <v>1847</v>
      </c>
      <c r="D643" s="135">
        <v>1000000548</v>
      </c>
      <c r="E643" s="136" t="s">
        <v>1848</v>
      </c>
      <c r="F643" s="137">
        <v>43031</v>
      </c>
      <c r="G643" s="40" t="str">
        <f t="shared" si="140"/>
        <v>Targeted Dealer</v>
      </c>
      <c r="H643" s="40"/>
      <c r="I643" s="41">
        <v>936</v>
      </c>
      <c r="J643" s="41">
        <f t="shared" si="141"/>
        <v>873.6</v>
      </c>
      <c r="K643" s="43">
        <v>1120.5</v>
      </c>
      <c r="L643" s="43">
        <f t="shared" si="142"/>
        <v>-184.5</v>
      </c>
      <c r="M643" s="43">
        <f t="shared" si="143"/>
        <v>128.26236263736263</v>
      </c>
      <c r="N643" s="42">
        <v>1013</v>
      </c>
      <c r="O643" s="45" t="str">
        <f t="shared" si="144"/>
        <v>Mar</v>
      </c>
      <c r="P643" s="42">
        <f t="shared" si="145"/>
        <v>1013</v>
      </c>
      <c r="Q643" s="44">
        <f t="shared" si="146"/>
        <v>107.5</v>
      </c>
      <c r="R643" s="45">
        <f t="shared" si="147"/>
        <v>0.10612043435340568</v>
      </c>
      <c r="S643" s="44" t="str">
        <f t="shared" si="148"/>
        <v>GROWTH</v>
      </c>
      <c r="T643" s="43">
        <v>818</v>
      </c>
      <c r="U643" s="46" t="str">
        <f t="shared" si="149"/>
        <v>Apr</v>
      </c>
      <c r="V643" s="42">
        <v>818</v>
      </c>
      <c r="W643" s="47">
        <f t="shared" si="150"/>
        <v>302.5</v>
      </c>
      <c r="X643" s="48">
        <f t="shared" si="151"/>
        <v>0.36980440097799505</v>
      </c>
      <c r="Y643" s="47" t="str">
        <f t="shared" si="152"/>
        <v>GROWTH</v>
      </c>
      <c r="Z643" s="138">
        <v>0</v>
      </c>
      <c r="AA643" s="133"/>
      <c r="AB643" s="133" t="s">
        <v>121</v>
      </c>
      <c r="AC643" s="133" t="s">
        <v>1245</v>
      </c>
      <c r="AD643" s="27">
        <f t="shared" si="139"/>
        <v>0</v>
      </c>
    </row>
    <row r="644" spans="1:30" s="139" customFormat="1" ht="13.8">
      <c r="A644" s="133" t="s">
        <v>1245</v>
      </c>
      <c r="B644" s="141" t="s">
        <v>48</v>
      </c>
      <c r="C644" s="135" t="s">
        <v>1849</v>
      </c>
      <c r="D644" s="135">
        <v>1000000546</v>
      </c>
      <c r="E644" s="136" t="s">
        <v>1850</v>
      </c>
      <c r="F644" s="137">
        <v>43344</v>
      </c>
      <c r="G644" s="40" t="str">
        <f t="shared" si="140"/>
        <v>Targeted Dealer</v>
      </c>
      <c r="H644" s="40"/>
      <c r="I644" s="41">
        <v>52</v>
      </c>
      <c r="J644" s="41">
        <f t="shared" si="141"/>
        <v>48.533333333333331</v>
      </c>
      <c r="K644" s="43">
        <v>65</v>
      </c>
      <c r="L644" s="43">
        <f t="shared" si="142"/>
        <v>-13</v>
      </c>
      <c r="M644" s="43">
        <f t="shared" si="143"/>
        <v>133.92857142857142</v>
      </c>
      <c r="N644" s="42">
        <v>51.5</v>
      </c>
      <c r="O644" s="45" t="str">
        <f t="shared" si="144"/>
        <v>Mar</v>
      </c>
      <c r="P644" s="42">
        <f t="shared" si="145"/>
        <v>51.5</v>
      </c>
      <c r="Q644" s="44">
        <f t="shared" si="146"/>
        <v>13.5</v>
      </c>
      <c r="R644" s="45">
        <f t="shared" si="147"/>
        <v>0.26213592233009719</v>
      </c>
      <c r="S644" s="44" t="str">
        <f t="shared" si="148"/>
        <v>GROWTH</v>
      </c>
      <c r="T644" s="43">
        <v>39</v>
      </c>
      <c r="U644" s="46" t="str">
        <f t="shared" si="149"/>
        <v>Apr</v>
      </c>
      <c r="V644" s="42">
        <v>39</v>
      </c>
      <c r="W644" s="47">
        <f t="shared" si="150"/>
        <v>26</v>
      </c>
      <c r="X644" s="48">
        <f t="shared" si="151"/>
        <v>0.66666666666666674</v>
      </c>
      <c r="Y644" s="47" t="str">
        <f t="shared" si="152"/>
        <v>GROWTH</v>
      </c>
      <c r="Z644" s="138">
        <v>0</v>
      </c>
      <c r="AA644" s="133"/>
      <c r="AB644" s="133" t="s">
        <v>121</v>
      </c>
      <c r="AC644" s="133" t="s">
        <v>1245</v>
      </c>
      <c r="AD644" s="27">
        <f t="shared" ref="AD644:AD707" si="153">IF(K644=0,1,0)</f>
        <v>0</v>
      </c>
    </row>
    <row r="645" spans="1:30" s="139" customFormat="1" ht="13.8">
      <c r="A645" s="133" t="s">
        <v>1245</v>
      </c>
      <c r="B645" s="141" t="s">
        <v>48</v>
      </c>
      <c r="C645" s="135" t="s">
        <v>1851</v>
      </c>
      <c r="D645" s="135">
        <v>1000000958</v>
      </c>
      <c r="E645" s="136" t="s">
        <v>1852</v>
      </c>
      <c r="F645" s="137">
        <v>43584</v>
      </c>
      <c r="G645" s="40" t="str">
        <f t="shared" si="140"/>
        <v>Targeted Dealer</v>
      </c>
      <c r="H645" s="40"/>
      <c r="I645" s="41">
        <v>26</v>
      </c>
      <c r="J645" s="41">
        <f t="shared" si="141"/>
        <v>24.266666666666666</v>
      </c>
      <c r="K645" s="43">
        <v>26</v>
      </c>
      <c r="L645" s="43">
        <f t="shared" si="142"/>
        <v>0</v>
      </c>
      <c r="M645" s="43">
        <f t="shared" si="143"/>
        <v>107.14285714285714</v>
      </c>
      <c r="N645" s="42">
        <v>35</v>
      </c>
      <c r="O645" s="45" t="str">
        <f t="shared" si="144"/>
        <v>Mar</v>
      </c>
      <c r="P645" s="42">
        <f t="shared" si="145"/>
        <v>35</v>
      </c>
      <c r="Q645" s="44">
        <f t="shared" si="146"/>
        <v>-9</v>
      </c>
      <c r="R645" s="45">
        <f t="shared" si="147"/>
        <v>-0.25714285714285712</v>
      </c>
      <c r="S645" s="44" t="str">
        <f t="shared" si="148"/>
        <v>DEGROWTH</v>
      </c>
      <c r="T645" s="43">
        <v>25.5</v>
      </c>
      <c r="U645" s="46" t="str">
        <f t="shared" si="149"/>
        <v>Apr</v>
      </c>
      <c r="V645" s="42">
        <v>25.5</v>
      </c>
      <c r="W645" s="47">
        <f t="shared" si="150"/>
        <v>0.5</v>
      </c>
      <c r="X645" s="48">
        <f t="shared" si="151"/>
        <v>1.9607843137254832E-2</v>
      </c>
      <c r="Y645" s="47" t="str">
        <f t="shared" si="152"/>
        <v>GROWTH</v>
      </c>
      <c r="Z645" s="138">
        <v>0</v>
      </c>
      <c r="AA645" s="133"/>
      <c r="AB645" s="133" t="s">
        <v>121</v>
      </c>
      <c r="AC645" s="133" t="s">
        <v>1245</v>
      </c>
      <c r="AD645" s="27">
        <f t="shared" si="153"/>
        <v>0</v>
      </c>
    </row>
    <row r="646" spans="1:30" s="139" customFormat="1" ht="13.8">
      <c r="A646" s="133" t="s">
        <v>1245</v>
      </c>
      <c r="B646" s="141" t="s">
        <v>48</v>
      </c>
      <c r="C646" s="135" t="s">
        <v>1853</v>
      </c>
      <c r="D646" s="135">
        <v>1000000963</v>
      </c>
      <c r="E646" s="136" t="s">
        <v>1854</v>
      </c>
      <c r="F646" s="137">
        <v>43609</v>
      </c>
      <c r="G646" s="40" t="str">
        <f t="shared" si="140"/>
        <v>Targeted Dealer</v>
      </c>
      <c r="H646" s="40"/>
      <c r="I646" s="41">
        <v>26</v>
      </c>
      <c r="J646" s="41">
        <f t="shared" si="141"/>
        <v>24.266666666666666</v>
      </c>
      <c r="K646" s="43">
        <v>13</v>
      </c>
      <c r="L646" s="43">
        <f t="shared" si="142"/>
        <v>13</v>
      </c>
      <c r="M646" s="43">
        <f t="shared" si="143"/>
        <v>53.571428571428569</v>
      </c>
      <c r="N646" s="42">
        <v>26</v>
      </c>
      <c r="O646" s="45" t="str">
        <f t="shared" si="144"/>
        <v>Mar</v>
      </c>
      <c r="P646" s="42">
        <f t="shared" si="145"/>
        <v>26</v>
      </c>
      <c r="Q646" s="44">
        <f t="shared" si="146"/>
        <v>-13</v>
      </c>
      <c r="R646" s="45">
        <f t="shared" si="147"/>
        <v>-0.5</v>
      </c>
      <c r="S646" s="44" t="str">
        <f t="shared" si="148"/>
        <v>DEGROWTH</v>
      </c>
      <c r="T646" s="43">
        <v>26</v>
      </c>
      <c r="U646" s="46" t="str">
        <f t="shared" si="149"/>
        <v>Apr</v>
      </c>
      <c r="V646" s="42">
        <v>26</v>
      </c>
      <c r="W646" s="47">
        <f t="shared" si="150"/>
        <v>-13</v>
      </c>
      <c r="X646" s="48">
        <f t="shared" si="151"/>
        <v>-0.5</v>
      </c>
      <c r="Y646" s="47" t="str">
        <f t="shared" si="152"/>
        <v>DEGROWTH</v>
      </c>
      <c r="Z646" s="138">
        <v>0</v>
      </c>
      <c r="AA646" s="133"/>
      <c r="AB646" s="133" t="s">
        <v>121</v>
      </c>
      <c r="AC646" s="133" t="s">
        <v>1245</v>
      </c>
      <c r="AD646" s="27">
        <f t="shared" si="153"/>
        <v>0</v>
      </c>
    </row>
    <row r="647" spans="1:30" s="139" customFormat="1" ht="13.8">
      <c r="A647" s="133" t="s">
        <v>1245</v>
      </c>
      <c r="B647" s="141" t="s">
        <v>48</v>
      </c>
      <c r="C647" s="135" t="s">
        <v>1859</v>
      </c>
      <c r="D647" s="135">
        <v>1000000965</v>
      </c>
      <c r="E647" s="136" t="s">
        <v>1860</v>
      </c>
      <c r="F647" s="137">
        <v>43825</v>
      </c>
      <c r="G647" s="40" t="str">
        <f t="shared" si="140"/>
        <v>Targeted Dealer</v>
      </c>
      <c r="H647" s="40"/>
      <c r="I647" s="41">
        <v>33</v>
      </c>
      <c r="J647" s="41">
        <f t="shared" si="141"/>
        <v>30.800000000000004</v>
      </c>
      <c r="K647" s="43">
        <v>77</v>
      </c>
      <c r="L647" s="43">
        <f t="shared" si="142"/>
        <v>-44</v>
      </c>
      <c r="M647" s="43">
        <f t="shared" si="143"/>
        <v>249.99999999999997</v>
      </c>
      <c r="N647" s="42">
        <v>52</v>
      </c>
      <c r="O647" s="45" t="str">
        <f t="shared" si="144"/>
        <v>Mar</v>
      </c>
      <c r="P647" s="42">
        <f t="shared" si="145"/>
        <v>52</v>
      </c>
      <c r="Q647" s="44">
        <f t="shared" si="146"/>
        <v>25</v>
      </c>
      <c r="R647" s="45">
        <f t="shared" si="147"/>
        <v>0.48076923076923084</v>
      </c>
      <c r="S647" s="44" t="str">
        <f t="shared" si="148"/>
        <v>GROWTH</v>
      </c>
      <c r="T647" s="43">
        <v>46</v>
      </c>
      <c r="U647" s="46" t="str">
        <f t="shared" si="149"/>
        <v>Apr</v>
      </c>
      <c r="V647" s="42">
        <v>46</v>
      </c>
      <c r="W647" s="47">
        <f t="shared" si="150"/>
        <v>31</v>
      </c>
      <c r="X647" s="48">
        <f t="shared" si="151"/>
        <v>0.67391304347826098</v>
      </c>
      <c r="Y647" s="47" t="str">
        <f t="shared" si="152"/>
        <v>GROWTH</v>
      </c>
      <c r="Z647" s="138">
        <v>0</v>
      </c>
      <c r="AA647" s="133"/>
      <c r="AB647" s="133" t="s">
        <v>121</v>
      </c>
      <c r="AC647" s="133" t="s">
        <v>1245</v>
      </c>
      <c r="AD647" s="27">
        <f t="shared" si="153"/>
        <v>0</v>
      </c>
    </row>
    <row r="648" spans="1:30" s="139" customFormat="1" ht="13.8">
      <c r="A648" s="133" t="s">
        <v>1245</v>
      </c>
      <c r="B648" s="141" t="s">
        <v>48</v>
      </c>
      <c r="C648" s="135" t="s">
        <v>1861</v>
      </c>
      <c r="D648" s="135">
        <v>1000000959</v>
      </c>
      <c r="E648" s="136" t="s">
        <v>1862</v>
      </c>
      <c r="F648" s="137">
        <v>44202</v>
      </c>
      <c r="G648" s="40" t="str">
        <f t="shared" si="140"/>
        <v>-</v>
      </c>
      <c r="H648" s="40"/>
      <c r="I648" s="41">
        <v>0</v>
      </c>
      <c r="J648" s="41">
        <f t="shared" si="141"/>
        <v>0</v>
      </c>
      <c r="K648" s="43">
        <v>13</v>
      </c>
      <c r="L648" s="43">
        <f t="shared" si="142"/>
        <v>-13</v>
      </c>
      <c r="M648" s="43" t="str">
        <f t="shared" si="143"/>
        <v>-</v>
      </c>
      <c r="N648" s="42">
        <v>0</v>
      </c>
      <c r="O648" s="45" t="str">
        <f t="shared" si="144"/>
        <v>Mar</v>
      </c>
      <c r="P648" s="42">
        <f t="shared" si="145"/>
        <v>0</v>
      </c>
      <c r="Q648" s="44">
        <f t="shared" si="146"/>
        <v>13</v>
      </c>
      <c r="R648" s="45" t="str">
        <f t="shared" si="147"/>
        <v xml:space="preserve"> </v>
      </c>
      <c r="S648" s="44" t="b">
        <f t="shared" si="148"/>
        <v>0</v>
      </c>
      <c r="T648" s="43">
        <v>12</v>
      </c>
      <c r="U648" s="46" t="str">
        <f t="shared" si="149"/>
        <v>Apr</v>
      </c>
      <c r="V648" s="42">
        <v>12</v>
      </c>
      <c r="W648" s="47">
        <f t="shared" si="150"/>
        <v>1</v>
      </c>
      <c r="X648" s="48">
        <f t="shared" si="151"/>
        <v>8.3333333333333259E-2</v>
      </c>
      <c r="Y648" s="47" t="str">
        <f t="shared" si="152"/>
        <v>GROWTH</v>
      </c>
      <c r="Z648" s="138">
        <v>0</v>
      </c>
      <c r="AA648" s="133"/>
      <c r="AB648" s="133" t="s">
        <v>121</v>
      </c>
      <c r="AC648" s="133" t="s">
        <v>1245</v>
      </c>
      <c r="AD648" s="27">
        <f t="shared" si="153"/>
        <v>0</v>
      </c>
    </row>
    <row r="649" spans="1:30" s="139" customFormat="1" ht="13.8">
      <c r="A649" s="133" t="s">
        <v>1245</v>
      </c>
      <c r="B649" s="141" t="s">
        <v>48</v>
      </c>
      <c r="C649" s="135" t="s">
        <v>1865</v>
      </c>
      <c r="D649" s="135">
        <v>1000002405</v>
      </c>
      <c r="E649" s="136" t="s">
        <v>1866</v>
      </c>
      <c r="F649" s="137">
        <v>44565</v>
      </c>
      <c r="G649" s="40" t="str">
        <f t="shared" si="140"/>
        <v>Targeted Dealer</v>
      </c>
      <c r="H649" s="40"/>
      <c r="I649" s="41">
        <v>52</v>
      </c>
      <c r="J649" s="41">
        <f t="shared" si="141"/>
        <v>48.533333333333331</v>
      </c>
      <c r="K649" s="43">
        <v>38.5</v>
      </c>
      <c r="L649" s="43">
        <f t="shared" si="142"/>
        <v>13.5</v>
      </c>
      <c r="M649" s="43">
        <f t="shared" si="143"/>
        <v>79.32692307692308</v>
      </c>
      <c r="N649" s="42">
        <v>52</v>
      </c>
      <c r="O649" s="45" t="str">
        <f t="shared" si="144"/>
        <v>Mar</v>
      </c>
      <c r="P649" s="42">
        <f t="shared" si="145"/>
        <v>52</v>
      </c>
      <c r="Q649" s="44">
        <f t="shared" si="146"/>
        <v>-13.5</v>
      </c>
      <c r="R649" s="45">
        <f t="shared" si="147"/>
        <v>-0.25961538461538458</v>
      </c>
      <c r="S649" s="44" t="str">
        <f t="shared" si="148"/>
        <v>DEGROWTH</v>
      </c>
      <c r="T649" s="43">
        <v>45.5</v>
      </c>
      <c r="U649" s="46" t="str">
        <f t="shared" si="149"/>
        <v>Apr</v>
      </c>
      <c r="V649" s="42">
        <v>45.5</v>
      </c>
      <c r="W649" s="47">
        <f t="shared" si="150"/>
        <v>-7</v>
      </c>
      <c r="X649" s="48">
        <f t="shared" si="151"/>
        <v>-0.15384615384615385</v>
      </c>
      <c r="Y649" s="47" t="str">
        <f t="shared" si="152"/>
        <v>DEGROWTH</v>
      </c>
      <c r="Z649" s="138">
        <v>0</v>
      </c>
      <c r="AA649" s="133"/>
      <c r="AB649" s="133" t="s">
        <v>121</v>
      </c>
      <c r="AC649" s="133" t="s">
        <v>1245</v>
      </c>
      <c r="AD649" s="27">
        <f t="shared" si="153"/>
        <v>0</v>
      </c>
    </row>
    <row r="650" spans="1:30" s="139" customFormat="1" ht="13.8">
      <c r="A650" s="133" t="s">
        <v>1245</v>
      </c>
      <c r="B650" s="141" t="s">
        <v>48</v>
      </c>
      <c r="C650" s="135" t="s">
        <v>1867</v>
      </c>
      <c r="D650" s="135">
        <v>1000002607</v>
      </c>
      <c r="E650" s="136" t="s">
        <v>1868</v>
      </c>
      <c r="F650" s="137">
        <v>44614</v>
      </c>
      <c r="G650" s="40" t="str">
        <f t="shared" si="140"/>
        <v>Targeted Dealer</v>
      </c>
      <c r="H650" s="40"/>
      <c r="I650" s="41">
        <v>26</v>
      </c>
      <c r="J650" s="41">
        <f t="shared" si="141"/>
        <v>24.266666666666666</v>
      </c>
      <c r="K650" s="43">
        <v>25.5</v>
      </c>
      <c r="L650" s="43">
        <f t="shared" si="142"/>
        <v>0.5</v>
      </c>
      <c r="M650" s="43">
        <f t="shared" si="143"/>
        <v>105.08241758241758</v>
      </c>
      <c r="N650" s="42">
        <v>26</v>
      </c>
      <c r="O650" s="45" t="str">
        <f t="shared" si="144"/>
        <v>Mar</v>
      </c>
      <c r="P650" s="42">
        <f t="shared" si="145"/>
        <v>26</v>
      </c>
      <c r="Q650" s="44">
        <f t="shared" si="146"/>
        <v>-0.5</v>
      </c>
      <c r="R650" s="45">
        <f t="shared" si="147"/>
        <v>-1.9230769230769273E-2</v>
      </c>
      <c r="S650" s="44" t="str">
        <f t="shared" si="148"/>
        <v>DEGROWTH</v>
      </c>
      <c r="T650" s="43">
        <v>0</v>
      </c>
      <c r="U650" s="46" t="str">
        <f t="shared" si="149"/>
        <v>Apr</v>
      </c>
      <c r="V650" s="42">
        <v>0</v>
      </c>
      <c r="W650" s="47">
        <f t="shared" si="150"/>
        <v>25.5</v>
      </c>
      <c r="X650" s="48">
        <f t="shared" si="151"/>
        <v>0</v>
      </c>
      <c r="Y650" s="47" t="b">
        <f t="shared" si="152"/>
        <v>0</v>
      </c>
      <c r="Z650" s="138">
        <v>0</v>
      </c>
      <c r="AA650" s="133"/>
      <c r="AB650" s="133" t="s">
        <v>121</v>
      </c>
      <c r="AC650" s="133" t="s">
        <v>1245</v>
      </c>
      <c r="AD650" s="27">
        <f t="shared" si="153"/>
        <v>0</v>
      </c>
    </row>
    <row r="651" spans="1:30" s="139" customFormat="1" ht="13.8">
      <c r="A651" s="133" t="s">
        <v>1245</v>
      </c>
      <c r="B651" s="141" t="s">
        <v>48</v>
      </c>
      <c r="C651" s="135" t="s">
        <v>1869</v>
      </c>
      <c r="D651" s="135">
        <v>1000002723</v>
      </c>
      <c r="E651" s="140" t="s">
        <v>1870</v>
      </c>
      <c r="F651" s="137">
        <v>44664</v>
      </c>
      <c r="G651" s="40" t="str">
        <f t="shared" si="140"/>
        <v>Targeted Dealer</v>
      </c>
      <c r="H651" s="40"/>
      <c r="I651" s="41">
        <v>325</v>
      </c>
      <c r="J651" s="41">
        <f t="shared" si="141"/>
        <v>303.33333333333337</v>
      </c>
      <c r="K651" s="43">
        <v>259</v>
      </c>
      <c r="L651" s="43">
        <f t="shared" si="142"/>
        <v>66</v>
      </c>
      <c r="M651" s="43">
        <f t="shared" si="143"/>
        <v>85.384615384615373</v>
      </c>
      <c r="N651" s="42">
        <v>182</v>
      </c>
      <c r="O651" s="45" t="str">
        <f t="shared" si="144"/>
        <v>Mar</v>
      </c>
      <c r="P651" s="42">
        <f t="shared" si="145"/>
        <v>182</v>
      </c>
      <c r="Q651" s="44">
        <f t="shared" si="146"/>
        <v>77</v>
      </c>
      <c r="R651" s="45">
        <f t="shared" si="147"/>
        <v>0.42307692307692313</v>
      </c>
      <c r="S651" s="44" t="str">
        <f t="shared" si="148"/>
        <v>GROWTH</v>
      </c>
      <c r="T651" s="43">
        <v>260</v>
      </c>
      <c r="U651" s="46" t="str">
        <f t="shared" si="149"/>
        <v>Apr</v>
      </c>
      <c r="V651" s="42">
        <v>260</v>
      </c>
      <c r="W651" s="47">
        <f t="shared" si="150"/>
        <v>-1</v>
      </c>
      <c r="X651" s="48">
        <f t="shared" si="151"/>
        <v>-3.8461538461538325E-3</v>
      </c>
      <c r="Y651" s="47" t="str">
        <f t="shared" si="152"/>
        <v>DEGROWTH</v>
      </c>
      <c r="Z651" s="138">
        <v>0</v>
      </c>
      <c r="AA651" s="133"/>
      <c r="AB651" s="133" t="s">
        <v>121</v>
      </c>
      <c r="AC651" s="133" t="s">
        <v>1245</v>
      </c>
      <c r="AD651" s="27">
        <f t="shared" si="153"/>
        <v>0</v>
      </c>
    </row>
    <row r="652" spans="1:30" s="139" customFormat="1" ht="13.8">
      <c r="A652" s="133" t="s">
        <v>1245</v>
      </c>
      <c r="B652" s="141" t="s">
        <v>48</v>
      </c>
      <c r="C652" s="135" t="s">
        <v>1874</v>
      </c>
      <c r="D652" s="135">
        <v>1000003189</v>
      </c>
      <c r="E652" s="140" t="s">
        <v>1875</v>
      </c>
      <c r="F652" s="137">
        <v>44923</v>
      </c>
      <c r="G652" s="40" t="str">
        <f t="shared" si="140"/>
        <v>Targeted Dealer</v>
      </c>
      <c r="H652" s="40"/>
      <c r="I652" s="41">
        <v>83</v>
      </c>
      <c r="J652" s="41">
        <f t="shared" si="141"/>
        <v>77.466666666666669</v>
      </c>
      <c r="K652" s="43">
        <v>50.5</v>
      </c>
      <c r="L652" s="43">
        <f t="shared" si="142"/>
        <v>32.5</v>
      </c>
      <c r="M652" s="43">
        <f t="shared" si="143"/>
        <v>65.189328743545602</v>
      </c>
      <c r="N652" s="42">
        <v>76</v>
      </c>
      <c r="O652" s="45" t="str">
        <f t="shared" si="144"/>
        <v>Mar</v>
      </c>
      <c r="P652" s="42">
        <f t="shared" si="145"/>
        <v>76</v>
      </c>
      <c r="Q652" s="44">
        <f t="shared" si="146"/>
        <v>-25.5</v>
      </c>
      <c r="R652" s="45">
        <f t="shared" si="147"/>
        <v>-0.33552631578947367</v>
      </c>
      <c r="S652" s="44" t="str">
        <f t="shared" si="148"/>
        <v>DEGROWTH</v>
      </c>
      <c r="T652" s="43">
        <v>68</v>
      </c>
      <c r="U652" s="46" t="str">
        <f t="shared" si="149"/>
        <v>Apr</v>
      </c>
      <c r="V652" s="42">
        <v>68</v>
      </c>
      <c r="W652" s="47">
        <f t="shared" si="150"/>
        <v>-17.5</v>
      </c>
      <c r="X652" s="48">
        <f t="shared" si="151"/>
        <v>-0.25735294117647056</v>
      </c>
      <c r="Y652" s="47" t="str">
        <f t="shared" si="152"/>
        <v>DEGROWTH</v>
      </c>
      <c r="Z652" s="138">
        <v>0</v>
      </c>
      <c r="AA652" s="133"/>
      <c r="AB652" s="133" t="s">
        <v>121</v>
      </c>
      <c r="AC652" s="133" t="s">
        <v>1245</v>
      </c>
      <c r="AD652" s="27">
        <f t="shared" si="153"/>
        <v>0</v>
      </c>
    </row>
    <row r="653" spans="1:30" s="139" customFormat="1" ht="13.8">
      <c r="A653" s="133" t="s">
        <v>1245</v>
      </c>
      <c r="B653" s="141" t="s">
        <v>48</v>
      </c>
      <c r="C653" s="135" t="s">
        <v>1879</v>
      </c>
      <c r="D653" s="135">
        <v>1000003304</v>
      </c>
      <c r="E653" s="140" t="s">
        <v>922</v>
      </c>
      <c r="F653" s="137">
        <v>44957</v>
      </c>
      <c r="G653" s="40" t="str">
        <f t="shared" si="140"/>
        <v>Targeted Dealer</v>
      </c>
      <c r="H653" s="40"/>
      <c r="I653" s="41">
        <v>50</v>
      </c>
      <c r="J653" s="41">
        <f t="shared" si="141"/>
        <v>46.666666666666671</v>
      </c>
      <c r="K653" s="43">
        <v>39</v>
      </c>
      <c r="L653" s="43">
        <f t="shared" si="142"/>
        <v>11</v>
      </c>
      <c r="M653" s="43">
        <f t="shared" si="143"/>
        <v>83.571428571428555</v>
      </c>
      <c r="N653" s="42">
        <v>50</v>
      </c>
      <c r="O653" s="45" t="str">
        <f t="shared" si="144"/>
        <v>Mar</v>
      </c>
      <c r="P653" s="42">
        <f t="shared" si="145"/>
        <v>50</v>
      </c>
      <c r="Q653" s="44">
        <f t="shared" si="146"/>
        <v>-11</v>
      </c>
      <c r="R653" s="45">
        <f t="shared" si="147"/>
        <v>-0.21999999999999997</v>
      </c>
      <c r="S653" s="44" t="str">
        <f t="shared" si="148"/>
        <v>DEGROWTH</v>
      </c>
      <c r="T653" s="43">
        <v>46</v>
      </c>
      <c r="U653" s="46" t="str">
        <f t="shared" si="149"/>
        <v>Apr</v>
      </c>
      <c r="V653" s="42">
        <v>46</v>
      </c>
      <c r="W653" s="47">
        <f t="shared" si="150"/>
        <v>-7</v>
      </c>
      <c r="X653" s="48">
        <f t="shared" si="151"/>
        <v>-0.15217391304347827</v>
      </c>
      <c r="Y653" s="47" t="str">
        <f t="shared" si="152"/>
        <v>DEGROWTH</v>
      </c>
      <c r="Z653" s="138">
        <v>0</v>
      </c>
      <c r="AA653" s="133"/>
      <c r="AB653" s="133" t="s">
        <v>121</v>
      </c>
      <c r="AC653" s="133" t="s">
        <v>1245</v>
      </c>
      <c r="AD653" s="27">
        <f t="shared" si="153"/>
        <v>0</v>
      </c>
    </row>
    <row r="654" spans="1:30" s="139" customFormat="1" ht="13.8">
      <c r="A654" s="133" t="s">
        <v>1245</v>
      </c>
      <c r="B654" s="141" t="s">
        <v>48</v>
      </c>
      <c r="C654" s="135" t="s">
        <v>1882</v>
      </c>
      <c r="D654" s="135">
        <v>1000003385</v>
      </c>
      <c r="E654" s="140" t="s">
        <v>1883</v>
      </c>
      <c r="F654" s="137">
        <v>44983</v>
      </c>
      <c r="G654" s="40" t="str">
        <f t="shared" si="140"/>
        <v>Targeted Dealer</v>
      </c>
      <c r="H654" s="40"/>
      <c r="I654" s="41">
        <v>160</v>
      </c>
      <c r="J654" s="41">
        <f t="shared" si="141"/>
        <v>149.33333333333331</v>
      </c>
      <c r="K654" s="43">
        <v>0</v>
      </c>
      <c r="L654" s="43">
        <f t="shared" si="142"/>
        <v>160</v>
      </c>
      <c r="M654" s="43">
        <f t="shared" si="143"/>
        <v>0</v>
      </c>
      <c r="N654" s="42">
        <v>130.5</v>
      </c>
      <c r="O654" s="45" t="str">
        <f t="shared" si="144"/>
        <v>Mar</v>
      </c>
      <c r="P654" s="42">
        <f t="shared" si="145"/>
        <v>130.5</v>
      </c>
      <c r="Q654" s="44">
        <f t="shared" si="146"/>
        <v>-130.5</v>
      </c>
      <c r="R654" s="45">
        <f t="shared" si="147"/>
        <v>-1</v>
      </c>
      <c r="S654" s="44" t="str">
        <f t="shared" si="148"/>
        <v>DEGROWTH</v>
      </c>
      <c r="T654" s="43">
        <v>195</v>
      </c>
      <c r="U654" s="46" t="str">
        <f t="shared" si="149"/>
        <v>Apr</v>
      </c>
      <c r="V654" s="42">
        <v>195</v>
      </c>
      <c r="W654" s="47">
        <f t="shared" si="150"/>
        <v>-195</v>
      </c>
      <c r="X654" s="48">
        <f t="shared" si="151"/>
        <v>-1</v>
      </c>
      <c r="Y654" s="47" t="str">
        <f t="shared" si="152"/>
        <v>DEGROWTH</v>
      </c>
      <c r="Z654" s="138">
        <v>0</v>
      </c>
      <c r="AA654" s="133"/>
      <c r="AB654" s="133" t="s">
        <v>121</v>
      </c>
      <c r="AC654" s="133" t="s">
        <v>1245</v>
      </c>
      <c r="AD654" s="27">
        <f t="shared" si="153"/>
        <v>1</v>
      </c>
    </row>
    <row r="655" spans="1:30" s="139" customFormat="1" ht="13.8">
      <c r="A655" s="133" t="s">
        <v>1245</v>
      </c>
      <c r="B655" s="141" t="s">
        <v>48</v>
      </c>
      <c r="C655" s="135" t="s">
        <v>1886</v>
      </c>
      <c r="D655" s="135">
        <v>1000003429</v>
      </c>
      <c r="E655" s="140" t="s">
        <v>1887</v>
      </c>
      <c r="F655" s="137">
        <v>45001</v>
      </c>
      <c r="G655" s="40" t="str">
        <f t="shared" si="140"/>
        <v>Targeted Dealer</v>
      </c>
      <c r="H655" s="40"/>
      <c r="I655" s="41">
        <v>26</v>
      </c>
      <c r="J655" s="41">
        <f t="shared" si="141"/>
        <v>24.266666666666666</v>
      </c>
      <c r="K655" s="43">
        <v>13</v>
      </c>
      <c r="L655" s="43">
        <f t="shared" si="142"/>
        <v>13</v>
      </c>
      <c r="M655" s="43">
        <f t="shared" si="143"/>
        <v>53.571428571428569</v>
      </c>
      <c r="N655" s="42">
        <v>26</v>
      </c>
      <c r="O655" s="45" t="str">
        <f t="shared" si="144"/>
        <v>Mar</v>
      </c>
      <c r="P655" s="42">
        <f t="shared" si="145"/>
        <v>26</v>
      </c>
      <c r="Q655" s="44">
        <f t="shared" si="146"/>
        <v>-13</v>
      </c>
      <c r="R655" s="45">
        <f t="shared" si="147"/>
        <v>-0.5</v>
      </c>
      <c r="S655" s="44" t="str">
        <f t="shared" si="148"/>
        <v>DEGROWTH</v>
      </c>
      <c r="T655" s="43">
        <v>25</v>
      </c>
      <c r="U655" s="46" t="str">
        <f t="shared" si="149"/>
        <v>Apr</v>
      </c>
      <c r="V655" s="42">
        <v>25</v>
      </c>
      <c r="W655" s="47">
        <f t="shared" si="150"/>
        <v>-12</v>
      </c>
      <c r="X655" s="48">
        <f t="shared" si="151"/>
        <v>-0.48</v>
      </c>
      <c r="Y655" s="47" t="str">
        <f t="shared" si="152"/>
        <v>DEGROWTH</v>
      </c>
      <c r="Z655" s="138">
        <v>0</v>
      </c>
      <c r="AA655" s="133"/>
      <c r="AB655" s="133" t="s">
        <v>121</v>
      </c>
      <c r="AC655" s="133" t="s">
        <v>1245</v>
      </c>
      <c r="AD655" s="27">
        <f t="shared" si="153"/>
        <v>0</v>
      </c>
    </row>
    <row r="656" spans="1:30" s="139" customFormat="1" ht="13.8">
      <c r="A656" s="133" t="s">
        <v>1245</v>
      </c>
      <c r="B656" s="141" t="s">
        <v>48</v>
      </c>
      <c r="C656" s="135" t="s">
        <v>1888</v>
      </c>
      <c r="D656" s="135">
        <v>1000003443</v>
      </c>
      <c r="E656" s="140" t="s">
        <v>1889</v>
      </c>
      <c r="F656" s="137">
        <v>45008</v>
      </c>
      <c r="G656" s="40" t="str">
        <f t="shared" si="140"/>
        <v>Targeted Dealer</v>
      </c>
      <c r="H656" s="40"/>
      <c r="I656" s="41">
        <v>100</v>
      </c>
      <c r="J656" s="41">
        <f t="shared" si="141"/>
        <v>93.333333333333343</v>
      </c>
      <c r="K656" s="43">
        <v>77.5</v>
      </c>
      <c r="L656" s="43">
        <f t="shared" si="142"/>
        <v>22.5</v>
      </c>
      <c r="M656" s="43">
        <f t="shared" si="143"/>
        <v>83.035714285714278</v>
      </c>
      <c r="N656" s="42">
        <v>132.5</v>
      </c>
      <c r="O656" s="45" t="str">
        <f t="shared" si="144"/>
        <v>Mar</v>
      </c>
      <c r="P656" s="42">
        <f t="shared" si="145"/>
        <v>132.5</v>
      </c>
      <c r="Q656" s="44">
        <f t="shared" si="146"/>
        <v>-55</v>
      </c>
      <c r="R656" s="45">
        <f t="shared" si="147"/>
        <v>-0.41509433962264153</v>
      </c>
      <c r="S656" s="44" t="str">
        <f t="shared" si="148"/>
        <v>DEGROWTH</v>
      </c>
      <c r="T656" s="43">
        <v>76.5</v>
      </c>
      <c r="U656" s="46" t="str">
        <f t="shared" si="149"/>
        <v>Apr</v>
      </c>
      <c r="V656" s="42">
        <v>76.5</v>
      </c>
      <c r="W656" s="47">
        <f t="shared" si="150"/>
        <v>1</v>
      </c>
      <c r="X656" s="48">
        <f t="shared" si="151"/>
        <v>1.3071895424836555E-2</v>
      </c>
      <c r="Y656" s="47" t="str">
        <f t="shared" si="152"/>
        <v>GROWTH</v>
      </c>
      <c r="Z656" s="138">
        <v>0</v>
      </c>
      <c r="AA656" s="133"/>
      <c r="AB656" s="133" t="s">
        <v>121</v>
      </c>
      <c r="AC656" s="133" t="s">
        <v>1245</v>
      </c>
      <c r="AD656" s="27">
        <f t="shared" si="153"/>
        <v>0</v>
      </c>
    </row>
    <row r="657" spans="1:30" s="139" customFormat="1" ht="13.8">
      <c r="A657" s="133" t="s">
        <v>1245</v>
      </c>
      <c r="B657" s="141" t="s">
        <v>48</v>
      </c>
      <c r="C657" s="135" t="s">
        <v>1890</v>
      </c>
      <c r="D657" s="135">
        <v>1000003745</v>
      </c>
      <c r="E657" s="140" t="s">
        <v>1891</v>
      </c>
      <c r="F657" s="137">
        <v>45234</v>
      </c>
      <c r="G657" s="40" t="str">
        <f t="shared" si="140"/>
        <v>Targeted Dealer</v>
      </c>
      <c r="H657" s="40"/>
      <c r="I657" s="41">
        <v>175</v>
      </c>
      <c r="J657" s="41">
        <f t="shared" si="141"/>
        <v>163.33333333333331</v>
      </c>
      <c r="K657" s="43">
        <v>156.5</v>
      </c>
      <c r="L657" s="43">
        <f t="shared" si="142"/>
        <v>18.5</v>
      </c>
      <c r="M657" s="43">
        <f t="shared" si="143"/>
        <v>95.816326530612258</v>
      </c>
      <c r="N657" s="42">
        <v>143</v>
      </c>
      <c r="O657" s="45" t="str">
        <f t="shared" si="144"/>
        <v>Mar</v>
      </c>
      <c r="P657" s="42">
        <f t="shared" si="145"/>
        <v>143</v>
      </c>
      <c r="Q657" s="44">
        <f t="shared" si="146"/>
        <v>13.5</v>
      </c>
      <c r="R657" s="45">
        <f t="shared" si="147"/>
        <v>9.4405594405594373E-2</v>
      </c>
      <c r="S657" s="44" t="str">
        <f t="shared" si="148"/>
        <v>GROWTH</v>
      </c>
      <c r="T657" s="43">
        <v>143</v>
      </c>
      <c r="U657" s="46" t="str">
        <f t="shared" si="149"/>
        <v>Apr</v>
      </c>
      <c r="V657" s="42">
        <v>143</v>
      </c>
      <c r="W657" s="47">
        <f t="shared" si="150"/>
        <v>13.5</v>
      </c>
      <c r="X657" s="48">
        <f t="shared" si="151"/>
        <v>9.4405594405594373E-2</v>
      </c>
      <c r="Y657" s="47" t="str">
        <f t="shared" si="152"/>
        <v>GROWTH</v>
      </c>
      <c r="Z657" s="138">
        <v>0</v>
      </c>
      <c r="AA657" s="133"/>
      <c r="AB657" s="133" t="s">
        <v>121</v>
      </c>
      <c r="AC657" s="133" t="s">
        <v>1245</v>
      </c>
      <c r="AD657" s="27">
        <f t="shared" si="153"/>
        <v>0</v>
      </c>
    </row>
    <row r="658" spans="1:30" s="139" customFormat="1" ht="13.8">
      <c r="A658" s="138" t="s">
        <v>1245</v>
      </c>
      <c r="B658" s="144" t="s">
        <v>48</v>
      </c>
      <c r="C658" s="144" t="s">
        <v>1894</v>
      </c>
      <c r="D658" s="144">
        <v>1000003842</v>
      </c>
      <c r="E658" s="144" t="s">
        <v>1895</v>
      </c>
      <c r="F658" s="145">
        <v>45322</v>
      </c>
      <c r="G658" s="40" t="str">
        <f t="shared" si="140"/>
        <v>Targeted Dealer</v>
      </c>
      <c r="H658" s="40"/>
      <c r="I658" s="41">
        <v>205</v>
      </c>
      <c r="J658" s="41">
        <f t="shared" si="141"/>
        <v>191.33333333333331</v>
      </c>
      <c r="K658" s="43">
        <v>294</v>
      </c>
      <c r="L658" s="43">
        <f t="shared" si="142"/>
        <v>-89</v>
      </c>
      <c r="M658" s="43">
        <f t="shared" si="143"/>
        <v>153.65853658536588</v>
      </c>
      <c r="N658" s="42">
        <v>200.9</v>
      </c>
      <c r="O658" s="45" t="str">
        <f t="shared" si="144"/>
        <v>Mar</v>
      </c>
      <c r="P658" s="42">
        <f t="shared" si="145"/>
        <v>200.9</v>
      </c>
      <c r="Q658" s="44">
        <f t="shared" si="146"/>
        <v>93.1</v>
      </c>
      <c r="R658" s="45">
        <f t="shared" si="147"/>
        <v>0.46341463414634143</v>
      </c>
      <c r="S658" s="44" t="str">
        <f t="shared" si="148"/>
        <v>GROWTH</v>
      </c>
      <c r="T658" s="43">
        <v>179</v>
      </c>
      <c r="U658" s="46" t="str">
        <f t="shared" si="149"/>
        <v>Apr</v>
      </c>
      <c r="V658" s="42">
        <v>179</v>
      </c>
      <c r="W658" s="47">
        <f t="shared" si="150"/>
        <v>115</v>
      </c>
      <c r="X658" s="48">
        <f t="shared" si="151"/>
        <v>0.64245810055865915</v>
      </c>
      <c r="Y658" s="47" t="str">
        <f t="shared" si="152"/>
        <v>GROWTH</v>
      </c>
      <c r="Z658" s="138">
        <v>0</v>
      </c>
      <c r="AA658" s="133"/>
      <c r="AB658" s="133" t="s">
        <v>121</v>
      </c>
      <c r="AC658" s="138" t="s">
        <v>1245</v>
      </c>
      <c r="AD658" s="27">
        <f t="shared" si="153"/>
        <v>0</v>
      </c>
    </row>
    <row r="659" spans="1:30" s="139" customFormat="1" ht="13.8">
      <c r="A659" s="138" t="s">
        <v>1245</v>
      </c>
      <c r="B659" s="144" t="s">
        <v>48</v>
      </c>
      <c r="C659" s="144" t="s">
        <v>1896</v>
      </c>
      <c r="D659" s="144">
        <v>1000003843</v>
      </c>
      <c r="E659" s="144" t="s">
        <v>1897</v>
      </c>
      <c r="F659" s="145">
        <v>45322</v>
      </c>
      <c r="G659" s="40" t="str">
        <f t="shared" si="140"/>
        <v>Targeted Dealer</v>
      </c>
      <c r="H659" s="40"/>
      <c r="I659" s="41">
        <v>510</v>
      </c>
      <c r="J659" s="41">
        <f t="shared" si="141"/>
        <v>476</v>
      </c>
      <c r="K659" s="43">
        <v>770.35</v>
      </c>
      <c r="L659" s="43">
        <f t="shared" si="142"/>
        <v>-260.35000000000002</v>
      </c>
      <c r="M659" s="43">
        <f t="shared" si="143"/>
        <v>161.83823529411765</v>
      </c>
      <c r="N659" s="42">
        <v>640.5</v>
      </c>
      <c r="O659" s="45" t="str">
        <f t="shared" si="144"/>
        <v>Mar</v>
      </c>
      <c r="P659" s="42">
        <f t="shared" si="145"/>
        <v>640.5</v>
      </c>
      <c r="Q659" s="44">
        <f t="shared" si="146"/>
        <v>129.85000000000002</v>
      </c>
      <c r="R659" s="45">
        <f t="shared" si="147"/>
        <v>0.20273224043715854</v>
      </c>
      <c r="S659" s="44" t="str">
        <f t="shared" si="148"/>
        <v>GROWTH</v>
      </c>
      <c r="T659" s="43">
        <v>415.5</v>
      </c>
      <c r="U659" s="46" t="str">
        <f t="shared" si="149"/>
        <v>Apr</v>
      </c>
      <c r="V659" s="42">
        <v>415.5</v>
      </c>
      <c r="W659" s="47">
        <f t="shared" si="150"/>
        <v>354.85</v>
      </c>
      <c r="X659" s="48">
        <f t="shared" si="151"/>
        <v>0.8540312876052949</v>
      </c>
      <c r="Y659" s="47" t="str">
        <f t="shared" si="152"/>
        <v>GROWTH</v>
      </c>
      <c r="Z659" s="138">
        <v>0</v>
      </c>
      <c r="AA659" s="133"/>
      <c r="AB659" s="133" t="s">
        <v>121</v>
      </c>
      <c r="AC659" s="138" t="s">
        <v>1245</v>
      </c>
      <c r="AD659" s="27">
        <f t="shared" si="153"/>
        <v>0</v>
      </c>
    </row>
    <row r="660" spans="1:30" s="139" customFormat="1" ht="13.8">
      <c r="A660" s="138" t="s">
        <v>1245</v>
      </c>
      <c r="B660" s="144" t="s">
        <v>48</v>
      </c>
      <c r="C660" s="144" t="s">
        <v>1898</v>
      </c>
      <c r="D660" s="144">
        <v>1000003896</v>
      </c>
      <c r="E660" s="144" t="s">
        <v>1899</v>
      </c>
      <c r="F660" s="137">
        <v>45379</v>
      </c>
      <c r="G660" s="40" t="str">
        <f t="shared" si="140"/>
        <v>Targeted Dealer</v>
      </c>
      <c r="H660" s="40"/>
      <c r="I660" s="41">
        <v>50</v>
      </c>
      <c r="J660" s="41">
        <f t="shared" si="141"/>
        <v>46.666666666666671</v>
      </c>
      <c r="K660" s="43">
        <v>85</v>
      </c>
      <c r="L660" s="43">
        <f t="shared" si="142"/>
        <v>-35</v>
      </c>
      <c r="M660" s="43">
        <f t="shared" si="143"/>
        <v>182.14285714285711</v>
      </c>
      <c r="N660" s="42">
        <v>65</v>
      </c>
      <c r="O660" s="45" t="str">
        <f t="shared" si="144"/>
        <v>Mar</v>
      </c>
      <c r="P660" s="42">
        <f t="shared" si="145"/>
        <v>65</v>
      </c>
      <c r="Q660" s="44">
        <f t="shared" si="146"/>
        <v>20</v>
      </c>
      <c r="R660" s="45">
        <f t="shared" si="147"/>
        <v>0.30769230769230771</v>
      </c>
      <c r="S660" s="44" t="str">
        <f t="shared" si="148"/>
        <v>GROWTH</v>
      </c>
      <c r="T660" s="43">
        <v>0</v>
      </c>
      <c r="U660" s="46" t="str">
        <f t="shared" si="149"/>
        <v>Apr</v>
      </c>
      <c r="V660" s="42">
        <v>0</v>
      </c>
      <c r="W660" s="47">
        <f t="shared" si="150"/>
        <v>85</v>
      </c>
      <c r="X660" s="48">
        <f t="shared" si="151"/>
        <v>0</v>
      </c>
      <c r="Y660" s="47" t="b">
        <f t="shared" si="152"/>
        <v>0</v>
      </c>
      <c r="Z660" s="138">
        <v>0</v>
      </c>
      <c r="AA660" s="133"/>
      <c r="AB660" s="133" t="s">
        <v>121</v>
      </c>
      <c r="AC660" s="138" t="s">
        <v>1245</v>
      </c>
      <c r="AD660" s="27">
        <f t="shared" si="153"/>
        <v>0</v>
      </c>
    </row>
    <row r="661" spans="1:30" s="139" customFormat="1" ht="13.8">
      <c r="A661" s="138" t="s">
        <v>1245</v>
      </c>
      <c r="B661" s="144" t="s">
        <v>48</v>
      </c>
      <c r="C661" s="144" t="s">
        <v>1907</v>
      </c>
      <c r="D661" s="144">
        <v>1000004047</v>
      </c>
      <c r="E661" s="144" t="s">
        <v>1908</v>
      </c>
      <c r="F661" s="137">
        <v>45493</v>
      </c>
      <c r="G661" s="40" t="str">
        <f t="shared" si="140"/>
        <v>Targeted Dealer</v>
      </c>
      <c r="H661" s="40"/>
      <c r="I661" s="41">
        <v>50</v>
      </c>
      <c r="J661" s="41">
        <f t="shared" si="141"/>
        <v>46.666666666666671</v>
      </c>
      <c r="K661" s="43">
        <v>13</v>
      </c>
      <c r="L661" s="43">
        <f t="shared" si="142"/>
        <v>37</v>
      </c>
      <c r="M661" s="43">
        <f t="shared" si="143"/>
        <v>27.857142857142854</v>
      </c>
      <c r="N661" s="42">
        <v>24.5</v>
      </c>
      <c r="O661" s="45" t="str">
        <f t="shared" si="144"/>
        <v>Mar</v>
      </c>
      <c r="P661" s="42">
        <f t="shared" si="145"/>
        <v>24.5</v>
      </c>
      <c r="Q661" s="44">
        <f t="shared" si="146"/>
        <v>-11.5</v>
      </c>
      <c r="R661" s="45">
        <f t="shared" si="147"/>
        <v>-0.46938775510204078</v>
      </c>
      <c r="S661" s="44" t="str">
        <f t="shared" si="148"/>
        <v>DEGROWTH</v>
      </c>
      <c r="T661" s="43">
        <v>49</v>
      </c>
      <c r="U661" s="46" t="str">
        <f t="shared" si="149"/>
        <v>Apr</v>
      </c>
      <c r="V661" s="42">
        <v>49</v>
      </c>
      <c r="W661" s="47">
        <f t="shared" si="150"/>
        <v>-36</v>
      </c>
      <c r="X661" s="48">
        <f t="shared" si="151"/>
        <v>-0.73469387755102034</v>
      </c>
      <c r="Y661" s="47" t="str">
        <f t="shared" si="152"/>
        <v>DEGROWTH</v>
      </c>
      <c r="Z661" s="138">
        <v>0</v>
      </c>
      <c r="AA661" s="133"/>
      <c r="AB661" s="133" t="s">
        <v>121</v>
      </c>
      <c r="AC661" s="138" t="s">
        <v>1245</v>
      </c>
      <c r="AD661" s="27">
        <f t="shared" si="153"/>
        <v>0</v>
      </c>
    </row>
    <row r="662" spans="1:30" s="139" customFormat="1" ht="13.8">
      <c r="A662" s="133" t="s">
        <v>1245</v>
      </c>
      <c r="B662" s="141" t="s">
        <v>53</v>
      </c>
      <c r="C662" s="135" t="s">
        <v>1911</v>
      </c>
      <c r="D662" s="135">
        <v>1000000043</v>
      </c>
      <c r="E662" s="136" t="s">
        <v>1912</v>
      </c>
      <c r="F662" s="137">
        <v>38383</v>
      </c>
      <c r="G662" s="40" t="str">
        <f t="shared" si="140"/>
        <v>Targeted Dealer</v>
      </c>
      <c r="H662" s="40"/>
      <c r="I662" s="41">
        <v>180</v>
      </c>
      <c r="J662" s="41">
        <f t="shared" si="141"/>
        <v>168</v>
      </c>
      <c r="K662" s="43">
        <v>107</v>
      </c>
      <c r="L662" s="43">
        <f t="shared" si="142"/>
        <v>73</v>
      </c>
      <c r="M662" s="43">
        <f t="shared" si="143"/>
        <v>63.69047619047619</v>
      </c>
      <c r="N662" s="42">
        <v>140.5</v>
      </c>
      <c r="O662" s="45" t="str">
        <f t="shared" si="144"/>
        <v>Mar</v>
      </c>
      <c r="P662" s="42">
        <f t="shared" si="145"/>
        <v>140.5</v>
      </c>
      <c r="Q662" s="44">
        <f t="shared" si="146"/>
        <v>-33.5</v>
      </c>
      <c r="R662" s="45">
        <f t="shared" si="147"/>
        <v>-0.23843416370106763</v>
      </c>
      <c r="S662" s="44" t="str">
        <f t="shared" si="148"/>
        <v>DEGROWTH</v>
      </c>
      <c r="T662" s="43">
        <v>114.5</v>
      </c>
      <c r="U662" s="46" t="str">
        <f t="shared" si="149"/>
        <v>Apr</v>
      </c>
      <c r="V662" s="42">
        <v>114.5</v>
      </c>
      <c r="W662" s="47">
        <f t="shared" si="150"/>
        <v>-7.5</v>
      </c>
      <c r="X662" s="48">
        <f t="shared" si="151"/>
        <v>-6.5502183406113579E-2</v>
      </c>
      <c r="Y662" s="47" t="str">
        <f t="shared" si="152"/>
        <v>DEGROWTH</v>
      </c>
      <c r="Z662" s="138">
        <v>0</v>
      </c>
      <c r="AA662" s="133"/>
      <c r="AB662" s="133" t="s">
        <v>121</v>
      </c>
      <c r="AC662" s="133" t="s">
        <v>1245</v>
      </c>
      <c r="AD662" s="27">
        <f t="shared" si="153"/>
        <v>0</v>
      </c>
    </row>
    <row r="663" spans="1:30" s="139" customFormat="1" ht="13.8">
      <c r="A663" s="133" t="s">
        <v>1245</v>
      </c>
      <c r="B663" s="141" t="s">
        <v>53</v>
      </c>
      <c r="C663" s="135" t="s">
        <v>1913</v>
      </c>
      <c r="D663" s="135">
        <v>1000000036</v>
      </c>
      <c r="E663" s="136" t="s">
        <v>1914</v>
      </c>
      <c r="F663" s="137">
        <v>39077</v>
      </c>
      <c r="G663" s="40" t="str">
        <f t="shared" si="140"/>
        <v>Targeted Dealer</v>
      </c>
      <c r="H663" s="40"/>
      <c r="I663" s="41">
        <v>350</v>
      </c>
      <c r="J663" s="41">
        <f t="shared" si="141"/>
        <v>326.66666666666663</v>
      </c>
      <c r="K663" s="43">
        <v>25</v>
      </c>
      <c r="L663" s="43">
        <f t="shared" si="142"/>
        <v>325</v>
      </c>
      <c r="M663" s="43">
        <f t="shared" si="143"/>
        <v>7.6530612244897975</v>
      </c>
      <c r="N663" s="42">
        <v>380</v>
      </c>
      <c r="O663" s="45" t="str">
        <f t="shared" si="144"/>
        <v>Mar</v>
      </c>
      <c r="P663" s="42">
        <f t="shared" si="145"/>
        <v>380</v>
      </c>
      <c r="Q663" s="44">
        <f t="shared" si="146"/>
        <v>-355</v>
      </c>
      <c r="R663" s="45">
        <f t="shared" si="147"/>
        <v>-0.93421052631578949</v>
      </c>
      <c r="S663" s="44" t="str">
        <f t="shared" si="148"/>
        <v>DEGROWTH</v>
      </c>
      <c r="T663" s="43">
        <v>392.5</v>
      </c>
      <c r="U663" s="46" t="str">
        <f t="shared" si="149"/>
        <v>Apr</v>
      </c>
      <c r="V663" s="42">
        <v>392.5</v>
      </c>
      <c r="W663" s="47">
        <f t="shared" si="150"/>
        <v>-367.5</v>
      </c>
      <c r="X663" s="48">
        <f t="shared" si="151"/>
        <v>-0.93630573248407645</v>
      </c>
      <c r="Y663" s="47" t="str">
        <f t="shared" si="152"/>
        <v>DEGROWTH</v>
      </c>
      <c r="Z663" s="138">
        <v>0</v>
      </c>
      <c r="AA663" s="133"/>
      <c r="AB663" s="133" t="s">
        <v>121</v>
      </c>
      <c r="AC663" s="133" t="s">
        <v>1245</v>
      </c>
      <c r="AD663" s="27">
        <f t="shared" si="153"/>
        <v>0</v>
      </c>
    </row>
    <row r="664" spans="1:30" s="139" customFormat="1" ht="13.8">
      <c r="A664" s="133" t="s">
        <v>1245</v>
      </c>
      <c r="B664" s="141" t="s">
        <v>53</v>
      </c>
      <c r="C664" s="135" t="s">
        <v>1915</v>
      </c>
      <c r="D664" s="135">
        <v>1000000040</v>
      </c>
      <c r="E664" s="136" t="s">
        <v>1916</v>
      </c>
      <c r="F664" s="137">
        <v>40505</v>
      </c>
      <c r="G664" s="40" t="str">
        <f t="shared" si="140"/>
        <v>Targeted Dealer</v>
      </c>
      <c r="H664" s="40"/>
      <c r="I664" s="41">
        <v>500</v>
      </c>
      <c r="J664" s="41">
        <f t="shared" si="141"/>
        <v>466.66666666666669</v>
      </c>
      <c r="K664" s="43">
        <v>171</v>
      </c>
      <c r="L664" s="43">
        <f t="shared" si="142"/>
        <v>329</v>
      </c>
      <c r="M664" s="43">
        <f t="shared" si="143"/>
        <v>36.642857142857139</v>
      </c>
      <c r="N664" s="42">
        <v>357.1</v>
      </c>
      <c r="O664" s="45" t="str">
        <f t="shared" si="144"/>
        <v>Mar</v>
      </c>
      <c r="P664" s="42">
        <f t="shared" si="145"/>
        <v>357.1</v>
      </c>
      <c r="Q664" s="44">
        <f t="shared" si="146"/>
        <v>-186.10000000000002</v>
      </c>
      <c r="R664" s="45">
        <f t="shared" si="147"/>
        <v>-0.52114253710445257</v>
      </c>
      <c r="S664" s="44" t="str">
        <f t="shared" si="148"/>
        <v>DEGROWTH</v>
      </c>
      <c r="T664" s="43">
        <v>324</v>
      </c>
      <c r="U664" s="46" t="str">
        <f t="shared" si="149"/>
        <v>Apr</v>
      </c>
      <c r="V664" s="42">
        <v>324</v>
      </c>
      <c r="W664" s="47">
        <f t="shared" si="150"/>
        <v>-153</v>
      </c>
      <c r="X664" s="48">
        <f t="shared" si="151"/>
        <v>-0.47222222222222221</v>
      </c>
      <c r="Y664" s="47" t="str">
        <f t="shared" si="152"/>
        <v>DEGROWTH</v>
      </c>
      <c r="Z664" s="138">
        <v>0</v>
      </c>
      <c r="AA664" s="133"/>
      <c r="AB664" s="133" t="s">
        <v>121</v>
      </c>
      <c r="AC664" s="133" t="s">
        <v>1245</v>
      </c>
      <c r="AD664" s="27">
        <f t="shared" si="153"/>
        <v>0</v>
      </c>
    </row>
    <row r="665" spans="1:30" s="139" customFormat="1" ht="13.8">
      <c r="A665" s="133" t="s">
        <v>1245</v>
      </c>
      <c r="B665" s="141" t="s">
        <v>53</v>
      </c>
      <c r="C665" s="135" t="s">
        <v>1919</v>
      </c>
      <c r="D665" s="135">
        <v>1000000059</v>
      </c>
      <c r="E665" s="136" t="s">
        <v>1920</v>
      </c>
      <c r="F665" s="137">
        <v>41037</v>
      </c>
      <c r="G665" s="40" t="str">
        <f t="shared" si="140"/>
        <v>Targeted Dealer</v>
      </c>
      <c r="H665" s="40"/>
      <c r="I665" s="41">
        <v>30</v>
      </c>
      <c r="J665" s="41">
        <f t="shared" si="141"/>
        <v>28</v>
      </c>
      <c r="K665" s="43">
        <v>0</v>
      </c>
      <c r="L665" s="43">
        <f t="shared" si="142"/>
        <v>30</v>
      </c>
      <c r="M665" s="43">
        <f t="shared" si="143"/>
        <v>0</v>
      </c>
      <c r="N665" s="42">
        <v>0</v>
      </c>
      <c r="O665" s="45" t="str">
        <f t="shared" si="144"/>
        <v>Mar</v>
      </c>
      <c r="P665" s="42">
        <f t="shared" si="145"/>
        <v>0</v>
      </c>
      <c r="Q665" s="44">
        <f t="shared" si="146"/>
        <v>0</v>
      </c>
      <c r="R665" s="45" t="str">
        <f t="shared" si="147"/>
        <v xml:space="preserve"> </v>
      </c>
      <c r="S665" s="44" t="b">
        <f t="shared" si="148"/>
        <v>0</v>
      </c>
      <c r="T665" s="43">
        <v>15</v>
      </c>
      <c r="U665" s="46" t="str">
        <f t="shared" si="149"/>
        <v>Apr</v>
      </c>
      <c r="V665" s="42">
        <v>15</v>
      </c>
      <c r="W665" s="47">
        <f t="shared" si="150"/>
        <v>-15</v>
      </c>
      <c r="X665" s="48">
        <f t="shared" si="151"/>
        <v>-1</v>
      </c>
      <c r="Y665" s="47" t="str">
        <f t="shared" si="152"/>
        <v>DEGROWTH</v>
      </c>
      <c r="Z665" s="138">
        <v>0</v>
      </c>
      <c r="AA665" s="133"/>
      <c r="AB665" s="133" t="s">
        <v>121</v>
      </c>
      <c r="AC665" s="133" t="s">
        <v>1245</v>
      </c>
      <c r="AD665" s="27">
        <f t="shared" si="153"/>
        <v>1</v>
      </c>
    </row>
    <row r="666" spans="1:30" s="139" customFormat="1" ht="13.8">
      <c r="A666" s="133" t="s">
        <v>1245</v>
      </c>
      <c r="B666" s="141" t="s">
        <v>53</v>
      </c>
      <c r="C666" s="135" t="s">
        <v>1921</v>
      </c>
      <c r="D666" s="135">
        <v>1000000013</v>
      </c>
      <c r="E666" s="136" t="s">
        <v>1922</v>
      </c>
      <c r="F666" s="137">
        <v>41038</v>
      </c>
      <c r="G666" s="40" t="str">
        <f t="shared" si="140"/>
        <v>Targeted Dealer</v>
      </c>
      <c r="H666" s="40"/>
      <c r="I666" s="41">
        <v>200</v>
      </c>
      <c r="J666" s="41">
        <f t="shared" si="141"/>
        <v>186.66666666666669</v>
      </c>
      <c r="K666" s="43">
        <v>70</v>
      </c>
      <c r="L666" s="43">
        <f t="shared" si="142"/>
        <v>130</v>
      </c>
      <c r="M666" s="43">
        <f t="shared" si="143"/>
        <v>37.499999999999993</v>
      </c>
      <c r="N666" s="42">
        <v>60</v>
      </c>
      <c r="O666" s="45" t="str">
        <f t="shared" si="144"/>
        <v>Mar</v>
      </c>
      <c r="P666" s="42">
        <f t="shared" si="145"/>
        <v>60</v>
      </c>
      <c r="Q666" s="44">
        <f t="shared" si="146"/>
        <v>10</v>
      </c>
      <c r="R666" s="45">
        <f t="shared" si="147"/>
        <v>0.16666666666666674</v>
      </c>
      <c r="S666" s="44" t="str">
        <f t="shared" si="148"/>
        <v>GROWTH</v>
      </c>
      <c r="T666" s="43">
        <v>144.94999999999999</v>
      </c>
      <c r="U666" s="46" t="str">
        <f t="shared" si="149"/>
        <v>Apr</v>
      </c>
      <c r="V666" s="42">
        <v>144.94999999999999</v>
      </c>
      <c r="W666" s="47">
        <f t="shared" si="150"/>
        <v>-74.949999999999989</v>
      </c>
      <c r="X666" s="48">
        <f t="shared" si="151"/>
        <v>-0.5170748533977233</v>
      </c>
      <c r="Y666" s="47" t="str">
        <f t="shared" si="152"/>
        <v>DEGROWTH</v>
      </c>
      <c r="Z666" s="138">
        <v>0</v>
      </c>
      <c r="AA666" s="133"/>
      <c r="AB666" s="133" t="s">
        <v>121</v>
      </c>
      <c r="AC666" s="133" t="s">
        <v>1245</v>
      </c>
      <c r="AD666" s="27">
        <f t="shared" si="153"/>
        <v>0</v>
      </c>
    </row>
    <row r="667" spans="1:30" s="139" customFormat="1" ht="13.8">
      <c r="A667" s="133" t="s">
        <v>1245</v>
      </c>
      <c r="B667" s="141" t="s">
        <v>53</v>
      </c>
      <c r="C667" s="135" t="s">
        <v>1923</v>
      </c>
      <c r="D667" s="135">
        <v>1000000825</v>
      </c>
      <c r="E667" s="136" t="s">
        <v>1924</v>
      </c>
      <c r="F667" s="137">
        <v>41297</v>
      </c>
      <c r="G667" s="40" t="str">
        <f t="shared" si="140"/>
        <v>Targeted Dealer</v>
      </c>
      <c r="H667" s="40"/>
      <c r="I667" s="41">
        <v>110</v>
      </c>
      <c r="J667" s="41">
        <f t="shared" si="141"/>
        <v>102.66666666666666</v>
      </c>
      <c r="K667" s="43">
        <v>83.5</v>
      </c>
      <c r="L667" s="43">
        <f t="shared" si="142"/>
        <v>26.5</v>
      </c>
      <c r="M667" s="43">
        <f t="shared" si="143"/>
        <v>81.331168831168839</v>
      </c>
      <c r="N667" s="42">
        <v>101</v>
      </c>
      <c r="O667" s="45" t="str">
        <f t="shared" si="144"/>
        <v>Mar</v>
      </c>
      <c r="P667" s="42">
        <f t="shared" si="145"/>
        <v>101</v>
      </c>
      <c r="Q667" s="44">
        <f t="shared" si="146"/>
        <v>-17.5</v>
      </c>
      <c r="R667" s="45">
        <f t="shared" si="147"/>
        <v>-0.17326732673267331</v>
      </c>
      <c r="S667" s="44" t="str">
        <f t="shared" si="148"/>
        <v>DEGROWTH</v>
      </c>
      <c r="T667" s="43">
        <v>84</v>
      </c>
      <c r="U667" s="46" t="str">
        <f t="shared" si="149"/>
        <v>Apr</v>
      </c>
      <c r="V667" s="42">
        <v>84</v>
      </c>
      <c r="W667" s="47">
        <f t="shared" si="150"/>
        <v>-0.5</v>
      </c>
      <c r="X667" s="48">
        <f t="shared" si="151"/>
        <v>-5.9523809523809312E-3</v>
      </c>
      <c r="Y667" s="47" t="str">
        <f t="shared" si="152"/>
        <v>DEGROWTH</v>
      </c>
      <c r="Z667" s="138">
        <v>0</v>
      </c>
      <c r="AA667" s="133"/>
      <c r="AB667" s="133" t="s">
        <v>121</v>
      </c>
      <c r="AC667" s="133" t="s">
        <v>1245</v>
      </c>
      <c r="AD667" s="27">
        <f t="shared" si="153"/>
        <v>0</v>
      </c>
    </row>
    <row r="668" spans="1:30" s="139" customFormat="1" ht="13.8">
      <c r="A668" s="133" t="s">
        <v>1245</v>
      </c>
      <c r="B668" s="141" t="s">
        <v>53</v>
      </c>
      <c r="C668" s="135" t="s">
        <v>1925</v>
      </c>
      <c r="D668" s="135">
        <v>1000000021</v>
      </c>
      <c r="E668" s="136" t="s">
        <v>1926</v>
      </c>
      <c r="F668" s="137">
        <v>41398</v>
      </c>
      <c r="G668" s="40" t="str">
        <f t="shared" si="140"/>
        <v>Targeted Dealer</v>
      </c>
      <c r="H668" s="40"/>
      <c r="I668" s="41">
        <v>50</v>
      </c>
      <c r="J668" s="41">
        <f t="shared" si="141"/>
        <v>46.666666666666671</v>
      </c>
      <c r="K668" s="43">
        <v>7.5</v>
      </c>
      <c r="L668" s="43">
        <f t="shared" si="142"/>
        <v>42.5</v>
      </c>
      <c r="M668" s="43">
        <f t="shared" si="143"/>
        <v>16.071428571428569</v>
      </c>
      <c r="N668" s="42">
        <v>25</v>
      </c>
      <c r="O668" s="45" t="str">
        <f t="shared" si="144"/>
        <v>Mar</v>
      </c>
      <c r="P668" s="42">
        <f t="shared" si="145"/>
        <v>25</v>
      </c>
      <c r="Q668" s="44">
        <f t="shared" si="146"/>
        <v>-17.5</v>
      </c>
      <c r="R668" s="45">
        <f t="shared" si="147"/>
        <v>-0.7</v>
      </c>
      <c r="S668" s="44" t="str">
        <f t="shared" si="148"/>
        <v>DEGROWTH</v>
      </c>
      <c r="T668" s="43">
        <v>5</v>
      </c>
      <c r="U668" s="46" t="str">
        <f t="shared" si="149"/>
        <v>Apr</v>
      </c>
      <c r="V668" s="42">
        <v>5</v>
      </c>
      <c r="W668" s="47">
        <f t="shared" si="150"/>
        <v>2.5</v>
      </c>
      <c r="X668" s="48">
        <f t="shared" si="151"/>
        <v>0.5</v>
      </c>
      <c r="Y668" s="47" t="str">
        <f t="shared" si="152"/>
        <v>GROWTH</v>
      </c>
      <c r="Z668" s="138">
        <v>0</v>
      </c>
      <c r="AA668" s="133"/>
      <c r="AB668" s="133" t="s">
        <v>121</v>
      </c>
      <c r="AC668" s="133" t="s">
        <v>1245</v>
      </c>
      <c r="AD668" s="27">
        <f t="shared" si="153"/>
        <v>0</v>
      </c>
    </row>
    <row r="669" spans="1:30" s="139" customFormat="1" ht="13.8">
      <c r="A669" s="133" t="s">
        <v>1245</v>
      </c>
      <c r="B669" s="141" t="s">
        <v>53</v>
      </c>
      <c r="C669" s="135" t="s">
        <v>1927</v>
      </c>
      <c r="D669" s="135">
        <v>1000000022</v>
      </c>
      <c r="E669" s="136" t="s">
        <v>1928</v>
      </c>
      <c r="F669" s="137">
        <v>41398</v>
      </c>
      <c r="G669" s="40" t="str">
        <f t="shared" si="140"/>
        <v>Targeted Dealer</v>
      </c>
      <c r="H669" s="40"/>
      <c r="I669" s="41">
        <v>2300</v>
      </c>
      <c r="J669" s="41">
        <f t="shared" si="141"/>
        <v>2146.666666666667</v>
      </c>
      <c r="K669" s="43">
        <v>1440.6</v>
      </c>
      <c r="L669" s="43">
        <f t="shared" si="142"/>
        <v>859.40000000000009</v>
      </c>
      <c r="M669" s="43">
        <f t="shared" si="143"/>
        <v>67.108695652173907</v>
      </c>
      <c r="N669" s="42">
        <v>1567.35</v>
      </c>
      <c r="O669" s="45" t="str">
        <f t="shared" si="144"/>
        <v>Mar</v>
      </c>
      <c r="P669" s="42">
        <f t="shared" si="145"/>
        <v>1567.35</v>
      </c>
      <c r="Q669" s="44">
        <f t="shared" si="146"/>
        <v>-126.75</v>
      </c>
      <c r="R669" s="45">
        <f t="shared" si="147"/>
        <v>-8.0868982677768209E-2</v>
      </c>
      <c r="S669" s="44" t="str">
        <f t="shared" si="148"/>
        <v>DEGROWTH</v>
      </c>
      <c r="T669" s="43">
        <v>2026.35</v>
      </c>
      <c r="U669" s="46" t="str">
        <f t="shared" si="149"/>
        <v>Apr</v>
      </c>
      <c r="V669" s="42">
        <v>2026.35</v>
      </c>
      <c r="W669" s="47">
        <f t="shared" si="150"/>
        <v>-585.75</v>
      </c>
      <c r="X669" s="48">
        <f t="shared" si="151"/>
        <v>-0.28906654822710787</v>
      </c>
      <c r="Y669" s="47" t="str">
        <f t="shared" si="152"/>
        <v>DEGROWTH</v>
      </c>
      <c r="Z669" s="138">
        <v>0</v>
      </c>
      <c r="AA669" s="133"/>
      <c r="AB669" s="133" t="s">
        <v>121</v>
      </c>
      <c r="AC669" s="133" t="s">
        <v>1245</v>
      </c>
      <c r="AD669" s="27">
        <f t="shared" si="153"/>
        <v>0</v>
      </c>
    </row>
    <row r="670" spans="1:30" s="139" customFormat="1" ht="13.8">
      <c r="A670" s="133" t="s">
        <v>1245</v>
      </c>
      <c r="B670" s="141" t="s">
        <v>53</v>
      </c>
      <c r="C670" s="135" t="s">
        <v>1933</v>
      </c>
      <c r="D670" s="135">
        <v>1000000041</v>
      </c>
      <c r="E670" s="136" t="s">
        <v>1808</v>
      </c>
      <c r="F670" s="137">
        <v>41536</v>
      </c>
      <c r="G670" s="40" t="str">
        <f t="shared" si="140"/>
        <v>Targeted Dealer</v>
      </c>
      <c r="H670" s="40"/>
      <c r="I670" s="41">
        <v>100</v>
      </c>
      <c r="J670" s="41">
        <f t="shared" si="141"/>
        <v>93.333333333333343</v>
      </c>
      <c r="K670" s="43">
        <v>45</v>
      </c>
      <c r="L670" s="43">
        <f t="shared" si="142"/>
        <v>55</v>
      </c>
      <c r="M670" s="43">
        <f t="shared" si="143"/>
        <v>48.214285714285708</v>
      </c>
      <c r="N670" s="42">
        <v>75</v>
      </c>
      <c r="O670" s="45" t="str">
        <f t="shared" si="144"/>
        <v>Mar</v>
      </c>
      <c r="P670" s="42">
        <f t="shared" si="145"/>
        <v>75</v>
      </c>
      <c r="Q670" s="44">
        <f t="shared" si="146"/>
        <v>-30</v>
      </c>
      <c r="R670" s="45">
        <f t="shared" si="147"/>
        <v>-0.4</v>
      </c>
      <c r="S670" s="44" t="str">
        <f t="shared" si="148"/>
        <v>DEGROWTH</v>
      </c>
      <c r="T670" s="43">
        <v>99.55</v>
      </c>
      <c r="U670" s="46" t="str">
        <f t="shared" si="149"/>
        <v>Apr</v>
      </c>
      <c r="V670" s="42">
        <v>99.55</v>
      </c>
      <c r="W670" s="47">
        <f t="shared" si="150"/>
        <v>-54.55</v>
      </c>
      <c r="X670" s="48">
        <f t="shared" si="151"/>
        <v>-0.54796584630838774</v>
      </c>
      <c r="Y670" s="47" t="str">
        <f t="shared" si="152"/>
        <v>DEGROWTH</v>
      </c>
      <c r="Z670" s="138">
        <v>0</v>
      </c>
      <c r="AA670" s="133"/>
      <c r="AB670" s="133" t="s">
        <v>121</v>
      </c>
      <c r="AC670" s="133" t="s">
        <v>1245</v>
      </c>
      <c r="AD670" s="27">
        <f t="shared" si="153"/>
        <v>0</v>
      </c>
    </row>
    <row r="671" spans="1:30" s="139" customFormat="1" ht="13.8">
      <c r="A671" s="133" t="s">
        <v>1245</v>
      </c>
      <c r="B671" s="141" t="s">
        <v>53</v>
      </c>
      <c r="C671" s="135" t="s">
        <v>1934</v>
      </c>
      <c r="D671" s="135">
        <v>1000000048</v>
      </c>
      <c r="E671" s="136" t="s">
        <v>1935</v>
      </c>
      <c r="F671" s="137">
        <v>41645</v>
      </c>
      <c r="G671" s="40" t="str">
        <f t="shared" si="140"/>
        <v>Targeted Dealer</v>
      </c>
      <c r="H671" s="40"/>
      <c r="I671" s="41">
        <v>140</v>
      </c>
      <c r="J671" s="41">
        <f t="shared" si="141"/>
        <v>130.66666666666669</v>
      </c>
      <c r="K671" s="43">
        <v>95</v>
      </c>
      <c r="L671" s="43">
        <f t="shared" si="142"/>
        <v>45</v>
      </c>
      <c r="M671" s="43">
        <f t="shared" si="143"/>
        <v>72.704081632653043</v>
      </c>
      <c r="N671" s="42">
        <v>148</v>
      </c>
      <c r="O671" s="45" t="str">
        <f t="shared" si="144"/>
        <v>Mar</v>
      </c>
      <c r="P671" s="42">
        <f t="shared" si="145"/>
        <v>148</v>
      </c>
      <c r="Q671" s="44">
        <f t="shared" si="146"/>
        <v>-53</v>
      </c>
      <c r="R671" s="45">
        <f t="shared" si="147"/>
        <v>-0.35810810810810811</v>
      </c>
      <c r="S671" s="44" t="str">
        <f t="shared" si="148"/>
        <v>DEGROWTH</v>
      </c>
      <c r="T671" s="43">
        <v>105</v>
      </c>
      <c r="U671" s="46" t="str">
        <f t="shared" si="149"/>
        <v>Apr</v>
      </c>
      <c r="V671" s="42">
        <v>105</v>
      </c>
      <c r="W671" s="47">
        <f t="shared" si="150"/>
        <v>-10</v>
      </c>
      <c r="X671" s="48">
        <f t="shared" si="151"/>
        <v>-9.5238095238095233E-2</v>
      </c>
      <c r="Y671" s="47" t="str">
        <f t="shared" si="152"/>
        <v>DEGROWTH</v>
      </c>
      <c r="Z671" s="138">
        <v>0</v>
      </c>
      <c r="AA671" s="133"/>
      <c r="AB671" s="133" t="s">
        <v>121</v>
      </c>
      <c r="AC671" s="133" t="s">
        <v>1245</v>
      </c>
      <c r="AD671" s="27">
        <f t="shared" si="153"/>
        <v>0</v>
      </c>
    </row>
    <row r="672" spans="1:30" s="139" customFormat="1" ht="13.8">
      <c r="A672" s="133" t="s">
        <v>1245</v>
      </c>
      <c r="B672" s="141" t="s">
        <v>53</v>
      </c>
      <c r="C672" s="135" t="s">
        <v>1936</v>
      </c>
      <c r="D672" s="135">
        <v>1000000047</v>
      </c>
      <c r="E672" s="136" t="s">
        <v>1937</v>
      </c>
      <c r="F672" s="137">
        <v>41817</v>
      </c>
      <c r="G672" s="40" t="str">
        <f t="shared" si="140"/>
        <v>Targeted Dealer</v>
      </c>
      <c r="H672" s="40"/>
      <c r="I672" s="41">
        <v>75</v>
      </c>
      <c r="J672" s="41">
        <f t="shared" si="141"/>
        <v>70</v>
      </c>
      <c r="K672" s="43">
        <v>0</v>
      </c>
      <c r="L672" s="43">
        <f t="shared" si="142"/>
        <v>75</v>
      </c>
      <c r="M672" s="43">
        <f t="shared" si="143"/>
        <v>0</v>
      </c>
      <c r="N672" s="42">
        <v>50</v>
      </c>
      <c r="O672" s="45" t="str">
        <f t="shared" si="144"/>
        <v>Mar</v>
      </c>
      <c r="P672" s="42">
        <f t="shared" si="145"/>
        <v>50</v>
      </c>
      <c r="Q672" s="44">
        <f t="shared" si="146"/>
        <v>-50</v>
      </c>
      <c r="R672" s="45">
        <f t="shared" si="147"/>
        <v>-1</v>
      </c>
      <c r="S672" s="44" t="str">
        <f t="shared" si="148"/>
        <v>DEGROWTH</v>
      </c>
      <c r="T672" s="43">
        <v>50.5</v>
      </c>
      <c r="U672" s="46" t="str">
        <f t="shared" si="149"/>
        <v>Apr</v>
      </c>
      <c r="V672" s="42">
        <v>50.5</v>
      </c>
      <c r="W672" s="47">
        <f t="shared" si="150"/>
        <v>-50.5</v>
      </c>
      <c r="X672" s="48">
        <f t="shared" si="151"/>
        <v>-1</v>
      </c>
      <c r="Y672" s="47" t="str">
        <f t="shared" si="152"/>
        <v>DEGROWTH</v>
      </c>
      <c r="Z672" s="138">
        <v>0</v>
      </c>
      <c r="AA672" s="133"/>
      <c r="AB672" s="133" t="s">
        <v>121</v>
      </c>
      <c r="AC672" s="133" t="s">
        <v>1245</v>
      </c>
      <c r="AD672" s="27">
        <f t="shared" si="153"/>
        <v>1</v>
      </c>
    </row>
    <row r="673" spans="1:30" s="139" customFormat="1" ht="13.8">
      <c r="A673" s="133" t="s">
        <v>1245</v>
      </c>
      <c r="B673" s="141" t="s">
        <v>53</v>
      </c>
      <c r="C673" s="135" t="s">
        <v>1940</v>
      </c>
      <c r="D673" s="135">
        <v>1000000039</v>
      </c>
      <c r="E673" s="136" t="s">
        <v>1941</v>
      </c>
      <c r="F673" s="137">
        <v>42135</v>
      </c>
      <c r="G673" s="40" t="str">
        <f t="shared" si="140"/>
        <v>Targeted Dealer</v>
      </c>
      <c r="H673" s="40"/>
      <c r="I673" s="41">
        <v>120</v>
      </c>
      <c r="J673" s="41">
        <f t="shared" si="141"/>
        <v>112</v>
      </c>
      <c r="K673" s="43">
        <v>65</v>
      </c>
      <c r="L673" s="43">
        <f t="shared" si="142"/>
        <v>55</v>
      </c>
      <c r="M673" s="43">
        <f t="shared" si="143"/>
        <v>58.035714285714278</v>
      </c>
      <c r="N673" s="42">
        <v>75</v>
      </c>
      <c r="O673" s="45" t="str">
        <f t="shared" si="144"/>
        <v>Mar</v>
      </c>
      <c r="P673" s="42">
        <f t="shared" si="145"/>
        <v>75</v>
      </c>
      <c r="Q673" s="44">
        <f t="shared" si="146"/>
        <v>-10</v>
      </c>
      <c r="R673" s="45">
        <f t="shared" si="147"/>
        <v>-0.1333333333333333</v>
      </c>
      <c r="S673" s="44" t="str">
        <f t="shared" si="148"/>
        <v>DEGROWTH</v>
      </c>
      <c r="T673" s="43">
        <v>85</v>
      </c>
      <c r="U673" s="46" t="str">
        <f t="shared" si="149"/>
        <v>Apr</v>
      </c>
      <c r="V673" s="42">
        <v>85</v>
      </c>
      <c r="W673" s="47">
        <f t="shared" si="150"/>
        <v>-20</v>
      </c>
      <c r="X673" s="48">
        <f t="shared" si="151"/>
        <v>-0.23529411764705888</v>
      </c>
      <c r="Y673" s="47" t="str">
        <f t="shared" si="152"/>
        <v>DEGROWTH</v>
      </c>
      <c r="Z673" s="138">
        <v>0</v>
      </c>
      <c r="AA673" s="133"/>
      <c r="AB673" s="133" t="s">
        <v>121</v>
      </c>
      <c r="AC673" s="133" t="s">
        <v>1245</v>
      </c>
      <c r="AD673" s="27">
        <f t="shared" si="153"/>
        <v>0</v>
      </c>
    </row>
    <row r="674" spans="1:30" s="139" customFormat="1" ht="13.8">
      <c r="A674" s="133" t="s">
        <v>1245</v>
      </c>
      <c r="B674" s="141" t="s">
        <v>53</v>
      </c>
      <c r="C674" s="135" t="s">
        <v>1942</v>
      </c>
      <c r="D674" s="135">
        <v>1000000050</v>
      </c>
      <c r="E674" s="136" t="s">
        <v>1943</v>
      </c>
      <c r="F674" s="137">
        <v>42397</v>
      </c>
      <c r="G674" s="40" t="str">
        <f t="shared" si="140"/>
        <v>Targeted Dealer</v>
      </c>
      <c r="H674" s="40"/>
      <c r="I674" s="41">
        <v>350</v>
      </c>
      <c r="J674" s="41">
        <f t="shared" si="141"/>
        <v>326.66666666666663</v>
      </c>
      <c r="K674" s="43">
        <v>314.5</v>
      </c>
      <c r="L674" s="43">
        <f t="shared" si="142"/>
        <v>35.5</v>
      </c>
      <c r="M674" s="43">
        <f t="shared" si="143"/>
        <v>96.275510204081641</v>
      </c>
      <c r="N674" s="42">
        <v>369</v>
      </c>
      <c r="O674" s="45" t="str">
        <f t="shared" si="144"/>
        <v>Mar</v>
      </c>
      <c r="P674" s="42">
        <f t="shared" si="145"/>
        <v>369</v>
      </c>
      <c r="Q674" s="44">
        <f t="shared" si="146"/>
        <v>-54.5</v>
      </c>
      <c r="R674" s="45">
        <f t="shared" si="147"/>
        <v>-0.14769647696476962</v>
      </c>
      <c r="S674" s="44" t="str">
        <f t="shared" si="148"/>
        <v>DEGROWTH</v>
      </c>
      <c r="T674" s="43">
        <v>226</v>
      </c>
      <c r="U674" s="46" t="str">
        <f t="shared" si="149"/>
        <v>Apr</v>
      </c>
      <c r="V674" s="42">
        <v>226</v>
      </c>
      <c r="W674" s="47">
        <f t="shared" si="150"/>
        <v>88.5</v>
      </c>
      <c r="X674" s="48">
        <f t="shared" si="151"/>
        <v>0.3915929203539823</v>
      </c>
      <c r="Y674" s="47" t="str">
        <f t="shared" si="152"/>
        <v>GROWTH</v>
      </c>
      <c r="Z674" s="138">
        <v>0</v>
      </c>
      <c r="AA674" s="133"/>
      <c r="AB674" s="133" t="s">
        <v>121</v>
      </c>
      <c r="AC674" s="133" t="s">
        <v>1245</v>
      </c>
      <c r="AD674" s="27">
        <f t="shared" si="153"/>
        <v>0</v>
      </c>
    </row>
    <row r="675" spans="1:30" s="139" customFormat="1" ht="13.8">
      <c r="A675" s="133" t="s">
        <v>1245</v>
      </c>
      <c r="B675" s="141" t="s">
        <v>53</v>
      </c>
      <c r="C675" s="135" t="s">
        <v>1944</v>
      </c>
      <c r="D675" s="135">
        <v>1000000822</v>
      </c>
      <c r="E675" s="136" t="s">
        <v>1945</v>
      </c>
      <c r="F675" s="137">
        <v>42472</v>
      </c>
      <c r="G675" s="40" t="str">
        <f t="shared" si="140"/>
        <v>Targeted Dealer</v>
      </c>
      <c r="H675" s="40"/>
      <c r="I675" s="41">
        <v>4800</v>
      </c>
      <c r="J675" s="41">
        <f t="shared" si="141"/>
        <v>4480</v>
      </c>
      <c r="K675" s="43">
        <v>4561.25</v>
      </c>
      <c r="L675" s="43">
        <f t="shared" si="142"/>
        <v>238.75</v>
      </c>
      <c r="M675" s="43">
        <f t="shared" si="143"/>
        <v>101.81361607142858</v>
      </c>
      <c r="N675" s="42">
        <v>6724.3</v>
      </c>
      <c r="O675" s="45" t="str">
        <f t="shared" si="144"/>
        <v>Mar</v>
      </c>
      <c r="P675" s="42">
        <f t="shared" si="145"/>
        <v>6724.3</v>
      </c>
      <c r="Q675" s="44">
        <f t="shared" si="146"/>
        <v>-2163.0500000000002</v>
      </c>
      <c r="R675" s="45">
        <f t="shared" si="147"/>
        <v>-0.32167660574334878</v>
      </c>
      <c r="S675" s="44" t="str">
        <f t="shared" si="148"/>
        <v>DEGROWTH</v>
      </c>
      <c r="T675" s="43">
        <v>2912.7500000000005</v>
      </c>
      <c r="U675" s="46" t="str">
        <f t="shared" si="149"/>
        <v>Apr</v>
      </c>
      <c r="V675" s="42">
        <v>2912.7500000000005</v>
      </c>
      <c r="W675" s="47">
        <f t="shared" si="150"/>
        <v>1648.4999999999995</v>
      </c>
      <c r="X675" s="48">
        <f t="shared" si="151"/>
        <v>0.56596000343318154</v>
      </c>
      <c r="Y675" s="47" t="str">
        <f t="shared" si="152"/>
        <v>GROWTH</v>
      </c>
      <c r="Z675" s="138">
        <v>0</v>
      </c>
      <c r="AA675" s="133"/>
      <c r="AB675" s="133" t="s">
        <v>121</v>
      </c>
      <c r="AC675" s="133" t="s">
        <v>1245</v>
      </c>
      <c r="AD675" s="27">
        <f t="shared" si="153"/>
        <v>0</v>
      </c>
    </row>
    <row r="676" spans="1:30" s="139" customFormat="1" ht="13.8">
      <c r="A676" s="133" t="s">
        <v>1245</v>
      </c>
      <c r="B676" s="141" t="s">
        <v>53</v>
      </c>
      <c r="C676" s="135" t="s">
        <v>1946</v>
      </c>
      <c r="D676" s="135">
        <v>1000000044</v>
      </c>
      <c r="E676" s="136" t="s">
        <v>1947</v>
      </c>
      <c r="F676" s="137">
        <v>42472</v>
      </c>
      <c r="G676" s="40" t="str">
        <f t="shared" si="140"/>
        <v>Targeted Dealer</v>
      </c>
      <c r="H676" s="40"/>
      <c r="I676" s="41">
        <v>250</v>
      </c>
      <c r="J676" s="41">
        <f t="shared" si="141"/>
        <v>233.33333333333334</v>
      </c>
      <c r="K676" s="43">
        <v>184.5</v>
      </c>
      <c r="L676" s="43">
        <f t="shared" si="142"/>
        <v>65.5</v>
      </c>
      <c r="M676" s="43">
        <f t="shared" si="143"/>
        <v>79.071428571428569</v>
      </c>
      <c r="N676" s="42">
        <v>205</v>
      </c>
      <c r="O676" s="45" t="str">
        <f t="shared" si="144"/>
        <v>Mar</v>
      </c>
      <c r="P676" s="42">
        <f t="shared" si="145"/>
        <v>205</v>
      </c>
      <c r="Q676" s="44">
        <f t="shared" si="146"/>
        <v>-20.5</v>
      </c>
      <c r="R676" s="45">
        <f t="shared" si="147"/>
        <v>-9.9999999999999978E-2</v>
      </c>
      <c r="S676" s="44" t="str">
        <f t="shared" si="148"/>
        <v>DEGROWTH</v>
      </c>
      <c r="T676" s="43">
        <v>188.5</v>
      </c>
      <c r="U676" s="46" t="str">
        <f t="shared" si="149"/>
        <v>Apr</v>
      </c>
      <c r="V676" s="42">
        <v>188.5</v>
      </c>
      <c r="W676" s="47">
        <f t="shared" si="150"/>
        <v>-4</v>
      </c>
      <c r="X676" s="48">
        <f t="shared" si="151"/>
        <v>-2.1220159151193685E-2</v>
      </c>
      <c r="Y676" s="47" t="str">
        <f t="shared" si="152"/>
        <v>DEGROWTH</v>
      </c>
      <c r="Z676" s="138">
        <v>0</v>
      </c>
      <c r="AA676" s="133"/>
      <c r="AB676" s="133" t="s">
        <v>121</v>
      </c>
      <c r="AC676" s="133" t="s">
        <v>1245</v>
      </c>
      <c r="AD676" s="27">
        <f t="shared" si="153"/>
        <v>0</v>
      </c>
    </row>
    <row r="677" spans="1:30" s="139" customFormat="1" ht="13.8">
      <c r="A677" s="133" t="s">
        <v>1245</v>
      </c>
      <c r="B677" s="141" t="s">
        <v>53</v>
      </c>
      <c r="C677" s="135" t="s">
        <v>1948</v>
      </c>
      <c r="D677" s="135">
        <v>1000000051</v>
      </c>
      <c r="E677" s="136" t="s">
        <v>1949</v>
      </c>
      <c r="F677" s="137">
        <v>42472</v>
      </c>
      <c r="G677" s="40" t="str">
        <f t="shared" si="140"/>
        <v>Targeted Dealer</v>
      </c>
      <c r="H677" s="40"/>
      <c r="I677" s="41">
        <v>80</v>
      </c>
      <c r="J677" s="41">
        <f t="shared" si="141"/>
        <v>74.666666666666657</v>
      </c>
      <c r="K677" s="43">
        <v>70</v>
      </c>
      <c r="L677" s="43">
        <f t="shared" si="142"/>
        <v>10</v>
      </c>
      <c r="M677" s="43">
        <f t="shared" si="143"/>
        <v>93.750000000000014</v>
      </c>
      <c r="N677" s="42">
        <v>85</v>
      </c>
      <c r="O677" s="45" t="str">
        <f t="shared" si="144"/>
        <v>Mar</v>
      </c>
      <c r="P677" s="42">
        <f t="shared" si="145"/>
        <v>85</v>
      </c>
      <c r="Q677" s="44">
        <f t="shared" si="146"/>
        <v>-15</v>
      </c>
      <c r="R677" s="45">
        <f t="shared" si="147"/>
        <v>-0.17647058823529416</v>
      </c>
      <c r="S677" s="44" t="str">
        <f t="shared" si="148"/>
        <v>DEGROWTH</v>
      </c>
      <c r="T677" s="43">
        <v>80.5</v>
      </c>
      <c r="U677" s="46" t="str">
        <f t="shared" si="149"/>
        <v>Apr</v>
      </c>
      <c r="V677" s="42">
        <v>80.5</v>
      </c>
      <c r="W677" s="47">
        <f t="shared" si="150"/>
        <v>-10.5</v>
      </c>
      <c r="X677" s="48">
        <f t="shared" si="151"/>
        <v>-0.13043478260869568</v>
      </c>
      <c r="Y677" s="47" t="str">
        <f t="shared" si="152"/>
        <v>DEGROWTH</v>
      </c>
      <c r="Z677" s="138">
        <v>0</v>
      </c>
      <c r="AA677" s="133"/>
      <c r="AB677" s="133" t="s">
        <v>121</v>
      </c>
      <c r="AC677" s="133" t="s">
        <v>1245</v>
      </c>
      <c r="AD677" s="27">
        <f t="shared" si="153"/>
        <v>0</v>
      </c>
    </row>
    <row r="678" spans="1:30" s="139" customFormat="1" ht="13.8">
      <c r="A678" s="133" t="s">
        <v>1245</v>
      </c>
      <c r="B678" s="141" t="s">
        <v>53</v>
      </c>
      <c r="C678" s="135" t="s">
        <v>1950</v>
      </c>
      <c r="D678" s="135">
        <v>1000000027</v>
      </c>
      <c r="E678" s="136" t="s">
        <v>1951</v>
      </c>
      <c r="F678" s="137">
        <v>42485</v>
      </c>
      <c r="G678" s="40" t="str">
        <f t="shared" si="140"/>
        <v>Targeted Dealer</v>
      </c>
      <c r="H678" s="40"/>
      <c r="I678" s="41">
        <v>100</v>
      </c>
      <c r="J678" s="41">
        <f t="shared" si="141"/>
        <v>93.333333333333343</v>
      </c>
      <c r="K678" s="43">
        <v>60</v>
      </c>
      <c r="L678" s="43">
        <f t="shared" si="142"/>
        <v>40</v>
      </c>
      <c r="M678" s="43">
        <f t="shared" si="143"/>
        <v>64.285714285714278</v>
      </c>
      <c r="N678" s="42">
        <v>65.5</v>
      </c>
      <c r="O678" s="45" t="str">
        <f t="shared" si="144"/>
        <v>Mar</v>
      </c>
      <c r="P678" s="42">
        <f t="shared" si="145"/>
        <v>65.5</v>
      </c>
      <c r="Q678" s="44">
        <f t="shared" si="146"/>
        <v>-5.5</v>
      </c>
      <c r="R678" s="45">
        <f t="shared" si="147"/>
        <v>-8.3969465648854991E-2</v>
      </c>
      <c r="S678" s="44" t="str">
        <f t="shared" si="148"/>
        <v>DEGROWTH</v>
      </c>
      <c r="T678" s="43">
        <v>86</v>
      </c>
      <c r="U678" s="46" t="str">
        <f t="shared" si="149"/>
        <v>Apr</v>
      </c>
      <c r="V678" s="42">
        <v>86</v>
      </c>
      <c r="W678" s="47">
        <f t="shared" si="150"/>
        <v>-26</v>
      </c>
      <c r="X678" s="48">
        <f t="shared" si="151"/>
        <v>-0.30232558139534882</v>
      </c>
      <c r="Y678" s="47" t="str">
        <f t="shared" si="152"/>
        <v>DEGROWTH</v>
      </c>
      <c r="Z678" s="138">
        <v>0</v>
      </c>
      <c r="AA678" s="133"/>
      <c r="AB678" s="133" t="s">
        <v>121</v>
      </c>
      <c r="AC678" s="133" t="s">
        <v>1245</v>
      </c>
      <c r="AD678" s="27">
        <f t="shared" si="153"/>
        <v>0</v>
      </c>
    </row>
    <row r="679" spans="1:30" s="139" customFormat="1" ht="13.8">
      <c r="A679" s="133" t="s">
        <v>1245</v>
      </c>
      <c r="B679" s="141" t="s">
        <v>53</v>
      </c>
      <c r="C679" s="135" t="s">
        <v>1952</v>
      </c>
      <c r="D679" s="135">
        <v>1000000827</v>
      </c>
      <c r="E679" s="136" t="s">
        <v>1953</v>
      </c>
      <c r="F679" s="137">
        <v>42713</v>
      </c>
      <c r="G679" s="40" t="str">
        <f t="shared" si="140"/>
        <v>Targeted Dealer</v>
      </c>
      <c r="H679" s="40"/>
      <c r="I679" s="41">
        <v>220</v>
      </c>
      <c r="J679" s="41">
        <f t="shared" si="141"/>
        <v>205.33333333333331</v>
      </c>
      <c r="K679" s="43">
        <v>142.35</v>
      </c>
      <c r="L679" s="43">
        <f t="shared" si="142"/>
        <v>77.650000000000006</v>
      </c>
      <c r="M679" s="43">
        <f t="shared" si="143"/>
        <v>69.326298701298697</v>
      </c>
      <c r="N679" s="42">
        <v>177.5</v>
      </c>
      <c r="O679" s="45" t="str">
        <f t="shared" si="144"/>
        <v>Mar</v>
      </c>
      <c r="P679" s="42">
        <f t="shared" si="145"/>
        <v>177.5</v>
      </c>
      <c r="Q679" s="44">
        <f t="shared" si="146"/>
        <v>-35.150000000000006</v>
      </c>
      <c r="R679" s="45">
        <f t="shared" si="147"/>
        <v>-0.19802816901408449</v>
      </c>
      <c r="S679" s="44" t="str">
        <f t="shared" si="148"/>
        <v>DEGROWTH</v>
      </c>
      <c r="T679" s="43">
        <v>186.89999999999998</v>
      </c>
      <c r="U679" s="46" t="str">
        <f t="shared" si="149"/>
        <v>Apr</v>
      </c>
      <c r="V679" s="42">
        <v>186.89999999999998</v>
      </c>
      <c r="W679" s="47">
        <f t="shared" si="150"/>
        <v>-44.549999999999983</v>
      </c>
      <c r="X679" s="48">
        <f t="shared" si="151"/>
        <v>-0.23836276083467089</v>
      </c>
      <c r="Y679" s="47" t="str">
        <f t="shared" si="152"/>
        <v>DEGROWTH</v>
      </c>
      <c r="Z679" s="138">
        <v>0</v>
      </c>
      <c r="AA679" s="133"/>
      <c r="AB679" s="133" t="s">
        <v>121</v>
      </c>
      <c r="AC679" s="133" t="s">
        <v>1245</v>
      </c>
      <c r="AD679" s="27">
        <f t="shared" si="153"/>
        <v>0</v>
      </c>
    </row>
    <row r="680" spans="1:30" s="139" customFormat="1" ht="13.8">
      <c r="A680" s="133" t="s">
        <v>1245</v>
      </c>
      <c r="B680" s="141" t="s">
        <v>53</v>
      </c>
      <c r="C680" s="135" t="s">
        <v>1954</v>
      </c>
      <c r="D680" s="135">
        <v>1000000064</v>
      </c>
      <c r="E680" s="136" t="s">
        <v>1955</v>
      </c>
      <c r="F680" s="137">
        <v>42830</v>
      </c>
      <c r="G680" s="40" t="str">
        <f t="shared" si="140"/>
        <v>Targeted Dealer</v>
      </c>
      <c r="H680" s="40"/>
      <c r="I680" s="41">
        <v>40</v>
      </c>
      <c r="J680" s="41">
        <f t="shared" si="141"/>
        <v>37.333333333333329</v>
      </c>
      <c r="K680" s="43">
        <v>27.95</v>
      </c>
      <c r="L680" s="43">
        <f t="shared" si="142"/>
        <v>12.05</v>
      </c>
      <c r="M680" s="43">
        <f t="shared" si="143"/>
        <v>74.866071428571431</v>
      </c>
      <c r="N680" s="42">
        <v>15.05</v>
      </c>
      <c r="O680" s="45" t="str">
        <f t="shared" si="144"/>
        <v>Mar</v>
      </c>
      <c r="P680" s="42">
        <f t="shared" si="145"/>
        <v>15.05</v>
      </c>
      <c r="Q680" s="44">
        <f t="shared" si="146"/>
        <v>12.899999999999999</v>
      </c>
      <c r="R680" s="45">
        <f t="shared" si="147"/>
        <v>0.85714285714285698</v>
      </c>
      <c r="S680" s="44" t="str">
        <f t="shared" si="148"/>
        <v>GROWTH</v>
      </c>
      <c r="T680" s="43">
        <v>45</v>
      </c>
      <c r="U680" s="46" t="str">
        <f t="shared" si="149"/>
        <v>Apr</v>
      </c>
      <c r="V680" s="42">
        <v>45</v>
      </c>
      <c r="W680" s="47">
        <f t="shared" si="150"/>
        <v>-17.05</v>
      </c>
      <c r="X680" s="48">
        <f t="shared" si="151"/>
        <v>-0.37888888888888894</v>
      </c>
      <c r="Y680" s="47" t="str">
        <f t="shared" si="152"/>
        <v>DEGROWTH</v>
      </c>
      <c r="Z680" s="138">
        <v>0</v>
      </c>
      <c r="AA680" s="133"/>
      <c r="AB680" s="133" t="s">
        <v>121</v>
      </c>
      <c r="AC680" s="133" t="s">
        <v>1245</v>
      </c>
      <c r="AD680" s="27">
        <f t="shared" si="153"/>
        <v>0</v>
      </c>
    </row>
    <row r="681" spans="1:30" s="139" customFormat="1" ht="13.8">
      <c r="A681" s="133" t="s">
        <v>1245</v>
      </c>
      <c r="B681" s="141" t="s">
        <v>53</v>
      </c>
      <c r="C681" s="135" t="s">
        <v>1956</v>
      </c>
      <c r="D681" s="135">
        <v>1000000028</v>
      </c>
      <c r="E681" s="136" t="s">
        <v>1957</v>
      </c>
      <c r="F681" s="137">
        <v>42935</v>
      </c>
      <c r="G681" s="40" t="str">
        <f t="shared" si="140"/>
        <v>Targeted Dealer</v>
      </c>
      <c r="H681" s="40"/>
      <c r="I681" s="41">
        <v>220</v>
      </c>
      <c r="J681" s="41">
        <f t="shared" si="141"/>
        <v>205.33333333333331</v>
      </c>
      <c r="K681" s="43">
        <v>185</v>
      </c>
      <c r="L681" s="43">
        <f t="shared" si="142"/>
        <v>35</v>
      </c>
      <c r="M681" s="43">
        <f t="shared" si="143"/>
        <v>90.097402597402606</v>
      </c>
      <c r="N681" s="42">
        <v>165</v>
      </c>
      <c r="O681" s="45" t="str">
        <f t="shared" si="144"/>
        <v>Mar</v>
      </c>
      <c r="P681" s="42">
        <f t="shared" si="145"/>
        <v>165</v>
      </c>
      <c r="Q681" s="44">
        <f t="shared" si="146"/>
        <v>20</v>
      </c>
      <c r="R681" s="45">
        <f t="shared" si="147"/>
        <v>0.1212121212121211</v>
      </c>
      <c r="S681" s="44" t="str">
        <f t="shared" si="148"/>
        <v>GROWTH</v>
      </c>
      <c r="T681" s="43">
        <v>140</v>
      </c>
      <c r="U681" s="46" t="str">
        <f t="shared" si="149"/>
        <v>Apr</v>
      </c>
      <c r="V681" s="42">
        <v>140</v>
      </c>
      <c r="W681" s="47">
        <f t="shared" si="150"/>
        <v>45</v>
      </c>
      <c r="X681" s="48">
        <f t="shared" si="151"/>
        <v>0.3214285714285714</v>
      </c>
      <c r="Y681" s="47" t="str">
        <f t="shared" si="152"/>
        <v>GROWTH</v>
      </c>
      <c r="Z681" s="138">
        <v>0</v>
      </c>
      <c r="AA681" s="133"/>
      <c r="AB681" s="133" t="s">
        <v>121</v>
      </c>
      <c r="AC681" s="133" t="s">
        <v>1245</v>
      </c>
      <c r="AD681" s="27">
        <f t="shared" si="153"/>
        <v>0</v>
      </c>
    </row>
    <row r="682" spans="1:30" s="139" customFormat="1" ht="13.8">
      <c r="A682" s="133" t="s">
        <v>1245</v>
      </c>
      <c r="B682" s="141" t="s">
        <v>53</v>
      </c>
      <c r="C682" s="135" t="s">
        <v>1960</v>
      </c>
      <c r="D682" s="135">
        <v>1000000060</v>
      </c>
      <c r="E682" s="136" t="s">
        <v>1961</v>
      </c>
      <c r="F682" s="137">
        <v>43131</v>
      </c>
      <c r="G682" s="40" t="str">
        <f t="shared" si="140"/>
        <v>Targeted Dealer</v>
      </c>
      <c r="H682" s="40"/>
      <c r="I682" s="41">
        <v>80</v>
      </c>
      <c r="J682" s="41">
        <f t="shared" si="141"/>
        <v>74.666666666666657</v>
      </c>
      <c r="K682" s="43">
        <v>45</v>
      </c>
      <c r="L682" s="43">
        <f t="shared" si="142"/>
        <v>35</v>
      </c>
      <c r="M682" s="43">
        <f t="shared" si="143"/>
        <v>60.267857142857146</v>
      </c>
      <c r="N682" s="42">
        <v>60</v>
      </c>
      <c r="O682" s="45" t="str">
        <f t="shared" si="144"/>
        <v>Mar</v>
      </c>
      <c r="P682" s="42">
        <f t="shared" si="145"/>
        <v>60</v>
      </c>
      <c r="Q682" s="44">
        <f t="shared" si="146"/>
        <v>-15</v>
      </c>
      <c r="R682" s="45">
        <f t="shared" si="147"/>
        <v>-0.25</v>
      </c>
      <c r="S682" s="44" t="str">
        <f t="shared" si="148"/>
        <v>DEGROWTH</v>
      </c>
      <c r="T682" s="43">
        <v>77.5</v>
      </c>
      <c r="U682" s="46" t="str">
        <f t="shared" si="149"/>
        <v>Apr</v>
      </c>
      <c r="V682" s="42">
        <v>77.5</v>
      </c>
      <c r="W682" s="47">
        <f t="shared" si="150"/>
        <v>-32.5</v>
      </c>
      <c r="X682" s="48">
        <f t="shared" si="151"/>
        <v>-0.41935483870967738</v>
      </c>
      <c r="Y682" s="47" t="str">
        <f t="shared" si="152"/>
        <v>DEGROWTH</v>
      </c>
      <c r="Z682" s="138">
        <v>0</v>
      </c>
      <c r="AA682" s="133"/>
      <c r="AB682" s="133" t="s">
        <v>121</v>
      </c>
      <c r="AC682" s="133" t="s">
        <v>1245</v>
      </c>
      <c r="AD682" s="27">
        <f t="shared" si="153"/>
        <v>0</v>
      </c>
    </row>
    <row r="683" spans="1:30" s="139" customFormat="1" ht="13.8">
      <c r="A683" s="133" t="s">
        <v>1245</v>
      </c>
      <c r="B683" s="141" t="s">
        <v>53</v>
      </c>
      <c r="C683" s="135" t="s">
        <v>1962</v>
      </c>
      <c r="D683" s="135">
        <v>1000000024</v>
      </c>
      <c r="E683" s="136" t="s">
        <v>1963</v>
      </c>
      <c r="F683" s="137">
        <v>43134</v>
      </c>
      <c r="G683" s="40" t="str">
        <f t="shared" si="140"/>
        <v>Targeted Dealer</v>
      </c>
      <c r="H683" s="40"/>
      <c r="I683" s="41">
        <v>1500</v>
      </c>
      <c r="J683" s="41">
        <f t="shared" si="141"/>
        <v>1400</v>
      </c>
      <c r="K683" s="43">
        <v>1444.25</v>
      </c>
      <c r="L683" s="43">
        <f t="shared" si="142"/>
        <v>55.75</v>
      </c>
      <c r="M683" s="43">
        <f t="shared" si="143"/>
        <v>103.16071428571429</v>
      </c>
      <c r="N683" s="42">
        <v>1732.05</v>
      </c>
      <c r="O683" s="45" t="str">
        <f t="shared" si="144"/>
        <v>Mar</v>
      </c>
      <c r="P683" s="42">
        <f t="shared" si="145"/>
        <v>1732.05</v>
      </c>
      <c r="Q683" s="44">
        <f t="shared" si="146"/>
        <v>-287.79999999999995</v>
      </c>
      <c r="R683" s="45">
        <f t="shared" si="147"/>
        <v>-0.16616148494558469</v>
      </c>
      <c r="S683" s="44" t="str">
        <f t="shared" si="148"/>
        <v>DEGROWTH</v>
      </c>
      <c r="T683" s="43">
        <v>944.4</v>
      </c>
      <c r="U683" s="46" t="str">
        <f t="shared" si="149"/>
        <v>Apr</v>
      </c>
      <c r="V683" s="42">
        <v>944.4</v>
      </c>
      <c r="W683" s="47">
        <f t="shared" si="150"/>
        <v>499.85</v>
      </c>
      <c r="X683" s="48">
        <f t="shared" si="151"/>
        <v>0.529277848369335</v>
      </c>
      <c r="Y683" s="47" t="str">
        <f t="shared" si="152"/>
        <v>GROWTH</v>
      </c>
      <c r="Z683" s="138">
        <v>0</v>
      </c>
      <c r="AA683" s="133"/>
      <c r="AB683" s="133" t="s">
        <v>121</v>
      </c>
      <c r="AC683" s="133" t="s">
        <v>1245</v>
      </c>
      <c r="AD683" s="27">
        <f t="shared" si="153"/>
        <v>0</v>
      </c>
    </row>
    <row r="684" spans="1:30" s="139" customFormat="1" ht="13.8">
      <c r="A684" s="133" t="s">
        <v>1245</v>
      </c>
      <c r="B684" s="141" t="s">
        <v>53</v>
      </c>
      <c r="C684" s="135" t="s">
        <v>1964</v>
      </c>
      <c r="D684" s="135">
        <v>1000000058</v>
      </c>
      <c r="E684" s="136" t="s">
        <v>1965</v>
      </c>
      <c r="F684" s="137">
        <v>43313</v>
      </c>
      <c r="G684" s="40" t="str">
        <f t="shared" si="140"/>
        <v>Targeted Dealer</v>
      </c>
      <c r="H684" s="40"/>
      <c r="I684" s="41">
        <v>60</v>
      </c>
      <c r="J684" s="41">
        <f t="shared" si="141"/>
        <v>56</v>
      </c>
      <c r="K684" s="43">
        <v>15</v>
      </c>
      <c r="L684" s="43">
        <f t="shared" si="142"/>
        <v>45</v>
      </c>
      <c r="M684" s="43">
        <f t="shared" si="143"/>
        <v>26.785714285714285</v>
      </c>
      <c r="N684" s="42">
        <v>15</v>
      </c>
      <c r="O684" s="45" t="str">
        <f t="shared" si="144"/>
        <v>Mar</v>
      </c>
      <c r="P684" s="42">
        <f t="shared" si="145"/>
        <v>15</v>
      </c>
      <c r="Q684" s="44">
        <f t="shared" si="146"/>
        <v>0</v>
      </c>
      <c r="R684" s="45">
        <f t="shared" si="147"/>
        <v>0</v>
      </c>
      <c r="S684" s="44" t="str">
        <f t="shared" si="148"/>
        <v>GROWTH</v>
      </c>
      <c r="T684" s="43">
        <v>10</v>
      </c>
      <c r="U684" s="46" t="str">
        <f t="shared" si="149"/>
        <v>Apr</v>
      </c>
      <c r="V684" s="42">
        <v>10</v>
      </c>
      <c r="W684" s="47">
        <f t="shared" si="150"/>
        <v>5</v>
      </c>
      <c r="X684" s="48">
        <f t="shared" si="151"/>
        <v>0.5</v>
      </c>
      <c r="Y684" s="47" t="str">
        <f t="shared" si="152"/>
        <v>GROWTH</v>
      </c>
      <c r="Z684" s="138">
        <v>0</v>
      </c>
      <c r="AA684" s="133"/>
      <c r="AB684" s="133" t="s">
        <v>121</v>
      </c>
      <c r="AC684" s="133" t="s">
        <v>1245</v>
      </c>
      <c r="AD684" s="27">
        <f t="shared" si="153"/>
        <v>0</v>
      </c>
    </row>
    <row r="685" spans="1:30" s="139" customFormat="1" ht="13.8">
      <c r="A685" s="133" t="s">
        <v>1245</v>
      </c>
      <c r="B685" s="141" t="s">
        <v>53</v>
      </c>
      <c r="C685" s="135" t="s">
        <v>1966</v>
      </c>
      <c r="D685" s="135">
        <v>1000000052</v>
      </c>
      <c r="E685" s="136" t="s">
        <v>1967</v>
      </c>
      <c r="F685" s="137">
        <v>43533</v>
      </c>
      <c r="G685" s="40" t="str">
        <f t="shared" si="140"/>
        <v>Targeted Dealer</v>
      </c>
      <c r="H685" s="40"/>
      <c r="I685" s="41">
        <v>200</v>
      </c>
      <c r="J685" s="41">
        <f t="shared" si="141"/>
        <v>186.66666666666669</v>
      </c>
      <c r="K685" s="43">
        <v>129.44999999999999</v>
      </c>
      <c r="L685" s="43">
        <f t="shared" si="142"/>
        <v>70.550000000000011</v>
      </c>
      <c r="M685" s="43">
        <f t="shared" si="143"/>
        <v>69.348214285714263</v>
      </c>
      <c r="N685" s="42">
        <v>170</v>
      </c>
      <c r="O685" s="45" t="str">
        <f t="shared" si="144"/>
        <v>Mar</v>
      </c>
      <c r="P685" s="42">
        <f t="shared" si="145"/>
        <v>170</v>
      </c>
      <c r="Q685" s="44">
        <f t="shared" si="146"/>
        <v>-40.550000000000011</v>
      </c>
      <c r="R685" s="45">
        <f t="shared" si="147"/>
        <v>-0.23852941176470599</v>
      </c>
      <c r="S685" s="44" t="str">
        <f t="shared" si="148"/>
        <v>DEGROWTH</v>
      </c>
      <c r="T685" s="43">
        <v>108.5</v>
      </c>
      <c r="U685" s="46" t="str">
        <f t="shared" si="149"/>
        <v>Apr</v>
      </c>
      <c r="V685" s="42">
        <v>108.5</v>
      </c>
      <c r="W685" s="47">
        <f t="shared" si="150"/>
        <v>20.949999999999989</v>
      </c>
      <c r="X685" s="48">
        <f t="shared" si="151"/>
        <v>0.19308755760368657</v>
      </c>
      <c r="Y685" s="47" t="str">
        <f t="shared" si="152"/>
        <v>GROWTH</v>
      </c>
      <c r="Z685" s="138">
        <v>0</v>
      </c>
      <c r="AA685" s="133"/>
      <c r="AB685" s="133" t="s">
        <v>121</v>
      </c>
      <c r="AC685" s="133" t="s">
        <v>1245</v>
      </c>
      <c r="AD685" s="27">
        <f t="shared" si="153"/>
        <v>0</v>
      </c>
    </row>
    <row r="686" spans="1:30" s="139" customFormat="1" ht="13.8">
      <c r="A686" s="133" t="s">
        <v>1245</v>
      </c>
      <c r="B686" s="141" t="s">
        <v>53</v>
      </c>
      <c r="C686" s="135" t="s">
        <v>1968</v>
      </c>
      <c r="D686" s="135">
        <v>1000000023</v>
      </c>
      <c r="E686" s="136" t="s">
        <v>1969</v>
      </c>
      <c r="F686" s="137">
        <v>43549</v>
      </c>
      <c r="G686" s="40" t="str">
        <f t="shared" si="140"/>
        <v>Targeted Dealer</v>
      </c>
      <c r="H686" s="40"/>
      <c r="I686" s="41">
        <v>30</v>
      </c>
      <c r="J686" s="41">
        <f t="shared" si="141"/>
        <v>28</v>
      </c>
      <c r="K686" s="43">
        <v>10</v>
      </c>
      <c r="L686" s="43">
        <f t="shared" si="142"/>
        <v>20</v>
      </c>
      <c r="M686" s="43">
        <f t="shared" si="143"/>
        <v>35.714285714285708</v>
      </c>
      <c r="N686" s="42">
        <v>5</v>
      </c>
      <c r="O686" s="45" t="str">
        <f t="shared" si="144"/>
        <v>Mar</v>
      </c>
      <c r="P686" s="42">
        <f t="shared" si="145"/>
        <v>5</v>
      </c>
      <c r="Q686" s="44">
        <f t="shared" si="146"/>
        <v>5</v>
      </c>
      <c r="R686" s="45">
        <f t="shared" si="147"/>
        <v>1</v>
      </c>
      <c r="S686" s="44" t="str">
        <f t="shared" si="148"/>
        <v>GROWTH</v>
      </c>
      <c r="T686" s="43">
        <v>10</v>
      </c>
      <c r="U686" s="46" t="str">
        <f t="shared" si="149"/>
        <v>Apr</v>
      </c>
      <c r="V686" s="42">
        <v>10</v>
      </c>
      <c r="W686" s="47">
        <f t="shared" si="150"/>
        <v>0</v>
      </c>
      <c r="X686" s="48">
        <f t="shared" si="151"/>
        <v>0</v>
      </c>
      <c r="Y686" s="47" t="str">
        <f t="shared" si="152"/>
        <v>GROWTH</v>
      </c>
      <c r="Z686" s="138">
        <v>0</v>
      </c>
      <c r="AA686" s="133"/>
      <c r="AB686" s="133" t="s">
        <v>121</v>
      </c>
      <c r="AC686" s="133" t="s">
        <v>1245</v>
      </c>
      <c r="AD686" s="27">
        <f t="shared" si="153"/>
        <v>0</v>
      </c>
    </row>
    <row r="687" spans="1:30" s="139" customFormat="1" ht="13.8">
      <c r="A687" s="133" t="s">
        <v>1245</v>
      </c>
      <c r="B687" s="141" t="s">
        <v>53</v>
      </c>
      <c r="C687" s="135" t="s">
        <v>1972</v>
      </c>
      <c r="D687" s="135">
        <v>1000000829</v>
      </c>
      <c r="E687" s="136" t="s">
        <v>1973</v>
      </c>
      <c r="F687" s="137">
        <v>43566</v>
      </c>
      <c r="G687" s="40" t="str">
        <f t="shared" si="140"/>
        <v>Targeted Dealer</v>
      </c>
      <c r="H687" s="40"/>
      <c r="I687" s="41">
        <v>120</v>
      </c>
      <c r="J687" s="41">
        <f t="shared" si="141"/>
        <v>112</v>
      </c>
      <c r="K687" s="43">
        <v>89.5</v>
      </c>
      <c r="L687" s="43">
        <f t="shared" si="142"/>
        <v>30.5</v>
      </c>
      <c r="M687" s="43">
        <f t="shared" si="143"/>
        <v>79.910714285714278</v>
      </c>
      <c r="N687" s="42">
        <v>80</v>
      </c>
      <c r="O687" s="45" t="str">
        <f t="shared" si="144"/>
        <v>Mar</v>
      </c>
      <c r="P687" s="42">
        <f t="shared" si="145"/>
        <v>80</v>
      </c>
      <c r="Q687" s="44">
        <f t="shared" si="146"/>
        <v>9.5</v>
      </c>
      <c r="R687" s="45">
        <f t="shared" si="147"/>
        <v>0.11874999999999991</v>
      </c>
      <c r="S687" s="44" t="str">
        <f t="shared" si="148"/>
        <v>GROWTH</v>
      </c>
      <c r="T687" s="43">
        <v>90</v>
      </c>
      <c r="U687" s="46" t="str">
        <f t="shared" si="149"/>
        <v>Apr</v>
      </c>
      <c r="V687" s="42">
        <v>90</v>
      </c>
      <c r="W687" s="47">
        <f t="shared" si="150"/>
        <v>-0.5</v>
      </c>
      <c r="X687" s="48">
        <f t="shared" si="151"/>
        <v>-5.5555555555555358E-3</v>
      </c>
      <c r="Y687" s="47" t="str">
        <f t="shared" si="152"/>
        <v>DEGROWTH</v>
      </c>
      <c r="Z687" s="138">
        <v>0</v>
      </c>
      <c r="AA687" s="133"/>
      <c r="AB687" s="133" t="s">
        <v>121</v>
      </c>
      <c r="AC687" s="133" t="s">
        <v>1245</v>
      </c>
      <c r="AD687" s="27">
        <f t="shared" si="153"/>
        <v>0</v>
      </c>
    </row>
    <row r="688" spans="1:30" s="139" customFormat="1" ht="13.8">
      <c r="A688" s="133" t="s">
        <v>1245</v>
      </c>
      <c r="B688" s="141" t="s">
        <v>53</v>
      </c>
      <c r="C688" s="135" t="s">
        <v>1974</v>
      </c>
      <c r="D688" s="135">
        <v>1000000828</v>
      </c>
      <c r="E688" s="136" t="s">
        <v>1975</v>
      </c>
      <c r="F688" s="137">
        <v>43587</v>
      </c>
      <c r="G688" s="40" t="str">
        <f t="shared" si="140"/>
        <v>Targeted Dealer</v>
      </c>
      <c r="H688" s="40"/>
      <c r="I688" s="41">
        <v>50</v>
      </c>
      <c r="J688" s="41">
        <f t="shared" si="141"/>
        <v>46.666666666666671</v>
      </c>
      <c r="K688" s="43">
        <v>30</v>
      </c>
      <c r="L688" s="43">
        <f t="shared" si="142"/>
        <v>20</v>
      </c>
      <c r="M688" s="43">
        <f t="shared" si="143"/>
        <v>64.285714285714278</v>
      </c>
      <c r="N688" s="42">
        <v>35</v>
      </c>
      <c r="O688" s="45" t="str">
        <f t="shared" si="144"/>
        <v>Mar</v>
      </c>
      <c r="P688" s="42">
        <f t="shared" si="145"/>
        <v>35</v>
      </c>
      <c r="Q688" s="44">
        <f t="shared" si="146"/>
        <v>-5</v>
      </c>
      <c r="R688" s="45">
        <f t="shared" si="147"/>
        <v>-0.1428571428571429</v>
      </c>
      <c r="S688" s="44" t="str">
        <f t="shared" si="148"/>
        <v>DEGROWTH</v>
      </c>
      <c r="T688" s="43">
        <v>38</v>
      </c>
      <c r="U688" s="46" t="str">
        <f t="shared" si="149"/>
        <v>Apr</v>
      </c>
      <c r="V688" s="42">
        <v>38</v>
      </c>
      <c r="W688" s="47">
        <f t="shared" si="150"/>
        <v>-8</v>
      </c>
      <c r="X688" s="48">
        <f t="shared" si="151"/>
        <v>-0.21052631578947367</v>
      </c>
      <c r="Y688" s="47" t="str">
        <f t="shared" si="152"/>
        <v>DEGROWTH</v>
      </c>
      <c r="Z688" s="138">
        <v>0</v>
      </c>
      <c r="AA688" s="133"/>
      <c r="AB688" s="133" t="s">
        <v>121</v>
      </c>
      <c r="AC688" s="133" t="s">
        <v>1245</v>
      </c>
      <c r="AD688" s="27">
        <f t="shared" si="153"/>
        <v>0</v>
      </c>
    </row>
    <row r="689" spans="1:30" s="139" customFormat="1" ht="13.8">
      <c r="A689" s="133" t="s">
        <v>1245</v>
      </c>
      <c r="B689" s="141" t="s">
        <v>53</v>
      </c>
      <c r="C689" s="135" t="s">
        <v>1976</v>
      </c>
      <c r="D689" s="135">
        <v>1000000053</v>
      </c>
      <c r="E689" s="136" t="s">
        <v>1977</v>
      </c>
      <c r="F689" s="137">
        <v>43642</v>
      </c>
      <c r="G689" s="40" t="str">
        <f t="shared" si="140"/>
        <v>Targeted Dealer</v>
      </c>
      <c r="H689" s="40"/>
      <c r="I689" s="41">
        <v>30</v>
      </c>
      <c r="J689" s="41">
        <f t="shared" si="141"/>
        <v>28</v>
      </c>
      <c r="K689" s="43">
        <v>0</v>
      </c>
      <c r="L689" s="43">
        <f t="shared" si="142"/>
        <v>30</v>
      </c>
      <c r="M689" s="43">
        <f t="shared" si="143"/>
        <v>0</v>
      </c>
      <c r="N689" s="42">
        <v>31</v>
      </c>
      <c r="O689" s="45" t="str">
        <f t="shared" si="144"/>
        <v>Mar</v>
      </c>
      <c r="P689" s="42">
        <f t="shared" si="145"/>
        <v>31</v>
      </c>
      <c r="Q689" s="44">
        <f t="shared" si="146"/>
        <v>-31</v>
      </c>
      <c r="R689" s="45">
        <f t="shared" si="147"/>
        <v>-1</v>
      </c>
      <c r="S689" s="44" t="str">
        <f t="shared" si="148"/>
        <v>DEGROWTH</v>
      </c>
      <c r="T689" s="43">
        <v>17</v>
      </c>
      <c r="U689" s="46" t="str">
        <f t="shared" si="149"/>
        <v>Apr</v>
      </c>
      <c r="V689" s="42">
        <v>17</v>
      </c>
      <c r="W689" s="47">
        <f t="shared" si="150"/>
        <v>-17</v>
      </c>
      <c r="X689" s="48">
        <f t="shared" si="151"/>
        <v>-1</v>
      </c>
      <c r="Y689" s="47" t="str">
        <f t="shared" si="152"/>
        <v>DEGROWTH</v>
      </c>
      <c r="Z689" s="138">
        <v>0</v>
      </c>
      <c r="AA689" s="133"/>
      <c r="AB689" s="133" t="s">
        <v>121</v>
      </c>
      <c r="AC689" s="133" t="s">
        <v>1245</v>
      </c>
      <c r="AD689" s="27">
        <f t="shared" si="153"/>
        <v>1</v>
      </c>
    </row>
    <row r="690" spans="1:30" s="139" customFormat="1" ht="13.8">
      <c r="A690" s="133" t="s">
        <v>1245</v>
      </c>
      <c r="B690" s="141" t="s">
        <v>53</v>
      </c>
      <c r="C690" s="135" t="s">
        <v>1978</v>
      </c>
      <c r="D690" s="135">
        <v>1000000030</v>
      </c>
      <c r="E690" s="136" t="s">
        <v>1979</v>
      </c>
      <c r="F690" s="137">
        <v>43703</v>
      </c>
      <c r="G690" s="40" t="str">
        <f t="shared" si="140"/>
        <v>Targeted Dealer</v>
      </c>
      <c r="H690" s="40"/>
      <c r="I690" s="41">
        <v>30</v>
      </c>
      <c r="J690" s="41">
        <f t="shared" si="141"/>
        <v>28</v>
      </c>
      <c r="K690" s="43">
        <v>5</v>
      </c>
      <c r="L690" s="43">
        <f t="shared" si="142"/>
        <v>25</v>
      </c>
      <c r="M690" s="43">
        <f t="shared" si="143"/>
        <v>17.857142857142854</v>
      </c>
      <c r="N690" s="42">
        <v>0</v>
      </c>
      <c r="O690" s="45" t="str">
        <f t="shared" si="144"/>
        <v>Mar</v>
      </c>
      <c r="P690" s="42">
        <f t="shared" si="145"/>
        <v>0</v>
      </c>
      <c r="Q690" s="44">
        <f t="shared" si="146"/>
        <v>5</v>
      </c>
      <c r="R690" s="45" t="str">
        <f t="shared" si="147"/>
        <v xml:space="preserve"> </v>
      </c>
      <c r="S690" s="44" t="b">
        <f t="shared" si="148"/>
        <v>0</v>
      </c>
      <c r="T690" s="43">
        <v>18</v>
      </c>
      <c r="U690" s="46" t="str">
        <f t="shared" si="149"/>
        <v>Apr</v>
      </c>
      <c r="V690" s="42">
        <v>18</v>
      </c>
      <c r="W690" s="47">
        <f t="shared" si="150"/>
        <v>-13</v>
      </c>
      <c r="X690" s="48">
        <f t="shared" si="151"/>
        <v>-0.72222222222222221</v>
      </c>
      <c r="Y690" s="47" t="str">
        <f t="shared" si="152"/>
        <v>DEGROWTH</v>
      </c>
      <c r="Z690" s="138">
        <v>0</v>
      </c>
      <c r="AA690" s="133"/>
      <c r="AB690" s="133" t="s">
        <v>121</v>
      </c>
      <c r="AC690" s="133" t="s">
        <v>1245</v>
      </c>
      <c r="AD690" s="27">
        <f t="shared" si="153"/>
        <v>0</v>
      </c>
    </row>
    <row r="691" spans="1:30" s="139" customFormat="1" ht="13.8">
      <c r="A691" s="133" t="s">
        <v>1245</v>
      </c>
      <c r="B691" s="141" t="s">
        <v>53</v>
      </c>
      <c r="C691" s="135" t="s">
        <v>1980</v>
      </c>
      <c r="D691" s="135">
        <v>1000002391</v>
      </c>
      <c r="E691" s="136" t="s">
        <v>1981</v>
      </c>
      <c r="F691" s="137">
        <v>43876</v>
      </c>
      <c r="G691" s="40" t="str">
        <f t="shared" si="140"/>
        <v>Targeted Dealer</v>
      </c>
      <c r="H691" s="40"/>
      <c r="I691" s="41">
        <v>100</v>
      </c>
      <c r="J691" s="41">
        <f t="shared" si="141"/>
        <v>93.333333333333343</v>
      </c>
      <c r="K691" s="43">
        <v>64</v>
      </c>
      <c r="L691" s="43">
        <f t="shared" si="142"/>
        <v>36</v>
      </c>
      <c r="M691" s="43">
        <f t="shared" si="143"/>
        <v>68.571428571428555</v>
      </c>
      <c r="N691" s="42">
        <v>62.75</v>
      </c>
      <c r="O691" s="45" t="str">
        <f t="shared" si="144"/>
        <v>Mar</v>
      </c>
      <c r="P691" s="42">
        <f t="shared" si="145"/>
        <v>62.75</v>
      </c>
      <c r="Q691" s="44">
        <f t="shared" si="146"/>
        <v>1.25</v>
      </c>
      <c r="R691" s="45">
        <f t="shared" si="147"/>
        <v>1.9920318725099584E-2</v>
      </c>
      <c r="S691" s="44" t="str">
        <f t="shared" si="148"/>
        <v>GROWTH</v>
      </c>
      <c r="T691" s="43">
        <v>123</v>
      </c>
      <c r="U691" s="46" t="str">
        <f t="shared" si="149"/>
        <v>Apr</v>
      </c>
      <c r="V691" s="42">
        <v>123</v>
      </c>
      <c r="W691" s="47">
        <f t="shared" si="150"/>
        <v>-59</v>
      </c>
      <c r="X691" s="48">
        <f t="shared" si="151"/>
        <v>-0.47967479674796742</v>
      </c>
      <c r="Y691" s="47" t="str">
        <f t="shared" si="152"/>
        <v>DEGROWTH</v>
      </c>
      <c r="Z691" s="138">
        <v>0</v>
      </c>
      <c r="AA691" s="133"/>
      <c r="AB691" s="133" t="s">
        <v>121</v>
      </c>
      <c r="AC691" s="133" t="s">
        <v>1245</v>
      </c>
      <c r="AD691" s="27">
        <f t="shared" si="153"/>
        <v>0</v>
      </c>
    </row>
    <row r="692" spans="1:30" s="139" customFormat="1" ht="13.8">
      <c r="A692" s="133" t="s">
        <v>1245</v>
      </c>
      <c r="B692" s="141" t="s">
        <v>53</v>
      </c>
      <c r="C692" s="135" t="s">
        <v>1982</v>
      </c>
      <c r="D692" s="135">
        <v>1000000049</v>
      </c>
      <c r="E692" s="136" t="s">
        <v>1983</v>
      </c>
      <c r="F692" s="137">
        <v>43887</v>
      </c>
      <c r="G692" s="40" t="str">
        <f t="shared" si="140"/>
        <v>Targeted Dealer</v>
      </c>
      <c r="H692" s="40"/>
      <c r="I692" s="41">
        <v>30</v>
      </c>
      <c r="J692" s="41">
        <f t="shared" si="141"/>
        <v>28</v>
      </c>
      <c r="K692" s="43">
        <v>0</v>
      </c>
      <c r="L692" s="43">
        <f t="shared" si="142"/>
        <v>30</v>
      </c>
      <c r="M692" s="43">
        <f t="shared" si="143"/>
        <v>0</v>
      </c>
      <c r="N692" s="42">
        <v>10</v>
      </c>
      <c r="O692" s="45" t="str">
        <f t="shared" si="144"/>
        <v>Mar</v>
      </c>
      <c r="P692" s="42">
        <f t="shared" si="145"/>
        <v>10</v>
      </c>
      <c r="Q692" s="44">
        <f t="shared" si="146"/>
        <v>-10</v>
      </c>
      <c r="R692" s="45">
        <f t="shared" si="147"/>
        <v>-1</v>
      </c>
      <c r="S692" s="44" t="str">
        <f t="shared" si="148"/>
        <v>DEGROWTH</v>
      </c>
      <c r="T692" s="43">
        <v>5</v>
      </c>
      <c r="U692" s="46" t="str">
        <f t="shared" si="149"/>
        <v>Apr</v>
      </c>
      <c r="V692" s="42">
        <v>5</v>
      </c>
      <c r="W692" s="47">
        <f t="shared" si="150"/>
        <v>-5</v>
      </c>
      <c r="X692" s="48">
        <f t="shared" si="151"/>
        <v>-1</v>
      </c>
      <c r="Y692" s="47" t="str">
        <f t="shared" si="152"/>
        <v>DEGROWTH</v>
      </c>
      <c r="Z692" s="138">
        <v>0</v>
      </c>
      <c r="AA692" s="133"/>
      <c r="AB692" s="133" t="s">
        <v>121</v>
      </c>
      <c r="AC692" s="133" t="s">
        <v>1245</v>
      </c>
      <c r="AD692" s="27">
        <f t="shared" si="153"/>
        <v>1</v>
      </c>
    </row>
    <row r="693" spans="1:30" s="139" customFormat="1" ht="13.8">
      <c r="A693" s="133" t="s">
        <v>1245</v>
      </c>
      <c r="B693" s="141" t="s">
        <v>53</v>
      </c>
      <c r="C693" s="135" t="s">
        <v>1984</v>
      </c>
      <c r="D693" s="135">
        <v>1000000042</v>
      </c>
      <c r="E693" s="136" t="s">
        <v>1985</v>
      </c>
      <c r="F693" s="137">
        <v>43894</v>
      </c>
      <c r="G693" s="40" t="str">
        <f t="shared" si="140"/>
        <v>Targeted Dealer</v>
      </c>
      <c r="H693" s="40"/>
      <c r="I693" s="41">
        <v>120</v>
      </c>
      <c r="J693" s="41">
        <f t="shared" si="141"/>
        <v>112</v>
      </c>
      <c r="K693" s="43">
        <v>90</v>
      </c>
      <c r="L693" s="43">
        <f t="shared" si="142"/>
        <v>30</v>
      </c>
      <c r="M693" s="43">
        <f t="shared" si="143"/>
        <v>80.357142857142847</v>
      </c>
      <c r="N693" s="42">
        <v>65</v>
      </c>
      <c r="O693" s="45" t="str">
        <f t="shared" si="144"/>
        <v>Mar</v>
      </c>
      <c r="P693" s="42">
        <f t="shared" si="145"/>
        <v>65</v>
      </c>
      <c r="Q693" s="44">
        <f t="shared" si="146"/>
        <v>25</v>
      </c>
      <c r="R693" s="45">
        <f t="shared" si="147"/>
        <v>0.38461538461538458</v>
      </c>
      <c r="S693" s="44" t="str">
        <f t="shared" si="148"/>
        <v>GROWTH</v>
      </c>
      <c r="T693" s="43">
        <v>25</v>
      </c>
      <c r="U693" s="46" t="str">
        <f t="shared" si="149"/>
        <v>Apr</v>
      </c>
      <c r="V693" s="42">
        <v>25</v>
      </c>
      <c r="W693" s="47">
        <f t="shared" si="150"/>
        <v>65</v>
      </c>
      <c r="X693" s="48">
        <f t="shared" si="151"/>
        <v>2.6</v>
      </c>
      <c r="Y693" s="47" t="str">
        <f t="shared" si="152"/>
        <v>GROWTH</v>
      </c>
      <c r="Z693" s="138">
        <v>0</v>
      </c>
      <c r="AA693" s="133"/>
      <c r="AB693" s="133" t="s">
        <v>121</v>
      </c>
      <c r="AC693" s="133" t="s">
        <v>1245</v>
      </c>
      <c r="AD693" s="27">
        <f t="shared" si="153"/>
        <v>0</v>
      </c>
    </row>
    <row r="694" spans="1:30" s="139" customFormat="1" ht="13.8">
      <c r="A694" s="133" t="s">
        <v>1245</v>
      </c>
      <c r="B694" s="141" t="s">
        <v>53</v>
      </c>
      <c r="C694" s="135" t="s">
        <v>1986</v>
      </c>
      <c r="D694" s="135">
        <v>1000000038</v>
      </c>
      <c r="E694" s="136" t="s">
        <v>1987</v>
      </c>
      <c r="F694" s="137">
        <v>43969</v>
      </c>
      <c r="G694" s="40" t="str">
        <f t="shared" si="140"/>
        <v>Targeted Dealer</v>
      </c>
      <c r="H694" s="40"/>
      <c r="I694" s="41">
        <v>850</v>
      </c>
      <c r="J694" s="41">
        <f t="shared" si="141"/>
        <v>793.33333333333326</v>
      </c>
      <c r="K694" s="43">
        <v>515.65000000000009</v>
      </c>
      <c r="L694" s="43">
        <f t="shared" si="142"/>
        <v>334.34999999999991</v>
      </c>
      <c r="M694" s="43">
        <f t="shared" si="143"/>
        <v>64.997899159663888</v>
      </c>
      <c r="N694" s="42">
        <v>632.75</v>
      </c>
      <c r="O694" s="45" t="str">
        <f t="shared" si="144"/>
        <v>Mar</v>
      </c>
      <c r="P694" s="42">
        <f t="shared" si="145"/>
        <v>632.75</v>
      </c>
      <c r="Q694" s="44">
        <f t="shared" si="146"/>
        <v>-117.09999999999991</v>
      </c>
      <c r="R694" s="45">
        <f t="shared" si="147"/>
        <v>-0.18506519162386392</v>
      </c>
      <c r="S694" s="44" t="str">
        <f t="shared" si="148"/>
        <v>DEGROWTH</v>
      </c>
      <c r="T694" s="43">
        <v>642.30000000000007</v>
      </c>
      <c r="U694" s="46" t="str">
        <f t="shared" si="149"/>
        <v>Apr</v>
      </c>
      <c r="V694" s="42">
        <v>642.30000000000007</v>
      </c>
      <c r="W694" s="47">
        <f t="shared" si="150"/>
        <v>-126.64999999999998</v>
      </c>
      <c r="X694" s="48">
        <f t="shared" si="151"/>
        <v>-0.19718200217966675</v>
      </c>
      <c r="Y694" s="47" t="str">
        <f t="shared" si="152"/>
        <v>DEGROWTH</v>
      </c>
      <c r="Z694" s="138">
        <v>0</v>
      </c>
      <c r="AA694" s="133"/>
      <c r="AB694" s="133" t="s">
        <v>121</v>
      </c>
      <c r="AC694" s="133" t="s">
        <v>1245</v>
      </c>
      <c r="AD694" s="27">
        <f t="shared" si="153"/>
        <v>0</v>
      </c>
    </row>
    <row r="695" spans="1:30" s="139" customFormat="1" ht="13.8">
      <c r="A695" s="133" t="s">
        <v>1245</v>
      </c>
      <c r="B695" s="141" t="s">
        <v>53</v>
      </c>
      <c r="C695" s="135" t="s">
        <v>1990</v>
      </c>
      <c r="D695" s="135">
        <v>1000000062</v>
      </c>
      <c r="E695" s="136" t="s">
        <v>1991</v>
      </c>
      <c r="F695" s="137">
        <v>44197</v>
      </c>
      <c r="G695" s="40" t="str">
        <f t="shared" si="140"/>
        <v>Targeted Dealer</v>
      </c>
      <c r="H695" s="40"/>
      <c r="I695" s="41">
        <v>100</v>
      </c>
      <c r="J695" s="41">
        <f t="shared" si="141"/>
        <v>93.333333333333343</v>
      </c>
      <c r="K695" s="43">
        <v>45</v>
      </c>
      <c r="L695" s="43">
        <f t="shared" si="142"/>
        <v>55</v>
      </c>
      <c r="M695" s="43">
        <f t="shared" si="143"/>
        <v>48.214285714285708</v>
      </c>
      <c r="N695" s="42">
        <v>65</v>
      </c>
      <c r="O695" s="45" t="str">
        <f t="shared" si="144"/>
        <v>Mar</v>
      </c>
      <c r="P695" s="42">
        <f t="shared" si="145"/>
        <v>65</v>
      </c>
      <c r="Q695" s="44">
        <f t="shared" si="146"/>
        <v>-20</v>
      </c>
      <c r="R695" s="45">
        <f t="shared" si="147"/>
        <v>-0.30769230769230771</v>
      </c>
      <c r="S695" s="44" t="str">
        <f t="shared" si="148"/>
        <v>DEGROWTH</v>
      </c>
      <c r="T695" s="43">
        <v>61.4</v>
      </c>
      <c r="U695" s="46" t="str">
        <f t="shared" si="149"/>
        <v>Apr</v>
      </c>
      <c r="V695" s="42">
        <v>61.4</v>
      </c>
      <c r="W695" s="47">
        <f t="shared" si="150"/>
        <v>-16.399999999999999</v>
      </c>
      <c r="X695" s="48">
        <f t="shared" si="151"/>
        <v>-0.26710097719869708</v>
      </c>
      <c r="Y695" s="47" t="str">
        <f t="shared" si="152"/>
        <v>DEGROWTH</v>
      </c>
      <c r="Z695" s="138">
        <v>0</v>
      </c>
      <c r="AA695" s="133"/>
      <c r="AB695" s="133" t="s">
        <v>121</v>
      </c>
      <c r="AC695" s="133" t="s">
        <v>1245</v>
      </c>
      <c r="AD695" s="27">
        <f t="shared" si="153"/>
        <v>0</v>
      </c>
    </row>
    <row r="696" spans="1:30" s="139" customFormat="1" ht="13.8">
      <c r="A696" s="133" t="s">
        <v>1245</v>
      </c>
      <c r="B696" s="141" t="s">
        <v>53</v>
      </c>
      <c r="C696" s="135" t="s">
        <v>1992</v>
      </c>
      <c r="D696" s="135">
        <v>1000000823</v>
      </c>
      <c r="E696" s="136" t="s">
        <v>1993</v>
      </c>
      <c r="F696" s="137">
        <v>44202</v>
      </c>
      <c r="G696" s="40" t="str">
        <f t="shared" si="140"/>
        <v>Targeted Dealer</v>
      </c>
      <c r="H696" s="40"/>
      <c r="I696" s="41">
        <v>50</v>
      </c>
      <c r="J696" s="41">
        <f t="shared" si="141"/>
        <v>46.666666666666671</v>
      </c>
      <c r="K696" s="43">
        <v>10</v>
      </c>
      <c r="L696" s="43">
        <f t="shared" si="142"/>
        <v>40</v>
      </c>
      <c r="M696" s="43">
        <f t="shared" si="143"/>
        <v>21.428571428571427</v>
      </c>
      <c r="N696" s="42">
        <v>0</v>
      </c>
      <c r="O696" s="45" t="str">
        <f t="shared" si="144"/>
        <v>Mar</v>
      </c>
      <c r="P696" s="42">
        <f t="shared" si="145"/>
        <v>0</v>
      </c>
      <c r="Q696" s="44">
        <f t="shared" si="146"/>
        <v>10</v>
      </c>
      <c r="R696" s="45" t="str">
        <f t="shared" si="147"/>
        <v xml:space="preserve"> </v>
      </c>
      <c r="S696" s="44" t="b">
        <f t="shared" si="148"/>
        <v>0</v>
      </c>
      <c r="T696" s="43">
        <v>35</v>
      </c>
      <c r="U696" s="46" t="str">
        <f t="shared" si="149"/>
        <v>Apr</v>
      </c>
      <c r="V696" s="42">
        <v>35</v>
      </c>
      <c r="W696" s="47">
        <f t="shared" si="150"/>
        <v>-25</v>
      </c>
      <c r="X696" s="48">
        <f t="shared" si="151"/>
        <v>-0.7142857142857143</v>
      </c>
      <c r="Y696" s="47" t="str">
        <f t="shared" si="152"/>
        <v>DEGROWTH</v>
      </c>
      <c r="Z696" s="138">
        <v>0</v>
      </c>
      <c r="AA696" s="133"/>
      <c r="AB696" s="133" t="s">
        <v>121</v>
      </c>
      <c r="AC696" s="133" t="s">
        <v>1245</v>
      </c>
      <c r="AD696" s="27">
        <f t="shared" si="153"/>
        <v>0</v>
      </c>
    </row>
    <row r="697" spans="1:30" s="139" customFormat="1" ht="13.8">
      <c r="A697" s="133" t="s">
        <v>1245</v>
      </c>
      <c r="B697" s="141" t="s">
        <v>53</v>
      </c>
      <c r="C697" s="135" t="s">
        <v>1996</v>
      </c>
      <c r="D697" s="135">
        <v>1000000056</v>
      </c>
      <c r="E697" s="136" t="s">
        <v>1997</v>
      </c>
      <c r="F697" s="137">
        <v>44422</v>
      </c>
      <c r="G697" s="40" t="str">
        <f t="shared" si="140"/>
        <v>Targeted Dealer</v>
      </c>
      <c r="H697" s="40"/>
      <c r="I697" s="41">
        <v>500</v>
      </c>
      <c r="J697" s="41">
        <f t="shared" si="141"/>
        <v>466.66666666666669</v>
      </c>
      <c r="K697" s="43">
        <v>291.85000000000002</v>
      </c>
      <c r="L697" s="43">
        <f t="shared" si="142"/>
        <v>208.14999999999998</v>
      </c>
      <c r="M697" s="43">
        <f t="shared" si="143"/>
        <v>62.539285714285718</v>
      </c>
      <c r="N697" s="42">
        <v>510</v>
      </c>
      <c r="O697" s="45" t="str">
        <f t="shared" si="144"/>
        <v>Mar</v>
      </c>
      <c r="P697" s="42">
        <f t="shared" si="145"/>
        <v>510</v>
      </c>
      <c r="Q697" s="44">
        <f t="shared" si="146"/>
        <v>-218.14999999999998</v>
      </c>
      <c r="R697" s="45">
        <f t="shared" si="147"/>
        <v>-0.42774509803921568</v>
      </c>
      <c r="S697" s="44" t="str">
        <f t="shared" si="148"/>
        <v>DEGROWTH</v>
      </c>
      <c r="T697" s="43">
        <v>338</v>
      </c>
      <c r="U697" s="46" t="str">
        <f t="shared" si="149"/>
        <v>Apr</v>
      </c>
      <c r="V697" s="42">
        <v>338</v>
      </c>
      <c r="W697" s="47">
        <f t="shared" si="150"/>
        <v>-46.149999999999977</v>
      </c>
      <c r="X697" s="48">
        <f t="shared" si="151"/>
        <v>-0.1365384615384615</v>
      </c>
      <c r="Y697" s="47" t="str">
        <f t="shared" si="152"/>
        <v>DEGROWTH</v>
      </c>
      <c r="Z697" s="138">
        <v>0</v>
      </c>
      <c r="AA697" s="133"/>
      <c r="AB697" s="133" t="s">
        <v>121</v>
      </c>
      <c r="AC697" s="133" t="s">
        <v>1245</v>
      </c>
      <c r="AD697" s="27">
        <f t="shared" si="153"/>
        <v>0</v>
      </c>
    </row>
    <row r="698" spans="1:30" s="139" customFormat="1" ht="13.8">
      <c r="A698" s="133" t="s">
        <v>1245</v>
      </c>
      <c r="B698" s="141" t="s">
        <v>53</v>
      </c>
      <c r="C698" s="135" t="s">
        <v>1998</v>
      </c>
      <c r="D698" s="135">
        <v>1000000033</v>
      </c>
      <c r="E698" s="136" t="s">
        <v>1999</v>
      </c>
      <c r="F698" s="137">
        <v>44462</v>
      </c>
      <c r="G698" s="40" t="str">
        <f t="shared" si="140"/>
        <v>Targeted Dealer</v>
      </c>
      <c r="H698" s="40"/>
      <c r="I698" s="41">
        <v>120</v>
      </c>
      <c r="J698" s="41">
        <f t="shared" si="141"/>
        <v>112</v>
      </c>
      <c r="K698" s="43">
        <v>172.5</v>
      </c>
      <c r="L698" s="43">
        <f t="shared" si="142"/>
        <v>-52.5</v>
      </c>
      <c r="M698" s="43">
        <f t="shared" si="143"/>
        <v>154.01785714285714</v>
      </c>
      <c r="N698" s="42">
        <v>254.5</v>
      </c>
      <c r="O698" s="45" t="str">
        <f t="shared" si="144"/>
        <v>Mar</v>
      </c>
      <c r="P698" s="42">
        <f t="shared" si="145"/>
        <v>254.5</v>
      </c>
      <c r="Q698" s="44">
        <f t="shared" si="146"/>
        <v>-82</v>
      </c>
      <c r="R698" s="45">
        <f t="shared" si="147"/>
        <v>-0.3222003929273084</v>
      </c>
      <c r="S698" s="44" t="str">
        <f t="shared" si="148"/>
        <v>DEGROWTH</v>
      </c>
      <c r="T698" s="43">
        <v>77.25</v>
      </c>
      <c r="U698" s="46" t="str">
        <f t="shared" si="149"/>
        <v>Apr</v>
      </c>
      <c r="V698" s="42">
        <v>77.25</v>
      </c>
      <c r="W698" s="47">
        <f t="shared" si="150"/>
        <v>95.25</v>
      </c>
      <c r="X698" s="48">
        <f t="shared" si="151"/>
        <v>1.233009708737864</v>
      </c>
      <c r="Y698" s="47" t="str">
        <f t="shared" si="152"/>
        <v>GROWTH</v>
      </c>
      <c r="Z698" s="138">
        <v>0</v>
      </c>
      <c r="AA698" s="133"/>
      <c r="AB698" s="133" t="s">
        <v>121</v>
      </c>
      <c r="AC698" s="133" t="s">
        <v>1245</v>
      </c>
      <c r="AD698" s="27">
        <f t="shared" si="153"/>
        <v>0</v>
      </c>
    </row>
    <row r="699" spans="1:30" s="139" customFormat="1" ht="13.8">
      <c r="A699" s="133" t="s">
        <v>1245</v>
      </c>
      <c r="B699" s="141" t="s">
        <v>53</v>
      </c>
      <c r="C699" s="135" t="s">
        <v>2000</v>
      </c>
      <c r="D699" s="135">
        <v>1000000826</v>
      </c>
      <c r="E699" s="136" t="s">
        <v>2001</v>
      </c>
      <c r="F699" s="137">
        <v>44462</v>
      </c>
      <c r="G699" s="40" t="str">
        <f t="shared" si="140"/>
        <v>Targeted Dealer</v>
      </c>
      <c r="H699" s="40"/>
      <c r="I699" s="41">
        <v>100</v>
      </c>
      <c r="J699" s="41">
        <f t="shared" si="141"/>
        <v>93.333333333333343</v>
      </c>
      <c r="K699" s="43">
        <v>25.1</v>
      </c>
      <c r="L699" s="43">
        <f t="shared" si="142"/>
        <v>74.900000000000006</v>
      </c>
      <c r="M699" s="43">
        <f t="shared" si="143"/>
        <v>26.892857142857142</v>
      </c>
      <c r="N699" s="42">
        <v>16</v>
      </c>
      <c r="O699" s="45" t="str">
        <f t="shared" si="144"/>
        <v>Mar</v>
      </c>
      <c r="P699" s="42">
        <f t="shared" si="145"/>
        <v>16</v>
      </c>
      <c r="Q699" s="44">
        <f t="shared" si="146"/>
        <v>9.1000000000000014</v>
      </c>
      <c r="R699" s="45">
        <f t="shared" si="147"/>
        <v>0.56875000000000009</v>
      </c>
      <c r="S699" s="44" t="str">
        <f t="shared" si="148"/>
        <v>GROWTH</v>
      </c>
      <c r="T699" s="43">
        <v>25</v>
      </c>
      <c r="U699" s="46" t="str">
        <f t="shared" si="149"/>
        <v>Apr</v>
      </c>
      <c r="V699" s="42">
        <v>25</v>
      </c>
      <c r="W699" s="47">
        <f t="shared" si="150"/>
        <v>0.10000000000000142</v>
      </c>
      <c r="X699" s="48">
        <f t="shared" si="151"/>
        <v>4.0000000000000036E-3</v>
      </c>
      <c r="Y699" s="47" t="str">
        <f t="shared" si="152"/>
        <v>GROWTH</v>
      </c>
      <c r="Z699" s="138">
        <v>0</v>
      </c>
      <c r="AA699" s="133"/>
      <c r="AB699" s="133" t="s">
        <v>121</v>
      </c>
      <c r="AC699" s="133" t="s">
        <v>1245</v>
      </c>
      <c r="AD699" s="27">
        <f t="shared" si="153"/>
        <v>0</v>
      </c>
    </row>
    <row r="700" spans="1:30" s="139" customFormat="1" ht="13.8">
      <c r="A700" s="133" t="s">
        <v>1245</v>
      </c>
      <c r="B700" s="141" t="s">
        <v>53</v>
      </c>
      <c r="C700" s="135" t="s">
        <v>2002</v>
      </c>
      <c r="D700" s="135">
        <v>1000000029</v>
      </c>
      <c r="E700" s="136" t="s">
        <v>2003</v>
      </c>
      <c r="F700" s="137">
        <v>44522</v>
      </c>
      <c r="G700" s="40" t="str">
        <f t="shared" si="140"/>
        <v>Targeted Dealer</v>
      </c>
      <c r="H700" s="40"/>
      <c r="I700" s="41">
        <v>75</v>
      </c>
      <c r="J700" s="41">
        <f t="shared" si="141"/>
        <v>70</v>
      </c>
      <c r="K700" s="43">
        <v>25</v>
      </c>
      <c r="L700" s="43">
        <f t="shared" si="142"/>
        <v>50</v>
      </c>
      <c r="M700" s="43">
        <f t="shared" si="143"/>
        <v>35.714285714285715</v>
      </c>
      <c r="N700" s="42">
        <v>25</v>
      </c>
      <c r="O700" s="45" t="str">
        <f t="shared" si="144"/>
        <v>Mar</v>
      </c>
      <c r="P700" s="42">
        <f t="shared" si="145"/>
        <v>25</v>
      </c>
      <c r="Q700" s="44">
        <f t="shared" si="146"/>
        <v>0</v>
      </c>
      <c r="R700" s="45">
        <f t="shared" si="147"/>
        <v>0</v>
      </c>
      <c r="S700" s="44" t="str">
        <f t="shared" si="148"/>
        <v>GROWTH</v>
      </c>
      <c r="T700" s="43">
        <v>41</v>
      </c>
      <c r="U700" s="46" t="str">
        <f t="shared" si="149"/>
        <v>Apr</v>
      </c>
      <c r="V700" s="42">
        <v>41</v>
      </c>
      <c r="W700" s="47">
        <f t="shared" si="150"/>
        <v>-16</v>
      </c>
      <c r="X700" s="48">
        <f t="shared" si="151"/>
        <v>-0.3902439024390244</v>
      </c>
      <c r="Y700" s="47" t="str">
        <f t="shared" si="152"/>
        <v>DEGROWTH</v>
      </c>
      <c r="Z700" s="138">
        <v>0</v>
      </c>
      <c r="AA700" s="133"/>
      <c r="AB700" s="133" t="s">
        <v>121</v>
      </c>
      <c r="AC700" s="133" t="s">
        <v>1245</v>
      </c>
      <c r="AD700" s="27">
        <f t="shared" si="153"/>
        <v>0</v>
      </c>
    </row>
    <row r="701" spans="1:30" s="139" customFormat="1" ht="13.8">
      <c r="A701" s="133" t="s">
        <v>1245</v>
      </c>
      <c r="B701" s="141" t="s">
        <v>53</v>
      </c>
      <c r="C701" s="135" t="s">
        <v>2006</v>
      </c>
      <c r="D701" s="135">
        <v>1000002744</v>
      </c>
      <c r="E701" s="136" t="s">
        <v>2007</v>
      </c>
      <c r="F701" s="137">
        <v>44691</v>
      </c>
      <c r="G701" s="40" t="str">
        <f t="shared" si="140"/>
        <v>Targeted Dealer</v>
      </c>
      <c r="H701" s="40"/>
      <c r="I701" s="41">
        <v>30</v>
      </c>
      <c r="J701" s="41">
        <f t="shared" si="141"/>
        <v>28</v>
      </c>
      <c r="K701" s="43">
        <v>25</v>
      </c>
      <c r="L701" s="43">
        <f t="shared" si="142"/>
        <v>5</v>
      </c>
      <c r="M701" s="43">
        <f t="shared" si="143"/>
        <v>89.285714285714278</v>
      </c>
      <c r="N701" s="42">
        <v>40</v>
      </c>
      <c r="O701" s="45" t="str">
        <f t="shared" si="144"/>
        <v>Mar</v>
      </c>
      <c r="P701" s="42">
        <f t="shared" si="145"/>
        <v>40</v>
      </c>
      <c r="Q701" s="44">
        <f t="shared" si="146"/>
        <v>-15</v>
      </c>
      <c r="R701" s="45">
        <f t="shared" si="147"/>
        <v>-0.375</v>
      </c>
      <c r="S701" s="44" t="str">
        <f t="shared" si="148"/>
        <v>DEGROWTH</v>
      </c>
      <c r="T701" s="43">
        <v>31.5</v>
      </c>
      <c r="U701" s="46" t="str">
        <f t="shared" si="149"/>
        <v>Apr</v>
      </c>
      <c r="V701" s="42">
        <v>31.5</v>
      </c>
      <c r="W701" s="47">
        <f t="shared" si="150"/>
        <v>-6.5</v>
      </c>
      <c r="X701" s="48">
        <f t="shared" si="151"/>
        <v>-0.20634920634920639</v>
      </c>
      <c r="Y701" s="47" t="str">
        <f t="shared" si="152"/>
        <v>DEGROWTH</v>
      </c>
      <c r="Z701" s="138">
        <v>0</v>
      </c>
      <c r="AA701" s="133"/>
      <c r="AB701" s="133" t="s">
        <v>121</v>
      </c>
      <c r="AC701" s="133" t="s">
        <v>1245</v>
      </c>
      <c r="AD701" s="27">
        <f t="shared" si="153"/>
        <v>0</v>
      </c>
    </row>
    <row r="702" spans="1:30" s="139" customFormat="1" ht="13.8">
      <c r="A702" s="133" t="s">
        <v>1245</v>
      </c>
      <c r="B702" s="141" t="s">
        <v>53</v>
      </c>
      <c r="C702" s="135" t="s">
        <v>2008</v>
      </c>
      <c r="D702" s="135">
        <v>1000002845</v>
      </c>
      <c r="E702" s="136" t="s">
        <v>2009</v>
      </c>
      <c r="F702" s="137">
        <v>44764</v>
      </c>
      <c r="G702" s="40" t="str">
        <f t="shared" si="140"/>
        <v>Targeted Dealer</v>
      </c>
      <c r="H702" s="40"/>
      <c r="I702" s="41">
        <v>60</v>
      </c>
      <c r="J702" s="41">
        <f t="shared" si="141"/>
        <v>56</v>
      </c>
      <c r="K702" s="43">
        <v>50</v>
      </c>
      <c r="L702" s="43">
        <f t="shared" si="142"/>
        <v>10</v>
      </c>
      <c r="M702" s="43">
        <f t="shared" si="143"/>
        <v>89.285714285714278</v>
      </c>
      <c r="N702" s="42">
        <v>50</v>
      </c>
      <c r="O702" s="45" t="str">
        <f t="shared" si="144"/>
        <v>Mar</v>
      </c>
      <c r="P702" s="42">
        <f t="shared" si="145"/>
        <v>50</v>
      </c>
      <c r="Q702" s="44">
        <f t="shared" si="146"/>
        <v>0</v>
      </c>
      <c r="R702" s="45">
        <f t="shared" si="147"/>
        <v>0</v>
      </c>
      <c r="S702" s="44" t="str">
        <f t="shared" si="148"/>
        <v>GROWTH</v>
      </c>
      <c r="T702" s="43">
        <v>30</v>
      </c>
      <c r="U702" s="46" t="str">
        <f t="shared" si="149"/>
        <v>Apr</v>
      </c>
      <c r="V702" s="42">
        <v>30</v>
      </c>
      <c r="W702" s="47">
        <f t="shared" si="150"/>
        <v>20</v>
      </c>
      <c r="X702" s="48">
        <f t="shared" si="151"/>
        <v>0.66666666666666674</v>
      </c>
      <c r="Y702" s="47" t="str">
        <f t="shared" si="152"/>
        <v>GROWTH</v>
      </c>
      <c r="Z702" s="138">
        <v>0</v>
      </c>
      <c r="AA702" s="133"/>
      <c r="AB702" s="133" t="s">
        <v>121</v>
      </c>
      <c r="AC702" s="133" t="s">
        <v>1245</v>
      </c>
      <c r="AD702" s="27">
        <f t="shared" si="153"/>
        <v>0</v>
      </c>
    </row>
    <row r="703" spans="1:30" s="139" customFormat="1" ht="13.8">
      <c r="A703" s="133" t="s">
        <v>1245</v>
      </c>
      <c r="B703" s="141" t="s">
        <v>53</v>
      </c>
      <c r="C703" s="140" t="s">
        <v>2010</v>
      </c>
      <c r="D703" s="135">
        <v>1000002891</v>
      </c>
      <c r="E703" s="140" t="s">
        <v>1795</v>
      </c>
      <c r="F703" s="137">
        <v>44798</v>
      </c>
      <c r="G703" s="40" t="str">
        <f t="shared" si="140"/>
        <v>Targeted Dealer</v>
      </c>
      <c r="H703" s="40"/>
      <c r="I703" s="41">
        <v>160</v>
      </c>
      <c r="J703" s="41">
        <f t="shared" si="141"/>
        <v>149.33333333333331</v>
      </c>
      <c r="K703" s="43">
        <v>130</v>
      </c>
      <c r="L703" s="43">
        <f t="shared" si="142"/>
        <v>30</v>
      </c>
      <c r="M703" s="43">
        <f t="shared" si="143"/>
        <v>87.053571428571431</v>
      </c>
      <c r="N703" s="42">
        <v>123</v>
      </c>
      <c r="O703" s="45" t="str">
        <f t="shared" si="144"/>
        <v>Mar</v>
      </c>
      <c r="P703" s="42">
        <f t="shared" si="145"/>
        <v>123</v>
      </c>
      <c r="Q703" s="44">
        <f t="shared" si="146"/>
        <v>7</v>
      </c>
      <c r="R703" s="45">
        <f t="shared" si="147"/>
        <v>5.6910569105691033E-2</v>
      </c>
      <c r="S703" s="44" t="str">
        <f t="shared" si="148"/>
        <v>GROWTH</v>
      </c>
      <c r="T703" s="43">
        <v>141</v>
      </c>
      <c r="U703" s="46" t="str">
        <f t="shared" si="149"/>
        <v>Apr</v>
      </c>
      <c r="V703" s="42">
        <v>141</v>
      </c>
      <c r="W703" s="47">
        <f t="shared" si="150"/>
        <v>-11</v>
      </c>
      <c r="X703" s="48">
        <f t="shared" si="151"/>
        <v>-7.8014184397163122E-2</v>
      </c>
      <c r="Y703" s="47" t="str">
        <f t="shared" si="152"/>
        <v>DEGROWTH</v>
      </c>
      <c r="Z703" s="138">
        <v>0</v>
      </c>
      <c r="AA703" s="133"/>
      <c r="AB703" s="133" t="s">
        <v>121</v>
      </c>
      <c r="AC703" s="133" t="s">
        <v>1245</v>
      </c>
      <c r="AD703" s="27">
        <f t="shared" si="153"/>
        <v>0</v>
      </c>
    </row>
    <row r="704" spans="1:30" s="139" customFormat="1" ht="13.8">
      <c r="A704" s="133" t="s">
        <v>1245</v>
      </c>
      <c r="B704" s="141" t="s">
        <v>53</v>
      </c>
      <c r="C704" s="140" t="s">
        <v>2011</v>
      </c>
      <c r="D704" s="135">
        <v>1000003249</v>
      </c>
      <c r="E704" s="140" t="s">
        <v>2012</v>
      </c>
      <c r="F704" s="137">
        <v>44944</v>
      </c>
      <c r="G704" s="40" t="str">
        <f t="shared" ref="G704:G767" si="154">IF(I704&gt;0,"Targeted Dealer","-")</f>
        <v>Targeted Dealer</v>
      </c>
      <c r="H704" s="40"/>
      <c r="I704" s="41">
        <v>150</v>
      </c>
      <c r="J704" s="41">
        <f t="shared" ref="J704:J767" si="155">I704/$J$1*($J$1-$E$1)</f>
        <v>140</v>
      </c>
      <c r="K704" s="43">
        <v>35</v>
      </c>
      <c r="L704" s="43">
        <f t="shared" si="142"/>
        <v>115</v>
      </c>
      <c r="M704" s="43">
        <f t="shared" si="143"/>
        <v>25</v>
      </c>
      <c r="N704" s="42">
        <v>180</v>
      </c>
      <c r="O704" s="45" t="str">
        <f t="shared" si="144"/>
        <v>Mar</v>
      </c>
      <c r="P704" s="42">
        <f t="shared" si="145"/>
        <v>180</v>
      </c>
      <c r="Q704" s="44">
        <f t="shared" si="146"/>
        <v>-145</v>
      </c>
      <c r="R704" s="45">
        <f t="shared" si="147"/>
        <v>-0.80555555555555558</v>
      </c>
      <c r="S704" s="44" t="str">
        <f t="shared" si="148"/>
        <v>DEGROWTH</v>
      </c>
      <c r="T704" s="43">
        <v>240</v>
      </c>
      <c r="U704" s="46" t="str">
        <f t="shared" si="149"/>
        <v>Apr</v>
      </c>
      <c r="V704" s="42">
        <v>240</v>
      </c>
      <c r="W704" s="47">
        <f t="shared" si="150"/>
        <v>-205</v>
      </c>
      <c r="X704" s="48">
        <f t="shared" si="151"/>
        <v>-0.85416666666666663</v>
      </c>
      <c r="Y704" s="47" t="str">
        <f t="shared" si="152"/>
        <v>DEGROWTH</v>
      </c>
      <c r="Z704" s="138">
        <v>0</v>
      </c>
      <c r="AA704" s="133"/>
      <c r="AB704" s="133" t="s">
        <v>121</v>
      </c>
      <c r="AC704" s="133" t="s">
        <v>1245</v>
      </c>
      <c r="AD704" s="27">
        <f t="shared" si="153"/>
        <v>0</v>
      </c>
    </row>
    <row r="705" spans="1:30" s="139" customFormat="1" ht="13.8">
      <c r="A705" s="133" t="s">
        <v>1245</v>
      </c>
      <c r="B705" s="141" t="s">
        <v>53</v>
      </c>
      <c r="C705" s="141" t="s">
        <v>2015</v>
      </c>
      <c r="D705" s="141">
        <v>1000003783</v>
      </c>
      <c r="E705" s="141" t="s">
        <v>2016</v>
      </c>
      <c r="F705" s="137">
        <v>45271</v>
      </c>
      <c r="G705" s="40" t="str">
        <f t="shared" si="154"/>
        <v>Targeted Dealer</v>
      </c>
      <c r="H705" s="40"/>
      <c r="I705" s="41">
        <v>30</v>
      </c>
      <c r="J705" s="41">
        <f t="shared" si="155"/>
        <v>28</v>
      </c>
      <c r="K705" s="43">
        <v>5</v>
      </c>
      <c r="L705" s="43">
        <f t="shared" ref="L705:L768" si="156">I705-K705</f>
        <v>25</v>
      </c>
      <c r="M705" s="43">
        <f t="shared" ref="M705:M768" si="157">IFERROR((K705/J705%),"-")</f>
        <v>17.857142857142854</v>
      </c>
      <c r="N705" s="42">
        <v>0</v>
      </c>
      <c r="O705" s="45" t="str">
        <f t="shared" ref="O705:O768" si="158">IF(F705&lt;=$P$2,"Mar","")</f>
        <v>Mar</v>
      </c>
      <c r="P705" s="42">
        <f t="shared" ref="P705:P768" si="159">N705</f>
        <v>0</v>
      </c>
      <c r="Q705" s="44">
        <f t="shared" ref="Q705:Q768" si="160">K705-P705</f>
        <v>5</v>
      </c>
      <c r="R705" s="45" t="str">
        <f t="shared" ref="R705:R768" si="161">IFERROR(IF(O705="Mar",(K705/P705-1))," ")</f>
        <v xml:space="preserve"> </v>
      </c>
      <c r="S705" s="44" t="b">
        <f t="shared" ref="S705:S768" si="162">IF(N705&gt;0,IF(O705="","-",IF(R705&lt;0%,"DEGROWTH","GROWTH")))</f>
        <v>0</v>
      </c>
      <c r="T705" s="43">
        <v>5</v>
      </c>
      <c r="U705" s="46" t="str">
        <f t="shared" ref="U705:U768" si="163">IF(F705&lt;=$V$2,"Apr","")</f>
        <v>Apr</v>
      </c>
      <c r="V705" s="42">
        <v>5</v>
      </c>
      <c r="W705" s="47">
        <f t="shared" ref="W705:W768" si="164">K705-V705</f>
        <v>0</v>
      </c>
      <c r="X705" s="48">
        <f t="shared" ref="X705:X768" si="165">IFERROR(IF(U705="Apr",(K705/V705-1)),0)</f>
        <v>0</v>
      </c>
      <c r="Y705" s="47" t="str">
        <f t="shared" ref="Y705:Y768" si="166">IF(T705&gt;0,IF(U705="","-",IF(X705&lt;0%,"DEGROWTH","GROWTH")))</f>
        <v>GROWTH</v>
      </c>
      <c r="Z705" s="138">
        <v>0</v>
      </c>
      <c r="AA705" s="133"/>
      <c r="AB705" s="133" t="s">
        <v>121</v>
      </c>
      <c r="AC705" s="133" t="s">
        <v>1245</v>
      </c>
      <c r="AD705" s="27">
        <f t="shared" si="153"/>
        <v>0</v>
      </c>
    </row>
    <row r="706" spans="1:30" s="139" customFormat="1" ht="13.8">
      <c r="A706" s="138" t="s">
        <v>1245</v>
      </c>
      <c r="B706" s="144" t="s">
        <v>53</v>
      </c>
      <c r="C706" s="144" t="s">
        <v>2018</v>
      </c>
      <c r="D706" s="144">
        <v>1000003963</v>
      </c>
      <c r="E706" s="144" t="s">
        <v>2019</v>
      </c>
      <c r="F706" s="137">
        <v>45429</v>
      </c>
      <c r="G706" s="40" t="str">
        <f t="shared" si="154"/>
        <v>Targeted Dealer</v>
      </c>
      <c r="H706" s="40"/>
      <c r="I706" s="41">
        <v>80</v>
      </c>
      <c r="J706" s="41">
        <f t="shared" si="155"/>
        <v>74.666666666666657</v>
      </c>
      <c r="K706" s="43">
        <v>17.5</v>
      </c>
      <c r="L706" s="43">
        <f t="shared" si="156"/>
        <v>62.5</v>
      </c>
      <c r="M706" s="43">
        <f t="shared" si="157"/>
        <v>23.437500000000004</v>
      </c>
      <c r="N706" s="42">
        <v>22.5</v>
      </c>
      <c r="O706" s="45" t="str">
        <f t="shared" si="158"/>
        <v>Mar</v>
      </c>
      <c r="P706" s="42">
        <f t="shared" si="159"/>
        <v>22.5</v>
      </c>
      <c r="Q706" s="44">
        <f t="shared" si="160"/>
        <v>-5</v>
      </c>
      <c r="R706" s="45">
        <f t="shared" si="161"/>
        <v>-0.22222222222222221</v>
      </c>
      <c r="S706" s="44" t="str">
        <f t="shared" si="162"/>
        <v>DEGROWTH</v>
      </c>
      <c r="T706" s="43">
        <v>65</v>
      </c>
      <c r="U706" s="46" t="str">
        <f t="shared" si="163"/>
        <v>Apr</v>
      </c>
      <c r="V706" s="42">
        <v>65</v>
      </c>
      <c r="W706" s="47">
        <f t="shared" si="164"/>
        <v>-47.5</v>
      </c>
      <c r="X706" s="48">
        <f t="shared" si="165"/>
        <v>-0.73076923076923084</v>
      </c>
      <c r="Y706" s="47" t="str">
        <f t="shared" si="166"/>
        <v>DEGROWTH</v>
      </c>
      <c r="Z706" s="138">
        <v>0</v>
      </c>
      <c r="AA706" s="133"/>
      <c r="AB706" s="133" t="s">
        <v>121</v>
      </c>
      <c r="AC706" s="138" t="s">
        <v>1245</v>
      </c>
      <c r="AD706" s="27">
        <f t="shared" si="153"/>
        <v>0</v>
      </c>
    </row>
    <row r="707" spans="1:30" s="139" customFormat="1" ht="13.8">
      <c r="A707" s="138" t="s">
        <v>1245</v>
      </c>
      <c r="B707" s="144" t="s">
        <v>53</v>
      </c>
      <c r="C707" s="144" t="s">
        <v>2020</v>
      </c>
      <c r="D707" s="144">
        <v>1000003964</v>
      </c>
      <c r="E707" s="144" t="s">
        <v>2021</v>
      </c>
      <c r="F707" s="137">
        <v>45429</v>
      </c>
      <c r="G707" s="40" t="str">
        <f t="shared" si="154"/>
        <v>Targeted Dealer</v>
      </c>
      <c r="H707" s="40"/>
      <c r="I707" s="41">
        <v>60</v>
      </c>
      <c r="J707" s="41">
        <f t="shared" si="155"/>
        <v>56</v>
      </c>
      <c r="K707" s="43">
        <v>31</v>
      </c>
      <c r="L707" s="43">
        <f t="shared" si="156"/>
        <v>29</v>
      </c>
      <c r="M707" s="43">
        <f t="shared" si="157"/>
        <v>55.357142857142854</v>
      </c>
      <c r="N707" s="42">
        <v>53</v>
      </c>
      <c r="O707" s="45" t="str">
        <f t="shared" si="158"/>
        <v>Mar</v>
      </c>
      <c r="P707" s="42">
        <f t="shared" si="159"/>
        <v>53</v>
      </c>
      <c r="Q707" s="44">
        <f t="shared" si="160"/>
        <v>-22</v>
      </c>
      <c r="R707" s="45">
        <f t="shared" si="161"/>
        <v>-0.41509433962264153</v>
      </c>
      <c r="S707" s="44" t="str">
        <f t="shared" si="162"/>
        <v>DEGROWTH</v>
      </c>
      <c r="T707" s="43">
        <v>20</v>
      </c>
      <c r="U707" s="46" t="str">
        <f t="shared" si="163"/>
        <v>Apr</v>
      </c>
      <c r="V707" s="42">
        <v>20</v>
      </c>
      <c r="W707" s="47">
        <f t="shared" si="164"/>
        <v>11</v>
      </c>
      <c r="X707" s="48">
        <f t="shared" si="165"/>
        <v>0.55000000000000004</v>
      </c>
      <c r="Y707" s="47" t="str">
        <f t="shared" si="166"/>
        <v>GROWTH</v>
      </c>
      <c r="Z707" s="138">
        <v>0</v>
      </c>
      <c r="AA707" s="133"/>
      <c r="AB707" s="133" t="s">
        <v>121</v>
      </c>
      <c r="AC707" s="138" t="s">
        <v>1245</v>
      </c>
      <c r="AD707" s="27">
        <f t="shared" si="153"/>
        <v>0</v>
      </c>
    </row>
    <row r="708" spans="1:30" s="139" customFormat="1" ht="13.8">
      <c r="A708" s="138" t="s">
        <v>1245</v>
      </c>
      <c r="B708" s="144" t="s">
        <v>53</v>
      </c>
      <c r="C708" s="144" t="s">
        <v>2022</v>
      </c>
      <c r="D708" s="144">
        <v>1000004087</v>
      </c>
      <c r="E708" s="144" t="s">
        <v>2023</v>
      </c>
      <c r="F708" s="137">
        <v>45519</v>
      </c>
      <c r="G708" s="40" t="str">
        <f t="shared" si="154"/>
        <v>-</v>
      </c>
      <c r="H708" s="40"/>
      <c r="I708" s="41">
        <v>0</v>
      </c>
      <c r="J708" s="41">
        <f t="shared" si="155"/>
        <v>0</v>
      </c>
      <c r="K708" s="43">
        <v>0</v>
      </c>
      <c r="L708" s="43">
        <f t="shared" si="156"/>
        <v>0</v>
      </c>
      <c r="M708" s="43" t="str">
        <f t="shared" si="157"/>
        <v>-</v>
      </c>
      <c r="N708" s="42">
        <v>0</v>
      </c>
      <c r="O708" s="45" t="str">
        <f t="shared" si="158"/>
        <v>Mar</v>
      </c>
      <c r="P708" s="42">
        <f t="shared" si="159"/>
        <v>0</v>
      </c>
      <c r="Q708" s="44">
        <f t="shared" si="160"/>
        <v>0</v>
      </c>
      <c r="R708" s="45" t="str">
        <f t="shared" si="161"/>
        <v xml:space="preserve"> </v>
      </c>
      <c r="S708" s="44" t="b">
        <f t="shared" si="162"/>
        <v>0</v>
      </c>
      <c r="T708" s="43">
        <v>65</v>
      </c>
      <c r="U708" s="46" t="str">
        <f t="shared" si="163"/>
        <v>Apr</v>
      </c>
      <c r="V708" s="42">
        <v>65</v>
      </c>
      <c r="W708" s="47">
        <f t="shared" si="164"/>
        <v>-65</v>
      </c>
      <c r="X708" s="48">
        <f t="shared" si="165"/>
        <v>-1</v>
      </c>
      <c r="Y708" s="47" t="str">
        <f t="shared" si="166"/>
        <v>DEGROWTH</v>
      </c>
      <c r="Z708" s="138">
        <v>0</v>
      </c>
      <c r="AA708" s="133"/>
      <c r="AB708" s="133" t="s">
        <v>121</v>
      </c>
      <c r="AC708" s="138" t="s">
        <v>1245</v>
      </c>
      <c r="AD708" s="27">
        <f t="shared" ref="AD708:AD771" si="167">IF(K708=0,1,0)</f>
        <v>1</v>
      </c>
    </row>
    <row r="709" spans="1:30" s="139" customFormat="1" ht="13.8">
      <c r="A709" s="133" t="s">
        <v>1245</v>
      </c>
      <c r="B709" s="141" t="s">
        <v>56</v>
      </c>
      <c r="C709" s="135" t="s">
        <v>2026</v>
      </c>
      <c r="D709" s="135">
        <v>1000000790</v>
      </c>
      <c r="E709" s="136" t="s">
        <v>2027</v>
      </c>
      <c r="F709" s="137">
        <v>38565</v>
      </c>
      <c r="G709" s="40" t="str">
        <f t="shared" si="154"/>
        <v>Targeted Dealer</v>
      </c>
      <c r="H709" s="40"/>
      <c r="I709" s="41">
        <v>1000</v>
      </c>
      <c r="J709" s="41">
        <f t="shared" si="155"/>
        <v>933.33333333333337</v>
      </c>
      <c r="K709" s="43">
        <v>894.25</v>
      </c>
      <c r="L709" s="43">
        <f t="shared" si="156"/>
        <v>105.75</v>
      </c>
      <c r="M709" s="43">
        <f t="shared" si="157"/>
        <v>95.8125</v>
      </c>
      <c r="N709" s="42">
        <v>1062.5</v>
      </c>
      <c r="O709" s="45" t="str">
        <f t="shared" si="158"/>
        <v>Mar</v>
      </c>
      <c r="P709" s="42">
        <f t="shared" si="159"/>
        <v>1062.5</v>
      </c>
      <c r="Q709" s="44">
        <f t="shared" si="160"/>
        <v>-168.25</v>
      </c>
      <c r="R709" s="45">
        <f t="shared" si="161"/>
        <v>-0.15835294117647059</v>
      </c>
      <c r="S709" s="44" t="str">
        <f t="shared" si="162"/>
        <v>DEGROWTH</v>
      </c>
      <c r="T709" s="43">
        <v>593.85</v>
      </c>
      <c r="U709" s="46" t="str">
        <f t="shared" si="163"/>
        <v>Apr</v>
      </c>
      <c r="V709" s="42">
        <v>593.85</v>
      </c>
      <c r="W709" s="47">
        <f t="shared" si="164"/>
        <v>300.39999999999998</v>
      </c>
      <c r="X709" s="48">
        <f t="shared" si="165"/>
        <v>0.50585164603856181</v>
      </c>
      <c r="Y709" s="47" t="str">
        <f t="shared" si="166"/>
        <v>GROWTH</v>
      </c>
      <c r="Z709" s="138">
        <v>0</v>
      </c>
      <c r="AA709" s="133"/>
      <c r="AB709" s="133" t="s">
        <v>121</v>
      </c>
      <c r="AC709" s="133" t="s">
        <v>1245</v>
      </c>
      <c r="AD709" s="27">
        <f t="shared" si="167"/>
        <v>0</v>
      </c>
    </row>
    <row r="710" spans="1:30" s="139" customFormat="1" ht="13.8">
      <c r="A710" s="133" t="s">
        <v>1245</v>
      </c>
      <c r="B710" s="141" t="s">
        <v>56</v>
      </c>
      <c r="C710" s="135" t="s">
        <v>2028</v>
      </c>
      <c r="D710" s="135">
        <v>1000000804</v>
      </c>
      <c r="E710" s="136" t="s">
        <v>2029</v>
      </c>
      <c r="F710" s="137">
        <v>38565</v>
      </c>
      <c r="G710" s="40" t="str">
        <f t="shared" si="154"/>
        <v>Targeted Dealer</v>
      </c>
      <c r="H710" s="40"/>
      <c r="I710" s="41">
        <v>40</v>
      </c>
      <c r="J710" s="41">
        <f t="shared" si="155"/>
        <v>37.333333333333329</v>
      </c>
      <c r="K710" s="43">
        <v>20</v>
      </c>
      <c r="L710" s="43">
        <f t="shared" si="156"/>
        <v>20</v>
      </c>
      <c r="M710" s="43">
        <f t="shared" si="157"/>
        <v>53.571428571428577</v>
      </c>
      <c r="N710" s="42">
        <v>20</v>
      </c>
      <c r="O710" s="45" t="str">
        <f t="shared" si="158"/>
        <v>Mar</v>
      </c>
      <c r="P710" s="42">
        <f t="shared" si="159"/>
        <v>20</v>
      </c>
      <c r="Q710" s="44">
        <f t="shared" si="160"/>
        <v>0</v>
      </c>
      <c r="R710" s="45">
        <f t="shared" si="161"/>
        <v>0</v>
      </c>
      <c r="S710" s="44" t="str">
        <f t="shared" si="162"/>
        <v>GROWTH</v>
      </c>
      <c r="T710" s="43">
        <v>5</v>
      </c>
      <c r="U710" s="46" t="str">
        <f t="shared" si="163"/>
        <v>Apr</v>
      </c>
      <c r="V710" s="42">
        <v>5</v>
      </c>
      <c r="W710" s="47">
        <f t="shared" si="164"/>
        <v>15</v>
      </c>
      <c r="X710" s="48">
        <f t="shared" si="165"/>
        <v>3</v>
      </c>
      <c r="Y710" s="47" t="str">
        <f t="shared" si="166"/>
        <v>GROWTH</v>
      </c>
      <c r="Z710" s="138">
        <v>0</v>
      </c>
      <c r="AA710" s="133"/>
      <c r="AB710" s="133" t="s">
        <v>121</v>
      </c>
      <c r="AC710" s="133" t="s">
        <v>1245</v>
      </c>
      <c r="AD710" s="27">
        <f t="shared" si="167"/>
        <v>0</v>
      </c>
    </row>
    <row r="711" spans="1:30" s="139" customFormat="1" ht="13.8">
      <c r="A711" s="133" t="s">
        <v>1245</v>
      </c>
      <c r="B711" s="141" t="s">
        <v>56</v>
      </c>
      <c r="C711" s="135" t="s">
        <v>2030</v>
      </c>
      <c r="D711" s="135">
        <v>1000000794</v>
      </c>
      <c r="E711" s="136" t="s">
        <v>2031</v>
      </c>
      <c r="F711" s="137">
        <v>38654</v>
      </c>
      <c r="G711" s="40" t="str">
        <f t="shared" si="154"/>
        <v>Targeted Dealer</v>
      </c>
      <c r="H711" s="40"/>
      <c r="I711" s="41">
        <v>60</v>
      </c>
      <c r="J711" s="41">
        <f t="shared" si="155"/>
        <v>56</v>
      </c>
      <c r="K711" s="43">
        <v>39.15</v>
      </c>
      <c r="L711" s="43">
        <f t="shared" si="156"/>
        <v>20.85</v>
      </c>
      <c r="M711" s="43">
        <f t="shared" si="157"/>
        <v>69.910714285714278</v>
      </c>
      <c r="N711" s="42">
        <v>47.5</v>
      </c>
      <c r="O711" s="45" t="str">
        <f t="shared" si="158"/>
        <v>Mar</v>
      </c>
      <c r="P711" s="42">
        <f t="shared" si="159"/>
        <v>47.5</v>
      </c>
      <c r="Q711" s="44">
        <f t="shared" si="160"/>
        <v>-8.3500000000000014</v>
      </c>
      <c r="R711" s="45">
        <f t="shared" si="161"/>
        <v>-0.17578947368421061</v>
      </c>
      <c r="S711" s="44" t="str">
        <f t="shared" si="162"/>
        <v>DEGROWTH</v>
      </c>
      <c r="T711" s="43">
        <v>20</v>
      </c>
      <c r="U711" s="46" t="str">
        <f t="shared" si="163"/>
        <v>Apr</v>
      </c>
      <c r="V711" s="42">
        <v>20</v>
      </c>
      <c r="W711" s="47">
        <f t="shared" si="164"/>
        <v>19.149999999999999</v>
      </c>
      <c r="X711" s="48">
        <f t="shared" si="165"/>
        <v>0.95750000000000002</v>
      </c>
      <c r="Y711" s="47" t="str">
        <f t="shared" si="166"/>
        <v>GROWTH</v>
      </c>
      <c r="Z711" s="138">
        <v>0</v>
      </c>
      <c r="AA711" s="133"/>
      <c r="AB711" s="133" t="s">
        <v>121</v>
      </c>
      <c r="AC711" s="133" t="s">
        <v>1245</v>
      </c>
      <c r="AD711" s="27">
        <f t="shared" si="167"/>
        <v>0</v>
      </c>
    </row>
    <row r="712" spans="1:30" s="139" customFormat="1" ht="13.8">
      <c r="A712" s="133" t="s">
        <v>1245</v>
      </c>
      <c r="B712" s="141" t="s">
        <v>56</v>
      </c>
      <c r="C712" s="135" t="s">
        <v>2032</v>
      </c>
      <c r="D712" s="135">
        <v>1000000806</v>
      </c>
      <c r="E712" s="136" t="s">
        <v>2033</v>
      </c>
      <c r="F712" s="137">
        <v>40794</v>
      </c>
      <c r="G712" s="40" t="str">
        <f t="shared" si="154"/>
        <v>Targeted Dealer</v>
      </c>
      <c r="H712" s="40"/>
      <c r="I712" s="41">
        <v>350</v>
      </c>
      <c r="J712" s="41">
        <f t="shared" si="155"/>
        <v>326.66666666666663</v>
      </c>
      <c r="K712" s="43">
        <v>207.75</v>
      </c>
      <c r="L712" s="43">
        <f t="shared" si="156"/>
        <v>142.25</v>
      </c>
      <c r="M712" s="43">
        <f t="shared" si="157"/>
        <v>63.59693877551021</v>
      </c>
      <c r="N712" s="42">
        <v>330.5</v>
      </c>
      <c r="O712" s="45" t="str">
        <f t="shared" si="158"/>
        <v>Mar</v>
      </c>
      <c r="P712" s="42">
        <f t="shared" si="159"/>
        <v>330.5</v>
      </c>
      <c r="Q712" s="44">
        <f t="shared" si="160"/>
        <v>-122.75</v>
      </c>
      <c r="R712" s="45">
        <f t="shared" si="161"/>
        <v>-0.37140695915279875</v>
      </c>
      <c r="S712" s="44" t="str">
        <f t="shared" si="162"/>
        <v>DEGROWTH</v>
      </c>
      <c r="T712" s="43">
        <v>268.5</v>
      </c>
      <c r="U712" s="46" t="str">
        <f t="shared" si="163"/>
        <v>Apr</v>
      </c>
      <c r="V712" s="42">
        <v>268.5</v>
      </c>
      <c r="W712" s="47">
        <f t="shared" si="164"/>
        <v>-60.75</v>
      </c>
      <c r="X712" s="48">
        <f t="shared" si="165"/>
        <v>-0.22625698324022347</v>
      </c>
      <c r="Y712" s="47" t="str">
        <f t="shared" si="166"/>
        <v>DEGROWTH</v>
      </c>
      <c r="Z712" s="138">
        <v>0</v>
      </c>
      <c r="AA712" s="133"/>
      <c r="AB712" s="133" t="s">
        <v>121</v>
      </c>
      <c r="AC712" s="133" t="s">
        <v>1245</v>
      </c>
      <c r="AD712" s="27">
        <f t="shared" si="167"/>
        <v>0</v>
      </c>
    </row>
    <row r="713" spans="1:30" s="139" customFormat="1" ht="13.8">
      <c r="A713" s="133" t="s">
        <v>1245</v>
      </c>
      <c r="B713" s="141" t="s">
        <v>56</v>
      </c>
      <c r="C713" s="135" t="s">
        <v>2034</v>
      </c>
      <c r="D713" s="135">
        <v>1000000789</v>
      </c>
      <c r="E713" s="136" t="s">
        <v>2035</v>
      </c>
      <c r="F713" s="137">
        <v>41398</v>
      </c>
      <c r="G713" s="40" t="str">
        <f t="shared" si="154"/>
        <v>Targeted Dealer</v>
      </c>
      <c r="H713" s="40"/>
      <c r="I713" s="41">
        <v>80</v>
      </c>
      <c r="J713" s="41">
        <f t="shared" si="155"/>
        <v>74.666666666666657</v>
      </c>
      <c r="K713" s="43">
        <v>41.5</v>
      </c>
      <c r="L713" s="43">
        <f t="shared" si="156"/>
        <v>38.5</v>
      </c>
      <c r="M713" s="43">
        <f t="shared" si="157"/>
        <v>55.580357142857146</v>
      </c>
      <c r="N713" s="42">
        <v>57.5</v>
      </c>
      <c r="O713" s="45" t="str">
        <f t="shared" si="158"/>
        <v>Mar</v>
      </c>
      <c r="P713" s="42">
        <f t="shared" si="159"/>
        <v>57.5</v>
      </c>
      <c r="Q713" s="44">
        <f t="shared" si="160"/>
        <v>-16</v>
      </c>
      <c r="R713" s="45">
        <f t="shared" si="161"/>
        <v>-0.27826086956521734</v>
      </c>
      <c r="S713" s="44" t="str">
        <f t="shared" si="162"/>
        <v>DEGROWTH</v>
      </c>
      <c r="T713" s="43">
        <v>67.5</v>
      </c>
      <c r="U713" s="46" t="str">
        <f t="shared" si="163"/>
        <v>Apr</v>
      </c>
      <c r="V713" s="42">
        <v>67.5</v>
      </c>
      <c r="W713" s="47">
        <f t="shared" si="164"/>
        <v>-26</v>
      </c>
      <c r="X713" s="48">
        <f t="shared" si="165"/>
        <v>-0.38518518518518519</v>
      </c>
      <c r="Y713" s="47" t="str">
        <f t="shared" si="166"/>
        <v>DEGROWTH</v>
      </c>
      <c r="Z713" s="138">
        <v>0</v>
      </c>
      <c r="AA713" s="133"/>
      <c r="AB713" s="133" t="s">
        <v>121</v>
      </c>
      <c r="AC713" s="133" t="s">
        <v>1245</v>
      </c>
      <c r="AD713" s="27">
        <f t="shared" si="167"/>
        <v>0</v>
      </c>
    </row>
    <row r="714" spans="1:30" s="139" customFormat="1" ht="13.8">
      <c r="A714" s="133" t="s">
        <v>1245</v>
      </c>
      <c r="B714" s="141" t="s">
        <v>56</v>
      </c>
      <c r="C714" s="135" t="s">
        <v>2036</v>
      </c>
      <c r="D714" s="135">
        <v>1000000805</v>
      </c>
      <c r="E714" s="136" t="s">
        <v>2037</v>
      </c>
      <c r="F714" s="137">
        <v>41403</v>
      </c>
      <c r="G714" s="40" t="str">
        <f t="shared" si="154"/>
        <v>Targeted Dealer</v>
      </c>
      <c r="H714" s="40"/>
      <c r="I714" s="41">
        <v>110</v>
      </c>
      <c r="J714" s="41">
        <f t="shared" si="155"/>
        <v>102.66666666666666</v>
      </c>
      <c r="K714" s="43">
        <v>127.05</v>
      </c>
      <c r="L714" s="43">
        <f t="shared" si="156"/>
        <v>-17.049999999999997</v>
      </c>
      <c r="M714" s="43">
        <f t="shared" si="157"/>
        <v>123.75</v>
      </c>
      <c r="N714" s="42">
        <v>125</v>
      </c>
      <c r="O714" s="45" t="str">
        <f t="shared" si="158"/>
        <v>Mar</v>
      </c>
      <c r="P714" s="42">
        <f t="shared" si="159"/>
        <v>125</v>
      </c>
      <c r="Q714" s="44">
        <f t="shared" si="160"/>
        <v>2.0499999999999972</v>
      </c>
      <c r="R714" s="45">
        <f t="shared" si="161"/>
        <v>1.639999999999997E-2</v>
      </c>
      <c r="S714" s="44" t="str">
        <f t="shared" si="162"/>
        <v>GROWTH</v>
      </c>
      <c r="T714" s="43">
        <v>98.5</v>
      </c>
      <c r="U714" s="46" t="str">
        <f t="shared" si="163"/>
        <v>Apr</v>
      </c>
      <c r="V714" s="42">
        <v>98.5</v>
      </c>
      <c r="W714" s="47">
        <f t="shared" si="164"/>
        <v>28.549999999999997</v>
      </c>
      <c r="X714" s="48">
        <f t="shared" si="165"/>
        <v>0.28984771573604062</v>
      </c>
      <c r="Y714" s="47" t="str">
        <f t="shared" si="166"/>
        <v>GROWTH</v>
      </c>
      <c r="Z714" s="138">
        <v>0</v>
      </c>
      <c r="AA714" s="133"/>
      <c r="AB714" s="133" t="s">
        <v>121</v>
      </c>
      <c r="AC714" s="133" t="s">
        <v>1245</v>
      </c>
      <c r="AD714" s="27">
        <f t="shared" si="167"/>
        <v>0</v>
      </c>
    </row>
    <row r="715" spans="1:30" s="139" customFormat="1" ht="13.8">
      <c r="A715" s="133" t="s">
        <v>1245</v>
      </c>
      <c r="B715" s="141" t="s">
        <v>56</v>
      </c>
      <c r="C715" s="135" t="s">
        <v>2038</v>
      </c>
      <c r="D715" s="135">
        <v>1000000808</v>
      </c>
      <c r="E715" s="136" t="s">
        <v>2039</v>
      </c>
      <c r="F715" s="137">
        <v>41411</v>
      </c>
      <c r="G715" s="40" t="str">
        <f t="shared" si="154"/>
        <v>Targeted Dealer</v>
      </c>
      <c r="H715" s="40"/>
      <c r="I715" s="41">
        <v>350</v>
      </c>
      <c r="J715" s="41">
        <f t="shared" si="155"/>
        <v>326.66666666666663</v>
      </c>
      <c r="K715" s="43">
        <v>212.65</v>
      </c>
      <c r="L715" s="43">
        <f t="shared" si="156"/>
        <v>137.35</v>
      </c>
      <c r="M715" s="43">
        <f t="shared" si="157"/>
        <v>65.09693877551021</v>
      </c>
      <c r="N715" s="42">
        <v>250</v>
      </c>
      <c r="O715" s="45" t="str">
        <f t="shared" si="158"/>
        <v>Mar</v>
      </c>
      <c r="P715" s="42">
        <f t="shared" si="159"/>
        <v>250</v>
      </c>
      <c r="Q715" s="44">
        <f t="shared" si="160"/>
        <v>-37.349999999999994</v>
      </c>
      <c r="R715" s="45">
        <f t="shared" si="161"/>
        <v>-0.14939999999999998</v>
      </c>
      <c r="S715" s="44" t="str">
        <f t="shared" si="162"/>
        <v>DEGROWTH</v>
      </c>
      <c r="T715" s="43">
        <v>340</v>
      </c>
      <c r="U715" s="46" t="str">
        <f t="shared" si="163"/>
        <v>Apr</v>
      </c>
      <c r="V715" s="42">
        <v>340</v>
      </c>
      <c r="W715" s="47">
        <f t="shared" si="164"/>
        <v>-127.35</v>
      </c>
      <c r="X715" s="48">
        <f t="shared" si="165"/>
        <v>-0.37455882352941172</v>
      </c>
      <c r="Y715" s="47" t="str">
        <f t="shared" si="166"/>
        <v>DEGROWTH</v>
      </c>
      <c r="Z715" s="138">
        <v>0</v>
      </c>
      <c r="AA715" s="133"/>
      <c r="AB715" s="133" t="s">
        <v>121</v>
      </c>
      <c r="AC715" s="133" t="s">
        <v>1245</v>
      </c>
      <c r="AD715" s="27">
        <f t="shared" si="167"/>
        <v>0</v>
      </c>
    </row>
    <row r="716" spans="1:30" s="139" customFormat="1" ht="13.8">
      <c r="A716" s="133" t="s">
        <v>1245</v>
      </c>
      <c r="B716" s="141" t="s">
        <v>56</v>
      </c>
      <c r="C716" s="135" t="s">
        <v>2040</v>
      </c>
      <c r="D716" s="135">
        <v>1000000798</v>
      </c>
      <c r="E716" s="136" t="s">
        <v>2041</v>
      </c>
      <c r="F716" s="137">
        <v>41416</v>
      </c>
      <c r="G716" s="40" t="str">
        <f t="shared" si="154"/>
        <v>Targeted Dealer</v>
      </c>
      <c r="H716" s="40"/>
      <c r="I716" s="41">
        <v>70</v>
      </c>
      <c r="J716" s="41">
        <f t="shared" si="155"/>
        <v>65.333333333333343</v>
      </c>
      <c r="K716" s="43">
        <v>65</v>
      </c>
      <c r="L716" s="43">
        <f t="shared" si="156"/>
        <v>5</v>
      </c>
      <c r="M716" s="43">
        <f t="shared" si="157"/>
        <v>99.489795918367335</v>
      </c>
      <c r="N716" s="42">
        <v>65</v>
      </c>
      <c r="O716" s="45" t="str">
        <f t="shared" si="158"/>
        <v>Mar</v>
      </c>
      <c r="P716" s="42">
        <f t="shared" si="159"/>
        <v>65</v>
      </c>
      <c r="Q716" s="44">
        <f t="shared" si="160"/>
        <v>0</v>
      </c>
      <c r="R716" s="45">
        <f t="shared" si="161"/>
        <v>0</v>
      </c>
      <c r="S716" s="44" t="str">
        <f t="shared" si="162"/>
        <v>GROWTH</v>
      </c>
      <c r="T716" s="43">
        <v>89.5</v>
      </c>
      <c r="U716" s="46" t="str">
        <f t="shared" si="163"/>
        <v>Apr</v>
      </c>
      <c r="V716" s="42">
        <v>89.5</v>
      </c>
      <c r="W716" s="47">
        <f t="shared" si="164"/>
        <v>-24.5</v>
      </c>
      <c r="X716" s="48">
        <f t="shared" si="165"/>
        <v>-0.27374301675977653</v>
      </c>
      <c r="Y716" s="47" t="str">
        <f t="shared" si="166"/>
        <v>DEGROWTH</v>
      </c>
      <c r="Z716" s="138">
        <v>0</v>
      </c>
      <c r="AA716" s="133"/>
      <c r="AB716" s="133" t="s">
        <v>121</v>
      </c>
      <c r="AC716" s="133" t="s">
        <v>1245</v>
      </c>
      <c r="AD716" s="27">
        <f t="shared" si="167"/>
        <v>0</v>
      </c>
    </row>
    <row r="717" spans="1:30" s="139" customFormat="1" ht="13.8">
      <c r="A717" s="133" t="s">
        <v>1245</v>
      </c>
      <c r="B717" s="141" t="s">
        <v>56</v>
      </c>
      <c r="C717" s="135" t="s">
        <v>2042</v>
      </c>
      <c r="D717" s="135">
        <v>1000000797</v>
      </c>
      <c r="E717" s="136" t="s">
        <v>2043</v>
      </c>
      <c r="F717" s="137">
        <v>41422</v>
      </c>
      <c r="G717" s="40" t="str">
        <f t="shared" si="154"/>
        <v>Targeted Dealer</v>
      </c>
      <c r="H717" s="40"/>
      <c r="I717" s="41">
        <v>230</v>
      </c>
      <c r="J717" s="41">
        <f t="shared" si="155"/>
        <v>214.66666666666669</v>
      </c>
      <c r="K717" s="43">
        <v>210.5</v>
      </c>
      <c r="L717" s="43">
        <f t="shared" si="156"/>
        <v>19.5</v>
      </c>
      <c r="M717" s="43">
        <f t="shared" si="157"/>
        <v>98.059006211180105</v>
      </c>
      <c r="N717" s="42">
        <v>247</v>
      </c>
      <c r="O717" s="45" t="str">
        <f t="shared" si="158"/>
        <v>Mar</v>
      </c>
      <c r="P717" s="42">
        <f t="shared" si="159"/>
        <v>247</v>
      </c>
      <c r="Q717" s="44">
        <f t="shared" si="160"/>
        <v>-36.5</v>
      </c>
      <c r="R717" s="45">
        <f t="shared" si="161"/>
        <v>-0.14777327935222673</v>
      </c>
      <c r="S717" s="44" t="str">
        <f t="shared" si="162"/>
        <v>DEGROWTH</v>
      </c>
      <c r="T717" s="43">
        <v>175</v>
      </c>
      <c r="U717" s="46" t="str">
        <f t="shared" si="163"/>
        <v>Apr</v>
      </c>
      <c r="V717" s="42">
        <v>175</v>
      </c>
      <c r="W717" s="47">
        <f t="shared" si="164"/>
        <v>35.5</v>
      </c>
      <c r="X717" s="48">
        <f t="shared" si="165"/>
        <v>0.20285714285714285</v>
      </c>
      <c r="Y717" s="47" t="str">
        <f t="shared" si="166"/>
        <v>GROWTH</v>
      </c>
      <c r="Z717" s="138">
        <v>0</v>
      </c>
      <c r="AA717" s="133"/>
      <c r="AB717" s="133" t="s">
        <v>121</v>
      </c>
      <c r="AC717" s="133" t="s">
        <v>1245</v>
      </c>
      <c r="AD717" s="27">
        <f t="shared" si="167"/>
        <v>0</v>
      </c>
    </row>
    <row r="718" spans="1:30" s="139" customFormat="1" ht="13.8">
      <c r="A718" s="133" t="s">
        <v>1245</v>
      </c>
      <c r="B718" s="141" t="s">
        <v>56</v>
      </c>
      <c r="C718" s="135" t="s">
        <v>2044</v>
      </c>
      <c r="D718" s="135">
        <v>1000000803</v>
      </c>
      <c r="E718" s="136" t="s">
        <v>2045</v>
      </c>
      <c r="F718" s="137">
        <v>41523</v>
      </c>
      <c r="G718" s="40" t="str">
        <f t="shared" si="154"/>
        <v>Targeted Dealer</v>
      </c>
      <c r="H718" s="40"/>
      <c r="I718" s="41">
        <v>80</v>
      </c>
      <c r="J718" s="41">
        <f t="shared" si="155"/>
        <v>74.666666666666657</v>
      </c>
      <c r="K718" s="43">
        <v>46.55</v>
      </c>
      <c r="L718" s="43">
        <f t="shared" si="156"/>
        <v>33.450000000000003</v>
      </c>
      <c r="M718" s="43">
        <f t="shared" si="157"/>
        <v>62.34375</v>
      </c>
      <c r="N718" s="42">
        <v>61.5</v>
      </c>
      <c r="O718" s="45" t="str">
        <f t="shared" si="158"/>
        <v>Mar</v>
      </c>
      <c r="P718" s="42">
        <f t="shared" si="159"/>
        <v>61.5</v>
      </c>
      <c r="Q718" s="44">
        <f t="shared" si="160"/>
        <v>-14.950000000000003</v>
      </c>
      <c r="R718" s="45">
        <f t="shared" si="161"/>
        <v>-0.24308943089430901</v>
      </c>
      <c r="S718" s="44" t="str">
        <f t="shared" si="162"/>
        <v>DEGROWTH</v>
      </c>
      <c r="T718" s="43">
        <v>25</v>
      </c>
      <c r="U718" s="46" t="str">
        <f t="shared" si="163"/>
        <v>Apr</v>
      </c>
      <c r="V718" s="42">
        <v>25</v>
      </c>
      <c r="W718" s="47">
        <f t="shared" si="164"/>
        <v>21.549999999999997</v>
      </c>
      <c r="X718" s="48">
        <f t="shared" si="165"/>
        <v>0.86199999999999988</v>
      </c>
      <c r="Y718" s="47" t="str">
        <f t="shared" si="166"/>
        <v>GROWTH</v>
      </c>
      <c r="Z718" s="138">
        <v>0</v>
      </c>
      <c r="AA718" s="133"/>
      <c r="AB718" s="133" t="s">
        <v>121</v>
      </c>
      <c r="AC718" s="133" t="s">
        <v>1245</v>
      </c>
      <c r="AD718" s="27">
        <f t="shared" si="167"/>
        <v>0</v>
      </c>
    </row>
    <row r="719" spans="1:30" s="139" customFormat="1" ht="13.8">
      <c r="A719" s="133" t="s">
        <v>1245</v>
      </c>
      <c r="B719" s="141" t="s">
        <v>56</v>
      </c>
      <c r="C719" s="135" t="s">
        <v>2046</v>
      </c>
      <c r="D719" s="135">
        <v>1000000802</v>
      </c>
      <c r="E719" s="136" t="s">
        <v>2047</v>
      </c>
      <c r="F719" s="137">
        <v>41823</v>
      </c>
      <c r="G719" s="40" t="str">
        <f t="shared" si="154"/>
        <v>Targeted Dealer</v>
      </c>
      <c r="H719" s="40"/>
      <c r="I719" s="41">
        <v>50</v>
      </c>
      <c r="J719" s="41">
        <f t="shared" si="155"/>
        <v>46.666666666666671</v>
      </c>
      <c r="K719" s="43">
        <v>32.799999999999997</v>
      </c>
      <c r="L719" s="43">
        <f t="shared" si="156"/>
        <v>17.200000000000003</v>
      </c>
      <c r="M719" s="43">
        <f t="shared" si="157"/>
        <v>70.285714285714263</v>
      </c>
      <c r="N719" s="42">
        <v>32</v>
      </c>
      <c r="O719" s="45" t="str">
        <f t="shared" si="158"/>
        <v>Mar</v>
      </c>
      <c r="P719" s="42">
        <f t="shared" si="159"/>
        <v>32</v>
      </c>
      <c r="Q719" s="44">
        <f t="shared" si="160"/>
        <v>0.79999999999999716</v>
      </c>
      <c r="R719" s="45">
        <f t="shared" si="161"/>
        <v>2.4999999999999911E-2</v>
      </c>
      <c r="S719" s="44" t="str">
        <f t="shared" si="162"/>
        <v>GROWTH</v>
      </c>
      <c r="T719" s="43">
        <v>34</v>
      </c>
      <c r="U719" s="46" t="str">
        <f t="shared" si="163"/>
        <v>Apr</v>
      </c>
      <c r="V719" s="42">
        <v>34</v>
      </c>
      <c r="W719" s="47">
        <f t="shared" si="164"/>
        <v>-1.2000000000000028</v>
      </c>
      <c r="X719" s="48">
        <f t="shared" si="165"/>
        <v>-3.529411764705892E-2</v>
      </c>
      <c r="Y719" s="47" t="str">
        <f t="shared" si="166"/>
        <v>DEGROWTH</v>
      </c>
      <c r="Z719" s="138">
        <v>0</v>
      </c>
      <c r="AA719" s="133"/>
      <c r="AB719" s="133" t="s">
        <v>121</v>
      </c>
      <c r="AC719" s="133" t="s">
        <v>1245</v>
      </c>
      <c r="AD719" s="27">
        <f t="shared" si="167"/>
        <v>0</v>
      </c>
    </row>
    <row r="720" spans="1:30" s="139" customFormat="1" ht="13.8">
      <c r="A720" s="133" t="s">
        <v>1245</v>
      </c>
      <c r="B720" s="141" t="s">
        <v>56</v>
      </c>
      <c r="C720" s="135" t="s">
        <v>2050</v>
      </c>
      <c r="D720" s="135">
        <v>1000000801</v>
      </c>
      <c r="E720" s="136" t="s">
        <v>2051</v>
      </c>
      <c r="F720" s="137">
        <v>42563</v>
      </c>
      <c r="G720" s="40" t="str">
        <f t="shared" si="154"/>
        <v>Targeted Dealer</v>
      </c>
      <c r="H720" s="40"/>
      <c r="I720" s="41">
        <v>125</v>
      </c>
      <c r="J720" s="41">
        <f t="shared" si="155"/>
        <v>116.66666666666667</v>
      </c>
      <c r="K720" s="43">
        <v>44.2</v>
      </c>
      <c r="L720" s="43">
        <f t="shared" si="156"/>
        <v>80.8</v>
      </c>
      <c r="M720" s="43">
        <f t="shared" si="157"/>
        <v>37.885714285714286</v>
      </c>
      <c r="N720" s="42">
        <v>80</v>
      </c>
      <c r="O720" s="45" t="str">
        <f t="shared" si="158"/>
        <v>Mar</v>
      </c>
      <c r="P720" s="42">
        <f t="shared" si="159"/>
        <v>80</v>
      </c>
      <c r="Q720" s="44">
        <f t="shared" si="160"/>
        <v>-35.799999999999997</v>
      </c>
      <c r="R720" s="45">
        <f t="shared" si="161"/>
        <v>-0.44750000000000001</v>
      </c>
      <c r="S720" s="44" t="str">
        <f t="shared" si="162"/>
        <v>DEGROWTH</v>
      </c>
      <c r="T720" s="43">
        <v>100.5</v>
      </c>
      <c r="U720" s="46" t="str">
        <f t="shared" si="163"/>
        <v>Apr</v>
      </c>
      <c r="V720" s="42">
        <v>100.5</v>
      </c>
      <c r="W720" s="47">
        <f t="shared" si="164"/>
        <v>-56.3</v>
      </c>
      <c r="X720" s="48">
        <f t="shared" si="165"/>
        <v>-0.56019900497512443</v>
      </c>
      <c r="Y720" s="47" t="str">
        <f t="shared" si="166"/>
        <v>DEGROWTH</v>
      </c>
      <c r="Z720" s="138">
        <v>0</v>
      </c>
      <c r="AA720" s="133"/>
      <c r="AB720" s="133" t="s">
        <v>121</v>
      </c>
      <c r="AC720" s="133" t="s">
        <v>1245</v>
      </c>
      <c r="AD720" s="27">
        <f t="shared" si="167"/>
        <v>0</v>
      </c>
    </row>
    <row r="721" spans="1:30" s="139" customFormat="1" ht="13.8">
      <c r="A721" s="133" t="s">
        <v>1245</v>
      </c>
      <c r="B721" s="141" t="s">
        <v>56</v>
      </c>
      <c r="C721" s="135" t="s">
        <v>2052</v>
      </c>
      <c r="D721" s="135">
        <v>1000000809</v>
      </c>
      <c r="E721" s="136" t="s">
        <v>2053</v>
      </c>
      <c r="F721" s="137">
        <v>42878</v>
      </c>
      <c r="G721" s="40" t="str">
        <f t="shared" si="154"/>
        <v>Targeted Dealer</v>
      </c>
      <c r="H721" s="40"/>
      <c r="I721" s="41">
        <v>260</v>
      </c>
      <c r="J721" s="41">
        <f t="shared" si="155"/>
        <v>242.66666666666666</v>
      </c>
      <c r="K721" s="43">
        <v>260.45</v>
      </c>
      <c r="L721" s="43">
        <f t="shared" si="156"/>
        <v>-0.44999999999998863</v>
      </c>
      <c r="M721" s="43">
        <f t="shared" si="157"/>
        <v>107.3282967032967</v>
      </c>
      <c r="N721" s="42">
        <v>311</v>
      </c>
      <c r="O721" s="45" t="str">
        <f t="shared" si="158"/>
        <v>Mar</v>
      </c>
      <c r="P721" s="42">
        <f t="shared" si="159"/>
        <v>311</v>
      </c>
      <c r="Q721" s="44">
        <f t="shared" si="160"/>
        <v>-50.550000000000011</v>
      </c>
      <c r="R721" s="45">
        <f t="shared" si="161"/>
        <v>-0.16254019292604505</v>
      </c>
      <c r="S721" s="44" t="str">
        <f t="shared" si="162"/>
        <v>DEGROWTH</v>
      </c>
      <c r="T721" s="43">
        <v>163.5</v>
      </c>
      <c r="U721" s="46" t="str">
        <f t="shared" si="163"/>
        <v>Apr</v>
      </c>
      <c r="V721" s="42">
        <v>163.5</v>
      </c>
      <c r="W721" s="47">
        <f t="shared" si="164"/>
        <v>96.949999999999989</v>
      </c>
      <c r="X721" s="48">
        <f t="shared" si="165"/>
        <v>0.59296636085626897</v>
      </c>
      <c r="Y721" s="47" t="str">
        <f t="shared" si="166"/>
        <v>GROWTH</v>
      </c>
      <c r="Z721" s="138">
        <v>0</v>
      </c>
      <c r="AA721" s="133"/>
      <c r="AB721" s="133" t="s">
        <v>121</v>
      </c>
      <c r="AC721" s="133" t="s">
        <v>1245</v>
      </c>
      <c r="AD721" s="27">
        <f t="shared" si="167"/>
        <v>0</v>
      </c>
    </row>
    <row r="722" spans="1:30" s="139" customFormat="1" ht="13.8">
      <c r="A722" s="133" t="s">
        <v>1245</v>
      </c>
      <c r="B722" s="141" t="s">
        <v>56</v>
      </c>
      <c r="C722" s="135" t="s">
        <v>2054</v>
      </c>
      <c r="D722" s="135">
        <v>1000000807</v>
      </c>
      <c r="E722" s="136" t="s">
        <v>2055</v>
      </c>
      <c r="F722" s="137">
        <v>43414</v>
      </c>
      <c r="G722" s="40" t="str">
        <f t="shared" si="154"/>
        <v>Targeted Dealer</v>
      </c>
      <c r="H722" s="40"/>
      <c r="I722" s="41">
        <v>100</v>
      </c>
      <c r="J722" s="41">
        <f t="shared" si="155"/>
        <v>93.333333333333343</v>
      </c>
      <c r="K722" s="43">
        <v>35</v>
      </c>
      <c r="L722" s="43">
        <f t="shared" si="156"/>
        <v>65</v>
      </c>
      <c r="M722" s="43">
        <f t="shared" si="157"/>
        <v>37.499999999999993</v>
      </c>
      <c r="N722" s="42">
        <v>60</v>
      </c>
      <c r="O722" s="45" t="str">
        <f t="shared" si="158"/>
        <v>Mar</v>
      </c>
      <c r="P722" s="42">
        <f t="shared" si="159"/>
        <v>60</v>
      </c>
      <c r="Q722" s="44">
        <f t="shared" si="160"/>
        <v>-25</v>
      </c>
      <c r="R722" s="45">
        <f t="shared" si="161"/>
        <v>-0.41666666666666663</v>
      </c>
      <c r="S722" s="44" t="str">
        <f t="shared" si="162"/>
        <v>DEGROWTH</v>
      </c>
      <c r="T722" s="43">
        <v>91</v>
      </c>
      <c r="U722" s="46" t="str">
        <f t="shared" si="163"/>
        <v>Apr</v>
      </c>
      <c r="V722" s="42">
        <v>91</v>
      </c>
      <c r="W722" s="47">
        <f t="shared" si="164"/>
        <v>-56</v>
      </c>
      <c r="X722" s="48">
        <f t="shared" si="165"/>
        <v>-0.61538461538461542</v>
      </c>
      <c r="Y722" s="47" t="str">
        <f t="shared" si="166"/>
        <v>DEGROWTH</v>
      </c>
      <c r="Z722" s="138">
        <v>0</v>
      </c>
      <c r="AA722" s="133"/>
      <c r="AB722" s="133" t="s">
        <v>121</v>
      </c>
      <c r="AC722" s="133" t="s">
        <v>1245</v>
      </c>
      <c r="AD722" s="27">
        <f t="shared" si="167"/>
        <v>0</v>
      </c>
    </row>
    <row r="723" spans="1:30" s="139" customFormat="1" ht="13.8">
      <c r="A723" s="133" t="s">
        <v>1245</v>
      </c>
      <c r="B723" s="141" t="s">
        <v>56</v>
      </c>
      <c r="C723" s="135" t="s">
        <v>2056</v>
      </c>
      <c r="D723" s="135">
        <v>1000000799</v>
      </c>
      <c r="E723" s="136" t="s">
        <v>2057</v>
      </c>
      <c r="F723" s="137">
        <v>43419</v>
      </c>
      <c r="G723" s="40" t="str">
        <f t="shared" si="154"/>
        <v>Targeted Dealer</v>
      </c>
      <c r="H723" s="40"/>
      <c r="I723" s="41">
        <v>50</v>
      </c>
      <c r="J723" s="41">
        <f t="shared" si="155"/>
        <v>46.666666666666671</v>
      </c>
      <c r="K723" s="43">
        <v>40</v>
      </c>
      <c r="L723" s="43">
        <f t="shared" si="156"/>
        <v>10</v>
      </c>
      <c r="M723" s="43">
        <f t="shared" si="157"/>
        <v>85.714285714285708</v>
      </c>
      <c r="N723" s="42">
        <v>25</v>
      </c>
      <c r="O723" s="45" t="str">
        <f t="shared" si="158"/>
        <v>Mar</v>
      </c>
      <c r="P723" s="42">
        <f t="shared" si="159"/>
        <v>25</v>
      </c>
      <c r="Q723" s="44">
        <f t="shared" si="160"/>
        <v>15</v>
      </c>
      <c r="R723" s="45">
        <f t="shared" si="161"/>
        <v>0.60000000000000009</v>
      </c>
      <c r="S723" s="44" t="str">
        <f t="shared" si="162"/>
        <v>GROWTH</v>
      </c>
      <c r="T723" s="43">
        <v>25.5</v>
      </c>
      <c r="U723" s="46" t="str">
        <f t="shared" si="163"/>
        <v>Apr</v>
      </c>
      <c r="V723" s="42">
        <v>25.5</v>
      </c>
      <c r="W723" s="47">
        <f t="shared" si="164"/>
        <v>14.5</v>
      </c>
      <c r="X723" s="48">
        <f t="shared" si="165"/>
        <v>0.56862745098039214</v>
      </c>
      <c r="Y723" s="47" t="str">
        <f t="shared" si="166"/>
        <v>GROWTH</v>
      </c>
      <c r="Z723" s="138">
        <v>0</v>
      </c>
      <c r="AA723" s="133"/>
      <c r="AB723" s="133" t="s">
        <v>121</v>
      </c>
      <c r="AC723" s="133" t="s">
        <v>1245</v>
      </c>
      <c r="AD723" s="27">
        <f t="shared" si="167"/>
        <v>0</v>
      </c>
    </row>
    <row r="724" spans="1:30" s="139" customFormat="1" ht="13.8">
      <c r="A724" s="133" t="s">
        <v>1245</v>
      </c>
      <c r="B724" s="141" t="s">
        <v>56</v>
      </c>
      <c r="C724" s="135" t="s">
        <v>2058</v>
      </c>
      <c r="D724" s="135">
        <v>1000000792</v>
      </c>
      <c r="E724" s="136" t="s">
        <v>2059</v>
      </c>
      <c r="F724" s="137">
        <v>43430</v>
      </c>
      <c r="G724" s="40" t="str">
        <f t="shared" si="154"/>
        <v>Targeted Dealer</v>
      </c>
      <c r="H724" s="40"/>
      <c r="I724" s="41">
        <v>40</v>
      </c>
      <c r="J724" s="41">
        <f t="shared" si="155"/>
        <v>37.333333333333329</v>
      </c>
      <c r="K724" s="43">
        <v>0</v>
      </c>
      <c r="L724" s="43">
        <f t="shared" si="156"/>
        <v>40</v>
      </c>
      <c r="M724" s="43">
        <f t="shared" si="157"/>
        <v>0</v>
      </c>
      <c r="N724" s="42">
        <v>0</v>
      </c>
      <c r="O724" s="45" t="str">
        <f t="shared" si="158"/>
        <v>Mar</v>
      </c>
      <c r="P724" s="42">
        <f t="shared" si="159"/>
        <v>0</v>
      </c>
      <c r="Q724" s="44">
        <f t="shared" si="160"/>
        <v>0</v>
      </c>
      <c r="R724" s="45" t="str">
        <f t="shared" si="161"/>
        <v xml:space="preserve"> </v>
      </c>
      <c r="S724" s="44" t="b">
        <f t="shared" si="162"/>
        <v>0</v>
      </c>
      <c r="T724" s="43">
        <v>10</v>
      </c>
      <c r="U724" s="46" t="str">
        <f t="shared" si="163"/>
        <v>Apr</v>
      </c>
      <c r="V724" s="42">
        <v>10</v>
      </c>
      <c r="W724" s="47">
        <f t="shared" si="164"/>
        <v>-10</v>
      </c>
      <c r="X724" s="48">
        <f t="shared" si="165"/>
        <v>-1</v>
      </c>
      <c r="Y724" s="47" t="str">
        <f t="shared" si="166"/>
        <v>DEGROWTH</v>
      </c>
      <c r="Z724" s="138">
        <v>0</v>
      </c>
      <c r="AA724" s="133"/>
      <c r="AB724" s="133" t="s">
        <v>121</v>
      </c>
      <c r="AC724" s="133" t="s">
        <v>1245</v>
      </c>
      <c r="AD724" s="27">
        <f t="shared" si="167"/>
        <v>1</v>
      </c>
    </row>
    <row r="725" spans="1:30" s="139" customFormat="1" ht="13.8">
      <c r="A725" s="133" t="s">
        <v>1245</v>
      </c>
      <c r="B725" s="141" t="s">
        <v>56</v>
      </c>
      <c r="C725" s="135" t="s">
        <v>2060</v>
      </c>
      <c r="D725" s="135">
        <v>1000000800</v>
      </c>
      <c r="E725" s="136" t="s">
        <v>2061</v>
      </c>
      <c r="F725" s="137">
        <v>43470</v>
      </c>
      <c r="G725" s="40" t="str">
        <f t="shared" si="154"/>
        <v>Targeted Dealer</v>
      </c>
      <c r="H725" s="40"/>
      <c r="I725" s="41">
        <v>65</v>
      </c>
      <c r="J725" s="41">
        <f t="shared" si="155"/>
        <v>60.666666666666664</v>
      </c>
      <c r="K725" s="43">
        <v>55.5</v>
      </c>
      <c r="L725" s="43">
        <f t="shared" si="156"/>
        <v>9.5</v>
      </c>
      <c r="M725" s="43">
        <f t="shared" si="157"/>
        <v>91.483516483516482</v>
      </c>
      <c r="N725" s="42">
        <v>74.75</v>
      </c>
      <c r="O725" s="45" t="str">
        <f t="shared" si="158"/>
        <v>Mar</v>
      </c>
      <c r="P725" s="42">
        <f t="shared" si="159"/>
        <v>74.75</v>
      </c>
      <c r="Q725" s="44">
        <f t="shared" si="160"/>
        <v>-19.25</v>
      </c>
      <c r="R725" s="45">
        <f t="shared" si="161"/>
        <v>-0.25752508361204018</v>
      </c>
      <c r="S725" s="44" t="str">
        <f t="shared" si="162"/>
        <v>DEGROWTH</v>
      </c>
      <c r="T725" s="43">
        <v>55</v>
      </c>
      <c r="U725" s="46" t="str">
        <f t="shared" si="163"/>
        <v>Apr</v>
      </c>
      <c r="V725" s="42">
        <v>55</v>
      </c>
      <c r="W725" s="47">
        <f t="shared" si="164"/>
        <v>0.5</v>
      </c>
      <c r="X725" s="48">
        <f t="shared" si="165"/>
        <v>9.0909090909090384E-3</v>
      </c>
      <c r="Y725" s="47" t="str">
        <f t="shared" si="166"/>
        <v>GROWTH</v>
      </c>
      <c r="Z725" s="138">
        <v>0</v>
      </c>
      <c r="AA725" s="133"/>
      <c r="AB725" s="133" t="s">
        <v>121</v>
      </c>
      <c r="AC725" s="133" t="s">
        <v>1245</v>
      </c>
      <c r="AD725" s="27">
        <f t="shared" si="167"/>
        <v>0</v>
      </c>
    </row>
    <row r="726" spans="1:30" s="139" customFormat="1" ht="13.8">
      <c r="A726" s="133" t="s">
        <v>1245</v>
      </c>
      <c r="B726" s="141" t="s">
        <v>56</v>
      </c>
      <c r="C726" s="135" t="s">
        <v>2062</v>
      </c>
      <c r="D726" s="135">
        <v>1000001102</v>
      </c>
      <c r="E726" s="136" t="s">
        <v>2063</v>
      </c>
      <c r="F726" s="137">
        <v>43568</v>
      </c>
      <c r="G726" s="40" t="str">
        <f t="shared" si="154"/>
        <v>Targeted Dealer</v>
      </c>
      <c r="H726" s="40"/>
      <c r="I726" s="41">
        <v>235</v>
      </c>
      <c r="J726" s="41">
        <f t="shared" si="155"/>
        <v>219.33333333333331</v>
      </c>
      <c r="K726" s="43">
        <v>25</v>
      </c>
      <c r="L726" s="43">
        <f t="shared" si="156"/>
        <v>210</v>
      </c>
      <c r="M726" s="43">
        <f t="shared" si="157"/>
        <v>11.398176291793312</v>
      </c>
      <c r="N726" s="42">
        <v>125</v>
      </c>
      <c r="O726" s="45" t="str">
        <f t="shared" si="158"/>
        <v>Mar</v>
      </c>
      <c r="P726" s="42">
        <f t="shared" si="159"/>
        <v>125</v>
      </c>
      <c r="Q726" s="44">
        <f t="shared" si="160"/>
        <v>-100</v>
      </c>
      <c r="R726" s="45">
        <f t="shared" si="161"/>
        <v>-0.8</v>
      </c>
      <c r="S726" s="44" t="str">
        <f t="shared" si="162"/>
        <v>DEGROWTH</v>
      </c>
      <c r="T726" s="43">
        <v>174.9</v>
      </c>
      <c r="U726" s="46" t="str">
        <f t="shared" si="163"/>
        <v>Apr</v>
      </c>
      <c r="V726" s="42">
        <v>174.9</v>
      </c>
      <c r="W726" s="47">
        <f t="shared" si="164"/>
        <v>-149.9</v>
      </c>
      <c r="X726" s="48">
        <f t="shared" si="165"/>
        <v>-0.85706117781589475</v>
      </c>
      <c r="Y726" s="47" t="str">
        <f t="shared" si="166"/>
        <v>DEGROWTH</v>
      </c>
      <c r="Z726" s="138">
        <v>0</v>
      </c>
      <c r="AA726" s="133"/>
      <c r="AB726" s="133" t="s">
        <v>121</v>
      </c>
      <c r="AC726" s="133" t="s">
        <v>1245</v>
      </c>
      <c r="AD726" s="27">
        <f t="shared" si="167"/>
        <v>0</v>
      </c>
    </row>
    <row r="727" spans="1:30" s="139" customFormat="1" ht="13.8">
      <c r="A727" s="133" t="s">
        <v>1245</v>
      </c>
      <c r="B727" s="141" t="s">
        <v>56</v>
      </c>
      <c r="C727" s="135" t="s">
        <v>2064</v>
      </c>
      <c r="D727" s="135">
        <v>1000001099</v>
      </c>
      <c r="E727" s="136" t="s">
        <v>2065</v>
      </c>
      <c r="F727" s="137">
        <v>43790</v>
      </c>
      <c r="G727" s="40" t="str">
        <f t="shared" si="154"/>
        <v>Targeted Dealer</v>
      </c>
      <c r="H727" s="40"/>
      <c r="I727" s="41">
        <v>150</v>
      </c>
      <c r="J727" s="41">
        <f t="shared" si="155"/>
        <v>140</v>
      </c>
      <c r="K727" s="43">
        <v>132</v>
      </c>
      <c r="L727" s="43">
        <f t="shared" si="156"/>
        <v>18</v>
      </c>
      <c r="M727" s="43">
        <f t="shared" si="157"/>
        <v>94.285714285714292</v>
      </c>
      <c r="N727" s="42">
        <v>175.45</v>
      </c>
      <c r="O727" s="45" t="str">
        <f t="shared" si="158"/>
        <v>Mar</v>
      </c>
      <c r="P727" s="42">
        <f t="shared" si="159"/>
        <v>175.45</v>
      </c>
      <c r="Q727" s="44">
        <f t="shared" si="160"/>
        <v>-43.449999999999989</v>
      </c>
      <c r="R727" s="45">
        <f t="shared" si="161"/>
        <v>-0.24764890282131657</v>
      </c>
      <c r="S727" s="44" t="str">
        <f t="shared" si="162"/>
        <v>DEGROWTH</v>
      </c>
      <c r="T727" s="43">
        <v>180.5</v>
      </c>
      <c r="U727" s="46" t="str">
        <f t="shared" si="163"/>
        <v>Apr</v>
      </c>
      <c r="V727" s="42">
        <v>180.5</v>
      </c>
      <c r="W727" s="47">
        <f t="shared" si="164"/>
        <v>-48.5</v>
      </c>
      <c r="X727" s="48">
        <f t="shared" si="165"/>
        <v>-0.26869806094182824</v>
      </c>
      <c r="Y727" s="47" t="str">
        <f t="shared" si="166"/>
        <v>DEGROWTH</v>
      </c>
      <c r="Z727" s="138">
        <v>0</v>
      </c>
      <c r="AA727" s="133"/>
      <c r="AB727" s="133" t="s">
        <v>121</v>
      </c>
      <c r="AC727" s="133" t="s">
        <v>1245</v>
      </c>
      <c r="AD727" s="27">
        <f t="shared" si="167"/>
        <v>0</v>
      </c>
    </row>
    <row r="728" spans="1:30" s="139" customFormat="1" ht="13.8">
      <c r="A728" s="133" t="s">
        <v>1245</v>
      </c>
      <c r="B728" s="141" t="s">
        <v>56</v>
      </c>
      <c r="C728" s="135" t="s">
        <v>2066</v>
      </c>
      <c r="D728" s="135">
        <v>1000001103</v>
      </c>
      <c r="E728" s="136" t="s">
        <v>2067</v>
      </c>
      <c r="F728" s="137">
        <v>43883</v>
      </c>
      <c r="G728" s="40" t="str">
        <f t="shared" si="154"/>
        <v>Targeted Dealer</v>
      </c>
      <c r="H728" s="40"/>
      <c r="I728" s="41">
        <v>100</v>
      </c>
      <c r="J728" s="41">
        <f t="shared" si="155"/>
        <v>93.333333333333343</v>
      </c>
      <c r="K728" s="43">
        <v>30</v>
      </c>
      <c r="L728" s="43">
        <f t="shared" si="156"/>
        <v>70</v>
      </c>
      <c r="M728" s="43">
        <f t="shared" si="157"/>
        <v>32.142857142857139</v>
      </c>
      <c r="N728" s="42">
        <v>50</v>
      </c>
      <c r="O728" s="45" t="str">
        <f t="shared" si="158"/>
        <v>Mar</v>
      </c>
      <c r="P728" s="42">
        <f t="shared" si="159"/>
        <v>50</v>
      </c>
      <c r="Q728" s="44">
        <f t="shared" si="160"/>
        <v>-20</v>
      </c>
      <c r="R728" s="45">
        <f t="shared" si="161"/>
        <v>-0.4</v>
      </c>
      <c r="S728" s="44" t="str">
        <f t="shared" si="162"/>
        <v>DEGROWTH</v>
      </c>
      <c r="T728" s="43">
        <v>77.2</v>
      </c>
      <c r="U728" s="46" t="str">
        <f t="shared" si="163"/>
        <v>Apr</v>
      </c>
      <c r="V728" s="42">
        <v>77.2</v>
      </c>
      <c r="W728" s="47">
        <f t="shared" si="164"/>
        <v>-47.2</v>
      </c>
      <c r="X728" s="48">
        <f t="shared" si="165"/>
        <v>-0.6113989637305699</v>
      </c>
      <c r="Y728" s="47" t="str">
        <f t="shared" si="166"/>
        <v>DEGROWTH</v>
      </c>
      <c r="Z728" s="138">
        <v>0</v>
      </c>
      <c r="AA728" s="133"/>
      <c r="AB728" s="133" t="s">
        <v>121</v>
      </c>
      <c r="AC728" s="133" t="s">
        <v>1245</v>
      </c>
      <c r="AD728" s="27">
        <f t="shared" si="167"/>
        <v>0</v>
      </c>
    </row>
    <row r="729" spans="1:30" s="139" customFormat="1" ht="13.8">
      <c r="A729" s="133" t="s">
        <v>1245</v>
      </c>
      <c r="B729" s="141" t="s">
        <v>56</v>
      </c>
      <c r="C729" s="135" t="s">
        <v>2068</v>
      </c>
      <c r="D729" s="135">
        <v>1000001109</v>
      </c>
      <c r="E729" s="136" t="s">
        <v>2069</v>
      </c>
      <c r="F729" s="137">
        <v>43982</v>
      </c>
      <c r="G729" s="40" t="str">
        <f t="shared" si="154"/>
        <v>Targeted Dealer</v>
      </c>
      <c r="H729" s="40"/>
      <c r="I729" s="41">
        <v>110</v>
      </c>
      <c r="J729" s="41">
        <f t="shared" si="155"/>
        <v>102.66666666666666</v>
      </c>
      <c r="K729" s="43">
        <v>101.1</v>
      </c>
      <c r="L729" s="43">
        <f t="shared" si="156"/>
        <v>8.9000000000000057</v>
      </c>
      <c r="M729" s="43">
        <f t="shared" si="157"/>
        <v>98.474025974025977</v>
      </c>
      <c r="N729" s="42">
        <v>95.7</v>
      </c>
      <c r="O729" s="45" t="str">
        <f t="shared" si="158"/>
        <v>Mar</v>
      </c>
      <c r="P729" s="42">
        <f t="shared" si="159"/>
        <v>95.7</v>
      </c>
      <c r="Q729" s="44">
        <f t="shared" si="160"/>
        <v>5.3999999999999915</v>
      </c>
      <c r="R729" s="45">
        <f t="shared" si="161"/>
        <v>5.6426332288401104E-2</v>
      </c>
      <c r="S729" s="44" t="str">
        <f t="shared" si="162"/>
        <v>GROWTH</v>
      </c>
      <c r="T729" s="43">
        <v>82</v>
      </c>
      <c r="U729" s="46" t="str">
        <f t="shared" si="163"/>
        <v>Apr</v>
      </c>
      <c r="V729" s="42">
        <v>82</v>
      </c>
      <c r="W729" s="47">
        <f t="shared" si="164"/>
        <v>19.099999999999994</v>
      </c>
      <c r="X729" s="48">
        <f t="shared" si="165"/>
        <v>0.23292682926829267</v>
      </c>
      <c r="Y729" s="47" t="str">
        <f t="shared" si="166"/>
        <v>GROWTH</v>
      </c>
      <c r="Z729" s="138">
        <v>0</v>
      </c>
      <c r="AA729" s="133"/>
      <c r="AB729" s="133" t="s">
        <v>121</v>
      </c>
      <c r="AC729" s="133" t="s">
        <v>1245</v>
      </c>
      <c r="AD729" s="27">
        <f t="shared" si="167"/>
        <v>0</v>
      </c>
    </row>
    <row r="730" spans="1:30" s="139" customFormat="1" ht="13.8">
      <c r="A730" s="133" t="s">
        <v>1245</v>
      </c>
      <c r="B730" s="141" t="s">
        <v>56</v>
      </c>
      <c r="C730" s="135" t="s">
        <v>2070</v>
      </c>
      <c r="D730" s="135">
        <v>1000001105</v>
      </c>
      <c r="E730" s="136" t="s">
        <v>2071</v>
      </c>
      <c r="F730" s="137">
        <v>43984</v>
      </c>
      <c r="G730" s="40" t="str">
        <f t="shared" si="154"/>
        <v>Targeted Dealer</v>
      </c>
      <c r="H730" s="40"/>
      <c r="I730" s="41">
        <v>80</v>
      </c>
      <c r="J730" s="41">
        <f t="shared" si="155"/>
        <v>74.666666666666657</v>
      </c>
      <c r="K730" s="43">
        <v>25</v>
      </c>
      <c r="L730" s="43">
        <f t="shared" si="156"/>
        <v>55</v>
      </c>
      <c r="M730" s="43">
        <f t="shared" si="157"/>
        <v>33.482142857142861</v>
      </c>
      <c r="N730" s="42">
        <v>40</v>
      </c>
      <c r="O730" s="45" t="str">
        <f t="shared" si="158"/>
        <v>Mar</v>
      </c>
      <c r="P730" s="42">
        <f t="shared" si="159"/>
        <v>40</v>
      </c>
      <c r="Q730" s="44">
        <f t="shared" si="160"/>
        <v>-15</v>
      </c>
      <c r="R730" s="45">
        <f t="shared" si="161"/>
        <v>-0.375</v>
      </c>
      <c r="S730" s="44" t="str">
        <f t="shared" si="162"/>
        <v>DEGROWTH</v>
      </c>
      <c r="T730" s="43">
        <v>75</v>
      </c>
      <c r="U730" s="46" t="str">
        <f t="shared" si="163"/>
        <v>Apr</v>
      </c>
      <c r="V730" s="42">
        <v>75</v>
      </c>
      <c r="W730" s="47">
        <f t="shared" si="164"/>
        <v>-50</v>
      </c>
      <c r="X730" s="48">
        <f t="shared" si="165"/>
        <v>-0.66666666666666674</v>
      </c>
      <c r="Y730" s="47" t="str">
        <f t="shared" si="166"/>
        <v>DEGROWTH</v>
      </c>
      <c r="Z730" s="138">
        <v>0</v>
      </c>
      <c r="AA730" s="133"/>
      <c r="AB730" s="133" t="s">
        <v>121</v>
      </c>
      <c r="AC730" s="133" t="s">
        <v>1245</v>
      </c>
      <c r="AD730" s="27">
        <f t="shared" si="167"/>
        <v>0</v>
      </c>
    </row>
    <row r="731" spans="1:30" s="139" customFormat="1" ht="13.8">
      <c r="A731" s="133" t="s">
        <v>1245</v>
      </c>
      <c r="B731" s="141" t="s">
        <v>56</v>
      </c>
      <c r="C731" s="135" t="s">
        <v>2072</v>
      </c>
      <c r="D731" s="135">
        <v>1000001107</v>
      </c>
      <c r="E731" s="136" t="s">
        <v>2073</v>
      </c>
      <c r="F731" s="137">
        <v>44002</v>
      </c>
      <c r="G731" s="40" t="str">
        <f t="shared" si="154"/>
        <v>Targeted Dealer</v>
      </c>
      <c r="H731" s="40"/>
      <c r="I731" s="41">
        <v>1100</v>
      </c>
      <c r="J731" s="41">
        <f t="shared" si="155"/>
        <v>1026.6666666666665</v>
      </c>
      <c r="K731" s="43">
        <v>918.85</v>
      </c>
      <c r="L731" s="43">
        <f t="shared" si="156"/>
        <v>181.14999999999998</v>
      </c>
      <c r="M731" s="43">
        <f t="shared" si="157"/>
        <v>89.498376623376629</v>
      </c>
      <c r="N731" s="42">
        <v>1204</v>
      </c>
      <c r="O731" s="45" t="str">
        <f t="shared" si="158"/>
        <v>Mar</v>
      </c>
      <c r="P731" s="42">
        <f t="shared" si="159"/>
        <v>1204</v>
      </c>
      <c r="Q731" s="44">
        <f t="shared" si="160"/>
        <v>-285.14999999999998</v>
      </c>
      <c r="R731" s="45">
        <f t="shared" si="161"/>
        <v>-0.23683554817275743</v>
      </c>
      <c r="S731" s="44" t="str">
        <f t="shared" si="162"/>
        <v>DEGROWTH</v>
      </c>
      <c r="T731" s="43">
        <v>707.6</v>
      </c>
      <c r="U731" s="46" t="str">
        <f t="shared" si="163"/>
        <v>Apr</v>
      </c>
      <c r="V731" s="42">
        <v>707.6</v>
      </c>
      <c r="W731" s="47">
        <f t="shared" si="164"/>
        <v>211.25</v>
      </c>
      <c r="X731" s="48">
        <f t="shared" si="165"/>
        <v>0.29854437535330702</v>
      </c>
      <c r="Y731" s="47" t="str">
        <f t="shared" si="166"/>
        <v>GROWTH</v>
      </c>
      <c r="Z731" s="138">
        <v>0</v>
      </c>
      <c r="AA731" s="133"/>
      <c r="AB731" s="133" t="s">
        <v>121</v>
      </c>
      <c r="AC731" s="133" t="s">
        <v>1245</v>
      </c>
      <c r="AD731" s="27">
        <f t="shared" si="167"/>
        <v>0</v>
      </c>
    </row>
    <row r="732" spans="1:30" s="139" customFormat="1" ht="13.8">
      <c r="A732" s="133" t="s">
        <v>1245</v>
      </c>
      <c r="B732" s="141" t="s">
        <v>56</v>
      </c>
      <c r="C732" s="135" t="s">
        <v>2076</v>
      </c>
      <c r="D732" s="135">
        <v>1000001108</v>
      </c>
      <c r="E732" s="136" t="s">
        <v>2077</v>
      </c>
      <c r="F732" s="137">
        <v>44147</v>
      </c>
      <c r="G732" s="40" t="str">
        <f t="shared" si="154"/>
        <v>Targeted Dealer</v>
      </c>
      <c r="H732" s="40"/>
      <c r="I732" s="41">
        <v>40</v>
      </c>
      <c r="J732" s="41">
        <f t="shared" si="155"/>
        <v>37.333333333333329</v>
      </c>
      <c r="K732" s="43">
        <v>0</v>
      </c>
      <c r="L732" s="43">
        <f t="shared" si="156"/>
        <v>40</v>
      </c>
      <c r="M732" s="43">
        <f t="shared" si="157"/>
        <v>0</v>
      </c>
      <c r="N732" s="42">
        <v>20</v>
      </c>
      <c r="O732" s="45" t="str">
        <f t="shared" si="158"/>
        <v>Mar</v>
      </c>
      <c r="P732" s="42">
        <f t="shared" si="159"/>
        <v>20</v>
      </c>
      <c r="Q732" s="44">
        <f t="shared" si="160"/>
        <v>-20</v>
      </c>
      <c r="R732" s="45">
        <f t="shared" si="161"/>
        <v>-1</v>
      </c>
      <c r="S732" s="44" t="str">
        <f t="shared" si="162"/>
        <v>DEGROWTH</v>
      </c>
      <c r="T732" s="43">
        <v>0</v>
      </c>
      <c r="U732" s="46" t="str">
        <f t="shared" si="163"/>
        <v>Apr</v>
      </c>
      <c r="V732" s="42">
        <v>0</v>
      </c>
      <c r="W732" s="47">
        <f t="shared" si="164"/>
        <v>0</v>
      </c>
      <c r="X732" s="48">
        <f t="shared" si="165"/>
        <v>0</v>
      </c>
      <c r="Y732" s="47" t="b">
        <f t="shared" si="166"/>
        <v>0</v>
      </c>
      <c r="Z732" s="138">
        <v>0</v>
      </c>
      <c r="AA732" s="133"/>
      <c r="AB732" s="133" t="s">
        <v>121</v>
      </c>
      <c r="AC732" s="133" t="s">
        <v>1245</v>
      </c>
      <c r="AD732" s="27">
        <f t="shared" si="167"/>
        <v>1</v>
      </c>
    </row>
    <row r="733" spans="1:30" s="139" customFormat="1" ht="13.8">
      <c r="A733" s="133" t="s">
        <v>1245</v>
      </c>
      <c r="B733" s="141" t="s">
        <v>56</v>
      </c>
      <c r="C733" s="135" t="s">
        <v>2078</v>
      </c>
      <c r="D733" s="135">
        <v>1000001098</v>
      </c>
      <c r="E733" s="136" t="s">
        <v>2079</v>
      </c>
      <c r="F733" s="137">
        <v>44366</v>
      </c>
      <c r="G733" s="40" t="str">
        <f t="shared" si="154"/>
        <v>Targeted Dealer</v>
      </c>
      <c r="H733" s="40"/>
      <c r="I733" s="41">
        <v>75</v>
      </c>
      <c r="J733" s="41">
        <f t="shared" si="155"/>
        <v>70</v>
      </c>
      <c r="K733" s="43">
        <v>0</v>
      </c>
      <c r="L733" s="43">
        <f t="shared" si="156"/>
        <v>75</v>
      </c>
      <c r="M733" s="43">
        <f t="shared" si="157"/>
        <v>0</v>
      </c>
      <c r="N733" s="42">
        <v>15</v>
      </c>
      <c r="O733" s="45" t="str">
        <f t="shared" si="158"/>
        <v>Mar</v>
      </c>
      <c r="P733" s="42">
        <f t="shared" si="159"/>
        <v>15</v>
      </c>
      <c r="Q733" s="44">
        <f t="shared" si="160"/>
        <v>-15</v>
      </c>
      <c r="R733" s="45">
        <f t="shared" si="161"/>
        <v>-1</v>
      </c>
      <c r="S733" s="44" t="str">
        <f t="shared" si="162"/>
        <v>DEGROWTH</v>
      </c>
      <c r="T733" s="43">
        <v>19.75</v>
      </c>
      <c r="U733" s="46" t="str">
        <f t="shared" si="163"/>
        <v>Apr</v>
      </c>
      <c r="V733" s="42">
        <v>19.75</v>
      </c>
      <c r="W733" s="47">
        <f t="shared" si="164"/>
        <v>-19.75</v>
      </c>
      <c r="X733" s="48">
        <f t="shared" si="165"/>
        <v>-1</v>
      </c>
      <c r="Y733" s="47" t="str">
        <f t="shared" si="166"/>
        <v>DEGROWTH</v>
      </c>
      <c r="Z733" s="138">
        <v>0</v>
      </c>
      <c r="AA733" s="133"/>
      <c r="AB733" s="133" t="s">
        <v>121</v>
      </c>
      <c r="AC733" s="133" t="s">
        <v>1245</v>
      </c>
      <c r="AD733" s="27">
        <f t="shared" si="167"/>
        <v>1</v>
      </c>
    </row>
    <row r="734" spans="1:30" s="139" customFormat="1" ht="13.8">
      <c r="A734" s="133" t="s">
        <v>1245</v>
      </c>
      <c r="B734" s="141" t="s">
        <v>56</v>
      </c>
      <c r="C734" s="135" t="s">
        <v>2080</v>
      </c>
      <c r="D734" s="135">
        <v>1000002595</v>
      </c>
      <c r="E734" s="136" t="s">
        <v>2081</v>
      </c>
      <c r="F734" s="137">
        <v>44597</v>
      </c>
      <c r="G734" s="40" t="str">
        <f t="shared" si="154"/>
        <v>Targeted Dealer</v>
      </c>
      <c r="H734" s="40"/>
      <c r="I734" s="41">
        <v>55</v>
      </c>
      <c r="J734" s="41">
        <f t="shared" si="155"/>
        <v>51.333333333333329</v>
      </c>
      <c r="K734" s="43">
        <v>51</v>
      </c>
      <c r="L734" s="43">
        <f t="shared" si="156"/>
        <v>4</v>
      </c>
      <c r="M734" s="43">
        <f t="shared" si="157"/>
        <v>99.350649350649348</v>
      </c>
      <c r="N734" s="42">
        <v>40</v>
      </c>
      <c r="O734" s="45" t="str">
        <f t="shared" si="158"/>
        <v>Mar</v>
      </c>
      <c r="P734" s="42">
        <f t="shared" si="159"/>
        <v>40</v>
      </c>
      <c r="Q734" s="44">
        <f t="shared" si="160"/>
        <v>11</v>
      </c>
      <c r="R734" s="45">
        <f t="shared" si="161"/>
        <v>0.27499999999999991</v>
      </c>
      <c r="S734" s="44" t="str">
        <f t="shared" si="162"/>
        <v>GROWTH</v>
      </c>
      <c r="T734" s="43">
        <v>30.5</v>
      </c>
      <c r="U734" s="46" t="str">
        <f t="shared" si="163"/>
        <v>Apr</v>
      </c>
      <c r="V734" s="42">
        <v>30.5</v>
      </c>
      <c r="W734" s="47">
        <f t="shared" si="164"/>
        <v>20.5</v>
      </c>
      <c r="X734" s="48">
        <f t="shared" si="165"/>
        <v>0.67213114754098369</v>
      </c>
      <c r="Y734" s="47" t="str">
        <f t="shared" si="166"/>
        <v>GROWTH</v>
      </c>
      <c r="Z734" s="138">
        <v>0</v>
      </c>
      <c r="AA734" s="133"/>
      <c r="AB734" s="133" t="s">
        <v>121</v>
      </c>
      <c r="AC734" s="133" t="s">
        <v>1245</v>
      </c>
      <c r="AD734" s="27">
        <f t="shared" si="167"/>
        <v>0</v>
      </c>
    </row>
    <row r="735" spans="1:30" s="139" customFormat="1" ht="13.8">
      <c r="A735" s="133" t="s">
        <v>1245</v>
      </c>
      <c r="B735" s="141" t="s">
        <v>56</v>
      </c>
      <c r="C735" s="135" t="s">
        <v>2082</v>
      </c>
      <c r="D735" s="135">
        <v>1000003490</v>
      </c>
      <c r="E735" s="136" t="s">
        <v>2083</v>
      </c>
      <c r="F735" s="137">
        <v>45042</v>
      </c>
      <c r="G735" s="40" t="str">
        <f t="shared" si="154"/>
        <v>Targeted Dealer</v>
      </c>
      <c r="H735" s="40"/>
      <c r="I735" s="41">
        <v>40</v>
      </c>
      <c r="J735" s="41">
        <f t="shared" si="155"/>
        <v>37.333333333333329</v>
      </c>
      <c r="K735" s="43">
        <v>0</v>
      </c>
      <c r="L735" s="43">
        <f t="shared" si="156"/>
        <v>40</v>
      </c>
      <c r="M735" s="43">
        <f t="shared" si="157"/>
        <v>0</v>
      </c>
      <c r="N735" s="42">
        <v>0</v>
      </c>
      <c r="O735" s="45" t="str">
        <f t="shared" si="158"/>
        <v>Mar</v>
      </c>
      <c r="P735" s="42">
        <f t="shared" si="159"/>
        <v>0</v>
      </c>
      <c r="Q735" s="44">
        <f t="shared" si="160"/>
        <v>0</v>
      </c>
      <c r="R735" s="45" t="str">
        <f t="shared" si="161"/>
        <v xml:space="preserve"> </v>
      </c>
      <c r="S735" s="44" t="b">
        <f t="shared" si="162"/>
        <v>0</v>
      </c>
      <c r="T735" s="43">
        <v>20</v>
      </c>
      <c r="U735" s="46" t="str">
        <f t="shared" si="163"/>
        <v>Apr</v>
      </c>
      <c r="V735" s="42">
        <v>20</v>
      </c>
      <c r="W735" s="47">
        <f t="shared" si="164"/>
        <v>-20</v>
      </c>
      <c r="X735" s="48">
        <f t="shared" si="165"/>
        <v>-1</v>
      </c>
      <c r="Y735" s="47" t="str">
        <f t="shared" si="166"/>
        <v>DEGROWTH</v>
      </c>
      <c r="Z735" s="138">
        <v>0</v>
      </c>
      <c r="AA735" s="133"/>
      <c r="AB735" s="133" t="s">
        <v>121</v>
      </c>
      <c r="AC735" s="133" t="s">
        <v>1245</v>
      </c>
      <c r="AD735" s="27">
        <f t="shared" si="167"/>
        <v>1</v>
      </c>
    </row>
    <row r="736" spans="1:30" s="139" customFormat="1" ht="13.8">
      <c r="A736" s="133" t="s">
        <v>1245</v>
      </c>
      <c r="B736" s="141" t="s">
        <v>56</v>
      </c>
      <c r="C736" s="135" t="s">
        <v>2084</v>
      </c>
      <c r="D736" s="135">
        <v>1000003496</v>
      </c>
      <c r="E736" s="136" t="s">
        <v>2085</v>
      </c>
      <c r="F736" s="137">
        <v>45044</v>
      </c>
      <c r="G736" s="40" t="str">
        <f t="shared" si="154"/>
        <v>Targeted Dealer</v>
      </c>
      <c r="H736" s="40"/>
      <c r="I736" s="41">
        <v>85</v>
      </c>
      <c r="J736" s="41">
        <f t="shared" si="155"/>
        <v>79.333333333333343</v>
      </c>
      <c r="K736" s="43">
        <v>117.1</v>
      </c>
      <c r="L736" s="43">
        <f t="shared" si="156"/>
        <v>-32.099999999999994</v>
      </c>
      <c r="M736" s="43">
        <f t="shared" si="157"/>
        <v>147.60504201680669</v>
      </c>
      <c r="N736" s="42">
        <v>52.5</v>
      </c>
      <c r="O736" s="45" t="str">
        <f t="shared" si="158"/>
        <v>Mar</v>
      </c>
      <c r="P736" s="42">
        <f t="shared" si="159"/>
        <v>52.5</v>
      </c>
      <c r="Q736" s="44">
        <f t="shared" si="160"/>
        <v>64.599999999999994</v>
      </c>
      <c r="R736" s="45">
        <f t="shared" si="161"/>
        <v>1.2304761904761903</v>
      </c>
      <c r="S736" s="44" t="str">
        <f t="shared" si="162"/>
        <v>GROWTH</v>
      </c>
      <c r="T736" s="43">
        <v>25</v>
      </c>
      <c r="U736" s="46" t="str">
        <f t="shared" si="163"/>
        <v>Apr</v>
      </c>
      <c r="V736" s="42">
        <v>25</v>
      </c>
      <c r="W736" s="47">
        <f t="shared" si="164"/>
        <v>92.1</v>
      </c>
      <c r="X736" s="48">
        <f t="shared" si="165"/>
        <v>3.6840000000000002</v>
      </c>
      <c r="Y736" s="47" t="str">
        <f t="shared" si="166"/>
        <v>GROWTH</v>
      </c>
      <c r="Z736" s="138">
        <v>0</v>
      </c>
      <c r="AA736" s="133"/>
      <c r="AB736" s="133" t="s">
        <v>121</v>
      </c>
      <c r="AC736" s="133" t="s">
        <v>1245</v>
      </c>
      <c r="AD736" s="27">
        <f t="shared" si="167"/>
        <v>0</v>
      </c>
    </row>
    <row r="737" spans="1:30" s="139" customFormat="1" ht="13.8">
      <c r="A737" s="133" t="s">
        <v>1245</v>
      </c>
      <c r="B737" s="141" t="s">
        <v>56</v>
      </c>
      <c r="C737" s="135" t="s">
        <v>2088</v>
      </c>
      <c r="D737" s="135">
        <v>1000003595</v>
      </c>
      <c r="E737" s="136" t="s">
        <v>2089</v>
      </c>
      <c r="F737" s="137">
        <v>45093</v>
      </c>
      <c r="G737" s="40" t="str">
        <f t="shared" si="154"/>
        <v>Targeted Dealer</v>
      </c>
      <c r="H737" s="40"/>
      <c r="I737" s="41">
        <v>50</v>
      </c>
      <c r="J737" s="41">
        <f t="shared" si="155"/>
        <v>46.666666666666671</v>
      </c>
      <c r="K737" s="43">
        <v>34.5</v>
      </c>
      <c r="L737" s="43">
        <f t="shared" si="156"/>
        <v>15.5</v>
      </c>
      <c r="M737" s="43">
        <f t="shared" si="157"/>
        <v>73.928571428571416</v>
      </c>
      <c r="N737" s="42">
        <v>40</v>
      </c>
      <c r="O737" s="45" t="str">
        <f t="shared" si="158"/>
        <v>Mar</v>
      </c>
      <c r="P737" s="42">
        <f t="shared" si="159"/>
        <v>40</v>
      </c>
      <c r="Q737" s="44">
        <f t="shared" si="160"/>
        <v>-5.5</v>
      </c>
      <c r="R737" s="45">
        <f t="shared" si="161"/>
        <v>-0.13749999999999996</v>
      </c>
      <c r="S737" s="44" t="str">
        <f t="shared" si="162"/>
        <v>DEGROWTH</v>
      </c>
      <c r="T737" s="43">
        <v>34.5</v>
      </c>
      <c r="U737" s="46" t="str">
        <f t="shared" si="163"/>
        <v>Apr</v>
      </c>
      <c r="V737" s="42">
        <v>34.5</v>
      </c>
      <c r="W737" s="47">
        <f t="shared" si="164"/>
        <v>0</v>
      </c>
      <c r="X737" s="48">
        <f t="shared" si="165"/>
        <v>0</v>
      </c>
      <c r="Y737" s="47" t="str">
        <f t="shared" si="166"/>
        <v>GROWTH</v>
      </c>
      <c r="Z737" s="138">
        <v>0</v>
      </c>
      <c r="AA737" s="133"/>
      <c r="AB737" s="133" t="s">
        <v>121</v>
      </c>
      <c r="AC737" s="133" t="s">
        <v>1245</v>
      </c>
      <c r="AD737" s="27">
        <f t="shared" si="167"/>
        <v>0</v>
      </c>
    </row>
    <row r="738" spans="1:30" s="139" customFormat="1" ht="13.8">
      <c r="A738" s="133" t="s">
        <v>1245</v>
      </c>
      <c r="B738" s="141" t="s">
        <v>56</v>
      </c>
      <c r="C738" s="135" t="s">
        <v>2090</v>
      </c>
      <c r="D738" s="135">
        <v>1000003692</v>
      </c>
      <c r="E738" s="136" t="s">
        <v>2091</v>
      </c>
      <c r="F738" s="137">
        <v>45150</v>
      </c>
      <c r="G738" s="40" t="str">
        <f t="shared" si="154"/>
        <v>Targeted Dealer</v>
      </c>
      <c r="H738" s="40"/>
      <c r="I738" s="41">
        <v>30</v>
      </c>
      <c r="J738" s="41">
        <f t="shared" si="155"/>
        <v>28</v>
      </c>
      <c r="K738" s="43">
        <v>20</v>
      </c>
      <c r="L738" s="43">
        <f t="shared" si="156"/>
        <v>10</v>
      </c>
      <c r="M738" s="43">
        <f t="shared" si="157"/>
        <v>71.428571428571416</v>
      </c>
      <c r="N738" s="42">
        <v>15</v>
      </c>
      <c r="O738" s="45" t="str">
        <f t="shared" si="158"/>
        <v>Mar</v>
      </c>
      <c r="P738" s="42">
        <f t="shared" si="159"/>
        <v>15</v>
      </c>
      <c r="Q738" s="44">
        <f t="shared" si="160"/>
        <v>5</v>
      </c>
      <c r="R738" s="45">
        <f t="shared" si="161"/>
        <v>0.33333333333333326</v>
      </c>
      <c r="S738" s="44" t="str">
        <f t="shared" si="162"/>
        <v>GROWTH</v>
      </c>
      <c r="T738" s="43">
        <v>16</v>
      </c>
      <c r="U738" s="46" t="str">
        <f t="shared" si="163"/>
        <v>Apr</v>
      </c>
      <c r="V738" s="42">
        <v>16</v>
      </c>
      <c r="W738" s="47">
        <f t="shared" si="164"/>
        <v>4</v>
      </c>
      <c r="X738" s="48">
        <f t="shared" si="165"/>
        <v>0.25</v>
      </c>
      <c r="Y738" s="47" t="str">
        <f t="shared" si="166"/>
        <v>GROWTH</v>
      </c>
      <c r="Z738" s="138">
        <v>0</v>
      </c>
      <c r="AA738" s="133"/>
      <c r="AB738" s="133" t="s">
        <v>121</v>
      </c>
      <c r="AC738" s="133" t="s">
        <v>1245</v>
      </c>
      <c r="AD738" s="27">
        <f t="shared" si="167"/>
        <v>0</v>
      </c>
    </row>
    <row r="739" spans="1:30" s="139" customFormat="1" ht="13.8">
      <c r="A739" s="138" t="s">
        <v>1245</v>
      </c>
      <c r="B739" s="144" t="s">
        <v>56</v>
      </c>
      <c r="C739" s="144" t="s">
        <v>2092</v>
      </c>
      <c r="D739" s="144">
        <v>1000003934</v>
      </c>
      <c r="E739" s="144" t="s">
        <v>2093</v>
      </c>
      <c r="F739" s="137">
        <v>45412</v>
      </c>
      <c r="G739" s="40" t="str">
        <f t="shared" si="154"/>
        <v>Targeted Dealer</v>
      </c>
      <c r="H739" s="40"/>
      <c r="I739" s="41">
        <v>50</v>
      </c>
      <c r="J739" s="41">
        <f t="shared" si="155"/>
        <v>46.666666666666671</v>
      </c>
      <c r="K739" s="43">
        <v>3</v>
      </c>
      <c r="L739" s="43">
        <f t="shared" si="156"/>
        <v>47</v>
      </c>
      <c r="M739" s="43">
        <f t="shared" si="157"/>
        <v>6.4285714285714279</v>
      </c>
      <c r="N739" s="42">
        <v>40</v>
      </c>
      <c r="O739" s="45" t="str">
        <f t="shared" si="158"/>
        <v>Mar</v>
      </c>
      <c r="P739" s="42">
        <f t="shared" si="159"/>
        <v>40</v>
      </c>
      <c r="Q739" s="44">
        <f t="shared" si="160"/>
        <v>-37</v>
      </c>
      <c r="R739" s="45">
        <f t="shared" si="161"/>
        <v>-0.92500000000000004</v>
      </c>
      <c r="S739" s="44" t="str">
        <f t="shared" si="162"/>
        <v>DEGROWTH</v>
      </c>
      <c r="T739" s="43">
        <v>35</v>
      </c>
      <c r="U739" s="46" t="str">
        <f t="shared" si="163"/>
        <v>Apr</v>
      </c>
      <c r="V739" s="42">
        <v>35</v>
      </c>
      <c r="W739" s="47">
        <f t="shared" si="164"/>
        <v>-32</v>
      </c>
      <c r="X739" s="48">
        <f t="shared" si="165"/>
        <v>-0.91428571428571426</v>
      </c>
      <c r="Y739" s="47" t="str">
        <f t="shared" si="166"/>
        <v>DEGROWTH</v>
      </c>
      <c r="Z739" s="138">
        <v>0</v>
      </c>
      <c r="AA739" s="133"/>
      <c r="AB739" s="133" t="s">
        <v>121</v>
      </c>
      <c r="AC739" s="138" t="s">
        <v>1245</v>
      </c>
      <c r="AD739" s="27">
        <f t="shared" si="167"/>
        <v>0</v>
      </c>
    </row>
    <row r="740" spans="1:30" s="139" customFormat="1" ht="13.8">
      <c r="A740" s="138" t="s">
        <v>1245</v>
      </c>
      <c r="B740" s="144" t="s">
        <v>56</v>
      </c>
      <c r="C740" s="144" t="s">
        <v>2094</v>
      </c>
      <c r="D740" s="144">
        <v>1000004039</v>
      </c>
      <c r="E740" s="144" t="s">
        <v>2095</v>
      </c>
      <c r="F740" s="137">
        <v>45484</v>
      </c>
      <c r="G740" s="40" t="str">
        <f t="shared" si="154"/>
        <v>Targeted Dealer</v>
      </c>
      <c r="H740" s="40"/>
      <c r="I740" s="41">
        <v>65</v>
      </c>
      <c r="J740" s="41">
        <f t="shared" si="155"/>
        <v>60.666666666666664</v>
      </c>
      <c r="K740" s="43">
        <v>28</v>
      </c>
      <c r="L740" s="43">
        <f t="shared" si="156"/>
        <v>37</v>
      </c>
      <c r="M740" s="43">
        <f t="shared" si="157"/>
        <v>46.153846153846153</v>
      </c>
      <c r="N740" s="42">
        <v>65</v>
      </c>
      <c r="O740" s="45" t="str">
        <f t="shared" si="158"/>
        <v>Mar</v>
      </c>
      <c r="P740" s="42">
        <f t="shared" si="159"/>
        <v>65</v>
      </c>
      <c r="Q740" s="44">
        <f t="shared" si="160"/>
        <v>-37</v>
      </c>
      <c r="R740" s="45">
        <f t="shared" si="161"/>
        <v>-0.56923076923076921</v>
      </c>
      <c r="S740" s="44" t="str">
        <f t="shared" si="162"/>
        <v>DEGROWTH</v>
      </c>
      <c r="T740" s="43">
        <v>39</v>
      </c>
      <c r="U740" s="46" t="str">
        <f t="shared" si="163"/>
        <v>Apr</v>
      </c>
      <c r="V740" s="42">
        <v>39</v>
      </c>
      <c r="W740" s="47">
        <f t="shared" si="164"/>
        <v>-11</v>
      </c>
      <c r="X740" s="48">
        <f t="shared" si="165"/>
        <v>-0.28205128205128205</v>
      </c>
      <c r="Y740" s="47" t="str">
        <f t="shared" si="166"/>
        <v>DEGROWTH</v>
      </c>
      <c r="Z740" s="138">
        <v>0</v>
      </c>
      <c r="AA740" s="133"/>
      <c r="AB740" s="133" t="s">
        <v>121</v>
      </c>
      <c r="AC740" s="138" t="s">
        <v>1245</v>
      </c>
      <c r="AD740" s="27">
        <f t="shared" si="167"/>
        <v>0</v>
      </c>
    </row>
    <row r="741" spans="1:30" s="139" customFormat="1" ht="13.8">
      <c r="A741" s="138" t="s">
        <v>1245</v>
      </c>
      <c r="B741" s="144" t="s">
        <v>56</v>
      </c>
      <c r="C741" s="144" t="s">
        <v>2098</v>
      </c>
      <c r="D741" s="144">
        <v>1000004042</v>
      </c>
      <c r="E741" s="144" t="s">
        <v>2099</v>
      </c>
      <c r="F741" s="137">
        <v>45488</v>
      </c>
      <c r="G741" s="40" t="str">
        <f t="shared" si="154"/>
        <v>Targeted Dealer</v>
      </c>
      <c r="H741" s="40"/>
      <c r="I741" s="41">
        <v>75</v>
      </c>
      <c r="J741" s="41">
        <f t="shared" si="155"/>
        <v>70</v>
      </c>
      <c r="K741" s="43">
        <v>19</v>
      </c>
      <c r="L741" s="43">
        <f t="shared" si="156"/>
        <v>56</v>
      </c>
      <c r="M741" s="43">
        <f t="shared" si="157"/>
        <v>27.142857142857146</v>
      </c>
      <c r="N741" s="42">
        <v>60.25</v>
      </c>
      <c r="O741" s="45" t="str">
        <f t="shared" si="158"/>
        <v>Mar</v>
      </c>
      <c r="P741" s="42">
        <f t="shared" si="159"/>
        <v>60.25</v>
      </c>
      <c r="Q741" s="44">
        <f t="shared" si="160"/>
        <v>-41.25</v>
      </c>
      <c r="R741" s="45">
        <f t="shared" si="161"/>
        <v>-0.68464730290456433</v>
      </c>
      <c r="S741" s="44" t="str">
        <f t="shared" si="162"/>
        <v>DEGROWTH</v>
      </c>
      <c r="T741" s="43">
        <v>73.2</v>
      </c>
      <c r="U741" s="46" t="str">
        <f t="shared" si="163"/>
        <v>Apr</v>
      </c>
      <c r="V741" s="42">
        <v>73.2</v>
      </c>
      <c r="W741" s="47">
        <f t="shared" si="164"/>
        <v>-54.2</v>
      </c>
      <c r="X741" s="48">
        <f t="shared" si="165"/>
        <v>-0.7404371584699454</v>
      </c>
      <c r="Y741" s="47" t="str">
        <f t="shared" si="166"/>
        <v>DEGROWTH</v>
      </c>
      <c r="Z741" s="138">
        <v>0</v>
      </c>
      <c r="AA741" s="133"/>
      <c r="AB741" s="133" t="s">
        <v>121</v>
      </c>
      <c r="AC741" s="138" t="s">
        <v>1245</v>
      </c>
      <c r="AD741" s="27">
        <f t="shared" si="167"/>
        <v>0</v>
      </c>
    </row>
    <row r="742" spans="1:30" s="139" customFormat="1" ht="13.8">
      <c r="A742" s="133" t="s">
        <v>1245</v>
      </c>
      <c r="B742" s="141" t="s">
        <v>57</v>
      </c>
      <c r="C742" s="135" t="s">
        <v>2100</v>
      </c>
      <c r="D742" s="135">
        <v>1000000199</v>
      </c>
      <c r="E742" s="136" t="s">
        <v>2101</v>
      </c>
      <c r="F742" s="137">
        <v>38609</v>
      </c>
      <c r="G742" s="40" t="str">
        <f t="shared" si="154"/>
        <v>Targeted Dealer</v>
      </c>
      <c r="H742" s="40"/>
      <c r="I742" s="41">
        <v>160</v>
      </c>
      <c r="J742" s="41">
        <f t="shared" si="155"/>
        <v>149.33333333333331</v>
      </c>
      <c r="K742" s="43">
        <v>150</v>
      </c>
      <c r="L742" s="43">
        <f t="shared" si="156"/>
        <v>10</v>
      </c>
      <c r="M742" s="43">
        <f t="shared" si="157"/>
        <v>100.44642857142858</v>
      </c>
      <c r="N742" s="42">
        <v>120</v>
      </c>
      <c r="O742" s="45" t="str">
        <f t="shared" si="158"/>
        <v>Mar</v>
      </c>
      <c r="P742" s="42">
        <f t="shared" si="159"/>
        <v>120</v>
      </c>
      <c r="Q742" s="44">
        <f t="shared" si="160"/>
        <v>30</v>
      </c>
      <c r="R742" s="45">
        <f t="shared" si="161"/>
        <v>0.25</v>
      </c>
      <c r="S742" s="44" t="str">
        <f t="shared" si="162"/>
        <v>GROWTH</v>
      </c>
      <c r="T742" s="43">
        <v>114.5</v>
      </c>
      <c r="U742" s="46" t="str">
        <f t="shared" si="163"/>
        <v>Apr</v>
      </c>
      <c r="V742" s="42">
        <v>114.5</v>
      </c>
      <c r="W742" s="47">
        <f t="shared" si="164"/>
        <v>35.5</v>
      </c>
      <c r="X742" s="48">
        <f t="shared" si="165"/>
        <v>0.31004366812227069</v>
      </c>
      <c r="Y742" s="47" t="str">
        <f t="shared" si="166"/>
        <v>GROWTH</v>
      </c>
      <c r="Z742" s="138">
        <v>0</v>
      </c>
      <c r="AA742" s="133"/>
      <c r="AB742" s="133" t="s">
        <v>121</v>
      </c>
      <c r="AC742" s="133" t="s">
        <v>1245</v>
      </c>
      <c r="AD742" s="27">
        <f t="shared" si="167"/>
        <v>0</v>
      </c>
    </row>
    <row r="743" spans="1:30" s="139" customFormat="1" ht="13.8">
      <c r="A743" s="133" t="s">
        <v>1245</v>
      </c>
      <c r="B743" s="141" t="s">
        <v>57</v>
      </c>
      <c r="C743" s="135" t="s">
        <v>2102</v>
      </c>
      <c r="D743" s="135">
        <v>1000000213</v>
      </c>
      <c r="E743" s="136" t="s">
        <v>2103</v>
      </c>
      <c r="F743" s="137">
        <v>38644</v>
      </c>
      <c r="G743" s="40" t="str">
        <f t="shared" si="154"/>
        <v>Targeted Dealer</v>
      </c>
      <c r="H743" s="40"/>
      <c r="I743" s="41">
        <v>40</v>
      </c>
      <c r="J743" s="41">
        <f t="shared" si="155"/>
        <v>37.333333333333329</v>
      </c>
      <c r="K743" s="43">
        <v>24.5</v>
      </c>
      <c r="L743" s="43">
        <f t="shared" si="156"/>
        <v>15.5</v>
      </c>
      <c r="M743" s="43">
        <f t="shared" si="157"/>
        <v>65.625</v>
      </c>
      <c r="N743" s="42">
        <v>41.5</v>
      </c>
      <c r="O743" s="45" t="str">
        <f t="shared" si="158"/>
        <v>Mar</v>
      </c>
      <c r="P743" s="42">
        <f t="shared" si="159"/>
        <v>41.5</v>
      </c>
      <c r="Q743" s="44">
        <f t="shared" si="160"/>
        <v>-17</v>
      </c>
      <c r="R743" s="45">
        <f t="shared" si="161"/>
        <v>-0.40963855421686746</v>
      </c>
      <c r="S743" s="44" t="str">
        <f t="shared" si="162"/>
        <v>DEGROWTH</v>
      </c>
      <c r="T743" s="43">
        <v>22.5</v>
      </c>
      <c r="U743" s="46" t="str">
        <f t="shared" si="163"/>
        <v>Apr</v>
      </c>
      <c r="V743" s="42">
        <v>22.5</v>
      </c>
      <c r="W743" s="47">
        <f t="shared" si="164"/>
        <v>2</v>
      </c>
      <c r="X743" s="48">
        <f t="shared" si="165"/>
        <v>8.8888888888888795E-2</v>
      </c>
      <c r="Y743" s="47" t="str">
        <f t="shared" si="166"/>
        <v>GROWTH</v>
      </c>
      <c r="Z743" s="138">
        <v>0</v>
      </c>
      <c r="AA743" s="133"/>
      <c r="AB743" s="133" t="s">
        <v>121</v>
      </c>
      <c r="AC743" s="133" t="s">
        <v>1245</v>
      </c>
      <c r="AD743" s="27">
        <f t="shared" si="167"/>
        <v>0</v>
      </c>
    </row>
    <row r="744" spans="1:30" s="139" customFormat="1" ht="13.8">
      <c r="A744" s="133" t="s">
        <v>1245</v>
      </c>
      <c r="B744" s="141" t="s">
        <v>57</v>
      </c>
      <c r="C744" s="135" t="s">
        <v>2104</v>
      </c>
      <c r="D744" s="135">
        <v>1000000222</v>
      </c>
      <c r="E744" s="136" t="s">
        <v>2105</v>
      </c>
      <c r="F744" s="137">
        <v>38647</v>
      </c>
      <c r="G744" s="40" t="str">
        <f t="shared" si="154"/>
        <v>Targeted Dealer</v>
      </c>
      <c r="H744" s="40"/>
      <c r="I744" s="41">
        <v>30</v>
      </c>
      <c r="J744" s="41">
        <f t="shared" si="155"/>
        <v>28</v>
      </c>
      <c r="K744" s="43">
        <v>10</v>
      </c>
      <c r="L744" s="43">
        <f t="shared" si="156"/>
        <v>20</v>
      </c>
      <c r="M744" s="43">
        <f t="shared" si="157"/>
        <v>35.714285714285708</v>
      </c>
      <c r="N744" s="42">
        <v>0</v>
      </c>
      <c r="O744" s="45" t="str">
        <f t="shared" si="158"/>
        <v>Mar</v>
      </c>
      <c r="P744" s="42">
        <f t="shared" si="159"/>
        <v>0</v>
      </c>
      <c r="Q744" s="44">
        <f t="shared" si="160"/>
        <v>10</v>
      </c>
      <c r="R744" s="45" t="str">
        <f t="shared" si="161"/>
        <v xml:space="preserve"> </v>
      </c>
      <c r="S744" s="44" t="b">
        <f t="shared" si="162"/>
        <v>0</v>
      </c>
      <c r="T744" s="43">
        <v>27</v>
      </c>
      <c r="U744" s="46" t="str">
        <f t="shared" si="163"/>
        <v>Apr</v>
      </c>
      <c r="V744" s="42">
        <v>27</v>
      </c>
      <c r="W744" s="47">
        <f t="shared" si="164"/>
        <v>-17</v>
      </c>
      <c r="X744" s="48">
        <f t="shared" si="165"/>
        <v>-0.62962962962962965</v>
      </c>
      <c r="Y744" s="47" t="str">
        <f t="shared" si="166"/>
        <v>DEGROWTH</v>
      </c>
      <c r="Z744" s="138">
        <v>0</v>
      </c>
      <c r="AA744" s="133"/>
      <c r="AB744" s="133" t="s">
        <v>121</v>
      </c>
      <c r="AC744" s="133" t="s">
        <v>1245</v>
      </c>
      <c r="AD744" s="27">
        <f t="shared" si="167"/>
        <v>0</v>
      </c>
    </row>
    <row r="745" spans="1:30" s="139" customFormat="1" ht="13.8">
      <c r="A745" s="133" t="s">
        <v>1245</v>
      </c>
      <c r="B745" s="141" t="s">
        <v>57</v>
      </c>
      <c r="C745" s="135" t="s">
        <v>2106</v>
      </c>
      <c r="D745" s="135">
        <v>1000000202</v>
      </c>
      <c r="E745" s="136" t="s">
        <v>2107</v>
      </c>
      <c r="F745" s="137">
        <v>39612</v>
      </c>
      <c r="G745" s="40" t="str">
        <f t="shared" si="154"/>
        <v>Targeted Dealer</v>
      </c>
      <c r="H745" s="40"/>
      <c r="I745" s="41">
        <v>100</v>
      </c>
      <c r="J745" s="41">
        <f t="shared" si="155"/>
        <v>93.333333333333343</v>
      </c>
      <c r="K745" s="43">
        <v>100</v>
      </c>
      <c r="L745" s="43">
        <f t="shared" si="156"/>
        <v>0</v>
      </c>
      <c r="M745" s="43">
        <f t="shared" si="157"/>
        <v>107.14285714285712</v>
      </c>
      <c r="N745" s="42">
        <v>100</v>
      </c>
      <c r="O745" s="45" t="str">
        <f t="shared" si="158"/>
        <v>Mar</v>
      </c>
      <c r="P745" s="42">
        <f t="shared" si="159"/>
        <v>100</v>
      </c>
      <c r="Q745" s="44">
        <f t="shared" si="160"/>
        <v>0</v>
      </c>
      <c r="R745" s="45">
        <f t="shared" si="161"/>
        <v>0</v>
      </c>
      <c r="S745" s="44" t="str">
        <f t="shared" si="162"/>
        <v>GROWTH</v>
      </c>
      <c r="T745" s="43">
        <v>125</v>
      </c>
      <c r="U745" s="46" t="str">
        <f t="shared" si="163"/>
        <v>Apr</v>
      </c>
      <c r="V745" s="42">
        <v>125</v>
      </c>
      <c r="W745" s="47">
        <f t="shared" si="164"/>
        <v>-25</v>
      </c>
      <c r="X745" s="48">
        <f t="shared" si="165"/>
        <v>-0.19999999999999996</v>
      </c>
      <c r="Y745" s="47" t="str">
        <f t="shared" si="166"/>
        <v>DEGROWTH</v>
      </c>
      <c r="Z745" s="138">
        <v>0</v>
      </c>
      <c r="AA745" s="133"/>
      <c r="AB745" s="133" t="s">
        <v>121</v>
      </c>
      <c r="AC745" s="133" t="s">
        <v>1245</v>
      </c>
      <c r="AD745" s="27">
        <f t="shared" si="167"/>
        <v>0</v>
      </c>
    </row>
    <row r="746" spans="1:30" s="139" customFormat="1" ht="13.8">
      <c r="A746" s="133" t="s">
        <v>1245</v>
      </c>
      <c r="B746" s="141" t="s">
        <v>57</v>
      </c>
      <c r="C746" s="135" t="s">
        <v>2108</v>
      </c>
      <c r="D746" s="135">
        <v>1000000224</v>
      </c>
      <c r="E746" s="136" t="s">
        <v>2109</v>
      </c>
      <c r="F746" s="137">
        <v>40816</v>
      </c>
      <c r="G746" s="40" t="str">
        <f t="shared" si="154"/>
        <v>Targeted Dealer</v>
      </c>
      <c r="H746" s="40"/>
      <c r="I746" s="41">
        <v>30</v>
      </c>
      <c r="J746" s="41">
        <f t="shared" si="155"/>
        <v>28</v>
      </c>
      <c r="K746" s="43">
        <v>25</v>
      </c>
      <c r="L746" s="43">
        <f t="shared" si="156"/>
        <v>5</v>
      </c>
      <c r="M746" s="43">
        <f t="shared" si="157"/>
        <v>89.285714285714278</v>
      </c>
      <c r="N746" s="42">
        <v>25</v>
      </c>
      <c r="O746" s="45" t="str">
        <f t="shared" si="158"/>
        <v>Mar</v>
      </c>
      <c r="P746" s="42">
        <f t="shared" si="159"/>
        <v>25</v>
      </c>
      <c r="Q746" s="44">
        <f t="shared" si="160"/>
        <v>0</v>
      </c>
      <c r="R746" s="45">
        <f t="shared" si="161"/>
        <v>0</v>
      </c>
      <c r="S746" s="44" t="str">
        <f t="shared" si="162"/>
        <v>GROWTH</v>
      </c>
      <c r="T746" s="43">
        <v>0</v>
      </c>
      <c r="U746" s="46" t="str">
        <f t="shared" si="163"/>
        <v>Apr</v>
      </c>
      <c r="V746" s="42">
        <v>0</v>
      </c>
      <c r="W746" s="47">
        <f t="shared" si="164"/>
        <v>25</v>
      </c>
      <c r="X746" s="48">
        <f t="shared" si="165"/>
        <v>0</v>
      </c>
      <c r="Y746" s="47" t="b">
        <f t="shared" si="166"/>
        <v>0</v>
      </c>
      <c r="Z746" s="138">
        <v>0</v>
      </c>
      <c r="AA746" s="133"/>
      <c r="AB746" s="133" t="s">
        <v>121</v>
      </c>
      <c r="AC746" s="133" t="s">
        <v>1245</v>
      </c>
      <c r="AD746" s="27">
        <f t="shared" si="167"/>
        <v>0</v>
      </c>
    </row>
    <row r="747" spans="1:30" s="139" customFormat="1" ht="13.8">
      <c r="A747" s="133" t="s">
        <v>1245</v>
      </c>
      <c r="B747" s="141" t="s">
        <v>57</v>
      </c>
      <c r="C747" s="135" t="s">
        <v>2110</v>
      </c>
      <c r="D747" s="135">
        <v>1000000216</v>
      </c>
      <c r="E747" s="136" t="s">
        <v>2111</v>
      </c>
      <c r="F747" s="137">
        <v>40943</v>
      </c>
      <c r="G747" s="40" t="str">
        <f t="shared" si="154"/>
        <v>Targeted Dealer</v>
      </c>
      <c r="H747" s="40"/>
      <c r="I747" s="41">
        <v>250</v>
      </c>
      <c r="J747" s="41">
        <f t="shared" si="155"/>
        <v>233.33333333333334</v>
      </c>
      <c r="K747" s="43">
        <v>225</v>
      </c>
      <c r="L747" s="43">
        <f t="shared" si="156"/>
        <v>25</v>
      </c>
      <c r="M747" s="43">
        <f t="shared" si="157"/>
        <v>96.428571428571416</v>
      </c>
      <c r="N747" s="42">
        <v>425</v>
      </c>
      <c r="O747" s="45" t="str">
        <f t="shared" si="158"/>
        <v>Mar</v>
      </c>
      <c r="P747" s="42">
        <f t="shared" si="159"/>
        <v>425</v>
      </c>
      <c r="Q747" s="44">
        <f t="shared" si="160"/>
        <v>-200</v>
      </c>
      <c r="R747" s="45">
        <f t="shared" si="161"/>
        <v>-0.47058823529411764</v>
      </c>
      <c r="S747" s="44" t="str">
        <f t="shared" si="162"/>
        <v>DEGROWTH</v>
      </c>
      <c r="T747" s="43">
        <v>175</v>
      </c>
      <c r="U747" s="46" t="str">
        <f t="shared" si="163"/>
        <v>Apr</v>
      </c>
      <c r="V747" s="42">
        <v>175</v>
      </c>
      <c r="W747" s="47">
        <f t="shared" si="164"/>
        <v>50</v>
      </c>
      <c r="X747" s="48">
        <f t="shared" si="165"/>
        <v>0.28571428571428581</v>
      </c>
      <c r="Y747" s="47" t="str">
        <f t="shared" si="166"/>
        <v>GROWTH</v>
      </c>
      <c r="Z747" s="138">
        <v>0</v>
      </c>
      <c r="AA747" s="133"/>
      <c r="AB747" s="133" t="s">
        <v>121</v>
      </c>
      <c r="AC747" s="133" t="s">
        <v>1245</v>
      </c>
      <c r="AD747" s="27">
        <f t="shared" si="167"/>
        <v>0</v>
      </c>
    </row>
    <row r="748" spans="1:30" s="139" customFormat="1" ht="13.8">
      <c r="A748" s="133" t="s">
        <v>1245</v>
      </c>
      <c r="B748" s="141" t="s">
        <v>57</v>
      </c>
      <c r="C748" s="135" t="s">
        <v>2114</v>
      </c>
      <c r="D748" s="135">
        <v>1000000231</v>
      </c>
      <c r="E748" s="136" t="s">
        <v>2115</v>
      </c>
      <c r="F748" s="137">
        <v>41054</v>
      </c>
      <c r="G748" s="40" t="str">
        <f t="shared" si="154"/>
        <v>Targeted Dealer</v>
      </c>
      <c r="H748" s="40"/>
      <c r="I748" s="41">
        <v>50</v>
      </c>
      <c r="J748" s="41">
        <f t="shared" si="155"/>
        <v>46.666666666666671</v>
      </c>
      <c r="K748" s="43">
        <v>50</v>
      </c>
      <c r="L748" s="43">
        <f t="shared" si="156"/>
        <v>0</v>
      </c>
      <c r="M748" s="43">
        <f t="shared" si="157"/>
        <v>107.14285714285712</v>
      </c>
      <c r="N748" s="42">
        <v>50</v>
      </c>
      <c r="O748" s="45" t="str">
        <f t="shared" si="158"/>
        <v>Mar</v>
      </c>
      <c r="P748" s="42">
        <f t="shared" si="159"/>
        <v>50</v>
      </c>
      <c r="Q748" s="44">
        <f t="shared" si="160"/>
        <v>0</v>
      </c>
      <c r="R748" s="45">
        <f t="shared" si="161"/>
        <v>0</v>
      </c>
      <c r="S748" s="44" t="str">
        <f t="shared" si="162"/>
        <v>GROWTH</v>
      </c>
      <c r="T748" s="43">
        <v>50</v>
      </c>
      <c r="U748" s="46" t="str">
        <f t="shared" si="163"/>
        <v>Apr</v>
      </c>
      <c r="V748" s="42">
        <v>50</v>
      </c>
      <c r="W748" s="47">
        <f t="shared" si="164"/>
        <v>0</v>
      </c>
      <c r="X748" s="48">
        <f t="shared" si="165"/>
        <v>0</v>
      </c>
      <c r="Y748" s="47" t="str">
        <f t="shared" si="166"/>
        <v>GROWTH</v>
      </c>
      <c r="Z748" s="138">
        <v>0</v>
      </c>
      <c r="AA748" s="133"/>
      <c r="AB748" s="133" t="s">
        <v>121</v>
      </c>
      <c r="AC748" s="133" t="s">
        <v>1245</v>
      </c>
      <c r="AD748" s="27">
        <f t="shared" si="167"/>
        <v>0</v>
      </c>
    </row>
    <row r="749" spans="1:30" s="139" customFormat="1" ht="13.8">
      <c r="A749" s="133" t="s">
        <v>1245</v>
      </c>
      <c r="B749" s="141" t="s">
        <v>57</v>
      </c>
      <c r="C749" s="135" t="s">
        <v>2116</v>
      </c>
      <c r="D749" s="135">
        <v>1000000208</v>
      </c>
      <c r="E749" s="136" t="s">
        <v>2117</v>
      </c>
      <c r="F749" s="137">
        <v>41207</v>
      </c>
      <c r="G749" s="40" t="str">
        <f t="shared" si="154"/>
        <v>Targeted Dealer</v>
      </c>
      <c r="H749" s="40"/>
      <c r="I749" s="41">
        <v>170</v>
      </c>
      <c r="J749" s="41">
        <f t="shared" si="155"/>
        <v>158.66666666666669</v>
      </c>
      <c r="K749" s="43">
        <v>142.5</v>
      </c>
      <c r="L749" s="43">
        <f t="shared" si="156"/>
        <v>27.5</v>
      </c>
      <c r="M749" s="43">
        <f t="shared" si="157"/>
        <v>89.81092436974788</v>
      </c>
      <c r="N749" s="42">
        <v>145</v>
      </c>
      <c r="O749" s="45" t="str">
        <f t="shared" si="158"/>
        <v>Mar</v>
      </c>
      <c r="P749" s="42">
        <f t="shared" si="159"/>
        <v>145</v>
      </c>
      <c r="Q749" s="44">
        <f t="shared" si="160"/>
        <v>-2.5</v>
      </c>
      <c r="R749" s="45">
        <f t="shared" si="161"/>
        <v>-1.7241379310344862E-2</v>
      </c>
      <c r="S749" s="44" t="str">
        <f t="shared" si="162"/>
        <v>DEGROWTH</v>
      </c>
      <c r="T749" s="43">
        <v>113</v>
      </c>
      <c r="U749" s="46" t="str">
        <f t="shared" si="163"/>
        <v>Apr</v>
      </c>
      <c r="V749" s="42">
        <v>113</v>
      </c>
      <c r="W749" s="47">
        <f t="shared" si="164"/>
        <v>29.5</v>
      </c>
      <c r="X749" s="48">
        <f t="shared" si="165"/>
        <v>0.26106194690265494</v>
      </c>
      <c r="Y749" s="47" t="str">
        <f t="shared" si="166"/>
        <v>GROWTH</v>
      </c>
      <c r="Z749" s="138">
        <v>0</v>
      </c>
      <c r="AA749" s="133"/>
      <c r="AB749" s="133" t="s">
        <v>121</v>
      </c>
      <c r="AC749" s="133" t="s">
        <v>1245</v>
      </c>
      <c r="AD749" s="27">
        <f t="shared" si="167"/>
        <v>0</v>
      </c>
    </row>
    <row r="750" spans="1:30" s="139" customFormat="1" ht="13.8">
      <c r="A750" s="133" t="s">
        <v>1245</v>
      </c>
      <c r="B750" s="141" t="s">
        <v>57</v>
      </c>
      <c r="C750" s="135" t="s">
        <v>2118</v>
      </c>
      <c r="D750" s="135">
        <v>1000000210</v>
      </c>
      <c r="E750" s="136" t="s">
        <v>2119</v>
      </c>
      <c r="F750" s="137">
        <v>41352</v>
      </c>
      <c r="G750" s="40" t="str">
        <f t="shared" si="154"/>
        <v>Targeted Dealer</v>
      </c>
      <c r="H750" s="40"/>
      <c r="I750" s="41">
        <v>80</v>
      </c>
      <c r="J750" s="41">
        <f t="shared" si="155"/>
        <v>74.666666666666657</v>
      </c>
      <c r="K750" s="43">
        <v>67.5</v>
      </c>
      <c r="L750" s="43">
        <f t="shared" si="156"/>
        <v>12.5</v>
      </c>
      <c r="M750" s="43">
        <f t="shared" si="157"/>
        <v>90.401785714285722</v>
      </c>
      <c r="N750" s="42">
        <v>82.5</v>
      </c>
      <c r="O750" s="45" t="str">
        <f t="shared" si="158"/>
        <v>Mar</v>
      </c>
      <c r="P750" s="42">
        <f t="shared" si="159"/>
        <v>82.5</v>
      </c>
      <c r="Q750" s="44">
        <f t="shared" si="160"/>
        <v>-15</v>
      </c>
      <c r="R750" s="45">
        <f t="shared" si="161"/>
        <v>-0.18181818181818177</v>
      </c>
      <c r="S750" s="44" t="str">
        <f t="shared" si="162"/>
        <v>DEGROWTH</v>
      </c>
      <c r="T750" s="43">
        <v>35</v>
      </c>
      <c r="U750" s="46" t="str">
        <f t="shared" si="163"/>
        <v>Apr</v>
      </c>
      <c r="V750" s="42">
        <v>35</v>
      </c>
      <c r="W750" s="47">
        <f t="shared" si="164"/>
        <v>32.5</v>
      </c>
      <c r="X750" s="48">
        <f t="shared" si="165"/>
        <v>0.9285714285714286</v>
      </c>
      <c r="Y750" s="47" t="str">
        <f t="shared" si="166"/>
        <v>GROWTH</v>
      </c>
      <c r="Z750" s="138">
        <v>0</v>
      </c>
      <c r="AA750" s="133"/>
      <c r="AB750" s="133" t="s">
        <v>121</v>
      </c>
      <c r="AC750" s="133" t="s">
        <v>1245</v>
      </c>
      <c r="AD750" s="27">
        <f t="shared" si="167"/>
        <v>0</v>
      </c>
    </row>
    <row r="751" spans="1:30" s="139" customFormat="1" ht="13.8">
      <c r="A751" s="133" t="s">
        <v>1245</v>
      </c>
      <c r="B751" s="141" t="s">
        <v>57</v>
      </c>
      <c r="C751" s="135" t="s">
        <v>2120</v>
      </c>
      <c r="D751" s="135">
        <v>1000000219</v>
      </c>
      <c r="E751" s="136" t="s">
        <v>2121</v>
      </c>
      <c r="F751" s="137">
        <v>41436</v>
      </c>
      <c r="G751" s="40" t="str">
        <f t="shared" si="154"/>
        <v>Targeted Dealer</v>
      </c>
      <c r="H751" s="40"/>
      <c r="I751" s="41">
        <v>100</v>
      </c>
      <c r="J751" s="41">
        <f t="shared" si="155"/>
        <v>93.333333333333343</v>
      </c>
      <c r="K751" s="43">
        <v>25</v>
      </c>
      <c r="L751" s="43">
        <f t="shared" si="156"/>
        <v>75</v>
      </c>
      <c r="M751" s="43">
        <f t="shared" si="157"/>
        <v>26.785714285714281</v>
      </c>
      <c r="N751" s="42">
        <v>175</v>
      </c>
      <c r="O751" s="45" t="str">
        <f t="shared" si="158"/>
        <v>Mar</v>
      </c>
      <c r="P751" s="42">
        <f t="shared" si="159"/>
        <v>175</v>
      </c>
      <c r="Q751" s="44">
        <f t="shared" si="160"/>
        <v>-150</v>
      </c>
      <c r="R751" s="45">
        <f t="shared" si="161"/>
        <v>-0.85714285714285721</v>
      </c>
      <c r="S751" s="44" t="str">
        <f t="shared" si="162"/>
        <v>DEGROWTH</v>
      </c>
      <c r="T751" s="43">
        <v>105</v>
      </c>
      <c r="U751" s="46" t="str">
        <f t="shared" si="163"/>
        <v>Apr</v>
      </c>
      <c r="V751" s="42">
        <v>105</v>
      </c>
      <c r="W751" s="47">
        <f t="shared" si="164"/>
        <v>-80</v>
      </c>
      <c r="X751" s="48">
        <f t="shared" si="165"/>
        <v>-0.76190476190476186</v>
      </c>
      <c r="Y751" s="47" t="str">
        <f t="shared" si="166"/>
        <v>DEGROWTH</v>
      </c>
      <c r="Z751" s="138">
        <v>0</v>
      </c>
      <c r="AA751" s="133"/>
      <c r="AB751" s="133" t="s">
        <v>121</v>
      </c>
      <c r="AC751" s="133" t="s">
        <v>1245</v>
      </c>
      <c r="AD751" s="27">
        <f t="shared" si="167"/>
        <v>0</v>
      </c>
    </row>
    <row r="752" spans="1:30" s="139" customFormat="1" ht="13.8">
      <c r="A752" s="133" t="s">
        <v>1245</v>
      </c>
      <c r="B752" s="141" t="s">
        <v>57</v>
      </c>
      <c r="C752" s="135" t="s">
        <v>2122</v>
      </c>
      <c r="D752" s="135">
        <v>1000000207</v>
      </c>
      <c r="E752" s="136" t="s">
        <v>2123</v>
      </c>
      <c r="F752" s="137">
        <v>41848</v>
      </c>
      <c r="G752" s="40" t="str">
        <f t="shared" si="154"/>
        <v>Targeted Dealer</v>
      </c>
      <c r="H752" s="40"/>
      <c r="I752" s="41">
        <v>200</v>
      </c>
      <c r="J752" s="41">
        <f t="shared" si="155"/>
        <v>186.66666666666669</v>
      </c>
      <c r="K752" s="43">
        <v>152.5</v>
      </c>
      <c r="L752" s="43">
        <f t="shared" si="156"/>
        <v>47.5</v>
      </c>
      <c r="M752" s="43">
        <f t="shared" si="157"/>
        <v>81.696428571428555</v>
      </c>
      <c r="N752" s="42">
        <v>205</v>
      </c>
      <c r="O752" s="45" t="str">
        <f t="shared" si="158"/>
        <v>Mar</v>
      </c>
      <c r="P752" s="42">
        <f t="shared" si="159"/>
        <v>205</v>
      </c>
      <c r="Q752" s="44">
        <f t="shared" si="160"/>
        <v>-52.5</v>
      </c>
      <c r="R752" s="45">
        <f t="shared" si="161"/>
        <v>-0.25609756097560976</v>
      </c>
      <c r="S752" s="44" t="str">
        <f t="shared" si="162"/>
        <v>DEGROWTH</v>
      </c>
      <c r="T752" s="43">
        <v>198.5</v>
      </c>
      <c r="U752" s="46" t="str">
        <f t="shared" si="163"/>
        <v>Apr</v>
      </c>
      <c r="V752" s="42">
        <v>198.5</v>
      </c>
      <c r="W752" s="47">
        <f t="shared" si="164"/>
        <v>-46</v>
      </c>
      <c r="X752" s="48">
        <f t="shared" si="165"/>
        <v>-0.23173803526448367</v>
      </c>
      <c r="Y752" s="47" t="str">
        <f t="shared" si="166"/>
        <v>DEGROWTH</v>
      </c>
      <c r="Z752" s="138">
        <v>0</v>
      </c>
      <c r="AA752" s="133"/>
      <c r="AB752" s="133" t="s">
        <v>121</v>
      </c>
      <c r="AC752" s="133" t="s">
        <v>1245</v>
      </c>
      <c r="AD752" s="27">
        <f t="shared" si="167"/>
        <v>0</v>
      </c>
    </row>
    <row r="753" spans="1:30" s="139" customFormat="1" ht="13.8">
      <c r="A753" s="133" t="s">
        <v>1245</v>
      </c>
      <c r="B753" s="141" t="s">
        <v>57</v>
      </c>
      <c r="C753" s="135" t="s">
        <v>2124</v>
      </c>
      <c r="D753" s="135">
        <v>1000000209</v>
      </c>
      <c r="E753" s="136" t="s">
        <v>2125</v>
      </c>
      <c r="F753" s="137">
        <v>41880</v>
      </c>
      <c r="G753" s="40" t="str">
        <f t="shared" si="154"/>
        <v>Targeted Dealer</v>
      </c>
      <c r="H753" s="40"/>
      <c r="I753" s="41">
        <v>50</v>
      </c>
      <c r="J753" s="41">
        <f t="shared" si="155"/>
        <v>46.666666666666671</v>
      </c>
      <c r="K753" s="43">
        <v>0</v>
      </c>
      <c r="L753" s="43">
        <f t="shared" si="156"/>
        <v>50</v>
      </c>
      <c r="M753" s="43">
        <f t="shared" si="157"/>
        <v>0</v>
      </c>
      <c r="N753" s="42">
        <v>26.5</v>
      </c>
      <c r="O753" s="45" t="str">
        <f t="shared" si="158"/>
        <v>Mar</v>
      </c>
      <c r="P753" s="42">
        <f t="shared" si="159"/>
        <v>26.5</v>
      </c>
      <c r="Q753" s="44">
        <f t="shared" si="160"/>
        <v>-26.5</v>
      </c>
      <c r="R753" s="45">
        <f t="shared" si="161"/>
        <v>-1</v>
      </c>
      <c r="S753" s="44" t="str">
        <f t="shared" si="162"/>
        <v>DEGROWTH</v>
      </c>
      <c r="T753" s="43">
        <v>0</v>
      </c>
      <c r="U753" s="46" t="str">
        <f t="shared" si="163"/>
        <v>Apr</v>
      </c>
      <c r="V753" s="42">
        <v>0</v>
      </c>
      <c r="W753" s="47">
        <f t="shared" si="164"/>
        <v>0</v>
      </c>
      <c r="X753" s="48">
        <f t="shared" si="165"/>
        <v>0</v>
      </c>
      <c r="Y753" s="47" t="b">
        <f t="shared" si="166"/>
        <v>0</v>
      </c>
      <c r="Z753" s="138">
        <v>0</v>
      </c>
      <c r="AA753" s="133"/>
      <c r="AB753" s="133" t="s">
        <v>121</v>
      </c>
      <c r="AC753" s="133" t="s">
        <v>1245</v>
      </c>
      <c r="AD753" s="27">
        <f t="shared" si="167"/>
        <v>1</v>
      </c>
    </row>
    <row r="754" spans="1:30" s="139" customFormat="1" ht="13.8">
      <c r="A754" s="133" t="s">
        <v>1245</v>
      </c>
      <c r="B754" s="141" t="s">
        <v>57</v>
      </c>
      <c r="C754" s="135" t="s">
        <v>2128</v>
      </c>
      <c r="D754" s="135">
        <v>1000000198</v>
      </c>
      <c r="E754" s="136" t="s">
        <v>2129</v>
      </c>
      <c r="F754" s="137">
        <v>42257</v>
      </c>
      <c r="G754" s="40" t="str">
        <f t="shared" si="154"/>
        <v>Targeted Dealer</v>
      </c>
      <c r="H754" s="40"/>
      <c r="I754" s="41">
        <v>550</v>
      </c>
      <c r="J754" s="41">
        <f t="shared" si="155"/>
        <v>513.33333333333326</v>
      </c>
      <c r="K754" s="43">
        <v>396</v>
      </c>
      <c r="L754" s="43">
        <f t="shared" si="156"/>
        <v>154</v>
      </c>
      <c r="M754" s="43">
        <f t="shared" si="157"/>
        <v>77.142857142857153</v>
      </c>
      <c r="N754" s="42">
        <v>533</v>
      </c>
      <c r="O754" s="45" t="str">
        <f t="shared" si="158"/>
        <v>Mar</v>
      </c>
      <c r="P754" s="42">
        <f t="shared" si="159"/>
        <v>533</v>
      </c>
      <c r="Q754" s="44">
        <f t="shared" si="160"/>
        <v>-137</v>
      </c>
      <c r="R754" s="45">
        <f t="shared" si="161"/>
        <v>-0.25703564727954975</v>
      </c>
      <c r="S754" s="44" t="str">
        <f t="shared" si="162"/>
        <v>DEGROWTH</v>
      </c>
      <c r="T754" s="43">
        <v>451</v>
      </c>
      <c r="U754" s="46" t="str">
        <f t="shared" si="163"/>
        <v>Apr</v>
      </c>
      <c r="V754" s="42">
        <v>451</v>
      </c>
      <c r="W754" s="47">
        <f t="shared" si="164"/>
        <v>-55</v>
      </c>
      <c r="X754" s="48">
        <f t="shared" si="165"/>
        <v>-0.12195121951219512</v>
      </c>
      <c r="Y754" s="47" t="str">
        <f t="shared" si="166"/>
        <v>DEGROWTH</v>
      </c>
      <c r="Z754" s="138">
        <v>0</v>
      </c>
      <c r="AA754" s="133"/>
      <c r="AB754" s="133" t="s">
        <v>121</v>
      </c>
      <c r="AC754" s="133" t="s">
        <v>1245</v>
      </c>
      <c r="AD754" s="27">
        <f t="shared" si="167"/>
        <v>0</v>
      </c>
    </row>
    <row r="755" spans="1:30" s="139" customFormat="1" ht="13.8">
      <c r="A755" s="133" t="s">
        <v>1245</v>
      </c>
      <c r="B755" s="141" t="s">
        <v>57</v>
      </c>
      <c r="C755" s="135" t="s">
        <v>2130</v>
      </c>
      <c r="D755" s="135">
        <v>1000000221</v>
      </c>
      <c r="E755" s="136" t="s">
        <v>2131</v>
      </c>
      <c r="F755" s="137">
        <v>42388</v>
      </c>
      <c r="G755" s="40" t="str">
        <f t="shared" si="154"/>
        <v>Targeted Dealer</v>
      </c>
      <c r="H755" s="40"/>
      <c r="I755" s="41">
        <v>225</v>
      </c>
      <c r="J755" s="41">
        <f t="shared" si="155"/>
        <v>210</v>
      </c>
      <c r="K755" s="43">
        <v>150</v>
      </c>
      <c r="L755" s="43">
        <f t="shared" si="156"/>
        <v>75</v>
      </c>
      <c r="M755" s="43">
        <f t="shared" si="157"/>
        <v>71.428571428571431</v>
      </c>
      <c r="N755" s="42">
        <v>200</v>
      </c>
      <c r="O755" s="45" t="str">
        <f t="shared" si="158"/>
        <v>Mar</v>
      </c>
      <c r="P755" s="42">
        <f t="shared" si="159"/>
        <v>200</v>
      </c>
      <c r="Q755" s="44">
        <f t="shared" si="160"/>
        <v>-50</v>
      </c>
      <c r="R755" s="45">
        <f t="shared" si="161"/>
        <v>-0.25</v>
      </c>
      <c r="S755" s="44" t="str">
        <f t="shared" si="162"/>
        <v>DEGROWTH</v>
      </c>
      <c r="T755" s="43">
        <v>150</v>
      </c>
      <c r="U755" s="46" t="str">
        <f t="shared" si="163"/>
        <v>Apr</v>
      </c>
      <c r="V755" s="42">
        <v>150</v>
      </c>
      <c r="W755" s="47">
        <f t="shared" si="164"/>
        <v>0</v>
      </c>
      <c r="X755" s="48">
        <f t="shared" si="165"/>
        <v>0</v>
      </c>
      <c r="Y755" s="47" t="str">
        <f t="shared" si="166"/>
        <v>GROWTH</v>
      </c>
      <c r="Z755" s="138">
        <v>0</v>
      </c>
      <c r="AA755" s="133"/>
      <c r="AB755" s="133" t="s">
        <v>121</v>
      </c>
      <c r="AC755" s="133" t="s">
        <v>1245</v>
      </c>
      <c r="AD755" s="27">
        <f t="shared" si="167"/>
        <v>0</v>
      </c>
    </row>
    <row r="756" spans="1:30" s="139" customFormat="1" ht="13.8">
      <c r="A756" s="133" t="s">
        <v>1245</v>
      </c>
      <c r="B756" s="141" t="s">
        <v>57</v>
      </c>
      <c r="C756" s="135" t="s">
        <v>2134</v>
      </c>
      <c r="D756" s="135">
        <v>1000000218</v>
      </c>
      <c r="E756" s="136" t="s">
        <v>2135</v>
      </c>
      <c r="F756" s="137">
        <v>42522</v>
      </c>
      <c r="G756" s="40" t="str">
        <f t="shared" si="154"/>
        <v>Targeted Dealer</v>
      </c>
      <c r="H756" s="40"/>
      <c r="I756" s="41">
        <v>175</v>
      </c>
      <c r="J756" s="41">
        <f t="shared" si="155"/>
        <v>163.33333333333331</v>
      </c>
      <c r="K756" s="43">
        <v>150</v>
      </c>
      <c r="L756" s="43">
        <f t="shared" si="156"/>
        <v>25</v>
      </c>
      <c r="M756" s="43">
        <f t="shared" si="157"/>
        <v>91.83673469387756</v>
      </c>
      <c r="N756" s="42">
        <v>200</v>
      </c>
      <c r="O756" s="45" t="str">
        <f t="shared" si="158"/>
        <v>Mar</v>
      </c>
      <c r="P756" s="42">
        <f t="shared" si="159"/>
        <v>200</v>
      </c>
      <c r="Q756" s="44">
        <f t="shared" si="160"/>
        <v>-50</v>
      </c>
      <c r="R756" s="45">
        <f t="shared" si="161"/>
        <v>-0.25</v>
      </c>
      <c r="S756" s="44" t="str">
        <f t="shared" si="162"/>
        <v>DEGROWTH</v>
      </c>
      <c r="T756" s="43">
        <v>150</v>
      </c>
      <c r="U756" s="46" t="str">
        <f t="shared" si="163"/>
        <v>Apr</v>
      </c>
      <c r="V756" s="42">
        <v>150</v>
      </c>
      <c r="W756" s="47">
        <f t="shared" si="164"/>
        <v>0</v>
      </c>
      <c r="X756" s="48">
        <f t="shared" si="165"/>
        <v>0</v>
      </c>
      <c r="Y756" s="47" t="str">
        <f t="shared" si="166"/>
        <v>GROWTH</v>
      </c>
      <c r="Z756" s="138">
        <v>0</v>
      </c>
      <c r="AA756" s="133"/>
      <c r="AB756" s="133" t="s">
        <v>121</v>
      </c>
      <c r="AC756" s="133" t="s">
        <v>1245</v>
      </c>
      <c r="AD756" s="27">
        <f t="shared" si="167"/>
        <v>0</v>
      </c>
    </row>
    <row r="757" spans="1:30" s="139" customFormat="1" ht="13.8">
      <c r="A757" s="133" t="s">
        <v>1245</v>
      </c>
      <c r="B757" s="141" t="s">
        <v>57</v>
      </c>
      <c r="C757" s="135" t="s">
        <v>2136</v>
      </c>
      <c r="D757" s="135">
        <v>1000000200</v>
      </c>
      <c r="E757" s="136" t="s">
        <v>2137</v>
      </c>
      <c r="F757" s="137">
        <v>42991</v>
      </c>
      <c r="G757" s="40" t="str">
        <f t="shared" si="154"/>
        <v>Targeted Dealer</v>
      </c>
      <c r="H757" s="40"/>
      <c r="I757" s="41">
        <v>50</v>
      </c>
      <c r="J757" s="41">
        <f t="shared" si="155"/>
        <v>46.666666666666671</v>
      </c>
      <c r="K757" s="43">
        <v>15</v>
      </c>
      <c r="L757" s="43">
        <f t="shared" si="156"/>
        <v>35</v>
      </c>
      <c r="M757" s="43">
        <f t="shared" si="157"/>
        <v>32.142857142857139</v>
      </c>
      <c r="N757" s="42">
        <v>60</v>
      </c>
      <c r="O757" s="45" t="str">
        <f t="shared" si="158"/>
        <v>Mar</v>
      </c>
      <c r="P757" s="42">
        <f t="shared" si="159"/>
        <v>60</v>
      </c>
      <c r="Q757" s="44">
        <f t="shared" si="160"/>
        <v>-45</v>
      </c>
      <c r="R757" s="45">
        <f t="shared" si="161"/>
        <v>-0.75</v>
      </c>
      <c r="S757" s="44" t="str">
        <f t="shared" si="162"/>
        <v>DEGROWTH</v>
      </c>
      <c r="T757" s="43">
        <v>34</v>
      </c>
      <c r="U757" s="46" t="str">
        <f t="shared" si="163"/>
        <v>Apr</v>
      </c>
      <c r="V757" s="42">
        <v>34</v>
      </c>
      <c r="W757" s="47">
        <f t="shared" si="164"/>
        <v>-19</v>
      </c>
      <c r="X757" s="48">
        <f t="shared" si="165"/>
        <v>-0.55882352941176472</v>
      </c>
      <c r="Y757" s="47" t="str">
        <f t="shared" si="166"/>
        <v>DEGROWTH</v>
      </c>
      <c r="Z757" s="138">
        <v>0</v>
      </c>
      <c r="AA757" s="133"/>
      <c r="AB757" s="133" t="s">
        <v>121</v>
      </c>
      <c r="AC757" s="133" t="s">
        <v>1245</v>
      </c>
      <c r="AD757" s="27">
        <f t="shared" si="167"/>
        <v>0</v>
      </c>
    </row>
    <row r="758" spans="1:30" s="139" customFormat="1" ht="13.8">
      <c r="A758" s="133" t="s">
        <v>1245</v>
      </c>
      <c r="B758" s="141" t="s">
        <v>57</v>
      </c>
      <c r="C758" s="135" t="s">
        <v>2138</v>
      </c>
      <c r="D758" s="135">
        <v>1000000204</v>
      </c>
      <c r="E758" s="136" t="s">
        <v>2139</v>
      </c>
      <c r="F758" s="137">
        <v>43054</v>
      </c>
      <c r="G758" s="40" t="str">
        <f t="shared" si="154"/>
        <v>Targeted Dealer</v>
      </c>
      <c r="H758" s="40"/>
      <c r="I758" s="41">
        <v>240</v>
      </c>
      <c r="J758" s="41">
        <f t="shared" si="155"/>
        <v>224</v>
      </c>
      <c r="K758" s="43">
        <v>298.25</v>
      </c>
      <c r="L758" s="43">
        <f t="shared" si="156"/>
        <v>-58.25</v>
      </c>
      <c r="M758" s="43">
        <f t="shared" si="157"/>
        <v>133.14732142857142</v>
      </c>
      <c r="N758" s="42">
        <v>294</v>
      </c>
      <c r="O758" s="45" t="str">
        <f t="shared" si="158"/>
        <v>Mar</v>
      </c>
      <c r="P758" s="42">
        <f t="shared" si="159"/>
        <v>294</v>
      </c>
      <c r="Q758" s="44">
        <f t="shared" si="160"/>
        <v>4.25</v>
      </c>
      <c r="R758" s="45">
        <f t="shared" si="161"/>
        <v>1.4455782312925214E-2</v>
      </c>
      <c r="S758" s="44" t="str">
        <f t="shared" si="162"/>
        <v>GROWTH</v>
      </c>
      <c r="T758" s="43">
        <v>242.5</v>
      </c>
      <c r="U758" s="46" t="str">
        <f t="shared" si="163"/>
        <v>Apr</v>
      </c>
      <c r="V758" s="42">
        <v>242.5</v>
      </c>
      <c r="W758" s="47">
        <f t="shared" si="164"/>
        <v>55.75</v>
      </c>
      <c r="X758" s="48">
        <f t="shared" si="165"/>
        <v>0.22989690721649492</v>
      </c>
      <c r="Y758" s="47" t="str">
        <f t="shared" si="166"/>
        <v>GROWTH</v>
      </c>
      <c r="Z758" s="138">
        <v>0</v>
      </c>
      <c r="AA758" s="133"/>
      <c r="AB758" s="133" t="s">
        <v>121</v>
      </c>
      <c r="AC758" s="133" t="s">
        <v>1245</v>
      </c>
      <c r="AD758" s="27">
        <f t="shared" si="167"/>
        <v>0</v>
      </c>
    </row>
    <row r="759" spans="1:30" s="139" customFormat="1" ht="13.8">
      <c r="A759" s="133" t="s">
        <v>1245</v>
      </c>
      <c r="B759" s="141" t="s">
        <v>57</v>
      </c>
      <c r="C759" s="135" t="s">
        <v>2140</v>
      </c>
      <c r="D759" s="135">
        <v>1000000211</v>
      </c>
      <c r="E759" s="136" t="s">
        <v>2141</v>
      </c>
      <c r="F759" s="137">
        <v>43263</v>
      </c>
      <c r="G759" s="40" t="str">
        <f t="shared" si="154"/>
        <v>Targeted Dealer</v>
      </c>
      <c r="H759" s="40"/>
      <c r="I759" s="41">
        <v>150</v>
      </c>
      <c r="J759" s="41">
        <f t="shared" si="155"/>
        <v>140</v>
      </c>
      <c r="K759" s="43">
        <v>100</v>
      </c>
      <c r="L759" s="43">
        <f t="shared" si="156"/>
        <v>50</v>
      </c>
      <c r="M759" s="43">
        <f t="shared" si="157"/>
        <v>71.428571428571431</v>
      </c>
      <c r="N759" s="42">
        <v>150</v>
      </c>
      <c r="O759" s="45" t="str">
        <f t="shared" si="158"/>
        <v>Mar</v>
      </c>
      <c r="P759" s="42">
        <f t="shared" si="159"/>
        <v>150</v>
      </c>
      <c r="Q759" s="44">
        <f t="shared" si="160"/>
        <v>-50</v>
      </c>
      <c r="R759" s="45">
        <f t="shared" si="161"/>
        <v>-0.33333333333333337</v>
      </c>
      <c r="S759" s="44" t="str">
        <f t="shared" si="162"/>
        <v>DEGROWTH</v>
      </c>
      <c r="T759" s="43">
        <v>125</v>
      </c>
      <c r="U759" s="46" t="str">
        <f t="shared" si="163"/>
        <v>Apr</v>
      </c>
      <c r="V759" s="42">
        <v>125</v>
      </c>
      <c r="W759" s="47">
        <f t="shared" si="164"/>
        <v>-25</v>
      </c>
      <c r="X759" s="48">
        <f t="shared" si="165"/>
        <v>-0.19999999999999996</v>
      </c>
      <c r="Y759" s="47" t="str">
        <f t="shared" si="166"/>
        <v>DEGROWTH</v>
      </c>
      <c r="Z759" s="138">
        <v>0</v>
      </c>
      <c r="AA759" s="133"/>
      <c r="AB759" s="133" t="s">
        <v>121</v>
      </c>
      <c r="AC759" s="133" t="s">
        <v>1245</v>
      </c>
      <c r="AD759" s="27">
        <f t="shared" si="167"/>
        <v>0</v>
      </c>
    </row>
    <row r="760" spans="1:30" s="139" customFormat="1" ht="13.8">
      <c r="A760" s="133" t="s">
        <v>1245</v>
      </c>
      <c r="B760" s="141" t="s">
        <v>57</v>
      </c>
      <c r="C760" s="135" t="s">
        <v>2142</v>
      </c>
      <c r="D760" s="135">
        <v>1000000223</v>
      </c>
      <c r="E760" s="136" t="s">
        <v>2143</v>
      </c>
      <c r="F760" s="137">
        <v>43379</v>
      </c>
      <c r="G760" s="40" t="str">
        <f t="shared" si="154"/>
        <v>Targeted Dealer</v>
      </c>
      <c r="H760" s="40"/>
      <c r="I760" s="41">
        <v>200</v>
      </c>
      <c r="J760" s="41">
        <f t="shared" si="155"/>
        <v>186.66666666666669</v>
      </c>
      <c r="K760" s="43">
        <v>142.5</v>
      </c>
      <c r="L760" s="43">
        <f t="shared" si="156"/>
        <v>57.5</v>
      </c>
      <c r="M760" s="43">
        <f t="shared" si="157"/>
        <v>76.339285714285708</v>
      </c>
      <c r="N760" s="42">
        <v>207</v>
      </c>
      <c r="O760" s="45" t="str">
        <f t="shared" si="158"/>
        <v>Mar</v>
      </c>
      <c r="P760" s="42">
        <f t="shared" si="159"/>
        <v>207</v>
      </c>
      <c r="Q760" s="44">
        <f t="shared" si="160"/>
        <v>-64.5</v>
      </c>
      <c r="R760" s="45">
        <f t="shared" si="161"/>
        <v>-0.31159420289855078</v>
      </c>
      <c r="S760" s="44" t="str">
        <f t="shared" si="162"/>
        <v>DEGROWTH</v>
      </c>
      <c r="T760" s="43">
        <v>100</v>
      </c>
      <c r="U760" s="46" t="str">
        <f t="shared" si="163"/>
        <v>Apr</v>
      </c>
      <c r="V760" s="42">
        <v>100</v>
      </c>
      <c r="W760" s="47">
        <f t="shared" si="164"/>
        <v>42.5</v>
      </c>
      <c r="X760" s="48">
        <f t="shared" si="165"/>
        <v>0.42500000000000004</v>
      </c>
      <c r="Y760" s="47" t="str">
        <f t="shared" si="166"/>
        <v>GROWTH</v>
      </c>
      <c r="Z760" s="138">
        <v>0</v>
      </c>
      <c r="AA760" s="133"/>
      <c r="AB760" s="133" t="s">
        <v>121</v>
      </c>
      <c r="AC760" s="133" t="s">
        <v>1245</v>
      </c>
      <c r="AD760" s="27">
        <f t="shared" si="167"/>
        <v>0</v>
      </c>
    </row>
    <row r="761" spans="1:30" s="139" customFormat="1" ht="13.8">
      <c r="A761" s="133" t="s">
        <v>1245</v>
      </c>
      <c r="B761" s="141" t="s">
        <v>57</v>
      </c>
      <c r="C761" s="135" t="s">
        <v>2144</v>
      </c>
      <c r="D761" s="135">
        <v>1000000206</v>
      </c>
      <c r="E761" s="136" t="s">
        <v>2145</v>
      </c>
      <c r="F761" s="137">
        <v>43452</v>
      </c>
      <c r="G761" s="40" t="str">
        <f t="shared" si="154"/>
        <v>Targeted Dealer</v>
      </c>
      <c r="H761" s="40"/>
      <c r="I761" s="41">
        <v>140</v>
      </c>
      <c r="J761" s="41">
        <f t="shared" si="155"/>
        <v>130.66666666666669</v>
      </c>
      <c r="K761" s="43">
        <v>150</v>
      </c>
      <c r="L761" s="43">
        <f t="shared" si="156"/>
        <v>-10</v>
      </c>
      <c r="M761" s="43">
        <f t="shared" si="157"/>
        <v>114.79591836734693</v>
      </c>
      <c r="N761" s="42">
        <v>150</v>
      </c>
      <c r="O761" s="45" t="str">
        <f t="shared" si="158"/>
        <v>Mar</v>
      </c>
      <c r="P761" s="42">
        <f t="shared" si="159"/>
        <v>150</v>
      </c>
      <c r="Q761" s="44">
        <f t="shared" si="160"/>
        <v>0</v>
      </c>
      <c r="R761" s="45">
        <f t="shared" si="161"/>
        <v>0</v>
      </c>
      <c r="S761" s="44" t="str">
        <f t="shared" si="162"/>
        <v>GROWTH</v>
      </c>
      <c r="T761" s="43">
        <v>69.5</v>
      </c>
      <c r="U761" s="46" t="str">
        <f t="shared" si="163"/>
        <v>Apr</v>
      </c>
      <c r="V761" s="42">
        <v>69.5</v>
      </c>
      <c r="W761" s="47">
        <f t="shared" si="164"/>
        <v>80.5</v>
      </c>
      <c r="X761" s="48">
        <f t="shared" si="165"/>
        <v>1.1582733812949639</v>
      </c>
      <c r="Y761" s="47" t="str">
        <f t="shared" si="166"/>
        <v>GROWTH</v>
      </c>
      <c r="Z761" s="138">
        <v>0</v>
      </c>
      <c r="AA761" s="133"/>
      <c r="AB761" s="133" t="s">
        <v>121</v>
      </c>
      <c r="AC761" s="133" t="s">
        <v>1245</v>
      </c>
      <c r="AD761" s="27">
        <f t="shared" si="167"/>
        <v>0</v>
      </c>
    </row>
    <row r="762" spans="1:30" s="139" customFormat="1" ht="13.8">
      <c r="A762" s="133" t="s">
        <v>1245</v>
      </c>
      <c r="B762" s="141" t="s">
        <v>57</v>
      </c>
      <c r="C762" s="135" t="s">
        <v>2146</v>
      </c>
      <c r="D762" s="135">
        <v>1000000229</v>
      </c>
      <c r="E762" s="136" t="s">
        <v>2147</v>
      </c>
      <c r="F762" s="137">
        <v>43817</v>
      </c>
      <c r="G762" s="40" t="str">
        <f t="shared" si="154"/>
        <v>Targeted Dealer</v>
      </c>
      <c r="H762" s="40"/>
      <c r="I762" s="41">
        <v>50</v>
      </c>
      <c r="J762" s="41">
        <f t="shared" si="155"/>
        <v>46.666666666666671</v>
      </c>
      <c r="K762" s="43">
        <v>7.5</v>
      </c>
      <c r="L762" s="43">
        <f t="shared" si="156"/>
        <v>42.5</v>
      </c>
      <c r="M762" s="43">
        <f t="shared" si="157"/>
        <v>16.071428571428569</v>
      </c>
      <c r="N762" s="42">
        <v>11</v>
      </c>
      <c r="O762" s="45" t="str">
        <f t="shared" si="158"/>
        <v>Mar</v>
      </c>
      <c r="P762" s="42">
        <f t="shared" si="159"/>
        <v>11</v>
      </c>
      <c r="Q762" s="44">
        <f t="shared" si="160"/>
        <v>-3.5</v>
      </c>
      <c r="R762" s="45">
        <f t="shared" si="161"/>
        <v>-0.31818181818181823</v>
      </c>
      <c r="S762" s="44" t="str">
        <f t="shared" si="162"/>
        <v>DEGROWTH</v>
      </c>
      <c r="T762" s="43">
        <v>36.5</v>
      </c>
      <c r="U762" s="46" t="str">
        <f t="shared" si="163"/>
        <v>Apr</v>
      </c>
      <c r="V762" s="42">
        <v>36.5</v>
      </c>
      <c r="W762" s="47">
        <f t="shared" si="164"/>
        <v>-29</v>
      </c>
      <c r="X762" s="48">
        <f t="shared" si="165"/>
        <v>-0.79452054794520555</v>
      </c>
      <c r="Y762" s="47" t="str">
        <f t="shared" si="166"/>
        <v>DEGROWTH</v>
      </c>
      <c r="Z762" s="138">
        <v>0</v>
      </c>
      <c r="AA762" s="133"/>
      <c r="AB762" s="133" t="s">
        <v>121</v>
      </c>
      <c r="AC762" s="133" t="s">
        <v>1245</v>
      </c>
      <c r="AD762" s="27">
        <f t="shared" si="167"/>
        <v>0</v>
      </c>
    </row>
    <row r="763" spans="1:30" s="139" customFormat="1" ht="13.8">
      <c r="A763" s="133" t="s">
        <v>1245</v>
      </c>
      <c r="B763" s="141" t="s">
        <v>57</v>
      </c>
      <c r="C763" s="135" t="s">
        <v>2148</v>
      </c>
      <c r="D763" s="135">
        <v>1000000214</v>
      </c>
      <c r="E763" s="136" t="s">
        <v>2149</v>
      </c>
      <c r="F763" s="137">
        <v>43992</v>
      </c>
      <c r="G763" s="40" t="str">
        <f t="shared" si="154"/>
        <v>Targeted Dealer</v>
      </c>
      <c r="H763" s="40"/>
      <c r="I763" s="41">
        <v>50</v>
      </c>
      <c r="J763" s="41">
        <f t="shared" si="155"/>
        <v>46.666666666666671</v>
      </c>
      <c r="K763" s="43">
        <v>30</v>
      </c>
      <c r="L763" s="43">
        <f t="shared" si="156"/>
        <v>20</v>
      </c>
      <c r="M763" s="43">
        <f t="shared" si="157"/>
        <v>64.285714285714278</v>
      </c>
      <c r="N763" s="42">
        <v>25</v>
      </c>
      <c r="O763" s="45" t="str">
        <f t="shared" si="158"/>
        <v>Mar</v>
      </c>
      <c r="P763" s="42">
        <f t="shared" si="159"/>
        <v>25</v>
      </c>
      <c r="Q763" s="44">
        <f t="shared" si="160"/>
        <v>5</v>
      </c>
      <c r="R763" s="45">
        <f t="shared" si="161"/>
        <v>0.19999999999999996</v>
      </c>
      <c r="S763" s="44" t="str">
        <f t="shared" si="162"/>
        <v>GROWTH</v>
      </c>
      <c r="T763" s="43">
        <v>14</v>
      </c>
      <c r="U763" s="46" t="str">
        <f t="shared" si="163"/>
        <v>Apr</v>
      </c>
      <c r="V763" s="42">
        <v>14</v>
      </c>
      <c r="W763" s="47">
        <f t="shared" si="164"/>
        <v>16</v>
      </c>
      <c r="X763" s="48">
        <f t="shared" si="165"/>
        <v>1.1428571428571428</v>
      </c>
      <c r="Y763" s="47" t="str">
        <f t="shared" si="166"/>
        <v>GROWTH</v>
      </c>
      <c r="Z763" s="138">
        <v>0</v>
      </c>
      <c r="AA763" s="133"/>
      <c r="AB763" s="133" t="s">
        <v>121</v>
      </c>
      <c r="AC763" s="133" t="s">
        <v>1245</v>
      </c>
      <c r="AD763" s="27">
        <f t="shared" si="167"/>
        <v>0</v>
      </c>
    </row>
    <row r="764" spans="1:30" s="139" customFormat="1" ht="13.8">
      <c r="A764" s="133" t="s">
        <v>1245</v>
      </c>
      <c r="B764" s="141" t="s">
        <v>57</v>
      </c>
      <c r="C764" s="135" t="s">
        <v>2150</v>
      </c>
      <c r="D764" s="135">
        <v>1000000205</v>
      </c>
      <c r="E764" s="136" t="s">
        <v>2151</v>
      </c>
      <c r="F764" s="137">
        <v>44068</v>
      </c>
      <c r="G764" s="40" t="str">
        <f t="shared" si="154"/>
        <v>Targeted Dealer</v>
      </c>
      <c r="H764" s="40"/>
      <c r="I764" s="41">
        <v>50</v>
      </c>
      <c r="J764" s="41">
        <f t="shared" si="155"/>
        <v>46.666666666666671</v>
      </c>
      <c r="K764" s="43">
        <v>15</v>
      </c>
      <c r="L764" s="43">
        <f t="shared" si="156"/>
        <v>35</v>
      </c>
      <c r="M764" s="43">
        <f t="shared" si="157"/>
        <v>32.142857142857139</v>
      </c>
      <c r="N764" s="42">
        <v>15</v>
      </c>
      <c r="O764" s="45" t="str">
        <f t="shared" si="158"/>
        <v>Mar</v>
      </c>
      <c r="P764" s="42">
        <f t="shared" si="159"/>
        <v>15</v>
      </c>
      <c r="Q764" s="44">
        <f t="shared" si="160"/>
        <v>0</v>
      </c>
      <c r="R764" s="45">
        <f t="shared" si="161"/>
        <v>0</v>
      </c>
      <c r="S764" s="44" t="str">
        <f t="shared" si="162"/>
        <v>GROWTH</v>
      </c>
      <c r="T764" s="43">
        <v>50</v>
      </c>
      <c r="U764" s="46" t="str">
        <f t="shared" si="163"/>
        <v>Apr</v>
      </c>
      <c r="V764" s="42">
        <v>50</v>
      </c>
      <c r="W764" s="47">
        <f t="shared" si="164"/>
        <v>-35</v>
      </c>
      <c r="X764" s="48">
        <f t="shared" si="165"/>
        <v>-0.7</v>
      </c>
      <c r="Y764" s="47" t="str">
        <f t="shared" si="166"/>
        <v>DEGROWTH</v>
      </c>
      <c r="Z764" s="138">
        <v>0</v>
      </c>
      <c r="AA764" s="133"/>
      <c r="AB764" s="133" t="s">
        <v>121</v>
      </c>
      <c r="AC764" s="133" t="s">
        <v>1245</v>
      </c>
      <c r="AD764" s="27">
        <f t="shared" si="167"/>
        <v>0</v>
      </c>
    </row>
    <row r="765" spans="1:30" s="139" customFormat="1" ht="13.8">
      <c r="A765" s="133" t="s">
        <v>1245</v>
      </c>
      <c r="B765" s="141" t="s">
        <v>57</v>
      </c>
      <c r="C765" s="135" t="s">
        <v>2152</v>
      </c>
      <c r="D765" s="135">
        <v>1000000215</v>
      </c>
      <c r="E765" s="136" t="s">
        <v>2153</v>
      </c>
      <c r="F765" s="137">
        <v>44145</v>
      </c>
      <c r="G765" s="40" t="str">
        <f t="shared" si="154"/>
        <v>Targeted Dealer</v>
      </c>
      <c r="H765" s="40"/>
      <c r="I765" s="41">
        <v>90</v>
      </c>
      <c r="J765" s="41">
        <f t="shared" si="155"/>
        <v>84</v>
      </c>
      <c r="K765" s="43">
        <v>60</v>
      </c>
      <c r="L765" s="43">
        <f t="shared" si="156"/>
        <v>30</v>
      </c>
      <c r="M765" s="43">
        <f t="shared" si="157"/>
        <v>71.428571428571431</v>
      </c>
      <c r="N765" s="42">
        <v>122</v>
      </c>
      <c r="O765" s="45" t="str">
        <f t="shared" si="158"/>
        <v>Mar</v>
      </c>
      <c r="P765" s="42">
        <f t="shared" si="159"/>
        <v>122</v>
      </c>
      <c r="Q765" s="44">
        <f t="shared" si="160"/>
        <v>-62</v>
      </c>
      <c r="R765" s="45">
        <f t="shared" si="161"/>
        <v>-0.50819672131147542</v>
      </c>
      <c r="S765" s="44" t="str">
        <f t="shared" si="162"/>
        <v>DEGROWTH</v>
      </c>
      <c r="T765" s="43">
        <v>135</v>
      </c>
      <c r="U765" s="46" t="str">
        <f t="shared" si="163"/>
        <v>Apr</v>
      </c>
      <c r="V765" s="42">
        <v>135</v>
      </c>
      <c r="W765" s="47">
        <f t="shared" si="164"/>
        <v>-75</v>
      </c>
      <c r="X765" s="48">
        <f t="shared" si="165"/>
        <v>-0.55555555555555558</v>
      </c>
      <c r="Y765" s="47" t="str">
        <f t="shared" si="166"/>
        <v>DEGROWTH</v>
      </c>
      <c r="Z765" s="138">
        <v>0</v>
      </c>
      <c r="AA765" s="133"/>
      <c r="AB765" s="133" t="s">
        <v>121</v>
      </c>
      <c r="AC765" s="133" t="s">
        <v>1245</v>
      </c>
      <c r="AD765" s="27">
        <f t="shared" si="167"/>
        <v>0</v>
      </c>
    </row>
    <row r="766" spans="1:30" s="139" customFormat="1" ht="13.8">
      <c r="A766" s="133" t="s">
        <v>1245</v>
      </c>
      <c r="B766" s="141" t="s">
        <v>57</v>
      </c>
      <c r="C766" s="135" t="s">
        <v>2154</v>
      </c>
      <c r="D766" s="135">
        <v>1000000226</v>
      </c>
      <c r="E766" s="136" t="s">
        <v>2155</v>
      </c>
      <c r="F766" s="137">
        <v>44179</v>
      </c>
      <c r="G766" s="40" t="str">
        <f t="shared" si="154"/>
        <v>Targeted Dealer</v>
      </c>
      <c r="H766" s="40"/>
      <c r="I766" s="41">
        <v>75</v>
      </c>
      <c r="J766" s="41">
        <f t="shared" si="155"/>
        <v>70</v>
      </c>
      <c r="K766" s="43">
        <v>88.2</v>
      </c>
      <c r="L766" s="43">
        <f t="shared" si="156"/>
        <v>-13.200000000000003</v>
      </c>
      <c r="M766" s="43">
        <f t="shared" si="157"/>
        <v>126.00000000000001</v>
      </c>
      <c r="N766" s="42">
        <v>125</v>
      </c>
      <c r="O766" s="45" t="str">
        <f t="shared" si="158"/>
        <v>Mar</v>
      </c>
      <c r="P766" s="42">
        <f t="shared" si="159"/>
        <v>125</v>
      </c>
      <c r="Q766" s="44">
        <f t="shared" si="160"/>
        <v>-36.799999999999997</v>
      </c>
      <c r="R766" s="45">
        <f t="shared" si="161"/>
        <v>-0.2944</v>
      </c>
      <c r="S766" s="44" t="str">
        <f t="shared" si="162"/>
        <v>DEGROWTH</v>
      </c>
      <c r="T766" s="43">
        <v>100</v>
      </c>
      <c r="U766" s="46" t="str">
        <f t="shared" si="163"/>
        <v>Apr</v>
      </c>
      <c r="V766" s="42">
        <v>100</v>
      </c>
      <c r="W766" s="47">
        <f t="shared" si="164"/>
        <v>-11.799999999999997</v>
      </c>
      <c r="X766" s="48">
        <f t="shared" si="165"/>
        <v>-0.11799999999999999</v>
      </c>
      <c r="Y766" s="47" t="str">
        <f t="shared" si="166"/>
        <v>DEGROWTH</v>
      </c>
      <c r="Z766" s="138">
        <v>0</v>
      </c>
      <c r="AA766" s="133"/>
      <c r="AB766" s="133" t="s">
        <v>121</v>
      </c>
      <c r="AC766" s="133" t="s">
        <v>1245</v>
      </c>
      <c r="AD766" s="27">
        <f t="shared" si="167"/>
        <v>0</v>
      </c>
    </row>
    <row r="767" spans="1:30" s="139" customFormat="1" ht="13.8">
      <c r="A767" s="133" t="s">
        <v>1245</v>
      </c>
      <c r="B767" s="141" t="s">
        <v>57</v>
      </c>
      <c r="C767" s="135" t="s">
        <v>2156</v>
      </c>
      <c r="D767" s="135">
        <v>1000000225</v>
      </c>
      <c r="E767" s="136" t="s">
        <v>2157</v>
      </c>
      <c r="F767" s="137">
        <v>44335</v>
      </c>
      <c r="G767" s="40" t="str">
        <f t="shared" si="154"/>
        <v>Targeted Dealer</v>
      </c>
      <c r="H767" s="40"/>
      <c r="I767" s="41">
        <v>60</v>
      </c>
      <c r="J767" s="41">
        <f t="shared" si="155"/>
        <v>56</v>
      </c>
      <c r="K767" s="43">
        <v>15</v>
      </c>
      <c r="L767" s="43">
        <f t="shared" si="156"/>
        <v>45</v>
      </c>
      <c r="M767" s="43">
        <f t="shared" si="157"/>
        <v>26.785714285714285</v>
      </c>
      <c r="N767" s="42">
        <v>15</v>
      </c>
      <c r="O767" s="45" t="str">
        <f t="shared" si="158"/>
        <v>Mar</v>
      </c>
      <c r="P767" s="42">
        <f t="shared" si="159"/>
        <v>15</v>
      </c>
      <c r="Q767" s="44">
        <f t="shared" si="160"/>
        <v>0</v>
      </c>
      <c r="R767" s="45">
        <f t="shared" si="161"/>
        <v>0</v>
      </c>
      <c r="S767" s="44" t="str">
        <f t="shared" si="162"/>
        <v>GROWTH</v>
      </c>
      <c r="T767" s="43">
        <v>67.5</v>
      </c>
      <c r="U767" s="46" t="str">
        <f t="shared" si="163"/>
        <v>Apr</v>
      </c>
      <c r="V767" s="42">
        <v>67.5</v>
      </c>
      <c r="W767" s="47">
        <f t="shared" si="164"/>
        <v>-52.5</v>
      </c>
      <c r="X767" s="48">
        <f t="shared" si="165"/>
        <v>-0.77777777777777779</v>
      </c>
      <c r="Y767" s="47" t="str">
        <f t="shared" si="166"/>
        <v>DEGROWTH</v>
      </c>
      <c r="Z767" s="138">
        <v>0</v>
      </c>
      <c r="AA767" s="133"/>
      <c r="AB767" s="133" t="s">
        <v>121</v>
      </c>
      <c r="AC767" s="133" t="s">
        <v>1245</v>
      </c>
      <c r="AD767" s="27">
        <f t="shared" si="167"/>
        <v>0</v>
      </c>
    </row>
    <row r="768" spans="1:30" s="139" customFormat="1" ht="13.8">
      <c r="A768" s="133" t="s">
        <v>1245</v>
      </c>
      <c r="B768" s="141" t="s">
        <v>57</v>
      </c>
      <c r="C768" s="135" t="s">
        <v>2158</v>
      </c>
      <c r="D768" s="135">
        <v>1000002612</v>
      </c>
      <c r="E768" s="136" t="s">
        <v>2159</v>
      </c>
      <c r="F768" s="137">
        <v>44623</v>
      </c>
      <c r="G768" s="40" t="str">
        <f t="shared" ref="G768:G831" si="168">IF(I768&gt;0,"Targeted Dealer","-")</f>
        <v>Targeted Dealer</v>
      </c>
      <c r="H768" s="40"/>
      <c r="I768" s="41">
        <v>175</v>
      </c>
      <c r="J768" s="41">
        <f t="shared" ref="J768:J831" si="169">I768/$J$1*($J$1-$E$1)</f>
        <v>163.33333333333331</v>
      </c>
      <c r="K768" s="43">
        <v>125</v>
      </c>
      <c r="L768" s="43">
        <f t="shared" si="156"/>
        <v>50</v>
      </c>
      <c r="M768" s="43">
        <f t="shared" si="157"/>
        <v>76.530612244897966</v>
      </c>
      <c r="N768" s="42">
        <v>124</v>
      </c>
      <c r="O768" s="45" t="str">
        <f t="shared" si="158"/>
        <v>Mar</v>
      </c>
      <c r="P768" s="42">
        <f t="shared" si="159"/>
        <v>124</v>
      </c>
      <c r="Q768" s="44">
        <f t="shared" si="160"/>
        <v>1</v>
      </c>
      <c r="R768" s="45">
        <f t="shared" si="161"/>
        <v>8.0645161290322509E-3</v>
      </c>
      <c r="S768" s="44" t="str">
        <f t="shared" si="162"/>
        <v>GROWTH</v>
      </c>
      <c r="T768" s="43">
        <v>80</v>
      </c>
      <c r="U768" s="46" t="str">
        <f t="shared" si="163"/>
        <v>Apr</v>
      </c>
      <c r="V768" s="42">
        <v>80</v>
      </c>
      <c r="W768" s="47">
        <f t="shared" si="164"/>
        <v>45</v>
      </c>
      <c r="X768" s="48">
        <f t="shared" si="165"/>
        <v>0.5625</v>
      </c>
      <c r="Y768" s="47" t="str">
        <f t="shared" si="166"/>
        <v>GROWTH</v>
      </c>
      <c r="Z768" s="138">
        <v>0</v>
      </c>
      <c r="AA768" s="133"/>
      <c r="AB768" s="133" t="s">
        <v>121</v>
      </c>
      <c r="AC768" s="133" t="s">
        <v>1245</v>
      </c>
      <c r="AD768" s="27">
        <f t="shared" si="167"/>
        <v>0</v>
      </c>
    </row>
    <row r="769" spans="1:30" s="139" customFormat="1" ht="13.8">
      <c r="A769" s="133" t="s">
        <v>1245</v>
      </c>
      <c r="B769" s="141" t="s">
        <v>57</v>
      </c>
      <c r="C769" s="135" t="s">
        <v>2160</v>
      </c>
      <c r="D769" s="135">
        <v>1000002751</v>
      </c>
      <c r="E769" s="136" t="s">
        <v>2161</v>
      </c>
      <c r="F769" s="137">
        <v>44700</v>
      </c>
      <c r="G769" s="40" t="str">
        <f t="shared" si="168"/>
        <v>Targeted Dealer</v>
      </c>
      <c r="H769" s="40"/>
      <c r="I769" s="41">
        <v>75</v>
      </c>
      <c r="J769" s="41">
        <f t="shared" si="169"/>
        <v>70</v>
      </c>
      <c r="K769" s="43">
        <v>40</v>
      </c>
      <c r="L769" s="43">
        <f t="shared" ref="L769:L832" si="170">I769-K769</f>
        <v>35</v>
      </c>
      <c r="M769" s="43">
        <f t="shared" ref="M769:M832" si="171">IFERROR((K769/J769%),"-")</f>
        <v>57.142857142857146</v>
      </c>
      <c r="N769" s="42">
        <v>75</v>
      </c>
      <c r="O769" s="45" t="str">
        <f t="shared" ref="O769:O832" si="172">IF(F769&lt;=$P$2,"Mar","")</f>
        <v>Mar</v>
      </c>
      <c r="P769" s="42">
        <f t="shared" ref="P769:P832" si="173">N769</f>
        <v>75</v>
      </c>
      <c r="Q769" s="44">
        <f t="shared" ref="Q769:Q832" si="174">K769-P769</f>
        <v>-35</v>
      </c>
      <c r="R769" s="45">
        <f t="shared" ref="R769:R832" si="175">IFERROR(IF(O769="Mar",(K769/P769-1))," ")</f>
        <v>-0.46666666666666667</v>
      </c>
      <c r="S769" s="44" t="str">
        <f t="shared" ref="S769:S832" si="176">IF(N769&gt;0,IF(O769="","-",IF(R769&lt;0%,"DEGROWTH","GROWTH")))</f>
        <v>DEGROWTH</v>
      </c>
      <c r="T769" s="43">
        <v>50</v>
      </c>
      <c r="U769" s="46" t="str">
        <f t="shared" ref="U769:U832" si="177">IF(F769&lt;=$V$2,"Apr","")</f>
        <v>Apr</v>
      </c>
      <c r="V769" s="42">
        <v>50</v>
      </c>
      <c r="W769" s="47">
        <f t="shared" ref="W769:W832" si="178">K769-V769</f>
        <v>-10</v>
      </c>
      <c r="X769" s="48">
        <f t="shared" ref="X769:X832" si="179">IFERROR(IF(U769="Apr",(K769/V769-1)),0)</f>
        <v>-0.19999999999999996</v>
      </c>
      <c r="Y769" s="47" t="str">
        <f t="shared" ref="Y769:Y832" si="180">IF(T769&gt;0,IF(U769="","-",IF(X769&lt;0%,"DEGROWTH","GROWTH")))</f>
        <v>DEGROWTH</v>
      </c>
      <c r="Z769" s="138">
        <v>0</v>
      </c>
      <c r="AA769" s="133"/>
      <c r="AB769" s="133" t="s">
        <v>121</v>
      </c>
      <c r="AC769" s="133" t="s">
        <v>1245</v>
      </c>
      <c r="AD769" s="27">
        <f t="shared" si="167"/>
        <v>0</v>
      </c>
    </row>
    <row r="770" spans="1:30" s="139" customFormat="1" ht="13.8">
      <c r="A770" s="133" t="s">
        <v>1245</v>
      </c>
      <c r="B770" s="141" t="s">
        <v>57</v>
      </c>
      <c r="C770" s="135" t="s">
        <v>2162</v>
      </c>
      <c r="D770" s="135">
        <v>1000002837</v>
      </c>
      <c r="E770" s="136" t="s">
        <v>2163</v>
      </c>
      <c r="F770" s="137">
        <v>44760</v>
      </c>
      <c r="G770" s="40" t="str">
        <f t="shared" si="168"/>
        <v>Targeted Dealer</v>
      </c>
      <c r="H770" s="40"/>
      <c r="I770" s="41">
        <v>150</v>
      </c>
      <c r="J770" s="41">
        <f t="shared" si="169"/>
        <v>140</v>
      </c>
      <c r="K770" s="43">
        <v>80</v>
      </c>
      <c r="L770" s="43">
        <f t="shared" si="170"/>
        <v>70</v>
      </c>
      <c r="M770" s="43">
        <f t="shared" si="171"/>
        <v>57.142857142857146</v>
      </c>
      <c r="N770" s="42">
        <v>131.5</v>
      </c>
      <c r="O770" s="45" t="str">
        <f t="shared" si="172"/>
        <v>Mar</v>
      </c>
      <c r="P770" s="42">
        <f t="shared" si="173"/>
        <v>131.5</v>
      </c>
      <c r="Q770" s="44">
        <f t="shared" si="174"/>
        <v>-51.5</v>
      </c>
      <c r="R770" s="45">
        <f t="shared" si="175"/>
        <v>-0.39163498098859317</v>
      </c>
      <c r="S770" s="44" t="str">
        <f t="shared" si="176"/>
        <v>DEGROWTH</v>
      </c>
      <c r="T770" s="43">
        <v>225</v>
      </c>
      <c r="U770" s="46" t="str">
        <f t="shared" si="177"/>
        <v>Apr</v>
      </c>
      <c r="V770" s="42">
        <v>225</v>
      </c>
      <c r="W770" s="47">
        <f t="shared" si="178"/>
        <v>-145</v>
      </c>
      <c r="X770" s="48">
        <f t="shared" si="179"/>
        <v>-0.64444444444444438</v>
      </c>
      <c r="Y770" s="47" t="str">
        <f t="shared" si="180"/>
        <v>DEGROWTH</v>
      </c>
      <c r="Z770" s="138">
        <v>0</v>
      </c>
      <c r="AA770" s="133"/>
      <c r="AB770" s="133" t="s">
        <v>121</v>
      </c>
      <c r="AC770" s="133" t="s">
        <v>1245</v>
      </c>
      <c r="AD770" s="27">
        <f t="shared" si="167"/>
        <v>0</v>
      </c>
    </row>
    <row r="771" spans="1:30" s="139" customFormat="1" ht="13.8">
      <c r="A771" s="133" t="s">
        <v>1245</v>
      </c>
      <c r="B771" s="141" t="s">
        <v>57</v>
      </c>
      <c r="C771" s="135" t="s">
        <v>2166</v>
      </c>
      <c r="D771" s="135">
        <v>1000002903</v>
      </c>
      <c r="E771" s="136" t="s">
        <v>2167</v>
      </c>
      <c r="F771" s="137">
        <v>44799</v>
      </c>
      <c r="G771" s="40" t="str">
        <f t="shared" si="168"/>
        <v>Targeted Dealer</v>
      </c>
      <c r="H771" s="40"/>
      <c r="I771" s="41">
        <v>120</v>
      </c>
      <c r="J771" s="41">
        <f t="shared" si="169"/>
        <v>112</v>
      </c>
      <c r="K771" s="43">
        <v>105</v>
      </c>
      <c r="L771" s="43">
        <f t="shared" si="170"/>
        <v>15</v>
      </c>
      <c r="M771" s="43">
        <f t="shared" si="171"/>
        <v>93.749999999999986</v>
      </c>
      <c r="N771" s="42">
        <v>160</v>
      </c>
      <c r="O771" s="45" t="str">
        <f t="shared" si="172"/>
        <v>Mar</v>
      </c>
      <c r="P771" s="42">
        <f t="shared" si="173"/>
        <v>160</v>
      </c>
      <c r="Q771" s="44">
        <f t="shared" si="174"/>
        <v>-55</v>
      </c>
      <c r="R771" s="45">
        <f t="shared" si="175"/>
        <v>-0.34375</v>
      </c>
      <c r="S771" s="44" t="str">
        <f t="shared" si="176"/>
        <v>DEGROWTH</v>
      </c>
      <c r="T771" s="43">
        <v>142</v>
      </c>
      <c r="U771" s="46" t="str">
        <f t="shared" si="177"/>
        <v>Apr</v>
      </c>
      <c r="V771" s="42">
        <v>142</v>
      </c>
      <c r="W771" s="47">
        <f t="shared" si="178"/>
        <v>-37</v>
      </c>
      <c r="X771" s="48">
        <f t="shared" si="179"/>
        <v>-0.26056338028169013</v>
      </c>
      <c r="Y771" s="47" t="str">
        <f t="shared" si="180"/>
        <v>DEGROWTH</v>
      </c>
      <c r="Z771" s="138">
        <v>0</v>
      </c>
      <c r="AA771" s="133"/>
      <c r="AB771" s="133" t="s">
        <v>121</v>
      </c>
      <c r="AC771" s="133" t="s">
        <v>1245</v>
      </c>
      <c r="AD771" s="27">
        <f t="shared" si="167"/>
        <v>0</v>
      </c>
    </row>
    <row r="772" spans="1:30" s="139" customFormat="1" ht="13.8">
      <c r="A772" s="133" t="s">
        <v>1245</v>
      </c>
      <c r="B772" s="141" t="s">
        <v>57</v>
      </c>
      <c r="C772" s="135" t="s">
        <v>2168</v>
      </c>
      <c r="D772" s="135">
        <v>1000003120</v>
      </c>
      <c r="E772" s="136" t="s">
        <v>2169</v>
      </c>
      <c r="F772" s="137">
        <v>44895</v>
      </c>
      <c r="G772" s="40" t="str">
        <f t="shared" si="168"/>
        <v>Targeted Dealer</v>
      </c>
      <c r="H772" s="40"/>
      <c r="I772" s="41">
        <v>80</v>
      </c>
      <c r="J772" s="41">
        <f t="shared" si="169"/>
        <v>74.666666666666657</v>
      </c>
      <c r="K772" s="43">
        <v>109</v>
      </c>
      <c r="L772" s="43">
        <f t="shared" si="170"/>
        <v>-29</v>
      </c>
      <c r="M772" s="43">
        <f t="shared" si="171"/>
        <v>145.98214285714286</v>
      </c>
      <c r="N772" s="42">
        <v>69.5</v>
      </c>
      <c r="O772" s="45" t="str">
        <f t="shared" si="172"/>
        <v>Mar</v>
      </c>
      <c r="P772" s="42">
        <f t="shared" si="173"/>
        <v>69.5</v>
      </c>
      <c r="Q772" s="44">
        <f t="shared" si="174"/>
        <v>39.5</v>
      </c>
      <c r="R772" s="45">
        <f t="shared" si="175"/>
        <v>0.56834532374100721</v>
      </c>
      <c r="S772" s="44" t="str">
        <f t="shared" si="176"/>
        <v>GROWTH</v>
      </c>
      <c r="T772" s="43">
        <v>67.5</v>
      </c>
      <c r="U772" s="46" t="str">
        <f t="shared" si="177"/>
        <v>Apr</v>
      </c>
      <c r="V772" s="42">
        <v>67.5</v>
      </c>
      <c r="W772" s="47">
        <f t="shared" si="178"/>
        <v>41.5</v>
      </c>
      <c r="X772" s="48">
        <f t="shared" si="179"/>
        <v>0.61481481481481493</v>
      </c>
      <c r="Y772" s="47" t="str">
        <f t="shared" si="180"/>
        <v>GROWTH</v>
      </c>
      <c r="Z772" s="138">
        <v>0</v>
      </c>
      <c r="AA772" s="133"/>
      <c r="AB772" s="133" t="s">
        <v>121</v>
      </c>
      <c r="AC772" s="133" t="s">
        <v>1245</v>
      </c>
      <c r="AD772" s="27">
        <f t="shared" ref="AD772:AD835" si="181">IF(K772=0,1,0)</f>
        <v>0</v>
      </c>
    </row>
    <row r="773" spans="1:30" s="139" customFormat="1" ht="13.8">
      <c r="A773" s="133" t="s">
        <v>1245</v>
      </c>
      <c r="B773" s="141" t="s">
        <v>57</v>
      </c>
      <c r="C773" s="135" t="s">
        <v>2170</v>
      </c>
      <c r="D773" s="135">
        <v>1000003125</v>
      </c>
      <c r="E773" s="136" t="s">
        <v>2171</v>
      </c>
      <c r="F773" s="137">
        <v>44907</v>
      </c>
      <c r="G773" s="40" t="str">
        <f t="shared" si="168"/>
        <v>Targeted Dealer</v>
      </c>
      <c r="H773" s="40"/>
      <c r="I773" s="41">
        <v>25</v>
      </c>
      <c r="J773" s="41">
        <f t="shared" si="169"/>
        <v>23.333333333333336</v>
      </c>
      <c r="K773" s="43">
        <v>0</v>
      </c>
      <c r="L773" s="43">
        <f t="shared" si="170"/>
        <v>25</v>
      </c>
      <c r="M773" s="43">
        <f t="shared" si="171"/>
        <v>0</v>
      </c>
      <c r="N773" s="42">
        <v>25</v>
      </c>
      <c r="O773" s="45" t="str">
        <f t="shared" si="172"/>
        <v>Mar</v>
      </c>
      <c r="P773" s="42">
        <f t="shared" si="173"/>
        <v>25</v>
      </c>
      <c r="Q773" s="44">
        <f t="shared" si="174"/>
        <v>-25</v>
      </c>
      <c r="R773" s="45">
        <f t="shared" si="175"/>
        <v>-1</v>
      </c>
      <c r="S773" s="44" t="str">
        <f t="shared" si="176"/>
        <v>DEGROWTH</v>
      </c>
      <c r="T773" s="43">
        <v>0</v>
      </c>
      <c r="U773" s="46" t="str">
        <f t="shared" si="177"/>
        <v>Apr</v>
      </c>
      <c r="V773" s="42">
        <v>0</v>
      </c>
      <c r="W773" s="47">
        <f t="shared" si="178"/>
        <v>0</v>
      </c>
      <c r="X773" s="48">
        <f t="shared" si="179"/>
        <v>0</v>
      </c>
      <c r="Y773" s="47" t="b">
        <f t="shared" si="180"/>
        <v>0</v>
      </c>
      <c r="Z773" s="138">
        <v>0</v>
      </c>
      <c r="AA773" s="133"/>
      <c r="AB773" s="133" t="s">
        <v>121</v>
      </c>
      <c r="AC773" s="133" t="s">
        <v>1245</v>
      </c>
      <c r="AD773" s="27">
        <f t="shared" si="181"/>
        <v>1</v>
      </c>
    </row>
    <row r="774" spans="1:30" s="139" customFormat="1" ht="13.8">
      <c r="A774" s="133" t="s">
        <v>1245</v>
      </c>
      <c r="B774" s="141" t="s">
        <v>57</v>
      </c>
      <c r="C774" s="135" t="s">
        <v>2174</v>
      </c>
      <c r="D774" s="135">
        <v>1000003768</v>
      </c>
      <c r="E774" s="136" t="s">
        <v>2175</v>
      </c>
      <c r="F774" s="137">
        <v>45259</v>
      </c>
      <c r="G774" s="40" t="str">
        <f t="shared" si="168"/>
        <v>Targeted Dealer</v>
      </c>
      <c r="H774" s="40"/>
      <c r="I774" s="41">
        <v>50</v>
      </c>
      <c r="J774" s="41">
        <f t="shared" si="169"/>
        <v>46.666666666666671</v>
      </c>
      <c r="K774" s="43">
        <v>25</v>
      </c>
      <c r="L774" s="43">
        <f t="shared" si="170"/>
        <v>25</v>
      </c>
      <c r="M774" s="43">
        <f t="shared" si="171"/>
        <v>53.571428571428562</v>
      </c>
      <c r="N774" s="42">
        <v>86</v>
      </c>
      <c r="O774" s="45" t="str">
        <f t="shared" si="172"/>
        <v>Mar</v>
      </c>
      <c r="P774" s="42">
        <f t="shared" si="173"/>
        <v>86</v>
      </c>
      <c r="Q774" s="44">
        <f t="shared" si="174"/>
        <v>-61</v>
      </c>
      <c r="R774" s="45">
        <f t="shared" si="175"/>
        <v>-0.70930232558139528</v>
      </c>
      <c r="S774" s="44" t="str">
        <f t="shared" si="176"/>
        <v>DEGROWTH</v>
      </c>
      <c r="T774" s="43">
        <v>50</v>
      </c>
      <c r="U774" s="46" t="str">
        <f t="shared" si="177"/>
        <v>Apr</v>
      </c>
      <c r="V774" s="42">
        <v>50</v>
      </c>
      <c r="W774" s="47">
        <f t="shared" si="178"/>
        <v>-25</v>
      </c>
      <c r="X774" s="48">
        <f t="shared" si="179"/>
        <v>-0.5</v>
      </c>
      <c r="Y774" s="47" t="str">
        <f t="shared" si="180"/>
        <v>DEGROWTH</v>
      </c>
      <c r="Z774" s="138">
        <v>0</v>
      </c>
      <c r="AA774" s="133"/>
      <c r="AB774" s="133" t="s">
        <v>121</v>
      </c>
      <c r="AC774" s="133" t="s">
        <v>1245</v>
      </c>
      <c r="AD774" s="27">
        <f t="shared" si="181"/>
        <v>0</v>
      </c>
    </row>
    <row r="775" spans="1:30" s="139" customFormat="1" ht="13.8">
      <c r="A775" s="133" t="s">
        <v>1245</v>
      </c>
      <c r="B775" s="141" t="s">
        <v>57</v>
      </c>
      <c r="C775" s="141" t="s">
        <v>2176</v>
      </c>
      <c r="D775" s="141">
        <v>1000003803</v>
      </c>
      <c r="E775" s="141" t="s">
        <v>2177</v>
      </c>
      <c r="F775" s="137">
        <v>45283</v>
      </c>
      <c r="G775" s="40" t="str">
        <f t="shared" si="168"/>
        <v>Targeted Dealer</v>
      </c>
      <c r="H775" s="40"/>
      <c r="I775" s="41">
        <v>80</v>
      </c>
      <c r="J775" s="41">
        <f t="shared" si="169"/>
        <v>74.666666666666657</v>
      </c>
      <c r="K775" s="43">
        <v>50</v>
      </c>
      <c r="L775" s="43">
        <f t="shared" si="170"/>
        <v>30</v>
      </c>
      <c r="M775" s="43">
        <f t="shared" si="171"/>
        <v>66.964285714285722</v>
      </c>
      <c r="N775" s="42">
        <v>50</v>
      </c>
      <c r="O775" s="45" t="str">
        <f t="shared" si="172"/>
        <v>Mar</v>
      </c>
      <c r="P775" s="42">
        <f t="shared" si="173"/>
        <v>50</v>
      </c>
      <c r="Q775" s="44">
        <f t="shared" si="174"/>
        <v>0</v>
      </c>
      <c r="R775" s="45">
        <f t="shared" si="175"/>
        <v>0</v>
      </c>
      <c r="S775" s="44" t="str">
        <f t="shared" si="176"/>
        <v>GROWTH</v>
      </c>
      <c r="T775" s="43">
        <v>28</v>
      </c>
      <c r="U775" s="46" t="str">
        <f t="shared" si="177"/>
        <v>Apr</v>
      </c>
      <c r="V775" s="42">
        <v>28</v>
      </c>
      <c r="W775" s="47">
        <f t="shared" si="178"/>
        <v>22</v>
      </c>
      <c r="X775" s="48">
        <f t="shared" si="179"/>
        <v>0.78571428571428581</v>
      </c>
      <c r="Y775" s="47" t="str">
        <f t="shared" si="180"/>
        <v>GROWTH</v>
      </c>
      <c r="Z775" s="138">
        <v>0</v>
      </c>
      <c r="AA775" s="133"/>
      <c r="AB775" s="133" t="s">
        <v>121</v>
      </c>
      <c r="AC775" s="133" t="s">
        <v>1245</v>
      </c>
      <c r="AD775" s="27">
        <f t="shared" si="181"/>
        <v>0</v>
      </c>
    </row>
    <row r="776" spans="1:30" s="139" customFormat="1" ht="13.8">
      <c r="A776" s="138" t="s">
        <v>1245</v>
      </c>
      <c r="B776" s="144" t="s">
        <v>57</v>
      </c>
      <c r="C776" s="144" t="s">
        <v>2178</v>
      </c>
      <c r="D776" s="144">
        <v>1000004026</v>
      </c>
      <c r="E776" s="144" t="s">
        <v>2179</v>
      </c>
      <c r="F776" s="137">
        <v>45473</v>
      </c>
      <c r="G776" s="40" t="str">
        <f t="shared" si="168"/>
        <v>Targeted Dealer</v>
      </c>
      <c r="H776" s="40"/>
      <c r="I776" s="41">
        <v>40</v>
      </c>
      <c r="J776" s="41">
        <f t="shared" si="169"/>
        <v>37.333333333333329</v>
      </c>
      <c r="K776" s="43">
        <v>0</v>
      </c>
      <c r="L776" s="43">
        <f t="shared" si="170"/>
        <v>40</v>
      </c>
      <c r="M776" s="43">
        <f t="shared" si="171"/>
        <v>0</v>
      </c>
      <c r="N776" s="42">
        <v>15</v>
      </c>
      <c r="O776" s="45" t="str">
        <f t="shared" si="172"/>
        <v>Mar</v>
      </c>
      <c r="P776" s="42">
        <f t="shared" si="173"/>
        <v>15</v>
      </c>
      <c r="Q776" s="44">
        <f t="shared" si="174"/>
        <v>-15</v>
      </c>
      <c r="R776" s="45">
        <f t="shared" si="175"/>
        <v>-1</v>
      </c>
      <c r="S776" s="44" t="str">
        <f t="shared" si="176"/>
        <v>DEGROWTH</v>
      </c>
      <c r="T776" s="43">
        <v>12.5</v>
      </c>
      <c r="U776" s="46" t="str">
        <f t="shared" si="177"/>
        <v>Apr</v>
      </c>
      <c r="V776" s="42">
        <v>12.5</v>
      </c>
      <c r="W776" s="47">
        <f t="shared" si="178"/>
        <v>-12.5</v>
      </c>
      <c r="X776" s="48">
        <f t="shared" si="179"/>
        <v>-1</v>
      </c>
      <c r="Y776" s="47" t="str">
        <f t="shared" si="180"/>
        <v>DEGROWTH</v>
      </c>
      <c r="Z776" s="138">
        <v>0</v>
      </c>
      <c r="AA776" s="133"/>
      <c r="AB776" s="133" t="s">
        <v>121</v>
      </c>
      <c r="AC776" s="138" t="s">
        <v>1245</v>
      </c>
      <c r="AD776" s="27">
        <f t="shared" si="181"/>
        <v>1</v>
      </c>
    </row>
    <row r="777" spans="1:30" s="139" customFormat="1" ht="13.8">
      <c r="A777" s="133" t="s">
        <v>1245</v>
      </c>
      <c r="B777" s="141" t="s">
        <v>60</v>
      </c>
      <c r="C777" s="135" t="s">
        <v>2180</v>
      </c>
      <c r="D777" s="135">
        <v>1000000137</v>
      </c>
      <c r="E777" s="136" t="s">
        <v>2181</v>
      </c>
      <c r="F777" s="137">
        <v>38385</v>
      </c>
      <c r="G777" s="40" t="str">
        <f t="shared" si="168"/>
        <v>Targeted Dealer</v>
      </c>
      <c r="H777" s="40"/>
      <c r="I777" s="41">
        <v>35</v>
      </c>
      <c r="J777" s="41">
        <f t="shared" si="169"/>
        <v>32.666666666666671</v>
      </c>
      <c r="K777" s="43">
        <v>27.5</v>
      </c>
      <c r="L777" s="43">
        <f t="shared" si="170"/>
        <v>7.5</v>
      </c>
      <c r="M777" s="43">
        <f t="shared" si="171"/>
        <v>84.183673469387742</v>
      </c>
      <c r="N777" s="42">
        <v>15.5</v>
      </c>
      <c r="O777" s="45" t="str">
        <f t="shared" si="172"/>
        <v>Mar</v>
      </c>
      <c r="P777" s="42">
        <f t="shared" si="173"/>
        <v>15.5</v>
      </c>
      <c r="Q777" s="44">
        <f t="shared" si="174"/>
        <v>12</v>
      </c>
      <c r="R777" s="45">
        <f t="shared" si="175"/>
        <v>0.77419354838709675</v>
      </c>
      <c r="S777" s="44" t="str">
        <f t="shared" si="176"/>
        <v>GROWTH</v>
      </c>
      <c r="T777" s="43">
        <v>25</v>
      </c>
      <c r="U777" s="46" t="str">
        <f t="shared" si="177"/>
        <v>Apr</v>
      </c>
      <c r="V777" s="42">
        <v>25</v>
      </c>
      <c r="W777" s="47">
        <f t="shared" si="178"/>
        <v>2.5</v>
      </c>
      <c r="X777" s="48">
        <f t="shared" si="179"/>
        <v>0.10000000000000009</v>
      </c>
      <c r="Y777" s="47" t="str">
        <f t="shared" si="180"/>
        <v>GROWTH</v>
      </c>
      <c r="Z777" s="138">
        <v>0</v>
      </c>
      <c r="AA777" s="133"/>
      <c r="AB777" s="133" t="s">
        <v>121</v>
      </c>
      <c r="AC777" s="133" t="s">
        <v>1245</v>
      </c>
      <c r="AD777" s="27">
        <f t="shared" si="181"/>
        <v>0</v>
      </c>
    </row>
    <row r="778" spans="1:30" s="139" customFormat="1" ht="13.8">
      <c r="A778" s="133" t="s">
        <v>1245</v>
      </c>
      <c r="B778" s="141" t="s">
        <v>60</v>
      </c>
      <c r="C778" s="135" t="s">
        <v>2182</v>
      </c>
      <c r="D778" s="135">
        <v>1000000144</v>
      </c>
      <c r="E778" s="136" t="s">
        <v>2183</v>
      </c>
      <c r="F778" s="137">
        <v>38385</v>
      </c>
      <c r="G778" s="40" t="str">
        <f t="shared" si="168"/>
        <v>Targeted Dealer</v>
      </c>
      <c r="H778" s="40"/>
      <c r="I778" s="41">
        <v>380</v>
      </c>
      <c r="J778" s="41">
        <f t="shared" si="169"/>
        <v>354.66666666666663</v>
      </c>
      <c r="K778" s="43">
        <v>188.25</v>
      </c>
      <c r="L778" s="43">
        <f t="shared" si="170"/>
        <v>191.75</v>
      </c>
      <c r="M778" s="43">
        <f t="shared" si="171"/>
        <v>53.078007518796994</v>
      </c>
      <c r="N778" s="42">
        <v>231.65</v>
      </c>
      <c r="O778" s="45" t="str">
        <f t="shared" si="172"/>
        <v>Mar</v>
      </c>
      <c r="P778" s="42">
        <f t="shared" si="173"/>
        <v>231.65</v>
      </c>
      <c r="Q778" s="44">
        <f t="shared" si="174"/>
        <v>-43.400000000000006</v>
      </c>
      <c r="R778" s="45">
        <f t="shared" si="175"/>
        <v>-0.18735160802935469</v>
      </c>
      <c r="S778" s="44" t="str">
        <f t="shared" si="176"/>
        <v>DEGROWTH</v>
      </c>
      <c r="T778" s="43">
        <v>337.5</v>
      </c>
      <c r="U778" s="46" t="str">
        <f t="shared" si="177"/>
        <v>Apr</v>
      </c>
      <c r="V778" s="42">
        <v>337.5</v>
      </c>
      <c r="W778" s="47">
        <f t="shared" si="178"/>
        <v>-149.25</v>
      </c>
      <c r="X778" s="48">
        <f t="shared" si="179"/>
        <v>-0.44222222222222218</v>
      </c>
      <c r="Y778" s="47" t="str">
        <f t="shared" si="180"/>
        <v>DEGROWTH</v>
      </c>
      <c r="Z778" s="138">
        <v>0</v>
      </c>
      <c r="AA778" s="133"/>
      <c r="AB778" s="133" t="s">
        <v>121</v>
      </c>
      <c r="AC778" s="133" t="s">
        <v>1245</v>
      </c>
      <c r="AD778" s="27">
        <f t="shared" si="181"/>
        <v>0</v>
      </c>
    </row>
    <row r="779" spans="1:30" s="139" customFormat="1" ht="13.8">
      <c r="A779" s="133" t="s">
        <v>1245</v>
      </c>
      <c r="B779" s="141" t="s">
        <v>60</v>
      </c>
      <c r="C779" s="135" t="s">
        <v>2184</v>
      </c>
      <c r="D779" s="135">
        <v>1000000129</v>
      </c>
      <c r="E779" s="136" t="s">
        <v>2185</v>
      </c>
      <c r="F779" s="137">
        <v>38560</v>
      </c>
      <c r="G779" s="40" t="str">
        <f t="shared" si="168"/>
        <v>Targeted Dealer</v>
      </c>
      <c r="H779" s="40"/>
      <c r="I779" s="41">
        <v>1000</v>
      </c>
      <c r="J779" s="41">
        <f t="shared" si="169"/>
        <v>933.33333333333337</v>
      </c>
      <c r="K779" s="43">
        <v>312</v>
      </c>
      <c r="L779" s="43">
        <f t="shared" si="170"/>
        <v>688</v>
      </c>
      <c r="M779" s="43">
        <f t="shared" si="171"/>
        <v>33.428571428571423</v>
      </c>
      <c r="N779" s="42">
        <v>1167.5</v>
      </c>
      <c r="O779" s="45" t="str">
        <f t="shared" si="172"/>
        <v>Mar</v>
      </c>
      <c r="P779" s="42">
        <f t="shared" si="173"/>
        <v>1167.5</v>
      </c>
      <c r="Q779" s="44">
        <f t="shared" si="174"/>
        <v>-855.5</v>
      </c>
      <c r="R779" s="45">
        <f t="shared" si="175"/>
        <v>-0.73276231263383296</v>
      </c>
      <c r="S779" s="44" t="str">
        <f t="shared" si="176"/>
        <v>DEGROWTH</v>
      </c>
      <c r="T779" s="43">
        <v>0</v>
      </c>
      <c r="U779" s="46" t="str">
        <f t="shared" si="177"/>
        <v>Apr</v>
      </c>
      <c r="V779" s="42">
        <v>0</v>
      </c>
      <c r="W779" s="47">
        <f t="shared" si="178"/>
        <v>312</v>
      </c>
      <c r="X779" s="48">
        <f t="shared" si="179"/>
        <v>0</v>
      </c>
      <c r="Y779" s="47" t="b">
        <f t="shared" si="180"/>
        <v>0</v>
      </c>
      <c r="Z779" s="138">
        <v>0</v>
      </c>
      <c r="AA779" s="133"/>
      <c r="AB779" s="133" t="s">
        <v>121</v>
      </c>
      <c r="AC779" s="133" t="s">
        <v>1245</v>
      </c>
      <c r="AD779" s="27">
        <f t="shared" si="181"/>
        <v>0</v>
      </c>
    </row>
    <row r="780" spans="1:30" s="139" customFormat="1" ht="13.8">
      <c r="A780" s="133" t="s">
        <v>1245</v>
      </c>
      <c r="B780" s="141" t="s">
        <v>60</v>
      </c>
      <c r="C780" s="135" t="s">
        <v>2186</v>
      </c>
      <c r="D780" s="135">
        <v>1000000158</v>
      </c>
      <c r="E780" s="136" t="s">
        <v>2187</v>
      </c>
      <c r="F780" s="137">
        <v>38590</v>
      </c>
      <c r="G780" s="40" t="str">
        <f t="shared" si="168"/>
        <v>Targeted Dealer</v>
      </c>
      <c r="H780" s="40"/>
      <c r="I780" s="41">
        <v>300</v>
      </c>
      <c r="J780" s="41">
        <f t="shared" si="169"/>
        <v>280</v>
      </c>
      <c r="K780" s="43">
        <v>301</v>
      </c>
      <c r="L780" s="43">
        <f t="shared" si="170"/>
        <v>-1</v>
      </c>
      <c r="M780" s="43">
        <f t="shared" si="171"/>
        <v>107.5</v>
      </c>
      <c r="N780" s="42">
        <v>213.5</v>
      </c>
      <c r="O780" s="45" t="str">
        <f t="shared" si="172"/>
        <v>Mar</v>
      </c>
      <c r="P780" s="42">
        <f t="shared" si="173"/>
        <v>213.5</v>
      </c>
      <c r="Q780" s="44">
        <f t="shared" si="174"/>
        <v>87.5</v>
      </c>
      <c r="R780" s="45">
        <f t="shared" si="175"/>
        <v>0.4098360655737705</v>
      </c>
      <c r="S780" s="44" t="str">
        <f t="shared" si="176"/>
        <v>GROWTH</v>
      </c>
      <c r="T780" s="43">
        <v>135.5</v>
      </c>
      <c r="U780" s="46" t="str">
        <f t="shared" si="177"/>
        <v>Apr</v>
      </c>
      <c r="V780" s="42">
        <v>135.5</v>
      </c>
      <c r="W780" s="47">
        <f t="shared" si="178"/>
        <v>165.5</v>
      </c>
      <c r="X780" s="48">
        <f t="shared" si="179"/>
        <v>1.2214022140221403</v>
      </c>
      <c r="Y780" s="47" t="str">
        <f t="shared" si="180"/>
        <v>GROWTH</v>
      </c>
      <c r="Z780" s="138">
        <v>0</v>
      </c>
      <c r="AA780" s="133"/>
      <c r="AB780" s="133" t="s">
        <v>121</v>
      </c>
      <c r="AC780" s="133" t="s">
        <v>1245</v>
      </c>
      <c r="AD780" s="27">
        <f t="shared" si="181"/>
        <v>0</v>
      </c>
    </row>
    <row r="781" spans="1:30" s="139" customFormat="1" ht="13.8">
      <c r="A781" s="133" t="s">
        <v>1245</v>
      </c>
      <c r="B781" s="141" t="s">
        <v>60</v>
      </c>
      <c r="C781" s="135" t="s">
        <v>2188</v>
      </c>
      <c r="D781" s="135">
        <v>1000000120</v>
      </c>
      <c r="E781" s="136" t="s">
        <v>2189</v>
      </c>
      <c r="F781" s="137">
        <v>39000</v>
      </c>
      <c r="G781" s="40" t="str">
        <f t="shared" si="168"/>
        <v>Targeted Dealer</v>
      </c>
      <c r="H781" s="40"/>
      <c r="I781" s="41">
        <v>255</v>
      </c>
      <c r="J781" s="41">
        <f t="shared" si="169"/>
        <v>238</v>
      </c>
      <c r="K781" s="43">
        <v>150</v>
      </c>
      <c r="L781" s="43">
        <f t="shared" si="170"/>
        <v>105</v>
      </c>
      <c r="M781" s="43">
        <f t="shared" si="171"/>
        <v>63.025210084033617</v>
      </c>
      <c r="N781" s="42">
        <v>151</v>
      </c>
      <c r="O781" s="45" t="str">
        <f t="shared" si="172"/>
        <v>Mar</v>
      </c>
      <c r="P781" s="42">
        <f t="shared" si="173"/>
        <v>151</v>
      </c>
      <c r="Q781" s="44">
        <f t="shared" si="174"/>
        <v>-1</v>
      </c>
      <c r="R781" s="45">
        <f t="shared" si="175"/>
        <v>-6.6225165562914245E-3</v>
      </c>
      <c r="S781" s="44" t="str">
        <f t="shared" si="176"/>
        <v>DEGROWTH</v>
      </c>
      <c r="T781" s="43">
        <v>327.5</v>
      </c>
      <c r="U781" s="46" t="str">
        <f t="shared" si="177"/>
        <v>Apr</v>
      </c>
      <c r="V781" s="42">
        <v>327.5</v>
      </c>
      <c r="W781" s="47">
        <f t="shared" si="178"/>
        <v>-177.5</v>
      </c>
      <c r="X781" s="48">
        <f t="shared" si="179"/>
        <v>-0.5419847328244275</v>
      </c>
      <c r="Y781" s="47" t="str">
        <f t="shared" si="180"/>
        <v>DEGROWTH</v>
      </c>
      <c r="Z781" s="138">
        <v>0</v>
      </c>
      <c r="AA781" s="133"/>
      <c r="AB781" s="133" t="s">
        <v>121</v>
      </c>
      <c r="AC781" s="133" t="s">
        <v>1245</v>
      </c>
      <c r="AD781" s="27">
        <f t="shared" si="181"/>
        <v>0</v>
      </c>
    </row>
    <row r="782" spans="1:30" s="139" customFormat="1" ht="13.8">
      <c r="A782" s="133" t="s">
        <v>1245</v>
      </c>
      <c r="B782" s="141" t="s">
        <v>60</v>
      </c>
      <c r="C782" s="135" t="s">
        <v>2190</v>
      </c>
      <c r="D782" s="135">
        <v>1000000126</v>
      </c>
      <c r="E782" s="136" t="s">
        <v>2191</v>
      </c>
      <c r="F782" s="137">
        <v>39001</v>
      </c>
      <c r="G782" s="40" t="str">
        <f t="shared" si="168"/>
        <v>Targeted Dealer</v>
      </c>
      <c r="H782" s="40"/>
      <c r="I782" s="41">
        <v>200</v>
      </c>
      <c r="J782" s="41">
        <f t="shared" si="169"/>
        <v>186.66666666666669</v>
      </c>
      <c r="K782" s="43">
        <v>200</v>
      </c>
      <c r="L782" s="43">
        <f t="shared" si="170"/>
        <v>0</v>
      </c>
      <c r="M782" s="43">
        <f t="shared" si="171"/>
        <v>107.14285714285712</v>
      </c>
      <c r="N782" s="42">
        <v>170</v>
      </c>
      <c r="O782" s="45" t="str">
        <f t="shared" si="172"/>
        <v>Mar</v>
      </c>
      <c r="P782" s="42">
        <f t="shared" si="173"/>
        <v>170</v>
      </c>
      <c r="Q782" s="44">
        <f t="shared" si="174"/>
        <v>30</v>
      </c>
      <c r="R782" s="45">
        <f t="shared" si="175"/>
        <v>0.17647058823529416</v>
      </c>
      <c r="S782" s="44" t="str">
        <f t="shared" si="176"/>
        <v>GROWTH</v>
      </c>
      <c r="T782" s="43">
        <v>170</v>
      </c>
      <c r="U782" s="46" t="str">
        <f t="shared" si="177"/>
        <v>Apr</v>
      </c>
      <c r="V782" s="42">
        <v>170</v>
      </c>
      <c r="W782" s="47">
        <f t="shared" si="178"/>
        <v>30</v>
      </c>
      <c r="X782" s="48">
        <f t="shared" si="179"/>
        <v>0.17647058823529416</v>
      </c>
      <c r="Y782" s="47" t="str">
        <f t="shared" si="180"/>
        <v>GROWTH</v>
      </c>
      <c r="Z782" s="138">
        <v>0</v>
      </c>
      <c r="AA782" s="133"/>
      <c r="AB782" s="133" t="s">
        <v>121</v>
      </c>
      <c r="AC782" s="133" t="s">
        <v>1245</v>
      </c>
      <c r="AD782" s="27">
        <f t="shared" si="181"/>
        <v>0</v>
      </c>
    </row>
    <row r="783" spans="1:30" s="139" customFormat="1" ht="13.8">
      <c r="A783" s="133" t="s">
        <v>1245</v>
      </c>
      <c r="B783" s="141" t="s">
        <v>60</v>
      </c>
      <c r="C783" s="135" t="s">
        <v>2192</v>
      </c>
      <c r="D783" s="135">
        <v>1000000155</v>
      </c>
      <c r="E783" s="136" t="s">
        <v>2193</v>
      </c>
      <c r="F783" s="137">
        <v>40361</v>
      </c>
      <c r="G783" s="40" t="str">
        <f t="shared" si="168"/>
        <v>Targeted Dealer</v>
      </c>
      <c r="H783" s="40"/>
      <c r="I783" s="41">
        <v>525</v>
      </c>
      <c r="J783" s="41">
        <f t="shared" si="169"/>
        <v>490</v>
      </c>
      <c r="K783" s="43">
        <v>563.1</v>
      </c>
      <c r="L783" s="43">
        <f t="shared" si="170"/>
        <v>-38.100000000000023</v>
      </c>
      <c r="M783" s="43">
        <f t="shared" si="171"/>
        <v>114.91836734693877</v>
      </c>
      <c r="N783" s="42">
        <v>355</v>
      </c>
      <c r="O783" s="45" t="str">
        <f t="shared" si="172"/>
        <v>Mar</v>
      </c>
      <c r="P783" s="42">
        <f t="shared" si="173"/>
        <v>355</v>
      </c>
      <c r="Q783" s="44">
        <f t="shared" si="174"/>
        <v>208.10000000000002</v>
      </c>
      <c r="R783" s="45">
        <f t="shared" si="175"/>
        <v>0.5861971830985917</v>
      </c>
      <c r="S783" s="44" t="str">
        <f t="shared" si="176"/>
        <v>GROWTH</v>
      </c>
      <c r="T783" s="43">
        <v>426.5</v>
      </c>
      <c r="U783" s="46" t="str">
        <f t="shared" si="177"/>
        <v>Apr</v>
      </c>
      <c r="V783" s="42">
        <v>426.5</v>
      </c>
      <c r="W783" s="47">
        <f t="shared" si="178"/>
        <v>136.60000000000002</v>
      </c>
      <c r="X783" s="48">
        <f t="shared" si="179"/>
        <v>0.32028135990621331</v>
      </c>
      <c r="Y783" s="47" t="str">
        <f t="shared" si="180"/>
        <v>GROWTH</v>
      </c>
      <c r="Z783" s="138">
        <v>0</v>
      </c>
      <c r="AA783" s="133"/>
      <c r="AB783" s="133" t="s">
        <v>121</v>
      </c>
      <c r="AC783" s="133" t="s">
        <v>1245</v>
      </c>
      <c r="AD783" s="27">
        <f t="shared" si="181"/>
        <v>0</v>
      </c>
    </row>
    <row r="784" spans="1:30" s="139" customFormat="1" ht="13.8">
      <c r="A784" s="133" t="s">
        <v>1245</v>
      </c>
      <c r="B784" s="141" t="s">
        <v>60</v>
      </c>
      <c r="C784" s="135" t="s">
        <v>2194</v>
      </c>
      <c r="D784" s="135">
        <v>1000000150</v>
      </c>
      <c r="E784" s="136" t="s">
        <v>2195</v>
      </c>
      <c r="F784" s="137">
        <v>40373</v>
      </c>
      <c r="G784" s="40" t="str">
        <f t="shared" si="168"/>
        <v>Targeted Dealer</v>
      </c>
      <c r="H784" s="40"/>
      <c r="I784" s="41">
        <v>220</v>
      </c>
      <c r="J784" s="41">
        <f t="shared" si="169"/>
        <v>205.33333333333331</v>
      </c>
      <c r="K784" s="43">
        <v>221.25</v>
      </c>
      <c r="L784" s="43">
        <f t="shared" si="170"/>
        <v>-1.25</v>
      </c>
      <c r="M784" s="43">
        <f t="shared" si="171"/>
        <v>107.75162337662339</v>
      </c>
      <c r="N784" s="42">
        <v>207.5</v>
      </c>
      <c r="O784" s="45" t="str">
        <f t="shared" si="172"/>
        <v>Mar</v>
      </c>
      <c r="P784" s="42">
        <f t="shared" si="173"/>
        <v>207.5</v>
      </c>
      <c r="Q784" s="44">
        <f t="shared" si="174"/>
        <v>13.75</v>
      </c>
      <c r="R784" s="45">
        <f t="shared" si="175"/>
        <v>6.6265060240963791E-2</v>
      </c>
      <c r="S784" s="44" t="str">
        <f t="shared" si="176"/>
        <v>GROWTH</v>
      </c>
      <c r="T784" s="43">
        <v>160</v>
      </c>
      <c r="U784" s="46" t="str">
        <f t="shared" si="177"/>
        <v>Apr</v>
      </c>
      <c r="V784" s="42">
        <v>160</v>
      </c>
      <c r="W784" s="47">
        <f t="shared" si="178"/>
        <v>61.25</v>
      </c>
      <c r="X784" s="48">
        <f t="shared" si="179"/>
        <v>0.3828125</v>
      </c>
      <c r="Y784" s="47" t="str">
        <f t="shared" si="180"/>
        <v>GROWTH</v>
      </c>
      <c r="Z784" s="138">
        <v>0</v>
      </c>
      <c r="AA784" s="133"/>
      <c r="AB784" s="133" t="s">
        <v>121</v>
      </c>
      <c r="AC784" s="133" t="s">
        <v>1245</v>
      </c>
      <c r="AD784" s="27">
        <f t="shared" si="181"/>
        <v>0</v>
      </c>
    </row>
    <row r="785" spans="1:30" s="139" customFormat="1" ht="13.8">
      <c r="A785" s="133" t="s">
        <v>1245</v>
      </c>
      <c r="B785" s="141" t="s">
        <v>60</v>
      </c>
      <c r="C785" s="135" t="s">
        <v>2196</v>
      </c>
      <c r="D785" s="135">
        <v>1000000154</v>
      </c>
      <c r="E785" s="136" t="s">
        <v>2197</v>
      </c>
      <c r="F785" s="137">
        <v>40655</v>
      </c>
      <c r="G785" s="40" t="str">
        <f t="shared" si="168"/>
        <v>Targeted Dealer</v>
      </c>
      <c r="H785" s="40"/>
      <c r="I785" s="41">
        <v>35</v>
      </c>
      <c r="J785" s="41">
        <f t="shared" si="169"/>
        <v>32.666666666666671</v>
      </c>
      <c r="K785" s="43">
        <v>21.5</v>
      </c>
      <c r="L785" s="43">
        <f t="shared" si="170"/>
        <v>13.5</v>
      </c>
      <c r="M785" s="43">
        <f t="shared" si="171"/>
        <v>65.81632653061223</v>
      </c>
      <c r="N785" s="42">
        <v>12.5</v>
      </c>
      <c r="O785" s="45" t="str">
        <f t="shared" si="172"/>
        <v>Mar</v>
      </c>
      <c r="P785" s="42">
        <f t="shared" si="173"/>
        <v>12.5</v>
      </c>
      <c r="Q785" s="44">
        <f t="shared" si="174"/>
        <v>9</v>
      </c>
      <c r="R785" s="45">
        <f t="shared" si="175"/>
        <v>0.72</v>
      </c>
      <c r="S785" s="44" t="str">
        <f t="shared" si="176"/>
        <v>GROWTH</v>
      </c>
      <c r="T785" s="43">
        <v>4.8</v>
      </c>
      <c r="U785" s="46" t="str">
        <f t="shared" si="177"/>
        <v>Apr</v>
      </c>
      <c r="V785" s="42">
        <v>4.8</v>
      </c>
      <c r="W785" s="47">
        <f t="shared" si="178"/>
        <v>16.7</v>
      </c>
      <c r="X785" s="48">
        <f t="shared" si="179"/>
        <v>3.479166666666667</v>
      </c>
      <c r="Y785" s="47" t="str">
        <f t="shared" si="180"/>
        <v>GROWTH</v>
      </c>
      <c r="Z785" s="138">
        <v>0</v>
      </c>
      <c r="AA785" s="133"/>
      <c r="AB785" s="133" t="s">
        <v>121</v>
      </c>
      <c r="AC785" s="133" t="s">
        <v>1245</v>
      </c>
      <c r="AD785" s="27">
        <f t="shared" si="181"/>
        <v>0</v>
      </c>
    </row>
    <row r="786" spans="1:30" s="139" customFormat="1" ht="13.8">
      <c r="A786" s="133" t="s">
        <v>1245</v>
      </c>
      <c r="B786" s="141" t="s">
        <v>60</v>
      </c>
      <c r="C786" s="135" t="s">
        <v>2198</v>
      </c>
      <c r="D786" s="135">
        <v>1000000147</v>
      </c>
      <c r="E786" s="136" t="s">
        <v>2199</v>
      </c>
      <c r="F786" s="137">
        <v>42107</v>
      </c>
      <c r="G786" s="40" t="str">
        <f t="shared" si="168"/>
        <v>Targeted Dealer</v>
      </c>
      <c r="H786" s="40"/>
      <c r="I786" s="41">
        <v>55</v>
      </c>
      <c r="J786" s="41">
        <f t="shared" si="169"/>
        <v>51.333333333333329</v>
      </c>
      <c r="K786" s="43">
        <v>5</v>
      </c>
      <c r="L786" s="43">
        <f t="shared" si="170"/>
        <v>50</v>
      </c>
      <c r="M786" s="43">
        <f t="shared" si="171"/>
        <v>9.7402597402597415</v>
      </c>
      <c r="N786" s="42">
        <v>0</v>
      </c>
      <c r="O786" s="45" t="str">
        <f t="shared" si="172"/>
        <v>Mar</v>
      </c>
      <c r="P786" s="42">
        <f t="shared" si="173"/>
        <v>0</v>
      </c>
      <c r="Q786" s="44">
        <f t="shared" si="174"/>
        <v>5</v>
      </c>
      <c r="R786" s="45" t="str">
        <f t="shared" si="175"/>
        <v xml:space="preserve"> </v>
      </c>
      <c r="S786" s="44" t="b">
        <f t="shared" si="176"/>
        <v>0</v>
      </c>
      <c r="T786" s="43">
        <v>20</v>
      </c>
      <c r="U786" s="46" t="str">
        <f t="shared" si="177"/>
        <v>Apr</v>
      </c>
      <c r="V786" s="42">
        <v>20</v>
      </c>
      <c r="W786" s="47">
        <f t="shared" si="178"/>
        <v>-15</v>
      </c>
      <c r="X786" s="48">
        <f t="shared" si="179"/>
        <v>-0.75</v>
      </c>
      <c r="Y786" s="47" t="str">
        <f t="shared" si="180"/>
        <v>DEGROWTH</v>
      </c>
      <c r="Z786" s="138">
        <v>0</v>
      </c>
      <c r="AA786" s="133"/>
      <c r="AB786" s="133" t="s">
        <v>121</v>
      </c>
      <c r="AC786" s="133" t="s">
        <v>1245</v>
      </c>
      <c r="AD786" s="27">
        <f t="shared" si="181"/>
        <v>0</v>
      </c>
    </row>
    <row r="787" spans="1:30" s="139" customFormat="1" ht="13.8">
      <c r="A787" s="133" t="s">
        <v>1245</v>
      </c>
      <c r="B787" s="141" t="s">
        <v>60</v>
      </c>
      <c r="C787" s="135" t="s">
        <v>2200</v>
      </c>
      <c r="D787" s="135">
        <v>1000000125</v>
      </c>
      <c r="E787" s="136" t="s">
        <v>2201</v>
      </c>
      <c r="F787" s="137">
        <v>42139</v>
      </c>
      <c r="G787" s="40" t="str">
        <f t="shared" si="168"/>
        <v>Targeted Dealer</v>
      </c>
      <c r="H787" s="40"/>
      <c r="I787" s="41">
        <v>20</v>
      </c>
      <c r="J787" s="41">
        <f t="shared" si="169"/>
        <v>18.666666666666664</v>
      </c>
      <c r="K787" s="43">
        <v>9</v>
      </c>
      <c r="L787" s="43">
        <f t="shared" si="170"/>
        <v>11</v>
      </c>
      <c r="M787" s="43">
        <f t="shared" si="171"/>
        <v>48.214285714285722</v>
      </c>
      <c r="N787" s="42">
        <v>2.5</v>
      </c>
      <c r="O787" s="45" t="str">
        <f t="shared" si="172"/>
        <v>Mar</v>
      </c>
      <c r="P787" s="42">
        <f t="shared" si="173"/>
        <v>2.5</v>
      </c>
      <c r="Q787" s="44">
        <f t="shared" si="174"/>
        <v>6.5</v>
      </c>
      <c r="R787" s="45">
        <f t="shared" si="175"/>
        <v>2.6</v>
      </c>
      <c r="S787" s="44" t="str">
        <f t="shared" si="176"/>
        <v>GROWTH</v>
      </c>
      <c r="T787" s="43">
        <v>5.5</v>
      </c>
      <c r="U787" s="46" t="str">
        <f t="shared" si="177"/>
        <v>Apr</v>
      </c>
      <c r="V787" s="42">
        <v>5.5</v>
      </c>
      <c r="W787" s="47">
        <f t="shared" si="178"/>
        <v>3.5</v>
      </c>
      <c r="X787" s="48">
        <f t="shared" si="179"/>
        <v>0.63636363636363646</v>
      </c>
      <c r="Y787" s="47" t="str">
        <f t="shared" si="180"/>
        <v>GROWTH</v>
      </c>
      <c r="Z787" s="138">
        <v>0</v>
      </c>
      <c r="AA787" s="133"/>
      <c r="AB787" s="133" t="s">
        <v>121</v>
      </c>
      <c r="AC787" s="133" t="s">
        <v>1245</v>
      </c>
      <c r="AD787" s="27">
        <f t="shared" si="181"/>
        <v>0</v>
      </c>
    </row>
    <row r="788" spans="1:30" s="139" customFormat="1" ht="13.8">
      <c r="A788" s="133" t="s">
        <v>1245</v>
      </c>
      <c r="B788" s="141" t="s">
        <v>60</v>
      </c>
      <c r="C788" s="135" t="s">
        <v>2204</v>
      </c>
      <c r="D788" s="135">
        <v>1000000142</v>
      </c>
      <c r="E788" s="136" t="s">
        <v>2205</v>
      </c>
      <c r="F788" s="137">
        <v>42864</v>
      </c>
      <c r="G788" s="40" t="str">
        <f t="shared" si="168"/>
        <v>Targeted Dealer</v>
      </c>
      <c r="H788" s="40"/>
      <c r="I788" s="41">
        <v>55</v>
      </c>
      <c r="J788" s="41">
        <f t="shared" si="169"/>
        <v>51.333333333333329</v>
      </c>
      <c r="K788" s="43">
        <v>28</v>
      </c>
      <c r="L788" s="43">
        <f t="shared" si="170"/>
        <v>27</v>
      </c>
      <c r="M788" s="43">
        <f t="shared" si="171"/>
        <v>54.545454545454547</v>
      </c>
      <c r="N788" s="42">
        <v>15</v>
      </c>
      <c r="O788" s="45" t="str">
        <f t="shared" si="172"/>
        <v>Mar</v>
      </c>
      <c r="P788" s="42">
        <f t="shared" si="173"/>
        <v>15</v>
      </c>
      <c r="Q788" s="44">
        <f t="shared" si="174"/>
        <v>13</v>
      </c>
      <c r="R788" s="45">
        <f t="shared" si="175"/>
        <v>0.8666666666666667</v>
      </c>
      <c r="S788" s="44" t="str">
        <f t="shared" si="176"/>
        <v>GROWTH</v>
      </c>
      <c r="T788" s="43">
        <v>40</v>
      </c>
      <c r="U788" s="46" t="str">
        <f t="shared" si="177"/>
        <v>Apr</v>
      </c>
      <c r="V788" s="42">
        <v>40</v>
      </c>
      <c r="W788" s="47">
        <f t="shared" si="178"/>
        <v>-12</v>
      </c>
      <c r="X788" s="48">
        <f t="shared" si="179"/>
        <v>-0.30000000000000004</v>
      </c>
      <c r="Y788" s="47" t="str">
        <f t="shared" si="180"/>
        <v>DEGROWTH</v>
      </c>
      <c r="Z788" s="138">
        <v>0</v>
      </c>
      <c r="AA788" s="133"/>
      <c r="AB788" s="133" t="s">
        <v>121</v>
      </c>
      <c r="AC788" s="133" t="s">
        <v>1245</v>
      </c>
      <c r="AD788" s="27">
        <f t="shared" si="181"/>
        <v>0</v>
      </c>
    </row>
    <row r="789" spans="1:30" s="139" customFormat="1" ht="13.8">
      <c r="A789" s="133" t="s">
        <v>1245</v>
      </c>
      <c r="B789" s="141" t="s">
        <v>60</v>
      </c>
      <c r="C789" s="135" t="s">
        <v>2206</v>
      </c>
      <c r="D789" s="135">
        <v>1000000157</v>
      </c>
      <c r="E789" s="136" t="s">
        <v>2207</v>
      </c>
      <c r="F789" s="137">
        <v>42970</v>
      </c>
      <c r="G789" s="40" t="str">
        <f t="shared" si="168"/>
        <v>Targeted Dealer</v>
      </c>
      <c r="H789" s="40"/>
      <c r="I789" s="41">
        <v>1708</v>
      </c>
      <c r="J789" s="41">
        <f t="shared" si="169"/>
        <v>1594.1333333333332</v>
      </c>
      <c r="K789" s="43">
        <v>1563.45</v>
      </c>
      <c r="L789" s="43">
        <f t="shared" si="170"/>
        <v>144.54999999999995</v>
      </c>
      <c r="M789" s="43">
        <f t="shared" si="171"/>
        <v>98.075234192037485</v>
      </c>
      <c r="N789" s="42">
        <v>1415.05</v>
      </c>
      <c r="O789" s="45" t="str">
        <f t="shared" si="172"/>
        <v>Mar</v>
      </c>
      <c r="P789" s="42">
        <f t="shared" si="173"/>
        <v>1415.05</v>
      </c>
      <c r="Q789" s="44">
        <f t="shared" si="174"/>
        <v>148.40000000000009</v>
      </c>
      <c r="R789" s="45">
        <f t="shared" si="175"/>
        <v>0.10487261934207281</v>
      </c>
      <c r="S789" s="44" t="str">
        <f t="shared" si="176"/>
        <v>GROWTH</v>
      </c>
      <c r="T789" s="43">
        <v>1399.4</v>
      </c>
      <c r="U789" s="46" t="str">
        <f t="shared" si="177"/>
        <v>Apr</v>
      </c>
      <c r="V789" s="42">
        <v>1399.4</v>
      </c>
      <c r="W789" s="47">
        <f t="shared" si="178"/>
        <v>164.04999999999995</v>
      </c>
      <c r="X789" s="48">
        <f t="shared" si="179"/>
        <v>0.11722881234814908</v>
      </c>
      <c r="Y789" s="47" t="str">
        <f t="shared" si="180"/>
        <v>GROWTH</v>
      </c>
      <c r="Z789" s="138">
        <v>0</v>
      </c>
      <c r="AA789" s="133"/>
      <c r="AB789" s="133" t="s">
        <v>121</v>
      </c>
      <c r="AC789" s="133" t="s">
        <v>1245</v>
      </c>
      <c r="AD789" s="27">
        <f t="shared" si="181"/>
        <v>0</v>
      </c>
    </row>
    <row r="790" spans="1:30" s="139" customFormat="1" ht="13.8">
      <c r="A790" s="133" t="s">
        <v>1245</v>
      </c>
      <c r="B790" s="141" t="s">
        <v>60</v>
      </c>
      <c r="C790" s="135" t="s">
        <v>2208</v>
      </c>
      <c r="D790" s="135">
        <v>1000000138</v>
      </c>
      <c r="E790" s="136" t="s">
        <v>2209</v>
      </c>
      <c r="F790" s="137">
        <v>43232</v>
      </c>
      <c r="G790" s="40" t="str">
        <f t="shared" si="168"/>
        <v>Targeted Dealer</v>
      </c>
      <c r="H790" s="40"/>
      <c r="I790" s="41">
        <v>260</v>
      </c>
      <c r="J790" s="41">
        <f t="shared" si="169"/>
        <v>242.66666666666666</v>
      </c>
      <c r="K790" s="43">
        <v>261.5</v>
      </c>
      <c r="L790" s="43">
        <f t="shared" si="170"/>
        <v>-1.5</v>
      </c>
      <c r="M790" s="43">
        <f t="shared" si="171"/>
        <v>107.76098901098901</v>
      </c>
      <c r="N790" s="42">
        <v>440.5</v>
      </c>
      <c r="O790" s="45" t="str">
        <f t="shared" si="172"/>
        <v>Mar</v>
      </c>
      <c r="P790" s="42">
        <f t="shared" si="173"/>
        <v>440.5</v>
      </c>
      <c r="Q790" s="44">
        <f t="shared" si="174"/>
        <v>-179</v>
      </c>
      <c r="R790" s="45">
        <f t="shared" si="175"/>
        <v>-0.40635641316685589</v>
      </c>
      <c r="S790" s="44" t="str">
        <f t="shared" si="176"/>
        <v>DEGROWTH</v>
      </c>
      <c r="T790" s="43">
        <v>132</v>
      </c>
      <c r="U790" s="46" t="str">
        <f t="shared" si="177"/>
        <v>Apr</v>
      </c>
      <c r="V790" s="42">
        <v>132</v>
      </c>
      <c r="W790" s="47">
        <f t="shared" si="178"/>
        <v>129.5</v>
      </c>
      <c r="X790" s="48">
        <f t="shared" si="179"/>
        <v>0.98106060606060597</v>
      </c>
      <c r="Y790" s="47" t="str">
        <f t="shared" si="180"/>
        <v>GROWTH</v>
      </c>
      <c r="Z790" s="138">
        <v>0</v>
      </c>
      <c r="AA790" s="133"/>
      <c r="AB790" s="133" t="s">
        <v>121</v>
      </c>
      <c r="AC790" s="133" t="s">
        <v>1245</v>
      </c>
      <c r="AD790" s="27">
        <f t="shared" si="181"/>
        <v>0</v>
      </c>
    </row>
    <row r="791" spans="1:30" s="139" customFormat="1" ht="13.8">
      <c r="A791" s="133" t="s">
        <v>1245</v>
      </c>
      <c r="B791" s="141" t="s">
        <v>60</v>
      </c>
      <c r="C791" s="135" t="s">
        <v>2210</v>
      </c>
      <c r="D791" s="135">
        <v>1000000148</v>
      </c>
      <c r="E791" s="136" t="s">
        <v>2211</v>
      </c>
      <c r="F791" s="137">
        <v>43232</v>
      </c>
      <c r="G791" s="40" t="str">
        <f t="shared" si="168"/>
        <v>Targeted Dealer</v>
      </c>
      <c r="H791" s="40"/>
      <c r="I791" s="41">
        <v>100</v>
      </c>
      <c r="J791" s="41">
        <f t="shared" si="169"/>
        <v>93.333333333333343</v>
      </c>
      <c r="K791" s="43">
        <v>80</v>
      </c>
      <c r="L791" s="43">
        <f t="shared" si="170"/>
        <v>20</v>
      </c>
      <c r="M791" s="43">
        <f t="shared" si="171"/>
        <v>85.714285714285708</v>
      </c>
      <c r="N791" s="42">
        <v>100</v>
      </c>
      <c r="O791" s="45" t="str">
        <f t="shared" si="172"/>
        <v>Mar</v>
      </c>
      <c r="P791" s="42">
        <f t="shared" si="173"/>
        <v>100</v>
      </c>
      <c r="Q791" s="44">
        <f t="shared" si="174"/>
        <v>-20</v>
      </c>
      <c r="R791" s="45">
        <f t="shared" si="175"/>
        <v>-0.19999999999999996</v>
      </c>
      <c r="S791" s="44" t="str">
        <f t="shared" si="176"/>
        <v>DEGROWTH</v>
      </c>
      <c r="T791" s="43">
        <v>76</v>
      </c>
      <c r="U791" s="46" t="str">
        <f t="shared" si="177"/>
        <v>Apr</v>
      </c>
      <c r="V791" s="42">
        <v>76</v>
      </c>
      <c r="W791" s="47">
        <f t="shared" si="178"/>
        <v>4</v>
      </c>
      <c r="X791" s="48">
        <f t="shared" si="179"/>
        <v>5.2631578947368363E-2</v>
      </c>
      <c r="Y791" s="47" t="str">
        <f t="shared" si="180"/>
        <v>GROWTH</v>
      </c>
      <c r="Z791" s="138">
        <v>0</v>
      </c>
      <c r="AA791" s="133"/>
      <c r="AB791" s="133" t="s">
        <v>121</v>
      </c>
      <c r="AC791" s="133" t="s">
        <v>1245</v>
      </c>
      <c r="AD791" s="27">
        <f t="shared" si="181"/>
        <v>0</v>
      </c>
    </row>
    <row r="792" spans="1:30" s="139" customFormat="1" ht="13.8">
      <c r="A792" s="133" t="s">
        <v>1245</v>
      </c>
      <c r="B792" s="141" t="s">
        <v>60</v>
      </c>
      <c r="C792" s="135" t="s">
        <v>2214</v>
      </c>
      <c r="D792" s="135">
        <v>1000000152</v>
      </c>
      <c r="E792" s="136" t="s">
        <v>2215</v>
      </c>
      <c r="F792" s="137">
        <v>43246</v>
      </c>
      <c r="G792" s="40" t="str">
        <f t="shared" si="168"/>
        <v>Targeted Dealer</v>
      </c>
      <c r="H792" s="40"/>
      <c r="I792" s="41">
        <v>200</v>
      </c>
      <c r="J792" s="41">
        <f t="shared" si="169"/>
        <v>186.66666666666669</v>
      </c>
      <c r="K792" s="43">
        <v>150</v>
      </c>
      <c r="L792" s="43">
        <f t="shared" si="170"/>
        <v>50</v>
      </c>
      <c r="M792" s="43">
        <f t="shared" si="171"/>
        <v>80.357142857142847</v>
      </c>
      <c r="N792" s="42">
        <v>150</v>
      </c>
      <c r="O792" s="45" t="str">
        <f t="shared" si="172"/>
        <v>Mar</v>
      </c>
      <c r="P792" s="42">
        <f t="shared" si="173"/>
        <v>150</v>
      </c>
      <c r="Q792" s="44">
        <f t="shared" si="174"/>
        <v>0</v>
      </c>
      <c r="R792" s="45">
        <f t="shared" si="175"/>
        <v>0</v>
      </c>
      <c r="S792" s="44" t="str">
        <f t="shared" si="176"/>
        <v>GROWTH</v>
      </c>
      <c r="T792" s="43">
        <v>195.5</v>
      </c>
      <c r="U792" s="46" t="str">
        <f t="shared" si="177"/>
        <v>Apr</v>
      </c>
      <c r="V792" s="42">
        <v>195.5</v>
      </c>
      <c r="W792" s="47">
        <f t="shared" si="178"/>
        <v>-45.5</v>
      </c>
      <c r="X792" s="48">
        <f t="shared" si="179"/>
        <v>-0.23273657289002558</v>
      </c>
      <c r="Y792" s="47" t="str">
        <f t="shared" si="180"/>
        <v>DEGROWTH</v>
      </c>
      <c r="Z792" s="138">
        <v>0</v>
      </c>
      <c r="AA792" s="133"/>
      <c r="AB792" s="133" t="s">
        <v>121</v>
      </c>
      <c r="AC792" s="133" t="s">
        <v>1245</v>
      </c>
      <c r="AD792" s="27">
        <f t="shared" si="181"/>
        <v>0</v>
      </c>
    </row>
    <row r="793" spans="1:30" s="139" customFormat="1" ht="13.8">
      <c r="A793" s="133" t="s">
        <v>1245</v>
      </c>
      <c r="B793" s="141" t="s">
        <v>60</v>
      </c>
      <c r="C793" s="135" t="s">
        <v>2216</v>
      </c>
      <c r="D793" s="135">
        <v>1000000145</v>
      </c>
      <c r="E793" s="136" t="s">
        <v>2217</v>
      </c>
      <c r="F793" s="137">
        <v>43337</v>
      </c>
      <c r="G793" s="40" t="str">
        <f t="shared" si="168"/>
        <v>Targeted Dealer</v>
      </c>
      <c r="H793" s="40"/>
      <c r="I793" s="41">
        <v>70</v>
      </c>
      <c r="J793" s="41">
        <f t="shared" si="169"/>
        <v>65.333333333333343</v>
      </c>
      <c r="K793" s="43">
        <v>100.5</v>
      </c>
      <c r="L793" s="43">
        <f t="shared" si="170"/>
        <v>-30.5</v>
      </c>
      <c r="M793" s="43">
        <f t="shared" si="171"/>
        <v>153.82653061224488</v>
      </c>
      <c r="N793" s="42">
        <v>124</v>
      </c>
      <c r="O793" s="45" t="str">
        <f t="shared" si="172"/>
        <v>Mar</v>
      </c>
      <c r="P793" s="42">
        <f t="shared" si="173"/>
        <v>124</v>
      </c>
      <c r="Q793" s="44">
        <f t="shared" si="174"/>
        <v>-23.5</v>
      </c>
      <c r="R793" s="45">
        <f t="shared" si="175"/>
        <v>-0.18951612903225812</v>
      </c>
      <c r="S793" s="44" t="str">
        <f t="shared" si="176"/>
        <v>DEGROWTH</v>
      </c>
      <c r="T793" s="43">
        <v>20</v>
      </c>
      <c r="U793" s="46" t="str">
        <f t="shared" si="177"/>
        <v>Apr</v>
      </c>
      <c r="V793" s="42">
        <v>20</v>
      </c>
      <c r="W793" s="47">
        <f t="shared" si="178"/>
        <v>80.5</v>
      </c>
      <c r="X793" s="48">
        <f t="shared" si="179"/>
        <v>4.0250000000000004</v>
      </c>
      <c r="Y793" s="47" t="str">
        <f t="shared" si="180"/>
        <v>GROWTH</v>
      </c>
      <c r="Z793" s="138">
        <v>0</v>
      </c>
      <c r="AA793" s="133"/>
      <c r="AB793" s="133" t="s">
        <v>121</v>
      </c>
      <c r="AC793" s="133" t="s">
        <v>1245</v>
      </c>
      <c r="AD793" s="27">
        <f t="shared" si="181"/>
        <v>0</v>
      </c>
    </row>
    <row r="794" spans="1:30" s="139" customFormat="1" ht="13.8">
      <c r="A794" s="133" t="s">
        <v>1245</v>
      </c>
      <c r="B794" s="141" t="s">
        <v>60</v>
      </c>
      <c r="C794" s="135" t="s">
        <v>2218</v>
      </c>
      <c r="D794" s="135">
        <v>1000000162</v>
      </c>
      <c r="E794" s="136" t="s">
        <v>2219</v>
      </c>
      <c r="F794" s="137">
        <v>43337</v>
      </c>
      <c r="G794" s="40" t="str">
        <f t="shared" si="168"/>
        <v>Targeted Dealer</v>
      </c>
      <c r="H794" s="40"/>
      <c r="I794" s="41">
        <v>35</v>
      </c>
      <c r="J794" s="41">
        <f t="shared" si="169"/>
        <v>32.666666666666671</v>
      </c>
      <c r="K794" s="43">
        <v>40</v>
      </c>
      <c r="L794" s="43">
        <f t="shared" si="170"/>
        <v>-5</v>
      </c>
      <c r="M794" s="43">
        <f t="shared" si="171"/>
        <v>122.44897959183672</v>
      </c>
      <c r="N794" s="42">
        <v>29</v>
      </c>
      <c r="O794" s="45" t="str">
        <f t="shared" si="172"/>
        <v>Mar</v>
      </c>
      <c r="P794" s="42">
        <f t="shared" si="173"/>
        <v>29</v>
      </c>
      <c r="Q794" s="44">
        <f t="shared" si="174"/>
        <v>11</v>
      </c>
      <c r="R794" s="45">
        <f t="shared" si="175"/>
        <v>0.3793103448275863</v>
      </c>
      <c r="S794" s="44" t="str">
        <f t="shared" si="176"/>
        <v>GROWTH</v>
      </c>
      <c r="T794" s="43">
        <v>25</v>
      </c>
      <c r="U794" s="46" t="str">
        <f t="shared" si="177"/>
        <v>Apr</v>
      </c>
      <c r="V794" s="42">
        <v>25</v>
      </c>
      <c r="W794" s="47">
        <f t="shared" si="178"/>
        <v>15</v>
      </c>
      <c r="X794" s="48">
        <f t="shared" si="179"/>
        <v>0.60000000000000009</v>
      </c>
      <c r="Y794" s="47" t="str">
        <f t="shared" si="180"/>
        <v>GROWTH</v>
      </c>
      <c r="Z794" s="138">
        <v>0</v>
      </c>
      <c r="AA794" s="133"/>
      <c r="AB794" s="133" t="s">
        <v>121</v>
      </c>
      <c r="AC794" s="133" t="s">
        <v>1245</v>
      </c>
      <c r="AD794" s="27">
        <f t="shared" si="181"/>
        <v>0</v>
      </c>
    </row>
    <row r="795" spans="1:30" s="139" customFormat="1" ht="13.8">
      <c r="A795" s="133" t="s">
        <v>1245</v>
      </c>
      <c r="B795" s="141" t="s">
        <v>60</v>
      </c>
      <c r="C795" s="135" t="s">
        <v>2220</v>
      </c>
      <c r="D795" s="135">
        <v>1000000122</v>
      </c>
      <c r="E795" s="136" t="s">
        <v>2221</v>
      </c>
      <c r="F795" s="137">
        <v>43430</v>
      </c>
      <c r="G795" s="40" t="str">
        <f t="shared" si="168"/>
        <v>Targeted Dealer</v>
      </c>
      <c r="H795" s="40"/>
      <c r="I795" s="41">
        <v>60</v>
      </c>
      <c r="J795" s="41">
        <f t="shared" si="169"/>
        <v>56</v>
      </c>
      <c r="K795" s="43">
        <v>10</v>
      </c>
      <c r="L795" s="43">
        <f t="shared" si="170"/>
        <v>50</v>
      </c>
      <c r="M795" s="43">
        <f t="shared" si="171"/>
        <v>17.857142857142854</v>
      </c>
      <c r="N795" s="42">
        <v>7.5</v>
      </c>
      <c r="O795" s="45" t="str">
        <f t="shared" si="172"/>
        <v>Mar</v>
      </c>
      <c r="P795" s="42">
        <f t="shared" si="173"/>
        <v>7.5</v>
      </c>
      <c r="Q795" s="44">
        <f t="shared" si="174"/>
        <v>2.5</v>
      </c>
      <c r="R795" s="45">
        <f t="shared" si="175"/>
        <v>0.33333333333333326</v>
      </c>
      <c r="S795" s="44" t="str">
        <f t="shared" si="176"/>
        <v>GROWTH</v>
      </c>
      <c r="T795" s="43">
        <v>15</v>
      </c>
      <c r="U795" s="46" t="str">
        <f t="shared" si="177"/>
        <v>Apr</v>
      </c>
      <c r="V795" s="42">
        <v>15</v>
      </c>
      <c r="W795" s="47">
        <f t="shared" si="178"/>
        <v>-5</v>
      </c>
      <c r="X795" s="48">
        <f t="shared" si="179"/>
        <v>-0.33333333333333337</v>
      </c>
      <c r="Y795" s="47" t="str">
        <f t="shared" si="180"/>
        <v>DEGROWTH</v>
      </c>
      <c r="Z795" s="138">
        <v>0</v>
      </c>
      <c r="AA795" s="133"/>
      <c r="AB795" s="133" t="s">
        <v>121</v>
      </c>
      <c r="AC795" s="133" t="s">
        <v>1245</v>
      </c>
      <c r="AD795" s="27">
        <f t="shared" si="181"/>
        <v>0</v>
      </c>
    </row>
    <row r="796" spans="1:30" s="139" customFormat="1" ht="13.8">
      <c r="A796" s="133" t="s">
        <v>1245</v>
      </c>
      <c r="B796" s="141" t="s">
        <v>60</v>
      </c>
      <c r="C796" s="135" t="s">
        <v>2222</v>
      </c>
      <c r="D796" s="135">
        <v>1000000136</v>
      </c>
      <c r="E796" s="136" t="s">
        <v>2223</v>
      </c>
      <c r="F796" s="137">
        <v>43439</v>
      </c>
      <c r="G796" s="40" t="str">
        <f t="shared" si="168"/>
        <v>Targeted Dealer</v>
      </c>
      <c r="H796" s="40"/>
      <c r="I796" s="41">
        <v>60</v>
      </c>
      <c r="J796" s="41">
        <f t="shared" si="169"/>
        <v>56</v>
      </c>
      <c r="K796" s="43">
        <v>41</v>
      </c>
      <c r="L796" s="43">
        <f t="shared" si="170"/>
        <v>19</v>
      </c>
      <c r="M796" s="43">
        <f t="shared" si="171"/>
        <v>73.214285714285708</v>
      </c>
      <c r="N796" s="42">
        <v>38</v>
      </c>
      <c r="O796" s="45" t="str">
        <f t="shared" si="172"/>
        <v>Mar</v>
      </c>
      <c r="P796" s="42">
        <f t="shared" si="173"/>
        <v>38</v>
      </c>
      <c r="Q796" s="44">
        <f t="shared" si="174"/>
        <v>3</v>
      </c>
      <c r="R796" s="45">
        <f t="shared" si="175"/>
        <v>7.8947368421052655E-2</v>
      </c>
      <c r="S796" s="44" t="str">
        <f t="shared" si="176"/>
        <v>GROWTH</v>
      </c>
      <c r="T796" s="43">
        <v>40</v>
      </c>
      <c r="U796" s="46" t="str">
        <f t="shared" si="177"/>
        <v>Apr</v>
      </c>
      <c r="V796" s="42">
        <v>40</v>
      </c>
      <c r="W796" s="47">
        <f t="shared" si="178"/>
        <v>1</v>
      </c>
      <c r="X796" s="48">
        <f t="shared" si="179"/>
        <v>2.4999999999999911E-2</v>
      </c>
      <c r="Y796" s="47" t="str">
        <f t="shared" si="180"/>
        <v>GROWTH</v>
      </c>
      <c r="Z796" s="138">
        <v>0</v>
      </c>
      <c r="AA796" s="133"/>
      <c r="AB796" s="133" t="s">
        <v>121</v>
      </c>
      <c r="AC796" s="133" t="s">
        <v>1245</v>
      </c>
      <c r="AD796" s="27">
        <f t="shared" si="181"/>
        <v>0</v>
      </c>
    </row>
    <row r="797" spans="1:30" s="139" customFormat="1" ht="13.8">
      <c r="A797" s="133" t="s">
        <v>1245</v>
      </c>
      <c r="B797" s="141" t="s">
        <v>60</v>
      </c>
      <c r="C797" s="135" t="s">
        <v>2226</v>
      </c>
      <c r="D797" s="135">
        <v>1000000160</v>
      </c>
      <c r="E797" s="136" t="s">
        <v>2227</v>
      </c>
      <c r="F797" s="137">
        <v>43566</v>
      </c>
      <c r="G797" s="40" t="str">
        <f t="shared" si="168"/>
        <v>Targeted Dealer</v>
      </c>
      <c r="H797" s="40"/>
      <c r="I797" s="41">
        <v>50</v>
      </c>
      <c r="J797" s="41">
        <f t="shared" si="169"/>
        <v>46.666666666666671</v>
      </c>
      <c r="K797" s="43">
        <v>12.5</v>
      </c>
      <c r="L797" s="43">
        <f t="shared" si="170"/>
        <v>37.5</v>
      </c>
      <c r="M797" s="43">
        <f t="shared" si="171"/>
        <v>26.785714285714281</v>
      </c>
      <c r="N797" s="42">
        <v>2.5</v>
      </c>
      <c r="O797" s="45" t="str">
        <f t="shared" si="172"/>
        <v>Mar</v>
      </c>
      <c r="P797" s="42">
        <f t="shared" si="173"/>
        <v>2.5</v>
      </c>
      <c r="Q797" s="44">
        <f t="shared" si="174"/>
        <v>10</v>
      </c>
      <c r="R797" s="45">
        <f t="shared" si="175"/>
        <v>4</v>
      </c>
      <c r="S797" s="44" t="str">
        <f t="shared" si="176"/>
        <v>GROWTH</v>
      </c>
      <c r="T797" s="43">
        <v>37.5</v>
      </c>
      <c r="U797" s="46" t="str">
        <f t="shared" si="177"/>
        <v>Apr</v>
      </c>
      <c r="V797" s="42">
        <v>37.5</v>
      </c>
      <c r="W797" s="47">
        <f t="shared" si="178"/>
        <v>-25</v>
      </c>
      <c r="X797" s="48">
        <f t="shared" si="179"/>
        <v>-0.66666666666666674</v>
      </c>
      <c r="Y797" s="47" t="str">
        <f t="shared" si="180"/>
        <v>DEGROWTH</v>
      </c>
      <c r="Z797" s="138">
        <v>0</v>
      </c>
      <c r="AA797" s="133"/>
      <c r="AB797" s="133" t="s">
        <v>121</v>
      </c>
      <c r="AC797" s="133" t="s">
        <v>1245</v>
      </c>
      <c r="AD797" s="27">
        <f t="shared" si="181"/>
        <v>0</v>
      </c>
    </row>
    <row r="798" spans="1:30" s="139" customFormat="1" ht="13.8">
      <c r="A798" s="133" t="s">
        <v>1245</v>
      </c>
      <c r="B798" s="141" t="s">
        <v>60</v>
      </c>
      <c r="C798" s="135" t="s">
        <v>2228</v>
      </c>
      <c r="D798" s="135">
        <v>1000000141</v>
      </c>
      <c r="E798" s="136" t="s">
        <v>2229</v>
      </c>
      <c r="F798" s="137">
        <v>43647</v>
      </c>
      <c r="G798" s="40" t="str">
        <f t="shared" si="168"/>
        <v>Targeted Dealer</v>
      </c>
      <c r="H798" s="40"/>
      <c r="I798" s="41">
        <v>90</v>
      </c>
      <c r="J798" s="41">
        <f t="shared" si="169"/>
        <v>84</v>
      </c>
      <c r="K798" s="43">
        <v>17.5</v>
      </c>
      <c r="L798" s="43">
        <f t="shared" si="170"/>
        <v>72.5</v>
      </c>
      <c r="M798" s="43">
        <f t="shared" si="171"/>
        <v>20.833333333333336</v>
      </c>
      <c r="N798" s="42">
        <v>30</v>
      </c>
      <c r="O798" s="45" t="str">
        <f t="shared" si="172"/>
        <v>Mar</v>
      </c>
      <c r="P798" s="42">
        <f t="shared" si="173"/>
        <v>30</v>
      </c>
      <c r="Q798" s="44">
        <f t="shared" si="174"/>
        <v>-12.5</v>
      </c>
      <c r="R798" s="45">
        <f t="shared" si="175"/>
        <v>-0.41666666666666663</v>
      </c>
      <c r="S798" s="44" t="str">
        <f t="shared" si="176"/>
        <v>DEGROWTH</v>
      </c>
      <c r="T798" s="43">
        <v>81</v>
      </c>
      <c r="U798" s="46" t="str">
        <f t="shared" si="177"/>
        <v>Apr</v>
      </c>
      <c r="V798" s="42">
        <v>81</v>
      </c>
      <c r="W798" s="47">
        <f t="shared" si="178"/>
        <v>-63.5</v>
      </c>
      <c r="X798" s="48">
        <f t="shared" si="179"/>
        <v>-0.78395061728395066</v>
      </c>
      <c r="Y798" s="47" t="str">
        <f t="shared" si="180"/>
        <v>DEGROWTH</v>
      </c>
      <c r="Z798" s="138">
        <v>0</v>
      </c>
      <c r="AA798" s="133"/>
      <c r="AB798" s="133" t="s">
        <v>121</v>
      </c>
      <c r="AC798" s="133" t="s">
        <v>1245</v>
      </c>
      <c r="AD798" s="27">
        <f t="shared" si="181"/>
        <v>0</v>
      </c>
    </row>
    <row r="799" spans="1:30" s="139" customFormat="1" ht="13.8">
      <c r="A799" s="133" t="s">
        <v>1245</v>
      </c>
      <c r="B799" s="141" t="s">
        <v>60</v>
      </c>
      <c r="C799" s="135" t="s">
        <v>2230</v>
      </c>
      <c r="D799" s="135">
        <v>1000000143</v>
      </c>
      <c r="E799" s="136" t="s">
        <v>2231</v>
      </c>
      <c r="F799" s="137">
        <v>43675</v>
      </c>
      <c r="G799" s="40" t="str">
        <f t="shared" si="168"/>
        <v>Targeted Dealer</v>
      </c>
      <c r="H799" s="40"/>
      <c r="I799" s="41">
        <v>50</v>
      </c>
      <c r="J799" s="41">
        <f t="shared" si="169"/>
        <v>46.666666666666671</v>
      </c>
      <c r="K799" s="43">
        <v>15</v>
      </c>
      <c r="L799" s="43">
        <f t="shared" si="170"/>
        <v>35</v>
      </c>
      <c r="M799" s="43">
        <f t="shared" si="171"/>
        <v>32.142857142857139</v>
      </c>
      <c r="N799" s="42">
        <v>25</v>
      </c>
      <c r="O799" s="45" t="str">
        <f t="shared" si="172"/>
        <v>Mar</v>
      </c>
      <c r="P799" s="42">
        <f t="shared" si="173"/>
        <v>25</v>
      </c>
      <c r="Q799" s="44">
        <f t="shared" si="174"/>
        <v>-10</v>
      </c>
      <c r="R799" s="45">
        <f t="shared" si="175"/>
        <v>-0.4</v>
      </c>
      <c r="S799" s="44" t="str">
        <f t="shared" si="176"/>
        <v>DEGROWTH</v>
      </c>
      <c r="T799" s="43">
        <v>40</v>
      </c>
      <c r="U799" s="46" t="str">
        <f t="shared" si="177"/>
        <v>Apr</v>
      </c>
      <c r="V799" s="42">
        <v>40</v>
      </c>
      <c r="W799" s="47">
        <f t="shared" si="178"/>
        <v>-25</v>
      </c>
      <c r="X799" s="48">
        <f t="shared" si="179"/>
        <v>-0.625</v>
      </c>
      <c r="Y799" s="47" t="str">
        <f t="shared" si="180"/>
        <v>DEGROWTH</v>
      </c>
      <c r="Z799" s="138">
        <v>0</v>
      </c>
      <c r="AA799" s="133"/>
      <c r="AB799" s="133" t="s">
        <v>121</v>
      </c>
      <c r="AC799" s="133" t="s">
        <v>1245</v>
      </c>
      <c r="AD799" s="27">
        <f t="shared" si="181"/>
        <v>0</v>
      </c>
    </row>
    <row r="800" spans="1:30" s="139" customFormat="1" ht="13.8">
      <c r="A800" s="133" t="s">
        <v>1245</v>
      </c>
      <c r="B800" s="141" t="s">
        <v>60</v>
      </c>
      <c r="C800" s="135" t="s">
        <v>2232</v>
      </c>
      <c r="D800" s="135">
        <v>1000000153</v>
      </c>
      <c r="E800" s="136" t="s">
        <v>2233</v>
      </c>
      <c r="F800" s="137">
        <v>44041</v>
      </c>
      <c r="G800" s="40" t="str">
        <f t="shared" si="168"/>
        <v>Targeted Dealer</v>
      </c>
      <c r="H800" s="40"/>
      <c r="I800" s="41">
        <v>210</v>
      </c>
      <c r="J800" s="41">
        <f t="shared" si="169"/>
        <v>196</v>
      </c>
      <c r="K800" s="43">
        <v>212.5</v>
      </c>
      <c r="L800" s="43">
        <f t="shared" si="170"/>
        <v>-2.5</v>
      </c>
      <c r="M800" s="43">
        <f t="shared" si="171"/>
        <v>108.41836734693878</v>
      </c>
      <c r="N800" s="42">
        <v>132.5</v>
      </c>
      <c r="O800" s="45" t="str">
        <f t="shared" si="172"/>
        <v>Mar</v>
      </c>
      <c r="P800" s="42">
        <f t="shared" si="173"/>
        <v>132.5</v>
      </c>
      <c r="Q800" s="44">
        <f t="shared" si="174"/>
        <v>80</v>
      </c>
      <c r="R800" s="45">
        <f t="shared" si="175"/>
        <v>0.60377358490566047</v>
      </c>
      <c r="S800" s="44" t="str">
        <f t="shared" si="176"/>
        <v>GROWTH</v>
      </c>
      <c r="T800" s="43">
        <v>227</v>
      </c>
      <c r="U800" s="46" t="str">
        <f t="shared" si="177"/>
        <v>Apr</v>
      </c>
      <c r="V800" s="42">
        <v>227</v>
      </c>
      <c r="W800" s="47">
        <f t="shared" si="178"/>
        <v>-14.5</v>
      </c>
      <c r="X800" s="48">
        <f t="shared" si="179"/>
        <v>-6.3876651982378907E-2</v>
      </c>
      <c r="Y800" s="47" t="str">
        <f t="shared" si="180"/>
        <v>DEGROWTH</v>
      </c>
      <c r="Z800" s="138">
        <v>0</v>
      </c>
      <c r="AA800" s="133"/>
      <c r="AB800" s="133" t="s">
        <v>121</v>
      </c>
      <c r="AC800" s="133" t="s">
        <v>1245</v>
      </c>
      <c r="AD800" s="27">
        <f t="shared" si="181"/>
        <v>0</v>
      </c>
    </row>
    <row r="801" spans="1:30" s="139" customFormat="1" ht="13.8">
      <c r="A801" s="133" t="s">
        <v>1245</v>
      </c>
      <c r="B801" s="141" t="s">
        <v>60</v>
      </c>
      <c r="C801" s="135" t="s">
        <v>2234</v>
      </c>
      <c r="D801" s="135">
        <v>1000000836</v>
      </c>
      <c r="E801" s="136" t="s">
        <v>2235</v>
      </c>
      <c r="F801" s="137">
        <v>44123</v>
      </c>
      <c r="G801" s="40" t="str">
        <f t="shared" si="168"/>
        <v>Targeted Dealer</v>
      </c>
      <c r="H801" s="40"/>
      <c r="I801" s="41">
        <v>150</v>
      </c>
      <c r="J801" s="41">
        <f t="shared" si="169"/>
        <v>140</v>
      </c>
      <c r="K801" s="43">
        <v>76.5</v>
      </c>
      <c r="L801" s="43">
        <f t="shared" si="170"/>
        <v>73.5</v>
      </c>
      <c r="M801" s="43">
        <f t="shared" si="171"/>
        <v>54.642857142857146</v>
      </c>
      <c r="N801" s="42">
        <v>139</v>
      </c>
      <c r="O801" s="45" t="str">
        <f t="shared" si="172"/>
        <v>Mar</v>
      </c>
      <c r="P801" s="42">
        <f t="shared" si="173"/>
        <v>139</v>
      </c>
      <c r="Q801" s="44">
        <f t="shared" si="174"/>
        <v>-62.5</v>
      </c>
      <c r="R801" s="45">
        <f t="shared" si="175"/>
        <v>-0.44964028776978415</v>
      </c>
      <c r="S801" s="44" t="str">
        <f t="shared" si="176"/>
        <v>DEGROWTH</v>
      </c>
      <c r="T801" s="43">
        <v>104.5</v>
      </c>
      <c r="U801" s="46" t="str">
        <f t="shared" si="177"/>
        <v>Apr</v>
      </c>
      <c r="V801" s="42">
        <v>104.5</v>
      </c>
      <c r="W801" s="47">
        <f t="shared" si="178"/>
        <v>-28</v>
      </c>
      <c r="X801" s="48">
        <f t="shared" si="179"/>
        <v>-0.26794258373205737</v>
      </c>
      <c r="Y801" s="47" t="str">
        <f t="shared" si="180"/>
        <v>DEGROWTH</v>
      </c>
      <c r="Z801" s="138">
        <v>0</v>
      </c>
      <c r="AA801" s="133"/>
      <c r="AB801" s="133" t="s">
        <v>121</v>
      </c>
      <c r="AC801" s="133" t="s">
        <v>1245</v>
      </c>
      <c r="AD801" s="27">
        <f t="shared" si="181"/>
        <v>0</v>
      </c>
    </row>
    <row r="802" spans="1:30" s="139" customFormat="1" ht="13.8">
      <c r="A802" s="133" t="s">
        <v>1245</v>
      </c>
      <c r="B802" s="141" t="s">
        <v>60</v>
      </c>
      <c r="C802" s="135" t="s">
        <v>2236</v>
      </c>
      <c r="D802" s="135">
        <v>1000000159</v>
      </c>
      <c r="E802" s="136" t="s">
        <v>2237</v>
      </c>
      <c r="F802" s="137">
        <v>44140</v>
      </c>
      <c r="G802" s="40" t="str">
        <f t="shared" si="168"/>
        <v>Targeted Dealer</v>
      </c>
      <c r="H802" s="40"/>
      <c r="I802" s="41">
        <v>35</v>
      </c>
      <c r="J802" s="41">
        <f t="shared" si="169"/>
        <v>32.666666666666671</v>
      </c>
      <c r="K802" s="43">
        <v>20.5</v>
      </c>
      <c r="L802" s="43">
        <f t="shared" si="170"/>
        <v>14.5</v>
      </c>
      <c r="M802" s="43">
        <f t="shared" si="171"/>
        <v>62.755102040816318</v>
      </c>
      <c r="N802" s="42">
        <v>9.75</v>
      </c>
      <c r="O802" s="45" t="str">
        <f t="shared" si="172"/>
        <v>Mar</v>
      </c>
      <c r="P802" s="42">
        <f t="shared" si="173"/>
        <v>9.75</v>
      </c>
      <c r="Q802" s="44">
        <f t="shared" si="174"/>
        <v>10.75</v>
      </c>
      <c r="R802" s="45">
        <f t="shared" si="175"/>
        <v>1.1025641025641026</v>
      </c>
      <c r="S802" s="44" t="str">
        <f t="shared" si="176"/>
        <v>GROWTH</v>
      </c>
      <c r="T802" s="43">
        <v>28</v>
      </c>
      <c r="U802" s="46" t="str">
        <f t="shared" si="177"/>
        <v>Apr</v>
      </c>
      <c r="V802" s="42">
        <v>28</v>
      </c>
      <c r="W802" s="47">
        <f t="shared" si="178"/>
        <v>-7.5</v>
      </c>
      <c r="X802" s="48">
        <f t="shared" si="179"/>
        <v>-0.2678571428571429</v>
      </c>
      <c r="Y802" s="47" t="str">
        <f t="shared" si="180"/>
        <v>DEGROWTH</v>
      </c>
      <c r="Z802" s="138">
        <v>0</v>
      </c>
      <c r="AA802" s="133"/>
      <c r="AB802" s="133" t="s">
        <v>121</v>
      </c>
      <c r="AC802" s="133" t="s">
        <v>1245</v>
      </c>
      <c r="AD802" s="27">
        <f t="shared" si="181"/>
        <v>0</v>
      </c>
    </row>
    <row r="803" spans="1:30" s="139" customFormat="1" ht="13.8">
      <c r="A803" s="133" t="s">
        <v>1245</v>
      </c>
      <c r="B803" s="141" t="s">
        <v>60</v>
      </c>
      <c r="C803" s="135" t="s">
        <v>2238</v>
      </c>
      <c r="D803" s="135">
        <v>1000000133</v>
      </c>
      <c r="E803" s="136" t="s">
        <v>2239</v>
      </c>
      <c r="F803" s="137">
        <v>44215</v>
      </c>
      <c r="G803" s="40" t="str">
        <f t="shared" si="168"/>
        <v>Targeted Dealer</v>
      </c>
      <c r="H803" s="40"/>
      <c r="I803" s="41">
        <v>90</v>
      </c>
      <c r="J803" s="41">
        <f t="shared" si="169"/>
        <v>84</v>
      </c>
      <c r="K803" s="43">
        <v>76.75</v>
      </c>
      <c r="L803" s="43">
        <f t="shared" si="170"/>
        <v>13.25</v>
      </c>
      <c r="M803" s="43">
        <f t="shared" si="171"/>
        <v>91.36904761904762</v>
      </c>
      <c r="N803" s="42">
        <v>62.5</v>
      </c>
      <c r="O803" s="45" t="str">
        <f t="shared" si="172"/>
        <v>Mar</v>
      </c>
      <c r="P803" s="42">
        <f t="shared" si="173"/>
        <v>62.5</v>
      </c>
      <c r="Q803" s="44">
        <f t="shared" si="174"/>
        <v>14.25</v>
      </c>
      <c r="R803" s="45">
        <f t="shared" si="175"/>
        <v>0.22799999999999998</v>
      </c>
      <c r="S803" s="44" t="str">
        <f t="shared" si="176"/>
        <v>GROWTH</v>
      </c>
      <c r="T803" s="43">
        <v>78.75</v>
      </c>
      <c r="U803" s="46" t="str">
        <f t="shared" si="177"/>
        <v>Apr</v>
      </c>
      <c r="V803" s="42">
        <v>78.75</v>
      </c>
      <c r="W803" s="47">
        <f t="shared" si="178"/>
        <v>-2</v>
      </c>
      <c r="X803" s="48">
        <f t="shared" si="179"/>
        <v>-2.5396825396825418E-2</v>
      </c>
      <c r="Y803" s="47" t="str">
        <f t="shared" si="180"/>
        <v>DEGROWTH</v>
      </c>
      <c r="Z803" s="138">
        <v>0</v>
      </c>
      <c r="AA803" s="133"/>
      <c r="AB803" s="133" t="s">
        <v>121</v>
      </c>
      <c r="AC803" s="133" t="s">
        <v>1245</v>
      </c>
      <c r="AD803" s="27">
        <f t="shared" si="181"/>
        <v>0</v>
      </c>
    </row>
    <row r="804" spans="1:30" s="139" customFormat="1" ht="13.8">
      <c r="A804" s="133" t="s">
        <v>1245</v>
      </c>
      <c r="B804" s="141" t="s">
        <v>60</v>
      </c>
      <c r="C804" s="135" t="s">
        <v>2240</v>
      </c>
      <c r="D804" s="135">
        <v>1000000135</v>
      </c>
      <c r="E804" s="136" t="s">
        <v>2241</v>
      </c>
      <c r="F804" s="137">
        <v>44452</v>
      </c>
      <c r="G804" s="40" t="str">
        <f t="shared" si="168"/>
        <v>Targeted Dealer</v>
      </c>
      <c r="H804" s="40"/>
      <c r="I804" s="41">
        <v>40</v>
      </c>
      <c r="J804" s="41">
        <f t="shared" si="169"/>
        <v>37.333333333333329</v>
      </c>
      <c r="K804" s="43">
        <v>20</v>
      </c>
      <c r="L804" s="43">
        <f t="shared" si="170"/>
        <v>20</v>
      </c>
      <c r="M804" s="43">
        <f t="shared" si="171"/>
        <v>53.571428571428577</v>
      </c>
      <c r="N804" s="42">
        <v>15</v>
      </c>
      <c r="O804" s="45" t="str">
        <f t="shared" si="172"/>
        <v>Mar</v>
      </c>
      <c r="P804" s="42">
        <f t="shared" si="173"/>
        <v>15</v>
      </c>
      <c r="Q804" s="44">
        <f t="shared" si="174"/>
        <v>5</v>
      </c>
      <c r="R804" s="45">
        <f t="shared" si="175"/>
        <v>0.33333333333333326</v>
      </c>
      <c r="S804" s="44" t="str">
        <f t="shared" si="176"/>
        <v>GROWTH</v>
      </c>
      <c r="T804" s="43">
        <v>34.799999999999997</v>
      </c>
      <c r="U804" s="46" t="str">
        <f t="shared" si="177"/>
        <v>Apr</v>
      </c>
      <c r="V804" s="42">
        <v>34.799999999999997</v>
      </c>
      <c r="W804" s="47">
        <f t="shared" si="178"/>
        <v>-14.799999999999997</v>
      </c>
      <c r="X804" s="48">
        <f t="shared" si="179"/>
        <v>-0.42528735632183901</v>
      </c>
      <c r="Y804" s="47" t="str">
        <f t="shared" si="180"/>
        <v>DEGROWTH</v>
      </c>
      <c r="Z804" s="138">
        <v>0</v>
      </c>
      <c r="AA804" s="133"/>
      <c r="AB804" s="133" t="s">
        <v>121</v>
      </c>
      <c r="AC804" s="133" t="s">
        <v>1245</v>
      </c>
      <c r="AD804" s="27">
        <f t="shared" si="181"/>
        <v>0</v>
      </c>
    </row>
    <row r="805" spans="1:30" s="139" customFormat="1" ht="13.8">
      <c r="A805" s="133" t="s">
        <v>1245</v>
      </c>
      <c r="B805" s="141" t="s">
        <v>60</v>
      </c>
      <c r="C805" s="135" t="s">
        <v>2242</v>
      </c>
      <c r="D805" s="135">
        <v>1000002609</v>
      </c>
      <c r="E805" s="136" t="s">
        <v>2243</v>
      </c>
      <c r="F805" s="137">
        <v>44616</v>
      </c>
      <c r="G805" s="40" t="str">
        <f t="shared" si="168"/>
        <v>Targeted Dealer</v>
      </c>
      <c r="H805" s="40"/>
      <c r="I805" s="41">
        <v>60</v>
      </c>
      <c r="J805" s="41">
        <f t="shared" si="169"/>
        <v>56</v>
      </c>
      <c r="K805" s="43">
        <v>19</v>
      </c>
      <c r="L805" s="43">
        <f t="shared" si="170"/>
        <v>41</v>
      </c>
      <c r="M805" s="43">
        <f t="shared" si="171"/>
        <v>33.928571428571423</v>
      </c>
      <c r="N805" s="42">
        <v>19.5</v>
      </c>
      <c r="O805" s="45" t="str">
        <f t="shared" si="172"/>
        <v>Mar</v>
      </c>
      <c r="P805" s="42">
        <f t="shared" si="173"/>
        <v>19.5</v>
      </c>
      <c r="Q805" s="44">
        <f t="shared" si="174"/>
        <v>-0.5</v>
      </c>
      <c r="R805" s="45">
        <f t="shared" si="175"/>
        <v>-2.5641025641025661E-2</v>
      </c>
      <c r="S805" s="44" t="str">
        <f t="shared" si="176"/>
        <v>DEGROWTH</v>
      </c>
      <c r="T805" s="43">
        <v>58</v>
      </c>
      <c r="U805" s="46" t="str">
        <f t="shared" si="177"/>
        <v>Apr</v>
      </c>
      <c r="V805" s="42">
        <v>58</v>
      </c>
      <c r="W805" s="47">
        <f t="shared" si="178"/>
        <v>-39</v>
      </c>
      <c r="X805" s="48">
        <f t="shared" si="179"/>
        <v>-0.67241379310344829</v>
      </c>
      <c r="Y805" s="47" t="str">
        <f t="shared" si="180"/>
        <v>DEGROWTH</v>
      </c>
      <c r="Z805" s="138">
        <v>0</v>
      </c>
      <c r="AA805" s="133"/>
      <c r="AB805" s="133" t="s">
        <v>121</v>
      </c>
      <c r="AC805" s="133" t="s">
        <v>1245</v>
      </c>
      <c r="AD805" s="27">
        <f t="shared" si="181"/>
        <v>0</v>
      </c>
    </row>
    <row r="806" spans="1:30" s="139" customFormat="1" ht="13.8">
      <c r="A806" s="133" t="s">
        <v>1245</v>
      </c>
      <c r="B806" s="141" t="s">
        <v>60</v>
      </c>
      <c r="C806" s="135" t="s">
        <v>2248</v>
      </c>
      <c r="D806" s="135">
        <v>1000003168</v>
      </c>
      <c r="E806" s="140" t="s">
        <v>2249</v>
      </c>
      <c r="F806" s="137">
        <v>44918</v>
      </c>
      <c r="G806" s="40" t="str">
        <f t="shared" si="168"/>
        <v>Targeted Dealer</v>
      </c>
      <c r="H806" s="40"/>
      <c r="I806" s="41">
        <v>60</v>
      </c>
      <c r="J806" s="41">
        <f t="shared" si="169"/>
        <v>56</v>
      </c>
      <c r="K806" s="43">
        <v>57.5</v>
      </c>
      <c r="L806" s="43">
        <f t="shared" si="170"/>
        <v>2.5</v>
      </c>
      <c r="M806" s="43">
        <f t="shared" si="171"/>
        <v>102.67857142857142</v>
      </c>
      <c r="N806" s="42">
        <v>51</v>
      </c>
      <c r="O806" s="45" t="str">
        <f t="shared" si="172"/>
        <v>Mar</v>
      </c>
      <c r="P806" s="42">
        <f t="shared" si="173"/>
        <v>51</v>
      </c>
      <c r="Q806" s="44">
        <f t="shared" si="174"/>
        <v>6.5</v>
      </c>
      <c r="R806" s="45">
        <f t="shared" si="175"/>
        <v>0.12745098039215685</v>
      </c>
      <c r="S806" s="44" t="str">
        <f t="shared" si="176"/>
        <v>GROWTH</v>
      </c>
      <c r="T806" s="43">
        <v>52.5</v>
      </c>
      <c r="U806" s="46" t="str">
        <f t="shared" si="177"/>
        <v>Apr</v>
      </c>
      <c r="V806" s="42">
        <v>52.5</v>
      </c>
      <c r="W806" s="47">
        <f t="shared" si="178"/>
        <v>5</v>
      </c>
      <c r="X806" s="48">
        <f t="shared" si="179"/>
        <v>9.5238095238095344E-2</v>
      </c>
      <c r="Y806" s="47" t="str">
        <f t="shared" si="180"/>
        <v>GROWTH</v>
      </c>
      <c r="Z806" s="138">
        <v>0</v>
      </c>
      <c r="AA806" s="133"/>
      <c r="AB806" s="133" t="s">
        <v>121</v>
      </c>
      <c r="AC806" s="133" t="s">
        <v>1245</v>
      </c>
      <c r="AD806" s="27">
        <f t="shared" si="181"/>
        <v>0</v>
      </c>
    </row>
    <row r="807" spans="1:30" s="139" customFormat="1" ht="13.8">
      <c r="A807" s="133" t="s">
        <v>1245</v>
      </c>
      <c r="B807" s="141" t="s">
        <v>60</v>
      </c>
      <c r="C807" s="135" t="s">
        <v>2250</v>
      </c>
      <c r="D807" s="135">
        <v>1000003182</v>
      </c>
      <c r="E807" s="140" t="s">
        <v>2251</v>
      </c>
      <c r="F807" s="137">
        <v>44922</v>
      </c>
      <c r="G807" s="40" t="str">
        <f t="shared" si="168"/>
        <v>Targeted Dealer</v>
      </c>
      <c r="H807" s="40"/>
      <c r="I807" s="41">
        <v>20</v>
      </c>
      <c r="J807" s="41">
        <f t="shared" si="169"/>
        <v>18.666666666666664</v>
      </c>
      <c r="K807" s="43">
        <v>0</v>
      </c>
      <c r="L807" s="43">
        <f t="shared" si="170"/>
        <v>20</v>
      </c>
      <c r="M807" s="43">
        <f t="shared" si="171"/>
        <v>0</v>
      </c>
      <c r="N807" s="42">
        <v>5</v>
      </c>
      <c r="O807" s="45" t="str">
        <f t="shared" si="172"/>
        <v>Mar</v>
      </c>
      <c r="P807" s="42">
        <f t="shared" si="173"/>
        <v>5</v>
      </c>
      <c r="Q807" s="44">
        <f t="shared" si="174"/>
        <v>-5</v>
      </c>
      <c r="R807" s="45">
        <f t="shared" si="175"/>
        <v>-1</v>
      </c>
      <c r="S807" s="44" t="str">
        <f t="shared" si="176"/>
        <v>DEGROWTH</v>
      </c>
      <c r="T807" s="43">
        <v>10</v>
      </c>
      <c r="U807" s="46" t="str">
        <f t="shared" si="177"/>
        <v>Apr</v>
      </c>
      <c r="V807" s="42">
        <v>10</v>
      </c>
      <c r="W807" s="47">
        <f t="shared" si="178"/>
        <v>-10</v>
      </c>
      <c r="X807" s="48">
        <f t="shared" si="179"/>
        <v>-1</v>
      </c>
      <c r="Y807" s="47" t="str">
        <f t="shared" si="180"/>
        <v>DEGROWTH</v>
      </c>
      <c r="Z807" s="138">
        <v>0</v>
      </c>
      <c r="AA807" s="133"/>
      <c r="AB807" s="133" t="s">
        <v>121</v>
      </c>
      <c r="AC807" s="133" t="s">
        <v>1245</v>
      </c>
      <c r="AD807" s="27">
        <f t="shared" si="181"/>
        <v>1</v>
      </c>
    </row>
    <row r="808" spans="1:30" s="139" customFormat="1" ht="13.8">
      <c r="A808" s="133" t="s">
        <v>1245</v>
      </c>
      <c r="B808" s="141" t="s">
        <v>60</v>
      </c>
      <c r="C808" s="135" t="s">
        <v>2252</v>
      </c>
      <c r="D808" s="135">
        <v>1000003184</v>
      </c>
      <c r="E808" s="140" t="s">
        <v>2253</v>
      </c>
      <c r="F808" s="137">
        <v>44923</v>
      </c>
      <c r="G808" s="40" t="str">
        <f t="shared" si="168"/>
        <v>Targeted Dealer</v>
      </c>
      <c r="H808" s="40"/>
      <c r="I808" s="41">
        <v>35</v>
      </c>
      <c r="J808" s="41">
        <f t="shared" si="169"/>
        <v>32.666666666666671</v>
      </c>
      <c r="K808" s="43">
        <v>7.5</v>
      </c>
      <c r="L808" s="43">
        <f t="shared" si="170"/>
        <v>27.5</v>
      </c>
      <c r="M808" s="43">
        <f t="shared" si="171"/>
        <v>22.959183673469383</v>
      </c>
      <c r="N808" s="42">
        <v>2.5</v>
      </c>
      <c r="O808" s="45" t="str">
        <f t="shared" si="172"/>
        <v>Mar</v>
      </c>
      <c r="P808" s="42">
        <f t="shared" si="173"/>
        <v>2.5</v>
      </c>
      <c r="Q808" s="44">
        <f t="shared" si="174"/>
        <v>5</v>
      </c>
      <c r="R808" s="45">
        <f t="shared" si="175"/>
        <v>2</v>
      </c>
      <c r="S808" s="44" t="str">
        <f t="shared" si="176"/>
        <v>GROWTH</v>
      </c>
      <c r="T808" s="43">
        <v>12.5</v>
      </c>
      <c r="U808" s="46" t="str">
        <f t="shared" si="177"/>
        <v>Apr</v>
      </c>
      <c r="V808" s="42">
        <v>12.5</v>
      </c>
      <c r="W808" s="47">
        <f t="shared" si="178"/>
        <v>-5</v>
      </c>
      <c r="X808" s="48">
        <f t="shared" si="179"/>
        <v>-0.4</v>
      </c>
      <c r="Y808" s="47" t="str">
        <f t="shared" si="180"/>
        <v>DEGROWTH</v>
      </c>
      <c r="Z808" s="138">
        <v>0</v>
      </c>
      <c r="AA808" s="133"/>
      <c r="AB808" s="133" t="s">
        <v>121</v>
      </c>
      <c r="AC808" s="133" t="s">
        <v>1245</v>
      </c>
      <c r="AD808" s="27">
        <f t="shared" si="181"/>
        <v>0</v>
      </c>
    </row>
    <row r="809" spans="1:30" s="139" customFormat="1" ht="13.8">
      <c r="A809" s="133" t="s">
        <v>1245</v>
      </c>
      <c r="B809" s="141" t="s">
        <v>60</v>
      </c>
      <c r="C809" s="135" t="s">
        <v>2254</v>
      </c>
      <c r="D809" s="135">
        <v>1000003208</v>
      </c>
      <c r="E809" s="140" t="s">
        <v>2255</v>
      </c>
      <c r="F809" s="137">
        <v>44926</v>
      </c>
      <c r="G809" s="40" t="str">
        <f t="shared" si="168"/>
        <v>Targeted Dealer</v>
      </c>
      <c r="H809" s="40"/>
      <c r="I809" s="41">
        <v>575</v>
      </c>
      <c r="J809" s="41">
        <f t="shared" si="169"/>
        <v>536.66666666666674</v>
      </c>
      <c r="K809" s="43">
        <v>500</v>
      </c>
      <c r="L809" s="43">
        <f t="shared" si="170"/>
        <v>75</v>
      </c>
      <c r="M809" s="43">
        <f t="shared" si="171"/>
        <v>93.167701863354026</v>
      </c>
      <c r="N809" s="42">
        <v>420</v>
      </c>
      <c r="O809" s="45" t="str">
        <f t="shared" si="172"/>
        <v>Mar</v>
      </c>
      <c r="P809" s="42">
        <f t="shared" si="173"/>
        <v>420</v>
      </c>
      <c r="Q809" s="44">
        <f t="shared" si="174"/>
        <v>80</v>
      </c>
      <c r="R809" s="45">
        <f t="shared" si="175"/>
        <v>0.19047619047619047</v>
      </c>
      <c r="S809" s="44" t="str">
        <f t="shared" si="176"/>
        <v>GROWTH</v>
      </c>
      <c r="T809" s="43">
        <v>460</v>
      </c>
      <c r="U809" s="46" t="str">
        <f t="shared" si="177"/>
        <v>Apr</v>
      </c>
      <c r="V809" s="42">
        <v>460</v>
      </c>
      <c r="W809" s="47">
        <f t="shared" si="178"/>
        <v>40</v>
      </c>
      <c r="X809" s="48">
        <f t="shared" si="179"/>
        <v>8.6956521739130377E-2</v>
      </c>
      <c r="Y809" s="47" t="str">
        <f t="shared" si="180"/>
        <v>GROWTH</v>
      </c>
      <c r="Z809" s="138">
        <v>0</v>
      </c>
      <c r="AA809" s="133"/>
      <c r="AB809" s="133" t="s">
        <v>121</v>
      </c>
      <c r="AC809" s="133" t="s">
        <v>1245</v>
      </c>
      <c r="AD809" s="27">
        <f t="shared" si="181"/>
        <v>0</v>
      </c>
    </row>
    <row r="810" spans="1:30" s="139" customFormat="1" ht="13.8">
      <c r="A810" s="133" t="s">
        <v>1245</v>
      </c>
      <c r="B810" s="141" t="s">
        <v>60</v>
      </c>
      <c r="C810" s="135" t="s">
        <v>2258</v>
      </c>
      <c r="D810" s="135">
        <v>1000003382</v>
      </c>
      <c r="E810" s="140" t="s">
        <v>2259</v>
      </c>
      <c r="F810" s="137">
        <v>44978</v>
      </c>
      <c r="G810" s="40" t="str">
        <f t="shared" si="168"/>
        <v>Targeted Dealer</v>
      </c>
      <c r="H810" s="40"/>
      <c r="I810" s="41">
        <v>80</v>
      </c>
      <c r="J810" s="41">
        <f t="shared" si="169"/>
        <v>74.666666666666657</v>
      </c>
      <c r="K810" s="43">
        <v>114</v>
      </c>
      <c r="L810" s="43">
        <f t="shared" si="170"/>
        <v>-34</v>
      </c>
      <c r="M810" s="43">
        <f t="shared" si="171"/>
        <v>152.67857142857144</v>
      </c>
      <c r="N810" s="42">
        <v>45.5</v>
      </c>
      <c r="O810" s="45" t="str">
        <f t="shared" si="172"/>
        <v>Mar</v>
      </c>
      <c r="P810" s="42">
        <f t="shared" si="173"/>
        <v>45.5</v>
      </c>
      <c r="Q810" s="44">
        <f t="shared" si="174"/>
        <v>68.5</v>
      </c>
      <c r="R810" s="45">
        <f t="shared" si="175"/>
        <v>1.5054945054945055</v>
      </c>
      <c r="S810" s="44" t="str">
        <f t="shared" si="176"/>
        <v>GROWTH</v>
      </c>
      <c r="T810" s="43">
        <v>66.5</v>
      </c>
      <c r="U810" s="46" t="str">
        <f t="shared" si="177"/>
        <v>Apr</v>
      </c>
      <c r="V810" s="42">
        <v>66.5</v>
      </c>
      <c r="W810" s="47">
        <f t="shared" si="178"/>
        <v>47.5</v>
      </c>
      <c r="X810" s="48">
        <f t="shared" si="179"/>
        <v>0.71428571428571419</v>
      </c>
      <c r="Y810" s="47" t="str">
        <f t="shared" si="180"/>
        <v>GROWTH</v>
      </c>
      <c r="Z810" s="138">
        <v>0</v>
      </c>
      <c r="AA810" s="133"/>
      <c r="AB810" s="133" t="s">
        <v>121</v>
      </c>
      <c r="AC810" s="133" t="s">
        <v>1245</v>
      </c>
      <c r="AD810" s="27">
        <f t="shared" si="181"/>
        <v>0</v>
      </c>
    </row>
    <row r="811" spans="1:30" s="139" customFormat="1" ht="13.8">
      <c r="A811" s="133" t="s">
        <v>1245</v>
      </c>
      <c r="B811" s="141" t="s">
        <v>60</v>
      </c>
      <c r="C811" s="135" t="s">
        <v>2264</v>
      </c>
      <c r="D811" s="135">
        <v>1000003501</v>
      </c>
      <c r="E811" s="140" t="s">
        <v>2265</v>
      </c>
      <c r="F811" s="137">
        <v>45045</v>
      </c>
      <c r="G811" s="40" t="str">
        <f t="shared" si="168"/>
        <v>Targeted Dealer</v>
      </c>
      <c r="H811" s="40"/>
      <c r="I811" s="41">
        <v>35</v>
      </c>
      <c r="J811" s="41">
        <f t="shared" si="169"/>
        <v>32.666666666666671</v>
      </c>
      <c r="K811" s="43">
        <v>30</v>
      </c>
      <c r="L811" s="43">
        <f t="shared" si="170"/>
        <v>5</v>
      </c>
      <c r="M811" s="43">
        <f t="shared" si="171"/>
        <v>91.836734693877531</v>
      </c>
      <c r="N811" s="42">
        <v>20</v>
      </c>
      <c r="O811" s="45" t="str">
        <f t="shared" si="172"/>
        <v>Mar</v>
      </c>
      <c r="P811" s="42">
        <f t="shared" si="173"/>
        <v>20</v>
      </c>
      <c r="Q811" s="44">
        <f t="shared" si="174"/>
        <v>10</v>
      </c>
      <c r="R811" s="45">
        <f t="shared" si="175"/>
        <v>0.5</v>
      </c>
      <c r="S811" s="44" t="str">
        <f t="shared" si="176"/>
        <v>GROWTH</v>
      </c>
      <c r="T811" s="43">
        <v>30</v>
      </c>
      <c r="U811" s="46" t="str">
        <f t="shared" si="177"/>
        <v>Apr</v>
      </c>
      <c r="V811" s="42">
        <v>30</v>
      </c>
      <c r="W811" s="47">
        <f t="shared" si="178"/>
        <v>0</v>
      </c>
      <c r="X811" s="48">
        <f t="shared" si="179"/>
        <v>0</v>
      </c>
      <c r="Y811" s="47" t="str">
        <f t="shared" si="180"/>
        <v>GROWTH</v>
      </c>
      <c r="Z811" s="138">
        <v>0</v>
      </c>
      <c r="AA811" s="133"/>
      <c r="AB811" s="133" t="s">
        <v>121</v>
      </c>
      <c r="AC811" s="133" t="s">
        <v>1245</v>
      </c>
      <c r="AD811" s="27">
        <f t="shared" si="181"/>
        <v>0</v>
      </c>
    </row>
    <row r="812" spans="1:30" s="139" customFormat="1" ht="13.8">
      <c r="A812" s="133" t="s">
        <v>1245</v>
      </c>
      <c r="B812" s="141" t="s">
        <v>60</v>
      </c>
      <c r="C812" s="135" t="s">
        <v>2268</v>
      </c>
      <c r="D812" s="135">
        <v>1000003751</v>
      </c>
      <c r="E812" s="140" t="s">
        <v>2269</v>
      </c>
      <c r="F812" s="137">
        <v>45245</v>
      </c>
      <c r="G812" s="40" t="str">
        <f t="shared" si="168"/>
        <v>Targeted Dealer</v>
      </c>
      <c r="H812" s="40"/>
      <c r="I812" s="41">
        <v>50</v>
      </c>
      <c r="J812" s="41">
        <f t="shared" si="169"/>
        <v>46.666666666666671</v>
      </c>
      <c r="K812" s="43">
        <v>0</v>
      </c>
      <c r="L812" s="43">
        <f t="shared" si="170"/>
        <v>50</v>
      </c>
      <c r="M812" s="43">
        <f t="shared" si="171"/>
        <v>0</v>
      </c>
      <c r="N812" s="42">
        <v>20</v>
      </c>
      <c r="O812" s="45" t="str">
        <f t="shared" si="172"/>
        <v>Mar</v>
      </c>
      <c r="P812" s="42">
        <f t="shared" si="173"/>
        <v>20</v>
      </c>
      <c r="Q812" s="44">
        <f t="shared" si="174"/>
        <v>-20</v>
      </c>
      <c r="R812" s="45">
        <f t="shared" si="175"/>
        <v>-1</v>
      </c>
      <c r="S812" s="44" t="str">
        <f t="shared" si="176"/>
        <v>DEGROWTH</v>
      </c>
      <c r="T812" s="43">
        <v>27.5</v>
      </c>
      <c r="U812" s="46" t="str">
        <f t="shared" si="177"/>
        <v>Apr</v>
      </c>
      <c r="V812" s="42">
        <v>27.5</v>
      </c>
      <c r="W812" s="47">
        <f t="shared" si="178"/>
        <v>-27.5</v>
      </c>
      <c r="X812" s="48">
        <f t="shared" si="179"/>
        <v>-1</v>
      </c>
      <c r="Y812" s="47" t="str">
        <f t="shared" si="180"/>
        <v>DEGROWTH</v>
      </c>
      <c r="Z812" s="138">
        <v>0</v>
      </c>
      <c r="AA812" s="133"/>
      <c r="AB812" s="133" t="s">
        <v>121</v>
      </c>
      <c r="AC812" s="133" t="s">
        <v>1245</v>
      </c>
      <c r="AD812" s="27">
        <f t="shared" si="181"/>
        <v>1</v>
      </c>
    </row>
    <row r="813" spans="1:30" s="139" customFormat="1" ht="13.8">
      <c r="A813" s="133" t="s">
        <v>1245</v>
      </c>
      <c r="B813" s="141" t="s">
        <v>60</v>
      </c>
      <c r="C813" s="141" t="s">
        <v>2274</v>
      </c>
      <c r="D813" s="141">
        <v>1000003795</v>
      </c>
      <c r="E813" s="141" t="s">
        <v>2275</v>
      </c>
      <c r="F813" s="137">
        <v>45283</v>
      </c>
      <c r="G813" s="40" t="str">
        <f t="shared" si="168"/>
        <v>Targeted Dealer</v>
      </c>
      <c r="H813" s="40"/>
      <c r="I813" s="41">
        <v>130</v>
      </c>
      <c r="J813" s="41">
        <f t="shared" si="169"/>
        <v>121.33333333333333</v>
      </c>
      <c r="K813" s="43">
        <v>22.5</v>
      </c>
      <c r="L813" s="43">
        <f t="shared" si="170"/>
        <v>107.5</v>
      </c>
      <c r="M813" s="43">
        <f t="shared" si="171"/>
        <v>18.543956043956044</v>
      </c>
      <c r="N813" s="42">
        <v>25</v>
      </c>
      <c r="O813" s="45" t="str">
        <f t="shared" si="172"/>
        <v>Mar</v>
      </c>
      <c r="P813" s="42">
        <f t="shared" si="173"/>
        <v>25</v>
      </c>
      <c r="Q813" s="44">
        <f t="shared" si="174"/>
        <v>-2.5</v>
      </c>
      <c r="R813" s="45">
        <f t="shared" si="175"/>
        <v>-9.9999999999999978E-2</v>
      </c>
      <c r="S813" s="44" t="str">
        <f t="shared" si="176"/>
        <v>DEGROWTH</v>
      </c>
      <c r="T813" s="43">
        <v>120</v>
      </c>
      <c r="U813" s="46" t="str">
        <f t="shared" si="177"/>
        <v>Apr</v>
      </c>
      <c r="V813" s="42">
        <v>120</v>
      </c>
      <c r="W813" s="47">
        <f t="shared" si="178"/>
        <v>-97.5</v>
      </c>
      <c r="X813" s="48">
        <f t="shared" si="179"/>
        <v>-0.8125</v>
      </c>
      <c r="Y813" s="47" t="str">
        <f t="shared" si="180"/>
        <v>DEGROWTH</v>
      </c>
      <c r="Z813" s="138">
        <v>0</v>
      </c>
      <c r="AA813" s="133"/>
      <c r="AB813" s="133" t="s">
        <v>121</v>
      </c>
      <c r="AC813" s="133" t="s">
        <v>1245</v>
      </c>
      <c r="AD813" s="27">
        <f t="shared" si="181"/>
        <v>0</v>
      </c>
    </row>
    <row r="814" spans="1:30" s="139" customFormat="1" ht="13.8">
      <c r="A814" s="133" t="s">
        <v>1245</v>
      </c>
      <c r="B814" s="141" t="s">
        <v>60</v>
      </c>
      <c r="C814" s="141" t="s">
        <v>2276</v>
      </c>
      <c r="D814" s="141">
        <v>1000003796</v>
      </c>
      <c r="E814" s="141" t="s">
        <v>2277</v>
      </c>
      <c r="F814" s="137">
        <v>45283</v>
      </c>
      <c r="G814" s="40" t="str">
        <f t="shared" si="168"/>
        <v>Targeted Dealer</v>
      </c>
      <c r="H814" s="40"/>
      <c r="I814" s="41">
        <v>60</v>
      </c>
      <c r="J814" s="41">
        <f t="shared" si="169"/>
        <v>56</v>
      </c>
      <c r="K814" s="43">
        <v>0</v>
      </c>
      <c r="L814" s="43">
        <f t="shared" si="170"/>
        <v>60</v>
      </c>
      <c r="M814" s="43">
        <f t="shared" si="171"/>
        <v>0</v>
      </c>
      <c r="N814" s="42">
        <v>3</v>
      </c>
      <c r="O814" s="45" t="str">
        <f t="shared" si="172"/>
        <v>Mar</v>
      </c>
      <c r="P814" s="42">
        <f t="shared" si="173"/>
        <v>3</v>
      </c>
      <c r="Q814" s="44">
        <f t="shared" si="174"/>
        <v>-3</v>
      </c>
      <c r="R814" s="45">
        <f t="shared" si="175"/>
        <v>-1</v>
      </c>
      <c r="S814" s="44" t="str">
        <f t="shared" si="176"/>
        <v>DEGROWTH</v>
      </c>
      <c r="T814" s="43">
        <v>18</v>
      </c>
      <c r="U814" s="46" t="str">
        <f t="shared" si="177"/>
        <v>Apr</v>
      </c>
      <c r="V814" s="42">
        <v>18</v>
      </c>
      <c r="W814" s="47">
        <f t="shared" si="178"/>
        <v>-18</v>
      </c>
      <c r="X814" s="48">
        <f t="shared" si="179"/>
        <v>-1</v>
      </c>
      <c r="Y814" s="47" t="str">
        <f t="shared" si="180"/>
        <v>DEGROWTH</v>
      </c>
      <c r="Z814" s="138">
        <v>0</v>
      </c>
      <c r="AA814" s="133"/>
      <c r="AB814" s="133" t="s">
        <v>121</v>
      </c>
      <c r="AC814" s="133" t="s">
        <v>1245</v>
      </c>
      <c r="AD814" s="27">
        <f t="shared" si="181"/>
        <v>1</v>
      </c>
    </row>
    <row r="815" spans="1:30" s="139" customFormat="1" ht="13.8">
      <c r="A815" s="133" t="s">
        <v>1245</v>
      </c>
      <c r="B815" s="141" t="s">
        <v>60</v>
      </c>
      <c r="C815" s="141" t="s">
        <v>2280</v>
      </c>
      <c r="D815" s="141">
        <v>1000003807</v>
      </c>
      <c r="E815" s="141" t="s">
        <v>2281</v>
      </c>
      <c r="F815" s="137">
        <v>45289</v>
      </c>
      <c r="G815" s="40" t="str">
        <f t="shared" si="168"/>
        <v>Targeted Dealer</v>
      </c>
      <c r="H815" s="40"/>
      <c r="I815" s="41">
        <v>65</v>
      </c>
      <c r="J815" s="41">
        <f t="shared" si="169"/>
        <v>60.666666666666664</v>
      </c>
      <c r="K815" s="43">
        <v>35</v>
      </c>
      <c r="L815" s="43">
        <f t="shared" si="170"/>
        <v>30</v>
      </c>
      <c r="M815" s="43">
        <f t="shared" si="171"/>
        <v>57.692307692307693</v>
      </c>
      <c r="N815" s="42">
        <v>45</v>
      </c>
      <c r="O815" s="45" t="str">
        <f t="shared" si="172"/>
        <v>Mar</v>
      </c>
      <c r="P815" s="42">
        <f t="shared" si="173"/>
        <v>45</v>
      </c>
      <c r="Q815" s="44">
        <f t="shared" si="174"/>
        <v>-10</v>
      </c>
      <c r="R815" s="45">
        <f t="shared" si="175"/>
        <v>-0.22222222222222221</v>
      </c>
      <c r="S815" s="44" t="str">
        <f t="shared" si="176"/>
        <v>DEGROWTH</v>
      </c>
      <c r="T815" s="43">
        <v>55</v>
      </c>
      <c r="U815" s="46" t="str">
        <f t="shared" si="177"/>
        <v>Apr</v>
      </c>
      <c r="V815" s="42">
        <v>55</v>
      </c>
      <c r="W815" s="47">
        <f t="shared" si="178"/>
        <v>-20</v>
      </c>
      <c r="X815" s="48">
        <f t="shared" si="179"/>
        <v>-0.36363636363636365</v>
      </c>
      <c r="Y815" s="47" t="str">
        <f t="shared" si="180"/>
        <v>DEGROWTH</v>
      </c>
      <c r="Z815" s="138">
        <v>0</v>
      </c>
      <c r="AA815" s="133"/>
      <c r="AB815" s="133" t="s">
        <v>121</v>
      </c>
      <c r="AC815" s="133" t="s">
        <v>1245</v>
      </c>
      <c r="AD815" s="27">
        <f t="shared" si="181"/>
        <v>0</v>
      </c>
    </row>
    <row r="816" spans="1:30" s="139" customFormat="1" ht="13.8">
      <c r="A816" s="138" t="s">
        <v>1245</v>
      </c>
      <c r="B816" s="144" t="s">
        <v>60</v>
      </c>
      <c r="C816" s="144" t="s">
        <v>2283</v>
      </c>
      <c r="D816" s="144">
        <v>1000003881</v>
      </c>
      <c r="E816" s="144" t="s">
        <v>2284</v>
      </c>
      <c r="F816" s="137">
        <v>45355</v>
      </c>
      <c r="G816" s="40" t="str">
        <f t="shared" si="168"/>
        <v>Targeted Dealer</v>
      </c>
      <c r="H816" s="40"/>
      <c r="I816" s="41">
        <v>150</v>
      </c>
      <c r="J816" s="41">
        <f t="shared" si="169"/>
        <v>140</v>
      </c>
      <c r="K816" s="43">
        <v>106.95</v>
      </c>
      <c r="L816" s="43">
        <f t="shared" si="170"/>
        <v>43.05</v>
      </c>
      <c r="M816" s="43">
        <f t="shared" si="171"/>
        <v>76.392857142857153</v>
      </c>
      <c r="N816" s="42">
        <v>111</v>
      </c>
      <c r="O816" s="45" t="str">
        <f t="shared" si="172"/>
        <v>Mar</v>
      </c>
      <c r="P816" s="42">
        <f t="shared" si="173"/>
        <v>111</v>
      </c>
      <c r="Q816" s="44">
        <f t="shared" si="174"/>
        <v>-4.0499999999999972</v>
      </c>
      <c r="R816" s="45">
        <f t="shared" si="175"/>
        <v>-3.6486486486486447E-2</v>
      </c>
      <c r="S816" s="44" t="str">
        <f t="shared" si="176"/>
        <v>DEGROWTH</v>
      </c>
      <c r="T816" s="43">
        <v>105.6</v>
      </c>
      <c r="U816" s="46" t="str">
        <f t="shared" si="177"/>
        <v>Apr</v>
      </c>
      <c r="V816" s="42">
        <v>105.6</v>
      </c>
      <c r="W816" s="47">
        <f t="shared" si="178"/>
        <v>1.3500000000000085</v>
      </c>
      <c r="X816" s="48">
        <f t="shared" si="179"/>
        <v>1.278409090909105E-2</v>
      </c>
      <c r="Y816" s="47" t="str">
        <f t="shared" si="180"/>
        <v>GROWTH</v>
      </c>
      <c r="Z816" s="138">
        <v>0</v>
      </c>
      <c r="AA816" s="133"/>
      <c r="AB816" s="133" t="s">
        <v>121</v>
      </c>
      <c r="AC816" s="138" t="s">
        <v>1245</v>
      </c>
      <c r="AD816" s="27">
        <f t="shared" si="181"/>
        <v>0</v>
      </c>
    </row>
    <row r="817" spans="1:30" s="139" customFormat="1" ht="13.8">
      <c r="A817" s="138" t="s">
        <v>1245</v>
      </c>
      <c r="B817" s="144" t="s">
        <v>60</v>
      </c>
      <c r="C817" s="144" t="s">
        <v>2285</v>
      </c>
      <c r="D817" s="144">
        <v>1000003904</v>
      </c>
      <c r="E817" s="144" t="s">
        <v>2286</v>
      </c>
      <c r="F817" s="137">
        <v>45388</v>
      </c>
      <c r="G817" s="40" t="str">
        <f t="shared" si="168"/>
        <v>Targeted Dealer</v>
      </c>
      <c r="H817" s="40"/>
      <c r="I817" s="41">
        <v>55</v>
      </c>
      <c r="J817" s="41">
        <f t="shared" si="169"/>
        <v>51.333333333333329</v>
      </c>
      <c r="K817" s="43">
        <v>24</v>
      </c>
      <c r="L817" s="43">
        <f t="shared" si="170"/>
        <v>31</v>
      </c>
      <c r="M817" s="43">
        <f t="shared" si="171"/>
        <v>46.753246753246756</v>
      </c>
      <c r="N817" s="42">
        <v>14.5</v>
      </c>
      <c r="O817" s="45" t="str">
        <f t="shared" si="172"/>
        <v>Mar</v>
      </c>
      <c r="P817" s="42">
        <f t="shared" si="173"/>
        <v>14.5</v>
      </c>
      <c r="Q817" s="44">
        <f t="shared" si="174"/>
        <v>9.5</v>
      </c>
      <c r="R817" s="45">
        <f t="shared" si="175"/>
        <v>0.65517241379310343</v>
      </c>
      <c r="S817" s="44" t="str">
        <f t="shared" si="176"/>
        <v>GROWTH</v>
      </c>
      <c r="T817" s="43">
        <v>36.5</v>
      </c>
      <c r="U817" s="46" t="str">
        <f t="shared" si="177"/>
        <v>Apr</v>
      </c>
      <c r="V817" s="42">
        <v>36.5</v>
      </c>
      <c r="W817" s="47">
        <f t="shared" si="178"/>
        <v>-12.5</v>
      </c>
      <c r="X817" s="48">
        <f t="shared" si="179"/>
        <v>-0.34246575342465757</v>
      </c>
      <c r="Y817" s="47" t="str">
        <f t="shared" si="180"/>
        <v>DEGROWTH</v>
      </c>
      <c r="Z817" s="138">
        <v>0</v>
      </c>
      <c r="AA817" s="133"/>
      <c r="AB817" s="133" t="s">
        <v>121</v>
      </c>
      <c r="AC817" s="138" t="s">
        <v>1245</v>
      </c>
      <c r="AD817" s="27">
        <f t="shared" si="181"/>
        <v>0</v>
      </c>
    </row>
    <row r="818" spans="1:30" s="139" customFormat="1" ht="13.8">
      <c r="A818" s="138" t="s">
        <v>1245</v>
      </c>
      <c r="B818" s="144" t="s">
        <v>60</v>
      </c>
      <c r="C818" s="144" t="s">
        <v>2289</v>
      </c>
      <c r="D818" s="144">
        <v>1000003920</v>
      </c>
      <c r="E818" s="144" t="s">
        <v>2290</v>
      </c>
      <c r="F818" s="137">
        <v>45409</v>
      </c>
      <c r="G818" s="40" t="str">
        <f t="shared" si="168"/>
        <v>Targeted Dealer</v>
      </c>
      <c r="H818" s="40"/>
      <c r="I818" s="41">
        <v>135</v>
      </c>
      <c r="J818" s="41">
        <f t="shared" si="169"/>
        <v>126</v>
      </c>
      <c r="K818" s="43">
        <v>110</v>
      </c>
      <c r="L818" s="43">
        <f t="shared" si="170"/>
        <v>25</v>
      </c>
      <c r="M818" s="43">
        <f t="shared" si="171"/>
        <v>87.301587301587304</v>
      </c>
      <c r="N818" s="42">
        <v>61</v>
      </c>
      <c r="O818" s="45" t="str">
        <f t="shared" si="172"/>
        <v>Mar</v>
      </c>
      <c r="P818" s="42">
        <f t="shared" si="173"/>
        <v>61</v>
      </c>
      <c r="Q818" s="44">
        <f t="shared" si="174"/>
        <v>49</v>
      </c>
      <c r="R818" s="45">
        <f t="shared" si="175"/>
        <v>0.80327868852459017</v>
      </c>
      <c r="S818" s="44" t="str">
        <f t="shared" si="176"/>
        <v>GROWTH</v>
      </c>
      <c r="T818" s="43">
        <v>65</v>
      </c>
      <c r="U818" s="46" t="str">
        <f t="shared" si="177"/>
        <v>Apr</v>
      </c>
      <c r="V818" s="42">
        <v>65</v>
      </c>
      <c r="W818" s="47">
        <f t="shared" si="178"/>
        <v>45</v>
      </c>
      <c r="X818" s="48">
        <f t="shared" si="179"/>
        <v>0.69230769230769229</v>
      </c>
      <c r="Y818" s="47" t="str">
        <f t="shared" si="180"/>
        <v>GROWTH</v>
      </c>
      <c r="Z818" s="138">
        <v>0</v>
      </c>
      <c r="AA818" s="133"/>
      <c r="AB818" s="133" t="s">
        <v>121</v>
      </c>
      <c r="AC818" s="138" t="s">
        <v>1245</v>
      </c>
      <c r="AD818" s="27">
        <f t="shared" si="181"/>
        <v>0</v>
      </c>
    </row>
    <row r="819" spans="1:30" s="139" customFormat="1" ht="13.8">
      <c r="A819" s="138" t="s">
        <v>1245</v>
      </c>
      <c r="B819" s="144" t="s">
        <v>60</v>
      </c>
      <c r="C819" s="144" t="s">
        <v>2291</v>
      </c>
      <c r="D819" s="144">
        <v>1000003936</v>
      </c>
      <c r="E819" s="144" t="s">
        <v>2292</v>
      </c>
      <c r="F819" s="137">
        <v>45412</v>
      </c>
      <c r="G819" s="40" t="str">
        <f t="shared" si="168"/>
        <v>Targeted Dealer</v>
      </c>
      <c r="H819" s="40"/>
      <c r="I819" s="41">
        <v>45</v>
      </c>
      <c r="J819" s="41">
        <f t="shared" si="169"/>
        <v>42</v>
      </c>
      <c r="K819" s="43">
        <v>5</v>
      </c>
      <c r="L819" s="43">
        <f t="shared" si="170"/>
        <v>40</v>
      </c>
      <c r="M819" s="43">
        <f t="shared" si="171"/>
        <v>11.904761904761905</v>
      </c>
      <c r="N819" s="42">
        <v>0</v>
      </c>
      <c r="O819" s="45" t="str">
        <f t="shared" si="172"/>
        <v>Mar</v>
      </c>
      <c r="P819" s="42">
        <f t="shared" si="173"/>
        <v>0</v>
      </c>
      <c r="Q819" s="44">
        <f t="shared" si="174"/>
        <v>5</v>
      </c>
      <c r="R819" s="45" t="str">
        <f t="shared" si="175"/>
        <v xml:space="preserve"> </v>
      </c>
      <c r="S819" s="44" t="b">
        <f t="shared" si="176"/>
        <v>0</v>
      </c>
      <c r="T819" s="43">
        <v>0</v>
      </c>
      <c r="U819" s="46" t="str">
        <f t="shared" si="177"/>
        <v>Apr</v>
      </c>
      <c r="V819" s="42">
        <v>0</v>
      </c>
      <c r="W819" s="47">
        <f t="shared" si="178"/>
        <v>5</v>
      </c>
      <c r="X819" s="48">
        <f t="shared" si="179"/>
        <v>0</v>
      </c>
      <c r="Y819" s="47" t="b">
        <f t="shared" si="180"/>
        <v>0</v>
      </c>
      <c r="Z819" s="138">
        <v>0</v>
      </c>
      <c r="AA819" s="133"/>
      <c r="AB819" s="133" t="s">
        <v>121</v>
      </c>
      <c r="AC819" s="138" t="s">
        <v>1245</v>
      </c>
      <c r="AD819" s="27">
        <f t="shared" si="181"/>
        <v>0</v>
      </c>
    </row>
    <row r="820" spans="1:30" s="139" customFormat="1" ht="13.8">
      <c r="A820" s="138" t="s">
        <v>1245</v>
      </c>
      <c r="B820" s="144" t="s">
        <v>60</v>
      </c>
      <c r="C820" s="144" t="s">
        <v>2295</v>
      </c>
      <c r="D820" s="144">
        <v>1000004067</v>
      </c>
      <c r="E820" s="144" t="s">
        <v>2296</v>
      </c>
      <c r="F820" s="137">
        <v>45503</v>
      </c>
      <c r="G820" s="40" t="str">
        <f t="shared" si="168"/>
        <v>Targeted Dealer</v>
      </c>
      <c r="H820" s="40"/>
      <c r="I820" s="41">
        <v>40</v>
      </c>
      <c r="J820" s="41">
        <f t="shared" si="169"/>
        <v>37.333333333333329</v>
      </c>
      <c r="K820" s="43">
        <v>5</v>
      </c>
      <c r="L820" s="43">
        <f t="shared" si="170"/>
        <v>35</v>
      </c>
      <c r="M820" s="43">
        <f t="shared" si="171"/>
        <v>13.392857142857144</v>
      </c>
      <c r="N820" s="42">
        <v>10</v>
      </c>
      <c r="O820" s="45" t="str">
        <f t="shared" si="172"/>
        <v>Mar</v>
      </c>
      <c r="P820" s="42">
        <f t="shared" si="173"/>
        <v>10</v>
      </c>
      <c r="Q820" s="44">
        <f t="shared" si="174"/>
        <v>-5</v>
      </c>
      <c r="R820" s="45">
        <f t="shared" si="175"/>
        <v>-0.5</v>
      </c>
      <c r="S820" s="44" t="str">
        <f t="shared" si="176"/>
        <v>DEGROWTH</v>
      </c>
      <c r="T820" s="43">
        <v>10</v>
      </c>
      <c r="U820" s="46" t="str">
        <f t="shared" si="177"/>
        <v>Apr</v>
      </c>
      <c r="V820" s="42">
        <v>10</v>
      </c>
      <c r="W820" s="47">
        <f t="shared" si="178"/>
        <v>-5</v>
      </c>
      <c r="X820" s="48">
        <f t="shared" si="179"/>
        <v>-0.5</v>
      </c>
      <c r="Y820" s="47" t="str">
        <f t="shared" si="180"/>
        <v>DEGROWTH</v>
      </c>
      <c r="Z820" s="138">
        <v>0</v>
      </c>
      <c r="AA820" s="133"/>
      <c r="AB820" s="133" t="s">
        <v>121</v>
      </c>
      <c r="AC820" s="138" t="s">
        <v>1245</v>
      </c>
      <c r="AD820" s="27">
        <f t="shared" si="181"/>
        <v>0</v>
      </c>
    </row>
    <row r="821" spans="1:30" s="139" customFormat="1" ht="13.8">
      <c r="A821" s="133" t="s">
        <v>1245</v>
      </c>
      <c r="B821" s="141" t="s">
        <v>62</v>
      </c>
      <c r="C821" s="135" t="s">
        <v>2297</v>
      </c>
      <c r="D821" s="135">
        <v>1000000377</v>
      </c>
      <c r="E821" s="136" t="s">
        <v>2298</v>
      </c>
      <c r="F821" s="137">
        <v>38385</v>
      </c>
      <c r="G821" s="40" t="str">
        <f t="shared" si="168"/>
        <v>Targeted Dealer</v>
      </c>
      <c r="H821" s="40"/>
      <c r="I821" s="41">
        <v>75</v>
      </c>
      <c r="J821" s="41">
        <f t="shared" si="169"/>
        <v>70</v>
      </c>
      <c r="K821" s="43">
        <v>36</v>
      </c>
      <c r="L821" s="43">
        <f t="shared" si="170"/>
        <v>39</v>
      </c>
      <c r="M821" s="43">
        <f t="shared" si="171"/>
        <v>51.428571428571431</v>
      </c>
      <c r="N821" s="42">
        <v>33</v>
      </c>
      <c r="O821" s="45" t="str">
        <f t="shared" si="172"/>
        <v>Mar</v>
      </c>
      <c r="P821" s="42">
        <f t="shared" si="173"/>
        <v>33</v>
      </c>
      <c r="Q821" s="44">
        <f t="shared" si="174"/>
        <v>3</v>
      </c>
      <c r="R821" s="45">
        <f t="shared" si="175"/>
        <v>9.0909090909090828E-2</v>
      </c>
      <c r="S821" s="44" t="str">
        <f t="shared" si="176"/>
        <v>GROWTH</v>
      </c>
      <c r="T821" s="43">
        <v>69.5</v>
      </c>
      <c r="U821" s="46" t="str">
        <f t="shared" si="177"/>
        <v>Apr</v>
      </c>
      <c r="V821" s="42">
        <v>69.5</v>
      </c>
      <c r="W821" s="47">
        <f t="shared" si="178"/>
        <v>-33.5</v>
      </c>
      <c r="X821" s="48">
        <f t="shared" si="179"/>
        <v>-0.48201438848920863</v>
      </c>
      <c r="Y821" s="47" t="str">
        <f t="shared" si="180"/>
        <v>DEGROWTH</v>
      </c>
      <c r="Z821" s="138">
        <v>0</v>
      </c>
      <c r="AA821" s="133"/>
      <c r="AB821" s="133" t="s">
        <v>121</v>
      </c>
      <c r="AC821" s="133" t="s">
        <v>1245</v>
      </c>
      <c r="AD821" s="27">
        <f t="shared" si="181"/>
        <v>0</v>
      </c>
    </row>
    <row r="822" spans="1:30" s="139" customFormat="1" ht="13.8">
      <c r="A822" s="133" t="s">
        <v>1245</v>
      </c>
      <c r="B822" s="141" t="s">
        <v>62</v>
      </c>
      <c r="C822" s="135" t="s">
        <v>2299</v>
      </c>
      <c r="D822" s="135">
        <v>1000000130</v>
      </c>
      <c r="E822" s="136" t="s">
        <v>2300</v>
      </c>
      <c r="F822" s="137">
        <v>38443</v>
      </c>
      <c r="G822" s="40" t="str">
        <f t="shared" si="168"/>
        <v>Targeted Dealer</v>
      </c>
      <c r="H822" s="40"/>
      <c r="I822" s="41">
        <v>590</v>
      </c>
      <c r="J822" s="41">
        <f t="shared" si="169"/>
        <v>550.66666666666674</v>
      </c>
      <c r="K822" s="43">
        <v>772</v>
      </c>
      <c r="L822" s="43">
        <f t="shared" si="170"/>
        <v>-182</v>
      </c>
      <c r="M822" s="43">
        <f t="shared" si="171"/>
        <v>140.19370460048424</v>
      </c>
      <c r="N822" s="42">
        <v>358</v>
      </c>
      <c r="O822" s="45" t="str">
        <f t="shared" si="172"/>
        <v>Mar</v>
      </c>
      <c r="P822" s="42">
        <f t="shared" si="173"/>
        <v>358</v>
      </c>
      <c r="Q822" s="44">
        <f t="shared" si="174"/>
        <v>414</v>
      </c>
      <c r="R822" s="45">
        <f t="shared" si="175"/>
        <v>1.1564245810055866</v>
      </c>
      <c r="S822" s="44" t="str">
        <f t="shared" si="176"/>
        <v>GROWTH</v>
      </c>
      <c r="T822" s="43">
        <v>552.9</v>
      </c>
      <c r="U822" s="46" t="str">
        <f t="shared" si="177"/>
        <v>Apr</v>
      </c>
      <c r="V822" s="42">
        <v>552.9</v>
      </c>
      <c r="W822" s="47">
        <f t="shared" si="178"/>
        <v>219.10000000000002</v>
      </c>
      <c r="X822" s="48">
        <f t="shared" si="179"/>
        <v>0.39627419063121727</v>
      </c>
      <c r="Y822" s="47" t="str">
        <f t="shared" si="180"/>
        <v>GROWTH</v>
      </c>
      <c r="Z822" s="138">
        <v>0</v>
      </c>
      <c r="AA822" s="133"/>
      <c r="AB822" s="133" t="s">
        <v>121</v>
      </c>
      <c r="AC822" s="133" t="s">
        <v>1245</v>
      </c>
      <c r="AD822" s="27">
        <f t="shared" si="181"/>
        <v>0</v>
      </c>
    </row>
    <row r="823" spans="1:30" s="139" customFormat="1" ht="13.8">
      <c r="A823" s="133" t="s">
        <v>1245</v>
      </c>
      <c r="B823" s="141" t="s">
        <v>62</v>
      </c>
      <c r="C823" s="135" t="s">
        <v>2301</v>
      </c>
      <c r="D823" s="135">
        <v>1000000375</v>
      </c>
      <c r="E823" s="136" t="s">
        <v>2302</v>
      </c>
      <c r="F823" s="137">
        <v>40196</v>
      </c>
      <c r="G823" s="40" t="str">
        <f t="shared" si="168"/>
        <v>Targeted Dealer</v>
      </c>
      <c r="H823" s="40"/>
      <c r="I823" s="41">
        <v>140</v>
      </c>
      <c r="J823" s="41">
        <f t="shared" si="169"/>
        <v>130.66666666666669</v>
      </c>
      <c r="K823" s="43">
        <v>180</v>
      </c>
      <c r="L823" s="43">
        <f t="shared" si="170"/>
        <v>-40</v>
      </c>
      <c r="M823" s="43">
        <f t="shared" si="171"/>
        <v>137.7551020408163</v>
      </c>
      <c r="N823" s="42">
        <v>120</v>
      </c>
      <c r="O823" s="45" t="str">
        <f t="shared" si="172"/>
        <v>Mar</v>
      </c>
      <c r="P823" s="42">
        <f t="shared" si="173"/>
        <v>120</v>
      </c>
      <c r="Q823" s="44">
        <f t="shared" si="174"/>
        <v>60</v>
      </c>
      <c r="R823" s="45">
        <f t="shared" si="175"/>
        <v>0.5</v>
      </c>
      <c r="S823" s="44" t="str">
        <f t="shared" si="176"/>
        <v>GROWTH</v>
      </c>
      <c r="T823" s="43">
        <v>126</v>
      </c>
      <c r="U823" s="46" t="str">
        <f t="shared" si="177"/>
        <v>Apr</v>
      </c>
      <c r="V823" s="42">
        <v>126</v>
      </c>
      <c r="W823" s="47">
        <f t="shared" si="178"/>
        <v>54</v>
      </c>
      <c r="X823" s="48">
        <f t="shared" si="179"/>
        <v>0.4285714285714286</v>
      </c>
      <c r="Y823" s="47" t="str">
        <f t="shared" si="180"/>
        <v>GROWTH</v>
      </c>
      <c r="Z823" s="138">
        <v>0</v>
      </c>
      <c r="AA823" s="133"/>
      <c r="AB823" s="133" t="s">
        <v>121</v>
      </c>
      <c r="AC823" s="133" t="s">
        <v>1245</v>
      </c>
      <c r="AD823" s="27">
        <f t="shared" si="181"/>
        <v>0</v>
      </c>
    </row>
    <row r="824" spans="1:30" s="139" customFormat="1" ht="13.8">
      <c r="A824" s="133" t="s">
        <v>1245</v>
      </c>
      <c r="B824" s="141" t="s">
        <v>62</v>
      </c>
      <c r="C824" s="135" t="s">
        <v>2303</v>
      </c>
      <c r="D824" s="135">
        <v>1000000373</v>
      </c>
      <c r="E824" s="136" t="s">
        <v>2304</v>
      </c>
      <c r="F824" s="137">
        <v>40711</v>
      </c>
      <c r="G824" s="40" t="str">
        <f t="shared" si="168"/>
        <v>Targeted Dealer</v>
      </c>
      <c r="H824" s="40"/>
      <c r="I824" s="41">
        <v>740</v>
      </c>
      <c r="J824" s="41">
        <f t="shared" si="169"/>
        <v>690.66666666666674</v>
      </c>
      <c r="K824" s="43">
        <v>864</v>
      </c>
      <c r="L824" s="43">
        <f t="shared" si="170"/>
        <v>-124</v>
      </c>
      <c r="M824" s="43">
        <f t="shared" si="171"/>
        <v>125.09652509652508</v>
      </c>
      <c r="N824" s="42">
        <v>733.75</v>
      </c>
      <c r="O824" s="45" t="str">
        <f t="shared" si="172"/>
        <v>Mar</v>
      </c>
      <c r="P824" s="42">
        <f t="shared" si="173"/>
        <v>733.75</v>
      </c>
      <c r="Q824" s="44">
        <f t="shared" si="174"/>
        <v>130.25</v>
      </c>
      <c r="R824" s="45">
        <f t="shared" si="175"/>
        <v>0.17751277683134581</v>
      </c>
      <c r="S824" s="44" t="str">
        <f t="shared" si="176"/>
        <v>GROWTH</v>
      </c>
      <c r="T824" s="43">
        <v>636.29999999999995</v>
      </c>
      <c r="U824" s="46" t="str">
        <f t="shared" si="177"/>
        <v>Apr</v>
      </c>
      <c r="V824" s="42">
        <v>636.29999999999995</v>
      </c>
      <c r="W824" s="47">
        <f t="shared" si="178"/>
        <v>227.70000000000005</v>
      </c>
      <c r="X824" s="48">
        <f t="shared" si="179"/>
        <v>0.35785007072135788</v>
      </c>
      <c r="Y824" s="47" t="str">
        <f t="shared" si="180"/>
        <v>GROWTH</v>
      </c>
      <c r="Z824" s="138">
        <v>0</v>
      </c>
      <c r="AA824" s="133"/>
      <c r="AB824" s="133" t="s">
        <v>121</v>
      </c>
      <c r="AC824" s="133" t="s">
        <v>1245</v>
      </c>
      <c r="AD824" s="27">
        <f t="shared" si="181"/>
        <v>0</v>
      </c>
    </row>
    <row r="825" spans="1:30" s="139" customFormat="1" ht="13.8">
      <c r="A825" s="133" t="s">
        <v>1245</v>
      </c>
      <c r="B825" s="141" t="s">
        <v>62</v>
      </c>
      <c r="C825" s="135" t="s">
        <v>2305</v>
      </c>
      <c r="D825" s="135">
        <v>1000000372</v>
      </c>
      <c r="E825" s="136" t="s">
        <v>2306</v>
      </c>
      <c r="F825" s="137">
        <v>43237</v>
      </c>
      <c r="G825" s="40" t="str">
        <f t="shared" si="168"/>
        <v>Targeted Dealer</v>
      </c>
      <c r="H825" s="40"/>
      <c r="I825" s="41">
        <v>130</v>
      </c>
      <c r="J825" s="41">
        <f t="shared" si="169"/>
        <v>121.33333333333333</v>
      </c>
      <c r="K825" s="43">
        <v>45</v>
      </c>
      <c r="L825" s="43">
        <f t="shared" si="170"/>
        <v>85</v>
      </c>
      <c r="M825" s="43">
        <f t="shared" si="171"/>
        <v>37.087912087912088</v>
      </c>
      <c r="N825" s="42">
        <v>60</v>
      </c>
      <c r="O825" s="45" t="str">
        <f t="shared" si="172"/>
        <v>Mar</v>
      </c>
      <c r="P825" s="42">
        <f t="shared" si="173"/>
        <v>60</v>
      </c>
      <c r="Q825" s="44">
        <f t="shared" si="174"/>
        <v>-15</v>
      </c>
      <c r="R825" s="45">
        <f t="shared" si="175"/>
        <v>-0.25</v>
      </c>
      <c r="S825" s="44" t="str">
        <f t="shared" si="176"/>
        <v>DEGROWTH</v>
      </c>
      <c r="T825" s="43">
        <v>114.65</v>
      </c>
      <c r="U825" s="46" t="str">
        <f t="shared" si="177"/>
        <v>Apr</v>
      </c>
      <c r="V825" s="42">
        <v>114.65</v>
      </c>
      <c r="W825" s="47">
        <f t="shared" si="178"/>
        <v>-69.650000000000006</v>
      </c>
      <c r="X825" s="48">
        <f t="shared" si="179"/>
        <v>-0.6075010902747493</v>
      </c>
      <c r="Y825" s="47" t="str">
        <f t="shared" si="180"/>
        <v>DEGROWTH</v>
      </c>
      <c r="Z825" s="138">
        <v>0</v>
      </c>
      <c r="AA825" s="133"/>
      <c r="AB825" s="133" t="s">
        <v>121</v>
      </c>
      <c r="AC825" s="133" t="s">
        <v>1245</v>
      </c>
      <c r="AD825" s="27">
        <f t="shared" si="181"/>
        <v>0</v>
      </c>
    </row>
    <row r="826" spans="1:30" s="139" customFormat="1" ht="13.8">
      <c r="A826" s="133" t="s">
        <v>1245</v>
      </c>
      <c r="B826" s="141" t="s">
        <v>62</v>
      </c>
      <c r="C826" s="135" t="s">
        <v>2307</v>
      </c>
      <c r="D826" s="135">
        <v>1000001111</v>
      </c>
      <c r="E826" s="136" t="s">
        <v>2308</v>
      </c>
      <c r="F826" s="137">
        <v>44501</v>
      </c>
      <c r="G826" s="40" t="str">
        <f t="shared" si="168"/>
        <v>Targeted Dealer</v>
      </c>
      <c r="H826" s="40"/>
      <c r="I826" s="41">
        <v>35</v>
      </c>
      <c r="J826" s="41">
        <f t="shared" si="169"/>
        <v>32.666666666666671</v>
      </c>
      <c r="K826" s="43">
        <v>0</v>
      </c>
      <c r="L826" s="43">
        <f t="shared" si="170"/>
        <v>35</v>
      </c>
      <c r="M826" s="43">
        <f t="shared" si="171"/>
        <v>0</v>
      </c>
      <c r="N826" s="42">
        <v>0</v>
      </c>
      <c r="O826" s="45" t="str">
        <f t="shared" si="172"/>
        <v>Mar</v>
      </c>
      <c r="P826" s="42">
        <f t="shared" si="173"/>
        <v>0</v>
      </c>
      <c r="Q826" s="44">
        <f t="shared" si="174"/>
        <v>0</v>
      </c>
      <c r="R826" s="45" t="str">
        <f t="shared" si="175"/>
        <v xml:space="preserve"> </v>
      </c>
      <c r="S826" s="44" t="b">
        <f t="shared" si="176"/>
        <v>0</v>
      </c>
      <c r="T826" s="43">
        <v>5</v>
      </c>
      <c r="U826" s="46" t="str">
        <f t="shared" si="177"/>
        <v>Apr</v>
      </c>
      <c r="V826" s="42">
        <v>5</v>
      </c>
      <c r="W826" s="47">
        <f t="shared" si="178"/>
        <v>-5</v>
      </c>
      <c r="X826" s="48">
        <f t="shared" si="179"/>
        <v>-1</v>
      </c>
      <c r="Y826" s="47" t="str">
        <f t="shared" si="180"/>
        <v>DEGROWTH</v>
      </c>
      <c r="Z826" s="138">
        <v>0</v>
      </c>
      <c r="AA826" s="133"/>
      <c r="AB826" s="133" t="s">
        <v>121</v>
      </c>
      <c r="AC826" s="133" t="s">
        <v>1245</v>
      </c>
      <c r="AD826" s="27">
        <f t="shared" si="181"/>
        <v>1</v>
      </c>
    </row>
    <row r="827" spans="1:30" s="139" customFormat="1" ht="13.8">
      <c r="A827" s="133" t="s">
        <v>1245</v>
      </c>
      <c r="B827" s="141" t="s">
        <v>62</v>
      </c>
      <c r="C827" s="135" t="s">
        <v>2315</v>
      </c>
      <c r="D827" s="135">
        <v>1000003211</v>
      </c>
      <c r="E827" s="140" t="s">
        <v>2316</v>
      </c>
      <c r="F827" s="137">
        <v>44930</v>
      </c>
      <c r="G827" s="40" t="str">
        <f t="shared" si="168"/>
        <v>Targeted Dealer</v>
      </c>
      <c r="H827" s="40"/>
      <c r="I827" s="41">
        <v>30</v>
      </c>
      <c r="J827" s="41">
        <f t="shared" si="169"/>
        <v>28</v>
      </c>
      <c r="K827" s="43">
        <v>0</v>
      </c>
      <c r="L827" s="43">
        <f t="shared" si="170"/>
        <v>30</v>
      </c>
      <c r="M827" s="43">
        <f t="shared" si="171"/>
        <v>0</v>
      </c>
      <c r="N827" s="42">
        <v>0</v>
      </c>
      <c r="O827" s="45" t="str">
        <f t="shared" si="172"/>
        <v>Mar</v>
      </c>
      <c r="P827" s="42">
        <f t="shared" si="173"/>
        <v>0</v>
      </c>
      <c r="Q827" s="44">
        <f t="shared" si="174"/>
        <v>0</v>
      </c>
      <c r="R827" s="45" t="str">
        <f t="shared" si="175"/>
        <v xml:space="preserve"> </v>
      </c>
      <c r="S827" s="44" t="b">
        <f t="shared" si="176"/>
        <v>0</v>
      </c>
      <c r="T827" s="43">
        <v>5</v>
      </c>
      <c r="U827" s="46" t="str">
        <f t="shared" si="177"/>
        <v>Apr</v>
      </c>
      <c r="V827" s="42">
        <v>5</v>
      </c>
      <c r="W827" s="47">
        <f t="shared" si="178"/>
        <v>-5</v>
      </c>
      <c r="X827" s="48">
        <f t="shared" si="179"/>
        <v>-1</v>
      </c>
      <c r="Y827" s="47" t="str">
        <f t="shared" si="180"/>
        <v>DEGROWTH</v>
      </c>
      <c r="Z827" s="138">
        <v>0</v>
      </c>
      <c r="AA827" s="133"/>
      <c r="AB827" s="133" t="s">
        <v>121</v>
      </c>
      <c r="AC827" s="133" t="s">
        <v>1245</v>
      </c>
      <c r="AD827" s="27">
        <f t="shared" si="181"/>
        <v>1</v>
      </c>
    </row>
    <row r="828" spans="1:30" s="139" customFormat="1" ht="13.8">
      <c r="A828" s="138" t="s">
        <v>1245</v>
      </c>
      <c r="B828" s="144" t="s">
        <v>62</v>
      </c>
      <c r="C828" s="144" t="s">
        <v>2321</v>
      </c>
      <c r="D828" s="144">
        <v>1000003863</v>
      </c>
      <c r="E828" s="144" t="s">
        <v>2322</v>
      </c>
      <c r="F828" s="137">
        <v>45338</v>
      </c>
      <c r="G828" s="40" t="str">
        <f t="shared" si="168"/>
        <v>Targeted Dealer</v>
      </c>
      <c r="H828" s="40"/>
      <c r="I828" s="41">
        <v>50</v>
      </c>
      <c r="J828" s="41">
        <f t="shared" si="169"/>
        <v>46.666666666666671</v>
      </c>
      <c r="K828" s="43">
        <v>20</v>
      </c>
      <c r="L828" s="43">
        <f t="shared" si="170"/>
        <v>30</v>
      </c>
      <c r="M828" s="43">
        <f t="shared" si="171"/>
        <v>42.857142857142854</v>
      </c>
      <c r="N828" s="42">
        <v>25</v>
      </c>
      <c r="O828" s="45" t="str">
        <f t="shared" si="172"/>
        <v>Mar</v>
      </c>
      <c r="P828" s="42">
        <f t="shared" si="173"/>
        <v>25</v>
      </c>
      <c r="Q828" s="44">
        <f t="shared" si="174"/>
        <v>-5</v>
      </c>
      <c r="R828" s="45">
        <f t="shared" si="175"/>
        <v>-0.19999999999999996</v>
      </c>
      <c r="S828" s="44" t="str">
        <f t="shared" si="176"/>
        <v>DEGROWTH</v>
      </c>
      <c r="T828" s="43">
        <v>35</v>
      </c>
      <c r="U828" s="46" t="str">
        <f t="shared" si="177"/>
        <v>Apr</v>
      </c>
      <c r="V828" s="42">
        <v>35</v>
      </c>
      <c r="W828" s="47">
        <f t="shared" si="178"/>
        <v>-15</v>
      </c>
      <c r="X828" s="48">
        <f t="shared" si="179"/>
        <v>-0.4285714285714286</v>
      </c>
      <c r="Y828" s="47" t="str">
        <f t="shared" si="180"/>
        <v>DEGROWTH</v>
      </c>
      <c r="Z828" s="138">
        <v>0</v>
      </c>
      <c r="AA828" s="133"/>
      <c r="AB828" s="133" t="s">
        <v>121</v>
      </c>
      <c r="AC828" s="138" t="s">
        <v>1245</v>
      </c>
      <c r="AD828" s="27">
        <f t="shared" si="181"/>
        <v>0</v>
      </c>
    </row>
    <row r="829" spans="1:30" s="139" customFormat="1" ht="13.8">
      <c r="A829" s="138" t="s">
        <v>1245</v>
      </c>
      <c r="B829" s="144" t="s">
        <v>62</v>
      </c>
      <c r="C829" s="144" t="s">
        <v>2323</v>
      </c>
      <c r="D829" s="144">
        <v>1000003895</v>
      </c>
      <c r="E829" s="144" t="s">
        <v>2324</v>
      </c>
      <c r="F829" s="137">
        <v>45377</v>
      </c>
      <c r="G829" s="40" t="str">
        <f t="shared" si="168"/>
        <v>-</v>
      </c>
      <c r="H829" s="40"/>
      <c r="I829" s="41">
        <v>0</v>
      </c>
      <c r="J829" s="41">
        <f t="shared" si="169"/>
        <v>0</v>
      </c>
      <c r="K829" s="43">
        <v>0</v>
      </c>
      <c r="L829" s="43">
        <f t="shared" si="170"/>
        <v>0</v>
      </c>
      <c r="M829" s="43" t="str">
        <f t="shared" si="171"/>
        <v>-</v>
      </c>
      <c r="N829" s="42">
        <v>0</v>
      </c>
      <c r="O829" s="45" t="str">
        <f t="shared" si="172"/>
        <v>Mar</v>
      </c>
      <c r="P829" s="42">
        <f t="shared" si="173"/>
        <v>0</v>
      </c>
      <c r="Q829" s="44">
        <f t="shared" si="174"/>
        <v>0</v>
      </c>
      <c r="R829" s="45" t="str">
        <f t="shared" si="175"/>
        <v xml:space="preserve"> </v>
      </c>
      <c r="S829" s="44" t="b">
        <f t="shared" si="176"/>
        <v>0</v>
      </c>
      <c r="T829" s="43">
        <v>17.5</v>
      </c>
      <c r="U829" s="46" t="str">
        <f t="shared" si="177"/>
        <v>Apr</v>
      </c>
      <c r="V829" s="42">
        <v>17.5</v>
      </c>
      <c r="W829" s="47">
        <f t="shared" si="178"/>
        <v>-17.5</v>
      </c>
      <c r="X829" s="48">
        <f t="shared" si="179"/>
        <v>-1</v>
      </c>
      <c r="Y829" s="47" t="str">
        <f t="shared" si="180"/>
        <v>DEGROWTH</v>
      </c>
      <c r="Z829" s="138">
        <v>0</v>
      </c>
      <c r="AA829" s="133"/>
      <c r="AB829" s="133" t="s">
        <v>121</v>
      </c>
      <c r="AC829" s="138" t="s">
        <v>1245</v>
      </c>
      <c r="AD829" s="27">
        <f t="shared" si="181"/>
        <v>1</v>
      </c>
    </row>
    <row r="830" spans="1:30" s="139" customFormat="1" ht="13.8">
      <c r="A830" s="133" t="s">
        <v>1245</v>
      </c>
      <c r="B830" s="141" t="s">
        <v>63</v>
      </c>
      <c r="C830" s="135" t="s">
        <v>2325</v>
      </c>
      <c r="D830" s="135">
        <v>1000000437</v>
      </c>
      <c r="E830" s="136" t="s">
        <v>2326</v>
      </c>
      <c r="F830" s="137">
        <v>38385</v>
      </c>
      <c r="G830" s="40" t="str">
        <f t="shared" si="168"/>
        <v>Targeted Dealer</v>
      </c>
      <c r="H830" s="40"/>
      <c r="I830" s="41">
        <v>15</v>
      </c>
      <c r="J830" s="41">
        <f t="shared" si="169"/>
        <v>14</v>
      </c>
      <c r="K830" s="43">
        <v>25</v>
      </c>
      <c r="L830" s="43">
        <f t="shared" si="170"/>
        <v>-10</v>
      </c>
      <c r="M830" s="43">
        <f t="shared" si="171"/>
        <v>178.57142857142856</v>
      </c>
      <c r="N830" s="42">
        <v>16</v>
      </c>
      <c r="O830" s="45" t="str">
        <f t="shared" si="172"/>
        <v>Mar</v>
      </c>
      <c r="P830" s="42">
        <f t="shared" si="173"/>
        <v>16</v>
      </c>
      <c r="Q830" s="44">
        <f t="shared" si="174"/>
        <v>9</v>
      </c>
      <c r="R830" s="45">
        <f t="shared" si="175"/>
        <v>0.5625</v>
      </c>
      <c r="S830" s="44" t="str">
        <f t="shared" si="176"/>
        <v>GROWTH</v>
      </c>
      <c r="T830" s="43">
        <v>15</v>
      </c>
      <c r="U830" s="46" t="str">
        <f t="shared" si="177"/>
        <v>Apr</v>
      </c>
      <c r="V830" s="42">
        <v>15</v>
      </c>
      <c r="W830" s="47">
        <f t="shared" si="178"/>
        <v>10</v>
      </c>
      <c r="X830" s="48">
        <f t="shared" si="179"/>
        <v>0.66666666666666674</v>
      </c>
      <c r="Y830" s="47" t="str">
        <f t="shared" si="180"/>
        <v>GROWTH</v>
      </c>
      <c r="Z830" s="138">
        <v>0</v>
      </c>
      <c r="AA830" s="133"/>
      <c r="AB830" s="133" t="s">
        <v>121</v>
      </c>
      <c r="AC830" s="133" t="s">
        <v>1245</v>
      </c>
      <c r="AD830" s="27">
        <f t="shared" si="181"/>
        <v>0</v>
      </c>
    </row>
    <row r="831" spans="1:30" s="139" customFormat="1" ht="13.8">
      <c r="A831" s="133" t="s">
        <v>1245</v>
      </c>
      <c r="B831" s="141" t="s">
        <v>63</v>
      </c>
      <c r="C831" s="135" t="s">
        <v>2327</v>
      </c>
      <c r="D831" s="135">
        <v>1000000140</v>
      </c>
      <c r="E831" s="136" t="s">
        <v>2328</v>
      </c>
      <c r="F831" s="137">
        <v>38443</v>
      </c>
      <c r="G831" s="40" t="str">
        <f t="shared" si="168"/>
        <v>Targeted Dealer</v>
      </c>
      <c r="H831" s="40"/>
      <c r="I831" s="41">
        <v>805</v>
      </c>
      <c r="J831" s="41">
        <f t="shared" si="169"/>
        <v>751.33333333333326</v>
      </c>
      <c r="K831" s="43">
        <v>694.5</v>
      </c>
      <c r="L831" s="43">
        <f t="shared" si="170"/>
        <v>110.5</v>
      </c>
      <c r="M831" s="43">
        <f t="shared" si="171"/>
        <v>92.435669920141976</v>
      </c>
      <c r="N831" s="42">
        <v>568</v>
      </c>
      <c r="O831" s="45" t="str">
        <f t="shared" si="172"/>
        <v>Mar</v>
      </c>
      <c r="P831" s="42">
        <f t="shared" si="173"/>
        <v>568</v>
      </c>
      <c r="Q831" s="44">
        <f t="shared" si="174"/>
        <v>126.5</v>
      </c>
      <c r="R831" s="45">
        <f t="shared" si="175"/>
        <v>0.22271126760563376</v>
      </c>
      <c r="S831" s="44" t="str">
        <f t="shared" si="176"/>
        <v>GROWTH</v>
      </c>
      <c r="T831" s="43">
        <v>1142.5</v>
      </c>
      <c r="U831" s="46" t="str">
        <f t="shared" si="177"/>
        <v>Apr</v>
      </c>
      <c r="V831" s="42">
        <v>1142.5</v>
      </c>
      <c r="W831" s="47">
        <f t="shared" si="178"/>
        <v>-448</v>
      </c>
      <c r="X831" s="48">
        <f t="shared" si="179"/>
        <v>-0.39212253829321664</v>
      </c>
      <c r="Y831" s="47" t="str">
        <f t="shared" si="180"/>
        <v>DEGROWTH</v>
      </c>
      <c r="Z831" s="138">
        <v>0</v>
      </c>
      <c r="AA831" s="133"/>
      <c r="AB831" s="133" t="s">
        <v>121</v>
      </c>
      <c r="AC831" s="133" t="s">
        <v>1245</v>
      </c>
      <c r="AD831" s="27">
        <f t="shared" si="181"/>
        <v>0</v>
      </c>
    </row>
    <row r="832" spans="1:30" s="139" customFormat="1" ht="13.8">
      <c r="A832" s="133" t="s">
        <v>1245</v>
      </c>
      <c r="B832" s="141" t="s">
        <v>63</v>
      </c>
      <c r="C832" s="135" t="s">
        <v>2329</v>
      </c>
      <c r="D832" s="135">
        <v>1000000434</v>
      </c>
      <c r="E832" s="136" t="s">
        <v>2330</v>
      </c>
      <c r="F832" s="137">
        <v>39220</v>
      </c>
      <c r="G832" s="40" t="str">
        <f t="shared" ref="G832:G894" si="182">IF(I832&gt;0,"Targeted Dealer","-")</f>
        <v>Targeted Dealer</v>
      </c>
      <c r="H832" s="40"/>
      <c r="I832" s="41">
        <v>40</v>
      </c>
      <c r="J832" s="41">
        <f t="shared" ref="J832:J894" si="183">I832/$J$1*($J$1-$E$1)</f>
        <v>37.333333333333329</v>
      </c>
      <c r="K832" s="43">
        <v>65</v>
      </c>
      <c r="L832" s="43">
        <f t="shared" si="170"/>
        <v>-25</v>
      </c>
      <c r="M832" s="43">
        <f t="shared" si="171"/>
        <v>174.10714285714286</v>
      </c>
      <c r="N832" s="42">
        <v>42.5</v>
      </c>
      <c r="O832" s="45" t="str">
        <f t="shared" si="172"/>
        <v>Mar</v>
      </c>
      <c r="P832" s="42">
        <f t="shared" si="173"/>
        <v>42.5</v>
      </c>
      <c r="Q832" s="44">
        <f t="shared" si="174"/>
        <v>22.5</v>
      </c>
      <c r="R832" s="45">
        <f t="shared" si="175"/>
        <v>0.52941176470588225</v>
      </c>
      <c r="S832" s="44" t="str">
        <f t="shared" si="176"/>
        <v>GROWTH</v>
      </c>
      <c r="T832" s="43">
        <v>18.5</v>
      </c>
      <c r="U832" s="46" t="str">
        <f t="shared" si="177"/>
        <v>Apr</v>
      </c>
      <c r="V832" s="42">
        <v>18.5</v>
      </c>
      <c r="W832" s="47">
        <f t="shared" si="178"/>
        <v>46.5</v>
      </c>
      <c r="X832" s="48">
        <f t="shared" si="179"/>
        <v>2.5135135135135136</v>
      </c>
      <c r="Y832" s="47" t="str">
        <f t="shared" si="180"/>
        <v>GROWTH</v>
      </c>
      <c r="Z832" s="138">
        <v>0</v>
      </c>
      <c r="AA832" s="133"/>
      <c r="AB832" s="133" t="s">
        <v>121</v>
      </c>
      <c r="AC832" s="133" t="s">
        <v>1245</v>
      </c>
      <c r="AD832" s="27">
        <f t="shared" si="181"/>
        <v>0</v>
      </c>
    </row>
    <row r="833" spans="1:30" s="139" customFormat="1" ht="13.8">
      <c r="A833" s="133" t="s">
        <v>1245</v>
      </c>
      <c r="B833" s="141" t="s">
        <v>63</v>
      </c>
      <c r="C833" s="135" t="s">
        <v>2331</v>
      </c>
      <c r="D833" s="135">
        <v>1000000432</v>
      </c>
      <c r="E833" s="136" t="s">
        <v>2332</v>
      </c>
      <c r="F833" s="137">
        <v>39316</v>
      </c>
      <c r="G833" s="40" t="str">
        <f t="shared" si="182"/>
        <v>Targeted Dealer</v>
      </c>
      <c r="H833" s="40"/>
      <c r="I833" s="41">
        <v>160</v>
      </c>
      <c r="J833" s="41">
        <f t="shared" si="183"/>
        <v>149.33333333333331</v>
      </c>
      <c r="K833" s="43">
        <v>95</v>
      </c>
      <c r="L833" s="43">
        <f t="shared" ref="L833:L895" si="184">I833-K833</f>
        <v>65</v>
      </c>
      <c r="M833" s="43">
        <f t="shared" ref="M833:M895" si="185">IFERROR((K833/J833%),"-")</f>
        <v>63.616071428571438</v>
      </c>
      <c r="N833" s="42">
        <v>155.9</v>
      </c>
      <c r="O833" s="45" t="str">
        <f t="shared" ref="O833:O895" si="186">IF(F833&lt;=$P$2,"Mar","")</f>
        <v>Mar</v>
      </c>
      <c r="P833" s="42">
        <f t="shared" ref="P833:P895" si="187">N833</f>
        <v>155.9</v>
      </c>
      <c r="Q833" s="44">
        <f t="shared" ref="Q833:Q895" si="188">K833-P833</f>
        <v>-60.900000000000006</v>
      </c>
      <c r="R833" s="45">
        <f t="shared" ref="R833:R895" si="189">IFERROR(IF(O833="Mar",(K833/P833-1))," ")</f>
        <v>-0.39063502245028869</v>
      </c>
      <c r="S833" s="44" t="str">
        <f t="shared" ref="S833:S895" si="190">IF(N833&gt;0,IF(O833="","-",IF(R833&lt;0%,"DEGROWTH","GROWTH")))</f>
        <v>DEGROWTH</v>
      </c>
      <c r="T833" s="43">
        <v>175.5</v>
      </c>
      <c r="U833" s="46" t="str">
        <f t="shared" ref="U833:U895" si="191">IF(F833&lt;=$V$2,"Apr","")</f>
        <v>Apr</v>
      </c>
      <c r="V833" s="42">
        <v>175.5</v>
      </c>
      <c r="W833" s="47">
        <f t="shared" ref="W833:W895" si="192">K833-V833</f>
        <v>-80.5</v>
      </c>
      <c r="X833" s="48">
        <f t="shared" ref="X833:X895" si="193">IFERROR(IF(U833="Apr",(K833/V833-1)),0)</f>
        <v>-0.45868945868945865</v>
      </c>
      <c r="Y833" s="47" t="str">
        <f t="shared" ref="Y833:Y895" si="194">IF(T833&gt;0,IF(U833="","-",IF(X833&lt;0%,"DEGROWTH","GROWTH")))</f>
        <v>DEGROWTH</v>
      </c>
      <c r="Z833" s="138">
        <v>0</v>
      </c>
      <c r="AA833" s="133"/>
      <c r="AB833" s="133" t="s">
        <v>121</v>
      </c>
      <c r="AC833" s="133" t="s">
        <v>1245</v>
      </c>
      <c r="AD833" s="27">
        <f t="shared" si="181"/>
        <v>0</v>
      </c>
    </row>
    <row r="834" spans="1:30" s="139" customFormat="1" ht="13.8">
      <c r="A834" s="133" t="s">
        <v>1245</v>
      </c>
      <c r="B834" s="141" t="s">
        <v>63</v>
      </c>
      <c r="C834" s="135" t="s">
        <v>2333</v>
      </c>
      <c r="D834" s="135">
        <v>1000000428</v>
      </c>
      <c r="E834" s="136" t="s">
        <v>2334</v>
      </c>
      <c r="F834" s="137">
        <v>39609</v>
      </c>
      <c r="G834" s="40" t="str">
        <f t="shared" si="182"/>
        <v>Targeted Dealer</v>
      </c>
      <c r="H834" s="40"/>
      <c r="I834" s="41">
        <v>60</v>
      </c>
      <c r="J834" s="41">
        <f t="shared" si="183"/>
        <v>56</v>
      </c>
      <c r="K834" s="43">
        <v>40</v>
      </c>
      <c r="L834" s="43">
        <f t="shared" si="184"/>
        <v>20</v>
      </c>
      <c r="M834" s="43">
        <f t="shared" si="185"/>
        <v>71.428571428571416</v>
      </c>
      <c r="N834" s="42">
        <v>58</v>
      </c>
      <c r="O834" s="45" t="str">
        <f t="shared" si="186"/>
        <v>Mar</v>
      </c>
      <c r="P834" s="42">
        <f t="shared" si="187"/>
        <v>58</v>
      </c>
      <c r="Q834" s="44">
        <f t="shared" si="188"/>
        <v>-18</v>
      </c>
      <c r="R834" s="45">
        <f t="shared" si="189"/>
        <v>-0.31034482758620685</v>
      </c>
      <c r="S834" s="44" t="str">
        <f t="shared" si="190"/>
        <v>DEGROWTH</v>
      </c>
      <c r="T834" s="43">
        <v>52</v>
      </c>
      <c r="U834" s="46" t="str">
        <f t="shared" si="191"/>
        <v>Apr</v>
      </c>
      <c r="V834" s="42">
        <v>52</v>
      </c>
      <c r="W834" s="47">
        <f t="shared" si="192"/>
        <v>-12</v>
      </c>
      <c r="X834" s="48">
        <f t="shared" si="193"/>
        <v>-0.23076923076923073</v>
      </c>
      <c r="Y834" s="47" t="str">
        <f t="shared" si="194"/>
        <v>DEGROWTH</v>
      </c>
      <c r="Z834" s="138">
        <v>0</v>
      </c>
      <c r="AA834" s="133"/>
      <c r="AB834" s="133" t="s">
        <v>121</v>
      </c>
      <c r="AC834" s="133" t="s">
        <v>1245</v>
      </c>
      <c r="AD834" s="27">
        <f t="shared" si="181"/>
        <v>0</v>
      </c>
    </row>
    <row r="835" spans="1:30" s="139" customFormat="1" ht="13.8">
      <c r="A835" s="133" t="s">
        <v>1245</v>
      </c>
      <c r="B835" s="141" t="s">
        <v>63</v>
      </c>
      <c r="C835" s="135" t="s">
        <v>2335</v>
      </c>
      <c r="D835" s="135">
        <v>1000000442</v>
      </c>
      <c r="E835" s="136" t="s">
        <v>2336</v>
      </c>
      <c r="F835" s="137">
        <v>40024</v>
      </c>
      <c r="G835" s="40" t="str">
        <f t="shared" si="182"/>
        <v>Targeted Dealer</v>
      </c>
      <c r="H835" s="40"/>
      <c r="I835" s="41">
        <v>315</v>
      </c>
      <c r="J835" s="41">
        <f t="shared" si="183"/>
        <v>294</v>
      </c>
      <c r="K835" s="43">
        <v>298</v>
      </c>
      <c r="L835" s="43">
        <f t="shared" si="184"/>
        <v>17</v>
      </c>
      <c r="M835" s="43">
        <f t="shared" si="185"/>
        <v>101.36054421768708</v>
      </c>
      <c r="N835" s="42">
        <v>272.5</v>
      </c>
      <c r="O835" s="45" t="str">
        <f t="shared" si="186"/>
        <v>Mar</v>
      </c>
      <c r="P835" s="42">
        <f t="shared" si="187"/>
        <v>272.5</v>
      </c>
      <c r="Q835" s="44">
        <f t="shared" si="188"/>
        <v>25.5</v>
      </c>
      <c r="R835" s="45">
        <f t="shared" si="189"/>
        <v>9.3577981651376207E-2</v>
      </c>
      <c r="S835" s="44" t="str">
        <f t="shared" si="190"/>
        <v>GROWTH</v>
      </c>
      <c r="T835" s="43">
        <v>266.75</v>
      </c>
      <c r="U835" s="46" t="str">
        <f t="shared" si="191"/>
        <v>Apr</v>
      </c>
      <c r="V835" s="42">
        <v>266.75</v>
      </c>
      <c r="W835" s="47">
        <f t="shared" si="192"/>
        <v>31.25</v>
      </c>
      <c r="X835" s="48">
        <f t="shared" si="193"/>
        <v>0.11715089034676662</v>
      </c>
      <c r="Y835" s="47" t="str">
        <f t="shared" si="194"/>
        <v>GROWTH</v>
      </c>
      <c r="Z835" s="138">
        <v>0</v>
      </c>
      <c r="AA835" s="133"/>
      <c r="AB835" s="133" t="s">
        <v>121</v>
      </c>
      <c r="AC835" s="133" t="s">
        <v>1245</v>
      </c>
      <c r="AD835" s="27">
        <f t="shared" si="181"/>
        <v>0</v>
      </c>
    </row>
    <row r="836" spans="1:30" s="139" customFormat="1" ht="13.8">
      <c r="A836" s="133" t="s">
        <v>1245</v>
      </c>
      <c r="B836" s="141" t="s">
        <v>63</v>
      </c>
      <c r="C836" s="135" t="s">
        <v>2339</v>
      </c>
      <c r="D836" s="135">
        <v>1000000439</v>
      </c>
      <c r="E836" s="136" t="s">
        <v>2340</v>
      </c>
      <c r="F836" s="137">
        <v>42921</v>
      </c>
      <c r="G836" s="40" t="str">
        <f t="shared" si="182"/>
        <v>Targeted Dealer</v>
      </c>
      <c r="H836" s="40"/>
      <c r="I836" s="41">
        <v>230</v>
      </c>
      <c r="J836" s="41">
        <f t="shared" si="183"/>
        <v>214.66666666666669</v>
      </c>
      <c r="K836" s="43">
        <v>144.19999999999999</v>
      </c>
      <c r="L836" s="43">
        <f t="shared" si="184"/>
        <v>85.800000000000011</v>
      </c>
      <c r="M836" s="43">
        <f t="shared" si="185"/>
        <v>67.173913043478251</v>
      </c>
      <c r="N836" s="42">
        <v>126.25</v>
      </c>
      <c r="O836" s="45" t="str">
        <f t="shared" si="186"/>
        <v>Mar</v>
      </c>
      <c r="P836" s="42">
        <f t="shared" si="187"/>
        <v>126.25</v>
      </c>
      <c r="Q836" s="44">
        <f t="shared" si="188"/>
        <v>17.949999999999989</v>
      </c>
      <c r="R836" s="45">
        <f t="shared" si="189"/>
        <v>0.14217821782178208</v>
      </c>
      <c r="S836" s="44" t="str">
        <f t="shared" si="190"/>
        <v>GROWTH</v>
      </c>
      <c r="T836" s="43">
        <v>226.25</v>
      </c>
      <c r="U836" s="46" t="str">
        <f t="shared" si="191"/>
        <v>Apr</v>
      </c>
      <c r="V836" s="42">
        <v>226.25</v>
      </c>
      <c r="W836" s="47">
        <f t="shared" si="192"/>
        <v>-82.050000000000011</v>
      </c>
      <c r="X836" s="48">
        <f t="shared" si="193"/>
        <v>-0.36265193370165749</v>
      </c>
      <c r="Y836" s="47" t="str">
        <f t="shared" si="194"/>
        <v>DEGROWTH</v>
      </c>
      <c r="Z836" s="138">
        <v>0</v>
      </c>
      <c r="AA836" s="133"/>
      <c r="AB836" s="133" t="s">
        <v>121</v>
      </c>
      <c r="AC836" s="133" t="s">
        <v>1245</v>
      </c>
      <c r="AD836" s="27">
        <f t="shared" ref="AD836:AD899" si="195">IF(K836=0,1,0)</f>
        <v>0</v>
      </c>
    </row>
    <row r="837" spans="1:30" s="139" customFormat="1" ht="13.8">
      <c r="A837" s="133" t="s">
        <v>1245</v>
      </c>
      <c r="B837" s="141" t="s">
        <v>63</v>
      </c>
      <c r="C837" s="135" t="s">
        <v>2341</v>
      </c>
      <c r="D837" s="135">
        <v>1000000909</v>
      </c>
      <c r="E837" s="136" t="s">
        <v>2342</v>
      </c>
      <c r="F837" s="137">
        <v>43720</v>
      </c>
      <c r="G837" s="40" t="str">
        <f t="shared" si="182"/>
        <v>Targeted Dealer</v>
      </c>
      <c r="H837" s="40"/>
      <c r="I837" s="41">
        <v>40</v>
      </c>
      <c r="J837" s="41">
        <f t="shared" si="183"/>
        <v>37.333333333333329</v>
      </c>
      <c r="K837" s="43">
        <v>35</v>
      </c>
      <c r="L837" s="43">
        <f t="shared" si="184"/>
        <v>5</v>
      </c>
      <c r="M837" s="43">
        <f t="shared" si="185"/>
        <v>93.750000000000014</v>
      </c>
      <c r="N837" s="42">
        <v>35</v>
      </c>
      <c r="O837" s="45" t="str">
        <f t="shared" si="186"/>
        <v>Mar</v>
      </c>
      <c r="P837" s="42">
        <f t="shared" si="187"/>
        <v>35</v>
      </c>
      <c r="Q837" s="44">
        <f t="shared" si="188"/>
        <v>0</v>
      </c>
      <c r="R837" s="45">
        <f t="shared" si="189"/>
        <v>0</v>
      </c>
      <c r="S837" s="44" t="str">
        <f t="shared" si="190"/>
        <v>GROWTH</v>
      </c>
      <c r="T837" s="43">
        <v>35</v>
      </c>
      <c r="U837" s="46" t="str">
        <f t="shared" si="191"/>
        <v>Apr</v>
      </c>
      <c r="V837" s="42">
        <v>35</v>
      </c>
      <c r="W837" s="47">
        <f t="shared" si="192"/>
        <v>0</v>
      </c>
      <c r="X837" s="48">
        <f t="shared" si="193"/>
        <v>0</v>
      </c>
      <c r="Y837" s="47" t="str">
        <f t="shared" si="194"/>
        <v>GROWTH</v>
      </c>
      <c r="Z837" s="138">
        <v>0</v>
      </c>
      <c r="AA837" s="133"/>
      <c r="AB837" s="133" t="s">
        <v>121</v>
      </c>
      <c r="AC837" s="133" t="s">
        <v>1245</v>
      </c>
      <c r="AD837" s="27">
        <f t="shared" si="195"/>
        <v>0</v>
      </c>
    </row>
    <row r="838" spans="1:30" s="139" customFormat="1" ht="13.8">
      <c r="A838" s="133" t="s">
        <v>1245</v>
      </c>
      <c r="B838" s="141" t="s">
        <v>63</v>
      </c>
      <c r="C838" s="135" t="s">
        <v>2345</v>
      </c>
      <c r="D838" s="135">
        <v>1000000907</v>
      </c>
      <c r="E838" s="136" t="s">
        <v>2346</v>
      </c>
      <c r="F838" s="137">
        <v>44377</v>
      </c>
      <c r="G838" s="40" t="str">
        <f t="shared" si="182"/>
        <v>Targeted Dealer</v>
      </c>
      <c r="H838" s="40"/>
      <c r="I838" s="41">
        <v>330</v>
      </c>
      <c r="J838" s="41">
        <f t="shared" si="183"/>
        <v>308</v>
      </c>
      <c r="K838" s="43">
        <v>175</v>
      </c>
      <c r="L838" s="43">
        <f t="shared" si="184"/>
        <v>155</v>
      </c>
      <c r="M838" s="43">
        <f t="shared" si="185"/>
        <v>56.81818181818182</v>
      </c>
      <c r="N838" s="42">
        <v>270</v>
      </c>
      <c r="O838" s="45" t="str">
        <f t="shared" si="186"/>
        <v>Mar</v>
      </c>
      <c r="P838" s="42">
        <f t="shared" si="187"/>
        <v>270</v>
      </c>
      <c r="Q838" s="44">
        <f t="shared" si="188"/>
        <v>-95</v>
      </c>
      <c r="R838" s="45">
        <f t="shared" si="189"/>
        <v>-0.35185185185185186</v>
      </c>
      <c r="S838" s="44" t="str">
        <f t="shared" si="190"/>
        <v>DEGROWTH</v>
      </c>
      <c r="T838" s="43">
        <v>245</v>
      </c>
      <c r="U838" s="46" t="str">
        <f t="shared" si="191"/>
        <v>Apr</v>
      </c>
      <c r="V838" s="42">
        <v>245</v>
      </c>
      <c r="W838" s="47">
        <f t="shared" si="192"/>
        <v>-70</v>
      </c>
      <c r="X838" s="48">
        <f t="shared" si="193"/>
        <v>-0.2857142857142857</v>
      </c>
      <c r="Y838" s="47" t="str">
        <f t="shared" si="194"/>
        <v>DEGROWTH</v>
      </c>
      <c r="Z838" s="138">
        <v>0</v>
      </c>
      <c r="AA838" s="133"/>
      <c r="AB838" s="133" t="s">
        <v>121</v>
      </c>
      <c r="AC838" s="133" t="s">
        <v>1245</v>
      </c>
      <c r="AD838" s="27">
        <f t="shared" si="195"/>
        <v>0</v>
      </c>
    </row>
    <row r="839" spans="1:30" s="139" customFormat="1" ht="13.8">
      <c r="A839" s="133" t="s">
        <v>1245</v>
      </c>
      <c r="B839" s="141" t="s">
        <v>63</v>
      </c>
      <c r="C839" s="135" t="s">
        <v>2349</v>
      </c>
      <c r="D839" s="135">
        <v>1000000911</v>
      </c>
      <c r="E839" s="136" t="s">
        <v>2350</v>
      </c>
      <c r="F839" s="137">
        <v>44438</v>
      </c>
      <c r="G839" s="40" t="str">
        <f t="shared" si="182"/>
        <v>Targeted Dealer</v>
      </c>
      <c r="H839" s="40"/>
      <c r="I839" s="41">
        <v>25</v>
      </c>
      <c r="J839" s="41">
        <f t="shared" si="183"/>
        <v>23.333333333333336</v>
      </c>
      <c r="K839" s="43">
        <v>20</v>
      </c>
      <c r="L839" s="43">
        <f t="shared" si="184"/>
        <v>5</v>
      </c>
      <c r="M839" s="43">
        <f t="shared" si="185"/>
        <v>85.714285714285708</v>
      </c>
      <c r="N839" s="42">
        <v>26</v>
      </c>
      <c r="O839" s="45" t="str">
        <f t="shared" si="186"/>
        <v>Mar</v>
      </c>
      <c r="P839" s="42">
        <f t="shared" si="187"/>
        <v>26</v>
      </c>
      <c r="Q839" s="44">
        <f t="shared" si="188"/>
        <v>-6</v>
      </c>
      <c r="R839" s="45">
        <f t="shared" si="189"/>
        <v>-0.23076923076923073</v>
      </c>
      <c r="S839" s="44" t="str">
        <f t="shared" si="190"/>
        <v>DEGROWTH</v>
      </c>
      <c r="T839" s="43">
        <v>25</v>
      </c>
      <c r="U839" s="46" t="str">
        <f t="shared" si="191"/>
        <v>Apr</v>
      </c>
      <c r="V839" s="42">
        <v>25</v>
      </c>
      <c r="W839" s="47">
        <f t="shared" si="192"/>
        <v>-5</v>
      </c>
      <c r="X839" s="48">
        <f t="shared" si="193"/>
        <v>-0.19999999999999996</v>
      </c>
      <c r="Y839" s="47" t="str">
        <f t="shared" si="194"/>
        <v>DEGROWTH</v>
      </c>
      <c r="Z839" s="138">
        <v>0</v>
      </c>
      <c r="AA839" s="133"/>
      <c r="AB839" s="133" t="s">
        <v>121</v>
      </c>
      <c r="AC839" s="133" t="s">
        <v>1245</v>
      </c>
      <c r="AD839" s="27">
        <f t="shared" si="195"/>
        <v>0</v>
      </c>
    </row>
    <row r="840" spans="1:30" s="139" customFormat="1" ht="13.8">
      <c r="A840" s="133" t="s">
        <v>1245</v>
      </c>
      <c r="B840" s="141" t="s">
        <v>63</v>
      </c>
      <c r="C840" s="135" t="s">
        <v>2355</v>
      </c>
      <c r="D840" s="135">
        <v>1000003171</v>
      </c>
      <c r="E840" s="140" t="s">
        <v>2356</v>
      </c>
      <c r="F840" s="137">
        <v>44918</v>
      </c>
      <c r="G840" s="40" t="str">
        <f t="shared" si="182"/>
        <v>Targeted Dealer</v>
      </c>
      <c r="H840" s="40"/>
      <c r="I840" s="41">
        <v>380</v>
      </c>
      <c r="J840" s="41">
        <f t="shared" si="183"/>
        <v>354.66666666666663</v>
      </c>
      <c r="K840" s="43">
        <v>320.25</v>
      </c>
      <c r="L840" s="43">
        <f t="shared" si="184"/>
        <v>59.75</v>
      </c>
      <c r="M840" s="43">
        <f t="shared" si="185"/>
        <v>90.296052631578959</v>
      </c>
      <c r="N840" s="42">
        <v>326.25</v>
      </c>
      <c r="O840" s="45" t="str">
        <f t="shared" si="186"/>
        <v>Mar</v>
      </c>
      <c r="P840" s="42">
        <f t="shared" si="187"/>
        <v>326.25</v>
      </c>
      <c r="Q840" s="44">
        <f t="shared" si="188"/>
        <v>-6</v>
      </c>
      <c r="R840" s="45">
        <f t="shared" si="189"/>
        <v>-1.8390804597701149E-2</v>
      </c>
      <c r="S840" s="44" t="str">
        <f t="shared" si="190"/>
        <v>DEGROWTH</v>
      </c>
      <c r="T840" s="43">
        <v>289.25</v>
      </c>
      <c r="U840" s="46" t="str">
        <f t="shared" si="191"/>
        <v>Apr</v>
      </c>
      <c r="V840" s="42">
        <v>289.25</v>
      </c>
      <c r="W840" s="47">
        <f t="shared" si="192"/>
        <v>31</v>
      </c>
      <c r="X840" s="48">
        <f t="shared" si="193"/>
        <v>0.10717372515125323</v>
      </c>
      <c r="Y840" s="47" t="str">
        <f t="shared" si="194"/>
        <v>GROWTH</v>
      </c>
      <c r="Z840" s="138">
        <v>0</v>
      </c>
      <c r="AA840" s="133"/>
      <c r="AB840" s="133" t="s">
        <v>121</v>
      </c>
      <c r="AC840" s="133" t="s">
        <v>1245</v>
      </c>
      <c r="AD840" s="27">
        <f t="shared" si="195"/>
        <v>0</v>
      </c>
    </row>
    <row r="841" spans="1:30" s="139" customFormat="1" ht="13.8">
      <c r="A841" s="133" t="s">
        <v>1245</v>
      </c>
      <c r="B841" s="141" t="s">
        <v>63</v>
      </c>
      <c r="C841" s="135" t="s">
        <v>2361</v>
      </c>
      <c r="D841" s="135">
        <v>1000003531</v>
      </c>
      <c r="E841" s="140" t="s">
        <v>2362</v>
      </c>
      <c r="F841" s="137">
        <v>45065</v>
      </c>
      <c r="G841" s="40" t="str">
        <f t="shared" si="182"/>
        <v>Targeted Dealer</v>
      </c>
      <c r="H841" s="40"/>
      <c r="I841" s="41">
        <v>65</v>
      </c>
      <c r="J841" s="41">
        <f t="shared" si="183"/>
        <v>60.666666666666664</v>
      </c>
      <c r="K841" s="43">
        <v>55</v>
      </c>
      <c r="L841" s="43">
        <f t="shared" si="184"/>
        <v>10</v>
      </c>
      <c r="M841" s="43">
        <f t="shared" si="185"/>
        <v>90.659340659340657</v>
      </c>
      <c r="N841" s="42">
        <v>65</v>
      </c>
      <c r="O841" s="45" t="str">
        <f t="shared" si="186"/>
        <v>Mar</v>
      </c>
      <c r="P841" s="42">
        <f t="shared" si="187"/>
        <v>65</v>
      </c>
      <c r="Q841" s="44">
        <f t="shared" si="188"/>
        <v>-10</v>
      </c>
      <c r="R841" s="45">
        <f t="shared" si="189"/>
        <v>-0.15384615384615385</v>
      </c>
      <c r="S841" s="44" t="str">
        <f t="shared" si="190"/>
        <v>DEGROWTH</v>
      </c>
      <c r="T841" s="43">
        <v>56.5</v>
      </c>
      <c r="U841" s="46" t="str">
        <f t="shared" si="191"/>
        <v>Apr</v>
      </c>
      <c r="V841" s="42">
        <v>56.5</v>
      </c>
      <c r="W841" s="47">
        <f t="shared" si="192"/>
        <v>-1.5</v>
      </c>
      <c r="X841" s="48">
        <f t="shared" si="193"/>
        <v>-2.6548672566371723E-2</v>
      </c>
      <c r="Y841" s="47" t="str">
        <f t="shared" si="194"/>
        <v>DEGROWTH</v>
      </c>
      <c r="Z841" s="138">
        <v>0</v>
      </c>
      <c r="AA841" s="133"/>
      <c r="AB841" s="133" t="s">
        <v>121</v>
      </c>
      <c r="AC841" s="133" t="s">
        <v>1245</v>
      </c>
      <c r="AD841" s="27">
        <f t="shared" si="195"/>
        <v>0</v>
      </c>
    </row>
    <row r="842" spans="1:30" s="139" customFormat="1" ht="13.8">
      <c r="A842" s="133" t="s">
        <v>1245</v>
      </c>
      <c r="B842" s="141" t="s">
        <v>63</v>
      </c>
      <c r="C842" s="135" t="s">
        <v>2363</v>
      </c>
      <c r="D842" s="135">
        <v>1000003590</v>
      </c>
      <c r="E842" s="140" t="s">
        <v>2364</v>
      </c>
      <c r="F842" s="137">
        <v>45084</v>
      </c>
      <c r="G842" s="40" t="str">
        <f t="shared" si="182"/>
        <v>Targeted Dealer</v>
      </c>
      <c r="H842" s="40"/>
      <c r="I842" s="41">
        <v>40</v>
      </c>
      <c r="J842" s="41">
        <f t="shared" si="183"/>
        <v>37.333333333333329</v>
      </c>
      <c r="K842" s="43">
        <v>10</v>
      </c>
      <c r="L842" s="43">
        <f t="shared" si="184"/>
        <v>30</v>
      </c>
      <c r="M842" s="43">
        <f t="shared" si="185"/>
        <v>26.785714285714288</v>
      </c>
      <c r="N842" s="42">
        <v>10</v>
      </c>
      <c r="O842" s="45" t="str">
        <f t="shared" si="186"/>
        <v>Mar</v>
      </c>
      <c r="P842" s="42">
        <f t="shared" si="187"/>
        <v>10</v>
      </c>
      <c r="Q842" s="44">
        <f t="shared" si="188"/>
        <v>0</v>
      </c>
      <c r="R842" s="45">
        <f t="shared" si="189"/>
        <v>0</v>
      </c>
      <c r="S842" s="44" t="str">
        <f t="shared" si="190"/>
        <v>GROWTH</v>
      </c>
      <c r="T842" s="43">
        <v>25</v>
      </c>
      <c r="U842" s="46" t="str">
        <f t="shared" si="191"/>
        <v>Apr</v>
      </c>
      <c r="V842" s="42">
        <v>25</v>
      </c>
      <c r="W842" s="47">
        <f t="shared" si="192"/>
        <v>-15</v>
      </c>
      <c r="X842" s="48">
        <f t="shared" si="193"/>
        <v>-0.6</v>
      </c>
      <c r="Y842" s="47" t="str">
        <f t="shared" si="194"/>
        <v>DEGROWTH</v>
      </c>
      <c r="Z842" s="138">
        <v>0</v>
      </c>
      <c r="AA842" s="133"/>
      <c r="AB842" s="133" t="s">
        <v>121</v>
      </c>
      <c r="AC842" s="133" t="s">
        <v>1245</v>
      </c>
      <c r="AD842" s="27">
        <f t="shared" si="195"/>
        <v>0</v>
      </c>
    </row>
    <row r="843" spans="1:30" s="139" customFormat="1" ht="13.8">
      <c r="A843" s="133" t="s">
        <v>1245</v>
      </c>
      <c r="B843" s="141" t="s">
        <v>63</v>
      </c>
      <c r="C843" s="141" t="s">
        <v>2369</v>
      </c>
      <c r="D843" s="141">
        <v>1000003818</v>
      </c>
      <c r="E843" s="141" t="s">
        <v>2370</v>
      </c>
      <c r="F843" s="143">
        <v>45301</v>
      </c>
      <c r="G843" s="40" t="str">
        <f t="shared" si="182"/>
        <v>Targeted Dealer</v>
      </c>
      <c r="H843" s="40"/>
      <c r="I843" s="41">
        <v>30</v>
      </c>
      <c r="J843" s="41">
        <f t="shared" si="183"/>
        <v>28</v>
      </c>
      <c r="K843" s="43">
        <v>23.1</v>
      </c>
      <c r="L843" s="43">
        <f t="shared" si="184"/>
        <v>6.8999999999999986</v>
      </c>
      <c r="M843" s="43">
        <f t="shared" si="185"/>
        <v>82.5</v>
      </c>
      <c r="N843" s="42">
        <v>14.9</v>
      </c>
      <c r="O843" s="45" t="str">
        <f t="shared" si="186"/>
        <v>Mar</v>
      </c>
      <c r="P843" s="42">
        <f t="shared" si="187"/>
        <v>14.9</v>
      </c>
      <c r="Q843" s="44">
        <f t="shared" si="188"/>
        <v>8.2000000000000011</v>
      </c>
      <c r="R843" s="45">
        <f t="shared" si="189"/>
        <v>0.55033557046979875</v>
      </c>
      <c r="S843" s="44" t="str">
        <f t="shared" si="190"/>
        <v>GROWTH</v>
      </c>
      <c r="T843" s="43">
        <v>57.4</v>
      </c>
      <c r="U843" s="46" t="str">
        <f t="shared" si="191"/>
        <v>Apr</v>
      </c>
      <c r="V843" s="42">
        <v>57.4</v>
      </c>
      <c r="W843" s="47">
        <f t="shared" si="192"/>
        <v>-34.299999999999997</v>
      </c>
      <c r="X843" s="48">
        <f t="shared" si="193"/>
        <v>-0.59756097560975607</v>
      </c>
      <c r="Y843" s="47" t="str">
        <f t="shared" si="194"/>
        <v>DEGROWTH</v>
      </c>
      <c r="Z843" s="138">
        <v>0</v>
      </c>
      <c r="AA843" s="133"/>
      <c r="AB843" s="133" t="s">
        <v>121</v>
      </c>
      <c r="AC843" s="133" t="s">
        <v>1245</v>
      </c>
      <c r="AD843" s="27">
        <f t="shared" si="195"/>
        <v>0</v>
      </c>
    </row>
    <row r="844" spans="1:30" s="139" customFormat="1" ht="13.8">
      <c r="A844" s="138" t="s">
        <v>1245</v>
      </c>
      <c r="B844" s="144" t="s">
        <v>63</v>
      </c>
      <c r="C844" s="144" t="s">
        <v>2371</v>
      </c>
      <c r="D844" s="144">
        <v>1000003871</v>
      </c>
      <c r="E844" s="144" t="s">
        <v>2372</v>
      </c>
      <c r="F844" s="137">
        <v>45349</v>
      </c>
      <c r="G844" s="40" t="str">
        <f t="shared" si="182"/>
        <v>Targeted Dealer</v>
      </c>
      <c r="H844" s="40"/>
      <c r="I844" s="41">
        <v>15</v>
      </c>
      <c r="J844" s="41">
        <f t="shared" si="183"/>
        <v>14</v>
      </c>
      <c r="K844" s="43">
        <v>7.5</v>
      </c>
      <c r="L844" s="43">
        <f t="shared" si="184"/>
        <v>7.5</v>
      </c>
      <c r="M844" s="43">
        <f t="shared" si="185"/>
        <v>53.571428571428569</v>
      </c>
      <c r="N844" s="42">
        <v>0</v>
      </c>
      <c r="O844" s="45" t="str">
        <f t="shared" si="186"/>
        <v>Mar</v>
      </c>
      <c r="P844" s="42">
        <f t="shared" si="187"/>
        <v>0</v>
      </c>
      <c r="Q844" s="44">
        <f t="shared" si="188"/>
        <v>7.5</v>
      </c>
      <c r="R844" s="45" t="str">
        <f t="shared" si="189"/>
        <v xml:space="preserve"> </v>
      </c>
      <c r="S844" s="44" t="b">
        <f t="shared" si="190"/>
        <v>0</v>
      </c>
      <c r="T844" s="43">
        <v>2.5</v>
      </c>
      <c r="U844" s="46" t="str">
        <f t="shared" si="191"/>
        <v>Apr</v>
      </c>
      <c r="V844" s="42">
        <v>2.5</v>
      </c>
      <c r="W844" s="47">
        <f t="shared" si="192"/>
        <v>5</v>
      </c>
      <c r="X844" s="48">
        <f t="shared" si="193"/>
        <v>2</v>
      </c>
      <c r="Y844" s="47" t="str">
        <f t="shared" si="194"/>
        <v>GROWTH</v>
      </c>
      <c r="Z844" s="138">
        <v>0</v>
      </c>
      <c r="AA844" s="133"/>
      <c r="AB844" s="133" t="s">
        <v>121</v>
      </c>
      <c r="AC844" s="138" t="s">
        <v>1245</v>
      </c>
      <c r="AD844" s="27">
        <f t="shared" si="195"/>
        <v>0</v>
      </c>
    </row>
    <row r="845" spans="1:30" s="139" customFormat="1" ht="13.8">
      <c r="A845" s="138" t="s">
        <v>1245</v>
      </c>
      <c r="B845" s="144" t="s">
        <v>63</v>
      </c>
      <c r="C845" s="144" t="s">
        <v>2375</v>
      </c>
      <c r="D845" s="144">
        <v>1000003915</v>
      </c>
      <c r="E845" s="144" t="s">
        <v>2376</v>
      </c>
      <c r="F845" s="137">
        <v>45404</v>
      </c>
      <c r="G845" s="40" t="str">
        <f t="shared" si="182"/>
        <v>Targeted Dealer</v>
      </c>
      <c r="H845" s="40"/>
      <c r="I845" s="41">
        <v>15</v>
      </c>
      <c r="J845" s="41">
        <f t="shared" si="183"/>
        <v>14</v>
      </c>
      <c r="K845" s="43">
        <v>0</v>
      </c>
      <c r="L845" s="43">
        <f t="shared" si="184"/>
        <v>15</v>
      </c>
      <c r="M845" s="43">
        <f t="shared" si="185"/>
        <v>0</v>
      </c>
      <c r="N845" s="42">
        <v>0</v>
      </c>
      <c r="O845" s="45" t="str">
        <f t="shared" si="186"/>
        <v>Mar</v>
      </c>
      <c r="P845" s="42">
        <f t="shared" si="187"/>
        <v>0</v>
      </c>
      <c r="Q845" s="44">
        <f t="shared" si="188"/>
        <v>0</v>
      </c>
      <c r="R845" s="45" t="str">
        <f t="shared" si="189"/>
        <v xml:space="preserve"> </v>
      </c>
      <c r="S845" s="44" t="b">
        <f t="shared" si="190"/>
        <v>0</v>
      </c>
      <c r="T845" s="43">
        <v>0</v>
      </c>
      <c r="U845" s="46" t="str">
        <f t="shared" si="191"/>
        <v>Apr</v>
      </c>
      <c r="V845" s="42">
        <v>0</v>
      </c>
      <c r="W845" s="47">
        <f t="shared" si="192"/>
        <v>0</v>
      </c>
      <c r="X845" s="48">
        <f t="shared" si="193"/>
        <v>0</v>
      </c>
      <c r="Y845" s="47" t="b">
        <f t="shared" si="194"/>
        <v>0</v>
      </c>
      <c r="Z845" s="138">
        <v>0</v>
      </c>
      <c r="AA845" s="133"/>
      <c r="AB845" s="133" t="s">
        <v>121</v>
      </c>
      <c r="AC845" s="138" t="s">
        <v>1245</v>
      </c>
      <c r="AD845" s="27">
        <f t="shared" si="195"/>
        <v>1</v>
      </c>
    </row>
    <row r="846" spans="1:30" s="139" customFormat="1" ht="13.8">
      <c r="A846" s="138" t="s">
        <v>1245</v>
      </c>
      <c r="B846" s="144" t="s">
        <v>63</v>
      </c>
      <c r="C846" s="144" t="s">
        <v>2377</v>
      </c>
      <c r="D846" s="144">
        <v>1000003994</v>
      </c>
      <c r="E846" s="144" t="s">
        <v>2378</v>
      </c>
      <c r="F846" s="137">
        <v>45443</v>
      </c>
      <c r="G846" s="40" t="str">
        <f t="shared" si="182"/>
        <v>Targeted Dealer</v>
      </c>
      <c r="H846" s="40"/>
      <c r="I846" s="41">
        <v>40</v>
      </c>
      <c r="J846" s="41">
        <f t="shared" si="183"/>
        <v>37.333333333333329</v>
      </c>
      <c r="K846" s="43">
        <v>40</v>
      </c>
      <c r="L846" s="43">
        <f t="shared" si="184"/>
        <v>0</v>
      </c>
      <c r="M846" s="43">
        <f t="shared" si="185"/>
        <v>107.14285714285715</v>
      </c>
      <c r="N846" s="42">
        <v>20</v>
      </c>
      <c r="O846" s="45" t="str">
        <f t="shared" si="186"/>
        <v>Mar</v>
      </c>
      <c r="P846" s="42">
        <f t="shared" si="187"/>
        <v>20</v>
      </c>
      <c r="Q846" s="44">
        <f t="shared" si="188"/>
        <v>20</v>
      </c>
      <c r="R846" s="45">
        <f t="shared" si="189"/>
        <v>1</v>
      </c>
      <c r="S846" s="44" t="str">
        <f t="shared" si="190"/>
        <v>GROWTH</v>
      </c>
      <c r="T846" s="43">
        <v>0</v>
      </c>
      <c r="U846" s="46" t="str">
        <f t="shared" si="191"/>
        <v>Apr</v>
      </c>
      <c r="V846" s="42">
        <v>0</v>
      </c>
      <c r="W846" s="47">
        <f t="shared" si="192"/>
        <v>40</v>
      </c>
      <c r="X846" s="48">
        <f t="shared" si="193"/>
        <v>0</v>
      </c>
      <c r="Y846" s="47" t="b">
        <f t="shared" si="194"/>
        <v>0</v>
      </c>
      <c r="Z846" s="138">
        <v>0</v>
      </c>
      <c r="AA846" s="133"/>
      <c r="AB846" s="133" t="s">
        <v>121</v>
      </c>
      <c r="AC846" s="138" t="s">
        <v>1245</v>
      </c>
      <c r="AD846" s="27">
        <f t="shared" si="195"/>
        <v>0</v>
      </c>
    </row>
    <row r="847" spans="1:30" s="139" customFormat="1" ht="13.8">
      <c r="A847" s="138" t="s">
        <v>1245</v>
      </c>
      <c r="B847" s="144" t="s">
        <v>63</v>
      </c>
      <c r="C847" s="144" t="s">
        <v>2379</v>
      </c>
      <c r="D847" s="144">
        <v>1000004004</v>
      </c>
      <c r="E847" s="144" t="s">
        <v>2380</v>
      </c>
      <c r="F847" s="137">
        <v>45450</v>
      </c>
      <c r="G847" s="40" t="str">
        <f t="shared" si="182"/>
        <v>Targeted Dealer</v>
      </c>
      <c r="H847" s="40"/>
      <c r="I847" s="41">
        <v>945</v>
      </c>
      <c r="J847" s="41">
        <f t="shared" si="183"/>
        <v>882</v>
      </c>
      <c r="K847" s="43">
        <v>461.65</v>
      </c>
      <c r="L847" s="43">
        <f t="shared" si="184"/>
        <v>483.35</v>
      </c>
      <c r="M847" s="43">
        <f t="shared" si="185"/>
        <v>52.341269841269835</v>
      </c>
      <c r="N847" s="42">
        <v>606.6</v>
      </c>
      <c r="O847" s="45" t="str">
        <f t="shared" si="186"/>
        <v>Mar</v>
      </c>
      <c r="P847" s="42">
        <f t="shared" si="187"/>
        <v>606.6</v>
      </c>
      <c r="Q847" s="44">
        <f t="shared" si="188"/>
        <v>-144.95000000000005</v>
      </c>
      <c r="R847" s="45">
        <f t="shared" si="189"/>
        <v>-0.23895483020112107</v>
      </c>
      <c r="S847" s="44" t="str">
        <f t="shared" si="190"/>
        <v>DEGROWTH</v>
      </c>
      <c r="T847" s="43">
        <v>496</v>
      </c>
      <c r="U847" s="46" t="str">
        <f t="shared" si="191"/>
        <v>Apr</v>
      </c>
      <c r="V847" s="42">
        <v>496</v>
      </c>
      <c r="W847" s="47">
        <f t="shared" si="192"/>
        <v>-34.350000000000023</v>
      </c>
      <c r="X847" s="48">
        <f t="shared" si="193"/>
        <v>-6.9254032258064591E-2</v>
      </c>
      <c r="Y847" s="47" t="str">
        <f t="shared" si="194"/>
        <v>DEGROWTH</v>
      </c>
      <c r="Z847" s="138">
        <v>0</v>
      </c>
      <c r="AA847" s="133"/>
      <c r="AB847" s="133" t="s">
        <v>121</v>
      </c>
      <c r="AC847" s="138" t="s">
        <v>1245</v>
      </c>
      <c r="AD847" s="27">
        <f t="shared" si="195"/>
        <v>0</v>
      </c>
    </row>
    <row r="848" spans="1:30" s="139" customFormat="1" ht="13.8">
      <c r="A848" s="138" t="s">
        <v>1245</v>
      </c>
      <c r="B848" s="144" t="s">
        <v>63</v>
      </c>
      <c r="C848" s="144" t="s">
        <v>2381</v>
      </c>
      <c r="D848" s="144">
        <v>1000004068</v>
      </c>
      <c r="E848" s="144" t="s">
        <v>1590</v>
      </c>
      <c r="F848" s="137">
        <v>45503</v>
      </c>
      <c r="G848" s="40" t="str">
        <f t="shared" si="182"/>
        <v>Targeted Dealer</v>
      </c>
      <c r="H848" s="40"/>
      <c r="I848" s="41">
        <v>260</v>
      </c>
      <c r="J848" s="41">
        <f t="shared" si="183"/>
        <v>242.66666666666666</v>
      </c>
      <c r="K848" s="43">
        <v>188.5</v>
      </c>
      <c r="L848" s="43">
        <f t="shared" si="184"/>
        <v>71.5</v>
      </c>
      <c r="M848" s="43">
        <f t="shared" si="185"/>
        <v>77.678571428571431</v>
      </c>
      <c r="N848" s="42">
        <v>215</v>
      </c>
      <c r="O848" s="45" t="str">
        <f t="shared" si="186"/>
        <v>Mar</v>
      </c>
      <c r="P848" s="42">
        <f t="shared" si="187"/>
        <v>215</v>
      </c>
      <c r="Q848" s="44">
        <f t="shared" si="188"/>
        <v>-26.5</v>
      </c>
      <c r="R848" s="45">
        <f t="shared" si="189"/>
        <v>-0.12325581395348839</v>
      </c>
      <c r="S848" s="44" t="str">
        <f t="shared" si="190"/>
        <v>DEGROWTH</v>
      </c>
      <c r="T848" s="43">
        <v>202.5</v>
      </c>
      <c r="U848" s="46" t="str">
        <f t="shared" si="191"/>
        <v>Apr</v>
      </c>
      <c r="V848" s="42">
        <v>202.5</v>
      </c>
      <c r="W848" s="47">
        <f t="shared" si="192"/>
        <v>-14</v>
      </c>
      <c r="X848" s="48">
        <f t="shared" si="193"/>
        <v>-6.9135802469135754E-2</v>
      </c>
      <c r="Y848" s="47" t="str">
        <f t="shared" si="194"/>
        <v>DEGROWTH</v>
      </c>
      <c r="Z848" s="138">
        <v>0</v>
      </c>
      <c r="AA848" s="133"/>
      <c r="AB848" s="133" t="s">
        <v>121</v>
      </c>
      <c r="AC848" s="138" t="s">
        <v>1245</v>
      </c>
      <c r="AD848" s="27">
        <f t="shared" si="195"/>
        <v>0</v>
      </c>
    </row>
    <row r="849" spans="1:30" s="139" customFormat="1" ht="13.8">
      <c r="A849" s="133" t="s">
        <v>1245</v>
      </c>
      <c r="B849" s="141" t="s">
        <v>58</v>
      </c>
      <c r="C849" s="135" t="s">
        <v>2386</v>
      </c>
      <c r="D849" s="135">
        <v>1000000598</v>
      </c>
      <c r="E849" s="136" t="s">
        <v>2387</v>
      </c>
      <c r="F849" s="137">
        <v>38976</v>
      </c>
      <c r="G849" s="40" t="str">
        <f t="shared" si="182"/>
        <v>Targeted Dealer</v>
      </c>
      <c r="H849" s="40"/>
      <c r="I849" s="41">
        <v>50</v>
      </c>
      <c r="J849" s="41">
        <f t="shared" si="183"/>
        <v>46.666666666666671</v>
      </c>
      <c r="K849" s="43">
        <v>17</v>
      </c>
      <c r="L849" s="43">
        <f t="shared" si="184"/>
        <v>33</v>
      </c>
      <c r="M849" s="43">
        <f t="shared" si="185"/>
        <v>36.428571428571423</v>
      </c>
      <c r="N849" s="42">
        <v>15</v>
      </c>
      <c r="O849" s="45" t="str">
        <f t="shared" si="186"/>
        <v>Mar</v>
      </c>
      <c r="P849" s="42">
        <f t="shared" si="187"/>
        <v>15</v>
      </c>
      <c r="Q849" s="44">
        <f t="shared" si="188"/>
        <v>2</v>
      </c>
      <c r="R849" s="45">
        <f t="shared" si="189"/>
        <v>0.1333333333333333</v>
      </c>
      <c r="S849" s="44" t="str">
        <f t="shared" si="190"/>
        <v>GROWTH</v>
      </c>
      <c r="T849" s="43">
        <v>64.5</v>
      </c>
      <c r="U849" s="46" t="str">
        <f t="shared" si="191"/>
        <v>Apr</v>
      </c>
      <c r="V849" s="42">
        <v>64.5</v>
      </c>
      <c r="W849" s="47">
        <f t="shared" si="192"/>
        <v>-47.5</v>
      </c>
      <c r="X849" s="48">
        <f t="shared" si="193"/>
        <v>-0.73643410852713176</v>
      </c>
      <c r="Y849" s="47" t="str">
        <f t="shared" si="194"/>
        <v>DEGROWTH</v>
      </c>
      <c r="Z849" s="138">
        <v>0</v>
      </c>
      <c r="AA849" s="133"/>
      <c r="AB849" s="133" t="s">
        <v>121</v>
      </c>
      <c r="AC849" s="133" t="s">
        <v>1245</v>
      </c>
      <c r="AD849" s="27">
        <f t="shared" si="195"/>
        <v>0</v>
      </c>
    </row>
    <row r="850" spans="1:30" s="139" customFormat="1" ht="13.8">
      <c r="A850" s="133" t="s">
        <v>1245</v>
      </c>
      <c r="B850" s="141" t="s">
        <v>58</v>
      </c>
      <c r="C850" s="135" t="s">
        <v>2388</v>
      </c>
      <c r="D850" s="135">
        <v>1000000587</v>
      </c>
      <c r="E850" s="136" t="s">
        <v>2389</v>
      </c>
      <c r="F850" s="137">
        <v>40024</v>
      </c>
      <c r="G850" s="40" t="str">
        <f t="shared" si="182"/>
        <v>Targeted Dealer</v>
      </c>
      <c r="H850" s="40"/>
      <c r="I850" s="41">
        <v>60</v>
      </c>
      <c r="J850" s="41">
        <f t="shared" si="183"/>
        <v>56</v>
      </c>
      <c r="K850" s="43">
        <v>102</v>
      </c>
      <c r="L850" s="43">
        <f t="shared" si="184"/>
        <v>-42</v>
      </c>
      <c r="M850" s="43">
        <f t="shared" si="185"/>
        <v>182.14285714285714</v>
      </c>
      <c r="N850" s="42">
        <v>39</v>
      </c>
      <c r="O850" s="45" t="str">
        <f t="shared" si="186"/>
        <v>Mar</v>
      </c>
      <c r="P850" s="42">
        <f t="shared" si="187"/>
        <v>39</v>
      </c>
      <c r="Q850" s="44">
        <f t="shared" si="188"/>
        <v>63</v>
      </c>
      <c r="R850" s="45">
        <f t="shared" si="189"/>
        <v>1.6153846153846154</v>
      </c>
      <c r="S850" s="44" t="str">
        <f t="shared" si="190"/>
        <v>GROWTH</v>
      </c>
      <c r="T850" s="43">
        <v>75</v>
      </c>
      <c r="U850" s="46" t="str">
        <f t="shared" si="191"/>
        <v>Apr</v>
      </c>
      <c r="V850" s="42">
        <v>75</v>
      </c>
      <c r="W850" s="47">
        <f t="shared" si="192"/>
        <v>27</v>
      </c>
      <c r="X850" s="48">
        <f t="shared" si="193"/>
        <v>0.3600000000000001</v>
      </c>
      <c r="Y850" s="47" t="str">
        <f t="shared" si="194"/>
        <v>GROWTH</v>
      </c>
      <c r="Z850" s="138">
        <v>0</v>
      </c>
      <c r="AA850" s="133"/>
      <c r="AB850" s="133" t="s">
        <v>121</v>
      </c>
      <c r="AC850" s="133" t="s">
        <v>1245</v>
      </c>
      <c r="AD850" s="27">
        <f t="shared" si="195"/>
        <v>0</v>
      </c>
    </row>
    <row r="851" spans="1:30" s="139" customFormat="1" ht="13.8">
      <c r="A851" s="133" t="s">
        <v>1245</v>
      </c>
      <c r="B851" s="141" t="s">
        <v>58</v>
      </c>
      <c r="C851" s="135" t="s">
        <v>2392</v>
      </c>
      <c r="D851" s="135">
        <v>1000000591</v>
      </c>
      <c r="E851" s="136" t="s">
        <v>2393</v>
      </c>
      <c r="F851" s="137">
        <v>41132</v>
      </c>
      <c r="G851" s="40" t="str">
        <f t="shared" si="182"/>
        <v>Targeted Dealer</v>
      </c>
      <c r="H851" s="40"/>
      <c r="I851" s="41">
        <v>45</v>
      </c>
      <c r="J851" s="41">
        <f t="shared" si="183"/>
        <v>42</v>
      </c>
      <c r="K851" s="43">
        <v>81</v>
      </c>
      <c r="L851" s="43">
        <f t="shared" si="184"/>
        <v>-36</v>
      </c>
      <c r="M851" s="43">
        <f t="shared" si="185"/>
        <v>192.85714285714286</v>
      </c>
      <c r="N851" s="42">
        <v>72</v>
      </c>
      <c r="O851" s="45" t="str">
        <f t="shared" si="186"/>
        <v>Mar</v>
      </c>
      <c r="P851" s="42">
        <f t="shared" si="187"/>
        <v>72</v>
      </c>
      <c r="Q851" s="44">
        <f t="shared" si="188"/>
        <v>9</v>
      </c>
      <c r="R851" s="45">
        <f t="shared" si="189"/>
        <v>0.125</v>
      </c>
      <c r="S851" s="44" t="str">
        <f t="shared" si="190"/>
        <v>GROWTH</v>
      </c>
      <c r="T851" s="43">
        <v>50</v>
      </c>
      <c r="U851" s="46" t="str">
        <f t="shared" si="191"/>
        <v>Apr</v>
      </c>
      <c r="V851" s="42">
        <v>50</v>
      </c>
      <c r="W851" s="47">
        <f t="shared" si="192"/>
        <v>31</v>
      </c>
      <c r="X851" s="48">
        <f t="shared" si="193"/>
        <v>0.62000000000000011</v>
      </c>
      <c r="Y851" s="47" t="str">
        <f t="shared" si="194"/>
        <v>GROWTH</v>
      </c>
      <c r="Z851" s="138">
        <v>0</v>
      </c>
      <c r="AA851" s="133"/>
      <c r="AB851" s="133" t="s">
        <v>121</v>
      </c>
      <c r="AC851" s="133" t="s">
        <v>1245</v>
      </c>
      <c r="AD851" s="27">
        <f t="shared" si="195"/>
        <v>0</v>
      </c>
    </row>
    <row r="852" spans="1:30" s="139" customFormat="1" ht="13.8">
      <c r="A852" s="133" t="s">
        <v>1245</v>
      </c>
      <c r="B852" s="141" t="s">
        <v>58</v>
      </c>
      <c r="C852" s="135" t="s">
        <v>2394</v>
      </c>
      <c r="D852" s="135">
        <v>1000000589</v>
      </c>
      <c r="E852" s="136" t="s">
        <v>2395</v>
      </c>
      <c r="F852" s="137">
        <v>41499</v>
      </c>
      <c r="G852" s="40" t="str">
        <f t="shared" si="182"/>
        <v>Targeted Dealer</v>
      </c>
      <c r="H852" s="40"/>
      <c r="I852" s="41">
        <v>20</v>
      </c>
      <c r="J852" s="41">
        <f t="shared" si="183"/>
        <v>18.666666666666664</v>
      </c>
      <c r="K852" s="43">
        <v>46</v>
      </c>
      <c r="L852" s="43">
        <f t="shared" si="184"/>
        <v>-26</v>
      </c>
      <c r="M852" s="43">
        <f t="shared" si="185"/>
        <v>246.42857142857144</v>
      </c>
      <c r="N852" s="42">
        <v>22</v>
      </c>
      <c r="O852" s="45" t="str">
        <f t="shared" si="186"/>
        <v>Mar</v>
      </c>
      <c r="P852" s="42">
        <f t="shared" si="187"/>
        <v>22</v>
      </c>
      <c r="Q852" s="44">
        <f t="shared" si="188"/>
        <v>24</v>
      </c>
      <c r="R852" s="45">
        <f t="shared" si="189"/>
        <v>1.0909090909090908</v>
      </c>
      <c r="S852" s="44" t="str">
        <f t="shared" si="190"/>
        <v>GROWTH</v>
      </c>
      <c r="T852" s="43">
        <v>28</v>
      </c>
      <c r="U852" s="46" t="str">
        <f t="shared" si="191"/>
        <v>Apr</v>
      </c>
      <c r="V852" s="42">
        <v>28</v>
      </c>
      <c r="W852" s="47">
        <f t="shared" si="192"/>
        <v>18</v>
      </c>
      <c r="X852" s="48">
        <f t="shared" si="193"/>
        <v>0.64285714285714279</v>
      </c>
      <c r="Y852" s="47" t="str">
        <f t="shared" si="194"/>
        <v>GROWTH</v>
      </c>
      <c r="Z852" s="138">
        <v>0</v>
      </c>
      <c r="AA852" s="133"/>
      <c r="AB852" s="133" t="s">
        <v>121</v>
      </c>
      <c r="AC852" s="133" t="s">
        <v>1245</v>
      </c>
      <c r="AD852" s="27">
        <f t="shared" si="195"/>
        <v>0</v>
      </c>
    </row>
    <row r="853" spans="1:30" s="139" customFormat="1" ht="13.8">
      <c r="A853" s="133" t="s">
        <v>1245</v>
      </c>
      <c r="B853" s="141" t="s">
        <v>58</v>
      </c>
      <c r="C853" s="135" t="s">
        <v>2396</v>
      </c>
      <c r="D853" s="135">
        <v>1000000588</v>
      </c>
      <c r="E853" s="136" t="s">
        <v>2397</v>
      </c>
      <c r="F853" s="137">
        <v>42180</v>
      </c>
      <c r="G853" s="40" t="str">
        <f t="shared" si="182"/>
        <v>-</v>
      </c>
      <c r="H853" s="40"/>
      <c r="I853" s="41">
        <v>0</v>
      </c>
      <c r="J853" s="41">
        <f t="shared" si="183"/>
        <v>0</v>
      </c>
      <c r="K853" s="43">
        <v>0</v>
      </c>
      <c r="L853" s="43">
        <f t="shared" si="184"/>
        <v>0</v>
      </c>
      <c r="M853" s="43" t="str">
        <f t="shared" si="185"/>
        <v>-</v>
      </c>
      <c r="N853" s="42">
        <v>0</v>
      </c>
      <c r="O853" s="45" t="str">
        <f t="shared" si="186"/>
        <v>Mar</v>
      </c>
      <c r="P853" s="42">
        <f t="shared" si="187"/>
        <v>0</v>
      </c>
      <c r="Q853" s="44">
        <f t="shared" si="188"/>
        <v>0</v>
      </c>
      <c r="R853" s="45" t="str">
        <f t="shared" si="189"/>
        <v xml:space="preserve"> </v>
      </c>
      <c r="S853" s="44" t="b">
        <f t="shared" si="190"/>
        <v>0</v>
      </c>
      <c r="T853" s="43">
        <v>120.75</v>
      </c>
      <c r="U853" s="46" t="str">
        <f t="shared" si="191"/>
        <v>Apr</v>
      </c>
      <c r="V853" s="42">
        <v>120.75</v>
      </c>
      <c r="W853" s="47">
        <f t="shared" si="192"/>
        <v>-120.75</v>
      </c>
      <c r="X853" s="48">
        <f t="shared" si="193"/>
        <v>-1</v>
      </c>
      <c r="Y853" s="47" t="str">
        <f t="shared" si="194"/>
        <v>DEGROWTH</v>
      </c>
      <c r="Z853" s="138">
        <v>0</v>
      </c>
      <c r="AA853" s="133"/>
      <c r="AB853" s="133" t="s">
        <v>121</v>
      </c>
      <c r="AC853" s="133" t="s">
        <v>1245</v>
      </c>
      <c r="AD853" s="27">
        <f t="shared" si="195"/>
        <v>1</v>
      </c>
    </row>
    <row r="854" spans="1:30" s="139" customFormat="1" ht="13.8">
      <c r="A854" s="133" t="s">
        <v>1245</v>
      </c>
      <c r="B854" s="141" t="s">
        <v>58</v>
      </c>
      <c r="C854" s="135" t="s">
        <v>2398</v>
      </c>
      <c r="D854" s="135">
        <v>1000000597</v>
      </c>
      <c r="E854" s="136" t="s">
        <v>2399</v>
      </c>
      <c r="F854" s="137">
        <v>42558</v>
      </c>
      <c r="G854" s="40" t="str">
        <f t="shared" si="182"/>
        <v>Targeted Dealer</v>
      </c>
      <c r="H854" s="40"/>
      <c r="I854" s="41">
        <v>40</v>
      </c>
      <c r="J854" s="41">
        <f t="shared" si="183"/>
        <v>37.333333333333329</v>
      </c>
      <c r="K854" s="43">
        <v>39</v>
      </c>
      <c r="L854" s="43">
        <f t="shared" si="184"/>
        <v>1</v>
      </c>
      <c r="M854" s="43">
        <f t="shared" si="185"/>
        <v>104.46428571428572</v>
      </c>
      <c r="N854" s="42">
        <v>19</v>
      </c>
      <c r="O854" s="45" t="str">
        <f t="shared" si="186"/>
        <v>Mar</v>
      </c>
      <c r="P854" s="42">
        <f t="shared" si="187"/>
        <v>19</v>
      </c>
      <c r="Q854" s="44">
        <f t="shared" si="188"/>
        <v>20</v>
      </c>
      <c r="R854" s="45">
        <f t="shared" si="189"/>
        <v>1.0526315789473686</v>
      </c>
      <c r="S854" s="44" t="str">
        <f t="shared" si="190"/>
        <v>GROWTH</v>
      </c>
      <c r="T854" s="43">
        <v>40</v>
      </c>
      <c r="U854" s="46" t="str">
        <f t="shared" si="191"/>
        <v>Apr</v>
      </c>
      <c r="V854" s="42">
        <v>40</v>
      </c>
      <c r="W854" s="47">
        <f t="shared" si="192"/>
        <v>-1</v>
      </c>
      <c r="X854" s="48">
        <f t="shared" si="193"/>
        <v>-2.5000000000000022E-2</v>
      </c>
      <c r="Y854" s="47" t="str">
        <f t="shared" si="194"/>
        <v>DEGROWTH</v>
      </c>
      <c r="Z854" s="138">
        <v>0</v>
      </c>
      <c r="AA854" s="133"/>
      <c r="AB854" s="133" t="s">
        <v>121</v>
      </c>
      <c r="AC854" s="133" t="s">
        <v>1245</v>
      </c>
      <c r="AD854" s="27">
        <f t="shared" si="195"/>
        <v>0</v>
      </c>
    </row>
    <row r="855" spans="1:30" s="139" customFormat="1" ht="13.8">
      <c r="A855" s="133" t="s">
        <v>1245</v>
      </c>
      <c r="B855" s="141" t="s">
        <v>58</v>
      </c>
      <c r="C855" s="135" t="s">
        <v>2402</v>
      </c>
      <c r="D855" s="135">
        <v>1000000593</v>
      </c>
      <c r="E855" s="136" t="s">
        <v>2403</v>
      </c>
      <c r="F855" s="137">
        <v>42746</v>
      </c>
      <c r="G855" s="40" t="str">
        <f t="shared" si="182"/>
        <v>Targeted Dealer</v>
      </c>
      <c r="H855" s="40"/>
      <c r="I855" s="41">
        <v>20</v>
      </c>
      <c r="J855" s="41">
        <f t="shared" si="183"/>
        <v>18.666666666666664</v>
      </c>
      <c r="K855" s="43">
        <v>56</v>
      </c>
      <c r="L855" s="43">
        <f t="shared" si="184"/>
        <v>-36</v>
      </c>
      <c r="M855" s="43">
        <f t="shared" si="185"/>
        <v>300.00000000000006</v>
      </c>
      <c r="N855" s="42">
        <v>115</v>
      </c>
      <c r="O855" s="45" t="str">
        <f t="shared" si="186"/>
        <v>Mar</v>
      </c>
      <c r="P855" s="42">
        <f t="shared" si="187"/>
        <v>115</v>
      </c>
      <c r="Q855" s="44">
        <f t="shared" si="188"/>
        <v>-59</v>
      </c>
      <c r="R855" s="45">
        <f t="shared" si="189"/>
        <v>-0.51304347826086949</v>
      </c>
      <c r="S855" s="44" t="str">
        <f t="shared" si="190"/>
        <v>DEGROWTH</v>
      </c>
      <c r="T855" s="43">
        <v>19</v>
      </c>
      <c r="U855" s="46" t="str">
        <f t="shared" si="191"/>
        <v>Apr</v>
      </c>
      <c r="V855" s="42">
        <v>19</v>
      </c>
      <c r="W855" s="47">
        <f t="shared" si="192"/>
        <v>37</v>
      </c>
      <c r="X855" s="48">
        <f t="shared" si="193"/>
        <v>1.9473684210526314</v>
      </c>
      <c r="Y855" s="47" t="str">
        <f t="shared" si="194"/>
        <v>GROWTH</v>
      </c>
      <c r="Z855" s="138">
        <v>0</v>
      </c>
      <c r="AA855" s="133"/>
      <c r="AB855" s="133" t="s">
        <v>121</v>
      </c>
      <c r="AC855" s="133" t="s">
        <v>1245</v>
      </c>
      <c r="AD855" s="27">
        <f t="shared" si="195"/>
        <v>0</v>
      </c>
    </row>
    <row r="856" spans="1:30" s="139" customFormat="1" ht="13.8">
      <c r="A856" s="133" t="s">
        <v>1245</v>
      </c>
      <c r="B856" s="141" t="s">
        <v>58</v>
      </c>
      <c r="C856" s="135" t="s">
        <v>2406</v>
      </c>
      <c r="D856" s="135">
        <v>1000000594</v>
      </c>
      <c r="E856" s="136" t="s">
        <v>2407</v>
      </c>
      <c r="F856" s="137">
        <v>42945</v>
      </c>
      <c r="G856" s="40" t="str">
        <f t="shared" si="182"/>
        <v>Targeted Dealer</v>
      </c>
      <c r="H856" s="40"/>
      <c r="I856" s="41">
        <v>200</v>
      </c>
      <c r="J856" s="41">
        <f t="shared" si="183"/>
        <v>186.66666666666669</v>
      </c>
      <c r="K856" s="43">
        <v>298</v>
      </c>
      <c r="L856" s="43">
        <f t="shared" si="184"/>
        <v>-98</v>
      </c>
      <c r="M856" s="43">
        <f t="shared" si="185"/>
        <v>159.64285714285711</v>
      </c>
      <c r="N856" s="42">
        <v>137</v>
      </c>
      <c r="O856" s="45" t="str">
        <f t="shared" si="186"/>
        <v>Mar</v>
      </c>
      <c r="P856" s="42">
        <f t="shared" si="187"/>
        <v>137</v>
      </c>
      <c r="Q856" s="44">
        <f t="shared" si="188"/>
        <v>161</v>
      </c>
      <c r="R856" s="45">
        <f t="shared" si="189"/>
        <v>1.1751824817518246</v>
      </c>
      <c r="S856" s="44" t="str">
        <f t="shared" si="190"/>
        <v>GROWTH</v>
      </c>
      <c r="T856" s="43">
        <v>129</v>
      </c>
      <c r="U856" s="46" t="str">
        <f t="shared" si="191"/>
        <v>Apr</v>
      </c>
      <c r="V856" s="42">
        <v>129</v>
      </c>
      <c r="W856" s="47">
        <f t="shared" si="192"/>
        <v>169</v>
      </c>
      <c r="X856" s="48">
        <f t="shared" si="193"/>
        <v>1.3100775193798451</v>
      </c>
      <c r="Y856" s="47" t="str">
        <f t="shared" si="194"/>
        <v>GROWTH</v>
      </c>
      <c r="Z856" s="138">
        <v>0</v>
      </c>
      <c r="AA856" s="133"/>
      <c r="AB856" s="133" t="s">
        <v>121</v>
      </c>
      <c r="AC856" s="133" t="s">
        <v>1245</v>
      </c>
      <c r="AD856" s="27">
        <f t="shared" si="195"/>
        <v>0</v>
      </c>
    </row>
    <row r="857" spans="1:30" s="139" customFormat="1" ht="13.8">
      <c r="A857" s="133" t="s">
        <v>1245</v>
      </c>
      <c r="B857" s="141" t="s">
        <v>58</v>
      </c>
      <c r="C857" s="135" t="s">
        <v>2408</v>
      </c>
      <c r="D857" s="135">
        <v>1000000582</v>
      </c>
      <c r="E857" s="136" t="s">
        <v>2409</v>
      </c>
      <c r="F857" s="137">
        <v>43014</v>
      </c>
      <c r="G857" s="40" t="str">
        <f t="shared" si="182"/>
        <v>Targeted Dealer</v>
      </c>
      <c r="H857" s="40"/>
      <c r="I857" s="41">
        <v>19</v>
      </c>
      <c r="J857" s="41">
        <f t="shared" si="183"/>
        <v>17.733333333333334</v>
      </c>
      <c r="K857" s="43">
        <v>0</v>
      </c>
      <c r="L857" s="43">
        <f t="shared" si="184"/>
        <v>19</v>
      </c>
      <c r="M857" s="43">
        <f t="shared" si="185"/>
        <v>0</v>
      </c>
      <c r="N857" s="42">
        <v>19</v>
      </c>
      <c r="O857" s="45" t="str">
        <f t="shared" si="186"/>
        <v>Mar</v>
      </c>
      <c r="P857" s="42">
        <f t="shared" si="187"/>
        <v>19</v>
      </c>
      <c r="Q857" s="44">
        <f t="shared" si="188"/>
        <v>-19</v>
      </c>
      <c r="R857" s="45">
        <f t="shared" si="189"/>
        <v>-1</v>
      </c>
      <c r="S857" s="44" t="str">
        <f t="shared" si="190"/>
        <v>DEGROWTH</v>
      </c>
      <c r="T857" s="43">
        <v>19</v>
      </c>
      <c r="U857" s="46" t="str">
        <f t="shared" si="191"/>
        <v>Apr</v>
      </c>
      <c r="V857" s="42">
        <v>19</v>
      </c>
      <c r="W857" s="47">
        <f t="shared" si="192"/>
        <v>-19</v>
      </c>
      <c r="X857" s="48">
        <f t="shared" si="193"/>
        <v>-1</v>
      </c>
      <c r="Y857" s="47" t="str">
        <f t="shared" si="194"/>
        <v>DEGROWTH</v>
      </c>
      <c r="Z857" s="138">
        <v>0</v>
      </c>
      <c r="AA857" s="133"/>
      <c r="AB857" s="133" t="s">
        <v>121</v>
      </c>
      <c r="AC857" s="133" t="s">
        <v>1245</v>
      </c>
      <c r="AD857" s="27">
        <f t="shared" si="195"/>
        <v>1</v>
      </c>
    </row>
    <row r="858" spans="1:30" s="139" customFormat="1" ht="13.8">
      <c r="A858" s="133" t="s">
        <v>1245</v>
      </c>
      <c r="B858" s="141" t="s">
        <v>58</v>
      </c>
      <c r="C858" s="135" t="s">
        <v>2410</v>
      </c>
      <c r="D858" s="135">
        <v>1000000583</v>
      </c>
      <c r="E858" s="136" t="s">
        <v>2411</v>
      </c>
      <c r="F858" s="137">
        <v>43014</v>
      </c>
      <c r="G858" s="40" t="str">
        <f t="shared" si="182"/>
        <v>Targeted Dealer</v>
      </c>
      <c r="H858" s="40"/>
      <c r="I858" s="41">
        <v>20</v>
      </c>
      <c r="J858" s="41">
        <f t="shared" si="183"/>
        <v>18.666666666666664</v>
      </c>
      <c r="K858" s="43">
        <v>0</v>
      </c>
      <c r="L858" s="43">
        <f t="shared" si="184"/>
        <v>20</v>
      </c>
      <c r="M858" s="43">
        <f t="shared" si="185"/>
        <v>0</v>
      </c>
      <c r="N858" s="42">
        <v>0</v>
      </c>
      <c r="O858" s="45" t="str">
        <f t="shared" si="186"/>
        <v>Mar</v>
      </c>
      <c r="P858" s="42">
        <f t="shared" si="187"/>
        <v>0</v>
      </c>
      <c r="Q858" s="44">
        <f t="shared" si="188"/>
        <v>0</v>
      </c>
      <c r="R858" s="45" t="str">
        <f t="shared" si="189"/>
        <v xml:space="preserve"> </v>
      </c>
      <c r="S858" s="44" t="b">
        <f t="shared" si="190"/>
        <v>0</v>
      </c>
      <c r="T858" s="43">
        <v>20</v>
      </c>
      <c r="U858" s="46" t="str">
        <f t="shared" si="191"/>
        <v>Apr</v>
      </c>
      <c r="V858" s="42">
        <v>20</v>
      </c>
      <c r="W858" s="47">
        <f t="shared" si="192"/>
        <v>-20</v>
      </c>
      <c r="X858" s="48">
        <f t="shared" si="193"/>
        <v>-1</v>
      </c>
      <c r="Y858" s="47" t="str">
        <f t="shared" si="194"/>
        <v>DEGROWTH</v>
      </c>
      <c r="Z858" s="138">
        <v>0</v>
      </c>
      <c r="AA858" s="133"/>
      <c r="AB858" s="133" t="s">
        <v>121</v>
      </c>
      <c r="AC858" s="133" t="s">
        <v>1245</v>
      </c>
      <c r="AD858" s="27">
        <f t="shared" si="195"/>
        <v>1</v>
      </c>
    </row>
    <row r="859" spans="1:30" s="139" customFormat="1" ht="13.8">
      <c r="A859" s="133" t="s">
        <v>1245</v>
      </c>
      <c r="B859" s="141" t="s">
        <v>58</v>
      </c>
      <c r="C859" s="135" t="s">
        <v>2412</v>
      </c>
      <c r="D859" s="135">
        <v>1000000584</v>
      </c>
      <c r="E859" s="136" t="s">
        <v>2413</v>
      </c>
      <c r="F859" s="137">
        <v>43089</v>
      </c>
      <c r="G859" s="40" t="str">
        <f t="shared" si="182"/>
        <v>Targeted Dealer</v>
      </c>
      <c r="H859" s="40"/>
      <c r="I859" s="41">
        <v>40</v>
      </c>
      <c r="J859" s="41">
        <f t="shared" si="183"/>
        <v>37.333333333333329</v>
      </c>
      <c r="K859" s="43">
        <v>40</v>
      </c>
      <c r="L859" s="43">
        <f t="shared" si="184"/>
        <v>0</v>
      </c>
      <c r="M859" s="43">
        <f t="shared" si="185"/>
        <v>107.14285714285715</v>
      </c>
      <c r="N859" s="42">
        <v>40</v>
      </c>
      <c r="O859" s="45" t="str">
        <f t="shared" si="186"/>
        <v>Mar</v>
      </c>
      <c r="P859" s="42">
        <f t="shared" si="187"/>
        <v>40</v>
      </c>
      <c r="Q859" s="44">
        <f t="shared" si="188"/>
        <v>0</v>
      </c>
      <c r="R859" s="45">
        <f t="shared" si="189"/>
        <v>0</v>
      </c>
      <c r="S859" s="44" t="str">
        <f t="shared" si="190"/>
        <v>GROWTH</v>
      </c>
      <c r="T859" s="43">
        <v>20</v>
      </c>
      <c r="U859" s="46" t="str">
        <f t="shared" si="191"/>
        <v>Apr</v>
      </c>
      <c r="V859" s="42">
        <v>20</v>
      </c>
      <c r="W859" s="47">
        <f t="shared" si="192"/>
        <v>20</v>
      </c>
      <c r="X859" s="48">
        <f t="shared" si="193"/>
        <v>1</v>
      </c>
      <c r="Y859" s="47" t="str">
        <f t="shared" si="194"/>
        <v>GROWTH</v>
      </c>
      <c r="Z859" s="138">
        <v>0</v>
      </c>
      <c r="AA859" s="133"/>
      <c r="AB859" s="133" t="s">
        <v>121</v>
      </c>
      <c r="AC859" s="133" t="s">
        <v>1245</v>
      </c>
      <c r="AD859" s="27">
        <f t="shared" si="195"/>
        <v>0</v>
      </c>
    </row>
    <row r="860" spans="1:30" s="139" customFormat="1" ht="13.8">
      <c r="A860" s="133" t="s">
        <v>1245</v>
      </c>
      <c r="B860" s="141" t="s">
        <v>58</v>
      </c>
      <c r="C860" s="135" t="s">
        <v>2414</v>
      </c>
      <c r="D860" s="135">
        <v>1000001002</v>
      </c>
      <c r="E860" s="136" t="s">
        <v>2415</v>
      </c>
      <c r="F860" s="137">
        <v>43721</v>
      </c>
      <c r="G860" s="40" t="str">
        <f t="shared" si="182"/>
        <v>Targeted Dealer</v>
      </c>
      <c r="H860" s="40"/>
      <c r="I860" s="41">
        <v>100</v>
      </c>
      <c r="J860" s="41">
        <f t="shared" si="183"/>
        <v>93.333333333333343</v>
      </c>
      <c r="K860" s="43">
        <v>272</v>
      </c>
      <c r="L860" s="43">
        <f t="shared" si="184"/>
        <v>-172</v>
      </c>
      <c r="M860" s="43">
        <f t="shared" si="185"/>
        <v>291.42857142857139</v>
      </c>
      <c r="N860" s="42">
        <v>91.5</v>
      </c>
      <c r="O860" s="45" t="str">
        <f t="shared" si="186"/>
        <v>Mar</v>
      </c>
      <c r="P860" s="42">
        <f t="shared" si="187"/>
        <v>91.5</v>
      </c>
      <c r="Q860" s="44">
        <f t="shared" si="188"/>
        <v>180.5</v>
      </c>
      <c r="R860" s="45">
        <f t="shared" si="189"/>
        <v>1.9726775956284155</v>
      </c>
      <c r="S860" s="44" t="str">
        <f t="shared" si="190"/>
        <v>GROWTH</v>
      </c>
      <c r="T860" s="43">
        <v>42.5</v>
      </c>
      <c r="U860" s="46" t="str">
        <f t="shared" si="191"/>
        <v>Apr</v>
      </c>
      <c r="V860" s="42">
        <v>42.5</v>
      </c>
      <c r="W860" s="47">
        <f t="shared" si="192"/>
        <v>229.5</v>
      </c>
      <c r="X860" s="48">
        <f t="shared" si="193"/>
        <v>5.4</v>
      </c>
      <c r="Y860" s="47" t="str">
        <f t="shared" si="194"/>
        <v>GROWTH</v>
      </c>
      <c r="Z860" s="138">
        <v>0</v>
      </c>
      <c r="AA860" s="133"/>
      <c r="AB860" s="133" t="s">
        <v>121</v>
      </c>
      <c r="AC860" s="133" t="s">
        <v>1245</v>
      </c>
      <c r="AD860" s="27">
        <f t="shared" si="195"/>
        <v>0</v>
      </c>
    </row>
    <row r="861" spans="1:30" s="139" customFormat="1" ht="13.8">
      <c r="A861" s="133" t="s">
        <v>1245</v>
      </c>
      <c r="B861" s="141" t="s">
        <v>58</v>
      </c>
      <c r="C861" s="135" t="s">
        <v>2418</v>
      </c>
      <c r="D861" s="135">
        <v>1000000999</v>
      </c>
      <c r="E861" s="136" t="s">
        <v>2419</v>
      </c>
      <c r="F861" s="137">
        <v>43883</v>
      </c>
      <c r="G861" s="40" t="str">
        <f t="shared" si="182"/>
        <v>Targeted Dealer</v>
      </c>
      <c r="H861" s="40"/>
      <c r="I861" s="41">
        <v>19</v>
      </c>
      <c r="J861" s="41">
        <f t="shared" si="183"/>
        <v>17.733333333333334</v>
      </c>
      <c r="K861" s="43">
        <v>38</v>
      </c>
      <c r="L861" s="43">
        <f t="shared" si="184"/>
        <v>-19</v>
      </c>
      <c r="M861" s="43">
        <f t="shared" si="185"/>
        <v>214.28571428571428</v>
      </c>
      <c r="N861" s="42">
        <v>19</v>
      </c>
      <c r="O861" s="45" t="str">
        <f t="shared" si="186"/>
        <v>Mar</v>
      </c>
      <c r="P861" s="42">
        <f t="shared" si="187"/>
        <v>19</v>
      </c>
      <c r="Q861" s="44">
        <f t="shared" si="188"/>
        <v>19</v>
      </c>
      <c r="R861" s="45">
        <f t="shared" si="189"/>
        <v>1</v>
      </c>
      <c r="S861" s="44" t="str">
        <f t="shared" si="190"/>
        <v>GROWTH</v>
      </c>
      <c r="T861" s="43">
        <v>20</v>
      </c>
      <c r="U861" s="46" t="str">
        <f t="shared" si="191"/>
        <v>Apr</v>
      </c>
      <c r="V861" s="42">
        <v>20</v>
      </c>
      <c r="W861" s="47">
        <f t="shared" si="192"/>
        <v>18</v>
      </c>
      <c r="X861" s="48">
        <f t="shared" si="193"/>
        <v>0.89999999999999991</v>
      </c>
      <c r="Y861" s="47" t="str">
        <f t="shared" si="194"/>
        <v>GROWTH</v>
      </c>
      <c r="Z861" s="138">
        <v>0</v>
      </c>
      <c r="AA861" s="133"/>
      <c r="AB861" s="133" t="s">
        <v>121</v>
      </c>
      <c r="AC861" s="133" t="s">
        <v>1245</v>
      </c>
      <c r="AD861" s="27">
        <f t="shared" si="195"/>
        <v>0</v>
      </c>
    </row>
    <row r="862" spans="1:30" s="139" customFormat="1" ht="13.8">
      <c r="A862" s="133" t="s">
        <v>1245</v>
      </c>
      <c r="B862" s="141" t="s">
        <v>58</v>
      </c>
      <c r="C862" s="135" t="s">
        <v>2420</v>
      </c>
      <c r="D862" s="135">
        <v>1000000996</v>
      </c>
      <c r="E862" s="136" t="s">
        <v>2421</v>
      </c>
      <c r="F862" s="137">
        <v>43960</v>
      </c>
      <c r="G862" s="40" t="str">
        <f t="shared" si="182"/>
        <v>Targeted Dealer</v>
      </c>
      <c r="H862" s="40"/>
      <c r="I862" s="41">
        <v>60</v>
      </c>
      <c r="J862" s="41">
        <f t="shared" si="183"/>
        <v>56</v>
      </c>
      <c r="K862" s="43">
        <v>105</v>
      </c>
      <c r="L862" s="43">
        <f t="shared" si="184"/>
        <v>-45</v>
      </c>
      <c r="M862" s="43">
        <f t="shared" si="185"/>
        <v>187.49999999999997</v>
      </c>
      <c r="N862" s="42">
        <v>86</v>
      </c>
      <c r="O862" s="45" t="str">
        <f t="shared" si="186"/>
        <v>Mar</v>
      </c>
      <c r="P862" s="42">
        <f t="shared" si="187"/>
        <v>86</v>
      </c>
      <c r="Q862" s="44">
        <f t="shared" si="188"/>
        <v>19</v>
      </c>
      <c r="R862" s="45">
        <f t="shared" si="189"/>
        <v>0.22093023255813948</v>
      </c>
      <c r="S862" s="44" t="str">
        <f t="shared" si="190"/>
        <v>GROWTH</v>
      </c>
      <c r="T862" s="43">
        <v>38</v>
      </c>
      <c r="U862" s="46" t="str">
        <f t="shared" si="191"/>
        <v>Apr</v>
      </c>
      <c r="V862" s="42">
        <v>38</v>
      </c>
      <c r="W862" s="47">
        <f t="shared" si="192"/>
        <v>67</v>
      </c>
      <c r="X862" s="48">
        <f t="shared" si="193"/>
        <v>1.763157894736842</v>
      </c>
      <c r="Y862" s="47" t="str">
        <f t="shared" si="194"/>
        <v>GROWTH</v>
      </c>
      <c r="Z862" s="138">
        <v>0</v>
      </c>
      <c r="AA862" s="133"/>
      <c r="AB862" s="133" t="s">
        <v>121</v>
      </c>
      <c r="AC862" s="133" t="s">
        <v>1245</v>
      </c>
      <c r="AD862" s="27">
        <f t="shared" si="195"/>
        <v>0</v>
      </c>
    </row>
    <row r="863" spans="1:30" s="139" customFormat="1" ht="13.8">
      <c r="A863" s="133" t="s">
        <v>1245</v>
      </c>
      <c r="B863" s="141" t="s">
        <v>58</v>
      </c>
      <c r="C863" s="135" t="s">
        <v>2422</v>
      </c>
      <c r="D863" s="135">
        <v>1000000990</v>
      </c>
      <c r="E863" s="136" t="s">
        <v>2423</v>
      </c>
      <c r="F863" s="137">
        <v>43971</v>
      </c>
      <c r="G863" s="40" t="str">
        <f t="shared" si="182"/>
        <v>Targeted Dealer</v>
      </c>
      <c r="H863" s="40"/>
      <c r="I863" s="41">
        <v>50</v>
      </c>
      <c r="J863" s="41">
        <f t="shared" si="183"/>
        <v>46.666666666666671</v>
      </c>
      <c r="K863" s="43">
        <v>35</v>
      </c>
      <c r="L863" s="43">
        <f t="shared" si="184"/>
        <v>15</v>
      </c>
      <c r="M863" s="43">
        <f t="shared" si="185"/>
        <v>74.999999999999986</v>
      </c>
      <c r="N863" s="42">
        <v>18.25</v>
      </c>
      <c r="O863" s="45" t="str">
        <f t="shared" si="186"/>
        <v>Mar</v>
      </c>
      <c r="P863" s="42">
        <f t="shared" si="187"/>
        <v>18.25</v>
      </c>
      <c r="Q863" s="44">
        <f t="shared" si="188"/>
        <v>16.75</v>
      </c>
      <c r="R863" s="45">
        <f t="shared" si="189"/>
        <v>0.91780821917808209</v>
      </c>
      <c r="S863" s="44" t="str">
        <f t="shared" si="190"/>
        <v>GROWTH</v>
      </c>
      <c r="T863" s="43">
        <v>17</v>
      </c>
      <c r="U863" s="46" t="str">
        <f t="shared" si="191"/>
        <v>Apr</v>
      </c>
      <c r="V863" s="42">
        <v>17</v>
      </c>
      <c r="W863" s="47">
        <f t="shared" si="192"/>
        <v>18</v>
      </c>
      <c r="X863" s="48">
        <f t="shared" si="193"/>
        <v>1.0588235294117645</v>
      </c>
      <c r="Y863" s="47" t="str">
        <f t="shared" si="194"/>
        <v>GROWTH</v>
      </c>
      <c r="Z863" s="138">
        <v>0</v>
      </c>
      <c r="AA863" s="133"/>
      <c r="AB863" s="133" t="s">
        <v>121</v>
      </c>
      <c r="AC863" s="133" t="s">
        <v>1245</v>
      </c>
      <c r="AD863" s="27">
        <f t="shared" si="195"/>
        <v>0</v>
      </c>
    </row>
    <row r="864" spans="1:30" s="139" customFormat="1" ht="13.8">
      <c r="A864" s="133" t="s">
        <v>1245</v>
      </c>
      <c r="B864" s="141" t="s">
        <v>58</v>
      </c>
      <c r="C864" s="135" t="s">
        <v>2424</v>
      </c>
      <c r="D864" s="135">
        <v>1000000985</v>
      </c>
      <c r="E864" s="136" t="s">
        <v>2425</v>
      </c>
      <c r="F864" s="137">
        <v>44064</v>
      </c>
      <c r="G864" s="40" t="str">
        <f t="shared" si="182"/>
        <v>Targeted Dealer</v>
      </c>
      <c r="H864" s="40"/>
      <c r="I864" s="41">
        <v>150</v>
      </c>
      <c r="J864" s="41">
        <f t="shared" si="183"/>
        <v>140</v>
      </c>
      <c r="K864" s="43">
        <v>192</v>
      </c>
      <c r="L864" s="43">
        <f t="shared" si="184"/>
        <v>-42</v>
      </c>
      <c r="M864" s="43">
        <f t="shared" si="185"/>
        <v>137.14285714285714</v>
      </c>
      <c r="N864" s="42">
        <v>90</v>
      </c>
      <c r="O864" s="45" t="str">
        <f t="shared" si="186"/>
        <v>Mar</v>
      </c>
      <c r="P864" s="42">
        <f t="shared" si="187"/>
        <v>90</v>
      </c>
      <c r="Q864" s="44">
        <f t="shared" si="188"/>
        <v>102</v>
      </c>
      <c r="R864" s="45">
        <f t="shared" si="189"/>
        <v>1.1333333333333333</v>
      </c>
      <c r="S864" s="44" t="str">
        <f t="shared" si="190"/>
        <v>GROWTH</v>
      </c>
      <c r="T864" s="43">
        <v>126.25</v>
      </c>
      <c r="U864" s="46" t="str">
        <f t="shared" si="191"/>
        <v>Apr</v>
      </c>
      <c r="V864" s="42">
        <v>126.25</v>
      </c>
      <c r="W864" s="47">
        <f t="shared" si="192"/>
        <v>65.75</v>
      </c>
      <c r="X864" s="48">
        <f t="shared" si="193"/>
        <v>0.52079207920792081</v>
      </c>
      <c r="Y864" s="47" t="str">
        <f t="shared" si="194"/>
        <v>GROWTH</v>
      </c>
      <c r="Z864" s="138">
        <v>0</v>
      </c>
      <c r="AA864" s="133"/>
      <c r="AB864" s="133" t="s">
        <v>121</v>
      </c>
      <c r="AC864" s="133" t="s">
        <v>1245</v>
      </c>
      <c r="AD864" s="27">
        <f t="shared" si="195"/>
        <v>0</v>
      </c>
    </row>
    <row r="865" spans="1:30" s="139" customFormat="1" ht="13.8">
      <c r="A865" s="133" t="s">
        <v>1245</v>
      </c>
      <c r="B865" s="141" t="s">
        <v>58</v>
      </c>
      <c r="C865" s="135" t="s">
        <v>2428</v>
      </c>
      <c r="D865" s="135">
        <v>1000000991</v>
      </c>
      <c r="E865" s="136" t="s">
        <v>2429</v>
      </c>
      <c r="F865" s="137">
        <v>44070</v>
      </c>
      <c r="G865" s="40" t="str">
        <f t="shared" si="182"/>
        <v>Targeted Dealer</v>
      </c>
      <c r="H865" s="40"/>
      <c r="I865" s="41">
        <v>50</v>
      </c>
      <c r="J865" s="41">
        <f t="shared" si="183"/>
        <v>46.666666666666671</v>
      </c>
      <c r="K865" s="43">
        <v>40.65</v>
      </c>
      <c r="L865" s="43">
        <f t="shared" si="184"/>
        <v>9.3500000000000014</v>
      </c>
      <c r="M865" s="43">
        <f t="shared" si="185"/>
        <v>87.107142857142847</v>
      </c>
      <c r="N865" s="42">
        <v>79.5</v>
      </c>
      <c r="O865" s="45" t="str">
        <f t="shared" si="186"/>
        <v>Mar</v>
      </c>
      <c r="P865" s="42">
        <f t="shared" si="187"/>
        <v>79.5</v>
      </c>
      <c r="Q865" s="44">
        <f t="shared" si="188"/>
        <v>-38.85</v>
      </c>
      <c r="R865" s="45">
        <f t="shared" si="189"/>
        <v>-0.48867924528301887</v>
      </c>
      <c r="S865" s="44" t="str">
        <f t="shared" si="190"/>
        <v>DEGROWTH</v>
      </c>
      <c r="T865" s="43">
        <v>16</v>
      </c>
      <c r="U865" s="46" t="str">
        <f t="shared" si="191"/>
        <v>Apr</v>
      </c>
      <c r="V865" s="42">
        <v>16</v>
      </c>
      <c r="W865" s="47">
        <f t="shared" si="192"/>
        <v>24.65</v>
      </c>
      <c r="X865" s="48">
        <f t="shared" si="193"/>
        <v>1.5406249999999999</v>
      </c>
      <c r="Y865" s="47" t="str">
        <f t="shared" si="194"/>
        <v>GROWTH</v>
      </c>
      <c r="Z865" s="138">
        <v>0</v>
      </c>
      <c r="AA865" s="133"/>
      <c r="AB865" s="133" t="s">
        <v>121</v>
      </c>
      <c r="AC865" s="133" t="s">
        <v>1245</v>
      </c>
      <c r="AD865" s="27">
        <f t="shared" si="195"/>
        <v>0</v>
      </c>
    </row>
    <row r="866" spans="1:30" s="139" customFormat="1" ht="13.8">
      <c r="A866" s="133" t="s">
        <v>1245</v>
      </c>
      <c r="B866" s="141" t="s">
        <v>58</v>
      </c>
      <c r="C866" s="135" t="s">
        <v>2434</v>
      </c>
      <c r="D866" s="135">
        <v>1000001001</v>
      </c>
      <c r="E866" s="136" t="s">
        <v>2435</v>
      </c>
      <c r="F866" s="137">
        <v>44503</v>
      </c>
      <c r="G866" s="40" t="str">
        <f t="shared" si="182"/>
        <v>Targeted Dealer</v>
      </c>
      <c r="H866" s="40"/>
      <c r="I866" s="41">
        <v>20</v>
      </c>
      <c r="J866" s="41">
        <f t="shared" si="183"/>
        <v>18.666666666666664</v>
      </c>
      <c r="K866" s="43">
        <v>64.25</v>
      </c>
      <c r="L866" s="43">
        <f t="shared" si="184"/>
        <v>-44.25</v>
      </c>
      <c r="M866" s="43">
        <f t="shared" si="185"/>
        <v>344.19642857142861</v>
      </c>
      <c r="N866" s="42">
        <v>27.75</v>
      </c>
      <c r="O866" s="45" t="str">
        <f t="shared" si="186"/>
        <v>Mar</v>
      </c>
      <c r="P866" s="42">
        <f t="shared" si="187"/>
        <v>27.75</v>
      </c>
      <c r="Q866" s="44">
        <f t="shared" si="188"/>
        <v>36.5</v>
      </c>
      <c r="R866" s="45">
        <f t="shared" si="189"/>
        <v>1.3153153153153152</v>
      </c>
      <c r="S866" s="44" t="str">
        <f t="shared" si="190"/>
        <v>GROWTH</v>
      </c>
      <c r="T866" s="43">
        <v>11.25</v>
      </c>
      <c r="U866" s="46" t="str">
        <f t="shared" si="191"/>
        <v>Apr</v>
      </c>
      <c r="V866" s="42">
        <v>11.25</v>
      </c>
      <c r="W866" s="47">
        <f t="shared" si="192"/>
        <v>53</v>
      </c>
      <c r="X866" s="48">
        <f t="shared" si="193"/>
        <v>4.7111111111111112</v>
      </c>
      <c r="Y866" s="47" t="str">
        <f t="shared" si="194"/>
        <v>GROWTH</v>
      </c>
      <c r="Z866" s="138">
        <v>0</v>
      </c>
      <c r="AA866" s="133"/>
      <c r="AB866" s="133" t="s">
        <v>121</v>
      </c>
      <c r="AC866" s="133" t="s">
        <v>1245</v>
      </c>
      <c r="AD866" s="27">
        <f t="shared" si="195"/>
        <v>0</v>
      </c>
    </row>
    <row r="867" spans="1:30" s="139" customFormat="1" ht="13.8">
      <c r="A867" s="133" t="s">
        <v>1245</v>
      </c>
      <c r="B867" s="141" t="s">
        <v>58</v>
      </c>
      <c r="C867" s="135" t="s">
        <v>2436</v>
      </c>
      <c r="D867" s="135">
        <v>1000002754</v>
      </c>
      <c r="E867" s="140" t="s">
        <v>2437</v>
      </c>
      <c r="F867" s="137">
        <v>44701</v>
      </c>
      <c r="G867" s="40" t="str">
        <f t="shared" si="182"/>
        <v>Targeted Dealer</v>
      </c>
      <c r="H867" s="40"/>
      <c r="I867" s="41">
        <v>124</v>
      </c>
      <c r="J867" s="41">
        <f t="shared" si="183"/>
        <v>115.73333333333335</v>
      </c>
      <c r="K867" s="43">
        <v>132.5</v>
      </c>
      <c r="L867" s="43">
        <f t="shared" si="184"/>
        <v>-8.5</v>
      </c>
      <c r="M867" s="43">
        <f t="shared" si="185"/>
        <v>114.48732718894007</v>
      </c>
      <c r="N867" s="42">
        <v>100</v>
      </c>
      <c r="O867" s="45" t="str">
        <f t="shared" si="186"/>
        <v>Mar</v>
      </c>
      <c r="P867" s="42">
        <f t="shared" si="187"/>
        <v>100</v>
      </c>
      <c r="Q867" s="44">
        <f t="shared" si="188"/>
        <v>32.5</v>
      </c>
      <c r="R867" s="45">
        <f t="shared" si="189"/>
        <v>0.32499999999999996</v>
      </c>
      <c r="S867" s="44" t="str">
        <f t="shared" si="190"/>
        <v>GROWTH</v>
      </c>
      <c r="T867" s="43">
        <v>80</v>
      </c>
      <c r="U867" s="46" t="str">
        <f t="shared" si="191"/>
        <v>Apr</v>
      </c>
      <c r="V867" s="42">
        <v>80</v>
      </c>
      <c r="W867" s="47">
        <f t="shared" si="192"/>
        <v>52.5</v>
      </c>
      <c r="X867" s="48">
        <f t="shared" si="193"/>
        <v>0.65625</v>
      </c>
      <c r="Y867" s="47" t="str">
        <f t="shared" si="194"/>
        <v>GROWTH</v>
      </c>
      <c r="Z867" s="138">
        <v>0</v>
      </c>
      <c r="AA867" s="133"/>
      <c r="AB867" s="133" t="s">
        <v>121</v>
      </c>
      <c r="AC867" s="133" t="s">
        <v>1245</v>
      </c>
      <c r="AD867" s="27">
        <f t="shared" si="195"/>
        <v>0</v>
      </c>
    </row>
    <row r="868" spans="1:30" s="139" customFormat="1" ht="13.8">
      <c r="A868" s="133" t="s">
        <v>1245</v>
      </c>
      <c r="B868" s="141" t="s">
        <v>58</v>
      </c>
      <c r="C868" s="135" t="s">
        <v>2438</v>
      </c>
      <c r="D868" s="135">
        <v>1000003112</v>
      </c>
      <c r="E868" s="140" t="s">
        <v>2439</v>
      </c>
      <c r="F868" s="137">
        <v>44887</v>
      </c>
      <c r="G868" s="40" t="str">
        <f t="shared" si="182"/>
        <v>Targeted Dealer</v>
      </c>
      <c r="H868" s="40"/>
      <c r="I868" s="41">
        <v>120</v>
      </c>
      <c r="J868" s="41">
        <f t="shared" si="183"/>
        <v>112</v>
      </c>
      <c r="K868" s="43">
        <v>414.65</v>
      </c>
      <c r="L868" s="43">
        <f t="shared" si="184"/>
        <v>-294.64999999999998</v>
      </c>
      <c r="M868" s="43">
        <f t="shared" si="185"/>
        <v>370.22321428571422</v>
      </c>
      <c r="N868" s="42">
        <v>111</v>
      </c>
      <c r="O868" s="45" t="str">
        <f t="shared" si="186"/>
        <v>Mar</v>
      </c>
      <c r="P868" s="42">
        <f t="shared" si="187"/>
        <v>111</v>
      </c>
      <c r="Q868" s="44">
        <f t="shared" si="188"/>
        <v>303.64999999999998</v>
      </c>
      <c r="R868" s="45">
        <f t="shared" si="189"/>
        <v>2.7355855855855853</v>
      </c>
      <c r="S868" s="44" t="str">
        <f t="shared" si="190"/>
        <v>GROWTH</v>
      </c>
      <c r="T868" s="43">
        <v>88</v>
      </c>
      <c r="U868" s="46" t="str">
        <f t="shared" si="191"/>
        <v>Apr</v>
      </c>
      <c r="V868" s="42">
        <v>88</v>
      </c>
      <c r="W868" s="47">
        <f t="shared" si="192"/>
        <v>326.64999999999998</v>
      </c>
      <c r="X868" s="48">
        <f t="shared" si="193"/>
        <v>3.7119318181818182</v>
      </c>
      <c r="Y868" s="47" t="str">
        <f t="shared" si="194"/>
        <v>GROWTH</v>
      </c>
      <c r="Z868" s="138">
        <v>0</v>
      </c>
      <c r="AA868" s="133"/>
      <c r="AB868" s="133" t="s">
        <v>121</v>
      </c>
      <c r="AC868" s="133" t="s">
        <v>1245</v>
      </c>
      <c r="AD868" s="27">
        <f t="shared" si="195"/>
        <v>0</v>
      </c>
    </row>
    <row r="869" spans="1:30" s="139" customFormat="1" ht="13.8">
      <c r="A869" s="133" t="s">
        <v>1245</v>
      </c>
      <c r="B869" s="141" t="s">
        <v>58</v>
      </c>
      <c r="C869" s="135" t="s">
        <v>2442</v>
      </c>
      <c r="D869" s="135">
        <v>1000003126</v>
      </c>
      <c r="E869" s="140" t="s">
        <v>2443</v>
      </c>
      <c r="F869" s="137">
        <v>44907</v>
      </c>
      <c r="G869" s="40" t="str">
        <f t="shared" si="182"/>
        <v>Targeted Dealer</v>
      </c>
      <c r="H869" s="40"/>
      <c r="I869" s="41">
        <v>150</v>
      </c>
      <c r="J869" s="41">
        <f t="shared" si="183"/>
        <v>140</v>
      </c>
      <c r="K869" s="43">
        <v>204.5</v>
      </c>
      <c r="L869" s="43">
        <f t="shared" si="184"/>
        <v>-54.5</v>
      </c>
      <c r="M869" s="43">
        <f t="shared" si="185"/>
        <v>146.07142857142858</v>
      </c>
      <c r="N869" s="42">
        <v>165</v>
      </c>
      <c r="O869" s="45" t="str">
        <f t="shared" si="186"/>
        <v>Mar</v>
      </c>
      <c r="P869" s="42">
        <f t="shared" si="187"/>
        <v>165</v>
      </c>
      <c r="Q869" s="44">
        <f t="shared" si="188"/>
        <v>39.5</v>
      </c>
      <c r="R869" s="45">
        <f t="shared" si="189"/>
        <v>0.23939393939393949</v>
      </c>
      <c r="S869" s="44" t="str">
        <f t="shared" si="190"/>
        <v>GROWTH</v>
      </c>
      <c r="T869" s="43">
        <v>132</v>
      </c>
      <c r="U869" s="46" t="str">
        <f t="shared" si="191"/>
        <v>Apr</v>
      </c>
      <c r="V869" s="42">
        <v>132</v>
      </c>
      <c r="W869" s="47">
        <f t="shared" si="192"/>
        <v>72.5</v>
      </c>
      <c r="X869" s="48">
        <f t="shared" si="193"/>
        <v>0.54924242424242431</v>
      </c>
      <c r="Y869" s="47" t="str">
        <f t="shared" si="194"/>
        <v>GROWTH</v>
      </c>
      <c r="Z869" s="138">
        <v>0</v>
      </c>
      <c r="AA869" s="133"/>
      <c r="AB869" s="133" t="s">
        <v>121</v>
      </c>
      <c r="AC869" s="133" t="s">
        <v>1245</v>
      </c>
      <c r="AD869" s="27">
        <f t="shared" si="195"/>
        <v>0</v>
      </c>
    </row>
    <row r="870" spans="1:30" s="139" customFormat="1" ht="13.8">
      <c r="A870" s="133" t="s">
        <v>1245</v>
      </c>
      <c r="B870" s="141" t="s">
        <v>58</v>
      </c>
      <c r="C870" s="135" t="s">
        <v>2448</v>
      </c>
      <c r="D870" s="135">
        <v>1000003554</v>
      </c>
      <c r="E870" s="140" t="s">
        <v>2449</v>
      </c>
      <c r="F870" s="137">
        <v>45072</v>
      </c>
      <c r="G870" s="40" t="str">
        <f t="shared" si="182"/>
        <v>Targeted Dealer</v>
      </c>
      <c r="H870" s="40"/>
      <c r="I870" s="41">
        <v>20</v>
      </c>
      <c r="J870" s="41">
        <f t="shared" si="183"/>
        <v>18.666666666666664</v>
      </c>
      <c r="K870" s="43">
        <v>0</v>
      </c>
      <c r="L870" s="43">
        <f t="shared" si="184"/>
        <v>20</v>
      </c>
      <c r="M870" s="43">
        <f t="shared" si="185"/>
        <v>0</v>
      </c>
      <c r="N870" s="42">
        <v>0</v>
      </c>
      <c r="O870" s="45" t="str">
        <f t="shared" si="186"/>
        <v>Mar</v>
      </c>
      <c r="P870" s="42">
        <f t="shared" si="187"/>
        <v>0</v>
      </c>
      <c r="Q870" s="44">
        <f t="shared" si="188"/>
        <v>0</v>
      </c>
      <c r="R870" s="45" t="str">
        <f t="shared" si="189"/>
        <v xml:space="preserve"> </v>
      </c>
      <c r="S870" s="44" t="b">
        <f t="shared" si="190"/>
        <v>0</v>
      </c>
      <c r="T870" s="43">
        <v>25</v>
      </c>
      <c r="U870" s="46" t="str">
        <f t="shared" si="191"/>
        <v>Apr</v>
      </c>
      <c r="V870" s="42">
        <v>25</v>
      </c>
      <c r="W870" s="47">
        <f t="shared" si="192"/>
        <v>-25</v>
      </c>
      <c r="X870" s="48">
        <f t="shared" si="193"/>
        <v>-1</v>
      </c>
      <c r="Y870" s="47" t="str">
        <f t="shared" si="194"/>
        <v>DEGROWTH</v>
      </c>
      <c r="Z870" s="138">
        <v>0</v>
      </c>
      <c r="AA870" s="133"/>
      <c r="AB870" s="133" t="s">
        <v>121</v>
      </c>
      <c r="AC870" s="133" t="s">
        <v>1245</v>
      </c>
      <c r="AD870" s="27">
        <f t="shared" si="195"/>
        <v>1</v>
      </c>
    </row>
    <row r="871" spans="1:30" s="139" customFormat="1" ht="13.8">
      <c r="A871" s="133" t="s">
        <v>1245</v>
      </c>
      <c r="B871" s="141" t="s">
        <v>58</v>
      </c>
      <c r="C871" s="135" t="s">
        <v>2452</v>
      </c>
      <c r="D871" s="135">
        <v>1000003677</v>
      </c>
      <c r="E871" s="140" t="s">
        <v>2453</v>
      </c>
      <c r="F871" s="137">
        <v>45142</v>
      </c>
      <c r="G871" s="40" t="str">
        <f t="shared" si="182"/>
        <v>Targeted Dealer</v>
      </c>
      <c r="H871" s="40"/>
      <c r="I871" s="41">
        <v>20</v>
      </c>
      <c r="J871" s="41">
        <f t="shared" si="183"/>
        <v>18.666666666666664</v>
      </c>
      <c r="K871" s="43">
        <v>26</v>
      </c>
      <c r="L871" s="43">
        <f t="shared" si="184"/>
        <v>-6</v>
      </c>
      <c r="M871" s="43">
        <f t="shared" si="185"/>
        <v>139.28571428571431</v>
      </c>
      <c r="N871" s="42">
        <v>22</v>
      </c>
      <c r="O871" s="45" t="str">
        <f t="shared" si="186"/>
        <v>Mar</v>
      </c>
      <c r="P871" s="42">
        <f t="shared" si="187"/>
        <v>22</v>
      </c>
      <c r="Q871" s="44">
        <f t="shared" si="188"/>
        <v>4</v>
      </c>
      <c r="R871" s="45">
        <f t="shared" si="189"/>
        <v>0.18181818181818188</v>
      </c>
      <c r="S871" s="44" t="str">
        <f t="shared" si="190"/>
        <v>GROWTH</v>
      </c>
      <c r="T871" s="43">
        <v>15.15</v>
      </c>
      <c r="U871" s="46" t="str">
        <f t="shared" si="191"/>
        <v>Apr</v>
      </c>
      <c r="V871" s="42">
        <v>15.15</v>
      </c>
      <c r="W871" s="47">
        <f t="shared" si="192"/>
        <v>10.85</v>
      </c>
      <c r="X871" s="48">
        <f t="shared" si="193"/>
        <v>0.71617161716171607</v>
      </c>
      <c r="Y871" s="47" t="str">
        <f t="shared" si="194"/>
        <v>GROWTH</v>
      </c>
      <c r="Z871" s="138">
        <v>0</v>
      </c>
      <c r="AA871" s="133"/>
      <c r="AB871" s="133" t="s">
        <v>121</v>
      </c>
      <c r="AC871" s="133" t="s">
        <v>1245</v>
      </c>
      <c r="AD871" s="27">
        <f t="shared" si="195"/>
        <v>0</v>
      </c>
    </row>
    <row r="872" spans="1:30" s="139" customFormat="1" ht="13.8">
      <c r="A872" s="133" t="s">
        <v>1245</v>
      </c>
      <c r="B872" s="141" t="s">
        <v>58</v>
      </c>
      <c r="C872" s="135" t="s">
        <v>2454</v>
      </c>
      <c r="D872" s="135">
        <v>1000003714</v>
      </c>
      <c r="E872" s="140" t="s">
        <v>2455</v>
      </c>
      <c r="F872" s="137">
        <v>45181</v>
      </c>
      <c r="G872" s="40" t="str">
        <f t="shared" si="182"/>
        <v>Targeted Dealer</v>
      </c>
      <c r="H872" s="40"/>
      <c r="I872" s="41">
        <v>10</v>
      </c>
      <c r="J872" s="41">
        <f t="shared" si="183"/>
        <v>9.3333333333333321</v>
      </c>
      <c r="K872" s="43">
        <v>8.75</v>
      </c>
      <c r="L872" s="43">
        <f t="shared" si="184"/>
        <v>1.25</v>
      </c>
      <c r="M872" s="43">
        <f t="shared" si="185"/>
        <v>93.750000000000014</v>
      </c>
      <c r="N872" s="42">
        <v>0</v>
      </c>
      <c r="O872" s="45" t="str">
        <f t="shared" si="186"/>
        <v>Mar</v>
      </c>
      <c r="P872" s="42">
        <f t="shared" si="187"/>
        <v>0</v>
      </c>
      <c r="Q872" s="44">
        <f t="shared" si="188"/>
        <v>8.75</v>
      </c>
      <c r="R872" s="45" t="str">
        <f t="shared" si="189"/>
        <v xml:space="preserve"> </v>
      </c>
      <c r="S872" s="44" t="b">
        <f t="shared" si="190"/>
        <v>0</v>
      </c>
      <c r="T872" s="43">
        <v>0</v>
      </c>
      <c r="U872" s="46" t="str">
        <f t="shared" si="191"/>
        <v>Apr</v>
      </c>
      <c r="V872" s="42">
        <v>0</v>
      </c>
      <c r="W872" s="47">
        <f t="shared" si="192"/>
        <v>8.75</v>
      </c>
      <c r="X872" s="48">
        <f t="shared" si="193"/>
        <v>0</v>
      </c>
      <c r="Y872" s="47" t="b">
        <f t="shared" si="194"/>
        <v>0</v>
      </c>
      <c r="Z872" s="138">
        <v>0</v>
      </c>
      <c r="AA872" s="133"/>
      <c r="AB872" s="133" t="s">
        <v>121</v>
      </c>
      <c r="AC872" s="133" t="s">
        <v>1245</v>
      </c>
      <c r="AD872" s="27">
        <f t="shared" si="195"/>
        <v>0</v>
      </c>
    </row>
    <row r="873" spans="1:30" s="139" customFormat="1" ht="13.8">
      <c r="A873" s="133" t="s">
        <v>1245</v>
      </c>
      <c r="B873" s="141" t="s">
        <v>58</v>
      </c>
      <c r="C873" s="135" t="s">
        <v>2456</v>
      </c>
      <c r="D873" s="135">
        <v>1000003746</v>
      </c>
      <c r="E873" s="140" t="s">
        <v>2457</v>
      </c>
      <c r="F873" s="137">
        <v>45238</v>
      </c>
      <c r="G873" s="40" t="str">
        <f t="shared" si="182"/>
        <v>Targeted Dealer</v>
      </c>
      <c r="H873" s="40"/>
      <c r="I873" s="41">
        <v>10</v>
      </c>
      <c r="J873" s="41">
        <f t="shared" si="183"/>
        <v>9.3333333333333321</v>
      </c>
      <c r="K873" s="43">
        <v>0</v>
      </c>
      <c r="L873" s="43">
        <f t="shared" si="184"/>
        <v>10</v>
      </c>
      <c r="M873" s="43">
        <f t="shared" si="185"/>
        <v>0</v>
      </c>
      <c r="N873" s="42">
        <v>0</v>
      </c>
      <c r="O873" s="45" t="str">
        <f t="shared" si="186"/>
        <v>Mar</v>
      </c>
      <c r="P873" s="42">
        <f t="shared" si="187"/>
        <v>0</v>
      </c>
      <c r="Q873" s="44">
        <f t="shared" si="188"/>
        <v>0</v>
      </c>
      <c r="R873" s="45" t="str">
        <f t="shared" si="189"/>
        <v xml:space="preserve"> </v>
      </c>
      <c r="S873" s="44" t="b">
        <f t="shared" si="190"/>
        <v>0</v>
      </c>
      <c r="T873" s="43">
        <v>10</v>
      </c>
      <c r="U873" s="46" t="str">
        <f t="shared" si="191"/>
        <v>Apr</v>
      </c>
      <c r="V873" s="42">
        <v>10</v>
      </c>
      <c r="W873" s="47">
        <f t="shared" si="192"/>
        <v>-10</v>
      </c>
      <c r="X873" s="48">
        <f t="shared" si="193"/>
        <v>-1</v>
      </c>
      <c r="Y873" s="47" t="str">
        <f t="shared" si="194"/>
        <v>DEGROWTH</v>
      </c>
      <c r="Z873" s="138">
        <v>0</v>
      </c>
      <c r="AA873" s="133"/>
      <c r="AB873" s="133" t="s">
        <v>121</v>
      </c>
      <c r="AC873" s="133" t="s">
        <v>1245</v>
      </c>
      <c r="AD873" s="27">
        <f t="shared" si="195"/>
        <v>1</v>
      </c>
    </row>
    <row r="874" spans="1:30" s="139" customFormat="1" ht="13.8">
      <c r="A874" s="138" t="s">
        <v>1245</v>
      </c>
      <c r="B874" s="141" t="s">
        <v>58</v>
      </c>
      <c r="C874" s="144" t="s">
        <v>2458</v>
      </c>
      <c r="D874" s="144">
        <v>1000003867</v>
      </c>
      <c r="E874" s="144" t="s">
        <v>2459</v>
      </c>
      <c r="F874" s="137">
        <v>45342</v>
      </c>
      <c r="G874" s="40" t="str">
        <f t="shared" si="182"/>
        <v>Targeted Dealer</v>
      </c>
      <c r="H874" s="40"/>
      <c r="I874" s="41">
        <v>19</v>
      </c>
      <c r="J874" s="41">
        <f t="shared" si="183"/>
        <v>17.733333333333334</v>
      </c>
      <c r="K874" s="43">
        <v>20</v>
      </c>
      <c r="L874" s="43">
        <f t="shared" si="184"/>
        <v>-1</v>
      </c>
      <c r="M874" s="43">
        <f t="shared" si="185"/>
        <v>112.78195488721803</v>
      </c>
      <c r="N874" s="42">
        <v>0</v>
      </c>
      <c r="O874" s="45" t="str">
        <f t="shared" si="186"/>
        <v>Mar</v>
      </c>
      <c r="P874" s="42">
        <f t="shared" si="187"/>
        <v>0</v>
      </c>
      <c r="Q874" s="44">
        <f t="shared" si="188"/>
        <v>20</v>
      </c>
      <c r="R874" s="45" t="str">
        <f t="shared" si="189"/>
        <v xml:space="preserve"> </v>
      </c>
      <c r="S874" s="44" t="b">
        <f t="shared" si="190"/>
        <v>0</v>
      </c>
      <c r="T874" s="43">
        <v>0</v>
      </c>
      <c r="U874" s="46" t="str">
        <f t="shared" si="191"/>
        <v>Apr</v>
      </c>
      <c r="V874" s="42">
        <v>0</v>
      </c>
      <c r="W874" s="47">
        <f t="shared" si="192"/>
        <v>20</v>
      </c>
      <c r="X874" s="48">
        <f t="shared" si="193"/>
        <v>0</v>
      </c>
      <c r="Y874" s="47" t="b">
        <f t="shared" si="194"/>
        <v>0</v>
      </c>
      <c r="Z874" s="138">
        <v>0</v>
      </c>
      <c r="AA874" s="133"/>
      <c r="AB874" s="133" t="s">
        <v>121</v>
      </c>
      <c r="AC874" s="138" t="s">
        <v>1245</v>
      </c>
      <c r="AD874" s="27">
        <f t="shared" si="195"/>
        <v>0</v>
      </c>
    </row>
    <row r="875" spans="1:30" s="139" customFormat="1" ht="13.8">
      <c r="A875" s="138" t="s">
        <v>1245</v>
      </c>
      <c r="B875" s="141" t="s">
        <v>58</v>
      </c>
      <c r="C875" s="144" t="s">
        <v>2460</v>
      </c>
      <c r="D875" s="144">
        <v>1000003870</v>
      </c>
      <c r="E875" s="144" t="s">
        <v>2461</v>
      </c>
      <c r="F875" s="137">
        <v>45349</v>
      </c>
      <c r="G875" s="40" t="str">
        <f t="shared" si="182"/>
        <v>Targeted Dealer</v>
      </c>
      <c r="H875" s="40"/>
      <c r="I875" s="41">
        <v>20</v>
      </c>
      <c r="J875" s="41">
        <f t="shared" si="183"/>
        <v>18.666666666666664</v>
      </c>
      <c r="K875" s="43">
        <v>18.5</v>
      </c>
      <c r="L875" s="43">
        <f t="shared" si="184"/>
        <v>1.5</v>
      </c>
      <c r="M875" s="43">
        <f t="shared" si="185"/>
        <v>99.107142857142861</v>
      </c>
      <c r="N875" s="42">
        <v>26.5</v>
      </c>
      <c r="O875" s="45" t="str">
        <f t="shared" si="186"/>
        <v>Mar</v>
      </c>
      <c r="P875" s="42">
        <f t="shared" si="187"/>
        <v>26.5</v>
      </c>
      <c r="Q875" s="44">
        <f t="shared" si="188"/>
        <v>-8</v>
      </c>
      <c r="R875" s="45">
        <f t="shared" si="189"/>
        <v>-0.30188679245283023</v>
      </c>
      <c r="S875" s="44" t="str">
        <f t="shared" si="190"/>
        <v>DEGROWTH</v>
      </c>
      <c r="T875" s="43">
        <v>10</v>
      </c>
      <c r="U875" s="46" t="str">
        <f t="shared" si="191"/>
        <v>Apr</v>
      </c>
      <c r="V875" s="42">
        <v>10</v>
      </c>
      <c r="W875" s="47">
        <f t="shared" si="192"/>
        <v>8.5</v>
      </c>
      <c r="X875" s="48">
        <f t="shared" si="193"/>
        <v>0.85000000000000009</v>
      </c>
      <c r="Y875" s="47" t="str">
        <f t="shared" si="194"/>
        <v>GROWTH</v>
      </c>
      <c r="Z875" s="138">
        <v>0</v>
      </c>
      <c r="AA875" s="133"/>
      <c r="AB875" s="133" t="s">
        <v>121</v>
      </c>
      <c r="AC875" s="138" t="s">
        <v>1245</v>
      </c>
      <c r="AD875" s="27">
        <f t="shared" si="195"/>
        <v>0</v>
      </c>
    </row>
    <row r="876" spans="1:30" s="139" customFormat="1" ht="13.8">
      <c r="A876" s="138" t="s">
        <v>1245</v>
      </c>
      <c r="B876" s="141" t="s">
        <v>58</v>
      </c>
      <c r="C876" s="144" t="s">
        <v>2462</v>
      </c>
      <c r="D876" s="144">
        <v>1000003889</v>
      </c>
      <c r="E876" s="144" t="s">
        <v>2463</v>
      </c>
      <c r="F876" s="137">
        <v>45369</v>
      </c>
      <c r="G876" s="40" t="str">
        <f t="shared" si="182"/>
        <v>Targeted Dealer</v>
      </c>
      <c r="H876" s="40"/>
      <c r="I876" s="41">
        <v>100</v>
      </c>
      <c r="J876" s="41">
        <f t="shared" si="183"/>
        <v>93.333333333333343</v>
      </c>
      <c r="K876" s="43">
        <v>229.45000000000002</v>
      </c>
      <c r="L876" s="43">
        <f t="shared" si="184"/>
        <v>-129.45000000000002</v>
      </c>
      <c r="M876" s="43">
        <f t="shared" si="185"/>
        <v>245.83928571428569</v>
      </c>
      <c r="N876" s="42">
        <v>172</v>
      </c>
      <c r="O876" s="45" t="str">
        <f t="shared" si="186"/>
        <v>Mar</v>
      </c>
      <c r="P876" s="42">
        <f t="shared" si="187"/>
        <v>172</v>
      </c>
      <c r="Q876" s="44">
        <f t="shared" si="188"/>
        <v>57.450000000000017</v>
      </c>
      <c r="R876" s="45">
        <f t="shared" si="189"/>
        <v>0.33401162790697692</v>
      </c>
      <c r="S876" s="44" t="str">
        <f t="shared" si="190"/>
        <v>GROWTH</v>
      </c>
      <c r="T876" s="43">
        <v>78.75</v>
      </c>
      <c r="U876" s="46" t="str">
        <f t="shared" si="191"/>
        <v>Apr</v>
      </c>
      <c r="V876" s="42">
        <v>78.75</v>
      </c>
      <c r="W876" s="47">
        <f t="shared" si="192"/>
        <v>150.70000000000002</v>
      </c>
      <c r="X876" s="48">
        <f t="shared" si="193"/>
        <v>1.913650793650794</v>
      </c>
      <c r="Y876" s="47" t="str">
        <f t="shared" si="194"/>
        <v>GROWTH</v>
      </c>
      <c r="Z876" s="138">
        <v>0</v>
      </c>
      <c r="AA876" s="133"/>
      <c r="AB876" s="133" t="s">
        <v>121</v>
      </c>
      <c r="AC876" s="138" t="s">
        <v>1245</v>
      </c>
      <c r="AD876" s="27">
        <f t="shared" si="195"/>
        <v>0</v>
      </c>
    </row>
    <row r="877" spans="1:30" s="139" customFormat="1" ht="13.8">
      <c r="A877" s="138" t="s">
        <v>1245</v>
      </c>
      <c r="B877" s="141" t="s">
        <v>58</v>
      </c>
      <c r="C877" s="144" t="s">
        <v>2464</v>
      </c>
      <c r="D877" s="144">
        <v>1000003894</v>
      </c>
      <c r="E877" s="144" t="s">
        <v>2465</v>
      </c>
      <c r="F877" s="137">
        <v>45373</v>
      </c>
      <c r="G877" s="40" t="str">
        <f t="shared" si="182"/>
        <v>Targeted Dealer</v>
      </c>
      <c r="H877" s="40"/>
      <c r="I877" s="41">
        <v>30</v>
      </c>
      <c r="J877" s="41">
        <f t="shared" si="183"/>
        <v>28</v>
      </c>
      <c r="K877" s="43">
        <v>37.5</v>
      </c>
      <c r="L877" s="43">
        <f t="shared" si="184"/>
        <v>-7.5</v>
      </c>
      <c r="M877" s="43">
        <f t="shared" si="185"/>
        <v>133.92857142857142</v>
      </c>
      <c r="N877" s="42">
        <v>8.75</v>
      </c>
      <c r="O877" s="45" t="str">
        <f t="shared" si="186"/>
        <v>Mar</v>
      </c>
      <c r="P877" s="42">
        <f t="shared" si="187"/>
        <v>8.75</v>
      </c>
      <c r="Q877" s="44">
        <f t="shared" si="188"/>
        <v>28.75</v>
      </c>
      <c r="R877" s="45">
        <f t="shared" si="189"/>
        <v>3.2857142857142856</v>
      </c>
      <c r="S877" s="44" t="str">
        <f t="shared" si="190"/>
        <v>GROWTH</v>
      </c>
      <c r="T877" s="43">
        <v>11.25</v>
      </c>
      <c r="U877" s="46" t="str">
        <f t="shared" si="191"/>
        <v>Apr</v>
      </c>
      <c r="V877" s="42">
        <v>11.25</v>
      </c>
      <c r="W877" s="47">
        <f t="shared" si="192"/>
        <v>26.25</v>
      </c>
      <c r="X877" s="48">
        <f t="shared" si="193"/>
        <v>2.3333333333333335</v>
      </c>
      <c r="Y877" s="47" t="str">
        <f t="shared" si="194"/>
        <v>GROWTH</v>
      </c>
      <c r="Z877" s="138">
        <v>0</v>
      </c>
      <c r="AA877" s="133"/>
      <c r="AB877" s="133" t="s">
        <v>121</v>
      </c>
      <c r="AC877" s="138" t="s">
        <v>1245</v>
      </c>
      <c r="AD877" s="27">
        <f t="shared" si="195"/>
        <v>0</v>
      </c>
    </row>
    <row r="878" spans="1:30" s="139" customFormat="1" ht="13.8">
      <c r="A878" s="138" t="s">
        <v>1245</v>
      </c>
      <c r="B878" s="141" t="s">
        <v>58</v>
      </c>
      <c r="C878" s="144" t="s">
        <v>2466</v>
      </c>
      <c r="D878" s="144">
        <v>1000003897</v>
      </c>
      <c r="E878" s="144" t="s">
        <v>2467</v>
      </c>
      <c r="F878" s="137">
        <v>45380</v>
      </c>
      <c r="G878" s="40" t="str">
        <f t="shared" si="182"/>
        <v>Targeted Dealer</v>
      </c>
      <c r="H878" s="40"/>
      <c r="I878" s="41">
        <v>60</v>
      </c>
      <c r="J878" s="41">
        <f t="shared" si="183"/>
        <v>56</v>
      </c>
      <c r="K878" s="43">
        <v>59</v>
      </c>
      <c r="L878" s="43">
        <f t="shared" si="184"/>
        <v>1</v>
      </c>
      <c r="M878" s="43">
        <f t="shared" si="185"/>
        <v>105.35714285714285</v>
      </c>
      <c r="N878" s="42">
        <v>98</v>
      </c>
      <c r="O878" s="45" t="str">
        <f t="shared" si="186"/>
        <v>Mar</v>
      </c>
      <c r="P878" s="42">
        <f t="shared" si="187"/>
        <v>98</v>
      </c>
      <c r="Q878" s="44">
        <f t="shared" si="188"/>
        <v>-39</v>
      </c>
      <c r="R878" s="45">
        <f t="shared" si="189"/>
        <v>-0.39795918367346939</v>
      </c>
      <c r="S878" s="44" t="str">
        <f t="shared" si="190"/>
        <v>DEGROWTH</v>
      </c>
      <c r="T878" s="43">
        <v>20</v>
      </c>
      <c r="U878" s="46" t="str">
        <f t="shared" si="191"/>
        <v>Apr</v>
      </c>
      <c r="V878" s="42">
        <v>20</v>
      </c>
      <c r="W878" s="47">
        <f t="shared" si="192"/>
        <v>39</v>
      </c>
      <c r="X878" s="48">
        <f t="shared" si="193"/>
        <v>1.9500000000000002</v>
      </c>
      <c r="Y878" s="47" t="str">
        <f t="shared" si="194"/>
        <v>GROWTH</v>
      </c>
      <c r="Z878" s="138">
        <v>0</v>
      </c>
      <c r="AA878" s="133"/>
      <c r="AB878" s="133" t="s">
        <v>121</v>
      </c>
      <c r="AC878" s="138" t="s">
        <v>1245</v>
      </c>
      <c r="AD878" s="27">
        <f t="shared" si="195"/>
        <v>0</v>
      </c>
    </row>
    <row r="879" spans="1:30" s="139" customFormat="1" ht="13.8">
      <c r="A879" s="138" t="s">
        <v>1245</v>
      </c>
      <c r="B879" s="141" t="s">
        <v>58</v>
      </c>
      <c r="C879" s="144" t="s">
        <v>2474</v>
      </c>
      <c r="D879" s="144">
        <v>1000003990</v>
      </c>
      <c r="E879" s="144" t="s">
        <v>2475</v>
      </c>
      <c r="F879" s="137">
        <v>45443</v>
      </c>
      <c r="G879" s="40" t="str">
        <f t="shared" si="182"/>
        <v>Targeted Dealer</v>
      </c>
      <c r="H879" s="40"/>
      <c r="I879" s="41">
        <v>20</v>
      </c>
      <c r="J879" s="41">
        <f t="shared" si="183"/>
        <v>18.666666666666664</v>
      </c>
      <c r="K879" s="43">
        <v>11.25</v>
      </c>
      <c r="L879" s="43">
        <f t="shared" si="184"/>
        <v>8.75</v>
      </c>
      <c r="M879" s="43">
        <f t="shared" si="185"/>
        <v>60.267857142857146</v>
      </c>
      <c r="N879" s="42">
        <v>4.5</v>
      </c>
      <c r="O879" s="45" t="str">
        <f t="shared" si="186"/>
        <v>Mar</v>
      </c>
      <c r="P879" s="42">
        <f t="shared" si="187"/>
        <v>4.5</v>
      </c>
      <c r="Q879" s="44">
        <f t="shared" si="188"/>
        <v>6.75</v>
      </c>
      <c r="R879" s="45">
        <f t="shared" si="189"/>
        <v>1.5</v>
      </c>
      <c r="S879" s="44" t="str">
        <f t="shared" si="190"/>
        <v>GROWTH</v>
      </c>
      <c r="T879" s="43">
        <v>22</v>
      </c>
      <c r="U879" s="46" t="str">
        <f t="shared" si="191"/>
        <v>Apr</v>
      </c>
      <c r="V879" s="42">
        <v>22</v>
      </c>
      <c r="W879" s="47">
        <f t="shared" si="192"/>
        <v>-10.75</v>
      </c>
      <c r="X879" s="48">
        <f t="shared" si="193"/>
        <v>-0.48863636363636365</v>
      </c>
      <c r="Y879" s="47" t="str">
        <f t="shared" si="194"/>
        <v>DEGROWTH</v>
      </c>
      <c r="Z879" s="138">
        <v>0</v>
      </c>
      <c r="AA879" s="133"/>
      <c r="AB879" s="133" t="s">
        <v>121</v>
      </c>
      <c r="AC879" s="138" t="s">
        <v>1245</v>
      </c>
      <c r="AD879" s="27">
        <f t="shared" si="195"/>
        <v>0</v>
      </c>
    </row>
    <row r="880" spans="1:30" s="139" customFormat="1" ht="13.8">
      <c r="A880" s="138" t="s">
        <v>1245</v>
      </c>
      <c r="B880" s="141" t="s">
        <v>58</v>
      </c>
      <c r="C880" s="144" t="s">
        <v>2476</v>
      </c>
      <c r="D880" s="144">
        <v>1000004024</v>
      </c>
      <c r="E880" s="144" t="s">
        <v>2477</v>
      </c>
      <c r="F880" s="137">
        <v>45472</v>
      </c>
      <c r="G880" s="40" t="str">
        <f t="shared" si="182"/>
        <v>Targeted Dealer</v>
      </c>
      <c r="H880" s="40"/>
      <c r="I880" s="41">
        <v>50</v>
      </c>
      <c r="J880" s="41">
        <f t="shared" si="183"/>
        <v>46.666666666666671</v>
      </c>
      <c r="K880" s="43">
        <v>60.75</v>
      </c>
      <c r="L880" s="43">
        <f t="shared" si="184"/>
        <v>-10.75</v>
      </c>
      <c r="M880" s="43">
        <f t="shared" si="185"/>
        <v>130.17857142857142</v>
      </c>
      <c r="N880" s="42">
        <v>2.25</v>
      </c>
      <c r="O880" s="45" t="str">
        <f t="shared" si="186"/>
        <v>Mar</v>
      </c>
      <c r="P880" s="42">
        <f t="shared" si="187"/>
        <v>2.25</v>
      </c>
      <c r="Q880" s="44">
        <f t="shared" si="188"/>
        <v>58.5</v>
      </c>
      <c r="R880" s="45">
        <f t="shared" si="189"/>
        <v>26</v>
      </c>
      <c r="S880" s="44" t="str">
        <f t="shared" si="190"/>
        <v>GROWTH</v>
      </c>
      <c r="T880" s="43">
        <v>10</v>
      </c>
      <c r="U880" s="46" t="str">
        <f t="shared" si="191"/>
        <v>Apr</v>
      </c>
      <c r="V880" s="42">
        <v>10</v>
      </c>
      <c r="W880" s="47">
        <f t="shared" si="192"/>
        <v>50.75</v>
      </c>
      <c r="X880" s="48">
        <f t="shared" si="193"/>
        <v>5.0750000000000002</v>
      </c>
      <c r="Y880" s="47" t="str">
        <f t="shared" si="194"/>
        <v>GROWTH</v>
      </c>
      <c r="Z880" s="138">
        <v>0</v>
      </c>
      <c r="AA880" s="133"/>
      <c r="AB880" s="133" t="s">
        <v>121</v>
      </c>
      <c r="AC880" s="138" t="s">
        <v>1245</v>
      </c>
      <c r="AD880" s="27">
        <f t="shared" si="195"/>
        <v>0</v>
      </c>
    </row>
    <row r="881" spans="1:30" s="139" customFormat="1" ht="13.8">
      <c r="A881" s="138" t="s">
        <v>1245</v>
      </c>
      <c r="B881" s="144" t="s">
        <v>58</v>
      </c>
      <c r="C881" s="144" t="s">
        <v>2478</v>
      </c>
      <c r="D881" s="144">
        <v>1000004049</v>
      </c>
      <c r="E881" s="144" t="s">
        <v>2479</v>
      </c>
      <c r="F881" s="137">
        <v>45493</v>
      </c>
      <c r="G881" s="40" t="str">
        <f t="shared" si="182"/>
        <v>Targeted Dealer</v>
      </c>
      <c r="H881" s="40"/>
      <c r="I881" s="41">
        <v>50</v>
      </c>
      <c r="J881" s="41">
        <f t="shared" si="183"/>
        <v>46.666666666666671</v>
      </c>
      <c r="K881" s="43">
        <v>74</v>
      </c>
      <c r="L881" s="43">
        <f t="shared" si="184"/>
        <v>-24</v>
      </c>
      <c r="M881" s="43">
        <f t="shared" si="185"/>
        <v>158.57142857142856</v>
      </c>
      <c r="N881" s="42">
        <v>64</v>
      </c>
      <c r="O881" s="45" t="str">
        <f t="shared" si="186"/>
        <v>Mar</v>
      </c>
      <c r="P881" s="42">
        <f t="shared" si="187"/>
        <v>64</v>
      </c>
      <c r="Q881" s="44">
        <f t="shared" si="188"/>
        <v>10</v>
      </c>
      <c r="R881" s="45">
        <f t="shared" si="189"/>
        <v>0.15625</v>
      </c>
      <c r="S881" s="44" t="str">
        <f t="shared" si="190"/>
        <v>GROWTH</v>
      </c>
      <c r="T881" s="43">
        <v>20</v>
      </c>
      <c r="U881" s="46" t="str">
        <f t="shared" si="191"/>
        <v>Apr</v>
      </c>
      <c r="V881" s="42">
        <v>20</v>
      </c>
      <c r="W881" s="47">
        <f t="shared" si="192"/>
        <v>54</v>
      </c>
      <c r="X881" s="48">
        <f t="shared" si="193"/>
        <v>2.7</v>
      </c>
      <c r="Y881" s="47" t="str">
        <f t="shared" si="194"/>
        <v>GROWTH</v>
      </c>
      <c r="Z881" s="138">
        <v>0</v>
      </c>
      <c r="AA881" s="133"/>
      <c r="AB881" s="133" t="s">
        <v>121</v>
      </c>
      <c r="AC881" s="138" t="s">
        <v>1245</v>
      </c>
      <c r="AD881" s="27">
        <f t="shared" si="195"/>
        <v>0</v>
      </c>
    </row>
    <row r="882" spans="1:30" s="139" customFormat="1" ht="13.8">
      <c r="A882" s="138" t="s">
        <v>1245</v>
      </c>
      <c r="B882" s="144" t="s">
        <v>58</v>
      </c>
      <c r="C882" s="144" t="s">
        <v>2480</v>
      </c>
      <c r="D882" s="144">
        <v>1000004106</v>
      </c>
      <c r="E882" s="144" t="s">
        <v>2481</v>
      </c>
      <c r="F882" s="151">
        <v>45535</v>
      </c>
      <c r="G882" s="40" t="str">
        <f t="shared" si="182"/>
        <v>Targeted Dealer</v>
      </c>
      <c r="H882" s="40"/>
      <c r="I882" s="41">
        <v>50</v>
      </c>
      <c r="J882" s="41">
        <f t="shared" si="183"/>
        <v>46.666666666666671</v>
      </c>
      <c r="K882" s="43">
        <v>39</v>
      </c>
      <c r="L882" s="43">
        <f t="shared" si="184"/>
        <v>11</v>
      </c>
      <c r="M882" s="43">
        <f t="shared" si="185"/>
        <v>83.571428571428555</v>
      </c>
      <c r="N882" s="42">
        <v>20.25</v>
      </c>
      <c r="O882" s="45" t="str">
        <f t="shared" si="186"/>
        <v>Mar</v>
      </c>
      <c r="P882" s="42">
        <f t="shared" si="187"/>
        <v>20.25</v>
      </c>
      <c r="Q882" s="44">
        <f t="shared" si="188"/>
        <v>18.75</v>
      </c>
      <c r="R882" s="45">
        <f t="shared" si="189"/>
        <v>0.92592592592592582</v>
      </c>
      <c r="S882" s="44" t="str">
        <f t="shared" si="190"/>
        <v>GROWTH</v>
      </c>
      <c r="T882" s="43">
        <v>24.5</v>
      </c>
      <c r="U882" s="46" t="str">
        <f t="shared" si="191"/>
        <v>Apr</v>
      </c>
      <c r="V882" s="42">
        <v>24.5</v>
      </c>
      <c r="W882" s="47">
        <f t="shared" si="192"/>
        <v>14.5</v>
      </c>
      <c r="X882" s="48">
        <f t="shared" si="193"/>
        <v>0.59183673469387754</v>
      </c>
      <c r="Y882" s="47" t="str">
        <f t="shared" si="194"/>
        <v>GROWTH</v>
      </c>
      <c r="Z882" s="138">
        <v>0</v>
      </c>
      <c r="AA882" s="133"/>
      <c r="AB882" s="133" t="s">
        <v>121</v>
      </c>
      <c r="AC882" s="138" t="s">
        <v>1245</v>
      </c>
      <c r="AD882" s="27">
        <f t="shared" si="195"/>
        <v>0</v>
      </c>
    </row>
    <row r="883" spans="1:30" s="139" customFormat="1" ht="13.8">
      <c r="A883" s="133" t="s">
        <v>1245</v>
      </c>
      <c r="B883" s="141" t="s">
        <v>50</v>
      </c>
      <c r="C883" s="135" t="s">
        <v>2482</v>
      </c>
      <c r="D883" s="135">
        <v>1000000767</v>
      </c>
      <c r="E883" s="136" t="s">
        <v>2483</v>
      </c>
      <c r="F883" s="137">
        <v>38565</v>
      </c>
      <c r="G883" s="40" t="str">
        <f t="shared" si="182"/>
        <v>Targeted Dealer</v>
      </c>
      <c r="H883" s="40"/>
      <c r="I883" s="41">
        <v>805</v>
      </c>
      <c r="J883" s="41">
        <f t="shared" si="183"/>
        <v>751.33333333333326</v>
      </c>
      <c r="K883" s="43">
        <v>980</v>
      </c>
      <c r="L883" s="43">
        <f t="shared" si="184"/>
        <v>-175</v>
      </c>
      <c r="M883" s="43">
        <f t="shared" si="185"/>
        <v>130.43478260869566</v>
      </c>
      <c r="N883" s="42">
        <v>883.95</v>
      </c>
      <c r="O883" s="45" t="str">
        <f t="shared" si="186"/>
        <v>Mar</v>
      </c>
      <c r="P883" s="42">
        <f t="shared" si="187"/>
        <v>883.95</v>
      </c>
      <c r="Q883" s="44">
        <f t="shared" si="188"/>
        <v>96.049999999999955</v>
      </c>
      <c r="R883" s="45">
        <f t="shared" si="189"/>
        <v>0.10865999208100008</v>
      </c>
      <c r="S883" s="44" t="str">
        <f t="shared" si="190"/>
        <v>GROWTH</v>
      </c>
      <c r="T883" s="43">
        <v>660</v>
      </c>
      <c r="U883" s="46" t="str">
        <f t="shared" si="191"/>
        <v>Apr</v>
      </c>
      <c r="V883" s="42">
        <v>660</v>
      </c>
      <c r="W883" s="47">
        <f t="shared" si="192"/>
        <v>320</v>
      </c>
      <c r="X883" s="48">
        <f t="shared" si="193"/>
        <v>0.48484848484848486</v>
      </c>
      <c r="Y883" s="47" t="str">
        <f t="shared" si="194"/>
        <v>GROWTH</v>
      </c>
      <c r="Z883" s="138">
        <v>0</v>
      </c>
      <c r="AA883" s="133"/>
      <c r="AB883" s="133" t="s">
        <v>121</v>
      </c>
      <c r="AC883" s="133" t="s">
        <v>1245</v>
      </c>
      <c r="AD883" s="27">
        <f t="shared" si="195"/>
        <v>0</v>
      </c>
    </row>
    <row r="884" spans="1:30" s="139" customFormat="1" ht="13.8">
      <c r="A884" s="133" t="s">
        <v>1245</v>
      </c>
      <c r="B884" s="141" t="s">
        <v>50</v>
      </c>
      <c r="C884" s="135" t="s">
        <v>2484</v>
      </c>
      <c r="D884" s="135">
        <v>1000000772</v>
      </c>
      <c r="E884" s="136" t="s">
        <v>2485</v>
      </c>
      <c r="F884" s="137">
        <v>40640</v>
      </c>
      <c r="G884" s="40" t="str">
        <f t="shared" si="182"/>
        <v>Targeted Dealer</v>
      </c>
      <c r="H884" s="40"/>
      <c r="I884" s="41">
        <v>75</v>
      </c>
      <c r="J884" s="41">
        <f t="shared" si="183"/>
        <v>70</v>
      </c>
      <c r="K884" s="43">
        <v>0</v>
      </c>
      <c r="L884" s="43">
        <f t="shared" si="184"/>
        <v>75</v>
      </c>
      <c r="M884" s="43">
        <f t="shared" si="185"/>
        <v>0</v>
      </c>
      <c r="N884" s="42">
        <v>0</v>
      </c>
      <c r="O884" s="45" t="str">
        <f t="shared" si="186"/>
        <v>Mar</v>
      </c>
      <c r="P884" s="42">
        <f t="shared" si="187"/>
        <v>0</v>
      </c>
      <c r="Q884" s="44">
        <f t="shared" si="188"/>
        <v>0</v>
      </c>
      <c r="R884" s="45" t="str">
        <f t="shared" si="189"/>
        <v xml:space="preserve"> </v>
      </c>
      <c r="S884" s="44" t="b">
        <f t="shared" si="190"/>
        <v>0</v>
      </c>
      <c r="T884" s="43">
        <v>80</v>
      </c>
      <c r="U884" s="46" t="str">
        <f t="shared" si="191"/>
        <v>Apr</v>
      </c>
      <c r="V884" s="42">
        <v>80</v>
      </c>
      <c r="W884" s="47">
        <f t="shared" si="192"/>
        <v>-80</v>
      </c>
      <c r="X884" s="48">
        <f t="shared" si="193"/>
        <v>-1</v>
      </c>
      <c r="Y884" s="47" t="str">
        <f t="shared" si="194"/>
        <v>DEGROWTH</v>
      </c>
      <c r="Z884" s="138">
        <v>0</v>
      </c>
      <c r="AA884" s="133"/>
      <c r="AB884" s="133" t="s">
        <v>121</v>
      </c>
      <c r="AC884" s="133" t="s">
        <v>1245</v>
      </c>
      <c r="AD884" s="27">
        <f t="shared" si="195"/>
        <v>1</v>
      </c>
    </row>
    <row r="885" spans="1:30" s="139" customFormat="1" ht="13.8">
      <c r="A885" s="133" t="s">
        <v>1245</v>
      </c>
      <c r="B885" s="141" t="s">
        <v>50</v>
      </c>
      <c r="C885" s="135" t="s">
        <v>2486</v>
      </c>
      <c r="D885" s="135">
        <v>1000000776</v>
      </c>
      <c r="E885" s="136" t="s">
        <v>2487</v>
      </c>
      <c r="F885" s="137">
        <v>41263</v>
      </c>
      <c r="G885" s="40" t="str">
        <f t="shared" si="182"/>
        <v>Targeted Dealer</v>
      </c>
      <c r="H885" s="40"/>
      <c r="I885" s="41">
        <v>55</v>
      </c>
      <c r="J885" s="41">
        <f t="shared" si="183"/>
        <v>51.333333333333329</v>
      </c>
      <c r="K885" s="43">
        <v>100</v>
      </c>
      <c r="L885" s="43">
        <f t="shared" si="184"/>
        <v>-45</v>
      </c>
      <c r="M885" s="43">
        <f t="shared" si="185"/>
        <v>194.80519480519482</v>
      </c>
      <c r="N885" s="42">
        <v>35</v>
      </c>
      <c r="O885" s="45" t="str">
        <f t="shared" si="186"/>
        <v>Mar</v>
      </c>
      <c r="P885" s="42">
        <f t="shared" si="187"/>
        <v>35</v>
      </c>
      <c r="Q885" s="44">
        <f t="shared" si="188"/>
        <v>65</v>
      </c>
      <c r="R885" s="45">
        <f t="shared" si="189"/>
        <v>1.8571428571428572</v>
      </c>
      <c r="S885" s="44" t="str">
        <f t="shared" si="190"/>
        <v>GROWTH</v>
      </c>
      <c r="T885" s="43">
        <v>60</v>
      </c>
      <c r="U885" s="46" t="str">
        <f t="shared" si="191"/>
        <v>Apr</v>
      </c>
      <c r="V885" s="42">
        <v>60</v>
      </c>
      <c r="W885" s="47">
        <f t="shared" si="192"/>
        <v>40</v>
      </c>
      <c r="X885" s="48">
        <f t="shared" si="193"/>
        <v>0.66666666666666674</v>
      </c>
      <c r="Y885" s="47" t="str">
        <f t="shared" si="194"/>
        <v>GROWTH</v>
      </c>
      <c r="Z885" s="138">
        <v>0</v>
      </c>
      <c r="AA885" s="133"/>
      <c r="AB885" s="133" t="s">
        <v>121</v>
      </c>
      <c r="AC885" s="133" t="s">
        <v>1245</v>
      </c>
      <c r="AD885" s="27">
        <f t="shared" si="195"/>
        <v>0</v>
      </c>
    </row>
    <row r="886" spans="1:30" s="139" customFormat="1" ht="13.8">
      <c r="A886" s="133" t="s">
        <v>1245</v>
      </c>
      <c r="B886" s="141" t="s">
        <v>50</v>
      </c>
      <c r="C886" s="135" t="s">
        <v>2488</v>
      </c>
      <c r="D886" s="135">
        <v>1000000768</v>
      </c>
      <c r="E886" s="136" t="s">
        <v>2489</v>
      </c>
      <c r="F886" s="137">
        <v>41816</v>
      </c>
      <c r="G886" s="40" t="str">
        <f t="shared" si="182"/>
        <v>Targeted Dealer</v>
      </c>
      <c r="H886" s="40"/>
      <c r="I886" s="41">
        <v>25</v>
      </c>
      <c r="J886" s="41">
        <f t="shared" si="183"/>
        <v>23.333333333333336</v>
      </c>
      <c r="K886" s="43">
        <v>25</v>
      </c>
      <c r="L886" s="43">
        <f t="shared" si="184"/>
        <v>0</v>
      </c>
      <c r="M886" s="43">
        <f t="shared" si="185"/>
        <v>107.14285714285712</v>
      </c>
      <c r="N886" s="42">
        <v>25</v>
      </c>
      <c r="O886" s="45" t="str">
        <f t="shared" si="186"/>
        <v>Mar</v>
      </c>
      <c r="P886" s="42">
        <f t="shared" si="187"/>
        <v>25</v>
      </c>
      <c r="Q886" s="44">
        <f t="shared" si="188"/>
        <v>0</v>
      </c>
      <c r="R886" s="45">
        <f t="shared" si="189"/>
        <v>0</v>
      </c>
      <c r="S886" s="44" t="str">
        <f t="shared" si="190"/>
        <v>GROWTH</v>
      </c>
      <c r="T886" s="43">
        <v>25</v>
      </c>
      <c r="U886" s="46" t="str">
        <f t="shared" si="191"/>
        <v>Apr</v>
      </c>
      <c r="V886" s="42">
        <v>25</v>
      </c>
      <c r="W886" s="47">
        <f t="shared" si="192"/>
        <v>0</v>
      </c>
      <c r="X886" s="48">
        <f t="shared" si="193"/>
        <v>0</v>
      </c>
      <c r="Y886" s="47" t="str">
        <f t="shared" si="194"/>
        <v>GROWTH</v>
      </c>
      <c r="Z886" s="138">
        <v>0</v>
      </c>
      <c r="AA886" s="133"/>
      <c r="AB886" s="133" t="s">
        <v>121</v>
      </c>
      <c r="AC886" s="133" t="s">
        <v>1245</v>
      </c>
      <c r="AD886" s="27">
        <f t="shared" si="195"/>
        <v>0</v>
      </c>
    </row>
    <row r="887" spans="1:30" s="139" customFormat="1" ht="13.8">
      <c r="A887" s="133" t="s">
        <v>1245</v>
      </c>
      <c r="B887" s="141" t="s">
        <v>50</v>
      </c>
      <c r="C887" s="135" t="s">
        <v>2490</v>
      </c>
      <c r="D887" s="135">
        <v>1000000775</v>
      </c>
      <c r="E887" s="136" t="s">
        <v>2491</v>
      </c>
      <c r="F887" s="137">
        <v>42905</v>
      </c>
      <c r="G887" s="40" t="str">
        <f t="shared" si="182"/>
        <v>Targeted Dealer</v>
      </c>
      <c r="H887" s="40"/>
      <c r="I887" s="41">
        <v>135</v>
      </c>
      <c r="J887" s="41">
        <f t="shared" si="183"/>
        <v>126</v>
      </c>
      <c r="K887" s="43">
        <v>95</v>
      </c>
      <c r="L887" s="43">
        <f t="shared" si="184"/>
        <v>40</v>
      </c>
      <c r="M887" s="43">
        <f t="shared" si="185"/>
        <v>75.396825396825392</v>
      </c>
      <c r="N887" s="42">
        <v>55</v>
      </c>
      <c r="O887" s="45" t="str">
        <f t="shared" si="186"/>
        <v>Mar</v>
      </c>
      <c r="P887" s="42">
        <f t="shared" si="187"/>
        <v>55</v>
      </c>
      <c r="Q887" s="44">
        <f t="shared" si="188"/>
        <v>40</v>
      </c>
      <c r="R887" s="45">
        <f t="shared" si="189"/>
        <v>0.72727272727272729</v>
      </c>
      <c r="S887" s="44" t="str">
        <f t="shared" si="190"/>
        <v>GROWTH</v>
      </c>
      <c r="T887" s="43">
        <v>140</v>
      </c>
      <c r="U887" s="46" t="str">
        <f t="shared" si="191"/>
        <v>Apr</v>
      </c>
      <c r="V887" s="42">
        <v>140</v>
      </c>
      <c r="W887" s="47">
        <f t="shared" si="192"/>
        <v>-45</v>
      </c>
      <c r="X887" s="48">
        <f t="shared" si="193"/>
        <v>-0.3214285714285714</v>
      </c>
      <c r="Y887" s="47" t="str">
        <f t="shared" si="194"/>
        <v>DEGROWTH</v>
      </c>
      <c r="Z887" s="138">
        <v>0</v>
      </c>
      <c r="AA887" s="133"/>
      <c r="AB887" s="133" t="s">
        <v>121</v>
      </c>
      <c r="AC887" s="133" t="s">
        <v>1245</v>
      </c>
      <c r="AD887" s="27">
        <f t="shared" si="195"/>
        <v>0</v>
      </c>
    </row>
    <row r="888" spans="1:30" s="139" customFormat="1" ht="13.8">
      <c r="A888" s="133" t="s">
        <v>1245</v>
      </c>
      <c r="B888" s="141" t="s">
        <v>50</v>
      </c>
      <c r="C888" s="135" t="s">
        <v>2492</v>
      </c>
      <c r="D888" s="135">
        <v>1000000770</v>
      </c>
      <c r="E888" s="136" t="s">
        <v>2493</v>
      </c>
      <c r="F888" s="137">
        <v>42977</v>
      </c>
      <c r="G888" s="40" t="str">
        <f t="shared" si="182"/>
        <v>-</v>
      </c>
      <c r="H888" s="40"/>
      <c r="I888" s="41">
        <v>0</v>
      </c>
      <c r="J888" s="41">
        <f t="shared" si="183"/>
        <v>0</v>
      </c>
      <c r="K888" s="43">
        <v>0</v>
      </c>
      <c r="L888" s="43">
        <f t="shared" si="184"/>
        <v>0</v>
      </c>
      <c r="M888" s="43" t="str">
        <f t="shared" si="185"/>
        <v>-</v>
      </c>
      <c r="N888" s="42">
        <v>0</v>
      </c>
      <c r="O888" s="45" t="str">
        <f t="shared" si="186"/>
        <v>Mar</v>
      </c>
      <c r="P888" s="42">
        <f t="shared" si="187"/>
        <v>0</v>
      </c>
      <c r="Q888" s="44">
        <f t="shared" si="188"/>
        <v>0</v>
      </c>
      <c r="R888" s="45" t="str">
        <f t="shared" si="189"/>
        <v xml:space="preserve"> </v>
      </c>
      <c r="S888" s="44" t="b">
        <f t="shared" si="190"/>
        <v>0</v>
      </c>
      <c r="T888" s="43">
        <v>30</v>
      </c>
      <c r="U888" s="46" t="str">
        <f t="shared" si="191"/>
        <v>Apr</v>
      </c>
      <c r="V888" s="42">
        <v>30</v>
      </c>
      <c r="W888" s="47">
        <f t="shared" si="192"/>
        <v>-30</v>
      </c>
      <c r="X888" s="48">
        <f t="shared" si="193"/>
        <v>-1</v>
      </c>
      <c r="Y888" s="47" t="str">
        <f t="shared" si="194"/>
        <v>DEGROWTH</v>
      </c>
      <c r="Z888" s="138">
        <v>0</v>
      </c>
      <c r="AA888" s="133"/>
      <c r="AB888" s="133" t="s">
        <v>121</v>
      </c>
      <c r="AC888" s="133" t="s">
        <v>1245</v>
      </c>
      <c r="AD888" s="27">
        <f t="shared" si="195"/>
        <v>1</v>
      </c>
    </row>
    <row r="889" spans="1:30" s="139" customFormat="1" ht="13.8">
      <c r="A889" s="133" t="s">
        <v>1245</v>
      </c>
      <c r="B889" s="141" t="s">
        <v>50</v>
      </c>
      <c r="C889" s="135" t="s">
        <v>2494</v>
      </c>
      <c r="D889" s="135">
        <v>1000000773</v>
      </c>
      <c r="E889" s="136" t="s">
        <v>2495</v>
      </c>
      <c r="F889" s="137">
        <v>43066</v>
      </c>
      <c r="G889" s="40" t="str">
        <f t="shared" si="182"/>
        <v>Targeted Dealer</v>
      </c>
      <c r="H889" s="40"/>
      <c r="I889" s="41">
        <v>125</v>
      </c>
      <c r="J889" s="41">
        <f t="shared" si="183"/>
        <v>116.66666666666667</v>
      </c>
      <c r="K889" s="43">
        <v>60</v>
      </c>
      <c r="L889" s="43">
        <f t="shared" si="184"/>
        <v>65</v>
      </c>
      <c r="M889" s="43">
        <f t="shared" si="185"/>
        <v>51.428571428571423</v>
      </c>
      <c r="N889" s="42">
        <v>85</v>
      </c>
      <c r="O889" s="45" t="str">
        <f t="shared" si="186"/>
        <v>Mar</v>
      </c>
      <c r="P889" s="42">
        <f t="shared" si="187"/>
        <v>85</v>
      </c>
      <c r="Q889" s="44">
        <f t="shared" si="188"/>
        <v>-25</v>
      </c>
      <c r="R889" s="45">
        <f t="shared" si="189"/>
        <v>-0.29411764705882348</v>
      </c>
      <c r="S889" s="44" t="str">
        <f t="shared" si="190"/>
        <v>DEGROWTH</v>
      </c>
      <c r="T889" s="43">
        <v>96</v>
      </c>
      <c r="U889" s="46" t="str">
        <f t="shared" si="191"/>
        <v>Apr</v>
      </c>
      <c r="V889" s="42">
        <v>96</v>
      </c>
      <c r="W889" s="47">
        <f t="shared" si="192"/>
        <v>-36</v>
      </c>
      <c r="X889" s="48">
        <f t="shared" si="193"/>
        <v>-0.375</v>
      </c>
      <c r="Y889" s="47" t="str">
        <f t="shared" si="194"/>
        <v>DEGROWTH</v>
      </c>
      <c r="Z889" s="138">
        <v>0</v>
      </c>
      <c r="AA889" s="133"/>
      <c r="AB889" s="133" t="s">
        <v>121</v>
      </c>
      <c r="AC889" s="133" t="s">
        <v>1245</v>
      </c>
      <c r="AD889" s="27">
        <f t="shared" si="195"/>
        <v>0</v>
      </c>
    </row>
    <row r="890" spans="1:30" s="139" customFormat="1" ht="13.8">
      <c r="A890" s="133" t="s">
        <v>1245</v>
      </c>
      <c r="B890" s="141" t="s">
        <v>50</v>
      </c>
      <c r="C890" s="135" t="s">
        <v>2496</v>
      </c>
      <c r="D890" s="135">
        <v>1000000769</v>
      </c>
      <c r="E890" s="136" t="s">
        <v>2497</v>
      </c>
      <c r="F890" s="137">
        <v>43305</v>
      </c>
      <c r="G890" s="40" t="str">
        <f t="shared" si="182"/>
        <v>Targeted Dealer</v>
      </c>
      <c r="H890" s="40"/>
      <c r="I890" s="41">
        <v>80</v>
      </c>
      <c r="J890" s="41">
        <f t="shared" si="183"/>
        <v>74.666666666666657</v>
      </c>
      <c r="K890" s="43">
        <v>51</v>
      </c>
      <c r="L890" s="43">
        <f t="shared" si="184"/>
        <v>29</v>
      </c>
      <c r="M890" s="43">
        <f t="shared" si="185"/>
        <v>68.303571428571431</v>
      </c>
      <c r="N890" s="42">
        <v>68</v>
      </c>
      <c r="O890" s="45" t="str">
        <f t="shared" si="186"/>
        <v>Mar</v>
      </c>
      <c r="P890" s="42">
        <f t="shared" si="187"/>
        <v>68</v>
      </c>
      <c r="Q890" s="44">
        <f t="shared" si="188"/>
        <v>-17</v>
      </c>
      <c r="R890" s="45">
        <f t="shared" si="189"/>
        <v>-0.25</v>
      </c>
      <c r="S890" s="44" t="str">
        <f t="shared" si="190"/>
        <v>DEGROWTH</v>
      </c>
      <c r="T890" s="43">
        <v>51</v>
      </c>
      <c r="U890" s="46" t="str">
        <f t="shared" si="191"/>
        <v>Apr</v>
      </c>
      <c r="V890" s="42">
        <v>51</v>
      </c>
      <c r="W890" s="47">
        <f t="shared" si="192"/>
        <v>0</v>
      </c>
      <c r="X890" s="48">
        <f t="shared" si="193"/>
        <v>0</v>
      </c>
      <c r="Y890" s="47" t="str">
        <f t="shared" si="194"/>
        <v>GROWTH</v>
      </c>
      <c r="Z890" s="138">
        <v>0</v>
      </c>
      <c r="AA890" s="133"/>
      <c r="AB890" s="133" t="s">
        <v>121</v>
      </c>
      <c r="AC890" s="133" t="s">
        <v>1245</v>
      </c>
      <c r="AD890" s="27">
        <f t="shared" si="195"/>
        <v>0</v>
      </c>
    </row>
    <row r="891" spans="1:30" s="139" customFormat="1" ht="13.8">
      <c r="A891" s="133" t="s">
        <v>1245</v>
      </c>
      <c r="B891" s="141" t="s">
        <v>50</v>
      </c>
      <c r="C891" s="135" t="s">
        <v>2498</v>
      </c>
      <c r="D891" s="135">
        <v>1000000774</v>
      </c>
      <c r="E891" s="136" t="s">
        <v>2499</v>
      </c>
      <c r="F891" s="137">
        <v>43319</v>
      </c>
      <c r="G891" s="40" t="str">
        <f t="shared" si="182"/>
        <v>Targeted Dealer</v>
      </c>
      <c r="H891" s="40"/>
      <c r="I891" s="41">
        <v>135</v>
      </c>
      <c r="J891" s="41">
        <f t="shared" si="183"/>
        <v>126</v>
      </c>
      <c r="K891" s="43">
        <v>30</v>
      </c>
      <c r="L891" s="43">
        <f t="shared" si="184"/>
        <v>105</v>
      </c>
      <c r="M891" s="43">
        <f t="shared" si="185"/>
        <v>23.80952380952381</v>
      </c>
      <c r="N891" s="42">
        <v>0</v>
      </c>
      <c r="O891" s="45" t="str">
        <f t="shared" si="186"/>
        <v>Mar</v>
      </c>
      <c r="P891" s="42">
        <f t="shared" si="187"/>
        <v>0</v>
      </c>
      <c r="Q891" s="44">
        <f t="shared" si="188"/>
        <v>30</v>
      </c>
      <c r="R891" s="45" t="str">
        <f t="shared" si="189"/>
        <v xml:space="preserve"> </v>
      </c>
      <c r="S891" s="44" t="b">
        <f t="shared" si="190"/>
        <v>0</v>
      </c>
      <c r="T891" s="43">
        <v>120</v>
      </c>
      <c r="U891" s="46" t="str">
        <f t="shared" si="191"/>
        <v>Apr</v>
      </c>
      <c r="V891" s="42">
        <v>120</v>
      </c>
      <c r="W891" s="47">
        <f t="shared" si="192"/>
        <v>-90</v>
      </c>
      <c r="X891" s="48">
        <f t="shared" si="193"/>
        <v>-0.75</v>
      </c>
      <c r="Y891" s="47" t="str">
        <f t="shared" si="194"/>
        <v>DEGROWTH</v>
      </c>
      <c r="Z891" s="138">
        <v>0</v>
      </c>
      <c r="AA891" s="133"/>
      <c r="AB891" s="133" t="s">
        <v>121</v>
      </c>
      <c r="AC891" s="133" t="s">
        <v>1245</v>
      </c>
      <c r="AD891" s="27">
        <f t="shared" si="195"/>
        <v>0</v>
      </c>
    </row>
    <row r="892" spans="1:30" s="139" customFormat="1" ht="13.8">
      <c r="A892" s="133" t="s">
        <v>1245</v>
      </c>
      <c r="B892" s="141" t="s">
        <v>50</v>
      </c>
      <c r="C892" s="135" t="s">
        <v>2500</v>
      </c>
      <c r="D892" s="135">
        <v>1000001085</v>
      </c>
      <c r="E892" s="136" t="s">
        <v>2501</v>
      </c>
      <c r="F892" s="137">
        <v>43582</v>
      </c>
      <c r="G892" s="40" t="str">
        <f t="shared" si="182"/>
        <v>Targeted Dealer</v>
      </c>
      <c r="H892" s="40"/>
      <c r="I892" s="41">
        <v>70</v>
      </c>
      <c r="J892" s="41">
        <f t="shared" si="183"/>
        <v>65.333333333333343</v>
      </c>
      <c r="K892" s="43">
        <v>30</v>
      </c>
      <c r="L892" s="43">
        <f t="shared" si="184"/>
        <v>40</v>
      </c>
      <c r="M892" s="43">
        <f t="shared" si="185"/>
        <v>45.918367346938766</v>
      </c>
      <c r="N892" s="42">
        <v>30</v>
      </c>
      <c r="O892" s="45" t="str">
        <f t="shared" si="186"/>
        <v>Mar</v>
      </c>
      <c r="P892" s="42">
        <f t="shared" si="187"/>
        <v>30</v>
      </c>
      <c r="Q892" s="44">
        <f t="shared" si="188"/>
        <v>0</v>
      </c>
      <c r="R892" s="45">
        <f t="shared" si="189"/>
        <v>0</v>
      </c>
      <c r="S892" s="44" t="str">
        <f t="shared" si="190"/>
        <v>GROWTH</v>
      </c>
      <c r="T892" s="43">
        <v>70</v>
      </c>
      <c r="U892" s="46" t="str">
        <f t="shared" si="191"/>
        <v>Apr</v>
      </c>
      <c r="V892" s="42">
        <v>70</v>
      </c>
      <c r="W892" s="47">
        <f t="shared" si="192"/>
        <v>-40</v>
      </c>
      <c r="X892" s="48">
        <f t="shared" si="193"/>
        <v>-0.5714285714285714</v>
      </c>
      <c r="Y892" s="47" t="str">
        <f t="shared" si="194"/>
        <v>DEGROWTH</v>
      </c>
      <c r="Z892" s="138">
        <v>0</v>
      </c>
      <c r="AA892" s="133"/>
      <c r="AB892" s="133" t="s">
        <v>121</v>
      </c>
      <c r="AC892" s="133" t="s">
        <v>1245</v>
      </c>
      <c r="AD892" s="27">
        <f t="shared" si="195"/>
        <v>0</v>
      </c>
    </row>
    <row r="893" spans="1:30" s="139" customFormat="1" ht="13.8">
      <c r="A893" s="133" t="s">
        <v>1245</v>
      </c>
      <c r="B893" s="141" t="s">
        <v>50</v>
      </c>
      <c r="C893" s="135" t="s">
        <v>2502</v>
      </c>
      <c r="D893" s="135">
        <v>1000001090</v>
      </c>
      <c r="E893" s="136" t="s">
        <v>2503</v>
      </c>
      <c r="F893" s="137">
        <v>43801</v>
      </c>
      <c r="G893" s="40" t="str">
        <f t="shared" si="182"/>
        <v>Targeted Dealer</v>
      </c>
      <c r="H893" s="40"/>
      <c r="I893" s="41">
        <v>410</v>
      </c>
      <c r="J893" s="41">
        <f t="shared" si="183"/>
        <v>382.66666666666663</v>
      </c>
      <c r="K893" s="43">
        <v>267</v>
      </c>
      <c r="L893" s="43">
        <f t="shared" si="184"/>
        <v>143</v>
      </c>
      <c r="M893" s="43">
        <f t="shared" si="185"/>
        <v>69.773519163763069</v>
      </c>
      <c r="N893" s="42">
        <v>280</v>
      </c>
      <c r="O893" s="45" t="str">
        <f t="shared" si="186"/>
        <v>Mar</v>
      </c>
      <c r="P893" s="42">
        <f t="shared" si="187"/>
        <v>280</v>
      </c>
      <c r="Q893" s="44">
        <f t="shared" si="188"/>
        <v>-13</v>
      </c>
      <c r="R893" s="45">
        <f t="shared" si="189"/>
        <v>-4.6428571428571375E-2</v>
      </c>
      <c r="S893" s="44" t="str">
        <f t="shared" si="190"/>
        <v>DEGROWTH</v>
      </c>
      <c r="T893" s="43">
        <v>345</v>
      </c>
      <c r="U893" s="46" t="str">
        <f t="shared" si="191"/>
        <v>Apr</v>
      </c>
      <c r="V893" s="42">
        <v>345</v>
      </c>
      <c r="W893" s="47">
        <f t="shared" si="192"/>
        <v>-78</v>
      </c>
      <c r="X893" s="48">
        <f t="shared" si="193"/>
        <v>-0.22608695652173916</v>
      </c>
      <c r="Y893" s="47" t="str">
        <f t="shared" si="194"/>
        <v>DEGROWTH</v>
      </c>
      <c r="Z893" s="138">
        <v>0</v>
      </c>
      <c r="AA893" s="133"/>
      <c r="AB893" s="133" t="s">
        <v>121</v>
      </c>
      <c r="AC893" s="133" t="s">
        <v>1245</v>
      </c>
      <c r="AD893" s="27">
        <f t="shared" si="195"/>
        <v>0</v>
      </c>
    </row>
    <row r="894" spans="1:30" s="139" customFormat="1" ht="13.8">
      <c r="A894" s="133" t="s">
        <v>1245</v>
      </c>
      <c r="B894" s="141" t="s">
        <v>50</v>
      </c>
      <c r="C894" s="135" t="s">
        <v>2504</v>
      </c>
      <c r="D894" s="135">
        <v>1000001083</v>
      </c>
      <c r="E894" s="136" t="s">
        <v>2505</v>
      </c>
      <c r="F894" s="137">
        <v>44126</v>
      </c>
      <c r="G894" s="40" t="str">
        <f t="shared" si="182"/>
        <v>Targeted Dealer</v>
      </c>
      <c r="H894" s="40"/>
      <c r="I894" s="41">
        <v>135</v>
      </c>
      <c r="J894" s="41">
        <f t="shared" si="183"/>
        <v>126</v>
      </c>
      <c r="K894" s="43">
        <v>115</v>
      </c>
      <c r="L894" s="43">
        <f t="shared" si="184"/>
        <v>20</v>
      </c>
      <c r="M894" s="43">
        <f t="shared" si="185"/>
        <v>91.269841269841265</v>
      </c>
      <c r="N894" s="42">
        <v>90</v>
      </c>
      <c r="O894" s="45" t="str">
        <f t="shared" si="186"/>
        <v>Mar</v>
      </c>
      <c r="P894" s="42">
        <f t="shared" si="187"/>
        <v>90</v>
      </c>
      <c r="Q894" s="44">
        <f t="shared" si="188"/>
        <v>25</v>
      </c>
      <c r="R894" s="45">
        <f t="shared" si="189"/>
        <v>0.27777777777777768</v>
      </c>
      <c r="S894" s="44" t="str">
        <f t="shared" si="190"/>
        <v>GROWTH</v>
      </c>
      <c r="T894" s="43">
        <v>135</v>
      </c>
      <c r="U894" s="46" t="str">
        <f t="shared" si="191"/>
        <v>Apr</v>
      </c>
      <c r="V894" s="42">
        <v>135</v>
      </c>
      <c r="W894" s="47">
        <f t="shared" si="192"/>
        <v>-20</v>
      </c>
      <c r="X894" s="48">
        <f t="shared" si="193"/>
        <v>-0.14814814814814814</v>
      </c>
      <c r="Y894" s="47" t="str">
        <f t="shared" si="194"/>
        <v>DEGROWTH</v>
      </c>
      <c r="Z894" s="138">
        <v>0</v>
      </c>
      <c r="AA894" s="133"/>
      <c r="AB894" s="133" t="s">
        <v>121</v>
      </c>
      <c r="AC894" s="133" t="s">
        <v>1245</v>
      </c>
      <c r="AD894" s="27">
        <f t="shared" si="195"/>
        <v>0</v>
      </c>
    </row>
    <row r="895" spans="1:30" s="139" customFormat="1" ht="13.8">
      <c r="A895" s="133" t="s">
        <v>1245</v>
      </c>
      <c r="B895" s="141" t="s">
        <v>50</v>
      </c>
      <c r="C895" s="135" t="s">
        <v>2506</v>
      </c>
      <c r="D895" s="135">
        <v>1000001089</v>
      </c>
      <c r="E895" s="136" t="s">
        <v>2507</v>
      </c>
      <c r="F895" s="137">
        <v>44197</v>
      </c>
      <c r="G895" s="40" t="str">
        <f t="shared" ref="G895:G958" si="196">IF(I895&gt;0,"Targeted Dealer","-")</f>
        <v>Targeted Dealer</v>
      </c>
      <c r="H895" s="40"/>
      <c r="I895" s="41">
        <v>90</v>
      </c>
      <c r="J895" s="41">
        <f t="shared" ref="J895:J958" si="197">I895/$J$1*($J$1-$E$1)</f>
        <v>84</v>
      </c>
      <c r="K895" s="43">
        <v>215</v>
      </c>
      <c r="L895" s="43">
        <f t="shared" si="184"/>
        <v>-125</v>
      </c>
      <c r="M895" s="43">
        <f t="shared" si="185"/>
        <v>255.95238095238096</v>
      </c>
      <c r="N895" s="42">
        <v>156</v>
      </c>
      <c r="O895" s="45" t="str">
        <f t="shared" si="186"/>
        <v>Mar</v>
      </c>
      <c r="P895" s="42">
        <f t="shared" si="187"/>
        <v>156</v>
      </c>
      <c r="Q895" s="44">
        <f t="shared" si="188"/>
        <v>59</v>
      </c>
      <c r="R895" s="45">
        <f t="shared" si="189"/>
        <v>0.37820512820512819</v>
      </c>
      <c r="S895" s="44" t="str">
        <f t="shared" si="190"/>
        <v>GROWTH</v>
      </c>
      <c r="T895" s="43">
        <v>35</v>
      </c>
      <c r="U895" s="46" t="str">
        <f t="shared" si="191"/>
        <v>Apr</v>
      </c>
      <c r="V895" s="42">
        <v>35</v>
      </c>
      <c r="W895" s="47">
        <f t="shared" si="192"/>
        <v>180</v>
      </c>
      <c r="X895" s="48">
        <f t="shared" si="193"/>
        <v>5.1428571428571432</v>
      </c>
      <c r="Y895" s="47" t="str">
        <f t="shared" si="194"/>
        <v>GROWTH</v>
      </c>
      <c r="Z895" s="138">
        <v>0</v>
      </c>
      <c r="AA895" s="133"/>
      <c r="AB895" s="133" t="s">
        <v>121</v>
      </c>
      <c r="AC895" s="133" t="s">
        <v>1245</v>
      </c>
      <c r="AD895" s="27">
        <f t="shared" si="195"/>
        <v>0</v>
      </c>
    </row>
    <row r="896" spans="1:30" s="139" customFormat="1" ht="13.8">
      <c r="A896" s="133" t="s">
        <v>1245</v>
      </c>
      <c r="B896" s="141" t="s">
        <v>50</v>
      </c>
      <c r="C896" s="135" t="s">
        <v>2508</v>
      </c>
      <c r="D896" s="135">
        <v>1000001088</v>
      </c>
      <c r="E896" s="136" t="s">
        <v>2509</v>
      </c>
      <c r="F896" s="137">
        <v>44321</v>
      </c>
      <c r="G896" s="40" t="str">
        <f t="shared" si="196"/>
        <v>Targeted Dealer</v>
      </c>
      <c r="H896" s="40"/>
      <c r="I896" s="41">
        <v>25</v>
      </c>
      <c r="J896" s="41">
        <f t="shared" si="197"/>
        <v>23.333333333333336</v>
      </c>
      <c r="K896" s="43">
        <v>23</v>
      </c>
      <c r="L896" s="43">
        <f t="shared" ref="L896:L959" si="198">I896-K896</f>
        <v>2</v>
      </c>
      <c r="M896" s="43">
        <f t="shared" ref="M896:M959" si="199">IFERROR((K896/J896%),"-")</f>
        <v>98.571428571428555</v>
      </c>
      <c r="N896" s="42">
        <v>0</v>
      </c>
      <c r="O896" s="45" t="str">
        <f t="shared" ref="O896:O959" si="200">IF(F896&lt;=$P$2,"Mar","")</f>
        <v>Mar</v>
      </c>
      <c r="P896" s="42">
        <f t="shared" ref="P896:P959" si="201">N896</f>
        <v>0</v>
      </c>
      <c r="Q896" s="44">
        <f t="shared" ref="Q896:Q959" si="202">K896-P896</f>
        <v>23</v>
      </c>
      <c r="R896" s="45" t="str">
        <f t="shared" ref="R896:R959" si="203">IFERROR(IF(O896="Mar",(K896/P896-1))," ")</f>
        <v xml:space="preserve"> </v>
      </c>
      <c r="S896" s="44" t="b">
        <f t="shared" ref="S896:S959" si="204">IF(N896&gt;0,IF(O896="","-",IF(R896&lt;0%,"DEGROWTH","GROWTH")))</f>
        <v>0</v>
      </c>
      <c r="T896" s="43">
        <v>0</v>
      </c>
      <c r="U896" s="46" t="str">
        <f t="shared" ref="U896:U959" si="205">IF(F896&lt;=$V$2,"Apr","")</f>
        <v>Apr</v>
      </c>
      <c r="V896" s="42">
        <v>0</v>
      </c>
      <c r="W896" s="47">
        <f t="shared" ref="W896:W959" si="206">K896-V896</f>
        <v>23</v>
      </c>
      <c r="X896" s="48">
        <f t="shared" ref="X896:X959" si="207">IFERROR(IF(U896="Apr",(K896/V896-1)),0)</f>
        <v>0</v>
      </c>
      <c r="Y896" s="47" t="b">
        <f t="shared" ref="Y896:Y959" si="208">IF(T896&gt;0,IF(U896="","-",IF(X896&lt;0%,"DEGROWTH","GROWTH")))</f>
        <v>0</v>
      </c>
      <c r="Z896" s="138">
        <v>0</v>
      </c>
      <c r="AA896" s="133"/>
      <c r="AB896" s="133" t="s">
        <v>121</v>
      </c>
      <c r="AC896" s="133" t="s">
        <v>1245</v>
      </c>
      <c r="AD896" s="27">
        <f t="shared" si="195"/>
        <v>0</v>
      </c>
    </row>
    <row r="897" spans="1:30" s="139" customFormat="1" ht="13.8">
      <c r="A897" s="133" t="s">
        <v>1245</v>
      </c>
      <c r="B897" s="141" t="s">
        <v>50</v>
      </c>
      <c r="C897" s="135" t="s">
        <v>2512</v>
      </c>
      <c r="D897" s="135">
        <v>1000002756</v>
      </c>
      <c r="E897" s="140" t="s">
        <v>2513</v>
      </c>
      <c r="F897" s="137">
        <v>44704</v>
      </c>
      <c r="G897" s="40" t="str">
        <f t="shared" si="196"/>
        <v>Targeted Dealer</v>
      </c>
      <c r="H897" s="40"/>
      <c r="I897" s="41">
        <v>120</v>
      </c>
      <c r="J897" s="41">
        <f t="shared" si="197"/>
        <v>112</v>
      </c>
      <c r="K897" s="43">
        <v>60</v>
      </c>
      <c r="L897" s="43">
        <f t="shared" si="198"/>
        <v>60</v>
      </c>
      <c r="M897" s="43">
        <f t="shared" si="199"/>
        <v>53.571428571428569</v>
      </c>
      <c r="N897" s="42">
        <v>5</v>
      </c>
      <c r="O897" s="45" t="str">
        <f t="shared" si="200"/>
        <v>Mar</v>
      </c>
      <c r="P897" s="42">
        <f t="shared" si="201"/>
        <v>5</v>
      </c>
      <c r="Q897" s="44">
        <f t="shared" si="202"/>
        <v>55</v>
      </c>
      <c r="R897" s="45">
        <f t="shared" si="203"/>
        <v>11</v>
      </c>
      <c r="S897" s="44" t="str">
        <f t="shared" si="204"/>
        <v>GROWTH</v>
      </c>
      <c r="T897" s="43">
        <v>90</v>
      </c>
      <c r="U897" s="46" t="str">
        <f t="shared" si="205"/>
        <v>Apr</v>
      </c>
      <c r="V897" s="42">
        <v>90</v>
      </c>
      <c r="W897" s="47">
        <f t="shared" si="206"/>
        <v>-30</v>
      </c>
      <c r="X897" s="48">
        <f t="shared" si="207"/>
        <v>-0.33333333333333337</v>
      </c>
      <c r="Y897" s="47" t="str">
        <f t="shared" si="208"/>
        <v>DEGROWTH</v>
      </c>
      <c r="Z897" s="138">
        <v>0</v>
      </c>
      <c r="AA897" s="133"/>
      <c r="AB897" s="133" t="s">
        <v>121</v>
      </c>
      <c r="AC897" s="133" t="s">
        <v>1245</v>
      </c>
      <c r="AD897" s="27">
        <f t="shared" si="195"/>
        <v>0</v>
      </c>
    </row>
    <row r="898" spans="1:30" s="139" customFormat="1" ht="13.8">
      <c r="A898" s="133" t="s">
        <v>1245</v>
      </c>
      <c r="B898" s="141" t="s">
        <v>50</v>
      </c>
      <c r="C898" s="135" t="s">
        <v>2514</v>
      </c>
      <c r="D898" s="135">
        <v>1000003158</v>
      </c>
      <c r="E898" s="140" t="s">
        <v>2515</v>
      </c>
      <c r="F898" s="137">
        <v>44914</v>
      </c>
      <c r="G898" s="40" t="str">
        <f t="shared" si="196"/>
        <v>-</v>
      </c>
      <c r="H898" s="40"/>
      <c r="I898" s="41">
        <v>0</v>
      </c>
      <c r="J898" s="41">
        <f t="shared" si="197"/>
        <v>0</v>
      </c>
      <c r="K898" s="43">
        <v>0</v>
      </c>
      <c r="L898" s="43">
        <f t="shared" si="198"/>
        <v>0</v>
      </c>
      <c r="M898" s="43" t="str">
        <f t="shared" si="199"/>
        <v>-</v>
      </c>
      <c r="N898" s="42">
        <v>0</v>
      </c>
      <c r="O898" s="45" t="str">
        <f t="shared" si="200"/>
        <v>Mar</v>
      </c>
      <c r="P898" s="42">
        <f t="shared" si="201"/>
        <v>0</v>
      </c>
      <c r="Q898" s="44">
        <f t="shared" si="202"/>
        <v>0</v>
      </c>
      <c r="R898" s="45" t="str">
        <f t="shared" si="203"/>
        <v xml:space="preserve"> </v>
      </c>
      <c r="S898" s="44" t="b">
        <f t="shared" si="204"/>
        <v>0</v>
      </c>
      <c r="T898" s="43">
        <v>60</v>
      </c>
      <c r="U898" s="46" t="str">
        <f t="shared" si="205"/>
        <v>Apr</v>
      </c>
      <c r="V898" s="42">
        <v>60</v>
      </c>
      <c r="W898" s="47">
        <f t="shared" si="206"/>
        <v>-60</v>
      </c>
      <c r="X898" s="48">
        <f t="shared" si="207"/>
        <v>-1</v>
      </c>
      <c r="Y898" s="47" t="str">
        <f t="shared" si="208"/>
        <v>DEGROWTH</v>
      </c>
      <c r="Z898" s="138">
        <v>0</v>
      </c>
      <c r="AA898" s="133"/>
      <c r="AB898" s="133" t="s">
        <v>121</v>
      </c>
      <c r="AC898" s="133" t="s">
        <v>1245</v>
      </c>
      <c r="AD898" s="27">
        <f t="shared" si="195"/>
        <v>1</v>
      </c>
    </row>
    <row r="899" spans="1:30" s="139" customFormat="1" ht="13.8">
      <c r="A899" s="133" t="s">
        <v>1245</v>
      </c>
      <c r="B899" s="141" t="s">
        <v>50</v>
      </c>
      <c r="C899" s="135" t="s">
        <v>2516</v>
      </c>
      <c r="D899" s="135">
        <v>1000003565</v>
      </c>
      <c r="E899" s="140" t="s">
        <v>2517</v>
      </c>
      <c r="F899" s="137">
        <v>45078</v>
      </c>
      <c r="G899" s="40" t="str">
        <f t="shared" si="196"/>
        <v>Targeted Dealer</v>
      </c>
      <c r="H899" s="40"/>
      <c r="I899" s="41">
        <v>30</v>
      </c>
      <c r="J899" s="41">
        <f t="shared" si="197"/>
        <v>28</v>
      </c>
      <c r="K899" s="43">
        <v>16</v>
      </c>
      <c r="L899" s="43">
        <f t="shared" si="198"/>
        <v>14</v>
      </c>
      <c r="M899" s="43">
        <f t="shared" si="199"/>
        <v>57.142857142857139</v>
      </c>
      <c r="N899" s="42">
        <v>48</v>
      </c>
      <c r="O899" s="45" t="str">
        <f t="shared" si="200"/>
        <v>Mar</v>
      </c>
      <c r="P899" s="42">
        <f t="shared" si="201"/>
        <v>48</v>
      </c>
      <c r="Q899" s="44">
        <f t="shared" si="202"/>
        <v>-32</v>
      </c>
      <c r="R899" s="45">
        <f t="shared" si="203"/>
        <v>-0.66666666666666674</v>
      </c>
      <c r="S899" s="44" t="str">
        <f t="shared" si="204"/>
        <v>DEGROWTH</v>
      </c>
      <c r="T899" s="43">
        <v>48</v>
      </c>
      <c r="U899" s="46" t="str">
        <f t="shared" si="205"/>
        <v>Apr</v>
      </c>
      <c r="V899" s="42">
        <v>48</v>
      </c>
      <c r="W899" s="47">
        <f t="shared" si="206"/>
        <v>-32</v>
      </c>
      <c r="X899" s="48">
        <f t="shared" si="207"/>
        <v>-0.66666666666666674</v>
      </c>
      <c r="Y899" s="47" t="str">
        <f t="shared" si="208"/>
        <v>DEGROWTH</v>
      </c>
      <c r="Z899" s="138">
        <v>0</v>
      </c>
      <c r="AA899" s="133"/>
      <c r="AB899" s="133" t="s">
        <v>121</v>
      </c>
      <c r="AC899" s="133" t="s">
        <v>1245</v>
      </c>
      <c r="AD899" s="27">
        <f t="shared" si="195"/>
        <v>0</v>
      </c>
    </row>
    <row r="900" spans="1:30" s="139" customFormat="1" ht="13.8">
      <c r="A900" s="133" t="s">
        <v>1245</v>
      </c>
      <c r="B900" s="141" t="s">
        <v>50</v>
      </c>
      <c r="C900" s="135" t="s">
        <v>2520</v>
      </c>
      <c r="D900" s="135">
        <v>1000003716</v>
      </c>
      <c r="E900" s="140" t="s">
        <v>2521</v>
      </c>
      <c r="F900" s="137">
        <v>45181</v>
      </c>
      <c r="G900" s="40" t="str">
        <f t="shared" si="196"/>
        <v>Targeted Dealer</v>
      </c>
      <c r="H900" s="40"/>
      <c r="I900" s="41">
        <v>125</v>
      </c>
      <c r="J900" s="41">
        <f t="shared" si="197"/>
        <v>116.66666666666667</v>
      </c>
      <c r="K900" s="43">
        <v>90</v>
      </c>
      <c r="L900" s="43">
        <f t="shared" si="198"/>
        <v>35</v>
      </c>
      <c r="M900" s="43">
        <f t="shared" si="199"/>
        <v>77.142857142857139</v>
      </c>
      <c r="N900" s="42">
        <v>120</v>
      </c>
      <c r="O900" s="45" t="str">
        <f t="shared" si="200"/>
        <v>Mar</v>
      </c>
      <c r="P900" s="42">
        <f t="shared" si="201"/>
        <v>120</v>
      </c>
      <c r="Q900" s="44">
        <f t="shared" si="202"/>
        <v>-30</v>
      </c>
      <c r="R900" s="45">
        <f t="shared" si="203"/>
        <v>-0.25</v>
      </c>
      <c r="S900" s="44" t="str">
        <f t="shared" si="204"/>
        <v>DEGROWTH</v>
      </c>
      <c r="T900" s="43">
        <v>110</v>
      </c>
      <c r="U900" s="46" t="str">
        <f t="shared" si="205"/>
        <v>Apr</v>
      </c>
      <c r="V900" s="42">
        <v>110</v>
      </c>
      <c r="W900" s="47">
        <f t="shared" si="206"/>
        <v>-20</v>
      </c>
      <c r="X900" s="48">
        <f t="shared" si="207"/>
        <v>-0.18181818181818177</v>
      </c>
      <c r="Y900" s="47" t="str">
        <f t="shared" si="208"/>
        <v>DEGROWTH</v>
      </c>
      <c r="Z900" s="138">
        <v>0</v>
      </c>
      <c r="AA900" s="133"/>
      <c r="AB900" s="133" t="s">
        <v>121</v>
      </c>
      <c r="AC900" s="133" t="s">
        <v>1245</v>
      </c>
      <c r="AD900" s="27">
        <f t="shared" ref="AD900:AD963" si="209">IF(K900=0,1,0)</f>
        <v>0</v>
      </c>
    </row>
    <row r="901" spans="1:30" s="139" customFormat="1" ht="13.8">
      <c r="A901" s="138" t="s">
        <v>1245</v>
      </c>
      <c r="B901" s="144" t="s">
        <v>50</v>
      </c>
      <c r="C901" s="144" t="s">
        <v>2524</v>
      </c>
      <c r="D901" s="144">
        <v>1000004025</v>
      </c>
      <c r="E901" s="144" t="s">
        <v>2525</v>
      </c>
      <c r="F901" s="137">
        <v>45473</v>
      </c>
      <c r="G901" s="40" t="str">
        <f t="shared" si="196"/>
        <v>Targeted Dealer</v>
      </c>
      <c r="H901" s="40"/>
      <c r="I901" s="41">
        <v>145</v>
      </c>
      <c r="J901" s="41">
        <f t="shared" si="197"/>
        <v>135.33333333333331</v>
      </c>
      <c r="K901" s="43">
        <v>70</v>
      </c>
      <c r="L901" s="43">
        <f t="shared" si="198"/>
        <v>75</v>
      </c>
      <c r="M901" s="43">
        <f t="shared" si="199"/>
        <v>51.724137931034491</v>
      </c>
      <c r="N901" s="42">
        <v>85</v>
      </c>
      <c r="O901" s="45" t="str">
        <f t="shared" si="200"/>
        <v>Mar</v>
      </c>
      <c r="P901" s="42">
        <f t="shared" si="201"/>
        <v>85</v>
      </c>
      <c r="Q901" s="44">
        <f t="shared" si="202"/>
        <v>-15</v>
      </c>
      <c r="R901" s="45">
        <f t="shared" si="203"/>
        <v>-0.17647058823529416</v>
      </c>
      <c r="S901" s="44" t="str">
        <f t="shared" si="204"/>
        <v>DEGROWTH</v>
      </c>
      <c r="T901" s="43">
        <v>190</v>
      </c>
      <c r="U901" s="46" t="str">
        <f t="shared" si="205"/>
        <v>Apr</v>
      </c>
      <c r="V901" s="42">
        <v>190</v>
      </c>
      <c r="W901" s="47">
        <f t="shared" si="206"/>
        <v>-120</v>
      </c>
      <c r="X901" s="48">
        <f t="shared" si="207"/>
        <v>-0.63157894736842102</v>
      </c>
      <c r="Y901" s="47" t="str">
        <f t="shared" si="208"/>
        <v>DEGROWTH</v>
      </c>
      <c r="Z901" s="138">
        <v>0</v>
      </c>
      <c r="AA901" s="133"/>
      <c r="AB901" s="133" t="s">
        <v>121</v>
      </c>
      <c r="AC901" s="138" t="s">
        <v>1245</v>
      </c>
      <c r="AD901" s="27">
        <f t="shared" si="209"/>
        <v>0</v>
      </c>
    </row>
    <row r="902" spans="1:30" s="139" customFormat="1" ht="13.8">
      <c r="A902" s="138" t="s">
        <v>1245</v>
      </c>
      <c r="B902" s="144" t="s">
        <v>50</v>
      </c>
      <c r="C902" s="144" t="s">
        <v>2526</v>
      </c>
      <c r="D902" s="144">
        <v>1000004072</v>
      </c>
      <c r="E902" s="144" t="s">
        <v>2527</v>
      </c>
      <c r="F902" s="137">
        <v>45504</v>
      </c>
      <c r="G902" s="40" t="str">
        <f t="shared" si="196"/>
        <v>-</v>
      </c>
      <c r="H902" s="40"/>
      <c r="I902" s="41">
        <v>0</v>
      </c>
      <c r="J902" s="41">
        <f t="shared" si="197"/>
        <v>0</v>
      </c>
      <c r="K902" s="43">
        <v>35</v>
      </c>
      <c r="L902" s="43">
        <f t="shared" si="198"/>
        <v>-35</v>
      </c>
      <c r="M902" s="43" t="str">
        <f t="shared" si="199"/>
        <v>-</v>
      </c>
      <c r="N902" s="42">
        <v>0</v>
      </c>
      <c r="O902" s="45" t="str">
        <f t="shared" si="200"/>
        <v>Mar</v>
      </c>
      <c r="P902" s="42">
        <f t="shared" si="201"/>
        <v>0</v>
      </c>
      <c r="Q902" s="44">
        <f t="shared" si="202"/>
        <v>35</v>
      </c>
      <c r="R902" s="45" t="str">
        <f t="shared" si="203"/>
        <v xml:space="preserve"> </v>
      </c>
      <c r="S902" s="44" t="b">
        <f t="shared" si="204"/>
        <v>0</v>
      </c>
      <c r="T902" s="43">
        <v>0</v>
      </c>
      <c r="U902" s="46" t="str">
        <f t="shared" si="205"/>
        <v>Apr</v>
      </c>
      <c r="V902" s="42">
        <v>0</v>
      </c>
      <c r="W902" s="47">
        <f t="shared" si="206"/>
        <v>35</v>
      </c>
      <c r="X902" s="48">
        <f t="shared" si="207"/>
        <v>0</v>
      </c>
      <c r="Y902" s="47" t="b">
        <f t="shared" si="208"/>
        <v>0</v>
      </c>
      <c r="Z902" s="138">
        <v>0</v>
      </c>
      <c r="AA902" s="133"/>
      <c r="AB902" s="133" t="s">
        <v>121</v>
      </c>
      <c r="AC902" s="138" t="s">
        <v>1245</v>
      </c>
      <c r="AD902" s="27">
        <f t="shared" si="209"/>
        <v>0</v>
      </c>
    </row>
    <row r="903" spans="1:30" s="139" customFormat="1" ht="13.8">
      <c r="A903" s="133" t="s">
        <v>1245</v>
      </c>
      <c r="B903" s="141" t="s">
        <v>52</v>
      </c>
      <c r="C903" s="135" t="s">
        <v>2528</v>
      </c>
      <c r="D903" s="135">
        <v>1000000784</v>
      </c>
      <c r="E903" s="136" t="s">
        <v>2529</v>
      </c>
      <c r="F903" s="137">
        <v>40830</v>
      </c>
      <c r="G903" s="40" t="str">
        <f t="shared" si="196"/>
        <v>Targeted Dealer</v>
      </c>
      <c r="H903" s="40"/>
      <c r="I903" s="41">
        <v>30</v>
      </c>
      <c r="J903" s="41">
        <f t="shared" si="197"/>
        <v>28</v>
      </c>
      <c r="K903" s="43">
        <v>0</v>
      </c>
      <c r="L903" s="43">
        <f t="shared" si="198"/>
        <v>30</v>
      </c>
      <c r="M903" s="43">
        <f t="shared" si="199"/>
        <v>0</v>
      </c>
      <c r="N903" s="42">
        <v>0</v>
      </c>
      <c r="O903" s="45" t="str">
        <f t="shared" si="200"/>
        <v>Mar</v>
      </c>
      <c r="P903" s="42">
        <f t="shared" si="201"/>
        <v>0</v>
      </c>
      <c r="Q903" s="44">
        <f t="shared" si="202"/>
        <v>0</v>
      </c>
      <c r="R903" s="45" t="str">
        <f t="shared" si="203"/>
        <v xml:space="preserve"> </v>
      </c>
      <c r="S903" s="44" t="b">
        <f t="shared" si="204"/>
        <v>0</v>
      </c>
      <c r="T903" s="43">
        <v>50</v>
      </c>
      <c r="U903" s="46" t="str">
        <f t="shared" si="205"/>
        <v>Apr</v>
      </c>
      <c r="V903" s="42">
        <v>50</v>
      </c>
      <c r="W903" s="47">
        <f t="shared" si="206"/>
        <v>-50</v>
      </c>
      <c r="X903" s="48">
        <f t="shared" si="207"/>
        <v>-1</v>
      </c>
      <c r="Y903" s="47" t="str">
        <f t="shared" si="208"/>
        <v>DEGROWTH</v>
      </c>
      <c r="Z903" s="138">
        <v>0</v>
      </c>
      <c r="AA903" s="133"/>
      <c r="AB903" s="133" t="s">
        <v>121</v>
      </c>
      <c r="AC903" s="133" t="s">
        <v>1245</v>
      </c>
      <c r="AD903" s="27">
        <f t="shared" si="209"/>
        <v>1</v>
      </c>
    </row>
    <row r="904" spans="1:30" s="139" customFormat="1" ht="13.8">
      <c r="A904" s="133" t="s">
        <v>1245</v>
      </c>
      <c r="B904" s="141" t="s">
        <v>52</v>
      </c>
      <c r="C904" s="135" t="s">
        <v>2530</v>
      </c>
      <c r="D904" s="135">
        <v>1000000786</v>
      </c>
      <c r="E904" s="136" t="s">
        <v>2531</v>
      </c>
      <c r="F904" s="137">
        <v>41233</v>
      </c>
      <c r="G904" s="40" t="str">
        <f t="shared" si="196"/>
        <v>Targeted Dealer</v>
      </c>
      <c r="H904" s="40"/>
      <c r="I904" s="41">
        <v>15</v>
      </c>
      <c r="J904" s="41">
        <f t="shared" si="197"/>
        <v>14</v>
      </c>
      <c r="K904" s="43">
        <v>20</v>
      </c>
      <c r="L904" s="43">
        <f t="shared" si="198"/>
        <v>-5</v>
      </c>
      <c r="M904" s="43">
        <f t="shared" si="199"/>
        <v>142.85714285714283</v>
      </c>
      <c r="N904" s="42">
        <v>20</v>
      </c>
      <c r="O904" s="45" t="str">
        <f t="shared" si="200"/>
        <v>Mar</v>
      </c>
      <c r="P904" s="42">
        <f t="shared" si="201"/>
        <v>20</v>
      </c>
      <c r="Q904" s="44">
        <f t="shared" si="202"/>
        <v>0</v>
      </c>
      <c r="R904" s="45">
        <f t="shared" si="203"/>
        <v>0</v>
      </c>
      <c r="S904" s="44" t="str">
        <f t="shared" si="204"/>
        <v>GROWTH</v>
      </c>
      <c r="T904" s="43">
        <v>23</v>
      </c>
      <c r="U904" s="46" t="str">
        <f t="shared" si="205"/>
        <v>Apr</v>
      </c>
      <c r="V904" s="42">
        <v>23</v>
      </c>
      <c r="W904" s="47">
        <f t="shared" si="206"/>
        <v>-3</v>
      </c>
      <c r="X904" s="48">
        <f t="shared" si="207"/>
        <v>-0.13043478260869568</v>
      </c>
      <c r="Y904" s="47" t="str">
        <f t="shared" si="208"/>
        <v>DEGROWTH</v>
      </c>
      <c r="Z904" s="138">
        <v>0</v>
      </c>
      <c r="AA904" s="133"/>
      <c r="AB904" s="133" t="s">
        <v>121</v>
      </c>
      <c r="AC904" s="133" t="s">
        <v>1245</v>
      </c>
      <c r="AD904" s="27">
        <f t="shared" si="209"/>
        <v>0</v>
      </c>
    </row>
    <row r="905" spans="1:30" s="139" customFormat="1" ht="13.8">
      <c r="A905" s="133" t="s">
        <v>1245</v>
      </c>
      <c r="B905" s="141" t="s">
        <v>52</v>
      </c>
      <c r="C905" s="135" t="s">
        <v>2532</v>
      </c>
      <c r="D905" s="135">
        <v>1000000788</v>
      </c>
      <c r="E905" s="136" t="s">
        <v>2533</v>
      </c>
      <c r="F905" s="137">
        <v>41323</v>
      </c>
      <c r="G905" s="40" t="str">
        <f t="shared" si="196"/>
        <v>Targeted Dealer</v>
      </c>
      <c r="H905" s="40"/>
      <c r="I905" s="41">
        <v>35</v>
      </c>
      <c r="J905" s="41">
        <f t="shared" si="197"/>
        <v>32.666666666666671</v>
      </c>
      <c r="K905" s="43">
        <v>25</v>
      </c>
      <c r="L905" s="43">
        <f t="shared" si="198"/>
        <v>10</v>
      </c>
      <c r="M905" s="43">
        <f t="shared" si="199"/>
        <v>76.530612244897952</v>
      </c>
      <c r="N905" s="42">
        <v>35</v>
      </c>
      <c r="O905" s="45" t="str">
        <f t="shared" si="200"/>
        <v>Mar</v>
      </c>
      <c r="P905" s="42">
        <f t="shared" si="201"/>
        <v>35</v>
      </c>
      <c r="Q905" s="44">
        <f t="shared" si="202"/>
        <v>-10</v>
      </c>
      <c r="R905" s="45">
        <f t="shared" si="203"/>
        <v>-0.2857142857142857</v>
      </c>
      <c r="S905" s="44" t="str">
        <f t="shared" si="204"/>
        <v>DEGROWTH</v>
      </c>
      <c r="T905" s="43">
        <v>35</v>
      </c>
      <c r="U905" s="46" t="str">
        <f t="shared" si="205"/>
        <v>Apr</v>
      </c>
      <c r="V905" s="42">
        <v>35</v>
      </c>
      <c r="W905" s="47">
        <f t="shared" si="206"/>
        <v>-10</v>
      </c>
      <c r="X905" s="48">
        <f t="shared" si="207"/>
        <v>-0.2857142857142857</v>
      </c>
      <c r="Y905" s="47" t="str">
        <f t="shared" si="208"/>
        <v>DEGROWTH</v>
      </c>
      <c r="Z905" s="138">
        <v>0</v>
      </c>
      <c r="AA905" s="133"/>
      <c r="AB905" s="133" t="s">
        <v>121</v>
      </c>
      <c r="AC905" s="133" t="s">
        <v>1245</v>
      </c>
      <c r="AD905" s="27">
        <f t="shared" si="209"/>
        <v>0</v>
      </c>
    </row>
    <row r="906" spans="1:30" s="139" customFormat="1" ht="13.8">
      <c r="A906" s="133" t="s">
        <v>1245</v>
      </c>
      <c r="B906" s="141" t="s">
        <v>52</v>
      </c>
      <c r="C906" s="135" t="s">
        <v>2534</v>
      </c>
      <c r="D906" s="135">
        <v>1000000780</v>
      </c>
      <c r="E906" s="136" t="s">
        <v>2535</v>
      </c>
      <c r="F906" s="137">
        <v>42017</v>
      </c>
      <c r="G906" s="40" t="str">
        <f t="shared" si="196"/>
        <v>-</v>
      </c>
      <c r="H906" s="40"/>
      <c r="I906" s="41">
        <v>0</v>
      </c>
      <c r="J906" s="41">
        <f t="shared" si="197"/>
        <v>0</v>
      </c>
      <c r="K906" s="43">
        <v>25</v>
      </c>
      <c r="L906" s="43">
        <f t="shared" si="198"/>
        <v>-25</v>
      </c>
      <c r="M906" s="43" t="str">
        <f t="shared" si="199"/>
        <v>-</v>
      </c>
      <c r="N906" s="42">
        <v>0</v>
      </c>
      <c r="O906" s="45" t="str">
        <f t="shared" si="200"/>
        <v>Mar</v>
      </c>
      <c r="P906" s="42">
        <f t="shared" si="201"/>
        <v>0</v>
      </c>
      <c r="Q906" s="44">
        <f t="shared" si="202"/>
        <v>25</v>
      </c>
      <c r="R906" s="45" t="str">
        <f t="shared" si="203"/>
        <v xml:space="preserve"> </v>
      </c>
      <c r="S906" s="44" t="b">
        <f t="shared" si="204"/>
        <v>0</v>
      </c>
      <c r="T906" s="43">
        <v>70</v>
      </c>
      <c r="U906" s="46" t="str">
        <f t="shared" si="205"/>
        <v>Apr</v>
      </c>
      <c r="V906" s="42">
        <v>70</v>
      </c>
      <c r="W906" s="47">
        <f t="shared" si="206"/>
        <v>-45</v>
      </c>
      <c r="X906" s="48">
        <f t="shared" si="207"/>
        <v>-0.64285714285714279</v>
      </c>
      <c r="Y906" s="47" t="str">
        <f t="shared" si="208"/>
        <v>DEGROWTH</v>
      </c>
      <c r="Z906" s="138">
        <v>0</v>
      </c>
      <c r="AA906" s="133"/>
      <c r="AB906" s="133" t="s">
        <v>121</v>
      </c>
      <c r="AC906" s="133" t="s">
        <v>1245</v>
      </c>
      <c r="AD906" s="27">
        <f t="shared" si="209"/>
        <v>0</v>
      </c>
    </row>
    <row r="907" spans="1:30" s="139" customFormat="1" ht="13.8">
      <c r="A907" s="133" t="s">
        <v>1245</v>
      </c>
      <c r="B907" s="141" t="s">
        <v>52</v>
      </c>
      <c r="C907" s="135" t="s">
        <v>2536</v>
      </c>
      <c r="D907" s="135">
        <v>1000000782</v>
      </c>
      <c r="E907" s="136" t="s">
        <v>2537</v>
      </c>
      <c r="F907" s="137">
        <v>43054</v>
      </c>
      <c r="G907" s="40" t="str">
        <f t="shared" si="196"/>
        <v>Targeted Dealer</v>
      </c>
      <c r="H907" s="40"/>
      <c r="I907" s="41">
        <v>60</v>
      </c>
      <c r="J907" s="41">
        <f t="shared" si="197"/>
        <v>56</v>
      </c>
      <c r="K907" s="43">
        <v>50</v>
      </c>
      <c r="L907" s="43">
        <f t="shared" si="198"/>
        <v>10</v>
      </c>
      <c r="M907" s="43">
        <f t="shared" si="199"/>
        <v>89.285714285714278</v>
      </c>
      <c r="N907" s="42">
        <v>0</v>
      </c>
      <c r="O907" s="45" t="str">
        <f t="shared" si="200"/>
        <v>Mar</v>
      </c>
      <c r="P907" s="42">
        <f t="shared" si="201"/>
        <v>0</v>
      </c>
      <c r="Q907" s="44">
        <f t="shared" si="202"/>
        <v>50</v>
      </c>
      <c r="R907" s="45" t="str">
        <f t="shared" si="203"/>
        <v xml:space="preserve"> </v>
      </c>
      <c r="S907" s="44" t="b">
        <f t="shared" si="204"/>
        <v>0</v>
      </c>
      <c r="T907" s="43">
        <v>50</v>
      </c>
      <c r="U907" s="46" t="str">
        <f t="shared" si="205"/>
        <v>Apr</v>
      </c>
      <c r="V907" s="42">
        <v>50</v>
      </c>
      <c r="W907" s="47">
        <f t="shared" si="206"/>
        <v>0</v>
      </c>
      <c r="X907" s="48">
        <f t="shared" si="207"/>
        <v>0</v>
      </c>
      <c r="Y907" s="47" t="str">
        <f t="shared" si="208"/>
        <v>GROWTH</v>
      </c>
      <c r="Z907" s="138">
        <v>0</v>
      </c>
      <c r="AA907" s="133"/>
      <c r="AB907" s="133" t="s">
        <v>121</v>
      </c>
      <c r="AC907" s="133" t="s">
        <v>1245</v>
      </c>
      <c r="AD907" s="27">
        <f t="shared" si="209"/>
        <v>0</v>
      </c>
    </row>
    <row r="908" spans="1:30" s="139" customFormat="1" ht="13.8">
      <c r="A908" s="133" t="s">
        <v>1245</v>
      </c>
      <c r="B908" s="141" t="s">
        <v>52</v>
      </c>
      <c r="C908" s="135" t="s">
        <v>2538</v>
      </c>
      <c r="D908" s="135">
        <v>1000000781</v>
      </c>
      <c r="E908" s="136" t="s">
        <v>2539</v>
      </c>
      <c r="F908" s="137">
        <v>43063</v>
      </c>
      <c r="G908" s="40" t="str">
        <f t="shared" si="196"/>
        <v>Targeted Dealer</v>
      </c>
      <c r="H908" s="40"/>
      <c r="I908" s="41">
        <v>180</v>
      </c>
      <c r="J908" s="41">
        <f t="shared" si="197"/>
        <v>168</v>
      </c>
      <c r="K908" s="43">
        <v>55</v>
      </c>
      <c r="L908" s="43">
        <f t="shared" si="198"/>
        <v>125</v>
      </c>
      <c r="M908" s="43">
        <f t="shared" si="199"/>
        <v>32.738095238095241</v>
      </c>
      <c r="N908" s="42">
        <v>25</v>
      </c>
      <c r="O908" s="45" t="str">
        <f t="shared" si="200"/>
        <v>Mar</v>
      </c>
      <c r="P908" s="42">
        <f t="shared" si="201"/>
        <v>25</v>
      </c>
      <c r="Q908" s="44">
        <f t="shared" si="202"/>
        <v>30</v>
      </c>
      <c r="R908" s="45">
        <f t="shared" si="203"/>
        <v>1.2000000000000002</v>
      </c>
      <c r="S908" s="44" t="str">
        <f t="shared" si="204"/>
        <v>GROWTH</v>
      </c>
      <c r="T908" s="43">
        <v>115</v>
      </c>
      <c r="U908" s="46" t="str">
        <f t="shared" si="205"/>
        <v>Apr</v>
      </c>
      <c r="V908" s="42">
        <v>115</v>
      </c>
      <c r="W908" s="47">
        <f t="shared" si="206"/>
        <v>-60</v>
      </c>
      <c r="X908" s="48">
        <f t="shared" si="207"/>
        <v>-0.52173913043478259</v>
      </c>
      <c r="Y908" s="47" t="str">
        <f t="shared" si="208"/>
        <v>DEGROWTH</v>
      </c>
      <c r="Z908" s="138">
        <v>0</v>
      </c>
      <c r="AA908" s="133"/>
      <c r="AB908" s="133" t="s">
        <v>121</v>
      </c>
      <c r="AC908" s="133" t="s">
        <v>1245</v>
      </c>
      <c r="AD908" s="27">
        <f t="shared" si="209"/>
        <v>0</v>
      </c>
    </row>
    <row r="909" spans="1:30" s="139" customFormat="1" ht="13.8">
      <c r="A909" s="133" t="s">
        <v>1245</v>
      </c>
      <c r="B909" s="141" t="s">
        <v>52</v>
      </c>
      <c r="C909" s="135" t="s">
        <v>2540</v>
      </c>
      <c r="D909" s="135">
        <v>1000001095</v>
      </c>
      <c r="E909" s="136" t="s">
        <v>2541</v>
      </c>
      <c r="F909" s="137">
        <v>43777</v>
      </c>
      <c r="G909" s="40" t="str">
        <f t="shared" si="196"/>
        <v>Targeted Dealer</v>
      </c>
      <c r="H909" s="40"/>
      <c r="I909" s="41">
        <v>95</v>
      </c>
      <c r="J909" s="41">
        <f t="shared" si="197"/>
        <v>88.666666666666657</v>
      </c>
      <c r="K909" s="43">
        <v>0</v>
      </c>
      <c r="L909" s="43">
        <f t="shared" si="198"/>
        <v>95</v>
      </c>
      <c r="M909" s="43">
        <f t="shared" si="199"/>
        <v>0</v>
      </c>
      <c r="N909" s="42">
        <v>50</v>
      </c>
      <c r="O909" s="45" t="str">
        <f t="shared" si="200"/>
        <v>Mar</v>
      </c>
      <c r="P909" s="42">
        <f t="shared" si="201"/>
        <v>50</v>
      </c>
      <c r="Q909" s="44">
        <f t="shared" si="202"/>
        <v>-50</v>
      </c>
      <c r="R909" s="45">
        <f t="shared" si="203"/>
        <v>-1</v>
      </c>
      <c r="S909" s="44" t="str">
        <f t="shared" si="204"/>
        <v>DEGROWTH</v>
      </c>
      <c r="T909" s="43">
        <v>115</v>
      </c>
      <c r="U909" s="46" t="str">
        <f t="shared" si="205"/>
        <v>Apr</v>
      </c>
      <c r="V909" s="42">
        <v>115</v>
      </c>
      <c r="W909" s="47">
        <f t="shared" si="206"/>
        <v>-115</v>
      </c>
      <c r="X909" s="48">
        <f t="shared" si="207"/>
        <v>-1</v>
      </c>
      <c r="Y909" s="47" t="str">
        <f t="shared" si="208"/>
        <v>DEGROWTH</v>
      </c>
      <c r="Z909" s="138">
        <v>0</v>
      </c>
      <c r="AA909" s="133"/>
      <c r="AB909" s="133" t="s">
        <v>121</v>
      </c>
      <c r="AC909" s="133" t="s">
        <v>1245</v>
      </c>
      <c r="AD909" s="27">
        <f t="shared" si="209"/>
        <v>1</v>
      </c>
    </row>
    <row r="910" spans="1:30" s="139" customFormat="1" ht="13.8">
      <c r="A910" s="133" t="s">
        <v>1245</v>
      </c>
      <c r="B910" s="141" t="s">
        <v>52</v>
      </c>
      <c r="C910" s="135" t="s">
        <v>2544</v>
      </c>
      <c r="D910" s="135">
        <v>1000001093</v>
      </c>
      <c r="E910" s="136" t="s">
        <v>2545</v>
      </c>
      <c r="F910" s="137">
        <v>44084</v>
      </c>
      <c r="G910" s="40" t="str">
        <f t="shared" si="196"/>
        <v>Targeted Dealer</v>
      </c>
      <c r="H910" s="40"/>
      <c r="I910" s="41">
        <v>185</v>
      </c>
      <c r="J910" s="41">
        <f t="shared" si="197"/>
        <v>172.66666666666669</v>
      </c>
      <c r="K910" s="43">
        <v>165</v>
      </c>
      <c r="L910" s="43">
        <f t="shared" si="198"/>
        <v>20</v>
      </c>
      <c r="M910" s="43">
        <f t="shared" si="199"/>
        <v>95.559845559845556</v>
      </c>
      <c r="N910" s="42">
        <v>50</v>
      </c>
      <c r="O910" s="45" t="str">
        <f t="shared" si="200"/>
        <v>Mar</v>
      </c>
      <c r="P910" s="42">
        <f t="shared" si="201"/>
        <v>50</v>
      </c>
      <c r="Q910" s="44">
        <f t="shared" si="202"/>
        <v>115</v>
      </c>
      <c r="R910" s="45">
        <f t="shared" si="203"/>
        <v>2.2999999999999998</v>
      </c>
      <c r="S910" s="44" t="str">
        <f t="shared" si="204"/>
        <v>GROWTH</v>
      </c>
      <c r="T910" s="43">
        <v>130</v>
      </c>
      <c r="U910" s="46" t="str">
        <f t="shared" si="205"/>
        <v>Apr</v>
      </c>
      <c r="V910" s="42">
        <v>130</v>
      </c>
      <c r="W910" s="47">
        <f t="shared" si="206"/>
        <v>35</v>
      </c>
      <c r="X910" s="48">
        <f t="shared" si="207"/>
        <v>0.26923076923076916</v>
      </c>
      <c r="Y910" s="47" t="str">
        <f t="shared" si="208"/>
        <v>GROWTH</v>
      </c>
      <c r="Z910" s="138">
        <v>0</v>
      </c>
      <c r="AA910" s="133"/>
      <c r="AB910" s="133" t="s">
        <v>121</v>
      </c>
      <c r="AC910" s="133" t="s">
        <v>1245</v>
      </c>
      <c r="AD910" s="27">
        <f t="shared" si="209"/>
        <v>0</v>
      </c>
    </row>
    <row r="911" spans="1:30" s="139" customFormat="1" ht="13.8">
      <c r="A911" s="133" t="s">
        <v>1245</v>
      </c>
      <c r="B911" s="141" t="s">
        <v>52</v>
      </c>
      <c r="C911" s="135" t="s">
        <v>2548</v>
      </c>
      <c r="D911" s="135">
        <v>1000003061</v>
      </c>
      <c r="E911" s="140" t="s">
        <v>2549</v>
      </c>
      <c r="F911" s="137">
        <v>44865</v>
      </c>
      <c r="G911" s="40" t="str">
        <f t="shared" si="196"/>
        <v>Targeted Dealer</v>
      </c>
      <c r="H911" s="40"/>
      <c r="I911" s="41">
        <v>180</v>
      </c>
      <c r="J911" s="41">
        <f t="shared" si="197"/>
        <v>168</v>
      </c>
      <c r="K911" s="43">
        <v>150</v>
      </c>
      <c r="L911" s="43">
        <f t="shared" si="198"/>
        <v>30</v>
      </c>
      <c r="M911" s="43">
        <f t="shared" si="199"/>
        <v>89.285714285714292</v>
      </c>
      <c r="N911" s="42">
        <v>135</v>
      </c>
      <c r="O911" s="45" t="str">
        <f t="shared" si="200"/>
        <v>Mar</v>
      </c>
      <c r="P911" s="42">
        <f t="shared" si="201"/>
        <v>135</v>
      </c>
      <c r="Q911" s="44">
        <f t="shared" si="202"/>
        <v>15</v>
      </c>
      <c r="R911" s="45">
        <f t="shared" si="203"/>
        <v>0.11111111111111116</v>
      </c>
      <c r="S911" s="44" t="str">
        <f t="shared" si="204"/>
        <v>GROWTH</v>
      </c>
      <c r="T911" s="43">
        <v>170</v>
      </c>
      <c r="U911" s="46" t="str">
        <f t="shared" si="205"/>
        <v>Apr</v>
      </c>
      <c r="V911" s="42">
        <v>170</v>
      </c>
      <c r="W911" s="47">
        <f t="shared" si="206"/>
        <v>-20</v>
      </c>
      <c r="X911" s="48">
        <f t="shared" si="207"/>
        <v>-0.11764705882352944</v>
      </c>
      <c r="Y911" s="47" t="str">
        <f t="shared" si="208"/>
        <v>DEGROWTH</v>
      </c>
      <c r="Z911" s="138">
        <v>0</v>
      </c>
      <c r="AA911" s="133"/>
      <c r="AB911" s="133" t="s">
        <v>121</v>
      </c>
      <c r="AC911" s="133" t="s">
        <v>1245</v>
      </c>
      <c r="AD911" s="27">
        <f t="shared" si="209"/>
        <v>0</v>
      </c>
    </row>
    <row r="912" spans="1:30" s="139" customFormat="1" ht="13.8">
      <c r="A912" s="133" t="s">
        <v>1245</v>
      </c>
      <c r="B912" s="141" t="s">
        <v>52</v>
      </c>
      <c r="C912" s="135" t="s">
        <v>2550</v>
      </c>
      <c r="D912" s="135">
        <v>1000003306</v>
      </c>
      <c r="E912" s="140" t="s">
        <v>708</v>
      </c>
      <c r="F912" s="137">
        <v>44957</v>
      </c>
      <c r="G912" s="40" t="str">
        <f t="shared" si="196"/>
        <v>Targeted Dealer</v>
      </c>
      <c r="H912" s="40"/>
      <c r="I912" s="41">
        <v>35</v>
      </c>
      <c r="J912" s="41">
        <f t="shared" si="197"/>
        <v>32.666666666666671</v>
      </c>
      <c r="K912" s="43">
        <v>50</v>
      </c>
      <c r="L912" s="43">
        <f t="shared" si="198"/>
        <v>-15</v>
      </c>
      <c r="M912" s="43">
        <f t="shared" si="199"/>
        <v>153.0612244897959</v>
      </c>
      <c r="N912" s="42">
        <v>0</v>
      </c>
      <c r="O912" s="45" t="str">
        <f t="shared" si="200"/>
        <v>Mar</v>
      </c>
      <c r="P912" s="42">
        <f t="shared" si="201"/>
        <v>0</v>
      </c>
      <c r="Q912" s="44">
        <f t="shared" si="202"/>
        <v>50</v>
      </c>
      <c r="R912" s="45" t="str">
        <f t="shared" si="203"/>
        <v xml:space="preserve"> </v>
      </c>
      <c r="S912" s="44" t="b">
        <f t="shared" si="204"/>
        <v>0</v>
      </c>
      <c r="T912" s="43">
        <v>25</v>
      </c>
      <c r="U912" s="46" t="str">
        <f t="shared" si="205"/>
        <v>Apr</v>
      </c>
      <c r="V912" s="42">
        <v>25</v>
      </c>
      <c r="W912" s="47">
        <f t="shared" si="206"/>
        <v>25</v>
      </c>
      <c r="X912" s="48">
        <f t="shared" si="207"/>
        <v>1</v>
      </c>
      <c r="Y912" s="47" t="str">
        <f t="shared" si="208"/>
        <v>GROWTH</v>
      </c>
      <c r="Z912" s="138">
        <v>0</v>
      </c>
      <c r="AA912" s="133"/>
      <c r="AB912" s="133" t="s">
        <v>121</v>
      </c>
      <c r="AC912" s="133" t="s">
        <v>1245</v>
      </c>
      <c r="AD912" s="27">
        <f t="shared" si="209"/>
        <v>0</v>
      </c>
    </row>
    <row r="913" spans="1:30" s="139" customFormat="1" ht="13.8">
      <c r="A913" s="133" t="s">
        <v>1245</v>
      </c>
      <c r="B913" s="141" t="s">
        <v>52</v>
      </c>
      <c r="C913" s="135" t="s">
        <v>2551</v>
      </c>
      <c r="D913" s="135">
        <v>1000003396</v>
      </c>
      <c r="E913" s="140" t="s">
        <v>2552</v>
      </c>
      <c r="F913" s="137">
        <v>44985</v>
      </c>
      <c r="G913" s="40" t="str">
        <f t="shared" si="196"/>
        <v>Targeted Dealer</v>
      </c>
      <c r="H913" s="40"/>
      <c r="I913" s="41">
        <v>40</v>
      </c>
      <c r="J913" s="41">
        <f t="shared" si="197"/>
        <v>37.333333333333329</v>
      </c>
      <c r="K913" s="43">
        <v>60</v>
      </c>
      <c r="L913" s="43">
        <f t="shared" si="198"/>
        <v>-20</v>
      </c>
      <c r="M913" s="43">
        <f t="shared" si="199"/>
        <v>160.71428571428572</v>
      </c>
      <c r="N913" s="42">
        <v>70</v>
      </c>
      <c r="O913" s="45" t="str">
        <f t="shared" si="200"/>
        <v>Mar</v>
      </c>
      <c r="P913" s="42">
        <f t="shared" si="201"/>
        <v>70</v>
      </c>
      <c r="Q913" s="44">
        <f t="shared" si="202"/>
        <v>-10</v>
      </c>
      <c r="R913" s="45">
        <f t="shared" si="203"/>
        <v>-0.1428571428571429</v>
      </c>
      <c r="S913" s="44" t="str">
        <f t="shared" si="204"/>
        <v>DEGROWTH</v>
      </c>
      <c r="T913" s="43">
        <v>30</v>
      </c>
      <c r="U913" s="46" t="str">
        <f t="shared" si="205"/>
        <v>Apr</v>
      </c>
      <c r="V913" s="42">
        <v>30</v>
      </c>
      <c r="W913" s="47">
        <f t="shared" si="206"/>
        <v>30</v>
      </c>
      <c r="X913" s="48">
        <f t="shared" si="207"/>
        <v>1</v>
      </c>
      <c r="Y913" s="47" t="str">
        <f t="shared" si="208"/>
        <v>GROWTH</v>
      </c>
      <c r="Z913" s="138">
        <v>0</v>
      </c>
      <c r="AA913" s="133"/>
      <c r="AB913" s="133" t="s">
        <v>121</v>
      </c>
      <c r="AC913" s="133" t="s">
        <v>1245</v>
      </c>
      <c r="AD913" s="27">
        <f t="shared" si="209"/>
        <v>0</v>
      </c>
    </row>
    <row r="914" spans="1:30" s="139" customFormat="1" ht="13.8">
      <c r="A914" s="133" t="s">
        <v>1245</v>
      </c>
      <c r="B914" s="141" t="s">
        <v>52</v>
      </c>
      <c r="C914" s="135" t="s">
        <v>2553</v>
      </c>
      <c r="D914" s="135">
        <v>1000003613</v>
      </c>
      <c r="E914" s="140" t="s">
        <v>2554</v>
      </c>
      <c r="F914" s="137">
        <v>45106</v>
      </c>
      <c r="G914" s="40" t="str">
        <f t="shared" si="196"/>
        <v>-</v>
      </c>
      <c r="H914" s="40"/>
      <c r="I914" s="41">
        <v>0</v>
      </c>
      <c r="J914" s="41">
        <f t="shared" si="197"/>
        <v>0</v>
      </c>
      <c r="K914" s="43">
        <v>30</v>
      </c>
      <c r="L914" s="43">
        <f t="shared" si="198"/>
        <v>-30</v>
      </c>
      <c r="M914" s="43" t="str">
        <f t="shared" si="199"/>
        <v>-</v>
      </c>
      <c r="N914" s="42">
        <v>30</v>
      </c>
      <c r="O914" s="45" t="str">
        <f t="shared" si="200"/>
        <v>Mar</v>
      </c>
      <c r="P914" s="42">
        <f t="shared" si="201"/>
        <v>30</v>
      </c>
      <c r="Q914" s="44">
        <f t="shared" si="202"/>
        <v>0</v>
      </c>
      <c r="R914" s="45">
        <f t="shared" si="203"/>
        <v>0</v>
      </c>
      <c r="S914" s="44" t="str">
        <f t="shared" si="204"/>
        <v>GROWTH</v>
      </c>
      <c r="T914" s="43">
        <v>60</v>
      </c>
      <c r="U914" s="46" t="str">
        <f t="shared" si="205"/>
        <v>Apr</v>
      </c>
      <c r="V914" s="42">
        <v>60</v>
      </c>
      <c r="W914" s="47">
        <f t="shared" si="206"/>
        <v>-30</v>
      </c>
      <c r="X914" s="48">
        <f t="shared" si="207"/>
        <v>-0.5</v>
      </c>
      <c r="Y914" s="47" t="str">
        <f t="shared" si="208"/>
        <v>DEGROWTH</v>
      </c>
      <c r="Z914" s="138">
        <v>0</v>
      </c>
      <c r="AA914" s="133"/>
      <c r="AB914" s="133" t="s">
        <v>121</v>
      </c>
      <c r="AC914" s="133" t="s">
        <v>1245</v>
      </c>
      <c r="AD914" s="27">
        <f t="shared" si="209"/>
        <v>0</v>
      </c>
    </row>
    <row r="915" spans="1:30" s="139" customFormat="1" ht="13.8">
      <c r="A915" s="138" t="s">
        <v>1245</v>
      </c>
      <c r="B915" s="144" t="s">
        <v>52</v>
      </c>
      <c r="C915" s="144" t="s">
        <v>2559</v>
      </c>
      <c r="D915" s="144">
        <v>1000003868</v>
      </c>
      <c r="E915" s="144" t="s">
        <v>2560</v>
      </c>
      <c r="F915" s="137">
        <v>45345</v>
      </c>
      <c r="G915" s="40" t="str">
        <f t="shared" si="196"/>
        <v>Targeted Dealer</v>
      </c>
      <c r="H915" s="40"/>
      <c r="I915" s="41">
        <v>30</v>
      </c>
      <c r="J915" s="41">
        <f t="shared" si="197"/>
        <v>28</v>
      </c>
      <c r="K915" s="43">
        <v>0</v>
      </c>
      <c r="L915" s="43">
        <f t="shared" si="198"/>
        <v>30</v>
      </c>
      <c r="M915" s="43">
        <f t="shared" si="199"/>
        <v>0</v>
      </c>
      <c r="N915" s="42">
        <v>0</v>
      </c>
      <c r="O915" s="45" t="str">
        <f t="shared" si="200"/>
        <v>Mar</v>
      </c>
      <c r="P915" s="42">
        <f t="shared" si="201"/>
        <v>0</v>
      </c>
      <c r="Q915" s="44">
        <f t="shared" si="202"/>
        <v>0</v>
      </c>
      <c r="R915" s="45" t="str">
        <f t="shared" si="203"/>
        <v xml:space="preserve"> </v>
      </c>
      <c r="S915" s="44" t="b">
        <f t="shared" si="204"/>
        <v>0</v>
      </c>
      <c r="T915" s="43">
        <v>25</v>
      </c>
      <c r="U915" s="46" t="str">
        <f t="shared" si="205"/>
        <v>Apr</v>
      </c>
      <c r="V915" s="42">
        <v>25</v>
      </c>
      <c r="W915" s="47">
        <f t="shared" si="206"/>
        <v>-25</v>
      </c>
      <c r="X915" s="48">
        <f t="shared" si="207"/>
        <v>-1</v>
      </c>
      <c r="Y915" s="47" t="str">
        <f t="shared" si="208"/>
        <v>DEGROWTH</v>
      </c>
      <c r="Z915" s="138">
        <v>0</v>
      </c>
      <c r="AA915" s="133"/>
      <c r="AB915" s="133" t="s">
        <v>121</v>
      </c>
      <c r="AC915" s="138" t="s">
        <v>1245</v>
      </c>
      <c r="AD915" s="27">
        <f t="shared" si="209"/>
        <v>1</v>
      </c>
    </row>
    <row r="916" spans="1:30" s="139" customFormat="1" ht="13.8">
      <c r="A916" s="138" t="s">
        <v>1245</v>
      </c>
      <c r="B916" s="144" t="s">
        <v>52</v>
      </c>
      <c r="C916" s="144" t="s">
        <v>2561</v>
      </c>
      <c r="D916" s="144">
        <v>1000003952</v>
      </c>
      <c r="E916" s="144" t="s">
        <v>2562</v>
      </c>
      <c r="F916" s="137">
        <v>45427</v>
      </c>
      <c r="G916" s="40" t="str">
        <f t="shared" si="196"/>
        <v>Targeted Dealer</v>
      </c>
      <c r="H916" s="40"/>
      <c r="I916" s="41">
        <v>215</v>
      </c>
      <c r="J916" s="41">
        <f t="shared" si="197"/>
        <v>200.66666666666669</v>
      </c>
      <c r="K916" s="43">
        <v>215</v>
      </c>
      <c r="L916" s="43">
        <f t="shared" si="198"/>
        <v>0</v>
      </c>
      <c r="M916" s="43">
        <f t="shared" si="199"/>
        <v>107.14285714285714</v>
      </c>
      <c r="N916" s="42">
        <v>160</v>
      </c>
      <c r="O916" s="45" t="str">
        <f t="shared" si="200"/>
        <v>Mar</v>
      </c>
      <c r="P916" s="42">
        <f t="shared" si="201"/>
        <v>160</v>
      </c>
      <c r="Q916" s="44">
        <f t="shared" si="202"/>
        <v>55</v>
      </c>
      <c r="R916" s="45">
        <f t="shared" si="203"/>
        <v>0.34375</v>
      </c>
      <c r="S916" s="44" t="str">
        <f t="shared" si="204"/>
        <v>GROWTH</v>
      </c>
      <c r="T916" s="43">
        <v>140</v>
      </c>
      <c r="U916" s="46" t="str">
        <f t="shared" si="205"/>
        <v>Apr</v>
      </c>
      <c r="V916" s="42">
        <v>140</v>
      </c>
      <c r="W916" s="47">
        <f t="shared" si="206"/>
        <v>75</v>
      </c>
      <c r="X916" s="48">
        <f t="shared" si="207"/>
        <v>0.53571428571428581</v>
      </c>
      <c r="Y916" s="47" t="str">
        <f t="shared" si="208"/>
        <v>GROWTH</v>
      </c>
      <c r="Z916" s="138">
        <v>0</v>
      </c>
      <c r="AA916" s="133"/>
      <c r="AB916" s="133" t="s">
        <v>121</v>
      </c>
      <c r="AC916" s="138" t="s">
        <v>1245</v>
      </c>
      <c r="AD916" s="27">
        <f t="shared" si="209"/>
        <v>0</v>
      </c>
    </row>
    <row r="917" spans="1:30" s="139" customFormat="1" ht="13.8">
      <c r="A917" s="138" t="s">
        <v>1245</v>
      </c>
      <c r="B917" s="144" t="s">
        <v>52</v>
      </c>
      <c r="C917" s="144" t="s">
        <v>2563</v>
      </c>
      <c r="D917" s="144">
        <v>1000003987</v>
      </c>
      <c r="E917" s="144" t="s">
        <v>922</v>
      </c>
      <c r="F917" s="137">
        <v>45441</v>
      </c>
      <c r="G917" s="40" t="str">
        <f t="shared" si="196"/>
        <v>Targeted Dealer</v>
      </c>
      <c r="H917" s="40"/>
      <c r="I917" s="41">
        <v>185</v>
      </c>
      <c r="J917" s="41">
        <f t="shared" si="197"/>
        <v>172.66666666666669</v>
      </c>
      <c r="K917" s="43">
        <v>80</v>
      </c>
      <c r="L917" s="43">
        <f t="shared" si="198"/>
        <v>105</v>
      </c>
      <c r="M917" s="43">
        <f t="shared" si="199"/>
        <v>46.332046332046332</v>
      </c>
      <c r="N917" s="42">
        <v>60</v>
      </c>
      <c r="O917" s="45" t="str">
        <f t="shared" si="200"/>
        <v>Mar</v>
      </c>
      <c r="P917" s="42">
        <f t="shared" si="201"/>
        <v>60</v>
      </c>
      <c r="Q917" s="44">
        <f t="shared" si="202"/>
        <v>20</v>
      </c>
      <c r="R917" s="45">
        <f t="shared" si="203"/>
        <v>0.33333333333333326</v>
      </c>
      <c r="S917" s="44" t="str">
        <f t="shared" si="204"/>
        <v>GROWTH</v>
      </c>
      <c r="T917" s="43">
        <v>155</v>
      </c>
      <c r="U917" s="46" t="str">
        <f t="shared" si="205"/>
        <v>Apr</v>
      </c>
      <c r="V917" s="42">
        <v>155</v>
      </c>
      <c r="W917" s="47">
        <f t="shared" si="206"/>
        <v>-75</v>
      </c>
      <c r="X917" s="48">
        <f t="shared" si="207"/>
        <v>-0.4838709677419355</v>
      </c>
      <c r="Y917" s="47" t="str">
        <f t="shared" si="208"/>
        <v>DEGROWTH</v>
      </c>
      <c r="Z917" s="138">
        <v>0</v>
      </c>
      <c r="AA917" s="133"/>
      <c r="AB917" s="133" t="s">
        <v>121</v>
      </c>
      <c r="AC917" s="138" t="s">
        <v>1245</v>
      </c>
      <c r="AD917" s="27">
        <f t="shared" si="209"/>
        <v>0</v>
      </c>
    </row>
    <row r="918" spans="1:30" s="139" customFormat="1" ht="13.8">
      <c r="A918" s="133" t="s">
        <v>3918</v>
      </c>
      <c r="B918" s="141" t="s">
        <v>2569</v>
      </c>
      <c r="C918" s="152" t="s">
        <v>2570</v>
      </c>
      <c r="D918" s="135">
        <v>1000001225</v>
      </c>
      <c r="E918" s="136" t="s">
        <v>2571</v>
      </c>
      <c r="F918" s="137">
        <v>39029</v>
      </c>
      <c r="G918" s="40" t="str">
        <f t="shared" si="196"/>
        <v>Targeted Dealer</v>
      </c>
      <c r="H918" s="40"/>
      <c r="I918" s="41">
        <v>1380</v>
      </c>
      <c r="J918" s="41">
        <f t="shared" si="197"/>
        <v>1288</v>
      </c>
      <c r="K918" s="43">
        <v>2070</v>
      </c>
      <c r="L918" s="43">
        <f t="shared" si="198"/>
        <v>-690</v>
      </c>
      <c r="M918" s="43">
        <f t="shared" si="199"/>
        <v>160.71428571428569</v>
      </c>
      <c r="N918" s="42">
        <v>1865</v>
      </c>
      <c r="O918" s="45" t="str">
        <f t="shared" si="200"/>
        <v>Mar</v>
      </c>
      <c r="P918" s="42">
        <f t="shared" si="201"/>
        <v>1865</v>
      </c>
      <c r="Q918" s="44">
        <f t="shared" si="202"/>
        <v>205</v>
      </c>
      <c r="R918" s="45">
        <f t="shared" si="203"/>
        <v>0.10991957104557648</v>
      </c>
      <c r="S918" s="44" t="str">
        <f t="shared" si="204"/>
        <v>GROWTH</v>
      </c>
      <c r="T918" s="43">
        <v>1268</v>
      </c>
      <c r="U918" s="46" t="str">
        <f t="shared" si="205"/>
        <v>Apr</v>
      </c>
      <c r="V918" s="42">
        <v>1268</v>
      </c>
      <c r="W918" s="47">
        <f t="shared" si="206"/>
        <v>802</v>
      </c>
      <c r="X918" s="48">
        <f t="shared" si="207"/>
        <v>0.63249211356466883</v>
      </c>
      <c r="Y918" s="47" t="str">
        <f t="shared" si="208"/>
        <v>GROWTH</v>
      </c>
      <c r="Z918" s="138">
        <v>0</v>
      </c>
      <c r="AA918" s="133"/>
      <c r="AB918" s="133" t="s">
        <v>121</v>
      </c>
      <c r="AC918" s="133" t="s">
        <v>3918</v>
      </c>
      <c r="AD918" s="27">
        <f t="shared" si="209"/>
        <v>0</v>
      </c>
    </row>
    <row r="919" spans="1:30" s="139" customFormat="1" ht="13.8">
      <c r="A919" s="133" t="s">
        <v>3918</v>
      </c>
      <c r="B919" s="141" t="s">
        <v>2569</v>
      </c>
      <c r="C919" s="152" t="s">
        <v>2572</v>
      </c>
      <c r="D919" s="135">
        <v>1000001234</v>
      </c>
      <c r="E919" s="136" t="s">
        <v>2573</v>
      </c>
      <c r="F919" s="137">
        <v>40676</v>
      </c>
      <c r="G919" s="40" t="str">
        <f t="shared" si="196"/>
        <v>Targeted Dealer</v>
      </c>
      <c r="H919" s="40"/>
      <c r="I919" s="41">
        <v>4490</v>
      </c>
      <c r="J919" s="41">
        <f t="shared" si="197"/>
        <v>4190.6666666666661</v>
      </c>
      <c r="K919" s="43">
        <v>7237</v>
      </c>
      <c r="L919" s="43">
        <f t="shared" si="198"/>
        <v>-2747</v>
      </c>
      <c r="M919" s="43">
        <f t="shared" si="199"/>
        <v>172.69328666878781</v>
      </c>
      <c r="N919" s="42">
        <v>7130</v>
      </c>
      <c r="O919" s="45" t="str">
        <f t="shared" si="200"/>
        <v>Mar</v>
      </c>
      <c r="P919" s="42">
        <f t="shared" si="201"/>
        <v>7130</v>
      </c>
      <c r="Q919" s="44">
        <f t="shared" si="202"/>
        <v>107</v>
      </c>
      <c r="R919" s="45">
        <f t="shared" si="203"/>
        <v>1.5007012622720861E-2</v>
      </c>
      <c r="S919" s="44" t="str">
        <f t="shared" si="204"/>
        <v>GROWTH</v>
      </c>
      <c r="T919" s="43">
        <v>4168</v>
      </c>
      <c r="U919" s="46" t="str">
        <f t="shared" si="205"/>
        <v>Apr</v>
      </c>
      <c r="V919" s="42">
        <v>4168</v>
      </c>
      <c r="W919" s="47">
        <f t="shared" si="206"/>
        <v>3069</v>
      </c>
      <c r="X919" s="48">
        <f t="shared" si="207"/>
        <v>0.7363243761996161</v>
      </c>
      <c r="Y919" s="47" t="str">
        <f t="shared" si="208"/>
        <v>GROWTH</v>
      </c>
      <c r="Z919" s="138">
        <v>0</v>
      </c>
      <c r="AA919" s="133"/>
      <c r="AB919" s="133" t="s">
        <v>121</v>
      </c>
      <c r="AC919" s="133" t="s">
        <v>3918</v>
      </c>
      <c r="AD919" s="27">
        <f t="shared" si="209"/>
        <v>0</v>
      </c>
    </row>
    <row r="920" spans="1:30" s="139" customFormat="1" ht="13.8">
      <c r="A920" s="133" t="s">
        <v>3918</v>
      </c>
      <c r="B920" s="141" t="s">
        <v>2569</v>
      </c>
      <c r="C920" s="152" t="s">
        <v>2574</v>
      </c>
      <c r="D920" s="135">
        <v>1000001232</v>
      </c>
      <c r="E920" s="136" t="s">
        <v>2575</v>
      </c>
      <c r="F920" s="137">
        <v>41041</v>
      </c>
      <c r="G920" s="40" t="str">
        <f t="shared" si="196"/>
        <v>Targeted Dealer</v>
      </c>
      <c r="H920" s="40"/>
      <c r="I920" s="41">
        <v>390</v>
      </c>
      <c r="J920" s="41">
        <f t="shared" si="197"/>
        <v>364</v>
      </c>
      <c r="K920" s="43">
        <v>749</v>
      </c>
      <c r="L920" s="43">
        <f t="shared" si="198"/>
        <v>-359</v>
      </c>
      <c r="M920" s="43">
        <f t="shared" si="199"/>
        <v>205.76923076923077</v>
      </c>
      <c r="N920" s="42">
        <v>451</v>
      </c>
      <c r="O920" s="45" t="str">
        <f t="shared" si="200"/>
        <v>Mar</v>
      </c>
      <c r="P920" s="42">
        <f t="shared" si="201"/>
        <v>451</v>
      </c>
      <c r="Q920" s="44">
        <f t="shared" si="202"/>
        <v>298</v>
      </c>
      <c r="R920" s="45">
        <f t="shared" si="203"/>
        <v>0.66075388026607529</v>
      </c>
      <c r="S920" s="44" t="str">
        <f t="shared" si="204"/>
        <v>GROWTH</v>
      </c>
      <c r="T920" s="43">
        <v>352</v>
      </c>
      <c r="U920" s="46" t="str">
        <f t="shared" si="205"/>
        <v>Apr</v>
      </c>
      <c r="V920" s="42">
        <v>352</v>
      </c>
      <c r="W920" s="47">
        <f t="shared" si="206"/>
        <v>397</v>
      </c>
      <c r="X920" s="48">
        <f t="shared" si="207"/>
        <v>1.1278409090909092</v>
      </c>
      <c r="Y920" s="47" t="str">
        <f t="shared" si="208"/>
        <v>GROWTH</v>
      </c>
      <c r="Z920" s="138">
        <v>0</v>
      </c>
      <c r="AA920" s="133"/>
      <c r="AB920" s="133" t="s">
        <v>121</v>
      </c>
      <c r="AC920" s="133" t="s">
        <v>3918</v>
      </c>
      <c r="AD920" s="27">
        <f t="shared" si="209"/>
        <v>0</v>
      </c>
    </row>
    <row r="921" spans="1:30" s="139" customFormat="1" ht="13.8">
      <c r="A921" s="133" t="s">
        <v>3918</v>
      </c>
      <c r="B921" s="141" t="s">
        <v>2569</v>
      </c>
      <c r="C921" s="152" t="s">
        <v>2576</v>
      </c>
      <c r="D921" s="135">
        <v>1000001229</v>
      </c>
      <c r="E921" s="136" t="s">
        <v>2577</v>
      </c>
      <c r="F921" s="137">
        <v>41168</v>
      </c>
      <c r="G921" s="40" t="str">
        <f t="shared" si="196"/>
        <v>Targeted Dealer</v>
      </c>
      <c r="H921" s="40"/>
      <c r="I921" s="41">
        <v>1710</v>
      </c>
      <c r="J921" s="41">
        <f t="shared" si="197"/>
        <v>1596</v>
      </c>
      <c r="K921" s="43">
        <v>1803</v>
      </c>
      <c r="L921" s="43">
        <f t="shared" si="198"/>
        <v>-93</v>
      </c>
      <c r="M921" s="43">
        <f t="shared" si="199"/>
        <v>112.96992481203007</v>
      </c>
      <c r="N921" s="42">
        <v>2867</v>
      </c>
      <c r="O921" s="45" t="str">
        <f t="shared" si="200"/>
        <v>Mar</v>
      </c>
      <c r="P921" s="42">
        <f t="shared" si="201"/>
        <v>2867</v>
      </c>
      <c r="Q921" s="44">
        <f t="shared" si="202"/>
        <v>-1064</v>
      </c>
      <c r="R921" s="45">
        <f t="shared" si="203"/>
        <v>-0.37111963725148234</v>
      </c>
      <c r="S921" s="44" t="str">
        <f t="shared" si="204"/>
        <v>DEGROWTH</v>
      </c>
      <c r="T921" s="43">
        <v>1463</v>
      </c>
      <c r="U921" s="46" t="str">
        <f t="shared" si="205"/>
        <v>Apr</v>
      </c>
      <c r="V921" s="42">
        <v>1463</v>
      </c>
      <c r="W921" s="47">
        <f t="shared" si="206"/>
        <v>340</v>
      </c>
      <c r="X921" s="48">
        <f t="shared" si="207"/>
        <v>0.23239917976760083</v>
      </c>
      <c r="Y921" s="47" t="str">
        <f t="shared" si="208"/>
        <v>GROWTH</v>
      </c>
      <c r="Z921" s="138">
        <v>0</v>
      </c>
      <c r="AA921" s="133"/>
      <c r="AB921" s="133" t="s">
        <v>121</v>
      </c>
      <c r="AC921" s="133" t="s">
        <v>3918</v>
      </c>
      <c r="AD921" s="27">
        <f t="shared" si="209"/>
        <v>0</v>
      </c>
    </row>
    <row r="922" spans="1:30" s="139" customFormat="1" ht="13.8">
      <c r="A922" s="133" t="s">
        <v>3918</v>
      </c>
      <c r="B922" s="141" t="s">
        <v>2569</v>
      </c>
      <c r="C922" s="152" t="s">
        <v>2580</v>
      </c>
      <c r="D922" s="135">
        <v>1000001233</v>
      </c>
      <c r="E922" s="136" t="s">
        <v>2581</v>
      </c>
      <c r="F922" s="137">
        <v>41400</v>
      </c>
      <c r="G922" s="40" t="str">
        <f t="shared" si="196"/>
        <v>Targeted Dealer</v>
      </c>
      <c r="H922" s="40"/>
      <c r="I922" s="41">
        <v>1880</v>
      </c>
      <c r="J922" s="41">
        <f t="shared" si="197"/>
        <v>1754.6666666666665</v>
      </c>
      <c r="K922" s="43">
        <v>2225</v>
      </c>
      <c r="L922" s="43">
        <f t="shared" si="198"/>
        <v>-345</v>
      </c>
      <c r="M922" s="43">
        <f t="shared" si="199"/>
        <v>126.80471124620061</v>
      </c>
      <c r="N922" s="42">
        <v>2083</v>
      </c>
      <c r="O922" s="45" t="str">
        <f t="shared" si="200"/>
        <v>Mar</v>
      </c>
      <c r="P922" s="42">
        <f t="shared" si="201"/>
        <v>2083</v>
      </c>
      <c r="Q922" s="44">
        <f t="shared" si="202"/>
        <v>142</v>
      </c>
      <c r="R922" s="45">
        <f t="shared" si="203"/>
        <v>6.817090734517528E-2</v>
      </c>
      <c r="S922" s="44" t="str">
        <f t="shared" si="204"/>
        <v>GROWTH</v>
      </c>
      <c r="T922" s="43">
        <v>1670</v>
      </c>
      <c r="U922" s="46" t="str">
        <f t="shared" si="205"/>
        <v>Apr</v>
      </c>
      <c r="V922" s="42">
        <v>1670</v>
      </c>
      <c r="W922" s="47">
        <f t="shared" si="206"/>
        <v>555</v>
      </c>
      <c r="X922" s="48">
        <f t="shared" si="207"/>
        <v>0.33233532934131738</v>
      </c>
      <c r="Y922" s="47" t="str">
        <f t="shared" si="208"/>
        <v>GROWTH</v>
      </c>
      <c r="Z922" s="138">
        <v>0</v>
      </c>
      <c r="AA922" s="133"/>
      <c r="AB922" s="133" t="s">
        <v>121</v>
      </c>
      <c r="AC922" s="133" t="s">
        <v>3918</v>
      </c>
      <c r="AD922" s="27">
        <f t="shared" si="209"/>
        <v>0</v>
      </c>
    </row>
    <row r="923" spans="1:30" s="139" customFormat="1" ht="13.8">
      <c r="A923" s="133" t="s">
        <v>3918</v>
      </c>
      <c r="B923" s="141" t="s">
        <v>2569</v>
      </c>
      <c r="C923" s="152" t="s">
        <v>2582</v>
      </c>
      <c r="D923" s="135">
        <v>1000001224</v>
      </c>
      <c r="E923" s="136" t="s">
        <v>2583</v>
      </c>
      <c r="F923" s="137">
        <v>41486</v>
      </c>
      <c r="G923" s="40" t="str">
        <f t="shared" si="196"/>
        <v>Targeted Dealer</v>
      </c>
      <c r="H923" s="40"/>
      <c r="I923" s="41">
        <v>3245</v>
      </c>
      <c r="J923" s="41">
        <f t="shared" si="197"/>
        <v>3028.666666666667</v>
      </c>
      <c r="K923" s="43">
        <v>4737</v>
      </c>
      <c r="L923" s="43">
        <f t="shared" si="198"/>
        <v>-1492</v>
      </c>
      <c r="M923" s="43">
        <f t="shared" si="199"/>
        <v>156.40545894783182</v>
      </c>
      <c r="N923" s="42">
        <v>3318</v>
      </c>
      <c r="O923" s="45" t="str">
        <f t="shared" si="200"/>
        <v>Mar</v>
      </c>
      <c r="P923" s="42">
        <f t="shared" si="201"/>
        <v>3318</v>
      </c>
      <c r="Q923" s="44">
        <f t="shared" si="202"/>
        <v>1419</v>
      </c>
      <c r="R923" s="45">
        <f t="shared" si="203"/>
        <v>0.42766726943942124</v>
      </c>
      <c r="S923" s="44" t="str">
        <f t="shared" si="204"/>
        <v>GROWTH</v>
      </c>
      <c r="T923" s="43">
        <v>2875</v>
      </c>
      <c r="U923" s="46" t="str">
        <f t="shared" si="205"/>
        <v>Apr</v>
      </c>
      <c r="V923" s="42">
        <v>2875</v>
      </c>
      <c r="W923" s="47">
        <f t="shared" si="206"/>
        <v>1862</v>
      </c>
      <c r="X923" s="48">
        <f t="shared" si="207"/>
        <v>0.64765217391304342</v>
      </c>
      <c r="Y923" s="47" t="str">
        <f t="shared" si="208"/>
        <v>GROWTH</v>
      </c>
      <c r="Z923" s="138">
        <v>0</v>
      </c>
      <c r="AA923" s="133"/>
      <c r="AB923" s="133" t="s">
        <v>121</v>
      </c>
      <c r="AC923" s="133" t="s">
        <v>3918</v>
      </c>
      <c r="AD923" s="27">
        <f t="shared" si="209"/>
        <v>0</v>
      </c>
    </row>
    <row r="924" spans="1:30" s="139" customFormat="1" ht="13.8">
      <c r="A924" s="133" t="s">
        <v>3918</v>
      </c>
      <c r="B924" s="141" t="s">
        <v>2569</v>
      </c>
      <c r="C924" s="152" t="s">
        <v>2584</v>
      </c>
      <c r="D924" s="135">
        <v>1000001230</v>
      </c>
      <c r="E924" s="136" t="s">
        <v>2585</v>
      </c>
      <c r="F924" s="137">
        <v>41543</v>
      </c>
      <c r="G924" s="40" t="str">
        <f t="shared" si="196"/>
        <v>Targeted Dealer</v>
      </c>
      <c r="H924" s="40"/>
      <c r="I924" s="41">
        <v>30</v>
      </c>
      <c r="J924" s="41">
        <f t="shared" si="197"/>
        <v>28</v>
      </c>
      <c r="K924" s="43">
        <v>25</v>
      </c>
      <c r="L924" s="43">
        <f t="shared" si="198"/>
        <v>5</v>
      </c>
      <c r="M924" s="43">
        <f t="shared" si="199"/>
        <v>89.285714285714278</v>
      </c>
      <c r="N924" s="42">
        <v>50</v>
      </c>
      <c r="O924" s="45" t="str">
        <f t="shared" si="200"/>
        <v>Mar</v>
      </c>
      <c r="P924" s="42">
        <f t="shared" si="201"/>
        <v>50</v>
      </c>
      <c r="Q924" s="44">
        <f t="shared" si="202"/>
        <v>-25</v>
      </c>
      <c r="R924" s="45">
        <f t="shared" si="203"/>
        <v>-0.5</v>
      </c>
      <c r="S924" s="44" t="str">
        <f t="shared" si="204"/>
        <v>DEGROWTH</v>
      </c>
      <c r="T924" s="43">
        <v>12</v>
      </c>
      <c r="U924" s="46" t="str">
        <f t="shared" si="205"/>
        <v>Apr</v>
      </c>
      <c r="V924" s="42">
        <v>12</v>
      </c>
      <c r="W924" s="47">
        <f t="shared" si="206"/>
        <v>13</v>
      </c>
      <c r="X924" s="48">
        <f t="shared" si="207"/>
        <v>1.0833333333333335</v>
      </c>
      <c r="Y924" s="47" t="str">
        <f t="shared" si="208"/>
        <v>GROWTH</v>
      </c>
      <c r="Z924" s="138">
        <v>0</v>
      </c>
      <c r="AA924" s="133"/>
      <c r="AB924" s="133" t="s">
        <v>121</v>
      </c>
      <c r="AC924" s="133" t="s">
        <v>3918</v>
      </c>
      <c r="AD924" s="27">
        <f t="shared" si="209"/>
        <v>0</v>
      </c>
    </row>
    <row r="925" spans="1:30" s="139" customFormat="1" ht="13.8">
      <c r="A925" s="133" t="s">
        <v>3918</v>
      </c>
      <c r="B925" s="141" t="s">
        <v>2569</v>
      </c>
      <c r="C925" s="152" t="s">
        <v>2586</v>
      </c>
      <c r="D925" s="135">
        <v>1000001231</v>
      </c>
      <c r="E925" s="136" t="s">
        <v>2587</v>
      </c>
      <c r="F925" s="137">
        <v>41621</v>
      </c>
      <c r="G925" s="40" t="str">
        <f t="shared" si="196"/>
        <v>Targeted Dealer</v>
      </c>
      <c r="H925" s="40"/>
      <c r="I925" s="41">
        <v>1360</v>
      </c>
      <c r="J925" s="41">
        <f t="shared" si="197"/>
        <v>1269.3333333333335</v>
      </c>
      <c r="K925" s="43">
        <v>2323</v>
      </c>
      <c r="L925" s="43">
        <f t="shared" si="198"/>
        <v>-963</v>
      </c>
      <c r="M925" s="43">
        <f t="shared" si="199"/>
        <v>183.00945378151258</v>
      </c>
      <c r="N925" s="42">
        <v>1507</v>
      </c>
      <c r="O925" s="45" t="str">
        <f t="shared" si="200"/>
        <v>Mar</v>
      </c>
      <c r="P925" s="42">
        <f t="shared" si="201"/>
        <v>1507</v>
      </c>
      <c r="Q925" s="44">
        <f t="shared" si="202"/>
        <v>816</v>
      </c>
      <c r="R925" s="45">
        <f t="shared" si="203"/>
        <v>0.54147312541473136</v>
      </c>
      <c r="S925" s="44" t="str">
        <f t="shared" si="204"/>
        <v>GROWTH</v>
      </c>
      <c r="T925" s="43">
        <v>1125</v>
      </c>
      <c r="U925" s="46" t="str">
        <f t="shared" si="205"/>
        <v>Apr</v>
      </c>
      <c r="V925" s="42">
        <v>1125</v>
      </c>
      <c r="W925" s="47">
        <f t="shared" si="206"/>
        <v>1198</v>
      </c>
      <c r="X925" s="48">
        <f t="shared" si="207"/>
        <v>1.064888888888889</v>
      </c>
      <c r="Y925" s="47" t="str">
        <f t="shared" si="208"/>
        <v>GROWTH</v>
      </c>
      <c r="Z925" s="138">
        <v>0</v>
      </c>
      <c r="AA925" s="133"/>
      <c r="AB925" s="133" t="s">
        <v>121</v>
      </c>
      <c r="AC925" s="133" t="s">
        <v>3918</v>
      </c>
      <c r="AD925" s="27">
        <f t="shared" si="209"/>
        <v>0</v>
      </c>
    </row>
    <row r="926" spans="1:30" s="139" customFormat="1" ht="13.8">
      <c r="A926" s="133" t="s">
        <v>3918</v>
      </c>
      <c r="B926" s="141" t="s">
        <v>2569</v>
      </c>
      <c r="C926" s="152" t="s">
        <v>2588</v>
      </c>
      <c r="D926" s="135">
        <v>1000001236</v>
      </c>
      <c r="E926" s="136" t="s">
        <v>2589</v>
      </c>
      <c r="F926" s="137">
        <v>41692</v>
      </c>
      <c r="G926" s="40" t="str">
        <f t="shared" si="196"/>
        <v>Targeted Dealer</v>
      </c>
      <c r="H926" s="40"/>
      <c r="I926" s="41">
        <v>1220</v>
      </c>
      <c r="J926" s="41">
        <f t="shared" si="197"/>
        <v>1138.6666666666665</v>
      </c>
      <c r="K926" s="43">
        <v>1636</v>
      </c>
      <c r="L926" s="43">
        <f t="shared" si="198"/>
        <v>-416</v>
      </c>
      <c r="M926" s="43">
        <f t="shared" si="199"/>
        <v>143.67681498829043</v>
      </c>
      <c r="N926" s="42">
        <v>1488</v>
      </c>
      <c r="O926" s="45" t="str">
        <f t="shared" si="200"/>
        <v>Mar</v>
      </c>
      <c r="P926" s="42">
        <f t="shared" si="201"/>
        <v>1488</v>
      </c>
      <c r="Q926" s="44">
        <f t="shared" si="202"/>
        <v>148</v>
      </c>
      <c r="R926" s="45">
        <f t="shared" si="203"/>
        <v>9.9462365591397761E-2</v>
      </c>
      <c r="S926" s="44" t="str">
        <f t="shared" si="204"/>
        <v>GROWTH</v>
      </c>
      <c r="T926" s="43">
        <v>990</v>
      </c>
      <c r="U926" s="46" t="str">
        <f t="shared" si="205"/>
        <v>Apr</v>
      </c>
      <c r="V926" s="42">
        <v>990</v>
      </c>
      <c r="W926" s="47">
        <f t="shared" si="206"/>
        <v>646</v>
      </c>
      <c r="X926" s="48">
        <f t="shared" si="207"/>
        <v>0.65252525252525251</v>
      </c>
      <c r="Y926" s="47" t="str">
        <f t="shared" si="208"/>
        <v>GROWTH</v>
      </c>
      <c r="Z926" s="138">
        <v>0</v>
      </c>
      <c r="AA926" s="133"/>
      <c r="AB926" s="133" t="s">
        <v>121</v>
      </c>
      <c r="AC926" s="133" t="s">
        <v>3918</v>
      </c>
      <c r="AD926" s="27">
        <f t="shared" si="209"/>
        <v>0</v>
      </c>
    </row>
    <row r="927" spans="1:30" s="139" customFormat="1" ht="13.8">
      <c r="A927" s="133" t="s">
        <v>3918</v>
      </c>
      <c r="B927" s="141" t="s">
        <v>2569</v>
      </c>
      <c r="C927" s="152" t="s">
        <v>2590</v>
      </c>
      <c r="D927" s="135">
        <v>1000001228</v>
      </c>
      <c r="E927" s="136" t="s">
        <v>2591</v>
      </c>
      <c r="F927" s="137">
        <v>41698</v>
      </c>
      <c r="G927" s="40" t="str">
        <f t="shared" si="196"/>
        <v>Targeted Dealer</v>
      </c>
      <c r="H927" s="40"/>
      <c r="I927" s="41">
        <v>360</v>
      </c>
      <c r="J927" s="41">
        <f t="shared" si="197"/>
        <v>336</v>
      </c>
      <c r="K927" s="43">
        <v>468</v>
      </c>
      <c r="L927" s="43">
        <f t="shared" si="198"/>
        <v>-108</v>
      </c>
      <c r="M927" s="43">
        <f t="shared" si="199"/>
        <v>139.28571428571428</v>
      </c>
      <c r="N927" s="42">
        <v>274</v>
      </c>
      <c r="O927" s="45" t="str">
        <f t="shared" si="200"/>
        <v>Mar</v>
      </c>
      <c r="P927" s="42">
        <f t="shared" si="201"/>
        <v>274</v>
      </c>
      <c r="Q927" s="44">
        <f t="shared" si="202"/>
        <v>194</v>
      </c>
      <c r="R927" s="45">
        <f t="shared" si="203"/>
        <v>0.70802919708029188</v>
      </c>
      <c r="S927" s="44" t="str">
        <f t="shared" si="204"/>
        <v>GROWTH</v>
      </c>
      <c r="T927" s="43">
        <v>354</v>
      </c>
      <c r="U927" s="46" t="str">
        <f t="shared" si="205"/>
        <v>Apr</v>
      </c>
      <c r="V927" s="42">
        <v>354</v>
      </c>
      <c r="W927" s="47">
        <f t="shared" si="206"/>
        <v>114</v>
      </c>
      <c r="X927" s="48">
        <f t="shared" si="207"/>
        <v>0.32203389830508478</v>
      </c>
      <c r="Y927" s="47" t="str">
        <f t="shared" si="208"/>
        <v>GROWTH</v>
      </c>
      <c r="Z927" s="138">
        <v>0</v>
      </c>
      <c r="AA927" s="133"/>
      <c r="AB927" s="133" t="s">
        <v>121</v>
      </c>
      <c r="AC927" s="133" t="s">
        <v>3918</v>
      </c>
      <c r="AD927" s="27">
        <f t="shared" si="209"/>
        <v>0</v>
      </c>
    </row>
    <row r="928" spans="1:30" s="139" customFormat="1" ht="13.8">
      <c r="A928" s="133" t="s">
        <v>3918</v>
      </c>
      <c r="B928" s="141" t="s">
        <v>2569</v>
      </c>
      <c r="C928" s="152" t="s">
        <v>2592</v>
      </c>
      <c r="D928" s="135">
        <v>1000001252</v>
      </c>
      <c r="E928" s="136" t="s">
        <v>2593</v>
      </c>
      <c r="F928" s="137">
        <v>42124</v>
      </c>
      <c r="G928" s="40" t="str">
        <f t="shared" si="196"/>
        <v>Targeted Dealer</v>
      </c>
      <c r="H928" s="40"/>
      <c r="I928" s="41">
        <v>690</v>
      </c>
      <c r="J928" s="41">
        <f t="shared" si="197"/>
        <v>644</v>
      </c>
      <c r="K928" s="43">
        <v>1375</v>
      </c>
      <c r="L928" s="43">
        <f t="shared" si="198"/>
        <v>-685</v>
      </c>
      <c r="M928" s="43">
        <f t="shared" si="199"/>
        <v>213.50931677018633</v>
      </c>
      <c r="N928" s="42">
        <v>1575</v>
      </c>
      <c r="O928" s="45" t="str">
        <f t="shared" si="200"/>
        <v>Mar</v>
      </c>
      <c r="P928" s="42">
        <f t="shared" si="201"/>
        <v>1575</v>
      </c>
      <c r="Q928" s="44">
        <f t="shared" si="202"/>
        <v>-200</v>
      </c>
      <c r="R928" s="45">
        <f t="shared" si="203"/>
        <v>-0.12698412698412698</v>
      </c>
      <c r="S928" s="44" t="str">
        <f t="shared" si="204"/>
        <v>DEGROWTH</v>
      </c>
      <c r="T928" s="43">
        <v>310</v>
      </c>
      <c r="U928" s="46" t="str">
        <f t="shared" si="205"/>
        <v>Apr</v>
      </c>
      <c r="V928" s="42">
        <v>310</v>
      </c>
      <c r="W928" s="47">
        <f t="shared" si="206"/>
        <v>1065</v>
      </c>
      <c r="X928" s="48">
        <f t="shared" si="207"/>
        <v>3.435483870967742</v>
      </c>
      <c r="Y928" s="47" t="str">
        <f t="shared" si="208"/>
        <v>GROWTH</v>
      </c>
      <c r="Z928" s="138">
        <v>0</v>
      </c>
      <c r="AA928" s="133"/>
      <c r="AB928" s="133" t="s">
        <v>121</v>
      </c>
      <c r="AC928" s="133" t="s">
        <v>3918</v>
      </c>
      <c r="AD928" s="27">
        <f t="shared" si="209"/>
        <v>0</v>
      </c>
    </row>
    <row r="929" spans="1:30" s="139" customFormat="1" ht="13.8">
      <c r="A929" s="133" t="s">
        <v>3918</v>
      </c>
      <c r="B929" s="141" t="s">
        <v>2569</v>
      </c>
      <c r="C929" s="152" t="s">
        <v>2594</v>
      </c>
      <c r="D929" s="135">
        <v>1000001256</v>
      </c>
      <c r="E929" s="136" t="s">
        <v>2595</v>
      </c>
      <c r="F929" s="137">
        <v>42282</v>
      </c>
      <c r="G929" s="40" t="str">
        <f t="shared" si="196"/>
        <v>Targeted Dealer</v>
      </c>
      <c r="H929" s="40"/>
      <c r="I929" s="41">
        <v>275</v>
      </c>
      <c r="J929" s="41">
        <f t="shared" si="197"/>
        <v>256.66666666666663</v>
      </c>
      <c r="K929" s="43">
        <v>353</v>
      </c>
      <c r="L929" s="43">
        <f t="shared" si="198"/>
        <v>-78</v>
      </c>
      <c r="M929" s="43">
        <f t="shared" si="199"/>
        <v>137.53246753246754</v>
      </c>
      <c r="N929" s="42">
        <v>268</v>
      </c>
      <c r="O929" s="45" t="str">
        <f t="shared" si="200"/>
        <v>Mar</v>
      </c>
      <c r="P929" s="42">
        <f t="shared" si="201"/>
        <v>268</v>
      </c>
      <c r="Q929" s="44">
        <f t="shared" si="202"/>
        <v>85</v>
      </c>
      <c r="R929" s="45">
        <f t="shared" si="203"/>
        <v>0.31716417910447769</v>
      </c>
      <c r="S929" s="44" t="str">
        <f t="shared" si="204"/>
        <v>GROWTH</v>
      </c>
      <c r="T929" s="43">
        <v>236</v>
      </c>
      <c r="U929" s="46" t="str">
        <f t="shared" si="205"/>
        <v>Apr</v>
      </c>
      <c r="V929" s="42">
        <v>236</v>
      </c>
      <c r="W929" s="47">
        <f t="shared" si="206"/>
        <v>117</v>
      </c>
      <c r="X929" s="48">
        <f t="shared" si="207"/>
        <v>0.49576271186440679</v>
      </c>
      <c r="Y929" s="47" t="str">
        <f t="shared" si="208"/>
        <v>GROWTH</v>
      </c>
      <c r="Z929" s="138">
        <v>0</v>
      </c>
      <c r="AA929" s="133"/>
      <c r="AB929" s="133" t="s">
        <v>121</v>
      </c>
      <c r="AC929" s="133" t="s">
        <v>3918</v>
      </c>
      <c r="AD929" s="27">
        <f t="shared" si="209"/>
        <v>0</v>
      </c>
    </row>
    <row r="930" spans="1:30" s="139" customFormat="1" ht="13.8">
      <c r="A930" s="133" t="s">
        <v>3918</v>
      </c>
      <c r="B930" s="141" t="s">
        <v>2569</v>
      </c>
      <c r="C930" s="152" t="s">
        <v>2596</v>
      </c>
      <c r="D930" s="135">
        <v>1000001242</v>
      </c>
      <c r="E930" s="136" t="s">
        <v>2597</v>
      </c>
      <c r="F930" s="137">
        <v>42542</v>
      </c>
      <c r="G930" s="40" t="str">
        <f t="shared" si="196"/>
        <v>Targeted Dealer</v>
      </c>
      <c r="H930" s="40"/>
      <c r="I930" s="41">
        <v>2250</v>
      </c>
      <c r="J930" s="41">
        <f t="shared" si="197"/>
        <v>2100</v>
      </c>
      <c r="K930" s="43">
        <v>3200</v>
      </c>
      <c r="L930" s="43">
        <f t="shared" si="198"/>
        <v>-950</v>
      </c>
      <c r="M930" s="43">
        <f t="shared" si="199"/>
        <v>152.38095238095238</v>
      </c>
      <c r="N930" s="42">
        <v>3425</v>
      </c>
      <c r="O930" s="45" t="str">
        <f t="shared" si="200"/>
        <v>Mar</v>
      </c>
      <c r="P930" s="42">
        <f t="shared" si="201"/>
        <v>3425</v>
      </c>
      <c r="Q930" s="44">
        <f t="shared" si="202"/>
        <v>-225</v>
      </c>
      <c r="R930" s="45">
        <f t="shared" si="203"/>
        <v>-6.5693430656934337E-2</v>
      </c>
      <c r="S930" s="44" t="str">
        <f t="shared" si="204"/>
        <v>DEGROWTH</v>
      </c>
      <c r="T930" s="43">
        <v>1800</v>
      </c>
      <c r="U930" s="46" t="str">
        <f t="shared" si="205"/>
        <v>Apr</v>
      </c>
      <c r="V930" s="42">
        <v>1800</v>
      </c>
      <c r="W930" s="47">
        <f t="shared" si="206"/>
        <v>1400</v>
      </c>
      <c r="X930" s="48">
        <f t="shared" si="207"/>
        <v>0.77777777777777768</v>
      </c>
      <c r="Y930" s="47" t="str">
        <f t="shared" si="208"/>
        <v>GROWTH</v>
      </c>
      <c r="Z930" s="138">
        <v>0</v>
      </c>
      <c r="AA930" s="133"/>
      <c r="AB930" s="133" t="s">
        <v>121</v>
      </c>
      <c r="AC930" s="133" t="s">
        <v>3918</v>
      </c>
      <c r="AD930" s="27">
        <f t="shared" si="209"/>
        <v>0</v>
      </c>
    </row>
    <row r="931" spans="1:30" s="139" customFormat="1" ht="13.8">
      <c r="A931" s="133" t="s">
        <v>3918</v>
      </c>
      <c r="B931" s="141" t="s">
        <v>2569</v>
      </c>
      <c r="C931" s="152" t="s">
        <v>2600</v>
      </c>
      <c r="D931" s="135">
        <v>1000001244</v>
      </c>
      <c r="E931" s="136" t="s">
        <v>2601</v>
      </c>
      <c r="F931" s="137">
        <v>43207</v>
      </c>
      <c r="G931" s="40" t="str">
        <f t="shared" si="196"/>
        <v>Targeted Dealer</v>
      </c>
      <c r="H931" s="40"/>
      <c r="I931" s="41">
        <v>80</v>
      </c>
      <c r="J931" s="41">
        <f t="shared" si="197"/>
        <v>74.666666666666657</v>
      </c>
      <c r="K931" s="43">
        <v>84</v>
      </c>
      <c r="L931" s="43">
        <f t="shared" si="198"/>
        <v>-4</v>
      </c>
      <c r="M931" s="43">
        <f t="shared" si="199"/>
        <v>112.50000000000001</v>
      </c>
      <c r="N931" s="42">
        <v>61</v>
      </c>
      <c r="O931" s="45" t="str">
        <f t="shared" si="200"/>
        <v>Mar</v>
      </c>
      <c r="P931" s="42">
        <f t="shared" si="201"/>
        <v>61</v>
      </c>
      <c r="Q931" s="44">
        <f t="shared" si="202"/>
        <v>23</v>
      </c>
      <c r="R931" s="45">
        <f t="shared" si="203"/>
        <v>0.37704918032786883</v>
      </c>
      <c r="S931" s="44" t="str">
        <f t="shared" si="204"/>
        <v>GROWTH</v>
      </c>
      <c r="T931" s="43">
        <v>72</v>
      </c>
      <c r="U931" s="46" t="str">
        <f t="shared" si="205"/>
        <v>Apr</v>
      </c>
      <c r="V931" s="42">
        <v>72</v>
      </c>
      <c r="W931" s="47">
        <f t="shared" si="206"/>
        <v>12</v>
      </c>
      <c r="X931" s="48">
        <f t="shared" si="207"/>
        <v>0.16666666666666674</v>
      </c>
      <c r="Y931" s="47" t="str">
        <f t="shared" si="208"/>
        <v>GROWTH</v>
      </c>
      <c r="Z931" s="138">
        <v>0</v>
      </c>
      <c r="AA931" s="133"/>
      <c r="AB931" s="133" t="s">
        <v>121</v>
      </c>
      <c r="AC931" s="133" t="s">
        <v>3918</v>
      </c>
      <c r="AD931" s="27">
        <f t="shared" si="209"/>
        <v>0</v>
      </c>
    </row>
    <row r="932" spans="1:30" s="139" customFormat="1" ht="13.8">
      <c r="A932" s="133" t="s">
        <v>3918</v>
      </c>
      <c r="B932" s="141" t="s">
        <v>2569</v>
      </c>
      <c r="C932" s="152" t="s">
        <v>2602</v>
      </c>
      <c r="D932" s="135">
        <v>1000001238</v>
      </c>
      <c r="E932" s="136" t="s">
        <v>2603</v>
      </c>
      <c r="F932" s="137">
        <v>43454</v>
      </c>
      <c r="G932" s="40" t="str">
        <f t="shared" si="196"/>
        <v>Targeted Dealer</v>
      </c>
      <c r="H932" s="40"/>
      <c r="I932" s="41">
        <v>1340</v>
      </c>
      <c r="J932" s="41">
        <f t="shared" si="197"/>
        <v>1250.6666666666665</v>
      </c>
      <c r="K932" s="43">
        <v>2529</v>
      </c>
      <c r="L932" s="43">
        <f t="shared" si="198"/>
        <v>-1189</v>
      </c>
      <c r="M932" s="43">
        <f t="shared" si="199"/>
        <v>202.21215351812367</v>
      </c>
      <c r="N932" s="42">
        <v>1930</v>
      </c>
      <c r="O932" s="45" t="str">
        <f t="shared" si="200"/>
        <v>Mar</v>
      </c>
      <c r="P932" s="42">
        <f t="shared" si="201"/>
        <v>1930</v>
      </c>
      <c r="Q932" s="44">
        <f t="shared" si="202"/>
        <v>599</v>
      </c>
      <c r="R932" s="45">
        <f t="shared" si="203"/>
        <v>0.31036269430051822</v>
      </c>
      <c r="S932" s="44" t="str">
        <f t="shared" si="204"/>
        <v>GROWTH</v>
      </c>
      <c r="T932" s="43">
        <v>1210</v>
      </c>
      <c r="U932" s="46" t="str">
        <f t="shared" si="205"/>
        <v>Apr</v>
      </c>
      <c r="V932" s="42">
        <v>1210</v>
      </c>
      <c r="W932" s="47">
        <f t="shared" si="206"/>
        <v>1319</v>
      </c>
      <c r="X932" s="48">
        <f t="shared" si="207"/>
        <v>1.0900826446280991</v>
      </c>
      <c r="Y932" s="47" t="str">
        <f t="shared" si="208"/>
        <v>GROWTH</v>
      </c>
      <c r="Z932" s="138">
        <v>0</v>
      </c>
      <c r="AA932" s="133"/>
      <c r="AB932" s="133" t="s">
        <v>121</v>
      </c>
      <c r="AC932" s="133" t="s">
        <v>3918</v>
      </c>
      <c r="AD932" s="27">
        <f t="shared" si="209"/>
        <v>0</v>
      </c>
    </row>
    <row r="933" spans="1:30" s="139" customFormat="1" ht="13.8">
      <c r="A933" s="133" t="s">
        <v>3918</v>
      </c>
      <c r="B933" s="141" t="s">
        <v>2569</v>
      </c>
      <c r="C933" s="152" t="s">
        <v>2606</v>
      </c>
      <c r="D933" s="135">
        <v>1000001251</v>
      </c>
      <c r="E933" s="136" t="s">
        <v>2607</v>
      </c>
      <c r="F933" s="137">
        <v>43455</v>
      </c>
      <c r="G933" s="40" t="str">
        <f t="shared" si="196"/>
        <v>Targeted Dealer</v>
      </c>
      <c r="H933" s="40"/>
      <c r="I933" s="41">
        <v>1400</v>
      </c>
      <c r="J933" s="41">
        <f t="shared" si="197"/>
        <v>1306.6666666666665</v>
      </c>
      <c r="K933" s="43">
        <v>1929</v>
      </c>
      <c r="L933" s="43">
        <f t="shared" si="198"/>
        <v>-529</v>
      </c>
      <c r="M933" s="43">
        <f t="shared" si="199"/>
        <v>147.62755102040819</v>
      </c>
      <c r="N933" s="42">
        <v>1392</v>
      </c>
      <c r="O933" s="45" t="str">
        <f t="shared" si="200"/>
        <v>Mar</v>
      </c>
      <c r="P933" s="42">
        <f t="shared" si="201"/>
        <v>1392</v>
      </c>
      <c r="Q933" s="44">
        <f t="shared" si="202"/>
        <v>537</v>
      </c>
      <c r="R933" s="45">
        <f t="shared" si="203"/>
        <v>0.38577586206896552</v>
      </c>
      <c r="S933" s="44" t="str">
        <f t="shared" si="204"/>
        <v>GROWTH</v>
      </c>
      <c r="T933" s="43">
        <v>1192</v>
      </c>
      <c r="U933" s="46" t="str">
        <f t="shared" si="205"/>
        <v>Apr</v>
      </c>
      <c r="V933" s="42">
        <v>1192</v>
      </c>
      <c r="W933" s="47">
        <f t="shared" si="206"/>
        <v>737</v>
      </c>
      <c r="X933" s="48">
        <f t="shared" si="207"/>
        <v>0.61828859060402674</v>
      </c>
      <c r="Y933" s="47" t="str">
        <f t="shared" si="208"/>
        <v>GROWTH</v>
      </c>
      <c r="Z933" s="138">
        <v>0</v>
      </c>
      <c r="AA933" s="133"/>
      <c r="AB933" s="133" t="s">
        <v>121</v>
      </c>
      <c r="AC933" s="133" t="s">
        <v>3918</v>
      </c>
      <c r="AD933" s="27">
        <f t="shared" si="209"/>
        <v>0</v>
      </c>
    </row>
    <row r="934" spans="1:30" s="139" customFormat="1" ht="13.8">
      <c r="A934" s="133" t="s">
        <v>3918</v>
      </c>
      <c r="B934" s="141" t="s">
        <v>2569</v>
      </c>
      <c r="C934" s="152" t="s">
        <v>2608</v>
      </c>
      <c r="D934" s="135">
        <v>1000001254</v>
      </c>
      <c r="E934" s="136" t="s">
        <v>2609</v>
      </c>
      <c r="F934" s="137">
        <v>43493</v>
      </c>
      <c r="G934" s="40" t="str">
        <f t="shared" si="196"/>
        <v>Targeted Dealer</v>
      </c>
      <c r="H934" s="40"/>
      <c r="I934" s="41">
        <v>240</v>
      </c>
      <c r="J934" s="41">
        <f t="shared" si="197"/>
        <v>224</v>
      </c>
      <c r="K934" s="43">
        <v>445</v>
      </c>
      <c r="L934" s="43">
        <f t="shared" si="198"/>
        <v>-205</v>
      </c>
      <c r="M934" s="43">
        <f t="shared" si="199"/>
        <v>198.66071428571428</v>
      </c>
      <c r="N934" s="42">
        <v>374</v>
      </c>
      <c r="O934" s="45" t="str">
        <f t="shared" si="200"/>
        <v>Mar</v>
      </c>
      <c r="P934" s="42">
        <f t="shared" si="201"/>
        <v>374</v>
      </c>
      <c r="Q934" s="44">
        <f t="shared" si="202"/>
        <v>71</v>
      </c>
      <c r="R934" s="45">
        <f t="shared" si="203"/>
        <v>0.18983957219251346</v>
      </c>
      <c r="S934" s="44" t="str">
        <f t="shared" si="204"/>
        <v>GROWTH</v>
      </c>
      <c r="T934" s="43">
        <v>120</v>
      </c>
      <c r="U934" s="46" t="str">
        <f t="shared" si="205"/>
        <v>Apr</v>
      </c>
      <c r="V934" s="42">
        <v>120</v>
      </c>
      <c r="W934" s="47">
        <f t="shared" si="206"/>
        <v>325</v>
      </c>
      <c r="X934" s="48">
        <f t="shared" si="207"/>
        <v>2.7083333333333335</v>
      </c>
      <c r="Y934" s="47" t="str">
        <f t="shared" si="208"/>
        <v>GROWTH</v>
      </c>
      <c r="Z934" s="138">
        <v>0</v>
      </c>
      <c r="AA934" s="133"/>
      <c r="AB934" s="133" t="s">
        <v>121</v>
      </c>
      <c r="AC934" s="133" t="s">
        <v>3918</v>
      </c>
      <c r="AD934" s="27">
        <f t="shared" si="209"/>
        <v>0</v>
      </c>
    </row>
    <row r="935" spans="1:30" s="139" customFormat="1" ht="13.8">
      <c r="A935" s="133" t="s">
        <v>3918</v>
      </c>
      <c r="B935" s="141" t="s">
        <v>2569</v>
      </c>
      <c r="C935" s="152" t="s">
        <v>2610</v>
      </c>
      <c r="D935" s="135">
        <v>1000001259</v>
      </c>
      <c r="E935" s="136" t="s">
        <v>1439</v>
      </c>
      <c r="F935" s="137">
        <v>43494</v>
      </c>
      <c r="G935" s="40" t="str">
        <f t="shared" si="196"/>
        <v>Targeted Dealer</v>
      </c>
      <c r="H935" s="40"/>
      <c r="I935" s="41">
        <v>150</v>
      </c>
      <c r="J935" s="41">
        <f t="shared" si="197"/>
        <v>140</v>
      </c>
      <c r="K935" s="43">
        <v>237</v>
      </c>
      <c r="L935" s="43">
        <f t="shared" si="198"/>
        <v>-87</v>
      </c>
      <c r="M935" s="43">
        <f t="shared" si="199"/>
        <v>169.28571428571431</v>
      </c>
      <c r="N935" s="42">
        <v>187</v>
      </c>
      <c r="O935" s="45" t="str">
        <f t="shared" si="200"/>
        <v>Mar</v>
      </c>
      <c r="P935" s="42">
        <f t="shared" si="201"/>
        <v>187</v>
      </c>
      <c r="Q935" s="44">
        <f t="shared" si="202"/>
        <v>50</v>
      </c>
      <c r="R935" s="45">
        <f t="shared" si="203"/>
        <v>0.26737967914438499</v>
      </c>
      <c r="S935" s="44" t="str">
        <f t="shared" si="204"/>
        <v>GROWTH</v>
      </c>
      <c r="T935" s="43">
        <v>145</v>
      </c>
      <c r="U935" s="46" t="str">
        <f t="shared" si="205"/>
        <v>Apr</v>
      </c>
      <c r="V935" s="42">
        <v>145</v>
      </c>
      <c r="W935" s="47">
        <f t="shared" si="206"/>
        <v>92</v>
      </c>
      <c r="X935" s="48">
        <f t="shared" si="207"/>
        <v>0.63448275862068959</v>
      </c>
      <c r="Y935" s="47" t="str">
        <f t="shared" si="208"/>
        <v>GROWTH</v>
      </c>
      <c r="Z935" s="138">
        <v>0</v>
      </c>
      <c r="AA935" s="133"/>
      <c r="AB935" s="133" t="s">
        <v>121</v>
      </c>
      <c r="AC935" s="133" t="s">
        <v>3918</v>
      </c>
      <c r="AD935" s="27">
        <f t="shared" si="209"/>
        <v>0</v>
      </c>
    </row>
    <row r="936" spans="1:30" s="139" customFormat="1" ht="13.8">
      <c r="A936" s="133" t="s">
        <v>3918</v>
      </c>
      <c r="B936" s="141" t="s">
        <v>2569</v>
      </c>
      <c r="C936" s="152" t="s">
        <v>2613</v>
      </c>
      <c r="D936" s="135">
        <v>1000001245</v>
      </c>
      <c r="E936" s="136" t="s">
        <v>2614</v>
      </c>
      <c r="F936" s="137">
        <v>43652</v>
      </c>
      <c r="G936" s="40" t="str">
        <f t="shared" si="196"/>
        <v>Targeted Dealer</v>
      </c>
      <c r="H936" s="40"/>
      <c r="I936" s="41">
        <v>170</v>
      </c>
      <c r="J936" s="41">
        <f t="shared" si="197"/>
        <v>158.66666666666669</v>
      </c>
      <c r="K936" s="43">
        <v>403</v>
      </c>
      <c r="L936" s="43">
        <f t="shared" si="198"/>
        <v>-233</v>
      </c>
      <c r="M936" s="43">
        <f t="shared" si="199"/>
        <v>253.99159663865544</v>
      </c>
      <c r="N936" s="42">
        <v>354</v>
      </c>
      <c r="O936" s="45" t="str">
        <f t="shared" si="200"/>
        <v>Mar</v>
      </c>
      <c r="P936" s="42">
        <f t="shared" si="201"/>
        <v>354</v>
      </c>
      <c r="Q936" s="44">
        <f t="shared" si="202"/>
        <v>49</v>
      </c>
      <c r="R936" s="45">
        <f t="shared" si="203"/>
        <v>0.1384180790960452</v>
      </c>
      <c r="S936" s="44" t="str">
        <f t="shared" si="204"/>
        <v>GROWTH</v>
      </c>
      <c r="T936" s="43">
        <v>169</v>
      </c>
      <c r="U936" s="46" t="str">
        <f t="shared" si="205"/>
        <v>Apr</v>
      </c>
      <c r="V936" s="42">
        <v>169</v>
      </c>
      <c r="W936" s="47">
        <f t="shared" si="206"/>
        <v>234</v>
      </c>
      <c r="X936" s="48">
        <f t="shared" si="207"/>
        <v>1.3846153846153846</v>
      </c>
      <c r="Y936" s="47" t="str">
        <f t="shared" si="208"/>
        <v>GROWTH</v>
      </c>
      <c r="Z936" s="138">
        <v>0</v>
      </c>
      <c r="AA936" s="133"/>
      <c r="AB936" s="133" t="s">
        <v>121</v>
      </c>
      <c r="AC936" s="133" t="s">
        <v>3918</v>
      </c>
      <c r="AD936" s="27">
        <f t="shared" si="209"/>
        <v>0</v>
      </c>
    </row>
    <row r="937" spans="1:30" s="139" customFormat="1" ht="13.8">
      <c r="A937" s="133" t="s">
        <v>3918</v>
      </c>
      <c r="B937" s="141" t="s">
        <v>2569</v>
      </c>
      <c r="C937" s="152" t="s">
        <v>2617</v>
      </c>
      <c r="D937" s="135">
        <v>1000001264</v>
      </c>
      <c r="E937" s="136" t="s">
        <v>2618</v>
      </c>
      <c r="F937" s="137">
        <v>43975</v>
      </c>
      <c r="G937" s="40" t="str">
        <f t="shared" si="196"/>
        <v>Targeted Dealer</v>
      </c>
      <c r="H937" s="40"/>
      <c r="I937" s="41">
        <v>1390</v>
      </c>
      <c r="J937" s="41">
        <f t="shared" si="197"/>
        <v>1297.3333333333335</v>
      </c>
      <c r="K937" s="43">
        <v>2360</v>
      </c>
      <c r="L937" s="43">
        <f t="shared" si="198"/>
        <v>-970</v>
      </c>
      <c r="M937" s="43">
        <f t="shared" si="199"/>
        <v>181.91161356628982</v>
      </c>
      <c r="N937" s="42">
        <v>2365</v>
      </c>
      <c r="O937" s="45" t="str">
        <f t="shared" si="200"/>
        <v>Mar</v>
      </c>
      <c r="P937" s="42">
        <f t="shared" si="201"/>
        <v>2365</v>
      </c>
      <c r="Q937" s="44">
        <f t="shared" si="202"/>
        <v>-5</v>
      </c>
      <c r="R937" s="45">
        <f t="shared" si="203"/>
        <v>-2.1141649048626032E-3</v>
      </c>
      <c r="S937" s="44" t="str">
        <f t="shared" si="204"/>
        <v>DEGROWTH</v>
      </c>
      <c r="T937" s="43">
        <v>1145</v>
      </c>
      <c r="U937" s="46" t="str">
        <f t="shared" si="205"/>
        <v>Apr</v>
      </c>
      <c r="V937" s="42">
        <v>1145</v>
      </c>
      <c r="W937" s="47">
        <f t="shared" si="206"/>
        <v>1215</v>
      </c>
      <c r="X937" s="48">
        <f t="shared" si="207"/>
        <v>1.0611353711790392</v>
      </c>
      <c r="Y937" s="47" t="str">
        <f t="shared" si="208"/>
        <v>GROWTH</v>
      </c>
      <c r="Z937" s="138">
        <v>0</v>
      </c>
      <c r="AA937" s="133"/>
      <c r="AB937" s="133" t="s">
        <v>121</v>
      </c>
      <c r="AC937" s="133" t="s">
        <v>3918</v>
      </c>
      <c r="AD937" s="27">
        <f t="shared" si="209"/>
        <v>0</v>
      </c>
    </row>
    <row r="938" spans="1:30" s="139" customFormat="1" ht="13.8">
      <c r="A938" s="133" t="s">
        <v>3918</v>
      </c>
      <c r="B938" s="141" t="s">
        <v>2569</v>
      </c>
      <c r="C938" s="152" t="s">
        <v>2619</v>
      </c>
      <c r="D938" s="135">
        <v>1000001257</v>
      </c>
      <c r="E938" s="136" t="s">
        <v>2620</v>
      </c>
      <c r="F938" s="137">
        <v>44136</v>
      </c>
      <c r="G938" s="40" t="str">
        <f t="shared" si="196"/>
        <v>Targeted Dealer</v>
      </c>
      <c r="H938" s="40"/>
      <c r="I938" s="41">
        <v>35</v>
      </c>
      <c r="J938" s="41">
        <f t="shared" si="197"/>
        <v>32.666666666666671</v>
      </c>
      <c r="K938" s="43">
        <v>12</v>
      </c>
      <c r="L938" s="43">
        <f t="shared" si="198"/>
        <v>23</v>
      </c>
      <c r="M938" s="43">
        <f t="shared" si="199"/>
        <v>36.734693877551017</v>
      </c>
      <c r="N938" s="42">
        <v>0</v>
      </c>
      <c r="O938" s="45" t="str">
        <f t="shared" si="200"/>
        <v>Mar</v>
      </c>
      <c r="P938" s="42">
        <f t="shared" si="201"/>
        <v>0</v>
      </c>
      <c r="Q938" s="44">
        <f t="shared" si="202"/>
        <v>12</v>
      </c>
      <c r="R938" s="45" t="str">
        <f t="shared" si="203"/>
        <v xml:space="preserve"> </v>
      </c>
      <c r="S938" s="44" t="b">
        <f t="shared" si="204"/>
        <v>0</v>
      </c>
      <c r="T938" s="43">
        <v>24</v>
      </c>
      <c r="U938" s="46" t="str">
        <f t="shared" si="205"/>
        <v>Apr</v>
      </c>
      <c r="V938" s="42">
        <v>24</v>
      </c>
      <c r="W938" s="47">
        <f t="shared" si="206"/>
        <v>-12</v>
      </c>
      <c r="X938" s="48">
        <f t="shared" si="207"/>
        <v>-0.5</v>
      </c>
      <c r="Y938" s="47" t="str">
        <f t="shared" si="208"/>
        <v>DEGROWTH</v>
      </c>
      <c r="Z938" s="138">
        <v>0</v>
      </c>
      <c r="AA938" s="133"/>
      <c r="AB938" s="133" t="s">
        <v>121</v>
      </c>
      <c r="AC938" s="133" t="s">
        <v>3918</v>
      </c>
      <c r="AD938" s="27">
        <f t="shared" si="209"/>
        <v>0</v>
      </c>
    </row>
    <row r="939" spans="1:30" s="139" customFormat="1" ht="13.8">
      <c r="A939" s="133" t="s">
        <v>3918</v>
      </c>
      <c r="B939" s="141" t="s">
        <v>2569</v>
      </c>
      <c r="C939" s="152" t="s">
        <v>2623</v>
      </c>
      <c r="D939" s="135">
        <v>1000001265</v>
      </c>
      <c r="E939" s="136" t="s">
        <v>2624</v>
      </c>
      <c r="F939" s="137">
        <v>44188</v>
      </c>
      <c r="G939" s="40" t="str">
        <f t="shared" si="196"/>
        <v>Targeted Dealer</v>
      </c>
      <c r="H939" s="40"/>
      <c r="I939" s="41">
        <v>1120</v>
      </c>
      <c r="J939" s="41">
        <f t="shared" si="197"/>
        <v>1045.3333333333335</v>
      </c>
      <c r="K939" s="43">
        <v>1538</v>
      </c>
      <c r="L939" s="43">
        <f t="shared" si="198"/>
        <v>-418</v>
      </c>
      <c r="M939" s="43">
        <f t="shared" si="199"/>
        <v>147.1301020408163</v>
      </c>
      <c r="N939" s="42">
        <v>1671</v>
      </c>
      <c r="O939" s="45" t="str">
        <f t="shared" si="200"/>
        <v>Mar</v>
      </c>
      <c r="P939" s="42">
        <f t="shared" si="201"/>
        <v>1671</v>
      </c>
      <c r="Q939" s="44">
        <f t="shared" si="202"/>
        <v>-133</v>
      </c>
      <c r="R939" s="45">
        <f t="shared" si="203"/>
        <v>-7.9593058049072463E-2</v>
      </c>
      <c r="S939" s="44" t="str">
        <f t="shared" si="204"/>
        <v>DEGROWTH</v>
      </c>
      <c r="T939" s="43">
        <v>1011</v>
      </c>
      <c r="U939" s="46" t="str">
        <f t="shared" si="205"/>
        <v>Apr</v>
      </c>
      <c r="V939" s="42">
        <v>1011</v>
      </c>
      <c r="W939" s="47">
        <f t="shared" si="206"/>
        <v>527</v>
      </c>
      <c r="X939" s="48">
        <f t="shared" si="207"/>
        <v>0.52126607319485663</v>
      </c>
      <c r="Y939" s="47" t="str">
        <f t="shared" si="208"/>
        <v>GROWTH</v>
      </c>
      <c r="Z939" s="138">
        <v>0</v>
      </c>
      <c r="AA939" s="133"/>
      <c r="AB939" s="133" t="s">
        <v>121</v>
      </c>
      <c r="AC939" s="133" t="s">
        <v>3918</v>
      </c>
      <c r="AD939" s="27">
        <f t="shared" si="209"/>
        <v>0</v>
      </c>
    </row>
    <row r="940" spans="1:30" s="139" customFormat="1" ht="13.8">
      <c r="A940" s="133" t="s">
        <v>3918</v>
      </c>
      <c r="B940" s="141" t="s">
        <v>2569</v>
      </c>
      <c r="C940" s="152" t="s">
        <v>2625</v>
      </c>
      <c r="D940" s="135">
        <v>1000001241</v>
      </c>
      <c r="E940" s="136" t="s">
        <v>2626</v>
      </c>
      <c r="F940" s="137">
        <v>44194</v>
      </c>
      <c r="G940" s="40" t="str">
        <f t="shared" si="196"/>
        <v>Targeted Dealer</v>
      </c>
      <c r="H940" s="40"/>
      <c r="I940" s="41">
        <v>150</v>
      </c>
      <c r="J940" s="41">
        <f t="shared" si="197"/>
        <v>140</v>
      </c>
      <c r="K940" s="43">
        <v>250</v>
      </c>
      <c r="L940" s="43">
        <f t="shared" si="198"/>
        <v>-100</v>
      </c>
      <c r="M940" s="43">
        <f t="shared" si="199"/>
        <v>178.57142857142858</v>
      </c>
      <c r="N940" s="42">
        <v>220</v>
      </c>
      <c r="O940" s="45" t="str">
        <f t="shared" si="200"/>
        <v>Mar</v>
      </c>
      <c r="P940" s="42">
        <f t="shared" si="201"/>
        <v>220</v>
      </c>
      <c r="Q940" s="44">
        <f t="shared" si="202"/>
        <v>30</v>
      </c>
      <c r="R940" s="45">
        <f t="shared" si="203"/>
        <v>0.13636363636363646</v>
      </c>
      <c r="S940" s="44" t="str">
        <f t="shared" si="204"/>
        <v>GROWTH</v>
      </c>
      <c r="T940" s="43">
        <v>125</v>
      </c>
      <c r="U940" s="46" t="str">
        <f t="shared" si="205"/>
        <v>Apr</v>
      </c>
      <c r="V940" s="42">
        <v>125</v>
      </c>
      <c r="W940" s="47">
        <f t="shared" si="206"/>
        <v>125</v>
      </c>
      <c r="X940" s="48">
        <f t="shared" si="207"/>
        <v>1</v>
      </c>
      <c r="Y940" s="47" t="str">
        <f t="shared" si="208"/>
        <v>GROWTH</v>
      </c>
      <c r="Z940" s="138">
        <v>0</v>
      </c>
      <c r="AA940" s="133"/>
      <c r="AB940" s="133" t="s">
        <v>121</v>
      </c>
      <c r="AC940" s="133" t="s">
        <v>3918</v>
      </c>
      <c r="AD940" s="27">
        <f t="shared" si="209"/>
        <v>0</v>
      </c>
    </row>
    <row r="941" spans="1:30" s="139" customFormat="1" ht="13.8">
      <c r="A941" s="133" t="s">
        <v>3918</v>
      </c>
      <c r="B941" s="141" t="s">
        <v>2569</v>
      </c>
      <c r="C941" s="152" t="s">
        <v>2627</v>
      </c>
      <c r="D941" s="135">
        <v>1000001239</v>
      </c>
      <c r="E941" s="136" t="s">
        <v>2628</v>
      </c>
      <c r="F941" s="137">
        <v>44201</v>
      </c>
      <c r="G941" s="40" t="str">
        <f t="shared" si="196"/>
        <v>Targeted Dealer</v>
      </c>
      <c r="H941" s="40"/>
      <c r="I941" s="41">
        <v>110</v>
      </c>
      <c r="J941" s="41">
        <f t="shared" si="197"/>
        <v>102.66666666666666</v>
      </c>
      <c r="K941" s="43">
        <v>400</v>
      </c>
      <c r="L941" s="43">
        <f t="shared" si="198"/>
        <v>-290</v>
      </c>
      <c r="M941" s="43">
        <f t="shared" si="199"/>
        <v>389.61038961038963</v>
      </c>
      <c r="N941" s="42">
        <v>275</v>
      </c>
      <c r="O941" s="45" t="str">
        <f t="shared" si="200"/>
        <v>Mar</v>
      </c>
      <c r="P941" s="42">
        <f t="shared" si="201"/>
        <v>275</v>
      </c>
      <c r="Q941" s="44">
        <f t="shared" si="202"/>
        <v>125</v>
      </c>
      <c r="R941" s="45">
        <f t="shared" si="203"/>
        <v>0.45454545454545459</v>
      </c>
      <c r="S941" s="44" t="str">
        <f t="shared" si="204"/>
        <v>GROWTH</v>
      </c>
      <c r="T941" s="43">
        <v>125</v>
      </c>
      <c r="U941" s="46" t="str">
        <f t="shared" si="205"/>
        <v>Apr</v>
      </c>
      <c r="V941" s="42">
        <v>125</v>
      </c>
      <c r="W941" s="47">
        <f t="shared" si="206"/>
        <v>275</v>
      </c>
      <c r="X941" s="48">
        <f t="shared" si="207"/>
        <v>2.2000000000000002</v>
      </c>
      <c r="Y941" s="47" t="str">
        <f t="shared" si="208"/>
        <v>GROWTH</v>
      </c>
      <c r="Z941" s="138">
        <v>0</v>
      </c>
      <c r="AA941" s="133"/>
      <c r="AB941" s="133" t="s">
        <v>121</v>
      </c>
      <c r="AC941" s="133" t="s">
        <v>3918</v>
      </c>
      <c r="AD941" s="27">
        <f t="shared" si="209"/>
        <v>0</v>
      </c>
    </row>
    <row r="942" spans="1:30" s="139" customFormat="1" ht="13.8">
      <c r="A942" s="133" t="s">
        <v>3918</v>
      </c>
      <c r="B942" s="141" t="s">
        <v>2569</v>
      </c>
      <c r="C942" s="152" t="s">
        <v>2629</v>
      </c>
      <c r="D942" s="135">
        <v>1000001261</v>
      </c>
      <c r="E942" s="136" t="s">
        <v>2630</v>
      </c>
      <c r="F942" s="137">
        <v>44264</v>
      </c>
      <c r="G942" s="40" t="str">
        <f t="shared" si="196"/>
        <v>Targeted Dealer</v>
      </c>
      <c r="H942" s="40"/>
      <c r="I942" s="41">
        <v>35</v>
      </c>
      <c r="J942" s="41">
        <f t="shared" si="197"/>
        <v>32.666666666666671</v>
      </c>
      <c r="K942" s="43">
        <v>60</v>
      </c>
      <c r="L942" s="43">
        <f t="shared" si="198"/>
        <v>-25</v>
      </c>
      <c r="M942" s="43">
        <f t="shared" si="199"/>
        <v>183.67346938775506</v>
      </c>
      <c r="N942" s="42">
        <v>24</v>
      </c>
      <c r="O942" s="45" t="str">
        <f t="shared" si="200"/>
        <v>Mar</v>
      </c>
      <c r="P942" s="42">
        <f t="shared" si="201"/>
        <v>24</v>
      </c>
      <c r="Q942" s="44">
        <f t="shared" si="202"/>
        <v>36</v>
      </c>
      <c r="R942" s="45">
        <f t="shared" si="203"/>
        <v>1.5</v>
      </c>
      <c r="S942" s="44" t="str">
        <f t="shared" si="204"/>
        <v>GROWTH</v>
      </c>
      <c r="T942" s="43">
        <v>24</v>
      </c>
      <c r="U942" s="46" t="str">
        <f t="shared" si="205"/>
        <v>Apr</v>
      </c>
      <c r="V942" s="42">
        <v>24</v>
      </c>
      <c r="W942" s="47">
        <f t="shared" si="206"/>
        <v>36</v>
      </c>
      <c r="X942" s="48">
        <f t="shared" si="207"/>
        <v>1.5</v>
      </c>
      <c r="Y942" s="47" t="str">
        <f t="shared" si="208"/>
        <v>GROWTH</v>
      </c>
      <c r="Z942" s="138">
        <v>0</v>
      </c>
      <c r="AA942" s="133"/>
      <c r="AB942" s="133" t="s">
        <v>121</v>
      </c>
      <c r="AC942" s="133" t="s">
        <v>3918</v>
      </c>
      <c r="AD942" s="27">
        <f t="shared" si="209"/>
        <v>0</v>
      </c>
    </row>
    <row r="943" spans="1:30" s="139" customFormat="1" ht="13.8">
      <c r="A943" s="133" t="s">
        <v>3918</v>
      </c>
      <c r="B943" s="141" t="s">
        <v>2569</v>
      </c>
      <c r="C943" s="152" t="s">
        <v>2631</v>
      </c>
      <c r="D943" s="135">
        <v>1000001250</v>
      </c>
      <c r="E943" s="136" t="s">
        <v>2632</v>
      </c>
      <c r="F943" s="137">
        <v>44267</v>
      </c>
      <c r="G943" s="40" t="str">
        <f t="shared" si="196"/>
        <v>Targeted Dealer</v>
      </c>
      <c r="H943" s="40"/>
      <c r="I943" s="41">
        <v>50</v>
      </c>
      <c r="J943" s="41">
        <f t="shared" si="197"/>
        <v>46.666666666666671</v>
      </c>
      <c r="K943" s="43">
        <v>200</v>
      </c>
      <c r="L943" s="43">
        <f t="shared" si="198"/>
        <v>-150</v>
      </c>
      <c r="M943" s="43">
        <f t="shared" si="199"/>
        <v>428.5714285714285</v>
      </c>
      <c r="N943" s="42">
        <v>125</v>
      </c>
      <c r="O943" s="45" t="str">
        <f t="shared" si="200"/>
        <v>Mar</v>
      </c>
      <c r="P943" s="42">
        <f t="shared" si="201"/>
        <v>125</v>
      </c>
      <c r="Q943" s="44">
        <f t="shared" si="202"/>
        <v>75</v>
      </c>
      <c r="R943" s="45">
        <f t="shared" si="203"/>
        <v>0.60000000000000009</v>
      </c>
      <c r="S943" s="44" t="str">
        <f t="shared" si="204"/>
        <v>GROWTH</v>
      </c>
      <c r="T943" s="43">
        <v>50</v>
      </c>
      <c r="U943" s="46" t="str">
        <f t="shared" si="205"/>
        <v>Apr</v>
      </c>
      <c r="V943" s="42">
        <v>50</v>
      </c>
      <c r="W943" s="47">
        <f t="shared" si="206"/>
        <v>150</v>
      </c>
      <c r="X943" s="48">
        <f t="shared" si="207"/>
        <v>3</v>
      </c>
      <c r="Y943" s="47" t="str">
        <f t="shared" si="208"/>
        <v>GROWTH</v>
      </c>
      <c r="Z943" s="138">
        <v>0</v>
      </c>
      <c r="AA943" s="133"/>
      <c r="AB943" s="133" t="s">
        <v>121</v>
      </c>
      <c r="AC943" s="133" t="s">
        <v>3918</v>
      </c>
      <c r="AD943" s="27">
        <f t="shared" si="209"/>
        <v>0</v>
      </c>
    </row>
    <row r="944" spans="1:30" s="139" customFormat="1" ht="13.8">
      <c r="A944" s="133" t="s">
        <v>3918</v>
      </c>
      <c r="B944" s="141" t="s">
        <v>2569</v>
      </c>
      <c r="C944" s="152" t="s">
        <v>2633</v>
      </c>
      <c r="D944" s="135">
        <v>1000001998</v>
      </c>
      <c r="E944" s="136" t="s">
        <v>2634</v>
      </c>
      <c r="F944" s="137">
        <v>44468</v>
      </c>
      <c r="G944" s="40" t="str">
        <f t="shared" si="196"/>
        <v>-</v>
      </c>
      <c r="H944" s="40"/>
      <c r="I944" s="41">
        <v>0</v>
      </c>
      <c r="J944" s="41">
        <f t="shared" si="197"/>
        <v>0</v>
      </c>
      <c r="K944" s="43">
        <v>0</v>
      </c>
      <c r="L944" s="43">
        <f t="shared" si="198"/>
        <v>0</v>
      </c>
      <c r="M944" s="43" t="str">
        <f t="shared" si="199"/>
        <v>-</v>
      </c>
      <c r="N944" s="42">
        <v>0</v>
      </c>
      <c r="O944" s="45" t="str">
        <f t="shared" si="200"/>
        <v>Mar</v>
      </c>
      <c r="P944" s="42">
        <f t="shared" si="201"/>
        <v>0</v>
      </c>
      <c r="Q944" s="44">
        <f t="shared" si="202"/>
        <v>0</v>
      </c>
      <c r="R944" s="45" t="str">
        <f t="shared" si="203"/>
        <v xml:space="preserve"> </v>
      </c>
      <c r="S944" s="44" t="b">
        <f t="shared" si="204"/>
        <v>0</v>
      </c>
      <c r="T944" s="43">
        <v>0</v>
      </c>
      <c r="U944" s="46" t="str">
        <f t="shared" si="205"/>
        <v>Apr</v>
      </c>
      <c r="V944" s="42">
        <v>0</v>
      </c>
      <c r="W944" s="47">
        <f t="shared" si="206"/>
        <v>0</v>
      </c>
      <c r="X944" s="48">
        <f t="shared" si="207"/>
        <v>0</v>
      </c>
      <c r="Y944" s="47" t="b">
        <f t="shared" si="208"/>
        <v>0</v>
      </c>
      <c r="Z944" s="138">
        <v>0</v>
      </c>
      <c r="AA944" s="133"/>
      <c r="AB944" s="133" t="s">
        <v>121</v>
      </c>
      <c r="AC944" s="133" t="s">
        <v>3918</v>
      </c>
      <c r="AD944" s="27">
        <f t="shared" si="209"/>
        <v>1</v>
      </c>
    </row>
    <row r="945" spans="1:30" s="139" customFormat="1" ht="13.8">
      <c r="A945" s="133" t="s">
        <v>3918</v>
      </c>
      <c r="B945" s="141" t="s">
        <v>2569</v>
      </c>
      <c r="C945" s="153" t="s">
        <v>2637</v>
      </c>
      <c r="D945" s="135">
        <v>1000002045</v>
      </c>
      <c r="E945" s="136" t="s">
        <v>2638</v>
      </c>
      <c r="F945" s="137">
        <v>44501</v>
      </c>
      <c r="G945" s="40" t="str">
        <f t="shared" si="196"/>
        <v>Targeted Dealer</v>
      </c>
      <c r="H945" s="40"/>
      <c r="I945" s="41">
        <v>370</v>
      </c>
      <c r="J945" s="41">
        <f t="shared" si="197"/>
        <v>345.33333333333337</v>
      </c>
      <c r="K945" s="43">
        <v>862</v>
      </c>
      <c r="L945" s="43">
        <f t="shared" si="198"/>
        <v>-492</v>
      </c>
      <c r="M945" s="43">
        <f t="shared" si="199"/>
        <v>249.6138996138996</v>
      </c>
      <c r="N945" s="42">
        <v>687</v>
      </c>
      <c r="O945" s="45" t="str">
        <f t="shared" si="200"/>
        <v>Mar</v>
      </c>
      <c r="P945" s="42">
        <f t="shared" si="201"/>
        <v>687</v>
      </c>
      <c r="Q945" s="44">
        <f t="shared" si="202"/>
        <v>175</v>
      </c>
      <c r="R945" s="45">
        <f t="shared" si="203"/>
        <v>0.25473071324599705</v>
      </c>
      <c r="S945" s="44" t="str">
        <f t="shared" si="204"/>
        <v>GROWTH</v>
      </c>
      <c r="T945" s="43">
        <v>365</v>
      </c>
      <c r="U945" s="46" t="str">
        <f t="shared" si="205"/>
        <v>Apr</v>
      </c>
      <c r="V945" s="42">
        <v>365</v>
      </c>
      <c r="W945" s="47">
        <f t="shared" si="206"/>
        <v>497</v>
      </c>
      <c r="X945" s="48">
        <f t="shared" si="207"/>
        <v>1.3616438356164382</v>
      </c>
      <c r="Y945" s="47" t="str">
        <f t="shared" si="208"/>
        <v>GROWTH</v>
      </c>
      <c r="Z945" s="138">
        <v>0</v>
      </c>
      <c r="AA945" s="133"/>
      <c r="AB945" s="133" t="s">
        <v>121</v>
      </c>
      <c r="AC945" s="133" t="s">
        <v>3918</v>
      </c>
      <c r="AD945" s="27">
        <f t="shared" si="209"/>
        <v>0</v>
      </c>
    </row>
    <row r="946" spans="1:30" s="139" customFormat="1" ht="13.8">
      <c r="A946" s="133" t="s">
        <v>3918</v>
      </c>
      <c r="B946" s="141" t="s">
        <v>2569</v>
      </c>
      <c r="C946" s="152" t="s">
        <v>2641</v>
      </c>
      <c r="D946" s="135">
        <v>1000002982</v>
      </c>
      <c r="E946" s="136" t="s">
        <v>2642</v>
      </c>
      <c r="F946" s="137">
        <v>44830</v>
      </c>
      <c r="G946" s="40" t="str">
        <f t="shared" si="196"/>
        <v>Targeted Dealer</v>
      </c>
      <c r="H946" s="40"/>
      <c r="I946" s="41">
        <v>170</v>
      </c>
      <c r="J946" s="41">
        <f t="shared" si="197"/>
        <v>158.66666666666669</v>
      </c>
      <c r="K946" s="43">
        <v>195</v>
      </c>
      <c r="L946" s="43">
        <f t="shared" si="198"/>
        <v>-25</v>
      </c>
      <c r="M946" s="43">
        <f t="shared" si="199"/>
        <v>122.89915966386553</v>
      </c>
      <c r="N946" s="42">
        <v>250</v>
      </c>
      <c r="O946" s="45" t="str">
        <f t="shared" si="200"/>
        <v>Mar</v>
      </c>
      <c r="P946" s="42">
        <f t="shared" si="201"/>
        <v>250</v>
      </c>
      <c r="Q946" s="44">
        <f t="shared" si="202"/>
        <v>-55</v>
      </c>
      <c r="R946" s="45">
        <f t="shared" si="203"/>
        <v>-0.21999999999999997</v>
      </c>
      <c r="S946" s="44" t="str">
        <f t="shared" si="204"/>
        <v>DEGROWTH</v>
      </c>
      <c r="T946" s="43">
        <v>67</v>
      </c>
      <c r="U946" s="46" t="str">
        <f t="shared" si="205"/>
        <v>Apr</v>
      </c>
      <c r="V946" s="42">
        <v>67</v>
      </c>
      <c r="W946" s="47">
        <f t="shared" si="206"/>
        <v>128</v>
      </c>
      <c r="X946" s="48">
        <f t="shared" si="207"/>
        <v>1.91044776119403</v>
      </c>
      <c r="Y946" s="47" t="str">
        <f t="shared" si="208"/>
        <v>GROWTH</v>
      </c>
      <c r="Z946" s="138">
        <v>0</v>
      </c>
      <c r="AA946" s="133"/>
      <c r="AB946" s="133" t="s">
        <v>121</v>
      </c>
      <c r="AC946" s="133" t="s">
        <v>3918</v>
      </c>
      <c r="AD946" s="27">
        <f t="shared" si="209"/>
        <v>0</v>
      </c>
    </row>
    <row r="947" spans="1:30" s="139" customFormat="1" ht="13.8">
      <c r="A947" s="133" t="s">
        <v>3918</v>
      </c>
      <c r="B947" s="141" t="s">
        <v>2569</v>
      </c>
      <c r="C947" s="152" t="s">
        <v>2645</v>
      </c>
      <c r="D947" s="135">
        <v>1000003247</v>
      </c>
      <c r="E947" s="136" t="s">
        <v>2646</v>
      </c>
      <c r="F947" s="137">
        <v>44942</v>
      </c>
      <c r="G947" s="40" t="str">
        <f t="shared" si="196"/>
        <v>Targeted Dealer</v>
      </c>
      <c r="H947" s="40"/>
      <c r="I947" s="41">
        <v>20</v>
      </c>
      <c r="J947" s="41">
        <f t="shared" si="197"/>
        <v>18.666666666666664</v>
      </c>
      <c r="K947" s="43">
        <v>325</v>
      </c>
      <c r="L947" s="43">
        <f t="shared" si="198"/>
        <v>-305</v>
      </c>
      <c r="M947" s="43">
        <f t="shared" si="199"/>
        <v>1741.0714285714287</v>
      </c>
      <c r="N947" s="42">
        <v>237</v>
      </c>
      <c r="O947" s="45" t="str">
        <f t="shared" si="200"/>
        <v>Mar</v>
      </c>
      <c r="P947" s="42">
        <f t="shared" si="201"/>
        <v>237</v>
      </c>
      <c r="Q947" s="44">
        <f t="shared" si="202"/>
        <v>88</v>
      </c>
      <c r="R947" s="45">
        <f t="shared" si="203"/>
        <v>0.37130801687763704</v>
      </c>
      <c r="S947" s="44" t="str">
        <f t="shared" si="204"/>
        <v>GROWTH</v>
      </c>
      <c r="T947" s="43">
        <v>15</v>
      </c>
      <c r="U947" s="46" t="str">
        <f t="shared" si="205"/>
        <v>Apr</v>
      </c>
      <c r="V947" s="42">
        <v>15</v>
      </c>
      <c r="W947" s="47">
        <f t="shared" si="206"/>
        <v>310</v>
      </c>
      <c r="X947" s="48">
        <f t="shared" si="207"/>
        <v>20.666666666666668</v>
      </c>
      <c r="Y947" s="47" t="str">
        <f t="shared" si="208"/>
        <v>GROWTH</v>
      </c>
      <c r="Z947" s="138">
        <v>0</v>
      </c>
      <c r="AA947" s="133"/>
      <c r="AB947" s="133" t="s">
        <v>121</v>
      </c>
      <c r="AC947" s="133" t="s">
        <v>3918</v>
      </c>
      <c r="AD947" s="27">
        <f t="shared" si="209"/>
        <v>0</v>
      </c>
    </row>
    <row r="948" spans="1:30" s="139" customFormat="1" ht="13.8">
      <c r="A948" s="133" t="s">
        <v>3918</v>
      </c>
      <c r="B948" s="141" t="s">
        <v>2569</v>
      </c>
      <c r="C948" s="152" t="s">
        <v>2647</v>
      </c>
      <c r="D948" s="135">
        <v>1000003610</v>
      </c>
      <c r="E948" s="136" t="s">
        <v>2648</v>
      </c>
      <c r="F948" s="137">
        <v>45099</v>
      </c>
      <c r="G948" s="40" t="str">
        <f t="shared" si="196"/>
        <v>Targeted Dealer</v>
      </c>
      <c r="H948" s="40"/>
      <c r="I948" s="41">
        <v>10</v>
      </c>
      <c r="J948" s="41">
        <f t="shared" si="197"/>
        <v>9.3333333333333321</v>
      </c>
      <c r="K948" s="43">
        <v>12</v>
      </c>
      <c r="L948" s="43">
        <f t="shared" si="198"/>
        <v>-2</v>
      </c>
      <c r="M948" s="43">
        <f t="shared" si="199"/>
        <v>128.57142857142858</v>
      </c>
      <c r="N948" s="42">
        <v>12</v>
      </c>
      <c r="O948" s="45" t="str">
        <f t="shared" si="200"/>
        <v>Mar</v>
      </c>
      <c r="P948" s="42">
        <f t="shared" si="201"/>
        <v>12</v>
      </c>
      <c r="Q948" s="44">
        <f t="shared" si="202"/>
        <v>0</v>
      </c>
      <c r="R948" s="45">
        <f t="shared" si="203"/>
        <v>0</v>
      </c>
      <c r="S948" s="44" t="str">
        <f t="shared" si="204"/>
        <v>GROWTH</v>
      </c>
      <c r="T948" s="43">
        <v>10</v>
      </c>
      <c r="U948" s="46" t="str">
        <f t="shared" si="205"/>
        <v>Apr</v>
      </c>
      <c r="V948" s="42">
        <v>10</v>
      </c>
      <c r="W948" s="47">
        <f t="shared" si="206"/>
        <v>2</v>
      </c>
      <c r="X948" s="48">
        <f t="shared" si="207"/>
        <v>0.19999999999999996</v>
      </c>
      <c r="Y948" s="47" t="str">
        <f t="shared" si="208"/>
        <v>GROWTH</v>
      </c>
      <c r="Z948" s="138">
        <v>0</v>
      </c>
      <c r="AA948" s="133"/>
      <c r="AB948" s="133" t="s">
        <v>121</v>
      </c>
      <c r="AC948" s="133" t="s">
        <v>3918</v>
      </c>
      <c r="AD948" s="27">
        <f t="shared" si="209"/>
        <v>0</v>
      </c>
    </row>
    <row r="949" spans="1:30" s="139" customFormat="1" ht="13.8">
      <c r="A949" s="133" t="s">
        <v>3918</v>
      </c>
      <c r="B949" s="141" t="s">
        <v>2569</v>
      </c>
      <c r="C949" s="152" t="s">
        <v>2649</v>
      </c>
      <c r="D949" s="135">
        <v>1000003723</v>
      </c>
      <c r="E949" s="136" t="s">
        <v>2650</v>
      </c>
      <c r="F949" s="137">
        <v>45198</v>
      </c>
      <c r="G949" s="40" t="str">
        <f t="shared" si="196"/>
        <v>Targeted Dealer</v>
      </c>
      <c r="H949" s="40"/>
      <c r="I949" s="41">
        <v>140</v>
      </c>
      <c r="J949" s="41">
        <f t="shared" si="197"/>
        <v>130.66666666666669</v>
      </c>
      <c r="K949" s="43">
        <v>272</v>
      </c>
      <c r="L949" s="43">
        <f t="shared" si="198"/>
        <v>-132</v>
      </c>
      <c r="M949" s="43">
        <f t="shared" si="199"/>
        <v>208.16326530612241</v>
      </c>
      <c r="N949" s="42">
        <v>247</v>
      </c>
      <c r="O949" s="45" t="str">
        <f t="shared" si="200"/>
        <v>Mar</v>
      </c>
      <c r="P949" s="42">
        <f t="shared" si="201"/>
        <v>247</v>
      </c>
      <c r="Q949" s="44">
        <f t="shared" si="202"/>
        <v>25</v>
      </c>
      <c r="R949" s="45">
        <f t="shared" si="203"/>
        <v>0.10121457489878538</v>
      </c>
      <c r="S949" s="44" t="str">
        <f t="shared" si="204"/>
        <v>GROWTH</v>
      </c>
      <c r="T949" s="43">
        <v>70</v>
      </c>
      <c r="U949" s="46" t="str">
        <f t="shared" si="205"/>
        <v>Apr</v>
      </c>
      <c r="V949" s="42">
        <v>70</v>
      </c>
      <c r="W949" s="47">
        <f t="shared" si="206"/>
        <v>202</v>
      </c>
      <c r="X949" s="48">
        <f t="shared" si="207"/>
        <v>2.8857142857142857</v>
      </c>
      <c r="Y949" s="47" t="str">
        <f t="shared" si="208"/>
        <v>GROWTH</v>
      </c>
      <c r="Z949" s="138">
        <v>0</v>
      </c>
      <c r="AA949" s="133"/>
      <c r="AB949" s="133" t="s">
        <v>121</v>
      </c>
      <c r="AC949" s="133" t="s">
        <v>3918</v>
      </c>
      <c r="AD949" s="27">
        <f t="shared" si="209"/>
        <v>0</v>
      </c>
    </row>
    <row r="950" spans="1:30" s="139" customFormat="1" ht="13.8">
      <c r="A950" s="133" t="s">
        <v>3918</v>
      </c>
      <c r="B950" s="144" t="s">
        <v>2569</v>
      </c>
      <c r="C950" s="144" t="s">
        <v>2651</v>
      </c>
      <c r="D950" s="146">
        <v>1000004091</v>
      </c>
      <c r="E950" s="146" t="s">
        <v>2652</v>
      </c>
      <c r="F950" s="137">
        <v>45525</v>
      </c>
      <c r="G950" s="40" t="str">
        <f t="shared" si="196"/>
        <v>Targeted Dealer</v>
      </c>
      <c r="H950" s="40"/>
      <c r="I950" s="41">
        <v>220</v>
      </c>
      <c r="J950" s="41">
        <f t="shared" si="197"/>
        <v>205.33333333333331</v>
      </c>
      <c r="K950" s="43">
        <v>352</v>
      </c>
      <c r="L950" s="43">
        <f t="shared" si="198"/>
        <v>-132</v>
      </c>
      <c r="M950" s="43">
        <f t="shared" si="199"/>
        <v>171.42857142857144</v>
      </c>
      <c r="N950" s="42">
        <v>258</v>
      </c>
      <c r="O950" s="45" t="str">
        <f t="shared" si="200"/>
        <v>Mar</v>
      </c>
      <c r="P950" s="42">
        <f t="shared" si="201"/>
        <v>258</v>
      </c>
      <c r="Q950" s="44">
        <f t="shared" si="202"/>
        <v>94</v>
      </c>
      <c r="R950" s="45">
        <f t="shared" si="203"/>
        <v>0.36434108527131781</v>
      </c>
      <c r="S950" s="44" t="str">
        <f t="shared" si="204"/>
        <v>GROWTH</v>
      </c>
      <c r="T950" s="43">
        <v>185</v>
      </c>
      <c r="U950" s="46" t="str">
        <f t="shared" si="205"/>
        <v>Apr</v>
      </c>
      <c r="V950" s="42">
        <v>185</v>
      </c>
      <c r="W950" s="47">
        <f t="shared" si="206"/>
        <v>167</v>
      </c>
      <c r="X950" s="48">
        <f t="shared" si="207"/>
        <v>0.90270270270270281</v>
      </c>
      <c r="Y950" s="47" t="str">
        <f t="shared" si="208"/>
        <v>GROWTH</v>
      </c>
      <c r="Z950" s="138">
        <v>0</v>
      </c>
      <c r="AA950" s="133"/>
      <c r="AB950" s="133" t="s">
        <v>121</v>
      </c>
      <c r="AC950" s="133" t="s">
        <v>3918</v>
      </c>
      <c r="AD950" s="27">
        <f t="shared" si="209"/>
        <v>0</v>
      </c>
    </row>
    <row r="951" spans="1:30" s="139" customFormat="1" ht="13.8">
      <c r="A951" s="133" t="s">
        <v>3918</v>
      </c>
      <c r="B951" s="141" t="s">
        <v>69</v>
      </c>
      <c r="C951" s="152" t="s">
        <v>2653</v>
      </c>
      <c r="D951" s="135">
        <v>1000001141</v>
      </c>
      <c r="E951" s="136" t="s">
        <v>2654</v>
      </c>
      <c r="F951" s="137">
        <v>39566</v>
      </c>
      <c r="G951" s="40" t="str">
        <f t="shared" si="196"/>
        <v>Targeted Dealer</v>
      </c>
      <c r="H951" s="40"/>
      <c r="I951" s="41">
        <v>1300</v>
      </c>
      <c r="J951" s="41">
        <f t="shared" si="197"/>
        <v>1213.3333333333335</v>
      </c>
      <c r="K951" s="43">
        <v>1850</v>
      </c>
      <c r="L951" s="43">
        <f t="shared" si="198"/>
        <v>-550</v>
      </c>
      <c r="M951" s="43">
        <f t="shared" si="199"/>
        <v>152.47252747252745</v>
      </c>
      <c r="N951" s="42">
        <v>1800</v>
      </c>
      <c r="O951" s="45" t="str">
        <f t="shared" si="200"/>
        <v>Mar</v>
      </c>
      <c r="P951" s="42">
        <f t="shared" si="201"/>
        <v>1800</v>
      </c>
      <c r="Q951" s="44">
        <f t="shared" si="202"/>
        <v>50</v>
      </c>
      <c r="R951" s="45">
        <f t="shared" si="203"/>
        <v>2.7777777777777679E-2</v>
      </c>
      <c r="S951" s="44" t="str">
        <f t="shared" si="204"/>
        <v>GROWTH</v>
      </c>
      <c r="T951" s="43">
        <v>1150</v>
      </c>
      <c r="U951" s="46" t="str">
        <f t="shared" si="205"/>
        <v>Apr</v>
      </c>
      <c r="V951" s="42">
        <v>1150</v>
      </c>
      <c r="W951" s="47">
        <f t="shared" si="206"/>
        <v>700</v>
      </c>
      <c r="X951" s="48">
        <f t="shared" si="207"/>
        <v>0.60869565217391308</v>
      </c>
      <c r="Y951" s="47" t="str">
        <f t="shared" si="208"/>
        <v>GROWTH</v>
      </c>
      <c r="Z951" s="138">
        <v>0</v>
      </c>
      <c r="AA951" s="133"/>
      <c r="AB951" s="133" t="s">
        <v>121</v>
      </c>
      <c r="AC951" s="133" t="s">
        <v>3918</v>
      </c>
      <c r="AD951" s="27">
        <f t="shared" si="209"/>
        <v>0</v>
      </c>
    </row>
    <row r="952" spans="1:30" s="139" customFormat="1" ht="13.8">
      <c r="A952" s="133" t="s">
        <v>3918</v>
      </c>
      <c r="B952" s="141" t="s">
        <v>69</v>
      </c>
      <c r="C952" s="152" t="s">
        <v>2655</v>
      </c>
      <c r="D952" s="135">
        <v>1000001140</v>
      </c>
      <c r="E952" s="136" t="s">
        <v>2656</v>
      </c>
      <c r="F952" s="137">
        <v>41304</v>
      </c>
      <c r="G952" s="40" t="str">
        <f t="shared" si="196"/>
        <v>Targeted Dealer</v>
      </c>
      <c r="H952" s="40"/>
      <c r="I952" s="41">
        <v>1500</v>
      </c>
      <c r="J952" s="41">
        <f t="shared" si="197"/>
        <v>1400</v>
      </c>
      <c r="K952" s="43">
        <v>2025</v>
      </c>
      <c r="L952" s="43">
        <f t="shared" si="198"/>
        <v>-525</v>
      </c>
      <c r="M952" s="43">
        <f t="shared" si="199"/>
        <v>144.64285714285714</v>
      </c>
      <c r="N952" s="42">
        <v>2089.5</v>
      </c>
      <c r="O952" s="45" t="str">
        <f t="shared" si="200"/>
        <v>Mar</v>
      </c>
      <c r="P952" s="42">
        <f t="shared" si="201"/>
        <v>2089.5</v>
      </c>
      <c r="Q952" s="44">
        <f t="shared" si="202"/>
        <v>-64.5</v>
      </c>
      <c r="R952" s="45">
        <f t="shared" si="203"/>
        <v>-3.0868628858578662E-2</v>
      </c>
      <c r="S952" s="44" t="str">
        <f t="shared" si="204"/>
        <v>DEGROWTH</v>
      </c>
      <c r="T952" s="43">
        <v>1374</v>
      </c>
      <c r="U952" s="46" t="str">
        <f t="shared" si="205"/>
        <v>Apr</v>
      </c>
      <c r="V952" s="42">
        <v>1374</v>
      </c>
      <c r="W952" s="47">
        <f t="shared" si="206"/>
        <v>651</v>
      </c>
      <c r="X952" s="48">
        <f t="shared" si="207"/>
        <v>0.47379912663755452</v>
      </c>
      <c r="Y952" s="47" t="str">
        <f t="shared" si="208"/>
        <v>GROWTH</v>
      </c>
      <c r="Z952" s="138">
        <v>0</v>
      </c>
      <c r="AA952" s="133"/>
      <c r="AB952" s="133" t="s">
        <v>121</v>
      </c>
      <c r="AC952" s="133" t="s">
        <v>3918</v>
      </c>
      <c r="AD952" s="27">
        <f t="shared" si="209"/>
        <v>0</v>
      </c>
    </row>
    <row r="953" spans="1:30" s="139" customFormat="1" ht="13.8">
      <c r="A953" s="133" t="s">
        <v>3918</v>
      </c>
      <c r="B953" s="141" t="s">
        <v>69</v>
      </c>
      <c r="C953" s="152" t="s">
        <v>2657</v>
      </c>
      <c r="D953" s="135">
        <v>1000001146</v>
      </c>
      <c r="E953" s="136" t="s">
        <v>2658</v>
      </c>
      <c r="F953" s="137">
        <v>42223</v>
      </c>
      <c r="G953" s="40" t="str">
        <f t="shared" si="196"/>
        <v>Targeted Dealer</v>
      </c>
      <c r="H953" s="40"/>
      <c r="I953" s="41">
        <v>950</v>
      </c>
      <c r="J953" s="41">
        <f t="shared" si="197"/>
        <v>886.66666666666674</v>
      </c>
      <c r="K953" s="43">
        <v>1220</v>
      </c>
      <c r="L953" s="43">
        <f t="shared" si="198"/>
        <v>-270</v>
      </c>
      <c r="M953" s="43">
        <f t="shared" si="199"/>
        <v>137.59398496240601</v>
      </c>
      <c r="N953" s="42">
        <v>1271</v>
      </c>
      <c r="O953" s="45" t="str">
        <f t="shared" si="200"/>
        <v>Mar</v>
      </c>
      <c r="P953" s="42">
        <f t="shared" si="201"/>
        <v>1271</v>
      </c>
      <c r="Q953" s="44">
        <f t="shared" si="202"/>
        <v>-51</v>
      </c>
      <c r="R953" s="45">
        <f t="shared" si="203"/>
        <v>-4.0125885129819072E-2</v>
      </c>
      <c r="S953" s="44" t="str">
        <f t="shared" si="204"/>
        <v>DEGROWTH</v>
      </c>
      <c r="T953" s="43">
        <v>848</v>
      </c>
      <c r="U953" s="46" t="str">
        <f t="shared" si="205"/>
        <v>Apr</v>
      </c>
      <c r="V953" s="42">
        <v>848</v>
      </c>
      <c r="W953" s="47">
        <f t="shared" si="206"/>
        <v>372</v>
      </c>
      <c r="X953" s="48">
        <f t="shared" si="207"/>
        <v>0.43867924528301883</v>
      </c>
      <c r="Y953" s="47" t="str">
        <f t="shared" si="208"/>
        <v>GROWTH</v>
      </c>
      <c r="Z953" s="138">
        <v>0</v>
      </c>
      <c r="AA953" s="133"/>
      <c r="AB953" s="133" t="s">
        <v>121</v>
      </c>
      <c r="AC953" s="133" t="s">
        <v>3918</v>
      </c>
      <c r="AD953" s="27">
        <f t="shared" si="209"/>
        <v>0</v>
      </c>
    </row>
    <row r="954" spans="1:30" s="139" customFormat="1" ht="13.8">
      <c r="A954" s="133" t="s">
        <v>3918</v>
      </c>
      <c r="B954" s="141" t="s">
        <v>69</v>
      </c>
      <c r="C954" s="152" t="s">
        <v>2661</v>
      </c>
      <c r="D954" s="135">
        <v>1000001150</v>
      </c>
      <c r="E954" s="136" t="s">
        <v>2662</v>
      </c>
      <c r="F954" s="137">
        <v>42524</v>
      </c>
      <c r="G954" s="40" t="str">
        <f t="shared" si="196"/>
        <v>Targeted Dealer</v>
      </c>
      <c r="H954" s="40"/>
      <c r="I954" s="41">
        <v>400</v>
      </c>
      <c r="J954" s="41">
        <f t="shared" si="197"/>
        <v>373.33333333333337</v>
      </c>
      <c r="K954" s="43">
        <v>400</v>
      </c>
      <c r="L954" s="43">
        <f t="shared" si="198"/>
        <v>0</v>
      </c>
      <c r="M954" s="43">
        <f t="shared" si="199"/>
        <v>107.14285714285712</v>
      </c>
      <c r="N954" s="42">
        <v>675</v>
      </c>
      <c r="O954" s="45" t="str">
        <f t="shared" si="200"/>
        <v>Mar</v>
      </c>
      <c r="P954" s="42">
        <f t="shared" si="201"/>
        <v>675</v>
      </c>
      <c r="Q954" s="44">
        <f t="shared" si="202"/>
        <v>-275</v>
      </c>
      <c r="R954" s="45">
        <f t="shared" si="203"/>
        <v>-0.40740740740740744</v>
      </c>
      <c r="S954" s="44" t="str">
        <f t="shared" si="204"/>
        <v>DEGROWTH</v>
      </c>
      <c r="T954" s="43">
        <v>175</v>
      </c>
      <c r="U954" s="46" t="str">
        <f t="shared" si="205"/>
        <v>Apr</v>
      </c>
      <c r="V954" s="42">
        <v>175</v>
      </c>
      <c r="W954" s="47">
        <f t="shared" si="206"/>
        <v>225</v>
      </c>
      <c r="X954" s="48">
        <f t="shared" si="207"/>
        <v>1.2857142857142856</v>
      </c>
      <c r="Y954" s="47" t="str">
        <f t="shared" si="208"/>
        <v>GROWTH</v>
      </c>
      <c r="Z954" s="138">
        <v>0</v>
      </c>
      <c r="AA954" s="133"/>
      <c r="AB954" s="133" t="s">
        <v>121</v>
      </c>
      <c r="AC954" s="133" t="s">
        <v>3918</v>
      </c>
      <c r="AD954" s="27">
        <f t="shared" si="209"/>
        <v>0</v>
      </c>
    </row>
    <row r="955" spans="1:30" s="139" customFormat="1" ht="13.8">
      <c r="A955" s="133" t="s">
        <v>3918</v>
      </c>
      <c r="B955" s="141" t="s">
        <v>69</v>
      </c>
      <c r="C955" s="152" t="s">
        <v>2663</v>
      </c>
      <c r="D955" s="135">
        <v>1000001144</v>
      </c>
      <c r="E955" s="136" t="s">
        <v>2664</v>
      </c>
      <c r="F955" s="137">
        <v>43589</v>
      </c>
      <c r="G955" s="40" t="str">
        <f t="shared" si="196"/>
        <v>Targeted Dealer</v>
      </c>
      <c r="H955" s="40"/>
      <c r="I955" s="41">
        <v>2450</v>
      </c>
      <c r="J955" s="41">
        <f t="shared" si="197"/>
        <v>2286.666666666667</v>
      </c>
      <c r="K955" s="43">
        <v>3423</v>
      </c>
      <c r="L955" s="43">
        <f t="shared" si="198"/>
        <v>-973</v>
      </c>
      <c r="M955" s="43">
        <f t="shared" si="199"/>
        <v>149.69387755102039</v>
      </c>
      <c r="N955" s="42">
        <v>3897</v>
      </c>
      <c r="O955" s="45" t="str">
        <f t="shared" si="200"/>
        <v>Mar</v>
      </c>
      <c r="P955" s="42">
        <f t="shared" si="201"/>
        <v>3897</v>
      </c>
      <c r="Q955" s="44">
        <f t="shared" si="202"/>
        <v>-474</v>
      </c>
      <c r="R955" s="45">
        <f t="shared" si="203"/>
        <v>-0.12163202463433409</v>
      </c>
      <c r="S955" s="44" t="str">
        <f t="shared" si="204"/>
        <v>DEGROWTH</v>
      </c>
      <c r="T955" s="43">
        <v>2234</v>
      </c>
      <c r="U955" s="46" t="str">
        <f t="shared" si="205"/>
        <v>Apr</v>
      </c>
      <c r="V955" s="42">
        <v>2234</v>
      </c>
      <c r="W955" s="47">
        <f t="shared" si="206"/>
        <v>1189</v>
      </c>
      <c r="X955" s="48">
        <f t="shared" si="207"/>
        <v>0.5322291853178156</v>
      </c>
      <c r="Y955" s="47" t="str">
        <f t="shared" si="208"/>
        <v>GROWTH</v>
      </c>
      <c r="Z955" s="138">
        <v>0</v>
      </c>
      <c r="AA955" s="133"/>
      <c r="AB955" s="133" t="s">
        <v>121</v>
      </c>
      <c r="AC955" s="133" t="s">
        <v>3918</v>
      </c>
      <c r="AD955" s="27">
        <f t="shared" si="209"/>
        <v>0</v>
      </c>
    </row>
    <row r="956" spans="1:30" s="139" customFormat="1" ht="13.8">
      <c r="A956" s="133" t="s">
        <v>3918</v>
      </c>
      <c r="B956" s="141" t="s">
        <v>69</v>
      </c>
      <c r="C956" s="152" t="s">
        <v>2665</v>
      </c>
      <c r="D956" s="135">
        <v>1000001154</v>
      </c>
      <c r="E956" s="136" t="s">
        <v>2666</v>
      </c>
      <c r="F956" s="137">
        <v>43749</v>
      </c>
      <c r="G956" s="40" t="str">
        <f t="shared" si="196"/>
        <v>Targeted Dealer</v>
      </c>
      <c r="H956" s="40"/>
      <c r="I956" s="41">
        <v>160</v>
      </c>
      <c r="J956" s="41">
        <f t="shared" si="197"/>
        <v>149.33333333333331</v>
      </c>
      <c r="K956" s="43">
        <v>149</v>
      </c>
      <c r="L956" s="43">
        <f t="shared" si="198"/>
        <v>11</v>
      </c>
      <c r="M956" s="43">
        <f t="shared" si="199"/>
        <v>99.776785714285722</v>
      </c>
      <c r="N956" s="42">
        <v>188</v>
      </c>
      <c r="O956" s="45" t="str">
        <f t="shared" si="200"/>
        <v>Mar</v>
      </c>
      <c r="P956" s="42">
        <f t="shared" si="201"/>
        <v>188</v>
      </c>
      <c r="Q956" s="44">
        <f t="shared" si="202"/>
        <v>-39</v>
      </c>
      <c r="R956" s="45">
        <f t="shared" si="203"/>
        <v>-0.20744680851063835</v>
      </c>
      <c r="S956" s="44" t="str">
        <f t="shared" si="204"/>
        <v>DEGROWTH</v>
      </c>
      <c r="T956" s="43">
        <v>132</v>
      </c>
      <c r="U956" s="46" t="str">
        <f t="shared" si="205"/>
        <v>Apr</v>
      </c>
      <c r="V956" s="42">
        <v>132</v>
      </c>
      <c r="W956" s="47">
        <f t="shared" si="206"/>
        <v>17</v>
      </c>
      <c r="X956" s="48">
        <f t="shared" si="207"/>
        <v>0.1287878787878789</v>
      </c>
      <c r="Y956" s="47" t="str">
        <f t="shared" si="208"/>
        <v>GROWTH</v>
      </c>
      <c r="Z956" s="138">
        <v>0</v>
      </c>
      <c r="AA956" s="133"/>
      <c r="AB956" s="133" t="s">
        <v>121</v>
      </c>
      <c r="AC956" s="133" t="s">
        <v>3918</v>
      </c>
      <c r="AD956" s="27">
        <f t="shared" si="209"/>
        <v>0</v>
      </c>
    </row>
    <row r="957" spans="1:30" s="139" customFormat="1" ht="13.8">
      <c r="A957" s="133" t="s">
        <v>3918</v>
      </c>
      <c r="B957" s="141" t="s">
        <v>69</v>
      </c>
      <c r="C957" s="152" t="s">
        <v>2667</v>
      </c>
      <c r="D957" s="135">
        <v>1000001147</v>
      </c>
      <c r="E957" s="136" t="s">
        <v>2668</v>
      </c>
      <c r="F957" s="137">
        <v>44228</v>
      </c>
      <c r="G957" s="40" t="str">
        <f t="shared" si="196"/>
        <v>Targeted Dealer</v>
      </c>
      <c r="H957" s="40"/>
      <c r="I957" s="41">
        <v>70</v>
      </c>
      <c r="J957" s="41">
        <f t="shared" si="197"/>
        <v>65.333333333333343</v>
      </c>
      <c r="K957" s="43">
        <v>150</v>
      </c>
      <c r="L957" s="43">
        <f t="shared" si="198"/>
        <v>-80</v>
      </c>
      <c r="M957" s="43">
        <f t="shared" si="199"/>
        <v>229.59183673469386</v>
      </c>
      <c r="N957" s="42">
        <v>120</v>
      </c>
      <c r="O957" s="45" t="str">
        <f t="shared" si="200"/>
        <v>Mar</v>
      </c>
      <c r="P957" s="42">
        <f t="shared" si="201"/>
        <v>120</v>
      </c>
      <c r="Q957" s="44">
        <f t="shared" si="202"/>
        <v>30</v>
      </c>
      <c r="R957" s="45">
        <f t="shared" si="203"/>
        <v>0.25</v>
      </c>
      <c r="S957" s="44" t="str">
        <f t="shared" si="204"/>
        <v>GROWTH</v>
      </c>
      <c r="T957" s="43">
        <v>48</v>
      </c>
      <c r="U957" s="46" t="str">
        <f t="shared" si="205"/>
        <v>Apr</v>
      </c>
      <c r="V957" s="42">
        <v>48</v>
      </c>
      <c r="W957" s="47">
        <f t="shared" si="206"/>
        <v>102</v>
      </c>
      <c r="X957" s="48">
        <f t="shared" si="207"/>
        <v>2.125</v>
      </c>
      <c r="Y957" s="47" t="str">
        <f t="shared" si="208"/>
        <v>GROWTH</v>
      </c>
      <c r="Z957" s="138">
        <v>0</v>
      </c>
      <c r="AA957" s="133"/>
      <c r="AB957" s="133" t="s">
        <v>121</v>
      </c>
      <c r="AC957" s="133" t="s">
        <v>3918</v>
      </c>
      <c r="AD957" s="27">
        <f t="shared" si="209"/>
        <v>0</v>
      </c>
    </row>
    <row r="958" spans="1:30" s="139" customFormat="1" ht="13.8">
      <c r="A958" s="133" t="s">
        <v>3918</v>
      </c>
      <c r="B958" s="141" t="s">
        <v>69</v>
      </c>
      <c r="C958" s="152" t="s">
        <v>2669</v>
      </c>
      <c r="D958" s="135">
        <v>1000001153</v>
      </c>
      <c r="E958" s="136" t="s">
        <v>2670</v>
      </c>
      <c r="F958" s="137">
        <v>44230</v>
      </c>
      <c r="G958" s="40" t="str">
        <f t="shared" si="196"/>
        <v>Targeted Dealer</v>
      </c>
      <c r="H958" s="40"/>
      <c r="I958" s="41">
        <v>2100</v>
      </c>
      <c r="J958" s="41">
        <f t="shared" si="197"/>
        <v>1960</v>
      </c>
      <c r="K958" s="43">
        <v>4493</v>
      </c>
      <c r="L958" s="43">
        <f t="shared" si="198"/>
        <v>-2393</v>
      </c>
      <c r="M958" s="43">
        <f t="shared" si="199"/>
        <v>229.234693877551</v>
      </c>
      <c r="N958" s="42">
        <v>3628.5</v>
      </c>
      <c r="O958" s="45" t="str">
        <f t="shared" si="200"/>
        <v>Mar</v>
      </c>
      <c r="P958" s="42">
        <f t="shared" si="201"/>
        <v>3628.5</v>
      </c>
      <c r="Q958" s="44">
        <f t="shared" si="202"/>
        <v>864.5</v>
      </c>
      <c r="R958" s="45">
        <f t="shared" si="203"/>
        <v>0.23825272151026589</v>
      </c>
      <c r="S958" s="44" t="str">
        <f t="shared" si="204"/>
        <v>GROWTH</v>
      </c>
      <c r="T958" s="43">
        <v>1776.5</v>
      </c>
      <c r="U958" s="46" t="str">
        <f t="shared" si="205"/>
        <v>Apr</v>
      </c>
      <c r="V958" s="42">
        <v>1776.5</v>
      </c>
      <c r="W958" s="47">
        <f t="shared" si="206"/>
        <v>2716.5</v>
      </c>
      <c r="X958" s="48">
        <f t="shared" si="207"/>
        <v>1.5291303124120463</v>
      </c>
      <c r="Y958" s="47" t="str">
        <f t="shared" si="208"/>
        <v>GROWTH</v>
      </c>
      <c r="Z958" s="138">
        <v>0</v>
      </c>
      <c r="AA958" s="133"/>
      <c r="AB958" s="133" t="s">
        <v>121</v>
      </c>
      <c r="AC958" s="133" t="s">
        <v>3918</v>
      </c>
      <c r="AD958" s="27">
        <f t="shared" si="209"/>
        <v>0</v>
      </c>
    </row>
    <row r="959" spans="1:30" s="139" customFormat="1" ht="13.8">
      <c r="A959" s="133" t="s">
        <v>3918</v>
      </c>
      <c r="B959" s="141" t="s">
        <v>69</v>
      </c>
      <c r="C959" s="152" t="s">
        <v>2671</v>
      </c>
      <c r="D959" s="135">
        <v>1000001143</v>
      </c>
      <c r="E959" s="136" t="s">
        <v>2672</v>
      </c>
      <c r="F959" s="137">
        <v>44257</v>
      </c>
      <c r="G959" s="40" t="str">
        <f t="shared" ref="G959:G1022" si="210">IF(I959&gt;0,"Targeted Dealer","-")</f>
        <v>Targeted Dealer</v>
      </c>
      <c r="H959" s="40"/>
      <c r="I959" s="41">
        <v>50</v>
      </c>
      <c r="J959" s="41">
        <f t="shared" ref="J959:J1022" si="211">I959/$J$1*($J$1-$E$1)</f>
        <v>46.666666666666671</v>
      </c>
      <c r="K959" s="43">
        <v>0</v>
      </c>
      <c r="L959" s="43">
        <f t="shared" si="198"/>
        <v>50</v>
      </c>
      <c r="M959" s="43">
        <f t="shared" si="199"/>
        <v>0</v>
      </c>
      <c r="N959" s="42">
        <v>12</v>
      </c>
      <c r="O959" s="45" t="str">
        <f t="shared" si="200"/>
        <v>Mar</v>
      </c>
      <c r="P959" s="42">
        <f t="shared" si="201"/>
        <v>12</v>
      </c>
      <c r="Q959" s="44">
        <f t="shared" si="202"/>
        <v>-12</v>
      </c>
      <c r="R959" s="45">
        <f t="shared" si="203"/>
        <v>-1</v>
      </c>
      <c r="S959" s="44" t="str">
        <f t="shared" si="204"/>
        <v>DEGROWTH</v>
      </c>
      <c r="T959" s="43">
        <v>48</v>
      </c>
      <c r="U959" s="46" t="str">
        <f t="shared" si="205"/>
        <v>Apr</v>
      </c>
      <c r="V959" s="42">
        <v>48</v>
      </c>
      <c r="W959" s="47">
        <f t="shared" si="206"/>
        <v>-48</v>
      </c>
      <c r="X959" s="48">
        <f t="shared" si="207"/>
        <v>-1</v>
      </c>
      <c r="Y959" s="47" t="str">
        <f t="shared" si="208"/>
        <v>DEGROWTH</v>
      </c>
      <c r="Z959" s="138">
        <v>0</v>
      </c>
      <c r="AA959" s="133"/>
      <c r="AB959" s="133" t="s">
        <v>121</v>
      </c>
      <c r="AC959" s="133" t="s">
        <v>3918</v>
      </c>
      <c r="AD959" s="27">
        <f t="shared" si="209"/>
        <v>1</v>
      </c>
    </row>
    <row r="960" spans="1:30" s="139" customFormat="1" ht="13.8">
      <c r="A960" s="133" t="s">
        <v>3918</v>
      </c>
      <c r="B960" s="141" t="s">
        <v>69</v>
      </c>
      <c r="C960" s="152" t="s">
        <v>2675</v>
      </c>
      <c r="D960" s="135">
        <v>1000001148</v>
      </c>
      <c r="E960" s="136" t="s">
        <v>2676</v>
      </c>
      <c r="F960" s="137">
        <v>44337</v>
      </c>
      <c r="G960" s="40" t="str">
        <f t="shared" si="210"/>
        <v>Targeted Dealer</v>
      </c>
      <c r="H960" s="40"/>
      <c r="I960" s="41">
        <v>270</v>
      </c>
      <c r="J960" s="41">
        <f t="shared" si="211"/>
        <v>252</v>
      </c>
      <c r="K960" s="43">
        <v>484</v>
      </c>
      <c r="L960" s="43">
        <f t="shared" ref="L960:L1023" si="212">I960-K960</f>
        <v>-214</v>
      </c>
      <c r="M960" s="43">
        <f t="shared" ref="M960:M1023" si="213">IFERROR((K960/J960%),"-")</f>
        <v>192.06349206349205</v>
      </c>
      <c r="N960" s="42">
        <v>548</v>
      </c>
      <c r="O960" s="45" t="str">
        <f t="shared" ref="O960:O1023" si="214">IF(F960&lt;=$P$2,"Mar","")</f>
        <v>Mar</v>
      </c>
      <c r="P960" s="42">
        <f t="shared" ref="P960:P1023" si="215">N960</f>
        <v>548</v>
      </c>
      <c r="Q960" s="44">
        <f t="shared" ref="Q960:Q1023" si="216">K960-P960</f>
        <v>-64</v>
      </c>
      <c r="R960" s="45">
        <f t="shared" ref="R960:R1023" si="217">IFERROR(IF(O960="Mar",(K960/P960-1))," ")</f>
        <v>-0.11678832116788318</v>
      </c>
      <c r="S960" s="44" t="str">
        <f t="shared" ref="S960:S1023" si="218">IF(N960&gt;0,IF(O960="","-",IF(R960&lt;0%,"DEGROWTH","GROWTH")))</f>
        <v>DEGROWTH</v>
      </c>
      <c r="T960" s="43">
        <v>243</v>
      </c>
      <c r="U960" s="46" t="str">
        <f t="shared" ref="U960:U1023" si="219">IF(F960&lt;=$V$2,"Apr","")</f>
        <v>Apr</v>
      </c>
      <c r="V960" s="42">
        <v>243</v>
      </c>
      <c r="W960" s="47">
        <f t="shared" ref="W960:W1023" si="220">K960-V960</f>
        <v>241</v>
      </c>
      <c r="X960" s="48">
        <f t="shared" ref="X960:X1023" si="221">IFERROR(IF(U960="Apr",(K960/V960-1)),0)</f>
        <v>0.99176954732510292</v>
      </c>
      <c r="Y960" s="47" t="str">
        <f t="shared" ref="Y960:Y1023" si="222">IF(T960&gt;0,IF(U960="","-",IF(X960&lt;0%,"DEGROWTH","GROWTH")))</f>
        <v>GROWTH</v>
      </c>
      <c r="Z960" s="138">
        <v>0</v>
      </c>
      <c r="AA960" s="133"/>
      <c r="AB960" s="133" t="s">
        <v>121</v>
      </c>
      <c r="AC960" s="133" t="s">
        <v>3918</v>
      </c>
      <c r="AD960" s="27">
        <f t="shared" si="209"/>
        <v>0</v>
      </c>
    </row>
    <row r="961" spans="1:30" s="139" customFormat="1" ht="13.8">
      <c r="A961" s="133" t="s">
        <v>3918</v>
      </c>
      <c r="B961" s="141" t="s">
        <v>69</v>
      </c>
      <c r="C961" s="152" t="s">
        <v>2677</v>
      </c>
      <c r="D961" s="135">
        <v>1000002535</v>
      </c>
      <c r="E961" s="136" t="s">
        <v>2678</v>
      </c>
      <c r="F961" s="137">
        <v>44602</v>
      </c>
      <c r="G961" s="40" t="str">
        <f t="shared" si="210"/>
        <v>Targeted Dealer</v>
      </c>
      <c r="H961" s="40"/>
      <c r="I961" s="41">
        <v>220</v>
      </c>
      <c r="J961" s="41">
        <f t="shared" si="211"/>
        <v>205.33333333333331</v>
      </c>
      <c r="K961" s="43">
        <v>275</v>
      </c>
      <c r="L961" s="43">
        <f t="shared" si="212"/>
        <v>-55</v>
      </c>
      <c r="M961" s="43">
        <f t="shared" si="213"/>
        <v>133.92857142857144</v>
      </c>
      <c r="N961" s="42">
        <v>175</v>
      </c>
      <c r="O961" s="45" t="str">
        <f t="shared" si="214"/>
        <v>Mar</v>
      </c>
      <c r="P961" s="42">
        <f t="shared" si="215"/>
        <v>175</v>
      </c>
      <c r="Q961" s="44">
        <f t="shared" si="216"/>
        <v>100</v>
      </c>
      <c r="R961" s="45">
        <f t="shared" si="217"/>
        <v>0.5714285714285714</v>
      </c>
      <c r="S961" s="44" t="str">
        <f t="shared" si="218"/>
        <v>GROWTH</v>
      </c>
      <c r="T961" s="43">
        <v>100</v>
      </c>
      <c r="U961" s="46" t="str">
        <f t="shared" si="219"/>
        <v>Apr</v>
      </c>
      <c r="V961" s="42">
        <v>100</v>
      </c>
      <c r="W961" s="47">
        <f t="shared" si="220"/>
        <v>175</v>
      </c>
      <c r="X961" s="48">
        <f t="shared" si="221"/>
        <v>1.75</v>
      </c>
      <c r="Y961" s="47" t="str">
        <f t="shared" si="222"/>
        <v>GROWTH</v>
      </c>
      <c r="Z961" s="138">
        <v>0</v>
      </c>
      <c r="AA961" s="133"/>
      <c r="AB961" s="133" t="s">
        <v>121</v>
      </c>
      <c r="AC961" s="133" t="s">
        <v>3918</v>
      </c>
      <c r="AD961" s="27">
        <f t="shared" si="209"/>
        <v>0</v>
      </c>
    </row>
    <row r="962" spans="1:30" s="139" customFormat="1" ht="13.8">
      <c r="A962" s="133" t="s">
        <v>3918</v>
      </c>
      <c r="B962" s="141" t="s">
        <v>69</v>
      </c>
      <c r="C962" s="152" t="s">
        <v>2683</v>
      </c>
      <c r="D962" s="135">
        <v>1000003700</v>
      </c>
      <c r="E962" s="141" t="s">
        <v>2684</v>
      </c>
      <c r="F962" s="137">
        <v>45167</v>
      </c>
      <c r="G962" s="40" t="str">
        <f t="shared" si="210"/>
        <v>Targeted Dealer</v>
      </c>
      <c r="H962" s="40"/>
      <c r="I962" s="41">
        <v>60</v>
      </c>
      <c r="J962" s="41">
        <f t="shared" si="211"/>
        <v>56</v>
      </c>
      <c r="K962" s="43">
        <v>78</v>
      </c>
      <c r="L962" s="43">
        <f t="shared" si="212"/>
        <v>-18</v>
      </c>
      <c r="M962" s="43">
        <f t="shared" si="213"/>
        <v>139.28571428571428</v>
      </c>
      <c r="N962" s="42">
        <v>194</v>
      </c>
      <c r="O962" s="45" t="str">
        <f t="shared" si="214"/>
        <v>Mar</v>
      </c>
      <c r="P962" s="42">
        <f t="shared" si="215"/>
        <v>194</v>
      </c>
      <c r="Q962" s="44">
        <f t="shared" si="216"/>
        <v>-116</v>
      </c>
      <c r="R962" s="45">
        <f t="shared" si="217"/>
        <v>-0.59793814432989689</v>
      </c>
      <c r="S962" s="44" t="str">
        <f t="shared" si="218"/>
        <v>DEGROWTH</v>
      </c>
      <c r="T962" s="43">
        <v>24</v>
      </c>
      <c r="U962" s="46" t="str">
        <f t="shared" si="219"/>
        <v>Apr</v>
      </c>
      <c r="V962" s="42">
        <v>24</v>
      </c>
      <c r="W962" s="47">
        <f t="shared" si="220"/>
        <v>54</v>
      </c>
      <c r="X962" s="48">
        <f t="shared" si="221"/>
        <v>2.25</v>
      </c>
      <c r="Y962" s="47" t="str">
        <f t="shared" si="222"/>
        <v>GROWTH</v>
      </c>
      <c r="Z962" s="138">
        <v>0</v>
      </c>
      <c r="AA962" s="133"/>
      <c r="AB962" s="133" t="s">
        <v>121</v>
      </c>
      <c r="AC962" s="133" t="s">
        <v>3918</v>
      </c>
      <c r="AD962" s="27">
        <f t="shared" si="209"/>
        <v>0</v>
      </c>
    </row>
    <row r="963" spans="1:30" s="139" customFormat="1" ht="13.8">
      <c r="A963" s="133" t="s">
        <v>3918</v>
      </c>
      <c r="B963" s="141" t="s">
        <v>69</v>
      </c>
      <c r="C963" s="152" t="s">
        <v>2685</v>
      </c>
      <c r="D963" s="135">
        <v>1000003743</v>
      </c>
      <c r="E963" s="141" t="s">
        <v>2686</v>
      </c>
      <c r="F963" s="137">
        <v>45230</v>
      </c>
      <c r="G963" s="40" t="str">
        <f t="shared" si="210"/>
        <v>Targeted Dealer</v>
      </c>
      <c r="H963" s="40"/>
      <c r="I963" s="41">
        <v>60</v>
      </c>
      <c r="J963" s="41">
        <f t="shared" si="211"/>
        <v>56</v>
      </c>
      <c r="K963" s="43">
        <v>42</v>
      </c>
      <c r="L963" s="43">
        <f t="shared" si="212"/>
        <v>18</v>
      </c>
      <c r="M963" s="43">
        <f t="shared" si="213"/>
        <v>74.999999999999986</v>
      </c>
      <c r="N963" s="42">
        <v>48</v>
      </c>
      <c r="O963" s="45" t="str">
        <f t="shared" si="214"/>
        <v>Mar</v>
      </c>
      <c r="P963" s="42">
        <f t="shared" si="215"/>
        <v>48</v>
      </c>
      <c r="Q963" s="44">
        <f t="shared" si="216"/>
        <v>-6</v>
      </c>
      <c r="R963" s="45">
        <f t="shared" si="217"/>
        <v>-0.125</v>
      </c>
      <c r="S963" s="44" t="str">
        <f t="shared" si="218"/>
        <v>DEGROWTH</v>
      </c>
      <c r="T963" s="43">
        <v>24</v>
      </c>
      <c r="U963" s="46" t="str">
        <f t="shared" si="219"/>
        <v>Apr</v>
      </c>
      <c r="V963" s="42">
        <v>24</v>
      </c>
      <c r="W963" s="47">
        <f t="shared" si="220"/>
        <v>18</v>
      </c>
      <c r="X963" s="48">
        <f t="shared" si="221"/>
        <v>0.75</v>
      </c>
      <c r="Y963" s="47" t="str">
        <f t="shared" si="222"/>
        <v>GROWTH</v>
      </c>
      <c r="Z963" s="138">
        <v>0</v>
      </c>
      <c r="AA963" s="133"/>
      <c r="AB963" s="133" t="s">
        <v>121</v>
      </c>
      <c r="AC963" s="133" t="s">
        <v>3918</v>
      </c>
      <c r="AD963" s="27">
        <f t="shared" si="209"/>
        <v>0</v>
      </c>
    </row>
    <row r="964" spans="1:30" s="139" customFormat="1" ht="13.8">
      <c r="A964" s="133" t="s">
        <v>3918</v>
      </c>
      <c r="B964" s="144" t="s">
        <v>69</v>
      </c>
      <c r="C964" s="144" t="s">
        <v>2689</v>
      </c>
      <c r="D964" s="144">
        <v>1000004007</v>
      </c>
      <c r="E964" s="144" t="s">
        <v>2690</v>
      </c>
      <c r="F964" s="137">
        <v>45457</v>
      </c>
      <c r="G964" s="40" t="str">
        <f t="shared" si="210"/>
        <v>Targeted Dealer</v>
      </c>
      <c r="H964" s="40"/>
      <c r="I964" s="41">
        <v>120</v>
      </c>
      <c r="J964" s="41">
        <f t="shared" si="211"/>
        <v>112</v>
      </c>
      <c r="K964" s="43">
        <v>92</v>
      </c>
      <c r="L964" s="43">
        <f t="shared" si="212"/>
        <v>28</v>
      </c>
      <c r="M964" s="43">
        <f t="shared" si="213"/>
        <v>82.142857142857139</v>
      </c>
      <c r="N964" s="42">
        <v>148</v>
      </c>
      <c r="O964" s="45" t="str">
        <f t="shared" si="214"/>
        <v>Mar</v>
      </c>
      <c r="P964" s="42">
        <f t="shared" si="215"/>
        <v>148</v>
      </c>
      <c r="Q964" s="44">
        <f t="shared" si="216"/>
        <v>-56</v>
      </c>
      <c r="R964" s="45">
        <f t="shared" si="217"/>
        <v>-0.3783783783783784</v>
      </c>
      <c r="S964" s="44" t="str">
        <f t="shared" si="218"/>
        <v>DEGROWTH</v>
      </c>
      <c r="T964" s="43">
        <v>78</v>
      </c>
      <c r="U964" s="46" t="str">
        <f t="shared" si="219"/>
        <v>Apr</v>
      </c>
      <c r="V964" s="42">
        <v>78</v>
      </c>
      <c r="W964" s="47">
        <f t="shared" si="220"/>
        <v>14</v>
      </c>
      <c r="X964" s="48">
        <f t="shared" si="221"/>
        <v>0.17948717948717952</v>
      </c>
      <c r="Y964" s="47" t="str">
        <f t="shared" si="222"/>
        <v>GROWTH</v>
      </c>
      <c r="Z964" s="138">
        <v>0</v>
      </c>
      <c r="AA964" s="133"/>
      <c r="AB964" s="133" t="s">
        <v>121</v>
      </c>
      <c r="AC964" s="133" t="s">
        <v>3918</v>
      </c>
      <c r="AD964" s="27">
        <f t="shared" ref="AD964:AD1027" si="223">IF(K964=0,1,0)</f>
        <v>0</v>
      </c>
    </row>
    <row r="965" spans="1:30" s="139" customFormat="1" ht="13.8">
      <c r="A965" s="133" t="s">
        <v>3918</v>
      </c>
      <c r="B965" s="144" t="s">
        <v>69</v>
      </c>
      <c r="C965" s="144" t="s">
        <v>2693</v>
      </c>
      <c r="D965" s="144">
        <v>1000004069</v>
      </c>
      <c r="E965" s="144" t="s">
        <v>2694</v>
      </c>
      <c r="F965" s="137">
        <v>45504</v>
      </c>
      <c r="G965" s="40" t="str">
        <f t="shared" si="210"/>
        <v>Targeted Dealer</v>
      </c>
      <c r="H965" s="40"/>
      <c r="I965" s="41">
        <v>120</v>
      </c>
      <c r="J965" s="41">
        <f t="shared" si="211"/>
        <v>112</v>
      </c>
      <c r="K965" s="43">
        <v>182</v>
      </c>
      <c r="L965" s="43">
        <f t="shared" si="212"/>
        <v>-62</v>
      </c>
      <c r="M965" s="43">
        <f t="shared" si="213"/>
        <v>162.49999999999997</v>
      </c>
      <c r="N965" s="42">
        <v>171</v>
      </c>
      <c r="O965" s="45" t="str">
        <f t="shared" si="214"/>
        <v>Mar</v>
      </c>
      <c r="P965" s="42">
        <f t="shared" si="215"/>
        <v>171</v>
      </c>
      <c r="Q965" s="44">
        <f t="shared" si="216"/>
        <v>11</v>
      </c>
      <c r="R965" s="45">
        <f t="shared" si="217"/>
        <v>6.4327485380117011E-2</v>
      </c>
      <c r="S965" s="44" t="str">
        <f t="shared" si="218"/>
        <v>GROWTH</v>
      </c>
      <c r="T965" s="43">
        <v>92</v>
      </c>
      <c r="U965" s="46" t="str">
        <f t="shared" si="219"/>
        <v>Apr</v>
      </c>
      <c r="V965" s="42">
        <v>92</v>
      </c>
      <c r="W965" s="47">
        <f t="shared" si="220"/>
        <v>90</v>
      </c>
      <c r="X965" s="48">
        <f t="shared" si="221"/>
        <v>0.97826086956521729</v>
      </c>
      <c r="Y965" s="47" t="str">
        <f t="shared" si="222"/>
        <v>GROWTH</v>
      </c>
      <c r="Z965" s="138">
        <v>0</v>
      </c>
      <c r="AA965" s="133"/>
      <c r="AB965" s="133" t="s">
        <v>121</v>
      </c>
      <c r="AC965" s="133" t="s">
        <v>3918</v>
      </c>
      <c r="AD965" s="27">
        <f t="shared" si="223"/>
        <v>0</v>
      </c>
    </row>
    <row r="966" spans="1:30" s="139" customFormat="1" ht="13.8">
      <c r="A966" s="133" t="s">
        <v>3918</v>
      </c>
      <c r="B966" s="141" t="s">
        <v>71</v>
      </c>
      <c r="C966" s="152" t="s">
        <v>2695</v>
      </c>
      <c r="D966" s="135">
        <v>1000001408</v>
      </c>
      <c r="E966" s="136" t="s">
        <v>2696</v>
      </c>
      <c r="F966" s="137">
        <v>40614</v>
      </c>
      <c r="G966" s="40" t="str">
        <f t="shared" si="210"/>
        <v>Targeted Dealer</v>
      </c>
      <c r="H966" s="40"/>
      <c r="I966" s="41">
        <v>400</v>
      </c>
      <c r="J966" s="41">
        <f t="shared" si="211"/>
        <v>373.33333333333337</v>
      </c>
      <c r="K966" s="43">
        <v>469.75</v>
      </c>
      <c r="L966" s="43">
        <f t="shared" si="212"/>
        <v>-69.75</v>
      </c>
      <c r="M966" s="43">
        <f t="shared" si="213"/>
        <v>125.82589285714285</v>
      </c>
      <c r="N966" s="42">
        <v>601</v>
      </c>
      <c r="O966" s="45" t="str">
        <f t="shared" si="214"/>
        <v>Mar</v>
      </c>
      <c r="P966" s="42">
        <f t="shared" si="215"/>
        <v>601</v>
      </c>
      <c r="Q966" s="44">
        <f t="shared" si="216"/>
        <v>-131.25</v>
      </c>
      <c r="R966" s="45">
        <f t="shared" si="217"/>
        <v>-0.21838602329450918</v>
      </c>
      <c r="S966" s="44" t="str">
        <f t="shared" si="218"/>
        <v>DEGROWTH</v>
      </c>
      <c r="T966" s="43">
        <v>194.5</v>
      </c>
      <c r="U966" s="46" t="str">
        <f t="shared" si="219"/>
        <v>Apr</v>
      </c>
      <c r="V966" s="42">
        <v>194.5</v>
      </c>
      <c r="W966" s="47">
        <f t="shared" si="220"/>
        <v>275.25</v>
      </c>
      <c r="X966" s="48">
        <f t="shared" si="221"/>
        <v>1.4151670951156814</v>
      </c>
      <c r="Y966" s="47" t="str">
        <f t="shared" si="222"/>
        <v>GROWTH</v>
      </c>
      <c r="Z966" s="138">
        <v>0</v>
      </c>
      <c r="AA966" s="133"/>
      <c r="AB966" s="133" t="s">
        <v>121</v>
      </c>
      <c r="AC966" s="133" t="s">
        <v>3918</v>
      </c>
      <c r="AD966" s="27">
        <f t="shared" si="223"/>
        <v>0</v>
      </c>
    </row>
    <row r="967" spans="1:30" s="139" customFormat="1" ht="13.8">
      <c r="A967" s="133" t="s">
        <v>3918</v>
      </c>
      <c r="B967" s="141" t="s">
        <v>71</v>
      </c>
      <c r="C967" s="141" t="s">
        <v>2697</v>
      </c>
      <c r="D967" s="135">
        <v>1000001405</v>
      </c>
      <c r="E967" s="136" t="s">
        <v>2698</v>
      </c>
      <c r="F967" s="137">
        <v>40876</v>
      </c>
      <c r="G967" s="40" t="str">
        <f t="shared" si="210"/>
        <v>Targeted Dealer</v>
      </c>
      <c r="H967" s="40"/>
      <c r="I967" s="41">
        <v>150</v>
      </c>
      <c r="J967" s="41">
        <f t="shared" si="211"/>
        <v>140</v>
      </c>
      <c r="K967" s="43">
        <v>152</v>
      </c>
      <c r="L967" s="43">
        <f t="shared" si="212"/>
        <v>-2</v>
      </c>
      <c r="M967" s="43">
        <f t="shared" si="213"/>
        <v>108.57142857142858</v>
      </c>
      <c r="N967" s="42">
        <v>196</v>
      </c>
      <c r="O967" s="45" t="str">
        <f t="shared" si="214"/>
        <v>Mar</v>
      </c>
      <c r="P967" s="42">
        <f t="shared" si="215"/>
        <v>196</v>
      </c>
      <c r="Q967" s="44">
        <f t="shared" si="216"/>
        <v>-44</v>
      </c>
      <c r="R967" s="45">
        <f t="shared" si="217"/>
        <v>-0.22448979591836737</v>
      </c>
      <c r="S967" s="44" t="str">
        <f t="shared" si="218"/>
        <v>DEGROWTH</v>
      </c>
      <c r="T967" s="43">
        <v>144</v>
      </c>
      <c r="U967" s="46" t="str">
        <f t="shared" si="219"/>
        <v>Apr</v>
      </c>
      <c r="V967" s="42">
        <v>144</v>
      </c>
      <c r="W967" s="47">
        <f t="shared" si="220"/>
        <v>8</v>
      </c>
      <c r="X967" s="48">
        <f t="shared" si="221"/>
        <v>5.555555555555558E-2</v>
      </c>
      <c r="Y967" s="47" t="str">
        <f t="shared" si="222"/>
        <v>GROWTH</v>
      </c>
      <c r="Z967" s="138">
        <v>0</v>
      </c>
      <c r="AA967" s="133"/>
      <c r="AB967" s="133" t="s">
        <v>121</v>
      </c>
      <c r="AC967" s="133" t="s">
        <v>3918</v>
      </c>
      <c r="AD967" s="27">
        <f t="shared" si="223"/>
        <v>0</v>
      </c>
    </row>
    <row r="968" spans="1:30" s="139" customFormat="1" ht="13.8">
      <c r="A968" s="133" t="s">
        <v>3918</v>
      </c>
      <c r="B968" s="141" t="s">
        <v>71</v>
      </c>
      <c r="C968" s="152" t="s">
        <v>2699</v>
      </c>
      <c r="D968" s="135">
        <v>1000001418</v>
      </c>
      <c r="E968" s="136" t="s">
        <v>2700</v>
      </c>
      <c r="F968" s="137">
        <v>40925</v>
      </c>
      <c r="G968" s="40" t="str">
        <f t="shared" si="210"/>
        <v>Targeted Dealer</v>
      </c>
      <c r="H968" s="40"/>
      <c r="I968" s="41">
        <v>220</v>
      </c>
      <c r="J968" s="41">
        <f t="shared" si="211"/>
        <v>205.33333333333331</v>
      </c>
      <c r="K968" s="43">
        <v>303</v>
      </c>
      <c r="L968" s="43">
        <f t="shared" si="212"/>
        <v>-83</v>
      </c>
      <c r="M968" s="43">
        <f t="shared" si="213"/>
        <v>147.56493506493507</v>
      </c>
      <c r="N968" s="42">
        <v>393</v>
      </c>
      <c r="O968" s="45" t="str">
        <f t="shared" si="214"/>
        <v>Mar</v>
      </c>
      <c r="P968" s="42">
        <f t="shared" si="215"/>
        <v>393</v>
      </c>
      <c r="Q968" s="44">
        <f t="shared" si="216"/>
        <v>-90</v>
      </c>
      <c r="R968" s="45">
        <f t="shared" si="217"/>
        <v>-0.22900763358778631</v>
      </c>
      <c r="S968" s="44" t="str">
        <f t="shared" si="218"/>
        <v>DEGROWTH</v>
      </c>
      <c r="T968" s="43">
        <v>204</v>
      </c>
      <c r="U968" s="46" t="str">
        <f t="shared" si="219"/>
        <v>Apr</v>
      </c>
      <c r="V968" s="42">
        <v>204</v>
      </c>
      <c r="W968" s="47">
        <f t="shared" si="220"/>
        <v>99</v>
      </c>
      <c r="X968" s="48">
        <f t="shared" si="221"/>
        <v>0.48529411764705888</v>
      </c>
      <c r="Y968" s="47" t="str">
        <f t="shared" si="222"/>
        <v>GROWTH</v>
      </c>
      <c r="Z968" s="138">
        <v>0</v>
      </c>
      <c r="AA968" s="133"/>
      <c r="AB968" s="133" t="s">
        <v>121</v>
      </c>
      <c r="AC968" s="133" t="s">
        <v>3918</v>
      </c>
      <c r="AD968" s="27">
        <f t="shared" si="223"/>
        <v>0</v>
      </c>
    </row>
    <row r="969" spans="1:30" s="139" customFormat="1" ht="13.8">
      <c r="A969" s="133" t="s">
        <v>3918</v>
      </c>
      <c r="B969" s="141" t="s">
        <v>71</v>
      </c>
      <c r="C969" s="152" t="s">
        <v>2701</v>
      </c>
      <c r="D969" s="135">
        <v>1000002808</v>
      </c>
      <c r="E969" s="136" t="s">
        <v>2702</v>
      </c>
      <c r="F969" s="137">
        <v>40942</v>
      </c>
      <c r="G969" s="40" t="str">
        <f t="shared" si="210"/>
        <v>Targeted Dealer</v>
      </c>
      <c r="H969" s="40"/>
      <c r="I969" s="41">
        <v>2225</v>
      </c>
      <c r="J969" s="41">
        <f t="shared" si="211"/>
        <v>2076.666666666667</v>
      </c>
      <c r="K969" s="43">
        <v>2201.75</v>
      </c>
      <c r="L969" s="43">
        <f t="shared" si="212"/>
        <v>23.25</v>
      </c>
      <c r="M969" s="43">
        <f t="shared" si="213"/>
        <v>106.02327447833065</v>
      </c>
      <c r="N969" s="42">
        <v>2493.75</v>
      </c>
      <c r="O969" s="45" t="str">
        <f t="shared" si="214"/>
        <v>Mar</v>
      </c>
      <c r="P969" s="42">
        <f t="shared" si="215"/>
        <v>2493.75</v>
      </c>
      <c r="Q969" s="44">
        <f t="shared" si="216"/>
        <v>-292</v>
      </c>
      <c r="R969" s="45">
        <f t="shared" si="217"/>
        <v>-0.11709273182957392</v>
      </c>
      <c r="S969" s="44" t="str">
        <f t="shared" si="218"/>
        <v>DEGROWTH</v>
      </c>
      <c r="T969" s="43">
        <v>1820.4000000000003</v>
      </c>
      <c r="U969" s="46" t="str">
        <f t="shared" si="219"/>
        <v>Apr</v>
      </c>
      <c r="V969" s="42">
        <v>1820.4000000000003</v>
      </c>
      <c r="W969" s="47">
        <f t="shared" si="220"/>
        <v>381.34999999999968</v>
      </c>
      <c r="X969" s="48">
        <f t="shared" si="221"/>
        <v>0.20948692595034046</v>
      </c>
      <c r="Y969" s="47" t="str">
        <f t="shared" si="222"/>
        <v>GROWTH</v>
      </c>
      <c r="Z969" s="138">
        <v>0</v>
      </c>
      <c r="AA969" s="133"/>
      <c r="AB969" s="133" t="s">
        <v>121</v>
      </c>
      <c r="AC969" s="133" t="s">
        <v>3918</v>
      </c>
      <c r="AD969" s="27">
        <f t="shared" si="223"/>
        <v>0</v>
      </c>
    </row>
    <row r="970" spans="1:30" s="139" customFormat="1" ht="13.8">
      <c r="A970" s="133" t="s">
        <v>3918</v>
      </c>
      <c r="B970" s="141" t="s">
        <v>71</v>
      </c>
      <c r="C970" s="152" t="s">
        <v>2703</v>
      </c>
      <c r="D970" s="135">
        <v>1000001411</v>
      </c>
      <c r="E970" s="136" t="s">
        <v>2704</v>
      </c>
      <c r="F970" s="137">
        <v>41102</v>
      </c>
      <c r="G970" s="40" t="str">
        <f t="shared" si="210"/>
        <v>Targeted Dealer</v>
      </c>
      <c r="H970" s="40"/>
      <c r="I970" s="41">
        <v>75</v>
      </c>
      <c r="J970" s="41">
        <f t="shared" si="211"/>
        <v>70</v>
      </c>
      <c r="K970" s="43">
        <v>25</v>
      </c>
      <c r="L970" s="43">
        <f t="shared" si="212"/>
        <v>50</v>
      </c>
      <c r="M970" s="43">
        <f t="shared" si="213"/>
        <v>35.714285714285715</v>
      </c>
      <c r="N970" s="42">
        <v>86</v>
      </c>
      <c r="O970" s="45" t="str">
        <f t="shared" si="214"/>
        <v>Mar</v>
      </c>
      <c r="P970" s="42">
        <f t="shared" si="215"/>
        <v>86</v>
      </c>
      <c r="Q970" s="44">
        <f t="shared" si="216"/>
        <v>-61</v>
      </c>
      <c r="R970" s="45">
        <f t="shared" si="217"/>
        <v>-0.70930232558139528</v>
      </c>
      <c r="S970" s="44" t="str">
        <f t="shared" si="218"/>
        <v>DEGROWTH</v>
      </c>
      <c r="T970" s="43">
        <v>69</v>
      </c>
      <c r="U970" s="46" t="str">
        <f t="shared" si="219"/>
        <v>Apr</v>
      </c>
      <c r="V970" s="42">
        <v>69</v>
      </c>
      <c r="W970" s="47">
        <f t="shared" si="220"/>
        <v>-44</v>
      </c>
      <c r="X970" s="48">
        <f t="shared" si="221"/>
        <v>-0.6376811594202898</v>
      </c>
      <c r="Y970" s="47" t="str">
        <f t="shared" si="222"/>
        <v>DEGROWTH</v>
      </c>
      <c r="Z970" s="138">
        <v>0</v>
      </c>
      <c r="AA970" s="133"/>
      <c r="AB970" s="133" t="s">
        <v>121</v>
      </c>
      <c r="AC970" s="133" t="s">
        <v>3918</v>
      </c>
      <c r="AD970" s="27">
        <f t="shared" si="223"/>
        <v>0</v>
      </c>
    </row>
    <row r="971" spans="1:30" s="139" customFormat="1" ht="13.8">
      <c r="A971" s="133" t="s">
        <v>3918</v>
      </c>
      <c r="B971" s="141" t="s">
        <v>71</v>
      </c>
      <c r="C971" s="152" t="s">
        <v>2707</v>
      </c>
      <c r="D971" s="135">
        <v>1000001413</v>
      </c>
      <c r="E971" s="136" t="s">
        <v>2708</v>
      </c>
      <c r="F971" s="137">
        <v>41234</v>
      </c>
      <c r="G971" s="40" t="str">
        <f t="shared" si="210"/>
        <v>Targeted Dealer</v>
      </c>
      <c r="H971" s="40"/>
      <c r="I971" s="41">
        <v>150</v>
      </c>
      <c r="J971" s="41">
        <f t="shared" si="211"/>
        <v>140</v>
      </c>
      <c r="K971" s="43">
        <v>206</v>
      </c>
      <c r="L971" s="43">
        <f t="shared" si="212"/>
        <v>-56</v>
      </c>
      <c r="M971" s="43">
        <f t="shared" si="213"/>
        <v>147.14285714285714</v>
      </c>
      <c r="N971" s="42">
        <v>226.5</v>
      </c>
      <c r="O971" s="45" t="str">
        <f t="shared" si="214"/>
        <v>Mar</v>
      </c>
      <c r="P971" s="42">
        <f t="shared" si="215"/>
        <v>226.5</v>
      </c>
      <c r="Q971" s="44">
        <f t="shared" si="216"/>
        <v>-20.5</v>
      </c>
      <c r="R971" s="45">
        <f t="shared" si="217"/>
        <v>-9.0507726269315691E-2</v>
      </c>
      <c r="S971" s="44" t="str">
        <f t="shared" si="218"/>
        <v>DEGROWTH</v>
      </c>
      <c r="T971" s="43">
        <v>147</v>
      </c>
      <c r="U971" s="46" t="str">
        <f t="shared" si="219"/>
        <v>Apr</v>
      </c>
      <c r="V971" s="42">
        <v>147</v>
      </c>
      <c r="W971" s="47">
        <f t="shared" si="220"/>
        <v>59</v>
      </c>
      <c r="X971" s="48">
        <f t="shared" si="221"/>
        <v>0.40136054421768708</v>
      </c>
      <c r="Y971" s="47" t="str">
        <f t="shared" si="222"/>
        <v>GROWTH</v>
      </c>
      <c r="Z971" s="138">
        <v>0</v>
      </c>
      <c r="AA971" s="133"/>
      <c r="AB971" s="133" t="s">
        <v>121</v>
      </c>
      <c r="AC971" s="133" t="s">
        <v>3918</v>
      </c>
      <c r="AD971" s="27">
        <f t="shared" si="223"/>
        <v>0</v>
      </c>
    </row>
    <row r="972" spans="1:30" s="139" customFormat="1" ht="13.8">
      <c r="A972" s="133" t="s">
        <v>3918</v>
      </c>
      <c r="B972" s="141" t="s">
        <v>71</v>
      </c>
      <c r="C972" s="141" t="s">
        <v>2709</v>
      </c>
      <c r="D972" s="135">
        <v>1000001406</v>
      </c>
      <c r="E972" s="136" t="s">
        <v>2710</v>
      </c>
      <c r="F972" s="137">
        <v>41479</v>
      </c>
      <c r="G972" s="40" t="str">
        <f t="shared" si="210"/>
        <v>Targeted Dealer</v>
      </c>
      <c r="H972" s="40"/>
      <c r="I972" s="41">
        <v>50</v>
      </c>
      <c r="J972" s="41">
        <f t="shared" si="211"/>
        <v>46.666666666666671</v>
      </c>
      <c r="K972" s="43">
        <v>52.5</v>
      </c>
      <c r="L972" s="43">
        <f t="shared" si="212"/>
        <v>-2.5</v>
      </c>
      <c r="M972" s="43">
        <f t="shared" si="213"/>
        <v>112.49999999999999</v>
      </c>
      <c r="N972" s="42">
        <v>107.5</v>
      </c>
      <c r="O972" s="45" t="str">
        <f t="shared" si="214"/>
        <v>Mar</v>
      </c>
      <c r="P972" s="42">
        <f t="shared" si="215"/>
        <v>107.5</v>
      </c>
      <c r="Q972" s="44">
        <f t="shared" si="216"/>
        <v>-55</v>
      </c>
      <c r="R972" s="45">
        <f t="shared" si="217"/>
        <v>-0.51162790697674421</v>
      </c>
      <c r="S972" s="44" t="str">
        <f t="shared" si="218"/>
        <v>DEGROWTH</v>
      </c>
      <c r="T972" s="43">
        <v>40</v>
      </c>
      <c r="U972" s="46" t="str">
        <f t="shared" si="219"/>
        <v>Apr</v>
      </c>
      <c r="V972" s="42">
        <v>40</v>
      </c>
      <c r="W972" s="47">
        <f t="shared" si="220"/>
        <v>12.5</v>
      </c>
      <c r="X972" s="48">
        <f t="shared" si="221"/>
        <v>0.3125</v>
      </c>
      <c r="Y972" s="47" t="str">
        <f t="shared" si="222"/>
        <v>GROWTH</v>
      </c>
      <c r="Z972" s="138">
        <v>0</v>
      </c>
      <c r="AA972" s="133"/>
      <c r="AB972" s="133" t="s">
        <v>121</v>
      </c>
      <c r="AC972" s="133" t="s">
        <v>3918</v>
      </c>
      <c r="AD972" s="27">
        <f t="shared" si="223"/>
        <v>0</v>
      </c>
    </row>
    <row r="973" spans="1:30" s="139" customFormat="1" ht="13.8">
      <c r="A973" s="133" t="s">
        <v>3918</v>
      </c>
      <c r="B973" s="141" t="s">
        <v>71</v>
      </c>
      <c r="C973" s="152" t="s">
        <v>2713</v>
      </c>
      <c r="D973" s="135">
        <v>1000001416</v>
      </c>
      <c r="E973" s="136" t="s">
        <v>2714</v>
      </c>
      <c r="F973" s="137">
        <v>41578</v>
      </c>
      <c r="G973" s="40" t="str">
        <f t="shared" si="210"/>
        <v>Targeted Dealer</v>
      </c>
      <c r="H973" s="40"/>
      <c r="I973" s="41">
        <v>180</v>
      </c>
      <c r="J973" s="41">
        <f t="shared" si="211"/>
        <v>168</v>
      </c>
      <c r="K973" s="43">
        <v>232</v>
      </c>
      <c r="L973" s="43">
        <f t="shared" si="212"/>
        <v>-52</v>
      </c>
      <c r="M973" s="43">
        <f t="shared" si="213"/>
        <v>138.0952380952381</v>
      </c>
      <c r="N973" s="42">
        <v>269</v>
      </c>
      <c r="O973" s="45" t="str">
        <f t="shared" si="214"/>
        <v>Mar</v>
      </c>
      <c r="P973" s="42">
        <f t="shared" si="215"/>
        <v>269</v>
      </c>
      <c r="Q973" s="44">
        <f t="shared" si="216"/>
        <v>-37</v>
      </c>
      <c r="R973" s="45">
        <f t="shared" si="217"/>
        <v>-0.13754646840148699</v>
      </c>
      <c r="S973" s="44" t="str">
        <f t="shared" si="218"/>
        <v>DEGROWTH</v>
      </c>
      <c r="T973" s="43">
        <v>182</v>
      </c>
      <c r="U973" s="46" t="str">
        <f t="shared" si="219"/>
        <v>Apr</v>
      </c>
      <c r="V973" s="42">
        <v>182</v>
      </c>
      <c r="W973" s="47">
        <f t="shared" si="220"/>
        <v>50</v>
      </c>
      <c r="X973" s="48">
        <f t="shared" si="221"/>
        <v>0.27472527472527464</v>
      </c>
      <c r="Y973" s="47" t="str">
        <f t="shared" si="222"/>
        <v>GROWTH</v>
      </c>
      <c r="Z973" s="138">
        <v>0</v>
      </c>
      <c r="AA973" s="133"/>
      <c r="AB973" s="133" t="s">
        <v>121</v>
      </c>
      <c r="AC973" s="133" t="s">
        <v>3918</v>
      </c>
      <c r="AD973" s="27">
        <f t="shared" si="223"/>
        <v>0</v>
      </c>
    </row>
    <row r="974" spans="1:30" s="139" customFormat="1" ht="13.8">
      <c r="A974" s="133" t="s">
        <v>3918</v>
      </c>
      <c r="B974" s="141" t="s">
        <v>71</v>
      </c>
      <c r="C974" s="152" t="s">
        <v>2715</v>
      </c>
      <c r="D974" s="135">
        <v>1000001435</v>
      </c>
      <c r="E974" s="136" t="s">
        <v>2716</v>
      </c>
      <c r="F974" s="137">
        <v>41965</v>
      </c>
      <c r="G974" s="40" t="str">
        <f t="shared" si="210"/>
        <v>Targeted Dealer</v>
      </c>
      <c r="H974" s="40"/>
      <c r="I974" s="41">
        <v>170</v>
      </c>
      <c r="J974" s="41">
        <f t="shared" si="211"/>
        <v>158.66666666666669</v>
      </c>
      <c r="K974" s="43">
        <v>206</v>
      </c>
      <c r="L974" s="43">
        <f t="shared" si="212"/>
        <v>-36</v>
      </c>
      <c r="M974" s="43">
        <f t="shared" si="213"/>
        <v>129.83193277310923</v>
      </c>
      <c r="N974" s="42">
        <v>290</v>
      </c>
      <c r="O974" s="45" t="str">
        <f t="shared" si="214"/>
        <v>Mar</v>
      </c>
      <c r="P974" s="42">
        <f t="shared" si="215"/>
        <v>290</v>
      </c>
      <c r="Q974" s="44">
        <f t="shared" si="216"/>
        <v>-84</v>
      </c>
      <c r="R974" s="45">
        <f t="shared" si="217"/>
        <v>-0.28965517241379313</v>
      </c>
      <c r="S974" s="44" t="str">
        <f t="shared" si="218"/>
        <v>DEGROWTH</v>
      </c>
      <c r="T974" s="43">
        <v>145</v>
      </c>
      <c r="U974" s="46" t="str">
        <f t="shared" si="219"/>
        <v>Apr</v>
      </c>
      <c r="V974" s="42">
        <v>145</v>
      </c>
      <c r="W974" s="47">
        <f t="shared" si="220"/>
        <v>61</v>
      </c>
      <c r="X974" s="48">
        <f t="shared" si="221"/>
        <v>0.42068965517241375</v>
      </c>
      <c r="Y974" s="47" t="str">
        <f t="shared" si="222"/>
        <v>GROWTH</v>
      </c>
      <c r="Z974" s="138">
        <v>0</v>
      </c>
      <c r="AA974" s="133"/>
      <c r="AB974" s="133" t="s">
        <v>121</v>
      </c>
      <c r="AC974" s="133" t="s">
        <v>3918</v>
      </c>
      <c r="AD974" s="27">
        <f t="shared" si="223"/>
        <v>0</v>
      </c>
    </row>
    <row r="975" spans="1:30" s="139" customFormat="1" ht="13.8">
      <c r="A975" s="133" t="s">
        <v>3918</v>
      </c>
      <c r="B975" s="141" t="s">
        <v>71</v>
      </c>
      <c r="C975" s="152" t="s">
        <v>2719</v>
      </c>
      <c r="D975" s="135">
        <v>1000001439</v>
      </c>
      <c r="E975" s="136" t="s">
        <v>2720</v>
      </c>
      <c r="F975" s="137">
        <v>42116</v>
      </c>
      <c r="G975" s="40" t="str">
        <f t="shared" si="210"/>
        <v>Targeted Dealer</v>
      </c>
      <c r="H975" s="40"/>
      <c r="I975" s="41">
        <v>1100</v>
      </c>
      <c r="J975" s="41">
        <f t="shared" si="211"/>
        <v>1026.6666666666665</v>
      </c>
      <c r="K975" s="43">
        <v>1209</v>
      </c>
      <c r="L975" s="43">
        <f t="shared" si="212"/>
        <v>-109</v>
      </c>
      <c r="M975" s="43">
        <f t="shared" si="213"/>
        <v>117.75974025974027</v>
      </c>
      <c r="N975" s="42">
        <v>1518</v>
      </c>
      <c r="O975" s="45" t="str">
        <f t="shared" si="214"/>
        <v>Mar</v>
      </c>
      <c r="P975" s="42">
        <f t="shared" si="215"/>
        <v>1518</v>
      </c>
      <c r="Q975" s="44">
        <f t="shared" si="216"/>
        <v>-309</v>
      </c>
      <c r="R975" s="45">
        <f t="shared" si="217"/>
        <v>-0.20355731225296447</v>
      </c>
      <c r="S975" s="44" t="str">
        <f t="shared" si="218"/>
        <v>DEGROWTH</v>
      </c>
      <c r="T975" s="43">
        <v>845</v>
      </c>
      <c r="U975" s="46" t="str">
        <f t="shared" si="219"/>
        <v>Apr</v>
      </c>
      <c r="V975" s="42">
        <v>845</v>
      </c>
      <c r="W975" s="47">
        <f t="shared" si="220"/>
        <v>364</v>
      </c>
      <c r="X975" s="48">
        <f t="shared" si="221"/>
        <v>0.43076923076923079</v>
      </c>
      <c r="Y975" s="47" t="str">
        <f t="shared" si="222"/>
        <v>GROWTH</v>
      </c>
      <c r="Z975" s="138">
        <v>0</v>
      </c>
      <c r="AA975" s="133"/>
      <c r="AB975" s="133" t="s">
        <v>121</v>
      </c>
      <c r="AC975" s="133" t="s">
        <v>3918</v>
      </c>
      <c r="AD975" s="27">
        <f t="shared" si="223"/>
        <v>0</v>
      </c>
    </row>
    <row r="976" spans="1:30" s="139" customFormat="1" ht="13.8">
      <c r="A976" s="133" t="s">
        <v>3918</v>
      </c>
      <c r="B976" s="141" t="s">
        <v>71</v>
      </c>
      <c r="C976" s="152" t="s">
        <v>2721</v>
      </c>
      <c r="D976" s="135">
        <v>1000001433</v>
      </c>
      <c r="E976" s="136" t="s">
        <v>2722</v>
      </c>
      <c r="F976" s="137">
        <v>42282</v>
      </c>
      <c r="G976" s="40" t="str">
        <f t="shared" si="210"/>
        <v>Targeted Dealer</v>
      </c>
      <c r="H976" s="40"/>
      <c r="I976" s="41">
        <v>300</v>
      </c>
      <c r="J976" s="41">
        <f t="shared" si="211"/>
        <v>280</v>
      </c>
      <c r="K976" s="43">
        <v>456</v>
      </c>
      <c r="L976" s="43">
        <f t="shared" si="212"/>
        <v>-156</v>
      </c>
      <c r="M976" s="43">
        <f t="shared" si="213"/>
        <v>162.85714285714286</v>
      </c>
      <c r="N976" s="42">
        <v>498</v>
      </c>
      <c r="O976" s="45" t="str">
        <f t="shared" si="214"/>
        <v>Mar</v>
      </c>
      <c r="P976" s="42">
        <f t="shared" si="215"/>
        <v>498</v>
      </c>
      <c r="Q976" s="44">
        <f t="shared" si="216"/>
        <v>-42</v>
      </c>
      <c r="R976" s="45">
        <f t="shared" si="217"/>
        <v>-8.4337349397590411E-2</v>
      </c>
      <c r="S976" s="44" t="str">
        <f t="shared" si="218"/>
        <v>DEGROWTH</v>
      </c>
      <c r="T976" s="43">
        <v>240</v>
      </c>
      <c r="U976" s="46" t="str">
        <f t="shared" si="219"/>
        <v>Apr</v>
      </c>
      <c r="V976" s="42">
        <v>240</v>
      </c>
      <c r="W976" s="47">
        <f t="shared" si="220"/>
        <v>216</v>
      </c>
      <c r="X976" s="48">
        <f t="shared" si="221"/>
        <v>0.89999999999999991</v>
      </c>
      <c r="Y976" s="47" t="str">
        <f t="shared" si="222"/>
        <v>GROWTH</v>
      </c>
      <c r="Z976" s="138">
        <v>0</v>
      </c>
      <c r="AA976" s="133"/>
      <c r="AB976" s="133" t="s">
        <v>121</v>
      </c>
      <c r="AC976" s="133" t="s">
        <v>3918</v>
      </c>
      <c r="AD976" s="27">
        <f t="shared" si="223"/>
        <v>0</v>
      </c>
    </row>
    <row r="977" spans="1:30" s="139" customFormat="1" ht="13.8">
      <c r="A977" s="133" t="s">
        <v>3918</v>
      </c>
      <c r="B977" s="141" t="s">
        <v>71</v>
      </c>
      <c r="C977" s="152" t="s">
        <v>2723</v>
      </c>
      <c r="D977" s="135">
        <v>1000001445</v>
      </c>
      <c r="E977" s="136" t="s">
        <v>2724</v>
      </c>
      <c r="F977" s="137">
        <v>42325</v>
      </c>
      <c r="G977" s="40" t="str">
        <f t="shared" si="210"/>
        <v>Targeted Dealer</v>
      </c>
      <c r="H977" s="40"/>
      <c r="I977" s="41">
        <v>262</v>
      </c>
      <c r="J977" s="41">
        <f t="shared" si="211"/>
        <v>244.5333333333333</v>
      </c>
      <c r="K977" s="43">
        <v>703</v>
      </c>
      <c r="L977" s="43">
        <f t="shared" si="212"/>
        <v>-441</v>
      </c>
      <c r="M977" s="43">
        <f t="shared" si="213"/>
        <v>287.48636859323886</v>
      </c>
      <c r="N977" s="42">
        <v>761</v>
      </c>
      <c r="O977" s="45" t="str">
        <f t="shared" si="214"/>
        <v>Mar</v>
      </c>
      <c r="P977" s="42">
        <f t="shared" si="215"/>
        <v>761</v>
      </c>
      <c r="Q977" s="44">
        <f t="shared" si="216"/>
        <v>-58</v>
      </c>
      <c r="R977" s="45">
        <f t="shared" si="217"/>
        <v>-7.6215505913271975E-2</v>
      </c>
      <c r="S977" s="44" t="str">
        <f t="shared" si="218"/>
        <v>DEGROWTH</v>
      </c>
      <c r="T977" s="43">
        <v>263</v>
      </c>
      <c r="U977" s="46" t="str">
        <f t="shared" si="219"/>
        <v>Apr</v>
      </c>
      <c r="V977" s="42">
        <v>263</v>
      </c>
      <c r="W977" s="47">
        <f t="shared" si="220"/>
        <v>440</v>
      </c>
      <c r="X977" s="48">
        <f t="shared" si="221"/>
        <v>1.6730038022813689</v>
      </c>
      <c r="Y977" s="47" t="str">
        <f t="shared" si="222"/>
        <v>GROWTH</v>
      </c>
      <c r="Z977" s="138">
        <v>0</v>
      </c>
      <c r="AA977" s="133"/>
      <c r="AB977" s="133" t="s">
        <v>121</v>
      </c>
      <c r="AC977" s="133" t="s">
        <v>3918</v>
      </c>
      <c r="AD977" s="27">
        <f t="shared" si="223"/>
        <v>0</v>
      </c>
    </row>
    <row r="978" spans="1:30" s="139" customFormat="1" ht="13.8">
      <c r="A978" s="133" t="s">
        <v>3918</v>
      </c>
      <c r="B978" s="141" t="s">
        <v>71</v>
      </c>
      <c r="C978" s="152" t="s">
        <v>2725</v>
      </c>
      <c r="D978" s="135">
        <v>1000001429</v>
      </c>
      <c r="E978" s="136" t="s">
        <v>2726</v>
      </c>
      <c r="F978" s="137">
        <v>42483</v>
      </c>
      <c r="G978" s="40" t="str">
        <f t="shared" si="210"/>
        <v>Targeted Dealer</v>
      </c>
      <c r="H978" s="40"/>
      <c r="I978" s="41">
        <v>500</v>
      </c>
      <c r="J978" s="41">
        <f t="shared" si="211"/>
        <v>466.66666666666669</v>
      </c>
      <c r="K978" s="43">
        <v>510</v>
      </c>
      <c r="L978" s="43">
        <f t="shared" si="212"/>
        <v>-10</v>
      </c>
      <c r="M978" s="43">
        <f t="shared" si="213"/>
        <v>109.28571428571428</v>
      </c>
      <c r="N978" s="42">
        <v>981.5</v>
      </c>
      <c r="O978" s="45" t="str">
        <f t="shared" si="214"/>
        <v>Mar</v>
      </c>
      <c r="P978" s="42">
        <f t="shared" si="215"/>
        <v>981.5</v>
      </c>
      <c r="Q978" s="44">
        <f t="shared" si="216"/>
        <v>-471.5</v>
      </c>
      <c r="R978" s="45">
        <f t="shared" si="217"/>
        <v>-0.48038716250636782</v>
      </c>
      <c r="S978" s="44" t="str">
        <f t="shared" si="218"/>
        <v>DEGROWTH</v>
      </c>
      <c r="T978" s="43">
        <v>410</v>
      </c>
      <c r="U978" s="46" t="str">
        <f t="shared" si="219"/>
        <v>Apr</v>
      </c>
      <c r="V978" s="42">
        <v>410</v>
      </c>
      <c r="W978" s="47">
        <f t="shared" si="220"/>
        <v>100</v>
      </c>
      <c r="X978" s="48">
        <f t="shared" si="221"/>
        <v>0.24390243902439024</v>
      </c>
      <c r="Y978" s="47" t="str">
        <f t="shared" si="222"/>
        <v>GROWTH</v>
      </c>
      <c r="Z978" s="138">
        <v>0</v>
      </c>
      <c r="AA978" s="133"/>
      <c r="AB978" s="133" t="s">
        <v>121</v>
      </c>
      <c r="AC978" s="133" t="s">
        <v>3918</v>
      </c>
      <c r="AD978" s="27">
        <f t="shared" si="223"/>
        <v>0</v>
      </c>
    </row>
    <row r="979" spans="1:30" s="139" customFormat="1" ht="13.8">
      <c r="A979" s="133" t="s">
        <v>3918</v>
      </c>
      <c r="B979" s="141" t="s">
        <v>71</v>
      </c>
      <c r="C979" s="152" t="s">
        <v>2729</v>
      </c>
      <c r="D979" s="135">
        <v>1000001437</v>
      </c>
      <c r="E979" s="136" t="s">
        <v>2730</v>
      </c>
      <c r="F979" s="137">
        <v>42724</v>
      </c>
      <c r="G979" s="40" t="str">
        <f t="shared" si="210"/>
        <v>Targeted Dealer</v>
      </c>
      <c r="H979" s="40"/>
      <c r="I979" s="41">
        <v>1100</v>
      </c>
      <c r="J979" s="41">
        <f t="shared" si="211"/>
        <v>1026.6666666666665</v>
      </c>
      <c r="K979" s="43">
        <v>1409</v>
      </c>
      <c r="L979" s="43">
        <f t="shared" si="212"/>
        <v>-309</v>
      </c>
      <c r="M979" s="43">
        <f t="shared" si="213"/>
        <v>137.24025974025975</v>
      </c>
      <c r="N979" s="42">
        <v>1490</v>
      </c>
      <c r="O979" s="45" t="str">
        <f t="shared" si="214"/>
        <v>Mar</v>
      </c>
      <c r="P979" s="42">
        <f t="shared" si="215"/>
        <v>1490</v>
      </c>
      <c r="Q979" s="44">
        <f t="shared" si="216"/>
        <v>-81</v>
      </c>
      <c r="R979" s="45">
        <f t="shared" si="217"/>
        <v>-5.4362416107382572E-2</v>
      </c>
      <c r="S979" s="44" t="str">
        <f t="shared" si="218"/>
        <v>DEGROWTH</v>
      </c>
      <c r="T979" s="43">
        <v>940</v>
      </c>
      <c r="U979" s="46" t="str">
        <f t="shared" si="219"/>
        <v>Apr</v>
      </c>
      <c r="V979" s="42">
        <v>940</v>
      </c>
      <c r="W979" s="47">
        <f t="shared" si="220"/>
        <v>469</v>
      </c>
      <c r="X979" s="48">
        <f t="shared" si="221"/>
        <v>0.49893617021276593</v>
      </c>
      <c r="Y979" s="47" t="str">
        <f t="shared" si="222"/>
        <v>GROWTH</v>
      </c>
      <c r="Z979" s="138">
        <v>0</v>
      </c>
      <c r="AA979" s="133"/>
      <c r="AB979" s="133" t="s">
        <v>121</v>
      </c>
      <c r="AC979" s="133" t="s">
        <v>3918</v>
      </c>
      <c r="AD979" s="27">
        <f t="shared" si="223"/>
        <v>0</v>
      </c>
    </row>
    <row r="980" spans="1:30" s="139" customFormat="1" ht="13.8">
      <c r="A980" s="133" t="s">
        <v>3918</v>
      </c>
      <c r="B980" s="141" t="s">
        <v>71</v>
      </c>
      <c r="C980" s="152" t="s">
        <v>2731</v>
      </c>
      <c r="D980" s="135">
        <v>1000001446</v>
      </c>
      <c r="E980" s="136" t="s">
        <v>2732</v>
      </c>
      <c r="F980" s="137">
        <v>43239</v>
      </c>
      <c r="G980" s="40" t="str">
        <f t="shared" si="210"/>
        <v>Targeted Dealer</v>
      </c>
      <c r="H980" s="40"/>
      <c r="I980" s="41">
        <v>50</v>
      </c>
      <c r="J980" s="41">
        <f t="shared" si="211"/>
        <v>46.666666666666671</v>
      </c>
      <c r="K980" s="43">
        <v>7</v>
      </c>
      <c r="L980" s="43">
        <f t="shared" si="212"/>
        <v>43</v>
      </c>
      <c r="M980" s="43">
        <f t="shared" si="213"/>
        <v>14.999999999999998</v>
      </c>
      <c r="N980" s="42">
        <v>51</v>
      </c>
      <c r="O980" s="45" t="str">
        <f t="shared" si="214"/>
        <v>Mar</v>
      </c>
      <c r="P980" s="42">
        <f t="shared" si="215"/>
        <v>51</v>
      </c>
      <c r="Q980" s="44">
        <f t="shared" si="216"/>
        <v>-44</v>
      </c>
      <c r="R980" s="45">
        <f t="shared" si="217"/>
        <v>-0.86274509803921573</v>
      </c>
      <c r="S980" s="44" t="str">
        <f t="shared" si="218"/>
        <v>DEGROWTH</v>
      </c>
      <c r="T980" s="43">
        <v>0</v>
      </c>
      <c r="U980" s="46" t="str">
        <f t="shared" si="219"/>
        <v>Apr</v>
      </c>
      <c r="V980" s="42">
        <v>0</v>
      </c>
      <c r="W980" s="47">
        <f t="shared" si="220"/>
        <v>7</v>
      </c>
      <c r="X980" s="48">
        <f t="shared" si="221"/>
        <v>0</v>
      </c>
      <c r="Y980" s="47" t="b">
        <f t="shared" si="222"/>
        <v>0</v>
      </c>
      <c r="Z980" s="138">
        <v>0</v>
      </c>
      <c r="AA980" s="133"/>
      <c r="AB980" s="133" t="s">
        <v>121</v>
      </c>
      <c r="AC980" s="133" t="s">
        <v>3918</v>
      </c>
      <c r="AD980" s="27">
        <f t="shared" si="223"/>
        <v>0</v>
      </c>
    </row>
    <row r="981" spans="1:30" s="139" customFormat="1" ht="13.8">
      <c r="A981" s="133" t="s">
        <v>3918</v>
      </c>
      <c r="B981" s="141" t="s">
        <v>71</v>
      </c>
      <c r="C981" s="152" t="s">
        <v>2737</v>
      </c>
      <c r="D981" s="135">
        <v>1000001450</v>
      </c>
      <c r="E981" s="136" t="s">
        <v>2738</v>
      </c>
      <c r="F981" s="137">
        <v>43460</v>
      </c>
      <c r="G981" s="40" t="str">
        <f t="shared" si="210"/>
        <v>-</v>
      </c>
      <c r="H981" s="40"/>
      <c r="I981" s="41">
        <v>0</v>
      </c>
      <c r="J981" s="41">
        <f t="shared" si="211"/>
        <v>0</v>
      </c>
      <c r="K981" s="43">
        <v>0</v>
      </c>
      <c r="L981" s="43">
        <f t="shared" si="212"/>
        <v>0</v>
      </c>
      <c r="M981" s="43" t="str">
        <f t="shared" si="213"/>
        <v>-</v>
      </c>
      <c r="N981" s="42">
        <v>0</v>
      </c>
      <c r="O981" s="45" t="str">
        <f t="shared" si="214"/>
        <v>Mar</v>
      </c>
      <c r="P981" s="42">
        <f t="shared" si="215"/>
        <v>0</v>
      </c>
      <c r="Q981" s="44">
        <f t="shared" si="216"/>
        <v>0</v>
      </c>
      <c r="R981" s="45" t="str">
        <f t="shared" si="217"/>
        <v xml:space="preserve"> </v>
      </c>
      <c r="S981" s="44" t="b">
        <f t="shared" si="218"/>
        <v>0</v>
      </c>
      <c r="T981" s="43">
        <v>72</v>
      </c>
      <c r="U981" s="46" t="str">
        <f t="shared" si="219"/>
        <v>Apr</v>
      </c>
      <c r="V981" s="42">
        <v>72</v>
      </c>
      <c r="W981" s="47">
        <f t="shared" si="220"/>
        <v>-72</v>
      </c>
      <c r="X981" s="48">
        <f t="shared" si="221"/>
        <v>-1</v>
      </c>
      <c r="Y981" s="47" t="str">
        <f t="shared" si="222"/>
        <v>DEGROWTH</v>
      </c>
      <c r="Z981" s="138">
        <v>0</v>
      </c>
      <c r="AA981" s="133"/>
      <c r="AB981" s="133" t="s">
        <v>121</v>
      </c>
      <c r="AC981" s="133" t="s">
        <v>3918</v>
      </c>
      <c r="AD981" s="27">
        <f t="shared" si="223"/>
        <v>1</v>
      </c>
    </row>
    <row r="982" spans="1:30" s="139" customFormat="1" ht="13.8">
      <c r="A982" s="133" t="s">
        <v>3918</v>
      </c>
      <c r="B982" s="141" t="s">
        <v>71</v>
      </c>
      <c r="C982" s="152" t="s">
        <v>2743</v>
      </c>
      <c r="D982" s="135">
        <v>1000001443</v>
      </c>
      <c r="E982" s="136" t="s">
        <v>2744</v>
      </c>
      <c r="F982" s="137">
        <v>43616</v>
      </c>
      <c r="G982" s="40" t="str">
        <f t="shared" si="210"/>
        <v>Targeted Dealer</v>
      </c>
      <c r="H982" s="40"/>
      <c r="I982" s="41">
        <v>80</v>
      </c>
      <c r="J982" s="41">
        <f t="shared" si="211"/>
        <v>74.666666666666657</v>
      </c>
      <c r="K982" s="43">
        <v>6</v>
      </c>
      <c r="L982" s="43">
        <f t="shared" si="212"/>
        <v>74</v>
      </c>
      <c r="M982" s="43">
        <f t="shared" si="213"/>
        <v>8.0357142857142865</v>
      </c>
      <c r="N982" s="42">
        <v>6</v>
      </c>
      <c r="O982" s="45" t="str">
        <f t="shared" si="214"/>
        <v>Mar</v>
      </c>
      <c r="P982" s="42">
        <f t="shared" si="215"/>
        <v>6</v>
      </c>
      <c r="Q982" s="44">
        <f t="shared" si="216"/>
        <v>0</v>
      </c>
      <c r="R982" s="45">
        <f t="shared" si="217"/>
        <v>0</v>
      </c>
      <c r="S982" s="44" t="str">
        <f t="shared" si="218"/>
        <v>GROWTH</v>
      </c>
      <c r="T982" s="43">
        <v>17</v>
      </c>
      <c r="U982" s="46" t="str">
        <f t="shared" si="219"/>
        <v>Apr</v>
      </c>
      <c r="V982" s="42">
        <v>17</v>
      </c>
      <c r="W982" s="47">
        <f t="shared" si="220"/>
        <v>-11</v>
      </c>
      <c r="X982" s="48">
        <f t="shared" si="221"/>
        <v>-0.64705882352941169</v>
      </c>
      <c r="Y982" s="47" t="str">
        <f t="shared" si="222"/>
        <v>DEGROWTH</v>
      </c>
      <c r="Z982" s="138">
        <v>0</v>
      </c>
      <c r="AA982" s="133"/>
      <c r="AB982" s="133" t="s">
        <v>121</v>
      </c>
      <c r="AC982" s="133" t="s">
        <v>3918</v>
      </c>
      <c r="AD982" s="27">
        <f t="shared" si="223"/>
        <v>0</v>
      </c>
    </row>
    <row r="983" spans="1:30" s="139" customFormat="1" ht="13.8">
      <c r="A983" s="133" t="s">
        <v>3918</v>
      </c>
      <c r="B983" s="141" t="s">
        <v>71</v>
      </c>
      <c r="C983" s="152" t="s">
        <v>2745</v>
      </c>
      <c r="D983" s="135">
        <v>1000001421</v>
      </c>
      <c r="E983" s="136" t="s">
        <v>2746</v>
      </c>
      <c r="F983" s="137">
        <v>43622</v>
      </c>
      <c r="G983" s="40" t="str">
        <f t="shared" si="210"/>
        <v>Targeted Dealer</v>
      </c>
      <c r="H983" s="40"/>
      <c r="I983" s="41">
        <v>150</v>
      </c>
      <c r="J983" s="41">
        <f t="shared" si="211"/>
        <v>140</v>
      </c>
      <c r="K983" s="43">
        <v>160</v>
      </c>
      <c r="L983" s="43">
        <f t="shared" si="212"/>
        <v>-10</v>
      </c>
      <c r="M983" s="43">
        <f t="shared" si="213"/>
        <v>114.28571428571429</v>
      </c>
      <c r="N983" s="42">
        <v>129</v>
      </c>
      <c r="O983" s="45" t="str">
        <f t="shared" si="214"/>
        <v>Mar</v>
      </c>
      <c r="P983" s="42">
        <f t="shared" si="215"/>
        <v>129</v>
      </c>
      <c r="Q983" s="44">
        <f t="shared" si="216"/>
        <v>31</v>
      </c>
      <c r="R983" s="45">
        <f t="shared" si="217"/>
        <v>0.24031007751937983</v>
      </c>
      <c r="S983" s="44" t="str">
        <f t="shared" si="218"/>
        <v>GROWTH</v>
      </c>
      <c r="T983" s="43">
        <v>138</v>
      </c>
      <c r="U983" s="46" t="str">
        <f t="shared" si="219"/>
        <v>Apr</v>
      </c>
      <c r="V983" s="42">
        <v>138</v>
      </c>
      <c r="W983" s="47">
        <f t="shared" si="220"/>
        <v>22</v>
      </c>
      <c r="X983" s="48">
        <f t="shared" si="221"/>
        <v>0.15942028985507251</v>
      </c>
      <c r="Y983" s="47" t="str">
        <f t="shared" si="222"/>
        <v>GROWTH</v>
      </c>
      <c r="Z983" s="138">
        <v>0</v>
      </c>
      <c r="AA983" s="133"/>
      <c r="AB983" s="133" t="s">
        <v>121</v>
      </c>
      <c r="AC983" s="133" t="s">
        <v>3918</v>
      </c>
      <c r="AD983" s="27">
        <f t="shared" si="223"/>
        <v>0</v>
      </c>
    </row>
    <row r="984" spans="1:30" s="139" customFormat="1" ht="13.8">
      <c r="A984" s="133" t="s">
        <v>3918</v>
      </c>
      <c r="B984" s="141" t="s">
        <v>71</v>
      </c>
      <c r="C984" s="152" t="s">
        <v>2747</v>
      </c>
      <c r="D984" s="135">
        <v>1000001423</v>
      </c>
      <c r="E984" s="136" t="s">
        <v>2748</v>
      </c>
      <c r="F984" s="137">
        <v>43735</v>
      </c>
      <c r="G984" s="40" t="str">
        <f t="shared" si="210"/>
        <v>Targeted Dealer</v>
      </c>
      <c r="H984" s="40"/>
      <c r="I984" s="41">
        <v>170</v>
      </c>
      <c r="J984" s="41">
        <f t="shared" si="211"/>
        <v>158.66666666666669</v>
      </c>
      <c r="K984" s="43">
        <v>347</v>
      </c>
      <c r="L984" s="43">
        <f t="shared" si="212"/>
        <v>-177</v>
      </c>
      <c r="M984" s="43">
        <f t="shared" si="213"/>
        <v>218.6974789915966</v>
      </c>
      <c r="N984" s="42">
        <v>233</v>
      </c>
      <c r="O984" s="45" t="str">
        <f t="shared" si="214"/>
        <v>Mar</v>
      </c>
      <c r="P984" s="42">
        <f t="shared" si="215"/>
        <v>233</v>
      </c>
      <c r="Q984" s="44">
        <f t="shared" si="216"/>
        <v>114</v>
      </c>
      <c r="R984" s="45">
        <f t="shared" si="217"/>
        <v>0.48927038626609431</v>
      </c>
      <c r="S984" s="44" t="str">
        <f t="shared" si="218"/>
        <v>GROWTH</v>
      </c>
      <c r="T984" s="43">
        <v>181</v>
      </c>
      <c r="U984" s="46" t="str">
        <f t="shared" si="219"/>
        <v>Apr</v>
      </c>
      <c r="V984" s="42">
        <v>181</v>
      </c>
      <c r="W984" s="47">
        <f t="shared" si="220"/>
        <v>166</v>
      </c>
      <c r="X984" s="48">
        <f t="shared" si="221"/>
        <v>0.91712707182320452</v>
      </c>
      <c r="Y984" s="47" t="str">
        <f t="shared" si="222"/>
        <v>GROWTH</v>
      </c>
      <c r="Z984" s="138">
        <v>0</v>
      </c>
      <c r="AA984" s="133"/>
      <c r="AB984" s="133" t="s">
        <v>121</v>
      </c>
      <c r="AC984" s="133" t="s">
        <v>3918</v>
      </c>
      <c r="AD984" s="27">
        <f t="shared" si="223"/>
        <v>0</v>
      </c>
    </row>
    <row r="985" spans="1:30" s="139" customFormat="1" ht="13.8">
      <c r="A985" s="133" t="s">
        <v>3918</v>
      </c>
      <c r="B985" s="141" t="s">
        <v>71</v>
      </c>
      <c r="C985" s="152" t="s">
        <v>2749</v>
      </c>
      <c r="D985" s="135">
        <v>1000001425</v>
      </c>
      <c r="E985" s="136" t="s">
        <v>2750</v>
      </c>
      <c r="F985" s="137">
        <v>43742</v>
      </c>
      <c r="G985" s="40" t="str">
        <f t="shared" si="210"/>
        <v>Targeted Dealer</v>
      </c>
      <c r="H985" s="40"/>
      <c r="I985" s="41">
        <v>12</v>
      </c>
      <c r="J985" s="41">
        <f t="shared" si="211"/>
        <v>11.200000000000001</v>
      </c>
      <c r="K985" s="43">
        <v>30</v>
      </c>
      <c r="L985" s="43">
        <f t="shared" si="212"/>
        <v>-18</v>
      </c>
      <c r="M985" s="43">
        <f t="shared" si="213"/>
        <v>267.85714285714283</v>
      </c>
      <c r="N985" s="42">
        <v>12</v>
      </c>
      <c r="O985" s="45" t="str">
        <f t="shared" si="214"/>
        <v>Mar</v>
      </c>
      <c r="P985" s="42">
        <f t="shared" si="215"/>
        <v>12</v>
      </c>
      <c r="Q985" s="44">
        <f t="shared" si="216"/>
        <v>18</v>
      </c>
      <c r="R985" s="45">
        <f t="shared" si="217"/>
        <v>1.5</v>
      </c>
      <c r="S985" s="44" t="str">
        <f t="shared" si="218"/>
        <v>GROWTH</v>
      </c>
      <c r="T985" s="43">
        <v>12</v>
      </c>
      <c r="U985" s="46" t="str">
        <f t="shared" si="219"/>
        <v>Apr</v>
      </c>
      <c r="V985" s="42">
        <v>12</v>
      </c>
      <c r="W985" s="47">
        <f t="shared" si="220"/>
        <v>18</v>
      </c>
      <c r="X985" s="48">
        <f t="shared" si="221"/>
        <v>1.5</v>
      </c>
      <c r="Y985" s="47" t="str">
        <f t="shared" si="222"/>
        <v>GROWTH</v>
      </c>
      <c r="Z985" s="138">
        <v>0</v>
      </c>
      <c r="AA985" s="133"/>
      <c r="AB985" s="133" t="s">
        <v>121</v>
      </c>
      <c r="AC985" s="133" t="s">
        <v>3918</v>
      </c>
      <c r="AD985" s="27">
        <f t="shared" si="223"/>
        <v>0</v>
      </c>
    </row>
    <row r="986" spans="1:30" s="139" customFormat="1" ht="13.8">
      <c r="A986" s="133" t="s">
        <v>3918</v>
      </c>
      <c r="B986" s="141" t="s">
        <v>71</v>
      </c>
      <c r="C986" s="152" t="s">
        <v>2753</v>
      </c>
      <c r="D986" s="135">
        <v>1000001451</v>
      </c>
      <c r="E986" s="136" t="s">
        <v>2754</v>
      </c>
      <c r="F986" s="137">
        <v>43952</v>
      </c>
      <c r="G986" s="40" t="str">
        <f t="shared" si="210"/>
        <v>Targeted Dealer</v>
      </c>
      <c r="H986" s="40"/>
      <c r="I986" s="41">
        <v>350</v>
      </c>
      <c r="J986" s="41">
        <f t="shared" si="211"/>
        <v>326.66666666666663</v>
      </c>
      <c r="K986" s="43">
        <v>378</v>
      </c>
      <c r="L986" s="43">
        <f t="shared" si="212"/>
        <v>-28</v>
      </c>
      <c r="M986" s="43">
        <f t="shared" si="213"/>
        <v>115.71428571428574</v>
      </c>
      <c r="N986" s="42">
        <v>325.14999999999998</v>
      </c>
      <c r="O986" s="45" t="str">
        <f t="shared" si="214"/>
        <v>Mar</v>
      </c>
      <c r="P986" s="42">
        <f t="shared" si="215"/>
        <v>325.14999999999998</v>
      </c>
      <c r="Q986" s="44">
        <f t="shared" si="216"/>
        <v>52.850000000000023</v>
      </c>
      <c r="R986" s="45">
        <f t="shared" si="217"/>
        <v>0.16254036598493005</v>
      </c>
      <c r="S986" s="44" t="str">
        <f t="shared" si="218"/>
        <v>GROWTH</v>
      </c>
      <c r="T986" s="43">
        <v>579.5</v>
      </c>
      <c r="U986" s="46" t="str">
        <f t="shared" si="219"/>
        <v>Apr</v>
      </c>
      <c r="V986" s="42">
        <v>579.5</v>
      </c>
      <c r="W986" s="47">
        <f t="shared" si="220"/>
        <v>-201.5</v>
      </c>
      <c r="X986" s="48">
        <f t="shared" si="221"/>
        <v>-0.34771354616048322</v>
      </c>
      <c r="Y986" s="47" t="str">
        <f t="shared" si="222"/>
        <v>DEGROWTH</v>
      </c>
      <c r="Z986" s="138">
        <v>0</v>
      </c>
      <c r="AA986" s="133"/>
      <c r="AB986" s="133" t="s">
        <v>121</v>
      </c>
      <c r="AC986" s="133" t="s">
        <v>3918</v>
      </c>
      <c r="AD986" s="27">
        <f t="shared" si="223"/>
        <v>0</v>
      </c>
    </row>
    <row r="987" spans="1:30" s="139" customFormat="1" ht="13.8">
      <c r="A987" s="133" t="s">
        <v>3918</v>
      </c>
      <c r="B987" s="141" t="s">
        <v>71</v>
      </c>
      <c r="C987" s="152" t="s">
        <v>2755</v>
      </c>
      <c r="D987" s="135">
        <v>1000001428</v>
      </c>
      <c r="E987" s="136" t="s">
        <v>2756</v>
      </c>
      <c r="F987" s="137">
        <v>43981</v>
      </c>
      <c r="G987" s="40" t="str">
        <f t="shared" si="210"/>
        <v>Targeted Dealer</v>
      </c>
      <c r="H987" s="40"/>
      <c r="I987" s="41">
        <v>460</v>
      </c>
      <c r="J987" s="41">
        <f t="shared" si="211"/>
        <v>429.33333333333337</v>
      </c>
      <c r="K987" s="43">
        <v>459</v>
      </c>
      <c r="L987" s="43">
        <f t="shared" si="212"/>
        <v>1</v>
      </c>
      <c r="M987" s="43">
        <f t="shared" si="213"/>
        <v>106.90993788819874</v>
      </c>
      <c r="N987" s="42">
        <v>601</v>
      </c>
      <c r="O987" s="45" t="str">
        <f t="shared" si="214"/>
        <v>Mar</v>
      </c>
      <c r="P987" s="42">
        <f t="shared" si="215"/>
        <v>601</v>
      </c>
      <c r="Q987" s="44">
        <f t="shared" si="216"/>
        <v>-142</v>
      </c>
      <c r="R987" s="45">
        <f t="shared" si="217"/>
        <v>-0.23627287853577372</v>
      </c>
      <c r="S987" s="44" t="str">
        <f t="shared" si="218"/>
        <v>DEGROWTH</v>
      </c>
      <c r="T987" s="43">
        <v>420</v>
      </c>
      <c r="U987" s="46" t="str">
        <f t="shared" si="219"/>
        <v>Apr</v>
      </c>
      <c r="V987" s="42">
        <v>420</v>
      </c>
      <c r="W987" s="47">
        <f t="shared" si="220"/>
        <v>39</v>
      </c>
      <c r="X987" s="48">
        <f t="shared" si="221"/>
        <v>9.2857142857142749E-2</v>
      </c>
      <c r="Y987" s="47" t="str">
        <f t="shared" si="222"/>
        <v>GROWTH</v>
      </c>
      <c r="Z987" s="138">
        <v>0</v>
      </c>
      <c r="AA987" s="133"/>
      <c r="AB987" s="133" t="s">
        <v>121</v>
      </c>
      <c r="AC987" s="133" t="s">
        <v>3918</v>
      </c>
      <c r="AD987" s="27">
        <f t="shared" si="223"/>
        <v>0</v>
      </c>
    </row>
    <row r="988" spans="1:30" s="139" customFormat="1" ht="13.8">
      <c r="A988" s="133" t="s">
        <v>3918</v>
      </c>
      <c r="B988" s="141" t="s">
        <v>71</v>
      </c>
      <c r="C988" s="152" t="s">
        <v>2757</v>
      </c>
      <c r="D988" s="135">
        <v>1000001377</v>
      </c>
      <c r="E988" s="136" t="s">
        <v>2758</v>
      </c>
      <c r="F988" s="137">
        <v>44018</v>
      </c>
      <c r="G988" s="40" t="str">
        <f t="shared" si="210"/>
        <v>Targeted Dealer</v>
      </c>
      <c r="H988" s="40"/>
      <c r="I988" s="41">
        <v>2325</v>
      </c>
      <c r="J988" s="41">
        <f t="shared" si="211"/>
        <v>2170</v>
      </c>
      <c r="K988" s="43">
        <v>2481.6</v>
      </c>
      <c r="L988" s="43">
        <f t="shared" si="212"/>
        <v>-156.59999999999991</v>
      </c>
      <c r="M988" s="43">
        <f t="shared" si="213"/>
        <v>114.3594470046083</v>
      </c>
      <c r="N988" s="42">
        <v>2708.75</v>
      </c>
      <c r="O988" s="45" t="str">
        <f t="shared" si="214"/>
        <v>Mar</v>
      </c>
      <c r="P988" s="42">
        <f t="shared" si="215"/>
        <v>2708.75</v>
      </c>
      <c r="Q988" s="44">
        <f t="shared" si="216"/>
        <v>-227.15000000000009</v>
      </c>
      <c r="R988" s="45">
        <f t="shared" si="217"/>
        <v>-8.3857868020304593E-2</v>
      </c>
      <c r="S988" s="44" t="str">
        <f t="shared" si="218"/>
        <v>DEGROWTH</v>
      </c>
      <c r="T988" s="43">
        <v>1865.1000000000001</v>
      </c>
      <c r="U988" s="46" t="str">
        <f t="shared" si="219"/>
        <v>Apr</v>
      </c>
      <c r="V988" s="42">
        <v>1865.1000000000001</v>
      </c>
      <c r="W988" s="47">
        <f t="shared" si="220"/>
        <v>616.49999999999977</v>
      </c>
      <c r="X988" s="48">
        <f t="shared" si="221"/>
        <v>0.33054527907350795</v>
      </c>
      <c r="Y988" s="47" t="str">
        <f t="shared" si="222"/>
        <v>GROWTH</v>
      </c>
      <c r="Z988" s="138">
        <v>0</v>
      </c>
      <c r="AA988" s="133"/>
      <c r="AB988" s="133" t="s">
        <v>121</v>
      </c>
      <c r="AC988" s="133" t="s">
        <v>3918</v>
      </c>
      <c r="AD988" s="27">
        <f t="shared" si="223"/>
        <v>0</v>
      </c>
    </row>
    <row r="989" spans="1:30" s="139" customFormat="1" ht="13.8">
      <c r="A989" s="133" t="s">
        <v>3918</v>
      </c>
      <c r="B989" s="141" t="s">
        <v>71</v>
      </c>
      <c r="C989" s="152" t="s">
        <v>2759</v>
      </c>
      <c r="D989" s="135">
        <v>1000001426</v>
      </c>
      <c r="E989" s="136" t="s">
        <v>2760</v>
      </c>
      <c r="F989" s="137">
        <v>44049</v>
      </c>
      <c r="G989" s="40" t="str">
        <f t="shared" si="210"/>
        <v>Targeted Dealer</v>
      </c>
      <c r="H989" s="40"/>
      <c r="I989" s="41">
        <v>180</v>
      </c>
      <c r="J989" s="41">
        <f t="shared" si="211"/>
        <v>168</v>
      </c>
      <c r="K989" s="43">
        <v>290</v>
      </c>
      <c r="L989" s="43">
        <f t="shared" si="212"/>
        <v>-110</v>
      </c>
      <c r="M989" s="43">
        <f t="shared" si="213"/>
        <v>172.61904761904762</v>
      </c>
      <c r="N989" s="42">
        <v>292</v>
      </c>
      <c r="O989" s="45" t="str">
        <f t="shared" si="214"/>
        <v>Mar</v>
      </c>
      <c r="P989" s="42">
        <f t="shared" si="215"/>
        <v>292</v>
      </c>
      <c r="Q989" s="44">
        <f t="shared" si="216"/>
        <v>-2</v>
      </c>
      <c r="R989" s="45">
        <f t="shared" si="217"/>
        <v>-6.8493150684931781E-3</v>
      </c>
      <c r="S989" s="44" t="str">
        <f t="shared" si="218"/>
        <v>DEGROWTH</v>
      </c>
      <c r="T989" s="43">
        <v>231</v>
      </c>
      <c r="U989" s="46" t="str">
        <f t="shared" si="219"/>
        <v>Apr</v>
      </c>
      <c r="V989" s="42">
        <v>231</v>
      </c>
      <c r="W989" s="47">
        <f t="shared" si="220"/>
        <v>59</v>
      </c>
      <c r="X989" s="48">
        <f t="shared" si="221"/>
        <v>0.25541125541125531</v>
      </c>
      <c r="Y989" s="47" t="str">
        <f t="shared" si="222"/>
        <v>GROWTH</v>
      </c>
      <c r="Z989" s="138">
        <v>0</v>
      </c>
      <c r="AA989" s="133"/>
      <c r="AB989" s="133" t="s">
        <v>121</v>
      </c>
      <c r="AC989" s="133" t="s">
        <v>3918</v>
      </c>
      <c r="AD989" s="27">
        <f t="shared" si="223"/>
        <v>0</v>
      </c>
    </row>
    <row r="990" spans="1:30" s="139" customFormat="1" ht="13.8">
      <c r="A990" s="133" t="s">
        <v>3918</v>
      </c>
      <c r="B990" s="141" t="s">
        <v>71</v>
      </c>
      <c r="C990" s="152" t="s">
        <v>2761</v>
      </c>
      <c r="D990" s="135">
        <v>1000001455</v>
      </c>
      <c r="E990" s="136" t="s">
        <v>2762</v>
      </c>
      <c r="F990" s="137">
        <v>44049</v>
      </c>
      <c r="G990" s="40" t="str">
        <f t="shared" si="210"/>
        <v>-</v>
      </c>
      <c r="H990" s="40"/>
      <c r="I990" s="41">
        <v>0</v>
      </c>
      <c r="J990" s="41">
        <f t="shared" si="211"/>
        <v>0</v>
      </c>
      <c r="K990" s="43">
        <v>0</v>
      </c>
      <c r="L990" s="43">
        <f t="shared" si="212"/>
        <v>0</v>
      </c>
      <c r="M990" s="43" t="str">
        <f t="shared" si="213"/>
        <v>-</v>
      </c>
      <c r="N990" s="42">
        <v>0</v>
      </c>
      <c r="O990" s="45" t="str">
        <f t="shared" si="214"/>
        <v>Mar</v>
      </c>
      <c r="P990" s="42">
        <f t="shared" si="215"/>
        <v>0</v>
      </c>
      <c r="Q990" s="44">
        <f t="shared" si="216"/>
        <v>0</v>
      </c>
      <c r="R990" s="45" t="str">
        <f t="shared" si="217"/>
        <v xml:space="preserve"> </v>
      </c>
      <c r="S990" s="44" t="b">
        <f t="shared" si="218"/>
        <v>0</v>
      </c>
      <c r="T990" s="43">
        <v>32</v>
      </c>
      <c r="U990" s="46" t="str">
        <f t="shared" si="219"/>
        <v>Apr</v>
      </c>
      <c r="V990" s="42">
        <v>32</v>
      </c>
      <c r="W990" s="47">
        <f t="shared" si="220"/>
        <v>-32</v>
      </c>
      <c r="X990" s="48">
        <f t="shared" si="221"/>
        <v>-1</v>
      </c>
      <c r="Y990" s="47" t="str">
        <f t="shared" si="222"/>
        <v>DEGROWTH</v>
      </c>
      <c r="Z990" s="138">
        <v>0</v>
      </c>
      <c r="AA990" s="133"/>
      <c r="AB990" s="133" t="s">
        <v>121</v>
      </c>
      <c r="AC990" s="133" t="s">
        <v>3918</v>
      </c>
      <c r="AD990" s="27">
        <f t="shared" si="223"/>
        <v>1</v>
      </c>
    </row>
    <row r="991" spans="1:30" s="139" customFormat="1" ht="13.8">
      <c r="A991" s="133" t="s">
        <v>3918</v>
      </c>
      <c r="B991" s="141" t="s">
        <v>71</v>
      </c>
      <c r="C991" s="152" t="s">
        <v>2769</v>
      </c>
      <c r="D991" s="135">
        <v>1000001444</v>
      </c>
      <c r="E991" s="153" t="s">
        <v>2770</v>
      </c>
      <c r="F991" s="137">
        <v>44235</v>
      </c>
      <c r="G991" s="40" t="str">
        <f t="shared" si="210"/>
        <v>Targeted Dealer</v>
      </c>
      <c r="H991" s="40"/>
      <c r="I991" s="41">
        <v>300</v>
      </c>
      <c r="J991" s="41">
        <f t="shared" si="211"/>
        <v>280</v>
      </c>
      <c r="K991" s="43">
        <v>396</v>
      </c>
      <c r="L991" s="43">
        <f t="shared" si="212"/>
        <v>-96</v>
      </c>
      <c r="M991" s="43">
        <f t="shared" si="213"/>
        <v>141.42857142857144</v>
      </c>
      <c r="N991" s="42">
        <v>387</v>
      </c>
      <c r="O991" s="45" t="str">
        <f t="shared" si="214"/>
        <v>Mar</v>
      </c>
      <c r="P991" s="42">
        <f t="shared" si="215"/>
        <v>387</v>
      </c>
      <c r="Q991" s="44">
        <f t="shared" si="216"/>
        <v>9</v>
      </c>
      <c r="R991" s="45">
        <f t="shared" si="217"/>
        <v>2.3255813953488413E-2</v>
      </c>
      <c r="S991" s="44" t="str">
        <f t="shared" si="218"/>
        <v>GROWTH</v>
      </c>
      <c r="T991" s="43">
        <v>365</v>
      </c>
      <c r="U991" s="46" t="str">
        <f t="shared" si="219"/>
        <v>Apr</v>
      </c>
      <c r="V991" s="42">
        <v>365</v>
      </c>
      <c r="W991" s="47">
        <f t="shared" si="220"/>
        <v>31</v>
      </c>
      <c r="X991" s="48">
        <f t="shared" si="221"/>
        <v>8.4931506849315053E-2</v>
      </c>
      <c r="Y991" s="47" t="str">
        <f t="shared" si="222"/>
        <v>GROWTH</v>
      </c>
      <c r="Z991" s="138">
        <v>0</v>
      </c>
      <c r="AA991" s="133"/>
      <c r="AB991" s="133" t="s">
        <v>121</v>
      </c>
      <c r="AC991" s="133" t="s">
        <v>3918</v>
      </c>
      <c r="AD991" s="27">
        <f t="shared" si="223"/>
        <v>0</v>
      </c>
    </row>
    <row r="992" spans="1:30" s="139" customFormat="1" ht="13.8">
      <c r="A992" s="133" t="s">
        <v>3918</v>
      </c>
      <c r="B992" s="141" t="s">
        <v>71</v>
      </c>
      <c r="C992" s="135" t="s">
        <v>2771</v>
      </c>
      <c r="D992" s="135">
        <v>1000002031</v>
      </c>
      <c r="E992" s="136" t="s">
        <v>2772</v>
      </c>
      <c r="F992" s="137">
        <v>44501</v>
      </c>
      <c r="G992" s="40" t="str">
        <f t="shared" si="210"/>
        <v>-</v>
      </c>
      <c r="H992" s="40"/>
      <c r="I992" s="41">
        <v>0</v>
      </c>
      <c r="J992" s="41">
        <f t="shared" si="211"/>
        <v>0</v>
      </c>
      <c r="K992" s="43">
        <v>0</v>
      </c>
      <c r="L992" s="43">
        <f t="shared" si="212"/>
        <v>0</v>
      </c>
      <c r="M992" s="43" t="str">
        <f t="shared" si="213"/>
        <v>-</v>
      </c>
      <c r="N992" s="42">
        <v>0</v>
      </c>
      <c r="O992" s="45" t="str">
        <f t="shared" si="214"/>
        <v>Mar</v>
      </c>
      <c r="P992" s="42">
        <f t="shared" si="215"/>
        <v>0</v>
      </c>
      <c r="Q992" s="44">
        <f t="shared" si="216"/>
        <v>0</v>
      </c>
      <c r="R992" s="45" t="str">
        <f t="shared" si="217"/>
        <v xml:space="preserve"> </v>
      </c>
      <c r="S992" s="44" t="b">
        <f t="shared" si="218"/>
        <v>0</v>
      </c>
      <c r="T992" s="43">
        <v>30</v>
      </c>
      <c r="U992" s="46" t="str">
        <f t="shared" si="219"/>
        <v>Apr</v>
      </c>
      <c r="V992" s="42">
        <v>30</v>
      </c>
      <c r="W992" s="47">
        <f t="shared" si="220"/>
        <v>-30</v>
      </c>
      <c r="X992" s="48">
        <f t="shared" si="221"/>
        <v>-1</v>
      </c>
      <c r="Y992" s="47" t="str">
        <f t="shared" si="222"/>
        <v>DEGROWTH</v>
      </c>
      <c r="Z992" s="138">
        <v>0</v>
      </c>
      <c r="AA992" s="133"/>
      <c r="AB992" s="133" t="s">
        <v>121</v>
      </c>
      <c r="AC992" s="133" t="s">
        <v>3918</v>
      </c>
      <c r="AD992" s="27">
        <f t="shared" si="223"/>
        <v>1</v>
      </c>
    </row>
    <row r="993" spans="1:30" s="139" customFormat="1" ht="13.8">
      <c r="A993" s="133" t="s">
        <v>3918</v>
      </c>
      <c r="B993" s="141" t="s">
        <v>71</v>
      </c>
      <c r="C993" s="135" t="s">
        <v>2775</v>
      </c>
      <c r="D993" s="135">
        <v>1000002083</v>
      </c>
      <c r="E993" s="136" t="s">
        <v>2776</v>
      </c>
      <c r="F993" s="137">
        <v>44569</v>
      </c>
      <c r="G993" s="40" t="str">
        <f t="shared" si="210"/>
        <v>Targeted Dealer</v>
      </c>
      <c r="H993" s="40"/>
      <c r="I993" s="41">
        <v>50</v>
      </c>
      <c r="J993" s="41">
        <f t="shared" si="211"/>
        <v>46.666666666666671</v>
      </c>
      <c r="K993" s="43">
        <v>9</v>
      </c>
      <c r="L993" s="43">
        <f t="shared" si="212"/>
        <v>41</v>
      </c>
      <c r="M993" s="43">
        <f t="shared" si="213"/>
        <v>19.285714285714285</v>
      </c>
      <c r="N993" s="42">
        <v>6.5</v>
      </c>
      <c r="O993" s="45" t="str">
        <f t="shared" si="214"/>
        <v>Mar</v>
      </c>
      <c r="P993" s="42">
        <f t="shared" si="215"/>
        <v>6.5</v>
      </c>
      <c r="Q993" s="44">
        <f t="shared" si="216"/>
        <v>2.5</v>
      </c>
      <c r="R993" s="45">
        <f t="shared" si="217"/>
        <v>0.38461538461538458</v>
      </c>
      <c r="S993" s="44" t="str">
        <f t="shared" si="218"/>
        <v>GROWTH</v>
      </c>
      <c r="T993" s="43">
        <v>2.25</v>
      </c>
      <c r="U993" s="46" t="str">
        <f t="shared" si="219"/>
        <v>Apr</v>
      </c>
      <c r="V993" s="42">
        <v>2.25</v>
      </c>
      <c r="W993" s="47">
        <f t="shared" si="220"/>
        <v>6.75</v>
      </c>
      <c r="X993" s="48">
        <f t="shared" si="221"/>
        <v>3</v>
      </c>
      <c r="Y993" s="47" t="str">
        <f t="shared" si="222"/>
        <v>GROWTH</v>
      </c>
      <c r="Z993" s="138">
        <v>0</v>
      </c>
      <c r="AA993" s="133"/>
      <c r="AB993" s="133" t="s">
        <v>121</v>
      </c>
      <c r="AC993" s="133" t="s">
        <v>3918</v>
      </c>
      <c r="AD993" s="27">
        <f t="shared" si="223"/>
        <v>0</v>
      </c>
    </row>
    <row r="994" spans="1:30" s="139" customFormat="1" ht="13.8">
      <c r="A994" s="133" t="s">
        <v>3918</v>
      </c>
      <c r="B994" s="141" t="s">
        <v>71</v>
      </c>
      <c r="C994" s="135" t="s">
        <v>2777</v>
      </c>
      <c r="D994" s="135">
        <v>1000002522</v>
      </c>
      <c r="E994" s="136" t="s">
        <v>2778</v>
      </c>
      <c r="F994" s="137">
        <v>44592</v>
      </c>
      <c r="G994" s="40" t="str">
        <f t="shared" si="210"/>
        <v>Targeted Dealer</v>
      </c>
      <c r="H994" s="40"/>
      <c r="I994" s="41">
        <v>165</v>
      </c>
      <c r="J994" s="41">
        <f t="shared" si="211"/>
        <v>154</v>
      </c>
      <c r="K994" s="43">
        <v>259</v>
      </c>
      <c r="L994" s="43">
        <f t="shared" si="212"/>
        <v>-94</v>
      </c>
      <c r="M994" s="43">
        <f t="shared" si="213"/>
        <v>168.18181818181819</v>
      </c>
      <c r="N994" s="42">
        <v>176</v>
      </c>
      <c r="O994" s="45" t="str">
        <f t="shared" si="214"/>
        <v>Mar</v>
      </c>
      <c r="P994" s="42">
        <f t="shared" si="215"/>
        <v>176</v>
      </c>
      <c r="Q994" s="44">
        <f t="shared" si="216"/>
        <v>83</v>
      </c>
      <c r="R994" s="45">
        <f t="shared" si="217"/>
        <v>0.47159090909090917</v>
      </c>
      <c r="S994" s="44" t="str">
        <f t="shared" si="218"/>
        <v>GROWTH</v>
      </c>
      <c r="T994" s="43">
        <v>146</v>
      </c>
      <c r="U994" s="46" t="str">
        <f t="shared" si="219"/>
        <v>Apr</v>
      </c>
      <c r="V994" s="42">
        <v>146</v>
      </c>
      <c r="W994" s="47">
        <f t="shared" si="220"/>
        <v>113</v>
      </c>
      <c r="X994" s="48">
        <f t="shared" si="221"/>
        <v>0.77397260273972601</v>
      </c>
      <c r="Y994" s="47" t="str">
        <f t="shared" si="222"/>
        <v>GROWTH</v>
      </c>
      <c r="Z994" s="138">
        <v>0</v>
      </c>
      <c r="AA994" s="133"/>
      <c r="AB994" s="133" t="s">
        <v>121</v>
      </c>
      <c r="AC994" s="133" t="s">
        <v>3918</v>
      </c>
      <c r="AD994" s="27">
        <f t="shared" si="223"/>
        <v>0</v>
      </c>
    </row>
    <row r="995" spans="1:30" s="139" customFormat="1" ht="13.8">
      <c r="A995" s="133" t="s">
        <v>3918</v>
      </c>
      <c r="B995" s="141" t="s">
        <v>71</v>
      </c>
      <c r="C995" s="152" t="s">
        <v>2781</v>
      </c>
      <c r="D995" s="135">
        <v>1000002795</v>
      </c>
      <c r="E995" s="141" t="s">
        <v>2782</v>
      </c>
      <c r="F995" s="137">
        <v>44719</v>
      </c>
      <c r="G995" s="40" t="str">
        <f t="shared" si="210"/>
        <v>Targeted Dealer</v>
      </c>
      <c r="H995" s="40"/>
      <c r="I995" s="41">
        <v>150</v>
      </c>
      <c r="J995" s="41">
        <f t="shared" si="211"/>
        <v>140</v>
      </c>
      <c r="K995" s="43">
        <v>156</v>
      </c>
      <c r="L995" s="43">
        <f t="shared" si="212"/>
        <v>-6</v>
      </c>
      <c r="M995" s="43">
        <f t="shared" si="213"/>
        <v>111.42857142857143</v>
      </c>
      <c r="N995" s="42">
        <v>295</v>
      </c>
      <c r="O995" s="45" t="str">
        <f t="shared" si="214"/>
        <v>Mar</v>
      </c>
      <c r="P995" s="42">
        <f t="shared" si="215"/>
        <v>295</v>
      </c>
      <c r="Q995" s="44">
        <f t="shared" si="216"/>
        <v>-139</v>
      </c>
      <c r="R995" s="45">
        <f t="shared" si="217"/>
        <v>-0.47118644067796611</v>
      </c>
      <c r="S995" s="44" t="str">
        <f t="shared" si="218"/>
        <v>DEGROWTH</v>
      </c>
      <c r="T995" s="43">
        <v>96</v>
      </c>
      <c r="U995" s="46" t="str">
        <f t="shared" si="219"/>
        <v>Apr</v>
      </c>
      <c r="V995" s="42">
        <v>96</v>
      </c>
      <c r="W995" s="47">
        <f t="shared" si="220"/>
        <v>60</v>
      </c>
      <c r="X995" s="48">
        <f t="shared" si="221"/>
        <v>0.625</v>
      </c>
      <c r="Y995" s="47" t="str">
        <f t="shared" si="222"/>
        <v>GROWTH</v>
      </c>
      <c r="Z995" s="138">
        <v>0</v>
      </c>
      <c r="AA995" s="133"/>
      <c r="AB995" s="133" t="s">
        <v>121</v>
      </c>
      <c r="AC995" s="133" t="s">
        <v>3918</v>
      </c>
      <c r="AD995" s="27">
        <f t="shared" si="223"/>
        <v>0</v>
      </c>
    </row>
    <row r="996" spans="1:30" s="139" customFormat="1" ht="13.8">
      <c r="A996" s="133" t="s">
        <v>3918</v>
      </c>
      <c r="B996" s="141" t="s">
        <v>71</v>
      </c>
      <c r="C996" s="152" t="s">
        <v>2785</v>
      </c>
      <c r="D996" s="135">
        <v>1000002673</v>
      </c>
      <c r="E996" s="141" t="s">
        <v>387</v>
      </c>
      <c r="F996" s="137">
        <v>44739</v>
      </c>
      <c r="G996" s="40" t="str">
        <f t="shared" si="210"/>
        <v>Targeted Dealer</v>
      </c>
      <c r="H996" s="40"/>
      <c r="I996" s="41">
        <v>260</v>
      </c>
      <c r="J996" s="41">
        <f t="shared" si="211"/>
        <v>242.66666666666666</v>
      </c>
      <c r="K996" s="43">
        <v>263</v>
      </c>
      <c r="L996" s="43">
        <f t="shared" si="212"/>
        <v>-3</v>
      </c>
      <c r="M996" s="43">
        <f t="shared" si="213"/>
        <v>108.37912087912088</v>
      </c>
      <c r="N996" s="42">
        <v>246</v>
      </c>
      <c r="O996" s="45" t="str">
        <f t="shared" si="214"/>
        <v>Mar</v>
      </c>
      <c r="P996" s="42">
        <f t="shared" si="215"/>
        <v>246</v>
      </c>
      <c r="Q996" s="44">
        <f t="shared" si="216"/>
        <v>17</v>
      </c>
      <c r="R996" s="45">
        <f t="shared" si="217"/>
        <v>6.9105691056910556E-2</v>
      </c>
      <c r="S996" s="44" t="str">
        <f t="shared" si="218"/>
        <v>GROWTH</v>
      </c>
      <c r="T996" s="43">
        <v>240</v>
      </c>
      <c r="U996" s="46" t="str">
        <f t="shared" si="219"/>
        <v>Apr</v>
      </c>
      <c r="V996" s="42">
        <v>240</v>
      </c>
      <c r="W996" s="47">
        <f t="shared" si="220"/>
        <v>23</v>
      </c>
      <c r="X996" s="48">
        <f t="shared" si="221"/>
        <v>9.5833333333333437E-2</v>
      </c>
      <c r="Y996" s="47" t="str">
        <f t="shared" si="222"/>
        <v>GROWTH</v>
      </c>
      <c r="Z996" s="138">
        <v>0</v>
      </c>
      <c r="AA996" s="133"/>
      <c r="AB996" s="133" t="s">
        <v>121</v>
      </c>
      <c r="AC996" s="133" t="s">
        <v>3918</v>
      </c>
      <c r="AD996" s="27">
        <f t="shared" si="223"/>
        <v>0</v>
      </c>
    </row>
    <row r="997" spans="1:30" s="139" customFormat="1" ht="13.8">
      <c r="A997" s="133" t="s">
        <v>3918</v>
      </c>
      <c r="B997" s="141" t="s">
        <v>71</v>
      </c>
      <c r="C997" s="152" t="s">
        <v>2786</v>
      </c>
      <c r="D997" s="135">
        <v>1000002889</v>
      </c>
      <c r="E997" s="141" t="s">
        <v>2787</v>
      </c>
      <c r="F997" s="137">
        <v>44793</v>
      </c>
      <c r="G997" s="40" t="str">
        <f t="shared" si="210"/>
        <v>Targeted Dealer</v>
      </c>
      <c r="H997" s="40"/>
      <c r="I997" s="41">
        <v>350</v>
      </c>
      <c r="J997" s="41">
        <f t="shared" si="211"/>
        <v>326.66666666666663</v>
      </c>
      <c r="K997" s="43">
        <v>258</v>
      </c>
      <c r="L997" s="43">
        <f t="shared" si="212"/>
        <v>92</v>
      </c>
      <c r="M997" s="43">
        <f t="shared" si="213"/>
        <v>78.979591836734713</v>
      </c>
      <c r="N997" s="42">
        <v>246</v>
      </c>
      <c r="O997" s="45" t="str">
        <f t="shared" si="214"/>
        <v>Mar</v>
      </c>
      <c r="P997" s="42">
        <f t="shared" si="215"/>
        <v>246</v>
      </c>
      <c r="Q997" s="44">
        <f t="shared" si="216"/>
        <v>12</v>
      </c>
      <c r="R997" s="45">
        <f t="shared" si="217"/>
        <v>4.8780487804878092E-2</v>
      </c>
      <c r="S997" s="44" t="str">
        <f t="shared" si="218"/>
        <v>GROWTH</v>
      </c>
      <c r="T997" s="43">
        <v>477</v>
      </c>
      <c r="U997" s="46" t="str">
        <f t="shared" si="219"/>
        <v>Apr</v>
      </c>
      <c r="V997" s="42">
        <v>477</v>
      </c>
      <c r="W997" s="47">
        <f t="shared" si="220"/>
        <v>-219</v>
      </c>
      <c r="X997" s="48">
        <f t="shared" si="221"/>
        <v>-0.45911949685534592</v>
      </c>
      <c r="Y997" s="47" t="str">
        <f t="shared" si="222"/>
        <v>DEGROWTH</v>
      </c>
      <c r="Z997" s="138">
        <v>0</v>
      </c>
      <c r="AA997" s="133"/>
      <c r="AB997" s="133" t="s">
        <v>121</v>
      </c>
      <c r="AC997" s="133" t="s">
        <v>3918</v>
      </c>
      <c r="AD997" s="27">
        <f t="shared" si="223"/>
        <v>0</v>
      </c>
    </row>
    <row r="998" spans="1:30" s="139" customFormat="1" ht="13.8">
      <c r="A998" s="133" t="s">
        <v>3918</v>
      </c>
      <c r="B998" s="141" t="s">
        <v>71</v>
      </c>
      <c r="C998" s="152" t="s">
        <v>2790</v>
      </c>
      <c r="D998" s="135">
        <v>1000003232</v>
      </c>
      <c r="E998" s="141" t="s">
        <v>2791</v>
      </c>
      <c r="F998" s="137">
        <v>44935</v>
      </c>
      <c r="G998" s="40" t="str">
        <f t="shared" si="210"/>
        <v>Targeted Dealer</v>
      </c>
      <c r="H998" s="40"/>
      <c r="I998" s="41">
        <v>100</v>
      </c>
      <c r="J998" s="41">
        <f t="shared" si="211"/>
        <v>93.333333333333343</v>
      </c>
      <c r="K998" s="43">
        <v>24</v>
      </c>
      <c r="L998" s="43">
        <f t="shared" si="212"/>
        <v>76</v>
      </c>
      <c r="M998" s="43">
        <f t="shared" si="213"/>
        <v>25.714285714285712</v>
      </c>
      <c r="N998" s="42">
        <v>28</v>
      </c>
      <c r="O998" s="45" t="str">
        <f t="shared" si="214"/>
        <v>Mar</v>
      </c>
      <c r="P998" s="42">
        <f t="shared" si="215"/>
        <v>28</v>
      </c>
      <c r="Q998" s="44">
        <f t="shared" si="216"/>
        <v>-4</v>
      </c>
      <c r="R998" s="45">
        <f t="shared" si="217"/>
        <v>-0.1428571428571429</v>
      </c>
      <c r="S998" s="44" t="str">
        <f t="shared" si="218"/>
        <v>DEGROWTH</v>
      </c>
      <c r="T998" s="43">
        <v>30</v>
      </c>
      <c r="U998" s="46" t="str">
        <f t="shared" si="219"/>
        <v>Apr</v>
      </c>
      <c r="V998" s="42">
        <v>30</v>
      </c>
      <c r="W998" s="47">
        <f t="shared" si="220"/>
        <v>-6</v>
      </c>
      <c r="X998" s="48">
        <f t="shared" si="221"/>
        <v>-0.19999999999999996</v>
      </c>
      <c r="Y998" s="47" t="str">
        <f t="shared" si="222"/>
        <v>DEGROWTH</v>
      </c>
      <c r="Z998" s="138">
        <v>0</v>
      </c>
      <c r="AA998" s="133"/>
      <c r="AB998" s="133" t="s">
        <v>121</v>
      </c>
      <c r="AC998" s="133" t="s">
        <v>3918</v>
      </c>
      <c r="AD998" s="27">
        <f t="shared" si="223"/>
        <v>0</v>
      </c>
    </row>
    <row r="999" spans="1:30" s="139" customFormat="1" ht="13.8">
      <c r="A999" s="133" t="s">
        <v>3918</v>
      </c>
      <c r="B999" s="141" t="s">
        <v>71</v>
      </c>
      <c r="C999" s="152" t="s">
        <v>2792</v>
      </c>
      <c r="D999" s="135">
        <v>1000003387</v>
      </c>
      <c r="E999" s="141" t="s">
        <v>2793</v>
      </c>
      <c r="F999" s="137">
        <v>44984</v>
      </c>
      <c r="G999" s="40" t="str">
        <f t="shared" si="210"/>
        <v>Targeted Dealer</v>
      </c>
      <c r="H999" s="40"/>
      <c r="I999" s="41">
        <v>12</v>
      </c>
      <c r="J999" s="41">
        <f t="shared" si="211"/>
        <v>11.200000000000001</v>
      </c>
      <c r="K999" s="43">
        <v>12</v>
      </c>
      <c r="L999" s="43">
        <f t="shared" si="212"/>
        <v>0</v>
      </c>
      <c r="M999" s="43">
        <f t="shared" si="213"/>
        <v>107.14285714285712</v>
      </c>
      <c r="N999" s="42">
        <v>12</v>
      </c>
      <c r="O999" s="45" t="str">
        <f t="shared" si="214"/>
        <v>Mar</v>
      </c>
      <c r="P999" s="42">
        <f t="shared" si="215"/>
        <v>12</v>
      </c>
      <c r="Q999" s="44">
        <f t="shared" si="216"/>
        <v>0</v>
      </c>
      <c r="R999" s="45">
        <f t="shared" si="217"/>
        <v>0</v>
      </c>
      <c r="S999" s="44" t="str">
        <f t="shared" si="218"/>
        <v>GROWTH</v>
      </c>
      <c r="T999" s="43">
        <v>12</v>
      </c>
      <c r="U999" s="46" t="str">
        <f t="shared" si="219"/>
        <v>Apr</v>
      </c>
      <c r="V999" s="42">
        <v>12</v>
      </c>
      <c r="W999" s="47">
        <f t="shared" si="220"/>
        <v>0</v>
      </c>
      <c r="X999" s="48">
        <f t="shared" si="221"/>
        <v>0</v>
      </c>
      <c r="Y999" s="47" t="str">
        <f t="shared" si="222"/>
        <v>GROWTH</v>
      </c>
      <c r="Z999" s="138">
        <v>0</v>
      </c>
      <c r="AA999" s="133"/>
      <c r="AB999" s="133" t="s">
        <v>121</v>
      </c>
      <c r="AC999" s="133" t="s">
        <v>3918</v>
      </c>
      <c r="AD999" s="27">
        <f t="shared" si="223"/>
        <v>0</v>
      </c>
    </row>
    <row r="1000" spans="1:30" s="139" customFormat="1" ht="13.8">
      <c r="A1000" s="133" t="s">
        <v>3918</v>
      </c>
      <c r="B1000" s="141" t="s">
        <v>71</v>
      </c>
      <c r="C1000" s="152" t="s">
        <v>2798</v>
      </c>
      <c r="D1000" s="135">
        <v>1000003529</v>
      </c>
      <c r="E1000" s="141" t="s">
        <v>2799</v>
      </c>
      <c r="F1000" s="137">
        <v>45065</v>
      </c>
      <c r="G1000" s="40" t="str">
        <f t="shared" si="210"/>
        <v>Targeted Dealer</v>
      </c>
      <c r="H1000" s="40"/>
      <c r="I1000" s="41">
        <v>50</v>
      </c>
      <c r="J1000" s="41">
        <f t="shared" si="211"/>
        <v>46.666666666666671</v>
      </c>
      <c r="K1000" s="43">
        <v>6</v>
      </c>
      <c r="L1000" s="43">
        <f t="shared" si="212"/>
        <v>44</v>
      </c>
      <c r="M1000" s="43">
        <f t="shared" si="213"/>
        <v>12.857142857142856</v>
      </c>
      <c r="N1000" s="42">
        <v>18</v>
      </c>
      <c r="O1000" s="45" t="str">
        <f t="shared" si="214"/>
        <v>Mar</v>
      </c>
      <c r="P1000" s="42">
        <f t="shared" si="215"/>
        <v>18</v>
      </c>
      <c r="Q1000" s="44">
        <f t="shared" si="216"/>
        <v>-12</v>
      </c>
      <c r="R1000" s="45">
        <f t="shared" si="217"/>
        <v>-0.66666666666666674</v>
      </c>
      <c r="S1000" s="44" t="str">
        <f t="shared" si="218"/>
        <v>DEGROWTH</v>
      </c>
      <c r="T1000" s="43">
        <v>12</v>
      </c>
      <c r="U1000" s="46" t="str">
        <f t="shared" si="219"/>
        <v>Apr</v>
      </c>
      <c r="V1000" s="42">
        <v>12</v>
      </c>
      <c r="W1000" s="47">
        <f t="shared" si="220"/>
        <v>-6</v>
      </c>
      <c r="X1000" s="48">
        <f t="shared" si="221"/>
        <v>-0.5</v>
      </c>
      <c r="Y1000" s="47" t="str">
        <f t="shared" si="222"/>
        <v>DEGROWTH</v>
      </c>
      <c r="Z1000" s="138">
        <v>0</v>
      </c>
      <c r="AA1000" s="133"/>
      <c r="AB1000" s="133" t="s">
        <v>121</v>
      </c>
      <c r="AC1000" s="133" t="s">
        <v>3918</v>
      </c>
      <c r="AD1000" s="27">
        <f t="shared" si="223"/>
        <v>0</v>
      </c>
    </row>
    <row r="1001" spans="1:30" s="139" customFormat="1" ht="13.8">
      <c r="A1001" s="133" t="s">
        <v>3918</v>
      </c>
      <c r="B1001" s="141" t="s">
        <v>71</v>
      </c>
      <c r="C1001" s="152" t="s">
        <v>2800</v>
      </c>
      <c r="D1001" s="135">
        <v>1000003730</v>
      </c>
      <c r="E1001" s="141" t="s">
        <v>2801</v>
      </c>
      <c r="F1001" s="137">
        <v>45217</v>
      </c>
      <c r="G1001" s="40" t="str">
        <f t="shared" si="210"/>
        <v>Targeted Dealer</v>
      </c>
      <c r="H1001" s="40"/>
      <c r="I1001" s="41">
        <v>170</v>
      </c>
      <c r="J1001" s="41">
        <f t="shared" si="211"/>
        <v>158.66666666666669</v>
      </c>
      <c r="K1001" s="43">
        <v>261</v>
      </c>
      <c r="L1001" s="43">
        <f t="shared" si="212"/>
        <v>-91</v>
      </c>
      <c r="M1001" s="43">
        <f t="shared" si="213"/>
        <v>164.49579831932772</v>
      </c>
      <c r="N1001" s="42">
        <v>201</v>
      </c>
      <c r="O1001" s="45" t="str">
        <f t="shared" si="214"/>
        <v>Mar</v>
      </c>
      <c r="P1001" s="42">
        <f t="shared" si="215"/>
        <v>201</v>
      </c>
      <c r="Q1001" s="44">
        <f t="shared" si="216"/>
        <v>60</v>
      </c>
      <c r="R1001" s="45">
        <f t="shared" si="217"/>
        <v>0.29850746268656714</v>
      </c>
      <c r="S1001" s="44" t="str">
        <f t="shared" si="218"/>
        <v>GROWTH</v>
      </c>
      <c r="T1001" s="43">
        <v>132</v>
      </c>
      <c r="U1001" s="46" t="str">
        <f t="shared" si="219"/>
        <v>Apr</v>
      </c>
      <c r="V1001" s="42">
        <v>132</v>
      </c>
      <c r="W1001" s="47">
        <f t="shared" si="220"/>
        <v>129</v>
      </c>
      <c r="X1001" s="48">
        <f t="shared" si="221"/>
        <v>0.97727272727272729</v>
      </c>
      <c r="Y1001" s="47" t="str">
        <f t="shared" si="222"/>
        <v>GROWTH</v>
      </c>
      <c r="Z1001" s="138">
        <v>0</v>
      </c>
      <c r="AA1001" s="133"/>
      <c r="AB1001" s="133" t="s">
        <v>121</v>
      </c>
      <c r="AC1001" s="133" t="s">
        <v>3918</v>
      </c>
      <c r="AD1001" s="27">
        <f t="shared" si="223"/>
        <v>0</v>
      </c>
    </row>
    <row r="1002" spans="1:30" s="139" customFormat="1" ht="13.8">
      <c r="A1002" s="133" t="s">
        <v>3918</v>
      </c>
      <c r="B1002" s="141" t="s">
        <v>71</v>
      </c>
      <c r="C1002" s="144" t="s">
        <v>2802</v>
      </c>
      <c r="D1002" s="144">
        <v>1000003869</v>
      </c>
      <c r="E1002" s="144" t="s">
        <v>2803</v>
      </c>
      <c r="F1002" s="137">
        <v>45349</v>
      </c>
      <c r="G1002" s="40" t="str">
        <f t="shared" si="210"/>
        <v>Targeted Dealer</v>
      </c>
      <c r="H1002" s="40"/>
      <c r="I1002" s="41">
        <v>40</v>
      </c>
      <c r="J1002" s="41">
        <f t="shared" si="211"/>
        <v>37.333333333333329</v>
      </c>
      <c r="K1002" s="43">
        <v>24</v>
      </c>
      <c r="L1002" s="43">
        <f t="shared" si="212"/>
        <v>16</v>
      </c>
      <c r="M1002" s="43">
        <f t="shared" si="213"/>
        <v>64.285714285714292</v>
      </c>
      <c r="N1002" s="42">
        <v>12</v>
      </c>
      <c r="O1002" s="45" t="str">
        <f t="shared" si="214"/>
        <v>Mar</v>
      </c>
      <c r="P1002" s="42">
        <f t="shared" si="215"/>
        <v>12</v>
      </c>
      <c r="Q1002" s="44">
        <f t="shared" si="216"/>
        <v>12</v>
      </c>
      <c r="R1002" s="45">
        <f t="shared" si="217"/>
        <v>1</v>
      </c>
      <c r="S1002" s="44" t="str">
        <f t="shared" si="218"/>
        <v>GROWTH</v>
      </c>
      <c r="T1002" s="43">
        <v>30</v>
      </c>
      <c r="U1002" s="46" t="str">
        <f t="shared" si="219"/>
        <v>Apr</v>
      </c>
      <c r="V1002" s="42">
        <v>30</v>
      </c>
      <c r="W1002" s="47">
        <f t="shared" si="220"/>
        <v>-6</v>
      </c>
      <c r="X1002" s="48">
        <f t="shared" si="221"/>
        <v>-0.19999999999999996</v>
      </c>
      <c r="Y1002" s="47" t="str">
        <f t="shared" si="222"/>
        <v>DEGROWTH</v>
      </c>
      <c r="Z1002" s="138">
        <v>0</v>
      </c>
      <c r="AA1002" s="133"/>
      <c r="AB1002" s="133" t="s">
        <v>121</v>
      </c>
      <c r="AC1002" s="133" t="s">
        <v>3918</v>
      </c>
      <c r="AD1002" s="27">
        <f t="shared" si="223"/>
        <v>0</v>
      </c>
    </row>
    <row r="1003" spans="1:30" s="139" customFormat="1" ht="13.8">
      <c r="A1003" s="133" t="s">
        <v>3918</v>
      </c>
      <c r="B1003" s="144" t="s">
        <v>71</v>
      </c>
      <c r="C1003" s="144" t="s">
        <v>2804</v>
      </c>
      <c r="D1003" s="144">
        <v>1000003898</v>
      </c>
      <c r="E1003" s="144" t="s">
        <v>2805</v>
      </c>
      <c r="F1003" s="137">
        <v>45381</v>
      </c>
      <c r="G1003" s="40" t="str">
        <f t="shared" si="210"/>
        <v>Targeted Dealer</v>
      </c>
      <c r="H1003" s="40"/>
      <c r="I1003" s="41">
        <v>1400</v>
      </c>
      <c r="J1003" s="41">
        <f t="shared" si="211"/>
        <v>1306.6666666666665</v>
      </c>
      <c r="K1003" s="43">
        <v>1572.05</v>
      </c>
      <c r="L1003" s="43">
        <f t="shared" si="212"/>
        <v>-172.04999999999995</v>
      </c>
      <c r="M1003" s="43">
        <f t="shared" si="213"/>
        <v>120.30994897959185</v>
      </c>
      <c r="N1003" s="42">
        <v>2327.6</v>
      </c>
      <c r="O1003" s="45" t="str">
        <f t="shared" si="214"/>
        <v>Mar</v>
      </c>
      <c r="P1003" s="42">
        <f t="shared" si="215"/>
        <v>2327.6</v>
      </c>
      <c r="Q1003" s="44">
        <f t="shared" si="216"/>
        <v>-755.55</v>
      </c>
      <c r="R1003" s="45">
        <f t="shared" si="217"/>
        <v>-0.32460474308300391</v>
      </c>
      <c r="S1003" s="44" t="str">
        <f t="shared" si="218"/>
        <v>DEGROWTH</v>
      </c>
      <c r="T1003" s="43">
        <v>1239.0000000000002</v>
      </c>
      <c r="U1003" s="46" t="str">
        <f t="shared" si="219"/>
        <v>Apr</v>
      </c>
      <c r="V1003" s="42">
        <v>1239.0000000000002</v>
      </c>
      <c r="W1003" s="47">
        <f t="shared" si="220"/>
        <v>333.04999999999973</v>
      </c>
      <c r="X1003" s="48">
        <f t="shared" si="221"/>
        <v>0.26880548829701345</v>
      </c>
      <c r="Y1003" s="47" t="str">
        <f t="shared" si="222"/>
        <v>GROWTH</v>
      </c>
      <c r="Z1003" s="138">
        <v>0</v>
      </c>
      <c r="AA1003" s="133"/>
      <c r="AB1003" s="133" t="s">
        <v>121</v>
      </c>
      <c r="AC1003" s="133" t="s">
        <v>3918</v>
      </c>
      <c r="AD1003" s="27">
        <f t="shared" si="223"/>
        <v>0</v>
      </c>
    </row>
    <row r="1004" spans="1:30" s="139" customFormat="1" ht="13.8">
      <c r="A1004" s="133" t="s">
        <v>3918</v>
      </c>
      <c r="B1004" s="141" t="s">
        <v>76</v>
      </c>
      <c r="C1004" s="152" t="s">
        <v>2808</v>
      </c>
      <c r="D1004" s="135">
        <v>1000002667</v>
      </c>
      <c r="E1004" s="141" t="s">
        <v>2809</v>
      </c>
      <c r="F1004" s="137">
        <v>44739</v>
      </c>
      <c r="G1004" s="40" t="str">
        <f t="shared" si="210"/>
        <v>Targeted Dealer</v>
      </c>
      <c r="H1004" s="40"/>
      <c r="I1004" s="41">
        <v>30</v>
      </c>
      <c r="J1004" s="41">
        <f t="shared" si="211"/>
        <v>28</v>
      </c>
      <c r="K1004" s="43">
        <v>72</v>
      </c>
      <c r="L1004" s="43">
        <f t="shared" si="212"/>
        <v>-42</v>
      </c>
      <c r="M1004" s="43">
        <f t="shared" si="213"/>
        <v>257.14285714285711</v>
      </c>
      <c r="N1004" s="42">
        <v>29</v>
      </c>
      <c r="O1004" s="45" t="str">
        <f t="shared" si="214"/>
        <v>Mar</v>
      </c>
      <c r="P1004" s="42">
        <f t="shared" si="215"/>
        <v>29</v>
      </c>
      <c r="Q1004" s="44">
        <f t="shared" si="216"/>
        <v>43</v>
      </c>
      <c r="R1004" s="45">
        <f t="shared" si="217"/>
        <v>1.4827586206896552</v>
      </c>
      <c r="S1004" s="44" t="str">
        <f t="shared" si="218"/>
        <v>GROWTH</v>
      </c>
      <c r="T1004" s="43">
        <v>11</v>
      </c>
      <c r="U1004" s="46" t="str">
        <f t="shared" si="219"/>
        <v>Apr</v>
      </c>
      <c r="V1004" s="42">
        <v>11</v>
      </c>
      <c r="W1004" s="47">
        <f t="shared" si="220"/>
        <v>61</v>
      </c>
      <c r="X1004" s="48">
        <f t="shared" si="221"/>
        <v>5.5454545454545459</v>
      </c>
      <c r="Y1004" s="47" t="str">
        <f t="shared" si="222"/>
        <v>GROWTH</v>
      </c>
      <c r="Z1004" s="138">
        <v>0</v>
      </c>
      <c r="AA1004" s="133"/>
      <c r="AB1004" s="133" t="s">
        <v>121</v>
      </c>
      <c r="AC1004" s="133" t="s">
        <v>3918</v>
      </c>
      <c r="AD1004" s="27">
        <f t="shared" si="223"/>
        <v>0</v>
      </c>
    </row>
    <row r="1005" spans="1:30" s="139" customFormat="1" ht="13.8">
      <c r="A1005" s="133" t="s">
        <v>3918</v>
      </c>
      <c r="B1005" s="141" t="s">
        <v>76</v>
      </c>
      <c r="C1005" s="152" t="s">
        <v>2810</v>
      </c>
      <c r="D1005" s="135">
        <v>1000002659</v>
      </c>
      <c r="E1005" s="141" t="s">
        <v>2811</v>
      </c>
      <c r="F1005" s="137">
        <v>44739</v>
      </c>
      <c r="G1005" s="40" t="str">
        <f t="shared" si="210"/>
        <v>Targeted Dealer</v>
      </c>
      <c r="H1005" s="40"/>
      <c r="I1005" s="41">
        <v>25</v>
      </c>
      <c r="J1005" s="41">
        <f t="shared" si="211"/>
        <v>23.333333333333336</v>
      </c>
      <c r="K1005" s="43">
        <v>0</v>
      </c>
      <c r="L1005" s="43">
        <f t="shared" si="212"/>
        <v>25</v>
      </c>
      <c r="M1005" s="43">
        <f t="shared" si="213"/>
        <v>0</v>
      </c>
      <c r="N1005" s="42">
        <v>8</v>
      </c>
      <c r="O1005" s="45" t="str">
        <f t="shared" si="214"/>
        <v>Mar</v>
      </c>
      <c r="P1005" s="42">
        <f t="shared" si="215"/>
        <v>8</v>
      </c>
      <c r="Q1005" s="44">
        <f t="shared" si="216"/>
        <v>-8</v>
      </c>
      <c r="R1005" s="45">
        <f t="shared" si="217"/>
        <v>-1</v>
      </c>
      <c r="S1005" s="44" t="str">
        <f t="shared" si="218"/>
        <v>DEGROWTH</v>
      </c>
      <c r="T1005" s="43">
        <v>0</v>
      </c>
      <c r="U1005" s="46" t="str">
        <f t="shared" si="219"/>
        <v>Apr</v>
      </c>
      <c r="V1005" s="42">
        <v>0</v>
      </c>
      <c r="W1005" s="47">
        <f t="shared" si="220"/>
        <v>0</v>
      </c>
      <c r="X1005" s="48">
        <f t="shared" si="221"/>
        <v>0</v>
      </c>
      <c r="Y1005" s="47" t="b">
        <f t="shared" si="222"/>
        <v>0</v>
      </c>
      <c r="Z1005" s="138">
        <v>0</v>
      </c>
      <c r="AA1005" s="133"/>
      <c r="AB1005" s="133" t="s">
        <v>121</v>
      </c>
      <c r="AC1005" s="133" t="s">
        <v>3918</v>
      </c>
      <c r="AD1005" s="27">
        <f t="shared" si="223"/>
        <v>1</v>
      </c>
    </row>
    <row r="1006" spans="1:30" s="139" customFormat="1" ht="13.8">
      <c r="A1006" s="133" t="s">
        <v>3918</v>
      </c>
      <c r="B1006" s="141" t="s">
        <v>76</v>
      </c>
      <c r="C1006" s="152" t="s">
        <v>2812</v>
      </c>
      <c r="D1006" s="135">
        <v>1000001879</v>
      </c>
      <c r="E1006" s="136" t="s">
        <v>2813</v>
      </c>
      <c r="F1006" s="137">
        <v>42059</v>
      </c>
      <c r="G1006" s="40" t="str">
        <f t="shared" si="210"/>
        <v>Targeted Dealer</v>
      </c>
      <c r="H1006" s="40"/>
      <c r="I1006" s="41">
        <v>100</v>
      </c>
      <c r="J1006" s="41">
        <f t="shared" si="211"/>
        <v>93.333333333333343</v>
      </c>
      <c r="K1006" s="43">
        <v>54</v>
      </c>
      <c r="L1006" s="43">
        <f t="shared" si="212"/>
        <v>46</v>
      </c>
      <c r="M1006" s="43">
        <f t="shared" si="213"/>
        <v>57.857142857142847</v>
      </c>
      <c r="N1006" s="42">
        <v>41</v>
      </c>
      <c r="O1006" s="45" t="str">
        <f t="shared" si="214"/>
        <v>Mar</v>
      </c>
      <c r="P1006" s="42">
        <f t="shared" si="215"/>
        <v>41</v>
      </c>
      <c r="Q1006" s="44">
        <f t="shared" si="216"/>
        <v>13</v>
      </c>
      <c r="R1006" s="45">
        <f t="shared" si="217"/>
        <v>0.31707317073170738</v>
      </c>
      <c r="S1006" s="44" t="str">
        <f t="shared" si="218"/>
        <v>GROWTH</v>
      </c>
      <c r="T1006" s="43">
        <v>12</v>
      </c>
      <c r="U1006" s="46" t="str">
        <f t="shared" si="219"/>
        <v>Apr</v>
      </c>
      <c r="V1006" s="42">
        <v>12</v>
      </c>
      <c r="W1006" s="47">
        <f t="shared" si="220"/>
        <v>42</v>
      </c>
      <c r="X1006" s="48">
        <f t="shared" si="221"/>
        <v>3.5</v>
      </c>
      <c r="Y1006" s="47" t="str">
        <f t="shared" si="222"/>
        <v>GROWTH</v>
      </c>
      <c r="Z1006" s="138">
        <v>0</v>
      </c>
      <c r="AA1006" s="133"/>
      <c r="AB1006" s="133" t="s">
        <v>121</v>
      </c>
      <c r="AC1006" s="133" t="s">
        <v>3918</v>
      </c>
      <c r="AD1006" s="27">
        <f t="shared" si="223"/>
        <v>0</v>
      </c>
    </row>
    <row r="1007" spans="1:30" s="139" customFormat="1" ht="13.8">
      <c r="A1007" s="133" t="s">
        <v>3918</v>
      </c>
      <c r="B1007" s="141" t="s">
        <v>76</v>
      </c>
      <c r="C1007" s="152" t="s">
        <v>2816</v>
      </c>
      <c r="D1007" s="135">
        <v>1000001887</v>
      </c>
      <c r="E1007" s="136" t="s">
        <v>2817</v>
      </c>
      <c r="F1007" s="137">
        <v>42116</v>
      </c>
      <c r="G1007" s="40" t="str">
        <f t="shared" si="210"/>
        <v>Targeted Dealer</v>
      </c>
      <c r="H1007" s="40"/>
      <c r="I1007" s="41">
        <v>225</v>
      </c>
      <c r="J1007" s="41">
        <f t="shared" si="211"/>
        <v>210</v>
      </c>
      <c r="K1007" s="43">
        <v>116</v>
      </c>
      <c r="L1007" s="43">
        <f t="shared" si="212"/>
        <v>109</v>
      </c>
      <c r="M1007" s="43">
        <f t="shared" si="213"/>
        <v>55.238095238095234</v>
      </c>
      <c r="N1007" s="42">
        <v>188.5</v>
      </c>
      <c r="O1007" s="45" t="str">
        <f t="shared" si="214"/>
        <v>Mar</v>
      </c>
      <c r="P1007" s="42">
        <f t="shared" si="215"/>
        <v>188.5</v>
      </c>
      <c r="Q1007" s="44">
        <f t="shared" si="216"/>
        <v>-72.5</v>
      </c>
      <c r="R1007" s="45">
        <f t="shared" si="217"/>
        <v>-0.38461538461538458</v>
      </c>
      <c r="S1007" s="44" t="str">
        <f t="shared" si="218"/>
        <v>DEGROWTH</v>
      </c>
      <c r="T1007" s="43">
        <v>135.5</v>
      </c>
      <c r="U1007" s="46" t="str">
        <f t="shared" si="219"/>
        <v>Apr</v>
      </c>
      <c r="V1007" s="42">
        <v>135.5</v>
      </c>
      <c r="W1007" s="47">
        <f t="shared" si="220"/>
        <v>-19.5</v>
      </c>
      <c r="X1007" s="48">
        <f t="shared" si="221"/>
        <v>-0.14391143911439119</v>
      </c>
      <c r="Y1007" s="47" t="str">
        <f t="shared" si="222"/>
        <v>DEGROWTH</v>
      </c>
      <c r="Z1007" s="138">
        <v>0</v>
      </c>
      <c r="AA1007" s="133"/>
      <c r="AB1007" s="133" t="s">
        <v>121</v>
      </c>
      <c r="AC1007" s="133" t="s">
        <v>3918</v>
      </c>
      <c r="AD1007" s="27">
        <f t="shared" si="223"/>
        <v>0</v>
      </c>
    </row>
    <row r="1008" spans="1:30" s="139" customFormat="1" ht="13.8">
      <c r="A1008" s="133" t="s">
        <v>3918</v>
      </c>
      <c r="B1008" s="141" t="s">
        <v>76</v>
      </c>
      <c r="C1008" s="152" t="s">
        <v>2818</v>
      </c>
      <c r="D1008" s="135">
        <v>1000001892</v>
      </c>
      <c r="E1008" s="136" t="s">
        <v>2819</v>
      </c>
      <c r="F1008" s="137">
        <v>42214</v>
      </c>
      <c r="G1008" s="40" t="str">
        <f t="shared" si="210"/>
        <v>Targeted Dealer</v>
      </c>
      <c r="H1008" s="40"/>
      <c r="I1008" s="41">
        <v>385</v>
      </c>
      <c r="J1008" s="41">
        <f t="shared" si="211"/>
        <v>359.33333333333337</v>
      </c>
      <c r="K1008" s="43">
        <v>714.75</v>
      </c>
      <c r="L1008" s="43">
        <f t="shared" si="212"/>
        <v>-329.75</v>
      </c>
      <c r="M1008" s="43">
        <f t="shared" si="213"/>
        <v>198.91001855287567</v>
      </c>
      <c r="N1008" s="42">
        <v>611.75</v>
      </c>
      <c r="O1008" s="45" t="str">
        <f t="shared" si="214"/>
        <v>Mar</v>
      </c>
      <c r="P1008" s="42">
        <f t="shared" si="215"/>
        <v>611.75</v>
      </c>
      <c r="Q1008" s="44">
        <f t="shared" si="216"/>
        <v>103</v>
      </c>
      <c r="R1008" s="45">
        <f t="shared" si="217"/>
        <v>0.16836943195749887</v>
      </c>
      <c r="S1008" s="44" t="str">
        <f t="shared" si="218"/>
        <v>GROWTH</v>
      </c>
      <c r="T1008" s="43">
        <v>165.75</v>
      </c>
      <c r="U1008" s="46" t="str">
        <f t="shared" si="219"/>
        <v>Apr</v>
      </c>
      <c r="V1008" s="42">
        <v>165.75</v>
      </c>
      <c r="W1008" s="47">
        <f t="shared" si="220"/>
        <v>549</v>
      </c>
      <c r="X1008" s="48">
        <f t="shared" si="221"/>
        <v>3.3122171945701355</v>
      </c>
      <c r="Y1008" s="47" t="str">
        <f t="shared" si="222"/>
        <v>GROWTH</v>
      </c>
      <c r="Z1008" s="138">
        <v>0</v>
      </c>
      <c r="AA1008" s="133"/>
      <c r="AB1008" s="133" t="s">
        <v>121</v>
      </c>
      <c r="AC1008" s="133" t="s">
        <v>3918</v>
      </c>
      <c r="AD1008" s="27">
        <f t="shared" si="223"/>
        <v>0</v>
      </c>
    </row>
    <row r="1009" spans="1:30" s="139" customFormat="1" ht="13.8">
      <c r="A1009" s="133" t="s">
        <v>3918</v>
      </c>
      <c r="B1009" s="141" t="s">
        <v>76</v>
      </c>
      <c r="C1009" s="152" t="s">
        <v>2820</v>
      </c>
      <c r="D1009" s="135">
        <v>1000001874</v>
      </c>
      <c r="E1009" s="136" t="s">
        <v>2821</v>
      </c>
      <c r="F1009" s="137">
        <v>42220</v>
      </c>
      <c r="G1009" s="40" t="str">
        <f t="shared" si="210"/>
        <v>Targeted Dealer</v>
      </c>
      <c r="H1009" s="40"/>
      <c r="I1009" s="41">
        <v>195</v>
      </c>
      <c r="J1009" s="41">
        <f t="shared" si="211"/>
        <v>182</v>
      </c>
      <c r="K1009" s="43">
        <v>175</v>
      </c>
      <c r="L1009" s="43">
        <f t="shared" si="212"/>
        <v>20</v>
      </c>
      <c r="M1009" s="43">
        <f t="shared" si="213"/>
        <v>96.153846153846146</v>
      </c>
      <c r="N1009" s="42">
        <v>138.5</v>
      </c>
      <c r="O1009" s="45" t="str">
        <f t="shared" si="214"/>
        <v>Mar</v>
      </c>
      <c r="P1009" s="42">
        <f t="shared" si="215"/>
        <v>138.5</v>
      </c>
      <c r="Q1009" s="44">
        <f t="shared" si="216"/>
        <v>36.5</v>
      </c>
      <c r="R1009" s="45">
        <f t="shared" si="217"/>
        <v>0.26353790613718409</v>
      </c>
      <c r="S1009" s="44" t="str">
        <f t="shared" si="218"/>
        <v>GROWTH</v>
      </c>
      <c r="T1009" s="43">
        <v>83.25</v>
      </c>
      <c r="U1009" s="46" t="str">
        <f t="shared" si="219"/>
        <v>Apr</v>
      </c>
      <c r="V1009" s="42">
        <v>83.25</v>
      </c>
      <c r="W1009" s="47">
        <f t="shared" si="220"/>
        <v>91.75</v>
      </c>
      <c r="X1009" s="48">
        <f t="shared" si="221"/>
        <v>1.1021021021021022</v>
      </c>
      <c r="Y1009" s="47" t="str">
        <f t="shared" si="222"/>
        <v>GROWTH</v>
      </c>
      <c r="Z1009" s="138">
        <v>0</v>
      </c>
      <c r="AA1009" s="133"/>
      <c r="AB1009" s="133" t="s">
        <v>121</v>
      </c>
      <c r="AC1009" s="133" t="s">
        <v>3918</v>
      </c>
      <c r="AD1009" s="27">
        <f t="shared" si="223"/>
        <v>0</v>
      </c>
    </row>
    <row r="1010" spans="1:30" s="139" customFormat="1" ht="13.8">
      <c r="A1010" s="133" t="s">
        <v>3918</v>
      </c>
      <c r="B1010" s="141" t="s">
        <v>76</v>
      </c>
      <c r="C1010" s="152" t="s">
        <v>2822</v>
      </c>
      <c r="D1010" s="135">
        <v>1000001877</v>
      </c>
      <c r="E1010" s="136" t="s">
        <v>2823</v>
      </c>
      <c r="F1010" s="137">
        <v>42343</v>
      </c>
      <c r="G1010" s="40" t="str">
        <f t="shared" si="210"/>
        <v>Targeted Dealer</v>
      </c>
      <c r="H1010" s="40"/>
      <c r="I1010" s="41">
        <v>175</v>
      </c>
      <c r="J1010" s="41">
        <f t="shared" si="211"/>
        <v>163.33333333333331</v>
      </c>
      <c r="K1010" s="43">
        <v>60.5</v>
      </c>
      <c r="L1010" s="43">
        <f t="shared" si="212"/>
        <v>114.5</v>
      </c>
      <c r="M1010" s="43">
        <f t="shared" si="213"/>
        <v>37.040816326530617</v>
      </c>
      <c r="N1010" s="42">
        <v>559</v>
      </c>
      <c r="O1010" s="45" t="str">
        <f t="shared" si="214"/>
        <v>Mar</v>
      </c>
      <c r="P1010" s="42">
        <f t="shared" si="215"/>
        <v>559</v>
      </c>
      <c r="Q1010" s="44">
        <f t="shared" si="216"/>
        <v>-498.5</v>
      </c>
      <c r="R1010" s="45">
        <f t="shared" si="217"/>
        <v>-0.89177101967799643</v>
      </c>
      <c r="S1010" s="44" t="str">
        <f t="shared" si="218"/>
        <v>DEGROWTH</v>
      </c>
      <c r="T1010" s="43">
        <v>365</v>
      </c>
      <c r="U1010" s="46" t="str">
        <f t="shared" si="219"/>
        <v>Apr</v>
      </c>
      <c r="V1010" s="42">
        <v>365</v>
      </c>
      <c r="W1010" s="47">
        <f t="shared" si="220"/>
        <v>-304.5</v>
      </c>
      <c r="X1010" s="48">
        <f t="shared" si="221"/>
        <v>-0.83424657534246571</v>
      </c>
      <c r="Y1010" s="47" t="str">
        <f t="shared" si="222"/>
        <v>DEGROWTH</v>
      </c>
      <c r="Z1010" s="138">
        <v>0</v>
      </c>
      <c r="AA1010" s="133"/>
      <c r="AB1010" s="133" t="s">
        <v>121</v>
      </c>
      <c r="AC1010" s="133" t="s">
        <v>3918</v>
      </c>
      <c r="AD1010" s="27">
        <f t="shared" si="223"/>
        <v>0</v>
      </c>
    </row>
    <row r="1011" spans="1:30" s="139" customFormat="1" ht="13.8">
      <c r="A1011" s="133" t="s">
        <v>3918</v>
      </c>
      <c r="B1011" s="141" t="s">
        <v>76</v>
      </c>
      <c r="C1011" s="152" t="s">
        <v>2826</v>
      </c>
      <c r="D1011" s="135">
        <v>1000001901</v>
      </c>
      <c r="E1011" s="136" t="s">
        <v>2827</v>
      </c>
      <c r="F1011" s="137">
        <v>43479</v>
      </c>
      <c r="G1011" s="40" t="str">
        <f t="shared" si="210"/>
        <v>Targeted Dealer</v>
      </c>
      <c r="H1011" s="40"/>
      <c r="I1011" s="41">
        <v>495</v>
      </c>
      <c r="J1011" s="41">
        <f t="shared" si="211"/>
        <v>462</v>
      </c>
      <c r="K1011" s="43">
        <v>884</v>
      </c>
      <c r="L1011" s="43">
        <f t="shared" si="212"/>
        <v>-389</v>
      </c>
      <c r="M1011" s="43">
        <f t="shared" si="213"/>
        <v>191.34199134199133</v>
      </c>
      <c r="N1011" s="42">
        <v>544.75</v>
      </c>
      <c r="O1011" s="45" t="str">
        <f t="shared" si="214"/>
        <v>Mar</v>
      </c>
      <c r="P1011" s="42">
        <f t="shared" si="215"/>
        <v>544.75</v>
      </c>
      <c r="Q1011" s="44">
        <f t="shared" si="216"/>
        <v>339.25</v>
      </c>
      <c r="R1011" s="45">
        <f t="shared" si="217"/>
        <v>0.62276273519963277</v>
      </c>
      <c r="S1011" s="44" t="str">
        <f t="shared" si="218"/>
        <v>GROWTH</v>
      </c>
      <c r="T1011" s="43">
        <v>283</v>
      </c>
      <c r="U1011" s="46" t="str">
        <f t="shared" si="219"/>
        <v>Apr</v>
      </c>
      <c r="V1011" s="42">
        <v>283</v>
      </c>
      <c r="W1011" s="47">
        <f t="shared" si="220"/>
        <v>601</v>
      </c>
      <c r="X1011" s="48">
        <f t="shared" si="221"/>
        <v>2.1236749116607774</v>
      </c>
      <c r="Y1011" s="47" t="str">
        <f t="shared" si="222"/>
        <v>GROWTH</v>
      </c>
      <c r="Z1011" s="138">
        <v>0</v>
      </c>
      <c r="AA1011" s="133"/>
      <c r="AB1011" s="133" t="s">
        <v>121</v>
      </c>
      <c r="AC1011" s="133" t="s">
        <v>3918</v>
      </c>
      <c r="AD1011" s="27">
        <f t="shared" si="223"/>
        <v>0</v>
      </c>
    </row>
    <row r="1012" spans="1:30" s="139" customFormat="1" ht="13.8">
      <c r="A1012" s="133" t="s">
        <v>3918</v>
      </c>
      <c r="B1012" s="141" t="s">
        <v>76</v>
      </c>
      <c r="C1012" s="152" t="s">
        <v>2832</v>
      </c>
      <c r="D1012" s="135">
        <v>1000002781</v>
      </c>
      <c r="E1012" s="141" t="s">
        <v>2833</v>
      </c>
      <c r="F1012" s="137">
        <v>44699</v>
      </c>
      <c r="G1012" s="40" t="str">
        <f t="shared" si="210"/>
        <v>Targeted Dealer</v>
      </c>
      <c r="H1012" s="40"/>
      <c r="I1012" s="41">
        <v>35</v>
      </c>
      <c r="J1012" s="41">
        <f t="shared" si="211"/>
        <v>32.666666666666671</v>
      </c>
      <c r="K1012" s="43">
        <v>38</v>
      </c>
      <c r="L1012" s="43">
        <f t="shared" si="212"/>
        <v>-3</v>
      </c>
      <c r="M1012" s="43">
        <f t="shared" si="213"/>
        <v>116.32653061224488</v>
      </c>
      <c r="N1012" s="42">
        <v>66</v>
      </c>
      <c r="O1012" s="45" t="str">
        <f t="shared" si="214"/>
        <v>Mar</v>
      </c>
      <c r="P1012" s="42">
        <f t="shared" si="215"/>
        <v>66</v>
      </c>
      <c r="Q1012" s="44">
        <f t="shared" si="216"/>
        <v>-28</v>
      </c>
      <c r="R1012" s="45">
        <f t="shared" si="217"/>
        <v>-0.4242424242424242</v>
      </c>
      <c r="S1012" s="44" t="str">
        <f t="shared" si="218"/>
        <v>DEGROWTH</v>
      </c>
      <c r="T1012" s="43">
        <v>0</v>
      </c>
      <c r="U1012" s="46" t="str">
        <f t="shared" si="219"/>
        <v>Apr</v>
      </c>
      <c r="V1012" s="42">
        <v>0</v>
      </c>
      <c r="W1012" s="47">
        <f t="shared" si="220"/>
        <v>38</v>
      </c>
      <c r="X1012" s="48">
        <f t="shared" si="221"/>
        <v>0</v>
      </c>
      <c r="Y1012" s="47" t="b">
        <f t="shared" si="222"/>
        <v>0</v>
      </c>
      <c r="Z1012" s="138">
        <v>0</v>
      </c>
      <c r="AA1012" s="133"/>
      <c r="AB1012" s="133" t="s">
        <v>121</v>
      </c>
      <c r="AC1012" s="133" t="s">
        <v>3918</v>
      </c>
      <c r="AD1012" s="27">
        <f t="shared" si="223"/>
        <v>0</v>
      </c>
    </row>
    <row r="1013" spans="1:30" s="139" customFormat="1" ht="13.8">
      <c r="A1013" s="133" t="s">
        <v>3918</v>
      </c>
      <c r="B1013" s="141" t="s">
        <v>76</v>
      </c>
      <c r="C1013" s="152" t="s">
        <v>2834</v>
      </c>
      <c r="D1013" s="135">
        <v>1000003495</v>
      </c>
      <c r="E1013" s="141" t="s">
        <v>2835</v>
      </c>
      <c r="F1013" s="137">
        <v>45041</v>
      </c>
      <c r="G1013" s="40" t="str">
        <f t="shared" si="210"/>
        <v>Targeted Dealer</v>
      </c>
      <c r="H1013" s="40"/>
      <c r="I1013" s="41">
        <v>145</v>
      </c>
      <c r="J1013" s="41">
        <f t="shared" si="211"/>
        <v>135.33333333333331</v>
      </c>
      <c r="K1013" s="43">
        <v>156</v>
      </c>
      <c r="L1013" s="43">
        <f t="shared" si="212"/>
        <v>-11</v>
      </c>
      <c r="M1013" s="43">
        <f t="shared" si="213"/>
        <v>115.27093596059116</v>
      </c>
      <c r="N1013" s="42">
        <v>161.5</v>
      </c>
      <c r="O1013" s="45" t="str">
        <f t="shared" si="214"/>
        <v>Mar</v>
      </c>
      <c r="P1013" s="42">
        <f t="shared" si="215"/>
        <v>161.5</v>
      </c>
      <c r="Q1013" s="44">
        <f t="shared" si="216"/>
        <v>-5.5</v>
      </c>
      <c r="R1013" s="45">
        <f t="shared" si="217"/>
        <v>-3.4055727554179516E-2</v>
      </c>
      <c r="S1013" s="44" t="str">
        <f t="shared" si="218"/>
        <v>DEGROWTH</v>
      </c>
      <c r="T1013" s="43">
        <v>90</v>
      </c>
      <c r="U1013" s="46" t="str">
        <f t="shared" si="219"/>
        <v>Apr</v>
      </c>
      <c r="V1013" s="42">
        <v>90</v>
      </c>
      <c r="W1013" s="47">
        <f t="shared" si="220"/>
        <v>66</v>
      </c>
      <c r="X1013" s="48">
        <f t="shared" si="221"/>
        <v>0.73333333333333339</v>
      </c>
      <c r="Y1013" s="47" t="str">
        <f t="shared" si="222"/>
        <v>GROWTH</v>
      </c>
      <c r="Z1013" s="138">
        <v>0</v>
      </c>
      <c r="AA1013" s="133"/>
      <c r="AB1013" s="133" t="s">
        <v>121</v>
      </c>
      <c r="AC1013" s="133" t="s">
        <v>3918</v>
      </c>
      <c r="AD1013" s="27">
        <f t="shared" si="223"/>
        <v>0</v>
      </c>
    </row>
    <row r="1014" spans="1:30" s="139" customFormat="1" ht="13.8">
      <c r="A1014" s="133" t="s">
        <v>3918</v>
      </c>
      <c r="B1014" s="141" t="s">
        <v>76</v>
      </c>
      <c r="C1014" s="152" t="s">
        <v>2840</v>
      </c>
      <c r="D1014" s="135">
        <v>1000003658</v>
      </c>
      <c r="E1014" s="141" t="s">
        <v>2841</v>
      </c>
      <c r="F1014" s="137">
        <v>45136</v>
      </c>
      <c r="G1014" s="40" t="str">
        <f t="shared" si="210"/>
        <v>Targeted Dealer</v>
      </c>
      <c r="H1014" s="40"/>
      <c r="I1014" s="41">
        <v>145</v>
      </c>
      <c r="J1014" s="41">
        <f t="shared" si="211"/>
        <v>135.33333333333331</v>
      </c>
      <c r="K1014" s="43">
        <v>470</v>
      </c>
      <c r="L1014" s="43">
        <f t="shared" si="212"/>
        <v>-325</v>
      </c>
      <c r="M1014" s="43">
        <f t="shared" si="213"/>
        <v>347.29064039408877</v>
      </c>
      <c r="N1014" s="42">
        <v>212.75</v>
      </c>
      <c r="O1014" s="45" t="str">
        <f t="shared" si="214"/>
        <v>Mar</v>
      </c>
      <c r="P1014" s="42">
        <f t="shared" si="215"/>
        <v>212.75</v>
      </c>
      <c r="Q1014" s="44">
        <f t="shared" si="216"/>
        <v>257.25</v>
      </c>
      <c r="R1014" s="45">
        <f t="shared" si="217"/>
        <v>1.2091656874265571</v>
      </c>
      <c r="S1014" s="44" t="str">
        <f t="shared" si="218"/>
        <v>GROWTH</v>
      </c>
      <c r="T1014" s="43">
        <v>0</v>
      </c>
      <c r="U1014" s="46" t="str">
        <f t="shared" si="219"/>
        <v>Apr</v>
      </c>
      <c r="V1014" s="42">
        <v>0</v>
      </c>
      <c r="W1014" s="47">
        <f t="shared" si="220"/>
        <v>470</v>
      </c>
      <c r="X1014" s="48">
        <f t="shared" si="221"/>
        <v>0</v>
      </c>
      <c r="Y1014" s="47" t="b">
        <f t="shared" si="222"/>
        <v>0</v>
      </c>
      <c r="Z1014" s="138">
        <v>0</v>
      </c>
      <c r="AA1014" s="133"/>
      <c r="AB1014" s="133" t="s">
        <v>121</v>
      </c>
      <c r="AC1014" s="133" t="s">
        <v>3918</v>
      </c>
      <c r="AD1014" s="27">
        <f t="shared" si="223"/>
        <v>0</v>
      </c>
    </row>
    <row r="1015" spans="1:30" s="139" customFormat="1" ht="13.8">
      <c r="A1015" s="138" t="s">
        <v>3919</v>
      </c>
      <c r="B1015" s="144" t="s">
        <v>80</v>
      </c>
      <c r="C1015" s="141" t="s">
        <v>2842</v>
      </c>
      <c r="D1015" s="135">
        <v>1000002670</v>
      </c>
      <c r="E1015" s="141" t="s">
        <v>2843</v>
      </c>
      <c r="F1015" s="137">
        <v>44739</v>
      </c>
      <c r="G1015" s="40" t="str">
        <f t="shared" si="210"/>
        <v>Targeted Dealer</v>
      </c>
      <c r="H1015" s="40"/>
      <c r="I1015" s="41">
        <v>150</v>
      </c>
      <c r="J1015" s="41">
        <f t="shared" si="211"/>
        <v>140</v>
      </c>
      <c r="K1015" s="43">
        <v>155</v>
      </c>
      <c r="L1015" s="43">
        <f t="shared" si="212"/>
        <v>-5</v>
      </c>
      <c r="M1015" s="43">
        <f t="shared" si="213"/>
        <v>110.71428571428572</v>
      </c>
      <c r="N1015" s="42">
        <v>195</v>
      </c>
      <c r="O1015" s="45" t="str">
        <f t="shared" si="214"/>
        <v>Mar</v>
      </c>
      <c r="P1015" s="42">
        <f t="shared" si="215"/>
        <v>195</v>
      </c>
      <c r="Q1015" s="44">
        <f t="shared" si="216"/>
        <v>-40</v>
      </c>
      <c r="R1015" s="45">
        <f t="shared" si="217"/>
        <v>-0.20512820512820518</v>
      </c>
      <c r="S1015" s="44" t="str">
        <f t="shared" si="218"/>
        <v>DEGROWTH</v>
      </c>
      <c r="T1015" s="43">
        <v>164.5</v>
      </c>
      <c r="U1015" s="46" t="str">
        <f t="shared" si="219"/>
        <v>Apr</v>
      </c>
      <c r="V1015" s="42">
        <v>164.5</v>
      </c>
      <c r="W1015" s="47">
        <f t="shared" si="220"/>
        <v>-9.5</v>
      </c>
      <c r="X1015" s="48">
        <f t="shared" si="221"/>
        <v>-5.7750759878419489E-2</v>
      </c>
      <c r="Y1015" s="47" t="str">
        <f t="shared" si="222"/>
        <v>DEGROWTH</v>
      </c>
      <c r="Z1015" s="138">
        <v>0</v>
      </c>
      <c r="AA1015" s="133"/>
      <c r="AB1015" s="133" t="s">
        <v>121</v>
      </c>
      <c r="AC1015" s="138" t="s">
        <v>3919</v>
      </c>
      <c r="AD1015" s="27">
        <f t="shared" si="223"/>
        <v>0</v>
      </c>
    </row>
    <row r="1016" spans="1:30" s="139" customFormat="1" ht="13.8">
      <c r="A1016" s="138" t="s">
        <v>3919</v>
      </c>
      <c r="B1016" s="141" t="s">
        <v>80</v>
      </c>
      <c r="C1016" s="141" t="s">
        <v>2844</v>
      </c>
      <c r="D1016" s="135">
        <v>1000001910</v>
      </c>
      <c r="E1016" s="136" t="s">
        <v>2845</v>
      </c>
      <c r="F1016" s="137">
        <v>41341</v>
      </c>
      <c r="G1016" s="40" t="str">
        <f t="shared" si="210"/>
        <v>Targeted Dealer</v>
      </c>
      <c r="H1016" s="40"/>
      <c r="I1016" s="41">
        <v>125</v>
      </c>
      <c r="J1016" s="41">
        <f t="shared" si="211"/>
        <v>116.66666666666667</v>
      </c>
      <c r="K1016" s="43">
        <v>160</v>
      </c>
      <c r="L1016" s="43">
        <f t="shared" si="212"/>
        <v>-35</v>
      </c>
      <c r="M1016" s="43">
        <f t="shared" si="213"/>
        <v>137.14285714285714</v>
      </c>
      <c r="N1016" s="42">
        <v>100</v>
      </c>
      <c r="O1016" s="45" t="str">
        <f t="shared" si="214"/>
        <v>Mar</v>
      </c>
      <c r="P1016" s="42">
        <f t="shared" si="215"/>
        <v>100</v>
      </c>
      <c r="Q1016" s="44">
        <f t="shared" si="216"/>
        <v>60</v>
      </c>
      <c r="R1016" s="45">
        <f t="shared" si="217"/>
        <v>0.60000000000000009</v>
      </c>
      <c r="S1016" s="44" t="str">
        <f t="shared" si="218"/>
        <v>GROWTH</v>
      </c>
      <c r="T1016" s="43">
        <v>130</v>
      </c>
      <c r="U1016" s="46" t="str">
        <f t="shared" si="219"/>
        <v>Apr</v>
      </c>
      <c r="V1016" s="42">
        <v>130</v>
      </c>
      <c r="W1016" s="47">
        <f t="shared" si="220"/>
        <v>30</v>
      </c>
      <c r="X1016" s="48">
        <f t="shared" si="221"/>
        <v>0.23076923076923084</v>
      </c>
      <c r="Y1016" s="47" t="str">
        <f t="shared" si="222"/>
        <v>GROWTH</v>
      </c>
      <c r="Z1016" s="138">
        <v>0</v>
      </c>
      <c r="AA1016" s="133"/>
      <c r="AB1016" s="133" t="s">
        <v>121</v>
      </c>
      <c r="AC1016" s="138" t="s">
        <v>3919</v>
      </c>
      <c r="AD1016" s="27">
        <f t="shared" si="223"/>
        <v>0</v>
      </c>
    </row>
    <row r="1017" spans="1:30" s="139" customFormat="1" ht="13.8">
      <c r="A1017" s="138" t="s">
        <v>3919</v>
      </c>
      <c r="B1017" s="141" t="s">
        <v>80</v>
      </c>
      <c r="C1017" s="141" t="s">
        <v>2846</v>
      </c>
      <c r="D1017" s="135">
        <v>1000001952</v>
      </c>
      <c r="E1017" s="136" t="s">
        <v>2847</v>
      </c>
      <c r="F1017" s="137">
        <v>41900</v>
      </c>
      <c r="G1017" s="40" t="str">
        <f t="shared" si="210"/>
        <v>Targeted Dealer</v>
      </c>
      <c r="H1017" s="40"/>
      <c r="I1017" s="41">
        <v>80</v>
      </c>
      <c r="J1017" s="41">
        <f t="shared" si="211"/>
        <v>74.666666666666657</v>
      </c>
      <c r="K1017" s="43">
        <v>69</v>
      </c>
      <c r="L1017" s="43">
        <f t="shared" si="212"/>
        <v>11</v>
      </c>
      <c r="M1017" s="43">
        <f t="shared" si="213"/>
        <v>92.410714285714292</v>
      </c>
      <c r="N1017" s="42">
        <v>78.5</v>
      </c>
      <c r="O1017" s="45" t="str">
        <f t="shared" si="214"/>
        <v>Mar</v>
      </c>
      <c r="P1017" s="42">
        <f t="shared" si="215"/>
        <v>78.5</v>
      </c>
      <c r="Q1017" s="44">
        <f t="shared" si="216"/>
        <v>-9.5</v>
      </c>
      <c r="R1017" s="45">
        <f t="shared" si="217"/>
        <v>-0.12101910828025475</v>
      </c>
      <c r="S1017" s="44" t="str">
        <f t="shared" si="218"/>
        <v>DEGROWTH</v>
      </c>
      <c r="T1017" s="43">
        <v>117.5</v>
      </c>
      <c r="U1017" s="46" t="str">
        <f t="shared" si="219"/>
        <v>Apr</v>
      </c>
      <c r="V1017" s="42">
        <v>117.5</v>
      </c>
      <c r="W1017" s="47">
        <f t="shared" si="220"/>
        <v>-48.5</v>
      </c>
      <c r="X1017" s="48">
        <f t="shared" si="221"/>
        <v>-0.41276595744680855</v>
      </c>
      <c r="Y1017" s="47" t="str">
        <f t="shared" si="222"/>
        <v>DEGROWTH</v>
      </c>
      <c r="Z1017" s="138">
        <v>0</v>
      </c>
      <c r="AA1017" s="133"/>
      <c r="AB1017" s="133" t="s">
        <v>121</v>
      </c>
      <c r="AC1017" s="138" t="s">
        <v>3919</v>
      </c>
      <c r="AD1017" s="27">
        <f t="shared" si="223"/>
        <v>0</v>
      </c>
    </row>
    <row r="1018" spans="1:30" s="139" customFormat="1" ht="13.8">
      <c r="A1018" s="138" t="s">
        <v>3919</v>
      </c>
      <c r="B1018" s="141" t="s">
        <v>80</v>
      </c>
      <c r="C1018" s="141" t="s">
        <v>2848</v>
      </c>
      <c r="D1018" s="135">
        <v>1000001917</v>
      </c>
      <c r="E1018" s="136" t="s">
        <v>2849</v>
      </c>
      <c r="F1018" s="137">
        <v>42506</v>
      </c>
      <c r="G1018" s="40" t="str">
        <f t="shared" si="210"/>
        <v>Targeted Dealer</v>
      </c>
      <c r="H1018" s="40"/>
      <c r="I1018" s="41">
        <v>150</v>
      </c>
      <c r="J1018" s="41">
        <f t="shared" si="211"/>
        <v>140</v>
      </c>
      <c r="K1018" s="43">
        <v>0</v>
      </c>
      <c r="L1018" s="43">
        <f t="shared" si="212"/>
        <v>150</v>
      </c>
      <c r="M1018" s="43">
        <f t="shared" si="213"/>
        <v>0</v>
      </c>
      <c r="N1018" s="42">
        <v>0</v>
      </c>
      <c r="O1018" s="45" t="str">
        <f t="shared" si="214"/>
        <v>Mar</v>
      </c>
      <c r="P1018" s="42">
        <f t="shared" si="215"/>
        <v>0</v>
      </c>
      <c r="Q1018" s="44">
        <f t="shared" si="216"/>
        <v>0</v>
      </c>
      <c r="R1018" s="45" t="str">
        <f t="shared" si="217"/>
        <v xml:space="preserve"> </v>
      </c>
      <c r="S1018" s="44" t="b">
        <f t="shared" si="218"/>
        <v>0</v>
      </c>
      <c r="T1018" s="43">
        <v>0</v>
      </c>
      <c r="U1018" s="46" t="str">
        <f t="shared" si="219"/>
        <v>Apr</v>
      </c>
      <c r="V1018" s="42">
        <v>0</v>
      </c>
      <c r="W1018" s="47">
        <f t="shared" si="220"/>
        <v>0</v>
      </c>
      <c r="X1018" s="48">
        <f t="shared" si="221"/>
        <v>0</v>
      </c>
      <c r="Y1018" s="47" t="b">
        <f t="shared" si="222"/>
        <v>0</v>
      </c>
      <c r="Z1018" s="138">
        <v>0</v>
      </c>
      <c r="AA1018" s="133"/>
      <c r="AB1018" s="133" t="s">
        <v>121</v>
      </c>
      <c r="AC1018" s="138" t="s">
        <v>3919</v>
      </c>
      <c r="AD1018" s="27">
        <f t="shared" si="223"/>
        <v>1</v>
      </c>
    </row>
    <row r="1019" spans="1:30" s="139" customFormat="1" ht="13.8">
      <c r="A1019" s="138" t="s">
        <v>3919</v>
      </c>
      <c r="B1019" s="141" t="s">
        <v>80</v>
      </c>
      <c r="C1019" s="141" t="s">
        <v>2850</v>
      </c>
      <c r="D1019" s="135">
        <v>1000001916</v>
      </c>
      <c r="E1019" s="136" t="s">
        <v>2851</v>
      </c>
      <c r="F1019" s="137">
        <v>42621</v>
      </c>
      <c r="G1019" s="40" t="str">
        <f t="shared" si="210"/>
        <v>Targeted Dealer</v>
      </c>
      <c r="H1019" s="40"/>
      <c r="I1019" s="41">
        <v>300</v>
      </c>
      <c r="J1019" s="41">
        <f t="shared" si="211"/>
        <v>280</v>
      </c>
      <c r="K1019" s="43">
        <v>399.4</v>
      </c>
      <c r="L1019" s="43">
        <f t="shared" si="212"/>
        <v>-99.399999999999977</v>
      </c>
      <c r="M1019" s="43">
        <f t="shared" si="213"/>
        <v>142.64285714285714</v>
      </c>
      <c r="N1019" s="42">
        <v>404</v>
      </c>
      <c r="O1019" s="45" t="str">
        <f t="shared" si="214"/>
        <v>Mar</v>
      </c>
      <c r="P1019" s="42">
        <f t="shared" si="215"/>
        <v>404</v>
      </c>
      <c r="Q1019" s="44">
        <f t="shared" si="216"/>
        <v>-4.6000000000000227</v>
      </c>
      <c r="R1019" s="45">
        <f t="shared" si="217"/>
        <v>-1.1386138613861396E-2</v>
      </c>
      <c r="S1019" s="44" t="str">
        <f t="shared" si="218"/>
        <v>DEGROWTH</v>
      </c>
      <c r="T1019" s="43">
        <v>160</v>
      </c>
      <c r="U1019" s="46" t="str">
        <f t="shared" si="219"/>
        <v>Apr</v>
      </c>
      <c r="V1019" s="42">
        <v>160</v>
      </c>
      <c r="W1019" s="47">
        <f t="shared" si="220"/>
        <v>239.39999999999998</v>
      </c>
      <c r="X1019" s="48">
        <f t="shared" si="221"/>
        <v>1.4962499999999999</v>
      </c>
      <c r="Y1019" s="47" t="str">
        <f t="shared" si="222"/>
        <v>GROWTH</v>
      </c>
      <c r="Z1019" s="138">
        <v>0</v>
      </c>
      <c r="AA1019" s="133"/>
      <c r="AB1019" s="133" t="s">
        <v>121</v>
      </c>
      <c r="AC1019" s="138" t="s">
        <v>3919</v>
      </c>
      <c r="AD1019" s="27">
        <f t="shared" si="223"/>
        <v>0</v>
      </c>
    </row>
    <row r="1020" spans="1:30" s="139" customFormat="1" ht="13.8">
      <c r="A1020" s="138" t="s">
        <v>3919</v>
      </c>
      <c r="B1020" s="141" t="s">
        <v>80</v>
      </c>
      <c r="C1020" s="141" t="s">
        <v>2852</v>
      </c>
      <c r="D1020" s="135">
        <v>1000001914</v>
      </c>
      <c r="E1020" s="136" t="s">
        <v>2853</v>
      </c>
      <c r="F1020" s="137">
        <v>42803</v>
      </c>
      <c r="G1020" s="40" t="str">
        <f t="shared" si="210"/>
        <v>-</v>
      </c>
      <c r="H1020" s="40"/>
      <c r="I1020" s="41">
        <v>0</v>
      </c>
      <c r="J1020" s="41">
        <f t="shared" si="211"/>
        <v>0</v>
      </c>
      <c r="K1020" s="43">
        <v>60</v>
      </c>
      <c r="L1020" s="43">
        <f t="shared" si="212"/>
        <v>-60</v>
      </c>
      <c r="M1020" s="43" t="str">
        <f t="shared" si="213"/>
        <v>-</v>
      </c>
      <c r="N1020" s="42">
        <v>0</v>
      </c>
      <c r="O1020" s="45" t="str">
        <f t="shared" si="214"/>
        <v>Mar</v>
      </c>
      <c r="P1020" s="42">
        <f t="shared" si="215"/>
        <v>0</v>
      </c>
      <c r="Q1020" s="44">
        <f t="shared" si="216"/>
        <v>60</v>
      </c>
      <c r="R1020" s="45" t="str">
        <f t="shared" si="217"/>
        <v xml:space="preserve"> </v>
      </c>
      <c r="S1020" s="44" t="b">
        <f t="shared" si="218"/>
        <v>0</v>
      </c>
      <c r="T1020" s="43">
        <v>0</v>
      </c>
      <c r="U1020" s="46" t="str">
        <f t="shared" si="219"/>
        <v>Apr</v>
      </c>
      <c r="V1020" s="42">
        <v>0</v>
      </c>
      <c r="W1020" s="47">
        <f t="shared" si="220"/>
        <v>60</v>
      </c>
      <c r="X1020" s="48">
        <f t="shared" si="221"/>
        <v>0</v>
      </c>
      <c r="Y1020" s="47" t="b">
        <f t="shared" si="222"/>
        <v>0</v>
      </c>
      <c r="Z1020" s="138">
        <v>0</v>
      </c>
      <c r="AA1020" s="133"/>
      <c r="AB1020" s="133" t="s">
        <v>121</v>
      </c>
      <c r="AC1020" s="138" t="s">
        <v>3919</v>
      </c>
      <c r="AD1020" s="27">
        <f t="shared" si="223"/>
        <v>0</v>
      </c>
    </row>
    <row r="1021" spans="1:30" s="139" customFormat="1" ht="13.8">
      <c r="A1021" s="138" t="s">
        <v>3919</v>
      </c>
      <c r="B1021" s="141" t="s">
        <v>80</v>
      </c>
      <c r="C1021" s="141" t="s">
        <v>2856</v>
      </c>
      <c r="D1021" s="135">
        <v>1000001924</v>
      </c>
      <c r="E1021" s="136" t="s">
        <v>2857</v>
      </c>
      <c r="F1021" s="137">
        <v>43088</v>
      </c>
      <c r="G1021" s="40" t="str">
        <f t="shared" si="210"/>
        <v>Targeted Dealer</v>
      </c>
      <c r="H1021" s="40"/>
      <c r="I1021" s="41">
        <v>150</v>
      </c>
      <c r="J1021" s="41">
        <f t="shared" si="211"/>
        <v>140</v>
      </c>
      <c r="K1021" s="43">
        <v>0</v>
      </c>
      <c r="L1021" s="43">
        <f t="shared" si="212"/>
        <v>150</v>
      </c>
      <c r="M1021" s="43">
        <f t="shared" si="213"/>
        <v>0</v>
      </c>
      <c r="N1021" s="42">
        <v>0</v>
      </c>
      <c r="O1021" s="45" t="str">
        <f t="shared" si="214"/>
        <v>Mar</v>
      </c>
      <c r="P1021" s="42">
        <f t="shared" si="215"/>
        <v>0</v>
      </c>
      <c r="Q1021" s="44">
        <f t="shared" si="216"/>
        <v>0</v>
      </c>
      <c r="R1021" s="45" t="str">
        <f t="shared" si="217"/>
        <v xml:space="preserve"> </v>
      </c>
      <c r="S1021" s="44" t="b">
        <f t="shared" si="218"/>
        <v>0</v>
      </c>
      <c r="T1021" s="43">
        <v>0</v>
      </c>
      <c r="U1021" s="46" t="str">
        <f t="shared" si="219"/>
        <v>Apr</v>
      </c>
      <c r="V1021" s="42">
        <v>0</v>
      </c>
      <c r="W1021" s="47">
        <f t="shared" si="220"/>
        <v>0</v>
      </c>
      <c r="X1021" s="48">
        <f t="shared" si="221"/>
        <v>0</v>
      </c>
      <c r="Y1021" s="47" t="b">
        <f t="shared" si="222"/>
        <v>0</v>
      </c>
      <c r="Z1021" s="138">
        <v>0</v>
      </c>
      <c r="AA1021" s="133"/>
      <c r="AB1021" s="133" t="s">
        <v>121</v>
      </c>
      <c r="AC1021" s="138" t="s">
        <v>3919</v>
      </c>
      <c r="AD1021" s="27">
        <f t="shared" si="223"/>
        <v>1</v>
      </c>
    </row>
    <row r="1022" spans="1:30" s="139" customFormat="1" ht="13.8">
      <c r="A1022" s="138" t="s">
        <v>3919</v>
      </c>
      <c r="B1022" s="141" t="s">
        <v>80</v>
      </c>
      <c r="C1022" s="141" t="s">
        <v>2858</v>
      </c>
      <c r="D1022" s="135">
        <v>1000001938</v>
      </c>
      <c r="E1022" s="136" t="s">
        <v>2859</v>
      </c>
      <c r="F1022" s="137">
        <v>43091</v>
      </c>
      <c r="G1022" s="40" t="str">
        <f t="shared" si="210"/>
        <v>Targeted Dealer</v>
      </c>
      <c r="H1022" s="40"/>
      <c r="I1022" s="41">
        <v>100</v>
      </c>
      <c r="J1022" s="41">
        <f t="shared" si="211"/>
        <v>93.333333333333343</v>
      </c>
      <c r="K1022" s="43">
        <v>250</v>
      </c>
      <c r="L1022" s="43">
        <f t="shared" si="212"/>
        <v>-150</v>
      </c>
      <c r="M1022" s="43">
        <f t="shared" si="213"/>
        <v>267.85714285714283</v>
      </c>
      <c r="N1022" s="42">
        <v>250</v>
      </c>
      <c r="O1022" s="45" t="str">
        <f t="shared" si="214"/>
        <v>Mar</v>
      </c>
      <c r="P1022" s="42">
        <f t="shared" si="215"/>
        <v>250</v>
      </c>
      <c r="Q1022" s="44">
        <f t="shared" si="216"/>
        <v>0</v>
      </c>
      <c r="R1022" s="45">
        <f t="shared" si="217"/>
        <v>0</v>
      </c>
      <c r="S1022" s="44" t="str">
        <f t="shared" si="218"/>
        <v>GROWTH</v>
      </c>
      <c r="T1022" s="43">
        <v>100</v>
      </c>
      <c r="U1022" s="46" t="str">
        <f t="shared" si="219"/>
        <v>Apr</v>
      </c>
      <c r="V1022" s="42">
        <v>100</v>
      </c>
      <c r="W1022" s="47">
        <f t="shared" si="220"/>
        <v>150</v>
      </c>
      <c r="X1022" s="48">
        <f t="shared" si="221"/>
        <v>1.5</v>
      </c>
      <c r="Y1022" s="47" t="str">
        <f t="shared" si="222"/>
        <v>GROWTH</v>
      </c>
      <c r="Z1022" s="138">
        <v>0</v>
      </c>
      <c r="AA1022" s="133"/>
      <c r="AB1022" s="133" t="s">
        <v>121</v>
      </c>
      <c r="AC1022" s="138" t="s">
        <v>3919</v>
      </c>
      <c r="AD1022" s="27">
        <f t="shared" si="223"/>
        <v>0</v>
      </c>
    </row>
    <row r="1023" spans="1:30" s="139" customFormat="1" ht="13.8">
      <c r="A1023" s="138" t="s">
        <v>3919</v>
      </c>
      <c r="B1023" s="141" t="s">
        <v>80</v>
      </c>
      <c r="C1023" s="141" t="s">
        <v>2860</v>
      </c>
      <c r="D1023" s="135">
        <v>1000001928</v>
      </c>
      <c r="E1023" s="136" t="s">
        <v>2861</v>
      </c>
      <c r="F1023" s="137">
        <v>43315</v>
      </c>
      <c r="G1023" s="40" t="str">
        <f t="shared" ref="G1023:G1086" si="224">IF(I1023&gt;0,"Targeted Dealer","-")</f>
        <v>Targeted Dealer</v>
      </c>
      <c r="H1023" s="40"/>
      <c r="I1023" s="41">
        <v>650</v>
      </c>
      <c r="J1023" s="41">
        <f t="shared" ref="J1023:J1086" si="225">I1023/$J$1*($J$1-$E$1)</f>
        <v>606.66666666666674</v>
      </c>
      <c r="K1023" s="43">
        <v>955.90000000000009</v>
      </c>
      <c r="L1023" s="43">
        <f t="shared" si="212"/>
        <v>-305.90000000000009</v>
      </c>
      <c r="M1023" s="43">
        <f t="shared" si="213"/>
        <v>157.56593406593407</v>
      </c>
      <c r="N1023" s="42">
        <v>942.5</v>
      </c>
      <c r="O1023" s="45" t="str">
        <f t="shared" si="214"/>
        <v>Mar</v>
      </c>
      <c r="P1023" s="42">
        <f t="shared" si="215"/>
        <v>942.5</v>
      </c>
      <c r="Q1023" s="44">
        <f t="shared" si="216"/>
        <v>13.400000000000091</v>
      </c>
      <c r="R1023" s="45">
        <f t="shared" si="217"/>
        <v>1.4217506631299726E-2</v>
      </c>
      <c r="S1023" s="44" t="str">
        <f t="shared" si="218"/>
        <v>GROWTH</v>
      </c>
      <c r="T1023" s="43">
        <v>423.5</v>
      </c>
      <c r="U1023" s="46" t="str">
        <f t="shared" si="219"/>
        <v>Apr</v>
      </c>
      <c r="V1023" s="42">
        <v>423.5</v>
      </c>
      <c r="W1023" s="47">
        <f t="shared" si="220"/>
        <v>532.40000000000009</v>
      </c>
      <c r="X1023" s="48">
        <f t="shared" si="221"/>
        <v>1.2571428571428576</v>
      </c>
      <c r="Y1023" s="47" t="str">
        <f t="shared" si="222"/>
        <v>GROWTH</v>
      </c>
      <c r="Z1023" s="138">
        <v>0</v>
      </c>
      <c r="AA1023" s="133"/>
      <c r="AB1023" s="133" t="s">
        <v>121</v>
      </c>
      <c r="AC1023" s="138" t="s">
        <v>3919</v>
      </c>
      <c r="AD1023" s="27">
        <f t="shared" si="223"/>
        <v>0</v>
      </c>
    </row>
    <row r="1024" spans="1:30" s="139" customFormat="1" ht="13.8">
      <c r="A1024" s="138" t="s">
        <v>3919</v>
      </c>
      <c r="B1024" s="141" t="s">
        <v>80</v>
      </c>
      <c r="C1024" s="141" t="s">
        <v>2862</v>
      </c>
      <c r="D1024" s="135">
        <v>1000001947</v>
      </c>
      <c r="E1024" s="136" t="s">
        <v>2863</v>
      </c>
      <c r="F1024" s="137">
        <v>43339</v>
      </c>
      <c r="G1024" s="40" t="str">
        <f t="shared" si="224"/>
        <v>Targeted Dealer</v>
      </c>
      <c r="H1024" s="40"/>
      <c r="I1024" s="41">
        <v>260</v>
      </c>
      <c r="J1024" s="41">
        <f t="shared" si="225"/>
        <v>242.66666666666666</v>
      </c>
      <c r="K1024" s="43">
        <v>625.5</v>
      </c>
      <c r="L1024" s="43">
        <f t="shared" ref="L1024:L1087" si="226">I1024-K1024</f>
        <v>-365.5</v>
      </c>
      <c r="M1024" s="43">
        <f t="shared" ref="M1024:M1087" si="227">IFERROR((K1024/J1024%),"-")</f>
        <v>257.76098901098902</v>
      </c>
      <c r="N1024" s="42">
        <v>373.5</v>
      </c>
      <c r="O1024" s="45" t="str">
        <f t="shared" ref="O1024:O1087" si="228">IF(F1024&lt;=$P$2,"Mar","")</f>
        <v>Mar</v>
      </c>
      <c r="P1024" s="42">
        <f t="shared" ref="P1024:P1087" si="229">N1024</f>
        <v>373.5</v>
      </c>
      <c r="Q1024" s="44">
        <f t="shared" ref="Q1024:Q1087" si="230">K1024-P1024</f>
        <v>252</v>
      </c>
      <c r="R1024" s="45">
        <f t="shared" ref="R1024:R1087" si="231">IFERROR(IF(O1024="Mar",(K1024/P1024-1))," ")</f>
        <v>0.67469879518072284</v>
      </c>
      <c r="S1024" s="44" t="str">
        <f t="shared" ref="S1024:S1087" si="232">IF(N1024&gt;0,IF(O1024="","-",IF(R1024&lt;0%,"DEGROWTH","GROWTH")))</f>
        <v>GROWTH</v>
      </c>
      <c r="T1024" s="43">
        <v>539.5</v>
      </c>
      <c r="U1024" s="46" t="str">
        <f t="shared" ref="U1024:U1087" si="233">IF(F1024&lt;=$V$2,"Apr","")</f>
        <v>Apr</v>
      </c>
      <c r="V1024" s="42">
        <v>539.5</v>
      </c>
      <c r="W1024" s="47">
        <f t="shared" ref="W1024:W1087" si="234">K1024-V1024</f>
        <v>86</v>
      </c>
      <c r="X1024" s="48">
        <f t="shared" ref="X1024:X1087" si="235">IFERROR(IF(U1024="Apr",(K1024/V1024-1)),0)</f>
        <v>0.15940685820203893</v>
      </c>
      <c r="Y1024" s="47" t="str">
        <f t="shared" ref="Y1024:Y1087" si="236">IF(T1024&gt;0,IF(U1024="","-",IF(X1024&lt;0%,"DEGROWTH","GROWTH")))</f>
        <v>GROWTH</v>
      </c>
      <c r="Z1024" s="138">
        <v>0</v>
      </c>
      <c r="AA1024" s="133"/>
      <c r="AB1024" s="133" t="s">
        <v>121</v>
      </c>
      <c r="AC1024" s="138" t="s">
        <v>3919</v>
      </c>
      <c r="AD1024" s="27">
        <f t="shared" si="223"/>
        <v>0</v>
      </c>
    </row>
    <row r="1025" spans="1:30" s="139" customFormat="1" ht="13.8">
      <c r="A1025" s="138" t="s">
        <v>3919</v>
      </c>
      <c r="B1025" s="141" t="s">
        <v>80</v>
      </c>
      <c r="C1025" s="141" t="s">
        <v>2864</v>
      </c>
      <c r="D1025" s="135">
        <v>1000001920</v>
      </c>
      <c r="E1025" s="136" t="s">
        <v>2865</v>
      </c>
      <c r="F1025" s="137">
        <v>43421</v>
      </c>
      <c r="G1025" s="40" t="str">
        <f t="shared" si="224"/>
        <v>Targeted Dealer</v>
      </c>
      <c r="H1025" s="40"/>
      <c r="I1025" s="41">
        <v>170</v>
      </c>
      <c r="J1025" s="41">
        <f t="shared" si="225"/>
        <v>158.66666666666669</v>
      </c>
      <c r="K1025" s="43">
        <v>202</v>
      </c>
      <c r="L1025" s="43">
        <f t="shared" si="226"/>
        <v>-32</v>
      </c>
      <c r="M1025" s="43">
        <f t="shared" si="227"/>
        <v>127.31092436974788</v>
      </c>
      <c r="N1025" s="42">
        <v>164.75</v>
      </c>
      <c r="O1025" s="45" t="str">
        <f t="shared" si="228"/>
        <v>Mar</v>
      </c>
      <c r="P1025" s="42">
        <f t="shared" si="229"/>
        <v>164.75</v>
      </c>
      <c r="Q1025" s="44">
        <f t="shared" si="230"/>
        <v>37.25</v>
      </c>
      <c r="R1025" s="45">
        <f t="shared" si="231"/>
        <v>0.22610015174506826</v>
      </c>
      <c r="S1025" s="44" t="str">
        <f t="shared" si="232"/>
        <v>GROWTH</v>
      </c>
      <c r="T1025" s="43">
        <v>143.94999999999999</v>
      </c>
      <c r="U1025" s="46" t="str">
        <f t="shared" si="233"/>
        <v>Apr</v>
      </c>
      <c r="V1025" s="42">
        <v>143.94999999999999</v>
      </c>
      <c r="W1025" s="47">
        <f t="shared" si="234"/>
        <v>58.050000000000011</v>
      </c>
      <c r="X1025" s="48">
        <f t="shared" si="235"/>
        <v>0.4032650225772838</v>
      </c>
      <c r="Y1025" s="47" t="str">
        <f t="shared" si="236"/>
        <v>GROWTH</v>
      </c>
      <c r="Z1025" s="138">
        <v>0</v>
      </c>
      <c r="AA1025" s="133"/>
      <c r="AB1025" s="133" t="s">
        <v>121</v>
      </c>
      <c r="AC1025" s="138" t="s">
        <v>3919</v>
      </c>
      <c r="AD1025" s="27">
        <f t="shared" si="223"/>
        <v>0</v>
      </c>
    </row>
    <row r="1026" spans="1:30" s="139" customFormat="1" ht="13.8">
      <c r="A1026" s="138" t="s">
        <v>3919</v>
      </c>
      <c r="B1026" s="141" t="s">
        <v>80</v>
      </c>
      <c r="C1026" s="141" t="s">
        <v>2866</v>
      </c>
      <c r="D1026" s="135">
        <v>1000001918</v>
      </c>
      <c r="E1026" s="136" t="s">
        <v>2867</v>
      </c>
      <c r="F1026" s="137">
        <v>43424</v>
      </c>
      <c r="G1026" s="40" t="str">
        <f t="shared" si="224"/>
        <v>Targeted Dealer</v>
      </c>
      <c r="H1026" s="40"/>
      <c r="I1026" s="41">
        <v>50</v>
      </c>
      <c r="J1026" s="41">
        <f t="shared" si="225"/>
        <v>46.666666666666671</v>
      </c>
      <c r="K1026" s="43">
        <v>0</v>
      </c>
      <c r="L1026" s="43">
        <f t="shared" si="226"/>
        <v>50</v>
      </c>
      <c r="M1026" s="43">
        <f t="shared" si="227"/>
        <v>0</v>
      </c>
      <c r="N1026" s="42">
        <v>321.5</v>
      </c>
      <c r="O1026" s="45" t="str">
        <f t="shared" si="228"/>
        <v>Mar</v>
      </c>
      <c r="P1026" s="42">
        <f t="shared" si="229"/>
        <v>321.5</v>
      </c>
      <c r="Q1026" s="44">
        <f t="shared" si="230"/>
        <v>-321.5</v>
      </c>
      <c r="R1026" s="45">
        <f t="shared" si="231"/>
        <v>-1</v>
      </c>
      <c r="S1026" s="44" t="str">
        <f t="shared" si="232"/>
        <v>DEGROWTH</v>
      </c>
      <c r="T1026" s="43">
        <v>21</v>
      </c>
      <c r="U1026" s="46" t="str">
        <f t="shared" si="233"/>
        <v>Apr</v>
      </c>
      <c r="V1026" s="42">
        <v>21</v>
      </c>
      <c r="W1026" s="47">
        <f t="shared" si="234"/>
        <v>-21</v>
      </c>
      <c r="X1026" s="48">
        <f t="shared" si="235"/>
        <v>-1</v>
      </c>
      <c r="Y1026" s="47" t="str">
        <f t="shared" si="236"/>
        <v>DEGROWTH</v>
      </c>
      <c r="Z1026" s="138">
        <v>0</v>
      </c>
      <c r="AA1026" s="133"/>
      <c r="AB1026" s="133" t="s">
        <v>121</v>
      </c>
      <c r="AC1026" s="138" t="s">
        <v>3919</v>
      </c>
      <c r="AD1026" s="27">
        <f t="shared" si="223"/>
        <v>1</v>
      </c>
    </row>
    <row r="1027" spans="1:30" s="139" customFormat="1" ht="13.8">
      <c r="A1027" s="138" t="s">
        <v>3919</v>
      </c>
      <c r="B1027" s="141" t="s">
        <v>80</v>
      </c>
      <c r="C1027" s="141" t="s">
        <v>2870</v>
      </c>
      <c r="D1027" s="135">
        <v>1000001931</v>
      </c>
      <c r="E1027" s="136" t="s">
        <v>2871</v>
      </c>
      <c r="F1027" s="137">
        <v>43690</v>
      </c>
      <c r="G1027" s="40" t="str">
        <f t="shared" si="224"/>
        <v>Targeted Dealer</v>
      </c>
      <c r="H1027" s="40"/>
      <c r="I1027" s="41">
        <v>200</v>
      </c>
      <c r="J1027" s="41">
        <f t="shared" si="225"/>
        <v>186.66666666666669</v>
      </c>
      <c r="K1027" s="43">
        <v>205</v>
      </c>
      <c r="L1027" s="43">
        <f t="shared" si="226"/>
        <v>-5</v>
      </c>
      <c r="M1027" s="43">
        <f t="shared" si="227"/>
        <v>109.82142857142856</v>
      </c>
      <c r="N1027" s="42">
        <v>205</v>
      </c>
      <c r="O1027" s="45" t="str">
        <f t="shared" si="228"/>
        <v>Mar</v>
      </c>
      <c r="P1027" s="42">
        <f t="shared" si="229"/>
        <v>205</v>
      </c>
      <c r="Q1027" s="44">
        <f t="shared" si="230"/>
        <v>0</v>
      </c>
      <c r="R1027" s="45">
        <f t="shared" si="231"/>
        <v>0</v>
      </c>
      <c r="S1027" s="44" t="str">
        <f t="shared" si="232"/>
        <v>GROWTH</v>
      </c>
      <c r="T1027" s="43">
        <v>240</v>
      </c>
      <c r="U1027" s="46" t="str">
        <f t="shared" si="233"/>
        <v>Apr</v>
      </c>
      <c r="V1027" s="42">
        <v>240</v>
      </c>
      <c r="W1027" s="47">
        <f t="shared" si="234"/>
        <v>-35</v>
      </c>
      <c r="X1027" s="48">
        <f t="shared" si="235"/>
        <v>-0.14583333333333337</v>
      </c>
      <c r="Y1027" s="47" t="str">
        <f t="shared" si="236"/>
        <v>DEGROWTH</v>
      </c>
      <c r="Z1027" s="138">
        <v>0</v>
      </c>
      <c r="AA1027" s="133"/>
      <c r="AB1027" s="133" t="s">
        <v>121</v>
      </c>
      <c r="AC1027" s="138" t="s">
        <v>3919</v>
      </c>
      <c r="AD1027" s="27">
        <f t="shared" si="223"/>
        <v>0</v>
      </c>
    </row>
    <row r="1028" spans="1:30" s="139" customFormat="1" ht="13.8">
      <c r="A1028" s="138" t="s">
        <v>3919</v>
      </c>
      <c r="B1028" s="141" t="s">
        <v>80</v>
      </c>
      <c r="C1028" s="141" t="s">
        <v>2872</v>
      </c>
      <c r="D1028" s="135">
        <v>1000001932</v>
      </c>
      <c r="E1028" s="136" t="s">
        <v>2873</v>
      </c>
      <c r="F1028" s="137">
        <v>43698</v>
      </c>
      <c r="G1028" s="40" t="str">
        <f t="shared" si="224"/>
        <v>Targeted Dealer</v>
      </c>
      <c r="H1028" s="40"/>
      <c r="I1028" s="41">
        <v>4000</v>
      </c>
      <c r="J1028" s="41">
        <f t="shared" si="225"/>
        <v>3733.3333333333335</v>
      </c>
      <c r="K1028" s="43">
        <v>4634.3500000000004</v>
      </c>
      <c r="L1028" s="43">
        <f t="shared" si="226"/>
        <v>-634.35000000000036</v>
      </c>
      <c r="M1028" s="43">
        <f t="shared" si="227"/>
        <v>124.13437500000001</v>
      </c>
      <c r="N1028" s="42">
        <v>6002.5</v>
      </c>
      <c r="O1028" s="45" t="str">
        <f t="shared" si="228"/>
        <v>Mar</v>
      </c>
      <c r="P1028" s="42">
        <f t="shared" si="229"/>
        <v>6002.5</v>
      </c>
      <c r="Q1028" s="44">
        <f t="shared" si="230"/>
        <v>-1368.1499999999996</v>
      </c>
      <c r="R1028" s="45">
        <f t="shared" si="231"/>
        <v>-0.22793002915451888</v>
      </c>
      <c r="S1028" s="44" t="str">
        <f t="shared" si="232"/>
        <v>DEGROWTH</v>
      </c>
      <c r="T1028" s="43">
        <v>2886.75</v>
      </c>
      <c r="U1028" s="46" t="str">
        <f t="shared" si="233"/>
        <v>Apr</v>
      </c>
      <c r="V1028" s="42">
        <v>2886.75</v>
      </c>
      <c r="W1028" s="47">
        <f t="shared" si="234"/>
        <v>1747.6000000000004</v>
      </c>
      <c r="X1028" s="48">
        <f t="shared" si="235"/>
        <v>0.60538668052307965</v>
      </c>
      <c r="Y1028" s="47" t="str">
        <f t="shared" si="236"/>
        <v>GROWTH</v>
      </c>
      <c r="Z1028" s="138">
        <v>0</v>
      </c>
      <c r="AA1028" s="133"/>
      <c r="AB1028" s="133" t="s">
        <v>121</v>
      </c>
      <c r="AC1028" s="138" t="s">
        <v>3919</v>
      </c>
      <c r="AD1028" s="27">
        <f t="shared" ref="AD1028:AD1091" si="237">IF(K1028=0,1,0)</f>
        <v>0</v>
      </c>
    </row>
    <row r="1029" spans="1:30" s="139" customFormat="1" ht="13.8">
      <c r="A1029" s="138" t="s">
        <v>3919</v>
      </c>
      <c r="B1029" s="141" t="s">
        <v>80</v>
      </c>
      <c r="C1029" s="141" t="s">
        <v>2876</v>
      </c>
      <c r="D1029" s="135">
        <v>1000001950</v>
      </c>
      <c r="E1029" s="136" t="s">
        <v>2877</v>
      </c>
      <c r="F1029" s="137">
        <v>43774</v>
      </c>
      <c r="G1029" s="40" t="str">
        <f t="shared" si="224"/>
        <v>Targeted Dealer</v>
      </c>
      <c r="H1029" s="40"/>
      <c r="I1029" s="41">
        <v>50</v>
      </c>
      <c r="J1029" s="41">
        <f t="shared" si="225"/>
        <v>46.666666666666671</v>
      </c>
      <c r="K1029" s="43">
        <v>63</v>
      </c>
      <c r="L1029" s="43">
        <f t="shared" si="226"/>
        <v>-13</v>
      </c>
      <c r="M1029" s="43">
        <f t="shared" si="227"/>
        <v>134.99999999999997</v>
      </c>
      <c r="N1029" s="42">
        <v>60</v>
      </c>
      <c r="O1029" s="45" t="str">
        <f t="shared" si="228"/>
        <v>Mar</v>
      </c>
      <c r="P1029" s="42">
        <f t="shared" si="229"/>
        <v>60</v>
      </c>
      <c r="Q1029" s="44">
        <f t="shared" si="230"/>
        <v>3</v>
      </c>
      <c r="R1029" s="45">
        <f t="shared" si="231"/>
        <v>5.0000000000000044E-2</v>
      </c>
      <c r="S1029" s="44" t="str">
        <f t="shared" si="232"/>
        <v>GROWTH</v>
      </c>
      <c r="T1029" s="43">
        <v>81.5</v>
      </c>
      <c r="U1029" s="46" t="str">
        <f t="shared" si="233"/>
        <v>Apr</v>
      </c>
      <c r="V1029" s="42">
        <v>81.5</v>
      </c>
      <c r="W1029" s="47">
        <f t="shared" si="234"/>
        <v>-18.5</v>
      </c>
      <c r="X1029" s="48">
        <f t="shared" si="235"/>
        <v>-0.22699386503067487</v>
      </c>
      <c r="Y1029" s="47" t="str">
        <f t="shared" si="236"/>
        <v>DEGROWTH</v>
      </c>
      <c r="Z1029" s="138">
        <v>0</v>
      </c>
      <c r="AA1029" s="133"/>
      <c r="AB1029" s="133" t="s">
        <v>121</v>
      </c>
      <c r="AC1029" s="138" t="s">
        <v>3919</v>
      </c>
      <c r="AD1029" s="27">
        <f t="shared" si="237"/>
        <v>0</v>
      </c>
    </row>
    <row r="1030" spans="1:30" s="139" customFormat="1" ht="13.8">
      <c r="A1030" s="138" t="s">
        <v>3919</v>
      </c>
      <c r="B1030" s="141" t="s">
        <v>80</v>
      </c>
      <c r="C1030" s="141" t="s">
        <v>2878</v>
      </c>
      <c r="D1030" s="135">
        <v>1000001942</v>
      </c>
      <c r="E1030" s="136" t="s">
        <v>2879</v>
      </c>
      <c r="F1030" s="137">
        <v>44096</v>
      </c>
      <c r="G1030" s="40" t="str">
        <f t="shared" si="224"/>
        <v>Targeted Dealer</v>
      </c>
      <c r="H1030" s="40"/>
      <c r="I1030" s="41">
        <v>550</v>
      </c>
      <c r="J1030" s="41">
        <f t="shared" si="225"/>
        <v>513.33333333333326</v>
      </c>
      <c r="K1030" s="43">
        <v>442</v>
      </c>
      <c r="L1030" s="43">
        <f t="shared" si="226"/>
        <v>108</v>
      </c>
      <c r="M1030" s="43">
        <f t="shared" si="227"/>
        <v>86.103896103896105</v>
      </c>
      <c r="N1030" s="42">
        <v>519.9</v>
      </c>
      <c r="O1030" s="45" t="str">
        <f t="shared" si="228"/>
        <v>Mar</v>
      </c>
      <c r="P1030" s="42">
        <f t="shared" si="229"/>
        <v>519.9</v>
      </c>
      <c r="Q1030" s="44">
        <f t="shared" si="230"/>
        <v>-77.899999999999977</v>
      </c>
      <c r="R1030" s="45">
        <f t="shared" si="231"/>
        <v>-0.14983650702058082</v>
      </c>
      <c r="S1030" s="44" t="str">
        <f t="shared" si="232"/>
        <v>DEGROWTH</v>
      </c>
      <c r="T1030" s="43">
        <v>671.5</v>
      </c>
      <c r="U1030" s="46" t="str">
        <f t="shared" si="233"/>
        <v>Apr</v>
      </c>
      <c r="V1030" s="42">
        <v>671.5</v>
      </c>
      <c r="W1030" s="47">
        <f t="shared" si="234"/>
        <v>-229.5</v>
      </c>
      <c r="X1030" s="48">
        <f t="shared" si="235"/>
        <v>-0.34177215189873422</v>
      </c>
      <c r="Y1030" s="47" t="str">
        <f t="shared" si="236"/>
        <v>DEGROWTH</v>
      </c>
      <c r="Z1030" s="138">
        <v>0</v>
      </c>
      <c r="AA1030" s="133"/>
      <c r="AB1030" s="133" t="s">
        <v>121</v>
      </c>
      <c r="AC1030" s="138" t="s">
        <v>3919</v>
      </c>
      <c r="AD1030" s="27">
        <f t="shared" si="237"/>
        <v>0</v>
      </c>
    </row>
    <row r="1031" spans="1:30" s="139" customFormat="1" ht="13.8">
      <c r="A1031" s="138" t="s">
        <v>3919</v>
      </c>
      <c r="B1031" s="141" t="s">
        <v>80</v>
      </c>
      <c r="C1031" s="141" t="s">
        <v>2882</v>
      </c>
      <c r="D1031" s="135">
        <v>1000001951</v>
      </c>
      <c r="E1031" s="136" t="s">
        <v>2883</v>
      </c>
      <c r="F1031" s="137">
        <v>44181</v>
      </c>
      <c r="G1031" s="40" t="str">
        <f t="shared" si="224"/>
        <v>Targeted Dealer</v>
      </c>
      <c r="H1031" s="40"/>
      <c r="I1031" s="41">
        <v>450</v>
      </c>
      <c r="J1031" s="41">
        <f t="shared" si="225"/>
        <v>420</v>
      </c>
      <c r="K1031" s="43">
        <v>927</v>
      </c>
      <c r="L1031" s="43">
        <f t="shared" si="226"/>
        <v>-477</v>
      </c>
      <c r="M1031" s="43">
        <f t="shared" si="227"/>
        <v>220.71428571428569</v>
      </c>
      <c r="N1031" s="42">
        <v>719</v>
      </c>
      <c r="O1031" s="45" t="str">
        <f t="shared" si="228"/>
        <v>Mar</v>
      </c>
      <c r="P1031" s="42">
        <f t="shared" si="229"/>
        <v>719</v>
      </c>
      <c r="Q1031" s="44">
        <f t="shared" si="230"/>
        <v>208</v>
      </c>
      <c r="R1031" s="45">
        <f t="shared" si="231"/>
        <v>0.28929068150208614</v>
      </c>
      <c r="S1031" s="44" t="str">
        <f t="shared" si="232"/>
        <v>GROWTH</v>
      </c>
      <c r="T1031" s="43">
        <v>430</v>
      </c>
      <c r="U1031" s="46" t="str">
        <f t="shared" si="233"/>
        <v>Apr</v>
      </c>
      <c r="V1031" s="42">
        <v>430</v>
      </c>
      <c r="W1031" s="47">
        <f t="shared" si="234"/>
        <v>497</v>
      </c>
      <c r="X1031" s="48">
        <f t="shared" si="235"/>
        <v>1.155813953488372</v>
      </c>
      <c r="Y1031" s="47" t="str">
        <f t="shared" si="236"/>
        <v>GROWTH</v>
      </c>
      <c r="Z1031" s="138">
        <v>0</v>
      </c>
      <c r="AA1031" s="133"/>
      <c r="AB1031" s="133" t="s">
        <v>121</v>
      </c>
      <c r="AC1031" s="138" t="s">
        <v>3919</v>
      </c>
      <c r="AD1031" s="27">
        <f t="shared" si="237"/>
        <v>0</v>
      </c>
    </row>
    <row r="1032" spans="1:30" s="139" customFormat="1" ht="13.8">
      <c r="A1032" s="138" t="s">
        <v>3919</v>
      </c>
      <c r="B1032" s="141" t="s">
        <v>80</v>
      </c>
      <c r="C1032" s="141" t="s">
        <v>2886</v>
      </c>
      <c r="D1032" s="135">
        <v>1000002024</v>
      </c>
      <c r="E1032" s="136" t="s">
        <v>2887</v>
      </c>
      <c r="F1032" s="137">
        <v>44501</v>
      </c>
      <c r="G1032" s="40" t="str">
        <f t="shared" si="224"/>
        <v>Targeted Dealer</v>
      </c>
      <c r="H1032" s="40"/>
      <c r="I1032" s="41">
        <v>500</v>
      </c>
      <c r="J1032" s="41">
        <f t="shared" si="225"/>
        <v>466.66666666666669</v>
      </c>
      <c r="K1032" s="43">
        <v>45</v>
      </c>
      <c r="L1032" s="43">
        <f t="shared" si="226"/>
        <v>455</v>
      </c>
      <c r="M1032" s="43">
        <f t="shared" si="227"/>
        <v>9.6428571428571423</v>
      </c>
      <c r="N1032" s="42">
        <v>0</v>
      </c>
      <c r="O1032" s="45" t="str">
        <f t="shared" si="228"/>
        <v>Mar</v>
      </c>
      <c r="P1032" s="42">
        <f t="shared" si="229"/>
        <v>0</v>
      </c>
      <c r="Q1032" s="44">
        <f t="shared" si="230"/>
        <v>45</v>
      </c>
      <c r="R1032" s="45" t="str">
        <f t="shared" si="231"/>
        <v xml:space="preserve"> </v>
      </c>
      <c r="S1032" s="44" t="b">
        <f t="shared" si="232"/>
        <v>0</v>
      </c>
      <c r="T1032" s="43">
        <v>20</v>
      </c>
      <c r="U1032" s="46" t="str">
        <f t="shared" si="233"/>
        <v>Apr</v>
      </c>
      <c r="V1032" s="42">
        <v>20</v>
      </c>
      <c r="W1032" s="47">
        <f t="shared" si="234"/>
        <v>25</v>
      </c>
      <c r="X1032" s="48">
        <f t="shared" si="235"/>
        <v>1.25</v>
      </c>
      <c r="Y1032" s="47" t="str">
        <f t="shared" si="236"/>
        <v>GROWTH</v>
      </c>
      <c r="Z1032" s="138">
        <v>0</v>
      </c>
      <c r="AA1032" s="133"/>
      <c r="AB1032" s="133" t="s">
        <v>121</v>
      </c>
      <c r="AC1032" s="138" t="s">
        <v>3919</v>
      </c>
      <c r="AD1032" s="27">
        <f t="shared" si="237"/>
        <v>0</v>
      </c>
    </row>
    <row r="1033" spans="1:30" s="139" customFormat="1" ht="13.8">
      <c r="A1033" s="138" t="s">
        <v>3919</v>
      </c>
      <c r="B1033" s="141" t="s">
        <v>80</v>
      </c>
      <c r="C1033" s="141" t="s">
        <v>2888</v>
      </c>
      <c r="D1033" s="135">
        <v>1000002036</v>
      </c>
      <c r="E1033" s="136" t="s">
        <v>2889</v>
      </c>
      <c r="F1033" s="137">
        <v>44501</v>
      </c>
      <c r="G1033" s="40" t="str">
        <f t="shared" si="224"/>
        <v>Targeted Dealer</v>
      </c>
      <c r="H1033" s="40"/>
      <c r="I1033" s="41">
        <v>125</v>
      </c>
      <c r="J1033" s="41">
        <f t="shared" si="225"/>
        <v>116.66666666666667</v>
      </c>
      <c r="K1033" s="43">
        <v>275</v>
      </c>
      <c r="L1033" s="43">
        <f t="shared" si="226"/>
        <v>-150</v>
      </c>
      <c r="M1033" s="43">
        <f t="shared" si="227"/>
        <v>235.71428571428569</v>
      </c>
      <c r="N1033" s="42">
        <v>210</v>
      </c>
      <c r="O1033" s="45" t="str">
        <f t="shared" si="228"/>
        <v>Mar</v>
      </c>
      <c r="P1033" s="42">
        <f t="shared" si="229"/>
        <v>210</v>
      </c>
      <c r="Q1033" s="44">
        <f t="shared" si="230"/>
        <v>65</v>
      </c>
      <c r="R1033" s="45">
        <f t="shared" si="231"/>
        <v>0.30952380952380953</v>
      </c>
      <c r="S1033" s="44" t="str">
        <f t="shared" si="232"/>
        <v>GROWTH</v>
      </c>
      <c r="T1033" s="43">
        <v>190</v>
      </c>
      <c r="U1033" s="46" t="str">
        <f t="shared" si="233"/>
        <v>Apr</v>
      </c>
      <c r="V1033" s="42">
        <v>190</v>
      </c>
      <c r="W1033" s="47">
        <f t="shared" si="234"/>
        <v>85</v>
      </c>
      <c r="X1033" s="48">
        <f t="shared" si="235"/>
        <v>0.44736842105263164</v>
      </c>
      <c r="Y1033" s="47" t="str">
        <f t="shared" si="236"/>
        <v>GROWTH</v>
      </c>
      <c r="Z1033" s="138">
        <v>0</v>
      </c>
      <c r="AA1033" s="133"/>
      <c r="AB1033" s="133" t="s">
        <v>121</v>
      </c>
      <c r="AC1033" s="138" t="s">
        <v>3919</v>
      </c>
      <c r="AD1033" s="27">
        <f t="shared" si="237"/>
        <v>0</v>
      </c>
    </row>
    <row r="1034" spans="1:30" s="139" customFormat="1" ht="13.8">
      <c r="A1034" s="138" t="s">
        <v>3919</v>
      </c>
      <c r="B1034" s="141" t="s">
        <v>80</v>
      </c>
      <c r="C1034" s="141" t="s">
        <v>2890</v>
      </c>
      <c r="D1034" s="135">
        <v>1000002552</v>
      </c>
      <c r="E1034" s="136" t="s">
        <v>2891</v>
      </c>
      <c r="F1034" s="137">
        <v>44615</v>
      </c>
      <c r="G1034" s="40" t="str">
        <f t="shared" si="224"/>
        <v>Targeted Dealer</v>
      </c>
      <c r="H1034" s="40"/>
      <c r="I1034" s="41">
        <v>150</v>
      </c>
      <c r="J1034" s="41">
        <f t="shared" si="225"/>
        <v>140</v>
      </c>
      <c r="K1034" s="43">
        <v>155.5</v>
      </c>
      <c r="L1034" s="43">
        <f t="shared" si="226"/>
        <v>-5.5</v>
      </c>
      <c r="M1034" s="43">
        <f t="shared" si="227"/>
        <v>111.07142857142858</v>
      </c>
      <c r="N1034" s="42">
        <v>310</v>
      </c>
      <c r="O1034" s="45" t="str">
        <f t="shared" si="228"/>
        <v>Mar</v>
      </c>
      <c r="P1034" s="42">
        <f t="shared" si="229"/>
        <v>310</v>
      </c>
      <c r="Q1034" s="44">
        <f t="shared" si="230"/>
        <v>-154.5</v>
      </c>
      <c r="R1034" s="45">
        <f t="shared" si="231"/>
        <v>-0.49838709677419357</v>
      </c>
      <c r="S1034" s="44" t="str">
        <f t="shared" si="232"/>
        <v>DEGROWTH</v>
      </c>
      <c r="T1034" s="43">
        <v>241</v>
      </c>
      <c r="U1034" s="46" t="str">
        <f t="shared" si="233"/>
        <v>Apr</v>
      </c>
      <c r="V1034" s="42">
        <v>241</v>
      </c>
      <c r="W1034" s="47">
        <f t="shared" si="234"/>
        <v>-85.5</v>
      </c>
      <c r="X1034" s="48">
        <f t="shared" si="235"/>
        <v>-0.35477178423236511</v>
      </c>
      <c r="Y1034" s="47" t="str">
        <f t="shared" si="236"/>
        <v>DEGROWTH</v>
      </c>
      <c r="Z1034" s="138">
        <v>0</v>
      </c>
      <c r="AA1034" s="133"/>
      <c r="AB1034" s="133" t="s">
        <v>121</v>
      </c>
      <c r="AC1034" s="138" t="s">
        <v>3919</v>
      </c>
      <c r="AD1034" s="27">
        <f t="shared" si="237"/>
        <v>0</v>
      </c>
    </row>
    <row r="1035" spans="1:30" s="139" customFormat="1" ht="13.8">
      <c r="A1035" s="138" t="s">
        <v>3919</v>
      </c>
      <c r="B1035" s="141" t="s">
        <v>80</v>
      </c>
      <c r="C1035" s="141" t="s">
        <v>2892</v>
      </c>
      <c r="D1035" s="135">
        <v>1000002558</v>
      </c>
      <c r="E1035" s="136" t="s">
        <v>2893</v>
      </c>
      <c r="F1035" s="137">
        <v>44617</v>
      </c>
      <c r="G1035" s="40" t="str">
        <f t="shared" si="224"/>
        <v>Targeted Dealer</v>
      </c>
      <c r="H1035" s="40"/>
      <c r="I1035" s="41">
        <v>140</v>
      </c>
      <c r="J1035" s="41">
        <f t="shared" si="225"/>
        <v>130.66666666666669</v>
      </c>
      <c r="K1035" s="43">
        <v>208.75</v>
      </c>
      <c r="L1035" s="43">
        <f t="shared" si="226"/>
        <v>-68.75</v>
      </c>
      <c r="M1035" s="43">
        <f t="shared" si="227"/>
        <v>159.75765306122446</v>
      </c>
      <c r="N1035" s="42">
        <v>190.5</v>
      </c>
      <c r="O1035" s="45" t="str">
        <f t="shared" si="228"/>
        <v>Mar</v>
      </c>
      <c r="P1035" s="42">
        <f t="shared" si="229"/>
        <v>190.5</v>
      </c>
      <c r="Q1035" s="44">
        <f t="shared" si="230"/>
        <v>18.25</v>
      </c>
      <c r="R1035" s="45">
        <f t="shared" si="231"/>
        <v>9.580052493438318E-2</v>
      </c>
      <c r="S1035" s="44" t="str">
        <f t="shared" si="232"/>
        <v>GROWTH</v>
      </c>
      <c r="T1035" s="43">
        <v>196.25</v>
      </c>
      <c r="U1035" s="46" t="str">
        <f t="shared" si="233"/>
        <v>Apr</v>
      </c>
      <c r="V1035" s="42">
        <v>196.25</v>
      </c>
      <c r="W1035" s="47">
        <f t="shared" si="234"/>
        <v>12.5</v>
      </c>
      <c r="X1035" s="48">
        <f t="shared" si="235"/>
        <v>6.3694267515923553E-2</v>
      </c>
      <c r="Y1035" s="47" t="str">
        <f t="shared" si="236"/>
        <v>GROWTH</v>
      </c>
      <c r="Z1035" s="138">
        <v>0</v>
      </c>
      <c r="AA1035" s="133"/>
      <c r="AB1035" s="133" t="s">
        <v>121</v>
      </c>
      <c r="AC1035" s="138" t="s">
        <v>3919</v>
      </c>
      <c r="AD1035" s="27">
        <f t="shared" si="237"/>
        <v>0</v>
      </c>
    </row>
    <row r="1036" spans="1:30" s="139" customFormat="1" ht="13.8">
      <c r="A1036" s="138" t="s">
        <v>3919</v>
      </c>
      <c r="B1036" s="141" t="s">
        <v>80</v>
      </c>
      <c r="C1036" s="141" t="s">
        <v>2894</v>
      </c>
      <c r="D1036" s="135">
        <v>1000002632</v>
      </c>
      <c r="E1036" s="136" t="s">
        <v>2895</v>
      </c>
      <c r="F1036" s="137">
        <v>44621</v>
      </c>
      <c r="G1036" s="40" t="str">
        <f t="shared" si="224"/>
        <v>Targeted Dealer</v>
      </c>
      <c r="H1036" s="40"/>
      <c r="I1036" s="41">
        <v>70</v>
      </c>
      <c r="J1036" s="41">
        <f t="shared" si="225"/>
        <v>65.333333333333343</v>
      </c>
      <c r="K1036" s="43">
        <v>110</v>
      </c>
      <c r="L1036" s="43">
        <f t="shared" si="226"/>
        <v>-40</v>
      </c>
      <c r="M1036" s="43">
        <f t="shared" si="227"/>
        <v>168.36734693877548</v>
      </c>
      <c r="N1036" s="42">
        <v>80</v>
      </c>
      <c r="O1036" s="45" t="str">
        <f t="shared" si="228"/>
        <v>Mar</v>
      </c>
      <c r="P1036" s="42">
        <f t="shared" si="229"/>
        <v>80</v>
      </c>
      <c r="Q1036" s="44">
        <f t="shared" si="230"/>
        <v>30</v>
      </c>
      <c r="R1036" s="45">
        <f t="shared" si="231"/>
        <v>0.375</v>
      </c>
      <c r="S1036" s="44" t="str">
        <f t="shared" si="232"/>
        <v>GROWTH</v>
      </c>
      <c r="T1036" s="43">
        <v>60</v>
      </c>
      <c r="U1036" s="46" t="str">
        <f t="shared" si="233"/>
        <v>Apr</v>
      </c>
      <c r="V1036" s="42">
        <v>60</v>
      </c>
      <c r="W1036" s="47">
        <f t="shared" si="234"/>
        <v>50</v>
      </c>
      <c r="X1036" s="48">
        <f t="shared" si="235"/>
        <v>0.83333333333333326</v>
      </c>
      <c r="Y1036" s="47" t="str">
        <f t="shared" si="236"/>
        <v>GROWTH</v>
      </c>
      <c r="Z1036" s="138">
        <v>0</v>
      </c>
      <c r="AA1036" s="133"/>
      <c r="AB1036" s="133" t="s">
        <v>121</v>
      </c>
      <c r="AC1036" s="138" t="s">
        <v>3919</v>
      </c>
      <c r="AD1036" s="27">
        <f t="shared" si="237"/>
        <v>0</v>
      </c>
    </row>
    <row r="1037" spans="1:30" s="139" customFormat="1" ht="13.8">
      <c r="A1037" s="138" t="s">
        <v>3919</v>
      </c>
      <c r="B1037" s="141" t="s">
        <v>80</v>
      </c>
      <c r="C1037" s="141" t="s">
        <v>2898</v>
      </c>
      <c r="D1037" s="135">
        <v>1000003020</v>
      </c>
      <c r="E1037" s="141" t="s">
        <v>2899</v>
      </c>
      <c r="F1037" s="137">
        <v>44845</v>
      </c>
      <c r="G1037" s="40" t="str">
        <f t="shared" si="224"/>
        <v>Targeted Dealer</v>
      </c>
      <c r="H1037" s="40"/>
      <c r="I1037" s="41">
        <v>250</v>
      </c>
      <c r="J1037" s="41">
        <f t="shared" si="225"/>
        <v>233.33333333333334</v>
      </c>
      <c r="K1037" s="43">
        <v>350</v>
      </c>
      <c r="L1037" s="43">
        <f t="shared" si="226"/>
        <v>-100</v>
      </c>
      <c r="M1037" s="43">
        <f t="shared" si="227"/>
        <v>150</v>
      </c>
      <c r="N1037" s="42">
        <v>396.25</v>
      </c>
      <c r="O1037" s="45" t="str">
        <f t="shared" si="228"/>
        <v>Mar</v>
      </c>
      <c r="P1037" s="42">
        <f t="shared" si="229"/>
        <v>396.25</v>
      </c>
      <c r="Q1037" s="44">
        <f t="shared" si="230"/>
        <v>-46.25</v>
      </c>
      <c r="R1037" s="45">
        <f t="shared" si="231"/>
        <v>-0.11671924290220825</v>
      </c>
      <c r="S1037" s="44" t="str">
        <f t="shared" si="232"/>
        <v>DEGROWTH</v>
      </c>
      <c r="T1037" s="43">
        <v>91</v>
      </c>
      <c r="U1037" s="46" t="str">
        <f t="shared" si="233"/>
        <v>Apr</v>
      </c>
      <c r="V1037" s="42">
        <v>91</v>
      </c>
      <c r="W1037" s="47">
        <f t="shared" si="234"/>
        <v>259</v>
      </c>
      <c r="X1037" s="48">
        <f t="shared" si="235"/>
        <v>2.8461538461538463</v>
      </c>
      <c r="Y1037" s="47" t="str">
        <f t="shared" si="236"/>
        <v>GROWTH</v>
      </c>
      <c r="Z1037" s="138">
        <v>0</v>
      </c>
      <c r="AA1037" s="133"/>
      <c r="AB1037" s="133" t="s">
        <v>121</v>
      </c>
      <c r="AC1037" s="138" t="s">
        <v>3919</v>
      </c>
      <c r="AD1037" s="27">
        <f t="shared" si="237"/>
        <v>0</v>
      </c>
    </row>
    <row r="1038" spans="1:30" s="139" customFormat="1" ht="13.8">
      <c r="A1038" s="138" t="s">
        <v>3919</v>
      </c>
      <c r="B1038" s="141" t="s">
        <v>80</v>
      </c>
      <c r="C1038" s="141" t="s">
        <v>2900</v>
      </c>
      <c r="D1038" s="135">
        <v>1000003310</v>
      </c>
      <c r="E1038" s="141" t="s">
        <v>2901</v>
      </c>
      <c r="F1038" s="137">
        <v>44957</v>
      </c>
      <c r="G1038" s="40" t="str">
        <f t="shared" si="224"/>
        <v>Targeted Dealer</v>
      </c>
      <c r="H1038" s="40"/>
      <c r="I1038" s="41">
        <v>465</v>
      </c>
      <c r="J1038" s="41">
        <f t="shared" si="225"/>
        <v>434</v>
      </c>
      <c r="K1038" s="43">
        <v>653</v>
      </c>
      <c r="L1038" s="43">
        <f t="shared" si="226"/>
        <v>-188</v>
      </c>
      <c r="M1038" s="43">
        <f t="shared" si="227"/>
        <v>150.46082949308757</v>
      </c>
      <c r="N1038" s="42">
        <v>779</v>
      </c>
      <c r="O1038" s="45" t="str">
        <f t="shared" si="228"/>
        <v>Mar</v>
      </c>
      <c r="P1038" s="42">
        <f t="shared" si="229"/>
        <v>779</v>
      </c>
      <c r="Q1038" s="44">
        <f t="shared" si="230"/>
        <v>-126</v>
      </c>
      <c r="R1038" s="45">
        <f t="shared" si="231"/>
        <v>-0.16174582798459558</v>
      </c>
      <c r="S1038" s="44" t="str">
        <f t="shared" si="232"/>
        <v>DEGROWTH</v>
      </c>
      <c r="T1038" s="43">
        <v>496.5</v>
      </c>
      <c r="U1038" s="46" t="str">
        <f t="shared" si="233"/>
        <v>Apr</v>
      </c>
      <c r="V1038" s="42">
        <v>496.5</v>
      </c>
      <c r="W1038" s="47">
        <f t="shared" si="234"/>
        <v>156.5</v>
      </c>
      <c r="X1038" s="48">
        <f t="shared" si="235"/>
        <v>0.31520644511581075</v>
      </c>
      <c r="Y1038" s="47" t="str">
        <f t="shared" si="236"/>
        <v>GROWTH</v>
      </c>
      <c r="Z1038" s="138">
        <v>0</v>
      </c>
      <c r="AA1038" s="133"/>
      <c r="AB1038" s="133" t="s">
        <v>121</v>
      </c>
      <c r="AC1038" s="138" t="s">
        <v>3919</v>
      </c>
      <c r="AD1038" s="27">
        <f t="shared" si="237"/>
        <v>0</v>
      </c>
    </row>
    <row r="1039" spans="1:30" s="139" customFormat="1" ht="13.8">
      <c r="A1039" s="138" t="s">
        <v>3919</v>
      </c>
      <c r="B1039" s="141" t="s">
        <v>80</v>
      </c>
      <c r="C1039" s="141" t="s">
        <v>2902</v>
      </c>
      <c r="D1039" s="135">
        <v>1000003516</v>
      </c>
      <c r="E1039" s="141" t="s">
        <v>2903</v>
      </c>
      <c r="F1039" s="137">
        <v>45057</v>
      </c>
      <c r="G1039" s="40" t="str">
        <f t="shared" si="224"/>
        <v>Targeted Dealer</v>
      </c>
      <c r="H1039" s="40"/>
      <c r="I1039" s="41">
        <v>125</v>
      </c>
      <c r="J1039" s="41">
        <f t="shared" si="225"/>
        <v>116.66666666666667</v>
      </c>
      <c r="K1039" s="43">
        <v>155</v>
      </c>
      <c r="L1039" s="43">
        <f t="shared" si="226"/>
        <v>-30</v>
      </c>
      <c r="M1039" s="43">
        <f t="shared" si="227"/>
        <v>132.85714285714286</v>
      </c>
      <c r="N1039" s="42">
        <v>148</v>
      </c>
      <c r="O1039" s="45" t="str">
        <f t="shared" si="228"/>
        <v>Mar</v>
      </c>
      <c r="P1039" s="42">
        <f t="shared" si="229"/>
        <v>148</v>
      </c>
      <c r="Q1039" s="44">
        <f t="shared" si="230"/>
        <v>7</v>
      </c>
      <c r="R1039" s="45">
        <f t="shared" si="231"/>
        <v>4.7297297297297369E-2</v>
      </c>
      <c r="S1039" s="44" t="str">
        <f t="shared" si="232"/>
        <v>GROWTH</v>
      </c>
      <c r="T1039" s="43">
        <v>165</v>
      </c>
      <c r="U1039" s="46" t="str">
        <f t="shared" si="233"/>
        <v>Apr</v>
      </c>
      <c r="V1039" s="42">
        <v>165</v>
      </c>
      <c r="W1039" s="47">
        <f t="shared" si="234"/>
        <v>-10</v>
      </c>
      <c r="X1039" s="48">
        <f t="shared" si="235"/>
        <v>-6.0606060606060552E-2</v>
      </c>
      <c r="Y1039" s="47" t="str">
        <f t="shared" si="236"/>
        <v>DEGROWTH</v>
      </c>
      <c r="Z1039" s="138">
        <v>0</v>
      </c>
      <c r="AA1039" s="133"/>
      <c r="AB1039" s="133" t="s">
        <v>121</v>
      </c>
      <c r="AC1039" s="138" t="s">
        <v>3919</v>
      </c>
      <c r="AD1039" s="27">
        <f t="shared" si="237"/>
        <v>0</v>
      </c>
    </row>
    <row r="1040" spans="1:30" s="139" customFormat="1" ht="13.8">
      <c r="A1040" s="138" t="s">
        <v>3919</v>
      </c>
      <c r="B1040" s="141" t="s">
        <v>80</v>
      </c>
      <c r="C1040" s="141" t="s">
        <v>2904</v>
      </c>
      <c r="D1040" s="135">
        <v>1000003517</v>
      </c>
      <c r="E1040" s="141" t="s">
        <v>2905</v>
      </c>
      <c r="F1040" s="137">
        <v>45058</v>
      </c>
      <c r="G1040" s="40" t="str">
        <f t="shared" si="224"/>
        <v>Targeted Dealer</v>
      </c>
      <c r="H1040" s="40"/>
      <c r="I1040" s="41">
        <v>400</v>
      </c>
      <c r="J1040" s="41">
        <f t="shared" si="225"/>
        <v>373.33333333333337</v>
      </c>
      <c r="K1040" s="43">
        <v>818.5</v>
      </c>
      <c r="L1040" s="43">
        <f t="shared" si="226"/>
        <v>-418.5</v>
      </c>
      <c r="M1040" s="43">
        <f t="shared" si="227"/>
        <v>219.24107142857139</v>
      </c>
      <c r="N1040" s="42">
        <v>845</v>
      </c>
      <c r="O1040" s="45" t="str">
        <f t="shared" si="228"/>
        <v>Mar</v>
      </c>
      <c r="P1040" s="42">
        <f t="shared" si="229"/>
        <v>845</v>
      </c>
      <c r="Q1040" s="44">
        <f t="shared" si="230"/>
        <v>-26.5</v>
      </c>
      <c r="R1040" s="45">
        <f t="shared" si="231"/>
        <v>-3.1360946745562113E-2</v>
      </c>
      <c r="S1040" s="44" t="str">
        <f t="shared" si="232"/>
        <v>DEGROWTH</v>
      </c>
      <c r="T1040" s="43">
        <v>500</v>
      </c>
      <c r="U1040" s="46" t="str">
        <f t="shared" si="233"/>
        <v>Apr</v>
      </c>
      <c r="V1040" s="42">
        <v>500</v>
      </c>
      <c r="W1040" s="47">
        <f t="shared" si="234"/>
        <v>318.5</v>
      </c>
      <c r="X1040" s="48">
        <f t="shared" si="235"/>
        <v>0.63700000000000001</v>
      </c>
      <c r="Y1040" s="47" t="str">
        <f t="shared" si="236"/>
        <v>GROWTH</v>
      </c>
      <c r="Z1040" s="138">
        <v>0</v>
      </c>
      <c r="AA1040" s="133"/>
      <c r="AB1040" s="133" t="s">
        <v>121</v>
      </c>
      <c r="AC1040" s="138" t="s">
        <v>3919</v>
      </c>
      <c r="AD1040" s="27">
        <f t="shared" si="237"/>
        <v>0</v>
      </c>
    </row>
    <row r="1041" spans="1:30" s="139" customFormat="1" ht="13.8">
      <c r="A1041" s="138" t="s">
        <v>3919</v>
      </c>
      <c r="B1041" s="141" t="s">
        <v>80</v>
      </c>
      <c r="C1041" s="141" t="s">
        <v>2906</v>
      </c>
      <c r="D1041" s="135">
        <v>1000003614</v>
      </c>
      <c r="E1041" s="141" t="s">
        <v>2907</v>
      </c>
      <c r="F1041" s="137">
        <v>45106</v>
      </c>
      <c r="G1041" s="40" t="str">
        <f t="shared" si="224"/>
        <v>Targeted Dealer</v>
      </c>
      <c r="H1041" s="40"/>
      <c r="I1041" s="41">
        <v>300</v>
      </c>
      <c r="J1041" s="41">
        <f t="shared" si="225"/>
        <v>280</v>
      </c>
      <c r="K1041" s="43">
        <v>617</v>
      </c>
      <c r="L1041" s="43">
        <f t="shared" si="226"/>
        <v>-317</v>
      </c>
      <c r="M1041" s="43">
        <f t="shared" si="227"/>
        <v>220.35714285714286</v>
      </c>
      <c r="N1041" s="42">
        <v>522</v>
      </c>
      <c r="O1041" s="45" t="str">
        <f t="shared" si="228"/>
        <v>Mar</v>
      </c>
      <c r="P1041" s="42">
        <f t="shared" si="229"/>
        <v>522</v>
      </c>
      <c r="Q1041" s="44">
        <f t="shared" si="230"/>
        <v>95</v>
      </c>
      <c r="R1041" s="45">
        <f t="shared" si="231"/>
        <v>0.18199233716475094</v>
      </c>
      <c r="S1041" s="44" t="str">
        <f t="shared" si="232"/>
        <v>GROWTH</v>
      </c>
      <c r="T1041" s="43">
        <v>260</v>
      </c>
      <c r="U1041" s="46" t="str">
        <f t="shared" si="233"/>
        <v>Apr</v>
      </c>
      <c r="V1041" s="42">
        <v>260</v>
      </c>
      <c r="W1041" s="47">
        <f t="shared" si="234"/>
        <v>357</v>
      </c>
      <c r="X1041" s="48">
        <f t="shared" si="235"/>
        <v>1.3730769230769231</v>
      </c>
      <c r="Y1041" s="47" t="str">
        <f t="shared" si="236"/>
        <v>GROWTH</v>
      </c>
      <c r="Z1041" s="138">
        <v>0</v>
      </c>
      <c r="AA1041" s="133"/>
      <c r="AB1041" s="133" t="s">
        <v>121</v>
      </c>
      <c r="AC1041" s="138" t="s">
        <v>3919</v>
      </c>
      <c r="AD1041" s="27">
        <f t="shared" si="237"/>
        <v>0</v>
      </c>
    </row>
    <row r="1042" spans="1:30" s="139" customFormat="1" ht="13.8">
      <c r="A1042" s="138" t="s">
        <v>3919</v>
      </c>
      <c r="B1042" s="141" t="s">
        <v>80</v>
      </c>
      <c r="C1042" s="141" t="s">
        <v>2908</v>
      </c>
      <c r="D1042" s="135">
        <v>1000003721</v>
      </c>
      <c r="E1042" s="141" t="s">
        <v>2909</v>
      </c>
      <c r="F1042" s="137">
        <v>45185</v>
      </c>
      <c r="G1042" s="40" t="str">
        <f t="shared" si="224"/>
        <v>Targeted Dealer</v>
      </c>
      <c r="H1042" s="40"/>
      <c r="I1042" s="41">
        <v>160</v>
      </c>
      <c r="J1042" s="41">
        <f t="shared" si="225"/>
        <v>149.33333333333331</v>
      </c>
      <c r="K1042" s="43">
        <v>302.5</v>
      </c>
      <c r="L1042" s="43">
        <f t="shared" si="226"/>
        <v>-142.5</v>
      </c>
      <c r="M1042" s="43">
        <f t="shared" si="227"/>
        <v>202.56696428571431</v>
      </c>
      <c r="N1042" s="42">
        <v>315</v>
      </c>
      <c r="O1042" s="45" t="str">
        <f t="shared" si="228"/>
        <v>Mar</v>
      </c>
      <c r="P1042" s="42">
        <f t="shared" si="229"/>
        <v>315</v>
      </c>
      <c r="Q1042" s="44">
        <f t="shared" si="230"/>
        <v>-12.5</v>
      </c>
      <c r="R1042" s="45">
        <f t="shared" si="231"/>
        <v>-3.9682539682539653E-2</v>
      </c>
      <c r="S1042" s="44" t="str">
        <f t="shared" si="232"/>
        <v>DEGROWTH</v>
      </c>
      <c r="T1042" s="43">
        <v>130</v>
      </c>
      <c r="U1042" s="46" t="str">
        <f t="shared" si="233"/>
        <v>Apr</v>
      </c>
      <c r="V1042" s="42">
        <v>130</v>
      </c>
      <c r="W1042" s="47">
        <f t="shared" si="234"/>
        <v>172.5</v>
      </c>
      <c r="X1042" s="48">
        <f t="shared" si="235"/>
        <v>1.3269230769230771</v>
      </c>
      <c r="Y1042" s="47" t="str">
        <f t="shared" si="236"/>
        <v>GROWTH</v>
      </c>
      <c r="Z1042" s="138">
        <v>0</v>
      </c>
      <c r="AA1042" s="133"/>
      <c r="AB1042" s="133" t="s">
        <v>121</v>
      </c>
      <c r="AC1042" s="138" t="s">
        <v>3919</v>
      </c>
      <c r="AD1042" s="27">
        <f t="shared" si="237"/>
        <v>0</v>
      </c>
    </row>
    <row r="1043" spans="1:30" s="139" customFormat="1" ht="13.8">
      <c r="A1043" s="138" t="s">
        <v>3919</v>
      </c>
      <c r="B1043" s="141" t="s">
        <v>80</v>
      </c>
      <c r="C1043" s="141" t="s">
        <v>2912</v>
      </c>
      <c r="D1043" s="135">
        <v>1000003756</v>
      </c>
      <c r="E1043" s="141" t="s">
        <v>2913</v>
      </c>
      <c r="F1043" s="137">
        <v>45247</v>
      </c>
      <c r="G1043" s="40" t="str">
        <f t="shared" si="224"/>
        <v>Targeted Dealer</v>
      </c>
      <c r="H1043" s="40"/>
      <c r="I1043" s="41">
        <v>200</v>
      </c>
      <c r="J1043" s="41">
        <f t="shared" si="225"/>
        <v>186.66666666666669</v>
      </c>
      <c r="K1043" s="43">
        <v>115</v>
      </c>
      <c r="L1043" s="43">
        <f t="shared" si="226"/>
        <v>85</v>
      </c>
      <c r="M1043" s="43">
        <f t="shared" si="227"/>
        <v>61.607142857142847</v>
      </c>
      <c r="N1043" s="42">
        <v>198.5</v>
      </c>
      <c r="O1043" s="45" t="str">
        <f t="shared" si="228"/>
        <v>Mar</v>
      </c>
      <c r="P1043" s="42">
        <f t="shared" si="229"/>
        <v>198.5</v>
      </c>
      <c r="Q1043" s="44">
        <f t="shared" si="230"/>
        <v>-83.5</v>
      </c>
      <c r="R1043" s="45">
        <f t="shared" si="231"/>
        <v>-0.42065491183879089</v>
      </c>
      <c r="S1043" s="44" t="str">
        <f t="shared" si="232"/>
        <v>DEGROWTH</v>
      </c>
      <c r="T1043" s="43">
        <v>30</v>
      </c>
      <c r="U1043" s="46" t="str">
        <f t="shared" si="233"/>
        <v>Apr</v>
      </c>
      <c r="V1043" s="42">
        <v>30</v>
      </c>
      <c r="W1043" s="47">
        <f t="shared" si="234"/>
        <v>85</v>
      </c>
      <c r="X1043" s="48">
        <f t="shared" si="235"/>
        <v>2.8333333333333335</v>
      </c>
      <c r="Y1043" s="47" t="str">
        <f t="shared" si="236"/>
        <v>GROWTH</v>
      </c>
      <c r="Z1043" s="138">
        <v>0</v>
      </c>
      <c r="AA1043" s="133"/>
      <c r="AB1043" s="133" t="s">
        <v>121</v>
      </c>
      <c r="AC1043" s="138" t="s">
        <v>3919</v>
      </c>
      <c r="AD1043" s="27">
        <f t="shared" si="237"/>
        <v>0</v>
      </c>
    </row>
    <row r="1044" spans="1:30" s="139" customFormat="1" ht="13.8">
      <c r="A1044" s="138" t="s">
        <v>3919</v>
      </c>
      <c r="B1044" s="144" t="s">
        <v>80</v>
      </c>
      <c r="C1044" s="144" t="s">
        <v>2916</v>
      </c>
      <c r="D1044" s="144">
        <v>1000003886</v>
      </c>
      <c r="E1044" s="144" t="s">
        <v>2917</v>
      </c>
      <c r="F1044" s="137">
        <v>45364</v>
      </c>
      <c r="G1044" s="40" t="str">
        <f t="shared" si="224"/>
        <v>Targeted Dealer</v>
      </c>
      <c r="H1044" s="40"/>
      <c r="I1044" s="41">
        <v>20</v>
      </c>
      <c r="J1044" s="41">
        <f t="shared" si="225"/>
        <v>18.666666666666664</v>
      </c>
      <c r="K1044" s="43">
        <v>10</v>
      </c>
      <c r="L1044" s="43">
        <f t="shared" si="226"/>
        <v>10</v>
      </c>
      <c r="M1044" s="43">
        <f t="shared" si="227"/>
        <v>53.571428571428577</v>
      </c>
      <c r="N1044" s="42">
        <v>10</v>
      </c>
      <c r="O1044" s="45" t="str">
        <f t="shared" si="228"/>
        <v>Mar</v>
      </c>
      <c r="P1044" s="42">
        <f t="shared" si="229"/>
        <v>10</v>
      </c>
      <c r="Q1044" s="44">
        <f t="shared" si="230"/>
        <v>0</v>
      </c>
      <c r="R1044" s="45">
        <f t="shared" si="231"/>
        <v>0</v>
      </c>
      <c r="S1044" s="44" t="str">
        <f t="shared" si="232"/>
        <v>GROWTH</v>
      </c>
      <c r="T1044" s="43">
        <v>15</v>
      </c>
      <c r="U1044" s="46" t="str">
        <f t="shared" si="233"/>
        <v>Apr</v>
      </c>
      <c r="V1044" s="42">
        <v>15</v>
      </c>
      <c r="W1044" s="47">
        <f t="shared" si="234"/>
        <v>-5</v>
      </c>
      <c r="X1044" s="48">
        <f t="shared" si="235"/>
        <v>-0.33333333333333337</v>
      </c>
      <c r="Y1044" s="47" t="str">
        <f t="shared" si="236"/>
        <v>DEGROWTH</v>
      </c>
      <c r="Z1044" s="138">
        <v>0</v>
      </c>
      <c r="AA1044" s="133"/>
      <c r="AB1044" s="133" t="s">
        <v>121</v>
      </c>
      <c r="AC1044" s="138" t="s">
        <v>3919</v>
      </c>
      <c r="AD1044" s="27">
        <f t="shared" si="237"/>
        <v>0</v>
      </c>
    </row>
    <row r="1045" spans="1:30" s="139" customFormat="1" ht="13.8">
      <c r="A1045" s="138" t="s">
        <v>3919</v>
      </c>
      <c r="B1045" s="144" t="s">
        <v>80</v>
      </c>
      <c r="C1045" s="144" t="s">
        <v>2918</v>
      </c>
      <c r="D1045" s="144">
        <v>1000003955</v>
      </c>
      <c r="E1045" s="144" t="s">
        <v>2919</v>
      </c>
      <c r="F1045" s="137">
        <v>45427</v>
      </c>
      <c r="G1045" s="40" t="str">
        <f t="shared" si="224"/>
        <v>Targeted Dealer</v>
      </c>
      <c r="H1045" s="40"/>
      <c r="I1045" s="41">
        <v>80</v>
      </c>
      <c r="J1045" s="41">
        <f t="shared" si="225"/>
        <v>74.666666666666657</v>
      </c>
      <c r="K1045" s="43">
        <v>132.80000000000001</v>
      </c>
      <c r="L1045" s="43">
        <f t="shared" si="226"/>
        <v>-52.800000000000011</v>
      </c>
      <c r="M1045" s="43">
        <f t="shared" si="227"/>
        <v>177.85714285714289</v>
      </c>
      <c r="N1045" s="42">
        <v>152.5</v>
      </c>
      <c r="O1045" s="45" t="str">
        <f t="shared" si="228"/>
        <v>Mar</v>
      </c>
      <c r="P1045" s="42">
        <f t="shared" si="229"/>
        <v>152.5</v>
      </c>
      <c r="Q1045" s="44">
        <f t="shared" si="230"/>
        <v>-19.699999999999989</v>
      </c>
      <c r="R1045" s="45">
        <f t="shared" si="231"/>
        <v>-0.12918032786885236</v>
      </c>
      <c r="S1045" s="44" t="str">
        <f t="shared" si="232"/>
        <v>DEGROWTH</v>
      </c>
      <c r="T1045" s="43">
        <v>85</v>
      </c>
      <c r="U1045" s="46" t="str">
        <f t="shared" si="233"/>
        <v>Apr</v>
      </c>
      <c r="V1045" s="42">
        <v>85</v>
      </c>
      <c r="W1045" s="47">
        <f t="shared" si="234"/>
        <v>47.800000000000011</v>
      </c>
      <c r="X1045" s="48">
        <f t="shared" si="235"/>
        <v>0.56235294117647072</v>
      </c>
      <c r="Y1045" s="47" t="str">
        <f t="shared" si="236"/>
        <v>GROWTH</v>
      </c>
      <c r="Z1045" s="138">
        <v>0</v>
      </c>
      <c r="AA1045" s="133"/>
      <c r="AB1045" s="133" t="s">
        <v>121</v>
      </c>
      <c r="AC1045" s="138" t="s">
        <v>3919</v>
      </c>
      <c r="AD1045" s="27">
        <f t="shared" si="237"/>
        <v>0</v>
      </c>
    </row>
    <row r="1046" spans="1:30" s="139" customFormat="1" ht="13.8">
      <c r="A1046" s="138" t="s">
        <v>3919</v>
      </c>
      <c r="B1046" s="144" t="s">
        <v>80</v>
      </c>
      <c r="C1046" s="144" t="s">
        <v>2920</v>
      </c>
      <c r="D1046" s="144">
        <v>1000003957</v>
      </c>
      <c r="E1046" s="144" t="s">
        <v>2921</v>
      </c>
      <c r="F1046" s="137">
        <v>45428</v>
      </c>
      <c r="G1046" s="40" t="str">
        <f t="shared" si="224"/>
        <v>Targeted Dealer</v>
      </c>
      <c r="H1046" s="40"/>
      <c r="I1046" s="41">
        <v>150</v>
      </c>
      <c r="J1046" s="41">
        <f t="shared" si="225"/>
        <v>140</v>
      </c>
      <c r="K1046" s="43">
        <v>236.75</v>
      </c>
      <c r="L1046" s="43">
        <f t="shared" si="226"/>
        <v>-86.75</v>
      </c>
      <c r="M1046" s="43">
        <f t="shared" si="227"/>
        <v>169.10714285714286</v>
      </c>
      <c r="N1046" s="42">
        <v>328.15</v>
      </c>
      <c r="O1046" s="45" t="str">
        <f t="shared" si="228"/>
        <v>Mar</v>
      </c>
      <c r="P1046" s="42">
        <f t="shared" si="229"/>
        <v>328.15</v>
      </c>
      <c r="Q1046" s="44">
        <f t="shared" si="230"/>
        <v>-91.399999999999977</v>
      </c>
      <c r="R1046" s="45">
        <f t="shared" si="231"/>
        <v>-0.2785311595307024</v>
      </c>
      <c r="S1046" s="44" t="str">
        <f t="shared" si="232"/>
        <v>DEGROWTH</v>
      </c>
      <c r="T1046" s="43">
        <v>114.95</v>
      </c>
      <c r="U1046" s="46" t="str">
        <f t="shared" si="233"/>
        <v>Apr</v>
      </c>
      <c r="V1046" s="42">
        <v>114.95</v>
      </c>
      <c r="W1046" s="47">
        <f t="shared" si="234"/>
        <v>121.8</v>
      </c>
      <c r="X1046" s="48">
        <f t="shared" si="235"/>
        <v>1.0595911265767723</v>
      </c>
      <c r="Y1046" s="47" t="str">
        <f t="shared" si="236"/>
        <v>GROWTH</v>
      </c>
      <c r="Z1046" s="138">
        <v>0</v>
      </c>
      <c r="AA1046" s="133"/>
      <c r="AB1046" s="133" t="s">
        <v>121</v>
      </c>
      <c r="AC1046" s="138" t="s">
        <v>3919</v>
      </c>
      <c r="AD1046" s="27">
        <f t="shared" si="237"/>
        <v>0</v>
      </c>
    </row>
    <row r="1047" spans="1:30" s="139" customFormat="1" ht="13.8">
      <c r="A1047" s="138" t="s">
        <v>3919</v>
      </c>
      <c r="B1047" s="144" t="s">
        <v>80</v>
      </c>
      <c r="C1047" s="144" t="s">
        <v>2922</v>
      </c>
      <c r="D1047" s="144">
        <v>1000004009</v>
      </c>
      <c r="E1047" s="144" t="s">
        <v>2923</v>
      </c>
      <c r="F1047" s="137">
        <v>45457</v>
      </c>
      <c r="G1047" s="40" t="str">
        <f t="shared" si="224"/>
        <v>Targeted Dealer</v>
      </c>
      <c r="H1047" s="40"/>
      <c r="I1047" s="41">
        <v>20</v>
      </c>
      <c r="J1047" s="41">
        <f t="shared" si="225"/>
        <v>18.666666666666664</v>
      </c>
      <c r="K1047" s="43">
        <v>0</v>
      </c>
      <c r="L1047" s="43">
        <f t="shared" si="226"/>
        <v>20</v>
      </c>
      <c r="M1047" s="43">
        <f t="shared" si="227"/>
        <v>0</v>
      </c>
      <c r="N1047" s="42">
        <v>0</v>
      </c>
      <c r="O1047" s="45" t="str">
        <f t="shared" si="228"/>
        <v>Mar</v>
      </c>
      <c r="P1047" s="42">
        <f t="shared" si="229"/>
        <v>0</v>
      </c>
      <c r="Q1047" s="44">
        <f t="shared" si="230"/>
        <v>0</v>
      </c>
      <c r="R1047" s="45" t="str">
        <f t="shared" si="231"/>
        <v xml:space="preserve"> </v>
      </c>
      <c r="S1047" s="44" t="b">
        <f t="shared" si="232"/>
        <v>0</v>
      </c>
      <c r="T1047" s="43">
        <v>35</v>
      </c>
      <c r="U1047" s="46" t="str">
        <f t="shared" si="233"/>
        <v>Apr</v>
      </c>
      <c r="V1047" s="42">
        <v>35</v>
      </c>
      <c r="W1047" s="47">
        <f t="shared" si="234"/>
        <v>-35</v>
      </c>
      <c r="X1047" s="48">
        <f t="shared" si="235"/>
        <v>-1</v>
      </c>
      <c r="Y1047" s="47" t="str">
        <f t="shared" si="236"/>
        <v>DEGROWTH</v>
      </c>
      <c r="Z1047" s="138">
        <v>0</v>
      </c>
      <c r="AA1047" s="133"/>
      <c r="AB1047" s="133" t="s">
        <v>121</v>
      </c>
      <c r="AC1047" s="138" t="s">
        <v>3919</v>
      </c>
      <c r="AD1047" s="27">
        <f t="shared" si="237"/>
        <v>1</v>
      </c>
    </row>
    <row r="1048" spans="1:30" s="139" customFormat="1" ht="13.8">
      <c r="A1048" s="138" t="s">
        <v>3919</v>
      </c>
      <c r="B1048" s="144" t="s">
        <v>80</v>
      </c>
      <c r="C1048" s="144" t="s">
        <v>2926</v>
      </c>
      <c r="D1048" s="144">
        <v>1000004036</v>
      </c>
      <c r="E1048" s="144" t="s">
        <v>2927</v>
      </c>
      <c r="F1048" s="137">
        <v>45483</v>
      </c>
      <c r="G1048" s="40" t="str">
        <f t="shared" si="224"/>
        <v>Targeted Dealer</v>
      </c>
      <c r="H1048" s="40"/>
      <c r="I1048" s="41">
        <v>70</v>
      </c>
      <c r="J1048" s="41">
        <f t="shared" si="225"/>
        <v>65.333333333333343</v>
      </c>
      <c r="K1048" s="43">
        <v>140</v>
      </c>
      <c r="L1048" s="43">
        <f t="shared" si="226"/>
        <v>-70</v>
      </c>
      <c r="M1048" s="43">
        <f t="shared" si="227"/>
        <v>214.28571428571425</v>
      </c>
      <c r="N1048" s="42">
        <v>60</v>
      </c>
      <c r="O1048" s="45" t="str">
        <f t="shared" si="228"/>
        <v>Mar</v>
      </c>
      <c r="P1048" s="42">
        <f t="shared" si="229"/>
        <v>60</v>
      </c>
      <c r="Q1048" s="44">
        <f t="shared" si="230"/>
        <v>80</v>
      </c>
      <c r="R1048" s="45">
        <f t="shared" si="231"/>
        <v>1.3333333333333335</v>
      </c>
      <c r="S1048" s="44" t="str">
        <f t="shared" si="232"/>
        <v>GROWTH</v>
      </c>
      <c r="T1048" s="43">
        <v>120.95</v>
      </c>
      <c r="U1048" s="46" t="str">
        <f t="shared" si="233"/>
        <v>Apr</v>
      </c>
      <c r="V1048" s="42">
        <v>120.95</v>
      </c>
      <c r="W1048" s="47">
        <f t="shared" si="234"/>
        <v>19.049999999999997</v>
      </c>
      <c r="X1048" s="48">
        <f t="shared" si="235"/>
        <v>0.15750310045473337</v>
      </c>
      <c r="Y1048" s="47" t="str">
        <f t="shared" si="236"/>
        <v>GROWTH</v>
      </c>
      <c r="Z1048" s="138">
        <v>0</v>
      </c>
      <c r="AA1048" s="133"/>
      <c r="AB1048" s="133" t="s">
        <v>121</v>
      </c>
      <c r="AC1048" s="138" t="s">
        <v>3919</v>
      </c>
      <c r="AD1048" s="27">
        <f t="shared" si="237"/>
        <v>0</v>
      </c>
    </row>
    <row r="1049" spans="1:30" s="139" customFormat="1" ht="13.8">
      <c r="A1049" s="138" t="s">
        <v>3919</v>
      </c>
      <c r="B1049" s="144" t="s">
        <v>80</v>
      </c>
      <c r="C1049" s="144" t="s">
        <v>2928</v>
      </c>
      <c r="D1049" s="144">
        <v>1000004077</v>
      </c>
      <c r="E1049" s="144" t="s">
        <v>2929</v>
      </c>
      <c r="F1049" s="137">
        <v>45509</v>
      </c>
      <c r="G1049" s="40" t="str">
        <f t="shared" si="224"/>
        <v>Targeted Dealer</v>
      </c>
      <c r="H1049" s="40"/>
      <c r="I1049" s="41">
        <v>200</v>
      </c>
      <c r="J1049" s="41">
        <f t="shared" si="225"/>
        <v>186.66666666666669</v>
      </c>
      <c r="K1049" s="43">
        <v>0</v>
      </c>
      <c r="L1049" s="43">
        <f t="shared" si="226"/>
        <v>200</v>
      </c>
      <c r="M1049" s="43">
        <f t="shared" si="227"/>
        <v>0</v>
      </c>
      <c r="N1049" s="42">
        <v>0</v>
      </c>
      <c r="O1049" s="45" t="str">
        <f t="shared" si="228"/>
        <v>Mar</v>
      </c>
      <c r="P1049" s="42">
        <f t="shared" si="229"/>
        <v>0</v>
      </c>
      <c r="Q1049" s="44">
        <f t="shared" si="230"/>
        <v>0</v>
      </c>
      <c r="R1049" s="45" t="str">
        <f t="shared" si="231"/>
        <v xml:space="preserve"> </v>
      </c>
      <c r="S1049" s="44" t="b">
        <f t="shared" si="232"/>
        <v>0</v>
      </c>
      <c r="T1049" s="43">
        <v>89</v>
      </c>
      <c r="U1049" s="46" t="str">
        <f t="shared" si="233"/>
        <v>Apr</v>
      </c>
      <c r="V1049" s="42">
        <v>89</v>
      </c>
      <c r="W1049" s="47">
        <f t="shared" si="234"/>
        <v>-89</v>
      </c>
      <c r="X1049" s="48">
        <f t="shared" si="235"/>
        <v>-1</v>
      </c>
      <c r="Y1049" s="47" t="str">
        <f t="shared" si="236"/>
        <v>DEGROWTH</v>
      </c>
      <c r="Z1049" s="138">
        <v>0</v>
      </c>
      <c r="AA1049" s="133"/>
      <c r="AB1049" s="133" t="s">
        <v>121</v>
      </c>
      <c r="AC1049" s="138" t="s">
        <v>3919</v>
      </c>
      <c r="AD1049" s="27">
        <f t="shared" si="237"/>
        <v>1</v>
      </c>
    </row>
    <row r="1050" spans="1:30" s="139" customFormat="1" ht="13.8">
      <c r="A1050" s="138" t="s">
        <v>3919</v>
      </c>
      <c r="B1050" s="141" t="s">
        <v>82</v>
      </c>
      <c r="C1050" s="152" t="s">
        <v>2930</v>
      </c>
      <c r="D1050" s="135">
        <v>1000002702</v>
      </c>
      <c r="E1050" s="141" t="s">
        <v>2931</v>
      </c>
      <c r="F1050" s="137">
        <v>44739</v>
      </c>
      <c r="G1050" s="40" t="str">
        <f t="shared" si="224"/>
        <v>Targeted Dealer</v>
      </c>
      <c r="H1050" s="40"/>
      <c r="I1050" s="41">
        <v>180</v>
      </c>
      <c r="J1050" s="41">
        <f t="shared" si="225"/>
        <v>168</v>
      </c>
      <c r="K1050" s="43">
        <v>347</v>
      </c>
      <c r="L1050" s="43">
        <f t="shared" si="226"/>
        <v>-167</v>
      </c>
      <c r="M1050" s="43">
        <f t="shared" si="227"/>
        <v>206.54761904761907</v>
      </c>
      <c r="N1050" s="42">
        <v>353</v>
      </c>
      <c r="O1050" s="45" t="str">
        <f t="shared" si="228"/>
        <v>Mar</v>
      </c>
      <c r="P1050" s="42">
        <f t="shared" si="229"/>
        <v>353</v>
      </c>
      <c r="Q1050" s="44">
        <f t="shared" si="230"/>
        <v>-6</v>
      </c>
      <c r="R1050" s="45">
        <f t="shared" si="231"/>
        <v>-1.6997167138810165E-2</v>
      </c>
      <c r="S1050" s="44" t="str">
        <f t="shared" si="232"/>
        <v>DEGROWTH</v>
      </c>
      <c r="T1050" s="43">
        <v>180</v>
      </c>
      <c r="U1050" s="46" t="str">
        <f t="shared" si="233"/>
        <v>Apr</v>
      </c>
      <c r="V1050" s="42">
        <v>180</v>
      </c>
      <c r="W1050" s="47">
        <f t="shared" si="234"/>
        <v>167</v>
      </c>
      <c r="X1050" s="48">
        <f t="shared" si="235"/>
        <v>0.92777777777777781</v>
      </c>
      <c r="Y1050" s="47" t="str">
        <f t="shared" si="236"/>
        <v>GROWTH</v>
      </c>
      <c r="Z1050" s="138">
        <v>0</v>
      </c>
      <c r="AA1050" s="133"/>
      <c r="AB1050" s="133" t="s">
        <v>121</v>
      </c>
      <c r="AC1050" s="138" t="s">
        <v>3919</v>
      </c>
      <c r="AD1050" s="27">
        <f t="shared" si="237"/>
        <v>0</v>
      </c>
    </row>
    <row r="1051" spans="1:30" s="139" customFormat="1" ht="13.8">
      <c r="A1051" s="138" t="s">
        <v>3919</v>
      </c>
      <c r="B1051" s="141" t="s">
        <v>82</v>
      </c>
      <c r="C1051" s="141" t="s">
        <v>2934</v>
      </c>
      <c r="D1051" s="135">
        <v>1000001329</v>
      </c>
      <c r="E1051" s="136" t="s">
        <v>2935</v>
      </c>
      <c r="F1051" s="137">
        <v>41898</v>
      </c>
      <c r="G1051" s="40" t="str">
        <f t="shared" si="224"/>
        <v>Targeted Dealer</v>
      </c>
      <c r="H1051" s="40"/>
      <c r="I1051" s="41">
        <v>250</v>
      </c>
      <c r="J1051" s="41">
        <f t="shared" si="225"/>
        <v>233.33333333333334</v>
      </c>
      <c r="K1051" s="43">
        <v>400</v>
      </c>
      <c r="L1051" s="43">
        <f t="shared" si="226"/>
        <v>-150</v>
      </c>
      <c r="M1051" s="43">
        <f t="shared" si="227"/>
        <v>171.42857142857142</v>
      </c>
      <c r="N1051" s="42">
        <v>438</v>
      </c>
      <c r="O1051" s="45" t="str">
        <f t="shared" si="228"/>
        <v>Mar</v>
      </c>
      <c r="P1051" s="42">
        <f t="shared" si="229"/>
        <v>438</v>
      </c>
      <c r="Q1051" s="44">
        <f t="shared" si="230"/>
        <v>-38</v>
      </c>
      <c r="R1051" s="45">
        <f t="shared" si="231"/>
        <v>-8.6757990867579959E-2</v>
      </c>
      <c r="S1051" s="44" t="str">
        <f t="shared" si="232"/>
        <v>DEGROWTH</v>
      </c>
      <c r="T1051" s="43">
        <v>187</v>
      </c>
      <c r="U1051" s="46" t="str">
        <f t="shared" si="233"/>
        <v>Apr</v>
      </c>
      <c r="V1051" s="42">
        <v>187</v>
      </c>
      <c r="W1051" s="47">
        <f t="shared" si="234"/>
        <v>213</v>
      </c>
      <c r="X1051" s="48">
        <f t="shared" si="235"/>
        <v>1.1390374331550803</v>
      </c>
      <c r="Y1051" s="47" t="str">
        <f t="shared" si="236"/>
        <v>GROWTH</v>
      </c>
      <c r="Z1051" s="138">
        <v>0</v>
      </c>
      <c r="AA1051" s="133"/>
      <c r="AB1051" s="133" t="s">
        <v>121</v>
      </c>
      <c r="AC1051" s="138" t="s">
        <v>3919</v>
      </c>
      <c r="AD1051" s="27">
        <f t="shared" si="237"/>
        <v>0</v>
      </c>
    </row>
    <row r="1052" spans="1:30" s="139" customFormat="1" ht="13.8">
      <c r="A1052" s="138" t="s">
        <v>3919</v>
      </c>
      <c r="B1052" s="141" t="s">
        <v>82</v>
      </c>
      <c r="C1052" s="141" t="s">
        <v>2936</v>
      </c>
      <c r="D1052" s="135">
        <v>1000001337</v>
      </c>
      <c r="E1052" s="136" t="s">
        <v>2937</v>
      </c>
      <c r="F1052" s="137">
        <v>42200</v>
      </c>
      <c r="G1052" s="40" t="str">
        <f t="shared" si="224"/>
        <v>Targeted Dealer</v>
      </c>
      <c r="H1052" s="40"/>
      <c r="I1052" s="41">
        <v>160</v>
      </c>
      <c r="J1052" s="41">
        <f t="shared" si="225"/>
        <v>149.33333333333331</v>
      </c>
      <c r="K1052" s="43">
        <v>280</v>
      </c>
      <c r="L1052" s="43">
        <f t="shared" si="226"/>
        <v>-120</v>
      </c>
      <c r="M1052" s="43">
        <f t="shared" si="227"/>
        <v>187.50000000000003</v>
      </c>
      <c r="N1052" s="42">
        <v>243.5</v>
      </c>
      <c r="O1052" s="45" t="str">
        <f t="shared" si="228"/>
        <v>Mar</v>
      </c>
      <c r="P1052" s="42">
        <f t="shared" si="229"/>
        <v>243.5</v>
      </c>
      <c r="Q1052" s="44">
        <f t="shared" si="230"/>
        <v>36.5</v>
      </c>
      <c r="R1052" s="45">
        <f t="shared" si="231"/>
        <v>0.14989733059548249</v>
      </c>
      <c r="S1052" s="44" t="str">
        <f t="shared" si="232"/>
        <v>GROWTH</v>
      </c>
      <c r="T1052" s="43">
        <v>158</v>
      </c>
      <c r="U1052" s="46" t="str">
        <f t="shared" si="233"/>
        <v>Apr</v>
      </c>
      <c r="V1052" s="42">
        <v>158</v>
      </c>
      <c r="W1052" s="47">
        <f t="shared" si="234"/>
        <v>122</v>
      </c>
      <c r="X1052" s="48">
        <f t="shared" si="235"/>
        <v>0.77215189873417711</v>
      </c>
      <c r="Y1052" s="47" t="str">
        <f t="shared" si="236"/>
        <v>GROWTH</v>
      </c>
      <c r="Z1052" s="138">
        <v>0</v>
      </c>
      <c r="AA1052" s="133"/>
      <c r="AB1052" s="133" t="s">
        <v>121</v>
      </c>
      <c r="AC1052" s="138" t="s">
        <v>3919</v>
      </c>
      <c r="AD1052" s="27">
        <f t="shared" si="237"/>
        <v>0</v>
      </c>
    </row>
    <row r="1053" spans="1:30" s="139" customFormat="1" ht="13.8">
      <c r="A1053" s="138" t="s">
        <v>3919</v>
      </c>
      <c r="B1053" s="141" t="s">
        <v>82</v>
      </c>
      <c r="C1053" s="141" t="s">
        <v>2940</v>
      </c>
      <c r="D1053" s="135">
        <v>1000001336</v>
      </c>
      <c r="E1053" s="136" t="s">
        <v>2941</v>
      </c>
      <c r="F1053" s="137">
        <v>42367</v>
      </c>
      <c r="G1053" s="40" t="str">
        <f t="shared" si="224"/>
        <v>Targeted Dealer</v>
      </c>
      <c r="H1053" s="40"/>
      <c r="I1053" s="41">
        <v>260</v>
      </c>
      <c r="J1053" s="41">
        <f t="shared" si="225"/>
        <v>242.66666666666666</v>
      </c>
      <c r="K1053" s="43">
        <v>464</v>
      </c>
      <c r="L1053" s="43">
        <f t="shared" si="226"/>
        <v>-204</v>
      </c>
      <c r="M1053" s="43">
        <f t="shared" si="227"/>
        <v>191.20879120879121</v>
      </c>
      <c r="N1053" s="42">
        <v>388</v>
      </c>
      <c r="O1053" s="45" t="str">
        <f t="shared" si="228"/>
        <v>Mar</v>
      </c>
      <c r="P1053" s="42">
        <f t="shared" si="229"/>
        <v>388</v>
      </c>
      <c r="Q1053" s="44">
        <f t="shared" si="230"/>
        <v>76</v>
      </c>
      <c r="R1053" s="45">
        <f t="shared" si="231"/>
        <v>0.19587628865979378</v>
      </c>
      <c r="S1053" s="44" t="str">
        <f t="shared" si="232"/>
        <v>GROWTH</v>
      </c>
      <c r="T1053" s="43">
        <v>181</v>
      </c>
      <c r="U1053" s="46" t="str">
        <f t="shared" si="233"/>
        <v>Apr</v>
      </c>
      <c r="V1053" s="42">
        <v>181</v>
      </c>
      <c r="W1053" s="47">
        <f t="shared" si="234"/>
        <v>283</v>
      </c>
      <c r="X1053" s="48">
        <f t="shared" si="235"/>
        <v>1.5635359116022101</v>
      </c>
      <c r="Y1053" s="47" t="str">
        <f t="shared" si="236"/>
        <v>GROWTH</v>
      </c>
      <c r="Z1053" s="138">
        <v>0</v>
      </c>
      <c r="AA1053" s="133"/>
      <c r="AB1053" s="133" t="s">
        <v>121</v>
      </c>
      <c r="AC1053" s="138" t="s">
        <v>3919</v>
      </c>
      <c r="AD1053" s="27">
        <f t="shared" si="237"/>
        <v>0</v>
      </c>
    </row>
    <row r="1054" spans="1:30" s="139" customFormat="1" ht="13.8">
      <c r="A1054" s="138" t="s">
        <v>3919</v>
      </c>
      <c r="B1054" s="141" t="s">
        <v>82</v>
      </c>
      <c r="C1054" s="141" t="s">
        <v>2942</v>
      </c>
      <c r="D1054" s="135">
        <v>1000001330</v>
      </c>
      <c r="E1054" s="136" t="s">
        <v>2943</v>
      </c>
      <c r="F1054" s="137">
        <v>42766</v>
      </c>
      <c r="G1054" s="40" t="str">
        <f t="shared" si="224"/>
        <v>Targeted Dealer</v>
      </c>
      <c r="H1054" s="40"/>
      <c r="I1054" s="41">
        <v>50</v>
      </c>
      <c r="J1054" s="41">
        <f t="shared" si="225"/>
        <v>46.666666666666671</v>
      </c>
      <c r="K1054" s="43">
        <v>20</v>
      </c>
      <c r="L1054" s="43">
        <f t="shared" si="226"/>
        <v>30</v>
      </c>
      <c r="M1054" s="43">
        <f t="shared" si="227"/>
        <v>42.857142857142854</v>
      </c>
      <c r="N1054" s="42">
        <v>31</v>
      </c>
      <c r="O1054" s="45" t="str">
        <f t="shared" si="228"/>
        <v>Mar</v>
      </c>
      <c r="P1054" s="42">
        <f t="shared" si="229"/>
        <v>31</v>
      </c>
      <c r="Q1054" s="44">
        <f t="shared" si="230"/>
        <v>-11</v>
      </c>
      <c r="R1054" s="45">
        <f t="shared" si="231"/>
        <v>-0.35483870967741937</v>
      </c>
      <c r="S1054" s="44" t="str">
        <f t="shared" si="232"/>
        <v>DEGROWTH</v>
      </c>
      <c r="T1054" s="43">
        <v>53</v>
      </c>
      <c r="U1054" s="46" t="str">
        <f t="shared" si="233"/>
        <v>Apr</v>
      </c>
      <c r="V1054" s="42">
        <v>53</v>
      </c>
      <c r="W1054" s="47">
        <f t="shared" si="234"/>
        <v>-33</v>
      </c>
      <c r="X1054" s="48">
        <f t="shared" si="235"/>
        <v>-0.62264150943396224</v>
      </c>
      <c r="Y1054" s="47" t="str">
        <f t="shared" si="236"/>
        <v>DEGROWTH</v>
      </c>
      <c r="Z1054" s="138">
        <v>0</v>
      </c>
      <c r="AA1054" s="133"/>
      <c r="AB1054" s="133" t="s">
        <v>121</v>
      </c>
      <c r="AC1054" s="138" t="s">
        <v>3919</v>
      </c>
      <c r="AD1054" s="27">
        <f t="shared" si="237"/>
        <v>0</v>
      </c>
    </row>
    <row r="1055" spans="1:30" s="139" customFormat="1" ht="13.8">
      <c r="A1055" s="138" t="s">
        <v>3919</v>
      </c>
      <c r="B1055" s="141" t="s">
        <v>82</v>
      </c>
      <c r="C1055" s="141" t="s">
        <v>2944</v>
      </c>
      <c r="D1055" s="135">
        <v>1000001341</v>
      </c>
      <c r="E1055" s="136" t="s">
        <v>2945</v>
      </c>
      <c r="F1055" s="137">
        <v>42803</v>
      </c>
      <c r="G1055" s="40" t="str">
        <f t="shared" si="224"/>
        <v>Targeted Dealer</v>
      </c>
      <c r="H1055" s="40"/>
      <c r="I1055" s="41">
        <v>130</v>
      </c>
      <c r="J1055" s="41">
        <f t="shared" si="225"/>
        <v>121.33333333333333</v>
      </c>
      <c r="K1055" s="43">
        <v>0</v>
      </c>
      <c r="L1055" s="43">
        <f t="shared" si="226"/>
        <v>130</v>
      </c>
      <c r="M1055" s="43">
        <f t="shared" si="227"/>
        <v>0</v>
      </c>
      <c r="N1055" s="42">
        <v>41</v>
      </c>
      <c r="O1055" s="45" t="str">
        <f t="shared" si="228"/>
        <v>Mar</v>
      </c>
      <c r="P1055" s="42">
        <f t="shared" si="229"/>
        <v>41</v>
      </c>
      <c r="Q1055" s="44">
        <f t="shared" si="230"/>
        <v>-41</v>
      </c>
      <c r="R1055" s="45">
        <f t="shared" si="231"/>
        <v>-1</v>
      </c>
      <c r="S1055" s="44" t="str">
        <f t="shared" si="232"/>
        <v>DEGROWTH</v>
      </c>
      <c r="T1055" s="43">
        <v>175</v>
      </c>
      <c r="U1055" s="46" t="str">
        <f t="shared" si="233"/>
        <v>Apr</v>
      </c>
      <c r="V1055" s="42">
        <v>175</v>
      </c>
      <c r="W1055" s="47">
        <f t="shared" si="234"/>
        <v>-175</v>
      </c>
      <c r="X1055" s="48">
        <f t="shared" si="235"/>
        <v>-1</v>
      </c>
      <c r="Y1055" s="47" t="str">
        <f t="shared" si="236"/>
        <v>DEGROWTH</v>
      </c>
      <c r="Z1055" s="138">
        <v>0</v>
      </c>
      <c r="AA1055" s="133"/>
      <c r="AB1055" s="133" t="s">
        <v>121</v>
      </c>
      <c r="AC1055" s="138" t="s">
        <v>3919</v>
      </c>
      <c r="AD1055" s="27">
        <f t="shared" si="237"/>
        <v>1</v>
      </c>
    </row>
    <row r="1056" spans="1:30" s="139" customFormat="1" ht="13.8">
      <c r="A1056" s="138" t="s">
        <v>3919</v>
      </c>
      <c r="B1056" s="141" t="s">
        <v>82</v>
      </c>
      <c r="C1056" s="141" t="s">
        <v>2946</v>
      </c>
      <c r="D1056" s="135">
        <v>1000001334</v>
      </c>
      <c r="E1056" s="136" t="s">
        <v>2947</v>
      </c>
      <c r="F1056" s="137">
        <v>43089</v>
      </c>
      <c r="G1056" s="40" t="str">
        <f t="shared" si="224"/>
        <v>Targeted Dealer</v>
      </c>
      <c r="H1056" s="40"/>
      <c r="I1056" s="41">
        <v>120</v>
      </c>
      <c r="J1056" s="41">
        <f t="shared" si="225"/>
        <v>112</v>
      </c>
      <c r="K1056" s="43">
        <v>35</v>
      </c>
      <c r="L1056" s="43">
        <f t="shared" si="226"/>
        <v>85</v>
      </c>
      <c r="M1056" s="43">
        <f t="shared" si="227"/>
        <v>31.249999999999996</v>
      </c>
      <c r="N1056" s="42">
        <v>13.5</v>
      </c>
      <c r="O1056" s="45" t="str">
        <f t="shared" si="228"/>
        <v>Mar</v>
      </c>
      <c r="P1056" s="42">
        <f t="shared" si="229"/>
        <v>13.5</v>
      </c>
      <c r="Q1056" s="44">
        <f t="shared" si="230"/>
        <v>21.5</v>
      </c>
      <c r="R1056" s="45">
        <f t="shared" si="231"/>
        <v>1.5925925925925926</v>
      </c>
      <c r="S1056" s="44" t="str">
        <f t="shared" si="232"/>
        <v>GROWTH</v>
      </c>
      <c r="T1056" s="43">
        <v>66</v>
      </c>
      <c r="U1056" s="46" t="str">
        <f t="shared" si="233"/>
        <v>Apr</v>
      </c>
      <c r="V1056" s="42">
        <v>66</v>
      </c>
      <c r="W1056" s="47">
        <f t="shared" si="234"/>
        <v>-31</v>
      </c>
      <c r="X1056" s="48">
        <f t="shared" si="235"/>
        <v>-0.46969696969696972</v>
      </c>
      <c r="Y1056" s="47" t="str">
        <f t="shared" si="236"/>
        <v>DEGROWTH</v>
      </c>
      <c r="Z1056" s="138">
        <v>0</v>
      </c>
      <c r="AA1056" s="133"/>
      <c r="AB1056" s="133" t="s">
        <v>121</v>
      </c>
      <c r="AC1056" s="138" t="s">
        <v>3919</v>
      </c>
      <c r="AD1056" s="27">
        <f t="shared" si="237"/>
        <v>0</v>
      </c>
    </row>
    <row r="1057" spans="1:30" s="139" customFormat="1" ht="13.8">
      <c r="A1057" s="138" t="s">
        <v>3919</v>
      </c>
      <c r="B1057" s="141" t="s">
        <v>82</v>
      </c>
      <c r="C1057" s="141" t="s">
        <v>2948</v>
      </c>
      <c r="D1057" s="135">
        <v>1000001335</v>
      </c>
      <c r="E1057" s="136" t="s">
        <v>2949</v>
      </c>
      <c r="F1057" s="137">
        <v>43111</v>
      </c>
      <c r="G1057" s="40" t="str">
        <f t="shared" si="224"/>
        <v>Targeted Dealer</v>
      </c>
      <c r="H1057" s="40"/>
      <c r="I1057" s="41">
        <v>160</v>
      </c>
      <c r="J1057" s="41">
        <f t="shared" si="225"/>
        <v>149.33333333333331</v>
      </c>
      <c r="K1057" s="43">
        <v>322</v>
      </c>
      <c r="L1057" s="43">
        <f t="shared" si="226"/>
        <v>-162</v>
      </c>
      <c r="M1057" s="43">
        <f t="shared" si="227"/>
        <v>215.62500000000003</v>
      </c>
      <c r="N1057" s="42">
        <v>161</v>
      </c>
      <c r="O1057" s="45" t="str">
        <f t="shared" si="228"/>
        <v>Mar</v>
      </c>
      <c r="P1057" s="42">
        <f t="shared" si="229"/>
        <v>161</v>
      </c>
      <c r="Q1057" s="44">
        <f t="shared" si="230"/>
        <v>161</v>
      </c>
      <c r="R1057" s="45">
        <f t="shared" si="231"/>
        <v>1</v>
      </c>
      <c r="S1057" s="44" t="str">
        <f t="shared" si="232"/>
        <v>GROWTH</v>
      </c>
      <c r="T1057" s="43">
        <v>260</v>
      </c>
      <c r="U1057" s="46" t="str">
        <f t="shared" si="233"/>
        <v>Apr</v>
      </c>
      <c r="V1057" s="42">
        <v>260</v>
      </c>
      <c r="W1057" s="47">
        <f t="shared" si="234"/>
        <v>62</v>
      </c>
      <c r="X1057" s="48">
        <f t="shared" si="235"/>
        <v>0.2384615384615385</v>
      </c>
      <c r="Y1057" s="47" t="str">
        <f t="shared" si="236"/>
        <v>GROWTH</v>
      </c>
      <c r="Z1057" s="138">
        <v>0</v>
      </c>
      <c r="AA1057" s="133"/>
      <c r="AB1057" s="133" t="s">
        <v>121</v>
      </c>
      <c r="AC1057" s="138" t="s">
        <v>3919</v>
      </c>
      <c r="AD1057" s="27">
        <f t="shared" si="237"/>
        <v>0</v>
      </c>
    </row>
    <row r="1058" spans="1:30" s="139" customFormat="1" ht="13.8">
      <c r="A1058" s="138" t="s">
        <v>3919</v>
      </c>
      <c r="B1058" s="141" t="s">
        <v>82</v>
      </c>
      <c r="C1058" s="141" t="s">
        <v>2950</v>
      </c>
      <c r="D1058" s="135">
        <v>1000001930</v>
      </c>
      <c r="E1058" s="136" t="s">
        <v>2951</v>
      </c>
      <c r="F1058" s="137">
        <v>43652</v>
      </c>
      <c r="G1058" s="40" t="str">
        <f t="shared" si="224"/>
        <v>Targeted Dealer</v>
      </c>
      <c r="H1058" s="40"/>
      <c r="I1058" s="41">
        <v>95</v>
      </c>
      <c r="J1058" s="41">
        <f t="shared" si="225"/>
        <v>88.666666666666657</v>
      </c>
      <c r="K1058" s="43">
        <v>105</v>
      </c>
      <c r="L1058" s="43">
        <f t="shared" si="226"/>
        <v>-10</v>
      </c>
      <c r="M1058" s="43">
        <f t="shared" si="227"/>
        <v>118.42105263157896</v>
      </c>
      <c r="N1058" s="42">
        <v>55</v>
      </c>
      <c r="O1058" s="45" t="str">
        <f t="shared" si="228"/>
        <v>Mar</v>
      </c>
      <c r="P1058" s="42">
        <f t="shared" si="229"/>
        <v>55</v>
      </c>
      <c r="Q1058" s="44">
        <f t="shared" si="230"/>
        <v>50</v>
      </c>
      <c r="R1058" s="45">
        <f t="shared" si="231"/>
        <v>0.90909090909090917</v>
      </c>
      <c r="S1058" s="44" t="str">
        <f t="shared" si="232"/>
        <v>GROWTH</v>
      </c>
      <c r="T1058" s="43">
        <v>0</v>
      </c>
      <c r="U1058" s="46" t="str">
        <f t="shared" si="233"/>
        <v>Apr</v>
      </c>
      <c r="V1058" s="42">
        <v>0</v>
      </c>
      <c r="W1058" s="47">
        <f t="shared" si="234"/>
        <v>105</v>
      </c>
      <c r="X1058" s="48">
        <f t="shared" si="235"/>
        <v>0</v>
      </c>
      <c r="Y1058" s="47" t="b">
        <f t="shared" si="236"/>
        <v>0</v>
      </c>
      <c r="Z1058" s="138">
        <v>0</v>
      </c>
      <c r="AA1058" s="133"/>
      <c r="AB1058" s="133" t="s">
        <v>121</v>
      </c>
      <c r="AC1058" s="138" t="s">
        <v>3919</v>
      </c>
      <c r="AD1058" s="27">
        <f t="shared" si="237"/>
        <v>0</v>
      </c>
    </row>
    <row r="1059" spans="1:30" s="139" customFormat="1" ht="13.8">
      <c r="A1059" s="138" t="s">
        <v>3919</v>
      </c>
      <c r="B1059" s="141" t="s">
        <v>82</v>
      </c>
      <c r="C1059" s="141" t="s">
        <v>2956</v>
      </c>
      <c r="D1059" s="135">
        <v>1000002868</v>
      </c>
      <c r="E1059" s="136" t="s">
        <v>2957</v>
      </c>
      <c r="F1059" s="137">
        <v>44764</v>
      </c>
      <c r="G1059" s="40" t="str">
        <f t="shared" si="224"/>
        <v>Targeted Dealer</v>
      </c>
      <c r="H1059" s="40"/>
      <c r="I1059" s="41">
        <v>90</v>
      </c>
      <c r="J1059" s="41">
        <f t="shared" si="225"/>
        <v>84</v>
      </c>
      <c r="K1059" s="43">
        <v>50</v>
      </c>
      <c r="L1059" s="43">
        <f t="shared" si="226"/>
        <v>40</v>
      </c>
      <c r="M1059" s="43">
        <f t="shared" si="227"/>
        <v>59.523809523809526</v>
      </c>
      <c r="N1059" s="42">
        <v>25</v>
      </c>
      <c r="O1059" s="45" t="str">
        <f t="shared" si="228"/>
        <v>Mar</v>
      </c>
      <c r="P1059" s="42">
        <f t="shared" si="229"/>
        <v>25</v>
      </c>
      <c r="Q1059" s="44">
        <f t="shared" si="230"/>
        <v>25</v>
      </c>
      <c r="R1059" s="45">
        <f t="shared" si="231"/>
        <v>1</v>
      </c>
      <c r="S1059" s="44" t="str">
        <f t="shared" si="232"/>
        <v>GROWTH</v>
      </c>
      <c r="T1059" s="43">
        <v>66</v>
      </c>
      <c r="U1059" s="46" t="str">
        <f t="shared" si="233"/>
        <v>Apr</v>
      </c>
      <c r="V1059" s="42">
        <v>66</v>
      </c>
      <c r="W1059" s="47">
        <f t="shared" si="234"/>
        <v>-16</v>
      </c>
      <c r="X1059" s="48">
        <f t="shared" si="235"/>
        <v>-0.24242424242424243</v>
      </c>
      <c r="Y1059" s="47" t="str">
        <f t="shared" si="236"/>
        <v>DEGROWTH</v>
      </c>
      <c r="Z1059" s="138">
        <v>0</v>
      </c>
      <c r="AA1059" s="133"/>
      <c r="AB1059" s="133" t="s">
        <v>121</v>
      </c>
      <c r="AC1059" s="138" t="s">
        <v>3919</v>
      </c>
      <c r="AD1059" s="27">
        <f t="shared" si="237"/>
        <v>0</v>
      </c>
    </row>
    <row r="1060" spans="1:30" s="139" customFormat="1" ht="13.8">
      <c r="A1060" s="138" t="s">
        <v>3919</v>
      </c>
      <c r="B1060" s="141" t="s">
        <v>82</v>
      </c>
      <c r="C1060" s="152" t="s">
        <v>2960</v>
      </c>
      <c r="D1060" s="135">
        <v>1000003632</v>
      </c>
      <c r="E1060" s="141" t="s">
        <v>2961</v>
      </c>
      <c r="F1060" s="137">
        <v>45118</v>
      </c>
      <c r="G1060" s="40" t="str">
        <f t="shared" si="224"/>
        <v>Targeted Dealer</v>
      </c>
      <c r="H1060" s="40"/>
      <c r="I1060" s="41">
        <v>60</v>
      </c>
      <c r="J1060" s="41">
        <f t="shared" si="225"/>
        <v>56</v>
      </c>
      <c r="K1060" s="43">
        <v>35</v>
      </c>
      <c r="L1060" s="43">
        <f t="shared" si="226"/>
        <v>25</v>
      </c>
      <c r="M1060" s="43">
        <f t="shared" si="227"/>
        <v>62.499999999999993</v>
      </c>
      <c r="N1060" s="42">
        <v>80</v>
      </c>
      <c r="O1060" s="45" t="str">
        <f t="shared" si="228"/>
        <v>Mar</v>
      </c>
      <c r="P1060" s="42">
        <f t="shared" si="229"/>
        <v>80</v>
      </c>
      <c r="Q1060" s="44">
        <f t="shared" si="230"/>
        <v>-45</v>
      </c>
      <c r="R1060" s="45">
        <f t="shared" si="231"/>
        <v>-0.5625</v>
      </c>
      <c r="S1060" s="44" t="str">
        <f t="shared" si="232"/>
        <v>DEGROWTH</v>
      </c>
      <c r="T1060" s="43">
        <v>73</v>
      </c>
      <c r="U1060" s="46" t="str">
        <f t="shared" si="233"/>
        <v>Apr</v>
      </c>
      <c r="V1060" s="42">
        <v>73</v>
      </c>
      <c r="W1060" s="47">
        <f t="shared" si="234"/>
        <v>-38</v>
      </c>
      <c r="X1060" s="48">
        <f t="shared" si="235"/>
        <v>-0.52054794520547953</v>
      </c>
      <c r="Y1060" s="47" t="str">
        <f t="shared" si="236"/>
        <v>DEGROWTH</v>
      </c>
      <c r="Z1060" s="138">
        <v>0</v>
      </c>
      <c r="AA1060" s="133"/>
      <c r="AB1060" s="133" t="s">
        <v>121</v>
      </c>
      <c r="AC1060" s="138" t="s">
        <v>3919</v>
      </c>
      <c r="AD1060" s="27">
        <f t="shared" si="237"/>
        <v>0</v>
      </c>
    </row>
    <row r="1061" spans="1:30" s="139" customFormat="1" ht="13.8">
      <c r="A1061" s="138" t="s">
        <v>3919</v>
      </c>
      <c r="B1061" s="141" t="s">
        <v>84</v>
      </c>
      <c r="C1061" s="152" t="s">
        <v>2962</v>
      </c>
      <c r="D1061" s="135">
        <v>1000002679</v>
      </c>
      <c r="E1061" s="141" t="s">
        <v>2963</v>
      </c>
      <c r="F1061" s="137">
        <v>44739</v>
      </c>
      <c r="G1061" s="40" t="str">
        <f t="shared" si="224"/>
        <v>Targeted Dealer</v>
      </c>
      <c r="H1061" s="40"/>
      <c r="I1061" s="41">
        <v>25</v>
      </c>
      <c r="J1061" s="41">
        <f t="shared" si="225"/>
        <v>23.333333333333336</v>
      </c>
      <c r="K1061" s="43">
        <v>0</v>
      </c>
      <c r="L1061" s="43">
        <f t="shared" si="226"/>
        <v>25</v>
      </c>
      <c r="M1061" s="43">
        <f t="shared" si="227"/>
        <v>0</v>
      </c>
      <c r="N1061" s="42">
        <v>0</v>
      </c>
      <c r="O1061" s="45" t="str">
        <f t="shared" si="228"/>
        <v>Mar</v>
      </c>
      <c r="P1061" s="42">
        <f t="shared" si="229"/>
        <v>0</v>
      </c>
      <c r="Q1061" s="44">
        <f t="shared" si="230"/>
        <v>0</v>
      </c>
      <c r="R1061" s="45" t="str">
        <f t="shared" si="231"/>
        <v xml:space="preserve"> </v>
      </c>
      <c r="S1061" s="44" t="b">
        <f t="shared" si="232"/>
        <v>0</v>
      </c>
      <c r="T1061" s="43">
        <v>12</v>
      </c>
      <c r="U1061" s="46" t="str">
        <f t="shared" si="233"/>
        <v>Apr</v>
      </c>
      <c r="V1061" s="42">
        <v>12</v>
      </c>
      <c r="W1061" s="47">
        <f t="shared" si="234"/>
        <v>-12</v>
      </c>
      <c r="X1061" s="48">
        <f t="shared" si="235"/>
        <v>-1</v>
      </c>
      <c r="Y1061" s="47" t="str">
        <f t="shared" si="236"/>
        <v>DEGROWTH</v>
      </c>
      <c r="Z1061" s="138">
        <v>0</v>
      </c>
      <c r="AA1061" s="133"/>
      <c r="AB1061" s="133" t="s">
        <v>121</v>
      </c>
      <c r="AC1061" s="138" t="s">
        <v>3919</v>
      </c>
      <c r="AD1061" s="27">
        <f t="shared" si="237"/>
        <v>1</v>
      </c>
    </row>
    <row r="1062" spans="1:30" s="139" customFormat="1" ht="13.8">
      <c r="A1062" s="138" t="s">
        <v>3919</v>
      </c>
      <c r="B1062" s="141" t="s">
        <v>84</v>
      </c>
      <c r="C1062" s="152" t="s">
        <v>2964</v>
      </c>
      <c r="D1062" s="135">
        <v>1000001583</v>
      </c>
      <c r="E1062" s="136" t="s">
        <v>2965</v>
      </c>
      <c r="F1062" s="137">
        <v>41340</v>
      </c>
      <c r="G1062" s="40" t="str">
        <f t="shared" si="224"/>
        <v>Targeted Dealer</v>
      </c>
      <c r="H1062" s="40"/>
      <c r="I1062" s="41">
        <v>25</v>
      </c>
      <c r="J1062" s="41">
        <f t="shared" si="225"/>
        <v>23.333333333333336</v>
      </c>
      <c r="K1062" s="43">
        <v>75</v>
      </c>
      <c r="L1062" s="43">
        <f t="shared" si="226"/>
        <v>-50</v>
      </c>
      <c r="M1062" s="43">
        <f t="shared" si="227"/>
        <v>321.42857142857139</v>
      </c>
      <c r="N1062" s="42">
        <v>0</v>
      </c>
      <c r="O1062" s="45" t="str">
        <f t="shared" si="228"/>
        <v>Mar</v>
      </c>
      <c r="P1062" s="42">
        <f t="shared" si="229"/>
        <v>0</v>
      </c>
      <c r="Q1062" s="44">
        <f t="shared" si="230"/>
        <v>75</v>
      </c>
      <c r="R1062" s="45" t="str">
        <f t="shared" si="231"/>
        <v xml:space="preserve"> </v>
      </c>
      <c r="S1062" s="44" t="b">
        <f t="shared" si="232"/>
        <v>0</v>
      </c>
      <c r="T1062" s="43">
        <v>25</v>
      </c>
      <c r="U1062" s="46" t="str">
        <f t="shared" si="233"/>
        <v>Apr</v>
      </c>
      <c r="V1062" s="42">
        <v>25</v>
      </c>
      <c r="W1062" s="47">
        <f t="shared" si="234"/>
        <v>50</v>
      </c>
      <c r="X1062" s="48">
        <f t="shared" si="235"/>
        <v>2</v>
      </c>
      <c r="Y1062" s="47" t="str">
        <f t="shared" si="236"/>
        <v>GROWTH</v>
      </c>
      <c r="Z1062" s="138">
        <v>0</v>
      </c>
      <c r="AA1062" s="133"/>
      <c r="AB1062" s="133" t="s">
        <v>121</v>
      </c>
      <c r="AC1062" s="138" t="s">
        <v>3919</v>
      </c>
      <c r="AD1062" s="27">
        <f t="shared" si="237"/>
        <v>0</v>
      </c>
    </row>
    <row r="1063" spans="1:30" s="139" customFormat="1" ht="13.8">
      <c r="A1063" s="138" t="s">
        <v>3919</v>
      </c>
      <c r="B1063" s="141" t="s">
        <v>84</v>
      </c>
      <c r="C1063" s="152" t="s">
        <v>2968</v>
      </c>
      <c r="D1063" s="135">
        <v>1000001615</v>
      </c>
      <c r="E1063" s="136" t="s">
        <v>2969</v>
      </c>
      <c r="F1063" s="137">
        <v>41818</v>
      </c>
      <c r="G1063" s="40" t="str">
        <f t="shared" si="224"/>
        <v>Targeted Dealer</v>
      </c>
      <c r="H1063" s="40"/>
      <c r="I1063" s="41">
        <v>100</v>
      </c>
      <c r="J1063" s="41">
        <f t="shared" si="225"/>
        <v>93.333333333333343</v>
      </c>
      <c r="K1063" s="43">
        <v>96.5</v>
      </c>
      <c r="L1063" s="43">
        <f t="shared" si="226"/>
        <v>3.5</v>
      </c>
      <c r="M1063" s="43">
        <f t="shared" si="227"/>
        <v>103.39285714285712</v>
      </c>
      <c r="N1063" s="42">
        <v>164.5</v>
      </c>
      <c r="O1063" s="45" t="str">
        <f t="shared" si="228"/>
        <v>Mar</v>
      </c>
      <c r="P1063" s="42">
        <f t="shared" si="229"/>
        <v>164.5</v>
      </c>
      <c r="Q1063" s="44">
        <f t="shared" si="230"/>
        <v>-68</v>
      </c>
      <c r="R1063" s="45">
        <f t="shared" si="231"/>
        <v>-0.41337386018237077</v>
      </c>
      <c r="S1063" s="44" t="str">
        <f t="shared" si="232"/>
        <v>DEGROWTH</v>
      </c>
      <c r="T1063" s="43">
        <v>161</v>
      </c>
      <c r="U1063" s="46" t="str">
        <f t="shared" si="233"/>
        <v>Apr</v>
      </c>
      <c r="V1063" s="42">
        <v>161</v>
      </c>
      <c r="W1063" s="47">
        <f t="shared" si="234"/>
        <v>-64.5</v>
      </c>
      <c r="X1063" s="48">
        <f t="shared" si="235"/>
        <v>-0.40062111801242239</v>
      </c>
      <c r="Y1063" s="47" t="str">
        <f t="shared" si="236"/>
        <v>DEGROWTH</v>
      </c>
      <c r="Z1063" s="138">
        <v>0</v>
      </c>
      <c r="AA1063" s="133"/>
      <c r="AB1063" s="133" t="s">
        <v>121</v>
      </c>
      <c r="AC1063" s="138" t="s">
        <v>3919</v>
      </c>
      <c r="AD1063" s="27">
        <f t="shared" si="237"/>
        <v>0</v>
      </c>
    </row>
    <row r="1064" spans="1:30" s="139" customFormat="1" ht="13.8">
      <c r="A1064" s="138" t="s">
        <v>3919</v>
      </c>
      <c r="B1064" s="141" t="s">
        <v>84</v>
      </c>
      <c r="C1064" s="152" t="s">
        <v>2970</v>
      </c>
      <c r="D1064" s="135">
        <v>1000001587</v>
      </c>
      <c r="E1064" s="136" t="s">
        <v>2971</v>
      </c>
      <c r="F1064" s="137">
        <v>42110</v>
      </c>
      <c r="G1064" s="40" t="str">
        <f t="shared" si="224"/>
        <v>Targeted Dealer</v>
      </c>
      <c r="H1064" s="40"/>
      <c r="I1064" s="41">
        <v>200</v>
      </c>
      <c r="J1064" s="41">
        <f t="shared" si="225"/>
        <v>186.66666666666669</v>
      </c>
      <c r="K1064" s="43">
        <v>340</v>
      </c>
      <c r="L1064" s="43">
        <f t="shared" si="226"/>
        <v>-140</v>
      </c>
      <c r="M1064" s="43">
        <f t="shared" si="227"/>
        <v>182.14285714285711</v>
      </c>
      <c r="N1064" s="42">
        <v>292.5</v>
      </c>
      <c r="O1064" s="45" t="str">
        <f t="shared" si="228"/>
        <v>Mar</v>
      </c>
      <c r="P1064" s="42">
        <f t="shared" si="229"/>
        <v>292.5</v>
      </c>
      <c r="Q1064" s="44">
        <f t="shared" si="230"/>
        <v>47.5</v>
      </c>
      <c r="R1064" s="45">
        <f t="shared" si="231"/>
        <v>0.16239316239316248</v>
      </c>
      <c r="S1064" s="44" t="str">
        <f t="shared" si="232"/>
        <v>GROWTH</v>
      </c>
      <c r="T1064" s="43">
        <v>310</v>
      </c>
      <c r="U1064" s="46" t="str">
        <f t="shared" si="233"/>
        <v>Apr</v>
      </c>
      <c r="V1064" s="42">
        <v>310</v>
      </c>
      <c r="W1064" s="47">
        <f t="shared" si="234"/>
        <v>30</v>
      </c>
      <c r="X1064" s="48">
        <f t="shared" si="235"/>
        <v>9.6774193548387011E-2</v>
      </c>
      <c r="Y1064" s="47" t="str">
        <f t="shared" si="236"/>
        <v>GROWTH</v>
      </c>
      <c r="Z1064" s="138">
        <v>0</v>
      </c>
      <c r="AA1064" s="133"/>
      <c r="AB1064" s="133" t="s">
        <v>121</v>
      </c>
      <c r="AC1064" s="138" t="s">
        <v>3919</v>
      </c>
      <c r="AD1064" s="27">
        <f t="shared" si="237"/>
        <v>0</v>
      </c>
    </row>
    <row r="1065" spans="1:30" s="139" customFormat="1" ht="13.8">
      <c r="A1065" s="138" t="s">
        <v>3919</v>
      </c>
      <c r="B1065" s="141" t="s">
        <v>84</v>
      </c>
      <c r="C1065" s="152" t="s">
        <v>2974</v>
      </c>
      <c r="D1065" s="135">
        <v>1000001633</v>
      </c>
      <c r="E1065" s="136" t="s">
        <v>2975</v>
      </c>
      <c r="F1065" s="137">
        <v>43242</v>
      </c>
      <c r="G1065" s="40" t="str">
        <f t="shared" si="224"/>
        <v>Targeted Dealer</v>
      </c>
      <c r="H1065" s="40"/>
      <c r="I1065" s="41">
        <v>70</v>
      </c>
      <c r="J1065" s="41">
        <f t="shared" si="225"/>
        <v>65.333333333333343</v>
      </c>
      <c r="K1065" s="43">
        <v>129.25</v>
      </c>
      <c r="L1065" s="43">
        <f t="shared" si="226"/>
        <v>-59.25</v>
      </c>
      <c r="M1065" s="43">
        <f t="shared" si="227"/>
        <v>197.83163265306121</v>
      </c>
      <c r="N1065" s="42">
        <v>75</v>
      </c>
      <c r="O1065" s="45" t="str">
        <f t="shared" si="228"/>
        <v>Mar</v>
      </c>
      <c r="P1065" s="42">
        <f t="shared" si="229"/>
        <v>75</v>
      </c>
      <c r="Q1065" s="44">
        <f t="shared" si="230"/>
        <v>54.25</v>
      </c>
      <c r="R1065" s="45">
        <f t="shared" si="231"/>
        <v>0.72333333333333338</v>
      </c>
      <c r="S1065" s="44" t="str">
        <f t="shared" si="232"/>
        <v>GROWTH</v>
      </c>
      <c r="T1065" s="43">
        <v>50</v>
      </c>
      <c r="U1065" s="46" t="str">
        <f t="shared" si="233"/>
        <v>Apr</v>
      </c>
      <c r="V1065" s="42">
        <v>50</v>
      </c>
      <c r="W1065" s="47">
        <f t="shared" si="234"/>
        <v>79.25</v>
      </c>
      <c r="X1065" s="48">
        <f t="shared" si="235"/>
        <v>1.585</v>
      </c>
      <c r="Y1065" s="47" t="str">
        <f t="shared" si="236"/>
        <v>GROWTH</v>
      </c>
      <c r="Z1065" s="138">
        <v>0</v>
      </c>
      <c r="AA1065" s="133"/>
      <c r="AB1065" s="133" t="s">
        <v>121</v>
      </c>
      <c r="AC1065" s="138" t="s">
        <v>3919</v>
      </c>
      <c r="AD1065" s="27">
        <f t="shared" si="237"/>
        <v>0</v>
      </c>
    </row>
    <row r="1066" spans="1:30" s="139" customFormat="1" ht="13.8">
      <c r="A1066" s="138" t="s">
        <v>3919</v>
      </c>
      <c r="B1066" s="141" t="s">
        <v>84</v>
      </c>
      <c r="C1066" s="152" t="s">
        <v>2976</v>
      </c>
      <c r="D1066" s="135">
        <v>1000001609</v>
      </c>
      <c r="E1066" s="136" t="s">
        <v>2977</v>
      </c>
      <c r="F1066" s="137">
        <v>43337</v>
      </c>
      <c r="G1066" s="40" t="str">
        <f t="shared" si="224"/>
        <v>Targeted Dealer</v>
      </c>
      <c r="H1066" s="40"/>
      <c r="I1066" s="41">
        <v>60</v>
      </c>
      <c r="J1066" s="41">
        <f t="shared" si="225"/>
        <v>56</v>
      </c>
      <c r="K1066" s="43">
        <v>246.5</v>
      </c>
      <c r="L1066" s="43">
        <f t="shared" si="226"/>
        <v>-186.5</v>
      </c>
      <c r="M1066" s="43">
        <f t="shared" si="227"/>
        <v>440.17857142857139</v>
      </c>
      <c r="N1066" s="42">
        <v>220.5</v>
      </c>
      <c r="O1066" s="45" t="str">
        <f t="shared" si="228"/>
        <v>Mar</v>
      </c>
      <c r="P1066" s="42">
        <f t="shared" si="229"/>
        <v>220.5</v>
      </c>
      <c r="Q1066" s="44">
        <f t="shared" si="230"/>
        <v>26</v>
      </c>
      <c r="R1066" s="45">
        <f t="shared" si="231"/>
        <v>0.11791383219954654</v>
      </c>
      <c r="S1066" s="44" t="str">
        <f t="shared" si="232"/>
        <v>GROWTH</v>
      </c>
      <c r="T1066" s="43">
        <v>136</v>
      </c>
      <c r="U1066" s="46" t="str">
        <f t="shared" si="233"/>
        <v>Apr</v>
      </c>
      <c r="V1066" s="42">
        <v>136</v>
      </c>
      <c r="W1066" s="47">
        <f t="shared" si="234"/>
        <v>110.5</v>
      </c>
      <c r="X1066" s="48">
        <f t="shared" si="235"/>
        <v>0.8125</v>
      </c>
      <c r="Y1066" s="47" t="str">
        <f t="shared" si="236"/>
        <v>GROWTH</v>
      </c>
      <c r="Z1066" s="138">
        <v>0</v>
      </c>
      <c r="AA1066" s="133"/>
      <c r="AB1066" s="133" t="s">
        <v>121</v>
      </c>
      <c r="AC1066" s="138" t="s">
        <v>3919</v>
      </c>
      <c r="AD1066" s="27">
        <f t="shared" si="237"/>
        <v>0</v>
      </c>
    </row>
    <row r="1067" spans="1:30" s="139" customFormat="1" ht="13.8">
      <c r="A1067" s="138" t="s">
        <v>3919</v>
      </c>
      <c r="B1067" s="141" t="s">
        <v>84</v>
      </c>
      <c r="C1067" s="152" t="s">
        <v>2978</v>
      </c>
      <c r="D1067" s="135">
        <v>1000001611</v>
      </c>
      <c r="E1067" s="136" t="s">
        <v>2979</v>
      </c>
      <c r="F1067" s="137">
        <v>43601</v>
      </c>
      <c r="G1067" s="40" t="str">
        <f t="shared" si="224"/>
        <v>Targeted Dealer</v>
      </c>
      <c r="H1067" s="40"/>
      <c r="I1067" s="41">
        <v>80</v>
      </c>
      <c r="J1067" s="41">
        <f t="shared" si="225"/>
        <v>74.666666666666657</v>
      </c>
      <c r="K1067" s="43">
        <v>100</v>
      </c>
      <c r="L1067" s="43">
        <f t="shared" si="226"/>
        <v>-20</v>
      </c>
      <c r="M1067" s="43">
        <f t="shared" si="227"/>
        <v>133.92857142857144</v>
      </c>
      <c r="N1067" s="42">
        <v>100</v>
      </c>
      <c r="O1067" s="45" t="str">
        <f t="shared" si="228"/>
        <v>Mar</v>
      </c>
      <c r="P1067" s="42">
        <f t="shared" si="229"/>
        <v>100</v>
      </c>
      <c r="Q1067" s="44">
        <f t="shared" si="230"/>
        <v>0</v>
      </c>
      <c r="R1067" s="45">
        <f t="shared" si="231"/>
        <v>0</v>
      </c>
      <c r="S1067" s="44" t="str">
        <f t="shared" si="232"/>
        <v>GROWTH</v>
      </c>
      <c r="T1067" s="43">
        <v>120</v>
      </c>
      <c r="U1067" s="46" t="str">
        <f t="shared" si="233"/>
        <v>Apr</v>
      </c>
      <c r="V1067" s="42">
        <v>120</v>
      </c>
      <c r="W1067" s="47">
        <f t="shared" si="234"/>
        <v>-20</v>
      </c>
      <c r="X1067" s="48">
        <f t="shared" si="235"/>
        <v>-0.16666666666666663</v>
      </c>
      <c r="Y1067" s="47" t="str">
        <f t="shared" si="236"/>
        <v>DEGROWTH</v>
      </c>
      <c r="Z1067" s="138">
        <v>0</v>
      </c>
      <c r="AA1067" s="133"/>
      <c r="AB1067" s="133" t="s">
        <v>121</v>
      </c>
      <c r="AC1067" s="138" t="s">
        <v>3919</v>
      </c>
      <c r="AD1067" s="27">
        <f t="shared" si="237"/>
        <v>0</v>
      </c>
    </row>
    <row r="1068" spans="1:30" s="139" customFormat="1" ht="13.8">
      <c r="A1068" s="138" t="s">
        <v>3919</v>
      </c>
      <c r="B1068" s="141" t="s">
        <v>84</v>
      </c>
      <c r="C1068" s="152" t="s">
        <v>2980</v>
      </c>
      <c r="D1068" s="135">
        <v>1000001590</v>
      </c>
      <c r="E1068" s="136" t="s">
        <v>2981</v>
      </c>
      <c r="F1068" s="137">
        <v>43718</v>
      </c>
      <c r="G1068" s="40" t="str">
        <f t="shared" si="224"/>
        <v>Targeted Dealer</v>
      </c>
      <c r="H1068" s="40"/>
      <c r="I1068" s="41">
        <v>170</v>
      </c>
      <c r="J1068" s="41">
        <f t="shared" si="225"/>
        <v>158.66666666666669</v>
      </c>
      <c r="K1068" s="43">
        <v>100</v>
      </c>
      <c r="L1068" s="43">
        <f t="shared" si="226"/>
        <v>70</v>
      </c>
      <c r="M1068" s="43">
        <f t="shared" si="227"/>
        <v>63.025210084033603</v>
      </c>
      <c r="N1068" s="42">
        <v>65</v>
      </c>
      <c r="O1068" s="45" t="str">
        <f t="shared" si="228"/>
        <v>Mar</v>
      </c>
      <c r="P1068" s="42">
        <f t="shared" si="229"/>
        <v>65</v>
      </c>
      <c r="Q1068" s="44">
        <f t="shared" si="230"/>
        <v>35</v>
      </c>
      <c r="R1068" s="45">
        <f t="shared" si="231"/>
        <v>0.53846153846153855</v>
      </c>
      <c r="S1068" s="44" t="str">
        <f t="shared" si="232"/>
        <v>GROWTH</v>
      </c>
      <c r="T1068" s="43">
        <v>0</v>
      </c>
      <c r="U1068" s="46" t="str">
        <f t="shared" si="233"/>
        <v>Apr</v>
      </c>
      <c r="V1068" s="42">
        <v>0</v>
      </c>
      <c r="W1068" s="47">
        <f t="shared" si="234"/>
        <v>100</v>
      </c>
      <c r="X1068" s="48">
        <f t="shared" si="235"/>
        <v>0</v>
      </c>
      <c r="Y1068" s="47" t="b">
        <f t="shared" si="236"/>
        <v>0</v>
      </c>
      <c r="Z1068" s="138">
        <v>0</v>
      </c>
      <c r="AA1068" s="133"/>
      <c r="AB1068" s="133" t="s">
        <v>121</v>
      </c>
      <c r="AC1068" s="138" t="s">
        <v>3919</v>
      </c>
      <c r="AD1068" s="27">
        <f t="shared" si="237"/>
        <v>0</v>
      </c>
    </row>
    <row r="1069" spans="1:30" s="139" customFormat="1" ht="13.8">
      <c r="A1069" s="138" t="s">
        <v>3919</v>
      </c>
      <c r="B1069" s="141" t="s">
        <v>84</v>
      </c>
      <c r="C1069" s="152" t="s">
        <v>2982</v>
      </c>
      <c r="D1069" s="135">
        <v>1000001600</v>
      </c>
      <c r="E1069" s="136" t="s">
        <v>2983</v>
      </c>
      <c r="F1069" s="137">
        <v>44302</v>
      </c>
      <c r="G1069" s="40" t="str">
        <f t="shared" si="224"/>
        <v>Targeted Dealer</v>
      </c>
      <c r="H1069" s="40"/>
      <c r="I1069" s="41">
        <v>400</v>
      </c>
      <c r="J1069" s="41">
        <f t="shared" si="225"/>
        <v>373.33333333333337</v>
      </c>
      <c r="K1069" s="43">
        <v>632</v>
      </c>
      <c r="L1069" s="43">
        <f t="shared" si="226"/>
        <v>-232</v>
      </c>
      <c r="M1069" s="43">
        <f t="shared" si="227"/>
        <v>169.28571428571425</v>
      </c>
      <c r="N1069" s="42">
        <v>356</v>
      </c>
      <c r="O1069" s="45" t="str">
        <f t="shared" si="228"/>
        <v>Mar</v>
      </c>
      <c r="P1069" s="42">
        <f t="shared" si="229"/>
        <v>356</v>
      </c>
      <c r="Q1069" s="44">
        <f t="shared" si="230"/>
        <v>276</v>
      </c>
      <c r="R1069" s="45">
        <f t="shared" si="231"/>
        <v>0.77528089887640439</v>
      </c>
      <c r="S1069" s="44" t="str">
        <f t="shared" si="232"/>
        <v>GROWTH</v>
      </c>
      <c r="T1069" s="43">
        <v>385</v>
      </c>
      <c r="U1069" s="46" t="str">
        <f t="shared" si="233"/>
        <v>Apr</v>
      </c>
      <c r="V1069" s="42">
        <v>385</v>
      </c>
      <c r="W1069" s="47">
        <f t="shared" si="234"/>
        <v>247</v>
      </c>
      <c r="X1069" s="48">
        <f t="shared" si="235"/>
        <v>0.64155844155844166</v>
      </c>
      <c r="Y1069" s="47" t="str">
        <f t="shared" si="236"/>
        <v>GROWTH</v>
      </c>
      <c r="Z1069" s="138">
        <v>0</v>
      </c>
      <c r="AA1069" s="133"/>
      <c r="AB1069" s="133" t="s">
        <v>121</v>
      </c>
      <c r="AC1069" s="138" t="s">
        <v>3919</v>
      </c>
      <c r="AD1069" s="27">
        <f t="shared" si="237"/>
        <v>0</v>
      </c>
    </row>
    <row r="1070" spans="1:30" s="139" customFormat="1" ht="13.8">
      <c r="A1070" s="138" t="s">
        <v>3919</v>
      </c>
      <c r="B1070" s="141" t="s">
        <v>84</v>
      </c>
      <c r="C1070" s="152" t="s">
        <v>2986</v>
      </c>
      <c r="D1070" s="135">
        <v>1000002043</v>
      </c>
      <c r="E1070" s="136" t="s">
        <v>2987</v>
      </c>
      <c r="F1070" s="137">
        <v>44501</v>
      </c>
      <c r="G1070" s="40" t="str">
        <f t="shared" si="224"/>
        <v>Targeted Dealer</v>
      </c>
      <c r="H1070" s="40"/>
      <c r="I1070" s="41">
        <v>200</v>
      </c>
      <c r="J1070" s="41">
        <f t="shared" si="225"/>
        <v>186.66666666666669</v>
      </c>
      <c r="K1070" s="43">
        <v>527</v>
      </c>
      <c r="L1070" s="43">
        <f t="shared" si="226"/>
        <v>-327</v>
      </c>
      <c r="M1070" s="43">
        <f t="shared" si="227"/>
        <v>282.32142857142856</v>
      </c>
      <c r="N1070" s="42">
        <v>245</v>
      </c>
      <c r="O1070" s="45" t="str">
        <f t="shared" si="228"/>
        <v>Mar</v>
      </c>
      <c r="P1070" s="42">
        <f t="shared" si="229"/>
        <v>245</v>
      </c>
      <c r="Q1070" s="44">
        <f t="shared" si="230"/>
        <v>282</v>
      </c>
      <c r="R1070" s="45">
        <f t="shared" si="231"/>
        <v>1.1510204081632653</v>
      </c>
      <c r="S1070" s="44" t="str">
        <f t="shared" si="232"/>
        <v>GROWTH</v>
      </c>
      <c r="T1070" s="43">
        <v>493.05</v>
      </c>
      <c r="U1070" s="46" t="str">
        <f t="shared" si="233"/>
        <v>Apr</v>
      </c>
      <c r="V1070" s="42">
        <v>493.05</v>
      </c>
      <c r="W1070" s="47">
        <f t="shared" si="234"/>
        <v>33.949999999999989</v>
      </c>
      <c r="X1070" s="48">
        <f t="shared" si="235"/>
        <v>6.885711388297322E-2</v>
      </c>
      <c r="Y1070" s="47" t="str">
        <f t="shared" si="236"/>
        <v>GROWTH</v>
      </c>
      <c r="Z1070" s="138">
        <v>0</v>
      </c>
      <c r="AA1070" s="133"/>
      <c r="AB1070" s="133" t="s">
        <v>121</v>
      </c>
      <c r="AC1070" s="138" t="s">
        <v>3919</v>
      </c>
      <c r="AD1070" s="27">
        <f t="shared" si="237"/>
        <v>0</v>
      </c>
    </row>
    <row r="1071" spans="1:30" s="139" customFormat="1" ht="13.8">
      <c r="A1071" s="138" t="s">
        <v>3919</v>
      </c>
      <c r="B1071" s="141" t="s">
        <v>84</v>
      </c>
      <c r="C1071" s="152" t="s">
        <v>2990</v>
      </c>
      <c r="D1071" s="135">
        <v>1000002073</v>
      </c>
      <c r="E1071" s="136" t="s">
        <v>2991</v>
      </c>
      <c r="F1071" s="137">
        <v>44531</v>
      </c>
      <c r="G1071" s="40" t="str">
        <f t="shared" si="224"/>
        <v>Targeted Dealer</v>
      </c>
      <c r="H1071" s="40"/>
      <c r="I1071" s="41">
        <v>50</v>
      </c>
      <c r="J1071" s="41">
        <f t="shared" si="225"/>
        <v>46.666666666666671</v>
      </c>
      <c r="K1071" s="43">
        <v>111.5</v>
      </c>
      <c r="L1071" s="43">
        <f t="shared" si="226"/>
        <v>-61.5</v>
      </c>
      <c r="M1071" s="43">
        <f t="shared" si="227"/>
        <v>238.92857142857139</v>
      </c>
      <c r="N1071" s="42">
        <v>60</v>
      </c>
      <c r="O1071" s="45" t="str">
        <f t="shared" si="228"/>
        <v>Mar</v>
      </c>
      <c r="P1071" s="42">
        <f t="shared" si="229"/>
        <v>60</v>
      </c>
      <c r="Q1071" s="44">
        <f t="shared" si="230"/>
        <v>51.5</v>
      </c>
      <c r="R1071" s="45">
        <f t="shared" si="231"/>
        <v>0.85833333333333339</v>
      </c>
      <c r="S1071" s="44" t="str">
        <f t="shared" si="232"/>
        <v>GROWTH</v>
      </c>
      <c r="T1071" s="43">
        <v>89</v>
      </c>
      <c r="U1071" s="46" t="str">
        <f t="shared" si="233"/>
        <v>Apr</v>
      </c>
      <c r="V1071" s="42">
        <v>89</v>
      </c>
      <c r="W1071" s="47">
        <f t="shared" si="234"/>
        <v>22.5</v>
      </c>
      <c r="X1071" s="48">
        <f t="shared" si="235"/>
        <v>0.25280898876404501</v>
      </c>
      <c r="Y1071" s="47" t="str">
        <f t="shared" si="236"/>
        <v>GROWTH</v>
      </c>
      <c r="Z1071" s="138">
        <v>0</v>
      </c>
      <c r="AA1071" s="133"/>
      <c r="AB1071" s="133" t="s">
        <v>121</v>
      </c>
      <c r="AC1071" s="138" t="s">
        <v>3919</v>
      </c>
      <c r="AD1071" s="27">
        <f t="shared" si="237"/>
        <v>0</v>
      </c>
    </row>
    <row r="1072" spans="1:30" s="139" customFormat="1" ht="13.8">
      <c r="A1072" s="138" t="s">
        <v>3919</v>
      </c>
      <c r="B1072" s="141" t="s">
        <v>84</v>
      </c>
      <c r="C1072" s="152" t="s">
        <v>2992</v>
      </c>
      <c r="D1072" s="135">
        <v>1000002072</v>
      </c>
      <c r="E1072" s="136" t="s">
        <v>2993</v>
      </c>
      <c r="F1072" s="137">
        <v>44557</v>
      </c>
      <c r="G1072" s="40" t="str">
        <f t="shared" si="224"/>
        <v>Targeted Dealer</v>
      </c>
      <c r="H1072" s="40"/>
      <c r="I1072" s="41">
        <v>200</v>
      </c>
      <c r="J1072" s="41">
        <f t="shared" si="225"/>
        <v>186.66666666666669</v>
      </c>
      <c r="K1072" s="43">
        <v>30</v>
      </c>
      <c r="L1072" s="43">
        <f t="shared" si="226"/>
        <v>170</v>
      </c>
      <c r="M1072" s="43">
        <f t="shared" si="227"/>
        <v>16.071428571428569</v>
      </c>
      <c r="N1072" s="42">
        <v>10</v>
      </c>
      <c r="O1072" s="45" t="str">
        <f t="shared" si="228"/>
        <v>Mar</v>
      </c>
      <c r="P1072" s="42">
        <f t="shared" si="229"/>
        <v>10</v>
      </c>
      <c r="Q1072" s="44">
        <f t="shared" si="230"/>
        <v>20</v>
      </c>
      <c r="R1072" s="45">
        <f t="shared" si="231"/>
        <v>2</v>
      </c>
      <c r="S1072" s="44" t="str">
        <f t="shared" si="232"/>
        <v>GROWTH</v>
      </c>
      <c r="T1072" s="43">
        <v>10</v>
      </c>
      <c r="U1072" s="46" t="str">
        <f t="shared" si="233"/>
        <v>Apr</v>
      </c>
      <c r="V1072" s="42">
        <v>10</v>
      </c>
      <c r="W1072" s="47">
        <f t="shared" si="234"/>
        <v>20</v>
      </c>
      <c r="X1072" s="48">
        <f t="shared" si="235"/>
        <v>2</v>
      </c>
      <c r="Y1072" s="47" t="str">
        <f t="shared" si="236"/>
        <v>GROWTH</v>
      </c>
      <c r="Z1072" s="138">
        <v>0</v>
      </c>
      <c r="AA1072" s="133"/>
      <c r="AB1072" s="133" t="s">
        <v>121</v>
      </c>
      <c r="AC1072" s="138" t="s">
        <v>3919</v>
      </c>
      <c r="AD1072" s="27">
        <f t="shared" si="237"/>
        <v>0</v>
      </c>
    </row>
    <row r="1073" spans="1:30" s="139" customFormat="1" ht="13.8">
      <c r="A1073" s="138" t="s">
        <v>3919</v>
      </c>
      <c r="B1073" s="141" t="s">
        <v>84</v>
      </c>
      <c r="C1073" s="152" t="s">
        <v>2994</v>
      </c>
      <c r="D1073" s="135">
        <v>1000002803</v>
      </c>
      <c r="E1073" s="141" t="s">
        <v>2995</v>
      </c>
      <c r="F1073" s="137">
        <v>44736</v>
      </c>
      <c r="G1073" s="40" t="str">
        <f t="shared" si="224"/>
        <v>Targeted Dealer</v>
      </c>
      <c r="H1073" s="40"/>
      <c r="I1073" s="41">
        <v>50</v>
      </c>
      <c r="J1073" s="41">
        <f t="shared" si="225"/>
        <v>46.666666666666671</v>
      </c>
      <c r="K1073" s="43">
        <v>55</v>
      </c>
      <c r="L1073" s="43">
        <f t="shared" si="226"/>
        <v>-5</v>
      </c>
      <c r="M1073" s="43">
        <f t="shared" si="227"/>
        <v>117.85714285714285</v>
      </c>
      <c r="N1073" s="42">
        <v>50</v>
      </c>
      <c r="O1073" s="45" t="str">
        <f t="shared" si="228"/>
        <v>Mar</v>
      </c>
      <c r="P1073" s="42">
        <f t="shared" si="229"/>
        <v>50</v>
      </c>
      <c r="Q1073" s="44">
        <f t="shared" si="230"/>
        <v>5</v>
      </c>
      <c r="R1073" s="45">
        <f t="shared" si="231"/>
        <v>0.10000000000000009</v>
      </c>
      <c r="S1073" s="44" t="str">
        <f t="shared" si="232"/>
        <v>GROWTH</v>
      </c>
      <c r="T1073" s="43">
        <v>50</v>
      </c>
      <c r="U1073" s="46" t="str">
        <f t="shared" si="233"/>
        <v>Apr</v>
      </c>
      <c r="V1073" s="42">
        <v>50</v>
      </c>
      <c r="W1073" s="47">
        <f t="shared" si="234"/>
        <v>5</v>
      </c>
      <c r="X1073" s="48">
        <f t="shared" si="235"/>
        <v>0.10000000000000009</v>
      </c>
      <c r="Y1073" s="47" t="str">
        <f t="shared" si="236"/>
        <v>GROWTH</v>
      </c>
      <c r="Z1073" s="138">
        <v>0</v>
      </c>
      <c r="AA1073" s="133"/>
      <c r="AB1073" s="133" t="s">
        <v>121</v>
      </c>
      <c r="AC1073" s="138" t="s">
        <v>3919</v>
      </c>
      <c r="AD1073" s="27">
        <f t="shared" si="237"/>
        <v>0</v>
      </c>
    </row>
    <row r="1074" spans="1:30" s="139" customFormat="1" ht="13.8">
      <c r="A1074" s="138" t="s">
        <v>3919</v>
      </c>
      <c r="B1074" s="144" t="s">
        <v>84</v>
      </c>
      <c r="C1074" s="144" t="s">
        <v>2998</v>
      </c>
      <c r="D1074" s="144">
        <v>1000004095</v>
      </c>
      <c r="E1074" s="144" t="s">
        <v>2999</v>
      </c>
      <c r="F1074" s="137">
        <v>45527</v>
      </c>
      <c r="G1074" s="40" t="str">
        <f t="shared" si="224"/>
        <v>Targeted Dealer</v>
      </c>
      <c r="H1074" s="40"/>
      <c r="I1074" s="41">
        <v>25</v>
      </c>
      <c r="J1074" s="41">
        <f t="shared" si="225"/>
        <v>23.333333333333336</v>
      </c>
      <c r="K1074" s="43">
        <v>0</v>
      </c>
      <c r="L1074" s="43">
        <f t="shared" si="226"/>
        <v>25</v>
      </c>
      <c r="M1074" s="43">
        <f t="shared" si="227"/>
        <v>0</v>
      </c>
      <c r="N1074" s="42">
        <v>0</v>
      </c>
      <c r="O1074" s="45" t="str">
        <f t="shared" si="228"/>
        <v>Mar</v>
      </c>
      <c r="P1074" s="42">
        <f t="shared" si="229"/>
        <v>0</v>
      </c>
      <c r="Q1074" s="44">
        <f t="shared" si="230"/>
        <v>0</v>
      </c>
      <c r="R1074" s="45" t="str">
        <f t="shared" si="231"/>
        <v xml:space="preserve"> </v>
      </c>
      <c r="S1074" s="44" t="b">
        <f t="shared" si="232"/>
        <v>0</v>
      </c>
      <c r="T1074" s="43">
        <v>45</v>
      </c>
      <c r="U1074" s="46" t="str">
        <f t="shared" si="233"/>
        <v>Apr</v>
      </c>
      <c r="V1074" s="42">
        <v>45</v>
      </c>
      <c r="W1074" s="47">
        <f t="shared" si="234"/>
        <v>-45</v>
      </c>
      <c r="X1074" s="48">
        <f t="shared" si="235"/>
        <v>-1</v>
      </c>
      <c r="Y1074" s="47" t="str">
        <f t="shared" si="236"/>
        <v>DEGROWTH</v>
      </c>
      <c r="Z1074" s="138">
        <v>0</v>
      </c>
      <c r="AA1074" s="133"/>
      <c r="AB1074" s="133" t="s">
        <v>121</v>
      </c>
      <c r="AC1074" s="138" t="s">
        <v>3919</v>
      </c>
      <c r="AD1074" s="27">
        <f t="shared" si="237"/>
        <v>1</v>
      </c>
    </row>
    <row r="1075" spans="1:30" s="139" customFormat="1" ht="13.8">
      <c r="A1075" s="133" t="s">
        <v>3918</v>
      </c>
      <c r="B1075" s="141" t="s">
        <v>73</v>
      </c>
      <c r="C1075" s="152" t="s">
        <v>3000</v>
      </c>
      <c r="D1075" s="135">
        <v>1000001354</v>
      </c>
      <c r="E1075" s="136" t="s">
        <v>3001</v>
      </c>
      <c r="F1075" s="137">
        <v>40802</v>
      </c>
      <c r="G1075" s="40" t="str">
        <f t="shared" si="224"/>
        <v>Targeted Dealer</v>
      </c>
      <c r="H1075" s="40"/>
      <c r="I1075" s="41">
        <v>150</v>
      </c>
      <c r="J1075" s="41">
        <f t="shared" si="225"/>
        <v>140</v>
      </c>
      <c r="K1075" s="43">
        <v>130.25</v>
      </c>
      <c r="L1075" s="43">
        <f t="shared" si="226"/>
        <v>19.75</v>
      </c>
      <c r="M1075" s="43">
        <f t="shared" si="227"/>
        <v>93.035714285714292</v>
      </c>
      <c r="N1075" s="42">
        <v>96.25</v>
      </c>
      <c r="O1075" s="45" t="str">
        <f t="shared" si="228"/>
        <v>Mar</v>
      </c>
      <c r="P1075" s="42">
        <f t="shared" si="229"/>
        <v>96.25</v>
      </c>
      <c r="Q1075" s="44">
        <f t="shared" si="230"/>
        <v>34</v>
      </c>
      <c r="R1075" s="45">
        <f t="shared" si="231"/>
        <v>0.35324675324675314</v>
      </c>
      <c r="S1075" s="44" t="str">
        <f t="shared" si="232"/>
        <v>GROWTH</v>
      </c>
      <c r="T1075" s="43">
        <v>139.5</v>
      </c>
      <c r="U1075" s="46" t="str">
        <f t="shared" si="233"/>
        <v>Apr</v>
      </c>
      <c r="V1075" s="42">
        <v>139.5</v>
      </c>
      <c r="W1075" s="47">
        <f t="shared" si="234"/>
        <v>-9.25</v>
      </c>
      <c r="X1075" s="48">
        <f t="shared" si="235"/>
        <v>-6.6308243727598581E-2</v>
      </c>
      <c r="Y1075" s="47" t="str">
        <f t="shared" si="236"/>
        <v>DEGROWTH</v>
      </c>
      <c r="Z1075" s="138">
        <v>0</v>
      </c>
      <c r="AA1075" s="133"/>
      <c r="AB1075" s="133" t="s">
        <v>121</v>
      </c>
      <c r="AC1075" s="133" t="s">
        <v>3918</v>
      </c>
      <c r="AD1075" s="27">
        <f t="shared" si="237"/>
        <v>0</v>
      </c>
    </row>
    <row r="1076" spans="1:30" s="139" customFormat="1" ht="13.8">
      <c r="A1076" s="133" t="s">
        <v>3918</v>
      </c>
      <c r="B1076" s="141" t="s">
        <v>73</v>
      </c>
      <c r="C1076" s="141" t="s">
        <v>3002</v>
      </c>
      <c r="D1076" s="135">
        <v>1000001351</v>
      </c>
      <c r="E1076" s="136" t="s">
        <v>3003</v>
      </c>
      <c r="F1076" s="137">
        <v>41234</v>
      </c>
      <c r="G1076" s="40" t="str">
        <f t="shared" si="224"/>
        <v>Targeted Dealer</v>
      </c>
      <c r="H1076" s="40"/>
      <c r="I1076" s="41">
        <v>500</v>
      </c>
      <c r="J1076" s="41">
        <f t="shared" si="225"/>
        <v>466.66666666666669</v>
      </c>
      <c r="K1076" s="43">
        <v>557.70000000000005</v>
      </c>
      <c r="L1076" s="43">
        <f t="shared" si="226"/>
        <v>-57.700000000000045</v>
      </c>
      <c r="M1076" s="43">
        <f t="shared" si="227"/>
        <v>119.50714285714285</v>
      </c>
      <c r="N1076" s="42">
        <v>528</v>
      </c>
      <c r="O1076" s="45" t="str">
        <f t="shared" si="228"/>
        <v>Mar</v>
      </c>
      <c r="P1076" s="42">
        <f t="shared" si="229"/>
        <v>528</v>
      </c>
      <c r="Q1076" s="44">
        <f t="shared" si="230"/>
        <v>29.700000000000045</v>
      </c>
      <c r="R1076" s="45">
        <f t="shared" si="231"/>
        <v>5.6250000000000133E-2</v>
      </c>
      <c r="S1076" s="44" t="str">
        <f t="shared" si="232"/>
        <v>GROWTH</v>
      </c>
      <c r="T1076" s="43">
        <v>440.55</v>
      </c>
      <c r="U1076" s="46" t="str">
        <f t="shared" si="233"/>
        <v>Apr</v>
      </c>
      <c r="V1076" s="42">
        <v>440.55</v>
      </c>
      <c r="W1076" s="47">
        <f t="shared" si="234"/>
        <v>117.15000000000003</v>
      </c>
      <c r="X1076" s="48">
        <f t="shared" si="235"/>
        <v>0.26591760299625467</v>
      </c>
      <c r="Y1076" s="47" t="str">
        <f t="shared" si="236"/>
        <v>GROWTH</v>
      </c>
      <c r="Z1076" s="138">
        <v>0</v>
      </c>
      <c r="AA1076" s="133"/>
      <c r="AB1076" s="133" t="s">
        <v>121</v>
      </c>
      <c r="AC1076" s="133" t="s">
        <v>3918</v>
      </c>
      <c r="AD1076" s="27">
        <f t="shared" si="237"/>
        <v>0</v>
      </c>
    </row>
    <row r="1077" spans="1:30" s="139" customFormat="1" ht="13.8">
      <c r="A1077" s="133" t="s">
        <v>3918</v>
      </c>
      <c r="B1077" s="141" t="s">
        <v>73</v>
      </c>
      <c r="C1077" s="152" t="s">
        <v>3004</v>
      </c>
      <c r="D1077" s="135">
        <v>1000001417</v>
      </c>
      <c r="E1077" s="136" t="s">
        <v>3005</v>
      </c>
      <c r="F1077" s="137">
        <v>41720</v>
      </c>
      <c r="G1077" s="40" t="str">
        <f t="shared" si="224"/>
        <v>Targeted Dealer</v>
      </c>
      <c r="H1077" s="40"/>
      <c r="I1077" s="41">
        <v>500</v>
      </c>
      <c r="J1077" s="41">
        <f t="shared" si="225"/>
        <v>466.66666666666669</v>
      </c>
      <c r="K1077" s="43">
        <v>513</v>
      </c>
      <c r="L1077" s="43">
        <f t="shared" si="226"/>
        <v>-13</v>
      </c>
      <c r="M1077" s="43">
        <f t="shared" si="227"/>
        <v>109.92857142857142</v>
      </c>
      <c r="N1077" s="42">
        <v>521.54999999999995</v>
      </c>
      <c r="O1077" s="45" t="str">
        <f t="shared" si="228"/>
        <v>Mar</v>
      </c>
      <c r="P1077" s="42">
        <f t="shared" si="229"/>
        <v>521.54999999999995</v>
      </c>
      <c r="Q1077" s="44">
        <f t="shared" si="230"/>
        <v>-8.5499999999999545</v>
      </c>
      <c r="R1077" s="45">
        <f t="shared" si="231"/>
        <v>-1.6393442622950727E-2</v>
      </c>
      <c r="S1077" s="44" t="str">
        <f t="shared" si="232"/>
        <v>DEGROWTH</v>
      </c>
      <c r="T1077" s="43">
        <v>479.15000000000003</v>
      </c>
      <c r="U1077" s="46" t="str">
        <f t="shared" si="233"/>
        <v>Apr</v>
      </c>
      <c r="V1077" s="42">
        <v>479.15000000000003</v>
      </c>
      <c r="W1077" s="47">
        <f t="shared" si="234"/>
        <v>33.849999999999966</v>
      </c>
      <c r="X1077" s="48">
        <f t="shared" si="235"/>
        <v>7.0645935510800228E-2</v>
      </c>
      <c r="Y1077" s="47" t="str">
        <f t="shared" si="236"/>
        <v>GROWTH</v>
      </c>
      <c r="Z1077" s="138">
        <v>0</v>
      </c>
      <c r="AA1077" s="133"/>
      <c r="AB1077" s="133" t="s">
        <v>121</v>
      </c>
      <c r="AC1077" s="133" t="s">
        <v>3918</v>
      </c>
      <c r="AD1077" s="27">
        <f t="shared" si="237"/>
        <v>0</v>
      </c>
    </row>
    <row r="1078" spans="1:30" s="139" customFormat="1" ht="13.8">
      <c r="A1078" s="133" t="s">
        <v>3918</v>
      </c>
      <c r="B1078" s="141" t="s">
        <v>73</v>
      </c>
      <c r="C1078" s="152" t="s">
        <v>3006</v>
      </c>
      <c r="D1078" s="135">
        <v>1000001384</v>
      </c>
      <c r="E1078" s="136" t="s">
        <v>3007</v>
      </c>
      <c r="F1078" s="137">
        <v>42339</v>
      </c>
      <c r="G1078" s="40" t="str">
        <f t="shared" si="224"/>
        <v>Targeted Dealer</v>
      </c>
      <c r="H1078" s="40"/>
      <c r="I1078" s="41">
        <v>400</v>
      </c>
      <c r="J1078" s="41">
        <f t="shared" si="225"/>
        <v>373.33333333333337</v>
      </c>
      <c r="K1078" s="43">
        <v>112</v>
      </c>
      <c r="L1078" s="43">
        <f t="shared" si="226"/>
        <v>288</v>
      </c>
      <c r="M1078" s="43">
        <f t="shared" si="227"/>
        <v>29.999999999999996</v>
      </c>
      <c r="N1078" s="42">
        <v>0</v>
      </c>
      <c r="O1078" s="45" t="str">
        <f t="shared" si="228"/>
        <v>Mar</v>
      </c>
      <c r="P1078" s="42">
        <f t="shared" si="229"/>
        <v>0</v>
      </c>
      <c r="Q1078" s="44">
        <f t="shared" si="230"/>
        <v>112</v>
      </c>
      <c r="R1078" s="45" t="str">
        <f t="shared" si="231"/>
        <v xml:space="preserve"> </v>
      </c>
      <c r="S1078" s="44" t="b">
        <f t="shared" si="232"/>
        <v>0</v>
      </c>
      <c r="T1078" s="43">
        <v>2750.4500000000003</v>
      </c>
      <c r="U1078" s="46" t="str">
        <f t="shared" si="233"/>
        <v>Apr</v>
      </c>
      <c r="V1078" s="42">
        <v>2750.4500000000003</v>
      </c>
      <c r="W1078" s="47">
        <f t="shared" si="234"/>
        <v>-2638.4500000000003</v>
      </c>
      <c r="X1078" s="48">
        <f t="shared" si="235"/>
        <v>-0.95927939064516721</v>
      </c>
      <c r="Y1078" s="47" t="str">
        <f t="shared" si="236"/>
        <v>DEGROWTH</v>
      </c>
      <c r="Z1078" s="138">
        <v>0</v>
      </c>
      <c r="AA1078" s="133"/>
      <c r="AB1078" s="133" t="s">
        <v>121</v>
      </c>
      <c r="AC1078" s="133" t="s">
        <v>3918</v>
      </c>
      <c r="AD1078" s="27">
        <f t="shared" si="237"/>
        <v>0</v>
      </c>
    </row>
    <row r="1079" spans="1:30" s="139" customFormat="1" ht="13.8">
      <c r="A1079" s="133" t="s">
        <v>3918</v>
      </c>
      <c r="B1079" s="141" t="s">
        <v>73</v>
      </c>
      <c r="C1079" s="152" t="s">
        <v>3008</v>
      </c>
      <c r="D1079" s="135">
        <v>1000001420</v>
      </c>
      <c r="E1079" s="136" t="s">
        <v>3009</v>
      </c>
      <c r="F1079" s="137">
        <v>43378</v>
      </c>
      <c r="G1079" s="40" t="str">
        <f t="shared" si="224"/>
        <v>Targeted Dealer</v>
      </c>
      <c r="H1079" s="40"/>
      <c r="I1079" s="41">
        <v>1100</v>
      </c>
      <c r="J1079" s="41">
        <f t="shared" si="225"/>
        <v>1026.6666666666665</v>
      </c>
      <c r="K1079" s="43">
        <v>1412.75</v>
      </c>
      <c r="L1079" s="43">
        <f t="shared" si="226"/>
        <v>-312.75</v>
      </c>
      <c r="M1079" s="43">
        <f t="shared" si="227"/>
        <v>137.60551948051949</v>
      </c>
      <c r="N1079" s="42">
        <v>1276.95</v>
      </c>
      <c r="O1079" s="45" t="str">
        <f t="shared" si="228"/>
        <v>Mar</v>
      </c>
      <c r="P1079" s="42">
        <f t="shared" si="229"/>
        <v>1276.95</v>
      </c>
      <c r="Q1079" s="44">
        <f t="shared" si="230"/>
        <v>135.79999999999995</v>
      </c>
      <c r="R1079" s="45">
        <f t="shared" si="231"/>
        <v>0.1063471553310622</v>
      </c>
      <c r="S1079" s="44" t="str">
        <f t="shared" si="232"/>
        <v>GROWTH</v>
      </c>
      <c r="T1079" s="43">
        <v>768.09999999999991</v>
      </c>
      <c r="U1079" s="46" t="str">
        <f t="shared" si="233"/>
        <v>Apr</v>
      </c>
      <c r="V1079" s="42">
        <v>768.09999999999991</v>
      </c>
      <c r="W1079" s="47">
        <f t="shared" si="234"/>
        <v>644.65000000000009</v>
      </c>
      <c r="X1079" s="48">
        <f t="shared" si="235"/>
        <v>0.83927873974742884</v>
      </c>
      <c r="Y1079" s="47" t="str">
        <f t="shared" si="236"/>
        <v>GROWTH</v>
      </c>
      <c r="Z1079" s="138">
        <v>0</v>
      </c>
      <c r="AA1079" s="133"/>
      <c r="AB1079" s="133" t="s">
        <v>121</v>
      </c>
      <c r="AC1079" s="133" t="s">
        <v>3918</v>
      </c>
      <c r="AD1079" s="27">
        <f t="shared" si="237"/>
        <v>0</v>
      </c>
    </row>
    <row r="1080" spans="1:30" s="139" customFormat="1" ht="13.8">
      <c r="A1080" s="133" t="s">
        <v>3918</v>
      </c>
      <c r="B1080" s="141" t="s">
        <v>73</v>
      </c>
      <c r="C1080" s="152" t="s">
        <v>3010</v>
      </c>
      <c r="D1080" s="135">
        <v>1000001374</v>
      </c>
      <c r="E1080" s="136" t="s">
        <v>3011</v>
      </c>
      <c r="F1080" s="137">
        <v>43493</v>
      </c>
      <c r="G1080" s="40" t="str">
        <f t="shared" si="224"/>
        <v>Targeted Dealer</v>
      </c>
      <c r="H1080" s="40"/>
      <c r="I1080" s="41">
        <v>120</v>
      </c>
      <c r="J1080" s="41">
        <f t="shared" si="225"/>
        <v>112</v>
      </c>
      <c r="K1080" s="43">
        <v>132.5</v>
      </c>
      <c r="L1080" s="43">
        <f t="shared" si="226"/>
        <v>-12.5</v>
      </c>
      <c r="M1080" s="43">
        <f t="shared" si="227"/>
        <v>118.30357142857142</v>
      </c>
      <c r="N1080" s="42">
        <v>128.75</v>
      </c>
      <c r="O1080" s="45" t="str">
        <f t="shared" si="228"/>
        <v>Mar</v>
      </c>
      <c r="P1080" s="42">
        <f t="shared" si="229"/>
        <v>128.75</v>
      </c>
      <c r="Q1080" s="44">
        <f t="shared" si="230"/>
        <v>3.75</v>
      </c>
      <c r="R1080" s="45">
        <f t="shared" si="231"/>
        <v>2.9126213592232997E-2</v>
      </c>
      <c r="S1080" s="44" t="str">
        <f t="shared" si="232"/>
        <v>GROWTH</v>
      </c>
      <c r="T1080" s="43">
        <v>135.85</v>
      </c>
      <c r="U1080" s="46" t="str">
        <f t="shared" si="233"/>
        <v>Apr</v>
      </c>
      <c r="V1080" s="42">
        <v>135.85</v>
      </c>
      <c r="W1080" s="47">
        <f t="shared" si="234"/>
        <v>-3.3499999999999943</v>
      </c>
      <c r="X1080" s="48">
        <f t="shared" si="235"/>
        <v>-2.465955097534045E-2</v>
      </c>
      <c r="Y1080" s="47" t="str">
        <f t="shared" si="236"/>
        <v>DEGROWTH</v>
      </c>
      <c r="Z1080" s="138">
        <v>0</v>
      </c>
      <c r="AA1080" s="133"/>
      <c r="AB1080" s="133" t="s">
        <v>121</v>
      </c>
      <c r="AC1080" s="133" t="s">
        <v>3918</v>
      </c>
      <c r="AD1080" s="27">
        <f t="shared" si="237"/>
        <v>0</v>
      </c>
    </row>
    <row r="1081" spans="1:30" s="139" customFormat="1" ht="13.8">
      <c r="A1081" s="133" t="s">
        <v>3918</v>
      </c>
      <c r="B1081" s="141" t="s">
        <v>73</v>
      </c>
      <c r="C1081" s="152" t="s">
        <v>3012</v>
      </c>
      <c r="D1081" s="135">
        <v>1000001361</v>
      </c>
      <c r="E1081" s="136" t="s">
        <v>3013</v>
      </c>
      <c r="F1081" s="137">
        <v>43787</v>
      </c>
      <c r="G1081" s="40" t="str">
        <f t="shared" si="224"/>
        <v>Targeted Dealer</v>
      </c>
      <c r="H1081" s="40"/>
      <c r="I1081" s="41">
        <v>1600</v>
      </c>
      <c r="J1081" s="41">
        <f t="shared" si="225"/>
        <v>1493.3333333333335</v>
      </c>
      <c r="K1081" s="43">
        <v>1839.55</v>
      </c>
      <c r="L1081" s="43">
        <f t="shared" si="226"/>
        <v>-239.54999999999995</v>
      </c>
      <c r="M1081" s="43">
        <f t="shared" si="227"/>
        <v>123.18415178571426</v>
      </c>
      <c r="N1081" s="42">
        <v>1558.1</v>
      </c>
      <c r="O1081" s="45" t="str">
        <f t="shared" si="228"/>
        <v>Mar</v>
      </c>
      <c r="P1081" s="42">
        <f t="shared" si="229"/>
        <v>1558.1</v>
      </c>
      <c r="Q1081" s="44">
        <f t="shared" si="230"/>
        <v>281.45000000000005</v>
      </c>
      <c r="R1081" s="45">
        <f t="shared" si="231"/>
        <v>0.1806366728708042</v>
      </c>
      <c r="S1081" s="44" t="str">
        <f t="shared" si="232"/>
        <v>GROWTH</v>
      </c>
      <c r="T1081" s="43">
        <v>1570.55</v>
      </c>
      <c r="U1081" s="46" t="str">
        <f t="shared" si="233"/>
        <v>Apr</v>
      </c>
      <c r="V1081" s="42">
        <v>1570.55</v>
      </c>
      <c r="W1081" s="47">
        <f t="shared" si="234"/>
        <v>269</v>
      </c>
      <c r="X1081" s="48">
        <f t="shared" si="235"/>
        <v>0.17127757791856357</v>
      </c>
      <c r="Y1081" s="47" t="str">
        <f t="shared" si="236"/>
        <v>GROWTH</v>
      </c>
      <c r="Z1081" s="138">
        <v>0</v>
      </c>
      <c r="AA1081" s="133"/>
      <c r="AB1081" s="133" t="s">
        <v>121</v>
      </c>
      <c r="AC1081" s="133" t="s">
        <v>3918</v>
      </c>
      <c r="AD1081" s="27">
        <f t="shared" si="237"/>
        <v>0</v>
      </c>
    </row>
    <row r="1082" spans="1:30" s="139" customFormat="1" ht="13.8">
      <c r="A1082" s="133" t="s">
        <v>3918</v>
      </c>
      <c r="B1082" s="141" t="s">
        <v>73</v>
      </c>
      <c r="C1082" s="152" t="s">
        <v>3014</v>
      </c>
      <c r="D1082" s="135">
        <v>1000001381</v>
      </c>
      <c r="E1082" s="136" t="s">
        <v>3015</v>
      </c>
      <c r="F1082" s="137">
        <v>43795</v>
      </c>
      <c r="G1082" s="40" t="str">
        <f t="shared" si="224"/>
        <v>Targeted Dealer</v>
      </c>
      <c r="H1082" s="40"/>
      <c r="I1082" s="41">
        <v>500</v>
      </c>
      <c r="J1082" s="41">
        <f t="shared" si="225"/>
        <v>466.66666666666669</v>
      </c>
      <c r="K1082" s="43">
        <v>436.8</v>
      </c>
      <c r="L1082" s="43">
        <f t="shared" si="226"/>
        <v>63.199999999999989</v>
      </c>
      <c r="M1082" s="43">
        <f t="shared" si="227"/>
        <v>93.6</v>
      </c>
      <c r="N1082" s="42">
        <v>787.05000000000007</v>
      </c>
      <c r="O1082" s="45" t="str">
        <f t="shared" si="228"/>
        <v>Mar</v>
      </c>
      <c r="P1082" s="42">
        <f t="shared" si="229"/>
        <v>787.05000000000007</v>
      </c>
      <c r="Q1082" s="44">
        <f t="shared" si="230"/>
        <v>-350.25000000000006</v>
      </c>
      <c r="R1082" s="45">
        <f t="shared" si="231"/>
        <v>-0.44501619973318085</v>
      </c>
      <c r="S1082" s="44" t="str">
        <f t="shared" si="232"/>
        <v>DEGROWTH</v>
      </c>
      <c r="T1082" s="43">
        <v>191.15</v>
      </c>
      <c r="U1082" s="46" t="str">
        <f t="shared" si="233"/>
        <v>Apr</v>
      </c>
      <c r="V1082" s="42">
        <v>191.15</v>
      </c>
      <c r="W1082" s="47">
        <f t="shared" si="234"/>
        <v>245.65</v>
      </c>
      <c r="X1082" s="48">
        <f t="shared" si="235"/>
        <v>1.285116400732409</v>
      </c>
      <c r="Y1082" s="47" t="str">
        <f t="shared" si="236"/>
        <v>GROWTH</v>
      </c>
      <c r="Z1082" s="138">
        <v>0</v>
      </c>
      <c r="AA1082" s="133"/>
      <c r="AB1082" s="133" t="s">
        <v>121</v>
      </c>
      <c r="AC1082" s="133" t="s">
        <v>3918</v>
      </c>
      <c r="AD1082" s="27">
        <f t="shared" si="237"/>
        <v>0</v>
      </c>
    </row>
    <row r="1083" spans="1:30" s="139" customFormat="1" ht="13.8">
      <c r="A1083" s="133" t="s">
        <v>3918</v>
      </c>
      <c r="B1083" s="141" t="s">
        <v>73</v>
      </c>
      <c r="C1083" s="152" t="s">
        <v>3018</v>
      </c>
      <c r="D1083" s="135">
        <v>1000002057</v>
      </c>
      <c r="E1083" s="136" t="s">
        <v>3019</v>
      </c>
      <c r="F1083" s="137">
        <v>44530</v>
      </c>
      <c r="G1083" s="40" t="str">
        <f t="shared" si="224"/>
        <v>Targeted Dealer</v>
      </c>
      <c r="H1083" s="40"/>
      <c r="I1083" s="41">
        <v>150</v>
      </c>
      <c r="J1083" s="41">
        <f t="shared" si="225"/>
        <v>140</v>
      </c>
      <c r="K1083" s="43">
        <v>96.5</v>
      </c>
      <c r="L1083" s="43">
        <f t="shared" si="226"/>
        <v>53.5</v>
      </c>
      <c r="M1083" s="43">
        <f t="shared" si="227"/>
        <v>68.928571428571431</v>
      </c>
      <c r="N1083" s="42">
        <v>144.5</v>
      </c>
      <c r="O1083" s="45" t="str">
        <f t="shared" si="228"/>
        <v>Mar</v>
      </c>
      <c r="P1083" s="42">
        <f t="shared" si="229"/>
        <v>144.5</v>
      </c>
      <c r="Q1083" s="44">
        <f t="shared" si="230"/>
        <v>-48</v>
      </c>
      <c r="R1083" s="45">
        <f t="shared" si="231"/>
        <v>-0.33217993079584773</v>
      </c>
      <c r="S1083" s="44" t="str">
        <f t="shared" si="232"/>
        <v>DEGROWTH</v>
      </c>
      <c r="T1083" s="43">
        <v>219.75</v>
      </c>
      <c r="U1083" s="46" t="str">
        <f t="shared" si="233"/>
        <v>Apr</v>
      </c>
      <c r="V1083" s="42">
        <v>219.75</v>
      </c>
      <c r="W1083" s="47">
        <f t="shared" si="234"/>
        <v>-123.25</v>
      </c>
      <c r="X1083" s="48">
        <f t="shared" si="235"/>
        <v>-0.56086461888509676</v>
      </c>
      <c r="Y1083" s="47" t="str">
        <f t="shared" si="236"/>
        <v>DEGROWTH</v>
      </c>
      <c r="Z1083" s="138">
        <v>0</v>
      </c>
      <c r="AA1083" s="133"/>
      <c r="AB1083" s="133" t="s">
        <v>121</v>
      </c>
      <c r="AC1083" s="133" t="s">
        <v>3918</v>
      </c>
      <c r="AD1083" s="27">
        <f t="shared" si="237"/>
        <v>0</v>
      </c>
    </row>
    <row r="1084" spans="1:30" s="139" customFormat="1" ht="13.8">
      <c r="A1084" s="133" t="s">
        <v>3918</v>
      </c>
      <c r="B1084" s="141" t="s">
        <v>73</v>
      </c>
      <c r="C1084" s="152" t="s">
        <v>3024</v>
      </c>
      <c r="D1084" s="135">
        <v>1000003425</v>
      </c>
      <c r="E1084" s="141" t="s">
        <v>3025</v>
      </c>
      <c r="F1084" s="137">
        <v>44999</v>
      </c>
      <c r="G1084" s="40" t="str">
        <f t="shared" si="224"/>
        <v>Targeted Dealer</v>
      </c>
      <c r="H1084" s="40"/>
      <c r="I1084" s="41">
        <v>2000</v>
      </c>
      <c r="J1084" s="41">
        <f t="shared" si="225"/>
        <v>1866.6666666666667</v>
      </c>
      <c r="K1084" s="43">
        <v>1120</v>
      </c>
      <c r="L1084" s="43">
        <f t="shared" si="226"/>
        <v>880</v>
      </c>
      <c r="M1084" s="43">
        <f t="shared" si="227"/>
        <v>59.999999999999993</v>
      </c>
      <c r="N1084" s="42">
        <v>1575.5</v>
      </c>
      <c r="O1084" s="45" t="str">
        <f t="shared" si="228"/>
        <v>Mar</v>
      </c>
      <c r="P1084" s="42">
        <f t="shared" si="229"/>
        <v>1575.5</v>
      </c>
      <c r="Q1084" s="44">
        <f t="shared" si="230"/>
        <v>-455.5</v>
      </c>
      <c r="R1084" s="45">
        <f t="shared" si="231"/>
        <v>-0.28911456680418912</v>
      </c>
      <c r="S1084" s="44" t="str">
        <f t="shared" si="232"/>
        <v>DEGROWTH</v>
      </c>
      <c r="T1084" s="43">
        <v>1701</v>
      </c>
      <c r="U1084" s="46" t="str">
        <f t="shared" si="233"/>
        <v>Apr</v>
      </c>
      <c r="V1084" s="42">
        <v>1701</v>
      </c>
      <c r="W1084" s="47">
        <f t="shared" si="234"/>
        <v>-581</v>
      </c>
      <c r="X1084" s="48">
        <f t="shared" si="235"/>
        <v>-0.34156378600823045</v>
      </c>
      <c r="Y1084" s="47" t="str">
        <f t="shared" si="236"/>
        <v>DEGROWTH</v>
      </c>
      <c r="Z1084" s="138">
        <v>0</v>
      </c>
      <c r="AA1084" s="133"/>
      <c r="AB1084" s="133" t="s">
        <v>121</v>
      </c>
      <c r="AC1084" s="133" t="s">
        <v>3918</v>
      </c>
      <c r="AD1084" s="27">
        <f t="shared" si="237"/>
        <v>0</v>
      </c>
    </row>
    <row r="1085" spans="1:30" s="139" customFormat="1" ht="13.8">
      <c r="A1085" s="133" t="s">
        <v>3918</v>
      </c>
      <c r="B1085" s="141" t="s">
        <v>75</v>
      </c>
      <c r="C1085" s="152" t="s">
        <v>3032</v>
      </c>
      <c r="D1085" s="135">
        <v>1000001355</v>
      </c>
      <c r="E1085" s="136" t="s">
        <v>3033</v>
      </c>
      <c r="F1085" s="137">
        <v>41208</v>
      </c>
      <c r="G1085" s="40" t="str">
        <f t="shared" si="224"/>
        <v>Targeted Dealer</v>
      </c>
      <c r="H1085" s="40"/>
      <c r="I1085" s="41">
        <v>50</v>
      </c>
      <c r="J1085" s="41">
        <f t="shared" si="225"/>
        <v>46.666666666666671</v>
      </c>
      <c r="K1085" s="43">
        <v>6</v>
      </c>
      <c r="L1085" s="43">
        <f t="shared" si="226"/>
        <v>44</v>
      </c>
      <c r="M1085" s="43">
        <f t="shared" si="227"/>
        <v>12.857142857142856</v>
      </c>
      <c r="N1085" s="42">
        <v>28.75</v>
      </c>
      <c r="O1085" s="45" t="str">
        <f t="shared" si="228"/>
        <v>Mar</v>
      </c>
      <c r="P1085" s="42">
        <f t="shared" si="229"/>
        <v>28.75</v>
      </c>
      <c r="Q1085" s="44">
        <f t="shared" si="230"/>
        <v>-22.75</v>
      </c>
      <c r="R1085" s="45">
        <f t="shared" si="231"/>
        <v>-0.79130434782608694</v>
      </c>
      <c r="S1085" s="44" t="str">
        <f t="shared" si="232"/>
        <v>DEGROWTH</v>
      </c>
      <c r="T1085" s="43">
        <v>10.5</v>
      </c>
      <c r="U1085" s="46" t="str">
        <f t="shared" si="233"/>
        <v>Apr</v>
      </c>
      <c r="V1085" s="42">
        <v>10.5</v>
      </c>
      <c r="W1085" s="47">
        <f t="shared" si="234"/>
        <v>-4.5</v>
      </c>
      <c r="X1085" s="48">
        <f t="shared" si="235"/>
        <v>-0.4285714285714286</v>
      </c>
      <c r="Y1085" s="47" t="str">
        <f t="shared" si="236"/>
        <v>DEGROWTH</v>
      </c>
      <c r="Z1085" s="138">
        <v>0</v>
      </c>
      <c r="AA1085" s="133"/>
      <c r="AB1085" s="133" t="s">
        <v>121</v>
      </c>
      <c r="AC1085" s="133" t="s">
        <v>3918</v>
      </c>
      <c r="AD1085" s="27">
        <f t="shared" si="237"/>
        <v>0</v>
      </c>
    </row>
    <row r="1086" spans="1:30" s="139" customFormat="1" ht="13.8">
      <c r="A1086" s="133" t="s">
        <v>3918</v>
      </c>
      <c r="B1086" s="141" t="s">
        <v>75</v>
      </c>
      <c r="C1086" s="141" t="s">
        <v>3034</v>
      </c>
      <c r="D1086" s="135">
        <v>1000001352</v>
      </c>
      <c r="E1086" s="136" t="s">
        <v>3035</v>
      </c>
      <c r="F1086" s="137">
        <v>41475</v>
      </c>
      <c r="G1086" s="40" t="str">
        <f t="shared" si="224"/>
        <v>Targeted Dealer</v>
      </c>
      <c r="H1086" s="40"/>
      <c r="I1086" s="41">
        <v>2000</v>
      </c>
      <c r="J1086" s="41">
        <f t="shared" si="225"/>
        <v>1866.6666666666667</v>
      </c>
      <c r="K1086" s="43">
        <v>2317.6</v>
      </c>
      <c r="L1086" s="43">
        <f t="shared" si="226"/>
        <v>-317.59999999999991</v>
      </c>
      <c r="M1086" s="43">
        <f t="shared" si="227"/>
        <v>124.15714285714284</v>
      </c>
      <c r="N1086" s="42">
        <v>2138.6999999999998</v>
      </c>
      <c r="O1086" s="45" t="str">
        <f t="shared" si="228"/>
        <v>Mar</v>
      </c>
      <c r="P1086" s="42">
        <f t="shared" si="229"/>
        <v>2138.6999999999998</v>
      </c>
      <c r="Q1086" s="44">
        <f t="shared" si="230"/>
        <v>178.90000000000009</v>
      </c>
      <c r="R1086" s="45">
        <f t="shared" si="231"/>
        <v>8.3648945621171755E-2</v>
      </c>
      <c r="S1086" s="44" t="str">
        <f t="shared" si="232"/>
        <v>GROWTH</v>
      </c>
      <c r="T1086" s="43">
        <v>1241.25</v>
      </c>
      <c r="U1086" s="46" t="str">
        <f t="shared" si="233"/>
        <v>Apr</v>
      </c>
      <c r="V1086" s="42">
        <v>1241.25</v>
      </c>
      <c r="W1086" s="47">
        <f t="shared" si="234"/>
        <v>1076.3499999999999</v>
      </c>
      <c r="X1086" s="48">
        <f t="shared" si="235"/>
        <v>0.86715005035246717</v>
      </c>
      <c r="Y1086" s="47" t="str">
        <f t="shared" si="236"/>
        <v>GROWTH</v>
      </c>
      <c r="Z1086" s="138">
        <v>0</v>
      </c>
      <c r="AA1086" s="133"/>
      <c r="AB1086" s="133" t="s">
        <v>121</v>
      </c>
      <c r="AC1086" s="133" t="s">
        <v>3918</v>
      </c>
      <c r="AD1086" s="27">
        <f t="shared" si="237"/>
        <v>0</v>
      </c>
    </row>
    <row r="1087" spans="1:30" s="139" customFormat="1" ht="13.8">
      <c r="A1087" s="133" t="s">
        <v>3918</v>
      </c>
      <c r="B1087" s="141" t="s">
        <v>75</v>
      </c>
      <c r="C1087" s="152" t="s">
        <v>3036</v>
      </c>
      <c r="D1087" s="135">
        <v>1000001357</v>
      </c>
      <c r="E1087" s="136" t="s">
        <v>3037</v>
      </c>
      <c r="F1087" s="137">
        <v>41554</v>
      </c>
      <c r="G1087" s="40" t="str">
        <f t="shared" ref="G1087:G1150" si="238">IF(I1087&gt;0,"Targeted Dealer","-")</f>
        <v>Targeted Dealer</v>
      </c>
      <c r="H1087" s="40"/>
      <c r="I1087" s="41">
        <v>130</v>
      </c>
      <c r="J1087" s="41">
        <f t="shared" ref="J1087:J1150" si="239">I1087/$J$1*($J$1-$E$1)</f>
        <v>121.33333333333333</v>
      </c>
      <c r="K1087" s="43">
        <v>167</v>
      </c>
      <c r="L1087" s="43">
        <f t="shared" si="226"/>
        <v>-37</v>
      </c>
      <c r="M1087" s="43">
        <f t="shared" si="227"/>
        <v>137.63736263736263</v>
      </c>
      <c r="N1087" s="42">
        <v>155</v>
      </c>
      <c r="O1087" s="45" t="str">
        <f t="shared" si="228"/>
        <v>Mar</v>
      </c>
      <c r="P1087" s="42">
        <f t="shared" si="229"/>
        <v>155</v>
      </c>
      <c r="Q1087" s="44">
        <f t="shared" si="230"/>
        <v>12</v>
      </c>
      <c r="R1087" s="45">
        <f t="shared" si="231"/>
        <v>7.7419354838709653E-2</v>
      </c>
      <c r="S1087" s="44" t="str">
        <f t="shared" si="232"/>
        <v>GROWTH</v>
      </c>
      <c r="T1087" s="43">
        <v>81</v>
      </c>
      <c r="U1087" s="46" t="str">
        <f t="shared" si="233"/>
        <v>Apr</v>
      </c>
      <c r="V1087" s="42">
        <v>81</v>
      </c>
      <c r="W1087" s="47">
        <f t="shared" si="234"/>
        <v>86</v>
      </c>
      <c r="X1087" s="48">
        <f t="shared" si="235"/>
        <v>1.0617283950617282</v>
      </c>
      <c r="Y1087" s="47" t="str">
        <f t="shared" si="236"/>
        <v>GROWTH</v>
      </c>
      <c r="Z1087" s="138">
        <v>0</v>
      </c>
      <c r="AA1087" s="133"/>
      <c r="AB1087" s="133" t="s">
        <v>121</v>
      </c>
      <c r="AC1087" s="133" t="s">
        <v>3918</v>
      </c>
      <c r="AD1087" s="27">
        <f t="shared" si="237"/>
        <v>0</v>
      </c>
    </row>
    <row r="1088" spans="1:30" s="139" customFormat="1" ht="13.8">
      <c r="A1088" s="133" t="s">
        <v>3918</v>
      </c>
      <c r="B1088" s="141" t="s">
        <v>75</v>
      </c>
      <c r="C1088" s="152" t="s">
        <v>3040</v>
      </c>
      <c r="D1088" s="135">
        <v>1000001369</v>
      </c>
      <c r="E1088" s="136" t="s">
        <v>3041</v>
      </c>
      <c r="F1088" s="137">
        <v>42332</v>
      </c>
      <c r="G1088" s="40" t="str">
        <f t="shared" si="238"/>
        <v>Targeted Dealer</v>
      </c>
      <c r="H1088" s="40"/>
      <c r="I1088" s="41">
        <v>100</v>
      </c>
      <c r="J1088" s="41">
        <f t="shared" si="239"/>
        <v>93.333333333333343</v>
      </c>
      <c r="K1088" s="43">
        <v>80</v>
      </c>
      <c r="L1088" s="43">
        <f t="shared" ref="L1088:L1151" si="240">I1088-K1088</f>
        <v>20</v>
      </c>
      <c r="M1088" s="43">
        <f t="shared" ref="M1088:M1151" si="241">IFERROR((K1088/J1088%),"-")</f>
        <v>85.714285714285708</v>
      </c>
      <c r="N1088" s="42">
        <v>124</v>
      </c>
      <c r="O1088" s="45" t="str">
        <f t="shared" ref="O1088:O1151" si="242">IF(F1088&lt;=$P$2,"Mar","")</f>
        <v>Mar</v>
      </c>
      <c r="P1088" s="42">
        <f t="shared" ref="P1088:P1151" si="243">N1088</f>
        <v>124</v>
      </c>
      <c r="Q1088" s="44">
        <f t="shared" ref="Q1088:Q1151" si="244">K1088-P1088</f>
        <v>-44</v>
      </c>
      <c r="R1088" s="45">
        <f t="shared" ref="R1088:R1151" si="245">IFERROR(IF(O1088="Mar",(K1088/P1088-1))," ")</f>
        <v>-0.35483870967741937</v>
      </c>
      <c r="S1088" s="44" t="str">
        <f t="shared" ref="S1088:S1151" si="246">IF(N1088&gt;0,IF(O1088="","-",IF(R1088&lt;0%,"DEGROWTH","GROWTH")))</f>
        <v>DEGROWTH</v>
      </c>
      <c r="T1088" s="43">
        <v>116</v>
      </c>
      <c r="U1088" s="46" t="str">
        <f t="shared" ref="U1088:U1151" si="247">IF(F1088&lt;=$V$2,"Apr","")</f>
        <v>Apr</v>
      </c>
      <c r="V1088" s="42">
        <v>116</v>
      </c>
      <c r="W1088" s="47">
        <f t="shared" ref="W1088:W1151" si="248">K1088-V1088</f>
        <v>-36</v>
      </c>
      <c r="X1088" s="48">
        <f t="shared" ref="X1088:X1151" si="249">IFERROR(IF(U1088="Apr",(K1088/V1088-1)),0)</f>
        <v>-0.31034482758620685</v>
      </c>
      <c r="Y1088" s="47" t="str">
        <f t="shared" ref="Y1088:Y1151" si="250">IF(T1088&gt;0,IF(U1088="","-",IF(X1088&lt;0%,"DEGROWTH","GROWTH")))</f>
        <v>DEGROWTH</v>
      </c>
      <c r="Z1088" s="138">
        <v>0</v>
      </c>
      <c r="AA1088" s="133"/>
      <c r="AB1088" s="133" t="s">
        <v>121</v>
      </c>
      <c r="AC1088" s="133" t="s">
        <v>3918</v>
      </c>
      <c r="AD1088" s="27">
        <f t="shared" si="237"/>
        <v>0</v>
      </c>
    </row>
    <row r="1089" spans="1:30" s="139" customFormat="1" ht="13.8">
      <c r="A1089" s="133" t="s">
        <v>3918</v>
      </c>
      <c r="B1089" s="141" t="s">
        <v>75</v>
      </c>
      <c r="C1089" s="152" t="s">
        <v>3042</v>
      </c>
      <c r="D1089" s="135">
        <v>1000001365</v>
      </c>
      <c r="E1089" s="136" t="s">
        <v>3043</v>
      </c>
      <c r="F1089" s="137">
        <v>42739</v>
      </c>
      <c r="G1089" s="40" t="str">
        <f t="shared" si="238"/>
        <v>Targeted Dealer</v>
      </c>
      <c r="H1089" s="40"/>
      <c r="I1089" s="41">
        <v>500</v>
      </c>
      <c r="J1089" s="41">
        <f t="shared" si="239"/>
        <v>466.66666666666669</v>
      </c>
      <c r="K1089" s="43">
        <v>679.25</v>
      </c>
      <c r="L1089" s="43">
        <f t="shared" si="240"/>
        <v>-179.25</v>
      </c>
      <c r="M1089" s="43">
        <f t="shared" si="241"/>
        <v>145.55357142857142</v>
      </c>
      <c r="N1089" s="42">
        <v>699.75</v>
      </c>
      <c r="O1089" s="45" t="str">
        <f t="shared" si="242"/>
        <v>Mar</v>
      </c>
      <c r="P1089" s="42">
        <f t="shared" si="243"/>
        <v>699.75</v>
      </c>
      <c r="Q1089" s="44">
        <f t="shared" si="244"/>
        <v>-20.5</v>
      </c>
      <c r="R1089" s="45">
        <f t="shared" si="245"/>
        <v>-2.929617720614508E-2</v>
      </c>
      <c r="S1089" s="44" t="str">
        <f t="shared" si="246"/>
        <v>DEGROWTH</v>
      </c>
      <c r="T1089" s="43">
        <v>543.25</v>
      </c>
      <c r="U1089" s="46" t="str">
        <f t="shared" si="247"/>
        <v>Apr</v>
      </c>
      <c r="V1089" s="42">
        <v>543.25</v>
      </c>
      <c r="W1089" s="47">
        <f t="shared" si="248"/>
        <v>136</v>
      </c>
      <c r="X1089" s="48">
        <f t="shared" si="249"/>
        <v>0.25034514496088356</v>
      </c>
      <c r="Y1089" s="47" t="str">
        <f t="shared" si="250"/>
        <v>GROWTH</v>
      </c>
      <c r="Z1089" s="138">
        <v>0</v>
      </c>
      <c r="AA1089" s="133"/>
      <c r="AB1089" s="133" t="s">
        <v>121</v>
      </c>
      <c r="AC1089" s="133" t="s">
        <v>3918</v>
      </c>
      <c r="AD1089" s="27">
        <f t="shared" si="237"/>
        <v>0</v>
      </c>
    </row>
    <row r="1090" spans="1:30" s="139" customFormat="1" ht="13.8">
      <c r="A1090" s="133" t="s">
        <v>3918</v>
      </c>
      <c r="B1090" s="141" t="s">
        <v>75</v>
      </c>
      <c r="C1090" s="152" t="s">
        <v>3044</v>
      </c>
      <c r="D1090" s="135">
        <v>1000001371</v>
      </c>
      <c r="E1090" s="136" t="s">
        <v>3045</v>
      </c>
      <c r="F1090" s="137">
        <v>43235</v>
      </c>
      <c r="G1090" s="40" t="str">
        <f t="shared" si="238"/>
        <v>Targeted Dealer</v>
      </c>
      <c r="H1090" s="40"/>
      <c r="I1090" s="41">
        <v>100</v>
      </c>
      <c r="J1090" s="41">
        <f t="shared" si="239"/>
        <v>93.333333333333343</v>
      </c>
      <c r="K1090" s="43">
        <v>102</v>
      </c>
      <c r="L1090" s="43">
        <f t="shared" si="240"/>
        <v>-2</v>
      </c>
      <c r="M1090" s="43">
        <f t="shared" si="241"/>
        <v>109.28571428571428</v>
      </c>
      <c r="N1090" s="42">
        <v>113</v>
      </c>
      <c r="O1090" s="45" t="str">
        <f t="shared" si="242"/>
        <v>Mar</v>
      </c>
      <c r="P1090" s="42">
        <f t="shared" si="243"/>
        <v>113</v>
      </c>
      <c r="Q1090" s="44">
        <f t="shared" si="244"/>
        <v>-11</v>
      </c>
      <c r="R1090" s="45">
        <f t="shared" si="245"/>
        <v>-9.7345132743362872E-2</v>
      </c>
      <c r="S1090" s="44" t="str">
        <f t="shared" si="246"/>
        <v>DEGROWTH</v>
      </c>
      <c r="T1090" s="43">
        <v>0</v>
      </c>
      <c r="U1090" s="46" t="str">
        <f t="shared" si="247"/>
        <v>Apr</v>
      </c>
      <c r="V1090" s="42">
        <v>0</v>
      </c>
      <c r="W1090" s="47">
        <f t="shared" si="248"/>
        <v>102</v>
      </c>
      <c r="X1090" s="48">
        <f t="shared" si="249"/>
        <v>0</v>
      </c>
      <c r="Y1090" s="47" t="b">
        <f t="shared" si="250"/>
        <v>0</v>
      </c>
      <c r="Z1090" s="138">
        <v>0</v>
      </c>
      <c r="AA1090" s="133"/>
      <c r="AB1090" s="133" t="s">
        <v>121</v>
      </c>
      <c r="AC1090" s="133" t="s">
        <v>3918</v>
      </c>
      <c r="AD1090" s="27">
        <f t="shared" si="237"/>
        <v>0</v>
      </c>
    </row>
    <row r="1091" spans="1:30" s="139" customFormat="1" ht="13.8">
      <c r="A1091" s="133" t="s">
        <v>3918</v>
      </c>
      <c r="B1091" s="141" t="s">
        <v>75</v>
      </c>
      <c r="C1091" s="152" t="s">
        <v>3050</v>
      </c>
      <c r="D1091" s="135">
        <v>1000002008</v>
      </c>
      <c r="E1091" s="136" t="s">
        <v>811</v>
      </c>
      <c r="F1091" s="137">
        <v>44478</v>
      </c>
      <c r="G1091" s="40" t="str">
        <f t="shared" si="238"/>
        <v>Targeted Dealer</v>
      </c>
      <c r="H1091" s="40"/>
      <c r="I1091" s="41">
        <v>1500</v>
      </c>
      <c r="J1091" s="41">
        <f t="shared" si="239"/>
        <v>1400</v>
      </c>
      <c r="K1091" s="43">
        <v>1501.5</v>
      </c>
      <c r="L1091" s="43">
        <f t="shared" si="240"/>
        <v>-1.5</v>
      </c>
      <c r="M1091" s="43">
        <f t="shared" si="241"/>
        <v>107.25</v>
      </c>
      <c r="N1091" s="42">
        <v>1537</v>
      </c>
      <c r="O1091" s="45" t="str">
        <f t="shared" si="242"/>
        <v>Mar</v>
      </c>
      <c r="P1091" s="42">
        <f t="shared" si="243"/>
        <v>1537</v>
      </c>
      <c r="Q1091" s="44">
        <f t="shared" si="244"/>
        <v>-35.5</v>
      </c>
      <c r="R1091" s="45">
        <f t="shared" si="245"/>
        <v>-2.3096942094990247E-2</v>
      </c>
      <c r="S1091" s="44" t="str">
        <f t="shared" si="246"/>
        <v>DEGROWTH</v>
      </c>
      <c r="T1091" s="43">
        <v>788</v>
      </c>
      <c r="U1091" s="46" t="str">
        <f t="shared" si="247"/>
        <v>Apr</v>
      </c>
      <c r="V1091" s="42">
        <v>788</v>
      </c>
      <c r="W1091" s="47">
        <f t="shared" si="248"/>
        <v>713.5</v>
      </c>
      <c r="X1091" s="48">
        <f t="shared" si="249"/>
        <v>0.90545685279187826</v>
      </c>
      <c r="Y1091" s="47" t="str">
        <f t="shared" si="250"/>
        <v>GROWTH</v>
      </c>
      <c r="Z1091" s="138">
        <v>0</v>
      </c>
      <c r="AA1091" s="133"/>
      <c r="AB1091" s="133" t="s">
        <v>121</v>
      </c>
      <c r="AC1091" s="133" t="s">
        <v>3918</v>
      </c>
      <c r="AD1091" s="27">
        <f t="shared" si="237"/>
        <v>0</v>
      </c>
    </row>
    <row r="1092" spans="1:30" s="139" customFormat="1" ht="13.8">
      <c r="A1092" s="133" t="s">
        <v>3918</v>
      </c>
      <c r="B1092" s="141" t="s">
        <v>75</v>
      </c>
      <c r="C1092" s="135" t="s">
        <v>3051</v>
      </c>
      <c r="D1092" s="135">
        <v>1000002054</v>
      </c>
      <c r="E1092" s="136" t="s">
        <v>3052</v>
      </c>
      <c r="F1092" s="137">
        <v>44527</v>
      </c>
      <c r="G1092" s="40" t="str">
        <f t="shared" si="238"/>
        <v>Targeted Dealer</v>
      </c>
      <c r="H1092" s="40"/>
      <c r="I1092" s="41">
        <v>1400</v>
      </c>
      <c r="J1092" s="41">
        <f t="shared" si="239"/>
        <v>1306.6666666666665</v>
      </c>
      <c r="K1092" s="43">
        <v>2908.0499999999997</v>
      </c>
      <c r="L1092" s="43">
        <f t="shared" si="240"/>
        <v>-1508.0499999999997</v>
      </c>
      <c r="M1092" s="43">
        <f t="shared" si="241"/>
        <v>222.55484693877551</v>
      </c>
      <c r="N1092" s="42">
        <v>2661.85</v>
      </c>
      <c r="O1092" s="45" t="str">
        <f t="shared" si="242"/>
        <v>Mar</v>
      </c>
      <c r="P1092" s="42">
        <f t="shared" si="243"/>
        <v>2661.85</v>
      </c>
      <c r="Q1092" s="44">
        <f t="shared" si="244"/>
        <v>246.19999999999982</v>
      </c>
      <c r="R1092" s="45">
        <f t="shared" si="245"/>
        <v>9.2492063790221124E-2</v>
      </c>
      <c r="S1092" s="44" t="str">
        <f t="shared" si="246"/>
        <v>GROWTH</v>
      </c>
      <c r="T1092" s="43">
        <v>989.5</v>
      </c>
      <c r="U1092" s="46" t="str">
        <f t="shared" si="247"/>
        <v>Apr</v>
      </c>
      <c r="V1092" s="42">
        <v>989.5</v>
      </c>
      <c r="W1092" s="47">
        <f t="shared" si="248"/>
        <v>1918.5499999999997</v>
      </c>
      <c r="X1092" s="48">
        <f t="shared" si="249"/>
        <v>1.9389085396664978</v>
      </c>
      <c r="Y1092" s="47" t="str">
        <f t="shared" si="250"/>
        <v>GROWTH</v>
      </c>
      <c r="Z1092" s="138">
        <v>0</v>
      </c>
      <c r="AA1092" s="133"/>
      <c r="AB1092" s="133" t="s">
        <v>121</v>
      </c>
      <c r="AC1092" s="133" t="s">
        <v>3918</v>
      </c>
      <c r="AD1092" s="27">
        <f t="shared" ref="AD1092:AD1155" si="251">IF(K1092=0,1,0)</f>
        <v>0</v>
      </c>
    </row>
    <row r="1093" spans="1:30" s="139" customFormat="1" ht="13.8">
      <c r="A1093" s="133" t="s">
        <v>3918</v>
      </c>
      <c r="B1093" s="144" t="s">
        <v>75</v>
      </c>
      <c r="C1093" s="144" t="s">
        <v>3055</v>
      </c>
      <c r="D1093" s="144">
        <v>1000004001</v>
      </c>
      <c r="E1093" s="144" t="s">
        <v>3056</v>
      </c>
      <c r="F1093" s="137">
        <v>45449</v>
      </c>
      <c r="G1093" s="40" t="str">
        <f t="shared" si="238"/>
        <v>Targeted Dealer</v>
      </c>
      <c r="H1093" s="40"/>
      <c r="I1093" s="41">
        <v>50</v>
      </c>
      <c r="J1093" s="41">
        <f t="shared" si="239"/>
        <v>46.666666666666671</v>
      </c>
      <c r="K1093" s="43">
        <v>0</v>
      </c>
      <c r="L1093" s="43">
        <f t="shared" si="240"/>
        <v>50</v>
      </c>
      <c r="M1093" s="43">
        <f t="shared" si="241"/>
        <v>0</v>
      </c>
      <c r="N1093" s="42">
        <v>6</v>
      </c>
      <c r="O1093" s="45" t="str">
        <f t="shared" si="242"/>
        <v>Mar</v>
      </c>
      <c r="P1093" s="42">
        <f t="shared" si="243"/>
        <v>6</v>
      </c>
      <c r="Q1093" s="44">
        <f t="shared" si="244"/>
        <v>-6</v>
      </c>
      <c r="R1093" s="45">
        <f t="shared" si="245"/>
        <v>-1</v>
      </c>
      <c r="S1093" s="44" t="str">
        <f t="shared" si="246"/>
        <v>DEGROWTH</v>
      </c>
      <c r="T1093" s="43">
        <v>6</v>
      </c>
      <c r="U1093" s="46" t="str">
        <f t="shared" si="247"/>
        <v>Apr</v>
      </c>
      <c r="V1093" s="42">
        <v>6</v>
      </c>
      <c r="W1093" s="47">
        <f t="shared" si="248"/>
        <v>-6</v>
      </c>
      <c r="X1093" s="48">
        <f t="shared" si="249"/>
        <v>-1</v>
      </c>
      <c r="Y1093" s="47" t="str">
        <f t="shared" si="250"/>
        <v>DEGROWTH</v>
      </c>
      <c r="Z1093" s="138">
        <v>0</v>
      </c>
      <c r="AA1093" s="133"/>
      <c r="AB1093" s="133" t="s">
        <v>121</v>
      </c>
      <c r="AC1093" s="133" t="s">
        <v>3918</v>
      </c>
      <c r="AD1093" s="27">
        <f t="shared" si="251"/>
        <v>1</v>
      </c>
    </row>
    <row r="1094" spans="1:30" s="139" customFormat="1" ht="13.8">
      <c r="A1094" s="133" t="s">
        <v>3061</v>
      </c>
      <c r="B1094" s="141" t="s">
        <v>87</v>
      </c>
      <c r="C1094" s="152" t="s">
        <v>3062</v>
      </c>
      <c r="D1094" s="135">
        <v>1000001479</v>
      </c>
      <c r="E1094" s="136" t="s">
        <v>3063</v>
      </c>
      <c r="F1094" s="137">
        <v>41457</v>
      </c>
      <c r="G1094" s="40" t="str">
        <f t="shared" si="238"/>
        <v>Targeted Dealer</v>
      </c>
      <c r="H1094" s="40"/>
      <c r="I1094" s="41">
        <v>600</v>
      </c>
      <c r="J1094" s="41">
        <f t="shared" si="239"/>
        <v>560</v>
      </c>
      <c r="K1094" s="43">
        <v>338.6</v>
      </c>
      <c r="L1094" s="43">
        <f t="shared" si="240"/>
        <v>261.39999999999998</v>
      </c>
      <c r="M1094" s="43">
        <f t="shared" si="241"/>
        <v>60.464285714285722</v>
      </c>
      <c r="N1094" s="42">
        <v>270</v>
      </c>
      <c r="O1094" s="45" t="str">
        <f t="shared" si="242"/>
        <v>Mar</v>
      </c>
      <c r="P1094" s="42">
        <f t="shared" si="243"/>
        <v>270</v>
      </c>
      <c r="Q1094" s="44">
        <f t="shared" si="244"/>
        <v>68.600000000000023</v>
      </c>
      <c r="R1094" s="45">
        <f t="shared" si="245"/>
        <v>0.25407407407407412</v>
      </c>
      <c r="S1094" s="44" t="str">
        <f t="shared" si="246"/>
        <v>GROWTH</v>
      </c>
      <c r="T1094" s="43">
        <v>482</v>
      </c>
      <c r="U1094" s="46" t="str">
        <f t="shared" si="247"/>
        <v>Apr</v>
      </c>
      <c r="V1094" s="42">
        <v>482</v>
      </c>
      <c r="W1094" s="47">
        <f t="shared" si="248"/>
        <v>-143.39999999999998</v>
      </c>
      <c r="X1094" s="48">
        <f t="shared" si="249"/>
        <v>-0.29751037344398334</v>
      </c>
      <c r="Y1094" s="47" t="str">
        <f t="shared" si="250"/>
        <v>DEGROWTH</v>
      </c>
      <c r="Z1094" s="138">
        <v>0</v>
      </c>
      <c r="AA1094" s="133"/>
      <c r="AB1094" s="133" t="s">
        <v>121</v>
      </c>
      <c r="AC1094" s="133" t="s">
        <v>3061</v>
      </c>
      <c r="AD1094" s="27">
        <f t="shared" si="251"/>
        <v>0</v>
      </c>
    </row>
    <row r="1095" spans="1:30" s="139" customFormat="1" ht="13.8">
      <c r="A1095" s="133" t="s">
        <v>3061</v>
      </c>
      <c r="B1095" s="141" t="s">
        <v>87</v>
      </c>
      <c r="C1095" s="152" t="s">
        <v>3064</v>
      </c>
      <c r="D1095" s="135">
        <v>1000001480</v>
      </c>
      <c r="E1095" s="136" t="s">
        <v>3065</v>
      </c>
      <c r="F1095" s="137">
        <v>41498</v>
      </c>
      <c r="G1095" s="40" t="str">
        <f t="shared" si="238"/>
        <v>Targeted Dealer</v>
      </c>
      <c r="H1095" s="40"/>
      <c r="I1095" s="41">
        <v>30</v>
      </c>
      <c r="J1095" s="41">
        <f t="shared" si="239"/>
        <v>28</v>
      </c>
      <c r="K1095" s="43">
        <v>8</v>
      </c>
      <c r="L1095" s="43">
        <f t="shared" si="240"/>
        <v>22</v>
      </c>
      <c r="M1095" s="43">
        <f t="shared" si="241"/>
        <v>28.571428571428569</v>
      </c>
      <c r="N1095" s="42">
        <v>0</v>
      </c>
      <c r="O1095" s="45" t="str">
        <f t="shared" si="242"/>
        <v>Mar</v>
      </c>
      <c r="P1095" s="42">
        <f t="shared" si="243"/>
        <v>0</v>
      </c>
      <c r="Q1095" s="44">
        <f t="shared" si="244"/>
        <v>8</v>
      </c>
      <c r="R1095" s="45" t="str">
        <f t="shared" si="245"/>
        <v xml:space="preserve"> </v>
      </c>
      <c r="S1095" s="44" t="b">
        <f t="shared" si="246"/>
        <v>0</v>
      </c>
      <c r="T1095" s="43">
        <v>16</v>
      </c>
      <c r="U1095" s="46" t="str">
        <f t="shared" si="247"/>
        <v>Apr</v>
      </c>
      <c r="V1095" s="42">
        <v>16</v>
      </c>
      <c r="W1095" s="47">
        <f t="shared" si="248"/>
        <v>-8</v>
      </c>
      <c r="X1095" s="48">
        <f t="shared" si="249"/>
        <v>-0.5</v>
      </c>
      <c r="Y1095" s="47" t="str">
        <f t="shared" si="250"/>
        <v>DEGROWTH</v>
      </c>
      <c r="Z1095" s="138">
        <v>0</v>
      </c>
      <c r="AA1095" s="133"/>
      <c r="AB1095" s="133" t="s">
        <v>121</v>
      </c>
      <c r="AC1095" s="133" t="s">
        <v>3061</v>
      </c>
      <c r="AD1095" s="27">
        <f t="shared" si="251"/>
        <v>0</v>
      </c>
    </row>
    <row r="1096" spans="1:30" s="139" customFormat="1" ht="13.8">
      <c r="A1096" s="133" t="s">
        <v>3061</v>
      </c>
      <c r="B1096" s="141" t="s">
        <v>87</v>
      </c>
      <c r="C1096" s="152" t="s">
        <v>3066</v>
      </c>
      <c r="D1096" s="135">
        <v>1000001516</v>
      </c>
      <c r="E1096" s="136" t="s">
        <v>3067</v>
      </c>
      <c r="F1096" s="137">
        <v>41547</v>
      </c>
      <c r="G1096" s="40" t="str">
        <f t="shared" si="238"/>
        <v>Targeted Dealer</v>
      </c>
      <c r="H1096" s="40"/>
      <c r="I1096" s="41">
        <v>700</v>
      </c>
      <c r="J1096" s="41">
        <f t="shared" si="239"/>
        <v>653.33333333333326</v>
      </c>
      <c r="K1096" s="43">
        <v>164.8</v>
      </c>
      <c r="L1096" s="43">
        <f t="shared" si="240"/>
        <v>535.20000000000005</v>
      </c>
      <c r="M1096" s="43">
        <f t="shared" si="241"/>
        <v>25.224489795918373</v>
      </c>
      <c r="N1096" s="42">
        <v>848.5</v>
      </c>
      <c r="O1096" s="45" t="str">
        <f t="shared" si="242"/>
        <v>Mar</v>
      </c>
      <c r="P1096" s="42">
        <f t="shared" si="243"/>
        <v>848.5</v>
      </c>
      <c r="Q1096" s="44">
        <f t="shared" si="244"/>
        <v>-683.7</v>
      </c>
      <c r="R1096" s="45">
        <f t="shared" si="245"/>
        <v>-0.80577489687684145</v>
      </c>
      <c r="S1096" s="44" t="str">
        <f t="shared" si="246"/>
        <v>DEGROWTH</v>
      </c>
      <c r="T1096" s="43">
        <v>1088.5</v>
      </c>
      <c r="U1096" s="46" t="str">
        <f t="shared" si="247"/>
        <v>Apr</v>
      </c>
      <c r="V1096" s="42">
        <v>1088.5</v>
      </c>
      <c r="W1096" s="47">
        <f t="shared" si="248"/>
        <v>-923.7</v>
      </c>
      <c r="X1096" s="48">
        <f t="shared" si="249"/>
        <v>-0.84859898943500234</v>
      </c>
      <c r="Y1096" s="47" t="str">
        <f t="shared" si="250"/>
        <v>DEGROWTH</v>
      </c>
      <c r="Z1096" s="138">
        <v>0</v>
      </c>
      <c r="AA1096" s="133"/>
      <c r="AB1096" s="133" t="s">
        <v>121</v>
      </c>
      <c r="AC1096" s="133" t="s">
        <v>3061</v>
      </c>
      <c r="AD1096" s="27">
        <f t="shared" si="251"/>
        <v>0</v>
      </c>
    </row>
    <row r="1097" spans="1:30" s="139" customFormat="1" ht="13.8">
      <c r="A1097" s="133" t="s">
        <v>3061</v>
      </c>
      <c r="B1097" s="141" t="s">
        <v>87</v>
      </c>
      <c r="C1097" s="141" t="s">
        <v>3068</v>
      </c>
      <c r="D1097" s="135">
        <v>1000001519</v>
      </c>
      <c r="E1097" s="136" t="s">
        <v>3069</v>
      </c>
      <c r="F1097" s="137">
        <v>41688</v>
      </c>
      <c r="G1097" s="40" t="str">
        <f t="shared" si="238"/>
        <v>Targeted Dealer</v>
      </c>
      <c r="H1097" s="40"/>
      <c r="I1097" s="41">
        <v>305</v>
      </c>
      <c r="J1097" s="41">
        <f t="shared" si="239"/>
        <v>284.66666666666663</v>
      </c>
      <c r="K1097" s="43">
        <v>354.5</v>
      </c>
      <c r="L1097" s="43">
        <f t="shared" si="240"/>
        <v>-49.5</v>
      </c>
      <c r="M1097" s="43">
        <f t="shared" si="241"/>
        <v>124.53161592505856</v>
      </c>
      <c r="N1097" s="42">
        <v>241</v>
      </c>
      <c r="O1097" s="45" t="str">
        <f t="shared" si="242"/>
        <v>Mar</v>
      </c>
      <c r="P1097" s="42">
        <f t="shared" si="243"/>
        <v>241</v>
      </c>
      <c r="Q1097" s="44">
        <f t="shared" si="244"/>
        <v>113.5</v>
      </c>
      <c r="R1097" s="45">
        <f t="shared" si="245"/>
        <v>0.47095435684647313</v>
      </c>
      <c r="S1097" s="44" t="str">
        <f t="shared" si="246"/>
        <v>GROWTH</v>
      </c>
      <c r="T1097" s="43">
        <v>278</v>
      </c>
      <c r="U1097" s="46" t="str">
        <f t="shared" si="247"/>
        <v>Apr</v>
      </c>
      <c r="V1097" s="42">
        <v>278</v>
      </c>
      <c r="W1097" s="47">
        <f t="shared" si="248"/>
        <v>76.5</v>
      </c>
      <c r="X1097" s="48">
        <f t="shared" si="249"/>
        <v>0.27517985611510798</v>
      </c>
      <c r="Y1097" s="47" t="str">
        <f t="shared" si="250"/>
        <v>GROWTH</v>
      </c>
      <c r="Z1097" s="138">
        <v>0</v>
      </c>
      <c r="AA1097" s="133"/>
      <c r="AB1097" s="133" t="s">
        <v>121</v>
      </c>
      <c r="AC1097" s="133" t="s">
        <v>3061</v>
      </c>
      <c r="AD1097" s="27">
        <f t="shared" si="251"/>
        <v>0</v>
      </c>
    </row>
    <row r="1098" spans="1:30" s="139" customFormat="1" ht="13.8">
      <c r="A1098" s="133" t="s">
        <v>3061</v>
      </c>
      <c r="B1098" s="141" t="s">
        <v>87</v>
      </c>
      <c r="C1098" s="141" t="s">
        <v>3070</v>
      </c>
      <c r="D1098" s="135">
        <v>1000001515</v>
      </c>
      <c r="E1098" s="136" t="s">
        <v>3071</v>
      </c>
      <c r="F1098" s="137">
        <v>41717</v>
      </c>
      <c r="G1098" s="40" t="str">
        <f t="shared" si="238"/>
        <v>Targeted Dealer</v>
      </c>
      <c r="H1098" s="40"/>
      <c r="I1098" s="41">
        <v>310</v>
      </c>
      <c r="J1098" s="41">
        <f t="shared" si="239"/>
        <v>289.33333333333337</v>
      </c>
      <c r="K1098" s="43">
        <v>299</v>
      </c>
      <c r="L1098" s="43">
        <f t="shared" si="240"/>
        <v>11</v>
      </c>
      <c r="M1098" s="43">
        <f t="shared" si="241"/>
        <v>103.34101382488478</v>
      </c>
      <c r="N1098" s="42">
        <v>174</v>
      </c>
      <c r="O1098" s="45" t="str">
        <f t="shared" si="242"/>
        <v>Mar</v>
      </c>
      <c r="P1098" s="42">
        <f t="shared" si="243"/>
        <v>174</v>
      </c>
      <c r="Q1098" s="44">
        <f t="shared" si="244"/>
        <v>125</v>
      </c>
      <c r="R1098" s="45">
        <f t="shared" si="245"/>
        <v>0.71839080459770122</v>
      </c>
      <c r="S1098" s="44" t="str">
        <f t="shared" si="246"/>
        <v>GROWTH</v>
      </c>
      <c r="T1098" s="43">
        <v>294</v>
      </c>
      <c r="U1098" s="46" t="str">
        <f t="shared" si="247"/>
        <v>Apr</v>
      </c>
      <c r="V1098" s="42">
        <v>294</v>
      </c>
      <c r="W1098" s="47">
        <f t="shared" si="248"/>
        <v>5</v>
      </c>
      <c r="X1098" s="48">
        <f t="shared" si="249"/>
        <v>1.7006802721088343E-2</v>
      </c>
      <c r="Y1098" s="47" t="str">
        <f t="shared" si="250"/>
        <v>GROWTH</v>
      </c>
      <c r="Z1098" s="138">
        <v>0</v>
      </c>
      <c r="AA1098" s="133"/>
      <c r="AB1098" s="133" t="s">
        <v>121</v>
      </c>
      <c r="AC1098" s="133" t="s">
        <v>3061</v>
      </c>
      <c r="AD1098" s="27">
        <f t="shared" si="251"/>
        <v>0</v>
      </c>
    </row>
    <row r="1099" spans="1:30" s="139" customFormat="1" ht="13.8">
      <c r="A1099" s="133" t="s">
        <v>3061</v>
      </c>
      <c r="B1099" s="141" t="s">
        <v>87</v>
      </c>
      <c r="C1099" s="141" t="s">
        <v>3072</v>
      </c>
      <c r="D1099" s="135">
        <v>1000001496</v>
      </c>
      <c r="E1099" s="136" t="s">
        <v>3073</v>
      </c>
      <c r="F1099" s="137">
        <v>41768</v>
      </c>
      <c r="G1099" s="40" t="str">
        <f t="shared" si="238"/>
        <v>Targeted Dealer</v>
      </c>
      <c r="H1099" s="40"/>
      <c r="I1099" s="41">
        <v>50</v>
      </c>
      <c r="J1099" s="41">
        <f t="shared" si="239"/>
        <v>46.666666666666671</v>
      </c>
      <c r="K1099" s="43">
        <v>50</v>
      </c>
      <c r="L1099" s="43">
        <f t="shared" si="240"/>
        <v>0</v>
      </c>
      <c r="M1099" s="43">
        <f t="shared" si="241"/>
        <v>107.14285714285712</v>
      </c>
      <c r="N1099" s="42">
        <v>0</v>
      </c>
      <c r="O1099" s="45" t="str">
        <f t="shared" si="242"/>
        <v>Mar</v>
      </c>
      <c r="P1099" s="42">
        <f t="shared" si="243"/>
        <v>0</v>
      </c>
      <c r="Q1099" s="44">
        <f t="shared" si="244"/>
        <v>50</v>
      </c>
      <c r="R1099" s="45" t="str">
        <f t="shared" si="245"/>
        <v xml:space="preserve"> </v>
      </c>
      <c r="S1099" s="44" t="b">
        <f t="shared" si="246"/>
        <v>0</v>
      </c>
      <c r="T1099" s="43">
        <v>0</v>
      </c>
      <c r="U1099" s="46" t="str">
        <f t="shared" si="247"/>
        <v>Apr</v>
      </c>
      <c r="V1099" s="42">
        <v>0</v>
      </c>
      <c r="W1099" s="47">
        <f t="shared" si="248"/>
        <v>50</v>
      </c>
      <c r="X1099" s="48">
        <f t="shared" si="249"/>
        <v>0</v>
      </c>
      <c r="Y1099" s="47" t="b">
        <f t="shared" si="250"/>
        <v>0</v>
      </c>
      <c r="Z1099" s="138">
        <v>0</v>
      </c>
      <c r="AA1099" s="133"/>
      <c r="AB1099" s="133" t="s">
        <v>121</v>
      </c>
      <c r="AC1099" s="133" t="s">
        <v>3061</v>
      </c>
      <c r="AD1099" s="27">
        <f t="shared" si="251"/>
        <v>0</v>
      </c>
    </row>
    <row r="1100" spans="1:30" s="139" customFormat="1" ht="13.8">
      <c r="A1100" s="133" t="s">
        <v>3061</v>
      </c>
      <c r="B1100" s="141" t="s">
        <v>87</v>
      </c>
      <c r="C1100" s="141" t="s">
        <v>3074</v>
      </c>
      <c r="D1100" s="135">
        <v>1000001482</v>
      </c>
      <c r="E1100" s="136" t="s">
        <v>3075</v>
      </c>
      <c r="F1100" s="137">
        <v>41817</v>
      </c>
      <c r="G1100" s="40" t="str">
        <f t="shared" si="238"/>
        <v>Targeted Dealer</v>
      </c>
      <c r="H1100" s="40"/>
      <c r="I1100" s="41">
        <v>275</v>
      </c>
      <c r="J1100" s="41">
        <f t="shared" si="239"/>
        <v>256.66666666666663</v>
      </c>
      <c r="K1100" s="43">
        <v>0</v>
      </c>
      <c r="L1100" s="43">
        <f t="shared" si="240"/>
        <v>275</v>
      </c>
      <c r="M1100" s="43">
        <f t="shared" si="241"/>
        <v>0</v>
      </c>
      <c r="N1100" s="42">
        <v>0</v>
      </c>
      <c r="O1100" s="45" t="str">
        <f t="shared" si="242"/>
        <v>Mar</v>
      </c>
      <c r="P1100" s="42">
        <f t="shared" si="243"/>
        <v>0</v>
      </c>
      <c r="Q1100" s="44">
        <f t="shared" si="244"/>
        <v>0</v>
      </c>
      <c r="R1100" s="45" t="str">
        <f t="shared" si="245"/>
        <v xml:space="preserve"> </v>
      </c>
      <c r="S1100" s="44" t="b">
        <f t="shared" si="246"/>
        <v>0</v>
      </c>
      <c r="T1100" s="43">
        <v>860.75</v>
      </c>
      <c r="U1100" s="46" t="str">
        <f t="shared" si="247"/>
        <v>Apr</v>
      </c>
      <c r="V1100" s="42">
        <v>860.75</v>
      </c>
      <c r="W1100" s="47">
        <f t="shared" si="248"/>
        <v>-860.75</v>
      </c>
      <c r="X1100" s="48">
        <f t="shared" si="249"/>
        <v>-1</v>
      </c>
      <c r="Y1100" s="47" t="str">
        <f t="shared" si="250"/>
        <v>DEGROWTH</v>
      </c>
      <c r="Z1100" s="138">
        <v>0</v>
      </c>
      <c r="AA1100" s="133"/>
      <c r="AB1100" s="133" t="s">
        <v>121</v>
      </c>
      <c r="AC1100" s="133" t="s">
        <v>3061</v>
      </c>
      <c r="AD1100" s="27">
        <f t="shared" si="251"/>
        <v>1</v>
      </c>
    </row>
    <row r="1101" spans="1:30" s="139" customFormat="1" ht="13.8">
      <c r="A1101" s="133" t="s">
        <v>3061</v>
      </c>
      <c r="B1101" s="141" t="s">
        <v>87</v>
      </c>
      <c r="C1101" s="152" t="s">
        <v>3076</v>
      </c>
      <c r="D1101" s="135">
        <v>1000001505</v>
      </c>
      <c r="E1101" s="136" t="s">
        <v>3077</v>
      </c>
      <c r="F1101" s="137">
        <v>41962</v>
      </c>
      <c r="G1101" s="40" t="str">
        <f t="shared" si="238"/>
        <v>Targeted Dealer</v>
      </c>
      <c r="H1101" s="40"/>
      <c r="I1101" s="41">
        <v>1250</v>
      </c>
      <c r="J1101" s="41">
        <f t="shared" si="239"/>
        <v>1166.6666666666665</v>
      </c>
      <c r="K1101" s="43">
        <v>720</v>
      </c>
      <c r="L1101" s="43">
        <f t="shared" si="240"/>
        <v>530</v>
      </c>
      <c r="M1101" s="43">
        <f t="shared" si="241"/>
        <v>61.71428571428573</v>
      </c>
      <c r="N1101" s="42">
        <v>1060</v>
      </c>
      <c r="O1101" s="45" t="str">
        <f t="shared" si="242"/>
        <v>Mar</v>
      </c>
      <c r="P1101" s="42">
        <f t="shared" si="243"/>
        <v>1060</v>
      </c>
      <c r="Q1101" s="44">
        <f t="shared" si="244"/>
        <v>-340</v>
      </c>
      <c r="R1101" s="45">
        <f t="shared" si="245"/>
        <v>-0.32075471698113212</v>
      </c>
      <c r="S1101" s="44" t="str">
        <f t="shared" si="246"/>
        <v>DEGROWTH</v>
      </c>
      <c r="T1101" s="43">
        <v>990.25</v>
      </c>
      <c r="U1101" s="46" t="str">
        <f t="shared" si="247"/>
        <v>Apr</v>
      </c>
      <c r="V1101" s="42">
        <v>990.25</v>
      </c>
      <c r="W1101" s="47">
        <f t="shared" si="248"/>
        <v>-270.25</v>
      </c>
      <c r="X1101" s="48">
        <f t="shared" si="249"/>
        <v>-0.27291088109063366</v>
      </c>
      <c r="Y1101" s="47" t="str">
        <f t="shared" si="250"/>
        <v>DEGROWTH</v>
      </c>
      <c r="Z1101" s="138">
        <v>0</v>
      </c>
      <c r="AA1101" s="133"/>
      <c r="AB1101" s="133" t="s">
        <v>121</v>
      </c>
      <c r="AC1101" s="133" t="s">
        <v>3061</v>
      </c>
      <c r="AD1101" s="27">
        <f t="shared" si="251"/>
        <v>0</v>
      </c>
    </row>
    <row r="1102" spans="1:30" s="139" customFormat="1" ht="13.8">
      <c r="A1102" s="133" t="s">
        <v>3061</v>
      </c>
      <c r="B1102" s="141" t="s">
        <v>87</v>
      </c>
      <c r="C1102" s="152" t="s">
        <v>3080</v>
      </c>
      <c r="D1102" s="135">
        <v>1000001497</v>
      </c>
      <c r="E1102" s="136" t="s">
        <v>3081</v>
      </c>
      <c r="F1102" s="137">
        <v>42188</v>
      </c>
      <c r="G1102" s="40" t="str">
        <f t="shared" si="238"/>
        <v>Targeted Dealer</v>
      </c>
      <c r="H1102" s="40"/>
      <c r="I1102" s="41">
        <v>4000</v>
      </c>
      <c r="J1102" s="41">
        <f t="shared" si="239"/>
        <v>3733.3333333333335</v>
      </c>
      <c r="K1102" s="43">
        <v>4155.45</v>
      </c>
      <c r="L1102" s="43">
        <f t="shared" si="240"/>
        <v>-155.44999999999982</v>
      </c>
      <c r="M1102" s="43">
        <f t="shared" si="241"/>
        <v>111.30669642857141</v>
      </c>
      <c r="N1102" s="42">
        <v>3373</v>
      </c>
      <c r="O1102" s="45" t="str">
        <f t="shared" si="242"/>
        <v>Mar</v>
      </c>
      <c r="P1102" s="42">
        <f t="shared" si="243"/>
        <v>3373</v>
      </c>
      <c r="Q1102" s="44">
        <f t="shared" si="244"/>
        <v>782.44999999999982</v>
      </c>
      <c r="R1102" s="45">
        <f t="shared" si="245"/>
        <v>0.23197450340942782</v>
      </c>
      <c r="S1102" s="44" t="str">
        <f t="shared" si="246"/>
        <v>GROWTH</v>
      </c>
      <c r="T1102" s="43">
        <v>3861.5</v>
      </c>
      <c r="U1102" s="46" t="str">
        <f t="shared" si="247"/>
        <v>Apr</v>
      </c>
      <c r="V1102" s="42">
        <v>3861.5</v>
      </c>
      <c r="W1102" s="47">
        <f t="shared" si="248"/>
        <v>293.94999999999982</v>
      </c>
      <c r="X1102" s="48">
        <f t="shared" si="249"/>
        <v>7.6123268160041446E-2</v>
      </c>
      <c r="Y1102" s="47" t="str">
        <f t="shared" si="250"/>
        <v>GROWTH</v>
      </c>
      <c r="Z1102" s="138">
        <v>0</v>
      </c>
      <c r="AA1102" s="133"/>
      <c r="AB1102" s="133" t="s">
        <v>121</v>
      </c>
      <c r="AC1102" s="133" t="s">
        <v>3061</v>
      </c>
      <c r="AD1102" s="27">
        <f t="shared" si="251"/>
        <v>0</v>
      </c>
    </row>
    <row r="1103" spans="1:30" s="139" customFormat="1" ht="13.8">
      <c r="A1103" s="133" t="s">
        <v>3061</v>
      </c>
      <c r="B1103" s="141" t="s">
        <v>87</v>
      </c>
      <c r="C1103" s="152" t="s">
        <v>3082</v>
      </c>
      <c r="D1103" s="135">
        <v>1000001507</v>
      </c>
      <c r="E1103" s="136" t="s">
        <v>3083</v>
      </c>
      <c r="F1103" s="137">
        <v>42626</v>
      </c>
      <c r="G1103" s="40" t="str">
        <f t="shared" si="238"/>
        <v>Targeted Dealer</v>
      </c>
      <c r="H1103" s="40"/>
      <c r="I1103" s="41">
        <v>175</v>
      </c>
      <c r="J1103" s="41">
        <f t="shared" si="239"/>
        <v>163.33333333333331</v>
      </c>
      <c r="K1103" s="43">
        <v>180</v>
      </c>
      <c r="L1103" s="43">
        <f t="shared" si="240"/>
        <v>-5</v>
      </c>
      <c r="M1103" s="43">
        <f t="shared" si="241"/>
        <v>110.20408163265307</v>
      </c>
      <c r="N1103" s="42">
        <v>268.35000000000002</v>
      </c>
      <c r="O1103" s="45" t="str">
        <f t="shared" si="242"/>
        <v>Mar</v>
      </c>
      <c r="P1103" s="42">
        <f t="shared" si="243"/>
        <v>268.35000000000002</v>
      </c>
      <c r="Q1103" s="44">
        <f t="shared" si="244"/>
        <v>-88.350000000000023</v>
      </c>
      <c r="R1103" s="45">
        <f t="shared" si="245"/>
        <v>-0.32923420905533829</v>
      </c>
      <c r="S1103" s="44" t="str">
        <f t="shared" si="246"/>
        <v>DEGROWTH</v>
      </c>
      <c r="T1103" s="43">
        <v>119.5</v>
      </c>
      <c r="U1103" s="46" t="str">
        <f t="shared" si="247"/>
        <v>Apr</v>
      </c>
      <c r="V1103" s="42">
        <v>119.5</v>
      </c>
      <c r="W1103" s="47">
        <f t="shared" si="248"/>
        <v>60.5</v>
      </c>
      <c r="X1103" s="48">
        <f t="shared" si="249"/>
        <v>0.506276150627615</v>
      </c>
      <c r="Y1103" s="47" t="str">
        <f t="shared" si="250"/>
        <v>GROWTH</v>
      </c>
      <c r="Z1103" s="138">
        <v>0</v>
      </c>
      <c r="AA1103" s="133"/>
      <c r="AB1103" s="133" t="s">
        <v>121</v>
      </c>
      <c r="AC1103" s="133" t="s">
        <v>3061</v>
      </c>
      <c r="AD1103" s="27">
        <f t="shared" si="251"/>
        <v>0</v>
      </c>
    </row>
    <row r="1104" spans="1:30" s="139" customFormat="1" ht="13.8">
      <c r="A1104" s="133" t="s">
        <v>3061</v>
      </c>
      <c r="B1104" s="141" t="s">
        <v>87</v>
      </c>
      <c r="C1104" s="152" t="s">
        <v>3084</v>
      </c>
      <c r="D1104" s="135">
        <v>1000001492</v>
      </c>
      <c r="E1104" s="136" t="s">
        <v>3085</v>
      </c>
      <c r="F1104" s="137">
        <v>42688</v>
      </c>
      <c r="G1104" s="40" t="str">
        <f t="shared" si="238"/>
        <v>Targeted Dealer</v>
      </c>
      <c r="H1104" s="40"/>
      <c r="I1104" s="41">
        <v>350</v>
      </c>
      <c r="J1104" s="41">
        <f t="shared" si="239"/>
        <v>326.66666666666663</v>
      </c>
      <c r="K1104" s="43">
        <v>1271.5</v>
      </c>
      <c r="L1104" s="43">
        <f t="shared" si="240"/>
        <v>-921.5</v>
      </c>
      <c r="M1104" s="43">
        <f t="shared" si="241"/>
        <v>389.23469387755108</v>
      </c>
      <c r="N1104" s="42">
        <v>707.5</v>
      </c>
      <c r="O1104" s="45" t="str">
        <f t="shared" si="242"/>
        <v>Mar</v>
      </c>
      <c r="P1104" s="42">
        <f t="shared" si="243"/>
        <v>707.5</v>
      </c>
      <c r="Q1104" s="44">
        <f t="shared" si="244"/>
        <v>564</v>
      </c>
      <c r="R1104" s="45">
        <f t="shared" si="245"/>
        <v>0.79717314487632507</v>
      </c>
      <c r="S1104" s="44" t="str">
        <f t="shared" si="246"/>
        <v>GROWTH</v>
      </c>
      <c r="T1104" s="43">
        <v>233</v>
      </c>
      <c r="U1104" s="46" t="str">
        <f t="shared" si="247"/>
        <v>Apr</v>
      </c>
      <c r="V1104" s="42">
        <v>233</v>
      </c>
      <c r="W1104" s="47">
        <f t="shared" si="248"/>
        <v>1038.5</v>
      </c>
      <c r="X1104" s="48">
        <f t="shared" si="249"/>
        <v>4.4570815450643773</v>
      </c>
      <c r="Y1104" s="47" t="str">
        <f t="shared" si="250"/>
        <v>GROWTH</v>
      </c>
      <c r="Z1104" s="138">
        <v>0</v>
      </c>
      <c r="AA1104" s="133"/>
      <c r="AB1104" s="133" t="s">
        <v>121</v>
      </c>
      <c r="AC1104" s="133" t="s">
        <v>3061</v>
      </c>
      <c r="AD1104" s="27">
        <f t="shared" si="251"/>
        <v>0</v>
      </c>
    </row>
    <row r="1105" spans="1:30" s="139" customFormat="1" ht="13.8">
      <c r="A1105" s="133" t="s">
        <v>3061</v>
      </c>
      <c r="B1105" s="141" t="s">
        <v>87</v>
      </c>
      <c r="C1105" s="152" t="s">
        <v>3086</v>
      </c>
      <c r="D1105" s="135">
        <v>1000001499</v>
      </c>
      <c r="E1105" s="136" t="s">
        <v>3087</v>
      </c>
      <c r="F1105" s="137">
        <v>43033</v>
      </c>
      <c r="G1105" s="40" t="str">
        <f t="shared" si="238"/>
        <v>Targeted Dealer</v>
      </c>
      <c r="H1105" s="40"/>
      <c r="I1105" s="41">
        <v>125</v>
      </c>
      <c r="J1105" s="41">
        <f t="shared" si="239"/>
        <v>116.66666666666667</v>
      </c>
      <c r="K1105" s="43">
        <v>69</v>
      </c>
      <c r="L1105" s="43">
        <f t="shared" si="240"/>
        <v>56</v>
      </c>
      <c r="M1105" s="43">
        <f t="shared" si="241"/>
        <v>59.142857142857139</v>
      </c>
      <c r="N1105" s="42">
        <v>50</v>
      </c>
      <c r="O1105" s="45" t="str">
        <f t="shared" si="242"/>
        <v>Mar</v>
      </c>
      <c r="P1105" s="42">
        <f t="shared" si="243"/>
        <v>50</v>
      </c>
      <c r="Q1105" s="44">
        <f t="shared" si="244"/>
        <v>19</v>
      </c>
      <c r="R1105" s="45">
        <f t="shared" si="245"/>
        <v>0.37999999999999989</v>
      </c>
      <c r="S1105" s="44" t="str">
        <f t="shared" si="246"/>
        <v>GROWTH</v>
      </c>
      <c r="T1105" s="43">
        <v>96</v>
      </c>
      <c r="U1105" s="46" t="str">
        <f t="shared" si="247"/>
        <v>Apr</v>
      </c>
      <c r="V1105" s="42">
        <v>96</v>
      </c>
      <c r="W1105" s="47">
        <f t="shared" si="248"/>
        <v>-27</v>
      </c>
      <c r="X1105" s="48">
        <f t="shared" si="249"/>
        <v>-0.28125</v>
      </c>
      <c r="Y1105" s="47" t="str">
        <f t="shared" si="250"/>
        <v>DEGROWTH</v>
      </c>
      <c r="Z1105" s="138">
        <v>0</v>
      </c>
      <c r="AA1105" s="133"/>
      <c r="AB1105" s="133" t="s">
        <v>121</v>
      </c>
      <c r="AC1105" s="133" t="s">
        <v>3061</v>
      </c>
      <c r="AD1105" s="27">
        <f t="shared" si="251"/>
        <v>0</v>
      </c>
    </row>
    <row r="1106" spans="1:30" s="139" customFormat="1" ht="13.8">
      <c r="A1106" s="133" t="s">
        <v>3061</v>
      </c>
      <c r="B1106" s="141" t="s">
        <v>87</v>
      </c>
      <c r="C1106" s="152" t="s">
        <v>3088</v>
      </c>
      <c r="D1106" s="135">
        <v>1000001508</v>
      </c>
      <c r="E1106" s="136" t="s">
        <v>3089</v>
      </c>
      <c r="F1106" s="137">
        <v>43050</v>
      </c>
      <c r="G1106" s="40" t="str">
        <f t="shared" si="238"/>
        <v>Targeted Dealer</v>
      </c>
      <c r="H1106" s="40"/>
      <c r="I1106" s="41">
        <v>2400</v>
      </c>
      <c r="J1106" s="41">
        <f t="shared" si="239"/>
        <v>2240</v>
      </c>
      <c r="K1106" s="43">
        <v>3146.75</v>
      </c>
      <c r="L1106" s="43">
        <f t="shared" si="240"/>
        <v>-746.75</v>
      </c>
      <c r="M1106" s="43">
        <f t="shared" si="241"/>
        <v>140.47991071428572</v>
      </c>
      <c r="N1106" s="42">
        <v>4006</v>
      </c>
      <c r="O1106" s="45" t="str">
        <f t="shared" si="242"/>
        <v>Mar</v>
      </c>
      <c r="P1106" s="42">
        <f t="shared" si="243"/>
        <v>4006</v>
      </c>
      <c r="Q1106" s="44">
        <f t="shared" si="244"/>
        <v>-859.25</v>
      </c>
      <c r="R1106" s="45">
        <f t="shared" si="245"/>
        <v>-0.21449076385421872</v>
      </c>
      <c r="S1106" s="44" t="str">
        <f t="shared" si="246"/>
        <v>DEGROWTH</v>
      </c>
      <c r="T1106" s="43">
        <v>2143</v>
      </c>
      <c r="U1106" s="46" t="str">
        <f t="shared" si="247"/>
        <v>Apr</v>
      </c>
      <c r="V1106" s="42">
        <v>2143</v>
      </c>
      <c r="W1106" s="47">
        <f t="shared" si="248"/>
        <v>1003.75</v>
      </c>
      <c r="X1106" s="48">
        <f t="shared" si="249"/>
        <v>0.46838544097060186</v>
      </c>
      <c r="Y1106" s="47" t="str">
        <f t="shared" si="250"/>
        <v>GROWTH</v>
      </c>
      <c r="Z1106" s="138">
        <v>0</v>
      </c>
      <c r="AA1106" s="133"/>
      <c r="AB1106" s="133" t="s">
        <v>121</v>
      </c>
      <c r="AC1106" s="133" t="s">
        <v>3061</v>
      </c>
      <c r="AD1106" s="27">
        <f t="shared" si="251"/>
        <v>0</v>
      </c>
    </row>
    <row r="1107" spans="1:30" s="139" customFormat="1" ht="13.8">
      <c r="A1107" s="133" t="s">
        <v>3061</v>
      </c>
      <c r="B1107" s="141" t="s">
        <v>87</v>
      </c>
      <c r="C1107" s="152" t="s">
        <v>3090</v>
      </c>
      <c r="D1107" s="135">
        <v>1000001500</v>
      </c>
      <c r="E1107" s="136" t="s">
        <v>3091</v>
      </c>
      <c r="F1107" s="137">
        <v>43208</v>
      </c>
      <c r="G1107" s="40" t="str">
        <f t="shared" si="238"/>
        <v>Targeted Dealer</v>
      </c>
      <c r="H1107" s="40"/>
      <c r="I1107" s="41">
        <v>105</v>
      </c>
      <c r="J1107" s="41">
        <f t="shared" si="239"/>
        <v>98</v>
      </c>
      <c r="K1107" s="43">
        <v>109</v>
      </c>
      <c r="L1107" s="43">
        <f t="shared" si="240"/>
        <v>-4</v>
      </c>
      <c r="M1107" s="43">
        <f t="shared" si="241"/>
        <v>111.22448979591837</v>
      </c>
      <c r="N1107" s="42">
        <v>70</v>
      </c>
      <c r="O1107" s="45" t="str">
        <f t="shared" si="242"/>
        <v>Mar</v>
      </c>
      <c r="P1107" s="42">
        <f t="shared" si="243"/>
        <v>70</v>
      </c>
      <c r="Q1107" s="44">
        <f t="shared" si="244"/>
        <v>39</v>
      </c>
      <c r="R1107" s="45">
        <f t="shared" si="245"/>
        <v>0.55714285714285716</v>
      </c>
      <c r="S1107" s="44" t="str">
        <f t="shared" si="246"/>
        <v>GROWTH</v>
      </c>
      <c r="T1107" s="43">
        <v>60</v>
      </c>
      <c r="U1107" s="46" t="str">
        <f t="shared" si="247"/>
        <v>Apr</v>
      </c>
      <c r="V1107" s="42">
        <v>60</v>
      </c>
      <c r="W1107" s="47">
        <f t="shared" si="248"/>
        <v>49</v>
      </c>
      <c r="X1107" s="48">
        <f t="shared" si="249"/>
        <v>0.81666666666666665</v>
      </c>
      <c r="Y1107" s="47" t="str">
        <f t="shared" si="250"/>
        <v>GROWTH</v>
      </c>
      <c r="Z1107" s="138">
        <v>0</v>
      </c>
      <c r="AA1107" s="133"/>
      <c r="AB1107" s="133" t="s">
        <v>121</v>
      </c>
      <c r="AC1107" s="133" t="s">
        <v>3061</v>
      </c>
      <c r="AD1107" s="27">
        <f t="shared" si="251"/>
        <v>0</v>
      </c>
    </row>
    <row r="1108" spans="1:30" s="139" customFormat="1" ht="13.8">
      <c r="A1108" s="133" t="s">
        <v>3061</v>
      </c>
      <c r="B1108" s="141" t="s">
        <v>87</v>
      </c>
      <c r="C1108" s="152" t="s">
        <v>3092</v>
      </c>
      <c r="D1108" s="135">
        <v>1000001509</v>
      </c>
      <c r="E1108" s="136" t="s">
        <v>3093</v>
      </c>
      <c r="F1108" s="137">
        <v>43276</v>
      </c>
      <c r="G1108" s="40" t="str">
        <f t="shared" si="238"/>
        <v>Targeted Dealer</v>
      </c>
      <c r="H1108" s="40"/>
      <c r="I1108" s="41">
        <v>300</v>
      </c>
      <c r="J1108" s="41">
        <f t="shared" si="239"/>
        <v>280</v>
      </c>
      <c r="K1108" s="43">
        <v>181</v>
      </c>
      <c r="L1108" s="43">
        <f t="shared" si="240"/>
        <v>119</v>
      </c>
      <c r="M1108" s="43">
        <f t="shared" si="241"/>
        <v>64.642857142857153</v>
      </c>
      <c r="N1108" s="42">
        <v>113</v>
      </c>
      <c r="O1108" s="45" t="str">
        <f t="shared" si="242"/>
        <v>Mar</v>
      </c>
      <c r="P1108" s="42">
        <f t="shared" si="243"/>
        <v>113</v>
      </c>
      <c r="Q1108" s="44">
        <f t="shared" si="244"/>
        <v>68</v>
      </c>
      <c r="R1108" s="45">
        <f t="shared" si="245"/>
        <v>0.60176991150442483</v>
      </c>
      <c r="S1108" s="44" t="str">
        <f t="shared" si="246"/>
        <v>GROWTH</v>
      </c>
      <c r="T1108" s="43">
        <v>288</v>
      </c>
      <c r="U1108" s="46" t="str">
        <f t="shared" si="247"/>
        <v>Apr</v>
      </c>
      <c r="V1108" s="42">
        <v>288</v>
      </c>
      <c r="W1108" s="47">
        <f t="shared" si="248"/>
        <v>-107</v>
      </c>
      <c r="X1108" s="48">
        <f t="shared" si="249"/>
        <v>-0.37152777777777779</v>
      </c>
      <c r="Y1108" s="47" t="str">
        <f t="shared" si="250"/>
        <v>DEGROWTH</v>
      </c>
      <c r="Z1108" s="138">
        <v>0</v>
      </c>
      <c r="AA1108" s="133"/>
      <c r="AB1108" s="133" t="s">
        <v>121</v>
      </c>
      <c r="AC1108" s="133" t="s">
        <v>3061</v>
      </c>
      <c r="AD1108" s="27">
        <f t="shared" si="251"/>
        <v>0</v>
      </c>
    </row>
    <row r="1109" spans="1:30" s="139" customFormat="1" ht="13.8">
      <c r="A1109" s="133" t="s">
        <v>3061</v>
      </c>
      <c r="B1109" s="141" t="s">
        <v>87</v>
      </c>
      <c r="C1109" s="152" t="s">
        <v>3094</v>
      </c>
      <c r="D1109" s="135">
        <v>1000001483</v>
      </c>
      <c r="E1109" s="136" t="s">
        <v>3095</v>
      </c>
      <c r="F1109" s="137">
        <v>43382</v>
      </c>
      <c r="G1109" s="40" t="str">
        <f t="shared" si="238"/>
        <v>Targeted Dealer</v>
      </c>
      <c r="H1109" s="40"/>
      <c r="I1109" s="41">
        <v>400</v>
      </c>
      <c r="J1109" s="41">
        <f t="shared" si="239"/>
        <v>373.33333333333337</v>
      </c>
      <c r="K1109" s="43">
        <v>288</v>
      </c>
      <c r="L1109" s="43">
        <f t="shared" si="240"/>
        <v>112</v>
      </c>
      <c r="M1109" s="43">
        <f t="shared" si="241"/>
        <v>77.142857142857139</v>
      </c>
      <c r="N1109" s="42">
        <v>404</v>
      </c>
      <c r="O1109" s="45" t="str">
        <f t="shared" si="242"/>
        <v>Mar</v>
      </c>
      <c r="P1109" s="42">
        <f t="shared" si="243"/>
        <v>404</v>
      </c>
      <c r="Q1109" s="44">
        <f t="shared" si="244"/>
        <v>-116</v>
      </c>
      <c r="R1109" s="45">
        <f t="shared" si="245"/>
        <v>-0.28712871287128716</v>
      </c>
      <c r="S1109" s="44" t="str">
        <f t="shared" si="246"/>
        <v>DEGROWTH</v>
      </c>
      <c r="T1109" s="43">
        <v>380</v>
      </c>
      <c r="U1109" s="46" t="str">
        <f t="shared" si="247"/>
        <v>Apr</v>
      </c>
      <c r="V1109" s="42">
        <v>380</v>
      </c>
      <c r="W1109" s="47">
        <f t="shared" si="248"/>
        <v>-92</v>
      </c>
      <c r="X1109" s="48">
        <f t="shared" si="249"/>
        <v>-0.24210526315789471</v>
      </c>
      <c r="Y1109" s="47" t="str">
        <f t="shared" si="250"/>
        <v>DEGROWTH</v>
      </c>
      <c r="Z1109" s="138">
        <v>0</v>
      </c>
      <c r="AA1109" s="133"/>
      <c r="AB1109" s="133" t="s">
        <v>121</v>
      </c>
      <c r="AC1109" s="133" t="s">
        <v>3061</v>
      </c>
      <c r="AD1109" s="27">
        <f t="shared" si="251"/>
        <v>0</v>
      </c>
    </row>
    <row r="1110" spans="1:30" s="139" customFormat="1" ht="13.8">
      <c r="A1110" s="133" t="s">
        <v>3061</v>
      </c>
      <c r="B1110" s="141" t="s">
        <v>87</v>
      </c>
      <c r="C1110" s="152" t="s">
        <v>3096</v>
      </c>
      <c r="D1110" s="135">
        <v>1000001490</v>
      </c>
      <c r="E1110" s="136" t="s">
        <v>3097</v>
      </c>
      <c r="F1110" s="137">
        <v>43530</v>
      </c>
      <c r="G1110" s="40" t="str">
        <f t="shared" si="238"/>
        <v>Targeted Dealer</v>
      </c>
      <c r="H1110" s="40"/>
      <c r="I1110" s="41">
        <v>332.5</v>
      </c>
      <c r="J1110" s="41">
        <f t="shared" si="239"/>
        <v>310.33333333333337</v>
      </c>
      <c r="K1110" s="43">
        <v>335</v>
      </c>
      <c r="L1110" s="43">
        <f t="shared" si="240"/>
        <v>-2.5</v>
      </c>
      <c r="M1110" s="43">
        <f t="shared" si="241"/>
        <v>107.94844253490869</v>
      </c>
      <c r="N1110" s="42">
        <v>190</v>
      </c>
      <c r="O1110" s="45" t="str">
        <f t="shared" si="242"/>
        <v>Mar</v>
      </c>
      <c r="P1110" s="42">
        <f t="shared" si="243"/>
        <v>190</v>
      </c>
      <c r="Q1110" s="44">
        <f t="shared" si="244"/>
        <v>145</v>
      </c>
      <c r="R1110" s="45">
        <f t="shared" si="245"/>
        <v>0.76315789473684204</v>
      </c>
      <c r="S1110" s="44" t="str">
        <f t="shared" si="246"/>
        <v>GROWTH</v>
      </c>
      <c r="T1110" s="43">
        <v>305</v>
      </c>
      <c r="U1110" s="46" t="str">
        <f t="shared" si="247"/>
        <v>Apr</v>
      </c>
      <c r="V1110" s="42">
        <v>305</v>
      </c>
      <c r="W1110" s="47">
        <f t="shared" si="248"/>
        <v>30</v>
      </c>
      <c r="X1110" s="48">
        <f t="shared" si="249"/>
        <v>9.8360655737705027E-2</v>
      </c>
      <c r="Y1110" s="47" t="str">
        <f t="shared" si="250"/>
        <v>GROWTH</v>
      </c>
      <c r="Z1110" s="138">
        <v>0</v>
      </c>
      <c r="AA1110" s="133"/>
      <c r="AB1110" s="133" t="s">
        <v>121</v>
      </c>
      <c r="AC1110" s="133" t="s">
        <v>3061</v>
      </c>
      <c r="AD1110" s="27">
        <f t="shared" si="251"/>
        <v>0</v>
      </c>
    </row>
    <row r="1111" spans="1:30" s="139" customFormat="1" ht="13.8">
      <c r="A1111" s="133" t="s">
        <v>3061</v>
      </c>
      <c r="B1111" s="141" t="s">
        <v>87</v>
      </c>
      <c r="C1111" s="152" t="s">
        <v>3098</v>
      </c>
      <c r="D1111" s="135">
        <v>1000001494</v>
      </c>
      <c r="E1111" s="136" t="s">
        <v>3099</v>
      </c>
      <c r="F1111" s="137">
        <v>43875</v>
      </c>
      <c r="G1111" s="40" t="str">
        <f t="shared" si="238"/>
        <v>Targeted Dealer</v>
      </c>
      <c r="H1111" s="40"/>
      <c r="I1111" s="41">
        <v>150.5</v>
      </c>
      <c r="J1111" s="41">
        <f t="shared" si="239"/>
        <v>140.46666666666667</v>
      </c>
      <c r="K1111" s="43">
        <v>165</v>
      </c>
      <c r="L1111" s="43">
        <f t="shared" si="240"/>
        <v>-14.5</v>
      </c>
      <c r="M1111" s="43">
        <f t="shared" si="241"/>
        <v>117.46559088751779</v>
      </c>
      <c r="N1111" s="42">
        <v>76</v>
      </c>
      <c r="O1111" s="45" t="str">
        <f t="shared" si="242"/>
        <v>Mar</v>
      </c>
      <c r="P1111" s="42">
        <f t="shared" si="243"/>
        <v>76</v>
      </c>
      <c r="Q1111" s="44">
        <f t="shared" si="244"/>
        <v>89</v>
      </c>
      <c r="R1111" s="45">
        <f t="shared" si="245"/>
        <v>1.1710526315789473</v>
      </c>
      <c r="S1111" s="44" t="str">
        <f t="shared" si="246"/>
        <v>GROWTH</v>
      </c>
      <c r="T1111" s="43">
        <v>95</v>
      </c>
      <c r="U1111" s="46" t="str">
        <f t="shared" si="247"/>
        <v>Apr</v>
      </c>
      <c r="V1111" s="42">
        <v>95</v>
      </c>
      <c r="W1111" s="47">
        <f t="shared" si="248"/>
        <v>70</v>
      </c>
      <c r="X1111" s="48">
        <f t="shared" si="249"/>
        <v>0.73684210526315796</v>
      </c>
      <c r="Y1111" s="47" t="str">
        <f t="shared" si="250"/>
        <v>GROWTH</v>
      </c>
      <c r="Z1111" s="138">
        <v>0</v>
      </c>
      <c r="AA1111" s="133"/>
      <c r="AB1111" s="133" t="s">
        <v>121</v>
      </c>
      <c r="AC1111" s="133" t="s">
        <v>3061</v>
      </c>
      <c r="AD1111" s="27">
        <f t="shared" si="251"/>
        <v>0</v>
      </c>
    </row>
    <row r="1112" spans="1:30" s="139" customFormat="1" ht="13.8">
      <c r="A1112" s="133" t="s">
        <v>3061</v>
      </c>
      <c r="B1112" s="141" t="s">
        <v>87</v>
      </c>
      <c r="C1112" s="152" t="s">
        <v>3102</v>
      </c>
      <c r="D1112" s="135">
        <v>1000001484</v>
      </c>
      <c r="E1112" s="136" t="s">
        <v>3103</v>
      </c>
      <c r="F1112" s="137">
        <v>43880</v>
      </c>
      <c r="G1112" s="40" t="str">
        <f t="shared" si="238"/>
        <v>Targeted Dealer</v>
      </c>
      <c r="H1112" s="40"/>
      <c r="I1112" s="41">
        <v>1200</v>
      </c>
      <c r="J1112" s="41">
        <f t="shared" si="239"/>
        <v>1120</v>
      </c>
      <c r="K1112" s="43">
        <v>771</v>
      </c>
      <c r="L1112" s="43">
        <f t="shared" si="240"/>
        <v>429</v>
      </c>
      <c r="M1112" s="43">
        <f t="shared" si="241"/>
        <v>68.839285714285722</v>
      </c>
      <c r="N1112" s="42">
        <v>513</v>
      </c>
      <c r="O1112" s="45" t="str">
        <f t="shared" si="242"/>
        <v>Mar</v>
      </c>
      <c r="P1112" s="42">
        <f t="shared" si="243"/>
        <v>513</v>
      </c>
      <c r="Q1112" s="44">
        <f t="shared" si="244"/>
        <v>258</v>
      </c>
      <c r="R1112" s="45">
        <f t="shared" si="245"/>
        <v>0.50292397660818722</v>
      </c>
      <c r="S1112" s="44" t="str">
        <f t="shared" si="246"/>
        <v>GROWTH</v>
      </c>
      <c r="T1112" s="43">
        <v>1067</v>
      </c>
      <c r="U1112" s="46" t="str">
        <f t="shared" si="247"/>
        <v>Apr</v>
      </c>
      <c r="V1112" s="42">
        <v>1067</v>
      </c>
      <c r="W1112" s="47">
        <f t="shared" si="248"/>
        <v>-296</v>
      </c>
      <c r="X1112" s="48">
        <f t="shared" si="249"/>
        <v>-0.27741330834114342</v>
      </c>
      <c r="Y1112" s="47" t="str">
        <f t="shared" si="250"/>
        <v>DEGROWTH</v>
      </c>
      <c r="Z1112" s="138">
        <v>0</v>
      </c>
      <c r="AA1112" s="133"/>
      <c r="AB1112" s="133" t="s">
        <v>121</v>
      </c>
      <c r="AC1112" s="133" t="s">
        <v>3061</v>
      </c>
      <c r="AD1112" s="27">
        <f t="shared" si="251"/>
        <v>0</v>
      </c>
    </row>
    <row r="1113" spans="1:30" s="139" customFormat="1" ht="13.8">
      <c r="A1113" s="133" t="s">
        <v>3061</v>
      </c>
      <c r="B1113" s="141" t="s">
        <v>87</v>
      </c>
      <c r="C1113" s="152" t="s">
        <v>3104</v>
      </c>
      <c r="D1113" s="135">
        <v>1000001511</v>
      </c>
      <c r="E1113" s="136" t="s">
        <v>3105</v>
      </c>
      <c r="F1113" s="137">
        <v>43882</v>
      </c>
      <c r="G1113" s="40" t="str">
        <f t="shared" si="238"/>
        <v>Targeted Dealer</v>
      </c>
      <c r="H1113" s="40"/>
      <c r="I1113" s="41">
        <v>375</v>
      </c>
      <c r="J1113" s="41">
        <f t="shared" si="239"/>
        <v>350</v>
      </c>
      <c r="K1113" s="43">
        <v>1500.25</v>
      </c>
      <c r="L1113" s="43">
        <f t="shared" si="240"/>
        <v>-1125.25</v>
      </c>
      <c r="M1113" s="43">
        <f t="shared" si="241"/>
        <v>428.64285714285717</v>
      </c>
      <c r="N1113" s="42">
        <v>1208.25</v>
      </c>
      <c r="O1113" s="45" t="str">
        <f t="shared" si="242"/>
        <v>Mar</v>
      </c>
      <c r="P1113" s="42">
        <f t="shared" si="243"/>
        <v>1208.25</v>
      </c>
      <c r="Q1113" s="44">
        <f t="shared" si="244"/>
        <v>292</v>
      </c>
      <c r="R1113" s="45">
        <f t="shared" si="245"/>
        <v>0.24167183943720261</v>
      </c>
      <c r="S1113" s="44" t="str">
        <f t="shared" si="246"/>
        <v>GROWTH</v>
      </c>
      <c r="T1113" s="43">
        <v>276</v>
      </c>
      <c r="U1113" s="46" t="str">
        <f t="shared" si="247"/>
        <v>Apr</v>
      </c>
      <c r="V1113" s="42">
        <v>276</v>
      </c>
      <c r="W1113" s="47">
        <f t="shared" si="248"/>
        <v>1224.25</v>
      </c>
      <c r="X1113" s="48">
        <f t="shared" si="249"/>
        <v>4.4356884057971016</v>
      </c>
      <c r="Y1113" s="47" t="str">
        <f t="shared" si="250"/>
        <v>GROWTH</v>
      </c>
      <c r="Z1113" s="138">
        <v>0</v>
      </c>
      <c r="AA1113" s="133"/>
      <c r="AB1113" s="133" t="s">
        <v>121</v>
      </c>
      <c r="AC1113" s="133" t="s">
        <v>3061</v>
      </c>
      <c r="AD1113" s="27">
        <f t="shared" si="251"/>
        <v>0</v>
      </c>
    </row>
    <row r="1114" spans="1:30" s="139" customFormat="1" ht="13.8">
      <c r="A1114" s="133" t="s">
        <v>3061</v>
      </c>
      <c r="B1114" s="141" t="s">
        <v>87</v>
      </c>
      <c r="C1114" s="152" t="s">
        <v>3106</v>
      </c>
      <c r="D1114" s="135">
        <v>1000001485</v>
      </c>
      <c r="E1114" s="136" t="s">
        <v>3107</v>
      </c>
      <c r="F1114" s="137">
        <v>43977</v>
      </c>
      <c r="G1114" s="40" t="str">
        <f t="shared" si="238"/>
        <v>Targeted Dealer</v>
      </c>
      <c r="H1114" s="40"/>
      <c r="I1114" s="41">
        <v>200</v>
      </c>
      <c r="J1114" s="41">
        <f t="shared" si="239"/>
        <v>186.66666666666669</v>
      </c>
      <c r="K1114" s="43">
        <v>120</v>
      </c>
      <c r="L1114" s="43">
        <f t="shared" si="240"/>
        <v>80</v>
      </c>
      <c r="M1114" s="43">
        <f t="shared" si="241"/>
        <v>64.285714285714278</v>
      </c>
      <c r="N1114" s="42">
        <v>155</v>
      </c>
      <c r="O1114" s="45" t="str">
        <f t="shared" si="242"/>
        <v>Mar</v>
      </c>
      <c r="P1114" s="42">
        <f t="shared" si="243"/>
        <v>155</v>
      </c>
      <c r="Q1114" s="44">
        <f t="shared" si="244"/>
        <v>-35</v>
      </c>
      <c r="R1114" s="45">
        <f t="shared" si="245"/>
        <v>-0.22580645161290325</v>
      </c>
      <c r="S1114" s="44" t="str">
        <f t="shared" si="246"/>
        <v>DEGROWTH</v>
      </c>
      <c r="T1114" s="43">
        <v>100</v>
      </c>
      <c r="U1114" s="46" t="str">
        <f t="shared" si="247"/>
        <v>Apr</v>
      </c>
      <c r="V1114" s="42">
        <v>100</v>
      </c>
      <c r="W1114" s="47">
        <f t="shared" si="248"/>
        <v>20</v>
      </c>
      <c r="X1114" s="48">
        <f t="shared" si="249"/>
        <v>0.19999999999999996</v>
      </c>
      <c r="Y1114" s="47" t="str">
        <f t="shared" si="250"/>
        <v>GROWTH</v>
      </c>
      <c r="Z1114" s="138">
        <v>0</v>
      </c>
      <c r="AA1114" s="133"/>
      <c r="AB1114" s="133" t="s">
        <v>121</v>
      </c>
      <c r="AC1114" s="133" t="s">
        <v>3061</v>
      </c>
      <c r="AD1114" s="27">
        <f t="shared" si="251"/>
        <v>0</v>
      </c>
    </row>
    <row r="1115" spans="1:30" s="139" customFormat="1" ht="13.8">
      <c r="A1115" s="133" t="s">
        <v>3061</v>
      </c>
      <c r="B1115" s="141" t="s">
        <v>87</v>
      </c>
      <c r="C1115" s="152" t="s">
        <v>3108</v>
      </c>
      <c r="D1115" s="135">
        <v>1000001486</v>
      </c>
      <c r="E1115" s="136" t="s">
        <v>3109</v>
      </c>
      <c r="F1115" s="137">
        <v>44030</v>
      </c>
      <c r="G1115" s="40" t="str">
        <f t="shared" si="238"/>
        <v>Targeted Dealer</v>
      </c>
      <c r="H1115" s="40"/>
      <c r="I1115" s="41">
        <v>325</v>
      </c>
      <c r="J1115" s="41">
        <f t="shared" si="239"/>
        <v>303.33333333333337</v>
      </c>
      <c r="K1115" s="43">
        <v>435</v>
      </c>
      <c r="L1115" s="43">
        <f t="shared" si="240"/>
        <v>-110</v>
      </c>
      <c r="M1115" s="43">
        <f t="shared" si="241"/>
        <v>143.4065934065934</v>
      </c>
      <c r="N1115" s="42">
        <v>400</v>
      </c>
      <c r="O1115" s="45" t="str">
        <f t="shared" si="242"/>
        <v>Mar</v>
      </c>
      <c r="P1115" s="42">
        <f t="shared" si="243"/>
        <v>400</v>
      </c>
      <c r="Q1115" s="44">
        <f t="shared" si="244"/>
        <v>35</v>
      </c>
      <c r="R1115" s="45">
        <f t="shared" si="245"/>
        <v>8.7499999999999911E-2</v>
      </c>
      <c r="S1115" s="44" t="str">
        <f t="shared" si="246"/>
        <v>GROWTH</v>
      </c>
      <c r="T1115" s="43">
        <v>290</v>
      </c>
      <c r="U1115" s="46" t="str">
        <f t="shared" si="247"/>
        <v>Apr</v>
      </c>
      <c r="V1115" s="42">
        <v>290</v>
      </c>
      <c r="W1115" s="47">
        <f t="shared" si="248"/>
        <v>145</v>
      </c>
      <c r="X1115" s="48">
        <f t="shared" si="249"/>
        <v>0.5</v>
      </c>
      <c r="Y1115" s="47" t="str">
        <f t="shared" si="250"/>
        <v>GROWTH</v>
      </c>
      <c r="Z1115" s="138">
        <v>0</v>
      </c>
      <c r="AA1115" s="133"/>
      <c r="AB1115" s="133" t="s">
        <v>121</v>
      </c>
      <c r="AC1115" s="133" t="s">
        <v>3061</v>
      </c>
      <c r="AD1115" s="27">
        <f t="shared" si="251"/>
        <v>0</v>
      </c>
    </row>
    <row r="1116" spans="1:30" s="139" customFormat="1" ht="13.8">
      <c r="A1116" s="133" t="s">
        <v>3061</v>
      </c>
      <c r="B1116" s="141" t="s">
        <v>87</v>
      </c>
      <c r="C1116" s="152" t="s">
        <v>3112</v>
      </c>
      <c r="D1116" s="135">
        <v>1000002006</v>
      </c>
      <c r="E1116" s="136" t="s">
        <v>3113</v>
      </c>
      <c r="F1116" s="137">
        <v>44478</v>
      </c>
      <c r="G1116" s="40" t="str">
        <f t="shared" si="238"/>
        <v>Targeted Dealer</v>
      </c>
      <c r="H1116" s="40"/>
      <c r="I1116" s="41">
        <v>200</v>
      </c>
      <c r="J1116" s="41">
        <f t="shared" si="239"/>
        <v>186.66666666666669</v>
      </c>
      <c r="K1116" s="43">
        <v>120</v>
      </c>
      <c r="L1116" s="43">
        <f t="shared" si="240"/>
        <v>80</v>
      </c>
      <c r="M1116" s="43">
        <f t="shared" si="241"/>
        <v>64.285714285714278</v>
      </c>
      <c r="N1116" s="42">
        <v>22.5</v>
      </c>
      <c r="O1116" s="45" t="str">
        <f t="shared" si="242"/>
        <v>Mar</v>
      </c>
      <c r="P1116" s="42">
        <f t="shared" si="243"/>
        <v>22.5</v>
      </c>
      <c r="Q1116" s="44">
        <f t="shared" si="244"/>
        <v>97.5</v>
      </c>
      <c r="R1116" s="45">
        <f t="shared" si="245"/>
        <v>4.333333333333333</v>
      </c>
      <c r="S1116" s="44" t="str">
        <f t="shared" si="246"/>
        <v>GROWTH</v>
      </c>
      <c r="T1116" s="43">
        <v>0</v>
      </c>
      <c r="U1116" s="46" t="str">
        <f t="shared" si="247"/>
        <v>Apr</v>
      </c>
      <c r="V1116" s="42">
        <v>0</v>
      </c>
      <c r="W1116" s="47">
        <f t="shared" si="248"/>
        <v>120</v>
      </c>
      <c r="X1116" s="48">
        <f t="shared" si="249"/>
        <v>0</v>
      </c>
      <c r="Y1116" s="47" t="b">
        <f t="shared" si="250"/>
        <v>0</v>
      </c>
      <c r="Z1116" s="138">
        <v>0</v>
      </c>
      <c r="AA1116" s="133"/>
      <c r="AB1116" s="133" t="s">
        <v>121</v>
      </c>
      <c r="AC1116" s="133" t="s">
        <v>3061</v>
      </c>
      <c r="AD1116" s="27">
        <f t="shared" si="251"/>
        <v>0</v>
      </c>
    </row>
    <row r="1117" spans="1:30" s="139" customFormat="1" ht="13.8">
      <c r="A1117" s="133" t="s">
        <v>3061</v>
      </c>
      <c r="B1117" s="141" t="s">
        <v>87</v>
      </c>
      <c r="C1117" s="152" t="s">
        <v>3116</v>
      </c>
      <c r="D1117" s="135">
        <v>1000002041</v>
      </c>
      <c r="E1117" s="136" t="s">
        <v>3117</v>
      </c>
      <c r="F1117" s="137">
        <v>44501</v>
      </c>
      <c r="G1117" s="40" t="str">
        <f t="shared" si="238"/>
        <v>Targeted Dealer</v>
      </c>
      <c r="H1117" s="40"/>
      <c r="I1117" s="41">
        <v>250</v>
      </c>
      <c r="J1117" s="41">
        <f t="shared" si="239"/>
        <v>233.33333333333334</v>
      </c>
      <c r="K1117" s="43">
        <v>250</v>
      </c>
      <c r="L1117" s="43">
        <f t="shared" si="240"/>
        <v>0</v>
      </c>
      <c r="M1117" s="43">
        <f t="shared" si="241"/>
        <v>107.14285714285714</v>
      </c>
      <c r="N1117" s="42">
        <v>125</v>
      </c>
      <c r="O1117" s="45" t="str">
        <f t="shared" si="242"/>
        <v>Mar</v>
      </c>
      <c r="P1117" s="42">
        <f t="shared" si="243"/>
        <v>125</v>
      </c>
      <c r="Q1117" s="44">
        <f t="shared" si="244"/>
        <v>125</v>
      </c>
      <c r="R1117" s="45">
        <f t="shared" si="245"/>
        <v>1</v>
      </c>
      <c r="S1117" s="44" t="str">
        <f t="shared" si="246"/>
        <v>GROWTH</v>
      </c>
      <c r="T1117" s="43">
        <v>170</v>
      </c>
      <c r="U1117" s="46" t="str">
        <f t="shared" si="247"/>
        <v>Apr</v>
      </c>
      <c r="V1117" s="42">
        <v>170</v>
      </c>
      <c r="W1117" s="47">
        <f t="shared" si="248"/>
        <v>80</v>
      </c>
      <c r="X1117" s="48">
        <f t="shared" si="249"/>
        <v>0.47058823529411775</v>
      </c>
      <c r="Y1117" s="47" t="str">
        <f t="shared" si="250"/>
        <v>GROWTH</v>
      </c>
      <c r="Z1117" s="138">
        <v>0</v>
      </c>
      <c r="AA1117" s="133"/>
      <c r="AB1117" s="133" t="s">
        <v>121</v>
      </c>
      <c r="AC1117" s="133" t="s">
        <v>3061</v>
      </c>
      <c r="AD1117" s="27">
        <f t="shared" si="251"/>
        <v>0</v>
      </c>
    </row>
    <row r="1118" spans="1:30" s="139" customFormat="1" ht="13.8">
      <c r="A1118" s="133" t="s">
        <v>3061</v>
      </c>
      <c r="B1118" s="141" t="s">
        <v>87</v>
      </c>
      <c r="C1118" s="152" t="s">
        <v>3118</v>
      </c>
      <c r="D1118" s="135">
        <v>1000002044</v>
      </c>
      <c r="E1118" s="136" t="s">
        <v>3119</v>
      </c>
      <c r="F1118" s="137">
        <v>44501</v>
      </c>
      <c r="G1118" s="40" t="str">
        <f t="shared" si="238"/>
        <v>Targeted Dealer</v>
      </c>
      <c r="H1118" s="40"/>
      <c r="I1118" s="41">
        <v>920</v>
      </c>
      <c r="J1118" s="41">
        <f t="shared" si="239"/>
        <v>858.66666666666674</v>
      </c>
      <c r="K1118" s="43">
        <v>897</v>
      </c>
      <c r="L1118" s="43">
        <f t="shared" si="240"/>
        <v>23</v>
      </c>
      <c r="M1118" s="43">
        <f t="shared" si="241"/>
        <v>104.46428571428569</v>
      </c>
      <c r="N1118" s="42">
        <v>466</v>
      </c>
      <c r="O1118" s="45" t="str">
        <f t="shared" si="242"/>
        <v>Mar</v>
      </c>
      <c r="P1118" s="42">
        <f t="shared" si="243"/>
        <v>466</v>
      </c>
      <c r="Q1118" s="44">
        <f t="shared" si="244"/>
        <v>431</v>
      </c>
      <c r="R1118" s="45">
        <f t="shared" si="245"/>
        <v>0.92489270386266087</v>
      </c>
      <c r="S1118" s="44" t="str">
        <f t="shared" si="246"/>
        <v>GROWTH</v>
      </c>
      <c r="T1118" s="43">
        <v>1298.25</v>
      </c>
      <c r="U1118" s="46" t="str">
        <f t="shared" si="247"/>
        <v>Apr</v>
      </c>
      <c r="V1118" s="42">
        <v>1298.25</v>
      </c>
      <c r="W1118" s="47">
        <f t="shared" si="248"/>
        <v>-401.25</v>
      </c>
      <c r="X1118" s="48">
        <f t="shared" si="249"/>
        <v>-0.30906990179087235</v>
      </c>
      <c r="Y1118" s="47" t="str">
        <f t="shared" si="250"/>
        <v>DEGROWTH</v>
      </c>
      <c r="Z1118" s="138">
        <v>0</v>
      </c>
      <c r="AA1118" s="133"/>
      <c r="AB1118" s="133" t="s">
        <v>121</v>
      </c>
      <c r="AC1118" s="133" t="s">
        <v>3061</v>
      </c>
      <c r="AD1118" s="27">
        <f t="shared" si="251"/>
        <v>0</v>
      </c>
    </row>
    <row r="1119" spans="1:30" s="139" customFormat="1" ht="13.8">
      <c r="A1119" s="133" t="s">
        <v>3061</v>
      </c>
      <c r="B1119" s="141" t="s">
        <v>87</v>
      </c>
      <c r="C1119" s="152" t="s">
        <v>3124</v>
      </c>
      <c r="D1119" s="135">
        <v>1000002851</v>
      </c>
      <c r="E1119" s="136" t="s">
        <v>3125</v>
      </c>
      <c r="F1119" s="137">
        <v>44744</v>
      </c>
      <c r="G1119" s="40" t="str">
        <f t="shared" si="238"/>
        <v>Targeted Dealer</v>
      </c>
      <c r="H1119" s="40"/>
      <c r="I1119" s="41">
        <v>150</v>
      </c>
      <c r="J1119" s="41">
        <f t="shared" si="239"/>
        <v>140</v>
      </c>
      <c r="K1119" s="43">
        <v>235</v>
      </c>
      <c r="L1119" s="43">
        <f t="shared" si="240"/>
        <v>-85</v>
      </c>
      <c r="M1119" s="43">
        <f t="shared" si="241"/>
        <v>167.85714285714286</v>
      </c>
      <c r="N1119" s="42">
        <v>125</v>
      </c>
      <c r="O1119" s="45" t="str">
        <f t="shared" si="242"/>
        <v>Mar</v>
      </c>
      <c r="P1119" s="42">
        <f t="shared" si="243"/>
        <v>125</v>
      </c>
      <c r="Q1119" s="44">
        <f t="shared" si="244"/>
        <v>110</v>
      </c>
      <c r="R1119" s="45">
        <f t="shared" si="245"/>
        <v>0.87999999999999989</v>
      </c>
      <c r="S1119" s="44" t="str">
        <f t="shared" si="246"/>
        <v>GROWTH</v>
      </c>
      <c r="T1119" s="43">
        <v>85</v>
      </c>
      <c r="U1119" s="46" t="str">
        <f t="shared" si="247"/>
        <v>Apr</v>
      </c>
      <c r="V1119" s="42">
        <v>85</v>
      </c>
      <c r="W1119" s="47">
        <f t="shared" si="248"/>
        <v>150</v>
      </c>
      <c r="X1119" s="48">
        <f t="shared" si="249"/>
        <v>1.7647058823529411</v>
      </c>
      <c r="Y1119" s="47" t="str">
        <f t="shared" si="250"/>
        <v>GROWTH</v>
      </c>
      <c r="Z1119" s="138">
        <v>0</v>
      </c>
      <c r="AA1119" s="133"/>
      <c r="AB1119" s="133" t="s">
        <v>121</v>
      </c>
      <c r="AC1119" s="133" t="s">
        <v>3061</v>
      </c>
      <c r="AD1119" s="27">
        <f t="shared" si="251"/>
        <v>0</v>
      </c>
    </row>
    <row r="1120" spans="1:30" s="139" customFormat="1" ht="13.8">
      <c r="A1120" s="133" t="s">
        <v>3061</v>
      </c>
      <c r="B1120" s="141" t="s">
        <v>87</v>
      </c>
      <c r="C1120" s="152" t="s">
        <v>3126</v>
      </c>
      <c r="D1120" s="135">
        <v>1000002867</v>
      </c>
      <c r="E1120" s="136" t="s">
        <v>3127</v>
      </c>
      <c r="F1120" s="137">
        <v>44768</v>
      </c>
      <c r="G1120" s="40" t="str">
        <f t="shared" si="238"/>
        <v>Targeted Dealer</v>
      </c>
      <c r="H1120" s="40"/>
      <c r="I1120" s="41">
        <v>45</v>
      </c>
      <c r="J1120" s="41">
        <f t="shared" si="239"/>
        <v>42</v>
      </c>
      <c r="K1120" s="43">
        <v>64</v>
      </c>
      <c r="L1120" s="43">
        <f t="shared" si="240"/>
        <v>-19</v>
      </c>
      <c r="M1120" s="43">
        <f t="shared" si="241"/>
        <v>152.38095238095238</v>
      </c>
      <c r="N1120" s="42">
        <v>16</v>
      </c>
      <c r="O1120" s="45" t="str">
        <f t="shared" si="242"/>
        <v>Mar</v>
      </c>
      <c r="P1120" s="42">
        <f t="shared" si="243"/>
        <v>16</v>
      </c>
      <c r="Q1120" s="44">
        <f t="shared" si="244"/>
        <v>48</v>
      </c>
      <c r="R1120" s="45">
        <f t="shared" si="245"/>
        <v>3</v>
      </c>
      <c r="S1120" s="44" t="str">
        <f t="shared" si="246"/>
        <v>GROWTH</v>
      </c>
      <c r="T1120" s="43">
        <v>24</v>
      </c>
      <c r="U1120" s="46" t="str">
        <f t="shared" si="247"/>
        <v>Apr</v>
      </c>
      <c r="V1120" s="42">
        <v>24</v>
      </c>
      <c r="W1120" s="47">
        <f t="shared" si="248"/>
        <v>40</v>
      </c>
      <c r="X1120" s="48">
        <f t="shared" si="249"/>
        <v>1.6666666666666665</v>
      </c>
      <c r="Y1120" s="47" t="str">
        <f t="shared" si="250"/>
        <v>GROWTH</v>
      </c>
      <c r="Z1120" s="138">
        <v>0</v>
      </c>
      <c r="AA1120" s="133"/>
      <c r="AB1120" s="133" t="s">
        <v>121</v>
      </c>
      <c r="AC1120" s="133" t="s">
        <v>3061</v>
      </c>
      <c r="AD1120" s="27">
        <f t="shared" si="251"/>
        <v>0</v>
      </c>
    </row>
    <row r="1121" spans="1:30" s="139" customFormat="1" ht="13.8">
      <c r="A1121" s="133" t="s">
        <v>3061</v>
      </c>
      <c r="B1121" s="141" t="s">
        <v>87</v>
      </c>
      <c r="C1121" s="152" t="s">
        <v>3128</v>
      </c>
      <c r="D1121" s="135">
        <v>1000002981</v>
      </c>
      <c r="E1121" s="141" t="s">
        <v>3129</v>
      </c>
      <c r="F1121" s="137">
        <v>44830</v>
      </c>
      <c r="G1121" s="40" t="str">
        <f t="shared" si="238"/>
        <v>Targeted Dealer</v>
      </c>
      <c r="H1121" s="40"/>
      <c r="I1121" s="41">
        <v>1000</v>
      </c>
      <c r="J1121" s="41">
        <f t="shared" si="239"/>
        <v>933.33333333333337</v>
      </c>
      <c r="K1121" s="43">
        <v>1135</v>
      </c>
      <c r="L1121" s="43">
        <f t="shared" si="240"/>
        <v>-135</v>
      </c>
      <c r="M1121" s="43">
        <f t="shared" si="241"/>
        <v>121.60714285714285</v>
      </c>
      <c r="N1121" s="42">
        <v>1106</v>
      </c>
      <c r="O1121" s="45" t="str">
        <f t="shared" si="242"/>
        <v>Mar</v>
      </c>
      <c r="P1121" s="42">
        <f t="shared" si="243"/>
        <v>1106</v>
      </c>
      <c r="Q1121" s="44">
        <f t="shared" si="244"/>
        <v>29</v>
      </c>
      <c r="R1121" s="45">
        <f t="shared" si="245"/>
        <v>2.6220614828209809E-2</v>
      </c>
      <c r="S1121" s="44" t="str">
        <f t="shared" si="246"/>
        <v>GROWTH</v>
      </c>
      <c r="T1121" s="43">
        <v>1377</v>
      </c>
      <c r="U1121" s="46" t="str">
        <f t="shared" si="247"/>
        <v>Apr</v>
      </c>
      <c r="V1121" s="42">
        <v>1377</v>
      </c>
      <c r="W1121" s="47">
        <f t="shared" si="248"/>
        <v>-242</v>
      </c>
      <c r="X1121" s="48">
        <f t="shared" si="249"/>
        <v>-0.17574437182280322</v>
      </c>
      <c r="Y1121" s="47" t="str">
        <f t="shared" si="250"/>
        <v>DEGROWTH</v>
      </c>
      <c r="Z1121" s="138">
        <v>0</v>
      </c>
      <c r="AA1121" s="133"/>
      <c r="AB1121" s="133" t="s">
        <v>121</v>
      </c>
      <c r="AC1121" s="133" t="s">
        <v>3061</v>
      </c>
      <c r="AD1121" s="27">
        <f t="shared" si="251"/>
        <v>0</v>
      </c>
    </row>
    <row r="1122" spans="1:30" s="139" customFormat="1" ht="13.8">
      <c r="A1122" s="133" t="s">
        <v>3061</v>
      </c>
      <c r="B1122" s="141" t="s">
        <v>87</v>
      </c>
      <c r="C1122" s="152" t="s">
        <v>3130</v>
      </c>
      <c r="D1122" s="135">
        <v>1000003242</v>
      </c>
      <c r="E1122" s="141" t="s">
        <v>3131</v>
      </c>
      <c r="F1122" s="137">
        <v>44936</v>
      </c>
      <c r="G1122" s="40" t="str">
        <f t="shared" si="238"/>
        <v>Targeted Dealer</v>
      </c>
      <c r="H1122" s="40"/>
      <c r="I1122" s="41">
        <v>315</v>
      </c>
      <c r="J1122" s="41">
        <f t="shared" si="239"/>
        <v>294</v>
      </c>
      <c r="K1122" s="43">
        <v>279.5</v>
      </c>
      <c r="L1122" s="43">
        <f t="shared" si="240"/>
        <v>35.5</v>
      </c>
      <c r="M1122" s="43">
        <f t="shared" si="241"/>
        <v>95.068027210884352</v>
      </c>
      <c r="N1122" s="42">
        <v>197.5</v>
      </c>
      <c r="O1122" s="45" t="str">
        <f t="shared" si="242"/>
        <v>Mar</v>
      </c>
      <c r="P1122" s="42">
        <f t="shared" si="243"/>
        <v>197.5</v>
      </c>
      <c r="Q1122" s="44">
        <f t="shared" si="244"/>
        <v>82</v>
      </c>
      <c r="R1122" s="45">
        <f t="shared" si="245"/>
        <v>0.41518987341772151</v>
      </c>
      <c r="S1122" s="44" t="str">
        <f t="shared" si="246"/>
        <v>GROWTH</v>
      </c>
      <c r="T1122" s="43">
        <v>272</v>
      </c>
      <c r="U1122" s="46" t="str">
        <f t="shared" si="247"/>
        <v>Apr</v>
      </c>
      <c r="V1122" s="42">
        <v>272</v>
      </c>
      <c r="W1122" s="47">
        <f t="shared" si="248"/>
        <v>7.5</v>
      </c>
      <c r="X1122" s="48">
        <f t="shared" si="249"/>
        <v>2.7573529411764719E-2</v>
      </c>
      <c r="Y1122" s="47" t="str">
        <f t="shared" si="250"/>
        <v>GROWTH</v>
      </c>
      <c r="Z1122" s="138">
        <v>0</v>
      </c>
      <c r="AA1122" s="133"/>
      <c r="AB1122" s="133" t="s">
        <v>121</v>
      </c>
      <c r="AC1122" s="133" t="s">
        <v>3061</v>
      </c>
      <c r="AD1122" s="27">
        <f t="shared" si="251"/>
        <v>0</v>
      </c>
    </row>
    <row r="1123" spans="1:30" s="139" customFormat="1" ht="13.8">
      <c r="A1123" s="133" t="s">
        <v>3061</v>
      </c>
      <c r="B1123" s="141" t="s">
        <v>87</v>
      </c>
      <c r="C1123" s="152" t="s">
        <v>3134</v>
      </c>
      <c r="D1123" s="135">
        <v>1000003505</v>
      </c>
      <c r="E1123" s="141" t="s">
        <v>3135</v>
      </c>
      <c r="F1123" s="137">
        <v>45045</v>
      </c>
      <c r="G1123" s="40" t="str">
        <f t="shared" si="238"/>
        <v>Targeted Dealer</v>
      </c>
      <c r="H1123" s="40"/>
      <c r="I1123" s="41">
        <v>900</v>
      </c>
      <c r="J1123" s="41">
        <f t="shared" si="239"/>
        <v>840</v>
      </c>
      <c r="K1123" s="43">
        <v>690</v>
      </c>
      <c r="L1123" s="43">
        <f t="shared" si="240"/>
        <v>210</v>
      </c>
      <c r="M1123" s="43">
        <f t="shared" si="241"/>
        <v>82.142857142857139</v>
      </c>
      <c r="N1123" s="42">
        <v>670</v>
      </c>
      <c r="O1123" s="45" t="str">
        <f t="shared" si="242"/>
        <v>Mar</v>
      </c>
      <c r="P1123" s="42">
        <f t="shared" si="243"/>
        <v>670</v>
      </c>
      <c r="Q1123" s="44">
        <f t="shared" si="244"/>
        <v>20</v>
      </c>
      <c r="R1123" s="45">
        <f t="shared" si="245"/>
        <v>2.9850746268656803E-2</v>
      </c>
      <c r="S1123" s="44" t="str">
        <f t="shared" si="246"/>
        <v>GROWTH</v>
      </c>
      <c r="T1123" s="43">
        <v>890</v>
      </c>
      <c r="U1123" s="46" t="str">
        <f t="shared" si="247"/>
        <v>Apr</v>
      </c>
      <c r="V1123" s="42">
        <v>890</v>
      </c>
      <c r="W1123" s="47">
        <f t="shared" si="248"/>
        <v>-200</v>
      </c>
      <c r="X1123" s="48">
        <f t="shared" si="249"/>
        <v>-0.2247191011235955</v>
      </c>
      <c r="Y1123" s="47" t="str">
        <f t="shared" si="250"/>
        <v>DEGROWTH</v>
      </c>
      <c r="Z1123" s="138">
        <v>0</v>
      </c>
      <c r="AA1123" s="133"/>
      <c r="AB1123" s="133" t="s">
        <v>121</v>
      </c>
      <c r="AC1123" s="133" t="s">
        <v>3061</v>
      </c>
      <c r="AD1123" s="27">
        <f t="shared" si="251"/>
        <v>0</v>
      </c>
    </row>
    <row r="1124" spans="1:30" s="139" customFormat="1" ht="13.8">
      <c r="A1124" s="138" t="s">
        <v>3061</v>
      </c>
      <c r="B1124" s="144" t="s">
        <v>87</v>
      </c>
      <c r="C1124" s="144" t="s">
        <v>3136</v>
      </c>
      <c r="D1124" s="144">
        <v>1000003877</v>
      </c>
      <c r="E1124" s="144" t="s">
        <v>3137</v>
      </c>
      <c r="F1124" s="137">
        <v>45351</v>
      </c>
      <c r="G1124" s="40" t="str">
        <f t="shared" si="238"/>
        <v>Targeted Dealer</v>
      </c>
      <c r="H1124" s="40"/>
      <c r="I1124" s="41">
        <v>325</v>
      </c>
      <c r="J1124" s="41">
        <f t="shared" si="239"/>
        <v>303.33333333333337</v>
      </c>
      <c r="K1124" s="43">
        <v>330</v>
      </c>
      <c r="L1124" s="43">
        <f t="shared" si="240"/>
        <v>-5</v>
      </c>
      <c r="M1124" s="43">
        <f t="shared" si="241"/>
        <v>108.79120879120877</v>
      </c>
      <c r="N1124" s="42">
        <v>292</v>
      </c>
      <c r="O1124" s="45" t="str">
        <f t="shared" si="242"/>
        <v>Mar</v>
      </c>
      <c r="P1124" s="42">
        <f t="shared" si="243"/>
        <v>292</v>
      </c>
      <c r="Q1124" s="44">
        <f t="shared" si="244"/>
        <v>38</v>
      </c>
      <c r="R1124" s="45">
        <f t="shared" si="245"/>
        <v>0.13013698630136994</v>
      </c>
      <c r="S1124" s="44" t="str">
        <f t="shared" si="246"/>
        <v>GROWTH</v>
      </c>
      <c r="T1124" s="43">
        <v>285</v>
      </c>
      <c r="U1124" s="46" t="str">
        <f t="shared" si="247"/>
        <v>Apr</v>
      </c>
      <c r="V1124" s="42">
        <v>285</v>
      </c>
      <c r="W1124" s="47">
        <f t="shared" si="248"/>
        <v>45</v>
      </c>
      <c r="X1124" s="48">
        <f t="shared" si="249"/>
        <v>0.15789473684210531</v>
      </c>
      <c r="Y1124" s="47" t="str">
        <f t="shared" si="250"/>
        <v>GROWTH</v>
      </c>
      <c r="Z1124" s="138">
        <v>0</v>
      </c>
      <c r="AA1124" s="133"/>
      <c r="AB1124" s="133" t="s">
        <v>121</v>
      </c>
      <c r="AC1124" s="138" t="s">
        <v>3061</v>
      </c>
      <c r="AD1124" s="27">
        <f t="shared" si="251"/>
        <v>0</v>
      </c>
    </row>
    <row r="1125" spans="1:30" s="139" customFormat="1" ht="13.8">
      <c r="A1125" s="138" t="s">
        <v>3061</v>
      </c>
      <c r="B1125" s="144" t="s">
        <v>87</v>
      </c>
      <c r="C1125" s="144" t="s">
        <v>3138</v>
      </c>
      <c r="D1125" s="144">
        <v>1000003918</v>
      </c>
      <c r="E1125" s="144" t="s">
        <v>3139</v>
      </c>
      <c r="F1125" s="137">
        <v>45409</v>
      </c>
      <c r="G1125" s="40" t="str">
        <f t="shared" si="238"/>
        <v>Targeted Dealer</v>
      </c>
      <c r="H1125" s="40"/>
      <c r="I1125" s="41">
        <v>150</v>
      </c>
      <c r="J1125" s="41">
        <f t="shared" si="239"/>
        <v>140</v>
      </c>
      <c r="K1125" s="43">
        <v>70</v>
      </c>
      <c r="L1125" s="43">
        <f t="shared" si="240"/>
        <v>80</v>
      </c>
      <c r="M1125" s="43">
        <f t="shared" si="241"/>
        <v>50</v>
      </c>
      <c r="N1125" s="42">
        <v>100</v>
      </c>
      <c r="O1125" s="45" t="str">
        <f t="shared" si="242"/>
        <v>Mar</v>
      </c>
      <c r="P1125" s="42">
        <f t="shared" si="243"/>
        <v>100</v>
      </c>
      <c r="Q1125" s="44">
        <f t="shared" si="244"/>
        <v>-30</v>
      </c>
      <c r="R1125" s="45">
        <f t="shared" si="245"/>
        <v>-0.30000000000000004</v>
      </c>
      <c r="S1125" s="44" t="str">
        <f t="shared" si="246"/>
        <v>DEGROWTH</v>
      </c>
      <c r="T1125" s="43">
        <v>125</v>
      </c>
      <c r="U1125" s="46" t="str">
        <f t="shared" si="247"/>
        <v>Apr</v>
      </c>
      <c r="V1125" s="42">
        <v>125</v>
      </c>
      <c r="W1125" s="47">
        <f t="shared" si="248"/>
        <v>-55</v>
      </c>
      <c r="X1125" s="48">
        <f t="shared" si="249"/>
        <v>-0.43999999999999995</v>
      </c>
      <c r="Y1125" s="47" t="str">
        <f t="shared" si="250"/>
        <v>DEGROWTH</v>
      </c>
      <c r="Z1125" s="138">
        <v>0</v>
      </c>
      <c r="AA1125" s="133"/>
      <c r="AB1125" s="133" t="s">
        <v>121</v>
      </c>
      <c r="AC1125" s="138" t="s">
        <v>3061</v>
      </c>
      <c r="AD1125" s="27">
        <f t="shared" si="251"/>
        <v>0</v>
      </c>
    </row>
    <row r="1126" spans="1:30" s="139" customFormat="1" ht="13.8">
      <c r="A1126" s="138" t="s">
        <v>3061</v>
      </c>
      <c r="B1126" s="144" t="s">
        <v>87</v>
      </c>
      <c r="C1126" s="144" t="s">
        <v>3140</v>
      </c>
      <c r="D1126" s="144">
        <v>1000003922</v>
      </c>
      <c r="E1126" s="144" t="s">
        <v>3141</v>
      </c>
      <c r="F1126" s="137">
        <v>45411</v>
      </c>
      <c r="G1126" s="40" t="str">
        <f t="shared" si="238"/>
        <v>Targeted Dealer</v>
      </c>
      <c r="H1126" s="40"/>
      <c r="I1126" s="41">
        <v>200</v>
      </c>
      <c r="J1126" s="41">
        <f t="shared" si="239"/>
        <v>186.66666666666669</v>
      </c>
      <c r="K1126" s="43">
        <v>505.25</v>
      </c>
      <c r="L1126" s="43">
        <f t="shared" si="240"/>
        <v>-305.25</v>
      </c>
      <c r="M1126" s="43">
        <f t="shared" si="241"/>
        <v>270.66964285714283</v>
      </c>
      <c r="N1126" s="42">
        <v>689</v>
      </c>
      <c r="O1126" s="45" t="str">
        <f t="shared" si="242"/>
        <v>Mar</v>
      </c>
      <c r="P1126" s="42">
        <f t="shared" si="243"/>
        <v>689</v>
      </c>
      <c r="Q1126" s="44">
        <f t="shared" si="244"/>
        <v>-183.75</v>
      </c>
      <c r="R1126" s="45">
        <f t="shared" si="245"/>
        <v>-0.26669085631349787</v>
      </c>
      <c r="S1126" s="44" t="str">
        <f t="shared" si="246"/>
        <v>DEGROWTH</v>
      </c>
      <c r="T1126" s="43">
        <v>89</v>
      </c>
      <c r="U1126" s="46" t="str">
        <f t="shared" si="247"/>
        <v>Apr</v>
      </c>
      <c r="V1126" s="42">
        <v>89</v>
      </c>
      <c r="W1126" s="47">
        <f t="shared" si="248"/>
        <v>416.25</v>
      </c>
      <c r="X1126" s="48">
        <f t="shared" si="249"/>
        <v>4.6769662921348312</v>
      </c>
      <c r="Y1126" s="47" t="str">
        <f t="shared" si="250"/>
        <v>GROWTH</v>
      </c>
      <c r="Z1126" s="138">
        <v>0</v>
      </c>
      <c r="AA1126" s="133"/>
      <c r="AB1126" s="133" t="s">
        <v>121</v>
      </c>
      <c r="AC1126" s="138" t="s">
        <v>3061</v>
      </c>
      <c r="AD1126" s="27">
        <f t="shared" si="251"/>
        <v>0</v>
      </c>
    </row>
    <row r="1127" spans="1:30" s="139" customFormat="1" ht="13.8">
      <c r="A1127" s="138" t="s">
        <v>3061</v>
      </c>
      <c r="B1127" s="144" t="s">
        <v>87</v>
      </c>
      <c r="C1127" s="144" t="s">
        <v>3144</v>
      </c>
      <c r="D1127" s="144">
        <v>1000003972</v>
      </c>
      <c r="E1127" s="144" t="s">
        <v>3145</v>
      </c>
      <c r="F1127" s="137">
        <v>45430</v>
      </c>
      <c r="G1127" s="40" t="str">
        <f t="shared" si="238"/>
        <v>Targeted Dealer</v>
      </c>
      <c r="H1127" s="40"/>
      <c r="I1127" s="41">
        <v>50</v>
      </c>
      <c r="J1127" s="41">
        <f t="shared" si="239"/>
        <v>46.666666666666671</v>
      </c>
      <c r="K1127" s="43">
        <v>58</v>
      </c>
      <c r="L1127" s="43">
        <f t="shared" si="240"/>
        <v>-8</v>
      </c>
      <c r="M1127" s="43">
        <f t="shared" si="241"/>
        <v>124.28571428571426</v>
      </c>
      <c r="N1127" s="42">
        <v>50</v>
      </c>
      <c r="O1127" s="45" t="str">
        <f t="shared" si="242"/>
        <v>Mar</v>
      </c>
      <c r="P1127" s="42">
        <f t="shared" si="243"/>
        <v>50</v>
      </c>
      <c r="Q1127" s="44">
        <f t="shared" si="244"/>
        <v>8</v>
      </c>
      <c r="R1127" s="45">
        <f t="shared" si="245"/>
        <v>0.15999999999999992</v>
      </c>
      <c r="S1127" s="44" t="str">
        <f t="shared" si="246"/>
        <v>GROWTH</v>
      </c>
      <c r="T1127" s="43">
        <v>25</v>
      </c>
      <c r="U1127" s="46" t="str">
        <f t="shared" si="247"/>
        <v>Apr</v>
      </c>
      <c r="V1127" s="42">
        <v>25</v>
      </c>
      <c r="W1127" s="47">
        <f t="shared" si="248"/>
        <v>33</v>
      </c>
      <c r="X1127" s="48">
        <f t="shared" si="249"/>
        <v>1.3199999999999998</v>
      </c>
      <c r="Y1127" s="47" t="str">
        <f t="shared" si="250"/>
        <v>GROWTH</v>
      </c>
      <c r="Z1127" s="138">
        <v>0</v>
      </c>
      <c r="AA1127" s="133"/>
      <c r="AB1127" s="133" t="s">
        <v>121</v>
      </c>
      <c r="AC1127" s="138" t="s">
        <v>3061</v>
      </c>
      <c r="AD1127" s="27">
        <f t="shared" si="251"/>
        <v>0</v>
      </c>
    </row>
    <row r="1128" spans="1:30" s="139" customFormat="1" ht="13.8">
      <c r="A1128" s="133" t="s">
        <v>3061</v>
      </c>
      <c r="B1128" s="141" t="s">
        <v>94</v>
      </c>
      <c r="C1128" s="152" t="s">
        <v>3148</v>
      </c>
      <c r="D1128" s="135">
        <v>1000001978</v>
      </c>
      <c r="E1128" s="136" t="s">
        <v>3149</v>
      </c>
      <c r="F1128" s="137">
        <v>44413</v>
      </c>
      <c r="G1128" s="40" t="str">
        <f t="shared" si="238"/>
        <v>Targeted Dealer</v>
      </c>
      <c r="H1128" s="40"/>
      <c r="I1128" s="41">
        <v>50</v>
      </c>
      <c r="J1128" s="41">
        <f t="shared" si="239"/>
        <v>46.666666666666671</v>
      </c>
      <c r="K1128" s="43">
        <v>75</v>
      </c>
      <c r="L1128" s="43">
        <f t="shared" si="240"/>
        <v>-25</v>
      </c>
      <c r="M1128" s="43">
        <f t="shared" si="241"/>
        <v>160.71428571428569</v>
      </c>
      <c r="N1128" s="42">
        <v>50</v>
      </c>
      <c r="O1128" s="45" t="str">
        <f t="shared" si="242"/>
        <v>Mar</v>
      </c>
      <c r="P1128" s="42">
        <f t="shared" si="243"/>
        <v>50</v>
      </c>
      <c r="Q1128" s="44">
        <f t="shared" si="244"/>
        <v>25</v>
      </c>
      <c r="R1128" s="45">
        <f t="shared" si="245"/>
        <v>0.5</v>
      </c>
      <c r="S1128" s="44" t="str">
        <f t="shared" si="246"/>
        <v>GROWTH</v>
      </c>
      <c r="T1128" s="43">
        <v>30</v>
      </c>
      <c r="U1128" s="46" t="str">
        <f t="shared" si="247"/>
        <v>Apr</v>
      </c>
      <c r="V1128" s="42">
        <v>30</v>
      </c>
      <c r="W1128" s="47">
        <f t="shared" si="248"/>
        <v>45</v>
      </c>
      <c r="X1128" s="48">
        <f t="shared" si="249"/>
        <v>1.5</v>
      </c>
      <c r="Y1128" s="47" t="str">
        <f t="shared" si="250"/>
        <v>GROWTH</v>
      </c>
      <c r="Z1128" s="138">
        <v>0</v>
      </c>
      <c r="AA1128" s="133"/>
      <c r="AB1128" s="133" t="s">
        <v>121</v>
      </c>
      <c r="AC1128" s="133" t="s">
        <v>3061</v>
      </c>
      <c r="AD1128" s="27">
        <f t="shared" si="251"/>
        <v>0</v>
      </c>
    </row>
    <row r="1129" spans="1:30" s="139" customFormat="1" ht="13.8">
      <c r="A1129" s="133" t="s">
        <v>3061</v>
      </c>
      <c r="B1129" s="141" t="s">
        <v>94</v>
      </c>
      <c r="C1129" s="152" t="s">
        <v>3152</v>
      </c>
      <c r="D1129" s="135">
        <v>1000002508</v>
      </c>
      <c r="E1129" s="153" t="s">
        <v>3153</v>
      </c>
      <c r="F1129" s="137">
        <v>44582</v>
      </c>
      <c r="G1129" s="40" t="str">
        <f t="shared" si="238"/>
        <v>Targeted Dealer</v>
      </c>
      <c r="H1129" s="40"/>
      <c r="I1129" s="41">
        <v>25</v>
      </c>
      <c r="J1129" s="41">
        <f t="shared" si="239"/>
        <v>23.333333333333336</v>
      </c>
      <c r="K1129" s="43">
        <v>80</v>
      </c>
      <c r="L1129" s="43">
        <f t="shared" si="240"/>
        <v>-55</v>
      </c>
      <c r="M1129" s="43">
        <f t="shared" si="241"/>
        <v>342.85714285714283</v>
      </c>
      <c r="N1129" s="42">
        <v>25</v>
      </c>
      <c r="O1129" s="45" t="str">
        <f t="shared" si="242"/>
        <v>Mar</v>
      </c>
      <c r="P1129" s="42">
        <f t="shared" si="243"/>
        <v>25</v>
      </c>
      <c r="Q1129" s="44">
        <f t="shared" si="244"/>
        <v>55</v>
      </c>
      <c r="R1129" s="45">
        <f t="shared" si="245"/>
        <v>2.2000000000000002</v>
      </c>
      <c r="S1129" s="44" t="str">
        <f t="shared" si="246"/>
        <v>GROWTH</v>
      </c>
      <c r="T1129" s="43">
        <v>25</v>
      </c>
      <c r="U1129" s="46" t="str">
        <f t="shared" si="247"/>
        <v>Apr</v>
      </c>
      <c r="V1129" s="42">
        <v>25</v>
      </c>
      <c r="W1129" s="47">
        <f t="shared" si="248"/>
        <v>55</v>
      </c>
      <c r="X1129" s="48">
        <f t="shared" si="249"/>
        <v>2.2000000000000002</v>
      </c>
      <c r="Y1129" s="47" t="str">
        <f t="shared" si="250"/>
        <v>GROWTH</v>
      </c>
      <c r="Z1129" s="138">
        <v>0</v>
      </c>
      <c r="AA1129" s="133"/>
      <c r="AB1129" s="133" t="s">
        <v>121</v>
      </c>
      <c r="AC1129" s="133" t="s">
        <v>3061</v>
      </c>
      <c r="AD1129" s="27">
        <f t="shared" si="251"/>
        <v>0</v>
      </c>
    </row>
    <row r="1130" spans="1:30" s="139" customFormat="1" ht="13.8">
      <c r="A1130" s="133" t="s">
        <v>3061</v>
      </c>
      <c r="B1130" s="141" t="s">
        <v>94</v>
      </c>
      <c r="C1130" s="152" t="s">
        <v>3156</v>
      </c>
      <c r="D1130" s="135">
        <v>1000002856</v>
      </c>
      <c r="E1130" s="153" t="s">
        <v>3157</v>
      </c>
      <c r="F1130" s="137">
        <v>44755</v>
      </c>
      <c r="G1130" s="40" t="str">
        <f t="shared" si="238"/>
        <v>Targeted Dealer</v>
      </c>
      <c r="H1130" s="40"/>
      <c r="I1130" s="41">
        <v>50</v>
      </c>
      <c r="J1130" s="41">
        <f t="shared" si="239"/>
        <v>46.666666666666671</v>
      </c>
      <c r="K1130" s="43">
        <v>50</v>
      </c>
      <c r="L1130" s="43">
        <f t="shared" si="240"/>
        <v>0</v>
      </c>
      <c r="M1130" s="43">
        <f t="shared" si="241"/>
        <v>107.14285714285712</v>
      </c>
      <c r="N1130" s="42">
        <v>65</v>
      </c>
      <c r="O1130" s="45" t="str">
        <f t="shared" si="242"/>
        <v>Mar</v>
      </c>
      <c r="P1130" s="42">
        <f t="shared" si="243"/>
        <v>65</v>
      </c>
      <c r="Q1130" s="44">
        <f t="shared" si="244"/>
        <v>-15</v>
      </c>
      <c r="R1130" s="45">
        <f t="shared" si="245"/>
        <v>-0.23076923076923073</v>
      </c>
      <c r="S1130" s="44" t="str">
        <f t="shared" si="246"/>
        <v>DEGROWTH</v>
      </c>
      <c r="T1130" s="43">
        <v>30</v>
      </c>
      <c r="U1130" s="46" t="str">
        <f t="shared" si="247"/>
        <v>Apr</v>
      </c>
      <c r="V1130" s="42">
        <v>30</v>
      </c>
      <c r="W1130" s="47">
        <f t="shared" si="248"/>
        <v>20</v>
      </c>
      <c r="X1130" s="48">
        <f t="shared" si="249"/>
        <v>0.66666666666666674</v>
      </c>
      <c r="Y1130" s="47" t="str">
        <f t="shared" si="250"/>
        <v>GROWTH</v>
      </c>
      <c r="Z1130" s="138">
        <v>0</v>
      </c>
      <c r="AA1130" s="133"/>
      <c r="AB1130" s="133" t="s">
        <v>121</v>
      </c>
      <c r="AC1130" s="133" t="s">
        <v>3061</v>
      </c>
      <c r="AD1130" s="27">
        <f t="shared" si="251"/>
        <v>0</v>
      </c>
    </row>
    <row r="1131" spans="1:30" s="139" customFormat="1" ht="13.8">
      <c r="A1131" s="133" t="s">
        <v>3061</v>
      </c>
      <c r="B1131" s="141" t="s">
        <v>94</v>
      </c>
      <c r="C1131" s="152" t="s">
        <v>3162</v>
      </c>
      <c r="D1131" s="135">
        <v>1000003731</v>
      </c>
      <c r="E1131" s="153" t="s">
        <v>3163</v>
      </c>
      <c r="F1131" s="137">
        <v>45217</v>
      </c>
      <c r="G1131" s="40" t="str">
        <f t="shared" si="238"/>
        <v>Targeted Dealer</v>
      </c>
      <c r="H1131" s="40"/>
      <c r="I1131" s="41">
        <v>100</v>
      </c>
      <c r="J1131" s="41">
        <f t="shared" si="239"/>
        <v>93.333333333333343</v>
      </c>
      <c r="K1131" s="43">
        <v>176</v>
      </c>
      <c r="L1131" s="43">
        <f t="shared" si="240"/>
        <v>-76</v>
      </c>
      <c r="M1131" s="43">
        <f t="shared" si="241"/>
        <v>188.57142857142856</v>
      </c>
      <c r="N1131" s="42">
        <v>171</v>
      </c>
      <c r="O1131" s="45" t="str">
        <f t="shared" si="242"/>
        <v>Mar</v>
      </c>
      <c r="P1131" s="42">
        <f t="shared" si="243"/>
        <v>171</v>
      </c>
      <c r="Q1131" s="44">
        <f t="shared" si="244"/>
        <v>5</v>
      </c>
      <c r="R1131" s="45">
        <f t="shared" si="245"/>
        <v>2.9239766081871288E-2</v>
      </c>
      <c r="S1131" s="44" t="str">
        <f t="shared" si="246"/>
        <v>GROWTH</v>
      </c>
      <c r="T1131" s="43">
        <v>122.5</v>
      </c>
      <c r="U1131" s="46" t="str">
        <f t="shared" si="247"/>
        <v>Apr</v>
      </c>
      <c r="V1131" s="42">
        <v>122.5</v>
      </c>
      <c r="W1131" s="47">
        <f t="shared" si="248"/>
        <v>53.5</v>
      </c>
      <c r="X1131" s="48">
        <f t="shared" si="249"/>
        <v>0.43673469387755093</v>
      </c>
      <c r="Y1131" s="47" t="str">
        <f t="shared" si="250"/>
        <v>GROWTH</v>
      </c>
      <c r="Z1131" s="138">
        <v>0</v>
      </c>
      <c r="AA1131" s="133"/>
      <c r="AB1131" s="133" t="s">
        <v>121</v>
      </c>
      <c r="AC1131" s="133" t="s">
        <v>3061</v>
      </c>
      <c r="AD1131" s="27">
        <f t="shared" si="251"/>
        <v>0</v>
      </c>
    </row>
    <row r="1132" spans="1:30" s="139" customFormat="1" ht="13.8">
      <c r="A1132" s="133" t="s">
        <v>3061</v>
      </c>
      <c r="B1132" s="141" t="s">
        <v>94</v>
      </c>
      <c r="C1132" s="141" t="s">
        <v>3164</v>
      </c>
      <c r="D1132" s="141">
        <v>1000003787</v>
      </c>
      <c r="E1132" s="141" t="s">
        <v>3165</v>
      </c>
      <c r="F1132" s="137">
        <v>45275</v>
      </c>
      <c r="G1132" s="40" t="str">
        <f t="shared" si="238"/>
        <v>Targeted Dealer</v>
      </c>
      <c r="H1132" s="40"/>
      <c r="I1132" s="41">
        <v>50</v>
      </c>
      <c r="J1132" s="41">
        <f t="shared" si="239"/>
        <v>46.666666666666671</v>
      </c>
      <c r="K1132" s="43">
        <v>77</v>
      </c>
      <c r="L1132" s="43">
        <f t="shared" si="240"/>
        <v>-27</v>
      </c>
      <c r="M1132" s="43">
        <f t="shared" si="241"/>
        <v>164.99999999999997</v>
      </c>
      <c r="N1132" s="42">
        <v>50</v>
      </c>
      <c r="O1132" s="45" t="str">
        <f t="shared" si="242"/>
        <v>Mar</v>
      </c>
      <c r="P1132" s="42">
        <f t="shared" si="243"/>
        <v>50</v>
      </c>
      <c r="Q1132" s="44">
        <f t="shared" si="244"/>
        <v>27</v>
      </c>
      <c r="R1132" s="45">
        <f t="shared" si="245"/>
        <v>0.54</v>
      </c>
      <c r="S1132" s="44" t="str">
        <f t="shared" si="246"/>
        <v>GROWTH</v>
      </c>
      <c r="T1132" s="43">
        <v>25</v>
      </c>
      <c r="U1132" s="46" t="str">
        <f t="shared" si="247"/>
        <v>Apr</v>
      </c>
      <c r="V1132" s="42">
        <v>25</v>
      </c>
      <c r="W1132" s="47">
        <f t="shared" si="248"/>
        <v>52</v>
      </c>
      <c r="X1132" s="48">
        <f t="shared" si="249"/>
        <v>2.08</v>
      </c>
      <c r="Y1132" s="47" t="str">
        <f t="shared" si="250"/>
        <v>GROWTH</v>
      </c>
      <c r="Z1132" s="138">
        <v>0</v>
      </c>
      <c r="AA1132" s="133"/>
      <c r="AB1132" s="133" t="s">
        <v>121</v>
      </c>
      <c r="AC1132" s="133" t="s">
        <v>3061</v>
      </c>
      <c r="AD1132" s="27">
        <f t="shared" si="251"/>
        <v>0</v>
      </c>
    </row>
    <row r="1133" spans="1:30" s="139" customFormat="1" ht="13.8">
      <c r="A1133" s="138" t="s">
        <v>3061</v>
      </c>
      <c r="B1133" s="144" t="s">
        <v>94</v>
      </c>
      <c r="C1133" s="144" t="s">
        <v>3168</v>
      </c>
      <c r="D1133" s="144">
        <v>1000003902</v>
      </c>
      <c r="E1133" s="144" t="s">
        <v>3169</v>
      </c>
      <c r="F1133" s="137">
        <v>45385</v>
      </c>
      <c r="G1133" s="40" t="str">
        <f t="shared" si="238"/>
        <v>Targeted Dealer</v>
      </c>
      <c r="H1133" s="40"/>
      <c r="I1133" s="41">
        <v>50</v>
      </c>
      <c r="J1133" s="41">
        <f t="shared" si="239"/>
        <v>46.666666666666671</v>
      </c>
      <c r="K1133" s="43">
        <v>80</v>
      </c>
      <c r="L1133" s="43">
        <f t="shared" si="240"/>
        <v>-30</v>
      </c>
      <c r="M1133" s="43">
        <f t="shared" si="241"/>
        <v>171.42857142857142</v>
      </c>
      <c r="N1133" s="42">
        <v>75</v>
      </c>
      <c r="O1133" s="45" t="str">
        <f t="shared" si="242"/>
        <v>Mar</v>
      </c>
      <c r="P1133" s="42">
        <f t="shared" si="243"/>
        <v>75</v>
      </c>
      <c r="Q1133" s="44">
        <f t="shared" si="244"/>
        <v>5</v>
      </c>
      <c r="R1133" s="45">
        <f t="shared" si="245"/>
        <v>6.6666666666666652E-2</v>
      </c>
      <c r="S1133" s="44" t="str">
        <f t="shared" si="246"/>
        <v>GROWTH</v>
      </c>
      <c r="T1133" s="43">
        <v>60</v>
      </c>
      <c r="U1133" s="46" t="str">
        <f t="shared" si="247"/>
        <v>Apr</v>
      </c>
      <c r="V1133" s="42">
        <v>60</v>
      </c>
      <c r="W1133" s="47">
        <f t="shared" si="248"/>
        <v>20</v>
      </c>
      <c r="X1133" s="48">
        <f t="shared" si="249"/>
        <v>0.33333333333333326</v>
      </c>
      <c r="Y1133" s="47" t="str">
        <f t="shared" si="250"/>
        <v>GROWTH</v>
      </c>
      <c r="Z1133" s="138">
        <v>0</v>
      </c>
      <c r="AA1133" s="133"/>
      <c r="AB1133" s="133" t="s">
        <v>121</v>
      </c>
      <c r="AC1133" s="138" t="s">
        <v>3061</v>
      </c>
      <c r="AD1133" s="27">
        <f t="shared" si="251"/>
        <v>0</v>
      </c>
    </row>
    <row r="1134" spans="1:30" s="139" customFormat="1" ht="13.8">
      <c r="A1134" s="133" t="s">
        <v>3061</v>
      </c>
      <c r="B1134" s="141" t="s">
        <v>3172</v>
      </c>
      <c r="C1134" s="152" t="s">
        <v>3175</v>
      </c>
      <c r="D1134" s="135">
        <v>1000001821</v>
      </c>
      <c r="E1134" s="136" t="s">
        <v>3176</v>
      </c>
      <c r="F1134" s="137">
        <v>42307</v>
      </c>
      <c r="G1134" s="40" t="str">
        <f t="shared" si="238"/>
        <v>Targeted Dealer</v>
      </c>
      <c r="H1134" s="40"/>
      <c r="I1134" s="41">
        <v>50</v>
      </c>
      <c r="J1134" s="41">
        <f t="shared" si="239"/>
        <v>46.666666666666671</v>
      </c>
      <c r="K1134" s="43">
        <v>55</v>
      </c>
      <c r="L1134" s="43">
        <f t="shared" si="240"/>
        <v>-5</v>
      </c>
      <c r="M1134" s="43">
        <f t="shared" si="241"/>
        <v>117.85714285714285</v>
      </c>
      <c r="N1134" s="42">
        <v>30</v>
      </c>
      <c r="O1134" s="45" t="str">
        <f t="shared" si="242"/>
        <v>Mar</v>
      </c>
      <c r="P1134" s="42">
        <f t="shared" si="243"/>
        <v>30</v>
      </c>
      <c r="Q1134" s="44">
        <f t="shared" si="244"/>
        <v>25</v>
      </c>
      <c r="R1134" s="45">
        <f t="shared" si="245"/>
        <v>0.83333333333333326</v>
      </c>
      <c r="S1134" s="44" t="str">
        <f t="shared" si="246"/>
        <v>GROWTH</v>
      </c>
      <c r="T1134" s="43">
        <v>85</v>
      </c>
      <c r="U1134" s="46" t="str">
        <f t="shared" si="247"/>
        <v>Apr</v>
      </c>
      <c r="V1134" s="42">
        <v>85</v>
      </c>
      <c r="W1134" s="47">
        <f t="shared" si="248"/>
        <v>-30</v>
      </c>
      <c r="X1134" s="48">
        <f t="shared" si="249"/>
        <v>-0.3529411764705882</v>
      </c>
      <c r="Y1134" s="47" t="str">
        <f t="shared" si="250"/>
        <v>DEGROWTH</v>
      </c>
      <c r="Z1134" s="138">
        <v>0</v>
      </c>
      <c r="AA1134" s="133"/>
      <c r="AB1134" s="133" t="s">
        <v>121</v>
      </c>
      <c r="AC1134" s="133" t="s">
        <v>3061</v>
      </c>
      <c r="AD1134" s="27">
        <f t="shared" si="251"/>
        <v>0</v>
      </c>
    </row>
    <row r="1135" spans="1:30" s="139" customFormat="1" ht="13.8">
      <c r="A1135" s="133" t="s">
        <v>3061</v>
      </c>
      <c r="B1135" s="141" t="s">
        <v>3172</v>
      </c>
      <c r="C1135" s="152" t="s">
        <v>3179</v>
      </c>
      <c r="D1135" s="135">
        <v>1000001813</v>
      </c>
      <c r="E1135" s="136" t="s">
        <v>3180</v>
      </c>
      <c r="F1135" s="137">
        <v>42574</v>
      </c>
      <c r="G1135" s="40" t="str">
        <f t="shared" si="238"/>
        <v>Targeted Dealer</v>
      </c>
      <c r="H1135" s="40"/>
      <c r="I1135" s="41">
        <v>25</v>
      </c>
      <c r="J1135" s="41">
        <f t="shared" si="239"/>
        <v>23.333333333333336</v>
      </c>
      <c r="K1135" s="43">
        <v>0</v>
      </c>
      <c r="L1135" s="43">
        <f t="shared" si="240"/>
        <v>25</v>
      </c>
      <c r="M1135" s="43">
        <f t="shared" si="241"/>
        <v>0</v>
      </c>
      <c r="N1135" s="42">
        <v>0</v>
      </c>
      <c r="O1135" s="45" t="str">
        <f t="shared" si="242"/>
        <v>Mar</v>
      </c>
      <c r="P1135" s="42">
        <f t="shared" si="243"/>
        <v>0</v>
      </c>
      <c r="Q1135" s="44">
        <f t="shared" si="244"/>
        <v>0</v>
      </c>
      <c r="R1135" s="45" t="str">
        <f t="shared" si="245"/>
        <v xml:space="preserve"> </v>
      </c>
      <c r="S1135" s="44" t="b">
        <f t="shared" si="246"/>
        <v>0</v>
      </c>
      <c r="T1135" s="43">
        <v>0</v>
      </c>
      <c r="U1135" s="46" t="str">
        <f t="shared" si="247"/>
        <v>Apr</v>
      </c>
      <c r="V1135" s="42">
        <v>0</v>
      </c>
      <c r="W1135" s="47">
        <f t="shared" si="248"/>
        <v>0</v>
      </c>
      <c r="X1135" s="48">
        <f t="shared" si="249"/>
        <v>0</v>
      </c>
      <c r="Y1135" s="47" t="b">
        <f t="shared" si="250"/>
        <v>0</v>
      </c>
      <c r="Z1135" s="138">
        <v>0</v>
      </c>
      <c r="AA1135" s="133"/>
      <c r="AB1135" s="133" t="s">
        <v>121</v>
      </c>
      <c r="AC1135" s="133" t="s">
        <v>3061</v>
      </c>
      <c r="AD1135" s="27">
        <f t="shared" si="251"/>
        <v>1</v>
      </c>
    </row>
    <row r="1136" spans="1:30" s="139" customFormat="1" ht="13.8">
      <c r="A1136" s="133" t="s">
        <v>3061</v>
      </c>
      <c r="B1136" s="141" t="s">
        <v>3172</v>
      </c>
      <c r="C1136" s="152" t="s">
        <v>3185</v>
      </c>
      <c r="D1136" s="135">
        <v>1000001815</v>
      </c>
      <c r="E1136" s="136" t="s">
        <v>3186</v>
      </c>
      <c r="F1136" s="137">
        <v>43503</v>
      </c>
      <c r="G1136" s="40" t="str">
        <f t="shared" si="238"/>
        <v>Targeted Dealer</v>
      </c>
      <c r="H1136" s="40"/>
      <c r="I1136" s="41">
        <v>50</v>
      </c>
      <c r="J1136" s="41">
        <f t="shared" si="239"/>
        <v>46.666666666666671</v>
      </c>
      <c r="K1136" s="43">
        <v>50</v>
      </c>
      <c r="L1136" s="43">
        <f t="shared" si="240"/>
        <v>0</v>
      </c>
      <c r="M1136" s="43">
        <f t="shared" si="241"/>
        <v>107.14285714285712</v>
      </c>
      <c r="N1136" s="42">
        <v>0</v>
      </c>
      <c r="O1136" s="45" t="str">
        <f t="shared" si="242"/>
        <v>Mar</v>
      </c>
      <c r="P1136" s="42">
        <f t="shared" si="243"/>
        <v>0</v>
      </c>
      <c r="Q1136" s="44">
        <f t="shared" si="244"/>
        <v>50</v>
      </c>
      <c r="R1136" s="45" t="str">
        <f t="shared" si="245"/>
        <v xml:space="preserve"> </v>
      </c>
      <c r="S1136" s="44" t="b">
        <f t="shared" si="246"/>
        <v>0</v>
      </c>
      <c r="T1136" s="43">
        <v>30</v>
      </c>
      <c r="U1136" s="46" t="str">
        <f t="shared" si="247"/>
        <v>Apr</v>
      </c>
      <c r="V1136" s="42">
        <v>30</v>
      </c>
      <c r="W1136" s="47">
        <f t="shared" si="248"/>
        <v>20</v>
      </c>
      <c r="X1136" s="48">
        <f t="shared" si="249"/>
        <v>0.66666666666666674</v>
      </c>
      <c r="Y1136" s="47" t="str">
        <f t="shared" si="250"/>
        <v>GROWTH</v>
      </c>
      <c r="Z1136" s="138">
        <v>0</v>
      </c>
      <c r="AA1136" s="133"/>
      <c r="AB1136" s="133" t="s">
        <v>121</v>
      </c>
      <c r="AC1136" s="133" t="s">
        <v>3061</v>
      </c>
      <c r="AD1136" s="27">
        <f t="shared" si="251"/>
        <v>0</v>
      </c>
    </row>
    <row r="1137" spans="1:30" s="139" customFormat="1" ht="13.8">
      <c r="A1137" s="133" t="s">
        <v>3061</v>
      </c>
      <c r="B1137" s="141" t="s">
        <v>3172</v>
      </c>
      <c r="C1137" s="152" t="s">
        <v>3187</v>
      </c>
      <c r="D1137" s="135">
        <v>1000001804</v>
      </c>
      <c r="E1137" s="136" t="s">
        <v>3188</v>
      </c>
      <c r="F1137" s="137">
        <v>43706</v>
      </c>
      <c r="G1137" s="40" t="str">
        <f t="shared" si="238"/>
        <v>Targeted Dealer</v>
      </c>
      <c r="H1137" s="40"/>
      <c r="I1137" s="41">
        <v>50</v>
      </c>
      <c r="J1137" s="41">
        <f t="shared" si="239"/>
        <v>46.666666666666671</v>
      </c>
      <c r="K1137" s="43">
        <v>25</v>
      </c>
      <c r="L1137" s="43">
        <f t="shared" si="240"/>
        <v>25</v>
      </c>
      <c r="M1137" s="43">
        <f t="shared" si="241"/>
        <v>53.571428571428562</v>
      </c>
      <c r="N1137" s="42">
        <v>50</v>
      </c>
      <c r="O1137" s="45" t="str">
        <f t="shared" si="242"/>
        <v>Mar</v>
      </c>
      <c r="P1137" s="42">
        <f t="shared" si="243"/>
        <v>50</v>
      </c>
      <c r="Q1137" s="44">
        <f t="shared" si="244"/>
        <v>-25</v>
      </c>
      <c r="R1137" s="45">
        <f t="shared" si="245"/>
        <v>-0.5</v>
      </c>
      <c r="S1137" s="44" t="str">
        <f t="shared" si="246"/>
        <v>DEGROWTH</v>
      </c>
      <c r="T1137" s="43">
        <v>41</v>
      </c>
      <c r="U1137" s="46" t="str">
        <f t="shared" si="247"/>
        <v>Apr</v>
      </c>
      <c r="V1137" s="42">
        <v>41</v>
      </c>
      <c r="W1137" s="47">
        <f t="shared" si="248"/>
        <v>-16</v>
      </c>
      <c r="X1137" s="48">
        <f t="shared" si="249"/>
        <v>-0.3902439024390244</v>
      </c>
      <c r="Y1137" s="47" t="str">
        <f t="shared" si="250"/>
        <v>DEGROWTH</v>
      </c>
      <c r="Z1137" s="138">
        <v>0</v>
      </c>
      <c r="AA1137" s="133"/>
      <c r="AB1137" s="133" t="s">
        <v>121</v>
      </c>
      <c r="AC1137" s="133" t="s">
        <v>3061</v>
      </c>
      <c r="AD1137" s="27">
        <f t="shared" si="251"/>
        <v>0</v>
      </c>
    </row>
    <row r="1138" spans="1:30" s="139" customFormat="1" ht="13.8">
      <c r="A1138" s="133" t="s">
        <v>3061</v>
      </c>
      <c r="B1138" s="141" t="s">
        <v>3172</v>
      </c>
      <c r="C1138" s="152" t="s">
        <v>3189</v>
      </c>
      <c r="D1138" s="135">
        <v>1000001818</v>
      </c>
      <c r="E1138" s="136" t="s">
        <v>3190</v>
      </c>
      <c r="F1138" s="137">
        <v>44323</v>
      </c>
      <c r="G1138" s="40" t="str">
        <f t="shared" si="238"/>
        <v>Targeted Dealer</v>
      </c>
      <c r="H1138" s="40"/>
      <c r="I1138" s="41">
        <v>100</v>
      </c>
      <c r="J1138" s="41">
        <f t="shared" si="239"/>
        <v>93.333333333333343</v>
      </c>
      <c r="K1138" s="43">
        <v>125</v>
      </c>
      <c r="L1138" s="43">
        <f t="shared" si="240"/>
        <v>-25</v>
      </c>
      <c r="M1138" s="43">
        <f t="shared" si="241"/>
        <v>133.92857142857142</v>
      </c>
      <c r="N1138" s="42">
        <v>220</v>
      </c>
      <c r="O1138" s="45" t="str">
        <f t="shared" si="242"/>
        <v>Mar</v>
      </c>
      <c r="P1138" s="42">
        <f t="shared" si="243"/>
        <v>220</v>
      </c>
      <c r="Q1138" s="44">
        <f t="shared" si="244"/>
        <v>-95</v>
      </c>
      <c r="R1138" s="45">
        <f t="shared" si="245"/>
        <v>-0.43181818181818177</v>
      </c>
      <c r="S1138" s="44" t="str">
        <f t="shared" si="246"/>
        <v>DEGROWTH</v>
      </c>
      <c r="T1138" s="43">
        <v>329</v>
      </c>
      <c r="U1138" s="46" t="str">
        <f t="shared" si="247"/>
        <v>Apr</v>
      </c>
      <c r="V1138" s="42">
        <v>329</v>
      </c>
      <c r="W1138" s="47">
        <f t="shared" si="248"/>
        <v>-204</v>
      </c>
      <c r="X1138" s="48">
        <f t="shared" si="249"/>
        <v>-0.62006079027355621</v>
      </c>
      <c r="Y1138" s="47" t="str">
        <f t="shared" si="250"/>
        <v>DEGROWTH</v>
      </c>
      <c r="Z1138" s="138">
        <v>0</v>
      </c>
      <c r="AA1138" s="133"/>
      <c r="AB1138" s="133" t="s">
        <v>121</v>
      </c>
      <c r="AC1138" s="133" t="s">
        <v>3061</v>
      </c>
      <c r="AD1138" s="27">
        <f t="shared" si="251"/>
        <v>0</v>
      </c>
    </row>
    <row r="1139" spans="1:30" s="139" customFormat="1" ht="13.8">
      <c r="A1139" s="133" t="s">
        <v>3061</v>
      </c>
      <c r="B1139" s="141" t="s">
        <v>3172</v>
      </c>
      <c r="C1139" s="152" t="s">
        <v>3193</v>
      </c>
      <c r="D1139" s="135">
        <v>1000002638</v>
      </c>
      <c r="E1139" s="153" t="s">
        <v>3194</v>
      </c>
      <c r="F1139" s="137">
        <v>44634</v>
      </c>
      <c r="G1139" s="40" t="str">
        <f t="shared" si="238"/>
        <v>Targeted Dealer</v>
      </c>
      <c r="H1139" s="40"/>
      <c r="I1139" s="41">
        <v>125</v>
      </c>
      <c r="J1139" s="41">
        <f t="shared" si="239"/>
        <v>116.66666666666667</v>
      </c>
      <c r="K1139" s="43">
        <v>0</v>
      </c>
      <c r="L1139" s="43">
        <f t="shared" si="240"/>
        <v>125</v>
      </c>
      <c r="M1139" s="43">
        <f t="shared" si="241"/>
        <v>0</v>
      </c>
      <c r="N1139" s="42">
        <v>0</v>
      </c>
      <c r="O1139" s="45" t="str">
        <f t="shared" si="242"/>
        <v>Mar</v>
      </c>
      <c r="P1139" s="42">
        <f t="shared" si="243"/>
        <v>0</v>
      </c>
      <c r="Q1139" s="44">
        <f t="shared" si="244"/>
        <v>0</v>
      </c>
      <c r="R1139" s="45" t="str">
        <f t="shared" si="245"/>
        <v xml:space="preserve"> </v>
      </c>
      <c r="S1139" s="44" t="b">
        <f t="shared" si="246"/>
        <v>0</v>
      </c>
      <c r="T1139" s="43">
        <v>0</v>
      </c>
      <c r="U1139" s="46" t="str">
        <f t="shared" si="247"/>
        <v>Apr</v>
      </c>
      <c r="V1139" s="42">
        <v>0</v>
      </c>
      <c r="W1139" s="47">
        <f t="shared" si="248"/>
        <v>0</v>
      </c>
      <c r="X1139" s="48">
        <f t="shared" si="249"/>
        <v>0</v>
      </c>
      <c r="Y1139" s="47" t="b">
        <f t="shared" si="250"/>
        <v>0</v>
      </c>
      <c r="Z1139" s="138">
        <v>0</v>
      </c>
      <c r="AA1139" s="133"/>
      <c r="AB1139" s="133" t="s">
        <v>121</v>
      </c>
      <c r="AC1139" s="133" t="s">
        <v>3061</v>
      </c>
      <c r="AD1139" s="27">
        <f t="shared" si="251"/>
        <v>1</v>
      </c>
    </row>
    <row r="1140" spans="1:30" s="139" customFormat="1" ht="13.8">
      <c r="A1140" s="133" t="s">
        <v>3061</v>
      </c>
      <c r="B1140" s="141" t="s">
        <v>3172</v>
      </c>
      <c r="C1140" s="152" t="s">
        <v>3195</v>
      </c>
      <c r="D1140" s="135">
        <v>1000002639</v>
      </c>
      <c r="E1140" s="153" t="s">
        <v>3196</v>
      </c>
      <c r="F1140" s="137">
        <v>44635</v>
      </c>
      <c r="G1140" s="40" t="str">
        <f t="shared" si="238"/>
        <v>Targeted Dealer</v>
      </c>
      <c r="H1140" s="40"/>
      <c r="I1140" s="41">
        <v>25</v>
      </c>
      <c r="J1140" s="41">
        <f t="shared" si="239"/>
        <v>23.333333333333336</v>
      </c>
      <c r="K1140" s="43">
        <v>0</v>
      </c>
      <c r="L1140" s="43">
        <f t="shared" si="240"/>
        <v>25</v>
      </c>
      <c r="M1140" s="43">
        <f t="shared" si="241"/>
        <v>0</v>
      </c>
      <c r="N1140" s="42">
        <v>25</v>
      </c>
      <c r="O1140" s="45" t="str">
        <f t="shared" si="242"/>
        <v>Mar</v>
      </c>
      <c r="P1140" s="42">
        <f t="shared" si="243"/>
        <v>25</v>
      </c>
      <c r="Q1140" s="44">
        <f t="shared" si="244"/>
        <v>-25</v>
      </c>
      <c r="R1140" s="45">
        <f t="shared" si="245"/>
        <v>-1</v>
      </c>
      <c r="S1140" s="44" t="str">
        <f t="shared" si="246"/>
        <v>DEGROWTH</v>
      </c>
      <c r="T1140" s="43">
        <v>122</v>
      </c>
      <c r="U1140" s="46" t="str">
        <f t="shared" si="247"/>
        <v>Apr</v>
      </c>
      <c r="V1140" s="42">
        <v>122</v>
      </c>
      <c r="W1140" s="47">
        <f t="shared" si="248"/>
        <v>-122</v>
      </c>
      <c r="X1140" s="48">
        <f t="shared" si="249"/>
        <v>-1</v>
      </c>
      <c r="Y1140" s="47" t="str">
        <f t="shared" si="250"/>
        <v>DEGROWTH</v>
      </c>
      <c r="Z1140" s="138">
        <v>0</v>
      </c>
      <c r="AA1140" s="133"/>
      <c r="AB1140" s="133" t="s">
        <v>121</v>
      </c>
      <c r="AC1140" s="133" t="s">
        <v>3061</v>
      </c>
      <c r="AD1140" s="27">
        <f t="shared" si="251"/>
        <v>1</v>
      </c>
    </row>
    <row r="1141" spans="1:30" s="139" customFormat="1" ht="13.8">
      <c r="A1141" s="133" t="s">
        <v>3061</v>
      </c>
      <c r="B1141" s="141" t="s">
        <v>3172</v>
      </c>
      <c r="C1141" s="152" t="s">
        <v>3197</v>
      </c>
      <c r="D1141" s="135">
        <v>1000003645</v>
      </c>
      <c r="E1141" s="153" t="s">
        <v>3198</v>
      </c>
      <c r="F1141" s="137">
        <v>45126</v>
      </c>
      <c r="G1141" s="40" t="str">
        <f t="shared" si="238"/>
        <v>Targeted Dealer</v>
      </c>
      <c r="H1141" s="40"/>
      <c r="I1141" s="41">
        <v>25</v>
      </c>
      <c r="J1141" s="41">
        <f t="shared" si="239"/>
        <v>23.333333333333336</v>
      </c>
      <c r="K1141" s="43">
        <v>25</v>
      </c>
      <c r="L1141" s="43">
        <f t="shared" si="240"/>
        <v>0</v>
      </c>
      <c r="M1141" s="43">
        <f t="shared" si="241"/>
        <v>107.14285714285712</v>
      </c>
      <c r="N1141" s="42">
        <v>25</v>
      </c>
      <c r="O1141" s="45" t="str">
        <f t="shared" si="242"/>
        <v>Mar</v>
      </c>
      <c r="P1141" s="42">
        <f t="shared" si="243"/>
        <v>25</v>
      </c>
      <c r="Q1141" s="44">
        <f t="shared" si="244"/>
        <v>0</v>
      </c>
      <c r="R1141" s="45">
        <f t="shared" si="245"/>
        <v>0</v>
      </c>
      <c r="S1141" s="44" t="str">
        <f t="shared" si="246"/>
        <v>GROWTH</v>
      </c>
      <c r="T1141" s="43">
        <v>25</v>
      </c>
      <c r="U1141" s="46" t="str">
        <f t="shared" si="247"/>
        <v>Apr</v>
      </c>
      <c r="V1141" s="42">
        <v>25</v>
      </c>
      <c r="W1141" s="47">
        <f t="shared" si="248"/>
        <v>0</v>
      </c>
      <c r="X1141" s="48">
        <f t="shared" si="249"/>
        <v>0</v>
      </c>
      <c r="Y1141" s="47" t="str">
        <f t="shared" si="250"/>
        <v>GROWTH</v>
      </c>
      <c r="Z1141" s="138">
        <v>0</v>
      </c>
      <c r="AA1141" s="133"/>
      <c r="AB1141" s="133" t="s">
        <v>121</v>
      </c>
      <c r="AC1141" s="133" t="s">
        <v>3061</v>
      </c>
      <c r="AD1141" s="27">
        <f t="shared" si="251"/>
        <v>0</v>
      </c>
    </row>
    <row r="1142" spans="1:30" s="139" customFormat="1" ht="13.8">
      <c r="A1142" s="133" t="s">
        <v>3061</v>
      </c>
      <c r="B1142" s="141" t="s">
        <v>3172</v>
      </c>
      <c r="C1142" s="144" t="s">
        <v>3201</v>
      </c>
      <c r="D1142" s="144">
        <v>1000004012</v>
      </c>
      <c r="E1142" s="144" t="s">
        <v>3202</v>
      </c>
      <c r="F1142" s="137">
        <v>45461</v>
      </c>
      <c r="G1142" s="40" t="str">
        <f t="shared" si="238"/>
        <v>Targeted Dealer</v>
      </c>
      <c r="H1142" s="40"/>
      <c r="I1142" s="41">
        <v>25</v>
      </c>
      <c r="J1142" s="41">
        <f t="shared" si="239"/>
        <v>23.333333333333336</v>
      </c>
      <c r="K1142" s="43">
        <v>25</v>
      </c>
      <c r="L1142" s="43">
        <f t="shared" si="240"/>
        <v>0</v>
      </c>
      <c r="M1142" s="43">
        <f t="shared" si="241"/>
        <v>107.14285714285712</v>
      </c>
      <c r="N1142" s="42">
        <v>25</v>
      </c>
      <c r="O1142" s="45" t="str">
        <f t="shared" si="242"/>
        <v>Mar</v>
      </c>
      <c r="P1142" s="42">
        <f t="shared" si="243"/>
        <v>25</v>
      </c>
      <c r="Q1142" s="44">
        <f t="shared" si="244"/>
        <v>0</v>
      </c>
      <c r="R1142" s="45">
        <f t="shared" si="245"/>
        <v>0</v>
      </c>
      <c r="S1142" s="44" t="str">
        <f t="shared" si="246"/>
        <v>GROWTH</v>
      </c>
      <c r="T1142" s="43">
        <v>0</v>
      </c>
      <c r="U1142" s="46" t="str">
        <f t="shared" si="247"/>
        <v>Apr</v>
      </c>
      <c r="V1142" s="42">
        <v>0</v>
      </c>
      <c r="W1142" s="47">
        <f t="shared" si="248"/>
        <v>25</v>
      </c>
      <c r="X1142" s="48">
        <f t="shared" si="249"/>
        <v>0</v>
      </c>
      <c r="Y1142" s="47" t="b">
        <f t="shared" si="250"/>
        <v>0</v>
      </c>
      <c r="Z1142" s="138">
        <v>0</v>
      </c>
      <c r="AA1142" s="133"/>
      <c r="AB1142" s="133" t="s">
        <v>121</v>
      </c>
      <c r="AC1142" s="133" t="s">
        <v>3061</v>
      </c>
      <c r="AD1142" s="27">
        <f t="shared" si="251"/>
        <v>0</v>
      </c>
    </row>
    <row r="1143" spans="1:30" s="139" customFormat="1" ht="13.8">
      <c r="A1143" s="133" t="s">
        <v>3061</v>
      </c>
      <c r="B1143" s="144" t="s">
        <v>3172</v>
      </c>
      <c r="C1143" s="144" t="s">
        <v>3203</v>
      </c>
      <c r="D1143" s="144">
        <v>1000004088</v>
      </c>
      <c r="E1143" s="144" t="s">
        <v>3204</v>
      </c>
      <c r="F1143" s="137">
        <v>45520</v>
      </c>
      <c r="G1143" s="40" t="str">
        <f t="shared" si="238"/>
        <v>Targeted Dealer</v>
      </c>
      <c r="H1143" s="40"/>
      <c r="I1143" s="41">
        <v>50</v>
      </c>
      <c r="J1143" s="41">
        <f t="shared" si="239"/>
        <v>46.666666666666671</v>
      </c>
      <c r="K1143" s="43">
        <v>60</v>
      </c>
      <c r="L1143" s="43">
        <f t="shared" si="240"/>
        <v>-10</v>
      </c>
      <c r="M1143" s="43">
        <f t="shared" si="241"/>
        <v>128.57142857142856</v>
      </c>
      <c r="N1143" s="42">
        <v>25</v>
      </c>
      <c r="O1143" s="45" t="str">
        <f t="shared" si="242"/>
        <v>Mar</v>
      </c>
      <c r="P1143" s="42">
        <f t="shared" si="243"/>
        <v>25</v>
      </c>
      <c r="Q1143" s="44">
        <f t="shared" si="244"/>
        <v>35</v>
      </c>
      <c r="R1143" s="45">
        <f t="shared" si="245"/>
        <v>1.4</v>
      </c>
      <c r="S1143" s="44" t="str">
        <f t="shared" si="246"/>
        <v>GROWTH</v>
      </c>
      <c r="T1143" s="43">
        <v>30</v>
      </c>
      <c r="U1143" s="46" t="str">
        <f t="shared" si="247"/>
        <v>Apr</v>
      </c>
      <c r="V1143" s="42">
        <v>30</v>
      </c>
      <c r="W1143" s="47">
        <f t="shared" si="248"/>
        <v>30</v>
      </c>
      <c r="X1143" s="48">
        <f t="shared" si="249"/>
        <v>1</v>
      </c>
      <c r="Y1143" s="47" t="str">
        <f t="shared" si="250"/>
        <v>GROWTH</v>
      </c>
      <c r="Z1143" s="138">
        <v>0</v>
      </c>
      <c r="AA1143" s="133"/>
      <c r="AB1143" s="133" t="s">
        <v>121</v>
      </c>
      <c r="AC1143" s="133" t="s">
        <v>3061</v>
      </c>
      <c r="AD1143" s="27">
        <f t="shared" si="251"/>
        <v>0</v>
      </c>
    </row>
    <row r="1144" spans="1:30" s="139" customFormat="1" ht="13.8">
      <c r="A1144" s="133" t="s">
        <v>3061</v>
      </c>
      <c r="B1144" s="141" t="s">
        <v>97</v>
      </c>
      <c r="C1144" s="152" t="s">
        <v>3207</v>
      </c>
      <c r="D1144" s="135">
        <v>1000002665</v>
      </c>
      <c r="E1144" s="141" t="s">
        <v>3208</v>
      </c>
      <c r="F1144" s="137">
        <v>44739</v>
      </c>
      <c r="G1144" s="40" t="str">
        <f t="shared" si="238"/>
        <v>Targeted Dealer</v>
      </c>
      <c r="H1144" s="40"/>
      <c r="I1144" s="41">
        <v>110</v>
      </c>
      <c r="J1144" s="41">
        <f t="shared" si="239"/>
        <v>102.66666666666666</v>
      </c>
      <c r="K1144" s="43">
        <v>80</v>
      </c>
      <c r="L1144" s="43">
        <f t="shared" si="240"/>
        <v>30</v>
      </c>
      <c r="M1144" s="43">
        <f t="shared" si="241"/>
        <v>77.922077922077932</v>
      </c>
      <c r="N1144" s="42">
        <v>120</v>
      </c>
      <c r="O1144" s="45" t="str">
        <f t="shared" si="242"/>
        <v>Mar</v>
      </c>
      <c r="P1144" s="42">
        <f t="shared" si="243"/>
        <v>120</v>
      </c>
      <c r="Q1144" s="44">
        <f t="shared" si="244"/>
        <v>-40</v>
      </c>
      <c r="R1144" s="45">
        <f t="shared" si="245"/>
        <v>-0.33333333333333337</v>
      </c>
      <c r="S1144" s="44" t="str">
        <f t="shared" si="246"/>
        <v>DEGROWTH</v>
      </c>
      <c r="T1144" s="43">
        <v>85</v>
      </c>
      <c r="U1144" s="46" t="str">
        <f t="shared" si="247"/>
        <v>Apr</v>
      </c>
      <c r="V1144" s="42">
        <v>85</v>
      </c>
      <c r="W1144" s="47">
        <f t="shared" si="248"/>
        <v>-5</v>
      </c>
      <c r="X1144" s="48">
        <f t="shared" si="249"/>
        <v>-5.8823529411764719E-2</v>
      </c>
      <c r="Y1144" s="47" t="str">
        <f t="shared" si="250"/>
        <v>DEGROWTH</v>
      </c>
      <c r="Z1144" s="138">
        <v>0</v>
      </c>
      <c r="AA1144" s="133"/>
      <c r="AB1144" s="133" t="s">
        <v>121</v>
      </c>
      <c r="AC1144" s="133" t="s">
        <v>3061</v>
      </c>
      <c r="AD1144" s="27">
        <f t="shared" si="251"/>
        <v>0</v>
      </c>
    </row>
    <row r="1145" spans="1:30" s="139" customFormat="1" ht="13.8">
      <c r="A1145" s="133" t="s">
        <v>3061</v>
      </c>
      <c r="B1145" s="141" t="s">
        <v>97</v>
      </c>
      <c r="C1145" s="152" t="s">
        <v>3209</v>
      </c>
      <c r="D1145" s="135">
        <v>1000002695</v>
      </c>
      <c r="E1145" s="141" t="s">
        <v>3210</v>
      </c>
      <c r="F1145" s="137">
        <v>44739</v>
      </c>
      <c r="G1145" s="40" t="str">
        <f t="shared" si="238"/>
        <v>Targeted Dealer</v>
      </c>
      <c r="H1145" s="40"/>
      <c r="I1145" s="41">
        <v>300</v>
      </c>
      <c r="J1145" s="41">
        <f t="shared" si="239"/>
        <v>280</v>
      </c>
      <c r="K1145" s="43">
        <v>390</v>
      </c>
      <c r="L1145" s="43">
        <f t="shared" si="240"/>
        <v>-90</v>
      </c>
      <c r="M1145" s="43">
        <f t="shared" si="241"/>
        <v>139.28571428571431</v>
      </c>
      <c r="N1145" s="42">
        <v>360</v>
      </c>
      <c r="O1145" s="45" t="str">
        <f t="shared" si="242"/>
        <v>Mar</v>
      </c>
      <c r="P1145" s="42">
        <f t="shared" si="243"/>
        <v>360</v>
      </c>
      <c r="Q1145" s="44">
        <f t="shared" si="244"/>
        <v>30</v>
      </c>
      <c r="R1145" s="45">
        <f t="shared" si="245"/>
        <v>8.3333333333333259E-2</v>
      </c>
      <c r="S1145" s="44" t="str">
        <f t="shared" si="246"/>
        <v>GROWTH</v>
      </c>
      <c r="T1145" s="43">
        <v>200</v>
      </c>
      <c r="U1145" s="46" t="str">
        <f t="shared" si="247"/>
        <v>Apr</v>
      </c>
      <c r="V1145" s="42">
        <v>200</v>
      </c>
      <c r="W1145" s="47">
        <f t="shared" si="248"/>
        <v>190</v>
      </c>
      <c r="X1145" s="48">
        <f t="shared" si="249"/>
        <v>0.95</v>
      </c>
      <c r="Y1145" s="47" t="str">
        <f t="shared" si="250"/>
        <v>GROWTH</v>
      </c>
      <c r="Z1145" s="138">
        <v>0</v>
      </c>
      <c r="AA1145" s="133"/>
      <c r="AB1145" s="133" t="s">
        <v>121</v>
      </c>
      <c r="AC1145" s="133" t="s">
        <v>3061</v>
      </c>
      <c r="AD1145" s="27">
        <f t="shared" si="251"/>
        <v>0</v>
      </c>
    </row>
    <row r="1146" spans="1:30" s="139" customFormat="1" ht="13.8">
      <c r="A1146" s="133" t="s">
        <v>3061</v>
      </c>
      <c r="B1146" s="141" t="s">
        <v>97</v>
      </c>
      <c r="C1146" s="141" t="s">
        <v>3211</v>
      </c>
      <c r="D1146" s="135">
        <v>1000001197</v>
      </c>
      <c r="E1146" s="136" t="s">
        <v>3212</v>
      </c>
      <c r="F1146" s="137">
        <v>41834</v>
      </c>
      <c r="G1146" s="40" t="str">
        <f t="shared" si="238"/>
        <v>Targeted Dealer</v>
      </c>
      <c r="H1146" s="40"/>
      <c r="I1146" s="41">
        <v>140</v>
      </c>
      <c r="J1146" s="41">
        <f t="shared" si="239"/>
        <v>130.66666666666669</v>
      </c>
      <c r="K1146" s="43">
        <v>140</v>
      </c>
      <c r="L1146" s="43">
        <f t="shared" si="240"/>
        <v>0</v>
      </c>
      <c r="M1146" s="43">
        <f t="shared" si="241"/>
        <v>107.14285714285712</v>
      </c>
      <c r="N1146" s="42">
        <v>205</v>
      </c>
      <c r="O1146" s="45" t="str">
        <f t="shared" si="242"/>
        <v>Mar</v>
      </c>
      <c r="P1146" s="42">
        <f t="shared" si="243"/>
        <v>205</v>
      </c>
      <c r="Q1146" s="44">
        <f t="shared" si="244"/>
        <v>-65</v>
      </c>
      <c r="R1146" s="45">
        <f t="shared" si="245"/>
        <v>-0.31707317073170727</v>
      </c>
      <c r="S1146" s="44" t="str">
        <f t="shared" si="246"/>
        <v>DEGROWTH</v>
      </c>
      <c r="T1146" s="43">
        <v>90</v>
      </c>
      <c r="U1146" s="46" t="str">
        <f t="shared" si="247"/>
        <v>Apr</v>
      </c>
      <c r="V1146" s="42">
        <v>90</v>
      </c>
      <c r="W1146" s="47">
        <f t="shared" si="248"/>
        <v>50</v>
      </c>
      <c r="X1146" s="48">
        <f t="shared" si="249"/>
        <v>0.55555555555555558</v>
      </c>
      <c r="Y1146" s="47" t="str">
        <f t="shared" si="250"/>
        <v>GROWTH</v>
      </c>
      <c r="Z1146" s="138">
        <v>0</v>
      </c>
      <c r="AA1146" s="133"/>
      <c r="AB1146" s="133" t="s">
        <v>121</v>
      </c>
      <c r="AC1146" s="133" t="s">
        <v>3061</v>
      </c>
      <c r="AD1146" s="27">
        <f t="shared" si="251"/>
        <v>0</v>
      </c>
    </row>
    <row r="1147" spans="1:30" s="139" customFormat="1" ht="13.8">
      <c r="A1147" s="133" t="s">
        <v>3061</v>
      </c>
      <c r="B1147" s="141" t="s">
        <v>97</v>
      </c>
      <c r="C1147" s="141" t="s">
        <v>3213</v>
      </c>
      <c r="D1147" s="135">
        <v>1000001189</v>
      </c>
      <c r="E1147" s="136" t="s">
        <v>3214</v>
      </c>
      <c r="F1147" s="137">
        <v>41925</v>
      </c>
      <c r="G1147" s="40" t="str">
        <f t="shared" si="238"/>
        <v>Targeted Dealer</v>
      </c>
      <c r="H1147" s="40"/>
      <c r="I1147" s="41">
        <v>160</v>
      </c>
      <c r="J1147" s="41">
        <f t="shared" si="239"/>
        <v>149.33333333333331</v>
      </c>
      <c r="K1147" s="43">
        <v>160</v>
      </c>
      <c r="L1147" s="43">
        <f t="shared" si="240"/>
        <v>0</v>
      </c>
      <c r="M1147" s="43">
        <f t="shared" si="241"/>
        <v>107.14285714285715</v>
      </c>
      <c r="N1147" s="42">
        <v>160</v>
      </c>
      <c r="O1147" s="45" t="str">
        <f t="shared" si="242"/>
        <v>Mar</v>
      </c>
      <c r="P1147" s="42">
        <f t="shared" si="243"/>
        <v>160</v>
      </c>
      <c r="Q1147" s="44">
        <f t="shared" si="244"/>
        <v>0</v>
      </c>
      <c r="R1147" s="45">
        <f t="shared" si="245"/>
        <v>0</v>
      </c>
      <c r="S1147" s="44" t="str">
        <f t="shared" si="246"/>
        <v>GROWTH</v>
      </c>
      <c r="T1147" s="43">
        <v>254</v>
      </c>
      <c r="U1147" s="46" t="str">
        <f t="shared" si="247"/>
        <v>Apr</v>
      </c>
      <c r="V1147" s="42">
        <v>254</v>
      </c>
      <c r="W1147" s="47">
        <f t="shared" si="248"/>
        <v>-94</v>
      </c>
      <c r="X1147" s="48">
        <f t="shared" si="249"/>
        <v>-0.37007874015748032</v>
      </c>
      <c r="Y1147" s="47" t="str">
        <f t="shared" si="250"/>
        <v>DEGROWTH</v>
      </c>
      <c r="Z1147" s="138">
        <v>0</v>
      </c>
      <c r="AA1147" s="133"/>
      <c r="AB1147" s="133" t="s">
        <v>121</v>
      </c>
      <c r="AC1147" s="133" t="s">
        <v>3061</v>
      </c>
      <c r="AD1147" s="27">
        <f t="shared" si="251"/>
        <v>0</v>
      </c>
    </row>
    <row r="1148" spans="1:30" s="139" customFormat="1" ht="13.8">
      <c r="A1148" s="133" t="s">
        <v>3061</v>
      </c>
      <c r="B1148" s="141" t="s">
        <v>97</v>
      </c>
      <c r="C1148" s="141" t="s">
        <v>3215</v>
      </c>
      <c r="D1148" s="135">
        <v>1000001190</v>
      </c>
      <c r="E1148" s="136" t="s">
        <v>3216</v>
      </c>
      <c r="F1148" s="137">
        <v>41995</v>
      </c>
      <c r="G1148" s="40" t="str">
        <f t="shared" si="238"/>
        <v>Targeted Dealer</v>
      </c>
      <c r="H1148" s="40"/>
      <c r="I1148" s="41">
        <v>55</v>
      </c>
      <c r="J1148" s="41">
        <f t="shared" si="239"/>
        <v>51.333333333333329</v>
      </c>
      <c r="K1148" s="43">
        <v>0</v>
      </c>
      <c r="L1148" s="43">
        <f t="shared" si="240"/>
        <v>55</v>
      </c>
      <c r="M1148" s="43">
        <f t="shared" si="241"/>
        <v>0</v>
      </c>
      <c r="N1148" s="42">
        <v>90</v>
      </c>
      <c r="O1148" s="45" t="str">
        <f t="shared" si="242"/>
        <v>Mar</v>
      </c>
      <c r="P1148" s="42">
        <f t="shared" si="243"/>
        <v>90</v>
      </c>
      <c r="Q1148" s="44">
        <f t="shared" si="244"/>
        <v>-90</v>
      </c>
      <c r="R1148" s="45">
        <f t="shared" si="245"/>
        <v>-1</v>
      </c>
      <c r="S1148" s="44" t="str">
        <f t="shared" si="246"/>
        <v>DEGROWTH</v>
      </c>
      <c r="T1148" s="43">
        <v>55</v>
      </c>
      <c r="U1148" s="46" t="str">
        <f t="shared" si="247"/>
        <v>Apr</v>
      </c>
      <c r="V1148" s="42">
        <v>55</v>
      </c>
      <c r="W1148" s="47">
        <f t="shared" si="248"/>
        <v>-55</v>
      </c>
      <c r="X1148" s="48">
        <f t="shared" si="249"/>
        <v>-1</v>
      </c>
      <c r="Y1148" s="47" t="str">
        <f t="shared" si="250"/>
        <v>DEGROWTH</v>
      </c>
      <c r="Z1148" s="138">
        <v>0</v>
      </c>
      <c r="AA1148" s="133"/>
      <c r="AB1148" s="133" t="s">
        <v>121</v>
      </c>
      <c r="AC1148" s="133" t="s">
        <v>3061</v>
      </c>
      <c r="AD1148" s="27">
        <f t="shared" si="251"/>
        <v>1</v>
      </c>
    </row>
    <row r="1149" spans="1:30" s="139" customFormat="1" ht="13.8">
      <c r="A1149" s="133" t="s">
        <v>3061</v>
      </c>
      <c r="B1149" s="141" t="s">
        <v>97</v>
      </c>
      <c r="C1149" s="141" t="s">
        <v>3217</v>
      </c>
      <c r="D1149" s="135">
        <v>1000001211</v>
      </c>
      <c r="E1149" s="136" t="s">
        <v>3218</v>
      </c>
      <c r="F1149" s="137">
        <v>42020</v>
      </c>
      <c r="G1149" s="40" t="str">
        <f t="shared" si="238"/>
        <v>Targeted Dealer</v>
      </c>
      <c r="H1149" s="40"/>
      <c r="I1149" s="41">
        <v>50</v>
      </c>
      <c r="J1149" s="41">
        <f t="shared" si="239"/>
        <v>46.666666666666671</v>
      </c>
      <c r="K1149" s="43">
        <v>0</v>
      </c>
      <c r="L1149" s="43">
        <f t="shared" si="240"/>
        <v>50</v>
      </c>
      <c r="M1149" s="43">
        <f t="shared" si="241"/>
        <v>0</v>
      </c>
      <c r="N1149" s="42">
        <v>50</v>
      </c>
      <c r="O1149" s="45" t="str">
        <f t="shared" si="242"/>
        <v>Mar</v>
      </c>
      <c r="P1149" s="42">
        <f t="shared" si="243"/>
        <v>50</v>
      </c>
      <c r="Q1149" s="44">
        <f t="shared" si="244"/>
        <v>-50</v>
      </c>
      <c r="R1149" s="45">
        <f t="shared" si="245"/>
        <v>-1</v>
      </c>
      <c r="S1149" s="44" t="str">
        <f t="shared" si="246"/>
        <v>DEGROWTH</v>
      </c>
      <c r="T1149" s="43">
        <v>0</v>
      </c>
      <c r="U1149" s="46" t="str">
        <f t="shared" si="247"/>
        <v>Apr</v>
      </c>
      <c r="V1149" s="42">
        <v>0</v>
      </c>
      <c r="W1149" s="47">
        <f t="shared" si="248"/>
        <v>0</v>
      </c>
      <c r="X1149" s="48">
        <f t="shared" si="249"/>
        <v>0</v>
      </c>
      <c r="Y1149" s="47" t="b">
        <f t="shared" si="250"/>
        <v>0</v>
      </c>
      <c r="Z1149" s="138">
        <v>0</v>
      </c>
      <c r="AA1149" s="133"/>
      <c r="AB1149" s="133" t="s">
        <v>121</v>
      </c>
      <c r="AC1149" s="133" t="s">
        <v>3061</v>
      </c>
      <c r="AD1149" s="27">
        <f t="shared" si="251"/>
        <v>1</v>
      </c>
    </row>
    <row r="1150" spans="1:30" s="139" customFormat="1" ht="13.8">
      <c r="A1150" s="133" t="s">
        <v>3061</v>
      </c>
      <c r="B1150" s="141" t="s">
        <v>97</v>
      </c>
      <c r="C1150" s="141" t="s">
        <v>3219</v>
      </c>
      <c r="D1150" s="135">
        <v>1000001198</v>
      </c>
      <c r="E1150" s="136" t="s">
        <v>3220</v>
      </c>
      <c r="F1150" s="137">
        <v>42074</v>
      </c>
      <c r="G1150" s="40" t="str">
        <f t="shared" si="238"/>
        <v>Targeted Dealer</v>
      </c>
      <c r="H1150" s="40"/>
      <c r="I1150" s="41">
        <v>150</v>
      </c>
      <c r="J1150" s="41">
        <f t="shared" si="239"/>
        <v>140</v>
      </c>
      <c r="K1150" s="43">
        <v>180</v>
      </c>
      <c r="L1150" s="43">
        <f t="shared" si="240"/>
        <v>-30</v>
      </c>
      <c r="M1150" s="43">
        <f t="shared" si="241"/>
        <v>128.57142857142858</v>
      </c>
      <c r="N1150" s="42">
        <v>150</v>
      </c>
      <c r="O1150" s="45" t="str">
        <f t="shared" si="242"/>
        <v>Mar</v>
      </c>
      <c r="P1150" s="42">
        <f t="shared" si="243"/>
        <v>150</v>
      </c>
      <c r="Q1150" s="44">
        <f t="shared" si="244"/>
        <v>30</v>
      </c>
      <c r="R1150" s="45">
        <f t="shared" si="245"/>
        <v>0.19999999999999996</v>
      </c>
      <c r="S1150" s="44" t="str">
        <f t="shared" si="246"/>
        <v>GROWTH</v>
      </c>
      <c r="T1150" s="43">
        <v>105</v>
      </c>
      <c r="U1150" s="46" t="str">
        <f t="shared" si="247"/>
        <v>Apr</v>
      </c>
      <c r="V1150" s="42">
        <v>105</v>
      </c>
      <c r="W1150" s="47">
        <f t="shared" si="248"/>
        <v>75</v>
      </c>
      <c r="X1150" s="48">
        <f t="shared" si="249"/>
        <v>0.71428571428571419</v>
      </c>
      <c r="Y1150" s="47" t="str">
        <f t="shared" si="250"/>
        <v>GROWTH</v>
      </c>
      <c r="Z1150" s="138">
        <v>0</v>
      </c>
      <c r="AA1150" s="133"/>
      <c r="AB1150" s="133" t="s">
        <v>121</v>
      </c>
      <c r="AC1150" s="133" t="s">
        <v>3061</v>
      </c>
      <c r="AD1150" s="27">
        <f t="shared" si="251"/>
        <v>0</v>
      </c>
    </row>
    <row r="1151" spans="1:30" s="139" customFormat="1" ht="13.8">
      <c r="A1151" s="133" t="s">
        <v>3061</v>
      </c>
      <c r="B1151" s="141" t="s">
        <v>97</v>
      </c>
      <c r="C1151" s="141" t="s">
        <v>3221</v>
      </c>
      <c r="D1151" s="135">
        <v>1000001199</v>
      </c>
      <c r="E1151" s="136" t="s">
        <v>3222</v>
      </c>
      <c r="F1151" s="137">
        <v>42140</v>
      </c>
      <c r="G1151" s="40" t="str">
        <f t="shared" ref="G1151:G1214" si="252">IF(I1151&gt;0,"Targeted Dealer","-")</f>
        <v>Targeted Dealer</v>
      </c>
      <c r="H1151" s="40"/>
      <c r="I1151" s="41">
        <v>170</v>
      </c>
      <c r="J1151" s="41">
        <f t="shared" ref="J1151:J1214" si="253">I1151/$J$1*($J$1-$E$1)</f>
        <v>158.66666666666669</v>
      </c>
      <c r="K1151" s="43">
        <v>175</v>
      </c>
      <c r="L1151" s="43">
        <f t="shared" si="240"/>
        <v>-5</v>
      </c>
      <c r="M1151" s="43">
        <f t="shared" si="241"/>
        <v>110.29411764705881</v>
      </c>
      <c r="N1151" s="42">
        <v>210</v>
      </c>
      <c r="O1151" s="45" t="str">
        <f t="shared" si="242"/>
        <v>Mar</v>
      </c>
      <c r="P1151" s="42">
        <f t="shared" si="243"/>
        <v>210</v>
      </c>
      <c r="Q1151" s="44">
        <f t="shared" si="244"/>
        <v>-35</v>
      </c>
      <c r="R1151" s="45">
        <f t="shared" si="245"/>
        <v>-0.16666666666666663</v>
      </c>
      <c r="S1151" s="44" t="str">
        <f t="shared" si="246"/>
        <v>DEGROWTH</v>
      </c>
      <c r="T1151" s="43">
        <v>120</v>
      </c>
      <c r="U1151" s="46" t="str">
        <f t="shared" si="247"/>
        <v>Apr</v>
      </c>
      <c r="V1151" s="42">
        <v>120</v>
      </c>
      <c r="W1151" s="47">
        <f t="shared" si="248"/>
        <v>55</v>
      </c>
      <c r="X1151" s="48">
        <f t="shared" si="249"/>
        <v>0.45833333333333326</v>
      </c>
      <c r="Y1151" s="47" t="str">
        <f t="shared" si="250"/>
        <v>GROWTH</v>
      </c>
      <c r="Z1151" s="138">
        <v>0</v>
      </c>
      <c r="AA1151" s="133"/>
      <c r="AB1151" s="133" t="s">
        <v>121</v>
      </c>
      <c r="AC1151" s="133" t="s">
        <v>3061</v>
      </c>
      <c r="AD1151" s="27">
        <f t="shared" si="251"/>
        <v>0</v>
      </c>
    </row>
    <row r="1152" spans="1:30" s="139" customFormat="1" ht="13.8">
      <c r="A1152" s="133" t="s">
        <v>3061</v>
      </c>
      <c r="B1152" s="141" t="s">
        <v>97</v>
      </c>
      <c r="C1152" s="141" t="s">
        <v>3223</v>
      </c>
      <c r="D1152" s="135">
        <v>1000001212</v>
      </c>
      <c r="E1152" s="136" t="s">
        <v>3224</v>
      </c>
      <c r="F1152" s="137">
        <v>42364</v>
      </c>
      <c r="G1152" s="40" t="str">
        <f t="shared" si="252"/>
        <v>Targeted Dealer</v>
      </c>
      <c r="H1152" s="40"/>
      <c r="I1152" s="41">
        <v>250</v>
      </c>
      <c r="J1152" s="41">
        <f t="shared" si="253"/>
        <v>233.33333333333334</v>
      </c>
      <c r="K1152" s="43">
        <v>270</v>
      </c>
      <c r="L1152" s="43">
        <f t="shared" ref="L1152:L1215" si="254">I1152-K1152</f>
        <v>-20</v>
      </c>
      <c r="M1152" s="43">
        <f t="shared" ref="M1152:M1215" si="255">IFERROR((K1152/J1152%),"-")</f>
        <v>115.71428571428571</v>
      </c>
      <c r="N1152" s="42">
        <v>190</v>
      </c>
      <c r="O1152" s="45" t="str">
        <f t="shared" ref="O1152:O1215" si="256">IF(F1152&lt;=$P$2,"Mar","")</f>
        <v>Mar</v>
      </c>
      <c r="P1152" s="42">
        <f t="shared" ref="P1152:P1215" si="257">N1152</f>
        <v>190</v>
      </c>
      <c r="Q1152" s="44">
        <f t="shared" ref="Q1152:Q1215" si="258">K1152-P1152</f>
        <v>80</v>
      </c>
      <c r="R1152" s="45">
        <f t="shared" ref="R1152:R1215" si="259">IFERROR(IF(O1152="Mar",(K1152/P1152-1))," ")</f>
        <v>0.42105263157894735</v>
      </c>
      <c r="S1152" s="44" t="str">
        <f t="shared" ref="S1152:S1215" si="260">IF(N1152&gt;0,IF(O1152="","-",IF(R1152&lt;0%,"DEGROWTH","GROWTH")))</f>
        <v>GROWTH</v>
      </c>
      <c r="T1152" s="43">
        <v>240</v>
      </c>
      <c r="U1152" s="46" t="str">
        <f t="shared" ref="U1152:U1215" si="261">IF(F1152&lt;=$V$2,"Apr","")</f>
        <v>Apr</v>
      </c>
      <c r="V1152" s="42">
        <v>240</v>
      </c>
      <c r="W1152" s="47">
        <f t="shared" ref="W1152:W1215" si="262">K1152-V1152</f>
        <v>30</v>
      </c>
      <c r="X1152" s="48">
        <f t="shared" ref="X1152:X1215" si="263">IFERROR(IF(U1152="Apr",(K1152/V1152-1)),0)</f>
        <v>0.125</v>
      </c>
      <c r="Y1152" s="47" t="str">
        <f t="shared" ref="Y1152:Y1215" si="264">IF(T1152&gt;0,IF(U1152="","-",IF(X1152&lt;0%,"DEGROWTH","GROWTH")))</f>
        <v>GROWTH</v>
      </c>
      <c r="Z1152" s="138">
        <v>0</v>
      </c>
      <c r="AA1152" s="133"/>
      <c r="AB1152" s="133" t="s">
        <v>121</v>
      </c>
      <c r="AC1152" s="133" t="s">
        <v>3061</v>
      </c>
      <c r="AD1152" s="27">
        <f t="shared" si="251"/>
        <v>0</v>
      </c>
    </row>
    <row r="1153" spans="1:30" s="139" customFormat="1" ht="13.8">
      <c r="A1153" s="133" t="s">
        <v>3061</v>
      </c>
      <c r="B1153" s="141" t="s">
        <v>97</v>
      </c>
      <c r="C1153" s="141" t="s">
        <v>3225</v>
      </c>
      <c r="D1153" s="135">
        <v>1000001200</v>
      </c>
      <c r="E1153" s="136" t="s">
        <v>3226</v>
      </c>
      <c r="F1153" s="137">
        <v>42539</v>
      </c>
      <c r="G1153" s="40" t="str">
        <f t="shared" si="252"/>
        <v>Targeted Dealer</v>
      </c>
      <c r="H1153" s="40"/>
      <c r="I1153" s="41">
        <v>75</v>
      </c>
      <c r="J1153" s="41">
        <f t="shared" si="253"/>
        <v>70</v>
      </c>
      <c r="K1153" s="43">
        <v>25</v>
      </c>
      <c r="L1153" s="43">
        <f t="shared" si="254"/>
        <v>50</v>
      </c>
      <c r="M1153" s="43">
        <f t="shared" si="255"/>
        <v>35.714285714285715</v>
      </c>
      <c r="N1153" s="42">
        <v>55</v>
      </c>
      <c r="O1153" s="45" t="str">
        <f t="shared" si="256"/>
        <v>Mar</v>
      </c>
      <c r="P1153" s="42">
        <f t="shared" si="257"/>
        <v>55</v>
      </c>
      <c r="Q1153" s="44">
        <f t="shared" si="258"/>
        <v>-30</v>
      </c>
      <c r="R1153" s="45">
        <f t="shared" si="259"/>
        <v>-0.54545454545454541</v>
      </c>
      <c r="S1153" s="44" t="str">
        <f t="shared" si="260"/>
        <v>DEGROWTH</v>
      </c>
      <c r="T1153" s="43">
        <v>60</v>
      </c>
      <c r="U1153" s="46" t="str">
        <f t="shared" si="261"/>
        <v>Apr</v>
      </c>
      <c r="V1153" s="42">
        <v>60</v>
      </c>
      <c r="W1153" s="47">
        <f t="shared" si="262"/>
        <v>-35</v>
      </c>
      <c r="X1153" s="48">
        <f t="shared" si="263"/>
        <v>-0.58333333333333326</v>
      </c>
      <c r="Y1153" s="47" t="str">
        <f t="shared" si="264"/>
        <v>DEGROWTH</v>
      </c>
      <c r="Z1153" s="138">
        <v>0</v>
      </c>
      <c r="AA1153" s="133"/>
      <c r="AB1153" s="133" t="s">
        <v>121</v>
      </c>
      <c r="AC1153" s="133" t="s">
        <v>3061</v>
      </c>
      <c r="AD1153" s="27">
        <f t="shared" si="251"/>
        <v>0</v>
      </c>
    </row>
    <row r="1154" spans="1:30" s="139" customFormat="1" ht="13.8">
      <c r="A1154" s="133" t="s">
        <v>3061</v>
      </c>
      <c r="B1154" s="141" t="s">
        <v>97</v>
      </c>
      <c r="C1154" s="141" t="s">
        <v>3233</v>
      </c>
      <c r="D1154" s="135">
        <v>1000002633</v>
      </c>
      <c r="E1154" s="136" t="s">
        <v>3234</v>
      </c>
      <c r="F1154" s="137">
        <v>44621</v>
      </c>
      <c r="G1154" s="40" t="str">
        <f t="shared" si="252"/>
        <v>Targeted Dealer</v>
      </c>
      <c r="H1154" s="40"/>
      <c r="I1154" s="41">
        <v>130</v>
      </c>
      <c r="J1154" s="41">
        <f t="shared" si="253"/>
        <v>121.33333333333333</v>
      </c>
      <c r="K1154" s="43">
        <v>155</v>
      </c>
      <c r="L1154" s="43">
        <f t="shared" si="254"/>
        <v>-25</v>
      </c>
      <c r="M1154" s="43">
        <f t="shared" si="255"/>
        <v>127.74725274725274</v>
      </c>
      <c r="N1154" s="42">
        <v>230</v>
      </c>
      <c r="O1154" s="45" t="str">
        <f t="shared" si="256"/>
        <v>Mar</v>
      </c>
      <c r="P1154" s="42">
        <f t="shared" si="257"/>
        <v>230</v>
      </c>
      <c r="Q1154" s="44">
        <f t="shared" si="258"/>
        <v>-75</v>
      </c>
      <c r="R1154" s="45">
        <f t="shared" si="259"/>
        <v>-0.32608695652173914</v>
      </c>
      <c r="S1154" s="44" t="str">
        <f t="shared" si="260"/>
        <v>DEGROWTH</v>
      </c>
      <c r="T1154" s="43">
        <v>105</v>
      </c>
      <c r="U1154" s="46" t="str">
        <f t="shared" si="261"/>
        <v>Apr</v>
      </c>
      <c r="V1154" s="42">
        <v>105</v>
      </c>
      <c r="W1154" s="47">
        <f t="shared" si="262"/>
        <v>50</v>
      </c>
      <c r="X1154" s="48">
        <f t="shared" si="263"/>
        <v>0.47619047619047628</v>
      </c>
      <c r="Y1154" s="47" t="str">
        <f t="shared" si="264"/>
        <v>GROWTH</v>
      </c>
      <c r="Z1154" s="138">
        <v>0</v>
      </c>
      <c r="AA1154" s="133"/>
      <c r="AB1154" s="133" t="s">
        <v>121</v>
      </c>
      <c r="AC1154" s="133" t="s">
        <v>3061</v>
      </c>
      <c r="AD1154" s="27">
        <f t="shared" si="251"/>
        <v>0</v>
      </c>
    </row>
    <row r="1155" spans="1:30" s="139" customFormat="1" ht="13.8">
      <c r="A1155" s="133" t="s">
        <v>3061</v>
      </c>
      <c r="B1155" s="144" t="s">
        <v>97</v>
      </c>
      <c r="C1155" s="144" t="s">
        <v>3239</v>
      </c>
      <c r="D1155" s="144">
        <v>1000003919</v>
      </c>
      <c r="E1155" s="144" t="s">
        <v>3240</v>
      </c>
      <c r="F1155" s="137">
        <v>45409</v>
      </c>
      <c r="G1155" s="40" t="str">
        <f t="shared" si="252"/>
        <v>Targeted Dealer</v>
      </c>
      <c r="H1155" s="40"/>
      <c r="I1155" s="41">
        <v>25</v>
      </c>
      <c r="J1155" s="41">
        <f t="shared" si="253"/>
        <v>23.333333333333336</v>
      </c>
      <c r="K1155" s="43">
        <v>25</v>
      </c>
      <c r="L1155" s="43">
        <f t="shared" si="254"/>
        <v>0</v>
      </c>
      <c r="M1155" s="43">
        <f t="shared" si="255"/>
        <v>107.14285714285712</v>
      </c>
      <c r="N1155" s="42">
        <v>25</v>
      </c>
      <c r="O1155" s="45" t="str">
        <f t="shared" si="256"/>
        <v>Mar</v>
      </c>
      <c r="P1155" s="42">
        <f t="shared" si="257"/>
        <v>25</v>
      </c>
      <c r="Q1155" s="44">
        <f t="shared" si="258"/>
        <v>0</v>
      </c>
      <c r="R1155" s="45">
        <f t="shared" si="259"/>
        <v>0</v>
      </c>
      <c r="S1155" s="44" t="str">
        <f t="shared" si="260"/>
        <v>GROWTH</v>
      </c>
      <c r="T1155" s="43">
        <v>25</v>
      </c>
      <c r="U1155" s="46" t="str">
        <f t="shared" si="261"/>
        <v>Apr</v>
      </c>
      <c r="V1155" s="42">
        <v>25</v>
      </c>
      <c r="W1155" s="47">
        <f t="shared" si="262"/>
        <v>0</v>
      </c>
      <c r="X1155" s="48">
        <f t="shared" si="263"/>
        <v>0</v>
      </c>
      <c r="Y1155" s="47" t="str">
        <f t="shared" si="264"/>
        <v>GROWTH</v>
      </c>
      <c r="Z1155" s="138">
        <v>0</v>
      </c>
      <c r="AA1155" s="133"/>
      <c r="AB1155" s="133" t="s">
        <v>121</v>
      </c>
      <c r="AC1155" s="133" t="s">
        <v>3061</v>
      </c>
      <c r="AD1155" s="27">
        <f t="shared" si="251"/>
        <v>0</v>
      </c>
    </row>
    <row r="1156" spans="1:30" s="139" customFormat="1" ht="13.8">
      <c r="A1156" s="133" t="s">
        <v>3061</v>
      </c>
      <c r="B1156" s="144" t="s">
        <v>97</v>
      </c>
      <c r="C1156" s="144" t="s">
        <v>3241</v>
      </c>
      <c r="D1156" s="144">
        <v>1000003945</v>
      </c>
      <c r="E1156" s="144" t="s">
        <v>3242</v>
      </c>
      <c r="F1156" s="137">
        <v>45422</v>
      </c>
      <c r="G1156" s="40" t="str">
        <f t="shared" si="252"/>
        <v>Targeted Dealer</v>
      </c>
      <c r="H1156" s="40"/>
      <c r="I1156" s="41">
        <v>50</v>
      </c>
      <c r="J1156" s="41">
        <f t="shared" si="253"/>
        <v>46.666666666666671</v>
      </c>
      <c r="K1156" s="43">
        <v>25</v>
      </c>
      <c r="L1156" s="43">
        <f t="shared" si="254"/>
        <v>25</v>
      </c>
      <c r="M1156" s="43">
        <f t="shared" si="255"/>
        <v>53.571428571428562</v>
      </c>
      <c r="N1156" s="42">
        <v>75</v>
      </c>
      <c r="O1156" s="45" t="str">
        <f t="shared" si="256"/>
        <v>Mar</v>
      </c>
      <c r="P1156" s="42">
        <f t="shared" si="257"/>
        <v>75</v>
      </c>
      <c r="Q1156" s="44">
        <f t="shared" si="258"/>
        <v>-50</v>
      </c>
      <c r="R1156" s="45">
        <f t="shared" si="259"/>
        <v>-0.66666666666666674</v>
      </c>
      <c r="S1156" s="44" t="str">
        <f t="shared" si="260"/>
        <v>DEGROWTH</v>
      </c>
      <c r="T1156" s="43">
        <v>25</v>
      </c>
      <c r="U1156" s="46" t="str">
        <f t="shared" si="261"/>
        <v>Apr</v>
      </c>
      <c r="V1156" s="42">
        <v>25</v>
      </c>
      <c r="W1156" s="47">
        <f t="shared" si="262"/>
        <v>0</v>
      </c>
      <c r="X1156" s="48">
        <f t="shared" si="263"/>
        <v>0</v>
      </c>
      <c r="Y1156" s="47" t="str">
        <f t="shared" si="264"/>
        <v>GROWTH</v>
      </c>
      <c r="Z1156" s="138">
        <v>0</v>
      </c>
      <c r="AA1156" s="133"/>
      <c r="AB1156" s="133" t="s">
        <v>121</v>
      </c>
      <c r="AC1156" s="133" t="s">
        <v>3061</v>
      </c>
      <c r="AD1156" s="27">
        <f t="shared" ref="AD1156:AD1219" si="265">IF(K1156=0,1,0)</f>
        <v>0</v>
      </c>
    </row>
    <row r="1157" spans="1:30" s="139" customFormat="1" ht="13.8">
      <c r="A1157" s="138" t="s">
        <v>3061</v>
      </c>
      <c r="B1157" s="144" t="s">
        <v>97</v>
      </c>
      <c r="C1157" s="144" t="s">
        <v>3243</v>
      </c>
      <c r="D1157" s="144">
        <v>1000003991</v>
      </c>
      <c r="E1157" s="144" t="s">
        <v>3244</v>
      </c>
      <c r="F1157" s="137">
        <v>45443</v>
      </c>
      <c r="G1157" s="40" t="str">
        <f t="shared" si="252"/>
        <v>Targeted Dealer</v>
      </c>
      <c r="H1157" s="40"/>
      <c r="I1157" s="41">
        <v>25</v>
      </c>
      <c r="J1157" s="41">
        <f t="shared" si="253"/>
        <v>23.333333333333336</v>
      </c>
      <c r="K1157" s="43">
        <v>25</v>
      </c>
      <c r="L1157" s="43">
        <f t="shared" si="254"/>
        <v>0</v>
      </c>
      <c r="M1157" s="43">
        <f t="shared" si="255"/>
        <v>107.14285714285712</v>
      </c>
      <c r="N1157" s="42">
        <v>25</v>
      </c>
      <c r="O1157" s="45" t="str">
        <f t="shared" si="256"/>
        <v>Mar</v>
      </c>
      <c r="P1157" s="42">
        <f t="shared" si="257"/>
        <v>25</v>
      </c>
      <c r="Q1157" s="44">
        <f t="shared" si="258"/>
        <v>0</v>
      </c>
      <c r="R1157" s="45">
        <f t="shared" si="259"/>
        <v>0</v>
      </c>
      <c r="S1157" s="44" t="str">
        <f t="shared" si="260"/>
        <v>GROWTH</v>
      </c>
      <c r="T1157" s="43">
        <v>25</v>
      </c>
      <c r="U1157" s="46" t="str">
        <f t="shared" si="261"/>
        <v>Apr</v>
      </c>
      <c r="V1157" s="42">
        <v>25</v>
      </c>
      <c r="W1157" s="47">
        <f t="shared" si="262"/>
        <v>0</v>
      </c>
      <c r="X1157" s="48">
        <f t="shared" si="263"/>
        <v>0</v>
      </c>
      <c r="Y1157" s="47" t="str">
        <f t="shared" si="264"/>
        <v>GROWTH</v>
      </c>
      <c r="Z1157" s="138">
        <v>0</v>
      </c>
      <c r="AA1157" s="133"/>
      <c r="AB1157" s="133" t="s">
        <v>121</v>
      </c>
      <c r="AC1157" s="138" t="s">
        <v>3061</v>
      </c>
      <c r="AD1157" s="27">
        <f t="shared" si="265"/>
        <v>0</v>
      </c>
    </row>
    <row r="1158" spans="1:30" s="139" customFormat="1" ht="13.8">
      <c r="A1158" s="133" t="s">
        <v>3061</v>
      </c>
      <c r="B1158" s="141" t="s">
        <v>99</v>
      </c>
      <c r="C1158" s="141" t="s">
        <v>3249</v>
      </c>
      <c r="D1158" s="135">
        <v>1000002559</v>
      </c>
      <c r="E1158" s="136" t="s">
        <v>3250</v>
      </c>
      <c r="F1158" s="137">
        <v>44739</v>
      </c>
      <c r="G1158" s="40" t="str">
        <f t="shared" si="252"/>
        <v>Targeted Dealer</v>
      </c>
      <c r="H1158" s="40"/>
      <c r="I1158" s="41">
        <v>30</v>
      </c>
      <c r="J1158" s="41">
        <f t="shared" si="253"/>
        <v>28</v>
      </c>
      <c r="K1158" s="43">
        <v>0</v>
      </c>
      <c r="L1158" s="43">
        <f t="shared" si="254"/>
        <v>30</v>
      </c>
      <c r="M1158" s="43">
        <f t="shared" si="255"/>
        <v>0</v>
      </c>
      <c r="N1158" s="42">
        <v>115</v>
      </c>
      <c r="O1158" s="45" t="str">
        <f t="shared" si="256"/>
        <v>Mar</v>
      </c>
      <c r="P1158" s="42">
        <f t="shared" si="257"/>
        <v>115</v>
      </c>
      <c r="Q1158" s="44">
        <f t="shared" si="258"/>
        <v>-115</v>
      </c>
      <c r="R1158" s="45">
        <f t="shared" si="259"/>
        <v>-1</v>
      </c>
      <c r="S1158" s="44" t="str">
        <f t="shared" si="260"/>
        <v>DEGROWTH</v>
      </c>
      <c r="T1158" s="43">
        <v>0</v>
      </c>
      <c r="U1158" s="46" t="str">
        <f t="shared" si="261"/>
        <v>Apr</v>
      </c>
      <c r="V1158" s="42">
        <v>0</v>
      </c>
      <c r="W1158" s="47">
        <f t="shared" si="262"/>
        <v>0</v>
      </c>
      <c r="X1158" s="48">
        <f t="shared" si="263"/>
        <v>0</v>
      </c>
      <c r="Y1158" s="47" t="b">
        <f t="shared" si="264"/>
        <v>0</v>
      </c>
      <c r="Z1158" s="138">
        <v>0</v>
      </c>
      <c r="AA1158" s="133"/>
      <c r="AB1158" s="133" t="s">
        <v>121</v>
      </c>
      <c r="AC1158" s="133" t="s">
        <v>3061</v>
      </c>
      <c r="AD1158" s="27">
        <f t="shared" si="265"/>
        <v>1</v>
      </c>
    </row>
    <row r="1159" spans="1:30" s="139" customFormat="1" ht="13.8">
      <c r="A1159" s="133" t="s">
        <v>3061</v>
      </c>
      <c r="B1159" s="141" t="s">
        <v>99</v>
      </c>
      <c r="C1159" s="152" t="s">
        <v>3251</v>
      </c>
      <c r="D1159" s="135">
        <v>1000001177</v>
      </c>
      <c r="E1159" s="136" t="s">
        <v>3252</v>
      </c>
      <c r="F1159" s="137">
        <v>41573</v>
      </c>
      <c r="G1159" s="40" t="str">
        <f t="shared" si="252"/>
        <v>Targeted Dealer</v>
      </c>
      <c r="H1159" s="40"/>
      <c r="I1159" s="41">
        <v>60</v>
      </c>
      <c r="J1159" s="41">
        <f t="shared" si="253"/>
        <v>56</v>
      </c>
      <c r="K1159" s="43">
        <v>0</v>
      </c>
      <c r="L1159" s="43">
        <f t="shared" si="254"/>
        <v>60</v>
      </c>
      <c r="M1159" s="43">
        <f t="shared" si="255"/>
        <v>0</v>
      </c>
      <c r="N1159" s="42">
        <v>60</v>
      </c>
      <c r="O1159" s="45" t="str">
        <f t="shared" si="256"/>
        <v>Mar</v>
      </c>
      <c r="P1159" s="42">
        <f t="shared" si="257"/>
        <v>60</v>
      </c>
      <c r="Q1159" s="44">
        <f t="shared" si="258"/>
        <v>-60</v>
      </c>
      <c r="R1159" s="45">
        <f t="shared" si="259"/>
        <v>-1</v>
      </c>
      <c r="S1159" s="44" t="str">
        <f t="shared" si="260"/>
        <v>DEGROWTH</v>
      </c>
      <c r="T1159" s="43">
        <v>0</v>
      </c>
      <c r="U1159" s="46" t="str">
        <f t="shared" si="261"/>
        <v>Apr</v>
      </c>
      <c r="V1159" s="42">
        <v>0</v>
      </c>
      <c r="W1159" s="47">
        <f t="shared" si="262"/>
        <v>0</v>
      </c>
      <c r="X1159" s="48">
        <f t="shared" si="263"/>
        <v>0</v>
      </c>
      <c r="Y1159" s="47" t="b">
        <f t="shared" si="264"/>
        <v>0</v>
      </c>
      <c r="Z1159" s="138">
        <v>0</v>
      </c>
      <c r="AA1159" s="133"/>
      <c r="AB1159" s="133" t="s">
        <v>121</v>
      </c>
      <c r="AC1159" s="133" t="s">
        <v>3061</v>
      </c>
      <c r="AD1159" s="27">
        <f t="shared" si="265"/>
        <v>1</v>
      </c>
    </row>
    <row r="1160" spans="1:30" s="139" customFormat="1" ht="13.8">
      <c r="A1160" s="133" t="s">
        <v>3061</v>
      </c>
      <c r="B1160" s="141" t="s">
        <v>99</v>
      </c>
      <c r="C1160" s="152" t="s">
        <v>3255</v>
      </c>
      <c r="D1160" s="135">
        <v>1000001170</v>
      </c>
      <c r="E1160" s="136" t="s">
        <v>3256</v>
      </c>
      <c r="F1160" s="137">
        <v>41660</v>
      </c>
      <c r="G1160" s="40" t="str">
        <f t="shared" si="252"/>
        <v>Targeted Dealer</v>
      </c>
      <c r="H1160" s="40"/>
      <c r="I1160" s="41">
        <v>125</v>
      </c>
      <c r="J1160" s="41">
        <f t="shared" si="253"/>
        <v>116.66666666666667</v>
      </c>
      <c r="K1160" s="43">
        <v>135</v>
      </c>
      <c r="L1160" s="43">
        <f t="shared" si="254"/>
        <v>-10</v>
      </c>
      <c r="M1160" s="43">
        <f t="shared" si="255"/>
        <v>115.71428571428571</v>
      </c>
      <c r="N1160" s="42">
        <v>150</v>
      </c>
      <c r="O1160" s="45" t="str">
        <f t="shared" si="256"/>
        <v>Mar</v>
      </c>
      <c r="P1160" s="42">
        <f t="shared" si="257"/>
        <v>150</v>
      </c>
      <c r="Q1160" s="44">
        <f t="shared" si="258"/>
        <v>-15</v>
      </c>
      <c r="R1160" s="45">
        <f t="shared" si="259"/>
        <v>-9.9999999999999978E-2</v>
      </c>
      <c r="S1160" s="44" t="str">
        <f t="shared" si="260"/>
        <v>DEGROWTH</v>
      </c>
      <c r="T1160" s="43">
        <v>30</v>
      </c>
      <c r="U1160" s="46" t="str">
        <f t="shared" si="261"/>
        <v>Apr</v>
      </c>
      <c r="V1160" s="42">
        <v>30</v>
      </c>
      <c r="W1160" s="47">
        <f t="shared" si="262"/>
        <v>105</v>
      </c>
      <c r="X1160" s="48">
        <f t="shared" si="263"/>
        <v>3.5</v>
      </c>
      <c r="Y1160" s="47" t="str">
        <f t="shared" si="264"/>
        <v>GROWTH</v>
      </c>
      <c r="Z1160" s="138">
        <v>0</v>
      </c>
      <c r="AA1160" s="133"/>
      <c r="AB1160" s="133" t="s">
        <v>121</v>
      </c>
      <c r="AC1160" s="133" t="s">
        <v>3061</v>
      </c>
      <c r="AD1160" s="27">
        <f t="shared" si="265"/>
        <v>0</v>
      </c>
    </row>
    <row r="1161" spans="1:30" s="139" customFormat="1" ht="13.8">
      <c r="A1161" s="133" t="s">
        <v>3061</v>
      </c>
      <c r="B1161" s="141" t="s">
        <v>99</v>
      </c>
      <c r="C1161" s="141" t="s">
        <v>3259</v>
      </c>
      <c r="D1161" s="135">
        <v>1000001178</v>
      </c>
      <c r="E1161" s="136" t="s">
        <v>3260</v>
      </c>
      <c r="F1161" s="137">
        <v>41732</v>
      </c>
      <c r="G1161" s="40" t="str">
        <f t="shared" si="252"/>
        <v>Targeted Dealer</v>
      </c>
      <c r="H1161" s="40"/>
      <c r="I1161" s="41">
        <v>100</v>
      </c>
      <c r="J1161" s="41">
        <f t="shared" si="253"/>
        <v>93.333333333333343</v>
      </c>
      <c r="K1161" s="43">
        <v>60</v>
      </c>
      <c r="L1161" s="43">
        <f t="shared" si="254"/>
        <v>40</v>
      </c>
      <c r="M1161" s="43">
        <f t="shared" si="255"/>
        <v>64.285714285714278</v>
      </c>
      <c r="N1161" s="42">
        <v>120</v>
      </c>
      <c r="O1161" s="45" t="str">
        <f t="shared" si="256"/>
        <v>Mar</v>
      </c>
      <c r="P1161" s="42">
        <f t="shared" si="257"/>
        <v>120</v>
      </c>
      <c r="Q1161" s="44">
        <f t="shared" si="258"/>
        <v>-60</v>
      </c>
      <c r="R1161" s="45">
        <f t="shared" si="259"/>
        <v>-0.5</v>
      </c>
      <c r="S1161" s="44" t="str">
        <f t="shared" si="260"/>
        <v>DEGROWTH</v>
      </c>
      <c r="T1161" s="43">
        <v>60</v>
      </c>
      <c r="U1161" s="46" t="str">
        <f t="shared" si="261"/>
        <v>Apr</v>
      </c>
      <c r="V1161" s="42">
        <v>60</v>
      </c>
      <c r="W1161" s="47">
        <f t="shared" si="262"/>
        <v>0</v>
      </c>
      <c r="X1161" s="48">
        <f t="shared" si="263"/>
        <v>0</v>
      </c>
      <c r="Y1161" s="47" t="str">
        <f t="shared" si="264"/>
        <v>GROWTH</v>
      </c>
      <c r="Z1161" s="138">
        <v>0</v>
      </c>
      <c r="AA1161" s="133"/>
      <c r="AB1161" s="133" t="s">
        <v>121</v>
      </c>
      <c r="AC1161" s="133" t="s">
        <v>3061</v>
      </c>
      <c r="AD1161" s="27">
        <f t="shared" si="265"/>
        <v>0</v>
      </c>
    </row>
    <row r="1162" spans="1:30" s="139" customFormat="1" ht="13.8">
      <c r="A1162" s="133" t="s">
        <v>3061</v>
      </c>
      <c r="B1162" s="141" t="s">
        <v>99</v>
      </c>
      <c r="C1162" s="141" t="s">
        <v>3261</v>
      </c>
      <c r="D1162" s="135">
        <v>1000001174</v>
      </c>
      <c r="E1162" s="136" t="s">
        <v>3262</v>
      </c>
      <c r="F1162" s="137">
        <v>41746</v>
      </c>
      <c r="G1162" s="40" t="str">
        <f t="shared" si="252"/>
        <v>Targeted Dealer</v>
      </c>
      <c r="H1162" s="40"/>
      <c r="I1162" s="41">
        <v>95</v>
      </c>
      <c r="J1162" s="41">
        <f t="shared" si="253"/>
        <v>88.666666666666657</v>
      </c>
      <c r="K1162" s="43">
        <v>50</v>
      </c>
      <c r="L1162" s="43">
        <f t="shared" si="254"/>
        <v>45</v>
      </c>
      <c r="M1162" s="43">
        <f t="shared" si="255"/>
        <v>56.390977443609025</v>
      </c>
      <c r="N1162" s="42">
        <v>100</v>
      </c>
      <c r="O1162" s="45" t="str">
        <f t="shared" si="256"/>
        <v>Mar</v>
      </c>
      <c r="P1162" s="42">
        <f t="shared" si="257"/>
        <v>100</v>
      </c>
      <c r="Q1162" s="44">
        <f t="shared" si="258"/>
        <v>-50</v>
      </c>
      <c r="R1162" s="45">
        <f t="shared" si="259"/>
        <v>-0.5</v>
      </c>
      <c r="S1162" s="44" t="str">
        <f t="shared" si="260"/>
        <v>DEGROWTH</v>
      </c>
      <c r="T1162" s="43">
        <v>50</v>
      </c>
      <c r="U1162" s="46" t="str">
        <f t="shared" si="261"/>
        <v>Apr</v>
      </c>
      <c r="V1162" s="42">
        <v>50</v>
      </c>
      <c r="W1162" s="47">
        <f t="shared" si="262"/>
        <v>0</v>
      </c>
      <c r="X1162" s="48">
        <f t="shared" si="263"/>
        <v>0</v>
      </c>
      <c r="Y1162" s="47" t="str">
        <f t="shared" si="264"/>
        <v>GROWTH</v>
      </c>
      <c r="Z1162" s="138">
        <v>0</v>
      </c>
      <c r="AA1162" s="133"/>
      <c r="AB1162" s="133" t="s">
        <v>121</v>
      </c>
      <c r="AC1162" s="133" t="s">
        <v>3061</v>
      </c>
      <c r="AD1162" s="27">
        <f t="shared" si="265"/>
        <v>0</v>
      </c>
    </row>
    <row r="1163" spans="1:30" s="139" customFormat="1" ht="13.8">
      <c r="A1163" s="133" t="s">
        <v>3061</v>
      </c>
      <c r="B1163" s="141" t="s">
        <v>99</v>
      </c>
      <c r="C1163" s="141" t="s">
        <v>3263</v>
      </c>
      <c r="D1163" s="135">
        <v>1000001165</v>
      </c>
      <c r="E1163" s="136" t="s">
        <v>3264</v>
      </c>
      <c r="F1163" s="137">
        <v>42146</v>
      </c>
      <c r="G1163" s="40" t="str">
        <f t="shared" si="252"/>
        <v>Targeted Dealer</v>
      </c>
      <c r="H1163" s="40"/>
      <c r="I1163" s="41">
        <v>150</v>
      </c>
      <c r="J1163" s="41">
        <f t="shared" si="253"/>
        <v>140</v>
      </c>
      <c r="K1163" s="43">
        <v>150</v>
      </c>
      <c r="L1163" s="43">
        <f t="shared" si="254"/>
        <v>0</v>
      </c>
      <c r="M1163" s="43">
        <f t="shared" si="255"/>
        <v>107.14285714285715</v>
      </c>
      <c r="N1163" s="42">
        <v>135</v>
      </c>
      <c r="O1163" s="45" t="str">
        <f t="shared" si="256"/>
        <v>Mar</v>
      </c>
      <c r="P1163" s="42">
        <f t="shared" si="257"/>
        <v>135</v>
      </c>
      <c r="Q1163" s="44">
        <f t="shared" si="258"/>
        <v>15</v>
      </c>
      <c r="R1163" s="45">
        <f t="shared" si="259"/>
        <v>0.11111111111111116</v>
      </c>
      <c r="S1163" s="44" t="str">
        <f t="shared" si="260"/>
        <v>GROWTH</v>
      </c>
      <c r="T1163" s="43">
        <v>152</v>
      </c>
      <c r="U1163" s="46" t="str">
        <f t="shared" si="261"/>
        <v>Apr</v>
      </c>
      <c r="V1163" s="42">
        <v>152</v>
      </c>
      <c r="W1163" s="47">
        <f t="shared" si="262"/>
        <v>-2</v>
      </c>
      <c r="X1163" s="48">
        <f t="shared" si="263"/>
        <v>-1.3157894736842146E-2</v>
      </c>
      <c r="Y1163" s="47" t="str">
        <f t="shared" si="264"/>
        <v>DEGROWTH</v>
      </c>
      <c r="Z1163" s="138">
        <v>0</v>
      </c>
      <c r="AA1163" s="133"/>
      <c r="AB1163" s="133" t="s">
        <v>121</v>
      </c>
      <c r="AC1163" s="133" t="s">
        <v>3061</v>
      </c>
      <c r="AD1163" s="27">
        <f t="shared" si="265"/>
        <v>0</v>
      </c>
    </row>
    <row r="1164" spans="1:30" s="139" customFormat="1" ht="13.8">
      <c r="A1164" s="133" t="s">
        <v>3061</v>
      </c>
      <c r="B1164" s="141" t="s">
        <v>99</v>
      </c>
      <c r="C1164" s="141" t="s">
        <v>3265</v>
      </c>
      <c r="D1164" s="135">
        <v>1000001186</v>
      </c>
      <c r="E1164" s="136" t="s">
        <v>3266</v>
      </c>
      <c r="F1164" s="137">
        <v>43643</v>
      </c>
      <c r="G1164" s="40" t="str">
        <f t="shared" si="252"/>
        <v>Targeted Dealer</v>
      </c>
      <c r="H1164" s="40"/>
      <c r="I1164" s="41">
        <v>100</v>
      </c>
      <c r="J1164" s="41">
        <f t="shared" si="253"/>
        <v>93.333333333333343</v>
      </c>
      <c r="K1164" s="43">
        <v>145</v>
      </c>
      <c r="L1164" s="43">
        <f t="shared" si="254"/>
        <v>-45</v>
      </c>
      <c r="M1164" s="43">
        <f t="shared" si="255"/>
        <v>155.35714285714283</v>
      </c>
      <c r="N1164" s="42">
        <v>90</v>
      </c>
      <c r="O1164" s="45" t="str">
        <f t="shared" si="256"/>
        <v>Mar</v>
      </c>
      <c r="P1164" s="42">
        <f t="shared" si="257"/>
        <v>90</v>
      </c>
      <c r="Q1164" s="44">
        <f t="shared" si="258"/>
        <v>55</v>
      </c>
      <c r="R1164" s="45">
        <f t="shared" si="259"/>
        <v>0.61111111111111116</v>
      </c>
      <c r="S1164" s="44" t="str">
        <f t="shared" si="260"/>
        <v>GROWTH</v>
      </c>
      <c r="T1164" s="43">
        <v>150</v>
      </c>
      <c r="U1164" s="46" t="str">
        <f t="shared" si="261"/>
        <v>Apr</v>
      </c>
      <c r="V1164" s="42">
        <v>150</v>
      </c>
      <c r="W1164" s="47">
        <f t="shared" si="262"/>
        <v>-5</v>
      </c>
      <c r="X1164" s="48">
        <f t="shared" si="263"/>
        <v>-3.3333333333333326E-2</v>
      </c>
      <c r="Y1164" s="47" t="str">
        <f t="shared" si="264"/>
        <v>DEGROWTH</v>
      </c>
      <c r="Z1164" s="138">
        <v>0</v>
      </c>
      <c r="AA1164" s="133"/>
      <c r="AB1164" s="133" t="s">
        <v>121</v>
      </c>
      <c r="AC1164" s="133" t="s">
        <v>3061</v>
      </c>
      <c r="AD1164" s="27">
        <f t="shared" si="265"/>
        <v>0</v>
      </c>
    </row>
    <row r="1165" spans="1:30" s="139" customFormat="1" ht="13.8">
      <c r="A1165" s="133" t="s">
        <v>3061</v>
      </c>
      <c r="B1165" s="141" t="s">
        <v>99</v>
      </c>
      <c r="C1165" s="141" t="s">
        <v>3267</v>
      </c>
      <c r="D1165" s="135">
        <v>1000001183</v>
      </c>
      <c r="E1165" s="136" t="s">
        <v>3268</v>
      </c>
      <c r="F1165" s="137">
        <v>43809</v>
      </c>
      <c r="G1165" s="40" t="str">
        <f t="shared" si="252"/>
        <v>Targeted Dealer</v>
      </c>
      <c r="H1165" s="40"/>
      <c r="I1165" s="41">
        <v>150</v>
      </c>
      <c r="J1165" s="41">
        <f t="shared" si="253"/>
        <v>140</v>
      </c>
      <c r="K1165" s="43">
        <v>150</v>
      </c>
      <c r="L1165" s="43">
        <f t="shared" si="254"/>
        <v>0</v>
      </c>
      <c r="M1165" s="43">
        <f t="shared" si="255"/>
        <v>107.14285714285715</v>
      </c>
      <c r="N1165" s="42">
        <v>155</v>
      </c>
      <c r="O1165" s="45" t="str">
        <f t="shared" si="256"/>
        <v>Mar</v>
      </c>
      <c r="P1165" s="42">
        <f t="shared" si="257"/>
        <v>155</v>
      </c>
      <c r="Q1165" s="44">
        <f t="shared" si="258"/>
        <v>-5</v>
      </c>
      <c r="R1165" s="45">
        <f t="shared" si="259"/>
        <v>-3.2258064516129004E-2</v>
      </c>
      <c r="S1165" s="44" t="str">
        <f t="shared" si="260"/>
        <v>DEGROWTH</v>
      </c>
      <c r="T1165" s="43">
        <v>95</v>
      </c>
      <c r="U1165" s="46" t="str">
        <f t="shared" si="261"/>
        <v>Apr</v>
      </c>
      <c r="V1165" s="42">
        <v>95</v>
      </c>
      <c r="W1165" s="47">
        <f t="shared" si="262"/>
        <v>55</v>
      </c>
      <c r="X1165" s="48">
        <f t="shared" si="263"/>
        <v>0.57894736842105265</v>
      </c>
      <c r="Y1165" s="47" t="str">
        <f t="shared" si="264"/>
        <v>GROWTH</v>
      </c>
      <c r="Z1165" s="138">
        <v>0</v>
      </c>
      <c r="AA1165" s="133"/>
      <c r="AB1165" s="133" t="s">
        <v>121</v>
      </c>
      <c r="AC1165" s="133" t="s">
        <v>3061</v>
      </c>
      <c r="AD1165" s="27">
        <f t="shared" si="265"/>
        <v>0</v>
      </c>
    </row>
    <row r="1166" spans="1:30" s="139" customFormat="1" ht="13.8">
      <c r="A1166" s="133" t="s">
        <v>3061</v>
      </c>
      <c r="B1166" s="141" t="s">
        <v>99</v>
      </c>
      <c r="C1166" s="152" t="s">
        <v>3269</v>
      </c>
      <c r="D1166" s="135">
        <v>1000001827</v>
      </c>
      <c r="E1166" s="136" t="s">
        <v>3270</v>
      </c>
      <c r="F1166" s="137">
        <v>44232</v>
      </c>
      <c r="G1166" s="40" t="str">
        <f t="shared" si="252"/>
        <v>Targeted Dealer</v>
      </c>
      <c r="H1166" s="40"/>
      <c r="I1166" s="41">
        <v>30</v>
      </c>
      <c r="J1166" s="41">
        <f t="shared" si="253"/>
        <v>28</v>
      </c>
      <c r="K1166" s="43">
        <v>0</v>
      </c>
      <c r="L1166" s="43">
        <f t="shared" si="254"/>
        <v>30</v>
      </c>
      <c r="M1166" s="43">
        <f t="shared" si="255"/>
        <v>0</v>
      </c>
      <c r="N1166" s="42">
        <v>0</v>
      </c>
      <c r="O1166" s="45" t="str">
        <f t="shared" si="256"/>
        <v>Mar</v>
      </c>
      <c r="P1166" s="42">
        <f t="shared" si="257"/>
        <v>0</v>
      </c>
      <c r="Q1166" s="44">
        <f t="shared" si="258"/>
        <v>0</v>
      </c>
      <c r="R1166" s="45" t="str">
        <f t="shared" si="259"/>
        <v xml:space="preserve"> </v>
      </c>
      <c r="S1166" s="44" t="b">
        <f t="shared" si="260"/>
        <v>0</v>
      </c>
      <c r="T1166" s="43">
        <v>30</v>
      </c>
      <c r="U1166" s="46" t="str">
        <f t="shared" si="261"/>
        <v>Apr</v>
      </c>
      <c r="V1166" s="42">
        <v>30</v>
      </c>
      <c r="W1166" s="47">
        <f t="shared" si="262"/>
        <v>-30</v>
      </c>
      <c r="X1166" s="48">
        <f t="shared" si="263"/>
        <v>-1</v>
      </c>
      <c r="Y1166" s="47" t="str">
        <f t="shared" si="264"/>
        <v>DEGROWTH</v>
      </c>
      <c r="Z1166" s="138">
        <v>0</v>
      </c>
      <c r="AA1166" s="133"/>
      <c r="AB1166" s="133" t="s">
        <v>121</v>
      </c>
      <c r="AC1166" s="133" t="s">
        <v>3061</v>
      </c>
      <c r="AD1166" s="27">
        <f t="shared" si="265"/>
        <v>1</v>
      </c>
    </row>
    <row r="1167" spans="1:30" s="139" customFormat="1" ht="13.8">
      <c r="A1167" s="133" t="s">
        <v>3061</v>
      </c>
      <c r="B1167" s="141" t="s">
        <v>99</v>
      </c>
      <c r="C1167" s="141" t="s">
        <v>3271</v>
      </c>
      <c r="D1167" s="135">
        <v>1000001988</v>
      </c>
      <c r="E1167" s="136" t="s">
        <v>3272</v>
      </c>
      <c r="F1167" s="137">
        <v>44446</v>
      </c>
      <c r="G1167" s="40" t="str">
        <f t="shared" si="252"/>
        <v>Targeted Dealer</v>
      </c>
      <c r="H1167" s="40"/>
      <c r="I1167" s="41">
        <v>30</v>
      </c>
      <c r="J1167" s="41">
        <f t="shared" si="253"/>
        <v>28</v>
      </c>
      <c r="K1167" s="43">
        <v>60</v>
      </c>
      <c r="L1167" s="43">
        <f t="shared" si="254"/>
        <v>-30</v>
      </c>
      <c r="M1167" s="43">
        <f t="shared" si="255"/>
        <v>214.28571428571428</v>
      </c>
      <c r="N1167" s="42">
        <v>65</v>
      </c>
      <c r="O1167" s="45" t="str">
        <f t="shared" si="256"/>
        <v>Mar</v>
      </c>
      <c r="P1167" s="42">
        <f t="shared" si="257"/>
        <v>65</v>
      </c>
      <c r="Q1167" s="44">
        <f t="shared" si="258"/>
        <v>-5</v>
      </c>
      <c r="R1167" s="45">
        <f t="shared" si="259"/>
        <v>-7.6923076923076872E-2</v>
      </c>
      <c r="S1167" s="44" t="str">
        <f t="shared" si="260"/>
        <v>DEGROWTH</v>
      </c>
      <c r="T1167" s="43">
        <v>30</v>
      </c>
      <c r="U1167" s="46" t="str">
        <f t="shared" si="261"/>
        <v>Apr</v>
      </c>
      <c r="V1167" s="42">
        <v>30</v>
      </c>
      <c r="W1167" s="47">
        <f t="shared" si="262"/>
        <v>30</v>
      </c>
      <c r="X1167" s="48">
        <f t="shared" si="263"/>
        <v>1</v>
      </c>
      <c r="Y1167" s="47" t="str">
        <f t="shared" si="264"/>
        <v>GROWTH</v>
      </c>
      <c r="Z1167" s="138">
        <v>0</v>
      </c>
      <c r="AA1167" s="133"/>
      <c r="AB1167" s="133" t="s">
        <v>121</v>
      </c>
      <c r="AC1167" s="133" t="s">
        <v>3061</v>
      </c>
      <c r="AD1167" s="27">
        <f t="shared" si="265"/>
        <v>0</v>
      </c>
    </row>
    <row r="1168" spans="1:30" s="139" customFormat="1" ht="13.8">
      <c r="A1168" s="133" t="s">
        <v>3061</v>
      </c>
      <c r="B1168" s="141" t="s">
        <v>99</v>
      </c>
      <c r="C1168" s="141" t="s">
        <v>3275</v>
      </c>
      <c r="D1168" s="135">
        <v>1000002030</v>
      </c>
      <c r="E1168" s="136" t="s">
        <v>3276</v>
      </c>
      <c r="F1168" s="137">
        <v>44509</v>
      </c>
      <c r="G1168" s="40" t="str">
        <f t="shared" si="252"/>
        <v>Targeted Dealer</v>
      </c>
      <c r="H1168" s="40"/>
      <c r="I1168" s="41">
        <v>250</v>
      </c>
      <c r="J1168" s="41">
        <f t="shared" si="253"/>
        <v>233.33333333333334</v>
      </c>
      <c r="K1168" s="43">
        <v>275</v>
      </c>
      <c r="L1168" s="43">
        <f t="shared" si="254"/>
        <v>-25</v>
      </c>
      <c r="M1168" s="43">
        <f t="shared" si="255"/>
        <v>117.85714285714285</v>
      </c>
      <c r="N1168" s="42">
        <v>240</v>
      </c>
      <c r="O1168" s="45" t="str">
        <f t="shared" si="256"/>
        <v>Mar</v>
      </c>
      <c r="P1168" s="42">
        <f t="shared" si="257"/>
        <v>240</v>
      </c>
      <c r="Q1168" s="44">
        <f t="shared" si="258"/>
        <v>35</v>
      </c>
      <c r="R1168" s="45">
        <f t="shared" si="259"/>
        <v>0.14583333333333326</v>
      </c>
      <c r="S1168" s="44" t="str">
        <f t="shared" si="260"/>
        <v>GROWTH</v>
      </c>
      <c r="T1168" s="43">
        <v>245</v>
      </c>
      <c r="U1168" s="46" t="str">
        <f t="shared" si="261"/>
        <v>Apr</v>
      </c>
      <c r="V1168" s="42">
        <v>245</v>
      </c>
      <c r="W1168" s="47">
        <f t="shared" si="262"/>
        <v>30</v>
      </c>
      <c r="X1168" s="48">
        <f t="shared" si="263"/>
        <v>0.12244897959183665</v>
      </c>
      <c r="Y1168" s="47" t="str">
        <f t="shared" si="264"/>
        <v>GROWTH</v>
      </c>
      <c r="Z1168" s="138">
        <v>0</v>
      </c>
      <c r="AA1168" s="133"/>
      <c r="AB1168" s="133" t="s">
        <v>121</v>
      </c>
      <c r="AC1168" s="133" t="s">
        <v>3061</v>
      </c>
      <c r="AD1168" s="27">
        <f t="shared" si="265"/>
        <v>0</v>
      </c>
    </row>
    <row r="1169" spans="1:30" s="139" customFormat="1" ht="13.8">
      <c r="A1169" s="133" t="s">
        <v>3061</v>
      </c>
      <c r="B1169" s="141" t="s">
        <v>99</v>
      </c>
      <c r="C1169" s="141" t="s">
        <v>3277</v>
      </c>
      <c r="D1169" s="135">
        <v>1000002075</v>
      </c>
      <c r="E1169" s="136" t="s">
        <v>3278</v>
      </c>
      <c r="F1169" s="137">
        <v>44531</v>
      </c>
      <c r="G1169" s="40" t="str">
        <f t="shared" si="252"/>
        <v>Targeted Dealer</v>
      </c>
      <c r="H1169" s="40"/>
      <c r="I1169" s="41">
        <v>50</v>
      </c>
      <c r="J1169" s="41">
        <f t="shared" si="253"/>
        <v>46.666666666666671</v>
      </c>
      <c r="K1169" s="43">
        <v>50</v>
      </c>
      <c r="L1169" s="43">
        <f t="shared" si="254"/>
        <v>0</v>
      </c>
      <c r="M1169" s="43">
        <f t="shared" si="255"/>
        <v>107.14285714285712</v>
      </c>
      <c r="N1169" s="42">
        <v>25</v>
      </c>
      <c r="O1169" s="45" t="str">
        <f t="shared" si="256"/>
        <v>Mar</v>
      </c>
      <c r="P1169" s="42">
        <f t="shared" si="257"/>
        <v>25</v>
      </c>
      <c r="Q1169" s="44">
        <f t="shared" si="258"/>
        <v>25</v>
      </c>
      <c r="R1169" s="45">
        <f t="shared" si="259"/>
        <v>1</v>
      </c>
      <c r="S1169" s="44" t="str">
        <f t="shared" si="260"/>
        <v>GROWTH</v>
      </c>
      <c r="T1169" s="43">
        <v>25</v>
      </c>
      <c r="U1169" s="46" t="str">
        <f t="shared" si="261"/>
        <v>Apr</v>
      </c>
      <c r="V1169" s="42">
        <v>25</v>
      </c>
      <c r="W1169" s="47">
        <f t="shared" si="262"/>
        <v>25</v>
      </c>
      <c r="X1169" s="48">
        <f t="shared" si="263"/>
        <v>1</v>
      </c>
      <c r="Y1169" s="47" t="str">
        <f t="shared" si="264"/>
        <v>GROWTH</v>
      </c>
      <c r="Z1169" s="138">
        <v>0</v>
      </c>
      <c r="AA1169" s="133"/>
      <c r="AB1169" s="133" t="s">
        <v>121</v>
      </c>
      <c r="AC1169" s="133" t="s">
        <v>3061</v>
      </c>
      <c r="AD1169" s="27">
        <f t="shared" si="265"/>
        <v>0</v>
      </c>
    </row>
    <row r="1170" spans="1:30" s="139" customFormat="1" ht="13.8">
      <c r="A1170" s="133" t="s">
        <v>3061</v>
      </c>
      <c r="B1170" s="141" t="s">
        <v>99</v>
      </c>
      <c r="C1170" s="141" t="s">
        <v>3279</v>
      </c>
      <c r="D1170" s="135">
        <v>1000002064</v>
      </c>
      <c r="E1170" s="136" t="s">
        <v>3280</v>
      </c>
      <c r="F1170" s="137">
        <v>44543</v>
      </c>
      <c r="G1170" s="40" t="str">
        <f t="shared" si="252"/>
        <v>Targeted Dealer</v>
      </c>
      <c r="H1170" s="40"/>
      <c r="I1170" s="41">
        <v>175</v>
      </c>
      <c r="J1170" s="41">
        <f t="shared" si="253"/>
        <v>163.33333333333331</v>
      </c>
      <c r="K1170" s="43">
        <v>175</v>
      </c>
      <c r="L1170" s="43">
        <f t="shared" si="254"/>
        <v>0</v>
      </c>
      <c r="M1170" s="43">
        <f t="shared" si="255"/>
        <v>107.14285714285715</v>
      </c>
      <c r="N1170" s="42">
        <v>270</v>
      </c>
      <c r="O1170" s="45" t="str">
        <f t="shared" si="256"/>
        <v>Mar</v>
      </c>
      <c r="P1170" s="42">
        <f t="shared" si="257"/>
        <v>270</v>
      </c>
      <c r="Q1170" s="44">
        <f t="shared" si="258"/>
        <v>-95</v>
      </c>
      <c r="R1170" s="45">
        <f t="shared" si="259"/>
        <v>-0.35185185185185186</v>
      </c>
      <c r="S1170" s="44" t="str">
        <f t="shared" si="260"/>
        <v>DEGROWTH</v>
      </c>
      <c r="T1170" s="43">
        <v>182</v>
      </c>
      <c r="U1170" s="46" t="str">
        <f t="shared" si="261"/>
        <v>Apr</v>
      </c>
      <c r="V1170" s="42">
        <v>182</v>
      </c>
      <c r="W1170" s="47">
        <f t="shared" si="262"/>
        <v>-7</v>
      </c>
      <c r="X1170" s="48">
        <f t="shared" si="263"/>
        <v>-3.8461538461538436E-2</v>
      </c>
      <c r="Y1170" s="47" t="str">
        <f t="shared" si="264"/>
        <v>DEGROWTH</v>
      </c>
      <c r="Z1170" s="138">
        <v>0</v>
      </c>
      <c r="AA1170" s="133"/>
      <c r="AB1170" s="133" t="s">
        <v>121</v>
      </c>
      <c r="AC1170" s="133" t="s">
        <v>3061</v>
      </c>
      <c r="AD1170" s="27">
        <f t="shared" si="265"/>
        <v>0</v>
      </c>
    </row>
    <row r="1171" spans="1:30" s="139" customFormat="1" ht="13.8">
      <c r="A1171" s="133" t="s">
        <v>3061</v>
      </c>
      <c r="B1171" s="141" t="s">
        <v>99</v>
      </c>
      <c r="C1171" s="141" t="s">
        <v>3281</v>
      </c>
      <c r="D1171" s="135">
        <v>1000002070</v>
      </c>
      <c r="E1171" s="136" t="s">
        <v>3282</v>
      </c>
      <c r="F1171" s="137">
        <v>44554</v>
      </c>
      <c r="G1171" s="40" t="str">
        <f t="shared" si="252"/>
        <v>Targeted Dealer</v>
      </c>
      <c r="H1171" s="40"/>
      <c r="I1171" s="41">
        <v>250</v>
      </c>
      <c r="J1171" s="41">
        <f t="shared" si="253"/>
        <v>233.33333333333334</v>
      </c>
      <c r="K1171" s="43">
        <v>470</v>
      </c>
      <c r="L1171" s="43">
        <f t="shared" si="254"/>
        <v>-220</v>
      </c>
      <c r="M1171" s="43">
        <f t="shared" si="255"/>
        <v>201.42857142857142</v>
      </c>
      <c r="N1171" s="42">
        <v>310</v>
      </c>
      <c r="O1171" s="45" t="str">
        <f t="shared" si="256"/>
        <v>Mar</v>
      </c>
      <c r="P1171" s="42">
        <f t="shared" si="257"/>
        <v>310</v>
      </c>
      <c r="Q1171" s="44">
        <f t="shared" si="258"/>
        <v>160</v>
      </c>
      <c r="R1171" s="45">
        <f t="shared" si="259"/>
        <v>0.5161290322580645</v>
      </c>
      <c r="S1171" s="44" t="str">
        <f t="shared" si="260"/>
        <v>GROWTH</v>
      </c>
      <c r="T1171" s="43">
        <v>180</v>
      </c>
      <c r="U1171" s="46" t="str">
        <f t="shared" si="261"/>
        <v>Apr</v>
      </c>
      <c r="V1171" s="42">
        <v>180</v>
      </c>
      <c r="W1171" s="47">
        <f t="shared" si="262"/>
        <v>290</v>
      </c>
      <c r="X1171" s="48">
        <f t="shared" si="263"/>
        <v>1.6111111111111112</v>
      </c>
      <c r="Y1171" s="47" t="str">
        <f t="shared" si="264"/>
        <v>GROWTH</v>
      </c>
      <c r="Z1171" s="138">
        <v>0</v>
      </c>
      <c r="AA1171" s="133"/>
      <c r="AB1171" s="133" t="s">
        <v>121</v>
      </c>
      <c r="AC1171" s="133" t="s">
        <v>3061</v>
      </c>
      <c r="AD1171" s="27">
        <f t="shared" si="265"/>
        <v>0</v>
      </c>
    </row>
    <row r="1172" spans="1:30" s="139" customFormat="1" ht="13.8">
      <c r="A1172" s="133" t="s">
        <v>3061</v>
      </c>
      <c r="B1172" s="141" t="s">
        <v>99</v>
      </c>
      <c r="C1172" s="141" t="s">
        <v>3283</v>
      </c>
      <c r="D1172" s="135">
        <v>1000002546</v>
      </c>
      <c r="E1172" s="136" t="s">
        <v>3284</v>
      </c>
      <c r="F1172" s="137">
        <v>44608</v>
      </c>
      <c r="G1172" s="40" t="str">
        <f t="shared" si="252"/>
        <v>-</v>
      </c>
      <c r="H1172" s="40"/>
      <c r="I1172" s="41">
        <v>0</v>
      </c>
      <c r="J1172" s="41">
        <f t="shared" si="253"/>
        <v>0</v>
      </c>
      <c r="K1172" s="43">
        <v>0</v>
      </c>
      <c r="L1172" s="43">
        <f t="shared" si="254"/>
        <v>0</v>
      </c>
      <c r="M1172" s="43" t="str">
        <f t="shared" si="255"/>
        <v>-</v>
      </c>
      <c r="N1172" s="42">
        <v>0</v>
      </c>
      <c r="O1172" s="45" t="str">
        <f t="shared" si="256"/>
        <v>Mar</v>
      </c>
      <c r="P1172" s="42">
        <f t="shared" si="257"/>
        <v>0</v>
      </c>
      <c r="Q1172" s="44">
        <f t="shared" si="258"/>
        <v>0</v>
      </c>
      <c r="R1172" s="45" t="str">
        <f t="shared" si="259"/>
        <v xml:space="preserve"> </v>
      </c>
      <c r="S1172" s="44" t="b">
        <f t="shared" si="260"/>
        <v>0</v>
      </c>
      <c r="T1172" s="43">
        <v>25</v>
      </c>
      <c r="U1172" s="46" t="str">
        <f t="shared" si="261"/>
        <v>Apr</v>
      </c>
      <c r="V1172" s="42">
        <v>25</v>
      </c>
      <c r="W1172" s="47">
        <f t="shared" si="262"/>
        <v>-25</v>
      </c>
      <c r="X1172" s="48">
        <f t="shared" si="263"/>
        <v>-1</v>
      </c>
      <c r="Y1172" s="47" t="str">
        <f t="shared" si="264"/>
        <v>DEGROWTH</v>
      </c>
      <c r="Z1172" s="138">
        <v>0</v>
      </c>
      <c r="AA1172" s="133"/>
      <c r="AB1172" s="133" t="s">
        <v>121</v>
      </c>
      <c r="AC1172" s="133" t="s">
        <v>3061</v>
      </c>
      <c r="AD1172" s="27">
        <f t="shared" si="265"/>
        <v>1</v>
      </c>
    </row>
    <row r="1173" spans="1:30" s="139" customFormat="1" ht="13.8">
      <c r="A1173" s="133" t="s">
        <v>3061</v>
      </c>
      <c r="B1173" s="141" t="s">
        <v>99</v>
      </c>
      <c r="C1173" s="152" t="s">
        <v>3285</v>
      </c>
      <c r="D1173" s="135">
        <v>1000002774</v>
      </c>
      <c r="E1173" s="154" t="s">
        <v>3286</v>
      </c>
      <c r="F1173" s="137">
        <v>44692</v>
      </c>
      <c r="G1173" s="40" t="str">
        <f t="shared" si="252"/>
        <v>Targeted Dealer</v>
      </c>
      <c r="H1173" s="40"/>
      <c r="I1173" s="41">
        <v>30</v>
      </c>
      <c r="J1173" s="41">
        <f t="shared" si="253"/>
        <v>28</v>
      </c>
      <c r="K1173" s="43">
        <v>0</v>
      </c>
      <c r="L1173" s="43">
        <f t="shared" si="254"/>
        <v>30</v>
      </c>
      <c r="M1173" s="43">
        <f t="shared" si="255"/>
        <v>0</v>
      </c>
      <c r="N1173" s="42">
        <v>0</v>
      </c>
      <c r="O1173" s="45" t="str">
        <f t="shared" si="256"/>
        <v>Mar</v>
      </c>
      <c r="P1173" s="42">
        <f t="shared" si="257"/>
        <v>0</v>
      </c>
      <c r="Q1173" s="44">
        <f t="shared" si="258"/>
        <v>0</v>
      </c>
      <c r="R1173" s="45" t="str">
        <f t="shared" si="259"/>
        <v xml:space="preserve"> </v>
      </c>
      <c r="S1173" s="44" t="b">
        <f t="shared" si="260"/>
        <v>0</v>
      </c>
      <c r="T1173" s="43">
        <v>25</v>
      </c>
      <c r="U1173" s="46" t="str">
        <f t="shared" si="261"/>
        <v>Apr</v>
      </c>
      <c r="V1173" s="42">
        <v>25</v>
      </c>
      <c r="W1173" s="47">
        <f t="shared" si="262"/>
        <v>-25</v>
      </c>
      <c r="X1173" s="48">
        <f t="shared" si="263"/>
        <v>-1</v>
      </c>
      <c r="Y1173" s="47" t="str">
        <f t="shared" si="264"/>
        <v>DEGROWTH</v>
      </c>
      <c r="Z1173" s="138">
        <v>0</v>
      </c>
      <c r="AA1173" s="133"/>
      <c r="AB1173" s="133" t="s">
        <v>121</v>
      </c>
      <c r="AC1173" s="133" t="s">
        <v>3061</v>
      </c>
      <c r="AD1173" s="27">
        <f t="shared" si="265"/>
        <v>1</v>
      </c>
    </row>
    <row r="1174" spans="1:30" s="139" customFormat="1" ht="13.8">
      <c r="A1174" s="133" t="s">
        <v>3061</v>
      </c>
      <c r="B1174" s="141" t="s">
        <v>99</v>
      </c>
      <c r="C1174" s="152" t="s">
        <v>3287</v>
      </c>
      <c r="D1174" s="135">
        <v>1000003311</v>
      </c>
      <c r="E1174" s="141" t="s">
        <v>3288</v>
      </c>
      <c r="F1174" s="137">
        <v>44957</v>
      </c>
      <c r="G1174" s="40" t="str">
        <f t="shared" si="252"/>
        <v>Targeted Dealer</v>
      </c>
      <c r="H1174" s="40"/>
      <c r="I1174" s="41">
        <v>50</v>
      </c>
      <c r="J1174" s="41">
        <f t="shared" si="253"/>
        <v>46.666666666666671</v>
      </c>
      <c r="K1174" s="43">
        <v>65</v>
      </c>
      <c r="L1174" s="43">
        <f t="shared" si="254"/>
        <v>-15</v>
      </c>
      <c r="M1174" s="43">
        <f t="shared" si="255"/>
        <v>139.28571428571428</v>
      </c>
      <c r="N1174" s="42">
        <v>75</v>
      </c>
      <c r="O1174" s="45" t="str">
        <f t="shared" si="256"/>
        <v>Mar</v>
      </c>
      <c r="P1174" s="42">
        <f t="shared" si="257"/>
        <v>75</v>
      </c>
      <c r="Q1174" s="44">
        <f t="shared" si="258"/>
        <v>-10</v>
      </c>
      <c r="R1174" s="45">
        <f t="shared" si="259"/>
        <v>-0.1333333333333333</v>
      </c>
      <c r="S1174" s="44" t="str">
        <f t="shared" si="260"/>
        <v>DEGROWTH</v>
      </c>
      <c r="T1174" s="43">
        <v>55</v>
      </c>
      <c r="U1174" s="46" t="str">
        <f t="shared" si="261"/>
        <v>Apr</v>
      </c>
      <c r="V1174" s="42">
        <v>55</v>
      </c>
      <c r="W1174" s="47">
        <f t="shared" si="262"/>
        <v>10</v>
      </c>
      <c r="X1174" s="48">
        <f t="shared" si="263"/>
        <v>0.18181818181818188</v>
      </c>
      <c r="Y1174" s="47" t="str">
        <f t="shared" si="264"/>
        <v>GROWTH</v>
      </c>
      <c r="Z1174" s="138">
        <v>0</v>
      </c>
      <c r="AA1174" s="133"/>
      <c r="AB1174" s="133" t="s">
        <v>121</v>
      </c>
      <c r="AC1174" s="133" t="s">
        <v>3061</v>
      </c>
      <c r="AD1174" s="27">
        <f t="shared" si="265"/>
        <v>0</v>
      </c>
    </row>
    <row r="1175" spans="1:30" s="139" customFormat="1" ht="13.8">
      <c r="A1175" s="133" t="s">
        <v>3061</v>
      </c>
      <c r="B1175" s="141" t="s">
        <v>99</v>
      </c>
      <c r="C1175" s="152" t="s">
        <v>3289</v>
      </c>
      <c r="D1175" s="135">
        <v>1000003323</v>
      </c>
      <c r="E1175" s="141" t="s">
        <v>3290</v>
      </c>
      <c r="F1175" s="137">
        <v>44959</v>
      </c>
      <c r="G1175" s="40" t="str">
        <f t="shared" si="252"/>
        <v>Targeted Dealer</v>
      </c>
      <c r="H1175" s="40"/>
      <c r="I1175" s="41">
        <v>25</v>
      </c>
      <c r="J1175" s="41">
        <f t="shared" si="253"/>
        <v>23.333333333333336</v>
      </c>
      <c r="K1175" s="43">
        <v>0</v>
      </c>
      <c r="L1175" s="43">
        <f t="shared" si="254"/>
        <v>25</v>
      </c>
      <c r="M1175" s="43">
        <f t="shared" si="255"/>
        <v>0</v>
      </c>
      <c r="N1175" s="42">
        <v>50</v>
      </c>
      <c r="O1175" s="45" t="str">
        <f t="shared" si="256"/>
        <v>Mar</v>
      </c>
      <c r="P1175" s="42">
        <f t="shared" si="257"/>
        <v>50</v>
      </c>
      <c r="Q1175" s="44">
        <f t="shared" si="258"/>
        <v>-50</v>
      </c>
      <c r="R1175" s="45">
        <f t="shared" si="259"/>
        <v>-1</v>
      </c>
      <c r="S1175" s="44" t="str">
        <f t="shared" si="260"/>
        <v>DEGROWTH</v>
      </c>
      <c r="T1175" s="43">
        <v>0</v>
      </c>
      <c r="U1175" s="46" t="str">
        <f t="shared" si="261"/>
        <v>Apr</v>
      </c>
      <c r="V1175" s="42">
        <v>0</v>
      </c>
      <c r="W1175" s="47">
        <f t="shared" si="262"/>
        <v>0</v>
      </c>
      <c r="X1175" s="48">
        <f t="shared" si="263"/>
        <v>0</v>
      </c>
      <c r="Y1175" s="47" t="b">
        <f t="shared" si="264"/>
        <v>0</v>
      </c>
      <c r="Z1175" s="138">
        <v>0</v>
      </c>
      <c r="AA1175" s="133"/>
      <c r="AB1175" s="133" t="s">
        <v>121</v>
      </c>
      <c r="AC1175" s="133" t="s">
        <v>3061</v>
      </c>
      <c r="AD1175" s="27">
        <f t="shared" si="265"/>
        <v>1</v>
      </c>
    </row>
    <row r="1176" spans="1:30" s="139" customFormat="1" ht="13.8">
      <c r="A1176" s="138" t="s">
        <v>3061</v>
      </c>
      <c r="B1176" s="144" t="s">
        <v>99</v>
      </c>
      <c r="C1176" s="144" t="s">
        <v>3295</v>
      </c>
      <c r="D1176" s="144">
        <v>1000003965</v>
      </c>
      <c r="E1176" s="144" t="s">
        <v>3296</v>
      </c>
      <c r="F1176" s="137">
        <v>45433</v>
      </c>
      <c r="G1176" s="40" t="str">
        <f t="shared" si="252"/>
        <v>Targeted Dealer</v>
      </c>
      <c r="H1176" s="40"/>
      <c r="I1176" s="41">
        <v>45</v>
      </c>
      <c r="J1176" s="41">
        <f t="shared" si="253"/>
        <v>42</v>
      </c>
      <c r="K1176" s="43">
        <v>55</v>
      </c>
      <c r="L1176" s="43">
        <f t="shared" si="254"/>
        <v>-10</v>
      </c>
      <c r="M1176" s="43">
        <f t="shared" si="255"/>
        <v>130.95238095238096</v>
      </c>
      <c r="N1176" s="42">
        <v>25</v>
      </c>
      <c r="O1176" s="45" t="str">
        <f t="shared" si="256"/>
        <v>Mar</v>
      </c>
      <c r="P1176" s="42">
        <f t="shared" si="257"/>
        <v>25</v>
      </c>
      <c r="Q1176" s="44">
        <f t="shared" si="258"/>
        <v>30</v>
      </c>
      <c r="R1176" s="45">
        <f t="shared" si="259"/>
        <v>1.2000000000000002</v>
      </c>
      <c r="S1176" s="44" t="str">
        <f t="shared" si="260"/>
        <v>GROWTH</v>
      </c>
      <c r="T1176" s="43">
        <v>30</v>
      </c>
      <c r="U1176" s="46" t="str">
        <f t="shared" si="261"/>
        <v>Apr</v>
      </c>
      <c r="V1176" s="42">
        <v>30</v>
      </c>
      <c r="W1176" s="47">
        <f t="shared" si="262"/>
        <v>25</v>
      </c>
      <c r="X1176" s="48">
        <f t="shared" si="263"/>
        <v>0.83333333333333326</v>
      </c>
      <c r="Y1176" s="47" t="str">
        <f t="shared" si="264"/>
        <v>GROWTH</v>
      </c>
      <c r="Z1176" s="138">
        <v>0</v>
      </c>
      <c r="AA1176" s="133"/>
      <c r="AB1176" s="133" t="s">
        <v>121</v>
      </c>
      <c r="AC1176" s="138" t="s">
        <v>3061</v>
      </c>
      <c r="AD1176" s="27">
        <f t="shared" si="265"/>
        <v>0</v>
      </c>
    </row>
    <row r="1177" spans="1:30" s="139" customFormat="1" ht="13.8">
      <c r="A1177" s="133" t="s">
        <v>3061</v>
      </c>
      <c r="B1177" s="141" t="s">
        <v>101</v>
      </c>
      <c r="C1177" s="141" t="s">
        <v>3297</v>
      </c>
      <c r="D1177" s="135">
        <v>1000001654</v>
      </c>
      <c r="E1177" s="136" t="s">
        <v>3298</v>
      </c>
      <c r="F1177" s="137">
        <v>41869</v>
      </c>
      <c r="G1177" s="40" t="str">
        <f t="shared" si="252"/>
        <v>Targeted Dealer</v>
      </c>
      <c r="H1177" s="40"/>
      <c r="I1177" s="41">
        <v>50</v>
      </c>
      <c r="J1177" s="41">
        <f t="shared" si="253"/>
        <v>46.666666666666671</v>
      </c>
      <c r="K1177" s="43">
        <v>23</v>
      </c>
      <c r="L1177" s="43">
        <f t="shared" si="254"/>
        <v>27</v>
      </c>
      <c r="M1177" s="43">
        <f t="shared" si="255"/>
        <v>49.285714285714278</v>
      </c>
      <c r="N1177" s="42">
        <v>45</v>
      </c>
      <c r="O1177" s="45" t="str">
        <f t="shared" si="256"/>
        <v>Mar</v>
      </c>
      <c r="P1177" s="42">
        <f t="shared" si="257"/>
        <v>45</v>
      </c>
      <c r="Q1177" s="44">
        <f t="shared" si="258"/>
        <v>-22</v>
      </c>
      <c r="R1177" s="45">
        <f t="shared" si="259"/>
        <v>-0.48888888888888893</v>
      </c>
      <c r="S1177" s="44" t="str">
        <f t="shared" si="260"/>
        <v>DEGROWTH</v>
      </c>
      <c r="T1177" s="43">
        <v>0</v>
      </c>
      <c r="U1177" s="46" t="str">
        <f t="shared" si="261"/>
        <v>Apr</v>
      </c>
      <c r="V1177" s="42">
        <v>0</v>
      </c>
      <c r="W1177" s="47">
        <f t="shared" si="262"/>
        <v>23</v>
      </c>
      <c r="X1177" s="48">
        <f t="shared" si="263"/>
        <v>0</v>
      </c>
      <c r="Y1177" s="47" t="b">
        <f t="shared" si="264"/>
        <v>0</v>
      </c>
      <c r="Z1177" s="138">
        <v>0</v>
      </c>
      <c r="AA1177" s="133"/>
      <c r="AB1177" s="133" t="s">
        <v>121</v>
      </c>
      <c r="AC1177" s="133" t="s">
        <v>3061</v>
      </c>
      <c r="AD1177" s="27">
        <f t="shared" si="265"/>
        <v>0</v>
      </c>
    </row>
    <row r="1178" spans="1:30" s="139" customFormat="1" ht="13.8">
      <c r="A1178" s="133" t="s">
        <v>3061</v>
      </c>
      <c r="B1178" s="141" t="s">
        <v>101</v>
      </c>
      <c r="C1178" s="141" t="s">
        <v>3303</v>
      </c>
      <c r="D1178" s="135">
        <v>1000001642</v>
      </c>
      <c r="E1178" s="136" t="s">
        <v>3304</v>
      </c>
      <c r="F1178" s="137">
        <v>42185</v>
      </c>
      <c r="G1178" s="40" t="str">
        <f t="shared" si="252"/>
        <v>Targeted Dealer</v>
      </c>
      <c r="H1178" s="40"/>
      <c r="I1178" s="41">
        <v>25</v>
      </c>
      <c r="J1178" s="41">
        <f t="shared" si="253"/>
        <v>23.333333333333336</v>
      </c>
      <c r="K1178" s="43">
        <v>0</v>
      </c>
      <c r="L1178" s="43">
        <f t="shared" si="254"/>
        <v>25</v>
      </c>
      <c r="M1178" s="43">
        <f t="shared" si="255"/>
        <v>0</v>
      </c>
      <c r="N1178" s="42">
        <v>25</v>
      </c>
      <c r="O1178" s="45" t="str">
        <f t="shared" si="256"/>
        <v>Mar</v>
      </c>
      <c r="P1178" s="42">
        <f t="shared" si="257"/>
        <v>25</v>
      </c>
      <c r="Q1178" s="44">
        <f t="shared" si="258"/>
        <v>-25</v>
      </c>
      <c r="R1178" s="45">
        <f t="shared" si="259"/>
        <v>-1</v>
      </c>
      <c r="S1178" s="44" t="str">
        <f t="shared" si="260"/>
        <v>DEGROWTH</v>
      </c>
      <c r="T1178" s="43">
        <v>0</v>
      </c>
      <c r="U1178" s="46" t="str">
        <f t="shared" si="261"/>
        <v>Apr</v>
      </c>
      <c r="V1178" s="42">
        <v>0</v>
      </c>
      <c r="W1178" s="47">
        <f t="shared" si="262"/>
        <v>0</v>
      </c>
      <c r="X1178" s="48">
        <f t="shared" si="263"/>
        <v>0</v>
      </c>
      <c r="Y1178" s="47" t="b">
        <f t="shared" si="264"/>
        <v>0</v>
      </c>
      <c r="Z1178" s="138">
        <v>0</v>
      </c>
      <c r="AA1178" s="133"/>
      <c r="AB1178" s="133" t="s">
        <v>121</v>
      </c>
      <c r="AC1178" s="133" t="s">
        <v>3061</v>
      </c>
      <c r="AD1178" s="27">
        <f t="shared" si="265"/>
        <v>1</v>
      </c>
    </row>
    <row r="1179" spans="1:30" s="139" customFormat="1" ht="13.8">
      <c r="A1179" s="133" t="s">
        <v>3061</v>
      </c>
      <c r="B1179" s="141" t="s">
        <v>101</v>
      </c>
      <c r="C1179" s="141" t="s">
        <v>3307</v>
      </c>
      <c r="D1179" s="135">
        <v>1000001669</v>
      </c>
      <c r="E1179" s="136" t="s">
        <v>3308</v>
      </c>
      <c r="F1179" s="137">
        <v>42346</v>
      </c>
      <c r="G1179" s="40" t="str">
        <f t="shared" si="252"/>
        <v>Targeted Dealer</v>
      </c>
      <c r="H1179" s="40"/>
      <c r="I1179" s="41">
        <v>30</v>
      </c>
      <c r="J1179" s="41">
        <f t="shared" si="253"/>
        <v>28</v>
      </c>
      <c r="K1179" s="43">
        <v>0</v>
      </c>
      <c r="L1179" s="43">
        <f t="shared" si="254"/>
        <v>30</v>
      </c>
      <c r="M1179" s="43">
        <f t="shared" si="255"/>
        <v>0</v>
      </c>
      <c r="N1179" s="42">
        <v>45.5</v>
      </c>
      <c r="O1179" s="45" t="str">
        <f t="shared" si="256"/>
        <v>Mar</v>
      </c>
      <c r="P1179" s="42">
        <f t="shared" si="257"/>
        <v>45.5</v>
      </c>
      <c r="Q1179" s="44">
        <f t="shared" si="258"/>
        <v>-45.5</v>
      </c>
      <c r="R1179" s="45">
        <f t="shared" si="259"/>
        <v>-1</v>
      </c>
      <c r="S1179" s="44" t="str">
        <f t="shared" si="260"/>
        <v>DEGROWTH</v>
      </c>
      <c r="T1179" s="43">
        <v>50</v>
      </c>
      <c r="U1179" s="46" t="str">
        <f t="shared" si="261"/>
        <v>Apr</v>
      </c>
      <c r="V1179" s="42">
        <v>50</v>
      </c>
      <c r="W1179" s="47">
        <f t="shared" si="262"/>
        <v>-50</v>
      </c>
      <c r="X1179" s="48">
        <f t="shared" si="263"/>
        <v>-1</v>
      </c>
      <c r="Y1179" s="47" t="str">
        <f t="shared" si="264"/>
        <v>DEGROWTH</v>
      </c>
      <c r="Z1179" s="138">
        <v>0</v>
      </c>
      <c r="AA1179" s="133"/>
      <c r="AB1179" s="133" t="s">
        <v>121</v>
      </c>
      <c r="AC1179" s="133" t="s">
        <v>3061</v>
      </c>
      <c r="AD1179" s="27">
        <f t="shared" si="265"/>
        <v>1</v>
      </c>
    </row>
    <row r="1180" spans="1:30" s="139" customFormat="1" ht="13.8">
      <c r="A1180" s="133" t="s">
        <v>3061</v>
      </c>
      <c r="B1180" s="141" t="s">
        <v>101</v>
      </c>
      <c r="C1180" s="141" t="s">
        <v>3309</v>
      </c>
      <c r="D1180" s="135">
        <v>1000001671</v>
      </c>
      <c r="E1180" s="136" t="s">
        <v>3310</v>
      </c>
      <c r="F1180" s="137">
        <v>42563</v>
      </c>
      <c r="G1180" s="40" t="str">
        <f t="shared" si="252"/>
        <v>Targeted Dealer</v>
      </c>
      <c r="H1180" s="40"/>
      <c r="I1180" s="41">
        <v>30</v>
      </c>
      <c r="J1180" s="41">
        <f t="shared" si="253"/>
        <v>28</v>
      </c>
      <c r="K1180" s="43">
        <v>0</v>
      </c>
      <c r="L1180" s="43">
        <f t="shared" si="254"/>
        <v>30</v>
      </c>
      <c r="M1180" s="43">
        <f t="shared" si="255"/>
        <v>0</v>
      </c>
      <c r="N1180" s="42">
        <v>0</v>
      </c>
      <c r="O1180" s="45" t="str">
        <f t="shared" si="256"/>
        <v>Mar</v>
      </c>
      <c r="P1180" s="42">
        <f t="shared" si="257"/>
        <v>0</v>
      </c>
      <c r="Q1180" s="44">
        <f t="shared" si="258"/>
        <v>0</v>
      </c>
      <c r="R1180" s="45" t="str">
        <f t="shared" si="259"/>
        <v xml:space="preserve"> </v>
      </c>
      <c r="S1180" s="44" t="b">
        <f t="shared" si="260"/>
        <v>0</v>
      </c>
      <c r="T1180" s="43">
        <v>25</v>
      </c>
      <c r="U1180" s="46" t="str">
        <f t="shared" si="261"/>
        <v>Apr</v>
      </c>
      <c r="V1180" s="42">
        <v>25</v>
      </c>
      <c r="W1180" s="47">
        <f t="shared" si="262"/>
        <v>-25</v>
      </c>
      <c r="X1180" s="48">
        <f t="shared" si="263"/>
        <v>-1</v>
      </c>
      <c r="Y1180" s="47" t="str">
        <f t="shared" si="264"/>
        <v>DEGROWTH</v>
      </c>
      <c r="Z1180" s="138">
        <v>0</v>
      </c>
      <c r="AA1180" s="133"/>
      <c r="AB1180" s="133" t="s">
        <v>121</v>
      </c>
      <c r="AC1180" s="133" t="s">
        <v>3061</v>
      </c>
      <c r="AD1180" s="27">
        <f t="shared" si="265"/>
        <v>1</v>
      </c>
    </row>
    <row r="1181" spans="1:30" s="139" customFormat="1" ht="13.8">
      <c r="A1181" s="133" t="s">
        <v>3061</v>
      </c>
      <c r="B1181" s="141" t="s">
        <v>101</v>
      </c>
      <c r="C1181" s="141" t="s">
        <v>3311</v>
      </c>
      <c r="D1181" s="135">
        <v>1000001638</v>
      </c>
      <c r="E1181" s="136" t="s">
        <v>3312</v>
      </c>
      <c r="F1181" s="137">
        <v>42580</v>
      </c>
      <c r="G1181" s="40" t="str">
        <f t="shared" si="252"/>
        <v>Targeted Dealer</v>
      </c>
      <c r="H1181" s="40"/>
      <c r="I1181" s="41">
        <v>50</v>
      </c>
      <c r="J1181" s="41">
        <f t="shared" si="253"/>
        <v>46.666666666666671</v>
      </c>
      <c r="K1181" s="43">
        <v>30</v>
      </c>
      <c r="L1181" s="43">
        <f t="shared" si="254"/>
        <v>20</v>
      </c>
      <c r="M1181" s="43">
        <f t="shared" si="255"/>
        <v>64.285714285714278</v>
      </c>
      <c r="N1181" s="42">
        <v>115</v>
      </c>
      <c r="O1181" s="45" t="str">
        <f t="shared" si="256"/>
        <v>Mar</v>
      </c>
      <c r="P1181" s="42">
        <f t="shared" si="257"/>
        <v>115</v>
      </c>
      <c r="Q1181" s="44">
        <f t="shared" si="258"/>
        <v>-85</v>
      </c>
      <c r="R1181" s="45">
        <f t="shared" si="259"/>
        <v>-0.73913043478260865</v>
      </c>
      <c r="S1181" s="44" t="str">
        <f t="shared" si="260"/>
        <v>DEGROWTH</v>
      </c>
      <c r="T1181" s="43">
        <v>35</v>
      </c>
      <c r="U1181" s="46" t="str">
        <f t="shared" si="261"/>
        <v>Apr</v>
      </c>
      <c r="V1181" s="42">
        <v>35</v>
      </c>
      <c r="W1181" s="47">
        <f t="shared" si="262"/>
        <v>-5</v>
      </c>
      <c r="X1181" s="48">
        <f t="shared" si="263"/>
        <v>-0.1428571428571429</v>
      </c>
      <c r="Y1181" s="47" t="str">
        <f t="shared" si="264"/>
        <v>DEGROWTH</v>
      </c>
      <c r="Z1181" s="138">
        <v>0</v>
      </c>
      <c r="AA1181" s="133"/>
      <c r="AB1181" s="133" t="s">
        <v>121</v>
      </c>
      <c r="AC1181" s="133" t="s">
        <v>3061</v>
      </c>
      <c r="AD1181" s="27">
        <f t="shared" si="265"/>
        <v>0</v>
      </c>
    </row>
    <row r="1182" spans="1:30" s="139" customFormat="1" ht="13.8">
      <c r="A1182" s="133" t="s">
        <v>3061</v>
      </c>
      <c r="B1182" s="141" t="s">
        <v>101</v>
      </c>
      <c r="C1182" s="141" t="s">
        <v>3313</v>
      </c>
      <c r="D1182" s="135">
        <v>1000001652</v>
      </c>
      <c r="E1182" s="136" t="s">
        <v>3314</v>
      </c>
      <c r="F1182" s="137">
        <v>43288</v>
      </c>
      <c r="G1182" s="40" t="str">
        <f t="shared" si="252"/>
        <v>Targeted Dealer</v>
      </c>
      <c r="H1182" s="40"/>
      <c r="I1182" s="41">
        <v>25</v>
      </c>
      <c r="J1182" s="41">
        <f t="shared" si="253"/>
        <v>23.333333333333336</v>
      </c>
      <c r="K1182" s="43">
        <v>0</v>
      </c>
      <c r="L1182" s="43">
        <f t="shared" si="254"/>
        <v>25</v>
      </c>
      <c r="M1182" s="43">
        <f t="shared" si="255"/>
        <v>0</v>
      </c>
      <c r="N1182" s="42">
        <v>30</v>
      </c>
      <c r="O1182" s="45" t="str">
        <f t="shared" si="256"/>
        <v>Mar</v>
      </c>
      <c r="P1182" s="42">
        <f t="shared" si="257"/>
        <v>30</v>
      </c>
      <c r="Q1182" s="44">
        <f t="shared" si="258"/>
        <v>-30</v>
      </c>
      <c r="R1182" s="45">
        <f t="shared" si="259"/>
        <v>-1</v>
      </c>
      <c r="S1182" s="44" t="str">
        <f t="shared" si="260"/>
        <v>DEGROWTH</v>
      </c>
      <c r="T1182" s="43">
        <v>25</v>
      </c>
      <c r="U1182" s="46" t="str">
        <f t="shared" si="261"/>
        <v>Apr</v>
      </c>
      <c r="V1182" s="42">
        <v>25</v>
      </c>
      <c r="W1182" s="47">
        <f t="shared" si="262"/>
        <v>-25</v>
      </c>
      <c r="X1182" s="48">
        <f t="shared" si="263"/>
        <v>-1</v>
      </c>
      <c r="Y1182" s="47" t="str">
        <f t="shared" si="264"/>
        <v>DEGROWTH</v>
      </c>
      <c r="Z1182" s="138">
        <v>0</v>
      </c>
      <c r="AA1182" s="133"/>
      <c r="AB1182" s="133" t="s">
        <v>121</v>
      </c>
      <c r="AC1182" s="133" t="s">
        <v>3061</v>
      </c>
      <c r="AD1182" s="27">
        <f t="shared" si="265"/>
        <v>1</v>
      </c>
    </row>
    <row r="1183" spans="1:30" s="139" customFormat="1" ht="13.8">
      <c r="A1183" s="133" t="s">
        <v>3061</v>
      </c>
      <c r="B1183" s="141" t="s">
        <v>101</v>
      </c>
      <c r="C1183" s="141" t="s">
        <v>3315</v>
      </c>
      <c r="D1183" s="135">
        <v>1000001657</v>
      </c>
      <c r="E1183" s="136" t="s">
        <v>3316</v>
      </c>
      <c r="F1183" s="137">
        <v>43319</v>
      </c>
      <c r="G1183" s="40" t="str">
        <f t="shared" si="252"/>
        <v>Targeted Dealer</v>
      </c>
      <c r="H1183" s="40"/>
      <c r="I1183" s="41">
        <v>50</v>
      </c>
      <c r="J1183" s="41">
        <f t="shared" si="253"/>
        <v>46.666666666666671</v>
      </c>
      <c r="K1183" s="43">
        <v>25</v>
      </c>
      <c r="L1183" s="43">
        <f t="shared" si="254"/>
        <v>25</v>
      </c>
      <c r="M1183" s="43">
        <f t="shared" si="255"/>
        <v>53.571428571428562</v>
      </c>
      <c r="N1183" s="42">
        <v>24.5</v>
      </c>
      <c r="O1183" s="45" t="str">
        <f t="shared" si="256"/>
        <v>Mar</v>
      </c>
      <c r="P1183" s="42">
        <f t="shared" si="257"/>
        <v>24.5</v>
      </c>
      <c r="Q1183" s="44">
        <f t="shared" si="258"/>
        <v>0.5</v>
      </c>
      <c r="R1183" s="45">
        <f t="shared" si="259"/>
        <v>2.0408163265306145E-2</v>
      </c>
      <c r="S1183" s="44" t="str">
        <f t="shared" si="260"/>
        <v>GROWTH</v>
      </c>
      <c r="T1183" s="43">
        <v>60</v>
      </c>
      <c r="U1183" s="46" t="str">
        <f t="shared" si="261"/>
        <v>Apr</v>
      </c>
      <c r="V1183" s="42">
        <v>60</v>
      </c>
      <c r="W1183" s="47">
        <f t="shared" si="262"/>
        <v>-35</v>
      </c>
      <c r="X1183" s="48">
        <f t="shared" si="263"/>
        <v>-0.58333333333333326</v>
      </c>
      <c r="Y1183" s="47" t="str">
        <f t="shared" si="264"/>
        <v>DEGROWTH</v>
      </c>
      <c r="Z1183" s="138">
        <v>0</v>
      </c>
      <c r="AA1183" s="133"/>
      <c r="AB1183" s="133" t="s">
        <v>121</v>
      </c>
      <c r="AC1183" s="133" t="s">
        <v>3061</v>
      </c>
      <c r="AD1183" s="27">
        <f t="shared" si="265"/>
        <v>0</v>
      </c>
    </row>
    <row r="1184" spans="1:30" s="139" customFormat="1" ht="13.8">
      <c r="A1184" s="133" t="s">
        <v>3061</v>
      </c>
      <c r="B1184" s="141" t="s">
        <v>101</v>
      </c>
      <c r="C1184" s="141" t="s">
        <v>3317</v>
      </c>
      <c r="D1184" s="135">
        <v>1000001672</v>
      </c>
      <c r="E1184" s="136" t="s">
        <v>3318</v>
      </c>
      <c r="F1184" s="137">
        <v>43333</v>
      </c>
      <c r="G1184" s="40" t="str">
        <f t="shared" si="252"/>
        <v>Targeted Dealer</v>
      </c>
      <c r="H1184" s="40"/>
      <c r="I1184" s="41">
        <v>70</v>
      </c>
      <c r="J1184" s="41">
        <f t="shared" si="253"/>
        <v>65.333333333333343</v>
      </c>
      <c r="K1184" s="43">
        <v>101</v>
      </c>
      <c r="L1184" s="43">
        <f t="shared" si="254"/>
        <v>-31</v>
      </c>
      <c r="M1184" s="43">
        <f t="shared" si="255"/>
        <v>154.59183673469386</v>
      </c>
      <c r="N1184" s="42">
        <v>135</v>
      </c>
      <c r="O1184" s="45" t="str">
        <f t="shared" si="256"/>
        <v>Mar</v>
      </c>
      <c r="P1184" s="42">
        <f t="shared" si="257"/>
        <v>135</v>
      </c>
      <c r="Q1184" s="44">
        <f t="shared" si="258"/>
        <v>-34</v>
      </c>
      <c r="R1184" s="45">
        <f t="shared" si="259"/>
        <v>-0.25185185185185188</v>
      </c>
      <c r="S1184" s="44" t="str">
        <f t="shared" si="260"/>
        <v>DEGROWTH</v>
      </c>
      <c r="T1184" s="43">
        <v>65</v>
      </c>
      <c r="U1184" s="46" t="str">
        <f t="shared" si="261"/>
        <v>Apr</v>
      </c>
      <c r="V1184" s="42">
        <v>65</v>
      </c>
      <c r="W1184" s="47">
        <f t="shared" si="262"/>
        <v>36</v>
      </c>
      <c r="X1184" s="48">
        <f t="shared" si="263"/>
        <v>0.55384615384615388</v>
      </c>
      <c r="Y1184" s="47" t="str">
        <f t="shared" si="264"/>
        <v>GROWTH</v>
      </c>
      <c r="Z1184" s="138">
        <v>0</v>
      </c>
      <c r="AA1184" s="133"/>
      <c r="AB1184" s="133" t="s">
        <v>121</v>
      </c>
      <c r="AC1184" s="133" t="s">
        <v>3061</v>
      </c>
      <c r="AD1184" s="27">
        <f t="shared" si="265"/>
        <v>0</v>
      </c>
    </row>
    <row r="1185" spans="1:30" s="139" customFormat="1" ht="13.8">
      <c r="A1185" s="133" t="s">
        <v>3061</v>
      </c>
      <c r="B1185" s="141" t="s">
        <v>101</v>
      </c>
      <c r="C1185" s="141" t="s">
        <v>3319</v>
      </c>
      <c r="D1185" s="135">
        <v>1000001665</v>
      </c>
      <c r="E1185" s="136" t="s">
        <v>3320</v>
      </c>
      <c r="F1185" s="137">
        <v>43481</v>
      </c>
      <c r="G1185" s="40" t="str">
        <f t="shared" si="252"/>
        <v>Targeted Dealer</v>
      </c>
      <c r="H1185" s="40"/>
      <c r="I1185" s="41">
        <v>125</v>
      </c>
      <c r="J1185" s="41">
        <f t="shared" si="253"/>
        <v>116.66666666666667</v>
      </c>
      <c r="K1185" s="43">
        <v>75</v>
      </c>
      <c r="L1185" s="43">
        <f t="shared" si="254"/>
        <v>50</v>
      </c>
      <c r="M1185" s="43">
        <f t="shared" si="255"/>
        <v>64.285714285714278</v>
      </c>
      <c r="N1185" s="42">
        <v>140</v>
      </c>
      <c r="O1185" s="45" t="str">
        <f t="shared" si="256"/>
        <v>Mar</v>
      </c>
      <c r="P1185" s="42">
        <f t="shared" si="257"/>
        <v>140</v>
      </c>
      <c r="Q1185" s="44">
        <f t="shared" si="258"/>
        <v>-65</v>
      </c>
      <c r="R1185" s="45">
        <f t="shared" si="259"/>
        <v>-0.4642857142857143</v>
      </c>
      <c r="S1185" s="44" t="str">
        <f t="shared" si="260"/>
        <v>DEGROWTH</v>
      </c>
      <c r="T1185" s="43">
        <v>165</v>
      </c>
      <c r="U1185" s="46" t="str">
        <f t="shared" si="261"/>
        <v>Apr</v>
      </c>
      <c r="V1185" s="42">
        <v>165</v>
      </c>
      <c r="W1185" s="47">
        <f t="shared" si="262"/>
        <v>-90</v>
      </c>
      <c r="X1185" s="48">
        <f t="shared" si="263"/>
        <v>-0.54545454545454541</v>
      </c>
      <c r="Y1185" s="47" t="str">
        <f t="shared" si="264"/>
        <v>DEGROWTH</v>
      </c>
      <c r="Z1185" s="138">
        <v>0</v>
      </c>
      <c r="AA1185" s="133"/>
      <c r="AB1185" s="133" t="s">
        <v>121</v>
      </c>
      <c r="AC1185" s="133" t="s">
        <v>3061</v>
      </c>
      <c r="AD1185" s="27">
        <f t="shared" si="265"/>
        <v>0</v>
      </c>
    </row>
    <row r="1186" spans="1:30" s="139" customFormat="1" ht="13.8">
      <c r="A1186" s="133" t="s">
        <v>3061</v>
      </c>
      <c r="B1186" s="141" t="s">
        <v>101</v>
      </c>
      <c r="C1186" s="141" t="s">
        <v>3323</v>
      </c>
      <c r="D1186" s="135">
        <v>1000001675</v>
      </c>
      <c r="E1186" s="136" t="s">
        <v>3324</v>
      </c>
      <c r="F1186" s="137">
        <v>44247</v>
      </c>
      <c r="G1186" s="40" t="str">
        <f t="shared" si="252"/>
        <v>Targeted Dealer</v>
      </c>
      <c r="H1186" s="40"/>
      <c r="I1186" s="41">
        <v>40</v>
      </c>
      <c r="J1186" s="41">
        <f t="shared" si="253"/>
        <v>37.333333333333329</v>
      </c>
      <c r="K1186" s="43">
        <v>0</v>
      </c>
      <c r="L1186" s="43">
        <f t="shared" si="254"/>
        <v>40</v>
      </c>
      <c r="M1186" s="43">
        <f t="shared" si="255"/>
        <v>0</v>
      </c>
      <c r="N1186" s="42">
        <v>100</v>
      </c>
      <c r="O1186" s="45" t="str">
        <f t="shared" si="256"/>
        <v>Mar</v>
      </c>
      <c r="P1186" s="42">
        <f t="shared" si="257"/>
        <v>100</v>
      </c>
      <c r="Q1186" s="44">
        <f t="shared" si="258"/>
        <v>-100</v>
      </c>
      <c r="R1186" s="45">
        <f t="shared" si="259"/>
        <v>-1</v>
      </c>
      <c r="S1186" s="44" t="str">
        <f t="shared" si="260"/>
        <v>DEGROWTH</v>
      </c>
      <c r="T1186" s="43">
        <v>24</v>
      </c>
      <c r="U1186" s="46" t="str">
        <f t="shared" si="261"/>
        <v>Apr</v>
      </c>
      <c r="V1186" s="42">
        <v>24</v>
      </c>
      <c r="W1186" s="47">
        <f t="shared" si="262"/>
        <v>-24</v>
      </c>
      <c r="X1186" s="48">
        <f t="shared" si="263"/>
        <v>-1</v>
      </c>
      <c r="Y1186" s="47" t="str">
        <f t="shared" si="264"/>
        <v>DEGROWTH</v>
      </c>
      <c r="Z1186" s="138">
        <v>0</v>
      </c>
      <c r="AA1186" s="133"/>
      <c r="AB1186" s="133" t="s">
        <v>121</v>
      </c>
      <c r="AC1186" s="133" t="s">
        <v>3061</v>
      </c>
      <c r="AD1186" s="27">
        <f t="shared" si="265"/>
        <v>1</v>
      </c>
    </row>
    <row r="1187" spans="1:30" s="139" customFormat="1" ht="13.8">
      <c r="A1187" s="133" t="s">
        <v>3061</v>
      </c>
      <c r="B1187" s="141" t="s">
        <v>101</v>
      </c>
      <c r="C1187" s="141" t="s">
        <v>3327</v>
      </c>
      <c r="D1187" s="135">
        <v>1000001644</v>
      </c>
      <c r="E1187" s="136" t="s">
        <v>3328</v>
      </c>
      <c r="F1187" s="137">
        <v>44396</v>
      </c>
      <c r="G1187" s="40" t="str">
        <f t="shared" si="252"/>
        <v>Targeted Dealer</v>
      </c>
      <c r="H1187" s="40"/>
      <c r="I1187" s="41">
        <v>130</v>
      </c>
      <c r="J1187" s="41">
        <f t="shared" si="253"/>
        <v>121.33333333333333</v>
      </c>
      <c r="K1187" s="43">
        <v>115</v>
      </c>
      <c r="L1187" s="43">
        <f t="shared" si="254"/>
        <v>15</v>
      </c>
      <c r="M1187" s="43">
        <f t="shared" si="255"/>
        <v>94.780219780219781</v>
      </c>
      <c r="N1187" s="42">
        <v>115</v>
      </c>
      <c r="O1187" s="45" t="str">
        <f t="shared" si="256"/>
        <v>Mar</v>
      </c>
      <c r="P1187" s="42">
        <f t="shared" si="257"/>
        <v>115</v>
      </c>
      <c r="Q1187" s="44">
        <f t="shared" si="258"/>
        <v>0</v>
      </c>
      <c r="R1187" s="45">
        <f t="shared" si="259"/>
        <v>0</v>
      </c>
      <c r="S1187" s="44" t="str">
        <f t="shared" si="260"/>
        <v>GROWTH</v>
      </c>
      <c r="T1187" s="43">
        <v>115</v>
      </c>
      <c r="U1187" s="46" t="str">
        <f t="shared" si="261"/>
        <v>Apr</v>
      </c>
      <c r="V1187" s="42">
        <v>115</v>
      </c>
      <c r="W1187" s="47">
        <f t="shared" si="262"/>
        <v>0</v>
      </c>
      <c r="X1187" s="48">
        <f t="shared" si="263"/>
        <v>0</v>
      </c>
      <c r="Y1187" s="47" t="str">
        <f t="shared" si="264"/>
        <v>GROWTH</v>
      </c>
      <c r="Z1187" s="138">
        <v>0</v>
      </c>
      <c r="AA1187" s="133"/>
      <c r="AB1187" s="133" t="s">
        <v>121</v>
      </c>
      <c r="AC1187" s="133" t="s">
        <v>3061</v>
      </c>
      <c r="AD1187" s="27">
        <f t="shared" si="265"/>
        <v>0</v>
      </c>
    </row>
    <row r="1188" spans="1:30" s="139" customFormat="1" ht="13.8">
      <c r="A1188" s="133" t="s">
        <v>3061</v>
      </c>
      <c r="B1188" s="141" t="s">
        <v>101</v>
      </c>
      <c r="C1188" s="141" t="s">
        <v>3331</v>
      </c>
      <c r="D1188" s="135">
        <v>1000002005</v>
      </c>
      <c r="E1188" s="136" t="s">
        <v>3332</v>
      </c>
      <c r="F1188" s="137">
        <v>44478</v>
      </c>
      <c r="G1188" s="40" t="str">
        <f t="shared" si="252"/>
        <v>Targeted Dealer</v>
      </c>
      <c r="H1188" s="40"/>
      <c r="I1188" s="41">
        <v>15</v>
      </c>
      <c r="J1188" s="41">
        <f t="shared" si="253"/>
        <v>14</v>
      </c>
      <c r="K1188" s="43">
        <v>0</v>
      </c>
      <c r="L1188" s="43">
        <f t="shared" si="254"/>
        <v>15</v>
      </c>
      <c r="M1188" s="43">
        <f t="shared" si="255"/>
        <v>0</v>
      </c>
      <c r="N1188" s="42">
        <v>25</v>
      </c>
      <c r="O1188" s="45" t="str">
        <f t="shared" si="256"/>
        <v>Mar</v>
      </c>
      <c r="P1188" s="42">
        <f t="shared" si="257"/>
        <v>25</v>
      </c>
      <c r="Q1188" s="44">
        <f t="shared" si="258"/>
        <v>-25</v>
      </c>
      <c r="R1188" s="45">
        <f t="shared" si="259"/>
        <v>-1</v>
      </c>
      <c r="S1188" s="44" t="str">
        <f t="shared" si="260"/>
        <v>DEGROWTH</v>
      </c>
      <c r="T1188" s="43">
        <v>0</v>
      </c>
      <c r="U1188" s="46" t="str">
        <f t="shared" si="261"/>
        <v>Apr</v>
      </c>
      <c r="V1188" s="42">
        <v>0</v>
      </c>
      <c r="W1188" s="47">
        <f t="shared" si="262"/>
        <v>0</v>
      </c>
      <c r="X1188" s="48">
        <f t="shared" si="263"/>
        <v>0</v>
      </c>
      <c r="Y1188" s="47" t="b">
        <f t="shared" si="264"/>
        <v>0</v>
      </c>
      <c r="Z1188" s="138">
        <v>0</v>
      </c>
      <c r="AA1188" s="133"/>
      <c r="AB1188" s="133" t="s">
        <v>121</v>
      </c>
      <c r="AC1188" s="133" t="s">
        <v>3061</v>
      </c>
      <c r="AD1188" s="27">
        <f t="shared" si="265"/>
        <v>1</v>
      </c>
    </row>
    <row r="1189" spans="1:30" s="139" customFormat="1" ht="13.8">
      <c r="A1189" s="133" t="s">
        <v>3061</v>
      </c>
      <c r="B1189" s="141" t="s">
        <v>101</v>
      </c>
      <c r="C1189" s="141" t="s">
        <v>3333</v>
      </c>
      <c r="D1189" s="135">
        <v>1000002049</v>
      </c>
      <c r="E1189" s="136" t="s">
        <v>3334</v>
      </c>
      <c r="F1189" s="137">
        <v>44501</v>
      </c>
      <c r="G1189" s="40" t="str">
        <f t="shared" si="252"/>
        <v>Targeted Dealer</v>
      </c>
      <c r="H1189" s="40"/>
      <c r="I1189" s="41">
        <v>25</v>
      </c>
      <c r="J1189" s="41">
        <f t="shared" si="253"/>
        <v>23.333333333333336</v>
      </c>
      <c r="K1189" s="43">
        <v>25</v>
      </c>
      <c r="L1189" s="43">
        <f t="shared" si="254"/>
        <v>0</v>
      </c>
      <c r="M1189" s="43">
        <f t="shared" si="255"/>
        <v>107.14285714285712</v>
      </c>
      <c r="N1189" s="42">
        <v>0</v>
      </c>
      <c r="O1189" s="45" t="str">
        <f t="shared" si="256"/>
        <v>Mar</v>
      </c>
      <c r="P1189" s="42">
        <f t="shared" si="257"/>
        <v>0</v>
      </c>
      <c r="Q1189" s="44">
        <f t="shared" si="258"/>
        <v>25</v>
      </c>
      <c r="R1189" s="45" t="str">
        <f t="shared" si="259"/>
        <v xml:space="preserve"> </v>
      </c>
      <c r="S1189" s="44" t="b">
        <f t="shared" si="260"/>
        <v>0</v>
      </c>
      <c r="T1189" s="43">
        <v>20</v>
      </c>
      <c r="U1189" s="46" t="str">
        <f t="shared" si="261"/>
        <v>Apr</v>
      </c>
      <c r="V1189" s="42">
        <v>20</v>
      </c>
      <c r="W1189" s="47">
        <f t="shared" si="262"/>
        <v>5</v>
      </c>
      <c r="X1189" s="48">
        <f t="shared" si="263"/>
        <v>0.25</v>
      </c>
      <c r="Y1189" s="47" t="str">
        <f t="shared" si="264"/>
        <v>GROWTH</v>
      </c>
      <c r="Z1189" s="138">
        <v>0</v>
      </c>
      <c r="AA1189" s="133"/>
      <c r="AB1189" s="133" t="s">
        <v>121</v>
      </c>
      <c r="AC1189" s="133" t="s">
        <v>3061</v>
      </c>
      <c r="AD1189" s="27">
        <f t="shared" si="265"/>
        <v>0</v>
      </c>
    </row>
    <row r="1190" spans="1:30" s="139" customFormat="1" ht="13.8">
      <c r="A1190" s="133" t="s">
        <v>3061</v>
      </c>
      <c r="B1190" s="141" t="s">
        <v>101</v>
      </c>
      <c r="C1190" s="141" t="s">
        <v>3335</v>
      </c>
      <c r="D1190" s="135">
        <v>1000002059</v>
      </c>
      <c r="E1190" s="136" t="s">
        <v>3336</v>
      </c>
      <c r="F1190" s="137">
        <v>44532</v>
      </c>
      <c r="G1190" s="40" t="str">
        <f t="shared" si="252"/>
        <v>Targeted Dealer</v>
      </c>
      <c r="H1190" s="40"/>
      <c r="I1190" s="41">
        <v>45</v>
      </c>
      <c r="J1190" s="41">
        <f t="shared" si="253"/>
        <v>42</v>
      </c>
      <c r="K1190" s="43">
        <v>0</v>
      </c>
      <c r="L1190" s="43">
        <f t="shared" si="254"/>
        <v>45</v>
      </c>
      <c r="M1190" s="43">
        <f t="shared" si="255"/>
        <v>0</v>
      </c>
      <c r="N1190" s="42">
        <v>0</v>
      </c>
      <c r="O1190" s="45" t="str">
        <f t="shared" si="256"/>
        <v>Mar</v>
      </c>
      <c r="P1190" s="42">
        <f t="shared" si="257"/>
        <v>0</v>
      </c>
      <c r="Q1190" s="44">
        <f t="shared" si="258"/>
        <v>0</v>
      </c>
      <c r="R1190" s="45" t="str">
        <f t="shared" si="259"/>
        <v xml:space="preserve"> </v>
      </c>
      <c r="S1190" s="44" t="b">
        <f t="shared" si="260"/>
        <v>0</v>
      </c>
      <c r="T1190" s="43">
        <v>30</v>
      </c>
      <c r="U1190" s="46" t="str">
        <f t="shared" si="261"/>
        <v>Apr</v>
      </c>
      <c r="V1190" s="42">
        <v>30</v>
      </c>
      <c r="W1190" s="47">
        <f t="shared" si="262"/>
        <v>-30</v>
      </c>
      <c r="X1190" s="48">
        <f t="shared" si="263"/>
        <v>-1</v>
      </c>
      <c r="Y1190" s="47" t="str">
        <f t="shared" si="264"/>
        <v>DEGROWTH</v>
      </c>
      <c r="Z1190" s="138">
        <v>0</v>
      </c>
      <c r="AA1190" s="133"/>
      <c r="AB1190" s="133" t="s">
        <v>121</v>
      </c>
      <c r="AC1190" s="133" t="s">
        <v>3061</v>
      </c>
      <c r="AD1190" s="27">
        <f t="shared" si="265"/>
        <v>1</v>
      </c>
    </row>
    <row r="1191" spans="1:30" s="139" customFormat="1" ht="13.8">
      <c r="A1191" s="133" t="s">
        <v>3061</v>
      </c>
      <c r="B1191" s="141" t="s">
        <v>101</v>
      </c>
      <c r="C1191" s="141" t="s">
        <v>3339</v>
      </c>
      <c r="D1191" s="135">
        <v>1000002553</v>
      </c>
      <c r="E1191" s="136" t="s">
        <v>3340</v>
      </c>
      <c r="F1191" s="137">
        <v>44615</v>
      </c>
      <c r="G1191" s="40" t="str">
        <f t="shared" si="252"/>
        <v>Targeted Dealer</v>
      </c>
      <c r="H1191" s="40"/>
      <c r="I1191" s="41">
        <v>70</v>
      </c>
      <c r="J1191" s="41">
        <f t="shared" si="253"/>
        <v>65.333333333333343</v>
      </c>
      <c r="K1191" s="43">
        <v>0</v>
      </c>
      <c r="L1191" s="43">
        <f t="shared" si="254"/>
        <v>70</v>
      </c>
      <c r="M1191" s="43">
        <f t="shared" si="255"/>
        <v>0</v>
      </c>
      <c r="N1191" s="42">
        <v>64.5</v>
      </c>
      <c r="O1191" s="45" t="str">
        <f t="shared" si="256"/>
        <v>Mar</v>
      </c>
      <c r="P1191" s="42">
        <f t="shared" si="257"/>
        <v>64.5</v>
      </c>
      <c r="Q1191" s="44">
        <f t="shared" si="258"/>
        <v>-64.5</v>
      </c>
      <c r="R1191" s="45">
        <f t="shared" si="259"/>
        <v>-1</v>
      </c>
      <c r="S1191" s="44" t="str">
        <f t="shared" si="260"/>
        <v>DEGROWTH</v>
      </c>
      <c r="T1191" s="43">
        <v>0</v>
      </c>
      <c r="U1191" s="46" t="str">
        <f t="shared" si="261"/>
        <v>Apr</v>
      </c>
      <c r="V1191" s="42">
        <v>0</v>
      </c>
      <c r="W1191" s="47">
        <f t="shared" si="262"/>
        <v>0</v>
      </c>
      <c r="X1191" s="48">
        <f t="shared" si="263"/>
        <v>0</v>
      </c>
      <c r="Y1191" s="47" t="b">
        <f t="shared" si="264"/>
        <v>0</v>
      </c>
      <c r="Z1191" s="138">
        <v>0</v>
      </c>
      <c r="AA1191" s="133"/>
      <c r="AB1191" s="133" t="s">
        <v>121</v>
      </c>
      <c r="AC1191" s="133" t="s">
        <v>3061</v>
      </c>
      <c r="AD1191" s="27">
        <f t="shared" si="265"/>
        <v>1</v>
      </c>
    </row>
    <row r="1192" spans="1:30" s="139" customFormat="1" ht="13.8">
      <c r="A1192" s="133" t="s">
        <v>3061</v>
      </c>
      <c r="B1192" s="141" t="s">
        <v>101</v>
      </c>
      <c r="C1192" s="141" t="s">
        <v>3343</v>
      </c>
      <c r="D1192" s="135">
        <v>1000002789</v>
      </c>
      <c r="E1192" s="136" t="s">
        <v>3344</v>
      </c>
      <c r="F1192" s="137">
        <v>44711</v>
      </c>
      <c r="G1192" s="40" t="str">
        <f t="shared" si="252"/>
        <v>Targeted Dealer</v>
      </c>
      <c r="H1192" s="40"/>
      <c r="I1192" s="41">
        <v>45</v>
      </c>
      <c r="J1192" s="41">
        <f t="shared" si="253"/>
        <v>42</v>
      </c>
      <c r="K1192" s="43">
        <v>35</v>
      </c>
      <c r="L1192" s="43">
        <f t="shared" si="254"/>
        <v>10</v>
      </c>
      <c r="M1192" s="43">
        <f t="shared" si="255"/>
        <v>83.333333333333343</v>
      </c>
      <c r="N1192" s="42">
        <v>30</v>
      </c>
      <c r="O1192" s="45" t="str">
        <f t="shared" si="256"/>
        <v>Mar</v>
      </c>
      <c r="P1192" s="42">
        <f t="shared" si="257"/>
        <v>30</v>
      </c>
      <c r="Q1192" s="44">
        <f t="shared" si="258"/>
        <v>5</v>
      </c>
      <c r="R1192" s="45">
        <f t="shared" si="259"/>
        <v>0.16666666666666674</v>
      </c>
      <c r="S1192" s="44" t="str">
        <f t="shared" si="260"/>
        <v>GROWTH</v>
      </c>
      <c r="T1192" s="43">
        <v>0</v>
      </c>
      <c r="U1192" s="46" t="str">
        <f t="shared" si="261"/>
        <v>Apr</v>
      </c>
      <c r="V1192" s="42">
        <v>0</v>
      </c>
      <c r="W1192" s="47">
        <f t="shared" si="262"/>
        <v>35</v>
      </c>
      <c r="X1192" s="48">
        <f t="shared" si="263"/>
        <v>0</v>
      </c>
      <c r="Y1192" s="47" t="b">
        <f t="shared" si="264"/>
        <v>0</v>
      </c>
      <c r="Z1192" s="138">
        <v>0</v>
      </c>
      <c r="AA1192" s="133"/>
      <c r="AB1192" s="133" t="s">
        <v>121</v>
      </c>
      <c r="AC1192" s="133" t="s">
        <v>3061</v>
      </c>
      <c r="AD1192" s="27">
        <f t="shared" si="265"/>
        <v>0</v>
      </c>
    </row>
    <row r="1193" spans="1:30" s="139" customFormat="1" ht="13.8">
      <c r="A1193" s="133" t="s">
        <v>3061</v>
      </c>
      <c r="B1193" s="141" t="s">
        <v>101</v>
      </c>
      <c r="C1193" s="141" t="s">
        <v>3345</v>
      </c>
      <c r="D1193" s="135">
        <v>1000003280</v>
      </c>
      <c r="E1193" s="136" t="s">
        <v>3346</v>
      </c>
      <c r="F1193" s="137">
        <v>44951</v>
      </c>
      <c r="G1193" s="40" t="str">
        <f t="shared" si="252"/>
        <v>Targeted Dealer</v>
      </c>
      <c r="H1193" s="40"/>
      <c r="I1193" s="41">
        <v>180</v>
      </c>
      <c r="J1193" s="41">
        <f t="shared" si="253"/>
        <v>168</v>
      </c>
      <c r="K1193" s="43">
        <v>75</v>
      </c>
      <c r="L1193" s="43">
        <f t="shared" si="254"/>
        <v>105</v>
      </c>
      <c r="M1193" s="43">
        <f t="shared" si="255"/>
        <v>44.642857142857146</v>
      </c>
      <c r="N1193" s="42">
        <v>160</v>
      </c>
      <c r="O1193" s="45" t="str">
        <f t="shared" si="256"/>
        <v>Mar</v>
      </c>
      <c r="P1193" s="42">
        <f t="shared" si="257"/>
        <v>160</v>
      </c>
      <c r="Q1193" s="44">
        <f t="shared" si="258"/>
        <v>-85</v>
      </c>
      <c r="R1193" s="45">
        <f t="shared" si="259"/>
        <v>-0.53125</v>
      </c>
      <c r="S1193" s="44" t="str">
        <f t="shared" si="260"/>
        <v>DEGROWTH</v>
      </c>
      <c r="T1193" s="43">
        <v>145</v>
      </c>
      <c r="U1193" s="46" t="str">
        <f t="shared" si="261"/>
        <v>Apr</v>
      </c>
      <c r="V1193" s="42">
        <v>145</v>
      </c>
      <c r="W1193" s="47">
        <f t="shared" si="262"/>
        <v>-70</v>
      </c>
      <c r="X1193" s="48">
        <f t="shared" si="263"/>
        <v>-0.48275862068965514</v>
      </c>
      <c r="Y1193" s="47" t="str">
        <f t="shared" si="264"/>
        <v>DEGROWTH</v>
      </c>
      <c r="Z1193" s="138">
        <v>0</v>
      </c>
      <c r="AA1193" s="133"/>
      <c r="AB1193" s="133" t="s">
        <v>121</v>
      </c>
      <c r="AC1193" s="133" t="s">
        <v>3061</v>
      </c>
      <c r="AD1193" s="27">
        <f t="shared" si="265"/>
        <v>0</v>
      </c>
    </row>
    <row r="1194" spans="1:30" s="139" customFormat="1" ht="13.8">
      <c r="A1194" s="155" t="s">
        <v>3061</v>
      </c>
      <c r="B1194" s="140" t="s">
        <v>90</v>
      </c>
      <c r="C1194" s="152" t="s">
        <v>3347</v>
      </c>
      <c r="D1194" s="135">
        <v>1000001472</v>
      </c>
      <c r="E1194" s="136" t="s">
        <v>3348</v>
      </c>
      <c r="F1194" s="137">
        <v>41340</v>
      </c>
      <c r="G1194" s="40" t="str">
        <f t="shared" si="252"/>
        <v>Targeted Dealer</v>
      </c>
      <c r="H1194" s="40"/>
      <c r="I1194" s="41">
        <v>30</v>
      </c>
      <c r="J1194" s="41">
        <f t="shared" si="253"/>
        <v>28</v>
      </c>
      <c r="K1194" s="43">
        <v>30</v>
      </c>
      <c r="L1194" s="43">
        <f t="shared" si="254"/>
        <v>0</v>
      </c>
      <c r="M1194" s="43">
        <f t="shared" si="255"/>
        <v>107.14285714285714</v>
      </c>
      <c r="N1194" s="42">
        <v>30</v>
      </c>
      <c r="O1194" s="45" t="str">
        <f t="shared" si="256"/>
        <v>Mar</v>
      </c>
      <c r="P1194" s="42">
        <f t="shared" si="257"/>
        <v>30</v>
      </c>
      <c r="Q1194" s="44">
        <f t="shared" si="258"/>
        <v>0</v>
      </c>
      <c r="R1194" s="45">
        <f t="shared" si="259"/>
        <v>0</v>
      </c>
      <c r="S1194" s="44" t="str">
        <f t="shared" si="260"/>
        <v>GROWTH</v>
      </c>
      <c r="T1194" s="43">
        <v>30</v>
      </c>
      <c r="U1194" s="46" t="str">
        <f t="shared" si="261"/>
        <v>Apr</v>
      </c>
      <c r="V1194" s="42">
        <v>30</v>
      </c>
      <c r="W1194" s="47">
        <f t="shared" si="262"/>
        <v>0</v>
      </c>
      <c r="X1194" s="48">
        <f t="shared" si="263"/>
        <v>0</v>
      </c>
      <c r="Y1194" s="47" t="str">
        <f t="shared" si="264"/>
        <v>GROWTH</v>
      </c>
      <c r="Z1194" s="138">
        <v>0</v>
      </c>
      <c r="AA1194" s="133"/>
      <c r="AB1194" s="133" t="s">
        <v>121</v>
      </c>
      <c r="AC1194" s="155" t="s">
        <v>3061</v>
      </c>
      <c r="AD1194" s="27">
        <f t="shared" si="265"/>
        <v>0</v>
      </c>
    </row>
    <row r="1195" spans="1:30" s="139" customFormat="1" ht="13.8">
      <c r="A1195" s="155" t="s">
        <v>3061</v>
      </c>
      <c r="B1195" s="140" t="s">
        <v>90</v>
      </c>
      <c r="C1195" s="152" t="s">
        <v>3349</v>
      </c>
      <c r="D1195" s="135">
        <v>1000001477</v>
      </c>
      <c r="E1195" s="136" t="s">
        <v>3350</v>
      </c>
      <c r="F1195" s="137">
        <v>41449</v>
      </c>
      <c r="G1195" s="40" t="str">
        <f t="shared" si="252"/>
        <v>Targeted Dealer</v>
      </c>
      <c r="H1195" s="40"/>
      <c r="I1195" s="41">
        <v>70</v>
      </c>
      <c r="J1195" s="41">
        <f t="shared" si="253"/>
        <v>65.333333333333343</v>
      </c>
      <c r="K1195" s="43">
        <v>33.5</v>
      </c>
      <c r="L1195" s="43">
        <f t="shared" si="254"/>
        <v>36.5</v>
      </c>
      <c r="M1195" s="43">
        <f t="shared" si="255"/>
        <v>51.275510204081627</v>
      </c>
      <c r="N1195" s="42">
        <v>45.5</v>
      </c>
      <c r="O1195" s="45" t="str">
        <f t="shared" si="256"/>
        <v>Mar</v>
      </c>
      <c r="P1195" s="42">
        <f t="shared" si="257"/>
        <v>45.5</v>
      </c>
      <c r="Q1195" s="44">
        <f t="shared" si="258"/>
        <v>-12</v>
      </c>
      <c r="R1195" s="45">
        <f t="shared" si="259"/>
        <v>-0.26373626373626369</v>
      </c>
      <c r="S1195" s="44" t="str">
        <f t="shared" si="260"/>
        <v>DEGROWTH</v>
      </c>
      <c r="T1195" s="43">
        <v>136</v>
      </c>
      <c r="U1195" s="46" t="str">
        <f t="shared" si="261"/>
        <v>Apr</v>
      </c>
      <c r="V1195" s="42">
        <v>136</v>
      </c>
      <c r="W1195" s="47">
        <f t="shared" si="262"/>
        <v>-102.5</v>
      </c>
      <c r="X1195" s="48">
        <f t="shared" si="263"/>
        <v>-0.75367647058823528</v>
      </c>
      <c r="Y1195" s="47" t="str">
        <f t="shared" si="264"/>
        <v>DEGROWTH</v>
      </c>
      <c r="Z1195" s="138">
        <v>0</v>
      </c>
      <c r="AA1195" s="133"/>
      <c r="AB1195" s="133" t="s">
        <v>121</v>
      </c>
      <c r="AC1195" s="155" t="s">
        <v>3061</v>
      </c>
      <c r="AD1195" s="27">
        <f t="shared" si="265"/>
        <v>0</v>
      </c>
    </row>
    <row r="1196" spans="1:30" s="139" customFormat="1" ht="13.8">
      <c r="A1196" s="155" t="s">
        <v>3061</v>
      </c>
      <c r="B1196" s="140" t="s">
        <v>90</v>
      </c>
      <c r="C1196" s="152" t="s">
        <v>3351</v>
      </c>
      <c r="D1196" s="135">
        <v>1000001461</v>
      </c>
      <c r="E1196" s="136" t="s">
        <v>3352</v>
      </c>
      <c r="F1196" s="137">
        <v>41814</v>
      </c>
      <c r="G1196" s="40" t="str">
        <f t="shared" si="252"/>
        <v>Targeted Dealer</v>
      </c>
      <c r="H1196" s="40"/>
      <c r="I1196" s="41">
        <v>100</v>
      </c>
      <c r="J1196" s="41">
        <f t="shared" si="253"/>
        <v>93.333333333333343</v>
      </c>
      <c r="K1196" s="43">
        <v>90</v>
      </c>
      <c r="L1196" s="43">
        <f t="shared" si="254"/>
        <v>10</v>
      </c>
      <c r="M1196" s="43">
        <f t="shared" si="255"/>
        <v>96.428571428571416</v>
      </c>
      <c r="N1196" s="42">
        <v>105</v>
      </c>
      <c r="O1196" s="45" t="str">
        <f t="shared" si="256"/>
        <v>Mar</v>
      </c>
      <c r="P1196" s="42">
        <f t="shared" si="257"/>
        <v>105</v>
      </c>
      <c r="Q1196" s="44">
        <f t="shared" si="258"/>
        <v>-15</v>
      </c>
      <c r="R1196" s="45">
        <f t="shared" si="259"/>
        <v>-0.1428571428571429</v>
      </c>
      <c r="S1196" s="44" t="str">
        <f t="shared" si="260"/>
        <v>DEGROWTH</v>
      </c>
      <c r="T1196" s="43">
        <v>30</v>
      </c>
      <c r="U1196" s="46" t="str">
        <f t="shared" si="261"/>
        <v>Apr</v>
      </c>
      <c r="V1196" s="42">
        <v>30</v>
      </c>
      <c r="W1196" s="47">
        <f t="shared" si="262"/>
        <v>60</v>
      </c>
      <c r="X1196" s="48">
        <f t="shared" si="263"/>
        <v>2</v>
      </c>
      <c r="Y1196" s="47" t="str">
        <f t="shared" si="264"/>
        <v>GROWTH</v>
      </c>
      <c r="Z1196" s="138">
        <v>0</v>
      </c>
      <c r="AA1196" s="133"/>
      <c r="AB1196" s="133" t="s">
        <v>121</v>
      </c>
      <c r="AC1196" s="155" t="s">
        <v>3061</v>
      </c>
      <c r="AD1196" s="27">
        <f t="shared" si="265"/>
        <v>0</v>
      </c>
    </row>
    <row r="1197" spans="1:30" s="139" customFormat="1" ht="13.8">
      <c r="A1197" s="155" t="s">
        <v>3061</v>
      </c>
      <c r="B1197" s="140" t="s">
        <v>90</v>
      </c>
      <c r="C1197" s="152" t="s">
        <v>3353</v>
      </c>
      <c r="D1197" s="135">
        <v>1000001463</v>
      </c>
      <c r="E1197" s="136" t="s">
        <v>3354</v>
      </c>
      <c r="F1197" s="137">
        <v>41856</v>
      </c>
      <c r="G1197" s="40" t="str">
        <f t="shared" si="252"/>
        <v>Targeted Dealer</v>
      </c>
      <c r="H1197" s="40"/>
      <c r="I1197" s="41">
        <v>170</v>
      </c>
      <c r="J1197" s="41">
        <f t="shared" si="253"/>
        <v>158.66666666666669</v>
      </c>
      <c r="K1197" s="43">
        <v>86.5</v>
      </c>
      <c r="L1197" s="43">
        <f t="shared" si="254"/>
        <v>83.5</v>
      </c>
      <c r="M1197" s="43">
        <f t="shared" si="255"/>
        <v>54.516806722689068</v>
      </c>
      <c r="N1197" s="42">
        <v>161.5</v>
      </c>
      <c r="O1197" s="45" t="str">
        <f t="shared" si="256"/>
        <v>Mar</v>
      </c>
      <c r="P1197" s="42">
        <f t="shared" si="257"/>
        <v>161.5</v>
      </c>
      <c r="Q1197" s="44">
        <f t="shared" si="258"/>
        <v>-75</v>
      </c>
      <c r="R1197" s="45">
        <f t="shared" si="259"/>
        <v>-0.4643962848297214</v>
      </c>
      <c r="S1197" s="44" t="str">
        <f t="shared" si="260"/>
        <v>DEGROWTH</v>
      </c>
      <c r="T1197" s="43">
        <v>60</v>
      </c>
      <c r="U1197" s="46" t="str">
        <f t="shared" si="261"/>
        <v>Apr</v>
      </c>
      <c r="V1197" s="42">
        <v>60</v>
      </c>
      <c r="W1197" s="47">
        <f t="shared" si="262"/>
        <v>26.5</v>
      </c>
      <c r="X1197" s="48">
        <f t="shared" si="263"/>
        <v>0.44166666666666665</v>
      </c>
      <c r="Y1197" s="47" t="str">
        <f t="shared" si="264"/>
        <v>GROWTH</v>
      </c>
      <c r="Z1197" s="138">
        <v>0</v>
      </c>
      <c r="AA1197" s="133"/>
      <c r="AB1197" s="133" t="s">
        <v>121</v>
      </c>
      <c r="AC1197" s="155" t="s">
        <v>3061</v>
      </c>
      <c r="AD1197" s="27">
        <f t="shared" si="265"/>
        <v>0</v>
      </c>
    </row>
    <row r="1198" spans="1:30" s="139" customFormat="1" ht="13.8">
      <c r="A1198" s="155" t="s">
        <v>3061</v>
      </c>
      <c r="B1198" s="140" t="s">
        <v>90</v>
      </c>
      <c r="C1198" s="152" t="s">
        <v>3355</v>
      </c>
      <c r="D1198" s="135">
        <v>1000001468</v>
      </c>
      <c r="E1198" s="136" t="s">
        <v>3356</v>
      </c>
      <c r="F1198" s="137">
        <v>41940</v>
      </c>
      <c r="G1198" s="40" t="str">
        <f t="shared" si="252"/>
        <v>Targeted Dealer</v>
      </c>
      <c r="H1198" s="40"/>
      <c r="I1198" s="41">
        <v>315</v>
      </c>
      <c r="J1198" s="41">
        <f t="shared" si="253"/>
        <v>294</v>
      </c>
      <c r="K1198" s="43">
        <v>250</v>
      </c>
      <c r="L1198" s="43">
        <f t="shared" si="254"/>
        <v>65</v>
      </c>
      <c r="M1198" s="43">
        <f t="shared" si="255"/>
        <v>85.034013605442183</v>
      </c>
      <c r="N1198" s="42">
        <v>175</v>
      </c>
      <c r="O1198" s="45" t="str">
        <f t="shared" si="256"/>
        <v>Mar</v>
      </c>
      <c r="P1198" s="42">
        <f t="shared" si="257"/>
        <v>175</v>
      </c>
      <c r="Q1198" s="44">
        <f t="shared" si="258"/>
        <v>75</v>
      </c>
      <c r="R1198" s="45">
        <f t="shared" si="259"/>
        <v>0.4285714285714286</v>
      </c>
      <c r="S1198" s="44" t="str">
        <f t="shared" si="260"/>
        <v>GROWTH</v>
      </c>
      <c r="T1198" s="43">
        <v>345</v>
      </c>
      <c r="U1198" s="46" t="str">
        <f t="shared" si="261"/>
        <v>Apr</v>
      </c>
      <c r="V1198" s="42">
        <v>345</v>
      </c>
      <c r="W1198" s="47">
        <f t="shared" si="262"/>
        <v>-95</v>
      </c>
      <c r="X1198" s="48">
        <f t="shared" si="263"/>
        <v>-0.27536231884057971</v>
      </c>
      <c r="Y1198" s="47" t="str">
        <f t="shared" si="264"/>
        <v>DEGROWTH</v>
      </c>
      <c r="Z1198" s="138">
        <v>0</v>
      </c>
      <c r="AA1198" s="133"/>
      <c r="AB1198" s="133" t="s">
        <v>121</v>
      </c>
      <c r="AC1198" s="155" t="s">
        <v>3061</v>
      </c>
      <c r="AD1198" s="27">
        <f t="shared" si="265"/>
        <v>0</v>
      </c>
    </row>
    <row r="1199" spans="1:30" s="139" customFormat="1" ht="13.8">
      <c r="A1199" s="155" t="s">
        <v>3061</v>
      </c>
      <c r="B1199" s="140" t="s">
        <v>90</v>
      </c>
      <c r="C1199" s="152" t="s">
        <v>3357</v>
      </c>
      <c r="D1199" s="135">
        <v>1000001462</v>
      </c>
      <c r="E1199" s="136" t="s">
        <v>3358</v>
      </c>
      <c r="F1199" s="137">
        <v>41967</v>
      </c>
      <c r="G1199" s="40" t="str">
        <f t="shared" si="252"/>
        <v>Targeted Dealer</v>
      </c>
      <c r="H1199" s="40"/>
      <c r="I1199" s="41">
        <v>100</v>
      </c>
      <c r="J1199" s="41">
        <f t="shared" si="253"/>
        <v>93.333333333333343</v>
      </c>
      <c r="K1199" s="43">
        <v>55</v>
      </c>
      <c r="L1199" s="43">
        <f t="shared" si="254"/>
        <v>45</v>
      </c>
      <c r="M1199" s="43">
        <f t="shared" si="255"/>
        <v>58.928571428571423</v>
      </c>
      <c r="N1199" s="42">
        <v>0</v>
      </c>
      <c r="O1199" s="45" t="str">
        <f t="shared" si="256"/>
        <v>Mar</v>
      </c>
      <c r="P1199" s="42">
        <f t="shared" si="257"/>
        <v>0</v>
      </c>
      <c r="Q1199" s="44">
        <f t="shared" si="258"/>
        <v>55</v>
      </c>
      <c r="R1199" s="45" t="str">
        <f t="shared" si="259"/>
        <v xml:space="preserve"> </v>
      </c>
      <c r="S1199" s="44" t="b">
        <f t="shared" si="260"/>
        <v>0</v>
      </c>
      <c r="T1199" s="43">
        <v>90</v>
      </c>
      <c r="U1199" s="46" t="str">
        <f t="shared" si="261"/>
        <v>Apr</v>
      </c>
      <c r="V1199" s="42">
        <v>90</v>
      </c>
      <c r="W1199" s="47">
        <f t="shared" si="262"/>
        <v>-35</v>
      </c>
      <c r="X1199" s="48">
        <f t="shared" si="263"/>
        <v>-0.38888888888888884</v>
      </c>
      <c r="Y1199" s="47" t="str">
        <f t="shared" si="264"/>
        <v>DEGROWTH</v>
      </c>
      <c r="Z1199" s="138">
        <v>0</v>
      </c>
      <c r="AA1199" s="133"/>
      <c r="AB1199" s="133" t="s">
        <v>121</v>
      </c>
      <c r="AC1199" s="155" t="s">
        <v>3061</v>
      </c>
      <c r="AD1199" s="27">
        <f t="shared" si="265"/>
        <v>0</v>
      </c>
    </row>
    <row r="1200" spans="1:30" s="139" customFormat="1" ht="13.8">
      <c r="A1200" s="155" t="s">
        <v>3061</v>
      </c>
      <c r="B1200" s="140" t="s">
        <v>90</v>
      </c>
      <c r="C1200" s="152" t="s">
        <v>3361</v>
      </c>
      <c r="D1200" s="135">
        <v>1000001469</v>
      </c>
      <c r="E1200" s="136" t="s">
        <v>3362</v>
      </c>
      <c r="F1200" s="137">
        <v>43600</v>
      </c>
      <c r="G1200" s="40" t="str">
        <f t="shared" si="252"/>
        <v>Targeted Dealer</v>
      </c>
      <c r="H1200" s="40"/>
      <c r="I1200" s="41">
        <v>160</v>
      </c>
      <c r="J1200" s="41">
        <f t="shared" si="253"/>
        <v>149.33333333333331</v>
      </c>
      <c r="K1200" s="43">
        <v>158</v>
      </c>
      <c r="L1200" s="43">
        <f t="shared" si="254"/>
        <v>2</v>
      </c>
      <c r="M1200" s="43">
        <f t="shared" si="255"/>
        <v>105.80357142857144</v>
      </c>
      <c r="N1200" s="42">
        <v>0</v>
      </c>
      <c r="O1200" s="45" t="str">
        <f t="shared" si="256"/>
        <v>Mar</v>
      </c>
      <c r="P1200" s="42">
        <f t="shared" si="257"/>
        <v>0</v>
      </c>
      <c r="Q1200" s="44">
        <f t="shared" si="258"/>
        <v>158</v>
      </c>
      <c r="R1200" s="45" t="str">
        <f t="shared" si="259"/>
        <v xml:space="preserve"> </v>
      </c>
      <c r="S1200" s="44" t="b">
        <f t="shared" si="260"/>
        <v>0</v>
      </c>
      <c r="T1200" s="43">
        <v>77</v>
      </c>
      <c r="U1200" s="46" t="str">
        <f t="shared" si="261"/>
        <v>Apr</v>
      </c>
      <c r="V1200" s="42">
        <v>77</v>
      </c>
      <c r="W1200" s="47">
        <f t="shared" si="262"/>
        <v>81</v>
      </c>
      <c r="X1200" s="48">
        <f t="shared" si="263"/>
        <v>1.051948051948052</v>
      </c>
      <c r="Y1200" s="47" t="str">
        <f t="shared" si="264"/>
        <v>GROWTH</v>
      </c>
      <c r="Z1200" s="138">
        <v>0</v>
      </c>
      <c r="AA1200" s="133"/>
      <c r="AB1200" s="133" t="s">
        <v>121</v>
      </c>
      <c r="AC1200" s="155" t="s">
        <v>3061</v>
      </c>
      <c r="AD1200" s="27">
        <f t="shared" si="265"/>
        <v>0</v>
      </c>
    </row>
    <row r="1201" spans="1:30" s="139" customFormat="1" ht="13.8">
      <c r="A1201" s="155" t="s">
        <v>3061</v>
      </c>
      <c r="B1201" s="140" t="s">
        <v>90</v>
      </c>
      <c r="C1201" s="152" t="s">
        <v>3363</v>
      </c>
      <c r="D1201" s="135">
        <v>1000001459</v>
      </c>
      <c r="E1201" s="136" t="s">
        <v>3364</v>
      </c>
      <c r="F1201" s="137">
        <v>43686</v>
      </c>
      <c r="G1201" s="40" t="str">
        <f t="shared" si="252"/>
        <v>Targeted Dealer</v>
      </c>
      <c r="H1201" s="40"/>
      <c r="I1201" s="41">
        <v>25</v>
      </c>
      <c r="J1201" s="41">
        <f t="shared" si="253"/>
        <v>23.333333333333336</v>
      </c>
      <c r="K1201" s="43">
        <v>0</v>
      </c>
      <c r="L1201" s="43">
        <f t="shared" si="254"/>
        <v>25</v>
      </c>
      <c r="M1201" s="43">
        <f t="shared" si="255"/>
        <v>0</v>
      </c>
      <c r="N1201" s="42">
        <v>0</v>
      </c>
      <c r="O1201" s="45" t="str">
        <f t="shared" si="256"/>
        <v>Mar</v>
      </c>
      <c r="P1201" s="42">
        <f t="shared" si="257"/>
        <v>0</v>
      </c>
      <c r="Q1201" s="44">
        <f t="shared" si="258"/>
        <v>0</v>
      </c>
      <c r="R1201" s="45" t="str">
        <f t="shared" si="259"/>
        <v xml:space="preserve"> </v>
      </c>
      <c r="S1201" s="44" t="b">
        <f t="shared" si="260"/>
        <v>0</v>
      </c>
      <c r="T1201" s="43">
        <v>0</v>
      </c>
      <c r="U1201" s="46" t="str">
        <f t="shared" si="261"/>
        <v>Apr</v>
      </c>
      <c r="V1201" s="42">
        <v>0</v>
      </c>
      <c r="W1201" s="47">
        <f t="shared" si="262"/>
        <v>0</v>
      </c>
      <c r="X1201" s="48">
        <f t="shared" si="263"/>
        <v>0</v>
      </c>
      <c r="Y1201" s="47" t="b">
        <f t="shared" si="264"/>
        <v>0</v>
      </c>
      <c r="Z1201" s="138">
        <v>0</v>
      </c>
      <c r="AA1201" s="133"/>
      <c r="AB1201" s="133" t="s">
        <v>121</v>
      </c>
      <c r="AC1201" s="155" t="s">
        <v>3061</v>
      </c>
      <c r="AD1201" s="27">
        <f t="shared" si="265"/>
        <v>1</v>
      </c>
    </row>
    <row r="1202" spans="1:30" s="139" customFormat="1" ht="13.8">
      <c r="A1202" s="155" t="s">
        <v>3061</v>
      </c>
      <c r="B1202" s="140" t="s">
        <v>90</v>
      </c>
      <c r="C1202" s="152" t="s">
        <v>3365</v>
      </c>
      <c r="D1202" s="135">
        <v>1000001195</v>
      </c>
      <c r="E1202" s="141" t="s">
        <v>3366</v>
      </c>
      <c r="F1202" s="137">
        <v>43804</v>
      </c>
      <c r="G1202" s="40" t="str">
        <f t="shared" si="252"/>
        <v>Targeted Dealer</v>
      </c>
      <c r="H1202" s="40"/>
      <c r="I1202" s="41">
        <v>210</v>
      </c>
      <c r="J1202" s="41">
        <f t="shared" si="253"/>
        <v>196</v>
      </c>
      <c r="K1202" s="43">
        <v>145</v>
      </c>
      <c r="L1202" s="43">
        <f t="shared" si="254"/>
        <v>65</v>
      </c>
      <c r="M1202" s="43">
        <f t="shared" si="255"/>
        <v>73.979591836734699</v>
      </c>
      <c r="N1202" s="42">
        <v>205</v>
      </c>
      <c r="O1202" s="45" t="str">
        <f t="shared" si="256"/>
        <v>Mar</v>
      </c>
      <c r="P1202" s="42">
        <f t="shared" si="257"/>
        <v>205</v>
      </c>
      <c r="Q1202" s="44">
        <f t="shared" si="258"/>
        <v>-60</v>
      </c>
      <c r="R1202" s="45">
        <f t="shared" si="259"/>
        <v>-0.29268292682926833</v>
      </c>
      <c r="S1202" s="44" t="str">
        <f t="shared" si="260"/>
        <v>DEGROWTH</v>
      </c>
      <c r="T1202" s="43">
        <v>190</v>
      </c>
      <c r="U1202" s="46" t="str">
        <f t="shared" si="261"/>
        <v>Apr</v>
      </c>
      <c r="V1202" s="42">
        <v>190</v>
      </c>
      <c r="W1202" s="47">
        <f t="shared" si="262"/>
        <v>-45</v>
      </c>
      <c r="X1202" s="48">
        <f t="shared" si="263"/>
        <v>-0.23684210526315785</v>
      </c>
      <c r="Y1202" s="47" t="str">
        <f t="shared" si="264"/>
        <v>DEGROWTH</v>
      </c>
      <c r="Z1202" s="138">
        <v>0</v>
      </c>
      <c r="AA1202" s="133"/>
      <c r="AB1202" s="133" t="s">
        <v>121</v>
      </c>
      <c r="AC1202" s="155" t="s">
        <v>3061</v>
      </c>
      <c r="AD1202" s="27">
        <f t="shared" si="265"/>
        <v>0</v>
      </c>
    </row>
    <row r="1203" spans="1:30" s="139" customFormat="1" ht="13.8">
      <c r="A1203" s="155" t="s">
        <v>3061</v>
      </c>
      <c r="B1203" s="140" t="s">
        <v>90</v>
      </c>
      <c r="C1203" s="152" t="s">
        <v>3367</v>
      </c>
      <c r="D1203" s="135">
        <v>1000001465</v>
      </c>
      <c r="E1203" s="136" t="s">
        <v>3368</v>
      </c>
      <c r="F1203" s="137">
        <v>43867</v>
      </c>
      <c r="G1203" s="40" t="str">
        <f t="shared" si="252"/>
        <v>Targeted Dealer</v>
      </c>
      <c r="H1203" s="40"/>
      <c r="I1203" s="41">
        <v>250</v>
      </c>
      <c r="J1203" s="41">
        <f t="shared" si="253"/>
        <v>233.33333333333334</v>
      </c>
      <c r="K1203" s="43">
        <v>0</v>
      </c>
      <c r="L1203" s="43">
        <f t="shared" si="254"/>
        <v>250</v>
      </c>
      <c r="M1203" s="43">
        <f t="shared" si="255"/>
        <v>0</v>
      </c>
      <c r="N1203" s="42">
        <v>270</v>
      </c>
      <c r="O1203" s="45" t="str">
        <f t="shared" si="256"/>
        <v>Mar</v>
      </c>
      <c r="P1203" s="42">
        <f t="shared" si="257"/>
        <v>270</v>
      </c>
      <c r="Q1203" s="44">
        <f t="shared" si="258"/>
        <v>-270</v>
      </c>
      <c r="R1203" s="45">
        <f t="shared" si="259"/>
        <v>-1</v>
      </c>
      <c r="S1203" s="44" t="str">
        <f t="shared" si="260"/>
        <v>DEGROWTH</v>
      </c>
      <c r="T1203" s="43">
        <v>222.25</v>
      </c>
      <c r="U1203" s="46" t="str">
        <f t="shared" si="261"/>
        <v>Apr</v>
      </c>
      <c r="V1203" s="42">
        <v>222.25</v>
      </c>
      <c r="W1203" s="47">
        <f t="shared" si="262"/>
        <v>-222.25</v>
      </c>
      <c r="X1203" s="48">
        <f t="shared" si="263"/>
        <v>-1</v>
      </c>
      <c r="Y1203" s="47" t="str">
        <f t="shared" si="264"/>
        <v>DEGROWTH</v>
      </c>
      <c r="Z1203" s="138">
        <v>0</v>
      </c>
      <c r="AA1203" s="133"/>
      <c r="AB1203" s="133" t="s">
        <v>121</v>
      </c>
      <c r="AC1203" s="155" t="s">
        <v>3061</v>
      </c>
      <c r="AD1203" s="27">
        <f t="shared" si="265"/>
        <v>1</v>
      </c>
    </row>
    <row r="1204" spans="1:30" s="139" customFormat="1" ht="13.8">
      <c r="A1204" s="155" t="s">
        <v>3061</v>
      </c>
      <c r="B1204" s="140" t="s">
        <v>90</v>
      </c>
      <c r="C1204" s="152" t="s">
        <v>3369</v>
      </c>
      <c r="D1204" s="135">
        <v>1000002010</v>
      </c>
      <c r="E1204" s="136" t="s">
        <v>3370</v>
      </c>
      <c r="F1204" s="137">
        <v>44488</v>
      </c>
      <c r="G1204" s="40" t="str">
        <f t="shared" si="252"/>
        <v>Targeted Dealer</v>
      </c>
      <c r="H1204" s="40"/>
      <c r="I1204" s="41">
        <v>60</v>
      </c>
      <c r="J1204" s="41">
        <f t="shared" si="253"/>
        <v>56</v>
      </c>
      <c r="K1204" s="43">
        <v>7.6</v>
      </c>
      <c r="L1204" s="43">
        <f t="shared" si="254"/>
        <v>52.4</v>
      </c>
      <c r="M1204" s="43">
        <f t="shared" si="255"/>
        <v>13.571428571428569</v>
      </c>
      <c r="N1204" s="42">
        <v>45.5</v>
      </c>
      <c r="O1204" s="45" t="str">
        <f t="shared" si="256"/>
        <v>Mar</v>
      </c>
      <c r="P1204" s="42">
        <f t="shared" si="257"/>
        <v>45.5</v>
      </c>
      <c r="Q1204" s="44">
        <f t="shared" si="258"/>
        <v>-37.9</v>
      </c>
      <c r="R1204" s="45">
        <f t="shared" si="259"/>
        <v>-0.83296703296703301</v>
      </c>
      <c r="S1204" s="44" t="str">
        <f t="shared" si="260"/>
        <v>DEGROWTH</v>
      </c>
      <c r="T1204" s="43">
        <v>49</v>
      </c>
      <c r="U1204" s="46" t="str">
        <f t="shared" si="261"/>
        <v>Apr</v>
      </c>
      <c r="V1204" s="42">
        <v>49</v>
      </c>
      <c r="W1204" s="47">
        <f t="shared" si="262"/>
        <v>-41.4</v>
      </c>
      <c r="X1204" s="48">
        <f t="shared" si="263"/>
        <v>-0.8448979591836735</v>
      </c>
      <c r="Y1204" s="47" t="str">
        <f t="shared" si="264"/>
        <v>DEGROWTH</v>
      </c>
      <c r="Z1204" s="138">
        <v>0</v>
      </c>
      <c r="AA1204" s="133"/>
      <c r="AB1204" s="133" t="s">
        <v>121</v>
      </c>
      <c r="AC1204" s="155" t="s">
        <v>3061</v>
      </c>
      <c r="AD1204" s="27">
        <f t="shared" si="265"/>
        <v>0</v>
      </c>
    </row>
    <row r="1205" spans="1:30" s="139" customFormat="1" ht="13.8">
      <c r="A1205" s="155" t="s">
        <v>3061</v>
      </c>
      <c r="B1205" s="140" t="s">
        <v>90</v>
      </c>
      <c r="C1205" s="152" t="s">
        <v>3371</v>
      </c>
      <c r="D1205" s="135">
        <v>1000002510</v>
      </c>
      <c r="E1205" s="136" t="s">
        <v>3372</v>
      </c>
      <c r="F1205" s="137">
        <v>44585</v>
      </c>
      <c r="G1205" s="40" t="str">
        <f t="shared" si="252"/>
        <v>Targeted Dealer</v>
      </c>
      <c r="H1205" s="40"/>
      <c r="I1205" s="41">
        <v>100</v>
      </c>
      <c r="J1205" s="41">
        <f t="shared" si="253"/>
        <v>93.333333333333343</v>
      </c>
      <c r="K1205" s="43">
        <v>30</v>
      </c>
      <c r="L1205" s="43">
        <f t="shared" si="254"/>
        <v>70</v>
      </c>
      <c r="M1205" s="43">
        <f t="shared" si="255"/>
        <v>32.142857142857139</v>
      </c>
      <c r="N1205" s="42">
        <v>160</v>
      </c>
      <c r="O1205" s="45" t="str">
        <f t="shared" si="256"/>
        <v>Mar</v>
      </c>
      <c r="P1205" s="42">
        <f t="shared" si="257"/>
        <v>160</v>
      </c>
      <c r="Q1205" s="44">
        <f t="shared" si="258"/>
        <v>-130</v>
      </c>
      <c r="R1205" s="45">
        <f t="shared" si="259"/>
        <v>-0.8125</v>
      </c>
      <c r="S1205" s="44" t="str">
        <f t="shared" si="260"/>
        <v>DEGROWTH</v>
      </c>
      <c r="T1205" s="43">
        <v>90</v>
      </c>
      <c r="U1205" s="46" t="str">
        <f t="shared" si="261"/>
        <v>Apr</v>
      </c>
      <c r="V1205" s="42">
        <v>90</v>
      </c>
      <c r="W1205" s="47">
        <f t="shared" si="262"/>
        <v>-60</v>
      </c>
      <c r="X1205" s="48">
        <f t="shared" si="263"/>
        <v>-0.66666666666666674</v>
      </c>
      <c r="Y1205" s="47" t="str">
        <f t="shared" si="264"/>
        <v>DEGROWTH</v>
      </c>
      <c r="Z1205" s="138">
        <v>0</v>
      </c>
      <c r="AA1205" s="133"/>
      <c r="AB1205" s="133" t="s">
        <v>121</v>
      </c>
      <c r="AC1205" s="155" t="s">
        <v>3061</v>
      </c>
      <c r="AD1205" s="27">
        <f t="shared" si="265"/>
        <v>0</v>
      </c>
    </row>
    <row r="1206" spans="1:30" s="139" customFormat="1" ht="13.8">
      <c r="A1206" s="155" t="s">
        <v>3061</v>
      </c>
      <c r="B1206" s="140" t="s">
        <v>90</v>
      </c>
      <c r="C1206" s="152" t="s">
        <v>3375</v>
      </c>
      <c r="D1206" s="135">
        <v>1000002773</v>
      </c>
      <c r="E1206" s="136" t="s">
        <v>3376</v>
      </c>
      <c r="F1206" s="137">
        <v>44692</v>
      </c>
      <c r="G1206" s="40" t="str">
        <f t="shared" si="252"/>
        <v>Targeted Dealer</v>
      </c>
      <c r="H1206" s="40"/>
      <c r="I1206" s="41">
        <v>220</v>
      </c>
      <c r="J1206" s="41">
        <f t="shared" si="253"/>
        <v>205.33333333333331</v>
      </c>
      <c r="K1206" s="43">
        <v>235</v>
      </c>
      <c r="L1206" s="43">
        <f t="shared" si="254"/>
        <v>-15</v>
      </c>
      <c r="M1206" s="43">
        <f t="shared" si="255"/>
        <v>114.44805194805195</v>
      </c>
      <c r="N1206" s="42">
        <v>223.5</v>
      </c>
      <c r="O1206" s="45" t="str">
        <f t="shared" si="256"/>
        <v>Mar</v>
      </c>
      <c r="P1206" s="42">
        <f t="shared" si="257"/>
        <v>223.5</v>
      </c>
      <c r="Q1206" s="44">
        <f t="shared" si="258"/>
        <v>11.5</v>
      </c>
      <c r="R1206" s="45">
        <f t="shared" si="259"/>
        <v>5.1454138702460961E-2</v>
      </c>
      <c r="S1206" s="44" t="str">
        <f t="shared" si="260"/>
        <v>GROWTH</v>
      </c>
      <c r="T1206" s="43">
        <v>80</v>
      </c>
      <c r="U1206" s="46" t="str">
        <f t="shared" si="261"/>
        <v>Apr</v>
      </c>
      <c r="V1206" s="42">
        <v>80</v>
      </c>
      <c r="W1206" s="47">
        <f t="shared" si="262"/>
        <v>155</v>
      </c>
      <c r="X1206" s="48">
        <f t="shared" si="263"/>
        <v>1.9375</v>
      </c>
      <c r="Y1206" s="47" t="str">
        <f t="shared" si="264"/>
        <v>GROWTH</v>
      </c>
      <c r="Z1206" s="138">
        <v>0</v>
      </c>
      <c r="AA1206" s="133"/>
      <c r="AB1206" s="133" t="s">
        <v>121</v>
      </c>
      <c r="AC1206" s="155" t="s">
        <v>3061</v>
      </c>
      <c r="AD1206" s="27">
        <f t="shared" si="265"/>
        <v>0</v>
      </c>
    </row>
    <row r="1207" spans="1:30" s="139" customFormat="1" ht="13.8">
      <c r="A1207" s="155" t="s">
        <v>3061</v>
      </c>
      <c r="B1207" s="140" t="s">
        <v>90</v>
      </c>
      <c r="C1207" s="152" t="s">
        <v>3377</v>
      </c>
      <c r="D1207" s="135">
        <v>1000002866</v>
      </c>
      <c r="E1207" s="136" t="s">
        <v>3378</v>
      </c>
      <c r="F1207" s="137">
        <v>44767</v>
      </c>
      <c r="G1207" s="40" t="str">
        <f t="shared" si="252"/>
        <v>Targeted Dealer</v>
      </c>
      <c r="H1207" s="40"/>
      <c r="I1207" s="41">
        <v>100</v>
      </c>
      <c r="J1207" s="41">
        <f t="shared" si="253"/>
        <v>93.333333333333343</v>
      </c>
      <c r="K1207" s="43">
        <v>90</v>
      </c>
      <c r="L1207" s="43">
        <f t="shared" si="254"/>
        <v>10</v>
      </c>
      <c r="M1207" s="43">
        <f t="shared" si="255"/>
        <v>96.428571428571416</v>
      </c>
      <c r="N1207" s="42">
        <v>80</v>
      </c>
      <c r="O1207" s="45" t="str">
        <f t="shared" si="256"/>
        <v>Mar</v>
      </c>
      <c r="P1207" s="42">
        <f t="shared" si="257"/>
        <v>80</v>
      </c>
      <c r="Q1207" s="44">
        <f t="shared" si="258"/>
        <v>10</v>
      </c>
      <c r="R1207" s="45">
        <f t="shared" si="259"/>
        <v>0.125</v>
      </c>
      <c r="S1207" s="44" t="str">
        <f t="shared" si="260"/>
        <v>GROWTH</v>
      </c>
      <c r="T1207" s="43">
        <v>25</v>
      </c>
      <c r="U1207" s="46" t="str">
        <f t="shared" si="261"/>
        <v>Apr</v>
      </c>
      <c r="V1207" s="42">
        <v>25</v>
      </c>
      <c r="W1207" s="47">
        <f t="shared" si="262"/>
        <v>65</v>
      </c>
      <c r="X1207" s="48">
        <f t="shared" si="263"/>
        <v>2.6</v>
      </c>
      <c r="Y1207" s="47" t="str">
        <f t="shared" si="264"/>
        <v>GROWTH</v>
      </c>
      <c r="Z1207" s="138">
        <v>0</v>
      </c>
      <c r="AA1207" s="133"/>
      <c r="AB1207" s="133" t="s">
        <v>121</v>
      </c>
      <c r="AC1207" s="155" t="s">
        <v>3061</v>
      </c>
      <c r="AD1207" s="27">
        <f t="shared" si="265"/>
        <v>0</v>
      </c>
    </row>
    <row r="1208" spans="1:30" s="139" customFormat="1" ht="13.8">
      <c r="A1208" s="155" t="s">
        <v>3061</v>
      </c>
      <c r="B1208" s="140" t="s">
        <v>90</v>
      </c>
      <c r="C1208" s="152" t="s">
        <v>3381</v>
      </c>
      <c r="D1208" s="135">
        <v>1000003392</v>
      </c>
      <c r="E1208" s="141" t="s">
        <v>3382</v>
      </c>
      <c r="F1208" s="137">
        <v>44981</v>
      </c>
      <c r="G1208" s="40" t="str">
        <f t="shared" si="252"/>
        <v>Targeted Dealer</v>
      </c>
      <c r="H1208" s="40"/>
      <c r="I1208" s="41">
        <v>60</v>
      </c>
      <c r="J1208" s="41">
        <f t="shared" si="253"/>
        <v>56</v>
      </c>
      <c r="K1208" s="43">
        <v>66</v>
      </c>
      <c r="L1208" s="43">
        <f t="shared" si="254"/>
        <v>-6</v>
      </c>
      <c r="M1208" s="43">
        <f t="shared" si="255"/>
        <v>117.85714285714285</v>
      </c>
      <c r="N1208" s="42">
        <v>70</v>
      </c>
      <c r="O1208" s="45" t="str">
        <f t="shared" si="256"/>
        <v>Mar</v>
      </c>
      <c r="P1208" s="42">
        <f t="shared" si="257"/>
        <v>70</v>
      </c>
      <c r="Q1208" s="44">
        <f t="shared" si="258"/>
        <v>-4</v>
      </c>
      <c r="R1208" s="45">
        <f t="shared" si="259"/>
        <v>-5.7142857142857162E-2</v>
      </c>
      <c r="S1208" s="44" t="str">
        <f t="shared" si="260"/>
        <v>DEGROWTH</v>
      </c>
      <c r="T1208" s="43">
        <v>80</v>
      </c>
      <c r="U1208" s="46" t="str">
        <f t="shared" si="261"/>
        <v>Apr</v>
      </c>
      <c r="V1208" s="42">
        <v>80</v>
      </c>
      <c r="W1208" s="47">
        <f t="shared" si="262"/>
        <v>-14</v>
      </c>
      <c r="X1208" s="48">
        <f t="shared" si="263"/>
        <v>-0.17500000000000004</v>
      </c>
      <c r="Y1208" s="47" t="str">
        <f t="shared" si="264"/>
        <v>DEGROWTH</v>
      </c>
      <c r="Z1208" s="138">
        <v>0</v>
      </c>
      <c r="AA1208" s="133"/>
      <c r="AB1208" s="133" t="s">
        <v>121</v>
      </c>
      <c r="AC1208" s="155" t="s">
        <v>3061</v>
      </c>
      <c r="AD1208" s="27">
        <f t="shared" si="265"/>
        <v>0</v>
      </c>
    </row>
    <row r="1209" spans="1:30" s="139" customFormat="1" ht="13.8">
      <c r="A1209" s="155" t="s">
        <v>3061</v>
      </c>
      <c r="B1209" s="140" t="s">
        <v>90</v>
      </c>
      <c r="C1209" s="152" t="s">
        <v>3383</v>
      </c>
      <c r="D1209" s="135">
        <v>1000003462</v>
      </c>
      <c r="E1209" s="141" t="s">
        <v>3384</v>
      </c>
      <c r="F1209" s="137">
        <v>45013</v>
      </c>
      <c r="G1209" s="40" t="str">
        <f t="shared" si="252"/>
        <v>Targeted Dealer</v>
      </c>
      <c r="H1209" s="40"/>
      <c r="I1209" s="41">
        <v>100</v>
      </c>
      <c r="J1209" s="41">
        <f t="shared" si="253"/>
        <v>93.333333333333343</v>
      </c>
      <c r="K1209" s="43">
        <v>0</v>
      </c>
      <c r="L1209" s="43">
        <f t="shared" si="254"/>
        <v>100</v>
      </c>
      <c r="M1209" s="43">
        <f t="shared" si="255"/>
        <v>0</v>
      </c>
      <c r="N1209" s="42">
        <v>25</v>
      </c>
      <c r="O1209" s="45" t="str">
        <f t="shared" si="256"/>
        <v>Mar</v>
      </c>
      <c r="P1209" s="42">
        <f t="shared" si="257"/>
        <v>25</v>
      </c>
      <c r="Q1209" s="44">
        <f t="shared" si="258"/>
        <v>-25</v>
      </c>
      <c r="R1209" s="45">
        <f t="shared" si="259"/>
        <v>-1</v>
      </c>
      <c r="S1209" s="44" t="str">
        <f t="shared" si="260"/>
        <v>DEGROWTH</v>
      </c>
      <c r="T1209" s="43">
        <v>0</v>
      </c>
      <c r="U1209" s="46" t="str">
        <f t="shared" si="261"/>
        <v>Apr</v>
      </c>
      <c r="V1209" s="42">
        <v>0</v>
      </c>
      <c r="W1209" s="47">
        <f t="shared" si="262"/>
        <v>0</v>
      </c>
      <c r="X1209" s="48">
        <f t="shared" si="263"/>
        <v>0</v>
      </c>
      <c r="Y1209" s="47" t="b">
        <f t="shared" si="264"/>
        <v>0</v>
      </c>
      <c r="Z1209" s="138">
        <v>0</v>
      </c>
      <c r="AA1209" s="133"/>
      <c r="AB1209" s="133" t="s">
        <v>121</v>
      </c>
      <c r="AC1209" s="155" t="s">
        <v>3061</v>
      </c>
      <c r="AD1209" s="27">
        <f t="shared" si="265"/>
        <v>1</v>
      </c>
    </row>
    <row r="1210" spans="1:30" s="139" customFormat="1" ht="13.8">
      <c r="A1210" s="155" t="s">
        <v>3061</v>
      </c>
      <c r="B1210" s="140" t="s">
        <v>90</v>
      </c>
      <c r="C1210" s="152" t="s">
        <v>3385</v>
      </c>
      <c r="D1210" s="135">
        <v>1000003606</v>
      </c>
      <c r="E1210" s="141" t="s">
        <v>3386</v>
      </c>
      <c r="F1210" s="137">
        <v>45090</v>
      </c>
      <c r="G1210" s="40" t="str">
        <f t="shared" si="252"/>
        <v>Targeted Dealer</v>
      </c>
      <c r="H1210" s="40"/>
      <c r="I1210" s="41">
        <v>70</v>
      </c>
      <c r="J1210" s="41">
        <f t="shared" si="253"/>
        <v>65.333333333333343</v>
      </c>
      <c r="K1210" s="43">
        <v>55</v>
      </c>
      <c r="L1210" s="43">
        <f t="shared" si="254"/>
        <v>15</v>
      </c>
      <c r="M1210" s="43">
        <f t="shared" si="255"/>
        <v>84.183673469387742</v>
      </c>
      <c r="N1210" s="42">
        <v>0</v>
      </c>
      <c r="O1210" s="45" t="str">
        <f t="shared" si="256"/>
        <v>Mar</v>
      </c>
      <c r="P1210" s="42">
        <f t="shared" si="257"/>
        <v>0</v>
      </c>
      <c r="Q1210" s="44">
        <f t="shared" si="258"/>
        <v>55</v>
      </c>
      <c r="R1210" s="45" t="str">
        <f t="shared" si="259"/>
        <v xml:space="preserve"> </v>
      </c>
      <c r="S1210" s="44" t="b">
        <f t="shared" si="260"/>
        <v>0</v>
      </c>
      <c r="T1210" s="43">
        <v>25</v>
      </c>
      <c r="U1210" s="46" t="str">
        <f t="shared" si="261"/>
        <v>Apr</v>
      </c>
      <c r="V1210" s="42">
        <v>25</v>
      </c>
      <c r="W1210" s="47">
        <f t="shared" si="262"/>
        <v>30</v>
      </c>
      <c r="X1210" s="48">
        <f t="shared" si="263"/>
        <v>1.2000000000000002</v>
      </c>
      <c r="Y1210" s="47" t="str">
        <f t="shared" si="264"/>
        <v>GROWTH</v>
      </c>
      <c r="Z1210" s="138">
        <v>0</v>
      </c>
      <c r="AA1210" s="133"/>
      <c r="AB1210" s="133" t="s">
        <v>121</v>
      </c>
      <c r="AC1210" s="155" t="s">
        <v>3061</v>
      </c>
      <c r="AD1210" s="27">
        <f t="shared" si="265"/>
        <v>0</v>
      </c>
    </row>
    <row r="1211" spans="1:30" s="139" customFormat="1" ht="13.8">
      <c r="A1211" s="133" t="s">
        <v>3061</v>
      </c>
      <c r="B1211" s="144" t="s">
        <v>90</v>
      </c>
      <c r="C1211" s="144" t="s">
        <v>3389</v>
      </c>
      <c r="D1211" s="144">
        <v>1000003921</v>
      </c>
      <c r="E1211" s="144" t="s">
        <v>3390</v>
      </c>
      <c r="F1211" s="137">
        <v>45409</v>
      </c>
      <c r="G1211" s="40" t="str">
        <f t="shared" si="252"/>
        <v>Targeted Dealer</v>
      </c>
      <c r="H1211" s="40"/>
      <c r="I1211" s="41">
        <v>600</v>
      </c>
      <c r="J1211" s="41">
        <f t="shared" si="253"/>
        <v>560</v>
      </c>
      <c r="K1211" s="43">
        <v>585</v>
      </c>
      <c r="L1211" s="43">
        <f t="shared" si="254"/>
        <v>15</v>
      </c>
      <c r="M1211" s="43">
        <f t="shared" si="255"/>
        <v>104.46428571428572</v>
      </c>
      <c r="N1211" s="42">
        <v>416.5</v>
      </c>
      <c r="O1211" s="45" t="str">
        <f t="shared" si="256"/>
        <v>Mar</v>
      </c>
      <c r="P1211" s="42">
        <f t="shared" si="257"/>
        <v>416.5</v>
      </c>
      <c r="Q1211" s="44">
        <f t="shared" si="258"/>
        <v>168.5</v>
      </c>
      <c r="R1211" s="45">
        <f t="shared" si="259"/>
        <v>0.40456182472989188</v>
      </c>
      <c r="S1211" s="44" t="str">
        <f t="shared" si="260"/>
        <v>GROWTH</v>
      </c>
      <c r="T1211" s="43">
        <v>560</v>
      </c>
      <c r="U1211" s="46" t="str">
        <f t="shared" si="261"/>
        <v>Apr</v>
      </c>
      <c r="V1211" s="42">
        <v>560</v>
      </c>
      <c r="W1211" s="47">
        <f t="shared" si="262"/>
        <v>25</v>
      </c>
      <c r="X1211" s="48">
        <f t="shared" si="263"/>
        <v>4.4642857142857206E-2</v>
      </c>
      <c r="Y1211" s="47" t="str">
        <f t="shared" si="264"/>
        <v>GROWTH</v>
      </c>
      <c r="Z1211" s="138">
        <v>0</v>
      </c>
      <c r="AA1211" s="133"/>
      <c r="AB1211" s="133" t="s">
        <v>121</v>
      </c>
      <c r="AC1211" s="133" t="s">
        <v>3061</v>
      </c>
      <c r="AD1211" s="27">
        <f t="shared" si="265"/>
        <v>0</v>
      </c>
    </row>
    <row r="1212" spans="1:30" s="139" customFormat="1" ht="13.8">
      <c r="A1212" s="155" t="s">
        <v>3061</v>
      </c>
      <c r="B1212" s="140" t="s">
        <v>92</v>
      </c>
      <c r="C1212" s="141" t="s">
        <v>3399</v>
      </c>
      <c r="D1212" s="135">
        <v>1000001712</v>
      </c>
      <c r="E1212" s="136" t="s">
        <v>3400</v>
      </c>
      <c r="F1212" s="137">
        <v>41302</v>
      </c>
      <c r="G1212" s="40" t="str">
        <f t="shared" si="252"/>
        <v>Targeted Dealer</v>
      </c>
      <c r="H1212" s="40"/>
      <c r="I1212" s="41">
        <v>350</v>
      </c>
      <c r="J1212" s="41">
        <f t="shared" si="253"/>
        <v>326.66666666666663</v>
      </c>
      <c r="K1212" s="43">
        <v>241</v>
      </c>
      <c r="L1212" s="43">
        <f t="shared" si="254"/>
        <v>109</v>
      </c>
      <c r="M1212" s="43">
        <f t="shared" si="255"/>
        <v>73.775510204081641</v>
      </c>
      <c r="N1212" s="42">
        <v>290.5</v>
      </c>
      <c r="O1212" s="45" t="str">
        <f t="shared" si="256"/>
        <v>Mar</v>
      </c>
      <c r="P1212" s="42">
        <f t="shared" si="257"/>
        <v>290.5</v>
      </c>
      <c r="Q1212" s="44">
        <f t="shared" si="258"/>
        <v>-49.5</v>
      </c>
      <c r="R1212" s="45">
        <f t="shared" si="259"/>
        <v>-0.17039586919104988</v>
      </c>
      <c r="S1212" s="44" t="str">
        <f t="shared" si="260"/>
        <v>DEGROWTH</v>
      </c>
      <c r="T1212" s="43">
        <v>498.5</v>
      </c>
      <c r="U1212" s="46" t="str">
        <f t="shared" si="261"/>
        <v>Apr</v>
      </c>
      <c r="V1212" s="42">
        <v>498.5</v>
      </c>
      <c r="W1212" s="47">
        <f t="shared" si="262"/>
        <v>-257.5</v>
      </c>
      <c r="X1212" s="48">
        <f t="shared" si="263"/>
        <v>-0.51654964894684052</v>
      </c>
      <c r="Y1212" s="47" t="str">
        <f t="shared" si="264"/>
        <v>DEGROWTH</v>
      </c>
      <c r="Z1212" s="138">
        <v>0</v>
      </c>
      <c r="AA1212" s="133"/>
      <c r="AB1212" s="133" t="s">
        <v>121</v>
      </c>
      <c r="AC1212" s="155" t="s">
        <v>3061</v>
      </c>
      <c r="AD1212" s="27">
        <f t="shared" si="265"/>
        <v>0</v>
      </c>
    </row>
    <row r="1213" spans="1:30" s="139" customFormat="1" ht="13.8">
      <c r="A1213" s="155" t="s">
        <v>3061</v>
      </c>
      <c r="B1213" s="140" t="s">
        <v>92</v>
      </c>
      <c r="C1213" s="152" t="s">
        <v>3401</v>
      </c>
      <c r="D1213" s="135">
        <v>1000001734</v>
      </c>
      <c r="E1213" s="136" t="s">
        <v>3402</v>
      </c>
      <c r="F1213" s="137">
        <v>41493</v>
      </c>
      <c r="G1213" s="40" t="str">
        <f t="shared" si="252"/>
        <v>Targeted Dealer</v>
      </c>
      <c r="H1213" s="40"/>
      <c r="I1213" s="41">
        <v>550</v>
      </c>
      <c r="J1213" s="41">
        <f t="shared" si="253"/>
        <v>513.33333333333326</v>
      </c>
      <c r="K1213" s="43">
        <v>581.5</v>
      </c>
      <c r="L1213" s="43">
        <f t="shared" si="254"/>
        <v>-31.5</v>
      </c>
      <c r="M1213" s="43">
        <f t="shared" si="255"/>
        <v>113.27922077922079</v>
      </c>
      <c r="N1213" s="42">
        <v>703.25</v>
      </c>
      <c r="O1213" s="45" t="str">
        <f t="shared" si="256"/>
        <v>Mar</v>
      </c>
      <c r="P1213" s="42">
        <f t="shared" si="257"/>
        <v>703.25</v>
      </c>
      <c r="Q1213" s="44">
        <f t="shared" si="258"/>
        <v>-121.75</v>
      </c>
      <c r="R1213" s="45">
        <f t="shared" si="259"/>
        <v>-0.17312477781727698</v>
      </c>
      <c r="S1213" s="44" t="str">
        <f t="shared" si="260"/>
        <v>DEGROWTH</v>
      </c>
      <c r="T1213" s="43">
        <v>488.5</v>
      </c>
      <c r="U1213" s="46" t="str">
        <f t="shared" si="261"/>
        <v>Apr</v>
      </c>
      <c r="V1213" s="42">
        <v>488.5</v>
      </c>
      <c r="W1213" s="47">
        <f t="shared" si="262"/>
        <v>93</v>
      </c>
      <c r="X1213" s="48">
        <f t="shared" si="263"/>
        <v>0.19037871033776876</v>
      </c>
      <c r="Y1213" s="47" t="str">
        <f t="shared" si="264"/>
        <v>GROWTH</v>
      </c>
      <c r="Z1213" s="138">
        <v>0</v>
      </c>
      <c r="AA1213" s="133"/>
      <c r="AB1213" s="133" t="s">
        <v>121</v>
      </c>
      <c r="AC1213" s="155" t="s">
        <v>3061</v>
      </c>
      <c r="AD1213" s="27">
        <f t="shared" si="265"/>
        <v>0</v>
      </c>
    </row>
    <row r="1214" spans="1:30" s="139" customFormat="1" ht="13.8">
      <c r="A1214" s="155" t="s">
        <v>3061</v>
      </c>
      <c r="B1214" s="140" t="s">
        <v>92</v>
      </c>
      <c r="C1214" s="152" t="s">
        <v>3403</v>
      </c>
      <c r="D1214" s="135">
        <v>1000001735</v>
      </c>
      <c r="E1214" s="136" t="s">
        <v>3404</v>
      </c>
      <c r="F1214" s="137">
        <v>41523</v>
      </c>
      <c r="G1214" s="40" t="str">
        <f t="shared" si="252"/>
        <v>Targeted Dealer</v>
      </c>
      <c r="H1214" s="40"/>
      <c r="I1214" s="41">
        <v>400</v>
      </c>
      <c r="J1214" s="41">
        <f t="shared" si="253"/>
        <v>373.33333333333337</v>
      </c>
      <c r="K1214" s="43">
        <v>374.95</v>
      </c>
      <c r="L1214" s="43">
        <f t="shared" si="254"/>
        <v>25.050000000000011</v>
      </c>
      <c r="M1214" s="43">
        <f t="shared" si="255"/>
        <v>100.43303571428569</v>
      </c>
      <c r="N1214" s="42">
        <v>270</v>
      </c>
      <c r="O1214" s="45" t="str">
        <f t="shared" si="256"/>
        <v>Mar</v>
      </c>
      <c r="P1214" s="42">
        <f t="shared" si="257"/>
        <v>270</v>
      </c>
      <c r="Q1214" s="44">
        <f t="shared" si="258"/>
        <v>104.94999999999999</v>
      </c>
      <c r="R1214" s="45">
        <f t="shared" si="259"/>
        <v>0.38870370370370355</v>
      </c>
      <c r="S1214" s="44" t="str">
        <f t="shared" si="260"/>
        <v>GROWTH</v>
      </c>
      <c r="T1214" s="43">
        <v>310</v>
      </c>
      <c r="U1214" s="46" t="str">
        <f t="shared" si="261"/>
        <v>Apr</v>
      </c>
      <c r="V1214" s="42">
        <v>310</v>
      </c>
      <c r="W1214" s="47">
        <f t="shared" si="262"/>
        <v>64.949999999999989</v>
      </c>
      <c r="X1214" s="48">
        <f t="shared" si="263"/>
        <v>0.20951612903225802</v>
      </c>
      <c r="Y1214" s="47" t="str">
        <f t="shared" si="264"/>
        <v>GROWTH</v>
      </c>
      <c r="Z1214" s="138">
        <v>0</v>
      </c>
      <c r="AA1214" s="133"/>
      <c r="AB1214" s="133" t="s">
        <v>121</v>
      </c>
      <c r="AC1214" s="155" t="s">
        <v>3061</v>
      </c>
      <c r="AD1214" s="27">
        <f t="shared" si="265"/>
        <v>0</v>
      </c>
    </row>
    <row r="1215" spans="1:30" s="139" customFormat="1" ht="13.8">
      <c r="A1215" s="155" t="s">
        <v>3061</v>
      </c>
      <c r="B1215" s="140" t="s">
        <v>92</v>
      </c>
      <c r="C1215" s="152" t="s">
        <v>3405</v>
      </c>
      <c r="D1215" s="135">
        <v>1000001736</v>
      </c>
      <c r="E1215" s="136" t="s">
        <v>3406</v>
      </c>
      <c r="F1215" s="137">
        <v>41676</v>
      </c>
      <c r="G1215" s="40" t="str">
        <f t="shared" ref="G1215:G1278" si="266">IF(I1215&gt;0,"Targeted Dealer","-")</f>
        <v>Targeted Dealer</v>
      </c>
      <c r="H1215" s="40"/>
      <c r="I1215" s="41">
        <v>50</v>
      </c>
      <c r="J1215" s="41">
        <f t="shared" ref="J1215:J1278" si="267">I1215/$J$1*($J$1-$E$1)</f>
        <v>46.666666666666671</v>
      </c>
      <c r="K1215" s="43">
        <v>30</v>
      </c>
      <c r="L1215" s="43">
        <f t="shared" si="254"/>
        <v>20</v>
      </c>
      <c r="M1215" s="43">
        <f t="shared" si="255"/>
        <v>64.285714285714278</v>
      </c>
      <c r="N1215" s="42">
        <v>60</v>
      </c>
      <c r="O1215" s="45" t="str">
        <f t="shared" si="256"/>
        <v>Mar</v>
      </c>
      <c r="P1215" s="42">
        <f t="shared" si="257"/>
        <v>60</v>
      </c>
      <c r="Q1215" s="44">
        <f t="shared" si="258"/>
        <v>-30</v>
      </c>
      <c r="R1215" s="45">
        <f t="shared" si="259"/>
        <v>-0.5</v>
      </c>
      <c r="S1215" s="44" t="str">
        <f t="shared" si="260"/>
        <v>DEGROWTH</v>
      </c>
      <c r="T1215" s="43">
        <v>0</v>
      </c>
      <c r="U1215" s="46" t="str">
        <f t="shared" si="261"/>
        <v>Apr</v>
      </c>
      <c r="V1215" s="42">
        <v>0</v>
      </c>
      <c r="W1215" s="47">
        <f t="shared" si="262"/>
        <v>30</v>
      </c>
      <c r="X1215" s="48">
        <f t="shared" si="263"/>
        <v>0</v>
      </c>
      <c r="Y1215" s="47" t="b">
        <f t="shared" si="264"/>
        <v>0</v>
      </c>
      <c r="Z1215" s="138">
        <v>0</v>
      </c>
      <c r="AA1215" s="133"/>
      <c r="AB1215" s="133" t="s">
        <v>121</v>
      </c>
      <c r="AC1215" s="155" t="s">
        <v>3061</v>
      </c>
      <c r="AD1215" s="27">
        <f t="shared" si="265"/>
        <v>0</v>
      </c>
    </row>
    <row r="1216" spans="1:30" s="139" customFormat="1" ht="13.8">
      <c r="A1216" s="155" t="s">
        <v>3061</v>
      </c>
      <c r="B1216" s="140" t="s">
        <v>92</v>
      </c>
      <c r="C1216" s="152" t="s">
        <v>3407</v>
      </c>
      <c r="D1216" s="135">
        <v>1000001718</v>
      </c>
      <c r="E1216" s="136" t="s">
        <v>3408</v>
      </c>
      <c r="F1216" s="137">
        <v>42124</v>
      </c>
      <c r="G1216" s="40" t="str">
        <f t="shared" si="266"/>
        <v>Targeted Dealer</v>
      </c>
      <c r="H1216" s="40"/>
      <c r="I1216" s="41">
        <v>50</v>
      </c>
      <c r="J1216" s="41">
        <f t="shared" si="267"/>
        <v>46.666666666666671</v>
      </c>
      <c r="K1216" s="43">
        <v>12</v>
      </c>
      <c r="L1216" s="43">
        <f t="shared" ref="L1216:L1279" si="268">I1216-K1216</f>
        <v>38</v>
      </c>
      <c r="M1216" s="43">
        <f t="shared" ref="M1216:M1279" si="269">IFERROR((K1216/J1216%),"-")</f>
        <v>25.714285714285712</v>
      </c>
      <c r="N1216" s="42">
        <v>12</v>
      </c>
      <c r="O1216" s="45" t="str">
        <f t="shared" ref="O1216:O1279" si="270">IF(F1216&lt;=$P$2,"Mar","")</f>
        <v>Mar</v>
      </c>
      <c r="P1216" s="42">
        <f t="shared" ref="P1216:P1279" si="271">N1216</f>
        <v>12</v>
      </c>
      <c r="Q1216" s="44">
        <f t="shared" ref="Q1216:Q1279" si="272">K1216-P1216</f>
        <v>0</v>
      </c>
      <c r="R1216" s="45">
        <f t="shared" ref="R1216:R1279" si="273">IFERROR(IF(O1216="Mar",(K1216/P1216-1))," ")</f>
        <v>0</v>
      </c>
      <c r="S1216" s="44" t="str">
        <f t="shared" ref="S1216:S1279" si="274">IF(N1216&gt;0,IF(O1216="","-",IF(R1216&lt;0%,"DEGROWTH","GROWTH")))</f>
        <v>GROWTH</v>
      </c>
      <c r="T1216" s="43">
        <v>95</v>
      </c>
      <c r="U1216" s="46" t="str">
        <f t="shared" ref="U1216:U1279" si="275">IF(F1216&lt;=$V$2,"Apr","")</f>
        <v>Apr</v>
      </c>
      <c r="V1216" s="42">
        <v>95</v>
      </c>
      <c r="W1216" s="47">
        <f t="shared" ref="W1216:W1279" si="276">K1216-V1216</f>
        <v>-83</v>
      </c>
      <c r="X1216" s="48">
        <f t="shared" ref="X1216:X1279" si="277">IFERROR(IF(U1216="Apr",(K1216/V1216-1)),0)</f>
        <v>-0.87368421052631584</v>
      </c>
      <c r="Y1216" s="47" t="str">
        <f t="shared" ref="Y1216:Y1279" si="278">IF(T1216&gt;0,IF(U1216="","-",IF(X1216&lt;0%,"DEGROWTH","GROWTH")))</f>
        <v>DEGROWTH</v>
      </c>
      <c r="Z1216" s="138">
        <v>0</v>
      </c>
      <c r="AA1216" s="133"/>
      <c r="AB1216" s="133" t="s">
        <v>121</v>
      </c>
      <c r="AC1216" s="155" t="s">
        <v>3061</v>
      </c>
      <c r="AD1216" s="27">
        <f t="shared" si="265"/>
        <v>0</v>
      </c>
    </row>
    <row r="1217" spans="1:30" s="139" customFormat="1" ht="13.8">
      <c r="A1217" s="155" t="s">
        <v>3061</v>
      </c>
      <c r="B1217" s="140" t="s">
        <v>92</v>
      </c>
      <c r="C1217" s="152" t="s">
        <v>3409</v>
      </c>
      <c r="D1217" s="135">
        <v>1000001724</v>
      </c>
      <c r="E1217" s="136" t="s">
        <v>3410</v>
      </c>
      <c r="F1217" s="137">
        <v>42124</v>
      </c>
      <c r="G1217" s="40" t="str">
        <f t="shared" si="266"/>
        <v>Targeted Dealer</v>
      </c>
      <c r="H1217" s="40"/>
      <c r="I1217" s="41">
        <v>60</v>
      </c>
      <c r="J1217" s="41">
        <f t="shared" si="267"/>
        <v>56</v>
      </c>
      <c r="K1217" s="43">
        <v>38</v>
      </c>
      <c r="L1217" s="43">
        <f t="shared" si="268"/>
        <v>22</v>
      </c>
      <c r="M1217" s="43">
        <f t="shared" si="269"/>
        <v>67.857142857142847</v>
      </c>
      <c r="N1217" s="42">
        <v>7.5</v>
      </c>
      <c r="O1217" s="45" t="str">
        <f t="shared" si="270"/>
        <v>Mar</v>
      </c>
      <c r="P1217" s="42">
        <f t="shared" si="271"/>
        <v>7.5</v>
      </c>
      <c r="Q1217" s="44">
        <f t="shared" si="272"/>
        <v>30.5</v>
      </c>
      <c r="R1217" s="45">
        <f t="shared" si="273"/>
        <v>4.0666666666666664</v>
      </c>
      <c r="S1217" s="44" t="str">
        <f t="shared" si="274"/>
        <v>GROWTH</v>
      </c>
      <c r="T1217" s="43">
        <v>6</v>
      </c>
      <c r="U1217" s="46" t="str">
        <f t="shared" si="275"/>
        <v>Apr</v>
      </c>
      <c r="V1217" s="42">
        <v>6</v>
      </c>
      <c r="W1217" s="47">
        <f t="shared" si="276"/>
        <v>32</v>
      </c>
      <c r="X1217" s="48">
        <f t="shared" si="277"/>
        <v>5.333333333333333</v>
      </c>
      <c r="Y1217" s="47" t="str">
        <f t="shared" si="278"/>
        <v>GROWTH</v>
      </c>
      <c r="Z1217" s="138">
        <v>0</v>
      </c>
      <c r="AA1217" s="133"/>
      <c r="AB1217" s="133" t="s">
        <v>121</v>
      </c>
      <c r="AC1217" s="155" t="s">
        <v>3061</v>
      </c>
      <c r="AD1217" s="27">
        <f t="shared" si="265"/>
        <v>0</v>
      </c>
    </row>
    <row r="1218" spans="1:30" s="139" customFormat="1" ht="13.8">
      <c r="A1218" s="155" t="s">
        <v>3061</v>
      </c>
      <c r="B1218" s="140" t="s">
        <v>92</v>
      </c>
      <c r="C1218" s="152" t="s">
        <v>3411</v>
      </c>
      <c r="D1218" s="135">
        <v>1000001721</v>
      </c>
      <c r="E1218" s="136" t="s">
        <v>3412</v>
      </c>
      <c r="F1218" s="137">
        <v>42222</v>
      </c>
      <c r="G1218" s="40" t="str">
        <f t="shared" si="266"/>
        <v>Targeted Dealer</v>
      </c>
      <c r="H1218" s="40"/>
      <c r="I1218" s="41">
        <v>150</v>
      </c>
      <c r="J1218" s="41">
        <f t="shared" si="267"/>
        <v>140</v>
      </c>
      <c r="K1218" s="43">
        <v>75.5</v>
      </c>
      <c r="L1218" s="43">
        <f t="shared" si="268"/>
        <v>74.5</v>
      </c>
      <c r="M1218" s="43">
        <f t="shared" si="269"/>
        <v>53.928571428571431</v>
      </c>
      <c r="N1218" s="42">
        <v>42.5</v>
      </c>
      <c r="O1218" s="45" t="str">
        <f t="shared" si="270"/>
        <v>Mar</v>
      </c>
      <c r="P1218" s="42">
        <f t="shared" si="271"/>
        <v>42.5</v>
      </c>
      <c r="Q1218" s="44">
        <f t="shared" si="272"/>
        <v>33</v>
      </c>
      <c r="R1218" s="45">
        <f t="shared" si="273"/>
        <v>0.77647058823529402</v>
      </c>
      <c r="S1218" s="44" t="str">
        <f t="shared" si="274"/>
        <v>GROWTH</v>
      </c>
      <c r="T1218" s="43">
        <v>12.5</v>
      </c>
      <c r="U1218" s="46" t="str">
        <f t="shared" si="275"/>
        <v>Apr</v>
      </c>
      <c r="V1218" s="42">
        <v>12.5</v>
      </c>
      <c r="W1218" s="47">
        <f t="shared" si="276"/>
        <v>63</v>
      </c>
      <c r="X1218" s="48">
        <f t="shared" si="277"/>
        <v>5.04</v>
      </c>
      <c r="Y1218" s="47" t="str">
        <f t="shared" si="278"/>
        <v>GROWTH</v>
      </c>
      <c r="Z1218" s="138">
        <v>0</v>
      </c>
      <c r="AA1218" s="133"/>
      <c r="AB1218" s="133" t="s">
        <v>121</v>
      </c>
      <c r="AC1218" s="155" t="s">
        <v>3061</v>
      </c>
      <c r="AD1218" s="27">
        <f t="shared" si="265"/>
        <v>0</v>
      </c>
    </row>
    <row r="1219" spans="1:30" s="139" customFormat="1" ht="13.8">
      <c r="A1219" s="155" t="s">
        <v>3061</v>
      </c>
      <c r="B1219" s="140" t="s">
        <v>92</v>
      </c>
      <c r="C1219" s="152" t="s">
        <v>3413</v>
      </c>
      <c r="D1219" s="135">
        <v>1000001727</v>
      </c>
      <c r="E1219" s="136" t="s">
        <v>3414</v>
      </c>
      <c r="F1219" s="137">
        <v>42756</v>
      </c>
      <c r="G1219" s="40" t="str">
        <f t="shared" si="266"/>
        <v>Targeted Dealer</v>
      </c>
      <c r="H1219" s="40"/>
      <c r="I1219" s="41">
        <v>30</v>
      </c>
      <c r="J1219" s="41">
        <f t="shared" si="267"/>
        <v>28</v>
      </c>
      <c r="K1219" s="43">
        <v>0</v>
      </c>
      <c r="L1219" s="43">
        <f t="shared" si="268"/>
        <v>30</v>
      </c>
      <c r="M1219" s="43">
        <f t="shared" si="269"/>
        <v>0</v>
      </c>
      <c r="N1219" s="42">
        <v>0</v>
      </c>
      <c r="O1219" s="45" t="str">
        <f t="shared" si="270"/>
        <v>Mar</v>
      </c>
      <c r="P1219" s="42">
        <f t="shared" si="271"/>
        <v>0</v>
      </c>
      <c r="Q1219" s="44">
        <f t="shared" si="272"/>
        <v>0</v>
      </c>
      <c r="R1219" s="45" t="str">
        <f t="shared" si="273"/>
        <v xml:space="preserve"> </v>
      </c>
      <c r="S1219" s="44" t="b">
        <f t="shared" si="274"/>
        <v>0</v>
      </c>
      <c r="T1219" s="43">
        <v>31</v>
      </c>
      <c r="U1219" s="46" t="str">
        <f t="shared" si="275"/>
        <v>Apr</v>
      </c>
      <c r="V1219" s="42">
        <v>31</v>
      </c>
      <c r="W1219" s="47">
        <f t="shared" si="276"/>
        <v>-31</v>
      </c>
      <c r="X1219" s="48">
        <f t="shared" si="277"/>
        <v>-1</v>
      </c>
      <c r="Y1219" s="47" t="str">
        <f t="shared" si="278"/>
        <v>DEGROWTH</v>
      </c>
      <c r="Z1219" s="138">
        <v>0</v>
      </c>
      <c r="AA1219" s="133"/>
      <c r="AB1219" s="133" t="s">
        <v>121</v>
      </c>
      <c r="AC1219" s="155" t="s">
        <v>3061</v>
      </c>
      <c r="AD1219" s="27">
        <f t="shared" si="265"/>
        <v>1</v>
      </c>
    </row>
    <row r="1220" spans="1:30" s="139" customFormat="1" ht="13.8">
      <c r="A1220" s="155" t="s">
        <v>3061</v>
      </c>
      <c r="B1220" s="140" t="s">
        <v>92</v>
      </c>
      <c r="C1220" s="152" t="s">
        <v>3415</v>
      </c>
      <c r="D1220" s="135">
        <v>1000001716</v>
      </c>
      <c r="E1220" s="136" t="s">
        <v>3416</v>
      </c>
      <c r="F1220" s="137">
        <v>43099</v>
      </c>
      <c r="G1220" s="40" t="str">
        <f t="shared" si="266"/>
        <v>Targeted Dealer</v>
      </c>
      <c r="H1220" s="40"/>
      <c r="I1220" s="41">
        <v>310</v>
      </c>
      <c r="J1220" s="41">
        <f t="shared" si="267"/>
        <v>289.33333333333337</v>
      </c>
      <c r="K1220" s="43">
        <v>412</v>
      </c>
      <c r="L1220" s="43">
        <f t="shared" si="268"/>
        <v>-102</v>
      </c>
      <c r="M1220" s="43">
        <f t="shared" si="269"/>
        <v>142.39631336405529</v>
      </c>
      <c r="N1220" s="42">
        <v>366.5</v>
      </c>
      <c r="O1220" s="45" t="str">
        <f t="shared" si="270"/>
        <v>Mar</v>
      </c>
      <c r="P1220" s="42">
        <f t="shared" si="271"/>
        <v>366.5</v>
      </c>
      <c r="Q1220" s="44">
        <f t="shared" si="272"/>
        <v>45.5</v>
      </c>
      <c r="R1220" s="45">
        <f t="shared" si="273"/>
        <v>0.12414733969986358</v>
      </c>
      <c r="S1220" s="44" t="str">
        <f t="shared" si="274"/>
        <v>GROWTH</v>
      </c>
      <c r="T1220" s="43">
        <v>180</v>
      </c>
      <c r="U1220" s="46" t="str">
        <f t="shared" si="275"/>
        <v>Apr</v>
      </c>
      <c r="V1220" s="42">
        <v>180</v>
      </c>
      <c r="W1220" s="47">
        <f t="shared" si="276"/>
        <v>232</v>
      </c>
      <c r="X1220" s="48">
        <f t="shared" si="277"/>
        <v>1.2888888888888888</v>
      </c>
      <c r="Y1220" s="47" t="str">
        <f t="shared" si="278"/>
        <v>GROWTH</v>
      </c>
      <c r="Z1220" s="138">
        <v>0</v>
      </c>
      <c r="AA1220" s="133"/>
      <c r="AB1220" s="133" t="s">
        <v>121</v>
      </c>
      <c r="AC1220" s="155" t="s">
        <v>3061</v>
      </c>
      <c r="AD1220" s="27">
        <f t="shared" ref="AD1220:AD1283" si="279">IF(K1220=0,1,0)</f>
        <v>0</v>
      </c>
    </row>
    <row r="1221" spans="1:30" s="139" customFormat="1" ht="13.8">
      <c r="A1221" s="155" t="s">
        <v>3061</v>
      </c>
      <c r="B1221" s="140" t="s">
        <v>92</v>
      </c>
      <c r="C1221" s="152" t="s">
        <v>3417</v>
      </c>
      <c r="D1221" s="135">
        <v>1000001722</v>
      </c>
      <c r="E1221" s="136" t="s">
        <v>3418</v>
      </c>
      <c r="F1221" s="137">
        <v>43614</v>
      </c>
      <c r="G1221" s="40" t="str">
        <f t="shared" si="266"/>
        <v>Targeted Dealer</v>
      </c>
      <c r="H1221" s="40"/>
      <c r="I1221" s="41">
        <v>220</v>
      </c>
      <c r="J1221" s="41">
        <f t="shared" si="267"/>
        <v>205.33333333333331</v>
      </c>
      <c r="K1221" s="43">
        <v>253</v>
      </c>
      <c r="L1221" s="43">
        <f t="shared" si="268"/>
        <v>-33</v>
      </c>
      <c r="M1221" s="43">
        <f t="shared" si="269"/>
        <v>123.21428571428572</v>
      </c>
      <c r="N1221" s="42">
        <v>326</v>
      </c>
      <c r="O1221" s="45" t="str">
        <f t="shared" si="270"/>
        <v>Mar</v>
      </c>
      <c r="P1221" s="42">
        <f t="shared" si="271"/>
        <v>326</v>
      </c>
      <c r="Q1221" s="44">
        <f t="shared" si="272"/>
        <v>-73</v>
      </c>
      <c r="R1221" s="45">
        <f t="shared" si="273"/>
        <v>-0.2239263803680982</v>
      </c>
      <c r="S1221" s="44" t="str">
        <f t="shared" si="274"/>
        <v>DEGROWTH</v>
      </c>
      <c r="T1221" s="43">
        <v>200</v>
      </c>
      <c r="U1221" s="46" t="str">
        <f t="shared" si="275"/>
        <v>Apr</v>
      </c>
      <c r="V1221" s="42">
        <v>200</v>
      </c>
      <c r="W1221" s="47">
        <f t="shared" si="276"/>
        <v>53</v>
      </c>
      <c r="X1221" s="48">
        <f t="shared" si="277"/>
        <v>0.2649999999999999</v>
      </c>
      <c r="Y1221" s="47" t="str">
        <f t="shared" si="278"/>
        <v>GROWTH</v>
      </c>
      <c r="Z1221" s="138">
        <v>0</v>
      </c>
      <c r="AA1221" s="133"/>
      <c r="AB1221" s="133" t="s">
        <v>121</v>
      </c>
      <c r="AC1221" s="155" t="s">
        <v>3061</v>
      </c>
      <c r="AD1221" s="27">
        <f t="shared" si="279"/>
        <v>0</v>
      </c>
    </row>
    <row r="1222" spans="1:30" s="139" customFormat="1" ht="13.8">
      <c r="A1222" s="155" t="s">
        <v>3061</v>
      </c>
      <c r="B1222" s="140" t="s">
        <v>92</v>
      </c>
      <c r="C1222" s="152" t="s">
        <v>3419</v>
      </c>
      <c r="D1222" s="135">
        <v>1000001719</v>
      </c>
      <c r="E1222" s="136" t="s">
        <v>3420</v>
      </c>
      <c r="F1222" s="137">
        <v>43956</v>
      </c>
      <c r="G1222" s="40" t="str">
        <f t="shared" si="266"/>
        <v>Targeted Dealer</v>
      </c>
      <c r="H1222" s="40"/>
      <c r="I1222" s="41">
        <v>150</v>
      </c>
      <c r="J1222" s="41">
        <f t="shared" si="267"/>
        <v>140</v>
      </c>
      <c r="K1222" s="43">
        <v>100</v>
      </c>
      <c r="L1222" s="43">
        <f t="shared" si="268"/>
        <v>50</v>
      </c>
      <c r="M1222" s="43">
        <f t="shared" si="269"/>
        <v>71.428571428571431</v>
      </c>
      <c r="N1222" s="42">
        <v>297.5</v>
      </c>
      <c r="O1222" s="45" t="str">
        <f t="shared" si="270"/>
        <v>Mar</v>
      </c>
      <c r="P1222" s="42">
        <f t="shared" si="271"/>
        <v>297.5</v>
      </c>
      <c r="Q1222" s="44">
        <f t="shared" si="272"/>
        <v>-197.5</v>
      </c>
      <c r="R1222" s="45">
        <f t="shared" si="273"/>
        <v>-0.66386554621848737</v>
      </c>
      <c r="S1222" s="44" t="str">
        <f t="shared" si="274"/>
        <v>DEGROWTH</v>
      </c>
      <c r="T1222" s="43">
        <v>96</v>
      </c>
      <c r="U1222" s="46" t="str">
        <f t="shared" si="275"/>
        <v>Apr</v>
      </c>
      <c r="V1222" s="42">
        <v>96</v>
      </c>
      <c r="W1222" s="47">
        <f t="shared" si="276"/>
        <v>4</v>
      </c>
      <c r="X1222" s="48">
        <f t="shared" si="277"/>
        <v>4.1666666666666741E-2</v>
      </c>
      <c r="Y1222" s="47" t="str">
        <f t="shared" si="278"/>
        <v>GROWTH</v>
      </c>
      <c r="Z1222" s="138">
        <v>0</v>
      </c>
      <c r="AA1222" s="133"/>
      <c r="AB1222" s="133" t="s">
        <v>121</v>
      </c>
      <c r="AC1222" s="155" t="s">
        <v>3061</v>
      </c>
      <c r="AD1222" s="27">
        <f t="shared" si="279"/>
        <v>0</v>
      </c>
    </row>
    <row r="1223" spans="1:30" s="139" customFormat="1" ht="13.8">
      <c r="A1223" s="155" t="s">
        <v>3061</v>
      </c>
      <c r="B1223" s="140" t="s">
        <v>92</v>
      </c>
      <c r="C1223" s="152" t="s">
        <v>3425</v>
      </c>
      <c r="D1223" s="135">
        <v>1000001732</v>
      </c>
      <c r="E1223" s="136" t="s">
        <v>3426</v>
      </c>
      <c r="F1223" s="137">
        <v>44343</v>
      </c>
      <c r="G1223" s="40" t="str">
        <f t="shared" si="266"/>
        <v>-</v>
      </c>
      <c r="H1223" s="40"/>
      <c r="I1223" s="41">
        <v>0</v>
      </c>
      <c r="J1223" s="41">
        <f t="shared" si="267"/>
        <v>0</v>
      </c>
      <c r="K1223" s="43">
        <v>0</v>
      </c>
      <c r="L1223" s="43">
        <f t="shared" si="268"/>
        <v>0</v>
      </c>
      <c r="M1223" s="43" t="str">
        <f t="shared" si="269"/>
        <v>-</v>
      </c>
      <c r="N1223" s="42">
        <v>0</v>
      </c>
      <c r="O1223" s="45" t="str">
        <f t="shared" si="270"/>
        <v>Mar</v>
      </c>
      <c r="P1223" s="42">
        <f t="shared" si="271"/>
        <v>0</v>
      </c>
      <c r="Q1223" s="44">
        <f t="shared" si="272"/>
        <v>0</v>
      </c>
      <c r="R1223" s="45" t="str">
        <f t="shared" si="273"/>
        <v xml:space="preserve"> </v>
      </c>
      <c r="S1223" s="44" t="b">
        <f t="shared" si="274"/>
        <v>0</v>
      </c>
      <c r="T1223" s="43">
        <v>0</v>
      </c>
      <c r="U1223" s="46" t="str">
        <f t="shared" si="275"/>
        <v>Apr</v>
      </c>
      <c r="V1223" s="42">
        <v>0</v>
      </c>
      <c r="W1223" s="47">
        <f t="shared" si="276"/>
        <v>0</v>
      </c>
      <c r="X1223" s="48">
        <f t="shared" si="277"/>
        <v>0</v>
      </c>
      <c r="Y1223" s="47" t="b">
        <f t="shared" si="278"/>
        <v>0</v>
      </c>
      <c r="Z1223" s="138">
        <v>0</v>
      </c>
      <c r="AA1223" s="133"/>
      <c r="AB1223" s="133" t="s">
        <v>121</v>
      </c>
      <c r="AC1223" s="155" t="s">
        <v>3061</v>
      </c>
      <c r="AD1223" s="27">
        <f t="shared" si="279"/>
        <v>1</v>
      </c>
    </row>
    <row r="1224" spans="1:30" s="139" customFormat="1" ht="13.8">
      <c r="A1224" s="155" t="s">
        <v>3061</v>
      </c>
      <c r="B1224" s="140" t="s">
        <v>92</v>
      </c>
      <c r="C1224" s="152" t="s">
        <v>3429</v>
      </c>
      <c r="D1224" s="135">
        <v>1000002536</v>
      </c>
      <c r="E1224" s="136" t="s">
        <v>3430</v>
      </c>
      <c r="F1224" s="137">
        <v>44603</v>
      </c>
      <c r="G1224" s="40" t="str">
        <f t="shared" si="266"/>
        <v>Targeted Dealer</v>
      </c>
      <c r="H1224" s="40"/>
      <c r="I1224" s="41">
        <v>60</v>
      </c>
      <c r="J1224" s="41">
        <f t="shared" si="267"/>
        <v>56</v>
      </c>
      <c r="K1224" s="43">
        <v>25</v>
      </c>
      <c r="L1224" s="43">
        <f t="shared" si="268"/>
        <v>35</v>
      </c>
      <c r="M1224" s="43">
        <f t="shared" si="269"/>
        <v>44.642857142857139</v>
      </c>
      <c r="N1224" s="42">
        <v>25</v>
      </c>
      <c r="O1224" s="45" t="str">
        <f t="shared" si="270"/>
        <v>Mar</v>
      </c>
      <c r="P1224" s="42">
        <f t="shared" si="271"/>
        <v>25</v>
      </c>
      <c r="Q1224" s="44">
        <f t="shared" si="272"/>
        <v>0</v>
      </c>
      <c r="R1224" s="45">
        <f t="shared" si="273"/>
        <v>0</v>
      </c>
      <c r="S1224" s="44" t="str">
        <f t="shared" si="274"/>
        <v>GROWTH</v>
      </c>
      <c r="T1224" s="43">
        <v>25</v>
      </c>
      <c r="U1224" s="46" t="str">
        <f t="shared" si="275"/>
        <v>Apr</v>
      </c>
      <c r="V1224" s="42">
        <v>25</v>
      </c>
      <c r="W1224" s="47">
        <f t="shared" si="276"/>
        <v>0</v>
      </c>
      <c r="X1224" s="48">
        <f t="shared" si="277"/>
        <v>0</v>
      </c>
      <c r="Y1224" s="47" t="str">
        <f t="shared" si="278"/>
        <v>GROWTH</v>
      </c>
      <c r="Z1224" s="138">
        <v>0</v>
      </c>
      <c r="AA1224" s="133"/>
      <c r="AB1224" s="133" t="s">
        <v>121</v>
      </c>
      <c r="AC1224" s="155" t="s">
        <v>3061</v>
      </c>
      <c r="AD1224" s="27">
        <f t="shared" si="279"/>
        <v>0</v>
      </c>
    </row>
    <row r="1225" spans="1:30" s="139" customFormat="1" ht="13.8">
      <c r="A1225" s="155" t="s">
        <v>3061</v>
      </c>
      <c r="B1225" s="140" t="s">
        <v>92</v>
      </c>
      <c r="C1225" s="152" t="s">
        <v>3431</v>
      </c>
      <c r="D1225" s="135">
        <v>1000003040</v>
      </c>
      <c r="E1225" s="141" t="s">
        <v>3432</v>
      </c>
      <c r="F1225" s="137">
        <v>44847</v>
      </c>
      <c r="G1225" s="40" t="str">
        <f t="shared" si="266"/>
        <v>Targeted Dealer</v>
      </c>
      <c r="H1225" s="40"/>
      <c r="I1225" s="41">
        <v>150</v>
      </c>
      <c r="J1225" s="41">
        <f t="shared" si="267"/>
        <v>140</v>
      </c>
      <c r="K1225" s="43">
        <v>270</v>
      </c>
      <c r="L1225" s="43">
        <f t="shared" si="268"/>
        <v>-120</v>
      </c>
      <c r="M1225" s="43">
        <f t="shared" si="269"/>
        <v>192.85714285714286</v>
      </c>
      <c r="N1225" s="42">
        <v>120</v>
      </c>
      <c r="O1225" s="45" t="str">
        <f t="shared" si="270"/>
        <v>Mar</v>
      </c>
      <c r="P1225" s="42">
        <f t="shared" si="271"/>
        <v>120</v>
      </c>
      <c r="Q1225" s="44">
        <f t="shared" si="272"/>
        <v>150</v>
      </c>
      <c r="R1225" s="45">
        <f t="shared" si="273"/>
        <v>1.25</v>
      </c>
      <c r="S1225" s="44" t="str">
        <f t="shared" si="274"/>
        <v>GROWTH</v>
      </c>
      <c r="T1225" s="43">
        <v>220</v>
      </c>
      <c r="U1225" s="46" t="str">
        <f t="shared" si="275"/>
        <v>Apr</v>
      </c>
      <c r="V1225" s="42">
        <v>220</v>
      </c>
      <c r="W1225" s="47">
        <f t="shared" si="276"/>
        <v>50</v>
      </c>
      <c r="X1225" s="48">
        <f t="shared" si="277"/>
        <v>0.22727272727272729</v>
      </c>
      <c r="Y1225" s="47" t="str">
        <f t="shared" si="278"/>
        <v>GROWTH</v>
      </c>
      <c r="Z1225" s="138">
        <v>0</v>
      </c>
      <c r="AA1225" s="133"/>
      <c r="AB1225" s="133" t="s">
        <v>121</v>
      </c>
      <c r="AC1225" s="155" t="s">
        <v>3061</v>
      </c>
      <c r="AD1225" s="27">
        <f t="shared" si="279"/>
        <v>0</v>
      </c>
    </row>
    <row r="1226" spans="1:30" s="139" customFormat="1" ht="13.8">
      <c r="A1226" s="155" t="s">
        <v>3061</v>
      </c>
      <c r="B1226" s="140" t="s">
        <v>92</v>
      </c>
      <c r="C1226" s="152" t="s">
        <v>3433</v>
      </c>
      <c r="D1226" s="135">
        <v>1000003080</v>
      </c>
      <c r="E1226" s="141" t="s">
        <v>3434</v>
      </c>
      <c r="F1226" s="137">
        <v>44868</v>
      </c>
      <c r="G1226" s="40" t="str">
        <f t="shared" si="266"/>
        <v>-</v>
      </c>
      <c r="H1226" s="40"/>
      <c r="I1226" s="41">
        <v>0</v>
      </c>
      <c r="J1226" s="41">
        <f t="shared" si="267"/>
        <v>0</v>
      </c>
      <c r="K1226" s="43">
        <v>0</v>
      </c>
      <c r="L1226" s="43">
        <f t="shared" si="268"/>
        <v>0</v>
      </c>
      <c r="M1226" s="43" t="str">
        <f t="shared" si="269"/>
        <v>-</v>
      </c>
      <c r="N1226" s="42">
        <v>7</v>
      </c>
      <c r="O1226" s="45" t="str">
        <f t="shared" si="270"/>
        <v>Mar</v>
      </c>
      <c r="P1226" s="42">
        <f t="shared" si="271"/>
        <v>7</v>
      </c>
      <c r="Q1226" s="44">
        <f t="shared" si="272"/>
        <v>-7</v>
      </c>
      <c r="R1226" s="45">
        <f t="shared" si="273"/>
        <v>-1</v>
      </c>
      <c r="S1226" s="44" t="str">
        <f t="shared" si="274"/>
        <v>DEGROWTH</v>
      </c>
      <c r="T1226" s="43">
        <v>0</v>
      </c>
      <c r="U1226" s="46" t="str">
        <f t="shared" si="275"/>
        <v>Apr</v>
      </c>
      <c r="V1226" s="42">
        <v>0</v>
      </c>
      <c r="W1226" s="47">
        <f t="shared" si="276"/>
        <v>0</v>
      </c>
      <c r="X1226" s="48">
        <f t="shared" si="277"/>
        <v>0</v>
      </c>
      <c r="Y1226" s="47" t="b">
        <f t="shared" si="278"/>
        <v>0</v>
      </c>
      <c r="Z1226" s="138">
        <v>0</v>
      </c>
      <c r="AA1226" s="133"/>
      <c r="AB1226" s="133" t="s">
        <v>121</v>
      </c>
      <c r="AC1226" s="155" t="s">
        <v>3061</v>
      </c>
      <c r="AD1226" s="27">
        <f t="shared" si="279"/>
        <v>1</v>
      </c>
    </row>
    <row r="1227" spans="1:30" s="139" customFormat="1" ht="13.8">
      <c r="A1227" s="155" t="s">
        <v>3061</v>
      </c>
      <c r="B1227" s="140" t="s">
        <v>92</v>
      </c>
      <c r="C1227" s="152" t="s">
        <v>3437</v>
      </c>
      <c r="D1227" s="135">
        <v>1000003551</v>
      </c>
      <c r="E1227" s="141" t="s">
        <v>3438</v>
      </c>
      <c r="F1227" s="137">
        <v>45071</v>
      </c>
      <c r="G1227" s="40" t="str">
        <f t="shared" si="266"/>
        <v>-</v>
      </c>
      <c r="H1227" s="40"/>
      <c r="I1227" s="41">
        <v>0</v>
      </c>
      <c r="J1227" s="41">
        <f t="shared" si="267"/>
        <v>0</v>
      </c>
      <c r="K1227" s="43">
        <v>0</v>
      </c>
      <c r="L1227" s="43">
        <f t="shared" si="268"/>
        <v>0</v>
      </c>
      <c r="M1227" s="43" t="str">
        <f t="shared" si="269"/>
        <v>-</v>
      </c>
      <c r="N1227" s="42">
        <v>0</v>
      </c>
      <c r="O1227" s="45" t="str">
        <f t="shared" si="270"/>
        <v>Mar</v>
      </c>
      <c r="P1227" s="42">
        <f t="shared" si="271"/>
        <v>0</v>
      </c>
      <c r="Q1227" s="44">
        <f t="shared" si="272"/>
        <v>0</v>
      </c>
      <c r="R1227" s="45" t="str">
        <f t="shared" si="273"/>
        <v xml:space="preserve"> </v>
      </c>
      <c r="S1227" s="44" t="b">
        <f t="shared" si="274"/>
        <v>0</v>
      </c>
      <c r="T1227" s="43">
        <v>12</v>
      </c>
      <c r="U1227" s="46" t="str">
        <f t="shared" si="275"/>
        <v>Apr</v>
      </c>
      <c r="V1227" s="42">
        <v>12</v>
      </c>
      <c r="W1227" s="47">
        <f t="shared" si="276"/>
        <v>-12</v>
      </c>
      <c r="X1227" s="48">
        <f t="shared" si="277"/>
        <v>-1</v>
      </c>
      <c r="Y1227" s="47" t="str">
        <f t="shared" si="278"/>
        <v>DEGROWTH</v>
      </c>
      <c r="Z1227" s="138">
        <v>0</v>
      </c>
      <c r="AA1227" s="133"/>
      <c r="AB1227" s="133" t="s">
        <v>121</v>
      </c>
      <c r="AC1227" s="155" t="s">
        <v>3061</v>
      </c>
      <c r="AD1227" s="27">
        <f t="shared" si="279"/>
        <v>1</v>
      </c>
    </row>
    <row r="1228" spans="1:30" s="139" customFormat="1" ht="13.8">
      <c r="A1228" s="155" t="s">
        <v>3061</v>
      </c>
      <c r="B1228" s="140" t="s">
        <v>92</v>
      </c>
      <c r="C1228" s="152" t="s">
        <v>3439</v>
      </c>
      <c r="D1228" s="135">
        <v>1000003556</v>
      </c>
      <c r="E1228" s="141" t="s">
        <v>3440</v>
      </c>
      <c r="F1228" s="137">
        <v>45072</v>
      </c>
      <c r="G1228" s="40" t="str">
        <f t="shared" si="266"/>
        <v>Targeted Dealer</v>
      </c>
      <c r="H1228" s="40"/>
      <c r="I1228" s="41">
        <v>200</v>
      </c>
      <c r="J1228" s="41">
        <f t="shared" si="267"/>
        <v>186.66666666666669</v>
      </c>
      <c r="K1228" s="43">
        <v>410</v>
      </c>
      <c r="L1228" s="43">
        <f t="shared" si="268"/>
        <v>-210</v>
      </c>
      <c r="M1228" s="43">
        <f t="shared" si="269"/>
        <v>219.64285714285711</v>
      </c>
      <c r="N1228" s="42">
        <v>359.3</v>
      </c>
      <c r="O1228" s="45" t="str">
        <f t="shared" si="270"/>
        <v>Mar</v>
      </c>
      <c r="P1228" s="42">
        <f t="shared" si="271"/>
        <v>359.3</v>
      </c>
      <c r="Q1228" s="44">
        <f t="shared" si="272"/>
        <v>50.699999999999989</v>
      </c>
      <c r="R1228" s="45">
        <f t="shared" si="273"/>
        <v>0.14110770943501239</v>
      </c>
      <c r="S1228" s="44" t="str">
        <f t="shared" si="274"/>
        <v>GROWTH</v>
      </c>
      <c r="T1228" s="43">
        <v>302.5</v>
      </c>
      <c r="U1228" s="46" t="str">
        <f t="shared" si="275"/>
        <v>Apr</v>
      </c>
      <c r="V1228" s="42">
        <v>302.5</v>
      </c>
      <c r="W1228" s="47">
        <f t="shared" si="276"/>
        <v>107.5</v>
      </c>
      <c r="X1228" s="48">
        <f t="shared" si="277"/>
        <v>0.35537190082644621</v>
      </c>
      <c r="Y1228" s="47" t="str">
        <f t="shared" si="278"/>
        <v>GROWTH</v>
      </c>
      <c r="Z1228" s="138">
        <v>0</v>
      </c>
      <c r="AA1228" s="133"/>
      <c r="AB1228" s="133" t="s">
        <v>121</v>
      </c>
      <c r="AC1228" s="155" t="s">
        <v>3061</v>
      </c>
      <c r="AD1228" s="27">
        <f t="shared" si="279"/>
        <v>0</v>
      </c>
    </row>
    <row r="1229" spans="1:30" s="139" customFormat="1" ht="13.8">
      <c r="A1229" s="138" t="s">
        <v>1245</v>
      </c>
      <c r="B1229" s="134" t="s">
        <v>3922</v>
      </c>
      <c r="C1229" s="144" t="s">
        <v>3443</v>
      </c>
      <c r="D1229" s="144">
        <v>1000004108</v>
      </c>
      <c r="E1229" s="144" t="s">
        <v>1789</v>
      </c>
      <c r="F1229" s="137">
        <v>45539</v>
      </c>
      <c r="G1229" s="40" t="str">
        <f t="shared" si="266"/>
        <v>Targeted Dealer</v>
      </c>
      <c r="H1229" s="40"/>
      <c r="I1229" s="41">
        <v>120</v>
      </c>
      <c r="J1229" s="41">
        <f t="shared" si="267"/>
        <v>112</v>
      </c>
      <c r="K1229" s="43">
        <v>117.5</v>
      </c>
      <c r="L1229" s="43">
        <f t="shared" si="268"/>
        <v>2.5</v>
      </c>
      <c r="M1229" s="43">
        <f t="shared" si="269"/>
        <v>104.91071428571428</v>
      </c>
      <c r="N1229" s="42">
        <v>104.5</v>
      </c>
      <c r="O1229" s="45" t="str">
        <f t="shared" si="270"/>
        <v>Mar</v>
      </c>
      <c r="P1229" s="42">
        <f t="shared" si="271"/>
        <v>104.5</v>
      </c>
      <c r="Q1229" s="44">
        <f t="shared" si="272"/>
        <v>13</v>
      </c>
      <c r="R1229" s="45">
        <f t="shared" si="273"/>
        <v>0.12440191387559807</v>
      </c>
      <c r="S1229" s="44" t="str">
        <f t="shared" si="274"/>
        <v>GROWTH</v>
      </c>
      <c r="T1229" s="43">
        <v>90.5</v>
      </c>
      <c r="U1229" s="46" t="str">
        <f t="shared" si="275"/>
        <v>Apr</v>
      </c>
      <c r="V1229" s="42">
        <v>90.5</v>
      </c>
      <c r="W1229" s="47">
        <f t="shared" si="276"/>
        <v>27</v>
      </c>
      <c r="X1229" s="48">
        <f t="shared" si="277"/>
        <v>0.29834254143646399</v>
      </c>
      <c r="Y1229" s="47" t="str">
        <f t="shared" si="278"/>
        <v>GROWTH</v>
      </c>
      <c r="Z1229" s="138">
        <v>0</v>
      </c>
      <c r="AA1229" s="133"/>
      <c r="AB1229" s="133" t="s">
        <v>121</v>
      </c>
      <c r="AC1229" s="138" t="s">
        <v>1245</v>
      </c>
      <c r="AD1229" s="27">
        <f t="shared" si="279"/>
        <v>0</v>
      </c>
    </row>
    <row r="1230" spans="1:30" s="139" customFormat="1" ht="13.8">
      <c r="A1230" s="138" t="s">
        <v>121</v>
      </c>
      <c r="B1230" s="144" t="s">
        <v>34</v>
      </c>
      <c r="C1230" s="144" t="s">
        <v>3444</v>
      </c>
      <c r="D1230" s="144">
        <v>1000004110</v>
      </c>
      <c r="E1230" s="144" t="s">
        <v>3445</v>
      </c>
      <c r="F1230" s="137">
        <v>45540</v>
      </c>
      <c r="G1230" s="40" t="str">
        <f t="shared" si="266"/>
        <v>Targeted Dealer</v>
      </c>
      <c r="H1230" s="40"/>
      <c r="I1230" s="41">
        <v>55</v>
      </c>
      <c r="J1230" s="41">
        <f t="shared" si="267"/>
        <v>51.333333333333329</v>
      </c>
      <c r="K1230" s="43">
        <v>50</v>
      </c>
      <c r="L1230" s="43">
        <f t="shared" si="268"/>
        <v>5</v>
      </c>
      <c r="M1230" s="43">
        <f t="shared" si="269"/>
        <v>97.402597402597408</v>
      </c>
      <c r="N1230" s="42">
        <v>0</v>
      </c>
      <c r="O1230" s="45" t="str">
        <f t="shared" si="270"/>
        <v>Mar</v>
      </c>
      <c r="P1230" s="42">
        <f t="shared" si="271"/>
        <v>0</v>
      </c>
      <c r="Q1230" s="44">
        <f t="shared" si="272"/>
        <v>50</v>
      </c>
      <c r="R1230" s="45" t="str">
        <f t="shared" si="273"/>
        <v xml:space="preserve"> </v>
      </c>
      <c r="S1230" s="44" t="b">
        <f t="shared" si="274"/>
        <v>0</v>
      </c>
      <c r="T1230" s="43">
        <v>50</v>
      </c>
      <c r="U1230" s="46" t="str">
        <f t="shared" si="275"/>
        <v>Apr</v>
      </c>
      <c r="V1230" s="42">
        <v>50</v>
      </c>
      <c r="W1230" s="47">
        <f t="shared" si="276"/>
        <v>0</v>
      </c>
      <c r="X1230" s="48">
        <f t="shared" si="277"/>
        <v>0</v>
      </c>
      <c r="Y1230" s="47" t="str">
        <f t="shared" si="278"/>
        <v>GROWTH</v>
      </c>
      <c r="Z1230" s="138">
        <v>0</v>
      </c>
      <c r="AA1230" s="133"/>
      <c r="AB1230" s="133" t="s">
        <v>121</v>
      </c>
      <c r="AC1230" s="138" t="s">
        <v>121</v>
      </c>
      <c r="AD1230" s="27">
        <f t="shared" si="279"/>
        <v>0</v>
      </c>
    </row>
    <row r="1231" spans="1:30" s="139" customFormat="1" ht="13.8">
      <c r="A1231" s="138" t="s">
        <v>121</v>
      </c>
      <c r="B1231" s="144" t="s">
        <v>613</v>
      </c>
      <c r="C1231" s="144" t="s">
        <v>3446</v>
      </c>
      <c r="D1231" s="144">
        <v>1000004111</v>
      </c>
      <c r="E1231" s="144" t="s">
        <v>3447</v>
      </c>
      <c r="F1231" s="137">
        <v>45540</v>
      </c>
      <c r="G1231" s="40" t="str">
        <f t="shared" si="266"/>
        <v>Targeted Dealer</v>
      </c>
      <c r="H1231" s="40"/>
      <c r="I1231" s="41">
        <v>60</v>
      </c>
      <c r="J1231" s="41">
        <f t="shared" si="267"/>
        <v>56</v>
      </c>
      <c r="K1231" s="43">
        <v>0</v>
      </c>
      <c r="L1231" s="43">
        <f t="shared" si="268"/>
        <v>60</v>
      </c>
      <c r="M1231" s="43">
        <f t="shared" si="269"/>
        <v>0</v>
      </c>
      <c r="N1231" s="42">
        <v>20</v>
      </c>
      <c r="O1231" s="45" t="str">
        <f t="shared" si="270"/>
        <v>Mar</v>
      </c>
      <c r="P1231" s="42">
        <f t="shared" si="271"/>
        <v>20</v>
      </c>
      <c r="Q1231" s="44">
        <f t="shared" si="272"/>
        <v>-20</v>
      </c>
      <c r="R1231" s="45">
        <f t="shared" si="273"/>
        <v>-1</v>
      </c>
      <c r="S1231" s="44" t="str">
        <f t="shared" si="274"/>
        <v>DEGROWTH</v>
      </c>
      <c r="T1231" s="43">
        <v>224.9</v>
      </c>
      <c r="U1231" s="46" t="str">
        <f t="shared" si="275"/>
        <v>Apr</v>
      </c>
      <c r="V1231" s="42">
        <v>224.9</v>
      </c>
      <c r="W1231" s="47">
        <f t="shared" si="276"/>
        <v>-224.9</v>
      </c>
      <c r="X1231" s="48">
        <f t="shared" si="277"/>
        <v>-1</v>
      </c>
      <c r="Y1231" s="47" t="str">
        <f t="shared" si="278"/>
        <v>DEGROWTH</v>
      </c>
      <c r="Z1231" s="138">
        <v>0</v>
      </c>
      <c r="AA1231" s="133"/>
      <c r="AB1231" s="133" t="s">
        <v>121</v>
      </c>
      <c r="AC1231" s="138" t="s">
        <v>121</v>
      </c>
      <c r="AD1231" s="27">
        <f t="shared" si="279"/>
        <v>1</v>
      </c>
    </row>
    <row r="1232" spans="1:30" s="139" customFormat="1" ht="13.8">
      <c r="A1232" s="138" t="s">
        <v>121</v>
      </c>
      <c r="B1232" s="134" t="s">
        <v>3923</v>
      </c>
      <c r="C1232" s="144" t="s">
        <v>3448</v>
      </c>
      <c r="D1232" s="144">
        <v>1000004109</v>
      </c>
      <c r="E1232" s="144" t="s">
        <v>3449</v>
      </c>
      <c r="F1232" s="137">
        <v>45540</v>
      </c>
      <c r="G1232" s="40" t="str">
        <f t="shared" si="266"/>
        <v>Targeted Dealer</v>
      </c>
      <c r="H1232" s="40"/>
      <c r="I1232" s="41">
        <v>20</v>
      </c>
      <c r="J1232" s="41">
        <f t="shared" si="267"/>
        <v>18.666666666666664</v>
      </c>
      <c r="K1232" s="43">
        <v>15</v>
      </c>
      <c r="L1232" s="43">
        <f t="shared" si="268"/>
        <v>5</v>
      </c>
      <c r="M1232" s="43">
        <f t="shared" si="269"/>
        <v>80.357142857142861</v>
      </c>
      <c r="N1232" s="42">
        <v>35</v>
      </c>
      <c r="O1232" s="45" t="str">
        <f t="shared" si="270"/>
        <v>Mar</v>
      </c>
      <c r="P1232" s="42">
        <f t="shared" si="271"/>
        <v>35</v>
      </c>
      <c r="Q1232" s="44">
        <f t="shared" si="272"/>
        <v>-20</v>
      </c>
      <c r="R1232" s="45">
        <f t="shared" si="273"/>
        <v>-0.5714285714285714</v>
      </c>
      <c r="S1232" s="44" t="str">
        <f t="shared" si="274"/>
        <v>DEGROWTH</v>
      </c>
      <c r="T1232" s="43">
        <v>20</v>
      </c>
      <c r="U1232" s="46" t="str">
        <f t="shared" si="275"/>
        <v>Apr</v>
      </c>
      <c r="V1232" s="42">
        <v>20</v>
      </c>
      <c r="W1232" s="47">
        <f t="shared" si="276"/>
        <v>-5</v>
      </c>
      <c r="X1232" s="48">
        <f t="shared" si="277"/>
        <v>-0.25</v>
      </c>
      <c r="Y1232" s="47" t="str">
        <f t="shared" si="278"/>
        <v>DEGROWTH</v>
      </c>
      <c r="Z1232" s="138">
        <v>0</v>
      </c>
      <c r="AA1232" s="133"/>
      <c r="AB1232" s="133" t="s">
        <v>121</v>
      </c>
      <c r="AC1232" s="138" t="s">
        <v>121</v>
      </c>
      <c r="AD1232" s="27">
        <f t="shared" si="279"/>
        <v>0</v>
      </c>
    </row>
    <row r="1233" spans="1:30" s="139" customFormat="1" ht="13.8">
      <c r="A1233" s="138" t="s">
        <v>1245</v>
      </c>
      <c r="B1233" s="144" t="s">
        <v>43</v>
      </c>
      <c r="C1233" s="144" t="s">
        <v>3450</v>
      </c>
      <c r="D1233" s="144">
        <v>1000004112</v>
      </c>
      <c r="E1233" s="144" t="s">
        <v>3451</v>
      </c>
      <c r="F1233" s="137">
        <v>45541</v>
      </c>
      <c r="G1233" s="40" t="str">
        <f t="shared" si="266"/>
        <v>Targeted Dealer</v>
      </c>
      <c r="H1233" s="40"/>
      <c r="I1233" s="41">
        <v>75</v>
      </c>
      <c r="J1233" s="41">
        <f t="shared" si="267"/>
        <v>70</v>
      </c>
      <c r="K1233" s="43">
        <v>51</v>
      </c>
      <c r="L1233" s="43">
        <f t="shared" si="268"/>
        <v>24</v>
      </c>
      <c r="M1233" s="43">
        <f t="shared" si="269"/>
        <v>72.857142857142861</v>
      </c>
      <c r="N1233" s="42">
        <v>63</v>
      </c>
      <c r="O1233" s="45" t="str">
        <f t="shared" si="270"/>
        <v>Mar</v>
      </c>
      <c r="P1233" s="42">
        <f t="shared" si="271"/>
        <v>63</v>
      </c>
      <c r="Q1233" s="44">
        <f t="shared" si="272"/>
        <v>-12</v>
      </c>
      <c r="R1233" s="45">
        <f t="shared" si="273"/>
        <v>-0.19047619047619047</v>
      </c>
      <c r="S1233" s="44" t="str">
        <f t="shared" si="274"/>
        <v>DEGROWTH</v>
      </c>
      <c r="T1233" s="43">
        <v>38</v>
      </c>
      <c r="U1233" s="46" t="str">
        <f t="shared" si="275"/>
        <v>Apr</v>
      </c>
      <c r="V1233" s="42">
        <v>38</v>
      </c>
      <c r="W1233" s="47">
        <f t="shared" si="276"/>
        <v>13</v>
      </c>
      <c r="X1233" s="48">
        <f t="shared" si="277"/>
        <v>0.34210526315789469</v>
      </c>
      <c r="Y1233" s="47" t="str">
        <f t="shared" si="278"/>
        <v>GROWTH</v>
      </c>
      <c r="Z1233" s="138">
        <v>0</v>
      </c>
      <c r="AA1233" s="133"/>
      <c r="AB1233" s="133" t="s">
        <v>121</v>
      </c>
      <c r="AC1233" s="138" t="s">
        <v>1245</v>
      </c>
      <c r="AD1233" s="27">
        <f t="shared" si="279"/>
        <v>0</v>
      </c>
    </row>
    <row r="1234" spans="1:30" s="139" customFormat="1" ht="13.8">
      <c r="A1234" s="138" t="s">
        <v>121</v>
      </c>
      <c r="B1234" s="134" t="s">
        <v>3921</v>
      </c>
      <c r="C1234" s="144" t="s">
        <v>3454</v>
      </c>
      <c r="D1234" s="144">
        <v>1000002901</v>
      </c>
      <c r="E1234" s="144" t="s">
        <v>3455</v>
      </c>
      <c r="F1234" s="137">
        <v>44799</v>
      </c>
      <c r="G1234" s="40" t="str">
        <f t="shared" si="266"/>
        <v>Targeted Dealer</v>
      </c>
      <c r="H1234" s="40"/>
      <c r="I1234" s="41">
        <v>120</v>
      </c>
      <c r="J1234" s="41">
        <f t="shared" si="267"/>
        <v>112</v>
      </c>
      <c r="K1234" s="43">
        <v>198.9</v>
      </c>
      <c r="L1234" s="43">
        <f t="shared" si="268"/>
        <v>-78.900000000000006</v>
      </c>
      <c r="M1234" s="43">
        <f t="shared" si="269"/>
        <v>177.58928571428569</v>
      </c>
      <c r="N1234" s="42">
        <v>228</v>
      </c>
      <c r="O1234" s="45" t="str">
        <f t="shared" si="270"/>
        <v>Mar</v>
      </c>
      <c r="P1234" s="42">
        <f t="shared" si="271"/>
        <v>228</v>
      </c>
      <c r="Q1234" s="44">
        <f t="shared" si="272"/>
        <v>-29.099999999999994</v>
      </c>
      <c r="R1234" s="45">
        <f t="shared" si="273"/>
        <v>-0.12763157894736843</v>
      </c>
      <c r="S1234" s="44" t="str">
        <f t="shared" si="274"/>
        <v>DEGROWTH</v>
      </c>
      <c r="T1234" s="43">
        <v>150</v>
      </c>
      <c r="U1234" s="46" t="str">
        <f t="shared" si="275"/>
        <v>Apr</v>
      </c>
      <c r="V1234" s="42">
        <v>150</v>
      </c>
      <c r="W1234" s="47">
        <f t="shared" si="276"/>
        <v>48.900000000000006</v>
      </c>
      <c r="X1234" s="48">
        <f t="shared" si="277"/>
        <v>0.32600000000000007</v>
      </c>
      <c r="Y1234" s="47" t="str">
        <f t="shared" si="278"/>
        <v>GROWTH</v>
      </c>
      <c r="Z1234" s="138">
        <v>0</v>
      </c>
      <c r="AA1234" s="133"/>
      <c r="AB1234" s="133" t="s">
        <v>121</v>
      </c>
      <c r="AC1234" s="138" t="s">
        <v>121</v>
      </c>
      <c r="AD1234" s="27">
        <f t="shared" si="279"/>
        <v>0</v>
      </c>
    </row>
    <row r="1235" spans="1:30" s="139" customFormat="1" ht="13.8">
      <c r="A1235" s="138" t="s">
        <v>121</v>
      </c>
      <c r="B1235" s="134" t="s">
        <v>3921</v>
      </c>
      <c r="C1235" s="144" t="s">
        <v>3458</v>
      </c>
      <c r="D1235" s="144">
        <v>1000004113</v>
      </c>
      <c r="E1235" s="144" t="s">
        <v>3459</v>
      </c>
      <c r="F1235" s="137">
        <v>45542</v>
      </c>
      <c r="G1235" s="40" t="str">
        <f t="shared" si="266"/>
        <v>Targeted Dealer</v>
      </c>
      <c r="H1235" s="40"/>
      <c r="I1235" s="41">
        <v>120</v>
      </c>
      <c r="J1235" s="41">
        <f t="shared" si="267"/>
        <v>112</v>
      </c>
      <c r="K1235" s="43">
        <v>50</v>
      </c>
      <c r="L1235" s="43">
        <f t="shared" si="268"/>
        <v>70</v>
      </c>
      <c r="M1235" s="43">
        <f t="shared" si="269"/>
        <v>44.642857142857139</v>
      </c>
      <c r="N1235" s="42">
        <v>150</v>
      </c>
      <c r="O1235" s="45" t="str">
        <f t="shared" si="270"/>
        <v>Mar</v>
      </c>
      <c r="P1235" s="42">
        <f t="shared" si="271"/>
        <v>150</v>
      </c>
      <c r="Q1235" s="44">
        <f t="shared" si="272"/>
        <v>-100</v>
      </c>
      <c r="R1235" s="45">
        <f t="shared" si="273"/>
        <v>-0.66666666666666674</v>
      </c>
      <c r="S1235" s="44" t="str">
        <f t="shared" si="274"/>
        <v>DEGROWTH</v>
      </c>
      <c r="T1235" s="43">
        <v>51.5</v>
      </c>
      <c r="U1235" s="46" t="str">
        <f t="shared" si="275"/>
        <v>Apr</v>
      </c>
      <c r="V1235" s="42">
        <v>51.5</v>
      </c>
      <c r="W1235" s="47">
        <f t="shared" si="276"/>
        <v>-1.5</v>
      </c>
      <c r="X1235" s="48">
        <f t="shared" si="277"/>
        <v>-2.9126213592232997E-2</v>
      </c>
      <c r="Y1235" s="47" t="str">
        <f t="shared" si="278"/>
        <v>DEGROWTH</v>
      </c>
      <c r="Z1235" s="138">
        <v>0</v>
      </c>
      <c r="AA1235" s="133"/>
      <c r="AB1235" s="133" t="s">
        <v>121</v>
      </c>
      <c r="AC1235" s="138" t="s">
        <v>121</v>
      </c>
      <c r="AD1235" s="27">
        <f t="shared" si="279"/>
        <v>0</v>
      </c>
    </row>
    <row r="1236" spans="1:30" s="139" customFormat="1" ht="13.8">
      <c r="A1236" s="138" t="s">
        <v>1245</v>
      </c>
      <c r="B1236" s="144" t="s">
        <v>57</v>
      </c>
      <c r="C1236" s="144" t="s">
        <v>3462</v>
      </c>
      <c r="D1236" s="144">
        <v>1000004114</v>
      </c>
      <c r="E1236" s="144" t="s">
        <v>3463</v>
      </c>
      <c r="F1236" s="137">
        <v>45544</v>
      </c>
      <c r="G1236" s="40" t="str">
        <f t="shared" si="266"/>
        <v>Targeted Dealer</v>
      </c>
      <c r="H1236" s="40"/>
      <c r="I1236" s="41">
        <v>30</v>
      </c>
      <c r="J1236" s="41">
        <f t="shared" si="267"/>
        <v>28</v>
      </c>
      <c r="K1236" s="43">
        <v>10</v>
      </c>
      <c r="L1236" s="43">
        <f t="shared" si="268"/>
        <v>20</v>
      </c>
      <c r="M1236" s="43">
        <f t="shared" si="269"/>
        <v>35.714285714285708</v>
      </c>
      <c r="N1236" s="42">
        <v>0</v>
      </c>
      <c r="O1236" s="45" t="str">
        <f t="shared" si="270"/>
        <v>Mar</v>
      </c>
      <c r="P1236" s="42">
        <f t="shared" si="271"/>
        <v>0</v>
      </c>
      <c r="Q1236" s="44">
        <f t="shared" si="272"/>
        <v>10</v>
      </c>
      <c r="R1236" s="45" t="str">
        <f t="shared" si="273"/>
        <v xml:space="preserve"> </v>
      </c>
      <c r="S1236" s="44" t="b">
        <f t="shared" si="274"/>
        <v>0</v>
      </c>
      <c r="T1236" s="43">
        <v>0</v>
      </c>
      <c r="U1236" s="46" t="str">
        <f t="shared" si="275"/>
        <v>Apr</v>
      </c>
      <c r="V1236" s="42">
        <v>0</v>
      </c>
      <c r="W1236" s="47">
        <f t="shared" si="276"/>
        <v>10</v>
      </c>
      <c r="X1236" s="48">
        <f t="shared" si="277"/>
        <v>0</v>
      </c>
      <c r="Y1236" s="47" t="b">
        <f t="shared" si="278"/>
        <v>0</v>
      </c>
      <c r="Z1236" s="138">
        <v>0</v>
      </c>
      <c r="AA1236" s="133"/>
      <c r="AB1236" s="133" t="s">
        <v>121</v>
      </c>
      <c r="AC1236" s="138" t="s">
        <v>1245</v>
      </c>
      <c r="AD1236" s="27">
        <f t="shared" si="279"/>
        <v>0</v>
      </c>
    </row>
    <row r="1237" spans="1:30" s="139" customFormat="1" ht="13.8">
      <c r="A1237" s="138" t="s">
        <v>1245</v>
      </c>
      <c r="B1237" s="134" t="s">
        <v>46</v>
      </c>
      <c r="C1237" s="144" t="s">
        <v>3464</v>
      </c>
      <c r="D1237" s="144">
        <v>1000004115</v>
      </c>
      <c r="E1237" s="144" t="s">
        <v>3465</v>
      </c>
      <c r="F1237" s="137">
        <v>45544</v>
      </c>
      <c r="G1237" s="40" t="str">
        <f t="shared" si="266"/>
        <v>Targeted Dealer</v>
      </c>
      <c r="H1237" s="40"/>
      <c r="I1237" s="41">
        <v>200</v>
      </c>
      <c r="J1237" s="41">
        <f t="shared" si="267"/>
        <v>186.66666666666669</v>
      </c>
      <c r="K1237" s="43">
        <v>200</v>
      </c>
      <c r="L1237" s="43">
        <f t="shared" si="268"/>
        <v>0</v>
      </c>
      <c r="M1237" s="43">
        <f t="shared" si="269"/>
        <v>107.14285714285712</v>
      </c>
      <c r="N1237" s="42">
        <v>125</v>
      </c>
      <c r="O1237" s="45" t="str">
        <f t="shared" si="270"/>
        <v>Mar</v>
      </c>
      <c r="P1237" s="42">
        <f t="shared" si="271"/>
        <v>125</v>
      </c>
      <c r="Q1237" s="44">
        <f t="shared" si="272"/>
        <v>75</v>
      </c>
      <c r="R1237" s="45">
        <f t="shared" si="273"/>
        <v>0.60000000000000009</v>
      </c>
      <c r="S1237" s="44" t="str">
        <f t="shared" si="274"/>
        <v>GROWTH</v>
      </c>
      <c r="T1237" s="43">
        <v>230</v>
      </c>
      <c r="U1237" s="46" t="str">
        <f t="shared" si="275"/>
        <v>Apr</v>
      </c>
      <c r="V1237" s="42">
        <v>230</v>
      </c>
      <c r="W1237" s="47">
        <f t="shared" si="276"/>
        <v>-30</v>
      </c>
      <c r="X1237" s="48">
        <f t="shared" si="277"/>
        <v>-0.13043478260869568</v>
      </c>
      <c r="Y1237" s="47" t="str">
        <f t="shared" si="278"/>
        <v>DEGROWTH</v>
      </c>
      <c r="Z1237" s="138">
        <v>0</v>
      </c>
      <c r="AA1237" s="133"/>
      <c r="AB1237" s="133" t="s">
        <v>121</v>
      </c>
      <c r="AC1237" s="138" t="s">
        <v>1245</v>
      </c>
      <c r="AD1237" s="27">
        <f t="shared" si="279"/>
        <v>0</v>
      </c>
    </row>
    <row r="1238" spans="1:30" s="139" customFormat="1" ht="13.8">
      <c r="A1238" s="133" t="s">
        <v>1245</v>
      </c>
      <c r="B1238" s="141" t="s">
        <v>48</v>
      </c>
      <c r="C1238" s="144" t="s">
        <v>3468</v>
      </c>
      <c r="D1238" s="144">
        <v>1000004116</v>
      </c>
      <c r="E1238" s="144" t="s">
        <v>3469</v>
      </c>
      <c r="F1238" s="137">
        <v>45547</v>
      </c>
      <c r="G1238" s="40" t="str">
        <f t="shared" si="266"/>
        <v>Targeted Dealer</v>
      </c>
      <c r="H1238" s="40"/>
      <c r="I1238" s="41">
        <v>72</v>
      </c>
      <c r="J1238" s="41">
        <f t="shared" si="267"/>
        <v>67.2</v>
      </c>
      <c r="K1238" s="43">
        <v>26</v>
      </c>
      <c r="L1238" s="43">
        <f t="shared" si="268"/>
        <v>46</v>
      </c>
      <c r="M1238" s="43">
        <f t="shared" si="269"/>
        <v>38.69047619047619</v>
      </c>
      <c r="N1238" s="42">
        <v>59</v>
      </c>
      <c r="O1238" s="45" t="str">
        <f t="shared" si="270"/>
        <v>Mar</v>
      </c>
      <c r="P1238" s="42">
        <f t="shared" si="271"/>
        <v>59</v>
      </c>
      <c r="Q1238" s="44">
        <f t="shared" si="272"/>
        <v>-33</v>
      </c>
      <c r="R1238" s="45">
        <f t="shared" si="273"/>
        <v>-0.55932203389830515</v>
      </c>
      <c r="S1238" s="44" t="str">
        <f t="shared" si="274"/>
        <v>DEGROWTH</v>
      </c>
      <c r="T1238" s="43">
        <v>72</v>
      </c>
      <c r="U1238" s="46" t="str">
        <f t="shared" si="275"/>
        <v>Apr</v>
      </c>
      <c r="V1238" s="42">
        <v>72</v>
      </c>
      <c r="W1238" s="47">
        <f t="shared" si="276"/>
        <v>-46</v>
      </c>
      <c r="X1238" s="48">
        <f t="shared" si="277"/>
        <v>-0.63888888888888884</v>
      </c>
      <c r="Y1238" s="47" t="str">
        <f t="shared" si="278"/>
        <v>DEGROWTH</v>
      </c>
      <c r="Z1238" s="138">
        <v>0</v>
      </c>
      <c r="AA1238" s="133"/>
      <c r="AB1238" s="133" t="s">
        <v>121</v>
      </c>
      <c r="AC1238" s="133" t="s">
        <v>1245</v>
      </c>
      <c r="AD1238" s="27">
        <f t="shared" si="279"/>
        <v>0</v>
      </c>
    </row>
    <row r="1239" spans="1:30" s="139" customFormat="1" ht="13.8">
      <c r="A1239" s="133" t="s">
        <v>1245</v>
      </c>
      <c r="B1239" s="141" t="s">
        <v>53</v>
      </c>
      <c r="C1239" s="144" t="s">
        <v>3470</v>
      </c>
      <c r="D1239" s="144">
        <v>1000004117</v>
      </c>
      <c r="E1239" s="144" t="s">
        <v>3471</v>
      </c>
      <c r="F1239" s="137">
        <v>45547</v>
      </c>
      <c r="G1239" s="40" t="str">
        <f t="shared" si="266"/>
        <v>Targeted Dealer</v>
      </c>
      <c r="H1239" s="40"/>
      <c r="I1239" s="41">
        <v>30</v>
      </c>
      <c r="J1239" s="41">
        <f t="shared" si="267"/>
        <v>28</v>
      </c>
      <c r="K1239" s="43">
        <v>0</v>
      </c>
      <c r="L1239" s="43">
        <f t="shared" si="268"/>
        <v>30</v>
      </c>
      <c r="M1239" s="43">
        <f t="shared" si="269"/>
        <v>0</v>
      </c>
      <c r="N1239" s="42">
        <v>20</v>
      </c>
      <c r="O1239" s="45" t="str">
        <f t="shared" si="270"/>
        <v>Mar</v>
      </c>
      <c r="P1239" s="42">
        <f t="shared" si="271"/>
        <v>20</v>
      </c>
      <c r="Q1239" s="44">
        <f t="shared" si="272"/>
        <v>-20</v>
      </c>
      <c r="R1239" s="45">
        <f t="shared" si="273"/>
        <v>-1</v>
      </c>
      <c r="S1239" s="44" t="str">
        <f t="shared" si="274"/>
        <v>DEGROWTH</v>
      </c>
      <c r="T1239" s="43">
        <v>25</v>
      </c>
      <c r="U1239" s="46" t="str">
        <f t="shared" si="275"/>
        <v>Apr</v>
      </c>
      <c r="V1239" s="42">
        <v>25</v>
      </c>
      <c r="W1239" s="47">
        <f t="shared" si="276"/>
        <v>-25</v>
      </c>
      <c r="X1239" s="48">
        <f t="shared" si="277"/>
        <v>-1</v>
      </c>
      <c r="Y1239" s="47" t="str">
        <f t="shared" si="278"/>
        <v>DEGROWTH</v>
      </c>
      <c r="Z1239" s="138">
        <v>0</v>
      </c>
      <c r="AA1239" s="133"/>
      <c r="AB1239" s="133" t="s">
        <v>121</v>
      </c>
      <c r="AC1239" s="133" t="s">
        <v>1245</v>
      </c>
      <c r="AD1239" s="27">
        <f t="shared" si="279"/>
        <v>1</v>
      </c>
    </row>
    <row r="1240" spans="1:30" s="139" customFormat="1" ht="13.8">
      <c r="A1240" s="133" t="s">
        <v>1245</v>
      </c>
      <c r="B1240" s="141" t="s">
        <v>52</v>
      </c>
      <c r="C1240" s="144" t="s">
        <v>3472</v>
      </c>
      <c r="D1240" s="144">
        <v>1000004118</v>
      </c>
      <c r="E1240" s="144" t="s">
        <v>3473</v>
      </c>
      <c r="F1240" s="137">
        <v>45547</v>
      </c>
      <c r="G1240" s="40" t="str">
        <f t="shared" si="266"/>
        <v>Targeted Dealer</v>
      </c>
      <c r="H1240" s="40"/>
      <c r="I1240" s="41">
        <v>285</v>
      </c>
      <c r="J1240" s="41">
        <f t="shared" si="267"/>
        <v>266</v>
      </c>
      <c r="K1240" s="43">
        <v>375</v>
      </c>
      <c r="L1240" s="43">
        <f t="shared" si="268"/>
        <v>-90</v>
      </c>
      <c r="M1240" s="43">
        <f t="shared" si="269"/>
        <v>140.97744360902254</v>
      </c>
      <c r="N1240" s="42">
        <v>177</v>
      </c>
      <c r="O1240" s="45" t="str">
        <f t="shared" si="270"/>
        <v>Mar</v>
      </c>
      <c r="P1240" s="42">
        <f t="shared" si="271"/>
        <v>177</v>
      </c>
      <c r="Q1240" s="44">
        <f t="shared" si="272"/>
        <v>198</v>
      </c>
      <c r="R1240" s="45">
        <f t="shared" si="273"/>
        <v>1.1186440677966103</v>
      </c>
      <c r="S1240" s="44" t="str">
        <f t="shared" si="274"/>
        <v>GROWTH</v>
      </c>
      <c r="T1240" s="43">
        <v>170</v>
      </c>
      <c r="U1240" s="46" t="str">
        <f t="shared" si="275"/>
        <v>Apr</v>
      </c>
      <c r="V1240" s="42">
        <v>170</v>
      </c>
      <c r="W1240" s="47">
        <f t="shared" si="276"/>
        <v>205</v>
      </c>
      <c r="X1240" s="48">
        <f t="shared" si="277"/>
        <v>1.2058823529411766</v>
      </c>
      <c r="Y1240" s="47" t="str">
        <f t="shared" si="278"/>
        <v>GROWTH</v>
      </c>
      <c r="Z1240" s="138">
        <v>0</v>
      </c>
      <c r="AA1240" s="133"/>
      <c r="AB1240" s="133" t="s">
        <v>121</v>
      </c>
      <c r="AC1240" s="133" t="s">
        <v>1245</v>
      </c>
      <c r="AD1240" s="27">
        <f t="shared" si="279"/>
        <v>0</v>
      </c>
    </row>
    <row r="1241" spans="1:30" s="139" customFormat="1" ht="13.8">
      <c r="A1241" s="138" t="s">
        <v>1245</v>
      </c>
      <c r="B1241" s="144" t="s">
        <v>43</v>
      </c>
      <c r="C1241" s="144" t="s">
        <v>3474</v>
      </c>
      <c r="D1241" s="144">
        <v>1000004119</v>
      </c>
      <c r="E1241" s="144" t="s">
        <v>3475</v>
      </c>
      <c r="F1241" s="137">
        <v>45548</v>
      </c>
      <c r="G1241" s="40" t="str">
        <f t="shared" si="266"/>
        <v>Targeted Dealer</v>
      </c>
      <c r="H1241" s="40"/>
      <c r="I1241" s="41">
        <v>100</v>
      </c>
      <c r="J1241" s="41">
        <f t="shared" si="267"/>
        <v>93.333333333333343</v>
      </c>
      <c r="K1241" s="43">
        <v>90</v>
      </c>
      <c r="L1241" s="43">
        <f t="shared" si="268"/>
        <v>10</v>
      </c>
      <c r="M1241" s="43">
        <f t="shared" si="269"/>
        <v>96.428571428571416</v>
      </c>
      <c r="N1241" s="42">
        <v>90</v>
      </c>
      <c r="O1241" s="45" t="str">
        <f t="shared" si="270"/>
        <v>Mar</v>
      </c>
      <c r="P1241" s="42">
        <f t="shared" si="271"/>
        <v>90</v>
      </c>
      <c r="Q1241" s="44">
        <f t="shared" si="272"/>
        <v>0</v>
      </c>
      <c r="R1241" s="45">
        <f t="shared" si="273"/>
        <v>0</v>
      </c>
      <c r="S1241" s="44" t="str">
        <f t="shared" si="274"/>
        <v>GROWTH</v>
      </c>
      <c r="T1241" s="43">
        <v>136</v>
      </c>
      <c r="U1241" s="46" t="str">
        <f t="shared" si="275"/>
        <v>Apr</v>
      </c>
      <c r="V1241" s="42">
        <v>136</v>
      </c>
      <c r="W1241" s="47">
        <f t="shared" si="276"/>
        <v>-46</v>
      </c>
      <c r="X1241" s="48">
        <f t="shared" si="277"/>
        <v>-0.33823529411764708</v>
      </c>
      <c r="Y1241" s="47" t="str">
        <f t="shared" si="278"/>
        <v>DEGROWTH</v>
      </c>
      <c r="Z1241" s="138">
        <v>0</v>
      </c>
      <c r="AA1241" s="133"/>
      <c r="AB1241" s="133" t="s">
        <v>121</v>
      </c>
      <c r="AC1241" s="138" t="s">
        <v>1245</v>
      </c>
      <c r="AD1241" s="27">
        <f t="shared" si="279"/>
        <v>0</v>
      </c>
    </row>
    <row r="1242" spans="1:30" s="139" customFormat="1" ht="13.8">
      <c r="A1242" s="138" t="s">
        <v>121</v>
      </c>
      <c r="B1242" s="144" t="s">
        <v>25</v>
      </c>
      <c r="C1242" s="144" t="s">
        <v>3476</v>
      </c>
      <c r="D1242" s="144">
        <v>1000004120</v>
      </c>
      <c r="E1242" s="144" t="s">
        <v>3477</v>
      </c>
      <c r="F1242" s="137">
        <v>45548</v>
      </c>
      <c r="G1242" s="40" t="str">
        <f t="shared" si="266"/>
        <v>Targeted Dealer</v>
      </c>
      <c r="H1242" s="40"/>
      <c r="I1242" s="41">
        <v>80</v>
      </c>
      <c r="J1242" s="41">
        <f t="shared" si="267"/>
        <v>74.666666666666657</v>
      </c>
      <c r="K1242" s="43">
        <v>100</v>
      </c>
      <c r="L1242" s="43">
        <f t="shared" si="268"/>
        <v>-20</v>
      </c>
      <c r="M1242" s="43">
        <f t="shared" si="269"/>
        <v>133.92857142857144</v>
      </c>
      <c r="N1242" s="42">
        <v>120</v>
      </c>
      <c r="O1242" s="45" t="str">
        <f t="shared" si="270"/>
        <v>Mar</v>
      </c>
      <c r="P1242" s="42">
        <f t="shared" si="271"/>
        <v>120</v>
      </c>
      <c r="Q1242" s="44">
        <f t="shared" si="272"/>
        <v>-20</v>
      </c>
      <c r="R1242" s="45">
        <f t="shared" si="273"/>
        <v>-0.16666666666666663</v>
      </c>
      <c r="S1242" s="44" t="str">
        <f t="shared" si="274"/>
        <v>DEGROWTH</v>
      </c>
      <c r="T1242" s="43">
        <v>52.5</v>
      </c>
      <c r="U1242" s="46" t="str">
        <f t="shared" si="275"/>
        <v>Apr</v>
      </c>
      <c r="V1242" s="42">
        <v>52.5</v>
      </c>
      <c r="W1242" s="47">
        <f t="shared" si="276"/>
        <v>47.5</v>
      </c>
      <c r="X1242" s="48">
        <f t="shared" si="277"/>
        <v>0.90476190476190466</v>
      </c>
      <c r="Y1242" s="47" t="str">
        <f t="shared" si="278"/>
        <v>GROWTH</v>
      </c>
      <c r="Z1242" s="138">
        <v>0</v>
      </c>
      <c r="AA1242" s="133"/>
      <c r="AB1242" s="133" t="s">
        <v>121</v>
      </c>
      <c r="AC1242" s="138" t="s">
        <v>121</v>
      </c>
      <c r="AD1242" s="27">
        <f t="shared" si="279"/>
        <v>0</v>
      </c>
    </row>
    <row r="1243" spans="1:30" s="139" customFormat="1" ht="13.8">
      <c r="A1243" s="138" t="s">
        <v>1245</v>
      </c>
      <c r="B1243" s="144" t="s">
        <v>60</v>
      </c>
      <c r="C1243" s="144" t="s">
        <v>3480</v>
      </c>
      <c r="D1243" s="144">
        <v>1000004121</v>
      </c>
      <c r="E1243" s="144" t="s">
        <v>3481</v>
      </c>
      <c r="F1243" s="137">
        <v>45553</v>
      </c>
      <c r="G1243" s="40" t="str">
        <f t="shared" si="266"/>
        <v>Targeted Dealer</v>
      </c>
      <c r="H1243" s="40"/>
      <c r="I1243" s="41">
        <v>300</v>
      </c>
      <c r="J1243" s="41">
        <f t="shared" si="267"/>
        <v>280</v>
      </c>
      <c r="K1243" s="43">
        <v>473.75</v>
      </c>
      <c r="L1243" s="43">
        <f t="shared" si="268"/>
        <v>-173.75</v>
      </c>
      <c r="M1243" s="43">
        <f t="shared" si="269"/>
        <v>169.19642857142858</v>
      </c>
      <c r="N1243" s="42">
        <v>273.5</v>
      </c>
      <c r="O1243" s="45" t="str">
        <f t="shared" si="270"/>
        <v>Mar</v>
      </c>
      <c r="P1243" s="42">
        <f t="shared" si="271"/>
        <v>273.5</v>
      </c>
      <c r="Q1243" s="44">
        <f t="shared" si="272"/>
        <v>200.25</v>
      </c>
      <c r="R1243" s="45">
        <f t="shared" si="273"/>
        <v>0.73217550274223031</v>
      </c>
      <c r="S1243" s="44" t="str">
        <f t="shared" si="274"/>
        <v>GROWTH</v>
      </c>
      <c r="T1243" s="43">
        <v>210</v>
      </c>
      <c r="U1243" s="46" t="str">
        <f t="shared" si="275"/>
        <v>Apr</v>
      </c>
      <c r="V1243" s="42">
        <v>210</v>
      </c>
      <c r="W1243" s="47">
        <f t="shared" si="276"/>
        <v>263.75</v>
      </c>
      <c r="X1243" s="48">
        <f t="shared" si="277"/>
        <v>1.2559523809523809</v>
      </c>
      <c r="Y1243" s="47" t="str">
        <f t="shared" si="278"/>
        <v>GROWTH</v>
      </c>
      <c r="Z1243" s="138">
        <v>0</v>
      </c>
      <c r="AA1243" s="133"/>
      <c r="AB1243" s="133" t="s">
        <v>121</v>
      </c>
      <c r="AC1243" s="138" t="s">
        <v>1245</v>
      </c>
      <c r="AD1243" s="27">
        <f t="shared" si="279"/>
        <v>0</v>
      </c>
    </row>
    <row r="1244" spans="1:30" s="139" customFormat="1" ht="13.8">
      <c r="A1244" s="138" t="s">
        <v>1245</v>
      </c>
      <c r="B1244" s="144" t="s">
        <v>45</v>
      </c>
      <c r="C1244" s="144" t="s">
        <v>3482</v>
      </c>
      <c r="D1244" s="144">
        <v>1000004122</v>
      </c>
      <c r="E1244" s="144" t="s">
        <v>3483</v>
      </c>
      <c r="F1244" s="137">
        <v>45554</v>
      </c>
      <c r="G1244" s="40" t="str">
        <f t="shared" si="266"/>
        <v>Targeted Dealer</v>
      </c>
      <c r="H1244" s="40"/>
      <c r="I1244" s="41">
        <v>60</v>
      </c>
      <c r="J1244" s="41">
        <f t="shared" si="267"/>
        <v>56</v>
      </c>
      <c r="K1244" s="43">
        <v>20</v>
      </c>
      <c r="L1244" s="43">
        <f t="shared" si="268"/>
        <v>40</v>
      </c>
      <c r="M1244" s="43">
        <f t="shared" si="269"/>
        <v>35.714285714285708</v>
      </c>
      <c r="N1244" s="42">
        <v>20</v>
      </c>
      <c r="O1244" s="45" t="str">
        <f t="shared" si="270"/>
        <v>Mar</v>
      </c>
      <c r="P1244" s="42">
        <f t="shared" si="271"/>
        <v>20</v>
      </c>
      <c r="Q1244" s="44">
        <f t="shared" si="272"/>
        <v>0</v>
      </c>
      <c r="R1244" s="45">
        <f t="shared" si="273"/>
        <v>0</v>
      </c>
      <c r="S1244" s="44" t="str">
        <f t="shared" si="274"/>
        <v>GROWTH</v>
      </c>
      <c r="T1244" s="43">
        <v>20</v>
      </c>
      <c r="U1244" s="46" t="str">
        <f t="shared" si="275"/>
        <v>Apr</v>
      </c>
      <c r="V1244" s="42">
        <v>20</v>
      </c>
      <c r="W1244" s="47">
        <f t="shared" si="276"/>
        <v>0</v>
      </c>
      <c r="X1244" s="48">
        <f t="shared" si="277"/>
        <v>0</v>
      </c>
      <c r="Y1244" s="47" t="str">
        <f t="shared" si="278"/>
        <v>GROWTH</v>
      </c>
      <c r="Z1244" s="138">
        <v>0</v>
      </c>
      <c r="AA1244" s="133"/>
      <c r="AB1244" s="133" t="s">
        <v>121</v>
      </c>
      <c r="AC1244" s="138" t="s">
        <v>1245</v>
      </c>
      <c r="AD1244" s="27">
        <f t="shared" si="279"/>
        <v>0</v>
      </c>
    </row>
    <row r="1245" spans="1:30" s="139" customFormat="1" ht="13.8">
      <c r="A1245" s="138" t="s">
        <v>121</v>
      </c>
      <c r="B1245" s="144" t="s">
        <v>32</v>
      </c>
      <c r="C1245" s="144" t="s">
        <v>3484</v>
      </c>
      <c r="D1245" s="144">
        <v>1000004123</v>
      </c>
      <c r="E1245" s="144" t="s">
        <v>3485</v>
      </c>
      <c r="F1245" s="137">
        <v>45554</v>
      </c>
      <c r="G1245" s="40" t="str">
        <f t="shared" si="266"/>
        <v>Targeted Dealer</v>
      </c>
      <c r="H1245" s="40"/>
      <c r="I1245" s="41">
        <v>180</v>
      </c>
      <c r="J1245" s="41">
        <f t="shared" si="267"/>
        <v>168</v>
      </c>
      <c r="K1245" s="43">
        <v>230</v>
      </c>
      <c r="L1245" s="43">
        <f t="shared" si="268"/>
        <v>-50</v>
      </c>
      <c r="M1245" s="43">
        <f t="shared" si="269"/>
        <v>136.9047619047619</v>
      </c>
      <c r="N1245" s="42">
        <v>282</v>
      </c>
      <c r="O1245" s="45" t="str">
        <f t="shared" si="270"/>
        <v>Mar</v>
      </c>
      <c r="P1245" s="42">
        <f t="shared" si="271"/>
        <v>282</v>
      </c>
      <c r="Q1245" s="44">
        <f t="shared" si="272"/>
        <v>-52</v>
      </c>
      <c r="R1245" s="45">
        <f t="shared" si="273"/>
        <v>-0.18439716312056742</v>
      </c>
      <c r="S1245" s="44" t="str">
        <f t="shared" si="274"/>
        <v>DEGROWTH</v>
      </c>
      <c r="T1245" s="43">
        <v>180</v>
      </c>
      <c r="U1245" s="46" t="str">
        <f t="shared" si="275"/>
        <v>Apr</v>
      </c>
      <c r="V1245" s="42">
        <v>180</v>
      </c>
      <c r="W1245" s="47">
        <f t="shared" si="276"/>
        <v>50</v>
      </c>
      <c r="X1245" s="48">
        <f t="shared" si="277"/>
        <v>0.27777777777777768</v>
      </c>
      <c r="Y1245" s="47" t="str">
        <f t="shared" si="278"/>
        <v>GROWTH</v>
      </c>
      <c r="Z1245" s="138">
        <v>0</v>
      </c>
      <c r="AA1245" s="133"/>
      <c r="AB1245" s="133" t="s">
        <v>121</v>
      </c>
      <c r="AC1245" s="138" t="s">
        <v>121</v>
      </c>
      <c r="AD1245" s="27">
        <f t="shared" si="279"/>
        <v>0</v>
      </c>
    </row>
    <row r="1246" spans="1:30" s="139" customFormat="1" ht="13.8">
      <c r="A1246" s="138" t="s">
        <v>1245</v>
      </c>
      <c r="B1246" s="144" t="s">
        <v>60</v>
      </c>
      <c r="C1246" s="144" t="s">
        <v>3488</v>
      </c>
      <c r="D1246" s="144">
        <v>1000004126</v>
      </c>
      <c r="E1246" s="144" t="s">
        <v>3489</v>
      </c>
      <c r="F1246" s="137">
        <v>45556</v>
      </c>
      <c r="G1246" s="40" t="str">
        <f t="shared" si="266"/>
        <v>Targeted Dealer</v>
      </c>
      <c r="H1246" s="40"/>
      <c r="I1246" s="41">
        <v>100</v>
      </c>
      <c r="J1246" s="41">
        <f t="shared" si="267"/>
        <v>93.333333333333343</v>
      </c>
      <c r="K1246" s="43">
        <v>0</v>
      </c>
      <c r="L1246" s="43">
        <f t="shared" si="268"/>
        <v>100</v>
      </c>
      <c r="M1246" s="43">
        <f t="shared" si="269"/>
        <v>0</v>
      </c>
      <c r="N1246" s="42">
        <v>0</v>
      </c>
      <c r="O1246" s="45" t="str">
        <f t="shared" si="270"/>
        <v>Mar</v>
      </c>
      <c r="P1246" s="42">
        <f t="shared" si="271"/>
        <v>0</v>
      </c>
      <c r="Q1246" s="44">
        <f t="shared" si="272"/>
        <v>0</v>
      </c>
      <c r="R1246" s="45" t="str">
        <f t="shared" si="273"/>
        <v xml:space="preserve"> </v>
      </c>
      <c r="S1246" s="44" t="b">
        <f t="shared" si="274"/>
        <v>0</v>
      </c>
      <c r="T1246" s="43">
        <v>0</v>
      </c>
      <c r="U1246" s="46" t="str">
        <f t="shared" si="275"/>
        <v>Apr</v>
      </c>
      <c r="V1246" s="42">
        <v>0</v>
      </c>
      <c r="W1246" s="47">
        <f t="shared" si="276"/>
        <v>0</v>
      </c>
      <c r="X1246" s="48">
        <f t="shared" si="277"/>
        <v>0</v>
      </c>
      <c r="Y1246" s="47" t="b">
        <f t="shared" si="278"/>
        <v>0</v>
      </c>
      <c r="Z1246" s="138">
        <v>0</v>
      </c>
      <c r="AA1246" s="133"/>
      <c r="AB1246" s="133" t="s">
        <v>121</v>
      </c>
      <c r="AC1246" s="138" t="s">
        <v>1245</v>
      </c>
      <c r="AD1246" s="27">
        <f t="shared" si="279"/>
        <v>1</v>
      </c>
    </row>
    <row r="1247" spans="1:30" s="139" customFormat="1" ht="13.8">
      <c r="A1247" s="138" t="s">
        <v>1245</v>
      </c>
      <c r="B1247" s="144" t="s">
        <v>58</v>
      </c>
      <c r="C1247" s="144" t="s">
        <v>3492</v>
      </c>
      <c r="D1247" s="144">
        <v>1000004134</v>
      </c>
      <c r="E1247" s="144" t="s">
        <v>3493</v>
      </c>
      <c r="F1247" s="137">
        <v>45558</v>
      </c>
      <c r="G1247" s="40" t="str">
        <f t="shared" si="266"/>
        <v>Targeted Dealer</v>
      </c>
      <c r="H1247" s="40"/>
      <c r="I1247" s="41">
        <v>10</v>
      </c>
      <c r="J1247" s="41">
        <f t="shared" si="267"/>
        <v>9.3333333333333321</v>
      </c>
      <c r="K1247" s="43">
        <v>27</v>
      </c>
      <c r="L1247" s="43">
        <f t="shared" si="268"/>
        <v>-17</v>
      </c>
      <c r="M1247" s="43">
        <f t="shared" si="269"/>
        <v>289.28571428571433</v>
      </c>
      <c r="N1247" s="42">
        <v>4</v>
      </c>
      <c r="O1247" s="45" t="str">
        <f t="shared" si="270"/>
        <v>Mar</v>
      </c>
      <c r="P1247" s="42">
        <f t="shared" si="271"/>
        <v>4</v>
      </c>
      <c r="Q1247" s="44">
        <f t="shared" si="272"/>
        <v>23</v>
      </c>
      <c r="R1247" s="45">
        <f t="shared" si="273"/>
        <v>5.75</v>
      </c>
      <c r="S1247" s="44" t="str">
        <f t="shared" si="274"/>
        <v>GROWTH</v>
      </c>
      <c r="T1247" s="43">
        <v>4</v>
      </c>
      <c r="U1247" s="46" t="str">
        <f t="shared" si="275"/>
        <v>Apr</v>
      </c>
      <c r="V1247" s="42">
        <v>4</v>
      </c>
      <c r="W1247" s="47">
        <f t="shared" si="276"/>
        <v>23</v>
      </c>
      <c r="X1247" s="48">
        <f t="shared" si="277"/>
        <v>5.75</v>
      </c>
      <c r="Y1247" s="47" t="str">
        <f t="shared" si="278"/>
        <v>GROWTH</v>
      </c>
      <c r="Z1247" s="138">
        <v>0</v>
      </c>
      <c r="AA1247" s="133"/>
      <c r="AB1247" s="133" t="s">
        <v>121</v>
      </c>
      <c r="AC1247" s="138" t="s">
        <v>1245</v>
      </c>
      <c r="AD1247" s="27">
        <f t="shared" si="279"/>
        <v>0</v>
      </c>
    </row>
    <row r="1248" spans="1:30" s="139" customFormat="1" ht="13.8">
      <c r="A1248" s="138" t="s">
        <v>1245</v>
      </c>
      <c r="B1248" s="144" t="s">
        <v>50</v>
      </c>
      <c r="C1248" s="144" t="s">
        <v>3494</v>
      </c>
      <c r="D1248" s="144">
        <v>1000004133</v>
      </c>
      <c r="E1248" s="144" t="s">
        <v>3495</v>
      </c>
      <c r="F1248" s="137">
        <v>45558</v>
      </c>
      <c r="G1248" s="40" t="str">
        <f t="shared" si="266"/>
        <v>Targeted Dealer</v>
      </c>
      <c r="H1248" s="40"/>
      <c r="I1248" s="41">
        <v>55</v>
      </c>
      <c r="J1248" s="41">
        <f t="shared" si="267"/>
        <v>51.333333333333329</v>
      </c>
      <c r="K1248" s="43">
        <v>30</v>
      </c>
      <c r="L1248" s="43">
        <f t="shared" si="268"/>
        <v>25</v>
      </c>
      <c r="M1248" s="43">
        <f t="shared" si="269"/>
        <v>58.441558441558442</v>
      </c>
      <c r="N1248" s="42">
        <v>0</v>
      </c>
      <c r="O1248" s="45" t="str">
        <f t="shared" si="270"/>
        <v>Mar</v>
      </c>
      <c r="P1248" s="42">
        <f t="shared" si="271"/>
        <v>0</v>
      </c>
      <c r="Q1248" s="44">
        <f t="shared" si="272"/>
        <v>30</v>
      </c>
      <c r="R1248" s="45" t="str">
        <f t="shared" si="273"/>
        <v xml:space="preserve"> </v>
      </c>
      <c r="S1248" s="44" t="b">
        <f t="shared" si="274"/>
        <v>0</v>
      </c>
      <c r="T1248" s="43">
        <v>160</v>
      </c>
      <c r="U1248" s="46" t="str">
        <f t="shared" si="275"/>
        <v>Apr</v>
      </c>
      <c r="V1248" s="42">
        <v>160</v>
      </c>
      <c r="W1248" s="47">
        <f t="shared" si="276"/>
        <v>-130</v>
      </c>
      <c r="X1248" s="48">
        <f t="shared" si="277"/>
        <v>-0.8125</v>
      </c>
      <c r="Y1248" s="47" t="str">
        <f t="shared" si="278"/>
        <v>DEGROWTH</v>
      </c>
      <c r="Z1248" s="138">
        <v>0</v>
      </c>
      <c r="AA1248" s="133"/>
      <c r="AB1248" s="133" t="s">
        <v>121</v>
      </c>
      <c r="AC1248" s="138" t="s">
        <v>1245</v>
      </c>
      <c r="AD1248" s="27">
        <f t="shared" si="279"/>
        <v>0</v>
      </c>
    </row>
    <row r="1249" spans="1:30" s="139" customFormat="1" ht="13.8">
      <c r="A1249" s="138" t="s">
        <v>1245</v>
      </c>
      <c r="B1249" s="134" t="s">
        <v>46</v>
      </c>
      <c r="C1249" s="144" t="s">
        <v>3496</v>
      </c>
      <c r="D1249" s="144">
        <v>1000004132</v>
      </c>
      <c r="E1249" s="144" t="s">
        <v>3497</v>
      </c>
      <c r="F1249" s="137">
        <v>45558</v>
      </c>
      <c r="G1249" s="40" t="str">
        <f t="shared" si="266"/>
        <v>Targeted Dealer</v>
      </c>
      <c r="H1249" s="40"/>
      <c r="I1249" s="41">
        <v>150</v>
      </c>
      <c r="J1249" s="41">
        <f t="shared" si="267"/>
        <v>140</v>
      </c>
      <c r="K1249" s="43">
        <v>125</v>
      </c>
      <c r="L1249" s="43">
        <f t="shared" si="268"/>
        <v>25</v>
      </c>
      <c r="M1249" s="43">
        <f t="shared" si="269"/>
        <v>89.285714285714292</v>
      </c>
      <c r="N1249" s="42">
        <v>125</v>
      </c>
      <c r="O1249" s="45" t="str">
        <f t="shared" si="270"/>
        <v>Mar</v>
      </c>
      <c r="P1249" s="42">
        <f t="shared" si="271"/>
        <v>125</v>
      </c>
      <c r="Q1249" s="44">
        <f t="shared" si="272"/>
        <v>0</v>
      </c>
      <c r="R1249" s="45">
        <f t="shared" si="273"/>
        <v>0</v>
      </c>
      <c r="S1249" s="44" t="str">
        <f t="shared" si="274"/>
        <v>GROWTH</v>
      </c>
      <c r="T1249" s="43">
        <v>125</v>
      </c>
      <c r="U1249" s="46" t="str">
        <f t="shared" si="275"/>
        <v>Apr</v>
      </c>
      <c r="V1249" s="42">
        <v>125</v>
      </c>
      <c r="W1249" s="47">
        <f t="shared" si="276"/>
        <v>0</v>
      </c>
      <c r="X1249" s="48">
        <f t="shared" si="277"/>
        <v>0</v>
      </c>
      <c r="Y1249" s="47" t="str">
        <f t="shared" si="278"/>
        <v>GROWTH</v>
      </c>
      <c r="Z1249" s="138">
        <v>0</v>
      </c>
      <c r="AA1249" s="133"/>
      <c r="AB1249" s="133" t="s">
        <v>121</v>
      </c>
      <c r="AC1249" s="138" t="s">
        <v>1245</v>
      </c>
      <c r="AD1249" s="27">
        <f t="shared" si="279"/>
        <v>0</v>
      </c>
    </row>
    <row r="1250" spans="1:30" s="139" customFormat="1" ht="13.8">
      <c r="A1250" s="138" t="s">
        <v>1245</v>
      </c>
      <c r="B1250" s="144" t="s">
        <v>56</v>
      </c>
      <c r="C1250" s="144" t="s">
        <v>3500</v>
      </c>
      <c r="D1250" s="144">
        <v>1000004136</v>
      </c>
      <c r="E1250" s="144" t="s">
        <v>3501</v>
      </c>
      <c r="F1250" s="137">
        <v>45559</v>
      </c>
      <c r="G1250" s="40" t="str">
        <f t="shared" si="266"/>
        <v>Targeted Dealer</v>
      </c>
      <c r="H1250" s="40"/>
      <c r="I1250" s="41">
        <v>40</v>
      </c>
      <c r="J1250" s="41">
        <f t="shared" si="267"/>
        <v>37.333333333333329</v>
      </c>
      <c r="K1250" s="43">
        <v>5</v>
      </c>
      <c r="L1250" s="43">
        <f t="shared" si="268"/>
        <v>35</v>
      </c>
      <c r="M1250" s="43">
        <f t="shared" si="269"/>
        <v>13.392857142857144</v>
      </c>
      <c r="N1250" s="42">
        <v>32.5</v>
      </c>
      <c r="O1250" s="45" t="str">
        <f t="shared" si="270"/>
        <v>Mar</v>
      </c>
      <c r="P1250" s="42">
        <f t="shared" si="271"/>
        <v>32.5</v>
      </c>
      <c r="Q1250" s="44">
        <f t="shared" si="272"/>
        <v>-27.5</v>
      </c>
      <c r="R1250" s="45">
        <f t="shared" si="273"/>
        <v>-0.84615384615384615</v>
      </c>
      <c r="S1250" s="44" t="str">
        <f t="shared" si="274"/>
        <v>DEGROWTH</v>
      </c>
      <c r="T1250" s="43">
        <v>25</v>
      </c>
      <c r="U1250" s="46" t="str">
        <f t="shared" si="275"/>
        <v>Apr</v>
      </c>
      <c r="V1250" s="42">
        <v>25</v>
      </c>
      <c r="W1250" s="47">
        <f t="shared" si="276"/>
        <v>-20</v>
      </c>
      <c r="X1250" s="48">
        <f t="shared" si="277"/>
        <v>-0.8</v>
      </c>
      <c r="Y1250" s="47" t="str">
        <f t="shared" si="278"/>
        <v>DEGROWTH</v>
      </c>
      <c r="Z1250" s="138">
        <v>0</v>
      </c>
      <c r="AA1250" s="133"/>
      <c r="AB1250" s="133" t="s">
        <v>121</v>
      </c>
      <c r="AC1250" s="138" t="s">
        <v>1245</v>
      </c>
      <c r="AD1250" s="27">
        <f t="shared" si="279"/>
        <v>0</v>
      </c>
    </row>
    <row r="1251" spans="1:30" s="139" customFormat="1" ht="13.8">
      <c r="A1251" s="138" t="s">
        <v>121</v>
      </c>
      <c r="B1251" s="134" t="s">
        <v>18</v>
      </c>
      <c r="C1251" s="144" t="s">
        <v>3504</v>
      </c>
      <c r="D1251" s="144">
        <v>1000004137</v>
      </c>
      <c r="E1251" s="144" t="s">
        <v>3505</v>
      </c>
      <c r="F1251" s="137">
        <v>45560</v>
      </c>
      <c r="G1251" s="40" t="str">
        <f t="shared" si="266"/>
        <v>Targeted Dealer</v>
      </c>
      <c r="H1251" s="40"/>
      <c r="I1251" s="41">
        <v>350</v>
      </c>
      <c r="J1251" s="41">
        <f t="shared" si="267"/>
        <v>326.66666666666663</v>
      </c>
      <c r="K1251" s="43">
        <v>470</v>
      </c>
      <c r="L1251" s="43">
        <f t="shared" si="268"/>
        <v>-120</v>
      </c>
      <c r="M1251" s="43">
        <f t="shared" si="269"/>
        <v>143.87755102040819</v>
      </c>
      <c r="N1251" s="42">
        <v>408.85</v>
      </c>
      <c r="O1251" s="45" t="str">
        <f t="shared" si="270"/>
        <v>Mar</v>
      </c>
      <c r="P1251" s="42">
        <f t="shared" si="271"/>
        <v>408.85</v>
      </c>
      <c r="Q1251" s="44">
        <f t="shared" si="272"/>
        <v>61.149999999999977</v>
      </c>
      <c r="R1251" s="45">
        <f t="shared" si="273"/>
        <v>0.14956585544820822</v>
      </c>
      <c r="S1251" s="44" t="str">
        <f t="shared" si="274"/>
        <v>GROWTH</v>
      </c>
      <c r="T1251" s="43">
        <v>250</v>
      </c>
      <c r="U1251" s="46" t="str">
        <f t="shared" si="275"/>
        <v>Apr</v>
      </c>
      <c r="V1251" s="42">
        <v>250</v>
      </c>
      <c r="W1251" s="47">
        <f t="shared" si="276"/>
        <v>220</v>
      </c>
      <c r="X1251" s="48">
        <f t="shared" si="277"/>
        <v>0.87999999999999989</v>
      </c>
      <c r="Y1251" s="47" t="str">
        <f t="shared" si="278"/>
        <v>GROWTH</v>
      </c>
      <c r="Z1251" s="138">
        <v>0</v>
      </c>
      <c r="AA1251" s="133"/>
      <c r="AB1251" s="133" t="s">
        <v>121</v>
      </c>
      <c r="AC1251" s="138" t="s">
        <v>121</v>
      </c>
      <c r="AD1251" s="27">
        <f t="shared" si="279"/>
        <v>0</v>
      </c>
    </row>
    <row r="1252" spans="1:30" s="139" customFormat="1" ht="13.8">
      <c r="A1252" s="138" t="s">
        <v>1245</v>
      </c>
      <c r="B1252" s="144" t="s">
        <v>43</v>
      </c>
      <c r="C1252" s="144" t="s">
        <v>3508</v>
      </c>
      <c r="D1252" s="144">
        <v>1000004139</v>
      </c>
      <c r="E1252" s="144" t="s">
        <v>3509</v>
      </c>
      <c r="F1252" s="137">
        <v>45562</v>
      </c>
      <c r="G1252" s="40" t="str">
        <f t="shared" si="266"/>
        <v>Targeted Dealer</v>
      </c>
      <c r="H1252" s="40"/>
      <c r="I1252" s="41">
        <v>20</v>
      </c>
      <c r="J1252" s="41">
        <f t="shared" si="267"/>
        <v>18.666666666666664</v>
      </c>
      <c r="K1252" s="43">
        <v>20</v>
      </c>
      <c r="L1252" s="43">
        <f t="shared" si="268"/>
        <v>0</v>
      </c>
      <c r="M1252" s="43">
        <f t="shared" si="269"/>
        <v>107.14285714285715</v>
      </c>
      <c r="N1252" s="42">
        <v>20</v>
      </c>
      <c r="O1252" s="45" t="str">
        <f t="shared" si="270"/>
        <v>Mar</v>
      </c>
      <c r="P1252" s="42">
        <f t="shared" si="271"/>
        <v>20</v>
      </c>
      <c r="Q1252" s="44">
        <f t="shared" si="272"/>
        <v>0</v>
      </c>
      <c r="R1252" s="45">
        <f t="shared" si="273"/>
        <v>0</v>
      </c>
      <c r="S1252" s="44" t="str">
        <f t="shared" si="274"/>
        <v>GROWTH</v>
      </c>
      <c r="T1252" s="43">
        <v>25</v>
      </c>
      <c r="U1252" s="46" t="str">
        <f t="shared" si="275"/>
        <v>Apr</v>
      </c>
      <c r="V1252" s="42">
        <v>25</v>
      </c>
      <c r="W1252" s="47">
        <f t="shared" si="276"/>
        <v>-5</v>
      </c>
      <c r="X1252" s="48">
        <f t="shared" si="277"/>
        <v>-0.19999999999999996</v>
      </c>
      <c r="Y1252" s="47" t="str">
        <f t="shared" si="278"/>
        <v>DEGROWTH</v>
      </c>
      <c r="Z1252" s="138">
        <v>0</v>
      </c>
      <c r="AA1252" s="133"/>
      <c r="AB1252" s="133" t="s">
        <v>121</v>
      </c>
      <c r="AC1252" s="138" t="s">
        <v>1245</v>
      </c>
      <c r="AD1252" s="27">
        <f t="shared" si="279"/>
        <v>0</v>
      </c>
    </row>
    <row r="1253" spans="1:30" s="139" customFormat="1" ht="13.8">
      <c r="A1253" s="138" t="s">
        <v>121</v>
      </c>
      <c r="B1253" s="144" t="s">
        <v>27</v>
      </c>
      <c r="C1253" s="144" t="s">
        <v>3512</v>
      </c>
      <c r="D1253" s="144">
        <v>1000004141</v>
      </c>
      <c r="E1253" s="144" t="s">
        <v>3513</v>
      </c>
      <c r="F1253" s="137">
        <v>45565</v>
      </c>
      <c r="G1253" s="40" t="str">
        <f t="shared" si="266"/>
        <v>Targeted Dealer</v>
      </c>
      <c r="H1253" s="40"/>
      <c r="I1253" s="41">
        <v>300</v>
      </c>
      <c r="J1253" s="41">
        <f t="shared" si="267"/>
        <v>280</v>
      </c>
      <c r="K1253" s="43">
        <v>287.5</v>
      </c>
      <c r="L1253" s="43">
        <f t="shared" si="268"/>
        <v>12.5</v>
      </c>
      <c r="M1253" s="43">
        <f t="shared" si="269"/>
        <v>102.67857142857143</v>
      </c>
      <c r="N1253" s="42">
        <v>388</v>
      </c>
      <c r="O1253" s="45" t="str">
        <f t="shared" si="270"/>
        <v>Mar</v>
      </c>
      <c r="P1253" s="42">
        <f t="shared" si="271"/>
        <v>388</v>
      </c>
      <c r="Q1253" s="44">
        <f t="shared" si="272"/>
        <v>-100.5</v>
      </c>
      <c r="R1253" s="45">
        <f t="shared" si="273"/>
        <v>-0.259020618556701</v>
      </c>
      <c r="S1253" s="44" t="str">
        <f t="shared" si="274"/>
        <v>DEGROWTH</v>
      </c>
      <c r="T1253" s="43">
        <v>190</v>
      </c>
      <c r="U1253" s="46" t="str">
        <f t="shared" si="275"/>
        <v>Apr</v>
      </c>
      <c r="V1253" s="42">
        <v>190</v>
      </c>
      <c r="W1253" s="47">
        <f t="shared" si="276"/>
        <v>97.5</v>
      </c>
      <c r="X1253" s="48">
        <f t="shared" si="277"/>
        <v>0.51315789473684204</v>
      </c>
      <c r="Y1253" s="47" t="str">
        <f t="shared" si="278"/>
        <v>GROWTH</v>
      </c>
      <c r="Z1253" s="138">
        <v>0</v>
      </c>
      <c r="AA1253" s="133"/>
      <c r="AB1253" s="133" t="s">
        <v>121</v>
      </c>
      <c r="AC1253" s="138" t="s">
        <v>121</v>
      </c>
      <c r="AD1253" s="27">
        <f t="shared" si="279"/>
        <v>0</v>
      </c>
    </row>
    <row r="1254" spans="1:30" s="139" customFormat="1" ht="13.8">
      <c r="A1254" s="138" t="s">
        <v>3061</v>
      </c>
      <c r="B1254" s="144" t="s">
        <v>94</v>
      </c>
      <c r="C1254" s="144" t="s">
        <v>3520</v>
      </c>
      <c r="D1254" s="144">
        <v>1000004145</v>
      </c>
      <c r="E1254" s="144" t="s">
        <v>3521</v>
      </c>
      <c r="F1254" s="137">
        <v>45569</v>
      </c>
      <c r="G1254" s="40" t="str">
        <f t="shared" si="266"/>
        <v>Targeted Dealer</v>
      </c>
      <c r="H1254" s="40"/>
      <c r="I1254" s="41">
        <v>150</v>
      </c>
      <c r="J1254" s="41">
        <f t="shared" si="267"/>
        <v>140</v>
      </c>
      <c r="K1254" s="43">
        <v>0</v>
      </c>
      <c r="L1254" s="43">
        <f t="shared" si="268"/>
        <v>150</v>
      </c>
      <c r="M1254" s="43">
        <f t="shared" si="269"/>
        <v>0</v>
      </c>
      <c r="N1254" s="42">
        <v>0</v>
      </c>
      <c r="O1254" s="45" t="str">
        <f t="shared" si="270"/>
        <v>Mar</v>
      </c>
      <c r="P1254" s="42">
        <f t="shared" si="271"/>
        <v>0</v>
      </c>
      <c r="Q1254" s="44">
        <f t="shared" si="272"/>
        <v>0</v>
      </c>
      <c r="R1254" s="45" t="str">
        <f t="shared" si="273"/>
        <v xml:space="preserve"> </v>
      </c>
      <c r="S1254" s="44" t="b">
        <f t="shared" si="274"/>
        <v>0</v>
      </c>
      <c r="T1254" s="43">
        <v>30</v>
      </c>
      <c r="U1254" s="46" t="str">
        <f t="shared" si="275"/>
        <v>Apr</v>
      </c>
      <c r="V1254" s="42">
        <v>30</v>
      </c>
      <c r="W1254" s="47">
        <f t="shared" si="276"/>
        <v>-30</v>
      </c>
      <c r="X1254" s="48">
        <f t="shared" si="277"/>
        <v>-1</v>
      </c>
      <c r="Y1254" s="47" t="str">
        <f t="shared" si="278"/>
        <v>DEGROWTH</v>
      </c>
      <c r="Z1254" s="138">
        <v>0</v>
      </c>
      <c r="AA1254" s="133"/>
      <c r="AB1254" s="133" t="s">
        <v>121</v>
      </c>
      <c r="AC1254" s="138" t="s">
        <v>3061</v>
      </c>
      <c r="AD1254" s="27">
        <f t="shared" si="279"/>
        <v>1</v>
      </c>
    </row>
    <row r="1255" spans="1:30" s="139" customFormat="1" ht="13.8">
      <c r="A1255" s="138" t="s">
        <v>3061</v>
      </c>
      <c r="B1255" s="144" t="s">
        <v>97</v>
      </c>
      <c r="C1255" s="144" t="s">
        <v>3522</v>
      </c>
      <c r="D1255" s="144">
        <v>1000004146</v>
      </c>
      <c r="E1255" s="144" t="s">
        <v>3523</v>
      </c>
      <c r="F1255" s="137">
        <v>45573</v>
      </c>
      <c r="G1255" s="40" t="str">
        <f t="shared" si="266"/>
        <v>Targeted Dealer</v>
      </c>
      <c r="H1255" s="40"/>
      <c r="I1255" s="41">
        <v>10</v>
      </c>
      <c r="J1255" s="41">
        <f t="shared" si="267"/>
        <v>9.3333333333333321</v>
      </c>
      <c r="K1255" s="43">
        <v>0</v>
      </c>
      <c r="L1255" s="43">
        <f t="shared" si="268"/>
        <v>10</v>
      </c>
      <c r="M1255" s="43">
        <f t="shared" si="269"/>
        <v>0</v>
      </c>
      <c r="N1255" s="42">
        <v>0</v>
      </c>
      <c r="O1255" s="45" t="str">
        <f t="shared" si="270"/>
        <v>Mar</v>
      </c>
      <c r="P1255" s="42">
        <f t="shared" si="271"/>
        <v>0</v>
      </c>
      <c r="Q1255" s="44">
        <f t="shared" si="272"/>
        <v>0</v>
      </c>
      <c r="R1255" s="45" t="str">
        <f t="shared" si="273"/>
        <v xml:space="preserve"> </v>
      </c>
      <c r="S1255" s="44" t="b">
        <f t="shared" si="274"/>
        <v>0</v>
      </c>
      <c r="T1255" s="43">
        <v>35</v>
      </c>
      <c r="U1255" s="46" t="str">
        <f t="shared" si="275"/>
        <v>Apr</v>
      </c>
      <c r="V1255" s="42">
        <v>35</v>
      </c>
      <c r="W1255" s="47">
        <f t="shared" si="276"/>
        <v>-35</v>
      </c>
      <c r="X1255" s="48">
        <f t="shared" si="277"/>
        <v>-1</v>
      </c>
      <c r="Y1255" s="47" t="str">
        <f t="shared" si="278"/>
        <v>DEGROWTH</v>
      </c>
      <c r="Z1255" s="138">
        <v>0</v>
      </c>
      <c r="AA1255" s="133"/>
      <c r="AB1255" s="133" t="s">
        <v>121</v>
      </c>
      <c r="AC1255" s="138" t="s">
        <v>3061</v>
      </c>
      <c r="AD1255" s="27">
        <f t="shared" si="279"/>
        <v>1</v>
      </c>
    </row>
    <row r="1256" spans="1:30" s="139" customFormat="1" ht="13.8">
      <c r="A1256" s="138" t="s">
        <v>1245</v>
      </c>
      <c r="B1256" s="144" t="s">
        <v>52</v>
      </c>
      <c r="C1256" s="144" t="s">
        <v>3524</v>
      </c>
      <c r="D1256" s="144">
        <v>1000004147</v>
      </c>
      <c r="E1256" s="144" t="s">
        <v>3525</v>
      </c>
      <c r="F1256" s="137">
        <v>45574</v>
      </c>
      <c r="G1256" s="40" t="str">
        <f t="shared" si="266"/>
        <v>Targeted Dealer</v>
      </c>
      <c r="H1256" s="40"/>
      <c r="I1256" s="41">
        <v>230</v>
      </c>
      <c r="J1256" s="41">
        <f t="shared" si="267"/>
        <v>214.66666666666669</v>
      </c>
      <c r="K1256" s="43">
        <v>565</v>
      </c>
      <c r="L1256" s="43">
        <f t="shared" si="268"/>
        <v>-335</v>
      </c>
      <c r="M1256" s="43">
        <f t="shared" si="269"/>
        <v>263.1987577639751</v>
      </c>
      <c r="N1256" s="42">
        <v>400</v>
      </c>
      <c r="O1256" s="45" t="str">
        <f t="shared" si="270"/>
        <v>Mar</v>
      </c>
      <c r="P1256" s="42">
        <f t="shared" si="271"/>
        <v>400</v>
      </c>
      <c r="Q1256" s="44">
        <f t="shared" si="272"/>
        <v>165</v>
      </c>
      <c r="R1256" s="45">
        <f t="shared" si="273"/>
        <v>0.41250000000000009</v>
      </c>
      <c r="S1256" s="44" t="str">
        <f t="shared" si="274"/>
        <v>GROWTH</v>
      </c>
      <c r="T1256" s="43">
        <v>185</v>
      </c>
      <c r="U1256" s="46" t="str">
        <f t="shared" si="275"/>
        <v>Apr</v>
      </c>
      <c r="V1256" s="42">
        <v>185</v>
      </c>
      <c r="W1256" s="47">
        <f t="shared" si="276"/>
        <v>380</v>
      </c>
      <c r="X1256" s="48">
        <f t="shared" si="277"/>
        <v>2.0540540540540539</v>
      </c>
      <c r="Y1256" s="47" t="str">
        <f t="shared" si="278"/>
        <v>GROWTH</v>
      </c>
      <c r="Z1256" s="138">
        <v>0</v>
      </c>
      <c r="AA1256" s="133"/>
      <c r="AB1256" s="133" t="s">
        <v>121</v>
      </c>
      <c r="AC1256" s="138" t="s">
        <v>1245</v>
      </c>
      <c r="AD1256" s="27">
        <f t="shared" si="279"/>
        <v>0</v>
      </c>
    </row>
    <row r="1257" spans="1:30" s="139" customFormat="1" ht="13.8">
      <c r="A1257" s="133" t="s">
        <v>1245</v>
      </c>
      <c r="B1257" s="141" t="s">
        <v>40</v>
      </c>
      <c r="C1257" s="135" t="s">
        <v>1292</v>
      </c>
      <c r="D1257" s="135">
        <v>1000000306</v>
      </c>
      <c r="E1257" s="136" t="s">
        <v>1293</v>
      </c>
      <c r="F1257" s="137">
        <v>43862</v>
      </c>
      <c r="G1257" s="40" t="str">
        <f t="shared" si="266"/>
        <v>Targeted Dealer</v>
      </c>
      <c r="H1257" s="40"/>
      <c r="I1257" s="41">
        <v>1000</v>
      </c>
      <c r="J1257" s="41">
        <f t="shared" si="267"/>
        <v>933.33333333333337</v>
      </c>
      <c r="K1257" s="43">
        <v>1130.5</v>
      </c>
      <c r="L1257" s="43">
        <f t="shared" si="268"/>
        <v>-130.5</v>
      </c>
      <c r="M1257" s="43">
        <f t="shared" si="269"/>
        <v>121.12499999999999</v>
      </c>
      <c r="N1257" s="42">
        <v>954</v>
      </c>
      <c r="O1257" s="45" t="str">
        <f t="shared" si="270"/>
        <v>Mar</v>
      </c>
      <c r="P1257" s="42">
        <f t="shared" si="271"/>
        <v>954</v>
      </c>
      <c r="Q1257" s="44">
        <f t="shared" si="272"/>
        <v>176.5</v>
      </c>
      <c r="R1257" s="45">
        <f t="shared" si="273"/>
        <v>0.18501048218029359</v>
      </c>
      <c r="S1257" s="44" t="str">
        <f t="shared" si="274"/>
        <v>GROWTH</v>
      </c>
      <c r="T1257" s="43">
        <v>936</v>
      </c>
      <c r="U1257" s="46" t="str">
        <f t="shared" si="275"/>
        <v>Apr</v>
      </c>
      <c r="V1257" s="42">
        <v>936</v>
      </c>
      <c r="W1257" s="47">
        <f t="shared" si="276"/>
        <v>194.5</v>
      </c>
      <c r="X1257" s="48">
        <f t="shared" si="277"/>
        <v>0.20779914529914523</v>
      </c>
      <c r="Y1257" s="47" t="str">
        <f t="shared" si="278"/>
        <v>GROWTH</v>
      </c>
      <c r="Z1257" s="138">
        <v>0</v>
      </c>
      <c r="AA1257" s="133"/>
      <c r="AB1257" s="133" t="s">
        <v>121</v>
      </c>
      <c r="AC1257" s="133" t="s">
        <v>1245</v>
      </c>
      <c r="AD1257" s="27">
        <f t="shared" si="279"/>
        <v>0</v>
      </c>
    </row>
    <row r="1258" spans="1:30" s="139" customFormat="1" ht="13.8">
      <c r="A1258" s="138" t="s">
        <v>121</v>
      </c>
      <c r="B1258" s="144" t="s">
        <v>27</v>
      </c>
      <c r="C1258" s="144" t="s">
        <v>3528</v>
      </c>
      <c r="D1258" s="144">
        <v>1000004149</v>
      </c>
      <c r="E1258" s="144" t="s">
        <v>3529</v>
      </c>
      <c r="F1258" s="137">
        <v>45574</v>
      </c>
      <c r="G1258" s="40" t="str">
        <f t="shared" si="266"/>
        <v>Targeted Dealer</v>
      </c>
      <c r="H1258" s="40"/>
      <c r="I1258" s="41">
        <v>20</v>
      </c>
      <c r="J1258" s="41">
        <f t="shared" si="267"/>
        <v>18.666666666666664</v>
      </c>
      <c r="K1258" s="43">
        <v>0</v>
      </c>
      <c r="L1258" s="43">
        <f t="shared" si="268"/>
        <v>20</v>
      </c>
      <c r="M1258" s="43">
        <f t="shared" si="269"/>
        <v>0</v>
      </c>
      <c r="N1258" s="42">
        <v>0</v>
      </c>
      <c r="O1258" s="45" t="str">
        <f t="shared" si="270"/>
        <v>Mar</v>
      </c>
      <c r="P1258" s="42">
        <f t="shared" si="271"/>
        <v>0</v>
      </c>
      <c r="Q1258" s="44">
        <f t="shared" si="272"/>
        <v>0</v>
      </c>
      <c r="R1258" s="45" t="str">
        <f t="shared" si="273"/>
        <v xml:space="preserve"> </v>
      </c>
      <c r="S1258" s="44" t="b">
        <f t="shared" si="274"/>
        <v>0</v>
      </c>
      <c r="T1258" s="43">
        <v>13</v>
      </c>
      <c r="U1258" s="46" t="str">
        <f t="shared" si="275"/>
        <v>Apr</v>
      </c>
      <c r="V1258" s="42">
        <v>13</v>
      </c>
      <c r="W1258" s="47">
        <f t="shared" si="276"/>
        <v>-13</v>
      </c>
      <c r="X1258" s="48">
        <f t="shared" si="277"/>
        <v>-1</v>
      </c>
      <c r="Y1258" s="47" t="str">
        <f t="shared" si="278"/>
        <v>DEGROWTH</v>
      </c>
      <c r="Z1258" s="138">
        <v>0</v>
      </c>
      <c r="AA1258" s="133"/>
      <c r="AB1258" s="133" t="s">
        <v>121</v>
      </c>
      <c r="AC1258" s="138" t="s">
        <v>121</v>
      </c>
      <c r="AD1258" s="27">
        <f t="shared" si="279"/>
        <v>1</v>
      </c>
    </row>
    <row r="1259" spans="1:30" s="139" customFormat="1" ht="13.8">
      <c r="A1259" s="138" t="s">
        <v>3061</v>
      </c>
      <c r="B1259" s="144" t="s">
        <v>92</v>
      </c>
      <c r="C1259" s="144" t="s">
        <v>3530</v>
      </c>
      <c r="D1259" s="144">
        <v>1000003303</v>
      </c>
      <c r="E1259" s="144" t="s">
        <v>3531</v>
      </c>
      <c r="F1259" s="137">
        <v>44957</v>
      </c>
      <c r="G1259" s="40" t="str">
        <f t="shared" si="266"/>
        <v>Targeted Dealer</v>
      </c>
      <c r="H1259" s="40"/>
      <c r="I1259" s="41">
        <v>30</v>
      </c>
      <c r="J1259" s="41">
        <f t="shared" si="267"/>
        <v>28</v>
      </c>
      <c r="K1259" s="43">
        <v>25</v>
      </c>
      <c r="L1259" s="43">
        <f t="shared" si="268"/>
        <v>5</v>
      </c>
      <c r="M1259" s="43">
        <f t="shared" si="269"/>
        <v>89.285714285714278</v>
      </c>
      <c r="N1259" s="42">
        <v>25</v>
      </c>
      <c r="O1259" s="45" t="str">
        <f t="shared" si="270"/>
        <v>Mar</v>
      </c>
      <c r="P1259" s="42">
        <f t="shared" si="271"/>
        <v>25</v>
      </c>
      <c r="Q1259" s="44">
        <f t="shared" si="272"/>
        <v>0</v>
      </c>
      <c r="R1259" s="45">
        <f t="shared" si="273"/>
        <v>0</v>
      </c>
      <c r="S1259" s="44" t="str">
        <f t="shared" si="274"/>
        <v>GROWTH</v>
      </c>
      <c r="T1259" s="43">
        <v>40</v>
      </c>
      <c r="U1259" s="46" t="str">
        <f t="shared" si="275"/>
        <v>Apr</v>
      </c>
      <c r="V1259" s="42">
        <v>40</v>
      </c>
      <c r="W1259" s="47">
        <f t="shared" si="276"/>
        <v>-15</v>
      </c>
      <c r="X1259" s="48">
        <f t="shared" si="277"/>
        <v>-0.375</v>
      </c>
      <c r="Y1259" s="47" t="str">
        <f t="shared" si="278"/>
        <v>DEGROWTH</v>
      </c>
      <c r="Z1259" s="138">
        <v>0</v>
      </c>
      <c r="AA1259" s="133"/>
      <c r="AB1259" s="133" t="s">
        <v>121</v>
      </c>
      <c r="AC1259" s="138" t="s">
        <v>3061</v>
      </c>
      <c r="AD1259" s="27">
        <f t="shared" si="279"/>
        <v>0</v>
      </c>
    </row>
    <row r="1260" spans="1:30" s="139" customFormat="1" ht="13.8">
      <c r="A1260" s="133" t="s">
        <v>1245</v>
      </c>
      <c r="B1260" s="141" t="s">
        <v>63</v>
      </c>
      <c r="C1260" s="135" t="s">
        <v>3532</v>
      </c>
      <c r="D1260" s="135">
        <v>1000000435</v>
      </c>
      <c r="E1260" s="136" t="s">
        <v>3533</v>
      </c>
      <c r="F1260" s="137">
        <v>42955</v>
      </c>
      <c r="G1260" s="40" t="str">
        <f t="shared" si="266"/>
        <v>Targeted Dealer</v>
      </c>
      <c r="H1260" s="40"/>
      <c r="I1260" s="41">
        <v>20</v>
      </c>
      <c r="J1260" s="41">
        <f t="shared" si="267"/>
        <v>18.666666666666664</v>
      </c>
      <c r="K1260" s="43">
        <v>15.15</v>
      </c>
      <c r="L1260" s="43">
        <f t="shared" si="268"/>
        <v>4.8499999999999996</v>
      </c>
      <c r="M1260" s="43">
        <f t="shared" si="269"/>
        <v>81.160714285714292</v>
      </c>
      <c r="N1260" s="42">
        <v>10</v>
      </c>
      <c r="O1260" s="45" t="str">
        <f t="shared" si="270"/>
        <v>Mar</v>
      </c>
      <c r="P1260" s="42">
        <f t="shared" si="271"/>
        <v>10</v>
      </c>
      <c r="Q1260" s="44">
        <f t="shared" si="272"/>
        <v>5.15</v>
      </c>
      <c r="R1260" s="45">
        <f t="shared" si="273"/>
        <v>0.51500000000000012</v>
      </c>
      <c r="S1260" s="44" t="str">
        <f t="shared" si="274"/>
        <v>GROWTH</v>
      </c>
      <c r="T1260" s="43">
        <v>0</v>
      </c>
      <c r="U1260" s="46" t="str">
        <f t="shared" si="275"/>
        <v>Apr</v>
      </c>
      <c r="V1260" s="42">
        <v>0</v>
      </c>
      <c r="W1260" s="47">
        <f t="shared" si="276"/>
        <v>15.15</v>
      </c>
      <c r="X1260" s="48">
        <f t="shared" si="277"/>
        <v>0</v>
      </c>
      <c r="Y1260" s="47" t="b">
        <f t="shared" si="278"/>
        <v>0</v>
      </c>
      <c r="Z1260" s="138">
        <v>0</v>
      </c>
      <c r="AA1260" s="133"/>
      <c r="AB1260" s="133" t="s">
        <v>121</v>
      </c>
      <c r="AC1260" s="133" t="s">
        <v>1245</v>
      </c>
      <c r="AD1260" s="27">
        <f t="shared" si="279"/>
        <v>0</v>
      </c>
    </row>
    <row r="1261" spans="1:30" s="139" customFormat="1" ht="13.8">
      <c r="A1261" s="133" t="s">
        <v>1245</v>
      </c>
      <c r="B1261" s="141" t="s">
        <v>53</v>
      </c>
      <c r="C1261" s="141" t="s">
        <v>3538</v>
      </c>
      <c r="D1261" s="135">
        <v>1000004151</v>
      </c>
      <c r="E1261" s="136" t="s">
        <v>3539</v>
      </c>
      <c r="F1261" s="137">
        <v>45583</v>
      </c>
      <c r="G1261" s="40" t="str">
        <f t="shared" si="266"/>
        <v>Targeted Dealer</v>
      </c>
      <c r="H1261" s="40"/>
      <c r="I1261" s="41">
        <v>150</v>
      </c>
      <c r="J1261" s="41">
        <f t="shared" si="267"/>
        <v>140</v>
      </c>
      <c r="K1261" s="43">
        <v>89.5</v>
      </c>
      <c r="L1261" s="43">
        <f t="shared" si="268"/>
        <v>60.5</v>
      </c>
      <c r="M1261" s="43">
        <f t="shared" si="269"/>
        <v>63.928571428571431</v>
      </c>
      <c r="N1261" s="42">
        <v>97.5</v>
      </c>
      <c r="O1261" s="45" t="str">
        <f t="shared" si="270"/>
        <v>Mar</v>
      </c>
      <c r="P1261" s="42">
        <f t="shared" si="271"/>
        <v>97.5</v>
      </c>
      <c r="Q1261" s="44">
        <f t="shared" si="272"/>
        <v>-8</v>
      </c>
      <c r="R1261" s="45">
        <f t="shared" si="273"/>
        <v>-8.2051282051282093E-2</v>
      </c>
      <c r="S1261" s="44" t="str">
        <f t="shared" si="274"/>
        <v>DEGROWTH</v>
      </c>
      <c r="T1261" s="43">
        <v>158.4</v>
      </c>
      <c r="U1261" s="46" t="str">
        <f t="shared" si="275"/>
        <v>Apr</v>
      </c>
      <c r="V1261" s="42">
        <v>158.4</v>
      </c>
      <c r="W1261" s="47">
        <f t="shared" si="276"/>
        <v>-68.900000000000006</v>
      </c>
      <c r="X1261" s="48">
        <f t="shared" si="277"/>
        <v>-0.43497474747474751</v>
      </c>
      <c r="Y1261" s="47" t="str">
        <f t="shared" si="278"/>
        <v>DEGROWTH</v>
      </c>
      <c r="Z1261" s="138">
        <v>0</v>
      </c>
      <c r="AA1261" s="133"/>
      <c r="AB1261" s="133" t="s">
        <v>121</v>
      </c>
      <c r="AC1261" s="133" t="s">
        <v>1245</v>
      </c>
      <c r="AD1261" s="27">
        <f t="shared" si="279"/>
        <v>0</v>
      </c>
    </row>
    <row r="1262" spans="1:30" s="139" customFormat="1" ht="13.8">
      <c r="A1262" s="133" t="s">
        <v>1245</v>
      </c>
      <c r="B1262" s="134" t="s">
        <v>46</v>
      </c>
      <c r="C1262" s="141" t="s">
        <v>3540</v>
      </c>
      <c r="D1262" s="135">
        <v>1000004152</v>
      </c>
      <c r="E1262" s="136" t="s">
        <v>3541</v>
      </c>
      <c r="F1262" s="137">
        <v>45585</v>
      </c>
      <c r="G1262" s="40" t="str">
        <f t="shared" si="266"/>
        <v>Targeted Dealer</v>
      </c>
      <c r="H1262" s="40"/>
      <c r="I1262" s="41">
        <v>100</v>
      </c>
      <c r="J1262" s="41">
        <f t="shared" si="267"/>
        <v>93.333333333333343</v>
      </c>
      <c r="K1262" s="43">
        <v>100</v>
      </c>
      <c r="L1262" s="43">
        <f t="shared" si="268"/>
        <v>0</v>
      </c>
      <c r="M1262" s="43">
        <f t="shared" si="269"/>
        <v>107.14285714285712</v>
      </c>
      <c r="N1262" s="42">
        <v>75</v>
      </c>
      <c r="O1262" s="45" t="str">
        <f t="shared" si="270"/>
        <v>Mar</v>
      </c>
      <c r="P1262" s="42">
        <f t="shared" si="271"/>
        <v>75</v>
      </c>
      <c r="Q1262" s="44">
        <f t="shared" si="272"/>
        <v>25</v>
      </c>
      <c r="R1262" s="45">
        <f t="shared" si="273"/>
        <v>0.33333333333333326</v>
      </c>
      <c r="S1262" s="44" t="str">
        <f t="shared" si="274"/>
        <v>GROWTH</v>
      </c>
      <c r="T1262" s="43">
        <v>75</v>
      </c>
      <c r="U1262" s="46" t="str">
        <f t="shared" si="275"/>
        <v>Apr</v>
      </c>
      <c r="V1262" s="42">
        <v>75</v>
      </c>
      <c r="W1262" s="47">
        <f t="shared" si="276"/>
        <v>25</v>
      </c>
      <c r="X1262" s="48">
        <f t="shared" si="277"/>
        <v>0.33333333333333326</v>
      </c>
      <c r="Y1262" s="47" t="str">
        <f t="shared" si="278"/>
        <v>GROWTH</v>
      </c>
      <c r="Z1262" s="138">
        <v>0</v>
      </c>
      <c r="AA1262" s="133"/>
      <c r="AB1262" s="133" t="s">
        <v>121</v>
      </c>
      <c r="AC1262" s="133" t="s">
        <v>1245</v>
      </c>
      <c r="AD1262" s="27">
        <f t="shared" si="279"/>
        <v>0</v>
      </c>
    </row>
    <row r="1263" spans="1:30" s="139" customFormat="1" ht="13.8">
      <c r="A1263" s="133" t="s">
        <v>121</v>
      </c>
      <c r="B1263" s="141" t="s">
        <v>613</v>
      </c>
      <c r="C1263" s="141" t="s">
        <v>3560</v>
      </c>
      <c r="D1263" s="135">
        <v>1000004157</v>
      </c>
      <c r="E1263" s="136" t="s">
        <v>3543</v>
      </c>
      <c r="F1263" s="150">
        <v>45589</v>
      </c>
      <c r="G1263" s="40" t="str">
        <f t="shared" si="266"/>
        <v>Targeted Dealer</v>
      </c>
      <c r="H1263" s="40"/>
      <c r="I1263" s="41">
        <v>70</v>
      </c>
      <c r="J1263" s="41">
        <f t="shared" si="267"/>
        <v>65.333333333333343</v>
      </c>
      <c r="K1263" s="43">
        <v>135</v>
      </c>
      <c r="L1263" s="43">
        <f t="shared" si="268"/>
        <v>-65</v>
      </c>
      <c r="M1263" s="43">
        <f t="shared" si="269"/>
        <v>206.63265306122446</v>
      </c>
      <c r="N1263" s="42">
        <v>145.5</v>
      </c>
      <c r="O1263" s="45" t="str">
        <f t="shared" si="270"/>
        <v>Mar</v>
      </c>
      <c r="P1263" s="42">
        <f t="shared" si="271"/>
        <v>145.5</v>
      </c>
      <c r="Q1263" s="44">
        <f t="shared" si="272"/>
        <v>-10.5</v>
      </c>
      <c r="R1263" s="45">
        <f t="shared" si="273"/>
        <v>-7.2164948453608213E-2</v>
      </c>
      <c r="S1263" s="44" t="str">
        <f t="shared" si="274"/>
        <v>DEGROWTH</v>
      </c>
      <c r="T1263" s="43">
        <v>72</v>
      </c>
      <c r="U1263" s="46" t="str">
        <f t="shared" si="275"/>
        <v>Apr</v>
      </c>
      <c r="V1263" s="42">
        <v>72</v>
      </c>
      <c r="W1263" s="47">
        <f t="shared" si="276"/>
        <v>63</v>
      </c>
      <c r="X1263" s="48">
        <f t="shared" si="277"/>
        <v>0.875</v>
      </c>
      <c r="Y1263" s="47" t="str">
        <f t="shared" si="278"/>
        <v>GROWTH</v>
      </c>
      <c r="Z1263" s="138">
        <v>0</v>
      </c>
      <c r="AA1263" s="133"/>
      <c r="AB1263" s="133" t="s">
        <v>121</v>
      </c>
      <c r="AC1263" s="133" t="s">
        <v>121</v>
      </c>
      <c r="AD1263" s="27">
        <f t="shared" si="279"/>
        <v>0</v>
      </c>
    </row>
    <row r="1264" spans="1:30" s="139" customFormat="1" ht="13.8">
      <c r="A1264" s="133" t="s">
        <v>121</v>
      </c>
      <c r="B1264" s="141" t="s">
        <v>281</v>
      </c>
      <c r="C1264" s="141" t="s">
        <v>3561</v>
      </c>
      <c r="D1264" s="135">
        <v>1000004155</v>
      </c>
      <c r="E1264" s="136" t="s">
        <v>303</v>
      </c>
      <c r="F1264" s="150">
        <v>45588</v>
      </c>
      <c r="G1264" s="40" t="str">
        <f t="shared" si="266"/>
        <v>Targeted Dealer</v>
      </c>
      <c r="H1264" s="40"/>
      <c r="I1264" s="41">
        <v>140</v>
      </c>
      <c r="J1264" s="41">
        <f t="shared" si="267"/>
        <v>130.66666666666669</v>
      </c>
      <c r="K1264" s="43">
        <v>80</v>
      </c>
      <c r="L1264" s="43">
        <f t="shared" si="268"/>
        <v>60</v>
      </c>
      <c r="M1264" s="43">
        <f t="shared" si="269"/>
        <v>61.224489795918359</v>
      </c>
      <c r="N1264" s="42">
        <v>125</v>
      </c>
      <c r="O1264" s="45" t="str">
        <f t="shared" si="270"/>
        <v>Mar</v>
      </c>
      <c r="P1264" s="42">
        <f t="shared" si="271"/>
        <v>125</v>
      </c>
      <c r="Q1264" s="44">
        <f t="shared" si="272"/>
        <v>-45</v>
      </c>
      <c r="R1264" s="45">
        <f t="shared" si="273"/>
        <v>-0.36</v>
      </c>
      <c r="S1264" s="44" t="str">
        <f t="shared" si="274"/>
        <v>DEGROWTH</v>
      </c>
      <c r="T1264" s="43">
        <v>100</v>
      </c>
      <c r="U1264" s="46" t="str">
        <f t="shared" si="275"/>
        <v>Apr</v>
      </c>
      <c r="V1264" s="42">
        <v>100</v>
      </c>
      <c r="W1264" s="47">
        <f t="shared" si="276"/>
        <v>-20</v>
      </c>
      <c r="X1264" s="48">
        <f t="shared" si="277"/>
        <v>-0.19999999999999996</v>
      </c>
      <c r="Y1264" s="47" t="str">
        <f t="shared" si="278"/>
        <v>DEGROWTH</v>
      </c>
      <c r="Z1264" s="138">
        <v>0</v>
      </c>
      <c r="AA1264" s="133"/>
      <c r="AB1264" s="133" t="s">
        <v>121</v>
      </c>
      <c r="AC1264" s="133" t="s">
        <v>121</v>
      </c>
      <c r="AD1264" s="27">
        <f t="shared" si="279"/>
        <v>0</v>
      </c>
    </row>
    <row r="1265" spans="1:30" s="139" customFormat="1" ht="13.8">
      <c r="A1265" s="133" t="s">
        <v>1245</v>
      </c>
      <c r="B1265" s="141" t="s">
        <v>63</v>
      </c>
      <c r="C1265" s="141" t="s">
        <v>3562</v>
      </c>
      <c r="D1265" s="135">
        <v>1000004156</v>
      </c>
      <c r="E1265" s="136" t="s">
        <v>3545</v>
      </c>
      <c r="F1265" s="150">
        <v>45588</v>
      </c>
      <c r="G1265" s="40" t="str">
        <f t="shared" si="266"/>
        <v>Targeted Dealer</v>
      </c>
      <c r="H1265" s="40"/>
      <c r="I1265" s="41">
        <v>10</v>
      </c>
      <c r="J1265" s="41">
        <f t="shared" si="267"/>
        <v>9.3333333333333321</v>
      </c>
      <c r="K1265" s="43">
        <v>5</v>
      </c>
      <c r="L1265" s="43">
        <f t="shared" si="268"/>
        <v>5</v>
      </c>
      <c r="M1265" s="43">
        <f t="shared" si="269"/>
        <v>53.571428571428577</v>
      </c>
      <c r="N1265" s="42">
        <v>5</v>
      </c>
      <c r="O1265" s="45" t="str">
        <f t="shared" si="270"/>
        <v>Mar</v>
      </c>
      <c r="P1265" s="42">
        <f t="shared" si="271"/>
        <v>5</v>
      </c>
      <c r="Q1265" s="44">
        <f t="shared" si="272"/>
        <v>0</v>
      </c>
      <c r="R1265" s="45">
        <f t="shared" si="273"/>
        <v>0</v>
      </c>
      <c r="S1265" s="44" t="str">
        <f t="shared" si="274"/>
        <v>GROWTH</v>
      </c>
      <c r="T1265" s="43">
        <v>5</v>
      </c>
      <c r="U1265" s="46" t="str">
        <f t="shared" si="275"/>
        <v>Apr</v>
      </c>
      <c r="V1265" s="42">
        <v>5</v>
      </c>
      <c r="W1265" s="47">
        <f t="shared" si="276"/>
        <v>0</v>
      </c>
      <c r="X1265" s="48">
        <f t="shared" si="277"/>
        <v>0</v>
      </c>
      <c r="Y1265" s="47" t="str">
        <f t="shared" si="278"/>
        <v>GROWTH</v>
      </c>
      <c r="Z1265" s="138">
        <v>0</v>
      </c>
      <c r="AA1265" s="133"/>
      <c r="AB1265" s="133" t="s">
        <v>121</v>
      </c>
      <c r="AC1265" s="133" t="s">
        <v>1245</v>
      </c>
      <c r="AD1265" s="27">
        <f t="shared" si="279"/>
        <v>0</v>
      </c>
    </row>
    <row r="1266" spans="1:30" s="139" customFormat="1" ht="13.8">
      <c r="A1266" s="133" t="s">
        <v>121</v>
      </c>
      <c r="B1266" s="141" t="s">
        <v>27</v>
      </c>
      <c r="C1266" s="141" t="s">
        <v>3563</v>
      </c>
      <c r="D1266" s="135">
        <v>1000004161</v>
      </c>
      <c r="E1266" s="136" t="s">
        <v>3553</v>
      </c>
      <c r="F1266" s="150">
        <v>45597</v>
      </c>
      <c r="G1266" s="40" t="str">
        <f t="shared" si="266"/>
        <v>Targeted Dealer</v>
      </c>
      <c r="H1266" s="40"/>
      <c r="I1266" s="41">
        <v>80</v>
      </c>
      <c r="J1266" s="41">
        <f t="shared" si="267"/>
        <v>74.666666666666657</v>
      </c>
      <c r="K1266" s="43">
        <v>106.5</v>
      </c>
      <c r="L1266" s="43">
        <f t="shared" si="268"/>
        <v>-26.5</v>
      </c>
      <c r="M1266" s="43">
        <f t="shared" si="269"/>
        <v>142.63392857142858</v>
      </c>
      <c r="N1266" s="42">
        <v>133.5</v>
      </c>
      <c r="O1266" s="45" t="str">
        <f t="shared" si="270"/>
        <v>Mar</v>
      </c>
      <c r="P1266" s="42">
        <f t="shared" si="271"/>
        <v>133.5</v>
      </c>
      <c r="Q1266" s="44">
        <f t="shared" si="272"/>
        <v>-27</v>
      </c>
      <c r="R1266" s="45">
        <f t="shared" si="273"/>
        <v>-0.202247191011236</v>
      </c>
      <c r="S1266" s="44" t="str">
        <f t="shared" si="274"/>
        <v>DEGROWTH</v>
      </c>
      <c r="T1266" s="43">
        <v>60</v>
      </c>
      <c r="U1266" s="46" t="str">
        <f t="shared" si="275"/>
        <v>Apr</v>
      </c>
      <c r="V1266" s="42">
        <v>60</v>
      </c>
      <c r="W1266" s="47">
        <f t="shared" si="276"/>
        <v>46.5</v>
      </c>
      <c r="X1266" s="48">
        <f t="shared" si="277"/>
        <v>0.77499999999999991</v>
      </c>
      <c r="Y1266" s="47" t="str">
        <f t="shared" si="278"/>
        <v>GROWTH</v>
      </c>
      <c r="Z1266" s="138">
        <v>0</v>
      </c>
      <c r="AA1266" s="133"/>
      <c r="AB1266" s="133" t="s">
        <v>121</v>
      </c>
      <c r="AC1266" s="133" t="s">
        <v>121</v>
      </c>
      <c r="AD1266" s="27">
        <f t="shared" si="279"/>
        <v>0</v>
      </c>
    </row>
    <row r="1267" spans="1:30" s="139" customFormat="1" ht="13.8">
      <c r="A1267" s="133" t="s">
        <v>121</v>
      </c>
      <c r="B1267" s="141" t="s">
        <v>281</v>
      </c>
      <c r="C1267" s="141" t="s">
        <v>3564</v>
      </c>
      <c r="D1267" s="135">
        <v>1000004153</v>
      </c>
      <c r="E1267" s="136" t="s">
        <v>2690</v>
      </c>
      <c r="F1267" s="150">
        <v>45588</v>
      </c>
      <c r="G1267" s="40" t="str">
        <f t="shared" si="266"/>
        <v>Targeted Dealer</v>
      </c>
      <c r="H1267" s="40"/>
      <c r="I1267" s="41">
        <v>80</v>
      </c>
      <c r="J1267" s="41">
        <f t="shared" si="267"/>
        <v>74.666666666666657</v>
      </c>
      <c r="K1267" s="43">
        <v>60</v>
      </c>
      <c r="L1267" s="43">
        <f t="shared" si="268"/>
        <v>20</v>
      </c>
      <c r="M1267" s="43">
        <f t="shared" si="269"/>
        <v>80.357142857142861</v>
      </c>
      <c r="N1267" s="42">
        <v>140</v>
      </c>
      <c r="O1267" s="45" t="str">
        <f t="shared" si="270"/>
        <v>Mar</v>
      </c>
      <c r="P1267" s="42">
        <f t="shared" si="271"/>
        <v>140</v>
      </c>
      <c r="Q1267" s="44">
        <f t="shared" si="272"/>
        <v>-80</v>
      </c>
      <c r="R1267" s="45">
        <f t="shared" si="273"/>
        <v>-0.5714285714285714</v>
      </c>
      <c r="S1267" s="44" t="str">
        <f t="shared" si="274"/>
        <v>DEGROWTH</v>
      </c>
      <c r="T1267" s="43">
        <v>100</v>
      </c>
      <c r="U1267" s="46" t="str">
        <f t="shared" si="275"/>
        <v>Apr</v>
      </c>
      <c r="V1267" s="42">
        <v>100</v>
      </c>
      <c r="W1267" s="47">
        <f t="shared" si="276"/>
        <v>-40</v>
      </c>
      <c r="X1267" s="48">
        <f t="shared" si="277"/>
        <v>-0.4</v>
      </c>
      <c r="Y1267" s="47" t="str">
        <f t="shared" si="278"/>
        <v>DEGROWTH</v>
      </c>
      <c r="Z1267" s="138">
        <v>0</v>
      </c>
      <c r="AA1267" s="133"/>
      <c r="AB1267" s="133" t="s">
        <v>121</v>
      </c>
      <c r="AC1267" s="133" t="s">
        <v>121</v>
      </c>
      <c r="AD1267" s="27">
        <f t="shared" si="279"/>
        <v>0</v>
      </c>
    </row>
    <row r="1268" spans="1:30" s="139" customFormat="1" ht="13.8">
      <c r="A1268" s="133" t="s">
        <v>1245</v>
      </c>
      <c r="B1268" s="141" t="s">
        <v>53</v>
      </c>
      <c r="C1268" s="141" t="s">
        <v>3568</v>
      </c>
      <c r="D1268" s="135">
        <v>1000004165</v>
      </c>
      <c r="E1268" s="136" t="s">
        <v>3556</v>
      </c>
      <c r="F1268" s="150">
        <v>45602</v>
      </c>
      <c r="G1268" s="40" t="str">
        <f t="shared" si="266"/>
        <v>Targeted Dealer</v>
      </c>
      <c r="H1268" s="40"/>
      <c r="I1268" s="41">
        <v>750</v>
      </c>
      <c r="J1268" s="41">
        <f t="shared" si="267"/>
        <v>700</v>
      </c>
      <c r="K1268" s="43">
        <v>420.65000000000003</v>
      </c>
      <c r="L1268" s="43">
        <f t="shared" si="268"/>
        <v>329.34999999999997</v>
      </c>
      <c r="M1268" s="43">
        <f t="shared" si="269"/>
        <v>60.092857142857149</v>
      </c>
      <c r="N1268" s="42">
        <v>592.5</v>
      </c>
      <c r="O1268" s="45" t="str">
        <f t="shared" si="270"/>
        <v>Mar</v>
      </c>
      <c r="P1268" s="42">
        <f t="shared" si="271"/>
        <v>592.5</v>
      </c>
      <c r="Q1268" s="44">
        <f t="shared" si="272"/>
        <v>-171.84999999999997</v>
      </c>
      <c r="R1268" s="45">
        <f t="shared" si="273"/>
        <v>-0.29004219409282694</v>
      </c>
      <c r="S1268" s="44" t="str">
        <f t="shared" si="274"/>
        <v>DEGROWTH</v>
      </c>
      <c r="T1268" s="43">
        <v>589.29999999999995</v>
      </c>
      <c r="U1268" s="46" t="str">
        <f t="shared" si="275"/>
        <v>Apr</v>
      </c>
      <c r="V1268" s="42">
        <v>589.29999999999995</v>
      </c>
      <c r="W1268" s="47">
        <f t="shared" si="276"/>
        <v>-168.64999999999992</v>
      </c>
      <c r="X1268" s="48">
        <f t="shared" si="277"/>
        <v>-0.28618700152723564</v>
      </c>
      <c r="Y1268" s="47" t="str">
        <f t="shared" si="278"/>
        <v>DEGROWTH</v>
      </c>
      <c r="Z1268" s="138">
        <v>0</v>
      </c>
      <c r="AA1268" s="133"/>
      <c r="AB1268" s="133" t="s">
        <v>121</v>
      </c>
      <c r="AC1268" s="133" t="s">
        <v>1245</v>
      </c>
      <c r="AD1268" s="27">
        <f t="shared" si="279"/>
        <v>0</v>
      </c>
    </row>
    <row r="1269" spans="1:30" s="139" customFormat="1" ht="13.8">
      <c r="A1269" s="133" t="s">
        <v>1245</v>
      </c>
      <c r="B1269" s="141" t="s">
        <v>56</v>
      </c>
      <c r="C1269" s="141" t="s">
        <v>3569</v>
      </c>
      <c r="D1269" s="135">
        <v>1000004164</v>
      </c>
      <c r="E1269" s="136" t="s">
        <v>3557</v>
      </c>
      <c r="F1269" s="150">
        <v>45602</v>
      </c>
      <c r="G1269" s="40" t="str">
        <f t="shared" si="266"/>
        <v>Targeted Dealer</v>
      </c>
      <c r="H1269" s="40"/>
      <c r="I1269" s="41">
        <v>40</v>
      </c>
      <c r="J1269" s="41">
        <f t="shared" si="267"/>
        <v>37.333333333333329</v>
      </c>
      <c r="K1269" s="43">
        <v>0</v>
      </c>
      <c r="L1269" s="43">
        <f t="shared" si="268"/>
        <v>40</v>
      </c>
      <c r="M1269" s="43">
        <f t="shared" si="269"/>
        <v>0</v>
      </c>
      <c r="N1269" s="42">
        <v>5</v>
      </c>
      <c r="O1269" s="45" t="str">
        <f t="shared" si="270"/>
        <v>Mar</v>
      </c>
      <c r="P1269" s="42">
        <f t="shared" si="271"/>
        <v>5</v>
      </c>
      <c r="Q1269" s="44">
        <f t="shared" si="272"/>
        <v>-5</v>
      </c>
      <c r="R1269" s="45">
        <f t="shared" si="273"/>
        <v>-1</v>
      </c>
      <c r="S1269" s="44" t="str">
        <f t="shared" si="274"/>
        <v>DEGROWTH</v>
      </c>
      <c r="T1269" s="43">
        <v>8</v>
      </c>
      <c r="U1269" s="46" t="str">
        <f t="shared" si="275"/>
        <v>Apr</v>
      </c>
      <c r="V1269" s="42">
        <v>8</v>
      </c>
      <c r="W1269" s="47">
        <f t="shared" si="276"/>
        <v>-8</v>
      </c>
      <c r="X1269" s="48">
        <f t="shared" si="277"/>
        <v>-1</v>
      </c>
      <c r="Y1269" s="47" t="str">
        <f t="shared" si="278"/>
        <v>DEGROWTH</v>
      </c>
      <c r="Z1269" s="138">
        <v>0</v>
      </c>
      <c r="AA1269" s="133"/>
      <c r="AB1269" s="133" t="s">
        <v>121</v>
      </c>
      <c r="AC1269" s="133" t="s">
        <v>1245</v>
      </c>
      <c r="AD1269" s="27">
        <f t="shared" si="279"/>
        <v>1</v>
      </c>
    </row>
    <row r="1270" spans="1:30" s="139" customFormat="1" ht="13.8">
      <c r="A1270" s="138" t="s">
        <v>3919</v>
      </c>
      <c r="B1270" s="141" t="s">
        <v>82</v>
      </c>
      <c r="C1270" s="141" t="s">
        <v>3570</v>
      </c>
      <c r="D1270" s="135">
        <v>1000004158</v>
      </c>
      <c r="E1270" s="136" t="s">
        <v>3558</v>
      </c>
      <c r="F1270" s="150">
        <v>45594</v>
      </c>
      <c r="G1270" s="40" t="str">
        <f t="shared" si="266"/>
        <v>Targeted Dealer</v>
      </c>
      <c r="H1270" s="40"/>
      <c r="I1270" s="41">
        <v>50</v>
      </c>
      <c r="J1270" s="41">
        <f t="shared" si="267"/>
        <v>46.666666666666671</v>
      </c>
      <c r="K1270" s="43">
        <v>45</v>
      </c>
      <c r="L1270" s="43">
        <f t="shared" si="268"/>
        <v>5</v>
      </c>
      <c r="M1270" s="43">
        <f t="shared" si="269"/>
        <v>96.428571428571416</v>
      </c>
      <c r="N1270" s="42">
        <v>50</v>
      </c>
      <c r="O1270" s="45" t="str">
        <f t="shared" si="270"/>
        <v>Mar</v>
      </c>
      <c r="P1270" s="42">
        <f t="shared" si="271"/>
        <v>50</v>
      </c>
      <c r="Q1270" s="44">
        <f t="shared" si="272"/>
        <v>-5</v>
      </c>
      <c r="R1270" s="45">
        <f t="shared" si="273"/>
        <v>-9.9999999999999978E-2</v>
      </c>
      <c r="S1270" s="44" t="str">
        <f t="shared" si="274"/>
        <v>DEGROWTH</v>
      </c>
      <c r="T1270" s="43">
        <v>30</v>
      </c>
      <c r="U1270" s="46" t="str">
        <f t="shared" si="275"/>
        <v>Apr</v>
      </c>
      <c r="V1270" s="42">
        <v>30</v>
      </c>
      <c r="W1270" s="47">
        <f t="shared" si="276"/>
        <v>15</v>
      </c>
      <c r="X1270" s="48">
        <f t="shared" si="277"/>
        <v>0.5</v>
      </c>
      <c r="Y1270" s="47" t="str">
        <f t="shared" si="278"/>
        <v>GROWTH</v>
      </c>
      <c r="Z1270" s="138">
        <v>0</v>
      </c>
      <c r="AA1270" s="133"/>
      <c r="AB1270" s="133" t="s">
        <v>121</v>
      </c>
      <c r="AC1270" s="138" t="s">
        <v>3919</v>
      </c>
      <c r="AD1270" s="27">
        <f t="shared" si="279"/>
        <v>0</v>
      </c>
    </row>
    <row r="1271" spans="1:30" s="139" customFormat="1" ht="13.8">
      <c r="A1271" s="133" t="s">
        <v>1245</v>
      </c>
      <c r="B1271" s="141" t="s">
        <v>56</v>
      </c>
      <c r="C1271" s="141" t="s">
        <v>3572</v>
      </c>
      <c r="D1271" s="135">
        <v>1000004163</v>
      </c>
      <c r="E1271" s="136" t="s">
        <v>3571</v>
      </c>
      <c r="F1271" s="150">
        <v>45602</v>
      </c>
      <c r="G1271" s="40" t="str">
        <f t="shared" si="266"/>
        <v>Targeted Dealer</v>
      </c>
      <c r="H1271" s="40"/>
      <c r="I1271" s="41">
        <v>140</v>
      </c>
      <c r="J1271" s="41">
        <f t="shared" si="267"/>
        <v>130.66666666666669</v>
      </c>
      <c r="K1271" s="43">
        <v>148.75</v>
      </c>
      <c r="L1271" s="43">
        <f t="shared" si="268"/>
        <v>-8.75</v>
      </c>
      <c r="M1271" s="43">
        <f t="shared" si="269"/>
        <v>113.83928571428569</v>
      </c>
      <c r="N1271" s="42">
        <v>201.65</v>
      </c>
      <c r="O1271" s="45" t="str">
        <f t="shared" si="270"/>
        <v>Mar</v>
      </c>
      <c r="P1271" s="42">
        <f t="shared" si="271"/>
        <v>201.65</v>
      </c>
      <c r="Q1271" s="44">
        <f t="shared" si="272"/>
        <v>-52.900000000000006</v>
      </c>
      <c r="R1271" s="45">
        <f t="shared" si="273"/>
        <v>-0.2623357302256385</v>
      </c>
      <c r="S1271" s="44" t="str">
        <f t="shared" si="274"/>
        <v>DEGROWTH</v>
      </c>
      <c r="T1271" s="43">
        <v>104.5</v>
      </c>
      <c r="U1271" s="46" t="str">
        <f t="shared" si="275"/>
        <v>Apr</v>
      </c>
      <c r="V1271" s="42">
        <v>104.5</v>
      </c>
      <c r="W1271" s="47">
        <f t="shared" si="276"/>
        <v>44.25</v>
      </c>
      <c r="X1271" s="48">
        <f t="shared" si="277"/>
        <v>0.42344497607655507</v>
      </c>
      <c r="Y1271" s="47" t="str">
        <f t="shared" si="278"/>
        <v>GROWTH</v>
      </c>
      <c r="Z1271" s="138">
        <v>0</v>
      </c>
      <c r="AA1271" s="133"/>
      <c r="AB1271" s="133" t="s">
        <v>121</v>
      </c>
      <c r="AC1271" s="133" t="s">
        <v>1245</v>
      </c>
      <c r="AD1271" s="27">
        <f t="shared" si="279"/>
        <v>0</v>
      </c>
    </row>
    <row r="1272" spans="1:30" s="139" customFormat="1" ht="13.8">
      <c r="A1272" s="133" t="s">
        <v>121</v>
      </c>
      <c r="B1272" s="141" t="s">
        <v>32</v>
      </c>
      <c r="C1272" s="141" t="s">
        <v>3575</v>
      </c>
      <c r="D1272" s="135">
        <v>1000004168</v>
      </c>
      <c r="E1272" s="136" t="s">
        <v>3573</v>
      </c>
      <c r="F1272" s="150">
        <v>45606</v>
      </c>
      <c r="G1272" s="40" t="str">
        <f t="shared" si="266"/>
        <v>Targeted Dealer</v>
      </c>
      <c r="H1272" s="40"/>
      <c r="I1272" s="41">
        <v>23</v>
      </c>
      <c r="J1272" s="41">
        <f t="shared" si="267"/>
        <v>21.466666666666669</v>
      </c>
      <c r="K1272" s="43">
        <v>20</v>
      </c>
      <c r="L1272" s="43">
        <f t="shared" si="268"/>
        <v>3</v>
      </c>
      <c r="M1272" s="43">
        <f t="shared" si="269"/>
        <v>93.16770186335404</v>
      </c>
      <c r="N1272" s="42">
        <v>0</v>
      </c>
      <c r="O1272" s="45" t="str">
        <f t="shared" si="270"/>
        <v>Mar</v>
      </c>
      <c r="P1272" s="42">
        <f t="shared" si="271"/>
        <v>0</v>
      </c>
      <c r="Q1272" s="44">
        <f t="shared" si="272"/>
        <v>20</v>
      </c>
      <c r="R1272" s="45" t="str">
        <f t="shared" si="273"/>
        <v xml:space="preserve"> </v>
      </c>
      <c r="S1272" s="44" t="b">
        <f t="shared" si="274"/>
        <v>0</v>
      </c>
      <c r="T1272" s="43">
        <v>0</v>
      </c>
      <c r="U1272" s="46" t="str">
        <f t="shared" si="275"/>
        <v>Apr</v>
      </c>
      <c r="V1272" s="42">
        <v>0</v>
      </c>
      <c r="W1272" s="47">
        <f t="shared" si="276"/>
        <v>20</v>
      </c>
      <c r="X1272" s="48">
        <f t="shared" si="277"/>
        <v>0</v>
      </c>
      <c r="Y1272" s="47" t="b">
        <f t="shared" si="278"/>
        <v>0</v>
      </c>
      <c r="Z1272" s="138">
        <v>0</v>
      </c>
      <c r="AA1272" s="133"/>
      <c r="AB1272" s="133" t="s">
        <v>121</v>
      </c>
      <c r="AC1272" s="133" t="s">
        <v>121</v>
      </c>
      <c r="AD1272" s="27">
        <f t="shared" si="279"/>
        <v>0</v>
      </c>
    </row>
    <row r="1273" spans="1:30" s="139" customFormat="1" ht="13.8">
      <c r="A1273" s="133" t="s">
        <v>3061</v>
      </c>
      <c r="B1273" s="141" t="s">
        <v>101</v>
      </c>
      <c r="C1273" s="141" t="s">
        <v>3576</v>
      </c>
      <c r="D1273" s="135">
        <v>1000001683</v>
      </c>
      <c r="E1273" s="136" t="s">
        <v>3574</v>
      </c>
      <c r="F1273" s="150">
        <v>41303</v>
      </c>
      <c r="G1273" s="40" t="str">
        <f t="shared" si="266"/>
        <v>Targeted Dealer</v>
      </c>
      <c r="H1273" s="40"/>
      <c r="I1273" s="41">
        <v>10</v>
      </c>
      <c r="J1273" s="41">
        <f t="shared" si="267"/>
        <v>9.3333333333333321</v>
      </c>
      <c r="K1273" s="43">
        <v>5</v>
      </c>
      <c r="L1273" s="43">
        <f t="shared" si="268"/>
        <v>5</v>
      </c>
      <c r="M1273" s="43">
        <f t="shared" si="269"/>
        <v>53.571428571428577</v>
      </c>
      <c r="N1273" s="42">
        <v>0</v>
      </c>
      <c r="O1273" s="45" t="str">
        <f t="shared" si="270"/>
        <v>Mar</v>
      </c>
      <c r="P1273" s="42">
        <f t="shared" si="271"/>
        <v>0</v>
      </c>
      <c r="Q1273" s="44">
        <f t="shared" si="272"/>
        <v>5</v>
      </c>
      <c r="R1273" s="45" t="str">
        <f t="shared" si="273"/>
        <v xml:space="preserve"> </v>
      </c>
      <c r="S1273" s="44" t="b">
        <f t="shared" si="274"/>
        <v>0</v>
      </c>
      <c r="T1273" s="43">
        <v>0</v>
      </c>
      <c r="U1273" s="46" t="str">
        <f t="shared" si="275"/>
        <v>Apr</v>
      </c>
      <c r="V1273" s="42">
        <v>0</v>
      </c>
      <c r="W1273" s="47">
        <f t="shared" si="276"/>
        <v>5</v>
      </c>
      <c r="X1273" s="48">
        <f t="shared" si="277"/>
        <v>0</v>
      </c>
      <c r="Y1273" s="47" t="b">
        <f t="shared" si="278"/>
        <v>0</v>
      </c>
      <c r="Z1273" s="138">
        <v>0</v>
      </c>
      <c r="AA1273" s="133"/>
      <c r="AB1273" s="133" t="s">
        <v>121</v>
      </c>
      <c r="AC1273" s="133" t="s">
        <v>3061</v>
      </c>
      <c r="AD1273" s="27">
        <f t="shared" si="279"/>
        <v>0</v>
      </c>
    </row>
    <row r="1274" spans="1:30" s="139" customFormat="1" ht="13.8">
      <c r="A1274" s="133" t="s">
        <v>121</v>
      </c>
      <c r="B1274" s="134" t="s">
        <v>12</v>
      </c>
      <c r="C1274" s="141" t="s">
        <v>3580</v>
      </c>
      <c r="D1274" s="135">
        <v>1000004167</v>
      </c>
      <c r="E1274" s="136" t="s">
        <v>3578</v>
      </c>
      <c r="F1274" s="150">
        <v>45606</v>
      </c>
      <c r="G1274" s="40" t="str">
        <f t="shared" si="266"/>
        <v>Targeted Dealer</v>
      </c>
      <c r="H1274" s="40"/>
      <c r="I1274" s="41">
        <v>120</v>
      </c>
      <c r="J1274" s="41">
        <f t="shared" si="267"/>
        <v>112</v>
      </c>
      <c r="K1274" s="43">
        <v>256</v>
      </c>
      <c r="L1274" s="43">
        <f t="shared" si="268"/>
        <v>-136</v>
      </c>
      <c r="M1274" s="43">
        <f t="shared" si="269"/>
        <v>228.57142857142856</v>
      </c>
      <c r="N1274" s="42">
        <v>167</v>
      </c>
      <c r="O1274" s="45" t="str">
        <f t="shared" si="270"/>
        <v>Mar</v>
      </c>
      <c r="P1274" s="42">
        <f t="shared" si="271"/>
        <v>167</v>
      </c>
      <c r="Q1274" s="44">
        <f t="shared" si="272"/>
        <v>89</v>
      </c>
      <c r="R1274" s="45">
        <f t="shared" si="273"/>
        <v>0.53293413173652704</v>
      </c>
      <c r="S1274" s="44" t="str">
        <f t="shared" si="274"/>
        <v>GROWTH</v>
      </c>
      <c r="T1274" s="43">
        <v>91</v>
      </c>
      <c r="U1274" s="46" t="str">
        <f t="shared" si="275"/>
        <v>Apr</v>
      </c>
      <c r="V1274" s="42">
        <v>91</v>
      </c>
      <c r="W1274" s="47">
        <f t="shared" si="276"/>
        <v>165</v>
      </c>
      <c r="X1274" s="48">
        <f t="shared" si="277"/>
        <v>1.8131868131868134</v>
      </c>
      <c r="Y1274" s="47" t="str">
        <f t="shared" si="278"/>
        <v>GROWTH</v>
      </c>
      <c r="Z1274" s="138">
        <v>0</v>
      </c>
      <c r="AA1274" s="133"/>
      <c r="AB1274" s="133" t="s">
        <v>121</v>
      </c>
      <c r="AC1274" s="133" t="s">
        <v>121</v>
      </c>
      <c r="AD1274" s="27">
        <f t="shared" si="279"/>
        <v>0</v>
      </c>
    </row>
    <row r="1275" spans="1:30" s="139" customFormat="1" ht="13.8">
      <c r="A1275" s="133" t="s">
        <v>1245</v>
      </c>
      <c r="B1275" s="141" t="s">
        <v>62</v>
      </c>
      <c r="C1275" s="141" t="s">
        <v>3584</v>
      </c>
      <c r="D1275" s="135">
        <v>1000004169</v>
      </c>
      <c r="E1275" s="136" t="s">
        <v>3582</v>
      </c>
      <c r="F1275" s="150">
        <v>45606</v>
      </c>
      <c r="G1275" s="40" t="str">
        <f t="shared" si="266"/>
        <v>Targeted Dealer</v>
      </c>
      <c r="H1275" s="40"/>
      <c r="I1275" s="41">
        <v>50</v>
      </c>
      <c r="J1275" s="41">
        <f t="shared" si="267"/>
        <v>46.666666666666671</v>
      </c>
      <c r="K1275" s="43">
        <v>60</v>
      </c>
      <c r="L1275" s="43">
        <f t="shared" si="268"/>
        <v>-10</v>
      </c>
      <c r="M1275" s="43">
        <f t="shared" si="269"/>
        <v>128.57142857142856</v>
      </c>
      <c r="N1275" s="42">
        <v>10</v>
      </c>
      <c r="O1275" s="45" t="str">
        <f t="shared" si="270"/>
        <v>Mar</v>
      </c>
      <c r="P1275" s="42">
        <f t="shared" si="271"/>
        <v>10</v>
      </c>
      <c r="Q1275" s="44">
        <f t="shared" si="272"/>
        <v>50</v>
      </c>
      <c r="R1275" s="45">
        <f t="shared" si="273"/>
        <v>5</v>
      </c>
      <c r="S1275" s="44" t="str">
        <f t="shared" si="274"/>
        <v>GROWTH</v>
      </c>
      <c r="T1275" s="43">
        <v>45</v>
      </c>
      <c r="U1275" s="46" t="str">
        <f t="shared" si="275"/>
        <v>Apr</v>
      </c>
      <c r="V1275" s="42">
        <v>45</v>
      </c>
      <c r="W1275" s="47">
        <f t="shared" si="276"/>
        <v>15</v>
      </c>
      <c r="X1275" s="48">
        <f t="shared" si="277"/>
        <v>0.33333333333333326</v>
      </c>
      <c r="Y1275" s="47" t="str">
        <f t="shared" si="278"/>
        <v>GROWTH</v>
      </c>
      <c r="Z1275" s="138">
        <v>0</v>
      </c>
      <c r="AA1275" s="133"/>
      <c r="AB1275" s="133" t="s">
        <v>121</v>
      </c>
      <c r="AC1275" s="133" t="s">
        <v>1245</v>
      </c>
      <c r="AD1275" s="27">
        <f t="shared" si="279"/>
        <v>0</v>
      </c>
    </row>
    <row r="1276" spans="1:30" s="139" customFormat="1" ht="13.8">
      <c r="A1276" s="133" t="s">
        <v>1245</v>
      </c>
      <c r="B1276" s="141" t="s">
        <v>63</v>
      </c>
      <c r="C1276" s="141" t="s">
        <v>3586</v>
      </c>
      <c r="D1276" s="135">
        <v>1000000378</v>
      </c>
      <c r="E1276" s="136" t="s">
        <v>3585</v>
      </c>
      <c r="F1276" s="150">
        <v>43911</v>
      </c>
      <c r="G1276" s="40" t="str">
        <f t="shared" si="266"/>
        <v>Targeted Dealer</v>
      </c>
      <c r="H1276" s="40"/>
      <c r="I1276" s="41">
        <v>35</v>
      </c>
      <c r="J1276" s="41">
        <f t="shared" si="267"/>
        <v>32.666666666666671</v>
      </c>
      <c r="K1276" s="43">
        <v>21.5</v>
      </c>
      <c r="L1276" s="43">
        <f t="shared" si="268"/>
        <v>13.5</v>
      </c>
      <c r="M1276" s="43">
        <f t="shared" si="269"/>
        <v>65.81632653061223</v>
      </c>
      <c r="N1276" s="42">
        <v>14</v>
      </c>
      <c r="O1276" s="45" t="str">
        <f t="shared" si="270"/>
        <v>Mar</v>
      </c>
      <c r="P1276" s="42">
        <f t="shared" si="271"/>
        <v>14</v>
      </c>
      <c r="Q1276" s="44">
        <f t="shared" si="272"/>
        <v>7.5</v>
      </c>
      <c r="R1276" s="45">
        <f t="shared" si="273"/>
        <v>0.53571428571428581</v>
      </c>
      <c r="S1276" s="44" t="str">
        <f t="shared" si="274"/>
        <v>GROWTH</v>
      </c>
      <c r="T1276" s="43">
        <v>23.5</v>
      </c>
      <c r="U1276" s="46" t="str">
        <f t="shared" si="275"/>
        <v>Apr</v>
      </c>
      <c r="V1276" s="42">
        <v>23.5</v>
      </c>
      <c r="W1276" s="47">
        <f t="shared" si="276"/>
        <v>-2</v>
      </c>
      <c r="X1276" s="48">
        <f t="shared" si="277"/>
        <v>-8.5106382978723416E-2</v>
      </c>
      <c r="Y1276" s="47" t="str">
        <f t="shared" si="278"/>
        <v>DEGROWTH</v>
      </c>
      <c r="Z1276" s="138">
        <v>0</v>
      </c>
      <c r="AA1276" s="133"/>
      <c r="AB1276" s="133" t="s">
        <v>121</v>
      </c>
      <c r="AC1276" s="133" t="s">
        <v>1245</v>
      </c>
      <c r="AD1276" s="27">
        <f t="shared" si="279"/>
        <v>0</v>
      </c>
    </row>
    <row r="1277" spans="1:30" s="139" customFormat="1" ht="13.8">
      <c r="A1277" s="133" t="s">
        <v>3918</v>
      </c>
      <c r="B1277" s="141" t="s">
        <v>73</v>
      </c>
      <c r="C1277" s="141" t="s">
        <v>3588</v>
      </c>
      <c r="D1277" s="135">
        <v>1000001366</v>
      </c>
      <c r="E1277" s="136" t="s">
        <v>3587</v>
      </c>
      <c r="F1277" s="150">
        <v>44054</v>
      </c>
      <c r="G1277" s="40" t="str">
        <f t="shared" si="266"/>
        <v>Targeted Dealer</v>
      </c>
      <c r="H1277" s="40"/>
      <c r="I1277" s="41">
        <v>500</v>
      </c>
      <c r="J1277" s="41">
        <f t="shared" si="267"/>
        <v>466.66666666666669</v>
      </c>
      <c r="K1277" s="43">
        <v>425</v>
      </c>
      <c r="L1277" s="43">
        <f t="shared" si="268"/>
        <v>75</v>
      </c>
      <c r="M1277" s="43">
        <f t="shared" si="269"/>
        <v>91.071428571428569</v>
      </c>
      <c r="N1277" s="42">
        <v>113.00000000000001</v>
      </c>
      <c r="O1277" s="45" t="str">
        <f t="shared" si="270"/>
        <v>Mar</v>
      </c>
      <c r="P1277" s="42">
        <f t="shared" si="271"/>
        <v>113.00000000000001</v>
      </c>
      <c r="Q1277" s="44">
        <f t="shared" si="272"/>
        <v>312</v>
      </c>
      <c r="R1277" s="45">
        <f t="shared" si="273"/>
        <v>2.7610619469026543</v>
      </c>
      <c r="S1277" s="44" t="str">
        <f t="shared" si="274"/>
        <v>GROWTH</v>
      </c>
      <c r="T1277" s="43">
        <v>33</v>
      </c>
      <c r="U1277" s="46" t="str">
        <f t="shared" si="275"/>
        <v>Apr</v>
      </c>
      <c r="V1277" s="42">
        <v>33</v>
      </c>
      <c r="W1277" s="47">
        <f t="shared" si="276"/>
        <v>392</v>
      </c>
      <c r="X1277" s="48">
        <f t="shared" si="277"/>
        <v>11.878787878787879</v>
      </c>
      <c r="Y1277" s="47" t="str">
        <f t="shared" si="278"/>
        <v>GROWTH</v>
      </c>
      <c r="Z1277" s="138">
        <v>0</v>
      </c>
      <c r="AA1277" s="133"/>
      <c r="AB1277" s="133" t="s">
        <v>121</v>
      </c>
      <c r="AC1277" s="133" t="s">
        <v>3918</v>
      </c>
      <c r="AD1277" s="27">
        <f t="shared" si="279"/>
        <v>0</v>
      </c>
    </row>
    <row r="1278" spans="1:30" s="139" customFormat="1" ht="13.8">
      <c r="A1278" s="133" t="s">
        <v>121</v>
      </c>
      <c r="B1278" s="141" t="s">
        <v>34</v>
      </c>
      <c r="C1278" s="141" t="s">
        <v>3591</v>
      </c>
      <c r="D1278" s="135">
        <v>1000004159</v>
      </c>
      <c r="E1278" s="136" t="s">
        <v>3589</v>
      </c>
      <c r="F1278" s="150">
        <v>45594</v>
      </c>
      <c r="G1278" s="40" t="str">
        <f t="shared" si="266"/>
        <v>Targeted Dealer</v>
      </c>
      <c r="H1278" s="40"/>
      <c r="I1278" s="41">
        <v>105</v>
      </c>
      <c r="J1278" s="41">
        <f t="shared" si="267"/>
        <v>98</v>
      </c>
      <c r="K1278" s="43">
        <v>19</v>
      </c>
      <c r="L1278" s="43">
        <f t="shared" si="268"/>
        <v>86</v>
      </c>
      <c r="M1278" s="43">
        <f t="shared" si="269"/>
        <v>19.387755102040817</v>
      </c>
      <c r="N1278" s="42">
        <v>20</v>
      </c>
      <c r="O1278" s="45" t="str">
        <f t="shared" si="270"/>
        <v>Mar</v>
      </c>
      <c r="P1278" s="42">
        <f t="shared" si="271"/>
        <v>20</v>
      </c>
      <c r="Q1278" s="44">
        <f t="shared" si="272"/>
        <v>-1</v>
      </c>
      <c r="R1278" s="45">
        <f t="shared" si="273"/>
        <v>-5.0000000000000044E-2</v>
      </c>
      <c r="S1278" s="44" t="str">
        <f t="shared" si="274"/>
        <v>DEGROWTH</v>
      </c>
      <c r="T1278" s="43">
        <v>106</v>
      </c>
      <c r="U1278" s="46" t="str">
        <f t="shared" si="275"/>
        <v>Apr</v>
      </c>
      <c r="V1278" s="42">
        <v>106</v>
      </c>
      <c r="W1278" s="47">
        <f t="shared" si="276"/>
        <v>-87</v>
      </c>
      <c r="X1278" s="48">
        <f t="shared" si="277"/>
        <v>-0.82075471698113212</v>
      </c>
      <c r="Y1278" s="47" t="str">
        <f t="shared" si="278"/>
        <v>DEGROWTH</v>
      </c>
      <c r="Z1278" s="138">
        <v>0</v>
      </c>
      <c r="AA1278" s="133"/>
      <c r="AB1278" s="133" t="s">
        <v>121</v>
      </c>
      <c r="AC1278" s="133" t="s">
        <v>121</v>
      </c>
      <c r="AD1278" s="27">
        <f t="shared" si="279"/>
        <v>0</v>
      </c>
    </row>
    <row r="1279" spans="1:30" s="139" customFormat="1" ht="13.8">
      <c r="A1279" s="133" t="s">
        <v>121</v>
      </c>
      <c r="B1279" s="134" t="s">
        <v>3923</v>
      </c>
      <c r="C1279" s="141" t="s">
        <v>3592</v>
      </c>
      <c r="D1279" s="135">
        <v>1000004170</v>
      </c>
      <c r="E1279" s="136" t="s">
        <v>3590</v>
      </c>
      <c r="F1279" s="150">
        <v>45611</v>
      </c>
      <c r="G1279" s="40" t="str">
        <f t="shared" ref="G1279:G1342" si="280">IF(I1279&gt;0,"Targeted Dealer","-")</f>
        <v>Targeted Dealer</v>
      </c>
      <c r="H1279" s="40"/>
      <c r="I1279" s="41">
        <v>50</v>
      </c>
      <c r="J1279" s="41">
        <f t="shared" ref="J1279:J1342" si="281">I1279/$J$1*($J$1-$E$1)</f>
        <v>46.666666666666671</v>
      </c>
      <c r="K1279" s="43">
        <v>45</v>
      </c>
      <c r="L1279" s="43">
        <f t="shared" si="268"/>
        <v>5</v>
      </c>
      <c r="M1279" s="43">
        <f t="shared" si="269"/>
        <v>96.428571428571416</v>
      </c>
      <c r="N1279" s="42">
        <v>25</v>
      </c>
      <c r="O1279" s="45" t="str">
        <f t="shared" si="270"/>
        <v>Mar</v>
      </c>
      <c r="P1279" s="42">
        <f t="shared" si="271"/>
        <v>25</v>
      </c>
      <c r="Q1279" s="44">
        <f t="shared" si="272"/>
        <v>20</v>
      </c>
      <c r="R1279" s="45">
        <f t="shared" si="273"/>
        <v>0.8</v>
      </c>
      <c r="S1279" s="44" t="str">
        <f t="shared" si="274"/>
        <v>GROWTH</v>
      </c>
      <c r="T1279" s="43">
        <v>30</v>
      </c>
      <c r="U1279" s="46" t="str">
        <f t="shared" si="275"/>
        <v>Apr</v>
      </c>
      <c r="V1279" s="42">
        <v>30</v>
      </c>
      <c r="W1279" s="47">
        <f t="shared" si="276"/>
        <v>15</v>
      </c>
      <c r="X1279" s="48">
        <f t="shared" si="277"/>
        <v>0.5</v>
      </c>
      <c r="Y1279" s="47" t="str">
        <f t="shared" si="278"/>
        <v>GROWTH</v>
      </c>
      <c r="Z1279" s="138">
        <v>0</v>
      </c>
      <c r="AA1279" s="133"/>
      <c r="AB1279" s="133" t="s">
        <v>121</v>
      </c>
      <c r="AC1279" s="133" t="s">
        <v>121</v>
      </c>
      <c r="AD1279" s="27">
        <f t="shared" si="279"/>
        <v>0</v>
      </c>
    </row>
    <row r="1280" spans="1:30" s="139" customFormat="1" ht="13.8">
      <c r="A1280" s="133" t="s">
        <v>121</v>
      </c>
      <c r="B1280" s="141" t="s">
        <v>26</v>
      </c>
      <c r="C1280" s="141" t="s">
        <v>3597</v>
      </c>
      <c r="D1280" s="135">
        <v>1000003041</v>
      </c>
      <c r="E1280" s="136" t="s">
        <v>3593</v>
      </c>
      <c r="F1280" s="150">
        <v>44847</v>
      </c>
      <c r="G1280" s="40" t="str">
        <f t="shared" si="280"/>
        <v>Targeted Dealer</v>
      </c>
      <c r="H1280" s="40"/>
      <c r="I1280" s="41">
        <v>160</v>
      </c>
      <c r="J1280" s="41">
        <f t="shared" si="281"/>
        <v>149.33333333333331</v>
      </c>
      <c r="K1280" s="43">
        <v>200</v>
      </c>
      <c r="L1280" s="43">
        <f t="shared" ref="L1280:L1343" si="282">I1280-K1280</f>
        <v>-40</v>
      </c>
      <c r="M1280" s="43">
        <f t="shared" ref="M1280:M1343" si="283">IFERROR((K1280/J1280%),"-")</f>
        <v>133.92857142857144</v>
      </c>
      <c r="N1280" s="42">
        <v>80</v>
      </c>
      <c r="O1280" s="45" t="str">
        <f t="shared" ref="O1280:O1343" si="284">IF(F1280&lt;=$P$2,"Mar","")</f>
        <v>Mar</v>
      </c>
      <c r="P1280" s="42">
        <f t="shared" ref="P1280:P1343" si="285">N1280</f>
        <v>80</v>
      </c>
      <c r="Q1280" s="44">
        <f t="shared" ref="Q1280:Q1343" si="286">K1280-P1280</f>
        <v>120</v>
      </c>
      <c r="R1280" s="45">
        <f t="shared" ref="R1280:R1343" si="287">IFERROR(IF(O1280="Mar",(K1280/P1280-1))," ")</f>
        <v>1.5</v>
      </c>
      <c r="S1280" s="44" t="str">
        <f t="shared" ref="S1280:S1343" si="288">IF(N1280&gt;0,IF(O1280="","-",IF(R1280&lt;0%,"DEGROWTH","GROWTH")))</f>
        <v>GROWTH</v>
      </c>
      <c r="T1280" s="43">
        <v>40</v>
      </c>
      <c r="U1280" s="46" t="str">
        <f t="shared" ref="U1280:U1343" si="289">IF(F1280&lt;=$V$2,"Apr","")</f>
        <v>Apr</v>
      </c>
      <c r="V1280" s="42">
        <v>40</v>
      </c>
      <c r="W1280" s="47">
        <f t="shared" ref="W1280:W1343" si="290">K1280-V1280</f>
        <v>160</v>
      </c>
      <c r="X1280" s="48">
        <f t="shared" ref="X1280:X1343" si="291">IFERROR(IF(U1280="Apr",(K1280/V1280-1)),0)</f>
        <v>4</v>
      </c>
      <c r="Y1280" s="47" t="str">
        <f t="shared" ref="Y1280:Y1343" si="292">IF(T1280&gt;0,IF(U1280="","-",IF(X1280&lt;0%,"DEGROWTH","GROWTH")))</f>
        <v>GROWTH</v>
      </c>
      <c r="Z1280" s="138">
        <v>0</v>
      </c>
      <c r="AA1280" s="133"/>
      <c r="AB1280" s="133" t="s">
        <v>121</v>
      </c>
      <c r="AC1280" s="133" t="s">
        <v>121</v>
      </c>
      <c r="AD1280" s="27">
        <f t="shared" si="279"/>
        <v>0</v>
      </c>
    </row>
    <row r="1281" spans="1:30" s="139" customFormat="1" ht="13.8">
      <c r="A1281" s="133" t="s">
        <v>1245</v>
      </c>
      <c r="B1281" s="134" t="s">
        <v>46</v>
      </c>
      <c r="C1281" s="141" t="s">
        <v>3598</v>
      </c>
      <c r="D1281" s="135">
        <v>1000004172</v>
      </c>
      <c r="E1281" s="136" t="s">
        <v>3594</v>
      </c>
      <c r="F1281" s="150">
        <v>45618</v>
      </c>
      <c r="G1281" s="40" t="str">
        <f t="shared" si="280"/>
        <v>Targeted Dealer</v>
      </c>
      <c r="H1281" s="40"/>
      <c r="I1281" s="41">
        <v>75</v>
      </c>
      <c r="J1281" s="41">
        <f t="shared" si="281"/>
        <v>70</v>
      </c>
      <c r="K1281" s="43">
        <v>100</v>
      </c>
      <c r="L1281" s="43">
        <f t="shared" si="282"/>
        <v>-25</v>
      </c>
      <c r="M1281" s="43">
        <f t="shared" si="283"/>
        <v>142.85714285714286</v>
      </c>
      <c r="N1281" s="42">
        <v>100</v>
      </c>
      <c r="O1281" s="45" t="str">
        <f t="shared" si="284"/>
        <v>Mar</v>
      </c>
      <c r="P1281" s="42">
        <f t="shared" si="285"/>
        <v>100</v>
      </c>
      <c r="Q1281" s="44">
        <f t="shared" si="286"/>
        <v>0</v>
      </c>
      <c r="R1281" s="45">
        <f t="shared" si="287"/>
        <v>0</v>
      </c>
      <c r="S1281" s="44" t="str">
        <f t="shared" si="288"/>
        <v>GROWTH</v>
      </c>
      <c r="T1281" s="43">
        <v>75</v>
      </c>
      <c r="U1281" s="46" t="str">
        <f t="shared" si="289"/>
        <v>Apr</v>
      </c>
      <c r="V1281" s="42">
        <v>75</v>
      </c>
      <c r="W1281" s="47">
        <f t="shared" si="290"/>
        <v>25</v>
      </c>
      <c r="X1281" s="48">
        <f t="shared" si="291"/>
        <v>0.33333333333333326</v>
      </c>
      <c r="Y1281" s="47" t="str">
        <f t="shared" si="292"/>
        <v>GROWTH</v>
      </c>
      <c r="Z1281" s="138">
        <v>0</v>
      </c>
      <c r="AA1281" s="133"/>
      <c r="AB1281" s="133" t="s">
        <v>121</v>
      </c>
      <c r="AC1281" s="133" t="s">
        <v>1245</v>
      </c>
      <c r="AD1281" s="27">
        <f t="shared" si="279"/>
        <v>0</v>
      </c>
    </row>
    <row r="1282" spans="1:30" s="139" customFormat="1" ht="13.8">
      <c r="A1282" s="133" t="s">
        <v>121</v>
      </c>
      <c r="B1282" s="141" t="s">
        <v>961</v>
      </c>
      <c r="C1282" s="141" t="s">
        <v>3599</v>
      </c>
      <c r="D1282" s="135">
        <v>1000004183</v>
      </c>
      <c r="E1282" s="136" t="s">
        <v>3595</v>
      </c>
      <c r="F1282" s="150">
        <v>45621</v>
      </c>
      <c r="G1282" s="40" t="str">
        <f t="shared" si="280"/>
        <v>Targeted Dealer</v>
      </c>
      <c r="H1282" s="40"/>
      <c r="I1282" s="41">
        <v>250</v>
      </c>
      <c r="J1282" s="41">
        <f t="shared" si="281"/>
        <v>233.33333333333334</v>
      </c>
      <c r="K1282" s="43">
        <v>0</v>
      </c>
      <c r="L1282" s="43">
        <f t="shared" si="282"/>
        <v>250</v>
      </c>
      <c r="M1282" s="43">
        <f t="shared" si="283"/>
        <v>0</v>
      </c>
      <c r="N1282" s="42">
        <v>48</v>
      </c>
      <c r="O1282" s="45" t="str">
        <f t="shared" si="284"/>
        <v>Mar</v>
      </c>
      <c r="P1282" s="42">
        <f t="shared" si="285"/>
        <v>48</v>
      </c>
      <c r="Q1282" s="44">
        <f t="shared" si="286"/>
        <v>-48</v>
      </c>
      <c r="R1282" s="45">
        <f t="shared" si="287"/>
        <v>-1</v>
      </c>
      <c r="S1282" s="44" t="str">
        <f t="shared" si="288"/>
        <v>DEGROWTH</v>
      </c>
      <c r="T1282" s="43">
        <v>133</v>
      </c>
      <c r="U1282" s="46" t="str">
        <f t="shared" si="289"/>
        <v>Apr</v>
      </c>
      <c r="V1282" s="42">
        <v>133</v>
      </c>
      <c r="W1282" s="47">
        <f t="shared" si="290"/>
        <v>-133</v>
      </c>
      <c r="X1282" s="48">
        <f t="shared" si="291"/>
        <v>-1</v>
      </c>
      <c r="Y1282" s="47" t="str">
        <f t="shared" si="292"/>
        <v>DEGROWTH</v>
      </c>
      <c r="Z1282" s="138">
        <v>0</v>
      </c>
      <c r="AA1282" s="133"/>
      <c r="AB1282" s="133" t="s">
        <v>121</v>
      </c>
      <c r="AC1282" s="133" t="s">
        <v>121</v>
      </c>
      <c r="AD1282" s="27">
        <f t="shared" si="279"/>
        <v>1</v>
      </c>
    </row>
    <row r="1283" spans="1:30" s="139" customFormat="1" ht="13.8">
      <c r="A1283" s="133" t="s">
        <v>121</v>
      </c>
      <c r="B1283" s="141" t="s">
        <v>34</v>
      </c>
      <c r="C1283" s="141" t="s">
        <v>3600</v>
      </c>
      <c r="D1283" s="135">
        <v>1000004171</v>
      </c>
      <c r="E1283" s="136" t="s">
        <v>3596</v>
      </c>
      <c r="F1283" s="150">
        <v>45611</v>
      </c>
      <c r="G1283" s="40" t="str">
        <f t="shared" si="280"/>
        <v>Targeted Dealer</v>
      </c>
      <c r="H1283" s="40"/>
      <c r="I1283" s="41">
        <v>40</v>
      </c>
      <c r="J1283" s="41">
        <f t="shared" si="281"/>
        <v>37.333333333333329</v>
      </c>
      <c r="K1283" s="43">
        <v>0</v>
      </c>
      <c r="L1283" s="43">
        <f t="shared" si="282"/>
        <v>40</v>
      </c>
      <c r="M1283" s="43">
        <f t="shared" si="283"/>
        <v>0</v>
      </c>
      <c r="N1283" s="42">
        <v>0</v>
      </c>
      <c r="O1283" s="45" t="str">
        <f t="shared" si="284"/>
        <v>Mar</v>
      </c>
      <c r="P1283" s="42">
        <f t="shared" si="285"/>
        <v>0</v>
      </c>
      <c r="Q1283" s="44">
        <f t="shared" si="286"/>
        <v>0</v>
      </c>
      <c r="R1283" s="45" t="str">
        <f t="shared" si="287"/>
        <v xml:space="preserve"> </v>
      </c>
      <c r="S1283" s="44" t="b">
        <f t="shared" si="288"/>
        <v>0</v>
      </c>
      <c r="T1283" s="43">
        <v>285</v>
      </c>
      <c r="U1283" s="46" t="str">
        <f t="shared" si="289"/>
        <v>Apr</v>
      </c>
      <c r="V1283" s="42">
        <v>285</v>
      </c>
      <c r="W1283" s="47">
        <f t="shared" si="290"/>
        <v>-285</v>
      </c>
      <c r="X1283" s="48">
        <f t="shared" si="291"/>
        <v>-1</v>
      </c>
      <c r="Y1283" s="47" t="str">
        <f t="shared" si="292"/>
        <v>DEGROWTH</v>
      </c>
      <c r="Z1283" s="138">
        <v>0</v>
      </c>
      <c r="AA1283" s="133"/>
      <c r="AB1283" s="133" t="s">
        <v>121</v>
      </c>
      <c r="AC1283" s="133" t="s">
        <v>121</v>
      </c>
      <c r="AD1283" s="27">
        <f t="shared" si="279"/>
        <v>1</v>
      </c>
    </row>
    <row r="1284" spans="1:30" s="156" customFormat="1" ht="13.8">
      <c r="A1284" s="133" t="s">
        <v>121</v>
      </c>
      <c r="B1284" s="141" t="s">
        <v>31</v>
      </c>
      <c r="C1284" s="141" t="s">
        <v>3602</v>
      </c>
      <c r="D1284" s="135">
        <v>1000004182</v>
      </c>
      <c r="E1284" s="136" t="s">
        <v>3601</v>
      </c>
      <c r="F1284" s="150">
        <v>45621</v>
      </c>
      <c r="G1284" s="40" t="str">
        <f t="shared" si="280"/>
        <v>Targeted Dealer</v>
      </c>
      <c r="H1284" s="40"/>
      <c r="I1284" s="41">
        <v>50</v>
      </c>
      <c r="J1284" s="41">
        <f t="shared" si="281"/>
        <v>46.666666666666671</v>
      </c>
      <c r="K1284" s="43">
        <v>30</v>
      </c>
      <c r="L1284" s="43">
        <f t="shared" si="282"/>
        <v>20</v>
      </c>
      <c r="M1284" s="43">
        <f t="shared" si="283"/>
        <v>64.285714285714278</v>
      </c>
      <c r="N1284" s="42">
        <v>65</v>
      </c>
      <c r="O1284" s="45" t="str">
        <f t="shared" si="284"/>
        <v>Mar</v>
      </c>
      <c r="P1284" s="42">
        <f t="shared" si="285"/>
        <v>65</v>
      </c>
      <c r="Q1284" s="44">
        <f t="shared" si="286"/>
        <v>-35</v>
      </c>
      <c r="R1284" s="45">
        <f t="shared" si="287"/>
        <v>-0.53846153846153844</v>
      </c>
      <c r="S1284" s="44" t="str">
        <f t="shared" si="288"/>
        <v>DEGROWTH</v>
      </c>
      <c r="T1284" s="43">
        <v>20</v>
      </c>
      <c r="U1284" s="46" t="str">
        <f t="shared" si="289"/>
        <v>Apr</v>
      </c>
      <c r="V1284" s="42">
        <v>20</v>
      </c>
      <c r="W1284" s="47">
        <f t="shared" si="290"/>
        <v>10</v>
      </c>
      <c r="X1284" s="48">
        <f t="shared" si="291"/>
        <v>0.5</v>
      </c>
      <c r="Y1284" s="47" t="str">
        <f t="shared" si="292"/>
        <v>GROWTH</v>
      </c>
      <c r="Z1284" s="138">
        <v>0</v>
      </c>
      <c r="AA1284" s="133"/>
      <c r="AB1284" s="133" t="s">
        <v>121</v>
      </c>
      <c r="AC1284" s="133" t="s">
        <v>121</v>
      </c>
      <c r="AD1284" s="27">
        <f t="shared" ref="AD1284:AD1347" si="293">IF(K1284=0,1,0)</f>
        <v>0</v>
      </c>
    </row>
    <row r="1285" spans="1:30" s="156" customFormat="1" ht="13.8">
      <c r="A1285" s="133" t="s">
        <v>121</v>
      </c>
      <c r="B1285" s="141" t="s">
        <v>34</v>
      </c>
      <c r="C1285" s="141" t="s">
        <v>3606</v>
      </c>
      <c r="D1285" s="135">
        <v>1000000568</v>
      </c>
      <c r="E1285" s="136" t="s">
        <v>3605</v>
      </c>
      <c r="F1285" s="150">
        <v>44738</v>
      </c>
      <c r="G1285" s="40" t="str">
        <f t="shared" si="280"/>
        <v>Targeted Dealer</v>
      </c>
      <c r="H1285" s="40"/>
      <c r="I1285" s="41">
        <v>55</v>
      </c>
      <c r="J1285" s="41">
        <f t="shared" si="281"/>
        <v>51.333333333333329</v>
      </c>
      <c r="K1285" s="43">
        <v>0</v>
      </c>
      <c r="L1285" s="43">
        <f t="shared" si="282"/>
        <v>55</v>
      </c>
      <c r="M1285" s="43">
        <f t="shared" si="283"/>
        <v>0</v>
      </c>
      <c r="N1285" s="42">
        <v>0</v>
      </c>
      <c r="O1285" s="45" t="str">
        <f t="shared" si="284"/>
        <v>Mar</v>
      </c>
      <c r="P1285" s="42">
        <f t="shared" si="285"/>
        <v>0</v>
      </c>
      <c r="Q1285" s="44">
        <f t="shared" si="286"/>
        <v>0</v>
      </c>
      <c r="R1285" s="45" t="str">
        <f t="shared" si="287"/>
        <v xml:space="preserve"> </v>
      </c>
      <c r="S1285" s="44" t="b">
        <f t="shared" si="288"/>
        <v>0</v>
      </c>
      <c r="T1285" s="43">
        <v>0</v>
      </c>
      <c r="U1285" s="46" t="str">
        <f t="shared" si="289"/>
        <v>Apr</v>
      </c>
      <c r="V1285" s="42">
        <v>0</v>
      </c>
      <c r="W1285" s="47">
        <f t="shared" si="290"/>
        <v>0</v>
      </c>
      <c r="X1285" s="48">
        <f t="shared" si="291"/>
        <v>0</v>
      </c>
      <c r="Y1285" s="47" t="b">
        <f t="shared" si="292"/>
        <v>0</v>
      </c>
      <c r="Z1285" s="138">
        <v>0</v>
      </c>
      <c r="AA1285" s="133"/>
      <c r="AB1285" s="133" t="s">
        <v>121</v>
      </c>
      <c r="AC1285" s="133" t="s">
        <v>121</v>
      </c>
      <c r="AD1285" s="27">
        <f t="shared" si="293"/>
        <v>1</v>
      </c>
    </row>
    <row r="1286" spans="1:30" s="156" customFormat="1" ht="13.8">
      <c r="A1286" s="133" t="s">
        <v>3061</v>
      </c>
      <c r="B1286" s="141" t="s">
        <v>87</v>
      </c>
      <c r="C1286" s="141" t="s">
        <v>3619</v>
      </c>
      <c r="D1286" s="135">
        <v>1000004184</v>
      </c>
      <c r="E1286" s="136" t="s">
        <v>3615</v>
      </c>
      <c r="F1286" s="150">
        <v>45626</v>
      </c>
      <c r="G1286" s="40" t="str">
        <f t="shared" si="280"/>
        <v>Targeted Dealer</v>
      </c>
      <c r="H1286" s="40"/>
      <c r="I1286" s="41">
        <v>300</v>
      </c>
      <c r="J1286" s="41">
        <f t="shared" si="281"/>
        <v>280</v>
      </c>
      <c r="K1286" s="43">
        <v>55</v>
      </c>
      <c r="L1286" s="43">
        <f t="shared" si="282"/>
        <v>245</v>
      </c>
      <c r="M1286" s="43">
        <f t="shared" si="283"/>
        <v>19.642857142857142</v>
      </c>
      <c r="N1286" s="42">
        <v>15</v>
      </c>
      <c r="O1286" s="45" t="str">
        <f t="shared" si="284"/>
        <v>Mar</v>
      </c>
      <c r="P1286" s="42">
        <f t="shared" si="285"/>
        <v>15</v>
      </c>
      <c r="Q1286" s="44">
        <f t="shared" si="286"/>
        <v>40</v>
      </c>
      <c r="R1286" s="45">
        <f t="shared" si="287"/>
        <v>2.6666666666666665</v>
      </c>
      <c r="S1286" s="44" t="str">
        <f t="shared" si="288"/>
        <v>GROWTH</v>
      </c>
      <c r="T1286" s="43">
        <v>255</v>
      </c>
      <c r="U1286" s="46" t="str">
        <f t="shared" si="289"/>
        <v>Apr</v>
      </c>
      <c r="V1286" s="42">
        <v>255</v>
      </c>
      <c r="W1286" s="47">
        <f t="shared" si="290"/>
        <v>-200</v>
      </c>
      <c r="X1286" s="48">
        <f t="shared" si="291"/>
        <v>-0.78431372549019607</v>
      </c>
      <c r="Y1286" s="47" t="str">
        <f t="shared" si="292"/>
        <v>DEGROWTH</v>
      </c>
      <c r="Z1286" s="138">
        <v>0</v>
      </c>
      <c r="AA1286" s="133"/>
      <c r="AB1286" s="133" t="s">
        <v>121</v>
      </c>
      <c r="AC1286" s="133" t="s">
        <v>3061</v>
      </c>
      <c r="AD1286" s="27">
        <f t="shared" si="293"/>
        <v>0</v>
      </c>
    </row>
    <row r="1287" spans="1:30" s="156" customFormat="1" ht="13.8">
      <c r="A1287" s="133" t="s">
        <v>121</v>
      </c>
      <c r="B1287" s="141" t="s">
        <v>27</v>
      </c>
      <c r="C1287" s="141" t="s">
        <v>3620</v>
      </c>
      <c r="D1287" s="135">
        <v>1000004177</v>
      </c>
      <c r="E1287" s="136" t="s">
        <v>3616</v>
      </c>
      <c r="F1287" s="150">
        <v>45630</v>
      </c>
      <c r="G1287" s="40" t="str">
        <f t="shared" si="280"/>
        <v>Targeted Dealer</v>
      </c>
      <c r="H1287" s="40"/>
      <c r="I1287" s="41">
        <v>100</v>
      </c>
      <c r="J1287" s="41">
        <f t="shared" si="281"/>
        <v>93.333333333333343</v>
      </c>
      <c r="K1287" s="43">
        <v>60</v>
      </c>
      <c r="L1287" s="43">
        <f t="shared" si="282"/>
        <v>40</v>
      </c>
      <c r="M1287" s="43">
        <f t="shared" si="283"/>
        <v>64.285714285714278</v>
      </c>
      <c r="N1287" s="42">
        <v>60</v>
      </c>
      <c r="O1287" s="45" t="str">
        <f t="shared" si="284"/>
        <v>Mar</v>
      </c>
      <c r="P1287" s="42">
        <f t="shared" si="285"/>
        <v>60</v>
      </c>
      <c r="Q1287" s="44">
        <f t="shared" si="286"/>
        <v>0</v>
      </c>
      <c r="R1287" s="45">
        <f t="shared" si="287"/>
        <v>0</v>
      </c>
      <c r="S1287" s="44" t="str">
        <f t="shared" si="288"/>
        <v>GROWTH</v>
      </c>
      <c r="T1287" s="43">
        <v>80</v>
      </c>
      <c r="U1287" s="46" t="str">
        <f t="shared" si="289"/>
        <v>Apr</v>
      </c>
      <c r="V1287" s="42">
        <v>80</v>
      </c>
      <c r="W1287" s="47">
        <f t="shared" si="290"/>
        <v>-20</v>
      </c>
      <c r="X1287" s="48">
        <f t="shared" si="291"/>
        <v>-0.25</v>
      </c>
      <c r="Y1287" s="47" t="str">
        <f t="shared" si="292"/>
        <v>DEGROWTH</v>
      </c>
      <c r="Z1287" s="138">
        <v>0</v>
      </c>
      <c r="AA1287" s="133"/>
      <c r="AB1287" s="133" t="s">
        <v>121</v>
      </c>
      <c r="AC1287" s="133" t="s">
        <v>121</v>
      </c>
      <c r="AD1287" s="27">
        <f t="shared" si="293"/>
        <v>0</v>
      </c>
    </row>
    <row r="1288" spans="1:30" s="156" customFormat="1" ht="13.8">
      <c r="A1288" s="133" t="s">
        <v>1245</v>
      </c>
      <c r="B1288" s="141" t="s">
        <v>57</v>
      </c>
      <c r="C1288" s="141" t="s">
        <v>3621</v>
      </c>
      <c r="D1288" s="135">
        <v>1000004174</v>
      </c>
      <c r="E1288" s="136" t="s">
        <v>3617</v>
      </c>
      <c r="F1288" s="150">
        <v>45625</v>
      </c>
      <c r="G1288" s="40" t="str">
        <f t="shared" si="280"/>
        <v>Targeted Dealer</v>
      </c>
      <c r="H1288" s="40"/>
      <c r="I1288" s="41">
        <v>100</v>
      </c>
      <c r="J1288" s="41">
        <f t="shared" si="281"/>
        <v>93.333333333333343</v>
      </c>
      <c r="K1288" s="43">
        <v>115</v>
      </c>
      <c r="L1288" s="43">
        <f t="shared" si="282"/>
        <v>-15</v>
      </c>
      <c r="M1288" s="43">
        <f t="shared" si="283"/>
        <v>123.21428571428569</v>
      </c>
      <c r="N1288" s="42">
        <v>105.5</v>
      </c>
      <c r="O1288" s="45" t="str">
        <f t="shared" si="284"/>
        <v>Mar</v>
      </c>
      <c r="P1288" s="42">
        <f t="shared" si="285"/>
        <v>105.5</v>
      </c>
      <c r="Q1288" s="44">
        <f t="shared" si="286"/>
        <v>9.5</v>
      </c>
      <c r="R1288" s="45">
        <f t="shared" si="287"/>
        <v>9.004739336492884E-2</v>
      </c>
      <c r="S1288" s="44" t="str">
        <f t="shared" si="288"/>
        <v>GROWTH</v>
      </c>
      <c r="T1288" s="43">
        <v>112</v>
      </c>
      <c r="U1288" s="46" t="str">
        <f t="shared" si="289"/>
        <v>Apr</v>
      </c>
      <c r="V1288" s="42">
        <v>112</v>
      </c>
      <c r="W1288" s="47">
        <f t="shared" si="290"/>
        <v>3</v>
      </c>
      <c r="X1288" s="48">
        <f t="shared" si="291"/>
        <v>2.6785714285714191E-2</v>
      </c>
      <c r="Y1288" s="47" t="str">
        <f t="shared" si="292"/>
        <v>GROWTH</v>
      </c>
      <c r="Z1288" s="138">
        <v>0</v>
      </c>
      <c r="AA1288" s="133"/>
      <c r="AB1288" s="133" t="s">
        <v>121</v>
      </c>
      <c r="AC1288" s="133" t="s">
        <v>1245</v>
      </c>
      <c r="AD1288" s="27">
        <f t="shared" si="293"/>
        <v>0</v>
      </c>
    </row>
    <row r="1289" spans="1:30" s="156" customFormat="1" ht="13.8">
      <c r="A1289" s="133" t="s">
        <v>1245</v>
      </c>
      <c r="B1289" s="141" t="s">
        <v>43</v>
      </c>
      <c r="C1289" s="141" t="s">
        <v>3622</v>
      </c>
      <c r="D1289" s="135">
        <v>1000004175</v>
      </c>
      <c r="E1289" s="136" t="s">
        <v>3618</v>
      </c>
      <c r="F1289" s="150">
        <v>45625</v>
      </c>
      <c r="G1289" s="40" t="str">
        <f t="shared" si="280"/>
        <v>Targeted Dealer</v>
      </c>
      <c r="H1289" s="40"/>
      <c r="I1289" s="41">
        <v>37</v>
      </c>
      <c r="J1289" s="41">
        <f t="shared" si="281"/>
        <v>34.533333333333331</v>
      </c>
      <c r="K1289" s="43">
        <v>57.5</v>
      </c>
      <c r="L1289" s="43">
        <f t="shared" si="282"/>
        <v>-20.5</v>
      </c>
      <c r="M1289" s="43">
        <f t="shared" si="283"/>
        <v>166.50579150579151</v>
      </c>
      <c r="N1289" s="42">
        <v>50.5</v>
      </c>
      <c r="O1289" s="45" t="str">
        <f t="shared" si="284"/>
        <v>Mar</v>
      </c>
      <c r="P1289" s="42">
        <f t="shared" si="285"/>
        <v>50.5</v>
      </c>
      <c r="Q1289" s="44">
        <f t="shared" si="286"/>
        <v>7</v>
      </c>
      <c r="R1289" s="45">
        <f t="shared" si="287"/>
        <v>0.13861386138613851</v>
      </c>
      <c r="S1289" s="44" t="str">
        <f t="shared" si="288"/>
        <v>GROWTH</v>
      </c>
      <c r="T1289" s="43">
        <v>24.5</v>
      </c>
      <c r="U1289" s="46" t="str">
        <f t="shared" si="289"/>
        <v>Apr</v>
      </c>
      <c r="V1289" s="42">
        <v>24.5</v>
      </c>
      <c r="W1289" s="47">
        <f t="shared" si="290"/>
        <v>33</v>
      </c>
      <c r="X1289" s="48">
        <f t="shared" si="291"/>
        <v>1.3469387755102042</v>
      </c>
      <c r="Y1289" s="47" t="str">
        <f t="shared" si="292"/>
        <v>GROWTH</v>
      </c>
      <c r="Z1289" s="138">
        <v>0</v>
      </c>
      <c r="AA1289" s="133"/>
      <c r="AB1289" s="133" t="s">
        <v>121</v>
      </c>
      <c r="AC1289" s="133" t="s">
        <v>1245</v>
      </c>
      <c r="AD1289" s="27">
        <f t="shared" si="293"/>
        <v>0</v>
      </c>
    </row>
    <row r="1290" spans="1:30" s="156" customFormat="1" ht="13.8">
      <c r="A1290" s="133" t="s">
        <v>121</v>
      </c>
      <c r="B1290" s="141" t="s">
        <v>37</v>
      </c>
      <c r="C1290" s="141" t="s">
        <v>3716</v>
      </c>
      <c r="D1290" s="135">
        <v>1000004166</v>
      </c>
      <c r="E1290" s="136" t="s">
        <v>3715</v>
      </c>
      <c r="F1290" s="150">
        <v>45603</v>
      </c>
      <c r="G1290" s="40" t="str">
        <f t="shared" si="280"/>
        <v>Targeted Dealer</v>
      </c>
      <c r="H1290" s="40"/>
      <c r="I1290" s="41">
        <v>60</v>
      </c>
      <c r="J1290" s="41">
        <f t="shared" si="281"/>
        <v>56</v>
      </c>
      <c r="K1290" s="43">
        <v>0</v>
      </c>
      <c r="L1290" s="43">
        <f t="shared" si="282"/>
        <v>60</v>
      </c>
      <c r="M1290" s="43">
        <f t="shared" si="283"/>
        <v>0</v>
      </c>
      <c r="N1290" s="42">
        <v>30</v>
      </c>
      <c r="O1290" s="45" t="str">
        <f t="shared" si="284"/>
        <v>Mar</v>
      </c>
      <c r="P1290" s="42">
        <f t="shared" si="285"/>
        <v>30</v>
      </c>
      <c r="Q1290" s="44">
        <f t="shared" si="286"/>
        <v>-30</v>
      </c>
      <c r="R1290" s="45">
        <f t="shared" si="287"/>
        <v>-1</v>
      </c>
      <c r="S1290" s="44" t="str">
        <f t="shared" si="288"/>
        <v>DEGROWTH</v>
      </c>
      <c r="T1290" s="43">
        <v>30</v>
      </c>
      <c r="U1290" s="46" t="str">
        <f t="shared" si="289"/>
        <v>Apr</v>
      </c>
      <c r="V1290" s="42">
        <v>30</v>
      </c>
      <c r="W1290" s="47">
        <f t="shared" si="290"/>
        <v>-30</v>
      </c>
      <c r="X1290" s="48">
        <f t="shared" si="291"/>
        <v>-1</v>
      </c>
      <c r="Y1290" s="47" t="str">
        <f t="shared" si="292"/>
        <v>DEGROWTH</v>
      </c>
      <c r="Z1290" s="138">
        <v>0</v>
      </c>
      <c r="AA1290" s="133"/>
      <c r="AB1290" s="133" t="s">
        <v>121</v>
      </c>
      <c r="AC1290" s="133" t="s">
        <v>121</v>
      </c>
      <c r="AD1290" s="27">
        <f t="shared" si="293"/>
        <v>1</v>
      </c>
    </row>
    <row r="1291" spans="1:30" s="156" customFormat="1" ht="13.8">
      <c r="A1291" s="133" t="s">
        <v>3061</v>
      </c>
      <c r="B1291" s="141" t="s">
        <v>99</v>
      </c>
      <c r="C1291" s="141" t="s">
        <v>3718</v>
      </c>
      <c r="D1291" s="135">
        <v>1000001168</v>
      </c>
      <c r="E1291" s="136" t="s">
        <v>3652</v>
      </c>
      <c r="F1291" s="150">
        <v>44739</v>
      </c>
      <c r="G1291" s="40" t="str">
        <f t="shared" si="280"/>
        <v>Targeted Dealer</v>
      </c>
      <c r="H1291" s="40"/>
      <c r="I1291" s="41">
        <v>25</v>
      </c>
      <c r="J1291" s="41">
        <f t="shared" si="281"/>
        <v>23.333333333333336</v>
      </c>
      <c r="K1291" s="43">
        <v>0</v>
      </c>
      <c r="L1291" s="43">
        <f t="shared" si="282"/>
        <v>25</v>
      </c>
      <c r="M1291" s="43">
        <f t="shared" si="283"/>
        <v>0</v>
      </c>
      <c r="N1291" s="42">
        <v>0</v>
      </c>
      <c r="O1291" s="45" t="str">
        <f t="shared" si="284"/>
        <v>Mar</v>
      </c>
      <c r="P1291" s="42">
        <f t="shared" si="285"/>
        <v>0</v>
      </c>
      <c r="Q1291" s="44">
        <f t="shared" si="286"/>
        <v>0</v>
      </c>
      <c r="R1291" s="45" t="str">
        <f t="shared" si="287"/>
        <v xml:space="preserve"> </v>
      </c>
      <c r="S1291" s="44" t="b">
        <f t="shared" si="288"/>
        <v>0</v>
      </c>
      <c r="T1291" s="43">
        <v>25</v>
      </c>
      <c r="U1291" s="46" t="str">
        <f t="shared" si="289"/>
        <v>Apr</v>
      </c>
      <c r="V1291" s="42">
        <v>25</v>
      </c>
      <c r="W1291" s="47">
        <f t="shared" si="290"/>
        <v>-25</v>
      </c>
      <c r="X1291" s="48">
        <f t="shared" si="291"/>
        <v>-1</v>
      </c>
      <c r="Y1291" s="47" t="str">
        <f t="shared" si="292"/>
        <v>DEGROWTH</v>
      </c>
      <c r="Z1291" s="138">
        <v>0</v>
      </c>
      <c r="AA1291" s="133"/>
      <c r="AB1291" s="133" t="s">
        <v>121</v>
      </c>
      <c r="AC1291" s="133" t="s">
        <v>3061</v>
      </c>
      <c r="AD1291" s="27">
        <f t="shared" si="293"/>
        <v>1</v>
      </c>
    </row>
    <row r="1292" spans="1:30" s="156" customFormat="1" ht="13.8">
      <c r="A1292" s="133" t="s">
        <v>121</v>
      </c>
      <c r="B1292" s="141" t="s">
        <v>25</v>
      </c>
      <c r="C1292" s="141" t="s">
        <v>3726</v>
      </c>
      <c r="D1292" s="135">
        <v>1000004179</v>
      </c>
      <c r="E1292" s="136" t="s">
        <v>3722</v>
      </c>
      <c r="F1292" s="150">
        <v>45635</v>
      </c>
      <c r="G1292" s="40" t="str">
        <f t="shared" si="280"/>
        <v>Targeted Dealer</v>
      </c>
      <c r="H1292" s="40"/>
      <c r="I1292" s="41">
        <v>80</v>
      </c>
      <c r="J1292" s="41">
        <f t="shared" si="281"/>
        <v>74.666666666666657</v>
      </c>
      <c r="K1292" s="43">
        <v>80</v>
      </c>
      <c r="L1292" s="43">
        <f t="shared" si="282"/>
        <v>0</v>
      </c>
      <c r="M1292" s="43">
        <f t="shared" si="283"/>
        <v>107.14285714285715</v>
      </c>
      <c r="N1292" s="42">
        <v>120</v>
      </c>
      <c r="O1292" s="45" t="str">
        <f t="shared" si="284"/>
        <v>Mar</v>
      </c>
      <c r="P1292" s="42">
        <f t="shared" si="285"/>
        <v>120</v>
      </c>
      <c r="Q1292" s="44">
        <f t="shared" si="286"/>
        <v>-40</v>
      </c>
      <c r="R1292" s="45">
        <f t="shared" si="287"/>
        <v>-0.33333333333333337</v>
      </c>
      <c r="S1292" s="44" t="str">
        <f t="shared" si="288"/>
        <v>DEGROWTH</v>
      </c>
      <c r="T1292" s="43">
        <v>80</v>
      </c>
      <c r="U1292" s="46" t="str">
        <f t="shared" si="289"/>
        <v>Apr</v>
      </c>
      <c r="V1292" s="42">
        <v>80</v>
      </c>
      <c r="W1292" s="47">
        <f t="shared" si="290"/>
        <v>0</v>
      </c>
      <c r="X1292" s="48">
        <f t="shared" si="291"/>
        <v>0</v>
      </c>
      <c r="Y1292" s="47" t="str">
        <f t="shared" si="292"/>
        <v>GROWTH</v>
      </c>
      <c r="Z1292" s="138">
        <v>0</v>
      </c>
      <c r="AA1292" s="133"/>
      <c r="AB1292" s="133" t="s">
        <v>121</v>
      </c>
      <c r="AC1292" s="133" t="s">
        <v>121</v>
      </c>
      <c r="AD1292" s="27">
        <f t="shared" si="293"/>
        <v>0</v>
      </c>
    </row>
    <row r="1293" spans="1:30" s="156" customFormat="1" ht="13.8">
      <c r="A1293" s="133" t="s">
        <v>121</v>
      </c>
      <c r="B1293" s="134" t="s">
        <v>3921</v>
      </c>
      <c r="C1293" s="141" t="s">
        <v>3725</v>
      </c>
      <c r="D1293" s="135">
        <v>1000004181</v>
      </c>
      <c r="E1293" s="136" t="s">
        <v>3723</v>
      </c>
      <c r="F1293" s="150">
        <v>45635</v>
      </c>
      <c r="G1293" s="40" t="str">
        <f t="shared" si="280"/>
        <v>Targeted Dealer</v>
      </c>
      <c r="H1293" s="40"/>
      <c r="I1293" s="41">
        <v>120</v>
      </c>
      <c r="J1293" s="41">
        <f t="shared" si="281"/>
        <v>112</v>
      </c>
      <c r="K1293" s="43">
        <v>85</v>
      </c>
      <c r="L1293" s="43">
        <f t="shared" si="282"/>
        <v>35</v>
      </c>
      <c r="M1293" s="43">
        <f t="shared" si="283"/>
        <v>75.892857142857139</v>
      </c>
      <c r="N1293" s="42">
        <v>248.95</v>
      </c>
      <c r="O1293" s="45" t="str">
        <f t="shared" si="284"/>
        <v>Mar</v>
      </c>
      <c r="P1293" s="42">
        <f t="shared" si="285"/>
        <v>248.95</v>
      </c>
      <c r="Q1293" s="44">
        <f t="shared" si="286"/>
        <v>-163.95</v>
      </c>
      <c r="R1293" s="45">
        <f t="shared" si="287"/>
        <v>-0.65856597710383613</v>
      </c>
      <c r="S1293" s="44" t="str">
        <f t="shared" si="288"/>
        <v>DEGROWTH</v>
      </c>
      <c r="T1293" s="43">
        <v>110</v>
      </c>
      <c r="U1293" s="46" t="str">
        <f t="shared" si="289"/>
        <v>Apr</v>
      </c>
      <c r="V1293" s="42">
        <v>110</v>
      </c>
      <c r="W1293" s="47">
        <f t="shared" si="290"/>
        <v>-25</v>
      </c>
      <c r="X1293" s="48">
        <f t="shared" si="291"/>
        <v>-0.22727272727272729</v>
      </c>
      <c r="Y1293" s="47" t="str">
        <f t="shared" si="292"/>
        <v>DEGROWTH</v>
      </c>
      <c r="Z1293" s="138">
        <v>0</v>
      </c>
      <c r="AA1293" s="133"/>
      <c r="AB1293" s="133" t="s">
        <v>121</v>
      </c>
      <c r="AC1293" s="133" t="s">
        <v>121</v>
      </c>
      <c r="AD1293" s="27">
        <f t="shared" si="293"/>
        <v>0</v>
      </c>
    </row>
    <row r="1294" spans="1:30" s="156" customFormat="1" ht="13.8">
      <c r="A1294" s="133" t="s">
        <v>3061</v>
      </c>
      <c r="B1294" s="141" t="s">
        <v>87</v>
      </c>
      <c r="C1294" s="141" t="s">
        <v>3735</v>
      </c>
      <c r="D1294" s="135">
        <v>1000001491</v>
      </c>
      <c r="E1294" s="136" t="s">
        <v>3727</v>
      </c>
      <c r="F1294" s="150">
        <v>44739</v>
      </c>
      <c r="G1294" s="40" t="str">
        <f t="shared" si="280"/>
        <v>Targeted Dealer</v>
      </c>
      <c r="H1294" s="40"/>
      <c r="I1294" s="41">
        <v>50</v>
      </c>
      <c r="J1294" s="41">
        <f t="shared" si="281"/>
        <v>46.666666666666671</v>
      </c>
      <c r="K1294" s="43">
        <v>0</v>
      </c>
      <c r="L1294" s="43">
        <f t="shared" si="282"/>
        <v>50</v>
      </c>
      <c r="M1294" s="43">
        <f t="shared" si="283"/>
        <v>0</v>
      </c>
      <c r="N1294" s="42">
        <v>0</v>
      </c>
      <c r="O1294" s="45" t="str">
        <f t="shared" si="284"/>
        <v>Mar</v>
      </c>
      <c r="P1294" s="42">
        <f t="shared" si="285"/>
        <v>0</v>
      </c>
      <c r="Q1294" s="44">
        <f t="shared" si="286"/>
        <v>0</v>
      </c>
      <c r="R1294" s="45" t="str">
        <f t="shared" si="287"/>
        <v xml:space="preserve"> </v>
      </c>
      <c r="S1294" s="44" t="b">
        <f t="shared" si="288"/>
        <v>0</v>
      </c>
      <c r="T1294" s="43">
        <v>30</v>
      </c>
      <c r="U1294" s="46" t="str">
        <f t="shared" si="289"/>
        <v>Apr</v>
      </c>
      <c r="V1294" s="42">
        <v>30</v>
      </c>
      <c r="W1294" s="47">
        <f t="shared" si="290"/>
        <v>-30</v>
      </c>
      <c r="X1294" s="48">
        <f t="shared" si="291"/>
        <v>-1</v>
      </c>
      <c r="Y1294" s="47" t="str">
        <f t="shared" si="292"/>
        <v>DEGROWTH</v>
      </c>
      <c r="Z1294" s="138">
        <v>0</v>
      </c>
      <c r="AA1294" s="133"/>
      <c r="AB1294" s="133" t="s">
        <v>121</v>
      </c>
      <c r="AC1294" s="133" t="s">
        <v>3061</v>
      </c>
      <c r="AD1294" s="27">
        <f t="shared" si="293"/>
        <v>1</v>
      </c>
    </row>
    <row r="1295" spans="1:30" s="156" customFormat="1" ht="13.8">
      <c r="A1295" s="133" t="s">
        <v>121</v>
      </c>
      <c r="B1295" s="134" t="s">
        <v>12</v>
      </c>
      <c r="C1295" s="141" t="s">
        <v>3739</v>
      </c>
      <c r="D1295" s="135">
        <v>1000004187</v>
      </c>
      <c r="E1295" s="136" t="s">
        <v>3731</v>
      </c>
      <c r="F1295" s="150">
        <v>45636</v>
      </c>
      <c r="G1295" s="40" t="str">
        <f t="shared" si="280"/>
        <v>Targeted Dealer</v>
      </c>
      <c r="H1295" s="40"/>
      <c r="I1295" s="41">
        <v>200</v>
      </c>
      <c r="J1295" s="41">
        <f t="shared" si="281"/>
        <v>186.66666666666669</v>
      </c>
      <c r="K1295" s="43">
        <v>404</v>
      </c>
      <c r="L1295" s="43">
        <f t="shared" si="282"/>
        <v>-204</v>
      </c>
      <c r="M1295" s="43">
        <f t="shared" si="283"/>
        <v>216.42857142857139</v>
      </c>
      <c r="N1295" s="42">
        <v>123</v>
      </c>
      <c r="O1295" s="45" t="str">
        <f t="shared" si="284"/>
        <v>Mar</v>
      </c>
      <c r="P1295" s="42">
        <f t="shared" si="285"/>
        <v>123</v>
      </c>
      <c r="Q1295" s="44">
        <f t="shared" si="286"/>
        <v>281</v>
      </c>
      <c r="R1295" s="45">
        <f t="shared" si="287"/>
        <v>2.2845528455284554</v>
      </c>
      <c r="S1295" s="44" t="str">
        <f t="shared" si="288"/>
        <v>GROWTH</v>
      </c>
      <c r="T1295" s="43">
        <v>226</v>
      </c>
      <c r="U1295" s="46" t="str">
        <f t="shared" si="289"/>
        <v>Apr</v>
      </c>
      <c r="V1295" s="42">
        <v>226</v>
      </c>
      <c r="W1295" s="47">
        <f t="shared" si="290"/>
        <v>178</v>
      </c>
      <c r="X1295" s="48">
        <f t="shared" si="291"/>
        <v>0.78761061946902644</v>
      </c>
      <c r="Y1295" s="47" t="str">
        <f t="shared" si="292"/>
        <v>GROWTH</v>
      </c>
      <c r="Z1295" s="138">
        <v>0</v>
      </c>
      <c r="AA1295" s="133"/>
      <c r="AB1295" s="133" t="s">
        <v>121</v>
      </c>
      <c r="AC1295" s="133" t="s">
        <v>121</v>
      </c>
      <c r="AD1295" s="27">
        <f t="shared" si="293"/>
        <v>0</v>
      </c>
    </row>
    <row r="1296" spans="1:30" s="156" customFormat="1" ht="13.8">
      <c r="A1296" s="133" t="s">
        <v>1245</v>
      </c>
      <c r="B1296" s="141" t="s">
        <v>57</v>
      </c>
      <c r="C1296" s="141" t="s">
        <v>3742</v>
      </c>
      <c r="D1296" s="135">
        <v>1000004185</v>
      </c>
      <c r="E1296" s="136" t="s">
        <v>3734</v>
      </c>
      <c r="F1296" s="150">
        <v>45631</v>
      </c>
      <c r="G1296" s="40" t="str">
        <f t="shared" si="280"/>
        <v>Targeted Dealer</v>
      </c>
      <c r="H1296" s="40"/>
      <c r="I1296" s="41">
        <v>70</v>
      </c>
      <c r="J1296" s="41">
        <f t="shared" si="281"/>
        <v>65.333333333333343</v>
      </c>
      <c r="K1296" s="43">
        <v>50</v>
      </c>
      <c r="L1296" s="43">
        <f t="shared" si="282"/>
        <v>20</v>
      </c>
      <c r="M1296" s="43">
        <f t="shared" si="283"/>
        <v>76.530612244897952</v>
      </c>
      <c r="N1296" s="42">
        <v>50</v>
      </c>
      <c r="O1296" s="45" t="str">
        <f t="shared" si="284"/>
        <v>Mar</v>
      </c>
      <c r="P1296" s="42">
        <f t="shared" si="285"/>
        <v>50</v>
      </c>
      <c r="Q1296" s="44">
        <f t="shared" si="286"/>
        <v>0</v>
      </c>
      <c r="R1296" s="45">
        <f t="shared" si="287"/>
        <v>0</v>
      </c>
      <c r="S1296" s="44" t="str">
        <f t="shared" si="288"/>
        <v>GROWTH</v>
      </c>
      <c r="T1296" s="43">
        <v>50</v>
      </c>
      <c r="U1296" s="46" t="str">
        <f t="shared" si="289"/>
        <v>Apr</v>
      </c>
      <c r="V1296" s="42">
        <v>50</v>
      </c>
      <c r="W1296" s="47">
        <f t="shared" si="290"/>
        <v>0</v>
      </c>
      <c r="X1296" s="48">
        <f t="shared" si="291"/>
        <v>0</v>
      </c>
      <c r="Y1296" s="47" t="str">
        <f t="shared" si="292"/>
        <v>GROWTH</v>
      </c>
      <c r="Z1296" s="138">
        <v>0</v>
      </c>
      <c r="AA1296" s="133"/>
      <c r="AB1296" s="133" t="s">
        <v>121</v>
      </c>
      <c r="AC1296" s="133" t="s">
        <v>1245</v>
      </c>
      <c r="AD1296" s="27">
        <f t="shared" si="293"/>
        <v>0</v>
      </c>
    </row>
    <row r="1297" spans="1:30" s="156" customFormat="1" ht="13.8">
      <c r="A1297" s="133" t="s">
        <v>3061</v>
      </c>
      <c r="B1297" s="141" t="s">
        <v>99</v>
      </c>
      <c r="C1297" s="141" t="s">
        <v>3743</v>
      </c>
      <c r="D1297" s="135">
        <v>1000001184</v>
      </c>
      <c r="E1297" s="136" t="s">
        <v>3691</v>
      </c>
      <c r="F1297" s="150">
        <v>44739</v>
      </c>
      <c r="G1297" s="40" t="str">
        <f t="shared" si="280"/>
        <v>Targeted Dealer</v>
      </c>
      <c r="H1297" s="40"/>
      <c r="I1297" s="41">
        <v>25</v>
      </c>
      <c r="J1297" s="41">
        <f t="shared" si="281"/>
        <v>23.333333333333336</v>
      </c>
      <c r="K1297" s="43">
        <v>25</v>
      </c>
      <c r="L1297" s="43">
        <f t="shared" si="282"/>
        <v>0</v>
      </c>
      <c r="M1297" s="43">
        <f t="shared" si="283"/>
        <v>107.14285714285712</v>
      </c>
      <c r="N1297" s="42">
        <v>25</v>
      </c>
      <c r="O1297" s="45" t="str">
        <f t="shared" si="284"/>
        <v>Mar</v>
      </c>
      <c r="P1297" s="42">
        <f t="shared" si="285"/>
        <v>25</v>
      </c>
      <c r="Q1297" s="44">
        <f t="shared" si="286"/>
        <v>0</v>
      </c>
      <c r="R1297" s="45">
        <f t="shared" si="287"/>
        <v>0</v>
      </c>
      <c r="S1297" s="44" t="str">
        <f t="shared" si="288"/>
        <v>GROWTH</v>
      </c>
      <c r="T1297" s="43">
        <v>0</v>
      </c>
      <c r="U1297" s="46" t="str">
        <f t="shared" si="289"/>
        <v>Apr</v>
      </c>
      <c r="V1297" s="42">
        <v>0</v>
      </c>
      <c r="W1297" s="47">
        <f t="shared" si="290"/>
        <v>25</v>
      </c>
      <c r="X1297" s="48">
        <f t="shared" si="291"/>
        <v>0</v>
      </c>
      <c r="Y1297" s="47" t="b">
        <f t="shared" si="292"/>
        <v>0</v>
      </c>
      <c r="Z1297" s="138">
        <v>0</v>
      </c>
      <c r="AA1297" s="133"/>
      <c r="AB1297" s="133" t="s">
        <v>121</v>
      </c>
      <c r="AC1297" s="133" t="s">
        <v>3061</v>
      </c>
      <c r="AD1297" s="27">
        <f t="shared" si="293"/>
        <v>0</v>
      </c>
    </row>
    <row r="1298" spans="1:30" s="156" customFormat="1" ht="13.8">
      <c r="A1298" s="133" t="s">
        <v>3061</v>
      </c>
      <c r="B1298" s="141" t="s">
        <v>101</v>
      </c>
      <c r="C1298" s="141" t="s">
        <v>3745</v>
      </c>
      <c r="D1298" s="135">
        <v>1000001660</v>
      </c>
      <c r="E1298" s="136" t="s">
        <v>3642</v>
      </c>
      <c r="F1298" s="150">
        <v>44739</v>
      </c>
      <c r="G1298" s="40" t="str">
        <f t="shared" si="280"/>
        <v>Targeted Dealer</v>
      </c>
      <c r="H1298" s="40"/>
      <c r="I1298" s="41">
        <v>35</v>
      </c>
      <c r="J1298" s="41">
        <f t="shared" si="281"/>
        <v>32.666666666666671</v>
      </c>
      <c r="K1298" s="43">
        <v>0</v>
      </c>
      <c r="L1298" s="43">
        <f t="shared" si="282"/>
        <v>35</v>
      </c>
      <c r="M1298" s="43">
        <f t="shared" si="283"/>
        <v>0</v>
      </c>
      <c r="N1298" s="42">
        <v>30</v>
      </c>
      <c r="O1298" s="45" t="str">
        <f t="shared" si="284"/>
        <v>Mar</v>
      </c>
      <c r="P1298" s="42">
        <f t="shared" si="285"/>
        <v>30</v>
      </c>
      <c r="Q1298" s="44">
        <f t="shared" si="286"/>
        <v>-30</v>
      </c>
      <c r="R1298" s="45">
        <f t="shared" si="287"/>
        <v>-1</v>
      </c>
      <c r="S1298" s="44" t="str">
        <f t="shared" si="288"/>
        <v>DEGROWTH</v>
      </c>
      <c r="T1298" s="43">
        <v>35</v>
      </c>
      <c r="U1298" s="46" t="str">
        <f t="shared" si="289"/>
        <v>Apr</v>
      </c>
      <c r="V1298" s="42">
        <v>35</v>
      </c>
      <c r="W1298" s="47">
        <f t="shared" si="290"/>
        <v>-35</v>
      </c>
      <c r="X1298" s="48">
        <f t="shared" si="291"/>
        <v>-1</v>
      </c>
      <c r="Y1298" s="47" t="str">
        <f t="shared" si="292"/>
        <v>DEGROWTH</v>
      </c>
      <c r="Z1298" s="138">
        <v>0</v>
      </c>
      <c r="AA1298" s="133"/>
      <c r="AB1298" s="133" t="s">
        <v>121</v>
      </c>
      <c r="AC1298" s="133" t="s">
        <v>3061</v>
      </c>
      <c r="AD1298" s="27">
        <f t="shared" si="293"/>
        <v>1</v>
      </c>
    </row>
    <row r="1299" spans="1:30" s="156" customFormat="1" ht="13.8">
      <c r="A1299" s="133" t="s">
        <v>3918</v>
      </c>
      <c r="B1299" s="141" t="s">
        <v>76</v>
      </c>
      <c r="C1299" s="141" t="s">
        <v>3746</v>
      </c>
      <c r="D1299" s="135">
        <v>1000002780</v>
      </c>
      <c r="E1299" s="136" t="s">
        <v>3666</v>
      </c>
      <c r="F1299" s="150">
        <v>44741</v>
      </c>
      <c r="G1299" s="40" t="str">
        <f t="shared" si="280"/>
        <v>Targeted Dealer</v>
      </c>
      <c r="H1299" s="40"/>
      <c r="I1299" s="41">
        <v>25</v>
      </c>
      <c r="J1299" s="41">
        <f t="shared" si="281"/>
        <v>23.333333333333336</v>
      </c>
      <c r="K1299" s="43">
        <v>35.5</v>
      </c>
      <c r="L1299" s="43">
        <f t="shared" si="282"/>
        <v>-10.5</v>
      </c>
      <c r="M1299" s="43">
        <f t="shared" si="283"/>
        <v>152.14285714285711</v>
      </c>
      <c r="N1299" s="42">
        <v>0</v>
      </c>
      <c r="O1299" s="45" t="str">
        <f t="shared" si="284"/>
        <v>Mar</v>
      </c>
      <c r="P1299" s="42">
        <f t="shared" si="285"/>
        <v>0</v>
      </c>
      <c r="Q1299" s="44">
        <f t="shared" si="286"/>
        <v>35.5</v>
      </c>
      <c r="R1299" s="45" t="str">
        <f t="shared" si="287"/>
        <v xml:space="preserve"> </v>
      </c>
      <c r="S1299" s="44" t="b">
        <f t="shared" si="288"/>
        <v>0</v>
      </c>
      <c r="T1299" s="43">
        <v>20.5</v>
      </c>
      <c r="U1299" s="46" t="str">
        <f t="shared" si="289"/>
        <v>Apr</v>
      </c>
      <c r="V1299" s="42">
        <v>20.5</v>
      </c>
      <c r="W1299" s="47">
        <f t="shared" si="290"/>
        <v>15</v>
      </c>
      <c r="X1299" s="48">
        <f t="shared" si="291"/>
        <v>0.73170731707317072</v>
      </c>
      <c r="Y1299" s="47" t="str">
        <f t="shared" si="292"/>
        <v>GROWTH</v>
      </c>
      <c r="Z1299" s="138">
        <v>0</v>
      </c>
      <c r="AA1299" s="133"/>
      <c r="AB1299" s="133" t="s">
        <v>121</v>
      </c>
      <c r="AC1299" s="133" t="s">
        <v>3918</v>
      </c>
      <c r="AD1299" s="27">
        <f t="shared" si="293"/>
        <v>0</v>
      </c>
    </row>
    <row r="1300" spans="1:30" s="156" customFormat="1" ht="13.8">
      <c r="A1300" s="133" t="s">
        <v>3061</v>
      </c>
      <c r="B1300" s="141" t="s">
        <v>99</v>
      </c>
      <c r="C1300" s="141" t="s">
        <v>3749</v>
      </c>
      <c r="D1300" s="135">
        <v>1000002525</v>
      </c>
      <c r="E1300" s="136" t="s">
        <v>3654</v>
      </c>
      <c r="F1300" s="150">
        <v>44739</v>
      </c>
      <c r="G1300" s="40" t="str">
        <f t="shared" si="280"/>
        <v>-</v>
      </c>
      <c r="H1300" s="40"/>
      <c r="I1300" s="41">
        <v>0</v>
      </c>
      <c r="J1300" s="41">
        <f t="shared" si="281"/>
        <v>0</v>
      </c>
      <c r="K1300" s="43">
        <v>0</v>
      </c>
      <c r="L1300" s="43">
        <f t="shared" si="282"/>
        <v>0</v>
      </c>
      <c r="M1300" s="43" t="str">
        <f t="shared" si="283"/>
        <v>-</v>
      </c>
      <c r="N1300" s="42">
        <v>0</v>
      </c>
      <c r="O1300" s="45" t="str">
        <f t="shared" si="284"/>
        <v>Mar</v>
      </c>
      <c r="P1300" s="42">
        <f t="shared" si="285"/>
        <v>0</v>
      </c>
      <c r="Q1300" s="44">
        <f t="shared" si="286"/>
        <v>0</v>
      </c>
      <c r="R1300" s="45" t="str">
        <f t="shared" si="287"/>
        <v xml:space="preserve"> </v>
      </c>
      <c r="S1300" s="44" t="b">
        <f t="shared" si="288"/>
        <v>0</v>
      </c>
      <c r="T1300" s="43">
        <v>25</v>
      </c>
      <c r="U1300" s="46" t="str">
        <f t="shared" si="289"/>
        <v>Apr</v>
      </c>
      <c r="V1300" s="42">
        <v>25</v>
      </c>
      <c r="W1300" s="47">
        <f t="shared" si="290"/>
        <v>-25</v>
      </c>
      <c r="X1300" s="48">
        <f t="shared" si="291"/>
        <v>-1</v>
      </c>
      <c r="Y1300" s="47" t="str">
        <f t="shared" si="292"/>
        <v>DEGROWTH</v>
      </c>
      <c r="Z1300" s="138">
        <v>0</v>
      </c>
      <c r="AA1300" s="133"/>
      <c r="AB1300" s="133" t="s">
        <v>121</v>
      </c>
      <c r="AC1300" s="133" t="s">
        <v>3061</v>
      </c>
      <c r="AD1300" s="27">
        <f t="shared" si="293"/>
        <v>1</v>
      </c>
    </row>
    <row r="1301" spans="1:30" s="156" customFormat="1" ht="13.8">
      <c r="A1301" s="133" t="s">
        <v>121</v>
      </c>
      <c r="B1301" s="141" t="s">
        <v>34</v>
      </c>
      <c r="C1301" s="141" t="s">
        <v>3750</v>
      </c>
      <c r="D1301" s="135">
        <v>1000004192</v>
      </c>
      <c r="E1301" s="136" t="s">
        <v>3748</v>
      </c>
      <c r="F1301" s="150">
        <v>45642</v>
      </c>
      <c r="G1301" s="40" t="str">
        <f t="shared" si="280"/>
        <v>Targeted Dealer</v>
      </c>
      <c r="H1301" s="40"/>
      <c r="I1301" s="41">
        <v>105</v>
      </c>
      <c r="J1301" s="41">
        <f t="shared" si="281"/>
        <v>98</v>
      </c>
      <c r="K1301" s="43">
        <v>153</v>
      </c>
      <c r="L1301" s="43">
        <f t="shared" si="282"/>
        <v>-48</v>
      </c>
      <c r="M1301" s="43">
        <f t="shared" si="283"/>
        <v>156.12244897959184</v>
      </c>
      <c r="N1301" s="42">
        <v>159</v>
      </c>
      <c r="O1301" s="45" t="str">
        <f t="shared" si="284"/>
        <v>Mar</v>
      </c>
      <c r="P1301" s="42">
        <f t="shared" si="285"/>
        <v>159</v>
      </c>
      <c r="Q1301" s="44">
        <f t="shared" si="286"/>
        <v>-6</v>
      </c>
      <c r="R1301" s="45">
        <f t="shared" si="287"/>
        <v>-3.7735849056603765E-2</v>
      </c>
      <c r="S1301" s="44" t="str">
        <f t="shared" si="288"/>
        <v>DEGROWTH</v>
      </c>
      <c r="T1301" s="43">
        <v>158</v>
      </c>
      <c r="U1301" s="46" t="str">
        <f t="shared" si="289"/>
        <v>Apr</v>
      </c>
      <c r="V1301" s="42">
        <v>158</v>
      </c>
      <c r="W1301" s="47">
        <f t="shared" si="290"/>
        <v>-5</v>
      </c>
      <c r="X1301" s="48">
        <f t="shared" si="291"/>
        <v>-3.1645569620253111E-2</v>
      </c>
      <c r="Y1301" s="47" t="str">
        <f t="shared" si="292"/>
        <v>DEGROWTH</v>
      </c>
      <c r="Z1301" s="138">
        <v>0</v>
      </c>
      <c r="AA1301" s="133"/>
      <c r="AB1301" s="133" t="s">
        <v>121</v>
      </c>
      <c r="AC1301" s="133" t="s">
        <v>121</v>
      </c>
      <c r="AD1301" s="27">
        <f t="shared" si="293"/>
        <v>0</v>
      </c>
    </row>
    <row r="1302" spans="1:30" s="156" customFormat="1" ht="13.8">
      <c r="A1302" s="133" t="s">
        <v>121</v>
      </c>
      <c r="B1302" s="141" t="s">
        <v>548</v>
      </c>
      <c r="C1302" s="141" t="s">
        <v>3753</v>
      </c>
      <c r="D1302" s="135">
        <v>1000004196</v>
      </c>
      <c r="E1302" s="136" t="s">
        <v>3751</v>
      </c>
      <c r="F1302" s="150">
        <v>45650</v>
      </c>
      <c r="G1302" s="40" t="str">
        <f t="shared" si="280"/>
        <v>Targeted Dealer</v>
      </c>
      <c r="H1302" s="40"/>
      <c r="I1302" s="41">
        <v>1600</v>
      </c>
      <c r="J1302" s="41">
        <f t="shared" si="281"/>
        <v>1493.3333333333335</v>
      </c>
      <c r="K1302" s="43">
        <v>1595</v>
      </c>
      <c r="L1302" s="43">
        <f t="shared" si="282"/>
        <v>5</v>
      </c>
      <c r="M1302" s="43">
        <f t="shared" si="283"/>
        <v>106.80803571428569</v>
      </c>
      <c r="N1302" s="42">
        <v>2280</v>
      </c>
      <c r="O1302" s="45" t="str">
        <f t="shared" si="284"/>
        <v>Mar</v>
      </c>
      <c r="P1302" s="42">
        <f t="shared" si="285"/>
        <v>2280</v>
      </c>
      <c r="Q1302" s="44">
        <f t="shared" si="286"/>
        <v>-685</v>
      </c>
      <c r="R1302" s="45">
        <f t="shared" si="287"/>
        <v>-0.30043859649122806</v>
      </c>
      <c r="S1302" s="44" t="str">
        <f t="shared" si="288"/>
        <v>DEGROWTH</v>
      </c>
      <c r="T1302" s="43">
        <v>1640</v>
      </c>
      <c r="U1302" s="46" t="str">
        <f t="shared" si="289"/>
        <v>Apr</v>
      </c>
      <c r="V1302" s="42">
        <v>1640</v>
      </c>
      <c r="W1302" s="47">
        <f t="shared" si="290"/>
        <v>-45</v>
      </c>
      <c r="X1302" s="48">
        <f t="shared" si="291"/>
        <v>-2.7439024390243927E-2</v>
      </c>
      <c r="Y1302" s="47" t="str">
        <f t="shared" si="292"/>
        <v>DEGROWTH</v>
      </c>
      <c r="Z1302" s="138">
        <v>0</v>
      </c>
      <c r="AA1302" s="133"/>
      <c r="AB1302" s="133" t="s">
        <v>121</v>
      </c>
      <c r="AC1302" s="133" t="s">
        <v>121</v>
      </c>
      <c r="AD1302" s="27">
        <f t="shared" si="293"/>
        <v>0</v>
      </c>
    </row>
    <row r="1303" spans="1:30" s="156" customFormat="1" ht="13.8">
      <c r="A1303" s="133" t="s">
        <v>121</v>
      </c>
      <c r="B1303" s="141" t="s">
        <v>613</v>
      </c>
      <c r="C1303" s="141" t="s">
        <v>3755</v>
      </c>
      <c r="D1303" s="135">
        <v>1000004203</v>
      </c>
      <c r="E1303" s="136" t="s">
        <v>3754</v>
      </c>
      <c r="F1303" s="150">
        <v>45652</v>
      </c>
      <c r="G1303" s="40" t="str">
        <f t="shared" si="280"/>
        <v>Targeted Dealer</v>
      </c>
      <c r="H1303" s="40"/>
      <c r="I1303" s="41">
        <v>20</v>
      </c>
      <c r="J1303" s="41">
        <f t="shared" si="281"/>
        <v>18.666666666666664</v>
      </c>
      <c r="K1303" s="43">
        <v>0</v>
      </c>
      <c r="L1303" s="43">
        <f t="shared" si="282"/>
        <v>20</v>
      </c>
      <c r="M1303" s="43">
        <f t="shared" si="283"/>
        <v>0</v>
      </c>
      <c r="N1303" s="42">
        <v>20</v>
      </c>
      <c r="O1303" s="45" t="str">
        <f t="shared" si="284"/>
        <v>Mar</v>
      </c>
      <c r="P1303" s="42">
        <f t="shared" si="285"/>
        <v>20</v>
      </c>
      <c r="Q1303" s="44">
        <f t="shared" si="286"/>
        <v>-20</v>
      </c>
      <c r="R1303" s="45">
        <f t="shared" si="287"/>
        <v>-1</v>
      </c>
      <c r="S1303" s="44" t="str">
        <f t="shared" si="288"/>
        <v>DEGROWTH</v>
      </c>
      <c r="T1303" s="43">
        <v>0</v>
      </c>
      <c r="U1303" s="46" t="str">
        <f t="shared" si="289"/>
        <v>Apr</v>
      </c>
      <c r="V1303" s="42">
        <v>0</v>
      </c>
      <c r="W1303" s="47">
        <f t="shared" si="290"/>
        <v>0</v>
      </c>
      <c r="X1303" s="48">
        <f t="shared" si="291"/>
        <v>0</v>
      </c>
      <c r="Y1303" s="47" t="b">
        <f t="shared" si="292"/>
        <v>0</v>
      </c>
      <c r="Z1303" s="138">
        <v>0</v>
      </c>
      <c r="AA1303" s="133"/>
      <c r="AB1303" s="133" t="s">
        <v>121</v>
      </c>
      <c r="AC1303" s="133" t="s">
        <v>121</v>
      </c>
      <c r="AD1303" s="27">
        <f t="shared" si="293"/>
        <v>1</v>
      </c>
    </row>
    <row r="1304" spans="1:30" s="156" customFormat="1" ht="13.8">
      <c r="A1304" s="133" t="s">
        <v>121</v>
      </c>
      <c r="B1304" s="141" t="s">
        <v>31</v>
      </c>
      <c r="C1304" s="141" t="s">
        <v>3757</v>
      </c>
      <c r="D1304" s="135">
        <v>1000004197</v>
      </c>
      <c r="E1304" s="136" t="s">
        <v>3756</v>
      </c>
      <c r="F1304" s="150">
        <v>45652</v>
      </c>
      <c r="G1304" s="40" t="str">
        <f t="shared" si="280"/>
        <v>Targeted Dealer</v>
      </c>
      <c r="H1304" s="40"/>
      <c r="I1304" s="41">
        <v>250</v>
      </c>
      <c r="J1304" s="41">
        <f t="shared" si="281"/>
        <v>233.33333333333334</v>
      </c>
      <c r="K1304" s="43">
        <v>445.65</v>
      </c>
      <c r="L1304" s="43">
        <f t="shared" si="282"/>
        <v>-195.64999999999998</v>
      </c>
      <c r="M1304" s="43">
        <f t="shared" si="283"/>
        <v>190.99285714285713</v>
      </c>
      <c r="N1304" s="42">
        <v>309.5</v>
      </c>
      <c r="O1304" s="45" t="str">
        <f t="shared" si="284"/>
        <v>Mar</v>
      </c>
      <c r="P1304" s="42">
        <f t="shared" si="285"/>
        <v>309.5</v>
      </c>
      <c r="Q1304" s="44">
        <f t="shared" si="286"/>
        <v>136.14999999999998</v>
      </c>
      <c r="R1304" s="45">
        <f t="shared" si="287"/>
        <v>0.43990306946688196</v>
      </c>
      <c r="S1304" s="44" t="str">
        <f t="shared" si="288"/>
        <v>GROWTH</v>
      </c>
      <c r="T1304" s="43">
        <v>157.25</v>
      </c>
      <c r="U1304" s="46" t="str">
        <f t="shared" si="289"/>
        <v>Apr</v>
      </c>
      <c r="V1304" s="42">
        <v>157.25</v>
      </c>
      <c r="W1304" s="47">
        <f t="shared" si="290"/>
        <v>288.39999999999998</v>
      </c>
      <c r="X1304" s="48">
        <f t="shared" si="291"/>
        <v>1.8340222575516694</v>
      </c>
      <c r="Y1304" s="47" t="str">
        <f t="shared" si="292"/>
        <v>GROWTH</v>
      </c>
      <c r="Z1304" s="138">
        <v>0</v>
      </c>
      <c r="AA1304" s="133"/>
      <c r="AB1304" s="133" t="s">
        <v>121</v>
      </c>
      <c r="AC1304" s="133" t="s">
        <v>121</v>
      </c>
      <c r="AD1304" s="27">
        <f t="shared" si="293"/>
        <v>0</v>
      </c>
    </row>
    <row r="1305" spans="1:30" s="156" customFormat="1" ht="13.8">
      <c r="A1305" s="133" t="s">
        <v>121</v>
      </c>
      <c r="B1305" s="141" t="s">
        <v>34</v>
      </c>
      <c r="C1305" s="150" t="s">
        <v>3761</v>
      </c>
      <c r="D1305" s="135">
        <v>1000004202</v>
      </c>
      <c r="E1305" s="136" t="s">
        <v>3759</v>
      </c>
      <c r="F1305" s="150">
        <v>45645</v>
      </c>
      <c r="G1305" s="40" t="str">
        <f t="shared" si="280"/>
        <v>Targeted Dealer</v>
      </c>
      <c r="H1305" s="40"/>
      <c r="I1305" s="41">
        <v>45</v>
      </c>
      <c r="J1305" s="41">
        <f t="shared" si="281"/>
        <v>42</v>
      </c>
      <c r="K1305" s="43">
        <v>0</v>
      </c>
      <c r="L1305" s="43">
        <f t="shared" si="282"/>
        <v>45</v>
      </c>
      <c r="M1305" s="43">
        <f t="shared" si="283"/>
        <v>0</v>
      </c>
      <c r="N1305" s="42">
        <v>0</v>
      </c>
      <c r="O1305" s="45" t="str">
        <f t="shared" si="284"/>
        <v>Mar</v>
      </c>
      <c r="P1305" s="42">
        <f t="shared" si="285"/>
        <v>0</v>
      </c>
      <c r="Q1305" s="44">
        <f t="shared" si="286"/>
        <v>0</v>
      </c>
      <c r="R1305" s="45" t="str">
        <f t="shared" si="287"/>
        <v xml:space="preserve"> </v>
      </c>
      <c r="S1305" s="44" t="b">
        <f t="shared" si="288"/>
        <v>0</v>
      </c>
      <c r="T1305" s="43">
        <v>0</v>
      </c>
      <c r="U1305" s="46" t="str">
        <f t="shared" si="289"/>
        <v>Apr</v>
      </c>
      <c r="V1305" s="42">
        <v>0</v>
      </c>
      <c r="W1305" s="47">
        <f t="shared" si="290"/>
        <v>0</v>
      </c>
      <c r="X1305" s="48">
        <f t="shared" si="291"/>
        <v>0</v>
      </c>
      <c r="Y1305" s="47" t="b">
        <f t="shared" si="292"/>
        <v>0</v>
      </c>
      <c r="Z1305" s="138">
        <v>0</v>
      </c>
      <c r="AA1305" s="133"/>
      <c r="AB1305" s="133" t="s">
        <v>121</v>
      </c>
      <c r="AC1305" s="133" t="s">
        <v>121</v>
      </c>
      <c r="AD1305" s="27">
        <f t="shared" si="293"/>
        <v>1</v>
      </c>
    </row>
    <row r="1306" spans="1:30" s="156" customFormat="1" ht="13.8">
      <c r="A1306" s="133" t="s">
        <v>3061</v>
      </c>
      <c r="B1306" s="147" t="s">
        <v>92</v>
      </c>
      <c r="C1306" s="147" t="s">
        <v>3772</v>
      </c>
      <c r="D1306" s="147">
        <v>1000001726</v>
      </c>
      <c r="E1306" s="147" t="s">
        <v>3765</v>
      </c>
      <c r="F1306" s="148">
        <v>44739</v>
      </c>
      <c r="G1306" s="40" t="str">
        <f t="shared" si="280"/>
        <v>Targeted Dealer</v>
      </c>
      <c r="H1306" s="40"/>
      <c r="I1306" s="41">
        <v>20</v>
      </c>
      <c r="J1306" s="41">
        <f t="shared" si="281"/>
        <v>18.666666666666664</v>
      </c>
      <c r="K1306" s="43">
        <v>0</v>
      </c>
      <c r="L1306" s="43">
        <f t="shared" si="282"/>
        <v>20</v>
      </c>
      <c r="M1306" s="43">
        <f t="shared" si="283"/>
        <v>0</v>
      </c>
      <c r="N1306" s="42">
        <v>23</v>
      </c>
      <c r="O1306" s="45" t="str">
        <f t="shared" si="284"/>
        <v>Mar</v>
      </c>
      <c r="P1306" s="42">
        <f t="shared" si="285"/>
        <v>23</v>
      </c>
      <c r="Q1306" s="44">
        <f t="shared" si="286"/>
        <v>-23</v>
      </c>
      <c r="R1306" s="45">
        <f t="shared" si="287"/>
        <v>-1</v>
      </c>
      <c r="S1306" s="44" t="str">
        <f t="shared" si="288"/>
        <v>DEGROWTH</v>
      </c>
      <c r="T1306" s="43">
        <v>52</v>
      </c>
      <c r="U1306" s="46" t="str">
        <f t="shared" si="289"/>
        <v>Apr</v>
      </c>
      <c r="V1306" s="42">
        <v>52</v>
      </c>
      <c r="W1306" s="47">
        <f t="shared" si="290"/>
        <v>-52</v>
      </c>
      <c r="X1306" s="48">
        <f t="shared" si="291"/>
        <v>-1</v>
      </c>
      <c r="Y1306" s="47" t="str">
        <f t="shared" si="292"/>
        <v>DEGROWTH</v>
      </c>
      <c r="Z1306" s="138">
        <v>0</v>
      </c>
      <c r="AA1306" s="133"/>
      <c r="AB1306" s="133" t="s">
        <v>121</v>
      </c>
      <c r="AC1306" s="133" t="s">
        <v>3061</v>
      </c>
      <c r="AD1306" s="27">
        <f t="shared" si="293"/>
        <v>1</v>
      </c>
    </row>
    <row r="1307" spans="1:30" s="156" customFormat="1" ht="13.8">
      <c r="A1307" s="133" t="s">
        <v>1245</v>
      </c>
      <c r="B1307" s="141" t="s">
        <v>40</v>
      </c>
      <c r="C1307" s="135" t="s">
        <v>1286</v>
      </c>
      <c r="D1307" s="135">
        <v>1000000307</v>
      </c>
      <c r="E1307" s="136" t="s">
        <v>1287</v>
      </c>
      <c r="F1307" s="137">
        <v>43381</v>
      </c>
      <c r="G1307" s="40" t="str">
        <f t="shared" si="280"/>
        <v>Targeted Dealer</v>
      </c>
      <c r="H1307" s="40"/>
      <c r="I1307" s="41">
        <v>85</v>
      </c>
      <c r="J1307" s="41">
        <f t="shared" si="281"/>
        <v>79.333333333333343</v>
      </c>
      <c r="K1307" s="43">
        <v>52</v>
      </c>
      <c r="L1307" s="43">
        <f t="shared" si="282"/>
        <v>33</v>
      </c>
      <c r="M1307" s="43">
        <f t="shared" si="283"/>
        <v>65.546218487394952</v>
      </c>
      <c r="N1307" s="42">
        <v>121</v>
      </c>
      <c r="O1307" s="45" t="str">
        <f t="shared" si="284"/>
        <v>Mar</v>
      </c>
      <c r="P1307" s="42">
        <f t="shared" si="285"/>
        <v>121</v>
      </c>
      <c r="Q1307" s="44">
        <f t="shared" si="286"/>
        <v>-69</v>
      </c>
      <c r="R1307" s="45">
        <f t="shared" si="287"/>
        <v>-0.57024793388429751</v>
      </c>
      <c r="S1307" s="44" t="str">
        <f t="shared" si="288"/>
        <v>DEGROWTH</v>
      </c>
      <c r="T1307" s="43">
        <v>72</v>
      </c>
      <c r="U1307" s="46" t="str">
        <f t="shared" si="289"/>
        <v>Apr</v>
      </c>
      <c r="V1307" s="42">
        <v>72</v>
      </c>
      <c r="W1307" s="47">
        <f t="shared" si="290"/>
        <v>-20</v>
      </c>
      <c r="X1307" s="48">
        <f t="shared" si="291"/>
        <v>-0.27777777777777779</v>
      </c>
      <c r="Y1307" s="47" t="str">
        <f t="shared" si="292"/>
        <v>DEGROWTH</v>
      </c>
      <c r="Z1307" s="138">
        <v>0</v>
      </c>
      <c r="AA1307" s="133"/>
      <c r="AB1307" s="133" t="s">
        <v>121</v>
      </c>
      <c r="AC1307" s="133" t="s">
        <v>1245</v>
      </c>
      <c r="AD1307" s="27">
        <f t="shared" si="293"/>
        <v>0</v>
      </c>
    </row>
    <row r="1308" spans="1:30" s="156" customFormat="1" ht="13.8">
      <c r="A1308" s="133" t="s">
        <v>121</v>
      </c>
      <c r="B1308" s="147" t="s">
        <v>34</v>
      </c>
      <c r="C1308" s="147" t="s">
        <v>3778</v>
      </c>
      <c r="D1308" s="147">
        <v>1000004193</v>
      </c>
      <c r="E1308" s="147" t="s">
        <v>3771</v>
      </c>
      <c r="F1308" s="148">
        <v>45642</v>
      </c>
      <c r="G1308" s="40" t="str">
        <f t="shared" si="280"/>
        <v>Targeted Dealer</v>
      </c>
      <c r="H1308" s="40"/>
      <c r="I1308" s="41">
        <v>75</v>
      </c>
      <c r="J1308" s="41">
        <f t="shared" si="281"/>
        <v>70</v>
      </c>
      <c r="K1308" s="43">
        <v>0</v>
      </c>
      <c r="L1308" s="43">
        <f t="shared" si="282"/>
        <v>75</v>
      </c>
      <c r="M1308" s="43">
        <f t="shared" si="283"/>
        <v>0</v>
      </c>
      <c r="N1308" s="42">
        <v>0</v>
      </c>
      <c r="O1308" s="45" t="str">
        <f t="shared" si="284"/>
        <v>Mar</v>
      </c>
      <c r="P1308" s="42">
        <f t="shared" si="285"/>
        <v>0</v>
      </c>
      <c r="Q1308" s="44">
        <f t="shared" si="286"/>
        <v>0</v>
      </c>
      <c r="R1308" s="45" t="str">
        <f t="shared" si="287"/>
        <v xml:space="preserve"> </v>
      </c>
      <c r="S1308" s="44" t="b">
        <f t="shared" si="288"/>
        <v>0</v>
      </c>
      <c r="T1308" s="43">
        <v>15</v>
      </c>
      <c r="U1308" s="46" t="str">
        <f t="shared" si="289"/>
        <v>Apr</v>
      </c>
      <c r="V1308" s="42">
        <v>15</v>
      </c>
      <c r="W1308" s="47">
        <f t="shared" si="290"/>
        <v>-15</v>
      </c>
      <c r="X1308" s="48">
        <f t="shared" si="291"/>
        <v>-1</v>
      </c>
      <c r="Y1308" s="47" t="str">
        <f t="shared" si="292"/>
        <v>DEGROWTH</v>
      </c>
      <c r="Z1308" s="138">
        <v>0</v>
      </c>
      <c r="AA1308" s="133"/>
      <c r="AB1308" s="133" t="s">
        <v>121</v>
      </c>
      <c r="AC1308" s="133" t="s">
        <v>121</v>
      </c>
      <c r="AD1308" s="27">
        <f t="shared" si="293"/>
        <v>1</v>
      </c>
    </row>
    <row r="1309" spans="1:30" s="156" customFormat="1" ht="13.8">
      <c r="A1309" s="133" t="s">
        <v>3918</v>
      </c>
      <c r="B1309" s="147" t="s">
        <v>73</v>
      </c>
      <c r="C1309" s="147" t="s">
        <v>3782</v>
      </c>
      <c r="D1309" s="147">
        <v>1000001359</v>
      </c>
      <c r="E1309" s="147" t="s">
        <v>3779</v>
      </c>
      <c r="F1309" s="148">
        <v>44739</v>
      </c>
      <c r="G1309" s="40" t="str">
        <f t="shared" si="280"/>
        <v>Targeted Dealer</v>
      </c>
      <c r="H1309" s="40"/>
      <c r="I1309" s="41">
        <v>50</v>
      </c>
      <c r="J1309" s="41">
        <f t="shared" si="281"/>
        <v>46.666666666666671</v>
      </c>
      <c r="K1309" s="43">
        <v>79.75</v>
      </c>
      <c r="L1309" s="43">
        <f t="shared" si="282"/>
        <v>-29.75</v>
      </c>
      <c r="M1309" s="43">
        <f t="shared" si="283"/>
        <v>170.89285714285711</v>
      </c>
      <c r="N1309" s="42">
        <v>69.5</v>
      </c>
      <c r="O1309" s="45" t="str">
        <f t="shared" si="284"/>
        <v>Mar</v>
      </c>
      <c r="P1309" s="42">
        <f t="shared" si="285"/>
        <v>69.5</v>
      </c>
      <c r="Q1309" s="44">
        <f t="shared" si="286"/>
        <v>10.25</v>
      </c>
      <c r="R1309" s="45">
        <f t="shared" si="287"/>
        <v>0.14748201438848918</v>
      </c>
      <c r="S1309" s="44" t="str">
        <f t="shared" si="288"/>
        <v>GROWTH</v>
      </c>
      <c r="T1309" s="43">
        <v>75.25</v>
      </c>
      <c r="U1309" s="46" t="str">
        <f t="shared" si="289"/>
        <v>Apr</v>
      </c>
      <c r="V1309" s="42">
        <v>75.25</v>
      </c>
      <c r="W1309" s="47">
        <f t="shared" si="290"/>
        <v>4.5</v>
      </c>
      <c r="X1309" s="48">
        <f t="shared" si="291"/>
        <v>5.980066445182719E-2</v>
      </c>
      <c r="Y1309" s="47" t="str">
        <f t="shared" si="292"/>
        <v>GROWTH</v>
      </c>
      <c r="Z1309" s="138">
        <v>0</v>
      </c>
      <c r="AA1309" s="133"/>
      <c r="AB1309" s="133" t="s">
        <v>121</v>
      </c>
      <c r="AC1309" s="133" t="s">
        <v>3918</v>
      </c>
      <c r="AD1309" s="27">
        <f t="shared" si="293"/>
        <v>0</v>
      </c>
    </row>
    <row r="1310" spans="1:30" s="156" customFormat="1" ht="13.8">
      <c r="A1310" s="133" t="s">
        <v>1245</v>
      </c>
      <c r="B1310" s="147" t="s">
        <v>57</v>
      </c>
      <c r="C1310" s="147" t="s">
        <v>3783</v>
      </c>
      <c r="D1310" s="147">
        <v>1000004212</v>
      </c>
      <c r="E1310" s="147" t="s">
        <v>3780</v>
      </c>
      <c r="F1310" s="148">
        <v>45667</v>
      </c>
      <c r="G1310" s="40" t="str">
        <f t="shared" si="280"/>
        <v>Targeted Dealer</v>
      </c>
      <c r="H1310" s="40"/>
      <c r="I1310" s="41">
        <v>100</v>
      </c>
      <c r="J1310" s="41">
        <f t="shared" si="281"/>
        <v>93.333333333333343</v>
      </c>
      <c r="K1310" s="43">
        <v>135</v>
      </c>
      <c r="L1310" s="43">
        <f t="shared" si="282"/>
        <v>-35</v>
      </c>
      <c r="M1310" s="43">
        <f t="shared" si="283"/>
        <v>144.64285714285711</v>
      </c>
      <c r="N1310" s="42">
        <v>200</v>
      </c>
      <c r="O1310" s="45" t="str">
        <f t="shared" si="284"/>
        <v>Mar</v>
      </c>
      <c r="P1310" s="42">
        <f t="shared" si="285"/>
        <v>200</v>
      </c>
      <c r="Q1310" s="44">
        <f t="shared" si="286"/>
        <v>-65</v>
      </c>
      <c r="R1310" s="45">
        <f t="shared" si="287"/>
        <v>-0.32499999999999996</v>
      </c>
      <c r="S1310" s="44" t="str">
        <f t="shared" si="288"/>
        <v>DEGROWTH</v>
      </c>
      <c r="T1310" s="43">
        <v>75</v>
      </c>
      <c r="U1310" s="46" t="str">
        <f t="shared" si="289"/>
        <v>Apr</v>
      </c>
      <c r="V1310" s="42">
        <v>75</v>
      </c>
      <c r="W1310" s="47">
        <f t="shared" si="290"/>
        <v>60</v>
      </c>
      <c r="X1310" s="48">
        <f t="shared" si="291"/>
        <v>0.8</v>
      </c>
      <c r="Y1310" s="47" t="str">
        <f t="shared" si="292"/>
        <v>GROWTH</v>
      </c>
      <c r="Z1310" s="138">
        <v>0</v>
      </c>
      <c r="AA1310" s="133"/>
      <c r="AB1310" s="133" t="s">
        <v>121</v>
      </c>
      <c r="AC1310" s="133" t="s">
        <v>1245</v>
      </c>
      <c r="AD1310" s="27">
        <f t="shared" si="293"/>
        <v>0</v>
      </c>
    </row>
    <row r="1311" spans="1:30" s="156" customFormat="1" ht="13.8">
      <c r="A1311" s="133" t="s">
        <v>3061</v>
      </c>
      <c r="B1311" s="147" t="s">
        <v>90</v>
      </c>
      <c r="C1311" s="147" t="s">
        <v>3784</v>
      </c>
      <c r="D1311" s="147">
        <v>1000004204</v>
      </c>
      <c r="E1311" s="147" t="s">
        <v>3781</v>
      </c>
      <c r="F1311" s="148">
        <v>45653</v>
      </c>
      <c r="G1311" s="40" t="str">
        <f t="shared" si="280"/>
        <v>Targeted Dealer</v>
      </c>
      <c r="H1311" s="40"/>
      <c r="I1311" s="41">
        <v>100</v>
      </c>
      <c r="J1311" s="41">
        <f t="shared" si="281"/>
        <v>93.333333333333343</v>
      </c>
      <c r="K1311" s="43">
        <v>23.6</v>
      </c>
      <c r="L1311" s="43">
        <f t="shared" si="282"/>
        <v>76.400000000000006</v>
      </c>
      <c r="M1311" s="43">
        <f t="shared" si="283"/>
        <v>25.285714285714285</v>
      </c>
      <c r="N1311" s="42">
        <v>21.5</v>
      </c>
      <c r="O1311" s="45" t="str">
        <f t="shared" si="284"/>
        <v>Mar</v>
      </c>
      <c r="P1311" s="42">
        <f t="shared" si="285"/>
        <v>21.5</v>
      </c>
      <c r="Q1311" s="44">
        <f t="shared" si="286"/>
        <v>2.1000000000000014</v>
      </c>
      <c r="R1311" s="45">
        <f t="shared" si="287"/>
        <v>9.7674418604651203E-2</v>
      </c>
      <c r="S1311" s="44" t="str">
        <f t="shared" si="288"/>
        <v>GROWTH</v>
      </c>
      <c r="T1311" s="43">
        <v>43</v>
      </c>
      <c r="U1311" s="46" t="str">
        <f t="shared" si="289"/>
        <v>Apr</v>
      </c>
      <c r="V1311" s="42">
        <v>43</v>
      </c>
      <c r="W1311" s="47">
        <f t="shared" si="290"/>
        <v>-19.399999999999999</v>
      </c>
      <c r="X1311" s="48">
        <f t="shared" si="291"/>
        <v>-0.4511627906976744</v>
      </c>
      <c r="Y1311" s="47" t="str">
        <f t="shared" si="292"/>
        <v>DEGROWTH</v>
      </c>
      <c r="Z1311" s="138">
        <v>0</v>
      </c>
      <c r="AA1311" s="133"/>
      <c r="AB1311" s="133" t="s">
        <v>121</v>
      </c>
      <c r="AC1311" s="133" t="s">
        <v>3061</v>
      </c>
      <c r="AD1311" s="27">
        <f t="shared" si="293"/>
        <v>0</v>
      </c>
    </row>
    <row r="1312" spans="1:30" s="156" customFormat="1" ht="13.8">
      <c r="A1312" s="149" t="s">
        <v>121</v>
      </c>
      <c r="B1312" s="134" t="s">
        <v>3920</v>
      </c>
      <c r="C1312" s="147" t="s">
        <v>3786</v>
      </c>
      <c r="D1312" s="147">
        <v>1000004215</v>
      </c>
      <c r="E1312" s="147" t="s">
        <v>3785</v>
      </c>
      <c r="F1312" s="148">
        <v>45673</v>
      </c>
      <c r="G1312" s="40" t="str">
        <f t="shared" si="280"/>
        <v>Targeted Dealer</v>
      </c>
      <c r="H1312" s="40"/>
      <c r="I1312" s="41">
        <v>200</v>
      </c>
      <c r="J1312" s="41">
        <f t="shared" si="281"/>
        <v>186.66666666666669</v>
      </c>
      <c r="K1312" s="43">
        <v>240</v>
      </c>
      <c r="L1312" s="43">
        <f t="shared" si="282"/>
        <v>-40</v>
      </c>
      <c r="M1312" s="43">
        <f t="shared" si="283"/>
        <v>128.57142857142856</v>
      </c>
      <c r="N1312" s="42">
        <v>180</v>
      </c>
      <c r="O1312" s="45" t="str">
        <f t="shared" si="284"/>
        <v>Mar</v>
      </c>
      <c r="P1312" s="42">
        <f t="shared" si="285"/>
        <v>180</v>
      </c>
      <c r="Q1312" s="44">
        <f t="shared" si="286"/>
        <v>60</v>
      </c>
      <c r="R1312" s="45">
        <f t="shared" si="287"/>
        <v>0.33333333333333326</v>
      </c>
      <c r="S1312" s="44" t="str">
        <f t="shared" si="288"/>
        <v>GROWTH</v>
      </c>
      <c r="T1312" s="43">
        <v>160</v>
      </c>
      <c r="U1312" s="46" t="str">
        <f t="shared" si="289"/>
        <v>Apr</v>
      </c>
      <c r="V1312" s="42">
        <v>160</v>
      </c>
      <c r="W1312" s="47">
        <f t="shared" si="290"/>
        <v>80</v>
      </c>
      <c r="X1312" s="48">
        <f t="shared" si="291"/>
        <v>0.5</v>
      </c>
      <c r="Y1312" s="47" t="str">
        <f t="shared" si="292"/>
        <v>GROWTH</v>
      </c>
      <c r="Z1312" s="138">
        <v>0</v>
      </c>
      <c r="AA1312" s="133"/>
      <c r="AB1312" s="133" t="s">
        <v>121</v>
      </c>
      <c r="AC1312" s="149" t="s">
        <v>121</v>
      </c>
      <c r="AD1312" s="27">
        <f t="shared" si="293"/>
        <v>0</v>
      </c>
    </row>
    <row r="1313" spans="1:30" s="156" customFormat="1" ht="13.8">
      <c r="A1313" s="149" t="s">
        <v>121</v>
      </c>
      <c r="B1313" s="147" t="s">
        <v>34</v>
      </c>
      <c r="C1313" s="147" t="s">
        <v>3789</v>
      </c>
      <c r="D1313" s="147">
        <v>1000000566</v>
      </c>
      <c r="E1313" s="147" t="s">
        <v>3787</v>
      </c>
      <c r="F1313" s="148">
        <v>41737</v>
      </c>
      <c r="G1313" s="40" t="str">
        <f t="shared" si="280"/>
        <v>Targeted Dealer</v>
      </c>
      <c r="H1313" s="40"/>
      <c r="I1313" s="41">
        <v>55</v>
      </c>
      <c r="J1313" s="41">
        <f t="shared" si="281"/>
        <v>51.333333333333329</v>
      </c>
      <c r="K1313" s="43">
        <v>0</v>
      </c>
      <c r="L1313" s="43">
        <f t="shared" si="282"/>
        <v>55</v>
      </c>
      <c r="M1313" s="43">
        <f t="shared" si="283"/>
        <v>0</v>
      </c>
      <c r="N1313" s="42">
        <v>209</v>
      </c>
      <c r="O1313" s="45" t="str">
        <f t="shared" si="284"/>
        <v>Mar</v>
      </c>
      <c r="P1313" s="42">
        <f t="shared" si="285"/>
        <v>209</v>
      </c>
      <c r="Q1313" s="44">
        <f t="shared" si="286"/>
        <v>-209</v>
      </c>
      <c r="R1313" s="45">
        <f t="shared" si="287"/>
        <v>-1</v>
      </c>
      <c r="S1313" s="44" t="str">
        <f t="shared" si="288"/>
        <v>DEGROWTH</v>
      </c>
      <c r="T1313" s="43">
        <v>0</v>
      </c>
      <c r="U1313" s="46" t="str">
        <f t="shared" si="289"/>
        <v>Apr</v>
      </c>
      <c r="V1313" s="42">
        <v>0</v>
      </c>
      <c r="W1313" s="47">
        <f t="shared" si="290"/>
        <v>0</v>
      </c>
      <c r="X1313" s="48">
        <f t="shared" si="291"/>
        <v>0</v>
      </c>
      <c r="Y1313" s="47" t="b">
        <f t="shared" si="292"/>
        <v>0</v>
      </c>
      <c r="Z1313" s="138">
        <v>0</v>
      </c>
      <c r="AA1313" s="133"/>
      <c r="AB1313" s="133" t="s">
        <v>121</v>
      </c>
      <c r="AC1313" s="149" t="s">
        <v>121</v>
      </c>
      <c r="AD1313" s="27">
        <f t="shared" si="293"/>
        <v>1</v>
      </c>
    </row>
    <row r="1314" spans="1:30" s="156" customFormat="1" ht="13.8">
      <c r="A1314" s="149" t="s">
        <v>1245</v>
      </c>
      <c r="B1314" s="147" t="s">
        <v>43</v>
      </c>
      <c r="C1314" s="147" t="s">
        <v>3790</v>
      </c>
      <c r="D1314" s="147">
        <v>1000004201</v>
      </c>
      <c r="E1314" s="147" t="s">
        <v>3788</v>
      </c>
      <c r="F1314" s="148">
        <v>45657</v>
      </c>
      <c r="G1314" s="40" t="str">
        <f t="shared" si="280"/>
        <v>Targeted Dealer</v>
      </c>
      <c r="H1314" s="40"/>
      <c r="I1314" s="41">
        <v>30</v>
      </c>
      <c r="J1314" s="41">
        <f t="shared" si="281"/>
        <v>28</v>
      </c>
      <c r="K1314" s="43">
        <v>0</v>
      </c>
      <c r="L1314" s="43">
        <f t="shared" si="282"/>
        <v>30</v>
      </c>
      <c r="M1314" s="43">
        <f t="shared" si="283"/>
        <v>0</v>
      </c>
      <c r="N1314" s="42">
        <v>12.5</v>
      </c>
      <c r="O1314" s="45" t="str">
        <f t="shared" si="284"/>
        <v>Mar</v>
      </c>
      <c r="P1314" s="42">
        <f t="shared" si="285"/>
        <v>12.5</v>
      </c>
      <c r="Q1314" s="44">
        <f t="shared" si="286"/>
        <v>-12.5</v>
      </c>
      <c r="R1314" s="45">
        <f t="shared" si="287"/>
        <v>-1</v>
      </c>
      <c r="S1314" s="44" t="str">
        <f t="shared" si="288"/>
        <v>DEGROWTH</v>
      </c>
      <c r="T1314" s="43">
        <v>32.5</v>
      </c>
      <c r="U1314" s="46" t="str">
        <f t="shared" si="289"/>
        <v>Apr</v>
      </c>
      <c r="V1314" s="42">
        <v>32.5</v>
      </c>
      <c r="W1314" s="47">
        <f t="shared" si="290"/>
        <v>-32.5</v>
      </c>
      <c r="X1314" s="48">
        <f t="shared" si="291"/>
        <v>-1</v>
      </c>
      <c r="Y1314" s="47" t="str">
        <f t="shared" si="292"/>
        <v>DEGROWTH</v>
      </c>
      <c r="Z1314" s="138">
        <v>0</v>
      </c>
      <c r="AA1314" s="133"/>
      <c r="AB1314" s="133" t="s">
        <v>121</v>
      </c>
      <c r="AC1314" s="149" t="s">
        <v>1245</v>
      </c>
      <c r="AD1314" s="27">
        <f t="shared" si="293"/>
        <v>1</v>
      </c>
    </row>
    <row r="1315" spans="1:30" s="156" customFormat="1" ht="13.8">
      <c r="A1315" s="133" t="s">
        <v>3918</v>
      </c>
      <c r="B1315" s="147" t="s">
        <v>76</v>
      </c>
      <c r="C1315" s="147" t="s">
        <v>3795</v>
      </c>
      <c r="D1315" s="147">
        <v>1000004214</v>
      </c>
      <c r="E1315" s="147" t="s">
        <v>3792</v>
      </c>
      <c r="F1315" s="148">
        <v>45671</v>
      </c>
      <c r="G1315" s="40" t="str">
        <f t="shared" si="280"/>
        <v>Targeted Dealer</v>
      </c>
      <c r="H1315" s="40"/>
      <c r="I1315" s="41">
        <v>95</v>
      </c>
      <c r="J1315" s="41">
        <f t="shared" si="281"/>
        <v>88.666666666666657</v>
      </c>
      <c r="K1315" s="43">
        <v>12</v>
      </c>
      <c r="L1315" s="43">
        <f t="shared" si="282"/>
        <v>83</v>
      </c>
      <c r="M1315" s="43">
        <f t="shared" si="283"/>
        <v>13.533834586466167</v>
      </c>
      <c r="N1315" s="42">
        <v>37</v>
      </c>
      <c r="O1315" s="45" t="str">
        <f t="shared" si="284"/>
        <v>Mar</v>
      </c>
      <c r="P1315" s="42">
        <f t="shared" si="285"/>
        <v>37</v>
      </c>
      <c r="Q1315" s="44">
        <f t="shared" si="286"/>
        <v>-25</v>
      </c>
      <c r="R1315" s="45">
        <f t="shared" si="287"/>
        <v>-0.67567567567567566</v>
      </c>
      <c r="S1315" s="44" t="str">
        <f t="shared" si="288"/>
        <v>DEGROWTH</v>
      </c>
      <c r="T1315" s="43">
        <v>80</v>
      </c>
      <c r="U1315" s="46" t="str">
        <f t="shared" si="289"/>
        <v>Apr</v>
      </c>
      <c r="V1315" s="42">
        <v>80</v>
      </c>
      <c r="W1315" s="47">
        <f t="shared" si="290"/>
        <v>-68</v>
      </c>
      <c r="X1315" s="48">
        <f t="shared" si="291"/>
        <v>-0.85</v>
      </c>
      <c r="Y1315" s="47" t="str">
        <f t="shared" si="292"/>
        <v>DEGROWTH</v>
      </c>
      <c r="Z1315" s="138">
        <v>0</v>
      </c>
      <c r="AA1315" s="133"/>
      <c r="AB1315" s="133" t="s">
        <v>121</v>
      </c>
      <c r="AC1315" s="133" t="s">
        <v>3918</v>
      </c>
      <c r="AD1315" s="27">
        <f t="shared" si="293"/>
        <v>0</v>
      </c>
    </row>
    <row r="1316" spans="1:30" s="156" customFormat="1" ht="13.8">
      <c r="A1316" s="149" t="s">
        <v>121</v>
      </c>
      <c r="B1316" s="147" t="s">
        <v>34</v>
      </c>
      <c r="C1316" s="147" t="s">
        <v>3796</v>
      </c>
      <c r="D1316" s="147">
        <v>1000004216</v>
      </c>
      <c r="E1316" s="147" t="s">
        <v>3793</v>
      </c>
      <c r="F1316" s="148">
        <v>45675</v>
      </c>
      <c r="G1316" s="40" t="str">
        <f t="shared" si="280"/>
        <v>Targeted Dealer</v>
      </c>
      <c r="H1316" s="40"/>
      <c r="I1316" s="41">
        <v>105</v>
      </c>
      <c r="J1316" s="41">
        <f t="shared" si="281"/>
        <v>98</v>
      </c>
      <c r="K1316" s="43">
        <v>140</v>
      </c>
      <c r="L1316" s="43">
        <f t="shared" si="282"/>
        <v>-35</v>
      </c>
      <c r="M1316" s="43">
        <f t="shared" si="283"/>
        <v>142.85714285714286</v>
      </c>
      <c r="N1316" s="42">
        <v>250</v>
      </c>
      <c r="O1316" s="45" t="str">
        <f t="shared" si="284"/>
        <v>Mar</v>
      </c>
      <c r="P1316" s="42">
        <f t="shared" si="285"/>
        <v>250</v>
      </c>
      <c r="Q1316" s="44">
        <f t="shared" si="286"/>
        <v>-110</v>
      </c>
      <c r="R1316" s="45">
        <f t="shared" si="287"/>
        <v>-0.43999999999999995</v>
      </c>
      <c r="S1316" s="44" t="str">
        <f t="shared" si="288"/>
        <v>DEGROWTH</v>
      </c>
      <c r="T1316" s="43">
        <v>73.5</v>
      </c>
      <c r="U1316" s="46" t="str">
        <f t="shared" si="289"/>
        <v>Apr</v>
      </c>
      <c r="V1316" s="42">
        <v>73.5</v>
      </c>
      <c r="W1316" s="47">
        <f t="shared" si="290"/>
        <v>66.5</v>
      </c>
      <c r="X1316" s="48">
        <f t="shared" si="291"/>
        <v>0.90476190476190466</v>
      </c>
      <c r="Y1316" s="47" t="str">
        <f t="shared" si="292"/>
        <v>GROWTH</v>
      </c>
      <c r="Z1316" s="138">
        <v>0</v>
      </c>
      <c r="AA1316" s="133"/>
      <c r="AB1316" s="133" t="s">
        <v>121</v>
      </c>
      <c r="AC1316" s="149" t="s">
        <v>121</v>
      </c>
      <c r="AD1316" s="27">
        <f t="shared" si="293"/>
        <v>0</v>
      </c>
    </row>
    <row r="1317" spans="1:30" s="156" customFormat="1" ht="13.8">
      <c r="A1317" s="149" t="s">
        <v>121</v>
      </c>
      <c r="B1317" s="134" t="s">
        <v>3921</v>
      </c>
      <c r="C1317" s="147" t="s">
        <v>3797</v>
      </c>
      <c r="D1317" s="147">
        <v>1000004222</v>
      </c>
      <c r="E1317" s="147" t="s">
        <v>3794</v>
      </c>
      <c r="F1317" s="148">
        <v>45677</v>
      </c>
      <c r="G1317" s="40" t="str">
        <f t="shared" si="280"/>
        <v>Targeted Dealer</v>
      </c>
      <c r="H1317" s="40"/>
      <c r="I1317" s="41">
        <v>100</v>
      </c>
      <c r="J1317" s="41">
        <f t="shared" si="281"/>
        <v>93.333333333333343</v>
      </c>
      <c r="K1317" s="43">
        <v>89.6</v>
      </c>
      <c r="L1317" s="43">
        <f t="shared" si="282"/>
        <v>10.400000000000006</v>
      </c>
      <c r="M1317" s="43">
        <f t="shared" si="283"/>
        <v>95.999999999999986</v>
      </c>
      <c r="N1317" s="42">
        <v>140</v>
      </c>
      <c r="O1317" s="45" t="str">
        <f t="shared" si="284"/>
        <v>Mar</v>
      </c>
      <c r="P1317" s="42">
        <f t="shared" si="285"/>
        <v>140</v>
      </c>
      <c r="Q1317" s="44">
        <f t="shared" si="286"/>
        <v>-50.400000000000006</v>
      </c>
      <c r="R1317" s="45">
        <f t="shared" si="287"/>
        <v>-0.36</v>
      </c>
      <c r="S1317" s="44" t="str">
        <f t="shared" si="288"/>
        <v>DEGROWTH</v>
      </c>
      <c r="T1317" s="43">
        <v>85</v>
      </c>
      <c r="U1317" s="46" t="str">
        <f t="shared" si="289"/>
        <v>Apr</v>
      </c>
      <c r="V1317" s="42">
        <v>85</v>
      </c>
      <c r="W1317" s="47">
        <f t="shared" si="290"/>
        <v>4.5999999999999943</v>
      </c>
      <c r="X1317" s="48">
        <f t="shared" si="291"/>
        <v>5.4117647058823382E-2</v>
      </c>
      <c r="Y1317" s="47" t="str">
        <f t="shared" si="292"/>
        <v>GROWTH</v>
      </c>
      <c r="Z1317" s="138">
        <v>0</v>
      </c>
      <c r="AA1317" s="133"/>
      <c r="AB1317" s="133" t="s">
        <v>121</v>
      </c>
      <c r="AC1317" s="149" t="s">
        <v>121</v>
      </c>
      <c r="AD1317" s="27">
        <f t="shared" si="293"/>
        <v>0</v>
      </c>
    </row>
    <row r="1318" spans="1:30" s="156" customFormat="1" ht="13.8">
      <c r="A1318" s="149" t="s">
        <v>1245</v>
      </c>
      <c r="B1318" s="134" t="s">
        <v>46</v>
      </c>
      <c r="C1318" s="147" t="s">
        <v>3798</v>
      </c>
      <c r="D1318" s="147">
        <v>1000004223</v>
      </c>
      <c r="E1318" s="147" t="s">
        <v>1759</v>
      </c>
      <c r="F1318" s="148">
        <v>45678</v>
      </c>
      <c r="G1318" s="40" t="str">
        <f t="shared" si="280"/>
        <v>Targeted Dealer</v>
      </c>
      <c r="H1318" s="40"/>
      <c r="I1318" s="41">
        <v>150</v>
      </c>
      <c r="J1318" s="41">
        <f t="shared" si="281"/>
        <v>140</v>
      </c>
      <c r="K1318" s="43">
        <v>166</v>
      </c>
      <c r="L1318" s="43">
        <f t="shared" si="282"/>
        <v>-16</v>
      </c>
      <c r="M1318" s="43">
        <f t="shared" si="283"/>
        <v>118.57142857142858</v>
      </c>
      <c r="N1318" s="42">
        <v>151</v>
      </c>
      <c r="O1318" s="45" t="str">
        <f t="shared" si="284"/>
        <v>Mar</v>
      </c>
      <c r="P1318" s="42">
        <f t="shared" si="285"/>
        <v>151</v>
      </c>
      <c r="Q1318" s="44">
        <f t="shared" si="286"/>
        <v>15</v>
      </c>
      <c r="R1318" s="45">
        <f t="shared" si="287"/>
        <v>9.9337748344370924E-2</v>
      </c>
      <c r="S1318" s="44" t="str">
        <f t="shared" si="288"/>
        <v>GROWTH</v>
      </c>
      <c r="T1318" s="43">
        <v>195</v>
      </c>
      <c r="U1318" s="46" t="str">
        <f t="shared" si="289"/>
        <v>Apr</v>
      </c>
      <c r="V1318" s="42">
        <v>195</v>
      </c>
      <c r="W1318" s="47">
        <f t="shared" si="290"/>
        <v>-29</v>
      </c>
      <c r="X1318" s="48">
        <f t="shared" si="291"/>
        <v>-0.14871794871794874</v>
      </c>
      <c r="Y1318" s="47" t="str">
        <f t="shared" si="292"/>
        <v>DEGROWTH</v>
      </c>
      <c r="Z1318" s="138">
        <v>0</v>
      </c>
      <c r="AA1318" s="133"/>
      <c r="AB1318" s="133" t="s">
        <v>121</v>
      </c>
      <c r="AC1318" s="149" t="s">
        <v>1245</v>
      </c>
      <c r="AD1318" s="27">
        <f t="shared" si="293"/>
        <v>0</v>
      </c>
    </row>
    <row r="1319" spans="1:30" s="156" customFormat="1" ht="13.8">
      <c r="A1319" s="149" t="s">
        <v>121</v>
      </c>
      <c r="B1319" s="147" t="s">
        <v>34</v>
      </c>
      <c r="C1319" s="147" t="s">
        <v>3805</v>
      </c>
      <c r="D1319" s="147">
        <v>1000000580</v>
      </c>
      <c r="E1319" s="147" t="s">
        <v>3804</v>
      </c>
      <c r="F1319" s="148">
        <v>44738</v>
      </c>
      <c r="G1319" s="40" t="str">
        <f t="shared" si="280"/>
        <v>Targeted Dealer</v>
      </c>
      <c r="H1319" s="40"/>
      <c r="I1319" s="41">
        <v>55</v>
      </c>
      <c r="J1319" s="41">
        <f t="shared" si="281"/>
        <v>51.333333333333329</v>
      </c>
      <c r="K1319" s="43">
        <v>233</v>
      </c>
      <c r="L1319" s="43">
        <f t="shared" si="282"/>
        <v>-178</v>
      </c>
      <c r="M1319" s="43">
        <f t="shared" si="283"/>
        <v>453.89610389610391</v>
      </c>
      <c r="N1319" s="42">
        <v>159</v>
      </c>
      <c r="O1319" s="45" t="str">
        <f t="shared" si="284"/>
        <v>Mar</v>
      </c>
      <c r="P1319" s="42">
        <f t="shared" si="285"/>
        <v>159</v>
      </c>
      <c r="Q1319" s="44">
        <f t="shared" si="286"/>
        <v>74</v>
      </c>
      <c r="R1319" s="45">
        <f t="shared" si="287"/>
        <v>0.46540880503144644</v>
      </c>
      <c r="S1319" s="44" t="str">
        <f t="shared" si="288"/>
        <v>GROWTH</v>
      </c>
      <c r="T1319" s="43">
        <v>0</v>
      </c>
      <c r="U1319" s="46" t="str">
        <f t="shared" si="289"/>
        <v>Apr</v>
      </c>
      <c r="V1319" s="42">
        <v>0</v>
      </c>
      <c r="W1319" s="47">
        <f t="shared" si="290"/>
        <v>233</v>
      </c>
      <c r="X1319" s="48">
        <f t="shared" si="291"/>
        <v>0</v>
      </c>
      <c r="Y1319" s="47" t="b">
        <f t="shared" si="292"/>
        <v>0</v>
      </c>
      <c r="Z1319" s="138">
        <v>0</v>
      </c>
      <c r="AA1319" s="133"/>
      <c r="AB1319" s="133" t="s">
        <v>121</v>
      </c>
      <c r="AC1319" s="149" t="s">
        <v>121</v>
      </c>
      <c r="AD1319" s="27">
        <f t="shared" si="293"/>
        <v>0</v>
      </c>
    </row>
    <row r="1320" spans="1:30" s="156" customFormat="1" ht="13.8">
      <c r="A1320" s="149" t="s">
        <v>121</v>
      </c>
      <c r="B1320" s="134" t="s">
        <v>16</v>
      </c>
      <c r="C1320" s="147" t="s">
        <v>3808</v>
      </c>
      <c r="D1320" s="147">
        <v>1000004227</v>
      </c>
      <c r="E1320" s="147" t="s">
        <v>3806</v>
      </c>
      <c r="F1320" s="148" t="s">
        <v>3810</v>
      </c>
      <c r="G1320" s="40" t="str">
        <f t="shared" si="280"/>
        <v>Targeted Dealer</v>
      </c>
      <c r="H1320" s="40"/>
      <c r="I1320" s="41">
        <v>70</v>
      </c>
      <c r="J1320" s="41">
        <f t="shared" si="281"/>
        <v>65.333333333333343</v>
      </c>
      <c r="K1320" s="43">
        <v>29.7</v>
      </c>
      <c r="L1320" s="43">
        <f t="shared" si="282"/>
        <v>40.299999999999997</v>
      </c>
      <c r="M1320" s="43">
        <f t="shared" si="283"/>
        <v>45.459183673469383</v>
      </c>
      <c r="N1320" s="42">
        <v>117.5</v>
      </c>
      <c r="O1320" s="45" t="str">
        <f t="shared" si="284"/>
        <v>Mar</v>
      </c>
      <c r="P1320" s="42">
        <f t="shared" si="285"/>
        <v>117.5</v>
      </c>
      <c r="Q1320" s="44">
        <f t="shared" si="286"/>
        <v>-87.8</v>
      </c>
      <c r="R1320" s="45">
        <f t="shared" si="287"/>
        <v>-0.74723404255319148</v>
      </c>
      <c r="S1320" s="44" t="str">
        <f t="shared" si="288"/>
        <v>DEGROWTH</v>
      </c>
      <c r="T1320" s="43">
        <v>61.5</v>
      </c>
      <c r="U1320" s="46" t="str">
        <f t="shared" si="289"/>
        <v>Apr</v>
      </c>
      <c r="V1320" s="42">
        <v>61.5</v>
      </c>
      <c r="W1320" s="47">
        <f t="shared" si="290"/>
        <v>-31.8</v>
      </c>
      <c r="X1320" s="48">
        <f t="shared" si="291"/>
        <v>-0.51707317073170733</v>
      </c>
      <c r="Y1320" s="47" t="str">
        <f t="shared" si="292"/>
        <v>DEGROWTH</v>
      </c>
      <c r="Z1320" s="138">
        <v>0</v>
      </c>
      <c r="AA1320" s="133"/>
      <c r="AB1320" s="133" t="s">
        <v>121</v>
      </c>
      <c r="AC1320" s="149" t="s">
        <v>121</v>
      </c>
      <c r="AD1320" s="27">
        <f t="shared" si="293"/>
        <v>0</v>
      </c>
    </row>
    <row r="1321" spans="1:30" s="156" customFormat="1" ht="13.8">
      <c r="A1321" s="149" t="s">
        <v>3061</v>
      </c>
      <c r="B1321" s="147" t="s">
        <v>90</v>
      </c>
      <c r="C1321" s="147" t="s">
        <v>3812</v>
      </c>
      <c r="D1321" s="147">
        <v>1000004242</v>
      </c>
      <c r="E1321" s="147" t="s">
        <v>3811</v>
      </c>
      <c r="F1321" s="148">
        <v>45686</v>
      </c>
      <c r="G1321" s="40" t="str">
        <f t="shared" si="280"/>
        <v>Targeted Dealer</v>
      </c>
      <c r="H1321" s="40"/>
      <c r="I1321" s="41">
        <v>30</v>
      </c>
      <c r="J1321" s="41">
        <f t="shared" si="281"/>
        <v>28</v>
      </c>
      <c r="K1321" s="43">
        <v>25</v>
      </c>
      <c r="L1321" s="43">
        <f t="shared" si="282"/>
        <v>5</v>
      </c>
      <c r="M1321" s="43">
        <f t="shared" si="283"/>
        <v>89.285714285714278</v>
      </c>
      <c r="N1321" s="42">
        <v>0</v>
      </c>
      <c r="O1321" s="45" t="str">
        <f t="shared" si="284"/>
        <v>Mar</v>
      </c>
      <c r="P1321" s="42">
        <f t="shared" si="285"/>
        <v>0</v>
      </c>
      <c r="Q1321" s="44">
        <f t="shared" si="286"/>
        <v>25</v>
      </c>
      <c r="R1321" s="45" t="str">
        <f t="shared" si="287"/>
        <v xml:space="preserve"> </v>
      </c>
      <c r="S1321" s="44" t="b">
        <f t="shared" si="288"/>
        <v>0</v>
      </c>
      <c r="T1321" s="43">
        <v>37</v>
      </c>
      <c r="U1321" s="46" t="str">
        <f t="shared" si="289"/>
        <v>Apr</v>
      </c>
      <c r="V1321" s="42">
        <v>37</v>
      </c>
      <c r="W1321" s="47">
        <f t="shared" si="290"/>
        <v>-12</v>
      </c>
      <c r="X1321" s="48">
        <f t="shared" si="291"/>
        <v>-0.32432432432432434</v>
      </c>
      <c r="Y1321" s="47" t="str">
        <f t="shared" si="292"/>
        <v>DEGROWTH</v>
      </c>
      <c r="Z1321" s="138">
        <v>0</v>
      </c>
      <c r="AA1321" s="133"/>
      <c r="AB1321" s="133" t="s">
        <v>121</v>
      </c>
      <c r="AC1321" s="149" t="s">
        <v>3061</v>
      </c>
      <c r="AD1321" s="27">
        <f t="shared" si="293"/>
        <v>0</v>
      </c>
    </row>
    <row r="1322" spans="1:30" s="156" customFormat="1" ht="13.8">
      <c r="A1322" s="149" t="s">
        <v>1245</v>
      </c>
      <c r="B1322" s="147" t="s">
        <v>60</v>
      </c>
      <c r="C1322" s="147" t="s">
        <v>3815</v>
      </c>
      <c r="D1322" s="147">
        <v>1000004230</v>
      </c>
      <c r="E1322" s="147" t="s">
        <v>3814</v>
      </c>
      <c r="F1322" s="148">
        <v>45685</v>
      </c>
      <c r="G1322" s="40" t="str">
        <f t="shared" si="280"/>
        <v>Targeted Dealer</v>
      </c>
      <c r="H1322" s="40"/>
      <c r="I1322" s="41">
        <v>40</v>
      </c>
      <c r="J1322" s="41">
        <f t="shared" si="281"/>
        <v>37.333333333333329</v>
      </c>
      <c r="K1322" s="43">
        <v>15</v>
      </c>
      <c r="L1322" s="43">
        <f t="shared" si="282"/>
        <v>25</v>
      </c>
      <c r="M1322" s="43">
        <f t="shared" si="283"/>
        <v>40.178571428571431</v>
      </c>
      <c r="N1322" s="42">
        <v>32</v>
      </c>
      <c r="O1322" s="45" t="str">
        <f t="shared" si="284"/>
        <v>Mar</v>
      </c>
      <c r="P1322" s="42">
        <f t="shared" si="285"/>
        <v>32</v>
      </c>
      <c r="Q1322" s="44">
        <f t="shared" si="286"/>
        <v>-17</v>
      </c>
      <c r="R1322" s="45">
        <f t="shared" si="287"/>
        <v>-0.53125</v>
      </c>
      <c r="S1322" s="44" t="str">
        <f t="shared" si="288"/>
        <v>DEGROWTH</v>
      </c>
      <c r="T1322" s="43">
        <v>57.5</v>
      </c>
      <c r="U1322" s="46" t="str">
        <f t="shared" si="289"/>
        <v>Apr</v>
      </c>
      <c r="V1322" s="42">
        <v>57.5</v>
      </c>
      <c r="W1322" s="47">
        <f t="shared" si="290"/>
        <v>-42.5</v>
      </c>
      <c r="X1322" s="48">
        <f t="shared" si="291"/>
        <v>-0.73913043478260865</v>
      </c>
      <c r="Y1322" s="47" t="str">
        <f t="shared" si="292"/>
        <v>DEGROWTH</v>
      </c>
      <c r="Z1322" s="138">
        <v>0</v>
      </c>
      <c r="AA1322" s="133"/>
      <c r="AB1322" s="133" t="s">
        <v>121</v>
      </c>
      <c r="AC1322" s="149" t="s">
        <v>1245</v>
      </c>
      <c r="AD1322" s="27">
        <f t="shared" si="293"/>
        <v>0</v>
      </c>
    </row>
    <row r="1323" spans="1:30" s="156" customFormat="1" ht="13.8">
      <c r="A1323" s="149" t="s">
        <v>1245</v>
      </c>
      <c r="B1323" s="147" t="s">
        <v>63</v>
      </c>
      <c r="C1323" s="147" t="s">
        <v>3820</v>
      </c>
      <c r="D1323" s="147">
        <v>1000004262</v>
      </c>
      <c r="E1323" s="147" t="s">
        <v>3817</v>
      </c>
      <c r="F1323" s="148">
        <v>45689</v>
      </c>
      <c r="G1323" s="40" t="str">
        <f t="shared" si="280"/>
        <v>Targeted Dealer</v>
      </c>
      <c r="H1323" s="40"/>
      <c r="I1323" s="41">
        <v>10</v>
      </c>
      <c r="J1323" s="41">
        <f t="shared" si="281"/>
        <v>9.3333333333333321</v>
      </c>
      <c r="K1323" s="43">
        <v>0</v>
      </c>
      <c r="L1323" s="43">
        <f t="shared" si="282"/>
        <v>10</v>
      </c>
      <c r="M1323" s="43">
        <f t="shared" si="283"/>
        <v>0</v>
      </c>
      <c r="N1323" s="42">
        <v>0</v>
      </c>
      <c r="O1323" s="45" t="str">
        <f t="shared" si="284"/>
        <v>Mar</v>
      </c>
      <c r="P1323" s="42">
        <f t="shared" si="285"/>
        <v>0</v>
      </c>
      <c r="Q1323" s="44">
        <f t="shared" si="286"/>
        <v>0</v>
      </c>
      <c r="R1323" s="45" t="str">
        <f t="shared" si="287"/>
        <v xml:space="preserve"> </v>
      </c>
      <c r="S1323" s="44" t="b">
        <f t="shared" si="288"/>
        <v>0</v>
      </c>
      <c r="T1323" s="43">
        <v>26</v>
      </c>
      <c r="U1323" s="46" t="str">
        <f t="shared" si="289"/>
        <v>Apr</v>
      </c>
      <c r="V1323" s="42">
        <v>26</v>
      </c>
      <c r="W1323" s="47">
        <f t="shared" si="290"/>
        <v>-26</v>
      </c>
      <c r="X1323" s="48">
        <f t="shared" si="291"/>
        <v>-1</v>
      </c>
      <c r="Y1323" s="47" t="str">
        <f t="shared" si="292"/>
        <v>DEGROWTH</v>
      </c>
      <c r="Z1323" s="138">
        <v>0</v>
      </c>
      <c r="AA1323" s="133"/>
      <c r="AB1323" s="133" t="s">
        <v>121</v>
      </c>
      <c r="AC1323" s="149" t="s">
        <v>1245</v>
      </c>
      <c r="AD1323" s="27">
        <f t="shared" si="293"/>
        <v>1</v>
      </c>
    </row>
    <row r="1324" spans="1:30" s="156" customFormat="1" ht="13.8">
      <c r="A1324" s="149" t="s">
        <v>121</v>
      </c>
      <c r="B1324" s="147" t="s">
        <v>34</v>
      </c>
      <c r="C1324" s="147" t="s">
        <v>3828</v>
      </c>
      <c r="D1324" s="147">
        <v>1000004224</v>
      </c>
      <c r="E1324" s="147" t="s">
        <v>3823</v>
      </c>
      <c r="F1324" s="148">
        <v>45684</v>
      </c>
      <c r="G1324" s="40" t="str">
        <f t="shared" si="280"/>
        <v>Targeted Dealer</v>
      </c>
      <c r="H1324" s="40"/>
      <c r="I1324" s="41">
        <v>55</v>
      </c>
      <c r="J1324" s="41">
        <f t="shared" si="281"/>
        <v>51.333333333333329</v>
      </c>
      <c r="K1324" s="43">
        <v>0</v>
      </c>
      <c r="L1324" s="43">
        <f t="shared" si="282"/>
        <v>55</v>
      </c>
      <c r="M1324" s="43">
        <f t="shared" si="283"/>
        <v>0</v>
      </c>
      <c r="N1324" s="42">
        <v>0</v>
      </c>
      <c r="O1324" s="45" t="str">
        <f t="shared" si="284"/>
        <v>Mar</v>
      </c>
      <c r="P1324" s="42">
        <f t="shared" si="285"/>
        <v>0</v>
      </c>
      <c r="Q1324" s="44">
        <f t="shared" si="286"/>
        <v>0</v>
      </c>
      <c r="R1324" s="45" t="str">
        <f t="shared" si="287"/>
        <v xml:space="preserve"> </v>
      </c>
      <c r="S1324" s="44" t="b">
        <f t="shared" si="288"/>
        <v>0</v>
      </c>
      <c r="T1324" s="43">
        <v>28</v>
      </c>
      <c r="U1324" s="46" t="str">
        <f t="shared" si="289"/>
        <v>Apr</v>
      </c>
      <c r="V1324" s="42">
        <v>28</v>
      </c>
      <c r="W1324" s="47">
        <f t="shared" si="290"/>
        <v>-28</v>
      </c>
      <c r="X1324" s="48">
        <f t="shared" si="291"/>
        <v>-1</v>
      </c>
      <c r="Y1324" s="47" t="str">
        <f t="shared" si="292"/>
        <v>DEGROWTH</v>
      </c>
      <c r="Z1324" s="138">
        <v>0</v>
      </c>
      <c r="AA1324" s="133"/>
      <c r="AB1324" s="133" t="s">
        <v>121</v>
      </c>
      <c r="AC1324" s="149" t="s">
        <v>121</v>
      </c>
      <c r="AD1324" s="27">
        <f t="shared" si="293"/>
        <v>1</v>
      </c>
    </row>
    <row r="1325" spans="1:30" s="156" customFormat="1" ht="13.8">
      <c r="A1325" s="149" t="s">
        <v>1245</v>
      </c>
      <c r="B1325" s="147" t="s">
        <v>44</v>
      </c>
      <c r="C1325" s="147" t="s">
        <v>3827</v>
      </c>
      <c r="D1325" s="147">
        <v>1000004213</v>
      </c>
      <c r="E1325" s="147" t="s">
        <v>3825</v>
      </c>
      <c r="F1325" s="148">
        <v>45667</v>
      </c>
      <c r="G1325" s="40" t="str">
        <f t="shared" si="280"/>
        <v>Targeted Dealer</v>
      </c>
      <c r="H1325" s="40"/>
      <c r="I1325" s="41">
        <v>20</v>
      </c>
      <c r="J1325" s="41">
        <f t="shared" si="281"/>
        <v>18.666666666666664</v>
      </c>
      <c r="K1325" s="43">
        <v>0</v>
      </c>
      <c r="L1325" s="43">
        <f t="shared" si="282"/>
        <v>20</v>
      </c>
      <c r="M1325" s="43">
        <f t="shared" si="283"/>
        <v>0</v>
      </c>
      <c r="N1325" s="42">
        <v>0</v>
      </c>
      <c r="O1325" s="45" t="str">
        <f t="shared" si="284"/>
        <v>Mar</v>
      </c>
      <c r="P1325" s="42">
        <f t="shared" si="285"/>
        <v>0</v>
      </c>
      <c r="Q1325" s="44">
        <f t="shared" si="286"/>
        <v>0</v>
      </c>
      <c r="R1325" s="45" t="str">
        <f t="shared" si="287"/>
        <v xml:space="preserve"> </v>
      </c>
      <c r="S1325" s="44" t="b">
        <f t="shared" si="288"/>
        <v>0</v>
      </c>
      <c r="T1325" s="43">
        <v>6</v>
      </c>
      <c r="U1325" s="46" t="str">
        <f t="shared" si="289"/>
        <v>Apr</v>
      </c>
      <c r="V1325" s="42">
        <v>6</v>
      </c>
      <c r="W1325" s="47">
        <f t="shared" si="290"/>
        <v>-6</v>
      </c>
      <c r="X1325" s="48">
        <f t="shared" si="291"/>
        <v>-1</v>
      </c>
      <c r="Y1325" s="47" t="str">
        <f t="shared" si="292"/>
        <v>DEGROWTH</v>
      </c>
      <c r="Z1325" s="138">
        <v>0</v>
      </c>
      <c r="AA1325" s="133"/>
      <c r="AB1325" s="133" t="s">
        <v>121</v>
      </c>
      <c r="AC1325" s="149" t="s">
        <v>1245</v>
      </c>
      <c r="AD1325" s="27">
        <f t="shared" si="293"/>
        <v>1</v>
      </c>
    </row>
    <row r="1326" spans="1:30" s="156" customFormat="1" ht="13.8">
      <c r="A1326" s="149" t="s">
        <v>121</v>
      </c>
      <c r="B1326" s="134" t="s">
        <v>12</v>
      </c>
      <c r="C1326" s="147" t="s">
        <v>3833</v>
      </c>
      <c r="D1326" s="147">
        <v>1000004186</v>
      </c>
      <c r="E1326" s="147" t="s">
        <v>3831</v>
      </c>
      <c r="F1326" s="148">
        <v>45636</v>
      </c>
      <c r="G1326" s="40" t="str">
        <f t="shared" si="280"/>
        <v>Targeted Dealer</v>
      </c>
      <c r="H1326" s="40"/>
      <c r="I1326" s="41">
        <v>50</v>
      </c>
      <c r="J1326" s="41">
        <f t="shared" si="281"/>
        <v>46.666666666666671</v>
      </c>
      <c r="K1326" s="43">
        <v>13</v>
      </c>
      <c r="L1326" s="43">
        <f t="shared" si="282"/>
        <v>37</v>
      </c>
      <c r="M1326" s="43">
        <f t="shared" si="283"/>
        <v>27.857142857142854</v>
      </c>
      <c r="N1326" s="42">
        <v>26</v>
      </c>
      <c r="O1326" s="45" t="str">
        <f t="shared" si="284"/>
        <v>Mar</v>
      </c>
      <c r="P1326" s="42">
        <f t="shared" si="285"/>
        <v>26</v>
      </c>
      <c r="Q1326" s="44">
        <f t="shared" si="286"/>
        <v>-13</v>
      </c>
      <c r="R1326" s="45">
        <f t="shared" si="287"/>
        <v>-0.5</v>
      </c>
      <c r="S1326" s="44" t="str">
        <f t="shared" si="288"/>
        <v>DEGROWTH</v>
      </c>
      <c r="T1326" s="43">
        <v>62</v>
      </c>
      <c r="U1326" s="46" t="str">
        <f t="shared" si="289"/>
        <v>Apr</v>
      </c>
      <c r="V1326" s="42">
        <v>62</v>
      </c>
      <c r="W1326" s="47">
        <f t="shared" si="290"/>
        <v>-49</v>
      </c>
      <c r="X1326" s="48">
        <f t="shared" si="291"/>
        <v>-0.79032258064516125</v>
      </c>
      <c r="Y1326" s="47" t="str">
        <f t="shared" si="292"/>
        <v>DEGROWTH</v>
      </c>
      <c r="Z1326" s="138">
        <v>0</v>
      </c>
      <c r="AA1326" s="133"/>
      <c r="AB1326" s="133" t="s">
        <v>121</v>
      </c>
      <c r="AC1326" s="149" t="s">
        <v>121</v>
      </c>
      <c r="AD1326" s="27">
        <f t="shared" si="293"/>
        <v>0</v>
      </c>
    </row>
    <row r="1327" spans="1:30" s="156" customFormat="1" ht="13.8">
      <c r="A1327" s="149" t="s">
        <v>121</v>
      </c>
      <c r="B1327" s="147" t="s">
        <v>961</v>
      </c>
      <c r="C1327" s="147" t="s">
        <v>3835</v>
      </c>
      <c r="D1327" s="147">
        <v>1000000116</v>
      </c>
      <c r="E1327" s="147" t="s">
        <v>3834</v>
      </c>
      <c r="F1327" s="148">
        <v>44738</v>
      </c>
      <c r="G1327" s="40" t="str">
        <f t="shared" si="280"/>
        <v>Targeted Dealer</v>
      </c>
      <c r="H1327" s="40"/>
      <c r="I1327" s="41">
        <v>30</v>
      </c>
      <c r="J1327" s="41">
        <f t="shared" si="281"/>
        <v>28</v>
      </c>
      <c r="K1327" s="43">
        <v>0</v>
      </c>
      <c r="L1327" s="43">
        <f t="shared" si="282"/>
        <v>30</v>
      </c>
      <c r="M1327" s="43">
        <f t="shared" si="283"/>
        <v>0</v>
      </c>
      <c r="N1327" s="42">
        <v>30</v>
      </c>
      <c r="O1327" s="45" t="str">
        <f t="shared" si="284"/>
        <v>Mar</v>
      </c>
      <c r="P1327" s="42">
        <f t="shared" si="285"/>
        <v>30</v>
      </c>
      <c r="Q1327" s="44">
        <f t="shared" si="286"/>
        <v>-30</v>
      </c>
      <c r="R1327" s="45">
        <f t="shared" si="287"/>
        <v>-1</v>
      </c>
      <c r="S1327" s="44" t="str">
        <f t="shared" si="288"/>
        <v>DEGROWTH</v>
      </c>
      <c r="T1327" s="43">
        <v>0</v>
      </c>
      <c r="U1327" s="46" t="str">
        <f t="shared" si="289"/>
        <v>Apr</v>
      </c>
      <c r="V1327" s="42">
        <v>0</v>
      </c>
      <c r="W1327" s="47">
        <f t="shared" si="290"/>
        <v>0</v>
      </c>
      <c r="X1327" s="48">
        <f t="shared" si="291"/>
        <v>0</v>
      </c>
      <c r="Y1327" s="47" t="b">
        <f t="shared" si="292"/>
        <v>0</v>
      </c>
      <c r="Z1327" s="138">
        <v>0</v>
      </c>
      <c r="AA1327" s="133"/>
      <c r="AB1327" s="133" t="s">
        <v>121</v>
      </c>
      <c r="AC1327" s="149" t="s">
        <v>121</v>
      </c>
      <c r="AD1327" s="27">
        <f t="shared" si="293"/>
        <v>1</v>
      </c>
    </row>
    <row r="1328" spans="1:30" s="156" customFormat="1" ht="13.8">
      <c r="A1328" s="149" t="s">
        <v>121</v>
      </c>
      <c r="B1328" s="147" t="s">
        <v>25</v>
      </c>
      <c r="C1328" s="147" t="s">
        <v>800</v>
      </c>
      <c r="D1328" s="147">
        <v>1000003453</v>
      </c>
      <c r="E1328" s="147" t="s">
        <v>801</v>
      </c>
      <c r="F1328" s="148">
        <v>45012</v>
      </c>
      <c r="G1328" s="40" t="str">
        <f t="shared" si="280"/>
        <v>Targeted Dealer</v>
      </c>
      <c r="H1328" s="40"/>
      <c r="I1328" s="41">
        <v>30</v>
      </c>
      <c r="J1328" s="41">
        <f t="shared" si="281"/>
        <v>28</v>
      </c>
      <c r="K1328" s="43">
        <v>20</v>
      </c>
      <c r="L1328" s="43">
        <f t="shared" si="282"/>
        <v>10</v>
      </c>
      <c r="M1328" s="43">
        <f t="shared" si="283"/>
        <v>71.428571428571416</v>
      </c>
      <c r="N1328" s="42">
        <v>20</v>
      </c>
      <c r="O1328" s="45" t="str">
        <f t="shared" si="284"/>
        <v>Mar</v>
      </c>
      <c r="P1328" s="42">
        <f t="shared" si="285"/>
        <v>20</v>
      </c>
      <c r="Q1328" s="44">
        <f t="shared" si="286"/>
        <v>0</v>
      </c>
      <c r="R1328" s="45">
        <f t="shared" si="287"/>
        <v>0</v>
      </c>
      <c r="S1328" s="44" t="str">
        <f t="shared" si="288"/>
        <v>GROWTH</v>
      </c>
      <c r="T1328" s="43">
        <v>10</v>
      </c>
      <c r="U1328" s="46" t="str">
        <f t="shared" si="289"/>
        <v>Apr</v>
      </c>
      <c r="V1328" s="42">
        <v>10</v>
      </c>
      <c r="W1328" s="47">
        <f t="shared" si="290"/>
        <v>10</v>
      </c>
      <c r="X1328" s="48">
        <f t="shared" si="291"/>
        <v>1</v>
      </c>
      <c r="Y1328" s="47" t="str">
        <f t="shared" si="292"/>
        <v>GROWTH</v>
      </c>
      <c r="Z1328" s="138">
        <v>0</v>
      </c>
      <c r="AA1328" s="133"/>
      <c r="AB1328" s="133" t="s">
        <v>121</v>
      </c>
      <c r="AC1328" s="149" t="s">
        <v>121</v>
      </c>
      <c r="AD1328" s="27">
        <f t="shared" si="293"/>
        <v>0</v>
      </c>
    </row>
    <row r="1329" spans="1:30" s="156" customFormat="1" ht="13.8">
      <c r="A1329" s="149" t="s">
        <v>121</v>
      </c>
      <c r="B1329" s="147" t="s">
        <v>26</v>
      </c>
      <c r="C1329" s="147" t="s">
        <v>3838</v>
      </c>
      <c r="D1329" s="147">
        <v>1000003588</v>
      </c>
      <c r="E1329" s="147" t="s">
        <v>3836</v>
      </c>
      <c r="F1329" s="148">
        <v>45084</v>
      </c>
      <c r="G1329" s="40" t="str">
        <f t="shared" si="280"/>
        <v>Targeted Dealer</v>
      </c>
      <c r="H1329" s="40"/>
      <c r="I1329" s="41">
        <v>70</v>
      </c>
      <c r="J1329" s="41">
        <f t="shared" si="281"/>
        <v>65.333333333333343</v>
      </c>
      <c r="K1329" s="43">
        <v>0</v>
      </c>
      <c r="L1329" s="43">
        <f t="shared" si="282"/>
        <v>70</v>
      </c>
      <c r="M1329" s="43">
        <f t="shared" si="283"/>
        <v>0</v>
      </c>
      <c r="N1329" s="42">
        <v>0</v>
      </c>
      <c r="O1329" s="45" t="str">
        <f t="shared" si="284"/>
        <v>Mar</v>
      </c>
      <c r="P1329" s="42">
        <f t="shared" si="285"/>
        <v>0</v>
      </c>
      <c r="Q1329" s="44">
        <f t="shared" si="286"/>
        <v>0</v>
      </c>
      <c r="R1329" s="45" t="str">
        <f t="shared" si="287"/>
        <v xml:space="preserve"> </v>
      </c>
      <c r="S1329" s="44" t="b">
        <f t="shared" si="288"/>
        <v>0</v>
      </c>
      <c r="T1329" s="43">
        <v>60</v>
      </c>
      <c r="U1329" s="46" t="str">
        <f t="shared" si="289"/>
        <v>Apr</v>
      </c>
      <c r="V1329" s="42">
        <v>60</v>
      </c>
      <c r="W1329" s="47">
        <f t="shared" si="290"/>
        <v>-60</v>
      </c>
      <c r="X1329" s="48">
        <f t="shared" si="291"/>
        <v>-1</v>
      </c>
      <c r="Y1329" s="47" t="str">
        <f t="shared" si="292"/>
        <v>DEGROWTH</v>
      </c>
      <c r="Z1329" s="138">
        <v>0</v>
      </c>
      <c r="AA1329" s="133"/>
      <c r="AB1329" s="133" t="s">
        <v>121</v>
      </c>
      <c r="AC1329" s="149" t="s">
        <v>121</v>
      </c>
      <c r="AD1329" s="27">
        <f t="shared" si="293"/>
        <v>1</v>
      </c>
    </row>
    <row r="1330" spans="1:30" s="156" customFormat="1" ht="13.8">
      <c r="A1330" s="149" t="s">
        <v>1245</v>
      </c>
      <c r="B1330" s="147" t="s">
        <v>63</v>
      </c>
      <c r="C1330" s="147" t="s">
        <v>3839</v>
      </c>
      <c r="D1330" s="147">
        <v>1000004265</v>
      </c>
      <c r="E1330" s="147" t="s">
        <v>3837</v>
      </c>
      <c r="F1330" s="148">
        <v>45698</v>
      </c>
      <c r="G1330" s="40" t="str">
        <f t="shared" si="280"/>
        <v>Targeted Dealer</v>
      </c>
      <c r="H1330" s="40"/>
      <c r="I1330" s="41">
        <v>50</v>
      </c>
      <c r="J1330" s="41">
        <f t="shared" si="281"/>
        <v>46.666666666666671</v>
      </c>
      <c r="K1330" s="43">
        <v>79.2</v>
      </c>
      <c r="L1330" s="43">
        <f t="shared" si="282"/>
        <v>-29.200000000000003</v>
      </c>
      <c r="M1330" s="43">
        <f t="shared" si="283"/>
        <v>169.71428571428569</v>
      </c>
      <c r="N1330" s="42">
        <v>47.4</v>
      </c>
      <c r="O1330" s="45" t="str">
        <f t="shared" si="284"/>
        <v>Mar</v>
      </c>
      <c r="P1330" s="42">
        <f t="shared" si="285"/>
        <v>47.4</v>
      </c>
      <c r="Q1330" s="44">
        <f t="shared" si="286"/>
        <v>31.800000000000004</v>
      </c>
      <c r="R1330" s="45">
        <f t="shared" si="287"/>
        <v>0.67088607594936711</v>
      </c>
      <c r="S1330" s="44" t="str">
        <f t="shared" si="288"/>
        <v>GROWTH</v>
      </c>
      <c r="T1330" s="43">
        <v>25.700000000000003</v>
      </c>
      <c r="U1330" s="46" t="str">
        <f t="shared" si="289"/>
        <v>Apr</v>
      </c>
      <c r="V1330" s="42">
        <v>25.700000000000003</v>
      </c>
      <c r="W1330" s="47">
        <f t="shared" si="290"/>
        <v>53.5</v>
      </c>
      <c r="X1330" s="48">
        <f t="shared" si="291"/>
        <v>2.081712062256809</v>
      </c>
      <c r="Y1330" s="47" t="str">
        <f t="shared" si="292"/>
        <v>GROWTH</v>
      </c>
      <c r="Z1330" s="138">
        <v>0</v>
      </c>
      <c r="AA1330" s="133"/>
      <c r="AB1330" s="133" t="s">
        <v>121</v>
      </c>
      <c r="AC1330" s="149" t="s">
        <v>1245</v>
      </c>
      <c r="AD1330" s="27">
        <f t="shared" si="293"/>
        <v>0</v>
      </c>
    </row>
    <row r="1331" spans="1:30" s="156" customFormat="1" ht="13.8">
      <c r="A1331" s="149" t="s">
        <v>121</v>
      </c>
      <c r="B1331" s="147" t="s">
        <v>26</v>
      </c>
      <c r="C1331" s="147" t="s">
        <v>3840</v>
      </c>
      <c r="D1331" s="147">
        <v>1000004252</v>
      </c>
      <c r="E1331" s="147" t="s">
        <v>1805</v>
      </c>
      <c r="F1331" s="148">
        <v>45686</v>
      </c>
      <c r="G1331" s="40" t="str">
        <f t="shared" si="280"/>
        <v>Targeted Dealer</v>
      </c>
      <c r="H1331" s="40"/>
      <c r="I1331" s="41">
        <v>120</v>
      </c>
      <c r="J1331" s="41">
        <f t="shared" si="281"/>
        <v>112</v>
      </c>
      <c r="K1331" s="43">
        <v>140</v>
      </c>
      <c r="L1331" s="43">
        <f t="shared" si="282"/>
        <v>-20</v>
      </c>
      <c r="M1331" s="43">
        <f t="shared" si="283"/>
        <v>124.99999999999999</v>
      </c>
      <c r="N1331" s="42">
        <v>200</v>
      </c>
      <c r="O1331" s="45" t="str">
        <f t="shared" si="284"/>
        <v>Mar</v>
      </c>
      <c r="P1331" s="42">
        <f t="shared" si="285"/>
        <v>200</v>
      </c>
      <c r="Q1331" s="44">
        <f t="shared" si="286"/>
        <v>-60</v>
      </c>
      <c r="R1331" s="45">
        <f t="shared" si="287"/>
        <v>-0.30000000000000004</v>
      </c>
      <c r="S1331" s="44" t="str">
        <f t="shared" si="288"/>
        <v>DEGROWTH</v>
      </c>
      <c r="T1331" s="43">
        <v>60</v>
      </c>
      <c r="U1331" s="46" t="str">
        <f t="shared" si="289"/>
        <v>Apr</v>
      </c>
      <c r="V1331" s="42">
        <v>60</v>
      </c>
      <c r="W1331" s="47">
        <f t="shared" si="290"/>
        <v>80</v>
      </c>
      <c r="X1331" s="48">
        <f t="shared" si="291"/>
        <v>1.3333333333333335</v>
      </c>
      <c r="Y1331" s="47" t="str">
        <f t="shared" si="292"/>
        <v>GROWTH</v>
      </c>
      <c r="Z1331" s="138">
        <v>0</v>
      </c>
      <c r="AA1331" s="133"/>
      <c r="AB1331" s="133" t="s">
        <v>121</v>
      </c>
      <c r="AC1331" s="149" t="s">
        <v>121</v>
      </c>
      <c r="AD1331" s="27">
        <f t="shared" si="293"/>
        <v>0</v>
      </c>
    </row>
    <row r="1332" spans="1:30" s="156" customFormat="1" ht="13.8">
      <c r="A1332" s="138" t="s">
        <v>3919</v>
      </c>
      <c r="B1332" s="147" t="s">
        <v>84</v>
      </c>
      <c r="C1332" s="147" t="s">
        <v>3846</v>
      </c>
      <c r="D1332" s="147">
        <v>1000004232</v>
      </c>
      <c r="E1332" s="147" t="s">
        <v>3844</v>
      </c>
      <c r="F1332" s="148">
        <v>45679</v>
      </c>
      <c r="G1332" s="40" t="str">
        <f t="shared" si="280"/>
        <v>Targeted Dealer</v>
      </c>
      <c r="H1332" s="40"/>
      <c r="I1332" s="41">
        <v>50</v>
      </c>
      <c r="J1332" s="41">
        <f t="shared" si="281"/>
        <v>46.666666666666671</v>
      </c>
      <c r="K1332" s="43">
        <v>72</v>
      </c>
      <c r="L1332" s="43">
        <f t="shared" si="282"/>
        <v>-22</v>
      </c>
      <c r="M1332" s="43">
        <f t="shared" si="283"/>
        <v>154.28571428571428</v>
      </c>
      <c r="N1332" s="42">
        <v>28.5</v>
      </c>
      <c r="O1332" s="45" t="str">
        <f t="shared" si="284"/>
        <v>Mar</v>
      </c>
      <c r="P1332" s="42">
        <f t="shared" si="285"/>
        <v>28.5</v>
      </c>
      <c r="Q1332" s="44">
        <f t="shared" si="286"/>
        <v>43.5</v>
      </c>
      <c r="R1332" s="45">
        <f t="shared" si="287"/>
        <v>1.5263157894736841</v>
      </c>
      <c r="S1332" s="44" t="str">
        <f t="shared" si="288"/>
        <v>GROWTH</v>
      </c>
      <c r="T1332" s="43">
        <v>95</v>
      </c>
      <c r="U1332" s="46" t="str">
        <f t="shared" si="289"/>
        <v>Apr</v>
      </c>
      <c r="V1332" s="42">
        <v>95</v>
      </c>
      <c r="W1332" s="47">
        <f t="shared" si="290"/>
        <v>-23</v>
      </c>
      <c r="X1332" s="48">
        <f t="shared" si="291"/>
        <v>-0.24210526315789471</v>
      </c>
      <c r="Y1332" s="47" t="str">
        <f t="shared" si="292"/>
        <v>DEGROWTH</v>
      </c>
      <c r="Z1332" s="138">
        <v>0</v>
      </c>
      <c r="AA1332" s="133"/>
      <c r="AB1332" s="133" t="s">
        <v>121</v>
      </c>
      <c r="AC1332" s="138" t="s">
        <v>3919</v>
      </c>
      <c r="AD1332" s="27">
        <f t="shared" si="293"/>
        <v>0</v>
      </c>
    </row>
    <row r="1333" spans="1:30" s="156" customFormat="1" ht="13.8">
      <c r="A1333" s="149" t="s">
        <v>121</v>
      </c>
      <c r="B1333" s="134" t="s">
        <v>3923</v>
      </c>
      <c r="C1333" s="147" t="s">
        <v>3847</v>
      </c>
      <c r="D1333" s="147">
        <v>1000004267</v>
      </c>
      <c r="E1333" s="147" t="s">
        <v>3845</v>
      </c>
      <c r="F1333" s="148">
        <v>45707</v>
      </c>
      <c r="G1333" s="40" t="str">
        <f t="shared" si="280"/>
        <v>Targeted Dealer</v>
      </c>
      <c r="H1333" s="40"/>
      <c r="I1333" s="41">
        <v>60</v>
      </c>
      <c r="J1333" s="41">
        <f t="shared" si="281"/>
        <v>56</v>
      </c>
      <c r="K1333" s="43">
        <v>20</v>
      </c>
      <c r="L1333" s="43">
        <f t="shared" si="282"/>
        <v>40</v>
      </c>
      <c r="M1333" s="43">
        <f t="shared" si="283"/>
        <v>35.714285714285708</v>
      </c>
      <c r="N1333" s="42">
        <v>60</v>
      </c>
      <c r="O1333" s="45" t="str">
        <f t="shared" si="284"/>
        <v>Mar</v>
      </c>
      <c r="P1333" s="42">
        <f t="shared" si="285"/>
        <v>60</v>
      </c>
      <c r="Q1333" s="44">
        <f t="shared" si="286"/>
        <v>-40</v>
      </c>
      <c r="R1333" s="45">
        <f t="shared" si="287"/>
        <v>-0.66666666666666674</v>
      </c>
      <c r="S1333" s="44" t="str">
        <f t="shared" si="288"/>
        <v>DEGROWTH</v>
      </c>
      <c r="T1333" s="43">
        <v>60</v>
      </c>
      <c r="U1333" s="46" t="str">
        <f t="shared" si="289"/>
        <v>Apr</v>
      </c>
      <c r="V1333" s="42">
        <v>60</v>
      </c>
      <c r="W1333" s="47">
        <f t="shared" si="290"/>
        <v>-40</v>
      </c>
      <c r="X1333" s="48">
        <f t="shared" si="291"/>
        <v>-0.66666666666666674</v>
      </c>
      <c r="Y1333" s="47" t="str">
        <f t="shared" si="292"/>
        <v>DEGROWTH</v>
      </c>
      <c r="Z1333" s="138">
        <v>0</v>
      </c>
      <c r="AA1333" s="133"/>
      <c r="AB1333" s="133" t="s">
        <v>121</v>
      </c>
      <c r="AC1333" s="149" t="s">
        <v>121</v>
      </c>
      <c r="AD1333" s="27">
        <f t="shared" si="293"/>
        <v>0</v>
      </c>
    </row>
    <row r="1334" spans="1:30" s="156" customFormat="1" ht="13.8">
      <c r="A1334" s="149" t="s">
        <v>3061</v>
      </c>
      <c r="B1334" s="147" t="s">
        <v>94</v>
      </c>
      <c r="C1334" s="147" t="s">
        <v>3850</v>
      </c>
      <c r="D1334" s="147">
        <v>1000002661</v>
      </c>
      <c r="E1334" s="147" t="s">
        <v>3848</v>
      </c>
      <c r="F1334" s="148">
        <v>44739</v>
      </c>
      <c r="G1334" s="40" t="str">
        <f t="shared" si="280"/>
        <v>Targeted Dealer</v>
      </c>
      <c r="H1334" s="40"/>
      <c r="I1334" s="41">
        <v>50</v>
      </c>
      <c r="J1334" s="41">
        <f t="shared" si="281"/>
        <v>46.666666666666671</v>
      </c>
      <c r="K1334" s="43">
        <v>125</v>
      </c>
      <c r="L1334" s="43">
        <f t="shared" si="282"/>
        <v>-75</v>
      </c>
      <c r="M1334" s="43">
        <f t="shared" si="283"/>
        <v>267.85714285714283</v>
      </c>
      <c r="N1334" s="42">
        <v>100</v>
      </c>
      <c r="O1334" s="45" t="str">
        <f t="shared" si="284"/>
        <v>Mar</v>
      </c>
      <c r="P1334" s="42">
        <f t="shared" si="285"/>
        <v>100</v>
      </c>
      <c r="Q1334" s="44">
        <f t="shared" si="286"/>
        <v>25</v>
      </c>
      <c r="R1334" s="45">
        <f t="shared" si="287"/>
        <v>0.25</v>
      </c>
      <c r="S1334" s="44" t="str">
        <f t="shared" si="288"/>
        <v>GROWTH</v>
      </c>
      <c r="T1334" s="43">
        <v>128</v>
      </c>
      <c r="U1334" s="46" t="str">
        <f t="shared" si="289"/>
        <v>Apr</v>
      </c>
      <c r="V1334" s="42">
        <v>128</v>
      </c>
      <c r="W1334" s="47">
        <f t="shared" si="290"/>
        <v>-3</v>
      </c>
      <c r="X1334" s="48">
        <f t="shared" si="291"/>
        <v>-2.34375E-2</v>
      </c>
      <c r="Y1334" s="47" t="str">
        <f t="shared" si="292"/>
        <v>DEGROWTH</v>
      </c>
      <c r="Z1334" s="138">
        <v>0</v>
      </c>
      <c r="AA1334" s="133"/>
      <c r="AB1334" s="133" t="s">
        <v>121</v>
      </c>
      <c r="AC1334" s="149" t="s">
        <v>3061</v>
      </c>
      <c r="AD1334" s="27">
        <f t="shared" si="293"/>
        <v>0</v>
      </c>
    </row>
    <row r="1335" spans="1:30" s="156" customFormat="1" ht="13.8">
      <c r="A1335" s="149" t="s">
        <v>121</v>
      </c>
      <c r="B1335" s="147" t="s">
        <v>26</v>
      </c>
      <c r="C1335" s="147" t="s">
        <v>3854</v>
      </c>
      <c r="D1335" s="147">
        <v>1000004268</v>
      </c>
      <c r="E1335" s="147" t="s">
        <v>3852</v>
      </c>
      <c r="F1335" s="148">
        <v>45705</v>
      </c>
      <c r="G1335" s="40" t="str">
        <f t="shared" si="280"/>
        <v>Targeted Dealer</v>
      </c>
      <c r="H1335" s="40"/>
      <c r="I1335" s="41">
        <v>50</v>
      </c>
      <c r="J1335" s="41">
        <f t="shared" si="281"/>
        <v>46.666666666666671</v>
      </c>
      <c r="K1335" s="43">
        <v>13</v>
      </c>
      <c r="L1335" s="43">
        <f t="shared" si="282"/>
        <v>37</v>
      </c>
      <c r="M1335" s="43">
        <f t="shared" si="283"/>
        <v>27.857142857142854</v>
      </c>
      <c r="N1335" s="42">
        <v>20</v>
      </c>
      <c r="O1335" s="45" t="str">
        <f t="shared" si="284"/>
        <v>Mar</v>
      </c>
      <c r="P1335" s="42">
        <f t="shared" si="285"/>
        <v>20</v>
      </c>
      <c r="Q1335" s="44">
        <f t="shared" si="286"/>
        <v>-7</v>
      </c>
      <c r="R1335" s="45">
        <f t="shared" si="287"/>
        <v>-0.35</v>
      </c>
      <c r="S1335" s="44" t="str">
        <f t="shared" si="288"/>
        <v>DEGROWTH</v>
      </c>
      <c r="T1335" s="43">
        <v>20</v>
      </c>
      <c r="U1335" s="46" t="str">
        <f t="shared" si="289"/>
        <v>Apr</v>
      </c>
      <c r="V1335" s="42">
        <v>20</v>
      </c>
      <c r="W1335" s="47">
        <f t="shared" si="290"/>
        <v>-7</v>
      </c>
      <c r="X1335" s="48">
        <f t="shared" si="291"/>
        <v>-0.35</v>
      </c>
      <c r="Y1335" s="47" t="str">
        <f t="shared" si="292"/>
        <v>DEGROWTH</v>
      </c>
      <c r="Z1335" s="138">
        <v>0</v>
      </c>
      <c r="AA1335" s="133"/>
      <c r="AB1335" s="133" t="s">
        <v>121</v>
      </c>
      <c r="AC1335" s="149" t="s">
        <v>121</v>
      </c>
      <c r="AD1335" s="27">
        <f t="shared" si="293"/>
        <v>0</v>
      </c>
    </row>
    <row r="1336" spans="1:30" s="156" customFormat="1" ht="13.8">
      <c r="A1336" s="149" t="s">
        <v>121</v>
      </c>
      <c r="B1336" s="134" t="s">
        <v>18</v>
      </c>
      <c r="C1336" s="147" t="s">
        <v>3855</v>
      </c>
      <c r="D1336" s="147">
        <v>1000004270</v>
      </c>
      <c r="E1336" s="147" t="s">
        <v>3853</v>
      </c>
      <c r="F1336" s="148">
        <v>45713</v>
      </c>
      <c r="G1336" s="40" t="str">
        <f t="shared" si="280"/>
        <v>Targeted Dealer</v>
      </c>
      <c r="H1336" s="40"/>
      <c r="I1336" s="41">
        <v>40</v>
      </c>
      <c r="J1336" s="41">
        <f t="shared" si="281"/>
        <v>37.333333333333329</v>
      </c>
      <c r="K1336" s="43">
        <v>0</v>
      </c>
      <c r="L1336" s="43">
        <f t="shared" si="282"/>
        <v>40</v>
      </c>
      <c r="M1336" s="43">
        <f t="shared" si="283"/>
        <v>0</v>
      </c>
      <c r="N1336" s="42">
        <v>30</v>
      </c>
      <c r="O1336" s="45" t="str">
        <f t="shared" si="284"/>
        <v>Mar</v>
      </c>
      <c r="P1336" s="42">
        <f t="shared" si="285"/>
        <v>30</v>
      </c>
      <c r="Q1336" s="44">
        <f t="shared" si="286"/>
        <v>-30</v>
      </c>
      <c r="R1336" s="45">
        <f t="shared" si="287"/>
        <v>-1</v>
      </c>
      <c r="S1336" s="44" t="str">
        <f t="shared" si="288"/>
        <v>DEGROWTH</v>
      </c>
      <c r="T1336" s="43">
        <v>40</v>
      </c>
      <c r="U1336" s="46" t="str">
        <f t="shared" si="289"/>
        <v>Apr</v>
      </c>
      <c r="V1336" s="42">
        <v>40</v>
      </c>
      <c r="W1336" s="47">
        <f t="shared" si="290"/>
        <v>-40</v>
      </c>
      <c r="X1336" s="48">
        <f t="shared" si="291"/>
        <v>-1</v>
      </c>
      <c r="Y1336" s="47" t="str">
        <f t="shared" si="292"/>
        <v>DEGROWTH</v>
      </c>
      <c r="Z1336" s="138">
        <v>0</v>
      </c>
      <c r="AA1336" s="133"/>
      <c r="AB1336" s="133" t="s">
        <v>121</v>
      </c>
      <c r="AC1336" s="149" t="s">
        <v>121</v>
      </c>
      <c r="AD1336" s="27">
        <f t="shared" si="293"/>
        <v>1</v>
      </c>
    </row>
    <row r="1337" spans="1:30" s="156" customFormat="1" ht="13.8">
      <c r="A1337" s="149" t="s">
        <v>121</v>
      </c>
      <c r="B1337" s="147" t="s">
        <v>613</v>
      </c>
      <c r="C1337" s="147" t="s">
        <v>3866</v>
      </c>
      <c r="D1337" s="147">
        <v>1000000112</v>
      </c>
      <c r="E1337" s="147" t="s">
        <v>3856</v>
      </c>
      <c r="F1337" s="148">
        <v>44738</v>
      </c>
      <c r="G1337" s="40" t="str">
        <f t="shared" si="280"/>
        <v>Targeted Dealer</v>
      </c>
      <c r="H1337" s="40"/>
      <c r="I1337" s="41">
        <v>100</v>
      </c>
      <c r="J1337" s="41">
        <f t="shared" si="281"/>
        <v>93.333333333333343</v>
      </c>
      <c r="K1337" s="43">
        <v>115</v>
      </c>
      <c r="L1337" s="43">
        <f t="shared" si="282"/>
        <v>-15</v>
      </c>
      <c r="M1337" s="43">
        <f t="shared" si="283"/>
        <v>123.21428571428569</v>
      </c>
      <c r="N1337" s="42">
        <v>76</v>
      </c>
      <c r="O1337" s="45" t="str">
        <f t="shared" si="284"/>
        <v>Mar</v>
      </c>
      <c r="P1337" s="42">
        <f t="shared" si="285"/>
        <v>76</v>
      </c>
      <c r="Q1337" s="44">
        <f t="shared" si="286"/>
        <v>39</v>
      </c>
      <c r="R1337" s="45">
        <f t="shared" si="287"/>
        <v>0.51315789473684204</v>
      </c>
      <c r="S1337" s="44" t="str">
        <f t="shared" si="288"/>
        <v>GROWTH</v>
      </c>
      <c r="T1337" s="43">
        <v>80</v>
      </c>
      <c r="U1337" s="46" t="str">
        <f t="shared" si="289"/>
        <v>Apr</v>
      </c>
      <c r="V1337" s="42">
        <v>80</v>
      </c>
      <c r="W1337" s="47">
        <f t="shared" si="290"/>
        <v>35</v>
      </c>
      <c r="X1337" s="48">
        <f t="shared" si="291"/>
        <v>0.4375</v>
      </c>
      <c r="Y1337" s="47" t="str">
        <f t="shared" si="292"/>
        <v>GROWTH</v>
      </c>
      <c r="Z1337" s="138">
        <v>0</v>
      </c>
      <c r="AA1337" s="133"/>
      <c r="AB1337" s="133" t="s">
        <v>121</v>
      </c>
      <c r="AC1337" s="149" t="s">
        <v>121</v>
      </c>
      <c r="AD1337" s="27">
        <f t="shared" si="293"/>
        <v>0</v>
      </c>
    </row>
    <row r="1338" spans="1:30" s="156" customFormat="1" ht="13.8">
      <c r="A1338" s="149" t="s">
        <v>3061</v>
      </c>
      <c r="B1338" s="147" t="s">
        <v>97</v>
      </c>
      <c r="C1338" s="147" t="s">
        <v>3867</v>
      </c>
      <c r="D1338" s="147">
        <v>1000004226</v>
      </c>
      <c r="E1338" s="147" t="s">
        <v>3857</v>
      </c>
      <c r="F1338" s="148">
        <v>45684</v>
      </c>
      <c r="G1338" s="40" t="str">
        <f t="shared" si="280"/>
        <v>Targeted Dealer</v>
      </c>
      <c r="H1338" s="40"/>
      <c r="I1338" s="41">
        <v>50</v>
      </c>
      <c r="J1338" s="41">
        <f t="shared" si="281"/>
        <v>46.666666666666671</v>
      </c>
      <c r="K1338" s="43">
        <v>25</v>
      </c>
      <c r="L1338" s="43">
        <f t="shared" si="282"/>
        <v>25</v>
      </c>
      <c r="M1338" s="43">
        <f t="shared" si="283"/>
        <v>53.571428571428562</v>
      </c>
      <c r="N1338" s="42">
        <v>0</v>
      </c>
      <c r="O1338" s="45" t="str">
        <f t="shared" si="284"/>
        <v>Mar</v>
      </c>
      <c r="P1338" s="42">
        <f t="shared" si="285"/>
        <v>0</v>
      </c>
      <c r="Q1338" s="44">
        <f t="shared" si="286"/>
        <v>25</v>
      </c>
      <c r="R1338" s="45" t="str">
        <f t="shared" si="287"/>
        <v xml:space="preserve"> </v>
      </c>
      <c r="S1338" s="44" t="b">
        <f t="shared" si="288"/>
        <v>0</v>
      </c>
      <c r="T1338" s="43">
        <v>75</v>
      </c>
      <c r="U1338" s="46" t="str">
        <f t="shared" si="289"/>
        <v>Apr</v>
      </c>
      <c r="V1338" s="42">
        <v>75</v>
      </c>
      <c r="W1338" s="47">
        <f t="shared" si="290"/>
        <v>-50</v>
      </c>
      <c r="X1338" s="48">
        <f t="shared" si="291"/>
        <v>-0.66666666666666674</v>
      </c>
      <c r="Y1338" s="47" t="str">
        <f t="shared" si="292"/>
        <v>DEGROWTH</v>
      </c>
      <c r="Z1338" s="138">
        <v>0</v>
      </c>
      <c r="AA1338" s="133"/>
      <c r="AB1338" s="133" t="s">
        <v>121</v>
      </c>
      <c r="AC1338" s="149" t="s">
        <v>3061</v>
      </c>
      <c r="AD1338" s="27">
        <f t="shared" si="293"/>
        <v>0</v>
      </c>
    </row>
    <row r="1339" spans="1:30" s="156" customFormat="1" ht="13.8">
      <c r="A1339" s="149" t="s">
        <v>121</v>
      </c>
      <c r="B1339" s="147" t="s">
        <v>22</v>
      </c>
      <c r="C1339" s="147" t="s">
        <v>3868</v>
      </c>
      <c r="D1339" s="147">
        <v>1000000412</v>
      </c>
      <c r="E1339" s="147" t="s">
        <v>3858</v>
      </c>
      <c r="F1339" s="148">
        <v>44738</v>
      </c>
      <c r="G1339" s="40" t="str">
        <f t="shared" si="280"/>
        <v>-</v>
      </c>
      <c r="H1339" s="40"/>
      <c r="I1339" s="41">
        <v>0</v>
      </c>
      <c r="J1339" s="41">
        <f t="shared" si="281"/>
        <v>0</v>
      </c>
      <c r="K1339" s="43">
        <v>0</v>
      </c>
      <c r="L1339" s="43">
        <f t="shared" si="282"/>
        <v>0</v>
      </c>
      <c r="M1339" s="43" t="str">
        <f t="shared" si="283"/>
        <v>-</v>
      </c>
      <c r="N1339" s="42">
        <v>0</v>
      </c>
      <c r="O1339" s="45" t="str">
        <f t="shared" si="284"/>
        <v>Mar</v>
      </c>
      <c r="P1339" s="42">
        <f t="shared" si="285"/>
        <v>0</v>
      </c>
      <c r="Q1339" s="44">
        <f t="shared" si="286"/>
        <v>0</v>
      </c>
      <c r="R1339" s="45" t="str">
        <f t="shared" si="287"/>
        <v xml:space="preserve"> </v>
      </c>
      <c r="S1339" s="44" t="b">
        <f t="shared" si="288"/>
        <v>0</v>
      </c>
      <c r="T1339" s="43">
        <v>5</v>
      </c>
      <c r="U1339" s="46" t="str">
        <f t="shared" si="289"/>
        <v>Apr</v>
      </c>
      <c r="V1339" s="42">
        <v>5</v>
      </c>
      <c r="W1339" s="47">
        <f t="shared" si="290"/>
        <v>-5</v>
      </c>
      <c r="X1339" s="48">
        <f t="shared" si="291"/>
        <v>-1</v>
      </c>
      <c r="Y1339" s="47" t="str">
        <f t="shared" si="292"/>
        <v>DEGROWTH</v>
      </c>
      <c r="Z1339" s="138">
        <v>0</v>
      </c>
      <c r="AA1339" s="133"/>
      <c r="AB1339" s="133" t="s">
        <v>121</v>
      </c>
      <c r="AC1339" s="149" t="s">
        <v>121</v>
      </c>
      <c r="AD1339" s="27">
        <f t="shared" si="293"/>
        <v>1</v>
      </c>
    </row>
    <row r="1340" spans="1:30" s="156" customFormat="1" ht="13.8">
      <c r="A1340" s="149" t="s">
        <v>121</v>
      </c>
      <c r="B1340" s="134" t="s">
        <v>3921</v>
      </c>
      <c r="C1340" s="147" t="s">
        <v>544</v>
      </c>
      <c r="D1340" s="147">
        <v>1000004021</v>
      </c>
      <c r="E1340" s="147" t="s">
        <v>545</v>
      </c>
      <c r="F1340" s="148">
        <v>45469</v>
      </c>
      <c r="G1340" s="40" t="str">
        <f t="shared" si="280"/>
        <v>Targeted Dealer</v>
      </c>
      <c r="H1340" s="40"/>
      <c r="I1340" s="41">
        <v>40</v>
      </c>
      <c r="J1340" s="41">
        <f t="shared" si="281"/>
        <v>37.333333333333329</v>
      </c>
      <c r="K1340" s="43">
        <v>20</v>
      </c>
      <c r="L1340" s="43">
        <f t="shared" si="282"/>
        <v>20</v>
      </c>
      <c r="M1340" s="43">
        <f t="shared" si="283"/>
        <v>53.571428571428577</v>
      </c>
      <c r="N1340" s="42">
        <v>20</v>
      </c>
      <c r="O1340" s="45" t="str">
        <f t="shared" si="284"/>
        <v>Mar</v>
      </c>
      <c r="P1340" s="42">
        <f t="shared" si="285"/>
        <v>20</v>
      </c>
      <c r="Q1340" s="44">
        <f t="shared" si="286"/>
        <v>0</v>
      </c>
      <c r="R1340" s="45">
        <f t="shared" si="287"/>
        <v>0</v>
      </c>
      <c r="S1340" s="44" t="str">
        <f t="shared" si="288"/>
        <v>GROWTH</v>
      </c>
      <c r="T1340" s="43">
        <v>40</v>
      </c>
      <c r="U1340" s="46" t="str">
        <f t="shared" si="289"/>
        <v>Apr</v>
      </c>
      <c r="V1340" s="42">
        <v>40</v>
      </c>
      <c r="W1340" s="47">
        <f t="shared" si="290"/>
        <v>-20</v>
      </c>
      <c r="X1340" s="48">
        <f t="shared" si="291"/>
        <v>-0.5</v>
      </c>
      <c r="Y1340" s="47" t="str">
        <f t="shared" si="292"/>
        <v>DEGROWTH</v>
      </c>
      <c r="Z1340" s="138">
        <v>0</v>
      </c>
      <c r="AA1340" s="133"/>
      <c r="AB1340" s="133" t="s">
        <v>121</v>
      </c>
      <c r="AC1340" s="149" t="s">
        <v>121</v>
      </c>
      <c r="AD1340" s="27">
        <f t="shared" si="293"/>
        <v>0</v>
      </c>
    </row>
    <row r="1341" spans="1:30" s="156" customFormat="1" ht="13.8">
      <c r="A1341" s="149" t="s">
        <v>3061</v>
      </c>
      <c r="B1341" s="147" t="s">
        <v>101</v>
      </c>
      <c r="C1341" s="147" t="s">
        <v>3337</v>
      </c>
      <c r="D1341" s="147">
        <v>1000002528</v>
      </c>
      <c r="E1341" s="147" t="s">
        <v>3862</v>
      </c>
      <c r="F1341" s="148">
        <v>44739</v>
      </c>
      <c r="G1341" s="40" t="str">
        <f t="shared" si="280"/>
        <v>Targeted Dealer</v>
      </c>
      <c r="H1341" s="40"/>
      <c r="I1341" s="41">
        <v>35</v>
      </c>
      <c r="J1341" s="41">
        <f t="shared" si="281"/>
        <v>32.666666666666671</v>
      </c>
      <c r="K1341" s="43">
        <v>10</v>
      </c>
      <c r="L1341" s="43">
        <f t="shared" si="282"/>
        <v>25</v>
      </c>
      <c r="M1341" s="43">
        <f t="shared" si="283"/>
        <v>30.612244897959179</v>
      </c>
      <c r="N1341" s="42">
        <v>0</v>
      </c>
      <c r="O1341" s="45" t="str">
        <f t="shared" si="284"/>
        <v>Mar</v>
      </c>
      <c r="P1341" s="42">
        <f t="shared" si="285"/>
        <v>0</v>
      </c>
      <c r="Q1341" s="44">
        <f t="shared" si="286"/>
        <v>10</v>
      </c>
      <c r="R1341" s="45" t="str">
        <f t="shared" si="287"/>
        <v xml:space="preserve"> </v>
      </c>
      <c r="S1341" s="44" t="b">
        <f t="shared" si="288"/>
        <v>0</v>
      </c>
      <c r="T1341" s="43">
        <v>0</v>
      </c>
      <c r="U1341" s="46" t="str">
        <f t="shared" si="289"/>
        <v>Apr</v>
      </c>
      <c r="V1341" s="42">
        <v>0</v>
      </c>
      <c r="W1341" s="47">
        <f t="shared" si="290"/>
        <v>10</v>
      </c>
      <c r="X1341" s="48">
        <f t="shared" si="291"/>
        <v>0</v>
      </c>
      <c r="Y1341" s="47" t="b">
        <f t="shared" si="292"/>
        <v>0</v>
      </c>
      <c r="Z1341" s="138">
        <v>0</v>
      </c>
      <c r="AA1341" s="133"/>
      <c r="AB1341" s="133" t="s">
        <v>121</v>
      </c>
      <c r="AC1341" s="149" t="s">
        <v>3061</v>
      </c>
      <c r="AD1341" s="27">
        <f t="shared" si="293"/>
        <v>0</v>
      </c>
    </row>
    <row r="1342" spans="1:30" s="156" customFormat="1" ht="13.8">
      <c r="A1342" s="149" t="s">
        <v>121</v>
      </c>
      <c r="B1342" s="134" t="s">
        <v>3920</v>
      </c>
      <c r="C1342" s="147" t="s">
        <v>3873</v>
      </c>
      <c r="D1342" s="147">
        <v>1000004273</v>
      </c>
      <c r="E1342" s="147" t="s">
        <v>3864</v>
      </c>
      <c r="F1342" s="148">
        <v>45721</v>
      </c>
      <c r="G1342" s="40" t="str">
        <f t="shared" si="280"/>
        <v>Targeted Dealer</v>
      </c>
      <c r="H1342" s="40"/>
      <c r="I1342" s="41">
        <v>80</v>
      </c>
      <c r="J1342" s="41">
        <f t="shared" si="281"/>
        <v>74.666666666666657</v>
      </c>
      <c r="K1342" s="43">
        <v>51</v>
      </c>
      <c r="L1342" s="43">
        <f t="shared" si="282"/>
        <v>29</v>
      </c>
      <c r="M1342" s="43">
        <f t="shared" si="283"/>
        <v>68.303571428571431</v>
      </c>
      <c r="N1342" s="42">
        <v>62</v>
      </c>
      <c r="O1342" s="45" t="str">
        <f t="shared" si="284"/>
        <v>Mar</v>
      </c>
      <c r="P1342" s="42">
        <f t="shared" si="285"/>
        <v>62</v>
      </c>
      <c r="Q1342" s="44">
        <f t="shared" si="286"/>
        <v>-11</v>
      </c>
      <c r="R1342" s="45">
        <f t="shared" si="287"/>
        <v>-0.17741935483870963</v>
      </c>
      <c r="S1342" s="44" t="str">
        <f t="shared" si="288"/>
        <v>DEGROWTH</v>
      </c>
      <c r="T1342" s="43">
        <v>54</v>
      </c>
      <c r="U1342" s="46" t="str">
        <f t="shared" si="289"/>
        <v>Apr</v>
      </c>
      <c r="V1342" s="42">
        <v>54</v>
      </c>
      <c r="W1342" s="47">
        <f t="shared" si="290"/>
        <v>-3</v>
      </c>
      <c r="X1342" s="48">
        <f t="shared" si="291"/>
        <v>-5.555555555555558E-2</v>
      </c>
      <c r="Y1342" s="47" t="str">
        <f t="shared" si="292"/>
        <v>DEGROWTH</v>
      </c>
      <c r="Z1342" s="138">
        <v>0</v>
      </c>
      <c r="AA1342" s="133"/>
      <c r="AB1342" s="133" t="s">
        <v>121</v>
      </c>
      <c r="AC1342" s="149" t="s">
        <v>121</v>
      </c>
      <c r="AD1342" s="27">
        <f t="shared" si="293"/>
        <v>0</v>
      </c>
    </row>
    <row r="1343" spans="1:30" s="156" customFormat="1" ht="13.8">
      <c r="A1343" s="149" t="s">
        <v>121</v>
      </c>
      <c r="B1343" s="147" t="s">
        <v>613</v>
      </c>
      <c r="C1343" s="147" t="s">
        <v>3876</v>
      </c>
      <c r="D1343" s="147">
        <v>1000004276</v>
      </c>
      <c r="E1343" s="147" t="s">
        <v>3875</v>
      </c>
      <c r="F1343" s="148">
        <v>45727</v>
      </c>
      <c r="G1343" s="40" t="str">
        <f t="shared" ref="G1343:G1406" si="294">IF(I1343&gt;0,"Targeted Dealer","-")</f>
        <v>Targeted Dealer</v>
      </c>
      <c r="H1343" s="40"/>
      <c r="I1343" s="41">
        <v>20</v>
      </c>
      <c r="J1343" s="41">
        <f t="shared" ref="J1343:J1406" si="295">I1343/$J$1*($J$1-$E$1)</f>
        <v>18.666666666666664</v>
      </c>
      <c r="K1343" s="43">
        <v>0</v>
      </c>
      <c r="L1343" s="43">
        <f t="shared" si="282"/>
        <v>20</v>
      </c>
      <c r="M1343" s="43">
        <f t="shared" si="283"/>
        <v>0</v>
      </c>
      <c r="N1343" s="42">
        <v>40</v>
      </c>
      <c r="O1343" s="45" t="str">
        <f t="shared" si="284"/>
        <v>Mar</v>
      </c>
      <c r="P1343" s="42">
        <f t="shared" si="285"/>
        <v>40</v>
      </c>
      <c r="Q1343" s="44">
        <f t="shared" si="286"/>
        <v>-40</v>
      </c>
      <c r="R1343" s="45">
        <f t="shared" si="287"/>
        <v>-1</v>
      </c>
      <c r="S1343" s="44" t="str">
        <f t="shared" si="288"/>
        <v>DEGROWTH</v>
      </c>
      <c r="T1343" s="43">
        <v>0</v>
      </c>
      <c r="U1343" s="46" t="str">
        <f t="shared" si="289"/>
        <v>Apr</v>
      </c>
      <c r="V1343" s="42">
        <v>0</v>
      </c>
      <c r="W1343" s="47">
        <f t="shared" si="290"/>
        <v>0</v>
      </c>
      <c r="X1343" s="48">
        <f t="shared" si="291"/>
        <v>0</v>
      </c>
      <c r="Y1343" s="47" t="b">
        <f t="shared" si="292"/>
        <v>0</v>
      </c>
      <c r="Z1343" s="138">
        <v>0</v>
      </c>
      <c r="AA1343" s="133"/>
      <c r="AB1343" s="133" t="s">
        <v>121</v>
      </c>
      <c r="AC1343" s="149" t="s">
        <v>121</v>
      </c>
      <c r="AD1343" s="27">
        <f t="shared" si="293"/>
        <v>1</v>
      </c>
    </row>
    <row r="1344" spans="1:30" s="156" customFormat="1" ht="13.8">
      <c r="A1344" s="149" t="s">
        <v>1245</v>
      </c>
      <c r="B1344" s="147" t="s">
        <v>48</v>
      </c>
      <c r="C1344" s="147" t="s">
        <v>3878</v>
      </c>
      <c r="D1344" s="147">
        <v>1000004225</v>
      </c>
      <c r="E1344" s="147" t="s">
        <v>3877</v>
      </c>
      <c r="F1344" s="148">
        <v>45684</v>
      </c>
      <c r="G1344" s="40" t="str">
        <f t="shared" si="294"/>
        <v>Targeted Dealer</v>
      </c>
      <c r="H1344" s="40"/>
      <c r="I1344" s="41">
        <v>25</v>
      </c>
      <c r="J1344" s="41">
        <f t="shared" si="295"/>
        <v>23.333333333333336</v>
      </c>
      <c r="K1344" s="43">
        <v>0</v>
      </c>
      <c r="L1344" s="43">
        <f t="shared" ref="L1344:L1407" si="296">I1344-K1344</f>
        <v>25</v>
      </c>
      <c r="M1344" s="43">
        <f t="shared" ref="M1344:M1407" si="297">IFERROR((K1344/J1344%),"-")</f>
        <v>0</v>
      </c>
      <c r="N1344" s="42">
        <v>12</v>
      </c>
      <c r="O1344" s="45" t="str">
        <f t="shared" ref="O1344:O1407" si="298">IF(F1344&lt;=$P$2,"Mar","")</f>
        <v>Mar</v>
      </c>
      <c r="P1344" s="42">
        <f t="shared" ref="P1344:P1407" si="299">N1344</f>
        <v>12</v>
      </c>
      <c r="Q1344" s="44">
        <f t="shared" ref="Q1344:Q1407" si="300">K1344-P1344</f>
        <v>-12</v>
      </c>
      <c r="R1344" s="45">
        <f t="shared" ref="R1344:R1407" si="301">IFERROR(IF(O1344="Mar",(K1344/P1344-1))," ")</f>
        <v>-1</v>
      </c>
      <c r="S1344" s="44" t="str">
        <f t="shared" ref="S1344:S1407" si="302">IF(N1344&gt;0,IF(O1344="","-",IF(R1344&lt;0%,"DEGROWTH","GROWTH")))</f>
        <v>DEGROWTH</v>
      </c>
      <c r="T1344" s="43">
        <v>12.5</v>
      </c>
      <c r="U1344" s="46" t="str">
        <f t="shared" ref="U1344:U1407" si="303">IF(F1344&lt;=$V$2,"Apr","")</f>
        <v>Apr</v>
      </c>
      <c r="V1344" s="42">
        <v>12.5</v>
      </c>
      <c r="W1344" s="47">
        <f t="shared" ref="W1344:W1407" si="304">K1344-V1344</f>
        <v>-12.5</v>
      </c>
      <c r="X1344" s="48">
        <f t="shared" ref="X1344:X1407" si="305">IFERROR(IF(U1344="Apr",(K1344/V1344-1)),0)</f>
        <v>-1</v>
      </c>
      <c r="Y1344" s="47" t="str">
        <f t="shared" ref="Y1344:Y1407" si="306">IF(T1344&gt;0,IF(U1344="","-",IF(X1344&lt;0%,"DEGROWTH","GROWTH")))</f>
        <v>DEGROWTH</v>
      </c>
      <c r="Z1344" s="138">
        <v>0</v>
      </c>
      <c r="AA1344" s="133"/>
      <c r="AB1344" s="133" t="s">
        <v>121</v>
      </c>
      <c r="AC1344" s="149" t="s">
        <v>1245</v>
      </c>
      <c r="AD1344" s="27">
        <f t="shared" si="293"/>
        <v>1</v>
      </c>
    </row>
    <row r="1345" spans="1:30" s="156" customFormat="1" ht="13.8">
      <c r="A1345" s="149" t="s">
        <v>121</v>
      </c>
      <c r="B1345" s="134" t="s">
        <v>18</v>
      </c>
      <c r="C1345" s="147" t="s">
        <v>3880</v>
      </c>
      <c r="D1345" s="147">
        <v>1000004277</v>
      </c>
      <c r="E1345" s="147" t="s">
        <v>3879</v>
      </c>
      <c r="F1345" s="148">
        <v>45731</v>
      </c>
      <c r="G1345" s="40" t="str">
        <f t="shared" si="294"/>
        <v>Targeted Dealer</v>
      </c>
      <c r="H1345" s="40"/>
      <c r="I1345" s="41">
        <v>20</v>
      </c>
      <c r="J1345" s="41">
        <f t="shared" si="295"/>
        <v>18.666666666666664</v>
      </c>
      <c r="K1345" s="43">
        <v>0</v>
      </c>
      <c r="L1345" s="43">
        <f t="shared" si="296"/>
        <v>20</v>
      </c>
      <c r="M1345" s="43">
        <f t="shared" si="297"/>
        <v>0</v>
      </c>
      <c r="N1345" s="42">
        <v>20</v>
      </c>
      <c r="O1345" s="45" t="str">
        <f t="shared" si="298"/>
        <v>Mar</v>
      </c>
      <c r="P1345" s="42">
        <f t="shared" si="299"/>
        <v>20</v>
      </c>
      <c r="Q1345" s="44">
        <f t="shared" si="300"/>
        <v>-20</v>
      </c>
      <c r="R1345" s="45">
        <f t="shared" si="301"/>
        <v>-1</v>
      </c>
      <c r="S1345" s="44" t="str">
        <f t="shared" si="302"/>
        <v>DEGROWTH</v>
      </c>
      <c r="T1345" s="43">
        <v>40</v>
      </c>
      <c r="U1345" s="46" t="str">
        <f t="shared" si="303"/>
        <v>Apr</v>
      </c>
      <c r="V1345" s="42">
        <v>40</v>
      </c>
      <c r="W1345" s="47">
        <f t="shared" si="304"/>
        <v>-40</v>
      </c>
      <c r="X1345" s="48">
        <f t="shared" si="305"/>
        <v>-1</v>
      </c>
      <c r="Y1345" s="47" t="str">
        <f t="shared" si="306"/>
        <v>DEGROWTH</v>
      </c>
      <c r="Z1345" s="138">
        <v>0</v>
      </c>
      <c r="AA1345" s="133"/>
      <c r="AB1345" s="133" t="s">
        <v>121</v>
      </c>
      <c r="AC1345" s="149" t="s">
        <v>121</v>
      </c>
      <c r="AD1345" s="27">
        <f t="shared" si="293"/>
        <v>1</v>
      </c>
    </row>
    <row r="1346" spans="1:30" s="156" customFormat="1" ht="13.8">
      <c r="A1346" s="138" t="s">
        <v>3919</v>
      </c>
      <c r="B1346" s="147" t="s">
        <v>80</v>
      </c>
      <c r="C1346" s="147" t="s">
        <v>2914</v>
      </c>
      <c r="D1346" s="147">
        <v>1000003824</v>
      </c>
      <c r="E1346" s="147" t="s">
        <v>2915</v>
      </c>
      <c r="F1346" s="148" t="s">
        <v>3883</v>
      </c>
      <c r="G1346" s="40" t="str">
        <f t="shared" si="294"/>
        <v>Targeted Dealer</v>
      </c>
      <c r="H1346" s="40"/>
      <c r="I1346" s="41">
        <v>200</v>
      </c>
      <c r="J1346" s="41">
        <f t="shared" si="295"/>
        <v>186.66666666666669</v>
      </c>
      <c r="K1346" s="43">
        <v>0</v>
      </c>
      <c r="L1346" s="43">
        <f t="shared" si="296"/>
        <v>200</v>
      </c>
      <c r="M1346" s="43">
        <f t="shared" si="297"/>
        <v>0</v>
      </c>
      <c r="N1346" s="42">
        <v>0</v>
      </c>
      <c r="O1346" s="45" t="str">
        <f t="shared" si="298"/>
        <v>Mar</v>
      </c>
      <c r="P1346" s="42">
        <f t="shared" si="299"/>
        <v>0</v>
      </c>
      <c r="Q1346" s="44">
        <f t="shared" si="300"/>
        <v>0</v>
      </c>
      <c r="R1346" s="45" t="str">
        <f t="shared" si="301"/>
        <v xml:space="preserve"> </v>
      </c>
      <c r="S1346" s="44" t="b">
        <f t="shared" si="302"/>
        <v>0</v>
      </c>
      <c r="T1346" s="43">
        <v>128.25</v>
      </c>
      <c r="U1346" s="46" t="str">
        <f t="shared" si="303"/>
        <v>Apr</v>
      </c>
      <c r="V1346" s="42">
        <v>128.25</v>
      </c>
      <c r="W1346" s="47">
        <f t="shared" si="304"/>
        <v>-128.25</v>
      </c>
      <c r="X1346" s="48">
        <f t="shared" si="305"/>
        <v>-1</v>
      </c>
      <c r="Y1346" s="47" t="str">
        <f t="shared" si="306"/>
        <v>DEGROWTH</v>
      </c>
      <c r="Z1346" s="138">
        <v>0</v>
      </c>
      <c r="AA1346" s="133"/>
      <c r="AB1346" s="133" t="s">
        <v>121</v>
      </c>
      <c r="AC1346" s="138" t="s">
        <v>3919</v>
      </c>
      <c r="AD1346" s="27">
        <f t="shared" si="293"/>
        <v>1</v>
      </c>
    </row>
    <row r="1347" spans="1:30" s="156" customFormat="1" ht="13.8">
      <c r="A1347" s="149" t="s">
        <v>3061</v>
      </c>
      <c r="B1347" s="147" t="s">
        <v>90</v>
      </c>
      <c r="C1347" s="147" t="s">
        <v>3881</v>
      </c>
      <c r="D1347" s="147">
        <v>1000001466</v>
      </c>
      <c r="E1347" s="147" t="s">
        <v>3882</v>
      </c>
      <c r="F1347" s="148">
        <v>44113</v>
      </c>
      <c r="G1347" s="40" t="str">
        <f t="shared" si="294"/>
        <v>Targeted Dealer</v>
      </c>
      <c r="H1347" s="40"/>
      <c r="I1347" s="41">
        <v>50</v>
      </c>
      <c r="J1347" s="41">
        <f t="shared" si="295"/>
        <v>46.666666666666671</v>
      </c>
      <c r="K1347" s="43">
        <v>0</v>
      </c>
      <c r="L1347" s="43">
        <f t="shared" si="296"/>
        <v>50</v>
      </c>
      <c r="M1347" s="43">
        <f t="shared" si="297"/>
        <v>0</v>
      </c>
      <c r="N1347" s="42">
        <v>0</v>
      </c>
      <c r="O1347" s="45" t="str">
        <f t="shared" si="298"/>
        <v>Mar</v>
      </c>
      <c r="P1347" s="42">
        <f t="shared" si="299"/>
        <v>0</v>
      </c>
      <c r="Q1347" s="44">
        <f t="shared" si="300"/>
        <v>0</v>
      </c>
      <c r="R1347" s="45" t="str">
        <f t="shared" si="301"/>
        <v xml:space="preserve"> </v>
      </c>
      <c r="S1347" s="44" t="b">
        <f t="shared" si="302"/>
        <v>0</v>
      </c>
      <c r="T1347" s="43">
        <v>28</v>
      </c>
      <c r="U1347" s="46" t="str">
        <f t="shared" si="303"/>
        <v>Apr</v>
      </c>
      <c r="V1347" s="42">
        <v>28</v>
      </c>
      <c r="W1347" s="47">
        <f t="shared" si="304"/>
        <v>-28</v>
      </c>
      <c r="X1347" s="48">
        <f t="shared" si="305"/>
        <v>-1</v>
      </c>
      <c r="Y1347" s="47" t="str">
        <f t="shared" si="306"/>
        <v>DEGROWTH</v>
      </c>
      <c r="Z1347" s="138">
        <v>0</v>
      </c>
      <c r="AA1347" s="133"/>
      <c r="AB1347" s="133" t="s">
        <v>121</v>
      </c>
      <c r="AC1347" s="149" t="s">
        <v>3061</v>
      </c>
      <c r="AD1347" s="27">
        <f t="shared" si="293"/>
        <v>1</v>
      </c>
    </row>
    <row r="1348" spans="1:30" s="156" customFormat="1" ht="13.8">
      <c r="A1348" s="133" t="s">
        <v>3918</v>
      </c>
      <c r="B1348" s="147" t="s">
        <v>71</v>
      </c>
      <c r="C1348" s="147" t="s">
        <v>2717</v>
      </c>
      <c r="D1348" s="147">
        <v>1000001436</v>
      </c>
      <c r="E1348" s="147" t="s">
        <v>2718</v>
      </c>
      <c r="F1348" s="148">
        <v>44739</v>
      </c>
      <c r="G1348" s="40" t="str">
        <f t="shared" si="294"/>
        <v>Targeted Dealer</v>
      </c>
      <c r="H1348" s="40"/>
      <c r="I1348" s="41">
        <v>50</v>
      </c>
      <c r="J1348" s="41">
        <f t="shared" si="295"/>
        <v>46.666666666666671</v>
      </c>
      <c r="K1348" s="43">
        <v>72</v>
      </c>
      <c r="L1348" s="43">
        <f t="shared" si="296"/>
        <v>-22</v>
      </c>
      <c r="M1348" s="43">
        <f t="shared" si="297"/>
        <v>154.28571428571428</v>
      </c>
      <c r="N1348" s="42">
        <v>49</v>
      </c>
      <c r="O1348" s="45" t="str">
        <f t="shared" si="298"/>
        <v>Mar</v>
      </c>
      <c r="P1348" s="42">
        <f t="shared" si="299"/>
        <v>49</v>
      </c>
      <c r="Q1348" s="44">
        <f t="shared" si="300"/>
        <v>23</v>
      </c>
      <c r="R1348" s="45">
        <f t="shared" si="301"/>
        <v>0.46938775510204089</v>
      </c>
      <c r="S1348" s="44" t="str">
        <f t="shared" si="302"/>
        <v>GROWTH</v>
      </c>
      <c r="T1348" s="43">
        <v>66</v>
      </c>
      <c r="U1348" s="46" t="str">
        <f t="shared" si="303"/>
        <v>Apr</v>
      </c>
      <c r="V1348" s="42">
        <v>66</v>
      </c>
      <c r="W1348" s="47">
        <f t="shared" si="304"/>
        <v>6</v>
      </c>
      <c r="X1348" s="48">
        <f t="shared" si="305"/>
        <v>9.0909090909090828E-2</v>
      </c>
      <c r="Y1348" s="47" t="str">
        <f t="shared" si="306"/>
        <v>GROWTH</v>
      </c>
      <c r="Z1348" s="138">
        <v>0</v>
      </c>
      <c r="AA1348" s="133"/>
      <c r="AB1348" s="133" t="s">
        <v>121</v>
      </c>
      <c r="AC1348" s="133" t="s">
        <v>3918</v>
      </c>
      <c r="AD1348" s="27">
        <f t="shared" ref="AD1348:AD1411" si="307">IF(K1348=0,1,0)</f>
        <v>0</v>
      </c>
    </row>
    <row r="1349" spans="1:30" s="156" customFormat="1" ht="13.8">
      <c r="A1349" s="149" t="s">
        <v>121</v>
      </c>
      <c r="B1349" s="134" t="s">
        <v>18</v>
      </c>
      <c r="C1349" s="147" t="s">
        <v>3886</v>
      </c>
      <c r="D1349" s="147">
        <v>1000004285</v>
      </c>
      <c r="E1349" s="147" t="s">
        <v>3884</v>
      </c>
      <c r="F1349" s="148">
        <v>45736</v>
      </c>
      <c r="G1349" s="40" t="str">
        <f t="shared" si="294"/>
        <v>Targeted Dealer</v>
      </c>
      <c r="H1349" s="40"/>
      <c r="I1349" s="41">
        <v>40</v>
      </c>
      <c r="J1349" s="41">
        <f t="shared" si="295"/>
        <v>37.333333333333329</v>
      </c>
      <c r="K1349" s="43">
        <v>0</v>
      </c>
      <c r="L1349" s="43">
        <f t="shared" si="296"/>
        <v>40</v>
      </c>
      <c r="M1349" s="43">
        <f t="shared" si="297"/>
        <v>0</v>
      </c>
      <c r="N1349" s="42">
        <v>0</v>
      </c>
      <c r="O1349" s="45" t="str">
        <f t="shared" si="298"/>
        <v>Mar</v>
      </c>
      <c r="P1349" s="42">
        <f t="shared" si="299"/>
        <v>0</v>
      </c>
      <c r="Q1349" s="44">
        <f t="shared" si="300"/>
        <v>0</v>
      </c>
      <c r="R1349" s="45" t="str">
        <f t="shared" si="301"/>
        <v xml:space="preserve"> </v>
      </c>
      <c r="S1349" s="44" t="b">
        <f t="shared" si="302"/>
        <v>0</v>
      </c>
      <c r="T1349" s="43">
        <v>0</v>
      </c>
      <c r="U1349" s="46" t="str">
        <f t="shared" si="303"/>
        <v>Apr</v>
      </c>
      <c r="V1349" s="42">
        <v>0</v>
      </c>
      <c r="W1349" s="47">
        <f t="shared" si="304"/>
        <v>0</v>
      </c>
      <c r="X1349" s="48">
        <f t="shared" si="305"/>
        <v>0</v>
      </c>
      <c r="Y1349" s="47" t="b">
        <f t="shared" si="306"/>
        <v>0</v>
      </c>
      <c r="Z1349" s="138">
        <v>0</v>
      </c>
      <c r="AA1349" s="133"/>
      <c r="AB1349" s="133" t="s">
        <v>121</v>
      </c>
      <c r="AC1349" s="149" t="s">
        <v>121</v>
      </c>
      <c r="AD1349" s="27">
        <f t="shared" si="307"/>
        <v>1</v>
      </c>
    </row>
    <row r="1350" spans="1:30" s="156" customFormat="1" ht="13.8">
      <c r="A1350" s="149" t="s">
        <v>121</v>
      </c>
      <c r="B1350" s="147" t="s">
        <v>34</v>
      </c>
      <c r="C1350" s="147" t="s">
        <v>3887</v>
      </c>
      <c r="D1350" s="147">
        <v>1000004282</v>
      </c>
      <c r="E1350" s="147" t="s">
        <v>3885</v>
      </c>
      <c r="F1350" s="148">
        <v>45733</v>
      </c>
      <c r="G1350" s="40" t="str">
        <f t="shared" si="294"/>
        <v>Targeted Dealer</v>
      </c>
      <c r="H1350" s="40"/>
      <c r="I1350" s="41">
        <v>55</v>
      </c>
      <c r="J1350" s="41">
        <f t="shared" si="295"/>
        <v>51.333333333333329</v>
      </c>
      <c r="K1350" s="43">
        <v>36</v>
      </c>
      <c r="L1350" s="43">
        <f t="shared" si="296"/>
        <v>19</v>
      </c>
      <c r="M1350" s="43">
        <f t="shared" si="297"/>
        <v>70.129870129870127</v>
      </c>
      <c r="N1350" s="42">
        <v>18</v>
      </c>
      <c r="O1350" s="45" t="str">
        <f t="shared" si="298"/>
        <v>Mar</v>
      </c>
      <c r="P1350" s="42">
        <f t="shared" si="299"/>
        <v>18</v>
      </c>
      <c r="Q1350" s="44">
        <f t="shared" si="300"/>
        <v>18</v>
      </c>
      <c r="R1350" s="45">
        <f t="shared" si="301"/>
        <v>1</v>
      </c>
      <c r="S1350" s="44" t="str">
        <f t="shared" si="302"/>
        <v>GROWTH</v>
      </c>
      <c r="T1350" s="43">
        <v>27</v>
      </c>
      <c r="U1350" s="46" t="str">
        <f t="shared" si="303"/>
        <v>Apr</v>
      </c>
      <c r="V1350" s="42">
        <v>27</v>
      </c>
      <c r="W1350" s="47">
        <f t="shared" si="304"/>
        <v>9</v>
      </c>
      <c r="X1350" s="48">
        <f t="shared" si="305"/>
        <v>0.33333333333333326</v>
      </c>
      <c r="Y1350" s="47" t="str">
        <f t="shared" si="306"/>
        <v>GROWTH</v>
      </c>
      <c r="Z1350" s="138">
        <v>0</v>
      </c>
      <c r="AA1350" s="133"/>
      <c r="AB1350" s="133" t="s">
        <v>121</v>
      </c>
      <c r="AC1350" s="149" t="s">
        <v>121</v>
      </c>
      <c r="AD1350" s="27">
        <f t="shared" si="307"/>
        <v>0</v>
      </c>
    </row>
    <row r="1351" spans="1:30" s="156" customFormat="1" ht="13.8">
      <c r="A1351" s="149" t="s">
        <v>121</v>
      </c>
      <c r="B1351" s="147" t="s">
        <v>31</v>
      </c>
      <c r="C1351" s="147" t="s">
        <v>3888</v>
      </c>
      <c r="D1351" s="147">
        <v>1000004293</v>
      </c>
      <c r="E1351" s="147" t="s">
        <v>3889</v>
      </c>
      <c r="F1351" s="148">
        <v>45737</v>
      </c>
      <c r="G1351" s="40" t="str">
        <f t="shared" si="294"/>
        <v>Targeted Dealer</v>
      </c>
      <c r="H1351" s="40"/>
      <c r="I1351" s="41">
        <v>40</v>
      </c>
      <c r="J1351" s="41">
        <f t="shared" si="295"/>
        <v>37.333333333333329</v>
      </c>
      <c r="K1351" s="43">
        <v>0</v>
      </c>
      <c r="L1351" s="43">
        <f t="shared" si="296"/>
        <v>40</v>
      </c>
      <c r="M1351" s="43">
        <f t="shared" si="297"/>
        <v>0</v>
      </c>
      <c r="N1351" s="42">
        <v>40</v>
      </c>
      <c r="O1351" s="45" t="str">
        <f t="shared" si="298"/>
        <v>Mar</v>
      </c>
      <c r="P1351" s="42">
        <f t="shared" si="299"/>
        <v>40</v>
      </c>
      <c r="Q1351" s="44">
        <f t="shared" si="300"/>
        <v>-40</v>
      </c>
      <c r="R1351" s="45">
        <f t="shared" si="301"/>
        <v>-1</v>
      </c>
      <c r="S1351" s="44" t="str">
        <f t="shared" si="302"/>
        <v>DEGROWTH</v>
      </c>
      <c r="T1351" s="43">
        <v>40</v>
      </c>
      <c r="U1351" s="46" t="str">
        <f t="shared" si="303"/>
        <v>Apr</v>
      </c>
      <c r="V1351" s="42">
        <v>40</v>
      </c>
      <c r="W1351" s="47">
        <f t="shared" si="304"/>
        <v>-40</v>
      </c>
      <c r="X1351" s="48">
        <f t="shared" si="305"/>
        <v>-1</v>
      </c>
      <c r="Y1351" s="47" t="str">
        <f t="shared" si="306"/>
        <v>DEGROWTH</v>
      </c>
      <c r="Z1351" s="138">
        <v>0</v>
      </c>
      <c r="AA1351" s="133"/>
      <c r="AB1351" s="133" t="s">
        <v>121</v>
      </c>
      <c r="AC1351" s="149" t="s">
        <v>121</v>
      </c>
      <c r="AD1351" s="27">
        <f t="shared" si="307"/>
        <v>1</v>
      </c>
    </row>
    <row r="1352" spans="1:30" s="156" customFormat="1" ht="13.8">
      <c r="A1352" s="149" t="s">
        <v>121</v>
      </c>
      <c r="B1352" s="147" t="s">
        <v>961</v>
      </c>
      <c r="C1352" s="147" t="s">
        <v>3890</v>
      </c>
      <c r="D1352" s="147">
        <v>1000004272</v>
      </c>
      <c r="E1352" s="147" t="s">
        <v>3891</v>
      </c>
      <c r="F1352" s="148">
        <v>45717</v>
      </c>
      <c r="G1352" s="40" t="str">
        <f t="shared" si="294"/>
        <v>Targeted Dealer</v>
      </c>
      <c r="H1352" s="40"/>
      <c r="I1352" s="41">
        <v>50</v>
      </c>
      <c r="J1352" s="41">
        <f t="shared" si="295"/>
        <v>46.666666666666671</v>
      </c>
      <c r="K1352" s="43">
        <v>0</v>
      </c>
      <c r="L1352" s="43">
        <f t="shared" si="296"/>
        <v>50</v>
      </c>
      <c r="M1352" s="43">
        <f t="shared" si="297"/>
        <v>0</v>
      </c>
      <c r="N1352" s="42">
        <v>20</v>
      </c>
      <c r="O1352" s="45" t="str">
        <f t="shared" si="298"/>
        <v>Mar</v>
      </c>
      <c r="P1352" s="42">
        <f t="shared" si="299"/>
        <v>20</v>
      </c>
      <c r="Q1352" s="44">
        <f t="shared" si="300"/>
        <v>-20</v>
      </c>
      <c r="R1352" s="45">
        <f t="shared" si="301"/>
        <v>-1</v>
      </c>
      <c r="S1352" s="44" t="str">
        <f t="shared" si="302"/>
        <v>DEGROWTH</v>
      </c>
      <c r="T1352" s="43">
        <v>21.5</v>
      </c>
      <c r="U1352" s="46" t="str">
        <f t="shared" si="303"/>
        <v>Apr</v>
      </c>
      <c r="V1352" s="42">
        <v>21.5</v>
      </c>
      <c r="W1352" s="47">
        <f t="shared" si="304"/>
        <v>-21.5</v>
      </c>
      <c r="X1352" s="48">
        <f t="shared" si="305"/>
        <v>-1</v>
      </c>
      <c r="Y1352" s="47" t="str">
        <f t="shared" si="306"/>
        <v>DEGROWTH</v>
      </c>
      <c r="Z1352" s="138">
        <v>0</v>
      </c>
      <c r="AA1352" s="133"/>
      <c r="AB1352" s="133" t="s">
        <v>121</v>
      </c>
      <c r="AC1352" s="149" t="s">
        <v>121</v>
      </c>
      <c r="AD1352" s="27">
        <f t="shared" si="307"/>
        <v>1</v>
      </c>
    </row>
    <row r="1353" spans="1:30" s="156" customFormat="1" ht="13.8">
      <c r="A1353" s="149" t="s">
        <v>121</v>
      </c>
      <c r="B1353" s="147" t="s">
        <v>34</v>
      </c>
      <c r="C1353" s="147" t="s">
        <v>1147</v>
      </c>
      <c r="D1353" s="147">
        <v>1000000977</v>
      </c>
      <c r="E1353" s="147" t="s">
        <v>1148</v>
      </c>
      <c r="F1353" s="148">
        <v>44738</v>
      </c>
      <c r="G1353" s="40" t="str">
        <f t="shared" si="294"/>
        <v>Targeted Dealer</v>
      </c>
      <c r="H1353" s="40"/>
      <c r="I1353" s="41">
        <v>55</v>
      </c>
      <c r="J1353" s="41">
        <f t="shared" si="295"/>
        <v>51.333333333333329</v>
      </c>
      <c r="K1353" s="43">
        <v>36</v>
      </c>
      <c r="L1353" s="43">
        <f t="shared" si="296"/>
        <v>19</v>
      </c>
      <c r="M1353" s="43">
        <f t="shared" si="297"/>
        <v>70.129870129870127</v>
      </c>
      <c r="N1353" s="42">
        <v>0</v>
      </c>
      <c r="O1353" s="45" t="str">
        <f t="shared" si="298"/>
        <v>Mar</v>
      </c>
      <c r="P1353" s="42">
        <f t="shared" si="299"/>
        <v>0</v>
      </c>
      <c r="Q1353" s="44">
        <f t="shared" si="300"/>
        <v>36</v>
      </c>
      <c r="R1353" s="45" t="str">
        <f t="shared" si="301"/>
        <v xml:space="preserve"> </v>
      </c>
      <c r="S1353" s="44" t="b">
        <f t="shared" si="302"/>
        <v>0</v>
      </c>
      <c r="T1353" s="43">
        <v>56</v>
      </c>
      <c r="U1353" s="46" t="str">
        <f t="shared" si="303"/>
        <v>Apr</v>
      </c>
      <c r="V1353" s="42">
        <v>56</v>
      </c>
      <c r="W1353" s="47">
        <f t="shared" si="304"/>
        <v>-20</v>
      </c>
      <c r="X1353" s="48">
        <f t="shared" si="305"/>
        <v>-0.3571428571428571</v>
      </c>
      <c r="Y1353" s="47" t="str">
        <f t="shared" si="306"/>
        <v>DEGROWTH</v>
      </c>
      <c r="Z1353" s="138">
        <v>0</v>
      </c>
      <c r="AA1353" s="133"/>
      <c r="AB1353" s="133" t="s">
        <v>121</v>
      </c>
      <c r="AC1353" s="149" t="s">
        <v>121</v>
      </c>
      <c r="AD1353" s="27">
        <f t="shared" si="307"/>
        <v>0</v>
      </c>
    </row>
    <row r="1354" spans="1:30" s="156" customFormat="1" ht="13.8">
      <c r="A1354" s="149" t="s">
        <v>121</v>
      </c>
      <c r="B1354" s="147" t="s">
        <v>961</v>
      </c>
      <c r="C1354" s="147" t="s">
        <v>3906</v>
      </c>
      <c r="D1354" s="147">
        <v>1000004314</v>
      </c>
      <c r="E1354" s="147" t="s">
        <v>3893</v>
      </c>
      <c r="F1354" s="148">
        <v>45757</v>
      </c>
      <c r="G1354" s="40" t="str">
        <f t="shared" si="294"/>
        <v>Targeted Dealer</v>
      </c>
      <c r="H1354" s="40"/>
      <c r="I1354" s="41">
        <v>450</v>
      </c>
      <c r="J1354" s="41">
        <f t="shared" si="295"/>
        <v>420</v>
      </c>
      <c r="K1354" s="43">
        <v>213.1</v>
      </c>
      <c r="L1354" s="43">
        <f t="shared" si="296"/>
        <v>236.9</v>
      </c>
      <c r="M1354" s="43">
        <f t="shared" si="297"/>
        <v>50.738095238095234</v>
      </c>
      <c r="N1354" s="42">
        <v>180</v>
      </c>
      <c r="O1354" s="45" t="str">
        <f t="shared" si="298"/>
        <v>Mar</v>
      </c>
      <c r="P1354" s="42">
        <f t="shared" si="299"/>
        <v>180</v>
      </c>
      <c r="Q1354" s="44">
        <f t="shared" si="300"/>
        <v>33.099999999999994</v>
      </c>
      <c r="R1354" s="45">
        <f t="shared" si="301"/>
        <v>0.18388888888888877</v>
      </c>
      <c r="S1354" s="44" t="str">
        <f t="shared" si="302"/>
        <v>GROWTH</v>
      </c>
      <c r="T1354" s="43">
        <v>322.5</v>
      </c>
      <c r="U1354" s="46" t="str">
        <f t="shared" si="303"/>
        <v>Apr</v>
      </c>
      <c r="V1354" s="42">
        <v>322.5</v>
      </c>
      <c r="W1354" s="47">
        <f t="shared" si="304"/>
        <v>-109.4</v>
      </c>
      <c r="X1354" s="48">
        <f t="shared" si="305"/>
        <v>-0.33922480620155038</v>
      </c>
      <c r="Y1354" s="47" t="str">
        <f t="shared" si="306"/>
        <v>DEGROWTH</v>
      </c>
      <c r="Z1354" s="138">
        <v>0</v>
      </c>
      <c r="AA1354" s="133"/>
      <c r="AB1354" s="133" t="s">
        <v>121</v>
      </c>
      <c r="AC1354" s="149" t="s">
        <v>121</v>
      </c>
      <c r="AD1354" s="27">
        <f t="shared" si="307"/>
        <v>0</v>
      </c>
    </row>
    <row r="1355" spans="1:30" s="156" customFormat="1" ht="13.8">
      <c r="A1355" s="149" t="s">
        <v>3061</v>
      </c>
      <c r="B1355" s="147" t="s">
        <v>99</v>
      </c>
      <c r="C1355" s="147" t="s">
        <v>3907</v>
      </c>
      <c r="D1355" s="147">
        <v>1000004271</v>
      </c>
      <c r="E1355" s="147" t="s">
        <v>3894</v>
      </c>
      <c r="F1355" s="148">
        <v>45716</v>
      </c>
      <c r="G1355" s="40" t="str">
        <f t="shared" si="294"/>
        <v>-</v>
      </c>
      <c r="H1355" s="40"/>
      <c r="I1355" s="41">
        <v>0</v>
      </c>
      <c r="J1355" s="41">
        <f t="shared" si="295"/>
        <v>0</v>
      </c>
      <c r="K1355" s="43">
        <v>0</v>
      </c>
      <c r="L1355" s="43">
        <f t="shared" si="296"/>
        <v>0</v>
      </c>
      <c r="M1355" s="43" t="str">
        <f t="shared" si="297"/>
        <v>-</v>
      </c>
      <c r="N1355" s="42">
        <v>0</v>
      </c>
      <c r="O1355" s="45" t="str">
        <f t="shared" si="298"/>
        <v>Mar</v>
      </c>
      <c r="P1355" s="42">
        <f t="shared" si="299"/>
        <v>0</v>
      </c>
      <c r="Q1355" s="44">
        <f t="shared" si="300"/>
        <v>0</v>
      </c>
      <c r="R1355" s="45" t="str">
        <f t="shared" si="301"/>
        <v xml:space="preserve"> </v>
      </c>
      <c r="S1355" s="44" t="b">
        <f t="shared" si="302"/>
        <v>0</v>
      </c>
      <c r="T1355" s="43">
        <v>50</v>
      </c>
      <c r="U1355" s="46" t="str">
        <f t="shared" si="303"/>
        <v>Apr</v>
      </c>
      <c r="V1355" s="42">
        <v>50</v>
      </c>
      <c r="W1355" s="47">
        <f t="shared" si="304"/>
        <v>-50</v>
      </c>
      <c r="X1355" s="48">
        <f t="shared" si="305"/>
        <v>-1</v>
      </c>
      <c r="Y1355" s="47" t="str">
        <f t="shared" si="306"/>
        <v>DEGROWTH</v>
      </c>
      <c r="Z1355" s="138">
        <v>0</v>
      </c>
      <c r="AA1355" s="133"/>
      <c r="AB1355" s="133" t="s">
        <v>121</v>
      </c>
      <c r="AC1355" s="149" t="s">
        <v>3061</v>
      </c>
      <c r="AD1355" s="27">
        <f t="shared" si="307"/>
        <v>1</v>
      </c>
    </row>
    <row r="1356" spans="1:30" s="156" customFormat="1" ht="13.8">
      <c r="A1356" s="149" t="s">
        <v>3918</v>
      </c>
      <c r="B1356" s="147" t="s">
        <v>73</v>
      </c>
      <c r="C1356" s="147" t="s">
        <v>3908</v>
      </c>
      <c r="D1356" s="147">
        <v>1000004275</v>
      </c>
      <c r="E1356" s="147" t="s">
        <v>3895</v>
      </c>
      <c r="F1356" s="148">
        <v>45726</v>
      </c>
      <c r="G1356" s="40" t="str">
        <f t="shared" si="294"/>
        <v>Targeted Dealer</v>
      </c>
      <c r="H1356" s="40"/>
      <c r="I1356" s="41">
        <v>1000</v>
      </c>
      <c r="J1356" s="41">
        <f t="shared" si="295"/>
        <v>933.33333333333337</v>
      </c>
      <c r="K1356" s="43">
        <v>1330.6</v>
      </c>
      <c r="L1356" s="43">
        <f t="shared" si="296"/>
        <v>-330.59999999999991</v>
      </c>
      <c r="M1356" s="43">
        <f t="shared" si="297"/>
        <v>142.56428571428569</v>
      </c>
      <c r="N1356" s="42">
        <v>1497.25</v>
      </c>
      <c r="O1356" s="45" t="str">
        <f t="shared" si="298"/>
        <v>Mar</v>
      </c>
      <c r="P1356" s="42">
        <f t="shared" si="299"/>
        <v>1497.25</v>
      </c>
      <c r="Q1356" s="44">
        <f t="shared" si="300"/>
        <v>-166.65000000000009</v>
      </c>
      <c r="R1356" s="45">
        <f t="shared" si="301"/>
        <v>-0.11130405743863758</v>
      </c>
      <c r="S1356" s="44" t="str">
        <f t="shared" si="302"/>
        <v>DEGROWTH</v>
      </c>
      <c r="T1356" s="43">
        <v>560.5</v>
      </c>
      <c r="U1356" s="46" t="str">
        <f t="shared" si="303"/>
        <v>Apr</v>
      </c>
      <c r="V1356" s="42">
        <v>560.5</v>
      </c>
      <c r="W1356" s="47">
        <f t="shared" si="304"/>
        <v>770.09999999999991</v>
      </c>
      <c r="X1356" s="48">
        <f t="shared" si="305"/>
        <v>1.3739518287243531</v>
      </c>
      <c r="Y1356" s="47" t="str">
        <f t="shared" si="306"/>
        <v>GROWTH</v>
      </c>
      <c r="Z1356" s="138">
        <v>0</v>
      </c>
      <c r="AA1356" s="133"/>
      <c r="AB1356" s="133" t="s">
        <v>121</v>
      </c>
      <c r="AC1356" s="149" t="s">
        <v>3918</v>
      </c>
      <c r="AD1356" s="27">
        <f t="shared" si="307"/>
        <v>0</v>
      </c>
    </row>
    <row r="1357" spans="1:30" s="156" customFormat="1" ht="13.8">
      <c r="A1357" s="149" t="s">
        <v>1245</v>
      </c>
      <c r="B1357" s="147" t="s">
        <v>40</v>
      </c>
      <c r="C1357" s="147" t="s">
        <v>3909</v>
      </c>
      <c r="D1357" s="147">
        <v>1000004302</v>
      </c>
      <c r="E1357" s="147" t="s">
        <v>3896</v>
      </c>
      <c r="F1357" s="148">
        <v>45740</v>
      </c>
      <c r="G1357" s="40" t="str">
        <f t="shared" si="294"/>
        <v>Targeted Dealer</v>
      </c>
      <c r="H1357" s="40"/>
      <c r="I1357" s="41">
        <v>52</v>
      </c>
      <c r="J1357" s="41">
        <f t="shared" si="295"/>
        <v>48.533333333333331</v>
      </c>
      <c r="K1357" s="43">
        <v>61</v>
      </c>
      <c r="L1357" s="43">
        <f t="shared" si="296"/>
        <v>-9</v>
      </c>
      <c r="M1357" s="43">
        <f t="shared" si="297"/>
        <v>125.68681318681318</v>
      </c>
      <c r="N1357" s="42">
        <v>39</v>
      </c>
      <c r="O1357" s="45" t="str">
        <f t="shared" si="298"/>
        <v>Mar</v>
      </c>
      <c r="P1357" s="42">
        <f t="shared" si="299"/>
        <v>39</v>
      </c>
      <c r="Q1357" s="44">
        <f t="shared" si="300"/>
        <v>22</v>
      </c>
      <c r="R1357" s="45">
        <f t="shared" si="301"/>
        <v>0.5641025641025641</v>
      </c>
      <c r="S1357" s="44" t="str">
        <f t="shared" si="302"/>
        <v>GROWTH</v>
      </c>
      <c r="T1357" s="43">
        <v>324.5</v>
      </c>
      <c r="U1357" s="46" t="str">
        <f t="shared" si="303"/>
        <v>Apr</v>
      </c>
      <c r="V1357" s="42">
        <v>324.5</v>
      </c>
      <c r="W1357" s="47">
        <f t="shared" si="304"/>
        <v>-263.5</v>
      </c>
      <c r="X1357" s="48">
        <f t="shared" si="305"/>
        <v>-0.8120184899845917</v>
      </c>
      <c r="Y1357" s="47" t="str">
        <f t="shared" si="306"/>
        <v>DEGROWTH</v>
      </c>
      <c r="Z1357" s="138">
        <v>0</v>
      </c>
      <c r="AA1357" s="133"/>
      <c r="AB1357" s="133" t="s">
        <v>121</v>
      </c>
      <c r="AC1357" s="149" t="s">
        <v>1245</v>
      </c>
      <c r="AD1357" s="27">
        <f t="shared" si="307"/>
        <v>0</v>
      </c>
    </row>
    <row r="1358" spans="1:30" s="156" customFormat="1" ht="13.8">
      <c r="A1358" s="149" t="s">
        <v>121</v>
      </c>
      <c r="B1358" s="147" t="s">
        <v>33</v>
      </c>
      <c r="C1358" s="147" t="s">
        <v>3910</v>
      </c>
      <c r="D1358" s="147">
        <v>1000000386</v>
      </c>
      <c r="E1358" s="147" t="s">
        <v>3897</v>
      </c>
      <c r="F1358" s="148">
        <v>44738</v>
      </c>
      <c r="G1358" s="40" t="str">
        <f t="shared" si="294"/>
        <v>Targeted Dealer</v>
      </c>
      <c r="H1358" s="40"/>
      <c r="I1358" s="41">
        <v>68</v>
      </c>
      <c r="J1358" s="41">
        <f t="shared" si="295"/>
        <v>63.466666666666669</v>
      </c>
      <c r="K1358" s="43">
        <v>76</v>
      </c>
      <c r="L1358" s="43">
        <f t="shared" si="296"/>
        <v>-8</v>
      </c>
      <c r="M1358" s="43">
        <f t="shared" si="297"/>
        <v>119.74789915966386</v>
      </c>
      <c r="N1358" s="42">
        <v>128</v>
      </c>
      <c r="O1358" s="45" t="str">
        <f t="shared" si="298"/>
        <v>Mar</v>
      </c>
      <c r="P1358" s="42">
        <f t="shared" si="299"/>
        <v>128</v>
      </c>
      <c r="Q1358" s="44">
        <f t="shared" si="300"/>
        <v>-52</v>
      </c>
      <c r="R1358" s="45">
        <f t="shared" si="301"/>
        <v>-0.40625</v>
      </c>
      <c r="S1358" s="44" t="str">
        <f t="shared" si="302"/>
        <v>DEGROWTH</v>
      </c>
      <c r="T1358" s="43">
        <v>23</v>
      </c>
      <c r="U1358" s="46" t="str">
        <f t="shared" si="303"/>
        <v>Apr</v>
      </c>
      <c r="V1358" s="42">
        <v>23</v>
      </c>
      <c r="W1358" s="47">
        <f t="shared" si="304"/>
        <v>53</v>
      </c>
      <c r="X1358" s="48">
        <f t="shared" si="305"/>
        <v>2.3043478260869565</v>
      </c>
      <c r="Y1358" s="47" t="str">
        <f t="shared" si="306"/>
        <v>GROWTH</v>
      </c>
      <c r="Z1358" s="138">
        <v>0</v>
      </c>
      <c r="AA1358" s="133"/>
      <c r="AB1358" s="133" t="s">
        <v>121</v>
      </c>
      <c r="AC1358" s="149" t="s">
        <v>121</v>
      </c>
      <c r="AD1358" s="27">
        <f t="shared" si="307"/>
        <v>0</v>
      </c>
    </row>
    <row r="1359" spans="1:30" s="156" customFormat="1" ht="13.8">
      <c r="A1359" s="149" t="s">
        <v>1245</v>
      </c>
      <c r="B1359" s="134" t="s">
        <v>46</v>
      </c>
      <c r="C1359" s="147" t="s">
        <v>3912</v>
      </c>
      <c r="D1359" s="147">
        <v>1000004316</v>
      </c>
      <c r="E1359" s="147" t="s">
        <v>3899</v>
      </c>
      <c r="F1359" s="148">
        <v>45757</v>
      </c>
      <c r="G1359" s="40" t="str">
        <f t="shared" si="294"/>
        <v>Targeted Dealer</v>
      </c>
      <c r="H1359" s="40"/>
      <c r="I1359" s="41">
        <v>250</v>
      </c>
      <c r="J1359" s="41">
        <f t="shared" si="295"/>
        <v>233.33333333333334</v>
      </c>
      <c r="K1359" s="43">
        <v>215</v>
      </c>
      <c r="L1359" s="43">
        <f t="shared" si="296"/>
        <v>35</v>
      </c>
      <c r="M1359" s="43">
        <f t="shared" si="297"/>
        <v>92.142857142857139</v>
      </c>
      <c r="N1359" s="42">
        <v>305.5</v>
      </c>
      <c r="O1359" s="45" t="str">
        <f t="shared" si="298"/>
        <v>Mar</v>
      </c>
      <c r="P1359" s="42">
        <f t="shared" si="299"/>
        <v>305.5</v>
      </c>
      <c r="Q1359" s="44">
        <f t="shared" si="300"/>
        <v>-90.5</v>
      </c>
      <c r="R1359" s="45">
        <f t="shared" si="301"/>
        <v>-0.29623567921440264</v>
      </c>
      <c r="S1359" s="44" t="str">
        <f t="shared" si="302"/>
        <v>DEGROWTH</v>
      </c>
      <c r="T1359" s="43">
        <v>75</v>
      </c>
      <c r="U1359" s="46" t="str">
        <f t="shared" si="303"/>
        <v>Apr</v>
      </c>
      <c r="V1359" s="42">
        <v>75</v>
      </c>
      <c r="W1359" s="47">
        <f t="shared" si="304"/>
        <v>140</v>
      </c>
      <c r="X1359" s="48">
        <f t="shared" si="305"/>
        <v>1.8666666666666667</v>
      </c>
      <c r="Y1359" s="47" t="str">
        <f t="shared" si="306"/>
        <v>GROWTH</v>
      </c>
      <c r="Z1359" s="138">
        <v>0</v>
      </c>
      <c r="AA1359" s="133"/>
      <c r="AB1359" s="133" t="s">
        <v>121</v>
      </c>
      <c r="AC1359" s="149" t="s">
        <v>1245</v>
      </c>
      <c r="AD1359" s="27">
        <f t="shared" si="307"/>
        <v>0</v>
      </c>
    </row>
    <row r="1360" spans="1:30" s="156" customFormat="1" ht="13.8">
      <c r="A1360" s="149" t="s">
        <v>121</v>
      </c>
      <c r="B1360" s="147" t="s">
        <v>281</v>
      </c>
      <c r="C1360" s="147" t="s">
        <v>3913</v>
      </c>
      <c r="D1360" s="147">
        <v>1000003293</v>
      </c>
      <c r="E1360" s="147" t="s">
        <v>3900</v>
      </c>
      <c r="F1360" s="148">
        <v>44953</v>
      </c>
      <c r="G1360" s="40" t="str">
        <f t="shared" si="294"/>
        <v>Targeted Dealer</v>
      </c>
      <c r="H1360" s="40"/>
      <c r="I1360" s="41">
        <v>44</v>
      </c>
      <c r="J1360" s="41">
        <f t="shared" si="295"/>
        <v>41.066666666666663</v>
      </c>
      <c r="K1360" s="43">
        <v>35</v>
      </c>
      <c r="L1360" s="43">
        <f t="shared" si="296"/>
        <v>9</v>
      </c>
      <c r="M1360" s="43">
        <f t="shared" si="297"/>
        <v>85.227272727272734</v>
      </c>
      <c r="N1360" s="42">
        <v>35</v>
      </c>
      <c r="O1360" s="45" t="str">
        <f t="shared" si="298"/>
        <v>Mar</v>
      </c>
      <c r="P1360" s="42">
        <f t="shared" si="299"/>
        <v>35</v>
      </c>
      <c r="Q1360" s="44">
        <f t="shared" si="300"/>
        <v>0</v>
      </c>
      <c r="R1360" s="45">
        <f t="shared" si="301"/>
        <v>0</v>
      </c>
      <c r="S1360" s="44" t="str">
        <f t="shared" si="302"/>
        <v>GROWTH</v>
      </c>
      <c r="T1360" s="43">
        <v>44</v>
      </c>
      <c r="U1360" s="46" t="str">
        <f t="shared" si="303"/>
        <v>Apr</v>
      </c>
      <c r="V1360" s="42">
        <v>44</v>
      </c>
      <c r="W1360" s="47">
        <f t="shared" si="304"/>
        <v>-9</v>
      </c>
      <c r="X1360" s="48">
        <f t="shared" si="305"/>
        <v>-0.20454545454545459</v>
      </c>
      <c r="Y1360" s="47" t="str">
        <f t="shared" si="306"/>
        <v>DEGROWTH</v>
      </c>
      <c r="Z1360" s="138">
        <v>0</v>
      </c>
      <c r="AA1360" s="133"/>
      <c r="AB1360" s="133" t="s">
        <v>121</v>
      </c>
      <c r="AC1360" s="149" t="s">
        <v>121</v>
      </c>
      <c r="AD1360" s="27">
        <f t="shared" si="307"/>
        <v>0</v>
      </c>
    </row>
    <row r="1361" spans="1:30" s="156" customFormat="1" ht="13.8">
      <c r="A1361" s="149" t="s">
        <v>121</v>
      </c>
      <c r="B1361" s="134" t="s">
        <v>16</v>
      </c>
      <c r="C1361" s="147" t="s">
        <v>3916</v>
      </c>
      <c r="D1361" s="147">
        <v>1000004292</v>
      </c>
      <c r="E1361" s="147" t="s">
        <v>3903</v>
      </c>
      <c r="F1361" s="148">
        <v>45737</v>
      </c>
      <c r="G1361" s="40" t="str">
        <f t="shared" si="294"/>
        <v>Targeted Dealer</v>
      </c>
      <c r="H1361" s="40"/>
      <c r="I1361" s="41">
        <v>20</v>
      </c>
      <c r="J1361" s="41">
        <f t="shared" si="295"/>
        <v>18.666666666666664</v>
      </c>
      <c r="K1361" s="43">
        <v>5</v>
      </c>
      <c r="L1361" s="43">
        <f t="shared" si="296"/>
        <v>15</v>
      </c>
      <c r="M1361" s="43">
        <f t="shared" si="297"/>
        <v>26.785714285714288</v>
      </c>
      <c r="N1361" s="42">
        <v>19.5</v>
      </c>
      <c r="O1361" s="45" t="str">
        <f t="shared" si="298"/>
        <v>Mar</v>
      </c>
      <c r="P1361" s="42">
        <f t="shared" si="299"/>
        <v>19.5</v>
      </c>
      <c r="Q1361" s="44">
        <f t="shared" si="300"/>
        <v>-14.5</v>
      </c>
      <c r="R1361" s="45">
        <f t="shared" si="301"/>
        <v>-0.74358974358974361</v>
      </c>
      <c r="S1361" s="44" t="str">
        <f t="shared" si="302"/>
        <v>DEGROWTH</v>
      </c>
      <c r="T1361" s="43">
        <v>7.5</v>
      </c>
      <c r="U1361" s="46" t="str">
        <f t="shared" si="303"/>
        <v>Apr</v>
      </c>
      <c r="V1361" s="42">
        <v>7.5</v>
      </c>
      <c r="W1361" s="47">
        <f t="shared" si="304"/>
        <v>-2.5</v>
      </c>
      <c r="X1361" s="48">
        <f t="shared" si="305"/>
        <v>-0.33333333333333337</v>
      </c>
      <c r="Y1361" s="47" t="str">
        <f t="shared" si="306"/>
        <v>DEGROWTH</v>
      </c>
      <c r="Z1361" s="138">
        <v>0</v>
      </c>
      <c r="AA1361" s="133"/>
      <c r="AB1361" s="133" t="s">
        <v>121</v>
      </c>
      <c r="AC1361" s="149" t="s">
        <v>121</v>
      </c>
      <c r="AD1361" s="27">
        <f t="shared" si="307"/>
        <v>0</v>
      </c>
    </row>
    <row r="1362" spans="1:30" s="156" customFormat="1" ht="13.8">
      <c r="A1362" s="149" t="s">
        <v>3919</v>
      </c>
      <c r="B1362" s="147" t="s">
        <v>80</v>
      </c>
      <c r="C1362" s="147" t="s">
        <v>3917</v>
      </c>
      <c r="D1362" s="147">
        <v>1000004315</v>
      </c>
      <c r="E1362" s="147" t="s">
        <v>3904</v>
      </c>
      <c r="F1362" s="148">
        <v>45757</v>
      </c>
      <c r="G1362" s="40" t="str">
        <f t="shared" si="294"/>
        <v>Targeted Dealer</v>
      </c>
      <c r="H1362" s="40"/>
      <c r="I1362" s="41">
        <v>125</v>
      </c>
      <c r="J1362" s="41">
        <f t="shared" si="295"/>
        <v>116.66666666666667</v>
      </c>
      <c r="K1362" s="43">
        <v>105.5</v>
      </c>
      <c r="L1362" s="43">
        <f t="shared" si="296"/>
        <v>19.5</v>
      </c>
      <c r="M1362" s="43">
        <f t="shared" si="297"/>
        <v>90.428571428571416</v>
      </c>
      <c r="N1362" s="42">
        <v>112</v>
      </c>
      <c r="O1362" s="45" t="str">
        <f t="shared" si="298"/>
        <v>Mar</v>
      </c>
      <c r="P1362" s="42">
        <f t="shared" si="299"/>
        <v>112</v>
      </c>
      <c r="Q1362" s="44">
        <f t="shared" si="300"/>
        <v>-6.5</v>
      </c>
      <c r="R1362" s="45">
        <f t="shared" si="301"/>
        <v>-5.8035714285714302E-2</v>
      </c>
      <c r="S1362" s="44" t="str">
        <f t="shared" si="302"/>
        <v>DEGROWTH</v>
      </c>
      <c r="T1362" s="43">
        <v>65</v>
      </c>
      <c r="U1362" s="46" t="str">
        <f t="shared" si="303"/>
        <v>Apr</v>
      </c>
      <c r="V1362" s="42">
        <v>65</v>
      </c>
      <c r="W1362" s="47">
        <f t="shared" si="304"/>
        <v>40.5</v>
      </c>
      <c r="X1362" s="48">
        <f t="shared" si="305"/>
        <v>0.62307692307692308</v>
      </c>
      <c r="Y1362" s="47" t="str">
        <f t="shared" si="306"/>
        <v>GROWTH</v>
      </c>
      <c r="Z1362" s="138">
        <v>0</v>
      </c>
      <c r="AA1362" s="133"/>
      <c r="AB1362" s="133" t="s">
        <v>121</v>
      </c>
      <c r="AC1362" s="149" t="s">
        <v>3919</v>
      </c>
      <c r="AD1362" s="27">
        <f t="shared" si="307"/>
        <v>0</v>
      </c>
    </row>
    <row r="1363" spans="1:30" s="156" customFormat="1" ht="13.8">
      <c r="A1363" s="149" t="s">
        <v>121</v>
      </c>
      <c r="B1363" s="147" t="s">
        <v>548</v>
      </c>
      <c r="C1363" s="147" t="s">
        <v>3929</v>
      </c>
      <c r="D1363" s="147">
        <v>1000004317</v>
      </c>
      <c r="E1363" s="147" t="s">
        <v>3925</v>
      </c>
      <c r="F1363" s="148">
        <v>45763</v>
      </c>
      <c r="G1363" s="40" t="str">
        <f t="shared" si="294"/>
        <v>Targeted Dealer</v>
      </c>
      <c r="H1363" s="40"/>
      <c r="I1363" s="41">
        <v>1000</v>
      </c>
      <c r="J1363" s="41">
        <f t="shared" si="295"/>
        <v>933.33333333333337</v>
      </c>
      <c r="K1363" s="43">
        <v>994.8</v>
      </c>
      <c r="L1363" s="43">
        <f t="shared" si="296"/>
        <v>5.2000000000000455</v>
      </c>
      <c r="M1363" s="43">
        <f t="shared" si="297"/>
        <v>106.58571428571427</v>
      </c>
      <c r="N1363" s="42">
        <v>1432.7</v>
      </c>
      <c r="O1363" s="45" t="str">
        <f t="shared" si="298"/>
        <v>Mar</v>
      </c>
      <c r="P1363" s="42">
        <f t="shared" si="299"/>
        <v>1432.7</v>
      </c>
      <c r="Q1363" s="44">
        <f t="shared" si="300"/>
        <v>-437.90000000000009</v>
      </c>
      <c r="R1363" s="45">
        <f t="shared" si="301"/>
        <v>-0.30564668109164517</v>
      </c>
      <c r="S1363" s="44" t="str">
        <f t="shared" si="302"/>
        <v>DEGROWTH</v>
      </c>
      <c r="T1363" s="43">
        <v>370</v>
      </c>
      <c r="U1363" s="46" t="str">
        <f t="shared" si="303"/>
        <v>Apr</v>
      </c>
      <c r="V1363" s="42">
        <v>370</v>
      </c>
      <c r="W1363" s="47">
        <f t="shared" si="304"/>
        <v>624.79999999999995</v>
      </c>
      <c r="X1363" s="48">
        <f t="shared" si="305"/>
        <v>1.6886486486486487</v>
      </c>
      <c r="Y1363" s="47" t="str">
        <f t="shared" si="306"/>
        <v>GROWTH</v>
      </c>
      <c r="Z1363" s="138">
        <v>0</v>
      </c>
      <c r="AA1363" s="133"/>
      <c r="AB1363" s="133" t="s">
        <v>121</v>
      </c>
      <c r="AC1363" s="149" t="s">
        <v>121</v>
      </c>
      <c r="AD1363" s="27">
        <f t="shared" si="307"/>
        <v>0</v>
      </c>
    </row>
    <row r="1364" spans="1:30" s="156" customFormat="1" ht="13.8">
      <c r="A1364" s="149" t="s">
        <v>121</v>
      </c>
      <c r="B1364" s="147" t="s">
        <v>22</v>
      </c>
      <c r="C1364" s="147" t="s">
        <v>3931</v>
      </c>
      <c r="D1364" s="147">
        <v>1000004313</v>
      </c>
      <c r="E1364" s="147" t="s">
        <v>3927</v>
      </c>
      <c r="F1364" s="148">
        <v>45755</v>
      </c>
      <c r="G1364" s="40" t="str">
        <f t="shared" si="294"/>
        <v>Targeted Dealer</v>
      </c>
      <c r="H1364" s="40"/>
      <c r="I1364" s="41">
        <v>50</v>
      </c>
      <c r="J1364" s="41">
        <f t="shared" si="295"/>
        <v>46.666666666666671</v>
      </c>
      <c r="K1364" s="43">
        <v>45</v>
      </c>
      <c r="L1364" s="43">
        <f t="shared" si="296"/>
        <v>5</v>
      </c>
      <c r="M1364" s="43">
        <f t="shared" si="297"/>
        <v>96.428571428571416</v>
      </c>
      <c r="N1364" s="42">
        <v>30</v>
      </c>
      <c r="O1364" s="45" t="str">
        <f t="shared" si="298"/>
        <v>Mar</v>
      </c>
      <c r="P1364" s="42">
        <f t="shared" si="299"/>
        <v>30</v>
      </c>
      <c r="Q1364" s="44">
        <f t="shared" si="300"/>
        <v>15</v>
      </c>
      <c r="R1364" s="45">
        <f t="shared" si="301"/>
        <v>0.5</v>
      </c>
      <c r="S1364" s="44" t="str">
        <f t="shared" si="302"/>
        <v>GROWTH</v>
      </c>
      <c r="T1364" s="43">
        <v>45</v>
      </c>
      <c r="U1364" s="46" t="str">
        <f t="shared" si="303"/>
        <v>Apr</v>
      </c>
      <c r="V1364" s="42">
        <v>45</v>
      </c>
      <c r="W1364" s="47">
        <f t="shared" si="304"/>
        <v>0</v>
      </c>
      <c r="X1364" s="48">
        <f t="shared" si="305"/>
        <v>0</v>
      </c>
      <c r="Y1364" s="47" t="str">
        <f t="shared" si="306"/>
        <v>GROWTH</v>
      </c>
      <c r="Z1364" s="138">
        <v>0</v>
      </c>
      <c r="AA1364" s="133"/>
      <c r="AB1364" s="133" t="s">
        <v>121</v>
      </c>
      <c r="AC1364" s="149" t="s">
        <v>121</v>
      </c>
      <c r="AD1364" s="27">
        <f t="shared" si="307"/>
        <v>0</v>
      </c>
    </row>
    <row r="1365" spans="1:30" s="156" customFormat="1" ht="13.8">
      <c r="A1365" s="149" t="s">
        <v>3918</v>
      </c>
      <c r="B1365" s="147" t="s">
        <v>75</v>
      </c>
      <c r="C1365" s="147" t="s">
        <v>3942</v>
      </c>
      <c r="D1365" s="147">
        <v>1000004324</v>
      </c>
      <c r="E1365" s="147" t="s">
        <v>3935</v>
      </c>
      <c r="F1365" s="148">
        <v>45769</v>
      </c>
      <c r="G1365" s="40" t="str">
        <f t="shared" si="294"/>
        <v>Targeted Dealer</v>
      </c>
      <c r="H1365" s="40"/>
      <c r="I1365" s="41">
        <v>250</v>
      </c>
      <c r="J1365" s="41">
        <f t="shared" si="295"/>
        <v>233.33333333333334</v>
      </c>
      <c r="K1365" s="43">
        <v>326</v>
      </c>
      <c r="L1365" s="43">
        <f t="shared" si="296"/>
        <v>-76</v>
      </c>
      <c r="M1365" s="43">
        <f t="shared" si="297"/>
        <v>139.71428571428569</v>
      </c>
      <c r="N1365" s="42">
        <v>258</v>
      </c>
      <c r="O1365" s="45" t="str">
        <f t="shared" si="298"/>
        <v>Mar</v>
      </c>
      <c r="P1365" s="42">
        <f t="shared" si="299"/>
        <v>258</v>
      </c>
      <c r="Q1365" s="44">
        <f t="shared" si="300"/>
        <v>68</v>
      </c>
      <c r="R1365" s="45">
        <f t="shared" si="301"/>
        <v>0.26356589147286824</v>
      </c>
      <c r="S1365" s="44" t="str">
        <f t="shared" si="302"/>
        <v>GROWTH</v>
      </c>
      <c r="T1365" s="43">
        <v>142</v>
      </c>
      <c r="U1365" s="46" t="str">
        <f t="shared" si="303"/>
        <v>Apr</v>
      </c>
      <c r="V1365" s="42">
        <v>142</v>
      </c>
      <c r="W1365" s="47">
        <f t="shared" si="304"/>
        <v>184</v>
      </c>
      <c r="X1365" s="48">
        <f t="shared" si="305"/>
        <v>1.295774647887324</v>
      </c>
      <c r="Y1365" s="47" t="str">
        <f t="shared" si="306"/>
        <v>GROWTH</v>
      </c>
      <c r="Z1365" s="138">
        <v>0</v>
      </c>
      <c r="AA1365" s="133"/>
      <c r="AB1365" s="133" t="s">
        <v>121</v>
      </c>
      <c r="AC1365" s="149" t="s">
        <v>3918</v>
      </c>
      <c r="AD1365" s="27">
        <f t="shared" si="307"/>
        <v>0</v>
      </c>
    </row>
    <row r="1366" spans="1:30" s="156" customFormat="1" ht="13.8">
      <c r="A1366" s="149" t="s">
        <v>1245</v>
      </c>
      <c r="B1366" s="147" t="s">
        <v>46</v>
      </c>
      <c r="C1366" s="147" t="s">
        <v>3943</v>
      </c>
      <c r="D1366" s="147">
        <v>1000004321</v>
      </c>
      <c r="E1366" s="147" t="s">
        <v>3936</v>
      </c>
      <c r="F1366" s="148">
        <v>45768</v>
      </c>
      <c r="G1366" s="40" t="str">
        <f t="shared" si="294"/>
        <v>Targeted Dealer</v>
      </c>
      <c r="H1366" s="40"/>
      <c r="I1366" s="41">
        <v>250</v>
      </c>
      <c r="J1366" s="41">
        <f t="shared" si="295"/>
        <v>233.33333333333334</v>
      </c>
      <c r="K1366" s="43">
        <v>280</v>
      </c>
      <c r="L1366" s="43">
        <f t="shared" si="296"/>
        <v>-30</v>
      </c>
      <c r="M1366" s="43">
        <f t="shared" si="297"/>
        <v>119.99999999999999</v>
      </c>
      <c r="N1366" s="42">
        <v>251</v>
      </c>
      <c r="O1366" s="45" t="str">
        <f t="shared" si="298"/>
        <v>Mar</v>
      </c>
      <c r="P1366" s="42">
        <f t="shared" si="299"/>
        <v>251</v>
      </c>
      <c r="Q1366" s="44">
        <f t="shared" si="300"/>
        <v>29</v>
      </c>
      <c r="R1366" s="45">
        <f t="shared" si="301"/>
        <v>0.11553784860557759</v>
      </c>
      <c r="S1366" s="44" t="str">
        <f t="shared" si="302"/>
        <v>GROWTH</v>
      </c>
      <c r="T1366" s="43">
        <v>60</v>
      </c>
      <c r="U1366" s="46" t="str">
        <f t="shared" si="303"/>
        <v>Apr</v>
      </c>
      <c r="V1366" s="42">
        <v>60</v>
      </c>
      <c r="W1366" s="47">
        <f t="shared" si="304"/>
        <v>220</v>
      </c>
      <c r="X1366" s="48">
        <f t="shared" si="305"/>
        <v>3.666666666666667</v>
      </c>
      <c r="Y1366" s="47" t="str">
        <f t="shared" si="306"/>
        <v>GROWTH</v>
      </c>
      <c r="Z1366" s="138">
        <v>0</v>
      </c>
      <c r="AA1366" s="133"/>
      <c r="AB1366" s="133" t="s">
        <v>121</v>
      </c>
      <c r="AC1366" s="149" t="s">
        <v>1245</v>
      </c>
      <c r="AD1366" s="27">
        <f t="shared" si="307"/>
        <v>0</v>
      </c>
    </row>
    <row r="1367" spans="1:30" s="156" customFormat="1" ht="13.8">
      <c r="A1367" s="149" t="s">
        <v>1245</v>
      </c>
      <c r="B1367" s="147" t="s">
        <v>46</v>
      </c>
      <c r="C1367" s="147" t="s">
        <v>3944</v>
      </c>
      <c r="D1367" s="147">
        <v>1000004331</v>
      </c>
      <c r="E1367" s="147" t="s">
        <v>3937</v>
      </c>
      <c r="F1367" s="148">
        <v>45771</v>
      </c>
      <c r="G1367" s="40" t="str">
        <f t="shared" si="294"/>
        <v>Targeted Dealer</v>
      </c>
      <c r="H1367" s="40"/>
      <c r="I1367" s="41">
        <v>25</v>
      </c>
      <c r="J1367" s="41">
        <f t="shared" si="295"/>
        <v>23.333333333333336</v>
      </c>
      <c r="K1367" s="43">
        <v>26.5</v>
      </c>
      <c r="L1367" s="43">
        <f t="shared" si="296"/>
        <v>-1.5</v>
      </c>
      <c r="M1367" s="43">
        <f t="shared" si="297"/>
        <v>113.57142857142856</v>
      </c>
      <c r="N1367" s="42">
        <v>26.5</v>
      </c>
      <c r="O1367" s="45" t="str">
        <f t="shared" si="298"/>
        <v>Mar</v>
      </c>
      <c r="P1367" s="42">
        <f t="shared" si="299"/>
        <v>26.5</v>
      </c>
      <c r="Q1367" s="44">
        <f t="shared" si="300"/>
        <v>0</v>
      </c>
      <c r="R1367" s="45">
        <f t="shared" si="301"/>
        <v>0</v>
      </c>
      <c r="S1367" s="44" t="str">
        <f t="shared" si="302"/>
        <v>GROWTH</v>
      </c>
      <c r="T1367" s="43">
        <v>25</v>
      </c>
      <c r="U1367" s="46" t="str">
        <f t="shared" si="303"/>
        <v>Apr</v>
      </c>
      <c r="V1367" s="42">
        <v>25</v>
      </c>
      <c r="W1367" s="47">
        <f t="shared" si="304"/>
        <v>1.5</v>
      </c>
      <c r="X1367" s="48">
        <f t="shared" si="305"/>
        <v>6.0000000000000053E-2</v>
      </c>
      <c r="Y1367" s="47" t="str">
        <f t="shared" si="306"/>
        <v>GROWTH</v>
      </c>
      <c r="Z1367" s="138">
        <v>0</v>
      </c>
      <c r="AA1367" s="133"/>
      <c r="AB1367" s="133" t="s">
        <v>121</v>
      </c>
      <c r="AC1367" s="149" t="s">
        <v>1245</v>
      </c>
      <c r="AD1367" s="27">
        <f t="shared" si="307"/>
        <v>0</v>
      </c>
    </row>
    <row r="1368" spans="1:30" s="156" customFormat="1" ht="13.8">
      <c r="A1368" s="149" t="s">
        <v>3919</v>
      </c>
      <c r="B1368" s="147" t="s">
        <v>84</v>
      </c>
      <c r="C1368" s="147" t="s">
        <v>3945</v>
      </c>
      <c r="D1368" s="147">
        <v>1000004323</v>
      </c>
      <c r="E1368" s="147" t="s">
        <v>3938</v>
      </c>
      <c r="F1368" s="148">
        <v>45769</v>
      </c>
      <c r="G1368" s="40" t="str">
        <f t="shared" si="294"/>
        <v>Targeted Dealer</v>
      </c>
      <c r="H1368" s="40"/>
      <c r="I1368" s="41">
        <v>20</v>
      </c>
      <c r="J1368" s="41">
        <f t="shared" si="295"/>
        <v>18.666666666666664</v>
      </c>
      <c r="K1368" s="43">
        <v>50</v>
      </c>
      <c r="L1368" s="43">
        <f t="shared" si="296"/>
        <v>-30</v>
      </c>
      <c r="M1368" s="43">
        <f t="shared" si="297"/>
        <v>267.85714285714289</v>
      </c>
      <c r="N1368" s="42">
        <v>25</v>
      </c>
      <c r="O1368" s="45" t="str">
        <f t="shared" si="298"/>
        <v>Mar</v>
      </c>
      <c r="P1368" s="42">
        <f t="shared" si="299"/>
        <v>25</v>
      </c>
      <c r="Q1368" s="44">
        <f t="shared" si="300"/>
        <v>25</v>
      </c>
      <c r="R1368" s="45">
        <f t="shared" si="301"/>
        <v>1</v>
      </c>
      <c r="S1368" s="44" t="str">
        <f t="shared" si="302"/>
        <v>GROWTH</v>
      </c>
      <c r="T1368" s="43">
        <v>10</v>
      </c>
      <c r="U1368" s="46" t="str">
        <f t="shared" si="303"/>
        <v>Apr</v>
      </c>
      <c r="V1368" s="42">
        <v>10</v>
      </c>
      <c r="W1368" s="47">
        <f t="shared" si="304"/>
        <v>40</v>
      </c>
      <c r="X1368" s="48">
        <f t="shared" si="305"/>
        <v>4</v>
      </c>
      <c r="Y1368" s="47" t="str">
        <f t="shared" si="306"/>
        <v>GROWTH</v>
      </c>
      <c r="Z1368" s="138">
        <v>0</v>
      </c>
      <c r="AA1368" s="133"/>
      <c r="AB1368" s="133" t="s">
        <v>121</v>
      </c>
      <c r="AC1368" s="149" t="s">
        <v>3919</v>
      </c>
      <c r="AD1368" s="27">
        <f t="shared" si="307"/>
        <v>0</v>
      </c>
    </row>
    <row r="1369" spans="1:30" s="156" customFormat="1" ht="13.8">
      <c r="A1369" s="149" t="s">
        <v>121</v>
      </c>
      <c r="B1369" s="147" t="s">
        <v>34</v>
      </c>
      <c r="C1369" s="147" t="s">
        <v>3946</v>
      </c>
      <c r="D1369" s="147">
        <v>1000004328</v>
      </c>
      <c r="E1369" s="147" t="s">
        <v>3939</v>
      </c>
      <c r="F1369" s="148">
        <v>45770</v>
      </c>
      <c r="G1369" s="40" t="str">
        <f t="shared" si="294"/>
        <v>Targeted Dealer</v>
      </c>
      <c r="H1369" s="40"/>
      <c r="I1369" s="41">
        <v>150</v>
      </c>
      <c r="J1369" s="41">
        <f t="shared" si="295"/>
        <v>140</v>
      </c>
      <c r="K1369" s="43">
        <v>148</v>
      </c>
      <c r="L1369" s="43">
        <f t="shared" si="296"/>
        <v>2</v>
      </c>
      <c r="M1369" s="43">
        <f t="shared" si="297"/>
        <v>105.71428571428572</v>
      </c>
      <c r="N1369" s="42">
        <v>48</v>
      </c>
      <c r="O1369" s="45" t="str">
        <f t="shared" si="298"/>
        <v>Mar</v>
      </c>
      <c r="P1369" s="42">
        <f t="shared" si="299"/>
        <v>48</v>
      </c>
      <c r="Q1369" s="44">
        <f t="shared" si="300"/>
        <v>100</v>
      </c>
      <c r="R1369" s="45">
        <f t="shared" si="301"/>
        <v>2.0833333333333335</v>
      </c>
      <c r="S1369" s="44" t="str">
        <f t="shared" si="302"/>
        <v>GROWTH</v>
      </c>
      <c r="T1369" s="43">
        <v>55</v>
      </c>
      <c r="U1369" s="46" t="str">
        <f t="shared" si="303"/>
        <v>Apr</v>
      </c>
      <c r="V1369" s="42">
        <v>55</v>
      </c>
      <c r="W1369" s="47">
        <f t="shared" si="304"/>
        <v>93</v>
      </c>
      <c r="X1369" s="48">
        <f t="shared" si="305"/>
        <v>1.6909090909090909</v>
      </c>
      <c r="Y1369" s="47" t="str">
        <f t="shared" si="306"/>
        <v>GROWTH</v>
      </c>
      <c r="Z1369" s="138">
        <v>0</v>
      </c>
      <c r="AA1369" s="133"/>
      <c r="AB1369" s="133" t="s">
        <v>121</v>
      </c>
      <c r="AC1369" s="149" t="s">
        <v>121</v>
      </c>
      <c r="AD1369" s="27">
        <f t="shared" si="307"/>
        <v>0</v>
      </c>
    </row>
    <row r="1370" spans="1:30" s="156" customFormat="1" ht="13.8">
      <c r="A1370" s="149" t="s">
        <v>121</v>
      </c>
      <c r="B1370" s="147" t="s">
        <v>16</v>
      </c>
      <c r="C1370" s="147" t="s">
        <v>3947</v>
      </c>
      <c r="D1370" s="147">
        <v>1000004144</v>
      </c>
      <c r="E1370" s="147" t="s">
        <v>3940</v>
      </c>
      <c r="F1370" s="148">
        <v>45565</v>
      </c>
      <c r="G1370" s="40" t="str">
        <f t="shared" si="294"/>
        <v>Targeted Dealer</v>
      </c>
      <c r="H1370" s="40"/>
      <c r="I1370" s="41">
        <v>40</v>
      </c>
      <c r="J1370" s="41">
        <f t="shared" si="295"/>
        <v>37.333333333333329</v>
      </c>
      <c r="K1370" s="43">
        <v>35</v>
      </c>
      <c r="L1370" s="43">
        <f t="shared" si="296"/>
        <v>5</v>
      </c>
      <c r="M1370" s="43">
        <f t="shared" si="297"/>
        <v>93.750000000000014</v>
      </c>
      <c r="N1370" s="42">
        <v>40</v>
      </c>
      <c r="O1370" s="45" t="str">
        <f t="shared" si="298"/>
        <v>Mar</v>
      </c>
      <c r="P1370" s="42">
        <f t="shared" si="299"/>
        <v>40</v>
      </c>
      <c r="Q1370" s="44">
        <f t="shared" si="300"/>
        <v>-5</v>
      </c>
      <c r="R1370" s="45">
        <f t="shared" si="301"/>
        <v>-0.125</v>
      </c>
      <c r="S1370" s="44" t="str">
        <f t="shared" si="302"/>
        <v>DEGROWTH</v>
      </c>
      <c r="T1370" s="43">
        <v>25</v>
      </c>
      <c r="U1370" s="46" t="str">
        <f t="shared" si="303"/>
        <v>Apr</v>
      </c>
      <c r="V1370" s="42">
        <v>25</v>
      </c>
      <c r="W1370" s="47">
        <f t="shared" si="304"/>
        <v>10</v>
      </c>
      <c r="X1370" s="48">
        <f t="shared" si="305"/>
        <v>0.39999999999999991</v>
      </c>
      <c r="Y1370" s="47" t="str">
        <f t="shared" si="306"/>
        <v>GROWTH</v>
      </c>
      <c r="Z1370" s="138">
        <v>0</v>
      </c>
      <c r="AA1370" s="133"/>
      <c r="AB1370" s="133" t="s">
        <v>121</v>
      </c>
      <c r="AC1370" s="149" t="s">
        <v>121</v>
      </c>
      <c r="AD1370" s="27">
        <f t="shared" si="307"/>
        <v>0</v>
      </c>
    </row>
    <row r="1371" spans="1:30" s="156" customFormat="1" ht="13.8">
      <c r="A1371" s="149" t="s">
        <v>3919</v>
      </c>
      <c r="B1371" s="147" t="s">
        <v>80</v>
      </c>
      <c r="C1371" s="147" t="s">
        <v>3948</v>
      </c>
      <c r="D1371" s="147">
        <v>1000004318</v>
      </c>
      <c r="E1371" s="147" t="s">
        <v>3941</v>
      </c>
      <c r="F1371" s="148">
        <v>45765</v>
      </c>
      <c r="G1371" s="40" t="str">
        <f t="shared" si="294"/>
        <v>Targeted Dealer</v>
      </c>
      <c r="H1371" s="40"/>
      <c r="I1371" s="41">
        <v>100</v>
      </c>
      <c r="J1371" s="41">
        <f t="shared" si="295"/>
        <v>93.333333333333343</v>
      </c>
      <c r="K1371" s="43">
        <v>179.95</v>
      </c>
      <c r="L1371" s="43">
        <f t="shared" si="296"/>
        <v>-79.949999999999989</v>
      </c>
      <c r="M1371" s="43">
        <f t="shared" si="297"/>
        <v>192.80357142857139</v>
      </c>
      <c r="N1371" s="42">
        <v>123.45</v>
      </c>
      <c r="O1371" s="45" t="str">
        <f t="shared" si="298"/>
        <v>Mar</v>
      </c>
      <c r="P1371" s="42">
        <f t="shared" si="299"/>
        <v>123.45</v>
      </c>
      <c r="Q1371" s="44">
        <f t="shared" si="300"/>
        <v>56.499999999999986</v>
      </c>
      <c r="R1371" s="45">
        <f t="shared" si="301"/>
        <v>0.45767517213446718</v>
      </c>
      <c r="S1371" s="44" t="str">
        <f t="shared" si="302"/>
        <v>GROWTH</v>
      </c>
      <c r="T1371" s="43">
        <v>60</v>
      </c>
      <c r="U1371" s="46" t="str">
        <f t="shared" si="303"/>
        <v>Apr</v>
      </c>
      <c r="V1371" s="42">
        <v>60</v>
      </c>
      <c r="W1371" s="47">
        <f t="shared" si="304"/>
        <v>119.94999999999999</v>
      </c>
      <c r="X1371" s="48">
        <f t="shared" si="305"/>
        <v>1.9991666666666665</v>
      </c>
      <c r="Y1371" s="47" t="str">
        <f t="shared" si="306"/>
        <v>GROWTH</v>
      </c>
      <c r="Z1371" s="138">
        <v>0</v>
      </c>
      <c r="AA1371" s="133"/>
      <c r="AB1371" s="133" t="s">
        <v>121</v>
      </c>
      <c r="AC1371" s="149" t="s">
        <v>3918</v>
      </c>
      <c r="AD1371" s="27">
        <f t="shared" si="307"/>
        <v>0</v>
      </c>
    </row>
    <row r="1372" spans="1:30" s="156" customFormat="1" ht="13.8">
      <c r="A1372" s="149" t="s">
        <v>1245</v>
      </c>
      <c r="B1372" s="147" t="s">
        <v>44</v>
      </c>
      <c r="C1372" s="147" t="s">
        <v>3955</v>
      </c>
      <c r="D1372" s="147">
        <v>1000004334</v>
      </c>
      <c r="E1372" s="147" t="s">
        <v>3950</v>
      </c>
      <c r="F1372" s="148">
        <v>45775</v>
      </c>
      <c r="G1372" s="40" t="str">
        <f t="shared" si="294"/>
        <v>Targeted Dealer</v>
      </c>
      <c r="H1372" s="40"/>
      <c r="I1372" s="41">
        <v>740</v>
      </c>
      <c r="J1372" s="41">
        <f t="shared" si="295"/>
        <v>690.66666666666674</v>
      </c>
      <c r="K1372" s="43">
        <v>336</v>
      </c>
      <c r="L1372" s="43">
        <f t="shared" si="296"/>
        <v>404</v>
      </c>
      <c r="M1372" s="43">
        <f t="shared" si="297"/>
        <v>48.648648648648646</v>
      </c>
      <c r="N1372" s="42">
        <v>949.5</v>
      </c>
      <c r="O1372" s="45" t="str">
        <f t="shared" si="298"/>
        <v>Mar</v>
      </c>
      <c r="P1372" s="42">
        <f t="shared" si="299"/>
        <v>949.5</v>
      </c>
      <c r="Q1372" s="44">
        <f t="shared" si="300"/>
        <v>-613.5</v>
      </c>
      <c r="R1372" s="45">
        <f t="shared" si="301"/>
        <v>-0.64612954186413907</v>
      </c>
      <c r="S1372" s="44" t="str">
        <f t="shared" si="302"/>
        <v>DEGROWTH</v>
      </c>
      <c r="T1372" s="43">
        <v>7</v>
      </c>
      <c r="U1372" s="46" t="str">
        <f t="shared" si="303"/>
        <v>Apr</v>
      </c>
      <c r="V1372" s="42">
        <v>7</v>
      </c>
      <c r="W1372" s="47">
        <f t="shared" si="304"/>
        <v>329</v>
      </c>
      <c r="X1372" s="48">
        <f t="shared" si="305"/>
        <v>47</v>
      </c>
      <c r="Y1372" s="47" t="str">
        <f t="shared" si="306"/>
        <v>GROWTH</v>
      </c>
      <c r="Z1372" s="138">
        <v>0</v>
      </c>
      <c r="AA1372" s="133"/>
      <c r="AB1372" s="133" t="s">
        <v>121</v>
      </c>
      <c r="AC1372" s="149" t="s">
        <v>1245</v>
      </c>
      <c r="AD1372" s="27">
        <f t="shared" si="307"/>
        <v>0</v>
      </c>
    </row>
    <row r="1373" spans="1:30" s="156" customFormat="1" ht="13.8">
      <c r="A1373" s="149" t="s">
        <v>3061</v>
      </c>
      <c r="B1373" s="147" t="s">
        <v>90</v>
      </c>
      <c r="C1373" s="147" t="s">
        <v>3956</v>
      </c>
      <c r="D1373" s="147">
        <v>1000001982</v>
      </c>
      <c r="E1373" s="147" t="s">
        <v>3693</v>
      </c>
      <c r="F1373" s="148">
        <v>44739</v>
      </c>
      <c r="G1373" s="40" t="str">
        <f t="shared" si="294"/>
        <v>-</v>
      </c>
      <c r="H1373" s="40"/>
      <c r="I1373" s="41">
        <v>0</v>
      </c>
      <c r="J1373" s="41">
        <f t="shared" si="295"/>
        <v>0</v>
      </c>
      <c r="K1373" s="43">
        <v>0</v>
      </c>
      <c r="L1373" s="43">
        <f t="shared" si="296"/>
        <v>0</v>
      </c>
      <c r="M1373" s="43" t="str">
        <f t="shared" si="297"/>
        <v>-</v>
      </c>
      <c r="N1373" s="42">
        <v>0</v>
      </c>
      <c r="O1373" s="45" t="str">
        <f t="shared" si="298"/>
        <v>Mar</v>
      </c>
      <c r="P1373" s="42">
        <f t="shared" si="299"/>
        <v>0</v>
      </c>
      <c r="Q1373" s="44">
        <f t="shared" si="300"/>
        <v>0</v>
      </c>
      <c r="R1373" s="45" t="str">
        <f t="shared" si="301"/>
        <v xml:space="preserve"> </v>
      </c>
      <c r="S1373" s="44" t="b">
        <f t="shared" si="302"/>
        <v>0</v>
      </c>
      <c r="T1373" s="43">
        <v>25</v>
      </c>
      <c r="U1373" s="46" t="str">
        <f t="shared" si="303"/>
        <v>Apr</v>
      </c>
      <c r="V1373" s="42">
        <v>25</v>
      </c>
      <c r="W1373" s="47">
        <f t="shared" si="304"/>
        <v>-25</v>
      </c>
      <c r="X1373" s="48">
        <f t="shared" si="305"/>
        <v>-1</v>
      </c>
      <c r="Y1373" s="47" t="str">
        <f t="shared" si="306"/>
        <v>DEGROWTH</v>
      </c>
      <c r="Z1373" s="138">
        <v>0</v>
      </c>
      <c r="AA1373" s="133"/>
      <c r="AB1373" s="133" t="s">
        <v>121</v>
      </c>
      <c r="AC1373" s="149" t="s">
        <v>3061</v>
      </c>
      <c r="AD1373" s="27">
        <f t="shared" si="307"/>
        <v>1</v>
      </c>
    </row>
    <row r="1374" spans="1:30" s="156" customFormat="1" ht="13.8">
      <c r="A1374" s="149" t="s">
        <v>121</v>
      </c>
      <c r="B1374" s="147" t="s">
        <v>34</v>
      </c>
      <c r="C1374" s="147" t="s">
        <v>3957</v>
      </c>
      <c r="D1374" s="147">
        <v>1000004327</v>
      </c>
      <c r="E1374" s="147" t="s">
        <v>3951</v>
      </c>
      <c r="F1374" s="148">
        <v>45770</v>
      </c>
      <c r="G1374" s="40" t="str">
        <f t="shared" si="294"/>
        <v>Targeted Dealer</v>
      </c>
      <c r="H1374" s="40"/>
      <c r="I1374" s="41">
        <v>55</v>
      </c>
      <c r="J1374" s="41">
        <f t="shared" si="295"/>
        <v>51.333333333333329</v>
      </c>
      <c r="K1374" s="43">
        <v>132</v>
      </c>
      <c r="L1374" s="43">
        <f t="shared" si="296"/>
        <v>-77</v>
      </c>
      <c r="M1374" s="43">
        <f t="shared" si="297"/>
        <v>257.14285714285717</v>
      </c>
      <c r="N1374" s="42">
        <v>127.5</v>
      </c>
      <c r="O1374" s="45" t="str">
        <f t="shared" si="298"/>
        <v>Mar</v>
      </c>
      <c r="P1374" s="42">
        <f t="shared" si="299"/>
        <v>127.5</v>
      </c>
      <c r="Q1374" s="44">
        <f t="shared" si="300"/>
        <v>4.5</v>
      </c>
      <c r="R1374" s="45">
        <f t="shared" si="301"/>
        <v>3.529411764705892E-2</v>
      </c>
      <c r="S1374" s="44" t="str">
        <f t="shared" si="302"/>
        <v>GROWTH</v>
      </c>
      <c r="T1374" s="43">
        <v>0</v>
      </c>
      <c r="U1374" s="46" t="str">
        <f t="shared" si="303"/>
        <v>Apr</v>
      </c>
      <c r="V1374" s="42">
        <v>0</v>
      </c>
      <c r="W1374" s="47">
        <f t="shared" si="304"/>
        <v>132</v>
      </c>
      <c r="X1374" s="48">
        <f t="shared" si="305"/>
        <v>0</v>
      </c>
      <c r="Y1374" s="47" t="b">
        <f t="shared" si="306"/>
        <v>0</v>
      </c>
      <c r="Z1374" s="138">
        <v>0</v>
      </c>
      <c r="AA1374" s="133"/>
      <c r="AB1374" s="133" t="s">
        <v>121</v>
      </c>
      <c r="AC1374" s="149" t="s">
        <v>121</v>
      </c>
      <c r="AD1374" s="27">
        <f t="shared" si="307"/>
        <v>0</v>
      </c>
    </row>
    <row r="1375" spans="1:30" s="156" customFormat="1" ht="13.8">
      <c r="A1375" s="149" t="s">
        <v>121</v>
      </c>
      <c r="B1375" s="147" t="s">
        <v>12</v>
      </c>
      <c r="C1375" s="147" t="s">
        <v>3958</v>
      </c>
      <c r="D1375" s="147">
        <v>1000004333</v>
      </c>
      <c r="E1375" s="147" t="s">
        <v>1244</v>
      </c>
      <c r="F1375" s="148">
        <v>45773</v>
      </c>
      <c r="G1375" s="40" t="str">
        <f t="shared" si="294"/>
        <v>Targeted Dealer</v>
      </c>
      <c r="H1375" s="40"/>
      <c r="I1375" s="41">
        <v>40</v>
      </c>
      <c r="J1375" s="41">
        <f t="shared" si="295"/>
        <v>37.333333333333329</v>
      </c>
      <c r="K1375" s="43">
        <v>40</v>
      </c>
      <c r="L1375" s="43">
        <f t="shared" si="296"/>
        <v>0</v>
      </c>
      <c r="M1375" s="43">
        <f t="shared" si="297"/>
        <v>107.14285714285715</v>
      </c>
      <c r="N1375" s="42">
        <v>20</v>
      </c>
      <c r="O1375" s="45" t="str">
        <f t="shared" si="298"/>
        <v>Mar</v>
      </c>
      <c r="P1375" s="42">
        <f t="shared" si="299"/>
        <v>20</v>
      </c>
      <c r="Q1375" s="44">
        <f t="shared" si="300"/>
        <v>20</v>
      </c>
      <c r="R1375" s="45">
        <f t="shared" si="301"/>
        <v>1</v>
      </c>
      <c r="S1375" s="44" t="str">
        <f t="shared" si="302"/>
        <v>GROWTH</v>
      </c>
      <c r="T1375" s="43">
        <v>0</v>
      </c>
      <c r="U1375" s="46" t="str">
        <f t="shared" si="303"/>
        <v>Apr</v>
      </c>
      <c r="V1375" s="42">
        <v>0</v>
      </c>
      <c r="W1375" s="47">
        <f t="shared" si="304"/>
        <v>40</v>
      </c>
      <c r="X1375" s="48">
        <f t="shared" si="305"/>
        <v>0</v>
      </c>
      <c r="Y1375" s="47" t="b">
        <f t="shared" si="306"/>
        <v>0</v>
      </c>
      <c r="Z1375" s="138">
        <v>0</v>
      </c>
      <c r="AA1375" s="133"/>
      <c r="AB1375" s="133" t="s">
        <v>121</v>
      </c>
      <c r="AC1375" s="149" t="s">
        <v>121</v>
      </c>
      <c r="AD1375" s="27">
        <f t="shared" si="307"/>
        <v>0</v>
      </c>
    </row>
    <row r="1376" spans="1:30" s="156" customFormat="1" ht="13.8">
      <c r="A1376" s="149" t="s">
        <v>3919</v>
      </c>
      <c r="B1376" s="147" t="s">
        <v>80</v>
      </c>
      <c r="C1376" s="147" t="s">
        <v>3960</v>
      </c>
      <c r="D1376" s="147">
        <v>1000004326</v>
      </c>
      <c r="E1376" s="147" t="s">
        <v>3953</v>
      </c>
      <c r="F1376" s="148">
        <v>45770</v>
      </c>
      <c r="G1376" s="40" t="str">
        <f t="shared" si="294"/>
        <v>Targeted Dealer</v>
      </c>
      <c r="H1376" s="40"/>
      <c r="I1376" s="41">
        <v>200</v>
      </c>
      <c r="J1376" s="41">
        <f t="shared" si="295"/>
        <v>186.66666666666669</v>
      </c>
      <c r="K1376" s="43">
        <v>303.5</v>
      </c>
      <c r="L1376" s="43">
        <f t="shared" si="296"/>
        <v>-103.5</v>
      </c>
      <c r="M1376" s="43">
        <f t="shared" si="297"/>
        <v>162.58928571428569</v>
      </c>
      <c r="N1376" s="42">
        <v>381.25</v>
      </c>
      <c r="O1376" s="45" t="str">
        <f t="shared" si="298"/>
        <v>Mar</v>
      </c>
      <c r="P1376" s="42">
        <f t="shared" si="299"/>
        <v>381.25</v>
      </c>
      <c r="Q1376" s="44">
        <f t="shared" si="300"/>
        <v>-77.75</v>
      </c>
      <c r="R1376" s="45">
        <f t="shared" si="301"/>
        <v>-0.20393442622950819</v>
      </c>
      <c r="S1376" s="44" t="str">
        <f t="shared" si="302"/>
        <v>DEGROWTH</v>
      </c>
      <c r="T1376" s="43">
        <v>0</v>
      </c>
      <c r="U1376" s="46" t="str">
        <f t="shared" si="303"/>
        <v>Apr</v>
      </c>
      <c r="V1376" s="42">
        <v>0</v>
      </c>
      <c r="W1376" s="47">
        <f t="shared" si="304"/>
        <v>303.5</v>
      </c>
      <c r="X1376" s="48">
        <f t="shared" si="305"/>
        <v>0</v>
      </c>
      <c r="Y1376" s="47" t="b">
        <f t="shared" si="306"/>
        <v>0</v>
      </c>
      <c r="Z1376" s="138">
        <v>0</v>
      </c>
      <c r="AA1376" s="133"/>
      <c r="AB1376" s="133" t="s">
        <v>121</v>
      </c>
      <c r="AC1376" s="149" t="s">
        <v>3919</v>
      </c>
      <c r="AD1376" s="27">
        <f t="shared" si="307"/>
        <v>0</v>
      </c>
    </row>
    <row r="1377" spans="1:30" s="156" customFormat="1" ht="13.8">
      <c r="A1377" s="149" t="s">
        <v>3919</v>
      </c>
      <c r="B1377" s="147" t="s">
        <v>80</v>
      </c>
      <c r="C1377" s="147" t="s">
        <v>3961</v>
      </c>
      <c r="D1377" s="147">
        <v>1000004330</v>
      </c>
      <c r="E1377" s="147" t="s">
        <v>3954</v>
      </c>
      <c r="F1377" s="148">
        <v>45771</v>
      </c>
      <c r="G1377" s="40" t="str">
        <f t="shared" si="294"/>
        <v>Targeted Dealer</v>
      </c>
      <c r="H1377" s="40"/>
      <c r="I1377" s="41">
        <v>150</v>
      </c>
      <c r="J1377" s="41">
        <f t="shared" si="295"/>
        <v>140</v>
      </c>
      <c r="K1377" s="43">
        <v>160</v>
      </c>
      <c r="L1377" s="43">
        <f t="shared" si="296"/>
        <v>-10</v>
      </c>
      <c r="M1377" s="43">
        <f t="shared" si="297"/>
        <v>114.28571428571429</v>
      </c>
      <c r="N1377" s="42">
        <v>210</v>
      </c>
      <c r="O1377" s="45" t="str">
        <f t="shared" si="298"/>
        <v>Mar</v>
      </c>
      <c r="P1377" s="42">
        <f t="shared" si="299"/>
        <v>210</v>
      </c>
      <c r="Q1377" s="44">
        <f t="shared" si="300"/>
        <v>-50</v>
      </c>
      <c r="R1377" s="45">
        <f t="shared" si="301"/>
        <v>-0.23809523809523814</v>
      </c>
      <c r="S1377" s="44" t="str">
        <f t="shared" si="302"/>
        <v>DEGROWTH</v>
      </c>
      <c r="T1377" s="43">
        <v>0</v>
      </c>
      <c r="U1377" s="46" t="str">
        <f t="shared" si="303"/>
        <v>Apr</v>
      </c>
      <c r="V1377" s="42">
        <v>0</v>
      </c>
      <c r="W1377" s="47">
        <f t="shared" si="304"/>
        <v>160</v>
      </c>
      <c r="X1377" s="48">
        <f t="shared" si="305"/>
        <v>0</v>
      </c>
      <c r="Y1377" s="47" t="b">
        <f t="shared" si="306"/>
        <v>0</v>
      </c>
      <c r="Z1377" s="138">
        <v>0</v>
      </c>
      <c r="AA1377" s="133"/>
      <c r="AB1377" s="133" t="s">
        <v>121</v>
      </c>
      <c r="AC1377" s="149" t="s">
        <v>3919</v>
      </c>
      <c r="AD1377" s="27">
        <f t="shared" si="307"/>
        <v>0</v>
      </c>
    </row>
    <row r="1378" spans="1:30" s="156" customFormat="1" ht="13.8">
      <c r="A1378" s="149" t="s">
        <v>1245</v>
      </c>
      <c r="B1378" s="147" t="s">
        <v>46</v>
      </c>
      <c r="C1378" s="147" t="s">
        <v>3964</v>
      </c>
      <c r="D1378" s="147">
        <v>1000004353</v>
      </c>
      <c r="E1378" s="147" t="s">
        <v>3962</v>
      </c>
      <c r="F1378" s="148">
        <v>45779</v>
      </c>
      <c r="G1378" s="40" t="str">
        <f t="shared" si="294"/>
        <v>Targeted Dealer</v>
      </c>
      <c r="H1378" s="40"/>
      <c r="I1378" s="41">
        <v>600</v>
      </c>
      <c r="J1378" s="41">
        <f t="shared" si="295"/>
        <v>560</v>
      </c>
      <c r="K1378" s="43">
        <v>878</v>
      </c>
      <c r="L1378" s="43">
        <f t="shared" si="296"/>
        <v>-278</v>
      </c>
      <c r="M1378" s="43">
        <f t="shared" si="297"/>
        <v>156.78571428571431</v>
      </c>
      <c r="N1378" s="42">
        <v>555.5</v>
      </c>
      <c r="O1378" s="45" t="str">
        <f t="shared" si="298"/>
        <v>Mar</v>
      </c>
      <c r="P1378" s="42">
        <f t="shared" si="299"/>
        <v>555.5</v>
      </c>
      <c r="Q1378" s="44">
        <f t="shared" si="300"/>
        <v>322.5</v>
      </c>
      <c r="R1378" s="45">
        <f t="shared" si="301"/>
        <v>0.58055805580558051</v>
      </c>
      <c r="S1378" s="44" t="str">
        <f t="shared" si="302"/>
        <v>GROWTH</v>
      </c>
      <c r="T1378" s="43">
        <v>0</v>
      </c>
      <c r="U1378" s="46" t="str">
        <f t="shared" si="303"/>
        <v>Apr</v>
      </c>
      <c r="V1378" s="42">
        <v>0</v>
      </c>
      <c r="W1378" s="47">
        <f t="shared" si="304"/>
        <v>878</v>
      </c>
      <c r="X1378" s="48">
        <f t="shared" si="305"/>
        <v>0</v>
      </c>
      <c r="Y1378" s="47" t="b">
        <f t="shared" si="306"/>
        <v>0</v>
      </c>
      <c r="Z1378" s="138">
        <v>0</v>
      </c>
      <c r="AA1378" s="133"/>
      <c r="AB1378" s="133" t="s">
        <v>121</v>
      </c>
      <c r="AC1378" s="149" t="s">
        <v>1245</v>
      </c>
      <c r="AD1378" s="27">
        <f t="shared" si="307"/>
        <v>0</v>
      </c>
    </row>
    <row r="1379" spans="1:30" s="156" customFormat="1" ht="13.8">
      <c r="A1379" s="149" t="s">
        <v>1245</v>
      </c>
      <c r="B1379" s="147" t="s">
        <v>43</v>
      </c>
      <c r="C1379" s="147" t="s">
        <v>3978</v>
      </c>
      <c r="D1379" s="147">
        <v>1000004348</v>
      </c>
      <c r="E1379" s="147" t="s">
        <v>3970</v>
      </c>
      <c r="F1379" s="148">
        <v>45783</v>
      </c>
      <c r="G1379" s="40" t="str">
        <f t="shared" si="294"/>
        <v>Targeted Dealer</v>
      </c>
      <c r="H1379" s="40"/>
      <c r="I1379" s="41">
        <v>75</v>
      </c>
      <c r="J1379" s="41">
        <f t="shared" si="295"/>
        <v>70</v>
      </c>
      <c r="K1379" s="43">
        <v>71</v>
      </c>
      <c r="L1379" s="43">
        <f t="shared" si="296"/>
        <v>4</v>
      </c>
      <c r="M1379" s="43">
        <f t="shared" si="297"/>
        <v>101.42857142857143</v>
      </c>
      <c r="N1379" s="42">
        <v>37.5</v>
      </c>
      <c r="O1379" s="45" t="str">
        <f t="shared" si="298"/>
        <v>Mar</v>
      </c>
      <c r="P1379" s="42">
        <f t="shared" si="299"/>
        <v>37.5</v>
      </c>
      <c r="Q1379" s="44">
        <f t="shared" si="300"/>
        <v>33.5</v>
      </c>
      <c r="R1379" s="45">
        <f t="shared" si="301"/>
        <v>0.89333333333333331</v>
      </c>
      <c r="S1379" s="44" t="str">
        <f t="shared" si="302"/>
        <v>GROWTH</v>
      </c>
      <c r="T1379" s="43">
        <v>0</v>
      </c>
      <c r="U1379" s="46" t="str">
        <f t="shared" si="303"/>
        <v>Apr</v>
      </c>
      <c r="V1379" s="42">
        <v>0</v>
      </c>
      <c r="W1379" s="47">
        <f t="shared" si="304"/>
        <v>71</v>
      </c>
      <c r="X1379" s="48">
        <f t="shared" si="305"/>
        <v>0</v>
      </c>
      <c r="Y1379" s="47" t="b">
        <f t="shared" si="306"/>
        <v>0</v>
      </c>
      <c r="Z1379" s="138">
        <v>0</v>
      </c>
      <c r="AA1379" s="133"/>
      <c r="AB1379" s="133" t="s">
        <v>121</v>
      </c>
      <c r="AC1379" s="149" t="s">
        <v>1245</v>
      </c>
      <c r="AD1379" s="27">
        <f t="shared" si="307"/>
        <v>0</v>
      </c>
    </row>
    <row r="1380" spans="1:30" s="156" customFormat="1" ht="13.8">
      <c r="A1380" s="149" t="s">
        <v>1245</v>
      </c>
      <c r="B1380" s="147" t="s">
        <v>57</v>
      </c>
      <c r="C1380" s="147" t="s">
        <v>3979</v>
      </c>
      <c r="D1380" s="147">
        <v>1000004337</v>
      </c>
      <c r="E1380" s="147" t="s">
        <v>3971</v>
      </c>
      <c r="F1380" s="148">
        <v>45776</v>
      </c>
      <c r="G1380" s="40" t="str">
        <f t="shared" si="294"/>
        <v>Targeted Dealer</v>
      </c>
      <c r="H1380" s="40"/>
      <c r="I1380" s="41">
        <v>100</v>
      </c>
      <c r="J1380" s="41">
        <f t="shared" si="295"/>
        <v>93.333333333333343</v>
      </c>
      <c r="K1380" s="43">
        <v>49</v>
      </c>
      <c r="L1380" s="43">
        <f t="shared" si="296"/>
        <v>51</v>
      </c>
      <c r="M1380" s="43">
        <f t="shared" si="297"/>
        <v>52.499999999999993</v>
      </c>
      <c r="N1380" s="42">
        <v>49</v>
      </c>
      <c r="O1380" s="45" t="str">
        <f t="shared" si="298"/>
        <v>Mar</v>
      </c>
      <c r="P1380" s="42">
        <f t="shared" si="299"/>
        <v>49</v>
      </c>
      <c r="Q1380" s="44">
        <f t="shared" si="300"/>
        <v>0</v>
      </c>
      <c r="R1380" s="45">
        <f t="shared" si="301"/>
        <v>0</v>
      </c>
      <c r="S1380" s="44" t="str">
        <f t="shared" si="302"/>
        <v>GROWTH</v>
      </c>
      <c r="T1380" s="43">
        <v>0</v>
      </c>
      <c r="U1380" s="46" t="str">
        <f t="shared" si="303"/>
        <v>Apr</v>
      </c>
      <c r="V1380" s="42">
        <v>0</v>
      </c>
      <c r="W1380" s="47">
        <f t="shared" si="304"/>
        <v>49</v>
      </c>
      <c r="X1380" s="48">
        <f t="shared" si="305"/>
        <v>0</v>
      </c>
      <c r="Y1380" s="47" t="b">
        <f t="shared" si="306"/>
        <v>0</v>
      </c>
      <c r="Z1380" s="138">
        <v>0</v>
      </c>
      <c r="AA1380" s="133"/>
      <c r="AB1380" s="133" t="s">
        <v>121</v>
      </c>
      <c r="AC1380" s="149" t="s">
        <v>1245</v>
      </c>
      <c r="AD1380" s="27">
        <f t="shared" si="307"/>
        <v>0</v>
      </c>
    </row>
    <row r="1381" spans="1:30" s="156" customFormat="1" ht="13.8">
      <c r="A1381" s="149" t="s">
        <v>121</v>
      </c>
      <c r="B1381" s="147" t="s">
        <v>25</v>
      </c>
      <c r="C1381" s="147" t="s">
        <v>3980</v>
      </c>
      <c r="D1381" s="147">
        <v>1000004336</v>
      </c>
      <c r="E1381" s="147" t="s">
        <v>3972</v>
      </c>
      <c r="F1381" s="148">
        <v>45776</v>
      </c>
      <c r="G1381" s="40" t="str">
        <f t="shared" si="294"/>
        <v>Targeted Dealer</v>
      </c>
      <c r="H1381" s="40"/>
      <c r="I1381" s="41">
        <v>20</v>
      </c>
      <c r="J1381" s="41">
        <f t="shared" si="295"/>
        <v>18.666666666666664</v>
      </c>
      <c r="K1381" s="43">
        <v>20</v>
      </c>
      <c r="L1381" s="43">
        <f t="shared" si="296"/>
        <v>0</v>
      </c>
      <c r="M1381" s="43">
        <f t="shared" si="297"/>
        <v>107.14285714285715</v>
      </c>
      <c r="N1381" s="42">
        <v>20</v>
      </c>
      <c r="O1381" s="45" t="str">
        <f t="shared" si="298"/>
        <v>Mar</v>
      </c>
      <c r="P1381" s="42">
        <f t="shared" si="299"/>
        <v>20</v>
      </c>
      <c r="Q1381" s="44">
        <f t="shared" si="300"/>
        <v>0</v>
      </c>
      <c r="R1381" s="45">
        <f t="shared" si="301"/>
        <v>0</v>
      </c>
      <c r="S1381" s="44" t="str">
        <f t="shared" si="302"/>
        <v>GROWTH</v>
      </c>
      <c r="T1381" s="43">
        <v>0</v>
      </c>
      <c r="U1381" s="46" t="str">
        <f t="shared" si="303"/>
        <v>Apr</v>
      </c>
      <c r="V1381" s="42">
        <v>0</v>
      </c>
      <c r="W1381" s="47">
        <f t="shared" si="304"/>
        <v>20</v>
      </c>
      <c r="X1381" s="48">
        <f t="shared" si="305"/>
        <v>0</v>
      </c>
      <c r="Y1381" s="47" t="b">
        <f t="shared" si="306"/>
        <v>0</v>
      </c>
      <c r="Z1381" s="138">
        <v>0</v>
      </c>
      <c r="AA1381" s="133"/>
      <c r="AB1381" s="133" t="s">
        <v>121</v>
      </c>
      <c r="AC1381" s="149" t="s">
        <v>121</v>
      </c>
      <c r="AD1381" s="27">
        <f t="shared" si="307"/>
        <v>0</v>
      </c>
    </row>
    <row r="1382" spans="1:30" s="156" customFormat="1" ht="13.8">
      <c r="A1382" s="149" t="s">
        <v>3061</v>
      </c>
      <c r="B1382" s="147" t="s">
        <v>87</v>
      </c>
      <c r="C1382" s="147" t="s">
        <v>3981</v>
      </c>
      <c r="D1382" s="147">
        <v>1000004346</v>
      </c>
      <c r="E1382" s="147" t="s">
        <v>3973</v>
      </c>
      <c r="F1382" s="148">
        <v>45777</v>
      </c>
      <c r="G1382" s="40" t="str">
        <f t="shared" si="294"/>
        <v>Targeted Dealer</v>
      </c>
      <c r="H1382" s="40"/>
      <c r="I1382" s="41">
        <v>200</v>
      </c>
      <c r="J1382" s="41">
        <f t="shared" si="295"/>
        <v>186.66666666666669</v>
      </c>
      <c r="K1382" s="43">
        <v>165</v>
      </c>
      <c r="L1382" s="43">
        <f t="shared" si="296"/>
        <v>35</v>
      </c>
      <c r="M1382" s="43">
        <f t="shared" si="297"/>
        <v>88.392857142857125</v>
      </c>
      <c r="N1382" s="42">
        <v>222.5</v>
      </c>
      <c r="O1382" s="45" t="str">
        <f t="shared" si="298"/>
        <v>Mar</v>
      </c>
      <c r="P1382" s="42">
        <f t="shared" si="299"/>
        <v>222.5</v>
      </c>
      <c r="Q1382" s="44">
        <f t="shared" si="300"/>
        <v>-57.5</v>
      </c>
      <c r="R1382" s="45">
        <f t="shared" si="301"/>
        <v>-0.2584269662921348</v>
      </c>
      <c r="S1382" s="44" t="str">
        <f t="shared" si="302"/>
        <v>DEGROWTH</v>
      </c>
      <c r="T1382" s="43">
        <v>0</v>
      </c>
      <c r="U1382" s="46" t="str">
        <f t="shared" si="303"/>
        <v>Apr</v>
      </c>
      <c r="V1382" s="42">
        <v>0</v>
      </c>
      <c r="W1382" s="47">
        <f t="shared" si="304"/>
        <v>165</v>
      </c>
      <c r="X1382" s="48">
        <f t="shared" si="305"/>
        <v>0</v>
      </c>
      <c r="Y1382" s="47" t="b">
        <f t="shared" si="306"/>
        <v>0</v>
      </c>
      <c r="Z1382" s="138">
        <v>0</v>
      </c>
      <c r="AA1382" s="133"/>
      <c r="AB1382" s="133" t="s">
        <v>121</v>
      </c>
      <c r="AC1382" s="149" t="s">
        <v>3061</v>
      </c>
      <c r="AD1382" s="27">
        <f t="shared" si="307"/>
        <v>0</v>
      </c>
    </row>
    <row r="1383" spans="1:30" s="156" customFormat="1" ht="13.8">
      <c r="A1383" s="149" t="s">
        <v>121</v>
      </c>
      <c r="B1383" s="147" t="s">
        <v>12</v>
      </c>
      <c r="C1383" s="147" t="s">
        <v>3982</v>
      </c>
      <c r="D1383" s="147">
        <v>1000004354</v>
      </c>
      <c r="E1383" s="147" t="s">
        <v>3974</v>
      </c>
      <c r="F1383" s="148">
        <v>45785</v>
      </c>
      <c r="G1383" s="40" t="str">
        <f t="shared" si="294"/>
        <v>Targeted Dealer</v>
      </c>
      <c r="H1383" s="40"/>
      <c r="I1383" s="41">
        <v>70</v>
      </c>
      <c r="J1383" s="41">
        <f t="shared" si="295"/>
        <v>65.333333333333343</v>
      </c>
      <c r="K1383" s="43">
        <v>52</v>
      </c>
      <c r="L1383" s="43">
        <f t="shared" si="296"/>
        <v>18</v>
      </c>
      <c r="M1383" s="43">
        <f t="shared" si="297"/>
        <v>79.591836734693871</v>
      </c>
      <c r="N1383" s="42">
        <v>20</v>
      </c>
      <c r="O1383" s="45" t="str">
        <f t="shared" si="298"/>
        <v>Mar</v>
      </c>
      <c r="P1383" s="42">
        <f t="shared" si="299"/>
        <v>20</v>
      </c>
      <c r="Q1383" s="44">
        <f t="shared" si="300"/>
        <v>32</v>
      </c>
      <c r="R1383" s="45">
        <f t="shared" si="301"/>
        <v>1.6</v>
      </c>
      <c r="S1383" s="44" t="str">
        <f t="shared" si="302"/>
        <v>GROWTH</v>
      </c>
      <c r="T1383" s="43">
        <v>0</v>
      </c>
      <c r="U1383" s="46" t="str">
        <f t="shared" si="303"/>
        <v>Apr</v>
      </c>
      <c r="V1383" s="42">
        <v>0</v>
      </c>
      <c r="W1383" s="47">
        <f t="shared" si="304"/>
        <v>52</v>
      </c>
      <c r="X1383" s="48">
        <f t="shared" si="305"/>
        <v>0</v>
      </c>
      <c r="Y1383" s="47" t="b">
        <f t="shared" si="306"/>
        <v>0</v>
      </c>
      <c r="Z1383" s="138">
        <v>0</v>
      </c>
      <c r="AA1383" s="133"/>
      <c r="AB1383" s="133" t="s">
        <v>121</v>
      </c>
      <c r="AC1383" s="149" t="s">
        <v>121</v>
      </c>
      <c r="AD1383" s="27">
        <f t="shared" si="307"/>
        <v>0</v>
      </c>
    </row>
    <row r="1384" spans="1:30" s="156" customFormat="1" ht="13.8">
      <c r="A1384" s="149" t="s">
        <v>121</v>
      </c>
      <c r="B1384" s="147" t="s">
        <v>814</v>
      </c>
      <c r="C1384" s="147" t="s">
        <v>831</v>
      </c>
      <c r="D1384" s="147">
        <v>1000000704</v>
      </c>
      <c r="E1384" s="147" t="s">
        <v>832</v>
      </c>
      <c r="F1384" s="148">
        <v>44738</v>
      </c>
      <c r="G1384" s="40" t="str">
        <f t="shared" si="294"/>
        <v>Targeted Dealer</v>
      </c>
      <c r="H1384" s="40"/>
      <c r="I1384" s="41">
        <v>120</v>
      </c>
      <c r="J1384" s="41">
        <f t="shared" si="295"/>
        <v>112</v>
      </c>
      <c r="K1384" s="43">
        <v>0</v>
      </c>
      <c r="L1384" s="43">
        <f t="shared" si="296"/>
        <v>120</v>
      </c>
      <c r="M1384" s="43">
        <f t="shared" si="297"/>
        <v>0</v>
      </c>
      <c r="N1384" s="42">
        <v>5</v>
      </c>
      <c r="O1384" s="45" t="str">
        <f t="shared" si="298"/>
        <v>Mar</v>
      </c>
      <c r="P1384" s="42">
        <f t="shared" si="299"/>
        <v>5</v>
      </c>
      <c r="Q1384" s="44">
        <f t="shared" si="300"/>
        <v>-5</v>
      </c>
      <c r="R1384" s="45">
        <f t="shared" si="301"/>
        <v>-1</v>
      </c>
      <c r="S1384" s="44" t="str">
        <f t="shared" si="302"/>
        <v>DEGROWTH</v>
      </c>
      <c r="T1384" s="43">
        <v>0</v>
      </c>
      <c r="U1384" s="46" t="str">
        <f t="shared" si="303"/>
        <v>Apr</v>
      </c>
      <c r="V1384" s="42">
        <v>0</v>
      </c>
      <c r="W1384" s="47">
        <f t="shared" si="304"/>
        <v>0</v>
      </c>
      <c r="X1384" s="48">
        <f t="shared" si="305"/>
        <v>0</v>
      </c>
      <c r="Y1384" s="47" t="b">
        <f t="shared" si="306"/>
        <v>0</v>
      </c>
      <c r="Z1384" s="138">
        <v>0</v>
      </c>
      <c r="AA1384" s="133"/>
      <c r="AB1384" s="133" t="s">
        <v>121</v>
      </c>
      <c r="AC1384" s="149" t="s">
        <v>121</v>
      </c>
      <c r="AD1384" s="27">
        <f t="shared" si="307"/>
        <v>1</v>
      </c>
    </row>
    <row r="1385" spans="1:30" s="156" customFormat="1" ht="13.8">
      <c r="A1385" s="149" t="s">
        <v>121</v>
      </c>
      <c r="B1385" s="147" t="s">
        <v>814</v>
      </c>
      <c r="C1385" s="147" t="s">
        <v>3985</v>
      </c>
      <c r="D1385" s="147">
        <v>1000004322</v>
      </c>
      <c r="E1385" s="147" t="s">
        <v>3986</v>
      </c>
      <c r="F1385" s="148">
        <v>45768</v>
      </c>
      <c r="G1385" s="40" t="str">
        <f t="shared" si="294"/>
        <v>Targeted Dealer</v>
      </c>
      <c r="H1385" s="40"/>
      <c r="I1385" s="41">
        <v>30</v>
      </c>
      <c r="J1385" s="41">
        <f t="shared" si="295"/>
        <v>28</v>
      </c>
      <c r="K1385" s="43">
        <v>0</v>
      </c>
      <c r="L1385" s="43">
        <f t="shared" si="296"/>
        <v>30</v>
      </c>
      <c r="M1385" s="43">
        <f t="shared" si="297"/>
        <v>0</v>
      </c>
      <c r="N1385" s="42">
        <v>20</v>
      </c>
      <c r="O1385" s="45" t="str">
        <f t="shared" si="298"/>
        <v>Mar</v>
      </c>
      <c r="P1385" s="42">
        <f t="shared" si="299"/>
        <v>20</v>
      </c>
      <c r="Q1385" s="44">
        <f t="shared" si="300"/>
        <v>-20</v>
      </c>
      <c r="R1385" s="45">
        <f t="shared" si="301"/>
        <v>-1</v>
      </c>
      <c r="S1385" s="44" t="str">
        <f t="shared" si="302"/>
        <v>DEGROWTH</v>
      </c>
      <c r="T1385" s="43">
        <v>0</v>
      </c>
      <c r="U1385" s="46" t="str">
        <f t="shared" si="303"/>
        <v>Apr</v>
      </c>
      <c r="V1385" s="42">
        <v>0</v>
      </c>
      <c r="W1385" s="47">
        <f t="shared" si="304"/>
        <v>0</v>
      </c>
      <c r="X1385" s="48">
        <f t="shared" si="305"/>
        <v>0</v>
      </c>
      <c r="Y1385" s="47" t="b">
        <f t="shared" si="306"/>
        <v>0</v>
      </c>
      <c r="Z1385" s="138">
        <v>0</v>
      </c>
      <c r="AA1385" s="133"/>
      <c r="AB1385" s="133" t="s">
        <v>121</v>
      </c>
      <c r="AC1385" s="149" t="s">
        <v>121</v>
      </c>
      <c r="AD1385" s="27">
        <f t="shared" si="307"/>
        <v>1</v>
      </c>
    </row>
    <row r="1386" spans="1:30" s="156" customFormat="1" ht="13.8">
      <c r="A1386" s="149" t="s">
        <v>1245</v>
      </c>
      <c r="B1386" s="147" t="s">
        <v>53</v>
      </c>
      <c r="C1386" s="147" t="s">
        <v>3997</v>
      </c>
      <c r="D1386" s="147">
        <v>1000004351</v>
      </c>
      <c r="E1386" s="147" t="s">
        <v>3987</v>
      </c>
      <c r="F1386" s="148">
        <v>45786</v>
      </c>
      <c r="G1386" s="40" t="str">
        <f t="shared" si="294"/>
        <v>Targeted Dealer</v>
      </c>
      <c r="H1386" s="40"/>
      <c r="I1386" s="41">
        <v>30</v>
      </c>
      <c r="J1386" s="41">
        <f t="shared" si="295"/>
        <v>28</v>
      </c>
      <c r="K1386" s="43">
        <v>30</v>
      </c>
      <c r="L1386" s="43">
        <f t="shared" si="296"/>
        <v>0</v>
      </c>
      <c r="M1386" s="43">
        <f t="shared" si="297"/>
        <v>107.14285714285714</v>
      </c>
      <c r="N1386" s="42">
        <v>25</v>
      </c>
      <c r="O1386" s="45" t="str">
        <f t="shared" si="298"/>
        <v>Mar</v>
      </c>
      <c r="P1386" s="42">
        <f t="shared" si="299"/>
        <v>25</v>
      </c>
      <c r="Q1386" s="44">
        <f t="shared" si="300"/>
        <v>5</v>
      </c>
      <c r="R1386" s="45">
        <f t="shared" si="301"/>
        <v>0.19999999999999996</v>
      </c>
      <c r="S1386" s="44" t="str">
        <f t="shared" si="302"/>
        <v>GROWTH</v>
      </c>
      <c r="T1386" s="43">
        <v>0</v>
      </c>
      <c r="U1386" s="46" t="str">
        <f t="shared" si="303"/>
        <v>Apr</v>
      </c>
      <c r="V1386" s="42">
        <v>0</v>
      </c>
      <c r="W1386" s="47">
        <f t="shared" si="304"/>
        <v>30</v>
      </c>
      <c r="X1386" s="48">
        <f t="shared" si="305"/>
        <v>0</v>
      </c>
      <c r="Y1386" s="47" t="b">
        <f t="shared" si="306"/>
        <v>0</v>
      </c>
      <c r="Z1386" s="138">
        <v>0</v>
      </c>
      <c r="AA1386" s="133"/>
      <c r="AB1386" s="133" t="s">
        <v>121</v>
      </c>
      <c r="AC1386" s="149" t="s">
        <v>1245</v>
      </c>
      <c r="AD1386" s="27">
        <f t="shared" si="307"/>
        <v>0</v>
      </c>
    </row>
    <row r="1387" spans="1:30" s="156" customFormat="1" ht="13.8">
      <c r="A1387" s="149" t="s">
        <v>3918</v>
      </c>
      <c r="B1387" s="147" t="s">
        <v>75</v>
      </c>
      <c r="C1387" s="147" t="s">
        <v>3999</v>
      </c>
      <c r="D1387" s="147">
        <v>1000004357</v>
      </c>
      <c r="E1387" s="147" t="s">
        <v>3989</v>
      </c>
      <c r="F1387" s="148">
        <v>45792</v>
      </c>
      <c r="G1387" s="40" t="str">
        <f t="shared" si="294"/>
        <v>Targeted Dealer</v>
      </c>
      <c r="H1387" s="40"/>
      <c r="I1387" s="41">
        <v>520</v>
      </c>
      <c r="J1387" s="41">
        <f t="shared" si="295"/>
        <v>485.33333333333331</v>
      </c>
      <c r="K1387" s="43">
        <v>1022.05</v>
      </c>
      <c r="L1387" s="43">
        <f t="shared" si="296"/>
        <v>-502.04999999999995</v>
      </c>
      <c r="M1387" s="43">
        <f t="shared" si="297"/>
        <v>210.58722527472526</v>
      </c>
      <c r="N1387" s="42">
        <v>880.35</v>
      </c>
      <c r="O1387" s="45" t="str">
        <f t="shared" si="298"/>
        <v>Mar</v>
      </c>
      <c r="P1387" s="42">
        <f t="shared" si="299"/>
        <v>880.35</v>
      </c>
      <c r="Q1387" s="44">
        <f t="shared" si="300"/>
        <v>141.69999999999993</v>
      </c>
      <c r="R1387" s="45">
        <f t="shared" si="301"/>
        <v>0.16095870960413472</v>
      </c>
      <c r="S1387" s="44" t="str">
        <f t="shared" si="302"/>
        <v>GROWTH</v>
      </c>
      <c r="T1387" s="43">
        <v>0</v>
      </c>
      <c r="U1387" s="46" t="str">
        <f t="shared" si="303"/>
        <v>Apr</v>
      </c>
      <c r="V1387" s="42">
        <v>0</v>
      </c>
      <c r="W1387" s="47">
        <f t="shared" si="304"/>
        <v>1022.05</v>
      </c>
      <c r="X1387" s="48">
        <f t="shared" si="305"/>
        <v>0</v>
      </c>
      <c r="Y1387" s="47" t="b">
        <f t="shared" si="306"/>
        <v>0</v>
      </c>
      <c r="Z1387" s="138">
        <v>0</v>
      </c>
      <c r="AA1387" s="133"/>
      <c r="AB1387" s="133" t="s">
        <v>121</v>
      </c>
      <c r="AC1387" s="149" t="s">
        <v>3918</v>
      </c>
      <c r="AD1387" s="27">
        <f t="shared" si="307"/>
        <v>0</v>
      </c>
    </row>
    <row r="1388" spans="1:30" s="156" customFormat="1" ht="13.8">
      <c r="A1388" s="149" t="s">
        <v>121</v>
      </c>
      <c r="B1388" s="147" t="s">
        <v>33</v>
      </c>
      <c r="C1388" s="147" t="s">
        <v>4000</v>
      </c>
      <c r="D1388" s="147">
        <v>1000004359</v>
      </c>
      <c r="E1388" s="147" t="s">
        <v>3990</v>
      </c>
      <c r="F1388" s="148">
        <v>45794</v>
      </c>
      <c r="G1388" s="40" t="str">
        <f t="shared" si="294"/>
        <v>Targeted Dealer</v>
      </c>
      <c r="H1388" s="40"/>
      <c r="I1388" s="41">
        <v>450</v>
      </c>
      <c r="J1388" s="41">
        <f t="shared" si="295"/>
        <v>420</v>
      </c>
      <c r="K1388" s="43">
        <v>458</v>
      </c>
      <c r="L1388" s="43">
        <f t="shared" si="296"/>
        <v>-8</v>
      </c>
      <c r="M1388" s="43">
        <f t="shared" si="297"/>
        <v>109.04761904761904</v>
      </c>
      <c r="N1388" s="42">
        <v>316</v>
      </c>
      <c r="O1388" s="45" t="str">
        <f t="shared" si="298"/>
        <v>Mar</v>
      </c>
      <c r="P1388" s="42">
        <f t="shared" si="299"/>
        <v>316</v>
      </c>
      <c r="Q1388" s="44">
        <f t="shared" si="300"/>
        <v>142</v>
      </c>
      <c r="R1388" s="45">
        <f t="shared" si="301"/>
        <v>0.44936708860759489</v>
      </c>
      <c r="S1388" s="44" t="str">
        <f t="shared" si="302"/>
        <v>GROWTH</v>
      </c>
      <c r="T1388" s="43">
        <v>0</v>
      </c>
      <c r="U1388" s="46" t="str">
        <f t="shared" si="303"/>
        <v>Apr</v>
      </c>
      <c r="V1388" s="42">
        <v>0</v>
      </c>
      <c r="W1388" s="47">
        <f t="shared" si="304"/>
        <v>458</v>
      </c>
      <c r="X1388" s="48">
        <f t="shared" si="305"/>
        <v>0</v>
      </c>
      <c r="Y1388" s="47" t="b">
        <f t="shared" si="306"/>
        <v>0</v>
      </c>
      <c r="Z1388" s="138">
        <v>0</v>
      </c>
      <c r="AA1388" s="133"/>
      <c r="AB1388" s="133" t="s">
        <v>121</v>
      </c>
      <c r="AC1388" s="149" t="s">
        <v>121</v>
      </c>
      <c r="AD1388" s="27">
        <f t="shared" si="307"/>
        <v>0</v>
      </c>
    </row>
    <row r="1389" spans="1:30" s="156" customFormat="1" ht="13.8">
      <c r="A1389" s="149" t="s">
        <v>3918</v>
      </c>
      <c r="B1389" s="147" t="s">
        <v>71</v>
      </c>
      <c r="C1389" s="147" t="s">
        <v>4001</v>
      </c>
      <c r="D1389" s="147">
        <v>1000004356</v>
      </c>
      <c r="E1389" s="147" t="s">
        <v>3991</v>
      </c>
      <c r="F1389" s="148">
        <v>45792</v>
      </c>
      <c r="G1389" s="40" t="str">
        <f t="shared" si="294"/>
        <v>Targeted Dealer</v>
      </c>
      <c r="H1389" s="40"/>
      <c r="I1389" s="41">
        <v>70</v>
      </c>
      <c r="J1389" s="41">
        <f t="shared" si="295"/>
        <v>65.333333333333343</v>
      </c>
      <c r="K1389" s="43">
        <v>145.5</v>
      </c>
      <c r="L1389" s="43">
        <f t="shared" si="296"/>
        <v>-75.5</v>
      </c>
      <c r="M1389" s="43">
        <f t="shared" si="297"/>
        <v>222.70408163265301</v>
      </c>
      <c r="N1389" s="42">
        <v>80</v>
      </c>
      <c r="O1389" s="45" t="str">
        <f t="shared" si="298"/>
        <v>Mar</v>
      </c>
      <c r="P1389" s="42">
        <f t="shared" si="299"/>
        <v>80</v>
      </c>
      <c r="Q1389" s="44">
        <f t="shared" si="300"/>
        <v>65.5</v>
      </c>
      <c r="R1389" s="45">
        <f t="shared" si="301"/>
        <v>0.81875000000000009</v>
      </c>
      <c r="S1389" s="44" t="str">
        <f t="shared" si="302"/>
        <v>GROWTH</v>
      </c>
      <c r="T1389" s="43">
        <v>0</v>
      </c>
      <c r="U1389" s="46" t="str">
        <f t="shared" si="303"/>
        <v>Apr</v>
      </c>
      <c r="V1389" s="42">
        <v>0</v>
      </c>
      <c r="W1389" s="47">
        <f t="shared" si="304"/>
        <v>145.5</v>
      </c>
      <c r="X1389" s="48">
        <f t="shared" si="305"/>
        <v>0</v>
      </c>
      <c r="Y1389" s="47" t="b">
        <f t="shared" si="306"/>
        <v>0</v>
      </c>
      <c r="Z1389" s="138">
        <v>0</v>
      </c>
      <c r="AA1389" s="133"/>
      <c r="AB1389" s="133" t="s">
        <v>121</v>
      </c>
      <c r="AC1389" s="149" t="s">
        <v>3918</v>
      </c>
      <c r="AD1389" s="27">
        <f t="shared" si="307"/>
        <v>0</v>
      </c>
    </row>
    <row r="1390" spans="1:30" s="156" customFormat="1" ht="13.8">
      <c r="A1390" s="149" t="s">
        <v>3061</v>
      </c>
      <c r="B1390" s="147" t="s">
        <v>87</v>
      </c>
      <c r="C1390" s="147" t="s">
        <v>4003</v>
      </c>
      <c r="D1390" s="147">
        <v>1000004363</v>
      </c>
      <c r="E1390" s="147" t="s">
        <v>3993</v>
      </c>
      <c r="F1390" s="148">
        <v>45793</v>
      </c>
      <c r="G1390" s="40" t="str">
        <f t="shared" si="294"/>
        <v>Targeted Dealer</v>
      </c>
      <c r="H1390" s="40"/>
      <c r="I1390" s="41">
        <v>272</v>
      </c>
      <c r="J1390" s="41">
        <f t="shared" si="295"/>
        <v>253.86666666666667</v>
      </c>
      <c r="K1390" s="43">
        <v>335</v>
      </c>
      <c r="L1390" s="43">
        <f t="shared" si="296"/>
        <v>-63</v>
      </c>
      <c r="M1390" s="43">
        <f t="shared" si="297"/>
        <v>131.95903361344537</v>
      </c>
      <c r="N1390" s="42">
        <v>350</v>
      </c>
      <c r="O1390" s="45" t="str">
        <f t="shared" si="298"/>
        <v>Mar</v>
      </c>
      <c r="P1390" s="42">
        <f t="shared" si="299"/>
        <v>350</v>
      </c>
      <c r="Q1390" s="44">
        <f t="shared" si="300"/>
        <v>-15</v>
      </c>
      <c r="R1390" s="45">
        <f t="shared" si="301"/>
        <v>-4.2857142857142816E-2</v>
      </c>
      <c r="S1390" s="44" t="str">
        <f t="shared" si="302"/>
        <v>DEGROWTH</v>
      </c>
      <c r="T1390" s="43">
        <v>0</v>
      </c>
      <c r="U1390" s="46" t="str">
        <f t="shared" si="303"/>
        <v>Apr</v>
      </c>
      <c r="V1390" s="42">
        <v>0</v>
      </c>
      <c r="W1390" s="47">
        <f t="shared" si="304"/>
        <v>335</v>
      </c>
      <c r="X1390" s="48">
        <f t="shared" si="305"/>
        <v>0</v>
      </c>
      <c r="Y1390" s="47" t="b">
        <f t="shared" si="306"/>
        <v>0</v>
      </c>
      <c r="Z1390" s="138">
        <v>0</v>
      </c>
      <c r="AA1390" s="133"/>
      <c r="AB1390" s="133" t="s">
        <v>121</v>
      </c>
      <c r="AC1390" s="149" t="s">
        <v>3061</v>
      </c>
      <c r="AD1390" s="27">
        <f t="shared" si="307"/>
        <v>0</v>
      </c>
    </row>
    <row r="1391" spans="1:30" s="156" customFormat="1" ht="13.8">
      <c r="A1391" s="149" t="s">
        <v>3061</v>
      </c>
      <c r="B1391" s="147" t="s">
        <v>101</v>
      </c>
      <c r="C1391" s="147" t="s">
        <v>4004</v>
      </c>
      <c r="D1391" s="147">
        <v>1000004355</v>
      </c>
      <c r="E1391" s="147" t="s">
        <v>3994</v>
      </c>
      <c r="F1391" s="148">
        <v>45792</v>
      </c>
      <c r="G1391" s="40" t="str">
        <f t="shared" si="294"/>
        <v>Targeted Dealer</v>
      </c>
      <c r="H1391" s="40"/>
      <c r="I1391" s="41">
        <v>70</v>
      </c>
      <c r="J1391" s="41">
        <f t="shared" si="295"/>
        <v>65.333333333333343</v>
      </c>
      <c r="K1391" s="43">
        <v>65</v>
      </c>
      <c r="L1391" s="43">
        <f t="shared" si="296"/>
        <v>5</v>
      </c>
      <c r="M1391" s="43">
        <f t="shared" si="297"/>
        <v>99.489795918367335</v>
      </c>
      <c r="N1391" s="42">
        <v>40</v>
      </c>
      <c r="O1391" s="45" t="str">
        <f t="shared" si="298"/>
        <v>Mar</v>
      </c>
      <c r="P1391" s="42">
        <f t="shared" si="299"/>
        <v>40</v>
      </c>
      <c r="Q1391" s="44">
        <f t="shared" si="300"/>
        <v>25</v>
      </c>
      <c r="R1391" s="45">
        <f t="shared" si="301"/>
        <v>0.625</v>
      </c>
      <c r="S1391" s="44" t="str">
        <f t="shared" si="302"/>
        <v>GROWTH</v>
      </c>
      <c r="T1391" s="43">
        <v>0</v>
      </c>
      <c r="U1391" s="46" t="str">
        <f t="shared" si="303"/>
        <v>Apr</v>
      </c>
      <c r="V1391" s="42">
        <v>0</v>
      </c>
      <c r="W1391" s="47">
        <f t="shared" si="304"/>
        <v>65</v>
      </c>
      <c r="X1391" s="48">
        <f t="shared" si="305"/>
        <v>0</v>
      </c>
      <c r="Y1391" s="47" t="b">
        <f t="shared" si="306"/>
        <v>0</v>
      </c>
      <c r="Z1391" s="138">
        <v>0</v>
      </c>
      <c r="AA1391" s="133"/>
      <c r="AB1391" s="133" t="s">
        <v>121</v>
      </c>
      <c r="AC1391" s="149" t="s">
        <v>3061</v>
      </c>
      <c r="AD1391" s="27">
        <f t="shared" si="307"/>
        <v>0</v>
      </c>
    </row>
    <row r="1392" spans="1:30" s="156" customFormat="1" ht="13.8">
      <c r="A1392" s="149" t="s">
        <v>3061</v>
      </c>
      <c r="B1392" s="147" t="s">
        <v>101</v>
      </c>
      <c r="C1392" s="147" t="s">
        <v>4005</v>
      </c>
      <c r="D1392" s="147">
        <v>1000004335</v>
      </c>
      <c r="E1392" s="147" t="s">
        <v>3995</v>
      </c>
      <c r="F1392" s="148">
        <v>45775</v>
      </c>
      <c r="G1392" s="40" t="str">
        <f t="shared" si="294"/>
        <v>Targeted Dealer</v>
      </c>
      <c r="H1392" s="40"/>
      <c r="I1392" s="41">
        <v>65</v>
      </c>
      <c r="J1392" s="41">
        <f t="shared" si="295"/>
        <v>60.666666666666664</v>
      </c>
      <c r="K1392" s="43">
        <v>80</v>
      </c>
      <c r="L1392" s="43">
        <f t="shared" si="296"/>
        <v>-15</v>
      </c>
      <c r="M1392" s="43">
        <f t="shared" si="297"/>
        <v>131.86813186813185</v>
      </c>
      <c r="N1392" s="42">
        <v>52.5</v>
      </c>
      <c r="O1392" s="45" t="str">
        <f t="shared" si="298"/>
        <v>Mar</v>
      </c>
      <c r="P1392" s="42">
        <f t="shared" si="299"/>
        <v>52.5</v>
      </c>
      <c r="Q1392" s="44">
        <f t="shared" si="300"/>
        <v>27.5</v>
      </c>
      <c r="R1392" s="45">
        <f t="shared" si="301"/>
        <v>0.52380952380952372</v>
      </c>
      <c r="S1392" s="44" t="str">
        <f t="shared" si="302"/>
        <v>GROWTH</v>
      </c>
      <c r="T1392" s="43">
        <v>0</v>
      </c>
      <c r="U1392" s="46" t="str">
        <f t="shared" si="303"/>
        <v>Apr</v>
      </c>
      <c r="V1392" s="42">
        <v>0</v>
      </c>
      <c r="W1392" s="47">
        <f t="shared" si="304"/>
        <v>80</v>
      </c>
      <c r="X1392" s="48">
        <f t="shared" si="305"/>
        <v>0</v>
      </c>
      <c r="Y1392" s="47" t="b">
        <f t="shared" si="306"/>
        <v>0</v>
      </c>
      <c r="Z1392" s="138">
        <v>0</v>
      </c>
      <c r="AA1392" s="133"/>
      <c r="AB1392" s="133" t="s">
        <v>121</v>
      </c>
      <c r="AC1392" s="149" t="s">
        <v>3061</v>
      </c>
      <c r="AD1392" s="27">
        <f t="shared" si="307"/>
        <v>0</v>
      </c>
    </row>
    <row r="1393" spans="1:30" s="156" customFormat="1" ht="13.8">
      <c r="A1393" s="149" t="s">
        <v>3919</v>
      </c>
      <c r="B1393" s="147" t="s">
        <v>80</v>
      </c>
      <c r="C1393" s="147" t="s">
        <v>4006</v>
      </c>
      <c r="D1393" s="147">
        <v>1000004358</v>
      </c>
      <c r="E1393" s="147" t="s">
        <v>3996</v>
      </c>
      <c r="F1393" s="148">
        <v>45794</v>
      </c>
      <c r="G1393" s="40" t="str">
        <f t="shared" si="294"/>
        <v>Targeted Dealer</v>
      </c>
      <c r="H1393" s="40"/>
      <c r="I1393" s="41">
        <v>30</v>
      </c>
      <c r="J1393" s="41">
        <f t="shared" si="295"/>
        <v>28</v>
      </c>
      <c r="K1393" s="43">
        <v>60</v>
      </c>
      <c r="L1393" s="43">
        <f t="shared" si="296"/>
        <v>-30</v>
      </c>
      <c r="M1393" s="43">
        <f t="shared" si="297"/>
        <v>214.28571428571428</v>
      </c>
      <c r="N1393" s="42">
        <v>20</v>
      </c>
      <c r="O1393" s="45" t="str">
        <f t="shared" si="298"/>
        <v>Mar</v>
      </c>
      <c r="P1393" s="42">
        <f t="shared" si="299"/>
        <v>20</v>
      </c>
      <c r="Q1393" s="44">
        <f t="shared" si="300"/>
        <v>40</v>
      </c>
      <c r="R1393" s="45">
        <f t="shared" si="301"/>
        <v>2</v>
      </c>
      <c r="S1393" s="44" t="str">
        <f t="shared" si="302"/>
        <v>GROWTH</v>
      </c>
      <c r="T1393" s="43">
        <v>0</v>
      </c>
      <c r="U1393" s="46" t="str">
        <f t="shared" si="303"/>
        <v>Apr</v>
      </c>
      <c r="V1393" s="42">
        <v>0</v>
      </c>
      <c r="W1393" s="47">
        <f t="shared" si="304"/>
        <v>60</v>
      </c>
      <c r="X1393" s="48">
        <f t="shared" si="305"/>
        <v>0</v>
      </c>
      <c r="Y1393" s="47" t="b">
        <f t="shared" si="306"/>
        <v>0</v>
      </c>
      <c r="Z1393" s="138">
        <v>0</v>
      </c>
      <c r="AA1393" s="133"/>
      <c r="AB1393" s="133" t="s">
        <v>121</v>
      </c>
      <c r="AC1393" s="149" t="s">
        <v>3919</v>
      </c>
      <c r="AD1393" s="27">
        <f t="shared" si="307"/>
        <v>0</v>
      </c>
    </row>
    <row r="1394" spans="1:30" s="156" customFormat="1" ht="13.8">
      <c r="A1394" s="149" t="s">
        <v>1245</v>
      </c>
      <c r="B1394" s="147" t="s">
        <v>53</v>
      </c>
      <c r="C1394" s="147" t="s">
        <v>4010</v>
      </c>
      <c r="D1394" s="147">
        <v>1000004369</v>
      </c>
      <c r="E1394" s="147" t="s">
        <v>4007</v>
      </c>
      <c r="F1394" s="148">
        <v>45799</v>
      </c>
      <c r="G1394" s="40" t="str">
        <f t="shared" si="294"/>
        <v>Targeted Dealer</v>
      </c>
      <c r="H1394" s="40"/>
      <c r="I1394" s="41">
        <v>100</v>
      </c>
      <c r="J1394" s="41">
        <f t="shared" si="295"/>
        <v>93.333333333333343</v>
      </c>
      <c r="K1394" s="43">
        <v>69.849999999999994</v>
      </c>
      <c r="L1394" s="43">
        <f t="shared" si="296"/>
        <v>30.150000000000006</v>
      </c>
      <c r="M1394" s="43">
        <f t="shared" si="297"/>
        <v>74.839285714285694</v>
      </c>
      <c r="N1394" s="42">
        <v>130</v>
      </c>
      <c r="O1394" s="45" t="str">
        <f t="shared" si="298"/>
        <v>Mar</v>
      </c>
      <c r="P1394" s="42">
        <f t="shared" si="299"/>
        <v>130</v>
      </c>
      <c r="Q1394" s="44">
        <f t="shared" si="300"/>
        <v>-60.150000000000006</v>
      </c>
      <c r="R1394" s="45">
        <f t="shared" si="301"/>
        <v>-0.46269230769230774</v>
      </c>
      <c r="S1394" s="44" t="str">
        <f t="shared" si="302"/>
        <v>DEGROWTH</v>
      </c>
      <c r="T1394" s="43">
        <v>0</v>
      </c>
      <c r="U1394" s="46" t="str">
        <f t="shared" si="303"/>
        <v>Apr</v>
      </c>
      <c r="V1394" s="42">
        <v>0</v>
      </c>
      <c r="W1394" s="47">
        <f t="shared" si="304"/>
        <v>69.849999999999994</v>
      </c>
      <c r="X1394" s="48">
        <f t="shared" si="305"/>
        <v>0</v>
      </c>
      <c r="Y1394" s="47" t="b">
        <f t="shared" si="306"/>
        <v>0</v>
      </c>
      <c r="Z1394" s="138">
        <v>0</v>
      </c>
      <c r="AA1394" s="133"/>
      <c r="AB1394" s="133" t="s">
        <v>121</v>
      </c>
      <c r="AC1394" s="149" t="s">
        <v>1245</v>
      </c>
      <c r="AD1394" s="27">
        <f t="shared" si="307"/>
        <v>0</v>
      </c>
    </row>
    <row r="1395" spans="1:30" s="156" customFormat="1" ht="13.8">
      <c r="A1395" s="149" t="s">
        <v>1245</v>
      </c>
      <c r="B1395" s="147" t="s">
        <v>58</v>
      </c>
      <c r="C1395" s="147" t="s">
        <v>4011</v>
      </c>
      <c r="D1395" s="147">
        <v>1000004367</v>
      </c>
      <c r="E1395" s="147" t="s">
        <v>4009</v>
      </c>
      <c r="F1395" s="148">
        <v>45799</v>
      </c>
      <c r="G1395" s="40" t="str">
        <f t="shared" si="294"/>
        <v>Targeted Dealer</v>
      </c>
      <c r="H1395" s="40"/>
      <c r="I1395" s="41">
        <v>500</v>
      </c>
      <c r="J1395" s="41">
        <f t="shared" si="295"/>
        <v>466.66666666666669</v>
      </c>
      <c r="K1395" s="43">
        <v>939.85</v>
      </c>
      <c r="L1395" s="43">
        <f t="shared" si="296"/>
        <v>-439.85</v>
      </c>
      <c r="M1395" s="43">
        <f t="shared" si="297"/>
        <v>201.39642857142857</v>
      </c>
      <c r="N1395" s="42">
        <v>427.1</v>
      </c>
      <c r="O1395" s="45" t="str">
        <f t="shared" si="298"/>
        <v>Mar</v>
      </c>
      <c r="P1395" s="42">
        <f t="shared" si="299"/>
        <v>427.1</v>
      </c>
      <c r="Q1395" s="44">
        <f t="shared" si="300"/>
        <v>512.75</v>
      </c>
      <c r="R1395" s="45">
        <f t="shared" si="301"/>
        <v>1.2005385155701238</v>
      </c>
      <c r="S1395" s="44" t="str">
        <f t="shared" si="302"/>
        <v>GROWTH</v>
      </c>
      <c r="T1395" s="43">
        <v>0</v>
      </c>
      <c r="U1395" s="46" t="str">
        <f t="shared" si="303"/>
        <v>Apr</v>
      </c>
      <c r="V1395" s="42">
        <v>0</v>
      </c>
      <c r="W1395" s="47">
        <f t="shared" si="304"/>
        <v>939.85</v>
      </c>
      <c r="X1395" s="48">
        <f t="shared" si="305"/>
        <v>0</v>
      </c>
      <c r="Y1395" s="47" t="b">
        <f t="shared" si="306"/>
        <v>0</v>
      </c>
      <c r="Z1395" s="138">
        <v>0</v>
      </c>
      <c r="AA1395" s="133"/>
      <c r="AB1395" s="133" t="s">
        <v>121</v>
      </c>
      <c r="AC1395" s="149" t="s">
        <v>1245</v>
      </c>
      <c r="AD1395" s="27">
        <f t="shared" si="307"/>
        <v>0</v>
      </c>
    </row>
    <row r="1396" spans="1:30" s="156" customFormat="1" ht="13.8">
      <c r="A1396" s="149" t="s">
        <v>1245</v>
      </c>
      <c r="B1396" s="147" t="s">
        <v>46</v>
      </c>
      <c r="C1396" s="147" t="s">
        <v>4014</v>
      </c>
      <c r="D1396" s="147">
        <v>1000004370</v>
      </c>
      <c r="E1396" s="147" t="s">
        <v>4012</v>
      </c>
      <c r="F1396" s="148">
        <v>45803</v>
      </c>
      <c r="G1396" s="40" t="str">
        <f t="shared" si="294"/>
        <v>Targeted Dealer</v>
      </c>
      <c r="H1396" s="40"/>
      <c r="I1396" s="41">
        <v>125</v>
      </c>
      <c r="J1396" s="41">
        <f t="shared" si="295"/>
        <v>116.66666666666667</v>
      </c>
      <c r="K1396" s="43">
        <v>100</v>
      </c>
      <c r="L1396" s="43">
        <f t="shared" si="296"/>
        <v>25</v>
      </c>
      <c r="M1396" s="43">
        <f t="shared" si="297"/>
        <v>85.714285714285708</v>
      </c>
      <c r="N1396" s="42">
        <v>100</v>
      </c>
      <c r="O1396" s="45" t="str">
        <f t="shared" si="298"/>
        <v>Mar</v>
      </c>
      <c r="P1396" s="42">
        <f t="shared" si="299"/>
        <v>100</v>
      </c>
      <c r="Q1396" s="44">
        <f t="shared" si="300"/>
        <v>0</v>
      </c>
      <c r="R1396" s="45">
        <f t="shared" si="301"/>
        <v>0</v>
      </c>
      <c r="S1396" s="44" t="str">
        <f t="shared" si="302"/>
        <v>GROWTH</v>
      </c>
      <c r="T1396" s="43">
        <v>0</v>
      </c>
      <c r="U1396" s="46" t="str">
        <f t="shared" si="303"/>
        <v>Apr</v>
      </c>
      <c r="V1396" s="42">
        <v>0</v>
      </c>
      <c r="W1396" s="47">
        <f t="shared" si="304"/>
        <v>100</v>
      </c>
      <c r="X1396" s="48">
        <f t="shared" si="305"/>
        <v>0</v>
      </c>
      <c r="Y1396" s="47" t="b">
        <f t="shared" si="306"/>
        <v>0</v>
      </c>
      <c r="Z1396" s="138">
        <v>0</v>
      </c>
      <c r="AA1396" s="133"/>
      <c r="AB1396" s="133" t="s">
        <v>121</v>
      </c>
      <c r="AC1396" s="149" t="s">
        <v>1245</v>
      </c>
      <c r="AD1396" s="27">
        <f t="shared" si="307"/>
        <v>0</v>
      </c>
    </row>
    <row r="1397" spans="1:30" s="156" customFormat="1" ht="13.8">
      <c r="A1397" s="149" t="s">
        <v>121</v>
      </c>
      <c r="B1397" s="147" t="s">
        <v>37</v>
      </c>
      <c r="C1397" s="147" t="s">
        <v>4015</v>
      </c>
      <c r="D1397" s="147">
        <v>1000004283</v>
      </c>
      <c r="E1397" s="147" t="s">
        <v>4013</v>
      </c>
      <c r="F1397" s="148">
        <v>45735</v>
      </c>
      <c r="G1397" s="40" t="str">
        <f t="shared" si="294"/>
        <v>Targeted Dealer</v>
      </c>
      <c r="H1397" s="40"/>
      <c r="I1397" s="41">
        <v>35</v>
      </c>
      <c r="J1397" s="41">
        <f t="shared" si="295"/>
        <v>32.666666666666671</v>
      </c>
      <c r="K1397" s="43">
        <v>0</v>
      </c>
      <c r="L1397" s="43">
        <f t="shared" si="296"/>
        <v>35</v>
      </c>
      <c r="M1397" s="43">
        <f t="shared" si="297"/>
        <v>0</v>
      </c>
      <c r="N1397" s="42">
        <v>35</v>
      </c>
      <c r="O1397" s="45" t="str">
        <f t="shared" si="298"/>
        <v>Mar</v>
      </c>
      <c r="P1397" s="42">
        <f t="shared" si="299"/>
        <v>35</v>
      </c>
      <c r="Q1397" s="44">
        <f t="shared" si="300"/>
        <v>-35</v>
      </c>
      <c r="R1397" s="45">
        <f t="shared" si="301"/>
        <v>-1</v>
      </c>
      <c r="S1397" s="44" t="str">
        <f t="shared" si="302"/>
        <v>DEGROWTH</v>
      </c>
      <c r="T1397" s="43">
        <v>0</v>
      </c>
      <c r="U1397" s="46" t="str">
        <f t="shared" si="303"/>
        <v>Apr</v>
      </c>
      <c r="V1397" s="42">
        <v>0</v>
      </c>
      <c r="W1397" s="47">
        <f t="shared" si="304"/>
        <v>0</v>
      </c>
      <c r="X1397" s="48">
        <f t="shared" si="305"/>
        <v>0</v>
      </c>
      <c r="Y1397" s="47" t="b">
        <f t="shared" si="306"/>
        <v>0</v>
      </c>
      <c r="Z1397" s="138">
        <v>0</v>
      </c>
      <c r="AA1397" s="133"/>
      <c r="AB1397" s="133" t="s">
        <v>121</v>
      </c>
      <c r="AC1397" s="149" t="s">
        <v>121</v>
      </c>
      <c r="AD1397" s="27">
        <f t="shared" si="307"/>
        <v>1</v>
      </c>
    </row>
    <row r="1398" spans="1:30" s="156" customFormat="1" ht="13.8">
      <c r="A1398" s="149" t="s">
        <v>121</v>
      </c>
      <c r="B1398" s="147" t="s">
        <v>18</v>
      </c>
      <c r="C1398" s="147" t="s">
        <v>500</v>
      </c>
      <c r="D1398" s="147">
        <v>1000002739</v>
      </c>
      <c r="E1398" s="147" t="s">
        <v>501</v>
      </c>
      <c r="F1398" s="148">
        <v>44739</v>
      </c>
      <c r="G1398" s="40" t="str">
        <f t="shared" si="294"/>
        <v>Targeted Dealer</v>
      </c>
      <c r="H1398" s="40"/>
      <c r="I1398" s="41">
        <v>80</v>
      </c>
      <c r="J1398" s="41">
        <f t="shared" si="295"/>
        <v>74.666666666666657</v>
      </c>
      <c r="K1398" s="43">
        <v>65</v>
      </c>
      <c r="L1398" s="43">
        <f t="shared" si="296"/>
        <v>15</v>
      </c>
      <c r="M1398" s="43">
        <f t="shared" si="297"/>
        <v>87.053571428571431</v>
      </c>
      <c r="N1398" s="42">
        <v>55</v>
      </c>
      <c r="O1398" s="45" t="str">
        <f t="shared" si="298"/>
        <v>Mar</v>
      </c>
      <c r="P1398" s="42">
        <f t="shared" si="299"/>
        <v>55</v>
      </c>
      <c r="Q1398" s="44">
        <f t="shared" si="300"/>
        <v>10</v>
      </c>
      <c r="R1398" s="45">
        <f t="shared" si="301"/>
        <v>0.18181818181818188</v>
      </c>
      <c r="S1398" s="44" t="str">
        <f t="shared" si="302"/>
        <v>GROWTH</v>
      </c>
      <c r="T1398" s="43">
        <v>0</v>
      </c>
      <c r="U1398" s="46" t="str">
        <f t="shared" si="303"/>
        <v>Apr</v>
      </c>
      <c r="V1398" s="42">
        <v>0</v>
      </c>
      <c r="W1398" s="47">
        <f t="shared" si="304"/>
        <v>65</v>
      </c>
      <c r="X1398" s="48">
        <f t="shared" si="305"/>
        <v>0</v>
      </c>
      <c r="Y1398" s="47" t="b">
        <f t="shared" si="306"/>
        <v>0</v>
      </c>
      <c r="Z1398" s="138">
        <v>0</v>
      </c>
      <c r="AA1398" s="133"/>
      <c r="AB1398" s="133" t="s">
        <v>121</v>
      </c>
      <c r="AC1398" s="149" t="s">
        <v>121</v>
      </c>
      <c r="AD1398" s="27">
        <f t="shared" si="307"/>
        <v>0</v>
      </c>
    </row>
    <row r="1399" spans="1:30" s="156" customFormat="1" ht="13.8">
      <c r="A1399" s="149" t="s">
        <v>3918</v>
      </c>
      <c r="B1399" s="147" t="s">
        <v>2569</v>
      </c>
      <c r="C1399" s="147" t="s">
        <v>4016</v>
      </c>
      <c r="D1399" s="147">
        <v>1000004347</v>
      </c>
      <c r="E1399" s="147" t="s">
        <v>4030</v>
      </c>
      <c r="F1399" s="148">
        <v>45782</v>
      </c>
      <c r="G1399" s="40" t="str">
        <f t="shared" si="294"/>
        <v>Targeted Dealer</v>
      </c>
      <c r="H1399" s="40"/>
      <c r="I1399" s="41">
        <v>110</v>
      </c>
      <c r="J1399" s="41">
        <f t="shared" si="295"/>
        <v>102.66666666666666</v>
      </c>
      <c r="K1399" s="43">
        <v>173</v>
      </c>
      <c r="L1399" s="43">
        <f t="shared" si="296"/>
        <v>-63</v>
      </c>
      <c r="M1399" s="43">
        <f t="shared" si="297"/>
        <v>168.50649350649351</v>
      </c>
      <c r="N1399" s="42">
        <v>223</v>
      </c>
      <c r="O1399" s="45" t="str">
        <f t="shared" si="298"/>
        <v>Mar</v>
      </c>
      <c r="P1399" s="42">
        <f t="shared" si="299"/>
        <v>223</v>
      </c>
      <c r="Q1399" s="44">
        <f t="shared" si="300"/>
        <v>-50</v>
      </c>
      <c r="R1399" s="45">
        <f t="shared" si="301"/>
        <v>-0.22421524663677128</v>
      </c>
      <c r="S1399" s="44" t="str">
        <f t="shared" si="302"/>
        <v>DEGROWTH</v>
      </c>
      <c r="T1399" s="43">
        <v>0</v>
      </c>
      <c r="U1399" s="46" t="str">
        <f t="shared" si="303"/>
        <v>Apr</v>
      </c>
      <c r="V1399" s="42">
        <v>0</v>
      </c>
      <c r="W1399" s="47">
        <f t="shared" si="304"/>
        <v>173</v>
      </c>
      <c r="X1399" s="48">
        <f t="shared" si="305"/>
        <v>0</v>
      </c>
      <c r="Y1399" s="47" t="b">
        <f t="shared" si="306"/>
        <v>0</v>
      </c>
      <c r="Z1399" s="138">
        <v>0</v>
      </c>
      <c r="AA1399" s="133"/>
      <c r="AB1399" s="133" t="s">
        <v>121</v>
      </c>
      <c r="AC1399" s="149" t="s">
        <v>3918</v>
      </c>
      <c r="AD1399" s="27">
        <f t="shared" si="307"/>
        <v>0</v>
      </c>
    </row>
    <row r="1400" spans="1:30" s="156" customFormat="1" ht="13.8">
      <c r="A1400" s="149" t="s">
        <v>3919</v>
      </c>
      <c r="B1400" s="147" t="s">
        <v>84</v>
      </c>
      <c r="C1400" s="147" t="s">
        <v>4017</v>
      </c>
      <c r="D1400" s="147">
        <v>1000004360</v>
      </c>
      <c r="E1400" s="147" t="s">
        <v>4031</v>
      </c>
      <c r="F1400" s="148">
        <v>45798</v>
      </c>
      <c r="G1400" s="40" t="str">
        <f t="shared" si="294"/>
        <v>-</v>
      </c>
      <c r="H1400" s="40"/>
      <c r="I1400" s="41">
        <v>0</v>
      </c>
      <c r="J1400" s="41">
        <f t="shared" si="295"/>
        <v>0</v>
      </c>
      <c r="K1400" s="43">
        <v>0</v>
      </c>
      <c r="L1400" s="43">
        <f t="shared" si="296"/>
        <v>0</v>
      </c>
      <c r="M1400" s="43" t="str">
        <f t="shared" si="297"/>
        <v>-</v>
      </c>
      <c r="N1400" s="42">
        <v>0</v>
      </c>
      <c r="O1400" s="45" t="str">
        <f t="shared" si="298"/>
        <v>Mar</v>
      </c>
      <c r="P1400" s="42">
        <f t="shared" si="299"/>
        <v>0</v>
      </c>
      <c r="Q1400" s="44">
        <f t="shared" si="300"/>
        <v>0</v>
      </c>
      <c r="R1400" s="45" t="str">
        <f t="shared" si="301"/>
        <v xml:space="preserve"> </v>
      </c>
      <c r="S1400" s="44" t="b">
        <f t="shared" si="302"/>
        <v>0</v>
      </c>
      <c r="T1400" s="43">
        <v>0</v>
      </c>
      <c r="U1400" s="46" t="str">
        <f t="shared" si="303"/>
        <v>Apr</v>
      </c>
      <c r="V1400" s="42">
        <v>0</v>
      </c>
      <c r="W1400" s="47">
        <f t="shared" si="304"/>
        <v>0</v>
      </c>
      <c r="X1400" s="48">
        <f t="shared" si="305"/>
        <v>0</v>
      </c>
      <c r="Y1400" s="47" t="b">
        <f t="shared" si="306"/>
        <v>0</v>
      </c>
      <c r="Z1400" s="138">
        <v>0</v>
      </c>
      <c r="AA1400" s="133"/>
      <c r="AB1400" s="133" t="s">
        <v>121</v>
      </c>
      <c r="AC1400" s="149" t="s">
        <v>3919</v>
      </c>
      <c r="AD1400" s="27">
        <f t="shared" si="307"/>
        <v>1</v>
      </c>
    </row>
    <row r="1401" spans="1:30" s="156" customFormat="1" ht="13.8">
      <c r="A1401" s="149" t="s">
        <v>121</v>
      </c>
      <c r="B1401" s="147" t="s">
        <v>32</v>
      </c>
      <c r="C1401" s="147" t="s">
        <v>4018</v>
      </c>
      <c r="D1401" s="147">
        <v>1000004361</v>
      </c>
      <c r="E1401" s="147" t="s">
        <v>4043</v>
      </c>
      <c r="F1401" s="148">
        <v>45804</v>
      </c>
      <c r="G1401" s="40" t="str">
        <f t="shared" si="294"/>
        <v>Targeted Dealer</v>
      </c>
      <c r="H1401" s="40"/>
      <c r="I1401" s="41">
        <v>100</v>
      </c>
      <c r="J1401" s="41">
        <f t="shared" si="295"/>
        <v>93.333333333333343</v>
      </c>
      <c r="K1401" s="43">
        <v>204</v>
      </c>
      <c r="L1401" s="43">
        <f t="shared" si="296"/>
        <v>-104</v>
      </c>
      <c r="M1401" s="43">
        <f t="shared" si="297"/>
        <v>218.57142857142856</v>
      </c>
      <c r="N1401" s="42">
        <v>170</v>
      </c>
      <c r="O1401" s="45" t="str">
        <f t="shared" si="298"/>
        <v>Mar</v>
      </c>
      <c r="P1401" s="42">
        <f t="shared" si="299"/>
        <v>170</v>
      </c>
      <c r="Q1401" s="44">
        <f t="shared" si="300"/>
        <v>34</v>
      </c>
      <c r="R1401" s="45">
        <f t="shared" si="301"/>
        <v>0.19999999999999996</v>
      </c>
      <c r="S1401" s="44" t="str">
        <f t="shared" si="302"/>
        <v>GROWTH</v>
      </c>
      <c r="T1401" s="43">
        <v>0</v>
      </c>
      <c r="U1401" s="46" t="str">
        <f t="shared" si="303"/>
        <v>Apr</v>
      </c>
      <c r="V1401" s="42">
        <v>0</v>
      </c>
      <c r="W1401" s="47">
        <f t="shared" si="304"/>
        <v>204</v>
      </c>
      <c r="X1401" s="48">
        <f t="shared" si="305"/>
        <v>0</v>
      </c>
      <c r="Y1401" s="47" t="b">
        <f t="shared" si="306"/>
        <v>0</v>
      </c>
      <c r="Z1401" s="138">
        <v>0</v>
      </c>
      <c r="AA1401" s="133"/>
      <c r="AB1401" s="133" t="s">
        <v>121</v>
      </c>
      <c r="AC1401" s="149" t="s">
        <v>121</v>
      </c>
      <c r="AD1401" s="27">
        <f t="shared" si="307"/>
        <v>0</v>
      </c>
    </row>
    <row r="1402" spans="1:30" s="156" customFormat="1" ht="13.8">
      <c r="A1402" s="149" t="s">
        <v>121</v>
      </c>
      <c r="B1402" s="147" t="s">
        <v>32</v>
      </c>
      <c r="C1402" s="147" t="s">
        <v>4019</v>
      </c>
      <c r="D1402" s="147">
        <v>1000004365</v>
      </c>
      <c r="E1402" s="147" t="s">
        <v>4037</v>
      </c>
      <c r="F1402" s="148">
        <v>45796</v>
      </c>
      <c r="G1402" s="40" t="str">
        <f t="shared" si="294"/>
        <v>Targeted Dealer</v>
      </c>
      <c r="H1402" s="40"/>
      <c r="I1402" s="41">
        <v>50</v>
      </c>
      <c r="J1402" s="41">
        <f t="shared" si="295"/>
        <v>46.666666666666671</v>
      </c>
      <c r="K1402" s="43">
        <v>73</v>
      </c>
      <c r="L1402" s="43">
        <f t="shared" si="296"/>
        <v>-23</v>
      </c>
      <c r="M1402" s="43">
        <f t="shared" si="297"/>
        <v>156.42857142857142</v>
      </c>
      <c r="N1402" s="42">
        <v>127</v>
      </c>
      <c r="O1402" s="45" t="str">
        <f t="shared" si="298"/>
        <v>Mar</v>
      </c>
      <c r="P1402" s="42">
        <f t="shared" si="299"/>
        <v>127</v>
      </c>
      <c r="Q1402" s="44">
        <f t="shared" si="300"/>
        <v>-54</v>
      </c>
      <c r="R1402" s="45">
        <f t="shared" si="301"/>
        <v>-0.42519685039370081</v>
      </c>
      <c r="S1402" s="44" t="str">
        <f t="shared" si="302"/>
        <v>DEGROWTH</v>
      </c>
      <c r="T1402" s="43">
        <v>0</v>
      </c>
      <c r="U1402" s="46" t="str">
        <f t="shared" si="303"/>
        <v>Apr</v>
      </c>
      <c r="V1402" s="42">
        <v>0</v>
      </c>
      <c r="W1402" s="47">
        <f t="shared" si="304"/>
        <v>73</v>
      </c>
      <c r="X1402" s="48">
        <f t="shared" si="305"/>
        <v>0</v>
      </c>
      <c r="Y1402" s="47" t="b">
        <f t="shared" si="306"/>
        <v>0</v>
      </c>
      <c r="Z1402" s="138">
        <v>0</v>
      </c>
      <c r="AA1402" s="133"/>
      <c r="AB1402" s="133" t="s">
        <v>121</v>
      </c>
      <c r="AC1402" s="149" t="s">
        <v>121</v>
      </c>
      <c r="AD1402" s="27">
        <f t="shared" si="307"/>
        <v>0</v>
      </c>
    </row>
    <row r="1403" spans="1:30" s="156" customFormat="1" ht="13.8">
      <c r="A1403" s="149" t="s">
        <v>1245</v>
      </c>
      <c r="B1403" s="147" t="s">
        <v>60</v>
      </c>
      <c r="C1403" s="147" t="s">
        <v>4020</v>
      </c>
      <c r="D1403" s="147">
        <v>1000004368</v>
      </c>
      <c r="E1403" s="147" t="s">
        <v>4040</v>
      </c>
      <c r="F1403" s="148">
        <v>45800</v>
      </c>
      <c r="G1403" s="40" t="str">
        <f t="shared" si="294"/>
        <v>Targeted Dealer</v>
      </c>
      <c r="H1403" s="40"/>
      <c r="I1403" s="41">
        <v>100</v>
      </c>
      <c r="J1403" s="41">
        <f t="shared" si="295"/>
        <v>93.333333333333343</v>
      </c>
      <c r="K1403" s="43">
        <v>100</v>
      </c>
      <c r="L1403" s="43">
        <f t="shared" si="296"/>
        <v>0</v>
      </c>
      <c r="M1403" s="43">
        <f t="shared" si="297"/>
        <v>107.14285714285712</v>
      </c>
      <c r="N1403" s="42">
        <v>75</v>
      </c>
      <c r="O1403" s="45" t="str">
        <f t="shared" si="298"/>
        <v>Mar</v>
      </c>
      <c r="P1403" s="42">
        <f t="shared" si="299"/>
        <v>75</v>
      </c>
      <c r="Q1403" s="44">
        <f t="shared" si="300"/>
        <v>25</v>
      </c>
      <c r="R1403" s="45">
        <f t="shared" si="301"/>
        <v>0.33333333333333326</v>
      </c>
      <c r="S1403" s="44" t="str">
        <f t="shared" si="302"/>
        <v>GROWTH</v>
      </c>
      <c r="T1403" s="43">
        <v>0</v>
      </c>
      <c r="U1403" s="46" t="str">
        <f t="shared" si="303"/>
        <v>Apr</v>
      </c>
      <c r="V1403" s="42">
        <v>0</v>
      </c>
      <c r="W1403" s="47">
        <f t="shared" si="304"/>
        <v>100</v>
      </c>
      <c r="X1403" s="48">
        <f t="shared" si="305"/>
        <v>0</v>
      </c>
      <c r="Y1403" s="47" t="b">
        <f t="shared" si="306"/>
        <v>0</v>
      </c>
      <c r="Z1403" s="138">
        <v>0</v>
      </c>
      <c r="AA1403" s="133"/>
      <c r="AB1403" s="133" t="s">
        <v>121</v>
      </c>
      <c r="AC1403" s="149" t="s">
        <v>1245</v>
      </c>
      <c r="AD1403" s="27">
        <f t="shared" si="307"/>
        <v>0</v>
      </c>
    </row>
    <row r="1404" spans="1:30" s="156" customFormat="1" ht="13.8">
      <c r="A1404" s="149" t="s">
        <v>121</v>
      </c>
      <c r="B1404" s="147" t="s">
        <v>31</v>
      </c>
      <c r="C1404" s="147" t="s">
        <v>4021</v>
      </c>
      <c r="D1404" s="147">
        <v>1000004372</v>
      </c>
      <c r="E1404" s="147" t="s">
        <v>4033</v>
      </c>
      <c r="F1404" s="148">
        <v>45806</v>
      </c>
      <c r="G1404" s="40" t="str">
        <f t="shared" si="294"/>
        <v>Targeted Dealer</v>
      </c>
      <c r="H1404" s="40"/>
      <c r="I1404" s="41">
        <v>250</v>
      </c>
      <c r="J1404" s="41">
        <f t="shared" si="295"/>
        <v>233.33333333333334</v>
      </c>
      <c r="K1404" s="43">
        <v>255</v>
      </c>
      <c r="L1404" s="43">
        <f t="shared" si="296"/>
        <v>-5</v>
      </c>
      <c r="M1404" s="43">
        <f t="shared" si="297"/>
        <v>109.28571428571428</v>
      </c>
      <c r="N1404" s="42">
        <v>309.5</v>
      </c>
      <c r="O1404" s="45" t="str">
        <f t="shared" si="298"/>
        <v>Mar</v>
      </c>
      <c r="P1404" s="42">
        <f t="shared" si="299"/>
        <v>309.5</v>
      </c>
      <c r="Q1404" s="44">
        <f t="shared" si="300"/>
        <v>-54.5</v>
      </c>
      <c r="R1404" s="45">
        <f t="shared" si="301"/>
        <v>-0.1760904684975767</v>
      </c>
      <c r="S1404" s="44" t="str">
        <f t="shared" si="302"/>
        <v>DEGROWTH</v>
      </c>
      <c r="T1404" s="43">
        <v>0</v>
      </c>
      <c r="U1404" s="46" t="str">
        <f t="shared" si="303"/>
        <v>Apr</v>
      </c>
      <c r="V1404" s="42">
        <v>0</v>
      </c>
      <c r="W1404" s="47">
        <f t="shared" si="304"/>
        <v>255</v>
      </c>
      <c r="X1404" s="48">
        <f t="shared" si="305"/>
        <v>0</v>
      </c>
      <c r="Y1404" s="47" t="b">
        <f t="shared" si="306"/>
        <v>0</v>
      </c>
      <c r="Z1404" s="138">
        <v>0</v>
      </c>
      <c r="AA1404" s="133"/>
      <c r="AB1404" s="133" t="s">
        <v>121</v>
      </c>
      <c r="AC1404" s="149" t="s">
        <v>121</v>
      </c>
      <c r="AD1404" s="27">
        <f t="shared" si="307"/>
        <v>0</v>
      </c>
    </row>
    <row r="1405" spans="1:30" s="156" customFormat="1" ht="13.8">
      <c r="A1405" s="149" t="s">
        <v>1245</v>
      </c>
      <c r="B1405" s="147" t="s">
        <v>60</v>
      </c>
      <c r="C1405" s="147" t="s">
        <v>4022</v>
      </c>
      <c r="D1405" s="147">
        <v>1000004373</v>
      </c>
      <c r="E1405" s="147" t="s">
        <v>4039</v>
      </c>
      <c r="F1405" s="148">
        <v>45808</v>
      </c>
      <c r="G1405" s="40" t="str">
        <f t="shared" si="294"/>
        <v>Targeted Dealer</v>
      </c>
      <c r="H1405" s="40"/>
      <c r="I1405" s="41">
        <v>100</v>
      </c>
      <c r="J1405" s="41">
        <f t="shared" si="295"/>
        <v>93.333333333333343</v>
      </c>
      <c r="K1405" s="43">
        <v>109</v>
      </c>
      <c r="L1405" s="43">
        <f t="shared" si="296"/>
        <v>-9</v>
      </c>
      <c r="M1405" s="43">
        <f t="shared" si="297"/>
        <v>116.78571428571426</v>
      </c>
      <c r="N1405" s="42">
        <v>70</v>
      </c>
      <c r="O1405" s="45" t="str">
        <f t="shared" si="298"/>
        <v>Mar</v>
      </c>
      <c r="P1405" s="42">
        <f t="shared" si="299"/>
        <v>70</v>
      </c>
      <c r="Q1405" s="44">
        <f t="shared" si="300"/>
        <v>39</v>
      </c>
      <c r="R1405" s="45">
        <f t="shared" si="301"/>
        <v>0.55714285714285716</v>
      </c>
      <c r="S1405" s="44" t="str">
        <f t="shared" si="302"/>
        <v>GROWTH</v>
      </c>
      <c r="T1405" s="43">
        <v>0</v>
      </c>
      <c r="U1405" s="46" t="str">
        <f t="shared" si="303"/>
        <v>Apr</v>
      </c>
      <c r="V1405" s="42">
        <v>0</v>
      </c>
      <c r="W1405" s="47">
        <f t="shared" si="304"/>
        <v>109</v>
      </c>
      <c r="X1405" s="48">
        <f t="shared" si="305"/>
        <v>0</v>
      </c>
      <c r="Y1405" s="47" t="b">
        <f t="shared" si="306"/>
        <v>0</v>
      </c>
      <c r="Z1405" s="138">
        <v>0</v>
      </c>
      <c r="AA1405" s="133"/>
      <c r="AB1405" s="133" t="s">
        <v>121</v>
      </c>
      <c r="AC1405" s="149" t="s">
        <v>1245</v>
      </c>
      <c r="AD1405" s="27">
        <f t="shared" si="307"/>
        <v>0</v>
      </c>
    </row>
    <row r="1406" spans="1:30" s="156" customFormat="1" ht="13.8">
      <c r="A1406" s="149" t="s">
        <v>1245</v>
      </c>
      <c r="B1406" s="147" t="s">
        <v>48</v>
      </c>
      <c r="C1406" s="147" t="s">
        <v>4023</v>
      </c>
      <c r="D1406" s="147">
        <v>1000004374</v>
      </c>
      <c r="E1406" s="147" t="s">
        <v>4034</v>
      </c>
      <c r="F1406" s="148">
        <v>45811</v>
      </c>
      <c r="G1406" s="40" t="str">
        <f t="shared" si="294"/>
        <v>Targeted Dealer</v>
      </c>
      <c r="H1406" s="40"/>
      <c r="I1406" s="41">
        <v>26</v>
      </c>
      <c r="J1406" s="41">
        <f t="shared" si="295"/>
        <v>24.266666666666666</v>
      </c>
      <c r="K1406" s="43">
        <v>26</v>
      </c>
      <c r="L1406" s="43">
        <f t="shared" si="296"/>
        <v>0</v>
      </c>
      <c r="M1406" s="43">
        <f t="shared" si="297"/>
        <v>107.14285714285714</v>
      </c>
      <c r="N1406" s="42">
        <v>13</v>
      </c>
      <c r="O1406" s="45" t="str">
        <f t="shared" si="298"/>
        <v>Mar</v>
      </c>
      <c r="P1406" s="42">
        <f t="shared" si="299"/>
        <v>13</v>
      </c>
      <c r="Q1406" s="44">
        <f t="shared" si="300"/>
        <v>13</v>
      </c>
      <c r="R1406" s="45">
        <f t="shared" si="301"/>
        <v>1</v>
      </c>
      <c r="S1406" s="44" t="str">
        <f t="shared" si="302"/>
        <v>GROWTH</v>
      </c>
      <c r="T1406" s="43">
        <v>0</v>
      </c>
      <c r="U1406" s="46" t="str">
        <f t="shared" si="303"/>
        <v>Apr</v>
      </c>
      <c r="V1406" s="42">
        <v>0</v>
      </c>
      <c r="W1406" s="47">
        <f t="shared" si="304"/>
        <v>26</v>
      </c>
      <c r="X1406" s="48">
        <f t="shared" si="305"/>
        <v>0</v>
      </c>
      <c r="Y1406" s="47" t="b">
        <f t="shared" si="306"/>
        <v>0</v>
      </c>
      <c r="Z1406" s="138">
        <v>0</v>
      </c>
      <c r="AA1406" s="133"/>
      <c r="AB1406" s="133" t="s">
        <v>121</v>
      </c>
      <c r="AC1406" s="149" t="s">
        <v>1245</v>
      </c>
      <c r="AD1406" s="27">
        <f t="shared" si="307"/>
        <v>0</v>
      </c>
    </row>
    <row r="1407" spans="1:30" s="156" customFormat="1" ht="13.8">
      <c r="A1407" s="149" t="s">
        <v>1245</v>
      </c>
      <c r="B1407" s="147" t="s">
        <v>48</v>
      </c>
      <c r="C1407" s="147" t="s">
        <v>4024</v>
      </c>
      <c r="D1407" s="147">
        <v>1000004375</v>
      </c>
      <c r="E1407" s="147" t="s">
        <v>4041</v>
      </c>
      <c r="F1407" s="148">
        <v>45813</v>
      </c>
      <c r="G1407" s="40" t="str">
        <f t="shared" ref="G1407:G1469" si="308">IF(I1407&gt;0,"Targeted Dealer","-")</f>
        <v>Targeted Dealer</v>
      </c>
      <c r="H1407" s="40"/>
      <c r="I1407" s="41">
        <v>26</v>
      </c>
      <c r="J1407" s="41">
        <f t="shared" ref="J1407:J1469" si="309">I1407/$J$1*($J$1-$E$1)</f>
        <v>24.266666666666666</v>
      </c>
      <c r="K1407" s="43">
        <v>0</v>
      </c>
      <c r="L1407" s="43">
        <f t="shared" si="296"/>
        <v>26</v>
      </c>
      <c r="M1407" s="43">
        <f t="shared" si="297"/>
        <v>0</v>
      </c>
      <c r="N1407" s="42">
        <v>12.5</v>
      </c>
      <c r="O1407" s="45" t="str">
        <f t="shared" si="298"/>
        <v>Mar</v>
      </c>
      <c r="P1407" s="42">
        <f t="shared" si="299"/>
        <v>12.5</v>
      </c>
      <c r="Q1407" s="44">
        <f t="shared" si="300"/>
        <v>-12.5</v>
      </c>
      <c r="R1407" s="45">
        <f t="shared" si="301"/>
        <v>-1</v>
      </c>
      <c r="S1407" s="44" t="str">
        <f t="shared" si="302"/>
        <v>DEGROWTH</v>
      </c>
      <c r="T1407" s="43">
        <v>0</v>
      </c>
      <c r="U1407" s="46" t="str">
        <f t="shared" si="303"/>
        <v>Apr</v>
      </c>
      <c r="V1407" s="42">
        <v>0</v>
      </c>
      <c r="W1407" s="47">
        <f t="shared" si="304"/>
        <v>0</v>
      </c>
      <c r="X1407" s="48">
        <f t="shared" si="305"/>
        <v>0</v>
      </c>
      <c r="Y1407" s="47" t="b">
        <f t="shared" si="306"/>
        <v>0</v>
      </c>
      <c r="Z1407" s="138">
        <v>0</v>
      </c>
      <c r="AA1407" s="133"/>
      <c r="AB1407" s="133" t="s">
        <v>121</v>
      </c>
      <c r="AC1407" s="149" t="s">
        <v>1245</v>
      </c>
      <c r="AD1407" s="27">
        <f t="shared" si="307"/>
        <v>1</v>
      </c>
    </row>
    <row r="1408" spans="1:30" s="156" customFormat="1" ht="13.8">
      <c r="A1408" s="149" t="s">
        <v>121</v>
      </c>
      <c r="B1408" s="147" t="s">
        <v>3923</v>
      </c>
      <c r="C1408" s="147" t="s">
        <v>4026</v>
      </c>
      <c r="D1408" s="147">
        <v>1000004377</v>
      </c>
      <c r="E1408" s="147" t="s">
        <v>4035</v>
      </c>
      <c r="F1408" s="148">
        <v>45817</v>
      </c>
      <c r="G1408" s="40" t="str">
        <f t="shared" si="308"/>
        <v>Targeted Dealer</v>
      </c>
      <c r="H1408" s="40"/>
      <c r="I1408" s="41">
        <v>530</v>
      </c>
      <c r="J1408" s="41">
        <f t="shared" si="309"/>
        <v>494.66666666666669</v>
      </c>
      <c r="K1408" s="43">
        <v>400</v>
      </c>
      <c r="L1408" s="43">
        <f t="shared" ref="L1408:L1470" si="310">I1408-K1408</f>
        <v>130</v>
      </c>
      <c r="M1408" s="43">
        <f t="shared" ref="M1408:M1470" si="311">IFERROR((K1408/J1408%),"-")</f>
        <v>80.862533692722366</v>
      </c>
      <c r="N1408" s="42">
        <v>580</v>
      </c>
      <c r="O1408" s="45" t="str">
        <f t="shared" ref="O1408:O1470" si="312">IF(F1408&lt;=$P$2,"Mar","")</f>
        <v>Mar</v>
      </c>
      <c r="P1408" s="42">
        <f t="shared" ref="P1408:P1470" si="313">N1408</f>
        <v>580</v>
      </c>
      <c r="Q1408" s="44">
        <f t="shared" ref="Q1408:Q1470" si="314">K1408-P1408</f>
        <v>-180</v>
      </c>
      <c r="R1408" s="45">
        <f t="shared" ref="R1408:R1470" si="315">IFERROR(IF(O1408="Mar",(K1408/P1408-1))," ")</f>
        <v>-0.31034482758620685</v>
      </c>
      <c r="S1408" s="44" t="str">
        <f t="shared" ref="S1408:S1470" si="316">IF(N1408&gt;0,IF(O1408="","-",IF(R1408&lt;0%,"DEGROWTH","GROWTH")))</f>
        <v>DEGROWTH</v>
      </c>
      <c r="T1408" s="43">
        <v>0</v>
      </c>
      <c r="U1408" s="46" t="str">
        <f t="shared" ref="U1408:U1470" si="317">IF(F1408&lt;=$V$2,"Apr","")</f>
        <v>Apr</v>
      </c>
      <c r="V1408" s="42">
        <v>0</v>
      </c>
      <c r="W1408" s="47">
        <f t="shared" ref="W1408:W1470" si="318">K1408-V1408</f>
        <v>400</v>
      </c>
      <c r="X1408" s="48">
        <f t="shared" ref="X1408:X1470" si="319">IFERROR(IF(U1408="Apr",(K1408/V1408-1)),0)</f>
        <v>0</v>
      </c>
      <c r="Y1408" s="47" t="b">
        <f t="shared" ref="Y1408:Y1470" si="320">IF(T1408&gt;0,IF(U1408="","-",IF(X1408&lt;0%,"DEGROWTH","GROWTH")))</f>
        <v>0</v>
      </c>
      <c r="Z1408" s="138">
        <v>0</v>
      </c>
      <c r="AA1408" s="133"/>
      <c r="AB1408" s="133" t="s">
        <v>121</v>
      </c>
      <c r="AC1408" s="149" t="s">
        <v>121</v>
      </c>
      <c r="AD1408" s="27">
        <f t="shared" si="307"/>
        <v>0</v>
      </c>
    </row>
    <row r="1409" spans="1:30" s="156" customFormat="1" ht="13.8">
      <c r="A1409" s="149" t="s">
        <v>1245</v>
      </c>
      <c r="B1409" s="147" t="s">
        <v>48</v>
      </c>
      <c r="C1409" s="147" t="s">
        <v>4027</v>
      </c>
      <c r="D1409" s="147">
        <v>1000004378</v>
      </c>
      <c r="E1409" s="147" t="s">
        <v>4038</v>
      </c>
      <c r="F1409" s="148">
        <v>45820</v>
      </c>
      <c r="G1409" s="40" t="str">
        <f t="shared" si="308"/>
        <v>Targeted Dealer</v>
      </c>
      <c r="H1409" s="40"/>
      <c r="I1409" s="41">
        <v>24</v>
      </c>
      <c r="J1409" s="41">
        <f t="shared" si="309"/>
        <v>22.400000000000002</v>
      </c>
      <c r="K1409" s="43">
        <v>12.5</v>
      </c>
      <c r="L1409" s="43">
        <f t="shared" si="310"/>
        <v>11.5</v>
      </c>
      <c r="M1409" s="43">
        <f t="shared" si="311"/>
        <v>55.803571428571423</v>
      </c>
      <c r="N1409" s="42">
        <v>24.5</v>
      </c>
      <c r="O1409" s="45" t="str">
        <f t="shared" si="312"/>
        <v>Mar</v>
      </c>
      <c r="P1409" s="42">
        <f t="shared" si="313"/>
        <v>24.5</v>
      </c>
      <c r="Q1409" s="44">
        <f t="shared" si="314"/>
        <v>-12</v>
      </c>
      <c r="R1409" s="45">
        <f t="shared" si="315"/>
        <v>-0.48979591836734693</v>
      </c>
      <c r="S1409" s="44" t="str">
        <f t="shared" si="316"/>
        <v>DEGROWTH</v>
      </c>
      <c r="T1409" s="43">
        <v>0</v>
      </c>
      <c r="U1409" s="46" t="str">
        <f t="shared" si="317"/>
        <v>Apr</v>
      </c>
      <c r="V1409" s="42">
        <v>0</v>
      </c>
      <c r="W1409" s="47">
        <f t="shared" si="318"/>
        <v>12.5</v>
      </c>
      <c r="X1409" s="48">
        <f t="shared" si="319"/>
        <v>0</v>
      </c>
      <c r="Y1409" s="47" t="b">
        <f t="shared" si="320"/>
        <v>0</v>
      </c>
      <c r="Z1409" s="138">
        <v>0</v>
      </c>
      <c r="AA1409" s="133"/>
      <c r="AB1409" s="133" t="s">
        <v>121</v>
      </c>
      <c r="AC1409" s="149" t="s">
        <v>1245</v>
      </c>
      <c r="AD1409" s="27">
        <f t="shared" si="307"/>
        <v>0</v>
      </c>
    </row>
    <row r="1410" spans="1:30" s="156" customFormat="1" ht="13.8">
      <c r="A1410" s="149" t="s">
        <v>3918</v>
      </c>
      <c r="B1410" s="147" t="s">
        <v>71</v>
      </c>
      <c r="C1410" s="147" t="s">
        <v>4028</v>
      </c>
      <c r="D1410" s="147">
        <v>1000004380</v>
      </c>
      <c r="E1410" s="147" t="s">
        <v>4042</v>
      </c>
      <c r="F1410" s="148">
        <v>45821</v>
      </c>
      <c r="G1410" s="40" t="str">
        <f t="shared" si="308"/>
        <v>Targeted Dealer</v>
      </c>
      <c r="H1410" s="40"/>
      <c r="I1410" s="41">
        <v>300</v>
      </c>
      <c r="J1410" s="41">
        <f t="shared" si="309"/>
        <v>280</v>
      </c>
      <c r="K1410" s="43">
        <v>742</v>
      </c>
      <c r="L1410" s="43">
        <f t="shared" si="310"/>
        <v>-442</v>
      </c>
      <c r="M1410" s="43">
        <f t="shared" si="311"/>
        <v>265</v>
      </c>
      <c r="N1410" s="42">
        <v>694</v>
      </c>
      <c r="O1410" s="45" t="str">
        <f t="shared" si="312"/>
        <v>Mar</v>
      </c>
      <c r="P1410" s="42">
        <f t="shared" si="313"/>
        <v>694</v>
      </c>
      <c r="Q1410" s="44">
        <f t="shared" si="314"/>
        <v>48</v>
      </c>
      <c r="R1410" s="45">
        <f t="shared" si="315"/>
        <v>6.91642651296831E-2</v>
      </c>
      <c r="S1410" s="44" t="str">
        <f t="shared" si="316"/>
        <v>GROWTH</v>
      </c>
      <c r="T1410" s="43">
        <v>0</v>
      </c>
      <c r="U1410" s="46" t="str">
        <f t="shared" si="317"/>
        <v>Apr</v>
      </c>
      <c r="V1410" s="42">
        <v>0</v>
      </c>
      <c r="W1410" s="47">
        <f t="shared" si="318"/>
        <v>742</v>
      </c>
      <c r="X1410" s="48">
        <f t="shared" si="319"/>
        <v>0</v>
      </c>
      <c r="Y1410" s="47" t="b">
        <f t="shared" si="320"/>
        <v>0</v>
      </c>
      <c r="Z1410" s="138">
        <v>0</v>
      </c>
      <c r="AA1410" s="133"/>
      <c r="AB1410" s="133" t="s">
        <v>121</v>
      </c>
      <c r="AC1410" s="149" t="s">
        <v>3918</v>
      </c>
      <c r="AD1410" s="27">
        <f t="shared" si="307"/>
        <v>0</v>
      </c>
    </row>
    <row r="1411" spans="1:30" s="156" customFormat="1" ht="13.8">
      <c r="A1411" s="149" t="s">
        <v>121</v>
      </c>
      <c r="B1411" s="147" t="s">
        <v>281</v>
      </c>
      <c r="C1411" s="147" t="s">
        <v>4029</v>
      </c>
      <c r="D1411" s="147">
        <v>1000004384</v>
      </c>
      <c r="E1411" s="147" t="s">
        <v>4036</v>
      </c>
      <c r="F1411" s="148">
        <v>45817</v>
      </c>
      <c r="G1411" s="40" t="str">
        <f t="shared" si="308"/>
        <v>Targeted Dealer</v>
      </c>
      <c r="H1411" s="40"/>
      <c r="I1411" s="41">
        <v>335</v>
      </c>
      <c r="J1411" s="41">
        <f t="shared" si="309"/>
        <v>312.66666666666663</v>
      </c>
      <c r="K1411" s="43">
        <v>360</v>
      </c>
      <c r="L1411" s="43">
        <f t="shared" si="310"/>
        <v>-25</v>
      </c>
      <c r="M1411" s="43">
        <f t="shared" si="311"/>
        <v>115.13859275053305</v>
      </c>
      <c r="N1411" s="42">
        <v>360</v>
      </c>
      <c r="O1411" s="45" t="str">
        <f t="shared" si="312"/>
        <v>Mar</v>
      </c>
      <c r="P1411" s="42">
        <f t="shared" si="313"/>
        <v>360</v>
      </c>
      <c r="Q1411" s="44">
        <f t="shared" si="314"/>
        <v>0</v>
      </c>
      <c r="R1411" s="45">
        <f t="shared" si="315"/>
        <v>0</v>
      </c>
      <c r="S1411" s="44" t="str">
        <f t="shared" si="316"/>
        <v>GROWTH</v>
      </c>
      <c r="T1411" s="43">
        <v>0</v>
      </c>
      <c r="U1411" s="46" t="str">
        <f t="shared" si="317"/>
        <v>Apr</v>
      </c>
      <c r="V1411" s="42">
        <v>0</v>
      </c>
      <c r="W1411" s="47">
        <f t="shared" si="318"/>
        <v>360</v>
      </c>
      <c r="X1411" s="48">
        <f t="shared" si="319"/>
        <v>0</v>
      </c>
      <c r="Y1411" s="47" t="b">
        <f t="shared" si="320"/>
        <v>0</v>
      </c>
      <c r="Z1411" s="138">
        <v>0</v>
      </c>
      <c r="AA1411" s="133"/>
      <c r="AB1411" s="133" t="s">
        <v>121</v>
      </c>
      <c r="AC1411" s="149" t="s">
        <v>121</v>
      </c>
      <c r="AD1411" s="27">
        <f t="shared" si="307"/>
        <v>0</v>
      </c>
    </row>
    <row r="1412" spans="1:30" s="156" customFormat="1" ht="13.8">
      <c r="A1412" s="149" t="s">
        <v>1245</v>
      </c>
      <c r="B1412" s="147" t="s">
        <v>60</v>
      </c>
      <c r="C1412" s="147" t="s">
        <v>4047</v>
      </c>
      <c r="D1412" s="147">
        <v>1000004379</v>
      </c>
      <c r="E1412" s="147" t="s">
        <v>223</v>
      </c>
      <c r="F1412" s="148">
        <v>45821</v>
      </c>
      <c r="G1412" s="40" t="str">
        <f t="shared" si="308"/>
        <v>Targeted Dealer</v>
      </c>
      <c r="H1412" s="40"/>
      <c r="I1412" s="41">
        <v>40</v>
      </c>
      <c r="J1412" s="41">
        <f t="shared" si="309"/>
        <v>37.333333333333329</v>
      </c>
      <c r="K1412" s="43">
        <v>30</v>
      </c>
      <c r="L1412" s="43">
        <f t="shared" si="310"/>
        <v>10</v>
      </c>
      <c r="M1412" s="43">
        <f t="shared" si="311"/>
        <v>80.357142857142861</v>
      </c>
      <c r="N1412" s="42">
        <v>30</v>
      </c>
      <c r="O1412" s="45" t="str">
        <f t="shared" si="312"/>
        <v>Mar</v>
      </c>
      <c r="P1412" s="42">
        <f t="shared" si="313"/>
        <v>30</v>
      </c>
      <c r="Q1412" s="44">
        <f t="shared" si="314"/>
        <v>0</v>
      </c>
      <c r="R1412" s="45">
        <f t="shared" si="315"/>
        <v>0</v>
      </c>
      <c r="S1412" s="44" t="str">
        <f t="shared" si="316"/>
        <v>GROWTH</v>
      </c>
      <c r="T1412" s="43">
        <v>0</v>
      </c>
      <c r="U1412" s="46" t="str">
        <f t="shared" si="317"/>
        <v>Apr</v>
      </c>
      <c r="V1412" s="42">
        <v>0</v>
      </c>
      <c r="W1412" s="47">
        <f t="shared" si="318"/>
        <v>30</v>
      </c>
      <c r="X1412" s="48">
        <f t="shared" si="319"/>
        <v>0</v>
      </c>
      <c r="Y1412" s="47" t="b">
        <f t="shared" si="320"/>
        <v>0</v>
      </c>
      <c r="Z1412" s="138">
        <v>0</v>
      </c>
      <c r="AA1412" s="133"/>
      <c r="AB1412" s="133" t="s">
        <v>121</v>
      </c>
      <c r="AC1412" s="149" t="s">
        <v>1245</v>
      </c>
      <c r="AD1412" s="27">
        <f t="shared" ref="AD1412:AD1475" si="321">IF(K1412=0,1,0)</f>
        <v>0</v>
      </c>
    </row>
    <row r="1413" spans="1:30" s="156" customFormat="1" ht="13.8">
      <c r="A1413" s="149" t="s">
        <v>1245</v>
      </c>
      <c r="B1413" s="147" t="s">
        <v>3922</v>
      </c>
      <c r="C1413" s="147" t="s">
        <v>4048</v>
      </c>
      <c r="D1413" s="147">
        <v>1000004391</v>
      </c>
      <c r="E1413" s="147" t="s">
        <v>4045</v>
      </c>
      <c r="F1413" s="148">
        <v>45820</v>
      </c>
      <c r="G1413" s="40" t="str">
        <f t="shared" si="308"/>
        <v>Targeted Dealer</v>
      </c>
      <c r="H1413" s="40"/>
      <c r="I1413" s="41">
        <v>50</v>
      </c>
      <c r="J1413" s="41">
        <f t="shared" si="309"/>
        <v>46.666666666666671</v>
      </c>
      <c r="K1413" s="43">
        <v>26</v>
      </c>
      <c r="L1413" s="43">
        <f t="shared" si="310"/>
        <v>24</v>
      </c>
      <c r="M1413" s="43">
        <f t="shared" si="311"/>
        <v>55.714285714285708</v>
      </c>
      <c r="N1413" s="42">
        <v>52.5</v>
      </c>
      <c r="O1413" s="45" t="str">
        <f t="shared" si="312"/>
        <v>Mar</v>
      </c>
      <c r="P1413" s="42">
        <f t="shared" si="313"/>
        <v>52.5</v>
      </c>
      <c r="Q1413" s="44">
        <f t="shared" si="314"/>
        <v>-26.5</v>
      </c>
      <c r="R1413" s="45">
        <f t="shared" si="315"/>
        <v>-0.50476190476190474</v>
      </c>
      <c r="S1413" s="44" t="str">
        <f t="shared" si="316"/>
        <v>DEGROWTH</v>
      </c>
      <c r="T1413" s="43">
        <v>0</v>
      </c>
      <c r="U1413" s="46" t="str">
        <f t="shared" si="317"/>
        <v>Apr</v>
      </c>
      <c r="V1413" s="42">
        <v>0</v>
      </c>
      <c r="W1413" s="47">
        <f t="shared" si="318"/>
        <v>26</v>
      </c>
      <c r="X1413" s="48">
        <f t="shared" si="319"/>
        <v>0</v>
      </c>
      <c r="Y1413" s="47" t="b">
        <f t="shared" si="320"/>
        <v>0</v>
      </c>
      <c r="Z1413" s="138">
        <v>0</v>
      </c>
      <c r="AA1413" s="133"/>
      <c r="AB1413" s="133" t="s">
        <v>121</v>
      </c>
      <c r="AC1413" s="149" t="s">
        <v>1245</v>
      </c>
      <c r="AD1413" s="27">
        <f t="shared" si="321"/>
        <v>0</v>
      </c>
    </row>
    <row r="1414" spans="1:30" s="156" customFormat="1" ht="13.8">
      <c r="A1414" s="149" t="s">
        <v>3918</v>
      </c>
      <c r="B1414" s="147" t="s">
        <v>76</v>
      </c>
      <c r="C1414" s="147" t="s">
        <v>4049</v>
      </c>
      <c r="D1414" s="147">
        <v>1000001900</v>
      </c>
      <c r="E1414" s="147" t="s">
        <v>4050</v>
      </c>
      <c r="F1414" s="148">
        <v>44739</v>
      </c>
      <c r="G1414" s="40" t="str">
        <f t="shared" si="308"/>
        <v>Targeted Dealer</v>
      </c>
      <c r="H1414" s="40"/>
      <c r="I1414" s="41">
        <v>130</v>
      </c>
      <c r="J1414" s="41">
        <f t="shared" si="309"/>
        <v>121.33333333333333</v>
      </c>
      <c r="K1414" s="43">
        <v>0</v>
      </c>
      <c r="L1414" s="43">
        <f t="shared" si="310"/>
        <v>130</v>
      </c>
      <c r="M1414" s="43">
        <f t="shared" si="311"/>
        <v>0</v>
      </c>
      <c r="N1414" s="42">
        <v>0</v>
      </c>
      <c r="O1414" s="45" t="str">
        <f t="shared" si="312"/>
        <v>Mar</v>
      </c>
      <c r="P1414" s="42">
        <f t="shared" si="313"/>
        <v>0</v>
      </c>
      <c r="Q1414" s="44">
        <f t="shared" si="314"/>
        <v>0</v>
      </c>
      <c r="R1414" s="45" t="str">
        <f t="shared" si="315"/>
        <v xml:space="preserve"> </v>
      </c>
      <c r="S1414" s="44" t="b">
        <f t="shared" si="316"/>
        <v>0</v>
      </c>
      <c r="T1414" s="43">
        <v>0</v>
      </c>
      <c r="U1414" s="46" t="str">
        <f t="shared" si="317"/>
        <v>Apr</v>
      </c>
      <c r="V1414" s="42">
        <v>0</v>
      </c>
      <c r="W1414" s="47">
        <f t="shared" si="318"/>
        <v>0</v>
      </c>
      <c r="X1414" s="48">
        <f t="shared" si="319"/>
        <v>0</v>
      </c>
      <c r="Y1414" s="47" t="b">
        <f t="shared" si="320"/>
        <v>0</v>
      </c>
      <c r="Z1414" s="138">
        <v>0</v>
      </c>
      <c r="AA1414" s="133"/>
      <c r="AB1414" s="133" t="s">
        <v>121</v>
      </c>
      <c r="AC1414" s="149" t="s">
        <v>3918</v>
      </c>
      <c r="AD1414" s="27">
        <f t="shared" si="321"/>
        <v>1</v>
      </c>
    </row>
    <row r="1415" spans="1:30" s="156" customFormat="1" ht="13.8">
      <c r="A1415" s="149" t="s">
        <v>121</v>
      </c>
      <c r="B1415" s="147" t="s">
        <v>25</v>
      </c>
      <c r="C1415" s="147" t="s">
        <v>4053</v>
      </c>
      <c r="D1415" s="147">
        <v>1000004392</v>
      </c>
      <c r="E1415" s="147" t="s">
        <v>4051</v>
      </c>
      <c r="F1415" s="148">
        <v>45819</v>
      </c>
      <c r="G1415" s="40" t="str">
        <f t="shared" si="308"/>
        <v>Targeted Dealer</v>
      </c>
      <c r="H1415" s="40"/>
      <c r="I1415" s="41">
        <v>30</v>
      </c>
      <c r="J1415" s="41">
        <f t="shared" si="309"/>
        <v>28</v>
      </c>
      <c r="K1415" s="43">
        <v>30</v>
      </c>
      <c r="L1415" s="43">
        <f t="shared" si="310"/>
        <v>0</v>
      </c>
      <c r="M1415" s="43">
        <f t="shared" si="311"/>
        <v>107.14285714285714</v>
      </c>
      <c r="N1415" s="42">
        <v>30</v>
      </c>
      <c r="O1415" s="45" t="str">
        <f t="shared" si="312"/>
        <v>Mar</v>
      </c>
      <c r="P1415" s="42">
        <f t="shared" si="313"/>
        <v>30</v>
      </c>
      <c r="Q1415" s="44">
        <f t="shared" si="314"/>
        <v>0</v>
      </c>
      <c r="R1415" s="45">
        <f t="shared" si="315"/>
        <v>0</v>
      </c>
      <c r="S1415" s="44" t="str">
        <f t="shared" si="316"/>
        <v>GROWTH</v>
      </c>
      <c r="T1415" s="43">
        <v>0</v>
      </c>
      <c r="U1415" s="46" t="str">
        <f t="shared" si="317"/>
        <v>Apr</v>
      </c>
      <c r="V1415" s="42">
        <v>0</v>
      </c>
      <c r="W1415" s="47">
        <f t="shared" si="318"/>
        <v>30</v>
      </c>
      <c r="X1415" s="48">
        <f t="shared" si="319"/>
        <v>0</v>
      </c>
      <c r="Y1415" s="47" t="b">
        <f t="shared" si="320"/>
        <v>0</v>
      </c>
      <c r="Z1415" s="138">
        <v>0</v>
      </c>
      <c r="AA1415" s="133"/>
      <c r="AB1415" s="133" t="s">
        <v>121</v>
      </c>
      <c r="AC1415" s="149" t="s">
        <v>121</v>
      </c>
      <c r="AD1415" s="27">
        <f t="shared" si="321"/>
        <v>0</v>
      </c>
    </row>
    <row r="1416" spans="1:30" s="156" customFormat="1" ht="13.8">
      <c r="A1416" s="149" t="s">
        <v>121</v>
      </c>
      <c r="B1416" s="147" t="s">
        <v>814</v>
      </c>
      <c r="C1416" s="147" t="s">
        <v>4054</v>
      </c>
      <c r="D1416" s="147">
        <v>1000004388</v>
      </c>
      <c r="E1416" s="147" t="s">
        <v>4052</v>
      </c>
      <c r="F1416" s="148">
        <v>45820</v>
      </c>
      <c r="G1416" s="40" t="str">
        <f t="shared" si="308"/>
        <v>Targeted Dealer</v>
      </c>
      <c r="H1416" s="40"/>
      <c r="I1416" s="41">
        <v>50</v>
      </c>
      <c r="J1416" s="41">
        <f t="shared" si="309"/>
        <v>46.666666666666671</v>
      </c>
      <c r="K1416" s="43">
        <v>50</v>
      </c>
      <c r="L1416" s="43">
        <f t="shared" si="310"/>
        <v>0</v>
      </c>
      <c r="M1416" s="43">
        <f t="shared" si="311"/>
        <v>107.14285714285712</v>
      </c>
      <c r="N1416" s="42">
        <v>50</v>
      </c>
      <c r="O1416" s="45" t="str">
        <f t="shared" si="312"/>
        <v>Mar</v>
      </c>
      <c r="P1416" s="42">
        <f t="shared" si="313"/>
        <v>50</v>
      </c>
      <c r="Q1416" s="44">
        <f t="shared" si="314"/>
        <v>0</v>
      </c>
      <c r="R1416" s="45">
        <f t="shared" si="315"/>
        <v>0</v>
      </c>
      <c r="S1416" s="44" t="str">
        <f t="shared" si="316"/>
        <v>GROWTH</v>
      </c>
      <c r="T1416" s="43">
        <v>0</v>
      </c>
      <c r="U1416" s="46" t="str">
        <f t="shared" si="317"/>
        <v>Apr</v>
      </c>
      <c r="V1416" s="42">
        <v>0</v>
      </c>
      <c r="W1416" s="47">
        <f t="shared" si="318"/>
        <v>50</v>
      </c>
      <c r="X1416" s="48">
        <f t="shared" si="319"/>
        <v>0</v>
      </c>
      <c r="Y1416" s="47" t="b">
        <f t="shared" si="320"/>
        <v>0</v>
      </c>
      <c r="Z1416" s="138">
        <v>0</v>
      </c>
      <c r="AA1416" s="133"/>
      <c r="AB1416" s="133" t="s">
        <v>121</v>
      </c>
      <c r="AC1416" s="149" t="s">
        <v>121</v>
      </c>
      <c r="AD1416" s="27">
        <f t="shared" si="321"/>
        <v>0</v>
      </c>
    </row>
    <row r="1417" spans="1:30" s="156" customFormat="1" ht="13.8">
      <c r="A1417" s="149" t="s">
        <v>1245</v>
      </c>
      <c r="B1417" s="147" t="s">
        <v>58</v>
      </c>
      <c r="C1417" s="147" t="s">
        <v>4058</v>
      </c>
      <c r="D1417" s="147">
        <v>1000004371</v>
      </c>
      <c r="E1417" s="147" t="s">
        <v>4056</v>
      </c>
      <c r="F1417" s="148">
        <v>45804</v>
      </c>
      <c r="G1417" s="40" t="str">
        <f t="shared" si="308"/>
        <v>Targeted Dealer</v>
      </c>
      <c r="H1417" s="40"/>
      <c r="I1417" s="41">
        <v>100</v>
      </c>
      <c r="J1417" s="41">
        <f t="shared" si="309"/>
        <v>93.333333333333343</v>
      </c>
      <c r="K1417" s="43">
        <v>60.55</v>
      </c>
      <c r="L1417" s="43">
        <f t="shared" si="310"/>
        <v>39.450000000000003</v>
      </c>
      <c r="M1417" s="43">
        <f t="shared" si="311"/>
        <v>64.874999999999986</v>
      </c>
      <c r="N1417" s="42">
        <v>86</v>
      </c>
      <c r="O1417" s="45" t="str">
        <f t="shared" si="312"/>
        <v>Mar</v>
      </c>
      <c r="P1417" s="42">
        <f t="shared" si="313"/>
        <v>86</v>
      </c>
      <c r="Q1417" s="44">
        <f t="shared" si="314"/>
        <v>-25.450000000000003</v>
      </c>
      <c r="R1417" s="45">
        <f t="shared" si="315"/>
        <v>-0.29593023255813955</v>
      </c>
      <c r="S1417" s="44" t="str">
        <f t="shared" si="316"/>
        <v>DEGROWTH</v>
      </c>
      <c r="T1417" s="43">
        <v>0</v>
      </c>
      <c r="U1417" s="46" t="str">
        <f t="shared" si="317"/>
        <v>Apr</v>
      </c>
      <c r="V1417" s="42">
        <v>0</v>
      </c>
      <c r="W1417" s="47">
        <f t="shared" si="318"/>
        <v>60.55</v>
      </c>
      <c r="X1417" s="48">
        <f t="shared" si="319"/>
        <v>0</v>
      </c>
      <c r="Y1417" s="47" t="b">
        <f t="shared" si="320"/>
        <v>0</v>
      </c>
      <c r="Z1417" s="138">
        <v>0</v>
      </c>
      <c r="AA1417" s="133"/>
      <c r="AB1417" s="133" t="s">
        <v>121</v>
      </c>
      <c r="AC1417" s="149" t="s">
        <v>1245</v>
      </c>
      <c r="AD1417" s="27">
        <f t="shared" si="321"/>
        <v>0</v>
      </c>
    </row>
    <row r="1418" spans="1:30" s="156" customFormat="1" ht="13.8">
      <c r="A1418" s="149" t="s">
        <v>1245</v>
      </c>
      <c r="B1418" s="147" t="s">
        <v>58</v>
      </c>
      <c r="C1418" s="147" t="s">
        <v>4094</v>
      </c>
      <c r="D1418" s="147">
        <v>1000004390</v>
      </c>
      <c r="E1418" s="147" t="s">
        <v>4062</v>
      </c>
      <c r="F1418" s="148">
        <v>45821</v>
      </c>
      <c r="G1418" s="40" t="str">
        <f t="shared" si="308"/>
        <v>Targeted Dealer</v>
      </c>
      <c r="H1418" s="40"/>
      <c r="I1418" s="41">
        <v>50</v>
      </c>
      <c r="J1418" s="41">
        <f t="shared" si="309"/>
        <v>46.666666666666671</v>
      </c>
      <c r="K1418" s="43">
        <v>106.5</v>
      </c>
      <c r="L1418" s="43">
        <f t="shared" si="310"/>
        <v>-56.5</v>
      </c>
      <c r="M1418" s="43">
        <f t="shared" si="311"/>
        <v>228.21428571428569</v>
      </c>
      <c r="N1418" s="42">
        <v>51</v>
      </c>
      <c r="O1418" s="45" t="str">
        <f t="shared" si="312"/>
        <v>Mar</v>
      </c>
      <c r="P1418" s="42">
        <f t="shared" si="313"/>
        <v>51</v>
      </c>
      <c r="Q1418" s="44">
        <f t="shared" si="314"/>
        <v>55.5</v>
      </c>
      <c r="R1418" s="45">
        <f t="shared" si="315"/>
        <v>1.0882352941176472</v>
      </c>
      <c r="S1418" s="44" t="str">
        <f t="shared" si="316"/>
        <v>GROWTH</v>
      </c>
      <c r="T1418" s="43">
        <v>0</v>
      </c>
      <c r="U1418" s="46" t="str">
        <f t="shared" si="317"/>
        <v>Apr</v>
      </c>
      <c r="V1418" s="42">
        <v>0</v>
      </c>
      <c r="W1418" s="47">
        <f t="shared" si="318"/>
        <v>106.5</v>
      </c>
      <c r="X1418" s="48">
        <f t="shared" si="319"/>
        <v>0</v>
      </c>
      <c r="Y1418" s="47" t="b">
        <f t="shared" si="320"/>
        <v>0</v>
      </c>
      <c r="Z1418" s="138">
        <v>0</v>
      </c>
      <c r="AA1418" s="133"/>
      <c r="AB1418" s="133" t="s">
        <v>121</v>
      </c>
      <c r="AC1418" s="149" t="s">
        <v>1245</v>
      </c>
      <c r="AD1418" s="27">
        <f t="shared" si="321"/>
        <v>0</v>
      </c>
    </row>
    <row r="1419" spans="1:30" s="156" customFormat="1" ht="13.8">
      <c r="A1419" s="149" t="s">
        <v>121</v>
      </c>
      <c r="B1419" s="147" t="s">
        <v>27</v>
      </c>
      <c r="C1419" s="147" t="s">
        <v>4095</v>
      </c>
      <c r="D1419" s="147">
        <v>1000004395</v>
      </c>
      <c r="E1419" s="147" t="s">
        <v>4063</v>
      </c>
      <c r="F1419" s="148">
        <v>45827</v>
      </c>
      <c r="G1419" s="40" t="str">
        <f t="shared" si="308"/>
        <v>Targeted Dealer</v>
      </c>
      <c r="H1419" s="40"/>
      <c r="I1419" s="41">
        <v>20</v>
      </c>
      <c r="J1419" s="41">
        <f t="shared" si="309"/>
        <v>18.666666666666664</v>
      </c>
      <c r="K1419" s="43">
        <v>0</v>
      </c>
      <c r="L1419" s="43">
        <f t="shared" si="310"/>
        <v>20</v>
      </c>
      <c r="M1419" s="43">
        <f t="shared" si="311"/>
        <v>0</v>
      </c>
      <c r="N1419" s="42">
        <v>0</v>
      </c>
      <c r="O1419" s="45" t="str">
        <f t="shared" si="312"/>
        <v>Mar</v>
      </c>
      <c r="P1419" s="42">
        <f t="shared" si="313"/>
        <v>0</v>
      </c>
      <c r="Q1419" s="44">
        <f t="shared" si="314"/>
        <v>0</v>
      </c>
      <c r="R1419" s="45" t="str">
        <f t="shared" si="315"/>
        <v xml:space="preserve"> </v>
      </c>
      <c r="S1419" s="44" t="b">
        <f t="shared" si="316"/>
        <v>0</v>
      </c>
      <c r="T1419" s="43">
        <v>0</v>
      </c>
      <c r="U1419" s="46" t="str">
        <f t="shared" si="317"/>
        <v>Apr</v>
      </c>
      <c r="V1419" s="42">
        <v>0</v>
      </c>
      <c r="W1419" s="47">
        <f t="shared" si="318"/>
        <v>0</v>
      </c>
      <c r="X1419" s="48">
        <f t="shared" si="319"/>
        <v>0</v>
      </c>
      <c r="Y1419" s="47" t="b">
        <f t="shared" si="320"/>
        <v>0</v>
      </c>
      <c r="Z1419" s="138">
        <v>0</v>
      </c>
      <c r="AA1419" s="133"/>
      <c r="AB1419" s="133" t="s">
        <v>121</v>
      </c>
      <c r="AC1419" s="149" t="s">
        <v>121</v>
      </c>
      <c r="AD1419" s="27">
        <f t="shared" si="321"/>
        <v>1</v>
      </c>
    </row>
    <row r="1420" spans="1:30" s="156" customFormat="1" ht="13.8">
      <c r="A1420" s="133" t="s">
        <v>3918</v>
      </c>
      <c r="B1420" s="147" t="s">
        <v>71</v>
      </c>
      <c r="C1420" s="147" t="s">
        <v>4096</v>
      </c>
      <c r="D1420" s="147">
        <v>1000004398</v>
      </c>
      <c r="E1420" s="147" t="s">
        <v>4064</v>
      </c>
      <c r="F1420" s="148">
        <v>45834</v>
      </c>
      <c r="G1420" s="40" t="str">
        <f t="shared" si="308"/>
        <v>Targeted Dealer</v>
      </c>
      <c r="H1420" s="40"/>
      <c r="I1420" s="41">
        <v>200</v>
      </c>
      <c r="J1420" s="41">
        <f t="shared" si="309"/>
        <v>186.66666666666669</v>
      </c>
      <c r="K1420" s="43">
        <v>368</v>
      </c>
      <c r="L1420" s="43">
        <f t="shared" si="310"/>
        <v>-168</v>
      </c>
      <c r="M1420" s="43">
        <f t="shared" si="311"/>
        <v>197.14285714285711</v>
      </c>
      <c r="N1420" s="42">
        <v>446</v>
      </c>
      <c r="O1420" s="45" t="str">
        <f t="shared" si="312"/>
        <v>Mar</v>
      </c>
      <c r="P1420" s="42">
        <f t="shared" si="313"/>
        <v>446</v>
      </c>
      <c r="Q1420" s="44">
        <f t="shared" si="314"/>
        <v>-78</v>
      </c>
      <c r="R1420" s="45">
        <f t="shared" si="315"/>
        <v>-0.17488789237668156</v>
      </c>
      <c r="S1420" s="44" t="str">
        <f t="shared" si="316"/>
        <v>DEGROWTH</v>
      </c>
      <c r="T1420" s="43">
        <v>0</v>
      </c>
      <c r="U1420" s="46" t="str">
        <f t="shared" si="317"/>
        <v>Apr</v>
      </c>
      <c r="V1420" s="42">
        <v>0</v>
      </c>
      <c r="W1420" s="47">
        <f t="shared" si="318"/>
        <v>368</v>
      </c>
      <c r="X1420" s="48">
        <f t="shared" si="319"/>
        <v>0</v>
      </c>
      <c r="Y1420" s="47" t="b">
        <f t="shared" si="320"/>
        <v>0</v>
      </c>
      <c r="Z1420" s="138">
        <v>0</v>
      </c>
      <c r="AA1420" s="133"/>
      <c r="AB1420" s="133" t="s">
        <v>121</v>
      </c>
      <c r="AC1420" s="133" t="s">
        <v>3918</v>
      </c>
      <c r="AD1420" s="27">
        <f t="shared" si="321"/>
        <v>0</v>
      </c>
    </row>
    <row r="1421" spans="1:30" s="156" customFormat="1" ht="13.8">
      <c r="A1421" s="149" t="s">
        <v>121</v>
      </c>
      <c r="B1421" s="147" t="s">
        <v>961</v>
      </c>
      <c r="C1421" s="147" t="s">
        <v>4097</v>
      </c>
      <c r="D1421" s="147">
        <v>1000004404</v>
      </c>
      <c r="E1421" s="147" t="s">
        <v>4065</v>
      </c>
      <c r="F1421" s="148">
        <v>45831</v>
      </c>
      <c r="G1421" s="40" t="str">
        <f t="shared" si="308"/>
        <v>Targeted Dealer</v>
      </c>
      <c r="H1421" s="40"/>
      <c r="I1421" s="41">
        <v>30</v>
      </c>
      <c r="J1421" s="41">
        <f t="shared" si="309"/>
        <v>28</v>
      </c>
      <c r="K1421" s="43">
        <v>0</v>
      </c>
      <c r="L1421" s="43">
        <f t="shared" si="310"/>
        <v>30</v>
      </c>
      <c r="M1421" s="43">
        <f t="shared" si="311"/>
        <v>0</v>
      </c>
      <c r="N1421" s="42">
        <v>25</v>
      </c>
      <c r="O1421" s="45" t="str">
        <f t="shared" si="312"/>
        <v>Mar</v>
      </c>
      <c r="P1421" s="42">
        <f t="shared" si="313"/>
        <v>25</v>
      </c>
      <c r="Q1421" s="44">
        <f t="shared" si="314"/>
        <v>-25</v>
      </c>
      <c r="R1421" s="45">
        <f t="shared" si="315"/>
        <v>-1</v>
      </c>
      <c r="S1421" s="44" t="str">
        <f t="shared" si="316"/>
        <v>DEGROWTH</v>
      </c>
      <c r="T1421" s="43">
        <v>0</v>
      </c>
      <c r="U1421" s="46" t="str">
        <f t="shared" si="317"/>
        <v>Apr</v>
      </c>
      <c r="V1421" s="42">
        <v>0</v>
      </c>
      <c r="W1421" s="47">
        <f t="shared" si="318"/>
        <v>0</v>
      </c>
      <c r="X1421" s="48">
        <f t="shared" si="319"/>
        <v>0</v>
      </c>
      <c r="Y1421" s="47" t="b">
        <f t="shared" si="320"/>
        <v>0</v>
      </c>
      <c r="Z1421" s="138">
        <v>0</v>
      </c>
      <c r="AA1421" s="133"/>
      <c r="AB1421" s="133" t="s">
        <v>121</v>
      </c>
      <c r="AC1421" s="149" t="s">
        <v>121</v>
      </c>
      <c r="AD1421" s="27">
        <f t="shared" si="321"/>
        <v>1</v>
      </c>
    </row>
    <row r="1422" spans="1:30" s="156" customFormat="1" ht="13.8">
      <c r="A1422" s="149" t="s">
        <v>121</v>
      </c>
      <c r="B1422" s="147" t="s">
        <v>613</v>
      </c>
      <c r="C1422" s="147" t="s">
        <v>4098</v>
      </c>
      <c r="D1422" s="147">
        <v>1000004405</v>
      </c>
      <c r="E1422" s="147" t="s">
        <v>4066</v>
      </c>
      <c r="F1422" s="148">
        <v>45833</v>
      </c>
      <c r="G1422" s="40" t="str">
        <f t="shared" si="308"/>
        <v>Targeted Dealer</v>
      </c>
      <c r="H1422" s="40"/>
      <c r="I1422" s="41">
        <v>250</v>
      </c>
      <c r="J1422" s="41">
        <f t="shared" si="309"/>
        <v>233.33333333333334</v>
      </c>
      <c r="K1422" s="43">
        <v>295.7</v>
      </c>
      <c r="L1422" s="43">
        <f t="shared" si="310"/>
        <v>-45.699999999999989</v>
      </c>
      <c r="M1422" s="43">
        <f t="shared" si="311"/>
        <v>126.72857142857141</v>
      </c>
      <c r="N1422" s="42">
        <v>248.5</v>
      </c>
      <c r="O1422" s="45" t="str">
        <f t="shared" si="312"/>
        <v>Mar</v>
      </c>
      <c r="P1422" s="42">
        <f t="shared" si="313"/>
        <v>248.5</v>
      </c>
      <c r="Q1422" s="44">
        <f t="shared" si="314"/>
        <v>47.199999999999989</v>
      </c>
      <c r="R1422" s="45">
        <f t="shared" si="315"/>
        <v>0.18993963782696177</v>
      </c>
      <c r="S1422" s="44" t="str">
        <f t="shared" si="316"/>
        <v>GROWTH</v>
      </c>
      <c r="T1422" s="43">
        <v>0</v>
      </c>
      <c r="U1422" s="46" t="str">
        <f t="shared" si="317"/>
        <v>Apr</v>
      </c>
      <c r="V1422" s="42">
        <v>0</v>
      </c>
      <c r="W1422" s="47">
        <f t="shared" si="318"/>
        <v>295.7</v>
      </c>
      <c r="X1422" s="48">
        <f t="shared" si="319"/>
        <v>0</v>
      </c>
      <c r="Y1422" s="47" t="b">
        <f t="shared" si="320"/>
        <v>0</v>
      </c>
      <c r="Z1422" s="138">
        <v>0</v>
      </c>
      <c r="AA1422" s="133"/>
      <c r="AB1422" s="133" t="s">
        <v>121</v>
      </c>
      <c r="AC1422" s="149" t="s">
        <v>121</v>
      </c>
      <c r="AD1422" s="27">
        <f t="shared" si="321"/>
        <v>0</v>
      </c>
    </row>
    <row r="1423" spans="1:30" s="156" customFormat="1" ht="13.8">
      <c r="A1423" s="149" t="s">
        <v>1245</v>
      </c>
      <c r="B1423" s="147" t="s">
        <v>3922</v>
      </c>
      <c r="C1423" s="147" t="s">
        <v>4099</v>
      </c>
      <c r="D1423" s="147">
        <v>1000004400</v>
      </c>
      <c r="E1423" s="147" t="s">
        <v>4067</v>
      </c>
      <c r="F1423" s="148">
        <v>45838</v>
      </c>
      <c r="G1423" s="40" t="str">
        <f t="shared" si="308"/>
        <v>Targeted Dealer</v>
      </c>
      <c r="H1423" s="40"/>
      <c r="I1423" s="41">
        <v>50</v>
      </c>
      <c r="J1423" s="41">
        <f t="shared" si="309"/>
        <v>46.666666666666671</v>
      </c>
      <c r="K1423" s="43">
        <v>90</v>
      </c>
      <c r="L1423" s="43">
        <f t="shared" si="310"/>
        <v>-40</v>
      </c>
      <c r="M1423" s="43">
        <f t="shared" si="311"/>
        <v>192.85714285714283</v>
      </c>
      <c r="N1423" s="42">
        <v>85</v>
      </c>
      <c r="O1423" s="45" t="str">
        <f t="shared" si="312"/>
        <v>Mar</v>
      </c>
      <c r="P1423" s="42">
        <f t="shared" si="313"/>
        <v>85</v>
      </c>
      <c r="Q1423" s="44">
        <f t="shared" si="314"/>
        <v>5</v>
      </c>
      <c r="R1423" s="45">
        <f t="shared" si="315"/>
        <v>5.8823529411764719E-2</v>
      </c>
      <c r="S1423" s="44" t="str">
        <f t="shared" si="316"/>
        <v>GROWTH</v>
      </c>
      <c r="T1423" s="43">
        <v>0</v>
      </c>
      <c r="U1423" s="46" t="str">
        <f t="shared" si="317"/>
        <v>Apr</v>
      </c>
      <c r="V1423" s="42">
        <v>0</v>
      </c>
      <c r="W1423" s="47">
        <f t="shared" si="318"/>
        <v>90</v>
      </c>
      <c r="X1423" s="48">
        <f t="shared" si="319"/>
        <v>0</v>
      </c>
      <c r="Y1423" s="47" t="b">
        <f t="shared" si="320"/>
        <v>0</v>
      </c>
      <c r="Z1423" s="138">
        <v>0</v>
      </c>
      <c r="AA1423" s="133"/>
      <c r="AB1423" s="133" t="s">
        <v>121</v>
      </c>
      <c r="AC1423" s="149" t="s">
        <v>1245</v>
      </c>
      <c r="AD1423" s="27">
        <f t="shared" si="321"/>
        <v>0</v>
      </c>
    </row>
    <row r="1424" spans="1:30" s="156" customFormat="1" ht="13.8">
      <c r="A1424" s="133" t="s">
        <v>3918</v>
      </c>
      <c r="B1424" s="147" t="s">
        <v>73</v>
      </c>
      <c r="C1424" s="147" t="s">
        <v>4100</v>
      </c>
      <c r="D1424" s="147">
        <v>1000004407</v>
      </c>
      <c r="E1424" s="147" t="s">
        <v>4068</v>
      </c>
      <c r="F1424" s="148">
        <v>45838</v>
      </c>
      <c r="G1424" s="40" t="str">
        <f t="shared" si="308"/>
        <v>Targeted Dealer</v>
      </c>
      <c r="H1424" s="40"/>
      <c r="I1424" s="41">
        <v>100</v>
      </c>
      <c r="J1424" s="41">
        <f t="shared" si="309"/>
        <v>93.333333333333343</v>
      </c>
      <c r="K1424" s="43">
        <v>124.5</v>
      </c>
      <c r="L1424" s="43">
        <f t="shared" si="310"/>
        <v>-24.5</v>
      </c>
      <c r="M1424" s="43">
        <f t="shared" si="311"/>
        <v>133.39285714285714</v>
      </c>
      <c r="N1424" s="42">
        <v>180</v>
      </c>
      <c r="O1424" s="45" t="str">
        <f t="shared" si="312"/>
        <v>Mar</v>
      </c>
      <c r="P1424" s="42">
        <f t="shared" si="313"/>
        <v>180</v>
      </c>
      <c r="Q1424" s="44">
        <f t="shared" si="314"/>
        <v>-55.5</v>
      </c>
      <c r="R1424" s="45">
        <f t="shared" si="315"/>
        <v>-0.30833333333333335</v>
      </c>
      <c r="S1424" s="44" t="str">
        <f t="shared" si="316"/>
        <v>DEGROWTH</v>
      </c>
      <c r="T1424" s="43">
        <v>0</v>
      </c>
      <c r="U1424" s="46" t="str">
        <f t="shared" si="317"/>
        <v>Apr</v>
      </c>
      <c r="V1424" s="42">
        <v>0</v>
      </c>
      <c r="W1424" s="47">
        <f t="shared" si="318"/>
        <v>124.5</v>
      </c>
      <c r="X1424" s="48">
        <f t="shared" si="319"/>
        <v>0</v>
      </c>
      <c r="Y1424" s="47" t="b">
        <f t="shared" si="320"/>
        <v>0</v>
      </c>
      <c r="Z1424" s="138">
        <v>0</v>
      </c>
      <c r="AA1424" s="133"/>
      <c r="AB1424" s="133" t="s">
        <v>121</v>
      </c>
      <c r="AC1424" s="133" t="s">
        <v>3918</v>
      </c>
      <c r="AD1424" s="27">
        <f t="shared" si="321"/>
        <v>0</v>
      </c>
    </row>
    <row r="1425" spans="1:30" s="156" customFormat="1" ht="13.8">
      <c r="A1425" s="133" t="s">
        <v>3918</v>
      </c>
      <c r="B1425" s="147" t="s">
        <v>76</v>
      </c>
      <c r="C1425" s="147" t="s">
        <v>4101</v>
      </c>
      <c r="D1425" s="147">
        <v>1000004394</v>
      </c>
      <c r="E1425" s="147" t="s">
        <v>4069</v>
      </c>
      <c r="F1425" s="148">
        <v>45827</v>
      </c>
      <c r="G1425" s="40" t="str">
        <f t="shared" si="308"/>
        <v>Targeted Dealer</v>
      </c>
      <c r="H1425" s="40"/>
      <c r="I1425" s="41">
        <v>95</v>
      </c>
      <c r="J1425" s="41">
        <f t="shared" si="309"/>
        <v>88.666666666666657</v>
      </c>
      <c r="K1425" s="43">
        <v>23</v>
      </c>
      <c r="L1425" s="43">
        <f t="shared" si="310"/>
        <v>72</v>
      </c>
      <c r="M1425" s="43">
        <f t="shared" si="311"/>
        <v>25.939849624060152</v>
      </c>
      <c r="N1425" s="42">
        <v>0</v>
      </c>
      <c r="O1425" s="45" t="str">
        <f t="shared" si="312"/>
        <v>Mar</v>
      </c>
      <c r="P1425" s="42">
        <f t="shared" si="313"/>
        <v>0</v>
      </c>
      <c r="Q1425" s="44">
        <f t="shared" si="314"/>
        <v>23</v>
      </c>
      <c r="R1425" s="45" t="str">
        <f t="shared" si="315"/>
        <v xml:space="preserve"> </v>
      </c>
      <c r="S1425" s="44" t="b">
        <f t="shared" si="316"/>
        <v>0</v>
      </c>
      <c r="T1425" s="43">
        <v>0</v>
      </c>
      <c r="U1425" s="46" t="str">
        <f t="shared" si="317"/>
        <v>Apr</v>
      </c>
      <c r="V1425" s="42">
        <v>0</v>
      </c>
      <c r="W1425" s="47">
        <f t="shared" si="318"/>
        <v>23</v>
      </c>
      <c r="X1425" s="48">
        <f t="shared" si="319"/>
        <v>0</v>
      </c>
      <c r="Y1425" s="47" t="b">
        <f t="shared" si="320"/>
        <v>0</v>
      </c>
      <c r="Z1425" s="138">
        <v>0</v>
      </c>
      <c r="AA1425" s="133"/>
      <c r="AB1425" s="133" t="s">
        <v>121</v>
      </c>
      <c r="AC1425" s="133" t="s">
        <v>3918</v>
      </c>
      <c r="AD1425" s="27">
        <f t="shared" si="321"/>
        <v>0</v>
      </c>
    </row>
    <row r="1426" spans="1:30" s="156" customFormat="1" ht="13.8">
      <c r="A1426" s="149" t="s">
        <v>121</v>
      </c>
      <c r="B1426" s="147" t="s">
        <v>961</v>
      </c>
      <c r="C1426" s="147" t="s">
        <v>4102</v>
      </c>
      <c r="D1426" s="147">
        <v>1000004399</v>
      </c>
      <c r="E1426" s="147" t="s">
        <v>4070</v>
      </c>
      <c r="F1426" s="148">
        <v>45836</v>
      </c>
      <c r="G1426" s="40" t="str">
        <f t="shared" si="308"/>
        <v>Targeted Dealer</v>
      </c>
      <c r="H1426" s="40"/>
      <c r="I1426" s="41">
        <v>150</v>
      </c>
      <c r="J1426" s="41">
        <f t="shared" si="309"/>
        <v>140</v>
      </c>
      <c r="K1426" s="43">
        <v>40</v>
      </c>
      <c r="L1426" s="43">
        <f t="shared" si="310"/>
        <v>110</v>
      </c>
      <c r="M1426" s="43">
        <f t="shared" si="311"/>
        <v>28.571428571428573</v>
      </c>
      <c r="N1426" s="42">
        <v>50</v>
      </c>
      <c r="O1426" s="45" t="str">
        <f t="shared" si="312"/>
        <v>Mar</v>
      </c>
      <c r="P1426" s="42">
        <f t="shared" si="313"/>
        <v>50</v>
      </c>
      <c r="Q1426" s="44">
        <f t="shared" si="314"/>
        <v>-10</v>
      </c>
      <c r="R1426" s="45">
        <f t="shared" si="315"/>
        <v>-0.19999999999999996</v>
      </c>
      <c r="S1426" s="44" t="str">
        <f t="shared" si="316"/>
        <v>DEGROWTH</v>
      </c>
      <c r="T1426" s="43">
        <v>0</v>
      </c>
      <c r="U1426" s="46" t="str">
        <f t="shared" si="317"/>
        <v>Apr</v>
      </c>
      <c r="V1426" s="42">
        <v>0</v>
      </c>
      <c r="W1426" s="47">
        <f t="shared" si="318"/>
        <v>40</v>
      </c>
      <c r="X1426" s="48">
        <f t="shared" si="319"/>
        <v>0</v>
      </c>
      <c r="Y1426" s="47" t="b">
        <f t="shared" si="320"/>
        <v>0</v>
      </c>
      <c r="Z1426" s="138">
        <v>0</v>
      </c>
      <c r="AA1426" s="133"/>
      <c r="AB1426" s="133" t="s">
        <v>121</v>
      </c>
      <c r="AC1426" s="149" t="s">
        <v>121</v>
      </c>
      <c r="AD1426" s="27">
        <f t="shared" si="321"/>
        <v>0</v>
      </c>
    </row>
    <row r="1427" spans="1:30" s="156" customFormat="1" ht="13.8">
      <c r="A1427" s="149" t="s">
        <v>1245</v>
      </c>
      <c r="B1427" s="147" t="s">
        <v>46</v>
      </c>
      <c r="C1427" s="147" t="s">
        <v>4103</v>
      </c>
      <c r="D1427" s="147">
        <v>1000004385</v>
      </c>
      <c r="E1427" s="147" t="s">
        <v>1769</v>
      </c>
      <c r="F1427" s="148">
        <v>45818</v>
      </c>
      <c r="G1427" s="40" t="str">
        <f t="shared" si="308"/>
        <v>Targeted Dealer</v>
      </c>
      <c r="H1427" s="40"/>
      <c r="I1427" s="41">
        <v>250</v>
      </c>
      <c r="J1427" s="41">
        <f t="shared" si="309"/>
        <v>233.33333333333334</v>
      </c>
      <c r="K1427" s="43">
        <v>360</v>
      </c>
      <c r="L1427" s="43">
        <f t="shared" si="310"/>
        <v>-110</v>
      </c>
      <c r="M1427" s="43">
        <f t="shared" si="311"/>
        <v>154.28571428571428</v>
      </c>
      <c r="N1427" s="42">
        <v>270</v>
      </c>
      <c r="O1427" s="45" t="str">
        <f t="shared" si="312"/>
        <v>Mar</v>
      </c>
      <c r="P1427" s="42">
        <f t="shared" si="313"/>
        <v>270</v>
      </c>
      <c r="Q1427" s="44">
        <f t="shared" si="314"/>
        <v>90</v>
      </c>
      <c r="R1427" s="45">
        <f t="shared" si="315"/>
        <v>0.33333333333333326</v>
      </c>
      <c r="S1427" s="44" t="str">
        <f t="shared" si="316"/>
        <v>GROWTH</v>
      </c>
      <c r="T1427" s="43">
        <v>0</v>
      </c>
      <c r="U1427" s="46" t="str">
        <f t="shared" si="317"/>
        <v>Apr</v>
      </c>
      <c r="V1427" s="42">
        <v>0</v>
      </c>
      <c r="W1427" s="47">
        <f t="shared" si="318"/>
        <v>360</v>
      </c>
      <c r="X1427" s="48">
        <f t="shared" si="319"/>
        <v>0</v>
      </c>
      <c r="Y1427" s="47" t="b">
        <f t="shared" si="320"/>
        <v>0</v>
      </c>
      <c r="Z1427" s="138">
        <v>0</v>
      </c>
      <c r="AA1427" s="133"/>
      <c r="AB1427" s="133" t="s">
        <v>121</v>
      </c>
      <c r="AC1427" s="149" t="s">
        <v>1245</v>
      </c>
      <c r="AD1427" s="27">
        <f t="shared" si="321"/>
        <v>0</v>
      </c>
    </row>
    <row r="1428" spans="1:30" s="156" customFormat="1" ht="13.8">
      <c r="A1428" s="149" t="s">
        <v>121</v>
      </c>
      <c r="B1428" s="147" t="s">
        <v>3920</v>
      </c>
      <c r="C1428" s="147" t="s">
        <v>4104</v>
      </c>
      <c r="D1428" s="147">
        <v>1000004415</v>
      </c>
      <c r="E1428" s="147" t="s">
        <v>2031</v>
      </c>
      <c r="F1428" s="148">
        <v>45842</v>
      </c>
      <c r="G1428" s="40" t="str">
        <f t="shared" si="308"/>
        <v>Targeted Dealer</v>
      </c>
      <c r="H1428" s="40"/>
      <c r="I1428" s="41">
        <v>40</v>
      </c>
      <c r="J1428" s="41">
        <f t="shared" si="309"/>
        <v>37.333333333333329</v>
      </c>
      <c r="K1428" s="43">
        <v>78.5</v>
      </c>
      <c r="L1428" s="43">
        <f t="shared" si="310"/>
        <v>-38.5</v>
      </c>
      <c r="M1428" s="43">
        <f t="shared" si="311"/>
        <v>210.26785714285717</v>
      </c>
      <c r="N1428" s="42">
        <v>57</v>
      </c>
      <c r="O1428" s="45" t="str">
        <f t="shared" si="312"/>
        <v>Mar</v>
      </c>
      <c r="P1428" s="42">
        <f t="shared" si="313"/>
        <v>57</v>
      </c>
      <c r="Q1428" s="44">
        <f t="shared" si="314"/>
        <v>21.5</v>
      </c>
      <c r="R1428" s="45">
        <f t="shared" si="315"/>
        <v>0.37719298245614041</v>
      </c>
      <c r="S1428" s="44" t="str">
        <f t="shared" si="316"/>
        <v>GROWTH</v>
      </c>
      <c r="T1428" s="43">
        <v>0</v>
      </c>
      <c r="U1428" s="46" t="str">
        <f t="shared" si="317"/>
        <v>Apr</v>
      </c>
      <c r="V1428" s="42">
        <v>0</v>
      </c>
      <c r="W1428" s="47">
        <f t="shared" si="318"/>
        <v>78.5</v>
      </c>
      <c r="X1428" s="48">
        <f t="shared" si="319"/>
        <v>0</v>
      </c>
      <c r="Y1428" s="47" t="b">
        <f t="shared" si="320"/>
        <v>0</v>
      </c>
      <c r="Z1428" s="138">
        <v>0</v>
      </c>
      <c r="AA1428" s="133"/>
      <c r="AB1428" s="133" t="s">
        <v>121</v>
      </c>
      <c r="AC1428" s="149" t="s">
        <v>121</v>
      </c>
      <c r="AD1428" s="27">
        <f t="shared" si="321"/>
        <v>0</v>
      </c>
    </row>
    <row r="1429" spans="1:30" s="156" customFormat="1" ht="13.8">
      <c r="A1429" s="149" t="s">
        <v>121</v>
      </c>
      <c r="B1429" s="147" t="s">
        <v>27</v>
      </c>
      <c r="C1429" s="147" t="s">
        <v>4105</v>
      </c>
      <c r="D1429" s="147">
        <v>1000004414</v>
      </c>
      <c r="E1429" s="147" t="s">
        <v>4071</v>
      </c>
      <c r="F1429" s="148">
        <v>45841</v>
      </c>
      <c r="G1429" s="40" t="str">
        <f t="shared" si="308"/>
        <v>Targeted Dealer</v>
      </c>
      <c r="H1429" s="40"/>
      <c r="I1429" s="41">
        <v>70</v>
      </c>
      <c r="J1429" s="41">
        <f t="shared" si="309"/>
        <v>65.333333333333343</v>
      </c>
      <c r="K1429" s="43">
        <v>40</v>
      </c>
      <c r="L1429" s="43">
        <f t="shared" si="310"/>
        <v>30</v>
      </c>
      <c r="M1429" s="43">
        <f t="shared" si="311"/>
        <v>61.224489795918359</v>
      </c>
      <c r="N1429" s="42">
        <v>120.25</v>
      </c>
      <c r="O1429" s="45" t="str">
        <f t="shared" si="312"/>
        <v>Mar</v>
      </c>
      <c r="P1429" s="42">
        <f t="shared" si="313"/>
        <v>120.25</v>
      </c>
      <c r="Q1429" s="44">
        <f t="shared" si="314"/>
        <v>-80.25</v>
      </c>
      <c r="R1429" s="45">
        <f t="shared" si="315"/>
        <v>-0.66735966735966734</v>
      </c>
      <c r="S1429" s="44" t="str">
        <f t="shared" si="316"/>
        <v>DEGROWTH</v>
      </c>
      <c r="T1429" s="43">
        <v>0</v>
      </c>
      <c r="U1429" s="46" t="str">
        <f t="shared" si="317"/>
        <v>Apr</v>
      </c>
      <c r="V1429" s="42">
        <v>0</v>
      </c>
      <c r="W1429" s="47">
        <f t="shared" si="318"/>
        <v>40</v>
      </c>
      <c r="X1429" s="48">
        <f t="shared" si="319"/>
        <v>0</v>
      </c>
      <c r="Y1429" s="47" t="b">
        <f t="shared" si="320"/>
        <v>0</v>
      </c>
      <c r="Z1429" s="138">
        <v>0</v>
      </c>
      <c r="AA1429" s="133"/>
      <c r="AB1429" s="133" t="s">
        <v>121</v>
      </c>
      <c r="AC1429" s="149" t="s">
        <v>121</v>
      </c>
      <c r="AD1429" s="27">
        <f t="shared" si="321"/>
        <v>0</v>
      </c>
    </row>
    <row r="1430" spans="1:30" s="156" customFormat="1" ht="13.8">
      <c r="A1430" s="149" t="s">
        <v>121</v>
      </c>
      <c r="B1430" s="147" t="s">
        <v>16</v>
      </c>
      <c r="C1430" s="147" t="s">
        <v>4106</v>
      </c>
      <c r="D1430" s="147">
        <v>1000004401</v>
      </c>
      <c r="E1430" s="147" t="s">
        <v>4072</v>
      </c>
      <c r="F1430" s="148">
        <v>45839</v>
      </c>
      <c r="G1430" s="40" t="str">
        <f t="shared" si="308"/>
        <v>Targeted Dealer</v>
      </c>
      <c r="H1430" s="40"/>
      <c r="I1430" s="41">
        <v>20</v>
      </c>
      <c r="J1430" s="41">
        <f t="shared" si="309"/>
        <v>18.666666666666664</v>
      </c>
      <c r="K1430" s="43">
        <v>0</v>
      </c>
      <c r="L1430" s="43">
        <f t="shared" si="310"/>
        <v>20</v>
      </c>
      <c r="M1430" s="43">
        <f t="shared" si="311"/>
        <v>0</v>
      </c>
      <c r="N1430" s="42">
        <v>22.5</v>
      </c>
      <c r="O1430" s="45" t="str">
        <f t="shared" si="312"/>
        <v>Mar</v>
      </c>
      <c r="P1430" s="42">
        <f t="shared" si="313"/>
        <v>22.5</v>
      </c>
      <c r="Q1430" s="44">
        <f t="shared" si="314"/>
        <v>-22.5</v>
      </c>
      <c r="R1430" s="45">
        <f t="shared" si="315"/>
        <v>-1</v>
      </c>
      <c r="S1430" s="44" t="str">
        <f t="shared" si="316"/>
        <v>DEGROWTH</v>
      </c>
      <c r="T1430" s="43">
        <v>0</v>
      </c>
      <c r="U1430" s="46" t="str">
        <f t="shared" si="317"/>
        <v>Apr</v>
      </c>
      <c r="V1430" s="42">
        <v>0</v>
      </c>
      <c r="W1430" s="47">
        <f t="shared" si="318"/>
        <v>0</v>
      </c>
      <c r="X1430" s="48">
        <f t="shared" si="319"/>
        <v>0</v>
      </c>
      <c r="Y1430" s="47" t="b">
        <f t="shared" si="320"/>
        <v>0</v>
      </c>
      <c r="Z1430" s="138">
        <v>0</v>
      </c>
      <c r="AA1430" s="133"/>
      <c r="AB1430" s="133" t="s">
        <v>121</v>
      </c>
      <c r="AC1430" s="149" t="s">
        <v>121</v>
      </c>
      <c r="AD1430" s="27">
        <f t="shared" si="321"/>
        <v>1</v>
      </c>
    </row>
    <row r="1431" spans="1:30" s="156" customFormat="1" ht="13.8">
      <c r="A1431" s="149" t="s">
        <v>1245</v>
      </c>
      <c r="B1431" s="147" t="s">
        <v>53</v>
      </c>
      <c r="C1431" s="147" t="s">
        <v>4107</v>
      </c>
      <c r="D1431" s="147">
        <v>1000004412</v>
      </c>
      <c r="E1431" s="147" t="s">
        <v>4073</v>
      </c>
      <c r="F1431" s="148">
        <v>45840</v>
      </c>
      <c r="G1431" s="40" t="str">
        <f t="shared" si="308"/>
        <v>Targeted Dealer</v>
      </c>
      <c r="H1431" s="40"/>
      <c r="I1431" s="41">
        <v>100</v>
      </c>
      <c r="J1431" s="41">
        <f t="shared" si="309"/>
        <v>93.333333333333343</v>
      </c>
      <c r="K1431" s="43">
        <v>38.85</v>
      </c>
      <c r="L1431" s="43">
        <f t="shared" si="310"/>
        <v>61.15</v>
      </c>
      <c r="M1431" s="43">
        <f t="shared" si="311"/>
        <v>41.624999999999993</v>
      </c>
      <c r="N1431" s="42">
        <v>45</v>
      </c>
      <c r="O1431" s="45" t="str">
        <f t="shared" si="312"/>
        <v>Mar</v>
      </c>
      <c r="P1431" s="42">
        <f t="shared" si="313"/>
        <v>45</v>
      </c>
      <c r="Q1431" s="44">
        <f t="shared" si="314"/>
        <v>-6.1499999999999986</v>
      </c>
      <c r="R1431" s="45">
        <f t="shared" si="315"/>
        <v>-0.1366666666666666</v>
      </c>
      <c r="S1431" s="44" t="str">
        <f t="shared" si="316"/>
        <v>DEGROWTH</v>
      </c>
      <c r="T1431" s="43">
        <v>0</v>
      </c>
      <c r="U1431" s="46" t="str">
        <f t="shared" si="317"/>
        <v>Apr</v>
      </c>
      <c r="V1431" s="42">
        <v>0</v>
      </c>
      <c r="W1431" s="47">
        <f t="shared" si="318"/>
        <v>38.85</v>
      </c>
      <c r="X1431" s="48">
        <f t="shared" si="319"/>
        <v>0</v>
      </c>
      <c r="Y1431" s="47" t="b">
        <f t="shared" si="320"/>
        <v>0</v>
      </c>
      <c r="Z1431" s="138">
        <v>0</v>
      </c>
      <c r="AA1431" s="133"/>
      <c r="AB1431" s="133" t="s">
        <v>121</v>
      </c>
      <c r="AC1431" s="149" t="s">
        <v>1245</v>
      </c>
      <c r="AD1431" s="27">
        <f t="shared" si="321"/>
        <v>0</v>
      </c>
    </row>
    <row r="1432" spans="1:30" s="156" customFormat="1" ht="13.8">
      <c r="A1432" s="149" t="s">
        <v>1245</v>
      </c>
      <c r="B1432" s="147" t="s">
        <v>63</v>
      </c>
      <c r="C1432" s="147" t="s">
        <v>4108</v>
      </c>
      <c r="D1432" s="147">
        <v>1000004417</v>
      </c>
      <c r="E1432" s="147" t="s">
        <v>4074</v>
      </c>
      <c r="F1432" s="148">
        <v>45843</v>
      </c>
      <c r="G1432" s="40" t="str">
        <f t="shared" si="308"/>
        <v>Targeted Dealer</v>
      </c>
      <c r="H1432" s="40"/>
      <c r="I1432" s="41">
        <v>10</v>
      </c>
      <c r="J1432" s="41">
        <f t="shared" si="309"/>
        <v>9.3333333333333321</v>
      </c>
      <c r="K1432" s="43">
        <v>0</v>
      </c>
      <c r="L1432" s="43">
        <f t="shared" si="310"/>
        <v>10</v>
      </c>
      <c r="M1432" s="43">
        <f t="shared" si="311"/>
        <v>0</v>
      </c>
      <c r="N1432" s="42">
        <v>0</v>
      </c>
      <c r="O1432" s="45" t="str">
        <f t="shared" si="312"/>
        <v>Mar</v>
      </c>
      <c r="P1432" s="42">
        <f t="shared" si="313"/>
        <v>0</v>
      </c>
      <c r="Q1432" s="44">
        <f t="shared" si="314"/>
        <v>0</v>
      </c>
      <c r="R1432" s="45" t="str">
        <f t="shared" si="315"/>
        <v xml:space="preserve"> </v>
      </c>
      <c r="S1432" s="44" t="b">
        <f t="shared" si="316"/>
        <v>0</v>
      </c>
      <c r="T1432" s="43">
        <v>0</v>
      </c>
      <c r="U1432" s="46" t="str">
        <f t="shared" si="317"/>
        <v>Apr</v>
      </c>
      <c r="V1432" s="42">
        <v>0</v>
      </c>
      <c r="W1432" s="47">
        <f t="shared" si="318"/>
        <v>0</v>
      </c>
      <c r="X1432" s="48">
        <f t="shared" si="319"/>
        <v>0</v>
      </c>
      <c r="Y1432" s="47" t="b">
        <f t="shared" si="320"/>
        <v>0</v>
      </c>
      <c r="Z1432" s="138">
        <v>0</v>
      </c>
      <c r="AA1432" s="133"/>
      <c r="AB1432" s="133" t="s">
        <v>121</v>
      </c>
      <c r="AC1432" s="149" t="s">
        <v>1245</v>
      </c>
      <c r="AD1432" s="27">
        <f t="shared" si="321"/>
        <v>1</v>
      </c>
    </row>
    <row r="1433" spans="1:30" s="156" customFormat="1" ht="13.8">
      <c r="A1433" s="149" t="s">
        <v>3061</v>
      </c>
      <c r="B1433" s="147" t="s">
        <v>92</v>
      </c>
      <c r="C1433" s="147" t="s">
        <v>4110</v>
      </c>
      <c r="D1433" s="147">
        <v>1000004411</v>
      </c>
      <c r="E1433" s="147" t="s">
        <v>4076</v>
      </c>
      <c r="F1433" s="148">
        <v>45848</v>
      </c>
      <c r="G1433" s="40" t="str">
        <f t="shared" si="308"/>
        <v>Targeted Dealer</v>
      </c>
      <c r="H1433" s="40"/>
      <c r="I1433" s="41">
        <v>20</v>
      </c>
      <c r="J1433" s="41">
        <f t="shared" si="309"/>
        <v>18.666666666666664</v>
      </c>
      <c r="K1433" s="43">
        <v>23</v>
      </c>
      <c r="L1433" s="43">
        <f t="shared" si="310"/>
        <v>-3</v>
      </c>
      <c r="M1433" s="43">
        <f t="shared" si="311"/>
        <v>123.21428571428572</v>
      </c>
      <c r="N1433" s="42">
        <v>12.5</v>
      </c>
      <c r="O1433" s="45" t="str">
        <f t="shared" si="312"/>
        <v>Mar</v>
      </c>
      <c r="P1433" s="42">
        <f t="shared" si="313"/>
        <v>12.5</v>
      </c>
      <c r="Q1433" s="44">
        <f t="shared" si="314"/>
        <v>10.5</v>
      </c>
      <c r="R1433" s="45">
        <f t="shared" si="315"/>
        <v>0.84000000000000008</v>
      </c>
      <c r="S1433" s="44" t="str">
        <f t="shared" si="316"/>
        <v>GROWTH</v>
      </c>
      <c r="T1433" s="43">
        <v>0</v>
      </c>
      <c r="U1433" s="46" t="str">
        <f t="shared" si="317"/>
        <v>Apr</v>
      </c>
      <c r="V1433" s="42">
        <v>0</v>
      </c>
      <c r="W1433" s="47">
        <f t="shared" si="318"/>
        <v>23</v>
      </c>
      <c r="X1433" s="48">
        <f t="shared" si="319"/>
        <v>0</v>
      </c>
      <c r="Y1433" s="47" t="b">
        <f t="shared" si="320"/>
        <v>0</v>
      </c>
      <c r="Z1433" s="138">
        <v>0</v>
      </c>
      <c r="AA1433" s="133"/>
      <c r="AB1433" s="133" t="s">
        <v>121</v>
      </c>
      <c r="AC1433" s="149" t="s">
        <v>3061</v>
      </c>
      <c r="AD1433" s="27">
        <f t="shared" si="321"/>
        <v>0</v>
      </c>
    </row>
    <row r="1434" spans="1:30" s="156" customFormat="1" ht="13.8">
      <c r="A1434" s="149" t="s">
        <v>121</v>
      </c>
      <c r="B1434" s="147" t="s">
        <v>16</v>
      </c>
      <c r="C1434" s="147" t="s">
        <v>4111</v>
      </c>
      <c r="D1434" s="147">
        <v>1000004410</v>
      </c>
      <c r="E1434" s="147" t="s">
        <v>4077</v>
      </c>
      <c r="F1434" s="148">
        <v>45848</v>
      </c>
      <c r="G1434" s="40" t="str">
        <f t="shared" si="308"/>
        <v>Targeted Dealer</v>
      </c>
      <c r="H1434" s="40"/>
      <c r="I1434" s="41">
        <v>60</v>
      </c>
      <c r="J1434" s="41">
        <f t="shared" si="309"/>
        <v>56</v>
      </c>
      <c r="K1434" s="43">
        <v>115</v>
      </c>
      <c r="L1434" s="43">
        <f t="shared" si="310"/>
        <v>-55</v>
      </c>
      <c r="M1434" s="43">
        <f t="shared" si="311"/>
        <v>205.35714285714283</v>
      </c>
      <c r="N1434" s="42">
        <v>60</v>
      </c>
      <c r="O1434" s="45" t="str">
        <f t="shared" si="312"/>
        <v>Mar</v>
      </c>
      <c r="P1434" s="42">
        <f t="shared" si="313"/>
        <v>60</v>
      </c>
      <c r="Q1434" s="44">
        <f t="shared" si="314"/>
        <v>55</v>
      </c>
      <c r="R1434" s="45">
        <f t="shared" si="315"/>
        <v>0.91666666666666674</v>
      </c>
      <c r="S1434" s="44" t="str">
        <f t="shared" si="316"/>
        <v>GROWTH</v>
      </c>
      <c r="T1434" s="43">
        <v>0</v>
      </c>
      <c r="U1434" s="46" t="str">
        <f t="shared" si="317"/>
        <v>Apr</v>
      </c>
      <c r="V1434" s="42">
        <v>0</v>
      </c>
      <c r="W1434" s="47">
        <f t="shared" si="318"/>
        <v>115</v>
      </c>
      <c r="X1434" s="48">
        <f t="shared" si="319"/>
        <v>0</v>
      </c>
      <c r="Y1434" s="47" t="b">
        <f t="shared" si="320"/>
        <v>0</v>
      </c>
      <c r="Z1434" s="138">
        <v>0</v>
      </c>
      <c r="AA1434" s="133"/>
      <c r="AB1434" s="133" t="s">
        <v>121</v>
      </c>
      <c r="AC1434" s="149" t="s">
        <v>121</v>
      </c>
      <c r="AD1434" s="27">
        <f t="shared" si="321"/>
        <v>0</v>
      </c>
    </row>
    <row r="1435" spans="1:30" s="156" customFormat="1" ht="13.8">
      <c r="A1435" s="149" t="s">
        <v>121</v>
      </c>
      <c r="B1435" s="147" t="s">
        <v>12</v>
      </c>
      <c r="C1435" s="147" t="s">
        <v>4113</v>
      </c>
      <c r="D1435" s="147">
        <v>1000004424</v>
      </c>
      <c r="E1435" s="147" t="s">
        <v>4079</v>
      </c>
      <c r="F1435" s="148">
        <v>45850</v>
      </c>
      <c r="G1435" s="40" t="str">
        <f t="shared" si="308"/>
        <v>Targeted Dealer</v>
      </c>
      <c r="H1435" s="40"/>
      <c r="I1435" s="41">
        <v>50</v>
      </c>
      <c r="J1435" s="41">
        <f t="shared" si="309"/>
        <v>46.666666666666671</v>
      </c>
      <c r="K1435" s="43">
        <v>91</v>
      </c>
      <c r="L1435" s="43">
        <f t="shared" si="310"/>
        <v>-41</v>
      </c>
      <c r="M1435" s="43">
        <f t="shared" si="311"/>
        <v>194.99999999999997</v>
      </c>
      <c r="N1435" s="42">
        <v>65</v>
      </c>
      <c r="O1435" s="45" t="str">
        <f t="shared" si="312"/>
        <v>Mar</v>
      </c>
      <c r="P1435" s="42">
        <f t="shared" si="313"/>
        <v>65</v>
      </c>
      <c r="Q1435" s="44">
        <f t="shared" si="314"/>
        <v>26</v>
      </c>
      <c r="R1435" s="45">
        <f t="shared" si="315"/>
        <v>0.39999999999999991</v>
      </c>
      <c r="S1435" s="44" t="str">
        <f t="shared" si="316"/>
        <v>GROWTH</v>
      </c>
      <c r="T1435" s="43">
        <v>0</v>
      </c>
      <c r="U1435" s="46" t="str">
        <f t="shared" si="317"/>
        <v>Apr</v>
      </c>
      <c r="V1435" s="42">
        <v>0</v>
      </c>
      <c r="W1435" s="47">
        <f t="shared" si="318"/>
        <v>91</v>
      </c>
      <c r="X1435" s="48">
        <f t="shared" si="319"/>
        <v>0</v>
      </c>
      <c r="Y1435" s="47" t="b">
        <f t="shared" si="320"/>
        <v>0</v>
      </c>
      <c r="Z1435" s="138">
        <v>0</v>
      </c>
      <c r="AA1435" s="133"/>
      <c r="AB1435" s="133" t="s">
        <v>121</v>
      </c>
      <c r="AC1435" s="149" t="s">
        <v>121</v>
      </c>
      <c r="AD1435" s="27">
        <f t="shared" si="321"/>
        <v>0</v>
      </c>
    </row>
    <row r="1436" spans="1:30" s="156" customFormat="1" ht="13.8">
      <c r="A1436" s="133" t="s">
        <v>3918</v>
      </c>
      <c r="B1436" s="147" t="s">
        <v>76</v>
      </c>
      <c r="C1436" s="147" t="s">
        <v>4114</v>
      </c>
      <c r="D1436" s="147">
        <v>1000004422</v>
      </c>
      <c r="E1436" s="147" t="s">
        <v>4080</v>
      </c>
      <c r="F1436" s="148">
        <v>45849</v>
      </c>
      <c r="G1436" s="40" t="str">
        <f t="shared" si="308"/>
        <v>Targeted Dealer</v>
      </c>
      <c r="H1436" s="40"/>
      <c r="I1436" s="41">
        <v>30</v>
      </c>
      <c r="J1436" s="41">
        <f t="shared" si="309"/>
        <v>28</v>
      </c>
      <c r="K1436" s="43">
        <v>13</v>
      </c>
      <c r="L1436" s="43">
        <f t="shared" si="310"/>
        <v>17</v>
      </c>
      <c r="M1436" s="43">
        <f t="shared" si="311"/>
        <v>46.428571428571423</v>
      </c>
      <c r="N1436" s="42">
        <v>4.5</v>
      </c>
      <c r="O1436" s="45" t="str">
        <f t="shared" si="312"/>
        <v>Mar</v>
      </c>
      <c r="P1436" s="42">
        <f t="shared" si="313"/>
        <v>4.5</v>
      </c>
      <c r="Q1436" s="44">
        <f t="shared" si="314"/>
        <v>8.5</v>
      </c>
      <c r="R1436" s="45">
        <f t="shared" si="315"/>
        <v>1.8888888888888888</v>
      </c>
      <c r="S1436" s="44" t="str">
        <f t="shared" si="316"/>
        <v>GROWTH</v>
      </c>
      <c r="T1436" s="43">
        <v>0</v>
      </c>
      <c r="U1436" s="46" t="str">
        <f t="shared" si="317"/>
        <v>Apr</v>
      </c>
      <c r="V1436" s="42">
        <v>0</v>
      </c>
      <c r="W1436" s="47">
        <f t="shared" si="318"/>
        <v>13</v>
      </c>
      <c r="X1436" s="48">
        <f t="shared" si="319"/>
        <v>0</v>
      </c>
      <c r="Y1436" s="47" t="b">
        <f t="shared" si="320"/>
        <v>0</v>
      </c>
      <c r="Z1436" s="138">
        <v>0</v>
      </c>
      <c r="AA1436" s="133"/>
      <c r="AB1436" s="133" t="s">
        <v>121</v>
      </c>
      <c r="AC1436" s="133" t="s">
        <v>3918</v>
      </c>
      <c r="AD1436" s="27">
        <f t="shared" si="321"/>
        <v>0</v>
      </c>
    </row>
    <row r="1437" spans="1:30" s="156" customFormat="1" ht="13.8">
      <c r="A1437" s="149" t="s">
        <v>3061</v>
      </c>
      <c r="B1437" s="147" t="s">
        <v>99</v>
      </c>
      <c r="C1437" s="147" t="s">
        <v>4115</v>
      </c>
      <c r="D1437" s="147">
        <v>1000001182</v>
      </c>
      <c r="E1437" s="147" t="s">
        <v>4081</v>
      </c>
      <c r="F1437" s="148">
        <v>44739</v>
      </c>
      <c r="G1437" s="40" t="str">
        <f t="shared" si="308"/>
        <v>Targeted Dealer</v>
      </c>
      <c r="H1437" s="40"/>
      <c r="I1437" s="41">
        <v>50</v>
      </c>
      <c r="J1437" s="41">
        <f t="shared" si="309"/>
        <v>46.666666666666671</v>
      </c>
      <c r="K1437" s="43">
        <v>50</v>
      </c>
      <c r="L1437" s="43">
        <f t="shared" si="310"/>
        <v>0</v>
      </c>
      <c r="M1437" s="43">
        <f t="shared" si="311"/>
        <v>107.14285714285712</v>
      </c>
      <c r="N1437" s="42">
        <v>25</v>
      </c>
      <c r="O1437" s="45" t="str">
        <f t="shared" si="312"/>
        <v>Mar</v>
      </c>
      <c r="P1437" s="42">
        <f t="shared" si="313"/>
        <v>25</v>
      </c>
      <c r="Q1437" s="44">
        <f t="shared" si="314"/>
        <v>25</v>
      </c>
      <c r="R1437" s="45">
        <f t="shared" si="315"/>
        <v>1</v>
      </c>
      <c r="S1437" s="44" t="str">
        <f t="shared" si="316"/>
        <v>GROWTH</v>
      </c>
      <c r="T1437" s="43">
        <v>0</v>
      </c>
      <c r="U1437" s="46" t="str">
        <f t="shared" si="317"/>
        <v>Apr</v>
      </c>
      <c r="V1437" s="42">
        <v>0</v>
      </c>
      <c r="W1437" s="47">
        <f t="shared" si="318"/>
        <v>50</v>
      </c>
      <c r="X1437" s="48">
        <f t="shared" si="319"/>
        <v>0</v>
      </c>
      <c r="Y1437" s="47" t="b">
        <f t="shared" si="320"/>
        <v>0</v>
      </c>
      <c r="Z1437" s="138">
        <v>0</v>
      </c>
      <c r="AA1437" s="133"/>
      <c r="AB1437" s="133" t="s">
        <v>121</v>
      </c>
      <c r="AC1437" s="149" t="s">
        <v>3061</v>
      </c>
      <c r="AD1437" s="27">
        <f t="shared" si="321"/>
        <v>0</v>
      </c>
    </row>
    <row r="1438" spans="1:30" s="156" customFormat="1" ht="13.8">
      <c r="A1438" s="149" t="s">
        <v>3061</v>
      </c>
      <c r="B1438" s="147" t="s">
        <v>101</v>
      </c>
      <c r="C1438" s="147" t="s">
        <v>4116</v>
      </c>
      <c r="D1438" s="147">
        <v>1000004416</v>
      </c>
      <c r="E1438" s="147" t="s">
        <v>4082</v>
      </c>
      <c r="F1438" s="148">
        <v>45843</v>
      </c>
      <c r="G1438" s="40" t="str">
        <f t="shared" si="308"/>
        <v>Targeted Dealer</v>
      </c>
      <c r="H1438" s="40"/>
      <c r="I1438" s="41">
        <v>25</v>
      </c>
      <c r="J1438" s="41">
        <f t="shared" si="309"/>
        <v>23.333333333333336</v>
      </c>
      <c r="K1438" s="43">
        <v>25</v>
      </c>
      <c r="L1438" s="43">
        <f t="shared" si="310"/>
        <v>0</v>
      </c>
      <c r="M1438" s="43">
        <f t="shared" si="311"/>
        <v>107.14285714285712</v>
      </c>
      <c r="N1438" s="42">
        <v>12.5</v>
      </c>
      <c r="O1438" s="45" t="str">
        <f t="shared" si="312"/>
        <v>Mar</v>
      </c>
      <c r="P1438" s="42">
        <f t="shared" si="313"/>
        <v>12.5</v>
      </c>
      <c r="Q1438" s="44">
        <f t="shared" si="314"/>
        <v>12.5</v>
      </c>
      <c r="R1438" s="45">
        <f t="shared" si="315"/>
        <v>1</v>
      </c>
      <c r="S1438" s="44" t="str">
        <f t="shared" si="316"/>
        <v>GROWTH</v>
      </c>
      <c r="T1438" s="43">
        <v>0</v>
      </c>
      <c r="U1438" s="46" t="str">
        <f t="shared" si="317"/>
        <v>Apr</v>
      </c>
      <c r="V1438" s="42">
        <v>0</v>
      </c>
      <c r="W1438" s="47">
        <f t="shared" si="318"/>
        <v>25</v>
      </c>
      <c r="X1438" s="48">
        <f t="shared" si="319"/>
        <v>0</v>
      </c>
      <c r="Y1438" s="47" t="b">
        <f t="shared" si="320"/>
        <v>0</v>
      </c>
      <c r="Z1438" s="138">
        <v>0</v>
      </c>
      <c r="AA1438" s="133"/>
      <c r="AB1438" s="133" t="s">
        <v>121</v>
      </c>
      <c r="AC1438" s="149" t="s">
        <v>3061</v>
      </c>
      <c r="AD1438" s="27">
        <f t="shared" si="321"/>
        <v>0</v>
      </c>
    </row>
    <row r="1439" spans="1:30" s="156" customFormat="1" ht="13.8">
      <c r="A1439" s="149" t="s">
        <v>3061</v>
      </c>
      <c r="B1439" s="147" t="s">
        <v>97</v>
      </c>
      <c r="C1439" s="147" t="s">
        <v>4118</v>
      </c>
      <c r="D1439" s="147">
        <v>1000004402</v>
      </c>
      <c r="E1439" s="147" t="s">
        <v>4084</v>
      </c>
      <c r="F1439" s="148">
        <v>45827</v>
      </c>
      <c r="G1439" s="40" t="str">
        <f t="shared" si="308"/>
        <v>Targeted Dealer</v>
      </c>
      <c r="H1439" s="40"/>
      <c r="I1439" s="41">
        <v>50</v>
      </c>
      <c r="J1439" s="41">
        <f t="shared" si="309"/>
        <v>46.666666666666671</v>
      </c>
      <c r="K1439" s="43">
        <v>50</v>
      </c>
      <c r="L1439" s="43">
        <f t="shared" si="310"/>
        <v>0</v>
      </c>
      <c r="M1439" s="43">
        <f t="shared" si="311"/>
        <v>107.14285714285712</v>
      </c>
      <c r="N1439" s="42">
        <v>50</v>
      </c>
      <c r="O1439" s="45" t="str">
        <f t="shared" si="312"/>
        <v>Mar</v>
      </c>
      <c r="P1439" s="42">
        <f t="shared" si="313"/>
        <v>50</v>
      </c>
      <c r="Q1439" s="44">
        <f t="shared" si="314"/>
        <v>0</v>
      </c>
      <c r="R1439" s="45">
        <f t="shared" si="315"/>
        <v>0</v>
      </c>
      <c r="S1439" s="44" t="str">
        <f t="shared" si="316"/>
        <v>GROWTH</v>
      </c>
      <c r="T1439" s="43">
        <v>0</v>
      </c>
      <c r="U1439" s="46" t="str">
        <f t="shared" si="317"/>
        <v>Apr</v>
      </c>
      <c r="V1439" s="42">
        <v>0</v>
      </c>
      <c r="W1439" s="47">
        <f t="shared" si="318"/>
        <v>50</v>
      </c>
      <c r="X1439" s="48">
        <f t="shared" si="319"/>
        <v>0</v>
      </c>
      <c r="Y1439" s="47" t="b">
        <f t="shared" si="320"/>
        <v>0</v>
      </c>
      <c r="Z1439" s="138">
        <v>0</v>
      </c>
      <c r="AA1439" s="133"/>
      <c r="AB1439" s="133" t="s">
        <v>121</v>
      </c>
      <c r="AC1439" s="149" t="s">
        <v>3061</v>
      </c>
      <c r="AD1439" s="27">
        <f t="shared" si="321"/>
        <v>0</v>
      </c>
    </row>
    <row r="1440" spans="1:30" s="156" customFormat="1" ht="13.8">
      <c r="A1440" s="149" t="s">
        <v>121</v>
      </c>
      <c r="B1440" s="147" t="s">
        <v>25</v>
      </c>
      <c r="C1440" s="147" t="s">
        <v>4119</v>
      </c>
      <c r="D1440" s="147">
        <v>1000004433</v>
      </c>
      <c r="E1440" s="147" t="s">
        <v>4085</v>
      </c>
      <c r="F1440" s="148">
        <v>45856</v>
      </c>
      <c r="G1440" s="40" t="str">
        <f t="shared" si="308"/>
        <v>Targeted Dealer</v>
      </c>
      <c r="H1440" s="40"/>
      <c r="I1440" s="41">
        <v>60</v>
      </c>
      <c r="J1440" s="41">
        <f t="shared" si="309"/>
        <v>56</v>
      </c>
      <c r="K1440" s="43">
        <v>0</v>
      </c>
      <c r="L1440" s="43">
        <f t="shared" si="310"/>
        <v>60</v>
      </c>
      <c r="M1440" s="43">
        <f t="shared" si="311"/>
        <v>0</v>
      </c>
      <c r="N1440" s="42">
        <v>55</v>
      </c>
      <c r="O1440" s="45" t="str">
        <f t="shared" si="312"/>
        <v>Mar</v>
      </c>
      <c r="P1440" s="42">
        <f t="shared" si="313"/>
        <v>55</v>
      </c>
      <c r="Q1440" s="44">
        <f t="shared" si="314"/>
        <v>-55</v>
      </c>
      <c r="R1440" s="45">
        <f t="shared" si="315"/>
        <v>-1</v>
      </c>
      <c r="S1440" s="44" t="str">
        <f t="shared" si="316"/>
        <v>DEGROWTH</v>
      </c>
      <c r="T1440" s="43">
        <v>0</v>
      </c>
      <c r="U1440" s="46" t="str">
        <f t="shared" si="317"/>
        <v>Apr</v>
      </c>
      <c r="V1440" s="42">
        <v>0</v>
      </c>
      <c r="W1440" s="47">
        <f t="shared" si="318"/>
        <v>0</v>
      </c>
      <c r="X1440" s="48">
        <f t="shared" si="319"/>
        <v>0</v>
      </c>
      <c r="Y1440" s="47" t="b">
        <f t="shared" si="320"/>
        <v>0</v>
      </c>
      <c r="Z1440" s="138">
        <v>0</v>
      </c>
      <c r="AA1440" s="133"/>
      <c r="AB1440" s="133" t="s">
        <v>121</v>
      </c>
      <c r="AC1440" s="149" t="s">
        <v>121</v>
      </c>
      <c r="AD1440" s="27">
        <f t="shared" si="321"/>
        <v>1</v>
      </c>
    </row>
    <row r="1441" spans="1:30" s="156" customFormat="1" ht="13.8">
      <c r="A1441" s="149" t="s">
        <v>3061</v>
      </c>
      <c r="B1441" s="147" t="s">
        <v>87</v>
      </c>
      <c r="C1441" s="147" t="s">
        <v>4120</v>
      </c>
      <c r="D1441" s="147">
        <v>1000004419</v>
      </c>
      <c r="E1441" s="147" t="s">
        <v>4086</v>
      </c>
      <c r="F1441" s="148">
        <v>45856</v>
      </c>
      <c r="G1441" s="40" t="str">
        <f t="shared" si="308"/>
        <v>Targeted Dealer</v>
      </c>
      <c r="H1441" s="40"/>
      <c r="I1441" s="41">
        <v>250</v>
      </c>
      <c r="J1441" s="41">
        <f t="shared" si="309"/>
        <v>233.33333333333334</v>
      </c>
      <c r="K1441" s="43">
        <v>250</v>
      </c>
      <c r="L1441" s="43">
        <f t="shared" si="310"/>
        <v>0</v>
      </c>
      <c r="M1441" s="43">
        <f t="shared" si="311"/>
        <v>107.14285714285714</v>
      </c>
      <c r="N1441" s="42">
        <v>150</v>
      </c>
      <c r="O1441" s="45" t="str">
        <f t="shared" si="312"/>
        <v>Mar</v>
      </c>
      <c r="P1441" s="42">
        <f t="shared" si="313"/>
        <v>150</v>
      </c>
      <c r="Q1441" s="44">
        <f t="shared" si="314"/>
        <v>100</v>
      </c>
      <c r="R1441" s="45">
        <f t="shared" si="315"/>
        <v>0.66666666666666674</v>
      </c>
      <c r="S1441" s="44" t="str">
        <f t="shared" si="316"/>
        <v>GROWTH</v>
      </c>
      <c r="T1441" s="43">
        <v>0</v>
      </c>
      <c r="U1441" s="46" t="str">
        <f t="shared" si="317"/>
        <v>Apr</v>
      </c>
      <c r="V1441" s="42">
        <v>0</v>
      </c>
      <c r="W1441" s="47">
        <f t="shared" si="318"/>
        <v>250</v>
      </c>
      <c r="X1441" s="48">
        <f t="shared" si="319"/>
        <v>0</v>
      </c>
      <c r="Y1441" s="47" t="b">
        <f t="shared" si="320"/>
        <v>0</v>
      </c>
      <c r="Z1441" s="138">
        <v>0</v>
      </c>
      <c r="AA1441" s="133"/>
      <c r="AB1441" s="133" t="s">
        <v>121</v>
      </c>
      <c r="AC1441" s="149" t="s">
        <v>3061</v>
      </c>
      <c r="AD1441" s="27">
        <f t="shared" si="321"/>
        <v>0</v>
      </c>
    </row>
    <row r="1442" spans="1:30" s="156" customFormat="1" ht="13.8">
      <c r="A1442" s="149" t="s">
        <v>3061</v>
      </c>
      <c r="B1442" s="147" t="s">
        <v>4092</v>
      </c>
      <c r="C1442" s="147" t="s">
        <v>4121</v>
      </c>
      <c r="D1442" s="147">
        <v>1000004413</v>
      </c>
      <c r="E1442" s="147" t="s">
        <v>4087</v>
      </c>
      <c r="F1442" s="148">
        <v>45841</v>
      </c>
      <c r="G1442" s="40" t="str">
        <f t="shared" si="308"/>
        <v>Targeted Dealer</v>
      </c>
      <c r="H1442" s="40"/>
      <c r="I1442" s="41">
        <v>25</v>
      </c>
      <c r="J1442" s="41">
        <f t="shared" si="309"/>
        <v>23.333333333333336</v>
      </c>
      <c r="K1442" s="43">
        <v>25</v>
      </c>
      <c r="L1442" s="43">
        <f t="shared" si="310"/>
        <v>0</v>
      </c>
      <c r="M1442" s="43">
        <f t="shared" si="311"/>
        <v>107.14285714285712</v>
      </c>
      <c r="N1442" s="42">
        <v>25</v>
      </c>
      <c r="O1442" s="45" t="str">
        <f t="shared" si="312"/>
        <v>Mar</v>
      </c>
      <c r="P1442" s="42">
        <f t="shared" si="313"/>
        <v>25</v>
      </c>
      <c r="Q1442" s="44">
        <f t="shared" si="314"/>
        <v>0</v>
      </c>
      <c r="R1442" s="45">
        <f t="shared" si="315"/>
        <v>0</v>
      </c>
      <c r="S1442" s="44" t="str">
        <f t="shared" si="316"/>
        <v>GROWTH</v>
      </c>
      <c r="T1442" s="43">
        <v>0</v>
      </c>
      <c r="U1442" s="46" t="str">
        <f t="shared" si="317"/>
        <v>Apr</v>
      </c>
      <c r="V1442" s="42">
        <v>0</v>
      </c>
      <c r="W1442" s="47">
        <f t="shared" si="318"/>
        <v>25</v>
      </c>
      <c r="X1442" s="48">
        <f t="shared" si="319"/>
        <v>0</v>
      </c>
      <c r="Y1442" s="47" t="b">
        <f t="shared" si="320"/>
        <v>0</v>
      </c>
      <c r="Z1442" s="138">
        <v>0</v>
      </c>
      <c r="AA1442" s="133"/>
      <c r="AB1442" s="133" t="s">
        <v>121</v>
      </c>
      <c r="AC1442" s="149" t="s">
        <v>3061</v>
      </c>
      <c r="AD1442" s="27">
        <f t="shared" si="321"/>
        <v>0</v>
      </c>
    </row>
    <row r="1443" spans="1:30" s="156" customFormat="1" ht="13.8">
      <c r="A1443" s="133" t="s">
        <v>3918</v>
      </c>
      <c r="B1443" s="147" t="s">
        <v>76</v>
      </c>
      <c r="C1443" s="147" t="s">
        <v>4122</v>
      </c>
      <c r="D1443" s="147">
        <v>1000004418</v>
      </c>
      <c r="E1443" s="147" t="s">
        <v>4088</v>
      </c>
      <c r="F1443" s="148">
        <v>45849</v>
      </c>
      <c r="G1443" s="40" t="str">
        <f t="shared" si="308"/>
        <v>Targeted Dealer</v>
      </c>
      <c r="H1443" s="40"/>
      <c r="I1443" s="41">
        <v>45</v>
      </c>
      <c r="J1443" s="41">
        <f t="shared" si="309"/>
        <v>42</v>
      </c>
      <c r="K1443" s="43">
        <v>50.5</v>
      </c>
      <c r="L1443" s="43">
        <f t="shared" si="310"/>
        <v>-5.5</v>
      </c>
      <c r="M1443" s="43">
        <f t="shared" si="311"/>
        <v>120.23809523809524</v>
      </c>
      <c r="N1443" s="42">
        <v>22.5</v>
      </c>
      <c r="O1443" s="45" t="str">
        <f t="shared" si="312"/>
        <v>Mar</v>
      </c>
      <c r="P1443" s="42">
        <f t="shared" si="313"/>
        <v>22.5</v>
      </c>
      <c r="Q1443" s="44">
        <f t="shared" si="314"/>
        <v>28</v>
      </c>
      <c r="R1443" s="45">
        <f t="shared" si="315"/>
        <v>1.2444444444444445</v>
      </c>
      <c r="S1443" s="44" t="str">
        <f t="shared" si="316"/>
        <v>GROWTH</v>
      </c>
      <c r="T1443" s="43">
        <v>0</v>
      </c>
      <c r="U1443" s="46" t="str">
        <f t="shared" si="317"/>
        <v>Apr</v>
      </c>
      <c r="V1443" s="42">
        <v>0</v>
      </c>
      <c r="W1443" s="47">
        <f t="shared" si="318"/>
        <v>50.5</v>
      </c>
      <c r="X1443" s="48">
        <f t="shared" si="319"/>
        <v>0</v>
      </c>
      <c r="Y1443" s="47" t="b">
        <f t="shared" si="320"/>
        <v>0</v>
      </c>
      <c r="Z1443" s="138">
        <v>0</v>
      </c>
      <c r="AA1443" s="133"/>
      <c r="AB1443" s="133" t="s">
        <v>121</v>
      </c>
      <c r="AC1443" s="133" t="s">
        <v>3918</v>
      </c>
      <c r="AD1443" s="27">
        <f t="shared" si="321"/>
        <v>0</v>
      </c>
    </row>
    <row r="1444" spans="1:30" s="156" customFormat="1" ht="13.8">
      <c r="A1444" s="149" t="s">
        <v>121</v>
      </c>
      <c r="B1444" s="147" t="s">
        <v>548</v>
      </c>
      <c r="C1444" s="147" t="s">
        <v>4127</v>
      </c>
      <c r="D1444" s="147">
        <v>1000004434</v>
      </c>
      <c r="E1444" s="147" t="s">
        <v>4089</v>
      </c>
      <c r="F1444" s="148">
        <v>45857</v>
      </c>
      <c r="G1444" s="40" t="str">
        <f t="shared" si="308"/>
        <v>Targeted Dealer</v>
      </c>
      <c r="H1444" s="40"/>
      <c r="I1444" s="41">
        <v>80</v>
      </c>
      <c r="J1444" s="41">
        <f t="shared" si="309"/>
        <v>74.666666666666657</v>
      </c>
      <c r="K1444" s="43">
        <v>40</v>
      </c>
      <c r="L1444" s="43">
        <f t="shared" si="310"/>
        <v>40</v>
      </c>
      <c r="M1444" s="43">
        <f t="shared" si="311"/>
        <v>53.571428571428577</v>
      </c>
      <c r="N1444" s="42">
        <v>40</v>
      </c>
      <c r="O1444" s="45" t="str">
        <f t="shared" si="312"/>
        <v>Mar</v>
      </c>
      <c r="P1444" s="42">
        <f t="shared" si="313"/>
        <v>40</v>
      </c>
      <c r="Q1444" s="44">
        <f t="shared" si="314"/>
        <v>0</v>
      </c>
      <c r="R1444" s="45">
        <f t="shared" si="315"/>
        <v>0</v>
      </c>
      <c r="S1444" s="44" t="str">
        <f t="shared" si="316"/>
        <v>GROWTH</v>
      </c>
      <c r="T1444" s="43">
        <v>0</v>
      </c>
      <c r="U1444" s="46" t="str">
        <f t="shared" si="317"/>
        <v>Apr</v>
      </c>
      <c r="V1444" s="42">
        <v>0</v>
      </c>
      <c r="W1444" s="47">
        <f t="shared" si="318"/>
        <v>40</v>
      </c>
      <c r="X1444" s="48">
        <f t="shared" si="319"/>
        <v>0</v>
      </c>
      <c r="Y1444" s="47" t="b">
        <f t="shared" si="320"/>
        <v>0</v>
      </c>
      <c r="Z1444" s="138">
        <v>0</v>
      </c>
      <c r="AA1444" s="133"/>
      <c r="AB1444" s="133" t="s">
        <v>121</v>
      </c>
      <c r="AC1444" s="149" t="s">
        <v>121</v>
      </c>
      <c r="AD1444" s="27">
        <f t="shared" si="321"/>
        <v>0</v>
      </c>
    </row>
    <row r="1445" spans="1:30" s="156" customFormat="1" ht="13.8">
      <c r="A1445" s="149" t="s">
        <v>1245</v>
      </c>
      <c r="B1445" s="147" t="s">
        <v>48</v>
      </c>
      <c r="C1445" s="147" t="s">
        <v>4125</v>
      </c>
      <c r="D1445" s="147">
        <v>1000004420</v>
      </c>
      <c r="E1445" s="147" t="s">
        <v>4091</v>
      </c>
      <c r="F1445" s="148">
        <v>45856</v>
      </c>
      <c r="G1445" s="40" t="str">
        <f t="shared" si="308"/>
        <v>Targeted Dealer</v>
      </c>
      <c r="H1445" s="40"/>
      <c r="I1445" s="41">
        <v>30</v>
      </c>
      <c r="J1445" s="41">
        <f t="shared" si="309"/>
        <v>28</v>
      </c>
      <c r="K1445" s="43">
        <v>69.099999999999994</v>
      </c>
      <c r="L1445" s="43">
        <f t="shared" si="310"/>
        <v>-39.099999999999994</v>
      </c>
      <c r="M1445" s="43">
        <f t="shared" si="311"/>
        <v>246.78571428571425</v>
      </c>
      <c r="N1445" s="42">
        <v>57.5</v>
      </c>
      <c r="O1445" s="45" t="str">
        <f t="shared" si="312"/>
        <v>Mar</v>
      </c>
      <c r="P1445" s="42">
        <f t="shared" si="313"/>
        <v>57.5</v>
      </c>
      <c r="Q1445" s="44">
        <f t="shared" si="314"/>
        <v>11.599999999999994</v>
      </c>
      <c r="R1445" s="45">
        <f t="shared" si="315"/>
        <v>0.20173913043478242</v>
      </c>
      <c r="S1445" s="44" t="str">
        <f t="shared" si="316"/>
        <v>GROWTH</v>
      </c>
      <c r="T1445" s="43">
        <v>0</v>
      </c>
      <c r="U1445" s="46" t="str">
        <f t="shared" si="317"/>
        <v>Apr</v>
      </c>
      <c r="V1445" s="42">
        <v>0</v>
      </c>
      <c r="W1445" s="47">
        <f t="shared" si="318"/>
        <v>69.099999999999994</v>
      </c>
      <c r="X1445" s="48">
        <f t="shared" si="319"/>
        <v>0</v>
      </c>
      <c r="Y1445" s="47" t="b">
        <f t="shared" si="320"/>
        <v>0</v>
      </c>
      <c r="Z1445" s="138">
        <v>0</v>
      </c>
      <c r="AA1445" s="133"/>
      <c r="AB1445" s="133" t="s">
        <v>121</v>
      </c>
      <c r="AC1445" s="149" t="s">
        <v>1245</v>
      </c>
      <c r="AD1445" s="27">
        <f t="shared" si="321"/>
        <v>0</v>
      </c>
    </row>
    <row r="1446" spans="1:30" s="156" customFormat="1" ht="13.8">
      <c r="A1446" s="138" t="s">
        <v>3919</v>
      </c>
      <c r="B1446" s="147" t="s">
        <v>84</v>
      </c>
      <c r="C1446" s="147" t="s">
        <v>4126</v>
      </c>
      <c r="D1446" s="147">
        <v>1000002018</v>
      </c>
      <c r="E1446" s="147" t="s">
        <v>3713</v>
      </c>
      <c r="F1446" s="148">
        <v>44739</v>
      </c>
      <c r="G1446" s="40" t="str">
        <f t="shared" si="308"/>
        <v>Targeted Dealer</v>
      </c>
      <c r="H1446" s="40"/>
      <c r="I1446" s="41">
        <v>200</v>
      </c>
      <c r="J1446" s="41">
        <f t="shared" si="309"/>
        <v>186.66666666666669</v>
      </c>
      <c r="K1446" s="43">
        <v>315</v>
      </c>
      <c r="L1446" s="43">
        <f t="shared" si="310"/>
        <v>-115</v>
      </c>
      <c r="M1446" s="43">
        <f t="shared" si="311"/>
        <v>168.74999999999997</v>
      </c>
      <c r="N1446" s="42">
        <v>275</v>
      </c>
      <c r="O1446" s="45" t="str">
        <f t="shared" si="312"/>
        <v>Mar</v>
      </c>
      <c r="P1446" s="42">
        <f t="shared" si="313"/>
        <v>275</v>
      </c>
      <c r="Q1446" s="44">
        <f t="shared" si="314"/>
        <v>40</v>
      </c>
      <c r="R1446" s="45">
        <f t="shared" si="315"/>
        <v>0.1454545454545455</v>
      </c>
      <c r="S1446" s="44" t="str">
        <f t="shared" si="316"/>
        <v>GROWTH</v>
      </c>
      <c r="T1446" s="43">
        <v>0</v>
      </c>
      <c r="U1446" s="46" t="str">
        <f t="shared" si="317"/>
        <v>Apr</v>
      </c>
      <c r="V1446" s="42">
        <v>0</v>
      </c>
      <c r="W1446" s="47">
        <f t="shared" si="318"/>
        <v>315</v>
      </c>
      <c r="X1446" s="48">
        <f t="shared" si="319"/>
        <v>0</v>
      </c>
      <c r="Y1446" s="47" t="b">
        <f t="shared" si="320"/>
        <v>0</v>
      </c>
      <c r="Z1446" s="138">
        <v>0</v>
      </c>
      <c r="AA1446" s="133"/>
      <c r="AB1446" s="133" t="s">
        <v>121</v>
      </c>
      <c r="AC1446" s="138" t="s">
        <v>3919</v>
      </c>
      <c r="AD1446" s="27">
        <f t="shared" si="321"/>
        <v>0</v>
      </c>
    </row>
    <row r="1447" spans="1:30" s="156" customFormat="1" ht="13.8">
      <c r="A1447" s="149" t="s">
        <v>3061</v>
      </c>
      <c r="B1447" s="147" t="s">
        <v>99</v>
      </c>
      <c r="C1447" s="147" t="s">
        <v>4139</v>
      </c>
      <c r="D1447" s="147">
        <v>1000004436</v>
      </c>
      <c r="E1447" s="147" t="s">
        <v>4128</v>
      </c>
      <c r="F1447" s="148">
        <v>45866</v>
      </c>
      <c r="G1447" s="40" t="str">
        <f t="shared" si="308"/>
        <v>Targeted Dealer</v>
      </c>
      <c r="H1447" s="40"/>
      <c r="I1447" s="41">
        <v>50</v>
      </c>
      <c r="J1447" s="41">
        <f t="shared" si="309"/>
        <v>46.666666666666671</v>
      </c>
      <c r="K1447" s="43">
        <v>30</v>
      </c>
      <c r="L1447" s="43">
        <f t="shared" si="310"/>
        <v>20</v>
      </c>
      <c r="M1447" s="43">
        <f t="shared" si="311"/>
        <v>64.285714285714278</v>
      </c>
      <c r="N1447" s="42">
        <v>100</v>
      </c>
      <c r="O1447" s="45" t="str">
        <f t="shared" si="312"/>
        <v>Mar</v>
      </c>
      <c r="P1447" s="42">
        <f t="shared" si="313"/>
        <v>100</v>
      </c>
      <c r="Q1447" s="44">
        <f t="shared" si="314"/>
        <v>-70</v>
      </c>
      <c r="R1447" s="45">
        <f t="shared" si="315"/>
        <v>-0.7</v>
      </c>
      <c r="S1447" s="44" t="str">
        <f t="shared" si="316"/>
        <v>DEGROWTH</v>
      </c>
      <c r="T1447" s="43">
        <v>0</v>
      </c>
      <c r="U1447" s="46" t="str">
        <f t="shared" si="317"/>
        <v>Apr</v>
      </c>
      <c r="V1447" s="42">
        <v>0</v>
      </c>
      <c r="W1447" s="47">
        <f t="shared" si="318"/>
        <v>30</v>
      </c>
      <c r="X1447" s="48">
        <f t="shared" si="319"/>
        <v>0</v>
      </c>
      <c r="Y1447" s="47" t="b">
        <f t="shared" si="320"/>
        <v>0</v>
      </c>
      <c r="Z1447" s="138">
        <v>0</v>
      </c>
      <c r="AA1447" s="133"/>
      <c r="AB1447" s="133" t="s">
        <v>121</v>
      </c>
      <c r="AC1447" s="149" t="s">
        <v>3061</v>
      </c>
      <c r="AD1447" s="27">
        <f t="shared" si="321"/>
        <v>0</v>
      </c>
    </row>
    <row r="1448" spans="1:30" s="156" customFormat="1" ht="13.8">
      <c r="A1448" s="149" t="s">
        <v>1245</v>
      </c>
      <c r="B1448" s="147" t="s">
        <v>40</v>
      </c>
      <c r="C1448" s="147" t="s">
        <v>4140</v>
      </c>
      <c r="D1448" s="147">
        <v>1000004439</v>
      </c>
      <c r="E1448" s="147" t="s">
        <v>2609</v>
      </c>
      <c r="F1448" s="148">
        <v>45869</v>
      </c>
      <c r="G1448" s="40" t="str">
        <f t="shared" si="308"/>
        <v>Targeted Dealer</v>
      </c>
      <c r="H1448" s="40"/>
      <c r="I1448" s="41">
        <v>76</v>
      </c>
      <c r="J1448" s="41">
        <f t="shared" si="309"/>
        <v>70.933333333333337</v>
      </c>
      <c r="K1448" s="43">
        <v>143</v>
      </c>
      <c r="L1448" s="43">
        <f t="shared" si="310"/>
        <v>-67</v>
      </c>
      <c r="M1448" s="43">
        <f t="shared" si="311"/>
        <v>201.59774436090225</v>
      </c>
      <c r="N1448" s="42">
        <v>96</v>
      </c>
      <c r="O1448" s="45" t="str">
        <f t="shared" si="312"/>
        <v>Mar</v>
      </c>
      <c r="P1448" s="42">
        <f t="shared" si="313"/>
        <v>96</v>
      </c>
      <c r="Q1448" s="44">
        <f t="shared" si="314"/>
        <v>47</v>
      </c>
      <c r="R1448" s="45">
        <f t="shared" si="315"/>
        <v>0.48958333333333326</v>
      </c>
      <c r="S1448" s="44" t="str">
        <f t="shared" si="316"/>
        <v>GROWTH</v>
      </c>
      <c r="T1448" s="43">
        <v>0</v>
      </c>
      <c r="U1448" s="46" t="str">
        <f t="shared" si="317"/>
        <v>Apr</v>
      </c>
      <c r="V1448" s="42">
        <v>0</v>
      </c>
      <c r="W1448" s="47">
        <f t="shared" si="318"/>
        <v>143</v>
      </c>
      <c r="X1448" s="48">
        <f t="shared" si="319"/>
        <v>0</v>
      </c>
      <c r="Y1448" s="47" t="b">
        <f t="shared" si="320"/>
        <v>0</v>
      </c>
      <c r="Z1448" s="138">
        <v>0</v>
      </c>
      <c r="AA1448" s="133"/>
      <c r="AB1448" s="133" t="s">
        <v>121</v>
      </c>
      <c r="AC1448" s="149" t="s">
        <v>1245</v>
      </c>
      <c r="AD1448" s="27">
        <f t="shared" si="321"/>
        <v>0</v>
      </c>
    </row>
    <row r="1449" spans="1:30" s="156" customFormat="1" ht="13.8">
      <c r="A1449" s="149" t="s">
        <v>1245</v>
      </c>
      <c r="B1449" s="147" t="s">
        <v>63</v>
      </c>
      <c r="C1449" s="147" t="s">
        <v>4141</v>
      </c>
      <c r="D1449" s="147">
        <v>1000004423</v>
      </c>
      <c r="E1449" s="147" t="s">
        <v>4130</v>
      </c>
      <c r="F1449" s="148">
        <v>45850</v>
      </c>
      <c r="G1449" s="40" t="str">
        <f t="shared" si="308"/>
        <v>-</v>
      </c>
      <c r="H1449" s="40"/>
      <c r="I1449" s="41">
        <v>0</v>
      </c>
      <c r="J1449" s="41">
        <f t="shared" si="309"/>
        <v>0</v>
      </c>
      <c r="K1449" s="43">
        <v>0</v>
      </c>
      <c r="L1449" s="43">
        <f t="shared" si="310"/>
        <v>0</v>
      </c>
      <c r="M1449" s="43" t="str">
        <f t="shared" si="311"/>
        <v>-</v>
      </c>
      <c r="N1449" s="42">
        <v>5</v>
      </c>
      <c r="O1449" s="45" t="str">
        <f t="shared" si="312"/>
        <v>Mar</v>
      </c>
      <c r="P1449" s="42">
        <f t="shared" si="313"/>
        <v>5</v>
      </c>
      <c r="Q1449" s="44">
        <f t="shared" si="314"/>
        <v>-5</v>
      </c>
      <c r="R1449" s="45">
        <f t="shared" si="315"/>
        <v>-1</v>
      </c>
      <c r="S1449" s="44" t="str">
        <f t="shared" si="316"/>
        <v>DEGROWTH</v>
      </c>
      <c r="T1449" s="43">
        <v>0</v>
      </c>
      <c r="U1449" s="46" t="str">
        <f t="shared" si="317"/>
        <v>Apr</v>
      </c>
      <c r="V1449" s="42">
        <v>0</v>
      </c>
      <c r="W1449" s="47">
        <f t="shared" si="318"/>
        <v>0</v>
      </c>
      <c r="X1449" s="48">
        <f t="shared" si="319"/>
        <v>0</v>
      </c>
      <c r="Y1449" s="47" t="b">
        <f t="shared" si="320"/>
        <v>0</v>
      </c>
      <c r="Z1449" s="138">
        <v>0</v>
      </c>
      <c r="AA1449" s="133"/>
      <c r="AB1449" s="133" t="s">
        <v>121</v>
      </c>
      <c r="AC1449" s="149" t="s">
        <v>3061</v>
      </c>
      <c r="AD1449" s="27">
        <f t="shared" si="321"/>
        <v>1</v>
      </c>
    </row>
    <row r="1450" spans="1:30" s="156" customFormat="1" ht="13.8">
      <c r="A1450" s="149" t="s">
        <v>121</v>
      </c>
      <c r="B1450" s="147" t="s">
        <v>34</v>
      </c>
      <c r="C1450" s="147" t="s">
        <v>4142</v>
      </c>
      <c r="D1450" s="147">
        <v>1000004444</v>
      </c>
      <c r="E1450" s="147" t="s">
        <v>4132</v>
      </c>
      <c r="F1450" s="148">
        <v>45869</v>
      </c>
      <c r="G1450" s="40" t="str">
        <f t="shared" si="308"/>
        <v>Targeted Dealer</v>
      </c>
      <c r="H1450" s="40"/>
      <c r="I1450" s="41">
        <v>55</v>
      </c>
      <c r="J1450" s="41">
        <f t="shared" si="309"/>
        <v>51.333333333333329</v>
      </c>
      <c r="K1450" s="43">
        <v>0</v>
      </c>
      <c r="L1450" s="43">
        <f t="shared" si="310"/>
        <v>55</v>
      </c>
      <c r="M1450" s="43">
        <f t="shared" si="311"/>
        <v>0</v>
      </c>
      <c r="N1450" s="42">
        <v>12.5</v>
      </c>
      <c r="O1450" s="45" t="str">
        <f t="shared" si="312"/>
        <v>Mar</v>
      </c>
      <c r="P1450" s="42">
        <f t="shared" si="313"/>
        <v>12.5</v>
      </c>
      <c r="Q1450" s="44">
        <f t="shared" si="314"/>
        <v>-12.5</v>
      </c>
      <c r="R1450" s="45">
        <f t="shared" si="315"/>
        <v>-1</v>
      </c>
      <c r="S1450" s="44" t="str">
        <f t="shared" si="316"/>
        <v>DEGROWTH</v>
      </c>
      <c r="T1450" s="43">
        <v>0</v>
      </c>
      <c r="U1450" s="46" t="str">
        <f t="shared" si="317"/>
        <v>Apr</v>
      </c>
      <c r="V1450" s="42">
        <v>0</v>
      </c>
      <c r="W1450" s="47">
        <f t="shared" si="318"/>
        <v>0</v>
      </c>
      <c r="X1450" s="48">
        <f t="shared" si="319"/>
        <v>0</v>
      </c>
      <c r="Y1450" s="47" t="b">
        <f t="shared" si="320"/>
        <v>0</v>
      </c>
      <c r="Z1450" s="138">
        <v>0</v>
      </c>
      <c r="AA1450" s="133"/>
      <c r="AB1450" s="133" t="s">
        <v>121</v>
      </c>
      <c r="AC1450" s="149" t="s">
        <v>121</v>
      </c>
      <c r="AD1450" s="27">
        <f t="shared" si="321"/>
        <v>1</v>
      </c>
    </row>
    <row r="1451" spans="1:30" s="156" customFormat="1" ht="13.8">
      <c r="A1451" s="149" t="s">
        <v>1245</v>
      </c>
      <c r="B1451" s="147" t="s">
        <v>58</v>
      </c>
      <c r="C1451" s="147" t="s">
        <v>4143</v>
      </c>
      <c r="D1451" s="147">
        <v>1000004438</v>
      </c>
      <c r="E1451" s="147" t="s">
        <v>4133</v>
      </c>
      <c r="F1451" s="148">
        <v>45868</v>
      </c>
      <c r="G1451" s="40" t="str">
        <f t="shared" si="308"/>
        <v>Targeted Dealer</v>
      </c>
      <c r="H1451" s="40"/>
      <c r="I1451" s="41">
        <v>50</v>
      </c>
      <c r="J1451" s="41">
        <f t="shared" si="309"/>
        <v>46.666666666666671</v>
      </c>
      <c r="K1451" s="43">
        <v>58</v>
      </c>
      <c r="L1451" s="43">
        <f t="shared" si="310"/>
        <v>-8</v>
      </c>
      <c r="M1451" s="43">
        <f t="shared" si="311"/>
        <v>124.28571428571426</v>
      </c>
      <c r="N1451" s="42">
        <v>57</v>
      </c>
      <c r="O1451" s="45" t="str">
        <f t="shared" si="312"/>
        <v>Mar</v>
      </c>
      <c r="P1451" s="42">
        <f t="shared" si="313"/>
        <v>57</v>
      </c>
      <c r="Q1451" s="44">
        <f t="shared" si="314"/>
        <v>1</v>
      </c>
      <c r="R1451" s="45">
        <f t="shared" si="315"/>
        <v>1.7543859649122862E-2</v>
      </c>
      <c r="S1451" s="44" t="str">
        <f t="shared" si="316"/>
        <v>GROWTH</v>
      </c>
      <c r="T1451" s="43">
        <v>0</v>
      </c>
      <c r="U1451" s="46" t="str">
        <f t="shared" si="317"/>
        <v>Apr</v>
      </c>
      <c r="V1451" s="42">
        <v>0</v>
      </c>
      <c r="W1451" s="47">
        <f t="shared" si="318"/>
        <v>58</v>
      </c>
      <c r="X1451" s="48">
        <f t="shared" si="319"/>
        <v>0</v>
      </c>
      <c r="Y1451" s="47" t="b">
        <f t="shared" si="320"/>
        <v>0</v>
      </c>
      <c r="Z1451" s="138">
        <v>0</v>
      </c>
      <c r="AA1451" s="133"/>
      <c r="AB1451" s="133" t="s">
        <v>121</v>
      </c>
      <c r="AC1451" s="149" t="s">
        <v>1245</v>
      </c>
      <c r="AD1451" s="27">
        <f t="shared" si="321"/>
        <v>0</v>
      </c>
    </row>
    <row r="1452" spans="1:30" s="156" customFormat="1" ht="13.8">
      <c r="A1452" s="149" t="s">
        <v>1245</v>
      </c>
      <c r="B1452" s="147" t="s">
        <v>58</v>
      </c>
      <c r="C1452" s="147" t="s">
        <v>2430</v>
      </c>
      <c r="D1452" s="147">
        <v>1000000992</v>
      </c>
      <c r="E1452" s="147" t="s">
        <v>2431</v>
      </c>
      <c r="F1452" s="148">
        <v>44738</v>
      </c>
      <c r="G1452" s="40" t="str">
        <f t="shared" si="308"/>
        <v>Targeted Dealer</v>
      </c>
      <c r="H1452" s="40"/>
      <c r="I1452" s="41">
        <v>15</v>
      </c>
      <c r="J1452" s="41">
        <f t="shared" si="309"/>
        <v>14</v>
      </c>
      <c r="K1452" s="43">
        <v>19</v>
      </c>
      <c r="L1452" s="43">
        <f t="shared" si="310"/>
        <v>-4</v>
      </c>
      <c r="M1452" s="43">
        <f t="shared" si="311"/>
        <v>135.71428571428569</v>
      </c>
      <c r="N1452" s="42">
        <v>14</v>
      </c>
      <c r="O1452" s="45" t="str">
        <f t="shared" si="312"/>
        <v>Mar</v>
      </c>
      <c r="P1452" s="42">
        <f t="shared" si="313"/>
        <v>14</v>
      </c>
      <c r="Q1452" s="44">
        <f t="shared" si="314"/>
        <v>5</v>
      </c>
      <c r="R1452" s="45">
        <f t="shared" si="315"/>
        <v>0.35714285714285721</v>
      </c>
      <c r="S1452" s="44" t="str">
        <f t="shared" si="316"/>
        <v>GROWTH</v>
      </c>
      <c r="T1452" s="43">
        <v>0</v>
      </c>
      <c r="U1452" s="46" t="str">
        <f t="shared" si="317"/>
        <v>Apr</v>
      </c>
      <c r="V1452" s="42">
        <v>0</v>
      </c>
      <c r="W1452" s="47">
        <f t="shared" si="318"/>
        <v>19</v>
      </c>
      <c r="X1452" s="48">
        <f t="shared" si="319"/>
        <v>0</v>
      </c>
      <c r="Y1452" s="47" t="b">
        <f t="shared" si="320"/>
        <v>0</v>
      </c>
      <c r="Z1452" s="138">
        <v>0</v>
      </c>
      <c r="AA1452" s="133"/>
      <c r="AB1452" s="133" t="s">
        <v>121</v>
      </c>
      <c r="AC1452" s="149" t="s">
        <v>1245</v>
      </c>
      <c r="AD1452" s="27">
        <f t="shared" si="321"/>
        <v>0</v>
      </c>
    </row>
    <row r="1453" spans="1:30" s="156" customFormat="1" ht="13.8">
      <c r="A1453" s="149" t="s">
        <v>1245</v>
      </c>
      <c r="B1453" s="147" t="s">
        <v>58</v>
      </c>
      <c r="C1453" s="147" t="s">
        <v>2390</v>
      </c>
      <c r="D1453" s="147">
        <v>1000000590</v>
      </c>
      <c r="E1453" s="147" t="s">
        <v>2391</v>
      </c>
      <c r="F1453" s="148">
        <v>44738</v>
      </c>
      <c r="G1453" s="40" t="str">
        <f t="shared" si="308"/>
        <v>Targeted Dealer</v>
      </c>
      <c r="H1453" s="40"/>
      <c r="I1453" s="41">
        <v>19</v>
      </c>
      <c r="J1453" s="41">
        <f t="shared" si="309"/>
        <v>17.733333333333334</v>
      </c>
      <c r="K1453" s="43">
        <v>19</v>
      </c>
      <c r="L1453" s="43">
        <f t="shared" si="310"/>
        <v>0</v>
      </c>
      <c r="M1453" s="43">
        <f t="shared" si="311"/>
        <v>107.14285714285714</v>
      </c>
      <c r="N1453" s="42">
        <v>0</v>
      </c>
      <c r="O1453" s="45" t="str">
        <f t="shared" si="312"/>
        <v>Mar</v>
      </c>
      <c r="P1453" s="42">
        <f t="shared" si="313"/>
        <v>0</v>
      </c>
      <c r="Q1453" s="44">
        <f t="shared" si="314"/>
        <v>19</v>
      </c>
      <c r="R1453" s="45" t="str">
        <f t="shared" si="315"/>
        <v xml:space="preserve"> </v>
      </c>
      <c r="S1453" s="44" t="b">
        <f t="shared" si="316"/>
        <v>0</v>
      </c>
      <c r="T1453" s="43">
        <v>0</v>
      </c>
      <c r="U1453" s="46" t="str">
        <f t="shared" si="317"/>
        <v>Apr</v>
      </c>
      <c r="V1453" s="42">
        <v>0</v>
      </c>
      <c r="W1453" s="47">
        <f t="shared" si="318"/>
        <v>19</v>
      </c>
      <c r="X1453" s="48">
        <f t="shared" si="319"/>
        <v>0</v>
      </c>
      <c r="Y1453" s="47" t="b">
        <f t="shared" si="320"/>
        <v>0</v>
      </c>
      <c r="Z1453" s="138">
        <v>0</v>
      </c>
      <c r="AA1453" s="133"/>
      <c r="AB1453" s="133" t="s">
        <v>121</v>
      </c>
      <c r="AC1453" s="149" t="s">
        <v>1245</v>
      </c>
      <c r="AD1453" s="27">
        <f t="shared" si="321"/>
        <v>0</v>
      </c>
    </row>
    <row r="1454" spans="1:30" s="156" customFormat="1" ht="13.8">
      <c r="A1454" s="149" t="s">
        <v>121</v>
      </c>
      <c r="B1454" s="147" t="s">
        <v>32</v>
      </c>
      <c r="C1454" s="147" t="s">
        <v>1071</v>
      </c>
      <c r="D1454" s="147">
        <v>1000000677</v>
      </c>
      <c r="E1454" s="147" t="s">
        <v>1072</v>
      </c>
      <c r="F1454" s="148">
        <v>44738</v>
      </c>
      <c r="G1454" s="40" t="str">
        <f t="shared" si="308"/>
        <v>Targeted Dealer</v>
      </c>
      <c r="H1454" s="40"/>
      <c r="I1454" s="41">
        <v>72</v>
      </c>
      <c r="J1454" s="41">
        <f t="shared" si="309"/>
        <v>67.2</v>
      </c>
      <c r="K1454" s="43">
        <v>48</v>
      </c>
      <c r="L1454" s="43">
        <f t="shared" si="310"/>
        <v>24</v>
      </c>
      <c r="M1454" s="43">
        <f t="shared" si="311"/>
        <v>71.428571428571431</v>
      </c>
      <c r="N1454" s="42">
        <v>96</v>
      </c>
      <c r="O1454" s="45" t="str">
        <f t="shared" si="312"/>
        <v>Mar</v>
      </c>
      <c r="P1454" s="42">
        <f t="shared" si="313"/>
        <v>96</v>
      </c>
      <c r="Q1454" s="44">
        <f t="shared" si="314"/>
        <v>-48</v>
      </c>
      <c r="R1454" s="45">
        <f t="shared" si="315"/>
        <v>-0.5</v>
      </c>
      <c r="S1454" s="44" t="str">
        <f t="shared" si="316"/>
        <v>DEGROWTH</v>
      </c>
      <c r="T1454" s="43">
        <v>0</v>
      </c>
      <c r="U1454" s="46" t="str">
        <f t="shared" si="317"/>
        <v>Apr</v>
      </c>
      <c r="V1454" s="42">
        <v>0</v>
      </c>
      <c r="W1454" s="47">
        <f t="shared" si="318"/>
        <v>48</v>
      </c>
      <c r="X1454" s="48">
        <f t="shared" si="319"/>
        <v>0</v>
      </c>
      <c r="Y1454" s="47" t="b">
        <f t="shared" si="320"/>
        <v>0</v>
      </c>
      <c r="Z1454" s="138">
        <v>0</v>
      </c>
      <c r="AA1454" s="133"/>
      <c r="AB1454" s="133" t="s">
        <v>121</v>
      </c>
      <c r="AC1454" s="149" t="s">
        <v>121</v>
      </c>
      <c r="AD1454" s="27">
        <f t="shared" si="321"/>
        <v>0</v>
      </c>
    </row>
    <row r="1455" spans="1:30" s="156" customFormat="1" ht="13.8">
      <c r="A1455" s="149" t="s">
        <v>121</v>
      </c>
      <c r="B1455" s="147" t="s">
        <v>32</v>
      </c>
      <c r="C1455" s="147" t="s">
        <v>1063</v>
      </c>
      <c r="D1455" s="147">
        <v>1000000684</v>
      </c>
      <c r="E1455" s="147" t="s">
        <v>1064</v>
      </c>
      <c r="F1455" s="148">
        <v>44738</v>
      </c>
      <c r="G1455" s="40" t="str">
        <f t="shared" si="308"/>
        <v>Targeted Dealer</v>
      </c>
      <c r="H1455" s="40"/>
      <c r="I1455" s="41">
        <v>23</v>
      </c>
      <c r="J1455" s="41">
        <f t="shared" si="309"/>
        <v>21.466666666666669</v>
      </c>
      <c r="K1455" s="43">
        <v>0</v>
      </c>
      <c r="L1455" s="43">
        <f t="shared" si="310"/>
        <v>23</v>
      </c>
      <c r="M1455" s="43">
        <f t="shared" si="311"/>
        <v>0</v>
      </c>
      <c r="N1455" s="42">
        <v>17</v>
      </c>
      <c r="O1455" s="45" t="str">
        <f t="shared" si="312"/>
        <v>Mar</v>
      </c>
      <c r="P1455" s="42">
        <f t="shared" si="313"/>
        <v>17</v>
      </c>
      <c r="Q1455" s="44">
        <f t="shared" si="314"/>
        <v>-17</v>
      </c>
      <c r="R1455" s="45">
        <f t="shared" si="315"/>
        <v>-1</v>
      </c>
      <c r="S1455" s="44" t="str">
        <f t="shared" si="316"/>
        <v>DEGROWTH</v>
      </c>
      <c r="T1455" s="43">
        <v>0</v>
      </c>
      <c r="U1455" s="46" t="str">
        <f t="shared" si="317"/>
        <v>Apr</v>
      </c>
      <c r="V1455" s="42">
        <v>0</v>
      </c>
      <c r="W1455" s="47">
        <f t="shared" si="318"/>
        <v>0</v>
      </c>
      <c r="X1455" s="48">
        <f t="shared" si="319"/>
        <v>0</v>
      </c>
      <c r="Y1455" s="47" t="b">
        <f t="shared" si="320"/>
        <v>0</v>
      </c>
      <c r="Z1455" s="138">
        <v>0</v>
      </c>
      <c r="AA1455" s="133"/>
      <c r="AB1455" s="133" t="s">
        <v>121</v>
      </c>
      <c r="AC1455" s="149" t="s">
        <v>121</v>
      </c>
      <c r="AD1455" s="27">
        <f t="shared" si="321"/>
        <v>1</v>
      </c>
    </row>
    <row r="1456" spans="1:30" s="156" customFormat="1" ht="13.8">
      <c r="A1456" s="149" t="s">
        <v>121</v>
      </c>
      <c r="B1456" s="147" t="s">
        <v>32</v>
      </c>
      <c r="C1456" s="147" t="s">
        <v>4145</v>
      </c>
      <c r="D1456" s="147">
        <v>1000004430</v>
      </c>
      <c r="E1456" s="147" t="s">
        <v>4135</v>
      </c>
      <c r="F1456" s="148">
        <v>45881</v>
      </c>
      <c r="G1456" s="40" t="str">
        <f t="shared" si="308"/>
        <v>Targeted Dealer</v>
      </c>
      <c r="H1456" s="40"/>
      <c r="I1456" s="41">
        <v>50</v>
      </c>
      <c r="J1456" s="41">
        <f t="shared" si="309"/>
        <v>46.666666666666671</v>
      </c>
      <c r="K1456" s="43">
        <v>52</v>
      </c>
      <c r="L1456" s="43">
        <f t="shared" si="310"/>
        <v>-2</v>
      </c>
      <c r="M1456" s="43">
        <f t="shared" si="311"/>
        <v>111.42857142857142</v>
      </c>
      <c r="N1456" s="42">
        <v>118</v>
      </c>
      <c r="O1456" s="45" t="str">
        <f t="shared" si="312"/>
        <v>Mar</v>
      </c>
      <c r="P1456" s="42">
        <f t="shared" si="313"/>
        <v>118</v>
      </c>
      <c r="Q1456" s="44">
        <f t="shared" si="314"/>
        <v>-66</v>
      </c>
      <c r="R1456" s="45">
        <f t="shared" si="315"/>
        <v>-0.55932203389830515</v>
      </c>
      <c r="S1456" s="44" t="str">
        <f t="shared" si="316"/>
        <v>DEGROWTH</v>
      </c>
      <c r="T1456" s="43">
        <v>0</v>
      </c>
      <c r="U1456" s="46" t="str">
        <f t="shared" si="317"/>
        <v>Apr</v>
      </c>
      <c r="V1456" s="42">
        <v>0</v>
      </c>
      <c r="W1456" s="47">
        <f t="shared" si="318"/>
        <v>52</v>
      </c>
      <c r="X1456" s="48">
        <f t="shared" si="319"/>
        <v>0</v>
      </c>
      <c r="Y1456" s="47" t="b">
        <f t="shared" si="320"/>
        <v>0</v>
      </c>
      <c r="Z1456" s="138">
        <v>0</v>
      </c>
      <c r="AA1456" s="133"/>
      <c r="AB1456" s="133" t="s">
        <v>121</v>
      </c>
      <c r="AC1456" s="149" t="s">
        <v>121</v>
      </c>
      <c r="AD1456" s="27">
        <f t="shared" si="321"/>
        <v>0</v>
      </c>
    </row>
    <row r="1457" spans="1:30" s="156" customFormat="1" ht="13.8">
      <c r="A1457" s="133" t="s">
        <v>3918</v>
      </c>
      <c r="B1457" s="147" t="s">
        <v>76</v>
      </c>
      <c r="C1457" s="147" t="s">
        <v>4146</v>
      </c>
      <c r="D1457" s="147">
        <v>1000004440</v>
      </c>
      <c r="E1457" s="147" t="s">
        <v>4136</v>
      </c>
      <c r="F1457" s="148">
        <v>45873</v>
      </c>
      <c r="G1457" s="40" t="str">
        <f t="shared" si="308"/>
        <v>Targeted Dealer</v>
      </c>
      <c r="H1457" s="40"/>
      <c r="I1457" s="41">
        <v>50</v>
      </c>
      <c r="J1457" s="41">
        <f t="shared" si="309"/>
        <v>46.666666666666671</v>
      </c>
      <c r="K1457" s="43">
        <v>18</v>
      </c>
      <c r="L1457" s="43">
        <f t="shared" si="310"/>
        <v>32</v>
      </c>
      <c r="M1457" s="43">
        <f t="shared" si="311"/>
        <v>38.571428571428569</v>
      </c>
      <c r="N1457" s="42">
        <v>32.5</v>
      </c>
      <c r="O1457" s="45" t="str">
        <f t="shared" si="312"/>
        <v>Mar</v>
      </c>
      <c r="P1457" s="42">
        <f t="shared" si="313"/>
        <v>32.5</v>
      </c>
      <c r="Q1457" s="44">
        <f t="shared" si="314"/>
        <v>-14.5</v>
      </c>
      <c r="R1457" s="45">
        <f t="shared" si="315"/>
        <v>-0.44615384615384612</v>
      </c>
      <c r="S1457" s="44" t="str">
        <f t="shared" si="316"/>
        <v>DEGROWTH</v>
      </c>
      <c r="T1457" s="43">
        <v>0</v>
      </c>
      <c r="U1457" s="46" t="str">
        <f t="shared" si="317"/>
        <v>Apr</v>
      </c>
      <c r="V1457" s="42">
        <v>0</v>
      </c>
      <c r="W1457" s="47">
        <f t="shared" si="318"/>
        <v>18</v>
      </c>
      <c r="X1457" s="48">
        <f t="shared" si="319"/>
        <v>0</v>
      </c>
      <c r="Y1457" s="47" t="b">
        <f t="shared" si="320"/>
        <v>0</v>
      </c>
      <c r="Z1457" s="138">
        <v>0</v>
      </c>
      <c r="AA1457" s="133"/>
      <c r="AB1457" s="133" t="s">
        <v>121</v>
      </c>
      <c r="AC1457" s="133" t="s">
        <v>3918</v>
      </c>
      <c r="AD1457" s="27">
        <f t="shared" si="321"/>
        <v>0</v>
      </c>
    </row>
    <row r="1458" spans="1:30" s="156" customFormat="1" ht="13.8">
      <c r="A1458" s="133" t="s">
        <v>3918</v>
      </c>
      <c r="B1458" s="147" t="s">
        <v>76</v>
      </c>
      <c r="C1458" s="147" t="s">
        <v>4147</v>
      </c>
      <c r="D1458" s="147">
        <v>1000004441</v>
      </c>
      <c r="E1458" s="147" t="s">
        <v>4137</v>
      </c>
      <c r="F1458" s="148">
        <v>45875</v>
      </c>
      <c r="G1458" s="40" t="str">
        <f t="shared" si="308"/>
        <v>-</v>
      </c>
      <c r="H1458" s="40"/>
      <c r="I1458" s="41">
        <v>0</v>
      </c>
      <c r="J1458" s="41">
        <f t="shared" si="309"/>
        <v>0</v>
      </c>
      <c r="K1458" s="43">
        <v>0</v>
      </c>
      <c r="L1458" s="43">
        <f t="shared" si="310"/>
        <v>0</v>
      </c>
      <c r="M1458" s="43" t="str">
        <f t="shared" si="311"/>
        <v>-</v>
      </c>
      <c r="N1458" s="42">
        <v>0</v>
      </c>
      <c r="O1458" s="45" t="str">
        <f t="shared" si="312"/>
        <v>Mar</v>
      </c>
      <c r="P1458" s="42">
        <f t="shared" si="313"/>
        <v>0</v>
      </c>
      <c r="Q1458" s="44">
        <f t="shared" si="314"/>
        <v>0</v>
      </c>
      <c r="R1458" s="45" t="str">
        <f t="shared" si="315"/>
        <v xml:space="preserve"> </v>
      </c>
      <c r="S1458" s="44" t="b">
        <f t="shared" si="316"/>
        <v>0</v>
      </c>
      <c r="T1458" s="43">
        <v>0</v>
      </c>
      <c r="U1458" s="46" t="str">
        <f t="shared" si="317"/>
        <v>Apr</v>
      </c>
      <c r="V1458" s="42">
        <v>0</v>
      </c>
      <c r="W1458" s="47">
        <f t="shared" si="318"/>
        <v>0</v>
      </c>
      <c r="X1458" s="48">
        <f t="shared" si="319"/>
        <v>0</v>
      </c>
      <c r="Y1458" s="47" t="b">
        <f t="shared" si="320"/>
        <v>0</v>
      </c>
      <c r="Z1458" s="138">
        <v>0</v>
      </c>
      <c r="AA1458" s="133"/>
      <c r="AB1458" s="133" t="s">
        <v>121</v>
      </c>
      <c r="AC1458" s="133" t="s">
        <v>3918</v>
      </c>
      <c r="AD1458" s="27">
        <f t="shared" si="321"/>
        <v>1</v>
      </c>
    </row>
    <row r="1459" spans="1:30" s="156" customFormat="1" ht="13.8">
      <c r="A1459" s="149" t="s">
        <v>121</v>
      </c>
      <c r="B1459" s="147" t="s">
        <v>31</v>
      </c>
      <c r="C1459" s="147" t="s">
        <v>4148</v>
      </c>
      <c r="D1459" s="147">
        <v>1000004397</v>
      </c>
      <c r="E1459" s="147" t="s">
        <v>4138</v>
      </c>
      <c r="F1459" s="148">
        <v>45832</v>
      </c>
      <c r="G1459" s="40" t="str">
        <f t="shared" si="308"/>
        <v>Targeted Dealer</v>
      </c>
      <c r="H1459" s="40"/>
      <c r="I1459" s="41">
        <v>20</v>
      </c>
      <c r="J1459" s="41">
        <f t="shared" si="309"/>
        <v>18.666666666666664</v>
      </c>
      <c r="K1459" s="43">
        <v>0</v>
      </c>
      <c r="L1459" s="43">
        <f t="shared" si="310"/>
        <v>20</v>
      </c>
      <c r="M1459" s="43">
        <f t="shared" si="311"/>
        <v>0</v>
      </c>
      <c r="N1459" s="42">
        <v>4</v>
      </c>
      <c r="O1459" s="45" t="str">
        <f t="shared" si="312"/>
        <v>Mar</v>
      </c>
      <c r="P1459" s="42">
        <f t="shared" si="313"/>
        <v>4</v>
      </c>
      <c r="Q1459" s="44">
        <f t="shared" si="314"/>
        <v>-4</v>
      </c>
      <c r="R1459" s="45">
        <f t="shared" si="315"/>
        <v>-1</v>
      </c>
      <c r="S1459" s="44" t="str">
        <f t="shared" si="316"/>
        <v>DEGROWTH</v>
      </c>
      <c r="T1459" s="43">
        <v>0</v>
      </c>
      <c r="U1459" s="46" t="str">
        <f t="shared" si="317"/>
        <v>Apr</v>
      </c>
      <c r="V1459" s="42">
        <v>0</v>
      </c>
      <c r="W1459" s="47">
        <f t="shared" si="318"/>
        <v>0</v>
      </c>
      <c r="X1459" s="48">
        <f t="shared" si="319"/>
        <v>0</v>
      </c>
      <c r="Y1459" s="47" t="b">
        <f t="shared" si="320"/>
        <v>0</v>
      </c>
      <c r="Z1459" s="138">
        <v>0</v>
      </c>
      <c r="AA1459" s="133"/>
      <c r="AB1459" s="133" t="s">
        <v>121</v>
      </c>
      <c r="AC1459" s="149" t="s">
        <v>121</v>
      </c>
      <c r="AD1459" s="27">
        <f t="shared" si="321"/>
        <v>1</v>
      </c>
    </row>
    <row r="1460" spans="1:30" s="156" customFormat="1" ht="13.8">
      <c r="A1460" s="149" t="s">
        <v>1245</v>
      </c>
      <c r="B1460" s="147" t="s">
        <v>44</v>
      </c>
      <c r="C1460" s="147" t="s">
        <v>4150</v>
      </c>
      <c r="D1460" s="147">
        <v>1000004452</v>
      </c>
      <c r="E1460" s="147" t="s">
        <v>4149</v>
      </c>
      <c r="F1460" s="148">
        <v>45887</v>
      </c>
      <c r="G1460" s="40" t="str">
        <f t="shared" si="308"/>
        <v>Targeted Dealer</v>
      </c>
      <c r="H1460" s="40"/>
      <c r="I1460" s="41">
        <v>20</v>
      </c>
      <c r="J1460" s="41">
        <f t="shared" si="309"/>
        <v>18.666666666666664</v>
      </c>
      <c r="K1460" s="43">
        <v>0</v>
      </c>
      <c r="L1460" s="43">
        <f t="shared" si="310"/>
        <v>20</v>
      </c>
      <c r="M1460" s="43">
        <f t="shared" si="311"/>
        <v>0</v>
      </c>
      <c r="N1460" s="42">
        <v>33.5</v>
      </c>
      <c r="O1460" s="45" t="str">
        <f t="shared" si="312"/>
        <v>Mar</v>
      </c>
      <c r="P1460" s="42">
        <f t="shared" si="313"/>
        <v>33.5</v>
      </c>
      <c r="Q1460" s="44">
        <f t="shared" si="314"/>
        <v>-33.5</v>
      </c>
      <c r="R1460" s="45">
        <f t="shared" si="315"/>
        <v>-1</v>
      </c>
      <c r="S1460" s="44" t="str">
        <f t="shared" si="316"/>
        <v>DEGROWTH</v>
      </c>
      <c r="T1460" s="43">
        <v>0</v>
      </c>
      <c r="U1460" s="46" t="str">
        <f t="shared" si="317"/>
        <v>Apr</v>
      </c>
      <c r="V1460" s="42">
        <v>0</v>
      </c>
      <c r="W1460" s="47">
        <f t="shared" si="318"/>
        <v>0</v>
      </c>
      <c r="X1460" s="48">
        <f t="shared" si="319"/>
        <v>0</v>
      </c>
      <c r="Y1460" s="47" t="b">
        <f t="shared" si="320"/>
        <v>0</v>
      </c>
      <c r="Z1460" s="138">
        <v>0</v>
      </c>
      <c r="AA1460" s="133"/>
      <c r="AB1460" s="133" t="s">
        <v>121</v>
      </c>
      <c r="AC1460" s="149" t="s">
        <v>1245</v>
      </c>
      <c r="AD1460" s="27">
        <f t="shared" si="321"/>
        <v>1</v>
      </c>
    </row>
    <row r="1461" spans="1:30" s="156" customFormat="1" ht="13.8">
      <c r="A1461" s="149" t="s">
        <v>1245</v>
      </c>
      <c r="B1461" s="147" t="s">
        <v>43</v>
      </c>
      <c r="C1461" s="147" t="s">
        <v>4156</v>
      </c>
      <c r="D1461" s="147">
        <v>1000004431</v>
      </c>
      <c r="E1461" s="147" t="s">
        <v>4151</v>
      </c>
      <c r="F1461" s="148">
        <v>45884</v>
      </c>
      <c r="G1461" s="40" t="str">
        <f t="shared" si="308"/>
        <v>Targeted Dealer</v>
      </c>
      <c r="H1461" s="40"/>
      <c r="I1461" s="41">
        <v>20</v>
      </c>
      <c r="J1461" s="41">
        <f t="shared" si="309"/>
        <v>18.666666666666664</v>
      </c>
      <c r="K1461" s="43">
        <v>12.5</v>
      </c>
      <c r="L1461" s="43">
        <f t="shared" si="310"/>
        <v>7.5</v>
      </c>
      <c r="M1461" s="43">
        <f t="shared" si="311"/>
        <v>66.964285714285722</v>
      </c>
      <c r="N1461" s="42">
        <v>26</v>
      </c>
      <c r="O1461" s="45" t="str">
        <f t="shared" si="312"/>
        <v>Mar</v>
      </c>
      <c r="P1461" s="42">
        <f t="shared" si="313"/>
        <v>26</v>
      </c>
      <c r="Q1461" s="44">
        <f t="shared" si="314"/>
        <v>-13.5</v>
      </c>
      <c r="R1461" s="45">
        <f t="shared" si="315"/>
        <v>-0.51923076923076916</v>
      </c>
      <c r="S1461" s="44" t="str">
        <f t="shared" si="316"/>
        <v>DEGROWTH</v>
      </c>
      <c r="T1461" s="43">
        <v>0</v>
      </c>
      <c r="U1461" s="46" t="str">
        <f t="shared" si="317"/>
        <v>Apr</v>
      </c>
      <c r="V1461" s="42">
        <v>0</v>
      </c>
      <c r="W1461" s="47">
        <f t="shared" si="318"/>
        <v>12.5</v>
      </c>
      <c r="X1461" s="48">
        <f t="shared" si="319"/>
        <v>0</v>
      </c>
      <c r="Y1461" s="47" t="b">
        <f t="shared" si="320"/>
        <v>0</v>
      </c>
      <c r="Z1461" s="138">
        <v>0</v>
      </c>
      <c r="AA1461" s="133"/>
      <c r="AB1461" s="133" t="s">
        <v>121</v>
      </c>
      <c r="AC1461" s="149" t="s">
        <v>1245</v>
      </c>
      <c r="AD1461" s="27">
        <f t="shared" si="321"/>
        <v>0</v>
      </c>
    </row>
    <row r="1462" spans="1:30" s="156" customFormat="1" ht="13.8">
      <c r="A1462" s="149" t="s">
        <v>121</v>
      </c>
      <c r="B1462" s="147" t="s">
        <v>3921</v>
      </c>
      <c r="C1462" s="147" t="s">
        <v>4157</v>
      </c>
      <c r="D1462" s="147">
        <v>1000004453</v>
      </c>
      <c r="E1462" s="147" t="s">
        <v>4152</v>
      </c>
      <c r="F1462" s="148">
        <v>45891</v>
      </c>
      <c r="G1462" s="40" t="str">
        <f t="shared" si="308"/>
        <v>Targeted Dealer</v>
      </c>
      <c r="H1462" s="40"/>
      <c r="I1462" s="41">
        <v>40</v>
      </c>
      <c r="J1462" s="41">
        <f t="shared" si="309"/>
        <v>37.333333333333329</v>
      </c>
      <c r="K1462" s="43">
        <v>100</v>
      </c>
      <c r="L1462" s="43">
        <f t="shared" si="310"/>
        <v>-60</v>
      </c>
      <c r="M1462" s="43">
        <f t="shared" si="311"/>
        <v>267.85714285714289</v>
      </c>
      <c r="N1462" s="42">
        <v>96</v>
      </c>
      <c r="O1462" s="45" t="str">
        <f t="shared" si="312"/>
        <v>Mar</v>
      </c>
      <c r="P1462" s="42">
        <f t="shared" si="313"/>
        <v>96</v>
      </c>
      <c r="Q1462" s="44">
        <f t="shared" si="314"/>
        <v>4</v>
      </c>
      <c r="R1462" s="45">
        <f t="shared" si="315"/>
        <v>4.1666666666666741E-2</v>
      </c>
      <c r="S1462" s="44" t="str">
        <f t="shared" si="316"/>
        <v>GROWTH</v>
      </c>
      <c r="T1462" s="43">
        <v>0</v>
      </c>
      <c r="U1462" s="46" t="str">
        <f t="shared" si="317"/>
        <v>Apr</v>
      </c>
      <c r="V1462" s="42">
        <v>0</v>
      </c>
      <c r="W1462" s="47">
        <f t="shared" si="318"/>
        <v>100</v>
      </c>
      <c r="X1462" s="48">
        <f t="shared" si="319"/>
        <v>0</v>
      </c>
      <c r="Y1462" s="47" t="b">
        <f t="shared" si="320"/>
        <v>0</v>
      </c>
      <c r="Z1462" s="138">
        <v>0</v>
      </c>
      <c r="AA1462" s="133"/>
      <c r="AB1462" s="133" t="s">
        <v>121</v>
      </c>
      <c r="AC1462" s="149" t="s">
        <v>121</v>
      </c>
      <c r="AD1462" s="27">
        <f t="shared" si="321"/>
        <v>0</v>
      </c>
    </row>
    <row r="1463" spans="1:30" s="156" customFormat="1" ht="13.8">
      <c r="A1463" s="149" t="s">
        <v>121</v>
      </c>
      <c r="B1463" s="147" t="s">
        <v>27</v>
      </c>
      <c r="C1463" s="147" t="s">
        <v>4158</v>
      </c>
      <c r="D1463" s="147">
        <v>1000004454</v>
      </c>
      <c r="E1463" s="147" t="s">
        <v>1309</v>
      </c>
      <c r="F1463" s="148">
        <v>45896</v>
      </c>
      <c r="G1463" s="40" t="str">
        <f t="shared" si="308"/>
        <v>Targeted Dealer</v>
      </c>
      <c r="H1463" s="40"/>
      <c r="I1463" s="41">
        <v>70</v>
      </c>
      <c r="J1463" s="41">
        <f t="shared" si="309"/>
        <v>65.333333333333343</v>
      </c>
      <c r="K1463" s="43">
        <v>12.5</v>
      </c>
      <c r="L1463" s="43">
        <f t="shared" si="310"/>
        <v>57.5</v>
      </c>
      <c r="M1463" s="43">
        <f t="shared" si="311"/>
        <v>19.132653061224488</v>
      </c>
      <c r="N1463" s="42">
        <v>80</v>
      </c>
      <c r="O1463" s="45" t="str">
        <f t="shared" si="312"/>
        <v>Mar</v>
      </c>
      <c r="P1463" s="42">
        <f t="shared" si="313"/>
        <v>80</v>
      </c>
      <c r="Q1463" s="44">
        <f t="shared" si="314"/>
        <v>-67.5</v>
      </c>
      <c r="R1463" s="45">
        <f t="shared" si="315"/>
        <v>-0.84375</v>
      </c>
      <c r="S1463" s="44" t="str">
        <f t="shared" si="316"/>
        <v>DEGROWTH</v>
      </c>
      <c r="T1463" s="43">
        <v>0</v>
      </c>
      <c r="U1463" s="46" t="str">
        <f t="shared" si="317"/>
        <v>Apr</v>
      </c>
      <c r="V1463" s="42">
        <v>0</v>
      </c>
      <c r="W1463" s="47">
        <f t="shared" si="318"/>
        <v>12.5</v>
      </c>
      <c r="X1463" s="48">
        <f t="shared" si="319"/>
        <v>0</v>
      </c>
      <c r="Y1463" s="47" t="b">
        <f t="shared" si="320"/>
        <v>0</v>
      </c>
      <c r="Z1463" s="138">
        <v>0</v>
      </c>
      <c r="AA1463" s="133"/>
      <c r="AB1463" s="133" t="s">
        <v>121</v>
      </c>
      <c r="AC1463" s="149" t="s">
        <v>121</v>
      </c>
      <c r="AD1463" s="27">
        <f t="shared" si="321"/>
        <v>0</v>
      </c>
    </row>
    <row r="1464" spans="1:30" s="156" customFormat="1" ht="13.8">
      <c r="A1464" s="149" t="s">
        <v>121</v>
      </c>
      <c r="B1464" s="147" t="s">
        <v>22</v>
      </c>
      <c r="C1464" s="147" t="s">
        <v>4160</v>
      </c>
      <c r="D1464" s="147">
        <v>1000004464</v>
      </c>
      <c r="E1464" s="147" t="s">
        <v>4153</v>
      </c>
      <c r="F1464" s="148">
        <v>45896</v>
      </c>
      <c r="G1464" s="40" t="str">
        <f t="shared" si="308"/>
        <v>Targeted Dealer</v>
      </c>
      <c r="H1464" s="40"/>
      <c r="I1464" s="41">
        <v>50</v>
      </c>
      <c r="J1464" s="41">
        <f t="shared" si="309"/>
        <v>46.666666666666671</v>
      </c>
      <c r="K1464" s="43">
        <v>57.5</v>
      </c>
      <c r="L1464" s="43">
        <f t="shared" si="310"/>
        <v>-7.5</v>
      </c>
      <c r="M1464" s="43">
        <f t="shared" si="311"/>
        <v>123.21428571428569</v>
      </c>
      <c r="N1464" s="42">
        <v>75</v>
      </c>
      <c r="O1464" s="45" t="str">
        <f t="shared" si="312"/>
        <v>Mar</v>
      </c>
      <c r="P1464" s="42">
        <f t="shared" si="313"/>
        <v>75</v>
      </c>
      <c r="Q1464" s="44">
        <f t="shared" si="314"/>
        <v>-17.5</v>
      </c>
      <c r="R1464" s="45">
        <f t="shared" si="315"/>
        <v>-0.23333333333333328</v>
      </c>
      <c r="S1464" s="44" t="str">
        <f t="shared" si="316"/>
        <v>DEGROWTH</v>
      </c>
      <c r="T1464" s="43">
        <v>0</v>
      </c>
      <c r="U1464" s="46" t="str">
        <f t="shared" si="317"/>
        <v>Apr</v>
      </c>
      <c r="V1464" s="42">
        <v>0</v>
      </c>
      <c r="W1464" s="47">
        <f t="shared" si="318"/>
        <v>57.5</v>
      </c>
      <c r="X1464" s="48">
        <f t="shared" si="319"/>
        <v>0</v>
      </c>
      <c r="Y1464" s="47" t="b">
        <f t="shared" si="320"/>
        <v>0</v>
      </c>
      <c r="Z1464" s="138">
        <v>0</v>
      </c>
      <c r="AA1464" s="133"/>
      <c r="AB1464" s="133" t="s">
        <v>121</v>
      </c>
      <c r="AC1464" s="149" t="s">
        <v>121</v>
      </c>
      <c r="AD1464" s="27">
        <f t="shared" si="321"/>
        <v>0</v>
      </c>
    </row>
    <row r="1465" spans="1:30" s="156" customFormat="1" ht="13.8">
      <c r="A1465" s="149" t="s">
        <v>3918</v>
      </c>
      <c r="B1465" s="147" t="s">
        <v>76</v>
      </c>
      <c r="C1465" s="147" t="s">
        <v>4161</v>
      </c>
      <c r="D1465" s="147">
        <v>1000004435</v>
      </c>
      <c r="E1465" s="147" t="s">
        <v>4154</v>
      </c>
      <c r="F1465" s="148">
        <v>45863</v>
      </c>
      <c r="G1465" s="40" t="str">
        <f t="shared" si="308"/>
        <v>Targeted Dealer</v>
      </c>
      <c r="H1465" s="40"/>
      <c r="I1465" s="41">
        <v>25</v>
      </c>
      <c r="J1465" s="41">
        <f t="shared" si="309"/>
        <v>23.333333333333336</v>
      </c>
      <c r="K1465" s="43">
        <v>34.5</v>
      </c>
      <c r="L1465" s="43">
        <f t="shared" si="310"/>
        <v>-9.5</v>
      </c>
      <c r="M1465" s="43">
        <f t="shared" si="311"/>
        <v>147.85714285714283</v>
      </c>
      <c r="N1465" s="42">
        <v>6</v>
      </c>
      <c r="O1465" s="45" t="str">
        <f t="shared" si="312"/>
        <v>Mar</v>
      </c>
      <c r="P1465" s="42">
        <f t="shared" si="313"/>
        <v>6</v>
      </c>
      <c r="Q1465" s="44">
        <f t="shared" si="314"/>
        <v>28.5</v>
      </c>
      <c r="R1465" s="45">
        <f t="shared" si="315"/>
        <v>4.75</v>
      </c>
      <c r="S1465" s="44" t="str">
        <f t="shared" si="316"/>
        <v>GROWTH</v>
      </c>
      <c r="T1465" s="43">
        <v>0</v>
      </c>
      <c r="U1465" s="46" t="str">
        <f t="shared" si="317"/>
        <v>Apr</v>
      </c>
      <c r="V1465" s="42">
        <v>0</v>
      </c>
      <c r="W1465" s="47">
        <f t="shared" si="318"/>
        <v>34.5</v>
      </c>
      <c r="X1465" s="48">
        <f t="shared" si="319"/>
        <v>0</v>
      </c>
      <c r="Y1465" s="47" t="b">
        <f t="shared" si="320"/>
        <v>0</v>
      </c>
      <c r="Z1465" s="138">
        <v>0</v>
      </c>
      <c r="AA1465" s="133"/>
      <c r="AB1465" s="133" t="s">
        <v>121</v>
      </c>
      <c r="AC1465" s="149" t="s">
        <v>3918</v>
      </c>
      <c r="AD1465" s="27">
        <f t="shared" si="321"/>
        <v>0</v>
      </c>
    </row>
    <row r="1466" spans="1:30" s="156" customFormat="1" ht="13.8">
      <c r="A1466" s="149" t="s">
        <v>1245</v>
      </c>
      <c r="B1466" s="147" t="s">
        <v>50</v>
      </c>
      <c r="C1466" s="147" t="s">
        <v>4162</v>
      </c>
      <c r="D1466" s="147">
        <v>1000004462</v>
      </c>
      <c r="E1466" s="147" t="s">
        <v>4155</v>
      </c>
      <c r="F1466" s="148">
        <v>45891</v>
      </c>
      <c r="G1466" s="40" t="str">
        <f t="shared" si="308"/>
        <v>-</v>
      </c>
      <c r="H1466" s="40"/>
      <c r="I1466" s="41">
        <v>0</v>
      </c>
      <c r="J1466" s="41">
        <f t="shared" si="309"/>
        <v>0</v>
      </c>
      <c r="K1466" s="43">
        <v>0</v>
      </c>
      <c r="L1466" s="43">
        <f t="shared" si="310"/>
        <v>0</v>
      </c>
      <c r="M1466" s="43" t="str">
        <f t="shared" si="311"/>
        <v>-</v>
      </c>
      <c r="N1466" s="42">
        <v>0</v>
      </c>
      <c r="O1466" s="45" t="str">
        <f t="shared" si="312"/>
        <v>Mar</v>
      </c>
      <c r="P1466" s="42">
        <f t="shared" si="313"/>
        <v>0</v>
      </c>
      <c r="Q1466" s="44">
        <f t="shared" si="314"/>
        <v>0</v>
      </c>
      <c r="R1466" s="45" t="str">
        <f t="shared" si="315"/>
        <v xml:space="preserve"> </v>
      </c>
      <c r="S1466" s="44" t="b">
        <f t="shared" si="316"/>
        <v>0</v>
      </c>
      <c r="T1466" s="43">
        <v>0</v>
      </c>
      <c r="U1466" s="46" t="str">
        <f t="shared" si="317"/>
        <v>Apr</v>
      </c>
      <c r="V1466" s="42">
        <v>0</v>
      </c>
      <c r="W1466" s="47">
        <f t="shared" si="318"/>
        <v>0</v>
      </c>
      <c r="X1466" s="48">
        <f t="shared" si="319"/>
        <v>0</v>
      </c>
      <c r="Y1466" s="47" t="b">
        <f t="shared" si="320"/>
        <v>0</v>
      </c>
      <c r="Z1466" s="138">
        <v>0</v>
      </c>
      <c r="AA1466" s="133"/>
      <c r="AB1466" s="133" t="s">
        <v>121</v>
      </c>
      <c r="AC1466" s="149" t="s">
        <v>1245</v>
      </c>
      <c r="AD1466" s="27">
        <f t="shared" si="321"/>
        <v>1</v>
      </c>
    </row>
    <row r="1467" spans="1:30" s="156" customFormat="1" ht="13.8">
      <c r="A1467" s="149" t="s">
        <v>121</v>
      </c>
      <c r="B1467" s="147" t="s">
        <v>613</v>
      </c>
      <c r="C1467" s="147" t="s">
        <v>4164</v>
      </c>
      <c r="D1467" s="147">
        <v>1000000105</v>
      </c>
      <c r="E1467" s="147" t="s">
        <v>4163</v>
      </c>
      <c r="F1467" s="148">
        <v>44738</v>
      </c>
      <c r="G1467" s="40" t="str">
        <f t="shared" si="308"/>
        <v>Targeted Dealer</v>
      </c>
      <c r="H1467" s="40"/>
      <c r="I1467" s="41">
        <v>20</v>
      </c>
      <c r="J1467" s="41">
        <f t="shared" si="309"/>
        <v>18.666666666666664</v>
      </c>
      <c r="K1467" s="43">
        <v>20</v>
      </c>
      <c r="L1467" s="43">
        <f t="shared" si="310"/>
        <v>0</v>
      </c>
      <c r="M1467" s="43">
        <f t="shared" si="311"/>
        <v>107.14285714285715</v>
      </c>
      <c r="N1467" s="42">
        <v>10</v>
      </c>
      <c r="O1467" s="45" t="str">
        <f t="shared" si="312"/>
        <v>Mar</v>
      </c>
      <c r="P1467" s="42">
        <f t="shared" si="313"/>
        <v>10</v>
      </c>
      <c r="Q1467" s="44">
        <f t="shared" si="314"/>
        <v>10</v>
      </c>
      <c r="R1467" s="45">
        <f t="shared" si="315"/>
        <v>1</v>
      </c>
      <c r="S1467" s="44" t="str">
        <f t="shared" si="316"/>
        <v>GROWTH</v>
      </c>
      <c r="T1467" s="43">
        <v>0</v>
      </c>
      <c r="U1467" s="46" t="str">
        <f t="shared" si="317"/>
        <v>Apr</v>
      </c>
      <c r="V1467" s="42">
        <v>0</v>
      </c>
      <c r="W1467" s="47">
        <f t="shared" si="318"/>
        <v>20</v>
      </c>
      <c r="X1467" s="48">
        <f t="shared" si="319"/>
        <v>0</v>
      </c>
      <c r="Y1467" s="47" t="b">
        <f t="shared" si="320"/>
        <v>0</v>
      </c>
      <c r="Z1467" s="138">
        <v>0</v>
      </c>
      <c r="AA1467" s="133"/>
      <c r="AB1467" s="133" t="s">
        <v>121</v>
      </c>
      <c r="AC1467" s="149" t="s">
        <v>121</v>
      </c>
      <c r="AD1467" s="27">
        <f t="shared" si="321"/>
        <v>0</v>
      </c>
    </row>
    <row r="1468" spans="1:30" s="156" customFormat="1" ht="13.8">
      <c r="A1468" s="149" t="s">
        <v>1245</v>
      </c>
      <c r="B1468" s="147" t="s">
        <v>53</v>
      </c>
      <c r="C1468" s="147" t="s">
        <v>4182</v>
      </c>
      <c r="D1468" s="147">
        <v>1000004455</v>
      </c>
      <c r="E1468" s="147" t="s">
        <v>4167</v>
      </c>
      <c r="F1468" s="148">
        <v>45898</v>
      </c>
      <c r="G1468" s="40" t="str">
        <f t="shared" si="308"/>
        <v>Targeted Dealer</v>
      </c>
      <c r="H1468" s="40"/>
      <c r="I1468" s="41">
        <v>100</v>
      </c>
      <c r="J1468" s="41">
        <f t="shared" si="309"/>
        <v>93.333333333333343</v>
      </c>
      <c r="K1468" s="43">
        <v>0</v>
      </c>
      <c r="L1468" s="43">
        <f t="shared" si="310"/>
        <v>100</v>
      </c>
      <c r="M1468" s="43">
        <f t="shared" si="311"/>
        <v>0</v>
      </c>
      <c r="N1468" s="42">
        <v>60</v>
      </c>
      <c r="O1468" s="45" t="str">
        <f t="shared" si="312"/>
        <v>Mar</v>
      </c>
      <c r="P1468" s="42">
        <f t="shared" si="313"/>
        <v>60</v>
      </c>
      <c r="Q1468" s="44">
        <f t="shared" si="314"/>
        <v>-60</v>
      </c>
      <c r="R1468" s="45">
        <f t="shared" si="315"/>
        <v>-1</v>
      </c>
      <c r="S1468" s="44" t="str">
        <f t="shared" si="316"/>
        <v>DEGROWTH</v>
      </c>
      <c r="T1468" s="43">
        <v>0</v>
      </c>
      <c r="U1468" s="46" t="str">
        <f t="shared" si="317"/>
        <v>Apr</v>
      </c>
      <c r="V1468" s="42">
        <v>0</v>
      </c>
      <c r="W1468" s="47">
        <f t="shared" si="318"/>
        <v>0</v>
      </c>
      <c r="X1468" s="48">
        <f t="shared" si="319"/>
        <v>0</v>
      </c>
      <c r="Y1468" s="47" t="b">
        <f t="shared" si="320"/>
        <v>0</v>
      </c>
      <c r="Z1468" s="138">
        <v>0</v>
      </c>
      <c r="AA1468" s="133"/>
      <c r="AB1468" s="133" t="s">
        <v>121</v>
      </c>
      <c r="AC1468" s="149" t="s">
        <v>1245</v>
      </c>
      <c r="AD1468" s="27">
        <f t="shared" si="321"/>
        <v>1</v>
      </c>
    </row>
    <row r="1469" spans="1:30" s="156" customFormat="1" ht="13.8">
      <c r="A1469" s="149" t="s">
        <v>121</v>
      </c>
      <c r="B1469" s="147" t="s">
        <v>613</v>
      </c>
      <c r="C1469" s="147" t="s">
        <v>4183</v>
      </c>
      <c r="D1469" s="147">
        <v>1000004470</v>
      </c>
      <c r="E1469" s="147" t="s">
        <v>4168</v>
      </c>
      <c r="F1469" s="148">
        <v>45916</v>
      </c>
      <c r="G1469" s="40" t="str">
        <f t="shared" si="308"/>
        <v>Targeted Dealer</v>
      </c>
      <c r="H1469" s="40"/>
      <c r="I1469" s="41">
        <v>20</v>
      </c>
      <c r="J1469" s="41">
        <f t="shared" si="309"/>
        <v>18.666666666666664</v>
      </c>
      <c r="K1469" s="43">
        <v>0</v>
      </c>
      <c r="L1469" s="43">
        <f t="shared" si="310"/>
        <v>20</v>
      </c>
      <c r="M1469" s="43">
        <f t="shared" si="311"/>
        <v>0</v>
      </c>
      <c r="N1469" s="42">
        <v>0</v>
      </c>
      <c r="O1469" s="45" t="str">
        <f t="shared" si="312"/>
        <v>Mar</v>
      </c>
      <c r="P1469" s="42">
        <f t="shared" si="313"/>
        <v>0</v>
      </c>
      <c r="Q1469" s="44">
        <f t="shared" si="314"/>
        <v>0</v>
      </c>
      <c r="R1469" s="45" t="str">
        <f t="shared" si="315"/>
        <v xml:space="preserve"> </v>
      </c>
      <c r="S1469" s="44" t="b">
        <f t="shared" si="316"/>
        <v>0</v>
      </c>
      <c r="T1469" s="43">
        <v>0</v>
      </c>
      <c r="U1469" s="46" t="str">
        <f t="shared" si="317"/>
        <v>Apr</v>
      </c>
      <c r="V1469" s="42">
        <v>0</v>
      </c>
      <c r="W1469" s="47">
        <f t="shared" si="318"/>
        <v>0</v>
      </c>
      <c r="X1469" s="48">
        <f t="shared" si="319"/>
        <v>0</v>
      </c>
      <c r="Y1469" s="47" t="b">
        <f t="shared" si="320"/>
        <v>0</v>
      </c>
      <c r="Z1469" s="138">
        <v>0</v>
      </c>
      <c r="AA1469" s="133"/>
      <c r="AB1469" s="133" t="s">
        <v>121</v>
      </c>
      <c r="AC1469" s="149" t="s">
        <v>121</v>
      </c>
      <c r="AD1469" s="27">
        <f t="shared" si="321"/>
        <v>1</v>
      </c>
    </row>
    <row r="1470" spans="1:30" s="156" customFormat="1" ht="13.8">
      <c r="A1470" s="149" t="s">
        <v>121</v>
      </c>
      <c r="B1470" s="147" t="s">
        <v>3924</v>
      </c>
      <c r="C1470" s="147" t="s">
        <v>4185</v>
      </c>
      <c r="D1470" s="147">
        <v>1000004437</v>
      </c>
      <c r="E1470" s="147" t="s">
        <v>4170</v>
      </c>
      <c r="F1470" s="148">
        <v>45867</v>
      </c>
      <c r="G1470" s="40" t="str">
        <f t="shared" ref="G1470:G1533" si="322">IF(I1470&gt;0,"Targeted Dealer","-")</f>
        <v>Targeted Dealer</v>
      </c>
      <c r="H1470" s="40"/>
      <c r="I1470" s="41">
        <v>40</v>
      </c>
      <c r="J1470" s="41">
        <f t="shared" ref="J1470:J1533" si="323">I1470/$J$1*($J$1-$E$1)</f>
        <v>37.333333333333329</v>
      </c>
      <c r="K1470" s="43">
        <v>20</v>
      </c>
      <c r="L1470" s="43">
        <f t="shared" si="310"/>
        <v>20</v>
      </c>
      <c r="M1470" s="43">
        <f t="shared" si="311"/>
        <v>53.571428571428577</v>
      </c>
      <c r="N1470" s="42">
        <v>20</v>
      </c>
      <c r="O1470" s="45" t="str">
        <f t="shared" si="312"/>
        <v>Mar</v>
      </c>
      <c r="P1470" s="42">
        <f t="shared" si="313"/>
        <v>20</v>
      </c>
      <c r="Q1470" s="44">
        <f t="shared" si="314"/>
        <v>0</v>
      </c>
      <c r="R1470" s="45">
        <f t="shared" si="315"/>
        <v>0</v>
      </c>
      <c r="S1470" s="44" t="str">
        <f t="shared" si="316"/>
        <v>GROWTH</v>
      </c>
      <c r="T1470" s="43">
        <v>0</v>
      </c>
      <c r="U1470" s="46" t="str">
        <f t="shared" si="317"/>
        <v>Apr</v>
      </c>
      <c r="V1470" s="42">
        <v>0</v>
      </c>
      <c r="W1470" s="47">
        <f t="shared" si="318"/>
        <v>20</v>
      </c>
      <c r="X1470" s="48">
        <f t="shared" si="319"/>
        <v>0</v>
      </c>
      <c r="Y1470" s="47" t="b">
        <f t="shared" si="320"/>
        <v>0</v>
      </c>
      <c r="Z1470" s="138">
        <v>0</v>
      </c>
      <c r="AA1470" s="133"/>
      <c r="AB1470" s="133" t="s">
        <v>121</v>
      </c>
      <c r="AC1470" s="149" t="s">
        <v>121</v>
      </c>
      <c r="AD1470" s="27">
        <f t="shared" si="321"/>
        <v>0</v>
      </c>
    </row>
    <row r="1471" spans="1:30" s="156" customFormat="1" ht="13.8">
      <c r="A1471" s="149" t="s">
        <v>121</v>
      </c>
      <c r="B1471" s="147" t="s">
        <v>27</v>
      </c>
      <c r="C1471" s="147" t="s">
        <v>931</v>
      </c>
      <c r="D1471" s="147">
        <v>1000003412</v>
      </c>
      <c r="E1471" s="147" t="s">
        <v>932</v>
      </c>
      <c r="F1471" s="148">
        <v>44988</v>
      </c>
      <c r="G1471" s="40" t="str">
        <f t="shared" si="322"/>
        <v>Targeted Dealer</v>
      </c>
      <c r="H1471" s="40"/>
      <c r="I1471" s="41">
        <v>40</v>
      </c>
      <c r="J1471" s="41">
        <f t="shared" si="323"/>
        <v>37.333333333333329</v>
      </c>
      <c r="K1471" s="43">
        <v>0</v>
      </c>
      <c r="L1471" s="43">
        <f t="shared" ref="L1471:L1534" si="324">I1471-K1471</f>
        <v>40</v>
      </c>
      <c r="M1471" s="43">
        <f t="shared" ref="M1471:M1534" si="325">IFERROR((K1471/J1471%),"-")</f>
        <v>0</v>
      </c>
      <c r="N1471" s="42">
        <v>30</v>
      </c>
      <c r="O1471" s="45" t="str">
        <f t="shared" ref="O1471:O1534" si="326">IF(F1471&lt;=$P$2,"Mar","")</f>
        <v>Mar</v>
      </c>
      <c r="P1471" s="42">
        <f t="shared" ref="P1471:P1534" si="327">N1471</f>
        <v>30</v>
      </c>
      <c r="Q1471" s="44">
        <f t="shared" ref="Q1471:Q1534" si="328">K1471-P1471</f>
        <v>-30</v>
      </c>
      <c r="R1471" s="45">
        <f t="shared" ref="R1471:R1534" si="329">IFERROR(IF(O1471="Mar",(K1471/P1471-1))," ")</f>
        <v>-1</v>
      </c>
      <c r="S1471" s="44" t="str">
        <f t="shared" ref="S1471:S1534" si="330">IF(N1471&gt;0,IF(O1471="","-",IF(R1471&lt;0%,"DEGROWTH","GROWTH")))</f>
        <v>DEGROWTH</v>
      </c>
      <c r="T1471" s="43">
        <v>0</v>
      </c>
      <c r="U1471" s="46" t="str">
        <f t="shared" ref="U1471:U1534" si="331">IF(F1471&lt;=$V$2,"Apr","")</f>
        <v>Apr</v>
      </c>
      <c r="V1471" s="42">
        <v>0</v>
      </c>
      <c r="W1471" s="47">
        <f t="shared" ref="W1471:W1534" si="332">K1471-V1471</f>
        <v>0</v>
      </c>
      <c r="X1471" s="48">
        <f t="shared" ref="X1471:X1534" si="333">IFERROR(IF(U1471="Apr",(K1471/V1471-1)),0)</f>
        <v>0</v>
      </c>
      <c r="Y1471" s="47" t="b">
        <f t="shared" ref="Y1471:Y1534" si="334">IF(T1471&gt;0,IF(U1471="","-",IF(X1471&lt;0%,"DEGROWTH","GROWTH")))</f>
        <v>0</v>
      </c>
      <c r="Z1471" s="138">
        <v>0</v>
      </c>
      <c r="AA1471" s="133"/>
      <c r="AB1471" s="133" t="s">
        <v>121</v>
      </c>
      <c r="AC1471" s="149" t="s">
        <v>121</v>
      </c>
      <c r="AD1471" s="27">
        <f t="shared" si="321"/>
        <v>1</v>
      </c>
    </row>
    <row r="1472" spans="1:30" s="156" customFormat="1" ht="13.8">
      <c r="A1472" s="149" t="s">
        <v>1245</v>
      </c>
      <c r="B1472" s="147" t="s">
        <v>40</v>
      </c>
      <c r="C1472" s="147" t="s">
        <v>4186</v>
      </c>
      <c r="D1472" s="147">
        <v>1000004458</v>
      </c>
      <c r="E1472" s="147" t="s">
        <v>4171</v>
      </c>
      <c r="F1472" s="148">
        <v>45906</v>
      </c>
      <c r="G1472" s="40" t="str">
        <f t="shared" si="322"/>
        <v>Targeted Dealer</v>
      </c>
      <c r="H1472" s="40"/>
      <c r="I1472" s="41">
        <v>100</v>
      </c>
      <c r="J1472" s="41">
        <f t="shared" si="323"/>
        <v>93.333333333333343</v>
      </c>
      <c r="K1472" s="43">
        <v>130</v>
      </c>
      <c r="L1472" s="43">
        <f t="shared" si="324"/>
        <v>-30</v>
      </c>
      <c r="M1472" s="43">
        <f t="shared" si="325"/>
        <v>139.28571428571428</v>
      </c>
      <c r="N1472" s="42">
        <v>143.5</v>
      </c>
      <c r="O1472" s="45" t="str">
        <f t="shared" si="326"/>
        <v>Mar</v>
      </c>
      <c r="P1472" s="42">
        <f t="shared" si="327"/>
        <v>143.5</v>
      </c>
      <c r="Q1472" s="44">
        <f t="shared" si="328"/>
        <v>-13.5</v>
      </c>
      <c r="R1472" s="45">
        <f t="shared" si="329"/>
        <v>-9.4076655052264813E-2</v>
      </c>
      <c r="S1472" s="44" t="str">
        <f t="shared" si="330"/>
        <v>DEGROWTH</v>
      </c>
      <c r="T1472" s="43">
        <v>0</v>
      </c>
      <c r="U1472" s="46" t="str">
        <f t="shared" si="331"/>
        <v>Apr</v>
      </c>
      <c r="V1472" s="42">
        <v>0</v>
      </c>
      <c r="W1472" s="47">
        <f t="shared" si="332"/>
        <v>130</v>
      </c>
      <c r="X1472" s="48">
        <f t="shared" si="333"/>
        <v>0</v>
      </c>
      <c r="Y1472" s="47" t="b">
        <f t="shared" si="334"/>
        <v>0</v>
      </c>
      <c r="Z1472" s="138">
        <v>0</v>
      </c>
      <c r="AA1472" s="133"/>
      <c r="AB1472" s="133" t="s">
        <v>121</v>
      </c>
      <c r="AC1472" s="149" t="s">
        <v>1245</v>
      </c>
      <c r="AD1472" s="27">
        <f t="shared" si="321"/>
        <v>0</v>
      </c>
    </row>
    <row r="1473" spans="1:30" s="156" customFormat="1" ht="13.8">
      <c r="A1473" s="149" t="s">
        <v>1245</v>
      </c>
      <c r="B1473" s="147" t="s">
        <v>63</v>
      </c>
      <c r="C1473" s="147" t="s">
        <v>4187</v>
      </c>
      <c r="D1473" s="147">
        <v>1000004474</v>
      </c>
      <c r="E1473" s="147" t="s">
        <v>4172</v>
      </c>
      <c r="F1473" s="148">
        <v>45922</v>
      </c>
      <c r="G1473" s="40" t="str">
        <f t="shared" si="322"/>
        <v>Targeted Dealer</v>
      </c>
      <c r="H1473" s="40"/>
      <c r="I1473" s="41">
        <v>20</v>
      </c>
      <c r="J1473" s="41">
        <f t="shared" si="323"/>
        <v>18.666666666666664</v>
      </c>
      <c r="K1473" s="43">
        <v>35</v>
      </c>
      <c r="L1473" s="43">
        <f t="shared" si="324"/>
        <v>-15</v>
      </c>
      <c r="M1473" s="43">
        <f t="shared" si="325"/>
        <v>187.50000000000003</v>
      </c>
      <c r="N1473" s="42">
        <v>21</v>
      </c>
      <c r="O1473" s="45" t="str">
        <f t="shared" si="326"/>
        <v>Mar</v>
      </c>
      <c r="P1473" s="42">
        <f t="shared" si="327"/>
        <v>21</v>
      </c>
      <c r="Q1473" s="44">
        <f t="shared" si="328"/>
        <v>14</v>
      </c>
      <c r="R1473" s="45">
        <f t="shared" si="329"/>
        <v>0.66666666666666674</v>
      </c>
      <c r="S1473" s="44" t="str">
        <f t="shared" si="330"/>
        <v>GROWTH</v>
      </c>
      <c r="T1473" s="43">
        <v>0</v>
      </c>
      <c r="U1473" s="46" t="str">
        <f t="shared" si="331"/>
        <v>Apr</v>
      </c>
      <c r="V1473" s="42">
        <v>0</v>
      </c>
      <c r="W1473" s="47">
        <f t="shared" si="332"/>
        <v>35</v>
      </c>
      <c r="X1473" s="48">
        <f t="shared" si="333"/>
        <v>0</v>
      </c>
      <c r="Y1473" s="47" t="b">
        <f t="shared" si="334"/>
        <v>0</v>
      </c>
      <c r="Z1473" s="138">
        <v>0</v>
      </c>
      <c r="AA1473" s="133"/>
      <c r="AB1473" s="133" t="s">
        <v>121</v>
      </c>
      <c r="AC1473" s="149" t="s">
        <v>1245</v>
      </c>
      <c r="AD1473" s="27">
        <f t="shared" si="321"/>
        <v>0</v>
      </c>
    </row>
    <row r="1474" spans="1:30" s="156" customFormat="1" ht="13.8">
      <c r="A1474" s="149" t="s">
        <v>1245</v>
      </c>
      <c r="B1474" s="147" t="s">
        <v>46</v>
      </c>
      <c r="C1474" s="147" t="s">
        <v>4188</v>
      </c>
      <c r="D1474" s="147">
        <v>1000004465</v>
      </c>
      <c r="E1474" s="147" t="s">
        <v>4173</v>
      </c>
      <c r="F1474" s="148">
        <v>45896</v>
      </c>
      <c r="G1474" s="40" t="str">
        <f t="shared" si="322"/>
        <v>Targeted Dealer</v>
      </c>
      <c r="H1474" s="40"/>
      <c r="I1474" s="41">
        <v>150</v>
      </c>
      <c r="J1474" s="41">
        <f t="shared" si="323"/>
        <v>140</v>
      </c>
      <c r="K1474" s="43">
        <v>182</v>
      </c>
      <c r="L1474" s="43">
        <f t="shared" si="324"/>
        <v>-32</v>
      </c>
      <c r="M1474" s="43">
        <f t="shared" si="325"/>
        <v>130</v>
      </c>
      <c r="N1474" s="42">
        <v>181</v>
      </c>
      <c r="O1474" s="45" t="str">
        <f t="shared" si="326"/>
        <v>Mar</v>
      </c>
      <c r="P1474" s="42">
        <f t="shared" si="327"/>
        <v>181</v>
      </c>
      <c r="Q1474" s="44">
        <f t="shared" si="328"/>
        <v>1</v>
      </c>
      <c r="R1474" s="45">
        <f t="shared" si="329"/>
        <v>5.5248618784531356E-3</v>
      </c>
      <c r="S1474" s="44" t="str">
        <f t="shared" si="330"/>
        <v>GROWTH</v>
      </c>
      <c r="T1474" s="43">
        <v>0</v>
      </c>
      <c r="U1474" s="46" t="str">
        <f t="shared" si="331"/>
        <v>Apr</v>
      </c>
      <c r="V1474" s="42">
        <v>0</v>
      </c>
      <c r="W1474" s="47">
        <f t="shared" si="332"/>
        <v>182</v>
      </c>
      <c r="X1474" s="48">
        <f t="shared" si="333"/>
        <v>0</v>
      </c>
      <c r="Y1474" s="47" t="b">
        <f t="shared" si="334"/>
        <v>0</v>
      </c>
      <c r="Z1474" s="138">
        <v>0</v>
      </c>
      <c r="AA1474" s="133"/>
      <c r="AB1474" s="133" t="s">
        <v>121</v>
      </c>
      <c r="AC1474" s="149" t="s">
        <v>1245</v>
      </c>
      <c r="AD1474" s="27">
        <f t="shared" si="321"/>
        <v>0</v>
      </c>
    </row>
    <row r="1475" spans="1:30" s="156" customFormat="1" ht="13.8">
      <c r="A1475" s="149" t="s">
        <v>3919</v>
      </c>
      <c r="B1475" s="147" t="s">
        <v>84</v>
      </c>
      <c r="C1475" s="147" t="s">
        <v>4189</v>
      </c>
      <c r="D1475" s="147">
        <v>1000004459</v>
      </c>
      <c r="E1475" s="147" t="s">
        <v>4174</v>
      </c>
      <c r="F1475" s="148">
        <v>45908</v>
      </c>
      <c r="G1475" s="40" t="str">
        <f t="shared" si="322"/>
        <v>Targeted Dealer</v>
      </c>
      <c r="H1475" s="40"/>
      <c r="I1475" s="41">
        <v>80</v>
      </c>
      <c r="J1475" s="41">
        <f t="shared" si="323"/>
        <v>74.666666666666657</v>
      </c>
      <c r="K1475" s="43">
        <v>200</v>
      </c>
      <c r="L1475" s="43">
        <f t="shared" si="324"/>
        <v>-120</v>
      </c>
      <c r="M1475" s="43">
        <f t="shared" si="325"/>
        <v>267.85714285714289</v>
      </c>
      <c r="N1475" s="42">
        <v>145</v>
      </c>
      <c r="O1475" s="45" t="str">
        <f t="shared" si="326"/>
        <v>Mar</v>
      </c>
      <c r="P1475" s="42">
        <f t="shared" si="327"/>
        <v>145</v>
      </c>
      <c r="Q1475" s="44">
        <f t="shared" si="328"/>
        <v>55</v>
      </c>
      <c r="R1475" s="45">
        <f t="shared" si="329"/>
        <v>0.3793103448275863</v>
      </c>
      <c r="S1475" s="44" t="str">
        <f t="shared" si="330"/>
        <v>GROWTH</v>
      </c>
      <c r="T1475" s="43">
        <v>0</v>
      </c>
      <c r="U1475" s="46" t="str">
        <f t="shared" si="331"/>
        <v>Apr</v>
      </c>
      <c r="V1475" s="42">
        <v>0</v>
      </c>
      <c r="W1475" s="47">
        <f t="shared" si="332"/>
        <v>200</v>
      </c>
      <c r="X1475" s="48">
        <f t="shared" si="333"/>
        <v>0</v>
      </c>
      <c r="Y1475" s="47" t="b">
        <f t="shared" si="334"/>
        <v>0</v>
      </c>
      <c r="Z1475" s="138">
        <v>0</v>
      </c>
      <c r="AA1475" s="133"/>
      <c r="AB1475" s="133" t="s">
        <v>121</v>
      </c>
      <c r="AC1475" s="149" t="s">
        <v>3918</v>
      </c>
      <c r="AD1475" s="27">
        <f t="shared" si="321"/>
        <v>0</v>
      </c>
    </row>
    <row r="1476" spans="1:30" s="156" customFormat="1" ht="13.8">
      <c r="A1476" s="149" t="s">
        <v>121</v>
      </c>
      <c r="B1476" s="147" t="s">
        <v>34</v>
      </c>
      <c r="C1476" s="147" t="s">
        <v>1155</v>
      </c>
      <c r="D1476" s="147">
        <v>1000002970</v>
      </c>
      <c r="E1476" s="147" t="s">
        <v>1156</v>
      </c>
      <c r="F1476" s="148">
        <v>44820</v>
      </c>
      <c r="G1476" s="40" t="str">
        <f t="shared" si="322"/>
        <v>Targeted Dealer</v>
      </c>
      <c r="H1476" s="40"/>
      <c r="I1476" s="41">
        <v>55</v>
      </c>
      <c r="J1476" s="41">
        <f t="shared" si="323"/>
        <v>51.333333333333329</v>
      </c>
      <c r="K1476" s="43">
        <v>0</v>
      </c>
      <c r="L1476" s="43">
        <f t="shared" si="324"/>
        <v>55</v>
      </c>
      <c r="M1476" s="43">
        <f t="shared" si="325"/>
        <v>0</v>
      </c>
      <c r="N1476" s="42">
        <v>0</v>
      </c>
      <c r="O1476" s="45" t="str">
        <f t="shared" si="326"/>
        <v>Mar</v>
      </c>
      <c r="P1476" s="42">
        <f t="shared" si="327"/>
        <v>0</v>
      </c>
      <c r="Q1476" s="44">
        <f t="shared" si="328"/>
        <v>0</v>
      </c>
      <c r="R1476" s="45" t="str">
        <f t="shared" si="329"/>
        <v xml:space="preserve"> </v>
      </c>
      <c r="S1476" s="44" t="b">
        <f t="shared" si="330"/>
        <v>0</v>
      </c>
      <c r="T1476" s="43">
        <v>0</v>
      </c>
      <c r="U1476" s="46" t="str">
        <f t="shared" si="331"/>
        <v>Apr</v>
      </c>
      <c r="V1476" s="42">
        <v>0</v>
      </c>
      <c r="W1476" s="47">
        <f t="shared" si="332"/>
        <v>0</v>
      </c>
      <c r="X1476" s="48">
        <f t="shared" si="333"/>
        <v>0</v>
      </c>
      <c r="Y1476" s="47" t="b">
        <f t="shared" si="334"/>
        <v>0</v>
      </c>
      <c r="Z1476" s="138">
        <v>0</v>
      </c>
      <c r="AA1476" s="133"/>
      <c r="AB1476" s="133" t="s">
        <v>121</v>
      </c>
      <c r="AC1476" s="149" t="s">
        <v>121</v>
      </c>
      <c r="AD1476" s="27">
        <f t="shared" ref="AD1476:AD1539" si="335">IF(K1476=0,1,0)</f>
        <v>1</v>
      </c>
    </row>
    <row r="1477" spans="1:30" s="156" customFormat="1" ht="13.8">
      <c r="A1477" s="149" t="s">
        <v>1245</v>
      </c>
      <c r="B1477" s="147" t="s">
        <v>45</v>
      </c>
      <c r="C1477" s="147" t="s">
        <v>4190</v>
      </c>
      <c r="D1477" s="147">
        <v>1000004425</v>
      </c>
      <c r="E1477" s="147" t="s">
        <v>4175</v>
      </c>
      <c r="F1477" s="148">
        <v>45861</v>
      </c>
      <c r="G1477" s="40" t="str">
        <f t="shared" si="322"/>
        <v>Targeted Dealer</v>
      </c>
      <c r="H1477" s="40"/>
      <c r="I1477" s="41">
        <v>20</v>
      </c>
      <c r="J1477" s="41">
        <f t="shared" si="323"/>
        <v>18.666666666666664</v>
      </c>
      <c r="K1477" s="43">
        <v>0</v>
      </c>
      <c r="L1477" s="43">
        <f t="shared" si="324"/>
        <v>20</v>
      </c>
      <c r="M1477" s="43">
        <f t="shared" si="325"/>
        <v>0</v>
      </c>
      <c r="N1477" s="42">
        <v>9</v>
      </c>
      <c r="O1477" s="45" t="str">
        <f t="shared" si="326"/>
        <v>Mar</v>
      </c>
      <c r="P1477" s="42">
        <f t="shared" si="327"/>
        <v>9</v>
      </c>
      <c r="Q1477" s="44">
        <f t="shared" si="328"/>
        <v>-9</v>
      </c>
      <c r="R1477" s="45">
        <f t="shared" si="329"/>
        <v>-1</v>
      </c>
      <c r="S1477" s="44" t="str">
        <f t="shared" si="330"/>
        <v>DEGROWTH</v>
      </c>
      <c r="T1477" s="43">
        <v>0</v>
      </c>
      <c r="U1477" s="46" t="str">
        <f t="shared" si="331"/>
        <v>Apr</v>
      </c>
      <c r="V1477" s="42">
        <v>0</v>
      </c>
      <c r="W1477" s="47">
        <f t="shared" si="332"/>
        <v>0</v>
      </c>
      <c r="X1477" s="48">
        <f t="shared" si="333"/>
        <v>0</v>
      </c>
      <c r="Y1477" s="47" t="b">
        <f t="shared" si="334"/>
        <v>0</v>
      </c>
      <c r="Z1477" s="138">
        <v>0</v>
      </c>
      <c r="AA1477" s="133"/>
      <c r="AB1477" s="133" t="s">
        <v>121</v>
      </c>
      <c r="AC1477" s="149" t="s">
        <v>1245</v>
      </c>
      <c r="AD1477" s="27">
        <f t="shared" si="335"/>
        <v>1</v>
      </c>
    </row>
    <row r="1478" spans="1:30" s="156" customFormat="1" ht="13.8">
      <c r="A1478" s="149" t="s">
        <v>3061</v>
      </c>
      <c r="B1478" s="147" t="s">
        <v>92</v>
      </c>
      <c r="C1478" s="147" t="s">
        <v>4191</v>
      </c>
      <c r="D1478" s="147">
        <v>1000004467</v>
      </c>
      <c r="E1478" s="147" t="s">
        <v>4176</v>
      </c>
      <c r="F1478" s="148">
        <v>45899</v>
      </c>
      <c r="G1478" s="40" t="str">
        <f t="shared" si="322"/>
        <v>Targeted Dealer</v>
      </c>
      <c r="H1478" s="40"/>
      <c r="I1478" s="41">
        <v>30</v>
      </c>
      <c r="J1478" s="41">
        <f t="shared" si="323"/>
        <v>28</v>
      </c>
      <c r="K1478" s="43">
        <v>18</v>
      </c>
      <c r="L1478" s="43">
        <f t="shared" si="324"/>
        <v>12</v>
      </c>
      <c r="M1478" s="43">
        <f t="shared" si="325"/>
        <v>64.285714285714278</v>
      </c>
      <c r="N1478" s="42">
        <v>13</v>
      </c>
      <c r="O1478" s="45" t="str">
        <f t="shared" si="326"/>
        <v>Mar</v>
      </c>
      <c r="P1478" s="42">
        <f t="shared" si="327"/>
        <v>13</v>
      </c>
      <c r="Q1478" s="44">
        <f t="shared" si="328"/>
        <v>5</v>
      </c>
      <c r="R1478" s="45">
        <f t="shared" si="329"/>
        <v>0.38461538461538458</v>
      </c>
      <c r="S1478" s="44" t="str">
        <f t="shared" si="330"/>
        <v>GROWTH</v>
      </c>
      <c r="T1478" s="43">
        <v>0</v>
      </c>
      <c r="U1478" s="46" t="str">
        <f t="shared" si="331"/>
        <v>Apr</v>
      </c>
      <c r="V1478" s="42">
        <v>0</v>
      </c>
      <c r="W1478" s="47">
        <f t="shared" si="332"/>
        <v>18</v>
      </c>
      <c r="X1478" s="48">
        <f t="shared" si="333"/>
        <v>0</v>
      </c>
      <c r="Y1478" s="47" t="b">
        <f t="shared" si="334"/>
        <v>0</v>
      </c>
      <c r="Z1478" s="138">
        <v>0</v>
      </c>
      <c r="AA1478" s="133"/>
      <c r="AB1478" s="133" t="s">
        <v>121</v>
      </c>
      <c r="AC1478" s="149" t="s">
        <v>3061</v>
      </c>
      <c r="AD1478" s="27">
        <f t="shared" si="335"/>
        <v>0</v>
      </c>
    </row>
    <row r="1479" spans="1:30" s="156" customFormat="1" ht="13.8">
      <c r="A1479" s="149" t="s">
        <v>3061</v>
      </c>
      <c r="B1479" s="147" t="s">
        <v>4092</v>
      </c>
      <c r="C1479" s="147" t="s">
        <v>4193</v>
      </c>
      <c r="D1479" s="147">
        <v>1000004468</v>
      </c>
      <c r="E1479" s="147" t="s">
        <v>4178</v>
      </c>
      <c r="F1479" s="148">
        <v>45908</v>
      </c>
      <c r="G1479" s="40" t="str">
        <f t="shared" si="322"/>
        <v>Targeted Dealer</v>
      </c>
      <c r="H1479" s="40"/>
      <c r="I1479" s="41">
        <v>25</v>
      </c>
      <c r="J1479" s="41">
        <f t="shared" si="323"/>
        <v>23.333333333333336</v>
      </c>
      <c r="K1479" s="43">
        <v>30</v>
      </c>
      <c r="L1479" s="43">
        <f t="shared" si="324"/>
        <v>-5</v>
      </c>
      <c r="M1479" s="43">
        <f t="shared" si="325"/>
        <v>128.57142857142856</v>
      </c>
      <c r="N1479" s="42">
        <v>30</v>
      </c>
      <c r="O1479" s="45" t="str">
        <f t="shared" si="326"/>
        <v>Mar</v>
      </c>
      <c r="P1479" s="42">
        <f t="shared" si="327"/>
        <v>30</v>
      </c>
      <c r="Q1479" s="44">
        <f t="shared" si="328"/>
        <v>0</v>
      </c>
      <c r="R1479" s="45">
        <f t="shared" si="329"/>
        <v>0</v>
      </c>
      <c r="S1479" s="44" t="str">
        <f t="shared" si="330"/>
        <v>GROWTH</v>
      </c>
      <c r="T1479" s="43">
        <v>0</v>
      </c>
      <c r="U1479" s="46" t="str">
        <f t="shared" si="331"/>
        <v>Apr</v>
      </c>
      <c r="V1479" s="42">
        <v>0</v>
      </c>
      <c r="W1479" s="47">
        <f t="shared" si="332"/>
        <v>30</v>
      </c>
      <c r="X1479" s="48">
        <f t="shared" si="333"/>
        <v>0</v>
      </c>
      <c r="Y1479" s="47" t="b">
        <f t="shared" si="334"/>
        <v>0</v>
      </c>
      <c r="Z1479" s="138">
        <v>0</v>
      </c>
      <c r="AA1479" s="133"/>
      <c r="AB1479" s="133" t="s">
        <v>121</v>
      </c>
      <c r="AC1479" s="149" t="s">
        <v>3061</v>
      </c>
      <c r="AD1479" s="27">
        <f t="shared" si="335"/>
        <v>0</v>
      </c>
    </row>
    <row r="1480" spans="1:30" s="156" customFormat="1" ht="13.8">
      <c r="A1480" s="149" t="s">
        <v>121</v>
      </c>
      <c r="B1480" s="147" t="s">
        <v>32</v>
      </c>
      <c r="C1480" s="147" t="s">
        <v>4194</v>
      </c>
      <c r="D1480" s="147">
        <v>1000004456</v>
      </c>
      <c r="E1480" s="147" t="s">
        <v>4179</v>
      </c>
      <c r="F1480" s="148">
        <v>45906</v>
      </c>
      <c r="G1480" s="40" t="str">
        <f t="shared" si="322"/>
        <v>Targeted Dealer</v>
      </c>
      <c r="H1480" s="40"/>
      <c r="I1480" s="41">
        <v>23</v>
      </c>
      <c r="J1480" s="41">
        <f t="shared" si="323"/>
        <v>21.466666666666669</v>
      </c>
      <c r="K1480" s="43">
        <v>44</v>
      </c>
      <c r="L1480" s="43">
        <f t="shared" si="324"/>
        <v>-21</v>
      </c>
      <c r="M1480" s="43">
        <f t="shared" si="325"/>
        <v>204.96894409937889</v>
      </c>
      <c r="N1480" s="42">
        <v>44</v>
      </c>
      <c r="O1480" s="45" t="str">
        <f t="shared" si="326"/>
        <v>Mar</v>
      </c>
      <c r="P1480" s="42">
        <f t="shared" si="327"/>
        <v>44</v>
      </c>
      <c r="Q1480" s="44">
        <f t="shared" si="328"/>
        <v>0</v>
      </c>
      <c r="R1480" s="45">
        <f t="shared" si="329"/>
        <v>0</v>
      </c>
      <c r="S1480" s="44" t="str">
        <f t="shared" si="330"/>
        <v>GROWTH</v>
      </c>
      <c r="T1480" s="43">
        <v>0</v>
      </c>
      <c r="U1480" s="46" t="str">
        <f t="shared" si="331"/>
        <v>Apr</v>
      </c>
      <c r="V1480" s="42">
        <v>0</v>
      </c>
      <c r="W1480" s="47">
        <f t="shared" si="332"/>
        <v>44</v>
      </c>
      <c r="X1480" s="48">
        <f t="shared" si="333"/>
        <v>0</v>
      </c>
      <c r="Y1480" s="47" t="b">
        <f t="shared" si="334"/>
        <v>0</v>
      </c>
      <c r="Z1480" s="138">
        <v>0</v>
      </c>
      <c r="AA1480" s="133"/>
      <c r="AB1480" s="133" t="s">
        <v>121</v>
      </c>
      <c r="AC1480" s="149" t="s">
        <v>121</v>
      </c>
      <c r="AD1480" s="27">
        <f t="shared" si="335"/>
        <v>0</v>
      </c>
    </row>
    <row r="1481" spans="1:30" s="156" customFormat="1" ht="13.8">
      <c r="A1481" s="149" t="s">
        <v>121</v>
      </c>
      <c r="B1481" s="147" t="s">
        <v>32</v>
      </c>
      <c r="C1481" s="147" t="s">
        <v>4195</v>
      </c>
      <c r="D1481" s="147">
        <v>1000004460</v>
      </c>
      <c r="E1481" s="147" t="s">
        <v>4180</v>
      </c>
      <c r="F1481" s="148">
        <v>45910</v>
      </c>
      <c r="G1481" s="40" t="str">
        <f t="shared" si="322"/>
        <v>Targeted Dealer</v>
      </c>
      <c r="H1481" s="40"/>
      <c r="I1481" s="41">
        <v>25</v>
      </c>
      <c r="J1481" s="41">
        <f t="shared" si="323"/>
        <v>23.333333333333336</v>
      </c>
      <c r="K1481" s="43">
        <v>185</v>
      </c>
      <c r="L1481" s="43">
        <f t="shared" si="324"/>
        <v>-160</v>
      </c>
      <c r="M1481" s="43">
        <f t="shared" si="325"/>
        <v>792.85714285714278</v>
      </c>
      <c r="N1481" s="42">
        <v>137</v>
      </c>
      <c r="O1481" s="45" t="str">
        <f t="shared" si="326"/>
        <v>Mar</v>
      </c>
      <c r="P1481" s="42">
        <f t="shared" si="327"/>
        <v>137</v>
      </c>
      <c r="Q1481" s="44">
        <f t="shared" si="328"/>
        <v>48</v>
      </c>
      <c r="R1481" s="45">
        <f t="shared" si="329"/>
        <v>0.35036496350364965</v>
      </c>
      <c r="S1481" s="44" t="str">
        <f t="shared" si="330"/>
        <v>GROWTH</v>
      </c>
      <c r="T1481" s="43">
        <v>0</v>
      </c>
      <c r="U1481" s="46" t="str">
        <f t="shared" si="331"/>
        <v>Apr</v>
      </c>
      <c r="V1481" s="42">
        <v>0</v>
      </c>
      <c r="W1481" s="47">
        <f t="shared" si="332"/>
        <v>185</v>
      </c>
      <c r="X1481" s="48">
        <f t="shared" si="333"/>
        <v>0</v>
      </c>
      <c r="Y1481" s="47" t="b">
        <f t="shared" si="334"/>
        <v>0</v>
      </c>
      <c r="Z1481" s="138">
        <v>0</v>
      </c>
      <c r="AA1481" s="133"/>
      <c r="AB1481" s="133" t="s">
        <v>121</v>
      </c>
      <c r="AC1481" s="149" t="s">
        <v>121</v>
      </c>
      <c r="AD1481" s="27">
        <f t="shared" si="335"/>
        <v>0</v>
      </c>
    </row>
    <row r="1482" spans="1:30" s="156" customFormat="1" ht="13.8">
      <c r="A1482" s="149" t="s">
        <v>3918</v>
      </c>
      <c r="B1482" s="147" t="s">
        <v>76</v>
      </c>
      <c r="C1482" s="147" t="s">
        <v>2814</v>
      </c>
      <c r="D1482" s="147">
        <v>1000001886</v>
      </c>
      <c r="E1482" s="147" t="s">
        <v>2815</v>
      </c>
      <c r="F1482" s="148">
        <v>44739</v>
      </c>
      <c r="G1482" s="40" t="str">
        <f t="shared" si="322"/>
        <v>Targeted Dealer</v>
      </c>
      <c r="H1482" s="40"/>
      <c r="I1482" s="41">
        <v>50</v>
      </c>
      <c r="J1482" s="41">
        <f t="shared" si="323"/>
        <v>46.666666666666671</v>
      </c>
      <c r="K1482" s="43">
        <v>21</v>
      </c>
      <c r="L1482" s="43">
        <f t="shared" si="324"/>
        <v>29</v>
      </c>
      <c r="M1482" s="43">
        <f t="shared" si="325"/>
        <v>44.999999999999993</v>
      </c>
      <c r="N1482" s="42">
        <v>18.5</v>
      </c>
      <c r="O1482" s="45" t="str">
        <f t="shared" si="326"/>
        <v>Mar</v>
      </c>
      <c r="P1482" s="42">
        <f t="shared" si="327"/>
        <v>18.5</v>
      </c>
      <c r="Q1482" s="44">
        <f t="shared" si="328"/>
        <v>2.5</v>
      </c>
      <c r="R1482" s="45">
        <f t="shared" si="329"/>
        <v>0.13513513513513509</v>
      </c>
      <c r="S1482" s="44" t="str">
        <f t="shared" si="330"/>
        <v>GROWTH</v>
      </c>
      <c r="T1482" s="43">
        <v>0</v>
      </c>
      <c r="U1482" s="46" t="str">
        <f t="shared" si="331"/>
        <v>Apr</v>
      </c>
      <c r="V1482" s="42">
        <v>0</v>
      </c>
      <c r="W1482" s="47">
        <f t="shared" si="332"/>
        <v>21</v>
      </c>
      <c r="X1482" s="48">
        <f t="shared" si="333"/>
        <v>0</v>
      </c>
      <c r="Y1482" s="47" t="b">
        <f t="shared" si="334"/>
        <v>0</v>
      </c>
      <c r="Z1482" s="138">
        <v>0</v>
      </c>
      <c r="AA1482" s="133"/>
      <c r="AB1482" s="133" t="s">
        <v>121</v>
      </c>
      <c r="AC1482" s="149" t="s">
        <v>3918</v>
      </c>
      <c r="AD1482" s="27">
        <f t="shared" si="335"/>
        <v>0</v>
      </c>
    </row>
    <row r="1483" spans="1:30" s="156" customFormat="1" ht="13.8">
      <c r="A1483" s="149" t="s">
        <v>1245</v>
      </c>
      <c r="B1483" s="147" t="s">
        <v>50</v>
      </c>
      <c r="C1483" s="147" t="s">
        <v>4196</v>
      </c>
      <c r="D1483" s="147">
        <v>1000004469</v>
      </c>
      <c r="E1483" s="147" t="s">
        <v>4181</v>
      </c>
      <c r="F1483" s="148">
        <v>45915</v>
      </c>
      <c r="G1483" s="40" t="str">
        <f t="shared" si="322"/>
        <v>Targeted Dealer</v>
      </c>
      <c r="H1483" s="40"/>
      <c r="I1483" s="41">
        <v>25</v>
      </c>
      <c r="J1483" s="41">
        <f t="shared" si="323"/>
        <v>23.333333333333336</v>
      </c>
      <c r="K1483" s="43">
        <v>25</v>
      </c>
      <c r="L1483" s="43">
        <f t="shared" si="324"/>
        <v>0</v>
      </c>
      <c r="M1483" s="43">
        <f t="shared" si="325"/>
        <v>107.14285714285712</v>
      </c>
      <c r="N1483" s="42">
        <v>25</v>
      </c>
      <c r="O1483" s="45" t="str">
        <f t="shared" si="326"/>
        <v>Mar</v>
      </c>
      <c r="P1483" s="42">
        <f t="shared" si="327"/>
        <v>25</v>
      </c>
      <c r="Q1483" s="44">
        <f t="shared" si="328"/>
        <v>0</v>
      </c>
      <c r="R1483" s="45">
        <f t="shared" si="329"/>
        <v>0</v>
      </c>
      <c r="S1483" s="44" t="str">
        <f t="shared" si="330"/>
        <v>GROWTH</v>
      </c>
      <c r="T1483" s="43">
        <v>0</v>
      </c>
      <c r="U1483" s="46" t="str">
        <f t="shared" si="331"/>
        <v>Apr</v>
      </c>
      <c r="V1483" s="42">
        <v>0</v>
      </c>
      <c r="W1483" s="47">
        <f t="shared" si="332"/>
        <v>25</v>
      </c>
      <c r="X1483" s="48">
        <f t="shared" si="333"/>
        <v>0</v>
      </c>
      <c r="Y1483" s="47" t="b">
        <f t="shared" si="334"/>
        <v>0</v>
      </c>
      <c r="Z1483" s="138">
        <v>0</v>
      </c>
      <c r="AA1483" s="133"/>
      <c r="AB1483" s="133" t="s">
        <v>121</v>
      </c>
      <c r="AC1483" s="149" t="s">
        <v>1245</v>
      </c>
      <c r="AD1483" s="27">
        <f t="shared" si="335"/>
        <v>0</v>
      </c>
    </row>
    <row r="1484" spans="1:30" s="156" customFormat="1" ht="13.8">
      <c r="A1484" s="149" t="s">
        <v>121</v>
      </c>
      <c r="B1484" s="147" t="s">
        <v>548</v>
      </c>
      <c r="C1484" s="147" t="s">
        <v>4201</v>
      </c>
      <c r="D1484" s="147">
        <v>1000004493</v>
      </c>
      <c r="E1484" s="147" t="s">
        <v>4197</v>
      </c>
      <c r="F1484" s="148">
        <v>45926</v>
      </c>
      <c r="G1484" s="40" t="str">
        <f t="shared" si="322"/>
        <v>Targeted Dealer</v>
      </c>
      <c r="H1484" s="40"/>
      <c r="I1484" s="41">
        <v>80</v>
      </c>
      <c r="J1484" s="41">
        <f t="shared" si="323"/>
        <v>74.666666666666657</v>
      </c>
      <c r="K1484" s="43">
        <v>80</v>
      </c>
      <c r="L1484" s="43">
        <f t="shared" si="324"/>
        <v>0</v>
      </c>
      <c r="M1484" s="43">
        <f t="shared" si="325"/>
        <v>107.14285714285715</v>
      </c>
      <c r="N1484" s="42">
        <v>120</v>
      </c>
      <c r="O1484" s="45" t="str">
        <f t="shared" si="326"/>
        <v>Mar</v>
      </c>
      <c r="P1484" s="42">
        <f t="shared" si="327"/>
        <v>120</v>
      </c>
      <c r="Q1484" s="44">
        <f t="shared" si="328"/>
        <v>-40</v>
      </c>
      <c r="R1484" s="45">
        <f t="shared" si="329"/>
        <v>-0.33333333333333337</v>
      </c>
      <c r="S1484" s="44" t="str">
        <f t="shared" si="330"/>
        <v>DEGROWTH</v>
      </c>
      <c r="T1484" s="43">
        <v>0</v>
      </c>
      <c r="U1484" s="46" t="str">
        <f t="shared" si="331"/>
        <v>Apr</v>
      </c>
      <c r="V1484" s="42">
        <v>0</v>
      </c>
      <c r="W1484" s="47">
        <f t="shared" si="332"/>
        <v>80</v>
      </c>
      <c r="X1484" s="48">
        <f t="shared" si="333"/>
        <v>0</v>
      </c>
      <c r="Y1484" s="47" t="b">
        <f t="shared" si="334"/>
        <v>0</v>
      </c>
      <c r="Z1484" s="138">
        <v>0</v>
      </c>
      <c r="AA1484" s="133"/>
      <c r="AB1484" s="133" t="s">
        <v>121</v>
      </c>
      <c r="AC1484" s="149" t="s">
        <v>121</v>
      </c>
      <c r="AD1484" s="27">
        <f t="shared" si="335"/>
        <v>0</v>
      </c>
    </row>
    <row r="1485" spans="1:30" s="156" customFormat="1" ht="13.8">
      <c r="A1485" s="149" t="s">
        <v>1245</v>
      </c>
      <c r="B1485" s="147" t="s">
        <v>43</v>
      </c>
      <c r="C1485" s="147" t="s">
        <v>4202</v>
      </c>
      <c r="D1485" s="147">
        <v>1000004494</v>
      </c>
      <c r="E1485" s="147" t="s">
        <v>4198</v>
      </c>
      <c r="F1485" s="148">
        <v>45925</v>
      </c>
      <c r="G1485" s="40" t="str">
        <f t="shared" si="322"/>
        <v>Targeted Dealer</v>
      </c>
      <c r="H1485" s="40"/>
      <c r="I1485" s="41">
        <v>25</v>
      </c>
      <c r="J1485" s="41">
        <f t="shared" si="323"/>
        <v>23.333333333333336</v>
      </c>
      <c r="K1485" s="43">
        <v>0</v>
      </c>
      <c r="L1485" s="43">
        <f t="shared" si="324"/>
        <v>25</v>
      </c>
      <c r="M1485" s="43">
        <f t="shared" si="325"/>
        <v>0</v>
      </c>
      <c r="N1485" s="42">
        <v>25.5</v>
      </c>
      <c r="O1485" s="45" t="str">
        <f t="shared" si="326"/>
        <v>Mar</v>
      </c>
      <c r="P1485" s="42">
        <f t="shared" si="327"/>
        <v>25.5</v>
      </c>
      <c r="Q1485" s="44">
        <f t="shared" si="328"/>
        <v>-25.5</v>
      </c>
      <c r="R1485" s="45">
        <f t="shared" si="329"/>
        <v>-1</v>
      </c>
      <c r="S1485" s="44" t="str">
        <f t="shared" si="330"/>
        <v>DEGROWTH</v>
      </c>
      <c r="T1485" s="43">
        <v>0</v>
      </c>
      <c r="U1485" s="46" t="str">
        <f t="shared" si="331"/>
        <v>Apr</v>
      </c>
      <c r="V1485" s="42">
        <v>0</v>
      </c>
      <c r="W1485" s="47">
        <f t="shared" si="332"/>
        <v>0</v>
      </c>
      <c r="X1485" s="48">
        <f t="shared" si="333"/>
        <v>0</v>
      </c>
      <c r="Y1485" s="47" t="b">
        <f t="shared" si="334"/>
        <v>0</v>
      </c>
      <c r="Z1485" s="138">
        <v>0</v>
      </c>
      <c r="AA1485" s="133"/>
      <c r="AB1485" s="133" t="s">
        <v>121</v>
      </c>
      <c r="AC1485" s="149" t="s">
        <v>1245</v>
      </c>
      <c r="AD1485" s="27">
        <f t="shared" si="335"/>
        <v>1</v>
      </c>
    </row>
    <row r="1486" spans="1:30" s="156" customFormat="1" ht="13.8">
      <c r="A1486" s="149" t="s">
        <v>1245</v>
      </c>
      <c r="B1486" s="147" t="s">
        <v>58</v>
      </c>
      <c r="C1486" s="147" t="s">
        <v>4203</v>
      </c>
      <c r="D1486" s="147">
        <v>1000004472</v>
      </c>
      <c r="E1486" s="147" t="s">
        <v>4199</v>
      </c>
      <c r="F1486" s="148">
        <v>45868</v>
      </c>
      <c r="G1486" s="40" t="str">
        <f t="shared" si="322"/>
        <v>Targeted Dealer</v>
      </c>
      <c r="H1486" s="40"/>
      <c r="I1486" s="41">
        <v>100</v>
      </c>
      <c r="J1486" s="41">
        <f t="shared" si="323"/>
        <v>93.333333333333343</v>
      </c>
      <c r="K1486" s="43">
        <v>270</v>
      </c>
      <c r="L1486" s="43">
        <f t="shared" si="324"/>
        <v>-170</v>
      </c>
      <c r="M1486" s="43">
        <f t="shared" si="325"/>
        <v>289.28571428571422</v>
      </c>
      <c r="N1486" s="42">
        <v>0</v>
      </c>
      <c r="O1486" s="45" t="str">
        <f t="shared" si="326"/>
        <v>Mar</v>
      </c>
      <c r="P1486" s="42">
        <f t="shared" si="327"/>
        <v>0</v>
      </c>
      <c r="Q1486" s="44">
        <f t="shared" si="328"/>
        <v>270</v>
      </c>
      <c r="R1486" s="45" t="str">
        <f t="shared" si="329"/>
        <v xml:space="preserve"> </v>
      </c>
      <c r="S1486" s="44" t="b">
        <f t="shared" si="330"/>
        <v>0</v>
      </c>
      <c r="T1486" s="43">
        <v>0</v>
      </c>
      <c r="U1486" s="46" t="str">
        <f t="shared" si="331"/>
        <v>Apr</v>
      </c>
      <c r="V1486" s="42">
        <v>0</v>
      </c>
      <c r="W1486" s="47">
        <f t="shared" si="332"/>
        <v>270</v>
      </c>
      <c r="X1486" s="48">
        <f t="shared" si="333"/>
        <v>0</v>
      </c>
      <c r="Y1486" s="47" t="b">
        <f t="shared" si="334"/>
        <v>0</v>
      </c>
      <c r="Z1486" s="138">
        <v>0</v>
      </c>
      <c r="AA1486" s="133"/>
      <c r="AB1486" s="133" t="s">
        <v>121</v>
      </c>
      <c r="AC1486" s="149" t="s">
        <v>1245</v>
      </c>
      <c r="AD1486" s="27">
        <f t="shared" si="335"/>
        <v>0</v>
      </c>
    </row>
    <row r="1487" spans="1:30" s="156" customFormat="1" ht="13.8">
      <c r="A1487" s="149" t="s">
        <v>121</v>
      </c>
      <c r="B1487" s="147" t="s">
        <v>12</v>
      </c>
      <c r="C1487" s="147" t="s">
        <v>4204</v>
      </c>
      <c r="D1487" s="147">
        <v>1000004473</v>
      </c>
      <c r="E1487" s="147" t="s">
        <v>4200</v>
      </c>
      <c r="F1487" s="148">
        <v>45916</v>
      </c>
      <c r="G1487" s="40" t="str">
        <f t="shared" si="322"/>
        <v>Targeted Dealer</v>
      </c>
      <c r="H1487" s="40"/>
      <c r="I1487" s="41">
        <v>40</v>
      </c>
      <c r="J1487" s="41">
        <f t="shared" si="323"/>
        <v>37.333333333333329</v>
      </c>
      <c r="K1487" s="43">
        <v>20</v>
      </c>
      <c r="L1487" s="43">
        <f t="shared" si="324"/>
        <v>20</v>
      </c>
      <c r="M1487" s="43">
        <f t="shared" si="325"/>
        <v>53.571428571428577</v>
      </c>
      <c r="N1487" s="42">
        <v>20</v>
      </c>
      <c r="O1487" s="45" t="str">
        <f t="shared" si="326"/>
        <v>Mar</v>
      </c>
      <c r="P1487" s="42">
        <f t="shared" si="327"/>
        <v>20</v>
      </c>
      <c r="Q1487" s="44">
        <f t="shared" si="328"/>
        <v>0</v>
      </c>
      <c r="R1487" s="45">
        <f t="shared" si="329"/>
        <v>0</v>
      </c>
      <c r="S1487" s="44" t="str">
        <f t="shared" si="330"/>
        <v>GROWTH</v>
      </c>
      <c r="T1487" s="43">
        <v>0</v>
      </c>
      <c r="U1487" s="46" t="str">
        <f t="shared" si="331"/>
        <v>Apr</v>
      </c>
      <c r="V1487" s="42">
        <v>0</v>
      </c>
      <c r="W1487" s="47">
        <f t="shared" si="332"/>
        <v>20</v>
      </c>
      <c r="X1487" s="48">
        <f t="shared" si="333"/>
        <v>0</v>
      </c>
      <c r="Y1487" s="47" t="b">
        <f t="shared" si="334"/>
        <v>0</v>
      </c>
      <c r="Z1487" s="138">
        <v>0</v>
      </c>
      <c r="AA1487" s="133"/>
      <c r="AB1487" s="133" t="s">
        <v>121</v>
      </c>
      <c r="AC1487" s="149" t="s">
        <v>121</v>
      </c>
      <c r="AD1487" s="27">
        <f t="shared" si="335"/>
        <v>0</v>
      </c>
    </row>
    <row r="1488" spans="1:30" s="156" customFormat="1" ht="13.8">
      <c r="A1488" s="149" t="s">
        <v>3061</v>
      </c>
      <c r="B1488" s="147" t="s">
        <v>99</v>
      </c>
      <c r="C1488" s="147" t="s">
        <v>4238</v>
      </c>
      <c r="D1488" s="147">
        <v>1000001984</v>
      </c>
      <c r="E1488" s="147" t="s">
        <v>4210</v>
      </c>
      <c r="F1488" s="148">
        <v>44739</v>
      </c>
      <c r="G1488" s="40" t="str">
        <f t="shared" si="322"/>
        <v>Targeted Dealer</v>
      </c>
      <c r="H1488" s="40"/>
      <c r="I1488" s="41">
        <v>25</v>
      </c>
      <c r="J1488" s="41">
        <f t="shared" si="323"/>
        <v>23.333333333333336</v>
      </c>
      <c r="K1488" s="43">
        <v>0</v>
      </c>
      <c r="L1488" s="43">
        <f t="shared" si="324"/>
        <v>25</v>
      </c>
      <c r="M1488" s="43">
        <f t="shared" si="325"/>
        <v>0</v>
      </c>
      <c r="N1488" s="42">
        <v>0</v>
      </c>
      <c r="O1488" s="45" t="str">
        <f t="shared" si="326"/>
        <v>Mar</v>
      </c>
      <c r="P1488" s="42">
        <f t="shared" si="327"/>
        <v>0</v>
      </c>
      <c r="Q1488" s="44">
        <f t="shared" si="328"/>
        <v>0</v>
      </c>
      <c r="R1488" s="45" t="str">
        <f t="shared" si="329"/>
        <v xml:space="preserve"> </v>
      </c>
      <c r="S1488" s="44" t="b">
        <f t="shared" si="330"/>
        <v>0</v>
      </c>
      <c r="T1488" s="43">
        <v>0</v>
      </c>
      <c r="U1488" s="46" t="str">
        <f t="shared" si="331"/>
        <v>Apr</v>
      </c>
      <c r="V1488" s="42">
        <v>0</v>
      </c>
      <c r="W1488" s="47">
        <f t="shared" si="332"/>
        <v>0</v>
      </c>
      <c r="X1488" s="48">
        <f t="shared" si="333"/>
        <v>0</v>
      </c>
      <c r="Y1488" s="47" t="b">
        <f t="shared" si="334"/>
        <v>0</v>
      </c>
      <c r="Z1488" s="138">
        <v>0</v>
      </c>
      <c r="AA1488" s="133"/>
      <c r="AB1488" s="133" t="s">
        <v>121</v>
      </c>
      <c r="AC1488" s="149" t="s">
        <v>3061</v>
      </c>
      <c r="AD1488" s="27">
        <f t="shared" si="335"/>
        <v>1</v>
      </c>
    </row>
    <row r="1489" spans="1:30" s="156" customFormat="1" ht="13.8">
      <c r="A1489" s="149" t="s">
        <v>3061</v>
      </c>
      <c r="B1489" s="147" t="s">
        <v>87</v>
      </c>
      <c r="C1489" s="147" t="s">
        <v>4239</v>
      </c>
      <c r="D1489" s="147">
        <v>1000004499</v>
      </c>
      <c r="E1489" s="147" t="s">
        <v>4211</v>
      </c>
      <c r="F1489" s="148">
        <v>45947</v>
      </c>
      <c r="G1489" s="40" t="str">
        <f t="shared" si="322"/>
        <v>-</v>
      </c>
      <c r="H1489" s="40"/>
      <c r="I1489" s="41">
        <v>0</v>
      </c>
      <c r="J1489" s="41">
        <f t="shared" si="323"/>
        <v>0</v>
      </c>
      <c r="K1489" s="43">
        <v>0</v>
      </c>
      <c r="L1489" s="43">
        <f t="shared" si="324"/>
        <v>0</v>
      </c>
      <c r="M1489" s="43" t="str">
        <f t="shared" si="325"/>
        <v>-</v>
      </c>
      <c r="N1489" s="42">
        <v>0</v>
      </c>
      <c r="O1489" s="45" t="str">
        <f t="shared" si="326"/>
        <v>Mar</v>
      </c>
      <c r="P1489" s="42">
        <f t="shared" si="327"/>
        <v>0</v>
      </c>
      <c r="Q1489" s="44">
        <f t="shared" si="328"/>
        <v>0</v>
      </c>
      <c r="R1489" s="45" t="str">
        <f t="shared" si="329"/>
        <v xml:space="preserve"> </v>
      </c>
      <c r="S1489" s="44" t="b">
        <f t="shared" si="330"/>
        <v>0</v>
      </c>
      <c r="T1489" s="43">
        <v>0</v>
      </c>
      <c r="U1489" s="46" t="str">
        <f t="shared" si="331"/>
        <v>Apr</v>
      </c>
      <c r="V1489" s="42">
        <v>0</v>
      </c>
      <c r="W1489" s="47">
        <f t="shared" si="332"/>
        <v>0</v>
      </c>
      <c r="X1489" s="48">
        <f t="shared" si="333"/>
        <v>0</v>
      </c>
      <c r="Y1489" s="47" t="b">
        <f t="shared" si="334"/>
        <v>0</v>
      </c>
      <c r="Z1489" s="138">
        <v>0</v>
      </c>
      <c r="AA1489" s="133"/>
      <c r="AB1489" s="133" t="s">
        <v>121</v>
      </c>
      <c r="AC1489" s="149" t="s">
        <v>3061</v>
      </c>
      <c r="AD1489" s="27">
        <f t="shared" si="335"/>
        <v>1</v>
      </c>
    </row>
    <row r="1490" spans="1:30" s="156" customFormat="1" ht="13.8">
      <c r="A1490" s="149" t="s">
        <v>3061</v>
      </c>
      <c r="B1490" s="147" t="s">
        <v>101</v>
      </c>
      <c r="C1490" s="147" t="s">
        <v>4240</v>
      </c>
      <c r="D1490" s="147">
        <v>1000004286</v>
      </c>
      <c r="E1490" s="147" t="s">
        <v>4212</v>
      </c>
      <c r="F1490" s="148">
        <v>45737</v>
      </c>
      <c r="G1490" s="40" t="str">
        <f t="shared" si="322"/>
        <v>Targeted Dealer</v>
      </c>
      <c r="H1490" s="40"/>
      <c r="I1490" s="41">
        <v>70</v>
      </c>
      <c r="J1490" s="41">
        <f t="shared" si="323"/>
        <v>65.333333333333343</v>
      </c>
      <c r="K1490" s="43">
        <v>60</v>
      </c>
      <c r="L1490" s="43">
        <f t="shared" si="324"/>
        <v>10</v>
      </c>
      <c r="M1490" s="43">
        <f t="shared" si="325"/>
        <v>91.836734693877531</v>
      </c>
      <c r="N1490" s="42">
        <v>35</v>
      </c>
      <c r="O1490" s="45" t="str">
        <f t="shared" si="326"/>
        <v>Mar</v>
      </c>
      <c r="P1490" s="42">
        <f t="shared" si="327"/>
        <v>35</v>
      </c>
      <c r="Q1490" s="44">
        <f t="shared" si="328"/>
        <v>25</v>
      </c>
      <c r="R1490" s="45">
        <f t="shared" si="329"/>
        <v>0.71428571428571419</v>
      </c>
      <c r="S1490" s="44" t="str">
        <f t="shared" si="330"/>
        <v>GROWTH</v>
      </c>
      <c r="T1490" s="43">
        <v>0</v>
      </c>
      <c r="U1490" s="46" t="str">
        <f t="shared" si="331"/>
        <v>Apr</v>
      </c>
      <c r="V1490" s="42">
        <v>0</v>
      </c>
      <c r="W1490" s="47">
        <f t="shared" si="332"/>
        <v>60</v>
      </c>
      <c r="X1490" s="48">
        <f t="shared" si="333"/>
        <v>0</v>
      </c>
      <c r="Y1490" s="47" t="b">
        <f t="shared" si="334"/>
        <v>0</v>
      </c>
      <c r="Z1490" s="138">
        <v>0</v>
      </c>
      <c r="AA1490" s="133"/>
      <c r="AB1490" s="133" t="s">
        <v>121</v>
      </c>
      <c r="AC1490" s="149" t="s">
        <v>3061</v>
      </c>
      <c r="AD1490" s="27">
        <f t="shared" si="335"/>
        <v>0</v>
      </c>
    </row>
    <row r="1491" spans="1:30" s="156" customFormat="1" ht="13.8">
      <c r="A1491" s="149" t="s">
        <v>3918</v>
      </c>
      <c r="B1491" s="147" t="s">
        <v>2569</v>
      </c>
      <c r="C1491" s="147" t="s">
        <v>2598</v>
      </c>
      <c r="D1491" s="147">
        <v>1000001243</v>
      </c>
      <c r="E1491" s="147" t="s">
        <v>2599</v>
      </c>
      <c r="F1491" s="148">
        <v>44739</v>
      </c>
      <c r="G1491" s="40" t="str">
        <f t="shared" si="322"/>
        <v>Targeted Dealer</v>
      </c>
      <c r="H1491" s="40"/>
      <c r="I1491" s="41">
        <v>20</v>
      </c>
      <c r="J1491" s="41">
        <f t="shared" si="323"/>
        <v>18.666666666666664</v>
      </c>
      <c r="K1491" s="43">
        <v>24</v>
      </c>
      <c r="L1491" s="43">
        <f t="shared" si="324"/>
        <v>-4</v>
      </c>
      <c r="M1491" s="43">
        <f t="shared" si="325"/>
        <v>128.57142857142858</v>
      </c>
      <c r="N1491" s="42">
        <v>24</v>
      </c>
      <c r="O1491" s="45" t="str">
        <f t="shared" si="326"/>
        <v>Mar</v>
      </c>
      <c r="P1491" s="42">
        <f t="shared" si="327"/>
        <v>24</v>
      </c>
      <c r="Q1491" s="44">
        <f t="shared" si="328"/>
        <v>0</v>
      </c>
      <c r="R1491" s="45">
        <f t="shared" si="329"/>
        <v>0</v>
      </c>
      <c r="S1491" s="44" t="str">
        <f t="shared" si="330"/>
        <v>GROWTH</v>
      </c>
      <c r="T1491" s="43">
        <v>0</v>
      </c>
      <c r="U1491" s="46" t="str">
        <f t="shared" si="331"/>
        <v>Apr</v>
      </c>
      <c r="V1491" s="42">
        <v>0</v>
      </c>
      <c r="W1491" s="47">
        <f t="shared" si="332"/>
        <v>24</v>
      </c>
      <c r="X1491" s="48">
        <f t="shared" si="333"/>
        <v>0</v>
      </c>
      <c r="Y1491" s="47" t="b">
        <f t="shared" si="334"/>
        <v>0</v>
      </c>
      <c r="Z1491" s="138">
        <v>0</v>
      </c>
      <c r="AA1491" s="133"/>
      <c r="AB1491" s="133" t="s">
        <v>121</v>
      </c>
      <c r="AC1491" s="149" t="s">
        <v>3918</v>
      </c>
      <c r="AD1491" s="27">
        <f t="shared" si="335"/>
        <v>0</v>
      </c>
    </row>
    <row r="1492" spans="1:30" s="156" customFormat="1" ht="13.8">
      <c r="A1492" s="149" t="s">
        <v>3919</v>
      </c>
      <c r="B1492" s="147" t="s">
        <v>84</v>
      </c>
      <c r="C1492" s="147" t="s">
        <v>4241</v>
      </c>
      <c r="D1492" s="147">
        <v>1000004505</v>
      </c>
      <c r="E1492" s="147" t="s">
        <v>4213</v>
      </c>
      <c r="F1492" s="148">
        <v>45953</v>
      </c>
      <c r="G1492" s="40" t="str">
        <f t="shared" si="322"/>
        <v>Targeted Dealer</v>
      </c>
      <c r="H1492" s="40"/>
      <c r="I1492" s="41">
        <v>100</v>
      </c>
      <c r="J1492" s="41">
        <f t="shared" si="323"/>
        <v>93.333333333333343</v>
      </c>
      <c r="K1492" s="43">
        <v>109</v>
      </c>
      <c r="L1492" s="43">
        <f t="shared" si="324"/>
        <v>-9</v>
      </c>
      <c r="M1492" s="43">
        <f t="shared" si="325"/>
        <v>116.78571428571426</v>
      </c>
      <c r="N1492" s="42">
        <v>301.5</v>
      </c>
      <c r="O1492" s="45" t="str">
        <f t="shared" si="326"/>
        <v>Mar</v>
      </c>
      <c r="P1492" s="42">
        <f t="shared" si="327"/>
        <v>301.5</v>
      </c>
      <c r="Q1492" s="44">
        <f t="shared" si="328"/>
        <v>-192.5</v>
      </c>
      <c r="R1492" s="45">
        <f t="shared" si="329"/>
        <v>-0.63847429519071308</v>
      </c>
      <c r="S1492" s="44" t="str">
        <f t="shared" si="330"/>
        <v>DEGROWTH</v>
      </c>
      <c r="T1492" s="43">
        <v>0</v>
      </c>
      <c r="U1492" s="46" t="str">
        <f t="shared" si="331"/>
        <v>Apr</v>
      </c>
      <c r="V1492" s="42">
        <v>0</v>
      </c>
      <c r="W1492" s="47">
        <f t="shared" si="332"/>
        <v>109</v>
      </c>
      <c r="X1492" s="48">
        <f t="shared" si="333"/>
        <v>0</v>
      </c>
      <c r="Y1492" s="47" t="b">
        <f t="shared" si="334"/>
        <v>0</v>
      </c>
      <c r="Z1492" s="138">
        <v>0</v>
      </c>
      <c r="AA1492" s="133"/>
      <c r="AB1492" s="133" t="s">
        <v>121</v>
      </c>
      <c r="AC1492" s="149" t="s">
        <v>3919</v>
      </c>
      <c r="AD1492" s="27">
        <f t="shared" si="335"/>
        <v>0</v>
      </c>
    </row>
    <row r="1493" spans="1:30" s="156" customFormat="1" ht="13.8">
      <c r="A1493" s="149" t="s">
        <v>3919</v>
      </c>
      <c r="B1493" s="147" t="s">
        <v>80</v>
      </c>
      <c r="C1493" s="147" t="s">
        <v>4242</v>
      </c>
      <c r="D1493" s="147">
        <v>1000004498</v>
      </c>
      <c r="E1493" s="147" t="s">
        <v>4214</v>
      </c>
      <c r="F1493" s="148">
        <v>45945</v>
      </c>
      <c r="G1493" s="40" t="str">
        <f t="shared" si="322"/>
        <v>Targeted Dealer</v>
      </c>
      <c r="H1493" s="40"/>
      <c r="I1493" s="41">
        <v>80</v>
      </c>
      <c r="J1493" s="41">
        <f t="shared" si="323"/>
        <v>74.666666666666657</v>
      </c>
      <c r="K1493" s="43">
        <v>90</v>
      </c>
      <c r="L1493" s="43">
        <f t="shared" si="324"/>
        <v>-10</v>
      </c>
      <c r="M1493" s="43">
        <f t="shared" si="325"/>
        <v>120.53571428571429</v>
      </c>
      <c r="N1493" s="42">
        <v>75</v>
      </c>
      <c r="O1493" s="45" t="str">
        <f t="shared" si="326"/>
        <v>Mar</v>
      </c>
      <c r="P1493" s="42">
        <f t="shared" si="327"/>
        <v>75</v>
      </c>
      <c r="Q1493" s="44">
        <f t="shared" si="328"/>
        <v>15</v>
      </c>
      <c r="R1493" s="45">
        <f t="shared" si="329"/>
        <v>0.19999999999999996</v>
      </c>
      <c r="S1493" s="44" t="str">
        <f t="shared" si="330"/>
        <v>GROWTH</v>
      </c>
      <c r="T1493" s="43">
        <v>0</v>
      </c>
      <c r="U1493" s="46" t="str">
        <f t="shared" si="331"/>
        <v>Apr</v>
      </c>
      <c r="V1493" s="42">
        <v>0</v>
      </c>
      <c r="W1493" s="47">
        <f t="shared" si="332"/>
        <v>90</v>
      </c>
      <c r="X1493" s="48">
        <f t="shared" si="333"/>
        <v>0</v>
      </c>
      <c r="Y1493" s="47" t="b">
        <f t="shared" si="334"/>
        <v>0</v>
      </c>
      <c r="Z1493" s="138">
        <v>0</v>
      </c>
      <c r="AA1493" s="133"/>
      <c r="AB1493" s="133" t="s">
        <v>121</v>
      </c>
      <c r="AC1493" s="149" t="s">
        <v>3919</v>
      </c>
      <c r="AD1493" s="27">
        <f t="shared" si="335"/>
        <v>0</v>
      </c>
    </row>
    <row r="1494" spans="1:30" s="156" customFormat="1" ht="13.8">
      <c r="A1494" s="149" t="s">
        <v>121</v>
      </c>
      <c r="B1494" s="147" t="s">
        <v>613</v>
      </c>
      <c r="C1494" s="147" t="s">
        <v>675</v>
      </c>
      <c r="D1494" s="147">
        <v>1000003992</v>
      </c>
      <c r="E1494" s="147" t="s">
        <v>676</v>
      </c>
      <c r="F1494" s="148">
        <v>45443</v>
      </c>
      <c r="G1494" s="40" t="str">
        <f t="shared" si="322"/>
        <v>Targeted Dealer</v>
      </c>
      <c r="H1494" s="40"/>
      <c r="I1494" s="41">
        <v>20</v>
      </c>
      <c r="J1494" s="41">
        <f t="shared" si="323"/>
        <v>18.666666666666664</v>
      </c>
      <c r="K1494" s="43">
        <v>0</v>
      </c>
      <c r="L1494" s="43">
        <f t="shared" si="324"/>
        <v>20</v>
      </c>
      <c r="M1494" s="43">
        <f t="shared" si="325"/>
        <v>0</v>
      </c>
      <c r="N1494" s="42">
        <v>0</v>
      </c>
      <c r="O1494" s="45" t="str">
        <f t="shared" si="326"/>
        <v>Mar</v>
      </c>
      <c r="P1494" s="42">
        <f t="shared" si="327"/>
        <v>0</v>
      </c>
      <c r="Q1494" s="44">
        <f t="shared" si="328"/>
        <v>0</v>
      </c>
      <c r="R1494" s="45" t="str">
        <f t="shared" si="329"/>
        <v xml:space="preserve"> </v>
      </c>
      <c r="S1494" s="44" t="b">
        <f t="shared" si="330"/>
        <v>0</v>
      </c>
      <c r="T1494" s="43">
        <v>0</v>
      </c>
      <c r="U1494" s="46" t="str">
        <f t="shared" si="331"/>
        <v>Apr</v>
      </c>
      <c r="V1494" s="42">
        <v>0</v>
      </c>
      <c r="W1494" s="47">
        <f t="shared" si="332"/>
        <v>0</v>
      </c>
      <c r="X1494" s="48">
        <f t="shared" si="333"/>
        <v>0</v>
      </c>
      <c r="Y1494" s="47" t="b">
        <f t="shared" si="334"/>
        <v>0</v>
      </c>
      <c r="Z1494" s="138">
        <v>0</v>
      </c>
      <c r="AA1494" s="133"/>
      <c r="AB1494" s="133" t="s">
        <v>121</v>
      </c>
      <c r="AC1494" s="149" t="s">
        <v>121</v>
      </c>
      <c r="AD1494" s="27">
        <f t="shared" si="335"/>
        <v>1</v>
      </c>
    </row>
    <row r="1495" spans="1:30" s="156" customFormat="1" ht="13.8">
      <c r="A1495" s="149" t="s">
        <v>121</v>
      </c>
      <c r="B1495" s="147" t="s">
        <v>961</v>
      </c>
      <c r="C1495" s="147" t="s">
        <v>4243</v>
      </c>
      <c r="D1495" s="147">
        <v>1000004483</v>
      </c>
      <c r="E1495" s="147" t="s">
        <v>4215</v>
      </c>
      <c r="F1495" s="148">
        <v>45928</v>
      </c>
      <c r="G1495" s="40" t="str">
        <f t="shared" si="322"/>
        <v>Targeted Dealer</v>
      </c>
      <c r="H1495" s="40"/>
      <c r="I1495" s="41">
        <v>100</v>
      </c>
      <c r="J1495" s="41">
        <f t="shared" si="323"/>
        <v>93.333333333333343</v>
      </c>
      <c r="K1495" s="43">
        <v>30</v>
      </c>
      <c r="L1495" s="43">
        <f t="shared" si="324"/>
        <v>70</v>
      </c>
      <c r="M1495" s="43">
        <f t="shared" si="325"/>
        <v>32.142857142857139</v>
      </c>
      <c r="N1495" s="42">
        <v>90</v>
      </c>
      <c r="O1495" s="45" t="str">
        <f t="shared" si="326"/>
        <v>Mar</v>
      </c>
      <c r="P1495" s="42">
        <f t="shared" si="327"/>
        <v>90</v>
      </c>
      <c r="Q1495" s="44">
        <f t="shared" si="328"/>
        <v>-60</v>
      </c>
      <c r="R1495" s="45">
        <f t="shared" si="329"/>
        <v>-0.66666666666666674</v>
      </c>
      <c r="S1495" s="44" t="str">
        <f t="shared" si="330"/>
        <v>DEGROWTH</v>
      </c>
      <c r="T1495" s="43">
        <v>0</v>
      </c>
      <c r="U1495" s="46" t="str">
        <f t="shared" si="331"/>
        <v>Apr</v>
      </c>
      <c r="V1495" s="42">
        <v>0</v>
      </c>
      <c r="W1495" s="47">
        <f t="shared" si="332"/>
        <v>30</v>
      </c>
      <c r="X1495" s="48">
        <f t="shared" si="333"/>
        <v>0</v>
      </c>
      <c r="Y1495" s="47" t="b">
        <f t="shared" si="334"/>
        <v>0</v>
      </c>
      <c r="Z1495" s="138">
        <v>0</v>
      </c>
      <c r="AA1495" s="133"/>
      <c r="AB1495" s="133" t="s">
        <v>121</v>
      </c>
      <c r="AC1495" s="149" t="s">
        <v>121</v>
      </c>
      <c r="AD1495" s="27">
        <f t="shared" si="335"/>
        <v>0</v>
      </c>
    </row>
    <row r="1496" spans="1:30" s="156" customFormat="1" ht="13.8">
      <c r="A1496" s="149" t="s">
        <v>121</v>
      </c>
      <c r="B1496" s="147" t="s">
        <v>3920</v>
      </c>
      <c r="C1496" s="147" t="s">
        <v>4244</v>
      </c>
      <c r="D1496" s="147">
        <v>1000004495</v>
      </c>
      <c r="E1496" s="147" t="s">
        <v>4217</v>
      </c>
      <c r="F1496" s="148">
        <v>45936</v>
      </c>
      <c r="G1496" s="40" t="str">
        <f t="shared" si="322"/>
        <v>-</v>
      </c>
      <c r="H1496" s="40"/>
      <c r="I1496" s="41">
        <v>0</v>
      </c>
      <c r="J1496" s="41">
        <f t="shared" si="323"/>
        <v>0</v>
      </c>
      <c r="K1496" s="43">
        <v>0</v>
      </c>
      <c r="L1496" s="43">
        <f t="shared" si="324"/>
        <v>0</v>
      </c>
      <c r="M1496" s="43" t="str">
        <f t="shared" si="325"/>
        <v>-</v>
      </c>
      <c r="N1496" s="42">
        <v>0</v>
      </c>
      <c r="O1496" s="45" t="str">
        <f t="shared" si="326"/>
        <v>Mar</v>
      </c>
      <c r="P1496" s="42">
        <f t="shared" si="327"/>
        <v>0</v>
      </c>
      <c r="Q1496" s="44">
        <f t="shared" si="328"/>
        <v>0</v>
      </c>
      <c r="R1496" s="45" t="str">
        <f t="shared" si="329"/>
        <v xml:space="preserve"> </v>
      </c>
      <c r="S1496" s="44" t="b">
        <f t="shared" si="330"/>
        <v>0</v>
      </c>
      <c r="T1496" s="43">
        <v>0</v>
      </c>
      <c r="U1496" s="46" t="str">
        <f t="shared" si="331"/>
        <v>Apr</v>
      </c>
      <c r="V1496" s="42">
        <v>0</v>
      </c>
      <c r="W1496" s="47">
        <f t="shared" si="332"/>
        <v>0</v>
      </c>
      <c r="X1496" s="48">
        <f t="shared" si="333"/>
        <v>0</v>
      </c>
      <c r="Y1496" s="47" t="b">
        <f t="shared" si="334"/>
        <v>0</v>
      </c>
      <c r="Z1496" s="138">
        <v>0</v>
      </c>
      <c r="AA1496" s="133"/>
      <c r="AB1496" s="133" t="s">
        <v>121</v>
      </c>
      <c r="AC1496" s="149" t="s">
        <v>121</v>
      </c>
      <c r="AD1496" s="27">
        <f t="shared" si="335"/>
        <v>1</v>
      </c>
    </row>
    <row r="1497" spans="1:30" s="156" customFormat="1" ht="13.8">
      <c r="A1497" s="149" t="s">
        <v>121</v>
      </c>
      <c r="B1497" s="147" t="s">
        <v>22</v>
      </c>
      <c r="C1497" s="147" t="s">
        <v>707</v>
      </c>
      <c r="D1497" s="147">
        <v>1000000406</v>
      </c>
      <c r="E1497" s="147" t="s">
        <v>708</v>
      </c>
      <c r="F1497" s="148">
        <v>44738</v>
      </c>
      <c r="G1497" s="40" t="str">
        <f t="shared" si="322"/>
        <v>Targeted Dealer</v>
      </c>
      <c r="H1497" s="40"/>
      <c r="I1497" s="41">
        <v>50</v>
      </c>
      <c r="J1497" s="41">
        <f t="shared" si="323"/>
        <v>46.666666666666671</v>
      </c>
      <c r="K1497" s="43">
        <v>75</v>
      </c>
      <c r="L1497" s="43">
        <f t="shared" si="324"/>
        <v>-25</v>
      </c>
      <c r="M1497" s="43">
        <f t="shared" si="325"/>
        <v>160.71428571428569</v>
      </c>
      <c r="N1497" s="42">
        <v>65</v>
      </c>
      <c r="O1497" s="45" t="str">
        <f t="shared" si="326"/>
        <v>Mar</v>
      </c>
      <c r="P1497" s="42">
        <f t="shared" si="327"/>
        <v>65</v>
      </c>
      <c r="Q1497" s="44">
        <f t="shared" si="328"/>
        <v>10</v>
      </c>
      <c r="R1497" s="45">
        <f t="shared" si="329"/>
        <v>0.15384615384615374</v>
      </c>
      <c r="S1497" s="44" t="str">
        <f t="shared" si="330"/>
        <v>GROWTH</v>
      </c>
      <c r="T1497" s="43">
        <v>0</v>
      </c>
      <c r="U1497" s="46" t="str">
        <f t="shared" si="331"/>
        <v>Apr</v>
      </c>
      <c r="V1497" s="42">
        <v>0</v>
      </c>
      <c r="W1497" s="47">
        <f t="shared" si="332"/>
        <v>75</v>
      </c>
      <c r="X1497" s="48">
        <f t="shared" si="333"/>
        <v>0</v>
      </c>
      <c r="Y1497" s="47" t="b">
        <f t="shared" si="334"/>
        <v>0</v>
      </c>
      <c r="Z1497" s="138">
        <v>0</v>
      </c>
      <c r="AA1497" s="133"/>
      <c r="AB1497" s="133" t="s">
        <v>121</v>
      </c>
      <c r="AC1497" s="149" t="s">
        <v>121</v>
      </c>
      <c r="AD1497" s="27">
        <f t="shared" si="335"/>
        <v>0</v>
      </c>
    </row>
    <row r="1498" spans="1:30" s="156" customFormat="1" ht="13.8">
      <c r="A1498" s="149" t="s">
        <v>121</v>
      </c>
      <c r="B1498" s="147" t="s">
        <v>22</v>
      </c>
      <c r="C1498" s="147" t="s">
        <v>4245</v>
      </c>
      <c r="D1498" s="147">
        <v>1000004500</v>
      </c>
      <c r="E1498" s="147" t="s">
        <v>4218</v>
      </c>
      <c r="F1498" s="148">
        <v>45948</v>
      </c>
      <c r="G1498" s="40" t="str">
        <f t="shared" si="322"/>
        <v>Targeted Dealer</v>
      </c>
      <c r="H1498" s="40"/>
      <c r="I1498" s="41">
        <v>20</v>
      </c>
      <c r="J1498" s="41">
        <f t="shared" si="323"/>
        <v>18.666666666666664</v>
      </c>
      <c r="K1498" s="43">
        <v>0</v>
      </c>
      <c r="L1498" s="43">
        <f t="shared" si="324"/>
        <v>20</v>
      </c>
      <c r="M1498" s="43">
        <f t="shared" si="325"/>
        <v>0</v>
      </c>
      <c r="N1498" s="42">
        <v>0</v>
      </c>
      <c r="O1498" s="45" t="str">
        <f t="shared" si="326"/>
        <v>Mar</v>
      </c>
      <c r="P1498" s="42">
        <f t="shared" si="327"/>
        <v>0</v>
      </c>
      <c r="Q1498" s="44">
        <f t="shared" si="328"/>
        <v>0</v>
      </c>
      <c r="R1498" s="45" t="str">
        <f t="shared" si="329"/>
        <v xml:space="preserve"> </v>
      </c>
      <c r="S1498" s="44" t="b">
        <f t="shared" si="330"/>
        <v>0</v>
      </c>
      <c r="T1498" s="43">
        <v>0</v>
      </c>
      <c r="U1498" s="46" t="str">
        <f t="shared" si="331"/>
        <v>Apr</v>
      </c>
      <c r="V1498" s="42">
        <v>0</v>
      </c>
      <c r="W1498" s="47">
        <f t="shared" si="332"/>
        <v>0</v>
      </c>
      <c r="X1498" s="48">
        <f t="shared" si="333"/>
        <v>0</v>
      </c>
      <c r="Y1498" s="47" t="b">
        <f t="shared" si="334"/>
        <v>0</v>
      </c>
      <c r="Z1498" s="138">
        <v>0</v>
      </c>
      <c r="AA1498" s="133"/>
      <c r="AB1498" s="133" t="s">
        <v>121</v>
      </c>
      <c r="AC1498" s="149" t="s">
        <v>121</v>
      </c>
      <c r="AD1498" s="27">
        <f t="shared" si="335"/>
        <v>1</v>
      </c>
    </row>
    <row r="1499" spans="1:30" s="156" customFormat="1" ht="13.8">
      <c r="A1499" s="149" t="s">
        <v>121</v>
      </c>
      <c r="B1499" s="147" t="s">
        <v>3923</v>
      </c>
      <c r="C1499" s="147" t="s">
        <v>4246</v>
      </c>
      <c r="D1499" s="147">
        <v>1000004507</v>
      </c>
      <c r="E1499" s="147" t="s">
        <v>4219</v>
      </c>
      <c r="F1499" s="148">
        <v>45957</v>
      </c>
      <c r="G1499" s="40" t="str">
        <f t="shared" si="322"/>
        <v>Targeted Dealer</v>
      </c>
      <c r="H1499" s="40"/>
      <c r="I1499" s="41">
        <v>20</v>
      </c>
      <c r="J1499" s="41">
        <f t="shared" si="323"/>
        <v>18.666666666666664</v>
      </c>
      <c r="K1499" s="43">
        <v>0</v>
      </c>
      <c r="L1499" s="43">
        <f t="shared" si="324"/>
        <v>20</v>
      </c>
      <c r="M1499" s="43">
        <f t="shared" si="325"/>
        <v>0</v>
      </c>
      <c r="N1499" s="42">
        <v>20</v>
      </c>
      <c r="O1499" s="45" t="str">
        <f t="shared" si="326"/>
        <v>Mar</v>
      </c>
      <c r="P1499" s="42">
        <f t="shared" si="327"/>
        <v>20</v>
      </c>
      <c r="Q1499" s="44">
        <f t="shared" si="328"/>
        <v>-20</v>
      </c>
      <c r="R1499" s="45">
        <f t="shared" si="329"/>
        <v>-1</v>
      </c>
      <c r="S1499" s="44" t="str">
        <f t="shared" si="330"/>
        <v>DEGROWTH</v>
      </c>
      <c r="T1499" s="43">
        <v>0</v>
      </c>
      <c r="U1499" s="46" t="str">
        <f t="shared" si="331"/>
        <v>Apr</v>
      </c>
      <c r="V1499" s="42">
        <v>0</v>
      </c>
      <c r="W1499" s="47">
        <f t="shared" si="332"/>
        <v>0</v>
      </c>
      <c r="X1499" s="48">
        <f t="shared" si="333"/>
        <v>0</v>
      </c>
      <c r="Y1499" s="47" t="b">
        <f t="shared" si="334"/>
        <v>0</v>
      </c>
      <c r="Z1499" s="138">
        <v>0</v>
      </c>
      <c r="AA1499" s="133"/>
      <c r="AB1499" s="133" t="s">
        <v>121</v>
      </c>
      <c r="AC1499" s="149" t="s">
        <v>121</v>
      </c>
      <c r="AD1499" s="27">
        <f t="shared" si="335"/>
        <v>1</v>
      </c>
    </row>
    <row r="1500" spans="1:30" s="156" customFormat="1" ht="13.8">
      <c r="A1500" s="149" t="s">
        <v>121</v>
      </c>
      <c r="B1500" s="147" t="s">
        <v>34</v>
      </c>
      <c r="C1500" s="147" t="s">
        <v>4248</v>
      </c>
      <c r="D1500" s="147">
        <v>1000004512</v>
      </c>
      <c r="E1500" s="147" t="s">
        <v>4221</v>
      </c>
      <c r="F1500" s="148">
        <v>45959</v>
      </c>
      <c r="G1500" s="40" t="str">
        <f t="shared" si="322"/>
        <v>Targeted Dealer</v>
      </c>
      <c r="H1500" s="40"/>
      <c r="I1500" s="41">
        <v>220</v>
      </c>
      <c r="J1500" s="41">
        <f t="shared" si="323"/>
        <v>205.33333333333331</v>
      </c>
      <c r="K1500" s="43">
        <v>208</v>
      </c>
      <c r="L1500" s="43">
        <f t="shared" si="324"/>
        <v>12</v>
      </c>
      <c r="M1500" s="43">
        <f t="shared" si="325"/>
        <v>101.2987012987013</v>
      </c>
      <c r="N1500" s="42">
        <v>287</v>
      </c>
      <c r="O1500" s="45" t="str">
        <f t="shared" si="326"/>
        <v>Mar</v>
      </c>
      <c r="P1500" s="42">
        <f t="shared" si="327"/>
        <v>287</v>
      </c>
      <c r="Q1500" s="44">
        <f t="shared" si="328"/>
        <v>-79</v>
      </c>
      <c r="R1500" s="45">
        <f t="shared" si="329"/>
        <v>-0.27526132404181181</v>
      </c>
      <c r="S1500" s="44" t="str">
        <f t="shared" si="330"/>
        <v>DEGROWTH</v>
      </c>
      <c r="T1500" s="43">
        <v>0</v>
      </c>
      <c r="U1500" s="46" t="str">
        <f t="shared" si="331"/>
        <v>Apr</v>
      </c>
      <c r="V1500" s="42">
        <v>0</v>
      </c>
      <c r="W1500" s="47">
        <f t="shared" si="332"/>
        <v>208</v>
      </c>
      <c r="X1500" s="48">
        <f t="shared" si="333"/>
        <v>0</v>
      </c>
      <c r="Y1500" s="47" t="b">
        <f t="shared" si="334"/>
        <v>0</v>
      </c>
      <c r="Z1500" s="138">
        <v>0</v>
      </c>
      <c r="AA1500" s="133"/>
      <c r="AB1500" s="133" t="s">
        <v>121</v>
      </c>
      <c r="AC1500" s="149" t="s">
        <v>121</v>
      </c>
      <c r="AD1500" s="27">
        <f t="shared" si="335"/>
        <v>0</v>
      </c>
    </row>
    <row r="1501" spans="1:30" s="156" customFormat="1" ht="13.8">
      <c r="A1501" s="149" t="s">
        <v>121</v>
      </c>
      <c r="B1501" s="147" t="s">
        <v>12</v>
      </c>
      <c r="C1501" s="147" t="s">
        <v>4250</v>
      </c>
      <c r="D1501" s="147">
        <v>1000004485</v>
      </c>
      <c r="E1501" s="147" t="s">
        <v>4223</v>
      </c>
      <c r="F1501" s="148">
        <v>45937</v>
      </c>
      <c r="G1501" s="40" t="str">
        <f t="shared" si="322"/>
        <v>Targeted Dealer</v>
      </c>
      <c r="H1501" s="40"/>
      <c r="I1501" s="41">
        <v>26</v>
      </c>
      <c r="J1501" s="41">
        <f t="shared" si="323"/>
        <v>24.266666666666666</v>
      </c>
      <c r="K1501" s="43">
        <v>0</v>
      </c>
      <c r="L1501" s="43">
        <f t="shared" si="324"/>
        <v>26</v>
      </c>
      <c r="M1501" s="43">
        <f t="shared" si="325"/>
        <v>0</v>
      </c>
      <c r="N1501" s="42">
        <v>7</v>
      </c>
      <c r="O1501" s="45" t="str">
        <f t="shared" si="326"/>
        <v>Mar</v>
      </c>
      <c r="P1501" s="42">
        <f t="shared" si="327"/>
        <v>7</v>
      </c>
      <c r="Q1501" s="44">
        <f t="shared" si="328"/>
        <v>-7</v>
      </c>
      <c r="R1501" s="45">
        <f t="shared" si="329"/>
        <v>-1</v>
      </c>
      <c r="S1501" s="44" t="str">
        <f t="shared" si="330"/>
        <v>DEGROWTH</v>
      </c>
      <c r="T1501" s="43">
        <v>0</v>
      </c>
      <c r="U1501" s="46" t="str">
        <f t="shared" si="331"/>
        <v>Apr</v>
      </c>
      <c r="V1501" s="42">
        <v>0</v>
      </c>
      <c r="W1501" s="47">
        <f t="shared" si="332"/>
        <v>0</v>
      </c>
      <c r="X1501" s="48">
        <f t="shared" si="333"/>
        <v>0</v>
      </c>
      <c r="Y1501" s="47" t="b">
        <f t="shared" si="334"/>
        <v>0</v>
      </c>
      <c r="Z1501" s="138">
        <v>0</v>
      </c>
      <c r="AA1501" s="133"/>
      <c r="AB1501" s="133" t="s">
        <v>121</v>
      </c>
      <c r="AC1501" s="149" t="s">
        <v>121</v>
      </c>
      <c r="AD1501" s="27">
        <f t="shared" si="335"/>
        <v>1</v>
      </c>
    </row>
    <row r="1502" spans="1:30" s="156" customFormat="1" ht="13.8">
      <c r="A1502" s="149" t="s">
        <v>121</v>
      </c>
      <c r="B1502" s="147" t="s">
        <v>12</v>
      </c>
      <c r="C1502" s="147" t="s">
        <v>4251</v>
      </c>
      <c r="D1502" s="147">
        <v>1000004497</v>
      </c>
      <c r="E1502" s="147" t="s">
        <v>4224</v>
      </c>
      <c r="F1502" s="148">
        <v>45943</v>
      </c>
      <c r="G1502" s="40" t="str">
        <f t="shared" si="322"/>
        <v>Targeted Dealer</v>
      </c>
      <c r="H1502" s="40"/>
      <c r="I1502" s="41">
        <v>16</v>
      </c>
      <c r="J1502" s="41">
        <f t="shared" si="323"/>
        <v>14.933333333333334</v>
      </c>
      <c r="K1502" s="43">
        <v>0</v>
      </c>
      <c r="L1502" s="43">
        <f t="shared" si="324"/>
        <v>16</v>
      </c>
      <c r="M1502" s="43">
        <f t="shared" si="325"/>
        <v>0</v>
      </c>
      <c r="N1502" s="42">
        <v>8</v>
      </c>
      <c r="O1502" s="45" t="str">
        <f t="shared" si="326"/>
        <v>Mar</v>
      </c>
      <c r="P1502" s="42">
        <f t="shared" si="327"/>
        <v>8</v>
      </c>
      <c r="Q1502" s="44">
        <f t="shared" si="328"/>
        <v>-8</v>
      </c>
      <c r="R1502" s="45">
        <f t="shared" si="329"/>
        <v>-1</v>
      </c>
      <c r="S1502" s="44" t="str">
        <f t="shared" si="330"/>
        <v>DEGROWTH</v>
      </c>
      <c r="T1502" s="43">
        <v>0</v>
      </c>
      <c r="U1502" s="46" t="str">
        <f t="shared" si="331"/>
        <v>Apr</v>
      </c>
      <c r="V1502" s="42">
        <v>0</v>
      </c>
      <c r="W1502" s="47">
        <f t="shared" si="332"/>
        <v>0</v>
      </c>
      <c r="X1502" s="48">
        <f t="shared" si="333"/>
        <v>0</v>
      </c>
      <c r="Y1502" s="47" t="b">
        <f t="shared" si="334"/>
        <v>0</v>
      </c>
      <c r="Z1502" s="138">
        <v>0</v>
      </c>
      <c r="AA1502" s="133"/>
      <c r="AB1502" s="133" t="s">
        <v>121</v>
      </c>
      <c r="AC1502" s="149" t="s">
        <v>121</v>
      </c>
      <c r="AD1502" s="27">
        <f t="shared" si="335"/>
        <v>1</v>
      </c>
    </row>
    <row r="1503" spans="1:30" s="156" customFormat="1" ht="13.8">
      <c r="A1503" s="149" t="s">
        <v>121</v>
      </c>
      <c r="B1503" s="147" t="s">
        <v>12</v>
      </c>
      <c r="C1503" s="147" t="s">
        <v>4252</v>
      </c>
      <c r="D1503" s="147">
        <v>1000000663</v>
      </c>
      <c r="E1503" s="147" t="s">
        <v>4225</v>
      </c>
      <c r="F1503" s="148">
        <v>44738</v>
      </c>
      <c r="G1503" s="40" t="str">
        <f t="shared" si="322"/>
        <v>Targeted Dealer</v>
      </c>
      <c r="H1503" s="40"/>
      <c r="I1503" s="41">
        <v>29</v>
      </c>
      <c r="J1503" s="41">
        <f t="shared" si="323"/>
        <v>27.066666666666666</v>
      </c>
      <c r="K1503" s="43">
        <v>0</v>
      </c>
      <c r="L1503" s="43">
        <f t="shared" si="324"/>
        <v>29</v>
      </c>
      <c r="M1503" s="43">
        <f t="shared" si="325"/>
        <v>0</v>
      </c>
      <c r="N1503" s="42">
        <v>0</v>
      </c>
      <c r="O1503" s="45" t="str">
        <f t="shared" si="326"/>
        <v>Mar</v>
      </c>
      <c r="P1503" s="42">
        <f t="shared" si="327"/>
        <v>0</v>
      </c>
      <c r="Q1503" s="44">
        <f t="shared" si="328"/>
        <v>0</v>
      </c>
      <c r="R1503" s="45" t="str">
        <f t="shared" si="329"/>
        <v xml:space="preserve"> </v>
      </c>
      <c r="S1503" s="44" t="b">
        <f t="shared" si="330"/>
        <v>0</v>
      </c>
      <c r="T1503" s="43">
        <v>0</v>
      </c>
      <c r="U1503" s="46" t="str">
        <f t="shared" si="331"/>
        <v>Apr</v>
      </c>
      <c r="V1503" s="42">
        <v>0</v>
      </c>
      <c r="W1503" s="47">
        <f t="shared" si="332"/>
        <v>0</v>
      </c>
      <c r="X1503" s="48">
        <f t="shared" si="333"/>
        <v>0</v>
      </c>
      <c r="Y1503" s="47" t="b">
        <f t="shared" si="334"/>
        <v>0</v>
      </c>
      <c r="Z1503" s="138">
        <v>0</v>
      </c>
      <c r="AA1503" s="133"/>
      <c r="AB1503" s="133" t="s">
        <v>121</v>
      </c>
      <c r="AC1503" s="149" t="s">
        <v>121</v>
      </c>
      <c r="AD1503" s="27">
        <f t="shared" si="335"/>
        <v>1</v>
      </c>
    </row>
    <row r="1504" spans="1:30" s="156" customFormat="1" ht="13.8">
      <c r="A1504" s="149" t="s">
        <v>121</v>
      </c>
      <c r="B1504" s="147" t="s">
        <v>32</v>
      </c>
      <c r="C1504" s="147" t="s">
        <v>4253</v>
      </c>
      <c r="D1504" s="147">
        <v>1000004457</v>
      </c>
      <c r="E1504" s="147" t="s">
        <v>4226</v>
      </c>
      <c r="F1504" s="148">
        <v>45906</v>
      </c>
      <c r="G1504" s="40" t="str">
        <f t="shared" si="322"/>
        <v>Targeted Dealer</v>
      </c>
      <c r="H1504" s="40"/>
      <c r="I1504" s="41">
        <v>64</v>
      </c>
      <c r="J1504" s="41">
        <f t="shared" si="323"/>
        <v>59.733333333333334</v>
      </c>
      <c r="K1504" s="43">
        <v>104.45</v>
      </c>
      <c r="L1504" s="43">
        <f t="shared" si="324"/>
        <v>-40.450000000000003</v>
      </c>
      <c r="M1504" s="43">
        <f t="shared" si="325"/>
        <v>174.86049107142856</v>
      </c>
      <c r="N1504" s="42">
        <v>38.5</v>
      </c>
      <c r="O1504" s="45" t="str">
        <f t="shared" si="326"/>
        <v>Mar</v>
      </c>
      <c r="P1504" s="42">
        <f t="shared" si="327"/>
        <v>38.5</v>
      </c>
      <c r="Q1504" s="44">
        <f t="shared" si="328"/>
        <v>65.95</v>
      </c>
      <c r="R1504" s="45">
        <f t="shared" si="329"/>
        <v>1.7129870129870133</v>
      </c>
      <c r="S1504" s="44" t="str">
        <f t="shared" si="330"/>
        <v>GROWTH</v>
      </c>
      <c r="T1504" s="43">
        <v>0</v>
      </c>
      <c r="U1504" s="46" t="str">
        <f t="shared" si="331"/>
        <v>Apr</v>
      </c>
      <c r="V1504" s="42">
        <v>0</v>
      </c>
      <c r="W1504" s="47">
        <f t="shared" si="332"/>
        <v>104.45</v>
      </c>
      <c r="X1504" s="48">
        <f t="shared" si="333"/>
        <v>0</v>
      </c>
      <c r="Y1504" s="47" t="b">
        <f t="shared" si="334"/>
        <v>0</v>
      </c>
      <c r="Z1504" s="138">
        <v>0</v>
      </c>
      <c r="AA1504" s="133"/>
      <c r="AB1504" s="133" t="s">
        <v>121</v>
      </c>
      <c r="AC1504" s="149" t="s">
        <v>121</v>
      </c>
      <c r="AD1504" s="27">
        <f t="shared" si="335"/>
        <v>0</v>
      </c>
    </row>
    <row r="1505" spans="1:30" s="156" customFormat="1" ht="13.8">
      <c r="A1505" s="149" t="s">
        <v>121</v>
      </c>
      <c r="B1505" s="147" t="s">
        <v>32</v>
      </c>
      <c r="C1505" s="147" t="s">
        <v>4254</v>
      </c>
      <c r="D1505" s="147">
        <v>1000004482</v>
      </c>
      <c r="E1505" s="147" t="s">
        <v>4227</v>
      </c>
      <c r="F1505" s="148">
        <v>45924</v>
      </c>
      <c r="G1505" s="40" t="str">
        <f t="shared" si="322"/>
        <v>Targeted Dealer</v>
      </c>
      <c r="H1505" s="40"/>
      <c r="I1505" s="41">
        <v>23</v>
      </c>
      <c r="J1505" s="41">
        <f t="shared" si="323"/>
        <v>21.466666666666669</v>
      </c>
      <c r="K1505" s="43">
        <v>0</v>
      </c>
      <c r="L1505" s="43">
        <f t="shared" si="324"/>
        <v>23</v>
      </c>
      <c r="M1505" s="43">
        <f t="shared" si="325"/>
        <v>0</v>
      </c>
      <c r="N1505" s="42">
        <v>0</v>
      </c>
      <c r="O1505" s="45" t="str">
        <f t="shared" si="326"/>
        <v>Mar</v>
      </c>
      <c r="P1505" s="42">
        <f t="shared" si="327"/>
        <v>0</v>
      </c>
      <c r="Q1505" s="44">
        <f t="shared" si="328"/>
        <v>0</v>
      </c>
      <c r="R1505" s="45" t="str">
        <f t="shared" si="329"/>
        <v xml:space="preserve"> </v>
      </c>
      <c r="S1505" s="44" t="b">
        <f t="shared" si="330"/>
        <v>0</v>
      </c>
      <c r="T1505" s="43">
        <v>0</v>
      </c>
      <c r="U1505" s="46" t="str">
        <f t="shared" si="331"/>
        <v>Apr</v>
      </c>
      <c r="V1505" s="42">
        <v>0</v>
      </c>
      <c r="W1505" s="47">
        <f t="shared" si="332"/>
        <v>0</v>
      </c>
      <c r="X1505" s="48">
        <f t="shared" si="333"/>
        <v>0</v>
      </c>
      <c r="Y1505" s="47" t="b">
        <f t="shared" si="334"/>
        <v>0</v>
      </c>
      <c r="Z1505" s="138">
        <v>0</v>
      </c>
      <c r="AA1505" s="133"/>
      <c r="AB1505" s="133" t="s">
        <v>121</v>
      </c>
      <c r="AC1505" s="149" t="s">
        <v>121</v>
      </c>
      <c r="AD1505" s="27">
        <f t="shared" si="335"/>
        <v>1</v>
      </c>
    </row>
    <row r="1506" spans="1:30" s="156" customFormat="1" ht="13.8">
      <c r="A1506" s="149" t="s">
        <v>1245</v>
      </c>
      <c r="B1506" s="147" t="s">
        <v>43</v>
      </c>
      <c r="C1506" s="147" t="s">
        <v>4255</v>
      </c>
      <c r="D1506" s="147">
        <v>1000004496</v>
      </c>
      <c r="E1506" s="147" t="s">
        <v>4228</v>
      </c>
      <c r="F1506" s="148">
        <v>45938</v>
      </c>
      <c r="G1506" s="40" t="str">
        <f t="shared" si="322"/>
        <v>Targeted Dealer</v>
      </c>
      <c r="H1506" s="40"/>
      <c r="I1506" s="41">
        <v>25</v>
      </c>
      <c r="J1506" s="41">
        <f t="shared" si="323"/>
        <v>23.333333333333336</v>
      </c>
      <c r="K1506" s="43">
        <v>25.5</v>
      </c>
      <c r="L1506" s="43">
        <f t="shared" si="324"/>
        <v>-0.5</v>
      </c>
      <c r="M1506" s="43">
        <f t="shared" si="325"/>
        <v>109.28571428571428</v>
      </c>
      <c r="N1506" s="42">
        <v>25</v>
      </c>
      <c r="O1506" s="45" t="str">
        <f t="shared" si="326"/>
        <v>Mar</v>
      </c>
      <c r="P1506" s="42">
        <f t="shared" si="327"/>
        <v>25</v>
      </c>
      <c r="Q1506" s="44">
        <f t="shared" si="328"/>
        <v>0.5</v>
      </c>
      <c r="R1506" s="45">
        <f t="shared" si="329"/>
        <v>2.0000000000000018E-2</v>
      </c>
      <c r="S1506" s="44" t="str">
        <f t="shared" si="330"/>
        <v>GROWTH</v>
      </c>
      <c r="T1506" s="43">
        <v>0</v>
      </c>
      <c r="U1506" s="46" t="str">
        <f t="shared" si="331"/>
        <v>Apr</v>
      </c>
      <c r="V1506" s="42">
        <v>0</v>
      </c>
      <c r="W1506" s="47">
        <f t="shared" si="332"/>
        <v>25.5</v>
      </c>
      <c r="X1506" s="48">
        <f t="shared" si="333"/>
        <v>0</v>
      </c>
      <c r="Y1506" s="47" t="b">
        <f t="shared" si="334"/>
        <v>0</v>
      </c>
      <c r="Z1506" s="138">
        <v>0</v>
      </c>
      <c r="AA1506" s="133"/>
      <c r="AB1506" s="133" t="s">
        <v>121</v>
      </c>
      <c r="AC1506" s="149" t="s">
        <v>1245</v>
      </c>
      <c r="AD1506" s="27">
        <f t="shared" si="335"/>
        <v>0</v>
      </c>
    </row>
    <row r="1507" spans="1:30" s="156" customFormat="1" ht="13.8">
      <c r="A1507" s="149" t="s">
        <v>1245</v>
      </c>
      <c r="B1507" s="147" t="s">
        <v>40</v>
      </c>
      <c r="C1507" s="147" t="s">
        <v>4256</v>
      </c>
      <c r="D1507" s="147">
        <v>1000004428</v>
      </c>
      <c r="E1507" s="147" t="s">
        <v>4229</v>
      </c>
      <c r="F1507" s="148">
        <v>45869</v>
      </c>
      <c r="G1507" s="40" t="str">
        <f t="shared" si="322"/>
        <v>-</v>
      </c>
      <c r="H1507" s="40"/>
      <c r="I1507" s="41">
        <v>0</v>
      </c>
      <c r="J1507" s="41">
        <f t="shared" si="323"/>
        <v>0</v>
      </c>
      <c r="K1507" s="43">
        <v>0</v>
      </c>
      <c r="L1507" s="43">
        <f t="shared" si="324"/>
        <v>0</v>
      </c>
      <c r="M1507" s="43" t="str">
        <f t="shared" si="325"/>
        <v>-</v>
      </c>
      <c r="N1507" s="42">
        <v>0</v>
      </c>
      <c r="O1507" s="45" t="str">
        <f t="shared" si="326"/>
        <v>Mar</v>
      </c>
      <c r="P1507" s="42">
        <f t="shared" si="327"/>
        <v>0</v>
      </c>
      <c r="Q1507" s="44">
        <f t="shared" si="328"/>
        <v>0</v>
      </c>
      <c r="R1507" s="45" t="str">
        <f t="shared" si="329"/>
        <v xml:space="preserve"> </v>
      </c>
      <c r="S1507" s="44" t="b">
        <f t="shared" si="330"/>
        <v>0</v>
      </c>
      <c r="T1507" s="43">
        <v>0</v>
      </c>
      <c r="U1507" s="46" t="str">
        <f t="shared" si="331"/>
        <v>Apr</v>
      </c>
      <c r="V1507" s="42">
        <v>0</v>
      </c>
      <c r="W1507" s="47">
        <f t="shared" si="332"/>
        <v>0</v>
      </c>
      <c r="X1507" s="48">
        <f t="shared" si="333"/>
        <v>0</v>
      </c>
      <c r="Y1507" s="47" t="b">
        <f t="shared" si="334"/>
        <v>0</v>
      </c>
      <c r="Z1507" s="138">
        <v>0</v>
      </c>
      <c r="AA1507" s="133"/>
      <c r="AB1507" s="133" t="s">
        <v>121</v>
      </c>
      <c r="AC1507" s="149" t="s">
        <v>1245</v>
      </c>
      <c r="AD1507" s="27">
        <f t="shared" si="335"/>
        <v>1</v>
      </c>
    </row>
    <row r="1508" spans="1:30" s="156" customFormat="1" ht="13.8">
      <c r="A1508" s="149" t="s">
        <v>1245</v>
      </c>
      <c r="B1508" s="147" t="s">
        <v>44</v>
      </c>
      <c r="C1508" s="147" t="s">
        <v>4257</v>
      </c>
      <c r="D1508" s="147">
        <v>1000004432</v>
      </c>
      <c r="E1508" s="147" t="s">
        <v>4230</v>
      </c>
      <c r="F1508" s="148">
        <v>45856</v>
      </c>
      <c r="G1508" s="40" t="str">
        <f t="shared" si="322"/>
        <v>Targeted Dealer</v>
      </c>
      <c r="H1508" s="40"/>
      <c r="I1508" s="41">
        <v>30</v>
      </c>
      <c r="J1508" s="41">
        <f t="shared" si="323"/>
        <v>28</v>
      </c>
      <c r="K1508" s="43">
        <v>0</v>
      </c>
      <c r="L1508" s="43">
        <f t="shared" si="324"/>
        <v>30</v>
      </c>
      <c r="M1508" s="43">
        <f t="shared" si="325"/>
        <v>0</v>
      </c>
      <c r="N1508" s="42">
        <v>49.5</v>
      </c>
      <c r="O1508" s="45" t="str">
        <f t="shared" si="326"/>
        <v>Mar</v>
      </c>
      <c r="P1508" s="42">
        <f t="shared" si="327"/>
        <v>49.5</v>
      </c>
      <c r="Q1508" s="44">
        <f t="shared" si="328"/>
        <v>-49.5</v>
      </c>
      <c r="R1508" s="45">
        <f t="shared" si="329"/>
        <v>-1</v>
      </c>
      <c r="S1508" s="44" t="str">
        <f t="shared" si="330"/>
        <v>DEGROWTH</v>
      </c>
      <c r="T1508" s="43">
        <v>0</v>
      </c>
      <c r="U1508" s="46" t="str">
        <f t="shared" si="331"/>
        <v>Apr</v>
      </c>
      <c r="V1508" s="42">
        <v>0</v>
      </c>
      <c r="W1508" s="47">
        <f t="shared" si="332"/>
        <v>0</v>
      </c>
      <c r="X1508" s="48">
        <f t="shared" si="333"/>
        <v>0</v>
      </c>
      <c r="Y1508" s="47" t="b">
        <f t="shared" si="334"/>
        <v>0</v>
      </c>
      <c r="Z1508" s="138">
        <v>0</v>
      </c>
      <c r="AA1508" s="133"/>
      <c r="AB1508" s="133" t="s">
        <v>121</v>
      </c>
      <c r="AC1508" s="149" t="s">
        <v>1245</v>
      </c>
      <c r="AD1508" s="27">
        <f t="shared" si="335"/>
        <v>1</v>
      </c>
    </row>
    <row r="1509" spans="1:30" s="156" customFormat="1" ht="13.8">
      <c r="A1509" s="149" t="s">
        <v>1245</v>
      </c>
      <c r="B1509" s="147" t="s">
        <v>48</v>
      </c>
      <c r="C1509" s="147" t="s">
        <v>4259</v>
      </c>
      <c r="D1509" s="147">
        <v>1000004503</v>
      </c>
      <c r="E1509" s="147" t="s">
        <v>4232</v>
      </c>
      <c r="F1509" s="148">
        <v>45952</v>
      </c>
      <c r="G1509" s="40" t="str">
        <f t="shared" si="322"/>
        <v>-</v>
      </c>
      <c r="H1509" s="40"/>
      <c r="I1509" s="41">
        <v>0</v>
      </c>
      <c r="J1509" s="41">
        <f t="shared" si="323"/>
        <v>0</v>
      </c>
      <c r="K1509" s="43">
        <v>0</v>
      </c>
      <c r="L1509" s="43">
        <f t="shared" si="324"/>
        <v>0</v>
      </c>
      <c r="M1509" s="43" t="str">
        <f t="shared" si="325"/>
        <v>-</v>
      </c>
      <c r="N1509" s="42">
        <v>0</v>
      </c>
      <c r="O1509" s="45" t="str">
        <f t="shared" si="326"/>
        <v>Mar</v>
      </c>
      <c r="P1509" s="42">
        <f t="shared" si="327"/>
        <v>0</v>
      </c>
      <c r="Q1509" s="44">
        <f t="shared" si="328"/>
        <v>0</v>
      </c>
      <c r="R1509" s="45" t="str">
        <f t="shared" si="329"/>
        <v xml:space="preserve"> </v>
      </c>
      <c r="S1509" s="44" t="b">
        <f t="shared" si="330"/>
        <v>0</v>
      </c>
      <c r="T1509" s="43">
        <v>0</v>
      </c>
      <c r="U1509" s="46" t="str">
        <f t="shared" si="331"/>
        <v>Apr</v>
      </c>
      <c r="V1509" s="42">
        <v>0</v>
      </c>
      <c r="W1509" s="47">
        <f t="shared" si="332"/>
        <v>0</v>
      </c>
      <c r="X1509" s="48">
        <f t="shared" si="333"/>
        <v>0</v>
      </c>
      <c r="Y1509" s="47" t="b">
        <f t="shared" si="334"/>
        <v>0</v>
      </c>
      <c r="Z1509" s="138">
        <v>0</v>
      </c>
      <c r="AA1509" s="133"/>
      <c r="AB1509" s="133" t="s">
        <v>121</v>
      </c>
      <c r="AC1509" s="149" t="s">
        <v>1245</v>
      </c>
      <c r="AD1509" s="27">
        <f t="shared" si="335"/>
        <v>1</v>
      </c>
    </row>
    <row r="1510" spans="1:30" s="156" customFormat="1" ht="13.8">
      <c r="A1510" s="149" t="s">
        <v>1245</v>
      </c>
      <c r="B1510" s="147" t="s">
        <v>58</v>
      </c>
      <c r="C1510" s="147" t="s">
        <v>4260</v>
      </c>
      <c r="D1510" s="147">
        <v>1000004492</v>
      </c>
      <c r="E1510" s="147" t="s">
        <v>4233</v>
      </c>
      <c r="F1510" s="148">
        <v>45926</v>
      </c>
      <c r="G1510" s="40" t="str">
        <f t="shared" si="322"/>
        <v>Targeted Dealer</v>
      </c>
      <c r="H1510" s="40"/>
      <c r="I1510" s="41">
        <v>20</v>
      </c>
      <c r="J1510" s="41">
        <f t="shared" si="323"/>
        <v>18.666666666666664</v>
      </c>
      <c r="K1510" s="43">
        <v>0</v>
      </c>
      <c r="L1510" s="43">
        <f t="shared" si="324"/>
        <v>20</v>
      </c>
      <c r="M1510" s="43">
        <f t="shared" si="325"/>
        <v>0</v>
      </c>
      <c r="N1510" s="42">
        <v>0</v>
      </c>
      <c r="O1510" s="45" t="str">
        <f t="shared" si="326"/>
        <v>Mar</v>
      </c>
      <c r="P1510" s="42">
        <f t="shared" si="327"/>
        <v>0</v>
      </c>
      <c r="Q1510" s="44">
        <f t="shared" si="328"/>
        <v>0</v>
      </c>
      <c r="R1510" s="45" t="str">
        <f t="shared" si="329"/>
        <v xml:space="preserve"> </v>
      </c>
      <c r="S1510" s="44" t="b">
        <f t="shared" si="330"/>
        <v>0</v>
      </c>
      <c r="T1510" s="43">
        <v>0</v>
      </c>
      <c r="U1510" s="46" t="str">
        <f t="shared" si="331"/>
        <v>Apr</v>
      </c>
      <c r="V1510" s="42">
        <v>0</v>
      </c>
      <c r="W1510" s="47">
        <f t="shared" si="332"/>
        <v>0</v>
      </c>
      <c r="X1510" s="48">
        <f t="shared" si="333"/>
        <v>0</v>
      </c>
      <c r="Y1510" s="47" t="b">
        <f t="shared" si="334"/>
        <v>0</v>
      </c>
      <c r="Z1510" s="138">
        <v>0</v>
      </c>
      <c r="AA1510" s="133"/>
      <c r="AB1510" s="133" t="s">
        <v>121</v>
      </c>
      <c r="AC1510" s="149" t="s">
        <v>1245</v>
      </c>
      <c r="AD1510" s="27">
        <f t="shared" si="335"/>
        <v>1</v>
      </c>
    </row>
    <row r="1511" spans="1:30" s="156" customFormat="1" ht="13.8">
      <c r="A1511" s="149" t="s">
        <v>1245</v>
      </c>
      <c r="B1511" s="147" t="s">
        <v>58</v>
      </c>
      <c r="C1511" s="147" t="s">
        <v>4261</v>
      </c>
      <c r="D1511" s="147">
        <v>1000004506</v>
      </c>
      <c r="E1511" s="147" t="s">
        <v>4234</v>
      </c>
      <c r="F1511" s="148">
        <v>45957</v>
      </c>
      <c r="G1511" s="40" t="str">
        <f t="shared" si="322"/>
        <v>Targeted Dealer</v>
      </c>
      <c r="H1511" s="40"/>
      <c r="I1511" s="41">
        <v>80</v>
      </c>
      <c r="J1511" s="41">
        <f t="shared" si="323"/>
        <v>74.666666666666657</v>
      </c>
      <c r="K1511" s="43">
        <v>152</v>
      </c>
      <c r="L1511" s="43">
        <f t="shared" si="324"/>
        <v>-72</v>
      </c>
      <c r="M1511" s="43">
        <f t="shared" si="325"/>
        <v>203.57142857142858</v>
      </c>
      <c r="N1511" s="42">
        <v>19</v>
      </c>
      <c r="O1511" s="45" t="str">
        <f t="shared" si="326"/>
        <v>Mar</v>
      </c>
      <c r="P1511" s="42">
        <f t="shared" si="327"/>
        <v>19</v>
      </c>
      <c r="Q1511" s="44">
        <f t="shared" si="328"/>
        <v>133</v>
      </c>
      <c r="R1511" s="45">
        <f t="shared" si="329"/>
        <v>7</v>
      </c>
      <c r="S1511" s="44" t="str">
        <f t="shared" si="330"/>
        <v>GROWTH</v>
      </c>
      <c r="T1511" s="43">
        <v>0</v>
      </c>
      <c r="U1511" s="46" t="str">
        <f t="shared" si="331"/>
        <v>Apr</v>
      </c>
      <c r="V1511" s="42">
        <v>0</v>
      </c>
      <c r="W1511" s="47">
        <f t="shared" si="332"/>
        <v>152</v>
      </c>
      <c r="X1511" s="48">
        <f t="shared" si="333"/>
        <v>0</v>
      </c>
      <c r="Y1511" s="47" t="b">
        <f t="shared" si="334"/>
        <v>0</v>
      </c>
      <c r="Z1511" s="138">
        <v>0</v>
      </c>
      <c r="AA1511" s="133"/>
      <c r="AB1511" s="133" t="s">
        <v>121</v>
      </c>
      <c r="AC1511" s="149" t="s">
        <v>1245</v>
      </c>
      <c r="AD1511" s="27">
        <f t="shared" si="335"/>
        <v>0</v>
      </c>
    </row>
    <row r="1512" spans="1:30" s="156" customFormat="1" ht="13.8">
      <c r="A1512" s="149" t="s">
        <v>1245</v>
      </c>
      <c r="B1512" s="147" t="s">
        <v>50</v>
      </c>
      <c r="C1512" s="147" t="s">
        <v>4262</v>
      </c>
      <c r="D1512" s="147">
        <v>1000004466</v>
      </c>
      <c r="E1512" s="147" t="s">
        <v>4235</v>
      </c>
      <c r="F1512" s="148">
        <v>45898</v>
      </c>
      <c r="G1512" s="40" t="str">
        <f t="shared" si="322"/>
        <v>-</v>
      </c>
      <c r="H1512" s="40"/>
      <c r="I1512" s="41">
        <v>0</v>
      </c>
      <c r="J1512" s="41">
        <f t="shared" si="323"/>
        <v>0</v>
      </c>
      <c r="K1512" s="43">
        <v>30</v>
      </c>
      <c r="L1512" s="43">
        <f t="shared" si="324"/>
        <v>-30</v>
      </c>
      <c r="M1512" s="43" t="str">
        <f t="shared" si="325"/>
        <v>-</v>
      </c>
      <c r="N1512" s="42">
        <v>0</v>
      </c>
      <c r="O1512" s="45" t="str">
        <f t="shared" si="326"/>
        <v>Mar</v>
      </c>
      <c r="P1512" s="42">
        <f t="shared" si="327"/>
        <v>0</v>
      </c>
      <c r="Q1512" s="44">
        <f t="shared" si="328"/>
        <v>30</v>
      </c>
      <c r="R1512" s="45" t="str">
        <f t="shared" si="329"/>
        <v xml:space="preserve"> </v>
      </c>
      <c r="S1512" s="44" t="b">
        <f t="shared" si="330"/>
        <v>0</v>
      </c>
      <c r="T1512" s="43">
        <v>0</v>
      </c>
      <c r="U1512" s="46" t="str">
        <f t="shared" si="331"/>
        <v>Apr</v>
      </c>
      <c r="V1512" s="42">
        <v>0</v>
      </c>
      <c r="W1512" s="47">
        <f t="shared" si="332"/>
        <v>30</v>
      </c>
      <c r="X1512" s="48">
        <f t="shared" si="333"/>
        <v>0</v>
      </c>
      <c r="Y1512" s="47" t="b">
        <f t="shared" si="334"/>
        <v>0</v>
      </c>
      <c r="Z1512" s="138">
        <v>0</v>
      </c>
      <c r="AA1512" s="133"/>
      <c r="AB1512" s="133" t="s">
        <v>121</v>
      </c>
      <c r="AC1512" s="149" t="s">
        <v>1245</v>
      </c>
      <c r="AD1512" s="27">
        <f t="shared" si="335"/>
        <v>0</v>
      </c>
    </row>
    <row r="1513" spans="1:30" s="156" customFormat="1" ht="13.8">
      <c r="A1513" s="149" t="s">
        <v>1245</v>
      </c>
      <c r="B1513" s="147" t="s">
        <v>50</v>
      </c>
      <c r="C1513" s="147" t="s">
        <v>4264</v>
      </c>
      <c r="D1513" s="147">
        <v>1000004502</v>
      </c>
      <c r="E1513" s="147" t="s">
        <v>4237</v>
      </c>
      <c r="F1513" s="148">
        <v>45952</v>
      </c>
      <c r="G1513" s="40" t="str">
        <f t="shared" si="322"/>
        <v>Targeted Dealer</v>
      </c>
      <c r="H1513" s="40"/>
      <c r="I1513" s="41">
        <v>55</v>
      </c>
      <c r="J1513" s="41">
        <f t="shared" si="323"/>
        <v>51.333333333333329</v>
      </c>
      <c r="K1513" s="43">
        <v>0</v>
      </c>
      <c r="L1513" s="43">
        <f t="shared" si="324"/>
        <v>55</v>
      </c>
      <c r="M1513" s="43">
        <f t="shared" si="325"/>
        <v>0</v>
      </c>
      <c r="N1513" s="42">
        <v>60</v>
      </c>
      <c r="O1513" s="45" t="str">
        <f t="shared" si="326"/>
        <v>Mar</v>
      </c>
      <c r="P1513" s="42">
        <f t="shared" si="327"/>
        <v>60</v>
      </c>
      <c r="Q1513" s="44">
        <f t="shared" si="328"/>
        <v>-60</v>
      </c>
      <c r="R1513" s="45">
        <f t="shared" si="329"/>
        <v>-1</v>
      </c>
      <c r="S1513" s="44" t="str">
        <f t="shared" si="330"/>
        <v>DEGROWTH</v>
      </c>
      <c r="T1513" s="43">
        <v>0</v>
      </c>
      <c r="U1513" s="46" t="str">
        <f t="shared" si="331"/>
        <v>Apr</v>
      </c>
      <c r="V1513" s="42">
        <v>0</v>
      </c>
      <c r="W1513" s="47">
        <f t="shared" si="332"/>
        <v>0</v>
      </c>
      <c r="X1513" s="48">
        <f t="shared" si="333"/>
        <v>0</v>
      </c>
      <c r="Y1513" s="47" t="b">
        <f t="shared" si="334"/>
        <v>0</v>
      </c>
      <c r="Z1513" s="138">
        <v>0</v>
      </c>
      <c r="AA1513" s="133"/>
      <c r="AB1513" s="133" t="s">
        <v>121</v>
      </c>
      <c r="AC1513" s="149" t="s">
        <v>1245</v>
      </c>
      <c r="AD1513" s="27">
        <f t="shared" si="335"/>
        <v>1</v>
      </c>
    </row>
    <row r="1514" spans="1:30" s="156" customFormat="1" ht="13.8">
      <c r="A1514" s="149" t="s">
        <v>3061</v>
      </c>
      <c r="B1514" s="147" t="s">
        <v>90</v>
      </c>
      <c r="C1514" s="147" t="s">
        <v>4291</v>
      </c>
      <c r="D1514" s="147">
        <v>1000004508</v>
      </c>
      <c r="E1514" s="147" t="s">
        <v>4272</v>
      </c>
      <c r="F1514" s="148">
        <v>45958</v>
      </c>
      <c r="G1514" s="40" t="str">
        <f t="shared" si="322"/>
        <v>Targeted Dealer</v>
      </c>
      <c r="H1514" s="40"/>
      <c r="I1514" s="41">
        <v>60</v>
      </c>
      <c r="J1514" s="41">
        <f t="shared" si="323"/>
        <v>56</v>
      </c>
      <c r="K1514" s="43">
        <v>48.5</v>
      </c>
      <c r="L1514" s="43">
        <f t="shared" si="324"/>
        <v>11.5</v>
      </c>
      <c r="M1514" s="43">
        <f t="shared" si="325"/>
        <v>86.607142857142847</v>
      </c>
      <c r="N1514" s="42">
        <v>33</v>
      </c>
      <c r="O1514" s="45" t="str">
        <f t="shared" si="326"/>
        <v>Mar</v>
      </c>
      <c r="P1514" s="42">
        <f t="shared" si="327"/>
        <v>33</v>
      </c>
      <c r="Q1514" s="44">
        <f t="shared" si="328"/>
        <v>15.5</v>
      </c>
      <c r="R1514" s="45">
        <f t="shared" si="329"/>
        <v>0.46969696969696972</v>
      </c>
      <c r="S1514" s="44" t="str">
        <f t="shared" si="330"/>
        <v>GROWTH</v>
      </c>
      <c r="T1514" s="43">
        <v>0</v>
      </c>
      <c r="U1514" s="46" t="str">
        <f t="shared" si="331"/>
        <v>Apr</v>
      </c>
      <c r="V1514" s="42">
        <v>0</v>
      </c>
      <c r="W1514" s="47">
        <f t="shared" si="332"/>
        <v>48.5</v>
      </c>
      <c r="X1514" s="48">
        <f t="shared" si="333"/>
        <v>0</v>
      </c>
      <c r="Y1514" s="47" t="b">
        <f t="shared" si="334"/>
        <v>0</v>
      </c>
      <c r="Z1514" s="138">
        <v>0</v>
      </c>
      <c r="AA1514" s="133"/>
      <c r="AB1514" s="133" t="s">
        <v>121</v>
      </c>
      <c r="AC1514" s="149" t="s">
        <v>3061</v>
      </c>
      <c r="AD1514" s="27">
        <f t="shared" si="335"/>
        <v>0</v>
      </c>
    </row>
    <row r="1515" spans="1:30" s="156" customFormat="1" ht="13.8">
      <c r="A1515" s="149" t="s">
        <v>3061</v>
      </c>
      <c r="B1515" s="147" t="s">
        <v>4092</v>
      </c>
      <c r="C1515" s="147" t="s">
        <v>4292</v>
      </c>
      <c r="D1515" s="147">
        <v>1000004488</v>
      </c>
      <c r="E1515" s="147" t="s">
        <v>4273</v>
      </c>
      <c r="F1515" s="148">
        <v>45948</v>
      </c>
      <c r="G1515" s="40" t="str">
        <f t="shared" si="322"/>
        <v>Targeted Dealer</v>
      </c>
      <c r="H1515" s="40"/>
      <c r="I1515" s="41">
        <v>25</v>
      </c>
      <c r="J1515" s="41">
        <f t="shared" si="323"/>
        <v>23.333333333333336</v>
      </c>
      <c r="K1515" s="43">
        <v>30</v>
      </c>
      <c r="L1515" s="43">
        <f t="shared" si="324"/>
        <v>-5</v>
      </c>
      <c r="M1515" s="43">
        <f t="shared" si="325"/>
        <v>128.57142857142856</v>
      </c>
      <c r="N1515" s="42">
        <v>25</v>
      </c>
      <c r="O1515" s="45" t="str">
        <f t="shared" si="326"/>
        <v>Mar</v>
      </c>
      <c r="P1515" s="42">
        <f t="shared" si="327"/>
        <v>25</v>
      </c>
      <c r="Q1515" s="44">
        <f t="shared" si="328"/>
        <v>5</v>
      </c>
      <c r="R1515" s="45">
        <f t="shared" si="329"/>
        <v>0.19999999999999996</v>
      </c>
      <c r="S1515" s="44" t="str">
        <f t="shared" si="330"/>
        <v>GROWTH</v>
      </c>
      <c r="T1515" s="43">
        <v>0</v>
      </c>
      <c r="U1515" s="46" t="str">
        <f t="shared" si="331"/>
        <v>Apr</v>
      </c>
      <c r="V1515" s="42">
        <v>0</v>
      </c>
      <c r="W1515" s="47">
        <f t="shared" si="332"/>
        <v>30</v>
      </c>
      <c r="X1515" s="48">
        <f t="shared" si="333"/>
        <v>0</v>
      </c>
      <c r="Y1515" s="47" t="b">
        <f t="shared" si="334"/>
        <v>0</v>
      </c>
      <c r="Z1515" s="138">
        <v>0</v>
      </c>
      <c r="AA1515" s="133"/>
      <c r="AB1515" s="133" t="s">
        <v>121</v>
      </c>
      <c r="AC1515" s="149" t="s">
        <v>3061</v>
      </c>
      <c r="AD1515" s="27">
        <f t="shared" si="335"/>
        <v>0</v>
      </c>
    </row>
    <row r="1516" spans="1:30" s="156" customFormat="1" ht="13.8">
      <c r="A1516" s="149" t="s">
        <v>3919</v>
      </c>
      <c r="B1516" s="147" t="s">
        <v>80</v>
      </c>
      <c r="C1516" s="147" t="e">
        <v>#N/A</v>
      </c>
      <c r="D1516" s="147">
        <v>1000004514</v>
      </c>
      <c r="E1516" s="147" t="s">
        <v>4274</v>
      </c>
      <c r="F1516" s="148">
        <v>45967</v>
      </c>
      <c r="G1516" s="40" t="str">
        <f t="shared" si="322"/>
        <v>Targeted Dealer</v>
      </c>
      <c r="H1516" s="40"/>
      <c r="I1516" s="41">
        <v>250</v>
      </c>
      <c r="J1516" s="41">
        <f t="shared" si="323"/>
        <v>233.33333333333334</v>
      </c>
      <c r="K1516" s="43">
        <v>731</v>
      </c>
      <c r="L1516" s="43">
        <f t="shared" si="324"/>
        <v>-481</v>
      </c>
      <c r="M1516" s="43">
        <f t="shared" si="325"/>
        <v>313.28571428571428</v>
      </c>
      <c r="N1516" s="42">
        <v>596</v>
      </c>
      <c r="O1516" s="45" t="str">
        <f t="shared" si="326"/>
        <v>Mar</v>
      </c>
      <c r="P1516" s="42">
        <f t="shared" si="327"/>
        <v>596</v>
      </c>
      <c r="Q1516" s="44">
        <f t="shared" si="328"/>
        <v>135</v>
      </c>
      <c r="R1516" s="45">
        <f t="shared" si="329"/>
        <v>0.22651006711409405</v>
      </c>
      <c r="S1516" s="44" t="str">
        <f t="shared" si="330"/>
        <v>GROWTH</v>
      </c>
      <c r="T1516" s="43">
        <v>0</v>
      </c>
      <c r="U1516" s="46" t="str">
        <f t="shared" si="331"/>
        <v>Apr</v>
      </c>
      <c r="V1516" s="42">
        <v>0</v>
      </c>
      <c r="W1516" s="47">
        <f t="shared" si="332"/>
        <v>731</v>
      </c>
      <c r="X1516" s="48">
        <f t="shared" si="333"/>
        <v>0</v>
      </c>
      <c r="Y1516" s="47" t="b">
        <f t="shared" si="334"/>
        <v>0</v>
      </c>
      <c r="Z1516" s="138">
        <v>0</v>
      </c>
      <c r="AA1516" s="133"/>
      <c r="AB1516" s="133" t="s">
        <v>121</v>
      </c>
      <c r="AC1516" s="149" t="s">
        <v>3919</v>
      </c>
      <c r="AD1516" s="27">
        <f t="shared" si="335"/>
        <v>0</v>
      </c>
    </row>
    <row r="1517" spans="1:30" s="156" customFormat="1" ht="13.8">
      <c r="A1517" s="149" t="s">
        <v>121</v>
      </c>
      <c r="B1517" s="147" t="s">
        <v>548</v>
      </c>
      <c r="C1517" s="147" t="s">
        <v>4293</v>
      </c>
      <c r="D1517" s="147">
        <v>1000004542</v>
      </c>
      <c r="E1517" s="147" t="s">
        <v>4275</v>
      </c>
      <c r="F1517" s="148">
        <v>45978</v>
      </c>
      <c r="G1517" s="40" t="str">
        <f t="shared" si="322"/>
        <v>Targeted Dealer</v>
      </c>
      <c r="H1517" s="40"/>
      <c r="I1517" s="41">
        <v>20</v>
      </c>
      <c r="J1517" s="41">
        <f t="shared" si="323"/>
        <v>18.666666666666664</v>
      </c>
      <c r="K1517" s="43">
        <v>25</v>
      </c>
      <c r="L1517" s="43">
        <f t="shared" si="324"/>
        <v>-5</v>
      </c>
      <c r="M1517" s="43">
        <f t="shared" si="325"/>
        <v>133.92857142857144</v>
      </c>
      <c r="N1517" s="42">
        <v>0</v>
      </c>
      <c r="O1517" s="45" t="str">
        <f t="shared" si="326"/>
        <v>Mar</v>
      </c>
      <c r="P1517" s="42">
        <f t="shared" si="327"/>
        <v>0</v>
      </c>
      <c r="Q1517" s="44">
        <f t="shared" si="328"/>
        <v>25</v>
      </c>
      <c r="R1517" s="45" t="str">
        <f t="shared" si="329"/>
        <v xml:space="preserve"> </v>
      </c>
      <c r="S1517" s="44" t="b">
        <f t="shared" si="330"/>
        <v>0</v>
      </c>
      <c r="T1517" s="43">
        <v>0</v>
      </c>
      <c r="U1517" s="46" t="str">
        <f t="shared" si="331"/>
        <v>Apr</v>
      </c>
      <c r="V1517" s="42">
        <v>0</v>
      </c>
      <c r="W1517" s="47">
        <f t="shared" si="332"/>
        <v>25</v>
      </c>
      <c r="X1517" s="48">
        <f t="shared" si="333"/>
        <v>0</v>
      </c>
      <c r="Y1517" s="47" t="b">
        <f t="shared" si="334"/>
        <v>0</v>
      </c>
      <c r="Z1517" s="138">
        <v>0</v>
      </c>
      <c r="AA1517" s="133"/>
      <c r="AB1517" s="133" t="s">
        <v>121</v>
      </c>
      <c r="AC1517" s="149" t="s">
        <v>121</v>
      </c>
      <c r="AD1517" s="27">
        <f t="shared" si="335"/>
        <v>0</v>
      </c>
    </row>
    <row r="1518" spans="1:30" s="156" customFormat="1" ht="13.8">
      <c r="A1518" s="149" t="s">
        <v>121</v>
      </c>
      <c r="B1518" s="147" t="s">
        <v>613</v>
      </c>
      <c r="C1518" s="147" t="s">
        <v>4294</v>
      </c>
      <c r="D1518" s="147">
        <v>1000004543</v>
      </c>
      <c r="E1518" s="147" t="s">
        <v>4276</v>
      </c>
      <c r="F1518" s="148">
        <v>45978</v>
      </c>
      <c r="G1518" s="40" t="str">
        <f t="shared" si="322"/>
        <v>Targeted Dealer</v>
      </c>
      <c r="H1518" s="40"/>
      <c r="I1518" s="41">
        <v>80</v>
      </c>
      <c r="J1518" s="41">
        <f t="shared" si="323"/>
        <v>74.666666666666657</v>
      </c>
      <c r="K1518" s="43">
        <v>120</v>
      </c>
      <c r="L1518" s="43">
        <f t="shared" si="324"/>
        <v>-40</v>
      </c>
      <c r="M1518" s="43">
        <f t="shared" si="325"/>
        <v>160.71428571428572</v>
      </c>
      <c r="N1518" s="42">
        <v>95</v>
      </c>
      <c r="O1518" s="45" t="str">
        <f t="shared" si="326"/>
        <v>Mar</v>
      </c>
      <c r="P1518" s="42">
        <f t="shared" si="327"/>
        <v>95</v>
      </c>
      <c r="Q1518" s="44">
        <f t="shared" si="328"/>
        <v>25</v>
      </c>
      <c r="R1518" s="45">
        <f t="shared" si="329"/>
        <v>0.26315789473684204</v>
      </c>
      <c r="S1518" s="44" t="str">
        <f t="shared" si="330"/>
        <v>GROWTH</v>
      </c>
      <c r="T1518" s="43">
        <v>0</v>
      </c>
      <c r="U1518" s="46" t="str">
        <f t="shared" si="331"/>
        <v>Apr</v>
      </c>
      <c r="V1518" s="42">
        <v>0</v>
      </c>
      <c r="W1518" s="47">
        <f t="shared" si="332"/>
        <v>120</v>
      </c>
      <c r="X1518" s="48">
        <f t="shared" si="333"/>
        <v>0</v>
      </c>
      <c r="Y1518" s="47" t="b">
        <f t="shared" si="334"/>
        <v>0</v>
      </c>
      <c r="Z1518" s="138">
        <v>0</v>
      </c>
      <c r="AA1518" s="133"/>
      <c r="AB1518" s="133" t="s">
        <v>121</v>
      </c>
      <c r="AC1518" s="149" t="s">
        <v>121</v>
      </c>
      <c r="AD1518" s="27">
        <f t="shared" si="335"/>
        <v>0</v>
      </c>
    </row>
    <row r="1519" spans="1:30" s="156" customFormat="1" ht="13.8">
      <c r="A1519" s="149" t="s">
        <v>121</v>
      </c>
      <c r="B1519" s="147" t="s">
        <v>27</v>
      </c>
      <c r="C1519" s="147" t="s">
        <v>4295</v>
      </c>
      <c r="D1519" s="147">
        <v>1000004532</v>
      </c>
      <c r="E1519" s="147" t="s">
        <v>4277</v>
      </c>
      <c r="F1519" s="148">
        <v>45972</v>
      </c>
      <c r="G1519" s="40" t="str">
        <f t="shared" si="322"/>
        <v>Targeted Dealer</v>
      </c>
      <c r="H1519" s="40"/>
      <c r="I1519" s="41">
        <v>200</v>
      </c>
      <c r="J1519" s="41">
        <f t="shared" si="323"/>
        <v>186.66666666666669</v>
      </c>
      <c r="K1519" s="43">
        <v>285</v>
      </c>
      <c r="L1519" s="43">
        <f t="shared" si="324"/>
        <v>-85</v>
      </c>
      <c r="M1519" s="43">
        <f t="shared" si="325"/>
        <v>152.67857142857142</v>
      </c>
      <c r="N1519" s="42">
        <v>294</v>
      </c>
      <c r="O1519" s="45" t="str">
        <f t="shared" si="326"/>
        <v>Mar</v>
      </c>
      <c r="P1519" s="42">
        <f t="shared" si="327"/>
        <v>294</v>
      </c>
      <c r="Q1519" s="44">
        <f t="shared" si="328"/>
        <v>-9</v>
      </c>
      <c r="R1519" s="45">
        <f t="shared" si="329"/>
        <v>-3.0612244897959218E-2</v>
      </c>
      <c r="S1519" s="44" t="str">
        <f t="shared" si="330"/>
        <v>DEGROWTH</v>
      </c>
      <c r="T1519" s="43">
        <v>0</v>
      </c>
      <c r="U1519" s="46" t="str">
        <f t="shared" si="331"/>
        <v>Apr</v>
      </c>
      <c r="V1519" s="42">
        <v>0</v>
      </c>
      <c r="W1519" s="47">
        <f t="shared" si="332"/>
        <v>285</v>
      </c>
      <c r="X1519" s="48">
        <f t="shared" si="333"/>
        <v>0</v>
      </c>
      <c r="Y1519" s="47" t="b">
        <f t="shared" si="334"/>
        <v>0</v>
      </c>
      <c r="Z1519" s="138">
        <v>0</v>
      </c>
      <c r="AA1519" s="133"/>
      <c r="AB1519" s="133" t="s">
        <v>121</v>
      </c>
      <c r="AC1519" s="149" t="s">
        <v>121</v>
      </c>
      <c r="AD1519" s="27">
        <f t="shared" si="335"/>
        <v>0</v>
      </c>
    </row>
    <row r="1520" spans="1:30" s="156" customFormat="1" ht="13.8">
      <c r="A1520" s="149" t="s">
        <v>121</v>
      </c>
      <c r="B1520" s="147" t="s">
        <v>33</v>
      </c>
      <c r="C1520" s="147" t="s">
        <v>4296</v>
      </c>
      <c r="D1520" s="147">
        <v>1000004504</v>
      </c>
      <c r="E1520" s="147" t="s">
        <v>4278</v>
      </c>
      <c r="F1520" s="148">
        <v>45952</v>
      </c>
      <c r="G1520" s="40" t="str">
        <f t="shared" si="322"/>
        <v>Targeted Dealer</v>
      </c>
      <c r="H1520" s="40"/>
      <c r="I1520" s="41">
        <v>23</v>
      </c>
      <c r="J1520" s="41">
        <f t="shared" si="323"/>
        <v>21.466666666666669</v>
      </c>
      <c r="K1520" s="43">
        <v>55.5</v>
      </c>
      <c r="L1520" s="43">
        <f t="shared" si="324"/>
        <v>-32.5</v>
      </c>
      <c r="M1520" s="43">
        <f t="shared" si="325"/>
        <v>258.54037267080747</v>
      </c>
      <c r="N1520" s="42">
        <v>82.5</v>
      </c>
      <c r="O1520" s="45" t="str">
        <f t="shared" si="326"/>
        <v>Mar</v>
      </c>
      <c r="P1520" s="42">
        <f t="shared" si="327"/>
        <v>82.5</v>
      </c>
      <c r="Q1520" s="44">
        <f t="shared" si="328"/>
        <v>-27</v>
      </c>
      <c r="R1520" s="45">
        <f t="shared" si="329"/>
        <v>-0.32727272727272727</v>
      </c>
      <c r="S1520" s="44" t="str">
        <f t="shared" si="330"/>
        <v>DEGROWTH</v>
      </c>
      <c r="T1520" s="43">
        <v>0</v>
      </c>
      <c r="U1520" s="46" t="str">
        <f t="shared" si="331"/>
        <v>Apr</v>
      </c>
      <c r="V1520" s="42">
        <v>0</v>
      </c>
      <c r="W1520" s="47">
        <f t="shared" si="332"/>
        <v>55.5</v>
      </c>
      <c r="X1520" s="48">
        <f t="shared" si="333"/>
        <v>0</v>
      </c>
      <c r="Y1520" s="47" t="b">
        <f t="shared" si="334"/>
        <v>0</v>
      </c>
      <c r="Z1520" s="138">
        <v>0</v>
      </c>
      <c r="AA1520" s="133"/>
      <c r="AB1520" s="133" t="s">
        <v>121</v>
      </c>
      <c r="AC1520" s="149" t="s">
        <v>121</v>
      </c>
      <c r="AD1520" s="27">
        <f t="shared" si="335"/>
        <v>0</v>
      </c>
    </row>
    <row r="1521" spans="1:30" s="156" customFormat="1" ht="13.8">
      <c r="A1521" s="149" t="s">
        <v>121</v>
      </c>
      <c r="B1521" s="147" t="s">
        <v>34</v>
      </c>
      <c r="C1521" s="147" t="s">
        <v>4297</v>
      </c>
      <c r="D1521" s="147">
        <v>1000004393</v>
      </c>
      <c r="E1521" s="147" t="s">
        <v>4279</v>
      </c>
      <c r="F1521" s="148">
        <v>45825</v>
      </c>
      <c r="G1521" s="40" t="str">
        <f t="shared" si="322"/>
        <v>Targeted Dealer</v>
      </c>
      <c r="H1521" s="40"/>
      <c r="I1521" s="41">
        <v>75</v>
      </c>
      <c r="J1521" s="41">
        <f t="shared" si="323"/>
        <v>70</v>
      </c>
      <c r="K1521" s="43">
        <v>35</v>
      </c>
      <c r="L1521" s="43">
        <f t="shared" si="324"/>
        <v>40</v>
      </c>
      <c r="M1521" s="43">
        <f t="shared" si="325"/>
        <v>50</v>
      </c>
      <c r="N1521" s="42">
        <v>35</v>
      </c>
      <c r="O1521" s="45" t="str">
        <f t="shared" si="326"/>
        <v>Mar</v>
      </c>
      <c r="P1521" s="42">
        <f t="shared" si="327"/>
        <v>35</v>
      </c>
      <c r="Q1521" s="44">
        <f t="shared" si="328"/>
        <v>0</v>
      </c>
      <c r="R1521" s="45">
        <f t="shared" si="329"/>
        <v>0</v>
      </c>
      <c r="S1521" s="44" t="str">
        <f t="shared" si="330"/>
        <v>GROWTH</v>
      </c>
      <c r="T1521" s="43">
        <v>0</v>
      </c>
      <c r="U1521" s="46" t="str">
        <f t="shared" si="331"/>
        <v>Apr</v>
      </c>
      <c r="V1521" s="42">
        <v>0</v>
      </c>
      <c r="W1521" s="47">
        <f t="shared" si="332"/>
        <v>35</v>
      </c>
      <c r="X1521" s="48">
        <f t="shared" si="333"/>
        <v>0</v>
      </c>
      <c r="Y1521" s="47" t="b">
        <f t="shared" si="334"/>
        <v>0</v>
      </c>
      <c r="Z1521" s="138">
        <v>0</v>
      </c>
      <c r="AA1521" s="133"/>
      <c r="AB1521" s="133" t="s">
        <v>121</v>
      </c>
      <c r="AC1521" s="149" t="s">
        <v>121</v>
      </c>
      <c r="AD1521" s="27">
        <f t="shared" si="335"/>
        <v>0</v>
      </c>
    </row>
    <row r="1522" spans="1:30" s="156" customFormat="1" ht="13.8">
      <c r="A1522" s="149" t="s">
        <v>121</v>
      </c>
      <c r="B1522" s="147" t="s">
        <v>37</v>
      </c>
      <c r="C1522" s="147" t="s">
        <v>4298</v>
      </c>
      <c r="D1522" s="147">
        <v>1000004509</v>
      </c>
      <c r="E1522" s="147" t="s">
        <v>4280</v>
      </c>
      <c r="F1522" s="148">
        <v>45961</v>
      </c>
      <c r="G1522" s="40" t="str">
        <f t="shared" si="322"/>
        <v>Targeted Dealer</v>
      </c>
      <c r="H1522" s="40"/>
      <c r="I1522" s="41">
        <v>70</v>
      </c>
      <c r="J1522" s="41">
        <f t="shared" si="323"/>
        <v>65.333333333333343</v>
      </c>
      <c r="K1522" s="43">
        <v>0</v>
      </c>
      <c r="L1522" s="43">
        <f t="shared" si="324"/>
        <v>70</v>
      </c>
      <c r="M1522" s="43">
        <f t="shared" si="325"/>
        <v>0</v>
      </c>
      <c r="N1522" s="42">
        <v>99.8</v>
      </c>
      <c r="O1522" s="45" t="str">
        <f t="shared" si="326"/>
        <v>Mar</v>
      </c>
      <c r="P1522" s="42">
        <f t="shared" si="327"/>
        <v>99.8</v>
      </c>
      <c r="Q1522" s="44">
        <f t="shared" si="328"/>
        <v>-99.8</v>
      </c>
      <c r="R1522" s="45">
        <f t="shared" si="329"/>
        <v>-1</v>
      </c>
      <c r="S1522" s="44" t="str">
        <f t="shared" si="330"/>
        <v>DEGROWTH</v>
      </c>
      <c r="T1522" s="43">
        <v>0</v>
      </c>
      <c r="U1522" s="46" t="str">
        <f t="shared" si="331"/>
        <v>Apr</v>
      </c>
      <c r="V1522" s="42">
        <v>0</v>
      </c>
      <c r="W1522" s="47">
        <f t="shared" si="332"/>
        <v>0</v>
      </c>
      <c r="X1522" s="48">
        <f t="shared" si="333"/>
        <v>0</v>
      </c>
      <c r="Y1522" s="47" t="b">
        <f t="shared" si="334"/>
        <v>0</v>
      </c>
      <c r="Z1522" s="138">
        <v>0</v>
      </c>
      <c r="AA1522" s="133"/>
      <c r="AB1522" s="133" t="s">
        <v>121</v>
      </c>
      <c r="AC1522" s="149" t="s">
        <v>121</v>
      </c>
      <c r="AD1522" s="27">
        <f t="shared" si="335"/>
        <v>1</v>
      </c>
    </row>
    <row r="1523" spans="1:30" s="156" customFormat="1" ht="13.8">
      <c r="A1523" s="149" t="s">
        <v>121</v>
      </c>
      <c r="B1523" s="147" t="s">
        <v>12</v>
      </c>
      <c r="C1523" s="147" t="s">
        <v>4299</v>
      </c>
      <c r="D1523" s="147">
        <v>1000004515</v>
      </c>
      <c r="E1523" s="147" t="s">
        <v>2211</v>
      </c>
      <c r="F1523" s="148">
        <v>45968</v>
      </c>
      <c r="G1523" s="40" t="str">
        <f t="shared" si="322"/>
        <v>-</v>
      </c>
      <c r="H1523" s="40"/>
      <c r="I1523" s="41">
        <v>0</v>
      </c>
      <c r="J1523" s="41">
        <f t="shared" si="323"/>
        <v>0</v>
      </c>
      <c r="K1523" s="43">
        <v>0</v>
      </c>
      <c r="L1523" s="43">
        <f t="shared" si="324"/>
        <v>0</v>
      </c>
      <c r="M1523" s="43" t="str">
        <f t="shared" si="325"/>
        <v>-</v>
      </c>
      <c r="N1523" s="42">
        <v>0</v>
      </c>
      <c r="O1523" s="45" t="str">
        <f t="shared" si="326"/>
        <v>Mar</v>
      </c>
      <c r="P1523" s="42">
        <f t="shared" si="327"/>
        <v>0</v>
      </c>
      <c r="Q1523" s="44">
        <f t="shared" si="328"/>
        <v>0</v>
      </c>
      <c r="R1523" s="45" t="str">
        <f t="shared" si="329"/>
        <v xml:space="preserve"> </v>
      </c>
      <c r="S1523" s="44" t="b">
        <f t="shared" si="330"/>
        <v>0</v>
      </c>
      <c r="T1523" s="43">
        <v>0</v>
      </c>
      <c r="U1523" s="46" t="str">
        <f t="shared" si="331"/>
        <v>Apr</v>
      </c>
      <c r="V1523" s="42">
        <v>0</v>
      </c>
      <c r="W1523" s="47">
        <f t="shared" si="332"/>
        <v>0</v>
      </c>
      <c r="X1523" s="48">
        <f t="shared" si="333"/>
        <v>0</v>
      </c>
      <c r="Y1523" s="47" t="b">
        <f t="shared" si="334"/>
        <v>0</v>
      </c>
      <c r="Z1523" s="138">
        <v>0</v>
      </c>
      <c r="AA1523" s="133"/>
      <c r="AB1523" s="133" t="s">
        <v>121</v>
      </c>
      <c r="AC1523" s="149" t="s">
        <v>121</v>
      </c>
      <c r="AD1523" s="27">
        <f t="shared" si="335"/>
        <v>1</v>
      </c>
    </row>
    <row r="1524" spans="1:30" s="156" customFormat="1" ht="13.8">
      <c r="A1524" s="149" t="s">
        <v>121</v>
      </c>
      <c r="B1524" s="147" t="s">
        <v>32</v>
      </c>
      <c r="C1524" s="147" t="s">
        <v>1095</v>
      </c>
      <c r="D1524" s="147">
        <v>1000003662</v>
      </c>
      <c r="E1524" s="147" t="s">
        <v>1096</v>
      </c>
      <c r="F1524" s="148">
        <v>45135</v>
      </c>
      <c r="G1524" s="40" t="str">
        <f t="shared" si="322"/>
        <v>Targeted Dealer</v>
      </c>
      <c r="H1524" s="40"/>
      <c r="I1524" s="41">
        <v>100</v>
      </c>
      <c r="J1524" s="41">
        <f t="shared" si="323"/>
        <v>93.333333333333343</v>
      </c>
      <c r="K1524" s="43">
        <v>0</v>
      </c>
      <c r="L1524" s="43">
        <f t="shared" si="324"/>
        <v>100</v>
      </c>
      <c r="M1524" s="43">
        <f t="shared" si="325"/>
        <v>0</v>
      </c>
      <c r="N1524" s="42">
        <v>0</v>
      </c>
      <c r="O1524" s="45" t="str">
        <f t="shared" si="326"/>
        <v>Mar</v>
      </c>
      <c r="P1524" s="42">
        <f t="shared" si="327"/>
        <v>0</v>
      </c>
      <c r="Q1524" s="44">
        <f t="shared" si="328"/>
        <v>0</v>
      </c>
      <c r="R1524" s="45" t="str">
        <f t="shared" si="329"/>
        <v xml:space="preserve"> </v>
      </c>
      <c r="S1524" s="44" t="b">
        <f t="shared" si="330"/>
        <v>0</v>
      </c>
      <c r="T1524" s="43">
        <v>30</v>
      </c>
      <c r="U1524" s="46" t="str">
        <f t="shared" si="331"/>
        <v>Apr</v>
      </c>
      <c r="V1524" s="42">
        <v>30</v>
      </c>
      <c r="W1524" s="47">
        <f t="shared" si="332"/>
        <v>-30</v>
      </c>
      <c r="X1524" s="48">
        <f t="shared" si="333"/>
        <v>-1</v>
      </c>
      <c r="Y1524" s="47" t="str">
        <f t="shared" si="334"/>
        <v>DEGROWTH</v>
      </c>
      <c r="Z1524" s="138">
        <v>0</v>
      </c>
      <c r="AA1524" s="133"/>
      <c r="AB1524" s="133" t="s">
        <v>121</v>
      </c>
      <c r="AC1524" s="149" t="s">
        <v>121</v>
      </c>
      <c r="AD1524" s="27">
        <f t="shared" si="335"/>
        <v>1</v>
      </c>
    </row>
    <row r="1525" spans="1:30" s="156" customFormat="1" ht="13.8">
      <c r="A1525" s="149" t="s">
        <v>121</v>
      </c>
      <c r="B1525" s="147" t="s">
        <v>32</v>
      </c>
      <c r="C1525" s="147" t="s">
        <v>4300</v>
      </c>
      <c r="D1525" s="147">
        <v>1000004486</v>
      </c>
      <c r="E1525" s="147" t="s">
        <v>4281</v>
      </c>
      <c r="F1525" s="148">
        <v>45940</v>
      </c>
      <c r="G1525" s="40" t="str">
        <f t="shared" si="322"/>
        <v>Targeted Dealer</v>
      </c>
      <c r="H1525" s="40"/>
      <c r="I1525" s="41">
        <v>23</v>
      </c>
      <c r="J1525" s="41">
        <f t="shared" si="323"/>
        <v>21.466666666666669</v>
      </c>
      <c r="K1525" s="43">
        <v>50</v>
      </c>
      <c r="L1525" s="43">
        <f t="shared" si="324"/>
        <v>-27</v>
      </c>
      <c r="M1525" s="43">
        <f t="shared" si="325"/>
        <v>232.91925465838509</v>
      </c>
      <c r="N1525" s="42">
        <v>25</v>
      </c>
      <c r="O1525" s="45" t="str">
        <f t="shared" si="326"/>
        <v>Mar</v>
      </c>
      <c r="P1525" s="42">
        <f t="shared" si="327"/>
        <v>25</v>
      </c>
      <c r="Q1525" s="44">
        <f t="shared" si="328"/>
        <v>25</v>
      </c>
      <c r="R1525" s="45">
        <f t="shared" si="329"/>
        <v>1</v>
      </c>
      <c r="S1525" s="44" t="str">
        <f t="shared" si="330"/>
        <v>GROWTH</v>
      </c>
      <c r="T1525" s="43">
        <v>0</v>
      </c>
      <c r="U1525" s="46" t="str">
        <f t="shared" si="331"/>
        <v>Apr</v>
      </c>
      <c r="V1525" s="42">
        <v>0</v>
      </c>
      <c r="W1525" s="47">
        <f t="shared" si="332"/>
        <v>50</v>
      </c>
      <c r="X1525" s="48">
        <f t="shared" si="333"/>
        <v>0</v>
      </c>
      <c r="Y1525" s="47" t="b">
        <f t="shared" si="334"/>
        <v>0</v>
      </c>
      <c r="Z1525" s="138">
        <v>0</v>
      </c>
      <c r="AA1525" s="133"/>
      <c r="AB1525" s="133" t="s">
        <v>121</v>
      </c>
      <c r="AC1525" s="149" t="s">
        <v>121</v>
      </c>
      <c r="AD1525" s="27">
        <f t="shared" si="335"/>
        <v>0</v>
      </c>
    </row>
    <row r="1526" spans="1:30" s="156" customFormat="1" ht="13.8">
      <c r="A1526" s="149" t="s">
        <v>121</v>
      </c>
      <c r="B1526" s="147" t="s">
        <v>32</v>
      </c>
      <c r="C1526" s="147" t="s">
        <v>3498</v>
      </c>
      <c r="D1526" s="147">
        <v>1000004135</v>
      </c>
      <c r="E1526" s="147" t="s">
        <v>3499</v>
      </c>
      <c r="F1526" s="148">
        <v>45559</v>
      </c>
      <c r="G1526" s="40" t="str">
        <f t="shared" si="322"/>
        <v>Targeted Dealer</v>
      </c>
      <c r="H1526" s="40"/>
      <c r="I1526" s="41">
        <v>50</v>
      </c>
      <c r="J1526" s="41">
        <f t="shared" si="323"/>
        <v>46.666666666666671</v>
      </c>
      <c r="K1526" s="43">
        <v>27</v>
      </c>
      <c r="L1526" s="43">
        <f t="shared" si="324"/>
        <v>23</v>
      </c>
      <c r="M1526" s="43">
        <f t="shared" si="325"/>
        <v>57.857142857142847</v>
      </c>
      <c r="N1526" s="42">
        <v>67</v>
      </c>
      <c r="O1526" s="45" t="str">
        <f t="shared" si="326"/>
        <v>Mar</v>
      </c>
      <c r="P1526" s="42">
        <f t="shared" si="327"/>
        <v>67</v>
      </c>
      <c r="Q1526" s="44">
        <f t="shared" si="328"/>
        <v>-40</v>
      </c>
      <c r="R1526" s="45">
        <f t="shared" si="329"/>
        <v>-0.59701492537313428</v>
      </c>
      <c r="S1526" s="44" t="str">
        <f t="shared" si="330"/>
        <v>DEGROWTH</v>
      </c>
      <c r="T1526" s="43">
        <v>0</v>
      </c>
      <c r="U1526" s="46" t="str">
        <f t="shared" si="331"/>
        <v>Apr</v>
      </c>
      <c r="V1526" s="42">
        <v>0</v>
      </c>
      <c r="W1526" s="47">
        <f t="shared" si="332"/>
        <v>27</v>
      </c>
      <c r="X1526" s="48">
        <f t="shared" si="333"/>
        <v>0</v>
      </c>
      <c r="Y1526" s="47" t="b">
        <f t="shared" si="334"/>
        <v>0</v>
      </c>
      <c r="Z1526" s="138">
        <v>0</v>
      </c>
      <c r="AA1526" s="133"/>
      <c r="AB1526" s="133" t="s">
        <v>121</v>
      </c>
      <c r="AC1526" s="149" t="s">
        <v>121</v>
      </c>
      <c r="AD1526" s="27">
        <f t="shared" si="335"/>
        <v>0</v>
      </c>
    </row>
    <row r="1527" spans="1:30" s="156" customFormat="1" ht="13.8">
      <c r="A1527" s="149" t="s">
        <v>121</v>
      </c>
      <c r="B1527" s="147" t="s">
        <v>32</v>
      </c>
      <c r="C1527" s="147" t="s">
        <v>1099</v>
      </c>
      <c r="D1527" s="147">
        <v>1000003712</v>
      </c>
      <c r="E1527" s="147" t="s">
        <v>1100</v>
      </c>
      <c r="F1527" s="148">
        <v>45173</v>
      </c>
      <c r="G1527" s="40" t="str">
        <f t="shared" si="322"/>
        <v>Targeted Dealer</v>
      </c>
      <c r="H1527" s="40"/>
      <c r="I1527" s="41">
        <v>23</v>
      </c>
      <c r="J1527" s="41">
        <f t="shared" si="323"/>
        <v>21.466666666666669</v>
      </c>
      <c r="K1527" s="43">
        <v>23</v>
      </c>
      <c r="L1527" s="43">
        <f t="shared" si="324"/>
        <v>0</v>
      </c>
      <c r="M1527" s="43">
        <f t="shared" si="325"/>
        <v>107.14285714285714</v>
      </c>
      <c r="N1527" s="42">
        <v>46</v>
      </c>
      <c r="O1527" s="45" t="str">
        <f t="shared" si="326"/>
        <v>Mar</v>
      </c>
      <c r="P1527" s="42">
        <f t="shared" si="327"/>
        <v>46</v>
      </c>
      <c r="Q1527" s="44">
        <f t="shared" si="328"/>
        <v>-23</v>
      </c>
      <c r="R1527" s="45">
        <f t="shared" si="329"/>
        <v>-0.5</v>
      </c>
      <c r="S1527" s="44" t="str">
        <f t="shared" si="330"/>
        <v>DEGROWTH</v>
      </c>
      <c r="T1527" s="43">
        <v>0</v>
      </c>
      <c r="U1527" s="46" t="str">
        <f t="shared" si="331"/>
        <v>Apr</v>
      </c>
      <c r="V1527" s="42">
        <v>0</v>
      </c>
      <c r="W1527" s="47">
        <f t="shared" si="332"/>
        <v>23</v>
      </c>
      <c r="X1527" s="48">
        <f t="shared" si="333"/>
        <v>0</v>
      </c>
      <c r="Y1527" s="47" t="b">
        <f t="shared" si="334"/>
        <v>0</v>
      </c>
      <c r="Z1527" s="138">
        <v>0</v>
      </c>
      <c r="AA1527" s="133"/>
      <c r="AB1527" s="133" t="s">
        <v>121</v>
      </c>
      <c r="AC1527" s="149" t="s">
        <v>121</v>
      </c>
      <c r="AD1527" s="27">
        <f t="shared" si="335"/>
        <v>0</v>
      </c>
    </row>
    <row r="1528" spans="1:30" s="156" customFormat="1" ht="13.8">
      <c r="A1528" s="149" t="s">
        <v>121</v>
      </c>
      <c r="B1528" s="147" t="s">
        <v>814</v>
      </c>
      <c r="C1528" s="147" t="s">
        <v>4301</v>
      </c>
      <c r="D1528" s="147">
        <v>1000004511</v>
      </c>
      <c r="E1528" s="147" t="s">
        <v>4282</v>
      </c>
      <c r="F1528" s="148">
        <v>45966</v>
      </c>
      <c r="G1528" s="40" t="str">
        <f t="shared" si="322"/>
        <v>Targeted Dealer</v>
      </c>
      <c r="H1528" s="40"/>
      <c r="I1528" s="41">
        <v>40</v>
      </c>
      <c r="J1528" s="41">
        <f t="shared" si="323"/>
        <v>37.333333333333329</v>
      </c>
      <c r="K1528" s="43">
        <v>20</v>
      </c>
      <c r="L1528" s="43">
        <f t="shared" si="324"/>
        <v>20</v>
      </c>
      <c r="M1528" s="43">
        <f t="shared" si="325"/>
        <v>53.571428571428577</v>
      </c>
      <c r="N1528" s="42">
        <v>15</v>
      </c>
      <c r="O1528" s="45" t="str">
        <f t="shared" si="326"/>
        <v>Mar</v>
      </c>
      <c r="P1528" s="42">
        <f t="shared" si="327"/>
        <v>15</v>
      </c>
      <c r="Q1528" s="44">
        <f t="shared" si="328"/>
        <v>5</v>
      </c>
      <c r="R1528" s="45">
        <f t="shared" si="329"/>
        <v>0.33333333333333326</v>
      </c>
      <c r="S1528" s="44" t="str">
        <f t="shared" si="330"/>
        <v>GROWTH</v>
      </c>
      <c r="T1528" s="43">
        <v>0</v>
      </c>
      <c r="U1528" s="46" t="str">
        <f t="shared" si="331"/>
        <v>Apr</v>
      </c>
      <c r="V1528" s="42">
        <v>0</v>
      </c>
      <c r="W1528" s="47">
        <f t="shared" si="332"/>
        <v>20</v>
      </c>
      <c r="X1528" s="48">
        <f t="shared" si="333"/>
        <v>0</v>
      </c>
      <c r="Y1528" s="47" t="b">
        <f t="shared" si="334"/>
        <v>0</v>
      </c>
      <c r="Z1528" s="138">
        <v>0</v>
      </c>
      <c r="AA1528" s="133"/>
      <c r="AB1528" s="133" t="s">
        <v>121</v>
      </c>
      <c r="AC1528" s="149" t="s">
        <v>121</v>
      </c>
      <c r="AD1528" s="27">
        <f t="shared" si="335"/>
        <v>0</v>
      </c>
    </row>
    <row r="1529" spans="1:30" s="156" customFormat="1" ht="13.8">
      <c r="A1529" s="149" t="s">
        <v>121</v>
      </c>
      <c r="B1529" s="147" t="s">
        <v>16</v>
      </c>
      <c r="C1529" s="147" t="s">
        <v>4302</v>
      </c>
      <c r="D1529" s="147">
        <v>1000004544</v>
      </c>
      <c r="E1529" s="147" t="s">
        <v>4283</v>
      </c>
      <c r="F1529" s="148">
        <v>45978</v>
      </c>
      <c r="G1529" s="40" t="str">
        <f t="shared" si="322"/>
        <v>Targeted Dealer</v>
      </c>
      <c r="H1529" s="40"/>
      <c r="I1529" s="41">
        <v>20</v>
      </c>
      <c r="J1529" s="41">
        <f t="shared" si="323"/>
        <v>18.666666666666664</v>
      </c>
      <c r="K1529" s="43">
        <v>3</v>
      </c>
      <c r="L1529" s="43">
        <f t="shared" si="324"/>
        <v>17</v>
      </c>
      <c r="M1529" s="43">
        <f t="shared" si="325"/>
        <v>16.071428571428573</v>
      </c>
      <c r="N1529" s="42">
        <v>3</v>
      </c>
      <c r="O1529" s="45" t="str">
        <f t="shared" si="326"/>
        <v>Mar</v>
      </c>
      <c r="P1529" s="42">
        <f t="shared" si="327"/>
        <v>3</v>
      </c>
      <c r="Q1529" s="44">
        <f t="shared" si="328"/>
        <v>0</v>
      </c>
      <c r="R1529" s="45">
        <f t="shared" si="329"/>
        <v>0</v>
      </c>
      <c r="S1529" s="44" t="str">
        <f t="shared" si="330"/>
        <v>GROWTH</v>
      </c>
      <c r="T1529" s="43">
        <v>0</v>
      </c>
      <c r="U1529" s="46" t="str">
        <f t="shared" si="331"/>
        <v>Apr</v>
      </c>
      <c r="V1529" s="42">
        <v>0</v>
      </c>
      <c r="W1529" s="47">
        <f t="shared" si="332"/>
        <v>3</v>
      </c>
      <c r="X1529" s="48">
        <f t="shared" si="333"/>
        <v>0</v>
      </c>
      <c r="Y1529" s="47" t="b">
        <f t="shared" si="334"/>
        <v>0</v>
      </c>
      <c r="Z1529" s="138">
        <v>0</v>
      </c>
      <c r="AA1529" s="133"/>
      <c r="AB1529" s="133" t="s">
        <v>121</v>
      </c>
      <c r="AC1529" s="149" t="s">
        <v>121</v>
      </c>
      <c r="AD1529" s="27">
        <f t="shared" si="335"/>
        <v>0</v>
      </c>
    </row>
    <row r="1530" spans="1:30" s="156" customFormat="1" ht="13.8">
      <c r="A1530" s="149" t="s">
        <v>121</v>
      </c>
      <c r="B1530" s="147" t="s">
        <v>16</v>
      </c>
      <c r="C1530" s="147" t="s">
        <v>4303</v>
      </c>
      <c r="D1530" s="147">
        <v>1000004539</v>
      </c>
      <c r="E1530" s="147" t="s">
        <v>4284</v>
      </c>
      <c r="F1530" s="148">
        <v>45981</v>
      </c>
      <c r="G1530" s="40" t="str">
        <f t="shared" si="322"/>
        <v>Targeted Dealer</v>
      </c>
      <c r="H1530" s="40"/>
      <c r="I1530" s="41">
        <v>40</v>
      </c>
      <c r="J1530" s="41">
        <f t="shared" si="323"/>
        <v>37.333333333333329</v>
      </c>
      <c r="K1530" s="43">
        <v>37.65</v>
      </c>
      <c r="L1530" s="43">
        <f t="shared" si="324"/>
        <v>2.3500000000000014</v>
      </c>
      <c r="M1530" s="43">
        <f t="shared" si="325"/>
        <v>100.84821428571429</v>
      </c>
      <c r="N1530" s="42">
        <v>40</v>
      </c>
      <c r="O1530" s="45" t="str">
        <f t="shared" si="326"/>
        <v>Mar</v>
      </c>
      <c r="P1530" s="42">
        <f t="shared" si="327"/>
        <v>40</v>
      </c>
      <c r="Q1530" s="44">
        <f t="shared" si="328"/>
        <v>-2.3500000000000014</v>
      </c>
      <c r="R1530" s="45">
        <f t="shared" si="329"/>
        <v>-5.875000000000008E-2</v>
      </c>
      <c r="S1530" s="44" t="str">
        <f t="shared" si="330"/>
        <v>DEGROWTH</v>
      </c>
      <c r="T1530" s="43">
        <v>0</v>
      </c>
      <c r="U1530" s="46" t="str">
        <f t="shared" si="331"/>
        <v>Apr</v>
      </c>
      <c r="V1530" s="42">
        <v>0</v>
      </c>
      <c r="W1530" s="47">
        <f t="shared" si="332"/>
        <v>37.65</v>
      </c>
      <c r="X1530" s="48">
        <f t="shared" si="333"/>
        <v>0</v>
      </c>
      <c r="Y1530" s="47" t="b">
        <f t="shared" si="334"/>
        <v>0</v>
      </c>
      <c r="Z1530" s="138">
        <v>0</v>
      </c>
      <c r="AA1530" s="133"/>
      <c r="AB1530" s="133" t="s">
        <v>121</v>
      </c>
      <c r="AC1530" s="149" t="s">
        <v>121</v>
      </c>
      <c r="AD1530" s="27">
        <f t="shared" si="335"/>
        <v>0</v>
      </c>
    </row>
    <row r="1531" spans="1:30" s="156" customFormat="1" ht="13.8">
      <c r="A1531" s="149" t="s">
        <v>121</v>
      </c>
      <c r="B1531" s="147" t="s">
        <v>31</v>
      </c>
      <c r="C1531" s="147" t="s">
        <v>4304</v>
      </c>
      <c r="D1531" s="147">
        <v>1000004427</v>
      </c>
      <c r="E1531" s="147" t="s">
        <v>4285</v>
      </c>
      <c r="F1531" s="148">
        <v>45867</v>
      </c>
      <c r="G1531" s="40" t="str">
        <f t="shared" si="322"/>
        <v>Targeted Dealer</v>
      </c>
      <c r="H1531" s="40"/>
      <c r="I1531" s="41">
        <v>20</v>
      </c>
      <c r="J1531" s="41">
        <f t="shared" si="323"/>
        <v>18.666666666666664</v>
      </c>
      <c r="K1531" s="43">
        <v>20</v>
      </c>
      <c r="L1531" s="43">
        <f t="shared" si="324"/>
        <v>0</v>
      </c>
      <c r="M1531" s="43">
        <f t="shared" si="325"/>
        <v>107.14285714285715</v>
      </c>
      <c r="N1531" s="42">
        <v>0</v>
      </c>
      <c r="O1531" s="45" t="str">
        <f t="shared" si="326"/>
        <v>Mar</v>
      </c>
      <c r="P1531" s="42">
        <f t="shared" si="327"/>
        <v>0</v>
      </c>
      <c r="Q1531" s="44">
        <f t="shared" si="328"/>
        <v>20</v>
      </c>
      <c r="R1531" s="45" t="str">
        <f t="shared" si="329"/>
        <v xml:space="preserve"> </v>
      </c>
      <c r="S1531" s="44" t="b">
        <f t="shared" si="330"/>
        <v>0</v>
      </c>
      <c r="T1531" s="43">
        <v>0</v>
      </c>
      <c r="U1531" s="46" t="str">
        <f t="shared" si="331"/>
        <v>Apr</v>
      </c>
      <c r="V1531" s="42">
        <v>0</v>
      </c>
      <c r="W1531" s="47">
        <f t="shared" si="332"/>
        <v>20</v>
      </c>
      <c r="X1531" s="48">
        <f t="shared" si="333"/>
        <v>0</v>
      </c>
      <c r="Y1531" s="47" t="b">
        <f t="shared" si="334"/>
        <v>0</v>
      </c>
      <c r="Z1531" s="138">
        <v>0</v>
      </c>
      <c r="AA1531" s="133"/>
      <c r="AB1531" s="133" t="s">
        <v>121</v>
      </c>
      <c r="AC1531" s="149" t="s">
        <v>121</v>
      </c>
      <c r="AD1531" s="27">
        <f t="shared" si="335"/>
        <v>0</v>
      </c>
    </row>
    <row r="1532" spans="1:30" s="156" customFormat="1" ht="13.8">
      <c r="A1532" s="149" t="s">
        <v>1245</v>
      </c>
      <c r="B1532" s="147" t="s">
        <v>60</v>
      </c>
      <c r="C1532" s="147" t="s">
        <v>2212</v>
      </c>
      <c r="D1532" s="147">
        <v>1000000156</v>
      </c>
      <c r="E1532" s="147" t="s">
        <v>2213</v>
      </c>
      <c r="F1532" s="148">
        <v>44738</v>
      </c>
      <c r="G1532" s="40" t="str">
        <f t="shared" si="322"/>
        <v>-</v>
      </c>
      <c r="H1532" s="40"/>
      <c r="I1532" s="41">
        <v>0</v>
      </c>
      <c r="J1532" s="41">
        <f t="shared" si="323"/>
        <v>0</v>
      </c>
      <c r="K1532" s="43">
        <v>0</v>
      </c>
      <c r="L1532" s="43">
        <f t="shared" si="324"/>
        <v>0</v>
      </c>
      <c r="M1532" s="43" t="str">
        <f t="shared" si="325"/>
        <v>-</v>
      </c>
      <c r="N1532" s="42">
        <v>0</v>
      </c>
      <c r="O1532" s="45" t="str">
        <f t="shared" si="326"/>
        <v>Mar</v>
      </c>
      <c r="P1532" s="42">
        <f t="shared" si="327"/>
        <v>0</v>
      </c>
      <c r="Q1532" s="44">
        <f t="shared" si="328"/>
        <v>0</v>
      </c>
      <c r="R1532" s="45" t="str">
        <f t="shared" si="329"/>
        <v xml:space="preserve"> </v>
      </c>
      <c r="S1532" s="44" t="b">
        <f t="shared" si="330"/>
        <v>0</v>
      </c>
      <c r="T1532" s="43">
        <v>0</v>
      </c>
      <c r="U1532" s="46" t="str">
        <f t="shared" si="331"/>
        <v>Apr</v>
      </c>
      <c r="V1532" s="42">
        <v>0</v>
      </c>
      <c r="W1532" s="47">
        <f t="shared" si="332"/>
        <v>0</v>
      </c>
      <c r="X1532" s="48">
        <f t="shared" si="333"/>
        <v>0</v>
      </c>
      <c r="Y1532" s="47" t="b">
        <f t="shared" si="334"/>
        <v>0</v>
      </c>
      <c r="Z1532" s="138">
        <v>0</v>
      </c>
      <c r="AA1532" s="133"/>
      <c r="AB1532" s="133" t="s">
        <v>121</v>
      </c>
      <c r="AC1532" s="149" t="s">
        <v>1245</v>
      </c>
      <c r="AD1532" s="27">
        <f t="shared" si="335"/>
        <v>1</v>
      </c>
    </row>
    <row r="1533" spans="1:30" s="156" customFormat="1" ht="13.8">
      <c r="A1533" s="149" t="s">
        <v>1245</v>
      </c>
      <c r="B1533" s="147" t="s">
        <v>40</v>
      </c>
      <c r="C1533" s="147" t="s">
        <v>4305</v>
      </c>
      <c r="D1533" s="147">
        <v>1000004513</v>
      </c>
      <c r="E1533" s="147" t="s">
        <v>4286</v>
      </c>
      <c r="F1533" s="148">
        <v>45961</v>
      </c>
      <c r="G1533" s="40" t="str">
        <f t="shared" si="322"/>
        <v>Targeted Dealer</v>
      </c>
      <c r="H1533" s="40"/>
      <c r="I1533" s="41">
        <v>30</v>
      </c>
      <c r="J1533" s="41">
        <f t="shared" si="323"/>
        <v>28</v>
      </c>
      <c r="K1533" s="43">
        <v>47</v>
      </c>
      <c r="L1533" s="43">
        <f t="shared" si="324"/>
        <v>-17</v>
      </c>
      <c r="M1533" s="43">
        <f t="shared" si="325"/>
        <v>167.85714285714283</v>
      </c>
      <c r="N1533" s="42">
        <v>20</v>
      </c>
      <c r="O1533" s="45" t="str">
        <f t="shared" si="326"/>
        <v>Mar</v>
      </c>
      <c r="P1533" s="42">
        <f t="shared" si="327"/>
        <v>20</v>
      </c>
      <c r="Q1533" s="44">
        <f t="shared" si="328"/>
        <v>27</v>
      </c>
      <c r="R1533" s="45">
        <f t="shared" si="329"/>
        <v>1.35</v>
      </c>
      <c r="S1533" s="44" t="str">
        <f t="shared" si="330"/>
        <v>GROWTH</v>
      </c>
      <c r="T1533" s="43">
        <v>0</v>
      </c>
      <c r="U1533" s="46" t="str">
        <f t="shared" si="331"/>
        <v>Apr</v>
      </c>
      <c r="V1533" s="42">
        <v>0</v>
      </c>
      <c r="W1533" s="47">
        <f t="shared" si="332"/>
        <v>47</v>
      </c>
      <c r="X1533" s="48">
        <f t="shared" si="333"/>
        <v>0</v>
      </c>
      <c r="Y1533" s="47" t="b">
        <f t="shared" si="334"/>
        <v>0</v>
      </c>
      <c r="Z1533" s="138">
        <v>0</v>
      </c>
      <c r="AA1533" s="133"/>
      <c r="AB1533" s="133" t="s">
        <v>121</v>
      </c>
      <c r="AC1533" s="149" t="s">
        <v>1245</v>
      </c>
      <c r="AD1533" s="27">
        <f t="shared" si="335"/>
        <v>0</v>
      </c>
    </row>
    <row r="1534" spans="1:30" s="156" customFormat="1" ht="13.8">
      <c r="A1534" s="149" t="s">
        <v>1245</v>
      </c>
      <c r="B1534" s="147" t="s">
        <v>44</v>
      </c>
      <c r="C1534" s="147" t="s">
        <v>1448</v>
      </c>
      <c r="D1534" s="147">
        <v>1000000363</v>
      </c>
      <c r="E1534" s="147" t="s">
        <v>1449</v>
      </c>
      <c r="F1534" s="148">
        <v>44738</v>
      </c>
      <c r="G1534" s="40" t="str">
        <f t="shared" ref="G1534:G1596" si="336">IF(I1534&gt;0,"Targeted Dealer","-")</f>
        <v>Targeted Dealer</v>
      </c>
      <c r="H1534" s="40"/>
      <c r="I1534" s="41">
        <v>20</v>
      </c>
      <c r="J1534" s="41">
        <f t="shared" ref="J1534:J1596" si="337">I1534/$J$1*($J$1-$E$1)</f>
        <v>18.666666666666664</v>
      </c>
      <c r="K1534" s="43">
        <v>115.75</v>
      </c>
      <c r="L1534" s="43">
        <f t="shared" si="324"/>
        <v>-95.75</v>
      </c>
      <c r="M1534" s="43">
        <f t="shared" si="325"/>
        <v>620.08928571428578</v>
      </c>
      <c r="N1534" s="42">
        <v>85.25</v>
      </c>
      <c r="O1534" s="45" t="str">
        <f t="shared" si="326"/>
        <v>Mar</v>
      </c>
      <c r="P1534" s="42">
        <f t="shared" si="327"/>
        <v>85.25</v>
      </c>
      <c r="Q1534" s="44">
        <f t="shared" si="328"/>
        <v>30.5</v>
      </c>
      <c r="R1534" s="45">
        <f t="shared" si="329"/>
        <v>0.35777126099706735</v>
      </c>
      <c r="S1534" s="44" t="str">
        <f t="shared" si="330"/>
        <v>GROWTH</v>
      </c>
      <c r="T1534" s="43">
        <v>3.5</v>
      </c>
      <c r="U1534" s="46" t="str">
        <f t="shared" si="331"/>
        <v>Apr</v>
      </c>
      <c r="V1534" s="42">
        <v>3.5</v>
      </c>
      <c r="W1534" s="47">
        <f t="shared" si="332"/>
        <v>112.25</v>
      </c>
      <c r="X1534" s="48">
        <f t="shared" si="333"/>
        <v>32.071428571428569</v>
      </c>
      <c r="Y1534" s="47" t="str">
        <f t="shared" si="334"/>
        <v>GROWTH</v>
      </c>
      <c r="Z1534" s="138">
        <v>0</v>
      </c>
      <c r="AA1534" s="133"/>
      <c r="AB1534" s="133" t="s">
        <v>121</v>
      </c>
      <c r="AC1534" s="149" t="s">
        <v>1245</v>
      </c>
      <c r="AD1534" s="27">
        <f t="shared" si="335"/>
        <v>0</v>
      </c>
    </row>
    <row r="1535" spans="1:30" s="156" customFormat="1" ht="13.8">
      <c r="A1535" s="149" t="s">
        <v>1245</v>
      </c>
      <c r="B1535" s="147" t="s">
        <v>44</v>
      </c>
      <c r="C1535" s="147" t="s">
        <v>1444</v>
      </c>
      <c r="D1535" s="147">
        <v>1000000334</v>
      </c>
      <c r="E1535" s="147" t="s">
        <v>1445</v>
      </c>
      <c r="F1535" s="148">
        <v>44738</v>
      </c>
      <c r="G1535" s="40" t="str">
        <f t="shared" si="336"/>
        <v>-</v>
      </c>
      <c r="H1535" s="40"/>
      <c r="I1535" s="41">
        <v>0</v>
      </c>
      <c r="J1535" s="41">
        <f t="shared" si="337"/>
        <v>0</v>
      </c>
      <c r="K1535" s="43">
        <v>0</v>
      </c>
      <c r="L1535" s="43">
        <f t="shared" ref="L1535:L1597" si="338">I1535-K1535</f>
        <v>0</v>
      </c>
      <c r="M1535" s="43" t="str">
        <f t="shared" ref="M1535:M1597" si="339">IFERROR((K1535/J1535%),"-")</f>
        <v>-</v>
      </c>
      <c r="N1535" s="42">
        <v>0</v>
      </c>
      <c r="O1535" s="45" t="str">
        <f t="shared" ref="O1535:O1597" si="340">IF(F1535&lt;=$P$2,"Mar","")</f>
        <v>Mar</v>
      </c>
      <c r="P1535" s="42">
        <f t="shared" ref="P1535:P1597" si="341">N1535</f>
        <v>0</v>
      </c>
      <c r="Q1535" s="44">
        <f t="shared" ref="Q1535:Q1597" si="342">K1535-P1535</f>
        <v>0</v>
      </c>
      <c r="R1535" s="45" t="str">
        <f t="shared" ref="R1535:R1597" si="343">IFERROR(IF(O1535="Mar",(K1535/P1535-1))," ")</f>
        <v xml:space="preserve"> </v>
      </c>
      <c r="S1535" s="44" t="b">
        <f t="shared" ref="S1535:S1597" si="344">IF(N1535&gt;0,IF(O1535="","-",IF(R1535&lt;0%,"DEGROWTH","GROWTH")))</f>
        <v>0</v>
      </c>
      <c r="T1535" s="43">
        <v>0</v>
      </c>
      <c r="U1535" s="46" t="str">
        <f t="shared" ref="U1535:U1597" si="345">IF(F1535&lt;=$V$2,"Apr","")</f>
        <v>Apr</v>
      </c>
      <c r="V1535" s="42">
        <v>0</v>
      </c>
      <c r="W1535" s="47">
        <f t="shared" ref="W1535:W1597" si="346">K1535-V1535</f>
        <v>0</v>
      </c>
      <c r="X1535" s="48">
        <f t="shared" ref="X1535:X1597" si="347">IFERROR(IF(U1535="Apr",(K1535/V1535-1)),0)</f>
        <v>0</v>
      </c>
      <c r="Y1535" s="47" t="b">
        <f t="shared" ref="Y1535:Y1597" si="348">IF(T1535&gt;0,IF(U1535="","-",IF(X1535&lt;0%,"DEGROWTH","GROWTH")))</f>
        <v>0</v>
      </c>
      <c r="Z1535" s="138">
        <v>0</v>
      </c>
      <c r="AA1535" s="133"/>
      <c r="AB1535" s="133" t="s">
        <v>121</v>
      </c>
      <c r="AC1535" s="149" t="s">
        <v>1245</v>
      </c>
      <c r="AD1535" s="27">
        <f t="shared" si="335"/>
        <v>1</v>
      </c>
    </row>
    <row r="1536" spans="1:30" s="156" customFormat="1" ht="13.8">
      <c r="A1536" s="149" t="s">
        <v>1245</v>
      </c>
      <c r="B1536" s="147" t="s">
        <v>44</v>
      </c>
      <c r="C1536" s="147" t="s">
        <v>1442</v>
      </c>
      <c r="D1536" s="147">
        <v>1000000335</v>
      </c>
      <c r="E1536" s="147" t="s">
        <v>1443</v>
      </c>
      <c r="F1536" s="148">
        <v>44738</v>
      </c>
      <c r="G1536" s="40" t="str">
        <f t="shared" si="336"/>
        <v>Targeted Dealer</v>
      </c>
      <c r="H1536" s="40"/>
      <c r="I1536" s="41">
        <v>20</v>
      </c>
      <c r="J1536" s="41">
        <f t="shared" si="337"/>
        <v>18.666666666666664</v>
      </c>
      <c r="K1536" s="43">
        <v>0</v>
      </c>
      <c r="L1536" s="43">
        <f t="shared" si="338"/>
        <v>20</v>
      </c>
      <c r="M1536" s="43">
        <f t="shared" si="339"/>
        <v>0</v>
      </c>
      <c r="N1536" s="42">
        <v>0</v>
      </c>
      <c r="O1536" s="45" t="str">
        <f t="shared" si="340"/>
        <v>Mar</v>
      </c>
      <c r="P1536" s="42">
        <f t="shared" si="341"/>
        <v>0</v>
      </c>
      <c r="Q1536" s="44">
        <f t="shared" si="342"/>
        <v>0</v>
      </c>
      <c r="R1536" s="45" t="str">
        <f t="shared" si="343"/>
        <v xml:space="preserve"> </v>
      </c>
      <c r="S1536" s="44" t="b">
        <f t="shared" si="344"/>
        <v>0</v>
      </c>
      <c r="T1536" s="43">
        <v>0</v>
      </c>
      <c r="U1536" s="46" t="str">
        <f t="shared" si="345"/>
        <v>Apr</v>
      </c>
      <c r="V1536" s="42">
        <v>0</v>
      </c>
      <c r="W1536" s="47">
        <f t="shared" si="346"/>
        <v>0</v>
      </c>
      <c r="X1536" s="48">
        <f t="shared" si="347"/>
        <v>0</v>
      </c>
      <c r="Y1536" s="47" t="b">
        <f t="shared" si="348"/>
        <v>0</v>
      </c>
      <c r="Z1536" s="138">
        <v>0</v>
      </c>
      <c r="AA1536" s="133"/>
      <c r="AB1536" s="133" t="s">
        <v>121</v>
      </c>
      <c r="AC1536" s="149" t="s">
        <v>1245</v>
      </c>
      <c r="AD1536" s="27">
        <f t="shared" si="335"/>
        <v>1</v>
      </c>
    </row>
    <row r="1537" spans="1:30" s="156" customFormat="1" ht="13.8">
      <c r="A1537" s="149" t="s">
        <v>1245</v>
      </c>
      <c r="B1537" s="147" t="s">
        <v>44</v>
      </c>
      <c r="C1537" s="147" t="s">
        <v>1536</v>
      </c>
      <c r="D1537" s="147">
        <v>1000003204</v>
      </c>
      <c r="E1537" s="147" t="s">
        <v>1537</v>
      </c>
      <c r="F1537" s="148">
        <v>44926</v>
      </c>
      <c r="G1537" s="40" t="str">
        <f t="shared" si="336"/>
        <v>Targeted Dealer</v>
      </c>
      <c r="H1537" s="40"/>
      <c r="I1537" s="41">
        <v>20</v>
      </c>
      <c r="J1537" s="41">
        <f t="shared" si="337"/>
        <v>18.666666666666664</v>
      </c>
      <c r="K1537" s="43">
        <v>0</v>
      </c>
      <c r="L1537" s="43">
        <f t="shared" si="338"/>
        <v>20</v>
      </c>
      <c r="M1537" s="43">
        <f t="shared" si="339"/>
        <v>0</v>
      </c>
      <c r="N1537" s="42">
        <v>0</v>
      </c>
      <c r="O1537" s="45" t="str">
        <f t="shared" si="340"/>
        <v>Mar</v>
      </c>
      <c r="P1537" s="42">
        <f t="shared" si="341"/>
        <v>0</v>
      </c>
      <c r="Q1537" s="44">
        <f t="shared" si="342"/>
        <v>0</v>
      </c>
      <c r="R1537" s="45" t="str">
        <f t="shared" si="343"/>
        <v xml:space="preserve"> </v>
      </c>
      <c r="S1537" s="44" t="b">
        <f t="shared" si="344"/>
        <v>0</v>
      </c>
      <c r="T1537" s="43">
        <v>0</v>
      </c>
      <c r="U1537" s="46" t="str">
        <f t="shared" si="345"/>
        <v>Apr</v>
      </c>
      <c r="V1537" s="42">
        <v>0</v>
      </c>
      <c r="W1537" s="47">
        <f t="shared" si="346"/>
        <v>0</v>
      </c>
      <c r="X1537" s="48">
        <f t="shared" si="347"/>
        <v>0</v>
      </c>
      <c r="Y1537" s="47" t="b">
        <f t="shared" si="348"/>
        <v>0</v>
      </c>
      <c r="Z1537" s="138">
        <v>0</v>
      </c>
      <c r="AA1537" s="133"/>
      <c r="AB1537" s="133" t="s">
        <v>121</v>
      </c>
      <c r="AC1537" s="149" t="s">
        <v>1245</v>
      </c>
      <c r="AD1537" s="27">
        <f t="shared" si="335"/>
        <v>1</v>
      </c>
    </row>
    <row r="1538" spans="1:30" s="156" customFormat="1" ht="13.8">
      <c r="A1538" s="149" t="s">
        <v>1245</v>
      </c>
      <c r="B1538" s="147" t="s">
        <v>44</v>
      </c>
      <c r="C1538" s="147" t="s">
        <v>4306</v>
      </c>
      <c r="D1538" s="147">
        <v>1000004403</v>
      </c>
      <c r="E1538" s="147" t="s">
        <v>4287</v>
      </c>
      <c r="F1538" s="148">
        <v>45827</v>
      </c>
      <c r="G1538" s="40" t="str">
        <f t="shared" si="336"/>
        <v>Targeted Dealer</v>
      </c>
      <c r="H1538" s="40"/>
      <c r="I1538" s="41">
        <v>20</v>
      </c>
      <c r="J1538" s="41">
        <f t="shared" si="337"/>
        <v>18.666666666666664</v>
      </c>
      <c r="K1538" s="43">
        <v>25</v>
      </c>
      <c r="L1538" s="43">
        <f t="shared" si="338"/>
        <v>-5</v>
      </c>
      <c r="M1538" s="43">
        <f t="shared" si="339"/>
        <v>133.92857142857144</v>
      </c>
      <c r="N1538" s="42">
        <v>26.5</v>
      </c>
      <c r="O1538" s="45" t="str">
        <f t="shared" si="340"/>
        <v>Mar</v>
      </c>
      <c r="P1538" s="42">
        <f t="shared" si="341"/>
        <v>26.5</v>
      </c>
      <c r="Q1538" s="44">
        <f t="shared" si="342"/>
        <v>-1.5</v>
      </c>
      <c r="R1538" s="45">
        <f t="shared" si="343"/>
        <v>-5.6603773584905648E-2</v>
      </c>
      <c r="S1538" s="44" t="str">
        <f t="shared" si="344"/>
        <v>DEGROWTH</v>
      </c>
      <c r="T1538" s="43">
        <v>0</v>
      </c>
      <c r="U1538" s="46" t="str">
        <f t="shared" si="345"/>
        <v>Apr</v>
      </c>
      <c r="V1538" s="42">
        <v>0</v>
      </c>
      <c r="W1538" s="47">
        <f t="shared" si="346"/>
        <v>25</v>
      </c>
      <c r="X1538" s="48">
        <f t="shared" si="347"/>
        <v>0</v>
      </c>
      <c r="Y1538" s="47" t="b">
        <f t="shared" si="348"/>
        <v>0</v>
      </c>
      <c r="Z1538" s="138">
        <v>0</v>
      </c>
      <c r="AA1538" s="133"/>
      <c r="AB1538" s="133" t="s">
        <v>121</v>
      </c>
      <c r="AC1538" s="149" t="s">
        <v>1245</v>
      </c>
      <c r="AD1538" s="27">
        <f t="shared" si="335"/>
        <v>0</v>
      </c>
    </row>
    <row r="1539" spans="1:30" s="156" customFormat="1" ht="13.8">
      <c r="A1539" s="149" t="s">
        <v>1245</v>
      </c>
      <c r="B1539" s="147" t="s">
        <v>44</v>
      </c>
      <c r="C1539" s="147" t="s">
        <v>4307</v>
      </c>
      <c r="D1539" s="147">
        <v>1000004537</v>
      </c>
      <c r="E1539" s="147" t="s">
        <v>4288</v>
      </c>
      <c r="F1539" s="148">
        <v>45978</v>
      </c>
      <c r="G1539" s="40" t="str">
        <f t="shared" si="336"/>
        <v>Targeted Dealer</v>
      </c>
      <c r="H1539" s="40"/>
      <c r="I1539" s="41">
        <v>20</v>
      </c>
      <c r="J1539" s="41">
        <f t="shared" si="337"/>
        <v>18.666666666666664</v>
      </c>
      <c r="K1539" s="43">
        <v>10.5</v>
      </c>
      <c r="L1539" s="43">
        <f t="shared" si="338"/>
        <v>9.5</v>
      </c>
      <c r="M1539" s="43">
        <f t="shared" si="339"/>
        <v>56.250000000000007</v>
      </c>
      <c r="N1539" s="42">
        <v>0</v>
      </c>
      <c r="O1539" s="45" t="str">
        <f t="shared" si="340"/>
        <v>Mar</v>
      </c>
      <c r="P1539" s="42">
        <f t="shared" si="341"/>
        <v>0</v>
      </c>
      <c r="Q1539" s="44">
        <f t="shared" si="342"/>
        <v>10.5</v>
      </c>
      <c r="R1539" s="45" t="str">
        <f t="shared" si="343"/>
        <v xml:space="preserve"> </v>
      </c>
      <c r="S1539" s="44" t="b">
        <f t="shared" si="344"/>
        <v>0</v>
      </c>
      <c r="T1539" s="43">
        <v>0</v>
      </c>
      <c r="U1539" s="46" t="str">
        <f t="shared" si="345"/>
        <v>Apr</v>
      </c>
      <c r="V1539" s="42">
        <v>0</v>
      </c>
      <c r="W1539" s="47">
        <f t="shared" si="346"/>
        <v>10.5</v>
      </c>
      <c r="X1539" s="48">
        <f t="shared" si="347"/>
        <v>0</v>
      </c>
      <c r="Y1539" s="47" t="b">
        <f t="shared" si="348"/>
        <v>0</v>
      </c>
      <c r="Z1539" s="138">
        <v>0</v>
      </c>
      <c r="AA1539" s="133"/>
      <c r="AB1539" s="133" t="s">
        <v>121</v>
      </c>
      <c r="AC1539" s="149" t="s">
        <v>1245</v>
      </c>
      <c r="AD1539" s="27">
        <f t="shared" si="335"/>
        <v>0</v>
      </c>
    </row>
    <row r="1540" spans="1:30" s="156" customFormat="1" ht="13.8">
      <c r="A1540" s="149" t="s">
        <v>1245</v>
      </c>
      <c r="B1540" s="147" t="s">
        <v>48</v>
      </c>
      <c r="C1540" s="147" t="s">
        <v>4308</v>
      </c>
      <c r="D1540" s="147">
        <v>1000004538</v>
      </c>
      <c r="E1540" s="147" t="s">
        <v>4289</v>
      </c>
      <c r="F1540" s="148">
        <v>45982</v>
      </c>
      <c r="G1540" s="40" t="str">
        <f t="shared" si="336"/>
        <v>Targeted Dealer</v>
      </c>
      <c r="H1540" s="40"/>
      <c r="I1540" s="41">
        <v>50</v>
      </c>
      <c r="J1540" s="41">
        <f t="shared" si="337"/>
        <v>46.666666666666671</v>
      </c>
      <c r="K1540" s="43">
        <v>7</v>
      </c>
      <c r="L1540" s="43">
        <f t="shared" si="338"/>
        <v>43</v>
      </c>
      <c r="M1540" s="43">
        <f t="shared" si="339"/>
        <v>14.999999999999998</v>
      </c>
      <c r="N1540" s="42">
        <v>35</v>
      </c>
      <c r="O1540" s="45" t="str">
        <f t="shared" si="340"/>
        <v>Mar</v>
      </c>
      <c r="P1540" s="42">
        <f t="shared" si="341"/>
        <v>35</v>
      </c>
      <c r="Q1540" s="44">
        <f t="shared" si="342"/>
        <v>-28</v>
      </c>
      <c r="R1540" s="45">
        <f t="shared" si="343"/>
        <v>-0.8</v>
      </c>
      <c r="S1540" s="44" t="str">
        <f t="shared" si="344"/>
        <v>DEGROWTH</v>
      </c>
      <c r="T1540" s="43">
        <v>0</v>
      </c>
      <c r="U1540" s="46" t="str">
        <f t="shared" si="345"/>
        <v>Apr</v>
      </c>
      <c r="V1540" s="42">
        <v>0</v>
      </c>
      <c r="W1540" s="47">
        <f t="shared" si="346"/>
        <v>7</v>
      </c>
      <c r="X1540" s="48">
        <f t="shared" si="347"/>
        <v>0</v>
      </c>
      <c r="Y1540" s="47" t="b">
        <f t="shared" si="348"/>
        <v>0</v>
      </c>
      <c r="Z1540" s="138">
        <v>0</v>
      </c>
      <c r="AA1540" s="133"/>
      <c r="AB1540" s="133" t="s">
        <v>121</v>
      </c>
      <c r="AC1540" s="149" t="s">
        <v>1245</v>
      </c>
      <c r="AD1540" s="27">
        <f t="shared" ref="AD1540:AD1603" si="349">IF(K1540=0,1,0)</f>
        <v>0</v>
      </c>
    </row>
    <row r="1541" spans="1:30" s="156" customFormat="1" ht="13.8">
      <c r="A1541" s="149" t="s">
        <v>1245</v>
      </c>
      <c r="B1541" s="147" t="s">
        <v>45</v>
      </c>
      <c r="C1541" s="147" t="s">
        <v>4309</v>
      </c>
      <c r="D1541" s="147">
        <v>1000004522</v>
      </c>
      <c r="E1541" s="147" t="s">
        <v>4290</v>
      </c>
      <c r="F1541" s="148">
        <v>45968</v>
      </c>
      <c r="G1541" s="40" t="str">
        <f t="shared" si="336"/>
        <v>Targeted Dealer</v>
      </c>
      <c r="H1541" s="40"/>
      <c r="I1541" s="41">
        <v>130</v>
      </c>
      <c r="J1541" s="41">
        <f t="shared" si="337"/>
        <v>121.33333333333333</v>
      </c>
      <c r="K1541" s="43">
        <v>100</v>
      </c>
      <c r="L1541" s="43">
        <f t="shared" si="338"/>
        <v>30</v>
      </c>
      <c r="M1541" s="43">
        <f t="shared" si="339"/>
        <v>82.417582417582409</v>
      </c>
      <c r="N1541" s="42">
        <v>160</v>
      </c>
      <c r="O1541" s="45" t="str">
        <f t="shared" si="340"/>
        <v>Mar</v>
      </c>
      <c r="P1541" s="42">
        <f t="shared" si="341"/>
        <v>160</v>
      </c>
      <c r="Q1541" s="44">
        <f t="shared" si="342"/>
        <v>-60</v>
      </c>
      <c r="R1541" s="45">
        <f t="shared" si="343"/>
        <v>-0.375</v>
      </c>
      <c r="S1541" s="44" t="str">
        <f t="shared" si="344"/>
        <v>DEGROWTH</v>
      </c>
      <c r="T1541" s="43">
        <v>0</v>
      </c>
      <c r="U1541" s="46" t="str">
        <f t="shared" si="345"/>
        <v>Apr</v>
      </c>
      <c r="V1541" s="42">
        <v>0</v>
      </c>
      <c r="W1541" s="47">
        <f t="shared" si="346"/>
        <v>100</v>
      </c>
      <c r="X1541" s="48">
        <f t="shared" si="347"/>
        <v>0</v>
      </c>
      <c r="Y1541" s="47" t="b">
        <f t="shared" si="348"/>
        <v>0</v>
      </c>
      <c r="Z1541" s="138">
        <v>0</v>
      </c>
      <c r="AA1541" s="133"/>
      <c r="AB1541" s="133" t="s">
        <v>121</v>
      </c>
      <c r="AC1541" s="149" t="s">
        <v>1245</v>
      </c>
      <c r="AD1541" s="27">
        <f t="shared" si="349"/>
        <v>0</v>
      </c>
    </row>
    <row r="1542" spans="1:30" s="156" customFormat="1" ht="13.8">
      <c r="A1542" s="149" t="s">
        <v>1245</v>
      </c>
      <c r="B1542" s="157" t="s">
        <v>53</v>
      </c>
      <c r="C1542" s="147" t="s">
        <v>4334</v>
      </c>
      <c r="D1542" s="158">
        <v>1000004567</v>
      </c>
      <c r="E1542" s="157" t="s">
        <v>1995</v>
      </c>
      <c r="F1542" s="148">
        <v>46011</v>
      </c>
      <c r="G1542" s="40" t="str">
        <f t="shared" si="336"/>
        <v>Targeted Dealer</v>
      </c>
      <c r="H1542" s="40"/>
      <c r="I1542" s="41">
        <v>130</v>
      </c>
      <c r="J1542" s="41">
        <f t="shared" si="337"/>
        <v>121.33333333333333</v>
      </c>
      <c r="K1542" s="43">
        <v>130</v>
      </c>
      <c r="L1542" s="43">
        <f t="shared" si="338"/>
        <v>0</v>
      </c>
      <c r="M1542" s="43">
        <f t="shared" si="339"/>
        <v>107.14285714285714</v>
      </c>
      <c r="N1542" s="42">
        <v>220</v>
      </c>
      <c r="O1542" s="45" t="str">
        <f t="shared" si="340"/>
        <v>Mar</v>
      </c>
      <c r="P1542" s="42">
        <f t="shared" si="341"/>
        <v>220</v>
      </c>
      <c r="Q1542" s="44">
        <f t="shared" si="342"/>
        <v>-90</v>
      </c>
      <c r="R1542" s="45">
        <f t="shared" si="343"/>
        <v>-0.40909090909090906</v>
      </c>
      <c r="S1542" s="44" t="str">
        <f t="shared" si="344"/>
        <v>DEGROWTH</v>
      </c>
      <c r="T1542" s="43">
        <v>0</v>
      </c>
      <c r="U1542" s="46" t="str">
        <f t="shared" si="345"/>
        <v>Apr</v>
      </c>
      <c r="V1542" s="42">
        <v>0</v>
      </c>
      <c r="W1542" s="47">
        <f t="shared" si="346"/>
        <v>130</v>
      </c>
      <c r="X1542" s="48">
        <f t="shared" si="347"/>
        <v>0</v>
      </c>
      <c r="Y1542" s="47" t="b">
        <f t="shared" si="348"/>
        <v>0</v>
      </c>
      <c r="Z1542" s="138">
        <v>0</v>
      </c>
      <c r="AA1542" s="133"/>
      <c r="AB1542" s="133" t="s">
        <v>121</v>
      </c>
      <c r="AC1542" s="149" t="s">
        <v>1245</v>
      </c>
      <c r="AD1542" s="27">
        <f t="shared" si="349"/>
        <v>0</v>
      </c>
    </row>
    <row r="1543" spans="1:30" s="156" customFormat="1" ht="13.8">
      <c r="A1543" s="149" t="s">
        <v>1245</v>
      </c>
      <c r="B1543" s="157" t="s">
        <v>53</v>
      </c>
      <c r="C1543" s="147" t="s">
        <v>4335</v>
      </c>
      <c r="D1543" s="158">
        <v>1000004573</v>
      </c>
      <c r="E1543" s="157" t="s">
        <v>4311</v>
      </c>
      <c r="F1543" s="148">
        <v>46004</v>
      </c>
      <c r="G1543" s="40" t="str">
        <f t="shared" si="336"/>
        <v>Targeted Dealer</v>
      </c>
      <c r="H1543" s="40"/>
      <c r="I1543" s="41">
        <v>50</v>
      </c>
      <c r="J1543" s="41">
        <f t="shared" si="337"/>
        <v>46.666666666666671</v>
      </c>
      <c r="K1543" s="43">
        <v>16.3</v>
      </c>
      <c r="L1543" s="43">
        <f t="shared" si="338"/>
        <v>33.700000000000003</v>
      </c>
      <c r="M1543" s="43">
        <f t="shared" si="339"/>
        <v>34.928571428571423</v>
      </c>
      <c r="N1543" s="42">
        <v>35</v>
      </c>
      <c r="O1543" s="45" t="str">
        <f t="shared" si="340"/>
        <v>Mar</v>
      </c>
      <c r="P1543" s="42">
        <f t="shared" si="341"/>
        <v>35</v>
      </c>
      <c r="Q1543" s="44">
        <f t="shared" si="342"/>
        <v>-18.7</v>
      </c>
      <c r="R1543" s="45">
        <f t="shared" si="343"/>
        <v>-0.53428571428571425</v>
      </c>
      <c r="S1543" s="44" t="str">
        <f t="shared" si="344"/>
        <v>DEGROWTH</v>
      </c>
      <c r="T1543" s="43">
        <v>0</v>
      </c>
      <c r="U1543" s="46" t="str">
        <f t="shared" si="345"/>
        <v>Apr</v>
      </c>
      <c r="V1543" s="42">
        <v>0</v>
      </c>
      <c r="W1543" s="47">
        <f t="shared" si="346"/>
        <v>16.3</v>
      </c>
      <c r="X1543" s="48">
        <f t="shared" si="347"/>
        <v>0</v>
      </c>
      <c r="Y1543" s="47" t="b">
        <f t="shared" si="348"/>
        <v>0</v>
      </c>
      <c r="Z1543" s="138">
        <v>0</v>
      </c>
      <c r="AA1543" s="133"/>
      <c r="AB1543" s="133" t="s">
        <v>121</v>
      </c>
      <c r="AC1543" s="149" t="s">
        <v>1245</v>
      </c>
      <c r="AD1543" s="27">
        <f t="shared" si="349"/>
        <v>0</v>
      </c>
    </row>
    <row r="1544" spans="1:30" s="156" customFormat="1" ht="13.8">
      <c r="A1544" s="149" t="s">
        <v>121</v>
      </c>
      <c r="B1544" s="157" t="s">
        <v>613</v>
      </c>
      <c r="C1544" s="147" t="s">
        <v>4336</v>
      </c>
      <c r="D1544" s="158">
        <v>1000004547</v>
      </c>
      <c r="E1544" s="157" t="s">
        <v>4312</v>
      </c>
      <c r="F1544" s="148">
        <v>45987</v>
      </c>
      <c r="G1544" s="40" t="str">
        <f t="shared" si="336"/>
        <v>Targeted Dealer</v>
      </c>
      <c r="H1544" s="40"/>
      <c r="I1544" s="41">
        <v>80</v>
      </c>
      <c r="J1544" s="41">
        <f t="shared" si="337"/>
        <v>74.666666666666657</v>
      </c>
      <c r="K1544" s="43">
        <v>42</v>
      </c>
      <c r="L1544" s="43">
        <f t="shared" si="338"/>
        <v>38</v>
      </c>
      <c r="M1544" s="43">
        <f t="shared" si="339"/>
        <v>56.250000000000007</v>
      </c>
      <c r="N1544" s="42">
        <v>60</v>
      </c>
      <c r="O1544" s="45" t="str">
        <f t="shared" si="340"/>
        <v>Mar</v>
      </c>
      <c r="P1544" s="42">
        <f t="shared" si="341"/>
        <v>60</v>
      </c>
      <c r="Q1544" s="44">
        <f t="shared" si="342"/>
        <v>-18</v>
      </c>
      <c r="R1544" s="45">
        <f t="shared" si="343"/>
        <v>-0.30000000000000004</v>
      </c>
      <c r="S1544" s="44" t="str">
        <f t="shared" si="344"/>
        <v>DEGROWTH</v>
      </c>
      <c r="T1544" s="43">
        <v>0</v>
      </c>
      <c r="U1544" s="46" t="str">
        <f t="shared" si="345"/>
        <v>Apr</v>
      </c>
      <c r="V1544" s="42">
        <v>0</v>
      </c>
      <c r="W1544" s="47">
        <f t="shared" si="346"/>
        <v>42</v>
      </c>
      <c r="X1544" s="48">
        <f t="shared" si="347"/>
        <v>0</v>
      </c>
      <c r="Y1544" s="47" t="b">
        <f t="shared" si="348"/>
        <v>0</v>
      </c>
      <c r="Z1544" s="138">
        <v>0</v>
      </c>
      <c r="AA1544" s="133"/>
      <c r="AB1544" s="133" t="s">
        <v>121</v>
      </c>
      <c r="AC1544" s="149" t="s">
        <v>121</v>
      </c>
      <c r="AD1544" s="27">
        <f t="shared" si="349"/>
        <v>0</v>
      </c>
    </row>
    <row r="1545" spans="1:30" s="156" customFormat="1" ht="13.8">
      <c r="A1545" s="149" t="s">
        <v>121</v>
      </c>
      <c r="B1545" s="157" t="s">
        <v>613</v>
      </c>
      <c r="C1545" s="147" t="s">
        <v>4337</v>
      </c>
      <c r="D1545" s="158">
        <v>1000004549</v>
      </c>
      <c r="E1545" s="157" t="s">
        <v>634</v>
      </c>
      <c r="F1545" s="148">
        <v>45992</v>
      </c>
      <c r="G1545" s="40" t="str">
        <f t="shared" si="336"/>
        <v>Targeted Dealer</v>
      </c>
      <c r="H1545" s="40"/>
      <c r="I1545" s="41">
        <v>110</v>
      </c>
      <c r="J1545" s="41">
        <f t="shared" si="337"/>
        <v>102.66666666666666</v>
      </c>
      <c r="K1545" s="43">
        <v>63</v>
      </c>
      <c r="L1545" s="43">
        <f t="shared" si="338"/>
        <v>47</v>
      </c>
      <c r="M1545" s="43">
        <f t="shared" si="339"/>
        <v>61.363636363636367</v>
      </c>
      <c r="N1545" s="42">
        <v>115</v>
      </c>
      <c r="O1545" s="45" t="str">
        <f t="shared" si="340"/>
        <v>Mar</v>
      </c>
      <c r="P1545" s="42">
        <f t="shared" si="341"/>
        <v>115</v>
      </c>
      <c r="Q1545" s="44">
        <f t="shared" si="342"/>
        <v>-52</v>
      </c>
      <c r="R1545" s="45">
        <f t="shared" si="343"/>
        <v>-0.45217391304347831</v>
      </c>
      <c r="S1545" s="44" t="str">
        <f t="shared" si="344"/>
        <v>DEGROWTH</v>
      </c>
      <c r="T1545" s="43">
        <v>0</v>
      </c>
      <c r="U1545" s="46" t="str">
        <f t="shared" si="345"/>
        <v>Apr</v>
      </c>
      <c r="V1545" s="42">
        <v>0</v>
      </c>
      <c r="W1545" s="47">
        <f t="shared" si="346"/>
        <v>63</v>
      </c>
      <c r="X1545" s="48">
        <f t="shared" si="347"/>
        <v>0</v>
      </c>
      <c r="Y1545" s="47" t="b">
        <f t="shared" si="348"/>
        <v>0</v>
      </c>
      <c r="Z1545" s="138">
        <v>0</v>
      </c>
      <c r="AA1545" s="133"/>
      <c r="AB1545" s="133" t="s">
        <v>121</v>
      </c>
      <c r="AC1545" s="149" t="s">
        <v>121</v>
      </c>
      <c r="AD1545" s="27">
        <f t="shared" si="349"/>
        <v>0</v>
      </c>
    </row>
    <row r="1546" spans="1:30" s="156" customFormat="1" ht="13.8">
      <c r="A1546" s="149" t="s">
        <v>3061</v>
      </c>
      <c r="B1546" s="157" t="s">
        <v>99</v>
      </c>
      <c r="C1546" s="147" t="s">
        <v>3518</v>
      </c>
      <c r="D1546" s="158">
        <v>1000002085</v>
      </c>
      <c r="E1546" s="157" t="s">
        <v>4313</v>
      </c>
      <c r="F1546" s="148">
        <v>44739</v>
      </c>
      <c r="G1546" s="40" t="str">
        <f t="shared" si="336"/>
        <v>-</v>
      </c>
      <c r="H1546" s="40"/>
      <c r="I1546" s="41">
        <v>0</v>
      </c>
      <c r="J1546" s="41">
        <f t="shared" si="337"/>
        <v>0</v>
      </c>
      <c r="K1546" s="43">
        <v>0</v>
      </c>
      <c r="L1546" s="43">
        <f t="shared" si="338"/>
        <v>0</v>
      </c>
      <c r="M1546" s="43" t="str">
        <f t="shared" si="339"/>
        <v>-</v>
      </c>
      <c r="N1546" s="42">
        <v>0</v>
      </c>
      <c r="O1546" s="45" t="str">
        <f t="shared" si="340"/>
        <v>Mar</v>
      </c>
      <c r="P1546" s="42">
        <f t="shared" si="341"/>
        <v>0</v>
      </c>
      <c r="Q1546" s="44">
        <f t="shared" si="342"/>
        <v>0</v>
      </c>
      <c r="R1546" s="45" t="str">
        <f t="shared" si="343"/>
        <v xml:space="preserve"> </v>
      </c>
      <c r="S1546" s="44" t="b">
        <f t="shared" si="344"/>
        <v>0</v>
      </c>
      <c r="T1546" s="43">
        <v>0</v>
      </c>
      <c r="U1546" s="46" t="str">
        <f t="shared" si="345"/>
        <v>Apr</v>
      </c>
      <c r="V1546" s="42">
        <v>0</v>
      </c>
      <c r="W1546" s="47">
        <f t="shared" si="346"/>
        <v>0</v>
      </c>
      <c r="X1546" s="48">
        <f t="shared" si="347"/>
        <v>0</v>
      </c>
      <c r="Y1546" s="47" t="b">
        <f t="shared" si="348"/>
        <v>0</v>
      </c>
      <c r="Z1546" s="138">
        <v>0</v>
      </c>
      <c r="AA1546" s="133"/>
      <c r="AB1546" s="133" t="s">
        <v>121</v>
      </c>
      <c r="AC1546" s="149" t="s">
        <v>3061</v>
      </c>
      <c r="AD1546" s="27">
        <f t="shared" si="349"/>
        <v>1</v>
      </c>
    </row>
    <row r="1547" spans="1:30" s="156" customFormat="1" ht="13.8">
      <c r="A1547" s="149" t="s">
        <v>3061</v>
      </c>
      <c r="B1547" s="157" t="s">
        <v>99</v>
      </c>
      <c r="C1547" s="147" t="s">
        <v>4338</v>
      </c>
      <c r="D1547" s="158">
        <v>1000003771</v>
      </c>
      <c r="E1547" s="157" t="s">
        <v>3655</v>
      </c>
      <c r="F1547" s="148">
        <v>45266</v>
      </c>
      <c r="G1547" s="40" t="str">
        <f t="shared" si="336"/>
        <v>Targeted Dealer</v>
      </c>
      <c r="H1547" s="40"/>
      <c r="I1547" s="41">
        <v>25</v>
      </c>
      <c r="J1547" s="41">
        <f t="shared" si="337"/>
        <v>23.333333333333336</v>
      </c>
      <c r="K1547" s="43">
        <v>0</v>
      </c>
      <c r="L1547" s="43">
        <f t="shared" si="338"/>
        <v>25</v>
      </c>
      <c r="M1547" s="43">
        <f t="shared" si="339"/>
        <v>0</v>
      </c>
      <c r="N1547" s="42">
        <v>0</v>
      </c>
      <c r="O1547" s="45" t="str">
        <f t="shared" si="340"/>
        <v>Mar</v>
      </c>
      <c r="P1547" s="42">
        <f t="shared" si="341"/>
        <v>0</v>
      </c>
      <c r="Q1547" s="44">
        <f t="shared" si="342"/>
        <v>0</v>
      </c>
      <c r="R1547" s="45" t="str">
        <f t="shared" si="343"/>
        <v xml:space="preserve"> </v>
      </c>
      <c r="S1547" s="44" t="b">
        <f t="shared" si="344"/>
        <v>0</v>
      </c>
      <c r="T1547" s="43">
        <v>0</v>
      </c>
      <c r="U1547" s="46" t="str">
        <f t="shared" si="345"/>
        <v>Apr</v>
      </c>
      <c r="V1547" s="42">
        <v>0</v>
      </c>
      <c r="W1547" s="47">
        <f t="shared" si="346"/>
        <v>0</v>
      </c>
      <c r="X1547" s="48">
        <f t="shared" si="347"/>
        <v>0</v>
      </c>
      <c r="Y1547" s="47" t="b">
        <f t="shared" si="348"/>
        <v>0</v>
      </c>
      <c r="Z1547" s="138">
        <v>0</v>
      </c>
      <c r="AA1547" s="133"/>
      <c r="AB1547" s="133" t="s">
        <v>121</v>
      </c>
      <c r="AC1547" s="149" t="s">
        <v>3061</v>
      </c>
      <c r="AD1547" s="27">
        <f t="shared" si="349"/>
        <v>1</v>
      </c>
    </row>
    <row r="1548" spans="1:30" s="156" customFormat="1" ht="13.8">
      <c r="A1548" s="149" t="s">
        <v>3061</v>
      </c>
      <c r="B1548" s="157" t="s">
        <v>97</v>
      </c>
      <c r="C1548" s="147" t="s">
        <v>3930</v>
      </c>
      <c r="D1548" s="158">
        <v>1000001993</v>
      </c>
      <c r="E1548" s="157" t="s">
        <v>3926</v>
      </c>
      <c r="F1548" s="148">
        <v>44739</v>
      </c>
      <c r="G1548" s="40" t="str">
        <f t="shared" si="336"/>
        <v>Targeted Dealer</v>
      </c>
      <c r="H1548" s="40"/>
      <c r="I1548" s="41">
        <v>25</v>
      </c>
      <c r="J1548" s="41">
        <f t="shared" si="337"/>
        <v>23.333333333333336</v>
      </c>
      <c r="K1548" s="43">
        <v>25</v>
      </c>
      <c r="L1548" s="43">
        <f t="shared" si="338"/>
        <v>0</v>
      </c>
      <c r="M1548" s="43">
        <f t="shared" si="339"/>
        <v>107.14285714285712</v>
      </c>
      <c r="N1548" s="42">
        <v>25</v>
      </c>
      <c r="O1548" s="45" t="str">
        <f t="shared" si="340"/>
        <v>Mar</v>
      </c>
      <c r="P1548" s="42">
        <f t="shared" si="341"/>
        <v>25</v>
      </c>
      <c r="Q1548" s="44">
        <f t="shared" si="342"/>
        <v>0</v>
      </c>
      <c r="R1548" s="45">
        <f t="shared" si="343"/>
        <v>0</v>
      </c>
      <c r="S1548" s="44" t="str">
        <f t="shared" si="344"/>
        <v>GROWTH</v>
      </c>
      <c r="T1548" s="43">
        <v>30</v>
      </c>
      <c r="U1548" s="46" t="str">
        <f t="shared" si="345"/>
        <v>Apr</v>
      </c>
      <c r="V1548" s="42">
        <v>30</v>
      </c>
      <c r="W1548" s="47">
        <f t="shared" si="346"/>
        <v>-5</v>
      </c>
      <c r="X1548" s="48">
        <f t="shared" si="347"/>
        <v>-0.16666666666666663</v>
      </c>
      <c r="Y1548" s="47" t="str">
        <f t="shared" si="348"/>
        <v>DEGROWTH</v>
      </c>
      <c r="Z1548" s="138">
        <v>0</v>
      </c>
      <c r="AA1548" s="133"/>
      <c r="AB1548" s="133" t="s">
        <v>121</v>
      </c>
      <c r="AC1548" s="149" t="s">
        <v>3061</v>
      </c>
      <c r="AD1548" s="27">
        <f t="shared" si="349"/>
        <v>0</v>
      </c>
    </row>
    <row r="1549" spans="1:30" s="156" customFormat="1" ht="13.8">
      <c r="A1549" s="149" t="s">
        <v>1245</v>
      </c>
      <c r="B1549" s="157" t="s">
        <v>43</v>
      </c>
      <c r="C1549" s="147" t="s">
        <v>4339</v>
      </c>
      <c r="D1549" s="158">
        <v>1000004548</v>
      </c>
      <c r="E1549" s="157" t="s">
        <v>4314</v>
      </c>
      <c r="F1549" s="148">
        <v>45990</v>
      </c>
      <c r="G1549" s="40" t="str">
        <f t="shared" si="336"/>
        <v>Targeted Dealer</v>
      </c>
      <c r="H1549" s="40"/>
      <c r="I1549" s="41">
        <v>100</v>
      </c>
      <c r="J1549" s="41">
        <f t="shared" si="337"/>
        <v>93.333333333333343</v>
      </c>
      <c r="K1549" s="43">
        <v>163</v>
      </c>
      <c r="L1549" s="43">
        <f t="shared" si="338"/>
        <v>-63</v>
      </c>
      <c r="M1549" s="43">
        <f t="shared" si="339"/>
        <v>174.64285714285711</v>
      </c>
      <c r="N1549" s="42">
        <v>175</v>
      </c>
      <c r="O1549" s="45" t="str">
        <f t="shared" si="340"/>
        <v>Mar</v>
      </c>
      <c r="P1549" s="42">
        <f t="shared" si="341"/>
        <v>175</v>
      </c>
      <c r="Q1549" s="44">
        <f t="shared" si="342"/>
        <v>-12</v>
      </c>
      <c r="R1549" s="45">
        <f t="shared" si="343"/>
        <v>-6.8571428571428616E-2</v>
      </c>
      <c r="S1549" s="44" t="str">
        <f t="shared" si="344"/>
        <v>DEGROWTH</v>
      </c>
      <c r="T1549" s="43">
        <v>0</v>
      </c>
      <c r="U1549" s="46" t="str">
        <f t="shared" si="345"/>
        <v>Apr</v>
      </c>
      <c r="V1549" s="42">
        <v>0</v>
      </c>
      <c r="W1549" s="47">
        <f t="shared" si="346"/>
        <v>163</v>
      </c>
      <c r="X1549" s="48">
        <f t="shared" si="347"/>
        <v>0</v>
      </c>
      <c r="Y1549" s="47" t="b">
        <f t="shared" si="348"/>
        <v>0</v>
      </c>
      <c r="Z1549" s="138">
        <v>0</v>
      </c>
      <c r="AA1549" s="133"/>
      <c r="AB1549" s="133" t="s">
        <v>121</v>
      </c>
      <c r="AC1549" s="149" t="s">
        <v>1245</v>
      </c>
      <c r="AD1549" s="27">
        <f t="shared" si="349"/>
        <v>0</v>
      </c>
    </row>
    <row r="1550" spans="1:30" s="156" customFormat="1" ht="13.8">
      <c r="A1550" s="149" t="s">
        <v>1245</v>
      </c>
      <c r="B1550" s="157" t="s">
        <v>43</v>
      </c>
      <c r="C1550" s="147" t="s">
        <v>4340</v>
      </c>
      <c r="D1550" s="158">
        <v>1000004575</v>
      </c>
      <c r="E1550" s="157" t="s">
        <v>4315</v>
      </c>
      <c r="F1550" s="148">
        <v>46009</v>
      </c>
      <c r="G1550" s="40" t="str">
        <f t="shared" si="336"/>
        <v>Targeted Dealer</v>
      </c>
      <c r="H1550" s="40"/>
      <c r="I1550" s="41">
        <v>75</v>
      </c>
      <c r="J1550" s="41">
        <f t="shared" si="337"/>
        <v>70</v>
      </c>
      <c r="K1550" s="43">
        <v>26</v>
      </c>
      <c r="L1550" s="43">
        <f t="shared" si="338"/>
        <v>49</v>
      </c>
      <c r="M1550" s="43">
        <f t="shared" si="339"/>
        <v>37.142857142857146</v>
      </c>
      <c r="N1550" s="42">
        <v>51</v>
      </c>
      <c r="O1550" s="45" t="str">
        <f t="shared" si="340"/>
        <v>Mar</v>
      </c>
      <c r="P1550" s="42">
        <f t="shared" si="341"/>
        <v>51</v>
      </c>
      <c r="Q1550" s="44">
        <f t="shared" si="342"/>
        <v>-25</v>
      </c>
      <c r="R1550" s="45">
        <f t="shared" si="343"/>
        <v>-0.49019607843137258</v>
      </c>
      <c r="S1550" s="44" t="str">
        <f t="shared" si="344"/>
        <v>DEGROWTH</v>
      </c>
      <c r="T1550" s="43">
        <v>0</v>
      </c>
      <c r="U1550" s="46" t="str">
        <f t="shared" si="345"/>
        <v>Apr</v>
      </c>
      <c r="V1550" s="42">
        <v>0</v>
      </c>
      <c r="W1550" s="47">
        <f t="shared" si="346"/>
        <v>26</v>
      </c>
      <c r="X1550" s="48">
        <f t="shared" si="347"/>
        <v>0</v>
      </c>
      <c r="Y1550" s="47" t="b">
        <f t="shared" si="348"/>
        <v>0</v>
      </c>
      <c r="Z1550" s="138">
        <v>0</v>
      </c>
      <c r="AA1550" s="133"/>
      <c r="AB1550" s="133" t="s">
        <v>121</v>
      </c>
      <c r="AC1550" s="149" t="s">
        <v>1245</v>
      </c>
      <c r="AD1550" s="27">
        <f t="shared" si="349"/>
        <v>0</v>
      </c>
    </row>
    <row r="1551" spans="1:30" s="156" customFormat="1" ht="13.8">
      <c r="A1551" s="149" t="s">
        <v>121</v>
      </c>
      <c r="B1551" s="157" t="s">
        <v>25</v>
      </c>
      <c r="C1551" s="147" t="s">
        <v>806</v>
      </c>
      <c r="D1551" s="158">
        <v>1000003652</v>
      </c>
      <c r="E1551" s="157" t="s">
        <v>807</v>
      </c>
      <c r="F1551" s="148">
        <v>45134</v>
      </c>
      <c r="G1551" s="40" t="str">
        <f t="shared" si="336"/>
        <v>Targeted Dealer</v>
      </c>
      <c r="H1551" s="40"/>
      <c r="I1551" s="41">
        <v>120</v>
      </c>
      <c r="J1551" s="41">
        <f t="shared" si="337"/>
        <v>112</v>
      </c>
      <c r="K1551" s="43">
        <v>120</v>
      </c>
      <c r="L1551" s="43">
        <f t="shared" si="338"/>
        <v>0</v>
      </c>
      <c r="M1551" s="43">
        <f t="shared" si="339"/>
        <v>107.14285714285714</v>
      </c>
      <c r="N1551" s="42">
        <v>40</v>
      </c>
      <c r="O1551" s="45" t="str">
        <f t="shared" si="340"/>
        <v>Mar</v>
      </c>
      <c r="P1551" s="42">
        <f t="shared" si="341"/>
        <v>40</v>
      </c>
      <c r="Q1551" s="44">
        <f t="shared" si="342"/>
        <v>80</v>
      </c>
      <c r="R1551" s="45">
        <f t="shared" si="343"/>
        <v>2</v>
      </c>
      <c r="S1551" s="44" t="str">
        <f t="shared" si="344"/>
        <v>GROWTH</v>
      </c>
      <c r="T1551" s="43">
        <v>40</v>
      </c>
      <c r="U1551" s="46" t="str">
        <f t="shared" si="345"/>
        <v>Apr</v>
      </c>
      <c r="V1551" s="42">
        <v>40</v>
      </c>
      <c r="W1551" s="47">
        <f t="shared" si="346"/>
        <v>80</v>
      </c>
      <c r="X1551" s="48">
        <f t="shared" si="347"/>
        <v>2</v>
      </c>
      <c r="Y1551" s="47" t="str">
        <f t="shared" si="348"/>
        <v>GROWTH</v>
      </c>
      <c r="Z1551" s="138">
        <v>0</v>
      </c>
      <c r="AA1551" s="133"/>
      <c r="AB1551" s="133" t="s">
        <v>121</v>
      </c>
      <c r="AC1551" s="149" t="s">
        <v>121</v>
      </c>
      <c r="AD1551" s="27">
        <f t="shared" si="349"/>
        <v>0</v>
      </c>
    </row>
    <row r="1552" spans="1:30" s="156" customFormat="1" ht="13.8">
      <c r="A1552" s="149" t="s">
        <v>1245</v>
      </c>
      <c r="B1552" s="157" t="s">
        <v>40</v>
      </c>
      <c r="C1552" s="147" t="s">
        <v>4341</v>
      </c>
      <c r="D1552" s="158">
        <v>1000004540</v>
      </c>
      <c r="E1552" s="157" t="s">
        <v>4316</v>
      </c>
      <c r="F1552" s="148">
        <v>45992</v>
      </c>
      <c r="G1552" s="40" t="str">
        <f t="shared" si="336"/>
        <v>Targeted Dealer</v>
      </c>
      <c r="H1552" s="40"/>
      <c r="I1552" s="41">
        <v>25</v>
      </c>
      <c r="J1552" s="41">
        <f t="shared" si="337"/>
        <v>23.333333333333336</v>
      </c>
      <c r="K1552" s="43">
        <v>0</v>
      </c>
      <c r="L1552" s="43">
        <f t="shared" si="338"/>
        <v>25</v>
      </c>
      <c r="M1552" s="43">
        <f t="shared" si="339"/>
        <v>0</v>
      </c>
      <c r="N1552" s="42">
        <v>26</v>
      </c>
      <c r="O1552" s="45" t="str">
        <f t="shared" si="340"/>
        <v>Mar</v>
      </c>
      <c r="P1552" s="42">
        <f t="shared" si="341"/>
        <v>26</v>
      </c>
      <c r="Q1552" s="44">
        <f t="shared" si="342"/>
        <v>-26</v>
      </c>
      <c r="R1552" s="45">
        <f t="shared" si="343"/>
        <v>-1</v>
      </c>
      <c r="S1552" s="44" t="str">
        <f t="shared" si="344"/>
        <v>DEGROWTH</v>
      </c>
      <c r="T1552" s="43">
        <v>0</v>
      </c>
      <c r="U1552" s="46" t="str">
        <f t="shared" si="345"/>
        <v>Apr</v>
      </c>
      <c r="V1552" s="42">
        <v>0</v>
      </c>
      <c r="W1552" s="47">
        <f t="shared" si="346"/>
        <v>0</v>
      </c>
      <c r="X1552" s="48">
        <f t="shared" si="347"/>
        <v>0</v>
      </c>
      <c r="Y1552" s="47" t="b">
        <f t="shared" si="348"/>
        <v>0</v>
      </c>
      <c r="Z1552" s="138">
        <v>0</v>
      </c>
      <c r="AA1552" s="133"/>
      <c r="AB1552" s="133" t="s">
        <v>121</v>
      </c>
      <c r="AC1552" s="149" t="s">
        <v>1245</v>
      </c>
      <c r="AD1552" s="27">
        <f t="shared" si="349"/>
        <v>1</v>
      </c>
    </row>
    <row r="1553" spans="1:30" s="156" customFormat="1" ht="13.8">
      <c r="A1553" s="149" t="s">
        <v>1245</v>
      </c>
      <c r="B1553" s="157" t="s">
        <v>40</v>
      </c>
      <c r="C1553" s="147" t="s">
        <v>4342</v>
      </c>
      <c r="D1553" s="158">
        <v>1000004572</v>
      </c>
      <c r="E1553" s="157" t="s">
        <v>4317</v>
      </c>
      <c r="F1553" s="148">
        <v>46004</v>
      </c>
      <c r="G1553" s="40" t="str">
        <f t="shared" si="336"/>
        <v>Targeted Dealer</v>
      </c>
      <c r="H1553" s="40"/>
      <c r="I1553" s="41">
        <v>50</v>
      </c>
      <c r="J1553" s="41">
        <f t="shared" si="337"/>
        <v>46.666666666666671</v>
      </c>
      <c r="K1553" s="43">
        <v>52</v>
      </c>
      <c r="L1553" s="43">
        <f t="shared" si="338"/>
        <v>-2</v>
      </c>
      <c r="M1553" s="43">
        <f t="shared" si="339"/>
        <v>111.42857142857142</v>
      </c>
      <c r="N1553" s="42">
        <v>65</v>
      </c>
      <c r="O1553" s="45" t="str">
        <f t="shared" si="340"/>
        <v>Mar</v>
      </c>
      <c r="P1553" s="42">
        <f t="shared" si="341"/>
        <v>65</v>
      </c>
      <c r="Q1553" s="44">
        <f t="shared" si="342"/>
        <v>-13</v>
      </c>
      <c r="R1553" s="45">
        <f t="shared" si="343"/>
        <v>-0.19999999999999996</v>
      </c>
      <c r="S1553" s="44" t="str">
        <f t="shared" si="344"/>
        <v>DEGROWTH</v>
      </c>
      <c r="T1553" s="43">
        <v>0</v>
      </c>
      <c r="U1553" s="46" t="str">
        <f t="shared" si="345"/>
        <v>Apr</v>
      </c>
      <c r="V1553" s="42">
        <v>0</v>
      </c>
      <c r="W1553" s="47">
        <f t="shared" si="346"/>
        <v>52</v>
      </c>
      <c r="X1553" s="48">
        <f t="shared" si="347"/>
        <v>0</v>
      </c>
      <c r="Y1553" s="47" t="b">
        <f t="shared" si="348"/>
        <v>0</v>
      </c>
      <c r="Z1553" s="138">
        <v>0</v>
      </c>
      <c r="AA1553" s="133"/>
      <c r="AB1553" s="133" t="s">
        <v>121</v>
      </c>
      <c r="AC1553" s="149" t="s">
        <v>1245</v>
      </c>
      <c r="AD1553" s="27">
        <f t="shared" si="349"/>
        <v>0</v>
      </c>
    </row>
    <row r="1554" spans="1:30" s="156" customFormat="1" ht="13.8">
      <c r="A1554" s="149" t="s">
        <v>1245</v>
      </c>
      <c r="B1554" s="157" t="s">
        <v>44</v>
      </c>
      <c r="C1554" s="147" t="s">
        <v>1494</v>
      </c>
      <c r="D1554" s="158">
        <v>1000000356</v>
      </c>
      <c r="E1554" s="157" t="s">
        <v>1495</v>
      </c>
      <c r="F1554" s="148">
        <v>44738</v>
      </c>
      <c r="G1554" s="40" t="str">
        <f t="shared" si="336"/>
        <v>-</v>
      </c>
      <c r="H1554" s="40"/>
      <c r="I1554" s="41">
        <v>0</v>
      </c>
      <c r="J1554" s="41">
        <f t="shared" si="337"/>
        <v>0</v>
      </c>
      <c r="K1554" s="43">
        <v>0</v>
      </c>
      <c r="L1554" s="43">
        <f t="shared" si="338"/>
        <v>0</v>
      </c>
      <c r="M1554" s="43" t="str">
        <f t="shared" si="339"/>
        <v>-</v>
      </c>
      <c r="N1554" s="42">
        <v>3.5</v>
      </c>
      <c r="O1554" s="45" t="str">
        <f t="shared" si="340"/>
        <v>Mar</v>
      </c>
      <c r="P1554" s="42">
        <f t="shared" si="341"/>
        <v>3.5</v>
      </c>
      <c r="Q1554" s="44">
        <f t="shared" si="342"/>
        <v>-3.5</v>
      </c>
      <c r="R1554" s="45">
        <f t="shared" si="343"/>
        <v>-1</v>
      </c>
      <c r="S1554" s="44" t="str">
        <f t="shared" si="344"/>
        <v>DEGROWTH</v>
      </c>
      <c r="T1554" s="43">
        <v>0</v>
      </c>
      <c r="U1554" s="46" t="str">
        <f t="shared" si="345"/>
        <v>Apr</v>
      </c>
      <c r="V1554" s="42">
        <v>0</v>
      </c>
      <c r="W1554" s="47">
        <f t="shared" si="346"/>
        <v>0</v>
      </c>
      <c r="X1554" s="48">
        <f t="shared" si="347"/>
        <v>0</v>
      </c>
      <c r="Y1554" s="47" t="b">
        <f t="shared" si="348"/>
        <v>0</v>
      </c>
      <c r="Z1554" s="138">
        <v>0</v>
      </c>
      <c r="AA1554" s="133"/>
      <c r="AB1554" s="133" t="s">
        <v>121</v>
      </c>
      <c r="AC1554" s="149" t="s">
        <v>1245</v>
      </c>
      <c r="AD1554" s="27">
        <f t="shared" si="349"/>
        <v>1</v>
      </c>
    </row>
    <row r="1555" spans="1:30" s="156" customFormat="1" ht="13.8">
      <c r="A1555" s="149" t="s">
        <v>1245</v>
      </c>
      <c r="B1555" s="157" t="s">
        <v>44</v>
      </c>
      <c r="C1555" s="147" t="s">
        <v>1553</v>
      </c>
      <c r="D1555" s="158">
        <v>1000003603</v>
      </c>
      <c r="E1555" s="157" t="s">
        <v>1554</v>
      </c>
      <c r="F1555" s="148">
        <v>45086</v>
      </c>
      <c r="G1555" s="40" t="str">
        <f t="shared" si="336"/>
        <v>Targeted Dealer</v>
      </c>
      <c r="H1555" s="40"/>
      <c r="I1555" s="41">
        <v>20</v>
      </c>
      <c r="J1555" s="41">
        <f t="shared" si="337"/>
        <v>18.666666666666664</v>
      </c>
      <c r="K1555" s="43">
        <v>7</v>
      </c>
      <c r="L1555" s="43">
        <f t="shared" si="338"/>
        <v>13</v>
      </c>
      <c r="M1555" s="43">
        <f t="shared" si="339"/>
        <v>37.500000000000007</v>
      </c>
      <c r="N1555" s="42">
        <v>4</v>
      </c>
      <c r="O1555" s="45" t="str">
        <f t="shared" si="340"/>
        <v>Mar</v>
      </c>
      <c r="P1555" s="42">
        <f t="shared" si="341"/>
        <v>4</v>
      </c>
      <c r="Q1555" s="44">
        <f t="shared" si="342"/>
        <v>3</v>
      </c>
      <c r="R1555" s="45">
        <f t="shared" si="343"/>
        <v>0.75</v>
      </c>
      <c r="S1555" s="44" t="str">
        <f t="shared" si="344"/>
        <v>GROWTH</v>
      </c>
      <c r="T1555" s="43">
        <v>0</v>
      </c>
      <c r="U1555" s="46" t="str">
        <f t="shared" si="345"/>
        <v>Apr</v>
      </c>
      <c r="V1555" s="42">
        <v>0</v>
      </c>
      <c r="W1555" s="47">
        <f t="shared" si="346"/>
        <v>7</v>
      </c>
      <c r="X1555" s="48">
        <f t="shared" si="347"/>
        <v>0</v>
      </c>
      <c r="Y1555" s="47" t="b">
        <f t="shared" si="348"/>
        <v>0</v>
      </c>
      <c r="Z1555" s="138">
        <v>0</v>
      </c>
      <c r="AA1555" s="133"/>
      <c r="AB1555" s="133" t="s">
        <v>121</v>
      </c>
      <c r="AC1555" s="149" t="s">
        <v>1245</v>
      </c>
      <c r="AD1555" s="27">
        <f t="shared" si="349"/>
        <v>0</v>
      </c>
    </row>
    <row r="1556" spans="1:30" s="156" customFormat="1" ht="13.8">
      <c r="A1556" s="149" t="s">
        <v>1245</v>
      </c>
      <c r="B1556" s="157" t="s">
        <v>44</v>
      </c>
      <c r="C1556" s="147" t="s">
        <v>4343</v>
      </c>
      <c r="D1556" s="158">
        <v>1000004552</v>
      </c>
      <c r="E1556" s="157" t="s">
        <v>4318</v>
      </c>
      <c r="F1556" s="148">
        <v>45992</v>
      </c>
      <c r="G1556" s="40" t="str">
        <f t="shared" si="336"/>
        <v>Targeted Dealer</v>
      </c>
      <c r="H1556" s="40"/>
      <c r="I1556" s="41">
        <v>30</v>
      </c>
      <c r="J1556" s="41">
        <f t="shared" si="337"/>
        <v>28</v>
      </c>
      <c r="K1556" s="43">
        <v>8</v>
      </c>
      <c r="L1556" s="43">
        <f t="shared" si="338"/>
        <v>22</v>
      </c>
      <c r="M1556" s="43">
        <f t="shared" si="339"/>
        <v>28.571428571428569</v>
      </c>
      <c r="N1556" s="42">
        <v>21</v>
      </c>
      <c r="O1556" s="45" t="str">
        <f t="shared" si="340"/>
        <v>Mar</v>
      </c>
      <c r="P1556" s="42">
        <f t="shared" si="341"/>
        <v>21</v>
      </c>
      <c r="Q1556" s="44">
        <f t="shared" si="342"/>
        <v>-13</v>
      </c>
      <c r="R1556" s="45">
        <f t="shared" si="343"/>
        <v>-0.61904761904761907</v>
      </c>
      <c r="S1556" s="44" t="str">
        <f t="shared" si="344"/>
        <v>DEGROWTH</v>
      </c>
      <c r="T1556" s="43">
        <v>0</v>
      </c>
      <c r="U1556" s="46" t="str">
        <f t="shared" si="345"/>
        <v>Apr</v>
      </c>
      <c r="V1556" s="42">
        <v>0</v>
      </c>
      <c r="W1556" s="47">
        <f t="shared" si="346"/>
        <v>8</v>
      </c>
      <c r="X1556" s="48">
        <f t="shared" si="347"/>
        <v>0</v>
      </c>
      <c r="Y1556" s="47" t="b">
        <f t="shared" si="348"/>
        <v>0</v>
      </c>
      <c r="Z1556" s="138">
        <v>0</v>
      </c>
      <c r="AA1556" s="133"/>
      <c r="AB1556" s="133" t="s">
        <v>121</v>
      </c>
      <c r="AC1556" s="149" t="s">
        <v>1245</v>
      </c>
      <c r="AD1556" s="27">
        <f t="shared" si="349"/>
        <v>0</v>
      </c>
    </row>
    <row r="1557" spans="1:30" s="156" customFormat="1" ht="13.8">
      <c r="A1557" s="149" t="s">
        <v>121</v>
      </c>
      <c r="B1557" s="157" t="s">
        <v>22</v>
      </c>
      <c r="C1557" s="147" t="s">
        <v>703</v>
      </c>
      <c r="D1557" s="158">
        <v>1000000399</v>
      </c>
      <c r="E1557" s="157" t="s">
        <v>704</v>
      </c>
      <c r="F1557" s="148">
        <v>44772</v>
      </c>
      <c r="G1557" s="40" t="str">
        <f t="shared" si="336"/>
        <v>-</v>
      </c>
      <c r="H1557" s="40"/>
      <c r="I1557" s="41">
        <v>0</v>
      </c>
      <c r="J1557" s="41">
        <f t="shared" si="337"/>
        <v>0</v>
      </c>
      <c r="K1557" s="43">
        <v>0</v>
      </c>
      <c r="L1557" s="43">
        <f t="shared" si="338"/>
        <v>0</v>
      </c>
      <c r="M1557" s="43" t="str">
        <f t="shared" si="339"/>
        <v>-</v>
      </c>
      <c r="N1557" s="42">
        <v>0</v>
      </c>
      <c r="O1557" s="45" t="str">
        <f t="shared" si="340"/>
        <v>Mar</v>
      </c>
      <c r="P1557" s="42">
        <f t="shared" si="341"/>
        <v>0</v>
      </c>
      <c r="Q1557" s="44">
        <f t="shared" si="342"/>
        <v>0</v>
      </c>
      <c r="R1557" s="45" t="str">
        <f t="shared" si="343"/>
        <v xml:space="preserve"> </v>
      </c>
      <c r="S1557" s="44" t="b">
        <f t="shared" si="344"/>
        <v>0</v>
      </c>
      <c r="T1557" s="43">
        <v>0</v>
      </c>
      <c r="U1557" s="46" t="str">
        <f t="shared" si="345"/>
        <v>Apr</v>
      </c>
      <c r="V1557" s="42">
        <v>0</v>
      </c>
      <c r="W1557" s="47">
        <f t="shared" si="346"/>
        <v>0</v>
      </c>
      <c r="X1557" s="48">
        <f t="shared" si="347"/>
        <v>0</v>
      </c>
      <c r="Y1557" s="47" t="b">
        <f t="shared" si="348"/>
        <v>0</v>
      </c>
      <c r="Z1557" s="138">
        <v>0</v>
      </c>
      <c r="AA1557" s="133"/>
      <c r="AB1557" s="133" t="s">
        <v>121</v>
      </c>
      <c r="AC1557" s="149" t="s">
        <v>121</v>
      </c>
      <c r="AD1557" s="27">
        <f t="shared" si="349"/>
        <v>1</v>
      </c>
    </row>
    <row r="1558" spans="1:30" s="156" customFormat="1" ht="13.8">
      <c r="A1558" s="149" t="s">
        <v>121</v>
      </c>
      <c r="B1558" s="157" t="s">
        <v>22</v>
      </c>
      <c r="C1558" s="147" t="s">
        <v>4344</v>
      </c>
      <c r="D1558" s="158">
        <v>1000004562</v>
      </c>
      <c r="E1558" s="157" t="s">
        <v>4319</v>
      </c>
      <c r="F1558" s="148">
        <v>46001</v>
      </c>
      <c r="G1558" s="40" t="str">
        <f t="shared" si="336"/>
        <v>Targeted Dealer</v>
      </c>
      <c r="H1558" s="40"/>
      <c r="I1558" s="41">
        <v>20</v>
      </c>
      <c r="J1558" s="41">
        <f t="shared" si="337"/>
        <v>18.666666666666664</v>
      </c>
      <c r="K1558" s="43">
        <v>24</v>
      </c>
      <c r="L1558" s="43">
        <f t="shared" si="338"/>
        <v>-4</v>
      </c>
      <c r="M1558" s="43">
        <f t="shared" si="339"/>
        <v>128.57142857142858</v>
      </c>
      <c r="N1558" s="42">
        <v>15</v>
      </c>
      <c r="O1558" s="45" t="str">
        <f t="shared" si="340"/>
        <v>Mar</v>
      </c>
      <c r="P1558" s="42">
        <f t="shared" si="341"/>
        <v>15</v>
      </c>
      <c r="Q1558" s="44">
        <f t="shared" si="342"/>
        <v>9</v>
      </c>
      <c r="R1558" s="45">
        <f t="shared" si="343"/>
        <v>0.60000000000000009</v>
      </c>
      <c r="S1558" s="44" t="str">
        <f t="shared" si="344"/>
        <v>GROWTH</v>
      </c>
      <c r="T1558" s="43">
        <v>0</v>
      </c>
      <c r="U1558" s="46" t="str">
        <f t="shared" si="345"/>
        <v>Apr</v>
      </c>
      <c r="V1558" s="42">
        <v>0</v>
      </c>
      <c r="W1558" s="47">
        <f t="shared" si="346"/>
        <v>24</v>
      </c>
      <c r="X1558" s="48">
        <f t="shared" si="347"/>
        <v>0</v>
      </c>
      <c r="Y1558" s="47" t="b">
        <f t="shared" si="348"/>
        <v>0</v>
      </c>
      <c r="Z1558" s="138">
        <v>0</v>
      </c>
      <c r="AA1558" s="133"/>
      <c r="AB1558" s="133" t="s">
        <v>121</v>
      </c>
      <c r="AC1558" s="149" t="s">
        <v>121</v>
      </c>
      <c r="AD1558" s="27">
        <f t="shared" si="349"/>
        <v>0</v>
      </c>
    </row>
    <row r="1559" spans="1:30" s="156" customFormat="1" ht="13.8">
      <c r="A1559" s="149" t="s">
        <v>1245</v>
      </c>
      <c r="B1559" s="157" t="s">
        <v>63</v>
      </c>
      <c r="C1559" s="147" t="s">
        <v>4345</v>
      </c>
      <c r="D1559" s="158">
        <v>1000004553</v>
      </c>
      <c r="E1559" s="157" t="s">
        <v>4320</v>
      </c>
      <c r="F1559" s="148">
        <v>45993</v>
      </c>
      <c r="G1559" s="40" t="str">
        <f t="shared" si="336"/>
        <v>Targeted Dealer</v>
      </c>
      <c r="H1559" s="40"/>
      <c r="I1559" s="41">
        <v>20</v>
      </c>
      <c r="J1559" s="41">
        <f t="shared" si="337"/>
        <v>18.666666666666664</v>
      </c>
      <c r="K1559" s="43">
        <v>5</v>
      </c>
      <c r="L1559" s="43">
        <f t="shared" si="338"/>
        <v>15</v>
      </c>
      <c r="M1559" s="43">
        <f t="shared" si="339"/>
        <v>26.785714285714288</v>
      </c>
      <c r="N1559" s="42">
        <v>10</v>
      </c>
      <c r="O1559" s="45" t="str">
        <f t="shared" si="340"/>
        <v>Mar</v>
      </c>
      <c r="P1559" s="42">
        <f t="shared" si="341"/>
        <v>10</v>
      </c>
      <c r="Q1559" s="44">
        <f t="shared" si="342"/>
        <v>-5</v>
      </c>
      <c r="R1559" s="45">
        <f t="shared" si="343"/>
        <v>-0.5</v>
      </c>
      <c r="S1559" s="44" t="str">
        <f t="shared" si="344"/>
        <v>DEGROWTH</v>
      </c>
      <c r="T1559" s="43">
        <v>0</v>
      </c>
      <c r="U1559" s="46" t="str">
        <f t="shared" si="345"/>
        <v>Apr</v>
      </c>
      <c r="V1559" s="42">
        <v>0</v>
      </c>
      <c r="W1559" s="47">
        <f t="shared" si="346"/>
        <v>5</v>
      </c>
      <c r="X1559" s="48">
        <f t="shared" si="347"/>
        <v>0</v>
      </c>
      <c r="Y1559" s="47" t="b">
        <f t="shared" si="348"/>
        <v>0</v>
      </c>
      <c r="Z1559" s="138">
        <v>0</v>
      </c>
      <c r="AA1559" s="133"/>
      <c r="AB1559" s="133" t="s">
        <v>121</v>
      </c>
      <c r="AC1559" s="149" t="s">
        <v>1245</v>
      </c>
      <c r="AD1559" s="27">
        <f t="shared" si="349"/>
        <v>0</v>
      </c>
    </row>
    <row r="1560" spans="1:30" s="156" customFormat="1" ht="13.8">
      <c r="A1560" s="149" t="s">
        <v>3061</v>
      </c>
      <c r="B1560" s="157" t="s">
        <v>90</v>
      </c>
      <c r="C1560" s="147" t="s">
        <v>3387</v>
      </c>
      <c r="D1560" s="158">
        <v>1000003905</v>
      </c>
      <c r="E1560" s="157" t="s">
        <v>3388</v>
      </c>
      <c r="F1560" s="148">
        <v>45391</v>
      </c>
      <c r="G1560" s="40" t="str">
        <f t="shared" si="336"/>
        <v>Targeted Dealer</v>
      </c>
      <c r="H1560" s="40"/>
      <c r="I1560" s="41">
        <v>100</v>
      </c>
      <c r="J1560" s="41">
        <f t="shared" si="337"/>
        <v>93.333333333333343</v>
      </c>
      <c r="K1560" s="43">
        <v>0</v>
      </c>
      <c r="L1560" s="43">
        <f t="shared" si="338"/>
        <v>100</v>
      </c>
      <c r="M1560" s="43">
        <f t="shared" si="339"/>
        <v>0</v>
      </c>
      <c r="N1560" s="42">
        <v>0</v>
      </c>
      <c r="O1560" s="45" t="str">
        <f t="shared" si="340"/>
        <v>Mar</v>
      </c>
      <c r="P1560" s="42">
        <f t="shared" si="341"/>
        <v>0</v>
      </c>
      <c r="Q1560" s="44">
        <f t="shared" si="342"/>
        <v>0</v>
      </c>
      <c r="R1560" s="45" t="str">
        <f t="shared" si="343"/>
        <v xml:space="preserve"> </v>
      </c>
      <c r="S1560" s="44" t="b">
        <f t="shared" si="344"/>
        <v>0</v>
      </c>
      <c r="T1560" s="43">
        <v>0</v>
      </c>
      <c r="U1560" s="46" t="str">
        <f t="shared" si="345"/>
        <v>Apr</v>
      </c>
      <c r="V1560" s="42">
        <v>0</v>
      </c>
      <c r="W1560" s="47">
        <f t="shared" si="346"/>
        <v>0</v>
      </c>
      <c r="X1560" s="48">
        <f t="shared" si="347"/>
        <v>0</v>
      </c>
      <c r="Y1560" s="47" t="b">
        <f t="shared" si="348"/>
        <v>0</v>
      </c>
      <c r="Z1560" s="138">
        <v>0</v>
      </c>
      <c r="AA1560" s="133"/>
      <c r="AB1560" s="133" t="s">
        <v>121</v>
      </c>
      <c r="AC1560" s="149" t="s">
        <v>3061</v>
      </c>
      <c r="AD1560" s="27">
        <f t="shared" si="349"/>
        <v>1</v>
      </c>
    </row>
    <row r="1561" spans="1:30" s="156" customFormat="1" ht="13.8">
      <c r="A1561" s="149" t="s">
        <v>3061</v>
      </c>
      <c r="B1561" s="157" t="s">
        <v>87</v>
      </c>
      <c r="C1561" s="147" t="s">
        <v>3802</v>
      </c>
      <c r="D1561" s="158">
        <v>1000004160</v>
      </c>
      <c r="E1561" s="157" t="s">
        <v>3800</v>
      </c>
      <c r="F1561" s="148">
        <v>45597</v>
      </c>
      <c r="G1561" s="40" t="str">
        <f t="shared" si="336"/>
        <v>-</v>
      </c>
      <c r="H1561" s="40"/>
      <c r="I1561" s="41">
        <v>0</v>
      </c>
      <c r="J1561" s="41">
        <f t="shared" si="337"/>
        <v>0</v>
      </c>
      <c r="K1561" s="43">
        <v>0</v>
      </c>
      <c r="L1561" s="43">
        <f t="shared" si="338"/>
        <v>0</v>
      </c>
      <c r="M1561" s="43" t="str">
        <f t="shared" si="339"/>
        <v>-</v>
      </c>
      <c r="N1561" s="42">
        <v>0</v>
      </c>
      <c r="O1561" s="45" t="str">
        <f t="shared" si="340"/>
        <v>Mar</v>
      </c>
      <c r="P1561" s="42">
        <f t="shared" si="341"/>
        <v>0</v>
      </c>
      <c r="Q1561" s="44">
        <f t="shared" si="342"/>
        <v>0</v>
      </c>
      <c r="R1561" s="45" t="str">
        <f t="shared" si="343"/>
        <v xml:space="preserve"> </v>
      </c>
      <c r="S1561" s="44" t="b">
        <f t="shared" si="344"/>
        <v>0</v>
      </c>
      <c r="T1561" s="43">
        <v>0</v>
      </c>
      <c r="U1561" s="46" t="str">
        <f t="shared" si="345"/>
        <v>Apr</v>
      </c>
      <c r="V1561" s="42">
        <v>0</v>
      </c>
      <c r="W1561" s="47">
        <f t="shared" si="346"/>
        <v>0</v>
      </c>
      <c r="X1561" s="48">
        <f t="shared" si="347"/>
        <v>0</v>
      </c>
      <c r="Y1561" s="47" t="b">
        <f t="shared" si="348"/>
        <v>0</v>
      </c>
      <c r="Z1561" s="138">
        <v>0</v>
      </c>
      <c r="AA1561" s="133"/>
      <c r="AB1561" s="133" t="s">
        <v>121</v>
      </c>
      <c r="AC1561" s="149" t="s">
        <v>3061</v>
      </c>
      <c r="AD1561" s="27">
        <f t="shared" si="349"/>
        <v>1</v>
      </c>
    </row>
    <row r="1562" spans="1:30" s="156" customFormat="1" ht="13.8">
      <c r="A1562" s="149" t="s">
        <v>3061</v>
      </c>
      <c r="B1562" s="157" t="s">
        <v>87</v>
      </c>
      <c r="C1562" s="147" t="s">
        <v>4346</v>
      </c>
      <c r="D1562" s="158">
        <v>1000004565</v>
      </c>
      <c r="E1562" s="157" t="s">
        <v>4321</v>
      </c>
      <c r="F1562" s="148">
        <v>46008</v>
      </c>
      <c r="G1562" s="40" t="str">
        <f t="shared" si="336"/>
        <v>Targeted Dealer</v>
      </c>
      <c r="H1562" s="40"/>
      <c r="I1562" s="41">
        <v>120</v>
      </c>
      <c r="J1562" s="41">
        <f t="shared" si="337"/>
        <v>112</v>
      </c>
      <c r="K1562" s="43">
        <v>208</v>
      </c>
      <c r="L1562" s="43">
        <f t="shared" si="338"/>
        <v>-88</v>
      </c>
      <c r="M1562" s="43">
        <f t="shared" si="339"/>
        <v>185.71428571428569</v>
      </c>
      <c r="N1562" s="42">
        <v>175.5</v>
      </c>
      <c r="O1562" s="45" t="str">
        <f t="shared" si="340"/>
        <v>Mar</v>
      </c>
      <c r="P1562" s="42">
        <f t="shared" si="341"/>
        <v>175.5</v>
      </c>
      <c r="Q1562" s="44">
        <f t="shared" si="342"/>
        <v>32.5</v>
      </c>
      <c r="R1562" s="45">
        <f t="shared" si="343"/>
        <v>0.18518518518518512</v>
      </c>
      <c r="S1562" s="44" t="str">
        <f t="shared" si="344"/>
        <v>GROWTH</v>
      </c>
      <c r="T1562" s="43">
        <v>0</v>
      </c>
      <c r="U1562" s="46" t="str">
        <f t="shared" si="345"/>
        <v>Apr</v>
      </c>
      <c r="V1562" s="42">
        <v>0</v>
      </c>
      <c r="W1562" s="47">
        <f t="shared" si="346"/>
        <v>208</v>
      </c>
      <c r="X1562" s="48">
        <f t="shared" si="347"/>
        <v>0</v>
      </c>
      <c r="Y1562" s="47" t="b">
        <f t="shared" si="348"/>
        <v>0</v>
      </c>
      <c r="Z1562" s="138">
        <v>0</v>
      </c>
      <c r="AA1562" s="133"/>
      <c r="AB1562" s="133" t="s">
        <v>121</v>
      </c>
      <c r="AC1562" s="149" t="s">
        <v>3061</v>
      </c>
      <c r="AD1562" s="27">
        <f t="shared" si="349"/>
        <v>0</v>
      </c>
    </row>
    <row r="1563" spans="1:30" s="156" customFormat="1" ht="13.8">
      <c r="A1563" s="149" t="s">
        <v>3061</v>
      </c>
      <c r="B1563" s="157" t="s">
        <v>87</v>
      </c>
      <c r="C1563" s="147" t="s">
        <v>4347</v>
      </c>
      <c r="D1563" s="158">
        <v>1000004574</v>
      </c>
      <c r="E1563" s="157" t="s">
        <v>4322</v>
      </c>
      <c r="F1563" s="148">
        <v>46007</v>
      </c>
      <c r="G1563" s="40" t="str">
        <f t="shared" si="336"/>
        <v>Targeted Dealer</v>
      </c>
      <c r="H1563" s="40"/>
      <c r="I1563" s="41">
        <v>115</v>
      </c>
      <c r="J1563" s="41">
        <f t="shared" si="337"/>
        <v>107.33333333333334</v>
      </c>
      <c r="K1563" s="43">
        <v>25</v>
      </c>
      <c r="L1563" s="43">
        <f t="shared" si="338"/>
        <v>90</v>
      </c>
      <c r="M1563" s="43">
        <f t="shared" si="339"/>
        <v>23.291925465838506</v>
      </c>
      <c r="N1563" s="42">
        <v>50</v>
      </c>
      <c r="O1563" s="45" t="str">
        <f t="shared" si="340"/>
        <v>Mar</v>
      </c>
      <c r="P1563" s="42">
        <f t="shared" si="341"/>
        <v>50</v>
      </c>
      <c r="Q1563" s="44">
        <f t="shared" si="342"/>
        <v>-25</v>
      </c>
      <c r="R1563" s="45">
        <f t="shared" si="343"/>
        <v>-0.5</v>
      </c>
      <c r="S1563" s="44" t="str">
        <f t="shared" si="344"/>
        <v>DEGROWTH</v>
      </c>
      <c r="T1563" s="43">
        <v>0</v>
      </c>
      <c r="U1563" s="46" t="str">
        <f t="shared" si="345"/>
        <v>Apr</v>
      </c>
      <c r="V1563" s="42">
        <v>0</v>
      </c>
      <c r="W1563" s="47">
        <f t="shared" si="346"/>
        <v>25</v>
      </c>
      <c r="X1563" s="48">
        <f t="shared" si="347"/>
        <v>0</v>
      </c>
      <c r="Y1563" s="47" t="b">
        <f t="shared" si="348"/>
        <v>0</v>
      </c>
      <c r="Z1563" s="138">
        <v>0</v>
      </c>
      <c r="AA1563" s="133"/>
      <c r="AB1563" s="133" t="s">
        <v>121</v>
      </c>
      <c r="AC1563" s="149" t="s">
        <v>3061</v>
      </c>
      <c r="AD1563" s="27">
        <f t="shared" si="349"/>
        <v>0</v>
      </c>
    </row>
    <row r="1564" spans="1:30" s="156" customFormat="1" ht="13.8">
      <c r="A1564" s="149" t="s">
        <v>121</v>
      </c>
      <c r="B1564" s="157" t="s">
        <v>18</v>
      </c>
      <c r="C1564" s="147" t="s">
        <v>4355</v>
      </c>
      <c r="D1564" s="158">
        <v>1000004576</v>
      </c>
      <c r="E1564" s="157" t="s">
        <v>4323</v>
      </c>
      <c r="F1564" s="148">
        <v>46011</v>
      </c>
      <c r="G1564" s="40" t="str">
        <f t="shared" si="336"/>
        <v>Targeted Dealer</v>
      </c>
      <c r="H1564" s="40"/>
      <c r="I1564" s="41">
        <v>120</v>
      </c>
      <c r="J1564" s="41">
        <f t="shared" si="337"/>
        <v>112</v>
      </c>
      <c r="K1564" s="43">
        <v>140</v>
      </c>
      <c r="L1564" s="43">
        <f t="shared" si="338"/>
        <v>-20</v>
      </c>
      <c r="M1564" s="43">
        <f t="shared" si="339"/>
        <v>124.99999999999999</v>
      </c>
      <c r="N1564" s="42">
        <v>120</v>
      </c>
      <c r="O1564" s="45" t="str">
        <f t="shared" si="340"/>
        <v>Mar</v>
      </c>
      <c r="P1564" s="42">
        <f t="shared" si="341"/>
        <v>120</v>
      </c>
      <c r="Q1564" s="44">
        <f t="shared" si="342"/>
        <v>20</v>
      </c>
      <c r="R1564" s="45">
        <f t="shared" si="343"/>
        <v>0.16666666666666674</v>
      </c>
      <c r="S1564" s="44" t="str">
        <f t="shared" si="344"/>
        <v>GROWTH</v>
      </c>
      <c r="T1564" s="43">
        <v>0</v>
      </c>
      <c r="U1564" s="46" t="str">
        <f t="shared" si="345"/>
        <v>Apr</v>
      </c>
      <c r="V1564" s="42">
        <v>0</v>
      </c>
      <c r="W1564" s="47">
        <f t="shared" si="346"/>
        <v>140</v>
      </c>
      <c r="X1564" s="48">
        <f t="shared" si="347"/>
        <v>0</v>
      </c>
      <c r="Y1564" s="47" t="b">
        <f t="shared" si="348"/>
        <v>0</v>
      </c>
      <c r="Z1564" s="138">
        <v>0</v>
      </c>
      <c r="AA1564" s="133"/>
      <c r="AB1564" s="133" t="s">
        <v>121</v>
      </c>
      <c r="AC1564" s="149" t="s">
        <v>121</v>
      </c>
      <c r="AD1564" s="27">
        <f t="shared" si="349"/>
        <v>0</v>
      </c>
    </row>
    <row r="1565" spans="1:30" s="156" customFormat="1" ht="13.8">
      <c r="A1565" s="149" t="s">
        <v>1245</v>
      </c>
      <c r="B1565" s="157" t="s">
        <v>46</v>
      </c>
      <c r="C1565" s="147" t="s">
        <v>4348</v>
      </c>
      <c r="D1565" s="158">
        <v>1000004541</v>
      </c>
      <c r="E1565" s="157" t="s">
        <v>4324</v>
      </c>
      <c r="F1565" s="148">
        <v>45992</v>
      </c>
      <c r="G1565" s="40" t="str">
        <f t="shared" si="336"/>
        <v>Targeted Dealer</v>
      </c>
      <c r="H1565" s="40"/>
      <c r="I1565" s="41">
        <v>100</v>
      </c>
      <c r="J1565" s="41">
        <f t="shared" si="337"/>
        <v>93.333333333333343</v>
      </c>
      <c r="K1565" s="43">
        <v>75</v>
      </c>
      <c r="L1565" s="43">
        <f t="shared" si="338"/>
        <v>25</v>
      </c>
      <c r="M1565" s="43">
        <f t="shared" si="339"/>
        <v>80.357142857142847</v>
      </c>
      <c r="N1565" s="42">
        <v>75</v>
      </c>
      <c r="O1565" s="45" t="str">
        <f t="shared" si="340"/>
        <v>Mar</v>
      </c>
      <c r="P1565" s="42">
        <f t="shared" si="341"/>
        <v>75</v>
      </c>
      <c r="Q1565" s="44">
        <f t="shared" si="342"/>
        <v>0</v>
      </c>
      <c r="R1565" s="45">
        <f t="shared" si="343"/>
        <v>0</v>
      </c>
      <c r="S1565" s="44" t="str">
        <f t="shared" si="344"/>
        <v>GROWTH</v>
      </c>
      <c r="T1565" s="43">
        <v>0</v>
      </c>
      <c r="U1565" s="46" t="str">
        <f t="shared" si="345"/>
        <v>Apr</v>
      </c>
      <c r="V1565" s="42">
        <v>0</v>
      </c>
      <c r="W1565" s="47">
        <f t="shared" si="346"/>
        <v>75</v>
      </c>
      <c r="X1565" s="48">
        <f t="shared" si="347"/>
        <v>0</v>
      </c>
      <c r="Y1565" s="47" t="b">
        <f t="shared" si="348"/>
        <v>0</v>
      </c>
      <c r="Z1565" s="138">
        <v>0</v>
      </c>
      <c r="AA1565" s="133"/>
      <c r="AB1565" s="133" t="s">
        <v>121</v>
      </c>
      <c r="AC1565" s="149" t="s">
        <v>1245</v>
      </c>
      <c r="AD1565" s="27">
        <f t="shared" si="349"/>
        <v>0</v>
      </c>
    </row>
    <row r="1566" spans="1:30" s="156" customFormat="1" ht="13.8">
      <c r="A1566" s="149" t="s">
        <v>1245</v>
      </c>
      <c r="B1566" s="157" t="s">
        <v>48</v>
      </c>
      <c r="C1566" s="147" t="s">
        <v>4356</v>
      </c>
      <c r="D1566" s="158">
        <v>1000004594</v>
      </c>
      <c r="E1566" s="157" t="s">
        <v>4325</v>
      </c>
      <c r="F1566" s="148">
        <v>45990</v>
      </c>
      <c r="G1566" s="40" t="str">
        <f t="shared" si="336"/>
        <v>Targeted Dealer</v>
      </c>
      <c r="H1566" s="40"/>
      <c r="I1566" s="41">
        <v>50</v>
      </c>
      <c r="J1566" s="41">
        <f t="shared" si="337"/>
        <v>46.666666666666671</v>
      </c>
      <c r="K1566" s="43">
        <v>50</v>
      </c>
      <c r="L1566" s="43">
        <f t="shared" si="338"/>
        <v>0</v>
      </c>
      <c r="M1566" s="43">
        <f t="shared" si="339"/>
        <v>107.14285714285712</v>
      </c>
      <c r="N1566" s="42">
        <v>50</v>
      </c>
      <c r="O1566" s="45" t="str">
        <f t="shared" si="340"/>
        <v>Mar</v>
      </c>
      <c r="P1566" s="42">
        <f t="shared" si="341"/>
        <v>50</v>
      </c>
      <c r="Q1566" s="44">
        <f t="shared" si="342"/>
        <v>0</v>
      </c>
      <c r="R1566" s="45">
        <f t="shared" si="343"/>
        <v>0</v>
      </c>
      <c r="S1566" s="44" t="str">
        <f t="shared" si="344"/>
        <v>GROWTH</v>
      </c>
      <c r="T1566" s="43">
        <v>0</v>
      </c>
      <c r="U1566" s="46" t="str">
        <f t="shared" si="345"/>
        <v>Apr</v>
      </c>
      <c r="V1566" s="42">
        <v>0</v>
      </c>
      <c r="W1566" s="47">
        <f t="shared" si="346"/>
        <v>50</v>
      </c>
      <c r="X1566" s="48">
        <f t="shared" si="347"/>
        <v>0</v>
      </c>
      <c r="Y1566" s="47" t="b">
        <f t="shared" si="348"/>
        <v>0</v>
      </c>
      <c r="Z1566" s="138">
        <v>0</v>
      </c>
      <c r="AA1566" s="133"/>
      <c r="AB1566" s="133" t="s">
        <v>121</v>
      </c>
      <c r="AC1566" s="149" t="s">
        <v>1245</v>
      </c>
      <c r="AD1566" s="27">
        <f t="shared" si="349"/>
        <v>0</v>
      </c>
    </row>
    <row r="1567" spans="1:30" s="156" customFormat="1" ht="13.8">
      <c r="A1567" s="149" t="s">
        <v>1245</v>
      </c>
      <c r="B1567" s="157" t="s">
        <v>3922</v>
      </c>
      <c r="C1567" s="147" t="s">
        <v>1766</v>
      </c>
      <c r="D1567" s="158">
        <v>1000003476</v>
      </c>
      <c r="E1567" s="157" t="s">
        <v>1767</v>
      </c>
      <c r="F1567" s="148">
        <v>45036</v>
      </c>
      <c r="G1567" s="40" t="str">
        <f t="shared" si="336"/>
        <v>-</v>
      </c>
      <c r="H1567" s="40"/>
      <c r="I1567" s="41">
        <v>0</v>
      </c>
      <c r="J1567" s="41">
        <f t="shared" si="337"/>
        <v>0</v>
      </c>
      <c r="K1567" s="43">
        <v>0</v>
      </c>
      <c r="L1567" s="43">
        <f t="shared" si="338"/>
        <v>0</v>
      </c>
      <c r="M1567" s="43" t="str">
        <f t="shared" si="339"/>
        <v>-</v>
      </c>
      <c r="N1567" s="42">
        <v>0</v>
      </c>
      <c r="O1567" s="45" t="str">
        <f t="shared" si="340"/>
        <v>Mar</v>
      </c>
      <c r="P1567" s="42">
        <f t="shared" si="341"/>
        <v>0</v>
      </c>
      <c r="Q1567" s="44">
        <f t="shared" si="342"/>
        <v>0</v>
      </c>
      <c r="R1567" s="45" t="str">
        <f t="shared" si="343"/>
        <v xml:space="preserve"> </v>
      </c>
      <c r="S1567" s="44" t="b">
        <f t="shared" si="344"/>
        <v>0</v>
      </c>
      <c r="T1567" s="43">
        <v>0</v>
      </c>
      <c r="U1567" s="46" t="str">
        <f t="shared" si="345"/>
        <v>Apr</v>
      </c>
      <c r="V1567" s="42">
        <v>0</v>
      </c>
      <c r="W1567" s="47">
        <f t="shared" si="346"/>
        <v>0</v>
      </c>
      <c r="X1567" s="48">
        <f t="shared" si="347"/>
        <v>0</v>
      </c>
      <c r="Y1567" s="47" t="b">
        <f t="shared" si="348"/>
        <v>0</v>
      </c>
      <c r="Z1567" s="138">
        <v>0</v>
      </c>
      <c r="AA1567" s="133"/>
      <c r="AB1567" s="133" t="s">
        <v>121</v>
      </c>
      <c r="AC1567" s="149" t="s">
        <v>1245</v>
      </c>
      <c r="AD1567" s="27">
        <f t="shared" si="349"/>
        <v>1</v>
      </c>
    </row>
    <row r="1568" spans="1:30" s="156" customFormat="1" ht="13.8">
      <c r="A1568" s="149" t="s">
        <v>121</v>
      </c>
      <c r="B1568" s="157" t="s">
        <v>34</v>
      </c>
      <c r="C1568" s="147" t="s">
        <v>4349</v>
      </c>
      <c r="D1568" s="158">
        <v>1000004546</v>
      </c>
      <c r="E1568" s="157" t="s">
        <v>4326</v>
      </c>
      <c r="F1568" s="148">
        <v>45982</v>
      </c>
      <c r="G1568" s="40" t="str">
        <f t="shared" si="336"/>
        <v>Targeted Dealer</v>
      </c>
      <c r="H1568" s="40"/>
      <c r="I1568" s="41">
        <v>160</v>
      </c>
      <c r="J1568" s="41">
        <f t="shared" si="337"/>
        <v>149.33333333333331</v>
      </c>
      <c r="K1568" s="43">
        <v>82</v>
      </c>
      <c r="L1568" s="43">
        <f t="shared" si="338"/>
        <v>78</v>
      </c>
      <c r="M1568" s="43">
        <f t="shared" si="339"/>
        <v>54.910714285714292</v>
      </c>
      <c r="N1568" s="42">
        <v>83</v>
      </c>
      <c r="O1568" s="45" t="str">
        <f t="shared" si="340"/>
        <v>Mar</v>
      </c>
      <c r="P1568" s="42">
        <f t="shared" si="341"/>
        <v>83</v>
      </c>
      <c r="Q1568" s="44">
        <f t="shared" si="342"/>
        <v>-1</v>
      </c>
      <c r="R1568" s="45">
        <f t="shared" si="343"/>
        <v>-1.2048192771084376E-2</v>
      </c>
      <c r="S1568" s="44" t="str">
        <f t="shared" si="344"/>
        <v>DEGROWTH</v>
      </c>
      <c r="T1568" s="43">
        <v>0</v>
      </c>
      <c r="U1568" s="46" t="str">
        <f t="shared" si="345"/>
        <v>Apr</v>
      </c>
      <c r="V1568" s="42">
        <v>0</v>
      </c>
      <c r="W1568" s="47">
        <f t="shared" si="346"/>
        <v>82</v>
      </c>
      <c r="X1568" s="48">
        <f t="shared" si="347"/>
        <v>0</v>
      </c>
      <c r="Y1568" s="47" t="b">
        <f t="shared" si="348"/>
        <v>0</v>
      </c>
      <c r="Z1568" s="138">
        <v>0</v>
      </c>
      <c r="AA1568" s="133"/>
      <c r="AB1568" s="133" t="s">
        <v>121</v>
      </c>
      <c r="AC1568" s="149" t="s">
        <v>121</v>
      </c>
      <c r="AD1568" s="27">
        <f t="shared" si="349"/>
        <v>0</v>
      </c>
    </row>
    <row r="1569" spans="1:30" s="156" customFormat="1" ht="13.8">
      <c r="A1569" s="149" t="s">
        <v>1245</v>
      </c>
      <c r="B1569" s="157" t="s">
        <v>58</v>
      </c>
      <c r="C1569" s="147" t="s">
        <v>2426</v>
      </c>
      <c r="D1569" s="158">
        <v>1000000989</v>
      </c>
      <c r="E1569" s="157" t="s">
        <v>2427</v>
      </c>
      <c r="F1569" s="148">
        <v>44738</v>
      </c>
      <c r="G1569" s="40" t="str">
        <f t="shared" si="336"/>
        <v>-</v>
      </c>
      <c r="H1569" s="40"/>
      <c r="I1569" s="41">
        <v>0</v>
      </c>
      <c r="J1569" s="41">
        <f t="shared" si="337"/>
        <v>0</v>
      </c>
      <c r="K1569" s="43">
        <v>0</v>
      </c>
      <c r="L1569" s="43">
        <f t="shared" si="338"/>
        <v>0</v>
      </c>
      <c r="M1569" s="43" t="str">
        <f t="shared" si="339"/>
        <v>-</v>
      </c>
      <c r="N1569" s="42">
        <v>20</v>
      </c>
      <c r="O1569" s="45" t="str">
        <f t="shared" si="340"/>
        <v>Mar</v>
      </c>
      <c r="P1569" s="42">
        <f t="shared" si="341"/>
        <v>20</v>
      </c>
      <c r="Q1569" s="44">
        <f t="shared" si="342"/>
        <v>-20</v>
      </c>
      <c r="R1569" s="45">
        <f t="shared" si="343"/>
        <v>-1</v>
      </c>
      <c r="S1569" s="44" t="str">
        <f t="shared" si="344"/>
        <v>DEGROWTH</v>
      </c>
      <c r="T1569" s="43">
        <v>0</v>
      </c>
      <c r="U1569" s="46" t="str">
        <f t="shared" si="345"/>
        <v>Apr</v>
      </c>
      <c r="V1569" s="42">
        <v>0</v>
      </c>
      <c r="W1569" s="47">
        <f t="shared" si="346"/>
        <v>0</v>
      </c>
      <c r="X1569" s="48">
        <f t="shared" si="347"/>
        <v>0</v>
      </c>
      <c r="Y1569" s="47" t="b">
        <f t="shared" si="348"/>
        <v>0</v>
      </c>
      <c r="Z1569" s="138">
        <v>0</v>
      </c>
      <c r="AA1569" s="133"/>
      <c r="AB1569" s="133" t="s">
        <v>121</v>
      </c>
      <c r="AC1569" s="149" t="s">
        <v>1245</v>
      </c>
      <c r="AD1569" s="27">
        <f t="shared" si="349"/>
        <v>1</v>
      </c>
    </row>
    <row r="1570" spans="1:30" s="156" customFormat="1" ht="13.8">
      <c r="A1570" s="149" t="s">
        <v>121</v>
      </c>
      <c r="B1570" s="157" t="s">
        <v>12</v>
      </c>
      <c r="C1570" s="147" t="s">
        <v>4357</v>
      </c>
      <c r="D1570" s="158">
        <v>1000004579</v>
      </c>
      <c r="E1570" s="157" t="s">
        <v>4327</v>
      </c>
      <c r="F1570" s="148">
        <v>46014</v>
      </c>
      <c r="G1570" s="40" t="str">
        <f t="shared" si="336"/>
        <v>Targeted Dealer</v>
      </c>
      <c r="H1570" s="40"/>
      <c r="I1570" s="41">
        <v>80</v>
      </c>
      <c r="J1570" s="41">
        <f t="shared" si="337"/>
        <v>74.666666666666657</v>
      </c>
      <c r="K1570" s="43">
        <v>200</v>
      </c>
      <c r="L1570" s="43">
        <f t="shared" si="338"/>
        <v>-120</v>
      </c>
      <c r="M1570" s="43">
        <f t="shared" si="339"/>
        <v>267.85714285714289</v>
      </c>
      <c r="N1570" s="42">
        <v>180</v>
      </c>
      <c r="O1570" s="45" t="str">
        <f t="shared" si="340"/>
        <v>Mar</v>
      </c>
      <c r="P1570" s="42">
        <f t="shared" si="341"/>
        <v>180</v>
      </c>
      <c r="Q1570" s="44">
        <f t="shared" si="342"/>
        <v>20</v>
      </c>
      <c r="R1570" s="45">
        <f t="shared" si="343"/>
        <v>0.11111111111111116</v>
      </c>
      <c r="S1570" s="44" t="str">
        <f t="shared" si="344"/>
        <v>GROWTH</v>
      </c>
      <c r="T1570" s="43">
        <v>0</v>
      </c>
      <c r="U1570" s="46" t="str">
        <f t="shared" si="345"/>
        <v>Apr</v>
      </c>
      <c r="V1570" s="42">
        <v>0</v>
      </c>
      <c r="W1570" s="47">
        <f t="shared" si="346"/>
        <v>200</v>
      </c>
      <c r="X1570" s="48">
        <f t="shared" si="347"/>
        <v>0</v>
      </c>
      <c r="Y1570" s="47" t="b">
        <f t="shared" si="348"/>
        <v>0</v>
      </c>
      <c r="Z1570" s="138">
        <v>0</v>
      </c>
      <c r="AA1570" s="133"/>
      <c r="AB1570" s="133" t="s">
        <v>121</v>
      </c>
      <c r="AC1570" s="149" t="s">
        <v>121</v>
      </c>
      <c r="AD1570" s="27">
        <f t="shared" si="349"/>
        <v>0</v>
      </c>
    </row>
    <row r="1571" spans="1:30" s="156" customFormat="1" ht="13.8">
      <c r="A1571" s="149" t="s">
        <v>121</v>
      </c>
      <c r="B1571" s="157" t="s">
        <v>32</v>
      </c>
      <c r="C1571" s="147" t="s">
        <v>1091</v>
      </c>
      <c r="D1571" s="158">
        <v>1000003195</v>
      </c>
      <c r="E1571" s="157" t="s">
        <v>1092</v>
      </c>
      <c r="F1571" s="148">
        <v>44925</v>
      </c>
      <c r="G1571" s="40" t="str">
        <f t="shared" si="336"/>
        <v>Targeted Dealer</v>
      </c>
      <c r="H1571" s="40"/>
      <c r="I1571" s="41">
        <v>120</v>
      </c>
      <c r="J1571" s="41">
        <f t="shared" si="337"/>
        <v>112</v>
      </c>
      <c r="K1571" s="43">
        <v>0</v>
      </c>
      <c r="L1571" s="43">
        <f t="shared" si="338"/>
        <v>120</v>
      </c>
      <c r="M1571" s="43">
        <f t="shared" si="339"/>
        <v>0</v>
      </c>
      <c r="N1571" s="42">
        <v>0</v>
      </c>
      <c r="O1571" s="45" t="str">
        <f t="shared" si="340"/>
        <v>Mar</v>
      </c>
      <c r="P1571" s="42">
        <f t="shared" si="341"/>
        <v>0</v>
      </c>
      <c r="Q1571" s="44">
        <f t="shared" si="342"/>
        <v>0</v>
      </c>
      <c r="R1571" s="45" t="str">
        <f t="shared" si="343"/>
        <v xml:space="preserve"> </v>
      </c>
      <c r="S1571" s="44" t="b">
        <f t="shared" si="344"/>
        <v>0</v>
      </c>
      <c r="T1571" s="43">
        <v>0</v>
      </c>
      <c r="U1571" s="46" t="str">
        <f t="shared" si="345"/>
        <v>Apr</v>
      </c>
      <c r="V1571" s="42">
        <v>0</v>
      </c>
      <c r="W1571" s="47">
        <f t="shared" si="346"/>
        <v>0</v>
      </c>
      <c r="X1571" s="48">
        <f t="shared" si="347"/>
        <v>0</v>
      </c>
      <c r="Y1571" s="47" t="b">
        <f t="shared" si="348"/>
        <v>0</v>
      </c>
      <c r="Z1571" s="138">
        <v>0</v>
      </c>
      <c r="AA1571" s="133"/>
      <c r="AB1571" s="133" t="s">
        <v>121</v>
      </c>
      <c r="AC1571" s="149" t="s">
        <v>121</v>
      </c>
      <c r="AD1571" s="27">
        <f t="shared" si="349"/>
        <v>1</v>
      </c>
    </row>
    <row r="1572" spans="1:30" s="156" customFormat="1" ht="13.8">
      <c r="A1572" s="149" t="s">
        <v>121</v>
      </c>
      <c r="B1572" s="157" t="s">
        <v>814</v>
      </c>
      <c r="C1572" s="147" t="s">
        <v>829</v>
      </c>
      <c r="D1572" s="158">
        <v>1000000705</v>
      </c>
      <c r="E1572" s="157" t="s">
        <v>4328</v>
      </c>
      <c r="F1572" s="148">
        <v>44738</v>
      </c>
      <c r="G1572" s="40" t="str">
        <f t="shared" si="336"/>
        <v>Targeted Dealer</v>
      </c>
      <c r="H1572" s="40"/>
      <c r="I1572" s="41">
        <v>120</v>
      </c>
      <c r="J1572" s="41">
        <f t="shared" si="337"/>
        <v>112</v>
      </c>
      <c r="K1572" s="43">
        <v>0</v>
      </c>
      <c r="L1572" s="43">
        <f t="shared" si="338"/>
        <v>120</v>
      </c>
      <c r="M1572" s="43">
        <f t="shared" si="339"/>
        <v>0</v>
      </c>
      <c r="N1572" s="42">
        <v>0</v>
      </c>
      <c r="O1572" s="45" t="str">
        <f t="shared" si="340"/>
        <v>Mar</v>
      </c>
      <c r="P1572" s="42">
        <f t="shared" si="341"/>
        <v>0</v>
      </c>
      <c r="Q1572" s="44">
        <f t="shared" si="342"/>
        <v>0</v>
      </c>
      <c r="R1572" s="45" t="str">
        <f t="shared" si="343"/>
        <v xml:space="preserve"> </v>
      </c>
      <c r="S1572" s="44" t="b">
        <f t="shared" si="344"/>
        <v>0</v>
      </c>
      <c r="T1572" s="43">
        <v>10</v>
      </c>
      <c r="U1572" s="46" t="str">
        <f t="shared" si="345"/>
        <v>Apr</v>
      </c>
      <c r="V1572" s="42">
        <v>10</v>
      </c>
      <c r="W1572" s="47">
        <f t="shared" si="346"/>
        <v>-10</v>
      </c>
      <c r="X1572" s="48">
        <f t="shared" si="347"/>
        <v>-1</v>
      </c>
      <c r="Y1572" s="47" t="str">
        <f t="shared" si="348"/>
        <v>DEGROWTH</v>
      </c>
      <c r="Z1572" s="138">
        <v>0</v>
      </c>
      <c r="AA1572" s="133"/>
      <c r="AB1572" s="133" t="s">
        <v>121</v>
      </c>
      <c r="AC1572" s="149" t="s">
        <v>121</v>
      </c>
      <c r="AD1572" s="27">
        <f t="shared" si="349"/>
        <v>1</v>
      </c>
    </row>
    <row r="1573" spans="1:30" s="156" customFormat="1" ht="13.8">
      <c r="A1573" s="149" t="s">
        <v>121</v>
      </c>
      <c r="B1573" s="157" t="s">
        <v>814</v>
      </c>
      <c r="C1573" s="147" t="s">
        <v>855</v>
      </c>
      <c r="D1573" s="158">
        <v>1000003518</v>
      </c>
      <c r="E1573" s="157" t="s">
        <v>856</v>
      </c>
      <c r="F1573" s="148">
        <v>45058</v>
      </c>
      <c r="G1573" s="40" t="str">
        <f t="shared" si="336"/>
        <v>Targeted Dealer</v>
      </c>
      <c r="H1573" s="40"/>
      <c r="I1573" s="41">
        <v>80</v>
      </c>
      <c r="J1573" s="41">
        <f t="shared" si="337"/>
        <v>74.666666666666657</v>
      </c>
      <c r="K1573" s="43">
        <v>0</v>
      </c>
      <c r="L1573" s="43">
        <f t="shared" si="338"/>
        <v>80</v>
      </c>
      <c r="M1573" s="43">
        <f t="shared" si="339"/>
        <v>0</v>
      </c>
      <c r="N1573" s="42">
        <v>0</v>
      </c>
      <c r="O1573" s="45" t="str">
        <f t="shared" si="340"/>
        <v>Mar</v>
      </c>
      <c r="P1573" s="42">
        <f t="shared" si="341"/>
        <v>0</v>
      </c>
      <c r="Q1573" s="44">
        <f t="shared" si="342"/>
        <v>0</v>
      </c>
      <c r="R1573" s="45" t="str">
        <f t="shared" si="343"/>
        <v xml:space="preserve"> </v>
      </c>
      <c r="S1573" s="44" t="b">
        <f t="shared" si="344"/>
        <v>0</v>
      </c>
      <c r="T1573" s="43">
        <v>0</v>
      </c>
      <c r="U1573" s="46" t="str">
        <f t="shared" si="345"/>
        <v>Apr</v>
      </c>
      <c r="V1573" s="42">
        <v>0</v>
      </c>
      <c r="W1573" s="47">
        <f t="shared" si="346"/>
        <v>0</v>
      </c>
      <c r="X1573" s="48">
        <f t="shared" si="347"/>
        <v>0</v>
      </c>
      <c r="Y1573" s="47" t="b">
        <f t="shared" si="348"/>
        <v>0</v>
      </c>
      <c r="Z1573" s="138">
        <v>0</v>
      </c>
      <c r="AA1573" s="133"/>
      <c r="AB1573" s="133" t="s">
        <v>121</v>
      </c>
      <c r="AC1573" s="149" t="s">
        <v>121</v>
      </c>
      <c r="AD1573" s="27">
        <f t="shared" si="349"/>
        <v>1</v>
      </c>
    </row>
    <row r="1574" spans="1:30" s="156" customFormat="1" ht="13.8">
      <c r="A1574" s="149" t="s">
        <v>121</v>
      </c>
      <c r="B1574" s="157" t="s">
        <v>31</v>
      </c>
      <c r="C1574" s="147" t="s">
        <v>1043</v>
      </c>
      <c r="D1574" s="158">
        <v>1000003993</v>
      </c>
      <c r="E1574" s="157" t="s">
        <v>1044</v>
      </c>
      <c r="F1574" s="148">
        <v>45443</v>
      </c>
      <c r="G1574" s="40" t="str">
        <f t="shared" si="336"/>
        <v>-</v>
      </c>
      <c r="H1574" s="40"/>
      <c r="I1574" s="41">
        <v>0</v>
      </c>
      <c r="J1574" s="41">
        <f t="shared" si="337"/>
        <v>0</v>
      </c>
      <c r="K1574" s="43">
        <v>0</v>
      </c>
      <c r="L1574" s="43">
        <f t="shared" si="338"/>
        <v>0</v>
      </c>
      <c r="M1574" s="43" t="str">
        <f t="shared" si="339"/>
        <v>-</v>
      </c>
      <c r="N1574" s="42">
        <v>0</v>
      </c>
      <c r="O1574" s="45" t="str">
        <f t="shared" si="340"/>
        <v>Mar</v>
      </c>
      <c r="P1574" s="42">
        <f t="shared" si="341"/>
        <v>0</v>
      </c>
      <c r="Q1574" s="44">
        <f t="shared" si="342"/>
        <v>0</v>
      </c>
      <c r="R1574" s="45" t="str">
        <f t="shared" si="343"/>
        <v xml:space="preserve"> </v>
      </c>
      <c r="S1574" s="44" t="b">
        <f t="shared" si="344"/>
        <v>0</v>
      </c>
      <c r="T1574" s="43">
        <v>0</v>
      </c>
      <c r="U1574" s="46" t="str">
        <f t="shared" si="345"/>
        <v>Apr</v>
      </c>
      <c r="V1574" s="42">
        <v>0</v>
      </c>
      <c r="W1574" s="47">
        <f t="shared" si="346"/>
        <v>0</v>
      </c>
      <c r="X1574" s="48">
        <f t="shared" si="347"/>
        <v>0</v>
      </c>
      <c r="Y1574" s="47" t="b">
        <f t="shared" si="348"/>
        <v>0</v>
      </c>
      <c r="Z1574" s="138">
        <v>0</v>
      </c>
      <c r="AA1574" s="133"/>
      <c r="AB1574" s="133" t="s">
        <v>121</v>
      </c>
      <c r="AC1574" s="149" t="s">
        <v>121</v>
      </c>
      <c r="AD1574" s="27">
        <f t="shared" si="349"/>
        <v>1</v>
      </c>
    </row>
    <row r="1575" spans="1:30" s="156" customFormat="1" ht="13.8">
      <c r="A1575" s="149" t="s">
        <v>1245</v>
      </c>
      <c r="B1575" s="157" t="s">
        <v>56</v>
      </c>
      <c r="C1575" s="147" t="s">
        <v>4350</v>
      </c>
      <c r="D1575" s="158">
        <v>1000001100</v>
      </c>
      <c r="E1575" s="157" t="s">
        <v>4329</v>
      </c>
      <c r="F1575" s="148">
        <v>44738</v>
      </c>
      <c r="G1575" s="40" t="str">
        <f t="shared" si="336"/>
        <v>Targeted Dealer</v>
      </c>
      <c r="H1575" s="40"/>
      <c r="I1575" s="41">
        <v>40</v>
      </c>
      <c r="J1575" s="41">
        <f t="shared" si="337"/>
        <v>37.333333333333329</v>
      </c>
      <c r="K1575" s="43">
        <v>8</v>
      </c>
      <c r="L1575" s="43">
        <f t="shared" si="338"/>
        <v>32</v>
      </c>
      <c r="M1575" s="43">
        <f t="shared" si="339"/>
        <v>21.428571428571431</v>
      </c>
      <c r="N1575" s="42">
        <v>21.5</v>
      </c>
      <c r="O1575" s="45" t="str">
        <f t="shared" si="340"/>
        <v>Mar</v>
      </c>
      <c r="P1575" s="42">
        <f t="shared" si="341"/>
        <v>21.5</v>
      </c>
      <c r="Q1575" s="44">
        <f t="shared" si="342"/>
        <v>-13.5</v>
      </c>
      <c r="R1575" s="45">
        <f t="shared" si="343"/>
        <v>-0.62790697674418605</v>
      </c>
      <c r="S1575" s="44" t="str">
        <f t="shared" si="344"/>
        <v>DEGROWTH</v>
      </c>
      <c r="T1575" s="43">
        <v>0</v>
      </c>
      <c r="U1575" s="46" t="str">
        <f t="shared" si="345"/>
        <v>Apr</v>
      </c>
      <c r="V1575" s="42">
        <v>0</v>
      </c>
      <c r="W1575" s="47">
        <f t="shared" si="346"/>
        <v>8</v>
      </c>
      <c r="X1575" s="48">
        <f t="shared" si="347"/>
        <v>0</v>
      </c>
      <c r="Y1575" s="47" t="b">
        <f t="shared" si="348"/>
        <v>0</v>
      </c>
      <c r="Z1575" s="138">
        <v>0</v>
      </c>
      <c r="AA1575" s="133"/>
      <c r="AB1575" s="133" t="s">
        <v>121</v>
      </c>
      <c r="AC1575" s="149" t="s">
        <v>1245</v>
      </c>
      <c r="AD1575" s="27">
        <f t="shared" si="349"/>
        <v>0</v>
      </c>
    </row>
    <row r="1576" spans="1:30" s="156" customFormat="1" ht="13.8">
      <c r="A1576" s="149" t="s">
        <v>1245</v>
      </c>
      <c r="B1576" s="157" t="s">
        <v>56</v>
      </c>
      <c r="C1576" s="147" t="s">
        <v>4351</v>
      </c>
      <c r="D1576" s="158">
        <v>1000004550</v>
      </c>
      <c r="E1576" s="157" t="s">
        <v>4330</v>
      </c>
      <c r="F1576" s="148">
        <v>45993</v>
      </c>
      <c r="G1576" s="40" t="str">
        <f t="shared" si="336"/>
        <v>Targeted Dealer</v>
      </c>
      <c r="H1576" s="40"/>
      <c r="I1576" s="41">
        <v>30</v>
      </c>
      <c r="J1576" s="41">
        <f t="shared" si="337"/>
        <v>28</v>
      </c>
      <c r="K1576" s="43">
        <v>23</v>
      </c>
      <c r="L1576" s="43">
        <f t="shared" si="338"/>
        <v>7</v>
      </c>
      <c r="M1576" s="43">
        <f t="shared" si="339"/>
        <v>82.142857142857139</v>
      </c>
      <c r="N1576" s="42">
        <v>30</v>
      </c>
      <c r="O1576" s="45" t="str">
        <f t="shared" si="340"/>
        <v>Mar</v>
      </c>
      <c r="P1576" s="42">
        <f t="shared" si="341"/>
        <v>30</v>
      </c>
      <c r="Q1576" s="44">
        <f t="shared" si="342"/>
        <v>-7</v>
      </c>
      <c r="R1576" s="45">
        <f t="shared" si="343"/>
        <v>-0.23333333333333328</v>
      </c>
      <c r="S1576" s="44" t="str">
        <f t="shared" si="344"/>
        <v>DEGROWTH</v>
      </c>
      <c r="T1576" s="43">
        <v>0</v>
      </c>
      <c r="U1576" s="46" t="str">
        <f t="shared" si="345"/>
        <v>Apr</v>
      </c>
      <c r="V1576" s="42">
        <v>0</v>
      </c>
      <c r="W1576" s="47">
        <f t="shared" si="346"/>
        <v>23</v>
      </c>
      <c r="X1576" s="48">
        <f t="shared" si="347"/>
        <v>0</v>
      </c>
      <c r="Y1576" s="47" t="b">
        <f t="shared" si="348"/>
        <v>0</v>
      </c>
      <c r="Z1576" s="138">
        <v>0</v>
      </c>
      <c r="AA1576" s="133"/>
      <c r="AB1576" s="133" t="s">
        <v>121</v>
      </c>
      <c r="AC1576" s="149" t="s">
        <v>1245</v>
      </c>
      <c r="AD1576" s="27">
        <f t="shared" si="349"/>
        <v>0</v>
      </c>
    </row>
    <row r="1577" spans="1:30" s="156" customFormat="1" ht="13.8">
      <c r="A1577" s="149" t="s">
        <v>1245</v>
      </c>
      <c r="B1577" s="157" t="s">
        <v>56</v>
      </c>
      <c r="C1577" s="147" t="s">
        <v>4352</v>
      </c>
      <c r="D1577" s="158">
        <v>1000004563</v>
      </c>
      <c r="E1577" s="157" t="s">
        <v>4331</v>
      </c>
      <c r="F1577" s="148">
        <v>46001</v>
      </c>
      <c r="G1577" s="40" t="str">
        <f t="shared" si="336"/>
        <v>Targeted Dealer</v>
      </c>
      <c r="H1577" s="40"/>
      <c r="I1577" s="41">
        <v>50</v>
      </c>
      <c r="J1577" s="41">
        <f t="shared" si="337"/>
        <v>46.666666666666671</v>
      </c>
      <c r="K1577" s="43">
        <v>46</v>
      </c>
      <c r="L1577" s="43">
        <f t="shared" si="338"/>
        <v>4</v>
      </c>
      <c r="M1577" s="43">
        <f t="shared" si="339"/>
        <v>98.571428571428555</v>
      </c>
      <c r="N1577" s="42">
        <v>68.5</v>
      </c>
      <c r="O1577" s="45" t="str">
        <f t="shared" si="340"/>
        <v>Mar</v>
      </c>
      <c r="P1577" s="42">
        <f t="shared" si="341"/>
        <v>68.5</v>
      </c>
      <c r="Q1577" s="44">
        <f t="shared" si="342"/>
        <v>-22.5</v>
      </c>
      <c r="R1577" s="45">
        <f t="shared" si="343"/>
        <v>-0.32846715328467158</v>
      </c>
      <c r="S1577" s="44" t="str">
        <f t="shared" si="344"/>
        <v>DEGROWTH</v>
      </c>
      <c r="T1577" s="43">
        <v>0</v>
      </c>
      <c r="U1577" s="46" t="str">
        <f t="shared" si="345"/>
        <v>Apr</v>
      </c>
      <c r="V1577" s="42">
        <v>0</v>
      </c>
      <c r="W1577" s="47">
        <f t="shared" si="346"/>
        <v>46</v>
      </c>
      <c r="X1577" s="48">
        <f t="shared" si="347"/>
        <v>0</v>
      </c>
      <c r="Y1577" s="47" t="b">
        <f t="shared" si="348"/>
        <v>0</v>
      </c>
      <c r="Z1577" s="138">
        <v>0</v>
      </c>
      <c r="AA1577" s="133"/>
      <c r="AB1577" s="133" t="s">
        <v>121</v>
      </c>
      <c r="AC1577" s="149" t="s">
        <v>1245</v>
      </c>
      <c r="AD1577" s="27">
        <f t="shared" si="349"/>
        <v>0</v>
      </c>
    </row>
    <row r="1578" spans="1:30" s="156" customFormat="1" ht="13.8">
      <c r="A1578" s="149" t="s">
        <v>3919</v>
      </c>
      <c r="B1578" s="157" t="s">
        <v>80</v>
      </c>
      <c r="C1578" s="147" t="s">
        <v>4353</v>
      </c>
      <c r="D1578" s="158">
        <v>1000004534</v>
      </c>
      <c r="E1578" s="157" t="s">
        <v>4332</v>
      </c>
      <c r="F1578" s="148">
        <v>45976</v>
      </c>
      <c r="G1578" s="40" t="str">
        <f t="shared" si="336"/>
        <v>Targeted Dealer</v>
      </c>
      <c r="H1578" s="40"/>
      <c r="I1578" s="41">
        <v>100</v>
      </c>
      <c r="J1578" s="41">
        <f t="shared" si="337"/>
        <v>93.333333333333343</v>
      </c>
      <c r="K1578" s="43">
        <v>53</v>
      </c>
      <c r="L1578" s="43">
        <f t="shared" si="338"/>
        <v>47</v>
      </c>
      <c r="M1578" s="43">
        <f t="shared" si="339"/>
        <v>56.785714285714278</v>
      </c>
      <c r="N1578" s="42">
        <v>105</v>
      </c>
      <c r="O1578" s="45" t="str">
        <f t="shared" si="340"/>
        <v>Mar</v>
      </c>
      <c r="P1578" s="42">
        <f t="shared" si="341"/>
        <v>105</v>
      </c>
      <c r="Q1578" s="44">
        <f t="shared" si="342"/>
        <v>-52</v>
      </c>
      <c r="R1578" s="45">
        <f t="shared" si="343"/>
        <v>-0.49523809523809526</v>
      </c>
      <c r="S1578" s="44" t="str">
        <f t="shared" si="344"/>
        <v>DEGROWTH</v>
      </c>
      <c r="T1578" s="43">
        <v>0</v>
      </c>
      <c r="U1578" s="46" t="str">
        <f t="shared" si="345"/>
        <v>Apr</v>
      </c>
      <c r="V1578" s="42">
        <v>0</v>
      </c>
      <c r="W1578" s="47">
        <f t="shared" si="346"/>
        <v>53</v>
      </c>
      <c r="X1578" s="48">
        <f t="shared" si="347"/>
        <v>0</v>
      </c>
      <c r="Y1578" s="47" t="b">
        <f t="shared" si="348"/>
        <v>0</v>
      </c>
      <c r="Z1578" s="138">
        <v>0</v>
      </c>
      <c r="AA1578" s="133"/>
      <c r="AB1578" s="133" t="s">
        <v>121</v>
      </c>
      <c r="AC1578" s="149" t="s">
        <v>3919</v>
      </c>
      <c r="AD1578" s="27">
        <f t="shared" si="349"/>
        <v>0</v>
      </c>
    </row>
    <row r="1579" spans="1:30" s="156" customFormat="1" ht="13.8">
      <c r="A1579" s="149" t="s">
        <v>3919</v>
      </c>
      <c r="B1579" s="157" t="s">
        <v>80</v>
      </c>
      <c r="C1579" s="147" t="s">
        <v>4354</v>
      </c>
      <c r="D1579" s="158">
        <v>1000004545</v>
      </c>
      <c r="E1579" s="157" t="s">
        <v>4333</v>
      </c>
      <c r="F1579" s="148">
        <v>45981</v>
      </c>
      <c r="G1579" s="40" t="str">
        <f t="shared" si="336"/>
        <v>Targeted Dealer</v>
      </c>
      <c r="H1579" s="40"/>
      <c r="I1579" s="41">
        <v>40</v>
      </c>
      <c r="J1579" s="41">
        <f t="shared" si="337"/>
        <v>37.333333333333329</v>
      </c>
      <c r="K1579" s="43">
        <v>20</v>
      </c>
      <c r="L1579" s="43">
        <f t="shared" si="338"/>
        <v>20</v>
      </c>
      <c r="M1579" s="43">
        <f t="shared" si="339"/>
        <v>53.571428571428577</v>
      </c>
      <c r="N1579" s="42">
        <v>28.5</v>
      </c>
      <c r="O1579" s="45" t="str">
        <f t="shared" si="340"/>
        <v>Mar</v>
      </c>
      <c r="P1579" s="42">
        <f t="shared" si="341"/>
        <v>28.5</v>
      </c>
      <c r="Q1579" s="44">
        <f t="shared" si="342"/>
        <v>-8.5</v>
      </c>
      <c r="R1579" s="45">
        <f t="shared" si="343"/>
        <v>-0.29824561403508776</v>
      </c>
      <c r="S1579" s="44" t="str">
        <f t="shared" si="344"/>
        <v>DEGROWTH</v>
      </c>
      <c r="T1579" s="43">
        <v>0</v>
      </c>
      <c r="U1579" s="46" t="str">
        <f t="shared" si="345"/>
        <v>Apr</v>
      </c>
      <c r="V1579" s="42">
        <v>0</v>
      </c>
      <c r="W1579" s="47">
        <f t="shared" si="346"/>
        <v>20</v>
      </c>
      <c r="X1579" s="48">
        <f t="shared" si="347"/>
        <v>0</v>
      </c>
      <c r="Y1579" s="47" t="b">
        <f t="shared" si="348"/>
        <v>0</v>
      </c>
      <c r="Z1579" s="138">
        <v>0</v>
      </c>
      <c r="AA1579" s="133"/>
      <c r="AB1579" s="133" t="s">
        <v>121</v>
      </c>
      <c r="AC1579" s="149" t="s">
        <v>3919</v>
      </c>
      <c r="AD1579" s="27">
        <f t="shared" si="349"/>
        <v>0</v>
      </c>
    </row>
    <row r="1580" spans="1:30" s="156" customFormat="1" ht="13.8">
      <c r="A1580" s="149" t="s">
        <v>121</v>
      </c>
      <c r="B1580" s="157" t="s">
        <v>613</v>
      </c>
      <c r="C1580" s="147" t="s">
        <v>616</v>
      </c>
      <c r="D1580" s="158">
        <v>1000000098</v>
      </c>
      <c r="E1580" s="157" t="s">
        <v>4364</v>
      </c>
      <c r="F1580" s="148">
        <v>44738</v>
      </c>
      <c r="G1580" s="40" t="str">
        <f t="shared" si="336"/>
        <v>Targeted Dealer</v>
      </c>
      <c r="H1580" s="40"/>
      <c r="I1580" s="41">
        <v>20</v>
      </c>
      <c r="J1580" s="41">
        <f t="shared" si="337"/>
        <v>18.666666666666664</v>
      </c>
      <c r="K1580" s="43">
        <v>0</v>
      </c>
      <c r="L1580" s="43">
        <f t="shared" si="338"/>
        <v>20</v>
      </c>
      <c r="M1580" s="43">
        <f t="shared" si="339"/>
        <v>0</v>
      </c>
      <c r="N1580" s="42">
        <v>0</v>
      </c>
      <c r="O1580" s="45" t="str">
        <f t="shared" si="340"/>
        <v>Mar</v>
      </c>
      <c r="P1580" s="42">
        <f t="shared" si="341"/>
        <v>0</v>
      </c>
      <c r="Q1580" s="44">
        <f t="shared" si="342"/>
        <v>0</v>
      </c>
      <c r="R1580" s="45" t="str">
        <f t="shared" si="343"/>
        <v xml:space="preserve"> </v>
      </c>
      <c r="S1580" s="44" t="b">
        <f t="shared" si="344"/>
        <v>0</v>
      </c>
      <c r="T1580" s="43">
        <v>14</v>
      </c>
      <c r="U1580" s="46" t="str">
        <f t="shared" si="345"/>
        <v>Apr</v>
      </c>
      <c r="V1580" s="42">
        <v>14</v>
      </c>
      <c r="W1580" s="47">
        <f t="shared" si="346"/>
        <v>-14</v>
      </c>
      <c r="X1580" s="48">
        <f t="shared" si="347"/>
        <v>-1</v>
      </c>
      <c r="Y1580" s="47" t="str">
        <f t="shared" si="348"/>
        <v>DEGROWTH</v>
      </c>
      <c r="Z1580" s="138">
        <v>0</v>
      </c>
      <c r="AA1580" s="133"/>
      <c r="AB1580" s="133" t="s">
        <v>121</v>
      </c>
      <c r="AC1580" s="149" t="s">
        <v>121</v>
      </c>
      <c r="AD1580" s="27">
        <f t="shared" si="349"/>
        <v>1</v>
      </c>
    </row>
    <row r="1581" spans="1:30" s="156" customFormat="1" ht="13.8">
      <c r="A1581" s="149" t="s">
        <v>121</v>
      </c>
      <c r="B1581" s="157" t="s">
        <v>613</v>
      </c>
      <c r="C1581" s="147" t="s">
        <v>4391</v>
      </c>
      <c r="D1581" s="158">
        <v>1000000101</v>
      </c>
      <c r="E1581" s="157" t="s">
        <v>4365</v>
      </c>
      <c r="F1581" s="148">
        <v>44738</v>
      </c>
      <c r="G1581" s="40" t="str">
        <f t="shared" si="336"/>
        <v>Targeted Dealer</v>
      </c>
      <c r="H1581" s="40"/>
      <c r="I1581" s="41">
        <v>30</v>
      </c>
      <c r="J1581" s="41">
        <f t="shared" si="337"/>
        <v>28</v>
      </c>
      <c r="K1581" s="43">
        <v>17</v>
      </c>
      <c r="L1581" s="43">
        <f t="shared" si="338"/>
        <v>13</v>
      </c>
      <c r="M1581" s="43">
        <f t="shared" si="339"/>
        <v>60.714285714285708</v>
      </c>
      <c r="N1581" s="42">
        <v>34</v>
      </c>
      <c r="O1581" s="45" t="str">
        <f t="shared" si="340"/>
        <v>Mar</v>
      </c>
      <c r="P1581" s="42">
        <f t="shared" si="341"/>
        <v>34</v>
      </c>
      <c r="Q1581" s="44">
        <f t="shared" si="342"/>
        <v>-17</v>
      </c>
      <c r="R1581" s="45">
        <f t="shared" si="343"/>
        <v>-0.5</v>
      </c>
      <c r="S1581" s="44" t="str">
        <f t="shared" si="344"/>
        <v>DEGROWTH</v>
      </c>
      <c r="T1581" s="43">
        <v>0</v>
      </c>
      <c r="U1581" s="46" t="str">
        <f t="shared" si="345"/>
        <v>Apr</v>
      </c>
      <c r="V1581" s="42">
        <v>0</v>
      </c>
      <c r="W1581" s="47">
        <f t="shared" si="346"/>
        <v>17</v>
      </c>
      <c r="X1581" s="48">
        <f t="shared" si="347"/>
        <v>0</v>
      </c>
      <c r="Y1581" s="47" t="b">
        <f t="shared" si="348"/>
        <v>0</v>
      </c>
      <c r="Z1581" s="138">
        <v>0</v>
      </c>
      <c r="AA1581" s="133"/>
      <c r="AB1581" s="133" t="s">
        <v>121</v>
      </c>
      <c r="AC1581" s="149" t="s">
        <v>121</v>
      </c>
      <c r="AD1581" s="27">
        <f t="shared" si="349"/>
        <v>0</v>
      </c>
    </row>
    <row r="1582" spans="1:30" s="156" customFormat="1" ht="13.8">
      <c r="A1582" s="149" t="s">
        <v>1245</v>
      </c>
      <c r="B1582" s="157" t="s">
        <v>60</v>
      </c>
      <c r="C1582" s="147" t="s">
        <v>2282</v>
      </c>
      <c r="D1582" s="158">
        <v>1000003811</v>
      </c>
      <c r="E1582" s="157" t="s">
        <v>958</v>
      </c>
      <c r="F1582" s="148">
        <v>45291</v>
      </c>
      <c r="G1582" s="40" t="str">
        <f t="shared" si="336"/>
        <v>Targeted Dealer</v>
      </c>
      <c r="H1582" s="40"/>
      <c r="I1582" s="41">
        <v>20</v>
      </c>
      <c r="J1582" s="41">
        <f t="shared" si="337"/>
        <v>18.666666666666664</v>
      </c>
      <c r="K1582" s="43">
        <v>0</v>
      </c>
      <c r="L1582" s="43">
        <f t="shared" si="338"/>
        <v>20</v>
      </c>
      <c r="M1582" s="43">
        <f t="shared" si="339"/>
        <v>0</v>
      </c>
      <c r="N1582" s="42">
        <v>2.5</v>
      </c>
      <c r="O1582" s="45" t="str">
        <f t="shared" si="340"/>
        <v>Mar</v>
      </c>
      <c r="P1582" s="42">
        <f t="shared" si="341"/>
        <v>2.5</v>
      </c>
      <c r="Q1582" s="44">
        <f t="shared" si="342"/>
        <v>-2.5</v>
      </c>
      <c r="R1582" s="45">
        <f t="shared" si="343"/>
        <v>-1</v>
      </c>
      <c r="S1582" s="44" t="str">
        <f t="shared" si="344"/>
        <v>DEGROWTH</v>
      </c>
      <c r="T1582" s="43">
        <v>0</v>
      </c>
      <c r="U1582" s="46" t="str">
        <f t="shared" si="345"/>
        <v>Apr</v>
      </c>
      <c r="V1582" s="42">
        <v>0</v>
      </c>
      <c r="W1582" s="47">
        <f t="shared" si="346"/>
        <v>0</v>
      </c>
      <c r="X1582" s="48">
        <f t="shared" si="347"/>
        <v>0</v>
      </c>
      <c r="Y1582" s="47" t="b">
        <f t="shared" si="348"/>
        <v>0</v>
      </c>
      <c r="Z1582" s="138">
        <v>0</v>
      </c>
      <c r="AA1582" s="133"/>
      <c r="AB1582" s="133" t="s">
        <v>121</v>
      </c>
      <c r="AC1582" s="149" t="s">
        <v>1245</v>
      </c>
      <c r="AD1582" s="27">
        <f t="shared" si="349"/>
        <v>1</v>
      </c>
    </row>
    <row r="1583" spans="1:30" s="156" customFormat="1" ht="13.8">
      <c r="A1583" s="149" t="s">
        <v>1245</v>
      </c>
      <c r="B1583" s="157" t="s">
        <v>60</v>
      </c>
      <c r="C1583" s="147" t="s">
        <v>4392</v>
      </c>
      <c r="D1583" s="158">
        <v>1000004591</v>
      </c>
      <c r="E1583" s="157" t="s">
        <v>4366</v>
      </c>
      <c r="F1583" s="148">
        <v>46030</v>
      </c>
      <c r="G1583" s="40" t="str">
        <f t="shared" si="336"/>
        <v>Targeted Dealer</v>
      </c>
      <c r="H1583" s="40"/>
      <c r="I1583" s="41">
        <v>100</v>
      </c>
      <c r="J1583" s="41">
        <f t="shared" si="337"/>
        <v>93.333333333333343</v>
      </c>
      <c r="K1583" s="43">
        <v>111</v>
      </c>
      <c r="L1583" s="43">
        <f t="shared" si="338"/>
        <v>-11</v>
      </c>
      <c r="M1583" s="43">
        <f t="shared" si="339"/>
        <v>118.92857142857142</v>
      </c>
      <c r="N1583" s="42">
        <v>62</v>
      </c>
      <c r="O1583" s="45" t="str">
        <f t="shared" si="340"/>
        <v>Mar</v>
      </c>
      <c r="P1583" s="42">
        <f t="shared" si="341"/>
        <v>62</v>
      </c>
      <c r="Q1583" s="44">
        <f t="shared" si="342"/>
        <v>49</v>
      </c>
      <c r="R1583" s="45">
        <f t="shared" si="343"/>
        <v>0.79032258064516125</v>
      </c>
      <c r="S1583" s="44" t="str">
        <f t="shared" si="344"/>
        <v>GROWTH</v>
      </c>
      <c r="T1583" s="43">
        <v>0</v>
      </c>
      <c r="U1583" s="46" t="str">
        <f t="shared" si="345"/>
        <v>Apr</v>
      </c>
      <c r="V1583" s="42">
        <v>0</v>
      </c>
      <c r="W1583" s="47">
        <f t="shared" si="346"/>
        <v>111</v>
      </c>
      <c r="X1583" s="48">
        <f t="shared" si="347"/>
        <v>0</v>
      </c>
      <c r="Y1583" s="47" t="b">
        <f t="shared" si="348"/>
        <v>0</v>
      </c>
      <c r="Z1583" s="138">
        <v>0</v>
      </c>
      <c r="AA1583" s="133"/>
      <c r="AB1583" s="133" t="s">
        <v>121</v>
      </c>
      <c r="AC1583" s="149" t="s">
        <v>1245</v>
      </c>
      <c r="AD1583" s="27">
        <f t="shared" si="349"/>
        <v>0</v>
      </c>
    </row>
    <row r="1584" spans="1:30" s="156" customFormat="1" ht="13.8">
      <c r="A1584" s="149" t="s">
        <v>1245</v>
      </c>
      <c r="B1584" s="157" t="s">
        <v>43</v>
      </c>
      <c r="C1584" s="147" t="s">
        <v>1371</v>
      </c>
      <c r="D1584" s="158">
        <v>1000000180</v>
      </c>
      <c r="E1584" s="157" t="s">
        <v>1372</v>
      </c>
      <c r="F1584" s="148">
        <v>44738</v>
      </c>
      <c r="G1584" s="40" t="str">
        <f t="shared" si="336"/>
        <v>Targeted Dealer</v>
      </c>
      <c r="H1584" s="40"/>
      <c r="I1584" s="41">
        <v>20</v>
      </c>
      <c r="J1584" s="41">
        <f t="shared" si="337"/>
        <v>18.666666666666664</v>
      </c>
      <c r="K1584" s="43">
        <v>0</v>
      </c>
      <c r="L1584" s="43">
        <f t="shared" si="338"/>
        <v>20</v>
      </c>
      <c r="M1584" s="43">
        <f t="shared" si="339"/>
        <v>0</v>
      </c>
      <c r="N1584" s="42">
        <v>0</v>
      </c>
      <c r="O1584" s="45" t="str">
        <f t="shared" si="340"/>
        <v>Mar</v>
      </c>
      <c r="P1584" s="42">
        <f t="shared" si="341"/>
        <v>0</v>
      </c>
      <c r="Q1584" s="44">
        <f t="shared" si="342"/>
        <v>0</v>
      </c>
      <c r="R1584" s="45" t="str">
        <f t="shared" si="343"/>
        <v xml:space="preserve"> </v>
      </c>
      <c r="S1584" s="44" t="b">
        <f t="shared" si="344"/>
        <v>0</v>
      </c>
      <c r="T1584" s="43">
        <v>0</v>
      </c>
      <c r="U1584" s="46" t="str">
        <f t="shared" si="345"/>
        <v>Apr</v>
      </c>
      <c r="V1584" s="42">
        <v>0</v>
      </c>
      <c r="W1584" s="47">
        <f t="shared" si="346"/>
        <v>0</v>
      </c>
      <c r="X1584" s="48">
        <f t="shared" si="347"/>
        <v>0</v>
      </c>
      <c r="Y1584" s="47" t="b">
        <f t="shared" si="348"/>
        <v>0</v>
      </c>
      <c r="Z1584" s="138">
        <v>0</v>
      </c>
      <c r="AA1584" s="133"/>
      <c r="AB1584" s="133" t="s">
        <v>121</v>
      </c>
      <c r="AC1584" s="149" t="s">
        <v>1245</v>
      </c>
      <c r="AD1584" s="27">
        <f t="shared" si="349"/>
        <v>1</v>
      </c>
    </row>
    <row r="1585" spans="1:30" s="156" customFormat="1" ht="13.8">
      <c r="A1585" s="149" t="s">
        <v>3918</v>
      </c>
      <c r="B1585" s="157" t="s">
        <v>73</v>
      </c>
      <c r="C1585" s="147" t="s">
        <v>3028</v>
      </c>
      <c r="D1585" s="158">
        <v>1000003882</v>
      </c>
      <c r="E1585" s="157" t="s">
        <v>3029</v>
      </c>
      <c r="F1585" s="148">
        <v>45356</v>
      </c>
      <c r="G1585" s="40" t="str">
        <f t="shared" si="336"/>
        <v>Targeted Dealer</v>
      </c>
      <c r="H1585" s="40"/>
      <c r="I1585" s="41">
        <v>30</v>
      </c>
      <c r="J1585" s="41">
        <f t="shared" si="337"/>
        <v>28</v>
      </c>
      <c r="K1585" s="43">
        <v>51</v>
      </c>
      <c r="L1585" s="43">
        <f t="shared" si="338"/>
        <v>-21</v>
      </c>
      <c r="M1585" s="43">
        <f t="shared" si="339"/>
        <v>182.14285714285714</v>
      </c>
      <c r="N1585" s="42">
        <v>21</v>
      </c>
      <c r="O1585" s="45" t="str">
        <f t="shared" si="340"/>
        <v>Mar</v>
      </c>
      <c r="P1585" s="42">
        <f t="shared" si="341"/>
        <v>21</v>
      </c>
      <c r="Q1585" s="44">
        <f t="shared" si="342"/>
        <v>30</v>
      </c>
      <c r="R1585" s="45">
        <f t="shared" si="343"/>
        <v>1.4285714285714284</v>
      </c>
      <c r="S1585" s="44" t="str">
        <f t="shared" si="344"/>
        <v>GROWTH</v>
      </c>
      <c r="T1585" s="43">
        <v>18</v>
      </c>
      <c r="U1585" s="46" t="str">
        <f t="shared" si="345"/>
        <v>Apr</v>
      </c>
      <c r="V1585" s="42">
        <v>18</v>
      </c>
      <c r="W1585" s="47">
        <f t="shared" si="346"/>
        <v>33</v>
      </c>
      <c r="X1585" s="48">
        <f t="shared" si="347"/>
        <v>1.8333333333333335</v>
      </c>
      <c r="Y1585" s="47" t="str">
        <f t="shared" si="348"/>
        <v>GROWTH</v>
      </c>
      <c r="Z1585" s="138">
        <v>0</v>
      </c>
      <c r="AA1585" s="133"/>
      <c r="AB1585" s="133" t="s">
        <v>121</v>
      </c>
      <c r="AC1585" s="149" t="s">
        <v>3918</v>
      </c>
      <c r="AD1585" s="27">
        <f t="shared" si="349"/>
        <v>0</v>
      </c>
    </row>
    <row r="1586" spans="1:30" s="156" customFormat="1" ht="13.8">
      <c r="A1586" s="149" t="s">
        <v>1245</v>
      </c>
      <c r="B1586" s="157" t="s">
        <v>57</v>
      </c>
      <c r="C1586" s="147" t="s">
        <v>4393</v>
      </c>
      <c r="D1586" s="158">
        <v>1000004623</v>
      </c>
      <c r="E1586" s="157" t="s">
        <v>4367</v>
      </c>
      <c r="F1586" s="148">
        <v>46048</v>
      </c>
      <c r="G1586" s="40" t="str">
        <f t="shared" si="336"/>
        <v>Targeted Dealer</v>
      </c>
      <c r="H1586" s="40"/>
      <c r="I1586" s="41">
        <v>40</v>
      </c>
      <c r="J1586" s="41">
        <f t="shared" si="337"/>
        <v>37.333333333333329</v>
      </c>
      <c r="K1586" s="43">
        <v>50</v>
      </c>
      <c r="L1586" s="43">
        <f t="shared" si="338"/>
        <v>-10</v>
      </c>
      <c r="M1586" s="43">
        <f t="shared" si="339"/>
        <v>133.92857142857144</v>
      </c>
      <c r="N1586" s="42">
        <v>50</v>
      </c>
      <c r="O1586" s="45" t="str">
        <f t="shared" si="340"/>
        <v>Mar</v>
      </c>
      <c r="P1586" s="42">
        <f t="shared" si="341"/>
        <v>50</v>
      </c>
      <c r="Q1586" s="44">
        <f t="shared" si="342"/>
        <v>0</v>
      </c>
      <c r="R1586" s="45">
        <f t="shared" si="343"/>
        <v>0</v>
      </c>
      <c r="S1586" s="44" t="str">
        <f t="shared" si="344"/>
        <v>GROWTH</v>
      </c>
      <c r="T1586" s="43">
        <v>0</v>
      </c>
      <c r="U1586" s="46" t="str">
        <f t="shared" si="345"/>
        <v>Apr</v>
      </c>
      <c r="V1586" s="42">
        <v>0</v>
      </c>
      <c r="W1586" s="47">
        <f t="shared" si="346"/>
        <v>50</v>
      </c>
      <c r="X1586" s="48">
        <f t="shared" si="347"/>
        <v>0</v>
      </c>
      <c r="Y1586" s="47" t="b">
        <f t="shared" si="348"/>
        <v>0</v>
      </c>
      <c r="Z1586" s="138">
        <v>0</v>
      </c>
      <c r="AA1586" s="133"/>
      <c r="AB1586" s="133" t="s">
        <v>121</v>
      </c>
      <c r="AC1586" s="149" t="s">
        <v>1245</v>
      </c>
      <c r="AD1586" s="27">
        <f t="shared" si="349"/>
        <v>0</v>
      </c>
    </row>
    <row r="1587" spans="1:30" s="156" customFormat="1" ht="13.8">
      <c r="A1587" s="149" t="s">
        <v>1245</v>
      </c>
      <c r="B1587" s="157" t="s">
        <v>40</v>
      </c>
      <c r="C1587" s="147" t="s">
        <v>4394</v>
      </c>
      <c r="D1587" s="158">
        <v>1000004595</v>
      </c>
      <c r="E1587" s="157" t="s">
        <v>4368</v>
      </c>
      <c r="F1587" s="148">
        <v>46021</v>
      </c>
      <c r="G1587" s="40" t="str">
        <f t="shared" si="336"/>
        <v>Targeted Dealer</v>
      </c>
      <c r="H1587" s="40"/>
      <c r="I1587" s="41">
        <v>450</v>
      </c>
      <c r="J1587" s="41">
        <f t="shared" si="337"/>
        <v>420</v>
      </c>
      <c r="K1587" s="43">
        <v>450</v>
      </c>
      <c r="L1587" s="43">
        <f t="shared" si="338"/>
        <v>0</v>
      </c>
      <c r="M1587" s="43">
        <f t="shared" si="339"/>
        <v>107.14285714285714</v>
      </c>
      <c r="N1587" s="42">
        <v>401</v>
      </c>
      <c r="O1587" s="45" t="str">
        <f t="shared" si="340"/>
        <v>Mar</v>
      </c>
      <c r="P1587" s="42">
        <f t="shared" si="341"/>
        <v>401</v>
      </c>
      <c r="Q1587" s="44">
        <f t="shared" si="342"/>
        <v>49</v>
      </c>
      <c r="R1587" s="45">
        <f t="shared" si="343"/>
        <v>0.12219451371571077</v>
      </c>
      <c r="S1587" s="44" t="str">
        <f t="shared" si="344"/>
        <v>GROWTH</v>
      </c>
      <c r="T1587" s="43">
        <v>0</v>
      </c>
      <c r="U1587" s="46" t="str">
        <f t="shared" si="345"/>
        <v>Apr</v>
      </c>
      <c r="V1587" s="42">
        <v>0</v>
      </c>
      <c r="W1587" s="47">
        <f t="shared" si="346"/>
        <v>450</v>
      </c>
      <c r="X1587" s="48">
        <f t="shared" si="347"/>
        <v>0</v>
      </c>
      <c r="Y1587" s="47" t="b">
        <f t="shared" si="348"/>
        <v>0</v>
      </c>
      <c r="Z1587" s="138">
        <v>0</v>
      </c>
      <c r="AA1587" s="133"/>
      <c r="AB1587" s="133" t="s">
        <v>121</v>
      </c>
      <c r="AC1587" s="149" t="s">
        <v>1245</v>
      </c>
      <c r="AD1587" s="27">
        <f t="shared" si="349"/>
        <v>0</v>
      </c>
    </row>
    <row r="1588" spans="1:30" s="156" customFormat="1" ht="13.8">
      <c r="A1588" s="149" t="s">
        <v>1245</v>
      </c>
      <c r="B1588" s="157" t="s">
        <v>40</v>
      </c>
      <c r="C1588" s="147" t="s">
        <v>4395</v>
      </c>
      <c r="D1588" s="158">
        <v>1000004597</v>
      </c>
      <c r="E1588" s="157" t="s">
        <v>4369</v>
      </c>
      <c r="F1588" s="148">
        <v>46029</v>
      </c>
      <c r="G1588" s="40" t="str">
        <f t="shared" si="336"/>
        <v>Targeted Dealer</v>
      </c>
      <c r="H1588" s="40"/>
      <c r="I1588" s="41">
        <v>70</v>
      </c>
      <c r="J1588" s="41">
        <f t="shared" si="337"/>
        <v>65.333333333333343</v>
      </c>
      <c r="K1588" s="43">
        <v>26</v>
      </c>
      <c r="L1588" s="43">
        <f t="shared" si="338"/>
        <v>44</v>
      </c>
      <c r="M1588" s="43">
        <f t="shared" si="339"/>
        <v>39.795918367346935</v>
      </c>
      <c r="N1588" s="42">
        <v>65</v>
      </c>
      <c r="O1588" s="45" t="str">
        <f t="shared" si="340"/>
        <v>Mar</v>
      </c>
      <c r="P1588" s="42">
        <f t="shared" si="341"/>
        <v>65</v>
      </c>
      <c r="Q1588" s="44">
        <f t="shared" si="342"/>
        <v>-39</v>
      </c>
      <c r="R1588" s="45">
        <f t="shared" si="343"/>
        <v>-0.6</v>
      </c>
      <c r="S1588" s="44" t="str">
        <f t="shared" si="344"/>
        <v>DEGROWTH</v>
      </c>
      <c r="T1588" s="43">
        <v>0</v>
      </c>
      <c r="U1588" s="46" t="str">
        <f t="shared" si="345"/>
        <v>Apr</v>
      </c>
      <c r="V1588" s="42">
        <v>0</v>
      </c>
      <c r="W1588" s="47">
        <f t="shared" si="346"/>
        <v>26</v>
      </c>
      <c r="X1588" s="48">
        <f t="shared" si="347"/>
        <v>0</v>
      </c>
      <c r="Y1588" s="47" t="b">
        <f t="shared" si="348"/>
        <v>0</v>
      </c>
      <c r="Z1588" s="138">
        <v>0</v>
      </c>
      <c r="AA1588" s="133"/>
      <c r="AB1588" s="133" t="s">
        <v>121</v>
      </c>
      <c r="AC1588" s="149" t="s">
        <v>1245</v>
      </c>
      <c r="AD1588" s="27">
        <f t="shared" si="349"/>
        <v>0</v>
      </c>
    </row>
    <row r="1589" spans="1:30" s="156" customFormat="1" ht="13.8">
      <c r="A1589" s="149" t="s">
        <v>1245</v>
      </c>
      <c r="B1589" s="157" t="s">
        <v>40</v>
      </c>
      <c r="C1589" s="147" t="s">
        <v>4396</v>
      </c>
      <c r="D1589" s="158">
        <v>1000004602</v>
      </c>
      <c r="E1589" s="157" t="s">
        <v>4370</v>
      </c>
      <c r="F1589" s="148">
        <v>46038</v>
      </c>
      <c r="G1589" s="40" t="str">
        <f t="shared" si="336"/>
        <v>Targeted Dealer</v>
      </c>
      <c r="H1589" s="40"/>
      <c r="I1589" s="41">
        <v>500</v>
      </c>
      <c r="J1589" s="41">
        <f t="shared" si="337"/>
        <v>466.66666666666669</v>
      </c>
      <c r="K1589" s="43">
        <v>355.75</v>
      </c>
      <c r="L1589" s="43">
        <f t="shared" si="338"/>
        <v>144.25</v>
      </c>
      <c r="M1589" s="43">
        <f t="shared" si="339"/>
        <v>76.232142857142847</v>
      </c>
      <c r="N1589" s="42">
        <v>582</v>
      </c>
      <c r="O1589" s="45" t="str">
        <f t="shared" si="340"/>
        <v>Mar</v>
      </c>
      <c r="P1589" s="42">
        <f t="shared" si="341"/>
        <v>582</v>
      </c>
      <c r="Q1589" s="44">
        <f t="shared" si="342"/>
        <v>-226.25</v>
      </c>
      <c r="R1589" s="45">
        <f t="shared" si="343"/>
        <v>-0.3887457044673539</v>
      </c>
      <c r="S1589" s="44" t="str">
        <f t="shared" si="344"/>
        <v>DEGROWTH</v>
      </c>
      <c r="T1589" s="43">
        <v>0</v>
      </c>
      <c r="U1589" s="46" t="str">
        <f t="shared" si="345"/>
        <v>Apr</v>
      </c>
      <c r="V1589" s="42">
        <v>0</v>
      </c>
      <c r="W1589" s="47">
        <f t="shared" si="346"/>
        <v>355.75</v>
      </c>
      <c r="X1589" s="48">
        <f t="shared" si="347"/>
        <v>0</v>
      </c>
      <c r="Y1589" s="47" t="b">
        <f t="shared" si="348"/>
        <v>0</v>
      </c>
      <c r="Z1589" s="138">
        <v>0</v>
      </c>
      <c r="AA1589" s="133"/>
      <c r="AB1589" s="133" t="s">
        <v>121</v>
      </c>
      <c r="AC1589" s="149" t="s">
        <v>1245</v>
      </c>
      <c r="AD1589" s="27">
        <f t="shared" si="349"/>
        <v>0</v>
      </c>
    </row>
    <row r="1590" spans="1:30" s="156" customFormat="1" ht="13.8">
      <c r="A1590" s="149" t="s">
        <v>1245</v>
      </c>
      <c r="B1590" s="157" t="s">
        <v>44</v>
      </c>
      <c r="C1590" s="147" t="s">
        <v>4397</v>
      </c>
      <c r="D1590" s="158">
        <v>1000004569</v>
      </c>
      <c r="E1590" s="157" t="s">
        <v>4371</v>
      </c>
      <c r="F1590" s="148">
        <v>46017</v>
      </c>
      <c r="G1590" s="40" t="str">
        <f t="shared" si="336"/>
        <v>Targeted Dealer</v>
      </c>
      <c r="H1590" s="40"/>
      <c r="I1590" s="41">
        <v>40</v>
      </c>
      <c r="J1590" s="41">
        <f t="shared" si="337"/>
        <v>37.333333333333329</v>
      </c>
      <c r="K1590" s="43">
        <v>0</v>
      </c>
      <c r="L1590" s="43">
        <f t="shared" si="338"/>
        <v>40</v>
      </c>
      <c r="M1590" s="43">
        <f t="shared" si="339"/>
        <v>0</v>
      </c>
      <c r="N1590" s="42">
        <v>14</v>
      </c>
      <c r="O1590" s="45" t="str">
        <f t="shared" si="340"/>
        <v>Mar</v>
      </c>
      <c r="P1590" s="42">
        <f t="shared" si="341"/>
        <v>14</v>
      </c>
      <c r="Q1590" s="44">
        <f t="shared" si="342"/>
        <v>-14</v>
      </c>
      <c r="R1590" s="45">
        <f t="shared" si="343"/>
        <v>-1</v>
      </c>
      <c r="S1590" s="44" t="str">
        <f t="shared" si="344"/>
        <v>DEGROWTH</v>
      </c>
      <c r="T1590" s="43">
        <v>0</v>
      </c>
      <c r="U1590" s="46" t="str">
        <f t="shared" si="345"/>
        <v>Apr</v>
      </c>
      <c r="V1590" s="42">
        <v>0</v>
      </c>
      <c r="W1590" s="47">
        <f t="shared" si="346"/>
        <v>0</v>
      </c>
      <c r="X1590" s="48">
        <f t="shared" si="347"/>
        <v>0</v>
      </c>
      <c r="Y1590" s="47" t="b">
        <f t="shared" si="348"/>
        <v>0</v>
      </c>
      <c r="Z1590" s="138">
        <v>0</v>
      </c>
      <c r="AA1590" s="133"/>
      <c r="AB1590" s="133" t="s">
        <v>121</v>
      </c>
      <c r="AC1590" s="149" t="s">
        <v>1245</v>
      </c>
      <c r="AD1590" s="27">
        <f t="shared" si="349"/>
        <v>1</v>
      </c>
    </row>
    <row r="1591" spans="1:30" s="156" customFormat="1" ht="13.8">
      <c r="A1591" s="149" t="s">
        <v>1245</v>
      </c>
      <c r="B1591" s="157" t="s">
        <v>44</v>
      </c>
      <c r="C1591" s="147" t="s">
        <v>4398</v>
      </c>
      <c r="D1591" s="158">
        <v>1000004599</v>
      </c>
      <c r="E1591" s="157" t="s">
        <v>4372</v>
      </c>
      <c r="F1591" s="148">
        <v>46029</v>
      </c>
      <c r="G1591" s="40" t="str">
        <f t="shared" si="336"/>
        <v>Targeted Dealer</v>
      </c>
      <c r="H1591" s="40"/>
      <c r="I1591" s="41">
        <v>40</v>
      </c>
      <c r="J1591" s="41">
        <f t="shared" si="337"/>
        <v>37.333333333333329</v>
      </c>
      <c r="K1591" s="43">
        <v>52</v>
      </c>
      <c r="L1591" s="43">
        <f t="shared" si="338"/>
        <v>-12</v>
      </c>
      <c r="M1591" s="43">
        <f t="shared" si="339"/>
        <v>139.28571428571431</v>
      </c>
      <c r="N1591" s="42">
        <v>104</v>
      </c>
      <c r="O1591" s="45" t="str">
        <f t="shared" si="340"/>
        <v>Mar</v>
      </c>
      <c r="P1591" s="42">
        <f t="shared" si="341"/>
        <v>104</v>
      </c>
      <c r="Q1591" s="44">
        <f t="shared" si="342"/>
        <v>-52</v>
      </c>
      <c r="R1591" s="45">
        <f t="shared" si="343"/>
        <v>-0.5</v>
      </c>
      <c r="S1591" s="44" t="str">
        <f t="shared" si="344"/>
        <v>DEGROWTH</v>
      </c>
      <c r="T1591" s="43">
        <v>0</v>
      </c>
      <c r="U1591" s="46" t="str">
        <f t="shared" si="345"/>
        <v>Apr</v>
      </c>
      <c r="V1591" s="42">
        <v>0</v>
      </c>
      <c r="W1591" s="47">
        <f t="shared" si="346"/>
        <v>52</v>
      </c>
      <c r="X1591" s="48">
        <f t="shared" si="347"/>
        <v>0</v>
      </c>
      <c r="Y1591" s="47" t="b">
        <f t="shared" si="348"/>
        <v>0</v>
      </c>
      <c r="Z1591" s="138">
        <v>0</v>
      </c>
      <c r="AA1591" s="133"/>
      <c r="AB1591" s="133" t="s">
        <v>121</v>
      </c>
      <c r="AC1591" s="149" t="s">
        <v>1245</v>
      </c>
      <c r="AD1591" s="27">
        <f t="shared" si="349"/>
        <v>0</v>
      </c>
    </row>
    <row r="1592" spans="1:30" s="156" customFormat="1" ht="13.8">
      <c r="A1592" s="149" t="s">
        <v>121</v>
      </c>
      <c r="B1592" s="157" t="s">
        <v>22</v>
      </c>
      <c r="C1592" s="147" t="s">
        <v>4399</v>
      </c>
      <c r="D1592" s="158">
        <v>1000004536</v>
      </c>
      <c r="E1592" s="157" t="s">
        <v>4373</v>
      </c>
      <c r="F1592" s="148">
        <v>45978</v>
      </c>
      <c r="G1592" s="40" t="str">
        <f t="shared" si="336"/>
        <v>Targeted Dealer</v>
      </c>
      <c r="H1592" s="40"/>
      <c r="I1592" s="41">
        <v>20</v>
      </c>
      <c r="J1592" s="41">
        <f t="shared" si="337"/>
        <v>18.666666666666664</v>
      </c>
      <c r="K1592" s="43">
        <v>0</v>
      </c>
      <c r="L1592" s="43">
        <f t="shared" si="338"/>
        <v>20</v>
      </c>
      <c r="M1592" s="43">
        <f t="shared" si="339"/>
        <v>0</v>
      </c>
      <c r="N1592" s="42">
        <v>0</v>
      </c>
      <c r="O1592" s="45" t="str">
        <f t="shared" si="340"/>
        <v>Mar</v>
      </c>
      <c r="P1592" s="42">
        <f t="shared" si="341"/>
        <v>0</v>
      </c>
      <c r="Q1592" s="44">
        <f t="shared" si="342"/>
        <v>0</v>
      </c>
      <c r="R1592" s="45" t="str">
        <f t="shared" si="343"/>
        <v xml:space="preserve"> </v>
      </c>
      <c r="S1592" s="44" t="b">
        <f t="shared" si="344"/>
        <v>0</v>
      </c>
      <c r="T1592" s="43">
        <v>0</v>
      </c>
      <c r="U1592" s="46" t="str">
        <f t="shared" si="345"/>
        <v>Apr</v>
      </c>
      <c r="V1592" s="42">
        <v>0</v>
      </c>
      <c r="W1592" s="47">
        <f t="shared" si="346"/>
        <v>0</v>
      </c>
      <c r="X1592" s="48">
        <f t="shared" si="347"/>
        <v>0</v>
      </c>
      <c r="Y1592" s="47" t="b">
        <f t="shared" si="348"/>
        <v>0</v>
      </c>
      <c r="Z1592" s="138">
        <v>0</v>
      </c>
      <c r="AA1592" s="133"/>
      <c r="AB1592" s="133" t="s">
        <v>121</v>
      </c>
      <c r="AC1592" s="149" t="s">
        <v>121</v>
      </c>
      <c r="AD1592" s="27">
        <f t="shared" si="349"/>
        <v>1</v>
      </c>
    </row>
    <row r="1593" spans="1:30" s="156" customFormat="1" ht="13.8">
      <c r="A1593" s="149" t="s">
        <v>121</v>
      </c>
      <c r="B1593" s="157" t="s">
        <v>3923</v>
      </c>
      <c r="C1593" s="147" t="s">
        <v>4400</v>
      </c>
      <c r="D1593" s="158">
        <v>1000004596</v>
      </c>
      <c r="E1593" s="157" t="s">
        <v>4374</v>
      </c>
      <c r="F1593" s="148">
        <v>46028</v>
      </c>
      <c r="G1593" s="40" t="str">
        <f t="shared" si="336"/>
        <v>Targeted Dealer</v>
      </c>
      <c r="H1593" s="40"/>
      <c r="I1593" s="41">
        <v>20</v>
      </c>
      <c r="J1593" s="41">
        <f t="shared" si="337"/>
        <v>18.666666666666664</v>
      </c>
      <c r="K1593" s="43">
        <v>20</v>
      </c>
      <c r="L1593" s="43">
        <f t="shared" si="338"/>
        <v>0</v>
      </c>
      <c r="M1593" s="43">
        <f t="shared" si="339"/>
        <v>107.14285714285715</v>
      </c>
      <c r="N1593" s="42">
        <v>0</v>
      </c>
      <c r="O1593" s="45" t="str">
        <f t="shared" si="340"/>
        <v>Mar</v>
      </c>
      <c r="P1593" s="42">
        <f t="shared" si="341"/>
        <v>0</v>
      </c>
      <c r="Q1593" s="44">
        <f t="shared" si="342"/>
        <v>20</v>
      </c>
      <c r="R1593" s="45" t="str">
        <f t="shared" si="343"/>
        <v xml:space="preserve"> </v>
      </c>
      <c r="S1593" s="44" t="b">
        <f t="shared" si="344"/>
        <v>0</v>
      </c>
      <c r="T1593" s="43">
        <v>0</v>
      </c>
      <c r="U1593" s="46" t="str">
        <f t="shared" si="345"/>
        <v>Apr</v>
      </c>
      <c r="V1593" s="42">
        <v>0</v>
      </c>
      <c r="W1593" s="47">
        <f t="shared" si="346"/>
        <v>20</v>
      </c>
      <c r="X1593" s="48">
        <f t="shared" si="347"/>
        <v>0</v>
      </c>
      <c r="Y1593" s="47" t="b">
        <f t="shared" si="348"/>
        <v>0</v>
      </c>
      <c r="Z1593" s="138">
        <v>0</v>
      </c>
      <c r="AA1593" s="133"/>
      <c r="AB1593" s="133" t="s">
        <v>121</v>
      </c>
      <c r="AC1593" s="149" t="s">
        <v>121</v>
      </c>
      <c r="AD1593" s="27">
        <f t="shared" si="349"/>
        <v>0</v>
      </c>
    </row>
    <row r="1594" spans="1:30" s="156" customFormat="1" ht="13.8">
      <c r="A1594" s="149" t="s">
        <v>1245</v>
      </c>
      <c r="B1594" s="157" t="s">
        <v>63</v>
      </c>
      <c r="C1594" s="147" t="s">
        <v>4401</v>
      </c>
      <c r="D1594" s="158">
        <v>1000004615</v>
      </c>
      <c r="E1594" s="157" t="s">
        <v>4375</v>
      </c>
      <c r="F1594" s="148">
        <v>46052</v>
      </c>
      <c r="G1594" s="40" t="str">
        <f t="shared" si="336"/>
        <v>Targeted Dealer</v>
      </c>
      <c r="H1594" s="40"/>
      <c r="I1594" s="41">
        <v>130</v>
      </c>
      <c r="J1594" s="41">
        <f t="shared" si="337"/>
        <v>121.33333333333333</v>
      </c>
      <c r="K1594" s="43">
        <v>98.25</v>
      </c>
      <c r="L1594" s="43">
        <f t="shared" si="338"/>
        <v>31.75</v>
      </c>
      <c r="M1594" s="43">
        <f t="shared" si="339"/>
        <v>80.975274725274716</v>
      </c>
      <c r="N1594" s="42">
        <v>86</v>
      </c>
      <c r="O1594" s="45" t="str">
        <f t="shared" si="340"/>
        <v>Mar</v>
      </c>
      <c r="P1594" s="42">
        <f t="shared" si="341"/>
        <v>86</v>
      </c>
      <c r="Q1594" s="44">
        <f t="shared" si="342"/>
        <v>12.25</v>
      </c>
      <c r="R1594" s="45">
        <f t="shared" si="343"/>
        <v>0.14244186046511631</v>
      </c>
      <c r="S1594" s="44" t="str">
        <f t="shared" si="344"/>
        <v>GROWTH</v>
      </c>
      <c r="T1594" s="43">
        <v>0</v>
      </c>
      <c r="U1594" s="46" t="str">
        <f t="shared" si="345"/>
        <v>Apr</v>
      </c>
      <c r="V1594" s="42">
        <v>0</v>
      </c>
      <c r="W1594" s="47">
        <f t="shared" si="346"/>
        <v>98.25</v>
      </c>
      <c r="X1594" s="48">
        <f t="shared" si="347"/>
        <v>0</v>
      </c>
      <c r="Y1594" s="47" t="b">
        <f t="shared" si="348"/>
        <v>0</v>
      </c>
      <c r="Z1594" s="138">
        <v>0</v>
      </c>
      <c r="AA1594" s="133"/>
      <c r="AB1594" s="133" t="s">
        <v>121</v>
      </c>
      <c r="AC1594" s="149" t="s">
        <v>1245</v>
      </c>
      <c r="AD1594" s="27">
        <f t="shared" si="349"/>
        <v>0</v>
      </c>
    </row>
    <row r="1595" spans="1:30" s="156" customFormat="1" ht="13.8">
      <c r="A1595" s="149" t="s">
        <v>3061</v>
      </c>
      <c r="B1595" s="157" t="s">
        <v>90</v>
      </c>
      <c r="C1595" s="147" t="s">
        <v>4402</v>
      </c>
      <c r="D1595" s="158">
        <v>1000001474</v>
      </c>
      <c r="E1595" s="157" t="s">
        <v>4376</v>
      </c>
      <c r="F1595" s="148">
        <v>44739</v>
      </c>
      <c r="G1595" s="40" t="str">
        <f t="shared" si="336"/>
        <v>-</v>
      </c>
      <c r="H1595" s="40"/>
      <c r="I1595" s="41">
        <v>0</v>
      </c>
      <c r="J1595" s="41">
        <f t="shared" si="337"/>
        <v>0</v>
      </c>
      <c r="K1595" s="43">
        <v>0</v>
      </c>
      <c r="L1595" s="43">
        <f t="shared" si="338"/>
        <v>0</v>
      </c>
      <c r="M1595" s="43" t="str">
        <f t="shared" si="339"/>
        <v>-</v>
      </c>
      <c r="N1595" s="42">
        <v>0</v>
      </c>
      <c r="O1595" s="45" t="str">
        <f t="shared" si="340"/>
        <v>Mar</v>
      </c>
      <c r="P1595" s="42">
        <f t="shared" si="341"/>
        <v>0</v>
      </c>
      <c r="Q1595" s="44">
        <f t="shared" si="342"/>
        <v>0</v>
      </c>
      <c r="R1595" s="45" t="str">
        <f t="shared" si="343"/>
        <v xml:space="preserve"> </v>
      </c>
      <c r="S1595" s="44" t="b">
        <f t="shared" si="344"/>
        <v>0</v>
      </c>
      <c r="T1595" s="43">
        <v>0</v>
      </c>
      <c r="U1595" s="46" t="str">
        <f t="shared" si="345"/>
        <v>Apr</v>
      </c>
      <c r="V1595" s="42">
        <v>0</v>
      </c>
      <c r="W1595" s="47">
        <f t="shared" si="346"/>
        <v>0</v>
      </c>
      <c r="X1595" s="48">
        <f t="shared" si="347"/>
        <v>0</v>
      </c>
      <c r="Y1595" s="47" t="b">
        <f t="shared" si="348"/>
        <v>0</v>
      </c>
      <c r="Z1595" s="138">
        <v>0</v>
      </c>
      <c r="AA1595" s="133"/>
      <c r="AB1595" s="133" t="s">
        <v>121</v>
      </c>
      <c r="AC1595" s="149" t="s">
        <v>3061</v>
      </c>
      <c r="AD1595" s="27">
        <f t="shared" si="349"/>
        <v>1</v>
      </c>
    </row>
    <row r="1596" spans="1:30" s="156" customFormat="1" ht="13.8">
      <c r="A1596" s="149" t="s">
        <v>121</v>
      </c>
      <c r="B1596" s="157" t="s">
        <v>18</v>
      </c>
      <c r="C1596" s="147" t="s">
        <v>4403</v>
      </c>
      <c r="D1596" s="158">
        <v>1000004614</v>
      </c>
      <c r="E1596" s="157" t="s">
        <v>4377</v>
      </c>
      <c r="F1596" s="148">
        <v>46044</v>
      </c>
      <c r="G1596" s="40" t="str">
        <f t="shared" si="336"/>
        <v>Targeted Dealer</v>
      </c>
      <c r="H1596" s="40"/>
      <c r="I1596" s="41">
        <v>120</v>
      </c>
      <c r="J1596" s="41">
        <f t="shared" si="337"/>
        <v>112</v>
      </c>
      <c r="K1596" s="43">
        <v>160</v>
      </c>
      <c r="L1596" s="43">
        <f t="shared" si="338"/>
        <v>-40</v>
      </c>
      <c r="M1596" s="43">
        <f t="shared" si="339"/>
        <v>142.85714285714283</v>
      </c>
      <c r="N1596" s="42">
        <v>120</v>
      </c>
      <c r="O1596" s="45" t="str">
        <f t="shared" si="340"/>
        <v>Mar</v>
      </c>
      <c r="P1596" s="42">
        <f t="shared" si="341"/>
        <v>120</v>
      </c>
      <c r="Q1596" s="44">
        <f t="shared" si="342"/>
        <v>40</v>
      </c>
      <c r="R1596" s="45">
        <f t="shared" si="343"/>
        <v>0.33333333333333326</v>
      </c>
      <c r="S1596" s="44" t="str">
        <f t="shared" si="344"/>
        <v>GROWTH</v>
      </c>
      <c r="T1596" s="43">
        <v>0</v>
      </c>
      <c r="U1596" s="46" t="str">
        <f t="shared" si="345"/>
        <v>Apr</v>
      </c>
      <c r="V1596" s="42">
        <v>0</v>
      </c>
      <c r="W1596" s="47">
        <f t="shared" si="346"/>
        <v>160</v>
      </c>
      <c r="X1596" s="48">
        <f t="shared" si="347"/>
        <v>0</v>
      </c>
      <c r="Y1596" s="47" t="b">
        <f t="shared" si="348"/>
        <v>0</v>
      </c>
      <c r="Z1596" s="138">
        <v>0</v>
      </c>
      <c r="AA1596" s="133"/>
      <c r="AB1596" s="133" t="s">
        <v>121</v>
      </c>
      <c r="AC1596" s="149" t="s">
        <v>121</v>
      </c>
      <c r="AD1596" s="27">
        <f t="shared" si="349"/>
        <v>0</v>
      </c>
    </row>
    <row r="1597" spans="1:30" s="156" customFormat="1" ht="13.8">
      <c r="A1597" s="149" t="s">
        <v>3919</v>
      </c>
      <c r="B1597" s="157" t="s">
        <v>84</v>
      </c>
      <c r="C1597" s="147" t="s">
        <v>4404</v>
      </c>
      <c r="D1597" s="158">
        <v>1000002033</v>
      </c>
      <c r="E1597" s="157" t="s">
        <v>4378</v>
      </c>
      <c r="F1597" s="148">
        <v>44739</v>
      </c>
      <c r="G1597" s="40" t="str">
        <f t="shared" ref="G1597:G1660" si="350">IF(I1597&gt;0,"Targeted Dealer","-")</f>
        <v>Targeted Dealer</v>
      </c>
      <c r="H1597" s="40"/>
      <c r="I1597" s="41">
        <v>25</v>
      </c>
      <c r="J1597" s="41">
        <f t="shared" ref="J1597:J1660" si="351">I1597/$J$1*($J$1-$E$1)</f>
        <v>23.333333333333336</v>
      </c>
      <c r="K1597" s="43">
        <v>0</v>
      </c>
      <c r="L1597" s="43">
        <f t="shared" si="338"/>
        <v>25</v>
      </c>
      <c r="M1597" s="43">
        <f t="shared" si="339"/>
        <v>0</v>
      </c>
      <c r="N1597" s="42">
        <v>20</v>
      </c>
      <c r="O1597" s="45" t="str">
        <f t="shared" si="340"/>
        <v>Mar</v>
      </c>
      <c r="P1597" s="42">
        <f t="shared" si="341"/>
        <v>20</v>
      </c>
      <c r="Q1597" s="44">
        <f t="shared" si="342"/>
        <v>-20</v>
      </c>
      <c r="R1597" s="45">
        <f t="shared" si="343"/>
        <v>-1</v>
      </c>
      <c r="S1597" s="44" t="str">
        <f t="shared" si="344"/>
        <v>DEGROWTH</v>
      </c>
      <c r="T1597" s="43">
        <v>0</v>
      </c>
      <c r="U1597" s="46" t="str">
        <f t="shared" si="345"/>
        <v>Apr</v>
      </c>
      <c r="V1597" s="42">
        <v>0</v>
      </c>
      <c r="W1597" s="47">
        <f t="shared" si="346"/>
        <v>0</v>
      </c>
      <c r="X1597" s="48">
        <f t="shared" si="347"/>
        <v>0</v>
      </c>
      <c r="Y1597" s="47" t="b">
        <f t="shared" si="348"/>
        <v>0</v>
      </c>
      <c r="Z1597" s="138">
        <v>0</v>
      </c>
      <c r="AA1597" s="133"/>
      <c r="AB1597" s="133" t="s">
        <v>121</v>
      </c>
      <c r="AC1597" s="149" t="s">
        <v>3919</v>
      </c>
      <c r="AD1597" s="27">
        <f t="shared" si="349"/>
        <v>1</v>
      </c>
    </row>
    <row r="1598" spans="1:30" s="156" customFormat="1" ht="13.8">
      <c r="A1598" s="149" t="s">
        <v>121</v>
      </c>
      <c r="B1598" s="157" t="s">
        <v>34</v>
      </c>
      <c r="C1598" s="147" t="s">
        <v>4405</v>
      </c>
      <c r="D1598" s="158">
        <v>1000004613</v>
      </c>
      <c r="E1598" s="157" t="s">
        <v>4379</v>
      </c>
      <c r="F1598" s="148">
        <v>46041</v>
      </c>
      <c r="G1598" s="40" t="str">
        <f t="shared" si="350"/>
        <v>Targeted Dealer</v>
      </c>
      <c r="H1598" s="40"/>
      <c r="I1598" s="41">
        <v>160</v>
      </c>
      <c r="J1598" s="41">
        <f t="shared" si="351"/>
        <v>149.33333333333331</v>
      </c>
      <c r="K1598" s="43">
        <v>145</v>
      </c>
      <c r="L1598" s="43">
        <f t="shared" ref="L1598:L1661" si="352">I1598-K1598</f>
        <v>15</v>
      </c>
      <c r="M1598" s="43">
        <f t="shared" ref="M1598:M1661" si="353">IFERROR((K1598/J1598%),"-")</f>
        <v>97.098214285714292</v>
      </c>
      <c r="N1598" s="42">
        <v>170</v>
      </c>
      <c r="O1598" s="45" t="str">
        <f t="shared" ref="O1598:O1661" si="354">IF(F1598&lt;=$P$2,"Mar","")</f>
        <v>Mar</v>
      </c>
      <c r="P1598" s="42">
        <f t="shared" ref="P1598:P1661" si="355">N1598</f>
        <v>170</v>
      </c>
      <c r="Q1598" s="44">
        <f t="shared" ref="Q1598:Q1661" si="356">K1598-P1598</f>
        <v>-25</v>
      </c>
      <c r="R1598" s="45">
        <f t="shared" ref="R1598:R1661" si="357">IFERROR(IF(O1598="Mar",(K1598/P1598-1))," ")</f>
        <v>-0.1470588235294118</v>
      </c>
      <c r="S1598" s="44" t="str">
        <f t="shared" ref="S1598:S1661" si="358">IF(N1598&gt;0,IF(O1598="","-",IF(R1598&lt;0%,"DEGROWTH","GROWTH")))</f>
        <v>DEGROWTH</v>
      </c>
      <c r="T1598" s="43">
        <v>0</v>
      </c>
      <c r="U1598" s="46" t="str">
        <f t="shared" ref="U1598:U1661" si="359">IF(F1598&lt;=$V$2,"Apr","")</f>
        <v>Apr</v>
      </c>
      <c r="V1598" s="42">
        <v>0</v>
      </c>
      <c r="W1598" s="47">
        <f t="shared" ref="W1598:W1661" si="360">K1598-V1598</f>
        <v>145</v>
      </c>
      <c r="X1598" s="48">
        <f t="shared" ref="X1598:X1661" si="361">IFERROR(IF(U1598="Apr",(K1598/V1598-1)),0)</f>
        <v>0</v>
      </c>
      <c r="Y1598" s="47" t="b">
        <f t="shared" ref="Y1598:Y1661" si="362">IF(T1598&gt;0,IF(U1598="","-",IF(X1598&lt;0%,"DEGROWTH","GROWTH")))</f>
        <v>0</v>
      </c>
      <c r="Z1598" s="138">
        <v>0</v>
      </c>
      <c r="AA1598" s="133"/>
      <c r="AB1598" s="133" t="s">
        <v>121</v>
      </c>
      <c r="AC1598" s="149" t="s">
        <v>121</v>
      </c>
      <c r="AD1598" s="27">
        <f t="shared" si="349"/>
        <v>0</v>
      </c>
    </row>
    <row r="1599" spans="1:30" s="156" customFormat="1" ht="13.8">
      <c r="A1599" s="149" t="s">
        <v>1245</v>
      </c>
      <c r="B1599" s="157" t="s">
        <v>58</v>
      </c>
      <c r="C1599" s="147" t="s">
        <v>3478</v>
      </c>
      <c r="D1599" s="158">
        <v>1000001110</v>
      </c>
      <c r="E1599" s="157" t="s">
        <v>4380</v>
      </c>
      <c r="F1599" s="148">
        <v>44738</v>
      </c>
      <c r="G1599" s="40" t="str">
        <f t="shared" si="350"/>
        <v>-</v>
      </c>
      <c r="H1599" s="40"/>
      <c r="I1599" s="41">
        <v>0</v>
      </c>
      <c r="J1599" s="41">
        <f t="shared" si="351"/>
        <v>0</v>
      </c>
      <c r="K1599" s="43">
        <v>35</v>
      </c>
      <c r="L1599" s="43">
        <f t="shared" si="352"/>
        <v>-35</v>
      </c>
      <c r="M1599" s="43" t="str">
        <f t="shared" si="353"/>
        <v>-</v>
      </c>
      <c r="N1599" s="42">
        <v>0</v>
      </c>
      <c r="O1599" s="45" t="str">
        <f t="shared" si="354"/>
        <v>Mar</v>
      </c>
      <c r="P1599" s="42">
        <f t="shared" si="355"/>
        <v>0</v>
      </c>
      <c r="Q1599" s="44">
        <f t="shared" si="356"/>
        <v>35</v>
      </c>
      <c r="R1599" s="45" t="str">
        <f t="shared" si="357"/>
        <v xml:space="preserve"> </v>
      </c>
      <c r="S1599" s="44" t="b">
        <f t="shared" si="358"/>
        <v>0</v>
      </c>
      <c r="T1599" s="43">
        <v>0</v>
      </c>
      <c r="U1599" s="46" t="str">
        <f t="shared" si="359"/>
        <v>Apr</v>
      </c>
      <c r="V1599" s="42">
        <v>0</v>
      </c>
      <c r="W1599" s="47">
        <f t="shared" si="360"/>
        <v>35</v>
      </c>
      <c r="X1599" s="48">
        <f t="shared" si="361"/>
        <v>0</v>
      </c>
      <c r="Y1599" s="47" t="b">
        <f t="shared" si="362"/>
        <v>0</v>
      </c>
      <c r="Z1599" s="138">
        <v>0</v>
      </c>
      <c r="AA1599" s="133"/>
      <c r="AB1599" s="133" t="s">
        <v>121</v>
      </c>
      <c r="AC1599" s="149" t="s">
        <v>1245</v>
      </c>
      <c r="AD1599" s="27">
        <f t="shared" si="349"/>
        <v>0</v>
      </c>
    </row>
    <row r="1600" spans="1:30" s="156" customFormat="1" ht="13.8">
      <c r="A1600" s="149" t="s">
        <v>1245</v>
      </c>
      <c r="B1600" s="157" t="s">
        <v>58</v>
      </c>
      <c r="C1600" s="147" t="s">
        <v>4406</v>
      </c>
      <c r="D1600" s="158">
        <v>1000004588</v>
      </c>
      <c r="E1600" s="157" t="s">
        <v>4381</v>
      </c>
      <c r="F1600" s="148">
        <v>46020</v>
      </c>
      <c r="G1600" s="40" t="str">
        <f t="shared" si="350"/>
        <v>Targeted Dealer</v>
      </c>
      <c r="H1600" s="40"/>
      <c r="I1600" s="41">
        <v>50</v>
      </c>
      <c r="J1600" s="41">
        <f t="shared" si="351"/>
        <v>46.666666666666671</v>
      </c>
      <c r="K1600" s="43">
        <v>153</v>
      </c>
      <c r="L1600" s="43">
        <f t="shared" si="352"/>
        <v>-103</v>
      </c>
      <c r="M1600" s="43">
        <f t="shared" si="353"/>
        <v>327.85714285714283</v>
      </c>
      <c r="N1600" s="42">
        <v>66</v>
      </c>
      <c r="O1600" s="45" t="str">
        <f t="shared" si="354"/>
        <v>Mar</v>
      </c>
      <c r="P1600" s="42">
        <f t="shared" si="355"/>
        <v>66</v>
      </c>
      <c r="Q1600" s="44">
        <f t="shared" si="356"/>
        <v>87</v>
      </c>
      <c r="R1600" s="45">
        <f t="shared" si="357"/>
        <v>1.3181818181818183</v>
      </c>
      <c r="S1600" s="44" t="str">
        <f t="shared" si="358"/>
        <v>GROWTH</v>
      </c>
      <c r="T1600" s="43">
        <v>0</v>
      </c>
      <c r="U1600" s="46" t="str">
        <f t="shared" si="359"/>
        <v>Apr</v>
      </c>
      <c r="V1600" s="42">
        <v>0</v>
      </c>
      <c r="W1600" s="47">
        <f t="shared" si="360"/>
        <v>153</v>
      </c>
      <c r="X1600" s="48">
        <f t="shared" si="361"/>
        <v>0</v>
      </c>
      <c r="Y1600" s="47" t="b">
        <f t="shared" si="362"/>
        <v>0</v>
      </c>
      <c r="Z1600" s="138">
        <v>0</v>
      </c>
      <c r="AA1600" s="133"/>
      <c r="AB1600" s="133" t="s">
        <v>121</v>
      </c>
      <c r="AC1600" s="149" t="s">
        <v>1245</v>
      </c>
      <c r="AD1600" s="27">
        <f t="shared" si="349"/>
        <v>0</v>
      </c>
    </row>
    <row r="1601" spans="1:30" s="156" customFormat="1" ht="13.8">
      <c r="A1601" s="149" t="s">
        <v>3061</v>
      </c>
      <c r="B1601" s="157" t="s">
        <v>101</v>
      </c>
      <c r="C1601" s="147" t="s">
        <v>4407</v>
      </c>
      <c r="D1601" s="158">
        <v>1000004590</v>
      </c>
      <c r="E1601" s="157" t="s">
        <v>4382</v>
      </c>
      <c r="F1601" s="148">
        <v>46022</v>
      </c>
      <c r="G1601" s="40" t="str">
        <f t="shared" si="350"/>
        <v>Targeted Dealer</v>
      </c>
      <c r="H1601" s="40"/>
      <c r="I1601" s="41">
        <v>40</v>
      </c>
      <c r="J1601" s="41">
        <f t="shared" si="351"/>
        <v>37.333333333333329</v>
      </c>
      <c r="K1601" s="43">
        <v>25</v>
      </c>
      <c r="L1601" s="43">
        <f t="shared" si="352"/>
        <v>15</v>
      </c>
      <c r="M1601" s="43">
        <f t="shared" si="353"/>
        <v>66.964285714285722</v>
      </c>
      <c r="N1601" s="42">
        <v>5</v>
      </c>
      <c r="O1601" s="45" t="str">
        <f t="shared" si="354"/>
        <v>Mar</v>
      </c>
      <c r="P1601" s="42">
        <f t="shared" si="355"/>
        <v>5</v>
      </c>
      <c r="Q1601" s="44">
        <f t="shared" si="356"/>
        <v>20</v>
      </c>
      <c r="R1601" s="45">
        <f t="shared" si="357"/>
        <v>4</v>
      </c>
      <c r="S1601" s="44" t="str">
        <f t="shared" si="358"/>
        <v>GROWTH</v>
      </c>
      <c r="T1601" s="43">
        <v>0</v>
      </c>
      <c r="U1601" s="46" t="str">
        <f t="shared" si="359"/>
        <v>Apr</v>
      </c>
      <c r="V1601" s="42">
        <v>0</v>
      </c>
      <c r="W1601" s="47">
        <f t="shared" si="360"/>
        <v>25</v>
      </c>
      <c r="X1601" s="48">
        <f t="shared" si="361"/>
        <v>0</v>
      </c>
      <c r="Y1601" s="47" t="b">
        <f t="shared" si="362"/>
        <v>0</v>
      </c>
      <c r="Z1601" s="138">
        <v>0</v>
      </c>
      <c r="AA1601" s="133"/>
      <c r="AB1601" s="133" t="s">
        <v>121</v>
      </c>
      <c r="AC1601" s="149" t="s">
        <v>3061</v>
      </c>
      <c r="AD1601" s="27">
        <f t="shared" si="349"/>
        <v>0</v>
      </c>
    </row>
    <row r="1602" spans="1:30" s="156" customFormat="1" ht="13.8">
      <c r="A1602" s="149" t="s">
        <v>121</v>
      </c>
      <c r="B1602" s="157" t="s">
        <v>12</v>
      </c>
      <c r="C1602" s="147" t="s">
        <v>4408</v>
      </c>
      <c r="D1602" s="158">
        <v>1000004566</v>
      </c>
      <c r="E1602" s="157" t="s">
        <v>4383</v>
      </c>
      <c r="F1602" s="148">
        <v>46009</v>
      </c>
      <c r="G1602" s="40" t="str">
        <f t="shared" si="350"/>
        <v>-</v>
      </c>
      <c r="H1602" s="40"/>
      <c r="I1602" s="41">
        <v>0</v>
      </c>
      <c r="J1602" s="41">
        <f t="shared" si="351"/>
        <v>0</v>
      </c>
      <c r="K1602" s="43">
        <v>0</v>
      </c>
      <c r="L1602" s="43">
        <f t="shared" si="352"/>
        <v>0</v>
      </c>
      <c r="M1602" s="43" t="str">
        <f t="shared" si="353"/>
        <v>-</v>
      </c>
      <c r="N1602" s="42">
        <v>0</v>
      </c>
      <c r="O1602" s="45" t="str">
        <f t="shared" si="354"/>
        <v>Mar</v>
      </c>
      <c r="P1602" s="42">
        <f t="shared" si="355"/>
        <v>0</v>
      </c>
      <c r="Q1602" s="44">
        <f t="shared" si="356"/>
        <v>0</v>
      </c>
      <c r="R1602" s="45" t="str">
        <f t="shared" si="357"/>
        <v xml:space="preserve"> </v>
      </c>
      <c r="S1602" s="44" t="b">
        <f t="shared" si="358"/>
        <v>0</v>
      </c>
      <c r="T1602" s="43">
        <v>0</v>
      </c>
      <c r="U1602" s="46" t="str">
        <f t="shared" si="359"/>
        <v>Apr</v>
      </c>
      <c r="V1602" s="42">
        <v>0</v>
      </c>
      <c r="W1602" s="47">
        <f t="shared" si="360"/>
        <v>0</v>
      </c>
      <c r="X1602" s="48">
        <f t="shared" si="361"/>
        <v>0</v>
      </c>
      <c r="Y1602" s="47" t="b">
        <f t="shared" si="362"/>
        <v>0</v>
      </c>
      <c r="Z1602" s="138">
        <v>0</v>
      </c>
      <c r="AA1602" s="133"/>
      <c r="AB1602" s="133" t="s">
        <v>121</v>
      </c>
      <c r="AC1602" s="149" t="s">
        <v>121</v>
      </c>
      <c r="AD1602" s="27">
        <f t="shared" si="349"/>
        <v>1</v>
      </c>
    </row>
    <row r="1603" spans="1:30" s="156" customFormat="1" ht="13.8">
      <c r="A1603" s="149" t="s">
        <v>3061</v>
      </c>
      <c r="B1603" s="157" t="s">
        <v>4092</v>
      </c>
      <c r="C1603" s="147" t="s">
        <v>3166</v>
      </c>
      <c r="D1603" s="158">
        <v>1000003883</v>
      </c>
      <c r="E1603" s="157" t="s">
        <v>3167</v>
      </c>
      <c r="F1603" s="148">
        <v>45357</v>
      </c>
      <c r="G1603" s="40" t="str">
        <f t="shared" si="350"/>
        <v>Targeted Dealer</v>
      </c>
      <c r="H1603" s="40"/>
      <c r="I1603" s="41">
        <v>25</v>
      </c>
      <c r="J1603" s="41">
        <f t="shared" si="351"/>
        <v>23.333333333333336</v>
      </c>
      <c r="K1603" s="43">
        <v>0</v>
      </c>
      <c r="L1603" s="43">
        <f t="shared" si="352"/>
        <v>25</v>
      </c>
      <c r="M1603" s="43">
        <f t="shared" si="353"/>
        <v>0</v>
      </c>
      <c r="N1603" s="42">
        <v>25</v>
      </c>
      <c r="O1603" s="45" t="str">
        <f t="shared" si="354"/>
        <v>Mar</v>
      </c>
      <c r="P1603" s="42">
        <f t="shared" si="355"/>
        <v>25</v>
      </c>
      <c r="Q1603" s="44">
        <f t="shared" si="356"/>
        <v>-25</v>
      </c>
      <c r="R1603" s="45">
        <f t="shared" si="357"/>
        <v>-1</v>
      </c>
      <c r="S1603" s="44" t="str">
        <f t="shared" si="358"/>
        <v>DEGROWTH</v>
      </c>
      <c r="T1603" s="43">
        <v>0</v>
      </c>
      <c r="U1603" s="46" t="str">
        <f t="shared" si="359"/>
        <v>Apr</v>
      </c>
      <c r="V1603" s="42">
        <v>0</v>
      </c>
      <c r="W1603" s="47">
        <f t="shared" si="360"/>
        <v>0</v>
      </c>
      <c r="X1603" s="48">
        <f t="shared" si="361"/>
        <v>0</v>
      </c>
      <c r="Y1603" s="47" t="b">
        <f t="shared" si="362"/>
        <v>0</v>
      </c>
      <c r="Z1603" s="138">
        <v>0</v>
      </c>
      <c r="AA1603" s="133"/>
      <c r="AB1603" s="133" t="s">
        <v>121</v>
      </c>
      <c r="AC1603" s="149" t="s">
        <v>3061</v>
      </c>
      <c r="AD1603" s="27">
        <f t="shared" si="349"/>
        <v>1</v>
      </c>
    </row>
    <row r="1604" spans="1:30" s="156" customFormat="1" ht="13.8">
      <c r="A1604" s="149" t="s">
        <v>3061</v>
      </c>
      <c r="B1604" s="157" t="s">
        <v>4092</v>
      </c>
      <c r="C1604" s="147" t="s">
        <v>4409</v>
      </c>
      <c r="D1604" s="158">
        <v>1000004568</v>
      </c>
      <c r="E1604" s="157" t="s">
        <v>4384</v>
      </c>
      <c r="F1604" s="148">
        <v>46014</v>
      </c>
      <c r="G1604" s="40" t="str">
        <f t="shared" si="350"/>
        <v>Targeted Dealer</v>
      </c>
      <c r="H1604" s="40"/>
      <c r="I1604" s="41">
        <v>25</v>
      </c>
      <c r="J1604" s="41">
        <f t="shared" si="351"/>
        <v>23.333333333333336</v>
      </c>
      <c r="K1604" s="43">
        <v>0</v>
      </c>
      <c r="L1604" s="43">
        <f t="shared" si="352"/>
        <v>25</v>
      </c>
      <c r="M1604" s="43">
        <f t="shared" si="353"/>
        <v>0</v>
      </c>
      <c r="N1604" s="42">
        <v>25</v>
      </c>
      <c r="O1604" s="45" t="str">
        <f t="shared" si="354"/>
        <v>Mar</v>
      </c>
      <c r="P1604" s="42">
        <f t="shared" si="355"/>
        <v>25</v>
      </c>
      <c r="Q1604" s="44">
        <f t="shared" si="356"/>
        <v>-25</v>
      </c>
      <c r="R1604" s="45">
        <f t="shared" si="357"/>
        <v>-1</v>
      </c>
      <c r="S1604" s="44" t="str">
        <f t="shared" si="358"/>
        <v>DEGROWTH</v>
      </c>
      <c r="T1604" s="43">
        <v>0</v>
      </c>
      <c r="U1604" s="46" t="str">
        <f t="shared" si="359"/>
        <v>Apr</v>
      </c>
      <c r="V1604" s="42">
        <v>0</v>
      </c>
      <c r="W1604" s="47">
        <f t="shared" si="360"/>
        <v>0</v>
      </c>
      <c r="X1604" s="48">
        <f t="shared" si="361"/>
        <v>0</v>
      </c>
      <c r="Y1604" s="47" t="b">
        <f t="shared" si="362"/>
        <v>0</v>
      </c>
      <c r="Z1604" s="138">
        <v>0</v>
      </c>
      <c r="AA1604" s="133"/>
      <c r="AB1604" s="133" t="s">
        <v>121</v>
      </c>
      <c r="AC1604" s="149" t="s">
        <v>3061</v>
      </c>
      <c r="AD1604" s="27">
        <f t="shared" ref="AD1604:AD1667" si="363">IF(K1604=0,1,0)</f>
        <v>1</v>
      </c>
    </row>
    <row r="1605" spans="1:30" s="156" customFormat="1" ht="13.8">
      <c r="A1605" s="149" t="s">
        <v>121</v>
      </c>
      <c r="B1605" s="157" t="s">
        <v>32</v>
      </c>
      <c r="C1605" s="147" t="s">
        <v>4410</v>
      </c>
      <c r="D1605" s="158">
        <v>1000004587</v>
      </c>
      <c r="E1605" s="157" t="s">
        <v>4385</v>
      </c>
      <c r="F1605" s="148">
        <v>46020</v>
      </c>
      <c r="G1605" s="40" t="str">
        <f t="shared" si="350"/>
        <v>Targeted Dealer</v>
      </c>
      <c r="H1605" s="40"/>
      <c r="I1605" s="41">
        <v>23</v>
      </c>
      <c r="J1605" s="41">
        <f t="shared" si="351"/>
        <v>21.466666666666669</v>
      </c>
      <c r="K1605" s="43">
        <v>0</v>
      </c>
      <c r="L1605" s="43">
        <f t="shared" si="352"/>
        <v>23</v>
      </c>
      <c r="M1605" s="43">
        <f t="shared" si="353"/>
        <v>0</v>
      </c>
      <c r="N1605" s="42">
        <v>24</v>
      </c>
      <c r="O1605" s="45" t="str">
        <f t="shared" si="354"/>
        <v>Mar</v>
      </c>
      <c r="P1605" s="42">
        <f t="shared" si="355"/>
        <v>24</v>
      </c>
      <c r="Q1605" s="44">
        <f t="shared" si="356"/>
        <v>-24</v>
      </c>
      <c r="R1605" s="45">
        <f t="shared" si="357"/>
        <v>-1</v>
      </c>
      <c r="S1605" s="44" t="str">
        <f t="shared" si="358"/>
        <v>DEGROWTH</v>
      </c>
      <c r="T1605" s="43">
        <v>0</v>
      </c>
      <c r="U1605" s="46" t="str">
        <f t="shared" si="359"/>
        <v>Apr</v>
      </c>
      <c r="V1605" s="42">
        <v>0</v>
      </c>
      <c r="W1605" s="47">
        <f t="shared" si="360"/>
        <v>0</v>
      </c>
      <c r="X1605" s="48">
        <f t="shared" si="361"/>
        <v>0</v>
      </c>
      <c r="Y1605" s="47" t="b">
        <f t="shared" si="362"/>
        <v>0</v>
      </c>
      <c r="Z1605" s="138">
        <v>0</v>
      </c>
      <c r="AA1605" s="133"/>
      <c r="AB1605" s="133" t="s">
        <v>121</v>
      </c>
      <c r="AC1605" s="149" t="s">
        <v>121</v>
      </c>
      <c r="AD1605" s="27">
        <f t="shared" si="363"/>
        <v>1</v>
      </c>
    </row>
    <row r="1606" spans="1:30" s="156" customFormat="1" ht="13.8">
      <c r="A1606" s="149" t="s">
        <v>121</v>
      </c>
      <c r="B1606" s="157" t="s">
        <v>16</v>
      </c>
      <c r="C1606" s="147" t="s">
        <v>4411</v>
      </c>
      <c r="D1606" s="158">
        <v>1000004489</v>
      </c>
      <c r="E1606" s="157" t="s">
        <v>4386</v>
      </c>
      <c r="F1606" s="148">
        <v>45949</v>
      </c>
      <c r="G1606" s="40" t="str">
        <f t="shared" si="350"/>
        <v>Targeted Dealer</v>
      </c>
      <c r="H1606" s="40"/>
      <c r="I1606" s="41">
        <v>20</v>
      </c>
      <c r="J1606" s="41">
        <f t="shared" si="351"/>
        <v>18.666666666666664</v>
      </c>
      <c r="K1606" s="43">
        <v>27.5</v>
      </c>
      <c r="L1606" s="43">
        <f t="shared" si="352"/>
        <v>-7.5</v>
      </c>
      <c r="M1606" s="43">
        <f t="shared" si="353"/>
        <v>147.32142857142858</v>
      </c>
      <c r="N1606" s="42">
        <v>0</v>
      </c>
      <c r="O1606" s="45" t="str">
        <f t="shared" si="354"/>
        <v>Mar</v>
      </c>
      <c r="P1606" s="42">
        <f t="shared" si="355"/>
        <v>0</v>
      </c>
      <c r="Q1606" s="44">
        <f t="shared" si="356"/>
        <v>27.5</v>
      </c>
      <c r="R1606" s="45" t="str">
        <f t="shared" si="357"/>
        <v xml:space="preserve"> </v>
      </c>
      <c r="S1606" s="44" t="b">
        <f t="shared" si="358"/>
        <v>0</v>
      </c>
      <c r="T1606" s="43">
        <v>0</v>
      </c>
      <c r="U1606" s="46" t="str">
        <f t="shared" si="359"/>
        <v>Apr</v>
      </c>
      <c r="V1606" s="42">
        <v>0</v>
      </c>
      <c r="W1606" s="47">
        <f t="shared" si="360"/>
        <v>27.5</v>
      </c>
      <c r="X1606" s="48">
        <f t="shared" si="361"/>
        <v>0</v>
      </c>
      <c r="Y1606" s="47" t="b">
        <f t="shared" si="362"/>
        <v>0</v>
      </c>
      <c r="Z1606" s="138">
        <v>0</v>
      </c>
      <c r="AA1606" s="133"/>
      <c r="AB1606" s="133" t="s">
        <v>121</v>
      </c>
      <c r="AC1606" s="149" t="s">
        <v>121</v>
      </c>
      <c r="AD1606" s="27">
        <f t="shared" si="363"/>
        <v>0</v>
      </c>
    </row>
    <row r="1607" spans="1:30" s="156" customFormat="1" ht="13.8">
      <c r="A1607" s="149" t="s">
        <v>121</v>
      </c>
      <c r="B1607" s="157" t="s">
        <v>31</v>
      </c>
      <c r="C1607" s="147" t="s">
        <v>1041</v>
      </c>
      <c r="D1607" s="158">
        <v>1000003967</v>
      </c>
      <c r="E1607" s="157" t="s">
        <v>1042</v>
      </c>
      <c r="F1607" s="148">
        <v>45433</v>
      </c>
      <c r="G1607" s="40" t="str">
        <f t="shared" si="350"/>
        <v>-</v>
      </c>
      <c r="H1607" s="40"/>
      <c r="I1607" s="41">
        <v>0</v>
      </c>
      <c r="J1607" s="41">
        <f t="shared" si="351"/>
        <v>0</v>
      </c>
      <c r="K1607" s="43">
        <v>0</v>
      </c>
      <c r="L1607" s="43">
        <f t="shared" si="352"/>
        <v>0</v>
      </c>
      <c r="M1607" s="43" t="str">
        <f t="shared" si="353"/>
        <v>-</v>
      </c>
      <c r="N1607" s="42">
        <v>0</v>
      </c>
      <c r="O1607" s="45" t="str">
        <f t="shared" si="354"/>
        <v>Mar</v>
      </c>
      <c r="P1607" s="42">
        <f t="shared" si="355"/>
        <v>0</v>
      </c>
      <c r="Q1607" s="44">
        <f t="shared" si="356"/>
        <v>0</v>
      </c>
      <c r="R1607" s="45" t="str">
        <f t="shared" si="357"/>
        <v xml:space="preserve"> </v>
      </c>
      <c r="S1607" s="44" t="b">
        <f t="shared" si="358"/>
        <v>0</v>
      </c>
      <c r="T1607" s="43">
        <v>0</v>
      </c>
      <c r="U1607" s="46" t="str">
        <f t="shared" si="359"/>
        <v>Apr</v>
      </c>
      <c r="V1607" s="42">
        <v>0</v>
      </c>
      <c r="W1607" s="47">
        <f t="shared" si="360"/>
        <v>0</v>
      </c>
      <c r="X1607" s="48">
        <f t="shared" si="361"/>
        <v>0</v>
      </c>
      <c r="Y1607" s="47" t="b">
        <f t="shared" si="362"/>
        <v>0</v>
      </c>
      <c r="Z1607" s="138">
        <v>0</v>
      </c>
      <c r="AA1607" s="133"/>
      <c r="AB1607" s="133" t="s">
        <v>121</v>
      </c>
      <c r="AC1607" s="149" t="s">
        <v>121</v>
      </c>
      <c r="AD1607" s="27">
        <f t="shared" si="363"/>
        <v>1</v>
      </c>
    </row>
    <row r="1608" spans="1:30" s="156" customFormat="1" ht="13.8">
      <c r="A1608" s="149" t="s">
        <v>121</v>
      </c>
      <c r="B1608" s="157" t="s">
        <v>31</v>
      </c>
      <c r="C1608" s="147" t="s">
        <v>4412</v>
      </c>
      <c r="D1608" s="158">
        <v>1000004589</v>
      </c>
      <c r="E1608" s="157" t="s">
        <v>4387</v>
      </c>
      <c r="F1608" s="148">
        <v>46021</v>
      </c>
      <c r="G1608" s="40" t="str">
        <f t="shared" si="350"/>
        <v>Targeted Dealer</v>
      </c>
      <c r="H1608" s="40"/>
      <c r="I1608" s="41">
        <v>30</v>
      </c>
      <c r="J1608" s="41">
        <f t="shared" si="351"/>
        <v>28</v>
      </c>
      <c r="K1608" s="43">
        <v>0</v>
      </c>
      <c r="L1608" s="43">
        <f t="shared" si="352"/>
        <v>30</v>
      </c>
      <c r="M1608" s="43">
        <f t="shared" si="353"/>
        <v>0</v>
      </c>
      <c r="N1608" s="42">
        <v>0</v>
      </c>
      <c r="O1608" s="45" t="str">
        <f t="shared" si="354"/>
        <v>Mar</v>
      </c>
      <c r="P1608" s="42">
        <f t="shared" si="355"/>
        <v>0</v>
      </c>
      <c r="Q1608" s="44">
        <f t="shared" si="356"/>
        <v>0</v>
      </c>
      <c r="R1608" s="45" t="str">
        <f t="shared" si="357"/>
        <v xml:space="preserve"> </v>
      </c>
      <c r="S1608" s="44" t="b">
        <f t="shared" si="358"/>
        <v>0</v>
      </c>
      <c r="T1608" s="43">
        <v>0</v>
      </c>
      <c r="U1608" s="46" t="str">
        <f t="shared" si="359"/>
        <v>Apr</v>
      </c>
      <c r="V1608" s="42">
        <v>0</v>
      </c>
      <c r="W1608" s="47">
        <f t="shared" si="360"/>
        <v>0</v>
      </c>
      <c r="X1608" s="48">
        <f t="shared" si="361"/>
        <v>0</v>
      </c>
      <c r="Y1608" s="47" t="b">
        <f t="shared" si="362"/>
        <v>0</v>
      </c>
      <c r="Z1608" s="138">
        <v>0</v>
      </c>
      <c r="AA1608" s="133"/>
      <c r="AB1608" s="133" t="s">
        <v>121</v>
      </c>
      <c r="AC1608" s="149" t="s">
        <v>121</v>
      </c>
      <c r="AD1608" s="27">
        <f t="shared" si="363"/>
        <v>1</v>
      </c>
    </row>
    <row r="1609" spans="1:30" s="156" customFormat="1" ht="13.8">
      <c r="A1609" s="149" t="s">
        <v>121</v>
      </c>
      <c r="B1609" s="157" t="s">
        <v>31</v>
      </c>
      <c r="C1609" s="147" t="s">
        <v>4413</v>
      </c>
      <c r="D1609" s="158">
        <v>1000004598</v>
      </c>
      <c r="E1609" s="157" t="s">
        <v>4388</v>
      </c>
      <c r="F1609" s="148">
        <v>46029</v>
      </c>
      <c r="G1609" s="40" t="str">
        <f t="shared" si="350"/>
        <v>Targeted Dealer</v>
      </c>
      <c r="H1609" s="40"/>
      <c r="I1609" s="41">
        <v>50</v>
      </c>
      <c r="J1609" s="41">
        <f t="shared" si="351"/>
        <v>46.666666666666671</v>
      </c>
      <c r="K1609" s="43">
        <v>20</v>
      </c>
      <c r="L1609" s="43">
        <f t="shared" si="352"/>
        <v>30</v>
      </c>
      <c r="M1609" s="43">
        <f t="shared" si="353"/>
        <v>42.857142857142854</v>
      </c>
      <c r="N1609" s="42">
        <v>60</v>
      </c>
      <c r="O1609" s="45" t="str">
        <f t="shared" si="354"/>
        <v>Mar</v>
      </c>
      <c r="P1609" s="42">
        <f t="shared" si="355"/>
        <v>60</v>
      </c>
      <c r="Q1609" s="44">
        <f t="shared" si="356"/>
        <v>-40</v>
      </c>
      <c r="R1609" s="45">
        <f t="shared" si="357"/>
        <v>-0.66666666666666674</v>
      </c>
      <c r="S1609" s="44" t="str">
        <f t="shared" si="358"/>
        <v>DEGROWTH</v>
      </c>
      <c r="T1609" s="43">
        <v>0</v>
      </c>
      <c r="U1609" s="46" t="str">
        <f t="shared" si="359"/>
        <v>Apr</v>
      </c>
      <c r="V1609" s="42">
        <v>0</v>
      </c>
      <c r="W1609" s="47">
        <f t="shared" si="360"/>
        <v>20</v>
      </c>
      <c r="X1609" s="48">
        <f t="shared" si="361"/>
        <v>0</v>
      </c>
      <c r="Y1609" s="47" t="b">
        <f t="shared" si="362"/>
        <v>0</v>
      </c>
      <c r="Z1609" s="138">
        <v>0</v>
      </c>
      <c r="AA1609" s="133"/>
      <c r="AB1609" s="133" t="s">
        <v>121</v>
      </c>
      <c r="AC1609" s="149" t="s">
        <v>121</v>
      </c>
      <c r="AD1609" s="27">
        <f t="shared" si="363"/>
        <v>0</v>
      </c>
    </row>
    <row r="1610" spans="1:30" s="156" customFormat="1" ht="13.8">
      <c r="A1610" s="149" t="s">
        <v>1245</v>
      </c>
      <c r="B1610" s="157" t="s">
        <v>50</v>
      </c>
      <c r="C1610" s="147" t="s">
        <v>2510</v>
      </c>
      <c r="D1610" s="158">
        <v>1000002732</v>
      </c>
      <c r="E1610" s="157" t="s">
        <v>2511</v>
      </c>
      <c r="F1610" s="148">
        <v>44739</v>
      </c>
      <c r="G1610" s="40" t="str">
        <f t="shared" si="350"/>
        <v>-</v>
      </c>
      <c r="H1610" s="40"/>
      <c r="I1610" s="41">
        <v>0</v>
      </c>
      <c r="J1610" s="41">
        <f t="shared" si="351"/>
        <v>0</v>
      </c>
      <c r="K1610" s="43">
        <v>0</v>
      </c>
      <c r="L1610" s="43">
        <f t="shared" si="352"/>
        <v>0</v>
      </c>
      <c r="M1610" s="43" t="str">
        <f t="shared" si="353"/>
        <v>-</v>
      </c>
      <c r="N1610" s="42">
        <v>0</v>
      </c>
      <c r="O1610" s="45" t="str">
        <f t="shared" si="354"/>
        <v>Mar</v>
      </c>
      <c r="P1610" s="42">
        <f t="shared" si="355"/>
        <v>0</v>
      </c>
      <c r="Q1610" s="44">
        <f t="shared" si="356"/>
        <v>0</v>
      </c>
      <c r="R1610" s="45" t="str">
        <f t="shared" si="357"/>
        <v xml:space="preserve"> </v>
      </c>
      <c r="S1610" s="44" t="b">
        <f t="shared" si="358"/>
        <v>0</v>
      </c>
      <c r="T1610" s="43">
        <v>0</v>
      </c>
      <c r="U1610" s="46" t="str">
        <f t="shared" si="359"/>
        <v>Apr</v>
      </c>
      <c r="V1610" s="42">
        <v>0</v>
      </c>
      <c r="W1610" s="47">
        <f t="shared" si="360"/>
        <v>0</v>
      </c>
      <c r="X1610" s="48">
        <f t="shared" si="361"/>
        <v>0</v>
      </c>
      <c r="Y1610" s="47" t="b">
        <f t="shared" si="362"/>
        <v>0</v>
      </c>
      <c r="Z1610" s="138">
        <v>0</v>
      </c>
      <c r="AA1610" s="133"/>
      <c r="AB1610" s="133" t="s">
        <v>121</v>
      </c>
      <c r="AC1610" s="149" t="s">
        <v>1245</v>
      </c>
      <c r="AD1610" s="27">
        <f t="shared" si="363"/>
        <v>1</v>
      </c>
    </row>
    <row r="1611" spans="1:30" s="156" customFormat="1" ht="13.8">
      <c r="A1611" s="149" t="s">
        <v>3919</v>
      </c>
      <c r="B1611" s="157" t="s">
        <v>80</v>
      </c>
      <c r="C1611" s="147" t="s">
        <v>4414</v>
      </c>
      <c r="D1611" s="158">
        <v>1000004426</v>
      </c>
      <c r="E1611" s="157" t="s">
        <v>4389</v>
      </c>
      <c r="F1611" s="148">
        <v>45864</v>
      </c>
      <c r="G1611" s="40" t="str">
        <f t="shared" si="350"/>
        <v>Targeted Dealer</v>
      </c>
      <c r="H1611" s="40"/>
      <c r="I1611" s="41">
        <v>50</v>
      </c>
      <c r="J1611" s="41">
        <f t="shared" si="351"/>
        <v>46.666666666666671</v>
      </c>
      <c r="K1611" s="43">
        <v>36</v>
      </c>
      <c r="L1611" s="43">
        <f t="shared" si="352"/>
        <v>14</v>
      </c>
      <c r="M1611" s="43">
        <f t="shared" si="353"/>
        <v>77.142857142857139</v>
      </c>
      <c r="N1611" s="42">
        <v>48</v>
      </c>
      <c r="O1611" s="45" t="str">
        <f t="shared" si="354"/>
        <v>Mar</v>
      </c>
      <c r="P1611" s="42">
        <f t="shared" si="355"/>
        <v>48</v>
      </c>
      <c r="Q1611" s="44">
        <f t="shared" si="356"/>
        <v>-12</v>
      </c>
      <c r="R1611" s="45">
        <f t="shared" si="357"/>
        <v>-0.25</v>
      </c>
      <c r="S1611" s="44" t="str">
        <f t="shared" si="358"/>
        <v>DEGROWTH</v>
      </c>
      <c r="T1611" s="43">
        <v>0</v>
      </c>
      <c r="U1611" s="46" t="str">
        <f t="shared" si="359"/>
        <v>Apr</v>
      </c>
      <c r="V1611" s="42">
        <v>0</v>
      </c>
      <c r="W1611" s="47">
        <f t="shared" si="360"/>
        <v>36</v>
      </c>
      <c r="X1611" s="48">
        <f t="shared" si="361"/>
        <v>0</v>
      </c>
      <c r="Y1611" s="47" t="b">
        <f t="shared" si="362"/>
        <v>0</v>
      </c>
      <c r="Z1611" s="138">
        <v>0</v>
      </c>
      <c r="AA1611" s="133"/>
      <c r="AB1611" s="133" t="s">
        <v>121</v>
      </c>
      <c r="AC1611" s="149" t="s">
        <v>3919</v>
      </c>
      <c r="AD1611" s="27">
        <f t="shared" si="363"/>
        <v>0</v>
      </c>
    </row>
    <row r="1612" spans="1:30" s="156" customFormat="1" ht="13.8">
      <c r="A1612" s="149" t="s">
        <v>3919</v>
      </c>
      <c r="B1612" s="157" t="s">
        <v>80</v>
      </c>
      <c r="C1612" s="147" t="s">
        <v>4415</v>
      </c>
      <c r="D1612" s="158">
        <v>1000004577</v>
      </c>
      <c r="E1612" s="157" t="s">
        <v>4390</v>
      </c>
      <c r="F1612" s="148">
        <v>46015</v>
      </c>
      <c r="G1612" s="40" t="str">
        <f t="shared" si="350"/>
        <v>Targeted Dealer</v>
      </c>
      <c r="H1612" s="40"/>
      <c r="I1612" s="41">
        <v>80</v>
      </c>
      <c r="J1612" s="41">
        <f t="shared" si="351"/>
        <v>74.666666666666657</v>
      </c>
      <c r="K1612" s="43">
        <v>30</v>
      </c>
      <c r="L1612" s="43">
        <f t="shared" si="352"/>
        <v>50</v>
      </c>
      <c r="M1612" s="43">
        <f t="shared" si="353"/>
        <v>40.178571428571431</v>
      </c>
      <c r="N1612" s="42">
        <v>120</v>
      </c>
      <c r="O1612" s="45" t="str">
        <f t="shared" si="354"/>
        <v>Mar</v>
      </c>
      <c r="P1612" s="42">
        <f t="shared" si="355"/>
        <v>120</v>
      </c>
      <c r="Q1612" s="44">
        <f t="shared" si="356"/>
        <v>-90</v>
      </c>
      <c r="R1612" s="45">
        <f t="shared" si="357"/>
        <v>-0.75</v>
      </c>
      <c r="S1612" s="44" t="str">
        <f t="shared" si="358"/>
        <v>DEGROWTH</v>
      </c>
      <c r="T1612" s="43">
        <v>0</v>
      </c>
      <c r="U1612" s="46" t="str">
        <f t="shared" si="359"/>
        <v>Apr</v>
      </c>
      <c r="V1612" s="42">
        <v>0</v>
      </c>
      <c r="W1612" s="47">
        <f t="shared" si="360"/>
        <v>30</v>
      </c>
      <c r="X1612" s="48">
        <f t="shared" si="361"/>
        <v>0</v>
      </c>
      <c r="Y1612" s="47" t="b">
        <f t="shared" si="362"/>
        <v>0</v>
      </c>
      <c r="Z1612" s="138">
        <v>0</v>
      </c>
      <c r="AA1612" s="133"/>
      <c r="AB1612" s="133" t="s">
        <v>121</v>
      </c>
      <c r="AC1612" s="149" t="s">
        <v>3919</v>
      </c>
      <c r="AD1612" s="27">
        <f t="shared" si="363"/>
        <v>0</v>
      </c>
    </row>
    <row r="1613" spans="1:30" s="164" customFormat="1">
      <c r="A1613" s="159" t="s">
        <v>1245</v>
      </c>
      <c r="B1613" s="160" t="s">
        <v>53</v>
      </c>
      <c r="C1613" s="161" t="s">
        <v>4416</v>
      </c>
      <c r="D1613" s="162">
        <v>1000004654</v>
      </c>
      <c r="E1613" s="160" t="s">
        <v>4417</v>
      </c>
      <c r="F1613" s="163">
        <v>46072</v>
      </c>
      <c r="G1613" s="40" t="str">
        <f t="shared" si="350"/>
        <v>Targeted Dealer</v>
      </c>
      <c r="H1613" s="165"/>
      <c r="I1613" s="41">
        <v>30</v>
      </c>
      <c r="J1613" s="41">
        <f t="shared" si="351"/>
        <v>28</v>
      </c>
      <c r="K1613" s="43">
        <v>0</v>
      </c>
      <c r="L1613" s="43">
        <f t="shared" si="352"/>
        <v>30</v>
      </c>
      <c r="M1613" s="43">
        <f t="shared" si="353"/>
        <v>0</v>
      </c>
      <c r="N1613" s="42">
        <v>25</v>
      </c>
      <c r="O1613" s="45" t="str">
        <f t="shared" si="354"/>
        <v>Mar</v>
      </c>
      <c r="P1613" s="42">
        <f t="shared" si="355"/>
        <v>25</v>
      </c>
      <c r="Q1613" s="44">
        <f t="shared" si="356"/>
        <v>-25</v>
      </c>
      <c r="R1613" s="45">
        <f t="shared" si="357"/>
        <v>-1</v>
      </c>
      <c r="S1613" s="44" t="str">
        <f t="shared" si="358"/>
        <v>DEGROWTH</v>
      </c>
      <c r="T1613" s="43">
        <v>0</v>
      </c>
      <c r="U1613" s="46" t="str">
        <f t="shared" si="359"/>
        <v>Apr</v>
      </c>
      <c r="V1613" s="42">
        <v>0</v>
      </c>
      <c r="W1613" s="47">
        <f t="shared" si="360"/>
        <v>0</v>
      </c>
      <c r="X1613" s="48">
        <f t="shared" si="361"/>
        <v>0</v>
      </c>
      <c r="Y1613" s="47" t="b">
        <f t="shared" si="362"/>
        <v>0</v>
      </c>
      <c r="Z1613" s="138">
        <v>0</v>
      </c>
      <c r="AA1613" s="133"/>
      <c r="AB1613" s="133" t="s">
        <v>121</v>
      </c>
      <c r="AC1613" s="159" t="s">
        <v>1245</v>
      </c>
      <c r="AD1613" s="27">
        <f t="shared" si="363"/>
        <v>1</v>
      </c>
    </row>
    <row r="1614" spans="1:30" s="164" customFormat="1">
      <c r="A1614" s="159" t="s">
        <v>3918</v>
      </c>
      <c r="B1614" s="160" t="s">
        <v>69</v>
      </c>
      <c r="C1614" s="161" t="s">
        <v>4418</v>
      </c>
      <c r="D1614" s="162">
        <v>1000004624</v>
      </c>
      <c r="E1614" s="160" t="s">
        <v>4419</v>
      </c>
      <c r="F1614" s="163">
        <v>46051</v>
      </c>
      <c r="G1614" s="40" t="str">
        <f t="shared" si="350"/>
        <v>Targeted Dealer</v>
      </c>
      <c r="H1614" s="165"/>
      <c r="I1614" s="41">
        <v>120</v>
      </c>
      <c r="J1614" s="41">
        <f t="shared" si="351"/>
        <v>112</v>
      </c>
      <c r="K1614" s="43">
        <v>0</v>
      </c>
      <c r="L1614" s="43">
        <f t="shared" si="352"/>
        <v>120</v>
      </c>
      <c r="M1614" s="43">
        <f t="shared" si="353"/>
        <v>0</v>
      </c>
      <c r="N1614" s="42">
        <v>181</v>
      </c>
      <c r="O1614" s="45" t="str">
        <f t="shared" si="354"/>
        <v>Mar</v>
      </c>
      <c r="P1614" s="42">
        <f t="shared" si="355"/>
        <v>181</v>
      </c>
      <c r="Q1614" s="44">
        <f t="shared" si="356"/>
        <v>-181</v>
      </c>
      <c r="R1614" s="45">
        <f t="shared" si="357"/>
        <v>-1</v>
      </c>
      <c r="S1614" s="44" t="str">
        <f t="shared" si="358"/>
        <v>DEGROWTH</v>
      </c>
      <c r="T1614" s="43">
        <v>0</v>
      </c>
      <c r="U1614" s="46" t="str">
        <f t="shared" si="359"/>
        <v>Apr</v>
      </c>
      <c r="V1614" s="42">
        <v>0</v>
      </c>
      <c r="W1614" s="47">
        <f t="shared" si="360"/>
        <v>0</v>
      </c>
      <c r="X1614" s="48">
        <f t="shared" si="361"/>
        <v>0</v>
      </c>
      <c r="Y1614" s="47" t="b">
        <f t="shared" si="362"/>
        <v>0</v>
      </c>
      <c r="Z1614" s="138">
        <v>0</v>
      </c>
      <c r="AA1614" s="133"/>
      <c r="AB1614" s="133" t="s">
        <v>121</v>
      </c>
      <c r="AC1614" s="159" t="s">
        <v>3918</v>
      </c>
      <c r="AD1614" s="27">
        <f t="shared" si="363"/>
        <v>1</v>
      </c>
    </row>
    <row r="1615" spans="1:30" s="164" customFormat="1">
      <c r="A1615" s="159" t="s">
        <v>121</v>
      </c>
      <c r="B1615" s="160" t="s">
        <v>548</v>
      </c>
      <c r="C1615" s="161" t="s">
        <v>4420</v>
      </c>
      <c r="D1615" s="162">
        <v>1000004628</v>
      </c>
      <c r="E1615" s="160" t="s">
        <v>3990</v>
      </c>
      <c r="F1615" s="163">
        <v>46060</v>
      </c>
      <c r="G1615" s="40" t="str">
        <f t="shared" si="350"/>
        <v>Targeted Dealer</v>
      </c>
      <c r="H1615" s="165"/>
      <c r="I1615" s="41">
        <v>40</v>
      </c>
      <c r="J1615" s="41">
        <f t="shared" si="351"/>
        <v>37.333333333333329</v>
      </c>
      <c r="K1615" s="43">
        <v>40</v>
      </c>
      <c r="L1615" s="43">
        <f t="shared" si="352"/>
        <v>0</v>
      </c>
      <c r="M1615" s="43">
        <f t="shared" si="353"/>
        <v>107.14285714285715</v>
      </c>
      <c r="N1615" s="42">
        <v>40</v>
      </c>
      <c r="O1615" s="45" t="str">
        <f t="shared" si="354"/>
        <v>Mar</v>
      </c>
      <c r="P1615" s="42">
        <f t="shared" si="355"/>
        <v>40</v>
      </c>
      <c r="Q1615" s="44">
        <f t="shared" si="356"/>
        <v>0</v>
      </c>
      <c r="R1615" s="45">
        <f t="shared" si="357"/>
        <v>0</v>
      </c>
      <c r="S1615" s="44" t="str">
        <f t="shared" si="358"/>
        <v>GROWTH</v>
      </c>
      <c r="T1615" s="43">
        <v>0</v>
      </c>
      <c r="U1615" s="46" t="str">
        <f t="shared" si="359"/>
        <v>Apr</v>
      </c>
      <c r="V1615" s="42">
        <v>0</v>
      </c>
      <c r="W1615" s="47">
        <f t="shared" si="360"/>
        <v>40</v>
      </c>
      <c r="X1615" s="48">
        <f t="shared" si="361"/>
        <v>0</v>
      </c>
      <c r="Y1615" s="47" t="b">
        <f t="shared" si="362"/>
        <v>0</v>
      </c>
      <c r="Z1615" s="138">
        <v>0</v>
      </c>
      <c r="AA1615" s="133"/>
      <c r="AB1615" s="133" t="s">
        <v>121</v>
      </c>
      <c r="AC1615" s="159" t="s">
        <v>121</v>
      </c>
      <c r="AD1615" s="27">
        <f t="shared" si="363"/>
        <v>0</v>
      </c>
    </row>
    <row r="1616" spans="1:30" s="164" customFormat="1">
      <c r="A1616" s="159" t="s">
        <v>3061</v>
      </c>
      <c r="B1616" s="160" t="s">
        <v>99</v>
      </c>
      <c r="C1616" s="161" t="s">
        <v>4421</v>
      </c>
      <c r="D1616" s="162">
        <v>1000004630</v>
      </c>
      <c r="E1616" s="160" t="s">
        <v>4422</v>
      </c>
      <c r="F1616" s="163">
        <v>46062</v>
      </c>
      <c r="G1616" s="40" t="str">
        <f t="shared" si="350"/>
        <v>-</v>
      </c>
      <c r="H1616" s="165"/>
      <c r="I1616" s="41">
        <v>0</v>
      </c>
      <c r="J1616" s="41">
        <f t="shared" si="351"/>
        <v>0</v>
      </c>
      <c r="K1616" s="43">
        <v>0</v>
      </c>
      <c r="L1616" s="43">
        <f t="shared" si="352"/>
        <v>0</v>
      </c>
      <c r="M1616" s="43" t="str">
        <f t="shared" si="353"/>
        <v>-</v>
      </c>
      <c r="N1616" s="42">
        <v>0</v>
      </c>
      <c r="O1616" s="45" t="str">
        <f t="shared" si="354"/>
        <v>Mar</v>
      </c>
      <c r="P1616" s="42">
        <f t="shared" si="355"/>
        <v>0</v>
      </c>
      <c r="Q1616" s="44">
        <f t="shared" si="356"/>
        <v>0</v>
      </c>
      <c r="R1616" s="45" t="str">
        <f t="shared" si="357"/>
        <v xml:space="preserve"> </v>
      </c>
      <c r="S1616" s="44" t="b">
        <f t="shared" si="358"/>
        <v>0</v>
      </c>
      <c r="T1616" s="43">
        <v>0</v>
      </c>
      <c r="U1616" s="46" t="str">
        <f t="shared" si="359"/>
        <v>Apr</v>
      </c>
      <c r="V1616" s="42">
        <v>0</v>
      </c>
      <c r="W1616" s="47">
        <f t="shared" si="360"/>
        <v>0</v>
      </c>
      <c r="X1616" s="48">
        <f t="shared" si="361"/>
        <v>0</v>
      </c>
      <c r="Y1616" s="47" t="b">
        <f t="shared" si="362"/>
        <v>0</v>
      </c>
      <c r="Z1616" s="138">
        <v>0</v>
      </c>
      <c r="AA1616" s="133"/>
      <c r="AB1616" s="133" t="s">
        <v>121</v>
      </c>
      <c r="AC1616" s="159" t="s">
        <v>3061</v>
      </c>
      <c r="AD1616" s="27">
        <f t="shared" si="363"/>
        <v>1</v>
      </c>
    </row>
    <row r="1617" spans="1:30" s="164" customFormat="1">
      <c r="A1617" s="159" t="s">
        <v>3061</v>
      </c>
      <c r="B1617" s="160" t="s">
        <v>99</v>
      </c>
      <c r="C1617" s="161" t="s">
        <v>4423</v>
      </c>
      <c r="D1617" s="162">
        <v>1000001999</v>
      </c>
      <c r="E1617" s="160" t="s">
        <v>4424</v>
      </c>
      <c r="F1617" s="163">
        <v>44739</v>
      </c>
      <c r="G1617" s="40" t="str">
        <f t="shared" si="350"/>
        <v>-</v>
      </c>
      <c r="H1617" s="165"/>
      <c r="I1617" s="41">
        <v>0</v>
      </c>
      <c r="J1617" s="41">
        <f t="shared" si="351"/>
        <v>0</v>
      </c>
      <c r="K1617" s="43">
        <v>0</v>
      </c>
      <c r="L1617" s="43">
        <f t="shared" si="352"/>
        <v>0</v>
      </c>
      <c r="M1617" s="43" t="str">
        <f t="shared" si="353"/>
        <v>-</v>
      </c>
      <c r="N1617" s="42">
        <v>10</v>
      </c>
      <c r="O1617" s="45" t="str">
        <f t="shared" si="354"/>
        <v>Mar</v>
      </c>
      <c r="P1617" s="42">
        <f t="shared" si="355"/>
        <v>10</v>
      </c>
      <c r="Q1617" s="44">
        <f t="shared" si="356"/>
        <v>-10</v>
      </c>
      <c r="R1617" s="45">
        <f t="shared" si="357"/>
        <v>-1</v>
      </c>
      <c r="S1617" s="44" t="str">
        <f t="shared" si="358"/>
        <v>DEGROWTH</v>
      </c>
      <c r="T1617" s="43">
        <v>0</v>
      </c>
      <c r="U1617" s="46" t="str">
        <f t="shared" si="359"/>
        <v>Apr</v>
      </c>
      <c r="V1617" s="42">
        <v>0</v>
      </c>
      <c r="W1617" s="47">
        <f t="shared" si="360"/>
        <v>0</v>
      </c>
      <c r="X1617" s="48">
        <f t="shared" si="361"/>
        <v>0</v>
      </c>
      <c r="Y1617" s="47" t="b">
        <f t="shared" si="362"/>
        <v>0</v>
      </c>
      <c r="Z1617" s="138">
        <v>0</v>
      </c>
      <c r="AA1617" s="133"/>
      <c r="AB1617" s="133" t="s">
        <v>121</v>
      </c>
      <c r="AC1617" s="159" t="s">
        <v>3061</v>
      </c>
      <c r="AD1617" s="27">
        <f t="shared" si="363"/>
        <v>1</v>
      </c>
    </row>
    <row r="1618" spans="1:30" s="164" customFormat="1">
      <c r="A1618" s="159" t="s">
        <v>3061</v>
      </c>
      <c r="B1618" s="160" t="s">
        <v>97</v>
      </c>
      <c r="C1618" s="161" t="s">
        <v>4425</v>
      </c>
      <c r="D1618" s="162">
        <v>1000001196</v>
      </c>
      <c r="E1618" s="160" t="s">
        <v>4426</v>
      </c>
      <c r="F1618" s="163">
        <v>44739</v>
      </c>
      <c r="G1618" s="40" t="str">
        <f t="shared" si="350"/>
        <v>Targeted Dealer</v>
      </c>
      <c r="H1618" s="165"/>
      <c r="I1618" s="41">
        <v>30</v>
      </c>
      <c r="J1618" s="41">
        <f t="shared" si="351"/>
        <v>28</v>
      </c>
      <c r="K1618" s="43">
        <v>0</v>
      </c>
      <c r="L1618" s="43">
        <f t="shared" si="352"/>
        <v>30</v>
      </c>
      <c r="M1618" s="43">
        <f t="shared" si="353"/>
        <v>0</v>
      </c>
      <c r="N1618" s="42">
        <v>30</v>
      </c>
      <c r="O1618" s="45" t="str">
        <f t="shared" si="354"/>
        <v>Mar</v>
      </c>
      <c r="P1618" s="42">
        <f t="shared" si="355"/>
        <v>30</v>
      </c>
      <c r="Q1618" s="44">
        <f t="shared" si="356"/>
        <v>-30</v>
      </c>
      <c r="R1618" s="45">
        <f t="shared" si="357"/>
        <v>-1</v>
      </c>
      <c r="S1618" s="44" t="str">
        <f t="shared" si="358"/>
        <v>DEGROWTH</v>
      </c>
      <c r="T1618" s="43">
        <v>0</v>
      </c>
      <c r="U1618" s="46" t="str">
        <f t="shared" si="359"/>
        <v>Apr</v>
      </c>
      <c r="V1618" s="42">
        <v>0</v>
      </c>
      <c r="W1618" s="47">
        <f t="shared" si="360"/>
        <v>0</v>
      </c>
      <c r="X1618" s="48">
        <f t="shared" si="361"/>
        <v>0</v>
      </c>
      <c r="Y1618" s="47" t="b">
        <f t="shared" si="362"/>
        <v>0</v>
      </c>
      <c r="Z1618" s="138">
        <v>0</v>
      </c>
      <c r="AA1618" s="133"/>
      <c r="AB1618" s="133" t="s">
        <v>121</v>
      </c>
      <c r="AC1618" s="159" t="s">
        <v>3061</v>
      </c>
      <c r="AD1618" s="27">
        <f t="shared" si="363"/>
        <v>1</v>
      </c>
    </row>
    <row r="1619" spans="1:30" s="164" customFormat="1">
      <c r="A1619" s="159" t="s">
        <v>3061</v>
      </c>
      <c r="B1619" s="160" t="s">
        <v>97</v>
      </c>
      <c r="C1619" s="161" t="s">
        <v>3247</v>
      </c>
      <c r="D1619" s="162">
        <v>1000004032</v>
      </c>
      <c r="E1619" s="160" t="s">
        <v>3248</v>
      </c>
      <c r="F1619" s="163">
        <v>45477</v>
      </c>
      <c r="G1619" s="40" t="str">
        <f t="shared" si="350"/>
        <v>Targeted Dealer</v>
      </c>
      <c r="H1619" s="165"/>
      <c r="I1619" s="41">
        <v>20</v>
      </c>
      <c r="J1619" s="41">
        <f t="shared" si="351"/>
        <v>18.666666666666664</v>
      </c>
      <c r="K1619" s="43">
        <v>0</v>
      </c>
      <c r="L1619" s="43">
        <f t="shared" si="352"/>
        <v>20</v>
      </c>
      <c r="M1619" s="43">
        <f t="shared" si="353"/>
        <v>0</v>
      </c>
      <c r="N1619" s="42">
        <v>0</v>
      </c>
      <c r="O1619" s="45" t="str">
        <f t="shared" si="354"/>
        <v>Mar</v>
      </c>
      <c r="P1619" s="42">
        <f t="shared" si="355"/>
        <v>0</v>
      </c>
      <c r="Q1619" s="44">
        <f t="shared" si="356"/>
        <v>0</v>
      </c>
      <c r="R1619" s="45" t="str">
        <f t="shared" si="357"/>
        <v xml:space="preserve"> </v>
      </c>
      <c r="S1619" s="44" t="b">
        <f t="shared" si="358"/>
        <v>0</v>
      </c>
      <c r="T1619" s="43">
        <v>0</v>
      </c>
      <c r="U1619" s="46" t="str">
        <f t="shared" si="359"/>
        <v>Apr</v>
      </c>
      <c r="V1619" s="42">
        <v>0</v>
      </c>
      <c r="W1619" s="47">
        <f t="shared" si="360"/>
        <v>0</v>
      </c>
      <c r="X1619" s="48">
        <f t="shared" si="361"/>
        <v>0</v>
      </c>
      <c r="Y1619" s="47" t="b">
        <f t="shared" si="362"/>
        <v>0</v>
      </c>
      <c r="Z1619" s="138">
        <v>0</v>
      </c>
      <c r="AA1619" s="133"/>
      <c r="AB1619" s="133" t="s">
        <v>121</v>
      </c>
      <c r="AC1619" s="159" t="s">
        <v>3061</v>
      </c>
      <c r="AD1619" s="27">
        <f t="shared" si="363"/>
        <v>1</v>
      </c>
    </row>
    <row r="1620" spans="1:30" s="164" customFormat="1">
      <c r="A1620" s="159" t="s">
        <v>3061</v>
      </c>
      <c r="B1620" s="160" t="s">
        <v>97</v>
      </c>
      <c r="C1620" s="161" t="s">
        <v>4427</v>
      </c>
      <c r="D1620" s="162">
        <v>1000001202</v>
      </c>
      <c r="E1620" s="160" t="s">
        <v>4428</v>
      </c>
      <c r="F1620" s="163">
        <v>44739</v>
      </c>
      <c r="G1620" s="40" t="str">
        <f t="shared" si="350"/>
        <v>Targeted Dealer</v>
      </c>
      <c r="H1620" s="165"/>
      <c r="I1620" s="41">
        <v>25</v>
      </c>
      <c r="J1620" s="41">
        <f t="shared" si="351"/>
        <v>23.333333333333336</v>
      </c>
      <c r="K1620" s="43">
        <v>0</v>
      </c>
      <c r="L1620" s="43">
        <f t="shared" si="352"/>
        <v>25</v>
      </c>
      <c r="M1620" s="43">
        <f t="shared" si="353"/>
        <v>0</v>
      </c>
      <c r="N1620" s="42">
        <v>25</v>
      </c>
      <c r="O1620" s="45" t="str">
        <f t="shared" si="354"/>
        <v>Mar</v>
      </c>
      <c r="P1620" s="42">
        <f t="shared" si="355"/>
        <v>25</v>
      </c>
      <c r="Q1620" s="44">
        <f t="shared" si="356"/>
        <v>-25</v>
      </c>
      <c r="R1620" s="45">
        <f t="shared" si="357"/>
        <v>-1</v>
      </c>
      <c r="S1620" s="44" t="str">
        <f t="shared" si="358"/>
        <v>DEGROWTH</v>
      </c>
      <c r="T1620" s="43">
        <v>0</v>
      </c>
      <c r="U1620" s="46" t="str">
        <f t="shared" si="359"/>
        <v>Apr</v>
      </c>
      <c r="V1620" s="42">
        <v>0</v>
      </c>
      <c r="W1620" s="47">
        <f t="shared" si="360"/>
        <v>0</v>
      </c>
      <c r="X1620" s="48">
        <f t="shared" si="361"/>
        <v>0</v>
      </c>
      <c r="Y1620" s="47" t="b">
        <f t="shared" si="362"/>
        <v>0</v>
      </c>
      <c r="Z1620" s="138">
        <v>0</v>
      </c>
      <c r="AA1620" s="133"/>
      <c r="AB1620" s="133" t="s">
        <v>121</v>
      </c>
      <c r="AC1620" s="159" t="s">
        <v>3061</v>
      </c>
      <c r="AD1620" s="27">
        <f t="shared" si="363"/>
        <v>1</v>
      </c>
    </row>
    <row r="1621" spans="1:30" s="164" customFormat="1">
      <c r="A1621" s="159" t="s">
        <v>3061</v>
      </c>
      <c r="B1621" s="160" t="s">
        <v>97</v>
      </c>
      <c r="C1621" s="161" t="s">
        <v>4429</v>
      </c>
      <c r="D1621" s="162">
        <v>1000004656</v>
      </c>
      <c r="E1621" s="160" t="s">
        <v>4430</v>
      </c>
      <c r="F1621" s="163">
        <v>46074</v>
      </c>
      <c r="G1621" s="40" t="str">
        <f t="shared" si="350"/>
        <v>Targeted Dealer</v>
      </c>
      <c r="H1621" s="165"/>
      <c r="I1621" s="41">
        <v>75</v>
      </c>
      <c r="J1621" s="41">
        <f t="shared" si="351"/>
        <v>70</v>
      </c>
      <c r="K1621" s="43">
        <v>105</v>
      </c>
      <c r="L1621" s="43">
        <f t="shared" si="352"/>
        <v>-30</v>
      </c>
      <c r="M1621" s="43">
        <f t="shared" si="353"/>
        <v>150</v>
      </c>
      <c r="N1621" s="42">
        <v>135</v>
      </c>
      <c r="O1621" s="45" t="str">
        <f t="shared" si="354"/>
        <v>Mar</v>
      </c>
      <c r="P1621" s="42">
        <f t="shared" si="355"/>
        <v>135</v>
      </c>
      <c r="Q1621" s="44">
        <f t="shared" si="356"/>
        <v>-30</v>
      </c>
      <c r="R1621" s="45">
        <f t="shared" si="357"/>
        <v>-0.22222222222222221</v>
      </c>
      <c r="S1621" s="44" t="str">
        <f t="shared" si="358"/>
        <v>DEGROWTH</v>
      </c>
      <c r="T1621" s="43">
        <v>0</v>
      </c>
      <c r="U1621" s="46" t="str">
        <f t="shared" si="359"/>
        <v>Apr</v>
      </c>
      <c r="V1621" s="42">
        <v>0</v>
      </c>
      <c r="W1621" s="47">
        <f t="shared" si="360"/>
        <v>105</v>
      </c>
      <c r="X1621" s="48">
        <f t="shared" si="361"/>
        <v>0</v>
      </c>
      <c r="Y1621" s="47" t="b">
        <f t="shared" si="362"/>
        <v>0</v>
      </c>
      <c r="Z1621" s="138">
        <v>0</v>
      </c>
      <c r="AA1621" s="133"/>
      <c r="AB1621" s="133" t="s">
        <v>121</v>
      </c>
      <c r="AC1621" s="159" t="s">
        <v>3061</v>
      </c>
      <c r="AD1621" s="27">
        <f t="shared" si="363"/>
        <v>0</v>
      </c>
    </row>
    <row r="1622" spans="1:30" s="164" customFormat="1">
      <c r="A1622" s="159" t="s">
        <v>1245</v>
      </c>
      <c r="B1622" s="160" t="s">
        <v>60</v>
      </c>
      <c r="C1622" s="161" t="s">
        <v>4431</v>
      </c>
      <c r="D1622" s="162">
        <v>1000004619</v>
      </c>
      <c r="E1622" s="160" t="s">
        <v>4432</v>
      </c>
      <c r="F1622" s="163">
        <v>46055</v>
      </c>
      <c r="G1622" s="40" t="str">
        <f t="shared" si="350"/>
        <v>Targeted Dealer</v>
      </c>
      <c r="H1622" s="165"/>
      <c r="I1622" s="41">
        <v>40</v>
      </c>
      <c r="J1622" s="41">
        <f t="shared" si="351"/>
        <v>37.333333333333329</v>
      </c>
      <c r="K1622" s="43">
        <v>0</v>
      </c>
      <c r="L1622" s="43">
        <f t="shared" si="352"/>
        <v>40</v>
      </c>
      <c r="M1622" s="43">
        <f t="shared" si="353"/>
        <v>0</v>
      </c>
      <c r="N1622" s="42">
        <v>7.5</v>
      </c>
      <c r="O1622" s="45" t="str">
        <f t="shared" si="354"/>
        <v>Mar</v>
      </c>
      <c r="P1622" s="42">
        <f t="shared" si="355"/>
        <v>7.5</v>
      </c>
      <c r="Q1622" s="44">
        <f t="shared" si="356"/>
        <v>-7.5</v>
      </c>
      <c r="R1622" s="45">
        <f t="shared" si="357"/>
        <v>-1</v>
      </c>
      <c r="S1622" s="44" t="str">
        <f t="shared" si="358"/>
        <v>DEGROWTH</v>
      </c>
      <c r="T1622" s="43">
        <v>0</v>
      </c>
      <c r="U1622" s="46" t="str">
        <f t="shared" si="359"/>
        <v>Apr</v>
      </c>
      <c r="V1622" s="42">
        <v>0</v>
      </c>
      <c r="W1622" s="47">
        <f t="shared" si="360"/>
        <v>0</v>
      </c>
      <c r="X1622" s="48">
        <f t="shared" si="361"/>
        <v>0</v>
      </c>
      <c r="Y1622" s="47" t="b">
        <f t="shared" si="362"/>
        <v>0</v>
      </c>
      <c r="Z1622" s="138">
        <v>0</v>
      </c>
      <c r="AA1622" s="133"/>
      <c r="AB1622" s="133" t="s">
        <v>121</v>
      </c>
      <c r="AC1622" s="159" t="s">
        <v>1245</v>
      </c>
      <c r="AD1622" s="27">
        <f t="shared" si="363"/>
        <v>1</v>
      </c>
    </row>
    <row r="1623" spans="1:30" s="164" customFormat="1">
      <c r="A1623" s="159" t="s">
        <v>1245</v>
      </c>
      <c r="B1623" s="160" t="s">
        <v>60</v>
      </c>
      <c r="C1623" s="161" t="s">
        <v>4433</v>
      </c>
      <c r="D1623" s="162">
        <v>1000004620</v>
      </c>
      <c r="E1623" s="160" t="s">
        <v>4434</v>
      </c>
      <c r="F1623" s="163">
        <v>46057</v>
      </c>
      <c r="G1623" s="40" t="str">
        <f t="shared" si="350"/>
        <v>Targeted Dealer</v>
      </c>
      <c r="H1623" s="165"/>
      <c r="I1623" s="41">
        <v>30</v>
      </c>
      <c r="J1623" s="41">
        <f t="shared" si="351"/>
        <v>28</v>
      </c>
      <c r="K1623" s="43">
        <v>27.5</v>
      </c>
      <c r="L1623" s="43">
        <f t="shared" si="352"/>
        <v>2.5</v>
      </c>
      <c r="M1623" s="43">
        <f t="shared" si="353"/>
        <v>98.214285714285708</v>
      </c>
      <c r="N1623" s="42">
        <v>10</v>
      </c>
      <c r="O1623" s="45" t="str">
        <f t="shared" si="354"/>
        <v>Mar</v>
      </c>
      <c r="P1623" s="42">
        <f t="shared" si="355"/>
        <v>10</v>
      </c>
      <c r="Q1623" s="44">
        <f t="shared" si="356"/>
        <v>17.5</v>
      </c>
      <c r="R1623" s="45">
        <f t="shared" si="357"/>
        <v>1.75</v>
      </c>
      <c r="S1623" s="44" t="str">
        <f t="shared" si="358"/>
        <v>GROWTH</v>
      </c>
      <c r="T1623" s="43">
        <v>0</v>
      </c>
      <c r="U1623" s="46" t="str">
        <f t="shared" si="359"/>
        <v>Apr</v>
      </c>
      <c r="V1623" s="42">
        <v>0</v>
      </c>
      <c r="W1623" s="47">
        <f t="shared" si="360"/>
        <v>27.5</v>
      </c>
      <c r="X1623" s="48">
        <f t="shared" si="361"/>
        <v>0</v>
      </c>
      <c r="Y1623" s="47" t="b">
        <f t="shared" si="362"/>
        <v>0</v>
      </c>
      <c r="Z1623" s="138">
        <v>0</v>
      </c>
      <c r="AA1623" s="133"/>
      <c r="AB1623" s="133" t="s">
        <v>121</v>
      </c>
      <c r="AC1623" s="159" t="s">
        <v>1245</v>
      </c>
      <c r="AD1623" s="27">
        <f t="shared" si="363"/>
        <v>0</v>
      </c>
    </row>
    <row r="1624" spans="1:30" s="164" customFormat="1">
      <c r="A1624" s="159" t="s">
        <v>3919</v>
      </c>
      <c r="B1624" s="160" t="s">
        <v>82</v>
      </c>
      <c r="C1624" s="161" t="s">
        <v>4435</v>
      </c>
      <c r="D1624" s="162">
        <v>1000003484</v>
      </c>
      <c r="E1624" s="160" t="s">
        <v>4436</v>
      </c>
      <c r="F1624" s="163">
        <v>45034</v>
      </c>
      <c r="G1624" s="40" t="str">
        <f t="shared" si="350"/>
        <v>Targeted Dealer</v>
      </c>
      <c r="H1624" s="165"/>
      <c r="I1624" s="41">
        <v>40</v>
      </c>
      <c r="J1624" s="41">
        <f t="shared" si="351"/>
        <v>37.333333333333329</v>
      </c>
      <c r="K1624" s="43">
        <v>10</v>
      </c>
      <c r="L1624" s="43">
        <f t="shared" si="352"/>
        <v>30</v>
      </c>
      <c r="M1624" s="43">
        <f t="shared" si="353"/>
        <v>26.785714285714288</v>
      </c>
      <c r="N1624" s="42">
        <v>23</v>
      </c>
      <c r="O1624" s="45" t="str">
        <f t="shared" si="354"/>
        <v>Mar</v>
      </c>
      <c r="P1624" s="42">
        <f t="shared" si="355"/>
        <v>23</v>
      </c>
      <c r="Q1624" s="44">
        <f t="shared" si="356"/>
        <v>-13</v>
      </c>
      <c r="R1624" s="45">
        <f t="shared" si="357"/>
        <v>-0.56521739130434789</v>
      </c>
      <c r="S1624" s="44" t="str">
        <f t="shared" si="358"/>
        <v>DEGROWTH</v>
      </c>
      <c r="T1624" s="43">
        <v>0</v>
      </c>
      <c r="U1624" s="46" t="str">
        <f t="shared" si="359"/>
        <v>Apr</v>
      </c>
      <c r="V1624" s="42">
        <v>0</v>
      </c>
      <c r="W1624" s="47">
        <f t="shared" si="360"/>
        <v>10</v>
      </c>
      <c r="X1624" s="48">
        <f t="shared" si="361"/>
        <v>0</v>
      </c>
      <c r="Y1624" s="47" t="b">
        <f t="shared" si="362"/>
        <v>0</v>
      </c>
      <c r="Z1624" s="138">
        <v>0</v>
      </c>
      <c r="AA1624" s="133"/>
      <c r="AB1624" s="133" t="s">
        <v>121</v>
      </c>
      <c r="AC1624" s="159" t="s">
        <v>3919</v>
      </c>
      <c r="AD1624" s="27">
        <f t="shared" si="363"/>
        <v>0</v>
      </c>
    </row>
    <row r="1625" spans="1:30" s="164" customFormat="1">
      <c r="A1625" s="159" t="s">
        <v>3919</v>
      </c>
      <c r="B1625" s="160" t="s">
        <v>82</v>
      </c>
      <c r="C1625" s="161" t="s">
        <v>4437</v>
      </c>
      <c r="D1625" s="162">
        <v>1000001324</v>
      </c>
      <c r="E1625" s="160" t="s">
        <v>4438</v>
      </c>
      <c r="F1625" s="163">
        <v>44739</v>
      </c>
      <c r="G1625" s="40" t="str">
        <f t="shared" si="350"/>
        <v>Targeted Dealer</v>
      </c>
      <c r="H1625" s="165"/>
      <c r="I1625" s="41">
        <v>50</v>
      </c>
      <c r="J1625" s="41">
        <f t="shared" si="351"/>
        <v>46.666666666666671</v>
      </c>
      <c r="K1625" s="43">
        <v>30</v>
      </c>
      <c r="L1625" s="43">
        <f t="shared" si="352"/>
        <v>20</v>
      </c>
      <c r="M1625" s="43">
        <f t="shared" si="353"/>
        <v>64.285714285714278</v>
      </c>
      <c r="N1625" s="42">
        <v>15</v>
      </c>
      <c r="O1625" s="45" t="str">
        <f t="shared" si="354"/>
        <v>Mar</v>
      </c>
      <c r="P1625" s="42">
        <f t="shared" si="355"/>
        <v>15</v>
      </c>
      <c r="Q1625" s="44">
        <f t="shared" si="356"/>
        <v>15</v>
      </c>
      <c r="R1625" s="45">
        <f t="shared" si="357"/>
        <v>1</v>
      </c>
      <c r="S1625" s="44" t="str">
        <f t="shared" si="358"/>
        <v>GROWTH</v>
      </c>
      <c r="T1625" s="43">
        <v>0</v>
      </c>
      <c r="U1625" s="46" t="str">
        <f t="shared" si="359"/>
        <v>Apr</v>
      </c>
      <c r="V1625" s="42">
        <v>0</v>
      </c>
      <c r="W1625" s="47">
        <f t="shared" si="360"/>
        <v>30</v>
      </c>
      <c r="X1625" s="48">
        <f t="shared" si="361"/>
        <v>0</v>
      </c>
      <c r="Y1625" s="47" t="b">
        <f t="shared" si="362"/>
        <v>0</v>
      </c>
      <c r="Z1625" s="138">
        <v>0</v>
      </c>
      <c r="AA1625" s="133"/>
      <c r="AB1625" s="133" t="s">
        <v>121</v>
      </c>
      <c r="AC1625" s="159" t="s">
        <v>3919</v>
      </c>
      <c r="AD1625" s="27">
        <f t="shared" si="363"/>
        <v>0</v>
      </c>
    </row>
    <row r="1626" spans="1:30" s="164" customFormat="1">
      <c r="A1626" s="159" t="s">
        <v>3918</v>
      </c>
      <c r="B1626" s="160" t="s">
        <v>73</v>
      </c>
      <c r="C1626" s="161" t="s">
        <v>3020</v>
      </c>
      <c r="D1626" s="162">
        <v>1000002786</v>
      </c>
      <c r="E1626" s="160" t="s">
        <v>3021</v>
      </c>
      <c r="F1626" s="163">
        <v>44741</v>
      </c>
      <c r="G1626" s="40" t="str">
        <f t="shared" si="350"/>
        <v>Targeted Dealer</v>
      </c>
      <c r="H1626" s="165"/>
      <c r="I1626" s="41">
        <v>300</v>
      </c>
      <c r="J1626" s="41">
        <f t="shared" si="351"/>
        <v>280</v>
      </c>
      <c r="K1626" s="43">
        <v>334.25</v>
      </c>
      <c r="L1626" s="43">
        <f t="shared" si="352"/>
        <v>-34.25</v>
      </c>
      <c r="M1626" s="43">
        <f t="shared" si="353"/>
        <v>119.37500000000001</v>
      </c>
      <c r="N1626" s="42">
        <v>481.45</v>
      </c>
      <c r="O1626" s="45" t="str">
        <f t="shared" si="354"/>
        <v>Mar</v>
      </c>
      <c r="P1626" s="42">
        <f t="shared" si="355"/>
        <v>481.45</v>
      </c>
      <c r="Q1626" s="44">
        <f t="shared" si="356"/>
        <v>-147.19999999999999</v>
      </c>
      <c r="R1626" s="45">
        <f t="shared" si="357"/>
        <v>-0.3057430678159726</v>
      </c>
      <c r="S1626" s="44" t="str">
        <f t="shared" si="358"/>
        <v>DEGROWTH</v>
      </c>
      <c r="T1626" s="43">
        <v>361.65</v>
      </c>
      <c r="U1626" s="46" t="str">
        <f t="shared" si="359"/>
        <v>Apr</v>
      </c>
      <c r="V1626" s="42">
        <v>361.65</v>
      </c>
      <c r="W1626" s="47">
        <f t="shared" si="360"/>
        <v>-27.399999999999977</v>
      </c>
      <c r="X1626" s="48">
        <f t="shared" si="361"/>
        <v>-7.5763860085718227E-2</v>
      </c>
      <c r="Y1626" s="47" t="str">
        <f t="shared" si="362"/>
        <v>DEGROWTH</v>
      </c>
      <c r="Z1626" s="138">
        <v>0</v>
      </c>
      <c r="AA1626" s="133"/>
      <c r="AB1626" s="133" t="s">
        <v>121</v>
      </c>
      <c r="AC1626" s="159" t="s">
        <v>3918</v>
      </c>
      <c r="AD1626" s="27">
        <f t="shared" si="363"/>
        <v>0</v>
      </c>
    </row>
    <row r="1627" spans="1:30" s="164" customFormat="1">
      <c r="A1627" s="159" t="s">
        <v>3918</v>
      </c>
      <c r="B1627" s="160" t="s">
        <v>75</v>
      </c>
      <c r="C1627" s="161" t="s">
        <v>3048</v>
      </c>
      <c r="D1627" s="162">
        <v>1000002007</v>
      </c>
      <c r="E1627" s="160" t="s">
        <v>3049</v>
      </c>
      <c r="F1627" s="163">
        <v>44739</v>
      </c>
      <c r="G1627" s="40" t="str">
        <f t="shared" si="350"/>
        <v>Targeted Dealer</v>
      </c>
      <c r="H1627" s="165"/>
      <c r="I1627" s="41">
        <v>50</v>
      </c>
      <c r="J1627" s="41">
        <f t="shared" si="351"/>
        <v>46.666666666666671</v>
      </c>
      <c r="K1627" s="43">
        <v>0</v>
      </c>
      <c r="L1627" s="43">
        <f t="shared" si="352"/>
        <v>50</v>
      </c>
      <c r="M1627" s="43">
        <f t="shared" si="353"/>
        <v>0</v>
      </c>
      <c r="N1627" s="42">
        <v>24</v>
      </c>
      <c r="O1627" s="45" t="str">
        <f t="shared" si="354"/>
        <v>Mar</v>
      </c>
      <c r="P1627" s="42">
        <f t="shared" si="355"/>
        <v>24</v>
      </c>
      <c r="Q1627" s="44">
        <f t="shared" si="356"/>
        <v>-24</v>
      </c>
      <c r="R1627" s="45">
        <f t="shared" si="357"/>
        <v>-1</v>
      </c>
      <c r="S1627" s="44" t="str">
        <f t="shared" si="358"/>
        <v>DEGROWTH</v>
      </c>
      <c r="T1627" s="43">
        <v>12</v>
      </c>
      <c r="U1627" s="46" t="str">
        <f t="shared" si="359"/>
        <v>Apr</v>
      </c>
      <c r="V1627" s="42">
        <v>12</v>
      </c>
      <c r="W1627" s="47">
        <f t="shared" si="360"/>
        <v>-12</v>
      </c>
      <c r="X1627" s="48">
        <f t="shared" si="361"/>
        <v>-1</v>
      </c>
      <c r="Y1627" s="47" t="str">
        <f t="shared" si="362"/>
        <v>DEGROWTH</v>
      </c>
      <c r="Z1627" s="138">
        <v>0</v>
      </c>
      <c r="AA1627" s="133"/>
      <c r="AB1627" s="133" t="s">
        <v>121</v>
      </c>
      <c r="AC1627" s="159" t="s">
        <v>3918</v>
      </c>
      <c r="AD1627" s="27">
        <f t="shared" si="363"/>
        <v>1</v>
      </c>
    </row>
    <row r="1628" spans="1:30" s="164" customFormat="1">
      <c r="A1628" s="159" t="s">
        <v>121</v>
      </c>
      <c r="B1628" s="160" t="s">
        <v>3921</v>
      </c>
      <c r="C1628" s="161" t="s">
        <v>4439</v>
      </c>
      <c r="D1628" s="162">
        <v>1000004616</v>
      </c>
      <c r="E1628" s="160" t="s">
        <v>129</v>
      </c>
      <c r="F1628" s="163">
        <v>46052</v>
      </c>
      <c r="G1628" s="40" t="str">
        <f t="shared" si="350"/>
        <v>Targeted Dealer</v>
      </c>
      <c r="H1628" s="165"/>
      <c r="I1628" s="41">
        <v>120</v>
      </c>
      <c r="J1628" s="41">
        <f t="shared" si="351"/>
        <v>112</v>
      </c>
      <c r="K1628" s="43">
        <v>100</v>
      </c>
      <c r="L1628" s="43">
        <f t="shared" si="352"/>
        <v>20</v>
      </c>
      <c r="M1628" s="43">
        <f t="shared" si="353"/>
        <v>89.285714285714278</v>
      </c>
      <c r="N1628" s="42">
        <v>140</v>
      </c>
      <c r="O1628" s="45" t="str">
        <f t="shared" si="354"/>
        <v>Mar</v>
      </c>
      <c r="P1628" s="42">
        <f t="shared" si="355"/>
        <v>140</v>
      </c>
      <c r="Q1628" s="44">
        <f t="shared" si="356"/>
        <v>-40</v>
      </c>
      <c r="R1628" s="45">
        <f t="shared" si="357"/>
        <v>-0.2857142857142857</v>
      </c>
      <c r="S1628" s="44" t="str">
        <f t="shared" si="358"/>
        <v>DEGROWTH</v>
      </c>
      <c r="T1628" s="43">
        <v>0</v>
      </c>
      <c r="U1628" s="46" t="str">
        <f t="shared" si="359"/>
        <v>Apr</v>
      </c>
      <c r="V1628" s="42">
        <v>0</v>
      </c>
      <c r="W1628" s="47">
        <f t="shared" si="360"/>
        <v>100</v>
      </c>
      <c r="X1628" s="48">
        <f t="shared" si="361"/>
        <v>0</v>
      </c>
      <c r="Y1628" s="47" t="b">
        <f t="shared" si="362"/>
        <v>0</v>
      </c>
      <c r="Z1628" s="138">
        <v>0</v>
      </c>
      <c r="AA1628" s="133"/>
      <c r="AB1628" s="133" t="s">
        <v>121</v>
      </c>
      <c r="AC1628" s="159" t="s">
        <v>121</v>
      </c>
      <c r="AD1628" s="27">
        <f t="shared" si="363"/>
        <v>0</v>
      </c>
    </row>
    <row r="1629" spans="1:30" s="164" customFormat="1">
      <c r="A1629" s="159" t="s">
        <v>121</v>
      </c>
      <c r="B1629" s="160" t="s">
        <v>27</v>
      </c>
      <c r="C1629" s="161" t="s">
        <v>4440</v>
      </c>
      <c r="D1629" s="162">
        <v>1000004662</v>
      </c>
      <c r="E1629" s="160" t="s">
        <v>4441</v>
      </c>
      <c r="F1629" s="163">
        <v>46073</v>
      </c>
      <c r="G1629" s="40" t="str">
        <f t="shared" si="350"/>
        <v>Targeted Dealer</v>
      </c>
      <c r="H1629" s="165"/>
      <c r="I1629" s="41">
        <v>50</v>
      </c>
      <c r="J1629" s="41">
        <f t="shared" si="351"/>
        <v>46.666666666666671</v>
      </c>
      <c r="K1629" s="43">
        <v>49</v>
      </c>
      <c r="L1629" s="43">
        <f t="shared" si="352"/>
        <v>1</v>
      </c>
      <c r="M1629" s="43">
        <f t="shared" si="353"/>
        <v>104.99999999999999</v>
      </c>
      <c r="N1629" s="42">
        <v>46.5</v>
      </c>
      <c r="O1629" s="45" t="str">
        <f t="shared" si="354"/>
        <v>Mar</v>
      </c>
      <c r="P1629" s="42">
        <f t="shared" si="355"/>
        <v>46.5</v>
      </c>
      <c r="Q1629" s="44">
        <f t="shared" si="356"/>
        <v>2.5</v>
      </c>
      <c r="R1629" s="45">
        <f t="shared" si="357"/>
        <v>5.3763440860215006E-2</v>
      </c>
      <c r="S1629" s="44" t="str">
        <f t="shared" si="358"/>
        <v>GROWTH</v>
      </c>
      <c r="T1629" s="43">
        <v>0</v>
      </c>
      <c r="U1629" s="46" t="str">
        <f t="shared" si="359"/>
        <v>Apr</v>
      </c>
      <c r="V1629" s="42">
        <v>0</v>
      </c>
      <c r="W1629" s="47">
        <f t="shared" si="360"/>
        <v>49</v>
      </c>
      <c r="X1629" s="48">
        <f t="shared" si="361"/>
        <v>0</v>
      </c>
      <c r="Y1629" s="47" t="b">
        <f t="shared" si="362"/>
        <v>0</v>
      </c>
      <c r="Z1629" s="138">
        <v>0</v>
      </c>
      <c r="AA1629" s="133"/>
      <c r="AB1629" s="133" t="s">
        <v>121</v>
      </c>
      <c r="AC1629" s="159" t="s">
        <v>121</v>
      </c>
      <c r="AD1629" s="27">
        <f t="shared" si="363"/>
        <v>0</v>
      </c>
    </row>
    <row r="1630" spans="1:30" s="164" customFormat="1">
      <c r="A1630" s="159" t="s">
        <v>1245</v>
      </c>
      <c r="B1630" s="160" t="s">
        <v>40</v>
      </c>
      <c r="C1630" s="161" t="s">
        <v>4442</v>
      </c>
      <c r="D1630" s="162">
        <v>1000003103</v>
      </c>
      <c r="E1630" s="160" t="s">
        <v>4443</v>
      </c>
      <c r="F1630" s="163">
        <v>44880</v>
      </c>
      <c r="G1630" s="40" t="str">
        <f t="shared" si="350"/>
        <v>Targeted Dealer</v>
      </c>
      <c r="H1630" s="165"/>
      <c r="I1630" s="41">
        <v>22</v>
      </c>
      <c r="J1630" s="41">
        <f t="shared" si="351"/>
        <v>20.533333333333331</v>
      </c>
      <c r="K1630" s="43">
        <v>34.5</v>
      </c>
      <c r="L1630" s="43">
        <f t="shared" si="352"/>
        <v>-12.5</v>
      </c>
      <c r="M1630" s="43">
        <f t="shared" si="353"/>
        <v>168.01948051948054</v>
      </c>
      <c r="N1630" s="42">
        <v>22</v>
      </c>
      <c r="O1630" s="45" t="str">
        <f t="shared" si="354"/>
        <v>Mar</v>
      </c>
      <c r="P1630" s="42">
        <f t="shared" si="355"/>
        <v>22</v>
      </c>
      <c r="Q1630" s="44">
        <f t="shared" si="356"/>
        <v>12.5</v>
      </c>
      <c r="R1630" s="45">
        <f t="shared" si="357"/>
        <v>0.56818181818181812</v>
      </c>
      <c r="S1630" s="44" t="str">
        <f t="shared" si="358"/>
        <v>GROWTH</v>
      </c>
      <c r="T1630" s="43">
        <v>0</v>
      </c>
      <c r="U1630" s="46" t="str">
        <f t="shared" si="359"/>
        <v>Apr</v>
      </c>
      <c r="V1630" s="42">
        <v>0</v>
      </c>
      <c r="W1630" s="47">
        <f t="shared" si="360"/>
        <v>34.5</v>
      </c>
      <c r="X1630" s="48">
        <f t="shared" si="361"/>
        <v>0</v>
      </c>
      <c r="Y1630" s="47" t="b">
        <f t="shared" si="362"/>
        <v>0</v>
      </c>
      <c r="Z1630" s="138">
        <v>0</v>
      </c>
      <c r="AA1630" s="133"/>
      <c r="AB1630" s="133" t="s">
        <v>121</v>
      </c>
      <c r="AC1630" s="159" t="s">
        <v>1245</v>
      </c>
      <c r="AD1630" s="27">
        <f t="shared" si="363"/>
        <v>0</v>
      </c>
    </row>
    <row r="1631" spans="1:30" s="164" customFormat="1">
      <c r="A1631" s="159" t="s">
        <v>1245</v>
      </c>
      <c r="B1631" s="160" t="s">
        <v>62</v>
      </c>
      <c r="C1631" s="161" t="s">
        <v>4444</v>
      </c>
      <c r="D1631" s="162">
        <v>1000004643</v>
      </c>
      <c r="E1631" s="160" t="s">
        <v>4445</v>
      </c>
      <c r="F1631" s="163">
        <v>46066</v>
      </c>
      <c r="G1631" s="40" t="str">
        <f t="shared" si="350"/>
        <v>Targeted Dealer</v>
      </c>
      <c r="H1631" s="165"/>
      <c r="I1631" s="41">
        <v>30</v>
      </c>
      <c r="J1631" s="41">
        <f t="shared" si="351"/>
        <v>28</v>
      </c>
      <c r="K1631" s="43">
        <v>56.75</v>
      </c>
      <c r="L1631" s="43">
        <f t="shared" si="352"/>
        <v>-26.75</v>
      </c>
      <c r="M1631" s="43">
        <f t="shared" si="353"/>
        <v>202.67857142857142</v>
      </c>
      <c r="N1631" s="42">
        <v>0</v>
      </c>
      <c r="O1631" s="45" t="str">
        <f t="shared" si="354"/>
        <v>Mar</v>
      </c>
      <c r="P1631" s="42">
        <f t="shared" si="355"/>
        <v>0</v>
      </c>
      <c r="Q1631" s="44">
        <f t="shared" si="356"/>
        <v>56.75</v>
      </c>
      <c r="R1631" s="45" t="str">
        <f t="shared" si="357"/>
        <v xml:space="preserve"> </v>
      </c>
      <c r="S1631" s="44" t="b">
        <f t="shared" si="358"/>
        <v>0</v>
      </c>
      <c r="T1631" s="43">
        <v>0</v>
      </c>
      <c r="U1631" s="46" t="str">
        <f t="shared" si="359"/>
        <v>Apr</v>
      </c>
      <c r="V1631" s="42">
        <v>0</v>
      </c>
      <c r="W1631" s="47">
        <f t="shared" si="360"/>
        <v>56.75</v>
      </c>
      <c r="X1631" s="48">
        <f t="shared" si="361"/>
        <v>0</v>
      </c>
      <c r="Y1631" s="47" t="b">
        <f t="shared" si="362"/>
        <v>0</v>
      </c>
      <c r="Z1631" s="138">
        <v>0</v>
      </c>
      <c r="AA1631" s="133"/>
      <c r="AB1631" s="133" t="s">
        <v>121</v>
      </c>
      <c r="AC1631" s="159" t="s">
        <v>1245</v>
      </c>
      <c r="AD1631" s="27">
        <f t="shared" si="363"/>
        <v>0</v>
      </c>
    </row>
    <row r="1632" spans="1:30" s="164" customFormat="1">
      <c r="A1632" s="159" t="s">
        <v>3918</v>
      </c>
      <c r="B1632" s="160" t="s">
        <v>71</v>
      </c>
      <c r="C1632" s="161" t="s">
        <v>4446</v>
      </c>
      <c r="D1632" s="162">
        <v>1000004612</v>
      </c>
      <c r="E1632" s="160" t="s">
        <v>4447</v>
      </c>
      <c r="F1632" s="163">
        <v>46041</v>
      </c>
      <c r="G1632" s="40" t="str">
        <f t="shared" si="350"/>
        <v>Targeted Dealer</v>
      </c>
      <c r="H1632" s="165"/>
      <c r="I1632" s="41">
        <v>100</v>
      </c>
      <c r="J1632" s="41">
        <f t="shared" si="351"/>
        <v>93.333333333333343</v>
      </c>
      <c r="K1632" s="43">
        <v>156</v>
      </c>
      <c r="L1632" s="43">
        <f t="shared" si="352"/>
        <v>-56</v>
      </c>
      <c r="M1632" s="43">
        <f t="shared" si="353"/>
        <v>167.14285714285711</v>
      </c>
      <c r="N1632" s="42">
        <v>180</v>
      </c>
      <c r="O1632" s="45" t="str">
        <f t="shared" si="354"/>
        <v>Mar</v>
      </c>
      <c r="P1632" s="42">
        <f t="shared" si="355"/>
        <v>180</v>
      </c>
      <c r="Q1632" s="44">
        <f t="shared" si="356"/>
        <v>-24</v>
      </c>
      <c r="R1632" s="45">
        <f t="shared" si="357"/>
        <v>-0.1333333333333333</v>
      </c>
      <c r="S1632" s="44" t="str">
        <f t="shared" si="358"/>
        <v>DEGROWTH</v>
      </c>
      <c r="T1632" s="43">
        <v>0</v>
      </c>
      <c r="U1632" s="46" t="str">
        <f t="shared" si="359"/>
        <v>Apr</v>
      </c>
      <c r="V1632" s="42">
        <v>0</v>
      </c>
      <c r="W1632" s="47">
        <f t="shared" si="360"/>
        <v>156</v>
      </c>
      <c r="X1632" s="48">
        <f t="shared" si="361"/>
        <v>0</v>
      </c>
      <c r="Y1632" s="47" t="b">
        <f t="shared" si="362"/>
        <v>0</v>
      </c>
      <c r="Z1632" s="138">
        <v>0</v>
      </c>
      <c r="AA1632" s="133"/>
      <c r="AB1632" s="133" t="s">
        <v>121</v>
      </c>
      <c r="AC1632" s="159" t="s">
        <v>3918</v>
      </c>
      <c r="AD1632" s="27">
        <f t="shared" si="363"/>
        <v>0</v>
      </c>
    </row>
    <row r="1633" spans="1:30" s="164" customFormat="1">
      <c r="A1633" s="159" t="s">
        <v>3918</v>
      </c>
      <c r="B1633" s="160" t="s">
        <v>71</v>
      </c>
      <c r="C1633" s="161" t="s">
        <v>2733</v>
      </c>
      <c r="D1633" s="162">
        <v>1000001449</v>
      </c>
      <c r="E1633" s="160" t="s">
        <v>2734</v>
      </c>
      <c r="F1633" s="163">
        <v>44739</v>
      </c>
      <c r="G1633" s="40" t="str">
        <f t="shared" si="350"/>
        <v>Targeted Dealer</v>
      </c>
      <c r="H1633" s="165"/>
      <c r="I1633" s="41">
        <v>24</v>
      </c>
      <c r="J1633" s="41">
        <f t="shared" si="351"/>
        <v>22.400000000000002</v>
      </c>
      <c r="K1633" s="43">
        <v>36</v>
      </c>
      <c r="L1633" s="43">
        <f t="shared" si="352"/>
        <v>-12</v>
      </c>
      <c r="M1633" s="43">
        <f t="shared" si="353"/>
        <v>160.71428571428569</v>
      </c>
      <c r="N1633" s="42">
        <v>36</v>
      </c>
      <c r="O1633" s="45" t="str">
        <f t="shared" si="354"/>
        <v>Mar</v>
      </c>
      <c r="P1633" s="42">
        <f t="shared" si="355"/>
        <v>36</v>
      </c>
      <c r="Q1633" s="44">
        <f t="shared" si="356"/>
        <v>0</v>
      </c>
      <c r="R1633" s="45">
        <f t="shared" si="357"/>
        <v>0</v>
      </c>
      <c r="S1633" s="44" t="str">
        <f t="shared" si="358"/>
        <v>GROWTH</v>
      </c>
      <c r="T1633" s="43">
        <v>24</v>
      </c>
      <c r="U1633" s="46" t="str">
        <f t="shared" si="359"/>
        <v>Apr</v>
      </c>
      <c r="V1633" s="42">
        <v>24</v>
      </c>
      <c r="W1633" s="47">
        <f t="shared" si="360"/>
        <v>12</v>
      </c>
      <c r="X1633" s="48">
        <f t="shared" si="361"/>
        <v>0.5</v>
      </c>
      <c r="Y1633" s="47" t="str">
        <f t="shared" si="362"/>
        <v>GROWTH</v>
      </c>
      <c r="Z1633" s="138">
        <v>0</v>
      </c>
      <c r="AA1633" s="133"/>
      <c r="AB1633" s="133" t="s">
        <v>121</v>
      </c>
      <c r="AC1633" s="159" t="s">
        <v>3918</v>
      </c>
      <c r="AD1633" s="27">
        <f t="shared" si="363"/>
        <v>0</v>
      </c>
    </row>
    <row r="1634" spans="1:30" s="164" customFormat="1">
      <c r="A1634" s="159" t="s">
        <v>1245</v>
      </c>
      <c r="B1634" s="160" t="s">
        <v>63</v>
      </c>
      <c r="C1634" s="161" t="s">
        <v>4448</v>
      </c>
      <c r="D1634" s="162">
        <v>1000004618</v>
      </c>
      <c r="E1634" s="160" t="s">
        <v>4449</v>
      </c>
      <c r="F1634" s="163">
        <v>46053</v>
      </c>
      <c r="G1634" s="40" t="str">
        <f t="shared" si="350"/>
        <v>Targeted Dealer</v>
      </c>
      <c r="H1634" s="165"/>
      <c r="I1634" s="41">
        <v>10</v>
      </c>
      <c r="J1634" s="41">
        <f t="shared" si="351"/>
        <v>9.3333333333333321</v>
      </c>
      <c r="K1634" s="43">
        <v>56</v>
      </c>
      <c r="L1634" s="43">
        <f t="shared" si="352"/>
        <v>-46</v>
      </c>
      <c r="M1634" s="43">
        <f t="shared" si="353"/>
        <v>600.00000000000011</v>
      </c>
      <c r="N1634" s="42">
        <v>0</v>
      </c>
      <c r="O1634" s="45" t="str">
        <f t="shared" si="354"/>
        <v>Mar</v>
      </c>
      <c r="P1634" s="42">
        <f t="shared" si="355"/>
        <v>0</v>
      </c>
      <c r="Q1634" s="44">
        <f t="shared" si="356"/>
        <v>56</v>
      </c>
      <c r="R1634" s="45" t="str">
        <f t="shared" si="357"/>
        <v xml:space="preserve"> </v>
      </c>
      <c r="S1634" s="44" t="b">
        <f t="shared" si="358"/>
        <v>0</v>
      </c>
      <c r="T1634" s="43">
        <v>0</v>
      </c>
      <c r="U1634" s="46" t="str">
        <f t="shared" si="359"/>
        <v>Apr</v>
      </c>
      <c r="V1634" s="42">
        <v>0</v>
      </c>
      <c r="W1634" s="47">
        <f t="shared" si="360"/>
        <v>56</v>
      </c>
      <c r="X1634" s="48">
        <f t="shared" si="361"/>
        <v>0</v>
      </c>
      <c r="Y1634" s="47" t="b">
        <f t="shared" si="362"/>
        <v>0</v>
      </c>
      <c r="Z1634" s="138">
        <v>0</v>
      </c>
      <c r="AA1634" s="133"/>
      <c r="AB1634" s="133" t="s">
        <v>121</v>
      </c>
      <c r="AC1634" s="159" t="s">
        <v>1245</v>
      </c>
      <c r="AD1634" s="27">
        <f t="shared" si="363"/>
        <v>0</v>
      </c>
    </row>
    <row r="1635" spans="1:30" s="164" customFormat="1">
      <c r="A1635" s="159" t="s">
        <v>3061</v>
      </c>
      <c r="B1635" s="160" t="s">
        <v>90</v>
      </c>
      <c r="C1635" s="161" t="s">
        <v>3456</v>
      </c>
      <c r="D1635" s="162">
        <v>1000001476</v>
      </c>
      <c r="E1635" s="160" t="s">
        <v>3457</v>
      </c>
      <c r="F1635" s="163">
        <v>44739</v>
      </c>
      <c r="G1635" s="40" t="str">
        <f t="shared" si="350"/>
        <v>Targeted Dealer</v>
      </c>
      <c r="H1635" s="165"/>
      <c r="I1635" s="41">
        <v>50</v>
      </c>
      <c r="J1635" s="41">
        <f t="shared" si="351"/>
        <v>46.666666666666671</v>
      </c>
      <c r="K1635" s="43">
        <v>0</v>
      </c>
      <c r="L1635" s="43">
        <f t="shared" si="352"/>
        <v>50</v>
      </c>
      <c r="M1635" s="43">
        <f t="shared" si="353"/>
        <v>0</v>
      </c>
      <c r="N1635" s="42">
        <v>0</v>
      </c>
      <c r="O1635" s="45" t="str">
        <f t="shared" si="354"/>
        <v>Mar</v>
      </c>
      <c r="P1635" s="42">
        <f t="shared" si="355"/>
        <v>0</v>
      </c>
      <c r="Q1635" s="44">
        <f t="shared" si="356"/>
        <v>0</v>
      </c>
      <c r="R1635" s="45" t="str">
        <f t="shared" si="357"/>
        <v xml:space="preserve"> </v>
      </c>
      <c r="S1635" s="44" t="b">
        <f t="shared" si="358"/>
        <v>0</v>
      </c>
      <c r="T1635" s="43">
        <v>0</v>
      </c>
      <c r="U1635" s="46" t="str">
        <f t="shared" si="359"/>
        <v>Apr</v>
      </c>
      <c r="V1635" s="42">
        <v>0</v>
      </c>
      <c r="W1635" s="47">
        <f t="shared" si="360"/>
        <v>0</v>
      </c>
      <c r="X1635" s="48">
        <f t="shared" si="361"/>
        <v>0</v>
      </c>
      <c r="Y1635" s="47" t="b">
        <f t="shared" si="362"/>
        <v>0</v>
      </c>
      <c r="Z1635" s="138">
        <v>0</v>
      </c>
      <c r="AA1635" s="133"/>
      <c r="AB1635" s="133" t="s">
        <v>121</v>
      </c>
      <c r="AC1635" s="159" t="s">
        <v>3061</v>
      </c>
      <c r="AD1635" s="27">
        <f t="shared" si="363"/>
        <v>1</v>
      </c>
    </row>
    <row r="1636" spans="1:30" s="164" customFormat="1">
      <c r="A1636" s="159" t="s">
        <v>3061</v>
      </c>
      <c r="B1636" s="160" t="s">
        <v>87</v>
      </c>
      <c r="C1636" s="161" t="s">
        <v>4450</v>
      </c>
      <c r="D1636" s="162">
        <v>1000004672</v>
      </c>
      <c r="E1636" s="160" t="s">
        <v>4451</v>
      </c>
      <c r="F1636" s="163">
        <v>46077</v>
      </c>
      <c r="G1636" s="40" t="str">
        <f t="shared" si="350"/>
        <v>Targeted Dealer</v>
      </c>
      <c r="H1636" s="165"/>
      <c r="I1636" s="41">
        <v>125</v>
      </c>
      <c r="J1636" s="41">
        <f t="shared" si="351"/>
        <v>116.66666666666667</v>
      </c>
      <c r="K1636" s="43">
        <v>30</v>
      </c>
      <c r="L1636" s="43">
        <f t="shared" si="352"/>
        <v>95</v>
      </c>
      <c r="M1636" s="43">
        <f t="shared" si="353"/>
        <v>25.714285714285712</v>
      </c>
      <c r="N1636" s="42">
        <v>30</v>
      </c>
      <c r="O1636" s="45" t="str">
        <f t="shared" si="354"/>
        <v>Mar</v>
      </c>
      <c r="P1636" s="42">
        <f t="shared" si="355"/>
        <v>30</v>
      </c>
      <c r="Q1636" s="44">
        <f t="shared" si="356"/>
        <v>0</v>
      </c>
      <c r="R1636" s="45">
        <f t="shared" si="357"/>
        <v>0</v>
      </c>
      <c r="S1636" s="44" t="str">
        <f t="shared" si="358"/>
        <v>GROWTH</v>
      </c>
      <c r="T1636" s="43">
        <v>0</v>
      </c>
      <c r="U1636" s="46" t="str">
        <f t="shared" si="359"/>
        <v>Apr</v>
      </c>
      <c r="V1636" s="42">
        <v>0</v>
      </c>
      <c r="W1636" s="47">
        <f t="shared" si="360"/>
        <v>30</v>
      </c>
      <c r="X1636" s="48">
        <f t="shared" si="361"/>
        <v>0</v>
      </c>
      <c r="Y1636" s="47" t="b">
        <f t="shared" si="362"/>
        <v>0</v>
      </c>
      <c r="Z1636" s="138">
        <v>0</v>
      </c>
      <c r="AA1636" s="133"/>
      <c r="AB1636" s="133" t="s">
        <v>121</v>
      </c>
      <c r="AC1636" s="159" t="s">
        <v>3061</v>
      </c>
      <c r="AD1636" s="27">
        <f t="shared" si="363"/>
        <v>0</v>
      </c>
    </row>
    <row r="1637" spans="1:30" s="164" customFormat="1">
      <c r="A1637" s="159" t="s">
        <v>121</v>
      </c>
      <c r="B1637" s="160" t="s">
        <v>18</v>
      </c>
      <c r="C1637" s="161" t="s">
        <v>4452</v>
      </c>
      <c r="D1637" s="162">
        <v>1000004653</v>
      </c>
      <c r="E1637" s="160" t="s">
        <v>4453</v>
      </c>
      <c r="F1637" s="163">
        <v>46070</v>
      </c>
      <c r="G1637" s="40" t="str">
        <f t="shared" si="350"/>
        <v>Targeted Dealer</v>
      </c>
      <c r="H1637" s="165"/>
      <c r="I1637" s="41">
        <v>120</v>
      </c>
      <c r="J1637" s="41">
        <f t="shared" si="351"/>
        <v>112</v>
      </c>
      <c r="K1637" s="43">
        <v>100</v>
      </c>
      <c r="L1637" s="43">
        <f t="shared" si="352"/>
        <v>20</v>
      </c>
      <c r="M1637" s="43">
        <f t="shared" si="353"/>
        <v>89.285714285714278</v>
      </c>
      <c r="N1637" s="42">
        <v>130</v>
      </c>
      <c r="O1637" s="45" t="str">
        <f t="shared" si="354"/>
        <v>Mar</v>
      </c>
      <c r="P1637" s="42">
        <f t="shared" si="355"/>
        <v>130</v>
      </c>
      <c r="Q1637" s="44">
        <f t="shared" si="356"/>
        <v>-30</v>
      </c>
      <c r="R1637" s="45">
        <f t="shared" si="357"/>
        <v>-0.23076923076923073</v>
      </c>
      <c r="S1637" s="44" t="str">
        <f t="shared" si="358"/>
        <v>DEGROWTH</v>
      </c>
      <c r="T1637" s="43">
        <v>0</v>
      </c>
      <c r="U1637" s="46" t="str">
        <f t="shared" si="359"/>
        <v>Apr</v>
      </c>
      <c r="V1637" s="42">
        <v>0</v>
      </c>
      <c r="W1637" s="47">
        <f t="shared" si="360"/>
        <v>100</v>
      </c>
      <c r="X1637" s="48">
        <f t="shared" si="361"/>
        <v>0</v>
      </c>
      <c r="Y1637" s="47" t="b">
        <f t="shared" si="362"/>
        <v>0</v>
      </c>
      <c r="Z1637" s="138">
        <v>0</v>
      </c>
      <c r="AA1637" s="133"/>
      <c r="AB1637" s="133" t="s">
        <v>121</v>
      </c>
      <c r="AC1637" s="159" t="s">
        <v>121</v>
      </c>
      <c r="AD1637" s="27">
        <f t="shared" si="363"/>
        <v>0</v>
      </c>
    </row>
    <row r="1638" spans="1:30" s="164" customFormat="1">
      <c r="A1638" s="159" t="s">
        <v>1245</v>
      </c>
      <c r="B1638" s="160" t="s">
        <v>46</v>
      </c>
      <c r="C1638" s="161" t="s">
        <v>1806</v>
      </c>
      <c r="D1638" s="162">
        <v>1000004078</v>
      </c>
      <c r="E1638" s="160" t="s">
        <v>1523</v>
      </c>
      <c r="F1638" s="163">
        <v>45512</v>
      </c>
      <c r="G1638" s="40" t="str">
        <f t="shared" si="350"/>
        <v>Targeted Dealer</v>
      </c>
      <c r="H1638" s="165"/>
      <c r="I1638" s="41">
        <v>25</v>
      </c>
      <c r="J1638" s="41">
        <f t="shared" si="351"/>
        <v>23.333333333333336</v>
      </c>
      <c r="K1638" s="43">
        <v>0</v>
      </c>
      <c r="L1638" s="43">
        <f t="shared" si="352"/>
        <v>25</v>
      </c>
      <c r="M1638" s="43">
        <f t="shared" si="353"/>
        <v>0</v>
      </c>
      <c r="N1638" s="42">
        <v>25</v>
      </c>
      <c r="O1638" s="45" t="str">
        <f t="shared" si="354"/>
        <v>Mar</v>
      </c>
      <c r="P1638" s="42">
        <f t="shared" si="355"/>
        <v>25</v>
      </c>
      <c r="Q1638" s="44">
        <f t="shared" si="356"/>
        <v>-25</v>
      </c>
      <c r="R1638" s="45">
        <f t="shared" si="357"/>
        <v>-1</v>
      </c>
      <c r="S1638" s="44" t="str">
        <f t="shared" si="358"/>
        <v>DEGROWTH</v>
      </c>
      <c r="T1638" s="43">
        <v>0</v>
      </c>
      <c r="U1638" s="46" t="str">
        <f t="shared" si="359"/>
        <v>Apr</v>
      </c>
      <c r="V1638" s="42">
        <v>0</v>
      </c>
      <c r="W1638" s="47">
        <f t="shared" si="360"/>
        <v>0</v>
      </c>
      <c r="X1638" s="48">
        <f t="shared" si="361"/>
        <v>0</v>
      </c>
      <c r="Y1638" s="47" t="b">
        <f t="shared" si="362"/>
        <v>0</v>
      </c>
      <c r="Z1638" s="138">
        <v>0</v>
      </c>
      <c r="AA1638" s="133"/>
      <c r="AB1638" s="133" t="s">
        <v>121</v>
      </c>
      <c r="AC1638" s="159" t="s">
        <v>1245</v>
      </c>
      <c r="AD1638" s="27">
        <f t="shared" si="363"/>
        <v>1</v>
      </c>
    </row>
    <row r="1639" spans="1:30" s="164" customFormat="1">
      <c r="A1639" s="159" t="s">
        <v>1245</v>
      </c>
      <c r="B1639" s="160" t="s">
        <v>48</v>
      </c>
      <c r="C1639" s="161" t="s">
        <v>4454</v>
      </c>
      <c r="D1639" s="162">
        <v>1000004633</v>
      </c>
      <c r="E1639" s="160" t="s">
        <v>4455</v>
      </c>
      <c r="F1639" s="163">
        <v>46065</v>
      </c>
      <c r="G1639" s="40" t="str">
        <f t="shared" si="350"/>
        <v>Targeted Dealer</v>
      </c>
      <c r="H1639" s="165"/>
      <c r="I1639" s="41">
        <v>26</v>
      </c>
      <c r="J1639" s="41">
        <f t="shared" si="351"/>
        <v>24.266666666666666</v>
      </c>
      <c r="K1639" s="43">
        <v>78</v>
      </c>
      <c r="L1639" s="43">
        <f t="shared" si="352"/>
        <v>-52</v>
      </c>
      <c r="M1639" s="43">
        <f t="shared" si="353"/>
        <v>321.42857142857144</v>
      </c>
      <c r="N1639" s="42">
        <v>13</v>
      </c>
      <c r="O1639" s="45" t="str">
        <f t="shared" si="354"/>
        <v>Mar</v>
      </c>
      <c r="P1639" s="42">
        <f t="shared" si="355"/>
        <v>13</v>
      </c>
      <c r="Q1639" s="44">
        <f t="shared" si="356"/>
        <v>65</v>
      </c>
      <c r="R1639" s="45">
        <f t="shared" si="357"/>
        <v>5</v>
      </c>
      <c r="S1639" s="44" t="str">
        <f t="shared" si="358"/>
        <v>GROWTH</v>
      </c>
      <c r="T1639" s="43">
        <v>0</v>
      </c>
      <c r="U1639" s="46" t="str">
        <f t="shared" si="359"/>
        <v>Apr</v>
      </c>
      <c r="V1639" s="42">
        <v>0</v>
      </c>
      <c r="W1639" s="47">
        <f t="shared" si="360"/>
        <v>78</v>
      </c>
      <c r="X1639" s="48">
        <f t="shared" si="361"/>
        <v>0</v>
      </c>
      <c r="Y1639" s="47" t="b">
        <f t="shared" si="362"/>
        <v>0</v>
      </c>
      <c r="Z1639" s="138">
        <v>0</v>
      </c>
      <c r="AA1639" s="133"/>
      <c r="AB1639" s="133" t="s">
        <v>121</v>
      </c>
      <c r="AC1639" s="159" t="s">
        <v>1245</v>
      </c>
      <c r="AD1639" s="27">
        <f t="shared" si="363"/>
        <v>0</v>
      </c>
    </row>
    <row r="1640" spans="1:30" s="164" customFormat="1">
      <c r="A1640" s="159" t="s">
        <v>1245</v>
      </c>
      <c r="B1640" s="160" t="s">
        <v>48</v>
      </c>
      <c r="C1640" s="161" t="s">
        <v>4456</v>
      </c>
      <c r="D1640" s="162">
        <v>1000004663</v>
      </c>
      <c r="E1640" s="160" t="s">
        <v>4457</v>
      </c>
      <c r="F1640" s="163">
        <v>46074</v>
      </c>
      <c r="G1640" s="40" t="str">
        <f t="shared" si="350"/>
        <v>Targeted Dealer</v>
      </c>
      <c r="H1640" s="165"/>
      <c r="I1640" s="41">
        <v>39</v>
      </c>
      <c r="J1640" s="41">
        <f t="shared" si="351"/>
        <v>36.4</v>
      </c>
      <c r="K1640" s="43">
        <v>78</v>
      </c>
      <c r="L1640" s="43">
        <f t="shared" si="352"/>
        <v>-39</v>
      </c>
      <c r="M1640" s="43">
        <f t="shared" si="353"/>
        <v>214.28571428571428</v>
      </c>
      <c r="N1640" s="42">
        <v>52</v>
      </c>
      <c r="O1640" s="45" t="str">
        <f t="shared" si="354"/>
        <v>Mar</v>
      </c>
      <c r="P1640" s="42">
        <f t="shared" si="355"/>
        <v>52</v>
      </c>
      <c r="Q1640" s="44">
        <f t="shared" si="356"/>
        <v>26</v>
      </c>
      <c r="R1640" s="45">
        <f t="shared" si="357"/>
        <v>0.5</v>
      </c>
      <c r="S1640" s="44" t="str">
        <f t="shared" si="358"/>
        <v>GROWTH</v>
      </c>
      <c r="T1640" s="43">
        <v>0</v>
      </c>
      <c r="U1640" s="46" t="str">
        <f t="shared" si="359"/>
        <v>Apr</v>
      </c>
      <c r="V1640" s="42">
        <v>0</v>
      </c>
      <c r="W1640" s="47">
        <f t="shared" si="360"/>
        <v>78</v>
      </c>
      <c r="X1640" s="48">
        <f t="shared" si="361"/>
        <v>0</v>
      </c>
      <c r="Y1640" s="47" t="b">
        <f t="shared" si="362"/>
        <v>0</v>
      </c>
      <c r="Z1640" s="138">
        <v>0</v>
      </c>
      <c r="AA1640" s="133"/>
      <c r="AB1640" s="133" t="s">
        <v>121</v>
      </c>
      <c r="AC1640" s="159" t="s">
        <v>1245</v>
      </c>
      <c r="AD1640" s="27">
        <f t="shared" si="363"/>
        <v>0</v>
      </c>
    </row>
    <row r="1641" spans="1:30" s="164" customFormat="1">
      <c r="A1641" s="159" t="s">
        <v>1245</v>
      </c>
      <c r="B1641" s="160" t="s">
        <v>48</v>
      </c>
      <c r="C1641" s="161" t="s">
        <v>4458</v>
      </c>
      <c r="D1641" s="162">
        <v>1000004655</v>
      </c>
      <c r="E1641" s="160" t="s">
        <v>4459</v>
      </c>
      <c r="F1641" s="163">
        <v>46072</v>
      </c>
      <c r="G1641" s="40" t="str">
        <f t="shared" si="350"/>
        <v>Targeted Dealer</v>
      </c>
      <c r="H1641" s="165"/>
      <c r="I1641" s="41">
        <v>26</v>
      </c>
      <c r="J1641" s="41">
        <f t="shared" si="351"/>
        <v>24.266666666666666</v>
      </c>
      <c r="K1641" s="43">
        <v>26</v>
      </c>
      <c r="L1641" s="43">
        <f t="shared" si="352"/>
        <v>0</v>
      </c>
      <c r="M1641" s="43">
        <f t="shared" si="353"/>
        <v>107.14285714285714</v>
      </c>
      <c r="N1641" s="42">
        <v>12.5</v>
      </c>
      <c r="O1641" s="45" t="str">
        <f t="shared" si="354"/>
        <v>Mar</v>
      </c>
      <c r="P1641" s="42">
        <f t="shared" si="355"/>
        <v>12.5</v>
      </c>
      <c r="Q1641" s="44">
        <f t="shared" si="356"/>
        <v>13.5</v>
      </c>
      <c r="R1641" s="45">
        <f t="shared" si="357"/>
        <v>1.08</v>
      </c>
      <c r="S1641" s="44" t="str">
        <f t="shared" si="358"/>
        <v>GROWTH</v>
      </c>
      <c r="T1641" s="43">
        <v>0</v>
      </c>
      <c r="U1641" s="46" t="str">
        <f t="shared" si="359"/>
        <v>Apr</v>
      </c>
      <c r="V1641" s="42">
        <v>0</v>
      </c>
      <c r="W1641" s="47">
        <f t="shared" si="360"/>
        <v>26</v>
      </c>
      <c r="X1641" s="48">
        <f t="shared" si="361"/>
        <v>0</v>
      </c>
      <c r="Y1641" s="47" t="b">
        <f t="shared" si="362"/>
        <v>0</v>
      </c>
      <c r="Z1641" s="138">
        <v>0</v>
      </c>
      <c r="AA1641" s="133"/>
      <c r="AB1641" s="133" t="s">
        <v>121</v>
      </c>
      <c r="AC1641" s="159" t="s">
        <v>1245</v>
      </c>
      <c r="AD1641" s="27">
        <f t="shared" si="363"/>
        <v>0</v>
      </c>
    </row>
    <row r="1642" spans="1:30" s="164" customFormat="1">
      <c r="A1642" s="159" t="s">
        <v>1245</v>
      </c>
      <c r="B1642" s="160" t="s">
        <v>3922</v>
      </c>
      <c r="C1642" s="161" t="s">
        <v>4460</v>
      </c>
      <c r="D1642" s="162">
        <v>1000004629</v>
      </c>
      <c r="E1642" s="160" t="s">
        <v>4461</v>
      </c>
      <c r="F1642" s="163">
        <v>46060</v>
      </c>
      <c r="G1642" s="40" t="str">
        <f t="shared" si="350"/>
        <v>Targeted Dealer</v>
      </c>
      <c r="H1642" s="165"/>
      <c r="I1642" s="41">
        <v>70</v>
      </c>
      <c r="J1642" s="41">
        <f t="shared" si="351"/>
        <v>65.333333333333343</v>
      </c>
      <c r="K1642" s="43">
        <v>51</v>
      </c>
      <c r="L1642" s="43">
        <f t="shared" si="352"/>
        <v>19</v>
      </c>
      <c r="M1642" s="43">
        <f t="shared" si="353"/>
        <v>78.061224489795904</v>
      </c>
      <c r="N1642" s="42">
        <v>52</v>
      </c>
      <c r="O1642" s="45" t="str">
        <f t="shared" si="354"/>
        <v>Mar</v>
      </c>
      <c r="P1642" s="42">
        <f t="shared" si="355"/>
        <v>52</v>
      </c>
      <c r="Q1642" s="44">
        <f t="shared" si="356"/>
        <v>-1</v>
      </c>
      <c r="R1642" s="45">
        <f t="shared" si="357"/>
        <v>-1.9230769230769273E-2</v>
      </c>
      <c r="S1642" s="44" t="str">
        <f t="shared" si="358"/>
        <v>DEGROWTH</v>
      </c>
      <c r="T1642" s="43">
        <v>0</v>
      </c>
      <c r="U1642" s="46" t="str">
        <f t="shared" si="359"/>
        <v>Apr</v>
      </c>
      <c r="V1642" s="42">
        <v>0</v>
      </c>
      <c r="W1642" s="47">
        <f t="shared" si="360"/>
        <v>51</v>
      </c>
      <c r="X1642" s="48">
        <f t="shared" si="361"/>
        <v>0</v>
      </c>
      <c r="Y1642" s="47" t="b">
        <f t="shared" si="362"/>
        <v>0</v>
      </c>
      <c r="Z1642" s="138">
        <v>0</v>
      </c>
      <c r="AA1642" s="133"/>
      <c r="AB1642" s="133" t="s">
        <v>121</v>
      </c>
      <c r="AC1642" s="159" t="s">
        <v>1245</v>
      </c>
      <c r="AD1642" s="27">
        <f t="shared" si="363"/>
        <v>0</v>
      </c>
    </row>
    <row r="1643" spans="1:30" s="164" customFormat="1">
      <c r="A1643" s="159" t="s">
        <v>1245</v>
      </c>
      <c r="B1643" s="160" t="s">
        <v>3922</v>
      </c>
      <c r="C1643" s="161" t="s">
        <v>4462</v>
      </c>
      <c r="D1643" s="162">
        <v>1000004652</v>
      </c>
      <c r="E1643" s="160" t="s">
        <v>4463</v>
      </c>
      <c r="F1643" s="163">
        <v>46070</v>
      </c>
      <c r="G1643" s="40" t="str">
        <f t="shared" si="350"/>
        <v>Targeted Dealer</v>
      </c>
      <c r="H1643" s="165"/>
      <c r="I1643" s="41">
        <v>25</v>
      </c>
      <c r="J1643" s="41">
        <f t="shared" si="351"/>
        <v>23.333333333333336</v>
      </c>
      <c r="K1643" s="43">
        <v>0</v>
      </c>
      <c r="L1643" s="43">
        <f t="shared" si="352"/>
        <v>25</v>
      </c>
      <c r="M1643" s="43">
        <f t="shared" si="353"/>
        <v>0</v>
      </c>
      <c r="N1643" s="42">
        <v>0</v>
      </c>
      <c r="O1643" s="45" t="str">
        <f t="shared" si="354"/>
        <v>Mar</v>
      </c>
      <c r="P1643" s="42">
        <f t="shared" si="355"/>
        <v>0</v>
      </c>
      <c r="Q1643" s="44">
        <f t="shared" si="356"/>
        <v>0</v>
      </c>
      <c r="R1643" s="45" t="str">
        <f t="shared" si="357"/>
        <v xml:space="preserve"> </v>
      </c>
      <c r="S1643" s="44" t="b">
        <f t="shared" si="358"/>
        <v>0</v>
      </c>
      <c r="T1643" s="43">
        <v>0</v>
      </c>
      <c r="U1643" s="46" t="str">
        <f t="shared" si="359"/>
        <v>Apr</v>
      </c>
      <c r="V1643" s="42">
        <v>0</v>
      </c>
      <c r="W1643" s="47">
        <f t="shared" si="360"/>
        <v>0</v>
      </c>
      <c r="X1643" s="48">
        <f t="shared" si="361"/>
        <v>0</v>
      </c>
      <c r="Y1643" s="47" t="b">
        <f t="shared" si="362"/>
        <v>0</v>
      </c>
      <c r="Z1643" s="138">
        <v>0</v>
      </c>
      <c r="AA1643" s="133"/>
      <c r="AB1643" s="133" t="s">
        <v>121</v>
      </c>
      <c r="AC1643" s="159" t="s">
        <v>1245</v>
      </c>
      <c r="AD1643" s="27">
        <f t="shared" si="363"/>
        <v>1</v>
      </c>
    </row>
    <row r="1644" spans="1:30" s="164" customFormat="1">
      <c r="A1644" s="159" t="s">
        <v>3919</v>
      </c>
      <c r="B1644" s="160" t="s">
        <v>84</v>
      </c>
      <c r="C1644" s="161" t="s">
        <v>4464</v>
      </c>
      <c r="D1644" s="162">
        <v>1000004626</v>
      </c>
      <c r="E1644" s="160" t="s">
        <v>4465</v>
      </c>
      <c r="F1644" s="163">
        <v>46059</v>
      </c>
      <c r="G1644" s="40" t="str">
        <f t="shared" si="350"/>
        <v>Targeted Dealer</v>
      </c>
      <c r="H1644" s="165"/>
      <c r="I1644" s="41">
        <v>340</v>
      </c>
      <c r="J1644" s="41">
        <f t="shared" si="351"/>
        <v>317.33333333333337</v>
      </c>
      <c r="K1644" s="43">
        <v>80</v>
      </c>
      <c r="L1644" s="43">
        <f t="shared" si="352"/>
        <v>260</v>
      </c>
      <c r="M1644" s="43">
        <f t="shared" si="353"/>
        <v>25.210084033613441</v>
      </c>
      <c r="N1644" s="42">
        <v>0</v>
      </c>
      <c r="O1644" s="45" t="str">
        <f t="shared" si="354"/>
        <v>Mar</v>
      </c>
      <c r="P1644" s="42">
        <f t="shared" si="355"/>
        <v>0</v>
      </c>
      <c r="Q1644" s="44">
        <f t="shared" si="356"/>
        <v>80</v>
      </c>
      <c r="R1644" s="45" t="str">
        <f t="shared" si="357"/>
        <v xml:space="preserve"> </v>
      </c>
      <c r="S1644" s="44" t="b">
        <f t="shared" si="358"/>
        <v>0</v>
      </c>
      <c r="T1644" s="43">
        <v>0</v>
      </c>
      <c r="U1644" s="46" t="str">
        <f t="shared" si="359"/>
        <v>Apr</v>
      </c>
      <c r="V1644" s="42">
        <v>0</v>
      </c>
      <c r="W1644" s="47">
        <f t="shared" si="360"/>
        <v>80</v>
      </c>
      <c r="X1644" s="48">
        <f t="shared" si="361"/>
        <v>0</v>
      </c>
      <c r="Y1644" s="47" t="b">
        <f t="shared" si="362"/>
        <v>0</v>
      </c>
      <c r="Z1644" s="138">
        <v>0</v>
      </c>
      <c r="AA1644" s="133"/>
      <c r="AB1644" s="133" t="s">
        <v>121</v>
      </c>
      <c r="AC1644" s="159" t="s">
        <v>3919</v>
      </c>
      <c r="AD1644" s="27">
        <f t="shared" si="363"/>
        <v>0</v>
      </c>
    </row>
    <row r="1645" spans="1:30" s="164" customFormat="1">
      <c r="A1645" s="159" t="s">
        <v>3919</v>
      </c>
      <c r="B1645" s="160" t="s">
        <v>84</v>
      </c>
      <c r="C1645" s="161" t="s">
        <v>4466</v>
      </c>
      <c r="D1645" s="162">
        <v>1000002023</v>
      </c>
      <c r="E1645" s="160" t="s">
        <v>3708</v>
      </c>
      <c r="F1645" s="163">
        <v>44739</v>
      </c>
      <c r="G1645" s="40" t="str">
        <f t="shared" si="350"/>
        <v>Targeted Dealer</v>
      </c>
      <c r="H1645" s="165"/>
      <c r="I1645" s="41">
        <v>200</v>
      </c>
      <c r="J1645" s="41">
        <f t="shared" si="351"/>
        <v>186.66666666666669</v>
      </c>
      <c r="K1645" s="43">
        <v>0</v>
      </c>
      <c r="L1645" s="43">
        <f t="shared" si="352"/>
        <v>200</v>
      </c>
      <c r="M1645" s="43">
        <f t="shared" si="353"/>
        <v>0</v>
      </c>
      <c r="N1645" s="42">
        <v>0</v>
      </c>
      <c r="O1645" s="45" t="str">
        <f t="shared" si="354"/>
        <v>Mar</v>
      </c>
      <c r="P1645" s="42">
        <f t="shared" si="355"/>
        <v>0</v>
      </c>
      <c r="Q1645" s="44">
        <f t="shared" si="356"/>
        <v>0</v>
      </c>
      <c r="R1645" s="45" t="str">
        <f t="shared" si="357"/>
        <v xml:space="preserve"> </v>
      </c>
      <c r="S1645" s="44" t="b">
        <f t="shared" si="358"/>
        <v>0</v>
      </c>
      <c r="T1645" s="43">
        <v>0</v>
      </c>
      <c r="U1645" s="46" t="str">
        <f t="shared" si="359"/>
        <v>Apr</v>
      </c>
      <c r="V1645" s="42">
        <v>0</v>
      </c>
      <c r="W1645" s="47">
        <f t="shared" si="360"/>
        <v>0</v>
      </c>
      <c r="X1645" s="48">
        <f t="shared" si="361"/>
        <v>0</v>
      </c>
      <c r="Y1645" s="47" t="b">
        <f t="shared" si="362"/>
        <v>0</v>
      </c>
      <c r="Z1645" s="138">
        <v>0</v>
      </c>
      <c r="AA1645" s="133"/>
      <c r="AB1645" s="133" t="s">
        <v>121</v>
      </c>
      <c r="AC1645" s="159" t="s">
        <v>3919</v>
      </c>
      <c r="AD1645" s="27">
        <f t="shared" si="363"/>
        <v>1</v>
      </c>
    </row>
    <row r="1646" spans="1:30" s="164" customFormat="1">
      <c r="A1646" s="159" t="s">
        <v>121</v>
      </c>
      <c r="B1646" s="160" t="s">
        <v>34</v>
      </c>
      <c r="C1646" s="161" t="s">
        <v>3965</v>
      </c>
      <c r="D1646" s="162">
        <v>1000004329</v>
      </c>
      <c r="E1646" s="160" t="s">
        <v>3963</v>
      </c>
      <c r="F1646" s="163">
        <v>45770</v>
      </c>
      <c r="G1646" s="40" t="str">
        <f t="shared" si="350"/>
        <v>Targeted Dealer</v>
      </c>
      <c r="H1646" s="165"/>
      <c r="I1646" s="41">
        <v>55</v>
      </c>
      <c r="J1646" s="41">
        <f t="shared" si="351"/>
        <v>51.333333333333329</v>
      </c>
      <c r="K1646" s="43">
        <v>70</v>
      </c>
      <c r="L1646" s="43">
        <f t="shared" si="352"/>
        <v>-15</v>
      </c>
      <c r="M1646" s="43">
        <f t="shared" si="353"/>
        <v>136.36363636363637</v>
      </c>
      <c r="N1646" s="42">
        <v>35</v>
      </c>
      <c r="O1646" s="45" t="str">
        <f t="shared" si="354"/>
        <v>Mar</v>
      </c>
      <c r="P1646" s="42">
        <f t="shared" si="355"/>
        <v>35</v>
      </c>
      <c r="Q1646" s="44">
        <f t="shared" si="356"/>
        <v>35</v>
      </c>
      <c r="R1646" s="45">
        <f t="shared" si="357"/>
        <v>1</v>
      </c>
      <c r="S1646" s="44" t="str">
        <f t="shared" si="358"/>
        <v>GROWTH</v>
      </c>
      <c r="T1646" s="43">
        <v>0</v>
      </c>
      <c r="U1646" s="46" t="str">
        <f t="shared" si="359"/>
        <v>Apr</v>
      </c>
      <c r="V1646" s="42">
        <v>0</v>
      </c>
      <c r="W1646" s="47">
        <f t="shared" si="360"/>
        <v>70</v>
      </c>
      <c r="X1646" s="48">
        <f t="shared" si="361"/>
        <v>0</v>
      </c>
      <c r="Y1646" s="47" t="b">
        <f t="shared" si="362"/>
        <v>0</v>
      </c>
      <c r="Z1646" s="138">
        <v>0</v>
      </c>
      <c r="AA1646" s="133"/>
      <c r="AB1646" s="133" t="s">
        <v>121</v>
      </c>
      <c r="AC1646" s="159" t="s">
        <v>121</v>
      </c>
      <c r="AD1646" s="27">
        <f t="shared" si="363"/>
        <v>0</v>
      </c>
    </row>
    <row r="1647" spans="1:30" s="164" customFormat="1">
      <c r="A1647" s="159" t="s">
        <v>121</v>
      </c>
      <c r="B1647" s="160" t="s">
        <v>34</v>
      </c>
      <c r="C1647" s="161" t="s">
        <v>4467</v>
      </c>
      <c r="D1647" s="162">
        <v>1000004564</v>
      </c>
      <c r="E1647" s="160" t="s">
        <v>4468</v>
      </c>
      <c r="F1647" s="163">
        <v>46007</v>
      </c>
      <c r="G1647" s="40" t="str">
        <f t="shared" si="350"/>
        <v>Targeted Dealer</v>
      </c>
      <c r="H1647" s="165"/>
      <c r="I1647" s="41">
        <v>55</v>
      </c>
      <c r="J1647" s="41">
        <f t="shared" si="351"/>
        <v>51.333333333333329</v>
      </c>
      <c r="K1647" s="43">
        <v>0</v>
      </c>
      <c r="L1647" s="43">
        <f t="shared" si="352"/>
        <v>55</v>
      </c>
      <c r="M1647" s="43">
        <f t="shared" si="353"/>
        <v>0</v>
      </c>
      <c r="N1647" s="42">
        <v>0</v>
      </c>
      <c r="O1647" s="45" t="str">
        <f t="shared" si="354"/>
        <v>Mar</v>
      </c>
      <c r="P1647" s="42">
        <f t="shared" si="355"/>
        <v>0</v>
      </c>
      <c r="Q1647" s="44">
        <f t="shared" si="356"/>
        <v>0</v>
      </c>
      <c r="R1647" s="45" t="str">
        <f t="shared" si="357"/>
        <v xml:space="preserve"> </v>
      </c>
      <c r="S1647" s="44" t="b">
        <f t="shared" si="358"/>
        <v>0</v>
      </c>
      <c r="T1647" s="43">
        <v>0</v>
      </c>
      <c r="U1647" s="46" t="str">
        <f t="shared" si="359"/>
        <v>Apr</v>
      </c>
      <c r="V1647" s="42">
        <v>0</v>
      </c>
      <c r="W1647" s="47">
        <f t="shared" si="360"/>
        <v>0</v>
      </c>
      <c r="X1647" s="48">
        <f t="shared" si="361"/>
        <v>0</v>
      </c>
      <c r="Y1647" s="47" t="b">
        <f t="shared" si="362"/>
        <v>0</v>
      </c>
      <c r="Z1647" s="138">
        <v>0</v>
      </c>
      <c r="AA1647" s="133"/>
      <c r="AB1647" s="133" t="s">
        <v>121</v>
      </c>
      <c r="AC1647" s="159" t="s">
        <v>121</v>
      </c>
      <c r="AD1647" s="27">
        <f t="shared" si="363"/>
        <v>1</v>
      </c>
    </row>
    <row r="1648" spans="1:30" s="164" customFormat="1">
      <c r="A1648" s="159" t="s">
        <v>121</v>
      </c>
      <c r="B1648" s="160" t="s">
        <v>34</v>
      </c>
      <c r="C1648" s="161" t="s">
        <v>4469</v>
      </c>
      <c r="D1648" s="162">
        <v>1000004627</v>
      </c>
      <c r="E1648" s="160" t="s">
        <v>4470</v>
      </c>
      <c r="F1648" s="163">
        <v>46059</v>
      </c>
      <c r="G1648" s="40" t="str">
        <f t="shared" si="350"/>
        <v>Targeted Dealer</v>
      </c>
      <c r="H1648" s="165"/>
      <c r="I1648" s="41">
        <v>160</v>
      </c>
      <c r="J1648" s="41">
        <f t="shared" si="351"/>
        <v>149.33333333333331</v>
      </c>
      <c r="K1648" s="43">
        <v>171</v>
      </c>
      <c r="L1648" s="43">
        <f t="shared" si="352"/>
        <v>-11</v>
      </c>
      <c r="M1648" s="43">
        <f t="shared" si="353"/>
        <v>114.50892857142858</v>
      </c>
      <c r="N1648" s="42">
        <v>217</v>
      </c>
      <c r="O1648" s="45" t="str">
        <f t="shared" si="354"/>
        <v>Mar</v>
      </c>
      <c r="P1648" s="42">
        <f t="shared" si="355"/>
        <v>217</v>
      </c>
      <c r="Q1648" s="44">
        <f t="shared" si="356"/>
        <v>-46</v>
      </c>
      <c r="R1648" s="45">
        <f t="shared" si="357"/>
        <v>-0.21198156682027647</v>
      </c>
      <c r="S1648" s="44" t="str">
        <f t="shared" si="358"/>
        <v>DEGROWTH</v>
      </c>
      <c r="T1648" s="43">
        <v>0</v>
      </c>
      <c r="U1648" s="46" t="str">
        <f t="shared" si="359"/>
        <v>Apr</v>
      </c>
      <c r="V1648" s="42">
        <v>0</v>
      </c>
      <c r="W1648" s="47">
        <f t="shared" si="360"/>
        <v>171</v>
      </c>
      <c r="X1648" s="48">
        <f t="shared" si="361"/>
        <v>0</v>
      </c>
      <c r="Y1648" s="47" t="b">
        <f t="shared" si="362"/>
        <v>0</v>
      </c>
      <c r="Z1648" s="138">
        <v>0</v>
      </c>
      <c r="AA1648" s="133"/>
      <c r="AB1648" s="133" t="s">
        <v>121</v>
      </c>
      <c r="AC1648" s="159" t="s">
        <v>121</v>
      </c>
      <c r="AD1648" s="27">
        <f t="shared" si="363"/>
        <v>0</v>
      </c>
    </row>
    <row r="1649" spans="1:31" s="164" customFormat="1">
      <c r="A1649" s="159" t="s">
        <v>1245</v>
      </c>
      <c r="B1649" s="160" t="s">
        <v>58</v>
      </c>
      <c r="C1649" s="161" t="s">
        <v>4471</v>
      </c>
      <c r="D1649" s="162">
        <v>1000004535</v>
      </c>
      <c r="E1649" s="160" t="s">
        <v>4472</v>
      </c>
      <c r="F1649" s="163">
        <v>45976</v>
      </c>
      <c r="G1649" s="40" t="str">
        <f t="shared" si="350"/>
        <v>Targeted Dealer</v>
      </c>
      <c r="H1649" s="165"/>
      <c r="I1649" s="41">
        <v>20</v>
      </c>
      <c r="J1649" s="41">
        <f t="shared" si="351"/>
        <v>18.666666666666664</v>
      </c>
      <c r="K1649" s="43">
        <v>163</v>
      </c>
      <c r="L1649" s="43">
        <f t="shared" si="352"/>
        <v>-143</v>
      </c>
      <c r="M1649" s="43">
        <f t="shared" si="353"/>
        <v>873.21428571428578</v>
      </c>
      <c r="N1649" s="42">
        <v>52</v>
      </c>
      <c r="O1649" s="45" t="str">
        <f t="shared" si="354"/>
        <v>Mar</v>
      </c>
      <c r="P1649" s="42">
        <f t="shared" si="355"/>
        <v>52</v>
      </c>
      <c r="Q1649" s="44">
        <f t="shared" si="356"/>
        <v>111</v>
      </c>
      <c r="R1649" s="45">
        <f t="shared" si="357"/>
        <v>2.1346153846153846</v>
      </c>
      <c r="S1649" s="44" t="str">
        <f t="shared" si="358"/>
        <v>GROWTH</v>
      </c>
      <c r="T1649" s="43">
        <v>0</v>
      </c>
      <c r="U1649" s="46" t="str">
        <f t="shared" si="359"/>
        <v>Apr</v>
      </c>
      <c r="V1649" s="42">
        <v>0</v>
      </c>
      <c r="W1649" s="47">
        <f t="shared" si="360"/>
        <v>163</v>
      </c>
      <c r="X1649" s="48">
        <f t="shared" si="361"/>
        <v>0</v>
      </c>
      <c r="Y1649" s="47" t="b">
        <f t="shared" si="362"/>
        <v>0</v>
      </c>
      <c r="Z1649" s="138">
        <v>0</v>
      </c>
      <c r="AA1649" s="133"/>
      <c r="AB1649" s="133" t="s">
        <v>121</v>
      </c>
      <c r="AC1649" s="159" t="s">
        <v>1245</v>
      </c>
      <c r="AD1649" s="27">
        <f t="shared" si="363"/>
        <v>0</v>
      </c>
    </row>
    <row r="1650" spans="1:31" s="164" customFormat="1">
      <c r="A1650" s="159" t="s">
        <v>1245</v>
      </c>
      <c r="B1650" s="160" t="s">
        <v>58</v>
      </c>
      <c r="C1650" s="161" t="s">
        <v>4473</v>
      </c>
      <c r="D1650" s="162">
        <v>1000004632</v>
      </c>
      <c r="E1650" s="160" t="s">
        <v>4474</v>
      </c>
      <c r="F1650" s="163">
        <v>46060</v>
      </c>
      <c r="G1650" s="40" t="str">
        <f t="shared" si="350"/>
        <v>-</v>
      </c>
      <c r="H1650" s="165"/>
      <c r="I1650" s="41">
        <v>0</v>
      </c>
      <c r="J1650" s="41">
        <f t="shared" si="351"/>
        <v>0</v>
      </c>
      <c r="K1650" s="43">
        <v>7</v>
      </c>
      <c r="L1650" s="43">
        <f t="shared" si="352"/>
        <v>-7</v>
      </c>
      <c r="M1650" s="43" t="str">
        <f t="shared" si="353"/>
        <v>-</v>
      </c>
      <c r="N1650" s="42">
        <v>0</v>
      </c>
      <c r="O1650" s="45" t="str">
        <f t="shared" si="354"/>
        <v>Mar</v>
      </c>
      <c r="P1650" s="42">
        <f t="shared" si="355"/>
        <v>0</v>
      </c>
      <c r="Q1650" s="44">
        <f t="shared" si="356"/>
        <v>7</v>
      </c>
      <c r="R1650" s="45" t="str">
        <f t="shared" si="357"/>
        <v xml:space="preserve"> </v>
      </c>
      <c r="S1650" s="44" t="b">
        <f t="shared" si="358"/>
        <v>0</v>
      </c>
      <c r="T1650" s="43">
        <v>0</v>
      </c>
      <c r="U1650" s="46" t="str">
        <f t="shared" si="359"/>
        <v>Apr</v>
      </c>
      <c r="V1650" s="42">
        <v>0</v>
      </c>
      <c r="W1650" s="47">
        <f t="shared" si="360"/>
        <v>7</v>
      </c>
      <c r="X1650" s="48">
        <f t="shared" si="361"/>
        <v>0</v>
      </c>
      <c r="Y1650" s="47" t="b">
        <f t="shared" si="362"/>
        <v>0</v>
      </c>
      <c r="Z1650" s="138">
        <v>0</v>
      </c>
      <c r="AA1650" s="133"/>
      <c r="AB1650" s="133" t="s">
        <v>121</v>
      </c>
      <c r="AC1650" s="159" t="s">
        <v>1245</v>
      </c>
      <c r="AD1650" s="27">
        <f t="shared" si="363"/>
        <v>0</v>
      </c>
    </row>
    <row r="1651" spans="1:31" s="164" customFormat="1">
      <c r="A1651" s="159" t="s">
        <v>1245</v>
      </c>
      <c r="B1651" s="160" t="s">
        <v>45</v>
      </c>
      <c r="C1651" s="161" t="s">
        <v>1591</v>
      </c>
      <c r="D1651" s="162">
        <v>1000003169</v>
      </c>
      <c r="E1651" s="160" t="s">
        <v>1592</v>
      </c>
      <c r="F1651" s="163">
        <v>44918</v>
      </c>
      <c r="G1651" s="40" t="str">
        <f t="shared" si="350"/>
        <v>Targeted Dealer</v>
      </c>
      <c r="H1651" s="165"/>
      <c r="I1651" s="41">
        <v>20</v>
      </c>
      <c r="J1651" s="41">
        <f t="shared" si="351"/>
        <v>18.666666666666664</v>
      </c>
      <c r="K1651" s="43">
        <v>120</v>
      </c>
      <c r="L1651" s="43">
        <f t="shared" si="352"/>
        <v>-100</v>
      </c>
      <c r="M1651" s="43">
        <f t="shared" si="353"/>
        <v>642.85714285714289</v>
      </c>
      <c r="N1651" s="42">
        <v>80</v>
      </c>
      <c r="O1651" s="45" t="str">
        <f t="shared" si="354"/>
        <v>Mar</v>
      </c>
      <c r="P1651" s="42">
        <f t="shared" si="355"/>
        <v>80</v>
      </c>
      <c r="Q1651" s="44">
        <f t="shared" si="356"/>
        <v>40</v>
      </c>
      <c r="R1651" s="45">
        <f t="shared" si="357"/>
        <v>0.5</v>
      </c>
      <c r="S1651" s="44" t="str">
        <f t="shared" si="358"/>
        <v>GROWTH</v>
      </c>
      <c r="T1651" s="43">
        <v>0</v>
      </c>
      <c r="U1651" s="46" t="str">
        <f t="shared" si="359"/>
        <v>Apr</v>
      </c>
      <c r="V1651" s="42">
        <v>0</v>
      </c>
      <c r="W1651" s="47">
        <f t="shared" si="360"/>
        <v>120</v>
      </c>
      <c r="X1651" s="48">
        <f t="shared" si="361"/>
        <v>0</v>
      </c>
      <c r="Y1651" s="47" t="b">
        <f t="shared" si="362"/>
        <v>0</v>
      </c>
      <c r="Z1651" s="138">
        <v>0</v>
      </c>
      <c r="AA1651" s="133"/>
      <c r="AB1651" s="133" t="s">
        <v>121</v>
      </c>
      <c r="AC1651" s="159" t="s">
        <v>1245</v>
      </c>
      <c r="AD1651" s="27">
        <f t="shared" si="363"/>
        <v>0</v>
      </c>
    </row>
    <row r="1652" spans="1:31" s="164" customFormat="1">
      <c r="A1652" s="159" t="s">
        <v>1245</v>
      </c>
      <c r="B1652" s="160" t="s">
        <v>45</v>
      </c>
      <c r="C1652" s="161" t="s">
        <v>1579</v>
      </c>
      <c r="D1652" s="162">
        <v>1000000612</v>
      </c>
      <c r="E1652" s="160" t="s">
        <v>1580</v>
      </c>
      <c r="F1652" s="163">
        <v>44738</v>
      </c>
      <c r="G1652" s="40" t="str">
        <f t="shared" si="350"/>
        <v>-</v>
      </c>
      <c r="H1652" s="165"/>
      <c r="I1652" s="41">
        <v>0</v>
      </c>
      <c r="J1652" s="41">
        <f t="shared" si="351"/>
        <v>0</v>
      </c>
      <c r="K1652" s="43">
        <v>0</v>
      </c>
      <c r="L1652" s="43">
        <f t="shared" si="352"/>
        <v>0</v>
      </c>
      <c r="M1652" s="43" t="str">
        <f t="shared" si="353"/>
        <v>-</v>
      </c>
      <c r="N1652" s="42">
        <v>0</v>
      </c>
      <c r="O1652" s="45" t="str">
        <f t="shared" si="354"/>
        <v>Mar</v>
      </c>
      <c r="P1652" s="42">
        <f t="shared" si="355"/>
        <v>0</v>
      </c>
      <c r="Q1652" s="44">
        <f t="shared" si="356"/>
        <v>0</v>
      </c>
      <c r="R1652" s="45" t="str">
        <f t="shared" si="357"/>
        <v xml:space="preserve"> </v>
      </c>
      <c r="S1652" s="44" t="b">
        <f t="shared" si="358"/>
        <v>0</v>
      </c>
      <c r="T1652" s="43">
        <v>0</v>
      </c>
      <c r="U1652" s="46" t="str">
        <f t="shared" si="359"/>
        <v>Apr</v>
      </c>
      <c r="V1652" s="42">
        <v>0</v>
      </c>
      <c r="W1652" s="47">
        <f t="shared" si="360"/>
        <v>0</v>
      </c>
      <c r="X1652" s="48">
        <f t="shared" si="361"/>
        <v>0</v>
      </c>
      <c r="Y1652" s="47" t="b">
        <f t="shared" si="362"/>
        <v>0</v>
      </c>
      <c r="Z1652" s="138">
        <v>0</v>
      </c>
      <c r="AA1652" s="133"/>
      <c r="AB1652" s="133" t="s">
        <v>121</v>
      </c>
      <c r="AC1652" s="159" t="s">
        <v>1245</v>
      </c>
      <c r="AD1652" s="27">
        <f t="shared" si="363"/>
        <v>1</v>
      </c>
    </row>
    <row r="1653" spans="1:31" s="164" customFormat="1">
      <c r="A1653" s="159" t="s">
        <v>3061</v>
      </c>
      <c r="B1653" s="160" t="s">
        <v>101</v>
      </c>
      <c r="C1653" s="161" t="s">
        <v>3305</v>
      </c>
      <c r="D1653" s="162">
        <v>1000001859</v>
      </c>
      <c r="E1653" s="160" t="s">
        <v>3306</v>
      </c>
      <c r="F1653" s="163">
        <v>44739</v>
      </c>
      <c r="G1653" s="40" t="str">
        <f t="shared" si="350"/>
        <v>Targeted Dealer</v>
      </c>
      <c r="H1653" s="165"/>
      <c r="I1653" s="41">
        <v>25</v>
      </c>
      <c r="J1653" s="41">
        <f t="shared" si="351"/>
        <v>23.333333333333336</v>
      </c>
      <c r="K1653" s="43">
        <v>0</v>
      </c>
      <c r="L1653" s="43">
        <f t="shared" si="352"/>
        <v>25</v>
      </c>
      <c r="M1653" s="43">
        <f t="shared" si="353"/>
        <v>0</v>
      </c>
      <c r="N1653" s="42">
        <v>40</v>
      </c>
      <c r="O1653" s="45" t="str">
        <f t="shared" si="354"/>
        <v>Mar</v>
      </c>
      <c r="P1653" s="42">
        <f t="shared" si="355"/>
        <v>40</v>
      </c>
      <c r="Q1653" s="44">
        <f t="shared" si="356"/>
        <v>-40</v>
      </c>
      <c r="R1653" s="45">
        <f t="shared" si="357"/>
        <v>-1</v>
      </c>
      <c r="S1653" s="44" t="str">
        <f t="shared" si="358"/>
        <v>DEGROWTH</v>
      </c>
      <c r="T1653" s="43">
        <v>50</v>
      </c>
      <c r="U1653" s="46" t="str">
        <f t="shared" si="359"/>
        <v>Apr</v>
      </c>
      <c r="V1653" s="42">
        <v>50</v>
      </c>
      <c r="W1653" s="47">
        <f t="shared" si="360"/>
        <v>-50</v>
      </c>
      <c r="X1653" s="48">
        <f t="shared" si="361"/>
        <v>-1</v>
      </c>
      <c r="Y1653" s="47" t="str">
        <f t="shared" si="362"/>
        <v>DEGROWTH</v>
      </c>
      <c r="Z1653" s="138">
        <v>0</v>
      </c>
      <c r="AA1653" s="133"/>
      <c r="AB1653" s="133" t="s">
        <v>121</v>
      </c>
      <c r="AC1653" s="159" t="s">
        <v>3061</v>
      </c>
      <c r="AD1653" s="27">
        <f t="shared" si="363"/>
        <v>1</v>
      </c>
    </row>
    <row r="1654" spans="1:31" s="164" customFormat="1">
      <c r="A1654" s="159" t="s">
        <v>3061</v>
      </c>
      <c r="B1654" s="160" t="s">
        <v>101</v>
      </c>
      <c r="C1654" s="161" t="s">
        <v>4475</v>
      </c>
      <c r="D1654" s="162">
        <v>1000004621</v>
      </c>
      <c r="E1654" s="160" t="s">
        <v>4476</v>
      </c>
      <c r="F1654" s="163">
        <v>46060</v>
      </c>
      <c r="G1654" s="40" t="str">
        <f t="shared" si="350"/>
        <v>Targeted Dealer</v>
      </c>
      <c r="H1654" s="165"/>
      <c r="I1654" s="41">
        <v>30</v>
      </c>
      <c r="J1654" s="41">
        <f t="shared" si="351"/>
        <v>28</v>
      </c>
      <c r="K1654" s="43">
        <v>0</v>
      </c>
      <c r="L1654" s="43">
        <f t="shared" si="352"/>
        <v>30</v>
      </c>
      <c r="M1654" s="43">
        <f t="shared" si="353"/>
        <v>0</v>
      </c>
      <c r="N1654" s="42">
        <v>25</v>
      </c>
      <c r="O1654" s="45" t="str">
        <f t="shared" si="354"/>
        <v>Mar</v>
      </c>
      <c r="P1654" s="42">
        <f t="shared" si="355"/>
        <v>25</v>
      </c>
      <c r="Q1654" s="44">
        <f t="shared" si="356"/>
        <v>-25</v>
      </c>
      <c r="R1654" s="45">
        <f t="shared" si="357"/>
        <v>-1</v>
      </c>
      <c r="S1654" s="44" t="str">
        <f t="shared" si="358"/>
        <v>DEGROWTH</v>
      </c>
      <c r="T1654" s="43">
        <v>0</v>
      </c>
      <c r="U1654" s="46" t="str">
        <f t="shared" si="359"/>
        <v>Apr</v>
      </c>
      <c r="V1654" s="42">
        <v>0</v>
      </c>
      <c r="W1654" s="47">
        <f t="shared" si="360"/>
        <v>0</v>
      </c>
      <c r="X1654" s="48">
        <f t="shared" si="361"/>
        <v>0</v>
      </c>
      <c r="Y1654" s="47" t="b">
        <f t="shared" si="362"/>
        <v>0</v>
      </c>
      <c r="Z1654" s="138">
        <v>0</v>
      </c>
      <c r="AA1654" s="133"/>
      <c r="AB1654" s="133" t="s">
        <v>121</v>
      </c>
      <c r="AC1654" s="159" t="s">
        <v>3061</v>
      </c>
      <c r="AD1654" s="27">
        <f t="shared" si="363"/>
        <v>1</v>
      </c>
    </row>
    <row r="1655" spans="1:31" s="164" customFormat="1">
      <c r="A1655" s="159" t="s">
        <v>121</v>
      </c>
      <c r="B1655" s="160" t="s">
        <v>37</v>
      </c>
      <c r="C1655" s="161" t="s">
        <v>1219</v>
      </c>
      <c r="D1655" s="162">
        <v>1000003000</v>
      </c>
      <c r="E1655" s="160" t="s">
        <v>1220</v>
      </c>
      <c r="F1655" s="163">
        <v>44833</v>
      </c>
      <c r="G1655" s="40" t="str">
        <f t="shared" si="350"/>
        <v>Targeted Dealer</v>
      </c>
      <c r="H1655" s="165"/>
      <c r="I1655" s="41">
        <v>35</v>
      </c>
      <c r="J1655" s="41">
        <f t="shared" si="351"/>
        <v>32.666666666666671</v>
      </c>
      <c r="K1655" s="43">
        <v>103.85</v>
      </c>
      <c r="L1655" s="43">
        <f t="shared" si="352"/>
        <v>-68.849999999999994</v>
      </c>
      <c r="M1655" s="43">
        <f t="shared" si="353"/>
        <v>317.90816326530603</v>
      </c>
      <c r="N1655" s="42">
        <v>40</v>
      </c>
      <c r="O1655" s="45" t="str">
        <f t="shared" si="354"/>
        <v>Mar</v>
      </c>
      <c r="P1655" s="42">
        <f t="shared" si="355"/>
        <v>40</v>
      </c>
      <c r="Q1655" s="44">
        <f t="shared" si="356"/>
        <v>63.849999999999994</v>
      </c>
      <c r="R1655" s="45">
        <f t="shared" si="357"/>
        <v>1.5962499999999999</v>
      </c>
      <c r="S1655" s="44" t="str">
        <f t="shared" si="358"/>
        <v>GROWTH</v>
      </c>
      <c r="T1655" s="43">
        <v>35</v>
      </c>
      <c r="U1655" s="46" t="str">
        <f t="shared" si="359"/>
        <v>Apr</v>
      </c>
      <c r="V1655" s="42">
        <v>35</v>
      </c>
      <c r="W1655" s="47">
        <f t="shared" si="360"/>
        <v>68.849999999999994</v>
      </c>
      <c r="X1655" s="48">
        <f t="shared" si="361"/>
        <v>1.9671428571428571</v>
      </c>
      <c r="Y1655" s="47" t="str">
        <f t="shared" si="362"/>
        <v>GROWTH</v>
      </c>
      <c r="Z1655" s="138">
        <v>0</v>
      </c>
      <c r="AA1655" s="133"/>
      <c r="AB1655" s="133" t="s">
        <v>121</v>
      </c>
      <c r="AC1655" s="159" t="s">
        <v>121</v>
      </c>
      <c r="AD1655" s="27">
        <f t="shared" si="363"/>
        <v>0</v>
      </c>
    </row>
    <row r="1656" spans="1:31" s="164" customFormat="1">
      <c r="A1656" s="159" t="s">
        <v>121</v>
      </c>
      <c r="B1656" s="160" t="s">
        <v>32</v>
      </c>
      <c r="C1656" s="161" t="s">
        <v>4477</v>
      </c>
      <c r="D1656" s="162">
        <v>1000004635</v>
      </c>
      <c r="E1656" s="160" t="s">
        <v>4478</v>
      </c>
      <c r="F1656" s="163">
        <v>46066</v>
      </c>
      <c r="G1656" s="40" t="str">
        <f t="shared" si="350"/>
        <v>Targeted Dealer</v>
      </c>
      <c r="H1656" s="165"/>
      <c r="I1656" s="41">
        <v>100</v>
      </c>
      <c r="J1656" s="41">
        <f t="shared" si="351"/>
        <v>93.333333333333343</v>
      </c>
      <c r="K1656" s="43">
        <v>337</v>
      </c>
      <c r="L1656" s="43">
        <f t="shared" si="352"/>
        <v>-237</v>
      </c>
      <c r="M1656" s="43">
        <f t="shared" si="353"/>
        <v>361.0714285714285</v>
      </c>
      <c r="N1656" s="42">
        <v>439</v>
      </c>
      <c r="O1656" s="45" t="str">
        <f t="shared" si="354"/>
        <v>Mar</v>
      </c>
      <c r="P1656" s="42">
        <f t="shared" si="355"/>
        <v>439</v>
      </c>
      <c r="Q1656" s="44">
        <f t="shared" si="356"/>
        <v>-102</v>
      </c>
      <c r="R1656" s="45">
        <f t="shared" si="357"/>
        <v>-0.23234624145785876</v>
      </c>
      <c r="S1656" s="44" t="str">
        <f t="shared" si="358"/>
        <v>DEGROWTH</v>
      </c>
      <c r="T1656" s="43">
        <v>0</v>
      </c>
      <c r="U1656" s="46" t="str">
        <f t="shared" si="359"/>
        <v>Apr</v>
      </c>
      <c r="V1656" s="42">
        <v>0</v>
      </c>
      <c r="W1656" s="47">
        <f t="shared" si="360"/>
        <v>337</v>
      </c>
      <c r="X1656" s="48">
        <f t="shared" si="361"/>
        <v>0</v>
      </c>
      <c r="Y1656" s="47" t="b">
        <f t="shared" si="362"/>
        <v>0</v>
      </c>
      <c r="Z1656" s="138">
        <v>0</v>
      </c>
      <c r="AA1656" s="133"/>
      <c r="AB1656" s="133" t="s">
        <v>121</v>
      </c>
      <c r="AC1656" s="159" t="s">
        <v>121</v>
      </c>
      <c r="AD1656" s="27">
        <f t="shared" si="363"/>
        <v>0</v>
      </c>
    </row>
    <row r="1657" spans="1:31" s="164" customFormat="1">
      <c r="A1657" s="159" t="s">
        <v>121</v>
      </c>
      <c r="B1657" s="160" t="s">
        <v>32</v>
      </c>
      <c r="C1657" s="161" t="s">
        <v>4479</v>
      </c>
      <c r="D1657" s="162">
        <v>1000000681</v>
      </c>
      <c r="E1657" s="160" t="s">
        <v>4480</v>
      </c>
      <c r="F1657" s="163">
        <v>44738</v>
      </c>
      <c r="G1657" s="40" t="str">
        <f t="shared" si="350"/>
        <v>Targeted Dealer</v>
      </c>
      <c r="H1657" s="165"/>
      <c r="I1657" s="41">
        <v>120</v>
      </c>
      <c r="J1657" s="41">
        <f t="shared" si="351"/>
        <v>112</v>
      </c>
      <c r="K1657" s="43">
        <v>0</v>
      </c>
      <c r="L1657" s="43">
        <f t="shared" si="352"/>
        <v>120</v>
      </c>
      <c r="M1657" s="43">
        <f t="shared" si="353"/>
        <v>0</v>
      </c>
      <c r="N1657" s="42">
        <v>5</v>
      </c>
      <c r="O1657" s="45" t="str">
        <f t="shared" si="354"/>
        <v>Mar</v>
      </c>
      <c r="P1657" s="42">
        <f t="shared" si="355"/>
        <v>5</v>
      </c>
      <c r="Q1657" s="44">
        <f t="shared" si="356"/>
        <v>-5</v>
      </c>
      <c r="R1657" s="45">
        <f t="shared" si="357"/>
        <v>-1</v>
      </c>
      <c r="S1657" s="44" t="str">
        <f t="shared" si="358"/>
        <v>DEGROWTH</v>
      </c>
      <c r="T1657" s="43">
        <v>0</v>
      </c>
      <c r="U1657" s="46" t="str">
        <f t="shared" si="359"/>
        <v>Apr</v>
      </c>
      <c r="V1657" s="42">
        <v>0</v>
      </c>
      <c r="W1657" s="47">
        <f t="shared" si="360"/>
        <v>0</v>
      </c>
      <c r="X1657" s="48">
        <f t="shared" si="361"/>
        <v>0</v>
      </c>
      <c r="Y1657" s="47" t="b">
        <f t="shared" si="362"/>
        <v>0</v>
      </c>
      <c r="Z1657" s="138">
        <v>0</v>
      </c>
      <c r="AA1657" s="133"/>
      <c r="AB1657" s="133" t="s">
        <v>121</v>
      </c>
      <c r="AC1657" s="159" t="s">
        <v>121</v>
      </c>
      <c r="AD1657" s="27">
        <f t="shared" si="363"/>
        <v>1</v>
      </c>
    </row>
    <row r="1658" spans="1:31" s="164" customFormat="1">
      <c r="A1658" s="159" t="s">
        <v>121</v>
      </c>
      <c r="B1658" s="160" t="s">
        <v>814</v>
      </c>
      <c r="C1658" s="161" t="s">
        <v>4481</v>
      </c>
      <c r="D1658" s="162">
        <v>1000004622</v>
      </c>
      <c r="E1658" s="160" t="s">
        <v>4482</v>
      </c>
      <c r="F1658" s="163">
        <v>46044</v>
      </c>
      <c r="G1658" s="40" t="str">
        <f t="shared" si="350"/>
        <v>Targeted Dealer</v>
      </c>
      <c r="H1658" s="165"/>
      <c r="I1658" s="41">
        <v>50</v>
      </c>
      <c r="J1658" s="41">
        <f t="shared" si="351"/>
        <v>46.666666666666671</v>
      </c>
      <c r="K1658" s="43">
        <v>12.5</v>
      </c>
      <c r="L1658" s="43">
        <f t="shared" si="352"/>
        <v>37.5</v>
      </c>
      <c r="M1658" s="43">
        <f t="shared" si="353"/>
        <v>26.785714285714281</v>
      </c>
      <c r="N1658" s="42">
        <v>32.5</v>
      </c>
      <c r="O1658" s="45" t="str">
        <f t="shared" si="354"/>
        <v>Mar</v>
      </c>
      <c r="P1658" s="42">
        <f t="shared" si="355"/>
        <v>32.5</v>
      </c>
      <c r="Q1658" s="44">
        <f t="shared" si="356"/>
        <v>-20</v>
      </c>
      <c r="R1658" s="45">
        <f t="shared" si="357"/>
        <v>-0.61538461538461542</v>
      </c>
      <c r="S1658" s="44" t="str">
        <f t="shared" si="358"/>
        <v>DEGROWTH</v>
      </c>
      <c r="T1658" s="43">
        <v>0</v>
      </c>
      <c r="U1658" s="46" t="str">
        <f t="shared" si="359"/>
        <v>Apr</v>
      </c>
      <c r="V1658" s="42">
        <v>0</v>
      </c>
      <c r="W1658" s="47">
        <f t="shared" si="360"/>
        <v>12.5</v>
      </c>
      <c r="X1658" s="48">
        <f t="shared" si="361"/>
        <v>0</v>
      </c>
      <c r="Y1658" s="47" t="b">
        <f t="shared" si="362"/>
        <v>0</v>
      </c>
      <c r="Z1658" s="138">
        <v>0</v>
      </c>
      <c r="AA1658" s="133"/>
      <c r="AB1658" s="133" t="s">
        <v>121</v>
      </c>
      <c r="AC1658" s="159" t="s">
        <v>121</v>
      </c>
      <c r="AD1658" s="27">
        <f t="shared" si="363"/>
        <v>0</v>
      </c>
    </row>
    <row r="1659" spans="1:31" s="164" customFormat="1">
      <c r="A1659" s="159" t="s">
        <v>121</v>
      </c>
      <c r="B1659" s="160" t="s">
        <v>814</v>
      </c>
      <c r="C1659" s="161" t="s">
        <v>3851</v>
      </c>
      <c r="D1659" s="162">
        <v>1000004264</v>
      </c>
      <c r="E1659" s="160" t="s">
        <v>3849</v>
      </c>
      <c r="F1659" s="163">
        <v>45699</v>
      </c>
      <c r="G1659" s="40" t="str">
        <f t="shared" si="350"/>
        <v>Targeted Dealer</v>
      </c>
      <c r="H1659" s="165"/>
      <c r="I1659" s="41">
        <v>20</v>
      </c>
      <c r="J1659" s="41">
        <f t="shared" si="351"/>
        <v>18.666666666666664</v>
      </c>
      <c r="K1659" s="43">
        <v>15</v>
      </c>
      <c r="L1659" s="43">
        <f t="shared" si="352"/>
        <v>5</v>
      </c>
      <c r="M1659" s="43">
        <f t="shared" si="353"/>
        <v>80.357142857142861</v>
      </c>
      <c r="N1659" s="42">
        <v>13</v>
      </c>
      <c r="O1659" s="45" t="str">
        <f t="shared" si="354"/>
        <v>Mar</v>
      </c>
      <c r="P1659" s="42">
        <f t="shared" si="355"/>
        <v>13</v>
      </c>
      <c r="Q1659" s="44">
        <f t="shared" si="356"/>
        <v>2</v>
      </c>
      <c r="R1659" s="45">
        <f t="shared" si="357"/>
        <v>0.15384615384615374</v>
      </c>
      <c r="S1659" s="44" t="str">
        <f t="shared" si="358"/>
        <v>GROWTH</v>
      </c>
      <c r="T1659" s="43">
        <v>20</v>
      </c>
      <c r="U1659" s="46" t="str">
        <f t="shared" si="359"/>
        <v>Apr</v>
      </c>
      <c r="V1659" s="42">
        <v>20</v>
      </c>
      <c r="W1659" s="47">
        <f t="shared" si="360"/>
        <v>-5</v>
      </c>
      <c r="X1659" s="48">
        <f t="shared" si="361"/>
        <v>-0.25</v>
      </c>
      <c r="Y1659" s="47" t="str">
        <f t="shared" si="362"/>
        <v>DEGROWTH</v>
      </c>
      <c r="Z1659" s="138">
        <v>0</v>
      </c>
      <c r="AA1659" s="133"/>
      <c r="AB1659" s="133" t="s">
        <v>121</v>
      </c>
      <c r="AC1659" s="159" t="s">
        <v>121</v>
      </c>
      <c r="AD1659" s="27">
        <f t="shared" si="363"/>
        <v>0</v>
      </c>
    </row>
    <row r="1660" spans="1:31" s="164" customFormat="1">
      <c r="A1660" s="159" t="s">
        <v>3061</v>
      </c>
      <c r="B1660" s="160" t="s">
        <v>3172</v>
      </c>
      <c r="C1660" s="161" t="s">
        <v>4483</v>
      </c>
      <c r="D1660" s="162">
        <v>1000003804</v>
      </c>
      <c r="E1660" s="160" t="s">
        <v>3711</v>
      </c>
      <c r="F1660" s="163">
        <v>45287</v>
      </c>
      <c r="G1660" s="40" t="str">
        <f t="shared" si="350"/>
        <v>Targeted Dealer</v>
      </c>
      <c r="H1660" s="165"/>
      <c r="I1660" s="41">
        <v>125</v>
      </c>
      <c r="J1660" s="41">
        <f t="shared" si="351"/>
        <v>116.66666666666667</v>
      </c>
      <c r="K1660" s="43">
        <v>0</v>
      </c>
      <c r="L1660" s="43">
        <f t="shared" si="352"/>
        <v>125</v>
      </c>
      <c r="M1660" s="43">
        <f t="shared" si="353"/>
        <v>0</v>
      </c>
      <c r="N1660" s="42">
        <v>0</v>
      </c>
      <c r="O1660" s="45" t="str">
        <f t="shared" si="354"/>
        <v>Mar</v>
      </c>
      <c r="P1660" s="42">
        <f t="shared" si="355"/>
        <v>0</v>
      </c>
      <c r="Q1660" s="44">
        <f t="shared" si="356"/>
        <v>0</v>
      </c>
      <c r="R1660" s="45" t="str">
        <f t="shared" si="357"/>
        <v xml:space="preserve"> </v>
      </c>
      <c r="S1660" s="44" t="b">
        <f t="shared" si="358"/>
        <v>0</v>
      </c>
      <c r="T1660" s="43">
        <v>0</v>
      </c>
      <c r="U1660" s="46" t="str">
        <f t="shared" si="359"/>
        <v>Apr</v>
      </c>
      <c r="V1660" s="42">
        <v>0</v>
      </c>
      <c r="W1660" s="47">
        <f t="shared" si="360"/>
        <v>0</v>
      </c>
      <c r="X1660" s="48">
        <f t="shared" si="361"/>
        <v>0</v>
      </c>
      <c r="Y1660" s="47" t="b">
        <f t="shared" si="362"/>
        <v>0</v>
      </c>
      <c r="Z1660" s="138">
        <v>0</v>
      </c>
      <c r="AA1660" s="133"/>
      <c r="AB1660" s="133" t="s">
        <v>121</v>
      </c>
      <c r="AC1660" s="159" t="s">
        <v>3061</v>
      </c>
      <c r="AD1660" s="27">
        <f t="shared" si="363"/>
        <v>1</v>
      </c>
    </row>
    <row r="1661" spans="1:31" s="164" customFormat="1">
      <c r="A1661" s="159" t="s">
        <v>121</v>
      </c>
      <c r="B1661" s="160" t="s">
        <v>31</v>
      </c>
      <c r="C1661" s="161" t="s">
        <v>4484</v>
      </c>
      <c r="D1661" s="162">
        <v>1000004659</v>
      </c>
      <c r="E1661" s="160" t="s">
        <v>4485</v>
      </c>
      <c r="F1661" s="163">
        <v>46076</v>
      </c>
      <c r="G1661" s="40" t="str">
        <f t="shared" ref="G1661:G1724" si="364">IF(I1661&gt;0,"Targeted Dealer","-")</f>
        <v>Targeted Dealer</v>
      </c>
      <c r="H1661" s="165"/>
      <c r="I1661" s="41">
        <v>30</v>
      </c>
      <c r="J1661" s="41">
        <f t="shared" ref="J1661:J1724" si="365">I1661/$J$1*($J$1-$E$1)</f>
        <v>28</v>
      </c>
      <c r="K1661" s="43">
        <v>0</v>
      </c>
      <c r="L1661" s="43">
        <f t="shared" si="352"/>
        <v>30</v>
      </c>
      <c r="M1661" s="43">
        <f t="shared" si="353"/>
        <v>0</v>
      </c>
      <c r="N1661" s="42">
        <v>0</v>
      </c>
      <c r="O1661" s="45" t="str">
        <f t="shared" si="354"/>
        <v>Mar</v>
      </c>
      <c r="P1661" s="42">
        <f t="shared" si="355"/>
        <v>0</v>
      </c>
      <c r="Q1661" s="44">
        <f t="shared" si="356"/>
        <v>0</v>
      </c>
      <c r="R1661" s="45" t="str">
        <f t="shared" si="357"/>
        <v xml:space="preserve"> </v>
      </c>
      <c r="S1661" s="44" t="b">
        <f t="shared" si="358"/>
        <v>0</v>
      </c>
      <c r="T1661" s="43">
        <v>0</v>
      </c>
      <c r="U1661" s="46" t="str">
        <f t="shared" si="359"/>
        <v>Apr</v>
      </c>
      <c r="V1661" s="42">
        <v>0</v>
      </c>
      <c r="W1661" s="47">
        <f t="shared" si="360"/>
        <v>0</v>
      </c>
      <c r="X1661" s="48">
        <f t="shared" si="361"/>
        <v>0</v>
      </c>
      <c r="Y1661" s="47" t="b">
        <f t="shared" si="362"/>
        <v>0</v>
      </c>
      <c r="Z1661" s="138">
        <v>0</v>
      </c>
      <c r="AA1661" s="133"/>
      <c r="AB1661" s="133" t="s">
        <v>121</v>
      </c>
      <c r="AC1661" s="159" t="s">
        <v>121</v>
      </c>
      <c r="AD1661" s="27">
        <f t="shared" si="363"/>
        <v>1</v>
      </c>
    </row>
    <row r="1662" spans="1:31">
      <c r="A1662" s="122" t="s">
        <v>3918</v>
      </c>
      <c r="B1662" s="123" t="s">
        <v>69</v>
      </c>
      <c r="C1662" s="123" t="s">
        <v>4520</v>
      </c>
      <c r="D1662" s="123">
        <v>1000004682</v>
      </c>
      <c r="E1662" s="123" t="s">
        <v>4489</v>
      </c>
      <c r="F1662" s="166">
        <v>46099</v>
      </c>
      <c r="G1662" s="40" t="str">
        <f t="shared" si="364"/>
        <v>Targeted Dealer</v>
      </c>
      <c r="H1662" s="122"/>
      <c r="I1662" s="41">
        <v>50</v>
      </c>
      <c r="J1662" s="41">
        <f t="shared" si="365"/>
        <v>46.666666666666671</v>
      </c>
      <c r="K1662" s="43">
        <v>246</v>
      </c>
      <c r="L1662" s="43">
        <f t="shared" ref="L1662:L1725" si="366">I1662-K1662</f>
        <v>-196</v>
      </c>
      <c r="M1662" s="43">
        <f t="shared" ref="M1662:M1725" si="367">IFERROR((K1662/J1662%),"-")</f>
        <v>527.14285714285711</v>
      </c>
      <c r="N1662" s="42">
        <v>12</v>
      </c>
      <c r="O1662" s="45" t="str">
        <f t="shared" ref="O1662:O1725" si="368">IF(F1662&lt;=$P$2,"Mar","")</f>
        <v>Mar</v>
      </c>
      <c r="P1662" s="42">
        <f t="shared" ref="P1662:P1725" si="369">N1662</f>
        <v>12</v>
      </c>
      <c r="Q1662" s="44">
        <f t="shared" ref="Q1662:Q1725" si="370">K1662-P1662</f>
        <v>234</v>
      </c>
      <c r="R1662" s="45">
        <f t="shared" ref="R1662:R1725" si="371">IFERROR(IF(O1662="Mar",(K1662/P1662-1))," ")</f>
        <v>19.5</v>
      </c>
      <c r="S1662" s="44" t="str">
        <f t="shared" ref="S1662:S1725" si="372">IF(N1662&gt;0,IF(O1662="","-",IF(R1662&lt;0%,"DEGROWTH","GROWTH")))</f>
        <v>GROWTH</v>
      </c>
      <c r="T1662" s="43">
        <v>0</v>
      </c>
      <c r="U1662" s="46" t="str">
        <f t="shared" ref="U1662:U1725" si="373">IF(F1662&lt;=$V$2,"Apr","")</f>
        <v>Apr</v>
      </c>
      <c r="V1662" s="42">
        <v>0</v>
      </c>
      <c r="W1662" s="47">
        <f t="shared" ref="W1662:W1725" si="374">K1662-V1662</f>
        <v>246</v>
      </c>
      <c r="X1662" s="48">
        <f t="shared" ref="X1662:X1725" si="375">IFERROR(IF(U1662="Apr",(K1662/V1662-1)),0)</f>
        <v>0</v>
      </c>
      <c r="Y1662" s="47" t="b">
        <f t="shared" ref="Y1662:Y1725" si="376">IF(T1662&gt;0,IF(U1662="","-",IF(X1662&lt;0%,"DEGROWTH","GROWTH")))</f>
        <v>0</v>
      </c>
      <c r="Z1662" s="138">
        <v>0</v>
      </c>
      <c r="AA1662" s="133"/>
      <c r="AB1662" s="133" t="s">
        <v>121</v>
      </c>
      <c r="AC1662" s="133"/>
      <c r="AD1662" s="27">
        <f t="shared" si="363"/>
        <v>0</v>
      </c>
      <c r="AE1662" s="164"/>
    </row>
    <row r="1663" spans="1:31">
      <c r="A1663" s="122" t="s">
        <v>121</v>
      </c>
      <c r="B1663" s="123" t="s">
        <v>548</v>
      </c>
      <c r="C1663" s="123" t="s">
        <v>4546</v>
      </c>
      <c r="D1663" s="123">
        <v>1000004681</v>
      </c>
      <c r="E1663" s="123" t="s">
        <v>4490</v>
      </c>
      <c r="F1663" s="166">
        <v>46099</v>
      </c>
      <c r="G1663" s="40" t="str">
        <f t="shared" si="364"/>
        <v>Targeted Dealer</v>
      </c>
      <c r="H1663" s="122"/>
      <c r="I1663" s="41">
        <v>20</v>
      </c>
      <c r="J1663" s="41">
        <f t="shared" si="365"/>
        <v>18.666666666666664</v>
      </c>
      <c r="K1663" s="43">
        <v>30</v>
      </c>
      <c r="L1663" s="43">
        <f t="shared" si="366"/>
        <v>-10</v>
      </c>
      <c r="M1663" s="43">
        <f t="shared" si="367"/>
        <v>160.71428571428572</v>
      </c>
      <c r="N1663" s="42">
        <v>20</v>
      </c>
      <c r="O1663" s="45" t="str">
        <f t="shared" si="368"/>
        <v>Mar</v>
      </c>
      <c r="P1663" s="42">
        <f t="shared" si="369"/>
        <v>20</v>
      </c>
      <c r="Q1663" s="44">
        <f t="shared" si="370"/>
        <v>10</v>
      </c>
      <c r="R1663" s="45">
        <f t="shared" si="371"/>
        <v>0.5</v>
      </c>
      <c r="S1663" s="44" t="str">
        <f t="shared" si="372"/>
        <v>GROWTH</v>
      </c>
      <c r="T1663" s="43">
        <v>0</v>
      </c>
      <c r="U1663" s="46" t="str">
        <f t="shared" si="373"/>
        <v>Apr</v>
      </c>
      <c r="V1663" s="42">
        <v>0</v>
      </c>
      <c r="W1663" s="47">
        <f t="shared" si="374"/>
        <v>30</v>
      </c>
      <c r="X1663" s="48">
        <f t="shared" si="375"/>
        <v>0</v>
      </c>
      <c r="Y1663" s="47" t="b">
        <f t="shared" si="376"/>
        <v>0</v>
      </c>
      <c r="Z1663" s="138">
        <v>0</v>
      </c>
      <c r="AA1663" s="133"/>
      <c r="AB1663" s="133" t="s">
        <v>121</v>
      </c>
      <c r="AC1663" s="133"/>
      <c r="AD1663" s="27">
        <f t="shared" si="363"/>
        <v>0</v>
      </c>
      <c r="AE1663" s="164"/>
    </row>
    <row r="1664" spans="1:31">
      <c r="A1664" s="122" t="s">
        <v>121</v>
      </c>
      <c r="B1664" s="123" t="s">
        <v>613</v>
      </c>
      <c r="C1664" s="123" t="s">
        <v>629</v>
      </c>
      <c r="D1664" s="123">
        <v>1000000093</v>
      </c>
      <c r="E1664" s="123" t="s">
        <v>4491</v>
      </c>
      <c r="F1664" s="166">
        <v>44738</v>
      </c>
      <c r="G1664" s="40" t="str">
        <f t="shared" si="364"/>
        <v>Targeted Dealer</v>
      </c>
      <c r="H1664" s="122"/>
      <c r="I1664" s="41">
        <v>20</v>
      </c>
      <c r="J1664" s="41">
        <f t="shared" si="365"/>
        <v>18.666666666666664</v>
      </c>
      <c r="K1664" s="43">
        <v>30</v>
      </c>
      <c r="L1664" s="43">
        <f t="shared" si="366"/>
        <v>-10</v>
      </c>
      <c r="M1664" s="43">
        <f t="shared" si="367"/>
        <v>160.71428571428572</v>
      </c>
      <c r="N1664" s="42">
        <v>5</v>
      </c>
      <c r="O1664" s="45" t="str">
        <f t="shared" si="368"/>
        <v>Mar</v>
      </c>
      <c r="P1664" s="42">
        <f t="shared" si="369"/>
        <v>5</v>
      </c>
      <c r="Q1664" s="44">
        <f t="shared" si="370"/>
        <v>25</v>
      </c>
      <c r="R1664" s="45">
        <f t="shared" si="371"/>
        <v>5</v>
      </c>
      <c r="S1664" s="44" t="str">
        <f t="shared" si="372"/>
        <v>GROWTH</v>
      </c>
      <c r="T1664" s="43">
        <v>20</v>
      </c>
      <c r="U1664" s="46" t="str">
        <f t="shared" si="373"/>
        <v>Apr</v>
      </c>
      <c r="V1664" s="42">
        <v>20</v>
      </c>
      <c r="W1664" s="47">
        <f t="shared" si="374"/>
        <v>10</v>
      </c>
      <c r="X1664" s="48">
        <f t="shared" si="375"/>
        <v>0.5</v>
      </c>
      <c r="Y1664" s="47" t="str">
        <f t="shared" si="376"/>
        <v>GROWTH</v>
      </c>
      <c r="Z1664" s="138">
        <v>0</v>
      </c>
      <c r="AA1664" s="133"/>
      <c r="AB1664" s="133" t="s">
        <v>121</v>
      </c>
      <c r="AC1664" s="133"/>
      <c r="AD1664" s="27">
        <f t="shared" si="363"/>
        <v>0</v>
      </c>
      <c r="AE1664" s="164"/>
    </row>
    <row r="1665" spans="1:31">
      <c r="A1665" s="122" t="s">
        <v>1245</v>
      </c>
      <c r="B1665" s="123" t="s">
        <v>60</v>
      </c>
      <c r="C1665" s="123" t="s">
        <v>4521</v>
      </c>
      <c r="D1665" s="123">
        <v>1000004676</v>
      </c>
      <c r="E1665" s="123" t="s">
        <v>4492</v>
      </c>
      <c r="F1665" s="166">
        <v>46078</v>
      </c>
      <c r="G1665" s="40" t="str">
        <f t="shared" si="364"/>
        <v>Targeted Dealer</v>
      </c>
      <c r="H1665" s="122"/>
      <c r="I1665" s="41">
        <v>20</v>
      </c>
      <c r="J1665" s="41">
        <f t="shared" si="365"/>
        <v>18.666666666666664</v>
      </c>
      <c r="K1665" s="43">
        <v>10</v>
      </c>
      <c r="L1665" s="43">
        <f t="shared" si="366"/>
        <v>10</v>
      </c>
      <c r="M1665" s="43">
        <f t="shared" si="367"/>
        <v>53.571428571428577</v>
      </c>
      <c r="N1665" s="42">
        <v>10</v>
      </c>
      <c r="O1665" s="45" t="str">
        <f t="shared" si="368"/>
        <v>Mar</v>
      </c>
      <c r="P1665" s="42">
        <f t="shared" si="369"/>
        <v>10</v>
      </c>
      <c r="Q1665" s="44">
        <f t="shared" si="370"/>
        <v>0</v>
      </c>
      <c r="R1665" s="45">
        <f t="shared" si="371"/>
        <v>0</v>
      </c>
      <c r="S1665" s="44" t="str">
        <f t="shared" si="372"/>
        <v>GROWTH</v>
      </c>
      <c r="T1665" s="43">
        <v>0</v>
      </c>
      <c r="U1665" s="46" t="str">
        <f t="shared" si="373"/>
        <v>Apr</v>
      </c>
      <c r="V1665" s="42">
        <v>0</v>
      </c>
      <c r="W1665" s="47">
        <f t="shared" si="374"/>
        <v>10</v>
      </c>
      <c r="X1665" s="48">
        <f t="shared" si="375"/>
        <v>0</v>
      </c>
      <c r="Y1665" s="47" t="b">
        <f t="shared" si="376"/>
        <v>0</v>
      </c>
      <c r="Z1665" s="138">
        <v>0</v>
      </c>
      <c r="AA1665" s="133"/>
      <c r="AB1665" s="133" t="s">
        <v>121</v>
      </c>
      <c r="AC1665" s="133"/>
      <c r="AD1665" s="27">
        <f t="shared" si="363"/>
        <v>0</v>
      </c>
      <c r="AE1665" s="164"/>
    </row>
    <row r="1666" spans="1:31">
      <c r="A1666" s="122" t="s">
        <v>3918</v>
      </c>
      <c r="B1666" s="123" t="s">
        <v>2569</v>
      </c>
      <c r="C1666" s="123" t="s">
        <v>4522</v>
      </c>
      <c r="D1666" s="123">
        <v>1000004677</v>
      </c>
      <c r="E1666" s="123" t="s">
        <v>4493</v>
      </c>
      <c r="F1666" s="166">
        <v>46080</v>
      </c>
      <c r="G1666" s="40" t="str">
        <f t="shared" si="364"/>
        <v>Targeted Dealer</v>
      </c>
      <c r="H1666" s="122"/>
      <c r="I1666" s="41">
        <v>50</v>
      </c>
      <c r="J1666" s="41">
        <f t="shared" si="365"/>
        <v>46.666666666666671</v>
      </c>
      <c r="K1666" s="43">
        <v>62</v>
      </c>
      <c r="L1666" s="43">
        <f t="shared" si="366"/>
        <v>-12</v>
      </c>
      <c r="M1666" s="43">
        <f t="shared" si="367"/>
        <v>132.85714285714283</v>
      </c>
      <c r="N1666" s="42">
        <v>75</v>
      </c>
      <c r="O1666" s="45" t="str">
        <f t="shared" si="368"/>
        <v>Mar</v>
      </c>
      <c r="P1666" s="42">
        <f t="shared" si="369"/>
        <v>75</v>
      </c>
      <c r="Q1666" s="44">
        <f t="shared" si="370"/>
        <v>-13</v>
      </c>
      <c r="R1666" s="45">
        <f t="shared" si="371"/>
        <v>-0.17333333333333334</v>
      </c>
      <c r="S1666" s="44" t="str">
        <f t="shared" si="372"/>
        <v>DEGROWTH</v>
      </c>
      <c r="T1666" s="43">
        <v>0</v>
      </c>
      <c r="U1666" s="46" t="str">
        <f t="shared" si="373"/>
        <v>Apr</v>
      </c>
      <c r="V1666" s="42">
        <v>0</v>
      </c>
      <c r="W1666" s="47">
        <f t="shared" si="374"/>
        <v>62</v>
      </c>
      <c r="X1666" s="48">
        <f t="shared" si="375"/>
        <v>0</v>
      </c>
      <c r="Y1666" s="47" t="b">
        <f t="shared" si="376"/>
        <v>0</v>
      </c>
      <c r="Z1666" s="138">
        <v>0</v>
      </c>
      <c r="AA1666" s="133"/>
      <c r="AB1666" s="133" t="s">
        <v>121</v>
      </c>
      <c r="AC1666" s="133"/>
      <c r="AD1666" s="27">
        <f t="shared" si="363"/>
        <v>0</v>
      </c>
      <c r="AE1666" s="164"/>
    </row>
    <row r="1667" spans="1:31">
      <c r="A1667" s="122" t="s">
        <v>1245</v>
      </c>
      <c r="B1667" s="123" t="s">
        <v>43</v>
      </c>
      <c r="C1667" s="123" t="s">
        <v>3826</v>
      </c>
      <c r="D1667" s="123">
        <v>1000004263</v>
      </c>
      <c r="E1667" s="123" t="s">
        <v>3824</v>
      </c>
      <c r="F1667" s="166">
        <v>45695</v>
      </c>
      <c r="G1667" s="40" t="str">
        <f t="shared" si="364"/>
        <v>-</v>
      </c>
      <c r="H1667" s="122"/>
      <c r="I1667" s="41">
        <v>0</v>
      </c>
      <c r="J1667" s="41">
        <f t="shared" si="365"/>
        <v>0</v>
      </c>
      <c r="K1667" s="43">
        <v>0</v>
      </c>
      <c r="L1667" s="43">
        <f t="shared" si="366"/>
        <v>0</v>
      </c>
      <c r="M1667" s="43" t="str">
        <f t="shared" si="367"/>
        <v>-</v>
      </c>
      <c r="N1667" s="42">
        <v>0</v>
      </c>
      <c r="O1667" s="45" t="str">
        <f t="shared" si="368"/>
        <v>Mar</v>
      </c>
      <c r="P1667" s="42">
        <f t="shared" si="369"/>
        <v>0</v>
      </c>
      <c r="Q1667" s="44">
        <f t="shared" si="370"/>
        <v>0</v>
      </c>
      <c r="R1667" s="45" t="str">
        <f t="shared" si="371"/>
        <v xml:space="preserve"> </v>
      </c>
      <c r="S1667" s="44" t="b">
        <f t="shared" si="372"/>
        <v>0</v>
      </c>
      <c r="T1667" s="43">
        <v>13</v>
      </c>
      <c r="U1667" s="46" t="str">
        <f t="shared" si="373"/>
        <v>Apr</v>
      </c>
      <c r="V1667" s="42">
        <v>13</v>
      </c>
      <c r="W1667" s="47">
        <f t="shared" si="374"/>
        <v>-13</v>
      </c>
      <c r="X1667" s="48">
        <f t="shared" si="375"/>
        <v>-1</v>
      </c>
      <c r="Y1667" s="47" t="str">
        <f t="shared" si="376"/>
        <v>DEGROWTH</v>
      </c>
      <c r="Z1667" s="138">
        <v>0</v>
      </c>
      <c r="AA1667" s="133"/>
      <c r="AB1667" s="133" t="s">
        <v>121</v>
      </c>
      <c r="AC1667" s="133"/>
      <c r="AD1667" s="27">
        <f t="shared" si="363"/>
        <v>1</v>
      </c>
      <c r="AE1667" s="164"/>
    </row>
    <row r="1668" spans="1:31">
      <c r="A1668" s="122" t="s">
        <v>3918</v>
      </c>
      <c r="B1668" s="123" t="s">
        <v>73</v>
      </c>
      <c r="C1668" s="123" t="s">
        <v>3016</v>
      </c>
      <c r="D1668" s="123">
        <v>1000001383</v>
      </c>
      <c r="E1668" s="123" t="s">
        <v>4494</v>
      </c>
      <c r="F1668" s="166">
        <v>44739</v>
      </c>
      <c r="G1668" s="40" t="str">
        <f t="shared" si="364"/>
        <v>-</v>
      </c>
      <c r="H1668" s="122"/>
      <c r="I1668" s="41">
        <v>0</v>
      </c>
      <c r="J1668" s="41">
        <f t="shared" si="365"/>
        <v>0</v>
      </c>
      <c r="K1668" s="43">
        <v>25</v>
      </c>
      <c r="L1668" s="43">
        <f t="shared" si="366"/>
        <v>-25</v>
      </c>
      <c r="M1668" s="43" t="str">
        <f t="shared" si="367"/>
        <v>-</v>
      </c>
      <c r="N1668" s="42">
        <v>0</v>
      </c>
      <c r="O1668" s="45" t="str">
        <f t="shared" si="368"/>
        <v>Mar</v>
      </c>
      <c r="P1668" s="42">
        <f t="shared" si="369"/>
        <v>0</v>
      </c>
      <c r="Q1668" s="44">
        <f t="shared" si="370"/>
        <v>25</v>
      </c>
      <c r="R1668" s="45" t="str">
        <f t="shared" si="371"/>
        <v xml:space="preserve"> </v>
      </c>
      <c r="S1668" s="44" t="b">
        <f t="shared" si="372"/>
        <v>0</v>
      </c>
      <c r="T1668" s="43">
        <v>167.75</v>
      </c>
      <c r="U1668" s="46" t="str">
        <f t="shared" si="373"/>
        <v>Apr</v>
      </c>
      <c r="V1668" s="42">
        <v>167.75</v>
      </c>
      <c r="W1668" s="47">
        <f t="shared" si="374"/>
        <v>-142.75</v>
      </c>
      <c r="X1668" s="48">
        <f t="shared" si="375"/>
        <v>-0.8509687034277198</v>
      </c>
      <c r="Y1668" s="47" t="str">
        <f t="shared" si="376"/>
        <v>DEGROWTH</v>
      </c>
      <c r="Z1668" s="138">
        <v>0</v>
      </c>
      <c r="AA1668" s="133"/>
      <c r="AB1668" s="133" t="s">
        <v>121</v>
      </c>
      <c r="AC1668" s="133"/>
      <c r="AD1668" s="27">
        <f t="shared" ref="AD1668:AD1731" si="377">IF(K1668=0,1,0)</f>
        <v>0</v>
      </c>
      <c r="AE1668" s="164"/>
    </row>
    <row r="1669" spans="1:31">
      <c r="A1669" s="122" t="s">
        <v>3918</v>
      </c>
      <c r="B1669" s="123" t="s">
        <v>73</v>
      </c>
      <c r="C1669" s="123" t="s">
        <v>4523</v>
      </c>
      <c r="D1669" s="123">
        <v>1000004673</v>
      </c>
      <c r="E1669" s="123" t="s">
        <v>4495</v>
      </c>
      <c r="F1669" s="166">
        <v>46078</v>
      </c>
      <c r="G1669" s="40" t="str">
        <f t="shared" si="364"/>
        <v>Targeted Dealer</v>
      </c>
      <c r="H1669" s="122"/>
      <c r="I1669" s="41">
        <v>300</v>
      </c>
      <c r="J1669" s="41">
        <f t="shared" si="365"/>
        <v>280</v>
      </c>
      <c r="K1669" s="43">
        <v>305.25</v>
      </c>
      <c r="L1669" s="43">
        <f t="shared" si="366"/>
        <v>-5.25</v>
      </c>
      <c r="M1669" s="43">
        <f t="shared" si="367"/>
        <v>109.01785714285715</v>
      </c>
      <c r="N1669" s="42">
        <v>455</v>
      </c>
      <c r="O1669" s="45" t="str">
        <f t="shared" si="368"/>
        <v>Mar</v>
      </c>
      <c r="P1669" s="42">
        <f t="shared" si="369"/>
        <v>455</v>
      </c>
      <c r="Q1669" s="44">
        <f t="shared" si="370"/>
        <v>-149.75</v>
      </c>
      <c r="R1669" s="45">
        <f t="shared" si="371"/>
        <v>-0.32912087912087917</v>
      </c>
      <c r="S1669" s="44" t="str">
        <f t="shared" si="372"/>
        <v>DEGROWTH</v>
      </c>
      <c r="T1669" s="43">
        <v>0</v>
      </c>
      <c r="U1669" s="46" t="str">
        <f t="shared" si="373"/>
        <v>Apr</v>
      </c>
      <c r="V1669" s="42">
        <v>0</v>
      </c>
      <c r="W1669" s="47">
        <f t="shared" si="374"/>
        <v>305.25</v>
      </c>
      <c r="X1669" s="48">
        <f t="shared" si="375"/>
        <v>0</v>
      </c>
      <c r="Y1669" s="47" t="b">
        <f t="shared" si="376"/>
        <v>0</v>
      </c>
      <c r="Z1669" s="138">
        <v>0</v>
      </c>
      <c r="AA1669" s="133"/>
      <c r="AB1669" s="133" t="s">
        <v>121</v>
      </c>
      <c r="AC1669" s="133"/>
      <c r="AD1669" s="27">
        <f t="shared" si="377"/>
        <v>0</v>
      </c>
      <c r="AE1669" s="164"/>
    </row>
    <row r="1670" spans="1:31">
      <c r="A1670" s="122" t="s">
        <v>121</v>
      </c>
      <c r="B1670" s="123" t="s">
        <v>27</v>
      </c>
      <c r="C1670" s="123" t="s">
        <v>925</v>
      </c>
      <c r="D1670" s="123">
        <v>1000003197</v>
      </c>
      <c r="E1670" s="123" t="s">
        <v>926</v>
      </c>
      <c r="F1670" s="166">
        <v>44925</v>
      </c>
      <c r="G1670" s="40" t="str">
        <f t="shared" si="364"/>
        <v>-</v>
      </c>
      <c r="H1670" s="122"/>
      <c r="I1670" s="41">
        <v>0</v>
      </c>
      <c r="J1670" s="41">
        <f t="shared" si="365"/>
        <v>0</v>
      </c>
      <c r="K1670" s="43">
        <v>0</v>
      </c>
      <c r="L1670" s="43">
        <f t="shared" si="366"/>
        <v>0</v>
      </c>
      <c r="M1670" s="43" t="str">
        <f t="shared" si="367"/>
        <v>-</v>
      </c>
      <c r="N1670" s="42">
        <v>15</v>
      </c>
      <c r="O1670" s="45" t="str">
        <f t="shared" si="368"/>
        <v>Mar</v>
      </c>
      <c r="P1670" s="42">
        <f t="shared" si="369"/>
        <v>15</v>
      </c>
      <c r="Q1670" s="44">
        <f t="shared" si="370"/>
        <v>-15</v>
      </c>
      <c r="R1670" s="45">
        <f t="shared" si="371"/>
        <v>-1</v>
      </c>
      <c r="S1670" s="44" t="str">
        <f t="shared" si="372"/>
        <v>DEGROWTH</v>
      </c>
      <c r="T1670" s="43">
        <v>0</v>
      </c>
      <c r="U1670" s="46" t="str">
        <f t="shared" si="373"/>
        <v>Apr</v>
      </c>
      <c r="V1670" s="42">
        <v>0</v>
      </c>
      <c r="W1670" s="47">
        <f t="shared" si="374"/>
        <v>0</v>
      </c>
      <c r="X1670" s="48">
        <f t="shared" si="375"/>
        <v>0</v>
      </c>
      <c r="Y1670" s="47" t="b">
        <f t="shared" si="376"/>
        <v>0</v>
      </c>
      <c r="Z1670" s="138">
        <v>0</v>
      </c>
      <c r="AA1670" s="133"/>
      <c r="AB1670" s="133" t="s">
        <v>121</v>
      </c>
      <c r="AC1670" s="133"/>
      <c r="AD1670" s="27">
        <f t="shared" si="377"/>
        <v>1</v>
      </c>
      <c r="AE1670" s="164"/>
    </row>
    <row r="1671" spans="1:31">
      <c r="A1671" s="122" t="s">
        <v>121</v>
      </c>
      <c r="B1671" s="123" t="s">
        <v>27</v>
      </c>
      <c r="C1671" s="123" t="s">
        <v>939</v>
      </c>
      <c r="D1671" s="123">
        <v>1000003683</v>
      </c>
      <c r="E1671" s="123" t="s">
        <v>940</v>
      </c>
      <c r="F1671" s="166">
        <v>45148</v>
      </c>
      <c r="G1671" s="40" t="str">
        <f t="shared" si="364"/>
        <v>Targeted Dealer</v>
      </c>
      <c r="H1671" s="122"/>
      <c r="I1671" s="41">
        <v>40</v>
      </c>
      <c r="J1671" s="41">
        <f t="shared" si="365"/>
        <v>37.333333333333329</v>
      </c>
      <c r="K1671" s="43">
        <v>35</v>
      </c>
      <c r="L1671" s="43">
        <f t="shared" si="366"/>
        <v>5</v>
      </c>
      <c r="M1671" s="43">
        <f t="shared" si="367"/>
        <v>93.750000000000014</v>
      </c>
      <c r="N1671" s="42">
        <v>15</v>
      </c>
      <c r="O1671" s="45" t="str">
        <f t="shared" si="368"/>
        <v>Mar</v>
      </c>
      <c r="P1671" s="42">
        <f t="shared" si="369"/>
        <v>15</v>
      </c>
      <c r="Q1671" s="44">
        <f t="shared" si="370"/>
        <v>20</v>
      </c>
      <c r="R1671" s="45">
        <f t="shared" si="371"/>
        <v>1.3333333333333335</v>
      </c>
      <c r="S1671" s="44" t="str">
        <f t="shared" si="372"/>
        <v>GROWTH</v>
      </c>
      <c r="T1671" s="43">
        <v>12.5</v>
      </c>
      <c r="U1671" s="46" t="str">
        <f t="shared" si="373"/>
        <v>Apr</v>
      </c>
      <c r="V1671" s="42">
        <v>12.5</v>
      </c>
      <c r="W1671" s="47">
        <f t="shared" si="374"/>
        <v>22.5</v>
      </c>
      <c r="X1671" s="48">
        <f t="shared" si="375"/>
        <v>1.7999999999999998</v>
      </c>
      <c r="Y1671" s="47" t="str">
        <f t="shared" si="376"/>
        <v>GROWTH</v>
      </c>
      <c r="Z1671" s="138">
        <v>0</v>
      </c>
      <c r="AA1671" s="133"/>
      <c r="AB1671" s="133" t="s">
        <v>121</v>
      </c>
      <c r="AC1671" s="133"/>
      <c r="AD1671" s="27">
        <f t="shared" si="377"/>
        <v>0</v>
      </c>
      <c r="AE1671" s="164"/>
    </row>
    <row r="1672" spans="1:31">
      <c r="A1672" s="122" t="s">
        <v>121</v>
      </c>
      <c r="B1672" s="123" t="s">
        <v>25</v>
      </c>
      <c r="C1672" s="123" t="s">
        <v>4524</v>
      </c>
      <c r="D1672" s="123">
        <v>1000004666</v>
      </c>
      <c r="E1672" s="123" t="s">
        <v>4496</v>
      </c>
      <c r="F1672" s="166">
        <v>46081</v>
      </c>
      <c r="G1672" s="40" t="str">
        <f t="shared" si="364"/>
        <v>Targeted Dealer</v>
      </c>
      <c r="H1672" s="122"/>
      <c r="I1672" s="41">
        <v>20</v>
      </c>
      <c r="J1672" s="41">
        <f t="shared" si="365"/>
        <v>18.666666666666664</v>
      </c>
      <c r="K1672" s="43">
        <v>0</v>
      </c>
      <c r="L1672" s="43">
        <f t="shared" si="366"/>
        <v>20</v>
      </c>
      <c r="M1672" s="43">
        <f t="shared" si="367"/>
        <v>0</v>
      </c>
      <c r="N1672" s="42">
        <v>15</v>
      </c>
      <c r="O1672" s="45" t="str">
        <f t="shared" si="368"/>
        <v>Mar</v>
      </c>
      <c r="P1672" s="42">
        <f t="shared" si="369"/>
        <v>15</v>
      </c>
      <c r="Q1672" s="44">
        <f t="shared" si="370"/>
        <v>-15</v>
      </c>
      <c r="R1672" s="45">
        <f t="shared" si="371"/>
        <v>-1</v>
      </c>
      <c r="S1672" s="44" t="str">
        <f t="shared" si="372"/>
        <v>DEGROWTH</v>
      </c>
      <c r="T1672" s="43">
        <v>0</v>
      </c>
      <c r="U1672" s="46" t="str">
        <f t="shared" si="373"/>
        <v>Apr</v>
      </c>
      <c r="V1672" s="42">
        <v>0</v>
      </c>
      <c r="W1672" s="47">
        <f t="shared" si="374"/>
        <v>0</v>
      </c>
      <c r="X1672" s="48">
        <f t="shared" si="375"/>
        <v>0</v>
      </c>
      <c r="Y1672" s="47" t="b">
        <f t="shared" si="376"/>
        <v>0</v>
      </c>
      <c r="Z1672" s="138">
        <v>0</v>
      </c>
      <c r="AA1672" s="133"/>
      <c r="AB1672" s="133" t="s">
        <v>121</v>
      </c>
      <c r="AC1672" s="133"/>
      <c r="AD1672" s="27">
        <f t="shared" si="377"/>
        <v>1</v>
      </c>
      <c r="AE1672" s="164"/>
    </row>
    <row r="1673" spans="1:31">
      <c r="A1673" s="122" t="s">
        <v>121</v>
      </c>
      <c r="B1673" s="123" t="s">
        <v>25</v>
      </c>
      <c r="C1673" s="123" t="s">
        <v>4525</v>
      </c>
      <c r="D1673" s="123">
        <v>1000004670</v>
      </c>
      <c r="E1673" s="123" t="s">
        <v>4497</v>
      </c>
      <c r="F1673" s="166">
        <v>46091</v>
      </c>
      <c r="G1673" s="40" t="str">
        <f t="shared" si="364"/>
        <v>Targeted Dealer</v>
      </c>
      <c r="H1673" s="122"/>
      <c r="I1673" s="41">
        <v>20</v>
      </c>
      <c r="J1673" s="41">
        <f t="shared" si="365"/>
        <v>18.666666666666664</v>
      </c>
      <c r="K1673" s="43">
        <v>0</v>
      </c>
      <c r="L1673" s="43">
        <f t="shared" si="366"/>
        <v>20</v>
      </c>
      <c r="M1673" s="43">
        <f t="shared" si="367"/>
        <v>0</v>
      </c>
      <c r="N1673" s="42">
        <v>15</v>
      </c>
      <c r="O1673" s="45" t="str">
        <f t="shared" si="368"/>
        <v>Mar</v>
      </c>
      <c r="P1673" s="42">
        <f t="shared" si="369"/>
        <v>15</v>
      </c>
      <c r="Q1673" s="44">
        <f t="shared" si="370"/>
        <v>-15</v>
      </c>
      <c r="R1673" s="45">
        <f t="shared" si="371"/>
        <v>-1</v>
      </c>
      <c r="S1673" s="44" t="str">
        <f t="shared" si="372"/>
        <v>DEGROWTH</v>
      </c>
      <c r="T1673" s="43">
        <v>0</v>
      </c>
      <c r="U1673" s="46" t="str">
        <f t="shared" si="373"/>
        <v>Apr</v>
      </c>
      <c r="V1673" s="42">
        <v>0</v>
      </c>
      <c r="W1673" s="47">
        <f t="shared" si="374"/>
        <v>0</v>
      </c>
      <c r="X1673" s="48">
        <f t="shared" si="375"/>
        <v>0</v>
      </c>
      <c r="Y1673" s="47" t="b">
        <f t="shared" si="376"/>
        <v>0</v>
      </c>
      <c r="Z1673" s="138">
        <v>0</v>
      </c>
      <c r="AA1673" s="133"/>
      <c r="AB1673" s="133" t="s">
        <v>121</v>
      </c>
      <c r="AC1673" s="133"/>
      <c r="AD1673" s="27">
        <f t="shared" si="377"/>
        <v>1</v>
      </c>
      <c r="AE1673" s="164"/>
    </row>
    <row r="1674" spans="1:31">
      <c r="A1674" s="122" t="s">
        <v>121</v>
      </c>
      <c r="B1674" s="123" t="s">
        <v>25</v>
      </c>
      <c r="C1674" s="123" t="s">
        <v>4526</v>
      </c>
      <c r="D1674" s="123">
        <v>1000004683</v>
      </c>
      <c r="E1674" s="123" t="s">
        <v>4498</v>
      </c>
      <c r="F1674" s="166">
        <v>46099</v>
      </c>
      <c r="G1674" s="40" t="str">
        <f t="shared" si="364"/>
        <v>Targeted Dealer</v>
      </c>
      <c r="H1674" s="122"/>
      <c r="I1674" s="41">
        <v>20</v>
      </c>
      <c r="J1674" s="41">
        <f t="shared" si="365"/>
        <v>18.666666666666664</v>
      </c>
      <c r="K1674" s="43">
        <v>45</v>
      </c>
      <c r="L1674" s="43">
        <f t="shared" si="366"/>
        <v>-25</v>
      </c>
      <c r="M1674" s="43">
        <f t="shared" si="367"/>
        <v>241.07142857142858</v>
      </c>
      <c r="N1674" s="42">
        <v>0</v>
      </c>
      <c r="O1674" s="45" t="str">
        <f t="shared" si="368"/>
        <v>Mar</v>
      </c>
      <c r="P1674" s="42">
        <f t="shared" si="369"/>
        <v>0</v>
      </c>
      <c r="Q1674" s="44">
        <f t="shared" si="370"/>
        <v>45</v>
      </c>
      <c r="R1674" s="45" t="str">
        <f t="shared" si="371"/>
        <v xml:space="preserve"> </v>
      </c>
      <c r="S1674" s="44" t="b">
        <f t="shared" si="372"/>
        <v>0</v>
      </c>
      <c r="T1674" s="43">
        <v>0</v>
      </c>
      <c r="U1674" s="46" t="str">
        <f t="shared" si="373"/>
        <v>Apr</v>
      </c>
      <c r="V1674" s="42">
        <v>0</v>
      </c>
      <c r="W1674" s="47">
        <f t="shared" si="374"/>
        <v>45</v>
      </c>
      <c r="X1674" s="48">
        <f t="shared" si="375"/>
        <v>0</v>
      </c>
      <c r="Y1674" s="47" t="b">
        <f t="shared" si="376"/>
        <v>0</v>
      </c>
      <c r="Z1674" s="138">
        <v>0</v>
      </c>
      <c r="AA1674" s="133"/>
      <c r="AB1674" s="133" t="s">
        <v>121</v>
      </c>
      <c r="AC1674" s="133"/>
      <c r="AD1674" s="27">
        <f t="shared" si="377"/>
        <v>0</v>
      </c>
      <c r="AE1674" s="164"/>
    </row>
    <row r="1675" spans="1:31">
      <c r="A1675" s="122" t="s">
        <v>1245</v>
      </c>
      <c r="B1675" s="123" t="s">
        <v>40</v>
      </c>
      <c r="C1675" s="123" t="s">
        <v>4527</v>
      </c>
      <c r="D1675" s="123">
        <v>1000004667</v>
      </c>
      <c r="E1675" s="123" t="s">
        <v>4499</v>
      </c>
      <c r="F1675" s="166">
        <v>46086</v>
      </c>
      <c r="G1675" s="40" t="str">
        <f t="shared" si="364"/>
        <v>Targeted Dealer</v>
      </c>
      <c r="H1675" s="122"/>
      <c r="I1675" s="41">
        <v>50</v>
      </c>
      <c r="J1675" s="41">
        <f t="shared" si="365"/>
        <v>46.666666666666671</v>
      </c>
      <c r="K1675" s="43">
        <v>38</v>
      </c>
      <c r="L1675" s="43">
        <f t="shared" si="366"/>
        <v>12</v>
      </c>
      <c r="M1675" s="43">
        <f t="shared" si="367"/>
        <v>81.428571428571416</v>
      </c>
      <c r="N1675" s="42">
        <v>32</v>
      </c>
      <c r="O1675" s="45" t="str">
        <f t="shared" si="368"/>
        <v>Mar</v>
      </c>
      <c r="P1675" s="42">
        <f t="shared" si="369"/>
        <v>32</v>
      </c>
      <c r="Q1675" s="44">
        <f t="shared" si="370"/>
        <v>6</v>
      </c>
      <c r="R1675" s="45">
        <f t="shared" si="371"/>
        <v>0.1875</v>
      </c>
      <c r="S1675" s="44" t="str">
        <f t="shared" si="372"/>
        <v>GROWTH</v>
      </c>
      <c r="T1675" s="43">
        <v>0</v>
      </c>
      <c r="U1675" s="46" t="str">
        <f t="shared" si="373"/>
        <v>Apr</v>
      </c>
      <c r="V1675" s="42">
        <v>0</v>
      </c>
      <c r="W1675" s="47">
        <f t="shared" si="374"/>
        <v>38</v>
      </c>
      <c r="X1675" s="48">
        <f t="shared" si="375"/>
        <v>0</v>
      </c>
      <c r="Y1675" s="47" t="b">
        <f t="shared" si="376"/>
        <v>0</v>
      </c>
      <c r="Z1675" s="138">
        <v>0</v>
      </c>
      <c r="AA1675" s="133"/>
      <c r="AB1675" s="133" t="s">
        <v>121</v>
      </c>
      <c r="AC1675" s="133"/>
      <c r="AD1675" s="27">
        <f t="shared" si="377"/>
        <v>0</v>
      </c>
      <c r="AE1675" s="164"/>
    </row>
    <row r="1676" spans="1:31">
      <c r="A1676" s="122" t="s">
        <v>1245</v>
      </c>
      <c r="B1676" s="123" t="s">
        <v>44</v>
      </c>
      <c r="C1676" s="123" t="s">
        <v>1490</v>
      </c>
      <c r="D1676" s="123">
        <v>1000000309</v>
      </c>
      <c r="E1676" s="123" t="s">
        <v>1491</v>
      </c>
      <c r="F1676" s="166">
        <v>44738</v>
      </c>
      <c r="G1676" s="40" t="str">
        <f t="shared" si="364"/>
        <v>Targeted Dealer</v>
      </c>
      <c r="H1676" s="122"/>
      <c r="I1676" s="41">
        <v>20</v>
      </c>
      <c r="J1676" s="41">
        <f t="shared" si="365"/>
        <v>18.666666666666664</v>
      </c>
      <c r="K1676" s="43">
        <v>7</v>
      </c>
      <c r="L1676" s="43">
        <f t="shared" si="366"/>
        <v>13</v>
      </c>
      <c r="M1676" s="43">
        <f t="shared" si="367"/>
        <v>37.500000000000007</v>
      </c>
      <c r="N1676" s="42">
        <v>0</v>
      </c>
      <c r="O1676" s="45" t="str">
        <f t="shared" si="368"/>
        <v>Mar</v>
      </c>
      <c r="P1676" s="42">
        <f t="shared" si="369"/>
        <v>0</v>
      </c>
      <c r="Q1676" s="44">
        <f t="shared" si="370"/>
        <v>7</v>
      </c>
      <c r="R1676" s="45" t="str">
        <f t="shared" si="371"/>
        <v xml:space="preserve"> </v>
      </c>
      <c r="S1676" s="44" t="b">
        <f t="shared" si="372"/>
        <v>0</v>
      </c>
      <c r="T1676" s="43">
        <v>7</v>
      </c>
      <c r="U1676" s="46" t="str">
        <f t="shared" si="373"/>
        <v>Apr</v>
      </c>
      <c r="V1676" s="42">
        <v>7</v>
      </c>
      <c r="W1676" s="47">
        <f t="shared" si="374"/>
        <v>0</v>
      </c>
      <c r="X1676" s="48">
        <f t="shared" si="375"/>
        <v>0</v>
      </c>
      <c r="Y1676" s="47" t="str">
        <f t="shared" si="376"/>
        <v>GROWTH</v>
      </c>
      <c r="Z1676" s="138">
        <v>0</v>
      </c>
      <c r="AA1676" s="133"/>
      <c r="AB1676" s="133" t="s">
        <v>121</v>
      </c>
      <c r="AC1676" s="133"/>
      <c r="AD1676" s="27">
        <f t="shared" si="377"/>
        <v>0</v>
      </c>
      <c r="AE1676" s="164"/>
    </row>
    <row r="1677" spans="1:31">
      <c r="A1677" s="122" t="s">
        <v>1245</v>
      </c>
      <c r="B1677" s="123" t="s">
        <v>44</v>
      </c>
      <c r="C1677" s="123" t="s">
        <v>4528</v>
      </c>
      <c r="D1677" s="123">
        <v>1000003115</v>
      </c>
      <c r="E1677" s="123" t="s">
        <v>4500</v>
      </c>
      <c r="F1677" s="166">
        <v>44893</v>
      </c>
      <c r="G1677" s="40" t="str">
        <f t="shared" si="364"/>
        <v>-</v>
      </c>
      <c r="H1677" s="122"/>
      <c r="I1677" s="41">
        <v>0</v>
      </c>
      <c r="J1677" s="41">
        <f t="shared" si="365"/>
        <v>0</v>
      </c>
      <c r="K1677" s="43">
        <v>3.5</v>
      </c>
      <c r="L1677" s="43">
        <f t="shared" si="366"/>
        <v>-3.5</v>
      </c>
      <c r="M1677" s="43" t="str">
        <f t="shared" si="367"/>
        <v>-</v>
      </c>
      <c r="N1677" s="42">
        <v>10.5</v>
      </c>
      <c r="O1677" s="45" t="str">
        <f t="shared" si="368"/>
        <v>Mar</v>
      </c>
      <c r="P1677" s="42">
        <f t="shared" si="369"/>
        <v>10.5</v>
      </c>
      <c r="Q1677" s="44">
        <f t="shared" si="370"/>
        <v>-7</v>
      </c>
      <c r="R1677" s="45">
        <f t="shared" si="371"/>
        <v>-0.66666666666666674</v>
      </c>
      <c r="S1677" s="44" t="str">
        <f t="shared" si="372"/>
        <v>DEGROWTH</v>
      </c>
      <c r="T1677" s="43">
        <v>0</v>
      </c>
      <c r="U1677" s="46" t="str">
        <f t="shared" si="373"/>
        <v>Apr</v>
      </c>
      <c r="V1677" s="42">
        <v>0</v>
      </c>
      <c r="W1677" s="47">
        <f t="shared" si="374"/>
        <v>3.5</v>
      </c>
      <c r="X1677" s="48">
        <f t="shared" si="375"/>
        <v>0</v>
      </c>
      <c r="Y1677" s="47" t="b">
        <f t="shared" si="376"/>
        <v>0</v>
      </c>
      <c r="Z1677" s="138">
        <v>0</v>
      </c>
      <c r="AA1677" s="133"/>
      <c r="AB1677" s="133" t="s">
        <v>121</v>
      </c>
      <c r="AC1677" s="133"/>
      <c r="AD1677" s="27">
        <f t="shared" si="377"/>
        <v>0</v>
      </c>
      <c r="AE1677" s="164"/>
    </row>
    <row r="1678" spans="1:31">
      <c r="A1678" s="122" t="s">
        <v>121</v>
      </c>
      <c r="B1678" s="123" t="s">
        <v>3920</v>
      </c>
      <c r="C1678" s="123" t="s">
        <v>257</v>
      </c>
      <c r="D1678" s="123">
        <v>1000003906</v>
      </c>
      <c r="E1678" s="123" t="s">
        <v>258</v>
      </c>
      <c r="F1678" s="166">
        <v>45392</v>
      </c>
      <c r="G1678" s="40" t="str">
        <f t="shared" si="364"/>
        <v>Targeted Dealer</v>
      </c>
      <c r="H1678" s="122"/>
      <c r="I1678" s="41">
        <v>30</v>
      </c>
      <c r="J1678" s="41">
        <f t="shared" si="365"/>
        <v>28</v>
      </c>
      <c r="K1678" s="43">
        <v>26</v>
      </c>
      <c r="L1678" s="43">
        <f t="shared" si="366"/>
        <v>4</v>
      </c>
      <c r="M1678" s="43">
        <f t="shared" si="367"/>
        <v>92.857142857142847</v>
      </c>
      <c r="N1678" s="42">
        <v>23</v>
      </c>
      <c r="O1678" s="45" t="str">
        <f t="shared" si="368"/>
        <v>Mar</v>
      </c>
      <c r="P1678" s="42">
        <f t="shared" si="369"/>
        <v>23</v>
      </c>
      <c r="Q1678" s="44">
        <f t="shared" si="370"/>
        <v>3</v>
      </c>
      <c r="R1678" s="45">
        <f t="shared" si="371"/>
        <v>0.13043478260869557</v>
      </c>
      <c r="S1678" s="44" t="str">
        <f t="shared" si="372"/>
        <v>GROWTH</v>
      </c>
      <c r="T1678" s="43">
        <v>26</v>
      </c>
      <c r="U1678" s="46" t="str">
        <f t="shared" si="373"/>
        <v>Apr</v>
      </c>
      <c r="V1678" s="42">
        <v>26</v>
      </c>
      <c r="W1678" s="47">
        <f t="shared" si="374"/>
        <v>0</v>
      </c>
      <c r="X1678" s="48">
        <f t="shared" si="375"/>
        <v>0</v>
      </c>
      <c r="Y1678" s="47" t="str">
        <f t="shared" si="376"/>
        <v>GROWTH</v>
      </c>
      <c r="Z1678" s="138">
        <v>0</v>
      </c>
      <c r="AA1678" s="133"/>
      <c r="AB1678" s="133" t="s">
        <v>121</v>
      </c>
      <c r="AC1678" s="133"/>
      <c r="AD1678" s="27">
        <f t="shared" si="377"/>
        <v>0</v>
      </c>
      <c r="AE1678" s="164"/>
    </row>
    <row r="1679" spans="1:31">
      <c r="A1679" s="122" t="s">
        <v>121</v>
      </c>
      <c r="B1679" s="123" t="s">
        <v>33</v>
      </c>
      <c r="C1679" s="123" t="s">
        <v>4529</v>
      </c>
      <c r="D1679" s="123">
        <v>1000003923</v>
      </c>
      <c r="E1679" s="123" t="s">
        <v>4501</v>
      </c>
      <c r="F1679" s="166">
        <v>45412</v>
      </c>
      <c r="G1679" s="40" t="str">
        <f t="shared" si="364"/>
        <v>Targeted Dealer</v>
      </c>
      <c r="H1679" s="122"/>
      <c r="I1679" s="41">
        <v>45</v>
      </c>
      <c r="J1679" s="41">
        <f t="shared" si="365"/>
        <v>42</v>
      </c>
      <c r="K1679" s="43">
        <v>24</v>
      </c>
      <c r="L1679" s="43">
        <f t="shared" si="366"/>
        <v>21</v>
      </c>
      <c r="M1679" s="43">
        <f t="shared" si="367"/>
        <v>57.142857142857146</v>
      </c>
      <c r="N1679" s="42">
        <v>0</v>
      </c>
      <c r="O1679" s="45" t="str">
        <f t="shared" si="368"/>
        <v>Mar</v>
      </c>
      <c r="P1679" s="42">
        <f t="shared" si="369"/>
        <v>0</v>
      </c>
      <c r="Q1679" s="44">
        <f t="shared" si="370"/>
        <v>24</v>
      </c>
      <c r="R1679" s="45" t="str">
        <f t="shared" si="371"/>
        <v xml:space="preserve"> </v>
      </c>
      <c r="S1679" s="44" t="b">
        <f t="shared" si="372"/>
        <v>0</v>
      </c>
      <c r="T1679" s="43">
        <v>0</v>
      </c>
      <c r="U1679" s="46" t="str">
        <f t="shared" si="373"/>
        <v>Apr</v>
      </c>
      <c r="V1679" s="42">
        <v>0</v>
      </c>
      <c r="W1679" s="47">
        <f t="shared" si="374"/>
        <v>24</v>
      </c>
      <c r="X1679" s="48">
        <f t="shared" si="375"/>
        <v>0</v>
      </c>
      <c r="Y1679" s="47" t="b">
        <f t="shared" si="376"/>
        <v>0</v>
      </c>
      <c r="Z1679" s="138">
        <v>0</v>
      </c>
      <c r="AA1679" s="133"/>
      <c r="AB1679" s="133" t="s">
        <v>121</v>
      </c>
      <c r="AC1679" s="133"/>
      <c r="AD1679" s="27">
        <f t="shared" si="377"/>
        <v>0</v>
      </c>
      <c r="AE1679" s="164"/>
    </row>
    <row r="1680" spans="1:31">
      <c r="A1680" s="122" t="s">
        <v>121</v>
      </c>
      <c r="B1680" s="123" t="s">
        <v>33</v>
      </c>
      <c r="C1680" s="123" t="s">
        <v>4530</v>
      </c>
      <c r="D1680" s="123">
        <v>1000004593</v>
      </c>
      <c r="E1680" s="123" t="s">
        <v>4502</v>
      </c>
      <c r="F1680" s="166">
        <v>46020</v>
      </c>
      <c r="G1680" s="40" t="str">
        <f t="shared" si="364"/>
        <v>Targeted Dealer</v>
      </c>
      <c r="H1680" s="122"/>
      <c r="I1680" s="41">
        <v>23</v>
      </c>
      <c r="J1680" s="41">
        <f t="shared" si="365"/>
        <v>21.466666666666669</v>
      </c>
      <c r="K1680" s="43">
        <v>24</v>
      </c>
      <c r="L1680" s="43">
        <f t="shared" si="366"/>
        <v>-1</v>
      </c>
      <c r="M1680" s="43">
        <f t="shared" si="367"/>
        <v>111.80124223602485</v>
      </c>
      <c r="N1680" s="42">
        <v>24</v>
      </c>
      <c r="O1680" s="45" t="str">
        <f t="shared" si="368"/>
        <v>Mar</v>
      </c>
      <c r="P1680" s="42">
        <f t="shared" si="369"/>
        <v>24</v>
      </c>
      <c r="Q1680" s="44">
        <f t="shared" si="370"/>
        <v>0</v>
      </c>
      <c r="R1680" s="45">
        <f t="shared" si="371"/>
        <v>0</v>
      </c>
      <c r="S1680" s="44" t="str">
        <f t="shared" si="372"/>
        <v>GROWTH</v>
      </c>
      <c r="T1680" s="43">
        <v>0</v>
      </c>
      <c r="U1680" s="46" t="str">
        <f t="shared" si="373"/>
        <v>Apr</v>
      </c>
      <c r="V1680" s="42">
        <v>0</v>
      </c>
      <c r="W1680" s="47">
        <f t="shared" si="374"/>
        <v>24</v>
      </c>
      <c r="X1680" s="48">
        <f t="shared" si="375"/>
        <v>0</v>
      </c>
      <c r="Y1680" s="47" t="b">
        <f t="shared" si="376"/>
        <v>0</v>
      </c>
      <c r="Z1680" s="138">
        <v>0</v>
      </c>
      <c r="AA1680" s="133"/>
      <c r="AB1680" s="133" t="s">
        <v>121</v>
      </c>
      <c r="AC1680" s="133"/>
      <c r="AD1680" s="27">
        <f t="shared" si="377"/>
        <v>0</v>
      </c>
      <c r="AE1680" s="164"/>
    </row>
    <row r="1681" spans="1:31">
      <c r="A1681" s="122" t="s">
        <v>1245</v>
      </c>
      <c r="B1681" s="123" t="s">
        <v>63</v>
      </c>
      <c r="C1681" s="123" t="s">
        <v>2351</v>
      </c>
      <c r="D1681" s="123">
        <v>1000002603</v>
      </c>
      <c r="E1681" s="123" t="s">
        <v>4503</v>
      </c>
      <c r="F1681" s="166">
        <v>44738</v>
      </c>
      <c r="G1681" s="40" t="str">
        <f t="shared" si="364"/>
        <v>Targeted Dealer</v>
      </c>
      <c r="H1681" s="122"/>
      <c r="I1681" s="41">
        <v>10</v>
      </c>
      <c r="J1681" s="41">
        <f t="shared" si="365"/>
        <v>9.3333333333333321</v>
      </c>
      <c r="K1681" s="43">
        <v>5</v>
      </c>
      <c r="L1681" s="43">
        <f t="shared" si="366"/>
        <v>5</v>
      </c>
      <c r="M1681" s="43">
        <f t="shared" si="367"/>
        <v>53.571428571428577</v>
      </c>
      <c r="N1681" s="42">
        <v>0</v>
      </c>
      <c r="O1681" s="45" t="str">
        <f t="shared" si="368"/>
        <v>Mar</v>
      </c>
      <c r="P1681" s="42">
        <f t="shared" si="369"/>
        <v>0</v>
      </c>
      <c r="Q1681" s="44">
        <f t="shared" si="370"/>
        <v>5</v>
      </c>
      <c r="R1681" s="45" t="str">
        <f t="shared" si="371"/>
        <v xml:space="preserve"> </v>
      </c>
      <c r="S1681" s="44" t="b">
        <f t="shared" si="372"/>
        <v>0</v>
      </c>
      <c r="T1681" s="43">
        <v>10</v>
      </c>
      <c r="U1681" s="46" t="str">
        <f t="shared" si="373"/>
        <v>Apr</v>
      </c>
      <c r="V1681" s="42">
        <v>10</v>
      </c>
      <c r="W1681" s="47">
        <f t="shared" si="374"/>
        <v>-5</v>
      </c>
      <c r="X1681" s="48">
        <f t="shared" si="375"/>
        <v>-0.5</v>
      </c>
      <c r="Y1681" s="47" t="str">
        <f t="shared" si="376"/>
        <v>DEGROWTH</v>
      </c>
      <c r="Z1681" s="138">
        <v>0</v>
      </c>
      <c r="AA1681" s="133"/>
      <c r="AB1681" s="133" t="s">
        <v>121</v>
      </c>
      <c r="AC1681" s="133"/>
      <c r="AD1681" s="27">
        <f t="shared" si="377"/>
        <v>0</v>
      </c>
      <c r="AE1681" s="164"/>
    </row>
    <row r="1682" spans="1:31">
      <c r="A1682" s="122" t="s">
        <v>1245</v>
      </c>
      <c r="B1682" s="123" t="s">
        <v>63</v>
      </c>
      <c r="C1682" s="123" t="s">
        <v>2353</v>
      </c>
      <c r="D1682" s="123">
        <v>1000002729</v>
      </c>
      <c r="E1682" s="123" t="s">
        <v>2354</v>
      </c>
      <c r="F1682" s="166">
        <v>44739</v>
      </c>
      <c r="G1682" s="40" t="str">
        <f t="shared" si="364"/>
        <v>Targeted Dealer</v>
      </c>
      <c r="H1682" s="122"/>
      <c r="I1682" s="41">
        <v>40</v>
      </c>
      <c r="J1682" s="41">
        <f t="shared" si="365"/>
        <v>37.333333333333329</v>
      </c>
      <c r="K1682" s="43">
        <v>10.5</v>
      </c>
      <c r="L1682" s="43">
        <f t="shared" si="366"/>
        <v>29.5</v>
      </c>
      <c r="M1682" s="43">
        <f t="shared" si="367"/>
        <v>28.125000000000004</v>
      </c>
      <c r="N1682" s="42">
        <v>10</v>
      </c>
      <c r="O1682" s="45" t="str">
        <f t="shared" si="368"/>
        <v>Mar</v>
      </c>
      <c r="P1682" s="42">
        <f t="shared" si="369"/>
        <v>10</v>
      </c>
      <c r="Q1682" s="44">
        <f t="shared" si="370"/>
        <v>0.5</v>
      </c>
      <c r="R1682" s="45">
        <f t="shared" si="371"/>
        <v>5.0000000000000044E-2</v>
      </c>
      <c r="S1682" s="44" t="str">
        <f t="shared" si="372"/>
        <v>GROWTH</v>
      </c>
      <c r="T1682" s="43">
        <v>0</v>
      </c>
      <c r="U1682" s="46" t="str">
        <f t="shared" si="373"/>
        <v>Apr</v>
      </c>
      <c r="V1682" s="42">
        <v>0</v>
      </c>
      <c r="W1682" s="47">
        <f t="shared" si="374"/>
        <v>10.5</v>
      </c>
      <c r="X1682" s="48">
        <f t="shared" si="375"/>
        <v>0</v>
      </c>
      <c r="Y1682" s="47" t="b">
        <f t="shared" si="376"/>
        <v>0</v>
      </c>
      <c r="Z1682" s="138">
        <v>0</v>
      </c>
      <c r="AA1682" s="133"/>
      <c r="AB1682" s="133" t="s">
        <v>121</v>
      </c>
      <c r="AC1682" s="133"/>
      <c r="AD1682" s="27">
        <f t="shared" si="377"/>
        <v>0</v>
      </c>
      <c r="AE1682" s="164"/>
    </row>
    <row r="1683" spans="1:31">
      <c r="A1683" s="122" t="s">
        <v>3061</v>
      </c>
      <c r="B1683" s="123" t="s">
        <v>87</v>
      </c>
      <c r="C1683" s="123" t="s">
        <v>4531</v>
      </c>
      <c r="D1683" s="123">
        <v>1000004675</v>
      </c>
      <c r="E1683" s="123" t="s">
        <v>4504</v>
      </c>
      <c r="F1683" s="166">
        <v>46078</v>
      </c>
      <c r="G1683" s="40" t="str">
        <f t="shared" si="364"/>
        <v>Targeted Dealer</v>
      </c>
      <c r="H1683" s="122"/>
      <c r="I1683" s="41">
        <v>105</v>
      </c>
      <c r="J1683" s="41">
        <f t="shared" si="365"/>
        <v>98</v>
      </c>
      <c r="K1683" s="43">
        <v>107</v>
      </c>
      <c r="L1683" s="43">
        <f t="shared" si="366"/>
        <v>-2</v>
      </c>
      <c r="M1683" s="43">
        <f t="shared" si="367"/>
        <v>109.18367346938776</v>
      </c>
      <c r="N1683" s="42">
        <v>91</v>
      </c>
      <c r="O1683" s="45" t="str">
        <f t="shared" si="368"/>
        <v>Mar</v>
      </c>
      <c r="P1683" s="42">
        <f t="shared" si="369"/>
        <v>91</v>
      </c>
      <c r="Q1683" s="44">
        <f t="shared" si="370"/>
        <v>16</v>
      </c>
      <c r="R1683" s="45">
        <f t="shared" si="371"/>
        <v>0.17582417582417587</v>
      </c>
      <c r="S1683" s="44" t="str">
        <f t="shared" si="372"/>
        <v>GROWTH</v>
      </c>
      <c r="T1683" s="43">
        <v>0</v>
      </c>
      <c r="U1683" s="46" t="str">
        <f t="shared" si="373"/>
        <v>Apr</v>
      </c>
      <c r="V1683" s="42">
        <v>0</v>
      </c>
      <c r="W1683" s="47">
        <f t="shared" si="374"/>
        <v>107</v>
      </c>
      <c r="X1683" s="48">
        <f t="shared" si="375"/>
        <v>0</v>
      </c>
      <c r="Y1683" s="47" t="b">
        <f t="shared" si="376"/>
        <v>0</v>
      </c>
      <c r="Z1683" s="138">
        <v>0</v>
      </c>
      <c r="AA1683" s="133"/>
      <c r="AB1683" s="133" t="s">
        <v>121</v>
      </c>
      <c r="AC1683" s="133"/>
      <c r="AD1683" s="27">
        <f t="shared" si="377"/>
        <v>0</v>
      </c>
      <c r="AE1683" s="164"/>
    </row>
    <row r="1684" spans="1:31">
      <c r="A1684" s="122" t="s">
        <v>121</v>
      </c>
      <c r="B1684" s="123" t="s">
        <v>18</v>
      </c>
      <c r="C1684" s="123" t="s">
        <v>464</v>
      </c>
      <c r="D1684" s="123">
        <v>1000000920</v>
      </c>
      <c r="E1684" s="123" t="s">
        <v>465</v>
      </c>
      <c r="F1684" s="166">
        <v>44738</v>
      </c>
      <c r="G1684" s="40" t="str">
        <f t="shared" si="364"/>
        <v>Targeted Dealer</v>
      </c>
      <c r="H1684" s="122"/>
      <c r="I1684" s="41">
        <v>100</v>
      </c>
      <c r="J1684" s="41">
        <f t="shared" si="365"/>
        <v>93.333333333333343</v>
      </c>
      <c r="K1684" s="43">
        <v>75</v>
      </c>
      <c r="L1684" s="43">
        <f t="shared" si="366"/>
        <v>25</v>
      </c>
      <c r="M1684" s="43">
        <f t="shared" si="367"/>
        <v>80.357142857142847</v>
      </c>
      <c r="N1684" s="42">
        <v>80</v>
      </c>
      <c r="O1684" s="45" t="str">
        <f t="shared" si="368"/>
        <v>Mar</v>
      </c>
      <c r="P1684" s="42">
        <f t="shared" si="369"/>
        <v>80</v>
      </c>
      <c r="Q1684" s="44">
        <f t="shared" si="370"/>
        <v>-5</v>
      </c>
      <c r="R1684" s="45">
        <f t="shared" si="371"/>
        <v>-6.25E-2</v>
      </c>
      <c r="S1684" s="44" t="str">
        <f t="shared" si="372"/>
        <v>DEGROWTH</v>
      </c>
      <c r="T1684" s="43">
        <v>80</v>
      </c>
      <c r="U1684" s="46" t="str">
        <f t="shared" si="373"/>
        <v>Apr</v>
      </c>
      <c r="V1684" s="42">
        <v>80</v>
      </c>
      <c r="W1684" s="47">
        <f t="shared" si="374"/>
        <v>-5</v>
      </c>
      <c r="X1684" s="48">
        <f t="shared" si="375"/>
        <v>-6.25E-2</v>
      </c>
      <c r="Y1684" s="47" t="str">
        <f t="shared" si="376"/>
        <v>DEGROWTH</v>
      </c>
      <c r="Z1684" s="138">
        <v>0</v>
      </c>
      <c r="AA1684" s="133"/>
      <c r="AB1684" s="133" t="s">
        <v>121</v>
      </c>
      <c r="AC1684" s="133"/>
      <c r="AD1684" s="27">
        <f t="shared" si="377"/>
        <v>0</v>
      </c>
      <c r="AE1684" s="164"/>
    </row>
    <row r="1685" spans="1:31">
      <c r="A1685" s="122" t="s">
        <v>1245</v>
      </c>
      <c r="B1685" s="123" t="s">
        <v>3922</v>
      </c>
      <c r="C1685" s="123" t="s">
        <v>4532</v>
      </c>
      <c r="D1685" s="123">
        <v>1000004661</v>
      </c>
      <c r="E1685" s="123" t="s">
        <v>4505</v>
      </c>
      <c r="F1685" s="166">
        <v>46076</v>
      </c>
      <c r="G1685" s="40" t="str">
        <f t="shared" si="364"/>
        <v>Targeted Dealer</v>
      </c>
      <c r="H1685" s="122"/>
      <c r="I1685" s="41">
        <v>50</v>
      </c>
      <c r="J1685" s="41">
        <f t="shared" si="365"/>
        <v>46.666666666666671</v>
      </c>
      <c r="K1685" s="43">
        <v>47</v>
      </c>
      <c r="L1685" s="43">
        <f t="shared" si="366"/>
        <v>3</v>
      </c>
      <c r="M1685" s="43">
        <f t="shared" si="367"/>
        <v>100.71428571428569</v>
      </c>
      <c r="N1685" s="42">
        <v>75</v>
      </c>
      <c r="O1685" s="45" t="str">
        <f t="shared" si="368"/>
        <v>Mar</v>
      </c>
      <c r="P1685" s="42">
        <f t="shared" si="369"/>
        <v>75</v>
      </c>
      <c r="Q1685" s="44">
        <f t="shared" si="370"/>
        <v>-28</v>
      </c>
      <c r="R1685" s="45">
        <f t="shared" si="371"/>
        <v>-0.37333333333333329</v>
      </c>
      <c r="S1685" s="44" t="str">
        <f t="shared" si="372"/>
        <v>DEGROWTH</v>
      </c>
      <c r="T1685" s="43">
        <v>0</v>
      </c>
      <c r="U1685" s="46" t="str">
        <f t="shared" si="373"/>
        <v>Apr</v>
      </c>
      <c r="V1685" s="42">
        <v>0</v>
      </c>
      <c r="W1685" s="47">
        <f t="shared" si="374"/>
        <v>47</v>
      </c>
      <c r="X1685" s="48">
        <f t="shared" si="375"/>
        <v>0</v>
      </c>
      <c r="Y1685" s="47" t="b">
        <f t="shared" si="376"/>
        <v>0</v>
      </c>
      <c r="Z1685" s="138">
        <v>0</v>
      </c>
      <c r="AA1685" s="133"/>
      <c r="AB1685" s="133" t="s">
        <v>121</v>
      </c>
      <c r="AC1685" s="133"/>
      <c r="AD1685" s="27">
        <f t="shared" si="377"/>
        <v>0</v>
      </c>
      <c r="AE1685" s="164"/>
    </row>
    <row r="1686" spans="1:31">
      <c r="A1686" s="122" t="s">
        <v>3919</v>
      </c>
      <c r="B1686" s="123" t="s">
        <v>84</v>
      </c>
      <c r="C1686" s="123" t="s">
        <v>4533</v>
      </c>
      <c r="D1686" s="123">
        <v>1000004642</v>
      </c>
      <c r="E1686" s="123" t="s">
        <v>4506</v>
      </c>
      <c r="F1686" s="166">
        <v>46066</v>
      </c>
      <c r="G1686" s="40" t="str">
        <f t="shared" si="364"/>
        <v>Targeted Dealer</v>
      </c>
      <c r="H1686" s="122"/>
      <c r="I1686" s="41">
        <v>30</v>
      </c>
      <c r="J1686" s="41">
        <f t="shared" si="365"/>
        <v>28</v>
      </c>
      <c r="K1686" s="43">
        <v>25</v>
      </c>
      <c r="L1686" s="43">
        <f t="shared" si="366"/>
        <v>5</v>
      </c>
      <c r="M1686" s="43">
        <f t="shared" si="367"/>
        <v>89.285714285714278</v>
      </c>
      <c r="N1686" s="42">
        <v>15</v>
      </c>
      <c r="O1686" s="45" t="str">
        <f t="shared" si="368"/>
        <v>Mar</v>
      </c>
      <c r="P1686" s="42">
        <f t="shared" si="369"/>
        <v>15</v>
      </c>
      <c r="Q1686" s="44">
        <f t="shared" si="370"/>
        <v>10</v>
      </c>
      <c r="R1686" s="45">
        <f t="shared" si="371"/>
        <v>0.66666666666666674</v>
      </c>
      <c r="S1686" s="44" t="str">
        <f t="shared" si="372"/>
        <v>GROWTH</v>
      </c>
      <c r="T1686" s="43">
        <v>0</v>
      </c>
      <c r="U1686" s="46" t="str">
        <f t="shared" si="373"/>
        <v>Apr</v>
      </c>
      <c r="V1686" s="42">
        <v>0</v>
      </c>
      <c r="W1686" s="47">
        <f t="shared" si="374"/>
        <v>25</v>
      </c>
      <c r="X1686" s="48">
        <f t="shared" si="375"/>
        <v>0</v>
      </c>
      <c r="Y1686" s="47" t="b">
        <f t="shared" si="376"/>
        <v>0</v>
      </c>
      <c r="Z1686" s="138">
        <v>0</v>
      </c>
      <c r="AA1686" s="133"/>
      <c r="AB1686" s="133" t="s">
        <v>121</v>
      </c>
      <c r="AC1686" s="133"/>
      <c r="AD1686" s="27">
        <f t="shared" si="377"/>
        <v>0</v>
      </c>
      <c r="AE1686" s="164"/>
    </row>
    <row r="1687" spans="1:31">
      <c r="A1687" s="122" t="s">
        <v>3919</v>
      </c>
      <c r="B1687" s="123" t="s">
        <v>84</v>
      </c>
      <c r="C1687" s="123" t="s">
        <v>4534</v>
      </c>
      <c r="D1687" s="123">
        <v>1000004657</v>
      </c>
      <c r="E1687" s="123" t="s">
        <v>4507</v>
      </c>
      <c r="F1687" s="166">
        <v>46075</v>
      </c>
      <c r="G1687" s="40" t="str">
        <f t="shared" si="364"/>
        <v>Targeted Dealer</v>
      </c>
      <c r="H1687" s="122"/>
      <c r="I1687" s="41">
        <v>500</v>
      </c>
      <c r="J1687" s="41">
        <f t="shared" si="365"/>
        <v>466.66666666666669</v>
      </c>
      <c r="K1687" s="43">
        <v>794</v>
      </c>
      <c r="L1687" s="43">
        <f t="shared" si="366"/>
        <v>-294</v>
      </c>
      <c r="M1687" s="43">
        <f t="shared" si="367"/>
        <v>170.14285714285714</v>
      </c>
      <c r="N1687" s="42">
        <v>250</v>
      </c>
      <c r="O1687" s="45" t="str">
        <f t="shared" si="368"/>
        <v>Mar</v>
      </c>
      <c r="P1687" s="42">
        <f t="shared" si="369"/>
        <v>250</v>
      </c>
      <c r="Q1687" s="44">
        <f t="shared" si="370"/>
        <v>544</v>
      </c>
      <c r="R1687" s="45">
        <f t="shared" si="371"/>
        <v>2.1760000000000002</v>
      </c>
      <c r="S1687" s="44" t="str">
        <f t="shared" si="372"/>
        <v>GROWTH</v>
      </c>
      <c r="T1687" s="43">
        <v>0</v>
      </c>
      <c r="U1687" s="46" t="str">
        <f t="shared" si="373"/>
        <v>Apr</v>
      </c>
      <c r="V1687" s="42">
        <v>0</v>
      </c>
      <c r="W1687" s="47">
        <f t="shared" si="374"/>
        <v>794</v>
      </c>
      <c r="X1687" s="48">
        <f t="shared" si="375"/>
        <v>0</v>
      </c>
      <c r="Y1687" s="47" t="b">
        <f t="shared" si="376"/>
        <v>0</v>
      </c>
      <c r="Z1687" s="138">
        <v>0</v>
      </c>
      <c r="AA1687" s="133"/>
      <c r="AB1687" s="133" t="s">
        <v>121</v>
      </c>
      <c r="AC1687" s="133"/>
      <c r="AD1687" s="27">
        <f t="shared" si="377"/>
        <v>0</v>
      </c>
      <c r="AE1687" s="164"/>
    </row>
    <row r="1688" spans="1:31">
      <c r="A1688" s="122" t="s">
        <v>3919</v>
      </c>
      <c r="B1688" s="123" t="s">
        <v>84</v>
      </c>
      <c r="C1688" s="123" t="s">
        <v>4535</v>
      </c>
      <c r="D1688" s="123">
        <v>1000004658</v>
      </c>
      <c r="E1688" s="123" t="s">
        <v>4508</v>
      </c>
      <c r="F1688" s="166">
        <v>46076</v>
      </c>
      <c r="G1688" s="40" t="str">
        <f t="shared" si="364"/>
        <v>Targeted Dealer</v>
      </c>
      <c r="H1688" s="122"/>
      <c r="I1688" s="41">
        <v>300</v>
      </c>
      <c r="J1688" s="41">
        <f t="shared" si="365"/>
        <v>280</v>
      </c>
      <c r="K1688" s="43">
        <v>338</v>
      </c>
      <c r="L1688" s="43">
        <f t="shared" si="366"/>
        <v>-38</v>
      </c>
      <c r="M1688" s="43">
        <f t="shared" si="367"/>
        <v>120.71428571428572</v>
      </c>
      <c r="N1688" s="42">
        <v>125</v>
      </c>
      <c r="O1688" s="45" t="str">
        <f t="shared" si="368"/>
        <v>Mar</v>
      </c>
      <c r="P1688" s="42">
        <f t="shared" si="369"/>
        <v>125</v>
      </c>
      <c r="Q1688" s="44">
        <f t="shared" si="370"/>
        <v>213</v>
      </c>
      <c r="R1688" s="45">
        <f t="shared" si="371"/>
        <v>1.7040000000000002</v>
      </c>
      <c r="S1688" s="44" t="str">
        <f t="shared" si="372"/>
        <v>GROWTH</v>
      </c>
      <c r="T1688" s="43">
        <v>0</v>
      </c>
      <c r="U1688" s="46" t="str">
        <f t="shared" si="373"/>
        <v>Apr</v>
      </c>
      <c r="V1688" s="42">
        <v>0</v>
      </c>
      <c r="W1688" s="47">
        <f t="shared" si="374"/>
        <v>338</v>
      </c>
      <c r="X1688" s="48">
        <f t="shared" si="375"/>
        <v>0</v>
      </c>
      <c r="Y1688" s="47" t="b">
        <f t="shared" si="376"/>
        <v>0</v>
      </c>
      <c r="Z1688" s="138">
        <v>0</v>
      </c>
      <c r="AA1688" s="133"/>
      <c r="AB1688" s="133" t="s">
        <v>121</v>
      </c>
      <c r="AC1688" s="133"/>
      <c r="AD1688" s="27">
        <f t="shared" si="377"/>
        <v>0</v>
      </c>
      <c r="AE1688" s="164"/>
    </row>
    <row r="1689" spans="1:31">
      <c r="A1689" s="122" t="s">
        <v>3919</v>
      </c>
      <c r="B1689" s="123" t="s">
        <v>84</v>
      </c>
      <c r="C1689" s="123" t="s">
        <v>4536</v>
      </c>
      <c r="D1689" s="123">
        <v>1000004664</v>
      </c>
      <c r="E1689" s="123" t="s">
        <v>4509</v>
      </c>
      <c r="F1689" s="166">
        <v>46079</v>
      </c>
      <c r="G1689" s="40" t="str">
        <f t="shared" si="364"/>
        <v>Targeted Dealer</v>
      </c>
      <c r="H1689" s="122"/>
      <c r="I1689" s="41">
        <v>100</v>
      </c>
      <c r="J1689" s="41">
        <f t="shared" si="365"/>
        <v>93.333333333333343</v>
      </c>
      <c r="K1689" s="43">
        <v>180</v>
      </c>
      <c r="L1689" s="43">
        <f t="shared" si="366"/>
        <v>-80</v>
      </c>
      <c r="M1689" s="43">
        <f t="shared" si="367"/>
        <v>192.85714285714283</v>
      </c>
      <c r="N1689" s="42">
        <v>50</v>
      </c>
      <c r="O1689" s="45" t="str">
        <f t="shared" si="368"/>
        <v>Mar</v>
      </c>
      <c r="P1689" s="42">
        <f t="shared" si="369"/>
        <v>50</v>
      </c>
      <c r="Q1689" s="44">
        <f t="shared" si="370"/>
        <v>130</v>
      </c>
      <c r="R1689" s="45">
        <f t="shared" si="371"/>
        <v>2.6</v>
      </c>
      <c r="S1689" s="44" t="str">
        <f t="shared" si="372"/>
        <v>GROWTH</v>
      </c>
      <c r="T1689" s="43">
        <v>0</v>
      </c>
      <c r="U1689" s="46" t="str">
        <f t="shared" si="373"/>
        <v>Apr</v>
      </c>
      <c r="V1689" s="42">
        <v>0</v>
      </c>
      <c r="W1689" s="47">
        <f t="shared" si="374"/>
        <v>180</v>
      </c>
      <c r="X1689" s="48">
        <f t="shared" si="375"/>
        <v>0</v>
      </c>
      <c r="Y1689" s="47" t="b">
        <f t="shared" si="376"/>
        <v>0</v>
      </c>
      <c r="Z1689" s="138">
        <v>0</v>
      </c>
      <c r="AA1689" s="133"/>
      <c r="AB1689" s="133" t="s">
        <v>121</v>
      </c>
      <c r="AC1689" s="133"/>
      <c r="AD1689" s="27">
        <f t="shared" si="377"/>
        <v>0</v>
      </c>
      <c r="AE1689" s="164"/>
    </row>
    <row r="1690" spans="1:31">
      <c r="A1690" s="122" t="s">
        <v>3919</v>
      </c>
      <c r="B1690" s="123" t="s">
        <v>84</v>
      </c>
      <c r="C1690" s="123" t="s">
        <v>4537</v>
      </c>
      <c r="D1690" s="123">
        <v>1000004665</v>
      </c>
      <c r="E1690" s="123" t="s">
        <v>4510</v>
      </c>
      <c r="F1690" s="166">
        <v>46079</v>
      </c>
      <c r="G1690" s="40" t="str">
        <f t="shared" si="364"/>
        <v>Targeted Dealer</v>
      </c>
      <c r="H1690" s="122"/>
      <c r="I1690" s="41">
        <v>350</v>
      </c>
      <c r="J1690" s="41">
        <f t="shared" si="365"/>
        <v>326.66666666666663</v>
      </c>
      <c r="K1690" s="43">
        <v>377</v>
      </c>
      <c r="L1690" s="43">
        <f t="shared" si="366"/>
        <v>-27</v>
      </c>
      <c r="M1690" s="43">
        <f t="shared" si="367"/>
        <v>115.40816326530614</v>
      </c>
      <c r="N1690" s="42">
        <v>50</v>
      </c>
      <c r="O1690" s="45" t="str">
        <f t="shared" si="368"/>
        <v>Mar</v>
      </c>
      <c r="P1690" s="42">
        <f t="shared" si="369"/>
        <v>50</v>
      </c>
      <c r="Q1690" s="44">
        <f t="shared" si="370"/>
        <v>327</v>
      </c>
      <c r="R1690" s="45">
        <f t="shared" si="371"/>
        <v>6.54</v>
      </c>
      <c r="S1690" s="44" t="str">
        <f t="shared" si="372"/>
        <v>GROWTH</v>
      </c>
      <c r="T1690" s="43">
        <v>0</v>
      </c>
      <c r="U1690" s="46" t="str">
        <f t="shared" si="373"/>
        <v>Apr</v>
      </c>
      <c r="V1690" s="42">
        <v>0</v>
      </c>
      <c r="W1690" s="47">
        <f t="shared" si="374"/>
        <v>377</v>
      </c>
      <c r="X1690" s="48">
        <f t="shared" si="375"/>
        <v>0</v>
      </c>
      <c r="Y1690" s="47" t="b">
        <f t="shared" si="376"/>
        <v>0</v>
      </c>
      <c r="Z1690" s="138">
        <v>0</v>
      </c>
      <c r="AA1690" s="133"/>
      <c r="AB1690" s="133" t="s">
        <v>121</v>
      </c>
      <c r="AC1690" s="133"/>
      <c r="AD1690" s="27">
        <f t="shared" si="377"/>
        <v>0</v>
      </c>
      <c r="AE1690" s="164"/>
    </row>
    <row r="1691" spans="1:31">
      <c r="A1691" s="122" t="s">
        <v>1245</v>
      </c>
      <c r="B1691" s="123" t="s">
        <v>58</v>
      </c>
      <c r="C1691" s="123" t="s">
        <v>4538</v>
      </c>
      <c r="D1691" s="123">
        <v>1000004679</v>
      </c>
      <c r="E1691" s="123" t="s">
        <v>4511</v>
      </c>
      <c r="F1691" s="166">
        <v>46092</v>
      </c>
      <c r="G1691" s="40" t="str">
        <f t="shared" si="364"/>
        <v>Targeted Dealer</v>
      </c>
      <c r="H1691" s="122"/>
      <c r="I1691" s="41">
        <v>20</v>
      </c>
      <c r="J1691" s="41">
        <f t="shared" si="365"/>
        <v>18.666666666666664</v>
      </c>
      <c r="K1691" s="43">
        <v>0</v>
      </c>
      <c r="L1691" s="43">
        <f t="shared" si="366"/>
        <v>20</v>
      </c>
      <c r="M1691" s="43">
        <f t="shared" si="367"/>
        <v>0</v>
      </c>
      <c r="N1691" s="42">
        <v>19</v>
      </c>
      <c r="O1691" s="45" t="str">
        <f t="shared" si="368"/>
        <v>Mar</v>
      </c>
      <c r="P1691" s="42">
        <f t="shared" si="369"/>
        <v>19</v>
      </c>
      <c r="Q1691" s="44">
        <f t="shared" si="370"/>
        <v>-19</v>
      </c>
      <c r="R1691" s="45">
        <f t="shared" si="371"/>
        <v>-1</v>
      </c>
      <c r="S1691" s="44" t="str">
        <f t="shared" si="372"/>
        <v>DEGROWTH</v>
      </c>
      <c r="T1691" s="43">
        <v>0</v>
      </c>
      <c r="U1691" s="46" t="str">
        <f t="shared" si="373"/>
        <v>Apr</v>
      </c>
      <c r="V1691" s="42">
        <v>0</v>
      </c>
      <c r="W1691" s="47">
        <f t="shared" si="374"/>
        <v>0</v>
      </c>
      <c r="X1691" s="48">
        <f t="shared" si="375"/>
        <v>0</v>
      </c>
      <c r="Y1691" s="47" t="b">
        <f t="shared" si="376"/>
        <v>0</v>
      </c>
      <c r="Z1691" s="138">
        <v>0</v>
      </c>
      <c r="AA1691" s="133"/>
      <c r="AB1691" s="133" t="s">
        <v>121</v>
      </c>
      <c r="AC1691" s="133"/>
      <c r="AD1691" s="27">
        <f t="shared" si="377"/>
        <v>1</v>
      </c>
      <c r="AE1691" s="164"/>
    </row>
    <row r="1692" spans="1:31">
      <c r="A1692" s="122" t="s">
        <v>1245</v>
      </c>
      <c r="B1692" s="123" t="s">
        <v>45</v>
      </c>
      <c r="C1692" s="123" t="s">
        <v>1585</v>
      </c>
      <c r="D1692" s="123">
        <v>1000000606</v>
      </c>
      <c r="E1692" s="123" t="s">
        <v>1586</v>
      </c>
      <c r="F1692" s="166">
        <v>44738</v>
      </c>
      <c r="G1692" s="40" t="str">
        <f t="shared" si="364"/>
        <v>Targeted Dealer</v>
      </c>
      <c r="H1692" s="122"/>
      <c r="I1692" s="41">
        <v>20</v>
      </c>
      <c r="J1692" s="41">
        <f t="shared" si="365"/>
        <v>18.666666666666664</v>
      </c>
      <c r="K1692" s="43">
        <v>0</v>
      </c>
      <c r="L1692" s="43">
        <f t="shared" si="366"/>
        <v>20</v>
      </c>
      <c r="M1692" s="43">
        <f t="shared" si="367"/>
        <v>0</v>
      </c>
      <c r="N1692" s="42">
        <v>40</v>
      </c>
      <c r="O1692" s="45" t="str">
        <f t="shared" si="368"/>
        <v>Mar</v>
      </c>
      <c r="P1692" s="42">
        <f t="shared" si="369"/>
        <v>40</v>
      </c>
      <c r="Q1692" s="44">
        <f t="shared" si="370"/>
        <v>-40</v>
      </c>
      <c r="R1692" s="45">
        <f t="shared" si="371"/>
        <v>-1</v>
      </c>
      <c r="S1692" s="44" t="str">
        <f t="shared" si="372"/>
        <v>DEGROWTH</v>
      </c>
      <c r="T1692" s="43">
        <v>0</v>
      </c>
      <c r="U1692" s="46" t="str">
        <f t="shared" si="373"/>
        <v>Apr</v>
      </c>
      <c r="V1692" s="42">
        <v>0</v>
      </c>
      <c r="W1692" s="47">
        <f t="shared" si="374"/>
        <v>0</v>
      </c>
      <c r="X1692" s="48">
        <f t="shared" si="375"/>
        <v>0</v>
      </c>
      <c r="Y1692" s="47" t="b">
        <f t="shared" si="376"/>
        <v>0</v>
      </c>
      <c r="Z1692" s="138">
        <v>0</v>
      </c>
      <c r="AA1692" s="133"/>
      <c r="AB1692" s="133" t="s">
        <v>121</v>
      </c>
      <c r="AC1692" s="133"/>
      <c r="AD1692" s="27">
        <f t="shared" si="377"/>
        <v>1</v>
      </c>
      <c r="AE1692" s="164"/>
    </row>
    <row r="1693" spans="1:31">
      <c r="A1693" s="122" t="s">
        <v>3061</v>
      </c>
      <c r="B1693" s="123" t="s">
        <v>101</v>
      </c>
      <c r="C1693" s="123" t="s">
        <v>4539</v>
      </c>
      <c r="D1693" s="123">
        <v>1000001656</v>
      </c>
      <c r="E1693" s="123" t="s">
        <v>3641</v>
      </c>
      <c r="F1693" s="166">
        <v>44739</v>
      </c>
      <c r="G1693" s="40" t="str">
        <f t="shared" si="364"/>
        <v>Targeted Dealer</v>
      </c>
      <c r="H1693" s="122"/>
      <c r="I1693" s="41">
        <v>25</v>
      </c>
      <c r="J1693" s="41">
        <f t="shared" si="365"/>
        <v>23.333333333333336</v>
      </c>
      <c r="K1693" s="43">
        <v>0</v>
      </c>
      <c r="L1693" s="43">
        <f t="shared" si="366"/>
        <v>25</v>
      </c>
      <c r="M1693" s="43">
        <f t="shared" si="367"/>
        <v>0</v>
      </c>
      <c r="N1693" s="42">
        <v>10</v>
      </c>
      <c r="O1693" s="45" t="str">
        <f t="shared" si="368"/>
        <v>Mar</v>
      </c>
      <c r="P1693" s="42">
        <f t="shared" si="369"/>
        <v>10</v>
      </c>
      <c r="Q1693" s="44">
        <f t="shared" si="370"/>
        <v>-10</v>
      </c>
      <c r="R1693" s="45">
        <f t="shared" si="371"/>
        <v>-1</v>
      </c>
      <c r="S1693" s="44" t="str">
        <f t="shared" si="372"/>
        <v>DEGROWTH</v>
      </c>
      <c r="T1693" s="43">
        <v>0</v>
      </c>
      <c r="U1693" s="46" t="str">
        <f t="shared" si="373"/>
        <v>Apr</v>
      </c>
      <c r="V1693" s="42">
        <v>0</v>
      </c>
      <c r="W1693" s="47">
        <f t="shared" si="374"/>
        <v>0</v>
      </c>
      <c r="X1693" s="48">
        <f t="shared" si="375"/>
        <v>0</v>
      </c>
      <c r="Y1693" s="47" t="b">
        <f t="shared" si="376"/>
        <v>0</v>
      </c>
      <c r="Z1693" s="138">
        <v>0</v>
      </c>
      <c r="AA1693" s="133"/>
      <c r="AB1693" s="133" t="s">
        <v>121</v>
      </c>
      <c r="AC1693" s="133"/>
      <c r="AD1693" s="27">
        <f t="shared" si="377"/>
        <v>1</v>
      </c>
      <c r="AE1693" s="164"/>
    </row>
    <row r="1694" spans="1:31">
      <c r="A1694" s="122" t="s">
        <v>121</v>
      </c>
      <c r="B1694" s="123" t="s">
        <v>37</v>
      </c>
      <c r="C1694" s="123" t="s">
        <v>1229</v>
      </c>
      <c r="D1694" s="123">
        <v>1000003570</v>
      </c>
      <c r="E1694" s="123" t="s">
        <v>1230</v>
      </c>
      <c r="F1694" s="166">
        <v>45078</v>
      </c>
      <c r="G1694" s="40" t="str">
        <f t="shared" si="364"/>
        <v>Targeted Dealer</v>
      </c>
      <c r="H1694" s="122"/>
      <c r="I1694" s="41">
        <v>70</v>
      </c>
      <c r="J1694" s="41">
        <f t="shared" si="365"/>
        <v>65.333333333333343</v>
      </c>
      <c r="K1694" s="43">
        <v>0</v>
      </c>
      <c r="L1694" s="43">
        <f t="shared" si="366"/>
        <v>70</v>
      </c>
      <c r="M1694" s="43">
        <f t="shared" si="367"/>
        <v>0</v>
      </c>
      <c r="N1694" s="42">
        <v>70</v>
      </c>
      <c r="O1694" s="45" t="str">
        <f t="shared" si="368"/>
        <v>Mar</v>
      </c>
      <c r="P1694" s="42">
        <f t="shared" si="369"/>
        <v>70</v>
      </c>
      <c r="Q1694" s="44">
        <f t="shared" si="370"/>
        <v>-70</v>
      </c>
      <c r="R1694" s="45">
        <f t="shared" si="371"/>
        <v>-1</v>
      </c>
      <c r="S1694" s="44" t="str">
        <f t="shared" si="372"/>
        <v>DEGROWTH</v>
      </c>
      <c r="T1694" s="43">
        <v>35</v>
      </c>
      <c r="U1694" s="46" t="str">
        <f t="shared" si="373"/>
        <v>Apr</v>
      </c>
      <c r="V1694" s="42">
        <v>35</v>
      </c>
      <c r="W1694" s="47">
        <f t="shared" si="374"/>
        <v>-35</v>
      </c>
      <c r="X1694" s="48">
        <f t="shared" si="375"/>
        <v>-1</v>
      </c>
      <c r="Y1694" s="47" t="str">
        <f t="shared" si="376"/>
        <v>DEGROWTH</v>
      </c>
      <c r="Z1694" s="138">
        <v>0</v>
      </c>
      <c r="AA1694" s="133"/>
      <c r="AB1694" s="133" t="s">
        <v>121</v>
      </c>
      <c r="AC1694" s="133"/>
      <c r="AD1694" s="27">
        <f t="shared" si="377"/>
        <v>1</v>
      </c>
      <c r="AE1694" s="164"/>
    </row>
    <row r="1695" spans="1:31">
      <c r="A1695" s="122" t="s">
        <v>121</v>
      </c>
      <c r="B1695" s="123" t="s">
        <v>12</v>
      </c>
      <c r="C1695" s="123" t="s">
        <v>4540</v>
      </c>
      <c r="D1695" s="123">
        <v>1000004669</v>
      </c>
      <c r="E1695" s="123" t="s">
        <v>4512</v>
      </c>
      <c r="F1695" s="166">
        <v>46091</v>
      </c>
      <c r="G1695" s="40" t="str">
        <f t="shared" si="364"/>
        <v>Targeted Dealer</v>
      </c>
      <c r="H1695" s="122"/>
      <c r="I1695" s="41">
        <v>40</v>
      </c>
      <c r="J1695" s="41">
        <f t="shared" si="365"/>
        <v>37.333333333333329</v>
      </c>
      <c r="K1695" s="43">
        <v>25</v>
      </c>
      <c r="L1695" s="43">
        <f t="shared" si="366"/>
        <v>15</v>
      </c>
      <c r="M1695" s="43">
        <f t="shared" si="367"/>
        <v>66.964285714285722</v>
      </c>
      <c r="N1695" s="42">
        <v>20</v>
      </c>
      <c r="O1695" s="45" t="str">
        <f t="shared" si="368"/>
        <v>Mar</v>
      </c>
      <c r="P1695" s="42">
        <f t="shared" si="369"/>
        <v>20</v>
      </c>
      <c r="Q1695" s="44">
        <f t="shared" si="370"/>
        <v>5</v>
      </c>
      <c r="R1695" s="45">
        <f t="shared" si="371"/>
        <v>0.25</v>
      </c>
      <c r="S1695" s="44" t="str">
        <f t="shared" si="372"/>
        <v>GROWTH</v>
      </c>
      <c r="T1695" s="43">
        <v>0</v>
      </c>
      <c r="U1695" s="46" t="str">
        <f t="shared" si="373"/>
        <v>Apr</v>
      </c>
      <c r="V1695" s="42">
        <v>0</v>
      </c>
      <c r="W1695" s="47">
        <f t="shared" si="374"/>
        <v>25</v>
      </c>
      <c r="X1695" s="48">
        <f t="shared" si="375"/>
        <v>0</v>
      </c>
      <c r="Y1695" s="47" t="b">
        <f t="shared" si="376"/>
        <v>0</v>
      </c>
      <c r="Z1695" s="138">
        <v>0</v>
      </c>
      <c r="AA1695" s="133"/>
      <c r="AB1695" s="133" t="s">
        <v>121</v>
      </c>
      <c r="AC1695" s="133"/>
      <c r="AD1695" s="27">
        <f t="shared" si="377"/>
        <v>0</v>
      </c>
      <c r="AE1695" s="164"/>
    </row>
    <row r="1696" spans="1:31">
      <c r="A1696" s="122" t="s">
        <v>3061</v>
      </c>
      <c r="B1696" s="123" t="s">
        <v>92</v>
      </c>
      <c r="C1696" s="123" t="s">
        <v>4541</v>
      </c>
      <c r="D1696" s="123">
        <v>1000002793</v>
      </c>
      <c r="E1696" s="123" t="s">
        <v>3700</v>
      </c>
      <c r="F1696" s="166">
        <v>44741</v>
      </c>
      <c r="G1696" s="40" t="str">
        <f t="shared" si="364"/>
        <v>Targeted Dealer</v>
      </c>
      <c r="H1696" s="122"/>
      <c r="I1696" s="41">
        <v>20</v>
      </c>
      <c r="J1696" s="41">
        <f t="shared" si="365"/>
        <v>18.666666666666664</v>
      </c>
      <c r="K1696" s="43">
        <v>0</v>
      </c>
      <c r="L1696" s="43">
        <f t="shared" si="366"/>
        <v>20</v>
      </c>
      <c r="M1696" s="43">
        <f t="shared" si="367"/>
        <v>0</v>
      </c>
      <c r="N1696" s="42">
        <v>7</v>
      </c>
      <c r="O1696" s="45" t="str">
        <f t="shared" si="368"/>
        <v>Mar</v>
      </c>
      <c r="P1696" s="42">
        <f t="shared" si="369"/>
        <v>7</v>
      </c>
      <c r="Q1696" s="44">
        <f t="shared" si="370"/>
        <v>-7</v>
      </c>
      <c r="R1696" s="45">
        <f t="shared" si="371"/>
        <v>-1</v>
      </c>
      <c r="S1696" s="44" t="str">
        <f t="shared" si="372"/>
        <v>DEGROWTH</v>
      </c>
      <c r="T1696" s="43">
        <v>0</v>
      </c>
      <c r="U1696" s="46" t="str">
        <f t="shared" si="373"/>
        <v>Apr</v>
      </c>
      <c r="V1696" s="42">
        <v>0</v>
      </c>
      <c r="W1696" s="47">
        <f t="shared" si="374"/>
        <v>0</v>
      </c>
      <c r="X1696" s="48">
        <f t="shared" si="375"/>
        <v>0</v>
      </c>
      <c r="Y1696" s="47" t="b">
        <f t="shared" si="376"/>
        <v>0</v>
      </c>
      <c r="Z1696" s="138">
        <v>0</v>
      </c>
      <c r="AA1696" s="133"/>
      <c r="AB1696" s="133" t="s">
        <v>121</v>
      </c>
      <c r="AC1696" s="133"/>
      <c r="AD1696" s="27">
        <f t="shared" si="377"/>
        <v>1</v>
      </c>
      <c r="AE1696" s="164"/>
    </row>
    <row r="1697" spans="1:31">
      <c r="A1697" s="122" t="s">
        <v>3061</v>
      </c>
      <c r="B1697" s="123" t="s">
        <v>4092</v>
      </c>
      <c r="C1697" s="123" t="s">
        <v>3146</v>
      </c>
      <c r="D1697" s="123">
        <v>1000001809</v>
      </c>
      <c r="E1697" s="123" t="s">
        <v>4513</v>
      </c>
      <c r="F1697" s="166">
        <v>44739</v>
      </c>
      <c r="G1697" s="40" t="str">
        <f t="shared" si="364"/>
        <v>Targeted Dealer</v>
      </c>
      <c r="H1697" s="122"/>
      <c r="I1697" s="41">
        <v>25</v>
      </c>
      <c r="J1697" s="41">
        <f t="shared" si="365"/>
        <v>23.333333333333336</v>
      </c>
      <c r="K1697" s="43">
        <v>50</v>
      </c>
      <c r="L1697" s="43">
        <f t="shared" si="366"/>
        <v>-25</v>
      </c>
      <c r="M1697" s="43">
        <f t="shared" si="367"/>
        <v>214.28571428571425</v>
      </c>
      <c r="N1697" s="42">
        <v>30</v>
      </c>
      <c r="O1697" s="45" t="str">
        <f t="shared" si="368"/>
        <v>Mar</v>
      </c>
      <c r="P1697" s="42">
        <f t="shared" si="369"/>
        <v>30</v>
      </c>
      <c r="Q1697" s="44">
        <f t="shared" si="370"/>
        <v>20</v>
      </c>
      <c r="R1697" s="45">
        <f t="shared" si="371"/>
        <v>0.66666666666666674</v>
      </c>
      <c r="S1697" s="44" t="str">
        <f t="shared" si="372"/>
        <v>GROWTH</v>
      </c>
      <c r="T1697" s="43">
        <v>0</v>
      </c>
      <c r="U1697" s="46" t="str">
        <f t="shared" si="373"/>
        <v>Apr</v>
      </c>
      <c r="V1697" s="42">
        <v>0</v>
      </c>
      <c r="W1697" s="47">
        <f t="shared" si="374"/>
        <v>50</v>
      </c>
      <c r="X1697" s="48">
        <f t="shared" si="375"/>
        <v>0</v>
      </c>
      <c r="Y1697" s="47" t="b">
        <f t="shared" si="376"/>
        <v>0</v>
      </c>
      <c r="Z1697" s="138">
        <v>0</v>
      </c>
      <c r="AA1697" s="133"/>
      <c r="AB1697" s="133" t="s">
        <v>121</v>
      </c>
      <c r="AC1697" s="133"/>
      <c r="AD1697" s="27">
        <f t="shared" si="377"/>
        <v>0</v>
      </c>
      <c r="AE1697" s="164"/>
    </row>
    <row r="1698" spans="1:31">
      <c r="A1698" s="122" t="s">
        <v>121</v>
      </c>
      <c r="B1698" s="123" t="s">
        <v>32</v>
      </c>
      <c r="C1698" s="123" t="s">
        <v>4547</v>
      </c>
      <c r="D1698" s="123">
        <v>1000004684</v>
      </c>
      <c r="E1698" s="123" t="s">
        <v>4514</v>
      </c>
      <c r="F1698" s="166">
        <v>46101</v>
      </c>
      <c r="G1698" s="40" t="str">
        <f t="shared" si="364"/>
        <v>Targeted Dealer</v>
      </c>
      <c r="H1698" s="122"/>
      <c r="I1698" s="41">
        <v>100</v>
      </c>
      <c r="J1698" s="41">
        <f t="shared" si="365"/>
        <v>93.333333333333343</v>
      </c>
      <c r="K1698" s="43">
        <v>471</v>
      </c>
      <c r="L1698" s="43">
        <f t="shared" si="366"/>
        <v>-371</v>
      </c>
      <c r="M1698" s="43">
        <f t="shared" si="367"/>
        <v>504.64285714285705</v>
      </c>
      <c r="N1698" s="42">
        <v>15</v>
      </c>
      <c r="O1698" s="45" t="str">
        <f t="shared" si="368"/>
        <v>Mar</v>
      </c>
      <c r="P1698" s="42">
        <f t="shared" si="369"/>
        <v>15</v>
      </c>
      <c r="Q1698" s="44">
        <f t="shared" si="370"/>
        <v>456</v>
      </c>
      <c r="R1698" s="45">
        <f t="shared" si="371"/>
        <v>30.4</v>
      </c>
      <c r="S1698" s="44" t="str">
        <f t="shared" si="372"/>
        <v>GROWTH</v>
      </c>
      <c r="T1698" s="43">
        <v>0</v>
      </c>
      <c r="U1698" s="46" t="str">
        <f t="shared" si="373"/>
        <v>Apr</v>
      </c>
      <c r="V1698" s="42">
        <v>0</v>
      </c>
      <c r="W1698" s="47">
        <f t="shared" si="374"/>
        <v>471</v>
      </c>
      <c r="X1698" s="48">
        <f t="shared" si="375"/>
        <v>0</v>
      </c>
      <c r="Y1698" s="47" t="b">
        <f t="shared" si="376"/>
        <v>0</v>
      </c>
      <c r="Z1698" s="138">
        <v>0</v>
      </c>
      <c r="AA1698" s="133"/>
      <c r="AB1698" s="133" t="s">
        <v>121</v>
      </c>
      <c r="AC1698" s="133"/>
      <c r="AD1698" s="27">
        <f t="shared" si="377"/>
        <v>0</v>
      </c>
      <c r="AE1698" s="164"/>
    </row>
    <row r="1699" spans="1:31">
      <c r="A1699" s="122" t="s">
        <v>121</v>
      </c>
      <c r="B1699" s="123" t="s">
        <v>32</v>
      </c>
      <c r="C1699" s="123" t="s">
        <v>4548</v>
      </c>
      <c r="D1699" s="123">
        <v>1000004692</v>
      </c>
      <c r="E1699" s="123" t="s">
        <v>4515</v>
      </c>
      <c r="F1699" s="166">
        <v>46104</v>
      </c>
      <c r="G1699" s="40" t="str">
        <f t="shared" si="364"/>
        <v>Targeted Dealer</v>
      </c>
      <c r="H1699" s="122"/>
      <c r="I1699" s="41">
        <v>23</v>
      </c>
      <c r="J1699" s="41">
        <f t="shared" si="365"/>
        <v>21.466666666666669</v>
      </c>
      <c r="K1699" s="43">
        <v>200</v>
      </c>
      <c r="L1699" s="43">
        <f t="shared" si="366"/>
        <v>-177</v>
      </c>
      <c r="M1699" s="43">
        <f t="shared" si="367"/>
        <v>931.67701863354034</v>
      </c>
      <c r="N1699" s="42">
        <v>41</v>
      </c>
      <c r="O1699" s="45" t="str">
        <f t="shared" si="368"/>
        <v>Mar</v>
      </c>
      <c r="P1699" s="42">
        <f t="shared" si="369"/>
        <v>41</v>
      </c>
      <c r="Q1699" s="44">
        <f t="shared" si="370"/>
        <v>159</v>
      </c>
      <c r="R1699" s="45">
        <f t="shared" si="371"/>
        <v>3.8780487804878048</v>
      </c>
      <c r="S1699" s="44" t="str">
        <f t="shared" si="372"/>
        <v>GROWTH</v>
      </c>
      <c r="T1699" s="43">
        <v>0</v>
      </c>
      <c r="U1699" s="46" t="str">
        <f t="shared" si="373"/>
        <v>Apr</v>
      </c>
      <c r="V1699" s="42">
        <v>0</v>
      </c>
      <c r="W1699" s="47">
        <f t="shared" si="374"/>
        <v>200</v>
      </c>
      <c r="X1699" s="48">
        <f t="shared" si="375"/>
        <v>0</v>
      </c>
      <c r="Y1699" s="47" t="b">
        <f t="shared" si="376"/>
        <v>0</v>
      </c>
      <c r="Z1699" s="138">
        <v>0</v>
      </c>
      <c r="AA1699" s="133"/>
      <c r="AB1699" s="133" t="s">
        <v>121</v>
      </c>
      <c r="AC1699" s="133"/>
      <c r="AD1699" s="27">
        <f t="shared" si="377"/>
        <v>0</v>
      </c>
      <c r="AE1699" s="164"/>
    </row>
    <row r="1700" spans="1:31">
      <c r="A1700" s="122" t="s">
        <v>121</v>
      </c>
      <c r="B1700" s="123" t="s">
        <v>814</v>
      </c>
      <c r="C1700" s="123" t="s">
        <v>4542</v>
      </c>
      <c r="D1700" s="123">
        <v>1000004678</v>
      </c>
      <c r="E1700" s="123" t="s">
        <v>4516</v>
      </c>
      <c r="F1700" s="166">
        <v>46092</v>
      </c>
      <c r="G1700" s="40" t="str">
        <f t="shared" si="364"/>
        <v>Targeted Dealer</v>
      </c>
      <c r="H1700" s="122"/>
      <c r="I1700" s="41">
        <v>50</v>
      </c>
      <c r="J1700" s="41">
        <f t="shared" si="365"/>
        <v>46.666666666666671</v>
      </c>
      <c r="K1700" s="43">
        <v>0</v>
      </c>
      <c r="L1700" s="43">
        <f t="shared" si="366"/>
        <v>50</v>
      </c>
      <c r="M1700" s="43">
        <f t="shared" si="367"/>
        <v>0</v>
      </c>
      <c r="N1700" s="42">
        <v>30</v>
      </c>
      <c r="O1700" s="45" t="str">
        <f t="shared" si="368"/>
        <v>Mar</v>
      </c>
      <c r="P1700" s="42">
        <f t="shared" si="369"/>
        <v>30</v>
      </c>
      <c r="Q1700" s="44">
        <f t="shared" si="370"/>
        <v>-30</v>
      </c>
      <c r="R1700" s="45">
        <f t="shared" si="371"/>
        <v>-1</v>
      </c>
      <c r="S1700" s="44" t="str">
        <f t="shared" si="372"/>
        <v>DEGROWTH</v>
      </c>
      <c r="T1700" s="43">
        <v>0</v>
      </c>
      <c r="U1700" s="46" t="str">
        <f t="shared" si="373"/>
        <v>Apr</v>
      </c>
      <c r="V1700" s="42">
        <v>0</v>
      </c>
      <c r="W1700" s="47">
        <f t="shared" si="374"/>
        <v>0</v>
      </c>
      <c r="X1700" s="48">
        <f t="shared" si="375"/>
        <v>0</v>
      </c>
      <c r="Y1700" s="47" t="b">
        <f t="shared" si="376"/>
        <v>0</v>
      </c>
      <c r="Z1700" s="138">
        <v>0</v>
      </c>
      <c r="AA1700" s="133"/>
      <c r="AB1700" s="133" t="s">
        <v>121</v>
      </c>
      <c r="AC1700" s="133"/>
      <c r="AD1700" s="27">
        <f t="shared" si="377"/>
        <v>1</v>
      </c>
      <c r="AE1700" s="164"/>
    </row>
    <row r="1701" spans="1:31">
      <c r="A1701" s="122" t="s">
        <v>121</v>
      </c>
      <c r="B1701" s="123" t="s">
        <v>16</v>
      </c>
      <c r="C1701" s="123" t="s">
        <v>308</v>
      </c>
      <c r="D1701" s="123">
        <v>1000000743</v>
      </c>
      <c r="E1701" s="123" t="s">
        <v>309</v>
      </c>
      <c r="F1701" s="166">
        <v>44738</v>
      </c>
      <c r="G1701" s="40" t="str">
        <f t="shared" si="364"/>
        <v>-</v>
      </c>
      <c r="H1701" s="122"/>
      <c r="I1701" s="41">
        <v>0</v>
      </c>
      <c r="J1701" s="41">
        <f t="shared" si="365"/>
        <v>0</v>
      </c>
      <c r="K1701" s="43">
        <v>0</v>
      </c>
      <c r="L1701" s="43">
        <f t="shared" si="366"/>
        <v>0</v>
      </c>
      <c r="M1701" s="43" t="str">
        <f t="shared" si="367"/>
        <v>-</v>
      </c>
      <c r="N1701" s="42">
        <v>30</v>
      </c>
      <c r="O1701" s="45" t="str">
        <f t="shared" si="368"/>
        <v>Mar</v>
      </c>
      <c r="P1701" s="42">
        <f t="shared" si="369"/>
        <v>30</v>
      </c>
      <c r="Q1701" s="44">
        <f t="shared" si="370"/>
        <v>-30</v>
      </c>
      <c r="R1701" s="45">
        <f t="shared" si="371"/>
        <v>-1</v>
      </c>
      <c r="S1701" s="44" t="str">
        <f t="shared" si="372"/>
        <v>DEGROWTH</v>
      </c>
      <c r="T1701" s="43">
        <v>5</v>
      </c>
      <c r="U1701" s="46" t="str">
        <f t="shared" si="373"/>
        <v>Apr</v>
      </c>
      <c r="V1701" s="42">
        <v>5</v>
      </c>
      <c r="W1701" s="47">
        <f t="shared" si="374"/>
        <v>-5</v>
      </c>
      <c r="X1701" s="48">
        <f t="shared" si="375"/>
        <v>-1</v>
      </c>
      <c r="Y1701" s="47" t="str">
        <f t="shared" si="376"/>
        <v>DEGROWTH</v>
      </c>
      <c r="Z1701" s="138">
        <v>0</v>
      </c>
      <c r="AA1701" s="133"/>
      <c r="AB1701" s="133" t="s">
        <v>121</v>
      </c>
      <c r="AC1701" s="133"/>
      <c r="AD1701" s="27">
        <f t="shared" si="377"/>
        <v>1</v>
      </c>
      <c r="AE1701" s="164"/>
    </row>
    <row r="1702" spans="1:31">
      <c r="A1702" s="122" t="s">
        <v>121</v>
      </c>
      <c r="B1702" s="123" t="s">
        <v>31</v>
      </c>
      <c r="C1702" s="123" t="s">
        <v>997</v>
      </c>
      <c r="D1702" s="123">
        <v>1000000762</v>
      </c>
      <c r="E1702" s="123" t="s">
        <v>998</v>
      </c>
      <c r="F1702" s="166">
        <v>44738</v>
      </c>
      <c r="G1702" s="40" t="str">
        <f t="shared" si="364"/>
        <v>Targeted Dealer</v>
      </c>
      <c r="H1702" s="122"/>
      <c r="I1702" s="41">
        <v>40</v>
      </c>
      <c r="J1702" s="41">
        <f t="shared" si="365"/>
        <v>37.333333333333329</v>
      </c>
      <c r="K1702" s="43">
        <v>0</v>
      </c>
      <c r="L1702" s="43">
        <f t="shared" si="366"/>
        <v>40</v>
      </c>
      <c r="M1702" s="43">
        <f t="shared" si="367"/>
        <v>0</v>
      </c>
      <c r="N1702" s="42">
        <v>30</v>
      </c>
      <c r="O1702" s="45" t="str">
        <f t="shared" si="368"/>
        <v>Mar</v>
      </c>
      <c r="P1702" s="42">
        <f t="shared" si="369"/>
        <v>30</v>
      </c>
      <c r="Q1702" s="44">
        <f t="shared" si="370"/>
        <v>-30</v>
      </c>
      <c r="R1702" s="45">
        <f t="shared" si="371"/>
        <v>-1</v>
      </c>
      <c r="S1702" s="44" t="str">
        <f t="shared" si="372"/>
        <v>DEGROWTH</v>
      </c>
      <c r="T1702" s="43">
        <v>40</v>
      </c>
      <c r="U1702" s="46" t="str">
        <f t="shared" si="373"/>
        <v>Apr</v>
      </c>
      <c r="V1702" s="42">
        <v>40</v>
      </c>
      <c r="W1702" s="47">
        <f t="shared" si="374"/>
        <v>-40</v>
      </c>
      <c r="X1702" s="48">
        <f t="shared" si="375"/>
        <v>-1</v>
      </c>
      <c r="Y1702" s="47" t="str">
        <f t="shared" si="376"/>
        <v>DEGROWTH</v>
      </c>
      <c r="Z1702" s="138">
        <v>0</v>
      </c>
      <c r="AA1702" s="133"/>
      <c r="AB1702" s="133" t="s">
        <v>121</v>
      </c>
      <c r="AC1702" s="133"/>
      <c r="AD1702" s="27">
        <f t="shared" si="377"/>
        <v>1</v>
      </c>
      <c r="AE1702" s="164"/>
    </row>
    <row r="1703" spans="1:31">
      <c r="A1703" s="122" t="s">
        <v>121</v>
      </c>
      <c r="B1703" s="123" t="s">
        <v>31</v>
      </c>
      <c r="C1703" s="123" t="s">
        <v>4543</v>
      </c>
      <c r="D1703" s="123">
        <v>1000004680</v>
      </c>
      <c r="E1703" s="123" t="s">
        <v>4517</v>
      </c>
      <c r="F1703" s="166">
        <v>46097</v>
      </c>
      <c r="G1703" s="40" t="str">
        <f t="shared" si="364"/>
        <v>Targeted Dealer</v>
      </c>
      <c r="H1703" s="122"/>
      <c r="I1703" s="41">
        <v>50</v>
      </c>
      <c r="J1703" s="41">
        <f t="shared" si="365"/>
        <v>46.666666666666671</v>
      </c>
      <c r="K1703" s="43">
        <v>65</v>
      </c>
      <c r="L1703" s="43">
        <f t="shared" si="366"/>
        <v>-15</v>
      </c>
      <c r="M1703" s="43">
        <f t="shared" si="367"/>
        <v>139.28571428571428</v>
      </c>
      <c r="N1703" s="42">
        <v>30</v>
      </c>
      <c r="O1703" s="45" t="str">
        <f t="shared" si="368"/>
        <v>Mar</v>
      </c>
      <c r="P1703" s="42">
        <f t="shared" si="369"/>
        <v>30</v>
      </c>
      <c r="Q1703" s="44">
        <f t="shared" si="370"/>
        <v>35</v>
      </c>
      <c r="R1703" s="45">
        <f t="shared" si="371"/>
        <v>1.1666666666666665</v>
      </c>
      <c r="S1703" s="44" t="str">
        <f t="shared" si="372"/>
        <v>GROWTH</v>
      </c>
      <c r="T1703" s="43">
        <v>0</v>
      </c>
      <c r="U1703" s="46" t="str">
        <f t="shared" si="373"/>
        <v>Apr</v>
      </c>
      <c r="V1703" s="42">
        <v>0</v>
      </c>
      <c r="W1703" s="47">
        <f t="shared" si="374"/>
        <v>65</v>
      </c>
      <c r="X1703" s="48">
        <f t="shared" si="375"/>
        <v>0</v>
      </c>
      <c r="Y1703" s="47" t="b">
        <f t="shared" si="376"/>
        <v>0</v>
      </c>
      <c r="Z1703" s="138">
        <v>0</v>
      </c>
      <c r="AA1703" s="133"/>
      <c r="AB1703" s="133" t="s">
        <v>121</v>
      </c>
      <c r="AC1703" s="133"/>
      <c r="AD1703" s="27">
        <f t="shared" si="377"/>
        <v>0</v>
      </c>
      <c r="AE1703" s="164"/>
    </row>
    <row r="1704" spans="1:31">
      <c r="A1704" s="122" t="s">
        <v>1245</v>
      </c>
      <c r="B1704" s="123" t="s">
        <v>56</v>
      </c>
      <c r="C1704" s="123" t="s">
        <v>4544</v>
      </c>
      <c r="D1704" s="123">
        <v>1000004668</v>
      </c>
      <c r="E1704" s="123" t="s">
        <v>4518</v>
      </c>
      <c r="F1704" s="166">
        <v>46091</v>
      </c>
      <c r="G1704" s="40" t="str">
        <f t="shared" si="364"/>
        <v>Targeted Dealer</v>
      </c>
      <c r="H1704" s="122"/>
      <c r="I1704" s="41">
        <v>50</v>
      </c>
      <c r="J1704" s="41">
        <f t="shared" si="365"/>
        <v>46.666666666666671</v>
      </c>
      <c r="K1704" s="43">
        <v>75</v>
      </c>
      <c r="L1704" s="43">
        <f t="shared" si="366"/>
        <v>-25</v>
      </c>
      <c r="M1704" s="43">
        <f t="shared" si="367"/>
        <v>160.71428571428569</v>
      </c>
      <c r="N1704" s="42">
        <v>35.5</v>
      </c>
      <c r="O1704" s="45" t="str">
        <f t="shared" si="368"/>
        <v>Mar</v>
      </c>
      <c r="P1704" s="42">
        <f t="shared" si="369"/>
        <v>35.5</v>
      </c>
      <c r="Q1704" s="44">
        <f t="shared" si="370"/>
        <v>39.5</v>
      </c>
      <c r="R1704" s="45">
        <f t="shared" si="371"/>
        <v>1.112676056338028</v>
      </c>
      <c r="S1704" s="44" t="str">
        <f t="shared" si="372"/>
        <v>GROWTH</v>
      </c>
      <c r="T1704" s="43">
        <v>0</v>
      </c>
      <c r="U1704" s="46" t="str">
        <f t="shared" si="373"/>
        <v>Apr</v>
      </c>
      <c r="V1704" s="42">
        <v>0</v>
      </c>
      <c r="W1704" s="47">
        <f t="shared" si="374"/>
        <v>75</v>
      </c>
      <c r="X1704" s="48">
        <f t="shared" si="375"/>
        <v>0</v>
      </c>
      <c r="Y1704" s="47" t="b">
        <f t="shared" si="376"/>
        <v>0</v>
      </c>
      <c r="Z1704" s="138">
        <v>0</v>
      </c>
      <c r="AA1704" s="133"/>
      <c r="AB1704" s="133" t="s">
        <v>121</v>
      </c>
      <c r="AC1704" s="133"/>
      <c r="AD1704" s="27">
        <f t="shared" si="377"/>
        <v>0</v>
      </c>
      <c r="AE1704" s="164"/>
    </row>
    <row r="1705" spans="1:31">
      <c r="A1705" s="122" t="s">
        <v>3919</v>
      </c>
      <c r="B1705" s="123" t="s">
        <v>80</v>
      </c>
      <c r="C1705" s="123" t="s">
        <v>4545</v>
      </c>
      <c r="D1705" s="123">
        <v>1000004578</v>
      </c>
      <c r="E1705" s="123" t="s">
        <v>4519</v>
      </c>
      <c r="F1705" s="166">
        <v>46016</v>
      </c>
      <c r="G1705" s="40" t="str">
        <f t="shared" si="364"/>
        <v>Targeted Dealer</v>
      </c>
      <c r="H1705" s="122"/>
      <c r="I1705" s="41">
        <v>40</v>
      </c>
      <c r="J1705" s="41">
        <f t="shared" si="365"/>
        <v>37.333333333333329</v>
      </c>
      <c r="K1705" s="43">
        <v>34.5</v>
      </c>
      <c r="L1705" s="43">
        <f t="shared" si="366"/>
        <v>5.5</v>
      </c>
      <c r="M1705" s="43">
        <f t="shared" si="367"/>
        <v>92.410714285714292</v>
      </c>
      <c r="N1705" s="42">
        <v>10</v>
      </c>
      <c r="O1705" s="45" t="str">
        <f t="shared" si="368"/>
        <v>Mar</v>
      </c>
      <c r="P1705" s="42">
        <f t="shared" si="369"/>
        <v>10</v>
      </c>
      <c r="Q1705" s="44">
        <f t="shared" si="370"/>
        <v>24.5</v>
      </c>
      <c r="R1705" s="45">
        <f t="shared" si="371"/>
        <v>2.4500000000000002</v>
      </c>
      <c r="S1705" s="44" t="str">
        <f t="shared" si="372"/>
        <v>GROWTH</v>
      </c>
      <c r="T1705" s="43">
        <v>0</v>
      </c>
      <c r="U1705" s="46" t="str">
        <f t="shared" si="373"/>
        <v>Apr</v>
      </c>
      <c r="V1705" s="42">
        <v>0</v>
      </c>
      <c r="W1705" s="47">
        <f t="shared" si="374"/>
        <v>34.5</v>
      </c>
      <c r="X1705" s="48">
        <f t="shared" si="375"/>
        <v>0</v>
      </c>
      <c r="Y1705" s="47" t="b">
        <f t="shared" si="376"/>
        <v>0</v>
      </c>
      <c r="Z1705" s="138">
        <v>0</v>
      </c>
      <c r="AA1705" s="133"/>
      <c r="AB1705" s="133" t="s">
        <v>121</v>
      </c>
      <c r="AC1705" s="133"/>
      <c r="AD1705" s="27">
        <f t="shared" si="377"/>
        <v>0</v>
      </c>
      <c r="AE1705" s="164"/>
    </row>
    <row r="1706" spans="1:31">
      <c r="A1706" s="122" t="s">
        <v>1245</v>
      </c>
      <c r="B1706" s="69" t="s">
        <v>53</v>
      </c>
      <c r="C1706" s="69" t="s">
        <v>4572</v>
      </c>
      <c r="D1706" s="69">
        <v>1000004685</v>
      </c>
      <c r="E1706" s="69" t="s">
        <v>4549</v>
      </c>
      <c r="F1706" s="167">
        <v>46122</v>
      </c>
      <c r="G1706" s="40" t="str">
        <f t="shared" si="364"/>
        <v>-</v>
      </c>
      <c r="I1706" s="41">
        <v>0</v>
      </c>
      <c r="J1706" s="41">
        <f t="shared" si="365"/>
        <v>0</v>
      </c>
      <c r="K1706" s="43">
        <v>235</v>
      </c>
      <c r="L1706" s="43">
        <f t="shared" si="366"/>
        <v>-235</v>
      </c>
      <c r="M1706" s="43" t="str">
        <f t="shared" si="367"/>
        <v>-</v>
      </c>
      <c r="N1706" s="42">
        <v>0</v>
      </c>
      <c r="O1706" s="45" t="str">
        <f t="shared" si="368"/>
        <v>Mar</v>
      </c>
      <c r="P1706" s="42">
        <f t="shared" si="369"/>
        <v>0</v>
      </c>
      <c r="Q1706" s="44">
        <f t="shared" si="370"/>
        <v>235</v>
      </c>
      <c r="R1706" s="45" t="str">
        <f t="shared" si="371"/>
        <v xml:space="preserve"> </v>
      </c>
      <c r="S1706" s="44" t="b">
        <f t="shared" si="372"/>
        <v>0</v>
      </c>
      <c r="T1706" s="43">
        <v>0</v>
      </c>
      <c r="U1706" s="46" t="str">
        <f t="shared" si="373"/>
        <v>Apr</v>
      </c>
      <c r="V1706" s="42">
        <v>0</v>
      </c>
      <c r="W1706" s="47">
        <f t="shared" si="374"/>
        <v>235</v>
      </c>
      <c r="X1706" s="48">
        <f t="shared" si="375"/>
        <v>0</v>
      </c>
      <c r="Y1706" s="47" t="b">
        <f t="shared" si="376"/>
        <v>0</v>
      </c>
      <c r="Z1706" s="138">
        <v>0</v>
      </c>
      <c r="AA1706" s="133"/>
      <c r="AB1706" s="133" t="s">
        <v>121</v>
      </c>
      <c r="AC1706" s="133"/>
      <c r="AD1706" s="27">
        <f t="shared" si="377"/>
        <v>0</v>
      </c>
    </row>
    <row r="1707" spans="1:31">
      <c r="A1707" s="122" t="s">
        <v>1245</v>
      </c>
      <c r="B1707" s="69" t="s">
        <v>60</v>
      </c>
      <c r="C1707" s="69" t="s">
        <v>4025</v>
      </c>
      <c r="D1707" s="69">
        <v>1000004707</v>
      </c>
      <c r="E1707" s="69" t="s">
        <v>4550</v>
      </c>
      <c r="F1707" s="167">
        <v>46139</v>
      </c>
      <c r="G1707" s="40" t="str">
        <f t="shared" si="364"/>
        <v>-</v>
      </c>
      <c r="I1707" s="41">
        <v>0</v>
      </c>
      <c r="J1707" s="41">
        <f t="shared" si="365"/>
        <v>0</v>
      </c>
      <c r="K1707" s="43">
        <v>30</v>
      </c>
      <c r="L1707" s="43">
        <f t="shared" si="366"/>
        <v>-30</v>
      </c>
      <c r="M1707" s="43" t="str">
        <f t="shared" si="367"/>
        <v>-</v>
      </c>
      <c r="N1707" s="42">
        <v>0</v>
      </c>
      <c r="O1707" s="45" t="str">
        <f t="shared" si="368"/>
        <v>Mar</v>
      </c>
      <c r="P1707" s="42">
        <f t="shared" si="369"/>
        <v>0</v>
      </c>
      <c r="Q1707" s="44">
        <f t="shared" si="370"/>
        <v>30</v>
      </c>
      <c r="R1707" s="45" t="str">
        <f t="shared" si="371"/>
        <v xml:space="preserve"> </v>
      </c>
      <c r="S1707" s="44" t="b">
        <f t="shared" si="372"/>
        <v>0</v>
      </c>
      <c r="T1707" s="43">
        <v>0</v>
      </c>
      <c r="U1707" s="46" t="str">
        <f t="shared" si="373"/>
        <v>Apr</v>
      </c>
      <c r="V1707" s="42">
        <v>0</v>
      </c>
      <c r="W1707" s="47">
        <f t="shared" si="374"/>
        <v>30</v>
      </c>
      <c r="X1707" s="48">
        <f t="shared" si="375"/>
        <v>0</v>
      </c>
      <c r="Y1707" s="47" t="b">
        <f t="shared" si="376"/>
        <v>0</v>
      </c>
      <c r="Z1707" s="138">
        <v>0</v>
      </c>
      <c r="AA1707" s="133"/>
      <c r="AB1707" s="133" t="s">
        <v>121</v>
      </c>
      <c r="AC1707" s="133"/>
      <c r="AD1707" s="27">
        <f t="shared" si="377"/>
        <v>0</v>
      </c>
    </row>
    <row r="1708" spans="1:31">
      <c r="A1708" s="122" t="s">
        <v>3918</v>
      </c>
      <c r="B1708" s="69" t="s">
        <v>73</v>
      </c>
      <c r="C1708" s="69" t="s">
        <v>4573</v>
      </c>
      <c r="D1708" s="69">
        <v>1000004689</v>
      </c>
      <c r="E1708" s="69" t="s">
        <v>4551</v>
      </c>
      <c r="F1708" s="167">
        <v>46128</v>
      </c>
      <c r="G1708" s="40" t="str">
        <f t="shared" si="364"/>
        <v>-</v>
      </c>
      <c r="I1708" s="41">
        <v>0</v>
      </c>
      <c r="J1708" s="41">
        <f t="shared" si="365"/>
        <v>0</v>
      </c>
      <c r="K1708" s="43">
        <v>76</v>
      </c>
      <c r="L1708" s="43">
        <f t="shared" si="366"/>
        <v>-76</v>
      </c>
      <c r="M1708" s="43" t="str">
        <f t="shared" si="367"/>
        <v>-</v>
      </c>
      <c r="N1708" s="42">
        <v>0</v>
      </c>
      <c r="O1708" s="45" t="str">
        <f t="shared" si="368"/>
        <v>Mar</v>
      </c>
      <c r="P1708" s="42">
        <f t="shared" si="369"/>
        <v>0</v>
      </c>
      <c r="Q1708" s="44">
        <f t="shared" si="370"/>
        <v>76</v>
      </c>
      <c r="R1708" s="45" t="str">
        <f t="shared" si="371"/>
        <v xml:space="preserve"> </v>
      </c>
      <c r="S1708" s="44" t="b">
        <f t="shared" si="372"/>
        <v>0</v>
      </c>
      <c r="T1708" s="43">
        <v>0</v>
      </c>
      <c r="U1708" s="46" t="str">
        <f t="shared" si="373"/>
        <v>Apr</v>
      </c>
      <c r="V1708" s="42">
        <v>0</v>
      </c>
      <c r="W1708" s="47">
        <f t="shared" si="374"/>
        <v>76</v>
      </c>
      <c r="X1708" s="48">
        <f t="shared" si="375"/>
        <v>0</v>
      </c>
      <c r="Y1708" s="47" t="b">
        <f t="shared" si="376"/>
        <v>0</v>
      </c>
      <c r="Z1708" s="138">
        <v>0</v>
      </c>
      <c r="AA1708" s="133"/>
      <c r="AB1708" s="133" t="s">
        <v>121</v>
      </c>
      <c r="AC1708" s="133"/>
      <c r="AD1708" s="27">
        <f t="shared" si="377"/>
        <v>0</v>
      </c>
    </row>
    <row r="1709" spans="1:31">
      <c r="A1709" s="122" t="s">
        <v>1245</v>
      </c>
      <c r="B1709" s="69" t="s">
        <v>40</v>
      </c>
      <c r="C1709" s="69" t="s">
        <v>3774</v>
      </c>
      <c r="D1709" s="69">
        <v>1000004199</v>
      </c>
      <c r="E1709" s="69" t="s">
        <v>3767</v>
      </c>
      <c r="F1709" s="167">
        <v>45656</v>
      </c>
      <c r="G1709" s="40" t="str">
        <f t="shared" si="364"/>
        <v>Targeted Dealer</v>
      </c>
      <c r="I1709" s="41">
        <v>13</v>
      </c>
      <c r="J1709" s="41">
        <f t="shared" si="365"/>
        <v>12.133333333333333</v>
      </c>
      <c r="K1709" s="43">
        <v>26</v>
      </c>
      <c r="L1709" s="43">
        <f t="shared" si="366"/>
        <v>-13</v>
      </c>
      <c r="M1709" s="43">
        <f t="shared" si="367"/>
        <v>214.28571428571428</v>
      </c>
      <c r="N1709" s="42">
        <v>0</v>
      </c>
      <c r="O1709" s="45" t="str">
        <f t="shared" si="368"/>
        <v>Mar</v>
      </c>
      <c r="P1709" s="42">
        <f t="shared" si="369"/>
        <v>0</v>
      </c>
      <c r="Q1709" s="44">
        <f t="shared" si="370"/>
        <v>26</v>
      </c>
      <c r="R1709" s="45" t="str">
        <f t="shared" si="371"/>
        <v xml:space="preserve"> </v>
      </c>
      <c r="S1709" s="44" t="b">
        <f t="shared" si="372"/>
        <v>0</v>
      </c>
      <c r="T1709" s="43">
        <v>13</v>
      </c>
      <c r="U1709" s="46" t="str">
        <f t="shared" si="373"/>
        <v>Apr</v>
      </c>
      <c r="V1709" s="42">
        <v>13</v>
      </c>
      <c r="W1709" s="47">
        <f t="shared" si="374"/>
        <v>13</v>
      </c>
      <c r="X1709" s="48">
        <f t="shared" si="375"/>
        <v>1</v>
      </c>
      <c r="Y1709" s="47" t="str">
        <f t="shared" si="376"/>
        <v>GROWTH</v>
      </c>
      <c r="Z1709" s="138">
        <v>0</v>
      </c>
      <c r="AA1709" s="133"/>
      <c r="AB1709" s="133" t="s">
        <v>121</v>
      </c>
      <c r="AC1709" s="133"/>
      <c r="AD1709" s="27">
        <f t="shared" si="377"/>
        <v>0</v>
      </c>
    </row>
    <row r="1710" spans="1:31">
      <c r="A1710" s="122" t="s">
        <v>1245</v>
      </c>
      <c r="B1710" s="69" t="s">
        <v>44</v>
      </c>
      <c r="C1710" s="69" t="s">
        <v>1522</v>
      </c>
      <c r="D1710" s="69">
        <v>1000002626</v>
      </c>
      <c r="E1710" s="69" t="s">
        <v>1523</v>
      </c>
      <c r="F1710" s="167">
        <v>44738</v>
      </c>
      <c r="G1710" s="40" t="str">
        <f t="shared" si="364"/>
        <v>-</v>
      </c>
      <c r="I1710" s="41">
        <v>0</v>
      </c>
      <c r="J1710" s="41">
        <f t="shared" si="365"/>
        <v>0</v>
      </c>
      <c r="K1710" s="43">
        <v>52</v>
      </c>
      <c r="L1710" s="43">
        <f t="shared" si="366"/>
        <v>-52</v>
      </c>
      <c r="M1710" s="43" t="str">
        <f t="shared" si="367"/>
        <v>-</v>
      </c>
      <c r="N1710" s="42">
        <v>0</v>
      </c>
      <c r="O1710" s="45" t="str">
        <f t="shared" si="368"/>
        <v>Mar</v>
      </c>
      <c r="P1710" s="42">
        <f t="shared" si="369"/>
        <v>0</v>
      </c>
      <c r="Q1710" s="44">
        <f t="shared" si="370"/>
        <v>52</v>
      </c>
      <c r="R1710" s="45" t="str">
        <f t="shared" si="371"/>
        <v xml:space="preserve"> </v>
      </c>
      <c r="S1710" s="44" t="b">
        <f t="shared" si="372"/>
        <v>0</v>
      </c>
      <c r="T1710" s="43">
        <v>3.5</v>
      </c>
      <c r="U1710" s="46" t="str">
        <f t="shared" si="373"/>
        <v>Apr</v>
      </c>
      <c r="V1710" s="42">
        <v>3.5</v>
      </c>
      <c r="W1710" s="47">
        <f t="shared" si="374"/>
        <v>48.5</v>
      </c>
      <c r="X1710" s="48">
        <f t="shared" si="375"/>
        <v>13.857142857142858</v>
      </c>
      <c r="Y1710" s="47" t="str">
        <f t="shared" si="376"/>
        <v>GROWTH</v>
      </c>
      <c r="Z1710" s="138">
        <v>0</v>
      </c>
      <c r="AA1710" s="133"/>
      <c r="AB1710" s="133" t="s">
        <v>121</v>
      </c>
      <c r="AC1710" s="133"/>
      <c r="AD1710" s="27">
        <f t="shared" si="377"/>
        <v>0</v>
      </c>
    </row>
    <row r="1711" spans="1:31">
      <c r="A1711" s="122" t="s">
        <v>1245</v>
      </c>
      <c r="B1711" s="69" t="s">
        <v>44</v>
      </c>
      <c r="C1711" s="69" t="s">
        <v>4574</v>
      </c>
      <c r="D1711" s="69">
        <v>1000004693</v>
      </c>
      <c r="E1711" s="69" t="s">
        <v>4552</v>
      </c>
      <c r="F1711" s="167">
        <v>46108</v>
      </c>
      <c r="G1711" s="40" t="str">
        <f t="shared" si="364"/>
        <v>Targeted Dealer</v>
      </c>
      <c r="I1711" s="41">
        <v>620</v>
      </c>
      <c r="J1711" s="41">
        <f t="shared" si="365"/>
        <v>578.66666666666674</v>
      </c>
      <c r="K1711" s="43">
        <v>538.25</v>
      </c>
      <c r="L1711" s="43">
        <f t="shared" si="366"/>
        <v>81.75</v>
      </c>
      <c r="M1711" s="43">
        <f t="shared" si="367"/>
        <v>93.015552995391701</v>
      </c>
      <c r="N1711" s="42">
        <v>0</v>
      </c>
      <c r="O1711" s="45" t="str">
        <f t="shared" si="368"/>
        <v>Mar</v>
      </c>
      <c r="P1711" s="42">
        <f t="shared" si="369"/>
        <v>0</v>
      </c>
      <c r="Q1711" s="44">
        <f t="shared" si="370"/>
        <v>538.25</v>
      </c>
      <c r="R1711" s="45" t="str">
        <f t="shared" si="371"/>
        <v xml:space="preserve"> </v>
      </c>
      <c r="S1711" s="44" t="b">
        <f t="shared" si="372"/>
        <v>0</v>
      </c>
      <c r="T1711" s="43">
        <v>0</v>
      </c>
      <c r="U1711" s="46" t="str">
        <f t="shared" si="373"/>
        <v>Apr</v>
      </c>
      <c r="V1711" s="42">
        <v>0</v>
      </c>
      <c r="W1711" s="47">
        <f t="shared" si="374"/>
        <v>538.25</v>
      </c>
      <c r="X1711" s="48">
        <f t="shared" si="375"/>
        <v>0</v>
      </c>
      <c r="Y1711" s="47" t="b">
        <f t="shared" si="376"/>
        <v>0</v>
      </c>
      <c r="Z1711" s="138">
        <v>0</v>
      </c>
      <c r="AA1711" s="133"/>
      <c r="AB1711" s="133" t="s">
        <v>121</v>
      </c>
      <c r="AC1711" s="133"/>
      <c r="AD1711" s="27">
        <f t="shared" si="377"/>
        <v>0</v>
      </c>
    </row>
    <row r="1712" spans="1:31">
      <c r="A1712" s="122" t="s">
        <v>1245</v>
      </c>
      <c r="B1712" s="69" t="s">
        <v>44</v>
      </c>
      <c r="C1712" s="69" t="s">
        <v>4575</v>
      </c>
      <c r="D1712" s="69">
        <v>1000004697</v>
      </c>
      <c r="E1712" s="69" t="s">
        <v>4553</v>
      </c>
      <c r="F1712" s="167">
        <v>46120</v>
      </c>
      <c r="G1712" s="40" t="str">
        <f t="shared" si="364"/>
        <v>-</v>
      </c>
      <c r="I1712" s="41">
        <v>0</v>
      </c>
      <c r="J1712" s="41">
        <f t="shared" si="365"/>
        <v>0</v>
      </c>
      <c r="K1712" s="43">
        <v>10.5</v>
      </c>
      <c r="L1712" s="43">
        <f t="shared" si="366"/>
        <v>-10.5</v>
      </c>
      <c r="M1712" s="43" t="str">
        <f t="shared" si="367"/>
        <v>-</v>
      </c>
      <c r="N1712" s="42">
        <v>0</v>
      </c>
      <c r="O1712" s="45" t="str">
        <f t="shared" si="368"/>
        <v>Mar</v>
      </c>
      <c r="P1712" s="42">
        <f t="shared" si="369"/>
        <v>0</v>
      </c>
      <c r="Q1712" s="44">
        <f t="shared" si="370"/>
        <v>10.5</v>
      </c>
      <c r="R1712" s="45" t="str">
        <f t="shared" si="371"/>
        <v xml:space="preserve"> </v>
      </c>
      <c r="S1712" s="44" t="b">
        <f t="shared" si="372"/>
        <v>0</v>
      </c>
      <c r="T1712" s="43">
        <v>0</v>
      </c>
      <c r="U1712" s="46" t="str">
        <f t="shared" si="373"/>
        <v>Apr</v>
      </c>
      <c r="V1712" s="42">
        <v>0</v>
      </c>
      <c r="W1712" s="47">
        <f t="shared" si="374"/>
        <v>10.5</v>
      </c>
      <c r="X1712" s="48">
        <f t="shared" si="375"/>
        <v>0</v>
      </c>
      <c r="Y1712" s="47" t="b">
        <f t="shared" si="376"/>
        <v>0</v>
      </c>
      <c r="Z1712" s="138">
        <v>0</v>
      </c>
      <c r="AA1712" s="133"/>
      <c r="AB1712" s="133" t="s">
        <v>121</v>
      </c>
      <c r="AC1712" s="133"/>
      <c r="AD1712" s="27">
        <f t="shared" si="377"/>
        <v>0</v>
      </c>
    </row>
    <row r="1713" spans="1:30">
      <c r="A1713" s="122" t="s">
        <v>1245</v>
      </c>
      <c r="B1713" s="69" t="s">
        <v>44</v>
      </c>
      <c r="C1713" s="69" t="s">
        <v>4576</v>
      </c>
      <c r="D1713" s="69">
        <v>1000004687</v>
      </c>
      <c r="E1713" s="69" t="s">
        <v>4554</v>
      </c>
      <c r="F1713" s="167">
        <v>46122</v>
      </c>
      <c r="G1713" s="40" t="str">
        <f t="shared" si="364"/>
        <v>-</v>
      </c>
      <c r="I1713" s="41">
        <v>0</v>
      </c>
      <c r="J1713" s="41">
        <f t="shared" si="365"/>
        <v>0</v>
      </c>
      <c r="K1713" s="43">
        <v>36.5</v>
      </c>
      <c r="L1713" s="43">
        <f t="shared" si="366"/>
        <v>-36.5</v>
      </c>
      <c r="M1713" s="43" t="str">
        <f t="shared" si="367"/>
        <v>-</v>
      </c>
      <c r="N1713" s="42">
        <v>0</v>
      </c>
      <c r="O1713" s="45" t="str">
        <f t="shared" si="368"/>
        <v>Mar</v>
      </c>
      <c r="P1713" s="42">
        <f t="shared" si="369"/>
        <v>0</v>
      </c>
      <c r="Q1713" s="44">
        <f t="shared" si="370"/>
        <v>36.5</v>
      </c>
      <c r="R1713" s="45" t="str">
        <f t="shared" si="371"/>
        <v xml:space="preserve"> </v>
      </c>
      <c r="S1713" s="44" t="b">
        <f t="shared" si="372"/>
        <v>0</v>
      </c>
      <c r="T1713" s="43">
        <v>0</v>
      </c>
      <c r="U1713" s="46" t="str">
        <f t="shared" si="373"/>
        <v>Apr</v>
      </c>
      <c r="V1713" s="42">
        <v>0</v>
      </c>
      <c r="W1713" s="47">
        <f t="shared" si="374"/>
        <v>36.5</v>
      </c>
      <c r="X1713" s="48">
        <f t="shared" si="375"/>
        <v>0</v>
      </c>
      <c r="Y1713" s="47" t="b">
        <f t="shared" si="376"/>
        <v>0</v>
      </c>
      <c r="Z1713" s="138">
        <v>0</v>
      </c>
      <c r="AA1713" s="133"/>
      <c r="AB1713" s="133" t="s">
        <v>121</v>
      </c>
      <c r="AC1713" s="133"/>
      <c r="AD1713" s="27">
        <f t="shared" si="377"/>
        <v>0</v>
      </c>
    </row>
    <row r="1714" spans="1:30">
      <c r="A1714" s="122" t="s">
        <v>1245</v>
      </c>
      <c r="B1714" s="69" t="s">
        <v>62</v>
      </c>
      <c r="C1714" s="69" t="s">
        <v>4577</v>
      </c>
      <c r="D1714" s="69">
        <v>1000004712</v>
      </c>
      <c r="E1714" s="69" t="s">
        <v>4555</v>
      </c>
      <c r="F1714" s="167">
        <v>46136</v>
      </c>
      <c r="G1714" s="40" t="str">
        <f t="shared" si="364"/>
        <v>-</v>
      </c>
      <c r="I1714" s="41">
        <v>0</v>
      </c>
      <c r="J1714" s="41">
        <f t="shared" si="365"/>
        <v>0</v>
      </c>
      <c r="K1714" s="43">
        <v>20</v>
      </c>
      <c r="L1714" s="43">
        <f t="shared" si="366"/>
        <v>-20</v>
      </c>
      <c r="M1714" s="43" t="str">
        <f t="shared" si="367"/>
        <v>-</v>
      </c>
      <c r="N1714" s="42">
        <v>0</v>
      </c>
      <c r="O1714" s="45" t="str">
        <f t="shared" si="368"/>
        <v>Mar</v>
      </c>
      <c r="P1714" s="42">
        <f t="shared" si="369"/>
        <v>0</v>
      </c>
      <c r="Q1714" s="44">
        <f t="shared" si="370"/>
        <v>20</v>
      </c>
      <c r="R1714" s="45" t="str">
        <f t="shared" si="371"/>
        <v xml:space="preserve"> </v>
      </c>
      <c r="S1714" s="44" t="b">
        <f t="shared" si="372"/>
        <v>0</v>
      </c>
      <c r="T1714" s="43">
        <v>0</v>
      </c>
      <c r="U1714" s="46" t="str">
        <f t="shared" si="373"/>
        <v>Apr</v>
      </c>
      <c r="V1714" s="42">
        <v>0</v>
      </c>
      <c r="W1714" s="47">
        <f t="shared" si="374"/>
        <v>20</v>
      </c>
      <c r="X1714" s="48">
        <f t="shared" si="375"/>
        <v>0</v>
      </c>
      <c r="Y1714" s="47" t="b">
        <f t="shared" si="376"/>
        <v>0</v>
      </c>
      <c r="Z1714" s="138">
        <v>0</v>
      </c>
      <c r="AA1714" s="133"/>
      <c r="AB1714" s="133" t="s">
        <v>121</v>
      </c>
      <c r="AC1714" s="133"/>
      <c r="AD1714" s="27">
        <f t="shared" si="377"/>
        <v>0</v>
      </c>
    </row>
    <row r="1715" spans="1:30">
      <c r="A1715" s="122" t="s">
        <v>121</v>
      </c>
      <c r="B1715" s="69" t="s">
        <v>3920</v>
      </c>
      <c r="C1715" s="69" t="s">
        <v>4578</v>
      </c>
      <c r="D1715" s="69">
        <v>1000004705</v>
      </c>
      <c r="E1715" s="69" t="s">
        <v>2407</v>
      </c>
      <c r="F1715" s="167">
        <v>46137</v>
      </c>
      <c r="G1715" s="40" t="str">
        <f t="shared" si="364"/>
        <v>-</v>
      </c>
      <c r="I1715" s="41">
        <v>0</v>
      </c>
      <c r="J1715" s="41">
        <f t="shared" si="365"/>
        <v>0</v>
      </c>
      <c r="K1715" s="43">
        <v>20</v>
      </c>
      <c r="L1715" s="43">
        <f t="shared" si="366"/>
        <v>-20</v>
      </c>
      <c r="M1715" s="43" t="str">
        <f t="shared" si="367"/>
        <v>-</v>
      </c>
      <c r="N1715" s="42">
        <v>0</v>
      </c>
      <c r="O1715" s="45" t="str">
        <f t="shared" si="368"/>
        <v>Mar</v>
      </c>
      <c r="P1715" s="42">
        <f t="shared" si="369"/>
        <v>0</v>
      </c>
      <c r="Q1715" s="44">
        <f t="shared" si="370"/>
        <v>20</v>
      </c>
      <c r="R1715" s="45" t="str">
        <f t="shared" si="371"/>
        <v xml:space="preserve"> </v>
      </c>
      <c r="S1715" s="44" t="b">
        <f t="shared" si="372"/>
        <v>0</v>
      </c>
      <c r="T1715" s="43">
        <v>0</v>
      </c>
      <c r="U1715" s="46" t="str">
        <f t="shared" si="373"/>
        <v>Apr</v>
      </c>
      <c r="V1715" s="42">
        <v>0</v>
      </c>
      <c r="W1715" s="47">
        <f t="shared" si="374"/>
        <v>20</v>
      </c>
      <c r="X1715" s="48">
        <f t="shared" si="375"/>
        <v>0</v>
      </c>
      <c r="Y1715" s="47" t="b">
        <f t="shared" si="376"/>
        <v>0</v>
      </c>
      <c r="Z1715" s="138">
        <v>0</v>
      </c>
      <c r="AA1715" s="133"/>
      <c r="AB1715" s="133" t="s">
        <v>121</v>
      </c>
      <c r="AC1715" s="133"/>
      <c r="AD1715" s="27">
        <f t="shared" si="377"/>
        <v>0</v>
      </c>
    </row>
    <row r="1716" spans="1:30">
      <c r="A1716" s="122" t="s">
        <v>3918</v>
      </c>
      <c r="B1716" s="69" t="s">
        <v>71</v>
      </c>
      <c r="C1716" s="69" t="s">
        <v>4579</v>
      </c>
      <c r="D1716" s="69">
        <v>1000004704</v>
      </c>
      <c r="E1716" s="69" t="s">
        <v>4556</v>
      </c>
      <c r="F1716" s="167">
        <v>46136</v>
      </c>
      <c r="G1716" s="40" t="str">
        <f t="shared" si="364"/>
        <v>-</v>
      </c>
      <c r="I1716" s="41">
        <v>0</v>
      </c>
      <c r="J1716" s="41">
        <f t="shared" si="365"/>
        <v>0</v>
      </c>
      <c r="K1716" s="43">
        <v>12</v>
      </c>
      <c r="L1716" s="43">
        <f t="shared" si="366"/>
        <v>-12</v>
      </c>
      <c r="M1716" s="43" t="str">
        <f t="shared" si="367"/>
        <v>-</v>
      </c>
      <c r="N1716" s="42">
        <v>0</v>
      </c>
      <c r="O1716" s="45" t="str">
        <f t="shared" si="368"/>
        <v>Mar</v>
      </c>
      <c r="P1716" s="42">
        <f t="shared" si="369"/>
        <v>0</v>
      </c>
      <c r="Q1716" s="44">
        <f t="shared" si="370"/>
        <v>12</v>
      </c>
      <c r="R1716" s="45" t="str">
        <f t="shared" si="371"/>
        <v xml:space="preserve"> </v>
      </c>
      <c r="S1716" s="44" t="b">
        <f t="shared" si="372"/>
        <v>0</v>
      </c>
      <c r="T1716" s="43">
        <v>0</v>
      </c>
      <c r="U1716" s="46" t="str">
        <f t="shared" si="373"/>
        <v>Apr</v>
      </c>
      <c r="V1716" s="42">
        <v>0</v>
      </c>
      <c r="W1716" s="47">
        <f t="shared" si="374"/>
        <v>12</v>
      </c>
      <c r="X1716" s="48">
        <f t="shared" si="375"/>
        <v>0</v>
      </c>
      <c r="Y1716" s="47" t="b">
        <f t="shared" si="376"/>
        <v>0</v>
      </c>
      <c r="Z1716" s="138">
        <v>0</v>
      </c>
      <c r="AA1716" s="133"/>
      <c r="AB1716" s="133" t="s">
        <v>121</v>
      </c>
      <c r="AC1716" s="133"/>
      <c r="AD1716" s="27">
        <f t="shared" si="377"/>
        <v>0</v>
      </c>
    </row>
    <row r="1717" spans="1:30">
      <c r="A1717" s="122" t="s">
        <v>121</v>
      </c>
      <c r="B1717" s="69" t="s">
        <v>22</v>
      </c>
      <c r="C1717" s="69" t="s">
        <v>4580</v>
      </c>
      <c r="D1717" s="69">
        <v>1000004702</v>
      </c>
      <c r="E1717" s="69" t="s">
        <v>4557</v>
      </c>
      <c r="F1717" s="167">
        <v>46130</v>
      </c>
      <c r="G1717" s="40" t="str">
        <f t="shared" si="364"/>
        <v>-</v>
      </c>
      <c r="I1717" s="41">
        <v>0</v>
      </c>
      <c r="J1717" s="41">
        <f t="shared" si="365"/>
        <v>0</v>
      </c>
      <c r="K1717" s="43">
        <v>22.5</v>
      </c>
      <c r="L1717" s="43">
        <f t="shared" si="366"/>
        <v>-22.5</v>
      </c>
      <c r="M1717" s="43" t="str">
        <f t="shared" si="367"/>
        <v>-</v>
      </c>
      <c r="N1717" s="42">
        <v>0</v>
      </c>
      <c r="O1717" s="45" t="str">
        <f t="shared" si="368"/>
        <v>Mar</v>
      </c>
      <c r="P1717" s="42">
        <f t="shared" si="369"/>
        <v>0</v>
      </c>
      <c r="Q1717" s="44">
        <f t="shared" si="370"/>
        <v>22.5</v>
      </c>
      <c r="R1717" s="45" t="str">
        <f t="shared" si="371"/>
        <v xml:space="preserve"> </v>
      </c>
      <c r="S1717" s="44" t="b">
        <f t="shared" si="372"/>
        <v>0</v>
      </c>
      <c r="T1717" s="43">
        <v>0</v>
      </c>
      <c r="U1717" s="46" t="str">
        <f t="shared" si="373"/>
        <v>Apr</v>
      </c>
      <c r="V1717" s="42">
        <v>0</v>
      </c>
      <c r="W1717" s="47">
        <f t="shared" si="374"/>
        <v>22.5</v>
      </c>
      <c r="X1717" s="48">
        <f t="shared" si="375"/>
        <v>0</v>
      </c>
      <c r="Y1717" s="47" t="b">
        <f t="shared" si="376"/>
        <v>0</v>
      </c>
      <c r="Z1717" s="138">
        <v>0</v>
      </c>
      <c r="AA1717" s="133"/>
      <c r="AB1717" s="133" t="s">
        <v>121</v>
      </c>
      <c r="AC1717" s="133"/>
      <c r="AD1717" s="27">
        <f t="shared" si="377"/>
        <v>0</v>
      </c>
    </row>
    <row r="1718" spans="1:30">
      <c r="A1718" s="122" t="s">
        <v>3061</v>
      </c>
      <c r="B1718" s="69" t="s">
        <v>90</v>
      </c>
      <c r="C1718" s="69" t="s">
        <v>4581</v>
      </c>
      <c r="D1718" s="69">
        <v>1000004690</v>
      </c>
      <c r="E1718" s="69" t="s">
        <v>4558</v>
      </c>
      <c r="F1718" s="167">
        <v>46128</v>
      </c>
      <c r="G1718" s="40" t="str">
        <f t="shared" si="364"/>
        <v>-</v>
      </c>
      <c r="I1718" s="41">
        <v>0</v>
      </c>
      <c r="J1718" s="41">
        <f t="shared" si="365"/>
        <v>0</v>
      </c>
      <c r="K1718" s="43">
        <v>30</v>
      </c>
      <c r="L1718" s="43">
        <f t="shared" si="366"/>
        <v>-30</v>
      </c>
      <c r="M1718" s="43" t="str">
        <f t="shared" si="367"/>
        <v>-</v>
      </c>
      <c r="N1718" s="42">
        <v>0</v>
      </c>
      <c r="O1718" s="45" t="str">
        <f t="shared" si="368"/>
        <v>Mar</v>
      </c>
      <c r="P1718" s="42">
        <f t="shared" si="369"/>
        <v>0</v>
      </c>
      <c r="Q1718" s="44">
        <f t="shared" si="370"/>
        <v>30</v>
      </c>
      <c r="R1718" s="45" t="str">
        <f t="shared" si="371"/>
        <v xml:space="preserve"> </v>
      </c>
      <c r="S1718" s="44" t="b">
        <f t="shared" si="372"/>
        <v>0</v>
      </c>
      <c r="T1718" s="43">
        <v>0</v>
      </c>
      <c r="U1718" s="46" t="str">
        <f t="shared" si="373"/>
        <v>Apr</v>
      </c>
      <c r="V1718" s="42">
        <v>0</v>
      </c>
      <c r="W1718" s="47">
        <f t="shared" si="374"/>
        <v>30</v>
      </c>
      <c r="X1718" s="48">
        <f t="shared" si="375"/>
        <v>0</v>
      </c>
      <c r="Y1718" s="47" t="b">
        <f t="shared" si="376"/>
        <v>0</v>
      </c>
      <c r="Z1718" s="138">
        <v>0</v>
      </c>
      <c r="AA1718" s="133"/>
      <c r="AB1718" s="133" t="s">
        <v>121</v>
      </c>
      <c r="AC1718" s="133"/>
      <c r="AD1718" s="27">
        <f t="shared" si="377"/>
        <v>0</v>
      </c>
    </row>
    <row r="1719" spans="1:30">
      <c r="A1719" s="122" t="s">
        <v>1245</v>
      </c>
      <c r="B1719" s="69" t="s">
        <v>48</v>
      </c>
      <c r="C1719" s="69" t="s">
        <v>4582</v>
      </c>
      <c r="D1719" s="69">
        <v>1000004686</v>
      </c>
      <c r="E1719" s="69" t="s">
        <v>1883</v>
      </c>
      <c r="F1719" s="167">
        <v>46122</v>
      </c>
      <c r="G1719" s="40" t="str">
        <f t="shared" si="364"/>
        <v>-</v>
      </c>
      <c r="I1719" s="41">
        <v>0</v>
      </c>
      <c r="J1719" s="41">
        <f t="shared" si="365"/>
        <v>0</v>
      </c>
      <c r="K1719" s="43">
        <v>77.5</v>
      </c>
      <c r="L1719" s="43">
        <f t="shared" si="366"/>
        <v>-77.5</v>
      </c>
      <c r="M1719" s="43" t="str">
        <f t="shared" si="367"/>
        <v>-</v>
      </c>
      <c r="N1719" s="42">
        <v>0</v>
      </c>
      <c r="O1719" s="45" t="str">
        <f t="shared" si="368"/>
        <v>Mar</v>
      </c>
      <c r="P1719" s="42">
        <f t="shared" si="369"/>
        <v>0</v>
      </c>
      <c r="Q1719" s="44">
        <f t="shared" si="370"/>
        <v>77.5</v>
      </c>
      <c r="R1719" s="45" t="str">
        <f t="shared" si="371"/>
        <v xml:space="preserve"> </v>
      </c>
      <c r="S1719" s="44" t="b">
        <f t="shared" si="372"/>
        <v>0</v>
      </c>
      <c r="T1719" s="43">
        <v>0</v>
      </c>
      <c r="U1719" s="46" t="str">
        <f t="shared" si="373"/>
        <v>Apr</v>
      </c>
      <c r="V1719" s="42">
        <v>0</v>
      </c>
      <c r="W1719" s="47">
        <f t="shared" si="374"/>
        <v>77.5</v>
      </c>
      <c r="X1719" s="48">
        <f t="shared" si="375"/>
        <v>0</v>
      </c>
      <c r="Y1719" s="47" t="b">
        <f t="shared" si="376"/>
        <v>0</v>
      </c>
      <c r="Z1719" s="138">
        <v>0</v>
      </c>
      <c r="AA1719" s="133"/>
      <c r="AB1719" s="133" t="s">
        <v>121</v>
      </c>
      <c r="AC1719" s="133"/>
      <c r="AD1719" s="27">
        <f t="shared" si="377"/>
        <v>0</v>
      </c>
    </row>
    <row r="1720" spans="1:30">
      <c r="A1720" s="122" t="s">
        <v>3061</v>
      </c>
      <c r="B1720" s="69" t="s">
        <v>101</v>
      </c>
      <c r="C1720" s="69" t="s">
        <v>3329</v>
      </c>
      <c r="D1720" s="69">
        <v>1000002000</v>
      </c>
      <c r="E1720" s="69" t="s">
        <v>3330</v>
      </c>
      <c r="F1720" s="167">
        <v>44739</v>
      </c>
      <c r="G1720" s="40" t="str">
        <f t="shared" si="364"/>
        <v>Targeted Dealer</v>
      </c>
      <c r="I1720" s="41">
        <v>45</v>
      </c>
      <c r="J1720" s="41">
        <f t="shared" si="365"/>
        <v>42</v>
      </c>
      <c r="K1720" s="43">
        <v>5</v>
      </c>
      <c r="L1720" s="43">
        <f t="shared" si="366"/>
        <v>40</v>
      </c>
      <c r="M1720" s="43">
        <f t="shared" si="367"/>
        <v>11.904761904761905</v>
      </c>
      <c r="N1720" s="42">
        <v>0</v>
      </c>
      <c r="O1720" s="45" t="str">
        <f t="shared" si="368"/>
        <v>Mar</v>
      </c>
      <c r="P1720" s="42">
        <f t="shared" si="369"/>
        <v>0</v>
      </c>
      <c r="Q1720" s="44">
        <f t="shared" si="370"/>
        <v>5</v>
      </c>
      <c r="R1720" s="45" t="str">
        <f t="shared" si="371"/>
        <v xml:space="preserve"> </v>
      </c>
      <c r="S1720" s="44" t="b">
        <f t="shared" si="372"/>
        <v>0</v>
      </c>
      <c r="T1720" s="43">
        <v>25</v>
      </c>
      <c r="U1720" s="46" t="str">
        <f t="shared" si="373"/>
        <v>Apr</v>
      </c>
      <c r="V1720" s="42">
        <v>25</v>
      </c>
      <c r="W1720" s="47">
        <f t="shared" si="374"/>
        <v>-20</v>
      </c>
      <c r="X1720" s="48">
        <f t="shared" si="375"/>
        <v>-0.8</v>
      </c>
      <c r="Y1720" s="47" t="str">
        <f t="shared" si="376"/>
        <v>DEGROWTH</v>
      </c>
      <c r="Z1720" s="138">
        <v>0</v>
      </c>
      <c r="AA1720" s="133"/>
      <c r="AB1720" s="133" t="s">
        <v>121</v>
      </c>
      <c r="AC1720" s="133"/>
      <c r="AD1720" s="27">
        <f t="shared" si="377"/>
        <v>0</v>
      </c>
    </row>
    <row r="1721" spans="1:30">
      <c r="A1721" s="122" t="s">
        <v>3061</v>
      </c>
      <c r="B1721" s="69" t="s">
        <v>101</v>
      </c>
      <c r="C1721" s="69" t="s">
        <v>4583</v>
      </c>
      <c r="D1721" s="69">
        <v>1000004694</v>
      </c>
      <c r="E1721" s="69" t="s">
        <v>4559</v>
      </c>
      <c r="F1721" s="167">
        <v>46111</v>
      </c>
      <c r="G1721" s="40" t="str">
        <f t="shared" si="364"/>
        <v>-</v>
      </c>
      <c r="I1721" s="41">
        <v>0</v>
      </c>
      <c r="J1721" s="41">
        <f t="shared" si="365"/>
        <v>0</v>
      </c>
      <c r="K1721" s="43">
        <v>10</v>
      </c>
      <c r="L1721" s="43">
        <f t="shared" si="366"/>
        <v>-10</v>
      </c>
      <c r="M1721" s="43" t="str">
        <f t="shared" si="367"/>
        <v>-</v>
      </c>
      <c r="N1721" s="42">
        <v>0</v>
      </c>
      <c r="O1721" s="45" t="str">
        <f t="shared" si="368"/>
        <v>Mar</v>
      </c>
      <c r="P1721" s="42">
        <f t="shared" si="369"/>
        <v>0</v>
      </c>
      <c r="Q1721" s="44">
        <f t="shared" si="370"/>
        <v>10</v>
      </c>
      <c r="R1721" s="45" t="str">
        <f t="shared" si="371"/>
        <v xml:space="preserve"> </v>
      </c>
      <c r="S1721" s="44" t="b">
        <f t="shared" si="372"/>
        <v>0</v>
      </c>
      <c r="T1721" s="43">
        <v>0</v>
      </c>
      <c r="U1721" s="46" t="str">
        <f t="shared" si="373"/>
        <v>Apr</v>
      </c>
      <c r="V1721" s="42">
        <v>0</v>
      </c>
      <c r="W1721" s="47">
        <f t="shared" si="374"/>
        <v>10</v>
      </c>
      <c r="X1721" s="48">
        <f t="shared" si="375"/>
        <v>0</v>
      </c>
      <c r="Y1721" s="47" t="b">
        <f t="shared" si="376"/>
        <v>0</v>
      </c>
      <c r="Z1721" s="138">
        <v>0</v>
      </c>
      <c r="AA1721" s="133"/>
      <c r="AB1721" s="133" t="s">
        <v>121</v>
      </c>
      <c r="AC1721" s="133"/>
      <c r="AD1721" s="27">
        <f t="shared" si="377"/>
        <v>0</v>
      </c>
    </row>
    <row r="1722" spans="1:30">
      <c r="A1722" s="122" t="s">
        <v>121</v>
      </c>
      <c r="B1722" s="69" t="s">
        <v>37</v>
      </c>
      <c r="C1722" s="69" t="s">
        <v>4584</v>
      </c>
      <c r="D1722" s="69">
        <v>1000004696</v>
      </c>
      <c r="E1722" s="69" t="s">
        <v>4560</v>
      </c>
      <c r="F1722" s="167">
        <v>46118</v>
      </c>
      <c r="G1722" s="40" t="str">
        <f t="shared" si="364"/>
        <v>-</v>
      </c>
      <c r="I1722" s="41">
        <v>0</v>
      </c>
      <c r="J1722" s="41">
        <f t="shared" si="365"/>
        <v>0</v>
      </c>
      <c r="K1722" s="43">
        <v>35</v>
      </c>
      <c r="L1722" s="43">
        <f t="shared" si="366"/>
        <v>-35</v>
      </c>
      <c r="M1722" s="43" t="str">
        <f t="shared" si="367"/>
        <v>-</v>
      </c>
      <c r="N1722" s="42">
        <v>0</v>
      </c>
      <c r="O1722" s="45" t="str">
        <f t="shared" si="368"/>
        <v>Mar</v>
      </c>
      <c r="P1722" s="42">
        <f t="shared" si="369"/>
        <v>0</v>
      </c>
      <c r="Q1722" s="44">
        <f t="shared" si="370"/>
        <v>35</v>
      </c>
      <c r="R1722" s="45" t="str">
        <f t="shared" si="371"/>
        <v xml:space="preserve"> </v>
      </c>
      <c r="S1722" s="44" t="b">
        <f t="shared" si="372"/>
        <v>0</v>
      </c>
      <c r="T1722" s="43">
        <v>0</v>
      </c>
      <c r="U1722" s="46" t="str">
        <f t="shared" si="373"/>
        <v>Apr</v>
      </c>
      <c r="V1722" s="42">
        <v>0</v>
      </c>
      <c r="W1722" s="47">
        <f t="shared" si="374"/>
        <v>35</v>
      </c>
      <c r="X1722" s="48">
        <f t="shared" si="375"/>
        <v>0</v>
      </c>
      <c r="Y1722" s="47" t="b">
        <f t="shared" si="376"/>
        <v>0</v>
      </c>
      <c r="Z1722" s="138">
        <v>0</v>
      </c>
      <c r="AA1722" s="133"/>
      <c r="AB1722" s="133" t="s">
        <v>121</v>
      </c>
      <c r="AC1722" s="133"/>
      <c r="AD1722" s="27">
        <f t="shared" si="377"/>
        <v>0</v>
      </c>
    </row>
    <row r="1723" spans="1:30">
      <c r="A1723" s="122" t="s">
        <v>121</v>
      </c>
      <c r="B1723" s="69" t="s">
        <v>12</v>
      </c>
      <c r="C1723" s="69" t="s">
        <v>4144</v>
      </c>
      <c r="D1723" s="69">
        <v>1000004443</v>
      </c>
      <c r="E1723" s="69" t="s">
        <v>4134</v>
      </c>
      <c r="F1723" s="167">
        <v>45876</v>
      </c>
      <c r="G1723" s="40" t="str">
        <f t="shared" si="364"/>
        <v>Targeted Dealer</v>
      </c>
      <c r="I1723" s="41">
        <v>13</v>
      </c>
      <c r="J1723" s="41">
        <f t="shared" si="365"/>
        <v>12.133333333333333</v>
      </c>
      <c r="K1723" s="43">
        <v>13</v>
      </c>
      <c r="L1723" s="43">
        <f t="shared" si="366"/>
        <v>0</v>
      </c>
      <c r="M1723" s="43">
        <f t="shared" si="367"/>
        <v>107.14285714285714</v>
      </c>
      <c r="N1723" s="42">
        <v>0</v>
      </c>
      <c r="O1723" s="45" t="str">
        <f t="shared" si="368"/>
        <v>Mar</v>
      </c>
      <c r="P1723" s="42">
        <f t="shared" si="369"/>
        <v>0</v>
      </c>
      <c r="Q1723" s="44">
        <f t="shared" si="370"/>
        <v>13</v>
      </c>
      <c r="R1723" s="45" t="str">
        <f t="shared" si="371"/>
        <v xml:space="preserve"> </v>
      </c>
      <c r="S1723" s="44" t="b">
        <f t="shared" si="372"/>
        <v>0</v>
      </c>
      <c r="T1723" s="43">
        <v>0</v>
      </c>
      <c r="U1723" s="46" t="str">
        <f t="shared" si="373"/>
        <v>Apr</v>
      </c>
      <c r="V1723" s="42">
        <v>0</v>
      </c>
      <c r="W1723" s="47">
        <f t="shared" si="374"/>
        <v>13</v>
      </c>
      <c r="X1723" s="48">
        <f t="shared" si="375"/>
        <v>0</v>
      </c>
      <c r="Y1723" s="47" t="b">
        <f t="shared" si="376"/>
        <v>0</v>
      </c>
      <c r="Z1723" s="138">
        <v>0</v>
      </c>
      <c r="AA1723" s="133"/>
      <c r="AB1723" s="133" t="s">
        <v>121</v>
      </c>
      <c r="AC1723" s="133"/>
      <c r="AD1723" s="27">
        <f t="shared" si="377"/>
        <v>0</v>
      </c>
    </row>
    <row r="1724" spans="1:30">
      <c r="A1724" s="122" t="s">
        <v>121</v>
      </c>
      <c r="B1724" s="69" t="s">
        <v>12</v>
      </c>
      <c r="C1724" s="69" t="s">
        <v>4585</v>
      </c>
      <c r="D1724" s="69">
        <v>1000004701</v>
      </c>
      <c r="E1724" s="69" t="s">
        <v>4561</v>
      </c>
      <c r="F1724" s="167">
        <v>46129</v>
      </c>
      <c r="G1724" s="40" t="str">
        <f t="shared" si="364"/>
        <v>-</v>
      </c>
      <c r="I1724" s="41">
        <v>0</v>
      </c>
      <c r="J1724" s="41">
        <f t="shared" si="365"/>
        <v>0</v>
      </c>
      <c r="K1724" s="43">
        <v>384</v>
      </c>
      <c r="L1724" s="43">
        <f t="shared" si="366"/>
        <v>-384</v>
      </c>
      <c r="M1724" s="43" t="str">
        <f t="shared" si="367"/>
        <v>-</v>
      </c>
      <c r="N1724" s="42">
        <v>0</v>
      </c>
      <c r="O1724" s="45" t="str">
        <f t="shared" si="368"/>
        <v>Mar</v>
      </c>
      <c r="P1724" s="42">
        <f t="shared" si="369"/>
        <v>0</v>
      </c>
      <c r="Q1724" s="44">
        <f t="shared" si="370"/>
        <v>384</v>
      </c>
      <c r="R1724" s="45" t="str">
        <f t="shared" si="371"/>
        <v xml:space="preserve"> </v>
      </c>
      <c r="S1724" s="44" t="b">
        <f t="shared" si="372"/>
        <v>0</v>
      </c>
      <c r="T1724" s="43">
        <v>0</v>
      </c>
      <c r="U1724" s="46" t="str">
        <f t="shared" si="373"/>
        <v>Apr</v>
      </c>
      <c r="V1724" s="42">
        <v>0</v>
      </c>
      <c r="W1724" s="47">
        <f t="shared" si="374"/>
        <v>384</v>
      </c>
      <c r="X1724" s="48">
        <f t="shared" si="375"/>
        <v>0</v>
      </c>
      <c r="Y1724" s="47" t="b">
        <f t="shared" si="376"/>
        <v>0</v>
      </c>
      <c r="Z1724" s="138">
        <v>0</v>
      </c>
      <c r="AA1724" s="133"/>
      <c r="AB1724" s="133" t="s">
        <v>121</v>
      </c>
      <c r="AC1724" s="133"/>
      <c r="AD1724" s="27">
        <f t="shared" si="377"/>
        <v>0</v>
      </c>
    </row>
    <row r="1725" spans="1:30">
      <c r="A1725" s="122" t="s">
        <v>3061</v>
      </c>
      <c r="B1725" s="69" t="s">
        <v>4092</v>
      </c>
      <c r="C1725" s="69" t="s">
        <v>4586</v>
      </c>
      <c r="D1725" s="69">
        <v>1000001828</v>
      </c>
      <c r="E1725" s="69" t="s">
        <v>4562</v>
      </c>
      <c r="F1725" s="167">
        <v>44739</v>
      </c>
      <c r="G1725" s="40" t="str">
        <f t="shared" ref="G1725:G1731" si="378">IF(I1725&gt;0,"Targeted Dealer","-")</f>
        <v>-</v>
      </c>
      <c r="I1725" s="41">
        <v>0</v>
      </c>
      <c r="J1725" s="41">
        <f t="shared" ref="J1725:J1731" si="379">I1725/$J$1*($J$1-$E$1)</f>
        <v>0</v>
      </c>
      <c r="K1725" s="43">
        <v>25</v>
      </c>
      <c r="L1725" s="43">
        <f t="shared" si="366"/>
        <v>-25</v>
      </c>
      <c r="M1725" s="43" t="str">
        <f t="shared" si="367"/>
        <v>-</v>
      </c>
      <c r="N1725" s="42">
        <v>0</v>
      </c>
      <c r="O1725" s="45" t="str">
        <f t="shared" si="368"/>
        <v>Mar</v>
      </c>
      <c r="P1725" s="42">
        <f t="shared" si="369"/>
        <v>0</v>
      </c>
      <c r="Q1725" s="44">
        <f t="shared" si="370"/>
        <v>25</v>
      </c>
      <c r="R1725" s="45" t="str">
        <f t="shared" si="371"/>
        <v xml:space="preserve"> </v>
      </c>
      <c r="S1725" s="44" t="b">
        <f t="shared" si="372"/>
        <v>0</v>
      </c>
      <c r="T1725" s="43">
        <v>0</v>
      </c>
      <c r="U1725" s="46" t="str">
        <f t="shared" si="373"/>
        <v>Apr</v>
      </c>
      <c r="V1725" s="42">
        <v>0</v>
      </c>
      <c r="W1725" s="47">
        <f t="shared" si="374"/>
        <v>25</v>
      </c>
      <c r="X1725" s="48">
        <f t="shared" si="375"/>
        <v>0</v>
      </c>
      <c r="Y1725" s="47" t="b">
        <f t="shared" si="376"/>
        <v>0</v>
      </c>
      <c r="Z1725" s="138">
        <v>0</v>
      </c>
      <c r="AA1725" s="133"/>
      <c r="AB1725" s="133" t="s">
        <v>121</v>
      </c>
      <c r="AC1725" s="133"/>
      <c r="AD1725" s="27">
        <f t="shared" si="377"/>
        <v>0</v>
      </c>
    </row>
    <row r="1726" spans="1:30">
      <c r="A1726" s="122" t="s">
        <v>3918</v>
      </c>
      <c r="B1726" s="69" t="s">
        <v>76</v>
      </c>
      <c r="C1726" s="69" t="s">
        <v>4587</v>
      </c>
      <c r="D1726" s="69">
        <v>1000004698</v>
      </c>
      <c r="E1726" s="69" t="s">
        <v>4563</v>
      </c>
      <c r="F1726" s="167">
        <v>46120</v>
      </c>
      <c r="G1726" s="40" t="str">
        <f t="shared" si="378"/>
        <v>Targeted Dealer</v>
      </c>
      <c r="I1726" s="41">
        <v>300</v>
      </c>
      <c r="J1726" s="41">
        <f t="shared" si="379"/>
        <v>280</v>
      </c>
      <c r="K1726" s="43">
        <v>314</v>
      </c>
      <c r="L1726" s="43">
        <f t="shared" ref="L1726:L1731" si="380">I1726-K1726</f>
        <v>-14</v>
      </c>
      <c r="M1726" s="43">
        <f t="shared" ref="M1726:M1731" si="381">IFERROR((K1726/J1726%),"-")</f>
        <v>112.14285714285715</v>
      </c>
      <c r="N1726" s="42">
        <v>0</v>
      </c>
      <c r="O1726" s="45" t="str">
        <f t="shared" ref="O1726:O1731" si="382">IF(F1726&lt;=$P$2,"Mar","")</f>
        <v>Mar</v>
      </c>
      <c r="P1726" s="42">
        <f t="shared" ref="P1726:P1731" si="383">N1726</f>
        <v>0</v>
      </c>
      <c r="Q1726" s="44">
        <f t="shared" ref="Q1726:Q1731" si="384">K1726-P1726</f>
        <v>314</v>
      </c>
      <c r="R1726" s="45" t="str">
        <f t="shared" ref="R1726:R1731" si="385">IFERROR(IF(O1726="Mar",(K1726/P1726-1))," ")</f>
        <v xml:space="preserve"> </v>
      </c>
      <c r="S1726" s="44" t="b">
        <f t="shared" ref="S1726:S1731" si="386">IF(N1726&gt;0,IF(O1726="","-",IF(R1726&lt;0%,"DEGROWTH","GROWTH")))</f>
        <v>0</v>
      </c>
      <c r="T1726" s="43">
        <v>0</v>
      </c>
      <c r="U1726" s="46" t="str">
        <f t="shared" ref="U1726:U1731" si="387">IF(F1726&lt;=$V$2,"Apr","")</f>
        <v>Apr</v>
      </c>
      <c r="V1726" s="42">
        <v>0</v>
      </c>
      <c r="W1726" s="47">
        <f t="shared" ref="W1726:W1731" si="388">K1726-V1726</f>
        <v>314</v>
      </c>
      <c r="X1726" s="48">
        <f t="shared" ref="X1726:X1731" si="389">IFERROR(IF(U1726="Apr",(K1726/V1726-1)),0)</f>
        <v>0</v>
      </c>
      <c r="Y1726" s="47" t="b">
        <f t="shared" ref="Y1726:Y1731" si="390">IF(T1726&gt;0,IF(U1726="","-",IF(X1726&lt;0%,"DEGROWTH","GROWTH")))</f>
        <v>0</v>
      </c>
      <c r="Z1726" s="138">
        <v>0</v>
      </c>
      <c r="AA1726" s="133"/>
      <c r="AB1726" s="133" t="s">
        <v>121</v>
      </c>
      <c r="AC1726" s="133"/>
      <c r="AD1726" s="27">
        <f t="shared" si="377"/>
        <v>0</v>
      </c>
    </row>
    <row r="1727" spans="1:30">
      <c r="A1727" s="122" t="s">
        <v>3061</v>
      </c>
      <c r="B1727" s="69" t="s">
        <v>3172</v>
      </c>
      <c r="C1727" s="69" t="s">
        <v>3191</v>
      </c>
      <c r="D1727" s="69">
        <v>1000002074</v>
      </c>
      <c r="E1727" s="69" t="s">
        <v>3192</v>
      </c>
      <c r="F1727" s="167">
        <v>44739</v>
      </c>
      <c r="G1727" s="40" t="str">
        <f t="shared" si="378"/>
        <v>-</v>
      </c>
      <c r="I1727" s="41">
        <v>0</v>
      </c>
      <c r="J1727" s="41">
        <f t="shared" si="379"/>
        <v>0</v>
      </c>
      <c r="K1727" s="43">
        <v>25</v>
      </c>
      <c r="L1727" s="43">
        <f t="shared" si="380"/>
        <v>-25</v>
      </c>
      <c r="M1727" s="43" t="str">
        <f t="shared" si="381"/>
        <v>-</v>
      </c>
      <c r="N1727" s="42">
        <v>0</v>
      </c>
      <c r="O1727" s="45" t="str">
        <f t="shared" si="382"/>
        <v>Mar</v>
      </c>
      <c r="P1727" s="42">
        <f t="shared" si="383"/>
        <v>0</v>
      </c>
      <c r="Q1727" s="44">
        <f t="shared" si="384"/>
        <v>25</v>
      </c>
      <c r="R1727" s="45" t="str">
        <f t="shared" si="385"/>
        <v xml:space="preserve"> </v>
      </c>
      <c r="S1727" s="44" t="b">
        <f t="shared" si="386"/>
        <v>0</v>
      </c>
      <c r="T1727" s="43">
        <v>30</v>
      </c>
      <c r="U1727" s="46" t="str">
        <f t="shared" si="387"/>
        <v>Apr</v>
      </c>
      <c r="V1727" s="42">
        <v>30</v>
      </c>
      <c r="W1727" s="47">
        <f t="shared" si="388"/>
        <v>-5</v>
      </c>
      <c r="X1727" s="48">
        <f t="shared" si="389"/>
        <v>-0.16666666666666663</v>
      </c>
      <c r="Y1727" s="47" t="str">
        <f t="shared" si="390"/>
        <v>DEGROWTH</v>
      </c>
      <c r="Z1727" s="138">
        <v>0</v>
      </c>
      <c r="AA1727" s="133"/>
      <c r="AB1727" s="133" t="s">
        <v>121</v>
      </c>
      <c r="AC1727" s="133"/>
      <c r="AD1727" s="27">
        <f t="shared" si="377"/>
        <v>0</v>
      </c>
    </row>
    <row r="1728" spans="1:30">
      <c r="A1728" s="122" t="s">
        <v>1245</v>
      </c>
      <c r="B1728" s="69" t="s">
        <v>50</v>
      </c>
      <c r="C1728" s="69" t="s">
        <v>4263</v>
      </c>
      <c r="D1728" s="69">
        <v>1000004484</v>
      </c>
      <c r="E1728" s="69" t="s">
        <v>4236</v>
      </c>
      <c r="F1728" s="167">
        <v>45936</v>
      </c>
      <c r="G1728" s="40" t="str">
        <f t="shared" si="378"/>
        <v>Targeted Dealer</v>
      </c>
      <c r="I1728" s="41">
        <v>30</v>
      </c>
      <c r="J1728" s="41">
        <f t="shared" si="379"/>
        <v>28</v>
      </c>
      <c r="K1728" s="43">
        <v>55</v>
      </c>
      <c r="L1728" s="43">
        <f t="shared" si="380"/>
        <v>-25</v>
      </c>
      <c r="M1728" s="43">
        <f t="shared" si="381"/>
        <v>196.42857142857142</v>
      </c>
      <c r="N1728" s="42">
        <v>0</v>
      </c>
      <c r="O1728" s="45" t="str">
        <f t="shared" si="382"/>
        <v>Mar</v>
      </c>
      <c r="P1728" s="42">
        <f t="shared" si="383"/>
        <v>0</v>
      </c>
      <c r="Q1728" s="44">
        <f t="shared" si="384"/>
        <v>55</v>
      </c>
      <c r="R1728" s="45" t="str">
        <f t="shared" si="385"/>
        <v xml:space="preserve"> </v>
      </c>
      <c r="S1728" s="44" t="b">
        <f t="shared" si="386"/>
        <v>0</v>
      </c>
      <c r="T1728" s="43">
        <v>0</v>
      </c>
      <c r="U1728" s="46" t="str">
        <f t="shared" si="387"/>
        <v>Apr</v>
      </c>
      <c r="V1728" s="42">
        <v>0</v>
      </c>
      <c r="W1728" s="47">
        <f t="shared" si="388"/>
        <v>55</v>
      </c>
      <c r="X1728" s="48">
        <f t="shared" si="389"/>
        <v>0</v>
      </c>
      <c r="Y1728" s="47" t="b">
        <f t="shared" si="390"/>
        <v>0</v>
      </c>
      <c r="Z1728" s="138">
        <v>0</v>
      </c>
      <c r="AA1728" s="133"/>
      <c r="AB1728" s="133" t="s">
        <v>121</v>
      </c>
      <c r="AC1728" s="133"/>
      <c r="AD1728" s="27">
        <f t="shared" si="377"/>
        <v>0</v>
      </c>
    </row>
    <row r="1729" spans="1:30">
      <c r="A1729" s="122" t="s">
        <v>1245</v>
      </c>
      <c r="B1729" s="69" t="s">
        <v>56</v>
      </c>
      <c r="C1729" s="69" t="s">
        <v>4588</v>
      </c>
      <c r="D1729" s="69">
        <v>1000004699</v>
      </c>
      <c r="E1729" s="69" t="s">
        <v>1941</v>
      </c>
      <c r="F1729" s="167">
        <v>46123</v>
      </c>
      <c r="G1729" s="40" t="str">
        <f t="shared" si="378"/>
        <v>-</v>
      </c>
      <c r="I1729" s="41">
        <v>0</v>
      </c>
      <c r="J1729" s="41">
        <f t="shared" si="379"/>
        <v>0</v>
      </c>
      <c r="K1729" s="43">
        <v>11.5</v>
      </c>
      <c r="L1729" s="43">
        <f t="shared" si="380"/>
        <v>-11.5</v>
      </c>
      <c r="M1729" s="43" t="str">
        <f t="shared" si="381"/>
        <v>-</v>
      </c>
      <c r="N1729" s="42">
        <v>0</v>
      </c>
      <c r="O1729" s="45" t="str">
        <f t="shared" si="382"/>
        <v>Mar</v>
      </c>
      <c r="P1729" s="42">
        <f t="shared" si="383"/>
        <v>0</v>
      </c>
      <c r="Q1729" s="44">
        <f t="shared" si="384"/>
        <v>11.5</v>
      </c>
      <c r="R1729" s="45" t="str">
        <f t="shared" si="385"/>
        <v xml:space="preserve"> </v>
      </c>
      <c r="S1729" s="44" t="b">
        <f t="shared" si="386"/>
        <v>0</v>
      </c>
      <c r="T1729" s="43">
        <v>0</v>
      </c>
      <c r="U1729" s="46" t="str">
        <f t="shared" si="387"/>
        <v>Apr</v>
      </c>
      <c r="V1729" s="42">
        <v>0</v>
      </c>
      <c r="W1729" s="47">
        <f t="shared" si="388"/>
        <v>11.5</v>
      </c>
      <c r="X1729" s="48">
        <f t="shared" si="389"/>
        <v>0</v>
      </c>
      <c r="Y1729" s="47" t="b">
        <f t="shared" si="390"/>
        <v>0</v>
      </c>
      <c r="Z1729" s="138">
        <v>0</v>
      </c>
      <c r="AA1729" s="133"/>
      <c r="AB1729" s="133" t="s">
        <v>121</v>
      </c>
      <c r="AC1729" s="133"/>
      <c r="AD1729" s="27">
        <f t="shared" si="377"/>
        <v>0</v>
      </c>
    </row>
    <row r="1730" spans="1:30">
      <c r="A1730" s="122" t="s">
        <v>1245</v>
      </c>
      <c r="B1730" s="69" t="s">
        <v>56</v>
      </c>
      <c r="C1730" s="69" t="s">
        <v>4589</v>
      </c>
      <c r="D1730" s="69">
        <v>1000004691</v>
      </c>
      <c r="E1730" s="69" t="s">
        <v>4564</v>
      </c>
      <c r="F1730" s="167">
        <v>46133</v>
      </c>
      <c r="G1730" s="40" t="str">
        <f t="shared" si="378"/>
        <v>-</v>
      </c>
      <c r="I1730" s="41">
        <v>0</v>
      </c>
      <c r="J1730" s="41">
        <f t="shared" si="379"/>
        <v>0</v>
      </c>
      <c r="K1730" s="43">
        <v>61.5</v>
      </c>
      <c r="L1730" s="43">
        <f t="shared" si="380"/>
        <v>-61.5</v>
      </c>
      <c r="M1730" s="43" t="str">
        <f t="shared" si="381"/>
        <v>-</v>
      </c>
      <c r="N1730" s="42">
        <v>0</v>
      </c>
      <c r="O1730" s="45" t="str">
        <f t="shared" si="382"/>
        <v>Mar</v>
      </c>
      <c r="P1730" s="42">
        <f t="shared" si="383"/>
        <v>0</v>
      </c>
      <c r="Q1730" s="44">
        <f t="shared" si="384"/>
        <v>61.5</v>
      </c>
      <c r="R1730" s="45" t="str">
        <f t="shared" si="385"/>
        <v xml:space="preserve"> </v>
      </c>
      <c r="S1730" s="44" t="b">
        <f t="shared" si="386"/>
        <v>0</v>
      </c>
      <c r="T1730" s="43">
        <v>0</v>
      </c>
      <c r="U1730" s="46" t="str">
        <f t="shared" si="387"/>
        <v>Apr</v>
      </c>
      <c r="V1730" s="42">
        <v>0</v>
      </c>
      <c r="W1730" s="47">
        <f t="shared" si="388"/>
        <v>61.5</v>
      </c>
      <c r="X1730" s="48">
        <f t="shared" si="389"/>
        <v>0</v>
      </c>
      <c r="Y1730" s="47" t="b">
        <f t="shared" si="390"/>
        <v>0</v>
      </c>
      <c r="Z1730" s="138">
        <v>0</v>
      </c>
      <c r="AA1730" s="133"/>
      <c r="AB1730" s="133" t="s">
        <v>121</v>
      </c>
      <c r="AC1730" s="133"/>
      <c r="AD1730" s="27">
        <f t="shared" si="377"/>
        <v>0</v>
      </c>
    </row>
    <row r="1731" spans="1:30">
      <c r="A1731" s="122" t="s">
        <v>3919</v>
      </c>
      <c r="B1731" s="69" t="s">
        <v>4566</v>
      </c>
      <c r="C1731" s="69" t="s">
        <v>4590</v>
      </c>
      <c r="D1731" s="69">
        <v>1000004695</v>
      </c>
      <c r="E1731" s="69" t="s">
        <v>4565</v>
      </c>
      <c r="F1731" s="167">
        <v>46112</v>
      </c>
      <c r="G1731" s="40" t="str">
        <f t="shared" si="378"/>
        <v>Targeted Dealer</v>
      </c>
      <c r="I1731" s="41">
        <v>250</v>
      </c>
      <c r="J1731" s="41">
        <f t="shared" si="379"/>
        <v>233.33333333333334</v>
      </c>
      <c r="K1731" s="43">
        <v>332</v>
      </c>
      <c r="L1731" s="43">
        <f t="shared" si="380"/>
        <v>-82</v>
      </c>
      <c r="M1731" s="43">
        <f t="shared" si="381"/>
        <v>142.28571428571428</v>
      </c>
      <c r="N1731" s="42">
        <v>0</v>
      </c>
      <c r="O1731" s="45" t="str">
        <f t="shared" si="382"/>
        <v>Mar</v>
      </c>
      <c r="P1731" s="42">
        <f t="shared" si="383"/>
        <v>0</v>
      </c>
      <c r="Q1731" s="44">
        <f t="shared" si="384"/>
        <v>332</v>
      </c>
      <c r="R1731" s="45" t="str">
        <f t="shared" si="385"/>
        <v xml:space="preserve"> </v>
      </c>
      <c r="S1731" s="44" t="b">
        <f t="shared" si="386"/>
        <v>0</v>
      </c>
      <c r="T1731" s="43">
        <v>0</v>
      </c>
      <c r="U1731" s="46" t="str">
        <f t="shared" si="387"/>
        <v>Apr</v>
      </c>
      <c r="V1731" s="42">
        <v>0</v>
      </c>
      <c r="W1731" s="47">
        <f t="shared" si="388"/>
        <v>332</v>
      </c>
      <c r="X1731" s="48">
        <f t="shared" si="389"/>
        <v>0</v>
      </c>
      <c r="Y1731" s="47" t="b">
        <f t="shared" si="390"/>
        <v>0</v>
      </c>
      <c r="Z1731" s="138">
        <v>0</v>
      </c>
      <c r="AA1731" s="133"/>
      <c r="AB1731" s="133" t="s">
        <v>121</v>
      </c>
      <c r="AC1731" s="133"/>
      <c r="AD1731" s="27">
        <f t="shared" si="377"/>
        <v>0</v>
      </c>
    </row>
    <row r="1732" spans="1:30">
      <c r="A1732" s="68" t="s">
        <v>3061</v>
      </c>
      <c r="B1732" s="69" t="s">
        <v>97</v>
      </c>
      <c r="D1732" s="69">
        <v>1000002689</v>
      </c>
      <c r="E1732" s="69" t="s">
        <v>4592</v>
      </c>
      <c r="K1732" s="43">
        <v>25</v>
      </c>
      <c r="AD1732" s="27">
        <f t="shared" ref="AD1732:AD1734" si="391">IF(K1732=0,1,0)</f>
        <v>0</v>
      </c>
    </row>
    <row r="1733" spans="1:30">
      <c r="A1733" s="68" t="s">
        <v>3061</v>
      </c>
      <c r="B1733" s="69" t="s">
        <v>87</v>
      </c>
      <c r="D1733" s="69">
        <v>1000002772</v>
      </c>
      <c r="E1733" s="69" t="s">
        <v>3123</v>
      </c>
      <c r="K1733" s="43">
        <v>3.5</v>
      </c>
      <c r="AD1733" s="27">
        <f t="shared" si="391"/>
        <v>0</v>
      </c>
    </row>
    <row r="1734" spans="1:30">
      <c r="A1734" s="68" t="s">
        <v>3919</v>
      </c>
      <c r="B1734" s="69" t="s">
        <v>80</v>
      </c>
      <c r="D1734" s="69">
        <v>1000004706</v>
      </c>
      <c r="E1734" s="69" t="s">
        <v>4593</v>
      </c>
      <c r="K1734" s="43">
        <v>21</v>
      </c>
      <c r="AD1734" s="27">
        <f t="shared" si="391"/>
        <v>0</v>
      </c>
    </row>
  </sheetData>
  <conditionalFormatting sqref="C1260">
    <cfRule type="duplicateValues" dxfId="54" priority="1"/>
  </conditionalFormatting>
  <conditionalFormatting sqref="C1261:C1304">
    <cfRule type="duplicateValues" dxfId="53" priority="6"/>
  </conditionalFormatting>
  <conditionalFormatting sqref="C1284:C1304 C1:C1259 C1306:C1048576">
    <cfRule type="duplicateValues" dxfId="52" priority="3"/>
  </conditionalFormatting>
  <conditionalFormatting sqref="D1260">
    <cfRule type="duplicateValues" dxfId="51" priority="2"/>
  </conditionalFormatting>
  <conditionalFormatting sqref="D1261:D1305">
    <cfRule type="duplicateValues" dxfId="50" priority="7"/>
  </conditionalFormatting>
  <conditionalFormatting sqref="D1284:D1048576 D1:D1259">
    <cfRule type="duplicateValues" dxfId="49" priority="4"/>
  </conditionalFormatting>
  <conditionalFormatting sqref="L1:L1048576">
    <cfRule type="cellIs" dxfId="48" priority="5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6764-6491-49ED-B090-D7E9EEA516E6}">
  <dimension ref="A3:C63"/>
  <sheetViews>
    <sheetView topLeftCell="A4" workbookViewId="0">
      <selection activeCell="B22" sqref="B22"/>
    </sheetView>
  </sheetViews>
  <sheetFormatPr defaultRowHeight="14.4"/>
  <cols>
    <col min="1" max="1" width="31.44140625" bestFit="1" customWidth="1"/>
    <col min="2" max="2" width="27.6640625" bestFit="1" customWidth="1"/>
    <col min="3" max="3" width="5.44140625" style="3" bestFit="1" customWidth="1"/>
  </cols>
  <sheetData>
    <row r="3" spans="1:3">
      <c r="A3" s="75" t="s">
        <v>4166</v>
      </c>
    </row>
    <row r="4" spans="1:3">
      <c r="A4" s="75" t="s">
        <v>107</v>
      </c>
      <c r="B4" s="75" t="s">
        <v>1</v>
      </c>
      <c r="C4" t="s">
        <v>4488</v>
      </c>
    </row>
    <row r="5" spans="1:3">
      <c r="A5" t="s">
        <v>3061</v>
      </c>
      <c r="B5" t="s">
        <v>99</v>
      </c>
      <c r="C5" s="3">
        <v>26</v>
      </c>
    </row>
    <row r="6" spans="1:3">
      <c r="A6" t="s">
        <v>3061</v>
      </c>
      <c r="B6" t="s">
        <v>97</v>
      </c>
      <c r="C6" s="3">
        <v>25</v>
      </c>
    </row>
    <row r="7" spans="1:3">
      <c r="A7" t="s">
        <v>3061</v>
      </c>
      <c r="B7" t="s">
        <v>4694</v>
      </c>
      <c r="C7" s="3">
        <v>19</v>
      </c>
    </row>
    <row r="8" spans="1:3">
      <c r="A8" t="s">
        <v>3061</v>
      </c>
      <c r="B8" t="s">
        <v>90</v>
      </c>
      <c r="C8" s="3">
        <v>23</v>
      </c>
    </row>
    <row r="9" spans="1:3">
      <c r="A9" t="s">
        <v>3061</v>
      </c>
      <c r="B9" t="s">
        <v>87</v>
      </c>
      <c r="C9" s="3">
        <v>47</v>
      </c>
    </row>
    <row r="10" spans="1:3">
      <c r="A10" t="s">
        <v>3061</v>
      </c>
      <c r="B10" t="s">
        <v>101</v>
      </c>
      <c r="C10" s="3">
        <v>40</v>
      </c>
    </row>
    <row r="11" spans="1:3">
      <c r="A11" t="s">
        <v>3061</v>
      </c>
      <c r="B11" t="s">
        <v>4693</v>
      </c>
      <c r="C11" s="3">
        <v>3</v>
      </c>
    </row>
    <row r="12" spans="1:3">
      <c r="A12" t="s">
        <v>3061</v>
      </c>
      <c r="B12" t="s">
        <v>92</v>
      </c>
      <c r="C12" s="3">
        <v>26</v>
      </c>
    </row>
    <row r="13" spans="1:3">
      <c r="A13" t="s">
        <v>3061</v>
      </c>
      <c r="B13" t="s">
        <v>94</v>
      </c>
      <c r="C13" s="3">
        <v>15</v>
      </c>
    </row>
    <row r="14" spans="1:3">
      <c r="A14" t="s">
        <v>3061</v>
      </c>
      <c r="B14" t="s">
        <v>3172</v>
      </c>
      <c r="C14" s="3">
        <v>11</v>
      </c>
    </row>
    <row r="15" spans="1:3">
      <c r="A15" t="s">
        <v>3918</v>
      </c>
      <c r="B15" t="s">
        <v>69</v>
      </c>
      <c r="C15" s="3">
        <v>20</v>
      </c>
    </row>
    <row r="16" spans="1:3">
      <c r="A16" t="s">
        <v>3918</v>
      </c>
      <c r="B16" t="s">
        <v>2569</v>
      </c>
      <c r="C16" s="3">
        <v>35</v>
      </c>
    </row>
    <row r="17" spans="1:3">
      <c r="A17" t="s">
        <v>3918</v>
      </c>
      <c r="B17" t="s">
        <v>73</v>
      </c>
      <c r="C17" s="3">
        <v>20</v>
      </c>
    </row>
    <row r="18" spans="1:3">
      <c r="A18" t="s">
        <v>3918</v>
      </c>
      <c r="B18" t="s">
        <v>75</v>
      </c>
      <c r="C18" s="3">
        <v>14</v>
      </c>
    </row>
    <row r="19" spans="1:3">
      <c r="A19" t="s">
        <v>3918</v>
      </c>
      <c r="B19" t="s">
        <v>71</v>
      </c>
      <c r="C19" s="3">
        <v>43</v>
      </c>
    </row>
    <row r="20" spans="1:3">
      <c r="A20" t="s">
        <v>3918</v>
      </c>
      <c r="B20" t="s">
        <v>76</v>
      </c>
      <c r="C20" s="3">
        <v>24</v>
      </c>
    </row>
    <row r="21" spans="1:3">
      <c r="A21" t="s">
        <v>3919</v>
      </c>
      <c r="B21" t="s">
        <v>82</v>
      </c>
      <c r="C21" s="3">
        <v>21</v>
      </c>
    </row>
    <row r="22" spans="1:3">
      <c r="A22" t="s">
        <v>3919</v>
      </c>
      <c r="B22" t="s">
        <v>84</v>
      </c>
      <c r="C22" s="3">
        <v>28</v>
      </c>
    </row>
    <row r="23" spans="1:3">
      <c r="A23" t="s">
        <v>3919</v>
      </c>
      <c r="B23" t="s">
        <v>4566</v>
      </c>
      <c r="C23" s="3">
        <v>2</v>
      </c>
    </row>
    <row r="24" spans="1:3">
      <c r="A24" t="s">
        <v>3919</v>
      </c>
      <c r="B24" t="s">
        <v>80</v>
      </c>
      <c r="C24" s="3">
        <v>50</v>
      </c>
    </row>
    <row r="25" spans="1:3">
      <c r="A25" t="s">
        <v>121</v>
      </c>
      <c r="B25" t="s">
        <v>548</v>
      </c>
      <c r="C25" s="3">
        <v>29</v>
      </c>
    </row>
    <row r="26" spans="1:3">
      <c r="A26" t="s">
        <v>121</v>
      </c>
      <c r="B26" t="s">
        <v>613</v>
      </c>
      <c r="C26" s="3">
        <v>39</v>
      </c>
    </row>
    <row r="27" spans="1:3">
      <c r="A27" t="s">
        <v>121</v>
      </c>
      <c r="B27" t="s">
        <v>961</v>
      </c>
      <c r="C27" s="3">
        <v>13</v>
      </c>
    </row>
    <row r="28" spans="1:3">
      <c r="A28" t="s">
        <v>121</v>
      </c>
      <c r="B28" t="s">
        <v>3924</v>
      </c>
      <c r="C28" s="3">
        <v>19</v>
      </c>
    </row>
    <row r="29" spans="1:3">
      <c r="A29" t="s">
        <v>121</v>
      </c>
      <c r="B29" t="s">
        <v>3921</v>
      </c>
      <c r="C29" s="3">
        <v>29</v>
      </c>
    </row>
    <row r="30" spans="1:3">
      <c r="A30" t="s">
        <v>121</v>
      </c>
      <c r="B30" t="s">
        <v>27</v>
      </c>
      <c r="C30" s="3">
        <v>48</v>
      </c>
    </row>
    <row r="31" spans="1:3">
      <c r="A31" t="s">
        <v>121</v>
      </c>
      <c r="B31" t="s">
        <v>25</v>
      </c>
      <c r="C31" s="3">
        <v>27</v>
      </c>
    </row>
    <row r="32" spans="1:3">
      <c r="A32" t="s">
        <v>121</v>
      </c>
      <c r="B32" t="s">
        <v>3920</v>
      </c>
      <c r="C32" s="3">
        <v>36</v>
      </c>
    </row>
    <row r="33" spans="1:3">
      <c r="A33" t="s">
        <v>121</v>
      </c>
      <c r="B33" t="s">
        <v>33</v>
      </c>
      <c r="C33" s="3">
        <v>10</v>
      </c>
    </row>
    <row r="34" spans="1:3">
      <c r="A34" t="s">
        <v>121</v>
      </c>
      <c r="B34" t="s">
        <v>22</v>
      </c>
      <c r="C34" s="3">
        <v>34</v>
      </c>
    </row>
    <row r="35" spans="1:3">
      <c r="A35" t="s">
        <v>121</v>
      </c>
      <c r="B35" t="s">
        <v>3923</v>
      </c>
      <c r="C35" s="3">
        <v>17</v>
      </c>
    </row>
    <row r="36" spans="1:3">
      <c r="A36" t="s">
        <v>121</v>
      </c>
      <c r="B36" t="s">
        <v>18</v>
      </c>
      <c r="C36" s="3">
        <v>34</v>
      </c>
    </row>
    <row r="37" spans="1:3">
      <c r="A37" t="s">
        <v>121</v>
      </c>
      <c r="B37" t="s">
        <v>34</v>
      </c>
      <c r="C37" s="3">
        <v>43</v>
      </c>
    </row>
    <row r="38" spans="1:3">
      <c r="A38" t="s">
        <v>121</v>
      </c>
      <c r="B38" t="s">
        <v>281</v>
      </c>
      <c r="C38" s="3">
        <v>15</v>
      </c>
    </row>
    <row r="39" spans="1:3">
      <c r="A39" t="s">
        <v>121</v>
      </c>
      <c r="B39" t="s">
        <v>37</v>
      </c>
      <c r="C39" s="3">
        <v>33</v>
      </c>
    </row>
    <row r="40" spans="1:3">
      <c r="A40" t="s">
        <v>121</v>
      </c>
      <c r="B40" t="s">
        <v>12</v>
      </c>
      <c r="C40" s="3">
        <v>35</v>
      </c>
    </row>
    <row r="41" spans="1:3">
      <c r="A41" t="s">
        <v>121</v>
      </c>
      <c r="B41" t="s">
        <v>32</v>
      </c>
      <c r="C41" s="3">
        <v>40</v>
      </c>
    </row>
    <row r="42" spans="1:3">
      <c r="A42" t="s">
        <v>121</v>
      </c>
      <c r="B42" t="s">
        <v>814</v>
      </c>
      <c r="C42" s="3">
        <v>28</v>
      </c>
    </row>
    <row r="43" spans="1:3">
      <c r="A43" t="s">
        <v>121</v>
      </c>
      <c r="B43" t="s">
        <v>16</v>
      </c>
      <c r="C43" s="3">
        <v>38</v>
      </c>
    </row>
    <row r="44" spans="1:3">
      <c r="A44" t="s">
        <v>121</v>
      </c>
      <c r="B44" t="s">
        <v>31</v>
      </c>
      <c r="C44" s="3">
        <v>32</v>
      </c>
    </row>
    <row r="45" spans="1:3">
      <c r="A45" t="s">
        <v>1245</v>
      </c>
      <c r="B45" t="s">
        <v>53</v>
      </c>
      <c r="C45" s="3">
        <v>56</v>
      </c>
    </row>
    <row r="46" spans="1:3">
      <c r="A46" t="s">
        <v>1245</v>
      </c>
      <c r="B46" t="s">
        <v>60</v>
      </c>
      <c r="C46" s="3">
        <v>58</v>
      </c>
    </row>
    <row r="47" spans="1:3">
      <c r="A47" t="s">
        <v>1245</v>
      </c>
      <c r="B47" t="s">
        <v>43</v>
      </c>
      <c r="C47" s="3">
        <v>54</v>
      </c>
    </row>
    <row r="48" spans="1:3">
      <c r="A48" t="s">
        <v>1245</v>
      </c>
      <c r="B48" t="s">
        <v>57</v>
      </c>
      <c r="C48" s="3">
        <v>43</v>
      </c>
    </row>
    <row r="49" spans="1:3">
      <c r="A49" t="s">
        <v>1245</v>
      </c>
      <c r="B49" t="s">
        <v>40</v>
      </c>
      <c r="C49" s="3">
        <v>48</v>
      </c>
    </row>
    <row r="50" spans="1:3">
      <c r="A50" t="s">
        <v>1245</v>
      </c>
      <c r="B50" t="s">
        <v>44</v>
      </c>
      <c r="C50" s="3">
        <v>58</v>
      </c>
    </row>
    <row r="51" spans="1:3">
      <c r="A51" t="s">
        <v>1245</v>
      </c>
      <c r="B51" t="s">
        <v>62</v>
      </c>
      <c r="C51" s="3">
        <v>9</v>
      </c>
    </row>
    <row r="52" spans="1:3">
      <c r="A52" t="s">
        <v>1245</v>
      </c>
      <c r="B52" t="s">
        <v>63</v>
      </c>
      <c r="C52" s="3">
        <v>31</v>
      </c>
    </row>
    <row r="53" spans="1:3">
      <c r="A53" t="s">
        <v>1245</v>
      </c>
      <c r="B53" t="s">
        <v>46</v>
      </c>
      <c r="C53" s="3">
        <v>62</v>
      </c>
    </row>
    <row r="54" spans="1:3">
      <c r="A54" t="s">
        <v>1245</v>
      </c>
      <c r="B54" t="s">
        <v>48</v>
      </c>
      <c r="C54" s="3">
        <v>51</v>
      </c>
    </row>
    <row r="55" spans="1:3">
      <c r="A55" t="s">
        <v>1245</v>
      </c>
      <c r="B55" t="s">
        <v>3922</v>
      </c>
      <c r="C55" s="3">
        <v>41</v>
      </c>
    </row>
    <row r="56" spans="1:3">
      <c r="A56" t="s">
        <v>1245</v>
      </c>
      <c r="B56" t="s">
        <v>58</v>
      </c>
      <c r="C56" s="3">
        <v>52</v>
      </c>
    </row>
    <row r="57" spans="1:3">
      <c r="A57" t="s">
        <v>1245</v>
      </c>
      <c r="B57" t="s">
        <v>45</v>
      </c>
      <c r="C57" s="3">
        <v>23</v>
      </c>
    </row>
    <row r="58" spans="1:3">
      <c r="A58" t="s">
        <v>1245</v>
      </c>
      <c r="B58" t="s">
        <v>50</v>
      </c>
      <c r="C58" s="3">
        <v>23</v>
      </c>
    </row>
    <row r="59" spans="1:3">
      <c r="A59" t="s">
        <v>1245</v>
      </c>
      <c r="B59" t="s">
        <v>52</v>
      </c>
      <c r="C59" s="3">
        <v>16</v>
      </c>
    </row>
    <row r="60" spans="1:3">
      <c r="A60" t="s">
        <v>1245</v>
      </c>
      <c r="B60" t="s">
        <v>56</v>
      </c>
      <c r="C60" s="3">
        <v>44</v>
      </c>
    </row>
    <row r="61" spans="1:3">
      <c r="A61" t="s">
        <v>3548</v>
      </c>
      <c r="C61" s="3">
        <v>1760</v>
      </c>
    </row>
    <row r="62" spans="1:3">
      <c r="C62"/>
    </row>
    <row r="63" spans="1:3">
      <c r="C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2923-C3DD-4F7D-A7A7-6ED3C82066C2}">
  <dimension ref="A3:C20"/>
  <sheetViews>
    <sheetView workbookViewId="0">
      <selection activeCell="B22" sqref="B22"/>
    </sheetView>
  </sheetViews>
  <sheetFormatPr defaultRowHeight="14.4"/>
  <sheetData>
    <row r="3" spans="1:3">
      <c r="A3" s="168"/>
      <c r="B3" s="169"/>
      <c r="C3" s="170"/>
    </row>
    <row r="4" spans="1:3">
      <c r="A4" s="171"/>
      <c r="B4" s="172"/>
      <c r="C4" s="173"/>
    </row>
    <row r="5" spans="1:3">
      <c r="A5" s="171"/>
      <c r="B5" s="172"/>
      <c r="C5" s="173"/>
    </row>
    <row r="6" spans="1:3">
      <c r="A6" s="171"/>
      <c r="B6" s="172"/>
      <c r="C6" s="173"/>
    </row>
    <row r="7" spans="1:3">
      <c r="A7" s="171"/>
      <c r="B7" s="172"/>
      <c r="C7" s="173"/>
    </row>
    <row r="8" spans="1:3">
      <c r="A8" s="171"/>
      <c r="B8" s="172"/>
      <c r="C8" s="173"/>
    </row>
    <row r="9" spans="1:3">
      <c r="A9" s="171"/>
      <c r="B9" s="172"/>
      <c r="C9" s="173"/>
    </row>
    <row r="10" spans="1:3">
      <c r="A10" s="171"/>
      <c r="B10" s="172"/>
      <c r="C10" s="173"/>
    </row>
    <row r="11" spans="1:3">
      <c r="A11" s="171"/>
      <c r="B11" s="172"/>
      <c r="C11" s="173"/>
    </row>
    <row r="12" spans="1:3">
      <c r="A12" s="171"/>
      <c r="B12" s="172"/>
      <c r="C12" s="173"/>
    </row>
    <row r="13" spans="1:3">
      <c r="A13" s="171"/>
      <c r="B13" s="172"/>
      <c r="C13" s="173"/>
    </row>
    <row r="14" spans="1:3">
      <c r="A14" s="171"/>
      <c r="B14" s="172"/>
      <c r="C14" s="173"/>
    </row>
    <row r="15" spans="1:3">
      <c r="A15" s="171"/>
      <c r="B15" s="172"/>
      <c r="C15" s="173"/>
    </row>
    <row r="16" spans="1:3">
      <c r="A16" s="171"/>
      <c r="B16" s="172"/>
      <c r="C16" s="173"/>
    </row>
    <row r="17" spans="1:3">
      <c r="A17" s="171"/>
      <c r="B17" s="172"/>
      <c r="C17" s="173"/>
    </row>
    <row r="18" spans="1:3">
      <c r="A18" s="171"/>
      <c r="B18" s="172"/>
      <c r="C18" s="173"/>
    </row>
    <row r="19" spans="1:3">
      <c r="A19" s="171"/>
      <c r="B19" s="172"/>
      <c r="C19" s="173"/>
    </row>
    <row r="20" spans="1:3">
      <c r="A20" s="174"/>
      <c r="B20" s="175"/>
      <c r="C20" s="17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4051-95D4-43D2-B83B-3614F35E4431}">
  <dimension ref="A3:B9"/>
  <sheetViews>
    <sheetView workbookViewId="0">
      <selection activeCell="B8" sqref="B8"/>
    </sheetView>
  </sheetViews>
  <sheetFormatPr defaultRowHeight="14.4"/>
  <cols>
    <col min="1" max="1" width="13.44140625" bestFit="1" customWidth="1"/>
    <col min="2" max="2" width="13.6640625" bestFit="1" customWidth="1"/>
  </cols>
  <sheetData>
    <row r="3" spans="1:2">
      <c r="A3" s="75" t="s">
        <v>3547</v>
      </c>
      <c r="B3" t="s">
        <v>4893</v>
      </c>
    </row>
    <row r="4" spans="1:2">
      <c r="A4" s="76" t="s">
        <v>4889</v>
      </c>
      <c r="B4">
        <v>610</v>
      </c>
    </row>
    <row r="5" spans="1:2">
      <c r="A5" s="76" t="s">
        <v>4890</v>
      </c>
      <c r="B5">
        <v>678</v>
      </c>
    </row>
    <row r="6" spans="1:2">
      <c r="A6" s="76" t="s">
        <v>4891</v>
      </c>
      <c r="B6">
        <v>158</v>
      </c>
    </row>
    <row r="7" spans="1:2">
      <c r="A7" s="76" t="s">
        <v>4892</v>
      </c>
      <c r="B7">
        <v>102</v>
      </c>
    </row>
    <row r="8" spans="1:2">
      <c r="A8" s="76" t="s">
        <v>3061</v>
      </c>
      <c r="B8">
        <v>246</v>
      </c>
    </row>
    <row r="9" spans="1:2">
      <c r="A9" s="76" t="s">
        <v>3548</v>
      </c>
      <c r="B9">
        <v>1794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A32E-1F6C-4FC3-90A6-2445F5BCD2FB}">
  <sheetPr codeName="Sheet14"/>
  <dimension ref="A1:AF1791"/>
  <sheetViews>
    <sheetView showGridLines="0" tabSelected="1" zoomScaleNormal="100" workbookViewId="0">
      <pane xSplit="9" ySplit="2" topLeftCell="Q3" activePane="bottomRight" state="frozen"/>
      <selection pane="topRight" activeCell="J1" sqref="J1"/>
      <selection pane="bottomLeft" activeCell="A3" sqref="A3"/>
      <selection pane="bottomRight" activeCell="AG6" sqref="AG6"/>
    </sheetView>
  </sheetViews>
  <sheetFormatPr defaultColWidth="8.88671875" defaultRowHeight="14.4"/>
  <cols>
    <col min="1" max="1" width="7.109375" style="68" bestFit="1" customWidth="1"/>
    <col min="2" max="2" width="18.5546875" style="69" customWidth="1"/>
    <col min="3" max="3" width="8.6640625" style="69" customWidth="1"/>
    <col min="4" max="4" width="11" style="69" bestFit="1" customWidth="1"/>
    <col min="5" max="5" width="28.44140625" style="69" customWidth="1"/>
    <col min="6" max="6" width="10.33203125" style="68" bestFit="1" customWidth="1"/>
    <col min="7" max="7" width="13.109375" style="68" customWidth="1"/>
    <col min="8" max="8" width="16" style="68" hidden="1" customWidth="1"/>
    <col min="9" max="9" width="10.33203125" style="70" customWidth="1"/>
    <col min="10" max="10" width="9" style="71" hidden="1" customWidth="1"/>
    <col min="11" max="11" width="9.33203125" style="70" bestFit="1" customWidth="1"/>
    <col min="12" max="12" width="8.6640625" style="71" customWidth="1"/>
    <col min="13" max="13" width="11.109375" style="71" customWidth="1"/>
    <col min="14" max="14" width="8" style="70" customWidth="1"/>
    <col min="15" max="15" width="9.88671875" style="70" customWidth="1"/>
    <col min="16" max="16" width="9.33203125" style="70" customWidth="1"/>
    <col min="17" max="17" width="8.88671875" style="70" bestFit="1" customWidth="1"/>
    <col min="18" max="18" width="10.33203125" style="72" customWidth="1"/>
    <col min="19" max="19" width="12.109375" style="70" customWidth="1"/>
    <col min="20" max="21" width="8.33203125" style="70" customWidth="1"/>
    <col min="22" max="22" width="9.109375" style="70" customWidth="1"/>
    <col min="23" max="23" width="9.109375" style="70" hidden="1" customWidth="1"/>
    <col min="24" max="24" width="10.33203125" style="70" hidden="1" customWidth="1"/>
    <col min="25" max="25" width="10.109375" style="70" hidden="1" customWidth="1"/>
    <col min="26" max="26" width="5.109375" style="68" hidden="1" customWidth="1"/>
    <col min="27" max="28" width="11" style="68" hidden="1" customWidth="1"/>
    <col min="29" max="29" width="7.109375" style="68" hidden="1" customWidth="1"/>
    <col min="30" max="30" width="11" style="68" hidden="1" customWidth="1"/>
    <col min="31" max="31" width="7.109375" style="68" bestFit="1" customWidth="1"/>
    <col min="32" max="32" width="26.21875" style="68" bestFit="1" customWidth="1"/>
    <col min="33" max="16384" width="8.88671875" style="68"/>
  </cols>
  <sheetData>
    <row r="1" spans="1:32" s="111" customFormat="1">
      <c r="A1" s="108"/>
      <c r="B1" s="109"/>
      <c r="C1" s="109"/>
      <c r="D1" s="109"/>
      <c r="E1" s="109">
        <v>0</v>
      </c>
      <c r="F1" s="94">
        <f ca="1">TODAY()-3</f>
        <v>46307</v>
      </c>
      <c r="G1" s="95"/>
      <c r="H1" s="95"/>
      <c r="I1" s="94">
        <v>46265</v>
      </c>
      <c r="J1" s="108">
        <v>31</v>
      </c>
      <c r="K1" s="25">
        <f>SUBTOTAL(9,K3:K1799)</f>
        <v>294265.65000000002</v>
      </c>
      <c r="L1" s="92"/>
      <c r="M1" s="25"/>
      <c r="N1" s="25">
        <f>SUBTOTAL(9,N3:N1799)</f>
        <v>230088.7</v>
      </c>
      <c r="O1" s="25"/>
      <c r="P1" s="25">
        <f>SUBTOTAL(9,P3:P1799)</f>
        <v>303240.45</v>
      </c>
      <c r="Q1" s="95"/>
      <c r="R1" s="24"/>
      <c r="S1" s="108"/>
      <c r="T1" s="25">
        <f>SUBTOTAL(9,T3:T1799)</f>
        <v>230088.7</v>
      </c>
      <c r="U1" s="25"/>
      <c r="V1" s="25">
        <f>SUBTOTAL(9,V3:V1799)</f>
        <v>230088.7</v>
      </c>
      <c r="W1" s="110"/>
      <c r="X1" s="110"/>
      <c r="Y1" s="110"/>
      <c r="AC1" s="108"/>
      <c r="AE1" s="108"/>
    </row>
    <row r="2" spans="1:32" s="38" customFormat="1" ht="28.95" customHeight="1">
      <c r="A2" s="29" t="s">
        <v>107</v>
      </c>
      <c r="B2" s="56" t="s">
        <v>1</v>
      </c>
      <c r="C2" s="57" t="s">
        <v>108</v>
      </c>
      <c r="D2" s="57" t="s">
        <v>109</v>
      </c>
      <c r="E2" s="57" t="s">
        <v>110</v>
      </c>
      <c r="F2" s="30" t="s">
        <v>111</v>
      </c>
      <c r="G2" s="30" t="s">
        <v>112</v>
      </c>
      <c r="H2" s="30" t="s">
        <v>113</v>
      </c>
      <c r="I2" s="30" t="s">
        <v>4920</v>
      </c>
      <c r="J2" s="30" t="s">
        <v>114</v>
      </c>
      <c r="K2" s="31">
        <v>46295</v>
      </c>
      <c r="L2" s="32" t="s">
        <v>115</v>
      </c>
      <c r="M2" s="33" t="s">
        <v>116</v>
      </c>
      <c r="N2" s="30" t="s">
        <v>4921</v>
      </c>
      <c r="O2" s="34" t="s">
        <v>4922</v>
      </c>
      <c r="P2" s="30" t="s">
        <v>4923</v>
      </c>
      <c r="Q2" s="31" t="s">
        <v>117</v>
      </c>
      <c r="R2" s="35" t="s">
        <v>118</v>
      </c>
      <c r="S2" s="36" t="s">
        <v>4924</v>
      </c>
      <c r="T2" s="37" t="s">
        <v>4925</v>
      </c>
      <c r="U2" s="37" t="s">
        <v>4926</v>
      </c>
      <c r="V2" s="37" t="s">
        <v>4926</v>
      </c>
      <c r="W2" s="36" t="s">
        <v>119</v>
      </c>
      <c r="X2" s="36" t="s">
        <v>120</v>
      </c>
      <c r="Y2" s="37" t="s">
        <v>4744</v>
      </c>
      <c r="Z2" s="77" t="s">
        <v>3550</v>
      </c>
      <c r="AA2" s="29" t="s">
        <v>107</v>
      </c>
      <c r="AB2" s="29" t="s">
        <v>107</v>
      </c>
      <c r="AC2" s="29" t="s">
        <v>107</v>
      </c>
      <c r="AD2" s="38" t="s">
        <v>4594</v>
      </c>
      <c r="AE2" s="29" t="s">
        <v>107</v>
      </c>
      <c r="AF2" s="189" t="s">
        <v>4956</v>
      </c>
    </row>
    <row r="3" spans="1:32" s="139" customFormat="1" ht="12">
      <c r="A3" s="133" t="s">
        <v>121</v>
      </c>
      <c r="B3" s="134" t="s">
        <v>12</v>
      </c>
      <c r="C3" s="135" t="s">
        <v>122</v>
      </c>
      <c r="D3" s="135">
        <v>1000000638</v>
      </c>
      <c r="E3" s="136" t="s">
        <v>123</v>
      </c>
      <c r="F3" s="137">
        <v>38384</v>
      </c>
      <c r="G3" s="137" t="str">
        <f t="shared" ref="G3:G57" si="0">IF(I3&gt;0,"Targeted Dealer","-")</f>
        <v>Targeted Dealer</v>
      </c>
      <c r="H3" s="137"/>
      <c r="I3" s="177">
        <v>100</v>
      </c>
      <c r="J3" s="177"/>
      <c r="K3" s="178">
        <v>80</v>
      </c>
      <c r="L3" s="178">
        <f>I3-K3</f>
        <v>20</v>
      </c>
      <c r="M3" s="178" t="str">
        <f>IFERROR((K3/J3%),"-")</f>
        <v>-</v>
      </c>
      <c r="N3" s="179">
        <v>100</v>
      </c>
      <c r="O3" s="180" t="str">
        <f>IF(F3&lt;=$P$2,"Aug","")</f>
        <v>Aug</v>
      </c>
      <c r="P3" s="178">
        <v>73</v>
      </c>
      <c r="Q3" s="181">
        <f>K3-P3</f>
        <v>7</v>
      </c>
      <c r="R3" s="180">
        <f>IFERROR(IF(O3="Aug",(K3/P3-1))," ")</f>
        <v>9.5890410958904049E-2</v>
      </c>
      <c r="S3" s="181" t="str">
        <f>IF(N3&gt;0,IF(O3="","-",IF(R3&lt;0%,"DEGROWTH","GROWTH")))</f>
        <v>GROWTH</v>
      </c>
      <c r="T3" s="178">
        <f>N3</f>
        <v>100</v>
      </c>
      <c r="U3" s="182" t="str">
        <f>IF(F3&lt;=$V$2,"Sep","")</f>
        <v>Sep</v>
      </c>
      <c r="V3" s="178">
        <f>T3</f>
        <v>100</v>
      </c>
      <c r="W3" s="183">
        <f>K3-V3</f>
        <v>-20</v>
      </c>
      <c r="X3" s="184" t="b">
        <f>IFERROR(IF(U3="July",(K3/V3-1)),0)</f>
        <v>0</v>
      </c>
      <c r="Y3" s="183" t="str">
        <f>IF(T3&gt;0,IF(U3="","-",IF(X3&lt;0%,"DEGROWTH","GROWTH")))</f>
        <v>GROWTH</v>
      </c>
      <c r="Z3" s="138">
        <v>0</v>
      </c>
      <c r="AA3" s="133"/>
      <c r="AB3" s="133" t="s">
        <v>121</v>
      </c>
      <c r="AC3" s="133" t="s">
        <v>121</v>
      </c>
      <c r="AE3" s="133" t="s">
        <v>121</v>
      </c>
      <c r="AF3" s="139">
        <v>106.33333333333333</v>
      </c>
    </row>
    <row r="4" spans="1:32" s="139" customFormat="1" ht="12">
      <c r="A4" s="133" t="s">
        <v>121</v>
      </c>
      <c r="B4" s="134" t="s">
        <v>3920</v>
      </c>
      <c r="C4" s="135" t="s">
        <v>126</v>
      </c>
      <c r="D4" s="135">
        <v>1000000673</v>
      </c>
      <c r="E4" s="136" t="s">
        <v>127</v>
      </c>
      <c r="F4" s="137">
        <v>38490</v>
      </c>
      <c r="G4" s="137" t="str">
        <f t="shared" si="0"/>
        <v>Targeted Dealer</v>
      </c>
      <c r="H4" s="137"/>
      <c r="I4" s="177">
        <v>1700</v>
      </c>
      <c r="J4" s="177"/>
      <c r="K4" s="178">
        <v>1145</v>
      </c>
      <c r="L4" s="178">
        <f t="shared" ref="L4:L18" si="1">I4-K4</f>
        <v>555</v>
      </c>
      <c r="M4" s="178" t="str">
        <f t="shared" ref="M4:M18" si="2">IFERROR((K4/J4%),"-")</f>
        <v>-</v>
      </c>
      <c r="N4" s="179">
        <v>1384.5</v>
      </c>
      <c r="O4" s="180" t="str">
        <f t="shared" ref="O4:O67" si="3">IF(F4&lt;=$P$2,"Aug","")</f>
        <v>Aug</v>
      </c>
      <c r="P4" s="178">
        <v>1387.5</v>
      </c>
      <c r="Q4" s="181">
        <f t="shared" ref="Q4:Q18" si="4">K4-P4</f>
        <v>-242.5</v>
      </c>
      <c r="R4" s="180">
        <f t="shared" ref="R4:R67" si="5">IFERROR(IF(O4="Aug",(K4/P4-1))," ")</f>
        <v>-0.17477477477477477</v>
      </c>
      <c r="S4" s="181" t="str">
        <f t="shared" ref="S4:S18" si="6">IF(N4&gt;0,IF(O4="","-",IF(R4&lt;0%,"DEGROWTH","GROWTH")))</f>
        <v>DEGROWTH</v>
      </c>
      <c r="T4" s="178">
        <f t="shared" ref="T4:T67" si="7">N4</f>
        <v>1384.5</v>
      </c>
      <c r="U4" s="182" t="str">
        <f t="shared" ref="U4:U67" si="8">IF(F4&lt;=$V$2,"Sep","")</f>
        <v>Sep</v>
      </c>
      <c r="V4" s="178">
        <f t="shared" ref="V4:V60" si="9">T4</f>
        <v>1384.5</v>
      </c>
      <c r="W4" s="183">
        <f t="shared" ref="W4:W18" si="10">K4-V4</f>
        <v>-239.5</v>
      </c>
      <c r="X4" s="184" t="b">
        <f t="shared" ref="X4:X60" si="11">IFERROR(IF(U4="July",(K4/V4-1)),0)</f>
        <v>0</v>
      </c>
      <c r="Y4" s="183" t="str">
        <f t="shared" ref="Y4:Y18" si="12">IF(T4&gt;0,IF(U4="","-",IF(X4&lt;0%,"DEGROWTH","GROWTH")))</f>
        <v>GROWTH</v>
      </c>
      <c r="Z4" s="138">
        <v>0</v>
      </c>
      <c r="AA4" s="133"/>
      <c r="AB4" s="133" t="s">
        <v>121</v>
      </c>
      <c r="AC4" s="133" t="s">
        <v>121</v>
      </c>
      <c r="AE4" s="133" t="s">
        <v>121</v>
      </c>
      <c r="AF4" s="139">
        <v>1665.75</v>
      </c>
    </row>
    <row r="5" spans="1:32" s="139" customFormat="1" ht="12">
      <c r="A5" s="133" t="s">
        <v>121</v>
      </c>
      <c r="B5" s="134" t="s">
        <v>12</v>
      </c>
      <c r="C5" s="135" t="s">
        <v>128</v>
      </c>
      <c r="D5" s="135">
        <v>1000000669</v>
      </c>
      <c r="E5" s="136" t="s">
        <v>129</v>
      </c>
      <c r="F5" s="137">
        <v>39093</v>
      </c>
      <c r="G5" s="137" t="str">
        <f t="shared" si="0"/>
        <v>Targeted Dealer</v>
      </c>
      <c r="H5" s="137"/>
      <c r="I5" s="177">
        <v>13</v>
      </c>
      <c r="J5" s="177"/>
      <c r="K5" s="178">
        <v>13</v>
      </c>
      <c r="L5" s="178">
        <f t="shared" si="1"/>
        <v>0</v>
      </c>
      <c r="M5" s="178" t="str">
        <f t="shared" si="2"/>
        <v>-</v>
      </c>
      <c r="N5" s="179">
        <v>13</v>
      </c>
      <c r="O5" s="180" t="str">
        <f t="shared" si="3"/>
        <v>Aug</v>
      </c>
      <c r="P5" s="178">
        <v>13</v>
      </c>
      <c r="Q5" s="181">
        <f t="shared" si="4"/>
        <v>0</v>
      </c>
      <c r="R5" s="180">
        <f t="shared" si="5"/>
        <v>0</v>
      </c>
      <c r="S5" s="181" t="str">
        <f t="shared" si="6"/>
        <v>GROWTH</v>
      </c>
      <c r="T5" s="178">
        <f t="shared" si="7"/>
        <v>13</v>
      </c>
      <c r="U5" s="182" t="str">
        <f t="shared" si="8"/>
        <v>Sep</v>
      </c>
      <c r="V5" s="178">
        <f t="shared" si="9"/>
        <v>13</v>
      </c>
      <c r="W5" s="183">
        <f t="shared" si="10"/>
        <v>0</v>
      </c>
      <c r="X5" s="184" t="b">
        <f t="shared" si="11"/>
        <v>0</v>
      </c>
      <c r="Y5" s="183" t="str">
        <f t="shared" si="12"/>
        <v>GROWTH</v>
      </c>
      <c r="Z5" s="138">
        <v>0</v>
      </c>
      <c r="AA5" s="133"/>
      <c r="AB5" s="133" t="s">
        <v>121</v>
      </c>
      <c r="AC5" s="133" t="s">
        <v>121</v>
      </c>
      <c r="AE5" s="133" t="s">
        <v>121</v>
      </c>
      <c r="AF5" s="139">
        <v>27.25</v>
      </c>
    </row>
    <row r="6" spans="1:32" s="139" customFormat="1" ht="12">
      <c r="A6" s="133" t="s">
        <v>121</v>
      </c>
      <c r="B6" s="134" t="s">
        <v>12</v>
      </c>
      <c r="C6" s="135" t="s">
        <v>130</v>
      </c>
      <c r="D6" s="135">
        <v>1000000668</v>
      </c>
      <c r="E6" s="136" t="s">
        <v>131</v>
      </c>
      <c r="F6" s="137">
        <v>39257</v>
      </c>
      <c r="G6" s="137" t="str">
        <f t="shared" si="0"/>
        <v>Targeted Dealer</v>
      </c>
      <c r="H6" s="137"/>
      <c r="I6" s="177">
        <v>13</v>
      </c>
      <c r="J6" s="177"/>
      <c r="K6" s="178">
        <v>13</v>
      </c>
      <c r="L6" s="178">
        <f t="shared" si="1"/>
        <v>0</v>
      </c>
      <c r="M6" s="178" t="str">
        <f t="shared" si="2"/>
        <v>-</v>
      </c>
      <c r="N6" s="179">
        <v>13</v>
      </c>
      <c r="O6" s="180" t="str">
        <f t="shared" si="3"/>
        <v>Aug</v>
      </c>
      <c r="P6" s="178">
        <v>13</v>
      </c>
      <c r="Q6" s="181">
        <f t="shared" si="4"/>
        <v>0</v>
      </c>
      <c r="R6" s="180">
        <f t="shared" si="5"/>
        <v>0</v>
      </c>
      <c r="S6" s="181" t="str">
        <f t="shared" si="6"/>
        <v>GROWTH</v>
      </c>
      <c r="T6" s="178">
        <f t="shared" si="7"/>
        <v>13</v>
      </c>
      <c r="U6" s="182" t="str">
        <f t="shared" si="8"/>
        <v>Sep</v>
      </c>
      <c r="V6" s="178">
        <f t="shared" si="9"/>
        <v>13</v>
      </c>
      <c r="W6" s="183">
        <f t="shared" si="10"/>
        <v>0</v>
      </c>
      <c r="X6" s="184" t="b">
        <f t="shared" si="11"/>
        <v>0</v>
      </c>
      <c r="Y6" s="183" t="str">
        <f t="shared" si="12"/>
        <v>GROWTH</v>
      </c>
      <c r="Z6" s="138">
        <v>0</v>
      </c>
      <c r="AA6" s="133"/>
      <c r="AB6" s="133" t="s">
        <v>121</v>
      </c>
      <c r="AC6" s="133" t="s">
        <v>121</v>
      </c>
      <c r="AE6" s="133" t="s">
        <v>121</v>
      </c>
      <c r="AF6" s="139">
        <v>15.166666666666666</v>
      </c>
    </row>
    <row r="7" spans="1:32" s="139" customFormat="1" ht="12">
      <c r="A7" s="133" t="s">
        <v>121</v>
      </c>
      <c r="B7" s="134" t="s">
        <v>3920</v>
      </c>
      <c r="C7" s="135" t="s">
        <v>132</v>
      </c>
      <c r="D7" s="135">
        <v>1000000665</v>
      </c>
      <c r="E7" s="136" t="s">
        <v>133</v>
      </c>
      <c r="F7" s="137">
        <v>40672</v>
      </c>
      <c r="G7" s="137" t="str">
        <f t="shared" si="0"/>
        <v>Targeted Dealer</v>
      </c>
      <c r="H7" s="137"/>
      <c r="I7" s="177">
        <v>350</v>
      </c>
      <c r="J7" s="177"/>
      <c r="K7" s="178">
        <v>300</v>
      </c>
      <c r="L7" s="178">
        <f t="shared" si="1"/>
        <v>50</v>
      </c>
      <c r="M7" s="178" t="str">
        <f t="shared" si="2"/>
        <v>-</v>
      </c>
      <c r="N7" s="179">
        <v>230</v>
      </c>
      <c r="O7" s="180" t="str">
        <f t="shared" si="3"/>
        <v>Aug</v>
      </c>
      <c r="P7" s="178">
        <v>220</v>
      </c>
      <c r="Q7" s="181">
        <f t="shared" si="4"/>
        <v>80</v>
      </c>
      <c r="R7" s="180">
        <f t="shared" si="5"/>
        <v>0.36363636363636354</v>
      </c>
      <c r="S7" s="181" t="str">
        <f t="shared" si="6"/>
        <v>GROWTH</v>
      </c>
      <c r="T7" s="178">
        <f t="shared" si="7"/>
        <v>230</v>
      </c>
      <c r="U7" s="182" t="str">
        <f t="shared" si="8"/>
        <v>Sep</v>
      </c>
      <c r="V7" s="178">
        <f t="shared" si="9"/>
        <v>230</v>
      </c>
      <c r="W7" s="183">
        <f t="shared" si="10"/>
        <v>70</v>
      </c>
      <c r="X7" s="184" t="b">
        <f t="shared" si="11"/>
        <v>0</v>
      </c>
      <c r="Y7" s="183" t="str">
        <f t="shared" si="12"/>
        <v>GROWTH</v>
      </c>
      <c r="Z7" s="138">
        <v>0</v>
      </c>
      <c r="AA7" s="133"/>
      <c r="AB7" s="133" t="s">
        <v>121</v>
      </c>
      <c r="AC7" s="133" t="s">
        <v>121</v>
      </c>
      <c r="AE7" s="133" t="s">
        <v>121</v>
      </c>
      <c r="AF7" s="139">
        <v>325</v>
      </c>
    </row>
    <row r="8" spans="1:32" s="139" customFormat="1" ht="12">
      <c r="A8" s="133" t="s">
        <v>121</v>
      </c>
      <c r="B8" s="134" t="s">
        <v>12</v>
      </c>
      <c r="C8" s="135" t="s">
        <v>134</v>
      </c>
      <c r="D8" s="135">
        <v>1000000653</v>
      </c>
      <c r="E8" s="136" t="s">
        <v>135</v>
      </c>
      <c r="F8" s="137">
        <v>41186</v>
      </c>
      <c r="G8" s="137" t="str">
        <f t="shared" si="0"/>
        <v>Targeted Dealer</v>
      </c>
      <c r="H8" s="137"/>
      <c r="I8" s="177">
        <v>60</v>
      </c>
      <c r="J8" s="177"/>
      <c r="K8" s="178">
        <v>60</v>
      </c>
      <c r="L8" s="178">
        <f t="shared" si="1"/>
        <v>0</v>
      </c>
      <c r="M8" s="178" t="str">
        <f t="shared" si="2"/>
        <v>-</v>
      </c>
      <c r="N8" s="179">
        <v>50</v>
      </c>
      <c r="O8" s="180" t="str">
        <f t="shared" si="3"/>
        <v>Aug</v>
      </c>
      <c r="P8" s="178">
        <v>60</v>
      </c>
      <c r="Q8" s="181">
        <f t="shared" si="4"/>
        <v>0</v>
      </c>
      <c r="R8" s="180">
        <f t="shared" si="5"/>
        <v>0</v>
      </c>
      <c r="S8" s="181" t="str">
        <f t="shared" si="6"/>
        <v>GROWTH</v>
      </c>
      <c r="T8" s="178">
        <f t="shared" si="7"/>
        <v>50</v>
      </c>
      <c r="U8" s="182" t="str">
        <f t="shared" si="8"/>
        <v>Sep</v>
      </c>
      <c r="V8" s="178">
        <f t="shared" si="9"/>
        <v>50</v>
      </c>
      <c r="W8" s="183">
        <f t="shared" si="10"/>
        <v>10</v>
      </c>
      <c r="X8" s="184" t="b">
        <f t="shared" si="11"/>
        <v>0</v>
      </c>
      <c r="Y8" s="183" t="str">
        <f t="shared" si="12"/>
        <v>GROWTH</v>
      </c>
      <c r="Z8" s="138">
        <v>0</v>
      </c>
      <c r="AA8" s="133"/>
      <c r="AB8" s="133" t="s">
        <v>121</v>
      </c>
      <c r="AC8" s="133" t="s">
        <v>121</v>
      </c>
      <c r="AE8" s="133" t="s">
        <v>121</v>
      </c>
      <c r="AF8" s="139">
        <v>46.666666666666664</v>
      </c>
    </row>
    <row r="9" spans="1:32" s="139" customFormat="1" ht="12">
      <c r="A9" s="133" t="s">
        <v>121</v>
      </c>
      <c r="B9" s="134" t="s">
        <v>3920</v>
      </c>
      <c r="C9" s="135" t="s">
        <v>136</v>
      </c>
      <c r="D9" s="135">
        <v>1000000634</v>
      </c>
      <c r="E9" s="136" t="s">
        <v>137</v>
      </c>
      <c r="F9" s="137">
        <v>41397</v>
      </c>
      <c r="G9" s="137" t="str">
        <f t="shared" si="0"/>
        <v>Targeted Dealer</v>
      </c>
      <c r="H9" s="137"/>
      <c r="I9" s="177">
        <v>140</v>
      </c>
      <c r="J9" s="177"/>
      <c r="K9" s="178">
        <v>120</v>
      </c>
      <c r="L9" s="178">
        <f t="shared" si="1"/>
        <v>20</v>
      </c>
      <c r="M9" s="178" t="str">
        <f t="shared" si="2"/>
        <v>-</v>
      </c>
      <c r="N9" s="179">
        <v>100</v>
      </c>
      <c r="O9" s="180" t="str">
        <f t="shared" si="3"/>
        <v>Aug</v>
      </c>
      <c r="P9" s="178">
        <v>120</v>
      </c>
      <c r="Q9" s="181">
        <f t="shared" si="4"/>
        <v>0</v>
      </c>
      <c r="R9" s="180">
        <f t="shared" si="5"/>
        <v>0</v>
      </c>
      <c r="S9" s="181" t="str">
        <f t="shared" si="6"/>
        <v>GROWTH</v>
      </c>
      <c r="T9" s="178">
        <f t="shared" si="7"/>
        <v>100</v>
      </c>
      <c r="U9" s="182" t="str">
        <f t="shared" si="8"/>
        <v>Sep</v>
      </c>
      <c r="V9" s="178">
        <f t="shared" si="9"/>
        <v>100</v>
      </c>
      <c r="W9" s="183">
        <f t="shared" si="10"/>
        <v>20</v>
      </c>
      <c r="X9" s="184" t="b">
        <f t="shared" si="11"/>
        <v>0</v>
      </c>
      <c r="Y9" s="183" t="str">
        <f t="shared" si="12"/>
        <v>GROWTH</v>
      </c>
      <c r="Z9" s="138">
        <v>0</v>
      </c>
      <c r="AA9" s="133"/>
      <c r="AB9" s="133" t="s">
        <v>121</v>
      </c>
      <c r="AC9" s="133" t="s">
        <v>121</v>
      </c>
      <c r="AE9" s="133" t="s">
        <v>121</v>
      </c>
      <c r="AF9" s="139">
        <v>135</v>
      </c>
    </row>
    <row r="10" spans="1:32" s="139" customFormat="1" ht="12">
      <c r="A10" s="133" t="s">
        <v>121</v>
      </c>
      <c r="B10" s="134" t="s">
        <v>3920</v>
      </c>
      <c r="C10" s="135" t="s">
        <v>138</v>
      </c>
      <c r="D10" s="135">
        <v>1000000654</v>
      </c>
      <c r="E10" s="136" t="s">
        <v>139</v>
      </c>
      <c r="F10" s="137">
        <v>41791</v>
      </c>
      <c r="G10" s="137" t="str">
        <f t="shared" si="0"/>
        <v>Targeted Dealer</v>
      </c>
      <c r="H10" s="137"/>
      <c r="I10" s="177">
        <v>100</v>
      </c>
      <c r="J10" s="177"/>
      <c r="K10" s="178">
        <v>132.5</v>
      </c>
      <c r="L10" s="178">
        <f t="shared" si="1"/>
        <v>-32.5</v>
      </c>
      <c r="M10" s="178" t="str">
        <f t="shared" si="2"/>
        <v>-</v>
      </c>
      <c r="N10" s="179">
        <v>65</v>
      </c>
      <c r="O10" s="180" t="str">
        <f t="shared" si="3"/>
        <v>Aug</v>
      </c>
      <c r="P10" s="178">
        <v>100</v>
      </c>
      <c r="Q10" s="181">
        <f t="shared" si="4"/>
        <v>32.5</v>
      </c>
      <c r="R10" s="180">
        <f t="shared" si="5"/>
        <v>0.32499999999999996</v>
      </c>
      <c r="S10" s="181" t="str">
        <f t="shared" si="6"/>
        <v>GROWTH</v>
      </c>
      <c r="T10" s="178">
        <f t="shared" si="7"/>
        <v>65</v>
      </c>
      <c r="U10" s="182" t="str">
        <f t="shared" si="8"/>
        <v>Sep</v>
      </c>
      <c r="V10" s="178">
        <f t="shared" si="9"/>
        <v>65</v>
      </c>
      <c r="W10" s="183">
        <f t="shared" si="10"/>
        <v>67.5</v>
      </c>
      <c r="X10" s="184" t="b">
        <f t="shared" si="11"/>
        <v>0</v>
      </c>
      <c r="Y10" s="183" t="str">
        <f t="shared" si="12"/>
        <v>GROWTH</v>
      </c>
      <c r="Z10" s="138">
        <v>0</v>
      </c>
      <c r="AA10" s="133"/>
      <c r="AB10" s="133" t="s">
        <v>121</v>
      </c>
      <c r="AC10" s="133" t="s">
        <v>121</v>
      </c>
      <c r="AE10" s="133" t="s">
        <v>121</v>
      </c>
      <c r="AF10" s="139">
        <v>126.58333333333333</v>
      </c>
    </row>
    <row r="11" spans="1:32" s="139" customFormat="1" ht="12">
      <c r="A11" s="133" t="s">
        <v>121</v>
      </c>
      <c r="B11" s="134" t="s">
        <v>12</v>
      </c>
      <c r="C11" s="135" t="s">
        <v>140</v>
      </c>
      <c r="D11" s="135">
        <v>1000000655</v>
      </c>
      <c r="E11" s="136" t="s">
        <v>141</v>
      </c>
      <c r="F11" s="137">
        <v>41927</v>
      </c>
      <c r="G11" s="137" t="str">
        <f t="shared" si="0"/>
        <v>Targeted Dealer</v>
      </c>
      <c r="H11" s="137"/>
      <c r="I11" s="177">
        <v>20</v>
      </c>
      <c r="J11" s="177"/>
      <c r="K11" s="178">
        <v>40</v>
      </c>
      <c r="L11" s="178">
        <f t="shared" si="1"/>
        <v>-20</v>
      </c>
      <c r="M11" s="178" t="str">
        <f t="shared" si="2"/>
        <v>-</v>
      </c>
      <c r="N11" s="179">
        <v>40</v>
      </c>
      <c r="O11" s="180" t="str">
        <f t="shared" si="3"/>
        <v>Aug</v>
      </c>
      <c r="P11" s="178">
        <v>20</v>
      </c>
      <c r="Q11" s="181">
        <f t="shared" si="4"/>
        <v>20</v>
      </c>
      <c r="R11" s="180">
        <f t="shared" si="5"/>
        <v>1</v>
      </c>
      <c r="S11" s="181" t="str">
        <f t="shared" si="6"/>
        <v>GROWTH</v>
      </c>
      <c r="T11" s="178">
        <f t="shared" si="7"/>
        <v>40</v>
      </c>
      <c r="U11" s="182" t="str">
        <f t="shared" si="8"/>
        <v>Sep</v>
      </c>
      <c r="V11" s="178">
        <f t="shared" si="9"/>
        <v>40</v>
      </c>
      <c r="W11" s="183">
        <f t="shared" si="10"/>
        <v>0</v>
      </c>
      <c r="X11" s="184" t="b">
        <f t="shared" si="11"/>
        <v>0</v>
      </c>
      <c r="Y11" s="183" t="str">
        <f t="shared" si="12"/>
        <v>GROWTH</v>
      </c>
      <c r="Z11" s="138">
        <v>0</v>
      </c>
      <c r="AA11" s="133"/>
      <c r="AB11" s="133" t="s">
        <v>121</v>
      </c>
      <c r="AC11" s="133" t="s">
        <v>121</v>
      </c>
      <c r="AE11" s="133" t="s">
        <v>121</v>
      </c>
      <c r="AF11" s="139">
        <v>23.166666666666668</v>
      </c>
    </row>
    <row r="12" spans="1:32" s="139" customFormat="1" ht="12">
      <c r="A12" s="133" t="s">
        <v>121</v>
      </c>
      <c r="B12" s="134" t="s">
        <v>3920</v>
      </c>
      <c r="C12" s="135" t="s">
        <v>146</v>
      </c>
      <c r="D12" s="135">
        <v>1000000633</v>
      </c>
      <c r="E12" s="136" t="s">
        <v>147</v>
      </c>
      <c r="F12" s="137">
        <v>42048</v>
      </c>
      <c r="G12" s="137" t="str">
        <f t="shared" si="0"/>
        <v>Targeted Dealer</v>
      </c>
      <c r="H12" s="137"/>
      <c r="I12" s="177">
        <v>160</v>
      </c>
      <c r="J12" s="177"/>
      <c r="K12" s="178">
        <v>107</v>
      </c>
      <c r="L12" s="178">
        <f t="shared" si="1"/>
        <v>53</v>
      </c>
      <c r="M12" s="178" t="str">
        <f t="shared" si="2"/>
        <v>-</v>
      </c>
      <c r="N12" s="179">
        <v>162</v>
      </c>
      <c r="O12" s="180" t="str">
        <f t="shared" si="3"/>
        <v>Aug</v>
      </c>
      <c r="P12" s="178">
        <v>120.5</v>
      </c>
      <c r="Q12" s="181">
        <f t="shared" si="4"/>
        <v>-13.5</v>
      </c>
      <c r="R12" s="180">
        <f t="shared" si="5"/>
        <v>-0.11203319502074693</v>
      </c>
      <c r="S12" s="181" t="str">
        <f t="shared" si="6"/>
        <v>DEGROWTH</v>
      </c>
      <c r="T12" s="178">
        <f t="shared" si="7"/>
        <v>162</v>
      </c>
      <c r="U12" s="182" t="str">
        <f t="shared" si="8"/>
        <v>Sep</v>
      </c>
      <c r="V12" s="178">
        <f t="shared" si="9"/>
        <v>162</v>
      </c>
      <c r="W12" s="183">
        <f t="shared" si="10"/>
        <v>-55</v>
      </c>
      <c r="X12" s="184" t="b">
        <f t="shared" si="11"/>
        <v>0</v>
      </c>
      <c r="Y12" s="183" t="str">
        <f t="shared" si="12"/>
        <v>GROWTH</v>
      </c>
      <c r="Z12" s="138">
        <v>0</v>
      </c>
      <c r="AA12" s="133"/>
      <c r="AB12" s="133" t="s">
        <v>121</v>
      </c>
      <c r="AC12" s="133" t="s">
        <v>121</v>
      </c>
      <c r="AE12" s="133" t="s">
        <v>121</v>
      </c>
      <c r="AF12" s="139">
        <v>153.41666666666666</v>
      </c>
    </row>
    <row r="13" spans="1:32" s="139" customFormat="1" ht="12">
      <c r="A13" s="133" t="s">
        <v>121</v>
      </c>
      <c r="B13" s="134" t="s">
        <v>3920</v>
      </c>
      <c r="C13" s="135" t="s">
        <v>150</v>
      </c>
      <c r="D13" s="135">
        <v>1000000672</v>
      </c>
      <c r="E13" s="136" t="s">
        <v>151</v>
      </c>
      <c r="F13" s="137">
        <v>42448</v>
      </c>
      <c r="G13" s="137" t="str">
        <f t="shared" si="0"/>
        <v>Targeted Dealer</v>
      </c>
      <c r="H13" s="137"/>
      <c r="I13" s="177">
        <v>60</v>
      </c>
      <c r="J13" s="177"/>
      <c r="K13" s="178">
        <v>0</v>
      </c>
      <c r="L13" s="178">
        <f t="shared" si="1"/>
        <v>60</v>
      </c>
      <c r="M13" s="178" t="str">
        <f t="shared" si="2"/>
        <v>-</v>
      </c>
      <c r="N13" s="179">
        <v>46</v>
      </c>
      <c r="O13" s="180" t="str">
        <f t="shared" si="3"/>
        <v>Aug</v>
      </c>
      <c r="P13" s="178">
        <v>53</v>
      </c>
      <c r="Q13" s="181">
        <f t="shared" si="4"/>
        <v>-53</v>
      </c>
      <c r="R13" s="180">
        <f t="shared" si="5"/>
        <v>-1</v>
      </c>
      <c r="S13" s="181" t="str">
        <f t="shared" si="6"/>
        <v>DEGROWTH</v>
      </c>
      <c r="T13" s="178">
        <f t="shared" si="7"/>
        <v>46</v>
      </c>
      <c r="U13" s="182" t="str">
        <f t="shared" si="8"/>
        <v>Sep</v>
      </c>
      <c r="V13" s="178">
        <f t="shared" si="9"/>
        <v>46</v>
      </c>
      <c r="W13" s="183">
        <f t="shared" si="10"/>
        <v>-46</v>
      </c>
      <c r="X13" s="184" t="b">
        <f t="shared" si="11"/>
        <v>0</v>
      </c>
      <c r="Y13" s="183" t="str">
        <f t="shared" si="12"/>
        <v>GROWTH</v>
      </c>
      <c r="Z13" s="138">
        <v>0</v>
      </c>
      <c r="AA13" s="133"/>
      <c r="AB13" s="133" t="s">
        <v>121</v>
      </c>
      <c r="AC13" s="133" t="s">
        <v>121</v>
      </c>
      <c r="AE13" s="133" t="s">
        <v>121</v>
      </c>
      <c r="AF13" s="139">
        <v>38.166666666666664</v>
      </c>
    </row>
    <row r="14" spans="1:32" s="139" customFormat="1" ht="12">
      <c r="A14" s="133" t="s">
        <v>121</v>
      </c>
      <c r="B14" s="134" t="s">
        <v>12</v>
      </c>
      <c r="C14" s="135" t="s">
        <v>154</v>
      </c>
      <c r="D14" s="135">
        <v>1000000647</v>
      </c>
      <c r="E14" s="136" t="s">
        <v>155</v>
      </c>
      <c r="F14" s="137">
        <v>42842</v>
      </c>
      <c r="G14" s="137" t="str">
        <f t="shared" si="0"/>
        <v>-</v>
      </c>
      <c r="H14" s="137"/>
      <c r="I14" s="177">
        <v>0</v>
      </c>
      <c r="J14" s="177"/>
      <c r="K14" s="178">
        <v>0</v>
      </c>
      <c r="L14" s="178">
        <f t="shared" si="1"/>
        <v>0</v>
      </c>
      <c r="M14" s="178" t="str">
        <f t="shared" si="2"/>
        <v>-</v>
      </c>
      <c r="N14" s="179">
        <v>40</v>
      </c>
      <c r="O14" s="180" t="str">
        <f t="shared" si="3"/>
        <v>Aug</v>
      </c>
      <c r="P14" s="178">
        <v>20</v>
      </c>
      <c r="Q14" s="181">
        <f t="shared" si="4"/>
        <v>-20</v>
      </c>
      <c r="R14" s="180">
        <f t="shared" si="5"/>
        <v>-1</v>
      </c>
      <c r="S14" s="181" t="str">
        <f t="shared" si="6"/>
        <v>DEGROWTH</v>
      </c>
      <c r="T14" s="178">
        <f t="shared" si="7"/>
        <v>40</v>
      </c>
      <c r="U14" s="182" t="str">
        <f t="shared" si="8"/>
        <v>Sep</v>
      </c>
      <c r="V14" s="178">
        <f t="shared" si="9"/>
        <v>40</v>
      </c>
      <c r="W14" s="183">
        <f t="shared" si="10"/>
        <v>-40</v>
      </c>
      <c r="X14" s="184" t="b">
        <f t="shared" si="11"/>
        <v>0</v>
      </c>
      <c r="Y14" s="183" t="str">
        <f t="shared" si="12"/>
        <v>GROWTH</v>
      </c>
      <c r="Z14" s="138">
        <v>0</v>
      </c>
      <c r="AA14" s="133"/>
      <c r="AB14" s="133" t="s">
        <v>121</v>
      </c>
      <c r="AC14" s="133" t="s">
        <v>121</v>
      </c>
      <c r="AE14" s="133" t="s">
        <v>121</v>
      </c>
      <c r="AF14" s="139">
        <v>20</v>
      </c>
    </row>
    <row r="15" spans="1:32" s="139" customFormat="1" ht="12">
      <c r="A15" s="133" t="s">
        <v>121</v>
      </c>
      <c r="B15" s="134" t="s">
        <v>3920</v>
      </c>
      <c r="C15" s="135" t="s">
        <v>158</v>
      </c>
      <c r="D15" s="135">
        <v>1000000667</v>
      </c>
      <c r="E15" s="136" t="s">
        <v>159</v>
      </c>
      <c r="F15" s="137">
        <v>42849</v>
      </c>
      <c r="G15" s="137" t="str">
        <f t="shared" si="0"/>
        <v>Targeted Dealer</v>
      </c>
      <c r="H15" s="137"/>
      <c r="I15" s="177">
        <v>120</v>
      </c>
      <c r="J15" s="177"/>
      <c r="K15" s="178">
        <v>80</v>
      </c>
      <c r="L15" s="178">
        <f t="shared" si="1"/>
        <v>40</v>
      </c>
      <c r="M15" s="178" t="str">
        <f t="shared" si="2"/>
        <v>-</v>
      </c>
      <c r="N15" s="179">
        <v>100</v>
      </c>
      <c r="O15" s="180" t="str">
        <f t="shared" si="3"/>
        <v>Aug</v>
      </c>
      <c r="P15" s="178">
        <v>100</v>
      </c>
      <c r="Q15" s="181">
        <f t="shared" si="4"/>
        <v>-20</v>
      </c>
      <c r="R15" s="180">
        <f t="shared" si="5"/>
        <v>-0.19999999999999996</v>
      </c>
      <c r="S15" s="181" t="str">
        <f t="shared" si="6"/>
        <v>DEGROWTH</v>
      </c>
      <c r="T15" s="178">
        <f t="shared" si="7"/>
        <v>100</v>
      </c>
      <c r="U15" s="182" t="str">
        <f t="shared" si="8"/>
        <v>Sep</v>
      </c>
      <c r="V15" s="178">
        <f t="shared" si="9"/>
        <v>100</v>
      </c>
      <c r="W15" s="183">
        <f t="shared" si="10"/>
        <v>-20</v>
      </c>
      <c r="X15" s="184" t="b">
        <f t="shared" si="11"/>
        <v>0</v>
      </c>
      <c r="Y15" s="183" t="str">
        <f t="shared" si="12"/>
        <v>GROWTH</v>
      </c>
      <c r="Z15" s="138">
        <v>0</v>
      </c>
      <c r="AA15" s="133"/>
      <c r="AB15" s="133" t="s">
        <v>121</v>
      </c>
      <c r="AC15" s="133" t="s">
        <v>121</v>
      </c>
      <c r="AE15" s="133" t="s">
        <v>121</v>
      </c>
      <c r="AF15" s="139">
        <v>116.66666666666667</v>
      </c>
    </row>
    <row r="16" spans="1:32" s="139" customFormat="1" ht="12">
      <c r="A16" s="133" t="s">
        <v>121</v>
      </c>
      <c r="B16" s="134" t="s">
        <v>12</v>
      </c>
      <c r="C16" s="135" t="s">
        <v>160</v>
      </c>
      <c r="D16" s="135">
        <v>1000000661</v>
      </c>
      <c r="E16" s="136" t="s">
        <v>161</v>
      </c>
      <c r="F16" s="137">
        <v>42914</v>
      </c>
      <c r="G16" s="137" t="str">
        <f t="shared" si="0"/>
        <v>Targeted Dealer</v>
      </c>
      <c r="H16" s="137"/>
      <c r="I16" s="177">
        <v>220</v>
      </c>
      <c r="J16" s="177"/>
      <c r="K16" s="178">
        <v>170</v>
      </c>
      <c r="L16" s="178">
        <f t="shared" si="1"/>
        <v>50</v>
      </c>
      <c r="M16" s="178" t="str">
        <f t="shared" si="2"/>
        <v>-</v>
      </c>
      <c r="N16" s="179">
        <v>202</v>
      </c>
      <c r="O16" s="180" t="str">
        <f t="shared" si="3"/>
        <v>Aug</v>
      </c>
      <c r="P16" s="178">
        <v>203</v>
      </c>
      <c r="Q16" s="181">
        <f t="shared" si="4"/>
        <v>-33</v>
      </c>
      <c r="R16" s="180">
        <f t="shared" si="5"/>
        <v>-0.16256157635467983</v>
      </c>
      <c r="S16" s="181" t="str">
        <f t="shared" si="6"/>
        <v>DEGROWTH</v>
      </c>
      <c r="T16" s="178">
        <f t="shared" si="7"/>
        <v>202</v>
      </c>
      <c r="U16" s="182" t="str">
        <f t="shared" si="8"/>
        <v>Sep</v>
      </c>
      <c r="V16" s="178">
        <f t="shared" si="9"/>
        <v>202</v>
      </c>
      <c r="W16" s="183">
        <f t="shared" si="10"/>
        <v>-32</v>
      </c>
      <c r="X16" s="184" t="b">
        <f t="shared" si="11"/>
        <v>0</v>
      </c>
      <c r="Y16" s="183" t="str">
        <f t="shared" si="12"/>
        <v>GROWTH</v>
      </c>
      <c r="Z16" s="138">
        <v>0</v>
      </c>
      <c r="AA16" s="133"/>
      <c r="AB16" s="133" t="s">
        <v>121</v>
      </c>
      <c r="AC16" s="133" t="s">
        <v>121</v>
      </c>
      <c r="AE16" s="133" t="s">
        <v>121</v>
      </c>
      <c r="AF16" s="139">
        <v>239.58333333333334</v>
      </c>
    </row>
    <row r="17" spans="1:32" s="139" customFormat="1" ht="12">
      <c r="A17" s="133" t="s">
        <v>121</v>
      </c>
      <c r="B17" s="134" t="s">
        <v>3923</v>
      </c>
      <c r="C17" s="135" t="s">
        <v>162</v>
      </c>
      <c r="D17" s="135">
        <v>1000000646</v>
      </c>
      <c r="E17" s="136" t="s">
        <v>163</v>
      </c>
      <c r="F17" s="137">
        <v>43132</v>
      </c>
      <c r="G17" s="137" t="str">
        <f t="shared" si="0"/>
        <v>Targeted Dealer</v>
      </c>
      <c r="H17" s="137"/>
      <c r="I17" s="177">
        <v>150</v>
      </c>
      <c r="J17" s="177"/>
      <c r="K17" s="178">
        <v>190</v>
      </c>
      <c r="L17" s="178">
        <f t="shared" si="1"/>
        <v>-40</v>
      </c>
      <c r="M17" s="178" t="str">
        <f t="shared" si="2"/>
        <v>-</v>
      </c>
      <c r="N17" s="179">
        <v>229</v>
      </c>
      <c r="O17" s="180" t="str">
        <f t="shared" si="3"/>
        <v>Aug</v>
      </c>
      <c r="P17" s="178">
        <v>135</v>
      </c>
      <c r="Q17" s="181">
        <f t="shared" si="4"/>
        <v>55</v>
      </c>
      <c r="R17" s="180">
        <f t="shared" si="5"/>
        <v>0.40740740740740744</v>
      </c>
      <c r="S17" s="181" t="str">
        <f t="shared" si="6"/>
        <v>GROWTH</v>
      </c>
      <c r="T17" s="178">
        <f t="shared" si="7"/>
        <v>229</v>
      </c>
      <c r="U17" s="182" t="str">
        <f t="shared" si="8"/>
        <v>Sep</v>
      </c>
      <c r="V17" s="178">
        <f t="shared" si="9"/>
        <v>229</v>
      </c>
      <c r="W17" s="183">
        <f t="shared" si="10"/>
        <v>-39</v>
      </c>
      <c r="X17" s="184" t="b">
        <f t="shared" si="11"/>
        <v>0</v>
      </c>
      <c r="Y17" s="183" t="str">
        <f t="shared" si="12"/>
        <v>GROWTH</v>
      </c>
      <c r="Z17" s="138">
        <v>0</v>
      </c>
      <c r="AA17" s="133"/>
      <c r="AB17" s="133" t="s">
        <v>121</v>
      </c>
      <c r="AC17" s="133" t="s">
        <v>121</v>
      </c>
      <c r="AE17" s="133" t="s">
        <v>121</v>
      </c>
      <c r="AF17" s="139">
        <v>121.66666666666667</v>
      </c>
    </row>
    <row r="18" spans="1:32" s="139" customFormat="1" ht="12">
      <c r="A18" s="133" t="s">
        <v>121</v>
      </c>
      <c r="B18" s="134" t="s">
        <v>12</v>
      </c>
      <c r="C18" s="135" t="s">
        <v>164</v>
      </c>
      <c r="D18" s="135">
        <v>1000000670</v>
      </c>
      <c r="E18" s="136" t="s">
        <v>165</v>
      </c>
      <c r="F18" s="137">
        <v>43154</v>
      </c>
      <c r="G18" s="137" t="str">
        <f t="shared" si="0"/>
        <v>-</v>
      </c>
      <c r="H18" s="137"/>
      <c r="I18" s="177">
        <v>0</v>
      </c>
      <c r="J18" s="177"/>
      <c r="K18" s="178">
        <v>0</v>
      </c>
      <c r="L18" s="178">
        <f t="shared" si="1"/>
        <v>0</v>
      </c>
      <c r="M18" s="178" t="str">
        <f t="shared" si="2"/>
        <v>-</v>
      </c>
      <c r="N18" s="179">
        <v>329.5</v>
      </c>
      <c r="O18" s="180" t="str">
        <f t="shared" si="3"/>
        <v>Aug</v>
      </c>
      <c r="P18" s="178">
        <v>0</v>
      </c>
      <c r="Q18" s="181">
        <f t="shared" si="4"/>
        <v>0</v>
      </c>
      <c r="R18" s="180" t="str">
        <f t="shared" si="5"/>
        <v xml:space="preserve"> </v>
      </c>
      <c r="S18" s="181" t="str">
        <f t="shared" si="6"/>
        <v>GROWTH</v>
      </c>
      <c r="T18" s="178">
        <f t="shared" si="7"/>
        <v>329.5</v>
      </c>
      <c r="U18" s="182" t="str">
        <f t="shared" si="8"/>
        <v>Sep</v>
      </c>
      <c r="V18" s="178">
        <f t="shared" si="9"/>
        <v>329.5</v>
      </c>
      <c r="W18" s="183">
        <f t="shared" si="10"/>
        <v>-329.5</v>
      </c>
      <c r="X18" s="184" t="b">
        <f t="shared" si="11"/>
        <v>0</v>
      </c>
      <c r="Y18" s="183" t="str">
        <f t="shared" si="12"/>
        <v>GROWTH</v>
      </c>
      <c r="Z18" s="138">
        <v>0</v>
      </c>
      <c r="AA18" s="133"/>
      <c r="AB18" s="133" t="s">
        <v>121</v>
      </c>
      <c r="AC18" s="133" t="s">
        <v>121</v>
      </c>
      <c r="AE18" s="133" t="s">
        <v>121</v>
      </c>
      <c r="AF18" s="139">
        <v>155.33333333333334</v>
      </c>
    </row>
    <row r="19" spans="1:32" s="139" customFormat="1" ht="12">
      <c r="A19" s="133" t="s">
        <v>121</v>
      </c>
      <c r="B19" s="134" t="s">
        <v>3920</v>
      </c>
      <c r="C19" s="135" t="s">
        <v>168</v>
      </c>
      <c r="D19" s="135">
        <v>1000000637</v>
      </c>
      <c r="E19" s="136" t="s">
        <v>169</v>
      </c>
      <c r="F19" s="137">
        <v>43294</v>
      </c>
      <c r="G19" s="137" t="str">
        <f t="shared" si="0"/>
        <v>Targeted Dealer</v>
      </c>
      <c r="H19" s="137"/>
      <c r="I19" s="177">
        <v>60</v>
      </c>
      <c r="J19" s="177"/>
      <c r="K19" s="178">
        <v>80</v>
      </c>
      <c r="L19" s="178">
        <f t="shared" ref="L19:L77" si="13">I19-K19</f>
        <v>-20</v>
      </c>
      <c r="M19" s="178" t="str">
        <f t="shared" ref="M19:M77" si="14">IFERROR((K19/J19%),"-")</f>
        <v>-</v>
      </c>
      <c r="N19" s="179">
        <v>60</v>
      </c>
      <c r="O19" s="180" t="str">
        <f t="shared" si="3"/>
        <v>Aug</v>
      </c>
      <c r="P19" s="178">
        <v>50</v>
      </c>
      <c r="Q19" s="181">
        <f t="shared" ref="Q19:Q77" si="15">K19-P19</f>
        <v>30</v>
      </c>
      <c r="R19" s="180">
        <f t="shared" si="5"/>
        <v>0.60000000000000009</v>
      </c>
      <c r="S19" s="181" t="str">
        <f t="shared" ref="S19:S77" si="16">IF(N19&gt;0,IF(O19="","-",IF(R19&lt;0%,"DEGROWTH","GROWTH")))</f>
        <v>GROWTH</v>
      </c>
      <c r="T19" s="178">
        <f t="shared" si="7"/>
        <v>60</v>
      </c>
      <c r="U19" s="182" t="str">
        <f t="shared" si="8"/>
        <v>Sep</v>
      </c>
      <c r="V19" s="178">
        <f t="shared" si="9"/>
        <v>60</v>
      </c>
      <c r="W19" s="183">
        <f t="shared" ref="W19:W77" si="17">K19-V19</f>
        <v>20</v>
      </c>
      <c r="X19" s="184" t="b">
        <f t="shared" si="11"/>
        <v>0</v>
      </c>
      <c r="Y19" s="183" t="str">
        <f t="shared" ref="Y19:Y77" si="18">IF(T19&gt;0,IF(U19="","-",IF(X19&lt;0%,"DEGROWTH","GROWTH")))</f>
        <v>GROWTH</v>
      </c>
      <c r="Z19" s="138">
        <v>0</v>
      </c>
      <c r="AA19" s="133"/>
      <c r="AB19" s="133" t="s">
        <v>121</v>
      </c>
      <c r="AC19" s="133" t="s">
        <v>121</v>
      </c>
      <c r="AE19" s="133" t="s">
        <v>121</v>
      </c>
      <c r="AF19" s="139">
        <v>78.333333333333329</v>
      </c>
    </row>
    <row r="20" spans="1:32" s="139" customFormat="1" ht="12">
      <c r="A20" s="133" t="s">
        <v>121</v>
      </c>
      <c r="B20" s="134" t="s">
        <v>3920</v>
      </c>
      <c r="C20" s="135" t="s">
        <v>170</v>
      </c>
      <c r="D20" s="135">
        <v>1000000666</v>
      </c>
      <c r="E20" s="136" t="s">
        <v>171</v>
      </c>
      <c r="F20" s="137">
        <v>43328</v>
      </c>
      <c r="G20" s="137" t="str">
        <f t="shared" si="0"/>
        <v>Targeted Dealer</v>
      </c>
      <c r="H20" s="137"/>
      <c r="I20" s="177">
        <v>400</v>
      </c>
      <c r="J20" s="177"/>
      <c r="K20" s="178">
        <v>410</v>
      </c>
      <c r="L20" s="178">
        <f t="shared" si="13"/>
        <v>-10</v>
      </c>
      <c r="M20" s="178" t="str">
        <f t="shared" si="14"/>
        <v>-</v>
      </c>
      <c r="N20" s="179">
        <v>290</v>
      </c>
      <c r="O20" s="180" t="str">
        <f t="shared" si="3"/>
        <v>Aug</v>
      </c>
      <c r="P20" s="178">
        <v>218</v>
      </c>
      <c r="Q20" s="181">
        <f t="shared" si="15"/>
        <v>192</v>
      </c>
      <c r="R20" s="180">
        <f t="shared" si="5"/>
        <v>0.88073394495412849</v>
      </c>
      <c r="S20" s="181" t="str">
        <f t="shared" si="16"/>
        <v>GROWTH</v>
      </c>
      <c r="T20" s="178">
        <f t="shared" si="7"/>
        <v>290</v>
      </c>
      <c r="U20" s="182" t="str">
        <f t="shared" si="8"/>
        <v>Sep</v>
      </c>
      <c r="V20" s="178">
        <f t="shared" si="9"/>
        <v>290</v>
      </c>
      <c r="W20" s="183">
        <f t="shared" si="17"/>
        <v>120</v>
      </c>
      <c r="X20" s="184" t="b">
        <f t="shared" si="11"/>
        <v>0</v>
      </c>
      <c r="Y20" s="183" t="str">
        <f t="shared" si="18"/>
        <v>GROWTH</v>
      </c>
      <c r="Z20" s="138">
        <v>0</v>
      </c>
      <c r="AA20" s="133"/>
      <c r="AB20" s="133" t="s">
        <v>121</v>
      </c>
      <c r="AC20" s="133" t="s">
        <v>121</v>
      </c>
      <c r="AE20" s="133" t="s">
        <v>121</v>
      </c>
      <c r="AF20" s="139">
        <v>381</v>
      </c>
    </row>
    <row r="21" spans="1:32" s="139" customFormat="1" ht="12">
      <c r="A21" s="133" t="s">
        <v>121</v>
      </c>
      <c r="B21" s="134" t="s">
        <v>3923</v>
      </c>
      <c r="C21" s="135" t="s">
        <v>172</v>
      </c>
      <c r="D21" s="135">
        <v>1000000658</v>
      </c>
      <c r="E21" s="136" t="s">
        <v>173</v>
      </c>
      <c r="F21" s="137">
        <v>43495</v>
      </c>
      <c r="G21" s="137" t="str">
        <f t="shared" si="0"/>
        <v>Targeted Dealer</v>
      </c>
      <c r="H21" s="137"/>
      <c r="I21" s="177">
        <v>650</v>
      </c>
      <c r="J21" s="177"/>
      <c r="K21" s="178">
        <v>541.85</v>
      </c>
      <c r="L21" s="178">
        <f t="shared" si="13"/>
        <v>108.14999999999998</v>
      </c>
      <c r="M21" s="178" t="str">
        <f t="shared" si="14"/>
        <v>-</v>
      </c>
      <c r="N21" s="179">
        <v>440</v>
      </c>
      <c r="O21" s="180" t="str">
        <f t="shared" si="3"/>
        <v>Aug</v>
      </c>
      <c r="P21" s="178">
        <v>658</v>
      </c>
      <c r="Q21" s="181">
        <f t="shared" si="15"/>
        <v>-116.14999999999998</v>
      </c>
      <c r="R21" s="180">
        <f t="shared" si="5"/>
        <v>-0.17651975683890575</v>
      </c>
      <c r="S21" s="181" t="str">
        <f t="shared" si="16"/>
        <v>DEGROWTH</v>
      </c>
      <c r="T21" s="178">
        <f t="shared" si="7"/>
        <v>440</v>
      </c>
      <c r="U21" s="182" t="str">
        <f t="shared" si="8"/>
        <v>Sep</v>
      </c>
      <c r="V21" s="178">
        <f t="shared" si="9"/>
        <v>440</v>
      </c>
      <c r="W21" s="183">
        <f t="shared" si="17"/>
        <v>101.85000000000002</v>
      </c>
      <c r="X21" s="184" t="b">
        <f t="shared" si="11"/>
        <v>0</v>
      </c>
      <c r="Y21" s="183" t="str">
        <f t="shared" si="18"/>
        <v>GROWTH</v>
      </c>
      <c r="Z21" s="138">
        <v>0</v>
      </c>
      <c r="AA21" s="133"/>
      <c r="AB21" s="133" t="s">
        <v>121</v>
      </c>
      <c r="AC21" s="133" t="s">
        <v>121</v>
      </c>
      <c r="AE21" s="133" t="s">
        <v>121</v>
      </c>
      <c r="AF21" s="139">
        <v>677.66666666666663</v>
      </c>
    </row>
    <row r="22" spans="1:32" s="139" customFormat="1" ht="12">
      <c r="A22" s="133" t="s">
        <v>121</v>
      </c>
      <c r="B22" s="134" t="s">
        <v>3923</v>
      </c>
      <c r="C22" s="135" t="s">
        <v>174</v>
      </c>
      <c r="D22" s="135">
        <v>1000001037</v>
      </c>
      <c r="E22" s="136" t="s">
        <v>175</v>
      </c>
      <c r="F22" s="137">
        <v>43623</v>
      </c>
      <c r="G22" s="137" t="str">
        <f t="shared" si="0"/>
        <v>Targeted Dealer</v>
      </c>
      <c r="H22" s="137"/>
      <c r="I22" s="177">
        <v>3000</v>
      </c>
      <c r="J22" s="177"/>
      <c r="K22" s="178">
        <v>2888.7999999999997</v>
      </c>
      <c r="L22" s="178">
        <f t="shared" si="13"/>
        <v>111.20000000000027</v>
      </c>
      <c r="M22" s="178" t="str">
        <f t="shared" si="14"/>
        <v>-</v>
      </c>
      <c r="N22" s="179">
        <v>2050</v>
      </c>
      <c r="O22" s="180" t="str">
        <f t="shared" si="3"/>
        <v>Aug</v>
      </c>
      <c r="P22" s="178">
        <v>3367.5</v>
      </c>
      <c r="Q22" s="181">
        <f t="shared" si="15"/>
        <v>-478.70000000000027</v>
      </c>
      <c r="R22" s="180">
        <f t="shared" si="5"/>
        <v>-0.14215293244246485</v>
      </c>
      <c r="S22" s="181" t="str">
        <f t="shared" si="16"/>
        <v>DEGROWTH</v>
      </c>
      <c r="T22" s="178">
        <f t="shared" si="7"/>
        <v>2050</v>
      </c>
      <c r="U22" s="182" t="str">
        <f t="shared" si="8"/>
        <v>Sep</v>
      </c>
      <c r="V22" s="178">
        <f t="shared" si="9"/>
        <v>2050</v>
      </c>
      <c r="W22" s="183">
        <f t="shared" si="17"/>
        <v>838.79999999999973</v>
      </c>
      <c r="X22" s="184" t="b">
        <f t="shared" si="11"/>
        <v>0</v>
      </c>
      <c r="Y22" s="183" t="str">
        <f t="shared" si="18"/>
        <v>GROWTH</v>
      </c>
      <c r="Z22" s="138">
        <v>0</v>
      </c>
      <c r="AA22" s="133"/>
      <c r="AB22" s="133" t="s">
        <v>121</v>
      </c>
      <c r="AC22" s="133" t="s">
        <v>121</v>
      </c>
      <c r="AE22" s="133" t="s">
        <v>121</v>
      </c>
      <c r="AF22" s="139">
        <v>3439.4749999999999</v>
      </c>
    </row>
    <row r="23" spans="1:32" s="139" customFormat="1" ht="12">
      <c r="A23" s="133" t="s">
        <v>121</v>
      </c>
      <c r="B23" s="134" t="s">
        <v>3923</v>
      </c>
      <c r="C23" s="135" t="s">
        <v>178</v>
      </c>
      <c r="D23" s="135">
        <v>1000001032</v>
      </c>
      <c r="E23" s="136" t="s">
        <v>179</v>
      </c>
      <c r="F23" s="137">
        <v>43647</v>
      </c>
      <c r="G23" s="137" t="str">
        <f t="shared" si="0"/>
        <v>Targeted Dealer</v>
      </c>
      <c r="H23" s="137"/>
      <c r="I23" s="177">
        <v>20</v>
      </c>
      <c r="J23" s="177"/>
      <c r="K23" s="178">
        <v>0</v>
      </c>
      <c r="L23" s="178">
        <f t="shared" si="13"/>
        <v>20</v>
      </c>
      <c r="M23" s="178" t="str">
        <f t="shared" si="14"/>
        <v>-</v>
      </c>
      <c r="N23" s="179">
        <v>22</v>
      </c>
      <c r="O23" s="180" t="str">
        <f t="shared" si="3"/>
        <v>Aug</v>
      </c>
      <c r="P23" s="178">
        <v>20</v>
      </c>
      <c r="Q23" s="181">
        <f t="shared" si="15"/>
        <v>-20</v>
      </c>
      <c r="R23" s="180">
        <f t="shared" si="5"/>
        <v>-1</v>
      </c>
      <c r="S23" s="181" t="str">
        <f t="shared" si="16"/>
        <v>DEGROWTH</v>
      </c>
      <c r="T23" s="178">
        <f t="shared" si="7"/>
        <v>22</v>
      </c>
      <c r="U23" s="182" t="str">
        <f t="shared" si="8"/>
        <v>Sep</v>
      </c>
      <c r="V23" s="178">
        <f t="shared" si="9"/>
        <v>22</v>
      </c>
      <c r="W23" s="183">
        <f t="shared" si="17"/>
        <v>-22</v>
      </c>
      <c r="X23" s="184" t="b">
        <f t="shared" si="11"/>
        <v>0</v>
      </c>
      <c r="Y23" s="183" t="str">
        <f t="shared" si="18"/>
        <v>GROWTH</v>
      </c>
      <c r="Z23" s="138">
        <v>0</v>
      </c>
      <c r="AA23" s="133"/>
      <c r="AB23" s="133" t="s">
        <v>121</v>
      </c>
      <c r="AC23" s="133" t="s">
        <v>121</v>
      </c>
      <c r="AE23" s="133" t="s">
        <v>121</v>
      </c>
      <c r="AF23" s="139">
        <v>20.666666666666668</v>
      </c>
    </row>
    <row r="24" spans="1:32" s="139" customFormat="1" ht="12">
      <c r="A24" s="133" t="s">
        <v>121</v>
      </c>
      <c r="B24" s="134" t="s">
        <v>3920</v>
      </c>
      <c r="C24" s="135" t="s">
        <v>180</v>
      </c>
      <c r="D24" s="135">
        <v>1000001035</v>
      </c>
      <c r="E24" s="136" t="s">
        <v>181</v>
      </c>
      <c r="F24" s="137">
        <v>43795</v>
      </c>
      <c r="G24" s="137" t="str">
        <f t="shared" si="0"/>
        <v>Targeted Dealer</v>
      </c>
      <c r="H24" s="137"/>
      <c r="I24" s="177">
        <v>120</v>
      </c>
      <c r="J24" s="177"/>
      <c r="K24" s="178">
        <v>100</v>
      </c>
      <c r="L24" s="178">
        <f t="shared" si="13"/>
        <v>20</v>
      </c>
      <c r="M24" s="178" t="str">
        <f t="shared" si="14"/>
        <v>-</v>
      </c>
      <c r="N24" s="179">
        <v>60</v>
      </c>
      <c r="O24" s="180" t="str">
        <f t="shared" si="3"/>
        <v>Aug</v>
      </c>
      <c r="P24" s="178">
        <v>100</v>
      </c>
      <c r="Q24" s="181">
        <f t="shared" si="15"/>
        <v>0</v>
      </c>
      <c r="R24" s="180">
        <f t="shared" si="5"/>
        <v>0</v>
      </c>
      <c r="S24" s="181" t="str">
        <f t="shared" si="16"/>
        <v>GROWTH</v>
      </c>
      <c r="T24" s="178">
        <f t="shared" si="7"/>
        <v>60</v>
      </c>
      <c r="U24" s="182" t="str">
        <f t="shared" si="8"/>
        <v>Sep</v>
      </c>
      <c r="V24" s="178">
        <f t="shared" si="9"/>
        <v>60</v>
      </c>
      <c r="W24" s="183">
        <f t="shared" si="17"/>
        <v>40</v>
      </c>
      <c r="X24" s="184" t="b">
        <f t="shared" si="11"/>
        <v>0</v>
      </c>
      <c r="Y24" s="183" t="str">
        <f t="shared" si="18"/>
        <v>GROWTH</v>
      </c>
      <c r="Z24" s="138">
        <v>0</v>
      </c>
      <c r="AA24" s="133"/>
      <c r="AB24" s="133" t="s">
        <v>121</v>
      </c>
      <c r="AC24" s="133" t="s">
        <v>121</v>
      </c>
      <c r="AE24" s="133" t="s">
        <v>121</v>
      </c>
      <c r="AF24" s="139">
        <v>96.666666666666671</v>
      </c>
    </row>
    <row r="25" spans="1:32" s="139" customFormat="1" ht="12">
      <c r="A25" s="133" t="s">
        <v>121</v>
      </c>
      <c r="B25" s="134" t="s">
        <v>3920</v>
      </c>
      <c r="C25" s="135" t="s">
        <v>182</v>
      </c>
      <c r="D25" s="135">
        <v>1000001033</v>
      </c>
      <c r="E25" s="136" t="s">
        <v>183</v>
      </c>
      <c r="F25" s="137">
        <v>44006</v>
      </c>
      <c r="G25" s="137" t="str">
        <f t="shared" si="0"/>
        <v>Targeted Dealer</v>
      </c>
      <c r="H25" s="137"/>
      <c r="I25" s="177">
        <v>160</v>
      </c>
      <c r="J25" s="177"/>
      <c r="K25" s="178">
        <v>203</v>
      </c>
      <c r="L25" s="178">
        <f t="shared" si="13"/>
        <v>-43</v>
      </c>
      <c r="M25" s="178" t="str">
        <f t="shared" si="14"/>
        <v>-</v>
      </c>
      <c r="N25" s="179">
        <v>146</v>
      </c>
      <c r="O25" s="180" t="str">
        <f t="shared" si="3"/>
        <v>Aug</v>
      </c>
      <c r="P25" s="178">
        <v>130</v>
      </c>
      <c r="Q25" s="181">
        <f t="shared" si="15"/>
        <v>73</v>
      </c>
      <c r="R25" s="180">
        <f t="shared" si="5"/>
        <v>0.56153846153846154</v>
      </c>
      <c r="S25" s="181" t="str">
        <f t="shared" si="16"/>
        <v>GROWTH</v>
      </c>
      <c r="T25" s="178">
        <f t="shared" si="7"/>
        <v>146</v>
      </c>
      <c r="U25" s="182" t="str">
        <f t="shared" si="8"/>
        <v>Sep</v>
      </c>
      <c r="V25" s="178">
        <f t="shared" si="9"/>
        <v>146</v>
      </c>
      <c r="W25" s="183">
        <f t="shared" si="17"/>
        <v>57</v>
      </c>
      <c r="X25" s="184" t="b">
        <f t="shared" si="11"/>
        <v>0</v>
      </c>
      <c r="Y25" s="183" t="str">
        <f t="shared" si="18"/>
        <v>GROWTH</v>
      </c>
      <c r="Z25" s="138">
        <v>0</v>
      </c>
      <c r="AA25" s="133"/>
      <c r="AB25" s="133" t="s">
        <v>121</v>
      </c>
      <c r="AC25" s="133" t="s">
        <v>121</v>
      </c>
      <c r="AE25" s="133" t="s">
        <v>121</v>
      </c>
      <c r="AF25" s="139">
        <v>201.75</v>
      </c>
    </row>
    <row r="26" spans="1:32" s="139" customFormat="1" ht="12">
      <c r="A26" s="133" t="s">
        <v>121</v>
      </c>
      <c r="B26" s="134" t="s">
        <v>12</v>
      </c>
      <c r="C26" s="135" t="s">
        <v>184</v>
      </c>
      <c r="D26" s="135">
        <v>1000001043</v>
      </c>
      <c r="E26" s="136" t="s">
        <v>185</v>
      </c>
      <c r="F26" s="137">
        <v>44036</v>
      </c>
      <c r="G26" s="137" t="str">
        <f t="shared" si="0"/>
        <v>Targeted Dealer</v>
      </c>
      <c r="H26" s="137"/>
      <c r="I26" s="177">
        <v>200</v>
      </c>
      <c r="J26" s="177"/>
      <c r="K26" s="178">
        <v>200</v>
      </c>
      <c r="L26" s="178">
        <f t="shared" si="13"/>
        <v>0</v>
      </c>
      <c r="M26" s="178" t="str">
        <f t="shared" si="14"/>
        <v>-</v>
      </c>
      <c r="N26" s="179">
        <v>50</v>
      </c>
      <c r="O26" s="180" t="str">
        <f t="shared" si="3"/>
        <v>Aug</v>
      </c>
      <c r="P26" s="178">
        <v>200</v>
      </c>
      <c r="Q26" s="181">
        <f t="shared" si="15"/>
        <v>0</v>
      </c>
      <c r="R26" s="180">
        <f t="shared" si="5"/>
        <v>0</v>
      </c>
      <c r="S26" s="181" t="str">
        <f t="shared" si="16"/>
        <v>GROWTH</v>
      </c>
      <c r="T26" s="178">
        <f t="shared" si="7"/>
        <v>50</v>
      </c>
      <c r="U26" s="182" t="str">
        <f t="shared" si="8"/>
        <v>Sep</v>
      </c>
      <c r="V26" s="178">
        <f t="shared" si="9"/>
        <v>50</v>
      </c>
      <c r="W26" s="183">
        <f t="shared" si="17"/>
        <v>150</v>
      </c>
      <c r="X26" s="184" t="b">
        <f t="shared" si="11"/>
        <v>0</v>
      </c>
      <c r="Y26" s="183" t="str">
        <f t="shared" si="18"/>
        <v>GROWTH</v>
      </c>
      <c r="Z26" s="138">
        <v>0</v>
      </c>
      <c r="AA26" s="133"/>
      <c r="AB26" s="133" t="s">
        <v>121</v>
      </c>
      <c r="AC26" s="133" t="s">
        <v>121</v>
      </c>
      <c r="AE26" s="133" t="s">
        <v>121</v>
      </c>
      <c r="AF26" s="139">
        <v>241.16666666666666</v>
      </c>
    </row>
    <row r="27" spans="1:32" s="139" customFormat="1" ht="12">
      <c r="A27" s="133" t="s">
        <v>121</v>
      </c>
      <c r="B27" s="134" t="s">
        <v>12</v>
      </c>
      <c r="C27" s="135" t="s">
        <v>186</v>
      </c>
      <c r="D27" s="135">
        <v>1000001036</v>
      </c>
      <c r="E27" s="136" t="s">
        <v>187</v>
      </c>
      <c r="F27" s="137">
        <v>44104</v>
      </c>
      <c r="G27" s="137" t="str">
        <f t="shared" si="0"/>
        <v>Targeted Dealer</v>
      </c>
      <c r="H27" s="137"/>
      <c r="I27" s="177">
        <v>26</v>
      </c>
      <c r="J27" s="177"/>
      <c r="K27" s="178">
        <v>13</v>
      </c>
      <c r="L27" s="178">
        <f t="shared" si="13"/>
        <v>13</v>
      </c>
      <c r="M27" s="178" t="str">
        <f t="shared" si="14"/>
        <v>-</v>
      </c>
      <c r="N27" s="179">
        <v>39</v>
      </c>
      <c r="O27" s="180" t="str">
        <f t="shared" si="3"/>
        <v>Aug</v>
      </c>
      <c r="P27" s="178">
        <v>13</v>
      </c>
      <c r="Q27" s="181">
        <f t="shared" si="15"/>
        <v>0</v>
      </c>
      <c r="R27" s="180">
        <f t="shared" si="5"/>
        <v>0</v>
      </c>
      <c r="S27" s="181" t="str">
        <f t="shared" si="16"/>
        <v>GROWTH</v>
      </c>
      <c r="T27" s="178">
        <f t="shared" si="7"/>
        <v>39</v>
      </c>
      <c r="U27" s="182" t="str">
        <f t="shared" si="8"/>
        <v>Sep</v>
      </c>
      <c r="V27" s="178">
        <f t="shared" si="9"/>
        <v>39</v>
      </c>
      <c r="W27" s="183">
        <f t="shared" si="17"/>
        <v>-26</v>
      </c>
      <c r="X27" s="184" t="b">
        <f t="shared" si="11"/>
        <v>0</v>
      </c>
      <c r="Y27" s="183" t="str">
        <f t="shared" si="18"/>
        <v>GROWTH</v>
      </c>
      <c r="Z27" s="138">
        <v>0</v>
      </c>
      <c r="AA27" s="133"/>
      <c r="AB27" s="133" t="s">
        <v>121</v>
      </c>
      <c r="AC27" s="133" t="s">
        <v>121</v>
      </c>
      <c r="AE27" s="133" t="s">
        <v>121</v>
      </c>
      <c r="AF27" s="139">
        <v>32.5</v>
      </c>
    </row>
    <row r="28" spans="1:32" s="139" customFormat="1" ht="12">
      <c r="A28" s="133" t="s">
        <v>121</v>
      </c>
      <c r="B28" s="134" t="s">
        <v>12</v>
      </c>
      <c r="C28" s="135" t="s">
        <v>188</v>
      </c>
      <c r="D28" s="135">
        <v>1000001041</v>
      </c>
      <c r="E28" s="136" t="s">
        <v>189</v>
      </c>
      <c r="F28" s="137">
        <v>44188</v>
      </c>
      <c r="G28" s="137" t="str">
        <f t="shared" si="0"/>
        <v>Targeted Dealer</v>
      </c>
      <c r="H28" s="137"/>
      <c r="I28" s="177">
        <v>20</v>
      </c>
      <c r="J28" s="177"/>
      <c r="K28" s="178">
        <v>40</v>
      </c>
      <c r="L28" s="178">
        <f t="shared" si="13"/>
        <v>-20</v>
      </c>
      <c r="M28" s="178" t="str">
        <f t="shared" si="14"/>
        <v>-</v>
      </c>
      <c r="N28" s="179">
        <v>33</v>
      </c>
      <c r="O28" s="180" t="str">
        <f t="shared" si="3"/>
        <v>Aug</v>
      </c>
      <c r="P28" s="178">
        <v>20</v>
      </c>
      <c r="Q28" s="181">
        <f t="shared" si="15"/>
        <v>20</v>
      </c>
      <c r="R28" s="180">
        <f t="shared" si="5"/>
        <v>1</v>
      </c>
      <c r="S28" s="181" t="str">
        <f t="shared" si="16"/>
        <v>GROWTH</v>
      </c>
      <c r="T28" s="178">
        <f t="shared" si="7"/>
        <v>33</v>
      </c>
      <c r="U28" s="182" t="str">
        <f t="shared" si="8"/>
        <v>Sep</v>
      </c>
      <c r="V28" s="178">
        <f t="shared" si="9"/>
        <v>33</v>
      </c>
      <c r="W28" s="183">
        <f t="shared" si="17"/>
        <v>7</v>
      </c>
      <c r="X28" s="184" t="b">
        <f t="shared" si="11"/>
        <v>0</v>
      </c>
      <c r="Y28" s="183" t="str">
        <f t="shared" si="18"/>
        <v>GROWTH</v>
      </c>
      <c r="Z28" s="138">
        <v>0</v>
      </c>
      <c r="AA28" s="133"/>
      <c r="AB28" s="133" t="s">
        <v>121</v>
      </c>
      <c r="AC28" s="133" t="s">
        <v>121</v>
      </c>
      <c r="AE28" s="133" t="s">
        <v>121</v>
      </c>
      <c r="AF28" s="139">
        <v>40</v>
      </c>
    </row>
    <row r="29" spans="1:32" s="139" customFormat="1" ht="12">
      <c r="A29" s="133" t="s">
        <v>121</v>
      </c>
      <c r="B29" s="134" t="s">
        <v>3920</v>
      </c>
      <c r="C29" s="135" t="s">
        <v>190</v>
      </c>
      <c r="D29" s="135">
        <v>1000001034</v>
      </c>
      <c r="E29" s="136" t="s">
        <v>191</v>
      </c>
      <c r="F29" s="137">
        <v>44191</v>
      </c>
      <c r="G29" s="137" t="str">
        <f t="shared" si="0"/>
        <v>Targeted Dealer</v>
      </c>
      <c r="H29" s="137"/>
      <c r="I29" s="177">
        <v>120</v>
      </c>
      <c r="J29" s="177"/>
      <c r="K29" s="178">
        <v>120</v>
      </c>
      <c r="L29" s="178">
        <f t="shared" si="13"/>
        <v>0</v>
      </c>
      <c r="M29" s="178" t="str">
        <f t="shared" si="14"/>
        <v>-</v>
      </c>
      <c r="N29" s="179">
        <v>100</v>
      </c>
      <c r="O29" s="180" t="str">
        <f t="shared" si="3"/>
        <v>Aug</v>
      </c>
      <c r="P29" s="178">
        <v>140</v>
      </c>
      <c r="Q29" s="181">
        <f t="shared" si="15"/>
        <v>-20</v>
      </c>
      <c r="R29" s="180">
        <f t="shared" si="5"/>
        <v>-0.1428571428571429</v>
      </c>
      <c r="S29" s="181" t="str">
        <f t="shared" si="16"/>
        <v>DEGROWTH</v>
      </c>
      <c r="T29" s="178">
        <f t="shared" si="7"/>
        <v>100</v>
      </c>
      <c r="U29" s="182" t="str">
        <f t="shared" si="8"/>
        <v>Sep</v>
      </c>
      <c r="V29" s="178">
        <f t="shared" si="9"/>
        <v>100</v>
      </c>
      <c r="W29" s="183">
        <f t="shared" si="17"/>
        <v>20</v>
      </c>
      <c r="X29" s="184" t="b">
        <f t="shared" si="11"/>
        <v>0</v>
      </c>
      <c r="Y29" s="183" t="str">
        <f t="shared" si="18"/>
        <v>GROWTH</v>
      </c>
      <c r="Z29" s="138">
        <v>0</v>
      </c>
      <c r="AA29" s="133"/>
      <c r="AB29" s="133" t="s">
        <v>121</v>
      </c>
      <c r="AC29" s="133" t="s">
        <v>121</v>
      </c>
      <c r="AE29" s="133" t="s">
        <v>121</v>
      </c>
      <c r="AF29" s="139">
        <v>143.33333333333334</v>
      </c>
    </row>
    <row r="30" spans="1:32" s="139" customFormat="1" ht="12">
      <c r="A30" s="133" t="s">
        <v>121</v>
      </c>
      <c r="B30" s="134" t="s">
        <v>12</v>
      </c>
      <c r="C30" s="135" t="s">
        <v>194</v>
      </c>
      <c r="D30" s="135">
        <v>1000001038</v>
      </c>
      <c r="E30" s="136" t="s">
        <v>195</v>
      </c>
      <c r="F30" s="137">
        <v>44495</v>
      </c>
      <c r="G30" s="137" t="str">
        <f t="shared" si="0"/>
        <v>-</v>
      </c>
      <c r="H30" s="137"/>
      <c r="I30" s="177">
        <v>0</v>
      </c>
      <c r="J30" s="177"/>
      <c r="K30" s="178">
        <v>0</v>
      </c>
      <c r="L30" s="178">
        <f t="shared" si="13"/>
        <v>0</v>
      </c>
      <c r="M30" s="178" t="str">
        <f t="shared" si="14"/>
        <v>-</v>
      </c>
      <c r="N30" s="179">
        <v>13</v>
      </c>
      <c r="O30" s="180" t="str">
        <f t="shared" si="3"/>
        <v>Aug</v>
      </c>
      <c r="P30" s="178">
        <v>0</v>
      </c>
      <c r="Q30" s="181">
        <f t="shared" si="15"/>
        <v>0</v>
      </c>
      <c r="R30" s="180" t="str">
        <f t="shared" si="5"/>
        <v xml:space="preserve"> </v>
      </c>
      <c r="S30" s="181" t="str">
        <f t="shared" si="16"/>
        <v>GROWTH</v>
      </c>
      <c r="T30" s="178">
        <f t="shared" si="7"/>
        <v>13</v>
      </c>
      <c r="U30" s="182" t="str">
        <f t="shared" si="8"/>
        <v>Sep</v>
      </c>
      <c r="V30" s="178">
        <f t="shared" si="9"/>
        <v>13</v>
      </c>
      <c r="W30" s="183">
        <f t="shared" si="17"/>
        <v>-13</v>
      </c>
      <c r="X30" s="184" t="b">
        <f t="shared" si="11"/>
        <v>0</v>
      </c>
      <c r="Y30" s="183" t="str">
        <f t="shared" si="18"/>
        <v>GROWTH</v>
      </c>
      <c r="Z30" s="138">
        <v>0</v>
      </c>
      <c r="AA30" s="133"/>
      <c r="AB30" s="133" t="s">
        <v>121</v>
      </c>
      <c r="AC30" s="133" t="s">
        <v>121</v>
      </c>
      <c r="AE30" s="133" t="s">
        <v>121</v>
      </c>
      <c r="AF30" s="139">
        <v>17.666666666666668</v>
      </c>
    </row>
    <row r="31" spans="1:32" s="139" customFormat="1" ht="12">
      <c r="A31" s="133" t="s">
        <v>121</v>
      </c>
      <c r="B31" s="134" t="s">
        <v>3920</v>
      </c>
      <c r="C31" s="135" t="s">
        <v>196</v>
      </c>
      <c r="D31" s="135">
        <v>1000002624</v>
      </c>
      <c r="E31" s="136" t="s">
        <v>197</v>
      </c>
      <c r="F31" s="137">
        <v>44636</v>
      </c>
      <c r="G31" s="137" t="str">
        <f t="shared" si="0"/>
        <v>Targeted Dealer</v>
      </c>
      <c r="H31" s="137"/>
      <c r="I31" s="177">
        <v>40</v>
      </c>
      <c r="J31" s="177"/>
      <c r="K31" s="178">
        <v>42</v>
      </c>
      <c r="L31" s="178">
        <f t="shared" si="13"/>
        <v>-2</v>
      </c>
      <c r="M31" s="178" t="str">
        <f t="shared" si="14"/>
        <v>-</v>
      </c>
      <c r="N31" s="179">
        <v>40</v>
      </c>
      <c r="O31" s="180" t="str">
        <f t="shared" si="3"/>
        <v>Aug</v>
      </c>
      <c r="P31" s="178">
        <v>40</v>
      </c>
      <c r="Q31" s="181">
        <f t="shared" si="15"/>
        <v>2</v>
      </c>
      <c r="R31" s="180">
        <f t="shared" si="5"/>
        <v>5.0000000000000044E-2</v>
      </c>
      <c r="S31" s="181" t="str">
        <f t="shared" si="16"/>
        <v>GROWTH</v>
      </c>
      <c r="T31" s="178">
        <f t="shared" si="7"/>
        <v>40</v>
      </c>
      <c r="U31" s="182" t="str">
        <f t="shared" si="8"/>
        <v>Sep</v>
      </c>
      <c r="V31" s="178">
        <f t="shared" si="9"/>
        <v>40</v>
      </c>
      <c r="W31" s="183">
        <f t="shared" si="17"/>
        <v>2</v>
      </c>
      <c r="X31" s="184" t="b">
        <f t="shared" si="11"/>
        <v>0</v>
      </c>
      <c r="Y31" s="183" t="str">
        <f t="shared" si="18"/>
        <v>GROWTH</v>
      </c>
      <c r="Z31" s="138">
        <v>0</v>
      </c>
      <c r="AA31" s="133"/>
      <c r="AB31" s="133" t="s">
        <v>121</v>
      </c>
      <c r="AC31" s="133" t="s">
        <v>121</v>
      </c>
      <c r="AE31" s="133" t="s">
        <v>121</v>
      </c>
      <c r="AF31" s="139">
        <v>30</v>
      </c>
    </row>
    <row r="32" spans="1:32" s="139" customFormat="1" ht="12">
      <c r="A32" s="133" t="s">
        <v>121</v>
      </c>
      <c r="B32" s="134" t="s">
        <v>3920</v>
      </c>
      <c r="C32" s="135" t="s">
        <v>204</v>
      </c>
      <c r="D32" s="135">
        <v>1000002750</v>
      </c>
      <c r="E32" s="140" t="s">
        <v>205</v>
      </c>
      <c r="F32" s="137">
        <v>44700</v>
      </c>
      <c r="G32" s="137" t="str">
        <f t="shared" si="0"/>
        <v>Targeted Dealer</v>
      </c>
      <c r="H32" s="137"/>
      <c r="I32" s="177">
        <v>40</v>
      </c>
      <c r="J32" s="177"/>
      <c r="K32" s="178">
        <v>40</v>
      </c>
      <c r="L32" s="178">
        <f t="shared" si="13"/>
        <v>0</v>
      </c>
      <c r="M32" s="178" t="str">
        <f t="shared" si="14"/>
        <v>-</v>
      </c>
      <c r="N32" s="179">
        <v>20</v>
      </c>
      <c r="O32" s="180" t="str">
        <f t="shared" si="3"/>
        <v>Aug</v>
      </c>
      <c r="P32" s="178">
        <v>40</v>
      </c>
      <c r="Q32" s="181">
        <f t="shared" si="15"/>
        <v>0</v>
      </c>
      <c r="R32" s="180">
        <f t="shared" si="5"/>
        <v>0</v>
      </c>
      <c r="S32" s="181" t="str">
        <f t="shared" si="16"/>
        <v>GROWTH</v>
      </c>
      <c r="T32" s="178">
        <f t="shared" si="7"/>
        <v>20</v>
      </c>
      <c r="U32" s="182" t="str">
        <f t="shared" si="8"/>
        <v>Sep</v>
      </c>
      <c r="V32" s="178">
        <f t="shared" si="9"/>
        <v>20</v>
      </c>
      <c r="W32" s="183">
        <f t="shared" si="17"/>
        <v>20</v>
      </c>
      <c r="X32" s="184" t="b">
        <f t="shared" si="11"/>
        <v>0</v>
      </c>
      <c r="Y32" s="183" t="str">
        <f t="shared" si="18"/>
        <v>GROWTH</v>
      </c>
      <c r="Z32" s="138">
        <v>0</v>
      </c>
      <c r="AA32" s="133"/>
      <c r="AB32" s="133" t="s">
        <v>121</v>
      </c>
      <c r="AC32" s="133" t="s">
        <v>121</v>
      </c>
      <c r="AE32" s="133" t="s">
        <v>121</v>
      </c>
      <c r="AF32" s="139">
        <v>73.333333333333329</v>
      </c>
    </row>
    <row r="33" spans="1:32" s="139" customFormat="1" ht="12">
      <c r="A33" s="133" t="s">
        <v>121</v>
      </c>
      <c r="B33" s="134" t="s">
        <v>3920</v>
      </c>
      <c r="C33" s="135" t="s">
        <v>206</v>
      </c>
      <c r="D33" s="135">
        <v>1000002818</v>
      </c>
      <c r="E33" s="140" t="s">
        <v>207</v>
      </c>
      <c r="F33" s="137">
        <v>44732</v>
      </c>
      <c r="G33" s="137" t="str">
        <f t="shared" si="0"/>
        <v>Targeted Dealer</v>
      </c>
      <c r="H33" s="137"/>
      <c r="I33" s="177">
        <v>40</v>
      </c>
      <c r="J33" s="177"/>
      <c r="K33" s="178">
        <v>0</v>
      </c>
      <c r="L33" s="178">
        <f t="shared" si="13"/>
        <v>40</v>
      </c>
      <c r="M33" s="178" t="str">
        <f t="shared" si="14"/>
        <v>-</v>
      </c>
      <c r="N33" s="179">
        <v>30</v>
      </c>
      <c r="O33" s="180" t="str">
        <f t="shared" si="3"/>
        <v>Aug</v>
      </c>
      <c r="P33" s="178">
        <v>57.5</v>
      </c>
      <c r="Q33" s="181">
        <f t="shared" si="15"/>
        <v>-57.5</v>
      </c>
      <c r="R33" s="180">
        <f t="shared" si="5"/>
        <v>-1</v>
      </c>
      <c r="S33" s="181" t="str">
        <f t="shared" si="16"/>
        <v>DEGROWTH</v>
      </c>
      <c r="T33" s="178">
        <f t="shared" si="7"/>
        <v>30</v>
      </c>
      <c r="U33" s="182" t="str">
        <f t="shared" si="8"/>
        <v>Sep</v>
      </c>
      <c r="V33" s="178">
        <f t="shared" si="9"/>
        <v>30</v>
      </c>
      <c r="W33" s="183">
        <f t="shared" si="17"/>
        <v>-30</v>
      </c>
      <c r="X33" s="184" t="b">
        <f t="shared" si="11"/>
        <v>0</v>
      </c>
      <c r="Y33" s="183" t="str">
        <f t="shared" si="18"/>
        <v>GROWTH</v>
      </c>
      <c r="Z33" s="138">
        <v>0</v>
      </c>
      <c r="AA33" s="133"/>
      <c r="AB33" s="133" t="s">
        <v>121</v>
      </c>
      <c r="AC33" s="133" t="s">
        <v>121</v>
      </c>
      <c r="AE33" s="133" t="s">
        <v>121</v>
      </c>
      <c r="AF33" s="139">
        <v>22.916666666666668</v>
      </c>
    </row>
    <row r="34" spans="1:32" s="139" customFormat="1" ht="12">
      <c r="A34" s="133" t="s">
        <v>121</v>
      </c>
      <c r="B34" s="134" t="s">
        <v>12</v>
      </c>
      <c r="C34" s="135" t="s">
        <v>212</v>
      </c>
      <c r="D34" s="135">
        <v>1000002960</v>
      </c>
      <c r="E34" s="140" t="s">
        <v>213</v>
      </c>
      <c r="F34" s="137">
        <v>44818</v>
      </c>
      <c r="G34" s="137" t="str">
        <f t="shared" si="0"/>
        <v>Targeted Dealer</v>
      </c>
      <c r="H34" s="137"/>
      <c r="I34" s="177">
        <v>120</v>
      </c>
      <c r="J34" s="177"/>
      <c r="K34" s="178">
        <v>120</v>
      </c>
      <c r="L34" s="178">
        <f t="shared" si="13"/>
        <v>0</v>
      </c>
      <c r="M34" s="178" t="str">
        <f t="shared" si="14"/>
        <v>-</v>
      </c>
      <c r="N34" s="179">
        <v>120</v>
      </c>
      <c r="O34" s="180" t="str">
        <f t="shared" si="3"/>
        <v>Aug</v>
      </c>
      <c r="P34" s="178">
        <v>80</v>
      </c>
      <c r="Q34" s="181">
        <f t="shared" si="15"/>
        <v>40</v>
      </c>
      <c r="R34" s="180">
        <f t="shared" si="5"/>
        <v>0.5</v>
      </c>
      <c r="S34" s="181" t="str">
        <f t="shared" si="16"/>
        <v>GROWTH</v>
      </c>
      <c r="T34" s="178">
        <f t="shared" si="7"/>
        <v>120</v>
      </c>
      <c r="U34" s="182" t="str">
        <f t="shared" si="8"/>
        <v>Sep</v>
      </c>
      <c r="V34" s="178">
        <f t="shared" si="9"/>
        <v>120</v>
      </c>
      <c r="W34" s="183">
        <f t="shared" si="17"/>
        <v>0</v>
      </c>
      <c r="X34" s="184" t="b">
        <f t="shared" si="11"/>
        <v>0</v>
      </c>
      <c r="Y34" s="183" t="str">
        <f t="shared" si="18"/>
        <v>GROWTH</v>
      </c>
      <c r="Z34" s="138">
        <v>0</v>
      </c>
      <c r="AA34" s="133"/>
      <c r="AB34" s="133" t="s">
        <v>121</v>
      </c>
      <c r="AC34" s="133" t="s">
        <v>121</v>
      </c>
      <c r="AE34" s="133" t="s">
        <v>121</v>
      </c>
      <c r="AF34" s="139">
        <v>186.66666666666666</v>
      </c>
    </row>
    <row r="35" spans="1:32" s="139" customFormat="1" ht="12">
      <c r="A35" s="133" t="s">
        <v>121</v>
      </c>
      <c r="B35" s="134" t="s">
        <v>12</v>
      </c>
      <c r="C35" s="135" t="s">
        <v>218</v>
      </c>
      <c r="D35" s="135">
        <v>1000003133</v>
      </c>
      <c r="E35" s="140" t="s">
        <v>219</v>
      </c>
      <c r="F35" s="137">
        <v>44911</v>
      </c>
      <c r="G35" s="137" t="str">
        <f t="shared" si="0"/>
        <v>Targeted Dealer</v>
      </c>
      <c r="H35" s="137"/>
      <c r="I35" s="177">
        <v>20</v>
      </c>
      <c r="J35" s="177"/>
      <c r="K35" s="178">
        <v>13</v>
      </c>
      <c r="L35" s="178">
        <f t="shared" si="13"/>
        <v>7</v>
      </c>
      <c r="M35" s="178" t="str">
        <f t="shared" si="14"/>
        <v>-</v>
      </c>
      <c r="N35" s="179">
        <v>20</v>
      </c>
      <c r="O35" s="180" t="str">
        <f t="shared" si="3"/>
        <v>Aug</v>
      </c>
      <c r="P35" s="178">
        <v>13</v>
      </c>
      <c r="Q35" s="181">
        <f t="shared" si="15"/>
        <v>0</v>
      </c>
      <c r="R35" s="180">
        <f t="shared" si="5"/>
        <v>0</v>
      </c>
      <c r="S35" s="181" t="str">
        <f t="shared" si="16"/>
        <v>GROWTH</v>
      </c>
      <c r="T35" s="178">
        <f t="shared" si="7"/>
        <v>20</v>
      </c>
      <c r="U35" s="182" t="str">
        <f t="shared" si="8"/>
        <v>Sep</v>
      </c>
      <c r="V35" s="178">
        <f t="shared" si="9"/>
        <v>20</v>
      </c>
      <c r="W35" s="183">
        <f t="shared" si="17"/>
        <v>-7</v>
      </c>
      <c r="X35" s="184" t="b">
        <f t="shared" si="11"/>
        <v>0</v>
      </c>
      <c r="Y35" s="183" t="str">
        <f t="shared" si="18"/>
        <v>GROWTH</v>
      </c>
      <c r="Z35" s="138">
        <v>0</v>
      </c>
      <c r="AA35" s="133"/>
      <c r="AB35" s="133" t="s">
        <v>121</v>
      </c>
      <c r="AC35" s="133" t="s">
        <v>121</v>
      </c>
      <c r="AE35" s="133" t="s">
        <v>121</v>
      </c>
      <c r="AF35" s="139">
        <v>25.333333333333332</v>
      </c>
    </row>
    <row r="36" spans="1:32" s="139" customFormat="1" ht="12">
      <c r="A36" s="133" t="s">
        <v>121</v>
      </c>
      <c r="B36" s="134" t="s">
        <v>3920</v>
      </c>
      <c r="C36" s="135" t="s">
        <v>220</v>
      </c>
      <c r="D36" s="135">
        <v>1000003202</v>
      </c>
      <c r="E36" s="140" t="s">
        <v>221</v>
      </c>
      <c r="F36" s="137">
        <v>44926</v>
      </c>
      <c r="G36" s="137" t="str">
        <f t="shared" si="0"/>
        <v>Targeted Dealer</v>
      </c>
      <c r="H36" s="137"/>
      <c r="I36" s="177">
        <v>20</v>
      </c>
      <c r="J36" s="177"/>
      <c r="K36" s="178">
        <v>0</v>
      </c>
      <c r="L36" s="178">
        <f t="shared" si="13"/>
        <v>20</v>
      </c>
      <c r="M36" s="178" t="str">
        <f t="shared" si="14"/>
        <v>-</v>
      </c>
      <c r="N36" s="179">
        <v>0</v>
      </c>
      <c r="O36" s="180" t="str">
        <f t="shared" si="3"/>
        <v>Aug</v>
      </c>
      <c r="P36" s="178">
        <v>20</v>
      </c>
      <c r="Q36" s="181">
        <f t="shared" si="15"/>
        <v>-20</v>
      </c>
      <c r="R36" s="180">
        <f t="shared" si="5"/>
        <v>-1</v>
      </c>
      <c r="S36" s="181" t="b">
        <f t="shared" si="16"/>
        <v>0</v>
      </c>
      <c r="T36" s="178">
        <f t="shared" si="7"/>
        <v>0</v>
      </c>
      <c r="U36" s="182" t="str">
        <f t="shared" si="8"/>
        <v>Sep</v>
      </c>
      <c r="V36" s="178">
        <f t="shared" si="9"/>
        <v>0</v>
      </c>
      <c r="W36" s="183">
        <f t="shared" si="17"/>
        <v>0</v>
      </c>
      <c r="X36" s="184" t="b">
        <f t="shared" si="11"/>
        <v>0</v>
      </c>
      <c r="Y36" s="183" t="b">
        <f t="shared" si="18"/>
        <v>0</v>
      </c>
      <c r="Z36" s="138">
        <v>0</v>
      </c>
      <c r="AA36" s="133"/>
      <c r="AB36" s="133" t="s">
        <v>121</v>
      </c>
      <c r="AC36" s="133" t="s">
        <v>121</v>
      </c>
      <c r="AE36" s="133" t="s">
        <v>121</v>
      </c>
      <c r="AF36" s="139">
        <v>18.333333333333332</v>
      </c>
    </row>
    <row r="37" spans="1:32" s="139" customFormat="1" ht="12">
      <c r="A37" s="133" t="s">
        <v>121</v>
      </c>
      <c r="B37" s="134" t="s">
        <v>3920</v>
      </c>
      <c r="C37" s="135" t="s">
        <v>222</v>
      </c>
      <c r="D37" s="135">
        <v>1000003200</v>
      </c>
      <c r="E37" s="140" t="s">
        <v>223</v>
      </c>
      <c r="F37" s="137">
        <v>44926</v>
      </c>
      <c r="G37" s="137" t="str">
        <f t="shared" si="0"/>
        <v>Targeted Dealer</v>
      </c>
      <c r="H37" s="137"/>
      <c r="I37" s="177">
        <v>26</v>
      </c>
      <c r="J37" s="177"/>
      <c r="K37" s="178">
        <v>0</v>
      </c>
      <c r="L37" s="178">
        <f t="shared" si="13"/>
        <v>26</v>
      </c>
      <c r="M37" s="178" t="str">
        <f t="shared" si="14"/>
        <v>-</v>
      </c>
      <c r="N37" s="179">
        <v>86</v>
      </c>
      <c r="O37" s="180" t="str">
        <f t="shared" si="3"/>
        <v>Aug</v>
      </c>
      <c r="P37" s="178">
        <v>13</v>
      </c>
      <c r="Q37" s="181">
        <f t="shared" si="15"/>
        <v>-13</v>
      </c>
      <c r="R37" s="180">
        <f t="shared" si="5"/>
        <v>-1</v>
      </c>
      <c r="S37" s="181" t="str">
        <f t="shared" si="16"/>
        <v>DEGROWTH</v>
      </c>
      <c r="T37" s="178">
        <f t="shared" si="7"/>
        <v>86</v>
      </c>
      <c r="U37" s="182" t="str">
        <f t="shared" si="8"/>
        <v>Sep</v>
      </c>
      <c r="V37" s="178">
        <f t="shared" si="9"/>
        <v>86</v>
      </c>
      <c r="W37" s="183">
        <f t="shared" si="17"/>
        <v>-86</v>
      </c>
      <c r="X37" s="184" t="b">
        <f t="shared" si="11"/>
        <v>0</v>
      </c>
      <c r="Y37" s="183" t="str">
        <f t="shared" si="18"/>
        <v>GROWTH</v>
      </c>
      <c r="Z37" s="138">
        <v>0</v>
      </c>
      <c r="AA37" s="133"/>
      <c r="AB37" s="133" t="s">
        <v>121</v>
      </c>
      <c r="AC37" s="133" t="s">
        <v>121</v>
      </c>
      <c r="AE37" s="133" t="s">
        <v>121</v>
      </c>
      <c r="AF37" s="139">
        <v>58</v>
      </c>
    </row>
    <row r="38" spans="1:32" s="139" customFormat="1" ht="12">
      <c r="A38" s="133" t="s">
        <v>121</v>
      </c>
      <c r="B38" s="134" t="s">
        <v>3920</v>
      </c>
      <c r="C38" s="135" t="s">
        <v>224</v>
      </c>
      <c r="D38" s="135">
        <v>1000003243</v>
      </c>
      <c r="E38" s="140" t="s">
        <v>225</v>
      </c>
      <c r="F38" s="137">
        <v>44937</v>
      </c>
      <c r="G38" s="137" t="str">
        <f t="shared" si="0"/>
        <v>Targeted Dealer</v>
      </c>
      <c r="H38" s="137"/>
      <c r="I38" s="177">
        <v>20</v>
      </c>
      <c r="J38" s="177"/>
      <c r="K38" s="178">
        <v>20</v>
      </c>
      <c r="L38" s="178">
        <f t="shared" si="13"/>
        <v>0</v>
      </c>
      <c r="M38" s="178" t="str">
        <f t="shared" si="14"/>
        <v>-</v>
      </c>
      <c r="N38" s="179">
        <v>10</v>
      </c>
      <c r="O38" s="180" t="str">
        <f t="shared" si="3"/>
        <v>Aug</v>
      </c>
      <c r="P38" s="178">
        <v>0</v>
      </c>
      <c r="Q38" s="181">
        <f t="shared" si="15"/>
        <v>20</v>
      </c>
      <c r="R38" s="180" t="str">
        <f t="shared" si="5"/>
        <v xml:space="preserve"> </v>
      </c>
      <c r="S38" s="181" t="str">
        <f t="shared" si="16"/>
        <v>GROWTH</v>
      </c>
      <c r="T38" s="178">
        <f t="shared" si="7"/>
        <v>10</v>
      </c>
      <c r="U38" s="182" t="str">
        <f t="shared" si="8"/>
        <v>Sep</v>
      </c>
      <c r="V38" s="178">
        <f t="shared" si="9"/>
        <v>10</v>
      </c>
      <c r="W38" s="183">
        <f t="shared" si="17"/>
        <v>10</v>
      </c>
      <c r="X38" s="184" t="b">
        <f t="shared" si="11"/>
        <v>0</v>
      </c>
      <c r="Y38" s="183" t="str">
        <f t="shared" si="18"/>
        <v>GROWTH</v>
      </c>
      <c r="Z38" s="138">
        <v>0</v>
      </c>
      <c r="AA38" s="133"/>
      <c r="AB38" s="133" t="s">
        <v>121</v>
      </c>
      <c r="AC38" s="133" t="s">
        <v>121</v>
      </c>
      <c r="AE38" s="133" t="s">
        <v>121</v>
      </c>
      <c r="AF38" s="139">
        <v>18.333333333333332</v>
      </c>
    </row>
    <row r="39" spans="1:32" s="139" customFormat="1" ht="12">
      <c r="A39" s="133" t="s">
        <v>121</v>
      </c>
      <c r="B39" s="134" t="s">
        <v>3920</v>
      </c>
      <c r="C39" s="135" t="s">
        <v>226</v>
      </c>
      <c r="D39" s="135">
        <v>1000003314</v>
      </c>
      <c r="E39" s="140" t="s">
        <v>227</v>
      </c>
      <c r="F39" s="137">
        <v>44957</v>
      </c>
      <c r="G39" s="137" t="str">
        <f t="shared" si="0"/>
        <v>-</v>
      </c>
      <c r="H39" s="137"/>
      <c r="I39" s="177">
        <v>0</v>
      </c>
      <c r="J39" s="177"/>
      <c r="K39" s="178">
        <v>0</v>
      </c>
      <c r="L39" s="178">
        <f t="shared" si="13"/>
        <v>0</v>
      </c>
      <c r="M39" s="178" t="str">
        <f t="shared" si="14"/>
        <v>-</v>
      </c>
      <c r="N39" s="179">
        <v>23</v>
      </c>
      <c r="O39" s="180" t="str">
        <f t="shared" si="3"/>
        <v>Aug</v>
      </c>
      <c r="P39" s="178">
        <v>0</v>
      </c>
      <c r="Q39" s="181">
        <f t="shared" si="15"/>
        <v>0</v>
      </c>
      <c r="R39" s="180" t="str">
        <f t="shared" si="5"/>
        <v xml:space="preserve"> </v>
      </c>
      <c r="S39" s="181" t="str">
        <f t="shared" si="16"/>
        <v>GROWTH</v>
      </c>
      <c r="T39" s="178">
        <f t="shared" si="7"/>
        <v>23</v>
      </c>
      <c r="U39" s="182" t="str">
        <f t="shared" si="8"/>
        <v>Sep</v>
      </c>
      <c r="V39" s="178">
        <f t="shared" si="9"/>
        <v>23</v>
      </c>
      <c r="W39" s="183">
        <f t="shared" si="17"/>
        <v>-23</v>
      </c>
      <c r="X39" s="184" t="b">
        <f t="shared" si="11"/>
        <v>0</v>
      </c>
      <c r="Y39" s="183" t="str">
        <f t="shared" si="18"/>
        <v>GROWTH</v>
      </c>
      <c r="Z39" s="138">
        <v>0</v>
      </c>
      <c r="AA39" s="133"/>
      <c r="AB39" s="133" t="s">
        <v>121</v>
      </c>
      <c r="AC39" s="133" t="s">
        <v>121</v>
      </c>
      <c r="AE39" s="133" t="s">
        <v>121</v>
      </c>
      <c r="AF39" s="139">
        <v>14.166666666666666</v>
      </c>
    </row>
    <row r="40" spans="1:32" s="139" customFormat="1" ht="12">
      <c r="A40" s="133" t="s">
        <v>121</v>
      </c>
      <c r="B40" s="134" t="s">
        <v>3923</v>
      </c>
      <c r="C40" s="135" t="s">
        <v>228</v>
      </c>
      <c r="D40" s="135">
        <v>1000003488</v>
      </c>
      <c r="E40" s="140" t="s">
        <v>229</v>
      </c>
      <c r="F40" s="137">
        <v>45042</v>
      </c>
      <c r="G40" s="137" t="str">
        <f t="shared" si="0"/>
        <v>Targeted Dealer</v>
      </c>
      <c r="H40" s="137"/>
      <c r="I40" s="177">
        <v>500</v>
      </c>
      <c r="J40" s="177"/>
      <c r="K40" s="178">
        <v>0</v>
      </c>
      <c r="L40" s="178">
        <f t="shared" si="13"/>
        <v>500</v>
      </c>
      <c r="M40" s="178" t="str">
        <f t="shared" si="14"/>
        <v>-</v>
      </c>
      <c r="N40" s="179">
        <v>480</v>
      </c>
      <c r="O40" s="180" t="str">
        <f t="shared" si="3"/>
        <v>Aug</v>
      </c>
      <c r="P40" s="178">
        <v>687.05</v>
      </c>
      <c r="Q40" s="181">
        <f t="shared" si="15"/>
        <v>-687.05</v>
      </c>
      <c r="R40" s="180">
        <f t="shared" si="5"/>
        <v>-1</v>
      </c>
      <c r="S40" s="181" t="str">
        <f t="shared" si="16"/>
        <v>DEGROWTH</v>
      </c>
      <c r="T40" s="178">
        <f t="shared" si="7"/>
        <v>480</v>
      </c>
      <c r="U40" s="182" t="str">
        <f t="shared" si="8"/>
        <v>Sep</v>
      </c>
      <c r="V40" s="178">
        <f t="shared" si="9"/>
        <v>480</v>
      </c>
      <c r="W40" s="183">
        <f t="shared" si="17"/>
        <v>-480</v>
      </c>
      <c r="X40" s="184" t="b">
        <f t="shared" si="11"/>
        <v>0</v>
      </c>
      <c r="Y40" s="183" t="str">
        <f t="shared" si="18"/>
        <v>GROWTH</v>
      </c>
      <c r="Z40" s="138">
        <v>0</v>
      </c>
      <c r="AA40" s="133"/>
      <c r="AB40" s="133" t="s">
        <v>121</v>
      </c>
      <c r="AC40" s="133" t="s">
        <v>121</v>
      </c>
      <c r="AE40" s="133" t="s">
        <v>121</v>
      </c>
      <c r="AF40" s="139">
        <v>797.8416666666667</v>
      </c>
    </row>
    <row r="41" spans="1:32" s="139" customFormat="1" ht="12">
      <c r="A41" s="133" t="s">
        <v>121</v>
      </c>
      <c r="B41" s="134" t="s">
        <v>3923</v>
      </c>
      <c r="C41" s="135" t="s">
        <v>230</v>
      </c>
      <c r="D41" s="135">
        <v>1000003532</v>
      </c>
      <c r="E41" s="140" t="s">
        <v>231</v>
      </c>
      <c r="F41" s="137">
        <v>45064</v>
      </c>
      <c r="G41" s="137" t="str">
        <f t="shared" si="0"/>
        <v>Targeted Dealer</v>
      </c>
      <c r="H41" s="137"/>
      <c r="I41" s="177">
        <v>40</v>
      </c>
      <c r="J41" s="177"/>
      <c r="K41" s="178">
        <v>0</v>
      </c>
      <c r="L41" s="178">
        <f t="shared" si="13"/>
        <v>40</v>
      </c>
      <c r="M41" s="178" t="str">
        <f t="shared" si="14"/>
        <v>-</v>
      </c>
      <c r="N41" s="179">
        <v>20</v>
      </c>
      <c r="O41" s="180" t="str">
        <f t="shared" si="3"/>
        <v>Aug</v>
      </c>
      <c r="P41" s="178">
        <v>60</v>
      </c>
      <c r="Q41" s="181">
        <f t="shared" si="15"/>
        <v>-60</v>
      </c>
      <c r="R41" s="180">
        <f t="shared" si="5"/>
        <v>-1</v>
      </c>
      <c r="S41" s="181" t="str">
        <f t="shared" si="16"/>
        <v>DEGROWTH</v>
      </c>
      <c r="T41" s="178">
        <f t="shared" si="7"/>
        <v>20</v>
      </c>
      <c r="U41" s="182" t="str">
        <f t="shared" si="8"/>
        <v>Sep</v>
      </c>
      <c r="V41" s="178">
        <f t="shared" si="9"/>
        <v>20</v>
      </c>
      <c r="W41" s="183">
        <f t="shared" si="17"/>
        <v>-20</v>
      </c>
      <c r="X41" s="184" t="b">
        <f t="shared" si="11"/>
        <v>0</v>
      </c>
      <c r="Y41" s="183" t="str">
        <f t="shared" si="18"/>
        <v>GROWTH</v>
      </c>
      <c r="Z41" s="138">
        <v>0</v>
      </c>
      <c r="AA41" s="133"/>
      <c r="AB41" s="133" t="s">
        <v>121</v>
      </c>
      <c r="AC41" s="133" t="s">
        <v>121</v>
      </c>
      <c r="AE41" s="133" t="s">
        <v>121</v>
      </c>
      <c r="AF41" s="139">
        <v>20</v>
      </c>
    </row>
    <row r="42" spans="1:32" s="139" customFormat="1" ht="12">
      <c r="A42" s="133" t="s">
        <v>121</v>
      </c>
      <c r="B42" s="134" t="s">
        <v>3923</v>
      </c>
      <c r="C42" s="135" t="s">
        <v>232</v>
      </c>
      <c r="D42" s="135">
        <v>1000003527</v>
      </c>
      <c r="E42" s="140" t="s">
        <v>233</v>
      </c>
      <c r="F42" s="137">
        <v>45065</v>
      </c>
      <c r="G42" s="137" t="str">
        <f t="shared" si="0"/>
        <v>Targeted Dealer</v>
      </c>
      <c r="H42" s="137"/>
      <c r="I42" s="177">
        <v>20</v>
      </c>
      <c r="J42" s="177"/>
      <c r="K42" s="178">
        <v>40</v>
      </c>
      <c r="L42" s="178">
        <f t="shared" si="13"/>
        <v>-20</v>
      </c>
      <c r="M42" s="178" t="str">
        <f t="shared" si="14"/>
        <v>-</v>
      </c>
      <c r="N42" s="179">
        <v>20</v>
      </c>
      <c r="O42" s="180" t="str">
        <f t="shared" si="3"/>
        <v>Aug</v>
      </c>
      <c r="P42" s="178">
        <v>0</v>
      </c>
      <c r="Q42" s="181">
        <f t="shared" si="15"/>
        <v>40</v>
      </c>
      <c r="R42" s="180" t="str">
        <f t="shared" si="5"/>
        <v xml:space="preserve"> </v>
      </c>
      <c r="S42" s="181" t="str">
        <f t="shared" si="16"/>
        <v>GROWTH</v>
      </c>
      <c r="T42" s="178">
        <f t="shared" si="7"/>
        <v>20</v>
      </c>
      <c r="U42" s="182" t="str">
        <f t="shared" si="8"/>
        <v>Sep</v>
      </c>
      <c r="V42" s="178">
        <f t="shared" si="9"/>
        <v>20</v>
      </c>
      <c r="W42" s="183">
        <f t="shared" si="17"/>
        <v>20</v>
      </c>
      <c r="X42" s="184" t="b">
        <f t="shared" si="11"/>
        <v>0</v>
      </c>
      <c r="Y42" s="183" t="str">
        <f t="shared" si="18"/>
        <v>GROWTH</v>
      </c>
      <c r="Z42" s="138">
        <v>0</v>
      </c>
      <c r="AA42" s="133"/>
      <c r="AB42" s="133" t="s">
        <v>121</v>
      </c>
      <c r="AC42" s="133" t="s">
        <v>121</v>
      </c>
      <c r="AE42" s="133" t="s">
        <v>121</v>
      </c>
      <c r="AF42" s="139">
        <v>26.666666666666668</v>
      </c>
    </row>
    <row r="43" spans="1:32" s="139" customFormat="1" ht="12">
      <c r="A43" s="133" t="s">
        <v>121</v>
      </c>
      <c r="B43" s="134" t="s">
        <v>3923</v>
      </c>
      <c r="C43" s="135" t="s">
        <v>234</v>
      </c>
      <c r="D43" s="135">
        <v>1000003545</v>
      </c>
      <c r="E43" s="140" t="s">
        <v>235</v>
      </c>
      <c r="F43" s="137">
        <v>45070</v>
      </c>
      <c r="G43" s="137" t="str">
        <f t="shared" si="0"/>
        <v>-</v>
      </c>
      <c r="H43" s="137"/>
      <c r="I43" s="177">
        <v>0</v>
      </c>
      <c r="J43" s="177"/>
      <c r="K43" s="178">
        <v>20</v>
      </c>
      <c r="L43" s="178">
        <f t="shared" si="13"/>
        <v>-20</v>
      </c>
      <c r="M43" s="178" t="str">
        <f t="shared" si="14"/>
        <v>-</v>
      </c>
      <c r="N43" s="179">
        <v>0</v>
      </c>
      <c r="O43" s="180" t="str">
        <f t="shared" si="3"/>
        <v>Aug</v>
      </c>
      <c r="P43" s="178">
        <v>0</v>
      </c>
      <c r="Q43" s="181">
        <f t="shared" si="15"/>
        <v>20</v>
      </c>
      <c r="R43" s="180" t="str">
        <f t="shared" si="5"/>
        <v xml:space="preserve"> </v>
      </c>
      <c r="S43" s="181" t="b">
        <f t="shared" si="16"/>
        <v>0</v>
      </c>
      <c r="T43" s="178">
        <f t="shared" si="7"/>
        <v>0</v>
      </c>
      <c r="U43" s="182" t="str">
        <f t="shared" si="8"/>
        <v>Sep</v>
      </c>
      <c r="V43" s="178">
        <f t="shared" si="9"/>
        <v>0</v>
      </c>
      <c r="W43" s="183">
        <f t="shared" si="17"/>
        <v>20</v>
      </c>
      <c r="X43" s="184" t="b">
        <f t="shared" si="11"/>
        <v>0</v>
      </c>
      <c r="Y43" s="183" t="b">
        <f t="shared" si="18"/>
        <v>0</v>
      </c>
      <c r="Z43" s="138">
        <v>0</v>
      </c>
      <c r="AA43" s="133"/>
      <c r="AB43" s="133" t="s">
        <v>121</v>
      </c>
      <c r="AC43" s="133" t="s">
        <v>121</v>
      </c>
      <c r="AE43" s="133" t="s">
        <v>121</v>
      </c>
      <c r="AF43" s="139">
        <v>20</v>
      </c>
    </row>
    <row r="44" spans="1:32" s="139" customFormat="1" ht="12">
      <c r="A44" s="133" t="s">
        <v>121</v>
      </c>
      <c r="B44" s="134" t="s">
        <v>3923</v>
      </c>
      <c r="C44" s="135" t="s">
        <v>236</v>
      </c>
      <c r="D44" s="135">
        <v>1000003549</v>
      </c>
      <c r="E44" s="140" t="s">
        <v>237</v>
      </c>
      <c r="F44" s="137">
        <v>45071</v>
      </c>
      <c r="G44" s="137" t="str">
        <f t="shared" si="0"/>
        <v>Targeted Dealer</v>
      </c>
      <c r="H44" s="137"/>
      <c r="I44" s="177">
        <v>20</v>
      </c>
      <c r="J44" s="177"/>
      <c r="K44" s="178">
        <v>0</v>
      </c>
      <c r="L44" s="178">
        <f t="shared" si="13"/>
        <v>20</v>
      </c>
      <c r="M44" s="178" t="str">
        <f t="shared" si="14"/>
        <v>-</v>
      </c>
      <c r="N44" s="179">
        <v>20</v>
      </c>
      <c r="O44" s="180" t="str">
        <f t="shared" si="3"/>
        <v>Aug</v>
      </c>
      <c r="P44" s="178">
        <v>20</v>
      </c>
      <c r="Q44" s="181">
        <f t="shared" si="15"/>
        <v>-20</v>
      </c>
      <c r="R44" s="180">
        <f t="shared" si="5"/>
        <v>-1</v>
      </c>
      <c r="S44" s="181" t="str">
        <f t="shared" si="16"/>
        <v>DEGROWTH</v>
      </c>
      <c r="T44" s="178">
        <f t="shared" si="7"/>
        <v>20</v>
      </c>
      <c r="U44" s="182" t="str">
        <f t="shared" si="8"/>
        <v>Sep</v>
      </c>
      <c r="V44" s="178">
        <f t="shared" si="9"/>
        <v>20</v>
      </c>
      <c r="W44" s="183">
        <f t="shared" si="17"/>
        <v>-20</v>
      </c>
      <c r="X44" s="184" t="b">
        <f t="shared" si="11"/>
        <v>0</v>
      </c>
      <c r="Y44" s="183" t="str">
        <f t="shared" si="18"/>
        <v>GROWTH</v>
      </c>
      <c r="Z44" s="138">
        <v>0</v>
      </c>
      <c r="AA44" s="133"/>
      <c r="AB44" s="133" t="s">
        <v>121</v>
      </c>
      <c r="AC44" s="133" t="s">
        <v>121</v>
      </c>
      <c r="AE44" s="133" t="s">
        <v>121</v>
      </c>
      <c r="AF44" s="139">
        <v>21.666666666666668</v>
      </c>
    </row>
    <row r="45" spans="1:32" s="139" customFormat="1" ht="12">
      <c r="A45" s="133" t="s">
        <v>121</v>
      </c>
      <c r="B45" s="134" t="s">
        <v>3923</v>
      </c>
      <c r="C45" s="135" t="s">
        <v>238</v>
      </c>
      <c r="D45" s="135">
        <v>1000003596</v>
      </c>
      <c r="E45" s="140" t="s">
        <v>239</v>
      </c>
      <c r="F45" s="137">
        <v>45093</v>
      </c>
      <c r="G45" s="137" t="str">
        <f t="shared" si="0"/>
        <v>-</v>
      </c>
      <c r="H45" s="137"/>
      <c r="I45" s="177">
        <v>0</v>
      </c>
      <c r="J45" s="177"/>
      <c r="K45" s="178">
        <v>0</v>
      </c>
      <c r="L45" s="178">
        <f t="shared" si="13"/>
        <v>0</v>
      </c>
      <c r="M45" s="178" t="str">
        <f t="shared" si="14"/>
        <v>-</v>
      </c>
      <c r="N45" s="179">
        <v>11</v>
      </c>
      <c r="O45" s="180" t="str">
        <f t="shared" si="3"/>
        <v>Aug</v>
      </c>
      <c r="P45" s="178">
        <v>0</v>
      </c>
      <c r="Q45" s="181">
        <f t="shared" si="15"/>
        <v>0</v>
      </c>
      <c r="R45" s="180" t="str">
        <f t="shared" si="5"/>
        <v xml:space="preserve"> </v>
      </c>
      <c r="S45" s="181" t="str">
        <f t="shared" si="16"/>
        <v>GROWTH</v>
      </c>
      <c r="T45" s="178">
        <f t="shared" si="7"/>
        <v>11</v>
      </c>
      <c r="U45" s="182" t="str">
        <f t="shared" si="8"/>
        <v>Sep</v>
      </c>
      <c r="V45" s="178">
        <f t="shared" si="9"/>
        <v>11</v>
      </c>
      <c r="W45" s="183">
        <f t="shared" si="17"/>
        <v>-11</v>
      </c>
      <c r="X45" s="184" t="b">
        <f t="shared" si="11"/>
        <v>0</v>
      </c>
      <c r="Y45" s="183" t="str">
        <f t="shared" si="18"/>
        <v>GROWTH</v>
      </c>
      <c r="Z45" s="138">
        <v>0</v>
      </c>
      <c r="AA45" s="133"/>
      <c r="AB45" s="133" t="s">
        <v>121</v>
      </c>
      <c r="AC45" s="133" t="s">
        <v>121</v>
      </c>
      <c r="AE45" s="133" t="s">
        <v>121</v>
      </c>
      <c r="AF45" s="139">
        <v>8.3333333333333339</v>
      </c>
    </row>
    <row r="46" spans="1:32" s="139" customFormat="1" ht="12">
      <c r="A46" s="133" t="s">
        <v>121</v>
      </c>
      <c r="B46" s="134" t="s">
        <v>3920</v>
      </c>
      <c r="C46" s="135" t="s">
        <v>240</v>
      </c>
      <c r="D46" s="135">
        <v>1000003607</v>
      </c>
      <c r="E46" s="140" t="s">
        <v>241</v>
      </c>
      <c r="F46" s="137">
        <v>45097</v>
      </c>
      <c r="G46" s="137" t="str">
        <f t="shared" si="0"/>
        <v>Targeted Dealer</v>
      </c>
      <c r="H46" s="137"/>
      <c r="I46" s="177">
        <v>10</v>
      </c>
      <c r="J46" s="177"/>
      <c r="K46" s="178">
        <v>0</v>
      </c>
      <c r="L46" s="178">
        <f t="shared" si="13"/>
        <v>10</v>
      </c>
      <c r="M46" s="178" t="str">
        <f t="shared" si="14"/>
        <v>-</v>
      </c>
      <c r="N46" s="179">
        <v>10</v>
      </c>
      <c r="O46" s="180" t="str">
        <f t="shared" si="3"/>
        <v>Aug</v>
      </c>
      <c r="P46" s="178">
        <v>10</v>
      </c>
      <c r="Q46" s="181">
        <f t="shared" si="15"/>
        <v>-10</v>
      </c>
      <c r="R46" s="180">
        <f t="shared" si="5"/>
        <v>-1</v>
      </c>
      <c r="S46" s="181" t="str">
        <f t="shared" si="16"/>
        <v>DEGROWTH</v>
      </c>
      <c r="T46" s="178">
        <f t="shared" si="7"/>
        <v>10</v>
      </c>
      <c r="U46" s="182" t="str">
        <f t="shared" si="8"/>
        <v>Sep</v>
      </c>
      <c r="V46" s="178">
        <f t="shared" si="9"/>
        <v>10</v>
      </c>
      <c r="W46" s="183">
        <f t="shared" si="17"/>
        <v>-10</v>
      </c>
      <c r="X46" s="184" t="b">
        <f t="shared" si="11"/>
        <v>0</v>
      </c>
      <c r="Y46" s="183" t="str">
        <f t="shared" si="18"/>
        <v>GROWTH</v>
      </c>
      <c r="Z46" s="138">
        <v>0</v>
      </c>
      <c r="AA46" s="133"/>
      <c r="AB46" s="133" t="s">
        <v>121</v>
      </c>
      <c r="AC46" s="133" t="s">
        <v>121</v>
      </c>
      <c r="AE46" s="133" t="s">
        <v>121</v>
      </c>
      <c r="AF46" s="139">
        <v>18.416666666666668</v>
      </c>
    </row>
    <row r="47" spans="1:32" s="139" customFormat="1" ht="12">
      <c r="A47" s="138" t="s">
        <v>121</v>
      </c>
      <c r="B47" s="134" t="s">
        <v>12</v>
      </c>
      <c r="C47" s="144" t="s">
        <v>249</v>
      </c>
      <c r="D47" s="144">
        <v>1000003840</v>
      </c>
      <c r="E47" s="144" t="s">
        <v>250</v>
      </c>
      <c r="F47" s="145">
        <v>45315</v>
      </c>
      <c r="G47" s="137" t="str">
        <f t="shared" si="0"/>
        <v>Targeted Dealer</v>
      </c>
      <c r="H47" s="137"/>
      <c r="I47" s="177">
        <v>20</v>
      </c>
      <c r="J47" s="177"/>
      <c r="K47" s="178">
        <v>20</v>
      </c>
      <c r="L47" s="178">
        <f t="shared" si="13"/>
        <v>0</v>
      </c>
      <c r="M47" s="178" t="str">
        <f t="shared" si="14"/>
        <v>-</v>
      </c>
      <c r="N47" s="179">
        <v>26</v>
      </c>
      <c r="O47" s="180" t="str">
        <f t="shared" si="3"/>
        <v>Aug</v>
      </c>
      <c r="P47" s="178">
        <v>20</v>
      </c>
      <c r="Q47" s="181">
        <f t="shared" si="15"/>
        <v>0</v>
      </c>
      <c r="R47" s="180">
        <f t="shared" si="5"/>
        <v>0</v>
      </c>
      <c r="S47" s="181" t="str">
        <f t="shared" si="16"/>
        <v>GROWTH</v>
      </c>
      <c r="T47" s="178">
        <f t="shared" si="7"/>
        <v>26</v>
      </c>
      <c r="U47" s="182" t="str">
        <f t="shared" si="8"/>
        <v>Sep</v>
      </c>
      <c r="V47" s="178">
        <f t="shared" si="9"/>
        <v>26</v>
      </c>
      <c r="W47" s="183">
        <f t="shared" si="17"/>
        <v>-6</v>
      </c>
      <c r="X47" s="184" t="b">
        <f t="shared" si="11"/>
        <v>0</v>
      </c>
      <c r="Y47" s="183" t="str">
        <f t="shared" si="18"/>
        <v>GROWTH</v>
      </c>
      <c r="Z47" s="138">
        <v>0</v>
      </c>
      <c r="AA47" s="133"/>
      <c r="AB47" s="133" t="s">
        <v>121</v>
      </c>
      <c r="AC47" s="138" t="s">
        <v>121</v>
      </c>
      <c r="AE47" s="138" t="s">
        <v>121</v>
      </c>
      <c r="AF47" s="139">
        <v>22.833333333333332</v>
      </c>
    </row>
    <row r="48" spans="1:32" s="139" customFormat="1" ht="12">
      <c r="A48" s="138" t="s">
        <v>121</v>
      </c>
      <c r="B48" s="134" t="s">
        <v>3920</v>
      </c>
      <c r="C48" s="144" t="s">
        <v>253</v>
      </c>
      <c r="D48" s="144">
        <v>1000003892</v>
      </c>
      <c r="E48" s="144" t="s">
        <v>254</v>
      </c>
      <c r="F48" s="137">
        <v>45373</v>
      </c>
      <c r="G48" s="137" t="str">
        <f t="shared" si="0"/>
        <v>Targeted Dealer</v>
      </c>
      <c r="H48" s="137"/>
      <c r="I48" s="177">
        <v>20</v>
      </c>
      <c r="J48" s="177"/>
      <c r="K48" s="178">
        <v>0</v>
      </c>
      <c r="L48" s="178">
        <f t="shared" si="13"/>
        <v>20</v>
      </c>
      <c r="M48" s="178" t="str">
        <f t="shared" si="14"/>
        <v>-</v>
      </c>
      <c r="N48" s="179">
        <v>20</v>
      </c>
      <c r="O48" s="180" t="str">
        <f t="shared" si="3"/>
        <v>Aug</v>
      </c>
      <c r="P48" s="178">
        <v>0</v>
      </c>
      <c r="Q48" s="181">
        <f t="shared" si="15"/>
        <v>0</v>
      </c>
      <c r="R48" s="180" t="str">
        <f t="shared" si="5"/>
        <v xml:space="preserve"> </v>
      </c>
      <c r="S48" s="181" t="str">
        <f t="shared" si="16"/>
        <v>GROWTH</v>
      </c>
      <c r="T48" s="178">
        <f t="shared" si="7"/>
        <v>20</v>
      </c>
      <c r="U48" s="182" t="str">
        <f t="shared" si="8"/>
        <v>Sep</v>
      </c>
      <c r="V48" s="178">
        <f t="shared" si="9"/>
        <v>20</v>
      </c>
      <c r="W48" s="183">
        <f t="shared" si="17"/>
        <v>-20</v>
      </c>
      <c r="X48" s="184" t="b">
        <f t="shared" si="11"/>
        <v>0</v>
      </c>
      <c r="Y48" s="183" t="str">
        <f t="shared" si="18"/>
        <v>GROWTH</v>
      </c>
      <c r="Z48" s="138">
        <v>0</v>
      </c>
      <c r="AA48" s="133"/>
      <c r="AB48" s="133" t="s">
        <v>121</v>
      </c>
      <c r="AC48" s="138" t="s">
        <v>121</v>
      </c>
      <c r="AE48" s="138" t="s">
        <v>121</v>
      </c>
      <c r="AF48" s="139">
        <v>20.833333333333332</v>
      </c>
    </row>
    <row r="49" spans="1:32" s="139" customFormat="1" ht="12">
      <c r="A49" s="138" t="s">
        <v>121</v>
      </c>
      <c r="B49" s="134" t="s">
        <v>3923</v>
      </c>
      <c r="C49" s="144" t="s">
        <v>259</v>
      </c>
      <c r="D49" s="144">
        <v>1000003942</v>
      </c>
      <c r="E49" s="144" t="s">
        <v>260</v>
      </c>
      <c r="F49" s="137">
        <v>45421</v>
      </c>
      <c r="G49" s="137" t="str">
        <f t="shared" si="0"/>
        <v>Targeted Dealer</v>
      </c>
      <c r="H49" s="137"/>
      <c r="I49" s="177">
        <v>80</v>
      </c>
      <c r="J49" s="177"/>
      <c r="K49" s="178">
        <v>100</v>
      </c>
      <c r="L49" s="178">
        <f t="shared" si="13"/>
        <v>-20</v>
      </c>
      <c r="M49" s="178" t="str">
        <f t="shared" si="14"/>
        <v>-</v>
      </c>
      <c r="N49" s="179">
        <v>70</v>
      </c>
      <c r="O49" s="180" t="str">
        <f t="shared" si="3"/>
        <v>Aug</v>
      </c>
      <c r="P49" s="178">
        <v>60</v>
      </c>
      <c r="Q49" s="181">
        <f t="shared" si="15"/>
        <v>40</v>
      </c>
      <c r="R49" s="180">
        <f t="shared" si="5"/>
        <v>0.66666666666666674</v>
      </c>
      <c r="S49" s="181" t="str">
        <f t="shared" si="16"/>
        <v>GROWTH</v>
      </c>
      <c r="T49" s="178">
        <f t="shared" si="7"/>
        <v>70</v>
      </c>
      <c r="U49" s="182" t="str">
        <f t="shared" si="8"/>
        <v>Sep</v>
      </c>
      <c r="V49" s="178">
        <f t="shared" si="9"/>
        <v>70</v>
      </c>
      <c r="W49" s="183">
        <f t="shared" si="17"/>
        <v>30</v>
      </c>
      <c r="X49" s="184" t="b">
        <f t="shared" si="11"/>
        <v>0</v>
      </c>
      <c r="Y49" s="183" t="str">
        <f t="shared" si="18"/>
        <v>GROWTH</v>
      </c>
      <c r="Z49" s="138">
        <v>0</v>
      </c>
      <c r="AA49" s="133"/>
      <c r="AB49" s="133" t="s">
        <v>121</v>
      </c>
      <c r="AC49" s="138" t="s">
        <v>121</v>
      </c>
      <c r="AE49" s="138" t="s">
        <v>121</v>
      </c>
      <c r="AF49" s="139">
        <v>100</v>
      </c>
    </row>
    <row r="50" spans="1:32" s="139" customFormat="1" ht="12">
      <c r="A50" s="138" t="s">
        <v>121</v>
      </c>
      <c r="B50" s="134" t="s">
        <v>3920</v>
      </c>
      <c r="C50" s="144" t="s">
        <v>261</v>
      </c>
      <c r="D50" s="144">
        <v>1000003948</v>
      </c>
      <c r="E50" s="144" t="s">
        <v>262</v>
      </c>
      <c r="F50" s="137">
        <v>45422</v>
      </c>
      <c r="G50" s="137" t="str">
        <f t="shared" si="0"/>
        <v>Targeted Dealer</v>
      </c>
      <c r="H50" s="137"/>
      <c r="I50" s="177">
        <v>40</v>
      </c>
      <c r="J50" s="177"/>
      <c r="K50" s="178">
        <v>0</v>
      </c>
      <c r="L50" s="178">
        <f t="shared" si="13"/>
        <v>40</v>
      </c>
      <c r="M50" s="178" t="str">
        <f t="shared" si="14"/>
        <v>-</v>
      </c>
      <c r="N50" s="179">
        <v>33</v>
      </c>
      <c r="O50" s="180" t="str">
        <f t="shared" si="3"/>
        <v>Aug</v>
      </c>
      <c r="P50" s="178">
        <v>65</v>
      </c>
      <c r="Q50" s="181">
        <f t="shared" si="15"/>
        <v>-65</v>
      </c>
      <c r="R50" s="180">
        <f t="shared" si="5"/>
        <v>-1</v>
      </c>
      <c r="S50" s="181" t="str">
        <f t="shared" si="16"/>
        <v>DEGROWTH</v>
      </c>
      <c r="T50" s="178">
        <f t="shared" si="7"/>
        <v>33</v>
      </c>
      <c r="U50" s="182" t="str">
        <f t="shared" si="8"/>
        <v>Sep</v>
      </c>
      <c r="V50" s="178">
        <f t="shared" si="9"/>
        <v>33</v>
      </c>
      <c r="W50" s="183">
        <f t="shared" si="17"/>
        <v>-33</v>
      </c>
      <c r="X50" s="184" t="b">
        <f t="shared" si="11"/>
        <v>0</v>
      </c>
      <c r="Y50" s="183" t="str">
        <f t="shared" si="18"/>
        <v>GROWTH</v>
      </c>
      <c r="Z50" s="138">
        <v>0</v>
      </c>
      <c r="AA50" s="133"/>
      <c r="AB50" s="133" t="s">
        <v>121</v>
      </c>
      <c r="AC50" s="138" t="s">
        <v>121</v>
      </c>
      <c r="AE50" s="138" t="s">
        <v>121</v>
      </c>
      <c r="AF50" s="139">
        <v>24.5</v>
      </c>
    </row>
    <row r="51" spans="1:32" s="139" customFormat="1" ht="12">
      <c r="A51" s="138" t="s">
        <v>121</v>
      </c>
      <c r="B51" s="134" t="s">
        <v>3920</v>
      </c>
      <c r="C51" s="144" t="s">
        <v>263</v>
      </c>
      <c r="D51" s="144">
        <v>1000003973</v>
      </c>
      <c r="E51" s="144" t="s">
        <v>264</v>
      </c>
      <c r="F51" s="137">
        <v>45430</v>
      </c>
      <c r="G51" s="137" t="str">
        <f t="shared" si="0"/>
        <v>Targeted Dealer</v>
      </c>
      <c r="H51" s="137"/>
      <c r="I51" s="177">
        <v>120</v>
      </c>
      <c r="J51" s="177"/>
      <c r="K51" s="178">
        <v>40</v>
      </c>
      <c r="L51" s="178">
        <f t="shared" si="13"/>
        <v>80</v>
      </c>
      <c r="M51" s="178" t="str">
        <f t="shared" si="14"/>
        <v>-</v>
      </c>
      <c r="N51" s="179">
        <v>120</v>
      </c>
      <c r="O51" s="180" t="str">
        <f t="shared" si="3"/>
        <v>Aug</v>
      </c>
      <c r="P51" s="178">
        <v>60</v>
      </c>
      <c r="Q51" s="181">
        <f t="shared" si="15"/>
        <v>-20</v>
      </c>
      <c r="R51" s="180">
        <f t="shared" si="5"/>
        <v>-0.33333333333333337</v>
      </c>
      <c r="S51" s="181" t="str">
        <f t="shared" si="16"/>
        <v>DEGROWTH</v>
      </c>
      <c r="T51" s="178">
        <f t="shared" si="7"/>
        <v>120</v>
      </c>
      <c r="U51" s="182" t="str">
        <f t="shared" si="8"/>
        <v>Sep</v>
      </c>
      <c r="V51" s="178">
        <f t="shared" si="9"/>
        <v>120</v>
      </c>
      <c r="W51" s="183">
        <f t="shared" si="17"/>
        <v>-80</v>
      </c>
      <c r="X51" s="184" t="b">
        <f t="shared" si="11"/>
        <v>0</v>
      </c>
      <c r="Y51" s="183" t="str">
        <f t="shared" si="18"/>
        <v>GROWTH</v>
      </c>
      <c r="Z51" s="138">
        <v>0</v>
      </c>
      <c r="AA51" s="133"/>
      <c r="AB51" s="133" t="s">
        <v>121</v>
      </c>
      <c r="AC51" s="138" t="s">
        <v>121</v>
      </c>
      <c r="AE51" s="138" t="s">
        <v>121</v>
      </c>
      <c r="AF51" s="139">
        <v>40.833333333333336</v>
      </c>
    </row>
    <row r="52" spans="1:32" s="139" customFormat="1" ht="12">
      <c r="A52" s="138" t="s">
        <v>121</v>
      </c>
      <c r="B52" s="134" t="s">
        <v>3920</v>
      </c>
      <c r="C52" s="144" t="s">
        <v>265</v>
      </c>
      <c r="D52" s="144">
        <v>1000003966</v>
      </c>
      <c r="E52" s="144" t="s">
        <v>266</v>
      </c>
      <c r="F52" s="137">
        <v>45433</v>
      </c>
      <c r="G52" s="137" t="str">
        <f t="shared" si="0"/>
        <v>Targeted Dealer</v>
      </c>
      <c r="H52" s="137"/>
      <c r="I52" s="177">
        <v>20</v>
      </c>
      <c r="J52" s="177"/>
      <c r="K52" s="178">
        <v>0</v>
      </c>
      <c r="L52" s="178">
        <f t="shared" si="13"/>
        <v>20</v>
      </c>
      <c r="M52" s="178" t="str">
        <f t="shared" si="14"/>
        <v>-</v>
      </c>
      <c r="N52" s="179">
        <v>20</v>
      </c>
      <c r="O52" s="180" t="str">
        <f t="shared" si="3"/>
        <v>Aug</v>
      </c>
      <c r="P52" s="178">
        <v>0</v>
      </c>
      <c r="Q52" s="181">
        <f t="shared" si="15"/>
        <v>0</v>
      </c>
      <c r="R52" s="180" t="str">
        <f t="shared" si="5"/>
        <v xml:space="preserve"> </v>
      </c>
      <c r="S52" s="181" t="str">
        <f t="shared" si="16"/>
        <v>GROWTH</v>
      </c>
      <c r="T52" s="178">
        <f t="shared" si="7"/>
        <v>20</v>
      </c>
      <c r="U52" s="182" t="str">
        <f t="shared" si="8"/>
        <v>Sep</v>
      </c>
      <c r="V52" s="178">
        <f t="shared" si="9"/>
        <v>20</v>
      </c>
      <c r="W52" s="183">
        <f t="shared" si="17"/>
        <v>-20</v>
      </c>
      <c r="X52" s="184" t="b">
        <f t="shared" si="11"/>
        <v>0</v>
      </c>
      <c r="Y52" s="183" t="str">
        <f t="shared" si="18"/>
        <v>GROWTH</v>
      </c>
      <c r="Z52" s="138">
        <v>0</v>
      </c>
      <c r="AA52" s="133"/>
      <c r="AB52" s="133" t="s">
        <v>121</v>
      </c>
      <c r="AC52" s="138" t="s">
        <v>121</v>
      </c>
      <c r="AE52" s="138" t="s">
        <v>121</v>
      </c>
      <c r="AF52" s="139">
        <v>28</v>
      </c>
    </row>
    <row r="53" spans="1:32" s="139" customFormat="1" ht="12">
      <c r="A53" s="138" t="s">
        <v>121</v>
      </c>
      <c r="B53" s="134" t="s">
        <v>3920</v>
      </c>
      <c r="C53" s="144" t="s">
        <v>267</v>
      </c>
      <c r="D53" s="144">
        <v>1000004002</v>
      </c>
      <c r="E53" s="144" t="s">
        <v>268</v>
      </c>
      <c r="F53" s="137">
        <v>45450</v>
      </c>
      <c r="G53" s="137" t="str">
        <f t="shared" si="0"/>
        <v>Targeted Dealer</v>
      </c>
      <c r="H53" s="137"/>
      <c r="I53" s="177">
        <v>60</v>
      </c>
      <c r="J53" s="177"/>
      <c r="K53" s="178">
        <v>26</v>
      </c>
      <c r="L53" s="178">
        <f t="shared" si="13"/>
        <v>34</v>
      </c>
      <c r="M53" s="178" t="str">
        <f t="shared" si="14"/>
        <v>-</v>
      </c>
      <c r="N53" s="179">
        <v>38</v>
      </c>
      <c r="O53" s="180" t="str">
        <f t="shared" si="3"/>
        <v>Aug</v>
      </c>
      <c r="P53" s="178">
        <v>46</v>
      </c>
      <c r="Q53" s="181">
        <f t="shared" si="15"/>
        <v>-20</v>
      </c>
      <c r="R53" s="180">
        <f t="shared" si="5"/>
        <v>-0.43478260869565222</v>
      </c>
      <c r="S53" s="181" t="str">
        <f t="shared" si="16"/>
        <v>DEGROWTH</v>
      </c>
      <c r="T53" s="178">
        <f t="shared" si="7"/>
        <v>38</v>
      </c>
      <c r="U53" s="182" t="str">
        <f t="shared" si="8"/>
        <v>Sep</v>
      </c>
      <c r="V53" s="178">
        <f t="shared" si="9"/>
        <v>38</v>
      </c>
      <c r="W53" s="183">
        <f t="shared" si="17"/>
        <v>-12</v>
      </c>
      <c r="X53" s="184" t="b">
        <f t="shared" si="11"/>
        <v>0</v>
      </c>
      <c r="Y53" s="183" t="str">
        <f t="shared" si="18"/>
        <v>GROWTH</v>
      </c>
      <c r="Z53" s="138">
        <v>0</v>
      </c>
      <c r="AA53" s="133"/>
      <c r="AB53" s="133" t="s">
        <v>121</v>
      </c>
      <c r="AC53" s="138" t="s">
        <v>121</v>
      </c>
      <c r="AE53" s="138" t="s">
        <v>121</v>
      </c>
      <c r="AF53" s="139">
        <v>82.166666666666671</v>
      </c>
    </row>
    <row r="54" spans="1:32" s="139" customFormat="1" ht="12">
      <c r="A54" s="138" t="s">
        <v>121</v>
      </c>
      <c r="B54" s="134" t="s">
        <v>12</v>
      </c>
      <c r="C54" s="144" t="s">
        <v>269</v>
      </c>
      <c r="D54" s="144">
        <v>1000004044</v>
      </c>
      <c r="E54" s="144" t="s">
        <v>270</v>
      </c>
      <c r="F54" s="137">
        <v>45490</v>
      </c>
      <c r="G54" s="137" t="str">
        <f t="shared" si="0"/>
        <v>-</v>
      </c>
      <c r="H54" s="137"/>
      <c r="I54" s="177">
        <v>0</v>
      </c>
      <c r="J54" s="177"/>
      <c r="K54" s="178">
        <v>0</v>
      </c>
      <c r="L54" s="178">
        <f t="shared" si="13"/>
        <v>0</v>
      </c>
      <c r="M54" s="178" t="str">
        <f t="shared" si="14"/>
        <v>-</v>
      </c>
      <c r="N54" s="179">
        <v>20</v>
      </c>
      <c r="O54" s="180" t="str">
        <f t="shared" si="3"/>
        <v>Aug</v>
      </c>
      <c r="P54" s="178">
        <v>0</v>
      </c>
      <c r="Q54" s="181">
        <f t="shared" si="15"/>
        <v>0</v>
      </c>
      <c r="R54" s="180" t="str">
        <f t="shared" si="5"/>
        <v xml:space="preserve"> </v>
      </c>
      <c r="S54" s="181" t="str">
        <f t="shared" si="16"/>
        <v>GROWTH</v>
      </c>
      <c r="T54" s="178">
        <f t="shared" si="7"/>
        <v>20</v>
      </c>
      <c r="U54" s="182" t="str">
        <f t="shared" si="8"/>
        <v>Sep</v>
      </c>
      <c r="V54" s="178">
        <f t="shared" si="9"/>
        <v>20</v>
      </c>
      <c r="W54" s="183">
        <f t="shared" si="17"/>
        <v>-20</v>
      </c>
      <c r="X54" s="184" t="b">
        <f t="shared" si="11"/>
        <v>0</v>
      </c>
      <c r="Y54" s="183" t="str">
        <f t="shared" si="18"/>
        <v>GROWTH</v>
      </c>
      <c r="Z54" s="138">
        <v>0</v>
      </c>
      <c r="AA54" s="133"/>
      <c r="AB54" s="133" t="s">
        <v>121</v>
      </c>
      <c r="AC54" s="138" t="s">
        <v>121</v>
      </c>
      <c r="AE54" s="138" t="s">
        <v>121</v>
      </c>
      <c r="AF54" s="139">
        <v>16.666666666666668</v>
      </c>
    </row>
    <row r="55" spans="1:32" s="139" customFormat="1" ht="12">
      <c r="A55" s="138" t="s">
        <v>121</v>
      </c>
      <c r="B55" s="134" t="s">
        <v>12</v>
      </c>
      <c r="C55" s="144" t="s">
        <v>271</v>
      </c>
      <c r="D55" s="144">
        <v>1000004043</v>
      </c>
      <c r="E55" s="144" t="s">
        <v>272</v>
      </c>
      <c r="F55" s="137">
        <v>45490</v>
      </c>
      <c r="G55" s="137" t="str">
        <f t="shared" si="0"/>
        <v>-</v>
      </c>
      <c r="H55" s="137"/>
      <c r="I55" s="177">
        <v>0</v>
      </c>
      <c r="J55" s="177"/>
      <c r="K55" s="178">
        <v>20</v>
      </c>
      <c r="L55" s="178">
        <f t="shared" si="13"/>
        <v>-20</v>
      </c>
      <c r="M55" s="178" t="str">
        <f t="shared" si="14"/>
        <v>-</v>
      </c>
      <c r="N55" s="179">
        <v>0</v>
      </c>
      <c r="O55" s="180" t="str">
        <f t="shared" si="3"/>
        <v>Aug</v>
      </c>
      <c r="P55" s="178">
        <v>0</v>
      </c>
      <c r="Q55" s="181">
        <f t="shared" si="15"/>
        <v>20</v>
      </c>
      <c r="R55" s="180" t="str">
        <f t="shared" si="5"/>
        <v xml:space="preserve"> </v>
      </c>
      <c r="S55" s="181" t="b">
        <f t="shared" si="16"/>
        <v>0</v>
      </c>
      <c r="T55" s="178">
        <f t="shared" si="7"/>
        <v>0</v>
      </c>
      <c r="U55" s="182" t="str">
        <f t="shared" si="8"/>
        <v>Sep</v>
      </c>
      <c r="V55" s="178">
        <f t="shared" si="9"/>
        <v>0</v>
      </c>
      <c r="W55" s="183">
        <f t="shared" si="17"/>
        <v>20</v>
      </c>
      <c r="X55" s="184" t="b">
        <f t="shared" si="11"/>
        <v>0</v>
      </c>
      <c r="Y55" s="183" t="b">
        <f t="shared" si="18"/>
        <v>0</v>
      </c>
      <c r="Z55" s="138">
        <v>0</v>
      </c>
      <c r="AA55" s="133"/>
      <c r="AB55" s="133" t="s">
        <v>121</v>
      </c>
      <c r="AC55" s="138" t="s">
        <v>121</v>
      </c>
      <c r="AE55" s="138" t="s">
        <v>121</v>
      </c>
      <c r="AF55" s="139">
        <v>21</v>
      </c>
    </row>
    <row r="56" spans="1:32" s="139" customFormat="1" ht="12">
      <c r="A56" s="138" t="s">
        <v>121</v>
      </c>
      <c r="B56" s="134" t="s">
        <v>3920</v>
      </c>
      <c r="C56" s="144" t="s">
        <v>279</v>
      </c>
      <c r="D56" s="144">
        <v>1000004099</v>
      </c>
      <c r="E56" s="144" t="s">
        <v>280</v>
      </c>
      <c r="F56" s="137">
        <v>45532</v>
      </c>
      <c r="G56" s="137" t="str">
        <f t="shared" si="0"/>
        <v>Targeted Dealer</v>
      </c>
      <c r="H56" s="137"/>
      <c r="I56" s="177">
        <v>20</v>
      </c>
      <c r="J56" s="177"/>
      <c r="K56" s="178">
        <v>20</v>
      </c>
      <c r="L56" s="178">
        <f t="shared" si="13"/>
        <v>0</v>
      </c>
      <c r="M56" s="178" t="str">
        <f t="shared" si="14"/>
        <v>-</v>
      </c>
      <c r="N56" s="179">
        <v>20</v>
      </c>
      <c r="O56" s="180" t="str">
        <f t="shared" si="3"/>
        <v>Aug</v>
      </c>
      <c r="P56" s="178">
        <v>20</v>
      </c>
      <c r="Q56" s="181">
        <f t="shared" si="15"/>
        <v>0</v>
      </c>
      <c r="R56" s="180">
        <f t="shared" si="5"/>
        <v>0</v>
      </c>
      <c r="S56" s="181" t="str">
        <f t="shared" si="16"/>
        <v>GROWTH</v>
      </c>
      <c r="T56" s="178">
        <f t="shared" si="7"/>
        <v>20</v>
      </c>
      <c r="U56" s="182" t="str">
        <f t="shared" si="8"/>
        <v>Sep</v>
      </c>
      <c r="V56" s="178">
        <f t="shared" si="9"/>
        <v>20</v>
      </c>
      <c r="W56" s="183">
        <f t="shared" si="17"/>
        <v>0</v>
      </c>
      <c r="X56" s="184" t="b">
        <f t="shared" si="11"/>
        <v>0</v>
      </c>
      <c r="Y56" s="183" t="str">
        <f t="shared" si="18"/>
        <v>GROWTH</v>
      </c>
      <c r="Z56" s="138">
        <v>0</v>
      </c>
      <c r="AA56" s="133"/>
      <c r="AB56" s="133" t="s">
        <v>121</v>
      </c>
      <c r="AC56" s="138" t="s">
        <v>121</v>
      </c>
      <c r="AE56" s="138" t="s">
        <v>121</v>
      </c>
      <c r="AF56" s="139">
        <v>20</v>
      </c>
    </row>
    <row r="57" spans="1:32" s="139" customFormat="1" ht="12">
      <c r="A57" s="133" t="s">
        <v>121</v>
      </c>
      <c r="B57" s="141" t="s">
        <v>281</v>
      </c>
      <c r="C57" s="135" t="s">
        <v>282</v>
      </c>
      <c r="D57" s="135">
        <v>1000000618</v>
      </c>
      <c r="E57" s="136" t="s">
        <v>283</v>
      </c>
      <c r="F57" s="137">
        <v>41135</v>
      </c>
      <c r="G57" s="137" t="str">
        <f t="shared" si="0"/>
        <v>Targeted Dealer</v>
      </c>
      <c r="H57" s="137"/>
      <c r="I57" s="177">
        <v>660</v>
      </c>
      <c r="J57" s="177"/>
      <c r="K57" s="178">
        <v>568</v>
      </c>
      <c r="L57" s="178">
        <f t="shared" si="13"/>
        <v>92</v>
      </c>
      <c r="M57" s="178" t="str">
        <f t="shared" si="14"/>
        <v>-</v>
      </c>
      <c r="N57" s="179">
        <v>573.25</v>
      </c>
      <c r="O57" s="180" t="str">
        <f t="shared" si="3"/>
        <v>Aug</v>
      </c>
      <c r="P57" s="178">
        <v>560</v>
      </c>
      <c r="Q57" s="181">
        <f t="shared" si="15"/>
        <v>8</v>
      </c>
      <c r="R57" s="180">
        <f t="shared" si="5"/>
        <v>1.4285714285714235E-2</v>
      </c>
      <c r="S57" s="181" t="str">
        <f t="shared" si="16"/>
        <v>GROWTH</v>
      </c>
      <c r="T57" s="178">
        <f t="shared" si="7"/>
        <v>573.25</v>
      </c>
      <c r="U57" s="182" t="str">
        <f t="shared" si="8"/>
        <v>Sep</v>
      </c>
      <c r="V57" s="178">
        <f t="shared" si="9"/>
        <v>573.25</v>
      </c>
      <c r="W57" s="183">
        <f t="shared" si="17"/>
        <v>-5.25</v>
      </c>
      <c r="X57" s="184" t="b">
        <f t="shared" si="11"/>
        <v>0</v>
      </c>
      <c r="Y57" s="183" t="str">
        <f t="shared" si="18"/>
        <v>GROWTH</v>
      </c>
      <c r="Z57" s="138">
        <v>0</v>
      </c>
      <c r="AA57" s="133"/>
      <c r="AB57" s="133" t="s">
        <v>121</v>
      </c>
      <c r="AC57" s="133" t="s">
        <v>121</v>
      </c>
      <c r="AE57" s="133" t="s">
        <v>121</v>
      </c>
      <c r="AF57" s="139">
        <v>636.66666666666663</v>
      </c>
    </row>
    <row r="58" spans="1:32" s="139" customFormat="1" ht="12">
      <c r="A58" s="133" t="s">
        <v>121</v>
      </c>
      <c r="B58" s="141" t="s">
        <v>281</v>
      </c>
      <c r="C58" s="135" t="s">
        <v>286</v>
      </c>
      <c r="D58" s="135">
        <v>1000000615</v>
      </c>
      <c r="E58" s="136" t="s">
        <v>287</v>
      </c>
      <c r="F58" s="137">
        <v>42044</v>
      </c>
      <c r="G58" s="137" t="str">
        <f t="shared" ref="G58:G121" si="19">IF(I58&gt;0,"Targeted Dealer","-")</f>
        <v>-</v>
      </c>
      <c r="H58" s="137"/>
      <c r="I58" s="177">
        <v>0</v>
      </c>
      <c r="J58" s="177"/>
      <c r="K58" s="178">
        <v>0</v>
      </c>
      <c r="L58" s="178">
        <f t="shared" si="13"/>
        <v>0</v>
      </c>
      <c r="M58" s="178" t="str">
        <f t="shared" si="14"/>
        <v>-</v>
      </c>
      <c r="N58" s="179">
        <v>20</v>
      </c>
      <c r="O58" s="180" t="str">
        <f t="shared" si="3"/>
        <v>Aug</v>
      </c>
      <c r="P58" s="178">
        <v>0</v>
      </c>
      <c r="Q58" s="181">
        <f t="shared" si="15"/>
        <v>0</v>
      </c>
      <c r="R58" s="180" t="str">
        <f t="shared" si="5"/>
        <v xml:space="preserve"> </v>
      </c>
      <c r="S58" s="181" t="str">
        <f t="shared" si="16"/>
        <v>GROWTH</v>
      </c>
      <c r="T58" s="178">
        <f t="shared" si="7"/>
        <v>20</v>
      </c>
      <c r="U58" s="182" t="str">
        <f t="shared" si="8"/>
        <v>Sep</v>
      </c>
      <c r="V58" s="178">
        <f t="shared" si="9"/>
        <v>20</v>
      </c>
      <c r="W58" s="183">
        <f t="shared" si="17"/>
        <v>-20</v>
      </c>
      <c r="X58" s="184" t="b">
        <f t="shared" si="11"/>
        <v>0</v>
      </c>
      <c r="Y58" s="183" t="str">
        <f t="shared" si="18"/>
        <v>GROWTH</v>
      </c>
      <c r="Z58" s="138">
        <v>0</v>
      </c>
      <c r="AA58" s="133"/>
      <c r="AB58" s="133" t="s">
        <v>121</v>
      </c>
      <c r="AC58" s="133" t="s">
        <v>121</v>
      </c>
      <c r="AE58" s="133" t="s">
        <v>121</v>
      </c>
      <c r="AF58" s="139">
        <v>10</v>
      </c>
    </row>
    <row r="59" spans="1:32" s="139" customFormat="1" ht="12">
      <c r="A59" s="133" t="s">
        <v>121</v>
      </c>
      <c r="B59" s="141" t="s">
        <v>281</v>
      </c>
      <c r="C59" s="135" t="s">
        <v>288</v>
      </c>
      <c r="D59" s="135">
        <v>1000000616</v>
      </c>
      <c r="E59" s="136" t="s">
        <v>289</v>
      </c>
      <c r="F59" s="137">
        <v>42254</v>
      </c>
      <c r="G59" s="137" t="str">
        <f t="shared" si="19"/>
        <v>Targeted Dealer</v>
      </c>
      <c r="H59" s="137"/>
      <c r="I59" s="177">
        <v>20</v>
      </c>
      <c r="J59" s="177"/>
      <c r="K59" s="178">
        <v>0</v>
      </c>
      <c r="L59" s="178">
        <f t="shared" si="13"/>
        <v>20</v>
      </c>
      <c r="M59" s="178" t="str">
        <f t="shared" si="14"/>
        <v>-</v>
      </c>
      <c r="N59" s="179">
        <v>20</v>
      </c>
      <c r="O59" s="180" t="str">
        <f t="shared" si="3"/>
        <v>Aug</v>
      </c>
      <c r="P59" s="178">
        <v>0</v>
      </c>
      <c r="Q59" s="181">
        <f t="shared" si="15"/>
        <v>0</v>
      </c>
      <c r="R59" s="180" t="str">
        <f t="shared" si="5"/>
        <v xml:space="preserve"> </v>
      </c>
      <c r="S59" s="181" t="str">
        <f t="shared" si="16"/>
        <v>GROWTH</v>
      </c>
      <c r="T59" s="178">
        <f t="shared" si="7"/>
        <v>20</v>
      </c>
      <c r="U59" s="182" t="str">
        <f t="shared" si="8"/>
        <v>Sep</v>
      </c>
      <c r="V59" s="178">
        <f t="shared" si="9"/>
        <v>20</v>
      </c>
      <c r="W59" s="183">
        <f t="shared" si="17"/>
        <v>-20</v>
      </c>
      <c r="X59" s="184" t="b">
        <f t="shared" si="11"/>
        <v>0</v>
      </c>
      <c r="Y59" s="183" t="str">
        <f t="shared" si="18"/>
        <v>GROWTH</v>
      </c>
      <c r="Z59" s="138">
        <v>0</v>
      </c>
      <c r="AA59" s="133"/>
      <c r="AB59" s="133" t="s">
        <v>121</v>
      </c>
      <c r="AC59" s="133" t="s">
        <v>121</v>
      </c>
      <c r="AE59" s="133" t="s">
        <v>121</v>
      </c>
      <c r="AF59" s="139">
        <v>20</v>
      </c>
    </row>
    <row r="60" spans="1:32" s="139" customFormat="1" ht="12">
      <c r="A60" s="133" t="s">
        <v>121</v>
      </c>
      <c r="B60" s="141" t="s">
        <v>281</v>
      </c>
      <c r="C60" s="135" t="s">
        <v>290</v>
      </c>
      <c r="D60" s="135">
        <v>1000001007</v>
      </c>
      <c r="E60" s="136" t="s">
        <v>291</v>
      </c>
      <c r="F60" s="137">
        <v>43832</v>
      </c>
      <c r="G60" s="137" t="str">
        <f t="shared" si="19"/>
        <v>Targeted Dealer</v>
      </c>
      <c r="H60" s="137"/>
      <c r="I60" s="177">
        <v>320</v>
      </c>
      <c r="J60" s="177"/>
      <c r="K60" s="178">
        <v>290</v>
      </c>
      <c r="L60" s="178">
        <f t="shared" si="13"/>
        <v>30</v>
      </c>
      <c r="M60" s="178" t="str">
        <f t="shared" si="14"/>
        <v>-</v>
      </c>
      <c r="N60" s="179">
        <v>222.5</v>
      </c>
      <c r="O60" s="180" t="str">
        <f t="shared" si="3"/>
        <v>Aug</v>
      </c>
      <c r="P60" s="178">
        <v>300</v>
      </c>
      <c r="Q60" s="181">
        <f t="shared" si="15"/>
        <v>-10</v>
      </c>
      <c r="R60" s="180">
        <f t="shared" si="5"/>
        <v>-3.3333333333333326E-2</v>
      </c>
      <c r="S60" s="181" t="str">
        <f t="shared" si="16"/>
        <v>DEGROWTH</v>
      </c>
      <c r="T60" s="178">
        <f t="shared" si="7"/>
        <v>222.5</v>
      </c>
      <c r="U60" s="182" t="str">
        <f t="shared" si="8"/>
        <v>Sep</v>
      </c>
      <c r="V60" s="178">
        <f t="shared" si="9"/>
        <v>222.5</v>
      </c>
      <c r="W60" s="183">
        <f t="shared" si="17"/>
        <v>67.5</v>
      </c>
      <c r="X60" s="184" t="b">
        <f t="shared" si="11"/>
        <v>0</v>
      </c>
      <c r="Y60" s="183" t="str">
        <f t="shared" si="18"/>
        <v>GROWTH</v>
      </c>
      <c r="Z60" s="138">
        <v>0</v>
      </c>
      <c r="AA60" s="133"/>
      <c r="AB60" s="133" t="s">
        <v>121</v>
      </c>
      <c r="AC60" s="133" t="s">
        <v>121</v>
      </c>
      <c r="AE60" s="133" t="s">
        <v>121</v>
      </c>
      <c r="AF60" s="139">
        <v>286.66666666666669</v>
      </c>
    </row>
    <row r="61" spans="1:32" s="139" customFormat="1" ht="12">
      <c r="A61" s="133" t="s">
        <v>121</v>
      </c>
      <c r="B61" s="141" t="s">
        <v>281</v>
      </c>
      <c r="C61" s="135" t="s">
        <v>292</v>
      </c>
      <c r="D61" s="135">
        <v>1000001008</v>
      </c>
      <c r="E61" s="136" t="s">
        <v>293</v>
      </c>
      <c r="F61" s="137">
        <v>43832</v>
      </c>
      <c r="G61" s="137" t="str">
        <f t="shared" si="19"/>
        <v>Targeted Dealer</v>
      </c>
      <c r="H61" s="137"/>
      <c r="I61" s="177">
        <v>320</v>
      </c>
      <c r="J61" s="177"/>
      <c r="K61" s="178">
        <v>358.5</v>
      </c>
      <c r="L61" s="178">
        <f t="shared" si="13"/>
        <v>-38.5</v>
      </c>
      <c r="M61" s="178" t="str">
        <f t="shared" si="14"/>
        <v>-</v>
      </c>
      <c r="N61" s="179">
        <v>262.5</v>
      </c>
      <c r="O61" s="180" t="str">
        <f t="shared" si="3"/>
        <v>Aug</v>
      </c>
      <c r="P61" s="178">
        <v>260</v>
      </c>
      <c r="Q61" s="181">
        <f t="shared" si="15"/>
        <v>98.5</v>
      </c>
      <c r="R61" s="180">
        <f t="shared" si="5"/>
        <v>0.37884615384615383</v>
      </c>
      <c r="S61" s="181" t="str">
        <f t="shared" si="16"/>
        <v>GROWTH</v>
      </c>
      <c r="T61" s="178">
        <f t="shared" si="7"/>
        <v>262.5</v>
      </c>
      <c r="U61" s="182" t="str">
        <f t="shared" si="8"/>
        <v>Sep</v>
      </c>
      <c r="V61" s="178">
        <f t="shared" ref="V61:V123" si="20">T61</f>
        <v>262.5</v>
      </c>
      <c r="W61" s="183">
        <f t="shared" si="17"/>
        <v>96</v>
      </c>
      <c r="X61" s="184" t="b">
        <f t="shared" ref="X61:X124" si="21">IFERROR(IF(U61="July",(K61/V61-1)),0)</f>
        <v>0</v>
      </c>
      <c r="Y61" s="183" t="str">
        <f t="shared" si="18"/>
        <v>GROWTH</v>
      </c>
      <c r="Z61" s="138">
        <v>0</v>
      </c>
      <c r="AA61" s="133"/>
      <c r="AB61" s="133" t="s">
        <v>121</v>
      </c>
      <c r="AC61" s="133" t="s">
        <v>121</v>
      </c>
      <c r="AE61" s="133" t="s">
        <v>121</v>
      </c>
      <c r="AF61" s="139">
        <v>344.75</v>
      </c>
    </row>
    <row r="62" spans="1:32" s="139" customFormat="1" ht="12">
      <c r="A62" s="133" t="s">
        <v>121</v>
      </c>
      <c r="B62" s="141" t="s">
        <v>281</v>
      </c>
      <c r="C62" s="135" t="s">
        <v>294</v>
      </c>
      <c r="D62" s="135">
        <v>1000000652</v>
      </c>
      <c r="E62" s="136" t="s">
        <v>295</v>
      </c>
      <c r="F62" s="137">
        <v>43906</v>
      </c>
      <c r="G62" s="137" t="str">
        <f t="shared" si="19"/>
        <v>Targeted Dealer</v>
      </c>
      <c r="H62" s="137"/>
      <c r="I62" s="177">
        <v>40</v>
      </c>
      <c r="J62" s="177"/>
      <c r="K62" s="178">
        <v>0</v>
      </c>
      <c r="L62" s="178">
        <f t="shared" si="13"/>
        <v>40</v>
      </c>
      <c r="M62" s="178" t="str">
        <f t="shared" si="14"/>
        <v>-</v>
      </c>
      <c r="N62" s="179">
        <v>40</v>
      </c>
      <c r="O62" s="180" t="str">
        <f t="shared" si="3"/>
        <v>Aug</v>
      </c>
      <c r="P62" s="178">
        <v>22</v>
      </c>
      <c r="Q62" s="181">
        <f t="shared" si="15"/>
        <v>-22</v>
      </c>
      <c r="R62" s="180">
        <f t="shared" si="5"/>
        <v>-1</v>
      </c>
      <c r="S62" s="181" t="str">
        <f t="shared" si="16"/>
        <v>DEGROWTH</v>
      </c>
      <c r="T62" s="178">
        <f t="shared" si="7"/>
        <v>40</v>
      </c>
      <c r="U62" s="182" t="str">
        <f t="shared" si="8"/>
        <v>Sep</v>
      </c>
      <c r="V62" s="178">
        <f t="shared" si="20"/>
        <v>40</v>
      </c>
      <c r="W62" s="183">
        <f t="shared" si="17"/>
        <v>-40</v>
      </c>
      <c r="X62" s="184" t="b">
        <f t="shared" si="21"/>
        <v>0</v>
      </c>
      <c r="Y62" s="183" t="str">
        <f t="shared" si="18"/>
        <v>GROWTH</v>
      </c>
      <c r="Z62" s="138">
        <v>0</v>
      </c>
      <c r="AA62" s="133"/>
      <c r="AB62" s="133" t="s">
        <v>121</v>
      </c>
      <c r="AC62" s="133" t="s">
        <v>121</v>
      </c>
      <c r="AE62" s="133" t="s">
        <v>121</v>
      </c>
      <c r="AF62" s="139">
        <v>14</v>
      </c>
    </row>
    <row r="63" spans="1:32" s="139" customFormat="1" ht="12">
      <c r="A63" s="133" t="s">
        <v>121</v>
      </c>
      <c r="B63" s="141" t="s">
        <v>281</v>
      </c>
      <c r="C63" s="135" t="s">
        <v>296</v>
      </c>
      <c r="D63" s="135">
        <v>1000001006</v>
      </c>
      <c r="E63" s="136" t="s">
        <v>297</v>
      </c>
      <c r="F63" s="137">
        <v>44459</v>
      </c>
      <c r="G63" s="137" t="str">
        <f t="shared" si="19"/>
        <v>Targeted Dealer</v>
      </c>
      <c r="H63" s="137"/>
      <c r="I63" s="177">
        <v>80</v>
      </c>
      <c r="J63" s="177"/>
      <c r="K63" s="178">
        <v>20</v>
      </c>
      <c r="L63" s="178">
        <f t="shared" si="13"/>
        <v>60</v>
      </c>
      <c r="M63" s="178" t="str">
        <f t="shared" si="14"/>
        <v>-</v>
      </c>
      <c r="N63" s="179">
        <v>40</v>
      </c>
      <c r="O63" s="180" t="str">
        <f t="shared" si="3"/>
        <v>Aug</v>
      </c>
      <c r="P63" s="178">
        <v>40</v>
      </c>
      <c r="Q63" s="181">
        <f t="shared" si="15"/>
        <v>-20</v>
      </c>
      <c r="R63" s="180">
        <f t="shared" si="5"/>
        <v>-0.5</v>
      </c>
      <c r="S63" s="181" t="str">
        <f t="shared" si="16"/>
        <v>DEGROWTH</v>
      </c>
      <c r="T63" s="178">
        <f t="shared" si="7"/>
        <v>40</v>
      </c>
      <c r="U63" s="182" t="str">
        <f t="shared" si="8"/>
        <v>Sep</v>
      </c>
      <c r="V63" s="178">
        <f t="shared" si="20"/>
        <v>40</v>
      </c>
      <c r="W63" s="183">
        <f t="shared" si="17"/>
        <v>-20</v>
      </c>
      <c r="X63" s="184" t="b">
        <f t="shared" si="21"/>
        <v>0</v>
      </c>
      <c r="Y63" s="183" t="str">
        <f t="shared" si="18"/>
        <v>GROWTH</v>
      </c>
      <c r="Z63" s="138">
        <v>0</v>
      </c>
      <c r="AA63" s="133"/>
      <c r="AB63" s="133" t="s">
        <v>121</v>
      </c>
      <c r="AC63" s="133" t="s">
        <v>121</v>
      </c>
      <c r="AE63" s="133" t="s">
        <v>121</v>
      </c>
      <c r="AF63" s="139">
        <v>40</v>
      </c>
    </row>
    <row r="64" spans="1:32" s="139" customFormat="1" ht="12">
      <c r="A64" s="133" t="s">
        <v>121</v>
      </c>
      <c r="B64" s="141" t="s">
        <v>281</v>
      </c>
      <c r="C64" s="135" t="s">
        <v>298</v>
      </c>
      <c r="D64" s="135">
        <v>1000002620</v>
      </c>
      <c r="E64" s="136" t="s">
        <v>299</v>
      </c>
      <c r="F64" s="137">
        <v>44628</v>
      </c>
      <c r="G64" s="137" t="str">
        <f t="shared" si="19"/>
        <v>Targeted Dealer</v>
      </c>
      <c r="H64" s="137"/>
      <c r="I64" s="177">
        <v>100</v>
      </c>
      <c r="J64" s="177"/>
      <c r="K64" s="178">
        <v>50</v>
      </c>
      <c r="L64" s="178">
        <f t="shared" si="13"/>
        <v>50</v>
      </c>
      <c r="M64" s="178" t="str">
        <f t="shared" si="14"/>
        <v>-</v>
      </c>
      <c r="N64" s="179">
        <v>50</v>
      </c>
      <c r="O64" s="180" t="str">
        <f t="shared" si="3"/>
        <v>Aug</v>
      </c>
      <c r="P64" s="178">
        <v>75</v>
      </c>
      <c r="Q64" s="181">
        <f t="shared" si="15"/>
        <v>-25</v>
      </c>
      <c r="R64" s="180">
        <f t="shared" si="5"/>
        <v>-0.33333333333333337</v>
      </c>
      <c r="S64" s="181" t="str">
        <f t="shared" si="16"/>
        <v>DEGROWTH</v>
      </c>
      <c r="T64" s="178">
        <f t="shared" si="7"/>
        <v>50</v>
      </c>
      <c r="U64" s="182" t="str">
        <f t="shared" si="8"/>
        <v>Sep</v>
      </c>
      <c r="V64" s="178">
        <f t="shared" si="20"/>
        <v>50</v>
      </c>
      <c r="W64" s="183">
        <f t="shared" si="17"/>
        <v>0</v>
      </c>
      <c r="X64" s="184" t="b">
        <f t="shared" si="21"/>
        <v>0</v>
      </c>
      <c r="Y64" s="183" t="str">
        <f t="shared" si="18"/>
        <v>GROWTH</v>
      </c>
      <c r="Z64" s="138">
        <v>0</v>
      </c>
      <c r="AA64" s="133"/>
      <c r="AB64" s="133" t="s">
        <v>121</v>
      </c>
      <c r="AC64" s="133" t="s">
        <v>121</v>
      </c>
      <c r="AE64" s="133" t="s">
        <v>121</v>
      </c>
      <c r="AF64" s="139">
        <v>91.666666666666671</v>
      </c>
    </row>
    <row r="65" spans="1:32" s="139" customFormat="1" ht="12">
      <c r="A65" s="133" t="s">
        <v>121</v>
      </c>
      <c r="B65" s="141" t="s">
        <v>281</v>
      </c>
      <c r="C65" s="135" t="s">
        <v>300</v>
      </c>
      <c r="D65" s="135">
        <v>1000003164</v>
      </c>
      <c r="E65" s="140" t="s">
        <v>301</v>
      </c>
      <c r="F65" s="137">
        <v>44916</v>
      </c>
      <c r="G65" s="137" t="str">
        <f t="shared" si="19"/>
        <v>Targeted Dealer</v>
      </c>
      <c r="H65" s="137"/>
      <c r="I65" s="177">
        <v>100</v>
      </c>
      <c r="J65" s="177"/>
      <c r="K65" s="178">
        <v>106</v>
      </c>
      <c r="L65" s="178">
        <f t="shared" si="13"/>
        <v>-6</v>
      </c>
      <c r="M65" s="178" t="str">
        <f t="shared" si="14"/>
        <v>-</v>
      </c>
      <c r="N65" s="179">
        <v>62</v>
      </c>
      <c r="O65" s="180" t="str">
        <f t="shared" si="3"/>
        <v>Aug</v>
      </c>
      <c r="P65" s="178">
        <v>64</v>
      </c>
      <c r="Q65" s="181">
        <f t="shared" si="15"/>
        <v>42</v>
      </c>
      <c r="R65" s="180">
        <f t="shared" si="5"/>
        <v>0.65625</v>
      </c>
      <c r="S65" s="181" t="str">
        <f t="shared" si="16"/>
        <v>GROWTH</v>
      </c>
      <c r="T65" s="178">
        <f t="shared" si="7"/>
        <v>62</v>
      </c>
      <c r="U65" s="182" t="str">
        <f t="shared" si="8"/>
        <v>Sep</v>
      </c>
      <c r="V65" s="178">
        <f t="shared" si="20"/>
        <v>62</v>
      </c>
      <c r="W65" s="183">
        <f t="shared" si="17"/>
        <v>44</v>
      </c>
      <c r="X65" s="184" t="b">
        <f t="shared" si="21"/>
        <v>0</v>
      </c>
      <c r="Y65" s="183" t="str">
        <f t="shared" si="18"/>
        <v>GROWTH</v>
      </c>
      <c r="Z65" s="138">
        <v>0</v>
      </c>
      <c r="AA65" s="133"/>
      <c r="AB65" s="133" t="s">
        <v>121</v>
      </c>
      <c r="AC65" s="133" t="s">
        <v>121</v>
      </c>
      <c r="AE65" s="133" t="s">
        <v>121</v>
      </c>
      <c r="AF65" s="139">
        <v>117.66666666666667</v>
      </c>
    </row>
    <row r="66" spans="1:32" s="139" customFormat="1" ht="12">
      <c r="A66" s="138" t="s">
        <v>121</v>
      </c>
      <c r="B66" s="144" t="s">
        <v>15</v>
      </c>
      <c r="C66" s="144" t="s">
        <v>304</v>
      </c>
      <c r="D66" s="144">
        <v>1000004006</v>
      </c>
      <c r="E66" s="144" t="s">
        <v>305</v>
      </c>
      <c r="F66" s="137">
        <v>45456</v>
      </c>
      <c r="G66" s="137" t="str">
        <f t="shared" si="19"/>
        <v>Targeted Dealer</v>
      </c>
      <c r="H66" s="137"/>
      <c r="I66" s="177">
        <v>60</v>
      </c>
      <c r="J66" s="177"/>
      <c r="K66" s="178">
        <v>60</v>
      </c>
      <c r="L66" s="178">
        <f t="shared" si="13"/>
        <v>0</v>
      </c>
      <c r="M66" s="178" t="str">
        <f t="shared" si="14"/>
        <v>-</v>
      </c>
      <c r="N66" s="179">
        <v>30</v>
      </c>
      <c r="O66" s="180" t="str">
        <f t="shared" si="3"/>
        <v>Aug</v>
      </c>
      <c r="P66" s="178">
        <v>60</v>
      </c>
      <c r="Q66" s="181">
        <f t="shared" si="15"/>
        <v>0</v>
      </c>
      <c r="R66" s="180">
        <f t="shared" si="5"/>
        <v>0</v>
      </c>
      <c r="S66" s="181" t="str">
        <f t="shared" si="16"/>
        <v>GROWTH</v>
      </c>
      <c r="T66" s="178">
        <f t="shared" si="7"/>
        <v>30</v>
      </c>
      <c r="U66" s="182" t="str">
        <f t="shared" si="8"/>
        <v>Sep</v>
      </c>
      <c r="V66" s="178">
        <f t="shared" si="20"/>
        <v>30</v>
      </c>
      <c r="W66" s="183">
        <f t="shared" si="17"/>
        <v>30</v>
      </c>
      <c r="X66" s="184" t="b">
        <f t="shared" si="21"/>
        <v>0</v>
      </c>
      <c r="Y66" s="183" t="str">
        <f t="shared" si="18"/>
        <v>GROWTH</v>
      </c>
      <c r="Z66" s="138">
        <v>0</v>
      </c>
      <c r="AA66" s="133"/>
      <c r="AB66" s="133" t="s">
        <v>121</v>
      </c>
      <c r="AC66" s="138" t="s">
        <v>121</v>
      </c>
      <c r="AE66" s="138" t="s">
        <v>121</v>
      </c>
      <c r="AF66" s="139">
        <v>36.666666666666664</v>
      </c>
    </row>
    <row r="67" spans="1:32" s="139" customFormat="1" ht="12">
      <c r="A67" s="138" t="s">
        <v>121</v>
      </c>
      <c r="B67" s="144" t="s">
        <v>15</v>
      </c>
      <c r="C67" s="144" t="s">
        <v>306</v>
      </c>
      <c r="D67" s="146">
        <v>1000004090</v>
      </c>
      <c r="E67" s="146" t="s">
        <v>307</v>
      </c>
      <c r="F67" s="137">
        <v>45524</v>
      </c>
      <c r="G67" s="137" t="str">
        <f t="shared" si="19"/>
        <v>Targeted Dealer</v>
      </c>
      <c r="H67" s="137"/>
      <c r="I67" s="177">
        <v>40</v>
      </c>
      <c r="J67" s="177"/>
      <c r="K67" s="178">
        <v>20</v>
      </c>
      <c r="L67" s="178">
        <f t="shared" si="13"/>
        <v>20</v>
      </c>
      <c r="M67" s="178" t="str">
        <f t="shared" si="14"/>
        <v>-</v>
      </c>
      <c r="N67" s="179">
        <v>30</v>
      </c>
      <c r="O67" s="180" t="str">
        <f t="shared" si="3"/>
        <v>Aug</v>
      </c>
      <c r="P67" s="178">
        <v>60</v>
      </c>
      <c r="Q67" s="181">
        <f t="shared" si="15"/>
        <v>-40</v>
      </c>
      <c r="R67" s="180">
        <f t="shared" si="5"/>
        <v>-0.66666666666666674</v>
      </c>
      <c r="S67" s="181" t="str">
        <f t="shared" si="16"/>
        <v>DEGROWTH</v>
      </c>
      <c r="T67" s="178">
        <f t="shared" si="7"/>
        <v>30</v>
      </c>
      <c r="U67" s="182" t="str">
        <f t="shared" si="8"/>
        <v>Sep</v>
      </c>
      <c r="V67" s="178">
        <f t="shared" si="20"/>
        <v>30</v>
      </c>
      <c r="W67" s="183">
        <f t="shared" si="17"/>
        <v>-10</v>
      </c>
      <c r="X67" s="184" t="b">
        <f t="shared" si="21"/>
        <v>0</v>
      </c>
      <c r="Y67" s="183" t="str">
        <f t="shared" si="18"/>
        <v>GROWTH</v>
      </c>
      <c r="Z67" s="138">
        <v>0</v>
      </c>
      <c r="AA67" s="133"/>
      <c r="AB67" s="133" t="s">
        <v>121</v>
      </c>
      <c r="AC67" s="138" t="s">
        <v>121</v>
      </c>
      <c r="AE67" s="138" t="s">
        <v>121</v>
      </c>
      <c r="AF67" s="139">
        <v>50</v>
      </c>
    </row>
    <row r="68" spans="1:32" s="139" customFormat="1" ht="12">
      <c r="A68" s="133" t="s">
        <v>121</v>
      </c>
      <c r="B68" s="134" t="s">
        <v>16</v>
      </c>
      <c r="C68" s="135" t="s">
        <v>310</v>
      </c>
      <c r="D68" s="135">
        <v>1000000744</v>
      </c>
      <c r="E68" s="136" t="s">
        <v>311</v>
      </c>
      <c r="F68" s="137">
        <v>38939</v>
      </c>
      <c r="G68" s="137" t="str">
        <f t="shared" si="19"/>
        <v>Targeted Dealer</v>
      </c>
      <c r="H68" s="137"/>
      <c r="I68" s="177">
        <v>200</v>
      </c>
      <c r="J68" s="177"/>
      <c r="K68" s="178">
        <v>220.5</v>
      </c>
      <c r="L68" s="178">
        <f t="shared" si="13"/>
        <v>-20.5</v>
      </c>
      <c r="M68" s="178" t="str">
        <f t="shared" si="14"/>
        <v>-</v>
      </c>
      <c r="N68" s="179">
        <v>95</v>
      </c>
      <c r="O68" s="180" t="str">
        <f t="shared" ref="O68:O131" si="22">IF(F68&lt;=$P$2,"Aug","")</f>
        <v>Aug</v>
      </c>
      <c r="P68" s="178">
        <v>209</v>
      </c>
      <c r="Q68" s="181">
        <f t="shared" si="15"/>
        <v>11.5</v>
      </c>
      <c r="R68" s="180">
        <f t="shared" ref="R68:R131" si="23">IFERROR(IF(O68="Aug",(K68/P68-1))," ")</f>
        <v>5.5023923444976086E-2</v>
      </c>
      <c r="S68" s="181" t="str">
        <f t="shared" si="16"/>
        <v>GROWTH</v>
      </c>
      <c r="T68" s="178">
        <f t="shared" ref="T68:T131" si="24">N68</f>
        <v>95</v>
      </c>
      <c r="U68" s="182" t="str">
        <f t="shared" ref="U68:U131" si="25">IF(F68&lt;=$V$2,"Sep","")</f>
        <v>Sep</v>
      </c>
      <c r="V68" s="178">
        <f t="shared" si="20"/>
        <v>95</v>
      </c>
      <c r="W68" s="183">
        <f t="shared" si="17"/>
        <v>125.5</v>
      </c>
      <c r="X68" s="184" t="b">
        <f t="shared" si="21"/>
        <v>0</v>
      </c>
      <c r="Y68" s="183" t="str">
        <f t="shared" si="18"/>
        <v>GROWTH</v>
      </c>
      <c r="Z68" s="138">
        <v>0</v>
      </c>
      <c r="AA68" s="133"/>
      <c r="AB68" s="133" t="s">
        <v>121</v>
      </c>
      <c r="AC68" s="133" t="s">
        <v>121</v>
      </c>
      <c r="AE68" s="133" t="s">
        <v>121</v>
      </c>
      <c r="AF68" s="139">
        <v>231.58333333333334</v>
      </c>
    </row>
    <row r="69" spans="1:32" s="139" customFormat="1" ht="12">
      <c r="A69" s="133" t="s">
        <v>121</v>
      </c>
      <c r="B69" s="134" t="s">
        <v>3924</v>
      </c>
      <c r="C69" s="140" t="s">
        <v>312</v>
      </c>
      <c r="D69" s="135">
        <v>1000000732</v>
      </c>
      <c r="E69" s="136" t="s">
        <v>313</v>
      </c>
      <c r="F69" s="137">
        <v>39057</v>
      </c>
      <c r="G69" s="137" t="str">
        <f t="shared" si="19"/>
        <v>Targeted Dealer</v>
      </c>
      <c r="H69" s="137"/>
      <c r="I69" s="177">
        <v>4000</v>
      </c>
      <c r="J69" s="177"/>
      <c r="K69" s="178">
        <v>4233.6499999999996</v>
      </c>
      <c r="L69" s="178">
        <f t="shared" si="13"/>
        <v>-233.64999999999964</v>
      </c>
      <c r="M69" s="178" t="str">
        <f t="shared" si="14"/>
        <v>-</v>
      </c>
      <c r="N69" s="179">
        <v>2776.1</v>
      </c>
      <c r="O69" s="180" t="str">
        <f t="shared" si="22"/>
        <v>Aug</v>
      </c>
      <c r="P69" s="178">
        <v>4471.5</v>
      </c>
      <c r="Q69" s="181">
        <f t="shared" si="15"/>
        <v>-237.85000000000036</v>
      </c>
      <c r="R69" s="180">
        <f t="shared" si="23"/>
        <v>-5.3192441015319281E-2</v>
      </c>
      <c r="S69" s="181" t="str">
        <f t="shared" si="16"/>
        <v>DEGROWTH</v>
      </c>
      <c r="T69" s="178">
        <f t="shared" si="24"/>
        <v>2776.1</v>
      </c>
      <c r="U69" s="182" t="str">
        <f t="shared" si="25"/>
        <v>Sep</v>
      </c>
      <c r="V69" s="178">
        <f t="shared" si="20"/>
        <v>2776.1</v>
      </c>
      <c r="W69" s="183">
        <f t="shared" si="17"/>
        <v>1457.5499999999997</v>
      </c>
      <c r="X69" s="184" t="b">
        <f t="shared" si="21"/>
        <v>0</v>
      </c>
      <c r="Y69" s="183" t="str">
        <f t="shared" si="18"/>
        <v>GROWTH</v>
      </c>
      <c r="Z69" s="138">
        <v>0</v>
      </c>
      <c r="AA69" s="133"/>
      <c r="AB69" s="133" t="s">
        <v>121</v>
      </c>
      <c r="AC69" s="133" t="s">
        <v>121</v>
      </c>
      <c r="AE69" s="133" t="s">
        <v>121</v>
      </c>
      <c r="AF69" s="139">
        <v>4873.375</v>
      </c>
    </row>
    <row r="70" spans="1:32" s="139" customFormat="1" ht="12">
      <c r="A70" s="133" t="s">
        <v>121</v>
      </c>
      <c r="B70" s="134" t="s">
        <v>16</v>
      </c>
      <c r="C70" s="135" t="s">
        <v>314</v>
      </c>
      <c r="D70" s="135">
        <v>1000000729</v>
      </c>
      <c r="E70" s="136" t="s">
        <v>315</v>
      </c>
      <c r="F70" s="137">
        <v>39283</v>
      </c>
      <c r="G70" s="137" t="str">
        <f t="shared" si="19"/>
        <v>Targeted Dealer</v>
      </c>
      <c r="H70" s="137"/>
      <c r="I70" s="177">
        <v>20</v>
      </c>
      <c r="J70" s="177"/>
      <c r="K70" s="178">
        <v>4</v>
      </c>
      <c r="L70" s="178">
        <f t="shared" si="13"/>
        <v>16</v>
      </c>
      <c r="M70" s="178" t="str">
        <f t="shared" si="14"/>
        <v>-</v>
      </c>
      <c r="N70" s="179">
        <v>8</v>
      </c>
      <c r="O70" s="180" t="str">
        <f t="shared" si="22"/>
        <v>Aug</v>
      </c>
      <c r="P70" s="178">
        <v>7.5</v>
      </c>
      <c r="Q70" s="181">
        <f t="shared" si="15"/>
        <v>-3.5</v>
      </c>
      <c r="R70" s="180">
        <f t="shared" si="23"/>
        <v>-0.46666666666666667</v>
      </c>
      <c r="S70" s="181" t="str">
        <f t="shared" si="16"/>
        <v>DEGROWTH</v>
      </c>
      <c r="T70" s="178">
        <f t="shared" si="24"/>
        <v>8</v>
      </c>
      <c r="U70" s="182" t="str">
        <f t="shared" si="25"/>
        <v>Sep</v>
      </c>
      <c r="V70" s="178">
        <f t="shared" si="20"/>
        <v>8</v>
      </c>
      <c r="W70" s="183">
        <f t="shared" si="17"/>
        <v>-4</v>
      </c>
      <c r="X70" s="184" t="b">
        <f t="shared" si="21"/>
        <v>0</v>
      </c>
      <c r="Y70" s="183" t="str">
        <f t="shared" si="18"/>
        <v>GROWTH</v>
      </c>
      <c r="Z70" s="138">
        <v>0</v>
      </c>
      <c r="AA70" s="133"/>
      <c r="AB70" s="133" t="s">
        <v>121</v>
      </c>
      <c r="AC70" s="133" t="s">
        <v>121</v>
      </c>
      <c r="AE70" s="133" t="s">
        <v>121</v>
      </c>
      <c r="AF70" s="139">
        <v>5.5</v>
      </c>
    </row>
    <row r="71" spans="1:32" s="139" customFormat="1" ht="12">
      <c r="A71" s="133" t="s">
        <v>121</v>
      </c>
      <c r="B71" s="134" t="s">
        <v>3924</v>
      </c>
      <c r="C71" s="140" t="s">
        <v>316</v>
      </c>
      <c r="D71" s="135">
        <v>1000000737</v>
      </c>
      <c r="E71" s="136" t="s">
        <v>317</v>
      </c>
      <c r="F71" s="137">
        <v>39746</v>
      </c>
      <c r="G71" s="137" t="str">
        <f t="shared" si="19"/>
        <v>Targeted Dealer</v>
      </c>
      <c r="H71" s="137"/>
      <c r="I71" s="177">
        <v>940</v>
      </c>
      <c r="J71" s="177"/>
      <c r="K71" s="178">
        <v>1035</v>
      </c>
      <c r="L71" s="178">
        <f t="shared" si="13"/>
        <v>-95</v>
      </c>
      <c r="M71" s="178" t="str">
        <f t="shared" si="14"/>
        <v>-</v>
      </c>
      <c r="N71" s="179">
        <v>720</v>
      </c>
      <c r="O71" s="180" t="str">
        <f t="shared" si="22"/>
        <v>Aug</v>
      </c>
      <c r="P71" s="178">
        <v>1147.5</v>
      </c>
      <c r="Q71" s="181">
        <f t="shared" si="15"/>
        <v>-112.5</v>
      </c>
      <c r="R71" s="180">
        <f t="shared" si="23"/>
        <v>-9.8039215686274495E-2</v>
      </c>
      <c r="S71" s="181" t="str">
        <f t="shared" si="16"/>
        <v>DEGROWTH</v>
      </c>
      <c r="T71" s="178">
        <f t="shared" si="24"/>
        <v>720</v>
      </c>
      <c r="U71" s="182" t="str">
        <f t="shared" si="25"/>
        <v>Sep</v>
      </c>
      <c r="V71" s="178">
        <f t="shared" si="20"/>
        <v>720</v>
      </c>
      <c r="W71" s="183">
        <f t="shared" si="17"/>
        <v>315</v>
      </c>
      <c r="X71" s="184" t="b">
        <f t="shared" si="21"/>
        <v>0</v>
      </c>
      <c r="Y71" s="183" t="str">
        <f t="shared" si="18"/>
        <v>GROWTH</v>
      </c>
      <c r="Z71" s="138">
        <v>0</v>
      </c>
      <c r="AA71" s="133"/>
      <c r="AB71" s="133" t="s">
        <v>121</v>
      </c>
      <c r="AC71" s="133" t="s">
        <v>121</v>
      </c>
      <c r="AE71" s="133" t="s">
        <v>121</v>
      </c>
      <c r="AF71" s="139">
        <v>1179.4666666666667</v>
      </c>
    </row>
    <row r="72" spans="1:32" s="139" customFormat="1" ht="12">
      <c r="A72" s="133" t="s">
        <v>121</v>
      </c>
      <c r="B72" s="134" t="s">
        <v>16</v>
      </c>
      <c r="C72" s="140" t="s">
        <v>318</v>
      </c>
      <c r="D72" s="135">
        <v>1000000733</v>
      </c>
      <c r="E72" s="136" t="s">
        <v>319</v>
      </c>
      <c r="F72" s="137">
        <v>39996</v>
      </c>
      <c r="G72" s="137" t="str">
        <f t="shared" si="19"/>
        <v>Targeted Dealer</v>
      </c>
      <c r="H72" s="137"/>
      <c r="I72" s="177">
        <v>120</v>
      </c>
      <c r="J72" s="177"/>
      <c r="K72" s="178">
        <v>185</v>
      </c>
      <c r="L72" s="178">
        <f t="shared" si="13"/>
        <v>-65</v>
      </c>
      <c r="M72" s="178" t="str">
        <f t="shared" si="14"/>
        <v>-</v>
      </c>
      <c r="N72" s="179">
        <v>105</v>
      </c>
      <c r="O72" s="180" t="str">
        <f t="shared" si="22"/>
        <v>Aug</v>
      </c>
      <c r="P72" s="178">
        <v>130.5</v>
      </c>
      <c r="Q72" s="181">
        <f t="shared" si="15"/>
        <v>54.5</v>
      </c>
      <c r="R72" s="180">
        <f t="shared" si="23"/>
        <v>0.41762452107279691</v>
      </c>
      <c r="S72" s="181" t="str">
        <f t="shared" si="16"/>
        <v>GROWTH</v>
      </c>
      <c r="T72" s="178">
        <f t="shared" si="24"/>
        <v>105</v>
      </c>
      <c r="U72" s="182" t="str">
        <f t="shared" si="25"/>
        <v>Sep</v>
      </c>
      <c r="V72" s="178">
        <f t="shared" si="20"/>
        <v>105</v>
      </c>
      <c r="W72" s="183">
        <f t="shared" si="17"/>
        <v>80</v>
      </c>
      <c r="X72" s="184" t="b">
        <f t="shared" si="21"/>
        <v>0</v>
      </c>
      <c r="Y72" s="183" t="str">
        <f t="shared" si="18"/>
        <v>GROWTH</v>
      </c>
      <c r="Z72" s="138">
        <v>0</v>
      </c>
      <c r="AA72" s="133"/>
      <c r="AB72" s="133" t="s">
        <v>121</v>
      </c>
      <c r="AC72" s="133" t="s">
        <v>121</v>
      </c>
      <c r="AE72" s="133" t="s">
        <v>121</v>
      </c>
      <c r="AF72" s="139">
        <v>105.125</v>
      </c>
    </row>
    <row r="73" spans="1:32" s="139" customFormat="1" ht="12">
      <c r="A73" s="133" t="s">
        <v>121</v>
      </c>
      <c r="B73" s="134" t="s">
        <v>16</v>
      </c>
      <c r="C73" s="135" t="s">
        <v>320</v>
      </c>
      <c r="D73" s="135">
        <v>1000000745</v>
      </c>
      <c r="E73" s="136" t="s">
        <v>321</v>
      </c>
      <c r="F73" s="137">
        <v>40655</v>
      </c>
      <c r="G73" s="137" t="str">
        <f t="shared" si="19"/>
        <v>Targeted Dealer</v>
      </c>
      <c r="H73" s="137"/>
      <c r="I73" s="177">
        <v>40</v>
      </c>
      <c r="J73" s="177"/>
      <c r="K73" s="178">
        <v>3.5</v>
      </c>
      <c r="L73" s="178">
        <f t="shared" si="13"/>
        <v>36.5</v>
      </c>
      <c r="M73" s="178" t="str">
        <f t="shared" si="14"/>
        <v>-</v>
      </c>
      <c r="N73" s="179">
        <v>27</v>
      </c>
      <c r="O73" s="180" t="str">
        <f t="shared" si="22"/>
        <v>Aug</v>
      </c>
      <c r="P73" s="178">
        <v>0</v>
      </c>
      <c r="Q73" s="181">
        <f t="shared" si="15"/>
        <v>3.5</v>
      </c>
      <c r="R73" s="180" t="str">
        <f t="shared" si="23"/>
        <v xml:space="preserve"> </v>
      </c>
      <c r="S73" s="181" t="str">
        <f t="shared" si="16"/>
        <v>GROWTH</v>
      </c>
      <c r="T73" s="178">
        <f t="shared" si="24"/>
        <v>27</v>
      </c>
      <c r="U73" s="182" t="str">
        <f t="shared" si="25"/>
        <v>Sep</v>
      </c>
      <c r="V73" s="178">
        <f t="shared" si="20"/>
        <v>27</v>
      </c>
      <c r="W73" s="183">
        <f t="shared" si="17"/>
        <v>-23.5</v>
      </c>
      <c r="X73" s="184" t="b">
        <f t="shared" si="21"/>
        <v>0</v>
      </c>
      <c r="Y73" s="183" t="str">
        <f t="shared" si="18"/>
        <v>GROWTH</v>
      </c>
      <c r="Z73" s="138">
        <v>0</v>
      </c>
      <c r="AA73" s="133"/>
      <c r="AB73" s="133" t="s">
        <v>121</v>
      </c>
      <c r="AC73" s="133" t="s">
        <v>121</v>
      </c>
      <c r="AE73" s="133" t="s">
        <v>121</v>
      </c>
      <c r="AF73" s="139">
        <v>24.416666666666668</v>
      </c>
    </row>
    <row r="74" spans="1:32" s="139" customFormat="1" ht="12">
      <c r="A74" s="133" t="s">
        <v>121</v>
      </c>
      <c r="B74" s="134" t="s">
        <v>16</v>
      </c>
      <c r="C74" s="140" t="s">
        <v>322</v>
      </c>
      <c r="D74" s="135">
        <v>1000000740</v>
      </c>
      <c r="E74" s="136" t="s">
        <v>323</v>
      </c>
      <c r="F74" s="137">
        <v>40669</v>
      </c>
      <c r="G74" s="137" t="str">
        <f t="shared" si="19"/>
        <v>Targeted Dealer</v>
      </c>
      <c r="H74" s="137"/>
      <c r="I74" s="177">
        <v>45</v>
      </c>
      <c r="J74" s="177"/>
      <c r="K74" s="178">
        <v>20</v>
      </c>
      <c r="L74" s="178">
        <f t="shared" si="13"/>
        <v>25</v>
      </c>
      <c r="M74" s="178" t="str">
        <f t="shared" si="14"/>
        <v>-</v>
      </c>
      <c r="N74" s="179">
        <v>45</v>
      </c>
      <c r="O74" s="180" t="str">
        <f t="shared" si="22"/>
        <v>Aug</v>
      </c>
      <c r="P74" s="178">
        <v>34</v>
      </c>
      <c r="Q74" s="181">
        <f t="shared" si="15"/>
        <v>-14</v>
      </c>
      <c r="R74" s="180">
        <f t="shared" si="23"/>
        <v>-0.41176470588235292</v>
      </c>
      <c r="S74" s="181" t="str">
        <f t="shared" si="16"/>
        <v>DEGROWTH</v>
      </c>
      <c r="T74" s="178">
        <f t="shared" si="24"/>
        <v>45</v>
      </c>
      <c r="U74" s="182" t="str">
        <f t="shared" si="25"/>
        <v>Sep</v>
      </c>
      <c r="V74" s="178">
        <f t="shared" si="20"/>
        <v>45</v>
      </c>
      <c r="W74" s="183">
        <f t="shared" si="17"/>
        <v>-25</v>
      </c>
      <c r="X74" s="184" t="b">
        <f t="shared" si="21"/>
        <v>0</v>
      </c>
      <c r="Y74" s="183" t="str">
        <f t="shared" si="18"/>
        <v>GROWTH</v>
      </c>
      <c r="Z74" s="138">
        <v>0</v>
      </c>
      <c r="AA74" s="133"/>
      <c r="AB74" s="133" t="s">
        <v>121</v>
      </c>
      <c r="AC74" s="133" t="s">
        <v>121</v>
      </c>
      <c r="AE74" s="133" t="s">
        <v>121</v>
      </c>
      <c r="AF74" s="139">
        <v>41.25</v>
      </c>
    </row>
    <row r="75" spans="1:32" s="139" customFormat="1" ht="12">
      <c r="A75" s="133" t="s">
        <v>121</v>
      </c>
      <c r="B75" s="134" t="s">
        <v>3924</v>
      </c>
      <c r="C75" s="140" t="s">
        <v>324</v>
      </c>
      <c r="D75" s="135">
        <v>1000000722</v>
      </c>
      <c r="E75" s="136" t="s">
        <v>325</v>
      </c>
      <c r="F75" s="137">
        <v>41212</v>
      </c>
      <c r="G75" s="137" t="str">
        <f t="shared" si="19"/>
        <v>Targeted Dealer</v>
      </c>
      <c r="H75" s="137"/>
      <c r="I75" s="177">
        <v>140</v>
      </c>
      <c r="J75" s="177"/>
      <c r="K75" s="178">
        <v>140</v>
      </c>
      <c r="L75" s="178">
        <f t="shared" si="13"/>
        <v>0</v>
      </c>
      <c r="M75" s="178" t="str">
        <f t="shared" si="14"/>
        <v>-</v>
      </c>
      <c r="N75" s="179">
        <v>110</v>
      </c>
      <c r="O75" s="180" t="str">
        <f t="shared" si="22"/>
        <v>Aug</v>
      </c>
      <c r="P75" s="178">
        <v>80</v>
      </c>
      <c r="Q75" s="181">
        <f t="shared" si="15"/>
        <v>60</v>
      </c>
      <c r="R75" s="180">
        <f t="shared" si="23"/>
        <v>0.75</v>
      </c>
      <c r="S75" s="181" t="str">
        <f t="shared" si="16"/>
        <v>GROWTH</v>
      </c>
      <c r="T75" s="178">
        <f t="shared" si="24"/>
        <v>110</v>
      </c>
      <c r="U75" s="182" t="str">
        <f t="shared" si="25"/>
        <v>Sep</v>
      </c>
      <c r="V75" s="178">
        <f t="shared" si="20"/>
        <v>110</v>
      </c>
      <c r="W75" s="183">
        <f t="shared" si="17"/>
        <v>30</v>
      </c>
      <c r="X75" s="184" t="b">
        <f t="shared" si="21"/>
        <v>0</v>
      </c>
      <c r="Y75" s="183" t="str">
        <f t="shared" si="18"/>
        <v>GROWTH</v>
      </c>
      <c r="Z75" s="138">
        <v>0</v>
      </c>
      <c r="AA75" s="133"/>
      <c r="AB75" s="133" t="s">
        <v>121</v>
      </c>
      <c r="AC75" s="133" t="s">
        <v>121</v>
      </c>
      <c r="AE75" s="133" t="s">
        <v>121</v>
      </c>
      <c r="AF75" s="139">
        <v>131.66666666666666</v>
      </c>
    </row>
    <row r="76" spans="1:32" s="139" customFormat="1" ht="12">
      <c r="A76" s="133" t="s">
        <v>121</v>
      </c>
      <c r="B76" s="134" t="s">
        <v>16</v>
      </c>
      <c r="C76" s="135" t="s">
        <v>326</v>
      </c>
      <c r="D76" s="135">
        <v>1000000735</v>
      </c>
      <c r="E76" s="136" t="s">
        <v>327</v>
      </c>
      <c r="F76" s="137">
        <v>41372</v>
      </c>
      <c r="G76" s="137" t="str">
        <f t="shared" si="19"/>
        <v>Targeted Dealer</v>
      </c>
      <c r="H76" s="137"/>
      <c r="I76" s="177">
        <v>400</v>
      </c>
      <c r="J76" s="177"/>
      <c r="K76" s="178">
        <v>328.25</v>
      </c>
      <c r="L76" s="178">
        <f t="shared" si="13"/>
        <v>71.75</v>
      </c>
      <c r="M76" s="178" t="str">
        <f t="shared" si="14"/>
        <v>-</v>
      </c>
      <c r="N76" s="179">
        <v>221</v>
      </c>
      <c r="O76" s="180" t="str">
        <f t="shared" si="22"/>
        <v>Aug</v>
      </c>
      <c r="P76" s="178">
        <v>357.45</v>
      </c>
      <c r="Q76" s="181">
        <f t="shared" si="15"/>
        <v>-29.199999999999989</v>
      </c>
      <c r="R76" s="180">
        <f t="shared" si="23"/>
        <v>-8.1689746817736664E-2</v>
      </c>
      <c r="S76" s="181" t="str">
        <f t="shared" si="16"/>
        <v>DEGROWTH</v>
      </c>
      <c r="T76" s="178">
        <f t="shared" si="24"/>
        <v>221</v>
      </c>
      <c r="U76" s="182" t="str">
        <f t="shared" si="25"/>
        <v>Sep</v>
      </c>
      <c r="V76" s="178">
        <f t="shared" si="20"/>
        <v>221</v>
      </c>
      <c r="W76" s="183">
        <f t="shared" si="17"/>
        <v>107.25</v>
      </c>
      <c r="X76" s="184" t="b">
        <f t="shared" si="21"/>
        <v>0</v>
      </c>
      <c r="Y76" s="183" t="str">
        <f t="shared" si="18"/>
        <v>GROWTH</v>
      </c>
      <c r="Z76" s="138">
        <v>0</v>
      </c>
      <c r="AA76" s="133"/>
      <c r="AB76" s="133" t="s">
        <v>121</v>
      </c>
      <c r="AC76" s="133" t="s">
        <v>121</v>
      </c>
      <c r="AE76" s="133" t="s">
        <v>121</v>
      </c>
      <c r="AF76" s="139">
        <v>452.89166666666665</v>
      </c>
    </row>
    <row r="77" spans="1:32" s="139" customFormat="1" ht="12">
      <c r="A77" s="133" t="s">
        <v>121</v>
      </c>
      <c r="B77" s="134" t="s">
        <v>3924</v>
      </c>
      <c r="C77" s="140" t="s">
        <v>328</v>
      </c>
      <c r="D77" s="135">
        <v>1000000728</v>
      </c>
      <c r="E77" s="136" t="s">
        <v>329</v>
      </c>
      <c r="F77" s="137">
        <v>41470</v>
      </c>
      <c r="G77" s="137" t="str">
        <f t="shared" si="19"/>
        <v>Targeted Dealer</v>
      </c>
      <c r="H77" s="137"/>
      <c r="I77" s="177">
        <v>40</v>
      </c>
      <c r="J77" s="177"/>
      <c r="K77" s="178">
        <v>40</v>
      </c>
      <c r="L77" s="178">
        <f t="shared" si="13"/>
        <v>0</v>
      </c>
      <c r="M77" s="178" t="str">
        <f t="shared" si="14"/>
        <v>-</v>
      </c>
      <c r="N77" s="179">
        <v>20</v>
      </c>
      <c r="O77" s="180" t="str">
        <f t="shared" si="22"/>
        <v>Aug</v>
      </c>
      <c r="P77" s="178">
        <v>80</v>
      </c>
      <c r="Q77" s="181">
        <f t="shared" si="15"/>
        <v>-40</v>
      </c>
      <c r="R77" s="180">
        <f t="shared" si="23"/>
        <v>-0.5</v>
      </c>
      <c r="S77" s="181" t="str">
        <f t="shared" si="16"/>
        <v>DEGROWTH</v>
      </c>
      <c r="T77" s="178">
        <f t="shared" si="24"/>
        <v>20</v>
      </c>
      <c r="U77" s="182" t="str">
        <f t="shared" si="25"/>
        <v>Sep</v>
      </c>
      <c r="V77" s="178">
        <f t="shared" si="20"/>
        <v>20</v>
      </c>
      <c r="W77" s="183">
        <f t="shared" si="17"/>
        <v>20</v>
      </c>
      <c r="X77" s="184" t="b">
        <f t="shared" si="21"/>
        <v>0</v>
      </c>
      <c r="Y77" s="183" t="str">
        <f t="shared" si="18"/>
        <v>GROWTH</v>
      </c>
      <c r="Z77" s="138">
        <v>0</v>
      </c>
      <c r="AA77" s="133"/>
      <c r="AB77" s="133" t="s">
        <v>121</v>
      </c>
      <c r="AC77" s="133" t="s">
        <v>121</v>
      </c>
      <c r="AE77" s="133" t="s">
        <v>121</v>
      </c>
      <c r="AF77" s="139">
        <v>36.666666666666664</v>
      </c>
    </row>
    <row r="78" spans="1:32" s="139" customFormat="1" ht="12">
      <c r="A78" s="133" t="s">
        <v>121</v>
      </c>
      <c r="B78" s="134" t="s">
        <v>16</v>
      </c>
      <c r="C78" s="135" t="s">
        <v>330</v>
      </c>
      <c r="D78" s="135">
        <v>1000000742</v>
      </c>
      <c r="E78" s="136" t="s">
        <v>331</v>
      </c>
      <c r="F78" s="137">
        <v>41505</v>
      </c>
      <c r="G78" s="137" t="str">
        <f t="shared" si="19"/>
        <v>Targeted Dealer</v>
      </c>
      <c r="H78" s="137"/>
      <c r="I78" s="177">
        <v>650</v>
      </c>
      <c r="J78" s="177"/>
      <c r="K78" s="178">
        <v>530</v>
      </c>
      <c r="L78" s="178">
        <f t="shared" ref="L78:L140" si="26">I78-K78</f>
        <v>120</v>
      </c>
      <c r="M78" s="178" t="str">
        <f t="shared" ref="M78:M140" si="27">IFERROR((K78/J78%),"-")</f>
        <v>-</v>
      </c>
      <c r="N78" s="179">
        <v>456.75</v>
      </c>
      <c r="O78" s="180" t="str">
        <f t="shared" si="22"/>
        <v>Aug</v>
      </c>
      <c r="P78" s="178">
        <v>608.5</v>
      </c>
      <c r="Q78" s="181">
        <f t="shared" ref="Q78:Q140" si="28">K78-P78</f>
        <v>-78.5</v>
      </c>
      <c r="R78" s="180">
        <f t="shared" si="23"/>
        <v>-0.12900575184880858</v>
      </c>
      <c r="S78" s="181" t="str">
        <f t="shared" ref="S78:S140" si="29">IF(N78&gt;0,IF(O78="","-",IF(R78&lt;0%,"DEGROWTH","GROWTH")))</f>
        <v>DEGROWTH</v>
      </c>
      <c r="T78" s="178">
        <f t="shared" si="24"/>
        <v>456.75</v>
      </c>
      <c r="U78" s="182" t="str">
        <f t="shared" si="25"/>
        <v>Sep</v>
      </c>
      <c r="V78" s="178">
        <f t="shared" si="20"/>
        <v>456.75</v>
      </c>
      <c r="W78" s="183">
        <f t="shared" ref="W78:W140" si="30">K78-V78</f>
        <v>73.25</v>
      </c>
      <c r="X78" s="184" t="b">
        <f t="shared" si="21"/>
        <v>0</v>
      </c>
      <c r="Y78" s="183" t="str">
        <f t="shared" ref="Y78:Y140" si="31">IF(T78&gt;0,IF(U78="","-",IF(X78&lt;0%,"DEGROWTH","GROWTH")))</f>
        <v>GROWTH</v>
      </c>
      <c r="Z78" s="138">
        <v>0</v>
      </c>
      <c r="AA78" s="133"/>
      <c r="AB78" s="133" t="s">
        <v>121</v>
      </c>
      <c r="AC78" s="133" t="s">
        <v>121</v>
      </c>
      <c r="AE78" s="133" t="s">
        <v>121</v>
      </c>
      <c r="AF78" s="139">
        <v>657.18333333333328</v>
      </c>
    </row>
    <row r="79" spans="1:32" s="139" customFormat="1" ht="12">
      <c r="A79" s="133" t="s">
        <v>121</v>
      </c>
      <c r="B79" s="134" t="s">
        <v>3924</v>
      </c>
      <c r="C79" s="135" t="s">
        <v>332</v>
      </c>
      <c r="D79" s="135">
        <v>1000000726</v>
      </c>
      <c r="E79" s="136" t="s">
        <v>333</v>
      </c>
      <c r="F79" s="137">
        <v>41701</v>
      </c>
      <c r="G79" s="137" t="str">
        <f t="shared" si="19"/>
        <v>Targeted Dealer</v>
      </c>
      <c r="H79" s="137"/>
      <c r="I79" s="177">
        <v>140</v>
      </c>
      <c r="J79" s="177"/>
      <c r="K79" s="178">
        <v>80</v>
      </c>
      <c r="L79" s="178">
        <f t="shared" si="26"/>
        <v>60</v>
      </c>
      <c r="M79" s="178" t="str">
        <f t="shared" si="27"/>
        <v>-</v>
      </c>
      <c r="N79" s="179">
        <v>120</v>
      </c>
      <c r="O79" s="180" t="str">
        <f t="shared" si="22"/>
        <v>Aug</v>
      </c>
      <c r="P79" s="178">
        <v>120</v>
      </c>
      <c r="Q79" s="181">
        <f t="shared" si="28"/>
        <v>-40</v>
      </c>
      <c r="R79" s="180">
        <f t="shared" si="23"/>
        <v>-0.33333333333333337</v>
      </c>
      <c r="S79" s="181" t="str">
        <f t="shared" si="29"/>
        <v>DEGROWTH</v>
      </c>
      <c r="T79" s="178">
        <f t="shared" si="24"/>
        <v>120</v>
      </c>
      <c r="U79" s="182" t="str">
        <f t="shared" si="25"/>
        <v>Sep</v>
      </c>
      <c r="V79" s="178">
        <f t="shared" si="20"/>
        <v>120</v>
      </c>
      <c r="W79" s="183">
        <f t="shared" si="30"/>
        <v>-40</v>
      </c>
      <c r="X79" s="184" t="b">
        <f t="shared" si="21"/>
        <v>0</v>
      </c>
      <c r="Y79" s="183" t="str">
        <f t="shared" si="31"/>
        <v>GROWTH</v>
      </c>
      <c r="Z79" s="138">
        <v>0</v>
      </c>
      <c r="AA79" s="133"/>
      <c r="AB79" s="133" t="s">
        <v>121</v>
      </c>
      <c r="AC79" s="133" t="s">
        <v>121</v>
      </c>
      <c r="AE79" s="133" t="s">
        <v>121</v>
      </c>
      <c r="AF79" s="139">
        <v>99.166666666666671</v>
      </c>
    </row>
    <row r="80" spans="1:32" s="139" customFormat="1" ht="12">
      <c r="A80" s="133" t="s">
        <v>121</v>
      </c>
      <c r="B80" s="134" t="s">
        <v>16</v>
      </c>
      <c r="C80" s="135" t="s">
        <v>334</v>
      </c>
      <c r="D80" s="135">
        <v>1000000746</v>
      </c>
      <c r="E80" s="136" t="s">
        <v>335</v>
      </c>
      <c r="F80" s="137">
        <v>42216</v>
      </c>
      <c r="G80" s="137" t="str">
        <f t="shared" si="19"/>
        <v>Targeted Dealer</v>
      </c>
      <c r="H80" s="137"/>
      <c r="I80" s="177">
        <v>120</v>
      </c>
      <c r="J80" s="177"/>
      <c r="K80" s="178">
        <v>120</v>
      </c>
      <c r="L80" s="178">
        <f t="shared" si="26"/>
        <v>0</v>
      </c>
      <c r="M80" s="178" t="str">
        <f t="shared" si="27"/>
        <v>-</v>
      </c>
      <c r="N80" s="179">
        <v>44</v>
      </c>
      <c r="O80" s="180" t="str">
        <f t="shared" si="22"/>
        <v>Aug</v>
      </c>
      <c r="P80" s="178">
        <v>121.5</v>
      </c>
      <c r="Q80" s="181">
        <f t="shared" si="28"/>
        <v>-1.5</v>
      </c>
      <c r="R80" s="180">
        <f t="shared" si="23"/>
        <v>-1.2345679012345734E-2</v>
      </c>
      <c r="S80" s="181" t="str">
        <f t="shared" si="29"/>
        <v>DEGROWTH</v>
      </c>
      <c r="T80" s="178">
        <f t="shared" si="24"/>
        <v>44</v>
      </c>
      <c r="U80" s="182" t="str">
        <f t="shared" si="25"/>
        <v>Sep</v>
      </c>
      <c r="V80" s="178">
        <f t="shared" si="20"/>
        <v>44</v>
      </c>
      <c r="W80" s="183">
        <f t="shared" si="30"/>
        <v>76</v>
      </c>
      <c r="X80" s="184" t="b">
        <f t="shared" si="21"/>
        <v>0</v>
      </c>
      <c r="Y80" s="183" t="str">
        <f t="shared" si="31"/>
        <v>GROWTH</v>
      </c>
      <c r="Z80" s="138">
        <v>0</v>
      </c>
      <c r="AA80" s="133"/>
      <c r="AB80" s="133" t="s">
        <v>121</v>
      </c>
      <c r="AC80" s="133" t="s">
        <v>121</v>
      </c>
      <c r="AE80" s="133" t="s">
        <v>121</v>
      </c>
      <c r="AF80" s="139">
        <v>147.41666666666666</v>
      </c>
    </row>
    <row r="81" spans="1:32" s="139" customFormat="1" ht="12">
      <c r="A81" s="133" t="s">
        <v>121</v>
      </c>
      <c r="B81" s="134" t="s">
        <v>3924</v>
      </c>
      <c r="C81" s="135" t="s">
        <v>336</v>
      </c>
      <c r="D81" s="135">
        <v>1000000741</v>
      </c>
      <c r="E81" s="136" t="s">
        <v>337</v>
      </c>
      <c r="F81" s="137">
        <v>42889</v>
      </c>
      <c r="G81" s="137" t="str">
        <f t="shared" si="19"/>
        <v>Targeted Dealer</v>
      </c>
      <c r="H81" s="137"/>
      <c r="I81" s="177">
        <v>200</v>
      </c>
      <c r="J81" s="177"/>
      <c r="K81" s="178">
        <v>120</v>
      </c>
      <c r="L81" s="178">
        <f t="shared" si="26"/>
        <v>80</v>
      </c>
      <c r="M81" s="178" t="str">
        <f t="shared" si="27"/>
        <v>-</v>
      </c>
      <c r="N81" s="179">
        <v>60</v>
      </c>
      <c r="O81" s="180" t="str">
        <f t="shared" si="22"/>
        <v>Aug</v>
      </c>
      <c r="P81" s="178">
        <v>174.5</v>
      </c>
      <c r="Q81" s="181">
        <f t="shared" si="28"/>
        <v>-54.5</v>
      </c>
      <c r="R81" s="180">
        <f t="shared" si="23"/>
        <v>-0.31232091690544417</v>
      </c>
      <c r="S81" s="181" t="str">
        <f t="shared" si="29"/>
        <v>DEGROWTH</v>
      </c>
      <c r="T81" s="178">
        <f t="shared" si="24"/>
        <v>60</v>
      </c>
      <c r="U81" s="182" t="str">
        <f t="shared" si="25"/>
        <v>Sep</v>
      </c>
      <c r="V81" s="178">
        <f t="shared" si="20"/>
        <v>60</v>
      </c>
      <c r="W81" s="183">
        <f t="shared" si="30"/>
        <v>60</v>
      </c>
      <c r="X81" s="184" t="b">
        <f t="shared" si="21"/>
        <v>0</v>
      </c>
      <c r="Y81" s="183" t="str">
        <f t="shared" si="31"/>
        <v>GROWTH</v>
      </c>
      <c r="Z81" s="138">
        <v>0</v>
      </c>
      <c r="AA81" s="133"/>
      <c r="AB81" s="133" t="s">
        <v>121</v>
      </c>
      <c r="AC81" s="133" t="s">
        <v>121</v>
      </c>
      <c r="AE81" s="133" t="s">
        <v>121</v>
      </c>
      <c r="AF81" s="139">
        <v>165.75</v>
      </c>
    </row>
    <row r="82" spans="1:32" s="139" customFormat="1" ht="12">
      <c r="A82" s="133" t="s">
        <v>121</v>
      </c>
      <c r="B82" s="134" t="s">
        <v>16</v>
      </c>
      <c r="C82" s="135" t="s">
        <v>338</v>
      </c>
      <c r="D82" s="135">
        <v>1000000736</v>
      </c>
      <c r="E82" s="136" t="s">
        <v>339</v>
      </c>
      <c r="F82" s="137">
        <v>42929</v>
      </c>
      <c r="G82" s="137" t="str">
        <f t="shared" si="19"/>
        <v>Targeted Dealer</v>
      </c>
      <c r="H82" s="137"/>
      <c r="I82" s="177">
        <v>600</v>
      </c>
      <c r="J82" s="177"/>
      <c r="K82" s="178">
        <v>534.75</v>
      </c>
      <c r="L82" s="178">
        <f t="shared" si="26"/>
        <v>65.25</v>
      </c>
      <c r="M82" s="178" t="str">
        <f t="shared" si="27"/>
        <v>-</v>
      </c>
      <c r="N82" s="179">
        <v>359.75</v>
      </c>
      <c r="O82" s="180" t="str">
        <f t="shared" si="22"/>
        <v>Aug</v>
      </c>
      <c r="P82" s="178">
        <v>631.5</v>
      </c>
      <c r="Q82" s="181">
        <f t="shared" si="28"/>
        <v>-96.75</v>
      </c>
      <c r="R82" s="180">
        <f t="shared" si="23"/>
        <v>-0.15320665083135387</v>
      </c>
      <c r="S82" s="181" t="str">
        <f t="shared" si="29"/>
        <v>DEGROWTH</v>
      </c>
      <c r="T82" s="178">
        <f t="shared" si="24"/>
        <v>359.75</v>
      </c>
      <c r="U82" s="182" t="str">
        <f t="shared" si="25"/>
        <v>Sep</v>
      </c>
      <c r="V82" s="178">
        <f t="shared" si="20"/>
        <v>359.75</v>
      </c>
      <c r="W82" s="183">
        <f t="shared" si="30"/>
        <v>175</v>
      </c>
      <c r="X82" s="184" t="b">
        <f t="shared" si="21"/>
        <v>0</v>
      </c>
      <c r="Y82" s="183" t="str">
        <f t="shared" si="31"/>
        <v>GROWTH</v>
      </c>
      <c r="Z82" s="138">
        <v>0</v>
      </c>
      <c r="AA82" s="133"/>
      <c r="AB82" s="133" t="s">
        <v>121</v>
      </c>
      <c r="AC82" s="133" t="s">
        <v>121</v>
      </c>
      <c r="AE82" s="133" t="s">
        <v>121</v>
      </c>
      <c r="AF82" s="139">
        <v>715.64166666666677</v>
      </c>
    </row>
    <row r="83" spans="1:32" s="139" customFormat="1" ht="12">
      <c r="A83" s="133" t="s">
        <v>121</v>
      </c>
      <c r="B83" s="134" t="s">
        <v>3924</v>
      </c>
      <c r="C83" s="135" t="s">
        <v>340</v>
      </c>
      <c r="D83" s="135">
        <v>1000000725</v>
      </c>
      <c r="E83" s="136" t="s">
        <v>341</v>
      </c>
      <c r="F83" s="137">
        <v>43252</v>
      </c>
      <c r="G83" s="137" t="str">
        <f t="shared" si="19"/>
        <v>Targeted Dealer</v>
      </c>
      <c r="H83" s="137"/>
      <c r="I83" s="177">
        <v>220</v>
      </c>
      <c r="J83" s="177"/>
      <c r="K83" s="178">
        <v>115</v>
      </c>
      <c r="L83" s="178">
        <f t="shared" si="26"/>
        <v>105</v>
      </c>
      <c r="M83" s="178" t="str">
        <f t="shared" si="27"/>
        <v>-</v>
      </c>
      <c r="N83" s="179">
        <v>140</v>
      </c>
      <c r="O83" s="180" t="str">
        <f t="shared" si="22"/>
        <v>Aug</v>
      </c>
      <c r="P83" s="178">
        <v>80</v>
      </c>
      <c r="Q83" s="181">
        <f t="shared" si="28"/>
        <v>35</v>
      </c>
      <c r="R83" s="180">
        <f t="shared" si="23"/>
        <v>0.4375</v>
      </c>
      <c r="S83" s="181" t="str">
        <f t="shared" si="29"/>
        <v>GROWTH</v>
      </c>
      <c r="T83" s="178">
        <f t="shared" si="24"/>
        <v>140</v>
      </c>
      <c r="U83" s="182" t="str">
        <f t="shared" si="25"/>
        <v>Sep</v>
      </c>
      <c r="V83" s="178">
        <f t="shared" si="20"/>
        <v>140</v>
      </c>
      <c r="W83" s="183">
        <f t="shared" si="30"/>
        <v>-25</v>
      </c>
      <c r="X83" s="184" t="b">
        <f t="shared" si="21"/>
        <v>0</v>
      </c>
      <c r="Y83" s="183" t="str">
        <f t="shared" si="31"/>
        <v>GROWTH</v>
      </c>
      <c r="Z83" s="138">
        <v>0</v>
      </c>
      <c r="AA83" s="133"/>
      <c r="AB83" s="133" t="s">
        <v>121</v>
      </c>
      <c r="AC83" s="133" t="s">
        <v>121</v>
      </c>
      <c r="AE83" s="133" t="s">
        <v>121</v>
      </c>
      <c r="AF83" s="139">
        <v>216.25</v>
      </c>
    </row>
    <row r="84" spans="1:32" s="139" customFormat="1" ht="12">
      <c r="A84" s="133" t="s">
        <v>121</v>
      </c>
      <c r="B84" s="134" t="s">
        <v>16</v>
      </c>
      <c r="C84" s="135" t="s">
        <v>344</v>
      </c>
      <c r="D84" s="135">
        <v>1000000738</v>
      </c>
      <c r="E84" s="136" t="s">
        <v>345</v>
      </c>
      <c r="F84" s="137">
        <v>43326</v>
      </c>
      <c r="G84" s="137" t="str">
        <f t="shared" si="19"/>
        <v>Targeted Dealer</v>
      </c>
      <c r="H84" s="137"/>
      <c r="I84" s="177">
        <v>400</v>
      </c>
      <c r="J84" s="177"/>
      <c r="K84" s="178">
        <v>381</v>
      </c>
      <c r="L84" s="178">
        <f t="shared" si="26"/>
        <v>19</v>
      </c>
      <c r="M84" s="178" t="str">
        <f t="shared" si="27"/>
        <v>-</v>
      </c>
      <c r="N84" s="179">
        <v>192.85</v>
      </c>
      <c r="O84" s="180" t="str">
        <f t="shared" si="22"/>
        <v>Aug</v>
      </c>
      <c r="P84" s="178">
        <v>427.5</v>
      </c>
      <c r="Q84" s="181">
        <f t="shared" si="28"/>
        <v>-46.5</v>
      </c>
      <c r="R84" s="180">
        <f t="shared" si="23"/>
        <v>-0.10877192982456141</v>
      </c>
      <c r="S84" s="181" t="str">
        <f t="shared" si="29"/>
        <v>DEGROWTH</v>
      </c>
      <c r="T84" s="178">
        <f t="shared" si="24"/>
        <v>192.85</v>
      </c>
      <c r="U84" s="182" t="str">
        <f t="shared" si="25"/>
        <v>Sep</v>
      </c>
      <c r="V84" s="178">
        <f t="shared" si="20"/>
        <v>192.85</v>
      </c>
      <c r="W84" s="183">
        <f t="shared" si="30"/>
        <v>188.15</v>
      </c>
      <c r="X84" s="184" t="b">
        <f t="shared" si="21"/>
        <v>0</v>
      </c>
      <c r="Y84" s="183" t="str">
        <f t="shared" si="31"/>
        <v>GROWTH</v>
      </c>
      <c r="Z84" s="138">
        <v>0</v>
      </c>
      <c r="AA84" s="133"/>
      <c r="AB84" s="133" t="s">
        <v>121</v>
      </c>
      <c r="AC84" s="133" t="s">
        <v>121</v>
      </c>
      <c r="AE84" s="133" t="s">
        <v>121</v>
      </c>
      <c r="AF84" s="139">
        <v>350.83333333333331</v>
      </c>
    </row>
    <row r="85" spans="1:32" s="139" customFormat="1" ht="12">
      <c r="A85" s="133" t="s">
        <v>121</v>
      </c>
      <c r="B85" s="134" t="s">
        <v>3924</v>
      </c>
      <c r="C85" s="135" t="s">
        <v>346</v>
      </c>
      <c r="D85" s="135">
        <v>1000000731</v>
      </c>
      <c r="E85" s="136" t="s">
        <v>347</v>
      </c>
      <c r="F85" s="137">
        <v>43426</v>
      </c>
      <c r="G85" s="137" t="str">
        <f t="shared" si="19"/>
        <v>Targeted Dealer</v>
      </c>
      <c r="H85" s="137"/>
      <c r="I85" s="177">
        <v>250</v>
      </c>
      <c r="J85" s="177"/>
      <c r="K85" s="178">
        <v>200</v>
      </c>
      <c r="L85" s="178">
        <f t="shared" si="26"/>
        <v>50</v>
      </c>
      <c r="M85" s="178" t="str">
        <f t="shared" si="27"/>
        <v>-</v>
      </c>
      <c r="N85" s="179">
        <v>150</v>
      </c>
      <c r="O85" s="180" t="str">
        <f t="shared" si="22"/>
        <v>Aug</v>
      </c>
      <c r="P85" s="178">
        <v>290</v>
      </c>
      <c r="Q85" s="181">
        <f t="shared" si="28"/>
        <v>-90</v>
      </c>
      <c r="R85" s="180">
        <f t="shared" si="23"/>
        <v>-0.31034482758620685</v>
      </c>
      <c r="S85" s="181" t="str">
        <f t="shared" si="29"/>
        <v>DEGROWTH</v>
      </c>
      <c r="T85" s="178">
        <f t="shared" si="24"/>
        <v>150</v>
      </c>
      <c r="U85" s="182" t="str">
        <f t="shared" si="25"/>
        <v>Sep</v>
      </c>
      <c r="V85" s="178">
        <f t="shared" si="20"/>
        <v>150</v>
      </c>
      <c r="W85" s="183">
        <f t="shared" si="30"/>
        <v>50</v>
      </c>
      <c r="X85" s="184" t="b">
        <f t="shared" si="21"/>
        <v>0</v>
      </c>
      <c r="Y85" s="183" t="str">
        <f t="shared" si="31"/>
        <v>GROWTH</v>
      </c>
      <c r="Z85" s="138">
        <v>0</v>
      </c>
      <c r="AA85" s="133"/>
      <c r="AB85" s="133" t="s">
        <v>121</v>
      </c>
      <c r="AC85" s="133" t="s">
        <v>121</v>
      </c>
      <c r="AE85" s="133" t="s">
        <v>121</v>
      </c>
      <c r="AF85" s="139">
        <v>279.5</v>
      </c>
    </row>
    <row r="86" spans="1:32" s="139" customFormat="1" ht="12">
      <c r="A86" s="133" t="s">
        <v>121</v>
      </c>
      <c r="B86" s="134" t="s">
        <v>16</v>
      </c>
      <c r="C86" s="135" t="s">
        <v>348</v>
      </c>
      <c r="D86" s="135">
        <v>1000001067</v>
      </c>
      <c r="E86" s="136" t="s">
        <v>349</v>
      </c>
      <c r="F86" s="137">
        <v>43647</v>
      </c>
      <c r="G86" s="137" t="str">
        <f t="shared" si="19"/>
        <v>Targeted Dealer</v>
      </c>
      <c r="H86" s="137"/>
      <c r="I86" s="177">
        <v>20</v>
      </c>
      <c r="J86" s="177"/>
      <c r="K86" s="178">
        <v>9</v>
      </c>
      <c r="L86" s="178">
        <f t="shared" si="26"/>
        <v>11</v>
      </c>
      <c r="M86" s="178" t="str">
        <f t="shared" si="27"/>
        <v>-</v>
      </c>
      <c r="N86" s="179">
        <v>0</v>
      </c>
      <c r="O86" s="180" t="str">
        <f t="shared" si="22"/>
        <v>Aug</v>
      </c>
      <c r="P86" s="178">
        <v>3.5</v>
      </c>
      <c r="Q86" s="181">
        <f t="shared" si="28"/>
        <v>5.5</v>
      </c>
      <c r="R86" s="180">
        <f t="shared" si="23"/>
        <v>1.5714285714285716</v>
      </c>
      <c r="S86" s="181" t="b">
        <f t="shared" si="29"/>
        <v>0</v>
      </c>
      <c r="T86" s="178">
        <f t="shared" si="24"/>
        <v>0</v>
      </c>
      <c r="U86" s="182" t="str">
        <f t="shared" si="25"/>
        <v>Sep</v>
      </c>
      <c r="V86" s="178">
        <f t="shared" si="20"/>
        <v>0</v>
      </c>
      <c r="W86" s="183">
        <f t="shared" si="30"/>
        <v>9</v>
      </c>
      <c r="X86" s="184" t="b">
        <f t="shared" si="21"/>
        <v>0</v>
      </c>
      <c r="Y86" s="183" t="b">
        <f t="shared" si="31"/>
        <v>0</v>
      </c>
      <c r="Z86" s="138">
        <v>0</v>
      </c>
      <c r="AA86" s="133"/>
      <c r="AB86" s="133" t="s">
        <v>121</v>
      </c>
      <c r="AC86" s="133" t="s">
        <v>121</v>
      </c>
      <c r="AE86" s="133" t="s">
        <v>121</v>
      </c>
      <c r="AF86" s="139">
        <v>7.625</v>
      </c>
    </row>
    <row r="87" spans="1:32" s="139" customFormat="1" ht="12">
      <c r="A87" s="133" t="s">
        <v>121</v>
      </c>
      <c r="B87" s="134" t="s">
        <v>16</v>
      </c>
      <c r="C87" s="135" t="s">
        <v>350</v>
      </c>
      <c r="D87" s="135">
        <v>1000001066</v>
      </c>
      <c r="E87" s="136" t="s">
        <v>351</v>
      </c>
      <c r="F87" s="137">
        <v>43843</v>
      </c>
      <c r="G87" s="137" t="str">
        <f t="shared" si="19"/>
        <v>Targeted Dealer</v>
      </c>
      <c r="H87" s="137"/>
      <c r="I87" s="177">
        <v>200</v>
      </c>
      <c r="J87" s="177"/>
      <c r="K87" s="178">
        <v>184</v>
      </c>
      <c r="L87" s="178">
        <f t="shared" si="26"/>
        <v>16</v>
      </c>
      <c r="M87" s="178" t="str">
        <f t="shared" si="27"/>
        <v>-</v>
      </c>
      <c r="N87" s="179">
        <v>163.5</v>
      </c>
      <c r="O87" s="180" t="str">
        <f t="shared" si="22"/>
        <v>Aug</v>
      </c>
      <c r="P87" s="178">
        <v>202.5</v>
      </c>
      <c r="Q87" s="181">
        <f t="shared" si="28"/>
        <v>-18.5</v>
      </c>
      <c r="R87" s="180">
        <f t="shared" si="23"/>
        <v>-9.1358024691358009E-2</v>
      </c>
      <c r="S87" s="181" t="str">
        <f t="shared" si="29"/>
        <v>DEGROWTH</v>
      </c>
      <c r="T87" s="178">
        <f t="shared" si="24"/>
        <v>163.5</v>
      </c>
      <c r="U87" s="182" t="str">
        <f t="shared" si="25"/>
        <v>Sep</v>
      </c>
      <c r="V87" s="178">
        <f t="shared" si="20"/>
        <v>163.5</v>
      </c>
      <c r="W87" s="183">
        <f t="shared" si="30"/>
        <v>20.5</v>
      </c>
      <c r="X87" s="184" t="b">
        <f t="shared" si="21"/>
        <v>0</v>
      </c>
      <c r="Y87" s="183" t="str">
        <f t="shared" si="31"/>
        <v>GROWTH</v>
      </c>
      <c r="Z87" s="138">
        <v>0</v>
      </c>
      <c r="AA87" s="133"/>
      <c r="AB87" s="133" t="s">
        <v>121</v>
      </c>
      <c r="AC87" s="133" t="s">
        <v>121</v>
      </c>
      <c r="AE87" s="133" t="s">
        <v>121</v>
      </c>
      <c r="AF87" s="139">
        <v>228.25</v>
      </c>
    </row>
    <row r="88" spans="1:32" s="139" customFormat="1" ht="12">
      <c r="A88" s="133" t="s">
        <v>121</v>
      </c>
      <c r="B88" s="134" t="s">
        <v>3924</v>
      </c>
      <c r="C88" s="135" t="s">
        <v>352</v>
      </c>
      <c r="D88" s="135">
        <v>1000000734</v>
      </c>
      <c r="E88" s="136" t="s">
        <v>353</v>
      </c>
      <c r="F88" s="137">
        <v>43899</v>
      </c>
      <c r="G88" s="137" t="str">
        <f t="shared" si="19"/>
        <v>Targeted Dealer</v>
      </c>
      <c r="H88" s="137"/>
      <c r="I88" s="177">
        <v>80</v>
      </c>
      <c r="J88" s="177"/>
      <c r="K88" s="178">
        <v>60</v>
      </c>
      <c r="L88" s="178">
        <f t="shared" si="26"/>
        <v>20</v>
      </c>
      <c r="M88" s="178" t="str">
        <f t="shared" si="27"/>
        <v>-</v>
      </c>
      <c r="N88" s="179">
        <v>0</v>
      </c>
      <c r="O88" s="180" t="str">
        <f t="shared" si="22"/>
        <v>Aug</v>
      </c>
      <c r="P88" s="178">
        <v>0</v>
      </c>
      <c r="Q88" s="181">
        <f t="shared" si="28"/>
        <v>60</v>
      </c>
      <c r="R88" s="180" t="str">
        <f t="shared" si="23"/>
        <v xml:space="preserve"> </v>
      </c>
      <c r="S88" s="181" t="b">
        <f t="shared" si="29"/>
        <v>0</v>
      </c>
      <c r="T88" s="178">
        <f t="shared" si="24"/>
        <v>0</v>
      </c>
      <c r="U88" s="182" t="str">
        <f t="shared" si="25"/>
        <v>Sep</v>
      </c>
      <c r="V88" s="178">
        <f t="shared" si="20"/>
        <v>0</v>
      </c>
      <c r="W88" s="183">
        <f t="shared" si="30"/>
        <v>60</v>
      </c>
      <c r="X88" s="184" t="b">
        <f t="shared" si="21"/>
        <v>0</v>
      </c>
      <c r="Y88" s="183" t="b">
        <f t="shared" si="31"/>
        <v>0</v>
      </c>
      <c r="Z88" s="138">
        <v>0</v>
      </c>
      <c r="AA88" s="133"/>
      <c r="AB88" s="133" t="s">
        <v>121</v>
      </c>
      <c r="AC88" s="133" t="s">
        <v>121</v>
      </c>
      <c r="AE88" s="133" t="s">
        <v>121</v>
      </c>
      <c r="AF88" s="139">
        <v>41.666666666666664</v>
      </c>
    </row>
    <row r="89" spans="1:32" s="139" customFormat="1" ht="12">
      <c r="A89" s="133" t="s">
        <v>121</v>
      </c>
      <c r="B89" s="134" t="s">
        <v>16</v>
      </c>
      <c r="C89" s="135" t="s">
        <v>354</v>
      </c>
      <c r="D89" s="135">
        <v>1000001068</v>
      </c>
      <c r="E89" s="136" t="s">
        <v>355</v>
      </c>
      <c r="F89" s="137">
        <v>44050</v>
      </c>
      <c r="G89" s="137" t="str">
        <f t="shared" si="19"/>
        <v>Targeted Dealer</v>
      </c>
      <c r="H89" s="137"/>
      <c r="I89" s="177">
        <v>30</v>
      </c>
      <c r="J89" s="177"/>
      <c r="K89" s="178">
        <v>25</v>
      </c>
      <c r="L89" s="178">
        <f t="shared" si="26"/>
        <v>5</v>
      </c>
      <c r="M89" s="178" t="str">
        <f t="shared" si="27"/>
        <v>-</v>
      </c>
      <c r="N89" s="179">
        <v>20</v>
      </c>
      <c r="O89" s="180" t="str">
        <f t="shared" si="22"/>
        <v>Aug</v>
      </c>
      <c r="P89" s="178">
        <v>35</v>
      </c>
      <c r="Q89" s="181">
        <f t="shared" si="28"/>
        <v>-10</v>
      </c>
      <c r="R89" s="180">
        <f t="shared" si="23"/>
        <v>-0.2857142857142857</v>
      </c>
      <c r="S89" s="181" t="str">
        <f t="shared" si="29"/>
        <v>DEGROWTH</v>
      </c>
      <c r="T89" s="178">
        <f t="shared" si="24"/>
        <v>20</v>
      </c>
      <c r="U89" s="182" t="str">
        <f t="shared" si="25"/>
        <v>Sep</v>
      </c>
      <c r="V89" s="178">
        <f t="shared" si="20"/>
        <v>20</v>
      </c>
      <c r="W89" s="183">
        <f t="shared" si="30"/>
        <v>5</v>
      </c>
      <c r="X89" s="184" t="b">
        <f t="shared" si="21"/>
        <v>0</v>
      </c>
      <c r="Y89" s="183" t="str">
        <f t="shared" si="31"/>
        <v>GROWTH</v>
      </c>
      <c r="Z89" s="138">
        <v>0</v>
      </c>
      <c r="AA89" s="133"/>
      <c r="AB89" s="133" t="s">
        <v>121</v>
      </c>
      <c r="AC89" s="133" t="s">
        <v>121</v>
      </c>
      <c r="AE89" s="133" t="s">
        <v>121</v>
      </c>
      <c r="AF89" s="139">
        <v>50.475000000000001</v>
      </c>
    </row>
    <row r="90" spans="1:32" s="139" customFormat="1" ht="12">
      <c r="A90" s="133" t="s">
        <v>121</v>
      </c>
      <c r="B90" s="134" t="s">
        <v>3924</v>
      </c>
      <c r="C90" s="135" t="s">
        <v>356</v>
      </c>
      <c r="D90" s="135">
        <v>1000001069</v>
      </c>
      <c r="E90" s="136" t="s">
        <v>357</v>
      </c>
      <c r="F90" s="137">
        <v>44256</v>
      </c>
      <c r="G90" s="137" t="str">
        <f t="shared" si="19"/>
        <v>Targeted Dealer</v>
      </c>
      <c r="H90" s="137"/>
      <c r="I90" s="177">
        <v>120</v>
      </c>
      <c r="J90" s="177"/>
      <c r="K90" s="178">
        <v>40</v>
      </c>
      <c r="L90" s="178">
        <f t="shared" si="26"/>
        <v>80</v>
      </c>
      <c r="M90" s="178" t="str">
        <f t="shared" si="27"/>
        <v>-</v>
      </c>
      <c r="N90" s="179">
        <v>57</v>
      </c>
      <c r="O90" s="180" t="str">
        <f t="shared" si="22"/>
        <v>Aug</v>
      </c>
      <c r="P90" s="178">
        <v>80</v>
      </c>
      <c r="Q90" s="181">
        <f t="shared" si="28"/>
        <v>-40</v>
      </c>
      <c r="R90" s="180">
        <f t="shared" si="23"/>
        <v>-0.5</v>
      </c>
      <c r="S90" s="181" t="str">
        <f t="shared" si="29"/>
        <v>DEGROWTH</v>
      </c>
      <c r="T90" s="178">
        <f t="shared" si="24"/>
        <v>57</v>
      </c>
      <c r="U90" s="182" t="str">
        <f t="shared" si="25"/>
        <v>Sep</v>
      </c>
      <c r="V90" s="178">
        <f t="shared" si="20"/>
        <v>57</v>
      </c>
      <c r="W90" s="183">
        <f t="shared" si="30"/>
        <v>-17</v>
      </c>
      <c r="X90" s="184" t="b">
        <f t="shared" si="21"/>
        <v>0</v>
      </c>
      <c r="Y90" s="183" t="str">
        <f t="shared" si="31"/>
        <v>GROWTH</v>
      </c>
      <c r="Z90" s="138">
        <v>0</v>
      </c>
      <c r="AA90" s="133"/>
      <c r="AB90" s="133" t="s">
        <v>121</v>
      </c>
      <c r="AC90" s="133" t="s">
        <v>121</v>
      </c>
      <c r="AE90" s="133" t="s">
        <v>121</v>
      </c>
      <c r="AF90" s="139">
        <v>103.33333333333333</v>
      </c>
    </row>
    <row r="91" spans="1:32" s="139" customFormat="1" ht="12">
      <c r="A91" s="133" t="s">
        <v>121</v>
      </c>
      <c r="B91" s="134" t="s">
        <v>3924</v>
      </c>
      <c r="C91" s="135" t="s">
        <v>358</v>
      </c>
      <c r="D91" s="135">
        <v>1000001065</v>
      </c>
      <c r="E91" s="136" t="s">
        <v>359</v>
      </c>
      <c r="F91" s="137">
        <v>44296</v>
      </c>
      <c r="G91" s="137" t="str">
        <f t="shared" si="19"/>
        <v>Targeted Dealer</v>
      </c>
      <c r="H91" s="137"/>
      <c r="I91" s="177">
        <v>400</v>
      </c>
      <c r="J91" s="177"/>
      <c r="K91" s="178">
        <v>80</v>
      </c>
      <c r="L91" s="178">
        <f t="shared" si="26"/>
        <v>320</v>
      </c>
      <c r="M91" s="178" t="str">
        <f t="shared" si="27"/>
        <v>-</v>
      </c>
      <c r="N91" s="179">
        <v>260</v>
      </c>
      <c r="O91" s="180" t="str">
        <f t="shared" si="22"/>
        <v>Aug</v>
      </c>
      <c r="P91" s="178">
        <v>160</v>
      </c>
      <c r="Q91" s="181">
        <f t="shared" si="28"/>
        <v>-80</v>
      </c>
      <c r="R91" s="180">
        <f t="shared" si="23"/>
        <v>-0.5</v>
      </c>
      <c r="S91" s="181" t="str">
        <f t="shared" si="29"/>
        <v>DEGROWTH</v>
      </c>
      <c r="T91" s="178">
        <f t="shared" si="24"/>
        <v>260</v>
      </c>
      <c r="U91" s="182" t="str">
        <f t="shared" si="25"/>
        <v>Sep</v>
      </c>
      <c r="V91" s="178">
        <f t="shared" si="20"/>
        <v>260</v>
      </c>
      <c r="W91" s="183">
        <f t="shared" si="30"/>
        <v>-180</v>
      </c>
      <c r="X91" s="184" t="b">
        <f t="shared" si="21"/>
        <v>0</v>
      </c>
      <c r="Y91" s="183" t="str">
        <f t="shared" si="31"/>
        <v>GROWTH</v>
      </c>
      <c r="Z91" s="138">
        <v>0</v>
      </c>
      <c r="AA91" s="133"/>
      <c r="AB91" s="133" t="s">
        <v>121</v>
      </c>
      <c r="AC91" s="133" t="s">
        <v>121</v>
      </c>
      <c r="AE91" s="133" t="s">
        <v>121</v>
      </c>
      <c r="AF91" s="139">
        <v>211.47499999999999</v>
      </c>
    </row>
    <row r="92" spans="1:32" s="139" customFormat="1" ht="12">
      <c r="A92" s="133" t="s">
        <v>121</v>
      </c>
      <c r="B92" s="134" t="s">
        <v>16</v>
      </c>
      <c r="C92" s="135" t="s">
        <v>360</v>
      </c>
      <c r="D92" s="135">
        <v>1000002403</v>
      </c>
      <c r="E92" s="136" t="s">
        <v>361</v>
      </c>
      <c r="F92" s="137">
        <v>44560</v>
      </c>
      <c r="G92" s="137" t="str">
        <f t="shared" si="19"/>
        <v>Targeted Dealer</v>
      </c>
      <c r="H92" s="137"/>
      <c r="I92" s="177">
        <v>40</v>
      </c>
      <c r="J92" s="177"/>
      <c r="K92" s="178">
        <v>39</v>
      </c>
      <c r="L92" s="178">
        <f t="shared" si="26"/>
        <v>1</v>
      </c>
      <c r="M92" s="178" t="str">
        <f t="shared" si="27"/>
        <v>-</v>
      </c>
      <c r="N92" s="179">
        <v>20.5</v>
      </c>
      <c r="O92" s="180" t="str">
        <f t="shared" si="22"/>
        <v>Aug</v>
      </c>
      <c r="P92" s="178">
        <v>32</v>
      </c>
      <c r="Q92" s="181">
        <f t="shared" si="28"/>
        <v>7</v>
      </c>
      <c r="R92" s="180">
        <f t="shared" si="23"/>
        <v>0.21875</v>
      </c>
      <c r="S92" s="181" t="str">
        <f t="shared" si="29"/>
        <v>GROWTH</v>
      </c>
      <c r="T92" s="178">
        <f t="shared" si="24"/>
        <v>20.5</v>
      </c>
      <c r="U92" s="182" t="str">
        <f t="shared" si="25"/>
        <v>Sep</v>
      </c>
      <c r="V92" s="178">
        <f t="shared" si="20"/>
        <v>20.5</v>
      </c>
      <c r="W92" s="183">
        <f t="shared" si="30"/>
        <v>18.5</v>
      </c>
      <c r="X92" s="184" t="b">
        <f t="shared" si="21"/>
        <v>0</v>
      </c>
      <c r="Y92" s="183" t="str">
        <f t="shared" si="31"/>
        <v>GROWTH</v>
      </c>
      <c r="Z92" s="138">
        <v>0</v>
      </c>
      <c r="AA92" s="133"/>
      <c r="AB92" s="133" t="s">
        <v>121</v>
      </c>
      <c r="AC92" s="133" t="s">
        <v>121</v>
      </c>
      <c r="AE92" s="133" t="s">
        <v>121</v>
      </c>
      <c r="AF92" s="139">
        <v>24.083333333333332</v>
      </c>
    </row>
    <row r="93" spans="1:32" s="139" customFormat="1" ht="12">
      <c r="A93" s="133" t="s">
        <v>121</v>
      </c>
      <c r="B93" s="134" t="s">
        <v>16</v>
      </c>
      <c r="C93" s="135" t="s">
        <v>362</v>
      </c>
      <c r="D93" s="135">
        <v>1000002406</v>
      </c>
      <c r="E93" s="136" t="s">
        <v>363</v>
      </c>
      <c r="F93" s="137">
        <v>44574</v>
      </c>
      <c r="G93" s="137" t="str">
        <f t="shared" si="19"/>
        <v>Targeted Dealer</v>
      </c>
      <c r="H93" s="137"/>
      <c r="I93" s="177">
        <v>65</v>
      </c>
      <c r="J93" s="177"/>
      <c r="K93" s="178">
        <v>45</v>
      </c>
      <c r="L93" s="178">
        <f t="shared" si="26"/>
        <v>20</v>
      </c>
      <c r="M93" s="178" t="str">
        <f t="shared" si="27"/>
        <v>-</v>
      </c>
      <c r="N93" s="179">
        <v>40</v>
      </c>
      <c r="O93" s="180" t="str">
        <f t="shared" si="22"/>
        <v>Aug</v>
      </c>
      <c r="P93" s="178">
        <v>20</v>
      </c>
      <c r="Q93" s="181">
        <f t="shared" si="28"/>
        <v>25</v>
      </c>
      <c r="R93" s="180">
        <f t="shared" si="23"/>
        <v>1.25</v>
      </c>
      <c r="S93" s="181" t="str">
        <f t="shared" si="29"/>
        <v>GROWTH</v>
      </c>
      <c r="T93" s="178">
        <f t="shared" si="24"/>
        <v>40</v>
      </c>
      <c r="U93" s="182" t="str">
        <f t="shared" si="25"/>
        <v>Sep</v>
      </c>
      <c r="V93" s="178">
        <f t="shared" si="20"/>
        <v>40</v>
      </c>
      <c r="W93" s="183">
        <f t="shared" si="30"/>
        <v>5</v>
      </c>
      <c r="X93" s="184" t="b">
        <f t="shared" si="21"/>
        <v>0</v>
      </c>
      <c r="Y93" s="183" t="str">
        <f t="shared" si="31"/>
        <v>GROWTH</v>
      </c>
      <c r="Z93" s="138">
        <v>0</v>
      </c>
      <c r="AA93" s="133"/>
      <c r="AB93" s="133" t="s">
        <v>121</v>
      </c>
      <c r="AC93" s="133" t="s">
        <v>121</v>
      </c>
      <c r="AE93" s="133" t="s">
        <v>121</v>
      </c>
      <c r="AF93" s="139">
        <v>52.833333333333336</v>
      </c>
    </row>
    <row r="94" spans="1:32" s="139" customFormat="1" ht="12">
      <c r="A94" s="133" t="s">
        <v>121</v>
      </c>
      <c r="B94" s="134" t="s">
        <v>3924</v>
      </c>
      <c r="C94" s="135" t="s">
        <v>364</v>
      </c>
      <c r="D94" s="135">
        <v>1000002619</v>
      </c>
      <c r="E94" s="136" t="s">
        <v>365</v>
      </c>
      <c r="F94" s="137">
        <v>44628</v>
      </c>
      <c r="G94" s="137" t="str">
        <f t="shared" si="19"/>
        <v>Targeted Dealer</v>
      </c>
      <c r="H94" s="137"/>
      <c r="I94" s="177">
        <v>80</v>
      </c>
      <c r="J94" s="177"/>
      <c r="K94" s="178">
        <v>40</v>
      </c>
      <c r="L94" s="178">
        <f t="shared" si="26"/>
        <v>40</v>
      </c>
      <c r="M94" s="178" t="str">
        <f t="shared" si="27"/>
        <v>-</v>
      </c>
      <c r="N94" s="179">
        <v>25</v>
      </c>
      <c r="O94" s="180" t="str">
        <f t="shared" si="22"/>
        <v>Aug</v>
      </c>
      <c r="P94" s="178">
        <v>60</v>
      </c>
      <c r="Q94" s="181">
        <f t="shared" si="28"/>
        <v>-20</v>
      </c>
      <c r="R94" s="180">
        <f t="shared" si="23"/>
        <v>-0.33333333333333337</v>
      </c>
      <c r="S94" s="181" t="str">
        <f t="shared" si="29"/>
        <v>DEGROWTH</v>
      </c>
      <c r="T94" s="178">
        <f t="shared" si="24"/>
        <v>25</v>
      </c>
      <c r="U94" s="182" t="str">
        <f t="shared" si="25"/>
        <v>Sep</v>
      </c>
      <c r="V94" s="178">
        <f t="shared" si="20"/>
        <v>25</v>
      </c>
      <c r="W94" s="183">
        <f t="shared" si="30"/>
        <v>15</v>
      </c>
      <c r="X94" s="184" t="b">
        <f t="shared" si="21"/>
        <v>0</v>
      </c>
      <c r="Y94" s="183" t="str">
        <f t="shared" si="31"/>
        <v>GROWTH</v>
      </c>
      <c r="Z94" s="138">
        <v>0</v>
      </c>
      <c r="AA94" s="133"/>
      <c r="AB94" s="133" t="s">
        <v>121</v>
      </c>
      <c r="AC94" s="133" t="s">
        <v>121</v>
      </c>
      <c r="AE94" s="133" t="s">
        <v>121</v>
      </c>
      <c r="AF94" s="139">
        <v>66</v>
      </c>
    </row>
    <row r="95" spans="1:32" s="139" customFormat="1" ht="12">
      <c r="A95" s="133" t="s">
        <v>121</v>
      </c>
      <c r="B95" s="134" t="s">
        <v>3924</v>
      </c>
      <c r="C95" s="135" t="s">
        <v>366</v>
      </c>
      <c r="D95" s="135">
        <v>1000002761</v>
      </c>
      <c r="E95" s="136" t="s">
        <v>367</v>
      </c>
      <c r="F95" s="137">
        <v>44706</v>
      </c>
      <c r="G95" s="137" t="str">
        <f t="shared" si="19"/>
        <v>Targeted Dealer</v>
      </c>
      <c r="H95" s="137"/>
      <c r="I95" s="177">
        <v>80</v>
      </c>
      <c r="J95" s="177"/>
      <c r="K95" s="178">
        <v>85</v>
      </c>
      <c r="L95" s="178">
        <f t="shared" si="26"/>
        <v>-5</v>
      </c>
      <c r="M95" s="178" t="str">
        <f t="shared" si="27"/>
        <v>-</v>
      </c>
      <c r="N95" s="179">
        <v>45</v>
      </c>
      <c r="O95" s="180" t="str">
        <f t="shared" si="22"/>
        <v>Aug</v>
      </c>
      <c r="P95" s="178">
        <v>72.5</v>
      </c>
      <c r="Q95" s="181">
        <f t="shared" si="28"/>
        <v>12.5</v>
      </c>
      <c r="R95" s="180">
        <f t="shared" si="23"/>
        <v>0.17241379310344818</v>
      </c>
      <c r="S95" s="181" t="str">
        <f t="shared" si="29"/>
        <v>GROWTH</v>
      </c>
      <c r="T95" s="178">
        <f t="shared" si="24"/>
        <v>45</v>
      </c>
      <c r="U95" s="182" t="str">
        <f t="shared" si="25"/>
        <v>Sep</v>
      </c>
      <c r="V95" s="178">
        <f t="shared" si="20"/>
        <v>45</v>
      </c>
      <c r="W95" s="183">
        <f t="shared" si="30"/>
        <v>40</v>
      </c>
      <c r="X95" s="184" t="b">
        <f t="shared" si="21"/>
        <v>0</v>
      </c>
      <c r="Y95" s="183" t="str">
        <f t="shared" si="31"/>
        <v>GROWTH</v>
      </c>
      <c r="Z95" s="138">
        <v>0</v>
      </c>
      <c r="AA95" s="133"/>
      <c r="AB95" s="133" t="s">
        <v>121</v>
      </c>
      <c r="AC95" s="133" t="s">
        <v>121</v>
      </c>
      <c r="AE95" s="133" t="s">
        <v>121</v>
      </c>
      <c r="AF95" s="139">
        <v>62.083333333333336</v>
      </c>
    </row>
    <row r="96" spans="1:32" s="139" customFormat="1" ht="12">
      <c r="A96" s="133" t="s">
        <v>121</v>
      </c>
      <c r="B96" s="134" t="s">
        <v>16</v>
      </c>
      <c r="C96" s="135" t="s">
        <v>368</v>
      </c>
      <c r="D96" s="135">
        <v>1000003193</v>
      </c>
      <c r="E96" s="136" t="s">
        <v>369</v>
      </c>
      <c r="F96" s="137">
        <v>44924</v>
      </c>
      <c r="G96" s="137" t="str">
        <f t="shared" si="19"/>
        <v>Targeted Dealer</v>
      </c>
      <c r="H96" s="137"/>
      <c r="I96" s="177">
        <v>60</v>
      </c>
      <c r="J96" s="177"/>
      <c r="K96" s="178">
        <v>16</v>
      </c>
      <c r="L96" s="178">
        <f t="shared" si="26"/>
        <v>44</v>
      </c>
      <c r="M96" s="178" t="str">
        <f t="shared" si="27"/>
        <v>-</v>
      </c>
      <c r="N96" s="179">
        <v>0</v>
      </c>
      <c r="O96" s="180" t="str">
        <f t="shared" si="22"/>
        <v>Aug</v>
      </c>
      <c r="P96" s="178">
        <v>30.5</v>
      </c>
      <c r="Q96" s="181">
        <f t="shared" si="28"/>
        <v>-14.5</v>
      </c>
      <c r="R96" s="180">
        <f t="shared" si="23"/>
        <v>-0.47540983606557374</v>
      </c>
      <c r="S96" s="181" t="b">
        <f t="shared" si="29"/>
        <v>0</v>
      </c>
      <c r="T96" s="178">
        <f t="shared" si="24"/>
        <v>0</v>
      </c>
      <c r="U96" s="182" t="str">
        <f t="shared" si="25"/>
        <v>Sep</v>
      </c>
      <c r="V96" s="178">
        <f t="shared" si="20"/>
        <v>0</v>
      </c>
      <c r="W96" s="183">
        <f t="shared" si="30"/>
        <v>16</v>
      </c>
      <c r="X96" s="184" t="b">
        <f t="shared" si="21"/>
        <v>0</v>
      </c>
      <c r="Y96" s="183" t="b">
        <f t="shared" si="31"/>
        <v>0</v>
      </c>
      <c r="Z96" s="138">
        <v>0</v>
      </c>
      <c r="AA96" s="133"/>
      <c r="AB96" s="133" t="s">
        <v>121</v>
      </c>
      <c r="AC96" s="133" t="s">
        <v>121</v>
      </c>
      <c r="AE96" s="133" t="s">
        <v>121</v>
      </c>
      <c r="AF96" s="139">
        <v>26.25</v>
      </c>
    </row>
    <row r="97" spans="1:32" s="139" customFormat="1" ht="12">
      <c r="A97" s="133" t="s">
        <v>121</v>
      </c>
      <c r="B97" s="134" t="s">
        <v>3924</v>
      </c>
      <c r="C97" s="140" t="s">
        <v>372</v>
      </c>
      <c r="D97" s="135">
        <v>1000003508</v>
      </c>
      <c r="E97" s="140" t="s">
        <v>373</v>
      </c>
      <c r="F97" s="137">
        <v>45046</v>
      </c>
      <c r="G97" s="137" t="str">
        <f t="shared" si="19"/>
        <v>Targeted Dealer</v>
      </c>
      <c r="H97" s="137"/>
      <c r="I97" s="177">
        <v>165</v>
      </c>
      <c r="J97" s="177"/>
      <c r="K97" s="178">
        <v>160</v>
      </c>
      <c r="L97" s="178">
        <f t="shared" si="26"/>
        <v>5</v>
      </c>
      <c r="M97" s="178" t="str">
        <f t="shared" si="27"/>
        <v>-</v>
      </c>
      <c r="N97" s="179">
        <v>162.5</v>
      </c>
      <c r="O97" s="180" t="str">
        <f t="shared" si="22"/>
        <v>Aug</v>
      </c>
      <c r="P97" s="178">
        <v>162</v>
      </c>
      <c r="Q97" s="181">
        <f t="shared" si="28"/>
        <v>-2</v>
      </c>
      <c r="R97" s="180">
        <f t="shared" si="23"/>
        <v>-1.2345679012345734E-2</v>
      </c>
      <c r="S97" s="181" t="str">
        <f t="shared" si="29"/>
        <v>DEGROWTH</v>
      </c>
      <c r="T97" s="178">
        <f t="shared" si="24"/>
        <v>162.5</v>
      </c>
      <c r="U97" s="182" t="str">
        <f t="shared" si="25"/>
        <v>Sep</v>
      </c>
      <c r="V97" s="178">
        <f t="shared" si="20"/>
        <v>162.5</v>
      </c>
      <c r="W97" s="183">
        <f t="shared" si="30"/>
        <v>-2.5</v>
      </c>
      <c r="X97" s="184" t="b">
        <f t="shared" si="21"/>
        <v>0</v>
      </c>
      <c r="Y97" s="183" t="str">
        <f t="shared" si="31"/>
        <v>GROWTH</v>
      </c>
      <c r="Z97" s="138">
        <v>0</v>
      </c>
      <c r="AA97" s="133"/>
      <c r="AB97" s="133" t="s">
        <v>121</v>
      </c>
      <c r="AC97" s="133" t="s">
        <v>121</v>
      </c>
      <c r="AE97" s="133" t="s">
        <v>121</v>
      </c>
      <c r="AF97" s="139">
        <v>188.25</v>
      </c>
    </row>
    <row r="98" spans="1:32" s="139" customFormat="1" ht="12">
      <c r="A98" s="133" t="s">
        <v>121</v>
      </c>
      <c r="B98" s="134" t="s">
        <v>16</v>
      </c>
      <c r="C98" s="140" t="s">
        <v>374</v>
      </c>
      <c r="D98" s="135">
        <v>1000003525</v>
      </c>
      <c r="E98" s="140" t="s">
        <v>375</v>
      </c>
      <c r="F98" s="137">
        <v>45065</v>
      </c>
      <c r="G98" s="137" t="str">
        <f t="shared" si="19"/>
        <v>Targeted Dealer</v>
      </c>
      <c r="H98" s="137"/>
      <c r="I98" s="177">
        <v>120</v>
      </c>
      <c r="J98" s="177"/>
      <c r="K98" s="178">
        <v>99</v>
      </c>
      <c r="L98" s="178">
        <f t="shared" si="26"/>
        <v>21</v>
      </c>
      <c r="M98" s="178" t="str">
        <f t="shared" si="27"/>
        <v>-</v>
      </c>
      <c r="N98" s="179">
        <v>128.25</v>
      </c>
      <c r="O98" s="180" t="str">
        <f t="shared" si="22"/>
        <v>Aug</v>
      </c>
      <c r="P98" s="178">
        <v>53.9</v>
      </c>
      <c r="Q98" s="181">
        <f t="shared" si="28"/>
        <v>45.1</v>
      </c>
      <c r="R98" s="180">
        <f t="shared" si="23"/>
        <v>0.83673469387755106</v>
      </c>
      <c r="S98" s="181" t="str">
        <f t="shared" si="29"/>
        <v>GROWTH</v>
      </c>
      <c r="T98" s="178">
        <f t="shared" si="24"/>
        <v>128.25</v>
      </c>
      <c r="U98" s="182" t="str">
        <f t="shared" si="25"/>
        <v>Sep</v>
      </c>
      <c r="V98" s="178">
        <f t="shared" si="20"/>
        <v>128.25</v>
      </c>
      <c r="W98" s="183">
        <f t="shared" si="30"/>
        <v>-29.25</v>
      </c>
      <c r="X98" s="184" t="b">
        <f t="shared" si="21"/>
        <v>0</v>
      </c>
      <c r="Y98" s="183" t="str">
        <f t="shared" si="31"/>
        <v>GROWTH</v>
      </c>
      <c r="Z98" s="138">
        <v>0</v>
      </c>
      <c r="AA98" s="133"/>
      <c r="AB98" s="133" t="s">
        <v>121</v>
      </c>
      <c r="AC98" s="133" t="s">
        <v>121</v>
      </c>
      <c r="AE98" s="133" t="s">
        <v>121</v>
      </c>
      <c r="AF98" s="139">
        <v>111.96666666666665</v>
      </c>
    </row>
    <row r="99" spans="1:32" s="139" customFormat="1" ht="12">
      <c r="A99" s="133" t="s">
        <v>121</v>
      </c>
      <c r="B99" s="134" t="s">
        <v>16</v>
      </c>
      <c r="C99" s="140" t="s">
        <v>376</v>
      </c>
      <c r="D99" s="135">
        <v>1000003589</v>
      </c>
      <c r="E99" s="140" t="s">
        <v>377</v>
      </c>
      <c r="F99" s="137">
        <v>45084</v>
      </c>
      <c r="G99" s="137" t="str">
        <f t="shared" si="19"/>
        <v>Targeted Dealer</v>
      </c>
      <c r="H99" s="137"/>
      <c r="I99" s="177">
        <v>120</v>
      </c>
      <c r="J99" s="177"/>
      <c r="K99" s="178">
        <v>150</v>
      </c>
      <c r="L99" s="178">
        <f t="shared" si="26"/>
        <v>-30</v>
      </c>
      <c r="M99" s="178" t="str">
        <f t="shared" si="27"/>
        <v>-</v>
      </c>
      <c r="N99" s="179">
        <v>90</v>
      </c>
      <c r="O99" s="180" t="str">
        <f t="shared" si="22"/>
        <v>Aug</v>
      </c>
      <c r="P99" s="178">
        <v>161</v>
      </c>
      <c r="Q99" s="181">
        <f t="shared" si="28"/>
        <v>-11</v>
      </c>
      <c r="R99" s="180">
        <f t="shared" si="23"/>
        <v>-6.8322981366459645E-2</v>
      </c>
      <c r="S99" s="181" t="str">
        <f t="shared" si="29"/>
        <v>DEGROWTH</v>
      </c>
      <c r="T99" s="178">
        <f t="shared" si="24"/>
        <v>90</v>
      </c>
      <c r="U99" s="182" t="str">
        <f t="shared" si="25"/>
        <v>Sep</v>
      </c>
      <c r="V99" s="178">
        <f t="shared" si="20"/>
        <v>90</v>
      </c>
      <c r="W99" s="183">
        <f t="shared" si="30"/>
        <v>60</v>
      </c>
      <c r="X99" s="184" t="b">
        <f t="shared" si="21"/>
        <v>0</v>
      </c>
      <c r="Y99" s="183" t="str">
        <f t="shared" si="31"/>
        <v>GROWTH</v>
      </c>
      <c r="Z99" s="138">
        <v>0</v>
      </c>
      <c r="AA99" s="133"/>
      <c r="AB99" s="133" t="s">
        <v>121</v>
      </c>
      <c r="AC99" s="133" t="s">
        <v>121</v>
      </c>
      <c r="AE99" s="133" t="s">
        <v>121</v>
      </c>
      <c r="AF99" s="139">
        <v>116</v>
      </c>
    </row>
    <row r="100" spans="1:32" s="139" customFormat="1" ht="12">
      <c r="A100" s="133" t="s">
        <v>121</v>
      </c>
      <c r="B100" s="134" t="s">
        <v>3924</v>
      </c>
      <c r="C100" s="140" t="s">
        <v>378</v>
      </c>
      <c r="D100" s="135">
        <v>1000003599</v>
      </c>
      <c r="E100" s="140" t="s">
        <v>379</v>
      </c>
      <c r="F100" s="137">
        <v>45100</v>
      </c>
      <c r="G100" s="137" t="str">
        <f t="shared" si="19"/>
        <v>Targeted Dealer</v>
      </c>
      <c r="H100" s="137"/>
      <c r="I100" s="177">
        <v>100</v>
      </c>
      <c r="J100" s="177"/>
      <c r="K100" s="178">
        <v>60</v>
      </c>
      <c r="L100" s="178">
        <f t="shared" si="26"/>
        <v>40</v>
      </c>
      <c r="M100" s="178" t="str">
        <f t="shared" si="27"/>
        <v>-</v>
      </c>
      <c r="N100" s="179">
        <v>60</v>
      </c>
      <c r="O100" s="180" t="str">
        <f t="shared" si="22"/>
        <v>Aug</v>
      </c>
      <c r="P100" s="178">
        <v>60</v>
      </c>
      <c r="Q100" s="181">
        <f t="shared" si="28"/>
        <v>0</v>
      </c>
      <c r="R100" s="180">
        <f t="shared" si="23"/>
        <v>0</v>
      </c>
      <c r="S100" s="181" t="str">
        <f t="shared" si="29"/>
        <v>GROWTH</v>
      </c>
      <c r="T100" s="178">
        <f t="shared" si="24"/>
        <v>60</v>
      </c>
      <c r="U100" s="182" t="str">
        <f t="shared" si="25"/>
        <v>Sep</v>
      </c>
      <c r="V100" s="178">
        <f t="shared" si="20"/>
        <v>60</v>
      </c>
      <c r="W100" s="183">
        <f t="shared" si="30"/>
        <v>0</v>
      </c>
      <c r="X100" s="184" t="b">
        <f t="shared" si="21"/>
        <v>0</v>
      </c>
      <c r="Y100" s="183" t="str">
        <f t="shared" si="31"/>
        <v>GROWTH</v>
      </c>
      <c r="Z100" s="138">
        <v>0</v>
      </c>
      <c r="AA100" s="133"/>
      <c r="AB100" s="133" t="s">
        <v>121</v>
      </c>
      <c r="AC100" s="133" t="s">
        <v>121</v>
      </c>
      <c r="AE100" s="133" t="s">
        <v>121</v>
      </c>
      <c r="AF100" s="139">
        <v>70</v>
      </c>
    </row>
    <row r="101" spans="1:32" s="139" customFormat="1" ht="12">
      <c r="A101" s="133" t="s">
        <v>121</v>
      </c>
      <c r="B101" s="134" t="s">
        <v>16</v>
      </c>
      <c r="C101" s="140" t="s">
        <v>380</v>
      </c>
      <c r="D101" s="135">
        <v>1000003635</v>
      </c>
      <c r="E101" s="140" t="s">
        <v>381</v>
      </c>
      <c r="F101" s="137">
        <v>45127</v>
      </c>
      <c r="G101" s="137" t="str">
        <f t="shared" si="19"/>
        <v>Targeted Dealer</v>
      </c>
      <c r="H101" s="137"/>
      <c r="I101" s="177">
        <v>45</v>
      </c>
      <c r="J101" s="177"/>
      <c r="K101" s="178">
        <v>20</v>
      </c>
      <c r="L101" s="178">
        <f t="shared" si="26"/>
        <v>25</v>
      </c>
      <c r="M101" s="178" t="str">
        <f t="shared" si="27"/>
        <v>-</v>
      </c>
      <c r="N101" s="179">
        <v>44</v>
      </c>
      <c r="O101" s="180" t="str">
        <f t="shared" si="22"/>
        <v>Aug</v>
      </c>
      <c r="P101" s="178">
        <v>70</v>
      </c>
      <c r="Q101" s="181">
        <f t="shared" si="28"/>
        <v>-50</v>
      </c>
      <c r="R101" s="180">
        <f t="shared" si="23"/>
        <v>-0.7142857142857143</v>
      </c>
      <c r="S101" s="181" t="str">
        <f t="shared" si="29"/>
        <v>DEGROWTH</v>
      </c>
      <c r="T101" s="178">
        <f t="shared" si="24"/>
        <v>44</v>
      </c>
      <c r="U101" s="182" t="str">
        <f t="shared" si="25"/>
        <v>Sep</v>
      </c>
      <c r="V101" s="178">
        <f t="shared" si="20"/>
        <v>44</v>
      </c>
      <c r="W101" s="183">
        <f t="shared" si="30"/>
        <v>-24</v>
      </c>
      <c r="X101" s="184" t="b">
        <f t="shared" si="21"/>
        <v>0</v>
      </c>
      <c r="Y101" s="183" t="str">
        <f t="shared" si="31"/>
        <v>GROWTH</v>
      </c>
      <c r="Z101" s="138">
        <v>0</v>
      </c>
      <c r="AA101" s="133"/>
      <c r="AB101" s="133" t="s">
        <v>121</v>
      </c>
      <c r="AC101" s="133" t="s">
        <v>121</v>
      </c>
      <c r="AE101" s="133" t="s">
        <v>121</v>
      </c>
      <c r="AF101" s="139">
        <v>49.833333333333336</v>
      </c>
    </row>
    <row r="102" spans="1:32" s="139" customFormat="1" ht="12">
      <c r="A102" s="133" t="s">
        <v>121</v>
      </c>
      <c r="B102" s="134" t="s">
        <v>16</v>
      </c>
      <c r="C102" s="140" t="s">
        <v>382</v>
      </c>
      <c r="D102" s="135">
        <v>1000003663</v>
      </c>
      <c r="E102" s="140" t="s">
        <v>383</v>
      </c>
      <c r="F102" s="137">
        <v>45135</v>
      </c>
      <c r="G102" s="137" t="str">
        <f t="shared" si="19"/>
        <v>Targeted Dealer</v>
      </c>
      <c r="H102" s="137"/>
      <c r="I102" s="177">
        <v>80</v>
      </c>
      <c r="J102" s="177"/>
      <c r="K102" s="178">
        <v>26.5</v>
      </c>
      <c r="L102" s="178">
        <f t="shared" si="26"/>
        <v>53.5</v>
      </c>
      <c r="M102" s="178" t="str">
        <f t="shared" si="27"/>
        <v>-</v>
      </c>
      <c r="N102" s="179">
        <v>75</v>
      </c>
      <c r="O102" s="180" t="str">
        <f t="shared" si="22"/>
        <v>Aug</v>
      </c>
      <c r="P102" s="178">
        <v>77.25</v>
      </c>
      <c r="Q102" s="181">
        <f t="shared" si="28"/>
        <v>-50.75</v>
      </c>
      <c r="R102" s="180">
        <f t="shared" si="23"/>
        <v>-0.65695792880258908</v>
      </c>
      <c r="S102" s="181" t="str">
        <f t="shared" si="29"/>
        <v>DEGROWTH</v>
      </c>
      <c r="T102" s="178">
        <f t="shared" si="24"/>
        <v>75</v>
      </c>
      <c r="U102" s="182" t="str">
        <f t="shared" si="25"/>
        <v>Sep</v>
      </c>
      <c r="V102" s="178">
        <f t="shared" si="20"/>
        <v>75</v>
      </c>
      <c r="W102" s="183">
        <f t="shared" si="30"/>
        <v>-48.5</v>
      </c>
      <c r="X102" s="184" t="b">
        <f t="shared" si="21"/>
        <v>0</v>
      </c>
      <c r="Y102" s="183" t="str">
        <f t="shared" si="31"/>
        <v>GROWTH</v>
      </c>
      <c r="Z102" s="138">
        <v>0</v>
      </c>
      <c r="AA102" s="133"/>
      <c r="AB102" s="133" t="s">
        <v>121</v>
      </c>
      <c r="AC102" s="133" t="s">
        <v>121</v>
      </c>
      <c r="AE102" s="133" t="s">
        <v>121</v>
      </c>
      <c r="AF102" s="139">
        <v>83.416666666666671</v>
      </c>
    </row>
    <row r="103" spans="1:32" s="139" customFormat="1" ht="12">
      <c r="A103" s="133" t="s">
        <v>121</v>
      </c>
      <c r="B103" s="134" t="s">
        <v>16</v>
      </c>
      <c r="C103" s="140" t="s">
        <v>384</v>
      </c>
      <c r="D103" s="135">
        <v>1000003702</v>
      </c>
      <c r="E103" s="140" t="s">
        <v>385</v>
      </c>
      <c r="F103" s="137">
        <v>45171</v>
      </c>
      <c r="G103" s="137" t="str">
        <f t="shared" si="19"/>
        <v>Targeted Dealer</v>
      </c>
      <c r="H103" s="137"/>
      <c r="I103" s="177">
        <v>100</v>
      </c>
      <c r="J103" s="177"/>
      <c r="K103" s="178">
        <v>102</v>
      </c>
      <c r="L103" s="178">
        <f t="shared" si="26"/>
        <v>-2</v>
      </c>
      <c r="M103" s="178" t="str">
        <f t="shared" si="27"/>
        <v>-</v>
      </c>
      <c r="N103" s="179">
        <v>94.25</v>
      </c>
      <c r="O103" s="180" t="str">
        <f t="shared" si="22"/>
        <v>Aug</v>
      </c>
      <c r="P103" s="178">
        <v>101.25</v>
      </c>
      <c r="Q103" s="181">
        <f t="shared" si="28"/>
        <v>0.75</v>
      </c>
      <c r="R103" s="180">
        <f t="shared" si="23"/>
        <v>7.4074074074073071E-3</v>
      </c>
      <c r="S103" s="181" t="str">
        <f t="shared" si="29"/>
        <v>GROWTH</v>
      </c>
      <c r="T103" s="178">
        <f t="shared" si="24"/>
        <v>94.25</v>
      </c>
      <c r="U103" s="182" t="str">
        <f t="shared" si="25"/>
        <v>Sep</v>
      </c>
      <c r="V103" s="178">
        <f t="shared" si="20"/>
        <v>94.25</v>
      </c>
      <c r="W103" s="183">
        <f t="shared" si="30"/>
        <v>7.75</v>
      </c>
      <c r="X103" s="184" t="b">
        <f t="shared" si="21"/>
        <v>0</v>
      </c>
      <c r="Y103" s="183" t="str">
        <f t="shared" si="31"/>
        <v>GROWTH</v>
      </c>
      <c r="Z103" s="138">
        <v>0</v>
      </c>
      <c r="AA103" s="133"/>
      <c r="AB103" s="133" t="s">
        <v>121</v>
      </c>
      <c r="AC103" s="133" t="s">
        <v>121</v>
      </c>
      <c r="AE103" s="133" t="s">
        <v>121</v>
      </c>
      <c r="AF103" s="139">
        <v>106.8</v>
      </c>
    </row>
    <row r="104" spans="1:32" s="139" customFormat="1" ht="12">
      <c r="A104" s="138" t="s">
        <v>121</v>
      </c>
      <c r="B104" s="134" t="s">
        <v>3924</v>
      </c>
      <c r="C104" s="144" t="s">
        <v>386</v>
      </c>
      <c r="D104" s="144">
        <v>1000003841</v>
      </c>
      <c r="E104" s="144" t="s">
        <v>387</v>
      </c>
      <c r="F104" s="145">
        <v>45321</v>
      </c>
      <c r="G104" s="137" t="str">
        <f t="shared" si="19"/>
        <v>Targeted Dealer</v>
      </c>
      <c r="H104" s="137"/>
      <c r="I104" s="177">
        <v>120</v>
      </c>
      <c r="J104" s="177"/>
      <c r="K104" s="178">
        <v>100</v>
      </c>
      <c r="L104" s="178">
        <f t="shared" si="26"/>
        <v>20</v>
      </c>
      <c r="M104" s="178" t="str">
        <f t="shared" si="27"/>
        <v>-</v>
      </c>
      <c r="N104" s="179">
        <v>95</v>
      </c>
      <c r="O104" s="180" t="str">
        <f t="shared" si="22"/>
        <v>Aug</v>
      </c>
      <c r="P104" s="178">
        <v>60</v>
      </c>
      <c r="Q104" s="181">
        <f t="shared" si="28"/>
        <v>40</v>
      </c>
      <c r="R104" s="180">
        <f t="shared" si="23"/>
        <v>0.66666666666666674</v>
      </c>
      <c r="S104" s="181" t="str">
        <f t="shared" si="29"/>
        <v>GROWTH</v>
      </c>
      <c r="T104" s="178">
        <f t="shared" si="24"/>
        <v>95</v>
      </c>
      <c r="U104" s="182" t="str">
        <f t="shared" si="25"/>
        <v>Sep</v>
      </c>
      <c r="V104" s="178">
        <f t="shared" si="20"/>
        <v>95</v>
      </c>
      <c r="W104" s="183">
        <f t="shared" si="30"/>
        <v>5</v>
      </c>
      <c r="X104" s="184" t="b">
        <f t="shared" si="21"/>
        <v>0</v>
      </c>
      <c r="Y104" s="183" t="str">
        <f t="shared" si="31"/>
        <v>GROWTH</v>
      </c>
      <c r="Z104" s="138">
        <v>0</v>
      </c>
      <c r="AA104" s="133"/>
      <c r="AB104" s="133" t="s">
        <v>121</v>
      </c>
      <c r="AC104" s="138" t="s">
        <v>121</v>
      </c>
      <c r="AE104" s="138" t="s">
        <v>121</v>
      </c>
      <c r="AF104" s="139">
        <v>84.166666666666671</v>
      </c>
    </row>
    <row r="105" spans="1:32" s="139" customFormat="1" ht="12">
      <c r="A105" s="138" t="s">
        <v>121</v>
      </c>
      <c r="B105" s="134" t="s">
        <v>16</v>
      </c>
      <c r="C105" s="144" t="s">
        <v>388</v>
      </c>
      <c r="D105" s="144">
        <v>1000003864</v>
      </c>
      <c r="E105" s="144" t="s">
        <v>389</v>
      </c>
      <c r="F105" s="137">
        <v>45338</v>
      </c>
      <c r="G105" s="137" t="str">
        <f t="shared" si="19"/>
        <v>Targeted Dealer</v>
      </c>
      <c r="H105" s="137"/>
      <c r="I105" s="177">
        <v>80</v>
      </c>
      <c r="J105" s="177"/>
      <c r="K105" s="178">
        <v>38</v>
      </c>
      <c r="L105" s="178">
        <f t="shared" si="26"/>
        <v>42</v>
      </c>
      <c r="M105" s="178" t="str">
        <f t="shared" si="27"/>
        <v>-</v>
      </c>
      <c r="N105" s="179">
        <v>62.5</v>
      </c>
      <c r="O105" s="180" t="str">
        <f t="shared" si="22"/>
        <v>Aug</v>
      </c>
      <c r="P105" s="178">
        <v>48.5</v>
      </c>
      <c r="Q105" s="181">
        <f t="shared" si="28"/>
        <v>-10.5</v>
      </c>
      <c r="R105" s="180">
        <f t="shared" si="23"/>
        <v>-0.21649484536082475</v>
      </c>
      <c r="S105" s="181" t="str">
        <f t="shared" si="29"/>
        <v>DEGROWTH</v>
      </c>
      <c r="T105" s="178">
        <f t="shared" si="24"/>
        <v>62.5</v>
      </c>
      <c r="U105" s="182" t="str">
        <f t="shared" si="25"/>
        <v>Sep</v>
      </c>
      <c r="V105" s="178">
        <f t="shared" si="20"/>
        <v>62.5</v>
      </c>
      <c r="W105" s="183">
        <f t="shared" si="30"/>
        <v>-24.5</v>
      </c>
      <c r="X105" s="184" t="b">
        <f t="shared" si="21"/>
        <v>0</v>
      </c>
      <c r="Y105" s="183" t="str">
        <f t="shared" si="31"/>
        <v>GROWTH</v>
      </c>
      <c r="Z105" s="138">
        <v>0</v>
      </c>
      <c r="AA105" s="133"/>
      <c r="AB105" s="133" t="s">
        <v>121</v>
      </c>
      <c r="AC105" s="138" t="s">
        <v>121</v>
      </c>
      <c r="AE105" s="138" t="s">
        <v>121</v>
      </c>
      <c r="AF105" s="139">
        <v>62.508333333333333</v>
      </c>
    </row>
    <row r="106" spans="1:32" s="139" customFormat="1" ht="12">
      <c r="A106" s="138" t="s">
        <v>121</v>
      </c>
      <c r="B106" s="134" t="s">
        <v>3924</v>
      </c>
      <c r="C106" s="144" t="s">
        <v>390</v>
      </c>
      <c r="D106" s="144">
        <v>1000003885</v>
      </c>
      <c r="E106" s="144" t="s">
        <v>391</v>
      </c>
      <c r="F106" s="137">
        <v>45359</v>
      </c>
      <c r="G106" s="137" t="str">
        <f t="shared" si="19"/>
        <v>Targeted Dealer</v>
      </c>
      <c r="H106" s="137"/>
      <c r="I106" s="177">
        <v>240</v>
      </c>
      <c r="J106" s="177"/>
      <c r="K106" s="178">
        <v>200</v>
      </c>
      <c r="L106" s="178">
        <f t="shared" si="26"/>
        <v>40</v>
      </c>
      <c r="M106" s="178" t="str">
        <f t="shared" si="27"/>
        <v>-</v>
      </c>
      <c r="N106" s="179">
        <v>185</v>
      </c>
      <c r="O106" s="180" t="str">
        <f t="shared" si="22"/>
        <v>Aug</v>
      </c>
      <c r="P106" s="178">
        <v>180</v>
      </c>
      <c r="Q106" s="181">
        <f t="shared" si="28"/>
        <v>20</v>
      </c>
      <c r="R106" s="180">
        <f t="shared" si="23"/>
        <v>0.11111111111111116</v>
      </c>
      <c r="S106" s="181" t="str">
        <f t="shared" si="29"/>
        <v>GROWTH</v>
      </c>
      <c r="T106" s="178">
        <f t="shared" si="24"/>
        <v>185</v>
      </c>
      <c r="U106" s="182" t="str">
        <f t="shared" si="25"/>
        <v>Sep</v>
      </c>
      <c r="V106" s="178">
        <f t="shared" si="20"/>
        <v>185</v>
      </c>
      <c r="W106" s="183">
        <f t="shared" si="30"/>
        <v>15</v>
      </c>
      <c r="X106" s="184" t="b">
        <f t="shared" si="21"/>
        <v>0</v>
      </c>
      <c r="Y106" s="183" t="str">
        <f t="shared" si="31"/>
        <v>GROWTH</v>
      </c>
      <c r="Z106" s="138">
        <v>0</v>
      </c>
      <c r="AA106" s="133"/>
      <c r="AB106" s="133" t="s">
        <v>121</v>
      </c>
      <c r="AC106" s="138" t="s">
        <v>121</v>
      </c>
      <c r="AE106" s="138" t="s">
        <v>121</v>
      </c>
      <c r="AF106" s="139">
        <v>223.33333333333334</v>
      </c>
    </row>
    <row r="107" spans="1:32" s="139" customFormat="1" ht="12">
      <c r="A107" s="138" t="s">
        <v>121</v>
      </c>
      <c r="B107" s="134" t="s">
        <v>16</v>
      </c>
      <c r="C107" s="144" t="s">
        <v>392</v>
      </c>
      <c r="D107" s="144">
        <v>1000003900</v>
      </c>
      <c r="E107" s="144" t="s">
        <v>393</v>
      </c>
      <c r="F107" s="137">
        <v>45381</v>
      </c>
      <c r="G107" s="137" t="str">
        <f t="shared" si="19"/>
        <v>Targeted Dealer</v>
      </c>
      <c r="H107" s="137"/>
      <c r="I107" s="177">
        <v>100</v>
      </c>
      <c r="J107" s="177"/>
      <c r="K107" s="178">
        <v>85</v>
      </c>
      <c r="L107" s="178">
        <f t="shared" si="26"/>
        <v>15</v>
      </c>
      <c r="M107" s="178" t="str">
        <f t="shared" si="27"/>
        <v>-</v>
      </c>
      <c r="N107" s="179">
        <v>61.5</v>
      </c>
      <c r="O107" s="180" t="str">
        <f t="shared" si="22"/>
        <v>Aug</v>
      </c>
      <c r="P107" s="178">
        <v>100</v>
      </c>
      <c r="Q107" s="181">
        <f t="shared" si="28"/>
        <v>-15</v>
      </c>
      <c r="R107" s="180">
        <f t="shared" si="23"/>
        <v>-0.15000000000000002</v>
      </c>
      <c r="S107" s="181" t="str">
        <f t="shared" si="29"/>
        <v>DEGROWTH</v>
      </c>
      <c r="T107" s="178">
        <f t="shared" si="24"/>
        <v>61.5</v>
      </c>
      <c r="U107" s="182" t="str">
        <f t="shared" si="25"/>
        <v>Sep</v>
      </c>
      <c r="V107" s="178">
        <f t="shared" si="20"/>
        <v>61.5</v>
      </c>
      <c r="W107" s="183">
        <f t="shared" si="30"/>
        <v>23.5</v>
      </c>
      <c r="X107" s="184" t="b">
        <f t="shared" si="21"/>
        <v>0</v>
      </c>
      <c r="Y107" s="183" t="str">
        <f t="shared" si="31"/>
        <v>GROWTH</v>
      </c>
      <c r="Z107" s="138">
        <v>0</v>
      </c>
      <c r="AA107" s="133"/>
      <c r="AB107" s="133" t="s">
        <v>121</v>
      </c>
      <c r="AC107" s="138" t="s">
        <v>121</v>
      </c>
      <c r="AE107" s="138" t="s">
        <v>121</v>
      </c>
      <c r="AF107" s="139">
        <v>114.08333333333333</v>
      </c>
    </row>
    <row r="108" spans="1:32" s="139" customFormat="1" ht="12">
      <c r="A108" s="138" t="s">
        <v>121</v>
      </c>
      <c r="B108" s="134" t="s">
        <v>16</v>
      </c>
      <c r="C108" s="144" t="s">
        <v>394</v>
      </c>
      <c r="D108" s="144">
        <v>1000003910</v>
      </c>
      <c r="E108" s="144" t="s">
        <v>395</v>
      </c>
      <c r="F108" s="137">
        <v>45400</v>
      </c>
      <c r="G108" s="137" t="str">
        <f t="shared" si="19"/>
        <v>Targeted Dealer</v>
      </c>
      <c r="H108" s="137"/>
      <c r="I108" s="177">
        <v>40</v>
      </c>
      <c r="J108" s="177"/>
      <c r="K108" s="178">
        <v>40.75</v>
      </c>
      <c r="L108" s="178">
        <f t="shared" si="26"/>
        <v>-0.75</v>
      </c>
      <c r="M108" s="178" t="str">
        <f t="shared" si="27"/>
        <v>-</v>
      </c>
      <c r="N108" s="179">
        <v>7.75</v>
      </c>
      <c r="O108" s="180" t="str">
        <f t="shared" si="22"/>
        <v>Aug</v>
      </c>
      <c r="P108" s="178">
        <v>30.5</v>
      </c>
      <c r="Q108" s="181">
        <f t="shared" si="28"/>
        <v>10.25</v>
      </c>
      <c r="R108" s="180">
        <f t="shared" si="23"/>
        <v>0.33606557377049184</v>
      </c>
      <c r="S108" s="181" t="str">
        <f t="shared" si="29"/>
        <v>GROWTH</v>
      </c>
      <c r="T108" s="178">
        <f t="shared" si="24"/>
        <v>7.75</v>
      </c>
      <c r="U108" s="182" t="str">
        <f t="shared" si="25"/>
        <v>Sep</v>
      </c>
      <c r="V108" s="178">
        <f t="shared" si="20"/>
        <v>7.75</v>
      </c>
      <c r="W108" s="183">
        <f t="shared" si="30"/>
        <v>33</v>
      </c>
      <c r="X108" s="184" t="b">
        <f t="shared" si="21"/>
        <v>0</v>
      </c>
      <c r="Y108" s="183" t="str">
        <f t="shared" si="31"/>
        <v>GROWTH</v>
      </c>
      <c r="Z108" s="138">
        <v>0</v>
      </c>
      <c r="AA108" s="133"/>
      <c r="AB108" s="133" t="s">
        <v>121</v>
      </c>
      <c r="AC108" s="138" t="s">
        <v>121</v>
      </c>
      <c r="AE108" s="138" t="s">
        <v>121</v>
      </c>
      <c r="AF108" s="139">
        <v>25.125</v>
      </c>
    </row>
    <row r="109" spans="1:32" s="139" customFormat="1" ht="12">
      <c r="A109" s="138" t="s">
        <v>121</v>
      </c>
      <c r="B109" s="134" t="s">
        <v>16</v>
      </c>
      <c r="C109" s="144" t="s">
        <v>396</v>
      </c>
      <c r="D109" s="144">
        <v>1000003932</v>
      </c>
      <c r="E109" s="144" t="s">
        <v>397</v>
      </c>
      <c r="F109" s="137">
        <v>45412</v>
      </c>
      <c r="G109" s="137" t="str">
        <f t="shared" si="19"/>
        <v>Targeted Dealer</v>
      </c>
      <c r="H109" s="137"/>
      <c r="I109" s="177">
        <v>100</v>
      </c>
      <c r="J109" s="177"/>
      <c r="K109" s="178">
        <v>54.4</v>
      </c>
      <c r="L109" s="178">
        <f t="shared" si="26"/>
        <v>45.6</v>
      </c>
      <c r="M109" s="178" t="str">
        <f t="shared" si="27"/>
        <v>-</v>
      </c>
      <c r="N109" s="179">
        <v>66.75</v>
      </c>
      <c r="O109" s="180" t="str">
        <f t="shared" si="22"/>
        <v>Aug</v>
      </c>
      <c r="P109" s="178">
        <v>124.5</v>
      </c>
      <c r="Q109" s="181">
        <f t="shared" si="28"/>
        <v>-70.099999999999994</v>
      </c>
      <c r="R109" s="180">
        <f t="shared" si="23"/>
        <v>-0.56305220883534135</v>
      </c>
      <c r="S109" s="181" t="str">
        <f t="shared" si="29"/>
        <v>DEGROWTH</v>
      </c>
      <c r="T109" s="178">
        <f t="shared" si="24"/>
        <v>66.75</v>
      </c>
      <c r="U109" s="182" t="str">
        <f t="shared" si="25"/>
        <v>Sep</v>
      </c>
      <c r="V109" s="178">
        <f t="shared" si="20"/>
        <v>66.75</v>
      </c>
      <c r="W109" s="183">
        <f t="shared" si="30"/>
        <v>-12.350000000000001</v>
      </c>
      <c r="X109" s="184" t="b">
        <f t="shared" si="21"/>
        <v>0</v>
      </c>
      <c r="Y109" s="183" t="str">
        <f t="shared" si="31"/>
        <v>GROWTH</v>
      </c>
      <c r="Z109" s="138">
        <v>0</v>
      </c>
      <c r="AA109" s="133"/>
      <c r="AB109" s="133" t="s">
        <v>121</v>
      </c>
      <c r="AC109" s="138" t="s">
        <v>121</v>
      </c>
      <c r="AE109" s="138" t="s">
        <v>121</v>
      </c>
      <c r="AF109" s="139">
        <v>91.024999999999991</v>
      </c>
    </row>
    <row r="110" spans="1:32" s="139" customFormat="1" ht="12">
      <c r="A110" s="138" t="s">
        <v>121</v>
      </c>
      <c r="B110" s="134" t="s">
        <v>3924</v>
      </c>
      <c r="C110" s="144" t="s">
        <v>398</v>
      </c>
      <c r="D110" s="144">
        <v>1000003995</v>
      </c>
      <c r="E110" s="144" t="s">
        <v>399</v>
      </c>
      <c r="F110" s="137">
        <v>45446</v>
      </c>
      <c r="G110" s="137" t="str">
        <f t="shared" si="19"/>
        <v>Targeted Dealer</v>
      </c>
      <c r="H110" s="137"/>
      <c r="I110" s="177">
        <v>120</v>
      </c>
      <c r="J110" s="177"/>
      <c r="K110" s="178">
        <v>120</v>
      </c>
      <c r="L110" s="178">
        <f t="shared" si="26"/>
        <v>0</v>
      </c>
      <c r="M110" s="178" t="str">
        <f t="shared" si="27"/>
        <v>-</v>
      </c>
      <c r="N110" s="179">
        <v>100</v>
      </c>
      <c r="O110" s="180" t="str">
        <f t="shared" si="22"/>
        <v>Aug</v>
      </c>
      <c r="P110" s="178">
        <v>160</v>
      </c>
      <c r="Q110" s="181">
        <f t="shared" si="28"/>
        <v>-40</v>
      </c>
      <c r="R110" s="180">
        <f t="shared" si="23"/>
        <v>-0.25</v>
      </c>
      <c r="S110" s="181" t="str">
        <f t="shared" si="29"/>
        <v>DEGROWTH</v>
      </c>
      <c r="T110" s="178">
        <f t="shared" si="24"/>
        <v>100</v>
      </c>
      <c r="U110" s="182" t="str">
        <f t="shared" si="25"/>
        <v>Sep</v>
      </c>
      <c r="V110" s="178">
        <f t="shared" si="20"/>
        <v>100</v>
      </c>
      <c r="W110" s="183">
        <f t="shared" si="30"/>
        <v>20</v>
      </c>
      <c r="X110" s="184" t="b">
        <f t="shared" si="21"/>
        <v>0</v>
      </c>
      <c r="Y110" s="183" t="str">
        <f t="shared" si="31"/>
        <v>GROWTH</v>
      </c>
      <c r="Z110" s="138">
        <v>0</v>
      </c>
      <c r="AA110" s="133"/>
      <c r="AB110" s="133" t="s">
        <v>121</v>
      </c>
      <c r="AC110" s="138" t="s">
        <v>121</v>
      </c>
      <c r="AE110" s="138" t="s">
        <v>121</v>
      </c>
      <c r="AF110" s="139">
        <v>157.5</v>
      </c>
    </row>
    <row r="111" spans="1:32" s="139" customFormat="1" ht="12">
      <c r="A111" s="138" t="s">
        <v>121</v>
      </c>
      <c r="B111" s="134" t="s">
        <v>16</v>
      </c>
      <c r="C111" s="144" t="s">
        <v>400</v>
      </c>
      <c r="D111" s="144">
        <v>1000004005</v>
      </c>
      <c r="E111" s="144" t="s">
        <v>401</v>
      </c>
      <c r="F111" s="137">
        <v>45454</v>
      </c>
      <c r="G111" s="137" t="str">
        <f t="shared" si="19"/>
        <v>Targeted Dealer</v>
      </c>
      <c r="H111" s="137"/>
      <c r="I111" s="177">
        <v>110</v>
      </c>
      <c r="J111" s="177"/>
      <c r="K111" s="178">
        <v>104.75</v>
      </c>
      <c r="L111" s="178">
        <f t="shared" si="26"/>
        <v>5.25</v>
      </c>
      <c r="M111" s="178" t="str">
        <f t="shared" si="27"/>
        <v>-</v>
      </c>
      <c r="N111" s="179">
        <v>106.5</v>
      </c>
      <c r="O111" s="180" t="str">
        <f t="shared" si="22"/>
        <v>Aug</v>
      </c>
      <c r="P111" s="178">
        <v>106.5</v>
      </c>
      <c r="Q111" s="181">
        <f t="shared" si="28"/>
        <v>-1.75</v>
      </c>
      <c r="R111" s="180">
        <f t="shared" si="23"/>
        <v>-1.6431924882629123E-2</v>
      </c>
      <c r="S111" s="181" t="str">
        <f t="shared" si="29"/>
        <v>DEGROWTH</v>
      </c>
      <c r="T111" s="178">
        <f t="shared" si="24"/>
        <v>106.5</v>
      </c>
      <c r="U111" s="182" t="str">
        <f t="shared" si="25"/>
        <v>Sep</v>
      </c>
      <c r="V111" s="178">
        <f t="shared" si="20"/>
        <v>106.5</v>
      </c>
      <c r="W111" s="183">
        <f t="shared" si="30"/>
        <v>-1.75</v>
      </c>
      <c r="X111" s="184" t="b">
        <f t="shared" si="21"/>
        <v>0</v>
      </c>
      <c r="Y111" s="183" t="str">
        <f t="shared" si="31"/>
        <v>GROWTH</v>
      </c>
      <c r="Z111" s="138">
        <v>0</v>
      </c>
      <c r="AA111" s="133"/>
      <c r="AB111" s="133" t="s">
        <v>121</v>
      </c>
      <c r="AC111" s="138" t="s">
        <v>121</v>
      </c>
      <c r="AE111" s="138" t="s">
        <v>121</v>
      </c>
      <c r="AF111" s="139">
        <v>92.833333333333329</v>
      </c>
    </row>
    <row r="112" spans="1:32" s="139" customFormat="1" ht="12">
      <c r="A112" s="133" t="s">
        <v>121</v>
      </c>
      <c r="B112" s="134" t="s">
        <v>18</v>
      </c>
      <c r="C112" s="135" t="s">
        <v>402</v>
      </c>
      <c r="D112" s="135">
        <v>1000000476</v>
      </c>
      <c r="E112" s="136" t="s">
        <v>403</v>
      </c>
      <c r="F112" s="137">
        <v>38768</v>
      </c>
      <c r="G112" s="137" t="str">
        <f t="shared" si="19"/>
        <v>Targeted Dealer</v>
      </c>
      <c r="H112" s="137"/>
      <c r="I112" s="177">
        <v>4640</v>
      </c>
      <c r="J112" s="177"/>
      <c r="K112" s="178">
        <v>5085.8499999999995</v>
      </c>
      <c r="L112" s="178">
        <f t="shared" si="26"/>
        <v>-445.84999999999945</v>
      </c>
      <c r="M112" s="178" t="str">
        <f t="shared" si="27"/>
        <v>-</v>
      </c>
      <c r="N112" s="179">
        <v>4244.0999999999995</v>
      </c>
      <c r="O112" s="180" t="str">
        <f t="shared" si="22"/>
        <v>Aug</v>
      </c>
      <c r="P112" s="178">
        <v>5032.5</v>
      </c>
      <c r="Q112" s="181">
        <f t="shared" si="28"/>
        <v>53.349999999999454</v>
      </c>
      <c r="R112" s="180">
        <f t="shared" si="23"/>
        <v>1.0601092896174835E-2</v>
      </c>
      <c r="S112" s="181" t="str">
        <f t="shared" si="29"/>
        <v>GROWTH</v>
      </c>
      <c r="T112" s="178">
        <f t="shared" si="24"/>
        <v>4244.0999999999995</v>
      </c>
      <c r="U112" s="182" t="str">
        <f t="shared" si="25"/>
        <v>Sep</v>
      </c>
      <c r="V112" s="178">
        <f t="shared" si="20"/>
        <v>4244.0999999999995</v>
      </c>
      <c r="W112" s="183">
        <f t="shared" si="30"/>
        <v>841.75</v>
      </c>
      <c r="X112" s="184" t="b">
        <f t="shared" si="21"/>
        <v>0</v>
      </c>
      <c r="Y112" s="183" t="str">
        <f t="shared" si="31"/>
        <v>GROWTH</v>
      </c>
      <c r="Z112" s="138">
        <v>0</v>
      </c>
      <c r="AA112" s="133"/>
      <c r="AB112" s="133" t="s">
        <v>121</v>
      </c>
      <c r="AC112" s="133" t="s">
        <v>121</v>
      </c>
      <c r="AE112" s="133" t="s">
        <v>121</v>
      </c>
      <c r="AF112" s="139">
        <v>5496.9749999999995</v>
      </c>
    </row>
    <row r="113" spans="1:32" s="139" customFormat="1" ht="12">
      <c r="A113" s="133" t="s">
        <v>121</v>
      </c>
      <c r="B113" s="134" t="s">
        <v>18</v>
      </c>
      <c r="C113" s="135" t="s">
        <v>404</v>
      </c>
      <c r="D113" s="135">
        <v>1000000468</v>
      </c>
      <c r="E113" s="136" t="s">
        <v>405</v>
      </c>
      <c r="F113" s="137">
        <v>38904</v>
      </c>
      <c r="G113" s="137" t="str">
        <f t="shared" si="19"/>
        <v>Targeted Dealer</v>
      </c>
      <c r="H113" s="137"/>
      <c r="I113" s="177">
        <v>20</v>
      </c>
      <c r="J113" s="177"/>
      <c r="K113" s="178">
        <v>19</v>
      </c>
      <c r="L113" s="178">
        <f t="shared" si="26"/>
        <v>1</v>
      </c>
      <c r="M113" s="178" t="str">
        <f t="shared" si="27"/>
        <v>-</v>
      </c>
      <c r="N113" s="179">
        <v>0</v>
      </c>
      <c r="O113" s="180" t="str">
        <f t="shared" si="22"/>
        <v>Aug</v>
      </c>
      <c r="P113" s="178">
        <v>19</v>
      </c>
      <c r="Q113" s="181">
        <f t="shared" si="28"/>
        <v>0</v>
      </c>
      <c r="R113" s="180">
        <f t="shared" si="23"/>
        <v>0</v>
      </c>
      <c r="S113" s="181" t="b">
        <f t="shared" si="29"/>
        <v>0</v>
      </c>
      <c r="T113" s="178">
        <f t="shared" si="24"/>
        <v>0</v>
      </c>
      <c r="U113" s="182" t="str">
        <f t="shared" si="25"/>
        <v>Sep</v>
      </c>
      <c r="V113" s="178">
        <f t="shared" si="20"/>
        <v>0</v>
      </c>
      <c r="W113" s="183">
        <f t="shared" si="30"/>
        <v>19</v>
      </c>
      <c r="X113" s="184" t="b">
        <f t="shared" si="21"/>
        <v>0</v>
      </c>
      <c r="Y113" s="183" t="b">
        <f t="shared" si="31"/>
        <v>0</v>
      </c>
      <c r="Z113" s="138">
        <v>0</v>
      </c>
      <c r="AA113" s="133"/>
      <c r="AB113" s="133" t="s">
        <v>121</v>
      </c>
      <c r="AC113" s="133" t="s">
        <v>121</v>
      </c>
      <c r="AE113" s="133" t="s">
        <v>121</v>
      </c>
      <c r="AF113" s="139">
        <v>16.941666666666666</v>
      </c>
    </row>
    <row r="114" spans="1:32" s="139" customFormat="1" ht="12">
      <c r="A114" s="133" t="s">
        <v>121</v>
      </c>
      <c r="B114" s="134" t="s">
        <v>3921</v>
      </c>
      <c r="C114" s="135" t="s">
        <v>406</v>
      </c>
      <c r="D114" s="135">
        <v>1000000445</v>
      </c>
      <c r="E114" s="136" t="s">
        <v>407</v>
      </c>
      <c r="F114" s="137">
        <v>38923</v>
      </c>
      <c r="G114" s="137" t="str">
        <f t="shared" si="19"/>
        <v>Targeted Dealer</v>
      </c>
      <c r="H114" s="137"/>
      <c r="I114" s="177">
        <v>40</v>
      </c>
      <c r="J114" s="177"/>
      <c r="K114" s="178">
        <v>40</v>
      </c>
      <c r="L114" s="178">
        <f t="shared" si="26"/>
        <v>0</v>
      </c>
      <c r="M114" s="178" t="str">
        <f t="shared" si="27"/>
        <v>-</v>
      </c>
      <c r="N114" s="179">
        <v>39.9</v>
      </c>
      <c r="O114" s="180" t="str">
        <f t="shared" si="22"/>
        <v>Aug</v>
      </c>
      <c r="P114" s="178">
        <v>20</v>
      </c>
      <c r="Q114" s="181">
        <f t="shared" si="28"/>
        <v>20</v>
      </c>
      <c r="R114" s="180">
        <f t="shared" si="23"/>
        <v>1</v>
      </c>
      <c r="S114" s="181" t="str">
        <f t="shared" si="29"/>
        <v>GROWTH</v>
      </c>
      <c r="T114" s="178">
        <f t="shared" si="24"/>
        <v>39.9</v>
      </c>
      <c r="U114" s="182" t="str">
        <f t="shared" si="25"/>
        <v>Sep</v>
      </c>
      <c r="V114" s="178">
        <f t="shared" si="20"/>
        <v>39.9</v>
      </c>
      <c r="W114" s="183">
        <f t="shared" si="30"/>
        <v>0.10000000000000142</v>
      </c>
      <c r="X114" s="184" t="b">
        <f t="shared" si="21"/>
        <v>0</v>
      </c>
      <c r="Y114" s="183" t="str">
        <f t="shared" si="31"/>
        <v>GROWTH</v>
      </c>
      <c r="Z114" s="138">
        <v>0</v>
      </c>
      <c r="AA114" s="133"/>
      <c r="AB114" s="133" t="s">
        <v>121</v>
      </c>
      <c r="AC114" s="133" t="s">
        <v>121</v>
      </c>
      <c r="AE114" s="133" t="s">
        <v>121</v>
      </c>
      <c r="AF114" s="139">
        <v>42.491666666666667</v>
      </c>
    </row>
    <row r="115" spans="1:32" s="139" customFormat="1" ht="12">
      <c r="A115" s="133" t="s">
        <v>121</v>
      </c>
      <c r="B115" s="134" t="s">
        <v>3921</v>
      </c>
      <c r="C115" s="135" t="s">
        <v>410</v>
      </c>
      <c r="D115" s="135">
        <v>1000000443</v>
      </c>
      <c r="E115" s="136" t="s">
        <v>411</v>
      </c>
      <c r="F115" s="137">
        <v>40054</v>
      </c>
      <c r="G115" s="137" t="str">
        <f t="shared" si="19"/>
        <v>Targeted Dealer</v>
      </c>
      <c r="H115" s="137"/>
      <c r="I115" s="177">
        <v>2600</v>
      </c>
      <c r="J115" s="177"/>
      <c r="K115" s="178">
        <v>2619.6999999999998</v>
      </c>
      <c r="L115" s="178">
        <f t="shared" si="26"/>
        <v>-19.699999999999818</v>
      </c>
      <c r="M115" s="178" t="str">
        <f t="shared" si="27"/>
        <v>-</v>
      </c>
      <c r="N115" s="179">
        <v>2192.75</v>
      </c>
      <c r="O115" s="180" t="str">
        <f t="shared" si="22"/>
        <v>Aug</v>
      </c>
      <c r="P115" s="178">
        <v>2394.4000000000005</v>
      </c>
      <c r="Q115" s="181">
        <f t="shared" si="28"/>
        <v>225.29999999999927</v>
      </c>
      <c r="R115" s="180">
        <f t="shared" si="23"/>
        <v>9.4094553959237937E-2</v>
      </c>
      <c r="S115" s="181" t="str">
        <f t="shared" si="29"/>
        <v>GROWTH</v>
      </c>
      <c r="T115" s="178">
        <f t="shared" si="24"/>
        <v>2192.75</v>
      </c>
      <c r="U115" s="182" t="str">
        <f t="shared" si="25"/>
        <v>Sep</v>
      </c>
      <c r="V115" s="178">
        <f t="shared" si="20"/>
        <v>2192.75</v>
      </c>
      <c r="W115" s="183">
        <f t="shared" si="30"/>
        <v>426.94999999999982</v>
      </c>
      <c r="X115" s="184" t="b">
        <f t="shared" si="21"/>
        <v>0</v>
      </c>
      <c r="Y115" s="183" t="str">
        <f t="shared" si="31"/>
        <v>GROWTH</v>
      </c>
      <c r="Z115" s="138">
        <v>0</v>
      </c>
      <c r="AA115" s="133"/>
      <c r="AB115" s="133" t="s">
        <v>121</v>
      </c>
      <c r="AC115" s="133" t="s">
        <v>121</v>
      </c>
      <c r="AE115" s="133" t="s">
        <v>121</v>
      </c>
      <c r="AF115" s="139">
        <v>2958.5166666666664</v>
      </c>
    </row>
    <row r="116" spans="1:32" s="139" customFormat="1" ht="12">
      <c r="A116" s="133" t="s">
        <v>121</v>
      </c>
      <c r="B116" s="134" t="s">
        <v>18</v>
      </c>
      <c r="C116" s="135" t="s">
        <v>412</v>
      </c>
      <c r="D116" s="135">
        <v>1000000462</v>
      </c>
      <c r="E116" s="136" t="s">
        <v>413</v>
      </c>
      <c r="F116" s="137">
        <v>40054</v>
      </c>
      <c r="G116" s="137" t="str">
        <f t="shared" si="19"/>
        <v>Targeted Dealer</v>
      </c>
      <c r="H116" s="137"/>
      <c r="I116" s="177">
        <v>250</v>
      </c>
      <c r="J116" s="177"/>
      <c r="K116" s="178">
        <v>216.5</v>
      </c>
      <c r="L116" s="178">
        <f t="shared" si="26"/>
        <v>33.5</v>
      </c>
      <c r="M116" s="178" t="str">
        <f t="shared" si="27"/>
        <v>-</v>
      </c>
      <c r="N116" s="179">
        <v>245</v>
      </c>
      <c r="O116" s="180" t="str">
        <f t="shared" si="22"/>
        <v>Aug</v>
      </c>
      <c r="P116" s="178">
        <v>284.89999999999998</v>
      </c>
      <c r="Q116" s="181">
        <f t="shared" si="28"/>
        <v>-68.399999999999977</v>
      </c>
      <c r="R116" s="180">
        <f t="shared" si="23"/>
        <v>-0.24008424008424001</v>
      </c>
      <c r="S116" s="181" t="str">
        <f t="shared" si="29"/>
        <v>DEGROWTH</v>
      </c>
      <c r="T116" s="178">
        <f t="shared" si="24"/>
        <v>245</v>
      </c>
      <c r="U116" s="182" t="str">
        <f t="shared" si="25"/>
        <v>Sep</v>
      </c>
      <c r="V116" s="178">
        <f t="shared" si="20"/>
        <v>245</v>
      </c>
      <c r="W116" s="183">
        <f t="shared" si="30"/>
        <v>-28.5</v>
      </c>
      <c r="X116" s="184" t="b">
        <f t="shared" si="21"/>
        <v>0</v>
      </c>
      <c r="Y116" s="183" t="str">
        <f t="shared" si="31"/>
        <v>GROWTH</v>
      </c>
      <c r="Z116" s="138">
        <v>0</v>
      </c>
      <c r="AA116" s="133"/>
      <c r="AB116" s="133" t="s">
        <v>121</v>
      </c>
      <c r="AC116" s="133" t="s">
        <v>121</v>
      </c>
      <c r="AE116" s="133" t="s">
        <v>121</v>
      </c>
      <c r="AF116" s="139">
        <v>299.81666666666666</v>
      </c>
    </row>
    <row r="117" spans="1:32" s="139" customFormat="1" ht="12">
      <c r="A117" s="133" t="s">
        <v>121</v>
      </c>
      <c r="B117" s="134" t="s">
        <v>3921</v>
      </c>
      <c r="C117" s="135" t="s">
        <v>414</v>
      </c>
      <c r="D117" s="135">
        <v>1000000461</v>
      </c>
      <c r="E117" s="136" t="s">
        <v>415</v>
      </c>
      <c r="F117" s="137">
        <v>40814</v>
      </c>
      <c r="G117" s="137" t="str">
        <f t="shared" si="19"/>
        <v>Targeted Dealer</v>
      </c>
      <c r="H117" s="137"/>
      <c r="I117" s="177">
        <v>40</v>
      </c>
      <c r="J117" s="177"/>
      <c r="K117" s="178">
        <v>80</v>
      </c>
      <c r="L117" s="178">
        <f t="shared" si="26"/>
        <v>-40</v>
      </c>
      <c r="M117" s="178" t="str">
        <f t="shared" si="27"/>
        <v>-</v>
      </c>
      <c r="N117" s="179">
        <v>100</v>
      </c>
      <c r="O117" s="180" t="str">
        <f t="shared" si="22"/>
        <v>Aug</v>
      </c>
      <c r="P117" s="178">
        <v>20</v>
      </c>
      <c r="Q117" s="181">
        <f t="shared" si="28"/>
        <v>60</v>
      </c>
      <c r="R117" s="180">
        <f t="shared" si="23"/>
        <v>3</v>
      </c>
      <c r="S117" s="181" t="str">
        <f t="shared" si="29"/>
        <v>GROWTH</v>
      </c>
      <c r="T117" s="178">
        <f t="shared" si="24"/>
        <v>100</v>
      </c>
      <c r="U117" s="182" t="str">
        <f t="shared" si="25"/>
        <v>Sep</v>
      </c>
      <c r="V117" s="178">
        <f t="shared" si="20"/>
        <v>100</v>
      </c>
      <c r="W117" s="183">
        <f t="shared" si="30"/>
        <v>-20</v>
      </c>
      <c r="X117" s="184" t="b">
        <f t="shared" si="21"/>
        <v>0</v>
      </c>
      <c r="Y117" s="183" t="str">
        <f t="shared" si="31"/>
        <v>GROWTH</v>
      </c>
      <c r="Z117" s="138">
        <v>0</v>
      </c>
      <c r="AA117" s="133"/>
      <c r="AB117" s="133" t="s">
        <v>121</v>
      </c>
      <c r="AC117" s="133" t="s">
        <v>121</v>
      </c>
      <c r="AE117" s="133" t="s">
        <v>121</v>
      </c>
      <c r="AF117" s="139">
        <v>73.333333333333329</v>
      </c>
    </row>
    <row r="118" spans="1:32" s="139" customFormat="1" ht="12">
      <c r="A118" s="133" t="s">
        <v>121</v>
      </c>
      <c r="B118" s="134" t="s">
        <v>18</v>
      </c>
      <c r="C118" s="135" t="s">
        <v>416</v>
      </c>
      <c r="D118" s="135">
        <v>1000000477</v>
      </c>
      <c r="E118" s="136" t="s">
        <v>417</v>
      </c>
      <c r="F118" s="137">
        <v>40906</v>
      </c>
      <c r="G118" s="137" t="str">
        <f t="shared" si="19"/>
        <v>Targeted Dealer</v>
      </c>
      <c r="H118" s="137"/>
      <c r="I118" s="177">
        <v>20</v>
      </c>
      <c r="J118" s="177"/>
      <c r="K118" s="178">
        <v>20</v>
      </c>
      <c r="L118" s="178">
        <f t="shared" si="26"/>
        <v>0</v>
      </c>
      <c r="M118" s="178" t="str">
        <f t="shared" si="27"/>
        <v>-</v>
      </c>
      <c r="N118" s="179">
        <v>10</v>
      </c>
      <c r="O118" s="180" t="str">
        <f t="shared" si="22"/>
        <v>Aug</v>
      </c>
      <c r="P118" s="178">
        <v>15</v>
      </c>
      <c r="Q118" s="181">
        <f t="shared" si="28"/>
        <v>5</v>
      </c>
      <c r="R118" s="180">
        <f t="shared" si="23"/>
        <v>0.33333333333333326</v>
      </c>
      <c r="S118" s="181" t="str">
        <f t="shared" si="29"/>
        <v>GROWTH</v>
      </c>
      <c r="T118" s="178">
        <f t="shared" si="24"/>
        <v>10</v>
      </c>
      <c r="U118" s="182" t="str">
        <f t="shared" si="25"/>
        <v>Sep</v>
      </c>
      <c r="V118" s="178">
        <f t="shared" si="20"/>
        <v>10</v>
      </c>
      <c r="W118" s="183">
        <f t="shared" si="30"/>
        <v>10</v>
      </c>
      <c r="X118" s="184" t="b">
        <f t="shared" si="21"/>
        <v>0</v>
      </c>
      <c r="Y118" s="183" t="str">
        <f t="shared" si="31"/>
        <v>GROWTH</v>
      </c>
      <c r="Z118" s="138">
        <v>0</v>
      </c>
      <c r="AA118" s="133"/>
      <c r="AB118" s="133" t="s">
        <v>121</v>
      </c>
      <c r="AC118" s="133" t="s">
        <v>121</v>
      </c>
      <c r="AE118" s="133" t="s">
        <v>121</v>
      </c>
      <c r="AF118" s="139">
        <v>14.166666666666666</v>
      </c>
    </row>
    <row r="119" spans="1:32" s="139" customFormat="1" ht="12">
      <c r="A119" s="133" t="s">
        <v>121</v>
      </c>
      <c r="B119" s="134" t="s">
        <v>18</v>
      </c>
      <c r="C119" s="135" t="s">
        <v>418</v>
      </c>
      <c r="D119" s="135">
        <v>1000000448</v>
      </c>
      <c r="E119" s="136" t="s">
        <v>419</v>
      </c>
      <c r="F119" s="137">
        <v>41212</v>
      </c>
      <c r="G119" s="137" t="str">
        <f t="shared" si="19"/>
        <v>Targeted Dealer</v>
      </c>
      <c r="H119" s="137"/>
      <c r="I119" s="177">
        <v>160</v>
      </c>
      <c r="J119" s="177"/>
      <c r="K119" s="178">
        <v>105</v>
      </c>
      <c r="L119" s="178">
        <f t="shared" si="26"/>
        <v>55</v>
      </c>
      <c r="M119" s="178" t="str">
        <f t="shared" si="27"/>
        <v>-</v>
      </c>
      <c r="N119" s="179">
        <v>80</v>
      </c>
      <c r="O119" s="180" t="str">
        <f t="shared" si="22"/>
        <v>Aug</v>
      </c>
      <c r="P119" s="178">
        <v>139.5</v>
      </c>
      <c r="Q119" s="181">
        <f t="shared" si="28"/>
        <v>-34.5</v>
      </c>
      <c r="R119" s="180">
        <f t="shared" si="23"/>
        <v>-0.24731182795698925</v>
      </c>
      <c r="S119" s="181" t="str">
        <f t="shared" si="29"/>
        <v>DEGROWTH</v>
      </c>
      <c r="T119" s="178">
        <f t="shared" si="24"/>
        <v>80</v>
      </c>
      <c r="U119" s="182" t="str">
        <f t="shared" si="25"/>
        <v>Sep</v>
      </c>
      <c r="V119" s="178">
        <f t="shared" si="20"/>
        <v>80</v>
      </c>
      <c r="W119" s="183">
        <f t="shared" si="30"/>
        <v>25</v>
      </c>
      <c r="X119" s="184" t="b">
        <f t="shared" si="21"/>
        <v>0</v>
      </c>
      <c r="Y119" s="183" t="str">
        <f t="shared" si="31"/>
        <v>GROWTH</v>
      </c>
      <c r="Z119" s="138">
        <v>0</v>
      </c>
      <c r="AA119" s="133"/>
      <c r="AB119" s="133" t="s">
        <v>121</v>
      </c>
      <c r="AC119" s="133" t="s">
        <v>121</v>
      </c>
      <c r="AE119" s="133" t="s">
        <v>121</v>
      </c>
      <c r="AF119" s="139">
        <v>148.25</v>
      </c>
    </row>
    <row r="120" spans="1:32" s="139" customFormat="1" ht="12">
      <c r="A120" s="133" t="s">
        <v>121</v>
      </c>
      <c r="B120" s="134" t="s">
        <v>18</v>
      </c>
      <c r="C120" s="135" t="s">
        <v>420</v>
      </c>
      <c r="D120" s="135">
        <v>1000000446</v>
      </c>
      <c r="E120" s="136" t="s">
        <v>421</v>
      </c>
      <c r="F120" s="137">
        <v>41438</v>
      </c>
      <c r="G120" s="137" t="str">
        <f t="shared" si="19"/>
        <v>Targeted Dealer</v>
      </c>
      <c r="H120" s="137"/>
      <c r="I120" s="177">
        <v>460</v>
      </c>
      <c r="J120" s="177"/>
      <c r="K120" s="178">
        <v>615.95000000000005</v>
      </c>
      <c r="L120" s="178">
        <f t="shared" si="26"/>
        <v>-155.95000000000005</v>
      </c>
      <c r="M120" s="178" t="str">
        <f t="shared" si="27"/>
        <v>-</v>
      </c>
      <c r="N120" s="179">
        <v>336.4</v>
      </c>
      <c r="O120" s="180" t="str">
        <f t="shared" si="22"/>
        <v>Aug</v>
      </c>
      <c r="P120" s="178">
        <v>499.5</v>
      </c>
      <c r="Q120" s="181">
        <f t="shared" si="28"/>
        <v>116.45000000000005</v>
      </c>
      <c r="R120" s="180">
        <f t="shared" si="23"/>
        <v>0.23313313313313322</v>
      </c>
      <c r="S120" s="181" t="str">
        <f t="shared" si="29"/>
        <v>GROWTH</v>
      </c>
      <c r="T120" s="178">
        <f t="shared" si="24"/>
        <v>336.4</v>
      </c>
      <c r="U120" s="182" t="str">
        <f t="shared" si="25"/>
        <v>Sep</v>
      </c>
      <c r="V120" s="178">
        <f t="shared" si="20"/>
        <v>336.4</v>
      </c>
      <c r="W120" s="183">
        <f t="shared" si="30"/>
        <v>279.55000000000007</v>
      </c>
      <c r="X120" s="184" t="b">
        <f t="shared" si="21"/>
        <v>0</v>
      </c>
      <c r="Y120" s="183" t="str">
        <f t="shared" si="31"/>
        <v>GROWTH</v>
      </c>
      <c r="Z120" s="138">
        <v>0</v>
      </c>
      <c r="AA120" s="133"/>
      <c r="AB120" s="133" t="s">
        <v>121</v>
      </c>
      <c r="AC120" s="133" t="s">
        <v>121</v>
      </c>
      <c r="AE120" s="133" t="s">
        <v>121</v>
      </c>
      <c r="AF120" s="139">
        <v>541.99166666666667</v>
      </c>
    </row>
    <row r="121" spans="1:32" s="139" customFormat="1" ht="12">
      <c r="A121" s="133" t="s">
        <v>121</v>
      </c>
      <c r="B121" s="134" t="s">
        <v>18</v>
      </c>
      <c r="C121" s="135" t="s">
        <v>426</v>
      </c>
      <c r="D121" s="135">
        <v>1000000465</v>
      </c>
      <c r="E121" s="136" t="s">
        <v>427</v>
      </c>
      <c r="F121" s="137">
        <v>41934</v>
      </c>
      <c r="G121" s="137" t="str">
        <f t="shared" si="19"/>
        <v>Targeted Dealer</v>
      </c>
      <c r="H121" s="137"/>
      <c r="I121" s="177">
        <v>40</v>
      </c>
      <c r="J121" s="177"/>
      <c r="K121" s="178">
        <v>40</v>
      </c>
      <c r="L121" s="178">
        <f t="shared" si="26"/>
        <v>0</v>
      </c>
      <c r="M121" s="178" t="str">
        <f t="shared" si="27"/>
        <v>-</v>
      </c>
      <c r="N121" s="179">
        <v>40</v>
      </c>
      <c r="O121" s="180" t="str">
        <f t="shared" si="22"/>
        <v>Aug</v>
      </c>
      <c r="P121" s="178">
        <v>40</v>
      </c>
      <c r="Q121" s="181">
        <f t="shared" si="28"/>
        <v>0</v>
      </c>
      <c r="R121" s="180">
        <f t="shared" si="23"/>
        <v>0</v>
      </c>
      <c r="S121" s="181" t="str">
        <f t="shared" si="29"/>
        <v>GROWTH</v>
      </c>
      <c r="T121" s="178">
        <f t="shared" si="24"/>
        <v>40</v>
      </c>
      <c r="U121" s="182" t="str">
        <f t="shared" si="25"/>
        <v>Sep</v>
      </c>
      <c r="V121" s="178">
        <f t="shared" si="20"/>
        <v>40</v>
      </c>
      <c r="W121" s="183">
        <f t="shared" si="30"/>
        <v>0</v>
      </c>
      <c r="X121" s="184" t="b">
        <f t="shared" si="21"/>
        <v>0</v>
      </c>
      <c r="Y121" s="183" t="str">
        <f t="shared" si="31"/>
        <v>GROWTH</v>
      </c>
      <c r="Z121" s="138">
        <v>0</v>
      </c>
      <c r="AA121" s="133"/>
      <c r="AB121" s="133" t="s">
        <v>121</v>
      </c>
      <c r="AC121" s="133" t="s">
        <v>121</v>
      </c>
      <c r="AE121" s="133" t="s">
        <v>121</v>
      </c>
      <c r="AF121" s="139">
        <v>40</v>
      </c>
    </row>
    <row r="122" spans="1:32" s="139" customFormat="1" ht="12">
      <c r="A122" s="133" t="s">
        <v>121</v>
      </c>
      <c r="B122" s="134" t="s">
        <v>3921</v>
      </c>
      <c r="C122" s="135" t="s">
        <v>430</v>
      </c>
      <c r="D122" s="135">
        <v>1000000455</v>
      </c>
      <c r="E122" s="136" t="s">
        <v>431</v>
      </c>
      <c r="F122" s="137">
        <v>42573</v>
      </c>
      <c r="G122" s="137" t="str">
        <f t="shared" ref="G122:G175" si="32">IF(I122&gt;0,"Targeted Dealer","-")</f>
        <v>Targeted Dealer</v>
      </c>
      <c r="H122" s="137"/>
      <c r="I122" s="177">
        <v>40</v>
      </c>
      <c r="J122" s="177"/>
      <c r="K122" s="178">
        <v>40</v>
      </c>
      <c r="L122" s="178">
        <f t="shared" si="26"/>
        <v>0</v>
      </c>
      <c r="M122" s="178" t="str">
        <f t="shared" si="27"/>
        <v>-</v>
      </c>
      <c r="N122" s="179">
        <v>50</v>
      </c>
      <c r="O122" s="180" t="str">
        <f t="shared" si="22"/>
        <v>Aug</v>
      </c>
      <c r="P122" s="178">
        <v>40</v>
      </c>
      <c r="Q122" s="181">
        <f t="shared" si="28"/>
        <v>0</v>
      </c>
      <c r="R122" s="180">
        <f t="shared" si="23"/>
        <v>0</v>
      </c>
      <c r="S122" s="181" t="str">
        <f t="shared" si="29"/>
        <v>GROWTH</v>
      </c>
      <c r="T122" s="178">
        <f t="shared" si="24"/>
        <v>50</v>
      </c>
      <c r="U122" s="182" t="str">
        <f t="shared" si="25"/>
        <v>Sep</v>
      </c>
      <c r="V122" s="178">
        <f t="shared" si="20"/>
        <v>50</v>
      </c>
      <c r="W122" s="183">
        <f t="shared" si="30"/>
        <v>-10</v>
      </c>
      <c r="X122" s="184" t="b">
        <f t="shared" si="21"/>
        <v>0</v>
      </c>
      <c r="Y122" s="183" t="str">
        <f t="shared" si="31"/>
        <v>GROWTH</v>
      </c>
      <c r="Z122" s="138">
        <v>0</v>
      </c>
      <c r="AA122" s="133"/>
      <c r="AB122" s="133" t="s">
        <v>121</v>
      </c>
      <c r="AC122" s="133" t="s">
        <v>121</v>
      </c>
      <c r="AE122" s="133" t="s">
        <v>121</v>
      </c>
      <c r="AF122" s="139">
        <v>39.166666666666664</v>
      </c>
    </row>
    <row r="123" spans="1:32" s="139" customFormat="1" ht="12">
      <c r="A123" s="133" t="s">
        <v>121</v>
      </c>
      <c r="B123" s="134" t="s">
        <v>18</v>
      </c>
      <c r="C123" s="135" t="s">
        <v>432</v>
      </c>
      <c r="D123" s="135">
        <v>1000000457</v>
      </c>
      <c r="E123" s="136" t="s">
        <v>433</v>
      </c>
      <c r="F123" s="137">
        <v>42814</v>
      </c>
      <c r="G123" s="137" t="str">
        <f t="shared" si="32"/>
        <v>Targeted Dealer</v>
      </c>
      <c r="H123" s="137"/>
      <c r="I123" s="177">
        <v>80</v>
      </c>
      <c r="J123" s="177"/>
      <c r="K123" s="178">
        <v>79.349999999999994</v>
      </c>
      <c r="L123" s="178">
        <f t="shared" si="26"/>
        <v>0.65000000000000568</v>
      </c>
      <c r="M123" s="178" t="str">
        <f t="shared" si="27"/>
        <v>-</v>
      </c>
      <c r="N123" s="179">
        <v>75</v>
      </c>
      <c r="O123" s="180" t="str">
        <f t="shared" si="22"/>
        <v>Aug</v>
      </c>
      <c r="P123" s="178">
        <v>40</v>
      </c>
      <c r="Q123" s="181">
        <f t="shared" si="28"/>
        <v>39.349999999999994</v>
      </c>
      <c r="R123" s="180">
        <f t="shared" si="23"/>
        <v>0.9837499999999999</v>
      </c>
      <c r="S123" s="181" t="str">
        <f t="shared" si="29"/>
        <v>GROWTH</v>
      </c>
      <c r="T123" s="178">
        <f t="shared" si="24"/>
        <v>75</v>
      </c>
      <c r="U123" s="182" t="str">
        <f t="shared" si="25"/>
        <v>Sep</v>
      </c>
      <c r="V123" s="178">
        <f t="shared" si="20"/>
        <v>75</v>
      </c>
      <c r="W123" s="183">
        <f t="shared" si="30"/>
        <v>4.3499999999999943</v>
      </c>
      <c r="X123" s="184" t="b">
        <f t="shared" si="21"/>
        <v>0</v>
      </c>
      <c r="Y123" s="183" t="str">
        <f t="shared" si="31"/>
        <v>GROWTH</v>
      </c>
      <c r="Z123" s="138">
        <v>0</v>
      </c>
      <c r="AA123" s="133"/>
      <c r="AB123" s="133" t="s">
        <v>121</v>
      </c>
      <c r="AC123" s="133" t="s">
        <v>121</v>
      </c>
      <c r="AE123" s="133" t="s">
        <v>121</v>
      </c>
      <c r="AF123" s="139">
        <v>61.666666666666664</v>
      </c>
    </row>
    <row r="124" spans="1:32" s="139" customFormat="1" ht="12">
      <c r="A124" s="133" t="s">
        <v>121</v>
      </c>
      <c r="B124" s="134" t="s">
        <v>18</v>
      </c>
      <c r="C124" s="135" t="s">
        <v>434</v>
      </c>
      <c r="D124" s="135">
        <v>1000000473</v>
      </c>
      <c r="E124" s="136" t="s">
        <v>435</v>
      </c>
      <c r="F124" s="137">
        <v>42844</v>
      </c>
      <c r="G124" s="137" t="str">
        <f t="shared" si="32"/>
        <v>Targeted Dealer</v>
      </c>
      <c r="H124" s="137"/>
      <c r="I124" s="177">
        <v>80</v>
      </c>
      <c r="J124" s="177"/>
      <c r="K124" s="178">
        <v>65</v>
      </c>
      <c r="L124" s="178">
        <f t="shared" si="26"/>
        <v>15</v>
      </c>
      <c r="M124" s="178" t="str">
        <f t="shared" si="27"/>
        <v>-</v>
      </c>
      <c r="N124" s="179">
        <v>100</v>
      </c>
      <c r="O124" s="180" t="str">
        <f t="shared" si="22"/>
        <v>Aug</v>
      </c>
      <c r="P124" s="178">
        <v>20</v>
      </c>
      <c r="Q124" s="181">
        <f t="shared" si="28"/>
        <v>45</v>
      </c>
      <c r="R124" s="180">
        <f t="shared" si="23"/>
        <v>2.25</v>
      </c>
      <c r="S124" s="181" t="str">
        <f t="shared" si="29"/>
        <v>GROWTH</v>
      </c>
      <c r="T124" s="178">
        <f t="shared" si="24"/>
        <v>100</v>
      </c>
      <c r="U124" s="182" t="str">
        <f t="shared" si="25"/>
        <v>Sep</v>
      </c>
      <c r="V124" s="178">
        <f t="shared" ref="V124:V184" si="33">T124</f>
        <v>100</v>
      </c>
      <c r="W124" s="183">
        <f t="shared" si="30"/>
        <v>-35</v>
      </c>
      <c r="X124" s="184" t="b">
        <f t="shared" si="21"/>
        <v>0</v>
      </c>
      <c r="Y124" s="183" t="str">
        <f t="shared" si="31"/>
        <v>GROWTH</v>
      </c>
      <c r="Z124" s="138">
        <v>0</v>
      </c>
      <c r="AA124" s="133"/>
      <c r="AB124" s="133" t="s">
        <v>121</v>
      </c>
      <c r="AC124" s="133" t="s">
        <v>121</v>
      </c>
      <c r="AE124" s="133" t="s">
        <v>121</v>
      </c>
      <c r="AF124" s="139">
        <v>91.666666666666671</v>
      </c>
    </row>
    <row r="125" spans="1:32" s="139" customFormat="1" ht="12">
      <c r="A125" s="133" t="s">
        <v>121</v>
      </c>
      <c r="B125" s="134" t="s">
        <v>3921</v>
      </c>
      <c r="C125" s="135" t="s">
        <v>436</v>
      </c>
      <c r="D125" s="135">
        <v>1000000470</v>
      </c>
      <c r="E125" s="136" t="s">
        <v>437</v>
      </c>
      <c r="F125" s="137">
        <v>42845</v>
      </c>
      <c r="G125" s="137" t="str">
        <f t="shared" si="32"/>
        <v>Targeted Dealer</v>
      </c>
      <c r="H125" s="137"/>
      <c r="I125" s="177">
        <v>1200</v>
      </c>
      <c r="J125" s="177"/>
      <c r="K125" s="178">
        <v>870</v>
      </c>
      <c r="L125" s="178">
        <f t="shared" si="26"/>
        <v>330</v>
      </c>
      <c r="M125" s="178" t="str">
        <f t="shared" si="27"/>
        <v>-</v>
      </c>
      <c r="N125" s="179">
        <v>687.1</v>
      </c>
      <c r="O125" s="180" t="str">
        <f t="shared" si="22"/>
        <v>Aug</v>
      </c>
      <c r="P125" s="178">
        <v>828.85</v>
      </c>
      <c r="Q125" s="181">
        <f t="shared" si="28"/>
        <v>41.149999999999977</v>
      </c>
      <c r="R125" s="180">
        <f t="shared" si="23"/>
        <v>4.9647101405561944E-2</v>
      </c>
      <c r="S125" s="181" t="str">
        <f t="shared" si="29"/>
        <v>GROWTH</v>
      </c>
      <c r="T125" s="178">
        <f t="shared" si="24"/>
        <v>687.1</v>
      </c>
      <c r="U125" s="182" t="str">
        <f t="shared" si="25"/>
        <v>Sep</v>
      </c>
      <c r="V125" s="178">
        <f t="shared" si="33"/>
        <v>687.1</v>
      </c>
      <c r="W125" s="183">
        <f t="shared" si="30"/>
        <v>182.89999999999998</v>
      </c>
      <c r="X125" s="184" t="b">
        <f t="shared" ref="X125:X186" si="34">IFERROR(IF(U125="July",(K125/V125-1)),0)</f>
        <v>0</v>
      </c>
      <c r="Y125" s="183" t="str">
        <f t="shared" si="31"/>
        <v>GROWTH</v>
      </c>
      <c r="Z125" s="138">
        <v>0</v>
      </c>
      <c r="AA125" s="133"/>
      <c r="AB125" s="133" t="s">
        <v>121</v>
      </c>
      <c r="AC125" s="133" t="s">
        <v>121</v>
      </c>
      <c r="AE125" s="133" t="s">
        <v>121</v>
      </c>
      <c r="AF125" s="139">
        <v>1145</v>
      </c>
    </row>
    <row r="126" spans="1:32" s="139" customFormat="1" ht="12">
      <c r="A126" s="133" t="s">
        <v>121</v>
      </c>
      <c r="B126" s="134" t="s">
        <v>3921</v>
      </c>
      <c r="C126" s="135" t="s">
        <v>438</v>
      </c>
      <c r="D126" s="135">
        <v>1000000478</v>
      </c>
      <c r="E126" s="136" t="s">
        <v>439</v>
      </c>
      <c r="F126" s="137">
        <v>42970</v>
      </c>
      <c r="G126" s="137" t="str">
        <f t="shared" si="32"/>
        <v>Targeted Dealer</v>
      </c>
      <c r="H126" s="137"/>
      <c r="I126" s="177">
        <v>100</v>
      </c>
      <c r="J126" s="177"/>
      <c r="K126" s="178">
        <v>119.4</v>
      </c>
      <c r="L126" s="178">
        <f t="shared" si="26"/>
        <v>-19.400000000000006</v>
      </c>
      <c r="M126" s="178" t="str">
        <f t="shared" si="27"/>
        <v>-</v>
      </c>
      <c r="N126" s="179">
        <v>73.599999999999994</v>
      </c>
      <c r="O126" s="180" t="str">
        <f t="shared" si="22"/>
        <v>Aug</v>
      </c>
      <c r="P126" s="178">
        <v>80</v>
      </c>
      <c r="Q126" s="181">
        <f t="shared" si="28"/>
        <v>39.400000000000006</v>
      </c>
      <c r="R126" s="180">
        <f t="shared" si="23"/>
        <v>0.49250000000000016</v>
      </c>
      <c r="S126" s="181" t="str">
        <f t="shared" si="29"/>
        <v>GROWTH</v>
      </c>
      <c r="T126" s="178">
        <f t="shared" si="24"/>
        <v>73.599999999999994</v>
      </c>
      <c r="U126" s="182" t="str">
        <f t="shared" si="25"/>
        <v>Sep</v>
      </c>
      <c r="V126" s="178">
        <f t="shared" si="33"/>
        <v>73.599999999999994</v>
      </c>
      <c r="W126" s="183">
        <f t="shared" si="30"/>
        <v>45.800000000000011</v>
      </c>
      <c r="X126" s="184" t="b">
        <f t="shared" si="34"/>
        <v>0</v>
      </c>
      <c r="Y126" s="183" t="str">
        <f t="shared" si="31"/>
        <v>GROWTH</v>
      </c>
      <c r="Z126" s="138">
        <v>0</v>
      </c>
      <c r="AA126" s="133"/>
      <c r="AB126" s="133" t="s">
        <v>121</v>
      </c>
      <c r="AC126" s="133" t="s">
        <v>121</v>
      </c>
      <c r="AE126" s="133" t="s">
        <v>121</v>
      </c>
      <c r="AF126" s="139">
        <v>102.28333333333335</v>
      </c>
    </row>
    <row r="127" spans="1:32" s="139" customFormat="1" ht="12">
      <c r="A127" s="133" t="s">
        <v>121</v>
      </c>
      <c r="B127" s="134" t="s">
        <v>3921</v>
      </c>
      <c r="C127" s="135" t="s">
        <v>440</v>
      </c>
      <c r="D127" s="135">
        <v>1000000444</v>
      </c>
      <c r="E127" s="136" t="s">
        <v>441</v>
      </c>
      <c r="F127" s="137">
        <v>43061</v>
      </c>
      <c r="G127" s="137" t="str">
        <f t="shared" si="32"/>
        <v>Targeted Dealer</v>
      </c>
      <c r="H127" s="137"/>
      <c r="I127" s="177">
        <v>350</v>
      </c>
      <c r="J127" s="177"/>
      <c r="K127" s="178">
        <v>200</v>
      </c>
      <c r="L127" s="178">
        <f t="shared" si="26"/>
        <v>150</v>
      </c>
      <c r="M127" s="178" t="str">
        <f t="shared" si="27"/>
        <v>-</v>
      </c>
      <c r="N127" s="179">
        <v>467</v>
      </c>
      <c r="O127" s="180" t="str">
        <f t="shared" si="22"/>
        <v>Aug</v>
      </c>
      <c r="P127" s="178">
        <v>309</v>
      </c>
      <c r="Q127" s="181">
        <f t="shared" si="28"/>
        <v>-109</v>
      </c>
      <c r="R127" s="180">
        <f t="shared" si="23"/>
        <v>-0.3527508090614887</v>
      </c>
      <c r="S127" s="181" t="str">
        <f t="shared" si="29"/>
        <v>DEGROWTH</v>
      </c>
      <c r="T127" s="178">
        <f t="shared" si="24"/>
        <v>467</v>
      </c>
      <c r="U127" s="182" t="str">
        <f t="shared" si="25"/>
        <v>Sep</v>
      </c>
      <c r="V127" s="178">
        <f t="shared" si="33"/>
        <v>467</v>
      </c>
      <c r="W127" s="183">
        <f t="shared" si="30"/>
        <v>-267</v>
      </c>
      <c r="X127" s="184" t="b">
        <f t="shared" si="34"/>
        <v>0</v>
      </c>
      <c r="Y127" s="183" t="str">
        <f t="shared" si="31"/>
        <v>GROWTH</v>
      </c>
      <c r="Z127" s="138">
        <v>0</v>
      </c>
      <c r="AA127" s="133"/>
      <c r="AB127" s="133" t="s">
        <v>121</v>
      </c>
      <c r="AC127" s="133" t="s">
        <v>121</v>
      </c>
      <c r="AE127" s="133" t="s">
        <v>121</v>
      </c>
      <c r="AF127" s="139">
        <v>311.85833333333335</v>
      </c>
    </row>
    <row r="128" spans="1:32" s="139" customFormat="1" ht="12">
      <c r="A128" s="133" t="s">
        <v>121</v>
      </c>
      <c r="B128" s="134" t="s">
        <v>3921</v>
      </c>
      <c r="C128" s="135" t="s">
        <v>442</v>
      </c>
      <c r="D128" s="135">
        <v>1000000458</v>
      </c>
      <c r="E128" s="136" t="s">
        <v>443</v>
      </c>
      <c r="F128" s="137">
        <v>43061</v>
      </c>
      <c r="G128" s="137" t="str">
        <f t="shared" si="32"/>
        <v>Targeted Dealer</v>
      </c>
      <c r="H128" s="137"/>
      <c r="I128" s="177">
        <v>150</v>
      </c>
      <c r="J128" s="177"/>
      <c r="K128" s="178">
        <v>140</v>
      </c>
      <c r="L128" s="178">
        <f t="shared" si="26"/>
        <v>10</v>
      </c>
      <c r="M128" s="178" t="str">
        <f t="shared" si="27"/>
        <v>-</v>
      </c>
      <c r="N128" s="179">
        <v>89.6</v>
      </c>
      <c r="O128" s="180" t="str">
        <f t="shared" si="22"/>
        <v>Aug</v>
      </c>
      <c r="P128" s="178">
        <v>150</v>
      </c>
      <c r="Q128" s="181">
        <f t="shared" si="28"/>
        <v>-10</v>
      </c>
      <c r="R128" s="180">
        <f t="shared" si="23"/>
        <v>-6.6666666666666652E-2</v>
      </c>
      <c r="S128" s="181" t="str">
        <f t="shared" si="29"/>
        <v>DEGROWTH</v>
      </c>
      <c r="T128" s="178">
        <f t="shared" si="24"/>
        <v>89.6</v>
      </c>
      <c r="U128" s="182" t="str">
        <f t="shared" si="25"/>
        <v>Sep</v>
      </c>
      <c r="V128" s="178">
        <f t="shared" si="33"/>
        <v>89.6</v>
      </c>
      <c r="W128" s="183">
        <f t="shared" si="30"/>
        <v>50.400000000000006</v>
      </c>
      <c r="X128" s="184" t="b">
        <f t="shared" si="34"/>
        <v>0</v>
      </c>
      <c r="Y128" s="183" t="str">
        <f t="shared" si="31"/>
        <v>GROWTH</v>
      </c>
      <c r="Z128" s="138">
        <v>0</v>
      </c>
      <c r="AA128" s="133"/>
      <c r="AB128" s="133" t="s">
        <v>121</v>
      </c>
      <c r="AC128" s="133" t="s">
        <v>121</v>
      </c>
      <c r="AE128" s="133" t="s">
        <v>121</v>
      </c>
      <c r="AF128" s="139">
        <v>109.34166666666665</v>
      </c>
    </row>
    <row r="129" spans="1:32" s="139" customFormat="1" ht="12">
      <c r="A129" s="133" t="s">
        <v>121</v>
      </c>
      <c r="B129" s="134" t="s">
        <v>3921</v>
      </c>
      <c r="C129" s="135" t="s">
        <v>444</v>
      </c>
      <c r="D129" s="135">
        <v>1000000471</v>
      </c>
      <c r="E129" s="136" t="s">
        <v>445</v>
      </c>
      <c r="F129" s="137">
        <v>43061</v>
      </c>
      <c r="G129" s="137" t="str">
        <f t="shared" si="32"/>
        <v>Targeted Dealer</v>
      </c>
      <c r="H129" s="137"/>
      <c r="I129" s="177">
        <v>100</v>
      </c>
      <c r="J129" s="177"/>
      <c r="K129" s="178">
        <v>109.85</v>
      </c>
      <c r="L129" s="178">
        <f t="shared" si="26"/>
        <v>-9.8499999999999943</v>
      </c>
      <c r="M129" s="178" t="str">
        <f t="shared" si="27"/>
        <v>-</v>
      </c>
      <c r="N129" s="179">
        <v>90</v>
      </c>
      <c r="O129" s="180" t="str">
        <f t="shared" si="22"/>
        <v>Aug</v>
      </c>
      <c r="P129" s="178">
        <v>0</v>
      </c>
      <c r="Q129" s="181">
        <f t="shared" si="28"/>
        <v>109.85</v>
      </c>
      <c r="R129" s="180" t="str">
        <f t="shared" si="23"/>
        <v xml:space="preserve"> </v>
      </c>
      <c r="S129" s="181" t="str">
        <f t="shared" si="29"/>
        <v>GROWTH</v>
      </c>
      <c r="T129" s="178">
        <f t="shared" si="24"/>
        <v>90</v>
      </c>
      <c r="U129" s="182" t="str">
        <f t="shared" si="25"/>
        <v>Sep</v>
      </c>
      <c r="V129" s="178">
        <f t="shared" si="33"/>
        <v>90</v>
      </c>
      <c r="W129" s="183">
        <f t="shared" si="30"/>
        <v>19.849999999999994</v>
      </c>
      <c r="X129" s="184" t="b">
        <f t="shared" si="34"/>
        <v>0</v>
      </c>
      <c r="Y129" s="183" t="str">
        <f t="shared" si="31"/>
        <v>GROWTH</v>
      </c>
      <c r="Z129" s="138">
        <v>0</v>
      </c>
      <c r="AA129" s="133"/>
      <c r="AB129" s="133" t="s">
        <v>121</v>
      </c>
      <c r="AC129" s="133" t="s">
        <v>121</v>
      </c>
      <c r="AE129" s="133" t="s">
        <v>121</v>
      </c>
      <c r="AF129" s="139">
        <v>73.333333333333329</v>
      </c>
    </row>
    <row r="130" spans="1:32" s="139" customFormat="1" ht="12">
      <c r="A130" s="133" t="s">
        <v>121</v>
      </c>
      <c r="B130" s="134" t="s">
        <v>3921</v>
      </c>
      <c r="C130" s="135" t="s">
        <v>446</v>
      </c>
      <c r="D130" s="135">
        <v>1000000474</v>
      </c>
      <c r="E130" s="136" t="s">
        <v>447</v>
      </c>
      <c r="F130" s="137">
        <v>43241</v>
      </c>
      <c r="G130" s="137" t="str">
        <f t="shared" si="32"/>
        <v>Targeted Dealer</v>
      </c>
      <c r="H130" s="137"/>
      <c r="I130" s="177">
        <v>40</v>
      </c>
      <c r="J130" s="177"/>
      <c r="K130" s="178">
        <v>40</v>
      </c>
      <c r="L130" s="178">
        <f t="shared" si="26"/>
        <v>0</v>
      </c>
      <c r="M130" s="178" t="str">
        <f t="shared" si="27"/>
        <v>-</v>
      </c>
      <c r="N130" s="179">
        <v>0</v>
      </c>
      <c r="O130" s="180" t="str">
        <f t="shared" si="22"/>
        <v>Aug</v>
      </c>
      <c r="P130" s="178">
        <v>40</v>
      </c>
      <c r="Q130" s="181">
        <f t="shared" si="28"/>
        <v>0</v>
      </c>
      <c r="R130" s="180">
        <f t="shared" si="23"/>
        <v>0</v>
      </c>
      <c r="S130" s="181" t="b">
        <f t="shared" si="29"/>
        <v>0</v>
      </c>
      <c r="T130" s="178">
        <f t="shared" si="24"/>
        <v>0</v>
      </c>
      <c r="U130" s="182" t="str">
        <f t="shared" si="25"/>
        <v>Sep</v>
      </c>
      <c r="V130" s="178">
        <f t="shared" si="33"/>
        <v>0</v>
      </c>
      <c r="W130" s="183">
        <f t="shared" si="30"/>
        <v>40</v>
      </c>
      <c r="X130" s="184" t="b">
        <f t="shared" si="34"/>
        <v>0</v>
      </c>
      <c r="Y130" s="183" t="b">
        <f t="shared" si="31"/>
        <v>0</v>
      </c>
      <c r="Z130" s="138">
        <v>0</v>
      </c>
      <c r="AA130" s="133"/>
      <c r="AB130" s="133" t="s">
        <v>121</v>
      </c>
      <c r="AC130" s="133" t="s">
        <v>121</v>
      </c>
      <c r="AE130" s="133" t="s">
        <v>121</v>
      </c>
      <c r="AF130" s="139">
        <v>50</v>
      </c>
    </row>
    <row r="131" spans="1:32" s="139" customFormat="1" ht="12">
      <c r="A131" s="133" t="s">
        <v>121</v>
      </c>
      <c r="B131" s="134" t="s">
        <v>18</v>
      </c>
      <c r="C131" s="135" t="s">
        <v>448</v>
      </c>
      <c r="D131" s="135">
        <v>1000000464</v>
      </c>
      <c r="E131" s="136" t="s">
        <v>449</v>
      </c>
      <c r="F131" s="137">
        <v>43333</v>
      </c>
      <c r="G131" s="137" t="str">
        <f t="shared" si="32"/>
        <v>Targeted Dealer</v>
      </c>
      <c r="H131" s="137"/>
      <c r="I131" s="177">
        <v>20</v>
      </c>
      <c r="J131" s="177"/>
      <c r="K131" s="178">
        <v>19</v>
      </c>
      <c r="L131" s="178">
        <f t="shared" si="26"/>
        <v>1</v>
      </c>
      <c r="M131" s="178" t="str">
        <f t="shared" si="27"/>
        <v>-</v>
      </c>
      <c r="N131" s="179">
        <v>20</v>
      </c>
      <c r="O131" s="180" t="str">
        <f t="shared" si="22"/>
        <v>Aug</v>
      </c>
      <c r="P131" s="178">
        <v>20</v>
      </c>
      <c r="Q131" s="181">
        <f t="shared" si="28"/>
        <v>-1</v>
      </c>
      <c r="R131" s="180">
        <f t="shared" si="23"/>
        <v>-5.0000000000000044E-2</v>
      </c>
      <c r="S131" s="181" t="str">
        <f t="shared" si="29"/>
        <v>DEGROWTH</v>
      </c>
      <c r="T131" s="178">
        <f t="shared" si="24"/>
        <v>20</v>
      </c>
      <c r="U131" s="182" t="str">
        <f t="shared" si="25"/>
        <v>Sep</v>
      </c>
      <c r="V131" s="178">
        <f t="shared" si="33"/>
        <v>20</v>
      </c>
      <c r="W131" s="183">
        <f t="shared" si="30"/>
        <v>-1</v>
      </c>
      <c r="X131" s="184" t="b">
        <f t="shared" si="34"/>
        <v>0</v>
      </c>
      <c r="Y131" s="183" t="str">
        <f t="shared" si="31"/>
        <v>GROWTH</v>
      </c>
      <c r="Z131" s="138">
        <v>0</v>
      </c>
      <c r="AA131" s="133"/>
      <c r="AB131" s="133" t="s">
        <v>121</v>
      </c>
      <c r="AC131" s="133" t="s">
        <v>121</v>
      </c>
      <c r="AE131" s="133" t="s">
        <v>121</v>
      </c>
      <c r="AF131" s="139">
        <v>16.666666666666668</v>
      </c>
    </row>
    <row r="132" spans="1:32" s="139" customFormat="1" ht="12">
      <c r="A132" s="133" t="s">
        <v>121</v>
      </c>
      <c r="B132" s="134" t="s">
        <v>18</v>
      </c>
      <c r="C132" s="135" t="s">
        <v>450</v>
      </c>
      <c r="D132" s="135">
        <v>1000000467</v>
      </c>
      <c r="E132" s="136" t="s">
        <v>451</v>
      </c>
      <c r="F132" s="137">
        <v>43360</v>
      </c>
      <c r="G132" s="137" t="str">
        <f t="shared" si="32"/>
        <v>Targeted Dealer</v>
      </c>
      <c r="H132" s="137"/>
      <c r="I132" s="177">
        <v>50</v>
      </c>
      <c r="J132" s="177"/>
      <c r="K132" s="178">
        <v>0</v>
      </c>
      <c r="L132" s="178">
        <f t="shared" si="26"/>
        <v>50</v>
      </c>
      <c r="M132" s="178" t="str">
        <f t="shared" si="27"/>
        <v>-</v>
      </c>
      <c r="N132" s="179">
        <v>0</v>
      </c>
      <c r="O132" s="180" t="str">
        <f t="shared" ref="O132:O195" si="35">IF(F132&lt;=$P$2,"Aug","")</f>
        <v>Aug</v>
      </c>
      <c r="P132" s="178">
        <v>0</v>
      </c>
      <c r="Q132" s="181">
        <f t="shared" si="28"/>
        <v>0</v>
      </c>
      <c r="R132" s="180" t="str">
        <f t="shared" ref="R132:R195" si="36">IFERROR(IF(O132="Aug",(K132/P132-1))," ")</f>
        <v xml:space="preserve"> </v>
      </c>
      <c r="S132" s="181" t="b">
        <f t="shared" si="29"/>
        <v>0</v>
      </c>
      <c r="T132" s="178">
        <f t="shared" ref="T132:T195" si="37">N132</f>
        <v>0</v>
      </c>
      <c r="U132" s="182" t="str">
        <f t="shared" ref="U132:U195" si="38">IF(F132&lt;=$V$2,"Sep","")</f>
        <v>Sep</v>
      </c>
      <c r="V132" s="178">
        <f t="shared" si="33"/>
        <v>0</v>
      </c>
      <c r="W132" s="183">
        <f t="shared" si="30"/>
        <v>0</v>
      </c>
      <c r="X132" s="184" t="b">
        <f t="shared" si="34"/>
        <v>0</v>
      </c>
      <c r="Y132" s="183" t="b">
        <f t="shared" si="31"/>
        <v>0</v>
      </c>
      <c r="Z132" s="138">
        <v>0</v>
      </c>
      <c r="AA132" s="133"/>
      <c r="AB132" s="133" t="s">
        <v>121</v>
      </c>
      <c r="AC132" s="133" t="s">
        <v>121</v>
      </c>
      <c r="AE132" s="133" t="s">
        <v>121</v>
      </c>
      <c r="AF132" s="139">
        <v>28.333333333333332</v>
      </c>
    </row>
    <row r="133" spans="1:32" s="139" customFormat="1" ht="12">
      <c r="A133" s="133" t="s">
        <v>121</v>
      </c>
      <c r="B133" s="134" t="s">
        <v>3921</v>
      </c>
      <c r="C133" s="135" t="s">
        <v>454</v>
      </c>
      <c r="D133" s="135">
        <v>1000000472</v>
      </c>
      <c r="E133" s="136" t="s">
        <v>455</v>
      </c>
      <c r="F133" s="137">
        <v>43514</v>
      </c>
      <c r="G133" s="137" t="str">
        <f t="shared" si="32"/>
        <v>Targeted Dealer</v>
      </c>
      <c r="H133" s="137"/>
      <c r="I133" s="177">
        <v>100</v>
      </c>
      <c r="J133" s="177"/>
      <c r="K133" s="178">
        <v>60</v>
      </c>
      <c r="L133" s="178">
        <f t="shared" si="26"/>
        <v>40</v>
      </c>
      <c r="M133" s="178" t="str">
        <f t="shared" si="27"/>
        <v>-</v>
      </c>
      <c r="N133" s="179">
        <v>66.25</v>
      </c>
      <c r="O133" s="180" t="str">
        <f t="shared" si="35"/>
        <v>Aug</v>
      </c>
      <c r="P133" s="178">
        <v>99.899999999999991</v>
      </c>
      <c r="Q133" s="181">
        <f t="shared" si="28"/>
        <v>-39.899999999999991</v>
      </c>
      <c r="R133" s="180">
        <f t="shared" si="36"/>
        <v>-0.39939939939939939</v>
      </c>
      <c r="S133" s="181" t="str">
        <f t="shared" si="29"/>
        <v>DEGROWTH</v>
      </c>
      <c r="T133" s="178">
        <f t="shared" si="37"/>
        <v>66.25</v>
      </c>
      <c r="U133" s="182" t="str">
        <f t="shared" si="38"/>
        <v>Sep</v>
      </c>
      <c r="V133" s="178">
        <f t="shared" si="33"/>
        <v>66.25</v>
      </c>
      <c r="W133" s="183">
        <f t="shared" si="30"/>
        <v>-6.25</v>
      </c>
      <c r="X133" s="184" t="b">
        <f t="shared" si="34"/>
        <v>0</v>
      </c>
      <c r="Y133" s="183" t="str">
        <f t="shared" si="31"/>
        <v>GROWTH</v>
      </c>
      <c r="Z133" s="138">
        <v>0</v>
      </c>
      <c r="AA133" s="133"/>
      <c r="AB133" s="133" t="s">
        <v>121</v>
      </c>
      <c r="AC133" s="133" t="s">
        <v>121</v>
      </c>
      <c r="AE133" s="133" t="s">
        <v>121</v>
      </c>
      <c r="AF133" s="139">
        <v>74.983333333333334</v>
      </c>
    </row>
    <row r="134" spans="1:32" s="139" customFormat="1" ht="12">
      <c r="A134" s="133" t="s">
        <v>121</v>
      </c>
      <c r="B134" s="134" t="s">
        <v>3921</v>
      </c>
      <c r="C134" s="135" t="s">
        <v>456</v>
      </c>
      <c r="D134" s="135">
        <v>1000000915</v>
      </c>
      <c r="E134" s="136" t="s">
        <v>457</v>
      </c>
      <c r="F134" s="137">
        <v>43561</v>
      </c>
      <c r="G134" s="137" t="str">
        <f t="shared" si="32"/>
        <v>Targeted Dealer</v>
      </c>
      <c r="H134" s="137"/>
      <c r="I134" s="177">
        <v>80</v>
      </c>
      <c r="J134" s="177"/>
      <c r="K134" s="178">
        <v>50</v>
      </c>
      <c r="L134" s="178">
        <f t="shared" si="26"/>
        <v>30</v>
      </c>
      <c r="M134" s="178" t="str">
        <f t="shared" si="27"/>
        <v>-</v>
      </c>
      <c r="N134" s="179">
        <v>40</v>
      </c>
      <c r="O134" s="180" t="str">
        <f t="shared" si="35"/>
        <v>Aug</v>
      </c>
      <c r="P134" s="178">
        <v>50</v>
      </c>
      <c r="Q134" s="181">
        <f t="shared" si="28"/>
        <v>0</v>
      </c>
      <c r="R134" s="180">
        <f t="shared" si="36"/>
        <v>0</v>
      </c>
      <c r="S134" s="181" t="str">
        <f t="shared" si="29"/>
        <v>GROWTH</v>
      </c>
      <c r="T134" s="178">
        <f t="shared" si="37"/>
        <v>40</v>
      </c>
      <c r="U134" s="182" t="str">
        <f t="shared" si="38"/>
        <v>Sep</v>
      </c>
      <c r="V134" s="178">
        <f t="shared" si="33"/>
        <v>40</v>
      </c>
      <c r="W134" s="183">
        <f t="shared" si="30"/>
        <v>10</v>
      </c>
      <c r="X134" s="184" t="b">
        <f t="shared" si="34"/>
        <v>0</v>
      </c>
      <c r="Y134" s="183" t="str">
        <f t="shared" si="31"/>
        <v>GROWTH</v>
      </c>
      <c r="Z134" s="138">
        <v>0</v>
      </c>
      <c r="AA134" s="133"/>
      <c r="AB134" s="133" t="s">
        <v>121</v>
      </c>
      <c r="AC134" s="133" t="s">
        <v>121</v>
      </c>
      <c r="AE134" s="133" t="s">
        <v>121</v>
      </c>
      <c r="AF134" s="139">
        <v>72.5</v>
      </c>
    </row>
    <row r="135" spans="1:32" s="139" customFormat="1" ht="12">
      <c r="A135" s="133" t="s">
        <v>121</v>
      </c>
      <c r="B135" s="134" t="s">
        <v>18</v>
      </c>
      <c r="C135" s="135" t="s">
        <v>458</v>
      </c>
      <c r="D135" s="135">
        <v>1000000931</v>
      </c>
      <c r="E135" s="136" t="s">
        <v>459</v>
      </c>
      <c r="F135" s="137">
        <v>43612</v>
      </c>
      <c r="G135" s="137" t="str">
        <f t="shared" si="32"/>
        <v>Targeted Dealer</v>
      </c>
      <c r="H135" s="137"/>
      <c r="I135" s="177">
        <v>20</v>
      </c>
      <c r="J135" s="177"/>
      <c r="K135" s="178">
        <v>0</v>
      </c>
      <c r="L135" s="178">
        <f t="shared" si="26"/>
        <v>20</v>
      </c>
      <c r="M135" s="178" t="str">
        <f t="shared" si="27"/>
        <v>-</v>
      </c>
      <c r="N135" s="179">
        <v>20</v>
      </c>
      <c r="O135" s="180" t="str">
        <f t="shared" si="35"/>
        <v>Aug</v>
      </c>
      <c r="P135" s="178">
        <v>20</v>
      </c>
      <c r="Q135" s="181">
        <f t="shared" si="28"/>
        <v>-20</v>
      </c>
      <c r="R135" s="180">
        <f t="shared" si="36"/>
        <v>-1</v>
      </c>
      <c r="S135" s="181" t="str">
        <f t="shared" si="29"/>
        <v>DEGROWTH</v>
      </c>
      <c r="T135" s="178">
        <f t="shared" si="37"/>
        <v>20</v>
      </c>
      <c r="U135" s="182" t="str">
        <f t="shared" si="38"/>
        <v>Sep</v>
      </c>
      <c r="V135" s="178">
        <f t="shared" si="33"/>
        <v>20</v>
      </c>
      <c r="W135" s="183">
        <f t="shared" si="30"/>
        <v>-20</v>
      </c>
      <c r="X135" s="184" t="b">
        <f t="shared" si="34"/>
        <v>0</v>
      </c>
      <c r="Y135" s="183" t="str">
        <f t="shared" si="31"/>
        <v>GROWTH</v>
      </c>
      <c r="Z135" s="138">
        <v>0</v>
      </c>
      <c r="AA135" s="133"/>
      <c r="AB135" s="133" t="s">
        <v>121</v>
      </c>
      <c r="AC135" s="133" t="s">
        <v>121</v>
      </c>
      <c r="AE135" s="133" t="s">
        <v>121</v>
      </c>
      <c r="AF135" s="139">
        <v>10</v>
      </c>
    </row>
    <row r="136" spans="1:32" s="139" customFormat="1" ht="12">
      <c r="A136" s="133" t="s">
        <v>121</v>
      </c>
      <c r="B136" s="134" t="s">
        <v>18</v>
      </c>
      <c r="C136" s="135" t="s">
        <v>460</v>
      </c>
      <c r="D136" s="135">
        <v>1000000934</v>
      </c>
      <c r="E136" s="136" t="s">
        <v>461</v>
      </c>
      <c r="F136" s="137">
        <v>43638</v>
      </c>
      <c r="G136" s="137" t="str">
        <f t="shared" si="32"/>
        <v>-</v>
      </c>
      <c r="H136" s="137"/>
      <c r="I136" s="177">
        <v>0</v>
      </c>
      <c r="J136" s="177"/>
      <c r="K136" s="178">
        <v>0</v>
      </c>
      <c r="L136" s="178">
        <f t="shared" si="26"/>
        <v>0</v>
      </c>
      <c r="M136" s="178" t="str">
        <f t="shared" si="27"/>
        <v>-</v>
      </c>
      <c r="N136" s="179">
        <v>0</v>
      </c>
      <c r="O136" s="180" t="str">
        <f t="shared" si="35"/>
        <v>Aug</v>
      </c>
      <c r="P136" s="178">
        <v>0</v>
      </c>
      <c r="Q136" s="181">
        <f t="shared" si="28"/>
        <v>0</v>
      </c>
      <c r="R136" s="180" t="str">
        <f t="shared" si="36"/>
        <v xml:space="preserve"> </v>
      </c>
      <c r="S136" s="181" t="b">
        <f t="shared" si="29"/>
        <v>0</v>
      </c>
      <c r="T136" s="178">
        <f t="shared" si="37"/>
        <v>0</v>
      </c>
      <c r="U136" s="182" t="str">
        <f t="shared" si="38"/>
        <v>Sep</v>
      </c>
      <c r="V136" s="178">
        <f t="shared" si="33"/>
        <v>0</v>
      </c>
      <c r="W136" s="183">
        <f t="shared" si="30"/>
        <v>0</v>
      </c>
      <c r="X136" s="184" t="b">
        <f t="shared" si="34"/>
        <v>0</v>
      </c>
      <c r="Y136" s="183" t="b">
        <f t="shared" si="31"/>
        <v>0</v>
      </c>
      <c r="Z136" s="138">
        <v>0</v>
      </c>
      <c r="AA136" s="133"/>
      <c r="AB136" s="133" t="s">
        <v>121</v>
      </c>
      <c r="AC136" s="133" t="s">
        <v>121</v>
      </c>
      <c r="AE136" s="133" t="s">
        <v>121</v>
      </c>
      <c r="AF136" s="139">
        <v>6.666666666666667</v>
      </c>
    </row>
    <row r="137" spans="1:32" s="139" customFormat="1" ht="12">
      <c r="A137" s="133" t="s">
        <v>121</v>
      </c>
      <c r="B137" s="134" t="s">
        <v>18</v>
      </c>
      <c r="C137" s="135" t="s">
        <v>468</v>
      </c>
      <c r="D137" s="135">
        <v>1000000914</v>
      </c>
      <c r="E137" s="136" t="s">
        <v>469</v>
      </c>
      <c r="F137" s="137">
        <v>44060</v>
      </c>
      <c r="G137" s="137" t="str">
        <f t="shared" si="32"/>
        <v>Targeted Dealer</v>
      </c>
      <c r="H137" s="137"/>
      <c r="I137" s="177">
        <v>250</v>
      </c>
      <c r="J137" s="177"/>
      <c r="K137" s="178">
        <v>235</v>
      </c>
      <c r="L137" s="178">
        <f t="shared" si="26"/>
        <v>15</v>
      </c>
      <c r="M137" s="178" t="str">
        <f t="shared" si="27"/>
        <v>-</v>
      </c>
      <c r="N137" s="179">
        <v>90</v>
      </c>
      <c r="O137" s="180" t="str">
        <f t="shared" si="35"/>
        <v>Aug</v>
      </c>
      <c r="P137" s="178">
        <v>300</v>
      </c>
      <c r="Q137" s="181">
        <f t="shared" si="28"/>
        <v>-65</v>
      </c>
      <c r="R137" s="180">
        <f t="shared" si="36"/>
        <v>-0.21666666666666667</v>
      </c>
      <c r="S137" s="181" t="str">
        <f t="shared" si="29"/>
        <v>DEGROWTH</v>
      </c>
      <c r="T137" s="178">
        <f t="shared" si="37"/>
        <v>90</v>
      </c>
      <c r="U137" s="182" t="str">
        <f t="shared" si="38"/>
        <v>Sep</v>
      </c>
      <c r="V137" s="178">
        <f t="shared" si="33"/>
        <v>90</v>
      </c>
      <c r="W137" s="183">
        <f t="shared" si="30"/>
        <v>145</v>
      </c>
      <c r="X137" s="184" t="b">
        <f t="shared" si="34"/>
        <v>0</v>
      </c>
      <c r="Y137" s="183" t="str">
        <f t="shared" si="31"/>
        <v>GROWTH</v>
      </c>
      <c r="Z137" s="138">
        <v>0</v>
      </c>
      <c r="AA137" s="133"/>
      <c r="AB137" s="133" t="s">
        <v>121</v>
      </c>
      <c r="AC137" s="133" t="s">
        <v>121</v>
      </c>
      <c r="AE137" s="133" t="s">
        <v>121</v>
      </c>
      <c r="AF137" s="139">
        <v>203.70833333333334</v>
      </c>
    </row>
    <row r="138" spans="1:32" s="139" customFormat="1" ht="12">
      <c r="A138" s="133" t="s">
        <v>121</v>
      </c>
      <c r="B138" s="134" t="s">
        <v>18</v>
      </c>
      <c r="C138" s="135" t="s">
        <v>470</v>
      </c>
      <c r="D138" s="135">
        <v>1000000930</v>
      </c>
      <c r="E138" s="136" t="s">
        <v>471</v>
      </c>
      <c r="F138" s="137">
        <v>44067</v>
      </c>
      <c r="G138" s="137" t="str">
        <f t="shared" si="32"/>
        <v>-</v>
      </c>
      <c r="H138" s="137"/>
      <c r="I138" s="177">
        <v>0</v>
      </c>
      <c r="J138" s="177"/>
      <c r="K138" s="178">
        <v>0</v>
      </c>
      <c r="L138" s="178">
        <f t="shared" si="26"/>
        <v>0</v>
      </c>
      <c r="M138" s="178" t="str">
        <f t="shared" si="27"/>
        <v>-</v>
      </c>
      <c r="N138" s="179">
        <v>90</v>
      </c>
      <c r="O138" s="180" t="str">
        <f t="shared" si="35"/>
        <v>Aug</v>
      </c>
      <c r="P138" s="178">
        <v>0</v>
      </c>
      <c r="Q138" s="181">
        <f t="shared" si="28"/>
        <v>0</v>
      </c>
      <c r="R138" s="180" t="str">
        <f t="shared" si="36"/>
        <v xml:space="preserve"> </v>
      </c>
      <c r="S138" s="181" t="str">
        <f t="shared" si="29"/>
        <v>GROWTH</v>
      </c>
      <c r="T138" s="178">
        <f t="shared" si="37"/>
        <v>90</v>
      </c>
      <c r="U138" s="182" t="str">
        <f t="shared" si="38"/>
        <v>Sep</v>
      </c>
      <c r="V138" s="178">
        <f t="shared" si="33"/>
        <v>90</v>
      </c>
      <c r="W138" s="183">
        <f t="shared" si="30"/>
        <v>-90</v>
      </c>
      <c r="X138" s="184" t="b">
        <f t="shared" si="34"/>
        <v>0</v>
      </c>
      <c r="Y138" s="183" t="str">
        <f t="shared" si="31"/>
        <v>GROWTH</v>
      </c>
      <c r="Z138" s="138">
        <v>0</v>
      </c>
      <c r="AA138" s="133"/>
      <c r="AB138" s="133" t="s">
        <v>121</v>
      </c>
      <c r="AC138" s="133" t="s">
        <v>121</v>
      </c>
      <c r="AE138" s="133" t="s">
        <v>121</v>
      </c>
      <c r="AF138" s="139">
        <v>54.166666666666664</v>
      </c>
    </row>
    <row r="139" spans="1:32" s="139" customFormat="1" ht="12">
      <c r="A139" s="133" t="s">
        <v>121</v>
      </c>
      <c r="B139" s="134" t="s">
        <v>18</v>
      </c>
      <c r="C139" s="135" t="s">
        <v>472</v>
      </c>
      <c r="D139" s="135">
        <v>1000000922</v>
      </c>
      <c r="E139" s="136" t="s">
        <v>473</v>
      </c>
      <c r="F139" s="137">
        <v>44107</v>
      </c>
      <c r="G139" s="137" t="str">
        <f t="shared" si="32"/>
        <v>Targeted Dealer</v>
      </c>
      <c r="H139" s="137"/>
      <c r="I139" s="177">
        <v>80</v>
      </c>
      <c r="J139" s="177"/>
      <c r="K139" s="178">
        <v>50</v>
      </c>
      <c r="L139" s="178">
        <f t="shared" si="26"/>
        <v>30</v>
      </c>
      <c r="M139" s="178" t="str">
        <f t="shared" si="27"/>
        <v>-</v>
      </c>
      <c r="N139" s="179">
        <v>30</v>
      </c>
      <c r="O139" s="180" t="str">
        <f t="shared" si="35"/>
        <v>Aug</v>
      </c>
      <c r="P139" s="178">
        <v>50</v>
      </c>
      <c r="Q139" s="181">
        <f t="shared" si="28"/>
        <v>0</v>
      </c>
      <c r="R139" s="180">
        <f t="shared" si="36"/>
        <v>0</v>
      </c>
      <c r="S139" s="181" t="str">
        <f t="shared" si="29"/>
        <v>GROWTH</v>
      </c>
      <c r="T139" s="178">
        <f t="shared" si="37"/>
        <v>30</v>
      </c>
      <c r="U139" s="182" t="str">
        <f t="shared" si="38"/>
        <v>Sep</v>
      </c>
      <c r="V139" s="178">
        <f t="shared" si="33"/>
        <v>30</v>
      </c>
      <c r="W139" s="183">
        <f t="shared" si="30"/>
        <v>20</v>
      </c>
      <c r="X139" s="184" t="b">
        <f t="shared" si="34"/>
        <v>0</v>
      </c>
      <c r="Y139" s="183" t="str">
        <f t="shared" si="31"/>
        <v>GROWTH</v>
      </c>
      <c r="Z139" s="138">
        <v>0</v>
      </c>
      <c r="AA139" s="133"/>
      <c r="AB139" s="133" t="s">
        <v>121</v>
      </c>
      <c r="AC139" s="133" t="s">
        <v>121</v>
      </c>
      <c r="AE139" s="133" t="s">
        <v>121</v>
      </c>
      <c r="AF139" s="139">
        <v>88</v>
      </c>
    </row>
    <row r="140" spans="1:32" s="139" customFormat="1" ht="12">
      <c r="A140" s="133" t="s">
        <v>121</v>
      </c>
      <c r="B140" s="134" t="s">
        <v>3921</v>
      </c>
      <c r="C140" s="135" t="s">
        <v>474</v>
      </c>
      <c r="D140" s="135">
        <v>1000000918</v>
      </c>
      <c r="E140" s="136" t="s">
        <v>475</v>
      </c>
      <c r="F140" s="137">
        <v>44144</v>
      </c>
      <c r="G140" s="137" t="str">
        <f t="shared" si="32"/>
        <v>Targeted Dealer</v>
      </c>
      <c r="H140" s="137"/>
      <c r="I140" s="177">
        <v>200</v>
      </c>
      <c r="J140" s="177"/>
      <c r="K140" s="178">
        <v>196.4</v>
      </c>
      <c r="L140" s="178">
        <f t="shared" si="26"/>
        <v>3.5999999999999943</v>
      </c>
      <c r="M140" s="178" t="str">
        <f t="shared" si="27"/>
        <v>-</v>
      </c>
      <c r="N140" s="179">
        <v>110.7</v>
      </c>
      <c r="O140" s="180" t="str">
        <f t="shared" si="35"/>
        <v>Aug</v>
      </c>
      <c r="P140" s="178">
        <v>281.3</v>
      </c>
      <c r="Q140" s="181">
        <f t="shared" si="28"/>
        <v>-84.9</v>
      </c>
      <c r="R140" s="180">
        <f t="shared" si="36"/>
        <v>-0.30181301102026303</v>
      </c>
      <c r="S140" s="181" t="str">
        <f t="shared" si="29"/>
        <v>DEGROWTH</v>
      </c>
      <c r="T140" s="178">
        <f t="shared" si="37"/>
        <v>110.7</v>
      </c>
      <c r="U140" s="182" t="str">
        <f t="shared" si="38"/>
        <v>Sep</v>
      </c>
      <c r="V140" s="178">
        <f t="shared" si="33"/>
        <v>110.7</v>
      </c>
      <c r="W140" s="183">
        <f t="shared" si="30"/>
        <v>85.7</v>
      </c>
      <c r="X140" s="184" t="b">
        <f t="shared" si="34"/>
        <v>0</v>
      </c>
      <c r="Y140" s="183" t="str">
        <f t="shared" si="31"/>
        <v>GROWTH</v>
      </c>
      <c r="Z140" s="138">
        <v>0</v>
      </c>
      <c r="AA140" s="133"/>
      <c r="AB140" s="133" t="s">
        <v>121</v>
      </c>
      <c r="AC140" s="133" t="s">
        <v>121</v>
      </c>
      <c r="AE140" s="133" t="s">
        <v>121</v>
      </c>
      <c r="AF140" s="139">
        <v>225.67499999999998</v>
      </c>
    </row>
    <row r="141" spans="1:32" s="139" customFormat="1" ht="12">
      <c r="A141" s="133" t="s">
        <v>121</v>
      </c>
      <c r="B141" s="134" t="s">
        <v>18</v>
      </c>
      <c r="C141" s="135" t="s">
        <v>478</v>
      </c>
      <c r="D141" s="135">
        <v>1000000916</v>
      </c>
      <c r="E141" s="136" t="s">
        <v>479</v>
      </c>
      <c r="F141" s="137">
        <v>44270</v>
      </c>
      <c r="G141" s="137" t="str">
        <f t="shared" si="32"/>
        <v>Targeted Dealer</v>
      </c>
      <c r="H141" s="137"/>
      <c r="I141" s="177">
        <v>140</v>
      </c>
      <c r="J141" s="177"/>
      <c r="K141" s="178">
        <v>89</v>
      </c>
      <c r="L141" s="178">
        <f t="shared" ref="L141:L193" si="39">I141-K141</f>
        <v>51</v>
      </c>
      <c r="M141" s="178" t="str">
        <f t="shared" ref="M141:M193" si="40">IFERROR((K141/J141%),"-")</f>
        <v>-</v>
      </c>
      <c r="N141" s="179">
        <v>70</v>
      </c>
      <c r="O141" s="180" t="str">
        <f t="shared" si="35"/>
        <v>Aug</v>
      </c>
      <c r="P141" s="178">
        <v>115</v>
      </c>
      <c r="Q141" s="181">
        <f t="shared" ref="Q141:Q193" si="41">K141-P141</f>
        <v>-26</v>
      </c>
      <c r="R141" s="180">
        <f t="shared" si="36"/>
        <v>-0.22608695652173916</v>
      </c>
      <c r="S141" s="181" t="str">
        <f t="shared" ref="S141:S193" si="42">IF(N141&gt;0,IF(O141="","-",IF(R141&lt;0%,"DEGROWTH","GROWTH")))</f>
        <v>DEGROWTH</v>
      </c>
      <c r="T141" s="178">
        <f t="shared" si="37"/>
        <v>70</v>
      </c>
      <c r="U141" s="182" t="str">
        <f t="shared" si="38"/>
        <v>Sep</v>
      </c>
      <c r="V141" s="178">
        <f t="shared" si="33"/>
        <v>70</v>
      </c>
      <c r="W141" s="183">
        <f t="shared" ref="W141:W193" si="43">K141-V141</f>
        <v>19</v>
      </c>
      <c r="X141" s="184" t="b">
        <f t="shared" si="34"/>
        <v>0</v>
      </c>
      <c r="Y141" s="183" t="str">
        <f t="shared" ref="Y141:Y193" si="44">IF(T141&gt;0,IF(U141="","-",IF(X141&lt;0%,"DEGROWTH","GROWTH")))</f>
        <v>GROWTH</v>
      </c>
      <c r="Z141" s="138">
        <v>0</v>
      </c>
      <c r="AA141" s="133"/>
      <c r="AB141" s="133" t="s">
        <v>121</v>
      </c>
      <c r="AC141" s="133" t="s">
        <v>121</v>
      </c>
      <c r="AE141" s="133" t="s">
        <v>121</v>
      </c>
      <c r="AF141" s="139">
        <v>128.16666666666666</v>
      </c>
    </row>
    <row r="142" spans="1:32" s="139" customFormat="1" ht="12">
      <c r="A142" s="133" t="s">
        <v>121</v>
      </c>
      <c r="B142" s="134" t="s">
        <v>3921</v>
      </c>
      <c r="C142" s="135" t="s">
        <v>482</v>
      </c>
      <c r="D142" s="135">
        <v>1000000929</v>
      </c>
      <c r="E142" s="136" t="s">
        <v>483</v>
      </c>
      <c r="F142" s="137">
        <v>44387</v>
      </c>
      <c r="G142" s="137" t="str">
        <f t="shared" si="32"/>
        <v>Targeted Dealer</v>
      </c>
      <c r="H142" s="137"/>
      <c r="I142" s="177">
        <v>150</v>
      </c>
      <c r="J142" s="177"/>
      <c r="K142" s="178">
        <v>205</v>
      </c>
      <c r="L142" s="178">
        <f t="shared" si="39"/>
        <v>-55</v>
      </c>
      <c r="M142" s="178" t="str">
        <f t="shared" si="40"/>
        <v>-</v>
      </c>
      <c r="N142" s="179">
        <v>90</v>
      </c>
      <c r="O142" s="180" t="str">
        <f t="shared" si="35"/>
        <v>Aug</v>
      </c>
      <c r="P142" s="178">
        <v>248.55</v>
      </c>
      <c r="Q142" s="181">
        <f t="shared" si="41"/>
        <v>-43.550000000000011</v>
      </c>
      <c r="R142" s="180">
        <f t="shared" si="36"/>
        <v>-0.17521625427479381</v>
      </c>
      <c r="S142" s="181" t="str">
        <f t="shared" si="42"/>
        <v>DEGROWTH</v>
      </c>
      <c r="T142" s="178">
        <f t="shared" si="37"/>
        <v>90</v>
      </c>
      <c r="U142" s="182" t="str">
        <f t="shared" si="38"/>
        <v>Sep</v>
      </c>
      <c r="V142" s="178">
        <f t="shared" si="33"/>
        <v>90</v>
      </c>
      <c r="W142" s="183">
        <f t="shared" si="43"/>
        <v>115</v>
      </c>
      <c r="X142" s="184" t="b">
        <f t="shared" si="34"/>
        <v>0</v>
      </c>
      <c r="Y142" s="183" t="str">
        <f t="shared" si="44"/>
        <v>GROWTH</v>
      </c>
      <c r="Z142" s="138">
        <v>0</v>
      </c>
      <c r="AA142" s="133"/>
      <c r="AB142" s="133" t="s">
        <v>121</v>
      </c>
      <c r="AC142" s="133" t="s">
        <v>121</v>
      </c>
      <c r="AE142" s="133" t="s">
        <v>121</v>
      </c>
      <c r="AF142" s="139">
        <v>163.54166666666666</v>
      </c>
    </row>
    <row r="143" spans="1:32" s="139" customFormat="1" ht="12">
      <c r="A143" s="133" t="s">
        <v>121</v>
      </c>
      <c r="B143" s="134" t="s">
        <v>18</v>
      </c>
      <c r="C143" s="135" t="s">
        <v>484</v>
      </c>
      <c r="D143" s="135">
        <v>1000000919</v>
      </c>
      <c r="E143" s="136" t="s">
        <v>485</v>
      </c>
      <c r="F143" s="137">
        <v>44459</v>
      </c>
      <c r="G143" s="137" t="str">
        <f t="shared" si="32"/>
        <v>Targeted Dealer</v>
      </c>
      <c r="H143" s="137"/>
      <c r="I143" s="177">
        <v>50</v>
      </c>
      <c r="J143" s="177"/>
      <c r="K143" s="178">
        <v>40</v>
      </c>
      <c r="L143" s="178">
        <f t="shared" si="39"/>
        <v>10</v>
      </c>
      <c r="M143" s="178" t="str">
        <f t="shared" si="40"/>
        <v>-</v>
      </c>
      <c r="N143" s="179">
        <v>40</v>
      </c>
      <c r="O143" s="180" t="str">
        <f t="shared" si="35"/>
        <v>Aug</v>
      </c>
      <c r="P143" s="178">
        <v>25</v>
      </c>
      <c r="Q143" s="181">
        <f t="shared" si="41"/>
        <v>15</v>
      </c>
      <c r="R143" s="180">
        <f t="shared" si="36"/>
        <v>0.60000000000000009</v>
      </c>
      <c r="S143" s="181" t="str">
        <f t="shared" si="42"/>
        <v>GROWTH</v>
      </c>
      <c r="T143" s="178">
        <f t="shared" si="37"/>
        <v>40</v>
      </c>
      <c r="U143" s="182" t="str">
        <f t="shared" si="38"/>
        <v>Sep</v>
      </c>
      <c r="V143" s="178">
        <f t="shared" si="33"/>
        <v>40</v>
      </c>
      <c r="W143" s="183">
        <f t="shared" si="43"/>
        <v>0</v>
      </c>
      <c r="X143" s="184" t="b">
        <f t="shared" si="34"/>
        <v>0</v>
      </c>
      <c r="Y143" s="183" t="str">
        <f t="shared" si="44"/>
        <v>GROWTH</v>
      </c>
      <c r="Z143" s="138">
        <v>0</v>
      </c>
      <c r="AA143" s="133"/>
      <c r="AB143" s="133" t="s">
        <v>121</v>
      </c>
      <c r="AC143" s="133" t="s">
        <v>121</v>
      </c>
      <c r="AE143" s="133" t="s">
        <v>121</v>
      </c>
      <c r="AF143" s="139">
        <v>27.5</v>
      </c>
    </row>
    <row r="144" spans="1:32" s="139" customFormat="1" ht="12">
      <c r="A144" s="133" t="s">
        <v>121</v>
      </c>
      <c r="B144" s="134" t="s">
        <v>3921</v>
      </c>
      <c r="C144" s="135" t="s">
        <v>486</v>
      </c>
      <c r="D144" s="135">
        <v>1000000925</v>
      </c>
      <c r="E144" s="136" t="s">
        <v>487</v>
      </c>
      <c r="F144" s="137">
        <v>44533</v>
      </c>
      <c r="G144" s="137" t="str">
        <f t="shared" si="32"/>
        <v>Targeted Dealer</v>
      </c>
      <c r="H144" s="137"/>
      <c r="I144" s="177">
        <v>100</v>
      </c>
      <c r="J144" s="177"/>
      <c r="K144" s="178">
        <v>100</v>
      </c>
      <c r="L144" s="178">
        <f t="shared" si="39"/>
        <v>0</v>
      </c>
      <c r="M144" s="178" t="str">
        <f t="shared" si="40"/>
        <v>-</v>
      </c>
      <c r="N144" s="179">
        <v>50</v>
      </c>
      <c r="O144" s="180" t="str">
        <f t="shared" si="35"/>
        <v>Aug</v>
      </c>
      <c r="P144" s="178">
        <v>140</v>
      </c>
      <c r="Q144" s="181">
        <f t="shared" si="41"/>
        <v>-40</v>
      </c>
      <c r="R144" s="180">
        <f t="shared" si="36"/>
        <v>-0.2857142857142857</v>
      </c>
      <c r="S144" s="181" t="str">
        <f t="shared" si="42"/>
        <v>DEGROWTH</v>
      </c>
      <c r="T144" s="178">
        <f t="shared" si="37"/>
        <v>50</v>
      </c>
      <c r="U144" s="182" t="str">
        <f t="shared" si="38"/>
        <v>Sep</v>
      </c>
      <c r="V144" s="178">
        <f t="shared" si="33"/>
        <v>50</v>
      </c>
      <c r="W144" s="183">
        <f t="shared" si="43"/>
        <v>50</v>
      </c>
      <c r="X144" s="184" t="b">
        <f t="shared" si="34"/>
        <v>0</v>
      </c>
      <c r="Y144" s="183" t="str">
        <f t="shared" si="44"/>
        <v>GROWTH</v>
      </c>
      <c r="Z144" s="138">
        <v>0</v>
      </c>
      <c r="AA144" s="133"/>
      <c r="AB144" s="133" t="s">
        <v>121</v>
      </c>
      <c r="AC144" s="133" t="s">
        <v>121</v>
      </c>
      <c r="AE144" s="133" t="s">
        <v>121</v>
      </c>
      <c r="AF144" s="139">
        <v>121.75833333333333</v>
      </c>
    </row>
    <row r="145" spans="1:32" s="139" customFormat="1" ht="12">
      <c r="A145" s="133" t="s">
        <v>121</v>
      </c>
      <c r="B145" s="134" t="s">
        <v>3921</v>
      </c>
      <c r="C145" s="135" t="s">
        <v>488</v>
      </c>
      <c r="D145" s="135">
        <v>1000000927</v>
      </c>
      <c r="E145" s="136" t="s">
        <v>489</v>
      </c>
      <c r="F145" s="137">
        <v>44537</v>
      </c>
      <c r="G145" s="137" t="str">
        <f t="shared" si="32"/>
        <v>Targeted Dealer</v>
      </c>
      <c r="H145" s="137"/>
      <c r="I145" s="177">
        <v>40</v>
      </c>
      <c r="J145" s="177"/>
      <c r="K145" s="178">
        <v>20</v>
      </c>
      <c r="L145" s="178">
        <f t="shared" si="39"/>
        <v>20</v>
      </c>
      <c r="M145" s="178" t="str">
        <f t="shared" si="40"/>
        <v>-</v>
      </c>
      <c r="N145" s="179">
        <v>0</v>
      </c>
      <c r="O145" s="180" t="str">
        <f t="shared" si="35"/>
        <v>Aug</v>
      </c>
      <c r="P145" s="178">
        <v>40</v>
      </c>
      <c r="Q145" s="181">
        <f t="shared" si="41"/>
        <v>-20</v>
      </c>
      <c r="R145" s="180">
        <f t="shared" si="36"/>
        <v>-0.5</v>
      </c>
      <c r="S145" s="181" t="b">
        <f t="shared" si="42"/>
        <v>0</v>
      </c>
      <c r="T145" s="178">
        <f t="shared" si="37"/>
        <v>0</v>
      </c>
      <c r="U145" s="182" t="str">
        <f t="shared" si="38"/>
        <v>Sep</v>
      </c>
      <c r="V145" s="178">
        <f t="shared" si="33"/>
        <v>0</v>
      </c>
      <c r="W145" s="183">
        <f t="shared" si="43"/>
        <v>20</v>
      </c>
      <c r="X145" s="184" t="b">
        <f t="shared" si="34"/>
        <v>0</v>
      </c>
      <c r="Y145" s="183" t="b">
        <f t="shared" si="44"/>
        <v>0</v>
      </c>
      <c r="Z145" s="138">
        <v>0</v>
      </c>
      <c r="AA145" s="133"/>
      <c r="AB145" s="133" t="s">
        <v>121</v>
      </c>
      <c r="AC145" s="133" t="s">
        <v>121</v>
      </c>
      <c r="AE145" s="133" t="s">
        <v>121</v>
      </c>
      <c r="AF145" s="139">
        <v>30.833333333333332</v>
      </c>
    </row>
    <row r="146" spans="1:32" s="139" customFormat="1" ht="12">
      <c r="A146" s="133" t="s">
        <v>121</v>
      </c>
      <c r="B146" s="134" t="s">
        <v>18</v>
      </c>
      <c r="C146" s="135" t="s">
        <v>492</v>
      </c>
      <c r="D146" s="135">
        <v>1000002404</v>
      </c>
      <c r="E146" s="136" t="s">
        <v>493</v>
      </c>
      <c r="F146" s="137">
        <v>44565</v>
      </c>
      <c r="G146" s="137" t="str">
        <f t="shared" si="32"/>
        <v>-</v>
      </c>
      <c r="H146" s="137"/>
      <c r="I146" s="177">
        <v>0</v>
      </c>
      <c r="J146" s="177"/>
      <c r="K146" s="178">
        <v>0</v>
      </c>
      <c r="L146" s="178">
        <f t="shared" si="39"/>
        <v>0</v>
      </c>
      <c r="M146" s="178" t="str">
        <f t="shared" si="40"/>
        <v>-</v>
      </c>
      <c r="N146" s="179">
        <v>10</v>
      </c>
      <c r="O146" s="180" t="str">
        <f t="shared" si="35"/>
        <v>Aug</v>
      </c>
      <c r="P146" s="178">
        <v>0</v>
      </c>
      <c r="Q146" s="181">
        <f t="shared" si="41"/>
        <v>0</v>
      </c>
      <c r="R146" s="180" t="str">
        <f t="shared" si="36"/>
        <v xml:space="preserve"> </v>
      </c>
      <c r="S146" s="181" t="str">
        <f t="shared" si="42"/>
        <v>GROWTH</v>
      </c>
      <c r="T146" s="178">
        <f t="shared" si="37"/>
        <v>10</v>
      </c>
      <c r="U146" s="182" t="str">
        <f t="shared" si="38"/>
        <v>Sep</v>
      </c>
      <c r="V146" s="178">
        <f t="shared" si="33"/>
        <v>10</v>
      </c>
      <c r="W146" s="183">
        <f t="shared" si="43"/>
        <v>-10</v>
      </c>
      <c r="X146" s="184" t="b">
        <f t="shared" si="34"/>
        <v>0</v>
      </c>
      <c r="Y146" s="183" t="str">
        <f t="shared" si="44"/>
        <v>GROWTH</v>
      </c>
      <c r="Z146" s="138">
        <v>0</v>
      </c>
      <c r="AA146" s="133"/>
      <c r="AB146" s="133" t="s">
        <v>121</v>
      </c>
      <c r="AC146" s="133" t="s">
        <v>121</v>
      </c>
      <c r="AE146" s="133" t="s">
        <v>121</v>
      </c>
      <c r="AF146" s="139">
        <v>5</v>
      </c>
    </row>
    <row r="147" spans="1:32" s="139" customFormat="1" ht="12">
      <c r="A147" s="133" t="s">
        <v>121</v>
      </c>
      <c r="B147" s="134" t="s">
        <v>18</v>
      </c>
      <c r="C147" s="135" t="s">
        <v>494</v>
      </c>
      <c r="D147" s="135">
        <v>1000002409</v>
      </c>
      <c r="E147" s="136" t="s">
        <v>495</v>
      </c>
      <c r="F147" s="137">
        <v>44579</v>
      </c>
      <c r="G147" s="137" t="str">
        <f t="shared" si="32"/>
        <v>Targeted Dealer</v>
      </c>
      <c r="H147" s="137"/>
      <c r="I147" s="177">
        <v>80</v>
      </c>
      <c r="J147" s="177"/>
      <c r="K147" s="178">
        <v>100</v>
      </c>
      <c r="L147" s="178">
        <f t="shared" si="39"/>
        <v>-20</v>
      </c>
      <c r="M147" s="178" t="str">
        <f t="shared" si="40"/>
        <v>-</v>
      </c>
      <c r="N147" s="179">
        <v>60</v>
      </c>
      <c r="O147" s="180" t="str">
        <f t="shared" si="35"/>
        <v>Aug</v>
      </c>
      <c r="P147" s="178">
        <v>100</v>
      </c>
      <c r="Q147" s="181">
        <f t="shared" si="41"/>
        <v>0</v>
      </c>
      <c r="R147" s="180">
        <f t="shared" si="36"/>
        <v>0</v>
      </c>
      <c r="S147" s="181" t="str">
        <f t="shared" si="42"/>
        <v>GROWTH</v>
      </c>
      <c r="T147" s="178">
        <f t="shared" si="37"/>
        <v>60</v>
      </c>
      <c r="U147" s="182" t="str">
        <f t="shared" si="38"/>
        <v>Sep</v>
      </c>
      <c r="V147" s="178">
        <f t="shared" si="33"/>
        <v>60</v>
      </c>
      <c r="W147" s="183">
        <f t="shared" si="43"/>
        <v>40</v>
      </c>
      <c r="X147" s="184" t="b">
        <f t="shared" si="34"/>
        <v>0</v>
      </c>
      <c r="Y147" s="183" t="str">
        <f t="shared" si="44"/>
        <v>GROWTH</v>
      </c>
      <c r="Z147" s="138">
        <v>0</v>
      </c>
      <c r="AA147" s="133"/>
      <c r="AB147" s="133" t="s">
        <v>121</v>
      </c>
      <c r="AC147" s="133" t="s">
        <v>121</v>
      </c>
      <c r="AE147" s="133" t="s">
        <v>121</v>
      </c>
      <c r="AF147" s="139">
        <v>91.666666666666671</v>
      </c>
    </row>
    <row r="148" spans="1:32" s="139" customFormat="1" ht="12">
      <c r="A148" s="133" t="s">
        <v>121</v>
      </c>
      <c r="B148" s="134" t="s">
        <v>3921</v>
      </c>
      <c r="C148" s="135" t="s">
        <v>496</v>
      </c>
      <c r="D148" s="135">
        <v>1000002727</v>
      </c>
      <c r="E148" s="140" t="s">
        <v>497</v>
      </c>
      <c r="F148" s="137">
        <v>44671</v>
      </c>
      <c r="G148" s="137" t="str">
        <f t="shared" si="32"/>
        <v>Targeted Dealer</v>
      </c>
      <c r="H148" s="137"/>
      <c r="I148" s="177">
        <v>100</v>
      </c>
      <c r="J148" s="177"/>
      <c r="K148" s="178">
        <v>90</v>
      </c>
      <c r="L148" s="178">
        <f t="shared" si="39"/>
        <v>10</v>
      </c>
      <c r="M148" s="178" t="str">
        <f t="shared" si="40"/>
        <v>-</v>
      </c>
      <c r="N148" s="179">
        <v>0</v>
      </c>
      <c r="O148" s="180" t="str">
        <f t="shared" si="35"/>
        <v>Aug</v>
      </c>
      <c r="P148" s="178">
        <v>40</v>
      </c>
      <c r="Q148" s="181">
        <f t="shared" si="41"/>
        <v>50</v>
      </c>
      <c r="R148" s="180">
        <f t="shared" si="36"/>
        <v>1.25</v>
      </c>
      <c r="S148" s="181" t="b">
        <f t="shared" si="42"/>
        <v>0</v>
      </c>
      <c r="T148" s="178">
        <f t="shared" si="37"/>
        <v>0</v>
      </c>
      <c r="U148" s="182" t="str">
        <f t="shared" si="38"/>
        <v>Sep</v>
      </c>
      <c r="V148" s="178">
        <f t="shared" si="33"/>
        <v>0</v>
      </c>
      <c r="W148" s="183">
        <f t="shared" si="43"/>
        <v>90</v>
      </c>
      <c r="X148" s="184" t="b">
        <f t="shared" si="34"/>
        <v>0</v>
      </c>
      <c r="Y148" s="183" t="b">
        <f t="shared" si="44"/>
        <v>0</v>
      </c>
      <c r="Z148" s="138">
        <v>0</v>
      </c>
      <c r="AA148" s="133"/>
      <c r="AB148" s="133" t="s">
        <v>121</v>
      </c>
      <c r="AC148" s="133" t="s">
        <v>121</v>
      </c>
      <c r="AE148" s="133" t="s">
        <v>121</v>
      </c>
      <c r="AF148" s="139">
        <v>77.5</v>
      </c>
    </row>
    <row r="149" spans="1:32" s="139" customFormat="1" ht="12">
      <c r="A149" s="133" t="s">
        <v>121</v>
      </c>
      <c r="B149" s="134" t="s">
        <v>3921</v>
      </c>
      <c r="C149" s="135" t="s">
        <v>504</v>
      </c>
      <c r="D149" s="135">
        <v>1000003010</v>
      </c>
      <c r="E149" s="140" t="s">
        <v>505</v>
      </c>
      <c r="F149" s="137">
        <v>44834</v>
      </c>
      <c r="G149" s="137" t="str">
        <f t="shared" si="32"/>
        <v>Targeted Dealer</v>
      </c>
      <c r="H149" s="137"/>
      <c r="I149" s="177">
        <v>700</v>
      </c>
      <c r="J149" s="177"/>
      <c r="K149" s="178">
        <v>692.1</v>
      </c>
      <c r="L149" s="178">
        <f t="shared" si="39"/>
        <v>7.8999999999999773</v>
      </c>
      <c r="M149" s="178" t="str">
        <f t="shared" si="40"/>
        <v>-</v>
      </c>
      <c r="N149" s="179">
        <v>561.65</v>
      </c>
      <c r="O149" s="180" t="str">
        <f t="shared" si="35"/>
        <v>Aug</v>
      </c>
      <c r="P149" s="178">
        <v>691.44999999999993</v>
      </c>
      <c r="Q149" s="181">
        <f t="shared" si="41"/>
        <v>0.65000000000009095</v>
      </c>
      <c r="R149" s="180">
        <f t="shared" si="36"/>
        <v>9.4005351073844778E-4</v>
      </c>
      <c r="S149" s="181" t="str">
        <f t="shared" si="42"/>
        <v>GROWTH</v>
      </c>
      <c r="T149" s="178">
        <f t="shared" si="37"/>
        <v>561.65</v>
      </c>
      <c r="U149" s="182" t="str">
        <f t="shared" si="38"/>
        <v>Sep</v>
      </c>
      <c r="V149" s="178">
        <f t="shared" si="33"/>
        <v>561.65</v>
      </c>
      <c r="W149" s="183">
        <f t="shared" si="43"/>
        <v>130.45000000000005</v>
      </c>
      <c r="X149" s="184" t="b">
        <f t="shared" si="34"/>
        <v>0</v>
      </c>
      <c r="Y149" s="183" t="str">
        <f t="shared" si="44"/>
        <v>GROWTH</v>
      </c>
      <c r="Z149" s="138">
        <v>0</v>
      </c>
      <c r="AA149" s="133"/>
      <c r="AB149" s="133" t="s">
        <v>121</v>
      </c>
      <c r="AC149" s="133" t="s">
        <v>121</v>
      </c>
      <c r="AE149" s="133" t="s">
        <v>121</v>
      </c>
      <c r="AF149" s="139">
        <v>735.86666666666679</v>
      </c>
    </row>
    <row r="150" spans="1:32" s="139" customFormat="1" ht="12">
      <c r="A150" s="133" t="s">
        <v>121</v>
      </c>
      <c r="B150" s="134" t="s">
        <v>18</v>
      </c>
      <c r="C150" s="135" t="s">
        <v>506</v>
      </c>
      <c r="D150" s="135">
        <v>1000003122</v>
      </c>
      <c r="E150" s="140" t="s">
        <v>507</v>
      </c>
      <c r="F150" s="137">
        <v>44903</v>
      </c>
      <c r="G150" s="137" t="str">
        <f t="shared" si="32"/>
        <v>Targeted Dealer</v>
      </c>
      <c r="H150" s="137"/>
      <c r="I150" s="177">
        <v>450</v>
      </c>
      <c r="J150" s="177"/>
      <c r="K150" s="178">
        <v>498</v>
      </c>
      <c r="L150" s="178">
        <f t="shared" si="39"/>
        <v>-48</v>
      </c>
      <c r="M150" s="178" t="str">
        <f t="shared" si="40"/>
        <v>-</v>
      </c>
      <c r="N150" s="179">
        <v>389.2</v>
      </c>
      <c r="O150" s="180" t="str">
        <f t="shared" si="35"/>
        <v>Aug</v>
      </c>
      <c r="P150" s="178">
        <v>515.5</v>
      </c>
      <c r="Q150" s="181">
        <f t="shared" si="41"/>
        <v>-17.5</v>
      </c>
      <c r="R150" s="180">
        <f t="shared" si="36"/>
        <v>-3.3947623666343407E-2</v>
      </c>
      <c r="S150" s="181" t="str">
        <f t="shared" si="42"/>
        <v>DEGROWTH</v>
      </c>
      <c r="T150" s="178">
        <f t="shared" si="37"/>
        <v>389.2</v>
      </c>
      <c r="U150" s="182" t="str">
        <f t="shared" si="38"/>
        <v>Sep</v>
      </c>
      <c r="V150" s="178">
        <f t="shared" si="33"/>
        <v>389.2</v>
      </c>
      <c r="W150" s="183">
        <f t="shared" si="43"/>
        <v>108.80000000000001</v>
      </c>
      <c r="X150" s="184" t="b">
        <f t="shared" si="34"/>
        <v>0</v>
      </c>
      <c r="Y150" s="183" t="str">
        <f t="shared" si="44"/>
        <v>GROWTH</v>
      </c>
      <c r="Z150" s="138">
        <v>0</v>
      </c>
      <c r="AA150" s="133"/>
      <c r="AB150" s="133" t="s">
        <v>121</v>
      </c>
      <c r="AC150" s="133" t="s">
        <v>121</v>
      </c>
      <c r="AE150" s="133" t="s">
        <v>121</v>
      </c>
      <c r="AF150" s="139">
        <v>603.11666666666667</v>
      </c>
    </row>
    <row r="151" spans="1:32" s="139" customFormat="1" ht="12">
      <c r="A151" s="133" t="s">
        <v>121</v>
      </c>
      <c r="B151" s="134" t="s">
        <v>18</v>
      </c>
      <c r="C151" s="135" t="s">
        <v>512</v>
      </c>
      <c r="D151" s="135">
        <v>1000003332</v>
      </c>
      <c r="E151" s="140" t="s">
        <v>513</v>
      </c>
      <c r="F151" s="137">
        <v>44961</v>
      </c>
      <c r="G151" s="137" t="str">
        <f t="shared" si="32"/>
        <v>Targeted Dealer</v>
      </c>
      <c r="H151" s="137"/>
      <c r="I151" s="177">
        <v>140</v>
      </c>
      <c r="J151" s="177"/>
      <c r="K151" s="178">
        <v>120</v>
      </c>
      <c r="L151" s="178">
        <f t="shared" si="39"/>
        <v>20</v>
      </c>
      <c r="M151" s="178" t="str">
        <f t="shared" si="40"/>
        <v>-</v>
      </c>
      <c r="N151" s="179">
        <v>80</v>
      </c>
      <c r="O151" s="180" t="str">
        <f t="shared" si="35"/>
        <v>Aug</v>
      </c>
      <c r="P151" s="178">
        <v>127.75</v>
      </c>
      <c r="Q151" s="181">
        <f t="shared" si="41"/>
        <v>-7.75</v>
      </c>
      <c r="R151" s="180">
        <f t="shared" si="36"/>
        <v>-6.0665362035225101E-2</v>
      </c>
      <c r="S151" s="181" t="str">
        <f t="shared" si="42"/>
        <v>DEGROWTH</v>
      </c>
      <c r="T151" s="178">
        <f t="shared" si="37"/>
        <v>80</v>
      </c>
      <c r="U151" s="182" t="str">
        <f t="shared" si="38"/>
        <v>Sep</v>
      </c>
      <c r="V151" s="178">
        <f t="shared" si="33"/>
        <v>80</v>
      </c>
      <c r="W151" s="183">
        <f t="shared" si="43"/>
        <v>40</v>
      </c>
      <c r="X151" s="184" t="b">
        <f t="shared" si="34"/>
        <v>0</v>
      </c>
      <c r="Y151" s="183" t="str">
        <f t="shared" si="44"/>
        <v>GROWTH</v>
      </c>
      <c r="Z151" s="138">
        <v>0</v>
      </c>
      <c r="AA151" s="133"/>
      <c r="AB151" s="133" t="s">
        <v>121</v>
      </c>
      <c r="AC151" s="133" t="s">
        <v>121</v>
      </c>
      <c r="AE151" s="133" t="s">
        <v>121</v>
      </c>
      <c r="AF151" s="139">
        <v>119.45833333333333</v>
      </c>
    </row>
    <row r="152" spans="1:32" s="139" customFormat="1" ht="12">
      <c r="A152" s="133" t="s">
        <v>121</v>
      </c>
      <c r="B152" s="134" t="s">
        <v>18</v>
      </c>
      <c r="C152" s="135" t="s">
        <v>520</v>
      </c>
      <c r="D152" s="135">
        <v>1000003553</v>
      </c>
      <c r="E152" s="140" t="s">
        <v>521</v>
      </c>
      <c r="F152" s="137">
        <v>45072</v>
      </c>
      <c r="G152" s="137" t="str">
        <f t="shared" si="32"/>
        <v>Targeted Dealer</v>
      </c>
      <c r="H152" s="137"/>
      <c r="I152" s="177">
        <v>200</v>
      </c>
      <c r="J152" s="177"/>
      <c r="K152" s="178">
        <v>159</v>
      </c>
      <c r="L152" s="178">
        <f t="shared" si="39"/>
        <v>41</v>
      </c>
      <c r="M152" s="178" t="str">
        <f t="shared" si="40"/>
        <v>-</v>
      </c>
      <c r="N152" s="179">
        <v>180</v>
      </c>
      <c r="O152" s="180" t="str">
        <f t="shared" si="35"/>
        <v>Aug</v>
      </c>
      <c r="P152" s="178">
        <v>150</v>
      </c>
      <c r="Q152" s="181">
        <f t="shared" si="41"/>
        <v>9</v>
      </c>
      <c r="R152" s="180">
        <f t="shared" si="36"/>
        <v>6.0000000000000053E-2</v>
      </c>
      <c r="S152" s="181" t="str">
        <f t="shared" si="42"/>
        <v>GROWTH</v>
      </c>
      <c r="T152" s="178">
        <f t="shared" si="37"/>
        <v>180</v>
      </c>
      <c r="U152" s="182" t="str">
        <f t="shared" si="38"/>
        <v>Sep</v>
      </c>
      <c r="V152" s="178">
        <f t="shared" si="33"/>
        <v>180</v>
      </c>
      <c r="W152" s="183">
        <f t="shared" si="43"/>
        <v>-21</v>
      </c>
      <c r="X152" s="184" t="b">
        <f t="shared" si="34"/>
        <v>0</v>
      </c>
      <c r="Y152" s="183" t="str">
        <f t="shared" si="44"/>
        <v>GROWTH</v>
      </c>
      <c r="Z152" s="138">
        <v>0</v>
      </c>
      <c r="AA152" s="133"/>
      <c r="AB152" s="133" t="s">
        <v>121</v>
      </c>
      <c r="AC152" s="133" t="s">
        <v>121</v>
      </c>
      <c r="AE152" s="133" t="s">
        <v>121</v>
      </c>
      <c r="AF152" s="139">
        <v>141.6</v>
      </c>
    </row>
    <row r="153" spans="1:32" s="139" customFormat="1" ht="12">
      <c r="A153" s="133" t="s">
        <v>121</v>
      </c>
      <c r="B153" s="134" t="s">
        <v>3921</v>
      </c>
      <c r="C153" s="135" t="s">
        <v>532</v>
      </c>
      <c r="D153" s="135">
        <v>1000003763</v>
      </c>
      <c r="E153" s="140" t="s">
        <v>533</v>
      </c>
      <c r="F153" s="137">
        <v>45252</v>
      </c>
      <c r="G153" s="137" t="str">
        <f t="shared" si="32"/>
        <v>Targeted Dealer</v>
      </c>
      <c r="H153" s="137"/>
      <c r="I153" s="177">
        <v>70</v>
      </c>
      <c r="J153" s="177"/>
      <c r="K153" s="178">
        <v>59</v>
      </c>
      <c r="L153" s="178">
        <f t="shared" si="39"/>
        <v>11</v>
      </c>
      <c r="M153" s="178" t="str">
        <f t="shared" si="40"/>
        <v>-</v>
      </c>
      <c r="N153" s="179">
        <v>40</v>
      </c>
      <c r="O153" s="180" t="str">
        <f t="shared" si="35"/>
        <v>Aug</v>
      </c>
      <c r="P153" s="178">
        <v>110</v>
      </c>
      <c r="Q153" s="181">
        <f t="shared" si="41"/>
        <v>-51</v>
      </c>
      <c r="R153" s="180">
        <f t="shared" si="36"/>
        <v>-0.46363636363636362</v>
      </c>
      <c r="S153" s="181" t="str">
        <f t="shared" si="42"/>
        <v>DEGROWTH</v>
      </c>
      <c r="T153" s="178">
        <f t="shared" si="37"/>
        <v>40</v>
      </c>
      <c r="U153" s="182" t="str">
        <f t="shared" si="38"/>
        <v>Sep</v>
      </c>
      <c r="V153" s="178">
        <f t="shared" si="33"/>
        <v>40</v>
      </c>
      <c r="W153" s="183">
        <f t="shared" si="43"/>
        <v>19</v>
      </c>
      <c r="X153" s="184" t="b">
        <f t="shared" si="34"/>
        <v>0</v>
      </c>
      <c r="Y153" s="183" t="str">
        <f t="shared" si="44"/>
        <v>GROWTH</v>
      </c>
      <c r="Z153" s="138">
        <v>0</v>
      </c>
      <c r="AA153" s="133"/>
      <c r="AB153" s="133" t="s">
        <v>121</v>
      </c>
      <c r="AC153" s="133" t="s">
        <v>121</v>
      </c>
      <c r="AE153" s="133" t="s">
        <v>121</v>
      </c>
      <c r="AF153" s="139">
        <v>115.98333333333333</v>
      </c>
    </row>
    <row r="154" spans="1:32" s="139" customFormat="1" ht="12">
      <c r="A154" s="138" t="s">
        <v>121</v>
      </c>
      <c r="B154" s="134" t="s">
        <v>3921</v>
      </c>
      <c r="C154" s="144" t="s">
        <v>534</v>
      </c>
      <c r="D154" s="144">
        <v>1000003844</v>
      </c>
      <c r="E154" s="144" t="s">
        <v>535</v>
      </c>
      <c r="F154" s="145">
        <v>45322</v>
      </c>
      <c r="G154" s="137" t="str">
        <f t="shared" si="32"/>
        <v>Targeted Dealer</v>
      </c>
      <c r="H154" s="137"/>
      <c r="I154" s="177">
        <v>450</v>
      </c>
      <c r="J154" s="177"/>
      <c r="K154" s="178">
        <v>320</v>
      </c>
      <c r="L154" s="178">
        <f t="shared" si="39"/>
        <v>130</v>
      </c>
      <c r="M154" s="178" t="str">
        <f t="shared" si="40"/>
        <v>-</v>
      </c>
      <c r="N154" s="179">
        <v>499.6</v>
      </c>
      <c r="O154" s="180" t="str">
        <f t="shared" si="35"/>
        <v>Aug</v>
      </c>
      <c r="P154" s="178">
        <v>513.54999999999995</v>
      </c>
      <c r="Q154" s="181">
        <f t="shared" si="41"/>
        <v>-193.54999999999995</v>
      </c>
      <c r="R154" s="180">
        <f t="shared" si="36"/>
        <v>-0.37688637912569367</v>
      </c>
      <c r="S154" s="181" t="str">
        <f t="shared" si="42"/>
        <v>DEGROWTH</v>
      </c>
      <c r="T154" s="178">
        <f t="shared" si="37"/>
        <v>499.6</v>
      </c>
      <c r="U154" s="182" t="str">
        <f t="shared" si="38"/>
        <v>Sep</v>
      </c>
      <c r="V154" s="178">
        <f t="shared" si="33"/>
        <v>499.6</v>
      </c>
      <c r="W154" s="183">
        <f t="shared" si="43"/>
        <v>-179.60000000000002</v>
      </c>
      <c r="X154" s="184" t="b">
        <f t="shared" si="34"/>
        <v>0</v>
      </c>
      <c r="Y154" s="183" t="str">
        <f t="shared" si="44"/>
        <v>GROWTH</v>
      </c>
      <c r="Z154" s="138">
        <v>0</v>
      </c>
      <c r="AA154" s="133"/>
      <c r="AB154" s="133" t="s">
        <v>121</v>
      </c>
      <c r="AC154" s="138" t="s">
        <v>121</v>
      </c>
      <c r="AE154" s="138" t="s">
        <v>121</v>
      </c>
      <c r="AF154" s="139">
        <v>493.00833333333327</v>
      </c>
    </row>
    <row r="155" spans="1:32" s="139" customFormat="1" ht="12">
      <c r="A155" s="138" t="s">
        <v>121</v>
      </c>
      <c r="B155" s="134" t="s">
        <v>3921</v>
      </c>
      <c r="C155" s="144" t="s">
        <v>542</v>
      </c>
      <c r="D155" s="144">
        <v>1000004014</v>
      </c>
      <c r="E155" s="144" t="s">
        <v>543</v>
      </c>
      <c r="F155" s="137">
        <v>45464</v>
      </c>
      <c r="G155" s="137" t="str">
        <f t="shared" si="32"/>
        <v>-</v>
      </c>
      <c r="H155" s="137"/>
      <c r="I155" s="177">
        <v>0</v>
      </c>
      <c r="J155" s="177"/>
      <c r="K155" s="178">
        <v>40</v>
      </c>
      <c r="L155" s="178">
        <f t="shared" si="39"/>
        <v>-40</v>
      </c>
      <c r="M155" s="178" t="str">
        <f t="shared" si="40"/>
        <v>-</v>
      </c>
      <c r="N155" s="179">
        <v>30</v>
      </c>
      <c r="O155" s="180" t="str">
        <f t="shared" si="35"/>
        <v>Aug</v>
      </c>
      <c r="P155" s="178">
        <v>0</v>
      </c>
      <c r="Q155" s="181">
        <f t="shared" si="41"/>
        <v>40</v>
      </c>
      <c r="R155" s="180" t="str">
        <f t="shared" si="36"/>
        <v xml:space="preserve"> </v>
      </c>
      <c r="S155" s="181" t="str">
        <f t="shared" si="42"/>
        <v>GROWTH</v>
      </c>
      <c r="T155" s="178">
        <f t="shared" si="37"/>
        <v>30</v>
      </c>
      <c r="U155" s="182" t="str">
        <f t="shared" si="38"/>
        <v>Sep</v>
      </c>
      <c r="V155" s="178">
        <f t="shared" si="33"/>
        <v>30</v>
      </c>
      <c r="W155" s="183">
        <f t="shared" si="43"/>
        <v>10</v>
      </c>
      <c r="X155" s="184" t="b">
        <f t="shared" si="34"/>
        <v>0</v>
      </c>
      <c r="Y155" s="183" t="str">
        <f t="shared" si="44"/>
        <v>GROWTH</v>
      </c>
      <c r="Z155" s="138">
        <v>0</v>
      </c>
      <c r="AA155" s="133"/>
      <c r="AB155" s="133" t="s">
        <v>121</v>
      </c>
      <c r="AC155" s="138" t="s">
        <v>121</v>
      </c>
      <c r="AE155" s="138" t="s">
        <v>121</v>
      </c>
      <c r="AF155" s="139">
        <v>1.6666666666666667</v>
      </c>
    </row>
    <row r="156" spans="1:32" s="139" customFormat="1" ht="12">
      <c r="A156" s="138" t="s">
        <v>121</v>
      </c>
      <c r="B156" s="134" t="s">
        <v>3921</v>
      </c>
      <c r="C156" s="144" t="s">
        <v>546</v>
      </c>
      <c r="D156" s="144">
        <v>1000004083</v>
      </c>
      <c r="E156" s="144" t="s">
        <v>547</v>
      </c>
      <c r="F156" s="137">
        <v>45516</v>
      </c>
      <c r="G156" s="137" t="str">
        <f t="shared" si="32"/>
        <v>Targeted Dealer</v>
      </c>
      <c r="H156" s="137"/>
      <c r="I156" s="177">
        <v>200</v>
      </c>
      <c r="J156" s="177"/>
      <c r="K156" s="178">
        <v>117.5</v>
      </c>
      <c r="L156" s="178">
        <f t="shared" si="39"/>
        <v>82.5</v>
      </c>
      <c r="M156" s="178" t="str">
        <f t="shared" si="40"/>
        <v>-</v>
      </c>
      <c r="N156" s="179">
        <v>123.94999999999999</v>
      </c>
      <c r="O156" s="180" t="str">
        <f t="shared" si="35"/>
        <v>Aug</v>
      </c>
      <c r="P156" s="178">
        <v>145</v>
      </c>
      <c r="Q156" s="181">
        <f t="shared" si="41"/>
        <v>-27.5</v>
      </c>
      <c r="R156" s="180">
        <f t="shared" si="36"/>
        <v>-0.18965517241379315</v>
      </c>
      <c r="S156" s="181" t="str">
        <f t="shared" si="42"/>
        <v>DEGROWTH</v>
      </c>
      <c r="T156" s="178">
        <f t="shared" si="37"/>
        <v>123.94999999999999</v>
      </c>
      <c r="U156" s="182" t="str">
        <f t="shared" si="38"/>
        <v>Sep</v>
      </c>
      <c r="V156" s="178">
        <f t="shared" si="33"/>
        <v>123.94999999999999</v>
      </c>
      <c r="W156" s="183">
        <f t="shared" si="43"/>
        <v>-6.4499999999999886</v>
      </c>
      <c r="X156" s="184" t="b">
        <f t="shared" si="34"/>
        <v>0</v>
      </c>
      <c r="Y156" s="183" t="str">
        <f t="shared" si="44"/>
        <v>GROWTH</v>
      </c>
      <c r="Z156" s="138">
        <v>0</v>
      </c>
      <c r="AA156" s="133"/>
      <c r="AB156" s="133" t="s">
        <v>121</v>
      </c>
      <c r="AC156" s="138" t="s">
        <v>121</v>
      </c>
      <c r="AE156" s="138" t="s">
        <v>121</v>
      </c>
      <c r="AF156" s="139">
        <v>175.69166666666669</v>
      </c>
    </row>
    <row r="157" spans="1:32" s="139" customFormat="1" ht="12">
      <c r="A157" s="133" t="s">
        <v>121</v>
      </c>
      <c r="B157" s="141" t="s">
        <v>548</v>
      </c>
      <c r="C157" s="140" t="s">
        <v>553</v>
      </c>
      <c r="D157" s="135">
        <v>1000000086</v>
      </c>
      <c r="E157" s="136" t="s">
        <v>554</v>
      </c>
      <c r="F157" s="137">
        <v>42431</v>
      </c>
      <c r="G157" s="137" t="str">
        <f t="shared" si="32"/>
        <v>Targeted Dealer</v>
      </c>
      <c r="H157" s="137"/>
      <c r="I157" s="177">
        <v>80</v>
      </c>
      <c r="J157" s="177"/>
      <c r="K157" s="178">
        <v>70.5</v>
      </c>
      <c r="L157" s="178">
        <f t="shared" si="39"/>
        <v>9.5</v>
      </c>
      <c r="M157" s="178" t="str">
        <f t="shared" si="40"/>
        <v>-</v>
      </c>
      <c r="N157" s="179">
        <v>80</v>
      </c>
      <c r="O157" s="180" t="str">
        <f t="shared" si="35"/>
        <v>Aug</v>
      </c>
      <c r="P157" s="178">
        <v>20</v>
      </c>
      <c r="Q157" s="181">
        <f t="shared" si="41"/>
        <v>50.5</v>
      </c>
      <c r="R157" s="180">
        <f t="shared" si="36"/>
        <v>2.5249999999999999</v>
      </c>
      <c r="S157" s="181" t="str">
        <f t="shared" si="42"/>
        <v>GROWTH</v>
      </c>
      <c r="T157" s="178">
        <f t="shared" si="37"/>
        <v>80</v>
      </c>
      <c r="U157" s="182" t="str">
        <f t="shared" si="38"/>
        <v>Sep</v>
      </c>
      <c r="V157" s="178">
        <f t="shared" si="33"/>
        <v>80</v>
      </c>
      <c r="W157" s="183">
        <f t="shared" si="43"/>
        <v>-9.5</v>
      </c>
      <c r="X157" s="184" t="b">
        <f t="shared" si="34"/>
        <v>0</v>
      </c>
      <c r="Y157" s="183" t="str">
        <f t="shared" si="44"/>
        <v>GROWTH</v>
      </c>
      <c r="Z157" s="138">
        <v>0</v>
      </c>
      <c r="AA157" s="133"/>
      <c r="AB157" s="133" t="s">
        <v>121</v>
      </c>
      <c r="AC157" s="133" t="s">
        <v>121</v>
      </c>
      <c r="AE157" s="133" t="s">
        <v>121</v>
      </c>
      <c r="AF157" s="139">
        <v>30.083333333333332</v>
      </c>
    </row>
    <row r="158" spans="1:32" s="139" customFormat="1" ht="12">
      <c r="A158" s="133" t="s">
        <v>121</v>
      </c>
      <c r="B158" s="141" t="s">
        <v>548</v>
      </c>
      <c r="C158" s="140" t="s">
        <v>555</v>
      </c>
      <c r="D158" s="135">
        <v>1000000067</v>
      </c>
      <c r="E158" s="136" t="s">
        <v>556</v>
      </c>
      <c r="F158" s="137">
        <v>42739</v>
      </c>
      <c r="G158" s="137" t="str">
        <f t="shared" si="32"/>
        <v>Targeted Dealer</v>
      </c>
      <c r="H158" s="137"/>
      <c r="I158" s="177">
        <v>80</v>
      </c>
      <c r="J158" s="177"/>
      <c r="K158" s="178">
        <v>143</v>
      </c>
      <c r="L158" s="178">
        <f t="shared" si="39"/>
        <v>-63</v>
      </c>
      <c r="M158" s="178" t="str">
        <f t="shared" si="40"/>
        <v>-</v>
      </c>
      <c r="N158" s="179">
        <v>55</v>
      </c>
      <c r="O158" s="180" t="str">
        <f t="shared" si="35"/>
        <v>Aug</v>
      </c>
      <c r="P158" s="178">
        <v>40</v>
      </c>
      <c r="Q158" s="181">
        <f t="shared" si="41"/>
        <v>103</v>
      </c>
      <c r="R158" s="180">
        <f t="shared" si="36"/>
        <v>2.5750000000000002</v>
      </c>
      <c r="S158" s="181" t="str">
        <f t="shared" si="42"/>
        <v>GROWTH</v>
      </c>
      <c r="T158" s="178">
        <f t="shared" si="37"/>
        <v>55</v>
      </c>
      <c r="U158" s="182" t="str">
        <f t="shared" si="38"/>
        <v>Sep</v>
      </c>
      <c r="V158" s="178">
        <f t="shared" si="33"/>
        <v>55</v>
      </c>
      <c r="W158" s="183">
        <f t="shared" si="43"/>
        <v>88</v>
      </c>
      <c r="X158" s="184" t="b">
        <f t="shared" si="34"/>
        <v>0</v>
      </c>
      <c r="Y158" s="183" t="str">
        <f t="shared" si="44"/>
        <v>GROWTH</v>
      </c>
      <c r="Z158" s="138">
        <v>0</v>
      </c>
      <c r="AA158" s="133"/>
      <c r="AB158" s="133" t="s">
        <v>121</v>
      </c>
      <c r="AC158" s="133" t="s">
        <v>121</v>
      </c>
      <c r="AE158" s="133" t="s">
        <v>121</v>
      </c>
      <c r="AF158" s="139">
        <v>68.166666666666671</v>
      </c>
    </row>
    <row r="159" spans="1:32" s="139" customFormat="1" ht="12">
      <c r="A159" s="133" t="s">
        <v>121</v>
      </c>
      <c r="B159" s="141" t="s">
        <v>548</v>
      </c>
      <c r="C159" s="140" t="s">
        <v>567</v>
      </c>
      <c r="D159" s="135">
        <v>1000000070</v>
      </c>
      <c r="E159" s="136" t="s">
        <v>568</v>
      </c>
      <c r="F159" s="137">
        <v>43703</v>
      </c>
      <c r="G159" s="137" t="str">
        <f t="shared" si="32"/>
        <v>Targeted Dealer</v>
      </c>
      <c r="H159" s="137"/>
      <c r="I159" s="177">
        <v>100</v>
      </c>
      <c r="J159" s="177"/>
      <c r="K159" s="178">
        <v>75</v>
      </c>
      <c r="L159" s="178">
        <f t="shared" si="39"/>
        <v>25</v>
      </c>
      <c r="M159" s="178" t="str">
        <f t="shared" si="40"/>
        <v>-</v>
      </c>
      <c r="N159" s="179">
        <v>160</v>
      </c>
      <c r="O159" s="180" t="str">
        <f t="shared" si="35"/>
        <v>Aug</v>
      </c>
      <c r="P159" s="178">
        <v>69.5</v>
      </c>
      <c r="Q159" s="181">
        <f t="shared" si="41"/>
        <v>5.5</v>
      </c>
      <c r="R159" s="180">
        <f t="shared" si="36"/>
        <v>7.9136690647481966E-2</v>
      </c>
      <c r="S159" s="181" t="str">
        <f t="shared" si="42"/>
        <v>GROWTH</v>
      </c>
      <c r="T159" s="178">
        <f t="shared" si="37"/>
        <v>160</v>
      </c>
      <c r="U159" s="182" t="str">
        <f t="shared" si="38"/>
        <v>Sep</v>
      </c>
      <c r="V159" s="178">
        <f t="shared" si="33"/>
        <v>160</v>
      </c>
      <c r="W159" s="183">
        <f t="shared" si="43"/>
        <v>-85</v>
      </c>
      <c r="X159" s="184" t="b">
        <f t="shared" si="34"/>
        <v>0</v>
      </c>
      <c r="Y159" s="183" t="str">
        <f t="shared" si="44"/>
        <v>GROWTH</v>
      </c>
      <c r="Z159" s="138">
        <v>0</v>
      </c>
      <c r="AA159" s="133"/>
      <c r="AB159" s="133" t="s">
        <v>121</v>
      </c>
      <c r="AC159" s="133" t="s">
        <v>121</v>
      </c>
      <c r="AE159" s="133" t="s">
        <v>121</v>
      </c>
      <c r="AF159" s="139">
        <v>56.166666666666664</v>
      </c>
    </row>
    <row r="160" spans="1:32" s="139" customFormat="1" ht="12">
      <c r="A160" s="133" t="s">
        <v>121</v>
      </c>
      <c r="B160" s="141" t="s">
        <v>548</v>
      </c>
      <c r="C160" s="140" t="s">
        <v>569</v>
      </c>
      <c r="D160" s="135">
        <v>1000000087</v>
      </c>
      <c r="E160" s="136" t="s">
        <v>570</v>
      </c>
      <c r="F160" s="137">
        <v>43960</v>
      </c>
      <c r="G160" s="137" t="str">
        <f t="shared" si="32"/>
        <v>Targeted Dealer</v>
      </c>
      <c r="H160" s="137"/>
      <c r="I160" s="177">
        <v>120</v>
      </c>
      <c r="J160" s="177"/>
      <c r="K160" s="178">
        <v>311.64999999999998</v>
      </c>
      <c r="L160" s="178">
        <f t="shared" si="39"/>
        <v>-191.64999999999998</v>
      </c>
      <c r="M160" s="178" t="str">
        <f t="shared" si="40"/>
        <v>-</v>
      </c>
      <c r="N160" s="179">
        <v>120</v>
      </c>
      <c r="O160" s="180" t="str">
        <f t="shared" si="35"/>
        <v>Aug</v>
      </c>
      <c r="P160" s="178">
        <v>131.65</v>
      </c>
      <c r="Q160" s="181">
        <f t="shared" si="41"/>
        <v>179.99999999999997</v>
      </c>
      <c r="R160" s="180">
        <f t="shared" si="36"/>
        <v>1.367261678693505</v>
      </c>
      <c r="S160" s="181" t="str">
        <f t="shared" si="42"/>
        <v>GROWTH</v>
      </c>
      <c r="T160" s="178">
        <f t="shared" si="37"/>
        <v>120</v>
      </c>
      <c r="U160" s="182" t="str">
        <f t="shared" si="38"/>
        <v>Sep</v>
      </c>
      <c r="V160" s="178">
        <f t="shared" si="33"/>
        <v>120</v>
      </c>
      <c r="W160" s="183">
        <f t="shared" si="43"/>
        <v>191.64999999999998</v>
      </c>
      <c r="X160" s="184" t="b">
        <f t="shared" si="34"/>
        <v>0</v>
      </c>
      <c r="Y160" s="183" t="str">
        <f t="shared" si="44"/>
        <v>GROWTH</v>
      </c>
      <c r="Z160" s="138">
        <v>0</v>
      </c>
      <c r="AA160" s="133"/>
      <c r="AB160" s="133" t="s">
        <v>121</v>
      </c>
      <c r="AC160" s="133" t="s">
        <v>121</v>
      </c>
      <c r="AE160" s="133" t="s">
        <v>121</v>
      </c>
      <c r="AF160" s="139">
        <v>94.441666666666663</v>
      </c>
    </row>
    <row r="161" spans="1:32" s="139" customFormat="1" ht="12">
      <c r="A161" s="133" t="s">
        <v>121</v>
      </c>
      <c r="B161" s="141" t="s">
        <v>548</v>
      </c>
      <c r="C161" s="140" t="s">
        <v>575</v>
      </c>
      <c r="D161" s="135">
        <v>1000000076</v>
      </c>
      <c r="E161" s="136" t="s">
        <v>576</v>
      </c>
      <c r="F161" s="137">
        <v>44308</v>
      </c>
      <c r="G161" s="137" t="str">
        <f t="shared" si="32"/>
        <v>Targeted Dealer</v>
      </c>
      <c r="H161" s="137"/>
      <c r="I161" s="177">
        <v>120</v>
      </c>
      <c r="J161" s="177"/>
      <c r="K161" s="178">
        <v>80</v>
      </c>
      <c r="L161" s="178">
        <f t="shared" si="39"/>
        <v>40</v>
      </c>
      <c r="M161" s="178" t="str">
        <f t="shared" si="40"/>
        <v>-</v>
      </c>
      <c r="N161" s="179">
        <v>40</v>
      </c>
      <c r="O161" s="180" t="str">
        <f t="shared" si="35"/>
        <v>Aug</v>
      </c>
      <c r="P161" s="178">
        <v>120</v>
      </c>
      <c r="Q161" s="181">
        <f t="shared" si="41"/>
        <v>-40</v>
      </c>
      <c r="R161" s="180">
        <f t="shared" si="36"/>
        <v>-0.33333333333333337</v>
      </c>
      <c r="S161" s="181" t="str">
        <f t="shared" si="42"/>
        <v>DEGROWTH</v>
      </c>
      <c r="T161" s="178">
        <f t="shared" si="37"/>
        <v>40</v>
      </c>
      <c r="U161" s="182" t="str">
        <f t="shared" si="38"/>
        <v>Sep</v>
      </c>
      <c r="V161" s="178">
        <f t="shared" si="33"/>
        <v>40</v>
      </c>
      <c r="W161" s="183">
        <f t="shared" si="43"/>
        <v>40</v>
      </c>
      <c r="X161" s="184" t="b">
        <f t="shared" si="34"/>
        <v>0</v>
      </c>
      <c r="Y161" s="183" t="str">
        <f t="shared" si="44"/>
        <v>GROWTH</v>
      </c>
      <c r="Z161" s="138">
        <v>0</v>
      </c>
      <c r="AA161" s="133"/>
      <c r="AB161" s="133" t="s">
        <v>121</v>
      </c>
      <c r="AC161" s="133" t="s">
        <v>121</v>
      </c>
      <c r="AE161" s="133" t="s">
        <v>121</v>
      </c>
      <c r="AF161" s="139">
        <v>60.408333333333331</v>
      </c>
    </row>
    <row r="162" spans="1:32" s="139" customFormat="1" ht="12">
      <c r="A162" s="133" t="s">
        <v>121</v>
      </c>
      <c r="B162" s="141" t="s">
        <v>548</v>
      </c>
      <c r="C162" s="140" t="s">
        <v>577</v>
      </c>
      <c r="D162" s="135">
        <v>1000000075</v>
      </c>
      <c r="E162" s="136" t="s">
        <v>578</v>
      </c>
      <c r="F162" s="137">
        <v>44376</v>
      </c>
      <c r="G162" s="137" t="str">
        <f t="shared" si="32"/>
        <v>Targeted Dealer</v>
      </c>
      <c r="H162" s="137"/>
      <c r="I162" s="177">
        <v>200</v>
      </c>
      <c r="J162" s="177"/>
      <c r="K162" s="178">
        <v>219.2</v>
      </c>
      <c r="L162" s="178">
        <f t="shared" si="39"/>
        <v>-19.199999999999989</v>
      </c>
      <c r="M162" s="178" t="str">
        <f t="shared" si="40"/>
        <v>-</v>
      </c>
      <c r="N162" s="179">
        <v>160</v>
      </c>
      <c r="O162" s="180" t="str">
        <f t="shared" si="35"/>
        <v>Aug</v>
      </c>
      <c r="P162" s="178">
        <v>207.75</v>
      </c>
      <c r="Q162" s="181">
        <f t="shared" si="41"/>
        <v>11.449999999999989</v>
      </c>
      <c r="R162" s="180">
        <f t="shared" si="36"/>
        <v>5.5114320096269598E-2</v>
      </c>
      <c r="S162" s="181" t="str">
        <f t="shared" si="42"/>
        <v>GROWTH</v>
      </c>
      <c r="T162" s="178">
        <f t="shared" si="37"/>
        <v>160</v>
      </c>
      <c r="U162" s="182" t="str">
        <f t="shared" si="38"/>
        <v>Sep</v>
      </c>
      <c r="V162" s="178">
        <f t="shared" si="33"/>
        <v>160</v>
      </c>
      <c r="W162" s="183">
        <f t="shared" si="43"/>
        <v>59.199999999999989</v>
      </c>
      <c r="X162" s="184" t="b">
        <f t="shared" si="34"/>
        <v>0</v>
      </c>
      <c r="Y162" s="183" t="str">
        <f t="shared" si="44"/>
        <v>GROWTH</v>
      </c>
      <c r="Z162" s="138">
        <v>0</v>
      </c>
      <c r="AA162" s="133"/>
      <c r="AB162" s="133" t="s">
        <v>121</v>
      </c>
      <c r="AC162" s="133" t="s">
        <v>121</v>
      </c>
      <c r="AE162" s="133" t="s">
        <v>121</v>
      </c>
      <c r="AF162" s="139">
        <v>206.29166666666666</v>
      </c>
    </row>
    <row r="163" spans="1:32" s="139" customFormat="1" ht="12">
      <c r="A163" s="133" t="s">
        <v>121</v>
      </c>
      <c r="B163" s="141" t="s">
        <v>548</v>
      </c>
      <c r="C163" s="140" t="s">
        <v>579</v>
      </c>
      <c r="D163" s="135">
        <v>1000000088</v>
      </c>
      <c r="E163" s="136" t="s">
        <v>580</v>
      </c>
      <c r="F163" s="137">
        <v>44452</v>
      </c>
      <c r="G163" s="137" t="str">
        <f t="shared" si="32"/>
        <v>Targeted Dealer</v>
      </c>
      <c r="H163" s="137"/>
      <c r="I163" s="177">
        <v>200</v>
      </c>
      <c r="J163" s="177"/>
      <c r="K163" s="178">
        <v>260</v>
      </c>
      <c r="L163" s="178">
        <f t="shared" si="39"/>
        <v>-60</v>
      </c>
      <c r="M163" s="178" t="str">
        <f t="shared" si="40"/>
        <v>-</v>
      </c>
      <c r="N163" s="179">
        <v>200</v>
      </c>
      <c r="O163" s="180" t="str">
        <f t="shared" si="35"/>
        <v>Aug</v>
      </c>
      <c r="P163" s="178">
        <v>315</v>
      </c>
      <c r="Q163" s="181">
        <f t="shared" si="41"/>
        <v>-55</v>
      </c>
      <c r="R163" s="180">
        <f t="shared" si="36"/>
        <v>-0.17460317460317465</v>
      </c>
      <c r="S163" s="181" t="str">
        <f t="shared" si="42"/>
        <v>DEGROWTH</v>
      </c>
      <c r="T163" s="178">
        <f t="shared" si="37"/>
        <v>200</v>
      </c>
      <c r="U163" s="182" t="str">
        <f t="shared" si="38"/>
        <v>Sep</v>
      </c>
      <c r="V163" s="178">
        <f t="shared" si="33"/>
        <v>200</v>
      </c>
      <c r="W163" s="183">
        <f t="shared" si="43"/>
        <v>60</v>
      </c>
      <c r="X163" s="184" t="b">
        <f t="shared" si="34"/>
        <v>0</v>
      </c>
      <c r="Y163" s="183" t="str">
        <f t="shared" si="44"/>
        <v>GROWTH</v>
      </c>
      <c r="Z163" s="138">
        <v>0</v>
      </c>
      <c r="AA163" s="133"/>
      <c r="AB163" s="133" t="s">
        <v>121</v>
      </c>
      <c r="AC163" s="133" t="s">
        <v>121</v>
      </c>
      <c r="AE163" s="133" t="s">
        <v>121</v>
      </c>
      <c r="AF163" s="139">
        <v>226.66666666666666</v>
      </c>
    </row>
    <row r="164" spans="1:32" s="139" customFormat="1" ht="12">
      <c r="A164" s="133" t="s">
        <v>121</v>
      </c>
      <c r="B164" s="141" t="s">
        <v>548</v>
      </c>
      <c r="C164" s="140" t="s">
        <v>581</v>
      </c>
      <c r="D164" s="135">
        <v>1000002392</v>
      </c>
      <c r="E164" s="136" t="s">
        <v>582</v>
      </c>
      <c r="F164" s="137">
        <v>44539</v>
      </c>
      <c r="G164" s="137" t="str">
        <f t="shared" si="32"/>
        <v>Targeted Dealer</v>
      </c>
      <c r="H164" s="137"/>
      <c r="I164" s="177">
        <v>240</v>
      </c>
      <c r="J164" s="177"/>
      <c r="K164" s="178">
        <v>326.39999999999998</v>
      </c>
      <c r="L164" s="178">
        <f t="shared" si="39"/>
        <v>-86.399999999999977</v>
      </c>
      <c r="M164" s="178" t="str">
        <f t="shared" si="40"/>
        <v>-</v>
      </c>
      <c r="N164" s="179">
        <v>40</v>
      </c>
      <c r="O164" s="180" t="str">
        <f t="shared" si="35"/>
        <v>Aug</v>
      </c>
      <c r="P164" s="178">
        <v>498.9</v>
      </c>
      <c r="Q164" s="181">
        <f t="shared" si="41"/>
        <v>-172.5</v>
      </c>
      <c r="R164" s="180">
        <f t="shared" si="36"/>
        <v>-0.34576067348165962</v>
      </c>
      <c r="S164" s="181" t="str">
        <f t="shared" si="42"/>
        <v>DEGROWTH</v>
      </c>
      <c r="T164" s="178">
        <f t="shared" si="37"/>
        <v>40</v>
      </c>
      <c r="U164" s="182" t="str">
        <f t="shared" si="38"/>
        <v>Sep</v>
      </c>
      <c r="V164" s="178">
        <f t="shared" si="33"/>
        <v>40</v>
      </c>
      <c r="W164" s="183">
        <f t="shared" si="43"/>
        <v>286.39999999999998</v>
      </c>
      <c r="X164" s="184" t="b">
        <f t="shared" si="34"/>
        <v>0</v>
      </c>
      <c r="Y164" s="183" t="str">
        <f t="shared" si="44"/>
        <v>GROWTH</v>
      </c>
      <c r="Z164" s="138">
        <v>0</v>
      </c>
      <c r="AA164" s="133"/>
      <c r="AB164" s="133" t="s">
        <v>121</v>
      </c>
      <c r="AC164" s="133" t="s">
        <v>121</v>
      </c>
      <c r="AE164" s="133" t="s">
        <v>121</v>
      </c>
      <c r="AF164" s="139">
        <v>261.62499999999994</v>
      </c>
    </row>
    <row r="165" spans="1:32" s="139" customFormat="1" ht="12">
      <c r="A165" s="133" t="s">
        <v>121</v>
      </c>
      <c r="B165" s="141" t="s">
        <v>548</v>
      </c>
      <c r="C165" s="140" t="s">
        <v>587</v>
      </c>
      <c r="D165" s="135">
        <v>1000003166</v>
      </c>
      <c r="E165" s="136" t="s">
        <v>588</v>
      </c>
      <c r="F165" s="137">
        <v>44916</v>
      </c>
      <c r="G165" s="137" t="str">
        <f t="shared" si="32"/>
        <v>Targeted Dealer</v>
      </c>
      <c r="H165" s="137"/>
      <c r="I165" s="177">
        <v>80</v>
      </c>
      <c r="J165" s="177"/>
      <c r="K165" s="178">
        <v>0</v>
      </c>
      <c r="L165" s="178">
        <f t="shared" si="39"/>
        <v>80</v>
      </c>
      <c r="M165" s="178" t="str">
        <f t="shared" si="40"/>
        <v>-</v>
      </c>
      <c r="N165" s="179">
        <v>80</v>
      </c>
      <c r="O165" s="180" t="str">
        <f t="shared" si="35"/>
        <v>Aug</v>
      </c>
      <c r="P165" s="178">
        <v>80</v>
      </c>
      <c r="Q165" s="181">
        <f t="shared" si="41"/>
        <v>-80</v>
      </c>
      <c r="R165" s="180">
        <f t="shared" si="36"/>
        <v>-1</v>
      </c>
      <c r="S165" s="181" t="str">
        <f t="shared" si="42"/>
        <v>DEGROWTH</v>
      </c>
      <c r="T165" s="178">
        <f t="shared" si="37"/>
        <v>80</v>
      </c>
      <c r="U165" s="182" t="str">
        <f t="shared" si="38"/>
        <v>Sep</v>
      </c>
      <c r="V165" s="178">
        <f t="shared" si="33"/>
        <v>80</v>
      </c>
      <c r="W165" s="183">
        <f t="shared" si="43"/>
        <v>-80</v>
      </c>
      <c r="X165" s="184" t="b">
        <f t="shared" si="34"/>
        <v>0</v>
      </c>
      <c r="Y165" s="183" t="str">
        <f t="shared" si="44"/>
        <v>GROWTH</v>
      </c>
      <c r="Z165" s="138">
        <v>0</v>
      </c>
      <c r="AA165" s="133"/>
      <c r="AB165" s="133" t="s">
        <v>121</v>
      </c>
      <c r="AC165" s="133" t="s">
        <v>121</v>
      </c>
      <c r="AE165" s="133" t="s">
        <v>121</v>
      </c>
      <c r="AF165" s="139">
        <v>113.33333333333333</v>
      </c>
    </row>
    <row r="166" spans="1:32" s="139" customFormat="1" ht="12">
      <c r="A166" s="133" t="s">
        <v>121</v>
      </c>
      <c r="B166" s="141" t="s">
        <v>548</v>
      </c>
      <c r="C166" s="140" t="s">
        <v>589</v>
      </c>
      <c r="D166" s="135">
        <v>1000003273</v>
      </c>
      <c r="E166" s="140" t="s">
        <v>590</v>
      </c>
      <c r="F166" s="137">
        <v>44949</v>
      </c>
      <c r="G166" s="137" t="str">
        <f t="shared" si="32"/>
        <v>Targeted Dealer</v>
      </c>
      <c r="H166" s="137"/>
      <c r="I166" s="177">
        <v>120</v>
      </c>
      <c r="J166" s="177"/>
      <c r="K166" s="178">
        <v>74</v>
      </c>
      <c r="L166" s="178">
        <f t="shared" si="39"/>
        <v>46</v>
      </c>
      <c r="M166" s="178" t="str">
        <f t="shared" si="40"/>
        <v>-</v>
      </c>
      <c r="N166" s="179">
        <v>40</v>
      </c>
      <c r="O166" s="180" t="str">
        <f t="shared" si="35"/>
        <v>Aug</v>
      </c>
      <c r="P166" s="178">
        <v>130</v>
      </c>
      <c r="Q166" s="181">
        <f t="shared" si="41"/>
        <v>-56</v>
      </c>
      <c r="R166" s="180">
        <f t="shared" si="36"/>
        <v>-0.43076923076923079</v>
      </c>
      <c r="S166" s="181" t="str">
        <f t="shared" si="42"/>
        <v>DEGROWTH</v>
      </c>
      <c r="T166" s="178">
        <f t="shared" si="37"/>
        <v>40</v>
      </c>
      <c r="U166" s="182" t="str">
        <f t="shared" si="38"/>
        <v>Sep</v>
      </c>
      <c r="V166" s="178">
        <f t="shared" si="33"/>
        <v>40</v>
      </c>
      <c r="W166" s="183">
        <f t="shared" si="43"/>
        <v>34</v>
      </c>
      <c r="X166" s="184" t="b">
        <f t="shared" si="34"/>
        <v>0</v>
      </c>
      <c r="Y166" s="183" t="str">
        <f t="shared" si="44"/>
        <v>GROWTH</v>
      </c>
      <c r="Z166" s="138">
        <v>0</v>
      </c>
      <c r="AA166" s="133"/>
      <c r="AB166" s="133" t="s">
        <v>121</v>
      </c>
      <c r="AC166" s="133" t="s">
        <v>121</v>
      </c>
      <c r="AE166" s="133" t="s">
        <v>121</v>
      </c>
      <c r="AF166" s="139">
        <v>95.666666666666671</v>
      </c>
    </row>
    <row r="167" spans="1:32" s="139" customFormat="1" ht="12">
      <c r="A167" s="133" t="s">
        <v>121</v>
      </c>
      <c r="B167" s="141" t="s">
        <v>548</v>
      </c>
      <c r="C167" s="140" t="s">
        <v>591</v>
      </c>
      <c r="D167" s="135">
        <v>1000003424</v>
      </c>
      <c r="E167" s="140" t="s">
        <v>592</v>
      </c>
      <c r="F167" s="137">
        <v>44999</v>
      </c>
      <c r="G167" s="137" t="str">
        <f t="shared" si="32"/>
        <v>Targeted Dealer</v>
      </c>
      <c r="H167" s="137"/>
      <c r="I167" s="177">
        <v>240</v>
      </c>
      <c r="J167" s="177"/>
      <c r="K167" s="178">
        <v>360.3</v>
      </c>
      <c r="L167" s="178">
        <f t="shared" si="39"/>
        <v>-120.30000000000001</v>
      </c>
      <c r="M167" s="178" t="str">
        <f t="shared" si="40"/>
        <v>-</v>
      </c>
      <c r="N167" s="179">
        <v>160</v>
      </c>
      <c r="O167" s="180" t="str">
        <f t="shared" si="35"/>
        <v>Aug</v>
      </c>
      <c r="P167" s="178">
        <v>391.15</v>
      </c>
      <c r="Q167" s="181">
        <f t="shared" si="41"/>
        <v>-30.849999999999966</v>
      </c>
      <c r="R167" s="180">
        <f t="shared" si="36"/>
        <v>-7.886999872171796E-2</v>
      </c>
      <c r="S167" s="181" t="str">
        <f t="shared" si="42"/>
        <v>DEGROWTH</v>
      </c>
      <c r="T167" s="178">
        <f t="shared" si="37"/>
        <v>160</v>
      </c>
      <c r="U167" s="182" t="str">
        <f t="shared" si="38"/>
        <v>Sep</v>
      </c>
      <c r="V167" s="178">
        <f t="shared" si="33"/>
        <v>160</v>
      </c>
      <c r="W167" s="183">
        <f t="shared" si="43"/>
        <v>200.3</v>
      </c>
      <c r="X167" s="184" t="b">
        <f t="shared" si="34"/>
        <v>0</v>
      </c>
      <c r="Y167" s="183" t="str">
        <f t="shared" si="44"/>
        <v>GROWTH</v>
      </c>
      <c r="Z167" s="138">
        <v>0</v>
      </c>
      <c r="AA167" s="133"/>
      <c r="AB167" s="133" t="s">
        <v>121</v>
      </c>
      <c r="AC167" s="133" t="s">
        <v>121</v>
      </c>
      <c r="AE167" s="133" t="s">
        <v>121</v>
      </c>
      <c r="AF167" s="139">
        <v>326.85833333333335</v>
      </c>
    </row>
    <row r="168" spans="1:32" s="139" customFormat="1" ht="12">
      <c r="A168" s="133" t="s">
        <v>121</v>
      </c>
      <c r="B168" s="141" t="s">
        <v>548</v>
      </c>
      <c r="C168" s="140" t="s">
        <v>593</v>
      </c>
      <c r="D168" s="135">
        <v>1000003452</v>
      </c>
      <c r="E168" s="140" t="s">
        <v>594</v>
      </c>
      <c r="F168" s="137">
        <v>45012</v>
      </c>
      <c r="G168" s="137" t="str">
        <f t="shared" si="32"/>
        <v>Targeted Dealer</v>
      </c>
      <c r="H168" s="137"/>
      <c r="I168" s="177">
        <v>400</v>
      </c>
      <c r="J168" s="177"/>
      <c r="K168" s="178">
        <v>360.15</v>
      </c>
      <c r="L168" s="178">
        <f t="shared" si="39"/>
        <v>39.850000000000023</v>
      </c>
      <c r="M168" s="178" t="str">
        <f t="shared" si="40"/>
        <v>-</v>
      </c>
      <c r="N168" s="179">
        <v>325</v>
      </c>
      <c r="O168" s="180" t="str">
        <f t="shared" si="35"/>
        <v>Aug</v>
      </c>
      <c r="P168" s="178">
        <v>324</v>
      </c>
      <c r="Q168" s="181">
        <f t="shared" si="41"/>
        <v>36.149999999999977</v>
      </c>
      <c r="R168" s="180">
        <f t="shared" si="36"/>
        <v>0.11157407407407405</v>
      </c>
      <c r="S168" s="181" t="str">
        <f t="shared" si="42"/>
        <v>GROWTH</v>
      </c>
      <c r="T168" s="178">
        <f t="shared" si="37"/>
        <v>325</v>
      </c>
      <c r="U168" s="182" t="str">
        <f t="shared" si="38"/>
        <v>Sep</v>
      </c>
      <c r="V168" s="178">
        <f t="shared" si="33"/>
        <v>325</v>
      </c>
      <c r="W168" s="183">
        <f t="shared" si="43"/>
        <v>35.149999999999977</v>
      </c>
      <c r="X168" s="184" t="b">
        <f t="shared" si="34"/>
        <v>0</v>
      </c>
      <c r="Y168" s="183" t="str">
        <f t="shared" si="44"/>
        <v>GROWTH</v>
      </c>
      <c r="Z168" s="138">
        <v>0</v>
      </c>
      <c r="AA168" s="133"/>
      <c r="AB168" s="133" t="s">
        <v>121</v>
      </c>
      <c r="AC168" s="133" t="s">
        <v>121</v>
      </c>
      <c r="AE168" s="133" t="s">
        <v>121</v>
      </c>
      <c r="AF168" s="139">
        <v>353.3</v>
      </c>
    </row>
    <row r="169" spans="1:32" s="139" customFormat="1" ht="12">
      <c r="A169" s="133" t="s">
        <v>121</v>
      </c>
      <c r="B169" s="141" t="s">
        <v>548</v>
      </c>
      <c r="C169" s="140" t="s">
        <v>595</v>
      </c>
      <c r="D169" s="135">
        <v>1000003533</v>
      </c>
      <c r="E169" s="140" t="s">
        <v>596</v>
      </c>
      <c r="F169" s="137">
        <v>45064</v>
      </c>
      <c r="G169" s="137" t="str">
        <f t="shared" si="32"/>
        <v>-</v>
      </c>
      <c r="H169" s="137"/>
      <c r="I169" s="177">
        <v>0</v>
      </c>
      <c r="J169" s="177"/>
      <c r="K169" s="178">
        <v>0</v>
      </c>
      <c r="L169" s="178">
        <f t="shared" si="39"/>
        <v>0</v>
      </c>
      <c r="M169" s="178" t="str">
        <f t="shared" si="40"/>
        <v>-</v>
      </c>
      <c r="N169" s="179">
        <v>80</v>
      </c>
      <c r="O169" s="180" t="str">
        <f t="shared" si="35"/>
        <v>Aug</v>
      </c>
      <c r="P169" s="178">
        <v>0</v>
      </c>
      <c r="Q169" s="181">
        <f t="shared" si="41"/>
        <v>0</v>
      </c>
      <c r="R169" s="180" t="str">
        <f t="shared" si="36"/>
        <v xml:space="preserve"> </v>
      </c>
      <c r="S169" s="181" t="str">
        <f t="shared" si="42"/>
        <v>GROWTH</v>
      </c>
      <c r="T169" s="178">
        <f t="shared" si="37"/>
        <v>80</v>
      </c>
      <c r="U169" s="182" t="str">
        <f t="shared" si="38"/>
        <v>Sep</v>
      </c>
      <c r="V169" s="178">
        <f t="shared" si="33"/>
        <v>80</v>
      </c>
      <c r="W169" s="183">
        <f t="shared" si="43"/>
        <v>-80</v>
      </c>
      <c r="X169" s="184" t="b">
        <f t="shared" si="34"/>
        <v>0</v>
      </c>
      <c r="Y169" s="183" t="str">
        <f t="shared" si="44"/>
        <v>GROWTH</v>
      </c>
      <c r="Z169" s="138">
        <v>0</v>
      </c>
      <c r="AA169" s="133"/>
      <c r="AB169" s="133" t="s">
        <v>121</v>
      </c>
      <c r="AC169" s="133" t="s">
        <v>121</v>
      </c>
      <c r="AE169" s="133" t="s">
        <v>121</v>
      </c>
      <c r="AF169" s="139">
        <v>13.333333333333334</v>
      </c>
    </row>
    <row r="170" spans="1:32" s="139" customFormat="1" ht="12">
      <c r="A170" s="133" t="s">
        <v>121</v>
      </c>
      <c r="B170" s="141" t="s">
        <v>548</v>
      </c>
      <c r="C170" s="140" t="s">
        <v>597</v>
      </c>
      <c r="D170" s="135">
        <v>1000003653</v>
      </c>
      <c r="E170" s="140" t="s">
        <v>598</v>
      </c>
      <c r="F170" s="137">
        <v>45134</v>
      </c>
      <c r="G170" s="137" t="str">
        <f t="shared" si="32"/>
        <v>Targeted Dealer</v>
      </c>
      <c r="H170" s="137"/>
      <c r="I170" s="177">
        <v>30</v>
      </c>
      <c r="J170" s="177"/>
      <c r="K170" s="178">
        <v>13</v>
      </c>
      <c r="L170" s="178">
        <f t="shared" si="39"/>
        <v>17</v>
      </c>
      <c r="M170" s="178" t="str">
        <f t="shared" si="40"/>
        <v>-</v>
      </c>
      <c r="N170" s="179">
        <v>32</v>
      </c>
      <c r="O170" s="180" t="str">
        <f t="shared" si="35"/>
        <v>Aug</v>
      </c>
      <c r="P170" s="178">
        <v>26</v>
      </c>
      <c r="Q170" s="181">
        <f t="shared" si="41"/>
        <v>-13</v>
      </c>
      <c r="R170" s="180">
        <f t="shared" si="36"/>
        <v>-0.5</v>
      </c>
      <c r="S170" s="181" t="str">
        <f t="shared" si="42"/>
        <v>DEGROWTH</v>
      </c>
      <c r="T170" s="178">
        <f t="shared" si="37"/>
        <v>32</v>
      </c>
      <c r="U170" s="182" t="str">
        <f t="shared" si="38"/>
        <v>Sep</v>
      </c>
      <c r="V170" s="178">
        <f t="shared" si="33"/>
        <v>32</v>
      </c>
      <c r="W170" s="183">
        <f t="shared" si="43"/>
        <v>-19</v>
      </c>
      <c r="X170" s="184" t="b">
        <f t="shared" si="34"/>
        <v>0</v>
      </c>
      <c r="Y170" s="183" t="str">
        <f t="shared" si="44"/>
        <v>GROWTH</v>
      </c>
      <c r="Z170" s="138">
        <v>0</v>
      </c>
      <c r="AA170" s="133"/>
      <c r="AB170" s="133" t="s">
        <v>121</v>
      </c>
      <c r="AC170" s="133" t="s">
        <v>121</v>
      </c>
      <c r="AE170" s="133" t="s">
        <v>121</v>
      </c>
      <c r="AF170" s="139">
        <v>22.916666666666668</v>
      </c>
    </row>
    <row r="171" spans="1:32" s="139" customFormat="1" ht="12">
      <c r="A171" s="133" t="s">
        <v>121</v>
      </c>
      <c r="B171" s="141" t="s">
        <v>548</v>
      </c>
      <c r="C171" s="140" t="s">
        <v>599</v>
      </c>
      <c r="D171" s="135">
        <v>1000003727</v>
      </c>
      <c r="E171" s="140" t="s">
        <v>600</v>
      </c>
      <c r="F171" s="137">
        <v>45215</v>
      </c>
      <c r="G171" s="137" t="str">
        <f t="shared" si="32"/>
        <v>Targeted Dealer</v>
      </c>
      <c r="H171" s="137"/>
      <c r="I171" s="177">
        <v>120</v>
      </c>
      <c r="J171" s="177"/>
      <c r="K171" s="178">
        <v>103.35</v>
      </c>
      <c r="L171" s="178">
        <f t="shared" si="39"/>
        <v>16.650000000000006</v>
      </c>
      <c r="M171" s="178" t="str">
        <f t="shared" si="40"/>
        <v>-</v>
      </c>
      <c r="N171" s="179">
        <v>120</v>
      </c>
      <c r="O171" s="180" t="str">
        <f t="shared" si="35"/>
        <v>Aug</v>
      </c>
      <c r="P171" s="178">
        <v>120</v>
      </c>
      <c r="Q171" s="181">
        <f t="shared" si="41"/>
        <v>-16.650000000000006</v>
      </c>
      <c r="R171" s="180">
        <f t="shared" si="36"/>
        <v>-0.13875000000000004</v>
      </c>
      <c r="S171" s="181" t="str">
        <f t="shared" si="42"/>
        <v>DEGROWTH</v>
      </c>
      <c r="T171" s="178">
        <f t="shared" si="37"/>
        <v>120</v>
      </c>
      <c r="U171" s="182" t="str">
        <f t="shared" si="38"/>
        <v>Sep</v>
      </c>
      <c r="V171" s="178">
        <f t="shared" si="33"/>
        <v>120</v>
      </c>
      <c r="W171" s="183">
        <f t="shared" si="43"/>
        <v>-16.650000000000006</v>
      </c>
      <c r="X171" s="184" t="b">
        <f t="shared" si="34"/>
        <v>0</v>
      </c>
      <c r="Y171" s="183" t="str">
        <f t="shared" si="44"/>
        <v>GROWTH</v>
      </c>
      <c r="Z171" s="138">
        <v>0</v>
      </c>
      <c r="AA171" s="133"/>
      <c r="AB171" s="133" t="s">
        <v>121</v>
      </c>
      <c r="AC171" s="133" t="s">
        <v>121</v>
      </c>
      <c r="AE171" s="133" t="s">
        <v>121</v>
      </c>
      <c r="AF171" s="139">
        <v>99.583333333333329</v>
      </c>
    </row>
    <row r="172" spans="1:32" s="139" customFormat="1" ht="12">
      <c r="A172" s="133" t="s">
        <v>121</v>
      </c>
      <c r="B172" s="141" t="s">
        <v>548</v>
      </c>
      <c r="C172" s="141" t="s">
        <v>601</v>
      </c>
      <c r="D172" s="141">
        <v>1000003782</v>
      </c>
      <c r="E172" s="141" t="s">
        <v>602</v>
      </c>
      <c r="F172" s="137">
        <v>45271</v>
      </c>
      <c r="G172" s="137" t="str">
        <f t="shared" si="32"/>
        <v>Targeted Dealer</v>
      </c>
      <c r="H172" s="137"/>
      <c r="I172" s="177">
        <v>30</v>
      </c>
      <c r="J172" s="177"/>
      <c r="K172" s="178">
        <v>15</v>
      </c>
      <c r="L172" s="178">
        <f t="shared" si="39"/>
        <v>15</v>
      </c>
      <c r="M172" s="178" t="str">
        <f t="shared" si="40"/>
        <v>-</v>
      </c>
      <c r="N172" s="179">
        <v>74.5</v>
      </c>
      <c r="O172" s="180" t="str">
        <f t="shared" si="35"/>
        <v>Aug</v>
      </c>
      <c r="P172" s="178">
        <v>13</v>
      </c>
      <c r="Q172" s="181">
        <f t="shared" si="41"/>
        <v>2</v>
      </c>
      <c r="R172" s="180">
        <f t="shared" si="36"/>
        <v>0.15384615384615374</v>
      </c>
      <c r="S172" s="181" t="str">
        <f t="shared" si="42"/>
        <v>GROWTH</v>
      </c>
      <c r="T172" s="178">
        <f t="shared" si="37"/>
        <v>74.5</v>
      </c>
      <c r="U172" s="182" t="str">
        <f t="shared" si="38"/>
        <v>Sep</v>
      </c>
      <c r="V172" s="178">
        <f t="shared" si="33"/>
        <v>74.5</v>
      </c>
      <c r="W172" s="183">
        <f t="shared" si="43"/>
        <v>-59.5</v>
      </c>
      <c r="X172" s="184" t="b">
        <f t="shared" si="34"/>
        <v>0</v>
      </c>
      <c r="Y172" s="183" t="str">
        <f t="shared" si="44"/>
        <v>GROWTH</v>
      </c>
      <c r="Z172" s="138">
        <v>0</v>
      </c>
      <c r="AA172" s="133"/>
      <c r="AB172" s="133" t="s">
        <v>121</v>
      </c>
      <c r="AC172" s="133" t="s">
        <v>121</v>
      </c>
      <c r="AE172" s="133" t="s">
        <v>121</v>
      </c>
      <c r="AF172" s="139">
        <v>10.916666666666666</v>
      </c>
    </row>
    <row r="173" spans="1:32" s="139" customFormat="1" ht="12">
      <c r="A173" s="133" t="s">
        <v>121</v>
      </c>
      <c r="B173" s="141" t="s">
        <v>548</v>
      </c>
      <c r="C173" s="141" t="s">
        <v>603</v>
      </c>
      <c r="D173" s="141">
        <v>1000003816</v>
      </c>
      <c r="E173" s="141" t="s">
        <v>604</v>
      </c>
      <c r="F173" s="143">
        <v>45301</v>
      </c>
      <c r="G173" s="137" t="str">
        <f t="shared" si="32"/>
        <v>-</v>
      </c>
      <c r="H173" s="137"/>
      <c r="I173" s="177">
        <v>0</v>
      </c>
      <c r="J173" s="177"/>
      <c r="K173" s="178">
        <v>0</v>
      </c>
      <c r="L173" s="178">
        <f t="shared" si="39"/>
        <v>0</v>
      </c>
      <c r="M173" s="178" t="str">
        <f t="shared" si="40"/>
        <v>-</v>
      </c>
      <c r="N173" s="179">
        <v>0</v>
      </c>
      <c r="O173" s="180" t="str">
        <f t="shared" si="35"/>
        <v>Aug</v>
      </c>
      <c r="P173" s="178">
        <v>0</v>
      </c>
      <c r="Q173" s="181">
        <f t="shared" si="41"/>
        <v>0</v>
      </c>
      <c r="R173" s="180" t="str">
        <f t="shared" si="36"/>
        <v xml:space="preserve"> </v>
      </c>
      <c r="S173" s="181" t="b">
        <f t="shared" si="42"/>
        <v>0</v>
      </c>
      <c r="T173" s="178">
        <f t="shared" si="37"/>
        <v>0</v>
      </c>
      <c r="U173" s="182" t="str">
        <f t="shared" si="38"/>
        <v>Sep</v>
      </c>
      <c r="V173" s="178">
        <f t="shared" si="33"/>
        <v>0</v>
      </c>
      <c r="W173" s="183">
        <f t="shared" si="43"/>
        <v>0</v>
      </c>
      <c r="X173" s="184" t="b">
        <f t="shared" si="34"/>
        <v>0</v>
      </c>
      <c r="Y173" s="183" t="b">
        <f t="shared" si="44"/>
        <v>0</v>
      </c>
      <c r="Z173" s="138">
        <v>0</v>
      </c>
      <c r="AA173" s="133"/>
      <c r="AB173" s="133" t="s">
        <v>121</v>
      </c>
      <c r="AC173" s="133" t="s">
        <v>121</v>
      </c>
      <c r="AE173" s="133" t="s">
        <v>121</v>
      </c>
      <c r="AF173" s="139">
        <v>10</v>
      </c>
    </row>
    <row r="174" spans="1:32" s="139" customFormat="1" ht="12">
      <c r="A174" s="138" t="s">
        <v>121</v>
      </c>
      <c r="B174" s="144" t="s">
        <v>548</v>
      </c>
      <c r="C174" s="144" t="s">
        <v>609</v>
      </c>
      <c r="D174" s="144">
        <v>1000004010</v>
      </c>
      <c r="E174" s="144" t="s">
        <v>610</v>
      </c>
      <c r="F174" s="137">
        <v>45458</v>
      </c>
      <c r="G174" s="137" t="str">
        <f t="shared" si="32"/>
        <v>Targeted Dealer</v>
      </c>
      <c r="H174" s="137"/>
      <c r="I174" s="177">
        <v>210</v>
      </c>
      <c r="J174" s="177"/>
      <c r="K174" s="178">
        <v>0</v>
      </c>
      <c r="L174" s="178">
        <f t="shared" si="39"/>
        <v>210</v>
      </c>
      <c r="M174" s="178" t="str">
        <f t="shared" si="40"/>
        <v>-</v>
      </c>
      <c r="N174" s="179">
        <v>160</v>
      </c>
      <c r="O174" s="180" t="str">
        <f t="shared" si="35"/>
        <v>Aug</v>
      </c>
      <c r="P174" s="178">
        <v>0</v>
      </c>
      <c r="Q174" s="181">
        <f t="shared" si="41"/>
        <v>0</v>
      </c>
      <c r="R174" s="180" t="str">
        <f t="shared" si="36"/>
        <v xml:space="preserve"> </v>
      </c>
      <c r="S174" s="181" t="str">
        <f t="shared" si="42"/>
        <v>GROWTH</v>
      </c>
      <c r="T174" s="178">
        <f t="shared" si="37"/>
        <v>160</v>
      </c>
      <c r="U174" s="182" t="str">
        <f t="shared" si="38"/>
        <v>Sep</v>
      </c>
      <c r="V174" s="178">
        <f t="shared" si="33"/>
        <v>160</v>
      </c>
      <c r="W174" s="183">
        <f t="shared" si="43"/>
        <v>-160</v>
      </c>
      <c r="X174" s="184" t="b">
        <f t="shared" si="34"/>
        <v>0</v>
      </c>
      <c r="Y174" s="183" t="str">
        <f t="shared" si="44"/>
        <v>GROWTH</v>
      </c>
      <c r="Z174" s="138">
        <v>0</v>
      </c>
      <c r="AA174" s="133"/>
      <c r="AB174" s="133" t="s">
        <v>121</v>
      </c>
      <c r="AC174" s="138" t="s">
        <v>121</v>
      </c>
      <c r="AE174" s="138" t="s">
        <v>121</v>
      </c>
      <c r="AF174" s="139">
        <v>40</v>
      </c>
    </row>
    <row r="175" spans="1:32" s="139" customFormat="1" ht="12">
      <c r="A175" s="138" t="s">
        <v>121</v>
      </c>
      <c r="B175" s="144" t="s">
        <v>548</v>
      </c>
      <c r="C175" s="144" t="s">
        <v>611</v>
      </c>
      <c r="D175" s="144">
        <v>1000004084</v>
      </c>
      <c r="E175" s="144" t="s">
        <v>612</v>
      </c>
      <c r="F175" s="137">
        <v>45518</v>
      </c>
      <c r="G175" s="137" t="str">
        <f t="shared" si="32"/>
        <v>Targeted Dealer</v>
      </c>
      <c r="H175" s="137"/>
      <c r="I175" s="177">
        <v>350</v>
      </c>
      <c r="J175" s="177"/>
      <c r="K175" s="178">
        <v>318</v>
      </c>
      <c r="L175" s="178">
        <f t="shared" si="39"/>
        <v>32</v>
      </c>
      <c r="M175" s="178" t="str">
        <f t="shared" si="40"/>
        <v>-</v>
      </c>
      <c r="N175" s="179">
        <v>515</v>
      </c>
      <c r="O175" s="180" t="str">
        <f t="shared" si="35"/>
        <v>Aug</v>
      </c>
      <c r="P175" s="178">
        <v>300</v>
      </c>
      <c r="Q175" s="181">
        <f t="shared" si="41"/>
        <v>18</v>
      </c>
      <c r="R175" s="180">
        <f t="shared" si="36"/>
        <v>6.0000000000000053E-2</v>
      </c>
      <c r="S175" s="181" t="str">
        <f t="shared" si="42"/>
        <v>GROWTH</v>
      </c>
      <c r="T175" s="178">
        <f t="shared" si="37"/>
        <v>515</v>
      </c>
      <c r="U175" s="182" t="str">
        <f t="shared" si="38"/>
        <v>Sep</v>
      </c>
      <c r="V175" s="178">
        <f t="shared" si="33"/>
        <v>515</v>
      </c>
      <c r="W175" s="183">
        <f t="shared" si="43"/>
        <v>-197</v>
      </c>
      <c r="X175" s="184" t="b">
        <f t="shared" si="34"/>
        <v>0</v>
      </c>
      <c r="Y175" s="183" t="str">
        <f t="shared" si="44"/>
        <v>GROWTH</v>
      </c>
      <c r="Z175" s="138">
        <v>0</v>
      </c>
      <c r="AA175" s="133"/>
      <c r="AB175" s="133" t="s">
        <v>121</v>
      </c>
      <c r="AC175" s="138" t="s">
        <v>121</v>
      </c>
      <c r="AE175" s="138" t="s">
        <v>121</v>
      </c>
      <c r="AF175" s="139">
        <v>270.5</v>
      </c>
    </row>
    <row r="176" spans="1:32" s="139" customFormat="1" ht="12">
      <c r="A176" s="133" t="s">
        <v>121</v>
      </c>
      <c r="B176" s="141" t="s">
        <v>613</v>
      </c>
      <c r="C176" s="140" t="s">
        <v>614</v>
      </c>
      <c r="D176" s="135">
        <v>1000000103</v>
      </c>
      <c r="E176" s="136" t="s">
        <v>615</v>
      </c>
      <c r="F176" s="137">
        <v>41870</v>
      </c>
      <c r="G176" s="137" t="str">
        <f t="shared" ref="G176:G231" si="45">IF(I176&gt;0,"Targeted Dealer","-")</f>
        <v>Targeted Dealer</v>
      </c>
      <c r="H176" s="137"/>
      <c r="I176" s="177">
        <v>220</v>
      </c>
      <c r="J176" s="177"/>
      <c r="K176" s="178">
        <v>231.75</v>
      </c>
      <c r="L176" s="178">
        <f t="shared" si="39"/>
        <v>-11.75</v>
      </c>
      <c r="M176" s="178" t="str">
        <f t="shared" si="40"/>
        <v>-</v>
      </c>
      <c r="N176" s="179">
        <v>198.8</v>
      </c>
      <c r="O176" s="180" t="str">
        <f t="shared" si="35"/>
        <v>Aug</v>
      </c>
      <c r="P176" s="178">
        <v>206</v>
      </c>
      <c r="Q176" s="181">
        <f t="shared" si="41"/>
        <v>25.75</v>
      </c>
      <c r="R176" s="180">
        <f t="shared" si="36"/>
        <v>0.125</v>
      </c>
      <c r="S176" s="181" t="str">
        <f t="shared" si="42"/>
        <v>GROWTH</v>
      </c>
      <c r="T176" s="178">
        <f t="shared" si="37"/>
        <v>198.8</v>
      </c>
      <c r="U176" s="182" t="str">
        <f t="shared" si="38"/>
        <v>Sep</v>
      </c>
      <c r="V176" s="178">
        <f t="shared" si="33"/>
        <v>198.8</v>
      </c>
      <c r="W176" s="183">
        <f t="shared" si="43"/>
        <v>32.949999999999989</v>
      </c>
      <c r="X176" s="184" t="b">
        <f t="shared" si="34"/>
        <v>0</v>
      </c>
      <c r="Y176" s="183" t="str">
        <f t="shared" si="44"/>
        <v>GROWTH</v>
      </c>
      <c r="Z176" s="138">
        <v>0</v>
      </c>
      <c r="AA176" s="133"/>
      <c r="AB176" s="133" t="s">
        <v>121</v>
      </c>
      <c r="AC176" s="133" t="s">
        <v>121</v>
      </c>
      <c r="AE176" s="133" t="s">
        <v>121</v>
      </c>
      <c r="AF176" s="139">
        <v>229.83333333333334</v>
      </c>
    </row>
    <row r="177" spans="1:32" s="139" customFormat="1" ht="12">
      <c r="A177" s="133" t="s">
        <v>121</v>
      </c>
      <c r="B177" s="141" t="s">
        <v>613</v>
      </c>
      <c r="C177" s="140" t="s">
        <v>618</v>
      </c>
      <c r="D177" s="135">
        <v>1000000094</v>
      </c>
      <c r="E177" s="136" t="s">
        <v>598</v>
      </c>
      <c r="F177" s="137">
        <v>41880</v>
      </c>
      <c r="G177" s="137" t="str">
        <f t="shared" si="45"/>
        <v>Targeted Dealer</v>
      </c>
      <c r="H177" s="137"/>
      <c r="I177" s="177">
        <v>80</v>
      </c>
      <c r="J177" s="177"/>
      <c r="K177" s="178">
        <v>0</v>
      </c>
      <c r="L177" s="178">
        <f t="shared" si="39"/>
        <v>80</v>
      </c>
      <c r="M177" s="178" t="str">
        <f t="shared" si="40"/>
        <v>-</v>
      </c>
      <c r="N177" s="179">
        <v>45</v>
      </c>
      <c r="O177" s="180" t="str">
        <f t="shared" si="35"/>
        <v>Aug</v>
      </c>
      <c r="P177" s="178">
        <v>54.5</v>
      </c>
      <c r="Q177" s="181">
        <f t="shared" si="41"/>
        <v>-54.5</v>
      </c>
      <c r="R177" s="180">
        <f t="shared" si="36"/>
        <v>-1</v>
      </c>
      <c r="S177" s="181" t="str">
        <f t="shared" si="42"/>
        <v>DEGROWTH</v>
      </c>
      <c r="T177" s="178">
        <f t="shared" si="37"/>
        <v>45</v>
      </c>
      <c r="U177" s="182" t="str">
        <f t="shared" si="38"/>
        <v>Sep</v>
      </c>
      <c r="V177" s="178">
        <f t="shared" si="33"/>
        <v>45</v>
      </c>
      <c r="W177" s="183">
        <f t="shared" si="43"/>
        <v>-45</v>
      </c>
      <c r="X177" s="184" t="b">
        <f t="shared" si="34"/>
        <v>0</v>
      </c>
      <c r="Y177" s="183" t="str">
        <f t="shared" si="44"/>
        <v>GROWTH</v>
      </c>
      <c r="Z177" s="138">
        <v>0</v>
      </c>
      <c r="AA177" s="133"/>
      <c r="AB177" s="133" t="s">
        <v>121</v>
      </c>
      <c r="AC177" s="133" t="s">
        <v>121</v>
      </c>
      <c r="AE177" s="133" t="s">
        <v>121</v>
      </c>
      <c r="AF177" s="139">
        <v>44</v>
      </c>
    </row>
    <row r="178" spans="1:32" s="139" customFormat="1" ht="12">
      <c r="A178" s="133" t="s">
        <v>121</v>
      </c>
      <c r="B178" s="141" t="s">
        <v>613</v>
      </c>
      <c r="C178" s="140" t="s">
        <v>621</v>
      </c>
      <c r="D178" s="135">
        <v>1000000096</v>
      </c>
      <c r="E178" s="136" t="s">
        <v>622</v>
      </c>
      <c r="F178" s="137">
        <v>43052</v>
      </c>
      <c r="G178" s="137" t="str">
        <f t="shared" si="45"/>
        <v>Targeted Dealer</v>
      </c>
      <c r="H178" s="137"/>
      <c r="I178" s="177">
        <v>95</v>
      </c>
      <c r="J178" s="177"/>
      <c r="K178" s="178">
        <v>95</v>
      </c>
      <c r="L178" s="178">
        <f t="shared" si="39"/>
        <v>0</v>
      </c>
      <c r="M178" s="178" t="str">
        <f t="shared" si="40"/>
        <v>-</v>
      </c>
      <c r="N178" s="179">
        <v>95</v>
      </c>
      <c r="O178" s="180" t="str">
        <f t="shared" si="35"/>
        <v>Aug</v>
      </c>
      <c r="P178" s="178">
        <v>50</v>
      </c>
      <c r="Q178" s="181">
        <f t="shared" si="41"/>
        <v>45</v>
      </c>
      <c r="R178" s="180">
        <f t="shared" si="36"/>
        <v>0.89999999999999991</v>
      </c>
      <c r="S178" s="181" t="str">
        <f t="shared" si="42"/>
        <v>GROWTH</v>
      </c>
      <c r="T178" s="178">
        <f t="shared" si="37"/>
        <v>95</v>
      </c>
      <c r="U178" s="182" t="str">
        <f t="shared" si="38"/>
        <v>Sep</v>
      </c>
      <c r="V178" s="178">
        <f t="shared" si="33"/>
        <v>95</v>
      </c>
      <c r="W178" s="183">
        <f t="shared" si="43"/>
        <v>0</v>
      </c>
      <c r="X178" s="184" t="b">
        <f t="shared" si="34"/>
        <v>0</v>
      </c>
      <c r="Y178" s="183" t="str">
        <f t="shared" si="44"/>
        <v>GROWTH</v>
      </c>
      <c r="Z178" s="138">
        <v>0</v>
      </c>
      <c r="AA178" s="133"/>
      <c r="AB178" s="133" t="s">
        <v>121</v>
      </c>
      <c r="AC178" s="133" t="s">
        <v>121</v>
      </c>
      <c r="AE178" s="133" t="s">
        <v>121</v>
      </c>
      <c r="AF178" s="139">
        <v>61.416666666666664</v>
      </c>
    </row>
    <row r="179" spans="1:32" s="139" customFormat="1" ht="12">
      <c r="A179" s="133" t="s">
        <v>121</v>
      </c>
      <c r="B179" s="141" t="s">
        <v>613</v>
      </c>
      <c r="C179" s="140" t="s">
        <v>625</v>
      </c>
      <c r="D179" s="135">
        <v>1000000110</v>
      </c>
      <c r="E179" s="136" t="s">
        <v>626</v>
      </c>
      <c r="F179" s="137">
        <v>43068</v>
      </c>
      <c r="G179" s="137" t="str">
        <f t="shared" si="45"/>
        <v>Targeted Dealer</v>
      </c>
      <c r="H179" s="137"/>
      <c r="I179" s="177">
        <v>20</v>
      </c>
      <c r="J179" s="177"/>
      <c r="K179" s="178">
        <v>20</v>
      </c>
      <c r="L179" s="178">
        <f t="shared" si="39"/>
        <v>0</v>
      </c>
      <c r="M179" s="178" t="str">
        <f t="shared" si="40"/>
        <v>-</v>
      </c>
      <c r="N179" s="179">
        <v>19.850000000000001</v>
      </c>
      <c r="O179" s="180" t="str">
        <f t="shared" si="35"/>
        <v>Aug</v>
      </c>
      <c r="P179" s="178">
        <v>20</v>
      </c>
      <c r="Q179" s="181">
        <f t="shared" si="41"/>
        <v>0</v>
      </c>
      <c r="R179" s="180">
        <f t="shared" si="36"/>
        <v>0</v>
      </c>
      <c r="S179" s="181" t="str">
        <f t="shared" si="42"/>
        <v>GROWTH</v>
      </c>
      <c r="T179" s="178">
        <f t="shared" si="37"/>
        <v>19.850000000000001</v>
      </c>
      <c r="U179" s="182" t="str">
        <f t="shared" si="38"/>
        <v>Sep</v>
      </c>
      <c r="V179" s="178">
        <f t="shared" si="33"/>
        <v>19.850000000000001</v>
      </c>
      <c r="W179" s="183">
        <f t="shared" si="43"/>
        <v>0.14999999999999858</v>
      </c>
      <c r="X179" s="184" t="b">
        <f t="shared" si="34"/>
        <v>0</v>
      </c>
      <c r="Y179" s="183" t="str">
        <f t="shared" si="44"/>
        <v>GROWTH</v>
      </c>
      <c r="Z179" s="138">
        <v>0</v>
      </c>
      <c r="AA179" s="133"/>
      <c r="AB179" s="133" t="s">
        <v>121</v>
      </c>
      <c r="AC179" s="133" t="s">
        <v>121</v>
      </c>
      <c r="AE179" s="133" t="s">
        <v>121</v>
      </c>
      <c r="AF179" s="139">
        <v>17.5</v>
      </c>
    </row>
    <row r="180" spans="1:32" s="139" customFormat="1" ht="12">
      <c r="A180" s="133" t="s">
        <v>121</v>
      </c>
      <c r="B180" s="141" t="s">
        <v>613</v>
      </c>
      <c r="C180" s="140" t="s">
        <v>627</v>
      </c>
      <c r="D180" s="135">
        <v>1000000104</v>
      </c>
      <c r="E180" s="136" t="s">
        <v>628</v>
      </c>
      <c r="F180" s="137">
        <v>43235</v>
      </c>
      <c r="G180" s="137" t="str">
        <f t="shared" si="45"/>
        <v>Targeted Dealer</v>
      </c>
      <c r="H180" s="137"/>
      <c r="I180" s="177">
        <v>30</v>
      </c>
      <c r="J180" s="177"/>
      <c r="K180" s="178">
        <v>15</v>
      </c>
      <c r="L180" s="178">
        <f t="shared" si="39"/>
        <v>15</v>
      </c>
      <c r="M180" s="178" t="str">
        <f t="shared" si="40"/>
        <v>-</v>
      </c>
      <c r="N180" s="179">
        <v>29</v>
      </c>
      <c r="O180" s="180" t="str">
        <f t="shared" si="35"/>
        <v>Aug</v>
      </c>
      <c r="P180" s="178">
        <v>0</v>
      </c>
      <c r="Q180" s="181">
        <f t="shared" si="41"/>
        <v>15</v>
      </c>
      <c r="R180" s="180" t="str">
        <f t="shared" si="36"/>
        <v xml:space="preserve"> </v>
      </c>
      <c r="S180" s="181" t="str">
        <f t="shared" si="42"/>
        <v>GROWTH</v>
      </c>
      <c r="T180" s="178">
        <f t="shared" si="37"/>
        <v>29</v>
      </c>
      <c r="U180" s="182" t="str">
        <f t="shared" si="38"/>
        <v>Sep</v>
      </c>
      <c r="V180" s="178">
        <f t="shared" si="33"/>
        <v>29</v>
      </c>
      <c r="W180" s="183">
        <f t="shared" si="43"/>
        <v>-14</v>
      </c>
      <c r="X180" s="184" t="b">
        <f t="shared" si="34"/>
        <v>0</v>
      </c>
      <c r="Y180" s="183" t="str">
        <f t="shared" si="44"/>
        <v>GROWTH</v>
      </c>
      <c r="Z180" s="138">
        <v>0</v>
      </c>
      <c r="AA180" s="133"/>
      <c r="AB180" s="133" t="s">
        <v>121</v>
      </c>
      <c r="AC180" s="133" t="s">
        <v>121</v>
      </c>
      <c r="AE180" s="133" t="s">
        <v>121</v>
      </c>
      <c r="AF180" s="139">
        <v>43.416666666666664</v>
      </c>
    </row>
    <row r="181" spans="1:32" s="139" customFormat="1" ht="12">
      <c r="A181" s="133" t="s">
        <v>121</v>
      </c>
      <c r="B181" s="141" t="s">
        <v>613</v>
      </c>
      <c r="C181" s="140" t="s">
        <v>631</v>
      </c>
      <c r="D181" s="135">
        <v>1000000113</v>
      </c>
      <c r="E181" s="136" t="s">
        <v>632</v>
      </c>
      <c r="F181" s="137">
        <v>43397</v>
      </c>
      <c r="G181" s="137" t="str">
        <f t="shared" si="45"/>
        <v>Targeted Dealer</v>
      </c>
      <c r="H181" s="137"/>
      <c r="I181" s="177">
        <v>110</v>
      </c>
      <c r="J181" s="177"/>
      <c r="K181" s="178">
        <v>110</v>
      </c>
      <c r="L181" s="178">
        <f t="shared" si="39"/>
        <v>0</v>
      </c>
      <c r="M181" s="178" t="str">
        <f t="shared" si="40"/>
        <v>-</v>
      </c>
      <c r="N181" s="179">
        <v>108.5</v>
      </c>
      <c r="O181" s="180" t="str">
        <f t="shared" si="35"/>
        <v>Aug</v>
      </c>
      <c r="P181" s="178">
        <v>79</v>
      </c>
      <c r="Q181" s="181">
        <f t="shared" si="41"/>
        <v>31</v>
      </c>
      <c r="R181" s="180">
        <f t="shared" si="36"/>
        <v>0.39240506329113933</v>
      </c>
      <c r="S181" s="181" t="str">
        <f t="shared" si="42"/>
        <v>GROWTH</v>
      </c>
      <c r="T181" s="178">
        <f t="shared" si="37"/>
        <v>108.5</v>
      </c>
      <c r="U181" s="182" t="str">
        <f t="shared" si="38"/>
        <v>Sep</v>
      </c>
      <c r="V181" s="178">
        <f t="shared" si="33"/>
        <v>108.5</v>
      </c>
      <c r="W181" s="183">
        <f t="shared" si="43"/>
        <v>1.5</v>
      </c>
      <c r="X181" s="184" t="b">
        <f t="shared" si="34"/>
        <v>0</v>
      </c>
      <c r="Y181" s="183" t="str">
        <f t="shared" si="44"/>
        <v>GROWTH</v>
      </c>
      <c r="Z181" s="138">
        <v>0</v>
      </c>
      <c r="AA181" s="133"/>
      <c r="AB181" s="133" t="s">
        <v>121</v>
      </c>
      <c r="AC181" s="133" t="s">
        <v>121</v>
      </c>
      <c r="AE181" s="133" t="s">
        <v>121</v>
      </c>
      <c r="AF181" s="139">
        <v>120.89166666666667</v>
      </c>
    </row>
    <row r="182" spans="1:32" s="139" customFormat="1" ht="12">
      <c r="A182" s="133" t="s">
        <v>121</v>
      </c>
      <c r="B182" s="141" t="s">
        <v>613</v>
      </c>
      <c r="C182" s="140" t="s">
        <v>635</v>
      </c>
      <c r="D182" s="135">
        <v>1000000834</v>
      </c>
      <c r="E182" s="136" t="s">
        <v>636</v>
      </c>
      <c r="F182" s="137">
        <v>43687</v>
      </c>
      <c r="G182" s="137" t="str">
        <f t="shared" si="45"/>
        <v>Targeted Dealer</v>
      </c>
      <c r="H182" s="137"/>
      <c r="I182" s="177">
        <v>220</v>
      </c>
      <c r="J182" s="177"/>
      <c r="K182" s="178">
        <v>176</v>
      </c>
      <c r="L182" s="178">
        <f t="shared" si="39"/>
        <v>44</v>
      </c>
      <c r="M182" s="178" t="str">
        <f t="shared" si="40"/>
        <v>-</v>
      </c>
      <c r="N182" s="179">
        <v>174</v>
      </c>
      <c r="O182" s="180" t="str">
        <f t="shared" si="35"/>
        <v>Aug</v>
      </c>
      <c r="P182" s="178">
        <v>230.5</v>
      </c>
      <c r="Q182" s="181">
        <f t="shared" si="41"/>
        <v>-54.5</v>
      </c>
      <c r="R182" s="180">
        <f t="shared" si="36"/>
        <v>-0.2364425162689805</v>
      </c>
      <c r="S182" s="181" t="str">
        <f t="shared" si="42"/>
        <v>DEGROWTH</v>
      </c>
      <c r="T182" s="178">
        <f t="shared" si="37"/>
        <v>174</v>
      </c>
      <c r="U182" s="182" t="str">
        <f t="shared" si="38"/>
        <v>Sep</v>
      </c>
      <c r="V182" s="178">
        <f t="shared" si="33"/>
        <v>174</v>
      </c>
      <c r="W182" s="183">
        <f t="shared" si="43"/>
        <v>2</v>
      </c>
      <c r="X182" s="184" t="b">
        <f t="shared" si="34"/>
        <v>0</v>
      </c>
      <c r="Y182" s="183" t="str">
        <f t="shared" si="44"/>
        <v>GROWTH</v>
      </c>
      <c r="Z182" s="138">
        <v>0</v>
      </c>
      <c r="AA182" s="133"/>
      <c r="AB182" s="133" t="s">
        <v>121</v>
      </c>
      <c r="AC182" s="133" t="s">
        <v>121</v>
      </c>
      <c r="AE182" s="133" t="s">
        <v>121</v>
      </c>
      <c r="AF182" s="139">
        <v>196.79999999999998</v>
      </c>
    </row>
    <row r="183" spans="1:32" s="139" customFormat="1" ht="12">
      <c r="A183" s="133" t="s">
        <v>121</v>
      </c>
      <c r="B183" s="141" t="s">
        <v>613</v>
      </c>
      <c r="C183" s="140" t="s">
        <v>639</v>
      </c>
      <c r="D183" s="135">
        <v>1000000100</v>
      </c>
      <c r="E183" s="136" t="s">
        <v>640</v>
      </c>
      <c r="F183" s="137">
        <v>43886</v>
      </c>
      <c r="G183" s="137" t="str">
        <f t="shared" si="45"/>
        <v>Targeted Dealer</v>
      </c>
      <c r="H183" s="137"/>
      <c r="I183" s="177">
        <v>50</v>
      </c>
      <c r="J183" s="177"/>
      <c r="K183" s="178">
        <v>15</v>
      </c>
      <c r="L183" s="178">
        <f t="shared" si="39"/>
        <v>35</v>
      </c>
      <c r="M183" s="178" t="str">
        <f t="shared" si="40"/>
        <v>-</v>
      </c>
      <c r="N183" s="179">
        <v>32.5</v>
      </c>
      <c r="O183" s="180" t="str">
        <f t="shared" si="35"/>
        <v>Aug</v>
      </c>
      <c r="P183" s="178">
        <v>41</v>
      </c>
      <c r="Q183" s="181">
        <f t="shared" si="41"/>
        <v>-26</v>
      </c>
      <c r="R183" s="180">
        <f t="shared" si="36"/>
        <v>-0.63414634146341464</v>
      </c>
      <c r="S183" s="181" t="str">
        <f t="shared" si="42"/>
        <v>DEGROWTH</v>
      </c>
      <c r="T183" s="178">
        <f t="shared" si="37"/>
        <v>32.5</v>
      </c>
      <c r="U183" s="182" t="str">
        <f t="shared" si="38"/>
        <v>Sep</v>
      </c>
      <c r="V183" s="178">
        <f t="shared" si="33"/>
        <v>32.5</v>
      </c>
      <c r="W183" s="183">
        <f t="shared" si="43"/>
        <v>-17.5</v>
      </c>
      <c r="X183" s="184" t="b">
        <f t="shared" si="34"/>
        <v>0</v>
      </c>
      <c r="Y183" s="183" t="str">
        <f t="shared" si="44"/>
        <v>GROWTH</v>
      </c>
      <c r="Z183" s="138">
        <v>0</v>
      </c>
      <c r="AA183" s="133"/>
      <c r="AB183" s="133" t="s">
        <v>121</v>
      </c>
      <c r="AC183" s="133" t="s">
        <v>121</v>
      </c>
      <c r="AE183" s="133" t="s">
        <v>121</v>
      </c>
      <c r="AF183" s="139">
        <v>45.433333333333337</v>
      </c>
    </row>
    <row r="184" spans="1:32" s="139" customFormat="1" ht="12">
      <c r="A184" s="133" t="s">
        <v>121</v>
      </c>
      <c r="B184" s="141" t="s">
        <v>613</v>
      </c>
      <c r="C184" s="140" t="s">
        <v>643</v>
      </c>
      <c r="D184" s="135">
        <v>1000002610</v>
      </c>
      <c r="E184" s="136" t="s">
        <v>644</v>
      </c>
      <c r="F184" s="137">
        <v>44616</v>
      </c>
      <c r="G184" s="137" t="str">
        <f t="shared" si="45"/>
        <v>Targeted Dealer</v>
      </c>
      <c r="H184" s="137"/>
      <c r="I184" s="177">
        <v>15</v>
      </c>
      <c r="J184" s="177"/>
      <c r="K184" s="178">
        <v>12</v>
      </c>
      <c r="L184" s="178">
        <f t="shared" si="39"/>
        <v>3</v>
      </c>
      <c r="M184" s="178" t="str">
        <f t="shared" si="40"/>
        <v>-</v>
      </c>
      <c r="N184" s="179">
        <v>0</v>
      </c>
      <c r="O184" s="180" t="str">
        <f t="shared" si="35"/>
        <v>Aug</v>
      </c>
      <c r="P184" s="178">
        <v>12.5</v>
      </c>
      <c r="Q184" s="181">
        <f t="shared" si="41"/>
        <v>-0.5</v>
      </c>
      <c r="R184" s="180">
        <f t="shared" si="36"/>
        <v>-4.0000000000000036E-2</v>
      </c>
      <c r="S184" s="181" t="b">
        <f t="shared" si="42"/>
        <v>0</v>
      </c>
      <c r="T184" s="178">
        <f t="shared" si="37"/>
        <v>0</v>
      </c>
      <c r="U184" s="182" t="str">
        <f t="shared" si="38"/>
        <v>Sep</v>
      </c>
      <c r="V184" s="178">
        <f t="shared" si="33"/>
        <v>0</v>
      </c>
      <c r="W184" s="183">
        <f t="shared" si="43"/>
        <v>12</v>
      </c>
      <c r="X184" s="184" t="b">
        <f t="shared" si="34"/>
        <v>0</v>
      </c>
      <c r="Y184" s="183" t="b">
        <f t="shared" si="44"/>
        <v>0</v>
      </c>
      <c r="Z184" s="138">
        <v>0</v>
      </c>
      <c r="AA184" s="133"/>
      <c r="AB184" s="133" t="s">
        <v>121</v>
      </c>
      <c r="AC184" s="133" t="s">
        <v>121</v>
      </c>
      <c r="AE184" s="133" t="s">
        <v>121</v>
      </c>
      <c r="AF184" s="139">
        <v>12.583333333333334</v>
      </c>
    </row>
    <row r="185" spans="1:32" s="139" customFormat="1" ht="12">
      <c r="A185" s="133" t="s">
        <v>121</v>
      </c>
      <c r="B185" s="141" t="s">
        <v>613</v>
      </c>
      <c r="C185" s="140" t="s">
        <v>645</v>
      </c>
      <c r="D185" s="135">
        <v>1000002747</v>
      </c>
      <c r="E185" s="136" t="s">
        <v>646</v>
      </c>
      <c r="F185" s="137">
        <v>44692</v>
      </c>
      <c r="G185" s="137" t="str">
        <f t="shared" si="45"/>
        <v>Targeted Dealer</v>
      </c>
      <c r="H185" s="137"/>
      <c r="I185" s="177">
        <v>70</v>
      </c>
      <c r="J185" s="177"/>
      <c r="K185" s="178">
        <v>0</v>
      </c>
      <c r="L185" s="178">
        <f t="shared" si="39"/>
        <v>70</v>
      </c>
      <c r="M185" s="178" t="str">
        <f t="shared" si="40"/>
        <v>-</v>
      </c>
      <c r="N185" s="179">
        <v>69.2</v>
      </c>
      <c r="O185" s="180" t="str">
        <f t="shared" si="35"/>
        <v>Aug</v>
      </c>
      <c r="P185" s="178">
        <v>26.3</v>
      </c>
      <c r="Q185" s="181">
        <f t="shared" si="41"/>
        <v>-26.3</v>
      </c>
      <c r="R185" s="180">
        <f t="shared" si="36"/>
        <v>-1</v>
      </c>
      <c r="S185" s="181" t="str">
        <f t="shared" si="42"/>
        <v>DEGROWTH</v>
      </c>
      <c r="T185" s="178">
        <f t="shared" si="37"/>
        <v>69.2</v>
      </c>
      <c r="U185" s="182" t="str">
        <f t="shared" si="38"/>
        <v>Sep</v>
      </c>
      <c r="V185" s="178">
        <f t="shared" ref="V185:V245" si="46">T185</f>
        <v>69.2</v>
      </c>
      <c r="W185" s="183">
        <f t="shared" si="43"/>
        <v>-69.2</v>
      </c>
      <c r="X185" s="184" t="b">
        <f t="shared" si="34"/>
        <v>0</v>
      </c>
      <c r="Y185" s="183" t="str">
        <f t="shared" si="44"/>
        <v>GROWTH</v>
      </c>
      <c r="Z185" s="138">
        <v>0</v>
      </c>
      <c r="AA185" s="133"/>
      <c r="AB185" s="133" t="s">
        <v>121</v>
      </c>
      <c r="AC185" s="133" t="s">
        <v>121</v>
      </c>
      <c r="AE185" s="133" t="s">
        <v>121</v>
      </c>
      <c r="AF185" s="139">
        <v>43.550000000000004</v>
      </c>
    </row>
    <row r="186" spans="1:32" s="139" customFormat="1" ht="12">
      <c r="A186" s="133" t="s">
        <v>121</v>
      </c>
      <c r="B186" s="141" t="s">
        <v>613</v>
      </c>
      <c r="C186" s="140" t="s">
        <v>647</v>
      </c>
      <c r="D186" s="135">
        <v>1000002757</v>
      </c>
      <c r="E186" s="136" t="s">
        <v>648</v>
      </c>
      <c r="F186" s="137">
        <v>44704</v>
      </c>
      <c r="G186" s="137" t="str">
        <f t="shared" si="45"/>
        <v>Targeted Dealer</v>
      </c>
      <c r="H186" s="137"/>
      <c r="I186" s="177">
        <v>150</v>
      </c>
      <c r="J186" s="177"/>
      <c r="K186" s="178">
        <v>0</v>
      </c>
      <c r="L186" s="178">
        <f t="shared" si="39"/>
        <v>150</v>
      </c>
      <c r="M186" s="178" t="str">
        <f t="shared" si="40"/>
        <v>-</v>
      </c>
      <c r="N186" s="179">
        <v>75</v>
      </c>
      <c r="O186" s="180" t="str">
        <f t="shared" si="35"/>
        <v>Aug</v>
      </c>
      <c r="P186" s="178">
        <v>183</v>
      </c>
      <c r="Q186" s="181">
        <f t="shared" si="41"/>
        <v>-183</v>
      </c>
      <c r="R186" s="180">
        <f t="shared" si="36"/>
        <v>-1</v>
      </c>
      <c r="S186" s="181" t="str">
        <f t="shared" si="42"/>
        <v>DEGROWTH</v>
      </c>
      <c r="T186" s="178">
        <f t="shared" si="37"/>
        <v>75</v>
      </c>
      <c r="U186" s="182" t="str">
        <f t="shared" si="38"/>
        <v>Sep</v>
      </c>
      <c r="V186" s="178">
        <f t="shared" si="46"/>
        <v>75</v>
      </c>
      <c r="W186" s="183">
        <f t="shared" si="43"/>
        <v>-75</v>
      </c>
      <c r="X186" s="184" t="b">
        <f t="shared" si="34"/>
        <v>0</v>
      </c>
      <c r="Y186" s="183" t="str">
        <f t="shared" si="44"/>
        <v>GROWTH</v>
      </c>
      <c r="Z186" s="138">
        <v>0</v>
      </c>
      <c r="AA186" s="133"/>
      <c r="AB186" s="133" t="s">
        <v>121</v>
      </c>
      <c r="AC186" s="133" t="s">
        <v>121</v>
      </c>
      <c r="AE186" s="133" t="s">
        <v>121</v>
      </c>
      <c r="AF186" s="139">
        <v>110.58333333333333</v>
      </c>
    </row>
    <row r="187" spans="1:32" s="139" customFormat="1" ht="12">
      <c r="A187" s="133" t="s">
        <v>121</v>
      </c>
      <c r="B187" s="141" t="s">
        <v>613</v>
      </c>
      <c r="C187" s="140" t="s">
        <v>649</v>
      </c>
      <c r="D187" s="135">
        <v>1000002835</v>
      </c>
      <c r="E187" s="136" t="s">
        <v>650</v>
      </c>
      <c r="F187" s="137">
        <v>44758</v>
      </c>
      <c r="G187" s="137" t="str">
        <f t="shared" si="45"/>
        <v>Targeted Dealer</v>
      </c>
      <c r="H187" s="137"/>
      <c r="I187" s="177">
        <v>180</v>
      </c>
      <c r="J187" s="177"/>
      <c r="K187" s="178">
        <v>131.1</v>
      </c>
      <c r="L187" s="178">
        <f t="shared" si="39"/>
        <v>48.900000000000006</v>
      </c>
      <c r="M187" s="178" t="str">
        <f t="shared" si="40"/>
        <v>-</v>
      </c>
      <c r="N187" s="179">
        <v>241.75</v>
      </c>
      <c r="O187" s="180" t="str">
        <f t="shared" si="35"/>
        <v>Aug</v>
      </c>
      <c r="P187" s="178">
        <v>179.4</v>
      </c>
      <c r="Q187" s="181">
        <f t="shared" si="41"/>
        <v>-48.300000000000011</v>
      </c>
      <c r="R187" s="180">
        <f t="shared" si="36"/>
        <v>-0.26923076923076927</v>
      </c>
      <c r="S187" s="181" t="str">
        <f t="shared" si="42"/>
        <v>DEGROWTH</v>
      </c>
      <c r="T187" s="178">
        <f t="shared" si="37"/>
        <v>241.75</v>
      </c>
      <c r="U187" s="182" t="str">
        <f t="shared" si="38"/>
        <v>Sep</v>
      </c>
      <c r="V187" s="178">
        <f t="shared" si="46"/>
        <v>241.75</v>
      </c>
      <c r="W187" s="183">
        <f t="shared" si="43"/>
        <v>-110.65</v>
      </c>
      <c r="X187" s="184" t="b">
        <f t="shared" ref="X187:X247" si="47">IFERROR(IF(U187="July",(K187/V187-1)),0)</f>
        <v>0</v>
      </c>
      <c r="Y187" s="183" t="str">
        <f t="shared" si="44"/>
        <v>GROWTH</v>
      </c>
      <c r="Z187" s="138">
        <v>0</v>
      </c>
      <c r="AA187" s="133"/>
      <c r="AB187" s="133" t="s">
        <v>121</v>
      </c>
      <c r="AC187" s="133" t="s">
        <v>121</v>
      </c>
      <c r="AE187" s="133" t="s">
        <v>121</v>
      </c>
      <c r="AF187" s="139">
        <v>185.79166666666671</v>
      </c>
    </row>
    <row r="188" spans="1:32" s="139" customFormat="1" ht="12">
      <c r="A188" s="133" t="s">
        <v>121</v>
      </c>
      <c r="B188" s="141" t="s">
        <v>613</v>
      </c>
      <c r="C188" s="140" t="s">
        <v>651</v>
      </c>
      <c r="D188" s="135">
        <v>1000003161</v>
      </c>
      <c r="E188" s="136" t="s">
        <v>652</v>
      </c>
      <c r="F188" s="137">
        <v>44915</v>
      </c>
      <c r="G188" s="137" t="str">
        <f t="shared" si="45"/>
        <v>Targeted Dealer</v>
      </c>
      <c r="H188" s="137"/>
      <c r="I188" s="177">
        <v>40</v>
      </c>
      <c r="J188" s="177"/>
      <c r="K188" s="178">
        <v>20</v>
      </c>
      <c r="L188" s="178">
        <f t="shared" si="39"/>
        <v>20</v>
      </c>
      <c r="M188" s="178" t="str">
        <f t="shared" si="40"/>
        <v>-</v>
      </c>
      <c r="N188" s="179">
        <v>40</v>
      </c>
      <c r="O188" s="180" t="str">
        <f t="shared" si="35"/>
        <v>Aug</v>
      </c>
      <c r="P188" s="178">
        <v>20</v>
      </c>
      <c r="Q188" s="181">
        <f t="shared" si="41"/>
        <v>0</v>
      </c>
      <c r="R188" s="180">
        <f t="shared" si="36"/>
        <v>0</v>
      </c>
      <c r="S188" s="181" t="str">
        <f t="shared" si="42"/>
        <v>GROWTH</v>
      </c>
      <c r="T188" s="178">
        <f t="shared" si="37"/>
        <v>40</v>
      </c>
      <c r="U188" s="182" t="str">
        <f t="shared" si="38"/>
        <v>Sep</v>
      </c>
      <c r="V188" s="178">
        <f t="shared" si="46"/>
        <v>40</v>
      </c>
      <c r="W188" s="183">
        <f t="shared" si="43"/>
        <v>-20</v>
      </c>
      <c r="X188" s="184" t="b">
        <f t="shared" si="47"/>
        <v>0</v>
      </c>
      <c r="Y188" s="183" t="str">
        <f t="shared" si="44"/>
        <v>GROWTH</v>
      </c>
      <c r="Z188" s="138">
        <v>0</v>
      </c>
      <c r="AA188" s="133"/>
      <c r="AB188" s="133" t="s">
        <v>121</v>
      </c>
      <c r="AC188" s="133" t="s">
        <v>121</v>
      </c>
      <c r="AE188" s="133" t="s">
        <v>121</v>
      </c>
      <c r="AF188" s="139">
        <v>16.666666666666668</v>
      </c>
    </row>
    <row r="189" spans="1:32" s="139" customFormat="1" ht="12">
      <c r="A189" s="133" t="s">
        <v>121</v>
      </c>
      <c r="B189" s="141" t="s">
        <v>613</v>
      </c>
      <c r="C189" s="140" t="s">
        <v>653</v>
      </c>
      <c r="D189" s="135">
        <v>1000003500</v>
      </c>
      <c r="E189" s="140" t="s">
        <v>654</v>
      </c>
      <c r="F189" s="137">
        <v>45045</v>
      </c>
      <c r="G189" s="137" t="str">
        <f t="shared" si="45"/>
        <v>-</v>
      </c>
      <c r="H189" s="137"/>
      <c r="I189" s="177">
        <v>0</v>
      </c>
      <c r="J189" s="177"/>
      <c r="K189" s="178">
        <v>0</v>
      </c>
      <c r="L189" s="178">
        <f t="shared" si="39"/>
        <v>0</v>
      </c>
      <c r="M189" s="178" t="str">
        <f t="shared" si="40"/>
        <v>-</v>
      </c>
      <c r="N189" s="179">
        <v>0</v>
      </c>
      <c r="O189" s="180" t="str">
        <f t="shared" si="35"/>
        <v>Aug</v>
      </c>
      <c r="P189" s="178">
        <v>0</v>
      </c>
      <c r="Q189" s="181">
        <f t="shared" si="41"/>
        <v>0</v>
      </c>
      <c r="R189" s="180" t="str">
        <f t="shared" si="36"/>
        <v xml:space="preserve"> </v>
      </c>
      <c r="S189" s="181" t="b">
        <f t="shared" si="42"/>
        <v>0</v>
      </c>
      <c r="T189" s="178">
        <f t="shared" si="37"/>
        <v>0</v>
      </c>
      <c r="U189" s="182" t="str">
        <f t="shared" si="38"/>
        <v>Sep</v>
      </c>
      <c r="V189" s="178">
        <f t="shared" si="46"/>
        <v>0</v>
      </c>
      <c r="W189" s="183">
        <f t="shared" si="43"/>
        <v>0</v>
      </c>
      <c r="X189" s="184" t="b">
        <f t="shared" si="47"/>
        <v>0</v>
      </c>
      <c r="Y189" s="183" t="b">
        <f t="shared" si="44"/>
        <v>0</v>
      </c>
      <c r="Z189" s="138">
        <v>0</v>
      </c>
      <c r="AA189" s="133"/>
      <c r="AB189" s="133" t="s">
        <v>121</v>
      </c>
      <c r="AC189" s="133" t="s">
        <v>121</v>
      </c>
      <c r="AE189" s="133" t="s">
        <v>121</v>
      </c>
      <c r="AF189" s="139">
        <v>1.6666666666666667</v>
      </c>
    </row>
    <row r="190" spans="1:32" s="139" customFormat="1" ht="12">
      <c r="A190" s="133" t="s">
        <v>121</v>
      </c>
      <c r="B190" s="141" t="s">
        <v>613</v>
      </c>
      <c r="C190" s="140" t="s">
        <v>655</v>
      </c>
      <c r="D190" s="135">
        <v>1000003513</v>
      </c>
      <c r="E190" s="140" t="s">
        <v>656</v>
      </c>
      <c r="F190" s="137">
        <v>45054</v>
      </c>
      <c r="G190" s="137" t="str">
        <f t="shared" si="45"/>
        <v>Targeted Dealer</v>
      </c>
      <c r="H190" s="137"/>
      <c r="I190" s="177">
        <v>400</v>
      </c>
      <c r="J190" s="177"/>
      <c r="K190" s="178">
        <v>422.3</v>
      </c>
      <c r="L190" s="178">
        <f t="shared" si="39"/>
        <v>-22.300000000000011</v>
      </c>
      <c r="M190" s="178" t="str">
        <f t="shared" si="40"/>
        <v>-</v>
      </c>
      <c r="N190" s="179">
        <v>240.5</v>
      </c>
      <c r="O190" s="180" t="str">
        <f t="shared" si="35"/>
        <v>Aug</v>
      </c>
      <c r="P190" s="178">
        <v>384.5</v>
      </c>
      <c r="Q190" s="181">
        <f t="shared" si="41"/>
        <v>37.800000000000011</v>
      </c>
      <c r="R190" s="180">
        <f t="shared" si="36"/>
        <v>9.8309492847854285E-2</v>
      </c>
      <c r="S190" s="181" t="str">
        <f t="shared" si="42"/>
        <v>GROWTH</v>
      </c>
      <c r="T190" s="178">
        <f t="shared" si="37"/>
        <v>240.5</v>
      </c>
      <c r="U190" s="182" t="str">
        <f t="shared" si="38"/>
        <v>Sep</v>
      </c>
      <c r="V190" s="178">
        <f t="shared" si="46"/>
        <v>240.5</v>
      </c>
      <c r="W190" s="183">
        <f t="shared" si="43"/>
        <v>181.8</v>
      </c>
      <c r="X190" s="184" t="b">
        <f t="shared" si="47"/>
        <v>0</v>
      </c>
      <c r="Y190" s="183" t="str">
        <f t="shared" si="44"/>
        <v>GROWTH</v>
      </c>
      <c r="Z190" s="138">
        <v>0</v>
      </c>
      <c r="AA190" s="133"/>
      <c r="AB190" s="133" t="s">
        <v>121</v>
      </c>
      <c r="AC190" s="133" t="s">
        <v>121</v>
      </c>
      <c r="AE190" s="133" t="s">
        <v>121</v>
      </c>
      <c r="AF190" s="139">
        <v>362.65833333333336</v>
      </c>
    </row>
    <row r="191" spans="1:32" s="139" customFormat="1" ht="12">
      <c r="A191" s="133" t="s">
        <v>121</v>
      </c>
      <c r="B191" s="141" t="s">
        <v>613</v>
      </c>
      <c r="C191" s="140" t="s">
        <v>657</v>
      </c>
      <c r="D191" s="135">
        <v>1000003544</v>
      </c>
      <c r="E191" s="140" t="s">
        <v>658</v>
      </c>
      <c r="F191" s="137">
        <v>45069</v>
      </c>
      <c r="G191" s="137" t="str">
        <f t="shared" si="45"/>
        <v>Targeted Dealer</v>
      </c>
      <c r="H191" s="137"/>
      <c r="I191" s="177">
        <v>80</v>
      </c>
      <c r="J191" s="177"/>
      <c r="K191" s="178">
        <v>20</v>
      </c>
      <c r="L191" s="178">
        <f t="shared" si="39"/>
        <v>60</v>
      </c>
      <c r="M191" s="178" t="str">
        <f t="shared" si="40"/>
        <v>-</v>
      </c>
      <c r="N191" s="179">
        <v>71.2</v>
      </c>
      <c r="O191" s="180" t="str">
        <f t="shared" si="35"/>
        <v>Aug</v>
      </c>
      <c r="P191" s="178">
        <v>20</v>
      </c>
      <c r="Q191" s="181">
        <f t="shared" si="41"/>
        <v>0</v>
      </c>
      <c r="R191" s="180">
        <f t="shared" si="36"/>
        <v>0</v>
      </c>
      <c r="S191" s="181" t="str">
        <f t="shared" si="42"/>
        <v>GROWTH</v>
      </c>
      <c r="T191" s="178">
        <f t="shared" si="37"/>
        <v>71.2</v>
      </c>
      <c r="U191" s="182" t="str">
        <f t="shared" si="38"/>
        <v>Sep</v>
      </c>
      <c r="V191" s="178">
        <f t="shared" si="46"/>
        <v>71.2</v>
      </c>
      <c r="W191" s="183">
        <f t="shared" si="43"/>
        <v>-51.2</v>
      </c>
      <c r="X191" s="184" t="b">
        <f t="shared" si="47"/>
        <v>0</v>
      </c>
      <c r="Y191" s="183" t="str">
        <f t="shared" si="44"/>
        <v>GROWTH</v>
      </c>
      <c r="Z191" s="138">
        <v>0</v>
      </c>
      <c r="AA191" s="133"/>
      <c r="AB191" s="133" t="s">
        <v>121</v>
      </c>
      <c r="AC191" s="133" t="s">
        <v>121</v>
      </c>
      <c r="AE191" s="133" t="s">
        <v>121</v>
      </c>
      <c r="AF191" s="139">
        <v>28.333333333333332</v>
      </c>
    </row>
    <row r="192" spans="1:32" s="139" customFormat="1" ht="12">
      <c r="A192" s="133" t="s">
        <v>121</v>
      </c>
      <c r="B192" s="141" t="s">
        <v>613</v>
      </c>
      <c r="C192" s="140" t="s">
        <v>659</v>
      </c>
      <c r="D192" s="135">
        <v>1000003616</v>
      </c>
      <c r="E192" s="140" t="s">
        <v>660</v>
      </c>
      <c r="F192" s="137">
        <v>45110</v>
      </c>
      <c r="G192" s="137" t="str">
        <f t="shared" si="45"/>
        <v>Targeted Dealer</v>
      </c>
      <c r="H192" s="137"/>
      <c r="I192" s="177">
        <v>40</v>
      </c>
      <c r="J192" s="177"/>
      <c r="K192" s="178">
        <v>20</v>
      </c>
      <c r="L192" s="178">
        <f t="shared" si="39"/>
        <v>20</v>
      </c>
      <c r="M192" s="178" t="str">
        <f t="shared" si="40"/>
        <v>-</v>
      </c>
      <c r="N192" s="179">
        <v>19.149999999999999</v>
      </c>
      <c r="O192" s="180" t="str">
        <f t="shared" si="35"/>
        <v>Aug</v>
      </c>
      <c r="P192" s="178">
        <v>20</v>
      </c>
      <c r="Q192" s="181">
        <f t="shared" si="41"/>
        <v>0</v>
      </c>
      <c r="R192" s="180">
        <f t="shared" si="36"/>
        <v>0</v>
      </c>
      <c r="S192" s="181" t="str">
        <f t="shared" si="42"/>
        <v>GROWTH</v>
      </c>
      <c r="T192" s="178">
        <f t="shared" si="37"/>
        <v>19.149999999999999</v>
      </c>
      <c r="U192" s="182" t="str">
        <f t="shared" si="38"/>
        <v>Sep</v>
      </c>
      <c r="V192" s="178">
        <f t="shared" si="46"/>
        <v>19.149999999999999</v>
      </c>
      <c r="W192" s="183">
        <f t="shared" si="43"/>
        <v>0.85000000000000142</v>
      </c>
      <c r="X192" s="184" t="b">
        <f t="shared" si="47"/>
        <v>0</v>
      </c>
      <c r="Y192" s="183" t="str">
        <f t="shared" si="44"/>
        <v>GROWTH</v>
      </c>
      <c r="Z192" s="138">
        <v>0</v>
      </c>
      <c r="AA192" s="133"/>
      <c r="AB192" s="133" t="s">
        <v>121</v>
      </c>
      <c r="AC192" s="133" t="s">
        <v>121</v>
      </c>
      <c r="AE192" s="133" t="s">
        <v>121</v>
      </c>
      <c r="AF192" s="139">
        <v>39.1</v>
      </c>
    </row>
    <row r="193" spans="1:32" s="139" customFormat="1" ht="12">
      <c r="A193" s="133" t="s">
        <v>121</v>
      </c>
      <c r="B193" s="141" t="s">
        <v>613</v>
      </c>
      <c r="C193" s="140" t="s">
        <v>661</v>
      </c>
      <c r="D193" s="135">
        <v>1000003655</v>
      </c>
      <c r="E193" s="140" t="s">
        <v>662</v>
      </c>
      <c r="F193" s="137">
        <v>45136</v>
      </c>
      <c r="G193" s="137" t="str">
        <f t="shared" si="45"/>
        <v>Targeted Dealer</v>
      </c>
      <c r="H193" s="137"/>
      <c r="I193" s="177">
        <v>25</v>
      </c>
      <c r="J193" s="177"/>
      <c r="K193" s="178">
        <v>15</v>
      </c>
      <c r="L193" s="178">
        <f t="shared" si="39"/>
        <v>10</v>
      </c>
      <c r="M193" s="178" t="str">
        <f t="shared" si="40"/>
        <v>-</v>
      </c>
      <c r="N193" s="179">
        <v>25</v>
      </c>
      <c r="O193" s="180" t="str">
        <f t="shared" si="35"/>
        <v>Aug</v>
      </c>
      <c r="P193" s="178">
        <v>0</v>
      </c>
      <c r="Q193" s="181">
        <f t="shared" si="41"/>
        <v>15</v>
      </c>
      <c r="R193" s="180" t="str">
        <f t="shared" si="36"/>
        <v xml:space="preserve"> </v>
      </c>
      <c r="S193" s="181" t="str">
        <f t="shared" si="42"/>
        <v>GROWTH</v>
      </c>
      <c r="T193" s="178">
        <f t="shared" si="37"/>
        <v>25</v>
      </c>
      <c r="U193" s="182" t="str">
        <f t="shared" si="38"/>
        <v>Sep</v>
      </c>
      <c r="V193" s="178">
        <f t="shared" si="46"/>
        <v>25</v>
      </c>
      <c r="W193" s="183">
        <f t="shared" si="43"/>
        <v>-10</v>
      </c>
      <c r="X193" s="184" t="b">
        <f t="shared" si="47"/>
        <v>0</v>
      </c>
      <c r="Y193" s="183" t="str">
        <f t="shared" si="44"/>
        <v>GROWTH</v>
      </c>
      <c r="Z193" s="138">
        <v>0</v>
      </c>
      <c r="AA193" s="133"/>
      <c r="AB193" s="133" t="s">
        <v>121</v>
      </c>
      <c r="AC193" s="133" t="s">
        <v>121</v>
      </c>
      <c r="AE193" s="133" t="s">
        <v>121</v>
      </c>
      <c r="AF193" s="139">
        <v>28</v>
      </c>
    </row>
    <row r="194" spans="1:32" s="139" customFormat="1" ht="12">
      <c r="A194" s="133" t="s">
        <v>121</v>
      </c>
      <c r="B194" s="141" t="s">
        <v>613</v>
      </c>
      <c r="C194" s="140" t="s">
        <v>663</v>
      </c>
      <c r="D194" s="135">
        <v>1000003676</v>
      </c>
      <c r="E194" s="140" t="s">
        <v>664</v>
      </c>
      <c r="F194" s="137">
        <v>45142</v>
      </c>
      <c r="G194" s="137" t="str">
        <f t="shared" si="45"/>
        <v>Targeted Dealer</v>
      </c>
      <c r="H194" s="137"/>
      <c r="I194" s="177">
        <v>60</v>
      </c>
      <c r="J194" s="177"/>
      <c r="K194" s="178">
        <v>40</v>
      </c>
      <c r="L194" s="178">
        <f t="shared" ref="L194:L250" si="48">I194-K194</f>
        <v>20</v>
      </c>
      <c r="M194" s="178" t="str">
        <f t="shared" ref="M194:M250" si="49">IFERROR((K194/J194%),"-")</f>
        <v>-</v>
      </c>
      <c r="N194" s="179">
        <v>30</v>
      </c>
      <c r="O194" s="180" t="str">
        <f t="shared" si="35"/>
        <v>Aug</v>
      </c>
      <c r="P194" s="178">
        <v>0</v>
      </c>
      <c r="Q194" s="181">
        <f t="shared" ref="Q194:Q250" si="50">K194-P194</f>
        <v>40</v>
      </c>
      <c r="R194" s="180" t="str">
        <f t="shared" si="36"/>
        <v xml:space="preserve"> </v>
      </c>
      <c r="S194" s="181" t="str">
        <f t="shared" ref="S194:S250" si="51">IF(N194&gt;0,IF(O194="","-",IF(R194&lt;0%,"DEGROWTH","GROWTH")))</f>
        <v>GROWTH</v>
      </c>
      <c r="T194" s="178">
        <f t="shared" si="37"/>
        <v>30</v>
      </c>
      <c r="U194" s="182" t="str">
        <f t="shared" si="38"/>
        <v>Sep</v>
      </c>
      <c r="V194" s="178">
        <f t="shared" si="46"/>
        <v>30</v>
      </c>
      <c r="W194" s="183">
        <f t="shared" ref="W194:W250" si="52">K194-V194</f>
        <v>10</v>
      </c>
      <c r="X194" s="184" t="b">
        <f t="shared" si="47"/>
        <v>0</v>
      </c>
      <c r="Y194" s="183" t="str">
        <f t="shared" ref="Y194:Y250" si="53">IF(T194&gt;0,IF(U194="","-",IF(X194&lt;0%,"DEGROWTH","GROWTH")))</f>
        <v>GROWTH</v>
      </c>
      <c r="Z194" s="138">
        <v>0</v>
      </c>
      <c r="AA194" s="133"/>
      <c r="AB194" s="133" t="s">
        <v>121</v>
      </c>
      <c r="AC194" s="133" t="s">
        <v>121</v>
      </c>
      <c r="AE194" s="133" t="s">
        <v>121</v>
      </c>
      <c r="AF194" s="139">
        <v>40</v>
      </c>
    </row>
    <row r="195" spans="1:32" s="139" customFormat="1" ht="12">
      <c r="A195" s="133" t="s">
        <v>121</v>
      </c>
      <c r="B195" s="141" t="s">
        <v>613</v>
      </c>
      <c r="C195" s="140" t="s">
        <v>665</v>
      </c>
      <c r="D195" s="135">
        <v>1000003726</v>
      </c>
      <c r="E195" s="140" t="s">
        <v>666</v>
      </c>
      <c r="F195" s="137">
        <v>45210</v>
      </c>
      <c r="G195" s="137" t="str">
        <f t="shared" si="45"/>
        <v>Targeted Dealer</v>
      </c>
      <c r="H195" s="137"/>
      <c r="I195" s="177">
        <v>120</v>
      </c>
      <c r="J195" s="177"/>
      <c r="K195" s="178">
        <v>40</v>
      </c>
      <c r="L195" s="178">
        <f t="shared" si="48"/>
        <v>80</v>
      </c>
      <c r="M195" s="178" t="str">
        <f t="shared" si="49"/>
        <v>-</v>
      </c>
      <c r="N195" s="179">
        <v>120</v>
      </c>
      <c r="O195" s="180" t="str">
        <f t="shared" si="35"/>
        <v>Aug</v>
      </c>
      <c r="P195" s="178">
        <v>30</v>
      </c>
      <c r="Q195" s="181">
        <f t="shared" si="50"/>
        <v>10</v>
      </c>
      <c r="R195" s="180">
        <f t="shared" si="36"/>
        <v>0.33333333333333326</v>
      </c>
      <c r="S195" s="181" t="str">
        <f t="shared" si="51"/>
        <v>GROWTH</v>
      </c>
      <c r="T195" s="178">
        <f t="shared" si="37"/>
        <v>120</v>
      </c>
      <c r="U195" s="182" t="str">
        <f t="shared" si="38"/>
        <v>Sep</v>
      </c>
      <c r="V195" s="178">
        <f t="shared" si="46"/>
        <v>120</v>
      </c>
      <c r="W195" s="183">
        <f t="shared" si="52"/>
        <v>-80</v>
      </c>
      <c r="X195" s="184" t="b">
        <f t="shared" si="47"/>
        <v>0</v>
      </c>
      <c r="Y195" s="183" t="str">
        <f t="shared" si="53"/>
        <v>GROWTH</v>
      </c>
      <c r="Z195" s="138">
        <v>0</v>
      </c>
      <c r="AA195" s="133"/>
      <c r="AB195" s="133" t="s">
        <v>121</v>
      </c>
      <c r="AC195" s="133" t="s">
        <v>121</v>
      </c>
      <c r="AE195" s="133" t="s">
        <v>121</v>
      </c>
      <c r="AF195" s="139">
        <v>49.416666666666664</v>
      </c>
    </row>
    <row r="196" spans="1:32" s="139" customFormat="1" ht="12">
      <c r="A196" s="133" t="s">
        <v>121</v>
      </c>
      <c r="B196" s="141" t="s">
        <v>613</v>
      </c>
      <c r="C196" s="140" t="s">
        <v>667</v>
      </c>
      <c r="D196" s="135">
        <v>1000003728</v>
      </c>
      <c r="E196" s="140" t="s">
        <v>668</v>
      </c>
      <c r="F196" s="137">
        <v>45215</v>
      </c>
      <c r="G196" s="137" t="str">
        <f t="shared" si="45"/>
        <v>Targeted Dealer</v>
      </c>
      <c r="H196" s="137"/>
      <c r="I196" s="177">
        <v>360</v>
      </c>
      <c r="J196" s="177"/>
      <c r="K196" s="178">
        <v>317.35000000000002</v>
      </c>
      <c r="L196" s="178">
        <f t="shared" si="48"/>
        <v>42.649999999999977</v>
      </c>
      <c r="M196" s="178" t="str">
        <f t="shared" si="49"/>
        <v>-</v>
      </c>
      <c r="N196" s="179">
        <v>361.5</v>
      </c>
      <c r="O196" s="180" t="str">
        <f t="shared" ref="O196:O259" si="54">IF(F196&lt;=$P$2,"Aug","")</f>
        <v>Aug</v>
      </c>
      <c r="P196" s="178">
        <v>334.35</v>
      </c>
      <c r="Q196" s="181">
        <f t="shared" si="50"/>
        <v>-17</v>
      </c>
      <c r="R196" s="180">
        <f t="shared" ref="R196:R259" si="55">IFERROR(IF(O196="Aug",(K196/P196-1))," ")</f>
        <v>-5.0844922984896068E-2</v>
      </c>
      <c r="S196" s="181" t="str">
        <f t="shared" si="51"/>
        <v>DEGROWTH</v>
      </c>
      <c r="T196" s="178">
        <f t="shared" ref="T196:T259" si="56">N196</f>
        <v>361.5</v>
      </c>
      <c r="U196" s="182" t="str">
        <f t="shared" ref="U196:U259" si="57">IF(F196&lt;=$V$2,"Sep","")</f>
        <v>Sep</v>
      </c>
      <c r="V196" s="178">
        <f t="shared" si="46"/>
        <v>361.5</v>
      </c>
      <c r="W196" s="183">
        <f t="shared" si="52"/>
        <v>-44.149999999999977</v>
      </c>
      <c r="X196" s="184" t="b">
        <f t="shared" si="47"/>
        <v>0</v>
      </c>
      <c r="Y196" s="183" t="str">
        <f t="shared" si="53"/>
        <v>GROWTH</v>
      </c>
      <c r="Z196" s="138">
        <v>0</v>
      </c>
      <c r="AA196" s="133"/>
      <c r="AB196" s="133" t="s">
        <v>121</v>
      </c>
      <c r="AC196" s="133" t="s">
        <v>121</v>
      </c>
      <c r="AE196" s="133" t="s">
        <v>121</v>
      </c>
      <c r="AF196" s="139">
        <v>253.59166666666661</v>
      </c>
    </row>
    <row r="197" spans="1:32" s="139" customFormat="1" ht="12">
      <c r="A197" s="138" t="s">
        <v>121</v>
      </c>
      <c r="B197" s="144" t="s">
        <v>613</v>
      </c>
      <c r="C197" s="144" t="s">
        <v>669</v>
      </c>
      <c r="D197" s="144">
        <v>1000003873</v>
      </c>
      <c r="E197" s="144" t="s">
        <v>670</v>
      </c>
      <c r="F197" s="137">
        <v>45350</v>
      </c>
      <c r="G197" s="137" t="str">
        <f t="shared" si="45"/>
        <v>Targeted Dealer</v>
      </c>
      <c r="H197" s="137"/>
      <c r="I197" s="177">
        <v>40</v>
      </c>
      <c r="J197" s="177"/>
      <c r="K197" s="178">
        <v>20</v>
      </c>
      <c r="L197" s="178">
        <f t="shared" si="48"/>
        <v>20</v>
      </c>
      <c r="M197" s="178" t="str">
        <f t="shared" si="49"/>
        <v>-</v>
      </c>
      <c r="N197" s="179">
        <v>2.5</v>
      </c>
      <c r="O197" s="180" t="str">
        <f t="shared" si="54"/>
        <v>Aug</v>
      </c>
      <c r="P197" s="178">
        <v>75</v>
      </c>
      <c r="Q197" s="181">
        <f t="shared" si="50"/>
        <v>-55</v>
      </c>
      <c r="R197" s="180">
        <f t="shared" si="55"/>
        <v>-0.73333333333333339</v>
      </c>
      <c r="S197" s="181" t="str">
        <f t="shared" si="51"/>
        <v>DEGROWTH</v>
      </c>
      <c r="T197" s="178">
        <f t="shared" si="56"/>
        <v>2.5</v>
      </c>
      <c r="U197" s="182" t="str">
        <f t="shared" si="57"/>
        <v>Sep</v>
      </c>
      <c r="V197" s="178">
        <f t="shared" si="46"/>
        <v>2.5</v>
      </c>
      <c r="W197" s="183">
        <f t="shared" si="52"/>
        <v>17.5</v>
      </c>
      <c r="X197" s="184" t="b">
        <f t="shared" si="47"/>
        <v>0</v>
      </c>
      <c r="Y197" s="183" t="str">
        <f t="shared" si="53"/>
        <v>GROWTH</v>
      </c>
      <c r="Z197" s="138">
        <v>0</v>
      </c>
      <c r="AA197" s="133"/>
      <c r="AB197" s="133" t="s">
        <v>121</v>
      </c>
      <c r="AC197" s="138" t="s">
        <v>121</v>
      </c>
      <c r="AE197" s="138" t="s">
        <v>121</v>
      </c>
      <c r="AF197" s="139">
        <v>42.5</v>
      </c>
    </row>
    <row r="198" spans="1:32" s="139" customFormat="1" ht="12">
      <c r="A198" s="138" t="s">
        <v>121</v>
      </c>
      <c r="B198" s="144" t="s">
        <v>613</v>
      </c>
      <c r="C198" s="144" t="s">
        <v>673</v>
      </c>
      <c r="D198" s="144">
        <v>1000003926</v>
      </c>
      <c r="E198" s="144" t="s">
        <v>674</v>
      </c>
      <c r="F198" s="137">
        <v>45412</v>
      </c>
      <c r="G198" s="137" t="str">
        <f t="shared" si="45"/>
        <v>Targeted Dealer</v>
      </c>
      <c r="H198" s="137"/>
      <c r="I198" s="177">
        <v>120</v>
      </c>
      <c r="J198" s="177"/>
      <c r="K198" s="178">
        <v>124</v>
      </c>
      <c r="L198" s="178">
        <f t="shared" si="48"/>
        <v>-4</v>
      </c>
      <c r="M198" s="178" t="str">
        <f t="shared" si="49"/>
        <v>-</v>
      </c>
      <c r="N198" s="179">
        <v>95</v>
      </c>
      <c r="O198" s="180" t="str">
        <f t="shared" si="54"/>
        <v>Aug</v>
      </c>
      <c r="P198" s="178">
        <v>191</v>
      </c>
      <c r="Q198" s="181">
        <f t="shared" si="50"/>
        <v>-67</v>
      </c>
      <c r="R198" s="180">
        <f t="shared" si="55"/>
        <v>-0.35078534031413611</v>
      </c>
      <c r="S198" s="181" t="str">
        <f t="shared" si="51"/>
        <v>DEGROWTH</v>
      </c>
      <c r="T198" s="178">
        <f t="shared" si="56"/>
        <v>95</v>
      </c>
      <c r="U198" s="182" t="str">
        <f t="shared" si="57"/>
        <v>Sep</v>
      </c>
      <c r="V198" s="178">
        <f t="shared" si="46"/>
        <v>95</v>
      </c>
      <c r="W198" s="183">
        <f t="shared" si="52"/>
        <v>29</v>
      </c>
      <c r="X198" s="184" t="b">
        <f t="shared" si="47"/>
        <v>0</v>
      </c>
      <c r="Y198" s="183" t="str">
        <f t="shared" si="53"/>
        <v>GROWTH</v>
      </c>
      <c r="Z198" s="138">
        <v>0</v>
      </c>
      <c r="AA198" s="133"/>
      <c r="AB198" s="133" t="s">
        <v>121</v>
      </c>
      <c r="AC198" s="138" t="s">
        <v>121</v>
      </c>
      <c r="AE198" s="138" t="s">
        <v>121</v>
      </c>
      <c r="AF198" s="139">
        <v>171.75</v>
      </c>
    </row>
    <row r="199" spans="1:32" s="139" customFormat="1" ht="12">
      <c r="A199" s="138" t="s">
        <v>121</v>
      </c>
      <c r="B199" s="144" t="s">
        <v>613</v>
      </c>
      <c r="C199" s="144" t="s">
        <v>679</v>
      </c>
      <c r="D199" s="144">
        <v>1000004063</v>
      </c>
      <c r="E199" s="144" t="s">
        <v>680</v>
      </c>
      <c r="F199" s="137">
        <v>45498</v>
      </c>
      <c r="G199" s="137" t="str">
        <f t="shared" si="45"/>
        <v>Targeted Dealer</v>
      </c>
      <c r="H199" s="137"/>
      <c r="I199" s="177">
        <v>400</v>
      </c>
      <c r="J199" s="177"/>
      <c r="K199" s="178">
        <v>358</v>
      </c>
      <c r="L199" s="178">
        <f t="shared" si="48"/>
        <v>42</v>
      </c>
      <c r="M199" s="178" t="str">
        <f t="shared" si="49"/>
        <v>-</v>
      </c>
      <c r="N199" s="179">
        <v>380</v>
      </c>
      <c r="O199" s="180" t="str">
        <f t="shared" si="54"/>
        <v>Aug</v>
      </c>
      <c r="P199" s="178">
        <v>372.55</v>
      </c>
      <c r="Q199" s="181">
        <f t="shared" si="50"/>
        <v>-14.550000000000011</v>
      </c>
      <c r="R199" s="180">
        <f t="shared" si="55"/>
        <v>-3.9055160381156973E-2</v>
      </c>
      <c r="S199" s="181" t="str">
        <f t="shared" si="51"/>
        <v>DEGROWTH</v>
      </c>
      <c r="T199" s="178">
        <f t="shared" si="56"/>
        <v>380</v>
      </c>
      <c r="U199" s="182" t="str">
        <f t="shared" si="57"/>
        <v>Sep</v>
      </c>
      <c r="V199" s="178">
        <f t="shared" si="46"/>
        <v>380</v>
      </c>
      <c r="W199" s="183">
        <f t="shared" si="52"/>
        <v>-22</v>
      </c>
      <c r="X199" s="184" t="b">
        <f t="shared" si="47"/>
        <v>0</v>
      </c>
      <c r="Y199" s="183" t="str">
        <f t="shared" si="53"/>
        <v>GROWTH</v>
      </c>
      <c r="Z199" s="138">
        <v>0</v>
      </c>
      <c r="AA199" s="133"/>
      <c r="AB199" s="133" t="s">
        <v>121</v>
      </c>
      <c r="AC199" s="138" t="s">
        <v>121</v>
      </c>
      <c r="AE199" s="138" t="s">
        <v>121</v>
      </c>
      <c r="AF199" s="139">
        <v>380.40000000000003</v>
      </c>
    </row>
    <row r="200" spans="1:32" s="139" customFormat="1" ht="12">
      <c r="A200" s="138" t="s">
        <v>121</v>
      </c>
      <c r="B200" s="144" t="s">
        <v>613</v>
      </c>
      <c r="C200" s="144" t="s">
        <v>681</v>
      </c>
      <c r="D200" s="144">
        <v>1000004075</v>
      </c>
      <c r="E200" s="144" t="s">
        <v>682</v>
      </c>
      <c r="F200" s="137">
        <v>45506</v>
      </c>
      <c r="G200" s="137" t="str">
        <f t="shared" si="45"/>
        <v>Targeted Dealer</v>
      </c>
      <c r="H200" s="137"/>
      <c r="I200" s="177">
        <v>80</v>
      </c>
      <c r="J200" s="177"/>
      <c r="K200" s="178">
        <v>20</v>
      </c>
      <c r="L200" s="178">
        <f t="shared" si="48"/>
        <v>60</v>
      </c>
      <c r="M200" s="178" t="str">
        <f t="shared" si="49"/>
        <v>-</v>
      </c>
      <c r="N200" s="179">
        <v>20</v>
      </c>
      <c r="O200" s="180" t="str">
        <f t="shared" si="54"/>
        <v>Aug</v>
      </c>
      <c r="P200" s="178">
        <v>40</v>
      </c>
      <c r="Q200" s="181">
        <f t="shared" si="50"/>
        <v>-20</v>
      </c>
      <c r="R200" s="180">
        <f t="shared" si="55"/>
        <v>-0.5</v>
      </c>
      <c r="S200" s="181" t="str">
        <f t="shared" si="51"/>
        <v>DEGROWTH</v>
      </c>
      <c r="T200" s="178">
        <f t="shared" si="56"/>
        <v>20</v>
      </c>
      <c r="U200" s="182" t="str">
        <f t="shared" si="57"/>
        <v>Sep</v>
      </c>
      <c r="V200" s="178">
        <f t="shared" si="46"/>
        <v>20</v>
      </c>
      <c r="W200" s="183">
        <f t="shared" si="52"/>
        <v>0</v>
      </c>
      <c r="X200" s="184" t="b">
        <f t="shared" si="47"/>
        <v>0</v>
      </c>
      <c r="Y200" s="183" t="str">
        <f t="shared" si="53"/>
        <v>GROWTH</v>
      </c>
      <c r="Z200" s="138">
        <v>0</v>
      </c>
      <c r="AA200" s="133"/>
      <c r="AB200" s="133" t="s">
        <v>121</v>
      </c>
      <c r="AC200" s="138" t="s">
        <v>121</v>
      </c>
      <c r="AE200" s="138" t="s">
        <v>121</v>
      </c>
      <c r="AF200" s="139">
        <v>28.333333333333332</v>
      </c>
    </row>
    <row r="201" spans="1:32" s="139" customFormat="1" ht="12">
      <c r="A201" s="133" t="s">
        <v>121</v>
      </c>
      <c r="B201" s="141" t="s">
        <v>22</v>
      </c>
      <c r="C201" s="135" t="s">
        <v>687</v>
      </c>
      <c r="D201" s="135">
        <v>1000000418</v>
      </c>
      <c r="E201" s="136" t="s">
        <v>688</v>
      </c>
      <c r="F201" s="137">
        <v>39958</v>
      </c>
      <c r="G201" s="137" t="str">
        <f t="shared" si="45"/>
        <v>Targeted Dealer</v>
      </c>
      <c r="H201" s="137"/>
      <c r="I201" s="177">
        <v>250</v>
      </c>
      <c r="J201" s="177"/>
      <c r="K201" s="178">
        <v>111.5</v>
      </c>
      <c r="L201" s="178">
        <f t="shared" si="48"/>
        <v>138.5</v>
      </c>
      <c r="M201" s="178" t="str">
        <f t="shared" si="49"/>
        <v>-</v>
      </c>
      <c r="N201" s="179">
        <v>125.5</v>
      </c>
      <c r="O201" s="180" t="str">
        <f t="shared" si="54"/>
        <v>Aug</v>
      </c>
      <c r="P201" s="178">
        <v>142.5</v>
      </c>
      <c r="Q201" s="181">
        <f t="shared" si="50"/>
        <v>-31</v>
      </c>
      <c r="R201" s="180">
        <f t="shared" si="55"/>
        <v>-0.21754385964912282</v>
      </c>
      <c r="S201" s="181" t="str">
        <f t="shared" si="51"/>
        <v>DEGROWTH</v>
      </c>
      <c r="T201" s="178">
        <f t="shared" si="56"/>
        <v>125.5</v>
      </c>
      <c r="U201" s="182" t="str">
        <f t="shared" si="57"/>
        <v>Sep</v>
      </c>
      <c r="V201" s="178">
        <f t="shared" si="46"/>
        <v>125.5</v>
      </c>
      <c r="W201" s="183">
        <f t="shared" si="52"/>
        <v>-14</v>
      </c>
      <c r="X201" s="184" t="b">
        <f t="shared" si="47"/>
        <v>0</v>
      </c>
      <c r="Y201" s="183" t="str">
        <f t="shared" si="53"/>
        <v>GROWTH</v>
      </c>
      <c r="Z201" s="138">
        <v>0</v>
      </c>
      <c r="AA201" s="133"/>
      <c r="AB201" s="133" t="s">
        <v>121</v>
      </c>
      <c r="AC201" s="133" t="s">
        <v>121</v>
      </c>
      <c r="AE201" s="133" t="s">
        <v>121</v>
      </c>
      <c r="AF201" s="139">
        <v>216.70833333333334</v>
      </c>
    </row>
    <row r="202" spans="1:32" s="139" customFormat="1" ht="12">
      <c r="A202" s="133" t="s">
        <v>121</v>
      </c>
      <c r="B202" s="141" t="s">
        <v>22</v>
      </c>
      <c r="C202" s="135" t="s">
        <v>689</v>
      </c>
      <c r="D202" s="135">
        <v>1000000404</v>
      </c>
      <c r="E202" s="136" t="s">
        <v>690</v>
      </c>
      <c r="F202" s="137">
        <v>39963</v>
      </c>
      <c r="G202" s="137" t="str">
        <f t="shared" si="45"/>
        <v>-</v>
      </c>
      <c r="H202" s="137"/>
      <c r="I202" s="177">
        <v>0</v>
      </c>
      <c r="J202" s="177"/>
      <c r="K202" s="178">
        <v>0</v>
      </c>
      <c r="L202" s="178">
        <f t="shared" si="48"/>
        <v>0</v>
      </c>
      <c r="M202" s="178" t="str">
        <f t="shared" si="49"/>
        <v>-</v>
      </c>
      <c r="N202" s="179">
        <v>37.5</v>
      </c>
      <c r="O202" s="180" t="str">
        <f t="shared" si="54"/>
        <v>Aug</v>
      </c>
      <c r="P202" s="178">
        <v>0</v>
      </c>
      <c r="Q202" s="181">
        <f t="shared" si="50"/>
        <v>0</v>
      </c>
      <c r="R202" s="180" t="str">
        <f t="shared" si="55"/>
        <v xml:space="preserve"> </v>
      </c>
      <c r="S202" s="181" t="str">
        <f t="shared" si="51"/>
        <v>GROWTH</v>
      </c>
      <c r="T202" s="178">
        <f t="shared" si="56"/>
        <v>37.5</v>
      </c>
      <c r="U202" s="182" t="str">
        <f t="shared" si="57"/>
        <v>Sep</v>
      </c>
      <c r="V202" s="178">
        <f t="shared" si="46"/>
        <v>37.5</v>
      </c>
      <c r="W202" s="183">
        <f t="shared" si="52"/>
        <v>-37.5</v>
      </c>
      <c r="X202" s="184" t="b">
        <f t="shared" si="47"/>
        <v>0</v>
      </c>
      <c r="Y202" s="183" t="str">
        <f t="shared" si="53"/>
        <v>GROWTH</v>
      </c>
      <c r="Z202" s="138">
        <v>0</v>
      </c>
      <c r="AA202" s="133"/>
      <c r="AB202" s="133" t="s">
        <v>121</v>
      </c>
      <c r="AC202" s="133" t="s">
        <v>121</v>
      </c>
      <c r="AE202" s="133" t="s">
        <v>121</v>
      </c>
      <c r="AF202" s="139">
        <v>22.5</v>
      </c>
    </row>
    <row r="203" spans="1:32" s="139" customFormat="1" ht="12">
      <c r="A203" s="133" t="s">
        <v>121</v>
      </c>
      <c r="B203" s="141" t="s">
        <v>22</v>
      </c>
      <c r="C203" s="135" t="s">
        <v>691</v>
      </c>
      <c r="D203" s="135">
        <v>1000000401</v>
      </c>
      <c r="E203" s="136" t="s">
        <v>692</v>
      </c>
      <c r="F203" s="137">
        <v>40011</v>
      </c>
      <c r="G203" s="137" t="str">
        <f t="shared" si="45"/>
        <v>Targeted Dealer</v>
      </c>
      <c r="H203" s="137"/>
      <c r="I203" s="177">
        <v>250</v>
      </c>
      <c r="J203" s="177"/>
      <c r="K203" s="178">
        <v>168.5</v>
      </c>
      <c r="L203" s="178">
        <f t="shared" si="48"/>
        <v>81.5</v>
      </c>
      <c r="M203" s="178" t="str">
        <f t="shared" si="49"/>
        <v>-</v>
      </c>
      <c r="N203" s="179">
        <v>237.25</v>
      </c>
      <c r="O203" s="180" t="str">
        <f t="shared" si="54"/>
        <v>Aug</v>
      </c>
      <c r="P203" s="178">
        <v>161</v>
      </c>
      <c r="Q203" s="181">
        <f t="shared" si="50"/>
        <v>7.5</v>
      </c>
      <c r="R203" s="180">
        <f t="shared" si="55"/>
        <v>4.658385093167694E-2</v>
      </c>
      <c r="S203" s="181" t="str">
        <f t="shared" si="51"/>
        <v>GROWTH</v>
      </c>
      <c r="T203" s="178">
        <f t="shared" si="56"/>
        <v>237.25</v>
      </c>
      <c r="U203" s="182" t="str">
        <f t="shared" si="57"/>
        <v>Sep</v>
      </c>
      <c r="V203" s="178">
        <f t="shared" si="46"/>
        <v>237.25</v>
      </c>
      <c r="W203" s="183">
        <f t="shared" si="52"/>
        <v>-68.75</v>
      </c>
      <c r="X203" s="184" t="b">
        <f t="shared" si="47"/>
        <v>0</v>
      </c>
      <c r="Y203" s="183" t="str">
        <f t="shared" si="53"/>
        <v>GROWTH</v>
      </c>
      <c r="Z203" s="138">
        <v>0</v>
      </c>
      <c r="AA203" s="133"/>
      <c r="AB203" s="133" t="s">
        <v>121</v>
      </c>
      <c r="AC203" s="133" t="s">
        <v>121</v>
      </c>
      <c r="AE203" s="133" t="s">
        <v>121</v>
      </c>
      <c r="AF203" s="139">
        <v>239.29166666666666</v>
      </c>
    </row>
    <row r="204" spans="1:32" s="139" customFormat="1" ht="12">
      <c r="A204" s="133" t="s">
        <v>121</v>
      </c>
      <c r="B204" s="141" t="s">
        <v>22</v>
      </c>
      <c r="C204" s="140" t="s">
        <v>693</v>
      </c>
      <c r="D204" s="135">
        <v>1000000407</v>
      </c>
      <c r="E204" s="136" t="s">
        <v>694</v>
      </c>
      <c r="F204" s="137">
        <v>40176</v>
      </c>
      <c r="G204" s="137" t="str">
        <f t="shared" si="45"/>
        <v>Targeted Dealer</v>
      </c>
      <c r="H204" s="137"/>
      <c r="I204" s="177">
        <v>210</v>
      </c>
      <c r="J204" s="177"/>
      <c r="K204" s="178">
        <v>92.3</v>
      </c>
      <c r="L204" s="178">
        <f t="shared" si="48"/>
        <v>117.7</v>
      </c>
      <c r="M204" s="178" t="str">
        <f t="shared" si="49"/>
        <v>-</v>
      </c>
      <c r="N204" s="179">
        <v>51.5</v>
      </c>
      <c r="O204" s="180" t="str">
        <f t="shared" si="54"/>
        <v>Aug</v>
      </c>
      <c r="P204" s="178">
        <v>140</v>
      </c>
      <c r="Q204" s="181">
        <f t="shared" si="50"/>
        <v>-47.7</v>
      </c>
      <c r="R204" s="180">
        <f t="shared" si="55"/>
        <v>-0.34071428571428575</v>
      </c>
      <c r="S204" s="181" t="str">
        <f t="shared" si="51"/>
        <v>DEGROWTH</v>
      </c>
      <c r="T204" s="178">
        <f t="shared" si="56"/>
        <v>51.5</v>
      </c>
      <c r="U204" s="182" t="str">
        <f t="shared" si="57"/>
        <v>Sep</v>
      </c>
      <c r="V204" s="178">
        <f t="shared" si="46"/>
        <v>51.5</v>
      </c>
      <c r="W204" s="183">
        <f t="shared" si="52"/>
        <v>40.799999999999997</v>
      </c>
      <c r="X204" s="184" t="b">
        <f t="shared" si="47"/>
        <v>0</v>
      </c>
      <c r="Y204" s="183" t="str">
        <f t="shared" si="53"/>
        <v>GROWTH</v>
      </c>
      <c r="Z204" s="138">
        <v>0</v>
      </c>
      <c r="AA204" s="133"/>
      <c r="AB204" s="133" t="s">
        <v>121</v>
      </c>
      <c r="AC204" s="133" t="s">
        <v>121</v>
      </c>
      <c r="AE204" s="133" t="s">
        <v>121</v>
      </c>
      <c r="AF204" s="139">
        <v>153.43333333333334</v>
      </c>
    </row>
    <row r="205" spans="1:32" s="139" customFormat="1" ht="12">
      <c r="A205" s="133" t="s">
        <v>121</v>
      </c>
      <c r="B205" s="141" t="s">
        <v>22</v>
      </c>
      <c r="C205" s="135" t="s">
        <v>695</v>
      </c>
      <c r="D205" s="135">
        <v>1000000423</v>
      </c>
      <c r="E205" s="136" t="s">
        <v>696</v>
      </c>
      <c r="F205" s="137">
        <v>40411</v>
      </c>
      <c r="G205" s="137" t="str">
        <f t="shared" si="45"/>
        <v>Targeted Dealer</v>
      </c>
      <c r="H205" s="137"/>
      <c r="I205" s="177">
        <v>130</v>
      </c>
      <c r="J205" s="177"/>
      <c r="K205" s="178">
        <v>30</v>
      </c>
      <c r="L205" s="178">
        <f t="shared" si="48"/>
        <v>100</v>
      </c>
      <c r="M205" s="178" t="str">
        <f t="shared" si="49"/>
        <v>-</v>
      </c>
      <c r="N205" s="179">
        <v>85</v>
      </c>
      <c r="O205" s="180" t="str">
        <f t="shared" si="54"/>
        <v>Aug</v>
      </c>
      <c r="P205" s="178">
        <v>20</v>
      </c>
      <c r="Q205" s="181">
        <f t="shared" si="50"/>
        <v>10</v>
      </c>
      <c r="R205" s="180">
        <f t="shared" si="55"/>
        <v>0.5</v>
      </c>
      <c r="S205" s="181" t="str">
        <f t="shared" si="51"/>
        <v>GROWTH</v>
      </c>
      <c r="T205" s="178">
        <f t="shared" si="56"/>
        <v>85</v>
      </c>
      <c r="U205" s="182" t="str">
        <f t="shared" si="57"/>
        <v>Sep</v>
      </c>
      <c r="V205" s="178">
        <f t="shared" si="46"/>
        <v>85</v>
      </c>
      <c r="W205" s="183">
        <f t="shared" si="52"/>
        <v>-55</v>
      </c>
      <c r="X205" s="184" t="b">
        <f t="shared" si="47"/>
        <v>0</v>
      </c>
      <c r="Y205" s="183" t="str">
        <f t="shared" si="53"/>
        <v>GROWTH</v>
      </c>
      <c r="Z205" s="138">
        <v>0</v>
      </c>
      <c r="AA205" s="133"/>
      <c r="AB205" s="133" t="s">
        <v>121</v>
      </c>
      <c r="AC205" s="133" t="s">
        <v>121</v>
      </c>
      <c r="AE205" s="133" t="s">
        <v>121</v>
      </c>
      <c r="AF205" s="139">
        <v>92.5</v>
      </c>
    </row>
    <row r="206" spans="1:32" s="139" customFormat="1" ht="12">
      <c r="A206" s="133" t="s">
        <v>121</v>
      </c>
      <c r="B206" s="141" t="s">
        <v>22</v>
      </c>
      <c r="C206" s="135" t="s">
        <v>699</v>
      </c>
      <c r="D206" s="135">
        <v>1000000417</v>
      </c>
      <c r="E206" s="136" t="s">
        <v>700</v>
      </c>
      <c r="F206" s="137">
        <v>41687</v>
      </c>
      <c r="G206" s="137" t="str">
        <f t="shared" si="45"/>
        <v>Targeted Dealer</v>
      </c>
      <c r="H206" s="137"/>
      <c r="I206" s="177">
        <v>650</v>
      </c>
      <c r="J206" s="177"/>
      <c r="K206" s="178">
        <v>543</v>
      </c>
      <c r="L206" s="178">
        <f t="shared" si="48"/>
        <v>107</v>
      </c>
      <c r="M206" s="178" t="str">
        <f t="shared" si="49"/>
        <v>-</v>
      </c>
      <c r="N206" s="179">
        <v>405</v>
      </c>
      <c r="O206" s="180" t="str">
        <f t="shared" si="54"/>
        <v>Aug</v>
      </c>
      <c r="P206" s="178">
        <v>551.5</v>
      </c>
      <c r="Q206" s="181">
        <f t="shared" si="50"/>
        <v>-8.5</v>
      </c>
      <c r="R206" s="180">
        <f t="shared" si="55"/>
        <v>-1.5412511332728918E-2</v>
      </c>
      <c r="S206" s="181" t="str">
        <f t="shared" si="51"/>
        <v>DEGROWTH</v>
      </c>
      <c r="T206" s="178">
        <f t="shared" si="56"/>
        <v>405</v>
      </c>
      <c r="U206" s="182" t="str">
        <f t="shared" si="57"/>
        <v>Sep</v>
      </c>
      <c r="V206" s="178">
        <f t="shared" si="46"/>
        <v>405</v>
      </c>
      <c r="W206" s="183">
        <f t="shared" si="52"/>
        <v>138</v>
      </c>
      <c r="X206" s="184" t="b">
        <f t="shared" si="47"/>
        <v>0</v>
      </c>
      <c r="Y206" s="183" t="str">
        <f t="shared" si="53"/>
        <v>GROWTH</v>
      </c>
      <c r="Z206" s="138">
        <v>0</v>
      </c>
      <c r="AA206" s="133"/>
      <c r="AB206" s="133" t="s">
        <v>121</v>
      </c>
      <c r="AC206" s="133" t="s">
        <v>121</v>
      </c>
      <c r="AE206" s="133" t="s">
        <v>121</v>
      </c>
      <c r="AF206" s="139">
        <v>648.25</v>
      </c>
    </row>
    <row r="207" spans="1:32" s="139" customFormat="1" ht="12">
      <c r="A207" s="133" t="s">
        <v>121</v>
      </c>
      <c r="B207" s="141" t="s">
        <v>22</v>
      </c>
      <c r="C207" s="135" t="s">
        <v>705</v>
      </c>
      <c r="D207" s="135">
        <v>1000000397</v>
      </c>
      <c r="E207" s="136" t="s">
        <v>706</v>
      </c>
      <c r="F207" s="137">
        <v>42081</v>
      </c>
      <c r="G207" s="137" t="str">
        <f t="shared" si="45"/>
        <v>Targeted Dealer</v>
      </c>
      <c r="H207" s="137"/>
      <c r="I207" s="177">
        <v>70</v>
      </c>
      <c r="J207" s="177"/>
      <c r="K207" s="178">
        <v>40</v>
      </c>
      <c r="L207" s="178">
        <f t="shared" si="48"/>
        <v>30</v>
      </c>
      <c r="M207" s="178" t="str">
        <f t="shared" si="49"/>
        <v>-</v>
      </c>
      <c r="N207" s="179">
        <v>23</v>
      </c>
      <c r="O207" s="180" t="str">
        <f t="shared" si="54"/>
        <v>Aug</v>
      </c>
      <c r="P207" s="178">
        <v>30</v>
      </c>
      <c r="Q207" s="181">
        <f t="shared" si="50"/>
        <v>10</v>
      </c>
      <c r="R207" s="180">
        <f t="shared" si="55"/>
        <v>0.33333333333333326</v>
      </c>
      <c r="S207" s="181" t="str">
        <f t="shared" si="51"/>
        <v>GROWTH</v>
      </c>
      <c r="T207" s="178">
        <f t="shared" si="56"/>
        <v>23</v>
      </c>
      <c r="U207" s="182" t="str">
        <f t="shared" si="57"/>
        <v>Sep</v>
      </c>
      <c r="V207" s="178">
        <f t="shared" si="46"/>
        <v>23</v>
      </c>
      <c r="W207" s="183">
        <f t="shared" si="52"/>
        <v>17</v>
      </c>
      <c r="X207" s="184" t="b">
        <f t="shared" si="47"/>
        <v>0</v>
      </c>
      <c r="Y207" s="183" t="str">
        <f t="shared" si="53"/>
        <v>GROWTH</v>
      </c>
      <c r="Z207" s="138">
        <v>0</v>
      </c>
      <c r="AA207" s="133"/>
      <c r="AB207" s="133" t="s">
        <v>121</v>
      </c>
      <c r="AC207" s="133" t="s">
        <v>121</v>
      </c>
      <c r="AE207" s="133" t="s">
        <v>121</v>
      </c>
      <c r="AF207" s="139">
        <v>50.416666666666664</v>
      </c>
    </row>
    <row r="208" spans="1:32" s="139" customFormat="1" ht="12">
      <c r="A208" s="133" t="s">
        <v>121</v>
      </c>
      <c r="B208" s="141" t="s">
        <v>22</v>
      </c>
      <c r="C208" s="135" t="s">
        <v>709</v>
      </c>
      <c r="D208" s="135">
        <v>1000000395</v>
      </c>
      <c r="E208" s="136" t="s">
        <v>710</v>
      </c>
      <c r="F208" s="137">
        <v>42405</v>
      </c>
      <c r="G208" s="137" t="str">
        <f t="shared" si="45"/>
        <v>Targeted Dealer</v>
      </c>
      <c r="H208" s="137"/>
      <c r="I208" s="177">
        <v>400</v>
      </c>
      <c r="J208" s="177"/>
      <c r="K208" s="178">
        <v>320</v>
      </c>
      <c r="L208" s="178">
        <f t="shared" si="48"/>
        <v>80</v>
      </c>
      <c r="M208" s="178" t="str">
        <f t="shared" si="49"/>
        <v>-</v>
      </c>
      <c r="N208" s="179">
        <v>220</v>
      </c>
      <c r="O208" s="180" t="str">
        <f t="shared" si="54"/>
        <v>Aug</v>
      </c>
      <c r="P208" s="178">
        <v>332</v>
      </c>
      <c r="Q208" s="181">
        <f t="shared" si="50"/>
        <v>-12</v>
      </c>
      <c r="R208" s="180">
        <f t="shared" si="55"/>
        <v>-3.6144578313253017E-2</v>
      </c>
      <c r="S208" s="181" t="str">
        <f t="shared" si="51"/>
        <v>DEGROWTH</v>
      </c>
      <c r="T208" s="178">
        <f t="shared" si="56"/>
        <v>220</v>
      </c>
      <c r="U208" s="182" t="str">
        <f t="shared" si="57"/>
        <v>Sep</v>
      </c>
      <c r="V208" s="178">
        <f t="shared" si="46"/>
        <v>220</v>
      </c>
      <c r="W208" s="183">
        <f t="shared" si="52"/>
        <v>100</v>
      </c>
      <c r="X208" s="184" t="b">
        <f t="shared" si="47"/>
        <v>0</v>
      </c>
      <c r="Y208" s="183" t="str">
        <f t="shared" si="53"/>
        <v>GROWTH</v>
      </c>
      <c r="Z208" s="138">
        <v>0</v>
      </c>
      <c r="AA208" s="133"/>
      <c r="AB208" s="133" t="s">
        <v>121</v>
      </c>
      <c r="AC208" s="133" t="s">
        <v>121</v>
      </c>
      <c r="AE208" s="133" t="s">
        <v>121</v>
      </c>
      <c r="AF208" s="139">
        <v>327.75</v>
      </c>
    </row>
    <row r="209" spans="1:32" s="139" customFormat="1" ht="12">
      <c r="A209" s="133" t="s">
        <v>121</v>
      </c>
      <c r="B209" s="141" t="s">
        <v>22</v>
      </c>
      <c r="C209" s="135" t="s">
        <v>711</v>
      </c>
      <c r="D209" s="135">
        <v>1000000416</v>
      </c>
      <c r="E209" s="136" t="s">
        <v>712</v>
      </c>
      <c r="F209" s="137">
        <v>42445</v>
      </c>
      <c r="G209" s="137" t="str">
        <f t="shared" si="45"/>
        <v>Targeted Dealer</v>
      </c>
      <c r="H209" s="137"/>
      <c r="I209" s="177">
        <v>130</v>
      </c>
      <c r="J209" s="177"/>
      <c r="K209" s="178">
        <v>227.95</v>
      </c>
      <c r="L209" s="178">
        <f t="shared" si="48"/>
        <v>-97.949999999999989</v>
      </c>
      <c r="M209" s="178" t="str">
        <f t="shared" si="49"/>
        <v>-</v>
      </c>
      <c r="N209" s="179">
        <v>8.75</v>
      </c>
      <c r="O209" s="180" t="str">
        <f t="shared" si="54"/>
        <v>Aug</v>
      </c>
      <c r="P209" s="178">
        <v>136.1</v>
      </c>
      <c r="Q209" s="181">
        <f t="shared" si="50"/>
        <v>91.85</v>
      </c>
      <c r="R209" s="180">
        <f t="shared" si="55"/>
        <v>0.67487141807494488</v>
      </c>
      <c r="S209" s="181" t="str">
        <f t="shared" si="51"/>
        <v>GROWTH</v>
      </c>
      <c r="T209" s="178">
        <f t="shared" si="56"/>
        <v>8.75</v>
      </c>
      <c r="U209" s="182" t="str">
        <f t="shared" si="57"/>
        <v>Sep</v>
      </c>
      <c r="V209" s="178">
        <f t="shared" si="46"/>
        <v>8.75</v>
      </c>
      <c r="W209" s="183">
        <f t="shared" si="52"/>
        <v>219.2</v>
      </c>
      <c r="X209" s="184" t="b">
        <f t="shared" si="47"/>
        <v>0</v>
      </c>
      <c r="Y209" s="183" t="str">
        <f t="shared" si="53"/>
        <v>GROWTH</v>
      </c>
      <c r="Z209" s="138">
        <v>0</v>
      </c>
      <c r="AA209" s="133"/>
      <c r="AB209" s="133" t="s">
        <v>121</v>
      </c>
      <c r="AC209" s="133" t="s">
        <v>121</v>
      </c>
      <c r="AE209" s="133" t="s">
        <v>121</v>
      </c>
      <c r="AF209" s="139">
        <v>135.21666666666667</v>
      </c>
    </row>
    <row r="210" spans="1:32" s="139" customFormat="1" ht="12">
      <c r="A210" s="133" t="s">
        <v>121</v>
      </c>
      <c r="B210" s="141" t="s">
        <v>22</v>
      </c>
      <c r="C210" s="135" t="s">
        <v>713</v>
      </c>
      <c r="D210" s="135">
        <v>1000000415</v>
      </c>
      <c r="E210" s="136" t="s">
        <v>714</v>
      </c>
      <c r="F210" s="137">
        <v>42465</v>
      </c>
      <c r="G210" s="137" t="str">
        <f t="shared" si="45"/>
        <v>Targeted Dealer</v>
      </c>
      <c r="H210" s="137"/>
      <c r="I210" s="177">
        <v>500</v>
      </c>
      <c r="J210" s="177"/>
      <c r="K210" s="178">
        <v>465</v>
      </c>
      <c r="L210" s="178">
        <f t="shared" si="48"/>
        <v>35</v>
      </c>
      <c r="M210" s="178" t="str">
        <f t="shared" si="49"/>
        <v>-</v>
      </c>
      <c r="N210" s="179">
        <v>339</v>
      </c>
      <c r="O210" s="180" t="str">
        <f t="shared" si="54"/>
        <v>Aug</v>
      </c>
      <c r="P210" s="178">
        <v>495</v>
      </c>
      <c r="Q210" s="181">
        <f t="shared" si="50"/>
        <v>-30</v>
      </c>
      <c r="R210" s="180">
        <f t="shared" si="55"/>
        <v>-6.0606060606060552E-2</v>
      </c>
      <c r="S210" s="181" t="str">
        <f t="shared" si="51"/>
        <v>DEGROWTH</v>
      </c>
      <c r="T210" s="178">
        <f t="shared" si="56"/>
        <v>339</v>
      </c>
      <c r="U210" s="182" t="str">
        <f t="shared" si="57"/>
        <v>Sep</v>
      </c>
      <c r="V210" s="178">
        <f t="shared" si="46"/>
        <v>339</v>
      </c>
      <c r="W210" s="183">
        <f t="shared" si="52"/>
        <v>126</v>
      </c>
      <c r="X210" s="184" t="b">
        <f t="shared" si="47"/>
        <v>0</v>
      </c>
      <c r="Y210" s="183" t="str">
        <f t="shared" si="53"/>
        <v>GROWTH</v>
      </c>
      <c r="Z210" s="138">
        <v>0</v>
      </c>
      <c r="AA210" s="133"/>
      <c r="AB210" s="133" t="s">
        <v>121</v>
      </c>
      <c r="AC210" s="133" t="s">
        <v>121</v>
      </c>
      <c r="AE210" s="133" t="s">
        <v>121</v>
      </c>
      <c r="AF210" s="139">
        <v>485.08333333333331</v>
      </c>
    </row>
    <row r="211" spans="1:32" s="139" customFormat="1" ht="12">
      <c r="A211" s="133" t="s">
        <v>121</v>
      </c>
      <c r="B211" s="141" t="s">
        <v>22</v>
      </c>
      <c r="C211" s="135" t="s">
        <v>715</v>
      </c>
      <c r="D211" s="135">
        <v>1000000393</v>
      </c>
      <c r="E211" s="136" t="s">
        <v>716</v>
      </c>
      <c r="F211" s="137">
        <v>42528</v>
      </c>
      <c r="G211" s="137" t="str">
        <f t="shared" si="45"/>
        <v>Targeted Dealer</v>
      </c>
      <c r="H211" s="137"/>
      <c r="I211" s="177">
        <v>130</v>
      </c>
      <c r="J211" s="177"/>
      <c r="K211" s="178">
        <v>50</v>
      </c>
      <c r="L211" s="178">
        <f t="shared" si="48"/>
        <v>80</v>
      </c>
      <c r="M211" s="178" t="str">
        <f t="shared" si="49"/>
        <v>-</v>
      </c>
      <c r="N211" s="179">
        <v>91</v>
      </c>
      <c r="O211" s="180" t="str">
        <f t="shared" si="54"/>
        <v>Aug</v>
      </c>
      <c r="P211" s="178">
        <v>70</v>
      </c>
      <c r="Q211" s="181">
        <f t="shared" si="50"/>
        <v>-20</v>
      </c>
      <c r="R211" s="180">
        <f t="shared" si="55"/>
        <v>-0.2857142857142857</v>
      </c>
      <c r="S211" s="181" t="str">
        <f t="shared" si="51"/>
        <v>DEGROWTH</v>
      </c>
      <c r="T211" s="178">
        <f t="shared" si="56"/>
        <v>91</v>
      </c>
      <c r="U211" s="182" t="str">
        <f t="shared" si="57"/>
        <v>Sep</v>
      </c>
      <c r="V211" s="178">
        <f t="shared" si="46"/>
        <v>91</v>
      </c>
      <c r="W211" s="183">
        <f t="shared" si="52"/>
        <v>-41</v>
      </c>
      <c r="X211" s="184" t="b">
        <f t="shared" si="47"/>
        <v>0</v>
      </c>
      <c r="Y211" s="183" t="str">
        <f t="shared" si="53"/>
        <v>GROWTH</v>
      </c>
      <c r="Z211" s="138">
        <v>0</v>
      </c>
      <c r="AA211" s="133"/>
      <c r="AB211" s="133" t="s">
        <v>121</v>
      </c>
      <c r="AC211" s="133" t="s">
        <v>121</v>
      </c>
      <c r="AE211" s="133" t="s">
        <v>121</v>
      </c>
      <c r="AF211" s="139">
        <v>70</v>
      </c>
    </row>
    <row r="212" spans="1:32" s="139" customFormat="1" ht="12">
      <c r="A212" s="133" t="s">
        <v>121</v>
      </c>
      <c r="B212" s="141" t="s">
        <v>22</v>
      </c>
      <c r="C212" s="135" t="s">
        <v>721</v>
      </c>
      <c r="D212" s="135">
        <v>1000000422</v>
      </c>
      <c r="E212" s="136" t="s">
        <v>722</v>
      </c>
      <c r="F212" s="137">
        <v>42725</v>
      </c>
      <c r="G212" s="137" t="str">
        <f t="shared" si="45"/>
        <v>Targeted Dealer</v>
      </c>
      <c r="H212" s="137"/>
      <c r="I212" s="177">
        <v>500</v>
      </c>
      <c r="J212" s="177"/>
      <c r="K212" s="178">
        <v>504.3</v>
      </c>
      <c r="L212" s="178">
        <f t="shared" si="48"/>
        <v>-4.3000000000000114</v>
      </c>
      <c r="M212" s="178" t="str">
        <f t="shared" si="49"/>
        <v>-</v>
      </c>
      <c r="N212" s="179">
        <v>230.5</v>
      </c>
      <c r="O212" s="180" t="str">
        <f t="shared" si="54"/>
        <v>Aug</v>
      </c>
      <c r="P212" s="178">
        <v>753.25</v>
      </c>
      <c r="Q212" s="181">
        <f t="shared" si="50"/>
        <v>-248.95</v>
      </c>
      <c r="R212" s="180">
        <f t="shared" si="55"/>
        <v>-0.33050116163292398</v>
      </c>
      <c r="S212" s="181" t="str">
        <f t="shared" si="51"/>
        <v>DEGROWTH</v>
      </c>
      <c r="T212" s="178">
        <f t="shared" si="56"/>
        <v>230.5</v>
      </c>
      <c r="U212" s="182" t="str">
        <f t="shared" si="57"/>
        <v>Sep</v>
      </c>
      <c r="V212" s="178">
        <f t="shared" si="46"/>
        <v>230.5</v>
      </c>
      <c r="W212" s="183">
        <f t="shared" si="52"/>
        <v>273.8</v>
      </c>
      <c r="X212" s="184" t="b">
        <f t="shared" si="47"/>
        <v>0</v>
      </c>
      <c r="Y212" s="183" t="str">
        <f t="shared" si="53"/>
        <v>GROWTH</v>
      </c>
      <c r="Z212" s="138">
        <v>0</v>
      </c>
      <c r="AA212" s="133"/>
      <c r="AB212" s="133" t="s">
        <v>121</v>
      </c>
      <c r="AC212" s="133" t="s">
        <v>121</v>
      </c>
      <c r="AE212" s="133" t="s">
        <v>121</v>
      </c>
      <c r="AF212" s="139">
        <v>493.52500000000003</v>
      </c>
    </row>
    <row r="213" spans="1:32" s="139" customFormat="1" ht="12">
      <c r="A213" s="133" t="s">
        <v>121</v>
      </c>
      <c r="B213" s="141" t="s">
        <v>22</v>
      </c>
      <c r="C213" s="135" t="s">
        <v>723</v>
      </c>
      <c r="D213" s="135">
        <v>1000000400</v>
      </c>
      <c r="E213" s="136" t="s">
        <v>724</v>
      </c>
      <c r="F213" s="137">
        <v>43216</v>
      </c>
      <c r="G213" s="137" t="str">
        <f t="shared" si="45"/>
        <v>Targeted Dealer</v>
      </c>
      <c r="H213" s="137"/>
      <c r="I213" s="177">
        <v>40</v>
      </c>
      <c r="J213" s="177"/>
      <c r="K213" s="178">
        <v>30</v>
      </c>
      <c r="L213" s="178">
        <f t="shared" si="48"/>
        <v>10</v>
      </c>
      <c r="M213" s="178" t="str">
        <f t="shared" si="49"/>
        <v>-</v>
      </c>
      <c r="N213" s="179">
        <v>30</v>
      </c>
      <c r="O213" s="180" t="str">
        <f t="shared" si="54"/>
        <v>Aug</v>
      </c>
      <c r="P213" s="178">
        <v>25</v>
      </c>
      <c r="Q213" s="181">
        <f t="shared" si="50"/>
        <v>5</v>
      </c>
      <c r="R213" s="180">
        <f t="shared" si="55"/>
        <v>0.19999999999999996</v>
      </c>
      <c r="S213" s="181" t="str">
        <f t="shared" si="51"/>
        <v>GROWTH</v>
      </c>
      <c r="T213" s="178">
        <f t="shared" si="56"/>
        <v>30</v>
      </c>
      <c r="U213" s="182" t="str">
        <f t="shared" si="57"/>
        <v>Sep</v>
      </c>
      <c r="V213" s="178">
        <f t="shared" si="46"/>
        <v>30</v>
      </c>
      <c r="W213" s="183">
        <f t="shared" si="52"/>
        <v>0</v>
      </c>
      <c r="X213" s="184" t="b">
        <f t="shared" si="47"/>
        <v>0</v>
      </c>
      <c r="Y213" s="183" t="str">
        <f t="shared" si="53"/>
        <v>GROWTH</v>
      </c>
      <c r="Z213" s="138">
        <v>0</v>
      </c>
      <c r="AA213" s="133"/>
      <c r="AB213" s="133" t="s">
        <v>121</v>
      </c>
      <c r="AC213" s="133" t="s">
        <v>121</v>
      </c>
      <c r="AE213" s="133" t="s">
        <v>121</v>
      </c>
      <c r="AF213" s="139">
        <v>28.333333333333332</v>
      </c>
    </row>
    <row r="214" spans="1:32" s="139" customFormat="1" ht="12">
      <c r="A214" s="133" t="s">
        <v>121</v>
      </c>
      <c r="B214" s="141" t="s">
        <v>22</v>
      </c>
      <c r="C214" s="135" t="s">
        <v>725</v>
      </c>
      <c r="D214" s="135">
        <v>1000000398</v>
      </c>
      <c r="E214" s="136" t="s">
        <v>726</v>
      </c>
      <c r="F214" s="137">
        <v>43389</v>
      </c>
      <c r="G214" s="137" t="str">
        <f t="shared" si="45"/>
        <v>Targeted Dealer</v>
      </c>
      <c r="H214" s="137"/>
      <c r="I214" s="177">
        <v>540</v>
      </c>
      <c r="J214" s="177"/>
      <c r="K214" s="178">
        <v>545</v>
      </c>
      <c r="L214" s="178">
        <f t="shared" si="48"/>
        <v>-5</v>
      </c>
      <c r="M214" s="178" t="str">
        <f t="shared" si="49"/>
        <v>-</v>
      </c>
      <c r="N214" s="179">
        <v>360</v>
      </c>
      <c r="O214" s="180" t="str">
        <f t="shared" si="54"/>
        <v>Aug</v>
      </c>
      <c r="P214" s="178">
        <v>595</v>
      </c>
      <c r="Q214" s="181">
        <f t="shared" si="50"/>
        <v>-50</v>
      </c>
      <c r="R214" s="180">
        <f t="shared" si="55"/>
        <v>-8.4033613445378186E-2</v>
      </c>
      <c r="S214" s="181" t="str">
        <f t="shared" si="51"/>
        <v>DEGROWTH</v>
      </c>
      <c r="T214" s="178">
        <f t="shared" si="56"/>
        <v>360</v>
      </c>
      <c r="U214" s="182" t="str">
        <f t="shared" si="57"/>
        <v>Sep</v>
      </c>
      <c r="V214" s="178">
        <f t="shared" si="46"/>
        <v>360</v>
      </c>
      <c r="W214" s="183">
        <f t="shared" si="52"/>
        <v>185</v>
      </c>
      <c r="X214" s="184" t="b">
        <f t="shared" si="47"/>
        <v>0</v>
      </c>
      <c r="Y214" s="183" t="str">
        <f t="shared" si="53"/>
        <v>GROWTH</v>
      </c>
      <c r="Z214" s="138">
        <v>0</v>
      </c>
      <c r="AA214" s="133"/>
      <c r="AB214" s="133" t="s">
        <v>121</v>
      </c>
      <c r="AC214" s="133" t="s">
        <v>121</v>
      </c>
      <c r="AE214" s="133" t="s">
        <v>121</v>
      </c>
      <c r="AF214" s="139">
        <v>517.22500000000002</v>
      </c>
    </row>
    <row r="215" spans="1:32" s="139" customFormat="1" ht="12">
      <c r="A215" s="133" t="s">
        <v>121</v>
      </c>
      <c r="B215" s="141" t="s">
        <v>22</v>
      </c>
      <c r="C215" s="135" t="s">
        <v>727</v>
      </c>
      <c r="D215" s="135">
        <v>1000000901</v>
      </c>
      <c r="E215" s="136" t="s">
        <v>728</v>
      </c>
      <c r="F215" s="137">
        <v>43776</v>
      </c>
      <c r="G215" s="137" t="str">
        <f t="shared" si="45"/>
        <v>Targeted Dealer</v>
      </c>
      <c r="H215" s="137"/>
      <c r="I215" s="177">
        <v>620</v>
      </c>
      <c r="J215" s="177"/>
      <c r="K215" s="178">
        <v>570</v>
      </c>
      <c r="L215" s="178">
        <f t="shared" si="48"/>
        <v>50</v>
      </c>
      <c r="M215" s="178" t="str">
        <f t="shared" si="49"/>
        <v>-</v>
      </c>
      <c r="N215" s="179">
        <v>291.5</v>
      </c>
      <c r="O215" s="180" t="str">
        <f t="shared" si="54"/>
        <v>Aug</v>
      </c>
      <c r="P215" s="178">
        <v>572</v>
      </c>
      <c r="Q215" s="181">
        <f t="shared" si="50"/>
        <v>-2</v>
      </c>
      <c r="R215" s="180">
        <f t="shared" si="55"/>
        <v>-3.4965034965035446E-3</v>
      </c>
      <c r="S215" s="181" t="str">
        <f t="shared" si="51"/>
        <v>DEGROWTH</v>
      </c>
      <c r="T215" s="178">
        <f t="shared" si="56"/>
        <v>291.5</v>
      </c>
      <c r="U215" s="182" t="str">
        <f t="shared" si="57"/>
        <v>Sep</v>
      </c>
      <c r="V215" s="178">
        <f t="shared" si="46"/>
        <v>291.5</v>
      </c>
      <c r="W215" s="183">
        <f t="shared" si="52"/>
        <v>278.5</v>
      </c>
      <c r="X215" s="184" t="b">
        <f t="shared" si="47"/>
        <v>0</v>
      </c>
      <c r="Y215" s="183" t="str">
        <f t="shared" si="53"/>
        <v>GROWTH</v>
      </c>
      <c r="Z215" s="138">
        <v>0</v>
      </c>
      <c r="AA215" s="133"/>
      <c r="AB215" s="133" t="s">
        <v>121</v>
      </c>
      <c r="AC215" s="133" t="s">
        <v>121</v>
      </c>
      <c r="AE215" s="133" t="s">
        <v>121</v>
      </c>
      <c r="AF215" s="139">
        <v>656.98333333333335</v>
      </c>
    </row>
    <row r="216" spans="1:32" s="139" customFormat="1" ht="12">
      <c r="A216" s="133" t="s">
        <v>121</v>
      </c>
      <c r="B216" s="141" t="s">
        <v>22</v>
      </c>
      <c r="C216" s="135" t="s">
        <v>729</v>
      </c>
      <c r="D216" s="135">
        <v>1000000894</v>
      </c>
      <c r="E216" s="136" t="s">
        <v>730</v>
      </c>
      <c r="F216" s="137">
        <v>43788</v>
      </c>
      <c r="G216" s="137" t="str">
        <f t="shared" si="45"/>
        <v>Targeted Dealer</v>
      </c>
      <c r="H216" s="137"/>
      <c r="I216" s="177">
        <v>40</v>
      </c>
      <c r="J216" s="177"/>
      <c r="K216" s="178">
        <v>20</v>
      </c>
      <c r="L216" s="178">
        <f t="shared" si="48"/>
        <v>20</v>
      </c>
      <c r="M216" s="178" t="str">
        <f t="shared" si="49"/>
        <v>-</v>
      </c>
      <c r="N216" s="179">
        <v>20</v>
      </c>
      <c r="O216" s="180" t="str">
        <f t="shared" si="54"/>
        <v>Aug</v>
      </c>
      <c r="P216" s="178">
        <v>15</v>
      </c>
      <c r="Q216" s="181">
        <f t="shared" si="50"/>
        <v>5</v>
      </c>
      <c r="R216" s="180">
        <f t="shared" si="55"/>
        <v>0.33333333333333326</v>
      </c>
      <c r="S216" s="181" t="str">
        <f t="shared" si="51"/>
        <v>GROWTH</v>
      </c>
      <c r="T216" s="178">
        <f t="shared" si="56"/>
        <v>20</v>
      </c>
      <c r="U216" s="182" t="str">
        <f t="shared" si="57"/>
        <v>Sep</v>
      </c>
      <c r="V216" s="178">
        <f t="shared" si="46"/>
        <v>20</v>
      </c>
      <c r="W216" s="183">
        <f t="shared" si="52"/>
        <v>0</v>
      </c>
      <c r="X216" s="184" t="b">
        <f t="shared" si="47"/>
        <v>0</v>
      </c>
      <c r="Y216" s="183" t="str">
        <f t="shared" si="53"/>
        <v>GROWTH</v>
      </c>
      <c r="Z216" s="138">
        <v>0</v>
      </c>
      <c r="AA216" s="133"/>
      <c r="AB216" s="133" t="s">
        <v>121</v>
      </c>
      <c r="AC216" s="133" t="s">
        <v>121</v>
      </c>
      <c r="AE216" s="133" t="s">
        <v>121</v>
      </c>
      <c r="AF216" s="139">
        <v>27.083333333333332</v>
      </c>
    </row>
    <row r="217" spans="1:32" s="139" customFormat="1" ht="12">
      <c r="A217" s="133" t="s">
        <v>121</v>
      </c>
      <c r="B217" s="141" t="s">
        <v>22</v>
      </c>
      <c r="C217" s="135" t="s">
        <v>733</v>
      </c>
      <c r="D217" s="135">
        <v>1000000893</v>
      </c>
      <c r="E217" s="136" t="s">
        <v>734</v>
      </c>
      <c r="F217" s="137">
        <v>43987</v>
      </c>
      <c r="G217" s="137" t="str">
        <f t="shared" si="45"/>
        <v>Targeted Dealer</v>
      </c>
      <c r="H217" s="137"/>
      <c r="I217" s="177">
        <v>50</v>
      </c>
      <c r="J217" s="177"/>
      <c r="K217" s="178">
        <v>30</v>
      </c>
      <c r="L217" s="178">
        <f t="shared" si="48"/>
        <v>20</v>
      </c>
      <c r="M217" s="178" t="str">
        <f t="shared" si="49"/>
        <v>-</v>
      </c>
      <c r="N217" s="179">
        <v>31.5</v>
      </c>
      <c r="O217" s="180" t="str">
        <f t="shared" si="54"/>
        <v>Aug</v>
      </c>
      <c r="P217" s="178">
        <v>35</v>
      </c>
      <c r="Q217" s="181">
        <f t="shared" si="50"/>
        <v>-5</v>
      </c>
      <c r="R217" s="180">
        <f t="shared" si="55"/>
        <v>-0.1428571428571429</v>
      </c>
      <c r="S217" s="181" t="str">
        <f t="shared" si="51"/>
        <v>DEGROWTH</v>
      </c>
      <c r="T217" s="178">
        <f t="shared" si="56"/>
        <v>31.5</v>
      </c>
      <c r="U217" s="182" t="str">
        <f t="shared" si="57"/>
        <v>Sep</v>
      </c>
      <c r="V217" s="178">
        <f t="shared" si="46"/>
        <v>31.5</v>
      </c>
      <c r="W217" s="183">
        <f t="shared" si="52"/>
        <v>-1.5</v>
      </c>
      <c r="X217" s="184" t="b">
        <f t="shared" si="47"/>
        <v>0</v>
      </c>
      <c r="Y217" s="183" t="str">
        <f t="shared" si="53"/>
        <v>GROWTH</v>
      </c>
      <c r="Z217" s="138">
        <v>0</v>
      </c>
      <c r="AA217" s="133"/>
      <c r="AB217" s="133" t="s">
        <v>121</v>
      </c>
      <c r="AC217" s="133" t="s">
        <v>121</v>
      </c>
      <c r="AE217" s="133" t="s">
        <v>121</v>
      </c>
      <c r="AF217" s="139">
        <v>26.666666666666668</v>
      </c>
    </row>
    <row r="218" spans="1:32" s="139" customFormat="1" ht="12">
      <c r="A218" s="133" t="s">
        <v>121</v>
      </c>
      <c r="B218" s="141" t="s">
        <v>22</v>
      </c>
      <c r="C218" s="135" t="s">
        <v>735</v>
      </c>
      <c r="D218" s="135">
        <v>1000000890</v>
      </c>
      <c r="E218" s="136" t="s">
        <v>736</v>
      </c>
      <c r="F218" s="137">
        <v>44068</v>
      </c>
      <c r="G218" s="137" t="str">
        <f t="shared" si="45"/>
        <v>Targeted Dealer</v>
      </c>
      <c r="H218" s="137"/>
      <c r="I218" s="177">
        <v>30</v>
      </c>
      <c r="J218" s="177"/>
      <c r="K218" s="178">
        <v>0</v>
      </c>
      <c r="L218" s="178">
        <f t="shared" si="48"/>
        <v>30</v>
      </c>
      <c r="M218" s="178" t="str">
        <f t="shared" si="49"/>
        <v>-</v>
      </c>
      <c r="N218" s="179">
        <v>40</v>
      </c>
      <c r="O218" s="180" t="str">
        <f t="shared" si="54"/>
        <v>Aug</v>
      </c>
      <c r="P218" s="178">
        <v>0</v>
      </c>
      <c r="Q218" s="181">
        <f t="shared" si="50"/>
        <v>0</v>
      </c>
      <c r="R218" s="180" t="str">
        <f t="shared" si="55"/>
        <v xml:space="preserve"> </v>
      </c>
      <c r="S218" s="181" t="str">
        <f t="shared" si="51"/>
        <v>GROWTH</v>
      </c>
      <c r="T218" s="178">
        <f t="shared" si="56"/>
        <v>40</v>
      </c>
      <c r="U218" s="182" t="str">
        <f t="shared" si="57"/>
        <v>Sep</v>
      </c>
      <c r="V218" s="178">
        <f t="shared" si="46"/>
        <v>40</v>
      </c>
      <c r="W218" s="183">
        <f t="shared" si="52"/>
        <v>-40</v>
      </c>
      <c r="X218" s="184" t="b">
        <f t="shared" si="47"/>
        <v>0</v>
      </c>
      <c r="Y218" s="183" t="str">
        <f t="shared" si="53"/>
        <v>GROWTH</v>
      </c>
      <c r="Z218" s="138">
        <v>0</v>
      </c>
      <c r="AA218" s="133"/>
      <c r="AB218" s="133" t="s">
        <v>121</v>
      </c>
      <c r="AC218" s="133" t="s">
        <v>121</v>
      </c>
      <c r="AE218" s="133" t="s">
        <v>121</v>
      </c>
      <c r="AF218" s="139">
        <v>16</v>
      </c>
    </row>
    <row r="219" spans="1:32" s="139" customFormat="1" ht="12">
      <c r="A219" s="133" t="s">
        <v>121</v>
      </c>
      <c r="B219" s="141" t="s">
        <v>22</v>
      </c>
      <c r="C219" s="135" t="s">
        <v>737</v>
      </c>
      <c r="D219" s="135">
        <v>1000000895</v>
      </c>
      <c r="E219" s="136" t="s">
        <v>738</v>
      </c>
      <c r="F219" s="137">
        <v>44110</v>
      </c>
      <c r="G219" s="137" t="str">
        <f t="shared" si="45"/>
        <v>Targeted Dealer</v>
      </c>
      <c r="H219" s="137"/>
      <c r="I219" s="177">
        <v>30</v>
      </c>
      <c r="J219" s="177"/>
      <c r="K219" s="178">
        <v>25</v>
      </c>
      <c r="L219" s="178">
        <f t="shared" si="48"/>
        <v>5</v>
      </c>
      <c r="M219" s="178" t="str">
        <f t="shared" si="49"/>
        <v>-</v>
      </c>
      <c r="N219" s="179">
        <v>10</v>
      </c>
      <c r="O219" s="180" t="str">
        <f t="shared" si="54"/>
        <v>Aug</v>
      </c>
      <c r="P219" s="178">
        <v>0</v>
      </c>
      <c r="Q219" s="181">
        <f t="shared" si="50"/>
        <v>25</v>
      </c>
      <c r="R219" s="180" t="str">
        <f t="shared" si="55"/>
        <v xml:space="preserve"> </v>
      </c>
      <c r="S219" s="181" t="str">
        <f t="shared" si="51"/>
        <v>GROWTH</v>
      </c>
      <c r="T219" s="178">
        <f t="shared" si="56"/>
        <v>10</v>
      </c>
      <c r="U219" s="182" t="str">
        <f t="shared" si="57"/>
        <v>Sep</v>
      </c>
      <c r="V219" s="178">
        <f t="shared" si="46"/>
        <v>10</v>
      </c>
      <c r="W219" s="183">
        <f t="shared" si="52"/>
        <v>15</v>
      </c>
      <c r="X219" s="184" t="b">
        <f t="shared" si="47"/>
        <v>0</v>
      </c>
      <c r="Y219" s="183" t="str">
        <f t="shared" si="53"/>
        <v>GROWTH</v>
      </c>
      <c r="Z219" s="138">
        <v>0</v>
      </c>
      <c r="AA219" s="133"/>
      <c r="AB219" s="133" t="s">
        <v>121</v>
      </c>
      <c r="AC219" s="133" t="s">
        <v>121</v>
      </c>
      <c r="AE219" s="133" t="s">
        <v>121</v>
      </c>
      <c r="AF219" s="139">
        <v>12.083333333333334</v>
      </c>
    </row>
    <row r="220" spans="1:32" s="139" customFormat="1" ht="12">
      <c r="A220" s="133" t="s">
        <v>121</v>
      </c>
      <c r="B220" s="141" t="s">
        <v>22</v>
      </c>
      <c r="C220" s="135" t="s">
        <v>743</v>
      </c>
      <c r="D220" s="135">
        <v>1000002846</v>
      </c>
      <c r="E220" s="140" t="s">
        <v>744</v>
      </c>
      <c r="F220" s="137">
        <v>44767</v>
      </c>
      <c r="G220" s="137" t="str">
        <f t="shared" si="45"/>
        <v>Targeted Dealer</v>
      </c>
      <c r="H220" s="137"/>
      <c r="I220" s="177">
        <v>40</v>
      </c>
      <c r="J220" s="177"/>
      <c r="K220" s="178">
        <v>45</v>
      </c>
      <c r="L220" s="178">
        <f t="shared" si="48"/>
        <v>-5</v>
      </c>
      <c r="M220" s="178" t="str">
        <f t="shared" si="49"/>
        <v>-</v>
      </c>
      <c r="N220" s="179">
        <v>25</v>
      </c>
      <c r="O220" s="180" t="str">
        <f t="shared" si="54"/>
        <v>Aug</v>
      </c>
      <c r="P220" s="178">
        <v>20</v>
      </c>
      <c r="Q220" s="181">
        <f t="shared" si="50"/>
        <v>25</v>
      </c>
      <c r="R220" s="180">
        <f t="shared" si="55"/>
        <v>1.25</v>
      </c>
      <c r="S220" s="181" t="str">
        <f t="shared" si="51"/>
        <v>GROWTH</v>
      </c>
      <c r="T220" s="178">
        <f t="shared" si="56"/>
        <v>25</v>
      </c>
      <c r="U220" s="182" t="str">
        <f t="shared" si="57"/>
        <v>Sep</v>
      </c>
      <c r="V220" s="178">
        <f t="shared" si="46"/>
        <v>25</v>
      </c>
      <c r="W220" s="183">
        <f t="shared" si="52"/>
        <v>20</v>
      </c>
      <c r="X220" s="184" t="b">
        <f t="shared" si="47"/>
        <v>0</v>
      </c>
      <c r="Y220" s="183" t="str">
        <f t="shared" si="53"/>
        <v>GROWTH</v>
      </c>
      <c r="Z220" s="138">
        <v>0</v>
      </c>
      <c r="AA220" s="133"/>
      <c r="AB220" s="133" t="s">
        <v>121</v>
      </c>
      <c r="AC220" s="133" t="s">
        <v>121</v>
      </c>
      <c r="AE220" s="133" t="s">
        <v>121</v>
      </c>
      <c r="AF220" s="139">
        <v>28.333333333333332</v>
      </c>
    </row>
    <row r="221" spans="1:32" s="139" customFormat="1" ht="12">
      <c r="A221" s="133" t="s">
        <v>121</v>
      </c>
      <c r="B221" s="141" t="s">
        <v>22</v>
      </c>
      <c r="C221" s="135" t="s">
        <v>745</v>
      </c>
      <c r="D221" s="135">
        <v>1000002980</v>
      </c>
      <c r="E221" s="140" t="s">
        <v>746</v>
      </c>
      <c r="F221" s="137">
        <v>44830</v>
      </c>
      <c r="G221" s="137" t="str">
        <f t="shared" si="45"/>
        <v>Targeted Dealer</v>
      </c>
      <c r="H221" s="137"/>
      <c r="I221" s="177">
        <v>70</v>
      </c>
      <c r="J221" s="177"/>
      <c r="K221" s="178">
        <v>50</v>
      </c>
      <c r="L221" s="178">
        <f t="shared" si="48"/>
        <v>20</v>
      </c>
      <c r="M221" s="178" t="str">
        <f t="shared" si="49"/>
        <v>-</v>
      </c>
      <c r="N221" s="179">
        <v>20</v>
      </c>
      <c r="O221" s="180" t="str">
        <f t="shared" si="54"/>
        <v>Aug</v>
      </c>
      <c r="P221" s="178">
        <v>56</v>
      </c>
      <c r="Q221" s="181">
        <f t="shared" si="50"/>
        <v>-6</v>
      </c>
      <c r="R221" s="180">
        <f t="shared" si="55"/>
        <v>-0.1071428571428571</v>
      </c>
      <c r="S221" s="181" t="str">
        <f t="shared" si="51"/>
        <v>DEGROWTH</v>
      </c>
      <c r="T221" s="178">
        <f t="shared" si="56"/>
        <v>20</v>
      </c>
      <c r="U221" s="182" t="str">
        <f t="shared" si="57"/>
        <v>Sep</v>
      </c>
      <c r="V221" s="178">
        <f t="shared" si="46"/>
        <v>20</v>
      </c>
      <c r="W221" s="183">
        <f t="shared" si="52"/>
        <v>30</v>
      </c>
      <c r="X221" s="184" t="b">
        <f t="shared" si="47"/>
        <v>0</v>
      </c>
      <c r="Y221" s="183" t="str">
        <f t="shared" si="53"/>
        <v>GROWTH</v>
      </c>
      <c r="Z221" s="138">
        <v>0</v>
      </c>
      <c r="AA221" s="133"/>
      <c r="AB221" s="133" t="s">
        <v>121</v>
      </c>
      <c r="AC221" s="133" t="s">
        <v>121</v>
      </c>
      <c r="AE221" s="133" t="s">
        <v>121</v>
      </c>
      <c r="AF221" s="139">
        <v>59.791666666666664</v>
      </c>
    </row>
    <row r="222" spans="1:32" s="139" customFormat="1" ht="12">
      <c r="A222" s="133" t="s">
        <v>121</v>
      </c>
      <c r="B222" s="141" t="s">
        <v>22</v>
      </c>
      <c r="C222" s="135" t="s">
        <v>748</v>
      </c>
      <c r="D222" s="135">
        <v>1000003186</v>
      </c>
      <c r="E222" s="140" t="s">
        <v>749</v>
      </c>
      <c r="F222" s="137">
        <v>44923</v>
      </c>
      <c r="G222" s="137" t="str">
        <f t="shared" si="45"/>
        <v>Targeted Dealer</v>
      </c>
      <c r="H222" s="137"/>
      <c r="I222" s="177">
        <v>70</v>
      </c>
      <c r="J222" s="177"/>
      <c r="K222" s="178">
        <v>30</v>
      </c>
      <c r="L222" s="178">
        <f t="shared" si="48"/>
        <v>40</v>
      </c>
      <c r="M222" s="178" t="str">
        <f t="shared" si="49"/>
        <v>-</v>
      </c>
      <c r="N222" s="179">
        <v>85</v>
      </c>
      <c r="O222" s="180" t="str">
        <f t="shared" si="54"/>
        <v>Aug</v>
      </c>
      <c r="P222" s="178">
        <v>50</v>
      </c>
      <c r="Q222" s="181">
        <f t="shared" si="50"/>
        <v>-20</v>
      </c>
      <c r="R222" s="180">
        <f t="shared" si="55"/>
        <v>-0.4</v>
      </c>
      <c r="S222" s="181" t="str">
        <f t="shared" si="51"/>
        <v>DEGROWTH</v>
      </c>
      <c r="T222" s="178">
        <f t="shared" si="56"/>
        <v>85</v>
      </c>
      <c r="U222" s="182" t="str">
        <f t="shared" si="57"/>
        <v>Sep</v>
      </c>
      <c r="V222" s="178">
        <f t="shared" si="46"/>
        <v>85</v>
      </c>
      <c r="W222" s="183">
        <f t="shared" si="52"/>
        <v>-55</v>
      </c>
      <c r="X222" s="184" t="b">
        <f t="shared" si="47"/>
        <v>0</v>
      </c>
      <c r="Y222" s="183" t="str">
        <f t="shared" si="53"/>
        <v>GROWTH</v>
      </c>
      <c r="Z222" s="138">
        <v>0</v>
      </c>
      <c r="AA222" s="133"/>
      <c r="AB222" s="133" t="s">
        <v>121</v>
      </c>
      <c r="AC222" s="133" t="s">
        <v>121</v>
      </c>
      <c r="AE222" s="133" t="s">
        <v>121</v>
      </c>
      <c r="AF222" s="139">
        <v>56.583333333333336</v>
      </c>
    </row>
    <row r="223" spans="1:32" s="139" customFormat="1" ht="12">
      <c r="A223" s="133" t="s">
        <v>121</v>
      </c>
      <c r="B223" s="141" t="s">
        <v>22</v>
      </c>
      <c r="C223" s="135" t="s">
        <v>750</v>
      </c>
      <c r="D223" s="135">
        <v>1000003398</v>
      </c>
      <c r="E223" s="140" t="s">
        <v>751</v>
      </c>
      <c r="F223" s="137">
        <v>44985</v>
      </c>
      <c r="G223" s="137" t="str">
        <f t="shared" si="45"/>
        <v>Targeted Dealer</v>
      </c>
      <c r="H223" s="137"/>
      <c r="I223" s="177">
        <v>25</v>
      </c>
      <c r="J223" s="177"/>
      <c r="K223" s="178">
        <v>0</v>
      </c>
      <c r="L223" s="178">
        <f t="shared" si="48"/>
        <v>25</v>
      </c>
      <c r="M223" s="178" t="str">
        <f t="shared" si="49"/>
        <v>-</v>
      </c>
      <c r="N223" s="179">
        <v>40</v>
      </c>
      <c r="O223" s="180" t="str">
        <f t="shared" si="54"/>
        <v>Aug</v>
      </c>
      <c r="P223" s="178">
        <v>0</v>
      </c>
      <c r="Q223" s="181">
        <f t="shared" si="50"/>
        <v>0</v>
      </c>
      <c r="R223" s="180" t="str">
        <f t="shared" si="55"/>
        <v xml:space="preserve"> </v>
      </c>
      <c r="S223" s="181" t="str">
        <f t="shared" si="51"/>
        <v>GROWTH</v>
      </c>
      <c r="T223" s="178">
        <f t="shared" si="56"/>
        <v>40</v>
      </c>
      <c r="U223" s="182" t="str">
        <f t="shared" si="57"/>
        <v>Sep</v>
      </c>
      <c r="V223" s="178">
        <f t="shared" si="46"/>
        <v>40</v>
      </c>
      <c r="W223" s="183">
        <f t="shared" si="52"/>
        <v>-40</v>
      </c>
      <c r="X223" s="184" t="b">
        <f t="shared" si="47"/>
        <v>0</v>
      </c>
      <c r="Y223" s="183" t="str">
        <f t="shared" si="53"/>
        <v>GROWTH</v>
      </c>
      <c r="Z223" s="138">
        <v>0</v>
      </c>
      <c r="AA223" s="133"/>
      <c r="AB223" s="133" t="s">
        <v>121</v>
      </c>
      <c r="AC223" s="133" t="s">
        <v>121</v>
      </c>
      <c r="AE223" s="133" t="s">
        <v>121</v>
      </c>
      <c r="AF223" s="139">
        <v>8.3333333333333339</v>
      </c>
    </row>
    <row r="224" spans="1:32" s="139" customFormat="1" ht="12">
      <c r="A224" s="133" t="s">
        <v>121</v>
      </c>
      <c r="B224" s="141" t="s">
        <v>22</v>
      </c>
      <c r="C224" s="135" t="s">
        <v>752</v>
      </c>
      <c r="D224" s="135">
        <v>1000003447</v>
      </c>
      <c r="E224" s="140" t="s">
        <v>753</v>
      </c>
      <c r="F224" s="137">
        <v>45008</v>
      </c>
      <c r="G224" s="137" t="str">
        <f t="shared" si="45"/>
        <v>Targeted Dealer</v>
      </c>
      <c r="H224" s="137"/>
      <c r="I224" s="177">
        <v>25</v>
      </c>
      <c r="J224" s="177"/>
      <c r="K224" s="178">
        <v>25</v>
      </c>
      <c r="L224" s="178">
        <f t="shared" si="48"/>
        <v>0</v>
      </c>
      <c r="M224" s="178" t="str">
        <f t="shared" si="49"/>
        <v>-</v>
      </c>
      <c r="N224" s="179">
        <v>0</v>
      </c>
      <c r="O224" s="180" t="str">
        <f t="shared" si="54"/>
        <v>Aug</v>
      </c>
      <c r="P224" s="178">
        <v>25</v>
      </c>
      <c r="Q224" s="181">
        <f t="shared" si="50"/>
        <v>0</v>
      </c>
      <c r="R224" s="180">
        <f t="shared" si="55"/>
        <v>0</v>
      </c>
      <c r="S224" s="181" t="b">
        <f t="shared" si="51"/>
        <v>0</v>
      </c>
      <c r="T224" s="178">
        <f t="shared" si="56"/>
        <v>0</v>
      </c>
      <c r="U224" s="182" t="str">
        <f t="shared" si="57"/>
        <v>Sep</v>
      </c>
      <c r="V224" s="178">
        <f t="shared" si="46"/>
        <v>0</v>
      </c>
      <c r="W224" s="183">
        <f t="shared" si="52"/>
        <v>25</v>
      </c>
      <c r="X224" s="184" t="b">
        <f t="shared" si="47"/>
        <v>0</v>
      </c>
      <c r="Y224" s="183" t="b">
        <f t="shared" si="53"/>
        <v>0</v>
      </c>
      <c r="Z224" s="138">
        <v>0</v>
      </c>
      <c r="AA224" s="133"/>
      <c r="AB224" s="133" t="s">
        <v>121</v>
      </c>
      <c r="AC224" s="133" t="s">
        <v>121</v>
      </c>
      <c r="AE224" s="133" t="s">
        <v>121</v>
      </c>
      <c r="AF224" s="139">
        <v>20.833333333333332</v>
      </c>
    </row>
    <row r="225" spans="1:32" s="139" customFormat="1" ht="12">
      <c r="A225" s="133" t="s">
        <v>121</v>
      </c>
      <c r="B225" s="141" t="s">
        <v>22</v>
      </c>
      <c r="C225" s="135" t="s">
        <v>754</v>
      </c>
      <c r="D225" s="135">
        <v>1000003493</v>
      </c>
      <c r="E225" s="140" t="s">
        <v>755</v>
      </c>
      <c r="F225" s="137">
        <v>45039</v>
      </c>
      <c r="G225" s="137" t="str">
        <f t="shared" si="45"/>
        <v>Targeted Dealer</v>
      </c>
      <c r="H225" s="137"/>
      <c r="I225" s="177">
        <v>20</v>
      </c>
      <c r="J225" s="177"/>
      <c r="K225" s="178">
        <v>2.75</v>
      </c>
      <c r="L225" s="178">
        <f t="shared" si="48"/>
        <v>17.25</v>
      </c>
      <c r="M225" s="178" t="str">
        <f t="shared" si="49"/>
        <v>-</v>
      </c>
      <c r="N225" s="179">
        <v>2.5</v>
      </c>
      <c r="O225" s="180" t="str">
        <f t="shared" si="54"/>
        <v>Aug</v>
      </c>
      <c r="P225" s="178">
        <v>0</v>
      </c>
      <c r="Q225" s="181">
        <f t="shared" si="50"/>
        <v>2.75</v>
      </c>
      <c r="R225" s="180" t="str">
        <f t="shared" si="55"/>
        <v xml:space="preserve"> </v>
      </c>
      <c r="S225" s="181" t="str">
        <f t="shared" si="51"/>
        <v>GROWTH</v>
      </c>
      <c r="T225" s="178">
        <f t="shared" si="56"/>
        <v>2.5</v>
      </c>
      <c r="U225" s="182" t="str">
        <f t="shared" si="57"/>
        <v>Sep</v>
      </c>
      <c r="V225" s="178">
        <f t="shared" si="46"/>
        <v>2.5</v>
      </c>
      <c r="W225" s="183">
        <f t="shared" si="52"/>
        <v>0.25</v>
      </c>
      <c r="X225" s="184" t="b">
        <f t="shared" si="47"/>
        <v>0</v>
      </c>
      <c r="Y225" s="183" t="str">
        <f t="shared" si="53"/>
        <v>GROWTH</v>
      </c>
      <c r="Z225" s="138">
        <v>0</v>
      </c>
      <c r="AA225" s="133"/>
      <c r="AB225" s="133" t="s">
        <v>121</v>
      </c>
      <c r="AC225" s="133" t="s">
        <v>121</v>
      </c>
      <c r="AE225" s="133" t="s">
        <v>121</v>
      </c>
      <c r="AF225" s="139">
        <v>7.166666666666667</v>
      </c>
    </row>
    <row r="226" spans="1:32" s="139" customFormat="1" ht="12">
      <c r="A226" s="138" t="s">
        <v>121</v>
      </c>
      <c r="B226" s="144" t="s">
        <v>22</v>
      </c>
      <c r="C226" s="144" t="s">
        <v>762</v>
      </c>
      <c r="D226" s="144">
        <v>1000004034</v>
      </c>
      <c r="E226" s="144" t="s">
        <v>763</v>
      </c>
      <c r="F226" s="137">
        <v>45478</v>
      </c>
      <c r="G226" s="137" t="str">
        <f t="shared" si="45"/>
        <v>Targeted Dealer</v>
      </c>
      <c r="H226" s="137"/>
      <c r="I226" s="177">
        <v>20</v>
      </c>
      <c r="J226" s="177"/>
      <c r="K226" s="178">
        <v>4.5</v>
      </c>
      <c r="L226" s="178">
        <f t="shared" si="48"/>
        <v>15.5</v>
      </c>
      <c r="M226" s="178" t="str">
        <f t="shared" si="49"/>
        <v>-</v>
      </c>
      <c r="N226" s="179">
        <v>0</v>
      </c>
      <c r="O226" s="180" t="str">
        <f t="shared" si="54"/>
        <v>Aug</v>
      </c>
      <c r="P226" s="178">
        <v>1.5</v>
      </c>
      <c r="Q226" s="181">
        <f t="shared" si="50"/>
        <v>3</v>
      </c>
      <c r="R226" s="180">
        <f t="shared" si="55"/>
        <v>2</v>
      </c>
      <c r="S226" s="181" t="b">
        <f t="shared" si="51"/>
        <v>0</v>
      </c>
      <c r="T226" s="178">
        <f t="shared" si="56"/>
        <v>0</v>
      </c>
      <c r="U226" s="182" t="str">
        <f t="shared" si="57"/>
        <v>Sep</v>
      </c>
      <c r="V226" s="178">
        <f t="shared" si="46"/>
        <v>0</v>
      </c>
      <c r="W226" s="183">
        <f t="shared" si="52"/>
        <v>4.5</v>
      </c>
      <c r="X226" s="184" t="b">
        <f t="shared" si="47"/>
        <v>0</v>
      </c>
      <c r="Y226" s="183" t="b">
        <f t="shared" si="53"/>
        <v>0</v>
      </c>
      <c r="Z226" s="138">
        <v>0</v>
      </c>
      <c r="AA226" s="133"/>
      <c r="AB226" s="133" t="s">
        <v>121</v>
      </c>
      <c r="AC226" s="138" t="s">
        <v>121</v>
      </c>
      <c r="AE226" s="138" t="s">
        <v>121</v>
      </c>
      <c r="AF226" s="139">
        <v>2.5833333333333335</v>
      </c>
    </row>
    <row r="227" spans="1:32" s="139" customFormat="1" ht="12">
      <c r="A227" s="133" t="s">
        <v>121</v>
      </c>
      <c r="B227" s="141" t="s">
        <v>25</v>
      </c>
      <c r="C227" s="135" t="s">
        <v>764</v>
      </c>
      <c r="D227" s="135">
        <v>1000000268</v>
      </c>
      <c r="E227" s="136" t="s">
        <v>765</v>
      </c>
      <c r="F227" s="137">
        <v>38384</v>
      </c>
      <c r="G227" s="137" t="str">
        <f t="shared" si="45"/>
        <v>Targeted Dealer</v>
      </c>
      <c r="H227" s="137"/>
      <c r="I227" s="177">
        <v>20</v>
      </c>
      <c r="J227" s="177"/>
      <c r="K227" s="178">
        <v>20</v>
      </c>
      <c r="L227" s="178">
        <f t="shared" si="48"/>
        <v>0</v>
      </c>
      <c r="M227" s="178" t="str">
        <f t="shared" si="49"/>
        <v>-</v>
      </c>
      <c r="N227" s="179">
        <v>20</v>
      </c>
      <c r="O227" s="180" t="str">
        <f t="shared" si="54"/>
        <v>Aug</v>
      </c>
      <c r="P227" s="178">
        <v>0</v>
      </c>
      <c r="Q227" s="181">
        <f t="shared" si="50"/>
        <v>20</v>
      </c>
      <c r="R227" s="180" t="str">
        <f t="shared" si="55"/>
        <v xml:space="preserve"> </v>
      </c>
      <c r="S227" s="181" t="str">
        <f t="shared" si="51"/>
        <v>GROWTH</v>
      </c>
      <c r="T227" s="178">
        <f t="shared" si="56"/>
        <v>20</v>
      </c>
      <c r="U227" s="182" t="str">
        <f t="shared" si="57"/>
        <v>Sep</v>
      </c>
      <c r="V227" s="178">
        <f t="shared" si="46"/>
        <v>20</v>
      </c>
      <c r="W227" s="183">
        <f t="shared" si="52"/>
        <v>0</v>
      </c>
      <c r="X227" s="184" t="b">
        <f t="shared" si="47"/>
        <v>0</v>
      </c>
      <c r="Y227" s="183" t="str">
        <f t="shared" si="53"/>
        <v>GROWTH</v>
      </c>
      <c r="Z227" s="138">
        <v>0</v>
      </c>
      <c r="AA227" s="133"/>
      <c r="AB227" s="133" t="s">
        <v>121</v>
      </c>
      <c r="AC227" s="133" t="s">
        <v>121</v>
      </c>
      <c r="AE227" s="133" t="s">
        <v>121</v>
      </c>
      <c r="AF227" s="139">
        <v>10</v>
      </c>
    </row>
    <row r="228" spans="1:32" s="139" customFormat="1" ht="12">
      <c r="A228" s="133" t="s">
        <v>121</v>
      </c>
      <c r="B228" s="141" t="s">
        <v>25</v>
      </c>
      <c r="C228" s="135" t="s">
        <v>766</v>
      </c>
      <c r="D228" s="135">
        <v>1000000263</v>
      </c>
      <c r="E228" s="136" t="s">
        <v>767</v>
      </c>
      <c r="F228" s="137">
        <v>39562</v>
      </c>
      <c r="G228" s="137" t="str">
        <f t="shared" si="45"/>
        <v>Targeted Dealer</v>
      </c>
      <c r="H228" s="137"/>
      <c r="I228" s="177">
        <v>20</v>
      </c>
      <c r="J228" s="177"/>
      <c r="K228" s="178">
        <v>20</v>
      </c>
      <c r="L228" s="178">
        <f t="shared" si="48"/>
        <v>0</v>
      </c>
      <c r="M228" s="178" t="str">
        <f t="shared" si="49"/>
        <v>-</v>
      </c>
      <c r="N228" s="179">
        <v>0</v>
      </c>
      <c r="O228" s="180" t="str">
        <f t="shared" si="54"/>
        <v>Aug</v>
      </c>
      <c r="P228" s="178">
        <v>0</v>
      </c>
      <c r="Q228" s="181">
        <f t="shared" si="50"/>
        <v>20</v>
      </c>
      <c r="R228" s="180" t="str">
        <f t="shared" si="55"/>
        <v xml:space="preserve"> </v>
      </c>
      <c r="S228" s="181" t="b">
        <f t="shared" si="51"/>
        <v>0</v>
      </c>
      <c r="T228" s="178">
        <f t="shared" si="56"/>
        <v>0</v>
      </c>
      <c r="U228" s="182" t="str">
        <f t="shared" si="57"/>
        <v>Sep</v>
      </c>
      <c r="V228" s="178">
        <f t="shared" si="46"/>
        <v>0</v>
      </c>
      <c r="W228" s="183">
        <f t="shared" si="52"/>
        <v>20</v>
      </c>
      <c r="X228" s="184" t="b">
        <f t="shared" si="47"/>
        <v>0</v>
      </c>
      <c r="Y228" s="183" t="b">
        <f t="shared" si="53"/>
        <v>0</v>
      </c>
      <c r="Z228" s="138">
        <v>0</v>
      </c>
      <c r="AA228" s="133"/>
      <c r="AB228" s="133" t="s">
        <v>121</v>
      </c>
      <c r="AC228" s="133" t="s">
        <v>121</v>
      </c>
      <c r="AE228" s="133" t="s">
        <v>121</v>
      </c>
      <c r="AF228" s="139">
        <v>9.1666666666666661</v>
      </c>
    </row>
    <row r="229" spans="1:32" s="139" customFormat="1" ht="12">
      <c r="A229" s="133" t="s">
        <v>121</v>
      </c>
      <c r="B229" s="141" t="s">
        <v>25</v>
      </c>
      <c r="C229" s="135" t="s">
        <v>768</v>
      </c>
      <c r="D229" s="135">
        <v>1000000277</v>
      </c>
      <c r="E229" s="136" t="s">
        <v>769</v>
      </c>
      <c r="F229" s="137">
        <v>40101</v>
      </c>
      <c r="G229" s="137" t="str">
        <f t="shared" si="45"/>
        <v>Targeted Dealer</v>
      </c>
      <c r="H229" s="137"/>
      <c r="I229" s="177">
        <v>770</v>
      </c>
      <c r="J229" s="177"/>
      <c r="K229" s="178">
        <v>570</v>
      </c>
      <c r="L229" s="178">
        <f t="shared" si="48"/>
        <v>200</v>
      </c>
      <c r="M229" s="178" t="str">
        <f t="shared" si="49"/>
        <v>-</v>
      </c>
      <c r="N229" s="179">
        <v>394.15</v>
      </c>
      <c r="O229" s="180" t="str">
        <f t="shared" si="54"/>
        <v>Aug</v>
      </c>
      <c r="P229" s="178">
        <v>740</v>
      </c>
      <c r="Q229" s="181">
        <f t="shared" si="50"/>
        <v>-170</v>
      </c>
      <c r="R229" s="180">
        <f t="shared" si="55"/>
        <v>-0.22972972972972971</v>
      </c>
      <c r="S229" s="181" t="str">
        <f t="shared" si="51"/>
        <v>DEGROWTH</v>
      </c>
      <c r="T229" s="178">
        <f t="shared" si="56"/>
        <v>394.15</v>
      </c>
      <c r="U229" s="182" t="str">
        <f t="shared" si="57"/>
        <v>Sep</v>
      </c>
      <c r="V229" s="178">
        <f t="shared" si="46"/>
        <v>394.15</v>
      </c>
      <c r="W229" s="183">
        <f t="shared" si="52"/>
        <v>175.85000000000002</v>
      </c>
      <c r="X229" s="184" t="b">
        <f t="shared" si="47"/>
        <v>0</v>
      </c>
      <c r="Y229" s="183" t="str">
        <f t="shared" si="53"/>
        <v>GROWTH</v>
      </c>
      <c r="Z229" s="138">
        <v>0</v>
      </c>
      <c r="AA229" s="133"/>
      <c r="AB229" s="133" t="s">
        <v>121</v>
      </c>
      <c r="AC229" s="133" t="s">
        <v>121</v>
      </c>
      <c r="AE229" s="133" t="s">
        <v>121</v>
      </c>
      <c r="AF229" s="139">
        <v>874.83333333333337</v>
      </c>
    </row>
    <row r="230" spans="1:32" s="139" customFormat="1" ht="12">
      <c r="A230" s="133" t="s">
        <v>121</v>
      </c>
      <c r="B230" s="141" t="s">
        <v>25</v>
      </c>
      <c r="C230" s="135" t="s">
        <v>778</v>
      </c>
      <c r="D230" s="135">
        <v>1000000266</v>
      </c>
      <c r="E230" s="136" t="s">
        <v>779</v>
      </c>
      <c r="F230" s="137">
        <v>42522</v>
      </c>
      <c r="G230" s="137" t="str">
        <f t="shared" si="45"/>
        <v>Targeted Dealer</v>
      </c>
      <c r="H230" s="137"/>
      <c r="I230" s="177">
        <v>380</v>
      </c>
      <c r="J230" s="177"/>
      <c r="K230" s="178">
        <v>383</v>
      </c>
      <c r="L230" s="178">
        <f t="shared" si="48"/>
        <v>-3</v>
      </c>
      <c r="M230" s="178" t="str">
        <f t="shared" si="49"/>
        <v>-</v>
      </c>
      <c r="N230" s="179">
        <v>200</v>
      </c>
      <c r="O230" s="180" t="str">
        <f t="shared" si="54"/>
        <v>Aug</v>
      </c>
      <c r="P230" s="178">
        <v>476</v>
      </c>
      <c r="Q230" s="181">
        <f t="shared" si="50"/>
        <v>-93</v>
      </c>
      <c r="R230" s="180">
        <f t="shared" si="55"/>
        <v>-0.19537815126050417</v>
      </c>
      <c r="S230" s="181" t="str">
        <f t="shared" si="51"/>
        <v>DEGROWTH</v>
      </c>
      <c r="T230" s="178">
        <f t="shared" si="56"/>
        <v>200</v>
      </c>
      <c r="U230" s="182" t="str">
        <f t="shared" si="57"/>
        <v>Sep</v>
      </c>
      <c r="V230" s="178">
        <f t="shared" si="46"/>
        <v>200</v>
      </c>
      <c r="W230" s="183">
        <f t="shared" si="52"/>
        <v>183</v>
      </c>
      <c r="X230" s="184" t="b">
        <f t="shared" si="47"/>
        <v>0</v>
      </c>
      <c r="Y230" s="183" t="str">
        <f t="shared" si="53"/>
        <v>GROWTH</v>
      </c>
      <c r="Z230" s="138">
        <v>0</v>
      </c>
      <c r="AA230" s="133"/>
      <c r="AB230" s="133" t="s">
        <v>121</v>
      </c>
      <c r="AC230" s="133" t="s">
        <v>121</v>
      </c>
      <c r="AE230" s="133" t="s">
        <v>121</v>
      </c>
      <c r="AF230" s="139">
        <v>472.33333333333331</v>
      </c>
    </row>
    <row r="231" spans="1:32" s="139" customFormat="1" ht="12">
      <c r="A231" s="133" t="s">
        <v>121</v>
      </c>
      <c r="B231" s="141" t="s">
        <v>25</v>
      </c>
      <c r="C231" s="135" t="s">
        <v>782</v>
      </c>
      <c r="D231" s="135">
        <v>1000000260</v>
      </c>
      <c r="E231" s="136" t="s">
        <v>783</v>
      </c>
      <c r="F231" s="137">
        <v>43021</v>
      </c>
      <c r="G231" s="137" t="str">
        <f t="shared" si="45"/>
        <v>Targeted Dealer</v>
      </c>
      <c r="H231" s="137"/>
      <c r="I231" s="177">
        <v>70</v>
      </c>
      <c r="J231" s="177"/>
      <c r="K231" s="178">
        <v>35</v>
      </c>
      <c r="L231" s="178">
        <f t="shared" si="48"/>
        <v>35</v>
      </c>
      <c r="M231" s="178" t="str">
        <f t="shared" si="49"/>
        <v>-</v>
      </c>
      <c r="N231" s="179">
        <v>38</v>
      </c>
      <c r="O231" s="180" t="str">
        <f t="shared" si="54"/>
        <v>Aug</v>
      </c>
      <c r="P231" s="178">
        <v>55</v>
      </c>
      <c r="Q231" s="181">
        <f t="shared" si="50"/>
        <v>-20</v>
      </c>
      <c r="R231" s="180">
        <f t="shared" si="55"/>
        <v>-0.36363636363636365</v>
      </c>
      <c r="S231" s="181" t="str">
        <f t="shared" si="51"/>
        <v>DEGROWTH</v>
      </c>
      <c r="T231" s="178">
        <f t="shared" si="56"/>
        <v>38</v>
      </c>
      <c r="U231" s="182" t="str">
        <f t="shared" si="57"/>
        <v>Sep</v>
      </c>
      <c r="V231" s="178">
        <f t="shared" si="46"/>
        <v>38</v>
      </c>
      <c r="W231" s="183">
        <f t="shared" si="52"/>
        <v>-3</v>
      </c>
      <c r="X231" s="184" t="b">
        <f t="shared" si="47"/>
        <v>0</v>
      </c>
      <c r="Y231" s="183" t="str">
        <f t="shared" si="53"/>
        <v>GROWTH</v>
      </c>
      <c r="Z231" s="138">
        <v>0</v>
      </c>
      <c r="AA231" s="133"/>
      <c r="AB231" s="133" t="s">
        <v>121</v>
      </c>
      <c r="AC231" s="133" t="s">
        <v>121</v>
      </c>
      <c r="AE231" s="133" t="s">
        <v>121</v>
      </c>
      <c r="AF231" s="139">
        <v>73.166666666666671</v>
      </c>
    </row>
    <row r="232" spans="1:32" s="139" customFormat="1" ht="12">
      <c r="A232" s="133" t="s">
        <v>121</v>
      </c>
      <c r="B232" s="141" t="s">
        <v>25</v>
      </c>
      <c r="C232" s="135" t="s">
        <v>784</v>
      </c>
      <c r="D232" s="135">
        <v>1000000839</v>
      </c>
      <c r="E232" s="136" t="s">
        <v>785</v>
      </c>
      <c r="F232" s="137">
        <v>43623</v>
      </c>
      <c r="G232" s="137" t="str">
        <f t="shared" ref="G232:G289" si="58">IF(I232&gt;0,"Targeted Dealer","-")</f>
        <v>Targeted Dealer</v>
      </c>
      <c r="H232" s="137"/>
      <c r="I232" s="177">
        <v>50</v>
      </c>
      <c r="J232" s="177"/>
      <c r="K232" s="178">
        <v>0</v>
      </c>
      <c r="L232" s="178">
        <f t="shared" si="48"/>
        <v>50</v>
      </c>
      <c r="M232" s="178" t="str">
        <f t="shared" si="49"/>
        <v>-</v>
      </c>
      <c r="N232" s="179">
        <v>40</v>
      </c>
      <c r="O232" s="180" t="str">
        <f t="shared" si="54"/>
        <v>Aug</v>
      </c>
      <c r="P232" s="178">
        <v>40</v>
      </c>
      <c r="Q232" s="181">
        <f t="shared" si="50"/>
        <v>-40</v>
      </c>
      <c r="R232" s="180">
        <f t="shared" si="55"/>
        <v>-1</v>
      </c>
      <c r="S232" s="181" t="str">
        <f t="shared" si="51"/>
        <v>DEGROWTH</v>
      </c>
      <c r="T232" s="178">
        <f t="shared" si="56"/>
        <v>40</v>
      </c>
      <c r="U232" s="182" t="str">
        <f t="shared" si="57"/>
        <v>Sep</v>
      </c>
      <c r="V232" s="178">
        <f t="shared" si="46"/>
        <v>40</v>
      </c>
      <c r="W232" s="183">
        <f t="shared" si="52"/>
        <v>-40</v>
      </c>
      <c r="X232" s="184" t="b">
        <f t="shared" si="47"/>
        <v>0</v>
      </c>
      <c r="Y232" s="183" t="str">
        <f t="shared" si="53"/>
        <v>GROWTH</v>
      </c>
      <c r="Z232" s="138">
        <v>0</v>
      </c>
      <c r="AA232" s="133"/>
      <c r="AB232" s="133" t="s">
        <v>121</v>
      </c>
      <c r="AC232" s="133" t="s">
        <v>121</v>
      </c>
      <c r="AE232" s="133" t="s">
        <v>121</v>
      </c>
      <c r="AF232" s="139">
        <v>42.5</v>
      </c>
    </row>
    <row r="233" spans="1:32" s="139" customFormat="1" ht="12">
      <c r="A233" s="133" t="s">
        <v>121</v>
      </c>
      <c r="B233" s="141" t="s">
        <v>25</v>
      </c>
      <c r="C233" s="135" t="s">
        <v>786</v>
      </c>
      <c r="D233" s="135">
        <v>1000000256</v>
      </c>
      <c r="E233" s="136" t="s">
        <v>787</v>
      </c>
      <c r="F233" s="137">
        <v>43754</v>
      </c>
      <c r="G233" s="137" t="str">
        <f t="shared" si="58"/>
        <v>Targeted Dealer</v>
      </c>
      <c r="H233" s="137"/>
      <c r="I233" s="177">
        <v>20</v>
      </c>
      <c r="J233" s="177"/>
      <c r="K233" s="178">
        <v>15</v>
      </c>
      <c r="L233" s="178">
        <f t="shared" si="48"/>
        <v>5</v>
      </c>
      <c r="M233" s="178" t="str">
        <f t="shared" si="49"/>
        <v>-</v>
      </c>
      <c r="N233" s="179">
        <v>20</v>
      </c>
      <c r="O233" s="180" t="str">
        <f t="shared" si="54"/>
        <v>Aug</v>
      </c>
      <c r="P233" s="178">
        <v>15</v>
      </c>
      <c r="Q233" s="181">
        <f t="shared" si="50"/>
        <v>0</v>
      </c>
      <c r="R233" s="180">
        <f t="shared" si="55"/>
        <v>0</v>
      </c>
      <c r="S233" s="181" t="str">
        <f t="shared" si="51"/>
        <v>GROWTH</v>
      </c>
      <c r="T233" s="178">
        <f t="shared" si="56"/>
        <v>20</v>
      </c>
      <c r="U233" s="182" t="str">
        <f t="shared" si="57"/>
        <v>Sep</v>
      </c>
      <c r="V233" s="178">
        <f t="shared" si="46"/>
        <v>20</v>
      </c>
      <c r="W233" s="183">
        <f t="shared" si="52"/>
        <v>-5</v>
      </c>
      <c r="X233" s="184" t="b">
        <f t="shared" si="47"/>
        <v>0</v>
      </c>
      <c r="Y233" s="183" t="str">
        <f t="shared" si="53"/>
        <v>GROWTH</v>
      </c>
      <c r="Z233" s="138">
        <v>0</v>
      </c>
      <c r="AA233" s="133"/>
      <c r="AB233" s="133" t="s">
        <v>121</v>
      </c>
      <c r="AC233" s="133" t="s">
        <v>121</v>
      </c>
      <c r="AE233" s="133" t="s">
        <v>121</v>
      </c>
      <c r="AF233" s="139">
        <v>25</v>
      </c>
    </row>
    <row r="234" spans="1:32" s="139" customFormat="1" ht="12">
      <c r="A234" s="133" t="s">
        <v>121</v>
      </c>
      <c r="B234" s="141" t="s">
        <v>25</v>
      </c>
      <c r="C234" s="135" t="s">
        <v>788</v>
      </c>
      <c r="D234" s="135">
        <v>1000000265</v>
      </c>
      <c r="E234" s="136" t="s">
        <v>789</v>
      </c>
      <c r="F234" s="137">
        <v>43893</v>
      </c>
      <c r="G234" s="137" t="str">
        <f t="shared" si="58"/>
        <v>Targeted Dealer</v>
      </c>
      <c r="H234" s="137"/>
      <c r="I234" s="177">
        <v>20</v>
      </c>
      <c r="J234" s="177"/>
      <c r="K234" s="178">
        <v>20</v>
      </c>
      <c r="L234" s="178">
        <f t="shared" si="48"/>
        <v>0</v>
      </c>
      <c r="M234" s="178" t="str">
        <f t="shared" si="49"/>
        <v>-</v>
      </c>
      <c r="N234" s="179">
        <v>0</v>
      </c>
      <c r="O234" s="180" t="str">
        <f t="shared" si="54"/>
        <v>Aug</v>
      </c>
      <c r="P234" s="178">
        <v>20</v>
      </c>
      <c r="Q234" s="181">
        <f t="shared" si="50"/>
        <v>0</v>
      </c>
      <c r="R234" s="180">
        <f t="shared" si="55"/>
        <v>0</v>
      </c>
      <c r="S234" s="181" t="b">
        <f t="shared" si="51"/>
        <v>0</v>
      </c>
      <c r="T234" s="178">
        <f t="shared" si="56"/>
        <v>0</v>
      </c>
      <c r="U234" s="182" t="str">
        <f t="shared" si="57"/>
        <v>Sep</v>
      </c>
      <c r="V234" s="178">
        <f t="shared" si="46"/>
        <v>0</v>
      </c>
      <c r="W234" s="183">
        <f t="shared" si="52"/>
        <v>20</v>
      </c>
      <c r="X234" s="184" t="b">
        <f t="shared" si="47"/>
        <v>0</v>
      </c>
      <c r="Y234" s="183" t="b">
        <f t="shared" si="53"/>
        <v>0</v>
      </c>
      <c r="Z234" s="138">
        <v>0</v>
      </c>
      <c r="AA234" s="133"/>
      <c r="AB234" s="133" t="s">
        <v>121</v>
      </c>
      <c r="AC234" s="133" t="s">
        <v>121</v>
      </c>
      <c r="AE234" s="133" t="s">
        <v>121</v>
      </c>
      <c r="AF234" s="139">
        <v>15.833333333333334</v>
      </c>
    </row>
    <row r="235" spans="1:32" s="139" customFormat="1" ht="12">
      <c r="A235" s="133" t="s">
        <v>121</v>
      </c>
      <c r="B235" s="141" t="s">
        <v>25</v>
      </c>
      <c r="C235" s="135" t="s">
        <v>790</v>
      </c>
      <c r="D235" s="135">
        <v>1000000258</v>
      </c>
      <c r="E235" s="136" t="s">
        <v>791</v>
      </c>
      <c r="F235" s="137">
        <v>44001</v>
      </c>
      <c r="G235" s="137" t="str">
        <f t="shared" si="58"/>
        <v>Targeted Dealer</v>
      </c>
      <c r="H235" s="137"/>
      <c r="I235" s="177">
        <v>70</v>
      </c>
      <c r="J235" s="177"/>
      <c r="K235" s="178">
        <v>56</v>
      </c>
      <c r="L235" s="178">
        <f t="shared" si="48"/>
        <v>14</v>
      </c>
      <c r="M235" s="178" t="str">
        <f t="shared" si="49"/>
        <v>-</v>
      </c>
      <c r="N235" s="179">
        <v>30</v>
      </c>
      <c r="O235" s="180" t="str">
        <f t="shared" si="54"/>
        <v>Aug</v>
      </c>
      <c r="P235" s="178">
        <v>60</v>
      </c>
      <c r="Q235" s="181">
        <f t="shared" si="50"/>
        <v>-4</v>
      </c>
      <c r="R235" s="180">
        <f t="shared" si="55"/>
        <v>-6.6666666666666652E-2</v>
      </c>
      <c r="S235" s="181" t="str">
        <f t="shared" si="51"/>
        <v>DEGROWTH</v>
      </c>
      <c r="T235" s="178">
        <f t="shared" si="56"/>
        <v>30</v>
      </c>
      <c r="U235" s="182" t="str">
        <f t="shared" si="57"/>
        <v>Sep</v>
      </c>
      <c r="V235" s="178">
        <f t="shared" si="46"/>
        <v>30</v>
      </c>
      <c r="W235" s="183">
        <f t="shared" si="52"/>
        <v>26</v>
      </c>
      <c r="X235" s="184" t="b">
        <f t="shared" si="47"/>
        <v>0</v>
      </c>
      <c r="Y235" s="183" t="str">
        <f t="shared" si="53"/>
        <v>GROWTH</v>
      </c>
      <c r="Z235" s="138">
        <v>0</v>
      </c>
      <c r="AA235" s="133"/>
      <c r="AB235" s="133" t="s">
        <v>121</v>
      </c>
      <c r="AC235" s="133" t="s">
        <v>121</v>
      </c>
      <c r="AE235" s="133" t="s">
        <v>121</v>
      </c>
      <c r="AF235" s="139">
        <v>88.333333333333329</v>
      </c>
    </row>
    <row r="236" spans="1:32" s="139" customFormat="1" ht="12">
      <c r="A236" s="133" t="s">
        <v>121</v>
      </c>
      <c r="B236" s="141" t="s">
        <v>25</v>
      </c>
      <c r="C236" s="135" t="s">
        <v>792</v>
      </c>
      <c r="D236" s="135">
        <v>1000000279</v>
      </c>
      <c r="E236" s="136" t="s">
        <v>793</v>
      </c>
      <c r="F236" s="137">
        <v>44144</v>
      </c>
      <c r="G236" s="137" t="str">
        <f t="shared" si="58"/>
        <v>Targeted Dealer</v>
      </c>
      <c r="H236" s="137"/>
      <c r="I236" s="177">
        <v>20</v>
      </c>
      <c r="J236" s="177"/>
      <c r="K236" s="178">
        <v>20</v>
      </c>
      <c r="L236" s="178">
        <f t="shared" si="48"/>
        <v>0</v>
      </c>
      <c r="M236" s="178" t="str">
        <f t="shared" si="49"/>
        <v>-</v>
      </c>
      <c r="N236" s="179">
        <v>20</v>
      </c>
      <c r="O236" s="180" t="str">
        <f t="shared" si="54"/>
        <v>Aug</v>
      </c>
      <c r="P236" s="178">
        <v>20</v>
      </c>
      <c r="Q236" s="181">
        <f t="shared" si="50"/>
        <v>0</v>
      </c>
      <c r="R236" s="180">
        <f t="shared" si="55"/>
        <v>0</v>
      </c>
      <c r="S236" s="181" t="str">
        <f t="shared" si="51"/>
        <v>GROWTH</v>
      </c>
      <c r="T236" s="178">
        <f t="shared" si="56"/>
        <v>20</v>
      </c>
      <c r="U236" s="182" t="str">
        <f t="shared" si="57"/>
        <v>Sep</v>
      </c>
      <c r="V236" s="178">
        <f t="shared" si="46"/>
        <v>20</v>
      </c>
      <c r="W236" s="183">
        <f t="shared" si="52"/>
        <v>0</v>
      </c>
      <c r="X236" s="184" t="b">
        <f t="shared" si="47"/>
        <v>0</v>
      </c>
      <c r="Y236" s="183" t="str">
        <f t="shared" si="53"/>
        <v>GROWTH</v>
      </c>
      <c r="Z236" s="138">
        <v>0</v>
      </c>
      <c r="AA236" s="133"/>
      <c r="AB236" s="133" t="s">
        <v>121</v>
      </c>
      <c r="AC236" s="133" t="s">
        <v>121</v>
      </c>
      <c r="AE236" s="133" t="s">
        <v>121</v>
      </c>
      <c r="AF236" s="139">
        <v>25.833333333333332</v>
      </c>
    </row>
    <row r="237" spans="1:32" s="139" customFormat="1" ht="12">
      <c r="A237" s="133" t="s">
        <v>121</v>
      </c>
      <c r="B237" s="141" t="s">
        <v>25</v>
      </c>
      <c r="C237" s="135" t="s">
        <v>794</v>
      </c>
      <c r="D237" s="135">
        <v>1000000272</v>
      </c>
      <c r="E237" s="136" t="s">
        <v>795</v>
      </c>
      <c r="F237" s="137">
        <v>44321</v>
      </c>
      <c r="G237" s="137" t="str">
        <f t="shared" si="58"/>
        <v>Targeted Dealer</v>
      </c>
      <c r="H237" s="137"/>
      <c r="I237" s="177">
        <v>100</v>
      </c>
      <c r="J237" s="177"/>
      <c r="K237" s="178">
        <v>90</v>
      </c>
      <c r="L237" s="178">
        <f t="shared" si="48"/>
        <v>10</v>
      </c>
      <c r="M237" s="178" t="str">
        <f t="shared" si="49"/>
        <v>-</v>
      </c>
      <c r="N237" s="179">
        <v>80</v>
      </c>
      <c r="O237" s="180" t="str">
        <f t="shared" si="54"/>
        <v>Aug</v>
      </c>
      <c r="P237" s="178">
        <v>74.5</v>
      </c>
      <c r="Q237" s="181">
        <f t="shared" si="50"/>
        <v>15.5</v>
      </c>
      <c r="R237" s="180">
        <f t="shared" si="55"/>
        <v>0.20805369127516782</v>
      </c>
      <c r="S237" s="181" t="str">
        <f t="shared" si="51"/>
        <v>GROWTH</v>
      </c>
      <c r="T237" s="178">
        <f t="shared" si="56"/>
        <v>80</v>
      </c>
      <c r="U237" s="182" t="str">
        <f t="shared" si="57"/>
        <v>Sep</v>
      </c>
      <c r="V237" s="178">
        <f t="shared" si="46"/>
        <v>80</v>
      </c>
      <c r="W237" s="183">
        <f t="shared" si="52"/>
        <v>10</v>
      </c>
      <c r="X237" s="184" t="b">
        <f t="shared" si="47"/>
        <v>0</v>
      </c>
      <c r="Y237" s="183" t="str">
        <f t="shared" si="53"/>
        <v>GROWTH</v>
      </c>
      <c r="Z237" s="138">
        <v>0</v>
      </c>
      <c r="AA237" s="133"/>
      <c r="AB237" s="133" t="s">
        <v>121</v>
      </c>
      <c r="AC237" s="133" t="s">
        <v>121</v>
      </c>
      <c r="AE237" s="133" t="s">
        <v>121</v>
      </c>
      <c r="AF237" s="139">
        <v>112.41666666666667</v>
      </c>
    </row>
    <row r="238" spans="1:32" s="139" customFormat="1" ht="12">
      <c r="A238" s="133" t="s">
        <v>121</v>
      </c>
      <c r="B238" s="141" t="s">
        <v>25</v>
      </c>
      <c r="C238" s="135" t="s">
        <v>796</v>
      </c>
      <c r="D238" s="135">
        <v>1000000278</v>
      </c>
      <c r="E238" s="136" t="s">
        <v>797</v>
      </c>
      <c r="F238" s="137">
        <v>44468</v>
      </c>
      <c r="G238" s="137" t="str">
        <f t="shared" si="58"/>
        <v>Targeted Dealer</v>
      </c>
      <c r="H238" s="137"/>
      <c r="I238" s="177">
        <v>20</v>
      </c>
      <c r="J238" s="177"/>
      <c r="K238" s="178">
        <v>0</v>
      </c>
      <c r="L238" s="178">
        <f t="shared" si="48"/>
        <v>20</v>
      </c>
      <c r="M238" s="178" t="str">
        <f t="shared" si="49"/>
        <v>-</v>
      </c>
      <c r="N238" s="179">
        <v>30</v>
      </c>
      <c r="O238" s="180" t="str">
        <f t="shared" si="54"/>
        <v>Aug</v>
      </c>
      <c r="P238" s="178">
        <v>20</v>
      </c>
      <c r="Q238" s="181">
        <f t="shared" si="50"/>
        <v>-20</v>
      </c>
      <c r="R238" s="180">
        <f t="shared" si="55"/>
        <v>-1</v>
      </c>
      <c r="S238" s="181" t="str">
        <f t="shared" si="51"/>
        <v>DEGROWTH</v>
      </c>
      <c r="T238" s="178">
        <f t="shared" si="56"/>
        <v>30</v>
      </c>
      <c r="U238" s="182" t="str">
        <f t="shared" si="57"/>
        <v>Sep</v>
      </c>
      <c r="V238" s="178">
        <f t="shared" si="46"/>
        <v>30</v>
      </c>
      <c r="W238" s="183">
        <f t="shared" si="52"/>
        <v>-30</v>
      </c>
      <c r="X238" s="184" t="b">
        <f t="shared" si="47"/>
        <v>0</v>
      </c>
      <c r="Y238" s="183" t="str">
        <f t="shared" si="53"/>
        <v>GROWTH</v>
      </c>
      <c r="Z238" s="138">
        <v>0</v>
      </c>
      <c r="AA238" s="133"/>
      <c r="AB238" s="133" t="s">
        <v>121</v>
      </c>
      <c r="AC238" s="133" t="s">
        <v>121</v>
      </c>
      <c r="AE238" s="133" t="s">
        <v>121</v>
      </c>
      <c r="AF238" s="139">
        <v>7.5</v>
      </c>
    </row>
    <row r="239" spans="1:32" s="139" customFormat="1" ht="12">
      <c r="A239" s="133" t="s">
        <v>121</v>
      </c>
      <c r="B239" s="141" t="s">
        <v>25</v>
      </c>
      <c r="C239" s="135" t="s">
        <v>798</v>
      </c>
      <c r="D239" s="135">
        <v>1000000270</v>
      </c>
      <c r="E239" s="136" t="s">
        <v>799</v>
      </c>
      <c r="F239" s="137">
        <v>44494</v>
      </c>
      <c r="G239" s="137" t="str">
        <f t="shared" si="58"/>
        <v>Targeted Dealer</v>
      </c>
      <c r="H239" s="137"/>
      <c r="I239" s="177">
        <v>200</v>
      </c>
      <c r="J239" s="177"/>
      <c r="K239" s="178">
        <v>135</v>
      </c>
      <c r="L239" s="178">
        <f t="shared" si="48"/>
        <v>65</v>
      </c>
      <c r="M239" s="178" t="str">
        <f t="shared" si="49"/>
        <v>-</v>
      </c>
      <c r="N239" s="179">
        <v>165</v>
      </c>
      <c r="O239" s="180" t="str">
        <f t="shared" si="54"/>
        <v>Aug</v>
      </c>
      <c r="P239" s="178">
        <v>185</v>
      </c>
      <c r="Q239" s="181">
        <f t="shared" si="50"/>
        <v>-50</v>
      </c>
      <c r="R239" s="180">
        <f t="shared" si="55"/>
        <v>-0.27027027027027029</v>
      </c>
      <c r="S239" s="181" t="str">
        <f t="shared" si="51"/>
        <v>DEGROWTH</v>
      </c>
      <c r="T239" s="178">
        <f t="shared" si="56"/>
        <v>165</v>
      </c>
      <c r="U239" s="182" t="str">
        <f t="shared" si="57"/>
        <v>Sep</v>
      </c>
      <c r="V239" s="178">
        <f t="shared" si="46"/>
        <v>165</v>
      </c>
      <c r="W239" s="183">
        <f t="shared" si="52"/>
        <v>-30</v>
      </c>
      <c r="X239" s="184" t="b">
        <f t="shared" si="47"/>
        <v>0</v>
      </c>
      <c r="Y239" s="183" t="str">
        <f t="shared" si="53"/>
        <v>GROWTH</v>
      </c>
      <c r="Z239" s="138">
        <v>0</v>
      </c>
      <c r="AA239" s="133"/>
      <c r="AB239" s="133" t="s">
        <v>121</v>
      </c>
      <c r="AC239" s="133" t="s">
        <v>121</v>
      </c>
      <c r="AE239" s="133" t="s">
        <v>121</v>
      </c>
      <c r="AF239" s="139">
        <v>180</v>
      </c>
    </row>
    <row r="240" spans="1:32" s="139" customFormat="1" ht="12">
      <c r="A240" s="133" t="s">
        <v>121</v>
      </c>
      <c r="B240" s="141" t="s">
        <v>814</v>
      </c>
      <c r="C240" s="135" t="s">
        <v>817</v>
      </c>
      <c r="D240" s="135">
        <v>1000000718</v>
      </c>
      <c r="E240" s="136" t="s">
        <v>818</v>
      </c>
      <c r="F240" s="137">
        <v>38642</v>
      </c>
      <c r="G240" s="137" t="str">
        <f t="shared" si="58"/>
        <v>Targeted Dealer</v>
      </c>
      <c r="H240" s="137"/>
      <c r="I240" s="177">
        <v>1200</v>
      </c>
      <c r="J240" s="177"/>
      <c r="K240" s="178">
        <v>990</v>
      </c>
      <c r="L240" s="178">
        <f t="shared" si="48"/>
        <v>210</v>
      </c>
      <c r="M240" s="178" t="str">
        <f t="shared" si="49"/>
        <v>-</v>
      </c>
      <c r="N240" s="179">
        <v>410</v>
      </c>
      <c r="O240" s="180" t="str">
        <f t="shared" si="54"/>
        <v>Aug</v>
      </c>
      <c r="P240" s="178">
        <v>916.9</v>
      </c>
      <c r="Q240" s="181">
        <f t="shared" si="50"/>
        <v>73.100000000000023</v>
      </c>
      <c r="R240" s="180">
        <f t="shared" si="55"/>
        <v>7.972516086814263E-2</v>
      </c>
      <c r="S240" s="181" t="str">
        <f t="shared" si="51"/>
        <v>GROWTH</v>
      </c>
      <c r="T240" s="178">
        <f t="shared" si="56"/>
        <v>410</v>
      </c>
      <c r="U240" s="182" t="str">
        <f t="shared" si="57"/>
        <v>Sep</v>
      </c>
      <c r="V240" s="178">
        <f t="shared" si="46"/>
        <v>410</v>
      </c>
      <c r="W240" s="183">
        <f t="shared" si="52"/>
        <v>580</v>
      </c>
      <c r="X240" s="184" t="b">
        <f t="shared" si="47"/>
        <v>0</v>
      </c>
      <c r="Y240" s="183" t="str">
        <f t="shared" si="53"/>
        <v>GROWTH</v>
      </c>
      <c r="Z240" s="138">
        <v>0</v>
      </c>
      <c r="AA240" s="133"/>
      <c r="AB240" s="133" t="s">
        <v>121</v>
      </c>
      <c r="AC240" s="133" t="s">
        <v>121</v>
      </c>
      <c r="AE240" s="133" t="s">
        <v>121</v>
      </c>
      <c r="AF240" s="139">
        <v>942.98333333333323</v>
      </c>
    </row>
    <row r="241" spans="1:32" s="139" customFormat="1" ht="12">
      <c r="A241" s="133" t="s">
        <v>121</v>
      </c>
      <c r="B241" s="141" t="s">
        <v>814</v>
      </c>
      <c r="C241" s="135" t="s">
        <v>819</v>
      </c>
      <c r="D241" s="135">
        <v>1000000707</v>
      </c>
      <c r="E241" s="136" t="s">
        <v>820</v>
      </c>
      <c r="F241" s="137">
        <v>38687</v>
      </c>
      <c r="G241" s="137" t="str">
        <f t="shared" si="58"/>
        <v>Targeted Dealer</v>
      </c>
      <c r="H241" s="137"/>
      <c r="I241" s="177">
        <v>1500</v>
      </c>
      <c r="J241" s="177"/>
      <c r="K241" s="178">
        <v>1217</v>
      </c>
      <c r="L241" s="178">
        <f t="shared" si="48"/>
        <v>283</v>
      </c>
      <c r="M241" s="178" t="str">
        <f t="shared" si="49"/>
        <v>-</v>
      </c>
      <c r="N241" s="179">
        <v>1115.2</v>
      </c>
      <c r="O241" s="180" t="str">
        <f t="shared" si="54"/>
        <v>Aug</v>
      </c>
      <c r="P241" s="178">
        <v>1291</v>
      </c>
      <c r="Q241" s="181">
        <f t="shared" si="50"/>
        <v>-74</v>
      </c>
      <c r="R241" s="180">
        <f t="shared" si="55"/>
        <v>-5.7319907048799412E-2</v>
      </c>
      <c r="S241" s="181" t="str">
        <f t="shared" si="51"/>
        <v>DEGROWTH</v>
      </c>
      <c r="T241" s="178">
        <f t="shared" si="56"/>
        <v>1115.2</v>
      </c>
      <c r="U241" s="182" t="str">
        <f t="shared" si="57"/>
        <v>Sep</v>
      </c>
      <c r="V241" s="178">
        <f t="shared" si="46"/>
        <v>1115.2</v>
      </c>
      <c r="W241" s="183">
        <f t="shared" si="52"/>
        <v>101.79999999999995</v>
      </c>
      <c r="X241" s="184" t="b">
        <f t="shared" si="47"/>
        <v>0</v>
      </c>
      <c r="Y241" s="183" t="str">
        <f t="shared" si="53"/>
        <v>GROWTH</v>
      </c>
      <c r="Z241" s="138">
        <v>0</v>
      </c>
      <c r="AA241" s="133"/>
      <c r="AB241" s="133" t="s">
        <v>121</v>
      </c>
      <c r="AC241" s="133" t="s">
        <v>121</v>
      </c>
      <c r="AE241" s="133" t="s">
        <v>121</v>
      </c>
      <c r="AF241" s="139">
        <v>1872.3000000000002</v>
      </c>
    </row>
    <row r="242" spans="1:32" s="139" customFormat="1" ht="12">
      <c r="A242" s="133" t="s">
        <v>121</v>
      </c>
      <c r="B242" s="141" t="s">
        <v>814</v>
      </c>
      <c r="C242" s="135" t="s">
        <v>821</v>
      </c>
      <c r="D242" s="135">
        <v>1000000719</v>
      </c>
      <c r="E242" s="136" t="s">
        <v>822</v>
      </c>
      <c r="F242" s="137">
        <v>40081</v>
      </c>
      <c r="G242" s="137" t="str">
        <f t="shared" si="58"/>
        <v>-</v>
      </c>
      <c r="H242" s="137"/>
      <c r="I242" s="177">
        <v>0</v>
      </c>
      <c r="J242" s="177"/>
      <c r="K242" s="178">
        <v>0</v>
      </c>
      <c r="L242" s="178">
        <f t="shared" si="48"/>
        <v>0</v>
      </c>
      <c r="M242" s="178" t="str">
        <f t="shared" si="49"/>
        <v>-</v>
      </c>
      <c r="N242" s="179">
        <v>0</v>
      </c>
      <c r="O242" s="180" t="str">
        <f t="shared" si="54"/>
        <v>Aug</v>
      </c>
      <c r="P242" s="178">
        <v>0</v>
      </c>
      <c r="Q242" s="181">
        <f t="shared" si="50"/>
        <v>0</v>
      </c>
      <c r="R242" s="180" t="str">
        <f t="shared" si="55"/>
        <v xml:space="preserve"> </v>
      </c>
      <c r="S242" s="181" t="b">
        <f t="shared" si="51"/>
        <v>0</v>
      </c>
      <c r="T242" s="178">
        <f t="shared" si="56"/>
        <v>0</v>
      </c>
      <c r="U242" s="182" t="str">
        <f t="shared" si="57"/>
        <v>Sep</v>
      </c>
      <c r="V242" s="178">
        <f t="shared" si="46"/>
        <v>0</v>
      </c>
      <c r="W242" s="183">
        <f t="shared" si="52"/>
        <v>0</v>
      </c>
      <c r="X242" s="184" t="b">
        <f t="shared" si="47"/>
        <v>0</v>
      </c>
      <c r="Y242" s="183" t="b">
        <f t="shared" si="53"/>
        <v>0</v>
      </c>
      <c r="Z242" s="138">
        <v>0</v>
      </c>
      <c r="AA242" s="133"/>
      <c r="AB242" s="133" t="s">
        <v>121</v>
      </c>
      <c r="AC242" s="133" t="s">
        <v>121</v>
      </c>
      <c r="AE242" s="133" t="s">
        <v>121</v>
      </c>
      <c r="AF242" s="139">
        <v>9.1666666666666661</v>
      </c>
    </row>
    <row r="243" spans="1:32" s="139" customFormat="1" ht="12">
      <c r="A243" s="133" t="s">
        <v>121</v>
      </c>
      <c r="B243" s="141" t="s">
        <v>814</v>
      </c>
      <c r="C243" s="135" t="s">
        <v>823</v>
      </c>
      <c r="D243" s="135">
        <v>1000000720</v>
      </c>
      <c r="E243" s="136" t="s">
        <v>824</v>
      </c>
      <c r="F243" s="137">
        <v>41537</v>
      </c>
      <c r="G243" s="137" t="str">
        <f t="shared" si="58"/>
        <v>Targeted Dealer</v>
      </c>
      <c r="H243" s="137"/>
      <c r="I243" s="177">
        <v>150</v>
      </c>
      <c r="J243" s="177"/>
      <c r="K243" s="178">
        <v>155</v>
      </c>
      <c r="L243" s="178">
        <f t="shared" si="48"/>
        <v>-5</v>
      </c>
      <c r="M243" s="178" t="str">
        <f t="shared" si="49"/>
        <v>-</v>
      </c>
      <c r="N243" s="179">
        <v>95</v>
      </c>
      <c r="O243" s="180" t="str">
        <f t="shared" si="54"/>
        <v>Aug</v>
      </c>
      <c r="P243" s="178">
        <v>75</v>
      </c>
      <c r="Q243" s="181">
        <f t="shared" si="50"/>
        <v>80</v>
      </c>
      <c r="R243" s="180">
        <f t="shared" si="55"/>
        <v>1.0666666666666669</v>
      </c>
      <c r="S243" s="181" t="str">
        <f t="shared" si="51"/>
        <v>GROWTH</v>
      </c>
      <c r="T243" s="178">
        <f t="shared" si="56"/>
        <v>95</v>
      </c>
      <c r="U243" s="182" t="str">
        <f t="shared" si="57"/>
        <v>Sep</v>
      </c>
      <c r="V243" s="178">
        <f t="shared" si="46"/>
        <v>95</v>
      </c>
      <c r="W243" s="183">
        <f t="shared" si="52"/>
        <v>60</v>
      </c>
      <c r="X243" s="184" t="b">
        <f t="shared" si="47"/>
        <v>0</v>
      </c>
      <c r="Y243" s="183" t="str">
        <f t="shared" si="53"/>
        <v>GROWTH</v>
      </c>
      <c r="Z243" s="138">
        <v>0</v>
      </c>
      <c r="AA243" s="133"/>
      <c r="AB243" s="133" t="s">
        <v>121</v>
      </c>
      <c r="AC243" s="133" t="s">
        <v>121</v>
      </c>
      <c r="AE243" s="133" t="s">
        <v>121</v>
      </c>
      <c r="AF243" s="139">
        <v>134.91666666666666</v>
      </c>
    </row>
    <row r="244" spans="1:32" s="139" customFormat="1" ht="12">
      <c r="A244" s="133" t="s">
        <v>121</v>
      </c>
      <c r="B244" s="141" t="s">
        <v>814</v>
      </c>
      <c r="C244" s="135" t="s">
        <v>825</v>
      </c>
      <c r="D244" s="135">
        <v>1000000716</v>
      </c>
      <c r="E244" s="136" t="s">
        <v>826</v>
      </c>
      <c r="F244" s="137">
        <v>42580</v>
      </c>
      <c r="G244" s="137" t="str">
        <f t="shared" si="58"/>
        <v>Targeted Dealer</v>
      </c>
      <c r="H244" s="137"/>
      <c r="I244" s="177">
        <v>900</v>
      </c>
      <c r="J244" s="177"/>
      <c r="K244" s="178">
        <v>888.5</v>
      </c>
      <c r="L244" s="178">
        <f t="shared" si="48"/>
        <v>11.5</v>
      </c>
      <c r="M244" s="178" t="str">
        <f t="shared" si="49"/>
        <v>-</v>
      </c>
      <c r="N244" s="179">
        <v>574</v>
      </c>
      <c r="O244" s="180" t="str">
        <f t="shared" si="54"/>
        <v>Aug</v>
      </c>
      <c r="P244" s="178">
        <v>1033.75</v>
      </c>
      <c r="Q244" s="181">
        <f t="shared" si="50"/>
        <v>-145.25</v>
      </c>
      <c r="R244" s="180">
        <f t="shared" si="55"/>
        <v>-0.14050785973397828</v>
      </c>
      <c r="S244" s="181" t="str">
        <f t="shared" si="51"/>
        <v>DEGROWTH</v>
      </c>
      <c r="T244" s="178">
        <f t="shared" si="56"/>
        <v>574</v>
      </c>
      <c r="U244" s="182" t="str">
        <f t="shared" si="57"/>
        <v>Sep</v>
      </c>
      <c r="V244" s="178">
        <f t="shared" si="46"/>
        <v>574</v>
      </c>
      <c r="W244" s="183">
        <f t="shared" si="52"/>
        <v>314.5</v>
      </c>
      <c r="X244" s="184" t="b">
        <f t="shared" si="47"/>
        <v>0</v>
      </c>
      <c r="Y244" s="183" t="str">
        <f t="shared" si="53"/>
        <v>GROWTH</v>
      </c>
      <c r="Z244" s="138">
        <v>0</v>
      </c>
      <c r="AA244" s="133"/>
      <c r="AB244" s="133" t="s">
        <v>121</v>
      </c>
      <c r="AC244" s="133" t="s">
        <v>121</v>
      </c>
      <c r="AE244" s="133" t="s">
        <v>121</v>
      </c>
      <c r="AF244" s="139">
        <v>959.125</v>
      </c>
    </row>
    <row r="245" spans="1:32" s="139" customFormat="1" ht="12">
      <c r="A245" s="133" t="s">
        <v>121</v>
      </c>
      <c r="B245" s="141" t="s">
        <v>814</v>
      </c>
      <c r="C245" s="135" t="s">
        <v>827</v>
      </c>
      <c r="D245" s="135">
        <v>1000000717</v>
      </c>
      <c r="E245" s="136" t="s">
        <v>828</v>
      </c>
      <c r="F245" s="137">
        <v>42648</v>
      </c>
      <c r="G245" s="137" t="str">
        <f t="shared" si="58"/>
        <v>-</v>
      </c>
      <c r="H245" s="137"/>
      <c r="I245" s="177">
        <v>0</v>
      </c>
      <c r="J245" s="177"/>
      <c r="K245" s="178">
        <v>0</v>
      </c>
      <c r="L245" s="178">
        <f t="shared" si="48"/>
        <v>0</v>
      </c>
      <c r="M245" s="178" t="str">
        <f t="shared" si="49"/>
        <v>-</v>
      </c>
      <c r="N245" s="179">
        <v>40</v>
      </c>
      <c r="O245" s="180" t="str">
        <f t="shared" si="54"/>
        <v>Aug</v>
      </c>
      <c r="P245" s="178">
        <v>0</v>
      </c>
      <c r="Q245" s="181">
        <f t="shared" si="50"/>
        <v>0</v>
      </c>
      <c r="R245" s="180" t="str">
        <f t="shared" si="55"/>
        <v xml:space="preserve"> </v>
      </c>
      <c r="S245" s="181" t="str">
        <f t="shared" si="51"/>
        <v>GROWTH</v>
      </c>
      <c r="T245" s="178">
        <f t="shared" si="56"/>
        <v>40</v>
      </c>
      <c r="U245" s="182" t="str">
        <f t="shared" si="57"/>
        <v>Sep</v>
      </c>
      <c r="V245" s="178">
        <f t="shared" si="46"/>
        <v>40</v>
      </c>
      <c r="W245" s="183">
        <f t="shared" si="52"/>
        <v>-40</v>
      </c>
      <c r="X245" s="184" t="b">
        <f t="shared" si="47"/>
        <v>0</v>
      </c>
      <c r="Y245" s="183" t="str">
        <f t="shared" si="53"/>
        <v>GROWTH</v>
      </c>
      <c r="Z245" s="138">
        <v>0</v>
      </c>
      <c r="AA245" s="133"/>
      <c r="AB245" s="133" t="s">
        <v>121</v>
      </c>
      <c r="AC245" s="133" t="s">
        <v>121</v>
      </c>
      <c r="AE245" s="133" t="s">
        <v>121</v>
      </c>
      <c r="AF245" s="139">
        <v>9.5833333333333339</v>
      </c>
    </row>
    <row r="246" spans="1:32" s="139" customFormat="1" ht="12">
      <c r="A246" s="133" t="s">
        <v>121</v>
      </c>
      <c r="B246" s="141" t="s">
        <v>814</v>
      </c>
      <c r="C246" s="135" t="s">
        <v>833</v>
      </c>
      <c r="D246" s="135">
        <v>1000001057</v>
      </c>
      <c r="E246" s="136" t="s">
        <v>834</v>
      </c>
      <c r="F246" s="137">
        <v>43848</v>
      </c>
      <c r="G246" s="137" t="str">
        <f t="shared" si="58"/>
        <v>Targeted Dealer</v>
      </c>
      <c r="H246" s="137"/>
      <c r="I246" s="177">
        <v>120</v>
      </c>
      <c r="J246" s="177"/>
      <c r="K246" s="178">
        <v>100</v>
      </c>
      <c r="L246" s="178">
        <f t="shared" si="48"/>
        <v>20</v>
      </c>
      <c r="M246" s="178" t="str">
        <f t="shared" si="49"/>
        <v>-</v>
      </c>
      <c r="N246" s="179">
        <v>60</v>
      </c>
      <c r="O246" s="180" t="str">
        <f t="shared" si="54"/>
        <v>Aug</v>
      </c>
      <c r="P246" s="178">
        <v>1.5</v>
      </c>
      <c r="Q246" s="181">
        <f t="shared" si="50"/>
        <v>98.5</v>
      </c>
      <c r="R246" s="180">
        <f t="shared" si="55"/>
        <v>65.666666666666671</v>
      </c>
      <c r="S246" s="181" t="str">
        <f t="shared" si="51"/>
        <v>GROWTH</v>
      </c>
      <c r="T246" s="178">
        <f t="shared" si="56"/>
        <v>60</v>
      </c>
      <c r="U246" s="182" t="str">
        <f t="shared" si="57"/>
        <v>Sep</v>
      </c>
      <c r="V246" s="178">
        <f t="shared" ref="V246:V304" si="59">T246</f>
        <v>60</v>
      </c>
      <c r="W246" s="183">
        <f t="shared" si="52"/>
        <v>40</v>
      </c>
      <c r="X246" s="184" t="b">
        <f t="shared" si="47"/>
        <v>0</v>
      </c>
      <c r="Y246" s="183" t="str">
        <f t="shared" si="53"/>
        <v>GROWTH</v>
      </c>
      <c r="Z246" s="138">
        <v>0</v>
      </c>
      <c r="AA246" s="133"/>
      <c r="AB246" s="133" t="s">
        <v>121</v>
      </c>
      <c r="AC246" s="133" t="s">
        <v>121</v>
      </c>
      <c r="AE246" s="133" t="s">
        <v>121</v>
      </c>
      <c r="AF246" s="139">
        <v>73.083333333333329</v>
      </c>
    </row>
    <row r="247" spans="1:32" s="139" customFormat="1" ht="12">
      <c r="A247" s="133" t="s">
        <v>121</v>
      </c>
      <c r="B247" s="141" t="s">
        <v>814</v>
      </c>
      <c r="C247" s="135" t="s">
        <v>835</v>
      </c>
      <c r="D247" s="135">
        <v>1000001062</v>
      </c>
      <c r="E247" s="136" t="s">
        <v>836</v>
      </c>
      <c r="F247" s="137">
        <v>44001</v>
      </c>
      <c r="G247" s="137" t="str">
        <f t="shared" si="58"/>
        <v>Targeted Dealer</v>
      </c>
      <c r="H247" s="137"/>
      <c r="I247" s="177">
        <v>200</v>
      </c>
      <c r="J247" s="177"/>
      <c r="K247" s="178">
        <v>160</v>
      </c>
      <c r="L247" s="178">
        <f t="shared" si="48"/>
        <v>40</v>
      </c>
      <c r="M247" s="178" t="str">
        <f t="shared" si="49"/>
        <v>-</v>
      </c>
      <c r="N247" s="179">
        <v>90</v>
      </c>
      <c r="O247" s="180" t="str">
        <f t="shared" si="54"/>
        <v>Aug</v>
      </c>
      <c r="P247" s="178">
        <v>170</v>
      </c>
      <c r="Q247" s="181">
        <f t="shared" si="50"/>
        <v>-10</v>
      </c>
      <c r="R247" s="180">
        <f t="shared" si="55"/>
        <v>-5.8823529411764719E-2</v>
      </c>
      <c r="S247" s="181" t="str">
        <f t="shared" si="51"/>
        <v>DEGROWTH</v>
      </c>
      <c r="T247" s="178">
        <f t="shared" si="56"/>
        <v>90</v>
      </c>
      <c r="U247" s="182" t="str">
        <f t="shared" si="57"/>
        <v>Sep</v>
      </c>
      <c r="V247" s="178">
        <f t="shared" si="59"/>
        <v>90</v>
      </c>
      <c r="W247" s="183">
        <f t="shared" si="52"/>
        <v>70</v>
      </c>
      <c r="X247" s="184" t="b">
        <f t="shared" si="47"/>
        <v>0</v>
      </c>
      <c r="Y247" s="183" t="str">
        <f t="shared" si="53"/>
        <v>GROWTH</v>
      </c>
      <c r="Z247" s="138">
        <v>0</v>
      </c>
      <c r="AA247" s="133"/>
      <c r="AB247" s="133" t="s">
        <v>121</v>
      </c>
      <c r="AC247" s="133" t="s">
        <v>121</v>
      </c>
      <c r="AE247" s="133" t="s">
        <v>121</v>
      </c>
      <c r="AF247" s="139">
        <v>159.75</v>
      </c>
    </row>
    <row r="248" spans="1:32" s="139" customFormat="1" ht="12">
      <c r="A248" s="133" t="s">
        <v>121</v>
      </c>
      <c r="B248" s="141" t="s">
        <v>814</v>
      </c>
      <c r="C248" s="135" t="s">
        <v>839</v>
      </c>
      <c r="D248" s="135">
        <v>1000002618</v>
      </c>
      <c r="E248" s="136" t="s">
        <v>840</v>
      </c>
      <c r="F248" s="137">
        <v>44627</v>
      </c>
      <c r="G248" s="137" t="str">
        <f t="shared" si="58"/>
        <v>Targeted Dealer</v>
      </c>
      <c r="H248" s="137"/>
      <c r="I248" s="177">
        <v>125</v>
      </c>
      <c r="J248" s="177"/>
      <c r="K248" s="178">
        <v>100</v>
      </c>
      <c r="L248" s="178">
        <f t="shared" si="48"/>
        <v>25</v>
      </c>
      <c r="M248" s="178" t="str">
        <f t="shared" si="49"/>
        <v>-</v>
      </c>
      <c r="N248" s="179">
        <v>65</v>
      </c>
      <c r="O248" s="180" t="str">
        <f t="shared" si="54"/>
        <v>Aug</v>
      </c>
      <c r="P248" s="178">
        <v>100</v>
      </c>
      <c r="Q248" s="181">
        <f t="shared" si="50"/>
        <v>0</v>
      </c>
      <c r="R248" s="180">
        <f t="shared" si="55"/>
        <v>0</v>
      </c>
      <c r="S248" s="181" t="str">
        <f t="shared" si="51"/>
        <v>GROWTH</v>
      </c>
      <c r="T248" s="178">
        <f t="shared" si="56"/>
        <v>65</v>
      </c>
      <c r="U248" s="182" t="str">
        <f t="shared" si="57"/>
        <v>Sep</v>
      </c>
      <c r="V248" s="178">
        <f t="shared" si="59"/>
        <v>65</v>
      </c>
      <c r="W248" s="183">
        <f t="shared" si="52"/>
        <v>35</v>
      </c>
      <c r="X248" s="184" t="b">
        <f t="shared" ref="X248:X307" si="60">IFERROR(IF(U248="July",(K248/V248-1)),0)</f>
        <v>0</v>
      </c>
      <c r="Y248" s="183" t="str">
        <f t="shared" si="53"/>
        <v>GROWTH</v>
      </c>
      <c r="Z248" s="138">
        <v>0</v>
      </c>
      <c r="AA248" s="133"/>
      <c r="AB248" s="133" t="s">
        <v>121</v>
      </c>
      <c r="AC248" s="133" t="s">
        <v>121</v>
      </c>
      <c r="AE248" s="133" t="s">
        <v>121</v>
      </c>
      <c r="AF248" s="139">
        <v>109.5</v>
      </c>
    </row>
    <row r="249" spans="1:32" s="139" customFormat="1" ht="12">
      <c r="A249" s="133" t="s">
        <v>121</v>
      </c>
      <c r="B249" s="141" t="s">
        <v>814</v>
      </c>
      <c r="C249" s="135" t="s">
        <v>841</v>
      </c>
      <c r="D249" s="135">
        <v>1000002758</v>
      </c>
      <c r="E249" s="136" t="s">
        <v>842</v>
      </c>
      <c r="F249" s="137">
        <v>44704</v>
      </c>
      <c r="G249" s="137" t="str">
        <f t="shared" si="58"/>
        <v>Targeted Dealer</v>
      </c>
      <c r="H249" s="137"/>
      <c r="I249" s="177">
        <v>40</v>
      </c>
      <c r="J249" s="177"/>
      <c r="K249" s="178">
        <v>20</v>
      </c>
      <c r="L249" s="178">
        <f t="shared" si="48"/>
        <v>20</v>
      </c>
      <c r="M249" s="178" t="str">
        <f t="shared" si="49"/>
        <v>-</v>
      </c>
      <c r="N249" s="179">
        <v>10</v>
      </c>
      <c r="O249" s="180" t="str">
        <f t="shared" si="54"/>
        <v>Aug</v>
      </c>
      <c r="P249" s="178">
        <v>27</v>
      </c>
      <c r="Q249" s="181">
        <f t="shared" si="50"/>
        <v>-7</v>
      </c>
      <c r="R249" s="180">
        <f t="shared" si="55"/>
        <v>-0.2592592592592593</v>
      </c>
      <c r="S249" s="181" t="str">
        <f t="shared" si="51"/>
        <v>DEGROWTH</v>
      </c>
      <c r="T249" s="178">
        <f t="shared" si="56"/>
        <v>10</v>
      </c>
      <c r="U249" s="182" t="str">
        <f t="shared" si="57"/>
        <v>Sep</v>
      </c>
      <c r="V249" s="178">
        <f t="shared" si="59"/>
        <v>10</v>
      </c>
      <c r="W249" s="183">
        <f t="shared" si="52"/>
        <v>10</v>
      </c>
      <c r="X249" s="184" t="b">
        <f t="shared" si="60"/>
        <v>0</v>
      </c>
      <c r="Y249" s="183" t="str">
        <f t="shared" si="53"/>
        <v>GROWTH</v>
      </c>
      <c r="Z249" s="138">
        <v>0</v>
      </c>
      <c r="AA249" s="133"/>
      <c r="AB249" s="133" t="s">
        <v>121</v>
      </c>
      <c r="AC249" s="133" t="s">
        <v>121</v>
      </c>
      <c r="AE249" s="133" t="s">
        <v>121</v>
      </c>
      <c r="AF249" s="139">
        <v>16.166666666666668</v>
      </c>
    </row>
    <row r="250" spans="1:32" s="139" customFormat="1" ht="12">
      <c r="A250" s="133" t="s">
        <v>121</v>
      </c>
      <c r="B250" s="141" t="s">
        <v>814</v>
      </c>
      <c r="C250" s="135" t="s">
        <v>843</v>
      </c>
      <c r="D250" s="135">
        <v>1000002759</v>
      </c>
      <c r="E250" s="136" t="s">
        <v>844</v>
      </c>
      <c r="F250" s="137">
        <v>44704</v>
      </c>
      <c r="G250" s="137" t="str">
        <f t="shared" si="58"/>
        <v>Targeted Dealer</v>
      </c>
      <c r="H250" s="137"/>
      <c r="I250" s="177">
        <v>120</v>
      </c>
      <c r="J250" s="177"/>
      <c r="K250" s="178">
        <v>40</v>
      </c>
      <c r="L250" s="178">
        <f t="shared" si="48"/>
        <v>80</v>
      </c>
      <c r="M250" s="178" t="str">
        <f t="shared" si="49"/>
        <v>-</v>
      </c>
      <c r="N250" s="179">
        <v>80</v>
      </c>
      <c r="O250" s="180" t="str">
        <f t="shared" si="54"/>
        <v>Aug</v>
      </c>
      <c r="P250" s="178">
        <v>40</v>
      </c>
      <c r="Q250" s="181">
        <f t="shared" si="50"/>
        <v>0</v>
      </c>
      <c r="R250" s="180">
        <f t="shared" si="55"/>
        <v>0</v>
      </c>
      <c r="S250" s="181" t="str">
        <f t="shared" si="51"/>
        <v>GROWTH</v>
      </c>
      <c r="T250" s="178">
        <f t="shared" si="56"/>
        <v>80</v>
      </c>
      <c r="U250" s="182" t="str">
        <f t="shared" si="57"/>
        <v>Sep</v>
      </c>
      <c r="V250" s="178">
        <f t="shared" si="59"/>
        <v>80</v>
      </c>
      <c r="W250" s="183">
        <f t="shared" si="52"/>
        <v>-40</v>
      </c>
      <c r="X250" s="184" t="b">
        <f t="shared" si="60"/>
        <v>0</v>
      </c>
      <c r="Y250" s="183" t="str">
        <f t="shared" si="53"/>
        <v>GROWTH</v>
      </c>
      <c r="Z250" s="138">
        <v>0</v>
      </c>
      <c r="AA250" s="133"/>
      <c r="AB250" s="133" t="s">
        <v>121</v>
      </c>
      <c r="AC250" s="133" t="s">
        <v>121</v>
      </c>
      <c r="AE250" s="133" t="s">
        <v>121</v>
      </c>
      <c r="AF250" s="139">
        <v>89.583333333333329</v>
      </c>
    </row>
    <row r="251" spans="1:32" s="139" customFormat="1" ht="12">
      <c r="A251" s="133" t="s">
        <v>121</v>
      </c>
      <c r="B251" s="141" t="s">
        <v>814</v>
      </c>
      <c r="C251" s="135" t="s">
        <v>845</v>
      </c>
      <c r="D251" s="135">
        <v>1000002760</v>
      </c>
      <c r="E251" s="136" t="s">
        <v>846</v>
      </c>
      <c r="F251" s="137">
        <v>44704</v>
      </c>
      <c r="G251" s="137" t="str">
        <f t="shared" si="58"/>
        <v>Targeted Dealer</v>
      </c>
      <c r="H251" s="137"/>
      <c r="I251" s="177">
        <v>25</v>
      </c>
      <c r="J251" s="177"/>
      <c r="K251" s="178">
        <v>20</v>
      </c>
      <c r="L251" s="178">
        <f t="shared" ref="L251:L307" si="61">I251-K251</f>
        <v>5</v>
      </c>
      <c r="M251" s="178" t="str">
        <f t="shared" ref="M251:M307" si="62">IFERROR((K251/J251%),"-")</f>
        <v>-</v>
      </c>
      <c r="N251" s="179">
        <v>15</v>
      </c>
      <c r="O251" s="180" t="str">
        <f t="shared" si="54"/>
        <v>Aug</v>
      </c>
      <c r="P251" s="178">
        <v>10</v>
      </c>
      <c r="Q251" s="181">
        <f t="shared" ref="Q251:Q307" si="63">K251-P251</f>
        <v>10</v>
      </c>
      <c r="R251" s="180">
        <f t="shared" si="55"/>
        <v>1</v>
      </c>
      <c r="S251" s="181" t="str">
        <f t="shared" ref="S251:S307" si="64">IF(N251&gt;0,IF(O251="","-",IF(R251&lt;0%,"DEGROWTH","GROWTH")))</f>
        <v>GROWTH</v>
      </c>
      <c r="T251" s="178">
        <f t="shared" si="56"/>
        <v>15</v>
      </c>
      <c r="U251" s="182" t="str">
        <f t="shared" si="57"/>
        <v>Sep</v>
      </c>
      <c r="V251" s="178">
        <f t="shared" si="59"/>
        <v>15</v>
      </c>
      <c r="W251" s="183">
        <f t="shared" ref="W251:W307" si="65">K251-V251</f>
        <v>5</v>
      </c>
      <c r="X251" s="184" t="b">
        <f t="shared" si="60"/>
        <v>0</v>
      </c>
      <c r="Y251" s="183" t="str">
        <f t="shared" ref="Y251:Y307" si="66">IF(T251&gt;0,IF(U251="","-",IF(X251&lt;0%,"DEGROWTH","GROWTH")))</f>
        <v>GROWTH</v>
      </c>
      <c r="Z251" s="138">
        <v>0</v>
      </c>
      <c r="AA251" s="133"/>
      <c r="AB251" s="133" t="s">
        <v>121</v>
      </c>
      <c r="AC251" s="133" t="s">
        <v>121</v>
      </c>
      <c r="AE251" s="133" t="s">
        <v>121</v>
      </c>
      <c r="AF251" s="139">
        <v>22.416666666666668</v>
      </c>
    </row>
    <row r="252" spans="1:32" s="139" customFormat="1" ht="12">
      <c r="A252" s="133" t="s">
        <v>121</v>
      </c>
      <c r="B252" s="141" t="s">
        <v>814</v>
      </c>
      <c r="C252" s="135" t="s">
        <v>847</v>
      </c>
      <c r="D252" s="135">
        <v>1000002764</v>
      </c>
      <c r="E252" s="136" t="s">
        <v>848</v>
      </c>
      <c r="F252" s="137">
        <v>44711</v>
      </c>
      <c r="G252" s="137" t="str">
        <f t="shared" si="58"/>
        <v>Targeted Dealer</v>
      </c>
      <c r="H252" s="137"/>
      <c r="I252" s="177">
        <v>25</v>
      </c>
      <c r="J252" s="177"/>
      <c r="K252" s="178">
        <v>40</v>
      </c>
      <c r="L252" s="178">
        <f t="shared" si="61"/>
        <v>-15</v>
      </c>
      <c r="M252" s="178" t="str">
        <f t="shared" si="62"/>
        <v>-</v>
      </c>
      <c r="N252" s="179">
        <v>30</v>
      </c>
      <c r="O252" s="180" t="str">
        <f t="shared" si="54"/>
        <v>Aug</v>
      </c>
      <c r="P252" s="178">
        <v>15</v>
      </c>
      <c r="Q252" s="181">
        <f t="shared" si="63"/>
        <v>25</v>
      </c>
      <c r="R252" s="180">
        <f t="shared" si="55"/>
        <v>1.6666666666666665</v>
      </c>
      <c r="S252" s="181" t="str">
        <f t="shared" si="64"/>
        <v>GROWTH</v>
      </c>
      <c r="T252" s="178">
        <f t="shared" si="56"/>
        <v>30</v>
      </c>
      <c r="U252" s="182" t="str">
        <f t="shared" si="57"/>
        <v>Sep</v>
      </c>
      <c r="V252" s="178">
        <f t="shared" si="59"/>
        <v>30</v>
      </c>
      <c r="W252" s="183">
        <f t="shared" si="65"/>
        <v>10</v>
      </c>
      <c r="X252" s="184" t="b">
        <f t="shared" si="60"/>
        <v>0</v>
      </c>
      <c r="Y252" s="183" t="str">
        <f t="shared" si="66"/>
        <v>GROWTH</v>
      </c>
      <c r="Z252" s="138">
        <v>0</v>
      </c>
      <c r="AA252" s="133"/>
      <c r="AB252" s="133" t="s">
        <v>121</v>
      </c>
      <c r="AC252" s="133" t="s">
        <v>121</v>
      </c>
      <c r="AE252" s="133" t="s">
        <v>121</v>
      </c>
      <c r="AF252" s="139">
        <v>18.916666666666668</v>
      </c>
    </row>
    <row r="253" spans="1:32" s="139" customFormat="1" ht="12">
      <c r="A253" s="133" t="s">
        <v>121</v>
      </c>
      <c r="B253" s="141" t="s">
        <v>814</v>
      </c>
      <c r="C253" s="140" t="s">
        <v>851</v>
      </c>
      <c r="D253" s="135">
        <v>1000003503</v>
      </c>
      <c r="E253" s="140" t="s">
        <v>852</v>
      </c>
      <c r="F253" s="137">
        <v>45042</v>
      </c>
      <c r="G253" s="137" t="str">
        <f t="shared" si="58"/>
        <v>Targeted Dealer</v>
      </c>
      <c r="H253" s="137"/>
      <c r="I253" s="177">
        <v>50</v>
      </c>
      <c r="J253" s="177"/>
      <c r="K253" s="178">
        <v>30</v>
      </c>
      <c r="L253" s="178">
        <f t="shared" si="61"/>
        <v>20</v>
      </c>
      <c r="M253" s="178" t="str">
        <f t="shared" si="62"/>
        <v>-</v>
      </c>
      <c r="N253" s="179">
        <v>10</v>
      </c>
      <c r="O253" s="180" t="str">
        <f t="shared" si="54"/>
        <v>Aug</v>
      </c>
      <c r="P253" s="178">
        <v>22.1</v>
      </c>
      <c r="Q253" s="181">
        <f t="shared" si="63"/>
        <v>7.8999999999999986</v>
      </c>
      <c r="R253" s="180">
        <f t="shared" si="55"/>
        <v>0.35746606334841613</v>
      </c>
      <c r="S253" s="181" t="str">
        <f t="shared" si="64"/>
        <v>GROWTH</v>
      </c>
      <c r="T253" s="178">
        <f t="shared" si="56"/>
        <v>10</v>
      </c>
      <c r="U253" s="182" t="str">
        <f t="shared" si="57"/>
        <v>Sep</v>
      </c>
      <c r="V253" s="178">
        <f t="shared" si="59"/>
        <v>10</v>
      </c>
      <c r="W253" s="183">
        <f t="shared" si="65"/>
        <v>20</v>
      </c>
      <c r="X253" s="184" t="b">
        <f t="shared" si="60"/>
        <v>0</v>
      </c>
      <c r="Y253" s="183" t="str">
        <f t="shared" si="66"/>
        <v>GROWTH</v>
      </c>
      <c r="Z253" s="138">
        <v>0</v>
      </c>
      <c r="AA253" s="133"/>
      <c r="AB253" s="133" t="s">
        <v>121</v>
      </c>
      <c r="AC253" s="133" t="s">
        <v>121</v>
      </c>
      <c r="AE253" s="133" t="s">
        <v>121</v>
      </c>
      <c r="AF253" s="139">
        <v>18.708333333333332</v>
      </c>
    </row>
    <row r="254" spans="1:32" s="139" customFormat="1" ht="12">
      <c r="A254" s="133" t="s">
        <v>121</v>
      </c>
      <c r="B254" s="141" t="s">
        <v>814</v>
      </c>
      <c r="C254" s="140" t="s">
        <v>853</v>
      </c>
      <c r="D254" s="135">
        <v>1000003511</v>
      </c>
      <c r="E254" s="140" t="s">
        <v>854</v>
      </c>
      <c r="F254" s="137">
        <v>45056</v>
      </c>
      <c r="G254" s="137" t="str">
        <f t="shared" si="58"/>
        <v>Targeted Dealer</v>
      </c>
      <c r="H254" s="137"/>
      <c r="I254" s="177">
        <v>60</v>
      </c>
      <c r="J254" s="177"/>
      <c r="K254" s="178">
        <v>40</v>
      </c>
      <c r="L254" s="178">
        <f t="shared" si="61"/>
        <v>20</v>
      </c>
      <c r="M254" s="178" t="str">
        <f t="shared" si="62"/>
        <v>-</v>
      </c>
      <c r="N254" s="179">
        <v>80</v>
      </c>
      <c r="O254" s="180" t="str">
        <f t="shared" si="54"/>
        <v>Aug</v>
      </c>
      <c r="P254" s="178">
        <v>50</v>
      </c>
      <c r="Q254" s="181">
        <f t="shared" si="63"/>
        <v>-10</v>
      </c>
      <c r="R254" s="180">
        <f t="shared" si="55"/>
        <v>-0.19999999999999996</v>
      </c>
      <c r="S254" s="181" t="str">
        <f t="shared" si="64"/>
        <v>DEGROWTH</v>
      </c>
      <c r="T254" s="178">
        <f t="shared" si="56"/>
        <v>80</v>
      </c>
      <c r="U254" s="182" t="str">
        <f t="shared" si="57"/>
        <v>Sep</v>
      </c>
      <c r="V254" s="178">
        <f t="shared" si="59"/>
        <v>80</v>
      </c>
      <c r="W254" s="183">
        <f t="shared" si="65"/>
        <v>-40</v>
      </c>
      <c r="X254" s="184" t="b">
        <f t="shared" si="60"/>
        <v>0</v>
      </c>
      <c r="Y254" s="183" t="str">
        <f t="shared" si="66"/>
        <v>GROWTH</v>
      </c>
      <c r="Z254" s="138">
        <v>0</v>
      </c>
      <c r="AA254" s="133"/>
      <c r="AB254" s="133" t="s">
        <v>121</v>
      </c>
      <c r="AC254" s="133" t="s">
        <v>121</v>
      </c>
      <c r="AE254" s="133" t="s">
        <v>121</v>
      </c>
      <c r="AF254" s="139">
        <v>55.416666666666664</v>
      </c>
    </row>
    <row r="255" spans="1:32" s="139" customFormat="1" ht="12">
      <c r="A255" s="133" t="s">
        <v>121</v>
      </c>
      <c r="B255" s="141" t="s">
        <v>814</v>
      </c>
      <c r="C255" s="140" t="s">
        <v>857</v>
      </c>
      <c r="D255" s="135">
        <v>1000003519</v>
      </c>
      <c r="E255" s="140" t="s">
        <v>858</v>
      </c>
      <c r="F255" s="137">
        <v>45058</v>
      </c>
      <c r="G255" s="137" t="str">
        <f t="shared" si="58"/>
        <v>Targeted Dealer</v>
      </c>
      <c r="H255" s="137"/>
      <c r="I255" s="177">
        <v>275</v>
      </c>
      <c r="J255" s="177"/>
      <c r="K255" s="178">
        <v>339.5</v>
      </c>
      <c r="L255" s="178">
        <f t="shared" si="61"/>
        <v>-64.5</v>
      </c>
      <c r="M255" s="178" t="str">
        <f t="shared" si="62"/>
        <v>-</v>
      </c>
      <c r="N255" s="179">
        <v>46</v>
      </c>
      <c r="O255" s="180" t="str">
        <f t="shared" si="54"/>
        <v>Aug</v>
      </c>
      <c r="P255" s="178">
        <v>240.5</v>
      </c>
      <c r="Q255" s="181">
        <f t="shared" si="63"/>
        <v>99</v>
      </c>
      <c r="R255" s="180">
        <f t="shared" si="55"/>
        <v>0.41164241164241155</v>
      </c>
      <c r="S255" s="181" t="str">
        <f t="shared" si="64"/>
        <v>GROWTH</v>
      </c>
      <c r="T255" s="178">
        <f t="shared" si="56"/>
        <v>46</v>
      </c>
      <c r="U255" s="182" t="str">
        <f t="shared" si="57"/>
        <v>Sep</v>
      </c>
      <c r="V255" s="178">
        <f t="shared" si="59"/>
        <v>46</v>
      </c>
      <c r="W255" s="183">
        <f t="shared" si="65"/>
        <v>293.5</v>
      </c>
      <c r="X255" s="184" t="b">
        <f t="shared" si="60"/>
        <v>0</v>
      </c>
      <c r="Y255" s="183" t="str">
        <f t="shared" si="66"/>
        <v>GROWTH</v>
      </c>
      <c r="Z255" s="138">
        <v>0</v>
      </c>
      <c r="AA255" s="133"/>
      <c r="AB255" s="133" t="s">
        <v>121</v>
      </c>
      <c r="AC255" s="133" t="s">
        <v>121</v>
      </c>
      <c r="AE255" s="133" t="s">
        <v>121</v>
      </c>
      <c r="AF255" s="139">
        <v>260.18333333333334</v>
      </c>
    </row>
    <row r="256" spans="1:32" s="139" customFormat="1" ht="12">
      <c r="A256" s="133" t="s">
        <v>121</v>
      </c>
      <c r="B256" s="141" t="s">
        <v>814</v>
      </c>
      <c r="C256" s="141" t="s">
        <v>859</v>
      </c>
      <c r="D256" s="141">
        <v>1000003809</v>
      </c>
      <c r="E256" s="141" t="s">
        <v>860</v>
      </c>
      <c r="F256" s="137">
        <v>45289</v>
      </c>
      <c r="G256" s="137" t="str">
        <f t="shared" si="58"/>
        <v>Targeted Dealer</v>
      </c>
      <c r="H256" s="137"/>
      <c r="I256" s="177">
        <v>40</v>
      </c>
      <c r="J256" s="177"/>
      <c r="K256" s="178">
        <v>60</v>
      </c>
      <c r="L256" s="178">
        <f t="shared" si="61"/>
        <v>-20</v>
      </c>
      <c r="M256" s="178" t="str">
        <f t="shared" si="62"/>
        <v>-</v>
      </c>
      <c r="N256" s="179">
        <v>20</v>
      </c>
      <c r="O256" s="180" t="str">
        <f t="shared" si="54"/>
        <v>Aug</v>
      </c>
      <c r="P256" s="178">
        <v>30</v>
      </c>
      <c r="Q256" s="181">
        <f t="shared" si="63"/>
        <v>30</v>
      </c>
      <c r="R256" s="180">
        <f t="shared" si="55"/>
        <v>1</v>
      </c>
      <c r="S256" s="181" t="str">
        <f t="shared" si="64"/>
        <v>GROWTH</v>
      </c>
      <c r="T256" s="178">
        <f t="shared" si="56"/>
        <v>20</v>
      </c>
      <c r="U256" s="182" t="str">
        <f t="shared" si="57"/>
        <v>Sep</v>
      </c>
      <c r="V256" s="178">
        <f t="shared" si="59"/>
        <v>20</v>
      </c>
      <c r="W256" s="183">
        <f t="shared" si="65"/>
        <v>40</v>
      </c>
      <c r="X256" s="184" t="b">
        <f t="shared" si="60"/>
        <v>0</v>
      </c>
      <c r="Y256" s="183" t="str">
        <f t="shared" si="66"/>
        <v>GROWTH</v>
      </c>
      <c r="Z256" s="138">
        <v>0</v>
      </c>
      <c r="AA256" s="133"/>
      <c r="AB256" s="133" t="s">
        <v>121</v>
      </c>
      <c r="AC256" s="133" t="s">
        <v>121</v>
      </c>
      <c r="AE256" s="133" t="s">
        <v>121</v>
      </c>
      <c r="AF256" s="139">
        <v>40.666666666666664</v>
      </c>
    </row>
    <row r="257" spans="1:32" s="139" customFormat="1" ht="12">
      <c r="A257" s="133" t="s">
        <v>121</v>
      </c>
      <c r="B257" s="141" t="s">
        <v>27</v>
      </c>
      <c r="C257" s="135" t="s">
        <v>867</v>
      </c>
      <c r="D257" s="135">
        <v>1000000810</v>
      </c>
      <c r="E257" s="136" t="s">
        <v>868</v>
      </c>
      <c r="F257" s="137">
        <v>38385</v>
      </c>
      <c r="G257" s="137" t="str">
        <f t="shared" si="58"/>
        <v>Targeted Dealer</v>
      </c>
      <c r="H257" s="137"/>
      <c r="I257" s="177">
        <v>30</v>
      </c>
      <c r="J257" s="177"/>
      <c r="K257" s="178">
        <v>25</v>
      </c>
      <c r="L257" s="178">
        <f t="shared" si="61"/>
        <v>5</v>
      </c>
      <c r="M257" s="178" t="str">
        <f t="shared" si="62"/>
        <v>-</v>
      </c>
      <c r="N257" s="179">
        <v>0</v>
      </c>
      <c r="O257" s="180" t="str">
        <f t="shared" si="54"/>
        <v>Aug</v>
      </c>
      <c r="P257" s="178">
        <v>25</v>
      </c>
      <c r="Q257" s="181">
        <f t="shared" si="63"/>
        <v>0</v>
      </c>
      <c r="R257" s="180">
        <f t="shared" si="55"/>
        <v>0</v>
      </c>
      <c r="S257" s="181" t="b">
        <f t="shared" si="64"/>
        <v>0</v>
      </c>
      <c r="T257" s="178">
        <f t="shared" si="56"/>
        <v>0</v>
      </c>
      <c r="U257" s="182" t="str">
        <f t="shared" si="57"/>
        <v>Sep</v>
      </c>
      <c r="V257" s="178">
        <f t="shared" si="59"/>
        <v>0</v>
      </c>
      <c r="W257" s="183">
        <f t="shared" si="65"/>
        <v>25</v>
      </c>
      <c r="X257" s="184" t="b">
        <f t="shared" si="60"/>
        <v>0</v>
      </c>
      <c r="Y257" s="183" t="b">
        <f t="shared" si="66"/>
        <v>0</v>
      </c>
      <c r="Z257" s="138">
        <v>0</v>
      </c>
      <c r="AA257" s="133"/>
      <c r="AB257" s="133" t="s">
        <v>121</v>
      </c>
      <c r="AC257" s="133" t="s">
        <v>121</v>
      </c>
      <c r="AE257" s="133" t="s">
        <v>121</v>
      </c>
      <c r="AF257" s="139">
        <v>28.333333333333332</v>
      </c>
    </row>
    <row r="258" spans="1:32" s="139" customFormat="1" ht="12">
      <c r="A258" s="133" t="s">
        <v>121</v>
      </c>
      <c r="B258" s="141" t="s">
        <v>27</v>
      </c>
      <c r="C258" s="135" t="s">
        <v>869</v>
      </c>
      <c r="D258" s="135">
        <v>1000000816</v>
      </c>
      <c r="E258" s="136" t="s">
        <v>870</v>
      </c>
      <c r="F258" s="137">
        <v>38385</v>
      </c>
      <c r="G258" s="137" t="str">
        <f t="shared" si="58"/>
        <v>Targeted Dealer</v>
      </c>
      <c r="H258" s="137"/>
      <c r="I258" s="177">
        <v>450</v>
      </c>
      <c r="J258" s="177"/>
      <c r="K258" s="178">
        <v>452</v>
      </c>
      <c r="L258" s="178">
        <f t="shared" si="61"/>
        <v>-2</v>
      </c>
      <c r="M258" s="178" t="str">
        <f t="shared" si="62"/>
        <v>-</v>
      </c>
      <c r="N258" s="179">
        <v>443</v>
      </c>
      <c r="O258" s="180" t="str">
        <f t="shared" si="54"/>
        <v>Aug</v>
      </c>
      <c r="P258" s="178">
        <v>402.5</v>
      </c>
      <c r="Q258" s="181">
        <f t="shared" si="63"/>
        <v>49.5</v>
      </c>
      <c r="R258" s="180">
        <f t="shared" si="55"/>
        <v>0.12298136645962732</v>
      </c>
      <c r="S258" s="181" t="str">
        <f t="shared" si="64"/>
        <v>GROWTH</v>
      </c>
      <c r="T258" s="178">
        <f t="shared" si="56"/>
        <v>443</v>
      </c>
      <c r="U258" s="182" t="str">
        <f t="shared" si="57"/>
        <v>Sep</v>
      </c>
      <c r="V258" s="178">
        <f t="shared" si="59"/>
        <v>443</v>
      </c>
      <c r="W258" s="183">
        <f t="shared" si="65"/>
        <v>9</v>
      </c>
      <c r="X258" s="184" t="b">
        <f t="shared" si="60"/>
        <v>0</v>
      </c>
      <c r="Y258" s="183" t="str">
        <f t="shared" si="66"/>
        <v>GROWTH</v>
      </c>
      <c r="Z258" s="138">
        <v>0</v>
      </c>
      <c r="AA258" s="133"/>
      <c r="AB258" s="133" t="s">
        <v>121</v>
      </c>
      <c r="AC258" s="133" t="s">
        <v>121</v>
      </c>
      <c r="AE258" s="133" t="s">
        <v>121</v>
      </c>
      <c r="AF258" s="139">
        <v>428.83333333333331</v>
      </c>
    </row>
    <row r="259" spans="1:32" s="139" customFormat="1" ht="12">
      <c r="A259" s="133" t="s">
        <v>121</v>
      </c>
      <c r="B259" s="141" t="s">
        <v>27</v>
      </c>
      <c r="C259" s="135" t="s">
        <v>871</v>
      </c>
      <c r="D259" s="135">
        <v>1000000235</v>
      </c>
      <c r="E259" s="136" t="s">
        <v>872</v>
      </c>
      <c r="F259" s="137">
        <v>39212</v>
      </c>
      <c r="G259" s="137" t="str">
        <f t="shared" si="58"/>
        <v>Targeted Dealer</v>
      </c>
      <c r="H259" s="137"/>
      <c r="I259" s="177">
        <v>750</v>
      </c>
      <c r="J259" s="177"/>
      <c r="K259" s="178">
        <v>647.65</v>
      </c>
      <c r="L259" s="178">
        <f t="shared" si="61"/>
        <v>102.35000000000002</v>
      </c>
      <c r="M259" s="178" t="str">
        <f t="shared" si="62"/>
        <v>-</v>
      </c>
      <c r="N259" s="179">
        <v>526</v>
      </c>
      <c r="O259" s="180" t="str">
        <f t="shared" si="54"/>
        <v>Aug</v>
      </c>
      <c r="P259" s="178">
        <v>698.15000000000009</v>
      </c>
      <c r="Q259" s="181">
        <f t="shared" si="63"/>
        <v>-50.500000000000114</v>
      </c>
      <c r="R259" s="180">
        <f t="shared" si="55"/>
        <v>-7.2334025639189448E-2</v>
      </c>
      <c r="S259" s="181" t="str">
        <f t="shared" si="64"/>
        <v>DEGROWTH</v>
      </c>
      <c r="T259" s="178">
        <f t="shared" si="56"/>
        <v>526</v>
      </c>
      <c r="U259" s="182" t="str">
        <f t="shared" si="57"/>
        <v>Sep</v>
      </c>
      <c r="V259" s="178">
        <f t="shared" si="59"/>
        <v>526</v>
      </c>
      <c r="W259" s="183">
        <f t="shared" si="65"/>
        <v>121.64999999999998</v>
      </c>
      <c r="X259" s="184" t="b">
        <f t="shared" si="60"/>
        <v>0</v>
      </c>
      <c r="Y259" s="183" t="str">
        <f t="shared" si="66"/>
        <v>GROWTH</v>
      </c>
      <c r="Z259" s="138">
        <v>0</v>
      </c>
      <c r="AA259" s="133"/>
      <c r="AB259" s="133" t="s">
        <v>121</v>
      </c>
      <c r="AC259" s="133" t="s">
        <v>121</v>
      </c>
      <c r="AE259" s="133" t="s">
        <v>121</v>
      </c>
      <c r="AF259" s="139">
        <v>1000.475</v>
      </c>
    </row>
    <row r="260" spans="1:32" s="139" customFormat="1" ht="12">
      <c r="A260" s="133" t="s">
        <v>121</v>
      </c>
      <c r="B260" s="141" t="s">
        <v>27</v>
      </c>
      <c r="C260" s="135" t="s">
        <v>875</v>
      </c>
      <c r="D260" s="135">
        <v>1000000248</v>
      </c>
      <c r="E260" s="136" t="s">
        <v>876</v>
      </c>
      <c r="F260" s="137">
        <v>39958</v>
      </c>
      <c r="G260" s="137" t="str">
        <f t="shared" si="58"/>
        <v>Targeted Dealer</v>
      </c>
      <c r="H260" s="137"/>
      <c r="I260" s="177">
        <v>250</v>
      </c>
      <c r="J260" s="177"/>
      <c r="K260" s="178">
        <v>183.75</v>
      </c>
      <c r="L260" s="178">
        <f t="shared" si="61"/>
        <v>66.25</v>
      </c>
      <c r="M260" s="178" t="str">
        <f t="shared" si="62"/>
        <v>-</v>
      </c>
      <c r="N260" s="179">
        <v>91.5</v>
      </c>
      <c r="O260" s="180" t="str">
        <f t="shared" ref="O260:O323" si="67">IF(F260&lt;=$P$2,"Aug","")</f>
        <v>Aug</v>
      </c>
      <c r="P260" s="178">
        <v>237.25</v>
      </c>
      <c r="Q260" s="181">
        <f t="shared" si="63"/>
        <v>-53.5</v>
      </c>
      <c r="R260" s="180">
        <f t="shared" ref="R260:R323" si="68">IFERROR(IF(O260="Aug",(K260/P260-1))," ")</f>
        <v>-0.22550052687038991</v>
      </c>
      <c r="S260" s="181" t="str">
        <f t="shared" si="64"/>
        <v>DEGROWTH</v>
      </c>
      <c r="T260" s="178">
        <f t="shared" ref="T260:T323" si="69">N260</f>
        <v>91.5</v>
      </c>
      <c r="U260" s="182" t="str">
        <f t="shared" ref="U260:U323" si="70">IF(F260&lt;=$V$2,"Sep","")</f>
        <v>Sep</v>
      </c>
      <c r="V260" s="178">
        <f t="shared" si="59"/>
        <v>91.5</v>
      </c>
      <c r="W260" s="183">
        <f t="shared" si="65"/>
        <v>92.25</v>
      </c>
      <c r="X260" s="184" t="b">
        <f t="shared" si="60"/>
        <v>0</v>
      </c>
      <c r="Y260" s="183" t="str">
        <f t="shared" si="66"/>
        <v>GROWTH</v>
      </c>
      <c r="Z260" s="138">
        <v>0</v>
      </c>
      <c r="AA260" s="133"/>
      <c r="AB260" s="133" t="s">
        <v>121</v>
      </c>
      <c r="AC260" s="133" t="s">
        <v>121</v>
      </c>
      <c r="AE260" s="133" t="s">
        <v>121</v>
      </c>
      <c r="AF260" s="139">
        <v>252.15</v>
      </c>
    </row>
    <row r="261" spans="1:32" s="139" customFormat="1" ht="12">
      <c r="A261" s="133" t="s">
        <v>121</v>
      </c>
      <c r="B261" s="141" t="s">
        <v>27</v>
      </c>
      <c r="C261" s="135" t="s">
        <v>877</v>
      </c>
      <c r="D261" s="135">
        <v>1000000341</v>
      </c>
      <c r="E261" s="136" t="s">
        <v>878</v>
      </c>
      <c r="F261" s="137">
        <v>40030</v>
      </c>
      <c r="G261" s="137" t="str">
        <f t="shared" si="58"/>
        <v>Targeted Dealer</v>
      </c>
      <c r="H261" s="137"/>
      <c r="I261" s="177">
        <v>250</v>
      </c>
      <c r="J261" s="177"/>
      <c r="K261" s="178">
        <v>150</v>
      </c>
      <c r="L261" s="178">
        <f t="shared" si="61"/>
        <v>100</v>
      </c>
      <c r="M261" s="178" t="str">
        <f t="shared" si="62"/>
        <v>-</v>
      </c>
      <c r="N261" s="179">
        <v>270</v>
      </c>
      <c r="O261" s="180" t="str">
        <f t="shared" si="67"/>
        <v>Aug</v>
      </c>
      <c r="P261" s="178">
        <v>11</v>
      </c>
      <c r="Q261" s="181">
        <f t="shared" si="63"/>
        <v>139</v>
      </c>
      <c r="R261" s="180">
        <f t="shared" si="68"/>
        <v>12.636363636363637</v>
      </c>
      <c r="S261" s="181" t="str">
        <f t="shared" si="64"/>
        <v>GROWTH</v>
      </c>
      <c r="T261" s="178">
        <f t="shared" si="69"/>
        <v>270</v>
      </c>
      <c r="U261" s="182" t="str">
        <f t="shared" si="70"/>
        <v>Sep</v>
      </c>
      <c r="V261" s="178">
        <f t="shared" si="59"/>
        <v>270</v>
      </c>
      <c r="W261" s="183">
        <f t="shared" si="65"/>
        <v>-120</v>
      </c>
      <c r="X261" s="184" t="b">
        <f t="shared" si="60"/>
        <v>0</v>
      </c>
      <c r="Y261" s="183" t="str">
        <f t="shared" si="66"/>
        <v>GROWTH</v>
      </c>
      <c r="Z261" s="138">
        <v>0</v>
      </c>
      <c r="AA261" s="133"/>
      <c r="AB261" s="133" t="s">
        <v>121</v>
      </c>
      <c r="AC261" s="133" t="s">
        <v>121</v>
      </c>
      <c r="AE261" s="133" t="s">
        <v>121</v>
      </c>
      <c r="AF261" s="139">
        <v>262.95833333333331</v>
      </c>
    </row>
    <row r="262" spans="1:32" s="139" customFormat="1" ht="12">
      <c r="A262" s="133" t="s">
        <v>121</v>
      </c>
      <c r="B262" s="141" t="s">
        <v>27</v>
      </c>
      <c r="C262" s="135" t="s">
        <v>879</v>
      </c>
      <c r="D262" s="135">
        <v>1000000236</v>
      </c>
      <c r="E262" s="136" t="s">
        <v>880</v>
      </c>
      <c r="F262" s="137">
        <v>41146</v>
      </c>
      <c r="G262" s="137" t="str">
        <f t="shared" si="58"/>
        <v>Targeted Dealer</v>
      </c>
      <c r="H262" s="137"/>
      <c r="I262" s="177">
        <v>25</v>
      </c>
      <c r="J262" s="177"/>
      <c r="K262" s="178">
        <v>0</v>
      </c>
      <c r="L262" s="178">
        <f t="shared" si="61"/>
        <v>25</v>
      </c>
      <c r="M262" s="178" t="str">
        <f t="shared" si="62"/>
        <v>-</v>
      </c>
      <c r="N262" s="179">
        <v>0</v>
      </c>
      <c r="O262" s="180" t="str">
        <f t="shared" si="67"/>
        <v>Aug</v>
      </c>
      <c r="P262" s="178">
        <v>20</v>
      </c>
      <c r="Q262" s="181">
        <f t="shared" si="63"/>
        <v>-20</v>
      </c>
      <c r="R262" s="180">
        <f t="shared" si="68"/>
        <v>-1</v>
      </c>
      <c r="S262" s="181" t="b">
        <f t="shared" si="64"/>
        <v>0</v>
      </c>
      <c r="T262" s="178">
        <f t="shared" si="69"/>
        <v>0</v>
      </c>
      <c r="U262" s="182" t="str">
        <f t="shared" si="70"/>
        <v>Sep</v>
      </c>
      <c r="V262" s="178">
        <f t="shared" si="59"/>
        <v>0</v>
      </c>
      <c r="W262" s="183">
        <f t="shared" si="65"/>
        <v>0</v>
      </c>
      <c r="X262" s="184" t="b">
        <f t="shared" si="60"/>
        <v>0</v>
      </c>
      <c r="Y262" s="183" t="b">
        <f t="shared" si="66"/>
        <v>0</v>
      </c>
      <c r="Z262" s="138">
        <v>0</v>
      </c>
      <c r="AA262" s="133"/>
      <c r="AB262" s="133" t="s">
        <v>121</v>
      </c>
      <c r="AC262" s="133" t="s">
        <v>121</v>
      </c>
      <c r="AE262" s="133" t="s">
        <v>121</v>
      </c>
      <c r="AF262" s="139">
        <v>16.666666666666668</v>
      </c>
    </row>
    <row r="263" spans="1:32" s="139" customFormat="1" ht="12">
      <c r="A263" s="133" t="s">
        <v>121</v>
      </c>
      <c r="B263" s="141" t="s">
        <v>27</v>
      </c>
      <c r="C263" s="135" t="s">
        <v>881</v>
      </c>
      <c r="D263" s="135">
        <v>1000000233</v>
      </c>
      <c r="E263" s="136" t="s">
        <v>882</v>
      </c>
      <c r="F263" s="137">
        <v>41243</v>
      </c>
      <c r="G263" s="137" t="str">
        <f t="shared" si="58"/>
        <v>Targeted Dealer</v>
      </c>
      <c r="H263" s="137"/>
      <c r="I263" s="177">
        <v>450</v>
      </c>
      <c r="J263" s="177"/>
      <c r="K263" s="178">
        <v>405</v>
      </c>
      <c r="L263" s="178">
        <f t="shared" si="61"/>
        <v>45</v>
      </c>
      <c r="M263" s="178" t="str">
        <f t="shared" si="62"/>
        <v>-</v>
      </c>
      <c r="N263" s="179">
        <v>357.5</v>
      </c>
      <c r="O263" s="180" t="str">
        <f t="shared" si="67"/>
        <v>Aug</v>
      </c>
      <c r="P263" s="178">
        <v>402.5</v>
      </c>
      <c r="Q263" s="181">
        <f t="shared" si="63"/>
        <v>2.5</v>
      </c>
      <c r="R263" s="180">
        <f t="shared" si="68"/>
        <v>6.2111801242235032E-3</v>
      </c>
      <c r="S263" s="181" t="str">
        <f t="shared" si="64"/>
        <v>GROWTH</v>
      </c>
      <c r="T263" s="178">
        <f t="shared" si="69"/>
        <v>357.5</v>
      </c>
      <c r="U263" s="182" t="str">
        <f t="shared" si="70"/>
        <v>Sep</v>
      </c>
      <c r="V263" s="178">
        <f t="shared" si="59"/>
        <v>357.5</v>
      </c>
      <c r="W263" s="183">
        <f t="shared" si="65"/>
        <v>47.5</v>
      </c>
      <c r="X263" s="184" t="b">
        <f t="shared" si="60"/>
        <v>0</v>
      </c>
      <c r="Y263" s="183" t="str">
        <f t="shared" si="66"/>
        <v>GROWTH</v>
      </c>
      <c r="Z263" s="138">
        <v>0</v>
      </c>
      <c r="AA263" s="133"/>
      <c r="AB263" s="133" t="s">
        <v>121</v>
      </c>
      <c r="AC263" s="133" t="s">
        <v>121</v>
      </c>
      <c r="AE263" s="133" t="s">
        <v>121</v>
      </c>
      <c r="AF263" s="139">
        <v>401.25</v>
      </c>
    </row>
    <row r="264" spans="1:32" s="139" customFormat="1" ht="12">
      <c r="A264" s="133" t="s">
        <v>121</v>
      </c>
      <c r="B264" s="141" t="s">
        <v>27</v>
      </c>
      <c r="C264" s="135" t="s">
        <v>883</v>
      </c>
      <c r="D264" s="135">
        <v>1000000247</v>
      </c>
      <c r="E264" s="136" t="s">
        <v>884</v>
      </c>
      <c r="F264" s="137">
        <v>41243</v>
      </c>
      <c r="G264" s="137" t="str">
        <f t="shared" si="58"/>
        <v>Targeted Dealer</v>
      </c>
      <c r="H264" s="137"/>
      <c r="I264" s="177">
        <v>60</v>
      </c>
      <c r="J264" s="177"/>
      <c r="K264" s="178">
        <v>40</v>
      </c>
      <c r="L264" s="178">
        <f t="shared" si="61"/>
        <v>20</v>
      </c>
      <c r="M264" s="178" t="str">
        <f t="shared" si="62"/>
        <v>-</v>
      </c>
      <c r="N264" s="179">
        <v>35</v>
      </c>
      <c r="O264" s="180" t="str">
        <f t="shared" si="67"/>
        <v>Aug</v>
      </c>
      <c r="P264" s="178">
        <v>40</v>
      </c>
      <c r="Q264" s="181">
        <f t="shared" si="63"/>
        <v>0</v>
      </c>
      <c r="R264" s="180">
        <f t="shared" si="68"/>
        <v>0</v>
      </c>
      <c r="S264" s="181" t="str">
        <f t="shared" si="64"/>
        <v>GROWTH</v>
      </c>
      <c r="T264" s="178">
        <f t="shared" si="69"/>
        <v>35</v>
      </c>
      <c r="U264" s="182" t="str">
        <f t="shared" si="70"/>
        <v>Sep</v>
      </c>
      <c r="V264" s="178">
        <f t="shared" si="59"/>
        <v>35</v>
      </c>
      <c r="W264" s="183">
        <f t="shared" si="65"/>
        <v>5</v>
      </c>
      <c r="X264" s="184" t="b">
        <f t="shared" si="60"/>
        <v>0</v>
      </c>
      <c r="Y264" s="183" t="str">
        <f t="shared" si="66"/>
        <v>GROWTH</v>
      </c>
      <c r="Z264" s="138">
        <v>0</v>
      </c>
      <c r="AA264" s="133"/>
      <c r="AB264" s="133" t="s">
        <v>121</v>
      </c>
      <c r="AC264" s="133" t="s">
        <v>121</v>
      </c>
      <c r="AE264" s="133" t="s">
        <v>121</v>
      </c>
      <c r="AF264" s="139">
        <v>52.083333333333336</v>
      </c>
    </row>
    <row r="265" spans="1:32" s="139" customFormat="1" ht="12">
      <c r="A265" s="133" t="s">
        <v>121</v>
      </c>
      <c r="B265" s="141" t="s">
        <v>27</v>
      </c>
      <c r="C265" s="135" t="s">
        <v>885</v>
      </c>
      <c r="D265" s="135">
        <v>1000000246</v>
      </c>
      <c r="E265" s="136" t="s">
        <v>886</v>
      </c>
      <c r="F265" s="137">
        <v>41386</v>
      </c>
      <c r="G265" s="137" t="str">
        <f t="shared" si="58"/>
        <v>Targeted Dealer</v>
      </c>
      <c r="H265" s="137"/>
      <c r="I265" s="177">
        <v>25</v>
      </c>
      <c r="J265" s="177"/>
      <c r="K265" s="178">
        <v>13.5</v>
      </c>
      <c r="L265" s="178">
        <f t="shared" si="61"/>
        <v>11.5</v>
      </c>
      <c r="M265" s="178" t="str">
        <f t="shared" si="62"/>
        <v>-</v>
      </c>
      <c r="N265" s="179">
        <v>12</v>
      </c>
      <c r="O265" s="180" t="str">
        <f t="shared" si="67"/>
        <v>Aug</v>
      </c>
      <c r="P265" s="178">
        <v>12</v>
      </c>
      <c r="Q265" s="181">
        <f t="shared" si="63"/>
        <v>1.5</v>
      </c>
      <c r="R265" s="180">
        <f t="shared" si="68"/>
        <v>0.125</v>
      </c>
      <c r="S265" s="181" t="str">
        <f t="shared" si="64"/>
        <v>GROWTH</v>
      </c>
      <c r="T265" s="178">
        <f t="shared" si="69"/>
        <v>12</v>
      </c>
      <c r="U265" s="182" t="str">
        <f t="shared" si="70"/>
        <v>Sep</v>
      </c>
      <c r="V265" s="178">
        <f t="shared" si="59"/>
        <v>12</v>
      </c>
      <c r="W265" s="183">
        <f t="shared" si="65"/>
        <v>1.5</v>
      </c>
      <c r="X265" s="184" t="b">
        <f t="shared" si="60"/>
        <v>0</v>
      </c>
      <c r="Y265" s="183" t="str">
        <f t="shared" si="66"/>
        <v>GROWTH</v>
      </c>
      <c r="Z265" s="138">
        <v>0</v>
      </c>
      <c r="AA265" s="133"/>
      <c r="AB265" s="133" t="s">
        <v>121</v>
      </c>
      <c r="AC265" s="133" t="s">
        <v>121</v>
      </c>
      <c r="AE265" s="133" t="s">
        <v>121</v>
      </c>
      <c r="AF265" s="139">
        <v>18.166666666666668</v>
      </c>
    </row>
    <row r="266" spans="1:32" s="139" customFormat="1" ht="12">
      <c r="A266" s="133" t="s">
        <v>121</v>
      </c>
      <c r="B266" s="141" t="s">
        <v>27</v>
      </c>
      <c r="C266" s="135" t="s">
        <v>887</v>
      </c>
      <c r="D266" s="135">
        <v>1000000811</v>
      </c>
      <c r="E266" s="136" t="s">
        <v>888</v>
      </c>
      <c r="F266" s="137">
        <v>42097</v>
      </c>
      <c r="G266" s="137" t="str">
        <f t="shared" si="58"/>
        <v>Targeted Dealer</v>
      </c>
      <c r="H266" s="137"/>
      <c r="I266" s="177">
        <v>50</v>
      </c>
      <c r="J266" s="177"/>
      <c r="K266" s="178">
        <v>0</v>
      </c>
      <c r="L266" s="178">
        <f t="shared" si="61"/>
        <v>50</v>
      </c>
      <c r="M266" s="178" t="str">
        <f t="shared" si="62"/>
        <v>-</v>
      </c>
      <c r="N266" s="179">
        <v>0</v>
      </c>
      <c r="O266" s="180" t="str">
        <f t="shared" si="67"/>
        <v>Aug</v>
      </c>
      <c r="P266" s="178">
        <v>30</v>
      </c>
      <c r="Q266" s="181">
        <f t="shared" si="63"/>
        <v>-30</v>
      </c>
      <c r="R266" s="180">
        <f t="shared" si="68"/>
        <v>-1</v>
      </c>
      <c r="S266" s="181" t="b">
        <f t="shared" si="64"/>
        <v>0</v>
      </c>
      <c r="T266" s="178">
        <f t="shared" si="69"/>
        <v>0</v>
      </c>
      <c r="U266" s="182" t="str">
        <f t="shared" si="70"/>
        <v>Sep</v>
      </c>
      <c r="V266" s="178">
        <f t="shared" si="59"/>
        <v>0</v>
      </c>
      <c r="W266" s="183">
        <f t="shared" si="65"/>
        <v>0</v>
      </c>
      <c r="X266" s="184" t="b">
        <f t="shared" si="60"/>
        <v>0</v>
      </c>
      <c r="Y266" s="183" t="b">
        <f t="shared" si="66"/>
        <v>0</v>
      </c>
      <c r="Z266" s="138">
        <v>0</v>
      </c>
      <c r="AA266" s="133"/>
      <c r="AB266" s="133" t="s">
        <v>121</v>
      </c>
      <c r="AC266" s="133" t="s">
        <v>121</v>
      </c>
      <c r="AE266" s="133" t="s">
        <v>121</v>
      </c>
      <c r="AF266" s="139">
        <v>23.333333333333332</v>
      </c>
    </row>
    <row r="267" spans="1:32" s="139" customFormat="1" ht="12">
      <c r="A267" s="133" t="s">
        <v>121</v>
      </c>
      <c r="B267" s="141" t="s">
        <v>27</v>
      </c>
      <c r="C267" s="135" t="s">
        <v>889</v>
      </c>
      <c r="D267" s="135">
        <v>1000000239</v>
      </c>
      <c r="E267" s="136" t="s">
        <v>890</v>
      </c>
      <c r="F267" s="137">
        <v>42123</v>
      </c>
      <c r="G267" s="137" t="str">
        <f t="shared" si="58"/>
        <v>Targeted Dealer</v>
      </c>
      <c r="H267" s="137"/>
      <c r="I267" s="177">
        <v>125</v>
      </c>
      <c r="J267" s="177"/>
      <c r="K267" s="178">
        <v>70.5</v>
      </c>
      <c r="L267" s="178">
        <f t="shared" si="61"/>
        <v>54.5</v>
      </c>
      <c r="M267" s="178" t="str">
        <f t="shared" si="62"/>
        <v>-</v>
      </c>
      <c r="N267" s="179">
        <v>69</v>
      </c>
      <c r="O267" s="180" t="str">
        <f t="shared" si="67"/>
        <v>Aug</v>
      </c>
      <c r="P267" s="178">
        <v>100.5</v>
      </c>
      <c r="Q267" s="181">
        <f t="shared" si="63"/>
        <v>-30</v>
      </c>
      <c r="R267" s="180">
        <f t="shared" si="68"/>
        <v>-0.29850746268656714</v>
      </c>
      <c r="S267" s="181" t="str">
        <f t="shared" si="64"/>
        <v>DEGROWTH</v>
      </c>
      <c r="T267" s="178">
        <f t="shared" si="69"/>
        <v>69</v>
      </c>
      <c r="U267" s="182" t="str">
        <f t="shared" si="70"/>
        <v>Sep</v>
      </c>
      <c r="V267" s="178">
        <f t="shared" si="59"/>
        <v>69</v>
      </c>
      <c r="W267" s="183">
        <f t="shared" si="65"/>
        <v>1.5</v>
      </c>
      <c r="X267" s="184" t="b">
        <f t="shared" si="60"/>
        <v>0</v>
      </c>
      <c r="Y267" s="183" t="str">
        <f t="shared" si="66"/>
        <v>GROWTH</v>
      </c>
      <c r="Z267" s="138">
        <v>0</v>
      </c>
      <c r="AA267" s="133"/>
      <c r="AB267" s="133" t="s">
        <v>121</v>
      </c>
      <c r="AC267" s="133" t="s">
        <v>121</v>
      </c>
      <c r="AE267" s="133" t="s">
        <v>121</v>
      </c>
      <c r="AF267" s="139">
        <v>100.95833333333333</v>
      </c>
    </row>
    <row r="268" spans="1:32" s="139" customFormat="1" ht="12">
      <c r="A268" s="133" t="s">
        <v>121</v>
      </c>
      <c r="B268" s="141" t="s">
        <v>27</v>
      </c>
      <c r="C268" s="135" t="s">
        <v>891</v>
      </c>
      <c r="D268" s="135">
        <v>1000000820</v>
      </c>
      <c r="E268" s="136" t="s">
        <v>892</v>
      </c>
      <c r="F268" s="137">
        <v>42634</v>
      </c>
      <c r="G268" s="137" t="str">
        <f t="shared" si="58"/>
        <v>Targeted Dealer</v>
      </c>
      <c r="H268" s="137"/>
      <c r="I268" s="177">
        <v>80</v>
      </c>
      <c r="J268" s="177"/>
      <c r="K268" s="178">
        <v>81.75</v>
      </c>
      <c r="L268" s="178">
        <f t="shared" si="61"/>
        <v>-1.75</v>
      </c>
      <c r="M268" s="178" t="str">
        <f t="shared" si="62"/>
        <v>-</v>
      </c>
      <c r="N268" s="179">
        <v>94</v>
      </c>
      <c r="O268" s="180" t="str">
        <f t="shared" si="67"/>
        <v>Aug</v>
      </c>
      <c r="P268" s="178">
        <v>63.75</v>
      </c>
      <c r="Q268" s="181">
        <f t="shared" si="63"/>
        <v>18</v>
      </c>
      <c r="R268" s="180">
        <f t="shared" si="68"/>
        <v>0.2823529411764707</v>
      </c>
      <c r="S268" s="181" t="str">
        <f t="shared" si="64"/>
        <v>GROWTH</v>
      </c>
      <c r="T268" s="178">
        <f t="shared" si="69"/>
        <v>94</v>
      </c>
      <c r="U268" s="182" t="str">
        <f t="shared" si="70"/>
        <v>Sep</v>
      </c>
      <c r="V268" s="178">
        <f t="shared" si="59"/>
        <v>94</v>
      </c>
      <c r="W268" s="183">
        <f t="shared" si="65"/>
        <v>-12.25</v>
      </c>
      <c r="X268" s="184" t="b">
        <f t="shared" si="60"/>
        <v>0</v>
      </c>
      <c r="Y268" s="183" t="str">
        <f t="shared" si="66"/>
        <v>GROWTH</v>
      </c>
      <c r="Z268" s="138">
        <v>0</v>
      </c>
      <c r="AA268" s="133"/>
      <c r="AB268" s="133" t="s">
        <v>121</v>
      </c>
      <c r="AC268" s="133" t="s">
        <v>121</v>
      </c>
      <c r="AE268" s="133" t="s">
        <v>121</v>
      </c>
      <c r="AF268" s="139">
        <v>98.725000000000009</v>
      </c>
    </row>
    <row r="269" spans="1:32" s="139" customFormat="1" ht="12">
      <c r="A269" s="133" t="s">
        <v>121</v>
      </c>
      <c r="B269" s="141" t="s">
        <v>27</v>
      </c>
      <c r="C269" s="135" t="s">
        <v>895</v>
      </c>
      <c r="D269" s="135">
        <v>1000000249</v>
      </c>
      <c r="E269" s="136" t="s">
        <v>896</v>
      </c>
      <c r="F269" s="137">
        <v>43217</v>
      </c>
      <c r="G269" s="137" t="str">
        <f t="shared" si="58"/>
        <v>Targeted Dealer</v>
      </c>
      <c r="H269" s="137"/>
      <c r="I269" s="177">
        <v>25</v>
      </c>
      <c r="J269" s="177"/>
      <c r="K269" s="178">
        <v>5.5</v>
      </c>
      <c r="L269" s="178">
        <f t="shared" si="61"/>
        <v>19.5</v>
      </c>
      <c r="M269" s="178" t="str">
        <f t="shared" si="62"/>
        <v>-</v>
      </c>
      <c r="N269" s="179">
        <v>25.75</v>
      </c>
      <c r="O269" s="180" t="str">
        <f t="shared" si="67"/>
        <v>Aug</v>
      </c>
      <c r="P269" s="178">
        <v>6.75</v>
      </c>
      <c r="Q269" s="181">
        <f t="shared" si="63"/>
        <v>-1.25</v>
      </c>
      <c r="R269" s="180">
        <f t="shared" si="68"/>
        <v>-0.18518518518518523</v>
      </c>
      <c r="S269" s="181" t="str">
        <f t="shared" si="64"/>
        <v>DEGROWTH</v>
      </c>
      <c r="T269" s="178">
        <f t="shared" si="69"/>
        <v>25.75</v>
      </c>
      <c r="U269" s="182" t="str">
        <f t="shared" si="70"/>
        <v>Sep</v>
      </c>
      <c r="V269" s="178">
        <f t="shared" si="59"/>
        <v>25.75</v>
      </c>
      <c r="W269" s="183">
        <f t="shared" si="65"/>
        <v>-20.25</v>
      </c>
      <c r="X269" s="184" t="b">
        <f t="shared" si="60"/>
        <v>0</v>
      </c>
      <c r="Y269" s="183" t="str">
        <f t="shared" si="66"/>
        <v>GROWTH</v>
      </c>
      <c r="Z269" s="138">
        <v>0</v>
      </c>
      <c r="AA269" s="133"/>
      <c r="AB269" s="133" t="s">
        <v>121</v>
      </c>
      <c r="AC269" s="133" t="s">
        <v>121</v>
      </c>
      <c r="AE269" s="133" t="s">
        <v>121</v>
      </c>
      <c r="AF269" s="139">
        <v>19.958333333333332</v>
      </c>
    </row>
    <row r="270" spans="1:32" s="139" customFormat="1" ht="12">
      <c r="A270" s="133" t="s">
        <v>121</v>
      </c>
      <c r="B270" s="141" t="s">
        <v>27</v>
      </c>
      <c r="C270" s="135" t="s">
        <v>897</v>
      </c>
      <c r="D270" s="135">
        <v>1000000238</v>
      </c>
      <c r="E270" s="136" t="s">
        <v>898</v>
      </c>
      <c r="F270" s="137">
        <v>43315</v>
      </c>
      <c r="G270" s="137" t="str">
        <f t="shared" si="58"/>
        <v>Targeted Dealer</v>
      </c>
      <c r="H270" s="137"/>
      <c r="I270" s="177">
        <v>25</v>
      </c>
      <c r="J270" s="177"/>
      <c r="K270" s="178">
        <v>26</v>
      </c>
      <c r="L270" s="178">
        <f t="shared" si="61"/>
        <v>-1</v>
      </c>
      <c r="M270" s="178" t="str">
        <f t="shared" si="62"/>
        <v>-</v>
      </c>
      <c r="N270" s="179">
        <v>13.5</v>
      </c>
      <c r="O270" s="180" t="str">
        <f t="shared" si="67"/>
        <v>Aug</v>
      </c>
      <c r="P270" s="178">
        <v>6</v>
      </c>
      <c r="Q270" s="181">
        <f t="shared" si="63"/>
        <v>20</v>
      </c>
      <c r="R270" s="180">
        <f t="shared" si="68"/>
        <v>3.333333333333333</v>
      </c>
      <c r="S270" s="181" t="str">
        <f t="shared" si="64"/>
        <v>GROWTH</v>
      </c>
      <c r="T270" s="178">
        <f t="shared" si="69"/>
        <v>13.5</v>
      </c>
      <c r="U270" s="182" t="str">
        <f t="shared" si="70"/>
        <v>Sep</v>
      </c>
      <c r="V270" s="178">
        <f t="shared" si="59"/>
        <v>13.5</v>
      </c>
      <c r="W270" s="183">
        <f t="shared" si="65"/>
        <v>12.5</v>
      </c>
      <c r="X270" s="184" t="b">
        <f t="shared" si="60"/>
        <v>0</v>
      </c>
      <c r="Y270" s="183" t="str">
        <f t="shared" si="66"/>
        <v>GROWTH</v>
      </c>
      <c r="Z270" s="138">
        <v>0</v>
      </c>
      <c r="AA270" s="133"/>
      <c r="AB270" s="133" t="s">
        <v>121</v>
      </c>
      <c r="AC270" s="133" t="s">
        <v>121</v>
      </c>
      <c r="AE270" s="133" t="s">
        <v>121</v>
      </c>
      <c r="AF270" s="139">
        <v>14.166666666666666</v>
      </c>
    </row>
    <row r="271" spans="1:32" s="139" customFormat="1" ht="12">
      <c r="A271" s="133" t="s">
        <v>121</v>
      </c>
      <c r="B271" s="141" t="s">
        <v>27</v>
      </c>
      <c r="C271" s="135" t="s">
        <v>901</v>
      </c>
      <c r="D271" s="135">
        <v>1000000250</v>
      </c>
      <c r="E271" s="136" t="s">
        <v>902</v>
      </c>
      <c r="F271" s="137">
        <v>43525</v>
      </c>
      <c r="G271" s="137" t="str">
        <f t="shared" si="58"/>
        <v>-</v>
      </c>
      <c r="H271" s="137"/>
      <c r="I271" s="177">
        <v>0</v>
      </c>
      <c r="J271" s="177"/>
      <c r="K271" s="178">
        <v>10</v>
      </c>
      <c r="L271" s="178">
        <f t="shared" si="61"/>
        <v>-10</v>
      </c>
      <c r="M271" s="178" t="str">
        <f t="shared" si="62"/>
        <v>-</v>
      </c>
      <c r="N271" s="179">
        <v>0</v>
      </c>
      <c r="O271" s="180" t="str">
        <f t="shared" si="67"/>
        <v>Aug</v>
      </c>
      <c r="P271" s="178">
        <v>0</v>
      </c>
      <c r="Q271" s="181">
        <f t="shared" si="63"/>
        <v>10</v>
      </c>
      <c r="R271" s="180" t="str">
        <f t="shared" si="68"/>
        <v xml:space="preserve"> </v>
      </c>
      <c r="S271" s="181" t="b">
        <f t="shared" si="64"/>
        <v>0</v>
      </c>
      <c r="T271" s="178">
        <f t="shared" si="69"/>
        <v>0</v>
      </c>
      <c r="U271" s="182" t="str">
        <f t="shared" si="70"/>
        <v>Sep</v>
      </c>
      <c r="V271" s="178">
        <f t="shared" si="59"/>
        <v>0</v>
      </c>
      <c r="W271" s="183">
        <f t="shared" si="65"/>
        <v>10</v>
      </c>
      <c r="X271" s="184" t="b">
        <f t="shared" si="60"/>
        <v>0</v>
      </c>
      <c r="Y271" s="183" t="b">
        <f t="shared" si="66"/>
        <v>0</v>
      </c>
      <c r="Z271" s="138">
        <v>0</v>
      </c>
      <c r="AA271" s="133"/>
      <c r="AB271" s="133" t="s">
        <v>121</v>
      </c>
      <c r="AC271" s="133" t="s">
        <v>121</v>
      </c>
      <c r="AE271" s="133" t="s">
        <v>121</v>
      </c>
      <c r="AF271" s="139">
        <v>13.75</v>
      </c>
    </row>
    <row r="272" spans="1:32" s="139" customFormat="1" ht="12">
      <c r="A272" s="133" t="s">
        <v>121</v>
      </c>
      <c r="B272" s="141" t="s">
        <v>27</v>
      </c>
      <c r="C272" s="135" t="s">
        <v>903</v>
      </c>
      <c r="D272" s="135">
        <v>1000000339</v>
      </c>
      <c r="E272" s="136" t="s">
        <v>904</v>
      </c>
      <c r="F272" s="137">
        <v>43648</v>
      </c>
      <c r="G272" s="137" t="str">
        <f t="shared" si="58"/>
        <v>Targeted Dealer</v>
      </c>
      <c r="H272" s="137"/>
      <c r="I272" s="177">
        <v>50</v>
      </c>
      <c r="J272" s="177"/>
      <c r="K272" s="178">
        <v>25</v>
      </c>
      <c r="L272" s="178">
        <f t="shared" si="61"/>
        <v>25</v>
      </c>
      <c r="M272" s="178" t="str">
        <f t="shared" si="62"/>
        <v>-</v>
      </c>
      <c r="N272" s="179">
        <v>101.5</v>
      </c>
      <c r="O272" s="180" t="str">
        <f t="shared" si="67"/>
        <v>Aug</v>
      </c>
      <c r="P272" s="178">
        <v>0</v>
      </c>
      <c r="Q272" s="181">
        <f t="shared" si="63"/>
        <v>25</v>
      </c>
      <c r="R272" s="180" t="str">
        <f t="shared" si="68"/>
        <v xml:space="preserve"> </v>
      </c>
      <c r="S272" s="181" t="str">
        <f t="shared" si="64"/>
        <v>GROWTH</v>
      </c>
      <c r="T272" s="178">
        <f t="shared" si="69"/>
        <v>101.5</v>
      </c>
      <c r="U272" s="182" t="str">
        <f t="shared" si="70"/>
        <v>Sep</v>
      </c>
      <c r="V272" s="178">
        <f t="shared" si="59"/>
        <v>101.5</v>
      </c>
      <c r="W272" s="183">
        <f t="shared" si="65"/>
        <v>-76.5</v>
      </c>
      <c r="X272" s="184" t="b">
        <f t="shared" si="60"/>
        <v>0</v>
      </c>
      <c r="Y272" s="183" t="str">
        <f t="shared" si="66"/>
        <v>GROWTH</v>
      </c>
      <c r="Z272" s="138">
        <v>0</v>
      </c>
      <c r="AA272" s="133"/>
      <c r="AB272" s="133" t="s">
        <v>121</v>
      </c>
      <c r="AC272" s="133" t="s">
        <v>121</v>
      </c>
      <c r="AE272" s="133" t="s">
        <v>121</v>
      </c>
      <c r="AF272" s="139">
        <v>35</v>
      </c>
    </row>
    <row r="273" spans="1:32" s="139" customFormat="1" ht="12">
      <c r="A273" s="133" t="s">
        <v>121</v>
      </c>
      <c r="B273" s="141" t="s">
        <v>27</v>
      </c>
      <c r="C273" s="135" t="s">
        <v>905</v>
      </c>
      <c r="D273" s="135">
        <v>1000000815</v>
      </c>
      <c r="E273" s="136" t="s">
        <v>906</v>
      </c>
      <c r="F273" s="137">
        <v>43700</v>
      </c>
      <c r="G273" s="137" t="str">
        <f t="shared" si="58"/>
        <v>Targeted Dealer</v>
      </c>
      <c r="H273" s="137"/>
      <c r="I273" s="177">
        <v>375</v>
      </c>
      <c r="J273" s="177"/>
      <c r="K273" s="178">
        <v>331.1</v>
      </c>
      <c r="L273" s="178">
        <f t="shared" si="61"/>
        <v>43.899999999999977</v>
      </c>
      <c r="M273" s="178" t="str">
        <f t="shared" si="62"/>
        <v>-</v>
      </c>
      <c r="N273" s="179">
        <v>218.5</v>
      </c>
      <c r="O273" s="180" t="str">
        <f t="shared" si="67"/>
        <v>Aug</v>
      </c>
      <c r="P273" s="178">
        <v>338</v>
      </c>
      <c r="Q273" s="181">
        <f t="shared" si="63"/>
        <v>-6.8999999999999773</v>
      </c>
      <c r="R273" s="180">
        <f t="shared" si="68"/>
        <v>-2.0414201183431846E-2</v>
      </c>
      <c r="S273" s="181" t="str">
        <f t="shared" si="64"/>
        <v>DEGROWTH</v>
      </c>
      <c r="T273" s="178">
        <f t="shared" si="69"/>
        <v>218.5</v>
      </c>
      <c r="U273" s="182" t="str">
        <f t="shared" si="70"/>
        <v>Sep</v>
      </c>
      <c r="V273" s="178">
        <f t="shared" si="59"/>
        <v>218.5</v>
      </c>
      <c r="W273" s="183">
        <f t="shared" si="65"/>
        <v>112.60000000000002</v>
      </c>
      <c r="X273" s="184" t="b">
        <f t="shared" si="60"/>
        <v>0</v>
      </c>
      <c r="Y273" s="183" t="str">
        <f t="shared" si="66"/>
        <v>GROWTH</v>
      </c>
      <c r="Z273" s="138">
        <v>0</v>
      </c>
      <c r="AA273" s="133"/>
      <c r="AB273" s="133" t="s">
        <v>121</v>
      </c>
      <c r="AC273" s="133" t="s">
        <v>121</v>
      </c>
      <c r="AE273" s="133" t="s">
        <v>121</v>
      </c>
      <c r="AF273" s="139">
        <v>481.33333333333331</v>
      </c>
    </row>
    <row r="274" spans="1:32" s="139" customFormat="1" ht="12">
      <c r="A274" s="133" t="s">
        <v>121</v>
      </c>
      <c r="B274" s="141" t="s">
        <v>27</v>
      </c>
      <c r="C274" s="135" t="s">
        <v>909</v>
      </c>
      <c r="D274" s="135">
        <v>1000000340</v>
      </c>
      <c r="E274" s="136" t="s">
        <v>910</v>
      </c>
      <c r="F274" s="137">
        <v>44006</v>
      </c>
      <c r="G274" s="137" t="str">
        <f t="shared" si="58"/>
        <v>Targeted Dealer</v>
      </c>
      <c r="H274" s="137"/>
      <c r="I274" s="177">
        <v>50</v>
      </c>
      <c r="J274" s="177"/>
      <c r="K274" s="178">
        <v>0</v>
      </c>
      <c r="L274" s="178">
        <f t="shared" si="61"/>
        <v>50</v>
      </c>
      <c r="M274" s="178" t="str">
        <f t="shared" si="62"/>
        <v>-</v>
      </c>
      <c r="N274" s="179">
        <v>0</v>
      </c>
      <c r="O274" s="180" t="str">
        <f t="shared" si="67"/>
        <v>Aug</v>
      </c>
      <c r="P274" s="178">
        <v>0</v>
      </c>
      <c r="Q274" s="181">
        <f t="shared" si="63"/>
        <v>0</v>
      </c>
      <c r="R274" s="180" t="str">
        <f t="shared" si="68"/>
        <v xml:space="preserve"> </v>
      </c>
      <c r="S274" s="181" t="b">
        <f t="shared" si="64"/>
        <v>0</v>
      </c>
      <c r="T274" s="178">
        <f t="shared" si="69"/>
        <v>0</v>
      </c>
      <c r="U274" s="182" t="str">
        <f t="shared" si="70"/>
        <v>Sep</v>
      </c>
      <c r="V274" s="178">
        <f t="shared" si="59"/>
        <v>0</v>
      </c>
      <c r="W274" s="183">
        <f t="shared" si="65"/>
        <v>0</v>
      </c>
      <c r="X274" s="184" t="b">
        <f t="shared" si="60"/>
        <v>0</v>
      </c>
      <c r="Y274" s="183" t="b">
        <f t="shared" si="66"/>
        <v>0</v>
      </c>
      <c r="Z274" s="138">
        <v>0</v>
      </c>
      <c r="AA274" s="133"/>
      <c r="AB274" s="133" t="s">
        <v>121</v>
      </c>
      <c r="AC274" s="133" t="s">
        <v>121</v>
      </c>
      <c r="AE274" s="133" t="s">
        <v>121</v>
      </c>
      <c r="AF274" s="139">
        <v>17.5</v>
      </c>
    </row>
    <row r="275" spans="1:32" s="139" customFormat="1" ht="12">
      <c r="A275" s="133" t="s">
        <v>121</v>
      </c>
      <c r="B275" s="141" t="s">
        <v>27</v>
      </c>
      <c r="C275" s="135" t="s">
        <v>911</v>
      </c>
      <c r="D275" s="135">
        <v>1000000817</v>
      </c>
      <c r="E275" s="136" t="s">
        <v>912</v>
      </c>
      <c r="F275" s="137">
        <v>44134</v>
      </c>
      <c r="G275" s="137" t="str">
        <f t="shared" si="58"/>
        <v>Targeted Dealer</v>
      </c>
      <c r="H275" s="137"/>
      <c r="I275" s="177">
        <v>60</v>
      </c>
      <c r="J275" s="177"/>
      <c r="K275" s="178">
        <v>65</v>
      </c>
      <c r="L275" s="178">
        <f t="shared" si="61"/>
        <v>-5</v>
      </c>
      <c r="M275" s="178" t="str">
        <f t="shared" si="62"/>
        <v>-</v>
      </c>
      <c r="N275" s="179">
        <v>0</v>
      </c>
      <c r="O275" s="180" t="str">
        <f t="shared" si="67"/>
        <v>Aug</v>
      </c>
      <c r="P275" s="178">
        <v>60</v>
      </c>
      <c r="Q275" s="181">
        <f t="shared" si="63"/>
        <v>5</v>
      </c>
      <c r="R275" s="180">
        <f t="shared" si="68"/>
        <v>8.3333333333333259E-2</v>
      </c>
      <c r="S275" s="181" t="b">
        <f t="shared" si="64"/>
        <v>0</v>
      </c>
      <c r="T275" s="178">
        <f t="shared" si="69"/>
        <v>0</v>
      </c>
      <c r="U275" s="182" t="str">
        <f t="shared" si="70"/>
        <v>Sep</v>
      </c>
      <c r="V275" s="178">
        <f t="shared" si="59"/>
        <v>0</v>
      </c>
      <c r="W275" s="183">
        <f t="shared" si="65"/>
        <v>65</v>
      </c>
      <c r="X275" s="184" t="b">
        <f t="shared" si="60"/>
        <v>0</v>
      </c>
      <c r="Y275" s="183" t="b">
        <f t="shared" si="66"/>
        <v>0</v>
      </c>
      <c r="Z275" s="138">
        <v>0</v>
      </c>
      <c r="AA275" s="133"/>
      <c r="AB275" s="133" t="s">
        <v>121</v>
      </c>
      <c r="AC275" s="133" t="s">
        <v>121</v>
      </c>
      <c r="AE275" s="133" t="s">
        <v>121</v>
      </c>
      <c r="AF275" s="139">
        <v>86.125</v>
      </c>
    </row>
    <row r="276" spans="1:32" s="139" customFormat="1" ht="12">
      <c r="A276" s="133" t="s">
        <v>121</v>
      </c>
      <c r="B276" s="141" t="s">
        <v>27</v>
      </c>
      <c r="C276" s="135" t="s">
        <v>913</v>
      </c>
      <c r="D276" s="135">
        <v>1000000818</v>
      </c>
      <c r="E276" s="136" t="s">
        <v>914</v>
      </c>
      <c r="F276" s="137">
        <v>44139</v>
      </c>
      <c r="G276" s="137" t="str">
        <f t="shared" si="58"/>
        <v>Targeted Dealer</v>
      </c>
      <c r="H276" s="137"/>
      <c r="I276" s="177">
        <v>120</v>
      </c>
      <c r="J276" s="177"/>
      <c r="K276" s="178">
        <v>106</v>
      </c>
      <c r="L276" s="178">
        <f t="shared" si="61"/>
        <v>14</v>
      </c>
      <c r="M276" s="178" t="str">
        <f t="shared" si="62"/>
        <v>-</v>
      </c>
      <c r="N276" s="179">
        <v>111</v>
      </c>
      <c r="O276" s="180" t="str">
        <f t="shared" si="67"/>
        <v>Aug</v>
      </c>
      <c r="P276" s="178">
        <v>80</v>
      </c>
      <c r="Q276" s="181">
        <f t="shared" si="63"/>
        <v>26</v>
      </c>
      <c r="R276" s="180">
        <f t="shared" si="68"/>
        <v>0.32499999999999996</v>
      </c>
      <c r="S276" s="181" t="str">
        <f t="shared" si="64"/>
        <v>GROWTH</v>
      </c>
      <c r="T276" s="178">
        <f t="shared" si="69"/>
        <v>111</v>
      </c>
      <c r="U276" s="182" t="str">
        <f t="shared" si="70"/>
        <v>Sep</v>
      </c>
      <c r="V276" s="178">
        <f t="shared" si="59"/>
        <v>111</v>
      </c>
      <c r="W276" s="183">
        <f t="shared" si="65"/>
        <v>-5</v>
      </c>
      <c r="X276" s="184" t="b">
        <f t="shared" si="60"/>
        <v>0</v>
      </c>
      <c r="Y276" s="183" t="str">
        <f t="shared" si="66"/>
        <v>GROWTH</v>
      </c>
      <c r="Z276" s="138">
        <v>0</v>
      </c>
      <c r="AA276" s="133"/>
      <c r="AB276" s="133" t="s">
        <v>121</v>
      </c>
      <c r="AC276" s="133" t="s">
        <v>121</v>
      </c>
      <c r="AE276" s="133" t="s">
        <v>121</v>
      </c>
      <c r="AF276" s="139">
        <v>89.183333333333337</v>
      </c>
    </row>
    <row r="277" spans="1:32" s="139" customFormat="1" ht="12">
      <c r="A277" s="133" t="s">
        <v>121</v>
      </c>
      <c r="B277" s="141" t="s">
        <v>27</v>
      </c>
      <c r="C277" s="135" t="s">
        <v>915</v>
      </c>
      <c r="D277" s="135">
        <v>1000000812</v>
      </c>
      <c r="E277" s="136" t="s">
        <v>916</v>
      </c>
      <c r="F277" s="137">
        <v>44291</v>
      </c>
      <c r="G277" s="137" t="str">
        <f t="shared" si="58"/>
        <v>Targeted Dealer</v>
      </c>
      <c r="H277" s="137"/>
      <c r="I277" s="177">
        <v>1050</v>
      </c>
      <c r="J277" s="177"/>
      <c r="K277" s="178">
        <v>825</v>
      </c>
      <c r="L277" s="178">
        <f t="shared" si="61"/>
        <v>225</v>
      </c>
      <c r="M277" s="178" t="str">
        <f t="shared" si="62"/>
        <v>-</v>
      </c>
      <c r="N277" s="179">
        <v>809</v>
      </c>
      <c r="O277" s="180" t="str">
        <f t="shared" si="67"/>
        <v>Aug</v>
      </c>
      <c r="P277" s="178">
        <v>860.5</v>
      </c>
      <c r="Q277" s="181">
        <f t="shared" si="63"/>
        <v>-35.5</v>
      </c>
      <c r="R277" s="180">
        <f t="shared" si="68"/>
        <v>-4.1255084253341123E-2</v>
      </c>
      <c r="S277" s="181" t="str">
        <f t="shared" si="64"/>
        <v>DEGROWTH</v>
      </c>
      <c r="T277" s="178">
        <f t="shared" si="69"/>
        <v>809</v>
      </c>
      <c r="U277" s="182" t="str">
        <f t="shared" si="70"/>
        <v>Sep</v>
      </c>
      <c r="V277" s="178">
        <f t="shared" si="59"/>
        <v>809</v>
      </c>
      <c r="W277" s="183">
        <f t="shared" si="65"/>
        <v>16</v>
      </c>
      <c r="X277" s="184" t="b">
        <f t="shared" si="60"/>
        <v>0</v>
      </c>
      <c r="Y277" s="183" t="str">
        <f t="shared" si="66"/>
        <v>GROWTH</v>
      </c>
      <c r="Z277" s="138">
        <v>0</v>
      </c>
      <c r="AA277" s="133"/>
      <c r="AB277" s="133" t="s">
        <v>121</v>
      </c>
      <c r="AC277" s="133" t="s">
        <v>121</v>
      </c>
      <c r="AE277" s="133" t="s">
        <v>121</v>
      </c>
      <c r="AF277" s="139">
        <v>972.45833333333337</v>
      </c>
    </row>
    <row r="278" spans="1:32" s="139" customFormat="1" ht="12">
      <c r="A278" s="133" t="s">
        <v>121</v>
      </c>
      <c r="B278" s="141" t="s">
        <v>27</v>
      </c>
      <c r="C278" s="135" t="s">
        <v>917</v>
      </c>
      <c r="D278" s="135">
        <v>1000000819</v>
      </c>
      <c r="E278" s="136" t="s">
        <v>918</v>
      </c>
      <c r="F278" s="137">
        <v>44321</v>
      </c>
      <c r="G278" s="137" t="str">
        <f t="shared" si="58"/>
        <v>Targeted Dealer</v>
      </c>
      <c r="H278" s="137"/>
      <c r="I278" s="177">
        <v>250</v>
      </c>
      <c r="J278" s="177"/>
      <c r="K278" s="178">
        <v>188</v>
      </c>
      <c r="L278" s="178">
        <f t="shared" si="61"/>
        <v>62</v>
      </c>
      <c r="M278" s="178" t="str">
        <f t="shared" si="62"/>
        <v>-</v>
      </c>
      <c r="N278" s="179">
        <v>105</v>
      </c>
      <c r="O278" s="180" t="str">
        <f t="shared" si="67"/>
        <v>Aug</v>
      </c>
      <c r="P278" s="178">
        <v>329.5</v>
      </c>
      <c r="Q278" s="181">
        <f t="shared" si="63"/>
        <v>-141.5</v>
      </c>
      <c r="R278" s="180">
        <f t="shared" si="68"/>
        <v>-0.42943854324734443</v>
      </c>
      <c r="S278" s="181" t="str">
        <f t="shared" si="64"/>
        <v>DEGROWTH</v>
      </c>
      <c r="T278" s="178">
        <f t="shared" si="69"/>
        <v>105</v>
      </c>
      <c r="U278" s="182" t="str">
        <f t="shared" si="70"/>
        <v>Sep</v>
      </c>
      <c r="V278" s="178">
        <f t="shared" si="59"/>
        <v>105</v>
      </c>
      <c r="W278" s="183">
        <f t="shared" si="65"/>
        <v>83</v>
      </c>
      <c r="X278" s="184" t="b">
        <f t="shared" si="60"/>
        <v>0</v>
      </c>
      <c r="Y278" s="183" t="str">
        <f t="shared" si="66"/>
        <v>GROWTH</v>
      </c>
      <c r="Z278" s="138">
        <v>0</v>
      </c>
      <c r="AA278" s="133"/>
      <c r="AB278" s="133" t="s">
        <v>121</v>
      </c>
      <c r="AC278" s="133" t="s">
        <v>121</v>
      </c>
      <c r="AE278" s="133" t="s">
        <v>121</v>
      </c>
      <c r="AF278" s="139">
        <v>248.37500000000003</v>
      </c>
    </row>
    <row r="279" spans="1:32" s="139" customFormat="1" ht="12">
      <c r="A279" s="133" t="s">
        <v>121</v>
      </c>
      <c r="B279" s="141" t="s">
        <v>27</v>
      </c>
      <c r="C279" s="135" t="s">
        <v>923</v>
      </c>
      <c r="D279" s="135">
        <v>1000003134</v>
      </c>
      <c r="E279" s="140" t="s">
        <v>924</v>
      </c>
      <c r="F279" s="137">
        <v>44911</v>
      </c>
      <c r="G279" s="137" t="str">
        <f t="shared" si="58"/>
        <v>-</v>
      </c>
      <c r="H279" s="137"/>
      <c r="I279" s="177">
        <v>0</v>
      </c>
      <c r="J279" s="177"/>
      <c r="K279" s="178">
        <v>0</v>
      </c>
      <c r="L279" s="178">
        <f t="shared" si="61"/>
        <v>0</v>
      </c>
      <c r="M279" s="178" t="str">
        <f t="shared" si="62"/>
        <v>-</v>
      </c>
      <c r="N279" s="179">
        <v>0</v>
      </c>
      <c r="O279" s="180" t="str">
        <f t="shared" si="67"/>
        <v>Aug</v>
      </c>
      <c r="P279" s="178">
        <v>0</v>
      </c>
      <c r="Q279" s="181">
        <f t="shared" si="63"/>
        <v>0</v>
      </c>
      <c r="R279" s="180" t="str">
        <f t="shared" si="68"/>
        <v xml:space="preserve"> </v>
      </c>
      <c r="S279" s="181" t="b">
        <f t="shared" si="64"/>
        <v>0</v>
      </c>
      <c r="T279" s="178">
        <f t="shared" si="69"/>
        <v>0</v>
      </c>
      <c r="U279" s="182" t="str">
        <f t="shared" si="70"/>
        <v>Sep</v>
      </c>
      <c r="V279" s="178">
        <f t="shared" si="59"/>
        <v>0</v>
      </c>
      <c r="W279" s="183">
        <f t="shared" si="65"/>
        <v>0</v>
      </c>
      <c r="X279" s="184" t="b">
        <f t="shared" si="60"/>
        <v>0</v>
      </c>
      <c r="Y279" s="183" t="b">
        <f t="shared" si="66"/>
        <v>0</v>
      </c>
      <c r="Z279" s="138">
        <v>0</v>
      </c>
      <c r="AA279" s="133"/>
      <c r="AB279" s="133" t="s">
        <v>121</v>
      </c>
      <c r="AC279" s="133" t="s">
        <v>121</v>
      </c>
      <c r="AE279" s="133" t="s">
        <v>121</v>
      </c>
      <c r="AF279" s="139">
        <v>42.5</v>
      </c>
    </row>
    <row r="280" spans="1:32" s="139" customFormat="1" ht="12">
      <c r="A280" s="133" t="s">
        <v>121</v>
      </c>
      <c r="B280" s="141" t="s">
        <v>27</v>
      </c>
      <c r="C280" s="135" t="s">
        <v>933</v>
      </c>
      <c r="D280" s="135">
        <v>1000003473</v>
      </c>
      <c r="E280" s="140" t="s">
        <v>934</v>
      </c>
      <c r="F280" s="137">
        <v>45021</v>
      </c>
      <c r="G280" s="137" t="str">
        <f t="shared" si="58"/>
        <v>Targeted Dealer</v>
      </c>
      <c r="H280" s="137"/>
      <c r="I280" s="177">
        <v>80</v>
      </c>
      <c r="J280" s="177"/>
      <c r="K280" s="178">
        <v>20</v>
      </c>
      <c r="L280" s="178">
        <f t="shared" si="61"/>
        <v>60</v>
      </c>
      <c r="M280" s="178" t="str">
        <f t="shared" si="62"/>
        <v>-</v>
      </c>
      <c r="N280" s="179">
        <v>37.5</v>
      </c>
      <c r="O280" s="180" t="str">
        <f t="shared" si="67"/>
        <v>Aug</v>
      </c>
      <c r="P280" s="178">
        <v>35</v>
      </c>
      <c r="Q280" s="181">
        <f t="shared" si="63"/>
        <v>-15</v>
      </c>
      <c r="R280" s="180">
        <f t="shared" si="68"/>
        <v>-0.4285714285714286</v>
      </c>
      <c r="S280" s="181" t="str">
        <f t="shared" si="64"/>
        <v>DEGROWTH</v>
      </c>
      <c r="T280" s="178">
        <f t="shared" si="69"/>
        <v>37.5</v>
      </c>
      <c r="U280" s="182" t="str">
        <f t="shared" si="70"/>
        <v>Sep</v>
      </c>
      <c r="V280" s="178">
        <f t="shared" si="59"/>
        <v>37.5</v>
      </c>
      <c r="W280" s="183">
        <f t="shared" si="65"/>
        <v>-17.5</v>
      </c>
      <c r="X280" s="184" t="b">
        <f t="shared" si="60"/>
        <v>0</v>
      </c>
      <c r="Y280" s="183" t="str">
        <f t="shared" si="66"/>
        <v>GROWTH</v>
      </c>
      <c r="Z280" s="138">
        <v>0</v>
      </c>
      <c r="AA280" s="133"/>
      <c r="AB280" s="133" t="s">
        <v>121</v>
      </c>
      <c r="AC280" s="133" t="s">
        <v>121</v>
      </c>
      <c r="AE280" s="133" t="s">
        <v>121</v>
      </c>
      <c r="AF280" s="139">
        <v>35.833333333333336</v>
      </c>
    </row>
    <row r="281" spans="1:32" s="139" customFormat="1" ht="12">
      <c r="A281" s="133" t="s">
        <v>121</v>
      </c>
      <c r="B281" s="141" t="s">
        <v>27</v>
      </c>
      <c r="C281" s="135" t="s">
        <v>935</v>
      </c>
      <c r="D281" s="135">
        <v>1000003502</v>
      </c>
      <c r="E281" s="140" t="s">
        <v>936</v>
      </c>
      <c r="F281" s="137">
        <v>45042</v>
      </c>
      <c r="G281" s="137" t="str">
        <f t="shared" si="58"/>
        <v>Targeted Dealer</v>
      </c>
      <c r="H281" s="137"/>
      <c r="I281" s="177">
        <v>150</v>
      </c>
      <c r="J281" s="177"/>
      <c r="K281" s="178">
        <v>92.5</v>
      </c>
      <c r="L281" s="178">
        <f t="shared" si="61"/>
        <v>57.5</v>
      </c>
      <c r="M281" s="178" t="str">
        <f t="shared" si="62"/>
        <v>-</v>
      </c>
      <c r="N281" s="179">
        <v>80</v>
      </c>
      <c r="O281" s="180" t="str">
        <f t="shared" si="67"/>
        <v>Aug</v>
      </c>
      <c r="P281" s="178">
        <v>102.25</v>
      </c>
      <c r="Q281" s="181">
        <f t="shared" si="63"/>
        <v>-9.75</v>
      </c>
      <c r="R281" s="180">
        <f t="shared" si="68"/>
        <v>-9.5354523227383914E-2</v>
      </c>
      <c r="S281" s="181" t="str">
        <f t="shared" si="64"/>
        <v>DEGROWTH</v>
      </c>
      <c r="T281" s="178">
        <f t="shared" si="69"/>
        <v>80</v>
      </c>
      <c r="U281" s="182" t="str">
        <f t="shared" si="70"/>
        <v>Sep</v>
      </c>
      <c r="V281" s="178">
        <f t="shared" si="59"/>
        <v>80</v>
      </c>
      <c r="W281" s="183">
        <f t="shared" si="65"/>
        <v>12.5</v>
      </c>
      <c r="X281" s="184" t="b">
        <f t="shared" si="60"/>
        <v>0</v>
      </c>
      <c r="Y281" s="183" t="str">
        <f t="shared" si="66"/>
        <v>GROWTH</v>
      </c>
      <c r="Z281" s="138">
        <v>0</v>
      </c>
      <c r="AA281" s="133"/>
      <c r="AB281" s="133" t="s">
        <v>121</v>
      </c>
      <c r="AC281" s="133" t="s">
        <v>121</v>
      </c>
      <c r="AE281" s="133" t="s">
        <v>121</v>
      </c>
      <c r="AF281" s="139">
        <v>172.93333333333331</v>
      </c>
    </row>
    <row r="282" spans="1:32" s="139" customFormat="1" ht="12">
      <c r="A282" s="133" t="s">
        <v>121</v>
      </c>
      <c r="B282" s="141" t="s">
        <v>27</v>
      </c>
      <c r="C282" s="135" t="s">
        <v>937</v>
      </c>
      <c r="D282" s="135">
        <v>1000003566</v>
      </c>
      <c r="E282" s="140" t="s">
        <v>938</v>
      </c>
      <c r="F282" s="137">
        <v>45078</v>
      </c>
      <c r="G282" s="137" t="str">
        <f t="shared" si="58"/>
        <v>Targeted Dealer</v>
      </c>
      <c r="H282" s="137"/>
      <c r="I282" s="177">
        <v>40</v>
      </c>
      <c r="J282" s="177"/>
      <c r="K282" s="178">
        <v>40</v>
      </c>
      <c r="L282" s="178">
        <f t="shared" si="61"/>
        <v>0</v>
      </c>
      <c r="M282" s="178" t="str">
        <f t="shared" si="62"/>
        <v>-</v>
      </c>
      <c r="N282" s="179">
        <v>28</v>
      </c>
      <c r="O282" s="180" t="str">
        <f t="shared" si="67"/>
        <v>Aug</v>
      </c>
      <c r="P282" s="178">
        <v>20</v>
      </c>
      <c r="Q282" s="181">
        <f t="shared" si="63"/>
        <v>20</v>
      </c>
      <c r="R282" s="180">
        <f t="shared" si="68"/>
        <v>1</v>
      </c>
      <c r="S282" s="181" t="str">
        <f t="shared" si="64"/>
        <v>GROWTH</v>
      </c>
      <c r="T282" s="178">
        <f t="shared" si="69"/>
        <v>28</v>
      </c>
      <c r="U282" s="182" t="str">
        <f t="shared" si="70"/>
        <v>Sep</v>
      </c>
      <c r="V282" s="178">
        <f t="shared" si="59"/>
        <v>28</v>
      </c>
      <c r="W282" s="183">
        <f t="shared" si="65"/>
        <v>12</v>
      </c>
      <c r="X282" s="184" t="b">
        <f t="shared" si="60"/>
        <v>0</v>
      </c>
      <c r="Y282" s="183" t="str">
        <f t="shared" si="66"/>
        <v>GROWTH</v>
      </c>
      <c r="Z282" s="138">
        <v>0</v>
      </c>
      <c r="AA282" s="133"/>
      <c r="AB282" s="133" t="s">
        <v>121</v>
      </c>
      <c r="AC282" s="133" t="s">
        <v>121</v>
      </c>
      <c r="AE282" s="133" t="s">
        <v>121</v>
      </c>
      <c r="AF282" s="139">
        <v>26.666666666666668</v>
      </c>
    </row>
    <row r="283" spans="1:32" s="139" customFormat="1" ht="12">
      <c r="A283" s="133" t="s">
        <v>121</v>
      </c>
      <c r="B283" s="141" t="s">
        <v>27</v>
      </c>
      <c r="C283" s="135" t="s">
        <v>943</v>
      </c>
      <c r="D283" s="135">
        <v>1000003732</v>
      </c>
      <c r="E283" s="140" t="s">
        <v>944</v>
      </c>
      <c r="F283" s="137">
        <v>45219</v>
      </c>
      <c r="G283" s="137" t="str">
        <f t="shared" si="58"/>
        <v>Targeted Dealer</v>
      </c>
      <c r="H283" s="137"/>
      <c r="I283" s="177">
        <v>650</v>
      </c>
      <c r="J283" s="177"/>
      <c r="K283" s="178">
        <v>647.75</v>
      </c>
      <c r="L283" s="178">
        <f t="shared" si="61"/>
        <v>2.25</v>
      </c>
      <c r="M283" s="178" t="str">
        <f t="shared" si="62"/>
        <v>-</v>
      </c>
      <c r="N283" s="179">
        <v>708.3</v>
      </c>
      <c r="O283" s="180" t="str">
        <f t="shared" si="67"/>
        <v>Aug</v>
      </c>
      <c r="P283" s="178">
        <v>407.65</v>
      </c>
      <c r="Q283" s="181">
        <f t="shared" si="63"/>
        <v>240.10000000000002</v>
      </c>
      <c r="R283" s="180">
        <f t="shared" si="68"/>
        <v>0.58898564945418874</v>
      </c>
      <c r="S283" s="181" t="str">
        <f t="shared" si="64"/>
        <v>GROWTH</v>
      </c>
      <c r="T283" s="178">
        <f t="shared" si="69"/>
        <v>708.3</v>
      </c>
      <c r="U283" s="182" t="str">
        <f t="shared" si="70"/>
        <v>Sep</v>
      </c>
      <c r="V283" s="178">
        <f t="shared" si="59"/>
        <v>708.3</v>
      </c>
      <c r="W283" s="183">
        <f t="shared" si="65"/>
        <v>-60.549999999999955</v>
      </c>
      <c r="X283" s="184" t="b">
        <f t="shared" si="60"/>
        <v>0</v>
      </c>
      <c r="Y283" s="183" t="str">
        <f t="shared" si="66"/>
        <v>GROWTH</v>
      </c>
      <c r="Z283" s="138">
        <v>0</v>
      </c>
      <c r="AA283" s="133"/>
      <c r="AB283" s="133" t="s">
        <v>121</v>
      </c>
      <c r="AC283" s="133" t="s">
        <v>121</v>
      </c>
      <c r="AE283" s="133" t="s">
        <v>121</v>
      </c>
      <c r="AF283" s="139">
        <v>624.32500000000005</v>
      </c>
    </row>
    <row r="284" spans="1:32" s="139" customFormat="1" ht="12">
      <c r="A284" s="133" t="s">
        <v>121</v>
      </c>
      <c r="B284" s="141" t="s">
        <v>27</v>
      </c>
      <c r="C284" s="141" t="s">
        <v>945</v>
      </c>
      <c r="D284" s="141">
        <v>1000003794</v>
      </c>
      <c r="E284" s="141" t="s">
        <v>946</v>
      </c>
      <c r="F284" s="137">
        <v>45281</v>
      </c>
      <c r="G284" s="137" t="str">
        <f t="shared" si="58"/>
        <v>Targeted Dealer</v>
      </c>
      <c r="H284" s="137"/>
      <c r="I284" s="177">
        <v>100</v>
      </c>
      <c r="J284" s="177"/>
      <c r="K284" s="178">
        <v>85</v>
      </c>
      <c r="L284" s="178">
        <f t="shared" si="61"/>
        <v>15</v>
      </c>
      <c r="M284" s="178" t="str">
        <f t="shared" si="62"/>
        <v>-</v>
      </c>
      <c r="N284" s="179">
        <v>65</v>
      </c>
      <c r="O284" s="180" t="str">
        <f t="shared" si="67"/>
        <v>Aug</v>
      </c>
      <c r="P284" s="178">
        <v>80</v>
      </c>
      <c r="Q284" s="181">
        <f t="shared" si="63"/>
        <v>5</v>
      </c>
      <c r="R284" s="180">
        <f t="shared" si="68"/>
        <v>6.25E-2</v>
      </c>
      <c r="S284" s="181" t="str">
        <f t="shared" si="64"/>
        <v>GROWTH</v>
      </c>
      <c r="T284" s="178">
        <f t="shared" si="69"/>
        <v>65</v>
      </c>
      <c r="U284" s="182" t="str">
        <f t="shared" si="70"/>
        <v>Sep</v>
      </c>
      <c r="V284" s="178">
        <f t="shared" si="59"/>
        <v>65</v>
      </c>
      <c r="W284" s="183">
        <f t="shared" si="65"/>
        <v>20</v>
      </c>
      <c r="X284" s="184" t="b">
        <f t="shared" si="60"/>
        <v>0</v>
      </c>
      <c r="Y284" s="183" t="str">
        <f t="shared" si="66"/>
        <v>GROWTH</v>
      </c>
      <c r="Z284" s="138">
        <v>0</v>
      </c>
      <c r="AA284" s="133"/>
      <c r="AB284" s="133" t="s">
        <v>121</v>
      </c>
      <c r="AC284" s="133" t="s">
        <v>121</v>
      </c>
      <c r="AE284" s="133" t="s">
        <v>121</v>
      </c>
      <c r="AF284" s="139">
        <v>95</v>
      </c>
    </row>
    <row r="285" spans="1:32" s="139" customFormat="1" ht="12">
      <c r="A285" s="133" t="s">
        <v>121</v>
      </c>
      <c r="B285" s="141" t="s">
        <v>27</v>
      </c>
      <c r="C285" s="141" t="s">
        <v>947</v>
      </c>
      <c r="D285" s="141">
        <v>1000003817</v>
      </c>
      <c r="E285" s="141" t="s">
        <v>948</v>
      </c>
      <c r="F285" s="143">
        <v>45301</v>
      </c>
      <c r="G285" s="137" t="str">
        <f t="shared" si="58"/>
        <v>Targeted Dealer</v>
      </c>
      <c r="H285" s="137"/>
      <c r="I285" s="177">
        <v>80</v>
      </c>
      <c r="J285" s="177"/>
      <c r="K285" s="178">
        <v>75</v>
      </c>
      <c r="L285" s="178">
        <f t="shared" si="61"/>
        <v>5</v>
      </c>
      <c r="M285" s="178" t="str">
        <f t="shared" si="62"/>
        <v>-</v>
      </c>
      <c r="N285" s="179">
        <v>35</v>
      </c>
      <c r="O285" s="180" t="str">
        <f t="shared" si="67"/>
        <v>Aug</v>
      </c>
      <c r="P285" s="178">
        <v>20</v>
      </c>
      <c r="Q285" s="181">
        <f t="shared" si="63"/>
        <v>55</v>
      </c>
      <c r="R285" s="180">
        <f t="shared" si="68"/>
        <v>2.75</v>
      </c>
      <c r="S285" s="181" t="str">
        <f t="shared" si="64"/>
        <v>GROWTH</v>
      </c>
      <c r="T285" s="178">
        <f t="shared" si="69"/>
        <v>35</v>
      </c>
      <c r="U285" s="182" t="str">
        <f t="shared" si="70"/>
        <v>Sep</v>
      </c>
      <c r="V285" s="178">
        <f t="shared" si="59"/>
        <v>35</v>
      </c>
      <c r="W285" s="183">
        <f t="shared" si="65"/>
        <v>40</v>
      </c>
      <c r="X285" s="184" t="b">
        <f t="shared" si="60"/>
        <v>0</v>
      </c>
      <c r="Y285" s="183" t="str">
        <f t="shared" si="66"/>
        <v>GROWTH</v>
      </c>
      <c r="Z285" s="138">
        <v>0</v>
      </c>
      <c r="AA285" s="133"/>
      <c r="AB285" s="133" t="s">
        <v>121</v>
      </c>
      <c r="AC285" s="133" t="s">
        <v>121</v>
      </c>
      <c r="AE285" s="133" t="s">
        <v>121</v>
      </c>
      <c r="AF285" s="139">
        <v>62.5</v>
      </c>
    </row>
    <row r="286" spans="1:32" s="139" customFormat="1" ht="12">
      <c r="A286" s="138" t="s">
        <v>121</v>
      </c>
      <c r="B286" s="144" t="s">
        <v>27</v>
      </c>
      <c r="C286" s="144" t="s">
        <v>951</v>
      </c>
      <c r="D286" s="144">
        <v>1000003953</v>
      </c>
      <c r="E286" s="144" t="s">
        <v>952</v>
      </c>
      <c r="F286" s="137">
        <v>45427</v>
      </c>
      <c r="G286" s="137" t="str">
        <f t="shared" si="58"/>
        <v>Targeted Dealer</v>
      </c>
      <c r="H286" s="137"/>
      <c r="I286" s="177">
        <v>400</v>
      </c>
      <c r="J286" s="177"/>
      <c r="K286" s="178">
        <v>450</v>
      </c>
      <c r="L286" s="178">
        <f t="shared" si="61"/>
        <v>-50</v>
      </c>
      <c r="M286" s="178" t="str">
        <f t="shared" si="62"/>
        <v>-</v>
      </c>
      <c r="N286" s="179">
        <v>300.75</v>
      </c>
      <c r="O286" s="180" t="str">
        <f t="shared" si="67"/>
        <v>Aug</v>
      </c>
      <c r="P286" s="178">
        <v>367.5</v>
      </c>
      <c r="Q286" s="181">
        <f t="shared" si="63"/>
        <v>82.5</v>
      </c>
      <c r="R286" s="180">
        <f t="shared" si="68"/>
        <v>0.22448979591836737</v>
      </c>
      <c r="S286" s="181" t="str">
        <f t="shared" si="64"/>
        <v>GROWTH</v>
      </c>
      <c r="T286" s="178">
        <f t="shared" si="69"/>
        <v>300.75</v>
      </c>
      <c r="U286" s="182" t="str">
        <f t="shared" si="70"/>
        <v>Sep</v>
      </c>
      <c r="V286" s="178">
        <f t="shared" si="59"/>
        <v>300.75</v>
      </c>
      <c r="W286" s="183">
        <f t="shared" si="65"/>
        <v>149.25</v>
      </c>
      <c r="X286" s="184" t="b">
        <f t="shared" si="60"/>
        <v>0</v>
      </c>
      <c r="Y286" s="183" t="str">
        <f t="shared" si="66"/>
        <v>GROWTH</v>
      </c>
      <c r="Z286" s="138">
        <v>0</v>
      </c>
      <c r="AA286" s="133"/>
      <c r="AB286" s="133" t="s">
        <v>121</v>
      </c>
      <c r="AC286" s="138" t="s">
        <v>121</v>
      </c>
      <c r="AE286" s="138" t="s">
        <v>121</v>
      </c>
      <c r="AF286" s="139">
        <v>497.82499999999999</v>
      </c>
    </row>
    <row r="287" spans="1:32" s="139" customFormat="1" ht="12">
      <c r="A287" s="138" t="s">
        <v>121</v>
      </c>
      <c r="B287" s="144" t="s">
        <v>27</v>
      </c>
      <c r="C287" s="144" t="s">
        <v>953</v>
      </c>
      <c r="D287" s="144">
        <v>1000003996</v>
      </c>
      <c r="E287" s="144" t="s">
        <v>954</v>
      </c>
      <c r="F287" s="137">
        <v>45446</v>
      </c>
      <c r="G287" s="137" t="str">
        <f t="shared" si="58"/>
        <v>Targeted Dealer</v>
      </c>
      <c r="H287" s="137"/>
      <c r="I287" s="177">
        <v>55</v>
      </c>
      <c r="J287" s="177"/>
      <c r="K287" s="178">
        <v>25</v>
      </c>
      <c r="L287" s="178">
        <f t="shared" si="61"/>
        <v>30</v>
      </c>
      <c r="M287" s="178" t="str">
        <f t="shared" si="62"/>
        <v>-</v>
      </c>
      <c r="N287" s="179">
        <v>55</v>
      </c>
      <c r="O287" s="180" t="str">
        <f t="shared" si="67"/>
        <v>Aug</v>
      </c>
      <c r="P287" s="178">
        <v>35</v>
      </c>
      <c r="Q287" s="181">
        <f t="shared" si="63"/>
        <v>-10</v>
      </c>
      <c r="R287" s="180">
        <f t="shared" si="68"/>
        <v>-0.2857142857142857</v>
      </c>
      <c r="S287" s="181" t="str">
        <f t="shared" si="64"/>
        <v>DEGROWTH</v>
      </c>
      <c r="T287" s="178">
        <f t="shared" si="69"/>
        <v>55</v>
      </c>
      <c r="U287" s="182" t="str">
        <f t="shared" si="70"/>
        <v>Sep</v>
      </c>
      <c r="V287" s="178">
        <f t="shared" si="59"/>
        <v>55</v>
      </c>
      <c r="W287" s="183">
        <f t="shared" si="65"/>
        <v>-30</v>
      </c>
      <c r="X287" s="184" t="b">
        <f t="shared" si="60"/>
        <v>0</v>
      </c>
      <c r="Y287" s="183" t="str">
        <f t="shared" si="66"/>
        <v>GROWTH</v>
      </c>
      <c r="Z287" s="138">
        <v>0</v>
      </c>
      <c r="AA287" s="133"/>
      <c r="AB287" s="133" t="s">
        <v>121</v>
      </c>
      <c r="AC287" s="138" t="s">
        <v>121</v>
      </c>
      <c r="AE287" s="138" t="s">
        <v>121</v>
      </c>
      <c r="AF287" s="139">
        <v>76.833333333333329</v>
      </c>
    </row>
    <row r="288" spans="1:32" s="139" customFormat="1" ht="12">
      <c r="A288" s="138" t="s">
        <v>121</v>
      </c>
      <c r="B288" s="144" t="s">
        <v>27</v>
      </c>
      <c r="C288" s="144" t="s">
        <v>955</v>
      </c>
      <c r="D288" s="144">
        <v>1000004000</v>
      </c>
      <c r="E288" s="144" t="s">
        <v>956</v>
      </c>
      <c r="F288" s="137">
        <v>45449</v>
      </c>
      <c r="G288" s="137" t="str">
        <f t="shared" si="58"/>
        <v>Targeted Dealer</v>
      </c>
      <c r="H288" s="137"/>
      <c r="I288" s="177">
        <v>35</v>
      </c>
      <c r="J288" s="177"/>
      <c r="K288" s="178">
        <v>45</v>
      </c>
      <c r="L288" s="178">
        <f t="shared" si="61"/>
        <v>-10</v>
      </c>
      <c r="M288" s="178" t="str">
        <f t="shared" si="62"/>
        <v>-</v>
      </c>
      <c r="N288" s="179">
        <v>23.5</v>
      </c>
      <c r="O288" s="180" t="str">
        <f t="shared" si="67"/>
        <v>Aug</v>
      </c>
      <c r="P288" s="178">
        <v>20</v>
      </c>
      <c r="Q288" s="181">
        <f t="shared" si="63"/>
        <v>25</v>
      </c>
      <c r="R288" s="180">
        <f t="shared" si="68"/>
        <v>1.25</v>
      </c>
      <c r="S288" s="181" t="str">
        <f t="shared" si="64"/>
        <v>GROWTH</v>
      </c>
      <c r="T288" s="178">
        <f t="shared" si="69"/>
        <v>23.5</v>
      </c>
      <c r="U288" s="182" t="str">
        <f t="shared" si="70"/>
        <v>Sep</v>
      </c>
      <c r="V288" s="178">
        <f t="shared" si="59"/>
        <v>23.5</v>
      </c>
      <c r="W288" s="183">
        <f t="shared" si="65"/>
        <v>21.5</v>
      </c>
      <c r="X288" s="184" t="b">
        <f t="shared" si="60"/>
        <v>0</v>
      </c>
      <c r="Y288" s="183" t="str">
        <f t="shared" si="66"/>
        <v>GROWTH</v>
      </c>
      <c r="Z288" s="138">
        <v>0</v>
      </c>
      <c r="AA288" s="133"/>
      <c r="AB288" s="133" t="s">
        <v>121</v>
      </c>
      <c r="AC288" s="138" t="s">
        <v>121</v>
      </c>
      <c r="AE288" s="138" t="s">
        <v>121</v>
      </c>
      <c r="AF288" s="139">
        <v>48.333333333333336</v>
      </c>
    </row>
    <row r="289" spans="1:32" s="139" customFormat="1" ht="12">
      <c r="A289" s="138" t="s">
        <v>121</v>
      </c>
      <c r="B289" s="144" t="s">
        <v>27</v>
      </c>
      <c r="C289" s="144" t="s">
        <v>957</v>
      </c>
      <c r="D289" s="144">
        <v>1000004008</v>
      </c>
      <c r="E289" s="144" t="s">
        <v>958</v>
      </c>
      <c r="F289" s="137">
        <v>45457</v>
      </c>
      <c r="G289" s="137" t="str">
        <f t="shared" si="58"/>
        <v>Targeted Dealer</v>
      </c>
      <c r="H289" s="137"/>
      <c r="I289" s="177">
        <v>50</v>
      </c>
      <c r="J289" s="177"/>
      <c r="K289" s="178">
        <v>30</v>
      </c>
      <c r="L289" s="178">
        <f t="shared" si="61"/>
        <v>20</v>
      </c>
      <c r="M289" s="178" t="str">
        <f t="shared" si="62"/>
        <v>-</v>
      </c>
      <c r="N289" s="179">
        <v>0</v>
      </c>
      <c r="O289" s="180" t="str">
        <f t="shared" si="67"/>
        <v>Aug</v>
      </c>
      <c r="P289" s="178">
        <v>50</v>
      </c>
      <c r="Q289" s="181">
        <f t="shared" si="63"/>
        <v>-20</v>
      </c>
      <c r="R289" s="180">
        <f t="shared" si="68"/>
        <v>-0.4</v>
      </c>
      <c r="S289" s="181" t="b">
        <f t="shared" si="64"/>
        <v>0</v>
      </c>
      <c r="T289" s="178">
        <f t="shared" si="69"/>
        <v>0</v>
      </c>
      <c r="U289" s="182" t="str">
        <f t="shared" si="70"/>
        <v>Sep</v>
      </c>
      <c r="V289" s="178">
        <f t="shared" si="59"/>
        <v>0</v>
      </c>
      <c r="W289" s="183">
        <f t="shared" si="65"/>
        <v>30</v>
      </c>
      <c r="X289" s="184" t="b">
        <f t="shared" si="60"/>
        <v>0</v>
      </c>
      <c r="Y289" s="183" t="b">
        <f t="shared" si="66"/>
        <v>0</v>
      </c>
      <c r="Z289" s="138">
        <v>0</v>
      </c>
      <c r="AA289" s="133"/>
      <c r="AB289" s="133" t="s">
        <v>121</v>
      </c>
      <c r="AC289" s="138" t="s">
        <v>121</v>
      </c>
      <c r="AE289" s="138" t="s">
        <v>121</v>
      </c>
      <c r="AF289" s="139">
        <v>43.75</v>
      </c>
    </row>
    <row r="290" spans="1:32" s="139" customFormat="1" ht="12">
      <c r="A290" s="138" t="s">
        <v>121</v>
      </c>
      <c r="B290" s="144" t="s">
        <v>27</v>
      </c>
      <c r="C290" s="144" t="s">
        <v>959</v>
      </c>
      <c r="D290" s="144">
        <v>1000004074</v>
      </c>
      <c r="E290" s="144" t="s">
        <v>960</v>
      </c>
      <c r="F290" s="137">
        <v>45506</v>
      </c>
      <c r="G290" s="137" t="str">
        <f t="shared" ref="G290:G350" si="71">IF(I290&gt;0,"Targeted Dealer","-")</f>
        <v>-</v>
      </c>
      <c r="H290" s="137"/>
      <c r="I290" s="177">
        <v>0</v>
      </c>
      <c r="J290" s="177"/>
      <c r="K290" s="178">
        <v>0</v>
      </c>
      <c r="L290" s="178">
        <f t="shared" si="61"/>
        <v>0</v>
      </c>
      <c r="M290" s="178" t="str">
        <f t="shared" si="62"/>
        <v>-</v>
      </c>
      <c r="N290" s="179">
        <v>40</v>
      </c>
      <c r="O290" s="180" t="str">
        <f t="shared" si="67"/>
        <v>Aug</v>
      </c>
      <c r="P290" s="178">
        <v>0</v>
      </c>
      <c r="Q290" s="181">
        <f t="shared" si="63"/>
        <v>0</v>
      </c>
      <c r="R290" s="180" t="str">
        <f t="shared" si="68"/>
        <v xml:space="preserve"> </v>
      </c>
      <c r="S290" s="181" t="str">
        <f t="shared" si="64"/>
        <v>GROWTH</v>
      </c>
      <c r="T290" s="178">
        <f t="shared" si="69"/>
        <v>40</v>
      </c>
      <c r="U290" s="182" t="str">
        <f t="shared" si="70"/>
        <v>Sep</v>
      </c>
      <c r="V290" s="178">
        <f t="shared" si="59"/>
        <v>40</v>
      </c>
      <c r="W290" s="183">
        <f t="shared" si="65"/>
        <v>-40</v>
      </c>
      <c r="X290" s="184" t="b">
        <f t="shared" si="60"/>
        <v>0</v>
      </c>
      <c r="Y290" s="183" t="str">
        <f t="shared" si="66"/>
        <v>GROWTH</v>
      </c>
      <c r="Z290" s="138">
        <v>0</v>
      </c>
      <c r="AA290" s="133"/>
      <c r="AB290" s="133" t="s">
        <v>121</v>
      </c>
      <c r="AC290" s="138" t="s">
        <v>121</v>
      </c>
      <c r="AE290" s="138" t="s">
        <v>121</v>
      </c>
      <c r="AF290" s="139">
        <v>41.666666666666664</v>
      </c>
    </row>
    <row r="291" spans="1:32" s="139" customFormat="1" ht="12">
      <c r="A291" s="133" t="s">
        <v>121</v>
      </c>
      <c r="B291" s="141" t="s">
        <v>961</v>
      </c>
      <c r="C291" s="140" t="s">
        <v>962</v>
      </c>
      <c r="D291" s="135">
        <v>1000000119</v>
      </c>
      <c r="E291" s="136" t="s">
        <v>963</v>
      </c>
      <c r="F291" s="137">
        <v>40826</v>
      </c>
      <c r="G291" s="137" t="str">
        <f t="shared" si="71"/>
        <v>Targeted Dealer</v>
      </c>
      <c r="H291" s="137"/>
      <c r="I291" s="177">
        <v>175</v>
      </c>
      <c r="J291" s="177"/>
      <c r="K291" s="178">
        <v>104</v>
      </c>
      <c r="L291" s="178">
        <f t="shared" si="61"/>
        <v>71</v>
      </c>
      <c r="M291" s="178" t="str">
        <f t="shared" si="62"/>
        <v>-</v>
      </c>
      <c r="N291" s="179">
        <v>150</v>
      </c>
      <c r="O291" s="180" t="str">
        <f t="shared" si="67"/>
        <v>Aug</v>
      </c>
      <c r="P291" s="178">
        <v>150</v>
      </c>
      <c r="Q291" s="181">
        <f t="shared" si="63"/>
        <v>-46</v>
      </c>
      <c r="R291" s="180">
        <f t="shared" si="68"/>
        <v>-0.30666666666666664</v>
      </c>
      <c r="S291" s="181" t="str">
        <f t="shared" si="64"/>
        <v>DEGROWTH</v>
      </c>
      <c r="T291" s="178">
        <f t="shared" si="69"/>
        <v>150</v>
      </c>
      <c r="U291" s="182" t="str">
        <f t="shared" si="70"/>
        <v>Sep</v>
      </c>
      <c r="V291" s="178">
        <f t="shared" si="59"/>
        <v>150</v>
      </c>
      <c r="W291" s="183">
        <f t="shared" si="65"/>
        <v>-46</v>
      </c>
      <c r="X291" s="184" t="b">
        <f t="shared" si="60"/>
        <v>0</v>
      </c>
      <c r="Y291" s="183" t="str">
        <f t="shared" si="66"/>
        <v>GROWTH</v>
      </c>
      <c r="Z291" s="138">
        <v>0</v>
      </c>
      <c r="AA291" s="133"/>
      <c r="AB291" s="133" t="s">
        <v>121</v>
      </c>
      <c r="AC291" s="133" t="s">
        <v>121</v>
      </c>
      <c r="AE291" s="133" t="s">
        <v>121</v>
      </c>
      <c r="AF291" s="139">
        <v>112.5</v>
      </c>
    </row>
    <row r="292" spans="1:32" s="139" customFormat="1" ht="12">
      <c r="A292" s="133" t="s">
        <v>121</v>
      </c>
      <c r="B292" s="141" t="s">
        <v>961</v>
      </c>
      <c r="C292" s="140" t="s">
        <v>964</v>
      </c>
      <c r="D292" s="135">
        <v>1000000114</v>
      </c>
      <c r="E292" s="136" t="s">
        <v>965</v>
      </c>
      <c r="F292" s="137">
        <v>41289</v>
      </c>
      <c r="G292" s="137" t="str">
        <f t="shared" si="71"/>
        <v>Targeted Dealer</v>
      </c>
      <c r="H292" s="137"/>
      <c r="I292" s="177">
        <v>300</v>
      </c>
      <c r="J292" s="177"/>
      <c r="K292" s="178">
        <v>300</v>
      </c>
      <c r="L292" s="178">
        <f t="shared" si="61"/>
        <v>0</v>
      </c>
      <c r="M292" s="178" t="str">
        <f t="shared" si="62"/>
        <v>-</v>
      </c>
      <c r="N292" s="179">
        <v>250</v>
      </c>
      <c r="O292" s="180" t="str">
        <f t="shared" si="67"/>
        <v>Aug</v>
      </c>
      <c r="P292" s="178">
        <v>200</v>
      </c>
      <c r="Q292" s="181">
        <f t="shared" si="63"/>
        <v>100</v>
      </c>
      <c r="R292" s="180">
        <f t="shared" si="68"/>
        <v>0.5</v>
      </c>
      <c r="S292" s="181" t="str">
        <f t="shared" si="64"/>
        <v>GROWTH</v>
      </c>
      <c r="T292" s="178">
        <f t="shared" si="69"/>
        <v>250</v>
      </c>
      <c r="U292" s="182" t="str">
        <f t="shared" si="70"/>
        <v>Sep</v>
      </c>
      <c r="V292" s="178">
        <f t="shared" si="59"/>
        <v>250</v>
      </c>
      <c r="W292" s="183">
        <f t="shared" si="65"/>
        <v>50</v>
      </c>
      <c r="X292" s="184" t="b">
        <f t="shared" si="60"/>
        <v>0</v>
      </c>
      <c r="Y292" s="183" t="str">
        <f t="shared" si="66"/>
        <v>GROWTH</v>
      </c>
      <c r="Z292" s="138">
        <v>0</v>
      </c>
      <c r="AA292" s="133"/>
      <c r="AB292" s="133" t="s">
        <v>121</v>
      </c>
      <c r="AC292" s="133" t="s">
        <v>121</v>
      </c>
      <c r="AE292" s="133" t="s">
        <v>121</v>
      </c>
      <c r="AF292" s="139">
        <v>264.16666666666669</v>
      </c>
    </row>
    <row r="293" spans="1:32" s="139" customFormat="1" ht="12">
      <c r="A293" s="138" t="s">
        <v>121</v>
      </c>
      <c r="B293" s="144" t="s">
        <v>961</v>
      </c>
      <c r="C293" s="144" t="s">
        <v>976</v>
      </c>
      <c r="D293" s="144">
        <v>1000003876</v>
      </c>
      <c r="E293" s="144" t="s">
        <v>977</v>
      </c>
      <c r="F293" s="137">
        <v>45351</v>
      </c>
      <c r="G293" s="137" t="str">
        <f t="shared" si="71"/>
        <v>Targeted Dealer</v>
      </c>
      <c r="H293" s="137"/>
      <c r="I293" s="177">
        <v>250</v>
      </c>
      <c r="J293" s="177"/>
      <c r="K293" s="178">
        <v>252.5</v>
      </c>
      <c r="L293" s="178">
        <f t="shared" si="61"/>
        <v>-2.5</v>
      </c>
      <c r="M293" s="178" t="str">
        <f t="shared" si="62"/>
        <v>-</v>
      </c>
      <c r="N293" s="179">
        <v>145</v>
      </c>
      <c r="O293" s="180" t="str">
        <f t="shared" si="67"/>
        <v>Aug</v>
      </c>
      <c r="P293" s="178">
        <v>268</v>
      </c>
      <c r="Q293" s="181">
        <f t="shared" si="63"/>
        <v>-15.5</v>
      </c>
      <c r="R293" s="180">
        <f t="shared" si="68"/>
        <v>-5.7835820895522416E-2</v>
      </c>
      <c r="S293" s="181" t="str">
        <f t="shared" si="64"/>
        <v>DEGROWTH</v>
      </c>
      <c r="T293" s="178">
        <f t="shared" si="69"/>
        <v>145</v>
      </c>
      <c r="U293" s="182" t="str">
        <f t="shared" si="70"/>
        <v>Sep</v>
      </c>
      <c r="V293" s="178">
        <f t="shared" si="59"/>
        <v>145</v>
      </c>
      <c r="W293" s="183">
        <f t="shared" si="65"/>
        <v>107.5</v>
      </c>
      <c r="X293" s="184" t="b">
        <f t="shared" si="60"/>
        <v>0</v>
      </c>
      <c r="Y293" s="183" t="str">
        <f t="shared" si="66"/>
        <v>GROWTH</v>
      </c>
      <c r="Z293" s="138">
        <v>0</v>
      </c>
      <c r="AA293" s="133"/>
      <c r="AB293" s="133" t="s">
        <v>121</v>
      </c>
      <c r="AC293" s="138" t="s">
        <v>121</v>
      </c>
      <c r="AE293" s="138" t="s">
        <v>121</v>
      </c>
      <c r="AF293" s="139">
        <v>237.41666666666666</v>
      </c>
    </row>
    <row r="294" spans="1:32" s="139" customFormat="1" ht="12">
      <c r="A294" s="138" t="s">
        <v>121</v>
      </c>
      <c r="B294" s="144" t="s">
        <v>961</v>
      </c>
      <c r="C294" s="144" t="s">
        <v>982</v>
      </c>
      <c r="D294" s="144">
        <v>1000004016</v>
      </c>
      <c r="E294" s="144" t="s">
        <v>983</v>
      </c>
      <c r="F294" s="137">
        <v>45468</v>
      </c>
      <c r="G294" s="137" t="str">
        <f t="shared" si="71"/>
        <v>Targeted Dealer</v>
      </c>
      <c r="H294" s="137"/>
      <c r="I294" s="177">
        <v>150</v>
      </c>
      <c r="J294" s="177"/>
      <c r="K294" s="178">
        <v>120</v>
      </c>
      <c r="L294" s="178">
        <f t="shared" si="61"/>
        <v>30</v>
      </c>
      <c r="M294" s="178" t="str">
        <f t="shared" si="62"/>
        <v>-</v>
      </c>
      <c r="N294" s="179">
        <v>60</v>
      </c>
      <c r="O294" s="180" t="str">
        <f t="shared" si="67"/>
        <v>Aug</v>
      </c>
      <c r="P294" s="178">
        <v>50</v>
      </c>
      <c r="Q294" s="181">
        <f t="shared" si="63"/>
        <v>70</v>
      </c>
      <c r="R294" s="180">
        <f t="shared" si="68"/>
        <v>1.4</v>
      </c>
      <c r="S294" s="181" t="str">
        <f t="shared" si="64"/>
        <v>GROWTH</v>
      </c>
      <c r="T294" s="178">
        <f t="shared" si="69"/>
        <v>60</v>
      </c>
      <c r="U294" s="182" t="str">
        <f t="shared" si="70"/>
        <v>Sep</v>
      </c>
      <c r="V294" s="178">
        <f t="shared" si="59"/>
        <v>60</v>
      </c>
      <c r="W294" s="183">
        <f t="shared" si="65"/>
        <v>60</v>
      </c>
      <c r="X294" s="184" t="b">
        <f t="shared" si="60"/>
        <v>0</v>
      </c>
      <c r="Y294" s="183" t="str">
        <f t="shared" si="66"/>
        <v>GROWTH</v>
      </c>
      <c r="Z294" s="138">
        <v>0</v>
      </c>
      <c r="AA294" s="133"/>
      <c r="AB294" s="133" t="s">
        <v>121</v>
      </c>
      <c r="AC294" s="138" t="s">
        <v>121</v>
      </c>
      <c r="AE294" s="138" t="s">
        <v>121</v>
      </c>
      <c r="AF294" s="139">
        <v>76.666666666666671</v>
      </c>
    </row>
    <row r="295" spans="1:32" s="139" customFormat="1" ht="12">
      <c r="A295" s="133" t="s">
        <v>121</v>
      </c>
      <c r="B295" s="141" t="s">
        <v>31</v>
      </c>
      <c r="C295" s="135" t="s">
        <v>986</v>
      </c>
      <c r="D295" s="135">
        <v>1000000751</v>
      </c>
      <c r="E295" s="136" t="s">
        <v>987</v>
      </c>
      <c r="F295" s="137">
        <v>38387</v>
      </c>
      <c r="G295" s="137" t="str">
        <f t="shared" si="71"/>
        <v>Targeted Dealer</v>
      </c>
      <c r="H295" s="137"/>
      <c r="I295" s="177">
        <v>45</v>
      </c>
      <c r="J295" s="177"/>
      <c r="K295" s="178">
        <v>30.5</v>
      </c>
      <c r="L295" s="178">
        <f t="shared" si="61"/>
        <v>14.5</v>
      </c>
      <c r="M295" s="178" t="str">
        <f t="shared" si="62"/>
        <v>-</v>
      </c>
      <c r="N295" s="179">
        <v>20</v>
      </c>
      <c r="O295" s="180" t="str">
        <f t="shared" si="67"/>
        <v>Aug</v>
      </c>
      <c r="P295" s="178">
        <v>20.5</v>
      </c>
      <c r="Q295" s="181">
        <f t="shared" si="63"/>
        <v>10</v>
      </c>
      <c r="R295" s="180">
        <f t="shared" si="68"/>
        <v>0.48780487804878048</v>
      </c>
      <c r="S295" s="181" t="str">
        <f t="shared" si="64"/>
        <v>GROWTH</v>
      </c>
      <c r="T295" s="178">
        <f t="shared" si="69"/>
        <v>20</v>
      </c>
      <c r="U295" s="182" t="str">
        <f t="shared" si="70"/>
        <v>Sep</v>
      </c>
      <c r="V295" s="178">
        <f t="shared" si="59"/>
        <v>20</v>
      </c>
      <c r="W295" s="183">
        <f t="shared" si="65"/>
        <v>10.5</v>
      </c>
      <c r="X295" s="184" t="b">
        <f t="shared" si="60"/>
        <v>0</v>
      </c>
      <c r="Y295" s="183" t="str">
        <f t="shared" si="66"/>
        <v>GROWTH</v>
      </c>
      <c r="Z295" s="138">
        <v>0</v>
      </c>
      <c r="AA295" s="133"/>
      <c r="AB295" s="133" t="s">
        <v>121</v>
      </c>
      <c r="AC295" s="133" t="s">
        <v>121</v>
      </c>
      <c r="AE295" s="133" t="s">
        <v>121</v>
      </c>
      <c r="AF295" s="139">
        <v>11.333333333333334</v>
      </c>
    </row>
    <row r="296" spans="1:32" s="139" customFormat="1" ht="12">
      <c r="A296" s="133" t="s">
        <v>121</v>
      </c>
      <c r="B296" s="141" t="s">
        <v>31</v>
      </c>
      <c r="C296" s="135" t="s">
        <v>988</v>
      </c>
      <c r="D296" s="135">
        <v>1000000752</v>
      </c>
      <c r="E296" s="136" t="s">
        <v>989</v>
      </c>
      <c r="F296" s="137">
        <v>38416</v>
      </c>
      <c r="G296" s="137" t="str">
        <f t="shared" si="71"/>
        <v>Targeted Dealer</v>
      </c>
      <c r="H296" s="137"/>
      <c r="I296" s="177">
        <v>1000</v>
      </c>
      <c r="J296" s="177"/>
      <c r="K296" s="178">
        <v>578.75</v>
      </c>
      <c r="L296" s="178">
        <f t="shared" si="61"/>
        <v>421.25</v>
      </c>
      <c r="M296" s="178" t="str">
        <f t="shared" si="62"/>
        <v>-</v>
      </c>
      <c r="N296" s="179">
        <v>680.5</v>
      </c>
      <c r="O296" s="180" t="str">
        <f t="shared" si="67"/>
        <v>Aug</v>
      </c>
      <c r="P296" s="178">
        <v>636.5</v>
      </c>
      <c r="Q296" s="181">
        <f t="shared" si="63"/>
        <v>-57.75</v>
      </c>
      <c r="R296" s="180">
        <f t="shared" si="68"/>
        <v>-9.0730557737627615E-2</v>
      </c>
      <c r="S296" s="181" t="str">
        <f t="shared" si="64"/>
        <v>DEGROWTH</v>
      </c>
      <c r="T296" s="178">
        <f t="shared" si="69"/>
        <v>680.5</v>
      </c>
      <c r="U296" s="182" t="str">
        <f t="shared" si="70"/>
        <v>Sep</v>
      </c>
      <c r="V296" s="178">
        <f t="shared" si="59"/>
        <v>680.5</v>
      </c>
      <c r="W296" s="183">
        <f t="shared" si="65"/>
        <v>-101.75</v>
      </c>
      <c r="X296" s="184" t="b">
        <f t="shared" si="60"/>
        <v>0</v>
      </c>
      <c r="Y296" s="183" t="str">
        <f t="shared" si="66"/>
        <v>GROWTH</v>
      </c>
      <c r="Z296" s="138">
        <v>0</v>
      </c>
      <c r="AA296" s="133"/>
      <c r="AB296" s="133" t="s">
        <v>121</v>
      </c>
      <c r="AC296" s="133" t="s">
        <v>121</v>
      </c>
      <c r="AE296" s="133" t="s">
        <v>121</v>
      </c>
      <c r="AF296" s="139">
        <v>654.66666666666663</v>
      </c>
    </row>
    <row r="297" spans="1:32" s="139" customFormat="1" ht="12">
      <c r="A297" s="133" t="s">
        <v>121</v>
      </c>
      <c r="B297" s="141" t="s">
        <v>31</v>
      </c>
      <c r="C297" s="135" t="s">
        <v>992</v>
      </c>
      <c r="D297" s="135">
        <v>1000000761</v>
      </c>
      <c r="E297" s="136" t="s">
        <v>993</v>
      </c>
      <c r="F297" s="137">
        <v>39324</v>
      </c>
      <c r="G297" s="137" t="str">
        <f t="shared" si="71"/>
        <v>Targeted Dealer</v>
      </c>
      <c r="H297" s="137"/>
      <c r="I297" s="177">
        <v>150</v>
      </c>
      <c r="J297" s="177"/>
      <c r="K297" s="178">
        <v>15</v>
      </c>
      <c r="L297" s="178">
        <f t="shared" si="61"/>
        <v>135</v>
      </c>
      <c r="M297" s="178" t="str">
        <f t="shared" si="62"/>
        <v>-</v>
      </c>
      <c r="N297" s="179">
        <v>30</v>
      </c>
      <c r="O297" s="180" t="str">
        <f t="shared" si="67"/>
        <v>Aug</v>
      </c>
      <c r="P297" s="178">
        <v>150</v>
      </c>
      <c r="Q297" s="181">
        <f t="shared" si="63"/>
        <v>-135</v>
      </c>
      <c r="R297" s="180">
        <f t="shared" si="68"/>
        <v>-0.9</v>
      </c>
      <c r="S297" s="181" t="str">
        <f t="shared" si="64"/>
        <v>DEGROWTH</v>
      </c>
      <c r="T297" s="178">
        <f t="shared" si="69"/>
        <v>30</v>
      </c>
      <c r="U297" s="182" t="str">
        <f t="shared" si="70"/>
        <v>Sep</v>
      </c>
      <c r="V297" s="178">
        <f t="shared" si="59"/>
        <v>30</v>
      </c>
      <c r="W297" s="183">
        <f t="shared" si="65"/>
        <v>-15</v>
      </c>
      <c r="X297" s="184" t="b">
        <f t="shared" si="60"/>
        <v>0</v>
      </c>
      <c r="Y297" s="183" t="str">
        <f t="shared" si="66"/>
        <v>GROWTH</v>
      </c>
      <c r="Z297" s="138">
        <v>0</v>
      </c>
      <c r="AA297" s="133"/>
      <c r="AB297" s="133" t="s">
        <v>121</v>
      </c>
      <c r="AC297" s="133" t="s">
        <v>121</v>
      </c>
      <c r="AE297" s="133" t="s">
        <v>121</v>
      </c>
      <c r="AF297" s="139">
        <v>75</v>
      </c>
    </row>
    <row r="298" spans="1:32" s="139" customFormat="1" ht="12">
      <c r="A298" s="133" t="s">
        <v>121</v>
      </c>
      <c r="B298" s="141" t="s">
        <v>31</v>
      </c>
      <c r="C298" s="135" t="s">
        <v>994</v>
      </c>
      <c r="D298" s="135">
        <v>1000000753</v>
      </c>
      <c r="E298" s="136" t="s">
        <v>744</v>
      </c>
      <c r="F298" s="137">
        <v>40807</v>
      </c>
      <c r="G298" s="137" t="str">
        <f t="shared" si="71"/>
        <v>-</v>
      </c>
      <c r="H298" s="137"/>
      <c r="I298" s="177">
        <v>0</v>
      </c>
      <c r="J298" s="177"/>
      <c r="K298" s="178">
        <v>0</v>
      </c>
      <c r="L298" s="178">
        <f t="shared" si="61"/>
        <v>0</v>
      </c>
      <c r="M298" s="178" t="str">
        <f t="shared" si="62"/>
        <v>-</v>
      </c>
      <c r="N298" s="179">
        <v>0</v>
      </c>
      <c r="O298" s="180" t="str">
        <f t="shared" si="67"/>
        <v>Aug</v>
      </c>
      <c r="P298" s="178">
        <v>0</v>
      </c>
      <c r="Q298" s="181">
        <f t="shared" si="63"/>
        <v>0</v>
      </c>
      <c r="R298" s="180" t="str">
        <f t="shared" si="68"/>
        <v xml:space="preserve"> </v>
      </c>
      <c r="S298" s="181" t="b">
        <f t="shared" si="64"/>
        <v>0</v>
      </c>
      <c r="T298" s="178">
        <f t="shared" si="69"/>
        <v>0</v>
      </c>
      <c r="U298" s="182" t="str">
        <f t="shared" si="70"/>
        <v>Sep</v>
      </c>
      <c r="V298" s="178">
        <f t="shared" si="59"/>
        <v>0</v>
      </c>
      <c r="W298" s="183">
        <f t="shared" si="65"/>
        <v>0</v>
      </c>
      <c r="X298" s="184" t="b">
        <f t="shared" si="60"/>
        <v>0</v>
      </c>
      <c r="Y298" s="183" t="b">
        <f t="shared" si="66"/>
        <v>0</v>
      </c>
      <c r="Z298" s="138">
        <v>0</v>
      </c>
      <c r="AA298" s="133"/>
      <c r="AB298" s="133" t="s">
        <v>121</v>
      </c>
      <c r="AC298" s="133" t="s">
        <v>121</v>
      </c>
      <c r="AE298" s="133" t="s">
        <v>121</v>
      </c>
      <c r="AF298" s="139">
        <v>12.5</v>
      </c>
    </row>
    <row r="299" spans="1:32" s="139" customFormat="1" ht="12">
      <c r="A299" s="133" t="s">
        <v>121</v>
      </c>
      <c r="B299" s="141" t="s">
        <v>31</v>
      </c>
      <c r="C299" s="135" t="s">
        <v>999</v>
      </c>
      <c r="D299" s="135">
        <v>1000000760</v>
      </c>
      <c r="E299" s="136" t="s">
        <v>1000</v>
      </c>
      <c r="F299" s="137">
        <v>42866</v>
      </c>
      <c r="G299" s="137" t="str">
        <f t="shared" si="71"/>
        <v>Targeted Dealer</v>
      </c>
      <c r="H299" s="137"/>
      <c r="I299" s="177">
        <v>30</v>
      </c>
      <c r="J299" s="177"/>
      <c r="K299" s="178">
        <v>25</v>
      </c>
      <c r="L299" s="178">
        <f t="shared" si="61"/>
        <v>5</v>
      </c>
      <c r="M299" s="178" t="str">
        <f t="shared" si="62"/>
        <v>-</v>
      </c>
      <c r="N299" s="179">
        <v>20</v>
      </c>
      <c r="O299" s="180" t="str">
        <f t="shared" si="67"/>
        <v>Aug</v>
      </c>
      <c r="P299" s="178">
        <v>22.5</v>
      </c>
      <c r="Q299" s="181">
        <f t="shared" si="63"/>
        <v>2.5</v>
      </c>
      <c r="R299" s="180">
        <f t="shared" si="68"/>
        <v>0.11111111111111116</v>
      </c>
      <c r="S299" s="181" t="str">
        <f t="shared" si="64"/>
        <v>GROWTH</v>
      </c>
      <c r="T299" s="178">
        <f t="shared" si="69"/>
        <v>20</v>
      </c>
      <c r="U299" s="182" t="str">
        <f t="shared" si="70"/>
        <v>Sep</v>
      </c>
      <c r="V299" s="178">
        <f t="shared" si="59"/>
        <v>20</v>
      </c>
      <c r="W299" s="183">
        <f t="shared" si="65"/>
        <v>5</v>
      </c>
      <c r="X299" s="184" t="b">
        <f t="shared" si="60"/>
        <v>0</v>
      </c>
      <c r="Y299" s="183" t="str">
        <f t="shared" si="66"/>
        <v>GROWTH</v>
      </c>
      <c r="Z299" s="138">
        <v>0</v>
      </c>
      <c r="AA299" s="133"/>
      <c r="AB299" s="133" t="s">
        <v>121</v>
      </c>
      <c r="AC299" s="133" t="s">
        <v>121</v>
      </c>
      <c r="AE299" s="133" t="s">
        <v>121</v>
      </c>
      <c r="AF299" s="139">
        <v>27.083333333333332</v>
      </c>
    </row>
    <row r="300" spans="1:32" s="139" customFormat="1" ht="12">
      <c r="A300" s="133" t="s">
        <v>121</v>
      </c>
      <c r="B300" s="141" t="s">
        <v>31</v>
      </c>
      <c r="C300" s="135" t="s">
        <v>1001</v>
      </c>
      <c r="D300" s="135">
        <v>1000000749</v>
      </c>
      <c r="E300" s="136" t="s">
        <v>1002</v>
      </c>
      <c r="F300" s="137">
        <v>42993</v>
      </c>
      <c r="G300" s="137" t="str">
        <f t="shared" si="71"/>
        <v>Targeted Dealer</v>
      </c>
      <c r="H300" s="137"/>
      <c r="I300" s="177">
        <v>50</v>
      </c>
      <c r="J300" s="177"/>
      <c r="K300" s="178">
        <v>15</v>
      </c>
      <c r="L300" s="178">
        <f t="shared" si="61"/>
        <v>35</v>
      </c>
      <c r="M300" s="178" t="str">
        <f t="shared" si="62"/>
        <v>-</v>
      </c>
      <c r="N300" s="179">
        <v>30</v>
      </c>
      <c r="O300" s="180" t="str">
        <f t="shared" si="67"/>
        <v>Aug</v>
      </c>
      <c r="P300" s="178">
        <v>35</v>
      </c>
      <c r="Q300" s="181">
        <f t="shared" si="63"/>
        <v>-20</v>
      </c>
      <c r="R300" s="180">
        <f t="shared" si="68"/>
        <v>-0.5714285714285714</v>
      </c>
      <c r="S300" s="181" t="str">
        <f t="shared" si="64"/>
        <v>DEGROWTH</v>
      </c>
      <c r="T300" s="178">
        <f t="shared" si="69"/>
        <v>30</v>
      </c>
      <c r="U300" s="182" t="str">
        <f t="shared" si="70"/>
        <v>Sep</v>
      </c>
      <c r="V300" s="178">
        <f t="shared" si="59"/>
        <v>30</v>
      </c>
      <c r="W300" s="183">
        <f t="shared" si="65"/>
        <v>-15</v>
      </c>
      <c r="X300" s="184" t="b">
        <f t="shared" si="60"/>
        <v>0</v>
      </c>
      <c r="Y300" s="183" t="str">
        <f t="shared" si="66"/>
        <v>GROWTH</v>
      </c>
      <c r="Z300" s="138">
        <v>0</v>
      </c>
      <c r="AA300" s="133"/>
      <c r="AB300" s="133" t="s">
        <v>121</v>
      </c>
      <c r="AC300" s="133" t="s">
        <v>121</v>
      </c>
      <c r="AE300" s="133" t="s">
        <v>121</v>
      </c>
      <c r="AF300" s="139">
        <v>15.833333333333334</v>
      </c>
    </row>
    <row r="301" spans="1:32" s="139" customFormat="1" ht="12">
      <c r="A301" s="133" t="s">
        <v>121</v>
      </c>
      <c r="B301" s="141" t="s">
        <v>31</v>
      </c>
      <c r="C301" s="135" t="s">
        <v>1003</v>
      </c>
      <c r="D301" s="135">
        <v>1000000757</v>
      </c>
      <c r="E301" s="136" t="s">
        <v>1004</v>
      </c>
      <c r="F301" s="137">
        <v>43169</v>
      </c>
      <c r="G301" s="137" t="str">
        <f t="shared" si="71"/>
        <v>Targeted Dealer</v>
      </c>
      <c r="H301" s="137"/>
      <c r="I301" s="177">
        <v>250</v>
      </c>
      <c r="J301" s="177"/>
      <c r="K301" s="178">
        <v>100</v>
      </c>
      <c r="L301" s="178">
        <f t="shared" si="61"/>
        <v>150</v>
      </c>
      <c r="M301" s="178" t="str">
        <f t="shared" si="62"/>
        <v>-</v>
      </c>
      <c r="N301" s="179">
        <v>50</v>
      </c>
      <c r="O301" s="180" t="str">
        <f t="shared" si="67"/>
        <v>Aug</v>
      </c>
      <c r="P301" s="178">
        <v>210</v>
      </c>
      <c r="Q301" s="181">
        <f t="shared" si="63"/>
        <v>-110</v>
      </c>
      <c r="R301" s="180">
        <f t="shared" si="68"/>
        <v>-0.52380952380952384</v>
      </c>
      <c r="S301" s="181" t="str">
        <f t="shared" si="64"/>
        <v>DEGROWTH</v>
      </c>
      <c r="T301" s="178">
        <f t="shared" si="69"/>
        <v>50</v>
      </c>
      <c r="U301" s="182" t="str">
        <f t="shared" si="70"/>
        <v>Sep</v>
      </c>
      <c r="V301" s="178">
        <f t="shared" si="59"/>
        <v>50</v>
      </c>
      <c r="W301" s="183">
        <f t="shared" si="65"/>
        <v>50</v>
      </c>
      <c r="X301" s="184" t="b">
        <f t="shared" si="60"/>
        <v>0</v>
      </c>
      <c r="Y301" s="183" t="str">
        <f t="shared" si="66"/>
        <v>GROWTH</v>
      </c>
      <c r="Z301" s="138">
        <v>0</v>
      </c>
      <c r="AA301" s="133"/>
      <c r="AB301" s="133" t="s">
        <v>121</v>
      </c>
      <c r="AC301" s="133" t="s">
        <v>121</v>
      </c>
      <c r="AE301" s="133" t="s">
        <v>121</v>
      </c>
      <c r="AF301" s="139">
        <v>171.66666666666666</v>
      </c>
    </row>
    <row r="302" spans="1:32" s="139" customFormat="1" ht="12">
      <c r="A302" s="133" t="s">
        <v>121</v>
      </c>
      <c r="B302" s="141" t="s">
        <v>31</v>
      </c>
      <c r="C302" s="135" t="s">
        <v>1005</v>
      </c>
      <c r="D302" s="135">
        <v>1000001082</v>
      </c>
      <c r="E302" s="136" t="s">
        <v>1006</v>
      </c>
      <c r="F302" s="137">
        <v>43791</v>
      </c>
      <c r="G302" s="137" t="str">
        <f t="shared" si="71"/>
        <v>-</v>
      </c>
      <c r="H302" s="137"/>
      <c r="I302" s="177">
        <v>0</v>
      </c>
      <c r="J302" s="177"/>
      <c r="K302" s="178">
        <v>7.5</v>
      </c>
      <c r="L302" s="178">
        <f t="shared" si="61"/>
        <v>-7.5</v>
      </c>
      <c r="M302" s="178" t="str">
        <f t="shared" si="62"/>
        <v>-</v>
      </c>
      <c r="N302" s="179">
        <v>20</v>
      </c>
      <c r="O302" s="180" t="str">
        <f t="shared" si="67"/>
        <v>Aug</v>
      </c>
      <c r="P302" s="178">
        <v>15</v>
      </c>
      <c r="Q302" s="181">
        <f t="shared" si="63"/>
        <v>-7.5</v>
      </c>
      <c r="R302" s="180">
        <f t="shared" si="68"/>
        <v>-0.5</v>
      </c>
      <c r="S302" s="181" t="str">
        <f t="shared" si="64"/>
        <v>DEGROWTH</v>
      </c>
      <c r="T302" s="178">
        <f t="shared" si="69"/>
        <v>20</v>
      </c>
      <c r="U302" s="182" t="str">
        <f t="shared" si="70"/>
        <v>Sep</v>
      </c>
      <c r="V302" s="178">
        <f t="shared" si="59"/>
        <v>20</v>
      </c>
      <c r="W302" s="183">
        <f t="shared" si="65"/>
        <v>-12.5</v>
      </c>
      <c r="X302" s="184" t="b">
        <f t="shared" si="60"/>
        <v>0</v>
      </c>
      <c r="Y302" s="183" t="str">
        <f t="shared" si="66"/>
        <v>GROWTH</v>
      </c>
      <c r="Z302" s="138">
        <v>0</v>
      </c>
      <c r="AA302" s="133"/>
      <c r="AB302" s="133" t="s">
        <v>121</v>
      </c>
      <c r="AC302" s="133" t="s">
        <v>121</v>
      </c>
      <c r="AE302" s="133" t="s">
        <v>121</v>
      </c>
      <c r="AF302" s="139">
        <v>15.833333333333334</v>
      </c>
    </row>
    <row r="303" spans="1:32" s="139" customFormat="1" ht="12">
      <c r="A303" s="133" t="s">
        <v>121</v>
      </c>
      <c r="B303" s="141" t="s">
        <v>31</v>
      </c>
      <c r="C303" s="135" t="s">
        <v>1009</v>
      </c>
      <c r="D303" s="135">
        <v>1000000763</v>
      </c>
      <c r="E303" s="136" t="s">
        <v>1010</v>
      </c>
      <c r="F303" s="137">
        <v>43894</v>
      </c>
      <c r="G303" s="137" t="str">
        <f t="shared" si="71"/>
        <v>Targeted Dealer</v>
      </c>
      <c r="H303" s="137"/>
      <c r="I303" s="177">
        <v>500</v>
      </c>
      <c r="J303" s="177"/>
      <c r="K303" s="178">
        <v>450.5</v>
      </c>
      <c r="L303" s="178">
        <f t="shared" si="61"/>
        <v>49.5</v>
      </c>
      <c r="M303" s="178" t="str">
        <f t="shared" si="62"/>
        <v>-</v>
      </c>
      <c r="N303" s="179">
        <v>457.75</v>
      </c>
      <c r="O303" s="180" t="str">
        <f t="shared" si="67"/>
        <v>Aug</v>
      </c>
      <c r="P303" s="178">
        <v>422.5</v>
      </c>
      <c r="Q303" s="181">
        <f t="shared" si="63"/>
        <v>28</v>
      </c>
      <c r="R303" s="180">
        <f t="shared" si="68"/>
        <v>6.6272189349112498E-2</v>
      </c>
      <c r="S303" s="181" t="str">
        <f t="shared" si="64"/>
        <v>GROWTH</v>
      </c>
      <c r="T303" s="178">
        <f t="shared" si="69"/>
        <v>457.75</v>
      </c>
      <c r="U303" s="182" t="str">
        <f t="shared" si="70"/>
        <v>Sep</v>
      </c>
      <c r="V303" s="178">
        <f t="shared" si="59"/>
        <v>457.75</v>
      </c>
      <c r="W303" s="183">
        <f t="shared" si="65"/>
        <v>-7.25</v>
      </c>
      <c r="X303" s="184" t="b">
        <f t="shared" si="60"/>
        <v>0</v>
      </c>
      <c r="Y303" s="183" t="str">
        <f t="shared" si="66"/>
        <v>GROWTH</v>
      </c>
      <c r="Z303" s="138">
        <v>0</v>
      </c>
      <c r="AA303" s="133"/>
      <c r="AB303" s="133" t="s">
        <v>121</v>
      </c>
      <c r="AC303" s="133" t="s">
        <v>121</v>
      </c>
      <c r="AE303" s="133" t="s">
        <v>121</v>
      </c>
      <c r="AF303" s="139">
        <v>560.625</v>
      </c>
    </row>
    <row r="304" spans="1:32" s="139" customFormat="1" ht="12">
      <c r="A304" s="133" t="s">
        <v>121</v>
      </c>
      <c r="B304" s="141" t="s">
        <v>31</v>
      </c>
      <c r="C304" s="135" t="s">
        <v>1013</v>
      </c>
      <c r="D304" s="135">
        <v>1000001077</v>
      </c>
      <c r="E304" s="136" t="s">
        <v>1014</v>
      </c>
      <c r="F304" s="137">
        <v>43959</v>
      </c>
      <c r="G304" s="137" t="str">
        <f t="shared" si="71"/>
        <v>-</v>
      </c>
      <c r="H304" s="137"/>
      <c r="I304" s="177">
        <v>0</v>
      </c>
      <c r="J304" s="177"/>
      <c r="K304" s="178">
        <v>0</v>
      </c>
      <c r="L304" s="178">
        <f t="shared" si="61"/>
        <v>0</v>
      </c>
      <c r="M304" s="178" t="str">
        <f t="shared" si="62"/>
        <v>-</v>
      </c>
      <c r="N304" s="179">
        <v>0</v>
      </c>
      <c r="O304" s="180" t="str">
        <f t="shared" si="67"/>
        <v>Aug</v>
      </c>
      <c r="P304" s="178">
        <v>0</v>
      </c>
      <c r="Q304" s="181">
        <f t="shared" si="63"/>
        <v>0</v>
      </c>
      <c r="R304" s="180" t="str">
        <f t="shared" si="68"/>
        <v xml:space="preserve"> </v>
      </c>
      <c r="S304" s="181" t="b">
        <f t="shared" si="64"/>
        <v>0</v>
      </c>
      <c r="T304" s="178">
        <f t="shared" si="69"/>
        <v>0</v>
      </c>
      <c r="U304" s="182" t="str">
        <f t="shared" si="70"/>
        <v>Sep</v>
      </c>
      <c r="V304" s="178">
        <f t="shared" si="59"/>
        <v>0</v>
      </c>
      <c r="W304" s="183">
        <f t="shared" si="65"/>
        <v>0</v>
      </c>
      <c r="X304" s="184" t="b">
        <f t="shared" si="60"/>
        <v>0</v>
      </c>
      <c r="Y304" s="183" t="b">
        <f t="shared" si="66"/>
        <v>0</v>
      </c>
      <c r="Z304" s="138">
        <v>0</v>
      </c>
      <c r="AA304" s="133"/>
      <c r="AB304" s="133" t="s">
        <v>121</v>
      </c>
      <c r="AC304" s="133" t="s">
        <v>121</v>
      </c>
      <c r="AE304" s="133" t="s">
        <v>121</v>
      </c>
      <c r="AF304" s="139">
        <v>17.5</v>
      </c>
    </row>
    <row r="305" spans="1:32" s="139" customFormat="1" ht="12">
      <c r="A305" s="133" t="s">
        <v>121</v>
      </c>
      <c r="B305" s="141" t="s">
        <v>31</v>
      </c>
      <c r="C305" s="135" t="s">
        <v>1015</v>
      </c>
      <c r="D305" s="135">
        <v>1000001070</v>
      </c>
      <c r="E305" s="136" t="s">
        <v>1016</v>
      </c>
      <c r="F305" s="137">
        <v>44405</v>
      </c>
      <c r="G305" s="137" t="str">
        <f t="shared" si="71"/>
        <v>-</v>
      </c>
      <c r="H305" s="137"/>
      <c r="I305" s="177">
        <v>0</v>
      </c>
      <c r="J305" s="177"/>
      <c r="K305" s="178">
        <v>40</v>
      </c>
      <c r="L305" s="178">
        <f t="shared" si="61"/>
        <v>-40</v>
      </c>
      <c r="M305" s="178" t="str">
        <f t="shared" si="62"/>
        <v>-</v>
      </c>
      <c r="N305" s="179">
        <v>20</v>
      </c>
      <c r="O305" s="180" t="str">
        <f t="shared" si="67"/>
        <v>Aug</v>
      </c>
      <c r="P305" s="178">
        <v>16.5</v>
      </c>
      <c r="Q305" s="181">
        <f t="shared" si="63"/>
        <v>23.5</v>
      </c>
      <c r="R305" s="180">
        <f t="shared" si="68"/>
        <v>1.4242424242424243</v>
      </c>
      <c r="S305" s="181" t="str">
        <f t="shared" si="64"/>
        <v>GROWTH</v>
      </c>
      <c r="T305" s="178">
        <f t="shared" si="69"/>
        <v>20</v>
      </c>
      <c r="U305" s="182" t="str">
        <f t="shared" si="70"/>
        <v>Sep</v>
      </c>
      <c r="V305" s="178">
        <f t="shared" ref="V305:V365" si="72">T305</f>
        <v>20</v>
      </c>
      <c r="W305" s="183">
        <f t="shared" si="65"/>
        <v>20</v>
      </c>
      <c r="X305" s="184" t="b">
        <f t="shared" si="60"/>
        <v>0</v>
      </c>
      <c r="Y305" s="183" t="str">
        <f t="shared" si="66"/>
        <v>GROWTH</v>
      </c>
      <c r="Z305" s="138">
        <v>0</v>
      </c>
      <c r="AA305" s="133"/>
      <c r="AB305" s="133" t="s">
        <v>121</v>
      </c>
      <c r="AC305" s="133" t="s">
        <v>121</v>
      </c>
      <c r="AE305" s="133" t="s">
        <v>121</v>
      </c>
      <c r="AF305" s="139">
        <v>17.25</v>
      </c>
    </row>
    <row r="306" spans="1:32" s="139" customFormat="1" ht="12">
      <c r="A306" s="133" t="s">
        <v>121</v>
      </c>
      <c r="B306" s="141" t="s">
        <v>31</v>
      </c>
      <c r="C306" s="135" t="s">
        <v>1019</v>
      </c>
      <c r="D306" s="135">
        <v>1000002605</v>
      </c>
      <c r="E306" s="136" t="s">
        <v>1020</v>
      </c>
      <c r="F306" s="137">
        <v>44601</v>
      </c>
      <c r="G306" s="137" t="str">
        <f t="shared" si="71"/>
        <v>Targeted Dealer</v>
      </c>
      <c r="H306" s="137"/>
      <c r="I306" s="177">
        <v>55</v>
      </c>
      <c r="J306" s="177"/>
      <c r="K306" s="178">
        <v>45</v>
      </c>
      <c r="L306" s="178">
        <f t="shared" si="61"/>
        <v>10</v>
      </c>
      <c r="M306" s="178" t="str">
        <f t="shared" si="62"/>
        <v>-</v>
      </c>
      <c r="N306" s="179">
        <v>35</v>
      </c>
      <c r="O306" s="180" t="str">
        <f t="shared" si="67"/>
        <v>Aug</v>
      </c>
      <c r="P306" s="178">
        <v>45</v>
      </c>
      <c r="Q306" s="181">
        <f t="shared" si="63"/>
        <v>0</v>
      </c>
      <c r="R306" s="180">
        <f t="shared" si="68"/>
        <v>0</v>
      </c>
      <c r="S306" s="181" t="str">
        <f t="shared" si="64"/>
        <v>GROWTH</v>
      </c>
      <c r="T306" s="178">
        <f t="shared" si="69"/>
        <v>35</v>
      </c>
      <c r="U306" s="182" t="str">
        <f t="shared" si="70"/>
        <v>Sep</v>
      </c>
      <c r="V306" s="178">
        <f t="shared" si="72"/>
        <v>35</v>
      </c>
      <c r="W306" s="183">
        <f t="shared" si="65"/>
        <v>10</v>
      </c>
      <c r="X306" s="184" t="b">
        <f t="shared" si="60"/>
        <v>0</v>
      </c>
      <c r="Y306" s="183" t="str">
        <f t="shared" si="66"/>
        <v>GROWTH</v>
      </c>
      <c r="Z306" s="138">
        <v>0</v>
      </c>
      <c r="AA306" s="133"/>
      <c r="AB306" s="133" t="s">
        <v>121</v>
      </c>
      <c r="AC306" s="133" t="s">
        <v>121</v>
      </c>
      <c r="AE306" s="133" t="s">
        <v>121</v>
      </c>
      <c r="AF306" s="139">
        <v>42.5</v>
      </c>
    </row>
    <row r="307" spans="1:32" s="139" customFormat="1" ht="12">
      <c r="A307" s="133" t="s">
        <v>121</v>
      </c>
      <c r="B307" s="141" t="s">
        <v>31</v>
      </c>
      <c r="C307" s="135" t="s">
        <v>1021</v>
      </c>
      <c r="D307" s="135">
        <v>1000002617</v>
      </c>
      <c r="E307" s="136" t="s">
        <v>1022</v>
      </c>
      <c r="F307" s="137">
        <v>44625</v>
      </c>
      <c r="G307" s="137" t="str">
        <f t="shared" si="71"/>
        <v>Targeted Dealer</v>
      </c>
      <c r="H307" s="137"/>
      <c r="I307" s="177">
        <v>25</v>
      </c>
      <c r="J307" s="177"/>
      <c r="K307" s="178">
        <v>22</v>
      </c>
      <c r="L307" s="178">
        <f t="shared" si="61"/>
        <v>3</v>
      </c>
      <c r="M307" s="178" t="str">
        <f t="shared" si="62"/>
        <v>-</v>
      </c>
      <c r="N307" s="179">
        <v>37.5</v>
      </c>
      <c r="O307" s="180" t="str">
        <f t="shared" si="67"/>
        <v>Aug</v>
      </c>
      <c r="P307" s="178">
        <v>20</v>
      </c>
      <c r="Q307" s="181">
        <f t="shared" si="63"/>
        <v>2</v>
      </c>
      <c r="R307" s="180">
        <f t="shared" si="68"/>
        <v>0.10000000000000009</v>
      </c>
      <c r="S307" s="181" t="str">
        <f t="shared" si="64"/>
        <v>GROWTH</v>
      </c>
      <c r="T307" s="178">
        <f t="shared" si="69"/>
        <v>37.5</v>
      </c>
      <c r="U307" s="182" t="str">
        <f t="shared" si="70"/>
        <v>Sep</v>
      </c>
      <c r="V307" s="178">
        <f t="shared" si="72"/>
        <v>37.5</v>
      </c>
      <c r="W307" s="183">
        <f t="shared" si="65"/>
        <v>-15.5</v>
      </c>
      <c r="X307" s="184" t="b">
        <f t="shared" si="60"/>
        <v>0</v>
      </c>
      <c r="Y307" s="183" t="str">
        <f t="shared" si="66"/>
        <v>GROWTH</v>
      </c>
      <c r="Z307" s="138">
        <v>0</v>
      </c>
      <c r="AA307" s="133"/>
      <c r="AB307" s="133" t="s">
        <v>121</v>
      </c>
      <c r="AC307" s="133" t="s">
        <v>121</v>
      </c>
      <c r="AE307" s="133" t="s">
        <v>121</v>
      </c>
      <c r="AF307" s="139">
        <v>15.25</v>
      </c>
    </row>
    <row r="308" spans="1:32" s="139" customFormat="1" ht="12">
      <c r="A308" s="133" t="s">
        <v>121</v>
      </c>
      <c r="B308" s="141" t="s">
        <v>31</v>
      </c>
      <c r="C308" s="140" t="s">
        <v>1023</v>
      </c>
      <c r="D308" s="135">
        <v>1000002726</v>
      </c>
      <c r="E308" s="140" t="s">
        <v>1024</v>
      </c>
      <c r="F308" s="137">
        <v>44671</v>
      </c>
      <c r="G308" s="137" t="str">
        <f t="shared" si="71"/>
        <v>Targeted Dealer</v>
      </c>
      <c r="H308" s="137"/>
      <c r="I308" s="177">
        <v>35</v>
      </c>
      <c r="J308" s="177"/>
      <c r="K308" s="178">
        <v>0</v>
      </c>
      <c r="L308" s="178">
        <f t="shared" ref="L308:L366" si="73">I308-K308</f>
        <v>35</v>
      </c>
      <c r="M308" s="178" t="str">
        <f t="shared" ref="M308:M366" si="74">IFERROR((K308/J308%),"-")</f>
        <v>-</v>
      </c>
      <c r="N308" s="179">
        <v>20</v>
      </c>
      <c r="O308" s="180" t="str">
        <f t="shared" si="67"/>
        <v>Aug</v>
      </c>
      <c r="P308" s="178">
        <v>20</v>
      </c>
      <c r="Q308" s="181">
        <f t="shared" ref="Q308:Q366" si="75">K308-P308</f>
        <v>-20</v>
      </c>
      <c r="R308" s="180">
        <f t="shared" si="68"/>
        <v>-1</v>
      </c>
      <c r="S308" s="181" t="str">
        <f t="shared" ref="S308:S366" si="76">IF(N308&gt;0,IF(O308="","-",IF(R308&lt;0%,"DEGROWTH","GROWTH")))</f>
        <v>DEGROWTH</v>
      </c>
      <c r="T308" s="178">
        <f t="shared" si="69"/>
        <v>20</v>
      </c>
      <c r="U308" s="182" t="str">
        <f t="shared" si="70"/>
        <v>Sep</v>
      </c>
      <c r="V308" s="178">
        <f t="shared" si="72"/>
        <v>20</v>
      </c>
      <c r="W308" s="183">
        <f t="shared" ref="W308:W366" si="77">K308-V308</f>
        <v>-20</v>
      </c>
      <c r="X308" s="184" t="b">
        <f t="shared" ref="X308:X368" si="78">IFERROR(IF(U308="July",(K308/V308-1)),0)</f>
        <v>0</v>
      </c>
      <c r="Y308" s="183" t="str">
        <f t="shared" ref="Y308:Y366" si="79">IF(T308&gt;0,IF(U308="","-",IF(X308&lt;0%,"DEGROWTH","GROWTH")))</f>
        <v>GROWTH</v>
      </c>
      <c r="Z308" s="138">
        <v>0</v>
      </c>
      <c r="AA308" s="133"/>
      <c r="AB308" s="133" t="s">
        <v>121</v>
      </c>
      <c r="AC308" s="133" t="s">
        <v>121</v>
      </c>
      <c r="AE308" s="133" t="s">
        <v>121</v>
      </c>
      <c r="AF308" s="139">
        <v>24.166666666666668</v>
      </c>
    </row>
    <row r="309" spans="1:32" s="139" customFormat="1" ht="12">
      <c r="A309" s="133" t="s">
        <v>121</v>
      </c>
      <c r="B309" s="141" t="s">
        <v>31</v>
      </c>
      <c r="C309" s="140" t="s">
        <v>1025</v>
      </c>
      <c r="D309" s="135">
        <v>1000002748</v>
      </c>
      <c r="E309" s="140" t="s">
        <v>1026</v>
      </c>
      <c r="F309" s="137">
        <v>44694</v>
      </c>
      <c r="G309" s="137" t="str">
        <f t="shared" si="71"/>
        <v>Targeted Dealer</v>
      </c>
      <c r="H309" s="137"/>
      <c r="I309" s="177">
        <v>150</v>
      </c>
      <c r="J309" s="177"/>
      <c r="K309" s="178">
        <v>150</v>
      </c>
      <c r="L309" s="178">
        <f t="shared" si="73"/>
        <v>0</v>
      </c>
      <c r="M309" s="178" t="str">
        <f t="shared" si="74"/>
        <v>-</v>
      </c>
      <c r="N309" s="179">
        <v>40</v>
      </c>
      <c r="O309" s="180" t="str">
        <f t="shared" si="67"/>
        <v>Aug</v>
      </c>
      <c r="P309" s="178">
        <v>110</v>
      </c>
      <c r="Q309" s="181">
        <f t="shared" si="75"/>
        <v>40</v>
      </c>
      <c r="R309" s="180">
        <f t="shared" si="68"/>
        <v>0.36363636363636354</v>
      </c>
      <c r="S309" s="181" t="str">
        <f t="shared" si="76"/>
        <v>GROWTH</v>
      </c>
      <c r="T309" s="178">
        <f t="shared" si="69"/>
        <v>40</v>
      </c>
      <c r="U309" s="182" t="str">
        <f t="shared" si="70"/>
        <v>Sep</v>
      </c>
      <c r="V309" s="178">
        <f t="shared" si="72"/>
        <v>40</v>
      </c>
      <c r="W309" s="183">
        <f t="shared" si="77"/>
        <v>110</v>
      </c>
      <c r="X309" s="184" t="b">
        <f t="shared" si="78"/>
        <v>0</v>
      </c>
      <c r="Y309" s="183" t="str">
        <f t="shared" si="79"/>
        <v>GROWTH</v>
      </c>
      <c r="Z309" s="138">
        <v>0</v>
      </c>
      <c r="AA309" s="133"/>
      <c r="AB309" s="133" t="s">
        <v>121</v>
      </c>
      <c r="AC309" s="133" t="s">
        <v>121</v>
      </c>
      <c r="AE309" s="133" t="s">
        <v>121</v>
      </c>
      <c r="AF309" s="139">
        <v>130</v>
      </c>
    </row>
    <row r="310" spans="1:32" s="139" customFormat="1" ht="12">
      <c r="A310" s="133" t="s">
        <v>121</v>
      </c>
      <c r="B310" s="141" t="s">
        <v>31</v>
      </c>
      <c r="C310" s="140" t="s">
        <v>1027</v>
      </c>
      <c r="D310" s="135">
        <v>1000002811</v>
      </c>
      <c r="E310" s="140" t="s">
        <v>1028</v>
      </c>
      <c r="F310" s="137">
        <v>44719</v>
      </c>
      <c r="G310" s="137" t="str">
        <f t="shared" si="71"/>
        <v>Targeted Dealer</v>
      </c>
      <c r="H310" s="137"/>
      <c r="I310" s="177">
        <v>100</v>
      </c>
      <c r="J310" s="177"/>
      <c r="K310" s="178">
        <v>101.5</v>
      </c>
      <c r="L310" s="178">
        <f t="shared" si="73"/>
        <v>-1.5</v>
      </c>
      <c r="M310" s="178" t="str">
        <f t="shared" si="74"/>
        <v>-</v>
      </c>
      <c r="N310" s="179">
        <v>0</v>
      </c>
      <c r="O310" s="180" t="str">
        <f t="shared" si="67"/>
        <v>Aug</v>
      </c>
      <c r="P310" s="178">
        <v>0</v>
      </c>
      <c r="Q310" s="181">
        <f t="shared" si="75"/>
        <v>101.5</v>
      </c>
      <c r="R310" s="180" t="str">
        <f t="shared" si="68"/>
        <v xml:space="preserve"> </v>
      </c>
      <c r="S310" s="181" t="b">
        <f t="shared" si="76"/>
        <v>0</v>
      </c>
      <c r="T310" s="178">
        <f t="shared" si="69"/>
        <v>0</v>
      </c>
      <c r="U310" s="182" t="str">
        <f t="shared" si="70"/>
        <v>Sep</v>
      </c>
      <c r="V310" s="178">
        <f t="shared" si="72"/>
        <v>0</v>
      </c>
      <c r="W310" s="183">
        <f t="shared" si="77"/>
        <v>101.5</v>
      </c>
      <c r="X310" s="184" t="b">
        <f t="shared" si="78"/>
        <v>0</v>
      </c>
      <c r="Y310" s="183" t="b">
        <f t="shared" si="79"/>
        <v>0</v>
      </c>
      <c r="Z310" s="138">
        <v>0</v>
      </c>
      <c r="AA310" s="133"/>
      <c r="AB310" s="133" t="s">
        <v>121</v>
      </c>
      <c r="AC310" s="133" t="s">
        <v>121</v>
      </c>
      <c r="AE310" s="133" t="s">
        <v>121</v>
      </c>
      <c r="AF310" s="139">
        <v>40.333333333333336</v>
      </c>
    </row>
    <row r="311" spans="1:32" s="139" customFormat="1" ht="12">
      <c r="A311" s="133" t="s">
        <v>121</v>
      </c>
      <c r="B311" s="141" t="s">
        <v>31</v>
      </c>
      <c r="C311" s="140" t="s">
        <v>1029</v>
      </c>
      <c r="D311" s="135">
        <v>1000003477</v>
      </c>
      <c r="E311" s="140" t="s">
        <v>1030</v>
      </c>
      <c r="F311" s="137">
        <v>45036</v>
      </c>
      <c r="G311" s="137" t="str">
        <f t="shared" si="71"/>
        <v>-</v>
      </c>
      <c r="H311" s="137"/>
      <c r="I311" s="177">
        <v>0</v>
      </c>
      <c r="J311" s="177"/>
      <c r="K311" s="178">
        <v>0</v>
      </c>
      <c r="L311" s="178">
        <f t="shared" si="73"/>
        <v>0</v>
      </c>
      <c r="M311" s="178" t="str">
        <f t="shared" si="74"/>
        <v>-</v>
      </c>
      <c r="N311" s="179">
        <v>0</v>
      </c>
      <c r="O311" s="180" t="str">
        <f t="shared" si="67"/>
        <v>Aug</v>
      </c>
      <c r="P311" s="178">
        <v>10</v>
      </c>
      <c r="Q311" s="181">
        <f t="shared" si="75"/>
        <v>-10</v>
      </c>
      <c r="R311" s="180">
        <f t="shared" si="68"/>
        <v>-1</v>
      </c>
      <c r="S311" s="181" t="b">
        <f t="shared" si="76"/>
        <v>0</v>
      </c>
      <c r="T311" s="178">
        <f t="shared" si="69"/>
        <v>0</v>
      </c>
      <c r="U311" s="182" t="str">
        <f t="shared" si="70"/>
        <v>Sep</v>
      </c>
      <c r="V311" s="178">
        <f t="shared" si="72"/>
        <v>0</v>
      </c>
      <c r="W311" s="183">
        <f t="shared" si="77"/>
        <v>0</v>
      </c>
      <c r="X311" s="184" t="b">
        <f t="shared" si="78"/>
        <v>0</v>
      </c>
      <c r="Y311" s="183" t="b">
        <f t="shared" si="79"/>
        <v>0</v>
      </c>
      <c r="Z311" s="138">
        <v>0</v>
      </c>
      <c r="AA311" s="133"/>
      <c r="AB311" s="133" t="s">
        <v>121</v>
      </c>
      <c r="AC311" s="133" t="s">
        <v>121</v>
      </c>
      <c r="AE311" s="133" t="s">
        <v>121</v>
      </c>
      <c r="AF311" s="139">
        <v>5</v>
      </c>
    </row>
    <row r="312" spans="1:32" s="139" customFormat="1" ht="12">
      <c r="A312" s="133" t="s">
        <v>121</v>
      </c>
      <c r="B312" s="141" t="s">
        <v>31</v>
      </c>
      <c r="C312" s="140" t="s">
        <v>1031</v>
      </c>
      <c r="D312" s="135">
        <v>1000003521</v>
      </c>
      <c r="E312" s="140" t="s">
        <v>1032</v>
      </c>
      <c r="F312" s="137">
        <v>45062</v>
      </c>
      <c r="G312" s="137" t="str">
        <f t="shared" si="71"/>
        <v>Targeted Dealer</v>
      </c>
      <c r="H312" s="137"/>
      <c r="I312" s="177">
        <v>65</v>
      </c>
      <c r="J312" s="177"/>
      <c r="K312" s="178">
        <v>0</v>
      </c>
      <c r="L312" s="178">
        <f t="shared" si="73"/>
        <v>65</v>
      </c>
      <c r="M312" s="178" t="str">
        <f t="shared" si="74"/>
        <v>-</v>
      </c>
      <c r="N312" s="179">
        <v>0</v>
      </c>
      <c r="O312" s="180" t="str">
        <f t="shared" si="67"/>
        <v>Aug</v>
      </c>
      <c r="P312" s="178">
        <v>12.5</v>
      </c>
      <c r="Q312" s="181">
        <f t="shared" si="75"/>
        <v>-12.5</v>
      </c>
      <c r="R312" s="180">
        <f t="shared" si="68"/>
        <v>-1</v>
      </c>
      <c r="S312" s="181" t="b">
        <f t="shared" si="76"/>
        <v>0</v>
      </c>
      <c r="T312" s="178">
        <f t="shared" si="69"/>
        <v>0</v>
      </c>
      <c r="U312" s="182" t="str">
        <f t="shared" si="70"/>
        <v>Sep</v>
      </c>
      <c r="V312" s="178">
        <f t="shared" si="72"/>
        <v>0</v>
      </c>
      <c r="W312" s="183">
        <f t="shared" si="77"/>
        <v>0</v>
      </c>
      <c r="X312" s="184" t="b">
        <f t="shared" si="78"/>
        <v>0</v>
      </c>
      <c r="Y312" s="183" t="b">
        <f t="shared" si="79"/>
        <v>0</v>
      </c>
      <c r="Z312" s="138">
        <v>0</v>
      </c>
      <c r="AA312" s="133"/>
      <c r="AB312" s="133" t="s">
        <v>121</v>
      </c>
      <c r="AC312" s="133" t="s">
        <v>121</v>
      </c>
      <c r="AE312" s="133" t="s">
        <v>121</v>
      </c>
      <c r="AF312" s="139">
        <v>24.583333333333332</v>
      </c>
    </row>
    <row r="313" spans="1:32" s="139" customFormat="1" ht="12">
      <c r="A313" s="138" t="s">
        <v>121</v>
      </c>
      <c r="B313" s="144" t="s">
        <v>31</v>
      </c>
      <c r="C313" s="144" t="s">
        <v>1039</v>
      </c>
      <c r="D313" s="144">
        <v>1000003931</v>
      </c>
      <c r="E313" s="144" t="s">
        <v>1040</v>
      </c>
      <c r="F313" s="137">
        <v>45412</v>
      </c>
      <c r="G313" s="137" t="str">
        <f t="shared" si="71"/>
        <v>Targeted Dealer</v>
      </c>
      <c r="H313" s="137"/>
      <c r="I313" s="177">
        <v>40</v>
      </c>
      <c r="J313" s="177"/>
      <c r="K313" s="178">
        <v>0</v>
      </c>
      <c r="L313" s="178">
        <f t="shared" si="73"/>
        <v>40</v>
      </c>
      <c r="M313" s="178" t="str">
        <f t="shared" si="74"/>
        <v>-</v>
      </c>
      <c r="N313" s="179">
        <v>15</v>
      </c>
      <c r="O313" s="180" t="str">
        <f t="shared" si="67"/>
        <v>Aug</v>
      </c>
      <c r="P313" s="178">
        <v>20</v>
      </c>
      <c r="Q313" s="181">
        <f t="shared" si="75"/>
        <v>-20</v>
      </c>
      <c r="R313" s="180">
        <f t="shared" si="68"/>
        <v>-1</v>
      </c>
      <c r="S313" s="181" t="str">
        <f t="shared" si="76"/>
        <v>DEGROWTH</v>
      </c>
      <c r="T313" s="178">
        <f t="shared" si="69"/>
        <v>15</v>
      </c>
      <c r="U313" s="182" t="str">
        <f t="shared" si="70"/>
        <v>Sep</v>
      </c>
      <c r="V313" s="178">
        <f t="shared" si="72"/>
        <v>15</v>
      </c>
      <c r="W313" s="183">
        <f t="shared" si="77"/>
        <v>-15</v>
      </c>
      <c r="X313" s="184" t="b">
        <f t="shared" si="78"/>
        <v>0</v>
      </c>
      <c r="Y313" s="183" t="str">
        <f t="shared" si="79"/>
        <v>GROWTH</v>
      </c>
      <c r="Z313" s="138">
        <v>0</v>
      </c>
      <c r="AA313" s="133"/>
      <c r="AB313" s="133" t="s">
        <v>121</v>
      </c>
      <c r="AC313" s="138" t="s">
        <v>121</v>
      </c>
      <c r="AE313" s="138" t="s">
        <v>121</v>
      </c>
      <c r="AF313" s="139">
        <v>17.5</v>
      </c>
    </row>
    <row r="314" spans="1:32" s="139" customFormat="1" ht="12">
      <c r="A314" s="138" t="s">
        <v>121</v>
      </c>
      <c r="B314" s="144" t="s">
        <v>31</v>
      </c>
      <c r="C314" s="144" t="s">
        <v>1045</v>
      </c>
      <c r="D314" s="144">
        <v>1000004065</v>
      </c>
      <c r="E314" s="144" t="s">
        <v>1046</v>
      </c>
      <c r="F314" s="137">
        <v>45503</v>
      </c>
      <c r="G314" s="137" t="str">
        <f t="shared" si="71"/>
        <v>Targeted Dealer</v>
      </c>
      <c r="H314" s="137"/>
      <c r="I314" s="177">
        <v>50</v>
      </c>
      <c r="J314" s="177"/>
      <c r="K314" s="178">
        <v>60</v>
      </c>
      <c r="L314" s="178">
        <f t="shared" si="73"/>
        <v>-10</v>
      </c>
      <c r="M314" s="178" t="str">
        <f t="shared" si="74"/>
        <v>-</v>
      </c>
      <c r="N314" s="179">
        <v>29</v>
      </c>
      <c r="O314" s="180" t="str">
        <f t="shared" si="67"/>
        <v>Aug</v>
      </c>
      <c r="P314" s="178">
        <v>25</v>
      </c>
      <c r="Q314" s="181">
        <f t="shared" si="75"/>
        <v>35</v>
      </c>
      <c r="R314" s="180">
        <f t="shared" si="68"/>
        <v>1.4</v>
      </c>
      <c r="S314" s="181" t="str">
        <f t="shared" si="76"/>
        <v>GROWTH</v>
      </c>
      <c r="T314" s="178">
        <f t="shared" si="69"/>
        <v>29</v>
      </c>
      <c r="U314" s="182" t="str">
        <f t="shared" si="70"/>
        <v>Sep</v>
      </c>
      <c r="V314" s="178">
        <f t="shared" si="72"/>
        <v>29</v>
      </c>
      <c r="W314" s="183">
        <f t="shared" si="77"/>
        <v>31</v>
      </c>
      <c r="X314" s="184" t="b">
        <f t="shared" si="78"/>
        <v>0</v>
      </c>
      <c r="Y314" s="183" t="str">
        <f t="shared" si="79"/>
        <v>GROWTH</v>
      </c>
      <c r="Z314" s="138">
        <v>0</v>
      </c>
      <c r="AA314" s="133"/>
      <c r="AB314" s="133" t="s">
        <v>121</v>
      </c>
      <c r="AC314" s="138" t="s">
        <v>121</v>
      </c>
      <c r="AE314" s="138" t="s">
        <v>121</v>
      </c>
      <c r="AF314" s="139">
        <v>15.416666666666666</v>
      </c>
    </row>
    <row r="315" spans="1:32" s="139" customFormat="1" ht="12">
      <c r="A315" s="138" t="s">
        <v>121</v>
      </c>
      <c r="B315" s="144" t="s">
        <v>31</v>
      </c>
      <c r="C315" s="144" t="s">
        <v>1047</v>
      </c>
      <c r="D315" s="144">
        <v>1000004097</v>
      </c>
      <c r="E315" s="144" t="s">
        <v>1048</v>
      </c>
      <c r="F315" s="137">
        <v>45532</v>
      </c>
      <c r="G315" s="137" t="str">
        <f t="shared" si="71"/>
        <v>Targeted Dealer</v>
      </c>
      <c r="H315" s="137"/>
      <c r="I315" s="177">
        <v>50</v>
      </c>
      <c r="J315" s="177"/>
      <c r="K315" s="178">
        <v>55</v>
      </c>
      <c r="L315" s="178">
        <f t="shared" si="73"/>
        <v>-5</v>
      </c>
      <c r="M315" s="178" t="str">
        <f t="shared" si="74"/>
        <v>-</v>
      </c>
      <c r="N315" s="179">
        <v>35</v>
      </c>
      <c r="O315" s="180" t="str">
        <f t="shared" si="67"/>
        <v>Aug</v>
      </c>
      <c r="P315" s="178">
        <v>55</v>
      </c>
      <c r="Q315" s="181">
        <f t="shared" si="75"/>
        <v>0</v>
      </c>
      <c r="R315" s="180">
        <f t="shared" si="68"/>
        <v>0</v>
      </c>
      <c r="S315" s="181" t="str">
        <f t="shared" si="76"/>
        <v>GROWTH</v>
      </c>
      <c r="T315" s="178">
        <f t="shared" si="69"/>
        <v>35</v>
      </c>
      <c r="U315" s="182" t="str">
        <f t="shared" si="70"/>
        <v>Sep</v>
      </c>
      <c r="V315" s="178">
        <f t="shared" si="72"/>
        <v>35</v>
      </c>
      <c r="W315" s="183">
        <f t="shared" si="77"/>
        <v>20</v>
      </c>
      <c r="X315" s="184" t="b">
        <f t="shared" si="78"/>
        <v>0</v>
      </c>
      <c r="Y315" s="183" t="str">
        <f t="shared" si="79"/>
        <v>GROWTH</v>
      </c>
      <c r="Z315" s="138">
        <v>0</v>
      </c>
      <c r="AA315" s="133"/>
      <c r="AB315" s="133" t="s">
        <v>121</v>
      </c>
      <c r="AC315" s="138" t="s">
        <v>121</v>
      </c>
      <c r="AE315" s="138" t="s">
        <v>121</v>
      </c>
      <c r="AF315" s="139">
        <v>59.666666666666664</v>
      </c>
    </row>
    <row r="316" spans="1:32" s="139" customFormat="1" ht="12">
      <c r="A316" s="133" t="s">
        <v>121</v>
      </c>
      <c r="B316" s="141" t="s">
        <v>32</v>
      </c>
      <c r="C316" s="140" t="s">
        <v>1049</v>
      </c>
      <c r="D316" s="135">
        <v>1000000702</v>
      </c>
      <c r="E316" s="136" t="s">
        <v>1050</v>
      </c>
      <c r="F316" s="137">
        <v>39855</v>
      </c>
      <c r="G316" s="137" t="str">
        <f t="shared" si="71"/>
        <v>Targeted Dealer</v>
      </c>
      <c r="H316" s="137"/>
      <c r="I316" s="177">
        <v>150</v>
      </c>
      <c r="J316" s="177"/>
      <c r="K316" s="178">
        <v>135</v>
      </c>
      <c r="L316" s="178">
        <f t="shared" si="73"/>
        <v>15</v>
      </c>
      <c r="M316" s="178" t="str">
        <f t="shared" si="74"/>
        <v>-</v>
      </c>
      <c r="N316" s="179">
        <v>135</v>
      </c>
      <c r="O316" s="180" t="str">
        <f t="shared" si="67"/>
        <v>Aug</v>
      </c>
      <c r="P316" s="178">
        <v>125</v>
      </c>
      <c r="Q316" s="181">
        <f t="shared" si="75"/>
        <v>10</v>
      </c>
      <c r="R316" s="180">
        <f t="shared" si="68"/>
        <v>8.0000000000000071E-2</v>
      </c>
      <c r="S316" s="181" t="str">
        <f t="shared" si="76"/>
        <v>GROWTH</v>
      </c>
      <c r="T316" s="178">
        <f t="shared" si="69"/>
        <v>135</v>
      </c>
      <c r="U316" s="182" t="str">
        <f t="shared" si="70"/>
        <v>Sep</v>
      </c>
      <c r="V316" s="178">
        <f t="shared" si="72"/>
        <v>135</v>
      </c>
      <c r="W316" s="183">
        <f t="shared" si="77"/>
        <v>0</v>
      </c>
      <c r="X316" s="184" t="b">
        <f t="shared" si="78"/>
        <v>0</v>
      </c>
      <c r="Y316" s="183" t="str">
        <f t="shared" si="79"/>
        <v>GROWTH</v>
      </c>
      <c r="Z316" s="138">
        <v>0</v>
      </c>
      <c r="AA316" s="133"/>
      <c r="AB316" s="133" t="s">
        <v>121</v>
      </c>
      <c r="AC316" s="133" t="s">
        <v>121</v>
      </c>
      <c r="AE316" s="133" t="s">
        <v>121</v>
      </c>
      <c r="AF316" s="139">
        <v>174.16666666666666</v>
      </c>
    </row>
    <row r="317" spans="1:32" s="139" customFormat="1" ht="12">
      <c r="A317" s="133" t="s">
        <v>121</v>
      </c>
      <c r="B317" s="141" t="s">
        <v>32</v>
      </c>
      <c r="C317" s="135" t="s">
        <v>1051</v>
      </c>
      <c r="D317" s="135">
        <v>1000000694</v>
      </c>
      <c r="E317" s="136" t="s">
        <v>1052</v>
      </c>
      <c r="F317" s="137">
        <v>40275</v>
      </c>
      <c r="G317" s="137" t="str">
        <f t="shared" si="71"/>
        <v>Targeted Dealer</v>
      </c>
      <c r="H317" s="137"/>
      <c r="I317" s="177">
        <v>23</v>
      </c>
      <c r="J317" s="177"/>
      <c r="K317" s="178">
        <v>24</v>
      </c>
      <c r="L317" s="178">
        <f t="shared" si="73"/>
        <v>-1</v>
      </c>
      <c r="M317" s="178" t="str">
        <f t="shared" si="74"/>
        <v>-</v>
      </c>
      <c r="N317" s="179">
        <v>0</v>
      </c>
      <c r="O317" s="180" t="str">
        <f t="shared" si="67"/>
        <v>Aug</v>
      </c>
      <c r="P317" s="178">
        <v>24</v>
      </c>
      <c r="Q317" s="181">
        <f t="shared" si="75"/>
        <v>0</v>
      </c>
      <c r="R317" s="180">
        <f t="shared" si="68"/>
        <v>0</v>
      </c>
      <c r="S317" s="181" t="b">
        <f t="shared" si="76"/>
        <v>0</v>
      </c>
      <c r="T317" s="178">
        <f t="shared" si="69"/>
        <v>0</v>
      </c>
      <c r="U317" s="182" t="str">
        <f t="shared" si="70"/>
        <v>Sep</v>
      </c>
      <c r="V317" s="178">
        <f t="shared" si="72"/>
        <v>0</v>
      </c>
      <c r="W317" s="183">
        <f t="shared" si="77"/>
        <v>24</v>
      </c>
      <c r="X317" s="184" t="b">
        <f t="shared" si="78"/>
        <v>0</v>
      </c>
      <c r="Y317" s="183" t="b">
        <f t="shared" si="79"/>
        <v>0</v>
      </c>
      <c r="Z317" s="138">
        <v>0</v>
      </c>
      <c r="AA317" s="133"/>
      <c r="AB317" s="133" t="s">
        <v>121</v>
      </c>
      <c r="AC317" s="133" t="s">
        <v>121</v>
      </c>
      <c r="AE317" s="133" t="s">
        <v>121</v>
      </c>
      <c r="AF317" s="139">
        <v>19.833333333333332</v>
      </c>
    </row>
    <row r="318" spans="1:32" s="139" customFormat="1" ht="12">
      <c r="A318" s="133" t="s">
        <v>121</v>
      </c>
      <c r="B318" s="141" t="s">
        <v>32</v>
      </c>
      <c r="C318" s="135" t="s">
        <v>1053</v>
      </c>
      <c r="D318" s="135">
        <v>1000000697</v>
      </c>
      <c r="E318" s="136" t="s">
        <v>1054</v>
      </c>
      <c r="F318" s="137">
        <v>40388</v>
      </c>
      <c r="G318" s="137" t="str">
        <f t="shared" si="71"/>
        <v>Targeted Dealer</v>
      </c>
      <c r="H318" s="137"/>
      <c r="I318" s="177">
        <v>51</v>
      </c>
      <c r="J318" s="177"/>
      <c r="K318" s="178">
        <v>90</v>
      </c>
      <c r="L318" s="178">
        <f t="shared" si="73"/>
        <v>-39</v>
      </c>
      <c r="M318" s="178" t="str">
        <f t="shared" si="74"/>
        <v>-</v>
      </c>
      <c r="N318" s="179">
        <v>150</v>
      </c>
      <c r="O318" s="180" t="str">
        <f t="shared" si="67"/>
        <v>Aug</v>
      </c>
      <c r="P318" s="178">
        <v>30</v>
      </c>
      <c r="Q318" s="181">
        <f t="shared" si="75"/>
        <v>60</v>
      </c>
      <c r="R318" s="180">
        <f t="shared" si="68"/>
        <v>2</v>
      </c>
      <c r="S318" s="181" t="str">
        <f t="shared" si="76"/>
        <v>GROWTH</v>
      </c>
      <c r="T318" s="178">
        <f t="shared" si="69"/>
        <v>150</v>
      </c>
      <c r="U318" s="182" t="str">
        <f t="shared" si="70"/>
        <v>Sep</v>
      </c>
      <c r="V318" s="178">
        <f t="shared" si="72"/>
        <v>150</v>
      </c>
      <c r="W318" s="183">
        <f t="shared" si="77"/>
        <v>-60</v>
      </c>
      <c r="X318" s="184" t="b">
        <f t="shared" si="78"/>
        <v>0</v>
      </c>
      <c r="Y318" s="183" t="str">
        <f t="shared" si="79"/>
        <v>GROWTH</v>
      </c>
      <c r="Z318" s="138">
        <v>0</v>
      </c>
      <c r="AA318" s="133"/>
      <c r="AB318" s="133" t="s">
        <v>121</v>
      </c>
      <c r="AC318" s="133" t="s">
        <v>121</v>
      </c>
      <c r="AE318" s="133" t="s">
        <v>121</v>
      </c>
      <c r="AF318" s="139">
        <v>70</v>
      </c>
    </row>
    <row r="319" spans="1:32" s="139" customFormat="1" ht="12">
      <c r="A319" s="133" t="s">
        <v>121</v>
      </c>
      <c r="B319" s="141" t="s">
        <v>32</v>
      </c>
      <c r="C319" s="135" t="s">
        <v>1055</v>
      </c>
      <c r="D319" s="135">
        <v>1000000696</v>
      </c>
      <c r="E319" s="136" t="s">
        <v>1056</v>
      </c>
      <c r="F319" s="137">
        <v>40666</v>
      </c>
      <c r="G319" s="137" t="str">
        <f t="shared" si="71"/>
        <v>-</v>
      </c>
      <c r="H319" s="137"/>
      <c r="I319" s="177">
        <v>0</v>
      </c>
      <c r="J319" s="177"/>
      <c r="K319" s="178">
        <v>0</v>
      </c>
      <c r="L319" s="178">
        <f t="shared" si="73"/>
        <v>0</v>
      </c>
      <c r="M319" s="178" t="str">
        <f t="shared" si="74"/>
        <v>-</v>
      </c>
      <c r="N319" s="179">
        <v>35</v>
      </c>
      <c r="O319" s="180" t="str">
        <f t="shared" si="67"/>
        <v>Aug</v>
      </c>
      <c r="P319" s="178">
        <v>0</v>
      </c>
      <c r="Q319" s="181">
        <f t="shared" si="75"/>
        <v>0</v>
      </c>
      <c r="R319" s="180" t="str">
        <f t="shared" si="68"/>
        <v xml:space="preserve"> </v>
      </c>
      <c r="S319" s="181" t="str">
        <f t="shared" si="76"/>
        <v>GROWTH</v>
      </c>
      <c r="T319" s="178">
        <f t="shared" si="69"/>
        <v>35</v>
      </c>
      <c r="U319" s="182" t="str">
        <f t="shared" si="70"/>
        <v>Sep</v>
      </c>
      <c r="V319" s="178">
        <f t="shared" si="72"/>
        <v>35</v>
      </c>
      <c r="W319" s="183">
        <f t="shared" si="77"/>
        <v>-35</v>
      </c>
      <c r="X319" s="184" t="b">
        <f t="shared" si="78"/>
        <v>0</v>
      </c>
      <c r="Y319" s="183" t="str">
        <f t="shared" si="79"/>
        <v>GROWTH</v>
      </c>
      <c r="Z319" s="138">
        <v>0</v>
      </c>
      <c r="AA319" s="133"/>
      <c r="AB319" s="133" t="s">
        <v>121</v>
      </c>
      <c r="AC319" s="133" t="s">
        <v>121</v>
      </c>
      <c r="AE319" s="133" t="s">
        <v>121</v>
      </c>
      <c r="AF319" s="139">
        <v>11.666666666666666</v>
      </c>
    </row>
    <row r="320" spans="1:32" s="139" customFormat="1" ht="12">
      <c r="A320" s="133" t="s">
        <v>121</v>
      </c>
      <c r="B320" s="141" t="s">
        <v>32</v>
      </c>
      <c r="C320" s="135" t="s">
        <v>1057</v>
      </c>
      <c r="D320" s="135">
        <v>1000000692</v>
      </c>
      <c r="E320" s="136" t="s">
        <v>1058</v>
      </c>
      <c r="F320" s="137">
        <v>40732</v>
      </c>
      <c r="G320" s="137" t="str">
        <f t="shared" si="71"/>
        <v>Targeted Dealer</v>
      </c>
      <c r="H320" s="137"/>
      <c r="I320" s="177">
        <v>125</v>
      </c>
      <c r="J320" s="177"/>
      <c r="K320" s="178">
        <v>78</v>
      </c>
      <c r="L320" s="178">
        <f t="shared" si="73"/>
        <v>47</v>
      </c>
      <c r="M320" s="178" t="str">
        <f t="shared" si="74"/>
        <v>-</v>
      </c>
      <c r="N320" s="179">
        <v>152</v>
      </c>
      <c r="O320" s="180" t="str">
        <f t="shared" si="67"/>
        <v>Aug</v>
      </c>
      <c r="P320" s="178">
        <v>78</v>
      </c>
      <c r="Q320" s="181">
        <f t="shared" si="75"/>
        <v>0</v>
      </c>
      <c r="R320" s="180">
        <f t="shared" si="68"/>
        <v>0</v>
      </c>
      <c r="S320" s="181" t="str">
        <f t="shared" si="76"/>
        <v>GROWTH</v>
      </c>
      <c r="T320" s="178">
        <f t="shared" si="69"/>
        <v>152</v>
      </c>
      <c r="U320" s="182" t="str">
        <f t="shared" si="70"/>
        <v>Sep</v>
      </c>
      <c r="V320" s="178">
        <f t="shared" si="72"/>
        <v>152</v>
      </c>
      <c r="W320" s="183">
        <f t="shared" si="77"/>
        <v>-74</v>
      </c>
      <c r="X320" s="184" t="b">
        <f t="shared" si="78"/>
        <v>0</v>
      </c>
      <c r="Y320" s="183" t="str">
        <f t="shared" si="79"/>
        <v>GROWTH</v>
      </c>
      <c r="Z320" s="138">
        <v>0</v>
      </c>
      <c r="AA320" s="133"/>
      <c r="AB320" s="133" t="s">
        <v>121</v>
      </c>
      <c r="AC320" s="133" t="s">
        <v>121</v>
      </c>
      <c r="AE320" s="133" t="s">
        <v>121</v>
      </c>
      <c r="AF320" s="139">
        <v>89.166666666666671</v>
      </c>
    </row>
    <row r="321" spans="1:32" s="139" customFormat="1" ht="12">
      <c r="A321" s="133" t="s">
        <v>121</v>
      </c>
      <c r="B321" s="141" t="s">
        <v>32</v>
      </c>
      <c r="C321" s="135" t="s">
        <v>1059</v>
      </c>
      <c r="D321" s="135">
        <v>1000000699</v>
      </c>
      <c r="E321" s="136" t="s">
        <v>1060</v>
      </c>
      <c r="F321" s="137">
        <v>40799</v>
      </c>
      <c r="G321" s="137" t="str">
        <f t="shared" si="71"/>
        <v>Targeted Dealer</v>
      </c>
      <c r="H321" s="137"/>
      <c r="I321" s="177">
        <v>150</v>
      </c>
      <c r="J321" s="177"/>
      <c r="K321" s="178">
        <v>66</v>
      </c>
      <c r="L321" s="178">
        <f t="shared" si="73"/>
        <v>84</v>
      </c>
      <c r="M321" s="178" t="str">
        <f t="shared" si="74"/>
        <v>-</v>
      </c>
      <c r="N321" s="179">
        <v>154</v>
      </c>
      <c r="O321" s="180" t="str">
        <f t="shared" si="67"/>
        <v>Aug</v>
      </c>
      <c r="P321" s="178">
        <v>154</v>
      </c>
      <c r="Q321" s="181">
        <f t="shared" si="75"/>
        <v>-88</v>
      </c>
      <c r="R321" s="180">
        <f t="shared" si="68"/>
        <v>-0.5714285714285714</v>
      </c>
      <c r="S321" s="181" t="str">
        <f t="shared" si="76"/>
        <v>DEGROWTH</v>
      </c>
      <c r="T321" s="178">
        <f t="shared" si="69"/>
        <v>154</v>
      </c>
      <c r="U321" s="182" t="str">
        <f t="shared" si="70"/>
        <v>Sep</v>
      </c>
      <c r="V321" s="178">
        <f t="shared" si="72"/>
        <v>154</v>
      </c>
      <c r="W321" s="183">
        <f t="shared" si="77"/>
        <v>-88</v>
      </c>
      <c r="X321" s="184" t="b">
        <f t="shared" si="78"/>
        <v>0</v>
      </c>
      <c r="Y321" s="183" t="str">
        <f t="shared" si="79"/>
        <v>GROWTH</v>
      </c>
      <c r="Z321" s="138">
        <v>0</v>
      </c>
      <c r="AA321" s="133"/>
      <c r="AB321" s="133" t="s">
        <v>121</v>
      </c>
      <c r="AC321" s="133" t="s">
        <v>121</v>
      </c>
      <c r="AE321" s="133" t="s">
        <v>121</v>
      </c>
      <c r="AF321" s="139">
        <v>143</v>
      </c>
    </row>
    <row r="322" spans="1:32" s="139" customFormat="1" ht="12">
      <c r="A322" s="133" t="s">
        <v>121</v>
      </c>
      <c r="B322" s="141" t="s">
        <v>32</v>
      </c>
      <c r="C322" s="135" t="s">
        <v>1061</v>
      </c>
      <c r="D322" s="135">
        <v>1000000683</v>
      </c>
      <c r="E322" s="136" t="s">
        <v>1062</v>
      </c>
      <c r="F322" s="137">
        <v>40982</v>
      </c>
      <c r="G322" s="137" t="str">
        <f t="shared" si="71"/>
        <v>Targeted Dealer</v>
      </c>
      <c r="H322" s="137"/>
      <c r="I322" s="177">
        <v>350</v>
      </c>
      <c r="J322" s="177"/>
      <c r="K322" s="178">
        <v>280</v>
      </c>
      <c r="L322" s="178">
        <f t="shared" si="73"/>
        <v>70</v>
      </c>
      <c r="M322" s="178" t="str">
        <f t="shared" si="74"/>
        <v>-</v>
      </c>
      <c r="N322" s="179">
        <v>311</v>
      </c>
      <c r="O322" s="180" t="str">
        <f t="shared" si="67"/>
        <v>Aug</v>
      </c>
      <c r="P322" s="178">
        <v>368</v>
      </c>
      <c r="Q322" s="181">
        <f t="shared" si="75"/>
        <v>-88</v>
      </c>
      <c r="R322" s="180">
        <f t="shared" si="68"/>
        <v>-0.23913043478260865</v>
      </c>
      <c r="S322" s="181" t="str">
        <f t="shared" si="76"/>
        <v>DEGROWTH</v>
      </c>
      <c r="T322" s="178">
        <f t="shared" si="69"/>
        <v>311</v>
      </c>
      <c r="U322" s="182" t="str">
        <f t="shared" si="70"/>
        <v>Sep</v>
      </c>
      <c r="V322" s="178">
        <f t="shared" si="72"/>
        <v>311</v>
      </c>
      <c r="W322" s="183">
        <f t="shared" si="77"/>
        <v>-31</v>
      </c>
      <c r="X322" s="184" t="b">
        <f t="shared" si="78"/>
        <v>0</v>
      </c>
      <c r="Y322" s="183" t="str">
        <f t="shared" si="79"/>
        <v>GROWTH</v>
      </c>
      <c r="Z322" s="138">
        <v>0</v>
      </c>
      <c r="AA322" s="133"/>
      <c r="AB322" s="133" t="s">
        <v>121</v>
      </c>
      <c r="AC322" s="133" t="s">
        <v>121</v>
      </c>
      <c r="AE322" s="133" t="s">
        <v>121</v>
      </c>
      <c r="AF322" s="139">
        <v>396.5</v>
      </c>
    </row>
    <row r="323" spans="1:32" s="139" customFormat="1" ht="12">
      <c r="A323" s="133" t="s">
        <v>121</v>
      </c>
      <c r="B323" s="141" t="s">
        <v>32</v>
      </c>
      <c r="C323" s="140" t="s">
        <v>1065</v>
      </c>
      <c r="D323" s="135">
        <v>1000000679</v>
      </c>
      <c r="E323" s="136" t="s">
        <v>1066</v>
      </c>
      <c r="F323" s="137">
        <v>42857</v>
      </c>
      <c r="G323" s="137" t="str">
        <f t="shared" si="71"/>
        <v>Targeted Dealer</v>
      </c>
      <c r="H323" s="137"/>
      <c r="I323" s="177">
        <v>150</v>
      </c>
      <c r="J323" s="177"/>
      <c r="K323" s="178">
        <v>27</v>
      </c>
      <c r="L323" s="178">
        <f t="shared" si="73"/>
        <v>123</v>
      </c>
      <c r="M323" s="178" t="str">
        <f t="shared" si="74"/>
        <v>-</v>
      </c>
      <c r="N323" s="179">
        <v>170</v>
      </c>
      <c r="O323" s="180" t="str">
        <f t="shared" si="67"/>
        <v>Aug</v>
      </c>
      <c r="P323" s="178">
        <v>87</v>
      </c>
      <c r="Q323" s="181">
        <f t="shared" si="75"/>
        <v>-60</v>
      </c>
      <c r="R323" s="180">
        <f t="shared" si="68"/>
        <v>-0.68965517241379315</v>
      </c>
      <c r="S323" s="181" t="str">
        <f t="shared" si="76"/>
        <v>DEGROWTH</v>
      </c>
      <c r="T323" s="178">
        <f t="shared" si="69"/>
        <v>170</v>
      </c>
      <c r="U323" s="182" t="str">
        <f t="shared" si="70"/>
        <v>Sep</v>
      </c>
      <c r="V323" s="178">
        <f t="shared" si="72"/>
        <v>170</v>
      </c>
      <c r="W323" s="183">
        <f t="shared" si="77"/>
        <v>-143</v>
      </c>
      <c r="X323" s="184" t="b">
        <f t="shared" si="78"/>
        <v>0</v>
      </c>
      <c r="Y323" s="183" t="str">
        <f t="shared" si="79"/>
        <v>GROWTH</v>
      </c>
      <c r="Z323" s="138">
        <v>0</v>
      </c>
      <c r="AA323" s="133"/>
      <c r="AB323" s="133" t="s">
        <v>121</v>
      </c>
      <c r="AC323" s="133" t="s">
        <v>121</v>
      </c>
      <c r="AE323" s="133" t="s">
        <v>121</v>
      </c>
      <c r="AF323" s="139">
        <v>135.83333333333334</v>
      </c>
    </row>
    <row r="324" spans="1:32" s="139" customFormat="1" ht="12">
      <c r="A324" s="133" t="s">
        <v>121</v>
      </c>
      <c r="B324" s="141" t="s">
        <v>32</v>
      </c>
      <c r="C324" s="140" t="s">
        <v>1067</v>
      </c>
      <c r="D324" s="135">
        <v>1000000695</v>
      </c>
      <c r="E324" s="136" t="s">
        <v>1068</v>
      </c>
      <c r="F324" s="137">
        <v>42928</v>
      </c>
      <c r="G324" s="137" t="str">
        <f t="shared" si="71"/>
        <v>Targeted Dealer</v>
      </c>
      <c r="H324" s="137"/>
      <c r="I324" s="177">
        <v>120</v>
      </c>
      <c r="J324" s="177"/>
      <c r="K324" s="178">
        <v>60</v>
      </c>
      <c r="L324" s="178">
        <f t="shared" si="73"/>
        <v>60</v>
      </c>
      <c r="M324" s="178" t="str">
        <f t="shared" si="74"/>
        <v>-</v>
      </c>
      <c r="N324" s="179">
        <v>120</v>
      </c>
      <c r="O324" s="180" t="str">
        <f t="shared" ref="O324:O387" si="80">IF(F324&lt;=$P$2,"Aug","")</f>
        <v>Aug</v>
      </c>
      <c r="P324" s="178">
        <v>90</v>
      </c>
      <c r="Q324" s="181">
        <f t="shared" si="75"/>
        <v>-30</v>
      </c>
      <c r="R324" s="180">
        <f t="shared" ref="R324:R387" si="81">IFERROR(IF(O324="Aug",(K324/P324-1))," ")</f>
        <v>-0.33333333333333337</v>
      </c>
      <c r="S324" s="181" t="str">
        <f t="shared" si="76"/>
        <v>DEGROWTH</v>
      </c>
      <c r="T324" s="178">
        <f t="shared" ref="T324:T387" si="82">N324</f>
        <v>120</v>
      </c>
      <c r="U324" s="182" t="str">
        <f t="shared" ref="U324:U387" si="83">IF(F324&lt;=$V$2,"Sep","")</f>
        <v>Sep</v>
      </c>
      <c r="V324" s="178">
        <f t="shared" si="72"/>
        <v>120</v>
      </c>
      <c r="W324" s="183">
        <f t="shared" si="77"/>
        <v>-60</v>
      </c>
      <c r="X324" s="184" t="b">
        <f t="shared" si="78"/>
        <v>0</v>
      </c>
      <c r="Y324" s="183" t="str">
        <f t="shared" si="79"/>
        <v>GROWTH</v>
      </c>
      <c r="Z324" s="138">
        <v>0</v>
      </c>
      <c r="AA324" s="133"/>
      <c r="AB324" s="133" t="s">
        <v>121</v>
      </c>
      <c r="AC324" s="133" t="s">
        <v>121</v>
      </c>
      <c r="AE324" s="133" t="s">
        <v>121</v>
      </c>
      <c r="AF324" s="139">
        <v>77.333333333333329</v>
      </c>
    </row>
    <row r="325" spans="1:32" s="139" customFormat="1" ht="12">
      <c r="A325" s="133" t="s">
        <v>121</v>
      </c>
      <c r="B325" s="141" t="s">
        <v>32</v>
      </c>
      <c r="C325" s="140" t="s">
        <v>1069</v>
      </c>
      <c r="D325" s="135">
        <v>1000000701</v>
      </c>
      <c r="E325" s="136" t="s">
        <v>1070</v>
      </c>
      <c r="F325" s="137">
        <v>43334</v>
      </c>
      <c r="G325" s="137" t="str">
        <f t="shared" si="71"/>
        <v>Targeted Dealer</v>
      </c>
      <c r="H325" s="137"/>
      <c r="I325" s="177">
        <v>2800</v>
      </c>
      <c r="J325" s="177"/>
      <c r="K325" s="178">
        <v>2702.5</v>
      </c>
      <c r="L325" s="178">
        <f t="shared" si="73"/>
        <v>97.5</v>
      </c>
      <c r="M325" s="178" t="str">
        <f t="shared" si="74"/>
        <v>-</v>
      </c>
      <c r="N325" s="179">
        <v>2305</v>
      </c>
      <c r="O325" s="180" t="str">
        <f t="shared" si="80"/>
        <v>Aug</v>
      </c>
      <c r="P325" s="178">
        <v>2946.5</v>
      </c>
      <c r="Q325" s="181">
        <f t="shared" si="75"/>
        <v>-244</v>
      </c>
      <c r="R325" s="180">
        <f t="shared" si="81"/>
        <v>-8.2810113694213427E-2</v>
      </c>
      <c r="S325" s="181" t="str">
        <f t="shared" si="76"/>
        <v>DEGROWTH</v>
      </c>
      <c r="T325" s="178">
        <f t="shared" si="82"/>
        <v>2305</v>
      </c>
      <c r="U325" s="182" t="str">
        <f t="shared" si="83"/>
        <v>Sep</v>
      </c>
      <c r="V325" s="178">
        <f t="shared" si="72"/>
        <v>2305</v>
      </c>
      <c r="W325" s="183">
        <f t="shared" si="77"/>
        <v>397.5</v>
      </c>
      <c r="X325" s="184" t="b">
        <f t="shared" si="78"/>
        <v>0</v>
      </c>
      <c r="Y325" s="183" t="str">
        <f t="shared" si="79"/>
        <v>GROWTH</v>
      </c>
      <c r="Z325" s="138">
        <v>0</v>
      </c>
      <c r="AA325" s="133"/>
      <c r="AB325" s="133" t="s">
        <v>121</v>
      </c>
      <c r="AC325" s="133" t="s">
        <v>121</v>
      </c>
      <c r="AE325" s="133" t="s">
        <v>121</v>
      </c>
      <c r="AF325" s="139">
        <v>3141.9</v>
      </c>
    </row>
    <row r="326" spans="1:32" s="139" customFormat="1" ht="12">
      <c r="A326" s="133" t="s">
        <v>121</v>
      </c>
      <c r="B326" s="141" t="s">
        <v>32</v>
      </c>
      <c r="C326" s="140" t="s">
        <v>1073</v>
      </c>
      <c r="D326" s="135">
        <v>1000001055</v>
      </c>
      <c r="E326" s="136" t="s">
        <v>1074</v>
      </c>
      <c r="F326" s="137">
        <v>43734</v>
      </c>
      <c r="G326" s="137" t="str">
        <f t="shared" si="71"/>
        <v>Targeted Dealer</v>
      </c>
      <c r="H326" s="137"/>
      <c r="I326" s="177">
        <v>30</v>
      </c>
      <c r="J326" s="177"/>
      <c r="K326" s="178">
        <v>0</v>
      </c>
      <c r="L326" s="178">
        <f t="shared" si="73"/>
        <v>30</v>
      </c>
      <c r="M326" s="178" t="str">
        <f t="shared" si="74"/>
        <v>-</v>
      </c>
      <c r="N326" s="179">
        <v>35</v>
      </c>
      <c r="O326" s="180" t="str">
        <f t="shared" si="80"/>
        <v>Aug</v>
      </c>
      <c r="P326" s="178">
        <v>0</v>
      </c>
      <c r="Q326" s="181">
        <f t="shared" si="75"/>
        <v>0</v>
      </c>
      <c r="R326" s="180" t="str">
        <f t="shared" si="81"/>
        <v xml:space="preserve"> </v>
      </c>
      <c r="S326" s="181" t="str">
        <f t="shared" si="76"/>
        <v>GROWTH</v>
      </c>
      <c r="T326" s="178">
        <f t="shared" si="82"/>
        <v>35</v>
      </c>
      <c r="U326" s="182" t="str">
        <f t="shared" si="83"/>
        <v>Sep</v>
      </c>
      <c r="V326" s="178">
        <f t="shared" si="72"/>
        <v>35</v>
      </c>
      <c r="W326" s="183">
        <f t="shared" si="77"/>
        <v>-35</v>
      </c>
      <c r="X326" s="184" t="b">
        <f t="shared" si="78"/>
        <v>0</v>
      </c>
      <c r="Y326" s="183" t="str">
        <f t="shared" si="79"/>
        <v>GROWTH</v>
      </c>
      <c r="Z326" s="138">
        <v>0</v>
      </c>
      <c r="AA326" s="133"/>
      <c r="AB326" s="133" t="s">
        <v>121</v>
      </c>
      <c r="AC326" s="133" t="s">
        <v>121</v>
      </c>
      <c r="AE326" s="133" t="s">
        <v>121</v>
      </c>
      <c r="AF326" s="139">
        <v>21.833333333333332</v>
      </c>
    </row>
    <row r="327" spans="1:32" s="139" customFormat="1" ht="12">
      <c r="A327" s="133" t="s">
        <v>121</v>
      </c>
      <c r="B327" s="141" t="s">
        <v>32</v>
      </c>
      <c r="C327" s="140" t="s">
        <v>1075</v>
      </c>
      <c r="D327" s="135">
        <v>1000001052</v>
      </c>
      <c r="E327" s="136" t="s">
        <v>1076</v>
      </c>
      <c r="F327" s="137">
        <v>44004</v>
      </c>
      <c r="G327" s="137" t="str">
        <f t="shared" si="71"/>
        <v>Targeted Dealer</v>
      </c>
      <c r="H327" s="137"/>
      <c r="I327" s="177">
        <v>500</v>
      </c>
      <c r="J327" s="177"/>
      <c r="K327" s="178">
        <v>415</v>
      </c>
      <c r="L327" s="178">
        <f t="shared" si="73"/>
        <v>85</v>
      </c>
      <c r="M327" s="178" t="str">
        <f t="shared" si="74"/>
        <v>-</v>
      </c>
      <c r="N327" s="179">
        <v>404.5</v>
      </c>
      <c r="O327" s="180" t="str">
        <f t="shared" si="80"/>
        <v>Aug</v>
      </c>
      <c r="P327" s="178">
        <v>356</v>
      </c>
      <c r="Q327" s="181">
        <f t="shared" si="75"/>
        <v>59</v>
      </c>
      <c r="R327" s="180">
        <f t="shared" si="81"/>
        <v>0.16573033707865159</v>
      </c>
      <c r="S327" s="181" t="str">
        <f t="shared" si="76"/>
        <v>GROWTH</v>
      </c>
      <c r="T327" s="178">
        <f t="shared" si="82"/>
        <v>404.5</v>
      </c>
      <c r="U327" s="182" t="str">
        <f t="shared" si="83"/>
        <v>Sep</v>
      </c>
      <c r="V327" s="178">
        <f t="shared" si="72"/>
        <v>404.5</v>
      </c>
      <c r="W327" s="183">
        <f t="shared" si="77"/>
        <v>10.5</v>
      </c>
      <c r="X327" s="184" t="b">
        <f t="shared" si="78"/>
        <v>0</v>
      </c>
      <c r="Y327" s="183" t="str">
        <f t="shared" si="79"/>
        <v>GROWTH</v>
      </c>
      <c r="Z327" s="138">
        <v>0</v>
      </c>
      <c r="AA327" s="133"/>
      <c r="AB327" s="133" t="s">
        <v>121</v>
      </c>
      <c r="AC327" s="133" t="s">
        <v>121</v>
      </c>
      <c r="AE327" s="133" t="s">
        <v>121</v>
      </c>
      <c r="AF327" s="139">
        <v>584.33333333333337</v>
      </c>
    </row>
    <row r="328" spans="1:32" s="139" customFormat="1" ht="12">
      <c r="A328" s="133" t="s">
        <v>121</v>
      </c>
      <c r="B328" s="141" t="s">
        <v>32</v>
      </c>
      <c r="C328" s="140" t="s">
        <v>1077</v>
      </c>
      <c r="D328" s="135">
        <v>1000001051</v>
      </c>
      <c r="E328" s="136" t="s">
        <v>1078</v>
      </c>
      <c r="F328" s="137">
        <v>44413</v>
      </c>
      <c r="G328" s="137" t="str">
        <f t="shared" si="71"/>
        <v>Targeted Dealer</v>
      </c>
      <c r="H328" s="137"/>
      <c r="I328" s="177">
        <v>250</v>
      </c>
      <c r="J328" s="177"/>
      <c r="K328" s="178">
        <v>227</v>
      </c>
      <c r="L328" s="178">
        <f t="shared" si="73"/>
        <v>23</v>
      </c>
      <c r="M328" s="178" t="str">
        <f t="shared" si="74"/>
        <v>-</v>
      </c>
      <c r="N328" s="179">
        <v>148</v>
      </c>
      <c r="O328" s="180" t="str">
        <f t="shared" si="80"/>
        <v>Aug</v>
      </c>
      <c r="P328" s="178">
        <v>202</v>
      </c>
      <c r="Q328" s="181">
        <f t="shared" si="75"/>
        <v>25</v>
      </c>
      <c r="R328" s="180">
        <f t="shared" si="81"/>
        <v>0.12376237623762387</v>
      </c>
      <c r="S328" s="181" t="str">
        <f t="shared" si="76"/>
        <v>GROWTH</v>
      </c>
      <c r="T328" s="178">
        <f t="shared" si="82"/>
        <v>148</v>
      </c>
      <c r="U328" s="182" t="str">
        <f t="shared" si="83"/>
        <v>Sep</v>
      </c>
      <c r="V328" s="178">
        <f t="shared" si="72"/>
        <v>148</v>
      </c>
      <c r="W328" s="183">
        <f t="shared" si="77"/>
        <v>79</v>
      </c>
      <c r="X328" s="184" t="b">
        <f t="shared" si="78"/>
        <v>0</v>
      </c>
      <c r="Y328" s="183" t="str">
        <f t="shared" si="79"/>
        <v>GROWTH</v>
      </c>
      <c r="Z328" s="138">
        <v>0</v>
      </c>
      <c r="AA328" s="133"/>
      <c r="AB328" s="133" t="s">
        <v>121</v>
      </c>
      <c r="AC328" s="133" t="s">
        <v>121</v>
      </c>
      <c r="AE328" s="133" t="s">
        <v>121</v>
      </c>
      <c r="AF328" s="139">
        <v>236</v>
      </c>
    </row>
    <row r="329" spans="1:32" s="139" customFormat="1" ht="12">
      <c r="A329" s="133" t="s">
        <v>121</v>
      </c>
      <c r="B329" s="141" t="s">
        <v>32</v>
      </c>
      <c r="C329" s="140" t="s">
        <v>1079</v>
      </c>
      <c r="D329" s="135">
        <v>1000001047</v>
      </c>
      <c r="E329" s="136" t="s">
        <v>1080</v>
      </c>
      <c r="F329" s="137">
        <v>44415</v>
      </c>
      <c r="G329" s="137" t="str">
        <f t="shared" si="71"/>
        <v>Targeted Dealer</v>
      </c>
      <c r="H329" s="137"/>
      <c r="I329" s="177">
        <v>120</v>
      </c>
      <c r="J329" s="177"/>
      <c r="K329" s="178">
        <v>96</v>
      </c>
      <c r="L329" s="178">
        <f t="shared" si="73"/>
        <v>24</v>
      </c>
      <c r="M329" s="178" t="str">
        <f t="shared" si="74"/>
        <v>-</v>
      </c>
      <c r="N329" s="179">
        <v>112</v>
      </c>
      <c r="O329" s="180" t="str">
        <f t="shared" si="80"/>
        <v>Aug</v>
      </c>
      <c r="P329" s="178">
        <v>87</v>
      </c>
      <c r="Q329" s="181">
        <f t="shared" si="75"/>
        <v>9</v>
      </c>
      <c r="R329" s="180">
        <f t="shared" si="81"/>
        <v>0.10344827586206895</v>
      </c>
      <c r="S329" s="181" t="str">
        <f t="shared" si="76"/>
        <v>GROWTH</v>
      </c>
      <c r="T329" s="178">
        <f t="shared" si="82"/>
        <v>112</v>
      </c>
      <c r="U329" s="182" t="str">
        <f t="shared" si="83"/>
        <v>Sep</v>
      </c>
      <c r="V329" s="178">
        <f t="shared" si="72"/>
        <v>112</v>
      </c>
      <c r="W329" s="183">
        <f t="shared" si="77"/>
        <v>-16</v>
      </c>
      <c r="X329" s="184" t="b">
        <f t="shared" si="78"/>
        <v>0</v>
      </c>
      <c r="Y329" s="183" t="str">
        <f t="shared" si="79"/>
        <v>GROWTH</v>
      </c>
      <c r="Z329" s="138">
        <v>0</v>
      </c>
      <c r="AA329" s="133"/>
      <c r="AB329" s="133" t="s">
        <v>121</v>
      </c>
      <c r="AC329" s="133" t="s">
        <v>121</v>
      </c>
      <c r="AE329" s="133" t="s">
        <v>121</v>
      </c>
      <c r="AF329" s="139">
        <v>85</v>
      </c>
    </row>
    <row r="330" spans="1:32" s="139" customFormat="1" ht="12">
      <c r="A330" s="133" t="s">
        <v>121</v>
      </c>
      <c r="B330" s="141" t="s">
        <v>32</v>
      </c>
      <c r="C330" s="140" t="s">
        <v>1081</v>
      </c>
      <c r="D330" s="135">
        <v>1000002613</v>
      </c>
      <c r="E330" s="136" t="s">
        <v>1082</v>
      </c>
      <c r="F330" s="137">
        <v>44623</v>
      </c>
      <c r="G330" s="137" t="str">
        <f t="shared" si="71"/>
        <v>Targeted Dealer</v>
      </c>
      <c r="H330" s="137"/>
      <c r="I330" s="177">
        <v>46</v>
      </c>
      <c r="J330" s="177"/>
      <c r="K330" s="178">
        <v>48</v>
      </c>
      <c r="L330" s="178">
        <f t="shared" si="73"/>
        <v>-2</v>
      </c>
      <c r="M330" s="178" t="str">
        <f t="shared" si="74"/>
        <v>-</v>
      </c>
      <c r="N330" s="179">
        <v>21</v>
      </c>
      <c r="O330" s="180" t="str">
        <f t="shared" si="80"/>
        <v>Aug</v>
      </c>
      <c r="P330" s="178">
        <v>70</v>
      </c>
      <c r="Q330" s="181">
        <f t="shared" si="75"/>
        <v>-22</v>
      </c>
      <c r="R330" s="180">
        <f t="shared" si="81"/>
        <v>-0.31428571428571428</v>
      </c>
      <c r="S330" s="181" t="str">
        <f t="shared" si="76"/>
        <v>DEGROWTH</v>
      </c>
      <c r="T330" s="178">
        <f t="shared" si="82"/>
        <v>21</v>
      </c>
      <c r="U330" s="182" t="str">
        <f t="shared" si="83"/>
        <v>Sep</v>
      </c>
      <c r="V330" s="178">
        <f t="shared" si="72"/>
        <v>21</v>
      </c>
      <c r="W330" s="183">
        <f t="shared" si="77"/>
        <v>27</v>
      </c>
      <c r="X330" s="184" t="b">
        <f t="shared" si="78"/>
        <v>0</v>
      </c>
      <c r="Y330" s="183" t="str">
        <f t="shared" si="79"/>
        <v>GROWTH</v>
      </c>
      <c r="Z330" s="138">
        <v>0</v>
      </c>
      <c r="AA330" s="133"/>
      <c r="AB330" s="133" t="s">
        <v>121</v>
      </c>
      <c r="AC330" s="133" t="s">
        <v>121</v>
      </c>
      <c r="AE330" s="133" t="s">
        <v>121</v>
      </c>
      <c r="AF330" s="139">
        <v>30.666666666666668</v>
      </c>
    </row>
    <row r="331" spans="1:32" s="139" customFormat="1" ht="12">
      <c r="A331" s="133" t="s">
        <v>121</v>
      </c>
      <c r="B331" s="141" t="s">
        <v>32</v>
      </c>
      <c r="C331" s="140" t="s">
        <v>1085</v>
      </c>
      <c r="D331" s="135">
        <v>1000002812</v>
      </c>
      <c r="E331" s="136" t="s">
        <v>1086</v>
      </c>
      <c r="F331" s="137">
        <v>44719</v>
      </c>
      <c r="G331" s="137" t="str">
        <f t="shared" si="71"/>
        <v>Targeted Dealer</v>
      </c>
      <c r="H331" s="137"/>
      <c r="I331" s="177">
        <v>23</v>
      </c>
      <c r="J331" s="177"/>
      <c r="K331" s="178">
        <v>26</v>
      </c>
      <c r="L331" s="178">
        <f t="shared" si="73"/>
        <v>-3</v>
      </c>
      <c r="M331" s="178" t="str">
        <f t="shared" si="74"/>
        <v>-</v>
      </c>
      <c r="N331" s="179">
        <v>26</v>
      </c>
      <c r="O331" s="180" t="str">
        <f t="shared" si="80"/>
        <v>Aug</v>
      </c>
      <c r="P331" s="178">
        <v>30</v>
      </c>
      <c r="Q331" s="181">
        <f t="shared" si="75"/>
        <v>-4</v>
      </c>
      <c r="R331" s="180">
        <f t="shared" si="81"/>
        <v>-0.1333333333333333</v>
      </c>
      <c r="S331" s="181" t="str">
        <f t="shared" si="76"/>
        <v>DEGROWTH</v>
      </c>
      <c r="T331" s="178">
        <f t="shared" si="82"/>
        <v>26</v>
      </c>
      <c r="U331" s="182" t="str">
        <f t="shared" si="83"/>
        <v>Sep</v>
      </c>
      <c r="V331" s="178">
        <f t="shared" si="72"/>
        <v>26</v>
      </c>
      <c r="W331" s="183">
        <f t="shared" si="77"/>
        <v>0</v>
      </c>
      <c r="X331" s="184" t="b">
        <f t="shared" si="78"/>
        <v>0</v>
      </c>
      <c r="Y331" s="183" t="str">
        <f t="shared" si="79"/>
        <v>GROWTH</v>
      </c>
      <c r="Z331" s="138">
        <v>0</v>
      </c>
      <c r="AA331" s="133"/>
      <c r="AB331" s="133" t="s">
        <v>121</v>
      </c>
      <c r="AC331" s="133" t="s">
        <v>121</v>
      </c>
      <c r="AE331" s="133" t="s">
        <v>121</v>
      </c>
      <c r="AF331" s="139">
        <v>45.5</v>
      </c>
    </row>
    <row r="332" spans="1:32" s="139" customFormat="1" ht="12">
      <c r="A332" s="133" t="s">
        <v>121</v>
      </c>
      <c r="B332" s="141" t="s">
        <v>32</v>
      </c>
      <c r="C332" s="140" t="s">
        <v>1087</v>
      </c>
      <c r="D332" s="135">
        <v>1000002844</v>
      </c>
      <c r="E332" s="136" t="s">
        <v>1088</v>
      </c>
      <c r="F332" s="137">
        <v>44763</v>
      </c>
      <c r="G332" s="137" t="str">
        <f t="shared" si="71"/>
        <v>Targeted Dealer</v>
      </c>
      <c r="H332" s="137"/>
      <c r="I332" s="177">
        <v>1650</v>
      </c>
      <c r="J332" s="177"/>
      <c r="K332" s="178">
        <v>1581.5</v>
      </c>
      <c r="L332" s="178">
        <f t="shared" si="73"/>
        <v>68.5</v>
      </c>
      <c r="M332" s="178" t="str">
        <f t="shared" si="74"/>
        <v>-</v>
      </c>
      <c r="N332" s="179">
        <v>1400</v>
      </c>
      <c r="O332" s="180" t="str">
        <f t="shared" si="80"/>
        <v>Aug</v>
      </c>
      <c r="P332" s="178">
        <v>1135</v>
      </c>
      <c r="Q332" s="181">
        <f t="shared" si="75"/>
        <v>446.5</v>
      </c>
      <c r="R332" s="180">
        <f t="shared" si="81"/>
        <v>0.39339207048458147</v>
      </c>
      <c r="S332" s="181" t="str">
        <f t="shared" si="76"/>
        <v>GROWTH</v>
      </c>
      <c r="T332" s="178">
        <f t="shared" si="82"/>
        <v>1400</v>
      </c>
      <c r="U332" s="182" t="str">
        <f t="shared" si="83"/>
        <v>Sep</v>
      </c>
      <c r="V332" s="178">
        <f t="shared" si="72"/>
        <v>1400</v>
      </c>
      <c r="W332" s="183">
        <f t="shared" si="77"/>
        <v>181.5</v>
      </c>
      <c r="X332" s="184" t="b">
        <f t="shared" si="78"/>
        <v>0</v>
      </c>
      <c r="Y332" s="183" t="str">
        <f t="shared" si="79"/>
        <v>GROWTH</v>
      </c>
      <c r="Z332" s="138">
        <v>0</v>
      </c>
      <c r="AA332" s="133"/>
      <c r="AB332" s="133" t="s">
        <v>121</v>
      </c>
      <c r="AC332" s="133" t="s">
        <v>121</v>
      </c>
      <c r="AE332" s="133" t="s">
        <v>121</v>
      </c>
      <c r="AF332" s="139">
        <v>1465.375</v>
      </c>
    </row>
    <row r="333" spans="1:32" s="139" customFormat="1" ht="12">
      <c r="A333" s="133" t="s">
        <v>121</v>
      </c>
      <c r="B333" s="141" t="s">
        <v>32</v>
      </c>
      <c r="C333" s="140" t="s">
        <v>1089</v>
      </c>
      <c r="D333" s="135">
        <v>1000003136</v>
      </c>
      <c r="E333" s="136" t="s">
        <v>1090</v>
      </c>
      <c r="F333" s="137">
        <v>44914</v>
      </c>
      <c r="G333" s="137" t="str">
        <f t="shared" si="71"/>
        <v>Targeted Dealer</v>
      </c>
      <c r="H333" s="137"/>
      <c r="I333" s="177">
        <v>30</v>
      </c>
      <c r="J333" s="177"/>
      <c r="K333" s="178">
        <v>27</v>
      </c>
      <c r="L333" s="178">
        <f t="shared" si="73"/>
        <v>3</v>
      </c>
      <c r="M333" s="178" t="str">
        <f t="shared" si="74"/>
        <v>-</v>
      </c>
      <c r="N333" s="179">
        <v>27</v>
      </c>
      <c r="O333" s="180" t="str">
        <f t="shared" si="80"/>
        <v>Aug</v>
      </c>
      <c r="P333" s="178">
        <v>26</v>
      </c>
      <c r="Q333" s="181">
        <f t="shared" si="75"/>
        <v>1</v>
      </c>
      <c r="R333" s="180">
        <f t="shared" si="81"/>
        <v>3.8461538461538547E-2</v>
      </c>
      <c r="S333" s="181" t="str">
        <f t="shared" si="76"/>
        <v>GROWTH</v>
      </c>
      <c r="T333" s="178">
        <f t="shared" si="82"/>
        <v>27</v>
      </c>
      <c r="U333" s="182" t="str">
        <f t="shared" si="83"/>
        <v>Sep</v>
      </c>
      <c r="V333" s="178">
        <f t="shared" si="72"/>
        <v>27</v>
      </c>
      <c r="W333" s="183">
        <f t="shared" si="77"/>
        <v>0</v>
      </c>
      <c r="X333" s="184" t="b">
        <f t="shared" si="78"/>
        <v>0</v>
      </c>
      <c r="Y333" s="183" t="str">
        <f t="shared" si="79"/>
        <v>GROWTH</v>
      </c>
      <c r="Z333" s="138">
        <v>0</v>
      </c>
      <c r="AA333" s="133"/>
      <c r="AB333" s="133" t="s">
        <v>121</v>
      </c>
      <c r="AC333" s="133" t="s">
        <v>121</v>
      </c>
      <c r="AE333" s="133" t="s">
        <v>121</v>
      </c>
      <c r="AF333" s="139">
        <v>13</v>
      </c>
    </row>
    <row r="334" spans="1:32" s="139" customFormat="1" ht="12">
      <c r="A334" s="133" t="s">
        <v>121</v>
      </c>
      <c r="B334" s="141" t="s">
        <v>32</v>
      </c>
      <c r="C334" s="140" t="s">
        <v>1093</v>
      </c>
      <c r="D334" s="135">
        <v>1000003612</v>
      </c>
      <c r="E334" s="136" t="s">
        <v>1094</v>
      </c>
      <c r="F334" s="137">
        <v>45106</v>
      </c>
      <c r="G334" s="137" t="str">
        <f t="shared" si="71"/>
        <v>Targeted Dealer</v>
      </c>
      <c r="H334" s="137"/>
      <c r="I334" s="177">
        <v>225</v>
      </c>
      <c r="J334" s="177"/>
      <c r="K334" s="178">
        <v>238</v>
      </c>
      <c r="L334" s="178">
        <f t="shared" si="73"/>
        <v>-13</v>
      </c>
      <c r="M334" s="178" t="str">
        <f t="shared" si="74"/>
        <v>-</v>
      </c>
      <c r="N334" s="179">
        <v>294</v>
      </c>
      <c r="O334" s="180" t="str">
        <f t="shared" si="80"/>
        <v>Aug</v>
      </c>
      <c r="P334" s="178">
        <v>243</v>
      </c>
      <c r="Q334" s="181">
        <f t="shared" si="75"/>
        <v>-5</v>
      </c>
      <c r="R334" s="180">
        <f t="shared" si="81"/>
        <v>-2.0576131687242816E-2</v>
      </c>
      <c r="S334" s="181" t="str">
        <f t="shared" si="76"/>
        <v>DEGROWTH</v>
      </c>
      <c r="T334" s="178">
        <f t="shared" si="82"/>
        <v>294</v>
      </c>
      <c r="U334" s="182" t="str">
        <f t="shared" si="83"/>
        <v>Sep</v>
      </c>
      <c r="V334" s="178">
        <f t="shared" si="72"/>
        <v>294</v>
      </c>
      <c r="W334" s="183">
        <f t="shared" si="77"/>
        <v>-56</v>
      </c>
      <c r="X334" s="184" t="b">
        <f t="shared" si="78"/>
        <v>0</v>
      </c>
      <c r="Y334" s="183" t="str">
        <f t="shared" si="79"/>
        <v>GROWTH</v>
      </c>
      <c r="Z334" s="138">
        <v>0</v>
      </c>
      <c r="AA334" s="133"/>
      <c r="AB334" s="133" t="s">
        <v>121</v>
      </c>
      <c r="AC334" s="133" t="s">
        <v>121</v>
      </c>
      <c r="AE334" s="133" t="s">
        <v>121</v>
      </c>
      <c r="AF334" s="139">
        <v>300.91666666666669</v>
      </c>
    </row>
    <row r="335" spans="1:32" s="139" customFormat="1" ht="12">
      <c r="A335" s="133" t="s">
        <v>121</v>
      </c>
      <c r="B335" s="141" t="s">
        <v>32</v>
      </c>
      <c r="C335" s="140" t="s">
        <v>1097</v>
      </c>
      <c r="D335" s="135">
        <v>1000003675</v>
      </c>
      <c r="E335" s="136" t="s">
        <v>1098</v>
      </c>
      <c r="F335" s="137">
        <v>45142</v>
      </c>
      <c r="G335" s="137" t="str">
        <f t="shared" si="71"/>
        <v>Targeted Dealer</v>
      </c>
      <c r="H335" s="137"/>
      <c r="I335" s="177">
        <v>46</v>
      </c>
      <c r="J335" s="177"/>
      <c r="K335" s="178">
        <v>51</v>
      </c>
      <c r="L335" s="178">
        <f t="shared" si="73"/>
        <v>-5</v>
      </c>
      <c r="M335" s="178" t="str">
        <f t="shared" si="74"/>
        <v>-</v>
      </c>
      <c r="N335" s="179">
        <v>26</v>
      </c>
      <c r="O335" s="180" t="str">
        <f t="shared" si="80"/>
        <v>Aug</v>
      </c>
      <c r="P335" s="178">
        <v>54</v>
      </c>
      <c r="Q335" s="181">
        <f t="shared" si="75"/>
        <v>-3</v>
      </c>
      <c r="R335" s="180">
        <f t="shared" si="81"/>
        <v>-5.555555555555558E-2</v>
      </c>
      <c r="S335" s="181" t="str">
        <f t="shared" si="76"/>
        <v>DEGROWTH</v>
      </c>
      <c r="T335" s="178">
        <f t="shared" si="82"/>
        <v>26</v>
      </c>
      <c r="U335" s="182" t="str">
        <f t="shared" si="83"/>
        <v>Sep</v>
      </c>
      <c r="V335" s="178">
        <f t="shared" si="72"/>
        <v>26</v>
      </c>
      <c r="W335" s="183">
        <f t="shared" si="77"/>
        <v>25</v>
      </c>
      <c r="X335" s="184" t="b">
        <f t="shared" si="78"/>
        <v>0</v>
      </c>
      <c r="Y335" s="183" t="str">
        <f t="shared" si="79"/>
        <v>GROWTH</v>
      </c>
      <c r="Z335" s="138">
        <v>0</v>
      </c>
      <c r="AA335" s="133"/>
      <c r="AB335" s="133" t="s">
        <v>121</v>
      </c>
      <c r="AC335" s="133" t="s">
        <v>121</v>
      </c>
      <c r="AE335" s="133" t="s">
        <v>121</v>
      </c>
      <c r="AF335" s="139">
        <v>30.333333333333332</v>
      </c>
    </row>
    <row r="336" spans="1:32" s="139" customFormat="1" ht="12">
      <c r="A336" s="138" t="s">
        <v>121</v>
      </c>
      <c r="B336" s="144" t="s">
        <v>32</v>
      </c>
      <c r="C336" s="144" t="s">
        <v>1105</v>
      </c>
      <c r="D336" s="144">
        <v>1000004038</v>
      </c>
      <c r="E336" s="144" t="s">
        <v>1106</v>
      </c>
      <c r="F336" s="137">
        <v>45484</v>
      </c>
      <c r="G336" s="137" t="str">
        <f t="shared" si="71"/>
        <v>Targeted Dealer</v>
      </c>
      <c r="H336" s="137"/>
      <c r="I336" s="177">
        <v>46</v>
      </c>
      <c r="J336" s="177"/>
      <c r="K336" s="178">
        <v>17</v>
      </c>
      <c r="L336" s="178">
        <f t="shared" si="73"/>
        <v>29</v>
      </c>
      <c r="M336" s="178" t="str">
        <f t="shared" si="74"/>
        <v>-</v>
      </c>
      <c r="N336" s="179">
        <v>33.5</v>
      </c>
      <c r="O336" s="180" t="str">
        <f t="shared" si="80"/>
        <v>Aug</v>
      </c>
      <c r="P336" s="178">
        <v>25</v>
      </c>
      <c r="Q336" s="181">
        <f t="shared" si="75"/>
        <v>-8</v>
      </c>
      <c r="R336" s="180">
        <f t="shared" si="81"/>
        <v>-0.31999999999999995</v>
      </c>
      <c r="S336" s="181" t="str">
        <f t="shared" si="76"/>
        <v>DEGROWTH</v>
      </c>
      <c r="T336" s="178">
        <f t="shared" si="82"/>
        <v>33.5</v>
      </c>
      <c r="U336" s="182" t="str">
        <f t="shared" si="83"/>
        <v>Sep</v>
      </c>
      <c r="V336" s="178">
        <f t="shared" si="72"/>
        <v>33.5</v>
      </c>
      <c r="W336" s="183">
        <f t="shared" si="77"/>
        <v>-16.5</v>
      </c>
      <c r="X336" s="184" t="b">
        <f t="shared" si="78"/>
        <v>0</v>
      </c>
      <c r="Y336" s="183" t="str">
        <f t="shared" si="79"/>
        <v>GROWTH</v>
      </c>
      <c r="Z336" s="138">
        <v>0</v>
      </c>
      <c r="AA336" s="133"/>
      <c r="AB336" s="133" t="s">
        <v>121</v>
      </c>
      <c r="AC336" s="138" t="s">
        <v>121</v>
      </c>
      <c r="AE336" s="138" t="s">
        <v>121</v>
      </c>
      <c r="AF336" s="139">
        <v>40.333333333333336</v>
      </c>
    </row>
    <row r="337" spans="1:32" s="139" customFormat="1" ht="12">
      <c r="A337" s="133" t="s">
        <v>121</v>
      </c>
      <c r="B337" s="141" t="s">
        <v>33</v>
      </c>
      <c r="C337" s="135" t="s">
        <v>1107</v>
      </c>
      <c r="D337" s="135">
        <v>1000000385</v>
      </c>
      <c r="E337" s="136" t="s">
        <v>1108</v>
      </c>
      <c r="F337" s="137">
        <v>40115</v>
      </c>
      <c r="G337" s="137" t="str">
        <f t="shared" si="71"/>
        <v>Targeted Dealer</v>
      </c>
      <c r="H337" s="137"/>
      <c r="I337" s="177">
        <v>23</v>
      </c>
      <c r="J337" s="177"/>
      <c r="K337" s="178">
        <v>50</v>
      </c>
      <c r="L337" s="178">
        <f t="shared" si="73"/>
        <v>-27</v>
      </c>
      <c r="M337" s="178" t="str">
        <f t="shared" si="74"/>
        <v>-</v>
      </c>
      <c r="N337" s="179">
        <v>5</v>
      </c>
      <c r="O337" s="180" t="str">
        <f t="shared" si="80"/>
        <v>Aug</v>
      </c>
      <c r="P337" s="178">
        <v>23</v>
      </c>
      <c r="Q337" s="181">
        <f t="shared" si="75"/>
        <v>27</v>
      </c>
      <c r="R337" s="180">
        <f t="shared" si="81"/>
        <v>1.1739130434782608</v>
      </c>
      <c r="S337" s="181" t="str">
        <f t="shared" si="76"/>
        <v>GROWTH</v>
      </c>
      <c r="T337" s="178">
        <f t="shared" si="82"/>
        <v>5</v>
      </c>
      <c r="U337" s="182" t="str">
        <f t="shared" si="83"/>
        <v>Sep</v>
      </c>
      <c r="V337" s="178">
        <f t="shared" si="72"/>
        <v>5</v>
      </c>
      <c r="W337" s="183">
        <f t="shared" si="77"/>
        <v>45</v>
      </c>
      <c r="X337" s="184" t="b">
        <f t="shared" si="78"/>
        <v>0</v>
      </c>
      <c r="Y337" s="183" t="str">
        <f t="shared" si="79"/>
        <v>GROWTH</v>
      </c>
      <c r="Z337" s="138">
        <v>0</v>
      </c>
      <c r="AA337" s="133"/>
      <c r="AB337" s="133" t="s">
        <v>121</v>
      </c>
      <c r="AC337" s="133" t="s">
        <v>121</v>
      </c>
      <c r="AE337" s="133" t="s">
        <v>121</v>
      </c>
      <c r="AF337" s="139">
        <v>15.333333333333334</v>
      </c>
    </row>
    <row r="338" spans="1:32" s="139" customFormat="1" ht="12">
      <c r="A338" s="133" t="s">
        <v>121</v>
      </c>
      <c r="B338" s="141" t="s">
        <v>33</v>
      </c>
      <c r="C338" s="135" t="s">
        <v>1111</v>
      </c>
      <c r="D338" s="135">
        <v>1000000383</v>
      </c>
      <c r="E338" s="136" t="s">
        <v>1112</v>
      </c>
      <c r="F338" s="137">
        <v>43061</v>
      </c>
      <c r="G338" s="137" t="str">
        <f t="shared" si="71"/>
        <v>Targeted Dealer</v>
      </c>
      <c r="H338" s="137"/>
      <c r="I338" s="177">
        <v>175</v>
      </c>
      <c r="J338" s="177"/>
      <c r="K338" s="178">
        <v>140</v>
      </c>
      <c r="L338" s="178">
        <f t="shared" si="73"/>
        <v>35</v>
      </c>
      <c r="M338" s="178" t="str">
        <f t="shared" si="74"/>
        <v>-</v>
      </c>
      <c r="N338" s="179">
        <v>210</v>
      </c>
      <c r="O338" s="180" t="str">
        <f t="shared" si="80"/>
        <v>Aug</v>
      </c>
      <c r="P338" s="178">
        <v>140</v>
      </c>
      <c r="Q338" s="181">
        <f t="shared" si="75"/>
        <v>0</v>
      </c>
      <c r="R338" s="180">
        <f t="shared" si="81"/>
        <v>0</v>
      </c>
      <c r="S338" s="181" t="str">
        <f t="shared" si="76"/>
        <v>GROWTH</v>
      </c>
      <c r="T338" s="178">
        <f t="shared" si="82"/>
        <v>210</v>
      </c>
      <c r="U338" s="182" t="str">
        <f t="shared" si="83"/>
        <v>Sep</v>
      </c>
      <c r="V338" s="178">
        <f t="shared" si="72"/>
        <v>210</v>
      </c>
      <c r="W338" s="183">
        <f t="shared" si="77"/>
        <v>-70</v>
      </c>
      <c r="X338" s="184" t="b">
        <f t="shared" si="78"/>
        <v>0</v>
      </c>
      <c r="Y338" s="183" t="str">
        <f t="shared" si="79"/>
        <v>GROWTH</v>
      </c>
      <c r="Z338" s="138">
        <v>0</v>
      </c>
      <c r="AA338" s="133"/>
      <c r="AB338" s="133" t="s">
        <v>121</v>
      </c>
      <c r="AC338" s="133" t="s">
        <v>121</v>
      </c>
      <c r="AE338" s="133" t="s">
        <v>121</v>
      </c>
      <c r="AF338" s="139">
        <v>200</v>
      </c>
    </row>
    <row r="339" spans="1:32" s="139" customFormat="1" ht="12">
      <c r="A339" s="133" t="s">
        <v>121</v>
      </c>
      <c r="B339" s="141" t="s">
        <v>33</v>
      </c>
      <c r="C339" s="135" t="s">
        <v>1113</v>
      </c>
      <c r="D339" s="135">
        <v>1000000380</v>
      </c>
      <c r="E339" s="136" t="s">
        <v>1114</v>
      </c>
      <c r="F339" s="137">
        <v>43587</v>
      </c>
      <c r="G339" s="137" t="str">
        <f t="shared" si="71"/>
        <v>Targeted Dealer</v>
      </c>
      <c r="H339" s="137"/>
      <c r="I339" s="177">
        <v>46</v>
      </c>
      <c r="J339" s="177"/>
      <c r="K339" s="178">
        <v>23</v>
      </c>
      <c r="L339" s="178">
        <f t="shared" si="73"/>
        <v>23</v>
      </c>
      <c r="M339" s="178" t="str">
        <f t="shared" si="74"/>
        <v>-</v>
      </c>
      <c r="N339" s="179">
        <v>23</v>
      </c>
      <c r="O339" s="180" t="str">
        <f t="shared" si="80"/>
        <v>Aug</v>
      </c>
      <c r="P339" s="178">
        <v>23</v>
      </c>
      <c r="Q339" s="181">
        <f t="shared" si="75"/>
        <v>0</v>
      </c>
      <c r="R339" s="180">
        <f t="shared" si="81"/>
        <v>0</v>
      </c>
      <c r="S339" s="181" t="str">
        <f t="shared" si="76"/>
        <v>GROWTH</v>
      </c>
      <c r="T339" s="178">
        <f t="shared" si="82"/>
        <v>23</v>
      </c>
      <c r="U339" s="182" t="str">
        <f t="shared" si="83"/>
        <v>Sep</v>
      </c>
      <c r="V339" s="178">
        <f t="shared" si="72"/>
        <v>23</v>
      </c>
      <c r="W339" s="183">
        <f t="shared" si="77"/>
        <v>0</v>
      </c>
      <c r="X339" s="184" t="b">
        <f t="shared" si="78"/>
        <v>0</v>
      </c>
      <c r="Y339" s="183" t="str">
        <f t="shared" si="79"/>
        <v>GROWTH</v>
      </c>
      <c r="Z339" s="138">
        <v>0</v>
      </c>
      <c r="AA339" s="133"/>
      <c r="AB339" s="133" t="s">
        <v>121</v>
      </c>
      <c r="AC339" s="133" t="s">
        <v>121</v>
      </c>
      <c r="AE339" s="133" t="s">
        <v>121</v>
      </c>
      <c r="AF339" s="139">
        <v>11.5</v>
      </c>
    </row>
    <row r="340" spans="1:32" s="139" customFormat="1" ht="12">
      <c r="A340" s="133" t="s">
        <v>121</v>
      </c>
      <c r="B340" s="141" t="s">
        <v>33</v>
      </c>
      <c r="C340" s="135" t="s">
        <v>1115</v>
      </c>
      <c r="D340" s="135">
        <v>1000000384</v>
      </c>
      <c r="E340" s="136" t="s">
        <v>1116</v>
      </c>
      <c r="F340" s="137">
        <v>44392</v>
      </c>
      <c r="G340" s="137" t="str">
        <f t="shared" si="71"/>
        <v>Targeted Dealer</v>
      </c>
      <c r="H340" s="137"/>
      <c r="I340" s="177">
        <v>1038</v>
      </c>
      <c r="J340" s="177"/>
      <c r="K340" s="178">
        <v>476</v>
      </c>
      <c r="L340" s="178">
        <f t="shared" si="73"/>
        <v>562</v>
      </c>
      <c r="M340" s="178" t="str">
        <f t="shared" si="74"/>
        <v>-</v>
      </c>
      <c r="N340" s="179">
        <v>1289</v>
      </c>
      <c r="O340" s="180" t="str">
        <f t="shared" si="80"/>
        <v>Aug</v>
      </c>
      <c r="P340" s="178">
        <v>731</v>
      </c>
      <c r="Q340" s="181">
        <f t="shared" si="75"/>
        <v>-255</v>
      </c>
      <c r="R340" s="180">
        <f t="shared" si="81"/>
        <v>-0.34883720930232553</v>
      </c>
      <c r="S340" s="181" t="str">
        <f t="shared" si="76"/>
        <v>DEGROWTH</v>
      </c>
      <c r="T340" s="178">
        <f t="shared" si="82"/>
        <v>1289</v>
      </c>
      <c r="U340" s="182" t="str">
        <f t="shared" si="83"/>
        <v>Sep</v>
      </c>
      <c r="V340" s="178">
        <f t="shared" si="72"/>
        <v>1289</v>
      </c>
      <c r="W340" s="183">
        <f t="shared" si="77"/>
        <v>-813</v>
      </c>
      <c r="X340" s="184" t="b">
        <f t="shared" si="78"/>
        <v>0</v>
      </c>
      <c r="Y340" s="183" t="str">
        <f t="shared" si="79"/>
        <v>GROWTH</v>
      </c>
      <c r="Z340" s="138">
        <v>0</v>
      </c>
      <c r="AA340" s="133"/>
      <c r="AB340" s="133" t="s">
        <v>121</v>
      </c>
      <c r="AC340" s="133" t="s">
        <v>121</v>
      </c>
      <c r="AE340" s="133" t="s">
        <v>121</v>
      </c>
      <c r="AF340" s="139">
        <v>827</v>
      </c>
    </row>
    <row r="341" spans="1:32" s="139" customFormat="1" ht="12">
      <c r="A341" s="133" t="s">
        <v>121</v>
      </c>
      <c r="B341" s="141" t="s">
        <v>33</v>
      </c>
      <c r="C341" s="141" t="s">
        <v>1119</v>
      </c>
      <c r="D341" s="141">
        <v>1000003773</v>
      </c>
      <c r="E341" s="141" t="s">
        <v>1120</v>
      </c>
      <c r="F341" s="137">
        <v>45267</v>
      </c>
      <c r="G341" s="137" t="str">
        <f t="shared" si="71"/>
        <v>Targeted Dealer</v>
      </c>
      <c r="H341" s="137"/>
      <c r="I341" s="177">
        <v>46</v>
      </c>
      <c r="J341" s="177"/>
      <c r="K341" s="178">
        <v>0</v>
      </c>
      <c r="L341" s="178">
        <f t="shared" si="73"/>
        <v>46</v>
      </c>
      <c r="M341" s="178" t="str">
        <f t="shared" si="74"/>
        <v>-</v>
      </c>
      <c r="N341" s="179">
        <v>0</v>
      </c>
      <c r="O341" s="180" t="str">
        <f t="shared" si="80"/>
        <v>Aug</v>
      </c>
      <c r="P341" s="178">
        <v>20</v>
      </c>
      <c r="Q341" s="181">
        <f t="shared" si="75"/>
        <v>-20</v>
      </c>
      <c r="R341" s="180">
        <f t="shared" si="81"/>
        <v>-1</v>
      </c>
      <c r="S341" s="181" t="b">
        <f t="shared" si="76"/>
        <v>0</v>
      </c>
      <c r="T341" s="178">
        <f t="shared" si="82"/>
        <v>0</v>
      </c>
      <c r="U341" s="182" t="str">
        <f t="shared" si="83"/>
        <v>Sep</v>
      </c>
      <c r="V341" s="178">
        <f t="shared" si="72"/>
        <v>0</v>
      </c>
      <c r="W341" s="183">
        <f t="shared" si="77"/>
        <v>0</v>
      </c>
      <c r="X341" s="184" t="b">
        <f t="shared" si="78"/>
        <v>0</v>
      </c>
      <c r="Y341" s="183" t="b">
        <f t="shared" si="79"/>
        <v>0</v>
      </c>
      <c r="Z341" s="138">
        <v>0</v>
      </c>
      <c r="AA341" s="133"/>
      <c r="AB341" s="133" t="s">
        <v>121</v>
      </c>
      <c r="AC341" s="133" t="s">
        <v>121</v>
      </c>
      <c r="AE341" s="133" t="s">
        <v>121</v>
      </c>
      <c r="AF341" s="139">
        <v>51.333333333333336</v>
      </c>
    </row>
    <row r="342" spans="1:32" s="139" customFormat="1" ht="12">
      <c r="A342" s="133" t="s">
        <v>121</v>
      </c>
      <c r="B342" s="141" t="s">
        <v>34</v>
      </c>
      <c r="C342" s="135" t="s">
        <v>1121</v>
      </c>
      <c r="D342" s="135">
        <v>1000000577</v>
      </c>
      <c r="E342" s="136" t="s">
        <v>1122</v>
      </c>
      <c r="F342" s="137">
        <v>41486</v>
      </c>
      <c r="G342" s="137" t="str">
        <f t="shared" si="71"/>
        <v>Targeted Dealer</v>
      </c>
      <c r="H342" s="137"/>
      <c r="I342" s="177">
        <v>50</v>
      </c>
      <c r="J342" s="177"/>
      <c r="K342" s="178">
        <v>0</v>
      </c>
      <c r="L342" s="178">
        <f t="shared" si="73"/>
        <v>50</v>
      </c>
      <c r="M342" s="178" t="str">
        <f t="shared" si="74"/>
        <v>-</v>
      </c>
      <c r="N342" s="179">
        <v>35</v>
      </c>
      <c r="O342" s="180" t="str">
        <f t="shared" si="80"/>
        <v>Aug</v>
      </c>
      <c r="P342" s="178">
        <v>0</v>
      </c>
      <c r="Q342" s="181">
        <f t="shared" si="75"/>
        <v>0</v>
      </c>
      <c r="R342" s="180" t="str">
        <f t="shared" si="81"/>
        <v xml:space="preserve"> </v>
      </c>
      <c r="S342" s="181" t="str">
        <f t="shared" si="76"/>
        <v>GROWTH</v>
      </c>
      <c r="T342" s="178">
        <f t="shared" si="82"/>
        <v>35</v>
      </c>
      <c r="U342" s="182" t="str">
        <f t="shared" si="83"/>
        <v>Sep</v>
      </c>
      <c r="V342" s="178">
        <f t="shared" si="72"/>
        <v>35</v>
      </c>
      <c r="W342" s="183">
        <f t="shared" si="77"/>
        <v>-35</v>
      </c>
      <c r="X342" s="184" t="b">
        <f t="shared" si="78"/>
        <v>0</v>
      </c>
      <c r="Y342" s="183" t="str">
        <f t="shared" si="79"/>
        <v>GROWTH</v>
      </c>
      <c r="Z342" s="138">
        <v>0</v>
      </c>
      <c r="AA342" s="133"/>
      <c r="AB342" s="133" t="s">
        <v>121</v>
      </c>
      <c r="AC342" s="133" t="s">
        <v>121</v>
      </c>
      <c r="AE342" s="133" t="s">
        <v>121</v>
      </c>
      <c r="AF342" s="139">
        <v>133.33333333333334</v>
      </c>
    </row>
    <row r="343" spans="1:32" s="139" customFormat="1" ht="12">
      <c r="A343" s="133" t="s">
        <v>121</v>
      </c>
      <c r="B343" s="141" t="s">
        <v>34</v>
      </c>
      <c r="C343" s="135" t="s">
        <v>1123</v>
      </c>
      <c r="D343" s="135">
        <v>1000000562</v>
      </c>
      <c r="E343" s="136" t="s">
        <v>1124</v>
      </c>
      <c r="F343" s="137">
        <v>41556</v>
      </c>
      <c r="G343" s="137" t="str">
        <f t="shared" si="71"/>
        <v>Targeted Dealer</v>
      </c>
      <c r="H343" s="137"/>
      <c r="I343" s="177">
        <v>20</v>
      </c>
      <c r="J343" s="177"/>
      <c r="K343" s="178">
        <v>0</v>
      </c>
      <c r="L343" s="178">
        <f t="shared" si="73"/>
        <v>20</v>
      </c>
      <c r="M343" s="178" t="str">
        <f t="shared" si="74"/>
        <v>-</v>
      </c>
      <c r="N343" s="179">
        <v>0</v>
      </c>
      <c r="O343" s="180" t="str">
        <f t="shared" si="80"/>
        <v>Aug</v>
      </c>
      <c r="P343" s="178">
        <v>0</v>
      </c>
      <c r="Q343" s="181">
        <f t="shared" si="75"/>
        <v>0</v>
      </c>
      <c r="R343" s="180" t="str">
        <f t="shared" si="81"/>
        <v xml:space="preserve"> </v>
      </c>
      <c r="S343" s="181" t="b">
        <f t="shared" si="76"/>
        <v>0</v>
      </c>
      <c r="T343" s="178">
        <f t="shared" si="82"/>
        <v>0</v>
      </c>
      <c r="U343" s="182" t="str">
        <f t="shared" si="83"/>
        <v>Sep</v>
      </c>
      <c r="V343" s="178">
        <f t="shared" si="72"/>
        <v>0</v>
      </c>
      <c r="W343" s="183">
        <f t="shared" si="77"/>
        <v>0</v>
      </c>
      <c r="X343" s="184" t="b">
        <f t="shared" si="78"/>
        <v>0</v>
      </c>
      <c r="Y343" s="183" t="b">
        <f t="shared" si="79"/>
        <v>0</v>
      </c>
      <c r="Z343" s="138">
        <v>0</v>
      </c>
      <c r="AA343" s="133"/>
      <c r="AB343" s="133" t="s">
        <v>121</v>
      </c>
      <c r="AC343" s="133" t="s">
        <v>121</v>
      </c>
      <c r="AE343" s="133" t="s">
        <v>121</v>
      </c>
      <c r="AF343" s="139">
        <v>9</v>
      </c>
    </row>
    <row r="344" spans="1:32" s="139" customFormat="1" ht="12">
      <c r="A344" s="133" t="s">
        <v>121</v>
      </c>
      <c r="B344" s="141" t="s">
        <v>34</v>
      </c>
      <c r="C344" s="135" t="s">
        <v>1125</v>
      </c>
      <c r="D344" s="135">
        <v>1000000579</v>
      </c>
      <c r="E344" s="136" t="s">
        <v>1126</v>
      </c>
      <c r="F344" s="137">
        <v>41899</v>
      </c>
      <c r="G344" s="137" t="str">
        <f t="shared" si="71"/>
        <v>Targeted Dealer</v>
      </c>
      <c r="H344" s="137"/>
      <c r="I344" s="177">
        <v>4340</v>
      </c>
      <c r="J344" s="177"/>
      <c r="K344" s="178">
        <v>4673.3500000000004</v>
      </c>
      <c r="L344" s="178">
        <f t="shared" si="73"/>
        <v>-333.35000000000036</v>
      </c>
      <c r="M344" s="178" t="str">
        <f t="shared" si="74"/>
        <v>-</v>
      </c>
      <c r="N344" s="179">
        <v>3383.65</v>
      </c>
      <c r="O344" s="180" t="str">
        <f t="shared" si="80"/>
        <v>Aug</v>
      </c>
      <c r="P344" s="178">
        <v>1170</v>
      </c>
      <c r="Q344" s="181">
        <f t="shared" si="75"/>
        <v>3503.3500000000004</v>
      </c>
      <c r="R344" s="180">
        <f t="shared" si="81"/>
        <v>2.9943162393162397</v>
      </c>
      <c r="S344" s="181" t="str">
        <f t="shared" si="76"/>
        <v>GROWTH</v>
      </c>
      <c r="T344" s="178">
        <f t="shared" si="82"/>
        <v>3383.65</v>
      </c>
      <c r="U344" s="182" t="str">
        <f t="shared" si="83"/>
        <v>Sep</v>
      </c>
      <c r="V344" s="178">
        <f t="shared" si="72"/>
        <v>3383.65</v>
      </c>
      <c r="W344" s="183">
        <f t="shared" si="77"/>
        <v>1289.7000000000003</v>
      </c>
      <c r="X344" s="184" t="b">
        <f t="shared" si="78"/>
        <v>0</v>
      </c>
      <c r="Y344" s="183" t="str">
        <f t="shared" si="79"/>
        <v>GROWTH</v>
      </c>
      <c r="Z344" s="138">
        <v>0</v>
      </c>
      <c r="AA344" s="133"/>
      <c r="AB344" s="133" t="s">
        <v>121</v>
      </c>
      <c r="AC344" s="133" t="s">
        <v>121</v>
      </c>
      <c r="AE344" s="133" t="s">
        <v>121</v>
      </c>
      <c r="AF344" s="139">
        <v>3667.3416666666672</v>
      </c>
    </row>
    <row r="345" spans="1:32" s="139" customFormat="1" ht="12">
      <c r="A345" s="133" t="s">
        <v>121</v>
      </c>
      <c r="B345" s="141" t="s">
        <v>34</v>
      </c>
      <c r="C345" s="135" t="s">
        <v>1127</v>
      </c>
      <c r="D345" s="135">
        <v>1000000558</v>
      </c>
      <c r="E345" s="136" t="s">
        <v>1128</v>
      </c>
      <c r="F345" s="137">
        <v>42966</v>
      </c>
      <c r="G345" s="137" t="str">
        <f t="shared" si="71"/>
        <v>Targeted Dealer</v>
      </c>
      <c r="H345" s="137"/>
      <c r="I345" s="177">
        <v>740</v>
      </c>
      <c r="J345" s="177"/>
      <c r="K345" s="178">
        <v>348</v>
      </c>
      <c r="L345" s="178">
        <f t="shared" si="73"/>
        <v>392</v>
      </c>
      <c r="M345" s="178" t="str">
        <f t="shared" si="74"/>
        <v>-</v>
      </c>
      <c r="N345" s="179">
        <v>547</v>
      </c>
      <c r="O345" s="180" t="str">
        <f t="shared" si="80"/>
        <v>Aug</v>
      </c>
      <c r="P345" s="178">
        <v>373</v>
      </c>
      <c r="Q345" s="181">
        <f t="shared" si="75"/>
        <v>-25</v>
      </c>
      <c r="R345" s="180">
        <f t="shared" si="81"/>
        <v>-6.7024128686327122E-2</v>
      </c>
      <c r="S345" s="181" t="str">
        <f t="shared" si="76"/>
        <v>DEGROWTH</v>
      </c>
      <c r="T345" s="178">
        <f t="shared" si="82"/>
        <v>547</v>
      </c>
      <c r="U345" s="182" t="str">
        <f t="shared" si="83"/>
        <v>Sep</v>
      </c>
      <c r="V345" s="178">
        <f t="shared" si="72"/>
        <v>547</v>
      </c>
      <c r="W345" s="183">
        <f t="shared" si="77"/>
        <v>-199</v>
      </c>
      <c r="X345" s="184" t="b">
        <f t="shared" si="78"/>
        <v>0</v>
      </c>
      <c r="Y345" s="183" t="str">
        <f t="shared" si="79"/>
        <v>GROWTH</v>
      </c>
      <c r="Z345" s="138">
        <v>0</v>
      </c>
      <c r="AA345" s="133"/>
      <c r="AB345" s="133" t="s">
        <v>121</v>
      </c>
      <c r="AC345" s="133" t="s">
        <v>121</v>
      </c>
      <c r="AE345" s="133" t="s">
        <v>121</v>
      </c>
      <c r="AF345" s="139">
        <v>697</v>
      </c>
    </row>
    <row r="346" spans="1:32" s="139" customFormat="1" ht="12">
      <c r="A346" s="133" t="s">
        <v>121</v>
      </c>
      <c r="B346" s="141" t="s">
        <v>34</v>
      </c>
      <c r="C346" s="135" t="s">
        <v>1129</v>
      </c>
      <c r="D346" s="135">
        <v>1000000569</v>
      </c>
      <c r="E346" s="136" t="s">
        <v>1130</v>
      </c>
      <c r="F346" s="137">
        <v>43208</v>
      </c>
      <c r="G346" s="137" t="str">
        <f t="shared" si="71"/>
        <v>Targeted Dealer</v>
      </c>
      <c r="H346" s="137"/>
      <c r="I346" s="177">
        <v>105</v>
      </c>
      <c r="J346" s="177"/>
      <c r="K346" s="178">
        <v>122</v>
      </c>
      <c r="L346" s="178">
        <f t="shared" si="73"/>
        <v>-17</v>
      </c>
      <c r="M346" s="178" t="str">
        <f t="shared" si="74"/>
        <v>-</v>
      </c>
      <c r="N346" s="179">
        <v>18</v>
      </c>
      <c r="O346" s="180" t="str">
        <f t="shared" si="80"/>
        <v>Aug</v>
      </c>
      <c r="P346" s="178">
        <v>60</v>
      </c>
      <c r="Q346" s="181">
        <f t="shared" si="75"/>
        <v>62</v>
      </c>
      <c r="R346" s="180">
        <f t="shared" si="81"/>
        <v>1.0333333333333332</v>
      </c>
      <c r="S346" s="181" t="str">
        <f t="shared" si="76"/>
        <v>GROWTH</v>
      </c>
      <c r="T346" s="178">
        <f t="shared" si="82"/>
        <v>18</v>
      </c>
      <c r="U346" s="182" t="str">
        <f t="shared" si="83"/>
        <v>Sep</v>
      </c>
      <c r="V346" s="178">
        <f t="shared" si="72"/>
        <v>18</v>
      </c>
      <c r="W346" s="183">
        <f t="shared" si="77"/>
        <v>104</v>
      </c>
      <c r="X346" s="184" t="b">
        <f t="shared" si="78"/>
        <v>0</v>
      </c>
      <c r="Y346" s="183" t="str">
        <f t="shared" si="79"/>
        <v>GROWTH</v>
      </c>
      <c r="Z346" s="138">
        <v>0</v>
      </c>
      <c r="AA346" s="133"/>
      <c r="AB346" s="133" t="s">
        <v>121</v>
      </c>
      <c r="AC346" s="133" t="s">
        <v>121</v>
      </c>
      <c r="AE346" s="133" t="s">
        <v>121</v>
      </c>
      <c r="AF346" s="139">
        <v>66.166666666666671</v>
      </c>
    </row>
    <row r="347" spans="1:32" s="139" customFormat="1" ht="12">
      <c r="A347" s="133" t="s">
        <v>121</v>
      </c>
      <c r="B347" s="141" t="s">
        <v>34</v>
      </c>
      <c r="C347" s="135" t="s">
        <v>1133</v>
      </c>
      <c r="D347" s="135">
        <v>1000000578</v>
      </c>
      <c r="E347" s="136" t="s">
        <v>1134</v>
      </c>
      <c r="F347" s="137">
        <v>43263</v>
      </c>
      <c r="G347" s="137" t="str">
        <f t="shared" si="71"/>
        <v>Targeted Dealer</v>
      </c>
      <c r="H347" s="137"/>
      <c r="I347" s="177">
        <v>105</v>
      </c>
      <c r="J347" s="177"/>
      <c r="K347" s="178">
        <v>168</v>
      </c>
      <c r="L347" s="178">
        <f t="shared" si="73"/>
        <v>-63</v>
      </c>
      <c r="M347" s="178" t="str">
        <f t="shared" si="74"/>
        <v>-</v>
      </c>
      <c r="N347" s="179">
        <v>59</v>
      </c>
      <c r="O347" s="180" t="str">
        <f t="shared" si="80"/>
        <v>Aug</v>
      </c>
      <c r="P347" s="178">
        <v>45</v>
      </c>
      <c r="Q347" s="181">
        <f t="shared" si="75"/>
        <v>123</v>
      </c>
      <c r="R347" s="180">
        <f t="shared" si="81"/>
        <v>2.7333333333333334</v>
      </c>
      <c r="S347" s="181" t="str">
        <f t="shared" si="76"/>
        <v>GROWTH</v>
      </c>
      <c r="T347" s="178">
        <f t="shared" si="82"/>
        <v>59</v>
      </c>
      <c r="U347" s="182" t="str">
        <f t="shared" si="83"/>
        <v>Sep</v>
      </c>
      <c r="V347" s="178">
        <f t="shared" si="72"/>
        <v>59</v>
      </c>
      <c r="W347" s="183">
        <f t="shared" si="77"/>
        <v>109</v>
      </c>
      <c r="X347" s="184" t="b">
        <f t="shared" si="78"/>
        <v>0</v>
      </c>
      <c r="Y347" s="183" t="str">
        <f t="shared" si="79"/>
        <v>GROWTH</v>
      </c>
      <c r="Z347" s="138">
        <v>0</v>
      </c>
      <c r="AA347" s="133"/>
      <c r="AB347" s="133" t="s">
        <v>121</v>
      </c>
      <c r="AC347" s="133" t="s">
        <v>121</v>
      </c>
      <c r="AE347" s="133" t="s">
        <v>121</v>
      </c>
      <c r="AF347" s="139">
        <v>179</v>
      </c>
    </row>
    <row r="348" spans="1:32" s="139" customFormat="1" ht="12">
      <c r="A348" s="133" t="s">
        <v>121</v>
      </c>
      <c r="B348" s="141" t="s">
        <v>34</v>
      </c>
      <c r="C348" s="135" t="s">
        <v>1135</v>
      </c>
      <c r="D348" s="135">
        <v>1000000561</v>
      </c>
      <c r="E348" s="136" t="s">
        <v>1136</v>
      </c>
      <c r="F348" s="137">
        <v>43357</v>
      </c>
      <c r="G348" s="137" t="str">
        <f t="shared" si="71"/>
        <v>Targeted Dealer</v>
      </c>
      <c r="H348" s="137"/>
      <c r="I348" s="177">
        <v>160</v>
      </c>
      <c r="J348" s="177"/>
      <c r="K348" s="178">
        <v>88</v>
      </c>
      <c r="L348" s="178">
        <f t="shared" si="73"/>
        <v>72</v>
      </c>
      <c r="M348" s="178" t="str">
        <f t="shared" si="74"/>
        <v>-</v>
      </c>
      <c r="N348" s="179">
        <v>90</v>
      </c>
      <c r="O348" s="180" t="str">
        <f t="shared" si="80"/>
        <v>Aug</v>
      </c>
      <c r="P348" s="178">
        <v>215</v>
      </c>
      <c r="Q348" s="181">
        <f t="shared" si="75"/>
        <v>-127</v>
      </c>
      <c r="R348" s="180">
        <f t="shared" si="81"/>
        <v>-0.59069767441860466</v>
      </c>
      <c r="S348" s="181" t="str">
        <f t="shared" si="76"/>
        <v>DEGROWTH</v>
      </c>
      <c r="T348" s="178">
        <f t="shared" si="82"/>
        <v>90</v>
      </c>
      <c r="U348" s="182" t="str">
        <f t="shared" si="83"/>
        <v>Sep</v>
      </c>
      <c r="V348" s="178">
        <f t="shared" si="72"/>
        <v>90</v>
      </c>
      <c r="W348" s="183">
        <f t="shared" si="77"/>
        <v>-2</v>
      </c>
      <c r="X348" s="184" t="b">
        <f t="shared" si="78"/>
        <v>0</v>
      </c>
      <c r="Y348" s="183" t="str">
        <f t="shared" si="79"/>
        <v>GROWTH</v>
      </c>
      <c r="Z348" s="138">
        <v>0</v>
      </c>
      <c r="AA348" s="133"/>
      <c r="AB348" s="133" t="s">
        <v>121</v>
      </c>
      <c r="AC348" s="133" t="s">
        <v>121</v>
      </c>
      <c r="AE348" s="133" t="s">
        <v>121</v>
      </c>
      <c r="AF348" s="139">
        <v>201.53333333333333</v>
      </c>
    </row>
    <row r="349" spans="1:32" s="139" customFormat="1" ht="12">
      <c r="A349" s="133" t="s">
        <v>121</v>
      </c>
      <c r="B349" s="141" t="s">
        <v>34</v>
      </c>
      <c r="C349" s="135" t="s">
        <v>1137</v>
      </c>
      <c r="D349" s="135">
        <v>1000000573</v>
      </c>
      <c r="E349" s="136" t="s">
        <v>1138</v>
      </c>
      <c r="F349" s="137">
        <v>43357</v>
      </c>
      <c r="G349" s="137" t="str">
        <f t="shared" si="71"/>
        <v>Targeted Dealer</v>
      </c>
      <c r="H349" s="137"/>
      <c r="I349" s="177">
        <v>3410</v>
      </c>
      <c r="J349" s="177"/>
      <c r="K349" s="178">
        <v>3064</v>
      </c>
      <c r="L349" s="178">
        <f t="shared" si="73"/>
        <v>346</v>
      </c>
      <c r="M349" s="178" t="str">
        <f t="shared" si="74"/>
        <v>-</v>
      </c>
      <c r="N349" s="179">
        <v>2722.85</v>
      </c>
      <c r="O349" s="180" t="str">
        <f t="shared" si="80"/>
        <v>Aug</v>
      </c>
      <c r="P349" s="178">
        <v>1832</v>
      </c>
      <c r="Q349" s="181">
        <f t="shared" si="75"/>
        <v>1232</v>
      </c>
      <c r="R349" s="180">
        <f t="shared" si="81"/>
        <v>0.67248908296943233</v>
      </c>
      <c r="S349" s="181" t="str">
        <f t="shared" si="76"/>
        <v>GROWTH</v>
      </c>
      <c r="T349" s="178">
        <f t="shared" si="82"/>
        <v>2722.85</v>
      </c>
      <c r="U349" s="182" t="str">
        <f t="shared" si="83"/>
        <v>Sep</v>
      </c>
      <c r="V349" s="178">
        <f t="shared" si="72"/>
        <v>2722.85</v>
      </c>
      <c r="W349" s="183">
        <f t="shared" si="77"/>
        <v>341.15000000000009</v>
      </c>
      <c r="X349" s="184" t="b">
        <f t="shared" si="78"/>
        <v>0</v>
      </c>
      <c r="Y349" s="183" t="str">
        <f t="shared" si="79"/>
        <v>GROWTH</v>
      </c>
      <c r="Z349" s="138">
        <v>0</v>
      </c>
      <c r="AA349" s="133"/>
      <c r="AB349" s="133" t="s">
        <v>121</v>
      </c>
      <c r="AC349" s="133" t="s">
        <v>121</v>
      </c>
      <c r="AE349" s="133" t="s">
        <v>121</v>
      </c>
      <c r="AF349" s="139">
        <v>3032.875</v>
      </c>
    </row>
    <row r="350" spans="1:32" s="139" customFormat="1" ht="12">
      <c r="A350" s="133" t="s">
        <v>121</v>
      </c>
      <c r="B350" s="141" t="s">
        <v>34</v>
      </c>
      <c r="C350" s="135" t="s">
        <v>1139</v>
      </c>
      <c r="D350" s="135">
        <v>1000000983</v>
      </c>
      <c r="E350" s="136" t="s">
        <v>1140</v>
      </c>
      <c r="F350" s="137">
        <v>43711</v>
      </c>
      <c r="G350" s="137" t="str">
        <f t="shared" si="71"/>
        <v>Targeted Dealer</v>
      </c>
      <c r="H350" s="137"/>
      <c r="I350" s="177">
        <v>330</v>
      </c>
      <c r="J350" s="177"/>
      <c r="K350" s="178">
        <v>254.5</v>
      </c>
      <c r="L350" s="178">
        <f t="shared" si="73"/>
        <v>75.5</v>
      </c>
      <c r="M350" s="178" t="str">
        <f t="shared" si="74"/>
        <v>-</v>
      </c>
      <c r="N350" s="179">
        <v>252</v>
      </c>
      <c r="O350" s="180" t="str">
        <f t="shared" si="80"/>
        <v>Aug</v>
      </c>
      <c r="P350" s="178">
        <v>397</v>
      </c>
      <c r="Q350" s="181">
        <f t="shared" si="75"/>
        <v>-142.5</v>
      </c>
      <c r="R350" s="180">
        <f t="shared" si="81"/>
        <v>-0.3589420654911839</v>
      </c>
      <c r="S350" s="181" t="str">
        <f t="shared" si="76"/>
        <v>DEGROWTH</v>
      </c>
      <c r="T350" s="178">
        <f t="shared" si="82"/>
        <v>252</v>
      </c>
      <c r="U350" s="182" t="str">
        <f t="shared" si="83"/>
        <v>Sep</v>
      </c>
      <c r="V350" s="178">
        <f t="shared" si="72"/>
        <v>252</v>
      </c>
      <c r="W350" s="183">
        <f t="shared" si="77"/>
        <v>2.5</v>
      </c>
      <c r="X350" s="184" t="b">
        <f t="shared" si="78"/>
        <v>0</v>
      </c>
      <c r="Y350" s="183" t="str">
        <f t="shared" si="79"/>
        <v>GROWTH</v>
      </c>
      <c r="Z350" s="138">
        <v>0</v>
      </c>
      <c r="AA350" s="133"/>
      <c r="AB350" s="133" t="s">
        <v>121</v>
      </c>
      <c r="AC350" s="133" t="s">
        <v>121</v>
      </c>
      <c r="AE350" s="133" t="s">
        <v>121</v>
      </c>
      <c r="AF350" s="139">
        <v>341.9083333333333</v>
      </c>
    </row>
    <row r="351" spans="1:32" s="139" customFormat="1" ht="12">
      <c r="A351" s="133" t="s">
        <v>121</v>
      </c>
      <c r="B351" s="141" t="s">
        <v>34</v>
      </c>
      <c r="C351" s="135" t="s">
        <v>1141</v>
      </c>
      <c r="D351" s="135">
        <v>1000000969</v>
      </c>
      <c r="E351" s="136" t="s">
        <v>1142</v>
      </c>
      <c r="F351" s="137">
        <v>43819</v>
      </c>
      <c r="G351" s="137" t="str">
        <f t="shared" ref="G351:G403" si="84">IF(I351&gt;0,"Targeted Dealer","-")</f>
        <v>Targeted Dealer</v>
      </c>
      <c r="H351" s="137"/>
      <c r="I351" s="177">
        <v>50</v>
      </c>
      <c r="J351" s="177"/>
      <c r="K351" s="178">
        <v>28</v>
      </c>
      <c r="L351" s="178">
        <f t="shared" si="73"/>
        <v>22</v>
      </c>
      <c r="M351" s="178" t="str">
        <f t="shared" si="74"/>
        <v>-</v>
      </c>
      <c r="N351" s="179">
        <v>35</v>
      </c>
      <c r="O351" s="180" t="str">
        <f t="shared" si="80"/>
        <v>Aug</v>
      </c>
      <c r="P351" s="178">
        <v>0</v>
      </c>
      <c r="Q351" s="181">
        <f t="shared" si="75"/>
        <v>28</v>
      </c>
      <c r="R351" s="180" t="str">
        <f t="shared" si="81"/>
        <v xml:space="preserve"> </v>
      </c>
      <c r="S351" s="181" t="str">
        <f t="shared" si="76"/>
        <v>GROWTH</v>
      </c>
      <c r="T351" s="178">
        <f t="shared" si="82"/>
        <v>35</v>
      </c>
      <c r="U351" s="182" t="str">
        <f t="shared" si="83"/>
        <v>Sep</v>
      </c>
      <c r="V351" s="178">
        <f t="shared" si="72"/>
        <v>35</v>
      </c>
      <c r="W351" s="183">
        <f t="shared" si="77"/>
        <v>-7</v>
      </c>
      <c r="X351" s="184" t="b">
        <f t="shared" si="78"/>
        <v>0</v>
      </c>
      <c r="Y351" s="183" t="str">
        <f t="shared" si="79"/>
        <v>GROWTH</v>
      </c>
      <c r="Z351" s="138">
        <v>0</v>
      </c>
      <c r="AA351" s="133"/>
      <c r="AB351" s="133" t="s">
        <v>121</v>
      </c>
      <c r="AC351" s="133" t="s">
        <v>121</v>
      </c>
      <c r="AE351" s="133" t="s">
        <v>121</v>
      </c>
      <c r="AF351" s="139">
        <v>95.333333333333329</v>
      </c>
    </row>
    <row r="352" spans="1:32" s="139" customFormat="1" ht="12">
      <c r="A352" s="133" t="s">
        <v>121</v>
      </c>
      <c r="B352" s="141" t="s">
        <v>34</v>
      </c>
      <c r="C352" s="135" t="s">
        <v>1143</v>
      </c>
      <c r="D352" s="135">
        <v>1000000976</v>
      </c>
      <c r="E352" s="136" t="s">
        <v>1144</v>
      </c>
      <c r="F352" s="137">
        <v>44002</v>
      </c>
      <c r="G352" s="137" t="str">
        <f t="shared" si="84"/>
        <v>Targeted Dealer</v>
      </c>
      <c r="H352" s="137"/>
      <c r="I352" s="177">
        <v>30</v>
      </c>
      <c r="J352" s="177"/>
      <c r="K352" s="178">
        <v>57</v>
      </c>
      <c r="L352" s="178">
        <f t="shared" si="73"/>
        <v>-27</v>
      </c>
      <c r="M352" s="178" t="str">
        <f t="shared" si="74"/>
        <v>-</v>
      </c>
      <c r="N352" s="179">
        <v>130</v>
      </c>
      <c r="O352" s="180" t="str">
        <f t="shared" si="80"/>
        <v>Aug</v>
      </c>
      <c r="P352" s="178">
        <v>0</v>
      </c>
      <c r="Q352" s="181">
        <f t="shared" si="75"/>
        <v>57</v>
      </c>
      <c r="R352" s="180" t="str">
        <f t="shared" si="81"/>
        <v xml:space="preserve"> </v>
      </c>
      <c r="S352" s="181" t="str">
        <f t="shared" si="76"/>
        <v>GROWTH</v>
      </c>
      <c r="T352" s="178">
        <f t="shared" si="82"/>
        <v>130</v>
      </c>
      <c r="U352" s="182" t="str">
        <f t="shared" si="83"/>
        <v>Sep</v>
      </c>
      <c r="V352" s="178">
        <f t="shared" si="72"/>
        <v>130</v>
      </c>
      <c r="W352" s="183">
        <f t="shared" si="77"/>
        <v>-73</v>
      </c>
      <c r="X352" s="184" t="b">
        <f t="shared" si="78"/>
        <v>0</v>
      </c>
      <c r="Y352" s="183" t="str">
        <f t="shared" si="79"/>
        <v>GROWTH</v>
      </c>
      <c r="Z352" s="138">
        <v>0</v>
      </c>
      <c r="AA352" s="133"/>
      <c r="AB352" s="133" t="s">
        <v>121</v>
      </c>
      <c r="AC352" s="133" t="s">
        <v>121</v>
      </c>
      <c r="AE352" s="133" t="s">
        <v>121</v>
      </c>
      <c r="AF352" s="139">
        <v>29.55</v>
      </c>
    </row>
    <row r="353" spans="1:32" s="139" customFormat="1" ht="12">
      <c r="A353" s="133" t="s">
        <v>121</v>
      </c>
      <c r="B353" s="141" t="s">
        <v>34</v>
      </c>
      <c r="C353" s="135" t="s">
        <v>1145</v>
      </c>
      <c r="D353" s="135">
        <v>1000000972</v>
      </c>
      <c r="E353" s="136" t="s">
        <v>1146</v>
      </c>
      <c r="F353" s="137">
        <v>44008</v>
      </c>
      <c r="G353" s="137" t="str">
        <f t="shared" si="84"/>
        <v>Targeted Dealer</v>
      </c>
      <c r="H353" s="137"/>
      <c r="I353" s="177">
        <v>30</v>
      </c>
      <c r="J353" s="177"/>
      <c r="K353" s="178">
        <v>30</v>
      </c>
      <c r="L353" s="178">
        <f t="shared" si="73"/>
        <v>0</v>
      </c>
      <c r="M353" s="178" t="str">
        <f t="shared" si="74"/>
        <v>-</v>
      </c>
      <c r="N353" s="179">
        <v>19</v>
      </c>
      <c r="O353" s="180" t="str">
        <f t="shared" si="80"/>
        <v>Aug</v>
      </c>
      <c r="P353" s="178">
        <v>0</v>
      </c>
      <c r="Q353" s="181">
        <f t="shared" si="75"/>
        <v>30</v>
      </c>
      <c r="R353" s="180" t="str">
        <f t="shared" si="81"/>
        <v xml:space="preserve"> </v>
      </c>
      <c r="S353" s="181" t="str">
        <f t="shared" si="76"/>
        <v>GROWTH</v>
      </c>
      <c r="T353" s="178">
        <f t="shared" si="82"/>
        <v>19</v>
      </c>
      <c r="U353" s="182" t="str">
        <f t="shared" si="83"/>
        <v>Sep</v>
      </c>
      <c r="V353" s="178">
        <f t="shared" si="72"/>
        <v>19</v>
      </c>
      <c r="W353" s="183">
        <f t="shared" si="77"/>
        <v>11</v>
      </c>
      <c r="X353" s="184" t="b">
        <f t="shared" si="78"/>
        <v>0</v>
      </c>
      <c r="Y353" s="183" t="str">
        <f t="shared" si="79"/>
        <v>GROWTH</v>
      </c>
      <c r="Z353" s="138">
        <v>0</v>
      </c>
      <c r="AA353" s="133"/>
      <c r="AB353" s="133" t="s">
        <v>121</v>
      </c>
      <c r="AC353" s="133" t="s">
        <v>121</v>
      </c>
      <c r="AE353" s="133" t="s">
        <v>121</v>
      </c>
      <c r="AF353" s="139">
        <v>36.333333333333336</v>
      </c>
    </row>
    <row r="354" spans="1:32" s="139" customFormat="1" ht="12">
      <c r="A354" s="133" t="s">
        <v>121</v>
      </c>
      <c r="B354" s="141" t="s">
        <v>34</v>
      </c>
      <c r="C354" s="135" t="s">
        <v>1149</v>
      </c>
      <c r="D354" s="135">
        <v>1000000970</v>
      </c>
      <c r="E354" s="136" t="s">
        <v>1150</v>
      </c>
      <c r="F354" s="137">
        <v>44309</v>
      </c>
      <c r="G354" s="137" t="str">
        <f t="shared" si="84"/>
        <v>Targeted Dealer</v>
      </c>
      <c r="H354" s="137"/>
      <c r="I354" s="177">
        <v>1840</v>
      </c>
      <c r="J354" s="177"/>
      <c r="K354" s="178">
        <v>1487</v>
      </c>
      <c r="L354" s="178">
        <f t="shared" si="73"/>
        <v>353</v>
      </c>
      <c r="M354" s="178" t="str">
        <f t="shared" si="74"/>
        <v>-</v>
      </c>
      <c r="N354" s="179">
        <v>1449.3</v>
      </c>
      <c r="O354" s="180" t="str">
        <f t="shared" si="80"/>
        <v>Aug</v>
      </c>
      <c r="P354" s="178">
        <v>769</v>
      </c>
      <c r="Q354" s="181">
        <f t="shared" si="75"/>
        <v>718</v>
      </c>
      <c r="R354" s="180">
        <f t="shared" si="81"/>
        <v>0.93368010403120927</v>
      </c>
      <c r="S354" s="181" t="str">
        <f t="shared" si="76"/>
        <v>GROWTH</v>
      </c>
      <c r="T354" s="178">
        <f t="shared" si="82"/>
        <v>1449.3</v>
      </c>
      <c r="U354" s="182" t="str">
        <f t="shared" si="83"/>
        <v>Sep</v>
      </c>
      <c r="V354" s="178">
        <f t="shared" si="72"/>
        <v>1449.3</v>
      </c>
      <c r="W354" s="183">
        <f t="shared" si="77"/>
        <v>37.700000000000045</v>
      </c>
      <c r="X354" s="184" t="b">
        <f t="shared" si="78"/>
        <v>0</v>
      </c>
      <c r="Y354" s="183" t="str">
        <f t="shared" si="79"/>
        <v>GROWTH</v>
      </c>
      <c r="Z354" s="138">
        <v>0</v>
      </c>
      <c r="AA354" s="133"/>
      <c r="AB354" s="133" t="s">
        <v>121</v>
      </c>
      <c r="AC354" s="133" t="s">
        <v>121</v>
      </c>
      <c r="AE354" s="133" t="s">
        <v>121</v>
      </c>
      <c r="AF354" s="139">
        <v>1390.3666666666666</v>
      </c>
    </row>
    <row r="355" spans="1:32" s="139" customFormat="1" ht="12">
      <c r="A355" s="133" t="s">
        <v>121</v>
      </c>
      <c r="B355" s="141" t="s">
        <v>34</v>
      </c>
      <c r="C355" s="135" t="s">
        <v>1151</v>
      </c>
      <c r="D355" s="135">
        <v>1000000975</v>
      </c>
      <c r="E355" s="136" t="s">
        <v>1152</v>
      </c>
      <c r="F355" s="137">
        <v>44474</v>
      </c>
      <c r="G355" s="137" t="str">
        <f t="shared" si="84"/>
        <v>Targeted Dealer</v>
      </c>
      <c r="H355" s="137"/>
      <c r="I355" s="177">
        <v>30</v>
      </c>
      <c r="J355" s="177"/>
      <c r="K355" s="178">
        <v>0</v>
      </c>
      <c r="L355" s="178">
        <f t="shared" si="73"/>
        <v>30</v>
      </c>
      <c r="M355" s="178" t="str">
        <f t="shared" si="74"/>
        <v>-</v>
      </c>
      <c r="N355" s="179">
        <v>0</v>
      </c>
      <c r="O355" s="180" t="str">
        <f t="shared" si="80"/>
        <v>Aug</v>
      </c>
      <c r="P355" s="178">
        <v>0</v>
      </c>
      <c r="Q355" s="181">
        <f t="shared" si="75"/>
        <v>0</v>
      </c>
      <c r="R355" s="180" t="str">
        <f t="shared" si="81"/>
        <v xml:space="preserve"> </v>
      </c>
      <c r="S355" s="181" t="b">
        <f t="shared" si="76"/>
        <v>0</v>
      </c>
      <c r="T355" s="178">
        <f t="shared" si="82"/>
        <v>0</v>
      </c>
      <c r="U355" s="182" t="str">
        <f t="shared" si="83"/>
        <v>Sep</v>
      </c>
      <c r="V355" s="178">
        <f t="shared" si="72"/>
        <v>0</v>
      </c>
      <c r="W355" s="183">
        <f t="shared" si="77"/>
        <v>0</v>
      </c>
      <c r="X355" s="184" t="b">
        <f t="shared" si="78"/>
        <v>0</v>
      </c>
      <c r="Y355" s="183" t="b">
        <f t="shared" si="79"/>
        <v>0</v>
      </c>
      <c r="Z355" s="138">
        <v>0</v>
      </c>
      <c r="AA355" s="133"/>
      <c r="AB355" s="133" t="s">
        <v>121</v>
      </c>
      <c r="AC355" s="133" t="s">
        <v>121</v>
      </c>
      <c r="AE355" s="133" t="s">
        <v>121</v>
      </c>
      <c r="AF355" s="139">
        <v>61.166666666666664</v>
      </c>
    </row>
    <row r="356" spans="1:32" s="139" customFormat="1" ht="12">
      <c r="A356" s="133" t="s">
        <v>121</v>
      </c>
      <c r="B356" s="141" t="s">
        <v>34</v>
      </c>
      <c r="C356" s="140" t="s">
        <v>1157</v>
      </c>
      <c r="D356" s="135">
        <v>1000003188</v>
      </c>
      <c r="E356" s="140" t="s">
        <v>1158</v>
      </c>
      <c r="F356" s="137">
        <v>44923</v>
      </c>
      <c r="G356" s="137" t="str">
        <f t="shared" si="84"/>
        <v>Targeted Dealer</v>
      </c>
      <c r="H356" s="137"/>
      <c r="I356" s="177">
        <v>40</v>
      </c>
      <c r="J356" s="177"/>
      <c r="K356" s="178">
        <v>0</v>
      </c>
      <c r="L356" s="178">
        <f t="shared" si="73"/>
        <v>40</v>
      </c>
      <c r="M356" s="178" t="str">
        <f t="shared" si="74"/>
        <v>-</v>
      </c>
      <c r="N356" s="179">
        <v>28</v>
      </c>
      <c r="O356" s="180" t="str">
        <f t="shared" si="80"/>
        <v>Aug</v>
      </c>
      <c r="P356" s="178">
        <v>0</v>
      </c>
      <c r="Q356" s="181">
        <f t="shared" si="75"/>
        <v>0</v>
      </c>
      <c r="R356" s="180" t="str">
        <f t="shared" si="81"/>
        <v xml:space="preserve"> </v>
      </c>
      <c r="S356" s="181" t="str">
        <f t="shared" si="76"/>
        <v>GROWTH</v>
      </c>
      <c r="T356" s="178">
        <f t="shared" si="82"/>
        <v>28</v>
      </c>
      <c r="U356" s="182" t="str">
        <f t="shared" si="83"/>
        <v>Sep</v>
      </c>
      <c r="V356" s="178">
        <f t="shared" si="72"/>
        <v>28</v>
      </c>
      <c r="W356" s="183">
        <f t="shared" si="77"/>
        <v>-28</v>
      </c>
      <c r="X356" s="184" t="b">
        <f t="shared" si="78"/>
        <v>0</v>
      </c>
      <c r="Y356" s="183" t="str">
        <f t="shared" si="79"/>
        <v>GROWTH</v>
      </c>
      <c r="Z356" s="138">
        <v>0</v>
      </c>
      <c r="AA356" s="133"/>
      <c r="AB356" s="133" t="s">
        <v>121</v>
      </c>
      <c r="AC356" s="133" t="s">
        <v>121</v>
      </c>
      <c r="AE356" s="133" t="s">
        <v>121</v>
      </c>
      <c r="AF356" s="139">
        <v>9</v>
      </c>
    </row>
    <row r="357" spans="1:32" s="139" customFormat="1" ht="12">
      <c r="A357" s="133" t="s">
        <v>121</v>
      </c>
      <c r="B357" s="141" t="s">
        <v>34</v>
      </c>
      <c r="C357" s="140" t="s">
        <v>1159</v>
      </c>
      <c r="D357" s="135">
        <v>1000003192</v>
      </c>
      <c r="E357" s="140" t="s">
        <v>1160</v>
      </c>
      <c r="F357" s="137">
        <v>44924</v>
      </c>
      <c r="G357" s="137" t="str">
        <f t="shared" si="84"/>
        <v>Targeted Dealer</v>
      </c>
      <c r="H357" s="137"/>
      <c r="I357" s="177">
        <v>70</v>
      </c>
      <c r="J357" s="177"/>
      <c r="K357" s="178">
        <v>0</v>
      </c>
      <c r="L357" s="178">
        <f t="shared" si="73"/>
        <v>70</v>
      </c>
      <c r="M357" s="178" t="str">
        <f t="shared" si="74"/>
        <v>-</v>
      </c>
      <c r="N357" s="179">
        <v>54</v>
      </c>
      <c r="O357" s="180" t="str">
        <f t="shared" si="80"/>
        <v>Aug</v>
      </c>
      <c r="P357" s="178">
        <v>0</v>
      </c>
      <c r="Q357" s="181">
        <f t="shared" si="75"/>
        <v>0</v>
      </c>
      <c r="R357" s="180" t="str">
        <f t="shared" si="81"/>
        <v xml:space="preserve"> </v>
      </c>
      <c r="S357" s="181" t="str">
        <f t="shared" si="76"/>
        <v>GROWTH</v>
      </c>
      <c r="T357" s="178">
        <f t="shared" si="82"/>
        <v>54</v>
      </c>
      <c r="U357" s="182" t="str">
        <f t="shared" si="83"/>
        <v>Sep</v>
      </c>
      <c r="V357" s="178">
        <f t="shared" si="72"/>
        <v>54</v>
      </c>
      <c r="W357" s="183">
        <f t="shared" si="77"/>
        <v>-54</v>
      </c>
      <c r="X357" s="184" t="b">
        <f t="shared" si="78"/>
        <v>0</v>
      </c>
      <c r="Y357" s="183" t="str">
        <f t="shared" si="79"/>
        <v>GROWTH</v>
      </c>
      <c r="Z357" s="138">
        <v>0</v>
      </c>
      <c r="AA357" s="133"/>
      <c r="AB357" s="133" t="s">
        <v>121</v>
      </c>
      <c r="AC357" s="133" t="s">
        <v>121</v>
      </c>
      <c r="AE357" s="133" t="s">
        <v>121</v>
      </c>
      <c r="AF357" s="139">
        <v>68</v>
      </c>
    </row>
    <row r="358" spans="1:32" s="139" customFormat="1" ht="12">
      <c r="A358" s="133" t="s">
        <v>121</v>
      </c>
      <c r="B358" s="141" t="s">
        <v>34</v>
      </c>
      <c r="C358" s="140" t="s">
        <v>1161</v>
      </c>
      <c r="D358" s="135">
        <v>1000003203</v>
      </c>
      <c r="E358" s="140" t="s">
        <v>1162</v>
      </c>
      <c r="F358" s="137">
        <v>44926</v>
      </c>
      <c r="G358" s="137" t="str">
        <f t="shared" si="84"/>
        <v>Targeted Dealer</v>
      </c>
      <c r="H358" s="137"/>
      <c r="I358" s="177">
        <v>40</v>
      </c>
      <c r="J358" s="177"/>
      <c r="K358" s="178">
        <v>26</v>
      </c>
      <c r="L358" s="178">
        <f t="shared" si="73"/>
        <v>14</v>
      </c>
      <c r="M358" s="178" t="str">
        <f t="shared" si="74"/>
        <v>-</v>
      </c>
      <c r="N358" s="179">
        <v>22</v>
      </c>
      <c r="O358" s="180" t="str">
        <f t="shared" si="80"/>
        <v>Aug</v>
      </c>
      <c r="P358" s="178">
        <v>40</v>
      </c>
      <c r="Q358" s="181">
        <f t="shared" si="75"/>
        <v>-14</v>
      </c>
      <c r="R358" s="180">
        <f t="shared" si="81"/>
        <v>-0.35</v>
      </c>
      <c r="S358" s="181" t="str">
        <f t="shared" si="76"/>
        <v>DEGROWTH</v>
      </c>
      <c r="T358" s="178">
        <f t="shared" si="82"/>
        <v>22</v>
      </c>
      <c r="U358" s="182" t="str">
        <f t="shared" si="83"/>
        <v>Sep</v>
      </c>
      <c r="V358" s="178">
        <f t="shared" si="72"/>
        <v>22</v>
      </c>
      <c r="W358" s="183">
        <f t="shared" si="77"/>
        <v>4</v>
      </c>
      <c r="X358" s="184" t="b">
        <f t="shared" si="78"/>
        <v>0</v>
      </c>
      <c r="Y358" s="183" t="str">
        <f t="shared" si="79"/>
        <v>GROWTH</v>
      </c>
      <c r="Z358" s="138">
        <v>0</v>
      </c>
      <c r="AA358" s="133"/>
      <c r="AB358" s="133" t="s">
        <v>121</v>
      </c>
      <c r="AC358" s="133" t="s">
        <v>121</v>
      </c>
      <c r="AE358" s="133" t="s">
        <v>121</v>
      </c>
      <c r="AF358" s="139">
        <v>75.333333333333329</v>
      </c>
    </row>
    <row r="359" spans="1:32" s="139" customFormat="1" ht="12">
      <c r="A359" s="133" t="s">
        <v>121</v>
      </c>
      <c r="B359" s="141" t="s">
        <v>34</v>
      </c>
      <c r="C359" s="140" t="s">
        <v>1163</v>
      </c>
      <c r="D359" s="135">
        <v>1000003386</v>
      </c>
      <c r="E359" s="140" t="s">
        <v>1164</v>
      </c>
      <c r="F359" s="137">
        <v>44983</v>
      </c>
      <c r="G359" s="137" t="str">
        <f t="shared" si="84"/>
        <v>Targeted Dealer</v>
      </c>
      <c r="H359" s="137"/>
      <c r="I359" s="177">
        <v>105</v>
      </c>
      <c r="J359" s="177"/>
      <c r="K359" s="178">
        <v>0</v>
      </c>
      <c r="L359" s="178">
        <f t="shared" si="73"/>
        <v>105</v>
      </c>
      <c r="M359" s="178" t="str">
        <f t="shared" si="74"/>
        <v>-</v>
      </c>
      <c r="N359" s="179">
        <v>80</v>
      </c>
      <c r="O359" s="180" t="str">
        <f t="shared" si="80"/>
        <v>Aug</v>
      </c>
      <c r="P359" s="178">
        <v>0</v>
      </c>
      <c r="Q359" s="181">
        <f t="shared" si="75"/>
        <v>0</v>
      </c>
      <c r="R359" s="180" t="str">
        <f t="shared" si="81"/>
        <v xml:space="preserve"> </v>
      </c>
      <c r="S359" s="181" t="str">
        <f t="shared" si="76"/>
        <v>GROWTH</v>
      </c>
      <c r="T359" s="178">
        <f t="shared" si="82"/>
        <v>80</v>
      </c>
      <c r="U359" s="182" t="str">
        <f t="shared" si="83"/>
        <v>Sep</v>
      </c>
      <c r="V359" s="178">
        <f t="shared" si="72"/>
        <v>80</v>
      </c>
      <c r="W359" s="183">
        <f t="shared" si="77"/>
        <v>-80</v>
      </c>
      <c r="X359" s="184" t="b">
        <f t="shared" si="78"/>
        <v>0</v>
      </c>
      <c r="Y359" s="183" t="str">
        <f t="shared" si="79"/>
        <v>GROWTH</v>
      </c>
      <c r="Z359" s="138">
        <v>0</v>
      </c>
      <c r="AA359" s="133"/>
      <c r="AB359" s="133" t="s">
        <v>121</v>
      </c>
      <c r="AC359" s="133" t="s">
        <v>121</v>
      </c>
      <c r="AE359" s="133" t="s">
        <v>121</v>
      </c>
      <c r="AF359" s="139">
        <v>31.833333333333332</v>
      </c>
    </row>
    <row r="360" spans="1:32" s="139" customFormat="1" ht="12">
      <c r="A360" s="133" t="s">
        <v>121</v>
      </c>
      <c r="B360" s="141" t="s">
        <v>34</v>
      </c>
      <c r="C360" s="141" t="s">
        <v>1165</v>
      </c>
      <c r="D360" s="141">
        <v>1000003785</v>
      </c>
      <c r="E360" s="141" t="s">
        <v>1166</v>
      </c>
      <c r="F360" s="137">
        <v>45273</v>
      </c>
      <c r="G360" s="137" t="str">
        <f t="shared" si="84"/>
        <v>Targeted Dealer</v>
      </c>
      <c r="H360" s="137"/>
      <c r="I360" s="177">
        <v>1090</v>
      </c>
      <c r="J360" s="177"/>
      <c r="K360" s="178">
        <v>961</v>
      </c>
      <c r="L360" s="178">
        <f t="shared" si="73"/>
        <v>129</v>
      </c>
      <c r="M360" s="178" t="str">
        <f t="shared" si="74"/>
        <v>-</v>
      </c>
      <c r="N360" s="179">
        <v>749</v>
      </c>
      <c r="O360" s="180" t="str">
        <f t="shared" si="80"/>
        <v>Aug</v>
      </c>
      <c r="P360" s="178">
        <v>334</v>
      </c>
      <c r="Q360" s="181">
        <f t="shared" si="75"/>
        <v>627</v>
      </c>
      <c r="R360" s="180">
        <f t="shared" si="81"/>
        <v>1.8772455089820359</v>
      </c>
      <c r="S360" s="181" t="str">
        <f t="shared" si="76"/>
        <v>GROWTH</v>
      </c>
      <c r="T360" s="178">
        <f t="shared" si="82"/>
        <v>749</v>
      </c>
      <c r="U360" s="182" t="str">
        <f t="shared" si="83"/>
        <v>Sep</v>
      </c>
      <c r="V360" s="178">
        <f t="shared" si="72"/>
        <v>749</v>
      </c>
      <c r="W360" s="183">
        <f t="shared" si="77"/>
        <v>212</v>
      </c>
      <c r="X360" s="184" t="b">
        <f t="shared" si="78"/>
        <v>0</v>
      </c>
      <c r="Y360" s="183" t="str">
        <f t="shared" si="79"/>
        <v>GROWTH</v>
      </c>
      <c r="Z360" s="138">
        <v>0</v>
      </c>
      <c r="AA360" s="133"/>
      <c r="AB360" s="133" t="s">
        <v>121</v>
      </c>
      <c r="AC360" s="133" t="s">
        <v>121</v>
      </c>
      <c r="AE360" s="133" t="s">
        <v>121</v>
      </c>
      <c r="AF360" s="139">
        <v>911.14166666666677</v>
      </c>
    </row>
    <row r="361" spans="1:32" s="139" customFormat="1" ht="12">
      <c r="A361" s="133" t="s">
        <v>121</v>
      </c>
      <c r="B361" s="141" t="s">
        <v>34</v>
      </c>
      <c r="C361" s="141" t="s">
        <v>1167</v>
      </c>
      <c r="D361" s="142">
        <v>1000003822</v>
      </c>
      <c r="E361" s="142" t="s">
        <v>1168</v>
      </c>
      <c r="F361" s="143">
        <v>45310</v>
      </c>
      <c r="G361" s="137" t="str">
        <f t="shared" si="84"/>
        <v>Targeted Dealer</v>
      </c>
      <c r="H361" s="137"/>
      <c r="I361" s="177">
        <v>40</v>
      </c>
      <c r="J361" s="177"/>
      <c r="K361" s="178">
        <v>144</v>
      </c>
      <c r="L361" s="178">
        <f t="shared" si="73"/>
        <v>-104</v>
      </c>
      <c r="M361" s="178" t="str">
        <f t="shared" si="74"/>
        <v>-</v>
      </c>
      <c r="N361" s="179">
        <v>30</v>
      </c>
      <c r="O361" s="180" t="str">
        <f t="shared" si="80"/>
        <v>Aug</v>
      </c>
      <c r="P361" s="178">
        <v>108</v>
      </c>
      <c r="Q361" s="181">
        <f t="shared" si="75"/>
        <v>36</v>
      </c>
      <c r="R361" s="180">
        <f t="shared" si="81"/>
        <v>0.33333333333333326</v>
      </c>
      <c r="S361" s="181" t="str">
        <f t="shared" si="76"/>
        <v>GROWTH</v>
      </c>
      <c r="T361" s="178">
        <f t="shared" si="82"/>
        <v>30</v>
      </c>
      <c r="U361" s="182" t="str">
        <f t="shared" si="83"/>
        <v>Sep</v>
      </c>
      <c r="V361" s="178">
        <f t="shared" si="72"/>
        <v>30</v>
      </c>
      <c r="W361" s="183">
        <f t="shared" si="77"/>
        <v>114</v>
      </c>
      <c r="X361" s="184" t="b">
        <f t="shared" si="78"/>
        <v>0</v>
      </c>
      <c r="Y361" s="183" t="str">
        <f t="shared" si="79"/>
        <v>GROWTH</v>
      </c>
      <c r="Z361" s="138">
        <v>0</v>
      </c>
      <c r="AA361" s="133"/>
      <c r="AB361" s="133" t="s">
        <v>121</v>
      </c>
      <c r="AC361" s="133" t="s">
        <v>121</v>
      </c>
      <c r="AE361" s="133" t="s">
        <v>121</v>
      </c>
      <c r="AF361" s="139">
        <v>72.833333333333329</v>
      </c>
    </row>
    <row r="362" spans="1:32" s="139" customFormat="1" ht="12">
      <c r="A362" s="138" t="s">
        <v>121</v>
      </c>
      <c r="B362" s="144" t="s">
        <v>34</v>
      </c>
      <c r="C362" s="144" t="s">
        <v>1169</v>
      </c>
      <c r="D362" s="144">
        <v>1000003908</v>
      </c>
      <c r="E362" s="144" t="s">
        <v>1170</v>
      </c>
      <c r="F362" s="137">
        <v>45392</v>
      </c>
      <c r="G362" s="137" t="str">
        <f t="shared" si="84"/>
        <v>Targeted Dealer</v>
      </c>
      <c r="H362" s="137"/>
      <c r="I362" s="177">
        <v>460</v>
      </c>
      <c r="J362" s="177"/>
      <c r="K362" s="178">
        <v>0</v>
      </c>
      <c r="L362" s="178">
        <f t="shared" si="73"/>
        <v>460</v>
      </c>
      <c r="M362" s="178" t="str">
        <f t="shared" si="74"/>
        <v>-</v>
      </c>
      <c r="N362" s="179">
        <v>353.25</v>
      </c>
      <c r="O362" s="180" t="str">
        <f t="shared" si="80"/>
        <v>Aug</v>
      </c>
      <c r="P362" s="178">
        <v>0</v>
      </c>
      <c r="Q362" s="181">
        <f t="shared" si="75"/>
        <v>0</v>
      </c>
      <c r="R362" s="180" t="str">
        <f t="shared" si="81"/>
        <v xml:space="preserve"> </v>
      </c>
      <c r="S362" s="181" t="str">
        <f t="shared" si="76"/>
        <v>GROWTH</v>
      </c>
      <c r="T362" s="178">
        <f t="shared" si="82"/>
        <v>353.25</v>
      </c>
      <c r="U362" s="182" t="str">
        <f t="shared" si="83"/>
        <v>Sep</v>
      </c>
      <c r="V362" s="178">
        <f t="shared" si="72"/>
        <v>353.25</v>
      </c>
      <c r="W362" s="183">
        <f t="shared" si="77"/>
        <v>-353.25</v>
      </c>
      <c r="X362" s="184" t="b">
        <f t="shared" si="78"/>
        <v>0</v>
      </c>
      <c r="Y362" s="183" t="str">
        <f t="shared" si="79"/>
        <v>GROWTH</v>
      </c>
      <c r="Z362" s="138">
        <v>0</v>
      </c>
      <c r="AA362" s="133"/>
      <c r="AB362" s="133" t="s">
        <v>121</v>
      </c>
      <c r="AC362" s="138" t="s">
        <v>121</v>
      </c>
      <c r="AE362" s="138" t="s">
        <v>121</v>
      </c>
      <c r="AF362" s="139">
        <v>185.16666666666666</v>
      </c>
    </row>
    <row r="363" spans="1:32" s="139" customFormat="1" ht="12">
      <c r="A363" s="138" t="s">
        <v>121</v>
      </c>
      <c r="B363" s="144" t="s">
        <v>34</v>
      </c>
      <c r="C363" s="144" t="s">
        <v>1171</v>
      </c>
      <c r="D363" s="144">
        <v>1000003935</v>
      </c>
      <c r="E363" s="144" t="s">
        <v>1172</v>
      </c>
      <c r="F363" s="137">
        <v>45412</v>
      </c>
      <c r="G363" s="137" t="str">
        <f t="shared" si="84"/>
        <v>Targeted Dealer</v>
      </c>
      <c r="H363" s="137"/>
      <c r="I363" s="177">
        <v>230</v>
      </c>
      <c r="J363" s="177"/>
      <c r="K363" s="178">
        <v>101</v>
      </c>
      <c r="L363" s="178">
        <f t="shared" si="73"/>
        <v>129</v>
      </c>
      <c r="M363" s="178" t="str">
        <f t="shared" si="74"/>
        <v>-</v>
      </c>
      <c r="N363" s="179">
        <v>214</v>
      </c>
      <c r="O363" s="180" t="str">
        <f t="shared" si="80"/>
        <v>Aug</v>
      </c>
      <c r="P363" s="178">
        <v>0</v>
      </c>
      <c r="Q363" s="181">
        <f t="shared" si="75"/>
        <v>101</v>
      </c>
      <c r="R363" s="180" t="str">
        <f t="shared" si="81"/>
        <v xml:space="preserve"> </v>
      </c>
      <c r="S363" s="181" t="str">
        <f t="shared" si="76"/>
        <v>GROWTH</v>
      </c>
      <c r="T363" s="178">
        <f t="shared" si="82"/>
        <v>214</v>
      </c>
      <c r="U363" s="182" t="str">
        <f t="shared" si="83"/>
        <v>Sep</v>
      </c>
      <c r="V363" s="178">
        <f t="shared" si="72"/>
        <v>214</v>
      </c>
      <c r="W363" s="183">
        <f t="shared" si="77"/>
        <v>-113</v>
      </c>
      <c r="X363" s="184" t="b">
        <f t="shared" si="78"/>
        <v>0</v>
      </c>
      <c r="Y363" s="183" t="str">
        <f t="shared" si="79"/>
        <v>GROWTH</v>
      </c>
      <c r="Z363" s="138">
        <v>0</v>
      </c>
      <c r="AA363" s="133"/>
      <c r="AB363" s="133" t="s">
        <v>121</v>
      </c>
      <c r="AC363" s="138" t="s">
        <v>121</v>
      </c>
      <c r="AE363" s="138" t="s">
        <v>121</v>
      </c>
      <c r="AF363" s="139">
        <v>99.933333333333337</v>
      </c>
    </row>
    <row r="364" spans="1:32" s="139" customFormat="1" ht="12">
      <c r="A364" s="133" t="s">
        <v>121</v>
      </c>
      <c r="B364" s="141" t="s">
        <v>37</v>
      </c>
      <c r="C364" s="135" t="s">
        <v>1177</v>
      </c>
      <c r="D364" s="135">
        <v>1000000630</v>
      </c>
      <c r="E364" s="136" t="s">
        <v>1178</v>
      </c>
      <c r="F364" s="137">
        <v>41479</v>
      </c>
      <c r="G364" s="137" t="str">
        <f t="shared" si="84"/>
        <v>Targeted Dealer</v>
      </c>
      <c r="H364" s="137"/>
      <c r="I364" s="177">
        <v>35</v>
      </c>
      <c r="J364" s="177"/>
      <c r="K364" s="178">
        <v>35</v>
      </c>
      <c r="L364" s="178">
        <f t="shared" si="73"/>
        <v>0</v>
      </c>
      <c r="M364" s="178" t="str">
        <f t="shared" si="74"/>
        <v>-</v>
      </c>
      <c r="N364" s="179">
        <v>0</v>
      </c>
      <c r="O364" s="180" t="str">
        <f t="shared" si="80"/>
        <v>Aug</v>
      </c>
      <c r="P364" s="178">
        <v>105</v>
      </c>
      <c r="Q364" s="181">
        <f t="shared" si="75"/>
        <v>-70</v>
      </c>
      <c r="R364" s="180">
        <f t="shared" si="81"/>
        <v>-0.66666666666666674</v>
      </c>
      <c r="S364" s="181" t="b">
        <f t="shared" si="76"/>
        <v>0</v>
      </c>
      <c r="T364" s="178">
        <f t="shared" si="82"/>
        <v>0</v>
      </c>
      <c r="U364" s="182" t="str">
        <f t="shared" si="83"/>
        <v>Sep</v>
      </c>
      <c r="V364" s="178">
        <f t="shared" si="72"/>
        <v>0</v>
      </c>
      <c r="W364" s="183">
        <f t="shared" si="77"/>
        <v>35</v>
      </c>
      <c r="X364" s="184" t="b">
        <f t="shared" si="78"/>
        <v>0</v>
      </c>
      <c r="Y364" s="183" t="b">
        <f t="shared" si="79"/>
        <v>0</v>
      </c>
      <c r="Z364" s="138">
        <v>0</v>
      </c>
      <c r="AA364" s="133"/>
      <c r="AB364" s="133" t="s">
        <v>121</v>
      </c>
      <c r="AC364" s="133" t="s">
        <v>121</v>
      </c>
      <c r="AE364" s="133" t="s">
        <v>121</v>
      </c>
      <c r="AF364" s="139">
        <v>29.166666666666668</v>
      </c>
    </row>
    <row r="365" spans="1:32" s="139" customFormat="1" ht="12">
      <c r="A365" s="133" t="s">
        <v>121</v>
      </c>
      <c r="B365" s="141" t="s">
        <v>37</v>
      </c>
      <c r="C365" s="135" t="s">
        <v>1179</v>
      </c>
      <c r="D365" s="135">
        <v>1000000620</v>
      </c>
      <c r="E365" s="136" t="s">
        <v>1180</v>
      </c>
      <c r="F365" s="137">
        <v>41645</v>
      </c>
      <c r="G365" s="137" t="str">
        <f t="shared" si="84"/>
        <v>Targeted Dealer</v>
      </c>
      <c r="H365" s="137"/>
      <c r="I365" s="177">
        <v>320</v>
      </c>
      <c r="J365" s="177"/>
      <c r="K365" s="178">
        <v>205</v>
      </c>
      <c r="L365" s="178">
        <f t="shared" si="73"/>
        <v>115</v>
      </c>
      <c r="M365" s="178" t="str">
        <f t="shared" si="74"/>
        <v>-</v>
      </c>
      <c r="N365" s="179">
        <v>270</v>
      </c>
      <c r="O365" s="180" t="str">
        <f t="shared" si="80"/>
        <v>Aug</v>
      </c>
      <c r="P365" s="178">
        <v>360</v>
      </c>
      <c r="Q365" s="181">
        <f t="shared" si="75"/>
        <v>-155</v>
      </c>
      <c r="R365" s="180">
        <f t="shared" si="81"/>
        <v>-0.43055555555555558</v>
      </c>
      <c r="S365" s="181" t="str">
        <f t="shared" si="76"/>
        <v>DEGROWTH</v>
      </c>
      <c r="T365" s="178">
        <f t="shared" si="82"/>
        <v>270</v>
      </c>
      <c r="U365" s="182" t="str">
        <f t="shared" si="83"/>
        <v>Sep</v>
      </c>
      <c r="V365" s="178">
        <f t="shared" si="72"/>
        <v>270</v>
      </c>
      <c r="W365" s="183">
        <f t="shared" si="77"/>
        <v>-65</v>
      </c>
      <c r="X365" s="184" t="b">
        <f t="shared" si="78"/>
        <v>0</v>
      </c>
      <c r="Y365" s="183" t="str">
        <f t="shared" si="79"/>
        <v>GROWTH</v>
      </c>
      <c r="Z365" s="138">
        <v>0</v>
      </c>
      <c r="AA365" s="133"/>
      <c r="AB365" s="133" t="s">
        <v>121</v>
      </c>
      <c r="AC365" s="133" t="s">
        <v>121</v>
      </c>
      <c r="AE365" s="133" t="s">
        <v>121</v>
      </c>
      <c r="AF365" s="139">
        <v>348</v>
      </c>
    </row>
    <row r="366" spans="1:32" s="139" customFormat="1" ht="12">
      <c r="A366" s="133" t="s">
        <v>121</v>
      </c>
      <c r="B366" s="141" t="s">
        <v>37</v>
      </c>
      <c r="C366" s="135" t="s">
        <v>1183</v>
      </c>
      <c r="D366" s="135">
        <v>1000000631</v>
      </c>
      <c r="E366" s="136" t="s">
        <v>1184</v>
      </c>
      <c r="F366" s="137">
        <v>41892</v>
      </c>
      <c r="G366" s="137" t="str">
        <f t="shared" si="84"/>
        <v>Targeted Dealer</v>
      </c>
      <c r="H366" s="137"/>
      <c r="I366" s="177">
        <v>1100</v>
      </c>
      <c r="J366" s="177"/>
      <c r="K366" s="178">
        <v>1020</v>
      </c>
      <c r="L366" s="178">
        <f t="shared" si="73"/>
        <v>80</v>
      </c>
      <c r="M366" s="178" t="str">
        <f t="shared" si="74"/>
        <v>-</v>
      </c>
      <c r="N366" s="179">
        <v>875</v>
      </c>
      <c r="O366" s="180" t="str">
        <f t="shared" si="80"/>
        <v>Aug</v>
      </c>
      <c r="P366" s="178">
        <v>1150</v>
      </c>
      <c r="Q366" s="181">
        <f t="shared" si="75"/>
        <v>-130</v>
      </c>
      <c r="R366" s="180">
        <f t="shared" si="81"/>
        <v>-0.11304347826086958</v>
      </c>
      <c r="S366" s="181" t="str">
        <f t="shared" si="76"/>
        <v>DEGROWTH</v>
      </c>
      <c r="T366" s="178">
        <f t="shared" si="82"/>
        <v>875</v>
      </c>
      <c r="U366" s="182" t="str">
        <f t="shared" si="83"/>
        <v>Sep</v>
      </c>
      <c r="V366" s="178">
        <f t="shared" ref="V366:V424" si="85">T366</f>
        <v>875</v>
      </c>
      <c r="W366" s="183">
        <f t="shared" si="77"/>
        <v>145</v>
      </c>
      <c r="X366" s="184" t="b">
        <f t="shared" si="78"/>
        <v>0</v>
      </c>
      <c r="Y366" s="183" t="str">
        <f t="shared" si="79"/>
        <v>GROWTH</v>
      </c>
      <c r="Z366" s="138">
        <v>0</v>
      </c>
      <c r="AA366" s="133"/>
      <c r="AB366" s="133" t="s">
        <v>121</v>
      </c>
      <c r="AC366" s="133" t="s">
        <v>121</v>
      </c>
      <c r="AE366" s="133" t="s">
        <v>121</v>
      </c>
      <c r="AF366" s="139">
        <v>904.16666666666663</v>
      </c>
    </row>
    <row r="367" spans="1:32" s="139" customFormat="1" ht="12">
      <c r="A367" s="133" t="s">
        <v>121</v>
      </c>
      <c r="B367" s="141" t="s">
        <v>37</v>
      </c>
      <c r="C367" s="135" t="s">
        <v>1185</v>
      </c>
      <c r="D367" s="135">
        <v>1000000621</v>
      </c>
      <c r="E367" s="136" t="s">
        <v>1186</v>
      </c>
      <c r="F367" s="137">
        <v>41913</v>
      </c>
      <c r="G367" s="137" t="str">
        <f t="shared" si="84"/>
        <v>Targeted Dealer</v>
      </c>
      <c r="H367" s="137"/>
      <c r="I367" s="177">
        <v>3300</v>
      </c>
      <c r="J367" s="177"/>
      <c r="K367" s="178">
        <v>1960</v>
      </c>
      <c r="L367" s="178">
        <f t="shared" ref="L367:L422" si="86">I367-K367</f>
        <v>1340</v>
      </c>
      <c r="M367" s="178" t="str">
        <f t="shared" ref="M367:M422" si="87">IFERROR((K367/J367%),"-")</f>
        <v>-</v>
      </c>
      <c r="N367" s="179">
        <v>2186.4499999999998</v>
      </c>
      <c r="O367" s="180" t="str">
        <f t="shared" si="80"/>
        <v>Aug</v>
      </c>
      <c r="P367" s="178">
        <v>3601.7000000000003</v>
      </c>
      <c r="Q367" s="181">
        <f t="shared" ref="Q367:Q422" si="88">K367-P367</f>
        <v>-1641.7000000000003</v>
      </c>
      <c r="R367" s="180">
        <f t="shared" si="81"/>
        <v>-0.4558125329705417</v>
      </c>
      <c r="S367" s="181" t="str">
        <f t="shared" ref="S367:S422" si="89">IF(N367&gt;0,IF(O367="","-",IF(R367&lt;0%,"DEGROWTH","GROWTH")))</f>
        <v>DEGROWTH</v>
      </c>
      <c r="T367" s="178">
        <f t="shared" si="82"/>
        <v>2186.4499999999998</v>
      </c>
      <c r="U367" s="182" t="str">
        <f t="shared" si="83"/>
        <v>Sep</v>
      </c>
      <c r="V367" s="178">
        <f t="shared" si="85"/>
        <v>2186.4499999999998</v>
      </c>
      <c r="W367" s="183">
        <f t="shared" ref="W367:W422" si="90">K367-V367</f>
        <v>-226.44999999999982</v>
      </c>
      <c r="X367" s="184" t="b">
        <f t="shared" si="78"/>
        <v>0</v>
      </c>
      <c r="Y367" s="183" t="str">
        <f t="shared" ref="Y367:Y422" si="91">IF(T367&gt;0,IF(U367="","-",IF(X367&lt;0%,"DEGROWTH","GROWTH")))</f>
        <v>GROWTH</v>
      </c>
      <c r="Z367" s="138">
        <v>0</v>
      </c>
      <c r="AA367" s="133"/>
      <c r="AB367" s="133" t="s">
        <v>121</v>
      </c>
      <c r="AC367" s="133" t="s">
        <v>121</v>
      </c>
      <c r="AE367" s="133" t="s">
        <v>121</v>
      </c>
      <c r="AF367" s="139">
        <v>2956.7250000000008</v>
      </c>
    </row>
    <row r="368" spans="1:32" s="139" customFormat="1" ht="12">
      <c r="A368" s="133" t="s">
        <v>121</v>
      </c>
      <c r="B368" s="141" t="s">
        <v>37</v>
      </c>
      <c r="C368" s="135" t="s">
        <v>1189</v>
      </c>
      <c r="D368" s="135">
        <v>1000000629</v>
      </c>
      <c r="E368" s="136" t="s">
        <v>1190</v>
      </c>
      <c r="F368" s="137">
        <v>42487</v>
      </c>
      <c r="G368" s="137" t="str">
        <f t="shared" si="84"/>
        <v>Targeted Dealer</v>
      </c>
      <c r="H368" s="137"/>
      <c r="I368" s="177">
        <v>1000</v>
      </c>
      <c r="J368" s="177"/>
      <c r="K368" s="178">
        <v>1006.85</v>
      </c>
      <c r="L368" s="178">
        <f t="shared" si="86"/>
        <v>-6.8500000000000227</v>
      </c>
      <c r="M368" s="178" t="str">
        <f t="shared" si="87"/>
        <v>-</v>
      </c>
      <c r="N368" s="179">
        <v>630</v>
      </c>
      <c r="O368" s="180" t="str">
        <f t="shared" si="80"/>
        <v>Aug</v>
      </c>
      <c r="P368" s="178">
        <v>985.7</v>
      </c>
      <c r="Q368" s="181">
        <f t="shared" si="88"/>
        <v>21.149999999999977</v>
      </c>
      <c r="R368" s="180">
        <f t="shared" si="81"/>
        <v>2.1456832707720475E-2</v>
      </c>
      <c r="S368" s="181" t="str">
        <f t="shared" si="89"/>
        <v>GROWTH</v>
      </c>
      <c r="T368" s="178">
        <f t="shared" si="82"/>
        <v>630</v>
      </c>
      <c r="U368" s="182" t="str">
        <f t="shared" si="83"/>
        <v>Sep</v>
      </c>
      <c r="V368" s="178">
        <f t="shared" si="85"/>
        <v>630</v>
      </c>
      <c r="W368" s="183">
        <f t="shared" si="90"/>
        <v>376.85</v>
      </c>
      <c r="X368" s="184" t="b">
        <f t="shared" si="78"/>
        <v>0</v>
      </c>
      <c r="Y368" s="183" t="str">
        <f t="shared" si="91"/>
        <v>GROWTH</v>
      </c>
      <c r="Z368" s="138">
        <v>0</v>
      </c>
      <c r="AA368" s="133"/>
      <c r="AB368" s="133" t="s">
        <v>121</v>
      </c>
      <c r="AC368" s="133" t="s">
        <v>121</v>
      </c>
      <c r="AE368" s="133" t="s">
        <v>121</v>
      </c>
      <c r="AF368" s="139">
        <v>1010.1833333333333</v>
      </c>
    </row>
    <row r="369" spans="1:32" s="139" customFormat="1" ht="12">
      <c r="A369" s="133" t="s">
        <v>121</v>
      </c>
      <c r="B369" s="141" t="s">
        <v>37</v>
      </c>
      <c r="C369" s="135" t="s">
        <v>1191</v>
      </c>
      <c r="D369" s="135">
        <v>1000000627</v>
      </c>
      <c r="E369" s="136" t="s">
        <v>1192</v>
      </c>
      <c r="F369" s="137">
        <v>43294</v>
      </c>
      <c r="G369" s="137" t="str">
        <f t="shared" si="84"/>
        <v>Targeted Dealer</v>
      </c>
      <c r="H369" s="137"/>
      <c r="I369" s="177">
        <v>1150</v>
      </c>
      <c r="J369" s="177"/>
      <c r="K369" s="178">
        <v>1340</v>
      </c>
      <c r="L369" s="178">
        <f t="shared" si="86"/>
        <v>-190</v>
      </c>
      <c r="M369" s="178" t="str">
        <f t="shared" si="87"/>
        <v>-</v>
      </c>
      <c r="N369" s="179">
        <v>840</v>
      </c>
      <c r="O369" s="180" t="str">
        <f t="shared" si="80"/>
        <v>Aug</v>
      </c>
      <c r="P369" s="178">
        <v>1332.8</v>
      </c>
      <c r="Q369" s="181">
        <f t="shared" si="88"/>
        <v>7.2000000000000455</v>
      </c>
      <c r="R369" s="180">
        <f t="shared" si="81"/>
        <v>5.4021608643457508E-3</v>
      </c>
      <c r="S369" s="181" t="str">
        <f t="shared" si="89"/>
        <v>GROWTH</v>
      </c>
      <c r="T369" s="178">
        <f t="shared" si="82"/>
        <v>840</v>
      </c>
      <c r="U369" s="182" t="str">
        <f t="shared" si="83"/>
        <v>Sep</v>
      </c>
      <c r="V369" s="178">
        <f t="shared" si="85"/>
        <v>840</v>
      </c>
      <c r="W369" s="183">
        <f t="shared" si="90"/>
        <v>500</v>
      </c>
      <c r="X369" s="184" t="b">
        <f t="shared" ref="X369:X428" si="92">IFERROR(IF(U369="July",(K369/V369-1)),0)</f>
        <v>0</v>
      </c>
      <c r="Y369" s="183" t="str">
        <f t="shared" si="91"/>
        <v>GROWTH</v>
      </c>
      <c r="Z369" s="138">
        <v>0</v>
      </c>
      <c r="AA369" s="133"/>
      <c r="AB369" s="133" t="s">
        <v>121</v>
      </c>
      <c r="AC369" s="133" t="s">
        <v>121</v>
      </c>
      <c r="AE369" s="133" t="s">
        <v>121</v>
      </c>
      <c r="AF369" s="139">
        <v>1355.4666666666667</v>
      </c>
    </row>
    <row r="370" spans="1:32" s="139" customFormat="1" ht="12">
      <c r="A370" s="133" t="s">
        <v>121</v>
      </c>
      <c r="B370" s="141" t="s">
        <v>37</v>
      </c>
      <c r="C370" s="135" t="s">
        <v>1197</v>
      </c>
      <c r="D370" s="135">
        <v>1000001017</v>
      </c>
      <c r="E370" s="136" t="s">
        <v>1198</v>
      </c>
      <c r="F370" s="137">
        <v>43629</v>
      </c>
      <c r="G370" s="137" t="str">
        <f t="shared" si="84"/>
        <v>Targeted Dealer</v>
      </c>
      <c r="H370" s="137"/>
      <c r="I370" s="177">
        <v>1050</v>
      </c>
      <c r="J370" s="177"/>
      <c r="K370" s="178">
        <v>1119</v>
      </c>
      <c r="L370" s="178">
        <f t="shared" si="86"/>
        <v>-69</v>
      </c>
      <c r="M370" s="178" t="str">
        <f t="shared" si="87"/>
        <v>-</v>
      </c>
      <c r="N370" s="179">
        <v>1010.45</v>
      </c>
      <c r="O370" s="180" t="str">
        <f t="shared" si="80"/>
        <v>Aug</v>
      </c>
      <c r="P370" s="178">
        <v>916.15</v>
      </c>
      <c r="Q370" s="181">
        <f t="shared" si="88"/>
        <v>202.85000000000002</v>
      </c>
      <c r="R370" s="180">
        <f t="shared" si="81"/>
        <v>0.22141570703487434</v>
      </c>
      <c r="S370" s="181" t="str">
        <f t="shared" si="89"/>
        <v>GROWTH</v>
      </c>
      <c r="T370" s="178">
        <f t="shared" si="82"/>
        <v>1010.45</v>
      </c>
      <c r="U370" s="182" t="str">
        <f t="shared" si="83"/>
        <v>Sep</v>
      </c>
      <c r="V370" s="178">
        <f t="shared" si="85"/>
        <v>1010.45</v>
      </c>
      <c r="W370" s="183">
        <f t="shared" si="90"/>
        <v>108.54999999999995</v>
      </c>
      <c r="X370" s="184" t="b">
        <f t="shared" si="92"/>
        <v>0</v>
      </c>
      <c r="Y370" s="183" t="str">
        <f t="shared" si="91"/>
        <v>GROWTH</v>
      </c>
      <c r="Z370" s="138">
        <v>0</v>
      </c>
      <c r="AA370" s="133"/>
      <c r="AB370" s="133" t="s">
        <v>121</v>
      </c>
      <c r="AC370" s="133" t="s">
        <v>121</v>
      </c>
      <c r="AE370" s="133" t="s">
        <v>121</v>
      </c>
      <c r="AF370" s="139">
        <v>1281.3416666666667</v>
      </c>
    </row>
    <row r="371" spans="1:32" s="139" customFormat="1" ht="12">
      <c r="A371" s="133" t="s">
        <v>121</v>
      </c>
      <c r="B371" s="141" t="s">
        <v>37</v>
      </c>
      <c r="C371" s="135" t="s">
        <v>1199</v>
      </c>
      <c r="D371" s="135">
        <v>1000001016</v>
      </c>
      <c r="E371" s="136" t="s">
        <v>1200</v>
      </c>
      <c r="F371" s="137">
        <v>43715</v>
      </c>
      <c r="G371" s="137" t="str">
        <f t="shared" si="84"/>
        <v>Targeted Dealer</v>
      </c>
      <c r="H371" s="137"/>
      <c r="I371" s="177">
        <v>320</v>
      </c>
      <c r="J371" s="177"/>
      <c r="K371" s="178">
        <v>80</v>
      </c>
      <c r="L371" s="178">
        <f t="shared" si="86"/>
        <v>240</v>
      </c>
      <c r="M371" s="178" t="str">
        <f t="shared" si="87"/>
        <v>-</v>
      </c>
      <c r="N371" s="179">
        <v>200</v>
      </c>
      <c r="O371" s="180" t="str">
        <f t="shared" si="80"/>
        <v>Aug</v>
      </c>
      <c r="P371" s="178">
        <v>160</v>
      </c>
      <c r="Q371" s="181">
        <f t="shared" si="88"/>
        <v>-80</v>
      </c>
      <c r="R371" s="180">
        <f t="shared" si="81"/>
        <v>-0.5</v>
      </c>
      <c r="S371" s="181" t="str">
        <f t="shared" si="89"/>
        <v>DEGROWTH</v>
      </c>
      <c r="T371" s="178">
        <f t="shared" si="82"/>
        <v>200</v>
      </c>
      <c r="U371" s="182" t="str">
        <f t="shared" si="83"/>
        <v>Sep</v>
      </c>
      <c r="V371" s="178">
        <f t="shared" si="85"/>
        <v>200</v>
      </c>
      <c r="W371" s="183">
        <f t="shared" si="90"/>
        <v>-120</v>
      </c>
      <c r="X371" s="184" t="b">
        <f t="shared" si="92"/>
        <v>0</v>
      </c>
      <c r="Y371" s="183" t="str">
        <f t="shared" si="91"/>
        <v>GROWTH</v>
      </c>
      <c r="Z371" s="138">
        <v>0</v>
      </c>
      <c r="AA371" s="133"/>
      <c r="AB371" s="133" t="s">
        <v>121</v>
      </c>
      <c r="AC371" s="133" t="s">
        <v>121</v>
      </c>
      <c r="AE371" s="133" t="s">
        <v>121</v>
      </c>
      <c r="AF371" s="139">
        <v>186.66666666666666</v>
      </c>
    </row>
    <row r="372" spans="1:32" s="139" customFormat="1" ht="12">
      <c r="A372" s="133" t="s">
        <v>121</v>
      </c>
      <c r="B372" s="141" t="s">
        <v>37</v>
      </c>
      <c r="C372" s="135" t="s">
        <v>1201</v>
      </c>
      <c r="D372" s="135">
        <v>1000001014</v>
      </c>
      <c r="E372" s="136" t="s">
        <v>1202</v>
      </c>
      <c r="F372" s="137">
        <v>43806</v>
      </c>
      <c r="G372" s="137" t="str">
        <f t="shared" si="84"/>
        <v>Targeted Dealer</v>
      </c>
      <c r="H372" s="137"/>
      <c r="I372" s="177">
        <v>1530</v>
      </c>
      <c r="J372" s="177"/>
      <c r="K372" s="178">
        <v>1574.3</v>
      </c>
      <c r="L372" s="178">
        <f t="shared" si="86"/>
        <v>-44.299999999999955</v>
      </c>
      <c r="M372" s="178" t="str">
        <f t="shared" si="87"/>
        <v>-</v>
      </c>
      <c r="N372" s="179">
        <v>1750</v>
      </c>
      <c r="O372" s="180" t="str">
        <f t="shared" si="80"/>
        <v>Aug</v>
      </c>
      <c r="P372" s="178">
        <v>2055</v>
      </c>
      <c r="Q372" s="181">
        <f t="shared" si="88"/>
        <v>-480.70000000000005</v>
      </c>
      <c r="R372" s="180">
        <f t="shared" si="81"/>
        <v>-0.2339172749391728</v>
      </c>
      <c r="S372" s="181" t="str">
        <f t="shared" si="89"/>
        <v>DEGROWTH</v>
      </c>
      <c r="T372" s="178">
        <f t="shared" si="82"/>
        <v>1750</v>
      </c>
      <c r="U372" s="182" t="str">
        <f t="shared" si="83"/>
        <v>Sep</v>
      </c>
      <c r="V372" s="178">
        <f t="shared" si="85"/>
        <v>1750</v>
      </c>
      <c r="W372" s="183">
        <f t="shared" si="90"/>
        <v>-175.70000000000005</v>
      </c>
      <c r="X372" s="184" t="b">
        <f t="shared" si="92"/>
        <v>0</v>
      </c>
      <c r="Y372" s="183" t="str">
        <f t="shared" si="91"/>
        <v>GROWTH</v>
      </c>
      <c r="Z372" s="138">
        <v>0</v>
      </c>
      <c r="AA372" s="133"/>
      <c r="AB372" s="133" t="s">
        <v>121</v>
      </c>
      <c r="AC372" s="133" t="s">
        <v>121</v>
      </c>
      <c r="AE372" s="133" t="s">
        <v>121</v>
      </c>
      <c r="AF372" s="139">
        <v>1431.3583333333336</v>
      </c>
    </row>
    <row r="373" spans="1:32" s="139" customFormat="1" ht="12">
      <c r="A373" s="133" t="s">
        <v>121</v>
      </c>
      <c r="B373" s="141" t="s">
        <v>37</v>
      </c>
      <c r="C373" s="135" t="s">
        <v>1205</v>
      </c>
      <c r="D373" s="135">
        <v>1000001025</v>
      </c>
      <c r="E373" s="136" t="s">
        <v>1206</v>
      </c>
      <c r="F373" s="137">
        <v>44092</v>
      </c>
      <c r="G373" s="137" t="str">
        <f t="shared" si="84"/>
        <v>Targeted Dealer</v>
      </c>
      <c r="H373" s="137"/>
      <c r="I373" s="177">
        <v>1600</v>
      </c>
      <c r="J373" s="177"/>
      <c r="K373" s="178">
        <v>1491.5</v>
      </c>
      <c r="L373" s="178">
        <f t="shared" si="86"/>
        <v>108.5</v>
      </c>
      <c r="M373" s="178" t="str">
        <f t="shared" si="87"/>
        <v>-</v>
      </c>
      <c r="N373" s="179">
        <v>1181</v>
      </c>
      <c r="O373" s="180" t="str">
        <f t="shared" si="80"/>
        <v>Aug</v>
      </c>
      <c r="P373" s="178">
        <v>1535.35</v>
      </c>
      <c r="Q373" s="181">
        <f t="shared" si="88"/>
        <v>-43.849999999999909</v>
      </c>
      <c r="R373" s="180">
        <f t="shared" si="81"/>
        <v>-2.8560263132184738E-2</v>
      </c>
      <c r="S373" s="181" t="str">
        <f t="shared" si="89"/>
        <v>DEGROWTH</v>
      </c>
      <c r="T373" s="178">
        <f t="shared" si="82"/>
        <v>1181</v>
      </c>
      <c r="U373" s="182" t="str">
        <f t="shared" si="83"/>
        <v>Sep</v>
      </c>
      <c r="V373" s="178">
        <f t="shared" si="85"/>
        <v>1181</v>
      </c>
      <c r="W373" s="183">
        <f t="shared" si="90"/>
        <v>310.5</v>
      </c>
      <c r="X373" s="184" t="b">
        <f t="shared" si="92"/>
        <v>0</v>
      </c>
      <c r="Y373" s="183" t="str">
        <f t="shared" si="91"/>
        <v>GROWTH</v>
      </c>
      <c r="Z373" s="138">
        <v>0</v>
      </c>
      <c r="AA373" s="133"/>
      <c r="AB373" s="133" t="s">
        <v>121</v>
      </c>
      <c r="AC373" s="133" t="s">
        <v>121</v>
      </c>
      <c r="AE373" s="133" t="s">
        <v>121</v>
      </c>
      <c r="AF373" s="139">
        <v>1452.2583333333332</v>
      </c>
    </row>
    <row r="374" spans="1:32" s="139" customFormat="1" ht="12">
      <c r="A374" s="133" t="s">
        <v>121</v>
      </c>
      <c r="B374" s="141" t="s">
        <v>37</v>
      </c>
      <c r="C374" s="135" t="s">
        <v>1209</v>
      </c>
      <c r="D374" s="135">
        <v>1000001027</v>
      </c>
      <c r="E374" s="136" t="s">
        <v>1210</v>
      </c>
      <c r="F374" s="137">
        <v>44459</v>
      </c>
      <c r="G374" s="137" t="str">
        <f t="shared" si="84"/>
        <v>Targeted Dealer</v>
      </c>
      <c r="H374" s="137"/>
      <c r="I374" s="177">
        <v>175</v>
      </c>
      <c r="J374" s="177"/>
      <c r="K374" s="178">
        <v>173</v>
      </c>
      <c r="L374" s="178">
        <f t="shared" si="86"/>
        <v>2</v>
      </c>
      <c r="M374" s="178" t="str">
        <f t="shared" si="87"/>
        <v>-</v>
      </c>
      <c r="N374" s="179">
        <v>105</v>
      </c>
      <c r="O374" s="180" t="str">
        <f t="shared" si="80"/>
        <v>Aug</v>
      </c>
      <c r="P374" s="178">
        <v>140</v>
      </c>
      <c r="Q374" s="181">
        <f t="shared" si="88"/>
        <v>33</v>
      </c>
      <c r="R374" s="180">
        <f t="shared" si="81"/>
        <v>0.23571428571428577</v>
      </c>
      <c r="S374" s="181" t="str">
        <f t="shared" si="89"/>
        <v>GROWTH</v>
      </c>
      <c r="T374" s="178">
        <f t="shared" si="82"/>
        <v>105</v>
      </c>
      <c r="U374" s="182" t="str">
        <f t="shared" si="83"/>
        <v>Sep</v>
      </c>
      <c r="V374" s="178">
        <f t="shared" si="85"/>
        <v>105</v>
      </c>
      <c r="W374" s="183">
        <f t="shared" si="90"/>
        <v>68</v>
      </c>
      <c r="X374" s="184" t="b">
        <f t="shared" si="92"/>
        <v>0</v>
      </c>
      <c r="Y374" s="183" t="str">
        <f t="shared" si="91"/>
        <v>GROWTH</v>
      </c>
      <c r="Z374" s="138">
        <v>0</v>
      </c>
      <c r="AA374" s="133"/>
      <c r="AB374" s="133" t="s">
        <v>121</v>
      </c>
      <c r="AC374" s="133" t="s">
        <v>121</v>
      </c>
      <c r="AE374" s="133" t="s">
        <v>121</v>
      </c>
      <c r="AF374" s="139">
        <v>128.33333333333334</v>
      </c>
    </row>
    <row r="375" spans="1:32" s="139" customFormat="1" ht="12">
      <c r="A375" s="133" t="s">
        <v>121</v>
      </c>
      <c r="B375" s="141" t="s">
        <v>37</v>
      </c>
      <c r="C375" s="135" t="s">
        <v>1213</v>
      </c>
      <c r="D375" s="135">
        <v>1000001024</v>
      </c>
      <c r="E375" s="136" t="s">
        <v>1214</v>
      </c>
      <c r="F375" s="137">
        <v>44467</v>
      </c>
      <c r="G375" s="137" t="str">
        <f t="shared" si="84"/>
        <v>Targeted Dealer</v>
      </c>
      <c r="H375" s="137"/>
      <c r="I375" s="177">
        <v>210</v>
      </c>
      <c r="J375" s="177"/>
      <c r="K375" s="178">
        <v>183.1</v>
      </c>
      <c r="L375" s="178">
        <f t="shared" si="86"/>
        <v>26.900000000000006</v>
      </c>
      <c r="M375" s="178" t="str">
        <f t="shared" si="87"/>
        <v>-</v>
      </c>
      <c r="N375" s="179">
        <v>105</v>
      </c>
      <c r="O375" s="180" t="str">
        <f t="shared" si="80"/>
        <v>Aug</v>
      </c>
      <c r="P375" s="178">
        <v>20</v>
      </c>
      <c r="Q375" s="181">
        <f t="shared" si="88"/>
        <v>163.1</v>
      </c>
      <c r="R375" s="180">
        <f t="shared" si="81"/>
        <v>8.1549999999999994</v>
      </c>
      <c r="S375" s="181" t="str">
        <f t="shared" si="89"/>
        <v>GROWTH</v>
      </c>
      <c r="T375" s="178">
        <f t="shared" si="82"/>
        <v>105</v>
      </c>
      <c r="U375" s="182" t="str">
        <f t="shared" si="83"/>
        <v>Sep</v>
      </c>
      <c r="V375" s="178">
        <f t="shared" si="85"/>
        <v>105</v>
      </c>
      <c r="W375" s="183">
        <f t="shared" si="90"/>
        <v>78.099999999999994</v>
      </c>
      <c r="X375" s="184" t="b">
        <f t="shared" si="92"/>
        <v>0</v>
      </c>
      <c r="Y375" s="183" t="str">
        <f t="shared" si="91"/>
        <v>GROWTH</v>
      </c>
      <c r="Z375" s="138">
        <v>0</v>
      </c>
      <c r="AA375" s="133"/>
      <c r="AB375" s="133" t="s">
        <v>121</v>
      </c>
      <c r="AC375" s="133" t="s">
        <v>121</v>
      </c>
      <c r="AE375" s="133" t="s">
        <v>121</v>
      </c>
      <c r="AF375" s="139">
        <v>34.166666666666664</v>
      </c>
    </row>
    <row r="376" spans="1:32" s="139" customFormat="1" ht="12">
      <c r="A376" s="133" t="s">
        <v>121</v>
      </c>
      <c r="B376" s="141" t="s">
        <v>37</v>
      </c>
      <c r="C376" s="140" t="s">
        <v>1221</v>
      </c>
      <c r="D376" s="135">
        <v>1000003100</v>
      </c>
      <c r="E376" s="140" t="s">
        <v>1222</v>
      </c>
      <c r="F376" s="137">
        <v>44873</v>
      </c>
      <c r="G376" s="137" t="str">
        <f t="shared" si="84"/>
        <v>Targeted Dealer</v>
      </c>
      <c r="H376" s="137"/>
      <c r="I376" s="177">
        <v>700</v>
      </c>
      <c r="J376" s="177"/>
      <c r="K376" s="178">
        <v>245</v>
      </c>
      <c r="L376" s="178">
        <f t="shared" si="86"/>
        <v>455</v>
      </c>
      <c r="M376" s="178" t="str">
        <f t="shared" si="87"/>
        <v>-</v>
      </c>
      <c r="N376" s="179">
        <v>213.85</v>
      </c>
      <c r="O376" s="180" t="str">
        <f t="shared" si="80"/>
        <v>Aug</v>
      </c>
      <c r="P376" s="178">
        <v>884.55</v>
      </c>
      <c r="Q376" s="181">
        <f t="shared" si="88"/>
        <v>-639.54999999999995</v>
      </c>
      <c r="R376" s="180">
        <f t="shared" si="81"/>
        <v>-0.72302300604827319</v>
      </c>
      <c r="S376" s="181" t="str">
        <f t="shared" si="89"/>
        <v>DEGROWTH</v>
      </c>
      <c r="T376" s="178">
        <f t="shared" si="82"/>
        <v>213.85</v>
      </c>
      <c r="U376" s="182" t="str">
        <f t="shared" si="83"/>
        <v>Sep</v>
      </c>
      <c r="V376" s="178">
        <f t="shared" si="85"/>
        <v>213.85</v>
      </c>
      <c r="W376" s="183">
        <f t="shared" si="90"/>
        <v>31.150000000000006</v>
      </c>
      <c r="X376" s="184" t="b">
        <f t="shared" si="92"/>
        <v>0</v>
      </c>
      <c r="Y376" s="183" t="str">
        <f t="shared" si="91"/>
        <v>GROWTH</v>
      </c>
      <c r="Z376" s="138">
        <v>0</v>
      </c>
      <c r="AA376" s="133"/>
      <c r="AB376" s="133" t="s">
        <v>121</v>
      </c>
      <c r="AC376" s="133" t="s">
        <v>121</v>
      </c>
      <c r="AE376" s="133" t="s">
        <v>121</v>
      </c>
      <c r="AF376" s="139">
        <v>876.33333333333337</v>
      </c>
    </row>
    <row r="377" spans="1:32" s="139" customFormat="1" ht="12">
      <c r="A377" s="133" t="s">
        <v>121</v>
      </c>
      <c r="B377" s="141" t="s">
        <v>37</v>
      </c>
      <c r="C377" s="140" t="s">
        <v>1225</v>
      </c>
      <c r="D377" s="135">
        <v>1000003445</v>
      </c>
      <c r="E377" s="140" t="s">
        <v>1226</v>
      </c>
      <c r="F377" s="137">
        <v>45008</v>
      </c>
      <c r="G377" s="137" t="str">
        <f t="shared" si="84"/>
        <v>Targeted Dealer</v>
      </c>
      <c r="H377" s="137"/>
      <c r="I377" s="177">
        <v>700</v>
      </c>
      <c r="J377" s="177"/>
      <c r="K377" s="178">
        <v>315</v>
      </c>
      <c r="L377" s="178">
        <f t="shared" si="86"/>
        <v>385</v>
      </c>
      <c r="M377" s="178" t="str">
        <f t="shared" si="87"/>
        <v>-</v>
      </c>
      <c r="N377" s="179">
        <v>490</v>
      </c>
      <c r="O377" s="180" t="str">
        <f t="shared" si="80"/>
        <v>Aug</v>
      </c>
      <c r="P377" s="178">
        <v>785</v>
      </c>
      <c r="Q377" s="181">
        <f t="shared" si="88"/>
        <v>-470</v>
      </c>
      <c r="R377" s="180">
        <f t="shared" si="81"/>
        <v>-0.59872611464968151</v>
      </c>
      <c r="S377" s="181" t="str">
        <f t="shared" si="89"/>
        <v>DEGROWTH</v>
      </c>
      <c r="T377" s="178">
        <f t="shared" si="82"/>
        <v>490</v>
      </c>
      <c r="U377" s="182" t="str">
        <f t="shared" si="83"/>
        <v>Sep</v>
      </c>
      <c r="V377" s="178">
        <f t="shared" si="85"/>
        <v>490</v>
      </c>
      <c r="W377" s="183">
        <f t="shared" si="90"/>
        <v>-175</v>
      </c>
      <c r="X377" s="184" t="b">
        <f t="shared" si="92"/>
        <v>0</v>
      </c>
      <c r="Y377" s="183" t="str">
        <f t="shared" si="91"/>
        <v>GROWTH</v>
      </c>
      <c r="Z377" s="138">
        <v>0</v>
      </c>
      <c r="AA377" s="133"/>
      <c r="AB377" s="133" t="s">
        <v>121</v>
      </c>
      <c r="AC377" s="133" t="s">
        <v>121</v>
      </c>
      <c r="AE377" s="133" t="s">
        <v>121</v>
      </c>
      <c r="AF377" s="139">
        <v>710.83333333333337</v>
      </c>
    </row>
    <row r="378" spans="1:32" s="139" customFormat="1" ht="12">
      <c r="A378" s="133" t="s">
        <v>121</v>
      </c>
      <c r="B378" s="141" t="s">
        <v>37</v>
      </c>
      <c r="C378" s="140" t="s">
        <v>1227</v>
      </c>
      <c r="D378" s="135">
        <v>1000003489</v>
      </c>
      <c r="E378" s="140" t="s">
        <v>1228</v>
      </c>
      <c r="F378" s="137">
        <v>45042</v>
      </c>
      <c r="G378" s="137" t="str">
        <f t="shared" si="84"/>
        <v>Targeted Dealer</v>
      </c>
      <c r="H378" s="137"/>
      <c r="I378" s="177">
        <v>175</v>
      </c>
      <c r="J378" s="177"/>
      <c r="K378" s="178">
        <v>110</v>
      </c>
      <c r="L378" s="178">
        <f t="shared" si="86"/>
        <v>65</v>
      </c>
      <c r="M378" s="178" t="str">
        <f t="shared" si="87"/>
        <v>-</v>
      </c>
      <c r="N378" s="179">
        <v>70</v>
      </c>
      <c r="O378" s="180" t="str">
        <f t="shared" si="80"/>
        <v>Aug</v>
      </c>
      <c r="P378" s="178">
        <v>170</v>
      </c>
      <c r="Q378" s="181">
        <f t="shared" si="88"/>
        <v>-60</v>
      </c>
      <c r="R378" s="180">
        <f t="shared" si="81"/>
        <v>-0.3529411764705882</v>
      </c>
      <c r="S378" s="181" t="str">
        <f t="shared" si="89"/>
        <v>DEGROWTH</v>
      </c>
      <c r="T378" s="178">
        <f t="shared" si="82"/>
        <v>70</v>
      </c>
      <c r="U378" s="182" t="str">
        <f t="shared" si="83"/>
        <v>Sep</v>
      </c>
      <c r="V378" s="178">
        <f t="shared" si="85"/>
        <v>70</v>
      </c>
      <c r="W378" s="183">
        <f t="shared" si="90"/>
        <v>40</v>
      </c>
      <c r="X378" s="184" t="b">
        <f t="shared" si="92"/>
        <v>0</v>
      </c>
      <c r="Y378" s="183" t="str">
        <f t="shared" si="91"/>
        <v>GROWTH</v>
      </c>
      <c r="Z378" s="138">
        <v>0</v>
      </c>
      <c r="AA378" s="133"/>
      <c r="AB378" s="133" t="s">
        <v>121</v>
      </c>
      <c r="AC378" s="133" t="s">
        <v>121</v>
      </c>
      <c r="AE378" s="133" t="s">
        <v>121</v>
      </c>
      <c r="AF378" s="139">
        <v>152.95833333333334</v>
      </c>
    </row>
    <row r="379" spans="1:32" s="139" customFormat="1" ht="12">
      <c r="A379" s="133" t="s">
        <v>121</v>
      </c>
      <c r="B379" s="141" t="s">
        <v>37</v>
      </c>
      <c r="C379" s="140" t="s">
        <v>1231</v>
      </c>
      <c r="D379" s="135">
        <v>1000003698</v>
      </c>
      <c r="E379" s="140" t="s">
        <v>1232</v>
      </c>
      <c r="F379" s="137">
        <v>45162</v>
      </c>
      <c r="G379" s="137" t="str">
        <f t="shared" si="84"/>
        <v>Targeted Dealer</v>
      </c>
      <c r="H379" s="137"/>
      <c r="I379" s="177">
        <v>350</v>
      </c>
      <c r="J379" s="177"/>
      <c r="K379" s="178">
        <v>175</v>
      </c>
      <c r="L379" s="178">
        <f t="shared" si="86"/>
        <v>175</v>
      </c>
      <c r="M379" s="178" t="str">
        <f t="shared" si="87"/>
        <v>-</v>
      </c>
      <c r="N379" s="179">
        <v>169.15</v>
      </c>
      <c r="O379" s="180" t="str">
        <f t="shared" si="80"/>
        <v>Aug</v>
      </c>
      <c r="P379" s="178">
        <v>-4.75</v>
      </c>
      <c r="Q379" s="181">
        <f t="shared" si="88"/>
        <v>179.75</v>
      </c>
      <c r="R379" s="180">
        <f t="shared" si="81"/>
        <v>-37.842105263157897</v>
      </c>
      <c r="S379" s="181" t="str">
        <f t="shared" si="89"/>
        <v>DEGROWTH</v>
      </c>
      <c r="T379" s="178">
        <f t="shared" si="82"/>
        <v>169.15</v>
      </c>
      <c r="U379" s="182" t="str">
        <f t="shared" si="83"/>
        <v>Sep</v>
      </c>
      <c r="V379" s="178">
        <f t="shared" si="85"/>
        <v>169.15</v>
      </c>
      <c r="W379" s="183">
        <f t="shared" si="90"/>
        <v>5.8499999999999943</v>
      </c>
      <c r="X379" s="184" t="b">
        <f t="shared" si="92"/>
        <v>0</v>
      </c>
      <c r="Y379" s="183" t="str">
        <f t="shared" si="91"/>
        <v>GROWTH</v>
      </c>
      <c r="Z379" s="138">
        <v>0</v>
      </c>
      <c r="AA379" s="133"/>
      <c r="AB379" s="133" t="s">
        <v>121</v>
      </c>
      <c r="AC379" s="133" t="s">
        <v>121</v>
      </c>
      <c r="AE379" s="133" t="s">
        <v>121</v>
      </c>
      <c r="AF379" s="139">
        <v>218.98333333333335</v>
      </c>
    </row>
    <row r="380" spans="1:32" s="139" customFormat="1" ht="12">
      <c r="A380" s="138" t="s">
        <v>121</v>
      </c>
      <c r="B380" s="144" t="s">
        <v>37</v>
      </c>
      <c r="C380" s="144" t="s">
        <v>1237</v>
      </c>
      <c r="D380" s="144">
        <v>1000003924</v>
      </c>
      <c r="E380" s="144" t="s">
        <v>1238</v>
      </c>
      <c r="F380" s="137">
        <v>45412</v>
      </c>
      <c r="G380" s="137" t="str">
        <f t="shared" si="84"/>
        <v>Targeted Dealer</v>
      </c>
      <c r="H380" s="137"/>
      <c r="I380" s="177">
        <v>800</v>
      </c>
      <c r="J380" s="177"/>
      <c r="K380" s="178">
        <v>720</v>
      </c>
      <c r="L380" s="178">
        <f t="shared" si="86"/>
        <v>80</v>
      </c>
      <c r="M380" s="178" t="str">
        <f t="shared" si="87"/>
        <v>-</v>
      </c>
      <c r="N380" s="179">
        <v>869.4</v>
      </c>
      <c r="O380" s="180" t="str">
        <f t="shared" si="80"/>
        <v>Aug</v>
      </c>
      <c r="P380" s="178">
        <v>855</v>
      </c>
      <c r="Q380" s="181">
        <f t="shared" si="88"/>
        <v>-135</v>
      </c>
      <c r="R380" s="180">
        <f t="shared" si="81"/>
        <v>-0.15789473684210531</v>
      </c>
      <c r="S380" s="181" t="str">
        <f t="shared" si="89"/>
        <v>DEGROWTH</v>
      </c>
      <c r="T380" s="178">
        <f t="shared" si="82"/>
        <v>869.4</v>
      </c>
      <c r="U380" s="182" t="str">
        <f t="shared" si="83"/>
        <v>Sep</v>
      </c>
      <c r="V380" s="178">
        <f t="shared" si="85"/>
        <v>869.4</v>
      </c>
      <c r="W380" s="183">
        <f t="shared" si="90"/>
        <v>-149.39999999999998</v>
      </c>
      <c r="X380" s="184" t="b">
        <f t="shared" si="92"/>
        <v>0</v>
      </c>
      <c r="Y380" s="183" t="str">
        <f t="shared" si="91"/>
        <v>GROWTH</v>
      </c>
      <c r="Z380" s="138">
        <v>0</v>
      </c>
      <c r="AA380" s="133"/>
      <c r="AB380" s="133" t="s">
        <v>121</v>
      </c>
      <c r="AC380" s="138" t="s">
        <v>121</v>
      </c>
      <c r="AE380" s="138" t="s">
        <v>121</v>
      </c>
      <c r="AF380" s="139">
        <v>923.01666666666654</v>
      </c>
    </row>
    <row r="381" spans="1:32" s="139" customFormat="1" ht="12">
      <c r="A381" s="138" t="s">
        <v>121</v>
      </c>
      <c r="B381" s="144" t="s">
        <v>37</v>
      </c>
      <c r="C381" s="144" t="s">
        <v>1239</v>
      </c>
      <c r="D381" s="144">
        <v>1000003997</v>
      </c>
      <c r="E381" s="144" t="s">
        <v>1240</v>
      </c>
      <c r="F381" s="137">
        <v>45448</v>
      </c>
      <c r="G381" s="137" t="str">
        <f t="shared" si="84"/>
        <v>Targeted Dealer</v>
      </c>
      <c r="H381" s="137"/>
      <c r="I381" s="177">
        <v>70</v>
      </c>
      <c r="J381" s="177"/>
      <c r="K381" s="178">
        <v>0</v>
      </c>
      <c r="L381" s="178">
        <f t="shared" si="86"/>
        <v>70</v>
      </c>
      <c r="M381" s="178" t="str">
        <f t="shared" si="87"/>
        <v>-</v>
      </c>
      <c r="N381" s="179">
        <v>350</v>
      </c>
      <c r="O381" s="180" t="str">
        <f t="shared" si="80"/>
        <v>Aug</v>
      </c>
      <c r="P381" s="178">
        <v>70</v>
      </c>
      <c r="Q381" s="181">
        <f t="shared" si="88"/>
        <v>-70</v>
      </c>
      <c r="R381" s="180">
        <f t="shared" si="81"/>
        <v>-1</v>
      </c>
      <c r="S381" s="181" t="str">
        <f t="shared" si="89"/>
        <v>DEGROWTH</v>
      </c>
      <c r="T381" s="178">
        <f t="shared" si="82"/>
        <v>350</v>
      </c>
      <c r="U381" s="182" t="str">
        <f t="shared" si="83"/>
        <v>Sep</v>
      </c>
      <c r="V381" s="178">
        <f t="shared" si="85"/>
        <v>350</v>
      </c>
      <c r="W381" s="183">
        <f t="shared" si="90"/>
        <v>-350</v>
      </c>
      <c r="X381" s="184" t="b">
        <f t="shared" si="92"/>
        <v>0</v>
      </c>
      <c r="Y381" s="183" t="str">
        <f t="shared" si="91"/>
        <v>GROWTH</v>
      </c>
      <c r="Z381" s="138">
        <v>0</v>
      </c>
      <c r="AA381" s="133"/>
      <c r="AB381" s="133" t="s">
        <v>121</v>
      </c>
      <c r="AC381" s="138" t="s">
        <v>121</v>
      </c>
      <c r="AE381" s="138" t="s">
        <v>121</v>
      </c>
      <c r="AF381" s="139">
        <v>49.716666666666669</v>
      </c>
    </row>
    <row r="382" spans="1:32" s="139" customFormat="1" ht="12">
      <c r="A382" s="138" t="s">
        <v>121</v>
      </c>
      <c r="B382" s="144" t="s">
        <v>37</v>
      </c>
      <c r="C382" s="144" t="s">
        <v>1241</v>
      </c>
      <c r="D382" s="144">
        <v>1000004020</v>
      </c>
      <c r="E382" s="144" t="s">
        <v>1242</v>
      </c>
      <c r="F382" s="137">
        <v>45469</v>
      </c>
      <c r="G382" s="137" t="str">
        <f t="shared" si="84"/>
        <v>Targeted Dealer</v>
      </c>
      <c r="H382" s="137"/>
      <c r="I382" s="177">
        <v>1800</v>
      </c>
      <c r="J382" s="177"/>
      <c r="K382" s="178">
        <v>1525</v>
      </c>
      <c r="L382" s="178">
        <f t="shared" si="86"/>
        <v>275</v>
      </c>
      <c r="M382" s="178" t="str">
        <f t="shared" si="87"/>
        <v>-</v>
      </c>
      <c r="N382" s="179">
        <v>564.9</v>
      </c>
      <c r="O382" s="180" t="str">
        <f t="shared" si="80"/>
        <v>Aug</v>
      </c>
      <c r="P382" s="178">
        <v>2031.45</v>
      </c>
      <c r="Q382" s="181">
        <f t="shared" si="88"/>
        <v>-506.45000000000005</v>
      </c>
      <c r="R382" s="180">
        <f t="shared" si="81"/>
        <v>-0.24930468384651361</v>
      </c>
      <c r="S382" s="181" t="str">
        <f t="shared" si="89"/>
        <v>DEGROWTH</v>
      </c>
      <c r="T382" s="178">
        <f t="shared" si="82"/>
        <v>564.9</v>
      </c>
      <c r="U382" s="182" t="str">
        <f t="shared" si="83"/>
        <v>Sep</v>
      </c>
      <c r="V382" s="178">
        <f t="shared" si="85"/>
        <v>564.9</v>
      </c>
      <c r="W382" s="183">
        <f t="shared" si="90"/>
        <v>960.1</v>
      </c>
      <c r="X382" s="184" t="b">
        <f t="shared" si="92"/>
        <v>0</v>
      </c>
      <c r="Y382" s="183" t="str">
        <f t="shared" si="91"/>
        <v>GROWTH</v>
      </c>
      <c r="Z382" s="138">
        <v>0</v>
      </c>
      <c r="AA382" s="133"/>
      <c r="AB382" s="133" t="s">
        <v>121</v>
      </c>
      <c r="AC382" s="138" t="s">
        <v>121</v>
      </c>
      <c r="AE382" s="138" t="s">
        <v>121</v>
      </c>
      <c r="AF382" s="139">
        <v>2102.7333333333336</v>
      </c>
    </row>
    <row r="383" spans="1:32" s="139" customFormat="1" ht="12">
      <c r="A383" s="133" t="s">
        <v>1245</v>
      </c>
      <c r="B383" s="141" t="s">
        <v>40</v>
      </c>
      <c r="C383" s="135" t="s">
        <v>1248</v>
      </c>
      <c r="D383" s="135">
        <v>1000000281</v>
      </c>
      <c r="E383" s="136" t="s">
        <v>1249</v>
      </c>
      <c r="F383" s="137">
        <v>38435</v>
      </c>
      <c r="G383" s="137" t="str">
        <f t="shared" si="84"/>
        <v>Targeted Dealer</v>
      </c>
      <c r="H383" s="137"/>
      <c r="I383" s="177">
        <v>2350</v>
      </c>
      <c r="J383" s="177"/>
      <c r="K383" s="178">
        <v>2218</v>
      </c>
      <c r="L383" s="178">
        <f t="shared" si="86"/>
        <v>132</v>
      </c>
      <c r="M383" s="178" t="str">
        <f t="shared" si="87"/>
        <v>-</v>
      </c>
      <c r="N383" s="179">
        <v>2127</v>
      </c>
      <c r="O383" s="180" t="str">
        <f t="shared" si="80"/>
        <v>Aug</v>
      </c>
      <c r="P383" s="178">
        <v>2131.5</v>
      </c>
      <c r="Q383" s="181">
        <f t="shared" si="88"/>
        <v>86.5</v>
      </c>
      <c r="R383" s="180">
        <f t="shared" si="81"/>
        <v>4.0581749941355882E-2</v>
      </c>
      <c r="S383" s="181" t="str">
        <f t="shared" si="89"/>
        <v>GROWTH</v>
      </c>
      <c r="T383" s="178">
        <f t="shared" si="82"/>
        <v>2127</v>
      </c>
      <c r="U383" s="182" t="str">
        <f t="shared" si="83"/>
        <v>Sep</v>
      </c>
      <c r="V383" s="178">
        <f t="shared" si="85"/>
        <v>2127</v>
      </c>
      <c r="W383" s="183">
        <f t="shared" si="90"/>
        <v>91</v>
      </c>
      <c r="X383" s="184" t="b">
        <f t="shared" si="92"/>
        <v>0</v>
      </c>
      <c r="Y383" s="183" t="str">
        <f t="shared" si="91"/>
        <v>GROWTH</v>
      </c>
      <c r="Z383" s="138">
        <v>0</v>
      </c>
      <c r="AA383" s="133"/>
      <c r="AB383" s="133" t="s">
        <v>121</v>
      </c>
      <c r="AC383" s="133" t="s">
        <v>1245</v>
      </c>
      <c r="AE383" s="133" t="s">
        <v>1245</v>
      </c>
      <c r="AF383" s="139">
        <v>2930</v>
      </c>
    </row>
    <row r="384" spans="1:32" s="139" customFormat="1" ht="12">
      <c r="A384" s="138" t="s">
        <v>1245</v>
      </c>
      <c r="B384" s="144" t="s">
        <v>40</v>
      </c>
      <c r="C384" s="144" t="s">
        <v>1331</v>
      </c>
      <c r="D384" s="144">
        <v>1000003989</v>
      </c>
      <c r="E384" s="144" t="s">
        <v>1332</v>
      </c>
      <c r="F384" s="137">
        <v>45443</v>
      </c>
      <c r="G384" s="137" t="str">
        <f t="shared" si="84"/>
        <v>Targeted Dealer</v>
      </c>
      <c r="H384" s="137"/>
      <c r="I384" s="177">
        <v>30</v>
      </c>
      <c r="J384" s="177"/>
      <c r="K384" s="178">
        <v>20</v>
      </c>
      <c r="L384" s="178">
        <f t="shared" si="86"/>
        <v>10</v>
      </c>
      <c r="M384" s="178" t="str">
        <f t="shared" si="87"/>
        <v>-</v>
      </c>
      <c r="N384" s="179">
        <v>20</v>
      </c>
      <c r="O384" s="180" t="str">
        <f t="shared" si="80"/>
        <v>Aug</v>
      </c>
      <c r="P384" s="178">
        <v>30</v>
      </c>
      <c r="Q384" s="181">
        <f t="shared" si="88"/>
        <v>-10</v>
      </c>
      <c r="R384" s="180">
        <f t="shared" si="81"/>
        <v>-0.33333333333333337</v>
      </c>
      <c r="S384" s="181" t="str">
        <f t="shared" si="89"/>
        <v>DEGROWTH</v>
      </c>
      <c r="T384" s="178">
        <f t="shared" si="82"/>
        <v>20</v>
      </c>
      <c r="U384" s="182" t="str">
        <f t="shared" si="83"/>
        <v>Sep</v>
      </c>
      <c r="V384" s="178">
        <f t="shared" si="85"/>
        <v>20</v>
      </c>
      <c r="W384" s="183">
        <f t="shared" si="90"/>
        <v>0</v>
      </c>
      <c r="X384" s="184" t="b">
        <f t="shared" si="92"/>
        <v>0</v>
      </c>
      <c r="Y384" s="183" t="str">
        <f t="shared" si="91"/>
        <v>GROWTH</v>
      </c>
      <c r="Z384" s="138">
        <v>0</v>
      </c>
      <c r="AA384" s="133"/>
      <c r="AB384" s="133" t="s">
        <v>121</v>
      </c>
      <c r="AC384" s="138" t="s">
        <v>1245</v>
      </c>
      <c r="AE384" s="138" t="s">
        <v>1245</v>
      </c>
      <c r="AF384" s="139">
        <v>31.416666666666668</v>
      </c>
    </row>
    <row r="385" spans="1:32" s="139" customFormat="1" ht="12">
      <c r="A385" s="133" t="s">
        <v>1245</v>
      </c>
      <c r="B385" s="141" t="s">
        <v>40</v>
      </c>
      <c r="C385" s="135" t="s">
        <v>1266</v>
      </c>
      <c r="D385" s="135">
        <v>1000000283</v>
      </c>
      <c r="E385" s="136" t="s">
        <v>1267</v>
      </c>
      <c r="F385" s="137">
        <v>41541</v>
      </c>
      <c r="G385" s="137" t="str">
        <f t="shared" si="84"/>
        <v>Targeted Dealer</v>
      </c>
      <c r="H385" s="137"/>
      <c r="I385" s="177">
        <v>850</v>
      </c>
      <c r="J385" s="177"/>
      <c r="K385" s="178">
        <v>851.25</v>
      </c>
      <c r="L385" s="178">
        <f t="shared" si="86"/>
        <v>-1.25</v>
      </c>
      <c r="M385" s="178" t="str">
        <f t="shared" si="87"/>
        <v>-</v>
      </c>
      <c r="N385" s="179">
        <v>818.75</v>
      </c>
      <c r="O385" s="180" t="str">
        <f t="shared" si="80"/>
        <v>Aug</v>
      </c>
      <c r="P385" s="178">
        <v>861</v>
      </c>
      <c r="Q385" s="181">
        <f t="shared" si="88"/>
        <v>-9.75</v>
      </c>
      <c r="R385" s="180">
        <f t="shared" si="81"/>
        <v>-1.1324041811846652E-2</v>
      </c>
      <c r="S385" s="181" t="str">
        <f t="shared" si="89"/>
        <v>DEGROWTH</v>
      </c>
      <c r="T385" s="178">
        <f t="shared" si="82"/>
        <v>818.75</v>
      </c>
      <c r="U385" s="182" t="str">
        <f t="shared" si="83"/>
        <v>Sep</v>
      </c>
      <c r="V385" s="178">
        <f t="shared" si="85"/>
        <v>818.75</v>
      </c>
      <c r="W385" s="183">
        <f t="shared" si="90"/>
        <v>32.5</v>
      </c>
      <c r="X385" s="184" t="b">
        <f t="shared" si="92"/>
        <v>0</v>
      </c>
      <c r="Y385" s="183" t="str">
        <f t="shared" si="91"/>
        <v>GROWTH</v>
      </c>
      <c r="Z385" s="138">
        <v>0</v>
      </c>
      <c r="AA385" s="133"/>
      <c r="AB385" s="133" t="s">
        <v>121</v>
      </c>
      <c r="AC385" s="133" t="s">
        <v>1245</v>
      </c>
      <c r="AE385" s="133" t="s">
        <v>1245</v>
      </c>
      <c r="AF385" s="139">
        <v>993.88333333333333</v>
      </c>
    </row>
    <row r="386" spans="1:32" s="139" customFormat="1" ht="12">
      <c r="A386" s="133" t="s">
        <v>1245</v>
      </c>
      <c r="B386" s="141" t="s">
        <v>40</v>
      </c>
      <c r="C386" s="135" t="s">
        <v>1278</v>
      </c>
      <c r="D386" s="135">
        <v>1000000284</v>
      </c>
      <c r="E386" s="136" t="s">
        <v>1279</v>
      </c>
      <c r="F386" s="137">
        <v>42795</v>
      </c>
      <c r="G386" s="137" t="str">
        <f t="shared" si="84"/>
        <v>Targeted Dealer</v>
      </c>
      <c r="H386" s="137"/>
      <c r="I386" s="177">
        <v>74</v>
      </c>
      <c r="J386" s="177"/>
      <c r="K386" s="178">
        <v>109.5</v>
      </c>
      <c r="L386" s="178">
        <f t="shared" si="86"/>
        <v>-35.5</v>
      </c>
      <c r="M386" s="178" t="str">
        <f t="shared" si="87"/>
        <v>-</v>
      </c>
      <c r="N386" s="179">
        <v>63.5</v>
      </c>
      <c r="O386" s="180" t="str">
        <f t="shared" si="80"/>
        <v>Aug</v>
      </c>
      <c r="P386" s="178">
        <v>91</v>
      </c>
      <c r="Q386" s="181">
        <f t="shared" si="88"/>
        <v>18.5</v>
      </c>
      <c r="R386" s="180">
        <f t="shared" si="81"/>
        <v>0.20329670329670324</v>
      </c>
      <c r="S386" s="181" t="str">
        <f t="shared" si="89"/>
        <v>GROWTH</v>
      </c>
      <c r="T386" s="178">
        <f t="shared" si="82"/>
        <v>63.5</v>
      </c>
      <c r="U386" s="182" t="str">
        <f t="shared" si="83"/>
        <v>Sep</v>
      </c>
      <c r="V386" s="178">
        <f t="shared" si="85"/>
        <v>63.5</v>
      </c>
      <c r="W386" s="183">
        <f t="shared" si="90"/>
        <v>46</v>
      </c>
      <c r="X386" s="184" t="b">
        <f t="shared" si="92"/>
        <v>0</v>
      </c>
      <c r="Y386" s="183" t="str">
        <f t="shared" si="91"/>
        <v>GROWTH</v>
      </c>
      <c r="Z386" s="138">
        <v>0</v>
      </c>
      <c r="AA386" s="133"/>
      <c r="AB386" s="133" t="s">
        <v>121</v>
      </c>
      <c r="AC386" s="133" t="s">
        <v>1245</v>
      </c>
      <c r="AE386" s="133" t="s">
        <v>1245</v>
      </c>
      <c r="AF386" s="139">
        <v>122.66666666666667</v>
      </c>
    </row>
    <row r="387" spans="1:32" s="139" customFormat="1" ht="12">
      <c r="A387" s="133" t="s">
        <v>1245</v>
      </c>
      <c r="B387" s="141" t="s">
        <v>40</v>
      </c>
      <c r="C387" s="135" t="s">
        <v>1254</v>
      </c>
      <c r="D387" s="135">
        <v>1000000285</v>
      </c>
      <c r="E387" s="136" t="s">
        <v>1255</v>
      </c>
      <c r="F387" s="137">
        <v>39226</v>
      </c>
      <c r="G387" s="137" t="str">
        <f t="shared" si="84"/>
        <v>Targeted Dealer</v>
      </c>
      <c r="H387" s="137"/>
      <c r="I387" s="177">
        <v>167</v>
      </c>
      <c r="J387" s="177"/>
      <c r="K387" s="178">
        <v>102.5</v>
      </c>
      <c r="L387" s="178">
        <f t="shared" si="86"/>
        <v>64.5</v>
      </c>
      <c r="M387" s="178" t="str">
        <f t="shared" si="87"/>
        <v>-</v>
      </c>
      <c r="N387" s="179">
        <v>151</v>
      </c>
      <c r="O387" s="180" t="str">
        <f t="shared" si="80"/>
        <v>Aug</v>
      </c>
      <c r="P387" s="178">
        <v>102.5</v>
      </c>
      <c r="Q387" s="181">
        <f t="shared" si="88"/>
        <v>0</v>
      </c>
      <c r="R387" s="180">
        <f t="shared" si="81"/>
        <v>0</v>
      </c>
      <c r="S387" s="181" t="str">
        <f t="shared" si="89"/>
        <v>GROWTH</v>
      </c>
      <c r="T387" s="178">
        <f t="shared" si="82"/>
        <v>151</v>
      </c>
      <c r="U387" s="182" t="str">
        <f t="shared" si="83"/>
        <v>Sep</v>
      </c>
      <c r="V387" s="178">
        <f t="shared" si="85"/>
        <v>151</v>
      </c>
      <c r="W387" s="183">
        <f t="shared" si="90"/>
        <v>-48.5</v>
      </c>
      <c r="X387" s="184" t="b">
        <f t="shared" si="92"/>
        <v>0</v>
      </c>
      <c r="Y387" s="183" t="str">
        <f t="shared" si="91"/>
        <v>GROWTH</v>
      </c>
      <c r="Z387" s="138">
        <v>0</v>
      </c>
      <c r="AA387" s="133"/>
      <c r="AB387" s="133" t="s">
        <v>121</v>
      </c>
      <c r="AC387" s="133" t="s">
        <v>1245</v>
      </c>
      <c r="AE387" s="133" t="s">
        <v>1245</v>
      </c>
      <c r="AF387" s="139">
        <v>137.91666666666666</v>
      </c>
    </row>
    <row r="388" spans="1:32" s="139" customFormat="1" ht="12">
      <c r="A388" s="133" t="s">
        <v>1245</v>
      </c>
      <c r="B388" s="141" t="s">
        <v>40</v>
      </c>
      <c r="C388" s="140" t="s">
        <v>1308</v>
      </c>
      <c r="D388" s="135">
        <v>1000003402</v>
      </c>
      <c r="E388" s="140" t="s">
        <v>1309</v>
      </c>
      <c r="F388" s="137">
        <v>44985</v>
      </c>
      <c r="G388" s="137" t="str">
        <f t="shared" si="84"/>
        <v>Targeted Dealer</v>
      </c>
      <c r="H388" s="137"/>
      <c r="I388" s="177">
        <v>36</v>
      </c>
      <c r="J388" s="177"/>
      <c r="K388" s="178">
        <v>52</v>
      </c>
      <c r="L388" s="178">
        <f t="shared" si="86"/>
        <v>-16</v>
      </c>
      <c r="M388" s="178" t="str">
        <f t="shared" si="87"/>
        <v>-</v>
      </c>
      <c r="N388" s="179">
        <v>0</v>
      </c>
      <c r="O388" s="180" t="str">
        <f t="shared" ref="O388:O451" si="93">IF(F388&lt;=$P$2,"Aug","")</f>
        <v>Aug</v>
      </c>
      <c r="P388" s="178">
        <v>26</v>
      </c>
      <c r="Q388" s="181">
        <f t="shared" si="88"/>
        <v>26</v>
      </c>
      <c r="R388" s="180">
        <f t="shared" ref="R388:R451" si="94">IFERROR(IF(O388="Aug",(K388/P388-1))," ")</f>
        <v>1</v>
      </c>
      <c r="S388" s="181" t="b">
        <f t="shared" si="89"/>
        <v>0</v>
      </c>
      <c r="T388" s="178">
        <f t="shared" ref="T388:T451" si="95">N388</f>
        <v>0</v>
      </c>
      <c r="U388" s="182" t="str">
        <f t="shared" ref="U388:U451" si="96">IF(F388&lt;=$V$2,"Sep","")</f>
        <v>Sep</v>
      </c>
      <c r="V388" s="178">
        <f t="shared" si="85"/>
        <v>0</v>
      </c>
      <c r="W388" s="183">
        <f t="shared" si="90"/>
        <v>52</v>
      </c>
      <c r="X388" s="184" t="b">
        <f t="shared" si="92"/>
        <v>0</v>
      </c>
      <c r="Y388" s="183" t="b">
        <f t="shared" si="91"/>
        <v>0</v>
      </c>
      <c r="Z388" s="138">
        <v>0</v>
      </c>
      <c r="AA388" s="133"/>
      <c r="AB388" s="133" t="s">
        <v>121</v>
      </c>
      <c r="AC388" s="133" t="s">
        <v>1245</v>
      </c>
      <c r="AE388" s="133" t="s">
        <v>1245</v>
      </c>
      <c r="AF388" s="139">
        <v>32.5</v>
      </c>
    </row>
    <row r="389" spans="1:32" s="139" customFormat="1" ht="12">
      <c r="A389" s="133" t="s">
        <v>1245</v>
      </c>
      <c r="B389" s="141" t="s">
        <v>40</v>
      </c>
      <c r="C389" s="141" t="s">
        <v>1324</v>
      </c>
      <c r="D389" s="141">
        <v>1000003805</v>
      </c>
      <c r="E389" s="141" t="s">
        <v>1309</v>
      </c>
      <c r="F389" s="137">
        <v>45288</v>
      </c>
      <c r="G389" s="137" t="str">
        <f t="shared" si="84"/>
        <v>Targeted Dealer</v>
      </c>
      <c r="H389" s="137"/>
      <c r="I389" s="177">
        <v>26</v>
      </c>
      <c r="J389" s="177"/>
      <c r="K389" s="178">
        <v>12.5</v>
      </c>
      <c r="L389" s="178">
        <f t="shared" si="86"/>
        <v>13.5</v>
      </c>
      <c r="M389" s="178" t="str">
        <f t="shared" si="87"/>
        <v>-</v>
      </c>
      <c r="N389" s="179">
        <v>13</v>
      </c>
      <c r="O389" s="180" t="str">
        <f t="shared" si="93"/>
        <v>Aug</v>
      </c>
      <c r="P389" s="178">
        <v>25</v>
      </c>
      <c r="Q389" s="181">
        <f t="shared" si="88"/>
        <v>-12.5</v>
      </c>
      <c r="R389" s="180">
        <f t="shared" si="94"/>
        <v>-0.5</v>
      </c>
      <c r="S389" s="181" t="str">
        <f t="shared" si="89"/>
        <v>DEGROWTH</v>
      </c>
      <c r="T389" s="178">
        <f t="shared" si="95"/>
        <v>13</v>
      </c>
      <c r="U389" s="182" t="str">
        <f t="shared" si="96"/>
        <v>Sep</v>
      </c>
      <c r="V389" s="178">
        <f t="shared" si="85"/>
        <v>13</v>
      </c>
      <c r="W389" s="183">
        <f t="shared" si="90"/>
        <v>-0.5</v>
      </c>
      <c r="X389" s="184" t="b">
        <f t="shared" si="92"/>
        <v>0</v>
      </c>
      <c r="Y389" s="183" t="str">
        <f t="shared" si="91"/>
        <v>GROWTH</v>
      </c>
      <c r="Z389" s="138">
        <v>0</v>
      </c>
      <c r="AA389" s="133"/>
      <c r="AB389" s="133" t="s">
        <v>121</v>
      </c>
      <c r="AC389" s="133" t="s">
        <v>1245</v>
      </c>
      <c r="AE389" s="133" t="s">
        <v>1245</v>
      </c>
      <c r="AF389" s="139">
        <v>14.75</v>
      </c>
    </row>
    <row r="390" spans="1:32" s="139" customFormat="1" ht="12">
      <c r="A390" s="133" t="s">
        <v>1245</v>
      </c>
      <c r="B390" s="141" t="s">
        <v>40</v>
      </c>
      <c r="C390" s="135" t="s">
        <v>1282</v>
      </c>
      <c r="D390" s="135">
        <v>1000000286</v>
      </c>
      <c r="E390" s="136" t="s">
        <v>1283</v>
      </c>
      <c r="F390" s="137">
        <v>43173</v>
      </c>
      <c r="G390" s="137" t="str">
        <f t="shared" si="84"/>
        <v>Targeted Dealer</v>
      </c>
      <c r="H390" s="137"/>
      <c r="I390" s="177">
        <v>118</v>
      </c>
      <c r="J390" s="177"/>
      <c r="K390" s="178">
        <v>129.5</v>
      </c>
      <c r="L390" s="178">
        <f t="shared" si="86"/>
        <v>-11.5</v>
      </c>
      <c r="M390" s="178" t="str">
        <f t="shared" si="87"/>
        <v>-</v>
      </c>
      <c r="N390" s="179">
        <v>97.5</v>
      </c>
      <c r="O390" s="180" t="str">
        <f t="shared" si="93"/>
        <v>Aug</v>
      </c>
      <c r="P390" s="178">
        <v>161.5</v>
      </c>
      <c r="Q390" s="181">
        <f t="shared" si="88"/>
        <v>-32</v>
      </c>
      <c r="R390" s="180">
        <f t="shared" si="94"/>
        <v>-0.19814241486068107</v>
      </c>
      <c r="S390" s="181" t="str">
        <f t="shared" si="89"/>
        <v>DEGROWTH</v>
      </c>
      <c r="T390" s="178">
        <f t="shared" si="95"/>
        <v>97.5</v>
      </c>
      <c r="U390" s="182" t="str">
        <f t="shared" si="96"/>
        <v>Sep</v>
      </c>
      <c r="V390" s="178">
        <f t="shared" si="85"/>
        <v>97.5</v>
      </c>
      <c r="W390" s="183">
        <f t="shared" si="90"/>
        <v>32</v>
      </c>
      <c r="X390" s="184" t="b">
        <f t="shared" si="92"/>
        <v>0</v>
      </c>
      <c r="Y390" s="183" t="str">
        <f t="shared" si="91"/>
        <v>GROWTH</v>
      </c>
      <c r="Z390" s="138">
        <v>0</v>
      </c>
      <c r="AA390" s="133"/>
      <c r="AB390" s="133" t="s">
        <v>121</v>
      </c>
      <c r="AC390" s="133" t="s">
        <v>1245</v>
      </c>
      <c r="AE390" s="133" t="s">
        <v>1245</v>
      </c>
      <c r="AF390" s="139">
        <v>174</v>
      </c>
    </row>
    <row r="391" spans="1:32" s="139" customFormat="1" ht="12">
      <c r="A391" s="133" t="s">
        <v>1245</v>
      </c>
      <c r="B391" s="141" t="s">
        <v>40</v>
      </c>
      <c r="C391" s="135" t="s">
        <v>1268</v>
      </c>
      <c r="D391" s="135">
        <v>1000000287</v>
      </c>
      <c r="E391" s="136" t="s">
        <v>1269</v>
      </c>
      <c r="F391" s="137">
        <v>41802</v>
      </c>
      <c r="G391" s="137" t="str">
        <f t="shared" si="84"/>
        <v>Targeted Dealer</v>
      </c>
      <c r="H391" s="137"/>
      <c r="I391" s="177">
        <v>151</v>
      </c>
      <c r="J391" s="177"/>
      <c r="K391" s="178">
        <v>155.5</v>
      </c>
      <c r="L391" s="178">
        <f t="shared" si="86"/>
        <v>-4.5</v>
      </c>
      <c r="M391" s="178" t="str">
        <f t="shared" si="87"/>
        <v>-</v>
      </c>
      <c r="N391" s="179">
        <v>142</v>
      </c>
      <c r="O391" s="180" t="str">
        <f t="shared" si="93"/>
        <v>Aug</v>
      </c>
      <c r="P391" s="178">
        <v>141.5</v>
      </c>
      <c r="Q391" s="181">
        <f t="shared" si="88"/>
        <v>14</v>
      </c>
      <c r="R391" s="180">
        <f t="shared" si="94"/>
        <v>9.8939929328621945E-2</v>
      </c>
      <c r="S391" s="181" t="str">
        <f t="shared" si="89"/>
        <v>GROWTH</v>
      </c>
      <c r="T391" s="178">
        <f t="shared" si="95"/>
        <v>142</v>
      </c>
      <c r="U391" s="182" t="str">
        <f t="shared" si="96"/>
        <v>Sep</v>
      </c>
      <c r="V391" s="178">
        <f t="shared" si="85"/>
        <v>142</v>
      </c>
      <c r="W391" s="183">
        <f t="shared" si="90"/>
        <v>13.5</v>
      </c>
      <c r="X391" s="184" t="b">
        <f t="shared" si="92"/>
        <v>0</v>
      </c>
      <c r="Y391" s="183" t="str">
        <f t="shared" si="91"/>
        <v>GROWTH</v>
      </c>
      <c r="Z391" s="138">
        <v>0</v>
      </c>
      <c r="AA391" s="133"/>
      <c r="AB391" s="133" t="s">
        <v>121</v>
      </c>
      <c r="AC391" s="133" t="s">
        <v>1245</v>
      </c>
      <c r="AE391" s="133" t="s">
        <v>1245</v>
      </c>
      <c r="AF391" s="139">
        <v>192.58333333333334</v>
      </c>
    </row>
    <row r="392" spans="1:32" s="139" customFormat="1" ht="12">
      <c r="A392" s="133" t="s">
        <v>1245</v>
      </c>
      <c r="B392" s="141" t="s">
        <v>40</v>
      </c>
      <c r="C392" s="140" t="s">
        <v>1310</v>
      </c>
      <c r="D392" s="135">
        <v>1000003483</v>
      </c>
      <c r="E392" s="140" t="s">
        <v>1311</v>
      </c>
      <c r="F392" s="137">
        <v>45021</v>
      </c>
      <c r="G392" s="137" t="str">
        <f t="shared" si="84"/>
        <v>Targeted Dealer</v>
      </c>
      <c r="H392" s="137"/>
      <c r="I392" s="177">
        <v>15</v>
      </c>
      <c r="J392" s="177"/>
      <c r="K392" s="178">
        <v>7</v>
      </c>
      <c r="L392" s="178">
        <f t="shared" si="86"/>
        <v>8</v>
      </c>
      <c r="M392" s="178" t="str">
        <f t="shared" si="87"/>
        <v>-</v>
      </c>
      <c r="N392" s="179">
        <v>0</v>
      </c>
      <c r="O392" s="180" t="str">
        <f t="shared" si="93"/>
        <v>Aug</v>
      </c>
      <c r="P392" s="178">
        <v>10.5</v>
      </c>
      <c r="Q392" s="181">
        <f t="shared" si="88"/>
        <v>-3.5</v>
      </c>
      <c r="R392" s="180">
        <f t="shared" si="94"/>
        <v>-0.33333333333333337</v>
      </c>
      <c r="S392" s="181" t="b">
        <f t="shared" si="89"/>
        <v>0</v>
      </c>
      <c r="T392" s="178">
        <f t="shared" si="95"/>
        <v>0</v>
      </c>
      <c r="U392" s="182" t="str">
        <f t="shared" si="96"/>
        <v>Sep</v>
      </c>
      <c r="V392" s="178">
        <f t="shared" si="85"/>
        <v>0</v>
      </c>
      <c r="W392" s="183">
        <f t="shared" si="90"/>
        <v>7</v>
      </c>
      <c r="X392" s="184" t="b">
        <f t="shared" si="92"/>
        <v>0</v>
      </c>
      <c r="Y392" s="183" t="b">
        <f t="shared" si="91"/>
        <v>0</v>
      </c>
      <c r="Z392" s="138">
        <v>0</v>
      </c>
      <c r="AA392" s="133"/>
      <c r="AB392" s="133" t="s">
        <v>121</v>
      </c>
      <c r="AC392" s="133" t="s">
        <v>1245</v>
      </c>
      <c r="AE392" s="133" t="s">
        <v>1245</v>
      </c>
      <c r="AF392" s="139">
        <v>18.833333333333332</v>
      </c>
    </row>
    <row r="393" spans="1:32" s="139" customFormat="1" ht="12">
      <c r="A393" s="133" t="s">
        <v>1245</v>
      </c>
      <c r="B393" s="141" t="s">
        <v>40</v>
      </c>
      <c r="C393" s="135" t="s">
        <v>1298</v>
      </c>
      <c r="D393" s="135">
        <v>1000002621</v>
      </c>
      <c r="E393" s="136" t="s">
        <v>1299</v>
      </c>
      <c r="F393" s="137">
        <v>44628</v>
      </c>
      <c r="G393" s="137" t="str">
        <f t="shared" si="84"/>
        <v>Targeted Dealer</v>
      </c>
      <c r="H393" s="137"/>
      <c r="I393" s="177">
        <v>85</v>
      </c>
      <c r="J393" s="177"/>
      <c r="K393" s="178">
        <v>117</v>
      </c>
      <c r="L393" s="178">
        <f t="shared" si="86"/>
        <v>-32</v>
      </c>
      <c r="M393" s="178" t="str">
        <f t="shared" si="87"/>
        <v>-</v>
      </c>
      <c r="N393" s="179">
        <v>64</v>
      </c>
      <c r="O393" s="180" t="str">
        <f t="shared" si="93"/>
        <v>Aug</v>
      </c>
      <c r="P393" s="178">
        <v>150</v>
      </c>
      <c r="Q393" s="181">
        <f t="shared" si="88"/>
        <v>-33</v>
      </c>
      <c r="R393" s="180">
        <f t="shared" si="94"/>
        <v>-0.21999999999999997</v>
      </c>
      <c r="S393" s="181" t="str">
        <f t="shared" si="89"/>
        <v>DEGROWTH</v>
      </c>
      <c r="T393" s="178">
        <f t="shared" si="95"/>
        <v>64</v>
      </c>
      <c r="U393" s="182" t="str">
        <f t="shared" si="96"/>
        <v>Sep</v>
      </c>
      <c r="V393" s="178">
        <f t="shared" si="85"/>
        <v>64</v>
      </c>
      <c r="W393" s="183">
        <f t="shared" si="90"/>
        <v>53</v>
      </c>
      <c r="X393" s="184" t="b">
        <f t="shared" si="92"/>
        <v>0</v>
      </c>
      <c r="Y393" s="183" t="str">
        <f t="shared" si="91"/>
        <v>GROWTH</v>
      </c>
      <c r="Z393" s="138">
        <v>0</v>
      </c>
      <c r="AA393" s="133"/>
      <c r="AB393" s="133" t="s">
        <v>121</v>
      </c>
      <c r="AC393" s="133" t="s">
        <v>1245</v>
      </c>
      <c r="AE393" s="133" t="s">
        <v>1245</v>
      </c>
      <c r="AF393" s="139">
        <v>151.76666666666668</v>
      </c>
    </row>
    <row r="394" spans="1:32" s="139" customFormat="1" ht="12">
      <c r="A394" s="133" t="s">
        <v>1245</v>
      </c>
      <c r="B394" s="141" t="s">
        <v>40</v>
      </c>
      <c r="C394" s="140" t="s">
        <v>1314</v>
      </c>
      <c r="D394" s="135">
        <v>1000003615</v>
      </c>
      <c r="E394" s="140" t="s">
        <v>1315</v>
      </c>
      <c r="F394" s="137">
        <v>45107</v>
      </c>
      <c r="G394" s="137" t="str">
        <f t="shared" si="84"/>
        <v>Targeted Dealer</v>
      </c>
      <c r="H394" s="137"/>
      <c r="I394" s="177">
        <v>26</v>
      </c>
      <c r="J394" s="177"/>
      <c r="K394" s="178">
        <v>26</v>
      </c>
      <c r="L394" s="178">
        <f t="shared" si="86"/>
        <v>0</v>
      </c>
      <c r="M394" s="178" t="str">
        <f t="shared" si="87"/>
        <v>-</v>
      </c>
      <c r="N394" s="179">
        <v>0</v>
      </c>
      <c r="O394" s="180" t="str">
        <f t="shared" si="93"/>
        <v>Aug</v>
      </c>
      <c r="P394" s="178">
        <v>26</v>
      </c>
      <c r="Q394" s="181">
        <f t="shared" si="88"/>
        <v>0</v>
      </c>
      <c r="R394" s="180">
        <f t="shared" si="94"/>
        <v>0</v>
      </c>
      <c r="S394" s="181" t="b">
        <f t="shared" si="89"/>
        <v>0</v>
      </c>
      <c r="T394" s="178">
        <f t="shared" si="95"/>
        <v>0</v>
      </c>
      <c r="U394" s="182" t="str">
        <f t="shared" si="96"/>
        <v>Sep</v>
      </c>
      <c r="V394" s="178">
        <f t="shared" si="85"/>
        <v>0</v>
      </c>
      <c r="W394" s="183">
        <f t="shared" si="90"/>
        <v>26</v>
      </c>
      <c r="X394" s="184" t="b">
        <f t="shared" si="92"/>
        <v>0</v>
      </c>
      <c r="Y394" s="183" t="b">
        <f t="shared" si="91"/>
        <v>0</v>
      </c>
      <c r="Z394" s="138">
        <v>0</v>
      </c>
      <c r="AA394" s="133"/>
      <c r="AB394" s="133" t="s">
        <v>121</v>
      </c>
      <c r="AC394" s="133" t="s">
        <v>1245</v>
      </c>
      <c r="AE394" s="133" t="s">
        <v>1245</v>
      </c>
      <c r="AF394" s="139">
        <v>21.583333333333332</v>
      </c>
    </row>
    <row r="395" spans="1:32" s="139" customFormat="1" ht="12">
      <c r="A395" s="133" t="s">
        <v>1245</v>
      </c>
      <c r="B395" s="141" t="s">
        <v>40</v>
      </c>
      <c r="C395" s="141" t="s">
        <v>1320</v>
      </c>
      <c r="D395" s="141">
        <v>1000003799</v>
      </c>
      <c r="E395" s="141" t="s">
        <v>1321</v>
      </c>
      <c r="F395" s="137">
        <v>45283</v>
      </c>
      <c r="G395" s="137" t="str">
        <f t="shared" si="84"/>
        <v>Targeted Dealer</v>
      </c>
      <c r="H395" s="137"/>
      <c r="I395" s="177">
        <v>100</v>
      </c>
      <c r="J395" s="177"/>
      <c r="K395" s="178">
        <v>117</v>
      </c>
      <c r="L395" s="178">
        <f t="shared" si="86"/>
        <v>-17</v>
      </c>
      <c r="M395" s="178" t="str">
        <f t="shared" si="87"/>
        <v>-</v>
      </c>
      <c r="N395" s="179">
        <v>100</v>
      </c>
      <c r="O395" s="180" t="str">
        <f t="shared" si="93"/>
        <v>Aug</v>
      </c>
      <c r="P395" s="178">
        <v>116</v>
      </c>
      <c r="Q395" s="181">
        <f t="shared" si="88"/>
        <v>1</v>
      </c>
      <c r="R395" s="180">
        <f t="shared" si="94"/>
        <v>8.6206896551723755E-3</v>
      </c>
      <c r="S395" s="181" t="str">
        <f t="shared" si="89"/>
        <v>GROWTH</v>
      </c>
      <c r="T395" s="178">
        <f t="shared" si="95"/>
        <v>100</v>
      </c>
      <c r="U395" s="182" t="str">
        <f t="shared" si="96"/>
        <v>Sep</v>
      </c>
      <c r="V395" s="178">
        <f t="shared" si="85"/>
        <v>100</v>
      </c>
      <c r="W395" s="183">
        <f t="shared" si="90"/>
        <v>17</v>
      </c>
      <c r="X395" s="184" t="b">
        <f t="shared" si="92"/>
        <v>0</v>
      </c>
      <c r="Y395" s="183" t="str">
        <f t="shared" si="91"/>
        <v>GROWTH</v>
      </c>
      <c r="Z395" s="138">
        <v>0</v>
      </c>
      <c r="AA395" s="133"/>
      <c r="AB395" s="133" t="s">
        <v>121</v>
      </c>
      <c r="AC395" s="133" t="s">
        <v>1245</v>
      </c>
      <c r="AE395" s="133" t="s">
        <v>1245</v>
      </c>
      <c r="AF395" s="139">
        <v>90.666666666666671</v>
      </c>
    </row>
    <row r="396" spans="1:32" s="139" customFormat="1" ht="12">
      <c r="A396" s="138" t="s">
        <v>1245</v>
      </c>
      <c r="B396" s="144" t="s">
        <v>40</v>
      </c>
      <c r="C396" s="144" t="s">
        <v>1327</v>
      </c>
      <c r="D396" s="144">
        <v>1000003846</v>
      </c>
      <c r="E396" s="144" t="s">
        <v>1328</v>
      </c>
      <c r="F396" s="145">
        <v>45322</v>
      </c>
      <c r="G396" s="137" t="str">
        <f t="shared" si="84"/>
        <v>Targeted Dealer</v>
      </c>
      <c r="H396" s="137"/>
      <c r="I396" s="177">
        <v>130</v>
      </c>
      <c r="J396" s="177"/>
      <c r="K396" s="178">
        <v>240.5</v>
      </c>
      <c r="L396" s="178">
        <f t="shared" si="86"/>
        <v>-110.5</v>
      </c>
      <c r="M396" s="178" t="str">
        <f t="shared" si="87"/>
        <v>-</v>
      </c>
      <c r="N396" s="179">
        <v>129</v>
      </c>
      <c r="O396" s="180" t="str">
        <f t="shared" si="93"/>
        <v>Aug</v>
      </c>
      <c r="P396" s="178">
        <v>180.5</v>
      </c>
      <c r="Q396" s="181">
        <f t="shared" si="88"/>
        <v>60</v>
      </c>
      <c r="R396" s="180">
        <f t="shared" si="94"/>
        <v>0.33240997229916891</v>
      </c>
      <c r="S396" s="181" t="str">
        <f t="shared" si="89"/>
        <v>GROWTH</v>
      </c>
      <c r="T396" s="178">
        <f t="shared" si="95"/>
        <v>129</v>
      </c>
      <c r="U396" s="182" t="str">
        <f t="shared" si="96"/>
        <v>Sep</v>
      </c>
      <c r="V396" s="178">
        <f t="shared" si="85"/>
        <v>129</v>
      </c>
      <c r="W396" s="183">
        <f t="shared" si="90"/>
        <v>111.5</v>
      </c>
      <c r="X396" s="184" t="b">
        <f t="shared" si="92"/>
        <v>0</v>
      </c>
      <c r="Y396" s="183" t="str">
        <f t="shared" si="91"/>
        <v>GROWTH</v>
      </c>
      <c r="Z396" s="138">
        <v>0</v>
      </c>
      <c r="AA396" s="133"/>
      <c r="AB396" s="133" t="s">
        <v>121</v>
      </c>
      <c r="AC396" s="138" t="s">
        <v>1245</v>
      </c>
      <c r="AE396" s="138" t="s">
        <v>1245</v>
      </c>
      <c r="AF396" s="139">
        <v>290.83333333333331</v>
      </c>
    </row>
    <row r="397" spans="1:32" s="139" customFormat="1" ht="12">
      <c r="A397" s="133" t="s">
        <v>1245</v>
      </c>
      <c r="B397" s="141" t="s">
        <v>40</v>
      </c>
      <c r="C397" s="135" t="s">
        <v>1256</v>
      </c>
      <c r="D397" s="135">
        <v>1000000288</v>
      </c>
      <c r="E397" s="136" t="s">
        <v>1257</v>
      </c>
      <c r="F397" s="137">
        <v>39398</v>
      </c>
      <c r="G397" s="137" t="str">
        <f t="shared" si="84"/>
        <v>Targeted Dealer</v>
      </c>
      <c r="H397" s="137"/>
      <c r="I397" s="177">
        <v>110</v>
      </c>
      <c r="J397" s="177"/>
      <c r="K397" s="178">
        <v>116.5</v>
      </c>
      <c r="L397" s="178">
        <f t="shared" si="86"/>
        <v>-6.5</v>
      </c>
      <c r="M397" s="178" t="str">
        <f t="shared" si="87"/>
        <v>-</v>
      </c>
      <c r="N397" s="179">
        <v>90</v>
      </c>
      <c r="O397" s="180" t="str">
        <f t="shared" si="93"/>
        <v>Aug</v>
      </c>
      <c r="P397" s="178">
        <v>130</v>
      </c>
      <c r="Q397" s="181">
        <f t="shared" si="88"/>
        <v>-13.5</v>
      </c>
      <c r="R397" s="180">
        <f t="shared" si="94"/>
        <v>-0.10384615384615381</v>
      </c>
      <c r="S397" s="181" t="str">
        <f t="shared" si="89"/>
        <v>DEGROWTH</v>
      </c>
      <c r="T397" s="178">
        <f t="shared" si="95"/>
        <v>90</v>
      </c>
      <c r="U397" s="182" t="str">
        <f t="shared" si="96"/>
        <v>Sep</v>
      </c>
      <c r="V397" s="178">
        <f t="shared" si="85"/>
        <v>90</v>
      </c>
      <c r="W397" s="183">
        <f t="shared" si="90"/>
        <v>26.5</v>
      </c>
      <c r="X397" s="184" t="b">
        <f t="shared" si="92"/>
        <v>0</v>
      </c>
      <c r="Y397" s="183" t="str">
        <f t="shared" si="91"/>
        <v>GROWTH</v>
      </c>
      <c r="Z397" s="138">
        <v>0</v>
      </c>
      <c r="AA397" s="133"/>
      <c r="AB397" s="133" t="s">
        <v>121</v>
      </c>
      <c r="AC397" s="133" t="s">
        <v>1245</v>
      </c>
      <c r="AE397" s="133" t="s">
        <v>1245</v>
      </c>
      <c r="AF397" s="139">
        <v>116.83333333333333</v>
      </c>
    </row>
    <row r="398" spans="1:32" s="139" customFormat="1" ht="12">
      <c r="A398" s="133" t="s">
        <v>1245</v>
      </c>
      <c r="B398" s="141" t="s">
        <v>40</v>
      </c>
      <c r="C398" s="135" t="s">
        <v>1288</v>
      </c>
      <c r="D398" s="135">
        <v>1000000290</v>
      </c>
      <c r="E398" s="136" t="s">
        <v>1289</v>
      </c>
      <c r="F398" s="137">
        <v>43540</v>
      </c>
      <c r="G398" s="137" t="str">
        <f t="shared" si="84"/>
        <v>-</v>
      </c>
      <c r="H398" s="137"/>
      <c r="I398" s="177">
        <v>0</v>
      </c>
      <c r="J398" s="177"/>
      <c r="K398" s="178">
        <v>0</v>
      </c>
      <c r="L398" s="178">
        <f t="shared" si="86"/>
        <v>0</v>
      </c>
      <c r="M398" s="178" t="str">
        <f t="shared" si="87"/>
        <v>-</v>
      </c>
      <c r="N398" s="179">
        <v>0</v>
      </c>
      <c r="O398" s="180" t="str">
        <f t="shared" si="93"/>
        <v>Aug</v>
      </c>
      <c r="P398" s="178">
        <v>0</v>
      </c>
      <c r="Q398" s="181">
        <f t="shared" si="88"/>
        <v>0</v>
      </c>
      <c r="R398" s="180" t="str">
        <f t="shared" si="94"/>
        <v xml:space="preserve"> </v>
      </c>
      <c r="S398" s="181" t="b">
        <f t="shared" si="89"/>
        <v>0</v>
      </c>
      <c r="T398" s="178">
        <f t="shared" si="95"/>
        <v>0</v>
      </c>
      <c r="U398" s="182" t="str">
        <f t="shared" si="96"/>
        <v>Sep</v>
      </c>
      <c r="V398" s="178">
        <f t="shared" si="85"/>
        <v>0</v>
      </c>
      <c r="W398" s="183">
        <f t="shared" si="90"/>
        <v>0</v>
      </c>
      <c r="X398" s="184" t="b">
        <f t="shared" si="92"/>
        <v>0</v>
      </c>
      <c r="Y398" s="183" t="b">
        <f t="shared" si="91"/>
        <v>0</v>
      </c>
      <c r="Z398" s="138">
        <v>0</v>
      </c>
      <c r="AA398" s="133"/>
      <c r="AB398" s="133" t="s">
        <v>121</v>
      </c>
      <c r="AC398" s="133" t="s">
        <v>1245</v>
      </c>
      <c r="AE398" s="133" t="s">
        <v>1245</v>
      </c>
      <c r="AF398" s="139">
        <v>3.7916666666666665</v>
      </c>
    </row>
    <row r="399" spans="1:32" s="139" customFormat="1" ht="12">
      <c r="A399" s="133" t="s">
        <v>1245</v>
      </c>
      <c r="B399" s="141" t="s">
        <v>40</v>
      </c>
      <c r="C399" s="141" t="s">
        <v>1325</v>
      </c>
      <c r="D399" s="141">
        <v>1000003815</v>
      </c>
      <c r="E399" s="141" t="s">
        <v>1326</v>
      </c>
      <c r="F399" s="143">
        <v>45291</v>
      </c>
      <c r="G399" s="137" t="str">
        <f t="shared" si="84"/>
        <v>Targeted Dealer</v>
      </c>
      <c r="H399" s="137"/>
      <c r="I399" s="177">
        <v>230</v>
      </c>
      <c r="J399" s="177"/>
      <c r="K399" s="178">
        <v>235</v>
      </c>
      <c r="L399" s="178">
        <f t="shared" si="86"/>
        <v>-5</v>
      </c>
      <c r="M399" s="178" t="str">
        <f t="shared" si="87"/>
        <v>-</v>
      </c>
      <c r="N399" s="179">
        <v>389</v>
      </c>
      <c r="O399" s="180" t="str">
        <f t="shared" si="93"/>
        <v>Aug</v>
      </c>
      <c r="P399" s="178">
        <v>182</v>
      </c>
      <c r="Q399" s="181">
        <f t="shared" si="88"/>
        <v>53</v>
      </c>
      <c r="R399" s="180">
        <f t="shared" si="94"/>
        <v>0.29120879120879128</v>
      </c>
      <c r="S399" s="181" t="str">
        <f t="shared" si="89"/>
        <v>GROWTH</v>
      </c>
      <c r="T399" s="178">
        <f t="shared" si="95"/>
        <v>389</v>
      </c>
      <c r="U399" s="182" t="str">
        <f t="shared" si="96"/>
        <v>Sep</v>
      </c>
      <c r="V399" s="178">
        <f t="shared" si="85"/>
        <v>389</v>
      </c>
      <c r="W399" s="183">
        <f t="shared" si="90"/>
        <v>-154</v>
      </c>
      <c r="X399" s="184" t="b">
        <f t="shared" si="92"/>
        <v>0</v>
      </c>
      <c r="Y399" s="183" t="str">
        <f t="shared" si="91"/>
        <v>GROWTH</v>
      </c>
      <c r="Z399" s="138">
        <v>0</v>
      </c>
      <c r="AA399" s="133"/>
      <c r="AB399" s="133" t="s">
        <v>121</v>
      </c>
      <c r="AC399" s="133" t="s">
        <v>1245</v>
      </c>
      <c r="AE399" s="133" t="s">
        <v>1245</v>
      </c>
      <c r="AF399" s="139">
        <v>386.08333333333331</v>
      </c>
    </row>
    <row r="400" spans="1:32" s="139" customFormat="1" ht="12">
      <c r="A400" s="133" t="s">
        <v>1245</v>
      </c>
      <c r="B400" s="141" t="s">
        <v>40</v>
      </c>
      <c r="C400" s="140" t="s">
        <v>1260</v>
      </c>
      <c r="D400" s="135">
        <v>1000000291</v>
      </c>
      <c r="E400" s="136" t="s">
        <v>1261</v>
      </c>
      <c r="F400" s="137">
        <v>41097</v>
      </c>
      <c r="G400" s="137" t="str">
        <f t="shared" si="84"/>
        <v>Targeted Dealer</v>
      </c>
      <c r="H400" s="137"/>
      <c r="I400" s="177">
        <v>13</v>
      </c>
      <c r="J400" s="177"/>
      <c r="K400" s="178">
        <v>13</v>
      </c>
      <c r="L400" s="178">
        <f t="shared" si="86"/>
        <v>0</v>
      </c>
      <c r="M400" s="178" t="str">
        <f t="shared" si="87"/>
        <v>-</v>
      </c>
      <c r="N400" s="179">
        <v>12.5</v>
      </c>
      <c r="O400" s="180" t="str">
        <f t="shared" si="93"/>
        <v>Aug</v>
      </c>
      <c r="P400" s="178">
        <v>13</v>
      </c>
      <c r="Q400" s="181">
        <f t="shared" si="88"/>
        <v>0</v>
      </c>
      <c r="R400" s="180">
        <f t="shared" si="94"/>
        <v>0</v>
      </c>
      <c r="S400" s="181" t="str">
        <f t="shared" si="89"/>
        <v>GROWTH</v>
      </c>
      <c r="T400" s="178">
        <f t="shared" si="95"/>
        <v>12.5</v>
      </c>
      <c r="U400" s="182" t="str">
        <f t="shared" si="96"/>
        <v>Sep</v>
      </c>
      <c r="V400" s="178">
        <f t="shared" si="85"/>
        <v>12.5</v>
      </c>
      <c r="W400" s="183">
        <f t="shared" si="90"/>
        <v>0.5</v>
      </c>
      <c r="X400" s="184" t="b">
        <f t="shared" si="92"/>
        <v>0</v>
      </c>
      <c r="Y400" s="183" t="str">
        <f t="shared" si="91"/>
        <v>GROWTH</v>
      </c>
      <c r="Z400" s="138">
        <v>0</v>
      </c>
      <c r="AA400" s="133"/>
      <c r="AB400" s="133" t="s">
        <v>121</v>
      </c>
      <c r="AC400" s="133" t="s">
        <v>1245</v>
      </c>
      <c r="AE400" s="133" t="s">
        <v>1245</v>
      </c>
      <c r="AF400" s="139">
        <v>3.3333333333333335</v>
      </c>
    </row>
    <row r="401" spans="1:32" s="139" customFormat="1" ht="12">
      <c r="A401" s="133" t="s">
        <v>1245</v>
      </c>
      <c r="B401" s="141" t="s">
        <v>40</v>
      </c>
      <c r="C401" s="135" t="s">
        <v>1300</v>
      </c>
      <c r="D401" s="135">
        <v>1000002763</v>
      </c>
      <c r="E401" s="136" t="s">
        <v>1301</v>
      </c>
      <c r="F401" s="137">
        <v>44711</v>
      </c>
      <c r="G401" s="137" t="str">
        <f t="shared" si="84"/>
        <v>Targeted Dealer</v>
      </c>
      <c r="H401" s="137"/>
      <c r="I401" s="177">
        <v>15</v>
      </c>
      <c r="J401" s="177"/>
      <c r="K401" s="178">
        <v>0</v>
      </c>
      <c r="L401" s="178">
        <f t="shared" si="86"/>
        <v>15</v>
      </c>
      <c r="M401" s="178" t="str">
        <f t="shared" si="87"/>
        <v>-</v>
      </c>
      <c r="N401" s="179">
        <v>13</v>
      </c>
      <c r="O401" s="180" t="str">
        <f t="shared" si="93"/>
        <v>Aug</v>
      </c>
      <c r="P401" s="178">
        <v>32.5</v>
      </c>
      <c r="Q401" s="181">
        <f t="shared" si="88"/>
        <v>-32.5</v>
      </c>
      <c r="R401" s="180">
        <f t="shared" si="94"/>
        <v>-1</v>
      </c>
      <c r="S401" s="181" t="str">
        <f t="shared" si="89"/>
        <v>DEGROWTH</v>
      </c>
      <c r="T401" s="178">
        <f t="shared" si="95"/>
        <v>13</v>
      </c>
      <c r="U401" s="182" t="str">
        <f t="shared" si="96"/>
        <v>Sep</v>
      </c>
      <c r="V401" s="178">
        <f t="shared" si="85"/>
        <v>13</v>
      </c>
      <c r="W401" s="183">
        <f t="shared" si="90"/>
        <v>-13</v>
      </c>
      <c r="X401" s="184" t="b">
        <f t="shared" si="92"/>
        <v>0</v>
      </c>
      <c r="Y401" s="183" t="str">
        <f t="shared" si="91"/>
        <v>GROWTH</v>
      </c>
      <c r="Z401" s="138">
        <v>0</v>
      </c>
      <c r="AA401" s="133"/>
      <c r="AB401" s="133" t="s">
        <v>121</v>
      </c>
      <c r="AC401" s="133" t="s">
        <v>1245</v>
      </c>
      <c r="AE401" s="133" t="s">
        <v>1245</v>
      </c>
      <c r="AF401" s="139">
        <v>12.75</v>
      </c>
    </row>
    <row r="402" spans="1:32" s="139" customFormat="1" ht="12">
      <c r="A402" s="138" t="s">
        <v>1245</v>
      </c>
      <c r="B402" s="144" t="s">
        <v>40</v>
      </c>
      <c r="C402" s="144" t="s">
        <v>1329</v>
      </c>
      <c r="D402" s="144">
        <v>1000003975</v>
      </c>
      <c r="E402" s="144" t="s">
        <v>1330</v>
      </c>
      <c r="F402" s="137">
        <v>45430</v>
      </c>
      <c r="G402" s="137" t="str">
        <f t="shared" si="84"/>
        <v>Targeted Dealer</v>
      </c>
      <c r="H402" s="137"/>
      <c r="I402" s="177">
        <v>68</v>
      </c>
      <c r="J402" s="177"/>
      <c r="K402" s="178">
        <v>13</v>
      </c>
      <c r="L402" s="178">
        <f t="shared" si="86"/>
        <v>55</v>
      </c>
      <c r="M402" s="178" t="str">
        <f t="shared" si="87"/>
        <v>-</v>
      </c>
      <c r="N402" s="179">
        <v>0</v>
      </c>
      <c r="O402" s="180" t="str">
        <f t="shared" si="93"/>
        <v>Aug</v>
      </c>
      <c r="P402" s="178">
        <v>26</v>
      </c>
      <c r="Q402" s="181">
        <f t="shared" si="88"/>
        <v>-13</v>
      </c>
      <c r="R402" s="180">
        <f t="shared" si="94"/>
        <v>-0.5</v>
      </c>
      <c r="S402" s="181" t="b">
        <f t="shared" si="89"/>
        <v>0</v>
      </c>
      <c r="T402" s="178">
        <f t="shared" si="95"/>
        <v>0</v>
      </c>
      <c r="U402" s="182" t="str">
        <f t="shared" si="96"/>
        <v>Sep</v>
      </c>
      <c r="V402" s="178">
        <f t="shared" si="85"/>
        <v>0</v>
      </c>
      <c r="W402" s="183">
        <f t="shared" si="90"/>
        <v>13</v>
      </c>
      <c r="X402" s="184" t="b">
        <f t="shared" si="92"/>
        <v>0</v>
      </c>
      <c r="Y402" s="183" t="b">
        <f t="shared" si="91"/>
        <v>0</v>
      </c>
      <c r="Z402" s="138">
        <v>0</v>
      </c>
      <c r="AA402" s="133"/>
      <c r="AB402" s="133" t="s">
        <v>121</v>
      </c>
      <c r="AC402" s="138" t="s">
        <v>1245</v>
      </c>
      <c r="AE402" s="138" t="s">
        <v>1245</v>
      </c>
      <c r="AF402" s="139">
        <v>53.166666666666664</v>
      </c>
    </row>
    <row r="403" spans="1:32" s="139" customFormat="1" ht="12">
      <c r="A403" s="133" t="s">
        <v>1245</v>
      </c>
      <c r="B403" s="141" t="s">
        <v>40</v>
      </c>
      <c r="C403" s="140" t="s">
        <v>1316</v>
      </c>
      <c r="D403" s="135">
        <v>1000003642</v>
      </c>
      <c r="E403" s="140" t="s">
        <v>1317</v>
      </c>
      <c r="F403" s="137">
        <v>45118</v>
      </c>
      <c r="G403" s="137" t="str">
        <f t="shared" si="84"/>
        <v>Targeted Dealer</v>
      </c>
      <c r="H403" s="137"/>
      <c r="I403" s="177">
        <v>190</v>
      </c>
      <c r="J403" s="177"/>
      <c r="K403" s="178">
        <v>221</v>
      </c>
      <c r="L403" s="178">
        <f t="shared" si="86"/>
        <v>-31</v>
      </c>
      <c r="M403" s="178" t="str">
        <f t="shared" si="87"/>
        <v>-</v>
      </c>
      <c r="N403" s="179">
        <v>195</v>
      </c>
      <c r="O403" s="180" t="str">
        <f t="shared" si="93"/>
        <v>Aug</v>
      </c>
      <c r="P403" s="178">
        <v>182</v>
      </c>
      <c r="Q403" s="181">
        <f t="shared" si="88"/>
        <v>39</v>
      </c>
      <c r="R403" s="180">
        <f t="shared" si="94"/>
        <v>0.21428571428571419</v>
      </c>
      <c r="S403" s="181" t="str">
        <f t="shared" si="89"/>
        <v>GROWTH</v>
      </c>
      <c r="T403" s="178">
        <f t="shared" si="95"/>
        <v>195</v>
      </c>
      <c r="U403" s="182" t="str">
        <f t="shared" si="96"/>
        <v>Sep</v>
      </c>
      <c r="V403" s="178">
        <f t="shared" si="85"/>
        <v>195</v>
      </c>
      <c r="W403" s="183">
        <f t="shared" si="90"/>
        <v>26</v>
      </c>
      <c r="X403" s="184" t="b">
        <f t="shared" si="92"/>
        <v>0</v>
      </c>
      <c r="Y403" s="183" t="str">
        <f t="shared" si="91"/>
        <v>GROWTH</v>
      </c>
      <c r="Z403" s="138">
        <v>0</v>
      </c>
      <c r="AA403" s="133"/>
      <c r="AB403" s="133" t="s">
        <v>121</v>
      </c>
      <c r="AC403" s="133" t="s">
        <v>1245</v>
      </c>
      <c r="AE403" s="133" t="s">
        <v>1245</v>
      </c>
      <c r="AF403" s="139">
        <v>236.25</v>
      </c>
    </row>
    <row r="404" spans="1:32" s="139" customFormat="1" ht="12">
      <c r="A404" s="133" t="s">
        <v>1245</v>
      </c>
      <c r="B404" s="141" t="s">
        <v>40</v>
      </c>
      <c r="C404" s="135" t="s">
        <v>1252</v>
      </c>
      <c r="D404" s="135">
        <v>1000000292</v>
      </c>
      <c r="E404" s="136" t="s">
        <v>1253</v>
      </c>
      <c r="F404" s="137">
        <v>38941</v>
      </c>
      <c r="G404" s="137" t="str">
        <f t="shared" ref="G404:G464" si="97">IF(I404&gt;0,"Targeted Dealer","-")</f>
        <v>Targeted Dealer</v>
      </c>
      <c r="H404" s="137"/>
      <c r="I404" s="177">
        <v>765</v>
      </c>
      <c r="J404" s="177"/>
      <c r="K404" s="178">
        <v>752.5</v>
      </c>
      <c r="L404" s="178">
        <f t="shared" si="86"/>
        <v>12.5</v>
      </c>
      <c r="M404" s="178" t="str">
        <f t="shared" si="87"/>
        <v>-</v>
      </c>
      <c r="N404" s="179">
        <v>682.5</v>
      </c>
      <c r="O404" s="180" t="str">
        <f t="shared" si="93"/>
        <v>Aug</v>
      </c>
      <c r="P404" s="178">
        <v>601.5</v>
      </c>
      <c r="Q404" s="181">
        <f t="shared" si="88"/>
        <v>151</v>
      </c>
      <c r="R404" s="180">
        <f t="shared" si="94"/>
        <v>0.25103906899418127</v>
      </c>
      <c r="S404" s="181" t="str">
        <f t="shared" si="89"/>
        <v>GROWTH</v>
      </c>
      <c r="T404" s="178">
        <f t="shared" si="95"/>
        <v>682.5</v>
      </c>
      <c r="U404" s="182" t="str">
        <f t="shared" si="96"/>
        <v>Sep</v>
      </c>
      <c r="V404" s="178">
        <f t="shared" si="85"/>
        <v>682.5</v>
      </c>
      <c r="W404" s="183">
        <f t="shared" si="90"/>
        <v>70</v>
      </c>
      <c r="X404" s="184" t="b">
        <f t="shared" si="92"/>
        <v>0</v>
      </c>
      <c r="Y404" s="183" t="str">
        <f t="shared" si="91"/>
        <v>GROWTH</v>
      </c>
      <c r="Z404" s="138">
        <v>0</v>
      </c>
      <c r="AA404" s="133"/>
      <c r="AB404" s="133" t="s">
        <v>121</v>
      </c>
      <c r="AC404" s="133" t="s">
        <v>1245</v>
      </c>
      <c r="AE404" s="133" t="s">
        <v>1245</v>
      </c>
      <c r="AF404" s="139">
        <v>748.41666666666663</v>
      </c>
    </row>
    <row r="405" spans="1:32" s="139" customFormat="1" ht="12">
      <c r="A405" s="133" t="s">
        <v>1245</v>
      </c>
      <c r="B405" s="141" t="s">
        <v>40</v>
      </c>
      <c r="C405" s="140" t="s">
        <v>1304</v>
      </c>
      <c r="D405" s="135">
        <v>1000003294</v>
      </c>
      <c r="E405" s="140" t="s">
        <v>1305</v>
      </c>
      <c r="F405" s="137">
        <v>44953</v>
      </c>
      <c r="G405" s="137" t="str">
        <f t="shared" si="97"/>
        <v>Targeted Dealer</v>
      </c>
      <c r="H405" s="137"/>
      <c r="I405" s="177">
        <v>190</v>
      </c>
      <c r="J405" s="177"/>
      <c r="K405" s="178">
        <v>182</v>
      </c>
      <c r="L405" s="178">
        <f t="shared" si="86"/>
        <v>8</v>
      </c>
      <c r="M405" s="178" t="str">
        <f t="shared" si="87"/>
        <v>-</v>
      </c>
      <c r="N405" s="179">
        <v>149</v>
      </c>
      <c r="O405" s="180" t="str">
        <f t="shared" si="93"/>
        <v>Aug</v>
      </c>
      <c r="P405" s="178">
        <v>156</v>
      </c>
      <c r="Q405" s="181">
        <f t="shared" si="88"/>
        <v>26</v>
      </c>
      <c r="R405" s="180">
        <f t="shared" si="94"/>
        <v>0.16666666666666674</v>
      </c>
      <c r="S405" s="181" t="str">
        <f t="shared" si="89"/>
        <v>GROWTH</v>
      </c>
      <c r="T405" s="178">
        <f t="shared" si="95"/>
        <v>149</v>
      </c>
      <c r="U405" s="182" t="str">
        <f t="shared" si="96"/>
        <v>Sep</v>
      </c>
      <c r="V405" s="178">
        <f t="shared" si="85"/>
        <v>149</v>
      </c>
      <c r="W405" s="183">
        <f t="shared" si="90"/>
        <v>33</v>
      </c>
      <c r="X405" s="184" t="b">
        <f t="shared" si="92"/>
        <v>0</v>
      </c>
      <c r="Y405" s="183" t="str">
        <f t="shared" si="91"/>
        <v>GROWTH</v>
      </c>
      <c r="Z405" s="138">
        <v>0</v>
      </c>
      <c r="AA405" s="133"/>
      <c r="AB405" s="133" t="s">
        <v>121</v>
      </c>
      <c r="AC405" s="133" t="s">
        <v>1245</v>
      </c>
      <c r="AE405" s="133" t="s">
        <v>1245</v>
      </c>
      <c r="AF405" s="139">
        <v>193.08333333333334</v>
      </c>
    </row>
    <row r="406" spans="1:32" s="139" customFormat="1" ht="12">
      <c r="A406" s="133" t="s">
        <v>1245</v>
      </c>
      <c r="B406" s="141" t="s">
        <v>40</v>
      </c>
      <c r="C406" s="141" t="s">
        <v>1322</v>
      </c>
      <c r="D406" s="141">
        <v>1000003802</v>
      </c>
      <c r="E406" s="141" t="s">
        <v>1323</v>
      </c>
      <c r="F406" s="137">
        <v>45283</v>
      </c>
      <c r="G406" s="137" t="str">
        <f t="shared" si="97"/>
        <v>Targeted Dealer</v>
      </c>
      <c r="H406" s="137"/>
      <c r="I406" s="177">
        <v>70</v>
      </c>
      <c r="J406" s="177"/>
      <c r="K406" s="178">
        <v>0</v>
      </c>
      <c r="L406" s="178">
        <f t="shared" si="86"/>
        <v>70</v>
      </c>
      <c r="M406" s="178" t="str">
        <f t="shared" si="87"/>
        <v>-</v>
      </c>
      <c r="N406" s="179">
        <v>104</v>
      </c>
      <c r="O406" s="180" t="str">
        <f t="shared" si="93"/>
        <v>Aug</v>
      </c>
      <c r="P406" s="178">
        <v>0</v>
      </c>
      <c r="Q406" s="181">
        <f t="shared" si="88"/>
        <v>0</v>
      </c>
      <c r="R406" s="180" t="str">
        <f t="shared" si="94"/>
        <v xml:space="preserve"> </v>
      </c>
      <c r="S406" s="181" t="str">
        <f t="shared" si="89"/>
        <v>GROWTH</v>
      </c>
      <c r="T406" s="178">
        <f t="shared" si="95"/>
        <v>104</v>
      </c>
      <c r="U406" s="182" t="str">
        <f t="shared" si="96"/>
        <v>Sep</v>
      </c>
      <c r="V406" s="178">
        <f t="shared" si="85"/>
        <v>104</v>
      </c>
      <c r="W406" s="183">
        <f t="shared" si="90"/>
        <v>-104</v>
      </c>
      <c r="X406" s="184" t="b">
        <f t="shared" si="92"/>
        <v>0</v>
      </c>
      <c r="Y406" s="183" t="str">
        <f t="shared" si="91"/>
        <v>GROWTH</v>
      </c>
      <c r="Z406" s="138">
        <v>0</v>
      </c>
      <c r="AA406" s="133"/>
      <c r="AB406" s="133" t="s">
        <v>121</v>
      </c>
      <c r="AC406" s="133" t="s">
        <v>1245</v>
      </c>
      <c r="AE406" s="133" t="s">
        <v>1245</v>
      </c>
      <c r="AF406" s="139">
        <v>184.375</v>
      </c>
    </row>
    <row r="407" spans="1:32" s="139" customFormat="1" ht="12">
      <c r="A407" s="133" t="s">
        <v>1245</v>
      </c>
      <c r="B407" s="141" t="s">
        <v>40</v>
      </c>
      <c r="C407" s="135" t="s">
        <v>1258</v>
      </c>
      <c r="D407" s="135">
        <v>1000000295</v>
      </c>
      <c r="E407" s="136" t="s">
        <v>1259</v>
      </c>
      <c r="F407" s="137">
        <v>41092</v>
      </c>
      <c r="G407" s="137" t="str">
        <f t="shared" si="97"/>
        <v>Targeted Dealer</v>
      </c>
      <c r="H407" s="137"/>
      <c r="I407" s="177">
        <v>60</v>
      </c>
      <c r="J407" s="177"/>
      <c r="K407" s="178">
        <v>66</v>
      </c>
      <c r="L407" s="178">
        <f t="shared" si="86"/>
        <v>-6</v>
      </c>
      <c r="M407" s="178" t="str">
        <f t="shared" si="87"/>
        <v>-</v>
      </c>
      <c r="N407" s="179">
        <v>55.5</v>
      </c>
      <c r="O407" s="180" t="str">
        <f t="shared" si="93"/>
        <v>Aug</v>
      </c>
      <c r="P407" s="178">
        <v>48</v>
      </c>
      <c r="Q407" s="181">
        <f t="shared" si="88"/>
        <v>18</v>
      </c>
      <c r="R407" s="180">
        <f t="shared" si="94"/>
        <v>0.375</v>
      </c>
      <c r="S407" s="181" t="str">
        <f t="shared" si="89"/>
        <v>GROWTH</v>
      </c>
      <c r="T407" s="178">
        <f t="shared" si="95"/>
        <v>55.5</v>
      </c>
      <c r="U407" s="182" t="str">
        <f t="shared" si="96"/>
        <v>Sep</v>
      </c>
      <c r="V407" s="178">
        <f t="shared" si="85"/>
        <v>55.5</v>
      </c>
      <c r="W407" s="183">
        <f t="shared" si="90"/>
        <v>10.5</v>
      </c>
      <c r="X407" s="184" t="b">
        <f t="shared" si="92"/>
        <v>0</v>
      </c>
      <c r="Y407" s="183" t="str">
        <f t="shared" si="91"/>
        <v>GROWTH</v>
      </c>
      <c r="Z407" s="138">
        <v>0</v>
      </c>
      <c r="AA407" s="133"/>
      <c r="AB407" s="133" t="s">
        <v>121</v>
      </c>
      <c r="AC407" s="133" t="s">
        <v>1245</v>
      </c>
      <c r="AE407" s="133" t="s">
        <v>1245</v>
      </c>
      <c r="AF407" s="139">
        <v>42</v>
      </c>
    </row>
    <row r="408" spans="1:32" s="139" customFormat="1" ht="12">
      <c r="A408" s="133" t="s">
        <v>1245</v>
      </c>
      <c r="B408" s="141" t="s">
        <v>40</v>
      </c>
      <c r="C408" s="135" t="s">
        <v>1290</v>
      </c>
      <c r="D408" s="135">
        <v>1000000297</v>
      </c>
      <c r="E408" s="136" t="s">
        <v>1291</v>
      </c>
      <c r="F408" s="137">
        <v>43805</v>
      </c>
      <c r="G408" s="137" t="str">
        <f t="shared" si="97"/>
        <v>Targeted Dealer</v>
      </c>
      <c r="H408" s="137"/>
      <c r="I408" s="177">
        <v>70</v>
      </c>
      <c r="J408" s="177"/>
      <c r="K408" s="178">
        <v>31.5</v>
      </c>
      <c r="L408" s="178">
        <f t="shared" si="86"/>
        <v>38.5</v>
      </c>
      <c r="M408" s="178" t="str">
        <f t="shared" si="87"/>
        <v>-</v>
      </c>
      <c r="N408" s="179">
        <v>0</v>
      </c>
      <c r="O408" s="180" t="str">
        <f t="shared" si="93"/>
        <v>Aug</v>
      </c>
      <c r="P408" s="178">
        <v>31.5</v>
      </c>
      <c r="Q408" s="181">
        <f t="shared" si="88"/>
        <v>0</v>
      </c>
      <c r="R408" s="180">
        <f t="shared" si="94"/>
        <v>0</v>
      </c>
      <c r="S408" s="181" t="b">
        <f t="shared" si="89"/>
        <v>0</v>
      </c>
      <c r="T408" s="178">
        <f t="shared" si="95"/>
        <v>0</v>
      </c>
      <c r="U408" s="182" t="str">
        <f t="shared" si="96"/>
        <v>Sep</v>
      </c>
      <c r="V408" s="178">
        <f t="shared" si="85"/>
        <v>0</v>
      </c>
      <c r="W408" s="183">
        <f t="shared" si="90"/>
        <v>31.5</v>
      </c>
      <c r="X408" s="184" t="b">
        <f t="shared" si="92"/>
        <v>0</v>
      </c>
      <c r="Y408" s="183" t="b">
        <f t="shared" si="91"/>
        <v>0</v>
      </c>
      <c r="Z408" s="138">
        <v>0</v>
      </c>
      <c r="AA408" s="133"/>
      <c r="AB408" s="133" t="s">
        <v>121</v>
      </c>
      <c r="AC408" s="133" t="s">
        <v>1245</v>
      </c>
      <c r="AE408" s="133" t="s">
        <v>1245</v>
      </c>
      <c r="AF408" s="139">
        <v>55.25</v>
      </c>
    </row>
    <row r="409" spans="1:32" s="139" customFormat="1" ht="12">
      <c r="A409" s="133" t="s">
        <v>1245</v>
      </c>
      <c r="B409" s="141" t="s">
        <v>40</v>
      </c>
      <c r="C409" s="135" t="s">
        <v>1280</v>
      </c>
      <c r="D409" s="135">
        <v>1000000298</v>
      </c>
      <c r="E409" s="136" t="s">
        <v>1281</v>
      </c>
      <c r="F409" s="137">
        <v>42826</v>
      </c>
      <c r="G409" s="137" t="str">
        <f t="shared" si="97"/>
        <v>Targeted Dealer</v>
      </c>
      <c r="H409" s="137"/>
      <c r="I409" s="177">
        <v>985</v>
      </c>
      <c r="J409" s="177"/>
      <c r="K409" s="178">
        <v>1006</v>
      </c>
      <c r="L409" s="178">
        <f t="shared" si="86"/>
        <v>-21</v>
      </c>
      <c r="M409" s="178" t="str">
        <f t="shared" si="87"/>
        <v>-</v>
      </c>
      <c r="N409" s="179">
        <v>930</v>
      </c>
      <c r="O409" s="180" t="str">
        <f t="shared" si="93"/>
        <v>Aug</v>
      </c>
      <c r="P409" s="178">
        <v>1043</v>
      </c>
      <c r="Q409" s="181">
        <f t="shared" si="88"/>
        <v>-37</v>
      </c>
      <c r="R409" s="180">
        <f t="shared" si="94"/>
        <v>-3.5474592521572368E-2</v>
      </c>
      <c r="S409" s="181" t="str">
        <f t="shared" si="89"/>
        <v>DEGROWTH</v>
      </c>
      <c r="T409" s="178">
        <f t="shared" si="95"/>
        <v>930</v>
      </c>
      <c r="U409" s="182" t="str">
        <f t="shared" si="96"/>
        <v>Sep</v>
      </c>
      <c r="V409" s="178">
        <f t="shared" si="85"/>
        <v>930</v>
      </c>
      <c r="W409" s="183">
        <f t="shared" si="90"/>
        <v>76</v>
      </c>
      <c r="X409" s="184" t="b">
        <f t="shared" si="92"/>
        <v>0</v>
      </c>
      <c r="Y409" s="183" t="str">
        <f t="shared" si="91"/>
        <v>GROWTH</v>
      </c>
      <c r="Z409" s="138">
        <v>0</v>
      </c>
      <c r="AA409" s="133"/>
      <c r="AB409" s="133" t="s">
        <v>121</v>
      </c>
      <c r="AC409" s="133" t="s">
        <v>1245</v>
      </c>
      <c r="AE409" s="133" t="s">
        <v>1245</v>
      </c>
      <c r="AF409" s="139">
        <v>1125.5833333333333</v>
      </c>
    </row>
    <row r="410" spans="1:32" s="139" customFormat="1" ht="12">
      <c r="A410" s="133" t="s">
        <v>1245</v>
      </c>
      <c r="B410" s="141" t="s">
        <v>40</v>
      </c>
      <c r="C410" s="135" t="s">
        <v>1272</v>
      </c>
      <c r="D410" s="135">
        <v>1000000299</v>
      </c>
      <c r="E410" s="136" t="s">
        <v>1273</v>
      </c>
      <c r="F410" s="137">
        <v>42693</v>
      </c>
      <c r="G410" s="137" t="str">
        <f t="shared" si="97"/>
        <v>Targeted Dealer</v>
      </c>
      <c r="H410" s="137"/>
      <c r="I410" s="177">
        <v>400</v>
      </c>
      <c r="J410" s="177"/>
      <c r="K410" s="178">
        <v>333</v>
      </c>
      <c r="L410" s="178">
        <f t="shared" si="86"/>
        <v>67</v>
      </c>
      <c r="M410" s="178" t="str">
        <f t="shared" si="87"/>
        <v>-</v>
      </c>
      <c r="N410" s="179">
        <v>385</v>
      </c>
      <c r="O410" s="180" t="str">
        <f t="shared" si="93"/>
        <v>Aug</v>
      </c>
      <c r="P410" s="178">
        <v>407</v>
      </c>
      <c r="Q410" s="181">
        <f t="shared" si="88"/>
        <v>-74</v>
      </c>
      <c r="R410" s="180">
        <f t="shared" si="94"/>
        <v>-0.18181818181818177</v>
      </c>
      <c r="S410" s="181" t="str">
        <f t="shared" si="89"/>
        <v>DEGROWTH</v>
      </c>
      <c r="T410" s="178">
        <f t="shared" si="95"/>
        <v>385</v>
      </c>
      <c r="U410" s="182" t="str">
        <f t="shared" si="96"/>
        <v>Sep</v>
      </c>
      <c r="V410" s="178">
        <f t="shared" si="85"/>
        <v>385</v>
      </c>
      <c r="W410" s="183">
        <f t="shared" si="90"/>
        <v>-52</v>
      </c>
      <c r="X410" s="184" t="b">
        <f t="shared" si="92"/>
        <v>0</v>
      </c>
      <c r="Y410" s="183" t="str">
        <f t="shared" si="91"/>
        <v>GROWTH</v>
      </c>
      <c r="Z410" s="138">
        <v>0</v>
      </c>
      <c r="AA410" s="133"/>
      <c r="AB410" s="133" t="s">
        <v>121</v>
      </c>
      <c r="AC410" s="133" t="s">
        <v>1245</v>
      </c>
      <c r="AE410" s="133" t="s">
        <v>1245</v>
      </c>
      <c r="AF410" s="139">
        <v>447.11666666666662</v>
      </c>
    </row>
    <row r="411" spans="1:32" s="139" customFormat="1" ht="12">
      <c r="A411" s="133" t="s">
        <v>1245</v>
      </c>
      <c r="B411" s="141" t="s">
        <v>40</v>
      </c>
      <c r="C411" s="140" t="s">
        <v>1302</v>
      </c>
      <c r="D411" s="135">
        <v>1000003162</v>
      </c>
      <c r="E411" s="140" t="s">
        <v>1303</v>
      </c>
      <c r="F411" s="137">
        <v>44916</v>
      </c>
      <c r="G411" s="137" t="str">
        <f t="shared" si="97"/>
        <v>Targeted Dealer</v>
      </c>
      <c r="H411" s="137"/>
      <c r="I411" s="177">
        <v>100</v>
      </c>
      <c r="J411" s="177"/>
      <c r="K411" s="178">
        <v>133.5</v>
      </c>
      <c r="L411" s="178">
        <f t="shared" si="86"/>
        <v>-33.5</v>
      </c>
      <c r="M411" s="178" t="str">
        <f t="shared" si="87"/>
        <v>-</v>
      </c>
      <c r="N411" s="179">
        <v>103</v>
      </c>
      <c r="O411" s="180" t="str">
        <f t="shared" si="93"/>
        <v>Aug</v>
      </c>
      <c r="P411" s="178">
        <v>90.5</v>
      </c>
      <c r="Q411" s="181">
        <f t="shared" si="88"/>
        <v>43</v>
      </c>
      <c r="R411" s="180">
        <f t="shared" si="94"/>
        <v>0.47513812154696122</v>
      </c>
      <c r="S411" s="181" t="str">
        <f t="shared" si="89"/>
        <v>GROWTH</v>
      </c>
      <c r="T411" s="178">
        <f t="shared" si="95"/>
        <v>103</v>
      </c>
      <c r="U411" s="182" t="str">
        <f t="shared" si="96"/>
        <v>Sep</v>
      </c>
      <c r="V411" s="178">
        <f t="shared" si="85"/>
        <v>103</v>
      </c>
      <c r="W411" s="183">
        <f t="shared" si="90"/>
        <v>30.5</v>
      </c>
      <c r="X411" s="184" t="b">
        <f t="shared" si="92"/>
        <v>0</v>
      </c>
      <c r="Y411" s="183" t="str">
        <f t="shared" si="91"/>
        <v>GROWTH</v>
      </c>
      <c r="Z411" s="138">
        <v>0</v>
      </c>
      <c r="AA411" s="133"/>
      <c r="AB411" s="133" t="s">
        <v>121</v>
      </c>
      <c r="AC411" s="133" t="s">
        <v>1245</v>
      </c>
      <c r="AE411" s="133" t="s">
        <v>1245</v>
      </c>
      <c r="AF411" s="139">
        <v>120.16666666666667</v>
      </c>
    </row>
    <row r="412" spans="1:32" s="139" customFormat="1" ht="12">
      <c r="A412" s="133" t="s">
        <v>1245</v>
      </c>
      <c r="B412" s="141" t="s">
        <v>40</v>
      </c>
      <c r="C412" s="135" t="s">
        <v>1262</v>
      </c>
      <c r="D412" s="135">
        <v>1000000301</v>
      </c>
      <c r="E412" s="136" t="s">
        <v>1263</v>
      </c>
      <c r="F412" s="137">
        <v>41248</v>
      </c>
      <c r="G412" s="137" t="str">
        <f t="shared" si="97"/>
        <v>Targeted Dealer</v>
      </c>
      <c r="H412" s="137"/>
      <c r="I412" s="177">
        <v>1500</v>
      </c>
      <c r="J412" s="177"/>
      <c r="K412" s="178">
        <v>1566</v>
      </c>
      <c r="L412" s="178">
        <f t="shared" si="86"/>
        <v>-66</v>
      </c>
      <c r="M412" s="178" t="str">
        <f t="shared" si="87"/>
        <v>-</v>
      </c>
      <c r="N412" s="179">
        <v>1370</v>
      </c>
      <c r="O412" s="180" t="str">
        <f t="shared" si="93"/>
        <v>Aug</v>
      </c>
      <c r="P412" s="178">
        <v>1442</v>
      </c>
      <c r="Q412" s="181">
        <f t="shared" si="88"/>
        <v>124</v>
      </c>
      <c r="R412" s="180">
        <f t="shared" si="94"/>
        <v>8.5991678224687895E-2</v>
      </c>
      <c r="S412" s="181" t="str">
        <f t="shared" si="89"/>
        <v>GROWTH</v>
      </c>
      <c r="T412" s="178">
        <f t="shared" si="95"/>
        <v>1370</v>
      </c>
      <c r="U412" s="182" t="str">
        <f t="shared" si="96"/>
        <v>Sep</v>
      </c>
      <c r="V412" s="178">
        <f t="shared" si="85"/>
        <v>1370</v>
      </c>
      <c r="W412" s="183">
        <f t="shared" si="90"/>
        <v>196</v>
      </c>
      <c r="X412" s="184" t="b">
        <f t="shared" si="92"/>
        <v>0</v>
      </c>
      <c r="Y412" s="183" t="str">
        <f t="shared" si="91"/>
        <v>GROWTH</v>
      </c>
      <c r="Z412" s="138">
        <v>0</v>
      </c>
      <c r="AA412" s="133"/>
      <c r="AB412" s="133" t="s">
        <v>121</v>
      </c>
      <c r="AC412" s="133" t="s">
        <v>1245</v>
      </c>
      <c r="AE412" s="133" t="s">
        <v>1245</v>
      </c>
      <c r="AF412" s="139">
        <v>1845.3333333333333</v>
      </c>
    </row>
    <row r="413" spans="1:32" s="139" customFormat="1" ht="12">
      <c r="A413" s="133" t="s">
        <v>1245</v>
      </c>
      <c r="B413" s="141" t="s">
        <v>40</v>
      </c>
      <c r="C413" s="135" t="s">
        <v>1264</v>
      </c>
      <c r="D413" s="135">
        <v>1000000302</v>
      </c>
      <c r="E413" s="136" t="s">
        <v>1265</v>
      </c>
      <c r="F413" s="137">
        <v>41488</v>
      </c>
      <c r="G413" s="137" t="str">
        <f t="shared" si="97"/>
        <v>Targeted Dealer</v>
      </c>
      <c r="H413" s="137"/>
      <c r="I413" s="177">
        <v>465</v>
      </c>
      <c r="J413" s="177"/>
      <c r="K413" s="178">
        <v>401</v>
      </c>
      <c r="L413" s="178">
        <f t="shared" si="86"/>
        <v>64</v>
      </c>
      <c r="M413" s="178" t="str">
        <f t="shared" si="87"/>
        <v>-</v>
      </c>
      <c r="N413" s="179">
        <v>423</v>
      </c>
      <c r="O413" s="180" t="str">
        <f t="shared" si="93"/>
        <v>Aug</v>
      </c>
      <c r="P413" s="178">
        <v>433</v>
      </c>
      <c r="Q413" s="181">
        <f t="shared" si="88"/>
        <v>-32</v>
      </c>
      <c r="R413" s="180">
        <f t="shared" si="94"/>
        <v>-7.3903002309468779E-2</v>
      </c>
      <c r="S413" s="181" t="str">
        <f t="shared" si="89"/>
        <v>DEGROWTH</v>
      </c>
      <c r="T413" s="178">
        <f t="shared" si="95"/>
        <v>423</v>
      </c>
      <c r="U413" s="182" t="str">
        <f t="shared" si="96"/>
        <v>Sep</v>
      </c>
      <c r="V413" s="178">
        <f t="shared" si="85"/>
        <v>423</v>
      </c>
      <c r="W413" s="183">
        <f t="shared" si="90"/>
        <v>-22</v>
      </c>
      <c r="X413" s="184" t="b">
        <f t="shared" si="92"/>
        <v>0</v>
      </c>
      <c r="Y413" s="183" t="str">
        <f t="shared" si="91"/>
        <v>GROWTH</v>
      </c>
      <c r="Z413" s="138">
        <v>0</v>
      </c>
      <c r="AA413" s="133"/>
      <c r="AB413" s="133" t="s">
        <v>121</v>
      </c>
      <c r="AC413" s="133" t="s">
        <v>1245</v>
      </c>
      <c r="AE413" s="133" t="s">
        <v>1245</v>
      </c>
      <c r="AF413" s="139">
        <v>434.91666666666669</v>
      </c>
    </row>
    <row r="414" spans="1:32" s="139" customFormat="1" ht="12">
      <c r="A414" s="133" t="s">
        <v>1245</v>
      </c>
      <c r="B414" s="141" t="s">
        <v>40</v>
      </c>
      <c r="C414" s="135" t="s">
        <v>1250</v>
      </c>
      <c r="D414" s="135">
        <v>1000000303</v>
      </c>
      <c r="E414" s="136" t="s">
        <v>1251</v>
      </c>
      <c r="F414" s="137">
        <v>38465</v>
      </c>
      <c r="G414" s="137" t="str">
        <f t="shared" si="97"/>
        <v>Targeted Dealer</v>
      </c>
      <c r="H414" s="137"/>
      <c r="I414" s="177">
        <v>10</v>
      </c>
      <c r="J414" s="177"/>
      <c r="K414" s="178">
        <v>3.5</v>
      </c>
      <c r="L414" s="178">
        <f t="shared" si="86"/>
        <v>6.5</v>
      </c>
      <c r="M414" s="178" t="str">
        <f t="shared" si="87"/>
        <v>-</v>
      </c>
      <c r="N414" s="179">
        <v>7</v>
      </c>
      <c r="O414" s="180" t="str">
        <f t="shared" si="93"/>
        <v>Aug</v>
      </c>
      <c r="P414" s="178">
        <v>7</v>
      </c>
      <c r="Q414" s="181">
        <f t="shared" si="88"/>
        <v>-3.5</v>
      </c>
      <c r="R414" s="180">
        <f t="shared" si="94"/>
        <v>-0.5</v>
      </c>
      <c r="S414" s="181" t="str">
        <f t="shared" si="89"/>
        <v>DEGROWTH</v>
      </c>
      <c r="T414" s="178">
        <f t="shared" si="95"/>
        <v>7</v>
      </c>
      <c r="U414" s="182" t="str">
        <f t="shared" si="96"/>
        <v>Sep</v>
      </c>
      <c r="V414" s="178">
        <f t="shared" si="85"/>
        <v>7</v>
      </c>
      <c r="W414" s="183">
        <f t="shared" si="90"/>
        <v>-3.5</v>
      </c>
      <c r="X414" s="184" t="b">
        <f t="shared" si="92"/>
        <v>0</v>
      </c>
      <c r="Y414" s="183" t="str">
        <f t="shared" si="91"/>
        <v>GROWTH</v>
      </c>
      <c r="Z414" s="138">
        <v>0</v>
      </c>
      <c r="AA414" s="133"/>
      <c r="AB414" s="133" t="s">
        <v>121</v>
      </c>
      <c r="AC414" s="133" t="s">
        <v>1245</v>
      </c>
      <c r="AE414" s="133" t="s">
        <v>1245</v>
      </c>
      <c r="AF414" s="139">
        <v>4.666666666666667</v>
      </c>
    </row>
    <row r="415" spans="1:32" s="139" customFormat="1" ht="12">
      <c r="A415" s="133" t="s">
        <v>1245</v>
      </c>
      <c r="B415" s="141" t="s">
        <v>40</v>
      </c>
      <c r="C415" s="135" t="s">
        <v>1270</v>
      </c>
      <c r="D415" s="135">
        <v>1000000305</v>
      </c>
      <c r="E415" s="136" t="s">
        <v>1271</v>
      </c>
      <c r="F415" s="137">
        <v>41870</v>
      </c>
      <c r="G415" s="137" t="str">
        <f t="shared" si="97"/>
        <v>Targeted Dealer</v>
      </c>
      <c r="H415" s="137"/>
      <c r="I415" s="177">
        <v>425</v>
      </c>
      <c r="J415" s="177"/>
      <c r="K415" s="178">
        <v>318.5</v>
      </c>
      <c r="L415" s="178">
        <f t="shared" si="86"/>
        <v>106.5</v>
      </c>
      <c r="M415" s="178" t="str">
        <f t="shared" si="87"/>
        <v>-</v>
      </c>
      <c r="N415" s="179">
        <v>370.9</v>
      </c>
      <c r="O415" s="180" t="str">
        <f t="shared" si="93"/>
        <v>Aug</v>
      </c>
      <c r="P415" s="178">
        <v>308</v>
      </c>
      <c r="Q415" s="181">
        <f t="shared" si="88"/>
        <v>10.5</v>
      </c>
      <c r="R415" s="180">
        <f t="shared" si="94"/>
        <v>3.4090909090909172E-2</v>
      </c>
      <c r="S415" s="181" t="str">
        <f t="shared" si="89"/>
        <v>GROWTH</v>
      </c>
      <c r="T415" s="178">
        <f t="shared" si="95"/>
        <v>370.9</v>
      </c>
      <c r="U415" s="182" t="str">
        <f t="shared" si="96"/>
        <v>Sep</v>
      </c>
      <c r="V415" s="178">
        <f t="shared" si="85"/>
        <v>370.9</v>
      </c>
      <c r="W415" s="183">
        <f t="shared" si="90"/>
        <v>-52.399999999999977</v>
      </c>
      <c r="X415" s="184" t="b">
        <f t="shared" si="92"/>
        <v>0</v>
      </c>
      <c r="Y415" s="183" t="str">
        <f t="shared" si="91"/>
        <v>GROWTH</v>
      </c>
      <c r="Z415" s="138">
        <v>0</v>
      </c>
      <c r="AA415" s="133"/>
      <c r="AB415" s="133" t="s">
        <v>121</v>
      </c>
      <c r="AC415" s="133" t="s">
        <v>1245</v>
      </c>
      <c r="AE415" s="133" t="s">
        <v>1245</v>
      </c>
      <c r="AF415" s="139">
        <v>422.07499999999999</v>
      </c>
    </row>
    <row r="416" spans="1:32" s="139" customFormat="1" ht="12">
      <c r="A416" s="133" t="s">
        <v>1245</v>
      </c>
      <c r="B416" s="141" t="s">
        <v>43</v>
      </c>
      <c r="C416" s="135" t="s">
        <v>1339</v>
      </c>
      <c r="D416" s="135">
        <v>1000000182</v>
      </c>
      <c r="E416" s="136" t="s">
        <v>1340</v>
      </c>
      <c r="F416" s="137">
        <v>38408</v>
      </c>
      <c r="G416" s="137" t="str">
        <f t="shared" si="97"/>
        <v>Targeted Dealer</v>
      </c>
      <c r="H416" s="137"/>
      <c r="I416" s="177">
        <v>40</v>
      </c>
      <c r="J416" s="177"/>
      <c r="K416" s="178">
        <v>50</v>
      </c>
      <c r="L416" s="178">
        <f t="shared" si="86"/>
        <v>-10</v>
      </c>
      <c r="M416" s="178" t="str">
        <f t="shared" si="87"/>
        <v>-</v>
      </c>
      <c r="N416" s="179">
        <v>40</v>
      </c>
      <c r="O416" s="180" t="str">
        <f t="shared" si="93"/>
        <v>Aug</v>
      </c>
      <c r="P416" s="178">
        <v>45</v>
      </c>
      <c r="Q416" s="181">
        <f t="shared" si="88"/>
        <v>5</v>
      </c>
      <c r="R416" s="180">
        <f t="shared" si="94"/>
        <v>0.11111111111111116</v>
      </c>
      <c r="S416" s="181" t="str">
        <f t="shared" si="89"/>
        <v>GROWTH</v>
      </c>
      <c r="T416" s="178">
        <f t="shared" si="95"/>
        <v>40</v>
      </c>
      <c r="U416" s="182" t="str">
        <f t="shared" si="96"/>
        <v>Sep</v>
      </c>
      <c r="V416" s="178">
        <f t="shared" si="85"/>
        <v>40</v>
      </c>
      <c r="W416" s="183">
        <f t="shared" si="90"/>
        <v>10</v>
      </c>
      <c r="X416" s="184" t="b">
        <f t="shared" si="92"/>
        <v>0</v>
      </c>
      <c r="Y416" s="183" t="str">
        <f t="shared" si="91"/>
        <v>GROWTH</v>
      </c>
      <c r="Z416" s="138">
        <v>0</v>
      </c>
      <c r="AA416" s="133"/>
      <c r="AB416" s="133" t="s">
        <v>121</v>
      </c>
      <c r="AC416" s="133" t="s">
        <v>1245</v>
      </c>
      <c r="AE416" s="133" t="s">
        <v>1245</v>
      </c>
      <c r="AF416" s="139">
        <v>59.166666666666664</v>
      </c>
    </row>
    <row r="417" spans="1:32" s="139" customFormat="1" ht="12">
      <c r="A417" s="133" t="s">
        <v>1245</v>
      </c>
      <c r="B417" s="141" t="s">
        <v>43</v>
      </c>
      <c r="C417" s="135" t="s">
        <v>1341</v>
      </c>
      <c r="D417" s="135">
        <v>1000000184</v>
      </c>
      <c r="E417" s="136" t="s">
        <v>1342</v>
      </c>
      <c r="F417" s="137">
        <v>38408</v>
      </c>
      <c r="G417" s="137" t="str">
        <f t="shared" si="97"/>
        <v>Targeted Dealer</v>
      </c>
      <c r="H417" s="137"/>
      <c r="I417" s="177">
        <v>1000</v>
      </c>
      <c r="J417" s="177"/>
      <c r="K417" s="178">
        <v>959.5</v>
      </c>
      <c r="L417" s="178">
        <f t="shared" si="86"/>
        <v>40.5</v>
      </c>
      <c r="M417" s="178" t="str">
        <f t="shared" si="87"/>
        <v>-</v>
      </c>
      <c r="N417" s="179">
        <v>735</v>
      </c>
      <c r="O417" s="180" t="str">
        <f t="shared" si="93"/>
        <v>Aug</v>
      </c>
      <c r="P417" s="178">
        <v>778.5</v>
      </c>
      <c r="Q417" s="181">
        <f t="shared" si="88"/>
        <v>181</v>
      </c>
      <c r="R417" s="180">
        <f t="shared" si="94"/>
        <v>0.23249839434810537</v>
      </c>
      <c r="S417" s="181" t="str">
        <f t="shared" si="89"/>
        <v>GROWTH</v>
      </c>
      <c r="T417" s="178">
        <f t="shared" si="95"/>
        <v>735</v>
      </c>
      <c r="U417" s="182" t="str">
        <f t="shared" si="96"/>
        <v>Sep</v>
      </c>
      <c r="V417" s="178">
        <f t="shared" si="85"/>
        <v>735</v>
      </c>
      <c r="W417" s="183">
        <f t="shared" si="90"/>
        <v>224.5</v>
      </c>
      <c r="X417" s="184" t="b">
        <f t="shared" si="92"/>
        <v>0</v>
      </c>
      <c r="Y417" s="183" t="str">
        <f t="shared" si="91"/>
        <v>GROWTH</v>
      </c>
      <c r="Z417" s="138">
        <v>0</v>
      </c>
      <c r="AA417" s="133"/>
      <c r="AB417" s="133" t="s">
        <v>121</v>
      </c>
      <c r="AC417" s="133" t="s">
        <v>1245</v>
      </c>
      <c r="AE417" s="133" t="s">
        <v>1245</v>
      </c>
      <c r="AF417" s="139">
        <v>1070.1666666666667</v>
      </c>
    </row>
    <row r="418" spans="1:32" s="139" customFormat="1" ht="12">
      <c r="A418" s="133" t="s">
        <v>1245</v>
      </c>
      <c r="B418" s="141" t="s">
        <v>43</v>
      </c>
      <c r="C418" s="135" t="s">
        <v>1343</v>
      </c>
      <c r="D418" s="135">
        <v>1000000171</v>
      </c>
      <c r="E418" s="136" t="s">
        <v>1344</v>
      </c>
      <c r="F418" s="137">
        <v>38750</v>
      </c>
      <c r="G418" s="137" t="str">
        <f t="shared" si="97"/>
        <v>Targeted Dealer</v>
      </c>
      <c r="H418" s="137"/>
      <c r="I418" s="177">
        <v>66</v>
      </c>
      <c r="J418" s="177"/>
      <c r="K418" s="178">
        <v>32.5</v>
      </c>
      <c r="L418" s="178">
        <f t="shared" si="86"/>
        <v>33.5</v>
      </c>
      <c r="M418" s="178" t="str">
        <f t="shared" si="87"/>
        <v>-</v>
      </c>
      <c r="N418" s="179">
        <v>44.5</v>
      </c>
      <c r="O418" s="180" t="str">
        <f t="shared" si="93"/>
        <v>Aug</v>
      </c>
      <c r="P418" s="178">
        <v>45.5</v>
      </c>
      <c r="Q418" s="181">
        <f t="shared" si="88"/>
        <v>-13</v>
      </c>
      <c r="R418" s="180">
        <f t="shared" si="94"/>
        <v>-0.2857142857142857</v>
      </c>
      <c r="S418" s="181" t="str">
        <f t="shared" si="89"/>
        <v>DEGROWTH</v>
      </c>
      <c r="T418" s="178">
        <f t="shared" si="95"/>
        <v>44.5</v>
      </c>
      <c r="U418" s="182" t="str">
        <f t="shared" si="96"/>
        <v>Sep</v>
      </c>
      <c r="V418" s="178">
        <f t="shared" si="85"/>
        <v>44.5</v>
      </c>
      <c r="W418" s="183">
        <f t="shared" si="90"/>
        <v>-12</v>
      </c>
      <c r="X418" s="184" t="b">
        <f t="shared" si="92"/>
        <v>0</v>
      </c>
      <c r="Y418" s="183" t="str">
        <f t="shared" si="91"/>
        <v>GROWTH</v>
      </c>
      <c r="Z418" s="138">
        <v>0</v>
      </c>
      <c r="AA418" s="133"/>
      <c r="AB418" s="133" t="s">
        <v>121</v>
      </c>
      <c r="AC418" s="133" t="s">
        <v>1245</v>
      </c>
      <c r="AE418" s="133" t="s">
        <v>1245</v>
      </c>
      <c r="AF418" s="139">
        <v>76.166666666666671</v>
      </c>
    </row>
    <row r="419" spans="1:32" s="139" customFormat="1" ht="12">
      <c r="A419" s="133" t="s">
        <v>1245</v>
      </c>
      <c r="B419" s="141" t="s">
        <v>43</v>
      </c>
      <c r="C419" s="135" t="s">
        <v>1345</v>
      </c>
      <c r="D419" s="135">
        <v>1000000176</v>
      </c>
      <c r="E419" s="136" t="s">
        <v>1346</v>
      </c>
      <c r="F419" s="137">
        <v>38750</v>
      </c>
      <c r="G419" s="137" t="str">
        <f t="shared" si="97"/>
        <v>-</v>
      </c>
      <c r="H419" s="137"/>
      <c r="I419" s="177">
        <v>0</v>
      </c>
      <c r="J419" s="177"/>
      <c r="K419" s="178">
        <v>0</v>
      </c>
      <c r="L419" s="178">
        <f t="shared" si="86"/>
        <v>0</v>
      </c>
      <c r="M419" s="178" t="str">
        <f t="shared" si="87"/>
        <v>-</v>
      </c>
      <c r="N419" s="179">
        <v>7.5</v>
      </c>
      <c r="O419" s="180" t="str">
        <f t="shared" si="93"/>
        <v>Aug</v>
      </c>
      <c r="P419" s="178">
        <v>0</v>
      </c>
      <c r="Q419" s="181">
        <f t="shared" si="88"/>
        <v>0</v>
      </c>
      <c r="R419" s="180" t="str">
        <f t="shared" si="94"/>
        <v xml:space="preserve"> </v>
      </c>
      <c r="S419" s="181" t="str">
        <f t="shared" si="89"/>
        <v>GROWTH</v>
      </c>
      <c r="T419" s="178">
        <f t="shared" si="95"/>
        <v>7.5</v>
      </c>
      <c r="U419" s="182" t="str">
        <f t="shared" si="96"/>
        <v>Sep</v>
      </c>
      <c r="V419" s="178">
        <f t="shared" si="85"/>
        <v>7.5</v>
      </c>
      <c r="W419" s="183">
        <f t="shared" si="90"/>
        <v>-7.5</v>
      </c>
      <c r="X419" s="184" t="b">
        <f t="shared" si="92"/>
        <v>0</v>
      </c>
      <c r="Y419" s="183" t="str">
        <f t="shared" si="91"/>
        <v>GROWTH</v>
      </c>
      <c r="Z419" s="138">
        <v>0</v>
      </c>
      <c r="AA419" s="133"/>
      <c r="AB419" s="133" t="s">
        <v>121</v>
      </c>
      <c r="AC419" s="133" t="s">
        <v>1245</v>
      </c>
      <c r="AE419" s="133" t="s">
        <v>1245</v>
      </c>
      <c r="AF419" s="139">
        <v>5.416666666666667</v>
      </c>
    </row>
    <row r="420" spans="1:32" s="139" customFormat="1" ht="12">
      <c r="A420" s="133" t="s">
        <v>1245</v>
      </c>
      <c r="B420" s="141" t="s">
        <v>43</v>
      </c>
      <c r="C420" s="140" t="s">
        <v>1349</v>
      </c>
      <c r="D420" s="135">
        <v>1000000185</v>
      </c>
      <c r="E420" s="136" t="s">
        <v>1350</v>
      </c>
      <c r="F420" s="137">
        <v>41758</v>
      </c>
      <c r="G420" s="137" t="str">
        <f t="shared" si="97"/>
        <v>Targeted Dealer</v>
      </c>
      <c r="H420" s="137"/>
      <c r="I420" s="177">
        <v>13</v>
      </c>
      <c r="J420" s="177"/>
      <c r="K420" s="178">
        <v>7.5</v>
      </c>
      <c r="L420" s="178">
        <f t="shared" si="86"/>
        <v>5.5</v>
      </c>
      <c r="M420" s="178" t="str">
        <f t="shared" si="87"/>
        <v>-</v>
      </c>
      <c r="N420" s="179">
        <v>25</v>
      </c>
      <c r="O420" s="180" t="str">
        <f t="shared" si="93"/>
        <v>Aug</v>
      </c>
      <c r="P420" s="178">
        <v>12.5</v>
      </c>
      <c r="Q420" s="181">
        <f t="shared" si="88"/>
        <v>-5</v>
      </c>
      <c r="R420" s="180">
        <f t="shared" si="94"/>
        <v>-0.4</v>
      </c>
      <c r="S420" s="181" t="str">
        <f t="shared" si="89"/>
        <v>DEGROWTH</v>
      </c>
      <c r="T420" s="178">
        <f t="shared" si="95"/>
        <v>25</v>
      </c>
      <c r="U420" s="182" t="str">
        <f t="shared" si="96"/>
        <v>Sep</v>
      </c>
      <c r="V420" s="178">
        <f t="shared" si="85"/>
        <v>25</v>
      </c>
      <c r="W420" s="183">
        <f t="shared" si="90"/>
        <v>-17.5</v>
      </c>
      <c r="X420" s="184" t="b">
        <f t="shared" si="92"/>
        <v>0</v>
      </c>
      <c r="Y420" s="183" t="str">
        <f t="shared" si="91"/>
        <v>GROWTH</v>
      </c>
      <c r="Z420" s="138">
        <v>0</v>
      </c>
      <c r="AA420" s="133"/>
      <c r="AB420" s="133" t="s">
        <v>121</v>
      </c>
      <c r="AC420" s="133" t="s">
        <v>1245</v>
      </c>
      <c r="AE420" s="133" t="s">
        <v>1245</v>
      </c>
      <c r="AF420" s="139">
        <v>21.5</v>
      </c>
    </row>
    <row r="421" spans="1:32" s="139" customFormat="1" ht="12">
      <c r="A421" s="133" t="s">
        <v>1245</v>
      </c>
      <c r="B421" s="141" t="s">
        <v>43</v>
      </c>
      <c r="C421" s="135" t="s">
        <v>1351</v>
      </c>
      <c r="D421" s="135">
        <v>1000000196</v>
      </c>
      <c r="E421" s="136" t="s">
        <v>1352</v>
      </c>
      <c r="F421" s="137">
        <v>41768</v>
      </c>
      <c r="G421" s="137" t="str">
        <f t="shared" si="97"/>
        <v>Targeted Dealer</v>
      </c>
      <c r="H421" s="137"/>
      <c r="I421" s="177">
        <v>13</v>
      </c>
      <c r="J421" s="177"/>
      <c r="K421" s="178">
        <v>0</v>
      </c>
      <c r="L421" s="178">
        <f t="shared" si="86"/>
        <v>13</v>
      </c>
      <c r="M421" s="178" t="str">
        <f t="shared" si="87"/>
        <v>-</v>
      </c>
      <c r="N421" s="179">
        <v>25</v>
      </c>
      <c r="O421" s="180" t="str">
        <f t="shared" si="93"/>
        <v>Aug</v>
      </c>
      <c r="P421" s="178">
        <v>12.5</v>
      </c>
      <c r="Q421" s="181">
        <f t="shared" si="88"/>
        <v>-12.5</v>
      </c>
      <c r="R421" s="180">
        <f t="shared" si="94"/>
        <v>-1</v>
      </c>
      <c r="S421" s="181" t="str">
        <f t="shared" si="89"/>
        <v>DEGROWTH</v>
      </c>
      <c r="T421" s="178">
        <f t="shared" si="95"/>
        <v>25</v>
      </c>
      <c r="U421" s="182" t="str">
        <f t="shared" si="96"/>
        <v>Sep</v>
      </c>
      <c r="V421" s="178">
        <f t="shared" si="85"/>
        <v>25</v>
      </c>
      <c r="W421" s="183">
        <f t="shared" si="90"/>
        <v>-25</v>
      </c>
      <c r="X421" s="184" t="b">
        <f t="shared" si="92"/>
        <v>0</v>
      </c>
      <c r="Y421" s="183" t="str">
        <f t="shared" si="91"/>
        <v>GROWTH</v>
      </c>
      <c r="Z421" s="138">
        <v>0</v>
      </c>
      <c r="AA421" s="133"/>
      <c r="AB421" s="133" t="s">
        <v>121</v>
      </c>
      <c r="AC421" s="133" t="s">
        <v>1245</v>
      </c>
      <c r="AE421" s="133" t="s">
        <v>1245</v>
      </c>
      <c r="AF421" s="139">
        <v>14.833333333333334</v>
      </c>
    </row>
    <row r="422" spans="1:32" s="139" customFormat="1" ht="12">
      <c r="A422" s="133" t="s">
        <v>1245</v>
      </c>
      <c r="B422" s="141" t="s">
        <v>43</v>
      </c>
      <c r="C422" s="140" t="s">
        <v>1353</v>
      </c>
      <c r="D422" s="135">
        <v>1000000177</v>
      </c>
      <c r="E422" s="136" t="s">
        <v>1354</v>
      </c>
      <c r="F422" s="137">
        <v>41912</v>
      </c>
      <c r="G422" s="137" t="str">
        <f t="shared" si="97"/>
        <v>Targeted Dealer</v>
      </c>
      <c r="H422" s="137"/>
      <c r="I422" s="177">
        <v>300</v>
      </c>
      <c r="J422" s="177"/>
      <c r="K422" s="178">
        <v>303</v>
      </c>
      <c r="L422" s="178">
        <f t="shared" si="86"/>
        <v>-3</v>
      </c>
      <c r="M422" s="178" t="str">
        <f t="shared" si="87"/>
        <v>-</v>
      </c>
      <c r="N422" s="179">
        <v>288.5</v>
      </c>
      <c r="O422" s="180" t="str">
        <f t="shared" si="93"/>
        <v>Aug</v>
      </c>
      <c r="P422" s="178">
        <v>339.5</v>
      </c>
      <c r="Q422" s="181">
        <f t="shared" si="88"/>
        <v>-36.5</v>
      </c>
      <c r="R422" s="180">
        <f t="shared" si="94"/>
        <v>-0.1075110456553755</v>
      </c>
      <c r="S422" s="181" t="str">
        <f t="shared" si="89"/>
        <v>DEGROWTH</v>
      </c>
      <c r="T422" s="178">
        <f t="shared" si="95"/>
        <v>288.5</v>
      </c>
      <c r="U422" s="182" t="str">
        <f t="shared" si="96"/>
        <v>Sep</v>
      </c>
      <c r="V422" s="178">
        <f t="shared" si="85"/>
        <v>288.5</v>
      </c>
      <c r="W422" s="183">
        <f t="shared" si="90"/>
        <v>14.5</v>
      </c>
      <c r="X422" s="184" t="b">
        <f t="shared" si="92"/>
        <v>0</v>
      </c>
      <c r="Y422" s="183" t="str">
        <f t="shared" si="91"/>
        <v>GROWTH</v>
      </c>
      <c r="Z422" s="138">
        <v>0</v>
      </c>
      <c r="AA422" s="133"/>
      <c r="AB422" s="133" t="s">
        <v>121</v>
      </c>
      <c r="AC422" s="133" t="s">
        <v>1245</v>
      </c>
      <c r="AE422" s="133" t="s">
        <v>1245</v>
      </c>
      <c r="AF422" s="139">
        <v>382.36666666666662</v>
      </c>
    </row>
    <row r="423" spans="1:32" s="139" customFormat="1" ht="12">
      <c r="A423" s="133" t="s">
        <v>1245</v>
      </c>
      <c r="B423" s="141" t="s">
        <v>43</v>
      </c>
      <c r="C423" s="135" t="s">
        <v>1355</v>
      </c>
      <c r="D423" s="135">
        <v>1000000194</v>
      </c>
      <c r="E423" s="136" t="s">
        <v>1356</v>
      </c>
      <c r="F423" s="137">
        <v>42228</v>
      </c>
      <c r="G423" s="137" t="str">
        <f t="shared" si="97"/>
        <v>Targeted Dealer</v>
      </c>
      <c r="H423" s="137"/>
      <c r="I423" s="177">
        <v>300</v>
      </c>
      <c r="J423" s="177"/>
      <c r="K423" s="178">
        <v>245</v>
      </c>
      <c r="L423" s="178">
        <f t="shared" ref="L423:L482" si="98">I423-K423</f>
        <v>55</v>
      </c>
      <c r="M423" s="178" t="str">
        <f t="shared" ref="M423:M482" si="99">IFERROR((K423/J423%),"-")</f>
        <v>-</v>
      </c>
      <c r="N423" s="179">
        <v>316.5</v>
      </c>
      <c r="O423" s="180" t="str">
        <f t="shared" si="93"/>
        <v>Aug</v>
      </c>
      <c r="P423" s="178">
        <v>207</v>
      </c>
      <c r="Q423" s="181">
        <f t="shared" ref="Q423:Q482" si="100">K423-P423</f>
        <v>38</v>
      </c>
      <c r="R423" s="180">
        <f t="shared" si="94"/>
        <v>0.18357487922705307</v>
      </c>
      <c r="S423" s="181" t="str">
        <f t="shared" ref="S423:S482" si="101">IF(N423&gt;0,IF(O423="","-",IF(R423&lt;0%,"DEGROWTH","GROWTH")))</f>
        <v>GROWTH</v>
      </c>
      <c r="T423" s="178">
        <f t="shared" si="95"/>
        <v>316.5</v>
      </c>
      <c r="U423" s="182" t="str">
        <f t="shared" si="96"/>
        <v>Sep</v>
      </c>
      <c r="V423" s="178">
        <f t="shared" si="85"/>
        <v>316.5</v>
      </c>
      <c r="W423" s="183">
        <f t="shared" ref="W423:W482" si="102">K423-V423</f>
        <v>-71.5</v>
      </c>
      <c r="X423" s="184" t="b">
        <f t="shared" si="92"/>
        <v>0</v>
      </c>
      <c r="Y423" s="183" t="str">
        <f t="shared" ref="Y423:Y482" si="103">IF(T423&gt;0,IF(U423="","-",IF(X423&lt;0%,"DEGROWTH","GROWTH")))</f>
        <v>GROWTH</v>
      </c>
      <c r="Z423" s="138">
        <v>0</v>
      </c>
      <c r="AA423" s="133"/>
      <c r="AB423" s="133" t="s">
        <v>121</v>
      </c>
      <c r="AC423" s="133" t="s">
        <v>1245</v>
      </c>
      <c r="AE423" s="133" t="s">
        <v>1245</v>
      </c>
      <c r="AF423" s="139">
        <v>270.5</v>
      </c>
    </row>
    <row r="424" spans="1:32" s="139" customFormat="1" ht="12">
      <c r="A424" s="133" t="s">
        <v>1245</v>
      </c>
      <c r="B424" s="141" t="s">
        <v>43</v>
      </c>
      <c r="C424" s="135" t="s">
        <v>1357</v>
      </c>
      <c r="D424" s="135">
        <v>1000000189</v>
      </c>
      <c r="E424" s="136" t="s">
        <v>1358</v>
      </c>
      <c r="F424" s="137">
        <v>42280</v>
      </c>
      <c r="G424" s="137" t="str">
        <f t="shared" si="97"/>
        <v>Targeted Dealer</v>
      </c>
      <c r="H424" s="137"/>
      <c r="I424" s="177">
        <v>13</v>
      </c>
      <c r="J424" s="177"/>
      <c r="K424" s="178">
        <v>7.5</v>
      </c>
      <c r="L424" s="178">
        <f t="shared" si="98"/>
        <v>5.5</v>
      </c>
      <c r="M424" s="178" t="str">
        <f t="shared" si="99"/>
        <v>-</v>
      </c>
      <c r="N424" s="179">
        <v>0</v>
      </c>
      <c r="O424" s="180" t="str">
        <f t="shared" si="93"/>
        <v>Aug</v>
      </c>
      <c r="P424" s="178">
        <v>20</v>
      </c>
      <c r="Q424" s="181">
        <f t="shared" si="100"/>
        <v>-12.5</v>
      </c>
      <c r="R424" s="180">
        <f t="shared" si="94"/>
        <v>-0.625</v>
      </c>
      <c r="S424" s="181" t="b">
        <f t="shared" si="101"/>
        <v>0</v>
      </c>
      <c r="T424" s="178">
        <f t="shared" si="95"/>
        <v>0</v>
      </c>
      <c r="U424" s="182" t="str">
        <f t="shared" si="96"/>
        <v>Sep</v>
      </c>
      <c r="V424" s="178">
        <f t="shared" si="85"/>
        <v>0</v>
      </c>
      <c r="W424" s="183">
        <f t="shared" si="102"/>
        <v>7.5</v>
      </c>
      <c r="X424" s="184" t="b">
        <f t="shared" si="92"/>
        <v>0</v>
      </c>
      <c r="Y424" s="183" t="b">
        <f t="shared" si="103"/>
        <v>0</v>
      </c>
      <c r="Z424" s="138">
        <v>0</v>
      </c>
      <c r="AA424" s="133"/>
      <c r="AB424" s="133" t="s">
        <v>121</v>
      </c>
      <c r="AC424" s="133" t="s">
        <v>1245</v>
      </c>
      <c r="AE424" s="133" t="s">
        <v>1245</v>
      </c>
      <c r="AF424" s="139">
        <v>18.25</v>
      </c>
    </row>
    <row r="425" spans="1:32" s="139" customFormat="1" ht="12">
      <c r="A425" s="133" t="s">
        <v>1245</v>
      </c>
      <c r="B425" s="141" t="s">
        <v>43</v>
      </c>
      <c r="C425" s="135" t="s">
        <v>1363</v>
      </c>
      <c r="D425" s="135">
        <v>1000000181</v>
      </c>
      <c r="E425" s="136" t="s">
        <v>1364</v>
      </c>
      <c r="F425" s="137">
        <v>42889</v>
      </c>
      <c r="G425" s="137" t="str">
        <f t="shared" si="97"/>
        <v>Targeted Dealer</v>
      </c>
      <c r="H425" s="137"/>
      <c r="I425" s="177">
        <v>75</v>
      </c>
      <c r="J425" s="177"/>
      <c r="K425" s="178">
        <v>78</v>
      </c>
      <c r="L425" s="178">
        <f t="shared" si="98"/>
        <v>-3</v>
      </c>
      <c r="M425" s="178" t="str">
        <f t="shared" si="99"/>
        <v>-</v>
      </c>
      <c r="N425" s="179">
        <v>38.5</v>
      </c>
      <c r="O425" s="180" t="str">
        <f t="shared" si="93"/>
        <v>Aug</v>
      </c>
      <c r="P425" s="178">
        <v>59</v>
      </c>
      <c r="Q425" s="181">
        <f t="shared" si="100"/>
        <v>19</v>
      </c>
      <c r="R425" s="180">
        <f t="shared" si="94"/>
        <v>0.32203389830508478</v>
      </c>
      <c r="S425" s="181" t="str">
        <f t="shared" si="101"/>
        <v>GROWTH</v>
      </c>
      <c r="T425" s="178">
        <f t="shared" si="95"/>
        <v>38.5</v>
      </c>
      <c r="U425" s="182" t="str">
        <f t="shared" si="96"/>
        <v>Sep</v>
      </c>
      <c r="V425" s="178">
        <f t="shared" ref="V425:V486" si="104">T425</f>
        <v>38.5</v>
      </c>
      <c r="W425" s="183">
        <f t="shared" si="102"/>
        <v>39.5</v>
      </c>
      <c r="X425" s="184" t="b">
        <f t="shared" si="92"/>
        <v>0</v>
      </c>
      <c r="Y425" s="183" t="str">
        <f t="shared" si="103"/>
        <v>GROWTH</v>
      </c>
      <c r="Z425" s="138">
        <v>0</v>
      </c>
      <c r="AA425" s="133"/>
      <c r="AB425" s="133" t="s">
        <v>121</v>
      </c>
      <c r="AC425" s="133" t="s">
        <v>1245</v>
      </c>
      <c r="AE425" s="133" t="s">
        <v>1245</v>
      </c>
      <c r="AF425" s="139">
        <v>76.333333333333329</v>
      </c>
    </row>
    <row r="426" spans="1:32" s="139" customFormat="1" ht="12">
      <c r="A426" s="133" t="s">
        <v>1245</v>
      </c>
      <c r="B426" s="141" t="s">
        <v>43</v>
      </c>
      <c r="C426" s="135" t="s">
        <v>1365</v>
      </c>
      <c r="D426" s="135">
        <v>1000000178</v>
      </c>
      <c r="E426" s="136" t="s">
        <v>1366</v>
      </c>
      <c r="F426" s="137">
        <v>42921</v>
      </c>
      <c r="G426" s="137" t="str">
        <f t="shared" si="97"/>
        <v>Targeted Dealer</v>
      </c>
      <c r="H426" s="137"/>
      <c r="I426" s="177">
        <v>13</v>
      </c>
      <c r="J426" s="177"/>
      <c r="K426" s="178">
        <v>0</v>
      </c>
      <c r="L426" s="178">
        <f t="shared" si="98"/>
        <v>13</v>
      </c>
      <c r="M426" s="178" t="str">
        <f t="shared" si="99"/>
        <v>-</v>
      </c>
      <c r="N426" s="179">
        <v>0</v>
      </c>
      <c r="O426" s="180" t="str">
        <f t="shared" si="93"/>
        <v>Aug</v>
      </c>
      <c r="P426" s="178">
        <v>0</v>
      </c>
      <c r="Q426" s="181">
        <f t="shared" si="100"/>
        <v>0</v>
      </c>
      <c r="R426" s="180" t="str">
        <f t="shared" si="94"/>
        <v xml:space="preserve"> </v>
      </c>
      <c r="S426" s="181" t="b">
        <f t="shared" si="101"/>
        <v>0</v>
      </c>
      <c r="T426" s="178">
        <f t="shared" si="95"/>
        <v>0</v>
      </c>
      <c r="U426" s="182" t="str">
        <f t="shared" si="96"/>
        <v>Sep</v>
      </c>
      <c r="V426" s="178">
        <f t="shared" si="104"/>
        <v>0</v>
      </c>
      <c r="W426" s="183">
        <f t="shared" si="102"/>
        <v>0</v>
      </c>
      <c r="X426" s="184" t="b">
        <f t="shared" si="92"/>
        <v>0</v>
      </c>
      <c r="Y426" s="183" t="b">
        <f t="shared" si="103"/>
        <v>0</v>
      </c>
      <c r="Z426" s="138">
        <v>0</v>
      </c>
      <c r="AA426" s="133"/>
      <c r="AB426" s="133" t="s">
        <v>121</v>
      </c>
      <c r="AC426" s="133" t="s">
        <v>1245</v>
      </c>
      <c r="AE426" s="133" t="s">
        <v>1245</v>
      </c>
      <c r="AF426" s="139">
        <v>12.916666666666666</v>
      </c>
    </row>
    <row r="427" spans="1:32" s="139" customFormat="1" ht="12">
      <c r="A427" s="133" t="s">
        <v>1245</v>
      </c>
      <c r="B427" s="141" t="s">
        <v>43</v>
      </c>
      <c r="C427" s="135" t="s">
        <v>1367</v>
      </c>
      <c r="D427" s="135">
        <v>1000000190</v>
      </c>
      <c r="E427" s="136" t="s">
        <v>1368</v>
      </c>
      <c r="F427" s="137">
        <v>43066</v>
      </c>
      <c r="G427" s="137" t="str">
        <f t="shared" si="97"/>
        <v>Targeted Dealer</v>
      </c>
      <c r="H427" s="137"/>
      <c r="I427" s="177">
        <v>75</v>
      </c>
      <c r="J427" s="177"/>
      <c r="K427" s="178">
        <v>132</v>
      </c>
      <c r="L427" s="178">
        <f t="shared" si="98"/>
        <v>-57</v>
      </c>
      <c r="M427" s="178" t="str">
        <f t="shared" si="99"/>
        <v>-</v>
      </c>
      <c r="N427" s="179">
        <v>51.5</v>
      </c>
      <c r="O427" s="180" t="str">
        <f t="shared" si="93"/>
        <v>Aug</v>
      </c>
      <c r="P427" s="178">
        <v>105</v>
      </c>
      <c r="Q427" s="181">
        <f t="shared" si="100"/>
        <v>27</v>
      </c>
      <c r="R427" s="180">
        <f t="shared" si="94"/>
        <v>0.25714285714285712</v>
      </c>
      <c r="S427" s="181" t="str">
        <f t="shared" si="101"/>
        <v>GROWTH</v>
      </c>
      <c r="T427" s="178">
        <f t="shared" si="95"/>
        <v>51.5</v>
      </c>
      <c r="U427" s="182" t="str">
        <f t="shared" si="96"/>
        <v>Sep</v>
      </c>
      <c r="V427" s="178">
        <f t="shared" si="104"/>
        <v>51.5</v>
      </c>
      <c r="W427" s="183">
        <f t="shared" si="102"/>
        <v>80.5</v>
      </c>
      <c r="X427" s="184" t="b">
        <f t="shared" si="92"/>
        <v>0</v>
      </c>
      <c r="Y427" s="183" t="str">
        <f t="shared" si="103"/>
        <v>GROWTH</v>
      </c>
      <c r="Z427" s="138">
        <v>0</v>
      </c>
      <c r="AA427" s="133"/>
      <c r="AB427" s="133" t="s">
        <v>121</v>
      </c>
      <c r="AC427" s="133" t="s">
        <v>1245</v>
      </c>
      <c r="AE427" s="133" t="s">
        <v>1245</v>
      </c>
      <c r="AF427" s="139">
        <v>104.75</v>
      </c>
    </row>
    <row r="428" spans="1:32" s="139" customFormat="1" ht="12">
      <c r="A428" s="133" t="s">
        <v>1245</v>
      </c>
      <c r="B428" s="141" t="s">
        <v>43</v>
      </c>
      <c r="C428" s="135" t="s">
        <v>1369</v>
      </c>
      <c r="D428" s="135">
        <v>1000000168</v>
      </c>
      <c r="E428" s="136" t="s">
        <v>1370</v>
      </c>
      <c r="F428" s="137">
        <v>43147</v>
      </c>
      <c r="G428" s="137" t="str">
        <f t="shared" si="97"/>
        <v>Targeted Dealer</v>
      </c>
      <c r="H428" s="137"/>
      <c r="I428" s="177">
        <v>125</v>
      </c>
      <c r="J428" s="177"/>
      <c r="K428" s="178">
        <v>102.5</v>
      </c>
      <c r="L428" s="178">
        <f t="shared" si="98"/>
        <v>22.5</v>
      </c>
      <c r="M428" s="178" t="str">
        <f t="shared" si="99"/>
        <v>-</v>
      </c>
      <c r="N428" s="179">
        <v>125</v>
      </c>
      <c r="O428" s="180" t="str">
        <f t="shared" si="93"/>
        <v>Aug</v>
      </c>
      <c r="P428" s="178">
        <v>125</v>
      </c>
      <c r="Q428" s="181">
        <f t="shared" si="100"/>
        <v>-22.5</v>
      </c>
      <c r="R428" s="180">
        <f t="shared" si="94"/>
        <v>-0.18000000000000005</v>
      </c>
      <c r="S428" s="181" t="str">
        <f t="shared" si="101"/>
        <v>DEGROWTH</v>
      </c>
      <c r="T428" s="178">
        <f t="shared" si="95"/>
        <v>125</v>
      </c>
      <c r="U428" s="182" t="str">
        <f t="shared" si="96"/>
        <v>Sep</v>
      </c>
      <c r="V428" s="178">
        <f t="shared" si="104"/>
        <v>125</v>
      </c>
      <c r="W428" s="183">
        <f t="shared" si="102"/>
        <v>-22.5</v>
      </c>
      <c r="X428" s="184" t="b">
        <f t="shared" si="92"/>
        <v>0</v>
      </c>
      <c r="Y428" s="183" t="str">
        <f t="shared" si="103"/>
        <v>GROWTH</v>
      </c>
      <c r="Z428" s="138">
        <v>0</v>
      </c>
      <c r="AA428" s="133"/>
      <c r="AB428" s="133" t="s">
        <v>121</v>
      </c>
      <c r="AC428" s="133" t="s">
        <v>1245</v>
      </c>
      <c r="AE428" s="133" t="s">
        <v>1245</v>
      </c>
      <c r="AF428" s="139">
        <v>220.33333333333334</v>
      </c>
    </row>
    <row r="429" spans="1:32" s="139" customFormat="1" ht="12">
      <c r="A429" s="133" t="s">
        <v>1245</v>
      </c>
      <c r="B429" s="141" t="s">
        <v>43</v>
      </c>
      <c r="C429" s="135" t="s">
        <v>1373</v>
      </c>
      <c r="D429" s="135">
        <v>1000000172</v>
      </c>
      <c r="E429" s="136" t="s">
        <v>1374</v>
      </c>
      <c r="F429" s="137">
        <v>43282</v>
      </c>
      <c r="G429" s="137" t="str">
        <f t="shared" si="97"/>
        <v>Targeted Dealer</v>
      </c>
      <c r="H429" s="137"/>
      <c r="I429" s="177">
        <v>450</v>
      </c>
      <c r="J429" s="177"/>
      <c r="K429" s="178">
        <v>368.5</v>
      </c>
      <c r="L429" s="178">
        <f t="shared" si="98"/>
        <v>81.5</v>
      </c>
      <c r="M429" s="178" t="str">
        <f t="shared" si="99"/>
        <v>-</v>
      </c>
      <c r="N429" s="179">
        <v>462</v>
      </c>
      <c r="O429" s="180" t="str">
        <f t="shared" si="93"/>
        <v>Aug</v>
      </c>
      <c r="P429" s="178">
        <v>397.8</v>
      </c>
      <c r="Q429" s="181">
        <f t="shared" si="100"/>
        <v>-29.300000000000011</v>
      </c>
      <c r="R429" s="180">
        <f t="shared" si="94"/>
        <v>-7.3655103066867844E-2</v>
      </c>
      <c r="S429" s="181" t="str">
        <f t="shared" si="101"/>
        <v>DEGROWTH</v>
      </c>
      <c r="T429" s="178">
        <f t="shared" si="95"/>
        <v>462</v>
      </c>
      <c r="U429" s="182" t="str">
        <f t="shared" si="96"/>
        <v>Sep</v>
      </c>
      <c r="V429" s="178">
        <f t="shared" si="104"/>
        <v>462</v>
      </c>
      <c r="W429" s="183">
        <f t="shared" si="102"/>
        <v>-93.5</v>
      </c>
      <c r="X429" s="184" t="b">
        <f t="shared" ref="X429:X491" si="105">IFERROR(IF(U429="July",(K429/V429-1)),0)</f>
        <v>0</v>
      </c>
      <c r="Y429" s="183" t="str">
        <f t="shared" si="103"/>
        <v>GROWTH</v>
      </c>
      <c r="Z429" s="138">
        <v>0</v>
      </c>
      <c r="AA429" s="133"/>
      <c r="AB429" s="133" t="s">
        <v>121</v>
      </c>
      <c r="AC429" s="133" t="s">
        <v>1245</v>
      </c>
      <c r="AE429" s="133" t="s">
        <v>1245</v>
      </c>
      <c r="AF429" s="139">
        <v>517.05000000000007</v>
      </c>
    </row>
    <row r="430" spans="1:32" s="139" customFormat="1" ht="12">
      <c r="A430" s="133" t="s">
        <v>1245</v>
      </c>
      <c r="B430" s="141" t="s">
        <v>43</v>
      </c>
      <c r="C430" s="135" t="s">
        <v>1375</v>
      </c>
      <c r="D430" s="135">
        <v>1000000195</v>
      </c>
      <c r="E430" s="136" t="s">
        <v>1376</v>
      </c>
      <c r="F430" s="137">
        <v>43282</v>
      </c>
      <c r="G430" s="137" t="str">
        <f t="shared" si="97"/>
        <v>Targeted Dealer</v>
      </c>
      <c r="H430" s="137"/>
      <c r="I430" s="177">
        <v>120</v>
      </c>
      <c r="J430" s="177"/>
      <c r="K430" s="178">
        <v>128.5</v>
      </c>
      <c r="L430" s="178">
        <f t="shared" si="98"/>
        <v>-8.5</v>
      </c>
      <c r="M430" s="178" t="str">
        <f t="shared" si="99"/>
        <v>-</v>
      </c>
      <c r="N430" s="179">
        <v>95</v>
      </c>
      <c r="O430" s="180" t="str">
        <f t="shared" si="93"/>
        <v>Aug</v>
      </c>
      <c r="P430" s="178">
        <v>138</v>
      </c>
      <c r="Q430" s="181">
        <f t="shared" si="100"/>
        <v>-9.5</v>
      </c>
      <c r="R430" s="180">
        <f t="shared" si="94"/>
        <v>-6.88405797101449E-2</v>
      </c>
      <c r="S430" s="181" t="str">
        <f t="shared" si="101"/>
        <v>DEGROWTH</v>
      </c>
      <c r="T430" s="178">
        <f t="shared" si="95"/>
        <v>95</v>
      </c>
      <c r="U430" s="182" t="str">
        <f t="shared" si="96"/>
        <v>Sep</v>
      </c>
      <c r="V430" s="178">
        <f t="shared" si="104"/>
        <v>95</v>
      </c>
      <c r="W430" s="183">
        <f t="shared" si="102"/>
        <v>33.5</v>
      </c>
      <c r="X430" s="184" t="b">
        <f t="shared" si="105"/>
        <v>0</v>
      </c>
      <c r="Y430" s="183" t="str">
        <f t="shared" si="103"/>
        <v>GROWTH</v>
      </c>
      <c r="Z430" s="138">
        <v>0</v>
      </c>
      <c r="AA430" s="133"/>
      <c r="AB430" s="133" t="s">
        <v>121</v>
      </c>
      <c r="AC430" s="133" t="s">
        <v>1245</v>
      </c>
      <c r="AE430" s="133" t="s">
        <v>1245</v>
      </c>
      <c r="AF430" s="139">
        <v>149.33333333333334</v>
      </c>
    </row>
    <row r="431" spans="1:32" s="139" customFormat="1" ht="12">
      <c r="A431" s="133" t="s">
        <v>1245</v>
      </c>
      <c r="B431" s="141" t="s">
        <v>43</v>
      </c>
      <c r="C431" s="135" t="s">
        <v>1377</v>
      </c>
      <c r="D431" s="135">
        <v>1000000170</v>
      </c>
      <c r="E431" s="136" t="s">
        <v>1378</v>
      </c>
      <c r="F431" s="137">
        <v>43295</v>
      </c>
      <c r="G431" s="137" t="str">
        <f t="shared" si="97"/>
        <v>Targeted Dealer</v>
      </c>
      <c r="H431" s="137"/>
      <c r="I431" s="177">
        <v>175</v>
      </c>
      <c r="J431" s="177"/>
      <c r="K431" s="178">
        <v>150</v>
      </c>
      <c r="L431" s="178">
        <f t="shared" si="98"/>
        <v>25</v>
      </c>
      <c r="M431" s="178" t="str">
        <f t="shared" si="99"/>
        <v>-</v>
      </c>
      <c r="N431" s="179">
        <v>166.5</v>
      </c>
      <c r="O431" s="180" t="str">
        <f t="shared" si="93"/>
        <v>Aug</v>
      </c>
      <c r="P431" s="178">
        <v>202.5</v>
      </c>
      <c r="Q431" s="181">
        <f t="shared" si="100"/>
        <v>-52.5</v>
      </c>
      <c r="R431" s="180">
        <f t="shared" si="94"/>
        <v>-0.2592592592592593</v>
      </c>
      <c r="S431" s="181" t="str">
        <f t="shared" si="101"/>
        <v>DEGROWTH</v>
      </c>
      <c r="T431" s="178">
        <f t="shared" si="95"/>
        <v>166.5</v>
      </c>
      <c r="U431" s="182" t="str">
        <f t="shared" si="96"/>
        <v>Sep</v>
      </c>
      <c r="V431" s="178">
        <f t="shared" si="104"/>
        <v>166.5</v>
      </c>
      <c r="W431" s="183">
        <f t="shared" si="102"/>
        <v>-16.5</v>
      </c>
      <c r="X431" s="184" t="b">
        <f t="shared" si="105"/>
        <v>0</v>
      </c>
      <c r="Y431" s="183" t="str">
        <f t="shared" si="103"/>
        <v>GROWTH</v>
      </c>
      <c r="Z431" s="138">
        <v>0</v>
      </c>
      <c r="AA431" s="133"/>
      <c r="AB431" s="133" t="s">
        <v>121</v>
      </c>
      <c r="AC431" s="133" t="s">
        <v>1245</v>
      </c>
      <c r="AE431" s="133" t="s">
        <v>1245</v>
      </c>
      <c r="AF431" s="139">
        <v>202.83333333333334</v>
      </c>
    </row>
    <row r="432" spans="1:32" s="139" customFormat="1" ht="12">
      <c r="A432" s="133" t="s">
        <v>1245</v>
      </c>
      <c r="B432" s="141" t="s">
        <v>43</v>
      </c>
      <c r="C432" s="140" t="s">
        <v>1383</v>
      </c>
      <c r="D432" s="135">
        <v>1000000179</v>
      </c>
      <c r="E432" s="136" t="s">
        <v>1384</v>
      </c>
      <c r="F432" s="137">
        <v>44208</v>
      </c>
      <c r="G432" s="137" t="str">
        <f t="shared" si="97"/>
        <v>Targeted Dealer</v>
      </c>
      <c r="H432" s="137"/>
      <c r="I432" s="177">
        <v>100</v>
      </c>
      <c r="J432" s="177"/>
      <c r="K432" s="178">
        <v>247</v>
      </c>
      <c r="L432" s="178">
        <f t="shared" si="98"/>
        <v>-147</v>
      </c>
      <c r="M432" s="178" t="str">
        <f t="shared" si="99"/>
        <v>-</v>
      </c>
      <c r="N432" s="179">
        <v>12.5</v>
      </c>
      <c r="O432" s="180" t="str">
        <f t="shared" si="93"/>
        <v>Aug</v>
      </c>
      <c r="P432" s="178">
        <v>104</v>
      </c>
      <c r="Q432" s="181">
        <f t="shared" si="100"/>
        <v>143</v>
      </c>
      <c r="R432" s="180">
        <f t="shared" si="94"/>
        <v>1.375</v>
      </c>
      <c r="S432" s="181" t="str">
        <f t="shared" si="101"/>
        <v>GROWTH</v>
      </c>
      <c r="T432" s="178">
        <f t="shared" si="95"/>
        <v>12.5</v>
      </c>
      <c r="U432" s="182" t="str">
        <f t="shared" si="96"/>
        <v>Sep</v>
      </c>
      <c r="V432" s="178">
        <f t="shared" si="104"/>
        <v>12.5</v>
      </c>
      <c r="W432" s="183">
        <f t="shared" si="102"/>
        <v>234.5</v>
      </c>
      <c r="X432" s="184" t="b">
        <f t="shared" si="105"/>
        <v>0</v>
      </c>
      <c r="Y432" s="183" t="str">
        <f t="shared" si="103"/>
        <v>GROWTH</v>
      </c>
      <c r="Z432" s="138">
        <v>0</v>
      </c>
      <c r="AA432" s="133"/>
      <c r="AB432" s="133" t="s">
        <v>121</v>
      </c>
      <c r="AC432" s="133" t="s">
        <v>1245</v>
      </c>
      <c r="AE432" s="133" t="s">
        <v>1245</v>
      </c>
      <c r="AF432" s="139">
        <v>143.66666666666666</v>
      </c>
    </row>
    <row r="433" spans="1:32" s="139" customFormat="1" ht="12">
      <c r="A433" s="133" t="s">
        <v>1245</v>
      </c>
      <c r="B433" s="141" t="s">
        <v>43</v>
      </c>
      <c r="C433" s="140" t="s">
        <v>1385</v>
      </c>
      <c r="D433" s="135">
        <v>1000000183</v>
      </c>
      <c r="E433" s="136" t="s">
        <v>1386</v>
      </c>
      <c r="F433" s="137">
        <v>44240</v>
      </c>
      <c r="G433" s="137" t="str">
        <f t="shared" si="97"/>
        <v>-</v>
      </c>
      <c r="H433" s="137"/>
      <c r="I433" s="177">
        <v>0</v>
      </c>
      <c r="J433" s="177"/>
      <c r="K433" s="178">
        <v>0</v>
      </c>
      <c r="L433" s="178">
        <f t="shared" si="98"/>
        <v>0</v>
      </c>
      <c r="M433" s="178" t="str">
        <f t="shared" si="99"/>
        <v>-</v>
      </c>
      <c r="N433" s="179">
        <v>0</v>
      </c>
      <c r="O433" s="180" t="str">
        <f t="shared" si="93"/>
        <v>Aug</v>
      </c>
      <c r="P433" s="178">
        <v>0</v>
      </c>
      <c r="Q433" s="181">
        <f t="shared" si="100"/>
        <v>0</v>
      </c>
      <c r="R433" s="180" t="str">
        <f t="shared" si="94"/>
        <v xml:space="preserve"> </v>
      </c>
      <c r="S433" s="181" t="b">
        <f t="shared" si="101"/>
        <v>0</v>
      </c>
      <c r="T433" s="178">
        <f t="shared" si="95"/>
        <v>0</v>
      </c>
      <c r="U433" s="182" t="str">
        <f t="shared" si="96"/>
        <v>Sep</v>
      </c>
      <c r="V433" s="178">
        <f t="shared" si="104"/>
        <v>0</v>
      </c>
      <c r="W433" s="183">
        <f t="shared" si="102"/>
        <v>0</v>
      </c>
      <c r="X433" s="184" t="b">
        <f t="shared" si="105"/>
        <v>0</v>
      </c>
      <c r="Y433" s="183" t="b">
        <f t="shared" si="103"/>
        <v>0</v>
      </c>
      <c r="Z433" s="138">
        <v>0</v>
      </c>
      <c r="AA433" s="133"/>
      <c r="AB433" s="133" t="s">
        <v>121</v>
      </c>
      <c r="AC433" s="133" t="s">
        <v>1245</v>
      </c>
      <c r="AE433" s="133" t="s">
        <v>1245</v>
      </c>
      <c r="AF433" s="139">
        <v>3.4166666666666665</v>
      </c>
    </row>
    <row r="434" spans="1:32" s="139" customFormat="1" ht="12">
      <c r="A434" s="133" t="s">
        <v>1245</v>
      </c>
      <c r="B434" s="141" t="s">
        <v>43</v>
      </c>
      <c r="C434" s="140" t="s">
        <v>1387</v>
      </c>
      <c r="D434" s="135">
        <v>1000000174</v>
      </c>
      <c r="E434" s="136" t="s">
        <v>1388</v>
      </c>
      <c r="F434" s="137">
        <v>44441</v>
      </c>
      <c r="G434" s="137" t="str">
        <f t="shared" si="97"/>
        <v>Targeted Dealer</v>
      </c>
      <c r="H434" s="137"/>
      <c r="I434" s="177">
        <v>50</v>
      </c>
      <c r="J434" s="177"/>
      <c r="K434" s="178">
        <v>87.5</v>
      </c>
      <c r="L434" s="178">
        <f t="shared" si="98"/>
        <v>-37.5</v>
      </c>
      <c r="M434" s="178" t="str">
        <f t="shared" si="99"/>
        <v>-</v>
      </c>
      <c r="N434" s="179">
        <v>50</v>
      </c>
      <c r="O434" s="180" t="str">
        <f t="shared" si="93"/>
        <v>Aug</v>
      </c>
      <c r="P434" s="178">
        <v>38.5</v>
      </c>
      <c r="Q434" s="181">
        <f t="shared" si="100"/>
        <v>49</v>
      </c>
      <c r="R434" s="180">
        <f t="shared" si="94"/>
        <v>1.2727272727272729</v>
      </c>
      <c r="S434" s="181" t="str">
        <f t="shared" si="101"/>
        <v>GROWTH</v>
      </c>
      <c r="T434" s="178">
        <f t="shared" si="95"/>
        <v>50</v>
      </c>
      <c r="U434" s="182" t="str">
        <f t="shared" si="96"/>
        <v>Sep</v>
      </c>
      <c r="V434" s="178">
        <f t="shared" si="104"/>
        <v>50</v>
      </c>
      <c r="W434" s="183">
        <f t="shared" si="102"/>
        <v>37.5</v>
      </c>
      <c r="X434" s="184" t="b">
        <f t="shared" si="105"/>
        <v>0</v>
      </c>
      <c r="Y434" s="183" t="str">
        <f t="shared" si="103"/>
        <v>GROWTH</v>
      </c>
      <c r="Z434" s="138">
        <v>0</v>
      </c>
      <c r="AA434" s="133"/>
      <c r="AB434" s="133" t="s">
        <v>121</v>
      </c>
      <c r="AC434" s="133" t="s">
        <v>1245</v>
      </c>
      <c r="AE434" s="133" t="s">
        <v>1245</v>
      </c>
      <c r="AF434" s="139">
        <v>48.666666666666664</v>
      </c>
    </row>
    <row r="435" spans="1:32" s="139" customFormat="1" ht="12">
      <c r="A435" s="133" t="s">
        <v>1245</v>
      </c>
      <c r="B435" s="141" t="s">
        <v>43</v>
      </c>
      <c r="C435" s="140" t="s">
        <v>1389</v>
      </c>
      <c r="D435" s="135">
        <v>1000002402</v>
      </c>
      <c r="E435" s="136" t="s">
        <v>1390</v>
      </c>
      <c r="F435" s="137">
        <v>44559</v>
      </c>
      <c r="G435" s="137" t="str">
        <f t="shared" si="97"/>
        <v>Targeted Dealer</v>
      </c>
      <c r="H435" s="137"/>
      <c r="I435" s="177">
        <v>40</v>
      </c>
      <c r="J435" s="177"/>
      <c r="K435" s="178">
        <v>20</v>
      </c>
      <c r="L435" s="178">
        <f t="shared" si="98"/>
        <v>20</v>
      </c>
      <c r="M435" s="178" t="str">
        <f t="shared" si="99"/>
        <v>-</v>
      </c>
      <c r="N435" s="179">
        <v>38</v>
      </c>
      <c r="O435" s="180" t="str">
        <f t="shared" si="93"/>
        <v>Aug</v>
      </c>
      <c r="P435" s="178">
        <v>20</v>
      </c>
      <c r="Q435" s="181">
        <f t="shared" si="100"/>
        <v>0</v>
      </c>
      <c r="R435" s="180">
        <f t="shared" si="94"/>
        <v>0</v>
      </c>
      <c r="S435" s="181" t="str">
        <f t="shared" si="101"/>
        <v>GROWTH</v>
      </c>
      <c r="T435" s="178">
        <f t="shared" si="95"/>
        <v>38</v>
      </c>
      <c r="U435" s="182" t="str">
        <f t="shared" si="96"/>
        <v>Sep</v>
      </c>
      <c r="V435" s="178">
        <f t="shared" si="104"/>
        <v>38</v>
      </c>
      <c r="W435" s="183">
        <f t="shared" si="102"/>
        <v>-18</v>
      </c>
      <c r="X435" s="184" t="b">
        <f t="shared" si="105"/>
        <v>0</v>
      </c>
      <c r="Y435" s="183" t="str">
        <f t="shared" si="103"/>
        <v>GROWTH</v>
      </c>
      <c r="Z435" s="138">
        <v>0</v>
      </c>
      <c r="AA435" s="133"/>
      <c r="AB435" s="133" t="s">
        <v>121</v>
      </c>
      <c r="AC435" s="133" t="s">
        <v>1245</v>
      </c>
      <c r="AE435" s="133" t="s">
        <v>1245</v>
      </c>
      <c r="AF435" s="139">
        <v>45</v>
      </c>
    </row>
    <row r="436" spans="1:32" s="139" customFormat="1" ht="12">
      <c r="A436" s="133" t="s">
        <v>1245</v>
      </c>
      <c r="B436" s="141" t="s">
        <v>43</v>
      </c>
      <c r="C436" s="140" t="s">
        <v>1391</v>
      </c>
      <c r="D436" s="135">
        <v>1000002740</v>
      </c>
      <c r="E436" s="136" t="s">
        <v>1392</v>
      </c>
      <c r="F436" s="137">
        <v>44685</v>
      </c>
      <c r="G436" s="137" t="str">
        <f t="shared" si="97"/>
        <v>Targeted Dealer</v>
      </c>
      <c r="H436" s="137"/>
      <c r="I436" s="177">
        <v>250</v>
      </c>
      <c r="J436" s="177"/>
      <c r="K436" s="178">
        <v>358.5</v>
      </c>
      <c r="L436" s="178">
        <f t="shared" si="98"/>
        <v>-108.5</v>
      </c>
      <c r="M436" s="178" t="str">
        <f t="shared" si="99"/>
        <v>-</v>
      </c>
      <c r="N436" s="179">
        <v>247</v>
      </c>
      <c r="O436" s="180" t="str">
        <f t="shared" si="93"/>
        <v>Aug</v>
      </c>
      <c r="P436" s="178">
        <v>209</v>
      </c>
      <c r="Q436" s="181">
        <f t="shared" si="100"/>
        <v>149.5</v>
      </c>
      <c r="R436" s="180">
        <f t="shared" si="94"/>
        <v>0.7153110047846889</v>
      </c>
      <c r="S436" s="181" t="str">
        <f t="shared" si="101"/>
        <v>GROWTH</v>
      </c>
      <c r="T436" s="178">
        <f t="shared" si="95"/>
        <v>247</v>
      </c>
      <c r="U436" s="182" t="str">
        <f t="shared" si="96"/>
        <v>Sep</v>
      </c>
      <c r="V436" s="178">
        <f t="shared" si="104"/>
        <v>247</v>
      </c>
      <c r="W436" s="183">
        <f t="shared" si="102"/>
        <v>111.5</v>
      </c>
      <c r="X436" s="184" t="b">
        <f t="shared" si="105"/>
        <v>0</v>
      </c>
      <c r="Y436" s="183" t="str">
        <f t="shared" si="103"/>
        <v>GROWTH</v>
      </c>
      <c r="Z436" s="138">
        <v>0</v>
      </c>
      <c r="AA436" s="133"/>
      <c r="AB436" s="133" t="s">
        <v>121</v>
      </c>
      <c r="AC436" s="133" t="s">
        <v>1245</v>
      </c>
      <c r="AE436" s="133" t="s">
        <v>1245</v>
      </c>
      <c r="AF436" s="139">
        <v>230.58333333333334</v>
      </c>
    </row>
    <row r="437" spans="1:32" s="139" customFormat="1" ht="12">
      <c r="A437" s="133" t="s">
        <v>1245</v>
      </c>
      <c r="B437" s="141" t="s">
        <v>43</v>
      </c>
      <c r="C437" s="140" t="s">
        <v>1395</v>
      </c>
      <c r="D437" s="135">
        <v>1000002820</v>
      </c>
      <c r="E437" s="136" t="s">
        <v>1396</v>
      </c>
      <c r="F437" s="137">
        <v>44737</v>
      </c>
      <c r="G437" s="137" t="str">
        <f t="shared" si="97"/>
        <v>Targeted Dealer</v>
      </c>
      <c r="H437" s="137"/>
      <c r="I437" s="177">
        <v>80</v>
      </c>
      <c r="J437" s="177"/>
      <c r="K437" s="178">
        <v>100</v>
      </c>
      <c r="L437" s="178">
        <f t="shared" si="98"/>
        <v>-20</v>
      </c>
      <c r="M437" s="178" t="str">
        <f t="shared" si="99"/>
        <v>-</v>
      </c>
      <c r="N437" s="179">
        <v>75</v>
      </c>
      <c r="O437" s="180" t="str">
        <f t="shared" si="93"/>
        <v>Aug</v>
      </c>
      <c r="P437" s="178">
        <v>137.5</v>
      </c>
      <c r="Q437" s="181">
        <f t="shared" si="100"/>
        <v>-37.5</v>
      </c>
      <c r="R437" s="180">
        <f t="shared" si="94"/>
        <v>-0.27272727272727271</v>
      </c>
      <c r="S437" s="181" t="str">
        <f t="shared" si="101"/>
        <v>DEGROWTH</v>
      </c>
      <c r="T437" s="178">
        <f t="shared" si="95"/>
        <v>75</v>
      </c>
      <c r="U437" s="182" t="str">
        <f t="shared" si="96"/>
        <v>Sep</v>
      </c>
      <c r="V437" s="178">
        <f t="shared" si="104"/>
        <v>75</v>
      </c>
      <c r="W437" s="183">
        <f t="shared" si="102"/>
        <v>25</v>
      </c>
      <c r="X437" s="184" t="b">
        <f t="shared" si="105"/>
        <v>0</v>
      </c>
      <c r="Y437" s="183" t="str">
        <f t="shared" si="103"/>
        <v>GROWTH</v>
      </c>
      <c r="Z437" s="138">
        <v>0</v>
      </c>
      <c r="AA437" s="133"/>
      <c r="AB437" s="133" t="s">
        <v>121</v>
      </c>
      <c r="AC437" s="133" t="s">
        <v>1245</v>
      </c>
      <c r="AE437" s="133" t="s">
        <v>1245</v>
      </c>
      <c r="AF437" s="139">
        <v>130.69166666666666</v>
      </c>
    </row>
    <row r="438" spans="1:32" s="139" customFormat="1" ht="12">
      <c r="A438" s="133" t="s">
        <v>1245</v>
      </c>
      <c r="B438" s="141" t="s">
        <v>43</v>
      </c>
      <c r="C438" s="135" t="s">
        <v>1397</v>
      </c>
      <c r="D438" s="135">
        <v>1000003497</v>
      </c>
      <c r="E438" s="140" t="s">
        <v>1398</v>
      </c>
      <c r="F438" s="137">
        <v>44804</v>
      </c>
      <c r="G438" s="137" t="str">
        <f t="shared" si="97"/>
        <v>Targeted Dealer</v>
      </c>
      <c r="H438" s="137"/>
      <c r="I438" s="177">
        <v>13</v>
      </c>
      <c r="J438" s="177"/>
      <c r="K438" s="178">
        <v>13</v>
      </c>
      <c r="L438" s="178">
        <f t="shared" si="98"/>
        <v>0</v>
      </c>
      <c r="M438" s="178" t="str">
        <f t="shared" si="99"/>
        <v>-</v>
      </c>
      <c r="N438" s="179">
        <v>0</v>
      </c>
      <c r="O438" s="180" t="str">
        <f t="shared" si="93"/>
        <v>Aug</v>
      </c>
      <c r="P438" s="178">
        <v>12.5</v>
      </c>
      <c r="Q438" s="181">
        <f t="shared" si="100"/>
        <v>0.5</v>
      </c>
      <c r="R438" s="180">
        <f t="shared" si="94"/>
        <v>4.0000000000000036E-2</v>
      </c>
      <c r="S438" s="181" t="b">
        <f t="shared" si="101"/>
        <v>0</v>
      </c>
      <c r="T438" s="178">
        <f t="shared" si="95"/>
        <v>0</v>
      </c>
      <c r="U438" s="182" t="str">
        <f t="shared" si="96"/>
        <v>Sep</v>
      </c>
      <c r="V438" s="178">
        <f t="shared" si="104"/>
        <v>0</v>
      </c>
      <c r="W438" s="183">
        <f t="shared" si="102"/>
        <v>13</v>
      </c>
      <c r="X438" s="184" t="b">
        <f t="shared" si="105"/>
        <v>0</v>
      </c>
      <c r="Y438" s="183" t="b">
        <f t="shared" si="103"/>
        <v>0</v>
      </c>
      <c r="Z438" s="138">
        <v>0</v>
      </c>
      <c r="AA438" s="133"/>
      <c r="AB438" s="133" t="s">
        <v>121</v>
      </c>
      <c r="AC438" s="133" t="s">
        <v>1245</v>
      </c>
      <c r="AE438" s="133" t="s">
        <v>1245</v>
      </c>
      <c r="AF438" s="139">
        <v>17.166666666666668</v>
      </c>
    </row>
    <row r="439" spans="1:32" s="139" customFormat="1" ht="12">
      <c r="A439" s="133" t="s">
        <v>1245</v>
      </c>
      <c r="B439" s="141" t="s">
        <v>43</v>
      </c>
      <c r="C439" s="135" t="s">
        <v>1399</v>
      </c>
      <c r="D439" s="135">
        <v>1000003116</v>
      </c>
      <c r="E439" s="140" t="s">
        <v>1400</v>
      </c>
      <c r="F439" s="137">
        <v>44893</v>
      </c>
      <c r="G439" s="137" t="str">
        <f t="shared" si="97"/>
        <v>Targeted Dealer</v>
      </c>
      <c r="H439" s="137"/>
      <c r="I439" s="177">
        <v>13</v>
      </c>
      <c r="J439" s="177"/>
      <c r="K439" s="178">
        <v>0</v>
      </c>
      <c r="L439" s="178">
        <f t="shared" si="98"/>
        <v>13</v>
      </c>
      <c r="M439" s="178" t="str">
        <f t="shared" si="99"/>
        <v>-</v>
      </c>
      <c r="N439" s="179">
        <v>24.5</v>
      </c>
      <c r="O439" s="180" t="str">
        <f t="shared" si="93"/>
        <v>Aug</v>
      </c>
      <c r="P439" s="178">
        <v>0</v>
      </c>
      <c r="Q439" s="181">
        <f t="shared" si="100"/>
        <v>0</v>
      </c>
      <c r="R439" s="180" t="str">
        <f t="shared" si="94"/>
        <v xml:space="preserve"> </v>
      </c>
      <c r="S439" s="181" t="str">
        <f t="shared" si="101"/>
        <v>GROWTH</v>
      </c>
      <c r="T439" s="178">
        <f t="shared" si="95"/>
        <v>24.5</v>
      </c>
      <c r="U439" s="182" t="str">
        <f t="shared" si="96"/>
        <v>Sep</v>
      </c>
      <c r="V439" s="178">
        <f t="shared" si="104"/>
        <v>24.5</v>
      </c>
      <c r="W439" s="183">
        <f t="shared" si="102"/>
        <v>-24.5</v>
      </c>
      <c r="X439" s="184" t="b">
        <f t="shared" si="105"/>
        <v>0</v>
      </c>
      <c r="Y439" s="183" t="str">
        <f t="shared" si="103"/>
        <v>GROWTH</v>
      </c>
      <c r="Z439" s="138">
        <v>0</v>
      </c>
      <c r="AA439" s="133"/>
      <c r="AB439" s="133" t="s">
        <v>121</v>
      </c>
      <c r="AC439" s="133" t="s">
        <v>1245</v>
      </c>
      <c r="AE439" s="133" t="s">
        <v>1245</v>
      </c>
      <c r="AF439" s="139">
        <v>8.5833333333333339</v>
      </c>
    </row>
    <row r="440" spans="1:32" s="139" customFormat="1" ht="12">
      <c r="A440" s="133" t="s">
        <v>1245</v>
      </c>
      <c r="B440" s="141" t="s">
        <v>43</v>
      </c>
      <c r="C440" s="135" t="s">
        <v>1403</v>
      </c>
      <c r="D440" s="135">
        <v>1000003191</v>
      </c>
      <c r="E440" s="140" t="s">
        <v>1404</v>
      </c>
      <c r="F440" s="137">
        <v>44924</v>
      </c>
      <c r="G440" s="137" t="str">
        <f t="shared" si="97"/>
        <v>Targeted Dealer</v>
      </c>
      <c r="H440" s="137"/>
      <c r="I440" s="177">
        <v>13</v>
      </c>
      <c r="J440" s="177"/>
      <c r="K440" s="178">
        <v>0</v>
      </c>
      <c r="L440" s="178">
        <f t="shared" si="98"/>
        <v>13</v>
      </c>
      <c r="M440" s="178" t="str">
        <f t="shared" si="99"/>
        <v>-</v>
      </c>
      <c r="N440" s="179">
        <v>0</v>
      </c>
      <c r="O440" s="180" t="str">
        <f t="shared" si="93"/>
        <v>Aug</v>
      </c>
      <c r="P440" s="178">
        <v>12.5</v>
      </c>
      <c r="Q440" s="181">
        <f t="shared" si="100"/>
        <v>-12.5</v>
      </c>
      <c r="R440" s="180">
        <f t="shared" si="94"/>
        <v>-1</v>
      </c>
      <c r="S440" s="181" t="b">
        <f t="shared" si="101"/>
        <v>0</v>
      </c>
      <c r="T440" s="178">
        <f t="shared" si="95"/>
        <v>0</v>
      </c>
      <c r="U440" s="182" t="str">
        <f t="shared" si="96"/>
        <v>Sep</v>
      </c>
      <c r="V440" s="178">
        <f t="shared" si="104"/>
        <v>0</v>
      </c>
      <c r="W440" s="183">
        <f t="shared" si="102"/>
        <v>0</v>
      </c>
      <c r="X440" s="184" t="b">
        <f t="shared" si="105"/>
        <v>0</v>
      </c>
      <c r="Y440" s="183" t="b">
        <f t="shared" si="103"/>
        <v>0</v>
      </c>
      <c r="Z440" s="138">
        <v>0</v>
      </c>
      <c r="AA440" s="133"/>
      <c r="AB440" s="133" t="s">
        <v>121</v>
      </c>
      <c r="AC440" s="133" t="s">
        <v>1245</v>
      </c>
      <c r="AE440" s="133" t="s">
        <v>1245</v>
      </c>
      <c r="AF440" s="139">
        <v>15</v>
      </c>
    </row>
    <row r="441" spans="1:32" s="139" customFormat="1" ht="12">
      <c r="A441" s="133" t="s">
        <v>1245</v>
      </c>
      <c r="B441" s="141" t="s">
        <v>43</v>
      </c>
      <c r="C441" s="135" t="s">
        <v>1407</v>
      </c>
      <c r="D441" s="135">
        <v>1000003325</v>
      </c>
      <c r="E441" s="140" t="s">
        <v>1408</v>
      </c>
      <c r="F441" s="137">
        <v>44966</v>
      </c>
      <c r="G441" s="137" t="str">
        <f t="shared" si="97"/>
        <v>Targeted Dealer</v>
      </c>
      <c r="H441" s="137"/>
      <c r="I441" s="177">
        <v>60</v>
      </c>
      <c r="J441" s="177"/>
      <c r="K441" s="178">
        <v>122.5</v>
      </c>
      <c r="L441" s="178">
        <f t="shared" si="98"/>
        <v>-62.5</v>
      </c>
      <c r="M441" s="178" t="str">
        <f t="shared" si="99"/>
        <v>-</v>
      </c>
      <c r="N441" s="179">
        <v>60</v>
      </c>
      <c r="O441" s="180" t="str">
        <f t="shared" si="93"/>
        <v>Aug</v>
      </c>
      <c r="P441" s="178">
        <v>135</v>
      </c>
      <c r="Q441" s="181">
        <f t="shared" si="100"/>
        <v>-12.5</v>
      </c>
      <c r="R441" s="180">
        <f t="shared" si="94"/>
        <v>-9.259259259259256E-2</v>
      </c>
      <c r="S441" s="181" t="str">
        <f t="shared" si="101"/>
        <v>DEGROWTH</v>
      </c>
      <c r="T441" s="178">
        <f t="shared" si="95"/>
        <v>60</v>
      </c>
      <c r="U441" s="182" t="str">
        <f t="shared" si="96"/>
        <v>Sep</v>
      </c>
      <c r="V441" s="178">
        <f t="shared" si="104"/>
        <v>60</v>
      </c>
      <c r="W441" s="183">
        <f t="shared" si="102"/>
        <v>62.5</v>
      </c>
      <c r="X441" s="184" t="b">
        <f t="shared" si="105"/>
        <v>0</v>
      </c>
      <c r="Y441" s="183" t="str">
        <f t="shared" si="103"/>
        <v>GROWTH</v>
      </c>
      <c r="Z441" s="138">
        <v>0</v>
      </c>
      <c r="AA441" s="133"/>
      <c r="AB441" s="133" t="s">
        <v>121</v>
      </c>
      <c r="AC441" s="133" t="s">
        <v>1245</v>
      </c>
      <c r="AE441" s="133" t="s">
        <v>1245</v>
      </c>
      <c r="AF441" s="139">
        <v>109.58333333333333</v>
      </c>
    </row>
    <row r="442" spans="1:32" s="139" customFormat="1" ht="12">
      <c r="A442" s="133" t="s">
        <v>1245</v>
      </c>
      <c r="B442" s="141" t="s">
        <v>43</v>
      </c>
      <c r="C442" s="135" t="s">
        <v>1409</v>
      </c>
      <c r="D442" s="135">
        <v>1000003407</v>
      </c>
      <c r="E442" s="140" t="s">
        <v>922</v>
      </c>
      <c r="F442" s="137">
        <v>44991</v>
      </c>
      <c r="G442" s="137" t="str">
        <f t="shared" si="97"/>
        <v>Targeted Dealer</v>
      </c>
      <c r="H442" s="137"/>
      <c r="I442" s="177">
        <v>90</v>
      </c>
      <c r="J442" s="177"/>
      <c r="K442" s="178">
        <v>78</v>
      </c>
      <c r="L442" s="178">
        <f t="shared" si="98"/>
        <v>12</v>
      </c>
      <c r="M442" s="178" t="str">
        <f t="shared" si="99"/>
        <v>-</v>
      </c>
      <c r="N442" s="179">
        <v>70</v>
      </c>
      <c r="O442" s="180" t="str">
        <f t="shared" si="93"/>
        <v>Aug</v>
      </c>
      <c r="P442" s="178">
        <v>63</v>
      </c>
      <c r="Q442" s="181">
        <f t="shared" si="100"/>
        <v>15</v>
      </c>
      <c r="R442" s="180">
        <f t="shared" si="94"/>
        <v>0.23809523809523814</v>
      </c>
      <c r="S442" s="181" t="str">
        <f t="shared" si="101"/>
        <v>GROWTH</v>
      </c>
      <c r="T442" s="178">
        <f t="shared" si="95"/>
        <v>70</v>
      </c>
      <c r="U442" s="182" t="str">
        <f t="shared" si="96"/>
        <v>Sep</v>
      </c>
      <c r="V442" s="178">
        <f t="shared" si="104"/>
        <v>70</v>
      </c>
      <c r="W442" s="183">
        <f t="shared" si="102"/>
        <v>8</v>
      </c>
      <c r="X442" s="184" t="b">
        <f t="shared" si="105"/>
        <v>0</v>
      </c>
      <c r="Y442" s="183" t="str">
        <f t="shared" si="103"/>
        <v>GROWTH</v>
      </c>
      <c r="Z442" s="138">
        <v>0</v>
      </c>
      <c r="AA442" s="133"/>
      <c r="AB442" s="133" t="s">
        <v>121</v>
      </c>
      <c r="AC442" s="133" t="s">
        <v>1245</v>
      </c>
      <c r="AE442" s="133" t="s">
        <v>1245</v>
      </c>
      <c r="AF442" s="139">
        <v>91.833333333333329</v>
      </c>
    </row>
    <row r="443" spans="1:32" s="139" customFormat="1" ht="12">
      <c r="A443" s="133" t="s">
        <v>1245</v>
      </c>
      <c r="B443" s="141" t="s">
        <v>43</v>
      </c>
      <c r="C443" s="135" t="s">
        <v>1414</v>
      </c>
      <c r="D443" s="135">
        <v>1000003598</v>
      </c>
      <c r="E443" s="140" t="s">
        <v>1415</v>
      </c>
      <c r="F443" s="137">
        <v>45100</v>
      </c>
      <c r="G443" s="137" t="str">
        <f t="shared" si="97"/>
        <v>Targeted Dealer</v>
      </c>
      <c r="H443" s="137"/>
      <c r="I443" s="177">
        <v>75</v>
      </c>
      <c r="J443" s="177"/>
      <c r="K443" s="178">
        <v>151</v>
      </c>
      <c r="L443" s="178">
        <f t="shared" si="98"/>
        <v>-76</v>
      </c>
      <c r="M443" s="178" t="str">
        <f t="shared" si="99"/>
        <v>-</v>
      </c>
      <c r="N443" s="179">
        <v>75</v>
      </c>
      <c r="O443" s="180" t="str">
        <f t="shared" si="93"/>
        <v>Aug</v>
      </c>
      <c r="P443" s="178">
        <v>96</v>
      </c>
      <c r="Q443" s="181">
        <f t="shared" si="100"/>
        <v>55</v>
      </c>
      <c r="R443" s="180">
        <f t="shared" si="94"/>
        <v>0.57291666666666674</v>
      </c>
      <c r="S443" s="181" t="str">
        <f t="shared" si="101"/>
        <v>GROWTH</v>
      </c>
      <c r="T443" s="178">
        <f t="shared" si="95"/>
        <v>75</v>
      </c>
      <c r="U443" s="182" t="str">
        <f t="shared" si="96"/>
        <v>Sep</v>
      </c>
      <c r="V443" s="178">
        <f t="shared" si="104"/>
        <v>75</v>
      </c>
      <c r="W443" s="183">
        <f t="shared" si="102"/>
        <v>76</v>
      </c>
      <c r="X443" s="184" t="b">
        <f t="shared" si="105"/>
        <v>0</v>
      </c>
      <c r="Y443" s="183" t="str">
        <f t="shared" si="103"/>
        <v>GROWTH</v>
      </c>
      <c r="Z443" s="138">
        <v>0</v>
      </c>
      <c r="AA443" s="133"/>
      <c r="AB443" s="133" t="s">
        <v>121</v>
      </c>
      <c r="AC443" s="133" t="s">
        <v>1245</v>
      </c>
      <c r="AE443" s="133" t="s">
        <v>1245</v>
      </c>
      <c r="AF443" s="139">
        <v>106.66666666666667</v>
      </c>
    </row>
    <row r="444" spans="1:32" s="139" customFormat="1" ht="12">
      <c r="A444" s="133" t="s">
        <v>1245</v>
      </c>
      <c r="B444" s="141" t="s">
        <v>43</v>
      </c>
      <c r="C444" s="141" t="s">
        <v>1418</v>
      </c>
      <c r="D444" s="141">
        <v>1000003806</v>
      </c>
      <c r="E444" s="141" t="s">
        <v>1323</v>
      </c>
      <c r="F444" s="137">
        <v>45288</v>
      </c>
      <c r="G444" s="137" t="str">
        <f t="shared" si="97"/>
        <v>Targeted Dealer</v>
      </c>
      <c r="H444" s="137"/>
      <c r="I444" s="177">
        <v>30</v>
      </c>
      <c r="J444" s="177"/>
      <c r="K444" s="178">
        <v>99.5</v>
      </c>
      <c r="L444" s="178">
        <f t="shared" si="98"/>
        <v>-69.5</v>
      </c>
      <c r="M444" s="178" t="str">
        <f t="shared" si="99"/>
        <v>-</v>
      </c>
      <c r="N444" s="179">
        <v>0</v>
      </c>
      <c r="O444" s="180" t="str">
        <f t="shared" si="93"/>
        <v>Aug</v>
      </c>
      <c r="P444" s="178">
        <v>87.5</v>
      </c>
      <c r="Q444" s="181">
        <f t="shared" si="100"/>
        <v>12</v>
      </c>
      <c r="R444" s="180">
        <f t="shared" si="94"/>
        <v>0.13714285714285723</v>
      </c>
      <c r="S444" s="181" t="b">
        <f t="shared" si="101"/>
        <v>0</v>
      </c>
      <c r="T444" s="178">
        <f t="shared" si="95"/>
        <v>0</v>
      </c>
      <c r="U444" s="182" t="str">
        <f t="shared" si="96"/>
        <v>Sep</v>
      </c>
      <c r="V444" s="178">
        <f t="shared" si="104"/>
        <v>0</v>
      </c>
      <c r="W444" s="183">
        <f t="shared" si="102"/>
        <v>99.5</v>
      </c>
      <c r="X444" s="184" t="b">
        <f t="shared" si="105"/>
        <v>0</v>
      </c>
      <c r="Y444" s="183" t="b">
        <f t="shared" si="103"/>
        <v>0</v>
      </c>
      <c r="Z444" s="138">
        <v>0</v>
      </c>
      <c r="AA444" s="133"/>
      <c r="AB444" s="133" t="s">
        <v>121</v>
      </c>
      <c r="AC444" s="133" t="s">
        <v>1245</v>
      </c>
      <c r="AE444" s="133" t="s">
        <v>1245</v>
      </c>
      <c r="AF444" s="139">
        <v>69.166666666666671</v>
      </c>
    </row>
    <row r="445" spans="1:32" s="139" customFormat="1" ht="12">
      <c r="A445" s="138" t="s">
        <v>1245</v>
      </c>
      <c r="B445" s="144" t="s">
        <v>43</v>
      </c>
      <c r="C445" s="144" t="s">
        <v>1419</v>
      </c>
      <c r="D445" s="144">
        <v>1000003845</v>
      </c>
      <c r="E445" s="144" t="s">
        <v>1420</v>
      </c>
      <c r="F445" s="145">
        <v>45322</v>
      </c>
      <c r="G445" s="137" t="str">
        <f t="shared" si="97"/>
        <v>Targeted Dealer</v>
      </c>
      <c r="H445" s="137"/>
      <c r="I445" s="177">
        <v>100</v>
      </c>
      <c r="J445" s="177"/>
      <c r="K445" s="178">
        <v>133</v>
      </c>
      <c r="L445" s="178">
        <f t="shared" si="98"/>
        <v>-33</v>
      </c>
      <c r="M445" s="178" t="str">
        <f t="shared" si="99"/>
        <v>-</v>
      </c>
      <c r="N445" s="179">
        <v>52</v>
      </c>
      <c r="O445" s="180" t="str">
        <f t="shared" si="93"/>
        <v>Aug</v>
      </c>
      <c r="P445" s="178">
        <v>107.5</v>
      </c>
      <c r="Q445" s="181">
        <f t="shared" si="100"/>
        <v>25.5</v>
      </c>
      <c r="R445" s="180">
        <f t="shared" si="94"/>
        <v>0.23720930232558146</v>
      </c>
      <c r="S445" s="181" t="str">
        <f t="shared" si="101"/>
        <v>GROWTH</v>
      </c>
      <c r="T445" s="178">
        <f t="shared" si="95"/>
        <v>52</v>
      </c>
      <c r="U445" s="182" t="str">
        <f t="shared" si="96"/>
        <v>Sep</v>
      </c>
      <c r="V445" s="178">
        <f t="shared" si="104"/>
        <v>52</v>
      </c>
      <c r="W445" s="183">
        <f t="shared" si="102"/>
        <v>81</v>
      </c>
      <c r="X445" s="184" t="b">
        <f t="shared" si="105"/>
        <v>0</v>
      </c>
      <c r="Y445" s="183" t="str">
        <f t="shared" si="103"/>
        <v>GROWTH</v>
      </c>
      <c r="Z445" s="138">
        <v>0</v>
      </c>
      <c r="AA445" s="133"/>
      <c r="AB445" s="133" t="s">
        <v>121</v>
      </c>
      <c r="AC445" s="138" t="s">
        <v>1245</v>
      </c>
      <c r="AE445" s="138" t="s">
        <v>1245</v>
      </c>
      <c r="AF445" s="139">
        <v>133.75</v>
      </c>
    </row>
    <row r="446" spans="1:32" s="139" customFormat="1" ht="12">
      <c r="A446" s="138" t="s">
        <v>1245</v>
      </c>
      <c r="B446" s="144" t="s">
        <v>43</v>
      </c>
      <c r="C446" s="144" t="s">
        <v>1421</v>
      </c>
      <c r="D446" s="144">
        <v>1000003852</v>
      </c>
      <c r="E446" s="144" t="s">
        <v>1422</v>
      </c>
      <c r="F446" s="137">
        <v>45335</v>
      </c>
      <c r="G446" s="137" t="str">
        <f t="shared" si="97"/>
        <v>Targeted Dealer</v>
      </c>
      <c r="H446" s="137"/>
      <c r="I446" s="177">
        <v>175</v>
      </c>
      <c r="J446" s="177"/>
      <c r="K446" s="178">
        <v>185</v>
      </c>
      <c r="L446" s="178">
        <f t="shared" si="98"/>
        <v>-10</v>
      </c>
      <c r="M446" s="178" t="str">
        <f t="shared" si="99"/>
        <v>-</v>
      </c>
      <c r="N446" s="179">
        <v>162</v>
      </c>
      <c r="O446" s="180" t="str">
        <f t="shared" si="93"/>
        <v>Aug</v>
      </c>
      <c r="P446" s="178">
        <v>177.5</v>
      </c>
      <c r="Q446" s="181">
        <f t="shared" si="100"/>
        <v>7.5</v>
      </c>
      <c r="R446" s="180">
        <f t="shared" si="94"/>
        <v>4.2253521126760507E-2</v>
      </c>
      <c r="S446" s="181" t="str">
        <f t="shared" si="101"/>
        <v>GROWTH</v>
      </c>
      <c r="T446" s="178">
        <f t="shared" si="95"/>
        <v>162</v>
      </c>
      <c r="U446" s="182" t="str">
        <f t="shared" si="96"/>
        <v>Sep</v>
      </c>
      <c r="V446" s="178">
        <f t="shared" si="104"/>
        <v>162</v>
      </c>
      <c r="W446" s="183">
        <f t="shared" si="102"/>
        <v>23</v>
      </c>
      <c r="X446" s="184" t="b">
        <f t="shared" si="105"/>
        <v>0</v>
      </c>
      <c r="Y446" s="183" t="str">
        <f t="shared" si="103"/>
        <v>GROWTH</v>
      </c>
      <c r="Z446" s="138">
        <v>0</v>
      </c>
      <c r="AA446" s="133"/>
      <c r="AB446" s="133" t="s">
        <v>121</v>
      </c>
      <c r="AC446" s="138" t="s">
        <v>1245</v>
      </c>
      <c r="AE446" s="138" t="s">
        <v>1245</v>
      </c>
      <c r="AF446" s="139">
        <v>194.83333333333334</v>
      </c>
    </row>
    <row r="447" spans="1:32" s="139" customFormat="1" ht="12">
      <c r="A447" s="138" t="s">
        <v>1245</v>
      </c>
      <c r="B447" s="144" t="s">
        <v>43</v>
      </c>
      <c r="C447" s="144" t="s">
        <v>1423</v>
      </c>
      <c r="D447" s="144">
        <v>1000003854</v>
      </c>
      <c r="E447" s="144" t="s">
        <v>1424</v>
      </c>
      <c r="F447" s="137">
        <v>45339</v>
      </c>
      <c r="G447" s="137" t="str">
        <f t="shared" si="97"/>
        <v>Targeted Dealer</v>
      </c>
      <c r="H447" s="137"/>
      <c r="I447" s="177">
        <v>100</v>
      </c>
      <c r="J447" s="177"/>
      <c r="K447" s="178">
        <v>187.5</v>
      </c>
      <c r="L447" s="178">
        <f t="shared" si="98"/>
        <v>-87.5</v>
      </c>
      <c r="M447" s="178" t="str">
        <f t="shared" si="99"/>
        <v>-</v>
      </c>
      <c r="N447" s="179">
        <v>86.5</v>
      </c>
      <c r="O447" s="180" t="str">
        <f t="shared" si="93"/>
        <v>Aug</v>
      </c>
      <c r="P447" s="178">
        <v>126</v>
      </c>
      <c r="Q447" s="181">
        <f t="shared" si="100"/>
        <v>61.5</v>
      </c>
      <c r="R447" s="180">
        <f t="shared" si="94"/>
        <v>0.48809523809523814</v>
      </c>
      <c r="S447" s="181" t="str">
        <f t="shared" si="101"/>
        <v>GROWTH</v>
      </c>
      <c r="T447" s="178">
        <f t="shared" si="95"/>
        <v>86.5</v>
      </c>
      <c r="U447" s="182" t="str">
        <f t="shared" si="96"/>
        <v>Sep</v>
      </c>
      <c r="V447" s="178">
        <f t="shared" si="104"/>
        <v>86.5</v>
      </c>
      <c r="W447" s="183">
        <f t="shared" si="102"/>
        <v>101</v>
      </c>
      <c r="X447" s="184" t="b">
        <f t="shared" si="105"/>
        <v>0</v>
      </c>
      <c r="Y447" s="183" t="str">
        <f t="shared" si="103"/>
        <v>GROWTH</v>
      </c>
      <c r="Z447" s="138">
        <v>0</v>
      </c>
      <c r="AA447" s="133"/>
      <c r="AB447" s="133" t="s">
        <v>121</v>
      </c>
      <c r="AC447" s="138" t="s">
        <v>1245</v>
      </c>
      <c r="AE447" s="138" t="s">
        <v>1245</v>
      </c>
      <c r="AF447" s="139">
        <v>229.33333333333334</v>
      </c>
    </row>
    <row r="448" spans="1:32" s="139" customFormat="1" ht="12">
      <c r="A448" s="138" t="s">
        <v>1245</v>
      </c>
      <c r="B448" s="144" t="s">
        <v>43</v>
      </c>
      <c r="C448" s="144" t="s">
        <v>1425</v>
      </c>
      <c r="D448" s="144">
        <v>1000003855</v>
      </c>
      <c r="E448" s="144" t="s">
        <v>1426</v>
      </c>
      <c r="F448" s="137">
        <v>45339</v>
      </c>
      <c r="G448" s="137" t="str">
        <f t="shared" si="97"/>
        <v>Targeted Dealer</v>
      </c>
      <c r="H448" s="137"/>
      <c r="I448" s="177">
        <v>74</v>
      </c>
      <c r="J448" s="177"/>
      <c r="K448" s="178">
        <v>78</v>
      </c>
      <c r="L448" s="178">
        <f t="shared" si="98"/>
        <v>-4</v>
      </c>
      <c r="M448" s="178" t="str">
        <f t="shared" si="99"/>
        <v>-</v>
      </c>
      <c r="N448" s="179">
        <v>87.5</v>
      </c>
      <c r="O448" s="180" t="str">
        <f t="shared" si="93"/>
        <v>Aug</v>
      </c>
      <c r="P448" s="178">
        <v>102.5</v>
      </c>
      <c r="Q448" s="181">
        <f t="shared" si="100"/>
        <v>-24.5</v>
      </c>
      <c r="R448" s="180">
        <f t="shared" si="94"/>
        <v>-0.23902439024390243</v>
      </c>
      <c r="S448" s="181" t="str">
        <f t="shared" si="101"/>
        <v>DEGROWTH</v>
      </c>
      <c r="T448" s="178">
        <f t="shared" si="95"/>
        <v>87.5</v>
      </c>
      <c r="U448" s="182" t="str">
        <f t="shared" si="96"/>
        <v>Sep</v>
      </c>
      <c r="V448" s="178">
        <f t="shared" si="104"/>
        <v>87.5</v>
      </c>
      <c r="W448" s="183">
        <f t="shared" si="102"/>
        <v>-9.5</v>
      </c>
      <c r="X448" s="184" t="b">
        <f t="shared" si="105"/>
        <v>0</v>
      </c>
      <c r="Y448" s="183" t="str">
        <f t="shared" si="103"/>
        <v>GROWTH</v>
      </c>
      <c r="Z448" s="138">
        <v>0</v>
      </c>
      <c r="AA448" s="133"/>
      <c r="AB448" s="133" t="s">
        <v>121</v>
      </c>
      <c r="AC448" s="138" t="s">
        <v>1245</v>
      </c>
      <c r="AE448" s="138" t="s">
        <v>1245</v>
      </c>
      <c r="AF448" s="139">
        <v>102.16666666666667</v>
      </c>
    </row>
    <row r="449" spans="1:32" s="139" customFormat="1" ht="12">
      <c r="A449" s="138" t="s">
        <v>1245</v>
      </c>
      <c r="B449" s="144" t="s">
        <v>43</v>
      </c>
      <c r="C449" s="144" t="s">
        <v>1427</v>
      </c>
      <c r="D449" s="144">
        <v>1000003890</v>
      </c>
      <c r="E449" s="144" t="s">
        <v>1428</v>
      </c>
      <c r="F449" s="137">
        <v>45371</v>
      </c>
      <c r="G449" s="137" t="str">
        <f t="shared" si="97"/>
        <v>Targeted Dealer</v>
      </c>
      <c r="H449" s="137"/>
      <c r="I449" s="177">
        <v>1000</v>
      </c>
      <c r="J449" s="177"/>
      <c r="K449" s="178">
        <v>916</v>
      </c>
      <c r="L449" s="178">
        <f t="shared" si="98"/>
        <v>84</v>
      </c>
      <c r="M449" s="178" t="str">
        <f t="shared" si="99"/>
        <v>-</v>
      </c>
      <c r="N449" s="179">
        <v>730.5</v>
      </c>
      <c r="O449" s="180" t="str">
        <f t="shared" si="93"/>
        <v>Aug</v>
      </c>
      <c r="P449" s="178">
        <v>820.5</v>
      </c>
      <c r="Q449" s="181">
        <f t="shared" si="100"/>
        <v>95.5</v>
      </c>
      <c r="R449" s="180">
        <f t="shared" si="94"/>
        <v>0.11639244363193169</v>
      </c>
      <c r="S449" s="181" t="str">
        <f t="shared" si="101"/>
        <v>GROWTH</v>
      </c>
      <c r="T449" s="178">
        <f t="shared" si="95"/>
        <v>730.5</v>
      </c>
      <c r="U449" s="182" t="str">
        <f t="shared" si="96"/>
        <v>Sep</v>
      </c>
      <c r="V449" s="178">
        <f t="shared" si="104"/>
        <v>730.5</v>
      </c>
      <c r="W449" s="183">
        <f t="shared" si="102"/>
        <v>185.5</v>
      </c>
      <c r="X449" s="184" t="b">
        <f t="shared" si="105"/>
        <v>0</v>
      </c>
      <c r="Y449" s="183" t="str">
        <f t="shared" si="103"/>
        <v>GROWTH</v>
      </c>
      <c r="Z449" s="138">
        <v>0</v>
      </c>
      <c r="AA449" s="133"/>
      <c r="AB449" s="133" t="s">
        <v>121</v>
      </c>
      <c r="AC449" s="138" t="s">
        <v>1245</v>
      </c>
      <c r="AE449" s="138" t="s">
        <v>1245</v>
      </c>
      <c r="AF449" s="139">
        <v>1005.2416666666667</v>
      </c>
    </row>
    <row r="450" spans="1:32" s="139" customFormat="1" ht="12">
      <c r="A450" s="138" t="s">
        <v>1245</v>
      </c>
      <c r="B450" s="144" t="s">
        <v>43</v>
      </c>
      <c r="C450" s="144" t="s">
        <v>1429</v>
      </c>
      <c r="D450" s="144">
        <v>1000003968</v>
      </c>
      <c r="E450" s="144" t="s">
        <v>1430</v>
      </c>
      <c r="F450" s="137">
        <v>45439</v>
      </c>
      <c r="G450" s="137" t="str">
        <f t="shared" si="97"/>
        <v>Targeted Dealer</v>
      </c>
      <c r="H450" s="137"/>
      <c r="I450" s="177">
        <v>50</v>
      </c>
      <c r="J450" s="177"/>
      <c r="K450" s="178">
        <v>120</v>
      </c>
      <c r="L450" s="178">
        <f t="shared" si="98"/>
        <v>-70</v>
      </c>
      <c r="M450" s="178" t="str">
        <f t="shared" si="99"/>
        <v>-</v>
      </c>
      <c r="N450" s="179">
        <v>50</v>
      </c>
      <c r="O450" s="180" t="str">
        <f t="shared" si="93"/>
        <v>Aug</v>
      </c>
      <c r="P450" s="178">
        <v>100</v>
      </c>
      <c r="Q450" s="181">
        <f t="shared" si="100"/>
        <v>20</v>
      </c>
      <c r="R450" s="180">
        <f t="shared" si="94"/>
        <v>0.19999999999999996</v>
      </c>
      <c r="S450" s="181" t="str">
        <f t="shared" si="101"/>
        <v>GROWTH</v>
      </c>
      <c r="T450" s="178">
        <f t="shared" si="95"/>
        <v>50</v>
      </c>
      <c r="U450" s="182" t="str">
        <f t="shared" si="96"/>
        <v>Sep</v>
      </c>
      <c r="V450" s="178">
        <f t="shared" si="104"/>
        <v>50</v>
      </c>
      <c r="W450" s="183">
        <f t="shared" si="102"/>
        <v>70</v>
      </c>
      <c r="X450" s="184" t="b">
        <f t="shared" si="105"/>
        <v>0</v>
      </c>
      <c r="Y450" s="183" t="str">
        <f t="shared" si="103"/>
        <v>GROWTH</v>
      </c>
      <c r="Z450" s="138">
        <v>0</v>
      </c>
      <c r="AA450" s="133"/>
      <c r="AB450" s="133" t="s">
        <v>121</v>
      </c>
      <c r="AC450" s="138" t="s">
        <v>1245</v>
      </c>
      <c r="AE450" s="138" t="s">
        <v>1245</v>
      </c>
      <c r="AF450" s="139">
        <v>103.83333333333333</v>
      </c>
    </row>
    <row r="451" spans="1:32" s="139" customFormat="1" ht="12">
      <c r="A451" s="138" t="s">
        <v>1245</v>
      </c>
      <c r="B451" s="144" t="s">
        <v>43</v>
      </c>
      <c r="C451" s="144" t="s">
        <v>1431</v>
      </c>
      <c r="D451" s="144">
        <v>1000003969</v>
      </c>
      <c r="E451" s="144" t="s">
        <v>922</v>
      </c>
      <c r="F451" s="137">
        <v>45439</v>
      </c>
      <c r="G451" s="137" t="str">
        <f t="shared" si="97"/>
        <v>Targeted Dealer</v>
      </c>
      <c r="H451" s="137"/>
      <c r="I451" s="177">
        <v>25</v>
      </c>
      <c r="J451" s="177"/>
      <c r="K451" s="178">
        <v>12.5</v>
      </c>
      <c r="L451" s="178">
        <f t="shared" si="98"/>
        <v>12.5</v>
      </c>
      <c r="M451" s="178" t="str">
        <f t="shared" si="99"/>
        <v>-</v>
      </c>
      <c r="N451" s="179">
        <v>12.5</v>
      </c>
      <c r="O451" s="180" t="str">
        <f t="shared" si="93"/>
        <v>Aug</v>
      </c>
      <c r="P451" s="178">
        <v>25.5</v>
      </c>
      <c r="Q451" s="181">
        <f t="shared" si="100"/>
        <v>-13</v>
      </c>
      <c r="R451" s="180">
        <f t="shared" si="94"/>
        <v>-0.50980392156862742</v>
      </c>
      <c r="S451" s="181" t="str">
        <f t="shared" si="101"/>
        <v>DEGROWTH</v>
      </c>
      <c r="T451" s="178">
        <f t="shared" si="95"/>
        <v>12.5</v>
      </c>
      <c r="U451" s="182" t="str">
        <f t="shared" si="96"/>
        <v>Sep</v>
      </c>
      <c r="V451" s="178">
        <f t="shared" si="104"/>
        <v>12.5</v>
      </c>
      <c r="W451" s="183">
        <f t="shared" si="102"/>
        <v>0</v>
      </c>
      <c r="X451" s="184" t="b">
        <f t="shared" si="105"/>
        <v>0</v>
      </c>
      <c r="Y451" s="183" t="str">
        <f t="shared" si="103"/>
        <v>GROWTH</v>
      </c>
      <c r="Z451" s="138">
        <v>0</v>
      </c>
      <c r="AA451" s="133"/>
      <c r="AB451" s="133" t="s">
        <v>121</v>
      </c>
      <c r="AC451" s="138" t="s">
        <v>1245</v>
      </c>
      <c r="AE451" s="138" t="s">
        <v>1245</v>
      </c>
      <c r="AF451" s="139">
        <v>60.583333333333336</v>
      </c>
    </row>
    <row r="452" spans="1:32" s="139" customFormat="1" ht="12">
      <c r="A452" s="138" t="s">
        <v>1245</v>
      </c>
      <c r="B452" s="144" t="s">
        <v>43</v>
      </c>
      <c r="C452" s="144" t="s">
        <v>1432</v>
      </c>
      <c r="D452" s="144">
        <v>1000003999</v>
      </c>
      <c r="E452" s="144" t="s">
        <v>1433</v>
      </c>
      <c r="F452" s="137">
        <v>45449</v>
      </c>
      <c r="G452" s="137" t="str">
        <f t="shared" si="97"/>
        <v>Targeted Dealer</v>
      </c>
      <c r="H452" s="137"/>
      <c r="I452" s="177">
        <v>25</v>
      </c>
      <c r="J452" s="177"/>
      <c r="K452" s="178">
        <v>31</v>
      </c>
      <c r="L452" s="178">
        <f t="shared" si="98"/>
        <v>-6</v>
      </c>
      <c r="M452" s="178" t="str">
        <f t="shared" si="99"/>
        <v>-</v>
      </c>
      <c r="N452" s="179">
        <v>0</v>
      </c>
      <c r="O452" s="180" t="str">
        <f t="shared" ref="O452:O515" si="106">IF(F452&lt;=$P$2,"Aug","")</f>
        <v>Aug</v>
      </c>
      <c r="P452" s="178">
        <v>62.5</v>
      </c>
      <c r="Q452" s="181">
        <f t="shared" si="100"/>
        <v>-31.5</v>
      </c>
      <c r="R452" s="180">
        <f t="shared" ref="R452:R515" si="107">IFERROR(IF(O452="Aug",(K452/P452-1))," ")</f>
        <v>-0.504</v>
      </c>
      <c r="S452" s="181" t="b">
        <f t="shared" si="101"/>
        <v>0</v>
      </c>
      <c r="T452" s="178">
        <f t="shared" ref="T452:T515" si="108">N452</f>
        <v>0</v>
      </c>
      <c r="U452" s="182" t="str">
        <f t="shared" ref="U452:U515" si="109">IF(F452&lt;=$V$2,"Sep","")</f>
        <v>Sep</v>
      </c>
      <c r="V452" s="178">
        <f t="shared" si="104"/>
        <v>0</v>
      </c>
      <c r="W452" s="183">
        <f t="shared" si="102"/>
        <v>31</v>
      </c>
      <c r="X452" s="184" t="b">
        <f t="shared" si="105"/>
        <v>0</v>
      </c>
      <c r="Y452" s="183" t="b">
        <f t="shared" si="103"/>
        <v>0</v>
      </c>
      <c r="Z452" s="138">
        <v>0</v>
      </c>
      <c r="AA452" s="133"/>
      <c r="AB452" s="133" t="s">
        <v>121</v>
      </c>
      <c r="AC452" s="138" t="s">
        <v>1245</v>
      </c>
      <c r="AE452" s="138" t="s">
        <v>1245</v>
      </c>
      <c r="AF452" s="139">
        <v>41.5</v>
      </c>
    </row>
    <row r="453" spans="1:32" s="139" customFormat="1" ht="12">
      <c r="A453" s="138" t="s">
        <v>1245</v>
      </c>
      <c r="B453" s="144" t="s">
        <v>43</v>
      </c>
      <c r="C453" s="144" t="s">
        <v>1434</v>
      </c>
      <c r="D453" s="144">
        <v>1000004022</v>
      </c>
      <c r="E453" s="144" t="s">
        <v>1435</v>
      </c>
      <c r="F453" s="137">
        <v>45472</v>
      </c>
      <c r="G453" s="137" t="str">
        <f t="shared" si="97"/>
        <v>-</v>
      </c>
      <c r="H453" s="137"/>
      <c r="I453" s="177">
        <v>0</v>
      </c>
      <c r="J453" s="177"/>
      <c r="K453" s="178">
        <v>0</v>
      </c>
      <c r="L453" s="178">
        <f t="shared" si="98"/>
        <v>0</v>
      </c>
      <c r="M453" s="178" t="str">
        <f t="shared" si="99"/>
        <v>-</v>
      </c>
      <c r="N453" s="179">
        <v>25</v>
      </c>
      <c r="O453" s="180" t="str">
        <f t="shared" si="106"/>
        <v>Aug</v>
      </c>
      <c r="P453" s="178">
        <v>0</v>
      </c>
      <c r="Q453" s="181">
        <f t="shared" si="100"/>
        <v>0</v>
      </c>
      <c r="R453" s="180" t="str">
        <f t="shared" si="107"/>
        <v xml:space="preserve"> </v>
      </c>
      <c r="S453" s="181" t="str">
        <f t="shared" si="101"/>
        <v>GROWTH</v>
      </c>
      <c r="T453" s="178">
        <f t="shared" si="108"/>
        <v>25</v>
      </c>
      <c r="U453" s="182" t="str">
        <f t="shared" si="109"/>
        <v>Sep</v>
      </c>
      <c r="V453" s="178">
        <f t="shared" si="104"/>
        <v>25</v>
      </c>
      <c r="W453" s="183">
        <f t="shared" si="102"/>
        <v>-25</v>
      </c>
      <c r="X453" s="184" t="b">
        <f t="shared" si="105"/>
        <v>0</v>
      </c>
      <c r="Y453" s="183" t="str">
        <f t="shared" si="103"/>
        <v>GROWTH</v>
      </c>
      <c r="Z453" s="138">
        <v>0</v>
      </c>
      <c r="AA453" s="133"/>
      <c r="AB453" s="133" t="s">
        <v>121</v>
      </c>
      <c r="AC453" s="138" t="s">
        <v>1245</v>
      </c>
      <c r="AE453" s="138" t="s">
        <v>1245</v>
      </c>
      <c r="AF453" s="139">
        <v>4.166666666666667</v>
      </c>
    </row>
    <row r="454" spans="1:32" s="139" customFormat="1" ht="12">
      <c r="A454" s="138" t="s">
        <v>1245</v>
      </c>
      <c r="B454" s="144" t="s">
        <v>43</v>
      </c>
      <c r="C454" s="144" t="s">
        <v>1436</v>
      </c>
      <c r="D454" s="144">
        <v>1000004052</v>
      </c>
      <c r="E454" s="144" t="s">
        <v>1437</v>
      </c>
      <c r="F454" s="137">
        <v>45497</v>
      </c>
      <c r="G454" s="137" t="str">
        <f t="shared" si="97"/>
        <v>Targeted Dealer</v>
      </c>
      <c r="H454" s="137"/>
      <c r="I454" s="177">
        <v>25</v>
      </c>
      <c r="J454" s="177"/>
      <c r="K454" s="178">
        <v>51.5</v>
      </c>
      <c r="L454" s="178">
        <f t="shared" si="98"/>
        <v>-26.5</v>
      </c>
      <c r="M454" s="178" t="str">
        <f t="shared" si="99"/>
        <v>-</v>
      </c>
      <c r="N454" s="179">
        <v>25.5</v>
      </c>
      <c r="O454" s="180" t="str">
        <f t="shared" si="106"/>
        <v>Aug</v>
      </c>
      <c r="P454" s="178">
        <v>52</v>
      </c>
      <c r="Q454" s="181">
        <f t="shared" si="100"/>
        <v>-0.5</v>
      </c>
      <c r="R454" s="180">
        <f t="shared" si="107"/>
        <v>-9.6153846153845812E-3</v>
      </c>
      <c r="S454" s="181" t="str">
        <f t="shared" si="101"/>
        <v>DEGROWTH</v>
      </c>
      <c r="T454" s="178">
        <f t="shared" si="108"/>
        <v>25.5</v>
      </c>
      <c r="U454" s="182" t="str">
        <f t="shared" si="109"/>
        <v>Sep</v>
      </c>
      <c r="V454" s="178">
        <f t="shared" si="104"/>
        <v>25.5</v>
      </c>
      <c r="W454" s="183">
        <f t="shared" si="102"/>
        <v>26</v>
      </c>
      <c r="X454" s="184" t="b">
        <f t="shared" si="105"/>
        <v>0</v>
      </c>
      <c r="Y454" s="183" t="str">
        <f t="shared" si="103"/>
        <v>GROWTH</v>
      </c>
      <c r="Z454" s="138">
        <v>0</v>
      </c>
      <c r="AA454" s="133"/>
      <c r="AB454" s="133" t="s">
        <v>121</v>
      </c>
      <c r="AC454" s="138" t="s">
        <v>1245</v>
      </c>
      <c r="AE454" s="138" t="s">
        <v>1245</v>
      </c>
      <c r="AF454" s="139">
        <v>64.25</v>
      </c>
    </row>
    <row r="455" spans="1:32" s="139" customFormat="1" ht="12">
      <c r="A455" s="138" t="s">
        <v>1245</v>
      </c>
      <c r="B455" s="144" t="s">
        <v>43</v>
      </c>
      <c r="C455" s="144" t="s">
        <v>1438</v>
      </c>
      <c r="D455" s="144">
        <v>1000004105</v>
      </c>
      <c r="E455" s="144" t="s">
        <v>1439</v>
      </c>
      <c r="F455" s="151">
        <v>45535</v>
      </c>
      <c r="G455" s="137" t="str">
        <f t="shared" si="97"/>
        <v>Targeted Dealer</v>
      </c>
      <c r="H455" s="137"/>
      <c r="I455" s="177">
        <v>25</v>
      </c>
      <c r="J455" s="177"/>
      <c r="K455" s="178">
        <v>12.5</v>
      </c>
      <c r="L455" s="178">
        <f t="shared" si="98"/>
        <v>12.5</v>
      </c>
      <c r="M455" s="178" t="str">
        <f t="shared" si="99"/>
        <v>-</v>
      </c>
      <c r="N455" s="179">
        <v>24.5</v>
      </c>
      <c r="O455" s="180" t="str">
        <f t="shared" si="106"/>
        <v>Aug</v>
      </c>
      <c r="P455" s="178">
        <v>25</v>
      </c>
      <c r="Q455" s="181">
        <f t="shared" si="100"/>
        <v>-12.5</v>
      </c>
      <c r="R455" s="180">
        <f t="shared" si="107"/>
        <v>-0.5</v>
      </c>
      <c r="S455" s="181" t="str">
        <f t="shared" si="101"/>
        <v>DEGROWTH</v>
      </c>
      <c r="T455" s="178">
        <f t="shared" si="108"/>
        <v>24.5</v>
      </c>
      <c r="U455" s="182" t="str">
        <f t="shared" si="109"/>
        <v>Sep</v>
      </c>
      <c r="V455" s="178">
        <f t="shared" si="104"/>
        <v>24.5</v>
      </c>
      <c r="W455" s="183">
        <f t="shared" si="102"/>
        <v>-12</v>
      </c>
      <c r="X455" s="184" t="b">
        <f t="shared" si="105"/>
        <v>0</v>
      </c>
      <c r="Y455" s="183" t="str">
        <f t="shared" si="103"/>
        <v>GROWTH</v>
      </c>
      <c r="Z455" s="138">
        <v>0</v>
      </c>
      <c r="AA455" s="133"/>
      <c r="AB455" s="133" t="s">
        <v>121</v>
      </c>
      <c r="AC455" s="138" t="s">
        <v>1245</v>
      </c>
      <c r="AE455" s="138" t="s">
        <v>1245</v>
      </c>
      <c r="AF455" s="139">
        <v>27.316666666666666</v>
      </c>
    </row>
    <row r="456" spans="1:32" s="139" customFormat="1" ht="12">
      <c r="A456" s="133" t="s">
        <v>1245</v>
      </c>
      <c r="B456" s="141" t="s">
        <v>44</v>
      </c>
      <c r="C456" s="135" t="s">
        <v>1440</v>
      </c>
      <c r="D456" s="135">
        <v>1000000368</v>
      </c>
      <c r="E456" s="136" t="s">
        <v>1441</v>
      </c>
      <c r="F456" s="137">
        <v>38386</v>
      </c>
      <c r="G456" s="137" t="str">
        <f t="shared" si="97"/>
        <v>Targeted Dealer</v>
      </c>
      <c r="H456" s="137"/>
      <c r="I456" s="177">
        <v>120</v>
      </c>
      <c r="J456" s="177"/>
      <c r="K456" s="178">
        <v>148.5</v>
      </c>
      <c r="L456" s="178">
        <f t="shared" si="98"/>
        <v>-28.5</v>
      </c>
      <c r="M456" s="178" t="str">
        <f t="shared" si="99"/>
        <v>-</v>
      </c>
      <c r="N456" s="179">
        <v>151</v>
      </c>
      <c r="O456" s="180" t="str">
        <f t="shared" si="106"/>
        <v>Aug</v>
      </c>
      <c r="P456" s="178">
        <v>136</v>
      </c>
      <c r="Q456" s="181">
        <f t="shared" si="100"/>
        <v>12.5</v>
      </c>
      <c r="R456" s="180">
        <f t="shared" si="107"/>
        <v>9.1911764705882248E-2</v>
      </c>
      <c r="S456" s="181" t="str">
        <f t="shared" si="101"/>
        <v>GROWTH</v>
      </c>
      <c r="T456" s="178">
        <f t="shared" si="108"/>
        <v>151</v>
      </c>
      <c r="U456" s="182" t="str">
        <f t="shared" si="109"/>
        <v>Sep</v>
      </c>
      <c r="V456" s="178">
        <f t="shared" si="104"/>
        <v>151</v>
      </c>
      <c r="W456" s="183">
        <f t="shared" si="102"/>
        <v>-2.5</v>
      </c>
      <c r="X456" s="184" t="b">
        <f t="shared" si="105"/>
        <v>0</v>
      </c>
      <c r="Y456" s="183" t="str">
        <f t="shared" si="103"/>
        <v>GROWTH</v>
      </c>
      <c r="Z456" s="138">
        <v>0</v>
      </c>
      <c r="AA456" s="133"/>
      <c r="AB456" s="133" t="s">
        <v>121</v>
      </c>
      <c r="AC456" s="133" t="s">
        <v>1245</v>
      </c>
      <c r="AE456" s="133" t="s">
        <v>1245</v>
      </c>
      <c r="AF456" s="139">
        <v>158.16666666666666</v>
      </c>
    </row>
    <row r="457" spans="1:32" s="139" customFormat="1" ht="12">
      <c r="A457" s="133" t="s">
        <v>1245</v>
      </c>
      <c r="B457" s="141" t="s">
        <v>44</v>
      </c>
      <c r="C457" s="135" t="s">
        <v>1446</v>
      </c>
      <c r="D457" s="135">
        <v>1000000370</v>
      </c>
      <c r="E457" s="136" t="s">
        <v>1447</v>
      </c>
      <c r="F457" s="137">
        <v>39073</v>
      </c>
      <c r="G457" s="137" t="str">
        <f t="shared" si="97"/>
        <v>-</v>
      </c>
      <c r="H457" s="137"/>
      <c r="I457" s="177">
        <v>0</v>
      </c>
      <c r="J457" s="177"/>
      <c r="K457" s="178">
        <v>6</v>
      </c>
      <c r="L457" s="178">
        <f t="shared" si="98"/>
        <v>-6</v>
      </c>
      <c r="M457" s="178" t="str">
        <f t="shared" si="99"/>
        <v>-</v>
      </c>
      <c r="N457" s="179">
        <v>7</v>
      </c>
      <c r="O457" s="180" t="str">
        <f t="shared" si="106"/>
        <v>Aug</v>
      </c>
      <c r="P457" s="178">
        <v>8</v>
      </c>
      <c r="Q457" s="181">
        <f t="shared" si="100"/>
        <v>-2</v>
      </c>
      <c r="R457" s="180">
        <f t="shared" si="107"/>
        <v>-0.25</v>
      </c>
      <c r="S457" s="181" t="str">
        <f t="shared" si="101"/>
        <v>DEGROWTH</v>
      </c>
      <c r="T457" s="178">
        <f t="shared" si="108"/>
        <v>7</v>
      </c>
      <c r="U457" s="182" t="str">
        <f t="shared" si="109"/>
        <v>Sep</v>
      </c>
      <c r="V457" s="178">
        <f t="shared" si="104"/>
        <v>7</v>
      </c>
      <c r="W457" s="183">
        <f t="shared" si="102"/>
        <v>-1</v>
      </c>
      <c r="X457" s="184" t="b">
        <f t="shared" si="105"/>
        <v>0</v>
      </c>
      <c r="Y457" s="183" t="str">
        <f t="shared" si="103"/>
        <v>GROWTH</v>
      </c>
      <c r="Z457" s="138">
        <v>0</v>
      </c>
      <c r="AA457" s="133"/>
      <c r="AB457" s="133" t="s">
        <v>121</v>
      </c>
      <c r="AC457" s="133" t="s">
        <v>1245</v>
      </c>
      <c r="AE457" s="133" t="s">
        <v>1245</v>
      </c>
      <c r="AF457" s="139">
        <v>13.75</v>
      </c>
    </row>
    <row r="458" spans="1:32" s="139" customFormat="1" ht="12">
      <c r="A458" s="133" t="s">
        <v>1245</v>
      </c>
      <c r="B458" s="141" t="s">
        <v>44</v>
      </c>
      <c r="C458" s="135" t="s">
        <v>1452</v>
      </c>
      <c r="D458" s="135">
        <v>1000000337</v>
      </c>
      <c r="E458" s="136" t="s">
        <v>1453</v>
      </c>
      <c r="F458" s="137">
        <v>39402</v>
      </c>
      <c r="G458" s="137" t="str">
        <f t="shared" si="97"/>
        <v>-</v>
      </c>
      <c r="H458" s="137"/>
      <c r="I458" s="177">
        <v>0</v>
      </c>
      <c r="J458" s="177"/>
      <c r="K458" s="178">
        <v>27</v>
      </c>
      <c r="L458" s="178">
        <f t="shared" si="98"/>
        <v>-27</v>
      </c>
      <c r="M458" s="178" t="str">
        <f t="shared" si="99"/>
        <v>-</v>
      </c>
      <c r="N458" s="179">
        <v>23</v>
      </c>
      <c r="O458" s="180" t="str">
        <f t="shared" si="106"/>
        <v>Aug</v>
      </c>
      <c r="P458" s="178">
        <v>14</v>
      </c>
      <c r="Q458" s="181">
        <f t="shared" si="100"/>
        <v>13</v>
      </c>
      <c r="R458" s="180">
        <f t="shared" si="107"/>
        <v>0.9285714285714286</v>
      </c>
      <c r="S458" s="181" t="str">
        <f t="shared" si="101"/>
        <v>GROWTH</v>
      </c>
      <c r="T458" s="178">
        <f t="shared" si="108"/>
        <v>23</v>
      </c>
      <c r="U458" s="182" t="str">
        <f t="shared" si="109"/>
        <v>Sep</v>
      </c>
      <c r="V458" s="178">
        <f t="shared" si="104"/>
        <v>23</v>
      </c>
      <c r="W458" s="183">
        <f t="shared" si="102"/>
        <v>4</v>
      </c>
      <c r="X458" s="184" t="b">
        <f t="shared" si="105"/>
        <v>0</v>
      </c>
      <c r="Y458" s="183" t="str">
        <f t="shared" si="103"/>
        <v>GROWTH</v>
      </c>
      <c r="Z458" s="138">
        <v>0</v>
      </c>
      <c r="AA458" s="133"/>
      <c r="AB458" s="133" t="s">
        <v>121</v>
      </c>
      <c r="AC458" s="133" t="s">
        <v>1245</v>
      </c>
      <c r="AE458" s="133" t="s">
        <v>1245</v>
      </c>
      <c r="AF458" s="139">
        <v>46.083333333333336</v>
      </c>
    </row>
    <row r="459" spans="1:32" s="139" customFormat="1" ht="12">
      <c r="A459" s="133" t="s">
        <v>1245</v>
      </c>
      <c r="B459" s="141" t="s">
        <v>44</v>
      </c>
      <c r="C459" s="135" t="s">
        <v>1454</v>
      </c>
      <c r="D459" s="135">
        <v>1000000360</v>
      </c>
      <c r="E459" s="136" t="s">
        <v>1455</v>
      </c>
      <c r="F459" s="137">
        <v>39743</v>
      </c>
      <c r="G459" s="137" t="str">
        <f t="shared" si="97"/>
        <v>Targeted Dealer</v>
      </c>
      <c r="H459" s="137"/>
      <c r="I459" s="177">
        <v>1350</v>
      </c>
      <c r="J459" s="177"/>
      <c r="K459" s="178">
        <v>1379.25</v>
      </c>
      <c r="L459" s="178">
        <f t="shared" si="98"/>
        <v>-29.25</v>
      </c>
      <c r="M459" s="178" t="str">
        <f t="shared" si="99"/>
        <v>-</v>
      </c>
      <c r="N459" s="179">
        <v>1204.25</v>
      </c>
      <c r="O459" s="180" t="str">
        <f t="shared" si="106"/>
        <v>Aug</v>
      </c>
      <c r="P459" s="178">
        <v>1167.8499999999999</v>
      </c>
      <c r="Q459" s="181">
        <f t="shared" si="100"/>
        <v>211.40000000000009</v>
      </c>
      <c r="R459" s="180">
        <f t="shared" si="107"/>
        <v>0.18101639765380839</v>
      </c>
      <c r="S459" s="181" t="str">
        <f t="shared" si="101"/>
        <v>GROWTH</v>
      </c>
      <c r="T459" s="178">
        <f t="shared" si="108"/>
        <v>1204.25</v>
      </c>
      <c r="U459" s="182" t="str">
        <f t="shared" si="109"/>
        <v>Sep</v>
      </c>
      <c r="V459" s="178">
        <f t="shared" si="104"/>
        <v>1204.25</v>
      </c>
      <c r="W459" s="183">
        <f t="shared" si="102"/>
        <v>175</v>
      </c>
      <c r="X459" s="184" t="b">
        <f t="shared" si="105"/>
        <v>0</v>
      </c>
      <c r="Y459" s="183" t="str">
        <f t="shared" si="103"/>
        <v>GROWTH</v>
      </c>
      <c r="Z459" s="138">
        <v>0</v>
      </c>
      <c r="AA459" s="133"/>
      <c r="AB459" s="133" t="s">
        <v>121</v>
      </c>
      <c r="AC459" s="133" t="s">
        <v>1245</v>
      </c>
      <c r="AE459" s="133" t="s">
        <v>1245</v>
      </c>
      <c r="AF459" s="139">
        <v>1414.8083333333334</v>
      </c>
    </row>
    <row r="460" spans="1:32" s="139" customFormat="1" ht="12">
      <c r="A460" s="133" t="s">
        <v>1245</v>
      </c>
      <c r="B460" s="141" t="s">
        <v>44</v>
      </c>
      <c r="C460" s="135" t="s">
        <v>1456</v>
      </c>
      <c r="D460" s="135">
        <v>1000000358</v>
      </c>
      <c r="E460" s="136" t="s">
        <v>1457</v>
      </c>
      <c r="F460" s="137">
        <v>39933</v>
      </c>
      <c r="G460" s="137" t="str">
        <f t="shared" si="97"/>
        <v>Targeted Dealer</v>
      </c>
      <c r="H460" s="137"/>
      <c r="I460" s="177">
        <v>50</v>
      </c>
      <c r="J460" s="177"/>
      <c r="K460" s="178">
        <v>117.5</v>
      </c>
      <c r="L460" s="178">
        <f t="shared" si="98"/>
        <v>-67.5</v>
      </c>
      <c r="M460" s="178" t="str">
        <f t="shared" si="99"/>
        <v>-</v>
      </c>
      <c r="N460" s="179">
        <v>82</v>
      </c>
      <c r="O460" s="180" t="str">
        <f t="shared" si="106"/>
        <v>Aug</v>
      </c>
      <c r="P460" s="178">
        <v>77</v>
      </c>
      <c r="Q460" s="181">
        <f t="shared" si="100"/>
        <v>40.5</v>
      </c>
      <c r="R460" s="180">
        <f t="shared" si="107"/>
        <v>0.52597402597402598</v>
      </c>
      <c r="S460" s="181" t="str">
        <f t="shared" si="101"/>
        <v>GROWTH</v>
      </c>
      <c r="T460" s="178">
        <f t="shared" si="108"/>
        <v>82</v>
      </c>
      <c r="U460" s="182" t="str">
        <f t="shared" si="109"/>
        <v>Sep</v>
      </c>
      <c r="V460" s="178">
        <f t="shared" si="104"/>
        <v>82</v>
      </c>
      <c r="W460" s="183">
        <f t="shared" si="102"/>
        <v>35.5</v>
      </c>
      <c r="X460" s="184" t="b">
        <f t="shared" si="105"/>
        <v>0</v>
      </c>
      <c r="Y460" s="183" t="str">
        <f t="shared" si="103"/>
        <v>GROWTH</v>
      </c>
      <c r="Z460" s="138">
        <v>0</v>
      </c>
      <c r="AA460" s="133"/>
      <c r="AB460" s="133" t="s">
        <v>121</v>
      </c>
      <c r="AC460" s="133" t="s">
        <v>1245</v>
      </c>
      <c r="AE460" s="133" t="s">
        <v>1245</v>
      </c>
      <c r="AF460" s="139">
        <v>94.625</v>
      </c>
    </row>
    <row r="461" spans="1:32" s="139" customFormat="1" ht="12">
      <c r="A461" s="133" t="s">
        <v>1245</v>
      </c>
      <c r="B461" s="141" t="s">
        <v>44</v>
      </c>
      <c r="C461" s="135" t="s">
        <v>1458</v>
      </c>
      <c r="D461" s="135">
        <v>1000000351</v>
      </c>
      <c r="E461" s="136" t="s">
        <v>1459</v>
      </c>
      <c r="F461" s="137">
        <v>40371</v>
      </c>
      <c r="G461" s="137" t="str">
        <f t="shared" si="97"/>
        <v>-</v>
      </c>
      <c r="H461" s="137"/>
      <c r="I461" s="177">
        <v>0</v>
      </c>
      <c r="J461" s="177"/>
      <c r="K461" s="178">
        <v>7</v>
      </c>
      <c r="L461" s="178">
        <f t="shared" si="98"/>
        <v>-7</v>
      </c>
      <c r="M461" s="178" t="str">
        <f t="shared" si="99"/>
        <v>-</v>
      </c>
      <c r="N461" s="179">
        <v>0</v>
      </c>
      <c r="O461" s="180" t="str">
        <f t="shared" si="106"/>
        <v>Aug</v>
      </c>
      <c r="P461" s="178">
        <v>3.5</v>
      </c>
      <c r="Q461" s="181">
        <f t="shared" si="100"/>
        <v>3.5</v>
      </c>
      <c r="R461" s="180">
        <f t="shared" si="107"/>
        <v>1</v>
      </c>
      <c r="S461" s="181" t="b">
        <f t="shared" si="101"/>
        <v>0</v>
      </c>
      <c r="T461" s="178">
        <f t="shared" si="108"/>
        <v>0</v>
      </c>
      <c r="U461" s="182" t="str">
        <f t="shared" si="109"/>
        <v>Sep</v>
      </c>
      <c r="V461" s="178">
        <f t="shared" si="104"/>
        <v>0</v>
      </c>
      <c r="W461" s="183">
        <f t="shared" si="102"/>
        <v>7</v>
      </c>
      <c r="X461" s="184" t="b">
        <f t="shared" si="105"/>
        <v>0</v>
      </c>
      <c r="Y461" s="183" t="b">
        <f t="shared" si="103"/>
        <v>0</v>
      </c>
      <c r="Z461" s="138">
        <v>0</v>
      </c>
      <c r="AA461" s="133"/>
      <c r="AB461" s="133" t="s">
        <v>121</v>
      </c>
      <c r="AC461" s="133" t="s">
        <v>1245</v>
      </c>
      <c r="AE461" s="133" t="s">
        <v>1245</v>
      </c>
      <c r="AF461" s="139">
        <v>17.5</v>
      </c>
    </row>
    <row r="462" spans="1:32" s="139" customFormat="1" ht="12">
      <c r="A462" s="133" t="s">
        <v>1245</v>
      </c>
      <c r="B462" s="141" t="s">
        <v>44</v>
      </c>
      <c r="C462" s="135" t="s">
        <v>1460</v>
      </c>
      <c r="D462" s="135">
        <v>1000000328</v>
      </c>
      <c r="E462" s="136" t="s">
        <v>1461</v>
      </c>
      <c r="F462" s="137">
        <v>40408</v>
      </c>
      <c r="G462" s="137" t="str">
        <f t="shared" si="97"/>
        <v>-</v>
      </c>
      <c r="H462" s="137"/>
      <c r="I462" s="177">
        <v>0</v>
      </c>
      <c r="J462" s="177"/>
      <c r="K462" s="178">
        <v>0</v>
      </c>
      <c r="L462" s="178">
        <f t="shared" si="98"/>
        <v>0</v>
      </c>
      <c r="M462" s="178" t="str">
        <f t="shared" si="99"/>
        <v>-</v>
      </c>
      <c r="N462" s="179">
        <v>24.5</v>
      </c>
      <c r="O462" s="180" t="str">
        <f t="shared" si="106"/>
        <v>Aug</v>
      </c>
      <c r="P462" s="178">
        <v>0</v>
      </c>
      <c r="Q462" s="181">
        <f t="shared" si="100"/>
        <v>0</v>
      </c>
      <c r="R462" s="180" t="str">
        <f t="shared" si="107"/>
        <v xml:space="preserve"> </v>
      </c>
      <c r="S462" s="181" t="str">
        <f t="shared" si="101"/>
        <v>GROWTH</v>
      </c>
      <c r="T462" s="178">
        <f t="shared" si="108"/>
        <v>24.5</v>
      </c>
      <c r="U462" s="182" t="str">
        <f t="shared" si="109"/>
        <v>Sep</v>
      </c>
      <c r="V462" s="178">
        <f t="shared" si="104"/>
        <v>24.5</v>
      </c>
      <c r="W462" s="183">
        <f t="shared" si="102"/>
        <v>-24.5</v>
      </c>
      <c r="X462" s="184" t="b">
        <f t="shared" si="105"/>
        <v>0</v>
      </c>
      <c r="Y462" s="183" t="str">
        <f t="shared" si="103"/>
        <v>GROWTH</v>
      </c>
      <c r="Z462" s="138">
        <v>0</v>
      </c>
      <c r="AA462" s="133"/>
      <c r="AB462" s="133" t="s">
        <v>121</v>
      </c>
      <c r="AC462" s="133" t="s">
        <v>1245</v>
      </c>
      <c r="AE462" s="133" t="s">
        <v>1245</v>
      </c>
      <c r="AF462" s="139">
        <v>6.333333333333333</v>
      </c>
    </row>
    <row r="463" spans="1:32" s="139" customFormat="1" ht="12">
      <c r="A463" s="133" t="s">
        <v>1245</v>
      </c>
      <c r="B463" s="141" t="s">
        <v>44</v>
      </c>
      <c r="C463" s="135" t="s">
        <v>1462</v>
      </c>
      <c r="D463" s="135">
        <v>1000000312</v>
      </c>
      <c r="E463" s="136" t="s">
        <v>1463</v>
      </c>
      <c r="F463" s="137">
        <v>40560</v>
      </c>
      <c r="G463" s="137" t="str">
        <f t="shared" si="97"/>
        <v>Targeted Dealer</v>
      </c>
      <c r="H463" s="137"/>
      <c r="I463" s="177">
        <v>20</v>
      </c>
      <c r="J463" s="177"/>
      <c r="K463" s="178">
        <v>29.5</v>
      </c>
      <c r="L463" s="178">
        <f t="shared" si="98"/>
        <v>-9.5</v>
      </c>
      <c r="M463" s="178" t="str">
        <f t="shared" si="99"/>
        <v>-</v>
      </c>
      <c r="N463" s="179">
        <v>9.5</v>
      </c>
      <c r="O463" s="180" t="str">
        <f t="shared" si="106"/>
        <v>Aug</v>
      </c>
      <c r="P463" s="178">
        <v>50.5</v>
      </c>
      <c r="Q463" s="181">
        <f t="shared" si="100"/>
        <v>-21</v>
      </c>
      <c r="R463" s="180">
        <f t="shared" si="107"/>
        <v>-0.41584158415841588</v>
      </c>
      <c r="S463" s="181" t="str">
        <f t="shared" si="101"/>
        <v>DEGROWTH</v>
      </c>
      <c r="T463" s="178">
        <f t="shared" si="108"/>
        <v>9.5</v>
      </c>
      <c r="U463" s="182" t="str">
        <f t="shared" si="109"/>
        <v>Sep</v>
      </c>
      <c r="V463" s="178">
        <f t="shared" si="104"/>
        <v>9.5</v>
      </c>
      <c r="W463" s="183">
        <f t="shared" si="102"/>
        <v>20</v>
      </c>
      <c r="X463" s="184" t="b">
        <f t="shared" si="105"/>
        <v>0</v>
      </c>
      <c r="Y463" s="183" t="str">
        <f t="shared" si="103"/>
        <v>GROWTH</v>
      </c>
      <c r="Z463" s="138">
        <v>0</v>
      </c>
      <c r="AA463" s="133"/>
      <c r="AB463" s="133" t="s">
        <v>121</v>
      </c>
      <c r="AC463" s="133" t="s">
        <v>1245</v>
      </c>
      <c r="AE463" s="133" t="s">
        <v>1245</v>
      </c>
      <c r="AF463" s="139">
        <v>34.25</v>
      </c>
    </row>
    <row r="464" spans="1:32" s="139" customFormat="1" ht="12">
      <c r="A464" s="133" t="s">
        <v>1245</v>
      </c>
      <c r="B464" s="141" t="s">
        <v>44</v>
      </c>
      <c r="C464" s="135" t="s">
        <v>1464</v>
      </c>
      <c r="D464" s="135">
        <v>1000000359</v>
      </c>
      <c r="E464" s="136" t="s">
        <v>1465</v>
      </c>
      <c r="F464" s="137">
        <v>40740</v>
      </c>
      <c r="G464" s="137" t="str">
        <f t="shared" si="97"/>
        <v>-</v>
      </c>
      <c r="H464" s="137"/>
      <c r="I464" s="177">
        <v>0</v>
      </c>
      <c r="J464" s="177"/>
      <c r="K464" s="178">
        <v>39.5</v>
      </c>
      <c r="L464" s="178">
        <f t="shared" si="98"/>
        <v>-39.5</v>
      </c>
      <c r="M464" s="178" t="str">
        <f t="shared" si="99"/>
        <v>-</v>
      </c>
      <c r="N464" s="179">
        <v>28</v>
      </c>
      <c r="O464" s="180" t="str">
        <f t="shared" si="106"/>
        <v>Aug</v>
      </c>
      <c r="P464" s="178">
        <v>28</v>
      </c>
      <c r="Q464" s="181">
        <f t="shared" si="100"/>
        <v>11.5</v>
      </c>
      <c r="R464" s="180">
        <f t="shared" si="107"/>
        <v>0.41071428571428581</v>
      </c>
      <c r="S464" s="181" t="str">
        <f t="shared" si="101"/>
        <v>GROWTH</v>
      </c>
      <c r="T464" s="178">
        <f t="shared" si="108"/>
        <v>28</v>
      </c>
      <c r="U464" s="182" t="str">
        <f t="shared" si="109"/>
        <v>Sep</v>
      </c>
      <c r="V464" s="178">
        <f t="shared" si="104"/>
        <v>28</v>
      </c>
      <c r="W464" s="183">
        <f t="shared" si="102"/>
        <v>11.5</v>
      </c>
      <c r="X464" s="184" t="b">
        <f t="shared" si="105"/>
        <v>0</v>
      </c>
      <c r="Y464" s="183" t="str">
        <f t="shared" si="103"/>
        <v>GROWTH</v>
      </c>
      <c r="Z464" s="138">
        <v>0</v>
      </c>
      <c r="AA464" s="133"/>
      <c r="AB464" s="133" t="s">
        <v>121</v>
      </c>
      <c r="AC464" s="133" t="s">
        <v>1245</v>
      </c>
      <c r="AE464" s="133" t="s">
        <v>1245</v>
      </c>
      <c r="AF464" s="139">
        <v>60.166666666666664</v>
      </c>
    </row>
    <row r="465" spans="1:32" s="139" customFormat="1" ht="12">
      <c r="A465" s="133" t="s">
        <v>1245</v>
      </c>
      <c r="B465" s="141" t="s">
        <v>44</v>
      </c>
      <c r="C465" s="135" t="s">
        <v>1468</v>
      </c>
      <c r="D465" s="135">
        <v>1000000336</v>
      </c>
      <c r="E465" s="136" t="s">
        <v>1469</v>
      </c>
      <c r="F465" s="137">
        <v>41018</v>
      </c>
      <c r="G465" s="137" t="str">
        <f t="shared" ref="G465:G525" si="110">IF(I465&gt;0,"Targeted Dealer","-")</f>
        <v>-</v>
      </c>
      <c r="H465" s="137"/>
      <c r="I465" s="177">
        <v>0</v>
      </c>
      <c r="J465" s="177"/>
      <c r="K465" s="178">
        <v>3.5</v>
      </c>
      <c r="L465" s="178">
        <f t="shared" si="98"/>
        <v>-3.5</v>
      </c>
      <c r="M465" s="178" t="str">
        <f t="shared" si="99"/>
        <v>-</v>
      </c>
      <c r="N465" s="179">
        <v>3.5</v>
      </c>
      <c r="O465" s="180" t="str">
        <f t="shared" si="106"/>
        <v>Aug</v>
      </c>
      <c r="P465" s="178">
        <v>3.5</v>
      </c>
      <c r="Q465" s="181">
        <f t="shared" si="100"/>
        <v>0</v>
      </c>
      <c r="R465" s="180">
        <f t="shared" si="107"/>
        <v>0</v>
      </c>
      <c r="S465" s="181" t="str">
        <f t="shared" si="101"/>
        <v>GROWTH</v>
      </c>
      <c r="T465" s="178">
        <f t="shared" si="108"/>
        <v>3.5</v>
      </c>
      <c r="U465" s="182" t="str">
        <f t="shared" si="109"/>
        <v>Sep</v>
      </c>
      <c r="V465" s="178">
        <f t="shared" si="104"/>
        <v>3.5</v>
      </c>
      <c r="W465" s="183">
        <f t="shared" si="102"/>
        <v>0</v>
      </c>
      <c r="X465" s="184" t="b">
        <f t="shared" si="105"/>
        <v>0</v>
      </c>
      <c r="Y465" s="183" t="str">
        <f t="shared" si="103"/>
        <v>GROWTH</v>
      </c>
      <c r="Z465" s="138">
        <v>0</v>
      </c>
      <c r="AA465" s="133"/>
      <c r="AB465" s="133" t="s">
        <v>121</v>
      </c>
      <c r="AC465" s="133" t="s">
        <v>1245</v>
      </c>
      <c r="AE465" s="133" t="s">
        <v>1245</v>
      </c>
      <c r="AF465" s="139">
        <v>2.3333333333333335</v>
      </c>
    </row>
    <row r="466" spans="1:32" s="139" customFormat="1" ht="12">
      <c r="A466" s="133" t="s">
        <v>1245</v>
      </c>
      <c r="B466" s="141" t="s">
        <v>44</v>
      </c>
      <c r="C466" s="135" t="s">
        <v>1470</v>
      </c>
      <c r="D466" s="135">
        <v>1000000326</v>
      </c>
      <c r="E466" s="136" t="s">
        <v>1471</v>
      </c>
      <c r="F466" s="137">
        <v>42032</v>
      </c>
      <c r="G466" s="137" t="str">
        <f t="shared" si="110"/>
        <v>-</v>
      </c>
      <c r="H466" s="137"/>
      <c r="I466" s="177">
        <v>0</v>
      </c>
      <c r="J466" s="177"/>
      <c r="K466" s="178">
        <v>0</v>
      </c>
      <c r="L466" s="178">
        <f t="shared" si="98"/>
        <v>0</v>
      </c>
      <c r="M466" s="178" t="str">
        <f t="shared" si="99"/>
        <v>-</v>
      </c>
      <c r="N466" s="179">
        <v>0</v>
      </c>
      <c r="O466" s="180" t="str">
        <f t="shared" si="106"/>
        <v>Aug</v>
      </c>
      <c r="P466" s="178">
        <v>0</v>
      </c>
      <c r="Q466" s="181">
        <f t="shared" si="100"/>
        <v>0</v>
      </c>
      <c r="R466" s="180" t="str">
        <f t="shared" si="107"/>
        <v xml:space="preserve"> </v>
      </c>
      <c r="S466" s="181" t="b">
        <f t="shared" si="101"/>
        <v>0</v>
      </c>
      <c r="T466" s="178">
        <f t="shared" si="108"/>
        <v>0</v>
      </c>
      <c r="U466" s="182" t="str">
        <f t="shared" si="109"/>
        <v>Sep</v>
      </c>
      <c r="V466" s="178">
        <f t="shared" si="104"/>
        <v>0</v>
      </c>
      <c r="W466" s="183">
        <f t="shared" si="102"/>
        <v>0</v>
      </c>
      <c r="X466" s="184" t="b">
        <f t="shared" si="105"/>
        <v>0</v>
      </c>
      <c r="Y466" s="183" t="b">
        <f t="shared" si="103"/>
        <v>0</v>
      </c>
      <c r="Z466" s="138">
        <v>0</v>
      </c>
      <c r="AA466" s="133"/>
      <c r="AB466" s="133" t="s">
        <v>121</v>
      </c>
      <c r="AC466" s="133" t="s">
        <v>1245</v>
      </c>
      <c r="AE466" s="133" t="s">
        <v>1245</v>
      </c>
      <c r="AF466" s="139">
        <v>2.3333333333333335</v>
      </c>
    </row>
    <row r="467" spans="1:32" s="139" customFormat="1" ht="12">
      <c r="A467" s="133" t="s">
        <v>1245</v>
      </c>
      <c r="B467" s="141" t="s">
        <v>44</v>
      </c>
      <c r="C467" s="135" t="s">
        <v>1472</v>
      </c>
      <c r="D467" s="135">
        <v>1000000311</v>
      </c>
      <c r="E467" s="136" t="s">
        <v>1473</v>
      </c>
      <c r="F467" s="137">
        <v>42135</v>
      </c>
      <c r="G467" s="137" t="str">
        <f t="shared" si="110"/>
        <v>Targeted Dealer</v>
      </c>
      <c r="H467" s="137"/>
      <c r="I467" s="177">
        <v>680</v>
      </c>
      <c r="J467" s="177"/>
      <c r="K467" s="178">
        <v>669</v>
      </c>
      <c r="L467" s="178">
        <f t="shared" si="98"/>
        <v>11</v>
      </c>
      <c r="M467" s="178" t="str">
        <f t="shared" si="99"/>
        <v>-</v>
      </c>
      <c r="N467" s="179">
        <v>621</v>
      </c>
      <c r="O467" s="180" t="str">
        <f t="shared" si="106"/>
        <v>Aug</v>
      </c>
      <c r="P467" s="178">
        <v>624.75</v>
      </c>
      <c r="Q467" s="181">
        <f t="shared" si="100"/>
        <v>44.25</v>
      </c>
      <c r="R467" s="180">
        <f t="shared" si="107"/>
        <v>7.0828331332533079E-2</v>
      </c>
      <c r="S467" s="181" t="str">
        <f t="shared" si="101"/>
        <v>GROWTH</v>
      </c>
      <c r="T467" s="178">
        <f t="shared" si="108"/>
        <v>621</v>
      </c>
      <c r="U467" s="182" t="str">
        <f t="shared" si="109"/>
        <v>Sep</v>
      </c>
      <c r="V467" s="178">
        <f t="shared" si="104"/>
        <v>621</v>
      </c>
      <c r="W467" s="183">
        <f t="shared" si="102"/>
        <v>48</v>
      </c>
      <c r="X467" s="184" t="b">
        <f t="shared" si="105"/>
        <v>0</v>
      </c>
      <c r="Y467" s="183" t="str">
        <f t="shared" si="103"/>
        <v>GROWTH</v>
      </c>
      <c r="Z467" s="138">
        <v>0</v>
      </c>
      <c r="AA467" s="133"/>
      <c r="AB467" s="133" t="s">
        <v>121</v>
      </c>
      <c r="AC467" s="133" t="s">
        <v>1245</v>
      </c>
      <c r="AE467" s="133" t="s">
        <v>1245</v>
      </c>
      <c r="AF467" s="139">
        <v>879.57499999999993</v>
      </c>
    </row>
    <row r="468" spans="1:32" s="139" customFormat="1" ht="12">
      <c r="A468" s="133" t="s">
        <v>1245</v>
      </c>
      <c r="B468" s="141" t="s">
        <v>44</v>
      </c>
      <c r="C468" s="135" t="s">
        <v>1478</v>
      </c>
      <c r="D468" s="135">
        <v>1000000313</v>
      </c>
      <c r="E468" s="136" t="s">
        <v>1479</v>
      </c>
      <c r="F468" s="137">
        <v>42759</v>
      </c>
      <c r="G468" s="137" t="str">
        <f t="shared" si="110"/>
        <v>Targeted Dealer</v>
      </c>
      <c r="H468" s="137"/>
      <c r="I468" s="177">
        <v>30</v>
      </c>
      <c r="J468" s="177"/>
      <c r="K468" s="178">
        <v>112</v>
      </c>
      <c r="L468" s="178">
        <f t="shared" si="98"/>
        <v>-82</v>
      </c>
      <c r="M468" s="178" t="str">
        <f t="shared" si="99"/>
        <v>-</v>
      </c>
      <c r="N468" s="179">
        <v>59.5</v>
      </c>
      <c r="O468" s="180" t="str">
        <f t="shared" si="106"/>
        <v>Aug</v>
      </c>
      <c r="P468" s="178">
        <v>122.5</v>
      </c>
      <c r="Q468" s="181">
        <f t="shared" si="100"/>
        <v>-10.5</v>
      </c>
      <c r="R468" s="180">
        <f t="shared" si="107"/>
        <v>-8.5714285714285743E-2</v>
      </c>
      <c r="S468" s="181" t="str">
        <f t="shared" si="101"/>
        <v>DEGROWTH</v>
      </c>
      <c r="T468" s="178">
        <f t="shared" si="108"/>
        <v>59.5</v>
      </c>
      <c r="U468" s="182" t="str">
        <f t="shared" si="109"/>
        <v>Sep</v>
      </c>
      <c r="V468" s="178">
        <f t="shared" si="104"/>
        <v>59.5</v>
      </c>
      <c r="W468" s="183">
        <f t="shared" si="102"/>
        <v>52.5</v>
      </c>
      <c r="X468" s="184" t="b">
        <f t="shared" si="105"/>
        <v>0</v>
      </c>
      <c r="Y468" s="183" t="str">
        <f t="shared" si="103"/>
        <v>GROWTH</v>
      </c>
      <c r="Z468" s="138">
        <v>0</v>
      </c>
      <c r="AA468" s="133"/>
      <c r="AB468" s="133" t="s">
        <v>121</v>
      </c>
      <c r="AC468" s="133" t="s">
        <v>1245</v>
      </c>
      <c r="AE468" s="133" t="s">
        <v>1245</v>
      </c>
      <c r="AF468" s="139">
        <v>116.16666666666667</v>
      </c>
    </row>
    <row r="469" spans="1:32" s="139" customFormat="1" ht="12">
      <c r="A469" s="133" t="s">
        <v>1245</v>
      </c>
      <c r="B469" s="141" t="s">
        <v>44</v>
      </c>
      <c r="C469" s="135" t="s">
        <v>1480</v>
      </c>
      <c r="D469" s="135">
        <v>1000000355</v>
      </c>
      <c r="E469" s="136" t="s">
        <v>1481</v>
      </c>
      <c r="F469" s="137">
        <v>42908</v>
      </c>
      <c r="G469" s="137" t="str">
        <f t="shared" si="110"/>
        <v>Targeted Dealer</v>
      </c>
      <c r="H469" s="137"/>
      <c r="I469" s="177">
        <v>60</v>
      </c>
      <c r="J469" s="177"/>
      <c r="K469" s="178">
        <v>90</v>
      </c>
      <c r="L469" s="178">
        <f t="shared" si="98"/>
        <v>-30</v>
      </c>
      <c r="M469" s="178" t="str">
        <f t="shared" si="99"/>
        <v>-</v>
      </c>
      <c r="N469" s="179">
        <v>55</v>
      </c>
      <c r="O469" s="180" t="str">
        <f t="shared" si="106"/>
        <v>Aug</v>
      </c>
      <c r="P469" s="178">
        <v>102</v>
      </c>
      <c r="Q469" s="181">
        <f t="shared" si="100"/>
        <v>-12</v>
      </c>
      <c r="R469" s="180">
        <f t="shared" si="107"/>
        <v>-0.11764705882352944</v>
      </c>
      <c r="S469" s="181" t="str">
        <f t="shared" si="101"/>
        <v>DEGROWTH</v>
      </c>
      <c r="T469" s="178">
        <f t="shared" si="108"/>
        <v>55</v>
      </c>
      <c r="U469" s="182" t="str">
        <f t="shared" si="109"/>
        <v>Sep</v>
      </c>
      <c r="V469" s="178">
        <f t="shared" si="104"/>
        <v>55</v>
      </c>
      <c r="W469" s="183">
        <f t="shared" si="102"/>
        <v>35</v>
      </c>
      <c r="X469" s="184" t="b">
        <f t="shared" si="105"/>
        <v>0</v>
      </c>
      <c r="Y469" s="183" t="str">
        <f t="shared" si="103"/>
        <v>GROWTH</v>
      </c>
      <c r="Z469" s="138">
        <v>0</v>
      </c>
      <c r="AA469" s="133"/>
      <c r="AB469" s="133" t="s">
        <v>121</v>
      </c>
      <c r="AC469" s="133" t="s">
        <v>1245</v>
      </c>
      <c r="AE469" s="133" t="s">
        <v>1245</v>
      </c>
      <c r="AF469" s="139">
        <v>105.75</v>
      </c>
    </row>
    <row r="470" spans="1:32" s="139" customFormat="1" ht="12">
      <c r="A470" s="133" t="s">
        <v>1245</v>
      </c>
      <c r="B470" s="141" t="s">
        <v>44</v>
      </c>
      <c r="C470" s="135" t="s">
        <v>1484</v>
      </c>
      <c r="D470" s="135">
        <v>1000000315</v>
      </c>
      <c r="E470" s="136" t="s">
        <v>1485</v>
      </c>
      <c r="F470" s="137">
        <v>43112</v>
      </c>
      <c r="G470" s="137" t="str">
        <f t="shared" si="110"/>
        <v>Targeted Dealer</v>
      </c>
      <c r="H470" s="137"/>
      <c r="I470" s="177">
        <v>10</v>
      </c>
      <c r="J470" s="177"/>
      <c r="K470" s="178">
        <v>101</v>
      </c>
      <c r="L470" s="178">
        <f t="shared" si="98"/>
        <v>-91</v>
      </c>
      <c r="M470" s="178" t="str">
        <f t="shared" si="99"/>
        <v>-</v>
      </c>
      <c r="N470" s="179">
        <v>22</v>
      </c>
      <c r="O470" s="180" t="str">
        <f t="shared" si="106"/>
        <v>Aug</v>
      </c>
      <c r="P470" s="178">
        <v>34</v>
      </c>
      <c r="Q470" s="181">
        <f t="shared" si="100"/>
        <v>67</v>
      </c>
      <c r="R470" s="180">
        <f t="shared" si="107"/>
        <v>1.9705882352941178</v>
      </c>
      <c r="S470" s="181" t="str">
        <f t="shared" si="101"/>
        <v>GROWTH</v>
      </c>
      <c r="T470" s="178">
        <f t="shared" si="108"/>
        <v>22</v>
      </c>
      <c r="U470" s="182" t="str">
        <f t="shared" si="109"/>
        <v>Sep</v>
      </c>
      <c r="V470" s="178">
        <f t="shared" si="104"/>
        <v>22</v>
      </c>
      <c r="W470" s="183">
        <f t="shared" si="102"/>
        <v>79</v>
      </c>
      <c r="X470" s="184" t="b">
        <f t="shared" si="105"/>
        <v>0</v>
      </c>
      <c r="Y470" s="183" t="str">
        <f t="shared" si="103"/>
        <v>GROWTH</v>
      </c>
      <c r="Z470" s="138">
        <v>0</v>
      </c>
      <c r="AA470" s="133"/>
      <c r="AB470" s="133" t="s">
        <v>121</v>
      </c>
      <c r="AC470" s="133" t="s">
        <v>1245</v>
      </c>
      <c r="AE470" s="133" t="s">
        <v>1245</v>
      </c>
      <c r="AF470" s="139">
        <v>23.666666666666668</v>
      </c>
    </row>
    <row r="471" spans="1:32" s="139" customFormat="1" ht="12">
      <c r="A471" s="133" t="s">
        <v>1245</v>
      </c>
      <c r="B471" s="141" t="s">
        <v>44</v>
      </c>
      <c r="C471" s="135" t="s">
        <v>1492</v>
      </c>
      <c r="D471" s="135">
        <v>1000000346</v>
      </c>
      <c r="E471" s="136" t="s">
        <v>1493</v>
      </c>
      <c r="F471" s="137">
        <v>43237</v>
      </c>
      <c r="G471" s="137" t="str">
        <f t="shared" si="110"/>
        <v>Targeted Dealer</v>
      </c>
      <c r="H471" s="137"/>
      <c r="I471" s="177">
        <v>20</v>
      </c>
      <c r="J471" s="177"/>
      <c r="K471" s="178">
        <v>11</v>
      </c>
      <c r="L471" s="178">
        <f t="shared" si="98"/>
        <v>9</v>
      </c>
      <c r="M471" s="178" t="str">
        <f t="shared" si="99"/>
        <v>-</v>
      </c>
      <c r="N471" s="179">
        <v>0</v>
      </c>
      <c r="O471" s="180" t="str">
        <f t="shared" si="106"/>
        <v>Aug</v>
      </c>
      <c r="P471" s="178">
        <v>10.5</v>
      </c>
      <c r="Q471" s="181">
        <f t="shared" si="100"/>
        <v>0.5</v>
      </c>
      <c r="R471" s="180">
        <f t="shared" si="107"/>
        <v>4.7619047619047672E-2</v>
      </c>
      <c r="S471" s="181" t="b">
        <f t="shared" si="101"/>
        <v>0</v>
      </c>
      <c r="T471" s="178">
        <f t="shared" si="108"/>
        <v>0</v>
      </c>
      <c r="U471" s="182" t="str">
        <f t="shared" si="109"/>
        <v>Sep</v>
      </c>
      <c r="V471" s="178">
        <f t="shared" si="104"/>
        <v>0</v>
      </c>
      <c r="W471" s="183">
        <f t="shared" si="102"/>
        <v>11</v>
      </c>
      <c r="X471" s="184" t="b">
        <f t="shared" si="105"/>
        <v>0</v>
      </c>
      <c r="Y471" s="183" t="b">
        <f t="shared" si="103"/>
        <v>0</v>
      </c>
      <c r="Z471" s="138">
        <v>0</v>
      </c>
      <c r="AA471" s="133"/>
      <c r="AB471" s="133" t="s">
        <v>121</v>
      </c>
      <c r="AC471" s="133" t="s">
        <v>1245</v>
      </c>
      <c r="AE471" s="133" t="s">
        <v>1245</v>
      </c>
      <c r="AF471" s="139">
        <v>10.5</v>
      </c>
    </row>
    <row r="472" spans="1:32" s="139" customFormat="1" ht="12">
      <c r="A472" s="133" t="s">
        <v>1245</v>
      </c>
      <c r="B472" s="141" t="s">
        <v>44</v>
      </c>
      <c r="C472" s="135" t="s">
        <v>1496</v>
      </c>
      <c r="D472" s="135">
        <v>1000000365</v>
      </c>
      <c r="E472" s="136" t="s">
        <v>1497</v>
      </c>
      <c r="F472" s="137">
        <v>43256</v>
      </c>
      <c r="G472" s="137" t="str">
        <f t="shared" si="110"/>
        <v>Targeted Dealer</v>
      </c>
      <c r="H472" s="137"/>
      <c r="I472" s="177">
        <v>100</v>
      </c>
      <c r="J472" s="177"/>
      <c r="K472" s="178">
        <v>50.5</v>
      </c>
      <c r="L472" s="178">
        <f t="shared" si="98"/>
        <v>49.5</v>
      </c>
      <c r="M472" s="178" t="str">
        <f t="shared" si="99"/>
        <v>-</v>
      </c>
      <c r="N472" s="179">
        <v>3.5</v>
      </c>
      <c r="O472" s="180" t="str">
        <f t="shared" si="106"/>
        <v>Aug</v>
      </c>
      <c r="P472" s="178">
        <v>121</v>
      </c>
      <c r="Q472" s="181">
        <f t="shared" si="100"/>
        <v>-70.5</v>
      </c>
      <c r="R472" s="180">
        <f t="shared" si="107"/>
        <v>-0.5826446280991735</v>
      </c>
      <c r="S472" s="181" t="str">
        <f t="shared" si="101"/>
        <v>DEGROWTH</v>
      </c>
      <c r="T472" s="178">
        <f t="shared" si="108"/>
        <v>3.5</v>
      </c>
      <c r="U472" s="182" t="str">
        <f t="shared" si="109"/>
        <v>Sep</v>
      </c>
      <c r="V472" s="178">
        <f t="shared" si="104"/>
        <v>3.5</v>
      </c>
      <c r="W472" s="183">
        <f t="shared" si="102"/>
        <v>47</v>
      </c>
      <c r="X472" s="184" t="b">
        <f t="shared" si="105"/>
        <v>0</v>
      </c>
      <c r="Y472" s="183" t="str">
        <f t="shared" si="103"/>
        <v>GROWTH</v>
      </c>
      <c r="Z472" s="138">
        <v>0</v>
      </c>
      <c r="AA472" s="133"/>
      <c r="AB472" s="133" t="s">
        <v>121</v>
      </c>
      <c r="AC472" s="133" t="s">
        <v>1245</v>
      </c>
      <c r="AE472" s="133" t="s">
        <v>1245</v>
      </c>
      <c r="AF472" s="139">
        <v>71.333333333333329</v>
      </c>
    </row>
    <row r="473" spans="1:32" s="139" customFormat="1" ht="12">
      <c r="A473" s="133" t="s">
        <v>1245</v>
      </c>
      <c r="B473" s="141" t="s">
        <v>44</v>
      </c>
      <c r="C473" s="135" t="s">
        <v>1498</v>
      </c>
      <c r="D473" s="135">
        <v>1000000331</v>
      </c>
      <c r="E473" s="136" t="s">
        <v>1499</v>
      </c>
      <c r="F473" s="137">
        <v>43333</v>
      </c>
      <c r="G473" s="137" t="str">
        <f t="shared" si="110"/>
        <v>-</v>
      </c>
      <c r="H473" s="137"/>
      <c r="I473" s="177">
        <v>0</v>
      </c>
      <c r="J473" s="177"/>
      <c r="K473" s="178">
        <v>28</v>
      </c>
      <c r="L473" s="178">
        <f t="shared" si="98"/>
        <v>-28</v>
      </c>
      <c r="M473" s="178" t="str">
        <f t="shared" si="99"/>
        <v>-</v>
      </c>
      <c r="N473" s="179">
        <v>21</v>
      </c>
      <c r="O473" s="180" t="str">
        <f t="shared" si="106"/>
        <v>Aug</v>
      </c>
      <c r="P473" s="178">
        <v>24</v>
      </c>
      <c r="Q473" s="181">
        <f t="shared" si="100"/>
        <v>4</v>
      </c>
      <c r="R473" s="180">
        <f t="shared" si="107"/>
        <v>0.16666666666666674</v>
      </c>
      <c r="S473" s="181" t="str">
        <f t="shared" si="101"/>
        <v>GROWTH</v>
      </c>
      <c r="T473" s="178">
        <f t="shared" si="108"/>
        <v>21</v>
      </c>
      <c r="U473" s="182" t="str">
        <f t="shared" si="109"/>
        <v>Sep</v>
      </c>
      <c r="V473" s="178">
        <f t="shared" si="104"/>
        <v>21</v>
      </c>
      <c r="W473" s="183">
        <f t="shared" si="102"/>
        <v>7</v>
      </c>
      <c r="X473" s="184" t="b">
        <f t="shared" si="105"/>
        <v>0</v>
      </c>
      <c r="Y473" s="183" t="str">
        <f t="shared" si="103"/>
        <v>GROWTH</v>
      </c>
      <c r="Z473" s="138">
        <v>0</v>
      </c>
      <c r="AA473" s="133"/>
      <c r="AB473" s="133" t="s">
        <v>121</v>
      </c>
      <c r="AC473" s="133" t="s">
        <v>1245</v>
      </c>
      <c r="AE473" s="133" t="s">
        <v>1245</v>
      </c>
      <c r="AF473" s="139">
        <v>24.666666666666668</v>
      </c>
    </row>
    <row r="474" spans="1:32" s="139" customFormat="1" ht="12">
      <c r="A474" s="133" t="s">
        <v>1245</v>
      </c>
      <c r="B474" s="141" t="s">
        <v>44</v>
      </c>
      <c r="C474" s="135" t="s">
        <v>1500</v>
      </c>
      <c r="D474" s="135">
        <v>1000000338</v>
      </c>
      <c r="E474" s="136" t="s">
        <v>1501</v>
      </c>
      <c r="F474" s="137">
        <v>43556</v>
      </c>
      <c r="G474" s="137" t="str">
        <f t="shared" si="110"/>
        <v>Targeted Dealer</v>
      </c>
      <c r="H474" s="137"/>
      <c r="I474" s="177">
        <v>380</v>
      </c>
      <c r="J474" s="177"/>
      <c r="K474" s="178">
        <v>481.5</v>
      </c>
      <c r="L474" s="178">
        <f t="shared" si="98"/>
        <v>-101.5</v>
      </c>
      <c r="M474" s="178" t="str">
        <f t="shared" si="99"/>
        <v>-</v>
      </c>
      <c r="N474" s="179">
        <v>323.75</v>
      </c>
      <c r="O474" s="180" t="str">
        <f t="shared" si="106"/>
        <v>Aug</v>
      </c>
      <c r="P474" s="178">
        <v>376.5</v>
      </c>
      <c r="Q474" s="181">
        <f t="shared" si="100"/>
        <v>105</v>
      </c>
      <c r="R474" s="180">
        <f t="shared" si="107"/>
        <v>0.2788844621513944</v>
      </c>
      <c r="S474" s="181" t="str">
        <f t="shared" si="101"/>
        <v>GROWTH</v>
      </c>
      <c r="T474" s="178">
        <f t="shared" si="108"/>
        <v>323.75</v>
      </c>
      <c r="U474" s="182" t="str">
        <f t="shared" si="109"/>
        <v>Sep</v>
      </c>
      <c r="V474" s="178">
        <f t="shared" si="104"/>
        <v>323.75</v>
      </c>
      <c r="W474" s="183">
        <f t="shared" si="102"/>
        <v>157.75</v>
      </c>
      <c r="X474" s="184" t="b">
        <f t="shared" si="105"/>
        <v>0</v>
      </c>
      <c r="Y474" s="183" t="str">
        <f t="shared" si="103"/>
        <v>GROWTH</v>
      </c>
      <c r="Z474" s="138">
        <v>0</v>
      </c>
      <c r="AA474" s="133"/>
      <c r="AB474" s="133" t="s">
        <v>121</v>
      </c>
      <c r="AC474" s="133" t="s">
        <v>1245</v>
      </c>
      <c r="AE474" s="133" t="s">
        <v>1245</v>
      </c>
      <c r="AF474" s="139">
        <v>470.25</v>
      </c>
    </row>
    <row r="475" spans="1:32" s="139" customFormat="1" ht="12">
      <c r="A475" s="133" t="s">
        <v>1245</v>
      </c>
      <c r="B475" s="141" t="s">
        <v>44</v>
      </c>
      <c r="C475" s="135" t="s">
        <v>1502</v>
      </c>
      <c r="D475" s="135">
        <v>1000000843</v>
      </c>
      <c r="E475" s="136" t="s">
        <v>1503</v>
      </c>
      <c r="F475" s="137">
        <v>43586</v>
      </c>
      <c r="G475" s="137" t="str">
        <f t="shared" si="110"/>
        <v>Targeted Dealer</v>
      </c>
      <c r="H475" s="137"/>
      <c r="I475" s="177">
        <v>830</v>
      </c>
      <c r="J475" s="177"/>
      <c r="K475" s="178">
        <v>843.5</v>
      </c>
      <c r="L475" s="178">
        <f t="shared" si="98"/>
        <v>-13.5</v>
      </c>
      <c r="M475" s="178" t="str">
        <f t="shared" si="99"/>
        <v>-</v>
      </c>
      <c r="N475" s="179">
        <v>769.9</v>
      </c>
      <c r="O475" s="180" t="str">
        <f t="shared" si="106"/>
        <v>Aug</v>
      </c>
      <c r="P475" s="178">
        <v>794.5</v>
      </c>
      <c r="Q475" s="181">
        <f t="shared" si="100"/>
        <v>49</v>
      </c>
      <c r="R475" s="180">
        <f t="shared" si="107"/>
        <v>6.1674008810572722E-2</v>
      </c>
      <c r="S475" s="181" t="str">
        <f t="shared" si="101"/>
        <v>GROWTH</v>
      </c>
      <c r="T475" s="178">
        <f t="shared" si="108"/>
        <v>769.9</v>
      </c>
      <c r="U475" s="182" t="str">
        <f t="shared" si="109"/>
        <v>Sep</v>
      </c>
      <c r="V475" s="178">
        <f t="shared" si="104"/>
        <v>769.9</v>
      </c>
      <c r="W475" s="183">
        <f t="shared" si="102"/>
        <v>73.600000000000023</v>
      </c>
      <c r="X475" s="184" t="b">
        <f t="shared" si="105"/>
        <v>0</v>
      </c>
      <c r="Y475" s="183" t="str">
        <f t="shared" si="103"/>
        <v>GROWTH</v>
      </c>
      <c r="Z475" s="138">
        <v>0</v>
      </c>
      <c r="AA475" s="133"/>
      <c r="AB475" s="133" t="s">
        <v>121</v>
      </c>
      <c r="AC475" s="133" t="s">
        <v>1245</v>
      </c>
      <c r="AE475" s="133" t="s">
        <v>1245</v>
      </c>
      <c r="AF475" s="139">
        <v>754.70833333333337</v>
      </c>
    </row>
    <row r="476" spans="1:32" s="139" customFormat="1" ht="12">
      <c r="A476" s="133" t="s">
        <v>1245</v>
      </c>
      <c r="B476" s="141" t="s">
        <v>44</v>
      </c>
      <c r="C476" s="135" t="s">
        <v>1504</v>
      </c>
      <c r="D476" s="135">
        <v>1000000333</v>
      </c>
      <c r="E476" s="136" t="s">
        <v>1505</v>
      </c>
      <c r="F476" s="137">
        <v>43654</v>
      </c>
      <c r="G476" s="137" t="str">
        <f t="shared" si="110"/>
        <v>Targeted Dealer</v>
      </c>
      <c r="H476" s="137"/>
      <c r="I476" s="177">
        <v>130</v>
      </c>
      <c r="J476" s="177"/>
      <c r="K476" s="178">
        <v>183.5</v>
      </c>
      <c r="L476" s="178">
        <f t="shared" si="98"/>
        <v>-53.5</v>
      </c>
      <c r="M476" s="178" t="str">
        <f t="shared" si="99"/>
        <v>-</v>
      </c>
      <c r="N476" s="179">
        <v>138</v>
      </c>
      <c r="O476" s="180" t="str">
        <f t="shared" si="106"/>
        <v>Aug</v>
      </c>
      <c r="P476" s="178">
        <v>229.5</v>
      </c>
      <c r="Q476" s="181">
        <f t="shared" si="100"/>
        <v>-46</v>
      </c>
      <c r="R476" s="180">
        <f t="shared" si="107"/>
        <v>-0.20043572984749458</v>
      </c>
      <c r="S476" s="181" t="str">
        <f t="shared" si="101"/>
        <v>DEGROWTH</v>
      </c>
      <c r="T476" s="178">
        <f t="shared" si="108"/>
        <v>138</v>
      </c>
      <c r="U476" s="182" t="str">
        <f t="shared" si="109"/>
        <v>Sep</v>
      </c>
      <c r="V476" s="178">
        <f t="shared" si="104"/>
        <v>138</v>
      </c>
      <c r="W476" s="183">
        <f t="shared" si="102"/>
        <v>45.5</v>
      </c>
      <c r="X476" s="184" t="b">
        <f t="shared" si="105"/>
        <v>0</v>
      </c>
      <c r="Y476" s="183" t="str">
        <f t="shared" si="103"/>
        <v>GROWTH</v>
      </c>
      <c r="Z476" s="138">
        <v>0</v>
      </c>
      <c r="AA476" s="133"/>
      <c r="AB476" s="133" t="s">
        <v>121</v>
      </c>
      <c r="AC476" s="133" t="s">
        <v>1245</v>
      </c>
      <c r="AE476" s="133" t="s">
        <v>1245</v>
      </c>
      <c r="AF476" s="139">
        <v>154.91666666666666</v>
      </c>
    </row>
    <row r="477" spans="1:32" s="139" customFormat="1" ht="12">
      <c r="A477" s="133" t="s">
        <v>1245</v>
      </c>
      <c r="B477" s="141" t="s">
        <v>44</v>
      </c>
      <c r="C477" s="135" t="s">
        <v>1508</v>
      </c>
      <c r="D477" s="135">
        <v>1000000332</v>
      </c>
      <c r="E477" s="136" t="s">
        <v>1509</v>
      </c>
      <c r="F477" s="137">
        <v>44271</v>
      </c>
      <c r="G477" s="137" t="str">
        <f t="shared" si="110"/>
        <v>Targeted Dealer</v>
      </c>
      <c r="H477" s="137"/>
      <c r="I477" s="177">
        <v>70</v>
      </c>
      <c r="J477" s="177"/>
      <c r="K477" s="178">
        <v>102.5</v>
      </c>
      <c r="L477" s="178">
        <f t="shared" si="98"/>
        <v>-32.5</v>
      </c>
      <c r="M477" s="178" t="str">
        <f t="shared" si="99"/>
        <v>-</v>
      </c>
      <c r="N477" s="179">
        <v>104</v>
      </c>
      <c r="O477" s="180" t="str">
        <f t="shared" si="106"/>
        <v>Aug</v>
      </c>
      <c r="P477" s="178">
        <v>100</v>
      </c>
      <c r="Q477" s="181">
        <f t="shared" si="100"/>
        <v>2.5</v>
      </c>
      <c r="R477" s="180">
        <f t="shared" si="107"/>
        <v>2.4999999999999911E-2</v>
      </c>
      <c r="S477" s="181" t="str">
        <f t="shared" si="101"/>
        <v>GROWTH</v>
      </c>
      <c r="T477" s="178">
        <f t="shared" si="108"/>
        <v>104</v>
      </c>
      <c r="U477" s="182" t="str">
        <f t="shared" si="109"/>
        <v>Sep</v>
      </c>
      <c r="V477" s="178">
        <f t="shared" si="104"/>
        <v>104</v>
      </c>
      <c r="W477" s="183">
        <f t="shared" si="102"/>
        <v>-1.5</v>
      </c>
      <c r="X477" s="184" t="b">
        <f t="shared" si="105"/>
        <v>0</v>
      </c>
      <c r="Y477" s="183" t="str">
        <f t="shared" si="103"/>
        <v>GROWTH</v>
      </c>
      <c r="Z477" s="138">
        <v>0</v>
      </c>
      <c r="AA477" s="133"/>
      <c r="AB477" s="133" t="s">
        <v>121</v>
      </c>
      <c r="AC477" s="133" t="s">
        <v>1245</v>
      </c>
      <c r="AE477" s="133" t="s">
        <v>1245</v>
      </c>
      <c r="AF477" s="139">
        <v>118.25</v>
      </c>
    </row>
    <row r="478" spans="1:32" s="139" customFormat="1" ht="12">
      <c r="A478" s="133" t="s">
        <v>1245</v>
      </c>
      <c r="B478" s="141" t="s">
        <v>44</v>
      </c>
      <c r="C478" s="135" t="s">
        <v>1516</v>
      </c>
      <c r="D478" s="135">
        <v>1000000842</v>
      </c>
      <c r="E478" s="136" t="s">
        <v>1517</v>
      </c>
      <c r="F478" s="137">
        <v>44419</v>
      </c>
      <c r="G478" s="137" t="str">
        <f t="shared" si="110"/>
        <v>Targeted Dealer</v>
      </c>
      <c r="H478" s="137"/>
      <c r="I478" s="177">
        <v>130</v>
      </c>
      <c r="J478" s="177"/>
      <c r="K478" s="178">
        <v>42.5</v>
      </c>
      <c r="L478" s="178">
        <f t="shared" si="98"/>
        <v>87.5</v>
      </c>
      <c r="M478" s="178" t="str">
        <f t="shared" si="99"/>
        <v>-</v>
      </c>
      <c r="N478" s="179">
        <v>68.5</v>
      </c>
      <c r="O478" s="180" t="str">
        <f t="shared" si="106"/>
        <v>Aug</v>
      </c>
      <c r="P478" s="178">
        <v>153</v>
      </c>
      <c r="Q478" s="181">
        <f t="shared" si="100"/>
        <v>-110.5</v>
      </c>
      <c r="R478" s="180">
        <f t="shared" si="107"/>
        <v>-0.72222222222222221</v>
      </c>
      <c r="S478" s="181" t="str">
        <f t="shared" si="101"/>
        <v>DEGROWTH</v>
      </c>
      <c r="T478" s="178">
        <f t="shared" si="108"/>
        <v>68.5</v>
      </c>
      <c r="U478" s="182" t="str">
        <f t="shared" si="109"/>
        <v>Sep</v>
      </c>
      <c r="V478" s="178">
        <f t="shared" si="104"/>
        <v>68.5</v>
      </c>
      <c r="W478" s="183">
        <f t="shared" si="102"/>
        <v>-26</v>
      </c>
      <c r="X478" s="184" t="b">
        <f t="shared" si="105"/>
        <v>0</v>
      </c>
      <c r="Y478" s="183" t="str">
        <f t="shared" si="103"/>
        <v>GROWTH</v>
      </c>
      <c r="Z478" s="138">
        <v>0</v>
      </c>
      <c r="AA478" s="133"/>
      <c r="AB478" s="133" t="s">
        <v>121</v>
      </c>
      <c r="AC478" s="133" t="s">
        <v>1245</v>
      </c>
      <c r="AE478" s="133" t="s">
        <v>1245</v>
      </c>
      <c r="AF478" s="139">
        <v>131.83333333333334</v>
      </c>
    </row>
    <row r="479" spans="1:32" s="139" customFormat="1" ht="12">
      <c r="A479" s="133" t="s">
        <v>1245</v>
      </c>
      <c r="B479" s="141" t="s">
        <v>44</v>
      </c>
      <c r="C479" s="135" t="s">
        <v>1526</v>
      </c>
      <c r="D479" s="135">
        <v>1000002847</v>
      </c>
      <c r="E479" s="136" t="s">
        <v>1527</v>
      </c>
      <c r="F479" s="137">
        <v>44772</v>
      </c>
      <c r="G479" s="137" t="str">
        <f t="shared" si="110"/>
        <v>Targeted Dealer</v>
      </c>
      <c r="H479" s="137"/>
      <c r="I479" s="177">
        <v>950</v>
      </c>
      <c r="J479" s="177"/>
      <c r="K479" s="178">
        <v>932</v>
      </c>
      <c r="L479" s="178">
        <f t="shared" si="98"/>
        <v>18</v>
      </c>
      <c r="M479" s="178" t="str">
        <f t="shared" si="99"/>
        <v>-</v>
      </c>
      <c r="N479" s="179">
        <v>783.2</v>
      </c>
      <c r="O479" s="180" t="str">
        <f t="shared" si="106"/>
        <v>Aug</v>
      </c>
      <c r="P479" s="178">
        <v>1008.15</v>
      </c>
      <c r="Q479" s="181">
        <f t="shared" si="100"/>
        <v>-76.149999999999977</v>
      </c>
      <c r="R479" s="180">
        <f t="shared" si="107"/>
        <v>-7.5534394683330786E-2</v>
      </c>
      <c r="S479" s="181" t="str">
        <f t="shared" si="101"/>
        <v>DEGROWTH</v>
      </c>
      <c r="T479" s="178">
        <f t="shared" si="108"/>
        <v>783.2</v>
      </c>
      <c r="U479" s="182" t="str">
        <f t="shared" si="109"/>
        <v>Sep</v>
      </c>
      <c r="V479" s="178">
        <f t="shared" si="104"/>
        <v>783.2</v>
      </c>
      <c r="W479" s="183">
        <f t="shared" si="102"/>
        <v>148.79999999999995</v>
      </c>
      <c r="X479" s="184" t="b">
        <f t="shared" si="105"/>
        <v>0</v>
      </c>
      <c r="Y479" s="183" t="str">
        <f t="shared" si="103"/>
        <v>GROWTH</v>
      </c>
      <c r="Z479" s="138">
        <v>0</v>
      </c>
      <c r="AA479" s="133"/>
      <c r="AB479" s="133" t="s">
        <v>121</v>
      </c>
      <c r="AC479" s="133" t="s">
        <v>1245</v>
      </c>
      <c r="AE479" s="133" t="s">
        <v>1245</v>
      </c>
      <c r="AF479" s="139">
        <v>1199.0416666666667</v>
      </c>
    </row>
    <row r="480" spans="1:32" s="139" customFormat="1" ht="12">
      <c r="A480" s="133" t="s">
        <v>1245</v>
      </c>
      <c r="B480" s="141" t="s">
        <v>44</v>
      </c>
      <c r="C480" s="140" t="s">
        <v>1530</v>
      </c>
      <c r="D480" s="135">
        <v>1000002990</v>
      </c>
      <c r="E480" s="140" t="s">
        <v>1531</v>
      </c>
      <c r="F480" s="137">
        <v>44832</v>
      </c>
      <c r="G480" s="137" t="str">
        <f t="shared" si="110"/>
        <v>Targeted Dealer</v>
      </c>
      <c r="H480" s="137"/>
      <c r="I480" s="177">
        <v>70</v>
      </c>
      <c r="J480" s="177"/>
      <c r="K480" s="178">
        <v>38.5</v>
      </c>
      <c r="L480" s="178">
        <f t="shared" si="98"/>
        <v>31.5</v>
      </c>
      <c r="M480" s="178" t="str">
        <f t="shared" si="99"/>
        <v>-</v>
      </c>
      <c r="N480" s="179">
        <v>59</v>
      </c>
      <c r="O480" s="180" t="str">
        <f t="shared" si="106"/>
        <v>Aug</v>
      </c>
      <c r="P480" s="178">
        <v>75.5</v>
      </c>
      <c r="Q480" s="181">
        <f t="shared" si="100"/>
        <v>-37</v>
      </c>
      <c r="R480" s="180">
        <f t="shared" si="107"/>
        <v>-0.49006622516556286</v>
      </c>
      <c r="S480" s="181" t="str">
        <f t="shared" si="101"/>
        <v>DEGROWTH</v>
      </c>
      <c r="T480" s="178">
        <f t="shared" si="108"/>
        <v>59</v>
      </c>
      <c r="U480" s="182" t="str">
        <f t="shared" si="109"/>
        <v>Sep</v>
      </c>
      <c r="V480" s="178">
        <f t="shared" si="104"/>
        <v>59</v>
      </c>
      <c r="W480" s="183">
        <f t="shared" si="102"/>
        <v>-20.5</v>
      </c>
      <c r="X480" s="184" t="b">
        <f t="shared" si="105"/>
        <v>0</v>
      </c>
      <c r="Y480" s="183" t="str">
        <f t="shared" si="103"/>
        <v>GROWTH</v>
      </c>
      <c r="Z480" s="138">
        <v>0</v>
      </c>
      <c r="AA480" s="133"/>
      <c r="AB480" s="133" t="s">
        <v>121</v>
      </c>
      <c r="AC480" s="133" t="s">
        <v>1245</v>
      </c>
      <c r="AE480" s="133" t="s">
        <v>1245</v>
      </c>
      <c r="AF480" s="139">
        <v>63.833333333333336</v>
      </c>
    </row>
    <row r="481" spans="1:32" s="139" customFormat="1" ht="12">
      <c r="A481" s="133" t="s">
        <v>1245</v>
      </c>
      <c r="B481" s="141" t="s">
        <v>44</v>
      </c>
      <c r="C481" s="140" t="s">
        <v>1538</v>
      </c>
      <c r="D481" s="135">
        <v>1000003250</v>
      </c>
      <c r="E481" s="140" t="s">
        <v>1539</v>
      </c>
      <c r="F481" s="137">
        <v>44945</v>
      </c>
      <c r="G481" s="137" t="str">
        <f t="shared" si="110"/>
        <v>-</v>
      </c>
      <c r="H481" s="137"/>
      <c r="I481" s="177">
        <v>0</v>
      </c>
      <c r="J481" s="177"/>
      <c r="K481" s="178">
        <v>0</v>
      </c>
      <c r="L481" s="178">
        <f t="shared" si="98"/>
        <v>0</v>
      </c>
      <c r="M481" s="178" t="str">
        <f t="shared" si="99"/>
        <v>-</v>
      </c>
      <c r="N481" s="179">
        <v>0</v>
      </c>
      <c r="O481" s="180" t="str">
        <f t="shared" si="106"/>
        <v>Aug</v>
      </c>
      <c r="P481" s="178">
        <v>10.5</v>
      </c>
      <c r="Q481" s="181">
        <f t="shared" si="100"/>
        <v>-10.5</v>
      </c>
      <c r="R481" s="180">
        <f t="shared" si="107"/>
        <v>-1</v>
      </c>
      <c r="S481" s="181" t="b">
        <f t="shared" si="101"/>
        <v>0</v>
      </c>
      <c r="T481" s="178">
        <f t="shared" si="108"/>
        <v>0</v>
      </c>
      <c r="U481" s="182" t="str">
        <f t="shared" si="109"/>
        <v>Sep</v>
      </c>
      <c r="V481" s="178">
        <f t="shared" si="104"/>
        <v>0</v>
      </c>
      <c r="W481" s="183">
        <f t="shared" si="102"/>
        <v>0</v>
      </c>
      <c r="X481" s="184" t="b">
        <f t="shared" si="105"/>
        <v>0</v>
      </c>
      <c r="Y481" s="183" t="b">
        <f t="shared" si="103"/>
        <v>0</v>
      </c>
      <c r="Z481" s="138">
        <v>0</v>
      </c>
      <c r="AA481" s="133"/>
      <c r="AB481" s="133" t="s">
        <v>121</v>
      </c>
      <c r="AC481" s="133" t="s">
        <v>1245</v>
      </c>
      <c r="AE481" s="133" t="s">
        <v>1245</v>
      </c>
      <c r="AF481" s="139">
        <v>10.75</v>
      </c>
    </row>
    <row r="482" spans="1:32" s="139" customFormat="1" ht="12">
      <c r="A482" s="133" t="s">
        <v>1245</v>
      </c>
      <c r="B482" s="141" t="s">
        <v>44</v>
      </c>
      <c r="C482" s="140" t="s">
        <v>1549</v>
      </c>
      <c r="D482" s="135">
        <v>1000003515</v>
      </c>
      <c r="E482" s="140" t="s">
        <v>1550</v>
      </c>
      <c r="F482" s="137">
        <v>45054</v>
      </c>
      <c r="G482" s="137" t="str">
        <f t="shared" si="110"/>
        <v>Targeted Dealer</v>
      </c>
      <c r="H482" s="137"/>
      <c r="I482" s="177">
        <v>110</v>
      </c>
      <c r="J482" s="177"/>
      <c r="K482" s="178">
        <v>98.5</v>
      </c>
      <c r="L482" s="178">
        <f t="shared" si="98"/>
        <v>11.5</v>
      </c>
      <c r="M482" s="178" t="str">
        <f t="shared" si="99"/>
        <v>-</v>
      </c>
      <c r="N482" s="179">
        <v>106.75</v>
      </c>
      <c r="O482" s="180" t="str">
        <f t="shared" si="106"/>
        <v>Aug</v>
      </c>
      <c r="P482" s="178">
        <v>122.5</v>
      </c>
      <c r="Q482" s="181">
        <f t="shared" si="100"/>
        <v>-24</v>
      </c>
      <c r="R482" s="180">
        <f t="shared" si="107"/>
        <v>-0.19591836734693879</v>
      </c>
      <c r="S482" s="181" t="str">
        <f t="shared" si="101"/>
        <v>DEGROWTH</v>
      </c>
      <c r="T482" s="178">
        <f t="shared" si="108"/>
        <v>106.75</v>
      </c>
      <c r="U482" s="182" t="str">
        <f t="shared" si="109"/>
        <v>Sep</v>
      </c>
      <c r="V482" s="178">
        <f t="shared" si="104"/>
        <v>106.75</v>
      </c>
      <c r="W482" s="183">
        <f t="shared" si="102"/>
        <v>-8.25</v>
      </c>
      <c r="X482" s="184" t="b">
        <f t="shared" si="105"/>
        <v>0</v>
      </c>
      <c r="Y482" s="183" t="str">
        <f t="shared" si="103"/>
        <v>GROWTH</v>
      </c>
      <c r="Z482" s="138">
        <v>0</v>
      </c>
      <c r="AA482" s="133"/>
      <c r="AB482" s="133" t="s">
        <v>121</v>
      </c>
      <c r="AC482" s="133" t="s">
        <v>1245</v>
      </c>
      <c r="AE482" s="133" t="s">
        <v>1245</v>
      </c>
      <c r="AF482" s="139">
        <v>132.41666666666666</v>
      </c>
    </row>
    <row r="483" spans="1:32" s="139" customFormat="1" ht="12">
      <c r="A483" s="133" t="s">
        <v>1245</v>
      </c>
      <c r="B483" s="141" t="s">
        <v>44</v>
      </c>
      <c r="C483" s="140" t="s">
        <v>1551</v>
      </c>
      <c r="D483" s="135">
        <v>1000003592</v>
      </c>
      <c r="E483" s="140" t="s">
        <v>1552</v>
      </c>
      <c r="F483" s="137">
        <v>45080</v>
      </c>
      <c r="G483" s="137" t="str">
        <f t="shared" si="110"/>
        <v>Targeted Dealer</v>
      </c>
      <c r="H483" s="137"/>
      <c r="I483" s="177">
        <v>10</v>
      </c>
      <c r="J483" s="177"/>
      <c r="K483" s="178">
        <v>31</v>
      </c>
      <c r="L483" s="178">
        <f t="shared" ref="L483:L544" si="111">I483-K483</f>
        <v>-21</v>
      </c>
      <c r="M483" s="178" t="str">
        <f t="shared" ref="M483:M544" si="112">IFERROR((K483/J483%),"-")</f>
        <v>-</v>
      </c>
      <c r="N483" s="179">
        <v>0</v>
      </c>
      <c r="O483" s="180" t="str">
        <f t="shared" si="106"/>
        <v>Aug</v>
      </c>
      <c r="P483" s="178">
        <v>35</v>
      </c>
      <c r="Q483" s="181">
        <f t="shared" ref="Q483:Q544" si="113">K483-P483</f>
        <v>-4</v>
      </c>
      <c r="R483" s="180">
        <f t="shared" si="107"/>
        <v>-0.11428571428571432</v>
      </c>
      <c r="S483" s="181" t="b">
        <f t="shared" ref="S483:S544" si="114">IF(N483&gt;0,IF(O483="","-",IF(R483&lt;0%,"DEGROWTH","GROWTH")))</f>
        <v>0</v>
      </c>
      <c r="T483" s="178">
        <f t="shared" si="108"/>
        <v>0</v>
      </c>
      <c r="U483" s="182" t="str">
        <f t="shared" si="109"/>
        <v>Sep</v>
      </c>
      <c r="V483" s="178">
        <f t="shared" si="104"/>
        <v>0</v>
      </c>
      <c r="W483" s="183">
        <f t="shared" ref="W483:W544" si="115">K483-V483</f>
        <v>31</v>
      </c>
      <c r="X483" s="184" t="b">
        <f t="shared" si="105"/>
        <v>0</v>
      </c>
      <c r="Y483" s="183" t="b">
        <f t="shared" ref="Y483:Y544" si="116">IF(T483&gt;0,IF(U483="","-",IF(X483&lt;0%,"DEGROWTH","GROWTH")))</f>
        <v>0</v>
      </c>
      <c r="Z483" s="138">
        <v>0</v>
      </c>
      <c r="AA483" s="133"/>
      <c r="AB483" s="133" t="s">
        <v>121</v>
      </c>
      <c r="AC483" s="133" t="s">
        <v>1245</v>
      </c>
      <c r="AE483" s="133" t="s">
        <v>1245</v>
      </c>
      <c r="AF483" s="139">
        <v>27.041666666666668</v>
      </c>
    </row>
    <row r="484" spans="1:32" s="139" customFormat="1" ht="12">
      <c r="A484" s="133" t="s">
        <v>1245</v>
      </c>
      <c r="B484" s="141" t="s">
        <v>44</v>
      </c>
      <c r="C484" s="140" t="s">
        <v>1555</v>
      </c>
      <c r="D484" s="135">
        <v>1000003744</v>
      </c>
      <c r="E484" s="140" t="s">
        <v>1556</v>
      </c>
      <c r="F484" s="137">
        <v>45233</v>
      </c>
      <c r="G484" s="137" t="str">
        <f t="shared" si="110"/>
        <v>-</v>
      </c>
      <c r="H484" s="137"/>
      <c r="I484" s="177">
        <v>0</v>
      </c>
      <c r="J484" s="177"/>
      <c r="K484" s="178">
        <v>0</v>
      </c>
      <c r="L484" s="178">
        <f t="shared" si="111"/>
        <v>0</v>
      </c>
      <c r="M484" s="178" t="str">
        <f t="shared" si="112"/>
        <v>-</v>
      </c>
      <c r="N484" s="179">
        <v>0</v>
      </c>
      <c r="O484" s="180" t="str">
        <f t="shared" si="106"/>
        <v>Aug</v>
      </c>
      <c r="P484" s="178">
        <v>0</v>
      </c>
      <c r="Q484" s="181">
        <f t="shared" si="113"/>
        <v>0</v>
      </c>
      <c r="R484" s="180" t="str">
        <f t="shared" si="107"/>
        <v xml:space="preserve"> </v>
      </c>
      <c r="S484" s="181" t="b">
        <f t="shared" si="114"/>
        <v>0</v>
      </c>
      <c r="T484" s="178">
        <f t="shared" si="108"/>
        <v>0</v>
      </c>
      <c r="U484" s="182" t="str">
        <f t="shared" si="109"/>
        <v>Sep</v>
      </c>
      <c r="V484" s="178">
        <f t="shared" si="104"/>
        <v>0</v>
      </c>
      <c r="W484" s="183">
        <f t="shared" si="115"/>
        <v>0</v>
      </c>
      <c r="X484" s="184" t="b">
        <f t="shared" si="105"/>
        <v>0</v>
      </c>
      <c r="Y484" s="183" t="b">
        <f t="shared" si="116"/>
        <v>0</v>
      </c>
      <c r="Z484" s="138">
        <v>0</v>
      </c>
      <c r="AA484" s="133"/>
      <c r="AB484" s="133" t="s">
        <v>121</v>
      </c>
      <c r="AC484" s="133" t="s">
        <v>1245</v>
      </c>
      <c r="AE484" s="133" t="s">
        <v>1245</v>
      </c>
      <c r="AF484" s="139">
        <v>13.333333333333334</v>
      </c>
    </row>
    <row r="485" spans="1:32" s="139" customFormat="1" ht="12">
      <c r="A485" s="138" t="s">
        <v>1245</v>
      </c>
      <c r="B485" s="144" t="s">
        <v>44</v>
      </c>
      <c r="C485" s="144" t="s">
        <v>1559</v>
      </c>
      <c r="D485" s="144">
        <v>1000003901</v>
      </c>
      <c r="E485" s="144" t="s">
        <v>1560</v>
      </c>
      <c r="F485" s="137">
        <v>45382</v>
      </c>
      <c r="G485" s="137" t="str">
        <f t="shared" si="110"/>
        <v>Targeted Dealer</v>
      </c>
      <c r="H485" s="137"/>
      <c r="I485" s="177">
        <v>60</v>
      </c>
      <c r="J485" s="177"/>
      <c r="K485" s="178">
        <v>60.5</v>
      </c>
      <c r="L485" s="178">
        <f t="shared" si="111"/>
        <v>-0.5</v>
      </c>
      <c r="M485" s="178" t="str">
        <f t="shared" si="112"/>
        <v>-</v>
      </c>
      <c r="N485" s="179">
        <v>30</v>
      </c>
      <c r="O485" s="180" t="str">
        <f t="shared" si="106"/>
        <v>Aug</v>
      </c>
      <c r="P485" s="178">
        <v>75.5</v>
      </c>
      <c r="Q485" s="181">
        <f t="shared" si="113"/>
        <v>-15</v>
      </c>
      <c r="R485" s="180">
        <f t="shared" si="107"/>
        <v>-0.19867549668874174</v>
      </c>
      <c r="S485" s="181" t="str">
        <f t="shared" si="114"/>
        <v>DEGROWTH</v>
      </c>
      <c r="T485" s="178">
        <f t="shared" si="108"/>
        <v>30</v>
      </c>
      <c r="U485" s="182" t="str">
        <f t="shared" si="109"/>
        <v>Sep</v>
      </c>
      <c r="V485" s="178">
        <f t="shared" si="104"/>
        <v>30</v>
      </c>
      <c r="W485" s="183">
        <f t="shared" si="115"/>
        <v>30.5</v>
      </c>
      <c r="X485" s="184" t="b">
        <f t="shared" si="105"/>
        <v>0</v>
      </c>
      <c r="Y485" s="183" t="str">
        <f t="shared" si="116"/>
        <v>GROWTH</v>
      </c>
      <c r="Z485" s="138">
        <v>0</v>
      </c>
      <c r="AA485" s="133"/>
      <c r="AB485" s="133" t="s">
        <v>121</v>
      </c>
      <c r="AC485" s="138" t="s">
        <v>1245</v>
      </c>
      <c r="AE485" s="138" t="s">
        <v>1245</v>
      </c>
      <c r="AF485" s="139">
        <v>81.416666666666671</v>
      </c>
    </row>
    <row r="486" spans="1:32" s="139" customFormat="1" ht="12">
      <c r="A486" s="138" t="s">
        <v>1245</v>
      </c>
      <c r="B486" s="144" t="s">
        <v>44</v>
      </c>
      <c r="C486" s="144" t="s">
        <v>1561</v>
      </c>
      <c r="D486" s="144">
        <v>1000003983</v>
      </c>
      <c r="E486" s="144" t="s">
        <v>1562</v>
      </c>
      <c r="F486" s="137">
        <v>45440</v>
      </c>
      <c r="G486" s="137" t="str">
        <f t="shared" si="110"/>
        <v>Targeted Dealer</v>
      </c>
      <c r="H486" s="137"/>
      <c r="I486" s="177">
        <v>120</v>
      </c>
      <c r="J486" s="177"/>
      <c r="K486" s="178">
        <v>60</v>
      </c>
      <c r="L486" s="178">
        <f t="shared" si="111"/>
        <v>60</v>
      </c>
      <c r="M486" s="178" t="str">
        <f t="shared" si="112"/>
        <v>-</v>
      </c>
      <c r="N486" s="179">
        <v>150.75</v>
      </c>
      <c r="O486" s="180" t="str">
        <f t="shared" si="106"/>
        <v>Aug</v>
      </c>
      <c r="P486" s="178">
        <v>69.5</v>
      </c>
      <c r="Q486" s="181">
        <f t="shared" si="113"/>
        <v>-9.5</v>
      </c>
      <c r="R486" s="180">
        <f t="shared" si="107"/>
        <v>-0.13669064748201443</v>
      </c>
      <c r="S486" s="181" t="str">
        <f t="shared" si="114"/>
        <v>DEGROWTH</v>
      </c>
      <c r="T486" s="178">
        <f t="shared" si="108"/>
        <v>150.75</v>
      </c>
      <c r="U486" s="182" t="str">
        <f t="shared" si="109"/>
        <v>Sep</v>
      </c>
      <c r="V486" s="178">
        <f t="shared" si="104"/>
        <v>150.75</v>
      </c>
      <c r="W486" s="183">
        <f t="shared" si="115"/>
        <v>-90.75</v>
      </c>
      <c r="X486" s="184" t="b">
        <f t="shared" si="105"/>
        <v>0</v>
      </c>
      <c r="Y486" s="183" t="str">
        <f t="shared" si="116"/>
        <v>GROWTH</v>
      </c>
      <c r="Z486" s="138">
        <v>0</v>
      </c>
      <c r="AA486" s="133"/>
      <c r="AB486" s="133" t="s">
        <v>121</v>
      </c>
      <c r="AC486" s="138" t="s">
        <v>1245</v>
      </c>
      <c r="AE486" s="138" t="s">
        <v>1245</v>
      </c>
      <c r="AF486" s="139">
        <v>146.625</v>
      </c>
    </row>
    <row r="487" spans="1:32" s="139" customFormat="1" ht="12">
      <c r="A487" s="138" t="s">
        <v>1245</v>
      </c>
      <c r="B487" s="144" t="s">
        <v>44</v>
      </c>
      <c r="C487" s="144" t="s">
        <v>1563</v>
      </c>
      <c r="D487" s="144">
        <v>1000004023</v>
      </c>
      <c r="E487" s="144" t="s">
        <v>1564</v>
      </c>
      <c r="F487" s="137">
        <v>45472</v>
      </c>
      <c r="G487" s="137" t="str">
        <f t="shared" si="110"/>
        <v>-</v>
      </c>
      <c r="H487" s="137"/>
      <c r="I487" s="177">
        <v>0</v>
      </c>
      <c r="J487" s="177"/>
      <c r="K487" s="178">
        <v>1</v>
      </c>
      <c r="L487" s="178">
        <f t="shared" si="111"/>
        <v>-1</v>
      </c>
      <c r="M487" s="178" t="str">
        <f t="shared" si="112"/>
        <v>-</v>
      </c>
      <c r="N487" s="179">
        <v>0</v>
      </c>
      <c r="O487" s="180" t="str">
        <f t="shared" si="106"/>
        <v>Aug</v>
      </c>
      <c r="P487" s="178">
        <v>9.5</v>
      </c>
      <c r="Q487" s="181">
        <f t="shared" si="113"/>
        <v>-8.5</v>
      </c>
      <c r="R487" s="180">
        <f t="shared" si="107"/>
        <v>-0.89473684210526316</v>
      </c>
      <c r="S487" s="181" t="b">
        <f t="shared" si="114"/>
        <v>0</v>
      </c>
      <c r="T487" s="178">
        <f t="shared" si="108"/>
        <v>0</v>
      </c>
      <c r="U487" s="182" t="str">
        <f t="shared" si="109"/>
        <v>Sep</v>
      </c>
      <c r="V487" s="178">
        <f t="shared" ref="V487:V550" si="117">T487</f>
        <v>0</v>
      </c>
      <c r="W487" s="183">
        <f t="shared" si="115"/>
        <v>1</v>
      </c>
      <c r="X487" s="184" t="b">
        <f t="shared" si="105"/>
        <v>0</v>
      </c>
      <c r="Y487" s="183" t="b">
        <f t="shared" si="116"/>
        <v>0</v>
      </c>
      <c r="Z487" s="138">
        <v>0</v>
      </c>
      <c r="AA487" s="133"/>
      <c r="AB487" s="133" t="s">
        <v>121</v>
      </c>
      <c r="AC487" s="138" t="s">
        <v>1245</v>
      </c>
      <c r="AE487" s="138" t="s">
        <v>1245</v>
      </c>
      <c r="AF487" s="139">
        <v>15.833333333333334</v>
      </c>
    </row>
    <row r="488" spans="1:32" s="139" customFormat="1" ht="12">
      <c r="A488" s="138" t="s">
        <v>1245</v>
      </c>
      <c r="B488" s="144" t="s">
        <v>44</v>
      </c>
      <c r="C488" s="144" t="s">
        <v>1567</v>
      </c>
      <c r="D488" s="144">
        <v>1000004085</v>
      </c>
      <c r="E488" s="144" t="s">
        <v>1568</v>
      </c>
      <c r="F488" s="137">
        <v>45518</v>
      </c>
      <c r="G488" s="137" t="str">
        <f t="shared" si="110"/>
        <v>Targeted Dealer</v>
      </c>
      <c r="H488" s="137"/>
      <c r="I488" s="177">
        <v>60</v>
      </c>
      <c r="J488" s="177"/>
      <c r="K488" s="178">
        <v>61.5</v>
      </c>
      <c r="L488" s="178">
        <f t="shared" si="111"/>
        <v>-1.5</v>
      </c>
      <c r="M488" s="178" t="str">
        <f t="shared" si="112"/>
        <v>-</v>
      </c>
      <c r="N488" s="179">
        <v>59</v>
      </c>
      <c r="O488" s="180" t="str">
        <f t="shared" si="106"/>
        <v>Aug</v>
      </c>
      <c r="P488" s="178">
        <v>82</v>
      </c>
      <c r="Q488" s="181">
        <f t="shared" si="113"/>
        <v>-20.5</v>
      </c>
      <c r="R488" s="180">
        <f t="shared" si="107"/>
        <v>-0.25</v>
      </c>
      <c r="S488" s="181" t="str">
        <f t="shared" si="114"/>
        <v>DEGROWTH</v>
      </c>
      <c r="T488" s="178">
        <f t="shared" si="108"/>
        <v>59</v>
      </c>
      <c r="U488" s="182" t="str">
        <f t="shared" si="109"/>
        <v>Sep</v>
      </c>
      <c r="V488" s="178">
        <f t="shared" si="117"/>
        <v>59</v>
      </c>
      <c r="W488" s="183">
        <f t="shared" si="115"/>
        <v>2.5</v>
      </c>
      <c r="X488" s="184" t="b">
        <f t="shared" si="105"/>
        <v>0</v>
      </c>
      <c r="Y488" s="183" t="str">
        <f t="shared" si="116"/>
        <v>GROWTH</v>
      </c>
      <c r="Z488" s="138">
        <v>0</v>
      </c>
      <c r="AA488" s="133"/>
      <c r="AB488" s="133" t="s">
        <v>121</v>
      </c>
      <c r="AC488" s="138" t="s">
        <v>1245</v>
      </c>
      <c r="AE488" s="138" t="s">
        <v>1245</v>
      </c>
      <c r="AF488" s="139">
        <v>88.5</v>
      </c>
    </row>
    <row r="489" spans="1:32" s="139" customFormat="1" ht="12">
      <c r="A489" s="133" t="s">
        <v>1245</v>
      </c>
      <c r="B489" s="141" t="s">
        <v>45</v>
      </c>
      <c r="C489" s="135" t="s">
        <v>1571</v>
      </c>
      <c r="D489" s="135">
        <v>1000000609</v>
      </c>
      <c r="E489" s="136" t="s">
        <v>1572</v>
      </c>
      <c r="F489" s="137">
        <v>38395</v>
      </c>
      <c r="G489" s="137" t="str">
        <f t="shared" si="110"/>
        <v>Targeted Dealer</v>
      </c>
      <c r="H489" s="137"/>
      <c r="I489" s="177">
        <v>60</v>
      </c>
      <c r="J489" s="177"/>
      <c r="K489" s="178">
        <v>20</v>
      </c>
      <c r="L489" s="178">
        <f t="shared" si="111"/>
        <v>40</v>
      </c>
      <c r="M489" s="178" t="str">
        <f t="shared" si="112"/>
        <v>-</v>
      </c>
      <c r="N489" s="179">
        <v>0</v>
      </c>
      <c r="O489" s="180" t="str">
        <f t="shared" si="106"/>
        <v>Aug</v>
      </c>
      <c r="P489" s="178">
        <v>20</v>
      </c>
      <c r="Q489" s="181">
        <f t="shared" si="113"/>
        <v>0</v>
      </c>
      <c r="R489" s="180">
        <f t="shared" si="107"/>
        <v>0</v>
      </c>
      <c r="S489" s="181" t="b">
        <f t="shared" si="114"/>
        <v>0</v>
      </c>
      <c r="T489" s="178">
        <f t="shared" si="108"/>
        <v>0</v>
      </c>
      <c r="U489" s="182" t="str">
        <f t="shared" si="109"/>
        <v>Sep</v>
      </c>
      <c r="V489" s="178">
        <f t="shared" si="117"/>
        <v>0</v>
      </c>
      <c r="W489" s="183">
        <f t="shared" si="115"/>
        <v>20</v>
      </c>
      <c r="X489" s="184" t="b">
        <f t="shared" si="105"/>
        <v>0</v>
      </c>
      <c r="Y489" s="183" t="b">
        <f t="shared" si="116"/>
        <v>0</v>
      </c>
      <c r="Z489" s="138">
        <v>0</v>
      </c>
      <c r="AA489" s="133"/>
      <c r="AB489" s="133" t="s">
        <v>121</v>
      </c>
      <c r="AC489" s="133" t="s">
        <v>1245</v>
      </c>
      <c r="AE489" s="133" t="s">
        <v>1245</v>
      </c>
      <c r="AF489" s="139">
        <v>10</v>
      </c>
    </row>
    <row r="490" spans="1:32" s="139" customFormat="1" ht="12">
      <c r="A490" s="133" t="s">
        <v>1245</v>
      </c>
      <c r="B490" s="141" t="s">
        <v>45</v>
      </c>
      <c r="C490" s="135" t="s">
        <v>1573</v>
      </c>
      <c r="D490" s="135">
        <v>1000000607</v>
      </c>
      <c r="E490" s="136" t="s">
        <v>1574</v>
      </c>
      <c r="F490" s="137">
        <v>41215</v>
      </c>
      <c r="G490" s="137" t="str">
        <f t="shared" si="110"/>
        <v>Targeted Dealer</v>
      </c>
      <c r="H490" s="137"/>
      <c r="I490" s="177">
        <v>860</v>
      </c>
      <c r="J490" s="177"/>
      <c r="K490" s="178">
        <v>940</v>
      </c>
      <c r="L490" s="178">
        <f t="shared" si="111"/>
        <v>-80</v>
      </c>
      <c r="M490" s="178" t="str">
        <f t="shared" si="112"/>
        <v>-</v>
      </c>
      <c r="N490" s="179">
        <v>700</v>
      </c>
      <c r="O490" s="180" t="str">
        <f t="shared" si="106"/>
        <v>Aug</v>
      </c>
      <c r="P490" s="178">
        <v>975</v>
      </c>
      <c r="Q490" s="181">
        <f t="shared" si="113"/>
        <v>-35</v>
      </c>
      <c r="R490" s="180">
        <f t="shared" si="107"/>
        <v>-3.5897435897435881E-2</v>
      </c>
      <c r="S490" s="181" t="str">
        <f t="shared" si="114"/>
        <v>DEGROWTH</v>
      </c>
      <c r="T490" s="178">
        <f t="shared" si="108"/>
        <v>700</v>
      </c>
      <c r="U490" s="182" t="str">
        <f t="shared" si="109"/>
        <v>Sep</v>
      </c>
      <c r="V490" s="178">
        <f t="shared" si="117"/>
        <v>700</v>
      </c>
      <c r="W490" s="183">
        <f t="shared" si="115"/>
        <v>240</v>
      </c>
      <c r="X490" s="184" t="b">
        <f t="shared" si="105"/>
        <v>0</v>
      </c>
      <c r="Y490" s="183" t="str">
        <f t="shared" si="116"/>
        <v>GROWTH</v>
      </c>
      <c r="Z490" s="138">
        <v>0</v>
      </c>
      <c r="AA490" s="133"/>
      <c r="AB490" s="133" t="s">
        <v>121</v>
      </c>
      <c r="AC490" s="133" t="s">
        <v>1245</v>
      </c>
      <c r="AE490" s="133" t="s">
        <v>1245</v>
      </c>
      <c r="AF490" s="139">
        <v>1120.8333333333333</v>
      </c>
    </row>
    <row r="491" spans="1:32" s="139" customFormat="1" ht="12">
      <c r="A491" s="133" t="s">
        <v>1245</v>
      </c>
      <c r="B491" s="141" t="s">
        <v>45</v>
      </c>
      <c r="C491" s="135" t="s">
        <v>1575</v>
      </c>
      <c r="D491" s="135">
        <v>1000000611</v>
      </c>
      <c r="E491" s="136" t="s">
        <v>1576</v>
      </c>
      <c r="F491" s="137">
        <v>41261</v>
      </c>
      <c r="G491" s="137" t="str">
        <f t="shared" si="110"/>
        <v>Targeted Dealer</v>
      </c>
      <c r="H491" s="137"/>
      <c r="I491" s="177">
        <v>200</v>
      </c>
      <c r="J491" s="177"/>
      <c r="K491" s="178">
        <v>220</v>
      </c>
      <c r="L491" s="178">
        <f t="shared" si="111"/>
        <v>-20</v>
      </c>
      <c r="M491" s="178" t="str">
        <f t="shared" si="112"/>
        <v>-</v>
      </c>
      <c r="N491" s="179">
        <v>140</v>
      </c>
      <c r="O491" s="180" t="str">
        <f t="shared" si="106"/>
        <v>Aug</v>
      </c>
      <c r="P491" s="178">
        <v>140</v>
      </c>
      <c r="Q491" s="181">
        <f t="shared" si="113"/>
        <v>80</v>
      </c>
      <c r="R491" s="180">
        <f t="shared" si="107"/>
        <v>0.5714285714285714</v>
      </c>
      <c r="S491" s="181" t="str">
        <f t="shared" si="114"/>
        <v>GROWTH</v>
      </c>
      <c r="T491" s="178">
        <f t="shared" si="108"/>
        <v>140</v>
      </c>
      <c r="U491" s="182" t="str">
        <f t="shared" si="109"/>
        <v>Sep</v>
      </c>
      <c r="V491" s="178">
        <f t="shared" si="117"/>
        <v>140</v>
      </c>
      <c r="W491" s="183">
        <f t="shared" si="115"/>
        <v>80</v>
      </c>
      <c r="X491" s="184" t="b">
        <f t="shared" si="105"/>
        <v>0</v>
      </c>
      <c r="Y491" s="183" t="str">
        <f t="shared" si="116"/>
        <v>GROWTH</v>
      </c>
      <c r="Z491" s="138">
        <v>0</v>
      </c>
      <c r="AA491" s="133"/>
      <c r="AB491" s="133" t="s">
        <v>121</v>
      </c>
      <c r="AC491" s="133" t="s">
        <v>1245</v>
      </c>
      <c r="AE491" s="133" t="s">
        <v>1245</v>
      </c>
      <c r="AF491" s="139">
        <v>236.66666666666666</v>
      </c>
    </row>
    <row r="492" spans="1:32" s="139" customFormat="1" ht="12">
      <c r="A492" s="133" t="s">
        <v>1245</v>
      </c>
      <c r="B492" s="141" t="s">
        <v>45</v>
      </c>
      <c r="C492" s="135" t="s">
        <v>1577</v>
      </c>
      <c r="D492" s="135">
        <v>1000000614</v>
      </c>
      <c r="E492" s="136" t="s">
        <v>1578</v>
      </c>
      <c r="F492" s="137">
        <v>41527</v>
      </c>
      <c r="G492" s="137" t="str">
        <f t="shared" si="110"/>
        <v>Targeted Dealer</v>
      </c>
      <c r="H492" s="137"/>
      <c r="I492" s="177">
        <v>780</v>
      </c>
      <c r="J492" s="177"/>
      <c r="K492" s="178">
        <v>900</v>
      </c>
      <c r="L492" s="178">
        <f t="shared" si="111"/>
        <v>-120</v>
      </c>
      <c r="M492" s="178" t="str">
        <f t="shared" si="112"/>
        <v>-</v>
      </c>
      <c r="N492" s="179">
        <v>580</v>
      </c>
      <c r="O492" s="180" t="str">
        <f t="shared" si="106"/>
        <v>Aug</v>
      </c>
      <c r="P492" s="178">
        <v>1020</v>
      </c>
      <c r="Q492" s="181">
        <f t="shared" si="113"/>
        <v>-120</v>
      </c>
      <c r="R492" s="180">
        <f t="shared" si="107"/>
        <v>-0.11764705882352944</v>
      </c>
      <c r="S492" s="181" t="str">
        <f t="shared" si="114"/>
        <v>DEGROWTH</v>
      </c>
      <c r="T492" s="178">
        <f t="shared" si="108"/>
        <v>580</v>
      </c>
      <c r="U492" s="182" t="str">
        <f t="shared" si="109"/>
        <v>Sep</v>
      </c>
      <c r="V492" s="178">
        <f t="shared" si="117"/>
        <v>580</v>
      </c>
      <c r="W492" s="183">
        <f t="shared" si="115"/>
        <v>320</v>
      </c>
      <c r="X492" s="184" t="b">
        <f t="shared" ref="X492:X554" si="118">IFERROR(IF(U492="July",(K492/V492-1)),0)</f>
        <v>0</v>
      </c>
      <c r="Y492" s="183" t="str">
        <f t="shared" si="116"/>
        <v>GROWTH</v>
      </c>
      <c r="Z492" s="138">
        <v>0</v>
      </c>
      <c r="AA492" s="133"/>
      <c r="AB492" s="133" t="s">
        <v>121</v>
      </c>
      <c r="AC492" s="133" t="s">
        <v>1245</v>
      </c>
      <c r="AE492" s="133" t="s">
        <v>1245</v>
      </c>
      <c r="AF492" s="139">
        <v>1158.3333333333333</v>
      </c>
    </row>
    <row r="493" spans="1:32" s="139" customFormat="1" ht="12">
      <c r="A493" s="133" t="s">
        <v>1245</v>
      </c>
      <c r="B493" s="141" t="s">
        <v>45</v>
      </c>
      <c r="C493" s="135" t="s">
        <v>1581</v>
      </c>
      <c r="D493" s="135">
        <v>1000000605</v>
      </c>
      <c r="E493" s="136" t="s">
        <v>1582</v>
      </c>
      <c r="F493" s="137">
        <v>42627</v>
      </c>
      <c r="G493" s="137" t="str">
        <f t="shared" si="110"/>
        <v>Targeted Dealer</v>
      </c>
      <c r="H493" s="137"/>
      <c r="I493" s="177">
        <v>170</v>
      </c>
      <c r="J493" s="177"/>
      <c r="K493" s="178">
        <v>200</v>
      </c>
      <c r="L493" s="178">
        <f t="shared" si="111"/>
        <v>-30</v>
      </c>
      <c r="M493" s="178" t="str">
        <f t="shared" si="112"/>
        <v>-</v>
      </c>
      <c r="N493" s="179">
        <v>140</v>
      </c>
      <c r="O493" s="180" t="str">
        <f t="shared" si="106"/>
        <v>Aug</v>
      </c>
      <c r="P493" s="178">
        <v>260</v>
      </c>
      <c r="Q493" s="181">
        <f t="shared" si="113"/>
        <v>-60</v>
      </c>
      <c r="R493" s="180">
        <f t="shared" si="107"/>
        <v>-0.23076923076923073</v>
      </c>
      <c r="S493" s="181" t="str">
        <f t="shared" si="114"/>
        <v>DEGROWTH</v>
      </c>
      <c r="T493" s="178">
        <f t="shared" si="108"/>
        <v>140</v>
      </c>
      <c r="U493" s="182" t="str">
        <f t="shared" si="109"/>
        <v>Sep</v>
      </c>
      <c r="V493" s="178">
        <f t="shared" si="117"/>
        <v>140</v>
      </c>
      <c r="W493" s="183">
        <f t="shared" si="115"/>
        <v>60</v>
      </c>
      <c r="X493" s="184" t="b">
        <f t="shared" si="118"/>
        <v>0</v>
      </c>
      <c r="Y493" s="183" t="str">
        <f t="shared" si="116"/>
        <v>GROWTH</v>
      </c>
      <c r="Z493" s="138">
        <v>0</v>
      </c>
      <c r="AA493" s="133"/>
      <c r="AB493" s="133" t="s">
        <v>121</v>
      </c>
      <c r="AC493" s="133" t="s">
        <v>1245</v>
      </c>
      <c r="AE493" s="133" t="s">
        <v>1245</v>
      </c>
      <c r="AF493" s="139">
        <v>226.66666666666666</v>
      </c>
    </row>
    <row r="494" spans="1:32" s="139" customFormat="1" ht="12">
      <c r="A494" s="133" t="s">
        <v>1245</v>
      </c>
      <c r="B494" s="141" t="s">
        <v>45</v>
      </c>
      <c r="C494" s="135" t="s">
        <v>1583</v>
      </c>
      <c r="D494" s="135">
        <v>1000000604</v>
      </c>
      <c r="E494" s="136" t="s">
        <v>1584</v>
      </c>
      <c r="F494" s="137">
        <v>42703</v>
      </c>
      <c r="G494" s="137" t="str">
        <f t="shared" si="110"/>
        <v>Targeted Dealer</v>
      </c>
      <c r="H494" s="137"/>
      <c r="I494" s="177">
        <v>190</v>
      </c>
      <c r="J494" s="177"/>
      <c r="K494" s="178">
        <v>340</v>
      </c>
      <c r="L494" s="178">
        <f t="shared" si="111"/>
        <v>-150</v>
      </c>
      <c r="M494" s="178" t="str">
        <f t="shared" si="112"/>
        <v>-</v>
      </c>
      <c r="N494" s="179">
        <v>160</v>
      </c>
      <c r="O494" s="180" t="str">
        <f t="shared" si="106"/>
        <v>Aug</v>
      </c>
      <c r="P494" s="178">
        <v>240</v>
      </c>
      <c r="Q494" s="181">
        <f t="shared" si="113"/>
        <v>100</v>
      </c>
      <c r="R494" s="180">
        <f t="shared" si="107"/>
        <v>0.41666666666666674</v>
      </c>
      <c r="S494" s="181" t="str">
        <f t="shared" si="114"/>
        <v>GROWTH</v>
      </c>
      <c r="T494" s="178">
        <f t="shared" si="108"/>
        <v>160</v>
      </c>
      <c r="U494" s="182" t="str">
        <f t="shared" si="109"/>
        <v>Sep</v>
      </c>
      <c r="V494" s="178">
        <f t="shared" si="117"/>
        <v>160</v>
      </c>
      <c r="W494" s="183">
        <f t="shared" si="115"/>
        <v>180</v>
      </c>
      <c r="X494" s="184" t="b">
        <f t="shared" si="118"/>
        <v>0</v>
      </c>
      <c r="Y494" s="183" t="str">
        <f t="shared" si="116"/>
        <v>GROWTH</v>
      </c>
      <c r="Z494" s="138">
        <v>0</v>
      </c>
      <c r="AA494" s="133"/>
      <c r="AB494" s="133" t="s">
        <v>121</v>
      </c>
      <c r="AC494" s="133" t="s">
        <v>1245</v>
      </c>
      <c r="AE494" s="133" t="s">
        <v>1245</v>
      </c>
      <c r="AF494" s="139">
        <v>211.25</v>
      </c>
    </row>
    <row r="495" spans="1:32" s="139" customFormat="1" ht="12">
      <c r="A495" s="133" t="s">
        <v>1245</v>
      </c>
      <c r="B495" s="141" t="s">
        <v>45</v>
      </c>
      <c r="C495" s="135" t="s">
        <v>1587</v>
      </c>
      <c r="D495" s="135">
        <v>1000000613</v>
      </c>
      <c r="E495" s="136" t="s">
        <v>1588</v>
      </c>
      <c r="F495" s="137">
        <v>43259</v>
      </c>
      <c r="G495" s="137" t="str">
        <f t="shared" si="110"/>
        <v>Targeted Dealer</v>
      </c>
      <c r="H495" s="137"/>
      <c r="I495" s="177">
        <v>30</v>
      </c>
      <c r="J495" s="177"/>
      <c r="K495" s="178">
        <v>20</v>
      </c>
      <c r="L495" s="178">
        <f t="shared" si="111"/>
        <v>10</v>
      </c>
      <c r="M495" s="178" t="str">
        <f t="shared" si="112"/>
        <v>-</v>
      </c>
      <c r="N495" s="179">
        <v>40</v>
      </c>
      <c r="O495" s="180" t="str">
        <f t="shared" si="106"/>
        <v>Aug</v>
      </c>
      <c r="P495" s="178">
        <v>40</v>
      </c>
      <c r="Q495" s="181">
        <f t="shared" si="113"/>
        <v>-20</v>
      </c>
      <c r="R495" s="180">
        <f t="shared" si="107"/>
        <v>-0.5</v>
      </c>
      <c r="S495" s="181" t="str">
        <f t="shared" si="114"/>
        <v>DEGROWTH</v>
      </c>
      <c r="T495" s="178">
        <f t="shared" si="108"/>
        <v>40</v>
      </c>
      <c r="U495" s="182" t="str">
        <f t="shared" si="109"/>
        <v>Sep</v>
      </c>
      <c r="V495" s="178">
        <f t="shared" si="117"/>
        <v>40</v>
      </c>
      <c r="W495" s="183">
        <f t="shared" si="115"/>
        <v>-20</v>
      </c>
      <c r="X495" s="184" t="b">
        <f t="shared" si="118"/>
        <v>0</v>
      </c>
      <c r="Y495" s="183" t="str">
        <f t="shared" si="116"/>
        <v>GROWTH</v>
      </c>
      <c r="Z495" s="138">
        <v>0</v>
      </c>
      <c r="AA495" s="133"/>
      <c r="AB495" s="133" t="s">
        <v>121</v>
      </c>
      <c r="AC495" s="133" t="s">
        <v>1245</v>
      </c>
      <c r="AE495" s="133" t="s">
        <v>1245</v>
      </c>
      <c r="AF495" s="139">
        <v>40</v>
      </c>
    </row>
    <row r="496" spans="1:32" s="139" customFormat="1" ht="12">
      <c r="A496" s="133" t="s">
        <v>1245</v>
      </c>
      <c r="B496" s="141" t="s">
        <v>45</v>
      </c>
      <c r="C496" s="135" t="s">
        <v>1589</v>
      </c>
      <c r="D496" s="135">
        <v>1000002753</v>
      </c>
      <c r="E496" s="136" t="s">
        <v>1590</v>
      </c>
      <c r="F496" s="137">
        <v>44700</v>
      </c>
      <c r="G496" s="137" t="str">
        <f t="shared" si="110"/>
        <v>Targeted Dealer</v>
      </c>
      <c r="H496" s="137"/>
      <c r="I496" s="177">
        <v>70</v>
      </c>
      <c r="J496" s="177"/>
      <c r="K496" s="178">
        <v>100</v>
      </c>
      <c r="L496" s="178">
        <f t="shared" si="111"/>
        <v>-30</v>
      </c>
      <c r="M496" s="178" t="str">
        <f t="shared" si="112"/>
        <v>-</v>
      </c>
      <c r="N496" s="179">
        <v>20</v>
      </c>
      <c r="O496" s="180" t="str">
        <f t="shared" si="106"/>
        <v>Aug</v>
      </c>
      <c r="P496" s="178">
        <v>80</v>
      </c>
      <c r="Q496" s="181">
        <f t="shared" si="113"/>
        <v>20</v>
      </c>
      <c r="R496" s="180">
        <f t="shared" si="107"/>
        <v>0.25</v>
      </c>
      <c r="S496" s="181" t="str">
        <f t="shared" si="114"/>
        <v>GROWTH</v>
      </c>
      <c r="T496" s="178">
        <f t="shared" si="108"/>
        <v>20</v>
      </c>
      <c r="U496" s="182" t="str">
        <f t="shared" si="109"/>
        <v>Sep</v>
      </c>
      <c r="V496" s="178">
        <f t="shared" si="117"/>
        <v>20</v>
      </c>
      <c r="W496" s="183">
        <f t="shared" si="115"/>
        <v>80</v>
      </c>
      <c r="X496" s="184" t="b">
        <f t="shared" si="118"/>
        <v>0</v>
      </c>
      <c r="Y496" s="183" t="str">
        <f t="shared" si="116"/>
        <v>GROWTH</v>
      </c>
      <c r="Z496" s="138">
        <v>0</v>
      </c>
      <c r="AA496" s="133"/>
      <c r="AB496" s="133" t="s">
        <v>121</v>
      </c>
      <c r="AC496" s="133" t="s">
        <v>1245</v>
      </c>
      <c r="AE496" s="133" t="s">
        <v>1245</v>
      </c>
      <c r="AF496" s="139">
        <v>118.33333333333333</v>
      </c>
    </row>
    <row r="497" spans="1:32" s="139" customFormat="1" ht="12">
      <c r="A497" s="133" t="s">
        <v>1245</v>
      </c>
      <c r="B497" s="141" t="s">
        <v>45</v>
      </c>
      <c r="C497" s="135" t="s">
        <v>1595</v>
      </c>
      <c r="D497" s="135">
        <v>1000003246</v>
      </c>
      <c r="E497" s="136" t="s">
        <v>1596</v>
      </c>
      <c r="F497" s="137">
        <v>44939</v>
      </c>
      <c r="G497" s="137" t="str">
        <f t="shared" si="110"/>
        <v>Targeted Dealer</v>
      </c>
      <c r="H497" s="137"/>
      <c r="I497" s="177">
        <v>770</v>
      </c>
      <c r="J497" s="177"/>
      <c r="K497" s="178">
        <v>820</v>
      </c>
      <c r="L497" s="178">
        <f t="shared" si="111"/>
        <v>-50</v>
      </c>
      <c r="M497" s="178" t="str">
        <f t="shared" si="112"/>
        <v>-</v>
      </c>
      <c r="N497" s="179">
        <v>80</v>
      </c>
      <c r="O497" s="180" t="str">
        <f t="shared" si="106"/>
        <v>Aug</v>
      </c>
      <c r="P497" s="178">
        <v>940</v>
      </c>
      <c r="Q497" s="181">
        <f t="shared" si="113"/>
        <v>-120</v>
      </c>
      <c r="R497" s="180">
        <f t="shared" si="107"/>
        <v>-0.12765957446808507</v>
      </c>
      <c r="S497" s="181" t="str">
        <f t="shared" si="114"/>
        <v>DEGROWTH</v>
      </c>
      <c r="T497" s="178">
        <f t="shared" si="108"/>
        <v>80</v>
      </c>
      <c r="U497" s="182" t="str">
        <f t="shared" si="109"/>
        <v>Sep</v>
      </c>
      <c r="V497" s="178">
        <f t="shared" si="117"/>
        <v>80</v>
      </c>
      <c r="W497" s="183">
        <f t="shared" si="115"/>
        <v>740</v>
      </c>
      <c r="X497" s="184" t="b">
        <f t="shared" si="118"/>
        <v>0</v>
      </c>
      <c r="Y497" s="183" t="str">
        <f t="shared" si="116"/>
        <v>GROWTH</v>
      </c>
      <c r="Z497" s="138">
        <v>0</v>
      </c>
      <c r="AA497" s="133"/>
      <c r="AB497" s="133" t="s">
        <v>121</v>
      </c>
      <c r="AC497" s="133" t="s">
        <v>1245</v>
      </c>
      <c r="AE497" s="133" t="s">
        <v>1245</v>
      </c>
      <c r="AF497" s="139">
        <v>420</v>
      </c>
    </row>
    <row r="498" spans="1:32" s="139" customFormat="1" ht="12">
      <c r="A498" s="133" t="s">
        <v>1245</v>
      </c>
      <c r="B498" s="141" t="s">
        <v>45</v>
      </c>
      <c r="C498" s="135" t="s">
        <v>1597</v>
      </c>
      <c r="D498" s="135">
        <v>1000003274</v>
      </c>
      <c r="E498" s="136" t="s">
        <v>1598</v>
      </c>
      <c r="F498" s="137">
        <v>44950</v>
      </c>
      <c r="G498" s="137" t="str">
        <f t="shared" si="110"/>
        <v>Targeted Dealer</v>
      </c>
      <c r="H498" s="137"/>
      <c r="I498" s="177">
        <v>110</v>
      </c>
      <c r="J498" s="177"/>
      <c r="K498" s="178">
        <v>80</v>
      </c>
      <c r="L498" s="178">
        <f t="shared" si="111"/>
        <v>30</v>
      </c>
      <c r="M498" s="178" t="str">
        <f t="shared" si="112"/>
        <v>-</v>
      </c>
      <c r="N498" s="179">
        <v>60</v>
      </c>
      <c r="O498" s="180" t="str">
        <f t="shared" si="106"/>
        <v>Aug</v>
      </c>
      <c r="P498" s="178">
        <v>100</v>
      </c>
      <c r="Q498" s="181">
        <f t="shared" si="113"/>
        <v>-20</v>
      </c>
      <c r="R498" s="180">
        <f t="shared" si="107"/>
        <v>-0.19999999999999996</v>
      </c>
      <c r="S498" s="181" t="str">
        <f t="shared" si="114"/>
        <v>DEGROWTH</v>
      </c>
      <c r="T498" s="178">
        <f t="shared" si="108"/>
        <v>60</v>
      </c>
      <c r="U498" s="182" t="str">
        <f t="shared" si="109"/>
        <v>Sep</v>
      </c>
      <c r="V498" s="178">
        <f t="shared" si="117"/>
        <v>60</v>
      </c>
      <c r="W498" s="183">
        <f t="shared" si="115"/>
        <v>20</v>
      </c>
      <c r="X498" s="184" t="b">
        <f t="shared" si="118"/>
        <v>0</v>
      </c>
      <c r="Y498" s="183" t="str">
        <f t="shared" si="116"/>
        <v>GROWTH</v>
      </c>
      <c r="Z498" s="138">
        <v>0</v>
      </c>
      <c r="AA498" s="133"/>
      <c r="AB498" s="133" t="s">
        <v>121</v>
      </c>
      <c r="AC498" s="133" t="s">
        <v>1245</v>
      </c>
      <c r="AE498" s="133" t="s">
        <v>1245</v>
      </c>
      <c r="AF498" s="139">
        <v>130</v>
      </c>
    </row>
    <row r="499" spans="1:32" s="139" customFormat="1" ht="12">
      <c r="A499" s="133" t="s">
        <v>1245</v>
      </c>
      <c r="B499" s="141" t="s">
        <v>45</v>
      </c>
      <c r="C499" s="135" t="s">
        <v>1599</v>
      </c>
      <c r="D499" s="135">
        <v>1000003278</v>
      </c>
      <c r="E499" s="136" t="s">
        <v>1600</v>
      </c>
      <c r="F499" s="137">
        <v>44951</v>
      </c>
      <c r="G499" s="137" t="str">
        <f t="shared" si="110"/>
        <v>Targeted Dealer</v>
      </c>
      <c r="H499" s="137"/>
      <c r="I499" s="177">
        <v>230</v>
      </c>
      <c r="J499" s="177"/>
      <c r="K499" s="178">
        <v>220</v>
      </c>
      <c r="L499" s="178">
        <f t="shared" si="111"/>
        <v>10</v>
      </c>
      <c r="M499" s="178" t="str">
        <f t="shared" si="112"/>
        <v>-</v>
      </c>
      <c r="N499" s="179">
        <v>225</v>
      </c>
      <c r="O499" s="180" t="str">
        <f t="shared" si="106"/>
        <v>Aug</v>
      </c>
      <c r="P499" s="178">
        <v>190</v>
      </c>
      <c r="Q499" s="181">
        <f t="shared" si="113"/>
        <v>30</v>
      </c>
      <c r="R499" s="180">
        <f t="shared" si="107"/>
        <v>0.15789473684210531</v>
      </c>
      <c r="S499" s="181" t="str">
        <f t="shared" si="114"/>
        <v>GROWTH</v>
      </c>
      <c r="T499" s="178">
        <f t="shared" si="108"/>
        <v>225</v>
      </c>
      <c r="U499" s="182" t="str">
        <f t="shared" si="109"/>
        <v>Sep</v>
      </c>
      <c r="V499" s="178">
        <f t="shared" si="117"/>
        <v>225</v>
      </c>
      <c r="W499" s="183">
        <f t="shared" si="115"/>
        <v>-5</v>
      </c>
      <c r="X499" s="184" t="b">
        <f t="shared" si="118"/>
        <v>0</v>
      </c>
      <c r="Y499" s="183" t="str">
        <f t="shared" si="116"/>
        <v>GROWTH</v>
      </c>
      <c r="Z499" s="138">
        <v>0</v>
      </c>
      <c r="AA499" s="133"/>
      <c r="AB499" s="133" t="s">
        <v>121</v>
      </c>
      <c r="AC499" s="133" t="s">
        <v>1245</v>
      </c>
      <c r="AE499" s="133" t="s">
        <v>1245</v>
      </c>
      <c r="AF499" s="139">
        <v>274.16666666666669</v>
      </c>
    </row>
    <row r="500" spans="1:32" s="139" customFormat="1" ht="12">
      <c r="A500" s="133" t="s">
        <v>1245</v>
      </c>
      <c r="B500" s="141" t="s">
        <v>45</v>
      </c>
      <c r="C500" s="135" t="s">
        <v>1601</v>
      </c>
      <c r="D500" s="135">
        <v>1000003324</v>
      </c>
      <c r="E500" s="136" t="s">
        <v>1602</v>
      </c>
      <c r="F500" s="137">
        <v>44965</v>
      </c>
      <c r="G500" s="137" t="str">
        <f t="shared" si="110"/>
        <v>Targeted Dealer</v>
      </c>
      <c r="H500" s="137"/>
      <c r="I500" s="177">
        <v>190</v>
      </c>
      <c r="J500" s="177"/>
      <c r="K500" s="178">
        <v>200</v>
      </c>
      <c r="L500" s="178">
        <f t="shared" si="111"/>
        <v>-10</v>
      </c>
      <c r="M500" s="178" t="str">
        <f t="shared" si="112"/>
        <v>-</v>
      </c>
      <c r="N500" s="179">
        <v>280</v>
      </c>
      <c r="O500" s="180" t="str">
        <f t="shared" si="106"/>
        <v>Aug</v>
      </c>
      <c r="P500" s="178">
        <v>180</v>
      </c>
      <c r="Q500" s="181">
        <f t="shared" si="113"/>
        <v>20</v>
      </c>
      <c r="R500" s="180">
        <f t="shared" si="107"/>
        <v>0.11111111111111116</v>
      </c>
      <c r="S500" s="181" t="str">
        <f t="shared" si="114"/>
        <v>GROWTH</v>
      </c>
      <c r="T500" s="178">
        <f t="shared" si="108"/>
        <v>280</v>
      </c>
      <c r="U500" s="182" t="str">
        <f t="shared" si="109"/>
        <v>Sep</v>
      </c>
      <c r="V500" s="178">
        <f t="shared" si="117"/>
        <v>280</v>
      </c>
      <c r="W500" s="183">
        <f t="shared" si="115"/>
        <v>-80</v>
      </c>
      <c r="X500" s="184" t="b">
        <f t="shared" si="118"/>
        <v>0</v>
      </c>
      <c r="Y500" s="183" t="str">
        <f t="shared" si="116"/>
        <v>GROWTH</v>
      </c>
      <c r="Z500" s="138">
        <v>0</v>
      </c>
      <c r="AA500" s="133"/>
      <c r="AB500" s="133" t="s">
        <v>121</v>
      </c>
      <c r="AC500" s="133" t="s">
        <v>1245</v>
      </c>
      <c r="AE500" s="133" t="s">
        <v>1245</v>
      </c>
      <c r="AF500" s="139">
        <v>256.66666666666669</v>
      </c>
    </row>
    <row r="501" spans="1:32" s="139" customFormat="1" ht="12">
      <c r="A501" s="138" t="s">
        <v>1245</v>
      </c>
      <c r="B501" s="144" t="s">
        <v>45</v>
      </c>
      <c r="C501" s="144" t="s">
        <v>1607</v>
      </c>
      <c r="D501" s="144">
        <v>1000003907</v>
      </c>
      <c r="E501" s="144" t="s">
        <v>1608</v>
      </c>
      <c r="F501" s="137">
        <v>45392</v>
      </c>
      <c r="G501" s="137" t="str">
        <f t="shared" si="110"/>
        <v>Targeted Dealer</v>
      </c>
      <c r="H501" s="137"/>
      <c r="I501" s="177">
        <v>40</v>
      </c>
      <c r="J501" s="177"/>
      <c r="K501" s="178">
        <v>120</v>
      </c>
      <c r="L501" s="178">
        <f t="shared" si="111"/>
        <v>-80</v>
      </c>
      <c r="M501" s="178" t="str">
        <f t="shared" si="112"/>
        <v>-</v>
      </c>
      <c r="N501" s="179">
        <v>450</v>
      </c>
      <c r="O501" s="180" t="str">
        <f t="shared" si="106"/>
        <v>Aug</v>
      </c>
      <c r="P501" s="178">
        <v>0</v>
      </c>
      <c r="Q501" s="181">
        <f t="shared" si="113"/>
        <v>120</v>
      </c>
      <c r="R501" s="180" t="str">
        <f t="shared" si="107"/>
        <v xml:space="preserve"> </v>
      </c>
      <c r="S501" s="181" t="str">
        <f t="shared" si="114"/>
        <v>GROWTH</v>
      </c>
      <c r="T501" s="178">
        <f t="shared" si="108"/>
        <v>450</v>
      </c>
      <c r="U501" s="182" t="str">
        <f t="shared" si="109"/>
        <v>Sep</v>
      </c>
      <c r="V501" s="178">
        <f t="shared" si="117"/>
        <v>450</v>
      </c>
      <c r="W501" s="183">
        <f t="shared" si="115"/>
        <v>-330</v>
      </c>
      <c r="X501" s="184" t="b">
        <f t="shared" si="118"/>
        <v>0</v>
      </c>
      <c r="Y501" s="183" t="str">
        <f t="shared" si="116"/>
        <v>GROWTH</v>
      </c>
      <c r="Z501" s="138">
        <v>0</v>
      </c>
      <c r="AA501" s="133"/>
      <c r="AB501" s="133" t="s">
        <v>121</v>
      </c>
      <c r="AC501" s="138" t="s">
        <v>1245</v>
      </c>
      <c r="AE501" s="138" t="s">
        <v>1245</v>
      </c>
      <c r="AF501" s="139">
        <v>418.16666666666669</v>
      </c>
    </row>
    <row r="502" spans="1:32" s="139" customFormat="1" ht="12">
      <c r="A502" s="138" t="s">
        <v>1245</v>
      </c>
      <c r="B502" s="144" t="s">
        <v>45</v>
      </c>
      <c r="C502" s="144" t="s">
        <v>1609</v>
      </c>
      <c r="D502" s="144">
        <v>1000004062</v>
      </c>
      <c r="E502" s="144" t="s">
        <v>1610</v>
      </c>
      <c r="F502" s="137">
        <v>45498</v>
      </c>
      <c r="G502" s="137" t="str">
        <f t="shared" si="110"/>
        <v>Targeted Dealer</v>
      </c>
      <c r="H502" s="137"/>
      <c r="I502" s="177">
        <v>20</v>
      </c>
      <c r="J502" s="177"/>
      <c r="K502" s="178">
        <v>20</v>
      </c>
      <c r="L502" s="178">
        <f t="shared" si="111"/>
        <v>0</v>
      </c>
      <c r="M502" s="178" t="str">
        <f t="shared" si="112"/>
        <v>-</v>
      </c>
      <c r="N502" s="179">
        <v>0</v>
      </c>
      <c r="O502" s="180" t="str">
        <f t="shared" si="106"/>
        <v>Aug</v>
      </c>
      <c r="P502" s="178">
        <v>0</v>
      </c>
      <c r="Q502" s="181">
        <f t="shared" si="113"/>
        <v>20</v>
      </c>
      <c r="R502" s="180" t="str">
        <f t="shared" si="107"/>
        <v xml:space="preserve"> </v>
      </c>
      <c r="S502" s="181" t="b">
        <f t="shared" si="114"/>
        <v>0</v>
      </c>
      <c r="T502" s="178">
        <f t="shared" si="108"/>
        <v>0</v>
      </c>
      <c r="U502" s="182" t="str">
        <f t="shared" si="109"/>
        <v>Sep</v>
      </c>
      <c r="V502" s="178">
        <f t="shared" si="117"/>
        <v>0</v>
      </c>
      <c r="W502" s="183">
        <f t="shared" si="115"/>
        <v>20</v>
      </c>
      <c r="X502" s="184" t="b">
        <f t="shared" si="118"/>
        <v>0</v>
      </c>
      <c r="Y502" s="183" t="b">
        <f t="shared" si="116"/>
        <v>0</v>
      </c>
      <c r="Z502" s="138">
        <v>0</v>
      </c>
      <c r="AA502" s="133"/>
      <c r="AB502" s="133" t="s">
        <v>121</v>
      </c>
      <c r="AC502" s="138" t="s">
        <v>1245</v>
      </c>
      <c r="AE502" s="138" t="s">
        <v>1245</v>
      </c>
      <c r="AF502" s="139">
        <v>23.333333333333332</v>
      </c>
    </row>
    <row r="503" spans="1:32" s="139" customFormat="1" ht="12">
      <c r="A503" s="138" t="s">
        <v>1245</v>
      </c>
      <c r="B503" s="144" t="s">
        <v>45</v>
      </c>
      <c r="C503" s="144" t="s">
        <v>1611</v>
      </c>
      <c r="D503" s="144">
        <v>1000004082</v>
      </c>
      <c r="E503" s="144" t="s">
        <v>1612</v>
      </c>
      <c r="F503" s="137">
        <v>45516</v>
      </c>
      <c r="G503" s="137" t="str">
        <f t="shared" si="110"/>
        <v>Targeted Dealer</v>
      </c>
      <c r="H503" s="137"/>
      <c r="I503" s="177">
        <v>40</v>
      </c>
      <c r="J503" s="177"/>
      <c r="K503" s="178">
        <v>40</v>
      </c>
      <c r="L503" s="178">
        <f t="shared" si="111"/>
        <v>0</v>
      </c>
      <c r="M503" s="178" t="str">
        <f t="shared" si="112"/>
        <v>-</v>
      </c>
      <c r="N503" s="179">
        <v>20</v>
      </c>
      <c r="O503" s="180" t="str">
        <f t="shared" si="106"/>
        <v>Aug</v>
      </c>
      <c r="P503" s="178">
        <v>40</v>
      </c>
      <c r="Q503" s="181">
        <f t="shared" si="113"/>
        <v>0</v>
      </c>
      <c r="R503" s="180">
        <f t="shared" si="107"/>
        <v>0</v>
      </c>
      <c r="S503" s="181" t="str">
        <f t="shared" si="114"/>
        <v>GROWTH</v>
      </c>
      <c r="T503" s="178">
        <f t="shared" si="108"/>
        <v>20</v>
      </c>
      <c r="U503" s="182" t="str">
        <f t="shared" si="109"/>
        <v>Sep</v>
      </c>
      <c r="V503" s="178">
        <f t="shared" si="117"/>
        <v>20</v>
      </c>
      <c r="W503" s="183">
        <f t="shared" si="115"/>
        <v>20</v>
      </c>
      <c r="X503" s="184" t="b">
        <f t="shared" si="118"/>
        <v>0</v>
      </c>
      <c r="Y503" s="183" t="str">
        <f t="shared" si="116"/>
        <v>GROWTH</v>
      </c>
      <c r="Z503" s="138">
        <v>0</v>
      </c>
      <c r="AA503" s="133"/>
      <c r="AB503" s="133" t="s">
        <v>121</v>
      </c>
      <c r="AC503" s="138" t="s">
        <v>1245</v>
      </c>
      <c r="AE503" s="138" t="s">
        <v>1245</v>
      </c>
      <c r="AF503" s="139">
        <v>57.5</v>
      </c>
    </row>
    <row r="504" spans="1:32" s="139" customFormat="1" ht="12">
      <c r="A504" s="138" t="s">
        <v>1245</v>
      </c>
      <c r="B504" s="144" t="s">
        <v>45</v>
      </c>
      <c r="C504" s="144" t="s">
        <v>1613</v>
      </c>
      <c r="D504" s="144">
        <v>1000004086</v>
      </c>
      <c r="E504" s="144" t="s">
        <v>1614</v>
      </c>
      <c r="F504" s="137">
        <v>45518</v>
      </c>
      <c r="G504" s="137" t="str">
        <f t="shared" si="110"/>
        <v>Targeted Dealer</v>
      </c>
      <c r="H504" s="137"/>
      <c r="I504" s="177">
        <v>60</v>
      </c>
      <c r="J504" s="177"/>
      <c r="K504" s="178">
        <v>60</v>
      </c>
      <c r="L504" s="178">
        <f t="shared" si="111"/>
        <v>0</v>
      </c>
      <c r="M504" s="178" t="str">
        <f t="shared" si="112"/>
        <v>-</v>
      </c>
      <c r="N504" s="179">
        <v>60</v>
      </c>
      <c r="O504" s="180" t="str">
        <f t="shared" si="106"/>
        <v>Aug</v>
      </c>
      <c r="P504" s="178">
        <v>60</v>
      </c>
      <c r="Q504" s="181">
        <f t="shared" si="113"/>
        <v>0</v>
      </c>
      <c r="R504" s="180">
        <f t="shared" si="107"/>
        <v>0</v>
      </c>
      <c r="S504" s="181" t="str">
        <f t="shared" si="114"/>
        <v>GROWTH</v>
      </c>
      <c r="T504" s="178">
        <f t="shared" si="108"/>
        <v>60</v>
      </c>
      <c r="U504" s="182" t="str">
        <f t="shared" si="109"/>
        <v>Sep</v>
      </c>
      <c r="V504" s="178">
        <f t="shared" si="117"/>
        <v>60</v>
      </c>
      <c r="W504" s="183">
        <f t="shared" si="115"/>
        <v>0</v>
      </c>
      <c r="X504" s="184" t="b">
        <f t="shared" si="118"/>
        <v>0</v>
      </c>
      <c r="Y504" s="183" t="str">
        <f t="shared" si="116"/>
        <v>GROWTH</v>
      </c>
      <c r="Z504" s="138">
        <v>0</v>
      </c>
      <c r="AA504" s="133"/>
      <c r="AB504" s="133" t="s">
        <v>121</v>
      </c>
      <c r="AC504" s="138" t="s">
        <v>1245</v>
      </c>
      <c r="AE504" s="138" t="s">
        <v>1245</v>
      </c>
      <c r="AF504" s="139">
        <v>56.666666666666664</v>
      </c>
    </row>
    <row r="505" spans="1:32" s="139" customFormat="1" ht="12">
      <c r="A505" s="133" t="s">
        <v>1245</v>
      </c>
      <c r="B505" s="134" t="s">
        <v>46</v>
      </c>
      <c r="C505" s="135" t="s">
        <v>1615</v>
      </c>
      <c r="D505" s="135">
        <v>1000000481</v>
      </c>
      <c r="E505" s="136" t="s">
        <v>1616</v>
      </c>
      <c r="F505" s="137">
        <v>38789</v>
      </c>
      <c r="G505" s="137" t="str">
        <f t="shared" si="110"/>
        <v>Targeted Dealer</v>
      </c>
      <c r="H505" s="137"/>
      <c r="I505" s="177">
        <v>2200</v>
      </c>
      <c r="J505" s="177"/>
      <c r="K505" s="178">
        <v>2218</v>
      </c>
      <c r="L505" s="178">
        <f t="shared" si="111"/>
        <v>-18</v>
      </c>
      <c r="M505" s="178" t="str">
        <f t="shared" si="112"/>
        <v>-</v>
      </c>
      <c r="N505" s="179">
        <v>2027</v>
      </c>
      <c r="O505" s="180" t="str">
        <f t="shared" si="106"/>
        <v>Aug</v>
      </c>
      <c r="P505" s="178">
        <v>2194.5</v>
      </c>
      <c r="Q505" s="181">
        <f t="shared" si="113"/>
        <v>23.5</v>
      </c>
      <c r="R505" s="180">
        <f t="shared" si="107"/>
        <v>1.0708589655958001E-2</v>
      </c>
      <c r="S505" s="181" t="str">
        <f t="shared" si="114"/>
        <v>GROWTH</v>
      </c>
      <c r="T505" s="178">
        <f t="shared" si="108"/>
        <v>2027</v>
      </c>
      <c r="U505" s="182" t="str">
        <f t="shared" si="109"/>
        <v>Sep</v>
      </c>
      <c r="V505" s="178">
        <f t="shared" si="117"/>
        <v>2027</v>
      </c>
      <c r="W505" s="183">
        <f t="shared" si="115"/>
        <v>191</v>
      </c>
      <c r="X505" s="184" t="b">
        <f t="shared" si="118"/>
        <v>0</v>
      </c>
      <c r="Y505" s="183" t="str">
        <f t="shared" si="116"/>
        <v>GROWTH</v>
      </c>
      <c r="Z505" s="138">
        <v>0</v>
      </c>
      <c r="AA505" s="133"/>
      <c r="AB505" s="133" t="s">
        <v>121</v>
      </c>
      <c r="AC505" s="133" t="s">
        <v>1245</v>
      </c>
      <c r="AE505" s="133" t="s">
        <v>1245</v>
      </c>
      <c r="AF505" s="139">
        <v>2305.6333333333332</v>
      </c>
    </row>
    <row r="506" spans="1:32" s="139" customFormat="1" ht="12">
      <c r="A506" s="133" t="s">
        <v>1245</v>
      </c>
      <c r="B506" s="134" t="s">
        <v>3922</v>
      </c>
      <c r="C506" s="135" t="s">
        <v>1617</v>
      </c>
      <c r="D506" s="135">
        <v>1000000512</v>
      </c>
      <c r="E506" s="136" t="s">
        <v>1618</v>
      </c>
      <c r="F506" s="137">
        <v>38841</v>
      </c>
      <c r="G506" s="137" t="str">
        <f t="shared" si="110"/>
        <v>Targeted Dealer</v>
      </c>
      <c r="H506" s="137"/>
      <c r="I506" s="177">
        <v>1950</v>
      </c>
      <c r="J506" s="177"/>
      <c r="K506" s="178">
        <v>1900</v>
      </c>
      <c r="L506" s="178">
        <f t="shared" si="111"/>
        <v>50</v>
      </c>
      <c r="M506" s="178" t="str">
        <f t="shared" si="112"/>
        <v>-</v>
      </c>
      <c r="N506" s="179">
        <v>1809</v>
      </c>
      <c r="O506" s="180" t="str">
        <f t="shared" si="106"/>
        <v>Aug</v>
      </c>
      <c r="P506" s="178">
        <v>1326.5</v>
      </c>
      <c r="Q506" s="181">
        <f t="shared" si="113"/>
        <v>573.5</v>
      </c>
      <c r="R506" s="180">
        <f t="shared" si="107"/>
        <v>0.43234074632491515</v>
      </c>
      <c r="S506" s="181" t="str">
        <f t="shared" si="114"/>
        <v>GROWTH</v>
      </c>
      <c r="T506" s="178">
        <f t="shared" si="108"/>
        <v>1809</v>
      </c>
      <c r="U506" s="182" t="str">
        <f t="shared" si="109"/>
        <v>Sep</v>
      </c>
      <c r="V506" s="178">
        <f t="shared" si="117"/>
        <v>1809</v>
      </c>
      <c r="W506" s="183">
        <f t="shared" si="115"/>
        <v>91</v>
      </c>
      <c r="X506" s="184" t="b">
        <f t="shared" si="118"/>
        <v>0</v>
      </c>
      <c r="Y506" s="183" t="str">
        <f t="shared" si="116"/>
        <v>GROWTH</v>
      </c>
      <c r="Z506" s="138">
        <v>0</v>
      </c>
      <c r="AA506" s="133"/>
      <c r="AB506" s="133" t="s">
        <v>121</v>
      </c>
      <c r="AC506" s="133" t="s">
        <v>1245</v>
      </c>
      <c r="AE506" s="133" t="s">
        <v>1245</v>
      </c>
      <c r="AF506" s="139">
        <v>1962.0833333333333</v>
      </c>
    </row>
    <row r="507" spans="1:32" s="139" customFormat="1" ht="12">
      <c r="A507" s="133" t="s">
        <v>1245</v>
      </c>
      <c r="B507" s="134" t="s">
        <v>46</v>
      </c>
      <c r="C507" s="135" t="s">
        <v>1619</v>
      </c>
      <c r="D507" s="135">
        <v>1000000514</v>
      </c>
      <c r="E507" s="136" t="s">
        <v>1620</v>
      </c>
      <c r="F507" s="137">
        <v>38856</v>
      </c>
      <c r="G507" s="137" t="str">
        <f t="shared" si="110"/>
        <v>Targeted Dealer</v>
      </c>
      <c r="H507" s="137"/>
      <c r="I507" s="177">
        <v>1100</v>
      </c>
      <c r="J507" s="177"/>
      <c r="K507" s="178">
        <v>853.3</v>
      </c>
      <c r="L507" s="178">
        <f t="shared" si="111"/>
        <v>246.70000000000005</v>
      </c>
      <c r="M507" s="178" t="str">
        <f t="shared" si="112"/>
        <v>-</v>
      </c>
      <c r="N507" s="179">
        <v>1027</v>
      </c>
      <c r="O507" s="180" t="str">
        <f t="shared" si="106"/>
        <v>Aug</v>
      </c>
      <c r="P507" s="178">
        <v>798</v>
      </c>
      <c r="Q507" s="181">
        <f t="shared" si="113"/>
        <v>55.299999999999955</v>
      </c>
      <c r="R507" s="180">
        <f t="shared" si="107"/>
        <v>6.929824561403497E-2</v>
      </c>
      <c r="S507" s="181" t="str">
        <f t="shared" si="114"/>
        <v>GROWTH</v>
      </c>
      <c r="T507" s="178">
        <f t="shared" si="108"/>
        <v>1027</v>
      </c>
      <c r="U507" s="182" t="str">
        <f t="shared" si="109"/>
        <v>Sep</v>
      </c>
      <c r="V507" s="178">
        <f t="shared" si="117"/>
        <v>1027</v>
      </c>
      <c r="W507" s="183">
        <f t="shared" si="115"/>
        <v>-173.70000000000005</v>
      </c>
      <c r="X507" s="184" t="b">
        <f t="shared" si="118"/>
        <v>0</v>
      </c>
      <c r="Y507" s="183" t="str">
        <f t="shared" si="116"/>
        <v>GROWTH</v>
      </c>
      <c r="Z507" s="138">
        <v>0</v>
      </c>
      <c r="AA507" s="133"/>
      <c r="AB507" s="133" t="s">
        <v>121</v>
      </c>
      <c r="AC507" s="133" t="s">
        <v>1245</v>
      </c>
      <c r="AE507" s="133" t="s">
        <v>1245</v>
      </c>
      <c r="AF507" s="139">
        <v>1047.1583333333335</v>
      </c>
    </row>
    <row r="508" spans="1:32" s="139" customFormat="1" ht="12">
      <c r="A508" s="133" t="s">
        <v>1245</v>
      </c>
      <c r="B508" s="134" t="s">
        <v>46</v>
      </c>
      <c r="C508" s="135" t="s">
        <v>1621</v>
      </c>
      <c r="D508" s="135">
        <v>1000000515</v>
      </c>
      <c r="E508" s="136" t="s">
        <v>1622</v>
      </c>
      <c r="F508" s="137">
        <v>39972</v>
      </c>
      <c r="G508" s="137" t="str">
        <f t="shared" si="110"/>
        <v>Targeted Dealer</v>
      </c>
      <c r="H508" s="137"/>
      <c r="I508" s="177">
        <v>200</v>
      </c>
      <c r="J508" s="177"/>
      <c r="K508" s="178">
        <v>150</v>
      </c>
      <c r="L508" s="178">
        <f t="shared" si="111"/>
        <v>50</v>
      </c>
      <c r="M508" s="178" t="str">
        <f t="shared" si="112"/>
        <v>-</v>
      </c>
      <c r="N508" s="179">
        <v>200</v>
      </c>
      <c r="O508" s="180" t="str">
        <f t="shared" si="106"/>
        <v>Aug</v>
      </c>
      <c r="P508" s="178">
        <v>210</v>
      </c>
      <c r="Q508" s="181">
        <f t="shared" si="113"/>
        <v>-60</v>
      </c>
      <c r="R508" s="180">
        <f t="shared" si="107"/>
        <v>-0.2857142857142857</v>
      </c>
      <c r="S508" s="181" t="str">
        <f t="shared" si="114"/>
        <v>DEGROWTH</v>
      </c>
      <c r="T508" s="178">
        <f t="shared" si="108"/>
        <v>200</v>
      </c>
      <c r="U508" s="182" t="str">
        <f t="shared" si="109"/>
        <v>Sep</v>
      </c>
      <c r="V508" s="178">
        <f t="shared" si="117"/>
        <v>200</v>
      </c>
      <c r="W508" s="183">
        <f t="shared" si="115"/>
        <v>-50</v>
      </c>
      <c r="X508" s="184" t="b">
        <f t="shared" si="118"/>
        <v>0</v>
      </c>
      <c r="Y508" s="183" t="str">
        <f t="shared" si="116"/>
        <v>GROWTH</v>
      </c>
      <c r="Z508" s="138">
        <v>0</v>
      </c>
      <c r="AA508" s="133"/>
      <c r="AB508" s="133" t="s">
        <v>121</v>
      </c>
      <c r="AC508" s="133" t="s">
        <v>1245</v>
      </c>
      <c r="AE508" s="133" t="s">
        <v>1245</v>
      </c>
      <c r="AF508" s="139">
        <v>218.24166666666667</v>
      </c>
    </row>
    <row r="509" spans="1:32" s="139" customFormat="1" ht="12">
      <c r="A509" s="133" t="s">
        <v>1245</v>
      </c>
      <c r="B509" s="134" t="s">
        <v>46</v>
      </c>
      <c r="C509" s="135" t="s">
        <v>1623</v>
      </c>
      <c r="D509" s="135">
        <v>1000000519</v>
      </c>
      <c r="E509" s="136" t="s">
        <v>1624</v>
      </c>
      <c r="F509" s="137">
        <v>40275</v>
      </c>
      <c r="G509" s="137" t="str">
        <f t="shared" si="110"/>
        <v>Targeted Dealer</v>
      </c>
      <c r="H509" s="137"/>
      <c r="I509" s="177">
        <v>75</v>
      </c>
      <c r="J509" s="177"/>
      <c r="K509" s="178">
        <v>105</v>
      </c>
      <c r="L509" s="178">
        <f t="shared" si="111"/>
        <v>-30</v>
      </c>
      <c r="M509" s="178" t="str">
        <f t="shared" si="112"/>
        <v>-</v>
      </c>
      <c r="N509" s="179">
        <v>0</v>
      </c>
      <c r="O509" s="180" t="str">
        <f t="shared" si="106"/>
        <v>Aug</v>
      </c>
      <c r="P509" s="178">
        <v>85</v>
      </c>
      <c r="Q509" s="181">
        <f t="shared" si="113"/>
        <v>20</v>
      </c>
      <c r="R509" s="180">
        <f t="shared" si="107"/>
        <v>0.23529411764705888</v>
      </c>
      <c r="S509" s="181" t="b">
        <f t="shared" si="114"/>
        <v>0</v>
      </c>
      <c r="T509" s="178">
        <f t="shared" si="108"/>
        <v>0</v>
      </c>
      <c r="U509" s="182" t="str">
        <f t="shared" si="109"/>
        <v>Sep</v>
      </c>
      <c r="V509" s="178">
        <f t="shared" si="117"/>
        <v>0</v>
      </c>
      <c r="W509" s="183">
        <f t="shared" si="115"/>
        <v>105</v>
      </c>
      <c r="X509" s="184" t="b">
        <f t="shared" si="118"/>
        <v>0</v>
      </c>
      <c r="Y509" s="183" t="b">
        <f t="shared" si="116"/>
        <v>0</v>
      </c>
      <c r="Z509" s="138">
        <v>0</v>
      </c>
      <c r="AA509" s="133"/>
      <c r="AB509" s="133" t="s">
        <v>121</v>
      </c>
      <c r="AC509" s="133" t="s">
        <v>1245</v>
      </c>
      <c r="AE509" s="133" t="s">
        <v>1245</v>
      </c>
      <c r="AF509" s="139">
        <v>111.95</v>
      </c>
    </row>
    <row r="510" spans="1:32" s="139" customFormat="1" ht="12">
      <c r="A510" s="133" t="s">
        <v>1245</v>
      </c>
      <c r="B510" s="134" t="s">
        <v>46</v>
      </c>
      <c r="C510" s="135" t="s">
        <v>1625</v>
      </c>
      <c r="D510" s="135">
        <v>1000000527</v>
      </c>
      <c r="E510" s="136" t="s">
        <v>1626</v>
      </c>
      <c r="F510" s="137">
        <v>40597</v>
      </c>
      <c r="G510" s="137" t="str">
        <f t="shared" si="110"/>
        <v>Targeted Dealer</v>
      </c>
      <c r="H510" s="137"/>
      <c r="I510" s="177">
        <v>750</v>
      </c>
      <c r="J510" s="177"/>
      <c r="K510" s="178">
        <v>889.5</v>
      </c>
      <c r="L510" s="178">
        <f t="shared" si="111"/>
        <v>-139.5</v>
      </c>
      <c r="M510" s="178" t="str">
        <f t="shared" si="112"/>
        <v>-</v>
      </c>
      <c r="N510" s="179">
        <v>706</v>
      </c>
      <c r="O510" s="180" t="str">
        <f t="shared" si="106"/>
        <v>Aug</v>
      </c>
      <c r="P510" s="178">
        <v>726</v>
      </c>
      <c r="Q510" s="181">
        <f t="shared" si="113"/>
        <v>163.5</v>
      </c>
      <c r="R510" s="180">
        <f t="shared" si="107"/>
        <v>0.22520661157024802</v>
      </c>
      <c r="S510" s="181" t="str">
        <f t="shared" si="114"/>
        <v>GROWTH</v>
      </c>
      <c r="T510" s="178">
        <f t="shared" si="108"/>
        <v>706</v>
      </c>
      <c r="U510" s="182" t="str">
        <f t="shared" si="109"/>
        <v>Sep</v>
      </c>
      <c r="V510" s="178">
        <f t="shared" si="117"/>
        <v>706</v>
      </c>
      <c r="W510" s="183">
        <f t="shared" si="115"/>
        <v>183.5</v>
      </c>
      <c r="X510" s="184" t="b">
        <f t="shared" si="118"/>
        <v>0</v>
      </c>
      <c r="Y510" s="183" t="str">
        <f t="shared" si="116"/>
        <v>GROWTH</v>
      </c>
      <c r="Z510" s="138">
        <v>0</v>
      </c>
      <c r="AA510" s="133"/>
      <c r="AB510" s="133" t="s">
        <v>121</v>
      </c>
      <c r="AC510" s="133" t="s">
        <v>1245</v>
      </c>
      <c r="AE510" s="133" t="s">
        <v>1245</v>
      </c>
      <c r="AF510" s="139">
        <v>797.41666666666663</v>
      </c>
    </row>
    <row r="511" spans="1:32" s="139" customFormat="1" ht="12">
      <c r="A511" s="133" t="s">
        <v>1245</v>
      </c>
      <c r="B511" s="134" t="s">
        <v>46</v>
      </c>
      <c r="C511" s="135" t="s">
        <v>1627</v>
      </c>
      <c r="D511" s="135">
        <v>1000000495</v>
      </c>
      <c r="E511" s="136" t="s">
        <v>1628</v>
      </c>
      <c r="F511" s="137">
        <v>40637</v>
      </c>
      <c r="G511" s="137" t="str">
        <f t="shared" si="110"/>
        <v>Targeted Dealer</v>
      </c>
      <c r="H511" s="137"/>
      <c r="I511" s="177">
        <v>925</v>
      </c>
      <c r="J511" s="177"/>
      <c r="K511" s="178">
        <v>801</v>
      </c>
      <c r="L511" s="178">
        <f t="shared" si="111"/>
        <v>124</v>
      </c>
      <c r="M511" s="178" t="str">
        <f t="shared" si="112"/>
        <v>-</v>
      </c>
      <c r="N511" s="179">
        <v>900</v>
      </c>
      <c r="O511" s="180" t="str">
        <f t="shared" si="106"/>
        <v>Aug</v>
      </c>
      <c r="P511" s="178">
        <v>844</v>
      </c>
      <c r="Q511" s="181">
        <f t="shared" si="113"/>
        <v>-43</v>
      </c>
      <c r="R511" s="180">
        <f t="shared" si="107"/>
        <v>-5.0947867298578253E-2</v>
      </c>
      <c r="S511" s="181" t="str">
        <f t="shared" si="114"/>
        <v>DEGROWTH</v>
      </c>
      <c r="T511" s="178">
        <f t="shared" si="108"/>
        <v>900</v>
      </c>
      <c r="U511" s="182" t="str">
        <f t="shared" si="109"/>
        <v>Sep</v>
      </c>
      <c r="V511" s="178">
        <f t="shared" si="117"/>
        <v>900</v>
      </c>
      <c r="W511" s="183">
        <f t="shared" si="115"/>
        <v>-99</v>
      </c>
      <c r="X511" s="184" t="b">
        <f t="shared" si="118"/>
        <v>0</v>
      </c>
      <c r="Y511" s="183" t="str">
        <f t="shared" si="116"/>
        <v>GROWTH</v>
      </c>
      <c r="Z511" s="138">
        <v>0</v>
      </c>
      <c r="AA511" s="133"/>
      <c r="AB511" s="133" t="s">
        <v>121</v>
      </c>
      <c r="AC511" s="133" t="s">
        <v>1245</v>
      </c>
      <c r="AE511" s="133" t="s">
        <v>1245</v>
      </c>
      <c r="AF511" s="139">
        <v>977.66666666666663</v>
      </c>
    </row>
    <row r="512" spans="1:32" s="139" customFormat="1" ht="12">
      <c r="A512" s="133" t="s">
        <v>1245</v>
      </c>
      <c r="B512" s="134" t="s">
        <v>3922</v>
      </c>
      <c r="C512" s="135" t="s">
        <v>1629</v>
      </c>
      <c r="D512" s="135">
        <v>1000000487</v>
      </c>
      <c r="E512" s="136" t="s">
        <v>1630</v>
      </c>
      <c r="F512" s="137">
        <v>40836</v>
      </c>
      <c r="G512" s="137" t="str">
        <f t="shared" si="110"/>
        <v>-</v>
      </c>
      <c r="H512" s="137"/>
      <c r="I512" s="177">
        <v>0</v>
      </c>
      <c r="J512" s="177"/>
      <c r="K512" s="178">
        <v>0</v>
      </c>
      <c r="L512" s="178">
        <f t="shared" si="111"/>
        <v>0</v>
      </c>
      <c r="M512" s="178" t="str">
        <f t="shared" si="112"/>
        <v>-</v>
      </c>
      <c r="N512" s="179">
        <v>0</v>
      </c>
      <c r="O512" s="180" t="str">
        <f t="shared" si="106"/>
        <v>Aug</v>
      </c>
      <c r="P512" s="178">
        <v>0</v>
      </c>
      <c r="Q512" s="181">
        <f t="shared" si="113"/>
        <v>0</v>
      </c>
      <c r="R512" s="180" t="str">
        <f t="shared" si="107"/>
        <v xml:space="preserve"> </v>
      </c>
      <c r="S512" s="181" t="b">
        <f t="shared" si="114"/>
        <v>0</v>
      </c>
      <c r="T512" s="178">
        <f t="shared" si="108"/>
        <v>0</v>
      </c>
      <c r="U512" s="182" t="str">
        <f t="shared" si="109"/>
        <v>Sep</v>
      </c>
      <c r="V512" s="178">
        <f t="shared" si="117"/>
        <v>0</v>
      </c>
      <c r="W512" s="183">
        <f t="shared" si="115"/>
        <v>0</v>
      </c>
      <c r="X512" s="184" t="b">
        <f t="shared" si="118"/>
        <v>0</v>
      </c>
      <c r="Y512" s="183" t="b">
        <f t="shared" si="116"/>
        <v>0</v>
      </c>
      <c r="Z512" s="138">
        <v>0</v>
      </c>
      <c r="AA512" s="133"/>
      <c r="AB512" s="133" t="s">
        <v>121</v>
      </c>
      <c r="AC512" s="133" t="s">
        <v>1245</v>
      </c>
      <c r="AE512" s="133" t="s">
        <v>1245</v>
      </c>
      <c r="AF512" s="139">
        <v>4.416666666666667</v>
      </c>
    </row>
    <row r="513" spans="1:32" s="139" customFormat="1" ht="12">
      <c r="A513" s="133" t="s">
        <v>1245</v>
      </c>
      <c r="B513" s="134" t="s">
        <v>46</v>
      </c>
      <c r="C513" s="135" t="s">
        <v>1631</v>
      </c>
      <c r="D513" s="135">
        <v>1000000488</v>
      </c>
      <c r="E513" s="136" t="s">
        <v>1632</v>
      </c>
      <c r="F513" s="137">
        <v>40875</v>
      </c>
      <c r="G513" s="137" t="str">
        <f t="shared" si="110"/>
        <v>Targeted Dealer</v>
      </c>
      <c r="H513" s="137"/>
      <c r="I513" s="177">
        <v>750</v>
      </c>
      <c r="J513" s="177"/>
      <c r="K513" s="178">
        <v>610</v>
      </c>
      <c r="L513" s="178">
        <f t="shared" si="111"/>
        <v>140</v>
      </c>
      <c r="M513" s="178" t="str">
        <f t="shared" si="112"/>
        <v>-</v>
      </c>
      <c r="N513" s="179">
        <v>740</v>
      </c>
      <c r="O513" s="180" t="str">
        <f t="shared" si="106"/>
        <v>Aug</v>
      </c>
      <c r="P513" s="178">
        <v>620</v>
      </c>
      <c r="Q513" s="181">
        <f t="shared" si="113"/>
        <v>-10</v>
      </c>
      <c r="R513" s="180">
        <f t="shared" si="107"/>
        <v>-1.6129032258064502E-2</v>
      </c>
      <c r="S513" s="181" t="str">
        <f t="shared" si="114"/>
        <v>DEGROWTH</v>
      </c>
      <c r="T513" s="178">
        <f t="shared" si="108"/>
        <v>740</v>
      </c>
      <c r="U513" s="182" t="str">
        <f t="shared" si="109"/>
        <v>Sep</v>
      </c>
      <c r="V513" s="178">
        <f t="shared" si="117"/>
        <v>740</v>
      </c>
      <c r="W513" s="183">
        <f t="shared" si="115"/>
        <v>-130</v>
      </c>
      <c r="X513" s="184" t="b">
        <f t="shared" si="118"/>
        <v>0</v>
      </c>
      <c r="Y513" s="183" t="str">
        <f t="shared" si="116"/>
        <v>GROWTH</v>
      </c>
      <c r="Z513" s="138">
        <v>0</v>
      </c>
      <c r="AA513" s="133"/>
      <c r="AB513" s="133" t="s">
        <v>121</v>
      </c>
      <c r="AC513" s="133" t="s">
        <v>1245</v>
      </c>
      <c r="AE513" s="133" t="s">
        <v>1245</v>
      </c>
      <c r="AF513" s="139">
        <v>707.08333333333337</v>
      </c>
    </row>
    <row r="514" spans="1:32" s="139" customFormat="1" ht="12">
      <c r="A514" s="133" t="s">
        <v>1245</v>
      </c>
      <c r="B514" s="134" t="s">
        <v>46</v>
      </c>
      <c r="C514" s="135" t="s">
        <v>1633</v>
      </c>
      <c r="D514" s="135">
        <v>1000000522</v>
      </c>
      <c r="E514" s="136" t="s">
        <v>1634</v>
      </c>
      <c r="F514" s="137">
        <v>40885</v>
      </c>
      <c r="G514" s="137" t="str">
        <f t="shared" si="110"/>
        <v>Targeted Dealer</v>
      </c>
      <c r="H514" s="137"/>
      <c r="I514" s="177">
        <v>825</v>
      </c>
      <c r="J514" s="177"/>
      <c r="K514" s="178">
        <v>759.5</v>
      </c>
      <c r="L514" s="178">
        <f t="shared" si="111"/>
        <v>65.5</v>
      </c>
      <c r="M514" s="178" t="str">
        <f t="shared" si="112"/>
        <v>-</v>
      </c>
      <c r="N514" s="179">
        <v>783.5</v>
      </c>
      <c r="O514" s="180" t="str">
        <f t="shared" si="106"/>
        <v>Aug</v>
      </c>
      <c r="P514" s="178">
        <v>809</v>
      </c>
      <c r="Q514" s="181">
        <f t="shared" si="113"/>
        <v>-49.5</v>
      </c>
      <c r="R514" s="180">
        <f t="shared" si="107"/>
        <v>-6.1186650185414138E-2</v>
      </c>
      <c r="S514" s="181" t="str">
        <f t="shared" si="114"/>
        <v>DEGROWTH</v>
      </c>
      <c r="T514" s="178">
        <f t="shared" si="108"/>
        <v>783.5</v>
      </c>
      <c r="U514" s="182" t="str">
        <f t="shared" si="109"/>
        <v>Sep</v>
      </c>
      <c r="V514" s="178">
        <f t="shared" si="117"/>
        <v>783.5</v>
      </c>
      <c r="W514" s="183">
        <f t="shared" si="115"/>
        <v>-24</v>
      </c>
      <c r="X514" s="184" t="b">
        <f t="shared" si="118"/>
        <v>0</v>
      </c>
      <c r="Y514" s="183" t="str">
        <f t="shared" si="116"/>
        <v>GROWTH</v>
      </c>
      <c r="Z514" s="138">
        <v>0</v>
      </c>
      <c r="AA514" s="133"/>
      <c r="AB514" s="133" t="s">
        <v>121</v>
      </c>
      <c r="AC514" s="133" t="s">
        <v>1245</v>
      </c>
      <c r="AE514" s="133" t="s">
        <v>1245</v>
      </c>
      <c r="AF514" s="139">
        <v>998.66666666666663</v>
      </c>
    </row>
    <row r="515" spans="1:32" s="139" customFormat="1" ht="12">
      <c r="A515" s="133" t="s">
        <v>1245</v>
      </c>
      <c r="B515" s="134" t="s">
        <v>46</v>
      </c>
      <c r="C515" s="135" t="s">
        <v>1635</v>
      </c>
      <c r="D515" s="135">
        <v>1000000491</v>
      </c>
      <c r="E515" s="136" t="s">
        <v>1636</v>
      </c>
      <c r="F515" s="137">
        <v>41080</v>
      </c>
      <c r="G515" s="137" t="str">
        <f t="shared" si="110"/>
        <v>Targeted Dealer</v>
      </c>
      <c r="H515" s="137"/>
      <c r="I515" s="177">
        <v>25</v>
      </c>
      <c r="J515" s="177"/>
      <c r="K515" s="178">
        <v>25</v>
      </c>
      <c r="L515" s="178">
        <f t="shared" si="111"/>
        <v>0</v>
      </c>
      <c r="M515" s="178" t="str">
        <f t="shared" si="112"/>
        <v>-</v>
      </c>
      <c r="N515" s="179">
        <v>55</v>
      </c>
      <c r="O515" s="180" t="str">
        <f t="shared" si="106"/>
        <v>Aug</v>
      </c>
      <c r="P515" s="178">
        <v>40</v>
      </c>
      <c r="Q515" s="181">
        <f t="shared" si="113"/>
        <v>-15</v>
      </c>
      <c r="R515" s="180">
        <f t="shared" si="107"/>
        <v>-0.375</v>
      </c>
      <c r="S515" s="181" t="str">
        <f t="shared" si="114"/>
        <v>DEGROWTH</v>
      </c>
      <c r="T515" s="178">
        <f t="shared" si="108"/>
        <v>55</v>
      </c>
      <c r="U515" s="182" t="str">
        <f t="shared" si="109"/>
        <v>Sep</v>
      </c>
      <c r="V515" s="178">
        <f t="shared" si="117"/>
        <v>55</v>
      </c>
      <c r="W515" s="183">
        <f t="shared" si="115"/>
        <v>-30</v>
      </c>
      <c r="X515" s="184" t="b">
        <f t="shared" si="118"/>
        <v>0</v>
      </c>
      <c r="Y515" s="183" t="str">
        <f t="shared" si="116"/>
        <v>GROWTH</v>
      </c>
      <c r="Z515" s="138">
        <v>0</v>
      </c>
      <c r="AA515" s="133"/>
      <c r="AB515" s="133" t="s">
        <v>121</v>
      </c>
      <c r="AC515" s="133" t="s">
        <v>1245</v>
      </c>
      <c r="AE515" s="133" t="s">
        <v>1245</v>
      </c>
      <c r="AF515" s="139">
        <v>35</v>
      </c>
    </row>
    <row r="516" spans="1:32" s="139" customFormat="1" ht="12">
      <c r="A516" s="133" t="s">
        <v>1245</v>
      </c>
      <c r="B516" s="134" t="s">
        <v>3922</v>
      </c>
      <c r="C516" s="135" t="s">
        <v>1637</v>
      </c>
      <c r="D516" s="135">
        <v>1000000499</v>
      </c>
      <c r="E516" s="136" t="s">
        <v>1638</v>
      </c>
      <c r="F516" s="137">
        <v>41109</v>
      </c>
      <c r="G516" s="137" t="str">
        <f t="shared" si="110"/>
        <v>Targeted Dealer</v>
      </c>
      <c r="H516" s="137"/>
      <c r="I516" s="177">
        <v>1100</v>
      </c>
      <c r="J516" s="177"/>
      <c r="K516" s="178">
        <v>1130.5</v>
      </c>
      <c r="L516" s="178">
        <f t="shared" si="111"/>
        <v>-30.5</v>
      </c>
      <c r="M516" s="178" t="str">
        <f t="shared" si="112"/>
        <v>-</v>
      </c>
      <c r="N516" s="179">
        <v>1042.5</v>
      </c>
      <c r="O516" s="180" t="str">
        <f t="shared" ref="O516:O579" si="119">IF(F516&lt;=$P$2,"Aug","")</f>
        <v>Aug</v>
      </c>
      <c r="P516" s="178">
        <v>1324.5</v>
      </c>
      <c r="Q516" s="181">
        <f t="shared" si="113"/>
        <v>-194</v>
      </c>
      <c r="R516" s="180">
        <f t="shared" ref="R516:R579" si="120">IFERROR(IF(O516="Aug",(K516/P516-1))," ")</f>
        <v>-0.14647036617591547</v>
      </c>
      <c r="S516" s="181" t="str">
        <f t="shared" si="114"/>
        <v>DEGROWTH</v>
      </c>
      <c r="T516" s="178">
        <f t="shared" ref="T516:T579" si="121">N516</f>
        <v>1042.5</v>
      </c>
      <c r="U516" s="182" t="str">
        <f t="shared" ref="U516:U579" si="122">IF(F516&lt;=$V$2,"Sep","")</f>
        <v>Sep</v>
      </c>
      <c r="V516" s="178">
        <f t="shared" si="117"/>
        <v>1042.5</v>
      </c>
      <c r="W516" s="183">
        <f t="shared" si="115"/>
        <v>88</v>
      </c>
      <c r="X516" s="184" t="b">
        <f t="shared" si="118"/>
        <v>0</v>
      </c>
      <c r="Y516" s="183" t="str">
        <f t="shared" si="116"/>
        <v>GROWTH</v>
      </c>
      <c r="Z516" s="138">
        <v>0</v>
      </c>
      <c r="AA516" s="133"/>
      <c r="AB516" s="133" t="s">
        <v>121</v>
      </c>
      <c r="AC516" s="133" t="s">
        <v>1245</v>
      </c>
      <c r="AE516" s="133" t="s">
        <v>1245</v>
      </c>
      <c r="AF516" s="139">
        <v>1497.9166666666667</v>
      </c>
    </row>
    <row r="517" spans="1:32" s="139" customFormat="1" ht="12">
      <c r="A517" s="133" t="s">
        <v>1245</v>
      </c>
      <c r="B517" s="134" t="s">
        <v>46</v>
      </c>
      <c r="C517" s="135" t="s">
        <v>1639</v>
      </c>
      <c r="D517" s="135">
        <v>1000000490</v>
      </c>
      <c r="E517" s="136" t="s">
        <v>1640</v>
      </c>
      <c r="F517" s="137">
        <v>41234</v>
      </c>
      <c r="G517" s="137" t="str">
        <f t="shared" si="110"/>
        <v>Targeted Dealer</v>
      </c>
      <c r="H517" s="137"/>
      <c r="I517" s="177">
        <v>500</v>
      </c>
      <c r="J517" s="177"/>
      <c r="K517" s="178">
        <v>376.5</v>
      </c>
      <c r="L517" s="178">
        <f t="shared" si="111"/>
        <v>123.5</v>
      </c>
      <c r="M517" s="178" t="str">
        <f t="shared" si="112"/>
        <v>-</v>
      </c>
      <c r="N517" s="179">
        <v>359</v>
      </c>
      <c r="O517" s="180" t="str">
        <f t="shared" si="119"/>
        <v>Aug</v>
      </c>
      <c r="P517" s="178">
        <v>475.5</v>
      </c>
      <c r="Q517" s="181">
        <f t="shared" si="113"/>
        <v>-99</v>
      </c>
      <c r="R517" s="180">
        <f t="shared" si="120"/>
        <v>-0.20820189274447953</v>
      </c>
      <c r="S517" s="181" t="str">
        <f t="shared" si="114"/>
        <v>DEGROWTH</v>
      </c>
      <c r="T517" s="178">
        <f t="shared" si="121"/>
        <v>359</v>
      </c>
      <c r="U517" s="182" t="str">
        <f t="shared" si="122"/>
        <v>Sep</v>
      </c>
      <c r="V517" s="178">
        <f t="shared" si="117"/>
        <v>359</v>
      </c>
      <c r="W517" s="183">
        <f t="shared" si="115"/>
        <v>17.5</v>
      </c>
      <c r="X517" s="184" t="b">
        <f t="shared" si="118"/>
        <v>0</v>
      </c>
      <c r="Y517" s="183" t="str">
        <f t="shared" si="116"/>
        <v>GROWTH</v>
      </c>
      <c r="Z517" s="138">
        <v>0</v>
      </c>
      <c r="AA517" s="133"/>
      <c r="AB517" s="133" t="s">
        <v>121</v>
      </c>
      <c r="AC517" s="133" t="s">
        <v>1245</v>
      </c>
      <c r="AE517" s="133" t="s">
        <v>1245</v>
      </c>
      <c r="AF517" s="139">
        <v>527.41666666666663</v>
      </c>
    </row>
    <row r="518" spans="1:32" s="139" customFormat="1" ht="12">
      <c r="A518" s="133" t="s">
        <v>1245</v>
      </c>
      <c r="B518" s="134" t="s">
        <v>3922</v>
      </c>
      <c r="C518" s="135" t="s">
        <v>1641</v>
      </c>
      <c r="D518" s="135">
        <v>1000000523</v>
      </c>
      <c r="E518" s="136" t="s">
        <v>1642</v>
      </c>
      <c r="F518" s="137">
        <v>41256</v>
      </c>
      <c r="G518" s="137" t="str">
        <f t="shared" si="110"/>
        <v>Targeted Dealer</v>
      </c>
      <c r="H518" s="137"/>
      <c r="I518" s="177">
        <v>20</v>
      </c>
      <c r="J518" s="177"/>
      <c r="K518" s="178">
        <v>0</v>
      </c>
      <c r="L518" s="178">
        <f t="shared" si="111"/>
        <v>20</v>
      </c>
      <c r="M518" s="178" t="str">
        <f t="shared" si="112"/>
        <v>-</v>
      </c>
      <c r="N518" s="179">
        <v>13</v>
      </c>
      <c r="O518" s="180" t="str">
        <f t="shared" si="119"/>
        <v>Aug</v>
      </c>
      <c r="P518" s="178">
        <v>0</v>
      </c>
      <c r="Q518" s="181">
        <f t="shared" si="113"/>
        <v>0</v>
      </c>
      <c r="R518" s="180" t="str">
        <f t="shared" si="120"/>
        <v xml:space="preserve"> </v>
      </c>
      <c r="S518" s="181" t="str">
        <f t="shared" si="114"/>
        <v>GROWTH</v>
      </c>
      <c r="T518" s="178">
        <f t="shared" si="121"/>
        <v>13</v>
      </c>
      <c r="U518" s="182" t="str">
        <f t="shared" si="122"/>
        <v>Sep</v>
      </c>
      <c r="V518" s="178">
        <f t="shared" si="117"/>
        <v>13</v>
      </c>
      <c r="W518" s="183">
        <f t="shared" si="115"/>
        <v>-13</v>
      </c>
      <c r="X518" s="184" t="b">
        <f t="shared" si="118"/>
        <v>0</v>
      </c>
      <c r="Y518" s="183" t="str">
        <f t="shared" si="116"/>
        <v>GROWTH</v>
      </c>
      <c r="Z518" s="138">
        <v>0</v>
      </c>
      <c r="AA518" s="133"/>
      <c r="AB518" s="133" t="s">
        <v>121</v>
      </c>
      <c r="AC518" s="133" t="s">
        <v>1245</v>
      </c>
      <c r="AE518" s="133" t="s">
        <v>1245</v>
      </c>
      <c r="AF518" s="139">
        <v>6.583333333333333</v>
      </c>
    </row>
    <row r="519" spans="1:32" s="139" customFormat="1" ht="12">
      <c r="A519" s="133" t="s">
        <v>1245</v>
      </c>
      <c r="B519" s="134" t="s">
        <v>46</v>
      </c>
      <c r="C519" s="135" t="s">
        <v>1643</v>
      </c>
      <c r="D519" s="135">
        <v>1000000497</v>
      </c>
      <c r="E519" s="136" t="s">
        <v>1644</v>
      </c>
      <c r="F519" s="137">
        <v>41297</v>
      </c>
      <c r="G519" s="137" t="str">
        <f t="shared" si="110"/>
        <v>Targeted Dealer</v>
      </c>
      <c r="H519" s="137"/>
      <c r="I519" s="177">
        <v>100</v>
      </c>
      <c r="J519" s="177"/>
      <c r="K519" s="178">
        <v>75</v>
      </c>
      <c r="L519" s="178">
        <f t="shared" si="111"/>
        <v>25</v>
      </c>
      <c r="M519" s="178" t="str">
        <f t="shared" si="112"/>
        <v>-</v>
      </c>
      <c r="N519" s="179">
        <v>55</v>
      </c>
      <c r="O519" s="180" t="str">
        <f t="shared" si="119"/>
        <v>Aug</v>
      </c>
      <c r="P519" s="178">
        <v>115</v>
      </c>
      <c r="Q519" s="181">
        <f t="shared" si="113"/>
        <v>-40</v>
      </c>
      <c r="R519" s="180">
        <f t="shared" si="120"/>
        <v>-0.34782608695652173</v>
      </c>
      <c r="S519" s="181" t="str">
        <f t="shared" si="114"/>
        <v>DEGROWTH</v>
      </c>
      <c r="T519" s="178">
        <f t="shared" si="121"/>
        <v>55</v>
      </c>
      <c r="U519" s="182" t="str">
        <f t="shared" si="122"/>
        <v>Sep</v>
      </c>
      <c r="V519" s="178">
        <f t="shared" si="117"/>
        <v>55</v>
      </c>
      <c r="W519" s="183">
        <f t="shared" si="115"/>
        <v>20</v>
      </c>
      <c r="X519" s="184" t="b">
        <f t="shared" si="118"/>
        <v>0</v>
      </c>
      <c r="Y519" s="183" t="str">
        <f t="shared" si="116"/>
        <v>GROWTH</v>
      </c>
      <c r="Z519" s="138">
        <v>0</v>
      </c>
      <c r="AA519" s="133"/>
      <c r="AB519" s="133" t="s">
        <v>121</v>
      </c>
      <c r="AC519" s="133" t="s">
        <v>1245</v>
      </c>
      <c r="AE519" s="133" t="s">
        <v>1245</v>
      </c>
      <c r="AF519" s="139">
        <v>90.916666666666671</v>
      </c>
    </row>
    <row r="520" spans="1:32" s="139" customFormat="1" ht="12">
      <c r="A520" s="133" t="s">
        <v>1245</v>
      </c>
      <c r="B520" s="134" t="s">
        <v>3922</v>
      </c>
      <c r="C520" s="135" t="s">
        <v>1645</v>
      </c>
      <c r="D520" s="135">
        <v>1000000511</v>
      </c>
      <c r="E520" s="136" t="s">
        <v>1646</v>
      </c>
      <c r="F520" s="137">
        <v>41401</v>
      </c>
      <c r="G520" s="137" t="str">
        <f t="shared" si="110"/>
        <v>Targeted Dealer</v>
      </c>
      <c r="H520" s="137"/>
      <c r="I520" s="177">
        <v>100</v>
      </c>
      <c r="J520" s="177"/>
      <c r="K520" s="178">
        <v>210</v>
      </c>
      <c r="L520" s="178">
        <f t="shared" si="111"/>
        <v>-110</v>
      </c>
      <c r="M520" s="178" t="str">
        <f t="shared" si="112"/>
        <v>-</v>
      </c>
      <c r="N520" s="179">
        <v>105</v>
      </c>
      <c r="O520" s="180" t="str">
        <f t="shared" si="119"/>
        <v>Aug</v>
      </c>
      <c r="P520" s="178">
        <v>105</v>
      </c>
      <c r="Q520" s="181">
        <f t="shared" si="113"/>
        <v>105</v>
      </c>
      <c r="R520" s="180">
        <f t="shared" si="120"/>
        <v>1</v>
      </c>
      <c r="S520" s="181" t="str">
        <f t="shared" si="114"/>
        <v>GROWTH</v>
      </c>
      <c r="T520" s="178">
        <f t="shared" si="121"/>
        <v>105</v>
      </c>
      <c r="U520" s="182" t="str">
        <f t="shared" si="122"/>
        <v>Sep</v>
      </c>
      <c r="V520" s="178">
        <f t="shared" si="117"/>
        <v>105</v>
      </c>
      <c r="W520" s="183">
        <f t="shared" si="115"/>
        <v>105</v>
      </c>
      <c r="X520" s="184" t="b">
        <f t="shared" si="118"/>
        <v>0</v>
      </c>
      <c r="Y520" s="183" t="str">
        <f t="shared" si="116"/>
        <v>GROWTH</v>
      </c>
      <c r="Z520" s="138">
        <v>0</v>
      </c>
      <c r="AA520" s="133"/>
      <c r="AB520" s="133" t="s">
        <v>121</v>
      </c>
      <c r="AC520" s="133" t="s">
        <v>1245</v>
      </c>
      <c r="AE520" s="133" t="s">
        <v>1245</v>
      </c>
      <c r="AF520" s="139">
        <v>178.25</v>
      </c>
    </row>
    <row r="521" spans="1:32" s="139" customFormat="1" ht="12">
      <c r="A521" s="133" t="s">
        <v>1245</v>
      </c>
      <c r="B521" s="134" t="s">
        <v>46</v>
      </c>
      <c r="C521" s="135" t="s">
        <v>1647</v>
      </c>
      <c r="D521" s="135">
        <v>1000000493</v>
      </c>
      <c r="E521" s="136" t="s">
        <v>1648</v>
      </c>
      <c r="F521" s="137">
        <v>41408</v>
      </c>
      <c r="G521" s="137" t="str">
        <f t="shared" si="110"/>
        <v>Targeted Dealer</v>
      </c>
      <c r="H521" s="137"/>
      <c r="I521" s="177">
        <v>100</v>
      </c>
      <c r="J521" s="177"/>
      <c r="K521" s="178">
        <v>75</v>
      </c>
      <c r="L521" s="178">
        <f t="shared" si="111"/>
        <v>25</v>
      </c>
      <c r="M521" s="178" t="str">
        <f t="shared" si="112"/>
        <v>-</v>
      </c>
      <c r="N521" s="179">
        <v>150</v>
      </c>
      <c r="O521" s="180" t="str">
        <f t="shared" si="119"/>
        <v>Aug</v>
      </c>
      <c r="P521" s="178">
        <v>105</v>
      </c>
      <c r="Q521" s="181">
        <f t="shared" si="113"/>
        <v>-30</v>
      </c>
      <c r="R521" s="180">
        <f t="shared" si="120"/>
        <v>-0.2857142857142857</v>
      </c>
      <c r="S521" s="181" t="str">
        <f t="shared" si="114"/>
        <v>DEGROWTH</v>
      </c>
      <c r="T521" s="178">
        <f t="shared" si="121"/>
        <v>150</v>
      </c>
      <c r="U521" s="182" t="str">
        <f t="shared" si="122"/>
        <v>Sep</v>
      </c>
      <c r="V521" s="178">
        <f t="shared" si="117"/>
        <v>150</v>
      </c>
      <c r="W521" s="183">
        <f t="shared" si="115"/>
        <v>-75</v>
      </c>
      <c r="X521" s="184" t="b">
        <f t="shared" si="118"/>
        <v>0</v>
      </c>
      <c r="Y521" s="183" t="str">
        <f t="shared" si="116"/>
        <v>GROWTH</v>
      </c>
      <c r="Z521" s="138">
        <v>0</v>
      </c>
      <c r="AA521" s="133"/>
      <c r="AB521" s="133" t="s">
        <v>121</v>
      </c>
      <c r="AC521" s="133" t="s">
        <v>1245</v>
      </c>
      <c r="AE521" s="133" t="s">
        <v>1245</v>
      </c>
      <c r="AF521" s="139">
        <v>87.916666666666671</v>
      </c>
    </row>
    <row r="522" spans="1:32" s="139" customFormat="1" ht="12">
      <c r="A522" s="133" t="s">
        <v>1245</v>
      </c>
      <c r="B522" s="134" t="s">
        <v>3922</v>
      </c>
      <c r="C522" s="135" t="s">
        <v>1649</v>
      </c>
      <c r="D522" s="135">
        <v>1000000492</v>
      </c>
      <c r="E522" s="136" t="s">
        <v>1650</v>
      </c>
      <c r="F522" s="137">
        <v>41562</v>
      </c>
      <c r="G522" s="137" t="str">
        <f t="shared" si="110"/>
        <v>Targeted Dealer</v>
      </c>
      <c r="H522" s="137"/>
      <c r="I522" s="177">
        <v>50</v>
      </c>
      <c r="J522" s="177"/>
      <c r="K522" s="178">
        <v>100</v>
      </c>
      <c r="L522" s="178">
        <f t="shared" si="111"/>
        <v>-50</v>
      </c>
      <c r="M522" s="178" t="str">
        <f t="shared" si="112"/>
        <v>-</v>
      </c>
      <c r="N522" s="179">
        <v>30</v>
      </c>
      <c r="O522" s="180" t="str">
        <f t="shared" si="119"/>
        <v>Aug</v>
      </c>
      <c r="P522" s="178">
        <v>115</v>
      </c>
      <c r="Q522" s="181">
        <f t="shared" si="113"/>
        <v>-15</v>
      </c>
      <c r="R522" s="180">
        <f t="shared" si="120"/>
        <v>-0.13043478260869568</v>
      </c>
      <c r="S522" s="181" t="str">
        <f t="shared" si="114"/>
        <v>DEGROWTH</v>
      </c>
      <c r="T522" s="178">
        <f t="shared" si="121"/>
        <v>30</v>
      </c>
      <c r="U522" s="182" t="str">
        <f t="shared" si="122"/>
        <v>Sep</v>
      </c>
      <c r="V522" s="178">
        <f t="shared" si="117"/>
        <v>30</v>
      </c>
      <c r="W522" s="183">
        <f t="shared" si="115"/>
        <v>70</v>
      </c>
      <c r="X522" s="184" t="b">
        <f t="shared" si="118"/>
        <v>0</v>
      </c>
      <c r="Y522" s="183" t="str">
        <f t="shared" si="116"/>
        <v>GROWTH</v>
      </c>
      <c r="Z522" s="138">
        <v>0</v>
      </c>
      <c r="AA522" s="133"/>
      <c r="AB522" s="133" t="s">
        <v>121</v>
      </c>
      <c r="AC522" s="133" t="s">
        <v>1245</v>
      </c>
      <c r="AE522" s="133" t="s">
        <v>1245</v>
      </c>
      <c r="AF522" s="139">
        <v>154.16666666666666</v>
      </c>
    </row>
    <row r="523" spans="1:32" s="139" customFormat="1" ht="12">
      <c r="A523" s="133" t="s">
        <v>1245</v>
      </c>
      <c r="B523" s="134" t="s">
        <v>46</v>
      </c>
      <c r="C523" s="135" t="s">
        <v>1651</v>
      </c>
      <c r="D523" s="135">
        <v>1000000501</v>
      </c>
      <c r="E523" s="136" t="s">
        <v>1652</v>
      </c>
      <c r="F523" s="137">
        <v>41648</v>
      </c>
      <c r="G523" s="137" t="str">
        <f t="shared" si="110"/>
        <v>Targeted Dealer</v>
      </c>
      <c r="H523" s="137"/>
      <c r="I523" s="177">
        <v>25</v>
      </c>
      <c r="J523" s="177"/>
      <c r="K523" s="178">
        <v>0</v>
      </c>
      <c r="L523" s="178">
        <f t="shared" si="111"/>
        <v>25</v>
      </c>
      <c r="M523" s="178" t="str">
        <f t="shared" si="112"/>
        <v>-</v>
      </c>
      <c r="N523" s="179">
        <v>30</v>
      </c>
      <c r="O523" s="180" t="str">
        <f t="shared" si="119"/>
        <v>Aug</v>
      </c>
      <c r="P523" s="178">
        <v>25</v>
      </c>
      <c r="Q523" s="181">
        <f t="shared" si="113"/>
        <v>-25</v>
      </c>
      <c r="R523" s="180">
        <f t="shared" si="120"/>
        <v>-1</v>
      </c>
      <c r="S523" s="181" t="str">
        <f t="shared" si="114"/>
        <v>DEGROWTH</v>
      </c>
      <c r="T523" s="178">
        <f t="shared" si="121"/>
        <v>30</v>
      </c>
      <c r="U523" s="182" t="str">
        <f t="shared" si="122"/>
        <v>Sep</v>
      </c>
      <c r="V523" s="178">
        <f t="shared" si="117"/>
        <v>30</v>
      </c>
      <c r="W523" s="183">
        <f t="shared" si="115"/>
        <v>-30</v>
      </c>
      <c r="X523" s="184" t="b">
        <f t="shared" si="118"/>
        <v>0</v>
      </c>
      <c r="Y523" s="183" t="str">
        <f t="shared" si="116"/>
        <v>GROWTH</v>
      </c>
      <c r="Z523" s="138">
        <v>0</v>
      </c>
      <c r="AA523" s="133"/>
      <c r="AB523" s="133" t="s">
        <v>121</v>
      </c>
      <c r="AC523" s="133" t="s">
        <v>1245</v>
      </c>
      <c r="AE523" s="133" t="s">
        <v>1245</v>
      </c>
      <c r="AF523" s="139">
        <v>20.833333333333332</v>
      </c>
    </row>
    <row r="524" spans="1:32" s="139" customFormat="1" ht="12">
      <c r="A524" s="133" t="s">
        <v>1245</v>
      </c>
      <c r="B524" s="134" t="s">
        <v>3922</v>
      </c>
      <c r="C524" s="135" t="s">
        <v>1653</v>
      </c>
      <c r="D524" s="135">
        <v>1000000513</v>
      </c>
      <c r="E524" s="136" t="s">
        <v>1654</v>
      </c>
      <c r="F524" s="137">
        <v>41837</v>
      </c>
      <c r="G524" s="137" t="str">
        <f t="shared" si="110"/>
        <v>Targeted Dealer</v>
      </c>
      <c r="H524" s="137"/>
      <c r="I524" s="177">
        <v>25</v>
      </c>
      <c r="J524" s="177"/>
      <c r="K524" s="178">
        <v>13</v>
      </c>
      <c r="L524" s="178">
        <f t="shared" si="111"/>
        <v>12</v>
      </c>
      <c r="M524" s="178" t="str">
        <f t="shared" si="112"/>
        <v>-</v>
      </c>
      <c r="N524" s="179">
        <v>0</v>
      </c>
      <c r="O524" s="180" t="str">
        <f t="shared" si="119"/>
        <v>Aug</v>
      </c>
      <c r="P524" s="178">
        <v>0</v>
      </c>
      <c r="Q524" s="181">
        <f t="shared" si="113"/>
        <v>13</v>
      </c>
      <c r="R524" s="180" t="str">
        <f t="shared" si="120"/>
        <v xml:space="preserve"> </v>
      </c>
      <c r="S524" s="181" t="b">
        <f t="shared" si="114"/>
        <v>0</v>
      </c>
      <c r="T524" s="178">
        <f t="shared" si="121"/>
        <v>0</v>
      </c>
      <c r="U524" s="182" t="str">
        <f t="shared" si="122"/>
        <v>Sep</v>
      </c>
      <c r="V524" s="178">
        <f t="shared" si="117"/>
        <v>0</v>
      </c>
      <c r="W524" s="183">
        <f t="shared" si="115"/>
        <v>13</v>
      </c>
      <c r="X524" s="184" t="b">
        <f t="shared" si="118"/>
        <v>0</v>
      </c>
      <c r="Y524" s="183" t="b">
        <f t="shared" si="116"/>
        <v>0</v>
      </c>
      <c r="Z524" s="138">
        <v>0</v>
      </c>
      <c r="AA524" s="133"/>
      <c r="AB524" s="133" t="s">
        <v>121</v>
      </c>
      <c r="AC524" s="133" t="s">
        <v>1245</v>
      </c>
      <c r="AE524" s="133" t="s">
        <v>1245</v>
      </c>
      <c r="AF524" s="139">
        <v>13.333333333333334</v>
      </c>
    </row>
    <row r="525" spans="1:32" s="139" customFormat="1" ht="12">
      <c r="A525" s="133" t="s">
        <v>1245</v>
      </c>
      <c r="B525" s="134" t="s">
        <v>46</v>
      </c>
      <c r="C525" s="135" t="s">
        <v>1655</v>
      </c>
      <c r="D525" s="135">
        <v>1000000509</v>
      </c>
      <c r="E525" s="136" t="s">
        <v>1656</v>
      </c>
      <c r="F525" s="137">
        <v>42096</v>
      </c>
      <c r="G525" s="137" t="str">
        <f t="shared" si="110"/>
        <v>Targeted Dealer</v>
      </c>
      <c r="H525" s="137"/>
      <c r="I525" s="177">
        <v>950</v>
      </c>
      <c r="J525" s="177"/>
      <c r="K525" s="178">
        <v>1137</v>
      </c>
      <c r="L525" s="178">
        <f t="shared" si="111"/>
        <v>-187</v>
      </c>
      <c r="M525" s="178" t="str">
        <f t="shared" si="112"/>
        <v>-</v>
      </c>
      <c r="N525" s="179">
        <v>876</v>
      </c>
      <c r="O525" s="180" t="str">
        <f t="shared" si="119"/>
        <v>Aug</v>
      </c>
      <c r="P525" s="178">
        <v>925.5</v>
      </c>
      <c r="Q525" s="181">
        <f t="shared" si="113"/>
        <v>211.5</v>
      </c>
      <c r="R525" s="180">
        <f t="shared" si="120"/>
        <v>0.22852512155591564</v>
      </c>
      <c r="S525" s="181" t="str">
        <f t="shared" si="114"/>
        <v>GROWTH</v>
      </c>
      <c r="T525" s="178">
        <f t="shared" si="121"/>
        <v>876</v>
      </c>
      <c r="U525" s="182" t="str">
        <f t="shared" si="122"/>
        <v>Sep</v>
      </c>
      <c r="V525" s="178">
        <f t="shared" si="117"/>
        <v>876</v>
      </c>
      <c r="W525" s="183">
        <f t="shared" si="115"/>
        <v>261</v>
      </c>
      <c r="X525" s="184" t="b">
        <f t="shared" si="118"/>
        <v>0</v>
      </c>
      <c r="Y525" s="183" t="str">
        <f t="shared" si="116"/>
        <v>GROWTH</v>
      </c>
      <c r="Z525" s="138">
        <v>0</v>
      </c>
      <c r="AA525" s="133"/>
      <c r="AB525" s="133" t="s">
        <v>121</v>
      </c>
      <c r="AC525" s="133" t="s">
        <v>1245</v>
      </c>
      <c r="AE525" s="133" t="s">
        <v>1245</v>
      </c>
      <c r="AF525" s="139">
        <v>1139.3500000000001</v>
      </c>
    </row>
    <row r="526" spans="1:32" s="139" customFormat="1" ht="12">
      <c r="A526" s="133" t="s">
        <v>1245</v>
      </c>
      <c r="B526" s="134" t="s">
        <v>3922</v>
      </c>
      <c r="C526" s="135" t="s">
        <v>1657</v>
      </c>
      <c r="D526" s="135">
        <v>1000000486</v>
      </c>
      <c r="E526" s="136" t="s">
        <v>1658</v>
      </c>
      <c r="F526" s="137">
        <v>42102</v>
      </c>
      <c r="G526" s="137" t="str">
        <f t="shared" ref="G526:G585" si="123">IF(I526&gt;0,"Targeted Dealer","-")</f>
        <v>Targeted Dealer</v>
      </c>
      <c r="H526" s="137"/>
      <c r="I526" s="177">
        <v>50</v>
      </c>
      <c r="J526" s="177"/>
      <c r="K526" s="178">
        <v>13</v>
      </c>
      <c r="L526" s="178">
        <f t="shared" si="111"/>
        <v>37</v>
      </c>
      <c r="M526" s="178" t="str">
        <f t="shared" si="112"/>
        <v>-</v>
      </c>
      <c r="N526" s="179">
        <v>39</v>
      </c>
      <c r="O526" s="180" t="str">
        <f t="shared" si="119"/>
        <v>Aug</v>
      </c>
      <c r="P526" s="178">
        <v>26</v>
      </c>
      <c r="Q526" s="181">
        <f t="shared" si="113"/>
        <v>-13</v>
      </c>
      <c r="R526" s="180">
        <f t="shared" si="120"/>
        <v>-0.5</v>
      </c>
      <c r="S526" s="181" t="str">
        <f t="shared" si="114"/>
        <v>DEGROWTH</v>
      </c>
      <c r="T526" s="178">
        <f t="shared" si="121"/>
        <v>39</v>
      </c>
      <c r="U526" s="182" t="str">
        <f t="shared" si="122"/>
        <v>Sep</v>
      </c>
      <c r="V526" s="178">
        <f t="shared" si="117"/>
        <v>39</v>
      </c>
      <c r="W526" s="183">
        <f t="shared" si="115"/>
        <v>-26</v>
      </c>
      <c r="X526" s="184" t="b">
        <f t="shared" si="118"/>
        <v>0</v>
      </c>
      <c r="Y526" s="183" t="str">
        <f t="shared" si="116"/>
        <v>GROWTH</v>
      </c>
      <c r="Z526" s="138">
        <v>0</v>
      </c>
      <c r="AA526" s="133"/>
      <c r="AB526" s="133" t="s">
        <v>121</v>
      </c>
      <c r="AC526" s="133" t="s">
        <v>1245</v>
      </c>
      <c r="AE526" s="133" t="s">
        <v>1245</v>
      </c>
      <c r="AF526" s="139">
        <v>32.5</v>
      </c>
    </row>
    <row r="527" spans="1:32" s="139" customFormat="1" ht="12">
      <c r="A527" s="133" t="s">
        <v>1245</v>
      </c>
      <c r="B527" s="134" t="s">
        <v>46</v>
      </c>
      <c r="C527" s="135" t="s">
        <v>1659</v>
      </c>
      <c r="D527" s="135">
        <v>1000000503</v>
      </c>
      <c r="E527" s="136" t="s">
        <v>1660</v>
      </c>
      <c r="F527" s="137">
        <v>42174</v>
      </c>
      <c r="G527" s="137" t="str">
        <f t="shared" si="123"/>
        <v>Targeted Dealer</v>
      </c>
      <c r="H527" s="137"/>
      <c r="I527" s="177">
        <v>100</v>
      </c>
      <c r="J527" s="177"/>
      <c r="K527" s="178">
        <v>75</v>
      </c>
      <c r="L527" s="178">
        <f t="shared" si="111"/>
        <v>25</v>
      </c>
      <c r="M527" s="178" t="str">
        <f t="shared" si="112"/>
        <v>-</v>
      </c>
      <c r="N527" s="179">
        <v>80</v>
      </c>
      <c r="O527" s="180" t="str">
        <f t="shared" si="119"/>
        <v>Aug</v>
      </c>
      <c r="P527" s="178">
        <v>55</v>
      </c>
      <c r="Q527" s="181">
        <f t="shared" si="113"/>
        <v>20</v>
      </c>
      <c r="R527" s="180">
        <f t="shared" si="120"/>
        <v>0.36363636363636354</v>
      </c>
      <c r="S527" s="181" t="str">
        <f t="shared" si="114"/>
        <v>GROWTH</v>
      </c>
      <c r="T527" s="178">
        <f t="shared" si="121"/>
        <v>80</v>
      </c>
      <c r="U527" s="182" t="str">
        <f t="shared" si="122"/>
        <v>Sep</v>
      </c>
      <c r="V527" s="178">
        <f t="shared" si="117"/>
        <v>80</v>
      </c>
      <c r="W527" s="183">
        <f t="shared" si="115"/>
        <v>-5</v>
      </c>
      <c r="X527" s="184" t="b">
        <f t="shared" si="118"/>
        <v>0</v>
      </c>
      <c r="Y527" s="183" t="str">
        <f t="shared" si="116"/>
        <v>GROWTH</v>
      </c>
      <c r="Z527" s="138">
        <v>0</v>
      </c>
      <c r="AA527" s="133"/>
      <c r="AB527" s="133" t="s">
        <v>121</v>
      </c>
      <c r="AC527" s="133" t="s">
        <v>1245</v>
      </c>
      <c r="AE527" s="133" t="s">
        <v>1245</v>
      </c>
      <c r="AF527" s="139">
        <v>97.166666666666671</v>
      </c>
    </row>
    <row r="528" spans="1:32" s="139" customFormat="1" ht="12">
      <c r="A528" s="133" t="s">
        <v>1245</v>
      </c>
      <c r="B528" s="134" t="s">
        <v>46</v>
      </c>
      <c r="C528" s="135" t="s">
        <v>1661</v>
      </c>
      <c r="D528" s="135">
        <v>1000000498</v>
      </c>
      <c r="E528" s="136" t="s">
        <v>1662</v>
      </c>
      <c r="F528" s="137">
        <v>42195</v>
      </c>
      <c r="G528" s="137" t="str">
        <f t="shared" si="123"/>
        <v>Targeted Dealer</v>
      </c>
      <c r="H528" s="137"/>
      <c r="I528" s="177">
        <v>25</v>
      </c>
      <c r="J528" s="177"/>
      <c r="K528" s="178">
        <v>30</v>
      </c>
      <c r="L528" s="178">
        <f t="shared" si="111"/>
        <v>-5</v>
      </c>
      <c r="M528" s="178" t="str">
        <f t="shared" si="112"/>
        <v>-</v>
      </c>
      <c r="N528" s="179">
        <v>25</v>
      </c>
      <c r="O528" s="180" t="str">
        <f t="shared" si="119"/>
        <v>Aug</v>
      </c>
      <c r="P528" s="178">
        <v>50</v>
      </c>
      <c r="Q528" s="181">
        <f t="shared" si="113"/>
        <v>-20</v>
      </c>
      <c r="R528" s="180">
        <f t="shared" si="120"/>
        <v>-0.4</v>
      </c>
      <c r="S528" s="181" t="str">
        <f t="shared" si="114"/>
        <v>DEGROWTH</v>
      </c>
      <c r="T528" s="178">
        <f t="shared" si="121"/>
        <v>25</v>
      </c>
      <c r="U528" s="182" t="str">
        <f t="shared" si="122"/>
        <v>Sep</v>
      </c>
      <c r="V528" s="178">
        <f t="shared" si="117"/>
        <v>25</v>
      </c>
      <c r="W528" s="183">
        <f t="shared" si="115"/>
        <v>5</v>
      </c>
      <c r="X528" s="184" t="b">
        <f t="shared" si="118"/>
        <v>0</v>
      </c>
      <c r="Y528" s="183" t="str">
        <f t="shared" si="116"/>
        <v>GROWTH</v>
      </c>
      <c r="Z528" s="138">
        <v>0</v>
      </c>
      <c r="AA528" s="133"/>
      <c r="AB528" s="133" t="s">
        <v>121</v>
      </c>
      <c r="AC528" s="133" t="s">
        <v>1245</v>
      </c>
      <c r="AE528" s="133" t="s">
        <v>1245</v>
      </c>
      <c r="AF528" s="139">
        <v>35</v>
      </c>
    </row>
    <row r="529" spans="1:32" s="139" customFormat="1" ht="12">
      <c r="A529" s="133" t="s">
        <v>1245</v>
      </c>
      <c r="B529" s="134" t="s">
        <v>3922</v>
      </c>
      <c r="C529" s="135" t="s">
        <v>1663</v>
      </c>
      <c r="D529" s="135">
        <v>1000000496</v>
      </c>
      <c r="E529" s="136" t="s">
        <v>1664</v>
      </c>
      <c r="F529" s="137">
        <v>42286</v>
      </c>
      <c r="G529" s="137" t="str">
        <f t="shared" si="123"/>
        <v>Targeted Dealer</v>
      </c>
      <c r="H529" s="137"/>
      <c r="I529" s="177">
        <v>100</v>
      </c>
      <c r="J529" s="177"/>
      <c r="K529" s="178">
        <v>60</v>
      </c>
      <c r="L529" s="178">
        <f t="shared" si="111"/>
        <v>40</v>
      </c>
      <c r="M529" s="178" t="str">
        <f t="shared" si="112"/>
        <v>-</v>
      </c>
      <c r="N529" s="179">
        <v>70</v>
      </c>
      <c r="O529" s="180" t="str">
        <f t="shared" si="119"/>
        <v>Aug</v>
      </c>
      <c r="P529" s="178">
        <v>90</v>
      </c>
      <c r="Q529" s="181">
        <f t="shared" si="113"/>
        <v>-30</v>
      </c>
      <c r="R529" s="180">
        <f t="shared" si="120"/>
        <v>-0.33333333333333337</v>
      </c>
      <c r="S529" s="181" t="str">
        <f t="shared" si="114"/>
        <v>DEGROWTH</v>
      </c>
      <c r="T529" s="178">
        <f t="shared" si="121"/>
        <v>70</v>
      </c>
      <c r="U529" s="182" t="str">
        <f t="shared" si="122"/>
        <v>Sep</v>
      </c>
      <c r="V529" s="178">
        <f t="shared" si="117"/>
        <v>70</v>
      </c>
      <c r="W529" s="183">
        <f t="shared" si="115"/>
        <v>-10</v>
      </c>
      <c r="X529" s="184" t="b">
        <f t="shared" si="118"/>
        <v>0</v>
      </c>
      <c r="Y529" s="183" t="str">
        <f t="shared" si="116"/>
        <v>GROWTH</v>
      </c>
      <c r="Z529" s="138">
        <v>0</v>
      </c>
      <c r="AA529" s="133"/>
      <c r="AB529" s="133" t="s">
        <v>121</v>
      </c>
      <c r="AC529" s="133" t="s">
        <v>1245</v>
      </c>
      <c r="AE529" s="133" t="s">
        <v>1245</v>
      </c>
      <c r="AF529" s="139">
        <v>100.83333333333333</v>
      </c>
    </row>
    <row r="530" spans="1:32" s="139" customFormat="1" ht="12">
      <c r="A530" s="133" t="s">
        <v>1245</v>
      </c>
      <c r="B530" s="134" t="s">
        <v>3922</v>
      </c>
      <c r="C530" s="135" t="s">
        <v>1665</v>
      </c>
      <c r="D530" s="135">
        <v>1000000508</v>
      </c>
      <c r="E530" s="136" t="s">
        <v>1666</v>
      </c>
      <c r="F530" s="137">
        <v>42373</v>
      </c>
      <c r="G530" s="137" t="str">
        <f t="shared" si="123"/>
        <v>Targeted Dealer</v>
      </c>
      <c r="H530" s="137"/>
      <c r="I530" s="177">
        <v>130</v>
      </c>
      <c r="J530" s="177"/>
      <c r="K530" s="178">
        <v>111.5</v>
      </c>
      <c r="L530" s="178">
        <f t="shared" si="111"/>
        <v>18.5</v>
      </c>
      <c r="M530" s="178" t="str">
        <f t="shared" si="112"/>
        <v>-</v>
      </c>
      <c r="N530" s="179">
        <v>65</v>
      </c>
      <c r="O530" s="180" t="str">
        <f t="shared" si="119"/>
        <v>Aug</v>
      </c>
      <c r="P530" s="178">
        <v>130</v>
      </c>
      <c r="Q530" s="181">
        <f t="shared" si="113"/>
        <v>-18.5</v>
      </c>
      <c r="R530" s="180">
        <f t="shared" si="120"/>
        <v>-0.14230769230769236</v>
      </c>
      <c r="S530" s="181" t="str">
        <f t="shared" si="114"/>
        <v>DEGROWTH</v>
      </c>
      <c r="T530" s="178">
        <f t="shared" si="121"/>
        <v>65</v>
      </c>
      <c r="U530" s="182" t="str">
        <f t="shared" si="122"/>
        <v>Sep</v>
      </c>
      <c r="V530" s="178">
        <f t="shared" si="117"/>
        <v>65</v>
      </c>
      <c r="W530" s="183">
        <f t="shared" si="115"/>
        <v>46.5</v>
      </c>
      <c r="X530" s="184" t="b">
        <f t="shared" si="118"/>
        <v>0</v>
      </c>
      <c r="Y530" s="183" t="str">
        <f t="shared" si="116"/>
        <v>GROWTH</v>
      </c>
      <c r="Z530" s="138">
        <v>0</v>
      </c>
      <c r="AA530" s="133"/>
      <c r="AB530" s="133" t="s">
        <v>121</v>
      </c>
      <c r="AC530" s="133" t="s">
        <v>1245</v>
      </c>
      <c r="AE530" s="133" t="s">
        <v>1245</v>
      </c>
      <c r="AF530" s="139">
        <v>176.91666666666666</v>
      </c>
    </row>
    <row r="531" spans="1:32" s="139" customFormat="1" ht="12">
      <c r="A531" s="133" t="s">
        <v>1245</v>
      </c>
      <c r="B531" s="134" t="s">
        <v>46</v>
      </c>
      <c r="C531" s="135" t="s">
        <v>1669</v>
      </c>
      <c r="D531" s="135">
        <v>1000000504</v>
      </c>
      <c r="E531" s="136" t="s">
        <v>1670</v>
      </c>
      <c r="F531" s="137">
        <v>42725</v>
      </c>
      <c r="G531" s="137" t="str">
        <f t="shared" si="123"/>
        <v>Targeted Dealer</v>
      </c>
      <c r="H531" s="137"/>
      <c r="I531" s="177">
        <v>150</v>
      </c>
      <c r="J531" s="177"/>
      <c r="K531" s="178">
        <v>60</v>
      </c>
      <c r="L531" s="178">
        <f t="shared" si="111"/>
        <v>90</v>
      </c>
      <c r="M531" s="178" t="str">
        <f t="shared" si="112"/>
        <v>-</v>
      </c>
      <c r="N531" s="179">
        <v>150</v>
      </c>
      <c r="O531" s="180" t="str">
        <f t="shared" si="119"/>
        <v>Aug</v>
      </c>
      <c r="P531" s="178">
        <v>120</v>
      </c>
      <c r="Q531" s="181">
        <f t="shared" si="113"/>
        <v>-60</v>
      </c>
      <c r="R531" s="180">
        <f t="shared" si="120"/>
        <v>-0.5</v>
      </c>
      <c r="S531" s="181" t="str">
        <f t="shared" si="114"/>
        <v>DEGROWTH</v>
      </c>
      <c r="T531" s="178">
        <f t="shared" si="121"/>
        <v>150</v>
      </c>
      <c r="U531" s="182" t="str">
        <f t="shared" si="122"/>
        <v>Sep</v>
      </c>
      <c r="V531" s="178">
        <f t="shared" si="117"/>
        <v>150</v>
      </c>
      <c r="W531" s="183">
        <f t="shared" si="115"/>
        <v>-90</v>
      </c>
      <c r="X531" s="184" t="b">
        <f t="shared" si="118"/>
        <v>0</v>
      </c>
      <c r="Y531" s="183" t="str">
        <f t="shared" si="116"/>
        <v>GROWTH</v>
      </c>
      <c r="Z531" s="138">
        <v>0</v>
      </c>
      <c r="AA531" s="133"/>
      <c r="AB531" s="133" t="s">
        <v>121</v>
      </c>
      <c r="AC531" s="133" t="s">
        <v>1245</v>
      </c>
      <c r="AE531" s="133" t="s">
        <v>1245</v>
      </c>
      <c r="AF531" s="139">
        <v>207.5</v>
      </c>
    </row>
    <row r="532" spans="1:32" s="139" customFormat="1" ht="12">
      <c r="A532" s="133" t="s">
        <v>1245</v>
      </c>
      <c r="B532" s="134" t="s">
        <v>3922</v>
      </c>
      <c r="C532" s="135" t="s">
        <v>1671</v>
      </c>
      <c r="D532" s="135">
        <v>1000000510</v>
      </c>
      <c r="E532" s="136" t="s">
        <v>1672</v>
      </c>
      <c r="F532" s="137">
        <v>42732</v>
      </c>
      <c r="G532" s="137" t="str">
        <f t="shared" si="123"/>
        <v>Targeted Dealer</v>
      </c>
      <c r="H532" s="137"/>
      <c r="I532" s="177">
        <v>850</v>
      </c>
      <c r="J532" s="177"/>
      <c r="K532" s="178">
        <v>632</v>
      </c>
      <c r="L532" s="178">
        <f t="shared" si="111"/>
        <v>218</v>
      </c>
      <c r="M532" s="178" t="str">
        <f t="shared" si="112"/>
        <v>-</v>
      </c>
      <c r="N532" s="179">
        <v>750</v>
      </c>
      <c r="O532" s="180" t="str">
        <f t="shared" si="119"/>
        <v>Aug</v>
      </c>
      <c r="P532" s="178">
        <v>960</v>
      </c>
      <c r="Q532" s="181">
        <f t="shared" si="113"/>
        <v>-328</v>
      </c>
      <c r="R532" s="180">
        <f t="shared" si="120"/>
        <v>-0.34166666666666667</v>
      </c>
      <c r="S532" s="181" t="str">
        <f t="shared" si="114"/>
        <v>DEGROWTH</v>
      </c>
      <c r="T532" s="178">
        <f t="shared" si="121"/>
        <v>750</v>
      </c>
      <c r="U532" s="182" t="str">
        <f t="shared" si="122"/>
        <v>Sep</v>
      </c>
      <c r="V532" s="178">
        <f t="shared" si="117"/>
        <v>750</v>
      </c>
      <c r="W532" s="183">
        <f t="shared" si="115"/>
        <v>-118</v>
      </c>
      <c r="X532" s="184" t="b">
        <f t="shared" si="118"/>
        <v>0</v>
      </c>
      <c r="Y532" s="183" t="str">
        <f t="shared" si="116"/>
        <v>GROWTH</v>
      </c>
      <c r="Z532" s="138">
        <v>0</v>
      </c>
      <c r="AA532" s="133"/>
      <c r="AB532" s="133" t="s">
        <v>121</v>
      </c>
      <c r="AC532" s="133" t="s">
        <v>1245</v>
      </c>
      <c r="AE532" s="133" t="s">
        <v>1245</v>
      </c>
      <c r="AF532" s="139">
        <v>1155.8333333333333</v>
      </c>
    </row>
    <row r="533" spans="1:32" s="139" customFormat="1" ht="12">
      <c r="A533" s="133" t="s">
        <v>1245</v>
      </c>
      <c r="B533" s="134" t="s">
        <v>3922</v>
      </c>
      <c r="C533" s="135" t="s">
        <v>1673</v>
      </c>
      <c r="D533" s="135">
        <v>1000000528</v>
      </c>
      <c r="E533" s="136" t="s">
        <v>1674</v>
      </c>
      <c r="F533" s="137">
        <v>42745</v>
      </c>
      <c r="G533" s="137" t="str">
        <f t="shared" si="123"/>
        <v>Targeted Dealer</v>
      </c>
      <c r="H533" s="137"/>
      <c r="I533" s="177">
        <v>25</v>
      </c>
      <c r="J533" s="177"/>
      <c r="K533" s="178">
        <v>25</v>
      </c>
      <c r="L533" s="178">
        <f t="shared" si="111"/>
        <v>0</v>
      </c>
      <c r="M533" s="178" t="str">
        <f t="shared" si="112"/>
        <v>-</v>
      </c>
      <c r="N533" s="179">
        <v>25</v>
      </c>
      <c r="O533" s="180" t="str">
        <f t="shared" si="119"/>
        <v>Aug</v>
      </c>
      <c r="P533" s="178">
        <v>30</v>
      </c>
      <c r="Q533" s="181">
        <f t="shared" si="113"/>
        <v>-5</v>
      </c>
      <c r="R533" s="180">
        <f t="shared" si="120"/>
        <v>-0.16666666666666663</v>
      </c>
      <c r="S533" s="181" t="str">
        <f t="shared" si="114"/>
        <v>DEGROWTH</v>
      </c>
      <c r="T533" s="178">
        <f t="shared" si="121"/>
        <v>25</v>
      </c>
      <c r="U533" s="182" t="str">
        <f t="shared" si="122"/>
        <v>Sep</v>
      </c>
      <c r="V533" s="178">
        <f t="shared" si="117"/>
        <v>25</v>
      </c>
      <c r="W533" s="183">
        <f t="shared" si="115"/>
        <v>0</v>
      </c>
      <c r="X533" s="184" t="b">
        <f t="shared" si="118"/>
        <v>0</v>
      </c>
      <c r="Y533" s="183" t="str">
        <f t="shared" si="116"/>
        <v>GROWTH</v>
      </c>
      <c r="Z533" s="138">
        <v>0</v>
      </c>
      <c r="AA533" s="133"/>
      <c r="AB533" s="133" t="s">
        <v>121</v>
      </c>
      <c r="AC533" s="133" t="s">
        <v>1245</v>
      </c>
      <c r="AE533" s="133" t="s">
        <v>1245</v>
      </c>
      <c r="AF533" s="139">
        <v>15.833333333333334</v>
      </c>
    </row>
    <row r="534" spans="1:32" s="139" customFormat="1" ht="12">
      <c r="A534" s="133" t="s">
        <v>1245</v>
      </c>
      <c r="B534" s="134" t="s">
        <v>3922</v>
      </c>
      <c r="C534" s="135" t="s">
        <v>1675</v>
      </c>
      <c r="D534" s="135">
        <v>1000000485</v>
      </c>
      <c r="E534" s="136" t="s">
        <v>1676</v>
      </c>
      <c r="F534" s="137">
        <v>42842</v>
      </c>
      <c r="G534" s="137" t="str">
        <f t="shared" si="123"/>
        <v>Targeted Dealer</v>
      </c>
      <c r="H534" s="137"/>
      <c r="I534" s="177">
        <v>50</v>
      </c>
      <c r="J534" s="177"/>
      <c r="K534" s="178">
        <v>50</v>
      </c>
      <c r="L534" s="178">
        <f t="shared" si="111"/>
        <v>0</v>
      </c>
      <c r="M534" s="178" t="str">
        <f t="shared" si="112"/>
        <v>-</v>
      </c>
      <c r="N534" s="179">
        <v>50</v>
      </c>
      <c r="O534" s="180" t="str">
        <f t="shared" si="119"/>
        <v>Aug</v>
      </c>
      <c r="P534" s="178">
        <v>60</v>
      </c>
      <c r="Q534" s="181">
        <f t="shared" si="113"/>
        <v>-10</v>
      </c>
      <c r="R534" s="180">
        <f t="shared" si="120"/>
        <v>-0.16666666666666663</v>
      </c>
      <c r="S534" s="181" t="str">
        <f t="shared" si="114"/>
        <v>DEGROWTH</v>
      </c>
      <c r="T534" s="178">
        <f t="shared" si="121"/>
        <v>50</v>
      </c>
      <c r="U534" s="182" t="str">
        <f t="shared" si="122"/>
        <v>Sep</v>
      </c>
      <c r="V534" s="178">
        <f t="shared" si="117"/>
        <v>50</v>
      </c>
      <c r="W534" s="183">
        <f t="shared" si="115"/>
        <v>0</v>
      </c>
      <c r="X534" s="184" t="b">
        <f t="shared" si="118"/>
        <v>0</v>
      </c>
      <c r="Y534" s="183" t="str">
        <f t="shared" si="116"/>
        <v>GROWTH</v>
      </c>
      <c r="Z534" s="138">
        <v>0</v>
      </c>
      <c r="AA534" s="133"/>
      <c r="AB534" s="133" t="s">
        <v>121</v>
      </c>
      <c r="AC534" s="133" t="s">
        <v>1245</v>
      </c>
      <c r="AE534" s="133" t="s">
        <v>1245</v>
      </c>
      <c r="AF534" s="139">
        <v>27.5</v>
      </c>
    </row>
    <row r="535" spans="1:32" s="139" customFormat="1" ht="12">
      <c r="A535" s="133" t="s">
        <v>1245</v>
      </c>
      <c r="B535" s="134" t="s">
        <v>46</v>
      </c>
      <c r="C535" s="135" t="s">
        <v>1677</v>
      </c>
      <c r="D535" s="135">
        <v>1000000494</v>
      </c>
      <c r="E535" s="136" t="s">
        <v>1678</v>
      </c>
      <c r="F535" s="137">
        <v>42870</v>
      </c>
      <c r="G535" s="137" t="str">
        <f t="shared" si="123"/>
        <v>Targeted Dealer</v>
      </c>
      <c r="H535" s="137"/>
      <c r="I535" s="177">
        <v>25</v>
      </c>
      <c r="J535" s="177"/>
      <c r="K535" s="178">
        <v>25</v>
      </c>
      <c r="L535" s="178">
        <f t="shared" si="111"/>
        <v>0</v>
      </c>
      <c r="M535" s="178" t="str">
        <f t="shared" si="112"/>
        <v>-</v>
      </c>
      <c r="N535" s="179">
        <v>25</v>
      </c>
      <c r="O535" s="180" t="str">
        <f t="shared" si="119"/>
        <v>Aug</v>
      </c>
      <c r="P535" s="178">
        <v>25</v>
      </c>
      <c r="Q535" s="181">
        <f t="shared" si="113"/>
        <v>0</v>
      </c>
      <c r="R535" s="180">
        <f t="shared" si="120"/>
        <v>0</v>
      </c>
      <c r="S535" s="181" t="str">
        <f t="shared" si="114"/>
        <v>GROWTH</v>
      </c>
      <c r="T535" s="178">
        <f t="shared" si="121"/>
        <v>25</v>
      </c>
      <c r="U535" s="182" t="str">
        <f t="shared" si="122"/>
        <v>Sep</v>
      </c>
      <c r="V535" s="178">
        <f t="shared" si="117"/>
        <v>25</v>
      </c>
      <c r="W535" s="183">
        <f t="shared" si="115"/>
        <v>0</v>
      </c>
      <c r="X535" s="184" t="b">
        <f t="shared" si="118"/>
        <v>0</v>
      </c>
      <c r="Y535" s="183" t="str">
        <f t="shared" si="116"/>
        <v>GROWTH</v>
      </c>
      <c r="Z535" s="138">
        <v>0</v>
      </c>
      <c r="AA535" s="133"/>
      <c r="AB535" s="133" t="s">
        <v>121</v>
      </c>
      <c r="AC535" s="133" t="s">
        <v>1245</v>
      </c>
      <c r="AE535" s="133" t="s">
        <v>1245</v>
      </c>
      <c r="AF535" s="139">
        <v>38.241666666666667</v>
      </c>
    </row>
    <row r="536" spans="1:32" s="139" customFormat="1" ht="12">
      <c r="A536" s="133" t="s">
        <v>1245</v>
      </c>
      <c r="B536" s="134" t="s">
        <v>46</v>
      </c>
      <c r="C536" s="135" t="s">
        <v>1679</v>
      </c>
      <c r="D536" s="135">
        <v>1000000506</v>
      </c>
      <c r="E536" s="136" t="s">
        <v>1680</v>
      </c>
      <c r="F536" s="137">
        <v>42980</v>
      </c>
      <c r="G536" s="137" t="str">
        <f t="shared" si="123"/>
        <v>Targeted Dealer</v>
      </c>
      <c r="H536" s="137"/>
      <c r="I536" s="177">
        <v>1750</v>
      </c>
      <c r="J536" s="177"/>
      <c r="K536" s="178">
        <v>1569.5</v>
      </c>
      <c r="L536" s="178">
        <f t="shared" si="111"/>
        <v>180.5</v>
      </c>
      <c r="M536" s="178" t="str">
        <f t="shared" si="112"/>
        <v>-</v>
      </c>
      <c r="N536" s="179">
        <v>1554.5</v>
      </c>
      <c r="O536" s="180" t="str">
        <f t="shared" si="119"/>
        <v>Aug</v>
      </c>
      <c r="P536" s="178">
        <v>1652.5</v>
      </c>
      <c r="Q536" s="181">
        <f t="shared" si="113"/>
        <v>-83</v>
      </c>
      <c r="R536" s="180">
        <f t="shared" si="120"/>
        <v>-5.0226928895612755E-2</v>
      </c>
      <c r="S536" s="181" t="str">
        <f t="shared" si="114"/>
        <v>DEGROWTH</v>
      </c>
      <c r="T536" s="178">
        <f t="shared" si="121"/>
        <v>1554.5</v>
      </c>
      <c r="U536" s="182" t="str">
        <f t="shared" si="122"/>
        <v>Sep</v>
      </c>
      <c r="V536" s="178">
        <f t="shared" si="117"/>
        <v>1554.5</v>
      </c>
      <c r="W536" s="183">
        <f t="shared" si="115"/>
        <v>15</v>
      </c>
      <c r="X536" s="184" t="b">
        <f t="shared" si="118"/>
        <v>0</v>
      </c>
      <c r="Y536" s="183" t="str">
        <f t="shared" si="116"/>
        <v>GROWTH</v>
      </c>
      <c r="Z536" s="138">
        <v>0</v>
      </c>
      <c r="AA536" s="133"/>
      <c r="AB536" s="133" t="s">
        <v>121</v>
      </c>
      <c r="AC536" s="133" t="s">
        <v>1245</v>
      </c>
      <c r="AE536" s="133" t="s">
        <v>1245</v>
      </c>
      <c r="AF536" s="139">
        <v>1829.1749999999995</v>
      </c>
    </row>
    <row r="537" spans="1:32" s="139" customFormat="1" ht="12">
      <c r="A537" s="133" t="s">
        <v>1245</v>
      </c>
      <c r="B537" s="134" t="s">
        <v>46</v>
      </c>
      <c r="C537" s="135" t="s">
        <v>1681</v>
      </c>
      <c r="D537" s="135">
        <v>1000000525</v>
      </c>
      <c r="E537" s="136" t="s">
        <v>1682</v>
      </c>
      <c r="F537" s="137">
        <v>43109</v>
      </c>
      <c r="G537" s="137" t="str">
        <f t="shared" si="123"/>
        <v>-</v>
      </c>
      <c r="H537" s="137"/>
      <c r="I537" s="177">
        <v>0</v>
      </c>
      <c r="J537" s="177"/>
      <c r="K537" s="178">
        <v>0</v>
      </c>
      <c r="L537" s="178">
        <f t="shared" si="111"/>
        <v>0</v>
      </c>
      <c r="M537" s="178" t="str">
        <f t="shared" si="112"/>
        <v>-</v>
      </c>
      <c r="N537" s="179">
        <v>0</v>
      </c>
      <c r="O537" s="180" t="str">
        <f t="shared" si="119"/>
        <v>Aug</v>
      </c>
      <c r="P537" s="178">
        <v>0</v>
      </c>
      <c r="Q537" s="181">
        <f t="shared" si="113"/>
        <v>0</v>
      </c>
      <c r="R537" s="180" t="str">
        <f t="shared" si="120"/>
        <v xml:space="preserve"> </v>
      </c>
      <c r="S537" s="181" t="b">
        <f t="shared" si="114"/>
        <v>0</v>
      </c>
      <c r="T537" s="178">
        <f t="shared" si="121"/>
        <v>0</v>
      </c>
      <c r="U537" s="182" t="str">
        <f t="shared" si="122"/>
        <v>Sep</v>
      </c>
      <c r="V537" s="178">
        <f t="shared" si="117"/>
        <v>0</v>
      </c>
      <c r="W537" s="183">
        <f t="shared" si="115"/>
        <v>0</v>
      </c>
      <c r="X537" s="184" t="b">
        <f t="shared" si="118"/>
        <v>0</v>
      </c>
      <c r="Y537" s="183" t="b">
        <f t="shared" si="116"/>
        <v>0</v>
      </c>
      <c r="Z537" s="138">
        <v>0</v>
      </c>
      <c r="AA537" s="133"/>
      <c r="AB537" s="133" t="s">
        <v>121</v>
      </c>
      <c r="AC537" s="133" t="s">
        <v>1245</v>
      </c>
      <c r="AE537" s="133" t="s">
        <v>1245</v>
      </c>
      <c r="AF537" s="139">
        <v>7.083333333333333</v>
      </c>
    </row>
    <row r="538" spans="1:32" s="139" customFormat="1" ht="12">
      <c r="A538" s="133" t="s">
        <v>1245</v>
      </c>
      <c r="B538" s="134" t="s">
        <v>46</v>
      </c>
      <c r="C538" s="135" t="s">
        <v>1683</v>
      </c>
      <c r="D538" s="135">
        <v>1000000502</v>
      </c>
      <c r="E538" s="136" t="s">
        <v>1684</v>
      </c>
      <c r="F538" s="137">
        <v>43117</v>
      </c>
      <c r="G538" s="137" t="str">
        <f t="shared" si="123"/>
        <v>Targeted Dealer</v>
      </c>
      <c r="H538" s="137"/>
      <c r="I538" s="177">
        <v>100</v>
      </c>
      <c r="J538" s="177"/>
      <c r="K538" s="178">
        <v>120</v>
      </c>
      <c r="L538" s="178">
        <f t="shared" si="111"/>
        <v>-20</v>
      </c>
      <c r="M538" s="178" t="str">
        <f t="shared" si="112"/>
        <v>-</v>
      </c>
      <c r="N538" s="179">
        <v>50</v>
      </c>
      <c r="O538" s="180" t="str">
        <f t="shared" si="119"/>
        <v>Aug</v>
      </c>
      <c r="P538" s="178">
        <v>141</v>
      </c>
      <c r="Q538" s="181">
        <f t="shared" si="113"/>
        <v>-21</v>
      </c>
      <c r="R538" s="180">
        <f t="shared" si="120"/>
        <v>-0.14893617021276595</v>
      </c>
      <c r="S538" s="181" t="str">
        <f t="shared" si="114"/>
        <v>DEGROWTH</v>
      </c>
      <c r="T538" s="178">
        <f t="shared" si="121"/>
        <v>50</v>
      </c>
      <c r="U538" s="182" t="str">
        <f t="shared" si="122"/>
        <v>Sep</v>
      </c>
      <c r="V538" s="178">
        <f t="shared" si="117"/>
        <v>50</v>
      </c>
      <c r="W538" s="183">
        <f t="shared" si="115"/>
        <v>70</v>
      </c>
      <c r="X538" s="184" t="b">
        <f t="shared" si="118"/>
        <v>0</v>
      </c>
      <c r="Y538" s="183" t="str">
        <f t="shared" si="116"/>
        <v>GROWTH</v>
      </c>
      <c r="Z538" s="138">
        <v>0</v>
      </c>
      <c r="AA538" s="133"/>
      <c r="AB538" s="133" t="s">
        <v>121</v>
      </c>
      <c r="AC538" s="133" t="s">
        <v>1245</v>
      </c>
      <c r="AE538" s="133" t="s">
        <v>1245</v>
      </c>
      <c r="AF538" s="139">
        <v>85.833333333333329</v>
      </c>
    </row>
    <row r="539" spans="1:32" s="139" customFormat="1" ht="12">
      <c r="A539" s="133" t="s">
        <v>1245</v>
      </c>
      <c r="B539" s="134" t="s">
        <v>46</v>
      </c>
      <c r="C539" s="135" t="s">
        <v>1685</v>
      </c>
      <c r="D539" s="135">
        <v>1000000521</v>
      </c>
      <c r="E539" s="136" t="s">
        <v>1686</v>
      </c>
      <c r="F539" s="137">
        <v>43193</v>
      </c>
      <c r="G539" s="137" t="str">
        <f t="shared" si="123"/>
        <v>Targeted Dealer</v>
      </c>
      <c r="H539" s="137"/>
      <c r="I539" s="177">
        <v>600</v>
      </c>
      <c r="J539" s="177"/>
      <c r="K539" s="178">
        <v>557.5</v>
      </c>
      <c r="L539" s="178">
        <f t="shared" si="111"/>
        <v>42.5</v>
      </c>
      <c r="M539" s="178" t="str">
        <f t="shared" si="112"/>
        <v>-</v>
      </c>
      <c r="N539" s="179">
        <v>516</v>
      </c>
      <c r="O539" s="180" t="str">
        <f t="shared" si="119"/>
        <v>Aug</v>
      </c>
      <c r="P539" s="178">
        <v>740.5</v>
      </c>
      <c r="Q539" s="181">
        <f t="shared" si="113"/>
        <v>-183</v>
      </c>
      <c r="R539" s="180">
        <f t="shared" si="120"/>
        <v>-0.24713031735313973</v>
      </c>
      <c r="S539" s="181" t="str">
        <f t="shared" si="114"/>
        <v>DEGROWTH</v>
      </c>
      <c r="T539" s="178">
        <f t="shared" si="121"/>
        <v>516</v>
      </c>
      <c r="U539" s="182" t="str">
        <f t="shared" si="122"/>
        <v>Sep</v>
      </c>
      <c r="V539" s="178">
        <f t="shared" si="117"/>
        <v>516</v>
      </c>
      <c r="W539" s="183">
        <f t="shared" si="115"/>
        <v>41.5</v>
      </c>
      <c r="X539" s="184" t="b">
        <f t="shared" si="118"/>
        <v>0</v>
      </c>
      <c r="Y539" s="183" t="str">
        <f t="shared" si="116"/>
        <v>GROWTH</v>
      </c>
      <c r="Z539" s="138">
        <v>0</v>
      </c>
      <c r="AA539" s="133"/>
      <c r="AB539" s="133" t="s">
        <v>121</v>
      </c>
      <c r="AC539" s="133" t="s">
        <v>1245</v>
      </c>
      <c r="AE539" s="133" t="s">
        <v>1245</v>
      </c>
      <c r="AF539" s="139">
        <v>887.08333333333337</v>
      </c>
    </row>
    <row r="540" spans="1:32" s="139" customFormat="1" ht="12">
      <c r="A540" s="133" t="s">
        <v>1245</v>
      </c>
      <c r="B540" s="134" t="s">
        <v>46</v>
      </c>
      <c r="C540" s="135" t="s">
        <v>1687</v>
      </c>
      <c r="D540" s="135">
        <v>1000000524</v>
      </c>
      <c r="E540" s="136" t="s">
        <v>1688</v>
      </c>
      <c r="F540" s="137">
        <v>43230</v>
      </c>
      <c r="G540" s="137" t="str">
        <f t="shared" si="123"/>
        <v>Targeted Dealer</v>
      </c>
      <c r="H540" s="137"/>
      <c r="I540" s="177">
        <v>500</v>
      </c>
      <c r="J540" s="177"/>
      <c r="K540" s="178">
        <v>606</v>
      </c>
      <c r="L540" s="178">
        <f t="shared" si="111"/>
        <v>-106</v>
      </c>
      <c r="M540" s="178" t="str">
        <f t="shared" si="112"/>
        <v>-</v>
      </c>
      <c r="N540" s="179">
        <v>435</v>
      </c>
      <c r="O540" s="180" t="str">
        <f t="shared" si="119"/>
        <v>Aug</v>
      </c>
      <c r="P540" s="178">
        <v>525</v>
      </c>
      <c r="Q540" s="181">
        <f t="shared" si="113"/>
        <v>81</v>
      </c>
      <c r="R540" s="180">
        <f t="shared" si="120"/>
        <v>0.15428571428571436</v>
      </c>
      <c r="S540" s="181" t="str">
        <f t="shared" si="114"/>
        <v>GROWTH</v>
      </c>
      <c r="T540" s="178">
        <f t="shared" si="121"/>
        <v>435</v>
      </c>
      <c r="U540" s="182" t="str">
        <f t="shared" si="122"/>
        <v>Sep</v>
      </c>
      <c r="V540" s="178">
        <f t="shared" si="117"/>
        <v>435</v>
      </c>
      <c r="W540" s="183">
        <f t="shared" si="115"/>
        <v>171</v>
      </c>
      <c r="X540" s="184" t="b">
        <f t="shared" si="118"/>
        <v>0</v>
      </c>
      <c r="Y540" s="183" t="str">
        <f t="shared" si="116"/>
        <v>GROWTH</v>
      </c>
      <c r="Z540" s="138">
        <v>0</v>
      </c>
      <c r="AA540" s="133"/>
      <c r="AB540" s="133" t="s">
        <v>121</v>
      </c>
      <c r="AC540" s="133" t="s">
        <v>1245</v>
      </c>
      <c r="AE540" s="133" t="s">
        <v>1245</v>
      </c>
      <c r="AF540" s="139">
        <v>755.16666666666663</v>
      </c>
    </row>
    <row r="541" spans="1:32" s="139" customFormat="1" ht="12">
      <c r="A541" s="133" t="s">
        <v>1245</v>
      </c>
      <c r="B541" s="134" t="s">
        <v>3922</v>
      </c>
      <c r="C541" s="135" t="s">
        <v>1689</v>
      </c>
      <c r="D541" s="135">
        <v>1000000484</v>
      </c>
      <c r="E541" s="136" t="s">
        <v>1690</v>
      </c>
      <c r="F541" s="137">
        <v>43255</v>
      </c>
      <c r="G541" s="137" t="str">
        <f t="shared" si="123"/>
        <v>Targeted Dealer</v>
      </c>
      <c r="H541" s="137"/>
      <c r="I541" s="177">
        <v>20</v>
      </c>
      <c r="J541" s="177"/>
      <c r="K541" s="178">
        <v>0</v>
      </c>
      <c r="L541" s="178">
        <f t="shared" si="111"/>
        <v>20</v>
      </c>
      <c r="M541" s="178" t="str">
        <f t="shared" si="112"/>
        <v>-</v>
      </c>
      <c r="N541" s="179">
        <v>579</v>
      </c>
      <c r="O541" s="180" t="str">
        <f t="shared" si="119"/>
        <v>Aug</v>
      </c>
      <c r="P541" s="178">
        <v>0</v>
      </c>
      <c r="Q541" s="181">
        <f t="shared" si="113"/>
        <v>0</v>
      </c>
      <c r="R541" s="180" t="str">
        <f t="shared" si="120"/>
        <v xml:space="preserve"> </v>
      </c>
      <c r="S541" s="181" t="str">
        <f t="shared" si="114"/>
        <v>GROWTH</v>
      </c>
      <c r="T541" s="178">
        <f t="shared" si="121"/>
        <v>579</v>
      </c>
      <c r="U541" s="182" t="str">
        <f t="shared" si="122"/>
        <v>Sep</v>
      </c>
      <c r="V541" s="178">
        <f t="shared" si="117"/>
        <v>579</v>
      </c>
      <c r="W541" s="183">
        <f t="shared" si="115"/>
        <v>-579</v>
      </c>
      <c r="X541" s="184" t="b">
        <f t="shared" si="118"/>
        <v>0</v>
      </c>
      <c r="Y541" s="183" t="str">
        <f t="shared" si="116"/>
        <v>GROWTH</v>
      </c>
      <c r="Z541" s="138">
        <v>0</v>
      </c>
      <c r="AA541" s="133"/>
      <c r="AB541" s="133" t="s">
        <v>121</v>
      </c>
      <c r="AC541" s="133" t="s">
        <v>1245</v>
      </c>
      <c r="AE541" s="133" t="s">
        <v>1245</v>
      </c>
      <c r="AF541" s="139">
        <v>173.91666666666666</v>
      </c>
    </row>
    <row r="542" spans="1:32" s="139" customFormat="1" ht="12">
      <c r="A542" s="133" t="s">
        <v>1245</v>
      </c>
      <c r="B542" s="134" t="s">
        <v>3922</v>
      </c>
      <c r="C542" s="135" t="s">
        <v>1695</v>
      </c>
      <c r="D542" s="135">
        <v>1000000483</v>
      </c>
      <c r="E542" s="136" t="s">
        <v>1696</v>
      </c>
      <c r="F542" s="137">
        <v>43467</v>
      </c>
      <c r="G542" s="137" t="str">
        <f t="shared" si="123"/>
        <v>Targeted Dealer</v>
      </c>
      <c r="H542" s="137"/>
      <c r="I542" s="177">
        <v>600</v>
      </c>
      <c r="J542" s="177"/>
      <c r="K542" s="178">
        <v>631</v>
      </c>
      <c r="L542" s="178">
        <f t="shared" si="111"/>
        <v>-31</v>
      </c>
      <c r="M542" s="178" t="str">
        <f t="shared" si="112"/>
        <v>-</v>
      </c>
      <c r="N542" s="179">
        <v>527</v>
      </c>
      <c r="O542" s="180" t="str">
        <f t="shared" si="119"/>
        <v>Aug</v>
      </c>
      <c r="P542" s="178">
        <v>577.5</v>
      </c>
      <c r="Q542" s="181">
        <f t="shared" si="113"/>
        <v>53.5</v>
      </c>
      <c r="R542" s="180">
        <f t="shared" si="120"/>
        <v>9.2640692640692635E-2</v>
      </c>
      <c r="S542" s="181" t="str">
        <f t="shared" si="114"/>
        <v>GROWTH</v>
      </c>
      <c r="T542" s="178">
        <f t="shared" si="121"/>
        <v>527</v>
      </c>
      <c r="U542" s="182" t="str">
        <f t="shared" si="122"/>
        <v>Sep</v>
      </c>
      <c r="V542" s="178">
        <f t="shared" si="117"/>
        <v>527</v>
      </c>
      <c r="W542" s="183">
        <f t="shared" si="115"/>
        <v>104</v>
      </c>
      <c r="X542" s="184" t="b">
        <f t="shared" si="118"/>
        <v>0</v>
      </c>
      <c r="Y542" s="183" t="str">
        <f t="shared" si="116"/>
        <v>GROWTH</v>
      </c>
      <c r="Z542" s="138">
        <v>0</v>
      </c>
      <c r="AA542" s="133"/>
      <c r="AB542" s="133" t="s">
        <v>121</v>
      </c>
      <c r="AC542" s="133" t="s">
        <v>1245</v>
      </c>
      <c r="AE542" s="133" t="s">
        <v>1245</v>
      </c>
      <c r="AF542" s="139">
        <v>686.91666666666663</v>
      </c>
    </row>
    <row r="543" spans="1:32" s="139" customFormat="1" ht="12">
      <c r="A543" s="133" t="s">
        <v>1245</v>
      </c>
      <c r="B543" s="134" t="s">
        <v>46</v>
      </c>
      <c r="C543" s="135" t="s">
        <v>1699</v>
      </c>
      <c r="D543" s="135">
        <v>1000000948</v>
      </c>
      <c r="E543" s="136" t="s">
        <v>1700</v>
      </c>
      <c r="F543" s="137">
        <v>43556</v>
      </c>
      <c r="G543" s="137" t="str">
        <f t="shared" si="123"/>
        <v>Targeted Dealer</v>
      </c>
      <c r="H543" s="137"/>
      <c r="I543" s="177">
        <v>1150</v>
      </c>
      <c r="J543" s="177"/>
      <c r="K543" s="178">
        <v>1298.5</v>
      </c>
      <c r="L543" s="178">
        <f t="shared" si="111"/>
        <v>-148.5</v>
      </c>
      <c r="M543" s="178" t="str">
        <f t="shared" si="112"/>
        <v>-</v>
      </c>
      <c r="N543" s="179">
        <v>1060</v>
      </c>
      <c r="O543" s="180" t="str">
        <f t="shared" si="119"/>
        <v>Aug</v>
      </c>
      <c r="P543" s="178">
        <v>1405.15</v>
      </c>
      <c r="Q543" s="181">
        <f t="shared" si="113"/>
        <v>-106.65000000000009</v>
      </c>
      <c r="R543" s="180">
        <f t="shared" si="120"/>
        <v>-7.5899370174002834E-2</v>
      </c>
      <c r="S543" s="181" t="str">
        <f t="shared" si="114"/>
        <v>DEGROWTH</v>
      </c>
      <c r="T543" s="178">
        <f t="shared" si="121"/>
        <v>1060</v>
      </c>
      <c r="U543" s="182" t="str">
        <f t="shared" si="122"/>
        <v>Sep</v>
      </c>
      <c r="V543" s="178">
        <f t="shared" si="117"/>
        <v>1060</v>
      </c>
      <c r="W543" s="183">
        <f t="shared" si="115"/>
        <v>238.5</v>
      </c>
      <c r="X543" s="184" t="b">
        <f t="shared" si="118"/>
        <v>0</v>
      </c>
      <c r="Y543" s="183" t="str">
        <f t="shared" si="116"/>
        <v>GROWTH</v>
      </c>
      <c r="Z543" s="138">
        <v>0</v>
      </c>
      <c r="AA543" s="133"/>
      <c r="AB543" s="133" t="s">
        <v>121</v>
      </c>
      <c r="AC543" s="133" t="s">
        <v>1245</v>
      </c>
      <c r="AE543" s="133" t="s">
        <v>1245</v>
      </c>
      <c r="AF543" s="139">
        <v>1497.2083333333333</v>
      </c>
    </row>
    <row r="544" spans="1:32" s="139" customFormat="1" ht="12">
      <c r="A544" s="133" t="s">
        <v>1245</v>
      </c>
      <c r="B544" s="134" t="s">
        <v>46</v>
      </c>
      <c r="C544" s="135" t="s">
        <v>1701</v>
      </c>
      <c r="D544" s="135">
        <v>1000000942</v>
      </c>
      <c r="E544" s="136" t="s">
        <v>1702</v>
      </c>
      <c r="F544" s="137">
        <v>43606</v>
      </c>
      <c r="G544" s="137" t="str">
        <f t="shared" si="123"/>
        <v>Targeted Dealer</v>
      </c>
      <c r="H544" s="137"/>
      <c r="I544" s="177">
        <v>50</v>
      </c>
      <c r="J544" s="177"/>
      <c r="K544" s="178">
        <v>49.5</v>
      </c>
      <c r="L544" s="178">
        <f t="shared" si="111"/>
        <v>0.5</v>
      </c>
      <c r="M544" s="178" t="str">
        <f t="shared" si="112"/>
        <v>-</v>
      </c>
      <c r="N544" s="179">
        <v>0</v>
      </c>
      <c r="O544" s="180" t="str">
        <f t="shared" si="119"/>
        <v>Aug</v>
      </c>
      <c r="P544" s="178">
        <v>25</v>
      </c>
      <c r="Q544" s="181">
        <f t="shared" si="113"/>
        <v>24.5</v>
      </c>
      <c r="R544" s="180">
        <f t="shared" si="120"/>
        <v>0.98</v>
      </c>
      <c r="S544" s="181" t="b">
        <f t="shared" si="114"/>
        <v>0</v>
      </c>
      <c r="T544" s="178">
        <f t="shared" si="121"/>
        <v>0</v>
      </c>
      <c r="U544" s="182" t="str">
        <f t="shared" si="122"/>
        <v>Sep</v>
      </c>
      <c r="V544" s="178">
        <f t="shared" si="117"/>
        <v>0</v>
      </c>
      <c r="W544" s="183">
        <f t="shared" si="115"/>
        <v>49.5</v>
      </c>
      <c r="X544" s="184" t="b">
        <f t="shared" si="118"/>
        <v>0</v>
      </c>
      <c r="Y544" s="183" t="b">
        <f t="shared" si="116"/>
        <v>0</v>
      </c>
      <c r="Z544" s="138">
        <v>0</v>
      </c>
      <c r="AA544" s="133"/>
      <c r="AB544" s="133" t="s">
        <v>121</v>
      </c>
      <c r="AC544" s="133" t="s">
        <v>1245</v>
      </c>
      <c r="AE544" s="133" t="s">
        <v>1245</v>
      </c>
      <c r="AF544" s="139">
        <v>40.75</v>
      </c>
    </row>
    <row r="545" spans="1:32" s="139" customFormat="1" ht="12">
      <c r="A545" s="133" t="s">
        <v>1245</v>
      </c>
      <c r="B545" s="134" t="s">
        <v>46</v>
      </c>
      <c r="C545" s="135" t="s">
        <v>1705</v>
      </c>
      <c r="D545" s="135">
        <v>1000000935</v>
      </c>
      <c r="E545" s="136" t="s">
        <v>1706</v>
      </c>
      <c r="F545" s="137">
        <v>43715</v>
      </c>
      <c r="G545" s="137" t="str">
        <f t="shared" si="123"/>
        <v>Targeted Dealer</v>
      </c>
      <c r="H545" s="137"/>
      <c r="I545" s="177">
        <v>25</v>
      </c>
      <c r="J545" s="177"/>
      <c r="K545" s="178">
        <v>25</v>
      </c>
      <c r="L545" s="178">
        <f t="shared" ref="L545:L605" si="124">I545-K545</f>
        <v>0</v>
      </c>
      <c r="M545" s="178" t="str">
        <f t="shared" ref="M545:M605" si="125">IFERROR((K545/J545%),"-")</f>
        <v>-</v>
      </c>
      <c r="N545" s="179">
        <v>25</v>
      </c>
      <c r="O545" s="180" t="str">
        <f t="shared" si="119"/>
        <v>Aug</v>
      </c>
      <c r="P545" s="178">
        <v>25</v>
      </c>
      <c r="Q545" s="181">
        <f t="shared" ref="Q545:Q605" si="126">K545-P545</f>
        <v>0</v>
      </c>
      <c r="R545" s="180">
        <f t="shared" si="120"/>
        <v>0</v>
      </c>
      <c r="S545" s="181" t="str">
        <f t="shared" ref="S545:S605" si="127">IF(N545&gt;0,IF(O545="","-",IF(R545&lt;0%,"DEGROWTH","GROWTH")))</f>
        <v>GROWTH</v>
      </c>
      <c r="T545" s="178">
        <f t="shared" si="121"/>
        <v>25</v>
      </c>
      <c r="U545" s="182" t="str">
        <f t="shared" si="122"/>
        <v>Sep</v>
      </c>
      <c r="V545" s="178">
        <f t="shared" si="117"/>
        <v>25</v>
      </c>
      <c r="W545" s="183">
        <f t="shared" ref="W545:W605" si="128">K545-V545</f>
        <v>0</v>
      </c>
      <c r="X545" s="184" t="b">
        <f t="shared" si="118"/>
        <v>0</v>
      </c>
      <c r="Y545" s="183" t="str">
        <f t="shared" ref="Y545:Y605" si="129">IF(T545&gt;0,IF(U545="","-",IF(X545&lt;0%,"DEGROWTH","GROWTH")))</f>
        <v>GROWTH</v>
      </c>
      <c r="Z545" s="138">
        <v>0</v>
      </c>
      <c r="AA545" s="133"/>
      <c r="AB545" s="133" t="s">
        <v>121</v>
      </c>
      <c r="AC545" s="133" t="s">
        <v>1245</v>
      </c>
      <c r="AE545" s="133" t="s">
        <v>1245</v>
      </c>
      <c r="AF545" s="139">
        <v>25</v>
      </c>
    </row>
    <row r="546" spans="1:32" s="139" customFormat="1" ht="12">
      <c r="A546" s="133" t="s">
        <v>1245</v>
      </c>
      <c r="B546" s="134" t="s">
        <v>3922</v>
      </c>
      <c r="C546" s="135" t="s">
        <v>1707</v>
      </c>
      <c r="D546" s="135">
        <v>1000000953</v>
      </c>
      <c r="E546" s="136" t="s">
        <v>1708</v>
      </c>
      <c r="F546" s="137">
        <v>43715</v>
      </c>
      <c r="G546" s="137" t="str">
        <f t="shared" si="123"/>
        <v>Targeted Dealer</v>
      </c>
      <c r="H546" s="137"/>
      <c r="I546" s="177">
        <v>535</v>
      </c>
      <c r="J546" s="177"/>
      <c r="K546" s="178">
        <v>655.5</v>
      </c>
      <c r="L546" s="178">
        <f t="shared" si="124"/>
        <v>-120.5</v>
      </c>
      <c r="M546" s="178" t="str">
        <f t="shared" si="125"/>
        <v>-</v>
      </c>
      <c r="N546" s="179">
        <v>518</v>
      </c>
      <c r="O546" s="180" t="str">
        <f t="shared" si="119"/>
        <v>Aug</v>
      </c>
      <c r="P546" s="178">
        <v>475.5</v>
      </c>
      <c r="Q546" s="181">
        <f t="shared" si="126"/>
        <v>180</v>
      </c>
      <c r="R546" s="180">
        <f t="shared" si="120"/>
        <v>0.37854889589905372</v>
      </c>
      <c r="S546" s="181" t="str">
        <f t="shared" si="127"/>
        <v>GROWTH</v>
      </c>
      <c r="T546" s="178">
        <f t="shared" si="121"/>
        <v>518</v>
      </c>
      <c r="U546" s="182" t="str">
        <f t="shared" si="122"/>
        <v>Sep</v>
      </c>
      <c r="V546" s="178">
        <f t="shared" si="117"/>
        <v>518</v>
      </c>
      <c r="W546" s="183">
        <f t="shared" si="128"/>
        <v>137.5</v>
      </c>
      <c r="X546" s="184" t="b">
        <f t="shared" si="118"/>
        <v>0</v>
      </c>
      <c r="Y546" s="183" t="str">
        <f t="shared" si="129"/>
        <v>GROWTH</v>
      </c>
      <c r="Z546" s="138">
        <v>0</v>
      </c>
      <c r="AA546" s="133"/>
      <c r="AB546" s="133" t="s">
        <v>121</v>
      </c>
      <c r="AC546" s="133" t="s">
        <v>1245</v>
      </c>
      <c r="AE546" s="133" t="s">
        <v>1245</v>
      </c>
      <c r="AF546" s="139">
        <v>566.97500000000002</v>
      </c>
    </row>
    <row r="547" spans="1:32" s="139" customFormat="1" ht="12">
      <c r="A547" s="133" t="s">
        <v>1245</v>
      </c>
      <c r="B547" s="134" t="s">
        <v>3922</v>
      </c>
      <c r="C547" s="135" t="s">
        <v>1709</v>
      </c>
      <c r="D547" s="135">
        <v>1000000943</v>
      </c>
      <c r="E547" s="136" t="s">
        <v>1710</v>
      </c>
      <c r="F547" s="137">
        <v>43717</v>
      </c>
      <c r="G547" s="137" t="str">
        <f t="shared" si="123"/>
        <v>Targeted Dealer</v>
      </c>
      <c r="H547" s="137"/>
      <c r="I547" s="177">
        <v>25</v>
      </c>
      <c r="J547" s="177"/>
      <c r="K547" s="178">
        <v>0</v>
      </c>
      <c r="L547" s="178">
        <f t="shared" si="124"/>
        <v>25</v>
      </c>
      <c r="M547" s="178" t="str">
        <f t="shared" si="125"/>
        <v>-</v>
      </c>
      <c r="N547" s="179">
        <v>25.5</v>
      </c>
      <c r="O547" s="180" t="str">
        <f t="shared" si="119"/>
        <v>Aug</v>
      </c>
      <c r="P547" s="178">
        <v>13</v>
      </c>
      <c r="Q547" s="181">
        <f t="shared" si="126"/>
        <v>-13</v>
      </c>
      <c r="R547" s="180">
        <f t="shared" si="120"/>
        <v>-1</v>
      </c>
      <c r="S547" s="181" t="str">
        <f t="shared" si="127"/>
        <v>DEGROWTH</v>
      </c>
      <c r="T547" s="178">
        <f t="shared" si="121"/>
        <v>25.5</v>
      </c>
      <c r="U547" s="182" t="str">
        <f t="shared" si="122"/>
        <v>Sep</v>
      </c>
      <c r="V547" s="178">
        <f t="shared" si="117"/>
        <v>25.5</v>
      </c>
      <c r="W547" s="183">
        <f t="shared" si="128"/>
        <v>-25.5</v>
      </c>
      <c r="X547" s="184" t="b">
        <f t="shared" si="118"/>
        <v>0</v>
      </c>
      <c r="Y547" s="183" t="str">
        <f t="shared" si="129"/>
        <v>GROWTH</v>
      </c>
      <c r="Z547" s="138">
        <v>0</v>
      </c>
      <c r="AA547" s="133"/>
      <c r="AB547" s="133" t="s">
        <v>121</v>
      </c>
      <c r="AC547" s="133" t="s">
        <v>1245</v>
      </c>
      <c r="AE547" s="133" t="s">
        <v>1245</v>
      </c>
      <c r="AF547" s="139">
        <v>10.75</v>
      </c>
    </row>
    <row r="548" spans="1:32" s="139" customFormat="1" ht="12">
      <c r="A548" s="133" t="s">
        <v>1245</v>
      </c>
      <c r="B548" s="134" t="s">
        <v>46</v>
      </c>
      <c r="C548" s="135" t="s">
        <v>1711</v>
      </c>
      <c r="D548" s="135">
        <v>1000000946</v>
      </c>
      <c r="E548" s="136" t="s">
        <v>1712</v>
      </c>
      <c r="F548" s="137">
        <v>43755</v>
      </c>
      <c r="G548" s="137" t="str">
        <f t="shared" si="123"/>
        <v>Targeted Dealer</v>
      </c>
      <c r="H548" s="137"/>
      <c r="I548" s="177">
        <v>25</v>
      </c>
      <c r="J548" s="177"/>
      <c r="K548" s="178">
        <v>25</v>
      </c>
      <c r="L548" s="178">
        <f t="shared" si="124"/>
        <v>0</v>
      </c>
      <c r="M548" s="178" t="str">
        <f t="shared" si="125"/>
        <v>-</v>
      </c>
      <c r="N548" s="179">
        <v>0</v>
      </c>
      <c r="O548" s="180" t="str">
        <f t="shared" si="119"/>
        <v>Aug</v>
      </c>
      <c r="P548" s="178">
        <v>0</v>
      </c>
      <c r="Q548" s="181">
        <f t="shared" si="126"/>
        <v>25</v>
      </c>
      <c r="R548" s="180" t="str">
        <f t="shared" si="120"/>
        <v xml:space="preserve"> </v>
      </c>
      <c r="S548" s="181" t="b">
        <f t="shared" si="127"/>
        <v>0</v>
      </c>
      <c r="T548" s="178">
        <f t="shared" si="121"/>
        <v>0</v>
      </c>
      <c r="U548" s="182" t="str">
        <f t="shared" si="122"/>
        <v>Sep</v>
      </c>
      <c r="V548" s="178">
        <f t="shared" si="117"/>
        <v>0</v>
      </c>
      <c r="W548" s="183">
        <f t="shared" si="128"/>
        <v>25</v>
      </c>
      <c r="X548" s="184" t="b">
        <f t="shared" si="118"/>
        <v>0</v>
      </c>
      <c r="Y548" s="183" t="b">
        <f t="shared" si="129"/>
        <v>0</v>
      </c>
      <c r="Z548" s="138">
        <v>0</v>
      </c>
      <c r="AA548" s="133"/>
      <c r="AB548" s="133" t="s">
        <v>121</v>
      </c>
      <c r="AC548" s="133" t="s">
        <v>1245</v>
      </c>
      <c r="AE548" s="133" t="s">
        <v>1245</v>
      </c>
      <c r="AF548" s="139">
        <v>13.333333333333334</v>
      </c>
    </row>
    <row r="549" spans="1:32" s="139" customFormat="1" ht="12">
      <c r="A549" s="133" t="s">
        <v>1245</v>
      </c>
      <c r="B549" s="134" t="s">
        <v>3922</v>
      </c>
      <c r="C549" s="135" t="s">
        <v>1713</v>
      </c>
      <c r="D549" s="135">
        <v>1000000940</v>
      </c>
      <c r="E549" s="136" t="s">
        <v>1714</v>
      </c>
      <c r="F549" s="137">
        <v>43777</v>
      </c>
      <c r="G549" s="137" t="str">
        <f t="shared" si="123"/>
        <v>Targeted Dealer</v>
      </c>
      <c r="H549" s="137"/>
      <c r="I549" s="177">
        <v>600</v>
      </c>
      <c r="J549" s="177"/>
      <c r="K549" s="178">
        <v>546</v>
      </c>
      <c r="L549" s="178">
        <f t="shared" si="124"/>
        <v>54</v>
      </c>
      <c r="M549" s="178" t="str">
        <f t="shared" si="125"/>
        <v>-</v>
      </c>
      <c r="N549" s="179">
        <v>700</v>
      </c>
      <c r="O549" s="180" t="str">
        <f t="shared" si="119"/>
        <v>Aug</v>
      </c>
      <c r="P549" s="178">
        <v>637</v>
      </c>
      <c r="Q549" s="181">
        <f t="shared" si="126"/>
        <v>-91</v>
      </c>
      <c r="R549" s="180">
        <f t="shared" si="120"/>
        <v>-0.1428571428571429</v>
      </c>
      <c r="S549" s="181" t="str">
        <f t="shared" si="127"/>
        <v>DEGROWTH</v>
      </c>
      <c r="T549" s="178">
        <f t="shared" si="121"/>
        <v>700</v>
      </c>
      <c r="U549" s="182" t="str">
        <f t="shared" si="122"/>
        <v>Sep</v>
      </c>
      <c r="V549" s="178">
        <f t="shared" si="117"/>
        <v>700</v>
      </c>
      <c r="W549" s="183">
        <f t="shared" si="128"/>
        <v>-154</v>
      </c>
      <c r="X549" s="184" t="b">
        <f t="shared" si="118"/>
        <v>0</v>
      </c>
      <c r="Y549" s="183" t="str">
        <f t="shared" si="129"/>
        <v>GROWTH</v>
      </c>
      <c r="Z549" s="138">
        <v>0</v>
      </c>
      <c r="AA549" s="133"/>
      <c r="AB549" s="133" t="s">
        <v>121</v>
      </c>
      <c r="AC549" s="133" t="s">
        <v>1245</v>
      </c>
      <c r="AE549" s="133" t="s">
        <v>1245</v>
      </c>
      <c r="AF549" s="139">
        <v>634.58333333333337</v>
      </c>
    </row>
    <row r="550" spans="1:32" s="139" customFormat="1" ht="12">
      <c r="A550" s="133" t="s">
        <v>1245</v>
      </c>
      <c r="B550" s="134" t="s">
        <v>3922</v>
      </c>
      <c r="C550" s="135" t="s">
        <v>1721</v>
      </c>
      <c r="D550" s="135">
        <v>1000000936</v>
      </c>
      <c r="E550" s="136" t="s">
        <v>1722</v>
      </c>
      <c r="F550" s="137">
        <v>43862</v>
      </c>
      <c r="G550" s="137" t="str">
        <f t="shared" si="123"/>
        <v>Targeted Dealer</v>
      </c>
      <c r="H550" s="137"/>
      <c r="I550" s="177">
        <v>25</v>
      </c>
      <c r="J550" s="177"/>
      <c r="K550" s="178">
        <v>25</v>
      </c>
      <c r="L550" s="178">
        <f t="shared" si="124"/>
        <v>0</v>
      </c>
      <c r="M550" s="178" t="str">
        <f t="shared" si="125"/>
        <v>-</v>
      </c>
      <c r="N550" s="179">
        <v>12.5</v>
      </c>
      <c r="O550" s="180" t="str">
        <f t="shared" si="119"/>
        <v>Aug</v>
      </c>
      <c r="P550" s="178">
        <v>25</v>
      </c>
      <c r="Q550" s="181">
        <f t="shared" si="126"/>
        <v>0</v>
      </c>
      <c r="R550" s="180">
        <f t="shared" si="120"/>
        <v>0</v>
      </c>
      <c r="S550" s="181" t="str">
        <f t="shared" si="127"/>
        <v>GROWTH</v>
      </c>
      <c r="T550" s="178">
        <f t="shared" si="121"/>
        <v>12.5</v>
      </c>
      <c r="U550" s="182" t="str">
        <f t="shared" si="122"/>
        <v>Sep</v>
      </c>
      <c r="V550" s="178">
        <f t="shared" si="117"/>
        <v>12.5</v>
      </c>
      <c r="W550" s="183">
        <f t="shared" si="128"/>
        <v>12.5</v>
      </c>
      <c r="X550" s="184" t="b">
        <f t="shared" si="118"/>
        <v>0</v>
      </c>
      <c r="Y550" s="183" t="str">
        <f t="shared" si="129"/>
        <v>GROWTH</v>
      </c>
      <c r="Z550" s="138">
        <v>0</v>
      </c>
      <c r="AA550" s="133"/>
      <c r="AB550" s="133" t="s">
        <v>121</v>
      </c>
      <c r="AC550" s="133" t="s">
        <v>1245</v>
      </c>
      <c r="AE550" s="133" t="s">
        <v>1245</v>
      </c>
      <c r="AF550" s="139">
        <v>19.083333333333332</v>
      </c>
    </row>
    <row r="551" spans="1:32" s="139" customFormat="1" ht="12">
      <c r="A551" s="133" t="s">
        <v>1245</v>
      </c>
      <c r="B551" s="134" t="s">
        <v>46</v>
      </c>
      <c r="C551" s="135" t="s">
        <v>1725</v>
      </c>
      <c r="D551" s="135">
        <v>1000000945</v>
      </c>
      <c r="E551" s="136" t="s">
        <v>1726</v>
      </c>
      <c r="F551" s="137">
        <v>44153</v>
      </c>
      <c r="G551" s="137" t="str">
        <f t="shared" si="123"/>
        <v>Targeted Dealer</v>
      </c>
      <c r="H551" s="137"/>
      <c r="I551" s="177">
        <v>25</v>
      </c>
      <c r="J551" s="177"/>
      <c r="K551" s="178">
        <v>50</v>
      </c>
      <c r="L551" s="178">
        <f t="shared" si="124"/>
        <v>-25</v>
      </c>
      <c r="M551" s="178" t="str">
        <f t="shared" si="125"/>
        <v>-</v>
      </c>
      <c r="N551" s="179">
        <v>25</v>
      </c>
      <c r="O551" s="180" t="str">
        <f t="shared" si="119"/>
        <v>Aug</v>
      </c>
      <c r="P551" s="178">
        <v>24.5</v>
      </c>
      <c r="Q551" s="181">
        <f t="shared" si="126"/>
        <v>25.5</v>
      </c>
      <c r="R551" s="180">
        <f t="shared" si="120"/>
        <v>1.0408163265306123</v>
      </c>
      <c r="S551" s="181" t="str">
        <f t="shared" si="127"/>
        <v>GROWTH</v>
      </c>
      <c r="T551" s="178">
        <f t="shared" si="121"/>
        <v>25</v>
      </c>
      <c r="U551" s="182" t="str">
        <f t="shared" si="122"/>
        <v>Sep</v>
      </c>
      <c r="V551" s="178">
        <f t="shared" ref="V551:V611" si="130">T551</f>
        <v>25</v>
      </c>
      <c r="W551" s="183">
        <f t="shared" si="128"/>
        <v>25</v>
      </c>
      <c r="X551" s="184" t="b">
        <f t="shared" si="118"/>
        <v>0</v>
      </c>
      <c r="Y551" s="183" t="str">
        <f t="shared" si="129"/>
        <v>GROWTH</v>
      </c>
      <c r="Z551" s="138">
        <v>0</v>
      </c>
      <c r="AA551" s="133"/>
      <c r="AB551" s="133" t="s">
        <v>121</v>
      </c>
      <c r="AC551" s="133" t="s">
        <v>1245</v>
      </c>
      <c r="AE551" s="133" t="s">
        <v>1245</v>
      </c>
      <c r="AF551" s="139">
        <v>25.916666666666668</v>
      </c>
    </row>
    <row r="552" spans="1:32" s="139" customFormat="1" ht="12">
      <c r="A552" s="133" t="s">
        <v>1245</v>
      </c>
      <c r="B552" s="134" t="s">
        <v>3922</v>
      </c>
      <c r="C552" s="135" t="s">
        <v>1729</v>
      </c>
      <c r="D552" s="135">
        <v>1000000962</v>
      </c>
      <c r="E552" s="136" t="s">
        <v>1730</v>
      </c>
      <c r="F552" s="137">
        <v>44201</v>
      </c>
      <c r="G552" s="137" t="str">
        <f t="shared" si="123"/>
        <v>Targeted Dealer</v>
      </c>
      <c r="H552" s="137"/>
      <c r="I552" s="177">
        <v>500</v>
      </c>
      <c r="J552" s="177"/>
      <c r="K552" s="178">
        <v>681.95</v>
      </c>
      <c r="L552" s="178">
        <f t="shared" si="124"/>
        <v>-181.95000000000005</v>
      </c>
      <c r="M552" s="178" t="str">
        <f t="shared" si="125"/>
        <v>-</v>
      </c>
      <c r="N552" s="179">
        <v>405</v>
      </c>
      <c r="O552" s="180" t="str">
        <f t="shared" si="119"/>
        <v>Aug</v>
      </c>
      <c r="P552" s="178">
        <v>645</v>
      </c>
      <c r="Q552" s="181">
        <f t="shared" si="126"/>
        <v>36.950000000000045</v>
      </c>
      <c r="R552" s="180">
        <f t="shared" si="120"/>
        <v>5.7286821705426316E-2</v>
      </c>
      <c r="S552" s="181" t="str">
        <f t="shared" si="127"/>
        <v>GROWTH</v>
      </c>
      <c r="T552" s="178">
        <f t="shared" si="121"/>
        <v>405</v>
      </c>
      <c r="U552" s="182" t="str">
        <f t="shared" si="122"/>
        <v>Sep</v>
      </c>
      <c r="V552" s="178">
        <f t="shared" si="130"/>
        <v>405</v>
      </c>
      <c r="W552" s="183">
        <f t="shared" si="128"/>
        <v>276.95000000000005</v>
      </c>
      <c r="X552" s="184" t="b">
        <f t="shared" si="118"/>
        <v>0</v>
      </c>
      <c r="Y552" s="183" t="str">
        <f t="shared" si="129"/>
        <v>GROWTH</v>
      </c>
      <c r="Z552" s="138">
        <v>0</v>
      </c>
      <c r="AA552" s="133"/>
      <c r="AB552" s="133" t="s">
        <v>121</v>
      </c>
      <c r="AC552" s="133" t="s">
        <v>1245</v>
      </c>
      <c r="AE552" s="133" t="s">
        <v>1245</v>
      </c>
      <c r="AF552" s="139">
        <v>647.38333333333333</v>
      </c>
    </row>
    <row r="553" spans="1:32" s="139" customFormat="1" ht="12">
      <c r="A553" s="133" t="s">
        <v>1245</v>
      </c>
      <c r="B553" s="134" t="s">
        <v>46</v>
      </c>
      <c r="C553" s="135" t="s">
        <v>1731</v>
      </c>
      <c r="D553" s="135">
        <v>1000000944</v>
      </c>
      <c r="E553" s="136" t="s">
        <v>1732</v>
      </c>
      <c r="F553" s="137">
        <v>44380</v>
      </c>
      <c r="G553" s="137" t="str">
        <f t="shared" si="123"/>
        <v>Targeted Dealer</v>
      </c>
      <c r="H553" s="137"/>
      <c r="I553" s="177">
        <v>50</v>
      </c>
      <c r="J553" s="177"/>
      <c r="K553" s="178">
        <v>24.5</v>
      </c>
      <c r="L553" s="178">
        <f t="shared" si="124"/>
        <v>25.5</v>
      </c>
      <c r="M553" s="178" t="str">
        <f t="shared" si="125"/>
        <v>-</v>
      </c>
      <c r="N553" s="179">
        <v>50</v>
      </c>
      <c r="O553" s="180" t="str">
        <f t="shared" si="119"/>
        <v>Aug</v>
      </c>
      <c r="P553" s="178">
        <v>55</v>
      </c>
      <c r="Q553" s="181">
        <f t="shared" si="126"/>
        <v>-30.5</v>
      </c>
      <c r="R553" s="180">
        <f t="shared" si="120"/>
        <v>-0.55454545454545456</v>
      </c>
      <c r="S553" s="181" t="str">
        <f t="shared" si="127"/>
        <v>DEGROWTH</v>
      </c>
      <c r="T553" s="178">
        <f t="shared" si="121"/>
        <v>50</v>
      </c>
      <c r="U553" s="182" t="str">
        <f t="shared" si="122"/>
        <v>Sep</v>
      </c>
      <c r="V553" s="178">
        <f t="shared" si="130"/>
        <v>50</v>
      </c>
      <c r="W553" s="183">
        <f t="shared" si="128"/>
        <v>-25.5</v>
      </c>
      <c r="X553" s="184" t="b">
        <f t="shared" si="118"/>
        <v>0</v>
      </c>
      <c r="Y553" s="183" t="str">
        <f t="shared" si="129"/>
        <v>GROWTH</v>
      </c>
      <c r="Z553" s="138">
        <v>0</v>
      </c>
      <c r="AA553" s="133"/>
      <c r="AB553" s="133" t="s">
        <v>121</v>
      </c>
      <c r="AC553" s="133" t="s">
        <v>1245</v>
      </c>
      <c r="AE553" s="133" t="s">
        <v>1245</v>
      </c>
      <c r="AF553" s="139">
        <v>38.166666666666664</v>
      </c>
    </row>
    <row r="554" spans="1:32" s="139" customFormat="1" ht="12">
      <c r="A554" s="133" t="s">
        <v>1245</v>
      </c>
      <c r="B554" s="134" t="s">
        <v>3922</v>
      </c>
      <c r="C554" s="135" t="s">
        <v>1735</v>
      </c>
      <c r="D554" s="135">
        <v>1000002627</v>
      </c>
      <c r="E554" s="136" t="s">
        <v>1736</v>
      </c>
      <c r="F554" s="137">
        <v>44643</v>
      </c>
      <c r="G554" s="137" t="str">
        <f t="shared" si="123"/>
        <v>Targeted Dealer</v>
      </c>
      <c r="H554" s="137"/>
      <c r="I554" s="177">
        <v>50</v>
      </c>
      <c r="J554" s="177"/>
      <c r="K554" s="178">
        <v>105</v>
      </c>
      <c r="L554" s="178">
        <f t="shared" si="124"/>
        <v>-55</v>
      </c>
      <c r="M554" s="178" t="str">
        <f t="shared" si="125"/>
        <v>-</v>
      </c>
      <c r="N554" s="179">
        <v>60</v>
      </c>
      <c r="O554" s="180" t="str">
        <f t="shared" si="119"/>
        <v>Aug</v>
      </c>
      <c r="P554" s="178">
        <v>125</v>
      </c>
      <c r="Q554" s="181">
        <f t="shared" si="126"/>
        <v>-20</v>
      </c>
      <c r="R554" s="180">
        <f t="shared" si="120"/>
        <v>-0.16000000000000003</v>
      </c>
      <c r="S554" s="181" t="str">
        <f t="shared" si="127"/>
        <v>DEGROWTH</v>
      </c>
      <c r="T554" s="178">
        <f t="shared" si="121"/>
        <v>60</v>
      </c>
      <c r="U554" s="182" t="str">
        <f t="shared" si="122"/>
        <v>Sep</v>
      </c>
      <c r="V554" s="178">
        <f t="shared" si="130"/>
        <v>60</v>
      </c>
      <c r="W554" s="183">
        <f t="shared" si="128"/>
        <v>45</v>
      </c>
      <c r="X554" s="184" t="b">
        <f t="shared" si="118"/>
        <v>0</v>
      </c>
      <c r="Y554" s="183" t="str">
        <f t="shared" si="129"/>
        <v>GROWTH</v>
      </c>
      <c r="Z554" s="138">
        <v>0</v>
      </c>
      <c r="AA554" s="133"/>
      <c r="AB554" s="133" t="s">
        <v>121</v>
      </c>
      <c r="AC554" s="133" t="s">
        <v>1245</v>
      </c>
      <c r="AE554" s="133" t="s">
        <v>1245</v>
      </c>
      <c r="AF554" s="139">
        <v>195.83333333333334</v>
      </c>
    </row>
    <row r="555" spans="1:32" s="139" customFormat="1" ht="12">
      <c r="A555" s="133" t="s">
        <v>1245</v>
      </c>
      <c r="B555" s="134" t="s">
        <v>3922</v>
      </c>
      <c r="C555" s="135" t="s">
        <v>1737</v>
      </c>
      <c r="D555" s="135">
        <v>1000002762</v>
      </c>
      <c r="E555" s="140" t="s">
        <v>1738</v>
      </c>
      <c r="F555" s="137">
        <v>44707</v>
      </c>
      <c r="G555" s="137" t="str">
        <f t="shared" si="123"/>
        <v>Targeted Dealer</v>
      </c>
      <c r="H555" s="137"/>
      <c r="I555" s="177">
        <v>25</v>
      </c>
      <c r="J555" s="177"/>
      <c r="K555" s="178">
        <v>25</v>
      </c>
      <c r="L555" s="178">
        <f t="shared" si="124"/>
        <v>0</v>
      </c>
      <c r="M555" s="178" t="str">
        <f t="shared" si="125"/>
        <v>-</v>
      </c>
      <c r="N555" s="179">
        <v>0</v>
      </c>
      <c r="O555" s="180" t="str">
        <f t="shared" si="119"/>
        <v>Aug</v>
      </c>
      <c r="P555" s="178">
        <v>25</v>
      </c>
      <c r="Q555" s="181">
        <f t="shared" si="126"/>
        <v>0</v>
      </c>
      <c r="R555" s="180">
        <f t="shared" si="120"/>
        <v>0</v>
      </c>
      <c r="S555" s="181" t="b">
        <f t="shared" si="127"/>
        <v>0</v>
      </c>
      <c r="T555" s="178">
        <f t="shared" si="121"/>
        <v>0</v>
      </c>
      <c r="U555" s="182" t="str">
        <f t="shared" si="122"/>
        <v>Sep</v>
      </c>
      <c r="V555" s="178">
        <f t="shared" si="130"/>
        <v>0</v>
      </c>
      <c r="W555" s="183">
        <f t="shared" si="128"/>
        <v>25</v>
      </c>
      <c r="X555" s="184" t="b">
        <f t="shared" ref="X555:X616" si="131">IFERROR(IF(U555="July",(K555/V555-1)),0)</f>
        <v>0</v>
      </c>
      <c r="Y555" s="183" t="b">
        <f t="shared" si="129"/>
        <v>0</v>
      </c>
      <c r="Z555" s="138">
        <v>0</v>
      </c>
      <c r="AA555" s="133"/>
      <c r="AB555" s="133" t="s">
        <v>121</v>
      </c>
      <c r="AC555" s="133" t="s">
        <v>1245</v>
      </c>
      <c r="AE555" s="133" t="s">
        <v>1245</v>
      </c>
      <c r="AF555" s="139">
        <v>12.5</v>
      </c>
    </row>
    <row r="556" spans="1:32" s="139" customFormat="1" ht="12">
      <c r="A556" s="133" t="s">
        <v>1245</v>
      </c>
      <c r="B556" s="134" t="s">
        <v>46</v>
      </c>
      <c r="C556" s="135" t="s">
        <v>1741</v>
      </c>
      <c r="D556" s="135">
        <v>1000002813</v>
      </c>
      <c r="E556" s="140" t="s">
        <v>1742</v>
      </c>
      <c r="F556" s="137">
        <v>44721</v>
      </c>
      <c r="G556" s="137" t="str">
        <f t="shared" si="123"/>
        <v>Targeted Dealer</v>
      </c>
      <c r="H556" s="137"/>
      <c r="I556" s="177">
        <v>150</v>
      </c>
      <c r="J556" s="177"/>
      <c r="K556" s="178">
        <v>125</v>
      </c>
      <c r="L556" s="178">
        <f t="shared" si="124"/>
        <v>25</v>
      </c>
      <c r="M556" s="178" t="str">
        <f t="shared" si="125"/>
        <v>-</v>
      </c>
      <c r="N556" s="179">
        <v>150</v>
      </c>
      <c r="O556" s="180" t="str">
        <f t="shared" si="119"/>
        <v>Aug</v>
      </c>
      <c r="P556" s="178">
        <v>100</v>
      </c>
      <c r="Q556" s="181">
        <f t="shared" si="126"/>
        <v>25</v>
      </c>
      <c r="R556" s="180">
        <f t="shared" si="120"/>
        <v>0.25</v>
      </c>
      <c r="S556" s="181" t="str">
        <f t="shared" si="127"/>
        <v>GROWTH</v>
      </c>
      <c r="T556" s="178">
        <f t="shared" si="121"/>
        <v>150</v>
      </c>
      <c r="U556" s="182" t="str">
        <f t="shared" si="122"/>
        <v>Sep</v>
      </c>
      <c r="V556" s="178">
        <f t="shared" si="130"/>
        <v>150</v>
      </c>
      <c r="W556" s="183">
        <f t="shared" si="128"/>
        <v>-25</v>
      </c>
      <c r="X556" s="184" t="b">
        <f t="shared" si="131"/>
        <v>0</v>
      </c>
      <c r="Y556" s="183" t="str">
        <f t="shared" si="129"/>
        <v>GROWTH</v>
      </c>
      <c r="Z556" s="138">
        <v>0</v>
      </c>
      <c r="AA556" s="133"/>
      <c r="AB556" s="133" t="s">
        <v>121</v>
      </c>
      <c r="AC556" s="133" t="s">
        <v>1245</v>
      </c>
      <c r="AE556" s="133" t="s">
        <v>1245</v>
      </c>
      <c r="AF556" s="139">
        <v>150</v>
      </c>
    </row>
    <row r="557" spans="1:32" s="139" customFormat="1" ht="12">
      <c r="A557" s="133" t="s">
        <v>1245</v>
      </c>
      <c r="B557" s="134" t="s">
        <v>46</v>
      </c>
      <c r="C557" s="135" t="s">
        <v>1743</v>
      </c>
      <c r="D557" s="135">
        <v>1000002833</v>
      </c>
      <c r="E557" s="140" t="s">
        <v>1744</v>
      </c>
      <c r="F557" s="137">
        <v>44755</v>
      </c>
      <c r="G557" s="137" t="str">
        <f t="shared" si="123"/>
        <v>Targeted Dealer</v>
      </c>
      <c r="H557" s="137"/>
      <c r="I557" s="177">
        <v>450</v>
      </c>
      <c r="J557" s="177"/>
      <c r="K557" s="178">
        <v>360</v>
      </c>
      <c r="L557" s="178">
        <f t="shared" si="124"/>
        <v>90</v>
      </c>
      <c r="M557" s="178" t="str">
        <f t="shared" si="125"/>
        <v>-</v>
      </c>
      <c r="N557" s="179">
        <v>407.2</v>
      </c>
      <c r="O557" s="180" t="str">
        <f t="shared" si="119"/>
        <v>Aug</v>
      </c>
      <c r="P557" s="178">
        <v>525</v>
      </c>
      <c r="Q557" s="181">
        <f t="shared" si="126"/>
        <v>-165</v>
      </c>
      <c r="R557" s="180">
        <f t="shared" si="120"/>
        <v>-0.31428571428571428</v>
      </c>
      <c r="S557" s="181" t="str">
        <f t="shared" si="127"/>
        <v>DEGROWTH</v>
      </c>
      <c r="T557" s="178">
        <f t="shared" si="121"/>
        <v>407.2</v>
      </c>
      <c r="U557" s="182" t="str">
        <f t="shared" si="122"/>
        <v>Sep</v>
      </c>
      <c r="V557" s="178">
        <f t="shared" si="130"/>
        <v>407.2</v>
      </c>
      <c r="W557" s="183">
        <f t="shared" si="128"/>
        <v>-47.199999999999989</v>
      </c>
      <c r="X557" s="184" t="b">
        <f t="shared" si="131"/>
        <v>0</v>
      </c>
      <c r="Y557" s="183" t="str">
        <f t="shared" si="129"/>
        <v>GROWTH</v>
      </c>
      <c r="Z557" s="138">
        <v>0</v>
      </c>
      <c r="AA557" s="133"/>
      <c r="AB557" s="133" t="s">
        <v>121</v>
      </c>
      <c r="AC557" s="133" t="s">
        <v>1245</v>
      </c>
      <c r="AE557" s="133" t="s">
        <v>1245</v>
      </c>
      <c r="AF557" s="139">
        <v>549.16666666666663</v>
      </c>
    </row>
    <row r="558" spans="1:32" s="139" customFormat="1" ht="12">
      <c r="A558" s="133" t="s">
        <v>1245</v>
      </c>
      <c r="B558" s="134" t="s">
        <v>3922</v>
      </c>
      <c r="C558" s="135" t="s">
        <v>1749</v>
      </c>
      <c r="D558" s="135">
        <v>1000003282</v>
      </c>
      <c r="E558" s="140" t="s">
        <v>1750</v>
      </c>
      <c r="F558" s="137">
        <v>44951</v>
      </c>
      <c r="G558" s="137" t="str">
        <f t="shared" si="123"/>
        <v>Targeted Dealer</v>
      </c>
      <c r="H558" s="137"/>
      <c r="I558" s="177">
        <v>125</v>
      </c>
      <c r="J558" s="177"/>
      <c r="K558" s="178">
        <v>105</v>
      </c>
      <c r="L558" s="178">
        <f t="shared" si="124"/>
        <v>20</v>
      </c>
      <c r="M558" s="178" t="str">
        <f t="shared" si="125"/>
        <v>-</v>
      </c>
      <c r="N558" s="179">
        <v>110</v>
      </c>
      <c r="O558" s="180" t="str">
        <f t="shared" si="119"/>
        <v>Aug</v>
      </c>
      <c r="P558" s="178">
        <v>75</v>
      </c>
      <c r="Q558" s="181">
        <f t="shared" si="126"/>
        <v>30</v>
      </c>
      <c r="R558" s="180">
        <f t="shared" si="120"/>
        <v>0.39999999999999991</v>
      </c>
      <c r="S558" s="181" t="str">
        <f t="shared" si="127"/>
        <v>GROWTH</v>
      </c>
      <c r="T558" s="178">
        <f t="shared" si="121"/>
        <v>110</v>
      </c>
      <c r="U558" s="182" t="str">
        <f t="shared" si="122"/>
        <v>Sep</v>
      </c>
      <c r="V558" s="178">
        <f t="shared" si="130"/>
        <v>110</v>
      </c>
      <c r="W558" s="183">
        <f t="shared" si="128"/>
        <v>-5</v>
      </c>
      <c r="X558" s="184" t="b">
        <f t="shared" si="131"/>
        <v>0</v>
      </c>
      <c r="Y558" s="183" t="str">
        <f t="shared" si="129"/>
        <v>GROWTH</v>
      </c>
      <c r="Z558" s="138">
        <v>0</v>
      </c>
      <c r="AA558" s="133"/>
      <c r="AB558" s="133" t="s">
        <v>121</v>
      </c>
      <c r="AC558" s="133" t="s">
        <v>1245</v>
      </c>
      <c r="AE558" s="133" t="s">
        <v>1245</v>
      </c>
      <c r="AF558" s="139">
        <v>94.583333333333329</v>
      </c>
    </row>
    <row r="559" spans="1:32" s="139" customFormat="1" ht="12">
      <c r="A559" s="133" t="s">
        <v>1245</v>
      </c>
      <c r="B559" s="134" t="s">
        <v>3922</v>
      </c>
      <c r="C559" s="135" t="s">
        <v>1751</v>
      </c>
      <c r="D559" s="135">
        <v>1000003292</v>
      </c>
      <c r="E559" s="140" t="s">
        <v>1752</v>
      </c>
      <c r="F559" s="137">
        <v>44953</v>
      </c>
      <c r="G559" s="137" t="str">
        <f t="shared" si="123"/>
        <v>Targeted Dealer</v>
      </c>
      <c r="H559" s="137"/>
      <c r="I559" s="177">
        <v>250</v>
      </c>
      <c r="J559" s="177"/>
      <c r="K559" s="178">
        <v>220</v>
      </c>
      <c r="L559" s="178">
        <f t="shared" si="124"/>
        <v>30</v>
      </c>
      <c r="M559" s="178" t="str">
        <f t="shared" si="125"/>
        <v>-</v>
      </c>
      <c r="N559" s="179">
        <v>182</v>
      </c>
      <c r="O559" s="180" t="str">
        <f t="shared" si="119"/>
        <v>Aug</v>
      </c>
      <c r="P559" s="178">
        <v>220</v>
      </c>
      <c r="Q559" s="181">
        <f t="shared" si="126"/>
        <v>0</v>
      </c>
      <c r="R559" s="180">
        <f t="shared" si="120"/>
        <v>0</v>
      </c>
      <c r="S559" s="181" t="str">
        <f t="shared" si="127"/>
        <v>GROWTH</v>
      </c>
      <c r="T559" s="178">
        <f t="shared" si="121"/>
        <v>182</v>
      </c>
      <c r="U559" s="182" t="str">
        <f t="shared" si="122"/>
        <v>Sep</v>
      </c>
      <c r="V559" s="178">
        <f t="shared" si="130"/>
        <v>182</v>
      </c>
      <c r="W559" s="183">
        <f t="shared" si="128"/>
        <v>38</v>
      </c>
      <c r="X559" s="184" t="b">
        <f t="shared" si="131"/>
        <v>0</v>
      </c>
      <c r="Y559" s="183" t="str">
        <f t="shared" si="129"/>
        <v>GROWTH</v>
      </c>
      <c r="Z559" s="138">
        <v>0</v>
      </c>
      <c r="AA559" s="133"/>
      <c r="AB559" s="133" t="s">
        <v>121</v>
      </c>
      <c r="AC559" s="133" t="s">
        <v>1245</v>
      </c>
      <c r="AE559" s="133" t="s">
        <v>1245</v>
      </c>
      <c r="AF559" s="139">
        <v>279.65833333333336</v>
      </c>
    </row>
    <row r="560" spans="1:32" s="139" customFormat="1" ht="12">
      <c r="A560" s="133" t="s">
        <v>1245</v>
      </c>
      <c r="B560" s="134" t="s">
        <v>46</v>
      </c>
      <c r="C560" s="135" t="s">
        <v>1753</v>
      </c>
      <c r="D560" s="135">
        <v>1000003344</v>
      </c>
      <c r="E560" s="140" t="s">
        <v>260</v>
      </c>
      <c r="F560" s="137">
        <v>44971</v>
      </c>
      <c r="G560" s="137" t="str">
        <f t="shared" si="123"/>
        <v>Targeted Dealer</v>
      </c>
      <c r="H560" s="137"/>
      <c r="I560" s="177">
        <v>25</v>
      </c>
      <c r="J560" s="177"/>
      <c r="K560" s="178">
        <v>25</v>
      </c>
      <c r="L560" s="178">
        <f t="shared" si="124"/>
        <v>0</v>
      </c>
      <c r="M560" s="178" t="str">
        <f t="shared" si="125"/>
        <v>-</v>
      </c>
      <c r="N560" s="179">
        <v>0</v>
      </c>
      <c r="O560" s="180" t="str">
        <f t="shared" si="119"/>
        <v>Aug</v>
      </c>
      <c r="P560" s="178">
        <v>0</v>
      </c>
      <c r="Q560" s="181">
        <f t="shared" si="126"/>
        <v>25</v>
      </c>
      <c r="R560" s="180" t="str">
        <f t="shared" si="120"/>
        <v xml:space="preserve"> </v>
      </c>
      <c r="S560" s="181" t="b">
        <f t="shared" si="127"/>
        <v>0</v>
      </c>
      <c r="T560" s="178">
        <f t="shared" si="121"/>
        <v>0</v>
      </c>
      <c r="U560" s="182" t="str">
        <f t="shared" si="122"/>
        <v>Sep</v>
      </c>
      <c r="V560" s="178">
        <f t="shared" si="130"/>
        <v>0</v>
      </c>
      <c r="W560" s="183">
        <f t="shared" si="128"/>
        <v>25</v>
      </c>
      <c r="X560" s="184" t="b">
        <f t="shared" si="131"/>
        <v>0</v>
      </c>
      <c r="Y560" s="183" t="b">
        <f t="shared" si="129"/>
        <v>0</v>
      </c>
      <c r="Z560" s="138">
        <v>0</v>
      </c>
      <c r="AA560" s="133"/>
      <c r="AB560" s="133" t="s">
        <v>121</v>
      </c>
      <c r="AC560" s="133" t="s">
        <v>1245</v>
      </c>
      <c r="AE560" s="133" t="s">
        <v>1245</v>
      </c>
      <c r="AF560" s="139">
        <v>26.666666666666668</v>
      </c>
    </row>
    <row r="561" spans="1:32" s="139" customFormat="1" ht="12">
      <c r="A561" s="133" t="s">
        <v>1245</v>
      </c>
      <c r="B561" s="134" t="s">
        <v>46</v>
      </c>
      <c r="C561" s="135" t="s">
        <v>1754</v>
      </c>
      <c r="D561" s="135">
        <v>1000003366</v>
      </c>
      <c r="E561" s="140" t="s">
        <v>1755</v>
      </c>
      <c r="F561" s="137">
        <v>44975</v>
      </c>
      <c r="G561" s="137" t="str">
        <f t="shared" si="123"/>
        <v>Targeted Dealer</v>
      </c>
      <c r="H561" s="137"/>
      <c r="I561" s="177">
        <v>250</v>
      </c>
      <c r="J561" s="177"/>
      <c r="K561" s="178">
        <v>311</v>
      </c>
      <c r="L561" s="178">
        <f t="shared" si="124"/>
        <v>-61</v>
      </c>
      <c r="M561" s="178" t="str">
        <f t="shared" si="125"/>
        <v>-</v>
      </c>
      <c r="N561" s="179">
        <v>225</v>
      </c>
      <c r="O561" s="180" t="str">
        <f t="shared" si="119"/>
        <v>Aug</v>
      </c>
      <c r="P561" s="178">
        <v>260</v>
      </c>
      <c r="Q561" s="181">
        <f t="shared" si="126"/>
        <v>51</v>
      </c>
      <c r="R561" s="180">
        <f t="shared" si="120"/>
        <v>0.19615384615384612</v>
      </c>
      <c r="S561" s="181" t="str">
        <f t="shared" si="127"/>
        <v>GROWTH</v>
      </c>
      <c r="T561" s="178">
        <f t="shared" si="121"/>
        <v>225</v>
      </c>
      <c r="U561" s="182" t="str">
        <f t="shared" si="122"/>
        <v>Sep</v>
      </c>
      <c r="V561" s="178">
        <f t="shared" si="130"/>
        <v>225</v>
      </c>
      <c r="W561" s="183">
        <f t="shared" si="128"/>
        <v>86</v>
      </c>
      <c r="X561" s="184" t="b">
        <f t="shared" si="131"/>
        <v>0</v>
      </c>
      <c r="Y561" s="183" t="str">
        <f t="shared" si="129"/>
        <v>GROWTH</v>
      </c>
      <c r="Z561" s="138">
        <v>0</v>
      </c>
      <c r="AA561" s="133"/>
      <c r="AB561" s="133" t="s">
        <v>121</v>
      </c>
      <c r="AC561" s="133" t="s">
        <v>1245</v>
      </c>
      <c r="AE561" s="133" t="s">
        <v>1245</v>
      </c>
      <c r="AF561" s="139">
        <v>381.83333333333331</v>
      </c>
    </row>
    <row r="562" spans="1:32" s="139" customFormat="1" ht="12">
      <c r="A562" s="133" t="s">
        <v>1245</v>
      </c>
      <c r="B562" s="134" t="s">
        <v>46</v>
      </c>
      <c r="C562" s="135" t="s">
        <v>1756</v>
      </c>
      <c r="D562" s="135">
        <v>1000003393</v>
      </c>
      <c r="E562" s="140" t="s">
        <v>1757</v>
      </c>
      <c r="F562" s="137">
        <v>44985</v>
      </c>
      <c r="G562" s="137" t="str">
        <f t="shared" si="123"/>
        <v>Targeted Dealer</v>
      </c>
      <c r="H562" s="137"/>
      <c r="I562" s="177">
        <v>100</v>
      </c>
      <c r="J562" s="177"/>
      <c r="K562" s="178">
        <v>150</v>
      </c>
      <c r="L562" s="178">
        <f t="shared" si="124"/>
        <v>-50</v>
      </c>
      <c r="M562" s="178" t="str">
        <f t="shared" si="125"/>
        <v>-</v>
      </c>
      <c r="N562" s="179">
        <v>100</v>
      </c>
      <c r="O562" s="180" t="str">
        <f t="shared" si="119"/>
        <v>Aug</v>
      </c>
      <c r="P562" s="178">
        <v>185</v>
      </c>
      <c r="Q562" s="181">
        <f t="shared" si="126"/>
        <v>-35</v>
      </c>
      <c r="R562" s="180">
        <f t="shared" si="120"/>
        <v>-0.18918918918918914</v>
      </c>
      <c r="S562" s="181" t="str">
        <f t="shared" si="127"/>
        <v>DEGROWTH</v>
      </c>
      <c r="T562" s="178">
        <f t="shared" si="121"/>
        <v>100</v>
      </c>
      <c r="U562" s="182" t="str">
        <f t="shared" si="122"/>
        <v>Sep</v>
      </c>
      <c r="V562" s="178">
        <f t="shared" si="130"/>
        <v>100</v>
      </c>
      <c r="W562" s="183">
        <f t="shared" si="128"/>
        <v>50</v>
      </c>
      <c r="X562" s="184" t="b">
        <f t="shared" si="131"/>
        <v>0</v>
      </c>
      <c r="Y562" s="183" t="str">
        <f t="shared" si="129"/>
        <v>GROWTH</v>
      </c>
      <c r="Z562" s="138">
        <v>0</v>
      </c>
      <c r="AA562" s="133"/>
      <c r="AB562" s="133" t="s">
        <v>121</v>
      </c>
      <c r="AC562" s="133" t="s">
        <v>1245</v>
      </c>
      <c r="AE562" s="133" t="s">
        <v>1245</v>
      </c>
      <c r="AF562" s="139">
        <v>180.33333333333334</v>
      </c>
    </row>
    <row r="563" spans="1:32" s="139" customFormat="1" ht="12">
      <c r="A563" s="133" t="s">
        <v>1245</v>
      </c>
      <c r="B563" s="134" t="s">
        <v>46</v>
      </c>
      <c r="C563" s="135" t="s">
        <v>1760</v>
      </c>
      <c r="D563" s="135">
        <v>1000003399</v>
      </c>
      <c r="E563" s="140" t="s">
        <v>1761</v>
      </c>
      <c r="F563" s="137">
        <v>44985</v>
      </c>
      <c r="G563" s="137" t="str">
        <f t="shared" si="123"/>
        <v>Targeted Dealer</v>
      </c>
      <c r="H563" s="137"/>
      <c r="I563" s="177">
        <v>175</v>
      </c>
      <c r="J563" s="177"/>
      <c r="K563" s="178">
        <v>210</v>
      </c>
      <c r="L563" s="178">
        <f t="shared" si="124"/>
        <v>-35</v>
      </c>
      <c r="M563" s="178" t="str">
        <f t="shared" si="125"/>
        <v>-</v>
      </c>
      <c r="N563" s="179">
        <v>205</v>
      </c>
      <c r="O563" s="180" t="str">
        <f t="shared" si="119"/>
        <v>Aug</v>
      </c>
      <c r="P563" s="178">
        <v>131</v>
      </c>
      <c r="Q563" s="181">
        <f t="shared" si="126"/>
        <v>79</v>
      </c>
      <c r="R563" s="180">
        <f t="shared" si="120"/>
        <v>0.60305343511450382</v>
      </c>
      <c r="S563" s="181" t="str">
        <f t="shared" si="127"/>
        <v>GROWTH</v>
      </c>
      <c r="T563" s="178">
        <f t="shared" si="121"/>
        <v>205</v>
      </c>
      <c r="U563" s="182" t="str">
        <f t="shared" si="122"/>
        <v>Sep</v>
      </c>
      <c r="V563" s="178">
        <f t="shared" si="130"/>
        <v>205</v>
      </c>
      <c r="W563" s="183">
        <f t="shared" si="128"/>
        <v>5</v>
      </c>
      <c r="X563" s="184" t="b">
        <f t="shared" si="131"/>
        <v>0</v>
      </c>
      <c r="Y563" s="183" t="str">
        <f t="shared" si="129"/>
        <v>GROWTH</v>
      </c>
      <c r="Z563" s="138">
        <v>0</v>
      </c>
      <c r="AA563" s="133"/>
      <c r="AB563" s="133" t="s">
        <v>121</v>
      </c>
      <c r="AC563" s="133" t="s">
        <v>1245</v>
      </c>
      <c r="AE563" s="133" t="s">
        <v>1245</v>
      </c>
      <c r="AF563" s="139">
        <v>195.66666666666666</v>
      </c>
    </row>
    <row r="564" spans="1:32" s="139" customFormat="1" ht="12">
      <c r="A564" s="133" t="s">
        <v>1245</v>
      </c>
      <c r="B564" s="134" t="s">
        <v>46</v>
      </c>
      <c r="C564" s="135" t="s">
        <v>1762</v>
      </c>
      <c r="D564" s="135">
        <v>1000003415</v>
      </c>
      <c r="E564" s="140" t="s">
        <v>1763</v>
      </c>
      <c r="F564" s="137">
        <v>44989</v>
      </c>
      <c r="G564" s="137" t="str">
        <f t="shared" si="123"/>
        <v>Targeted Dealer</v>
      </c>
      <c r="H564" s="137"/>
      <c r="I564" s="177">
        <v>100</v>
      </c>
      <c r="J564" s="177"/>
      <c r="K564" s="178">
        <v>75</v>
      </c>
      <c r="L564" s="178">
        <f t="shared" si="124"/>
        <v>25</v>
      </c>
      <c r="M564" s="178" t="str">
        <f t="shared" si="125"/>
        <v>-</v>
      </c>
      <c r="N564" s="179">
        <v>75</v>
      </c>
      <c r="O564" s="180" t="str">
        <f t="shared" si="119"/>
        <v>Aug</v>
      </c>
      <c r="P564" s="178">
        <v>100</v>
      </c>
      <c r="Q564" s="181">
        <f t="shared" si="126"/>
        <v>-25</v>
      </c>
      <c r="R564" s="180">
        <f t="shared" si="120"/>
        <v>-0.25</v>
      </c>
      <c r="S564" s="181" t="str">
        <f t="shared" si="127"/>
        <v>DEGROWTH</v>
      </c>
      <c r="T564" s="178">
        <f t="shared" si="121"/>
        <v>75</v>
      </c>
      <c r="U564" s="182" t="str">
        <f t="shared" si="122"/>
        <v>Sep</v>
      </c>
      <c r="V564" s="178">
        <f t="shared" si="130"/>
        <v>75</v>
      </c>
      <c r="W564" s="183">
        <f t="shared" si="128"/>
        <v>0</v>
      </c>
      <c r="X564" s="184" t="b">
        <f t="shared" si="131"/>
        <v>0</v>
      </c>
      <c r="Y564" s="183" t="str">
        <f t="shared" si="129"/>
        <v>GROWTH</v>
      </c>
      <c r="Z564" s="138">
        <v>0</v>
      </c>
      <c r="AA564" s="133"/>
      <c r="AB564" s="133" t="s">
        <v>121</v>
      </c>
      <c r="AC564" s="133" t="s">
        <v>1245</v>
      </c>
      <c r="AE564" s="133" t="s">
        <v>1245</v>
      </c>
      <c r="AF564" s="139">
        <v>88.833333333333329</v>
      </c>
    </row>
    <row r="565" spans="1:32" s="139" customFormat="1" ht="12">
      <c r="A565" s="133" t="s">
        <v>1245</v>
      </c>
      <c r="B565" s="134" t="s">
        <v>3922</v>
      </c>
      <c r="C565" s="135" t="s">
        <v>1764</v>
      </c>
      <c r="D565" s="135">
        <v>1000003454</v>
      </c>
      <c r="E565" s="140" t="s">
        <v>1765</v>
      </c>
      <c r="F565" s="137">
        <v>45012</v>
      </c>
      <c r="G565" s="137" t="str">
        <f t="shared" si="123"/>
        <v>Targeted Dealer</v>
      </c>
      <c r="H565" s="137"/>
      <c r="I565" s="177">
        <v>100</v>
      </c>
      <c r="J565" s="177"/>
      <c r="K565" s="178">
        <v>77</v>
      </c>
      <c r="L565" s="178">
        <f t="shared" si="124"/>
        <v>23</v>
      </c>
      <c r="M565" s="178" t="str">
        <f t="shared" si="125"/>
        <v>-</v>
      </c>
      <c r="N565" s="179">
        <v>51</v>
      </c>
      <c r="O565" s="180" t="str">
        <f t="shared" si="119"/>
        <v>Aug</v>
      </c>
      <c r="P565" s="178">
        <v>117</v>
      </c>
      <c r="Q565" s="181">
        <f t="shared" si="126"/>
        <v>-40</v>
      </c>
      <c r="R565" s="180">
        <f t="shared" si="120"/>
        <v>-0.34188034188034189</v>
      </c>
      <c r="S565" s="181" t="str">
        <f t="shared" si="127"/>
        <v>DEGROWTH</v>
      </c>
      <c r="T565" s="178">
        <f t="shared" si="121"/>
        <v>51</v>
      </c>
      <c r="U565" s="182" t="str">
        <f t="shared" si="122"/>
        <v>Sep</v>
      </c>
      <c r="V565" s="178">
        <f t="shared" si="130"/>
        <v>51</v>
      </c>
      <c r="W565" s="183">
        <f t="shared" si="128"/>
        <v>26</v>
      </c>
      <c r="X565" s="184" t="b">
        <f t="shared" si="131"/>
        <v>0</v>
      </c>
      <c r="Y565" s="183" t="str">
        <f t="shared" si="129"/>
        <v>GROWTH</v>
      </c>
      <c r="Z565" s="138">
        <v>0</v>
      </c>
      <c r="AA565" s="133"/>
      <c r="AB565" s="133" t="s">
        <v>121</v>
      </c>
      <c r="AC565" s="133" t="s">
        <v>1245</v>
      </c>
      <c r="AE565" s="133" t="s">
        <v>1245</v>
      </c>
      <c r="AF565" s="139">
        <v>124.16666666666667</v>
      </c>
    </row>
    <row r="566" spans="1:32" s="139" customFormat="1" ht="12">
      <c r="A566" s="133" t="s">
        <v>1245</v>
      </c>
      <c r="B566" s="134" t="s">
        <v>46</v>
      </c>
      <c r="C566" s="135" t="s">
        <v>1770</v>
      </c>
      <c r="D566" s="135">
        <v>1000003586</v>
      </c>
      <c r="E566" s="140" t="s">
        <v>1771</v>
      </c>
      <c r="F566" s="137">
        <v>45084</v>
      </c>
      <c r="G566" s="137" t="str">
        <f t="shared" si="123"/>
        <v>Targeted Dealer</v>
      </c>
      <c r="H566" s="137"/>
      <c r="I566" s="177">
        <v>25</v>
      </c>
      <c r="J566" s="177"/>
      <c r="K566" s="178">
        <v>80</v>
      </c>
      <c r="L566" s="178">
        <f t="shared" si="124"/>
        <v>-55</v>
      </c>
      <c r="M566" s="178" t="str">
        <f t="shared" si="125"/>
        <v>-</v>
      </c>
      <c r="N566" s="179">
        <v>25</v>
      </c>
      <c r="O566" s="180" t="str">
        <f t="shared" si="119"/>
        <v>Aug</v>
      </c>
      <c r="P566" s="178">
        <v>5</v>
      </c>
      <c r="Q566" s="181">
        <f t="shared" si="126"/>
        <v>75</v>
      </c>
      <c r="R566" s="180">
        <f t="shared" si="120"/>
        <v>15</v>
      </c>
      <c r="S566" s="181" t="str">
        <f t="shared" si="127"/>
        <v>GROWTH</v>
      </c>
      <c r="T566" s="178">
        <f t="shared" si="121"/>
        <v>25</v>
      </c>
      <c r="U566" s="182" t="str">
        <f t="shared" si="122"/>
        <v>Sep</v>
      </c>
      <c r="V566" s="178">
        <f t="shared" si="130"/>
        <v>25</v>
      </c>
      <c r="W566" s="183">
        <f t="shared" si="128"/>
        <v>55</v>
      </c>
      <c r="X566" s="184" t="b">
        <f t="shared" si="131"/>
        <v>0</v>
      </c>
      <c r="Y566" s="183" t="str">
        <f t="shared" si="129"/>
        <v>GROWTH</v>
      </c>
      <c r="Z566" s="138">
        <v>0</v>
      </c>
      <c r="AA566" s="133"/>
      <c r="AB566" s="133" t="s">
        <v>121</v>
      </c>
      <c r="AC566" s="133" t="s">
        <v>1245</v>
      </c>
      <c r="AE566" s="133" t="s">
        <v>1245</v>
      </c>
      <c r="AF566" s="139">
        <v>60.65</v>
      </c>
    </row>
    <row r="567" spans="1:32" s="139" customFormat="1" ht="12">
      <c r="A567" s="133" t="s">
        <v>1245</v>
      </c>
      <c r="B567" s="134" t="s">
        <v>3922</v>
      </c>
      <c r="C567" s="135" t="s">
        <v>1772</v>
      </c>
      <c r="D567" s="135">
        <v>1000003597</v>
      </c>
      <c r="E567" s="140" t="s">
        <v>1773</v>
      </c>
      <c r="F567" s="137">
        <v>45093</v>
      </c>
      <c r="G567" s="137" t="str">
        <f t="shared" si="123"/>
        <v>Targeted Dealer</v>
      </c>
      <c r="H567" s="137"/>
      <c r="I567" s="177">
        <v>100</v>
      </c>
      <c r="J567" s="177"/>
      <c r="K567" s="178">
        <v>39</v>
      </c>
      <c r="L567" s="178">
        <f t="shared" si="124"/>
        <v>61</v>
      </c>
      <c r="M567" s="178" t="str">
        <f t="shared" si="125"/>
        <v>-</v>
      </c>
      <c r="N567" s="179">
        <v>78</v>
      </c>
      <c r="O567" s="180" t="str">
        <f t="shared" si="119"/>
        <v>Aug</v>
      </c>
      <c r="P567" s="178">
        <v>99</v>
      </c>
      <c r="Q567" s="181">
        <f t="shared" si="126"/>
        <v>-60</v>
      </c>
      <c r="R567" s="180">
        <f t="shared" si="120"/>
        <v>-0.60606060606060608</v>
      </c>
      <c r="S567" s="181" t="str">
        <f t="shared" si="127"/>
        <v>DEGROWTH</v>
      </c>
      <c r="T567" s="178">
        <f t="shared" si="121"/>
        <v>78</v>
      </c>
      <c r="U567" s="182" t="str">
        <f t="shared" si="122"/>
        <v>Sep</v>
      </c>
      <c r="V567" s="178">
        <f t="shared" si="130"/>
        <v>78</v>
      </c>
      <c r="W567" s="183">
        <f t="shared" si="128"/>
        <v>-39</v>
      </c>
      <c r="X567" s="184" t="b">
        <f t="shared" si="131"/>
        <v>0</v>
      </c>
      <c r="Y567" s="183" t="str">
        <f t="shared" si="129"/>
        <v>GROWTH</v>
      </c>
      <c r="Z567" s="138">
        <v>0</v>
      </c>
      <c r="AA567" s="133"/>
      <c r="AB567" s="133" t="s">
        <v>121</v>
      </c>
      <c r="AC567" s="133" t="s">
        <v>1245</v>
      </c>
      <c r="AE567" s="133" t="s">
        <v>1245</v>
      </c>
      <c r="AF567" s="139">
        <v>117.16666666666667</v>
      </c>
    </row>
    <row r="568" spans="1:32" s="139" customFormat="1" ht="12">
      <c r="A568" s="133" t="s">
        <v>1245</v>
      </c>
      <c r="B568" s="134" t="s">
        <v>3922</v>
      </c>
      <c r="C568" s="135" t="s">
        <v>1774</v>
      </c>
      <c r="D568" s="135">
        <v>1000003637</v>
      </c>
      <c r="E568" s="140" t="s">
        <v>1775</v>
      </c>
      <c r="F568" s="137">
        <v>45133</v>
      </c>
      <c r="G568" s="137" t="str">
        <f t="shared" si="123"/>
        <v>Targeted Dealer</v>
      </c>
      <c r="H568" s="137"/>
      <c r="I568" s="177">
        <v>50</v>
      </c>
      <c r="J568" s="177"/>
      <c r="K568" s="178">
        <v>116.5</v>
      </c>
      <c r="L568" s="178">
        <f t="shared" si="124"/>
        <v>-66.5</v>
      </c>
      <c r="M568" s="178" t="str">
        <f t="shared" si="125"/>
        <v>-</v>
      </c>
      <c r="N568" s="179">
        <v>25</v>
      </c>
      <c r="O568" s="180" t="str">
        <f t="shared" si="119"/>
        <v>Aug</v>
      </c>
      <c r="P568" s="178">
        <v>103.5</v>
      </c>
      <c r="Q568" s="181">
        <f t="shared" si="126"/>
        <v>13</v>
      </c>
      <c r="R568" s="180">
        <f t="shared" si="120"/>
        <v>0.12560386473429941</v>
      </c>
      <c r="S568" s="181" t="str">
        <f t="shared" si="127"/>
        <v>GROWTH</v>
      </c>
      <c r="T568" s="178">
        <f t="shared" si="121"/>
        <v>25</v>
      </c>
      <c r="U568" s="182" t="str">
        <f t="shared" si="122"/>
        <v>Sep</v>
      </c>
      <c r="V568" s="178">
        <f t="shared" si="130"/>
        <v>25</v>
      </c>
      <c r="W568" s="183">
        <f t="shared" si="128"/>
        <v>91.5</v>
      </c>
      <c r="X568" s="184" t="b">
        <f t="shared" si="131"/>
        <v>0</v>
      </c>
      <c r="Y568" s="183" t="str">
        <f t="shared" si="129"/>
        <v>GROWTH</v>
      </c>
      <c r="Z568" s="138">
        <v>0</v>
      </c>
      <c r="AA568" s="133"/>
      <c r="AB568" s="133" t="s">
        <v>121</v>
      </c>
      <c r="AC568" s="133" t="s">
        <v>1245</v>
      </c>
      <c r="AE568" s="133" t="s">
        <v>1245</v>
      </c>
      <c r="AF568" s="139">
        <v>89.666666666666671</v>
      </c>
    </row>
    <row r="569" spans="1:32" s="139" customFormat="1" ht="12">
      <c r="A569" s="133" t="s">
        <v>1245</v>
      </c>
      <c r="B569" s="134" t="s">
        <v>46</v>
      </c>
      <c r="C569" s="135" t="s">
        <v>1776</v>
      </c>
      <c r="D569" s="135">
        <v>1000003713</v>
      </c>
      <c r="E569" s="140" t="s">
        <v>1777</v>
      </c>
      <c r="F569" s="137">
        <v>45177</v>
      </c>
      <c r="G569" s="137" t="str">
        <f t="shared" si="123"/>
        <v>Targeted Dealer</v>
      </c>
      <c r="H569" s="137"/>
      <c r="I569" s="177">
        <v>50</v>
      </c>
      <c r="J569" s="177"/>
      <c r="K569" s="178">
        <v>80</v>
      </c>
      <c r="L569" s="178">
        <f t="shared" si="124"/>
        <v>-30</v>
      </c>
      <c r="M569" s="178" t="str">
        <f t="shared" si="125"/>
        <v>-</v>
      </c>
      <c r="N569" s="179">
        <v>25</v>
      </c>
      <c r="O569" s="180" t="str">
        <f t="shared" si="119"/>
        <v>Aug</v>
      </c>
      <c r="P569" s="178">
        <v>55</v>
      </c>
      <c r="Q569" s="181">
        <f t="shared" si="126"/>
        <v>25</v>
      </c>
      <c r="R569" s="180">
        <f t="shared" si="120"/>
        <v>0.45454545454545459</v>
      </c>
      <c r="S569" s="181" t="str">
        <f t="shared" si="127"/>
        <v>GROWTH</v>
      </c>
      <c r="T569" s="178">
        <f t="shared" si="121"/>
        <v>25</v>
      </c>
      <c r="U569" s="182" t="str">
        <f t="shared" si="122"/>
        <v>Sep</v>
      </c>
      <c r="V569" s="178">
        <f t="shared" si="130"/>
        <v>25</v>
      </c>
      <c r="W569" s="183">
        <f t="shared" si="128"/>
        <v>55</v>
      </c>
      <c r="X569" s="184" t="b">
        <f t="shared" si="131"/>
        <v>0</v>
      </c>
      <c r="Y569" s="183" t="str">
        <f t="shared" si="129"/>
        <v>GROWTH</v>
      </c>
      <c r="Z569" s="138">
        <v>0</v>
      </c>
      <c r="AA569" s="133"/>
      <c r="AB569" s="133" t="s">
        <v>121</v>
      </c>
      <c r="AC569" s="133" t="s">
        <v>1245</v>
      </c>
      <c r="AE569" s="133" t="s">
        <v>1245</v>
      </c>
      <c r="AF569" s="139">
        <v>46.666666666666664</v>
      </c>
    </row>
    <row r="570" spans="1:32" s="139" customFormat="1" ht="12">
      <c r="A570" s="133" t="s">
        <v>1245</v>
      </c>
      <c r="B570" s="134" t="s">
        <v>46</v>
      </c>
      <c r="C570" s="135" t="s">
        <v>1778</v>
      </c>
      <c r="D570" s="135">
        <v>1000003725</v>
      </c>
      <c r="E570" s="140" t="s">
        <v>1779</v>
      </c>
      <c r="F570" s="137">
        <v>45209</v>
      </c>
      <c r="G570" s="137" t="str">
        <f t="shared" si="123"/>
        <v>Targeted Dealer</v>
      </c>
      <c r="H570" s="137"/>
      <c r="I570" s="177">
        <v>750</v>
      </c>
      <c r="J570" s="177"/>
      <c r="K570" s="178">
        <v>628.5</v>
      </c>
      <c r="L570" s="178">
        <f t="shared" si="124"/>
        <v>121.5</v>
      </c>
      <c r="M570" s="178" t="str">
        <f t="shared" si="125"/>
        <v>-</v>
      </c>
      <c r="N570" s="179">
        <v>720</v>
      </c>
      <c r="O570" s="180" t="str">
        <f t="shared" si="119"/>
        <v>Aug</v>
      </c>
      <c r="P570" s="178">
        <v>608.5</v>
      </c>
      <c r="Q570" s="181">
        <f t="shared" si="126"/>
        <v>20</v>
      </c>
      <c r="R570" s="180">
        <f t="shared" si="120"/>
        <v>3.2867707477403529E-2</v>
      </c>
      <c r="S570" s="181" t="str">
        <f t="shared" si="127"/>
        <v>GROWTH</v>
      </c>
      <c r="T570" s="178">
        <f t="shared" si="121"/>
        <v>720</v>
      </c>
      <c r="U570" s="182" t="str">
        <f t="shared" si="122"/>
        <v>Sep</v>
      </c>
      <c r="V570" s="178">
        <f t="shared" si="130"/>
        <v>720</v>
      </c>
      <c r="W570" s="183">
        <f t="shared" si="128"/>
        <v>-91.5</v>
      </c>
      <c r="X570" s="184" t="b">
        <f t="shared" si="131"/>
        <v>0</v>
      </c>
      <c r="Y570" s="183" t="str">
        <f t="shared" si="129"/>
        <v>GROWTH</v>
      </c>
      <c r="Z570" s="138">
        <v>0</v>
      </c>
      <c r="AA570" s="133"/>
      <c r="AB570" s="133" t="s">
        <v>121</v>
      </c>
      <c r="AC570" s="133" t="s">
        <v>1245</v>
      </c>
      <c r="AE570" s="133" t="s">
        <v>1245</v>
      </c>
      <c r="AF570" s="139">
        <v>782.5</v>
      </c>
    </row>
    <row r="571" spans="1:32" s="139" customFormat="1" ht="12">
      <c r="A571" s="133" t="s">
        <v>1245</v>
      </c>
      <c r="B571" s="134" t="s">
        <v>46</v>
      </c>
      <c r="C571" s="135" t="s">
        <v>1780</v>
      </c>
      <c r="D571" s="135">
        <v>1000003747</v>
      </c>
      <c r="E571" s="140" t="s">
        <v>1781</v>
      </c>
      <c r="F571" s="137">
        <v>45238</v>
      </c>
      <c r="G571" s="137" t="str">
        <f t="shared" si="123"/>
        <v>Targeted Dealer</v>
      </c>
      <c r="H571" s="137"/>
      <c r="I571" s="177">
        <v>50</v>
      </c>
      <c r="J571" s="177"/>
      <c r="K571" s="178">
        <v>50</v>
      </c>
      <c r="L571" s="178">
        <f t="shared" si="124"/>
        <v>0</v>
      </c>
      <c r="M571" s="178" t="str">
        <f t="shared" si="125"/>
        <v>-</v>
      </c>
      <c r="N571" s="179">
        <v>25</v>
      </c>
      <c r="O571" s="180" t="str">
        <f t="shared" si="119"/>
        <v>Aug</v>
      </c>
      <c r="P571" s="178">
        <v>50</v>
      </c>
      <c r="Q571" s="181">
        <f t="shared" si="126"/>
        <v>0</v>
      </c>
      <c r="R571" s="180">
        <f t="shared" si="120"/>
        <v>0</v>
      </c>
      <c r="S571" s="181" t="str">
        <f t="shared" si="127"/>
        <v>GROWTH</v>
      </c>
      <c r="T571" s="178">
        <f t="shared" si="121"/>
        <v>25</v>
      </c>
      <c r="U571" s="182" t="str">
        <f t="shared" si="122"/>
        <v>Sep</v>
      </c>
      <c r="V571" s="178">
        <f t="shared" si="130"/>
        <v>25</v>
      </c>
      <c r="W571" s="183">
        <f t="shared" si="128"/>
        <v>25</v>
      </c>
      <c r="X571" s="184" t="b">
        <f t="shared" si="131"/>
        <v>0</v>
      </c>
      <c r="Y571" s="183" t="str">
        <f t="shared" si="129"/>
        <v>GROWTH</v>
      </c>
      <c r="Z571" s="138">
        <v>0</v>
      </c>
      <c r="AA571" s="133"/>
      <c r="AB571" s="133" t="s">
        <v>121</v>
      </c>
      <c r="AC571" s="133" t="s">
        <v>1245</v>
      </c>
      <c r="AE571" s="133" t="s">
        <v>1245</v>
      </c>
      <c r="AF571" s="139">
        <v>62.5</v>
      </c>
    </row>
    <row r="572" spans="1:32" s="139" customFormat="1" ht="12">
      <c r="A572" s="133" t="s">
        <v>1245</v>
      </c>
      <c r="B572" s="134" t="s">
        <v>46</v>
      </c>
      <c r="C572" s="135" t="s">
        <v>1782</v>
      </c>
      <c r="D572" s="135">
        <v>1000003767</v>
      </c>
      <c r="E572" s="140" t="s">
        <v>1783</v>
      </c>
      <c r="F572" s="137">
        <v>45257</v>
      </c>
      <c r="G572" s="137" t="str">
        <f t="shared" si="123"/>
        <v>Targeted Dealer</v>
      </c>
      <c r="H572" s="137"/>
      <c r="I572" s="177">
        <v>25</v>
      </c>
      <c r="J572" s="177"/>
      <c r="K572" s="178">
        <v>25</v>
      </c>
      <c r="L572" s="178">
        <f t="shared" si="124"/>
        <v>0</v>
      </c>
      <c r="M572" s="178" t="str">
        <f t="shared" si="125"/>
        <v>-</v>
      </c>
      <c r="N572" s="179">
        <v>25</v>
      </c>
      <c r="O572" s="180" t="str">
        <f t="shared" si="119"/>
        <v>Aug</v>
      </c>
      <c r="P572" s="178">
        <v>25</v>
      </c>
      <c r="Q572" s="181">
        <f t="shared" si="126"/>
        <v>0</v>
      </c>
      <c r="R572" s="180">
        <f t="shared" si="120"/>
        <v>0</v>
      </c>
      <c r="S572" s="181" t="str">
        <f t="shared" si="127"/>
        <v>GROWTH</v>
      </c>
      <c r="T572" s="178">
        <f t="shared" si="121"/>
        <v>25</v>
      </c>
      <c r="U572" s="182" t="str">
        <f t="shared" si="122"/>
        <v>Sep</v>
      </c>
      <c r="V572" s="178">
        <f t="shared" si="130"/>
        <v>25</v>
      </c>
      <c r="W572" s="183">
        <f t="shared" si="128"/>
        <v>0</v>
      </c>
      <c r="X572" s="184" t="b">
        <f t="shared" si="131"/>
        <v>0</v>
      </c>
      <c r="Y572" s="183" t="str">
        <f t="shared" si="129"/>
        <v>GROWTH</v>
      </c>
      <c r="Z572" s="138">
        <v>0</v>
      </c>
      <c r="AA572" s="133"/>
      <c r="AB572" s="133" t="s">
        <v>121</v>
      </c>
      <c r="AC572" s="133" t="s">
        <v>1245</v>
      </c>
      <c r="AE572" s="133" t="s">
        <v>1245</v>
      </c>
      <c r="AF572" s="139">
        <v>21.666666666666668</v>
      </c>
    </row>
    <row r="573" spans="1:32" s="139" customFormat="1" ht="12">
      <c r="A573" s="133" t="s">
        <v>1245</v>
      </c>
      <c r="B573" s="134" t="s">
        <v>3922</v>
      </c>
      <c r="C573" s="141" t="s">
        <v>1784</v>
      </c>
      <c r="D573" s="141">
        <v>1000003810</v>
      </c>
      <c r="E573" s="141" t="s">
        <v>1785</v>
      </c>
      <c r="F573" s="143">
        <v>45291</v>
      </c>
      <c r="G573" s="137" t="str">
        <f t="shared" si="123"/>
        <v>Targeted Dealer</v>
      </c>
      <c r="H573" s="137"/>
      <c r="I573" s="177">
        <v>25</v>
      </c>
      <c r="J573" s="177"/>
      <c r="K573" s="178">
        <v>13</v>
      </c>
      <c r="L573" s="178">
        <f t="shared" si="124"/>
        <v>12</v>
      </c>
      <c r="M573" s="178" t="str">
        <f t="shared" si="125"/>
        <v>-</v>
      </c>
      <c r="N573" s="179">
        <v>0</v>
      </c>
      <c r="O573" s="180" t="str">
        <f t="shared" si="119"/>
        <v>Aug</v>
      </c>
      <c r="P573" s="178">
        <v>13</v>
      </c>
      <c r="Q573" s="181">
        <f t="shared" si="126"/>
        <v>0</v>
      </c>
      <c r="R573" s="180">
        <f t="shared" si="120"/>
        <v>0</v>
      </c>
      <c r="S573" s="181" t="b">
        <f t="shared" si="127"/>
        <v>0</v>
      </c>
      <c r="T573" s="178">
        <f t="shared" si="121"/>
        <v>0</v>
      </c>
      <c r="U573" s="182" t="str">
        <f t="shared" si="122"/>
        <v>Sep</v>
      </c>
      <c r="V573" s="178">
        <f t="shared" si="130"/>
        <v>0</v>
      </c>
      <c r="W573" s="183">
        <f t="shared" si="128"/>
        <v>13</v>
      </c>
      <c r="X573" s="184" t="b">
        <f t="shared" si="131"/>
        <v>0</v>
      </c>
      <c r="Y573" s="183" t="b">
        <f t="shared" si="129"/>
        <v>0</v>
      </c>
      <c r="Z573" s="138">
        <v>0</v>
      </c>
      <c r="AA573" s="133"/>
      <c r="AB573" s="133" t="s">
        <v>121</v>
      </c>
      <c r="AC573" s="133" t="s">
        <v>1245</v>
      </c>
      <c r="AE573" s="133" t="s">
        <v>1245</v>
      </c>
      <c r="AF573" s="139">
        <v>36.916666666666664</v>
      </c>
    </row>
    <row r="574" spans="1:32" s="139" customFormat="1" ht="12">
      <c r="A574" s="138" t="s">
        <v>1245</v>
      </c>
      <c r="B574" s="134" t="s">
        <v>46</v>
      </c>
      <c r="C574" s="144" t="s">
        <v>1786</v>
      </c>
      <c r="D574" s="144">
        <v>1000003874</v>
      </c>
      <c r="E574" s="144" t="s">
        <v>1787</v>
      </c>
      <c r="F574" s="137">
        <v>45350</v>
      </c>
      <c r="G574" s="137" t="str">
        <f t="shared" si="123"/>
        <v>Targeted Dealer</v>
      </c>
      <c r="H574" s="137"/>
      <c r="I574" s="177">
        <v>25</v>
      </c>
      <c r="J574" s="177"/>
      <c r="K574" s="178">
        <v>50</v>
      </c>
      <c r="L574" s="178">
        <f t="shared" si="124"/>
        <v>-25</v>
      </c>
      <c r="M574" s="178" t="str">
        <f t="shared" si="125"/>
        <v>-</v>
      </c>
      <c r="N574" s="179">
        <v>0</v>
      </c>
      <c r="O574" s="180" t="str">
        <f t="shared" si="119"/>
        <v>Aug</v>
      </c>
      <c r="P574" s="178">
        <v>27</v>
      </c>
      <c r="Q574" s="181">
        <f t="shared" si="126"/>
        <v>23</v>
      </c>
      <c r="R574" s="180">
        <f t="shared" si="120"/>
        <v>0.85185185185185186</v>
      </c>
      <c r="S574" s="181" t="b">
        <f t="shared" si="127"/>
        <v>0</v>
      </c>
      <c r="T574" s="178">
        <f t="shared" si="121"/>
        <v>0</v>
      </c>
      <c r="U574" s="182" t="str">
        <f t="shared" si="122"/>
        <v>Sep</v>
      </c>
      <c r="V574" s="178">
        <f t="shared" si="130"/>
        <v>0</v>
      </c>
      <c r="W574" s="183">
        <f t="shared" si="128"/>
        <v>50</v>
      </c>
      <c r="X574" s="184" t="b">
        <f t="shared" si="131"/>
        <v>0</v>
      </c>
      <c r="Y574" s="183" t="b">
        <f t="shared" si="129"/>
        <v>0</v>
      </c>
      <c r="Z574" s="138">
        <v>0</v>
      </c>
      <c r="AA574" s="133"/>
      <c r="AB574" s="133" t="s">
        <v>121</v>
      </c>
      <c r="AC574" s="138" t="s">
        <v>1245</v>
      </c>
      <c r="AE574" s="138" t="s">
        <v>1245</v>
      </c>
      <c r="AF574" s="139">
        <v>28.666666666666668</v>
      </c>
    </row>
    <row r="575" spans="1:32" s="139" customFormat="1" ht="12">
      <c r="A575" s="138" t="s">
        <v>1245</v>
      </c>
      <c r="B575" s="134" t="s">
        <v>3922</v>
      </c>
      <c r="C575" s="144" t="s">
        <v>1790</v>
      </c>
      <c r="D575" s="144">
        <v>1000003912</v>
      </c>
      <c r="E575" s="144" t="s">
        <v>1791</v>
      </c>
      <c r="F575" s="137">
        <v>45401</v>
      </c>
      <c r="G575" s="137" t="str">
        <f t="shared" si="123"/>
        <v>Targeted Dealer</v>
      </c>
      <c r="H575" s="137"/>
      <c r="I575" s="177">
        <v>50</v>
      </c>
      <c r="J575" s="177"/>
      <c r="K575" s="178">
        <v>77</v>
      </c>
      <c r="L575" s="178">
        <f t="shared" si="124"/>
        <v>-27</v>
      </c>
      <c r="M575" s="178" t="str">
        <f t="shared" si="125"/>
        <v>-</v>
      </c>
      <c r="N575" s="179">
        <v>39</v>
      </c>
      <c r="O575" s="180" t="str">
        <f t="shared" si="119"/>
        <v>Aug</v>
      </c>
      <c r="P575" s="178">
        <v>90</v>
      </c>
      <c r="Q575" s="181">
        <f t="shared" si="126"/>
        <v>-13</v>
      </c>
      <c r="R575" s="180">
        <f t="shared" si="120"/>
        <v>-0.14444444444444449</v>
      </c>
      <c r="S575" s="181" t="str">
        <f t="shared" si="127"/>
        <v>DEGROWTH</v>
      </c>
      <c r="T575" s="178">
        <f t="shared" si="121"/>
        <v>39</v>
      </c>
      <c r="U575" s="182" t="str">
        <f t="shared" si="122"/>
        <v>Sep</v>
      </c>
      <c r="V575" s="178">
        <f t="shared" si="130"/>
        <v>39</v>
      </c>
      <c r="W575" s="183">
        <f t="shared" si="128"/>
        <v>38</v>
      </c>
      <c r="X575" s="184" t="b">
        <f t="shared" si="131"/>
        <v>0</v>
      </c>
      <c r="Y575" s="183" t="str">
        <f t="shared" si="129"/>
        <v>GROWTH</v>
      </c>
      <c r="Z575" s="138">
        <v>0</v>
      </c>
      <c r="AA575" s="133"/>
      <c r="AB575" s="133" t="s">
        <v>121</v>
      </c>
      <c r="AC575" s="138" t="s">
        <v>1245</v>
      </c>
      <c r="AE575" s="138" t="s">
        <v>1245</v>
      </c>
      <c r="AF575" s="139">
        <v>82.25</v>
      </c>
    </row>
    <row r="576" spans="1:32" s="139" customFormat="1" ht="12">
      <c r="A576" s="138" t="s">
        <v>1245</v>
      </c>
      <c r="B576" s="134" t="s">
        <v>3922</v>
      </c>
      <c r="C576" s="144" t="s">
        <v>1792</v>
      </c>
      <c r="D576" s="144">
        <v>1000003916</v>
      </c>
      <c r="E576" s="144" t="s">
        <v>1793</v>
      </c>
      <c r="F576" s="137">
        <v>45404</v>
      </c>
      <c r="G576" s="137" t="str">
        <f t="shared" si="123"/>
        <v>Targeted Dealer</v>
      </c>
      <c r="H576" s="137"/>
      <c r="I576" s="177">
        <v>100</v>
      </c>
      <c r="J576" s="177"/>
      <c r="K576" s="178">
        <v>75</v>
      </c>
      <c r="L576" s="178">
        <f t="shared" si="124"/>
        <v>25</v>
      </c>
      <c r="M576" s="178" t="str">
        <f t="shared" si="125"/>
        <v>-</v>
      </c>
      <c r="N576" s="179">
        <v>176.5</v>
      </c>
      <c r="O576" s="180" t="str">
        <f t="shared" si="119"/>
        <v>Aug</v>
      </c>
      <c r="P576" s="178">
        <v>59</v>
      </c>
      <c r="Q576" s="181">
        <f t="shared" si="126"/>
        <v>16</v>
      </c>
      <c r="R576" s="180">
        <f t="shared" si="120"/>
        <v>0.27118644067796605</v>
      </c>
      <c r="S576" s="181" t="str">
        <f t="shared" si="127"/>
        <v>GROWTH</v>
      </c>
      <c r="T576" s="178">
        <f t="shared" si="121"/>
        <v>176.5</v>
      </c>
      <c r="U576" s="182" t="str">
        <f t="shared" si="122"/>
        <v>Sep</v>
      </c>
      <c r="V576" s="178">
        <f t="shared" si="130"/>
        <v>176.5</v>
      </c>
      <c r="W576" s="183">
        <f t="shared" si="128"/>
        <v>-101.5</v>
      </c>
      <c r="X576" s="184" t="b">
        <f t="shared" si="131"/>
        <v>0</v>
      </c>
      <c r="Y576" s="183" t="str">
        <f t="shared" si="129"/>
        <v>GROWTH</v>
      </c>
      <c r="Z576" s="138">
        <v>0</v>
      </c>
      <c r="AA576" s="133"/>
      <c r="AB576" s="133" t="s">
        <v>121</v>
      </c>
      <c r="AC576" s="138" t="s">
        <v>1245</v>
      </c>
      <c r="AE576" s="138" t="s">
        <v>1245</v>
      </c>
      <c r="AF576" s="139">
        <v>105.75</v>
      </c>
    </row>
    <row r="577" spans="1:32" s="139" customFormat="1" ht="12">
      <c r="A577" s="138" t="s">
        <v>1245</v>
      </c>
      <c r="B577" s="134" t="s">
        <v>3922</v>
      </c>
      <c r="C577" s="144" t="s">
        <v>1796</v>
      </c>
      <c r="D577" s="144">
        <v>1000003962</v>
      </c>
      <c r="E577" s="144" t="s">
        <v>1797</v>
      </c>
      <c r="F577" s="137">
        <v>45429</v>
      </c>
      <c r="G577" s="137" t="str">
        <f t="shared" si="123"/>
        <v>Targeted Dealer</v>
      </c>
      <c r="H577" s="137"/>
      <c r="I577" s="177">
        <v>25</v>
      </c>
      <c r="J577" s="177"/>
      <c r="K577" s="178">
        <v>25</v>
      </c>
      <c r="L577" s="178">
        <f t="shared" si="124"/>
        <v>0</v>
      </c>
      <c r="M577" s="178" t="str">
        <f t="shared" si="125"/>
        <v>-</v>
      </c>
      <c r="N577" s="179">
        <v>25</v>
      </c>
      <c r="O577" s="180" t="str">
        <f t="shared" si="119"/>
        <v>Aug</v>
      </c>
      <c r="P577" s="178">
        <v>0</v>
      </c>
      <c r="Q577" s="181">
        <f t="shared" si="126"/>
        <v>25</v>
      </c>
      <c r="R577" s="180" t="str">
        <f t="shared" si="120"/>
        <v xml:space="preserve"> </v>
      </c>
      <c r="S577" s="181" t="str">
        <f t="shared" si="127"/>
        <v>GROWTH</v>
      </c>
      <c r="T577" s="178">
        <f t="shared" si="121"/>
        <v>25</v>
      </c>
      <c r="U577" s="182" t="str">
        <f t="shared" si="122"/>
        <v>Sep</v>
      </c>
      <c r="V577" s="178">
        <f t="shared" si="130"/>
        <v>25</v>
      </c>
      <c r="W577" s="183">
        <f t="shared" si="128"/>
        <v>0</v>
      </c>
      <c r="X577" s="184" t="b">
        <f t="shared" si="131"/>
        <v>0</v>
      </c>
      <c r="Y577" s="183" t="str">
        <f t="shared" si="129"/>
        <v>GROWTH</v>
      </c>
      <c r="Z577" s="138">
        <v>0</v>
      </c>
      <c r="AA577" s="133"/>
      <c r="AB577" s="133" t="s">
        <v>121</v>
      </c>
      <c r="AC577" s="138" t="s">
        <v>1245</v>
      </c>
      <c r="AE577" s="138" t="s">
        <v>1245</v>
      </c>
      <c r="AF577" s="139">
        <v>4.166666666666667</v>
      </c>
    </row>
    <row r="578" spans="1:32" s="139" customFormat="1" ht="12">
      <c r="A578" s="138" t="s">
        <v>1245</v>
      </c>
      <c r="B578" s="134" t="s">
        <v>3922</v>
      </c>
      <c r="C578" s="144" t="s">
        <v>1798</v>
      </c>
      <c r="D578" s="144">
        <v>1000003984</v>
      </c>
      <c r="E578" s="144" t="s">
        <v>1799</v>
      </c>
      <c r="F578" s="137">
        <v>45440</v>
      </c>
      <c r="G578" s="137" t="str">
        <f t="shared" si="123"/>
        <v>-</v>
      </c>
      <c r="H578" s="137"/>
      <c r="I578" s="177">
        <v>0</v>
      </c>
      <c r="J578" s="177"/>
      <c r="K578" s="178">
        <v>0</v>
      </c>
      <c r="L578" s="178">
        <f t="shared" si="124"/>
        <v>0</v>
      </c>
      <c r="M578" s="178" t="str">
        <f t="shared" si="125"/>
        <v>-</v>
      </c>
      <c r="N578" s="179">
        <v>0</v>
      </c>
      <c r="O578" s="180" t="str">
        <f t="shared" si="119"/>
        <v>Aug</v>
      </c>
      <c r="P578" s="178">
        <v>0</v>
      </c>
      <c r="Q578" s="181">
        <f t="shared" si="126"/>
        <v>0</v>
      </c>
      <c r="R578" s="180" t="str">
        <f t="shared" si="120"/>
        <v xml:space="preserve"> </v>
      </c>
      <c r="S578" s="181" t="b">
        <f t="shared" si="127"/>
        <v>0</v>
      </c>
      <c r="T578" s="178">
        <f t="shared" si="121"/>
        <v>0</v>
      </c>
      <c r="U578" s="182" t="str">
        <f t="shared" si="122"/>
        <v>Sep</v>
      </c>
      <c r="V578" s="178">
        <f t="shared" si="130"/>
        <v>0</v>
      </c>
      <c r="W578" s="183">
        <f t="shared" si="128"/>
        <v>0</v>
      </c>
      <c r="X578" s="184" t="b">
        <f t="shared" si="131"/>
        <v>0</v>
      </c>
      <c r="Y578" s="183" t="b">
        <f t="shared" si="129"/>
        <v>0</v>
      </c>
      <c r="Z578" s="138">
        <v>0</v>
      </c>
      <c r="AA578" s="133"/>
      <c r="AB578" s="133" t="s">
        <v>121</v>
      </c>
      <c r="AC578" s="138" t="s">
        <v>1245</v>
      </c>
      <c r="AE578" s="138" t="s">
        <v>1245</v>
      </c>
      <c r="AF578" s="139">
        <v>26.666666666666668</v>
      </c>
    </row>
    <row r="579" spans="1:32" s="139" customFormat="1" ht="12">
      <c r="A579" s="138" t="s">
        <v>1245</v>
      </c>
      <c r="B579" s="134" t="s">
        <v>46</v>
      </c>
      <c r="C579" s="144" t="s">
        <v>1802</v>
      </c>
      <c r="D579" s="144">
        <v>1000004046</v>
      </c>
      <c r="E579" s="144" t="s">
        <v>1803</v>
      </c>
      <c r="F579" s="137">
        <v>45490</v>
      </c>
      <c r="G579" s="137" t="str">
        <f t="shared" si="123"/>
        <v>Targeted Dealer</v>
      </c>
      <c r="H579" s="137"/>
      <c r="I579" s="177">
        <v>150</v>
      </c>
      <c r="J579" s="177"/>
      <c r="K579" s="178">
        <v>100</v>
      </c>
      <c r="L579" s="178">
        <f t="shared" si="124"/>
        <v>50</v>
      </c>
      <c r="M579" s="178" t="str">
        <f t="shared" si="125"/>
        <v>-</v>
      </c>
      <c r="N579" s="179">
        <v>160</v>
      </c>
      <c r="O579" s="180" t="str">
        <f t="shared" si="119"/>
        <v>Aug</v>
      </c>
      <c r="P579" s="178">
        <v>145</v>
      </c>
      <c r="Q579" s="181">
        <f t="shared" si="126"/>
        <v>-45</v>
      </c>
      <c r="R579" s="180">
        <f t="shared" si="120"/>
        <v>-0.31034482758620685</v>
      </c>
      <c r="S579" s="181" t="str">
        <f t="shared" si="127"/>
        <v>DEGROWTH</v>
      </c>
      <c r="T579" s="178">
        <f t="shared" si="121"/>
        <v>160</v>
      </c>
      <c r="U579" s="182" t="str">
        <f t="shared" si="122"/>
        <v>Sep</v>
      </c>
      <c r="V579" s="178">
        <f t="shared" si="130"/>
        <v>160</v>
      </c>
      <c r="W579" s="183">
        <f t="shared" si="128"/>
        <v>-60</v>
      </c>
      <c r="X579" s="184" t="b">
        <f t="shared" si="131"/>
        <v>0</v>
      </c>
      <c r="Y579" s="183" t="str">
        <f t="shared" si="129"/>
        <v>GROWTH</v>
      </c>
      <c r="Z579" s="138">
        <v>0</v>
      </c>
      <c r="AA579" s="133"/>
      <c r="AB579" s="133" t="s">
        <v>121</v>
      </c>
      <c r="AC579" s="138" t="s">
        <v>1245</v>
      </c>
      <c r="AE579" s="138" t="s">
        <v>1245</v>
      </c>
      <c r="AF579" s="139">
        <v>120.16666666666667</v>
      </c>
    </row>
    <row r="580" spans="1:32" s="139" customFormat="1" ht="12">
      <c r="A580" s="138" t="s">
        <v>1245</v>
      </c>
      <c r="B580" s="134" t="s">
        <v>46</v>
      </c>
      <c r="C580" s="144" t="s">
        <v>1804</v>
      </c>
      <c r="D580" s="144">
        <v>1000004076</v>
      </c>
      <c r="E580" s="144" t="s">
        <v>1805</v>
      </c>
      <c r="F580" s="137">
        <v>45506</v>
      </c>
      <c r="G580" s="137" t="str">
        <f t="shared" si="123"/>
        <v>Targeted Dealer</v>
      </c>
      <c r="H580" s="137"/>
      <c r="I580" s="177">
        <v>25</v>
      </c>
      <c r="J580" s="177"/>
      <c r="K580" s="178">
        <v>34</v>
      </c>
      <c r="L580" s="178">
        <f t="shared" si="124"/>
        <v>-9</v>
      </c>
      <c r="M580" s="178" t="str">
        <f t="shared" si="125"/>
        <v>-</v>
      </c>
      <c r="N580" s="179">
        <v>0</v>
      </c>
      <c r="O580" s="180" t="str">
        <f t="shared" ref="O580:O643" si="132">IF(F580&lt;=$P$2,"Aug","")</f>
        <v>Aug</v>
      </c>
      <c r="P580" s="178">
        <v>12</v>
      </c>
      <c r="Q580" s="181">
        <f t="shared" si="126"/>
        <v>22</v>
      </c>
      <c r="R580" s="180">
        <f t="shared" ref="R580:R643" si="133">IFERROR(IF(O580="Aug",(K580/P580-1))," ")</f>
        <v>1.8333333333333335</v>
      </c>
      <c r="S580" s="181" t="b">
        <f t="shared" si="127"/>
        <v>0</v>
      </c>
      <c r="T580" s="178">
        <f t="shared" ref="T580:T643" si="134">N580</f>
        <v>0</v>
      </c>
      <c r="U580" s="182" t="str">
        <f t="shared" ref="U580:U643" si="135">IF(F580&lt;=$V$2,"Sep","")</f>
        <v>Sep</v>
      </c>
      <c r="V580" s="178">
        <f t="shared" si="130"/>
        <v>0</v>
      </c>
      <c r="W580" s="183">
        <f t="shared" si="128"/>
        <v>34</v>
      </c>
      <c r="X580" s="184" t="b">
        <f t="shared" si="131"/>
        <v>0</v>
      </c>
      <c r="Y580" s="183" t="b">
        <f t="shared" si="129"/>
        <v>0</v>
      </c>
      <c r="Z580" s="138">
        <v>0</v>
      </c>
      <c r="AA580" s="133"/>
      <c r="AB580" s="133" t="s">
        <v>121</v>
      </c>
      <c r="AC580" s="138" t="s">
        <v>1245</v>
      </c>
      <c r="AE580" s="138" t="s">
        <v>1245</v>
      </c>
      <c r="AF580" s="139">
        <v>22.041666666666668</v>
      </c>
    </row>
    <row r="581" spans="1:32" s="139" customFormat="1" ht="12">
      <c r="A581" s="138" t="s">
        <v>1245</v>
      </c>
      <c r="B581" s="134" t="s">
        <v>46</v>
      </c>
      <c r="C581" s="144" t="s">
        <v>1807</v>
      </c>
      <c r="D581" s="144">
        <v>1000004094</v>
      </c>
      <c r="E581" s="144" t="s">
        <v>1808</v>
      </c>
      <c r="F581" s="137">
        <v>45526</v>
      </c>
      <c r="G581" s="137" t="str">
        <f t="shared" si="123"/>
        <v>Targeted Dealer</v>
      </c>
      <c r="H581" s="137"/>
      <c r="I581" s="177">
        <v>30</v>
      </c>
      <c r="J581" s="177"/>
      <c r="K581" s="178">
        <v>30</v>
      </c>
      <c r="L581" s="178">
        <f t="shared" si="124"/>
        <v>0</v>
      </c>
      <c r="M581" s="178" t="str">
        <f t="shared" si="125"/>
        <v>-</v>
      </c>
      <c r="N581" s="179">
        <v>25</v>
      </c>
      <c r="O581" s="180" t="str">
        <f t="shared" si="132"/>
        <v>Aug</v>
      </c>
      <c r="P581" s="178">
        <v>30</v>
      </c>
      <c r="Q581" s="181">
        <f t="shared" si="126"/>
        <v>0</v>
      </c>
      <c r="R581" s="180">
        <f t="shared" si="133"/>
        <v>0</v>
      </c>
      <c r="S581" s="181" t="str">
        <f t="shared" si="127"/>
        <v>GROWTH</v>
      </c>
      <c r="T581" s="178">
        <f t="shared" si="134"/>
        <v>25</v>
      </c>
      <c r="U581" s="182" t="str">
        <f t="shared" si="135"/>
        <v>Sep</v>
      </c>
      <c r="V581" s="178">
        <f t="shared" si="130"/>
        <v>25</v>
      </c>
      <c r="W581" s="183">
        <f t="shared" si="128"/>
        <v>5</v>
      </c>
      <c r="X581" s="184" t="b">
        <f t="shared" si="131"/>
        <v>0</v>
      </c>
      <c r="Y581" s="183" t="str">
        <f t="shared" si="129"/>
        <v>GROWTH</v>
      </c>
      <c r="Z581" s="138">
        <v>0</v>
      </c>
      <c r="AA581" s="133"/>
      <c r="AB581" s="133" t="s">
        <v>121</v>
      </c>
      <c r="AC581" s="138" t="s">
        <v>1245</v>
      </c>
      <c r="AE581" s="138" t="s">
        <v>1245</v>
      </c>
      <c r="AF581" s="139">
        <v>25</v>
      </c>
    </row>
    <row r="582" spans="1:32" s="139" customFormat="1" ht="12">
      <c r="A582" s="133" t="s">
        <v>1245</v>
      </c>
      <c r="B582" s="141" t="s">
        <v>48</v>
      </c>
      <c r="C582" s="135" t="s">
        <v>1809</v>
      </c>
      <c r="D582" s="135">
        <v>1000000534</v>
      </c>
      <c r="E582" s="136" t="s">
        <v>1810</v>
      </c>
      <c r="F582" s="137">
        <v>38535</v>
      </c>
      <c r="G582" s="137" t="str">
        <f t="shared" si="123"/>
        <v>Targeted Dealer</v>
      </c>
      <c r="H582" s="137"/>
      <c r="I582" s="177">
        <v>320</v>
      </c>
      <c r="J582" s="177"/>
      <c r="K582" s="178">
        <v>338</v>
      </c>
      <c r="L582" s="178">
        <f t="shared" si="124"/>
        <v>-18</v>
      </c>
      <c r="M582" s="178" t="str">
        <f t="shared" si="125"/>
        <v>-</v>
      </c>
      <c r="N582" s="179">
        <v>282</v>
      </c>
      <c r="O582" s="180" t="str">
        <f t="shared" si="132"/>
        <v>Aug</v>
      </c>
      <c r="P582" s="178">
        <v>203</v>
      </c>
      <c r="Q582" s="181">
        <f t="shared" si="126"/>
        <v>135</v>
      </c>
      <c r="R582" s="180">
        <f t="shared" si="133"/>
        <v>0.66502463054187189</v>
      </c>
      <c r="S582" s="181" t="str">
        <f t="shared" si="127"/>
        <v>GROWTH</v>
      </c>
      <c r="T582" s="178">
        <f t="shared" si="134"/>
        <v>282</v>
      </c>
      <c r="U582" s="182" t="str">
        <f t="shared" si="135"/>
        <v>Sep</v>
      </c>
      <c r="V582" s="178">
        <f t="shared" si="130"/>
        <v>282</v>
      </c>
      <c r="W582" s="183">
        <f t="shared" si="128"/>
        <v>56</v>
      </c>
      <c r="X582" s="184" t="b">
        <f t="shared" si="131"/>
        <v>0</v>
      </c>
      <c r="Y582" s="183" t="str">
        <f t="shared" si="129"/>
        <v>GROWTH</v>
      </c>
      <c r="Z582" s="138">
        <v>0</v>
      </c>
      <c r="AA582" s="133"/>
      <c r="AB582" s="133" t="s">
        <v>121</v>
      </c>
      <c r="AC582" s="133" t="s">
        <v>1245</v>
      </c>
      <c r="AE582" s="133" t="s">
        <v>1245</v>
      </c>
      <c r="AF582" s="139">
        <v>329.58333333333331</v>
      </c>
    </row>
    <row r="583" spans="1:32" s="139" customFormat="1" ht="12">
      <c r="A583" s="133" t="s">
        <v>1245</v>
      </c>
      <c r="B583" s="141" t="s">
        <v>48</v>
      </c>
      <c r="C583" s="135" t="s">
        <v>1811</v>
      </c>
      <c r="D583" s="135">
        <v>1000000539</v>
      </c>
      <c r="E583" s="136" t="s">
        <v>1812</v>
      </c>
      <c r="F583" s="137">
        <v>38563</v>
      </c>
      <c r="G583" s="137" t="str">
        <f t="shared" si="123"/>
        <v>Targeted Dealer</v>
      </c>
      <c r="H583" s="137"/>
      <c r="I583" s="177">
        <v>1285</v>
      </c>
      <c r="J583" s="177"/>
      <c r="K583" s="178">
        <v>1226</v>
      </c>
      <c r="L583" s="178">
        <f t="shared" si="124"/>
        <v>59</v>
      </c>
      <c r="M583" s="178" t="str">
        <f t="shared" si="125"/>
        <v>-</v>
      </c>
      <c r="N583" s="179">
        <v>1048.5</v>
      </c>
      <c r="O583" s="180" t="str">
        <f t="shared" si="132"/>
        <v>Aug</v>
      </c>
      <c r="P583" s="178">
        <v>1215</v>
      </c>
      <c r="Q583" s="181">
        <f t="shared" si="126"/>
        <v>11</v>
      </c>
      <c r="R583" s="180">
        <f t="shared" si="133"/>
        <v>9.0534979423868567E-3</v>
      </c>
      <c r="S583" s="181" t="str">
        <f t="shared" si="127"/>
        <v>GROWTH</v>
      </c>
      <c r="T583" s="178">
        <f t="shared" si="134"/>
        <v>1048.5</v>
      </c>
      <c r="U583" s="182" t="str">
        <f t="shared" si="135"/>
        <v>Sep</v>
      </c>
      <c r="V583" s="178">
        <f t="shared" si="130"/>
        <v>1048.5</v>
      </c>
      <c r="W583" s="183">
        <f t="shared" si="128"/>
        <v>177.5</v>
      </c>
      <c r="X583" s="184" t="b">
        <f t="shared" si="131"/>
        <v>0</v>
      </c>
      <c r="Y583" s="183" t="str">
        <f t="shared" si="129"/>
        <v>GROWTH</v>
      </c>
      <c r="Z583" s="138">
        <v>0</v>
      </c>
      <c r="AA583" s="133"/>
      <c r="AB583" s="133" t="s">
        <v>121</v>
      </c>
      <c r="AC583" s="133" t="s">
        <v>1245</v>
      </c>
      <c r="AE583" s="133" t="s">
        <v>1245</v>
      </c>
      <c r="AF583" s="139">
        <v>1287.8333333333333</v>
      </c>
    </row>
    <row r="584" spans="1:32" s="139" customFormat="1" ht="12">
      <c r="A584" s="133" t="s">
        <v>1245</v>
      </c>
      <c r="B584" s="141" t="s">
        <v>48</v>
      </c>
      <c r="C584" s="135" t="s">
        <v>1815</v>
      </c>
      <c r="D584" s="135">
        <v>1000000557</v>
      </c>
      <c r="E584" s="136" t="s">
        <v>1816</v>
      </c>
      <c r="F584" s="137">
        <v>39067</v>
      </c>
      <c r="G584" s="137" t="str">
        <f t="shared" si="123"/>
        <v>-</v>
      </c>
      <c r="H584" s="137"/>
      <c r="I584" s="177">
        <v>0</v>
      </c>
      <c r="J584" s="177"/>
      <c r="K584" s="178">
        <v>0</v>
      </c>
      <c r="L584" s="178">
        <f t="shared" si="124"/>
        <v>0</v>
      </c>
      <c r="M584" s="178" t="str">
        <f t="shared" si="125"/>
        <v>-</v>
      </c>
      <c r="N584" s="179">
        <v>0</v>
      </c>
      <c r="O584" s="180" t="str">
        <f t="shared" si="132"/>
        <v>Aug</v>
      </c>
      <c r="P584" s="178">
        <v>0</v>
      </c>
      <c r="Q584" s="181">
        <f t="shared" si="126"/>
        <v>0</v>
      </c>
      <c r="R584" s="180" t="str">
        <f t="shared" si="133"/>
        <v xml:space="preserve"> </v>
      </c>
      <c r="S584" s="181" t="b">
        <f t="shared" si="127"/>
        <v>0</v>
      </c>
      <c r="T584" s="178">
        <f t="shared" si="134"/>
        <v>0</v>
      </c>
      <c r="U584" s="182" t="str">
        <f t="shared" si="135"/>
        <v>Sep</v>
      </c>
      <c r="V584" s="178">
        <f t="shared" si="130"/>
        <v>0</v>
      </c>
      <c r="W584" s="183">
        <f t="shared" si="128"/>
        <v>0</v>
      </c>
      <c r="X584" s="184" t="b">
        <f t="shared" si="131"/>
        <v>0</v>
      </c>
      <c r="Y584" s="183" t="b">
        <f t="shared" si="129"/>
        <v>0</v>
      </c>
      <c r="Z584" s="138">
        <v>0</v>
      </c>
      <c r="AA584" s="133"/>
      <c r="AB584" s="133" t="s">
        <v>121</v>
      </c>
      <c r="AC584" s="133" t="s">
        <v>1245</v>
      </c>
      <c r="AE584" s="133" t="s">
        <v>1245</v>
      </c>
      <c r="AF584" s="139">
        <v>2.1666666666666665</v>
      </c>
    </row>
    <row r="585" spans="1:32" s="139" customFormat="1" ht="12">
      <c r="A585" s="133" t="s">
        <v>1245</v>
      </c>
      <c r="B585" s="141" t="s">
        <v>48</v>
      </c>
      <c r="C585" s="135" t="s">
        <v>1817</v>
      </c>
      <c r="D585" s="135">
        <v>1000000529</v>
      </c>
      <c r="E585" s="136" t="s">
        <v>1818</v>
      </c>
      <c r="F585" s="137">
        <v>39073</v>
      </c>
      <c r="G585" s="137" t="str">
        <f t="shared" si="123"/>
        <v>Targeted Dealer</v>
      </c>
      <c r="H585" s="137"/>
      <c r="I585" s="177">
        <v>450</v>
      </c>
      <c r="J585" s="177"/>
      <c r="K585" s="178">
        <v>475.5</v>
      </c>
      <c r="L585" s="178">
        <f t="shared" si="124"/>
        <v>-25.5</v>
      </c>
      <c r="M585" s="178" t="str">
        <f t="shared" si="125"/>
        <v>-</v>
      </c>
      <c r="N585" s="179">
        <v>416</v>
      </c>
      <c r="O585" s="180" t="str">
        <f t="shared" si="132"/>
        <v>Aug</v>
      </c>
      <c r="P585" s="178">
        <v>476.5</v>
      </c>
      <c r="Q585" s="181">
        <f t="shared" si="126"/>
        <v>-1</v>
      </c>
      <c r="R585" s="180">
        <f t="shared" si="133"/>
        <v>-2.0986358866736943E-3</v>
      </c>
      <c r="S585" s="181" t="str">
        <f t="shared" si="127"/>
        <v>DEGROWTH</v>
      </c>
      <c r="T585" s="178">
        <f t="shared" si="134"/>
        <v>416</v>
      </c>
      <c r="U585" s="182" t="str">
        <f t="shared" si="135"/>
        <v>Sep</v>
      </c>
      <c r="V585" s="178">
        <f t="shared" si="130"/>
        <v>416</v>
      </c>
      <c r="W585" s="183">
        <f t="shared" si="128"/>
        <v>59.5</v>
      </c>
      <c r="X585" s="184" t="b">
        <f t="shared" si="131"/>
        <v>0</v>
      </c>
      <c r="Y585" s="183" t="str">
        <f t="shared" si="129"/>
        <v>GROWTH</v>
      </c>
      <c r="Z585" s="138">
        <v>0</v>
      </c>
      <c r="AA585" s="133"/>
      <c r="AB585" s="133" t="s">
        <v>121</v>
      </c>
      <c r="AC585" s="133" t="s">
        <v>1245</v>
      </c>
      <c r="AE585" s="133" t="s">
        <v>1245</v>
      </c>
      <c r="AF585" s="139">
        <v>530.58333333333337</v>
      </c>
    </row>
    <row r="586" spans="1:32" s="139" customFormat="1" ht="12">
      <c r="A586" s="133" t="s">
        <v>1245</v>
      </c>
      <c r="B586" s="141" t="s">
        <v>48</v>
      </c>
      <c r="C586" s="135" t="s">
        <v>1819</v>
      </c>
      <c r="D586" s="135">
        <v>1000000544</v>
      </c>
      <c r="E586" s="136" t="s">
        <v>1820</v>
      </c>
      <c r="F586" s="137">
        <v>39171</v>
      </c>
      <c r="G586" s="137" t="str">
        <f t="shared" ref="G586:G647" si="136">IF(I586&gt;0,"Targeted Dealer","-")</f>
        <v>Targeted Dealer</v>
      </c>
      <c r="H586" s="137"/>
      <c r="I586" s="177">
        <v>398</v>
      </c>
      <c r="J586" s="177"/>
      <c r="K586" s="178">
        <v>551</v>
      </c>
      <c r="L586" s="178">
        <f t="shared" si="124"/>
        <v>-153</v>
      </c>
      <c r="M586" s="178" t="str">
        <f t="shared" si="125"/>
        <v>-</v>
      </c>
      <c r="N586" s="179">
        <v>378</v>
      </c>
      <c r="O586" s="180" t="str">
        <f t="shared" si="132"/>
        <v>Aug</v>
      </c>
      <c r="P586" s="178">
        <v>637.65</v>
      </c>
      <c r="Q586" s="181">
        <f t="shared" si="126"/>
        <v>-86.649999999999977</v>
      </c>
      <c r="R586" s="180">
        <f t="shared" si="133"/>
        <v>-0.1358895946051909</v>
      </c>
      <c r="S586" s="181" t="str">
        <f t="shared" si="127"/>
        <v>DEGROWTH</v>
      </c>
      <c r="T586" s="178">
        <f t="shared" si="134"/>
        <v>378</v>
      </c>
      <c r="U586" s="182" t="str">
        <f t="shared" si="135"/>
        <v>Sep</v>
      </c>
      <c r="V586" s="178">
        <f t="shared" si="130"/>
        <v>378</v>
      </c>
      <c r="W586" s="183">
        <f t="shared" si="128"/>
        <v>173</v>
      </c>
      <c r="X586" s="184" t="b">
        <f t="shared" si="131"/>
        <v>0</v>
      </c>
      <c r="Y586" s="183" t="str">
        <f t="shared" si="129"/>
        <v>GROWTH</v>
      </c>
      <c r="Z586" s="138">
        <v>0</v>
      </c>
      <c r="AA586" s="133"/>
      <c r="AB586" s="133" t="s">
        <v>121</v>
      </c>
      <c r="AC586" s="133" t="s">
        <v>1245</v>
      </c>
      <c r="AE586" s="133" t="s">
        <v>1245</v>
      </c>
      <c r="AF586" s="139">
        <v>655.02499999999998</v>
      </c>
    </row>
    <row r="587" spans="1:32" s="139" customFormat="1" ht="12">
      <c r="A587" s="133" t="s">
        <v>1245</v>
      </c>
      <c r="B587" s="141" t="s">
        <v>48</v>
      </c>
      <c r="C587" s="135" t="s">
        <v>1821</v>
      </c>
      <c r="D587" s="135">
        <v>1000000541</v>
      </c>
      <c r="E587" s="136" t="s">
        <v>1822</v>
      </c>
      <c r="F587" s="137">
        <v>39184</v>
      </c>
      <c r="G587" s="137" t="str">
        <f t="shared" si="136"/>
        <v>Targeted Dealer</v>
      </c>
      <c r="H587" s="137"/>
      <c r="I587" s="177">
        <v>13</v>
      </c>
      <c r="J587" s="177"/>
      <c r="K587" s="178">
        <v>0</v>
      </c>
      <c r="L587" s="178">
        <f t="shared" si="124"/>
        <v>13</v>
      </c>
      <c r="M587" s="178" t="str">
        <f t="shared" si="125"/>
        <v>-</v>
      </c>
      <c r="N587" s="179">
        <v>20</v>
      </c>
      <c r="O587" s="180" t="str">
        <f t="shared" si="132"/>
        <v>Aug</v>
      </c>
      <c r="P587" s="178">
        <v>13</v>
      </c>
      <c r="Q587" s="181">
        <f t="shared" si="126"/>
        <v>-13</v>
      </c>
      <c r="R587" s="180">
        <f t="shared" si="133"/>
        <v>-1</v>
      </c>
      <c r="S587" s="181" t="str">
        <f t="shared" si="127"/>
        <v>DEGROWTH</v>
      </c>
      <c r="T587" s="178">
        <f t="shared" si="134"/>
        <v>20</v>
      </c>
      <c r="U587" s="182" t="str">
        <f t="shared" si="135"/>
        <v>Sep</v>
      </c>
      <c r="V587" s="178">
        <f t="shared" si="130"/>
        <v>20</v>
      </c>
      <c r="W587" s="183">
        <f t="shared" si="128"/>
        <v>-20</v>
      </c>
      <c r="X587" s="184" t="b">
        <f t="shared" si="131"/>
        <v>0</v>
      </c>
      <c r="Y587" s="183" t="str">
        <f t="shared" si="129"/>
        <v>GROWTH</v>
      </c>
      <c r="Z587" s="138">
        <v>0</v>
      </c>
      <c r="AA587" s="133"/>
      <c r="AB587" s="133" t="s">
        <v>121</v>
      </c>
      <c r="AC587" s="133" t="s">
        <v>1245</v>
      </c>
      <c r="AE587" s="133" t="s">
        <v>1245</v>
      </c>
      <c r="AF587" s="139">
        <v>9.25</v>
      </c>
    </row>
    <row r="588" spans="1:32" s="139" customFormat="1" ht="12">
      <c r="A588" s="133" t="s">
        <v>1245</v>
      </c>
      <c r="B588" s="141" t="s">
        <v>48</v>
      </c>
      <c r="C588" s="135" t="s">
        <v>1823</v>
      </c>
      <c r="D588" s="135">
        <v>1000000530</v>
      </c>
      <c r="E588" s="136" t="s">
        <v>1824</v>
      </c>
      <c r="F588" s="137">
        <v>39547</v>
      </c>
      <c r="G588" s="137" t="str">
        <f t="shared" si="136"/>
        <v>Targeted Dealer</v>
      </c>
      <c r="H588" s="137"/>
      <c r="I588" s="177">
        <v>70</v>
      </c>
      <c r="J588" s="177"/>
      <c r="K588" s="178">
        <v>109.5</v>
      </c>
      <c r="L588" s="178">
        <f t="shared" si="124"/>
        <v>-39.5</v>
      </c>
      <c r="M588" s="178" t="str">
        <f t="shared" si="125"/>
        <v>-</v>
      </c>
      <c r="N588" s="179">
        <v>60</v>
      </c>
      <c r="O588" s="180" t="str">
        <f t="shared" si="132"/>
        <v>Aug</v>
      </c>
      <c r="P588" s="178">
        <v>106</v>
      </c>
      <c r="Q588" s="181">
        <f t="shared" si="126"/>
        <v>3.5</v>
      </c>
      <c r="R588" s="180">
        <f t="shared" si="133"/>
        <v>3.3018867924528239E-2</v>
      </c>
      <c r="S588" s="181" t="str">
        <f t="shared" si="127"/>
        <v>GROWTH</v>
      </c>
      <c r="T588" s="178">
        <f t="shared" si="134"/>
        <v>60</v>
      </c>
      <c r="U588" s="182" t="str">
        <f t="shared" si="135"/>
        <v>Sep</v>
      </c>
      <c r="V588" s="178">
        <f t="shared" si="130"/>
        <v>60</v>
      </c>
      <c r="W588" s="183">
        <f t="shared" si="128"/>
        <v>49.5</v>
      </c>
      <c r="X588" s="184" t="b">
        <f t="shared" si="131"/>
        <v>0</v>
      </c>
      <c r="Y588" s="183" t="str">
        <f t="shared" si="129"/>
        <v>GROWTH</v>
      </c>
      <c r="Z588" s="138">
        <v>0</v>
      </c>
      <c r="AA588" s="133"/>
      <c r="AB588" s="133" t="s">
        <v>121</v>
      </c>
      <c r="AC588" s="133" t="s">
        <v>1245</v>
      </c>
      <c r="AE588" s="133" t="s">
        <v>1245</v>
      </c>
      <c r="AF588" s="139">
        <v>87.333333333333329</v>
      </c>
    </row>
    <row r="589" spans="1:32" s="139" customFormat="1" ht="12">
      <c r="A589" s="133" t="s">
        <v>1245</v>
      </c>
      <c r="B589" s="141" t="s">
        <v>48</v>
      </c>
      <c r="C589" s="135" t="s">
        <v>1825</v>
      </c>
      <c r="D589" s="135">
        <v>1000000549</v>
      </c>
      <c r="E589" s="136" t="s">
        <v>1826</v>
      </c>
      <c r="F589" s="137">
        <v>39961</v>
      </c>
      <c r="G589" s="137" t="str">
        <f t="shared" si="136"/>
        <v>Targeted Dealer</v>
      </c>
      <c r="H589" s="137"/>
      <c r="I589" s="177">
        <v>26</v>
      </c>
      <c r="J589" s="177"/>
      <c r="K589" s="178">
        <v>26</v>
      </c>
      <c r="L589" s="178">
        <f t="shared" si="124"/>
        <v>0</v>
      </c>
      <c r="M589" s="178" t="str">
        <f t="shared" si="125"/>
        <v>-</v>
      </c>
      <c r="N589" s="179">
        <v>25.5</v>
      </c>
      <c r="O589" s="180" t="str">
        <f t="shared" si="132"/>
        <v>Aug</v>
      </c>
      <c r="P589" s="178">
        <v>26</v>
      </c>
      <c r="Q589" s="181">
        <f t="shared" si="126"/>
        <v>0</v>
      </c>
      <c r="R589" s="180">
        <f t="shared" si="133"/>
        <v>0</v>
      </c>
      <c r="S589" s="181" t="str">
        <f t="shared" si="127"/>
        <v>GROWTH</v>
      </c>
      <c r="T589" s="178">
        <f t="shared" si="134"/>
        <v>25.5</v>
      </c>
      <c r="U589" s="182" t="str">
        <f t="shared" si="135"/>
        <v>Sep</v>
      </c>
      <c r="V589" s="178">
        <f t="shared" si="130"/>
        <v>25.5</v>
      </c>
      <c r="W589" s="183">
        <f t="shared" si="128"/>
        <v>0.5</v>
      </c>
      <c r="X589" s="184" t="b">
        <f t="shared" si="131"/>
        <v>0</v>
      </c>
      <c r="Y589" s="183" t="str">
        <f t="shared" si="129"/>
        <v>GROWTH</v>
      </c>
      <c r="Z589" s="138">
        <v>0</v>
      </c>
      <c r="AA589" s="133"/>
      <c r="AB589" s="133" t="s">
        <v>121</v>
      </c>
      <c r="AC589" s="133" t="s">
        <v>1245</v>
      </c>
      <c r="AE589" s="133" t="s">
        <v>1245</v>
      </c>
      <c r="AF589" s="139">
        <v>27.916666666666668</v>
      </c>
    </row>
    <row r="590" spans="1:32" s="139" customFormat="1" ht="12">
      <c r="A590" s="133" t="s">
        <v>1245</v>
      </c>
      <c r="B590" s="141" t="s">
        <v>48</v>
      </c>
      <c r="C590" s="135" t="s">
        <v>1827</v>
      </c>
      <c r="D590" s="135">
        <v>1000000554</v>
      </c>
      <c r="E590" s="136" t="s">
        <v>1828</v>
      </c>
      <c r="F590" s="137">
        <v>40583</v>
      </c>
      <c r="G590" s="137" t="str">
        <f t="shared" si="136"/>
        <v>Targeted Dealer</v>
      </c>
      <c r="H590" s="137"/>
      <c r="I590" s="177">
        <v>290</v>
      </c>
      <c r="J590" s="177"/>
      <c r="K590" s="178">
        <v>234</v>
      </c>
      <c r="L590" s="178">
        <f t="shared" si="124"/>
        <v>56</v>
      </c>
      <c r="M590" s="178" t="str">
        <f t="shared" si="125"/>
        <v>-</v>
      </c>
      <c r="N590" s="179">
        <v>256</v>
      </c>
      <c r="O590" s="180" t="str">
        <f t="shared" si="132"/>
        <v>Aug</v>
      </c>
      <c r="P590" s="178">
        <v>220.5</v>
      </c>
      <c r="Q590" s="181">
        <f t="shared" si="126"/>
        <v>13.5</v>
      </c>
      <c r="R590" s="180">
        <f t="shared" si="133"/>
        <v>6.1224489795918435E-2</v>
      </c>
      <c r="S590" s="181" t="str">
        <f t="shared" si="127"/>
        <v>GROWTH</v>
      </c>
      <c r="T590" s="178">
        <f t="shared" si="134"/>
        <v>256</v>
      </c>
      <c r="U590" s="182" t="str">
        <f t="shared" si="135"/>
        <v>Sep</v>
      </c>
      <c r="V590" s="178">
        <f t="shared" si="130"/>
        <v>256</v>
      </c>
      <c r="W590" s="183">
        <f t="shared" si="128"/>
        <v>-22</v>
      </c>
      <c r="X590" s="184" t="b">
        <f t="shared" si="131"/>
        <v>0</v>
      </c>
      <c r="Y590" s="183" t="str">
        <f t="shared" si="129"/>
        <v>GROWTH</v>
      </c>
      <c r="Z590" s="138">
        <v>0</v>
      </c>
      <c r="AA590" s="133"/>
      <c r="AB590" s="133" t="s">
        <v>121</v>
      </c>
      <c r="AC590" s="133" t="s">
        <v>1245</v>
      </c>
      <c r="AE590" s="133" t="s">
        <v>1245</v>
      </c>
      <c r="AF590" s="139">
        <v>210.83333333333334</v>
      </c>
    </row>
    <row r="591" spans="1:32" s="139" customFormat="1" ht="12">
      <c r="A591" s="133" t="s">
        <v>1245</v>
      </c>
      <c r="B591" s="141" t="s">
        <v>48</v>
      </c>
      <c r="C591" s="135" t="s">
        <v>1829</v>
      </c>
      <c r="D591" s="135">
        <v>1000000555</v>
      </c>
      <c r="E591" s="136" t="s">
        <v>1830</v>
      </c>
      <c r="F591" s="137">
        <v>40986</v>
      </c>
      <c r="G591" s="137" t="str">
        <f t="shared" si="136"/>
        <v>Targeted Dealer</v>
      </c>
      <c r="H591" s="137"/>
      <c r="I591" s="177">
        <v>45</v>
      </c>
      <c r="J591" s="177"/>
      <c r="K591" s="178">
        <v>65</v>
      </c>
      <c r="L591" s="178">
        <f t="shared" si="124"/>
        <v>-20</v>
      </c>
      <c r="M591" s="178" t="str">
        <f t="shared" si="125"/>
        <v>-</v>
      </c>
      <c r="N591" s="179">
        <v>39</v>
      </c>
      <c r="O591" s="180" t="str">
        <f t="shared" si="132"/>
        <v>Aug</v>
      </c>
      <c r="P591" s="178">
        <v>65</v>
      </c>
      <c r="Q591" s="181">
        <f t="shared" si="126"/>
        <v>0</v>
      </c>
      <c r="R591" s="180">
        <f t="shared" si="133"/>
        <v>0</v>
      </c>
      <c r="S591" s="181" t="str">
        <f t="shared" si="127"/>
        <v>GROWTH</v>
      </c>
      <c r="T591" s="178">
        <f t="shared" si="134"/>
        <v>39</v>
      </c>
      <c r="U591" s="182" t="str">
        <f t="shared" si="135"/>
        <v>Sep</v>
      </c>
      <c r="V591" s="178">
        <f t="shared" si="130"/>
        <v>39</v>
      </c>
      <c r="W591" s="183">
        <f t="shared" si="128"/>
        <v>26</v>
      </c>
      <c r="X591" s="184" t="b">
        <f t="shared" si="131"/>
        <v>0</v>
      </c>
      <c r="Y591" s="183" t="str">
        <f t="shared" si="129"/>
        <v>GROWTH</v>
      </c>
      <c r="Z591" s="138">
        <v>0</v>
      </c>
      <c r="AA591" s="133"/>
      <c r="AB591" s="133" t="s">
        <v>121</v>
      </c>
      <c r="AC591" s="133" t="s">
        <v>1245</v>
      </c>
      <c r="AE591" s="133" t="s">
        <v>1245</v>
      </c>
      <c r="AF591" s="139">
        <v>62.833333333333336</v>
      </c>
    </row>
    <row r="592" spans="1:32" s="139" customFormat="1" ht="12">
      <c r="A592" s="133" t="s">
        <v>1245</v>
      </c>
      <c r="B592" s="141" t="s">
        <v>48</v>
      </c>
      <c r="C592" s="135" t="s">
        <v>1831</v>
      </c>
      <c r="D592" s="135">
        <v>1000000532</v>
      </c>
      <c r="E592" s="136" t="s">
        <v>1832</v>
      </c>
      <c r="F592" s="137">
        <v>41071</v>
      </c>
      <c r="G592" s="137" t="str">
        <f t="shared" si="136"/>
        <v>Targeted Dealer</v>
      </c>
      <c r="H592" s="137"/>
      <c r="I592" s="177">
        <v>140</v>
      </c>
      <c r="J592" s="177"/>
      <c r="K592" s="178">
        <v>104</v>
      </c>
      <c r="L592" s="178">
        <f t="shared" si="124"/>
        <v>36</v>
      </c>
      <c r="M592" s="178" t="str">
        <f t="shared" si="125"/>
        <v>-</v>
      </c>
      <c r="N592" s="179">
        <v>101</v>
      </c>
      <c r="O592" s="180" t="str">
        <f t="shared" si="132"/>
        <v>Aug</v>
      </c>
      <c r="P592" s="178">
        <v>156</v>
      </c>
      <c r="Q592" s="181">
        <f t="shared" si="126"/>
        <v>-52</v>
      </c>
      <c r="R592" s="180">
        <f t="shared" si="133"/>
        <v>-0.33333333333333337</v>
      </c>
      <c r="S592" s="181" t="str">
        <f t="shared" si="127"/>
        <v>DEGROWTH</v>
      </c>
      <c r="T592" s="178">
        <f t="shared" si="134"/>
        <v>101</v>
      </c>
      <c r="U592" s="182" t="str">
        <f t="shared" si="135"/>
        <v>Sep</v>
      </c>
      <c r="V592" s="178">
        <f t="shared" si="130"/>
        <v>101</v>
      </c>
      <c r="W592" s="183">
        <f t="shared" si="128"/>
        <v>3</v>
      </c>
      <c r="X592" s="184" t="b">
        <f t="shared" si="131"/>
        <v>0</v>
      </c>
      <c r="Y592" s="183" t="str">
        <f t="shared" si="129"/>
        <v>GROWTH</v>
      </c>
      <c r="Z592" s="138">
        <v>0</v>
      </c>
      <c r="AA592" s="133"/>
      <c r="AB592" s="133" t="s">
        <v>121</v>
      </c>
      <c r="AC592" s="133" t="s">
        <v>1245</v>
      </c>
      <c r="AE592" s="133" t="s">
        <v>1245</v>
      </c>
      <c r="AF592" s="139">
        <v>142.75</v>
      </c>
    </row>
    <row r="593" spans="1:32" s="139" customFormat="1" ht="12">
      <c r="A593" s="133" t="s">
        <v>1245</v>
      </c>
      <c r="B593" s="141" t="s">
        <v>48</v>
      </c>
      <c r="C593" s="135" t="s">
        <v>1833</v>
      </c>
      <c r="D593" s="135">
        <v>1000000552</v>
      </c>
      <c r="E593" s="136" t="s">
        <v>1834</v>
      </c>
      <c r="F593" s="137">
        <v>41157</v>
      </c>
      <c r="G593" s="137" t="str">
        <f t="shared" si="136"/>
        <v>Targeted Dealer</v>
      </c>
      <c r="H593" s="137"/>
      <c r="I593" s="177">
        <v>136</v>
      </c>
      <c r="J593" s="177"/>
      <c r="K593" s="178">
        <v>208.5</v>
      </c>
      <c r="L593" s="178">
        <f t="shared" si="124"/>
        <v>-72.5</v>
      </c>
      <c r="M593" s="178" t="str">
        <f t="shared" si="125"/>
        <v>-</v>
      </c>
      <c r="N593" s="179">
        <v>111</v>
      </c>
      <c r="O593" s="180" t="str">
        <f t="shared" si="132"/>
        <v>Aug</v>
      </c>
      <c r="P593" s="178">
        <v>205.5</v>
      </c>
      <c r="Q593" s="181">
        <f t="shared" si="126"/>
        <v>3</v>
      </c>
      <c r="R593" s="180">
        <f t="shared" si="133"/>
        <v>1.4598540145985384E-2</v>
      </c>
      <c r="S593" s="181" t="str">
        <f t="shared" si="127"/>
        <v>GROWTH</v>
      </c>
      <c r="T593" s="178">
        <f t="shared" si="134"/>
        <v>111</v>
      </c>
      <c r="U593" s="182" t="str">
        <f t="shared" si="135"/>
        <v>Sep</v>
      </c>
      <c r="V593" s="178">
        <f t="shared" si="130"/>
        <v>111</v>
      </c>
      <c r="W593" s="183">
        <f t="shared" si="128"/>
        <v>97.5</v>
      </c>
      <c r="X593" s="184" t="b">
        <f t="shared" si="131"/>
        <v>0</v>
      </c>
      <c r="Y593" s="183" t="str">
        <f t="shared" si="129"/>
        <v>GROWTH</v>
      </c>
      <c r="Z593" s="138">
        <v>0</v>
      </c>
      <c r="AA593" s="133"/>
      <c r="AB593" s="133" t="s">
        <v>121</v>
      </c>
      <c r="AC593" s="133" t="s">
        <v>1245</v>
      </c>
      <c r="AE593" s="133" t="s">
        <v>1245</v>
      </c>
      <c r="AF593" s="139">
        <v>284.25</v>
      </c>
    </row>
    <row r="594" spans="1:32" s="139" customFormat="1" ht="12">
      <c r="A594" s="133" t="s">
        <v>1245</v>
      </c>
      <c r="B594" s="141" t="s">
        <v>48</v>
      </c>
      <c r="C594" s="135" t="s">
        <v>1835</v>
      </c>
      <c r="D594" s="135">
        <v>1000000538</v>
      </c>
      <c r="E594" s="136" t="s">
        <v>1836</v>
      </c>
      <c r="F594" s="137">
        <v>41258</v>
      </c>
      <c r="G594" s="137" t="str">
        <f t="shared" si="136"/>
        <v>Targeted Dealer</v>
      </c>
      <c r="H594" s="137"/>
      <c r="I594" s="177">
        <v>13</v>
      </c>
      <c r="J594" s="177"/>
      <c r="K594" s="178">
        <v>0</v>
      </c>
      <c r="L594" s="178">
        <f t="shared" si="124"/>
        <v>13</v>
      </c>
      <c r="M594" s="178" t="str">
        <f t="shared" si="125"/>
        <v>-</v>
      </c>
      <c r="N594" s="179">
        <v>38.5</v>
      </c>
      <c r="O594" s="180" t="str">
        <f t="shared" si="132"/>
        <v>Aug</v>
      </c>
      <c r="P594" s="178">
        <v>13</v>
      </c>
      <c r="Q594" s="181">
        <f t="shared" si="126"/>
        <v>-13</v>
      </c>
      <c r="R594" s="180">
        <f t="shared" si="133"/>
        <v>-1</v>
      </c>
      <c r="S594" s="181" t="str">
        <f t="shared" si="127"/>
        <v>DEGROWTH</v>
      </c>
      <c r="T594" s="178">
        <f t="shared" si="134"/>
        <v>38.5</v>
      </c>
      <c r="U594" s="182" t="str">
        <f t="shared" si="135"/>
        <v>Sep</v>
      </c>
      <c r="V594" s="178">
        <f t="shared" si="130"/>
        <v>38.5</v>
      </c>
      <c r="W594" s="183">
        <f t="shared" si="128"/>
        <v>-38.5</v>
      </c>
      <c r="X594" s="184" t="b">
        <f t="shared" si="131"/>
        <v>0</v>
      </c>
      <c r="Y594" s="183" t="str">
        <f t="shared" si="129"/>
        <v>GROWTH</v>
      </c>
      <c r="Z594" s="138">
        <v>0</v>
      </c>
      <c r="AA594" s="133"/>
      <c r="AB594" s="133" t="s">
        <v>121</v>
      </c>
      <c r="AC594" s="133" t="s">
        <v>1245</v>
      </c>
      <c r="AE594" s="133" t="s">
        <v>1245</v>
      </c>
      <c r="AF594" s="139">
        <v>10.833333333333334</v>
      </c>
    </row>
    <row r="595" spans="1:32" s="139" customFormat="1" ht="12">
      <c r="A595" s="133" t="s">
        <v>1245</v>
      </c>
      <c r="B595" s="141" t="s">
        <v>48</v>
      </c>
      <c r="C595" s="135" t="s">
        <v>1837</v>
      </c>
      <c r="D595" s="135">
        <v>1000000535</v>
      </c>
      <c r="E595" s="136" t="s">
        <v>1838</v>
      </c>
      <c r="F595" s="137">
        <v>41464</v>
      </c>
      <c r="G595" s="137" t="str">
        <f t="shared" si="136"/>
        <v>Targeted Dealer</v>
      </c>
      <c r="H595" s="137"/>
      <c r="I595" s="177">
        <v>50</v>
      </c>
      <c r="J595" s="177"/>
      <c r="K595" s="178">
        <v>50</v>
      </c>
      <c r="L595" s="178">
        <f t="shared" si="124"/>
        <v>0</v>
      </c>
      <c r="M595" s="178" t="str">
        <f t="shared" si="125"/>
        <v>-</v>
      </c>
      <c r="N595" s="179">
        <v>12.5</v>
      </c>
      <c r="O595" s="180" t="str">
        <f t="shared" si="132"/>
        <v>Aug</v>
      </c>
      <c r="P595" s="178">
        <v>63</v>
      </c>
      <c r="Q595" s="181">
        <f t="shared" si="126"/>
        <v>-13</v>
      </c>
      <c r="R595" s="180">
        <f t="shared" si="133"/>
        <v>-0.20634920634920639</v>
      </c>
      <c r="S595" s="181" t="str">
        <f t="shared" si="127"/>
        <v>DEGROWTH</v>
      </c>
      <c r="T595" s="178">
        <f t="shared" si="134"/>
        <v>12.5</v>
      </c>
      <c r="U595" s="182" t="str">
        <f t="shared" si="135"/>
        <v>Sep</v>
      </c>
      <c r="V595" s="178">
        <f t="shared" si="130"/>
        <v>12.5</v>
      </c>
      <c r="W595" s="183">
        <f t="shared" si="128"/>
        <v>37.5</v>
      </c>
      <c r="X595" s="184" t="b">
        <f t="shared" si="131"/>
        <v>0</v>
      </c>
      <c r="Y595" s="183" t="str">
        <f t="shared" si="129"/>
        <v>GROWTH</v>
      </c>
      <c r="Z595" s="138">
        <v>0</v>
      </c>
      <c r="AA595" s="133"/>
      <c r="AB595" s="133" t="s">
        <v>121</v>
      </c>
      <c r="AC595" s="133" t="s">
        <v>1245</v>
      </c>
      <c r="AE595" s="133" t="s">
        <v>1245</v>
      </c>
      <c r="AF595" s="139">
        <v>54.75</v>
      </c>
    </row>
    <row r="596" spans="1:32" s="139" customFormat="1" ht="12">
      <c r="A596" s="133" t="s">
        <v>1245</v>
      </c>
      <c r="B596" s="141" t="s">
        <v>48</v>
      </c>
      <c r="C596" s="135" t="s">
        <v>1839</v>
      </c>
      <c r="D596" s="135">
        <v>1000000551</v>
      </c>
      <c r="E596" s="136" t="s">
        <v>1840</v>
      </c>
      <c r="F596" s="137">
        <v>41638</v>
      </c>
      <c r="G596" s="137" t="str">
        <f t="shared" si="136"/>
        <v>Targeted Dealer</v>
      </c>
      <c r="H596" s="137"/>
      <c r="I596" s="177">
        <v>80</v>
      </c>
      <c r="J596" s="177"/>
      <c r="K596" s="178">
        <v>68</v>
      </c>
      <c r="L596" s="178">
        <f t="shared" si="124"/>
        <v>12</v>
      </c>
      <c r="M596" s="178" t="str">
        <f t="shared" si="125"/>
        <v>-</v>
      </c>
      <c r="N596" s="179">
        <v>62</v>
      </c>
      <c r="O596" s="180" t="str">
        <f t="shared" si="132"/>
        <v>Aug</v>
      </c>
      <c r="P596" s="178">
        <v>43.5</v>
      </c>
      <c r="Q596" s="181">
        <f t="shared" si="126"/>
        <v>24.5</v>
      </c>
      <c r="R596" s="180">
        <f t="shared" si="133"/>
        <v>0.56321839080459779</v>
      </c>
      <c r="S596" s="181" t="str">
        <f t="shared" si="127"/>
        <v>GROWTH</v>
      </c>
      <c r="T596" s="178">
        <f t="shared" si="134"/>
        <v>62</v>
      </c>
      <c r="U596" s="182" t="str">
        <f t="shared" si="135"/>
        <v>Sep</v>
      </c>
      <c r="V596" s="178">
        <f t="shared" si="130"/>
        <v>62</v>
      </c>
      <c r="W596" s="183">
        <f t="shared" si="128"/>
        <v>6</v>
      </c>
      <c r="X596" s="184" t="b">
        <f t="shared" si="131"/>
        <v>0</v>
      </c>
      <c r="Y596" s="183" t="str">
        <f t="shared" si="129"/>
        <v>GROWTH</v>
      </c>
      <c r="Z596" s="138">
        <v>0</v>
      </c>
      <c r="AA596" s="133"/>
      <c r="AB596" s="133" t="s">
        <v>121</v>
      </c>
      <c r="AC596" s="133" t="s">
        <v>1245</v>
      </c>
      <c r="AE596" s="133" t="s">
        <v>1245</v>
      </c>
      <c r="AF596" s="139">
        <v>59.916666666666664</v>
      </c>
    </row>
    <row r="597" spans="1:32" s="139" customFormat="1" ht="12">
      <c r="A597" s="133" t="s">
        <v>1245</v>
      </c>
      <c r="B597" s="141" t="s">
        <v>48</v>
      </c>
      <c r="C597" s="135" t="s">
        <v>1843</v>
      </c>
      <c r="D597" s="135">
        <v>1000000542</v>
      </c>
      <c r="E597" s="136" t="s">
        <v>1844</v>
      </c>
      <c r="F597" s="137">
        <v>42909</v>
      </c>
      <c r="G597" s="137" t="str">
        <f t="shared" si="136"/>
        <v>Targeted Dealer</v>
      </c>
      <c r="H597" s="137"/>
      <c r="I597" s="177">
        <v>160</v>
      </c>
      <c r="J597" s="177"/>
      <c r="K597" s="178">
        <v>108</v>
      </c>
      <c r="L597" s="178">
        <f t="shared" si="124"/>
        <v>52</v>
      </c>
      <c r="M597" s="178" t="str">
        <f t="shared" si="125"/>
        <v>-</v>
      </c>
      <c r="N597" s="179">
        <v>144</v>
      </c>
      <c r="O597" s="180" t="str">
        <f t="shared" si="132"/>
        <v>Aug</v>
      </c>
      <c r="P597" s="178">
        <v>90</v>
      </c>
      <c r="Q597" s="181">
        <f t="shared" si="126"/>
        <v>18</v>
      </c>
      <c r="R597" s="180">
        <f t="shared" si="133"/>
        <v>0.19999999999999996</v>
      </c>
      <c r="S597" s="181" t="str">
        <f t="shared" si="127"/>
        <v>GROWTH</v>
      </c>
      <c r="T597" s="178">
        <f t="shared" si="134"/>
        <v>144</v>
      </c>
      <c r="U597" s="182" t="str">
        <f t="shared" si="135"/>
        <v>Sep</v>
      </c>
      <c r="V597" s="178">
        <f t="shared" si="130"/>
        <v>144</v>
      </c>
      <c r="W597" s="183">
        <f t="shared" si="128"/>
        <v>-36</v>
      </c>
      <c r="X597" s="184" t="b">
        <f t="shared" si="131"/>
        <v>0</v>
      </c>
      <c r="Y597" s="183" t="str">
        <f t="shared" si="129"/>
        <v>GROWTH</v>
      </c>
      <c r="Z597" s="138">
        <v>0</v>
      </c>
      <c r="AA597" s="133"/>
      <c r="AB597" s="133" t="s">
        <v>121</v>
      </c>
      <c r="AC597" s="133" t="s">
        <v>1245</v>
      </c>
      <c r="AE597" s="133" t="s">
        <v>1245</v>
      </c>
      <c r="AF597" s="139">
        <v>114</v>
      </c>
    </row>
    <row r="598" spans="1:32" s="139" customFormat="1" ht="12">
      <c r="A598" s="133" t="s">
        <v>1245</v>
      </c>
      <c r="B598" s="141" t="s">
        <v>48</v>
      </c>
      <c r="C598" s="135" t="s">
        <v>1845</v>
      </c>
      <c r="D598" s="135">
        <v>1000000553</v>
      </c>
      <c r="E598" s="136" t="s">
        <v>1846</v>
      </c>
      <c r="F598" s="137">
        <v>42980</v>
      </c>
      <c r="G598" s="137" t="str">
        <f t="shared" si="136"/>
        <v>Targeted Dealer</v>
      </c>
      <c r="H598" s="137"/>
      <c r="I598" s="177">
        <v>130</v>
      </c>
      <c r="J598" s="177"/>
      <c r="K598" s="178">
        <v>100</v>
      </c>
      <c r="L598" s="178">
        <f t="shared" si="124"/>
        <v>30</v>
      </c>
      <c r="M598" s="178" t="str">
        <f t="shared" si="125"/>
        <v>-</v>
      </c>
      <c r="N598" s="179">
        <v>120</v>
      </c>
      <c r="O598" s="180" t="str">
        <f t="shared" si="132"/>
        <v>Aug</v>
      </c>
      <c r="P598" s="178">
        <v>158</v>
      </c>
      <c r="Q598" s="181">
        <f t="shared" si="126"/>
        <v>-58</v>
      </c>
      <c r="R598" s="180">
        <f t="shared" si="133"/>
        <v>-0.36708860759493667</v>
      </c>
      <c r="S598" s="181" t="str">
        <f t="shared" si="127"/>
        <v>DEGROWTH</v>
      </c>
      <c r="T598" s="178">
        <f t="shared" si="134"/>
        <v>120</v>
      </c>
      <c r="U598" s="182" t="str">
        <f t="shared" si="135"/>
        <v>Sep</v>
      </c>
      <c r="V598" s="178">
        <f t="shared" si="130"/>
        <v>120</v>
      </c>
      <c r="W598" s="183">
        <f t="shared" si="128"/>
        <v>-20</v>
      </c>
      <c r="X598" s="184" t="b">
        <f t="shared" si="131"/>
        <v>0</v>
      </c>
      <c r="Y598" s="183" t="str">
        <f t="shared" si="129"/>
        <v>GROWTH</v>
      </c>
      <c r="Z598" s="138">
        <v>0</v>
      </c>
      <c r="AA598" s="133"/>
      <c r="AB598" s="133" t="s">
        <v>121</v>
      </c>
      <c r="AC598" s="133" t="s">
        <v>1245</v>
      </c>
      <c r="AE598" s="133" t="s">
        <v>1245</v>
      </c>
      <c r="AF598" s="139">
        <v>186.83333333333334</v>
      </c>
    </row>
    <row r="599" spans="1:32" s="139" customFormat="1" ht="12">
      <c r="A599" s="133" t="s">
        <v>1245</v>
      </c>
      <c r="B599" s="141" t="s">
        <v>48</v>
      </c>
      <c r="C599" s="135" t="s">
        <v>1847</v>
      </c>
      <c r="D599" s="135">
        <v>1000000548</v>
      </c>
      <c r="E599" s="136" t="s">
        <v>1848</v>
      </c>
      <c r="F599" s="137">
        <v>43031</v>
      </c>
      <c r="G599" s="137" t="str">
        <f t="shared" si="136"/>
        <v>Targeted Dealer</v>
      </c>
      <c r="H599" s="137"/>
      <c r="I599" s="177">
        <v>950</v>
      </c>
      <c r="J599" s="177"/>
      <c r="K599" s="178">
        <v>1006.5</v>
      </c>
      <c r="L599" s="178">
        <f t="shared" si="124"/>
        <v>-56.5</v>
      </c>
      <c r="M599" s="178" t="str">
        <f t="shared" si="125"/>
        <v>-</v>
      </c>
      <c r="N599" s="179">
        <v>780</v>
      </c>
      <c r="O599" s="180" t="str">
        <f t="shared" si="132"/>
        <v>Aug</v>
      </c>
      <c r="P599" s="178">
        <v>1048</v>
      </c>
      <c r="Q599" s="181">
        <f t="shared" si="126"/>
        <v>-41.5</v>
      </c>
      <c r="R599" s="180">
        <f t="shared" si="133"/>
        <v>-3.9599236641221336E-2</v>
      </c>
      <c r="S599" s="181" t="str">
        <f t="shared" si="127"/>
        <v>DEGROWTH</v>
      </c>
      <c r="T599" s="178">
        <f t="shared" si="134"/>
        <v>780</v>
      </c>
      <c r="U599" s="182" t="str">
        <f t="shared" si="135"/>
        <v>Sep</v>
      </c>
      <c r="V599" s="178">
        <f t="shared" si="130"/>
        <v>780</v>
      </c>
      <c r="W599" s="183">
        <f t="shared" si="128"/>
        <v>226.5</v>
      </c>
      <c r="X599" s="184" t="b">
        <f t="shared" si="131"/>
        <v>0</v>
      </c>
      <c r="Y599" s="183" t="str">
        <f t="shared" si="129"/>
        <v>GROWTH</v>
      </c>
      <c r="Z599" s="138">
        <v>0</v>
      </c>
      <c r="AA599" s="133"/>
      <c r="AB599" s="133" t="s">
        <v>121</v>
      </c>
      <c r="AC599" s="133" t="s">
        <v>1245</v>
      </c>
      <c r="AE599" s="133" t="s">
        <v>1245</v>
      </c>
      <c r="AF599" s="139">
        <v>1088.25</v>
      </c>
    </row>
    <row r="600" spans="1:32" s="139" customFormat="1" ht="12">
      <c r="A600" s="133" t="s">
        <v>1245</v>
      </c>
      <c r="B600" s="141" t="s">
        <v>48</v>
      </c>
      <c r="C600" s="135" t="s">
        <v>1849</v>
      </c>
      <c r="D600" s="135">
        <v>1000000546</v>
      </c>
      <c r="E600" s="136" t="s">
        <v>1850</v>
      </c>
      <c r="F600" s="137">
        <v>43344</v>
      </c>
      <c r="G600" s="137" t="str">
        <f t="shared" si="136"/>
        <v>Targeted Dealer</v>
      </c>
      <c r="H600" s="137"/>
      <c r="I600" s="177">
        <v>30</v>
      </c>
      <c r="J600" s="177"/>
      <c r="K600" s="178">
        <v>39</v>
      </c>
      <c r="L600" s="178">
        <f t="shared" si="124"/>
        <v>-9</v>
      </c>
      <c r="M600" s="178" t="str">
        <f t="shared" si="125"/>
        <v>-</v>
      </c>
      <c r="N600" s="179">
        <v>13</v>
      </c>
      <c r="O600" s="180" t="str">
        <f t="shared" si="132"/>
        <v>Aug</v>
      </c>
      <c r="P600" s="178">
        <v>52</v>
      </c>
      <c r="Q600" s="181">
        <f t="shared" si="126"/>
        <v>-13</v>
      </c>
      <c r="R600" s="180">
        <f t="shared" si="133"/>
        <v>-0.25</v>
      </c>
      <c r="S600" s="181" t="str">
        <f t="shared" si="127"/>
        <v>DEGROWTH</v>
      </c>
      <c r="T600" s="178">
        <f t="shared" si="134"/>
        <v>13</v>
      </c>
      <c r="U600" s="182" t="str">
        <f t="shared" si="135"/>
        <v>Sep</v>
      </c>
      <c r="V600" s="178">
        <f t="shared" si="130"/>
        <v>13</v>
      </c>
      <c r="W600" s="183">
        <f t="shared" si="128"/>
        <v>26</v>
      </c>
      <c r="X600" s="184" t="b">
        <f t="shared" si="131"/>
        <v>0</v>
      </c>
      <c r="Y600" s="183" t="str">
        <f t="shared" si="129"/>
        <v>GROWTH</v>
      </c>
      <c r="Z600" s="138">
        <v>0</v>
      </c>
      <c r="AA600" s="133"/>
      <c r="AB600" s="133" t="s">
        <v>121</v>
      </c>
      <c r="AC600" s="133" t="s">
        <v>1245</v>
      </c>
      <c r="AE600" s="133" t="s">
        <v>1245</v>
      </c>
      <c r="AF600" s="139">
        <v>54.083333333333336</v>
      </c>
    </row>
    <row r="601" spans="1:32" s="139" customFormat="1" ht="12">
      <c r="A601" s="133" t="s">
        <v>1245</v>
      </c>
      <c r="B601" s="141" t="s">
        <v>48</v>
      </c>
      <c r="C601" s="135" t="s">
        <v>1851</v>
      </c>
      <c r="D601" s="135">
        <v>1000000958</v>
      </c>
      <c r="E601" s="136" t="s">
        <v>1852</v>
      </c>
      <c r="F601" s="137">
        <v>43584</v>
      </c>
      <c r="G601" s="137" t="str">
        <f t="shared" si="136"/>
        <v>Targeted Dealer</v>
      </c>
      <c r="H601" s="137"/>
      <c r="I601" s="177">
        <v>26</v>
      </c>
      <c r="J601" s="177"/>
      <c r="K601" s="178">
        <v>26</v>
      </c>
      <c r="L601" s="178">
        <f t="shared" si="124"/>
        <v>0</v>
      </c>
      <c r="M601" s="178" t="str">
        <f t="shared" si="125"/>
        <v>-</v>
      </c>
      <c r="N601" s="179">
        <v>26</v>
      </c>
      <c r="O601" s="180" t="str">
        <f t="shared" si="132"/>
        <v>Aug</v>
      </c>
      <c r="P601" s="178">
        <v>26</v>
      </c>
      <c r="Q601" s="181">
        <f t="shared" si="126"/>
        <v>0</v>
      </c>
      <c r="R601" s="180">
        <f t="shared" si="133"/>
        <v>0</v>
      </c>
      <c r="S601" s="181" t="str">
        <f t="shared" si="127"/>
        <v>GROWTH</v>
      </c>
      <c r="T601" s="178">
        <f t="shared" si="134"/>
        <v>26</v>
      </c>
      <c r="U601" s="182" t="str">
        <f t="shared" si="135"/>
        <v>Sep</v>
      </c>
      <c r="V601" s="178">
        <f t="shared" si="130"/>
        <v>26</v>
      </c>
      <c r="W601" s="183">
        <f t="shared" si="128"/>
        <v>0</v>
      </c>
      <c r="X601" s="184" t="b">
        <f t="shared" si="131"/>
        <v>0</v>
      </c>
      <c r="Y601" s="183" t="str">
        <f t="shared" si="129"/>
        <v>GROWTH</v>
      </c>
      <c r="Z601" s="138">
        <v>0</v>
      </c>
      <c r="AA601" s="133"/>
      <c r="AB601" s="133" t="s">
        <v>121</v>
      </c>
      <c r="AC601" s="133" t="s">
        <v>1245</v>
      </c>
      <c r="AE601" s="133" t="s">
        <v>1245</v>
      </c>
      <c r="AF601" s="139">
        <v>25.333333333333332</v>
      </c>
    </row>
    <row r="602" spans="1:32" s="139" customFormat="1" ht="12">
      <c r="A602" s="133" t="s">
        <v>1245</v>
      </c>
      <c r="B602" s="141" t="s">
        <v>48</v>
      </c>
      <c r="C602" s="135" t="s">
        <v>1853</v>
      </c>
      <c r="D602" s="135">
        <v>1000000963</v>
      </c>
      <c r="E602" s="136" t="s">
        <v>1854</v>
      </c>
      <c r="F602" s="137">
        <v>43609</v>
      </c>
      <c r="G602" s="137" t="str">
        <f t="shared" si="136"/>
        <v>Targeted Dealer</v>
      </c>
      <c r="H602" s="137"/>
      <c r="I602" s="177">
        <v>25</v>
      </c>
      <c r="J602" s="177"/>
      <c r="K602" s="178">
        <v>0</v>
      </c>
      <c r="L602" s="178">
        <f t="shared" si="124"/>
        <v>25</v>
      </c>
      <c r="M602" s="178" t="str">
        <f t="shared" si="125"/>
        <v>-</v>
      </c>
      <c r="N602" s="179">
        <v>13</v>
      </c>
      <c r="O602" s="180" t="str">
        <f t="shared" si="132"/>
        <v>Aug</v>
      </c>
      <c r="P602" s="178">
        <v>26</v>
      </c>
      <c r="Q602" s="181">
        <f t="shared" si="126"/>
        <v>-26</v>
      </c>
      <c r="R602" s="180">
        <f t="shared" si="133"/>
        <v>-1</v>
      </c>
      <c r="S602" s="181" t="str">
        <f t="shared" si="127"/>
        <v>DEGROWTH</v>
      </c>
      <c r="T602" s="178">
        <f t="shared" si="134"/>
        <v>13</v>
      </c>
      <c r="U602" s="182" t="str">
        <f t="shared" si="135"/>
        <v>Sep</v>
      </c>
      <c r="V602" s="178">
        <f t="shared" si="130"/>
        <v>13</v>
      </c>
      <c r="W602" s="183">
        <f t="shared" si="128"/>
        <v>-13</v>
      </c>
      <c r="X602" s="184" t="b">
        <f t="shared" si="131"/>
        <v>0</v>
      </c>
      <c r="Y602" s="183" t="str">
        <f t="shared" si="129"/>
        <v>GROWTH</v>
      </c>
      <c r="Z602" s="138">
        <v>0</v>
      </c>
      <c r="AA602" s="133"/>
      <c r="AB602" s="133" t="s">
        <v>121</v>
      </c>
      <c r="AC602" s="133" t="s">
        <v>1245</v>
      </c>
      <c r="AE602" s="133" t="s">
        <v>1245</v>
      </c>
      <c r="AF602" s="139">
        <v>19.5</v>
      </c>
    </row>
    <row r="603" spans="1:32" s="139" customFormat="1" ht="12">
      <c r="A603" s="133" t="s">
        <v>1245</v>
      </c>
      <c r="B603" s="141" t="s">
        <v>48</v>
      </c>
      <c r="C603" s="135" t="s">
        <v>1859</v>
      </c>
      <c r="D603" s="135">
        <v>1000000965</v>
      </c>
      <c r="E603" s="136" t="s">
        <v>1860</v>
      </c>
      <c r="F603" s="137">
        <v>43825</v>
      </c>
      <c r="G603" s="137" t="str">
        <f t="shared" si="136"/>
        <v>Targeted Dealer</v>
      </c>
      <c r="H603" s="137"/>
      <c r="I603" s="177">
        <v>30</v>
      </c>
      <c r="J603" s="177"/>
      <c r="K603" s="178">
        <v>52</v>
      </c>
      <c r="L603" s="178">
        <f t="shared" si="124"/>
        <v>-22</v>
      </c>
      <c r="M603" s="178" t="str">
        <f t="shared" si="125"/>
        <v>-</v>
      </c>
      <c r="N603" s="179">
        <v>0</v>
      </c>
      <c r="O603" s="180" t="str">
        <f t="shared" si="132"/>
        <v>Aug</v>
      </c>
      <c r="P603" s="178">
        <v>51.5</v>
      </c>
      <c r="Q603" s="181">
        <f t="shared" si="126"/>
        <v>0.5</v>
      </c>
      <c r="R603" s="180">
        <f t="shared" si="133"/>
        <v>9.7087378640776656E-3</v>
      </c>
      <c r="S603" s="181" t="b">
        <f t="shared" si="127"/>
        <v>0</v>
      </c>
      <c r="T603" s="178">
        <f t="shared" si="134"/>
        <v>0</v>
      </c>
      <c r="U603" s="182" t="str">
        <f t="shared" si="135"/>
        <v>Sep</v>
      </c>
      <c r="V603" s="178">
        <f t="shared" si="130"/>
        <v>0</v>
      </c>
      <c r="W603" s="183">
        <f t="shared" si="128"/>
        <v>52</v>
      </c>
      <c r="X603" s="184" t="b">
        <f t="shared" si="131"/>
        <v>0</v>
      </c>
      <c r="Y603" s="183" t="b">
        <f t="shared" si="129"/>
        <v>0</v>
      </c>
      <c r="Z603" s="138">
        <v>0</v>
      </c>
      <c r="AA603" s="133"/>
      <c r="AB603" s="133" t="s">
        <v>121</v>
      </c>
      <c r="AC603" s="133" t="s">
        <v>1245</v>
      </c>
      <c r="AE603" s="133" t="s">
        <v>1245</v>
      </c>
      <c r="AF603" s="139">
        <v>62.5</v>
      </c>
    </row>
    <row r="604" spans="1:32" s="139" customFormat="1" ht="12">
      <c r="A604" s="133" t="s">
        <v>1245</v>
      </c>
      <c r="B604" s="141" t="s">
        <v>48</v>
      </c>
      <c r="C604" s="135" t="s">
        <v>1861</v>
      </c>
      <c r="D604" s="135">
        <v>1000000959</v>
      </c>
      <c r="E604" s="136" t="s">
        <v>1862</v>
      </c>
      <c r="F604" s="137">
        <v>44202</v>
      </c>
      <c r="G604" s="137" t="str">
        <f t="shared" si="136"/>
        <v>-</v>
      </c>
      <c r="H604" s="137"/>
      <c r="I604" s="177">
        <v>0</v>
      </c>
      <c r="J604" s="177"/>
      <c r="K604" s="178">
        <v>0</v>
      </c>
      <c r="L604" s="178">
        <f t="shared" si="124"/>
        <v>0</v>
      </c>
      <c r="M604" s="178" t="str">
        <f t="shared" si="125"/>
        <v>-</v>
      </c>
      <c r="N604" s="179">
        <v>0</v>
      </c>
      <c r="O604" s="180" t="str">
        <f t="shared" si="132"/>
        <v>Aug</v>
      </c>
      <c r="P604" s="178">
        <v>0</v>
      </c>
      <c r="Q604" s="181">
        <f t="shared" si="126"/>
        <v>0</v>
      </c>
      <c r="R604" s="180" t="str">
        <f t="shared" si="133"/>
        <v xml:space="preserve"> </v>
      </c>
      <c r="S604" s="181" t="b">
        <f t="shared" si="127"/>
        <v>0</v>
      </c>
      <c r="T604" s="178">
        <f t="shared" si="134"/>
        <v>0</v>
      </c>
      <c r="U604" s="182" t="str">
        <f t="shared" si="135"/>
        <v>Sep</v>
      </c>
      <c r="V604" s="178">
        <f t="shared" si="130"/>
        <v>0</v>
      </c>
      <c r="W604" s="183">
        <f t="shared" si="128"/>
        <v>0</v>
      </c>
      <c r="X604" s="184" t="b">
        <f t="shared" si="131"/>
        <v>0</v>
      </c>
      <c r="Y604" s="183" t="b">
        <f t="shared" si="129"/>
        <v>0</v>
      </c>
      <c r="Z604" s="138">
        <v>0</v>
      </c>
      <c r="AA604" s="133"/>
      <c r="AB604" s="133" t="s">
        <v>121</v>
      </c>
      <c r="AC604" s="133" t="s">
        <v>1245</v>
      </c>
      <c r="AE604" s="133" t="s">
        <v>1245</v>
      </c>
      <c r="AF604" s="139">
        <v>2.1666666666666665</v>
      </c>
    </row>
    <row r="605" spans="1:32" s="139" customFormat="1" ht="12">
      <c r="A605" s="133" t="s">
        <v>1245</v>
      </c>
      <c r="B605" s="141" t="s">
        <v>48</v>
      </c>
      <c r="C605" s="135" t="s">
        <v>1865</v>
      </c>
      <c r="D605" s="135">
        <v>1000002405</v>
      </c>
      <c r="E605" s="136" t="s">
        <v>1866</v>
      </c>
      <c r="F605" s="137">
        <v>44565</v>
      </c>
      <c r="G605" s="137" t="str">
        <f t="shared" si="136"/>
        <v>Targeted Dealer</v>
      </c>
      <c r="H605" s="137"/>
      <c r="I605" s="177">
        <v>40</v>
      </c>
      <c r="J605" s="177"/>
      <c r="K605" s="178">
        <v>26</v>
      </c>
      <c r="L605" s="178">
        <f t="shared" si="124"/>
        <v>14</v>
      </c>
      <c r="M605" s="178" t="str">
        <f t="shared" si="125"/>
        <v>-</v>
      </c>
      <c r="N605" s="179">
        <v>38</v>
      </c>
      <c r="O605" s="180" t="str">
        <f t="shared" si="132"/>
        <v>Aug</v>
      </c>
      <c r="P605" s="178">
        <v>26</v>
      </c>
      <c r="Q605" s="181">
        <f t="shared" si="126"/>
        <v>0</v>
      </c>
      <c r="R605" s="180">
        <f t="shared" si="133"/>
        <v>0</v>
      </c>
      <c r="S605" s="181" t="str">
        <f t="shared" si="127"/>
        <v>GROWTH</v>
      </c>
      <c r="T605" s="178">
        <f t="shared" si="134"/>
        <v>38</v>
      </c>
      <c r="U605" s="182" t="str">
        <f t="shared" si="135"/>
        <v>Sep</v>
      </c>
      <c r="V605" s="178">
        <f t="shared" si="130"/>
        <v>38</v>
      </c>
      <c r="W605" s="183">
        <f t="shared" si="128"/>
        <v>-12</v>
      </c>
      <c r="X605" s="184" t="b">
        <f t="shared" si="131"/>
        <v>0</v>
      </c>
      <c r="Y605" s="183" t="str">
        <f t="shared" si="129"/>
        <v>GROWTH</v>
      </c>
      <c r="Z605" s="138">
        <v>0</v>
      </c>
      <c r="AA605" s="133"/>
      <c r="AB605" s="133" t="s">
        <v>121</v>
      </c>
      <c r="AC605" s="133" t="s">
        <v>1245</v>
      </c>
      <c r="AE605" s="133" t="s">
        <v>1245</v>
      </c>
      <c r="AF605" s="139">
        <v>36.666666666666664</v>
      </c>
    </row>
    <row r="606" spans="1:32" s="139" customFormat="1" ht="12">
      <c r="A606" s="133" t="s">
        <v>1245</v>
      </c>
      <c r="B606" s="141" t="s">
        <v>48</v>
      </c>
      <c r="C606" s="135" t="s">
        <v>1867</v>
      </c>
      <c r="D606" s="135">
        <v>1000002607</v>
      </c>
      <c r="E606" s="136" t="s">
        <v>1868</v>
      </c>
      <c r="F606" s="137">
        <v>44614</v>
      </c>
      <c r="G606" s="137" t="str">
        <f t="shared" si="136"/>
        <v>Targeted Dealer</v>
      </c>
      <c r="H606" s="137"/>
      <c r="I606" s="177">
        <v>30</v>
      </c>
      <c r="J606" s="177"/>
      <c r="K606" s="178">
        <v>65</v>
      </c>
      <c r="L606" s="178">
        <f t="shared" ref="L606:L664" si="137">I606-K606</f>
        <v>-35</v>
      </c>
      <c r="M606" s="178" t="str">
        <f t="shared" ref="M606:M664" si="138">IFERROR((K606/J606%),"-")</f>
        <v>-</v>
      </c>
      <c r="N606" s="179">
        <v>0</v>
      </c>
      <c r="O606" s="180" t="str">
        <f t="shared" si="132"/>
        <v>Aug</v>
      </c>
      <c r="P606" s="178">
        <v>65</v>
      </c>
      <c r="Q606" s="181">
        <f t="shared" ref="Q606:Q664" si="139">K606-P606</f>
        <v>0</v>
      </c>
      <c r="R606" s="180">
        <f t="shared" si="133"/>
        <v>0</v>
      </c>
      <c r="S606" s="181" t="b">
        <f t="shared" ref="S606:S664" si="140">IF(N606&gt;0,IF(O606="","-",IF(R606&lt;0%,"DEGROWTH","GROWTH")))</f>
        <v>0</v>
      </c>
      <c r="T606" s="178">
        <f t="shared" si="134"/>
        <v>0</v>
      </c>
      <c r="U606" s="182" t="str">
        <f t="shared" si="135"/>
        <v>Sep</v>
      </c>
      <c r="V606" s="178">
        <f t="shared" si="130"/>
        <v>0</v>
      </c>
      <c r="W606" s="183">
        <f t="shared" ref="W606:W664" si="141">K606-V606</f>
        <v>65</v>
      </c>
      <c r="X606" s="184" t="b">
        <f t="shared" si="131"/>
        <v>0</v>
      </c>
      <c r="Y606" s="183" t="b">
        <f t="shared" ref="Y606:Y664" si="142">IF(T606&gt;0,IF(U606="","-",IF(X606&lt;0%,"DEGROWTH","GROWTH")))</f>
        <v>0</v>
      </c>
      <c r="Z606" s="138">
        <v>0</v>
      </c>
      <c r="AA606" s="133"/>
      <c r="AB606" s="133" t="s">
        <v>121</v>
      </c>
      <c r="AC606" s="133" t="s">
        <v>1245</v>
      </c>
      <c r="AE606" s="133" t="s">
        <v>1245</v>
      </c>
      <c r="AF606" s="139">
        <v>32.416666666666664</v>
      </c>
    </row>
    <row r="607" spans="1:32" s="139" customFormat="1" ht="12">
      <c r="A607" s="133" t="s">
        <v>1245</v>
      </c>
      <c r="B607" s="141" t="s">
        <v>48</v>
      </c>
      <c r="C607" s="135" t="s">
        <v>1869</v>
      </c>
      <c r="D607" s="135">
        <v>1000002723</v>
      </c>
      <c r="E607" s="140" t="s">
        <v>1870</v>
      </c>
      <c r="F607" s="137">
        <v>44664</v>
      </c>
      <c r="G607" s="137" t="str">
        <f t="shared" si="136"/>
        <v>Targeted Dealer</v>
      </c>
      <c r="H607" s="137"/>
      <c r="I607" s="177">
        <v>312</v>
      </c>
      <c r="J607" s="177"/>
      <c r="K607" s="178">
        <v>195</v>
      </c>
      <c r="L607" s="178">
        <f t="shared" si="137"/>
        <v>117</v>
      </c>
      <c r="M607" s="178" t="str">
        <f t="shared" si="138"/>
        <v>-</v>
      </c>
      <c r="N607" s="179">
        <v>299</v>
      </c>
      <c r="O607" s="180" t="str">
        <f t="shared" si="132"/>
        <v>Aug</v>
      </c>
      <c r="P607" s="178">
        <v>259.85000000000002</v>
      </c>
      <c r="Q607" s="181">
        <f t="shared" si="139"/>
        <v>-64.850000000000023</v>
      </c>
      <c r="R607" s="180">
        <f t="shared" si="133"/>
        <v>-0.24956705791802969</v>
      </c>
      <c r="S607" s="181" t="str">
        <f t="shared" si="140"/>
        <v>DEGROWTH</v>
      </c>
      <c r="T607" s="178">
        <f t="shared" si="134"/>
        <v>299</v>
      </c>
      <c r="U607" s="182" t="str">
        <f t="shared" si="135"/>
        <v>Sep</v>
      </c>
      <c r="V607" s="178">
        <f t="shared" si="130"/>
        <v>299</v>
      </c>
      <c r="W607" s="183">
        <f t="shared" si="141"/>
        <v>-104</v>
      </c>
      <c r="X607" s="184" t="b">
        <f t="shared" si="131"/>
        <v>0</v>
      </c>
      <c r="Y607" s="183" t="str">
        <f t="shared" si="142"/>
        <v>GROWTH</v>
      </c>
      <c r="Z607" s="138">
        <v>0</v>
      </c>
      <c r="AA607" s="133"/>
      <c r="AB607" s="133" t="s">
        <v>121</v>
      </c>
      <c r="AC607" s="133" t="s">
        <v>1245</v>
      </c>
      <c r="AE607" s="133" t="s">
        <v>1245</v>
      </c>
      <c r="AF607" s="139">
        <v>253.14166666666665</v>
      </c>
    </row>
    <row r="608" spans="1:32" s="139" customFormat="1" ht="12">
      <c r="A608" s="133" t="s">
        <v>1245</v>
      </c>
      <c r="B608" s="141" t="s">
        <v>48</v>
      </c>
      <c r="C608" s="135" t="s">
        <v>1874</v>
      </c>
      <c r="D608" s="135">
        <v>1000003189</v>
      </c>
      <c r="E608" s="140" t="s">
        <v>1875</v>
      </c>
      <c r="F608" s="137">
        <v>44923</v>
      </c>
      <c r="G608" s="137" t="str">
        <f t="shared" si="136"/>
        <v>Targeted Dealer</v>
      </c>
      <c r="H608" s="137"/>
      <c r="I608" s="177">
        <v>65</v>
      </c>
      <c r="J608" s="177"/>
      <c r="K608" s="178">
        <v>65</v>
      </c>
      <c r="L608" s="178">
        <f t="shared" si="137"/>
        <v>0</v>
      </c>
      <c r="M608" s="178" t="str">
        <f t="shared" si="138"/>
        <v>-</v>
      </c>
      <c r="N608" s="179">
        <v>38</v>
      </c>
      <c r="O608" s="180" t="str">
        <f t="shared" si="132"/>
        <v>Aug</v>
      </c>
      <c r="P608" s="178">
        <v>98</v>
      </c>
      <c r="Q608" s="181">
        <f t="shared" si="139"/>
        <v>-33</v>
      </c>
      <c r="R608" s="180">
        <f t="shared" si="133"/>
        <v>-0.33673469387755106</v>
      </c>
      <c r="S608" s="181" t="str">
        <f t="shared" si="140"/>
        <v>DEGROWTH</v>
      </c>
      <c r="T608" s="178">
        <f t="shared" si="134"/>
        <v>38</v>
      </c>
      <c r="U608" s="182" t="str">
        <f t="shared" si="135"/>
        <v>Sep</v>
      </c>
      <c r="V608" s="178">
        <f t="shared" si="130"/>
        <v>38</v>
      </c>
      <c r="W608" s="183">
        <f t="shared" si="141"/>
        <v>27</v>
      </c>
      <c r="X608" s="184" t="b">
        <f t="shared" si="131"/>
        <v>0</v>
      </c>
      <c r="Y608" s="183" t="str">
        <f t="shared" si="142"/>
        <v>GROWTH</v>
      </c>
      <c r="Z608" s="138">
        <v>0</v>
      </c>
      <c r="AA608" s="133"/>
      <c r="AB608" s="133" t="s">
        <v>121</v>
      </c>
      <c r="AC608" s="133" t="s">
        <v>1245</v>
      </c>
      <c r="AE608" s="133" t="s">
        <v>1245</v>
      </c>
      <c r="AF608" s="139">
        <v>86.25</v>
      </c>
    </row>
    <row r="609" spans="1:32" s="139" customFormat="1" ht="12">
      <c r="A609" s="133" t="s">
        <v>1245</v>
      </c>
      <c r="B609" s="141" t="s">
        <v>48</v>
      </c>
      <c r="C609" s="135" t="s">
        <v>1879</v>
      </c>
      <c r="D609" s="135">
        <v>1000003304</v>
      </c>
      <c r="E609" s="140" t="s">
        <v>922</v>
      </c>
      <c r="F609" s="137">
        <v>44957</v>
      </c>
      <c r="G609" s="137" t="str">
        <f t="shared" si="136"/>
        <v>Targeted Dealer</v>
      </c>
      <c r="H609" s="137"/>
      <c r="I609" s="177">
        <v>25</v>
      </c>
      <c r="J609" s="177"/>
      <c r="K609" s="178">
        <v>0</v>
      </c>
      <c r="L609" s="178">
        <f t="shared" si="137"/>
        <v>25</v>
      </c>
      <c r="M609" s="178" t="str">
        <f t="shared" si="138"/>
        <v>-</v>
      </c>
      <c r="N609" s="179">
        <v>12</v>
      </c>
      <c r="O609" s="180" t="str">
        <f t="shared" si="132"/>
        <v>Aug</v>
      </c>
      <c r="P609" s="178">
        <v>13</v>
      </c>
      <c r="Q609" s="181">
        <f t="shared" si="139"/>
        <v>-13</v>
      </c>
      <c r="R609" s="180">
        <f t="shared" si="133"/>
        <v>-1</v>
      </c>
      <c r="S609" s="181" t="str">
        <f t="shared" si="140"/>
        <v>DEGROWTH</v>
      </c>
      <c r="T609" s="178">
        <f t="shared" si="134"/>
        <v>12</v>
      </c>
      <c r="U609" s="182" t="str">
        <f t="shared" si="135"/>
        <v>Sep</v>
      </c>
      <c r="V609" s="178">
        <f t="shared" si="130"/>
        <v>12</v>
      </c>
      <c r="W609" s="183">
        <f t="shared" si="141"/>
        <v>-12</v>
      </c>
      <c r="X609" s="184" t="b">
        <f t="shared" si="131"/>
        <v>0</v>
      </c>
      <c r="Y609" s="183" t="str">
        <f t="shared" si="142"/>
        <v>GROWTH</v>
      </c>
      <c r="Z609" s="138">
        <v>0</v>
      </c>
      <c r="AA609" s="133"/>
      <c r="AB609" s="133" t="s">
        <v>121</v>
      </c>
      <c r="AC609" s="133" t="s">
        <v>1245</v>
      </c>
      <c r="AE609" s="133" t="s">
        <v>1245</v>
      </c>
      <c r="AF609" s="139">
        <v>27.75</v>
      </c>
    </row>
    <row r="610" spans="1:32" s="139" customFormat="1" ht="12">
      <c r="A610" s="133" t="s">
        <v>1245</v>
      </c>
      <c r="B610" s="141" t="s">
        <v>48</v>
      </c>
      <c r="C610" s="135" t="s">
        <v>1886</v>
      </c>
      <c r="D610" s="135">
        <v>1000003429</v>
      </c>
      <c r="E610" s="140" t="s">
        <v>1887</v>
      </c>
      <c r="F610" s="137">
        <v>45001</v>
      </c>
      <c r="G610" s="137" t="str">
        <f t="shared" si="136"/>
        <v>Targeted Dealer</v>
      </c>
      <c r="H610" s="137"/>
      <c r="I610" s="177">
        <v>13</v>
      </c>
      <c r="J610" s="177"/>
      <c r="K610" s="178">
        <v>0</v>
      </c>
      <c r="L610" s="178">
        <f t="shared" si="137"/>
        <v>13</v>
      </c>
      <c r="M610" s="178" t="str">
        <f t="shared" si="138"/>
        <v>-</v>
      </c>
      <c r="N610" s="179">
        <v>13</v>
      </c>
      <c r="O610" s="180" t="str">
        <f t="shared" si="132"/>
        <v>Aug</v>
      </c>
      <c r="P610" s="178">
        <v>0</v>
      </c>
      <c r="Q610" s="181">
        <f t="shared" si="139"/>
        <v>0</v>
      </c>
      <c r="R610" s="180" t="str">
        <f t="shared" si="133"/>
        <v xml:space="preserve"> </v>
      </c>
      <c r="S610" s="181" t="str">
        <f t="shared" si="140"/>
        <v>GROWTH</v>
      </c>
      <c r="T610" s="178">
        <f t="shared" si="134"/>
        <v>13</v>
      </c>
      <c r="U610" s="182" t="str">
        <f t="shared" si="135"/>
        <v>Sep</v>
      </c>
      <c r="V610" s="178">
        <f t="shared" si="130"/>
        <v>13</v>
      </c>
      <c r="W610" s="183">
        <f t="shared" si="141"/>
        <v>-13</v>
      </c>
      <c r="X610" s="184" t="b">
        <f t="shared" si="131"/>
        <v>0</v>
      </c>
      <c r="Y610" s="183" t="str">
        <f t="shared" si="142"/>
        <v>GROWTH</v>
      </c>
      <c r="Z610" s="138">
        <v>0</v>
      </c>
      <c r="AA610" s="133"/>
      <c r="AB610" s="133" t="s">
        <v>121</v>
      </c>
      <c r="AC610" s="133" t="s">
        <v>1245</v>
      </c>
      <c r="AE610" s="133" t="s">
        <v>1245</v>
      </c>
      <c r="AF610" s="139">
        <v>10.833333333333334</v>
      </c>
    </row>
    <row r="611" spans="1:32" s="139" customFormat="1" ht="12">
      <c r="A611" s="133" t="s">
        <v>1245</v>
      </c>
      <c r="B611" s="141" t="s">
        <v>48</v>
      </c>
      <c r="C611" s="135" t="s">
        <v>1888</v>
      </c>
      <c r="D611" s="135">
        <v>1000003443</v>
      </c>
      <c r="E611" s="140" t="s">
        <v>1889</v>
      </c>
      <c r="F611" s="137">
        <v>45008</v>
      </c>
      <c r="G611" s="137" t="str">
        <f t="shared" si="136"/>
        <v>Targeted Dealer</v>
      </c>
      <c r="H611" s="137"/>
      <c r="I611" s="177">
        <v>70</v>
      </c>
      <c r="J611" s="177"/>
      <c r="K611" s="178">
        <v>81.5</v>
      </c>
      <c r="L611" s="178">
        <f t="shared" si="137"/>
        <v>-11.5</v>
      </c>
      <c r="M611" s="178" t="str">
        <f t="shared" si="138"/>
        <v>-</v>
      </c>
      <c r="N611" s="179">
        <v>64</v>
      </c>
      <c r="O611" s="180" t="str">
        <f t="shared" si="132"/>
        <v>Aug</v>
      </c>
      <c r="P611" s="178">
        <v>71</v>
      </c>
      <c r="Q611" s="181">
        <f t="shared" si="139"/>
        <v>10.5</v>
      </c>
      <c r="R611" s="180">
        <f t="shared" si="133"/>
        <v>0.147887323943662</v>
      </c>
      <c r="S611" s="181" t="str">
        <f t="shared" si="140"/>
        <v>GROWTH</v>
      </c>
      <c r="T611" s="178">
        <f t="shared" si="134"/>
        <v>64</v>
      </c>
      <c r="U611" s="182" t="str">
        <f t="shared" si="135"/>
        <v>Sep</v>
      </c>
      <c r="V611" s="178">
        <f t="shared" si="130"/>
        <v>64</v>
      </c>
      <c r="W611" s="183">
        <f t="shared" si="141"/>
        <v>17.5</v>
      </c>
      <c r="X611" s="184" t="b">
        <f t="shared" si="131"/>
        <v>0</v>
      </c>
      <c r="Y611" s="183" t="str">
        <f t="shared" si="142"/>
        <v>GROWTH</v>
      </c>
      <c r="Z611" s="138">
        <v>0</v>
      </c>
      <c r="AA611" s="133"/>
      <c r="AB611" s="133" t="s">
        <v>121</v>
      </c>
      <c r="AC611" s="133" t="s">
        <v>1245</v>
      </c>
      <c r="AE611" s="133" t="s">
        <v>1245</v>
      </c>
      <c r="AF611" s="139">
        <v>94.416666666666671</v>
      </c>
    </row>
    <row r="612" spans="1:32" s="139" customFormat="1" ht="12">
      <c r="A612" s="133" t="s">
        <v>1245</v>
      </c>
      <c r="B612" s="141" t="s">
        <v>48</v>
      </c>
      <c r="C612" s="135" t="s">
        <v>1890</v>
      </c>
      <c r="D612" s="135">
        <v>1000003745</v>
      </c>
      <c r="E612" s="140" t="s">
        <v>1891</v>
      </c>
      <c r="F612" s="137">
        <v>45234</v>
      </c>
      <c r="G612" s="137" t="str">
        <f t="shared" si="136"/>
        <v>Targeted Dealer</v>
      </c>
      <c r="H612" s="137"/>
      <c r="I612" s="177">
        <v>210</v>
      </c>
      <c r="J612" s="177"/>
      <c r="K612" s="178">
        <v>143</v>
      </c>
      <c r="L612" s="178">
        <f t="shared" si="137"/>
        <v>67</v>
      </c>
      <c r="M612" s="178" t="str">
        <f t="shared" si="138"/>
        <v>-</v>
      </c>
      <c r="N612" s="179">
        <v>203</v>
      </c>
      <c r="O612" s="180" t="str">
        <f t="shared" si="132"/>
        <v>Aug</v>
      </c>
      <c r="P612" s="178">
        <v>192.5</v>
      </c>
      <c r="Q612" s="181">
        <f t="shared" si="139"/>
        <v>-49.5</v>
      </c>
      <c r="R612" s="180">
        <f t="shared" si="133"/>
        <v>-0.25714285714285712</v>
      </c>
      <c r="S612" s="181" t="str">
        <f t="shared" si="140"/>
        <v>DEGROWTH</v>
      </c>
      <c r="T612" s="178">
        <f t="shared" si="134"/>
        <v>203</v>
      </c>
      <c r="U612" s="182" t="str">
        <f t="shared" si="135"/>
        <v>Sep</v>
      </c>
      <c r="V612" s="178">
        <f t="shared" ref="V612:V673" si="143">T612</f>
        <v>203</v>
      </c>
      <c r="W612" s="183">
        <f t="shared" si="141"/>
        <v>-60</v>
      </c>
      <c r="X612" s="184" t="b">
        <f t="shared" si="131"/>
        <v>0</v>
      </c>
      <c r="Y612" s="183" t="str">
        <f t="shared" si="142"/>
        <v>GROWTH</v>
      </c>
      <c r="Z612" s="138">
        <v>0</v>
      </c>
      <c r="AA612" s="133"/>
      <c r="AB612" s="133" t="s">
        <v>121</v>
      </c>
      <c r="AC612" s="133" t="s">
        <v>1245</v>
      </c>
      <c r="AE612" s="133" t="s">
        <v>1245</v>
      </c>
      <c r="AF612" s="139">
        <v>151.33333333333334</v>
      </c>
    </row>
    <row r="613" spans="1:32" s="139" customFormat="1" ht="12">
      <c r="A613" s="138" t="s">
        <v>1245</v>
      </c>
      <c r="B613" s="144" t="s">
        <v>48</v>
      </c>
      <c r="C613" s="144" t="s">
        <v>1894</v>
      </c>
      <c r="D613" s="144">
        <v>1000003842</v>
      </c>
      <c r="E613" s="144" t="s">
        <v>1895</v>
      </c>
      <c r="F613" s="145">
        <v>45322</v>
      </c>
      <c r="G613" s="137" t="str">
        <f t="shared" si="136"/>
        <v>Targeted Dealer</v>
      </c>
      <c r="H613" s="137"/>
      <c r="I613" s="177">
        <v>140</v>
      </c>
      <c r="J613" s="177"/>
      <c r="K613" s="178">
        <v>190</v>
      </c>
      <c r="L613" s="178">
        <f t="shared" si="137"/>
        <v>-50</v>
      </c>
      <c r="M613" s="178" t="str">
        <f t="shared" si="138"/>
        <v>-</v>
      </c>
      <c r="N613" s="179">
        <v>138</v>
      </c>
      <c r="O613" s="180" t="str">
        <f t="shared" si="132"/>
        <v>Aug</v>
      </c>
      <c r="P613" s="178">
        <v>225</v>
      </c>
      <c r="Q613" s="181">
        <f t="shared" si="139"/>
        <v>-35</v>
      </c>
      <c r="R613" s="180">
        <f t="shared" si="133"/>
        <v>-0.15555555555555556</v>
      </c>
      <c r="S613" s="181" t="str">
        <f t="shared" si="140"/>
        <v>DEGROWTH</v>
      </c>
      <c r="T613" s="178">
        <f t="shared" si="134"/>
        <v>138</v>
      </c>
      <c r="U613" s="182" t="str">
        <f t="shared" si="135"/>
        <v>Sep</v>
      </c>
      <c r="V613" s="178">
        <f t="shared" si="143"/>
        <v>138</v>
      </c>
      <c r="W613" s="183">
        <f t="shared" si="141"/>
        <v>52</v>
      </c>
      <c r="X613" s="184" t="b">
        <f t="shared" si="131"/>
        <v>0</v>
      </c>
      <c r="Y613" s="183" t="str">
        <f t="shared" si="142"/>
        <v>GROWTH</v>
      </c>
      <c r="Z613" s="138">
        <v>0</v>
      </c>
      <c r="AA613" s="133"/>
      <c r="AB613" s="133" t="s">
        <v>121</v>
      </c>
      <c r="AC613" s="138" t="s">
        <v>1245</v>
      </c>
      <c r="AE613" s="138" t="s">
        <v>1245</v>
      </c>
      <c r="AF613" s="139">
        <v>208.65</v>
      </c>
    </row>
    <row r="614" spans="1:32" s="139" customFormat="1" ht="12">
      <c r="A614" s="138" t="s">
        <v>1245</v>
      </c>
      <c r="B614" s="144" t="s">
        <v>48</v>
      </c>
      <c r="C614" s="144" t="s">
        <v>1896</v>
      </c>
      <c r="D614" s="144">
        <v>1000003843</v>
      </c>
      <c r="E614" s="144" t="s">
        <v>1897</v>
      </c>
      <c r="F614" s="145">
        <v>45322</v>
      </c>
      <c r="G614" s="137" t="str">
        <f t="shared" si="136"/>
        <v>Targeted Dealer</v>
      </c>
      <c r="H614" s="137"/>
      <c r="I614" s="177">
        <v>350</v>
      </c>
      <c r="J614" s="177"/>
      <c r="K614" s="178">
        <v>706.5</v>
      </c>
      <c r="L614" s="178">
        <f t="shared" si="137"/>
        <v>-356.5</v>
      </c>
      <c r="M614" s="178" t="str">
        <f t="shared" si="138"/>
        <v>-</v>
      </c>
      <c r="N614" s="179">
        <v>284.5</v>
      </c>
      <c r="O614" s="180" t="str">
        <f t="shared" si="132"/>
        <v>Aug</v>
      </c>
      <c r="P614" s="178">
        <v>723</v>
      </c>
      <c r="Q614" s="181">
        <f t="shared" si="139"/>
        <v>-16.5</v>
      </c>
      <c r="R614" s="180">
        <f t="shared" si="133"/>
        <v>-2.2821576763485507E-2</v>
      </c>
      <c r="S614" s="181" t="str">
        <f t="shared" si="140"/>
        <v>DEGROWTH</v>
      </c>
      <c r="T614" s="178">
        <f t="shared" si="134"/>
        <v>284.5</v>
      </c>
      <c r="U614" s="182" t="str">
        <f t="shared" si="135"/>
        <v>Sep</v>
      </c>
      <c r="V614" s="178">
        <f t="shared" si="143"/>
        <v>284.5</v>
      </c>
      <c r="W614" s="183">
        <f t="shared" si="141"/>
        <v>422</v>
      </c>
      <c r="X614" s="184" t="b">
        <f t="shared" si="131"/>
        <v>0</v>
      </c>
      <c r="Y614" s="183" t="str">
        <f t="shared" si="142"/>
        <v>GROWTH</v>
      </c>
      <c r="Z614" s="138">
        <v>0</v>
      </c>
      <c r="AA614" s="133"/>
      <c r="AB614" s="133" t="s">
        <v>121</v>
      </c>
      <c r="AC614" s="138" t="s">
        <v>1245</v>
      </c>
      <c r="AE614" s="138" t="s">
        <v>1245</v>
      </c>
      <c r="AF614" s="139">
        <v>678.22500000000002</v>
      </c>
    </row>
    <row r="615" spans="1:32" s="139" customFormat="1" ht="12">
      <c r="A615" s="138" t="s">
        <v>1245</v>
      </c>
      <c r="B615" s="144" t="s">
        <v>48</v>
      </c>
      <c r="C615" s="144" t="s">
        <v>1898</v>
      </c>
      <c r="D615" s="144">
        <v>1000003896</v>
      </c>
      <c r="E615" s="144" t="s">
        <v>1899</v>
      </c>
      <c r="F615" s="137">
        <v>45379</v>
      </c>
      <c r="G615" s="137" t="str">
        <f t="shared" si="136"/>
        <v>Targeted Dealer</v>
      </c>
      <c r="H615" s="137"/>
      <c r="I615" s="177">
        <v>25</v>
      </c>
      <c r="J615" s="177"/>
      <c r="K615" s="178">
        <v>42.5</v>
      </c>
      <c r="L615" s="178">
        <f t="shared" si="137"/>
        <v>-17.5</v>
      </c>
      <c r="M615" s="178" t="str">
        <f t="shared" si="138"/>
        <v>-</v>
      </c>
      <c r="N615" s="179">
        <v>12.5</v>
      </c>
      <c r="O615" s="180" t="str">
        <f t="shared" si="132"/>
        <v>Aug</v>
      </c>
      <c r="P615" s="178">
        <v>20</v>
      </c>
      <c r="Q615" s="181">
        <f t="shared" si="139"/>
        <v>22.5</v>
      </c>
      <c r="R615" s="180">
        <f t="shared" si="133"/>
        <v>1.125</v>
      </c>
      <c r="S615" s="181" t="str">
        <f t="shared" si="140"/>
        <v>GROWTH</v>
      </c>
      <c r="T615" s="178">
        <f t="shared" si="134"/>
        <v>12.5</v>
      </c>
      <c r="U615" s="182" t="str">
        <f t="shared" si="135"/>
        <v>Sep</v>
      </c>
      <c r="V615" s="178">
        <f t="shared" si="143"/>
        <v>12.5</v>
      </c>
      <c r="W615" s="183">
        <f t="shared" si="141"/>
        <v>30</v>
      </c>
      <c r="X615" s="184" t="b">
        <f t="shared" si="131"/>
        <v>0</v>
      </c>
      <c r="Y615" s="183" t="str">
        <f t="shared" si="142"/>
        <v>GROWTH</v>
      </c>
      <c r="Z615" s="138">
        <v>0</v>
      </c>
      <c r="AA615" s="133"/>
      <c r="AB615" s="133" t="s">
        <v>121</v>
      </c>
      <c r="AC615" s="138" t="s">
        <v>1245</v>
      </c>
      <c r="AE615" s="138" t="s">
        <v>1245</v>
      </c>
      <c r="AF615" s="139">
        <v>50.833333333333336</v>
      </c>
    </row>
    <row r="616" spans="1:32" s="139" customFormat="1" ht="12">
      <c r="A616" s="138" t="s">
        <v>1245</v>
      </c>
      <c r="B616" s="144" t="s">
        <v>48</v>
      </c>
      <c r="C616" s="144" t="s">
        <v>1907</v>
      </c>
      <c r="D616" s="144">
        <v>1000004047</v>
      </c>
      <c r="E616" s="144" t="s">
        <v>1908</v>
      </c>
      <c r="F616" s="137">
        <v>45493</v>
      </c>
      <c r="G616" s="137" t="str">
        <f t="shared" si="136"/>
        <v>Targeted Dealer</v>
      </c>
      <c r="H616" s="137"/>
      <c r="I616" s="177">
        <v>26</v>
      </c>
      <c r="J616" s="177"/>
      <c r="K616" s="178">
        <v>38</v>
      </c>
      <c r="L616" s="178">
        <f t="shared" si="137"/>
        <v>-12</v>
      </c>
      <c r="M616" s="178" t="str">
        <f t="shared" si="138"/>
        <v>-</v>
      </c>
      <c r="N616" s="179">
        <v>26</v>
      </c>
      <c r="O616" s="180" t="str">
        <f t="shared" si="132"/>
        <v>Aug</v>
      </c>
      <c r="P616" s="178">
        <v>0</v>
      </c>
      <c r="Q616" s="181">
        <f t="shared" si="139"/>
        <v>38</v>
      </c>
      <c r="R616" s="180" t="str">
        <f t="shared" si="133"/>
        <v xml:space="preserve"> </v>
      </c>
      <c r="S616" s="181" t="str">
        <f t="shared" si="140"/>
        <v>GROWTH</v>
      </c>
      <c r="T616" s="178">
        <f t="shared" si="134"/>
        <v>26</v>
      </c>
      <c r="U616" s="182" t="str">
        <f t="shared" si="135"/>
        <v>Sep</v>
      </c>
      <c r="V616" s="178">
        <f t="shared" si="143"/>
        <v>26</v>
      </c>
      <c r="W616" s="183">
        <f t="shared" si="141"/>
        <v>12</v>
      </c>
      <c r="X616" s="184" t="b">
        <f t="shared" si="131"/>
        <v>0</v>
      </c>
      <c r="Y616" s="183" t="str">
        <f t="shared" si="142"/>
        <v>GROWTH</v>
      </c>
      <c r="Z616" s="138">
        <v>0</v>
      </c>
      <c r="AA616" s="133"/>
      <c r="AB616" s="133" t="s">
        <v>121</v>
      </c>
      <c r="AC616" s="138" t="s">
        <v>1245</v>
      </c>
      <c r="AE616" s="138" t="s">
        <v>1245</v>
      </c>
      <c r="AF616" s="139">
        <v>17</v>
      </c>
    </row>
    <row r="617" spans="1:32" s="139" customFormat="1" ht="12">
      <c r="A617" s="133" t="s">
        <v>1245</v>
      </c>
      <c r="B617" s="141" t="s">
        <v>53</v>
      </c>
      <c r="C617" s="135" t="s">
        <v>1911</v>
      </c>
      <c r="D617" s="135">
        <v>1000000043</v>
      </c>
      <c r="E617" s="136" t="s">
        <v>1912</v>
      </c>
      <c r="F617" s="137">
        <v>38383</v>
      </c>
      <c r="G617" s="137" t="str">
        <f t="shared" si="136"/>
        <v>Targeted Dealer</v>
      </c>
      <c r="H617" s="137"/>
      <c r="I617" s="177">
        <v>160</v>
      </c>
      <c r="J617" s="177"/>
      <c r="K617" s="178">
        <v>110</v>
      </c>
      <c r="L617" s="178">
        <f t="shared" si="137"/>
        <v>50</v>
      </c>
      <c r="M617" s="178" t="str">
        <f t="shared" si="138"/>
        <v>-</v>
      </c>
      <c r="N617" s="179">
        <v>172.5</v>
      </c>
      <c r="O617" s="180" t="str">
        <f t="shared" si="132"/>
        <v>Aug</v>
      </c>
      <c r="P617" s="178">
        <v>180</v>
      </c>
      <c r="Q617" s="181">
        <f t="shared" si="139"/>
        <v>-70</v>
      </c>
      <c r="R617" s="180">
        <f t="shared" si="133"/>
        <v>-0.38888888888888884</v>
      </c>
      <c r="S617" s="181" t="str">
        <f t="shared" si="140"/>
        <v>DEGROWTH</v>
      </c>
      <c r="T617" s="178">
        <f t="shared" si="134"/>
        <v>172.5</v>
      </c>
      <c r="U617" s="182" t="str">
        <f t="shared" si="135"/>
        <v>Sep</v>
      </c>
      <c r="V617" s="178">
        <f t="shared" si="143"/>
        <v>172.5</v>
      </c>
      <c r="W617" s="183">
        <f t="shared" si="141"/>
        <v>-62.5</v>
      </c>
      <c r="X617" s="184" t="b">
        <f t="shared" ref="X617:X679" si="144">IFERROR(IF(U617="July",(K617/V617-1)),0)</f>
        <v>0</v>
      </c>
      <c r="Y617" s="183" t="str">
        <f t="shared" si="142"/>
        <v>GROWTH</v>
      </c>
      <c r="Z617" s="138">
        <v>0</v>
      </c>
      <c r="AA617" s="133"/>
      <c r="AB617" s="133" t="s">
        <v>121</v>
      </c>
      <c r="AC617" s="133" t="s">
        <v>1245</v>
      </c>
      <c r="AE617" s="133" t="s">
        <v>1245</v>
      </c>
      <c r="AF617" s="139">
        <v>139.91666666666666</v>
      </c>
    </row>
    <row r="618" spans="1:32" s="139" customFormat="1" ht="12">
      <c r="A618" s="133" t="s">
        <v>1245</v>
      </c>
      <c r="B618" s="141" t="s">
        <v>53</v>
      </c>
      <c r="C618" s="135" t="s">
        <v>1913</v>
      </c>
      <c r="D618" s="135">
        <v>1000000036</v>
      </c>
      <c r="E618" s="136" t="s">
        <v>1914</v>
      </c>
      <c r="F618" s="137">
        <v>39077</v>
      </c>
      <c r="G618" s="137" t="str">
        <f t="shared" si="136"/>
        <v>-</v>
      </c>
      <c r="H618" s="137"/>
      <c r="I618" s="177">
        <v>0</v>
      </c>
      <c r="J618" s="177"/>
      <c r="K618" s="178">
        <v>0</v>
      </c>
      <c r="L618" s="178">
        <f t="shared" si="137"/>
        <v>0</v>
      </c>
      <c r="M618" s="178" t="str">
        <f t="shared" si="138"/>
        <v>-</v>
      </c>
      <c r="N618" s="179">
        <v>280.75</v>
      </c>
      <c r="O618" s="180" t="str">
        <f t="shared" si="132"/>
        <v>Aug</v>
      </c>
      <c r="P618" s="178">
        <v>0</v>
      </c>
      <c r="Q618" s="181">
        <f t="shared" si="139"/>
        <v>0</v>
      </c>
      <c r="R618" s="180" t="str">
        <f t="shared" si="133"/>
        <v xml:space="preserve"> </v>
      </c>
      <c r="S618" s="181" t="str">
        <f t="shared" si="140"/>
        <v>GROWTH</v>
      </c>
      <c r="T618" s="178">
        <f t="shared" si="134"/>
        <v>280.75</v>
      </c>
      <c r="U618" s="182" t="str">
        <f t="shared" si="135"/>
        <v>Sep</v>
      </c>
      <c r="V618" s="178">
        <f t="shared" si="143"/>
        <v>280.75</v>
      </c>
      <c r="W618" s="183">
        <f t="shared" si="141"/>
        <v>-280.75</v>
      </c>
      <c r="X618" s="184" t="b">
        <f t="shared" si="144"/>
        <v>0</v>
      </c>
      <c r="Y618" s="183" t="str">
        <f t="shared" si="142"/>
        <v>GROWTH</v>
      </c>
      <c r="Z618" s="138">
        <v>0</v>
      </c>
      <c r="AA618" s="133"/>
      <c r="AB618" s="133" t="s">
        <v>121</v>
      </c>
      <c r="AC618" s="133" t="s">
        <v>1245</v>
      </c>
      <c r="AE618" s="133" t="s">
        <v>1245</v>
      </c>
      <c r="AF618" s="139">
        <v>80</v>
      </c>
    </row>
    <row r="619" spans="1:32" s="139" customFormat="1" ht="12">
      <c r="A619" s="133" t="s">
        <v>1245</v>
      </c>
      <c r="B619" s="141" t="s">
        <v>53</v>
      </c>
      <c r="C619" s="135" t="s">
        <v>1915</v>
      </c>
      <c r="D619" s="135">
        <v>1000000040</v>
      </c>
      <c r="E619" s="136" t="s">
        <v>1916</v>
      </c>
      <c r="F619" s="137">
        <v>40505</v>
      </c>
      <c r="G619" s="137" t="str">
        <f t="shared" si="136"/>
        <v>Targeted Dealer</v>
      </c>
      <c r="H619" s="137"/>
      <c r="I619" s="177">
        <v>450</v>
      </c>
      <c r="J619" s="177"/>
      <c r="K619" s="178">
        <v>205.25</v>
      </c>
      <c r="L619" s="178">
        <f t="shared" si="137"/>
        <v>244.75</v>
      </c>
      <c r="M619" s="178" t="str">
        <f t="shared" si="138"/>
        <v>-</v>
      </c>
      <c r="N619" s="179">
        <v>424.5</v>
      </c>
      <c r="O619" s="180" t="str">
        <f t="shared" si="132"/>
        <v>Aug</v>
      </c>
      <c r="P619" s="178">
        <v>398.8</v>
      </c>
      <c r="Q619" s="181">
        <f t="shared" si="139"/>
        <v>-193.55</v>
      </c>
      <c r="R619" s="180">
        <f t="shared" si="133"/>
        <v>-0.48533099297893678</v>
      </c>
      <c r="S619" s="181" t="str">
        <f t="shared" si="140"/>
        <v>DEGROWTH</v>
      </c>
      <c r="T619" s="178">
        <f t="shared" si="134"/>
        <v>424.5</v>
      </c>
      <c r="U619" s="182" t="str">
        <f t="shared" si="135"/>
        <v>Sep</v>
      </c>
      <c r="V619" s="178">
        <f t="shared" si="143"/>
        <v>424.5</v>
      </c>
      <c r="W619" s="183">
        <f t="shared" si="141"/>
        <v>-219.25</v>
      </c>
      <c r="X619" s="184" t="b">
        <f t="shared" si="144"/>
        <v>0</v>
      </c>
      <c r="Y619" s="183" t="str">
        <f t="shared" si="142"/>
        <v>GROWTH</v>
      </c>
      <c r="Z619" s="138">
        <v>0</v>
      </c>
      <c r="AA619" s="133"/>
      <c r="AB619" s="133" t="s">
        <v>121</v>
      </c>
      <c r="AC619" s="133" t="s">
        <v>1245</v>
      </c>
      <c r="AE619" s="133" t="s">
        <v>1245</v>
      </c>
      <c r="AF619" s="139">
        <v>302.48333333333329</v>
      </c>
    </row>
    <row r="620" spans="1:32" s="139" customFormat="1" ht="12">
      <c r="A620" s="133" t="s">
        <v>1245</v>
      </c>
      <c r="B620" s="141" t="s">
        <v>53</v>
      </c>
      <c r="C620" s="135" t="s">
        <v>1921</v>
      </c>
      <c r="D620" s="135">
        <v>1000000013</v>
      </c>
      <c r="E620" s="136" t="s">
        <v>1922</v>
      </c>
      <c r="F620" s="137">
        <v>41038</v>
      </c>
      <c r="G620" s="137" t="str">
        <f t="shared" si="136"/>
        <v>Targeted Dealer</v>
      </c>
      <c r="H620" s="137"/>
      <c r="I620" s="177">
        <v>150</v>
      </c>
      <c r="J620" s="177"/>
      <c r="K620" s="178">
        <v>164.15</v>
      </c>
      <c r="L620" s="178">
        <f t="shared" si="137"/>
        <v>-14.150000000000006</v>
      </c>
      <c r="M620" s="178" t="str">
        <f t="shared" si="138"/>
        <v>-</v>
      </c>
      <c r="N620" s="179">
        <v>25</v>
      </c>
      <c r="O620" s="180" t="str">
        <f t="shared" si="132"/>
        <v>Aug</v>
      </c>
      <c r="P620" s="178">
        <v>353.75</v>
      </c>
      <c r="Q620" s="181">
        <f t="shared" si="139"/>
        <v>-189.6</v>
      </c>
      <c r="R620" s="180">
        <f t="shared" si="133"/>
        <v>-0.53597173144876331</v>
      </c>
      <c r="S620" s="181" t="str">
        <f t="shared" si="140"/>
        <v>DEGROWTH</v>
      </c>
      <c r="T620" s="178">
        <f t="shared" si="134"/>
        <v>25</v>
      </c>
      <c r="U620" s="182" t="str">
        <f t="shared" si="135"/>
        <v>Sep</v>
      </c>
      <c r="V620" s="178">
        <f t="shared" si="143"/>
        <v>25</v>
      </c>
      <c r="W620" s="183">
        <f t="shared" si="141"/>
        <v>139.15</v>
      </c>
      <c r="X620" s="184" t="b">
        <f t="shared" si="144"/>
        <v>0</v>
      </c>
      <c r="Y620" s="183" t="str">
        <f t="shared" si="142"/>
        <v>GROWTH</v>
      </c>
      <c r="Z620" s="138">
        <v>0</v>
      </c>
      <c r="AA620" s="133"/>
      <c r="AB620" s="133" t="s">
        <v>121</v>
      </c>
      <c r="AC620" s="133" t="s">
        <v>1245</v>
      </c>
      <c r="AE620" s="133" t="s">
        <v>1245</v>
      </c>
      <c r="AF620" s="139">
        <v>137.29166666666666</v>
      </c>
    </row>
    <row r="621" spans="1:32" s="139" customFormat="1" ht="12">
      <c r="A621" s="133" t="s">
        <v>1245</v>
      </c>
      <c r="B621" s="141" t="s">
        <v>53</v>
      </c>
      <c r="C621" s="135" t="s">
        <v>1923</v>
      </c>
      <c r="D621" s="135">
        <v>1000000825</v>
      </c>
      <c r="E621" s="136" t="s">
        <v>1924</v>
      </c>
      <c r="F621" s="137">
        <v>41297</v>
      </c>
      <c r="G621" s="137" t="str">
        <f t="shared" si="136"/>
        <v>Targeted Dealer</v>
      </c>
      <c r="H621" s="137"/>
      <c r="I621" s="177">
        <v>100</v>
      </c>
      <c r="J621" s="177"/>
      <c r="K621" s="178">
        <v>97.5</v>
      </c>
      <c r="L621" s="178">
        <f t="shared" si="137"/>
        <v>2.5</v>
      </c>
      <c r="M621" s="178" t="str">
        <f t="shared" si="138"/>
        <v>-</v>
      </c>
      <c r="N621" s="179">
        <v>62.5</v>
      </c>
      <c r="O621" s="180" t="str">
        <f t="shared" si="132"/>
        <v>Aug</v>
      </c>
      <c r="P621" s="178">
        <v>141.25</v>
      </c>
      <c r="Q621" s="181">
        <f t="shared" si="139"/>
        <v>-43.75</v>
      </c>
      <c r="R621" s="180">
        <f t="shared" si="133"/>
        <v>-0.30973451327433632</v>
      </c>
      <c r="S621" s="181" t="str">
        <f t="shared" si="140"/>
        <v>DEGROWTH</v>
      </c>
      <c r="T621" s="178">
        <f t="shared" si="134"/>
        <v>62.5</v>
      </c>
      <c r="U621" s="182" t="str">
        <f t="shared" si="135"/>
        <v>Sep</v>
      </c>
      <c r="V621" s="178">
        <f t="shared" si="143"/>
        <v>62.5</v>
      </c>
      <c r="W621" s="183">
        <f t="shared" si="141"/>
        <v>35</v>
      </c>
      <c r="X621" s="184" t="b">
        <f t="shared" si="144"/>
        <v>0</v>
      </c>
      <c r="Y621" s="183" t="str">
        <f t="shared" si="142"/>
        <v>GROWTH</v>
      </c>
      <c r="Z621" s="138">
        <v>0</v>
      </c>
      <c r="AA621" s="133"/>
      <c r="AB621" s="133" t="s">
        <v>121</v>
      </c>
      <c r="AC621" s="133" t="s">
        <v>1245</v>
      </c>
      <c r="AE621" s="133" t="s">
        <v>1245</v>
      </c>
      <c r="AF621" s="139">
        <v>93.791666666666671</v>
      </c>
    </row>
    <row r="622" spans="1:32" s="139" customFormat="1" ht="12">
      <c r="A622" s="133" t="s">
        <v>1245</v>
      </c>
      <c r="B622" s="141" t="s">
        <v>53</v>
      </c>
      <c r="C622" s="135" t="s">
        <v>1925</v>
      </c>
      <c r="D622" s="135">
        <v>1000000021</v>
      </c>
      <c r="E622" s="136" t="s">
        <v>1926</v>
      </c>
      <c r="F622" s="137">
        <v>41398</v>
      </c>
      <c r="G622" s="137" t="str">
        <f t="shared" si="136"/>
        <v>Targeted Dealer</v>
      </c>
      <c r="H622" s="137"/>
      <c r="I622" s="177">
        <v>40</v>
      </c>
      <c r="J622" s="177"/>
      <c r="K622" s="178">
        <v>12.5</v>
      </c>
      <c r="L622" s="178">
        <f t="shared" si="137"/>
        <v>27.5</v>
      </c>
      <c r="M622" s="178" t="str">
        <f t="shared" si="138"/>
        <v>-</v>
      </c>
      <c r="N622" s="179">
        <v>35</v>
      </c>
      <c r="O622" s="180" t="str">
        <f t="shared" si="132"/>
        <v>Aug</v>
      </c>
      <c r="P622" s="178">
        <v>27.5</v>
      </c>
      <c r="Q622" s="181">
        <f t="shared" si="139"/>
        <v>-15</v>
      </c>
      <c r="R622" s="180">
        <f t="shared" si="133"/>
        <v>-0.54545454545454541</v>
      </c>
      <c r="S622" s="181" t="str">
        <f t="shared" si="140"/>
        <v>DEGROWTH</v>
      </c>
      <c r="T622" s="178">
        <f t="shared" si="134"/>
        <v>35</v>
      </c>
      <c r="U622" s="182" t="str">
        <f t="shared" si="135"/>
        <v>Sep</v>
      </c>
      <c r="V622" s="178">
        <f t="shared" si="143"/>
        <v>35</v>
      </c>
      <c r="W622" s="183">
        <f t="shared" si="141"/>
        <v>-22.5</v>
      </c>
      <c r="X622" s="184" t="b">
        <f t="shared" si="144"/>
        <v>0</v>
      </c>
      <c r="Y622" s="183" t="str">
        <f t="shared" si="142"/>
        <v>GROWTH</v>
      </c>
      <c r="Z622" s="138">
        <v>0</v>
      </c>
      <c r="AA622" s="133"/>
      <c r="AB622" s="133" t="s">
        <v>121</v>
      </c>
      <c r="AC622" s="133" t="s">
        <v>1245</v>
      </c>
      <c r="AE622" s="133" t="s">
        <v>1245</v>
      </c>
      <c r="AF622" s="139">
        <v>29.583333333333332</v>
      </c>
    </row>
    <row r="623" spans="1:32" s="139" customFormat="1" ht="12">
      <c r="A623" s="133" t="s">
        <v>1245</v>
      </c>
      <c r="B623" s="141" t="s">
        <v>53</v>
      </c>
      <c r="C623" s="135" t="s">
        <v>1927</v>
      </c>
      <c r="D623" s="135">
        <v>1000000022</v>
      </c>
      <c r="E623" s="136" t="s">
        <v>1928</v>
      </c>
      <c r="F623" s="137">
        <v>41398</v>
      </c>
      <c r="G623" s="137" t="str">
        <f t="shared" si="136"/>
        <v>Targeted Dealer</v>
      </c>
      <c r="H623" s="137"/>
      <c r="I623" s="177">
        <v>2000</v>
      </c>
      <c r="J623" s="177"/>
      <c r="K623" s="178">
        <v>1795.15</v>
      </c>
      <c r="L623" s="178">
        <f t="shared" si="137"/>
        <v>204.84999999999991</v>
      </c>
      <c r="M623" s="178" t="str">
        <f t="shared" si="138"/>
        <v>-</v>
      </c>
      <c r="N623" s="179">
        <v>1285.75</v>
      </c>
      <c r="O623" s="180" t="str">
        <f t="shared" si="132"/>
        <v>Aug</v>
      </c>
      <c r="P623" s="178">
        <v>2596.75</v>
      </c>
      <c r="Q623" s="181">
        <f t="shared" si="139"/>
        <v>-801.59999999999991</v>
      </c>
      <c r="R623" s="180">
        <f t="shared" si="133"/>
        <v>-0.30869355925676323</v>
      </c>
      <c r="S623" s="181" t="str">
        <f t="shared" si="140"/>
        <v>DEGROWTH</v>
      </c>
      <c r="T623" s="178">
        <f t="shared" si="134"/>
        <v>1285.75</v>
      </c>
      <c r="U623" s="182" t="str">
        <f t="shared" si="135"/>
        <v>Sep</v>
      </c>
      <c r="V623" s="178">
        <f t="shared" si="143"/>
        <v>1285.75</v>
      </c>
      <c r="W623" s="183">
        <f t="shared" si="141"/>
        <v>509.40000000000009</v>
      </c>
      <c r="X623" s="184" t="b">
        <f t="shared" si="144"/>
        <v>0</v>
      </c>
      <c r="Y623" s="183" t="str">
        <f t="shared" si="142"/>
        <v>GROWTH</v>
      </c>
      <c r="Z623" s="138">
        <v>0</v>
      </c>
      <c r="AA623" s="133"/>
      <c r="AB623" s="133" t="s">
        <v>121</v>
      </c>
      <c r="AC623" s="133" t="s">
        <v>1245</v>
      </c>
      <c r="AE623" s="133" t="s">
        <v>1245</v>
      </c>
      <c r="AF623" s="139">
        <v>1850.55</v>
      </c>
    </row>
    <row r="624" spans="1:32" s="139" customFormat="1" ht="12">
      <c r="A624" s="133" t="s">
        <v>1245</v>
      </c>
      <c r="B624" s="141" t="s">
        <v>53</v>
      </c>
      <c r="C624" s="135" t="s">
        <v>1933</v>
      </c>
      <c r="D624" s="135">
        <v>1000000041</v>
      </c>
      <c r="E624" s="136" t="s">
        <v>1808</v>
      </c>
      <c r="F624" s="137">
        <v>41536</v>
      </c>
      <c r="G624" s="137" t="str">
        <f t="shared" si="136"/>
        <v>Targeted Dealer</v>
      </c>
      <c r="H624" s="137"/>
      <c r="I624" s="177">
        <v>60</v>
      </c>
      <c r="J624" s="177"/>
      <c r="K624" s="178">
        <v>45</v>
      </c>
      <c r="L624" s="178">
        <f t="shared" si="137"/>
        <v>15</v>
      </c>
      <c r="M624" s="178" t="str">
        <f t="shared" si="138"/>
        <v>-</v>
      </c>
      <c r="N624" s="179">
        <v>52.5</v>
      </c>
      <c r="O624" s="180" t="str">
        <f t="shared" si="132"/>
        <v>Aug</v>
      </c>
      <c r="P624" s="178">
        <v>30</v>
      </c>
      <c r="Q624" s="181">
        <f t="shared" si="139"/>
        <v>15</v>
      </c>
      <c r="R624" s="180">
        <f t="shared" si="133"/>
        <v>0.5</v>
      </c>
      <c r="S624" s="181" t="str">
        <f t="shared" si="140"/>
        <v>GROWTH</v>
      </c>
      <c r="T624" s="178">
        <f t="shared" si="134"/>
        <v>52.5</v>
      </c>
      <c r="U624" s="182" t="str">
        <f t="shared" si="135"/>
        <v>Sep</v>
      </c>
      <c r="V624" s="178">
        <f t="shared" si="143"/>
        <v>52.5</v>
      </c>
      <c r="W624" s="183">
        <f t="shared" si="141"/>
        <v>-7.5</v>
      </c>
      <c r="X624" s="184" t="b">
        <f t="shared" si="144"/>
        <v>0</v>
      </c>
      <c r="Y624" s="183" t="str">
        <f t="shared" si="142"/>
        <v>GROWTH</v>
      </c>
      <c r="Z624" s="138">
        <v>0</v>
      </c>
      <c r="AA624" s="133"/>
      <c r="AB624" s="133" t="s">
        <v>121</v>
      </c>
      <c r="AC624" s="133" t="s">
        <v>1245</v>
      </c>
      <c r="AE624" s="133" t="s">
        <v>1245</v>
      </c>
      <c r="AF624" s="139">
        <v>57</v>
      </c>
    </row>
    <row r="625" spans="1:32" s="139" customFormat="1" ht="12">
      <c r="A625" s="133" t="s">
        <v>1245</v>
      </c>
      <c r="B625" s="141" t="s">
        <v>53</v>
      </c>
      <c r="C625" s="135" t="s">
        <v>1934</v>
      </c>
      <c r="D625" s="135">
        <v>1000000048</v>
      </c>
      <c r="E625" s="136" t="s">
        <v>1935</v>
      </c>
      <c r="F625" s="137">
        <v>41645</v>
      </c>
      <c r="G625" s="137" t="str">
        <f t="shared" si="136"/>
        <v>Targeted Dealer</v>
      </c>
      <c r="H625" s="137"/>
      <c r="I625" s="177">
        <v>110</v>
      </c>
      <c r="J625" s="177"/>
      <c r="K625" s="178">
        <v>177.5</v>
      </c>
      <c r="L625" s="178">
        <f t="shared" si="137"/>
        <v>-67.5</v>
      </c>
      <c r="M625" s="178" t="str">
        <f t="shared" si="138"/>
        <v>-</v>
      </c>
      <c r="N625" s="179">
        <v>75</v>
      </c>
      <c r="O625" s="180" t="str">
        <f t="shared" si="132"/>
        <v>Aug</v>
      </c>
      <c r="P625" s="178">
        <v>186.5</v>
      </c>
      <c r="Q625" s="181">
        <f t="shared" si="139"/>
        <v>-9</v>
      </c>
      <c r="R625" s="180">
        <f t="shared" si="133"/>
        <v>-4.8257372654155528E-2</v>
      </c>
      <c r="S625" s="181" t="str">
        <f t="shared" si="140"/>
        <v>DEGROWTH</v>
      </c>
      <c r="T625" s="178">
        <f t="shared" si="134"/>
        <v>75</v>
      </c>
      <c r="U625" s="182" t="str">
        <f t="shared" si="135"/>
        <v>Sep</v>
      </c>
      <c r="V625" s="178">
        <f t="shared" si="143"/>
        <v>75</v>
      </c>
      <c r="W625" s="183">
        <f t="shared" si="141"/>
        <v>102.5</v>
      </c>
      <c r="X625" s="184" t="b">
        <f t="shared" si="144"/>
        <v>0</v>
      </c>
      <c r="Y625" s="183" t="str">
        <f t="shared" si="142"/>
        <v>GROWTH</v>
      </c>
      <c r="Z625" s="138">
        <v>0</v>
      </c>
      <c r="AA625" s="133"/>
      <c r="AB625" s="133" t="s">
        <v>121</v>
      </c>
      <c r="AC625" s="133" t="s">
        <v>1245</v>
      </c>
      <c r="AE625" s="133" t="s">
        <v>1245</v>
      </c>
      <c r="AF625" s="139">
        <v>140.92499999999998</v>
      </c>
    </row>
    <row r="626" spans="1:32" s="139" customFormat="1" ht="12">
      <c r="A626" s="133" t="s">
        <v>1245</v>
      </c>
      <c r="B626" s="141" t="s">
        <v>53</v>
      </c>
      <c r="C626" s="135" t="s">
        <v>1936</v>
      </c>
      <c r="D626" s="135">
        <v>1000000047</v>
      </c>
      <c r="E626" s="136" t="s">
        <v>1937</v>
      </c>
      <c r="F626" s="137">
        <v>41817</v>
      </c>
      <c r="G626" s="137" t="str">
        <f t="shared" si="136"/>
        <v>Targeted Dealer</v>
      </c>
      <c r="H626" s="137"/>
      <c r="I626" s="177">
        <v>50</v>
      </c>
      <c r="J626" s="177"/>
      <c r="K626" s="178">
        <v>20</v>
      </c>
      <c r="L626" s="178">
        <f t="shared" si="137"/>
        <v>30</v>
      </c>
      <c r="M626" s="178" t="str">
        <f t="shared" si="138"/>
        <v>-</v>
      </c>
      <c r="N626" s="179">
        <v>51</v>
      </c>
      <c r="O626" s="180" t="str">
        <f t="shared" si="132"/>
        <v>Aug</v>
      </c>
      <c r="P626" s="178">
        <v>30</v>
      </c>
      <c r="Q626" s="181">
        <f t="shared" si="139"/>
        <v>-10</v>
      </c>
      <c r="R626" s="180">
        <f t="shared" si="133"/>
        <v>-0.33333333333333337</v>
      </c>
      <c r="S626" s="181" t="str">
        <f t="shared" si="140"/>
        <v>DEGROWTH</v>
      </c>
      <c r="T626" s="178">
        <f t="shared" si="134"/>
        <v>51</v>
      </c>
      <c r="U626" s="182" t="str">
        <f t="shared" si="135"/>
        <v>Sep</v>
      </c>
      <c r="V626" s="178">
        <f t="shared" si="143"/>
        <v>51</v>
      </c>
      <c r="W626" s="183">
        <f t="shared" si="141"/>
        <v>-31</v>
      </c>
      <c r="X626" s="184" t="b">
        <f t="shared" si="144"/>
        <v>0</v>
      </c>
      <c r="Y626" s="183" t="str">
        <f t="shared" si="142"/>
        <v>GROWTH</v>
      </c>
      <c r="Z626" s="138">
        <v>0</v>
      </c>
      <c r="AA626" s="133"/>
      <c r="AB626" s="133" t="s">
        <v>121</v>
      </c>
      <c r="AC626" s="133" t="s">
        <v>1245</v>
      </c>
      <c r="AE626" s="133" t="s">
        <v>1245</v>
      </c>
      <c r="AF626" s="139">
        <v>29.816666666666666</v>
      </c>
    </row>
    <row r="627" spans="1:32" s="139" customFormat="1" ht="12">
      <c r="A627" s="133" t="s">
        <v>1245</v>
      </c>
      <c r="B627" s="141" t="s">
        <v>53</v>
      </c>
      <c r="C627" s="135" t="s">
        <v>1940</v>
      </c>
      <c r="D627" s="135">
        <v>1000000039</v>
      </c>
      <c r="E627" s="136" t="s">
        <v>1941</v>
      </c>
      <c r="F627" s="137">
        <v>42135</v>
      </c>
      <c r="G627" s="137" t="str">
        <f t="shared" si="136"/>
        <v>Targeted Dealer</v>
      </c>
      <c r="H627" s="137"/>
      <c r="I627" s="177">
        <v>80</v>
      </c>
      <c r="J627" s="177"/>
      <c r="K627" s="178">
        <v>73.5</v>
      </c>
      <c r="L627" s="178">
        <f t="shared" si="137"/>
        <v>6.5</v>
      </c>
      <c r="M627" s="178" t="str">
        <f t="shared" si="138"/>
        <v>-</v>
      </c>
      <c r="N627" s="179">
        <v>80</v>
      </c>
      <c r="O627" s="180" t="str">
        <f t="shared" si="132"/>
        <v>Aug</v>
      </c>
      <c r="P627" s="178">
        <v>121</v>
      </c>
      <c r="Q627" s="181">
        <f t="shared" si="139"/>
        <v>-47.5</v>
      </c>
      <c r="R627" s="180">
        <f t="shared" si="133"/>
        <v>-0.3925619834710744</v>
      </c>
      <c r="S627" s="181" t="str">
        <f t="shared" si="140"/>
        <v>DEGROWTH</v>
      </c>
      <c r="T627" s="178">
        <f t="shared" si="134"/>
        <v>80</v>
      </c>
      <c r="U627" s="182" t="str">
        <f t="shared" si="135"/>
        <v>Sep</v>
      </c>
      <c r="V627" s="178">
        <f t="shared" si="143"/>
        <v>80</v>
      </c>
      <c r="W627" s="183">
        <f t="shared" si="141"/>
        <v>-6.5</v>
      </c>
      <c r="X627" s="184" t="b">
        <f t="shared" si="144"/>
        <v>0</v>
      </c>
      <c r="Y627" s="183" t="str">
        <f t="shared" si="142"/>
        <v>GROWTH</v>
      </c>
      <c r="Z627" s="138">
        <v>0</v>
      </c>
      <c r="AA627" s="133"/>
      <c r="AB627" s="133" t="s">
        <v>121</v>
      </c>
      <c r="AC627" s="133" t="s">
        <v>1245</v>
      </c>
      <c r="AE627" s="133" t="s">
        <v>1245</v>
      </c>
      <c r="AF627" s="139">
        <v>95.125</v>
      </c>
    </row>
    <row r="628" spans="1:32" s="139" customFormat="1" ht="12">
      <c r="A628" s="133" t="s">
        <v>1245</v>
      </c>
      <c r="B628" s="141" t="s">
        <v>53</v>
      </c>
      <c r="C628" s="135" t="s">
        <v>1942</v>
      </c>
      <c r="D628" s="135">
        <v>1000000050</v>
      </c>
      <c r="E628" s="136" t="s">
        <v>1943</v>
      </c>
      <c r="F628" s="137">
        <v>42397</v>
      </c>
      <c r="G628" s="137" t="str">
        <f t="shared" si="136"/>
        <v>Targeted Dealer</v>
      </c>
      <c r="H628" s="137"/>
      <c r="I628" s="177">
        <v>350</v>
      </c>
      <c r="J628" s="177"/>
      <c r="K628" s="178">
        <v>299.5</v>
      </c>
      <c r="L628" s="178">
        <f t="shared" si="137"/>
        <v>50.5</v>
      </c>
      <c r="M628" s="178" t="str">
        <f t="shared" si="138"/>
        <v>-</v>
      </c>
      <c r="N628" s="179">
        <v>301.75</v>
      </c>
      <c r="O628" s="180" t="str">
        <f t="shared" si="132"/>
        <v>Aug</v>
      </c>
      <c r="P628" s="178">
        <v>320</v>
      </c>
      <c r="Q628" s="181">
        <f t="shared" si="139"/>
        <v>-20.5</v>
      </c>
      <c r="R628" s="180">
        <f t="shared" si="133"/>
        <v>-6.4062500000000022E-2</v>
      </c>
      <c r="S628" s="181" t="str">
        <f t="shared" si="140"/>
        <v>DEGROWTH</v>
      </c>
      <c r="T628" s="178">
        <f t="shared" si="134"/>
        <v>301.75</v>
      </c>
      <c r="U628" s="182" t="str">
        <f t="shared" si="135"/>
        <v>Sep</v>
      </c>
      <c r="V628" s="178">
        <f t="shared" si="143"/>
        <v>301.75</v>
      </c>
      <c r="W628" s="183">
        <f t="shared" si="141"/>
        <v>-2.25</v>
      </c>
      <c r="X628" s="184" t="b">
        <f t="shared" si="144"/>
        <v>0</v>
      </c>
      <c r="Y628" s="183" t="str">
        <f t="shared" si="142"/>
        <v>GROWTH</v>
      </c>
      <c r="Z628" s="138">
        <v>0</v>
      </c>
      <c r="AA628" s="133"/>
      <c r="AB628" s="133" t="s">
        <v>121</v>
      </c>
      <c r="AC628" s="133" t="s">
        <v>1245</v>
      </c>
      <c r="AE628" s="133" t="s">
        <v>1245</v>
      </c>
      <c r="AF628" s="139">
        <v>328.52500000000003</v>
      </c>
    </row>
    <row r="629" spans="1:32" s="139" customFormat="1" ht="12">
      <c r="A629" s="133" t="s">
        <v>1245</v>
      </c>
      <c r="B629" s="141" t="s">
        <v>53</v>
      </c>
      <c r="C629" s="135" t="s">
        <v>1944</v>
      </c>
      <c r="D629" s="135">
        <v>1000000822</v>
      </c>
      <c r="E629" s="136" t="s">
        <v>1945</v>
      </c>
      <c r="F629" s="137">
        <v>42472</v>
      </c>
      <c r="G629" s="137" t="str">
        <f t="shared" si="136"/>
        <v>Targeted Dealer</v>
      </c>
      <c r="H629" s="137"/>
      <c r="I629" s="177">
        <v>5100</v>
      </c>
      <c r="J629" s="177"/>
      <c r="K629" s="178">
        <v>3993.5</v>
      </c>
      <c r="L629" s="178">
        <f t="shared" si="137"/>
        <v>1106.5</v>
      </c>
      <c r="M629" s="178" t="str">
        <f t="shared" si="138"/>
        <v>-</v>
      </c>
      <c r="N629" s="179">
        <v>3828.6</v>
      </c>
      <c r="O629" s="180" t="str">
        <f t="shared" si="132"/>
        <v>Aug</v>
      </c>
      <c r="P629" s="178">
        <v>8040.9000000000005</v>
      </c>
      <c r="Q629" s="181">
        <f t="shared" si="139"/>
        <v>-4047.4000000000005</v>
      </c>
      <c r="R629" s="180">
        <f t="shared" si="133"/>
        <v>-0.50335161486898239</v>
      </c>
      <c r="S629" s="181" t="str">
        <f t="shared" si="140"/>
        <v>DEGROWTH</v>
      </c>
      <c r="T629" s="178">
        <f t="shared" si="134"/>
        <v>3828.6</v>
      </c>
      <c r="U629" s="182" t="str">
        <f t="shared" si="135"/>
        <v>Sep</v>
      </c>
      <c r="V629" s="178">
        <f t="shared" si="143"/>
        <v>3828.6</v>
      </c>
      <c r="W629" s="183">
        <f t="shared" si="141"/>
        <v>164.90000000000009</v>
      </c>
      <c r="X629" s="184" t="b">
        <f t="shared" si="144"/>
        <v>0</v>
      </c>
      <c r="Y629" s="183" t="str">
        <f t="shared" si="142"/>
        <v>GROWTH</v>
      </c>
      <c r="Z629" s="138">
        <v>0</v>
      </c>
      <c r="AA629" s="133"/>
      <c r="AB629" s="133" t="s">
        <v>121</v>
      </c>
      <c r="AC629" s="133" t="s">
        <v>1245</v>
      </c>
      <c r="AE629" s="133" t="s">
        <v>1245</v>
      </c>
      <c r="AF629" s="139">
        <v>5737.8333333333312</v>
      </c>
    </row>
    <row r="630" spans="1:32" s="139" customFormat="1" ht="12">
      <c r="A630" s="133" t="s">
        <v>1245</v>
      </c>
      <c r="B630" s="141" t="s">
        <v>53</v>
      </c>
      <c r="C630" s="135" t="s">
        <v>1946</v>
      </c>
      <c r="D630" s="135">
        <v>1000000044</v>
      </c>
      <c r="E630" s="136" t="s">
        <v>1947</v>
      </c>
      <c r="F630" s="137">
        <v>42472</v>
      </c>
      <c r="G630" s="137" t="str">
        <f t="shared" si="136"/>
        <v>Targeted Dealer</v>
      </c>
      <c r="H630" s="137"/>
      <c r="I630" s="177">
        <v>250</v>
      </c>
      <c r="J630" s="177"/>
      <c r="K630" s="178">
        <v>146.5</v>
      </c>
      <c r="L630" s="178">
        <f t="shared" si="137"/>
        <v>103.5</v>
      </c>
      <c r="M630" s="178" t="str">
        <f t="shared" si="138"/>
        <v>-</v>
      </c>
      <c r="N630" s="179">
        <v>256</v>
      </c>
      <c r="O630" s="180" t="str">
        <f t="shared" si="132"/>
        <v>Aug</v>
      </c>
      <c r="P630" s="178">
        <v>191</v>
      </c>
      <c r="Q630" s="181">
        <f t="shared" si="139"/>
        <v>-44.5</v>
      </c>
      <c r="R630" s="180">
        <f t="shared" si="133"/>
        <v>-0.23298429319371727</v>
      </c>
      <c r="S630" s="181" t="str">
        <f t="shared" si="140"/>
        <v>DEGROWTH</v>
      </c>
      <c r="T630" s="178">
        <f t="shared" si="134"/>
        <v>256</v>
      </c>
      <c r="U630" s="182" t="str">
        <f t="shared" si="135"/>
        <v>Sep</v>
      </c>
      <c r="V630" s="178">
        <f t="shared" si="143"/>
        <v>256</v>
      </c>
      <c r="W630" s="183">
        <f t="shared" si="141"/>
        <v>-109.5</v>
      </c>
      <c r="X630" s="184" t="b">
        <f t="shared" si="144"/>
        <v>0</v>
      </c>
      <c r="Y630" s="183" t="str">
        <f t="shared" si="142"/>
        <v>GROWTH</v>
      </c>
      <c r="Z630" s="138">
        <v>0</v>
      </c>
      <c r="AA630" s="133"/>
      <c r="AB630" s="133" t="s">
        <v>121</v>
      </c>
      <c r="AC630" s="133" t="s">
        <v>1245</v>
      </c>
      <c r="AE630" s="133" t="s">
        <v>1245</v>
      </c>
      <c r="AF630" s="139">
        <v>207.33333333333334</v>
      </c>
    </row>
    <row r="631" spans="1:32" s="139" customFormat="1" ht="12">
      <c r="A631" s="133" t="s">
        <v>1245</v>
      </c>
      <c r="B631" s="141" t="s">
        <v>53</v>
      </c>
      <c r="C631" s="135" t="s">
        <v>1948</v>
      </c>
      <c r="D631" s="135">
        <v>1000000051</v>
      </c>
      <c r="E631" s="136" t="s">
        <v>1949</v>
      </c>
      <c r="F631" s="137">
        <v>42472</v>
      </c>
      <c r="G631" s="137" t="str">
        <f t="shared" si="136"/>
        <v>Targeted Dealer</v>
      </c>
      <c r="H631" s="137"/>
      <c r="I631" s="177">
        <v>70</v>
      </c>
      <c r="J631" s="177"/>
      <c r="K631" s="178">
        <v>45</v>
      </c>
      <c r="L631" s="178">
        <f t="shared" si="137"/>
        <v>25</v>
      </c>
      <c r="M631" s="178" t="str">
        <f t="shared" si="138"/>
        <v>-</v>
      </c>
      <c r="N631" s="179">
        <v>37.5</v>
      </c>
      <c r="O631" s="180" t="str">
        <f t="shared" si="132"/>
        <v>Aug</v>
      </c>
      <c r="P631" s="178">
        <v>80</v>
      </c>
      <c r="Q631" s="181">
        <f t="shared" si="139"/>
        <v>-35</v>
      </c>
      <c r="R631" s="180">
        <f t="shared" si="133"/>
        <v>-0.4375</v>
      </c>
      <c r="S631" s="181" t="str">
        <f t="shared" si="140"/>
        <v>DEGROWTH</v>
      </c>
      <c r="T631" s="178">
        <f t="shared" si="134"/>
        <v>37.5</v>
      </c>
      <c r="U631" s="182" t="str">
        <f t="shared" si="135"/>
        <v>Sep</v>
      </c>
      <c r="V631" s="178">
        <f t="shared" si="143"/>
        <v>37.5</v>
      </c>
      <c r="W631" s="183">
        <f t="shared" si="141"/>
        <v>7.5</v>
      </c>
      <c r="X631" s="184" t="b">
        <f t="shared" si="144"/>
        <v>0</v>
      </c>
      <c r="Y631" s="183" t="str">
        <f t="shared" si="142"/>
        <v>GROWTH</v>
      </c>
      <c r="Z631" s="138">
        <v>0</v>
      </c>
      <c r="AA631" s="133"/>
      <c r="AB631" s="133" t="s">
        <v>121</v>
      </c>
      <c r="AC631" s="133" t="s">
        <v>1245</v>
      </c>
      <c r="AE631" s="133" t="s">
        <v>1245</v>
      </c>
      <c r="AF631" s="139">
        <v>70.183333333333337</v>
      </c>
    </row>
    <row r="632" spans="1:32" s="139" customFormat="1" ht="12">
      <c r="A632" s="133" t="s">
        <v>1245</v>
      </c>
      <c r="B632" s="141" t="s">
        <v>53</v>
      </c>
      <c r="C632" s="135" t="s">
        <v>1950</v>
      </c>
      <c r="D632" s="135">
        <v>1000000027</v>
      </c>
      <c r="E632" s="136" t="s">
        <v>1951</v>
      </c>
      <c r="F632" s="137">
        <v>42485</v>
      </c>
      <c r="G632" s="137" t="str">
        <f t="shared" si="136"/>
        <v>Targeted Dealer</v>
      </c>
      <c r="H632" s="137"/>
      <c r="I632" s="177">
        <v>40</v>
      </c>
      <c r="J632" s="177"/>
      <c r="K632" s="178">
        <v>0</v>
      </c>
      <c r="L632" s="178">
        <f t="shared" si="137"/>
        <v>40</v>
      </c>
      <c r="M632" s="178" t="str">
        <f t="shared" si="138"/>
        <v>-</v>
      </c>
      <c r="N632" s="179">
        <v>25</v>
      </c>
      <c r="O632" s="180" t="str">
        <f t="shared" si="132"/>
        <v>Aug</v>
      </c>
      <c r="P632" s="178">
        <v>0</v>
      </c>
      <c r="Q632" s="181">
        <f t="shared" si="139"/>
        <v>0</v>
      </c>
      <c r="R632" s="180" t="str">
        <f t="shared" si="133"/>
        <v xml:space="preserve"> </v>
      </c>
      <c r="S632" s="181" t="str">
        <f t="shared" si="140"/>
        <v>GROWTH</v>
      </c>
      <c r="T632" s="178">
        <f t="shared" si="134"/>
        <v>25</v>
      </c>
      <c r="U632" s="182" t="str">
        <f t="shared" si="135"/>
        <v>Sep</v>
      </c>
      <c r="V632" s="178">
        <f t="shared" si="143"/>
        <v>25</v>
      </c>
      <c r="W632" s="183">
        <f t="shared" si="141"/>
        <v>-25</v>
      </c>
      <c r="X632" s="184" t="b">
        <f t="shared" si="144"/>
        <v>0</v>
      </c>
      <c r="Y632" s="183" t="str">
        <f t="shared" si="142"/>
        <v>GROWTH</v>
      </c>
      <c r="Z632" s="138">
        <v>0</v>
      </c>
      <c r="AA632" s="133"/>
      <c r="AB632" s="133" t="s">
        <v>121</v>
      </c>
      <c r="AC632" s="133" t="s">
        <v>1245</v>
      </c>
      <c r="AE632" s="133" t="s">
        <v>1245</v>
      </c>
      <c r="AF632" s="139">
        <v>41.75</v>
      </c>
    </row>
    <row r="633" spans="1:32" s="139" customFormat="1" ht="12">
      <c r="A633" s="133" t="s">
        <v>1245</v>
      </c>
      <c r="B633" s="141" t="s">
        <v>53</v>
      </c>
      <c r="C633" s="135" t="s">
        <v>1952</v>
      </c>
      <c r="D633" s="135">
        <v>1000000827</v>
      </c>
      <c r="E633" s="136" t="s">
        <v>1953</v>
      </c>
      <c r="F633" s="137">
        <v>42713</v>
      </c>
      <c r="G633" s="137" t="str">
        <f t="shared" si="136"/>
        <v>Targeted Dealer</v>
      </c>
      <c r="H633" s="137"/>
      <c r="I633" s="177">
        <v>180</v>
      </c>
      <c r="J633" s="177"/>
      <c r="K633" s="178">
        <v>134.5</v>
      </c>
      <c r="L633" s="178">
        <f t="shared" si="137"/>
        <v>45.5</v>
      </c>
      <c r="M633" s="178" t="str">
        <f t="shared" si="138"/>
        <v>-</v>
      </c>
      <c r="N633" s="179">
        <v>146.5</v>
      </c>
      <c r="O633" s="180" t="str">
        <f t="shared" si="132"/>
        <v>Aug</v>
      </c>
      <c r="P633" s="178">
        <v>181</v>
      </c>
      <c r="Q633" s="181">
        <f t="shared" si="139"/>
        <v>-46.5</v>
      </c>
      <c r="R633" s="180">
        <f t="shared" si="133"/>
        <v>-0.25690607734806625</v>
      </c>
      <c r="S633" s="181" t="str">
        <f t="shared" si="140"/>
        <v>DEGROWTH</v>
      </c>
      <c r="T633" s="178">
        <f t="shared" si="134"/>
        <v>146.5</v>
      </c>
      <c r="U633" s="182" t="str">
        <f t="shared" si="135"/>
        <v>Sep</v>
      </c>
      <c r="V633" s="178">
        <f t="shared" si="143"/>
        <v>146.5</v>
      </c>
      <c r="W633" s="183">
        <f t="shared" si="141"/>
        <v>-12</v>
      </c>
      <c r="X633" s="184" t="b">
        <f t="shared" si="144"/>
        <v>0</v>
      </c>
      <c r="Y633" s="183" t="str">
        <f t="shared" si="142"/>
        <v>GROWTH</v>
      </c>
      <c r="Z633" s="138">
        <v>0</v>
      </c>
      <c r="AA633" s="133"/>
      <c r="AB633" s="133" t="s">
        <v>121</v>
      </c>
      <c r="AC633" s="133" t="s">
        <v>1245</v>
      </c>
      <c r="AE633" s="133" t="s">
        <v>1245</v>
      </c>
      <c r="AF633" s="139">
        <v>163.29166666666666</v>
      </c>
    </row>
    <row r="634" spans="1:32" s="139" customFormat="1" ht="12">
      <c r="A634" s="133" t="s">
        <v>1245</v>
      </c>
      <c r="B634" s="141" t="s">
        <v>53</v>
      </c>
      <c r="C634" s="135" t="s">
        <v>1954</v>
      </c>
      <c r="D634" s="135">
        <v>1000000064</v>
      </c>
      <c r="E634" s="136" t="s">
        <v>1955</v>
      </c>
      <c r="F634" s="137">
        <v>42830</v>
      </c>
      <c r="G634" s="137" t="str">
        <f t="shared" si="136"/>
        <v>Targeted Dealer</v>
      </c>
      <c r="H634" s="137"/>
      <c r="I634" s="177">
        <v>25</v>
      </c>
      <c r="J634" s="177"/>
      <c r="K634" s="178">
        <v>30</v>
      </c>
      <c r="L634" s="178">
        <f t="shared" si="137"/>
        <v>-5</v>
      </c>
      <c r="M634" s="178" t="str">
        <f t="shared" si="138"/>
        <v>-</v>
      </c>
      <c r="N634" s="179">
        <v>0</v>
      </c>
      <c r="O634" s="180" t="str">
        <f t="shared" si="132"/>
        <v>Aug</v>
      </c>
      <c r="P634" s="178">
        <v>15</v>
      </c>
      <c r="Q634" s="181">
        <f t="shared" si="139"/>
        <v>15</v>
      </c>
      <c r="R634" s="180">
        <f t="shared" si="133"/>
        <v>1</v>
      </c>
      <c r="S634" s="181" t="b">
        <f t="shared" si="140"/>
        <v>0</v>
      </c>
      <c r="T634" s="178">
        <f t="shared" si="134"/>
        <v>0</v>
      </c>
      <c r="U634" s="182" t="str">
        <f t="shared" si="135"/>
        <v>Sep</v>
      </c>
      <c r="V634" s="178">
        <f t="shared" si="143"/>
        <v>0</v>
      </c>
      <c r="W634" s="183">
        <f t="shared" si="141"/>
        <v>30</v>
      </c>
      <c r="X634" s="184" t="b">
        <f t="shared" si="144"/>
        <v>0</v>
      </c>
      <c r="Y634" s="183" t="b">
        <f t="shared" si="142"/>
        <v>0</v>
      </c>
      <c r="Z634" s="138">
        <v>0</v>
      </c>
      <c r="AA634" s="133"/>
      <c r="AB634" s="133" t="s">
        <v>121</v>
      </c>
      <c r="AC634" s="133" t="s">
        <v>1245</v>
      </c>
      <c r="AE634" s="133" t="s">
        <v>1245</v>
      </c>
      <c r="AF634" s="139">
        <v>21.083333333333332</v>
      </c>
    </row>
    <row r="635" spans="1:32" s="139" customFormat="1" ht="12">
      <c r="A635" s="133" t="s">
        <v>1245</v>
      </c>
      <c r="B635" s="141" t="s">
        <v>53</v>
      </c>
      <c r="C635" s="135" t="s">
        <v>1956</v>
      </c>
      <c r="D635" s="135">
        <v>1000000028</v>
      </c>
      <c r="E635" s="136" t="s">
        <v>1957</v>
      </c>
      <c r="F635" s="137">
        <v>42935</v>
      </c>
      <c r="G635" s="137" t="str">
        <f t="shared" si="136"/>
        <v>Targeted Dealer</v>
      </c>
      <c r="H635" s="137"/>
      <c r="I635" s="177">
        <v>180</v>
      </c>
      <c r="J635" s="177"/>
      <c r="K635" s="178">
        <v>116.5</v>
      </c>
      <c r="L635" s="178">
        <f t="shared" si="137"/>
        <v>63.5</v>
      </c>
      <c r="M635" s="178" t="str">
        <f t="shared" si="138"/>
        <v>-</v>
      </c>
      <c r="N635" s="179">
        <v>81</v>
      </c>
      <c r="O635" s="180" t="str">
        <f t="shared" si="132"/>
        <v>Aug</v>
      </c>
      <c r="P635" s="178">
        <v>156</v>
      </c>
      <c r="Q635" s="181">
        <f t="shared" si="139"/>
        <v>-39.5</v>
      </c>
      <c r="R635" s="180">
        <f t="shared" si="133"/>
        <v>-0.25320512820512819</v>
      </c>
      <c r="S635" s="181" t="str">
        <f t="shared" si="140"/>
        <v>DEGROWTH</v>
      </c>
      <c r="T635" s="178">
        <f t="shared" si="134"/>
        <v>81</v>
      </c>
      <c r="U635" s="182" t="str">
        <f t="shared" si="135"/>
        <v>Sep</v>
      </c>
      <c r="V635" s="178">
        <f t="shared" si="143"/>
        <v>81</v>
      </c>
      <c r="W635" s="183">
        <f t="shared" si="141"/>
        <v>35.5</v>
      </c>
      <c r="X635" s="184" t="b">
        <f t="shared" si="144"/>
        <v>0</v>
      </c>
      <c r="Y635" s="183" t="str">
        <f t="shared" si="142"/>
        <v>GROWTH</v>
      </c>
      <c r="Z635" s="138">
        <v>0</v>
      </c>
      <c r="AA635" s="133"/>
      <c r="AB635" s="133" t="s">
        <v>121</v>
      </c>
      <c r="AC635" s="133" t="s">
        <v>1245</v>
      </c>
      <c r="AE635" s="133" t="s">
        <v>1245</v>
      </c>
      <c r="AF635" s="139">
        <v>150.33333333333334</v>
      </c>
    </row>
    <row r="636" spans="1:32" s="139" customFormat="1" ht="12">
      <c r="A636" s="133" t="s">
        <v>1245</v>
      </c>
      <c r="B636" s="141" t="s">
        <v>53</v>
      </c>
      <c r="C636" s="135" t="s">
        <v>1960</v>
      </c>
      <c r="D636" s="135">
        <v>1000000060</v>
      </c>
      <c r="E636" s="136" t="s">
        <v>1961</v>
      </c>
      <c r="F636" s="137">
        <v>43131</v>
      </c>
      <c r="G636" s="137" t="str">
        <f t="shared" si="136"/>
        <v>Targeted Dealer</v>
      </c>
      <c r="H636" s="137"/>
      <c r="I636" s="177">
        <v>80</v>
      </c>
      <c r="J636" s="177"/>
      <c r="K636" s="178">
        <v>40</v>
      </c>
      <c r="L636" s="178">
        <f t="shared" si="137"/>
        <v>40</v>
      </c>
      <c r="M636" s="178" t="str">
        <f t="shared" si="138"/>
        <v>-</v>
      </c>
      <c r="N636" s="179">
        <v>65</v>
      </c>
      <c r="O636" s="180" t="str">
        <f t="shared" si="132"/>
        <v>Aug</v>
      </c>
      <c r="P636" s="178">
        <v>70</v>
      </c>
      <c r="Q636" s="181">
        <f t="shared" si="139"/>
        <v>-30</v>
      </c>
      <c r="R636" s="180">
        <f t="shared" si="133"/>
        <v>-0.4285714285714286</v>
      </c>
      <c r="S636" s="181" t="str">
        <f t="shared" si="140"/>
        <v>DEGROWTH</v>
      </c>
      <c r="T636" s="178">
        <f t="shared" si="134"/>
        <v>65</v>
      </c>
      <c r="U636" s="182" t="str">
        <f t="shared" si="135"/>
        <v>Sep</v>
      </c>
      <c r="V636" s="178">
        <f t="shared" si="143"/>
        <v>65</v>
      </c>
      <c r="W636" s="183">
        <f t="shared" si="141"/>
        <v>-25</v>
      </c>
      <c r="X636" s="184" t="b">
        <f t="shared" si="144"/>
        <v>0</v>
      </c>
      <c r="Y636" s="183" t="str">
        <f t="shared" si="142"/>
        <v>GROWTH</v>
      </c>
      <c r="Z636" s="138">
        <v>0</v>
      </c>
      <c r="AA636" s="133"/>
      <c r="AB636" s="133" t="s">
        <v>121</v>
      </c>
      <c r="AC636" s="133" t="s">
        <v>1245</v>
      </c>
      <c r="AE636" s="133" t="s">
        <v>1245</v>
      </c>
      <c r="AF636" s="139">
        <v>69.791666666666671</v>
      </c>
    </row>
    <row r="637" spans="1:32" s="139" customFormat="1" ht="12">
      <c r="A637" s="133" t="s">
        <v>1245</v>
      </c>
      <c r="B637" s="141" t="s">
        <v>53</v>
      </c>
      <c r="C637" s="135" t="s">
        <v>1962</v>
      </c>
      <c r="D637" s="135">
        <v>1000000024</v>
      </c>
      <c r="E637" s="136" t="s">
        <v>1963</v>
      </c>
      <c r="F637" s="137">
        <v>43134</v>
      </c>
      <c r="G637" s="137" t="str">
        <f t="shared" si="136"/>
        <v>Targeted Dealer</v>
      </c>
      <c r="H637" s="137"/>
      <c r="I637" s="177">
        <v>1600</v>
      </c>
      <c r="J637" s="177"/>
      <c r="K637" s="178">
        <v>1516.85</v>
      </c>
      <c r="L637" s="178">
        <f t="shared" si="137"/>
        <v>83.150000000000091</v>
      </c>
      <c r="M637" s="178" t="str">
        <f t="shared" si="138"/>
        <v>-</v>
      </c>
      <c r="N637" s="179">
        <v>1470.5</v>
      </c>
      <c r="O637" s="180" t="str">
        <f t="shared" si="132"/>
        <v>Aug</v>
      </c>
      <c r="P637" s="178">
        <v>1765.1</v>
      </c>
      <c r="Q637" s="181">
        <f t="shared" si="139"/>
        <v>-248.25</v>
      </c>
      <c r="R637" s="180">
        <f t="shared" si="133"/>
        <v>-0.14064358959832302</v>
      </c>
      <c r="S637" s="181" t="str">
        <f t="shared" si="140"/>
        <v>DEGROWTH</v>
      </c>
      <c r="T637" s="178">
        <f t="shared" si="134"/>
        <v>1470.5</v>
      </c>
      <c r="U637" s="182" t="str">
        <f t="shared" si="135"/>
        <v>Sep</v>
      </c>
      <c r="V637" s="178">
        <f t="shared" si="143"/>
        <v>1470.5</v>
      </c>
      <c r="W637" s="183">
        <f t="shared" si="141"/>
        <v>46.349999999999909</v>
      </c>
      <c r="X637" s="184" t="b">
        <f t="shared" si="144"/>
        <v>0</v>
      </c>
      <c r="Y637" s="183" t="str">
        <f t="shared" si="142"/>
        <v>GROWTH</v>
      </c>
      <c r="Z637" s="138">
        <v>0</v>
      </c>
      <c r="AA637" s="133"/>
      <c r="AB637" s="133" t="s">
        <v>121</v>
      </c>
      <c r="AC637" s="133" t="s">
        <v>1245</v>
      </c>
      <c r="AE637" s="133" t="s">
        <v>1245</v>
      </c>
      <c r="AF637" s="139">
        <v>1616.3</v>
      </c>
    </row>
    <row r="638" spans="1:32" s="139" customFormat="1" ht="12">
      <c r="A638" s="133" t="s">
        <v>1245</v>
      </c>
      <c r="B638" s="141" t="s">
        <v>53</v>
      </c>
      <c r="C638" s="135" t="s">
        <v>1964</v>
      </c>
      <c r="D638" s="135">
        <v>1000000058</v>
      </c>
      <c r="E638" s="136" t="s">
        <v>1965</v>
      </c>
      <c r="F638" s="137">
        <v>43313</v>
      </c>
      <c r="G638" s="137" t="str">
        <f t="shared" si="136"/>
        <v>Targeted Dealer</v>
      </c>
      <c r="H638" s="137"/>
      <c r="I638" s="177">
        <v>30</v>
      </c>
      <c r="J638" s="177"/>
      <c r="K638" s="178">
        <v>5</v>
      </c>
      <c r="L638" s="178">
        <f t="shared" si="137"/>
        <v>25</v>
      </c>
      <c r="M638" s="178" t="str">
        <f t="shared" si="138"/>
        <v>-</v>
      </c>
      <c r="N638" s="179">
        <v>20</v>
      </c>
      <c r="O638" s="180" t="str">
        <f t="shared" si="132"/>
        <v>Aug</v>
      </c>
      <c r="P638" s="178">
        <v>10</v>
      </c>
      <c r="Q638" s="181">
        <f t="shared" si="139"/>
        <v>-5</v>
      </c>
      <c r="R638" s="180">
        <f t="shared" si="133"/>
        <v>-0.5</v>
      </c>
      <c r="S638" s="181" t="str">
        <f t="shared" si="140"/>
        <v>DEGROWTH</v>
      </c>
      <c r="T638" s="178">
        <f t="shared" si="134"/>
        <v>20</v>
      </c>
      <c r="U638" s="182" t="str">
        <f t="shared" si="135"/>
        <v>Sep</v>
      </c>
      <c r="V638" s="178">
        <f t="shared" si="143"/>
        <v>20</v>
      </c>
      <c r="W638" s="183">
        <f t="shared" si="141"/>
        <v>-15</v>
      </c>
      <c r="X638" s="184" t="b">
        <f t="shared" si="144"/>
        <v>0</v>
      </c>
      <c r="Y638" s="183" t="str">
        <f t="shared" si="142"/>
        <v>GROWTH</v>
      </c>
      <c r="Z638" s="138">
        <v>0</v>
      </c>
      <c r="AA638" s="133"/>
      <c r="AB638" s="133" t="s">
        <v>121</v>
      </c>
      <c r="AC638" s="133" t="s">
        <v>1245</v>
      </c>
      <c r="AE638" s="133" t="s">
        <v>1245</v>
      </c>
      <c r="AF638" s="139">
        <v>10</v>
      </c>
    </row>
    <row r="639" spans="1:32" s="139" customFormat="1" ht="12">
      <c r="A639" s="133" t="s">
        <v>1245</v>
      </c>
      <c r="B639" s="141" t="s">
        <v>53</v>
      </c>
      <c r="C639" s="135" t="s">
        <v>1966</v>
      </c>
      <c r="D639" s="135">
        <v>1000000052</v>
      </c>
      <c r="E639" s="136" t="s">
        <v>1967</v>
      </c>
      <c r="F639" s="137">
        <v>43533</v>
      </c>
      <c r="G639" s="137" t="str">
        <f t="shared" si="136"/>
        <v>Targeted Dealer</v>
      </c>
      <c r="H639" s="137"/>
      <c r="I639" s="177">
        <v>230</v>
      </c>
      <c r="J639" s="177"/>
      <c r="K639" s="178">
        <v>105</v>
      </c>
      <c r="L639" s="178">
        <f t="shared" si="137"/>
        <v>125</v>
      </c>
      <c r="M639" s="178" t="str">
        <f t="shared" si="138"/>
        <v>-</v>
      </c>
      <c r="N639" s="179">
        <v>136.5</v>
      </c>
      <c r="O639" s="180" t="str">
        <f t="shared" si="132"/>
        <v>Aug</v>
      </c>
      <c r="P639" s="178">
        <v>99.5</v>
      </c>
      <c r="Q639" s="181">
        <f t="shared" si="139"/>
        <v>5.5</v>
      </c>
      <c r="R639" s="180">
        <f t="shared" si="133"/>
        <v>5.5276381909547645E-2</v>
      </c>
      <c r="S639" s="181" t="str">
        <f t="shared" si="140"/>
        <v>GROWTH</v>
      </c>
      <c r="T639" s="178">
        <f t="shared" si="134"/>
        <v>136.5</v>
      </c>
      <c r="U639" s="182" t="str">
        <f t="shared" si="135"/>
        <v>Sep</v>
      </c>
      <c r="V639" s="178">
        <f t="shared" si="143"/>
        <v>136.5</v>
      </c>
      <c r="W639" s="183">
        <f t="shared" si="141"/>
        <v>-31.5</v>
      </c>
      <c r="X639" s="184" t="b">
        <f t="shared" si="144"/>
        <v>0</v>
      </c>
      <c r="Y639" s="183" t="str">
        <f t="shared" si="142"/>
        <v>GROWTH</v>
      </c>
      <c r="Z639" s="138">
        <v>0</v>
      </c>
      <c r="AA639" s="133"/>
      <c r="AB639" s="133" t="s">
        <v>121</v>
      </c>
      <c r="AC639" s="133" t="s">
        <v>1245</v>
      </c>
      <c r="AE639" s="133" t="s">
        <v>1245</v>
      </c>
      <c r="AF639" s="139">
        <v>136.49166666666667</v>
      </c>
    </row>
    <row r="640" spans="1:32" s="139" customFormat="1" ht="12">
      <c r="A640" s="133" t="s">
        <v>1245</v>
      </c>
      <c r="B640" s="141" t="s">
        <v>53</v>
      </c>
      <c r="C640" s="135" t="s">
        <v>1968</v>
      </c>
      <c r="D640" s="135">
        <v>1000000023</v>
      </c>
      <c r="E640" s="136" t="s">
        <v>1969</v>
      </c>
      <c r="F640" s="137">
        <v>43549</v>
      </c>
      <c r="G640" s="137" t="str">
        <f t="shared" si="136"/>
        <v>-</v>
      </c>
      <c r="H640" s="137"/>
      <c r="I640" s="177">
        <v>0</v>
      </c>
      <c r="J640" s="177"/>
      <c r="K640" s="178">
        <v>0</v>
      </c>
      <c r="L640" s="178">
        <f t="shared" si="137"/>
        <v>0</v>
      </c>
      <c r="M640" s="178" t="str">
        <f t="shared" si="138"/>
        <v>-</v>
      </c>
      <c r="N640" s="179">
        <v>5</v>
      </c>
      <c r="O640" s="180" t="str">
        <f t="shared" si="132"/>
        <v>Aug</v>
      </c>
      <c r="P640" s="178">
        <v>10</v>
      </c>
      <c r="Q640" s="181">
        <f t="shared" si="139"/>
        <v>-10</v>
      </c>
      <c r="R640" s="180">
        <f t="shared" si="133"/>
        <v>-1</v>
      </c>
      <c r="S640" s="181" t="str">
        <f t="shared" si="140"/>
        <v>DEGROWTH</v>
      </c>
      <c r="T640" s="178">
        <f t="shared" si="134"/>
        <v>5</v>
      </c>
      <c r="U640" s="182" t="str">
        <f t="shared" si="135"/>
        <v>Sep</v>
      </c>
      <c r="V640" s="178">
        <f t="shared" si="143"/>
        <v>5</v>
      </c>
      <c r="W640" s="183">
        <f t="shared" si="141"/>
        <v>-5</v>
      </c>
      <c r="X640" s="184" t="b">
        <f t="shared" si="144"/>
        <v>0</v>
      </c>
      <c r="Y640" s="183" t="str">
        <f t="shared" si="142"/>
        <v>GROWTH</v>
      </c>
      <c r="Z640" s="138">
        <v>0</v>
      </c>
      <c r="AA640" s="133"/>
      <c r="AB640" s="133" t="s">
        <v>121</v>
      </c>
      <c r="AC640" s="133" t="s">
        <v>1245</v>
      </c>
      <c r="AE640" s="133" t="s">
        <v>1245</v>
      </c>
      <c r="AF640" s="139">
        <v>5.833333333333333</v>
      </c>
    </row>
    <row r="641" spans="1:32" s="139" customFormat="1" ht="12">
      <c r="A641" s="133" t="s">
        <v>1245</v>
      </c>
      <c r="B641" s="141" t="s">
        <v>53</v>
      </c>
      <c r="C641" s="135" t="s">
        <v>1972</v>
      </c>
      <c r="D641" s="135">
        <v>1000000829</v>
      </c>
      <c r="E641" s="136" t="s">
        <v>1973</v>
      </c>
      <c r="F641" s="137">
        <v>43566</v>
      </c>
      <c r="G641" s="137" t="str">
        <f t="shared" si="136"/>
        <v>Targeted Dealer</v>
      </c>
      <c r="H641" s="137"/>
      <c r="I641" s="177">
        <v>100</v>
      </c>
      <c r="J641" s="177"/>
      <c r="K641" s="178">
        <v>0</v>
      </c>
      <c r="L641" s="178">
        <f t="shared" si="137"/>
        <v>100</v>
      </c>
      <c r="M641" s="178" t="str">
        <f t="shared" si="138"/>
        <v>-</v>
      </c>
      <c r="N641" s="179">
        <v>68.849999999999994</v>
      </c>
      <c r="O641" s="180" t="str">
        <f t="shared" si="132"/>
        <v>Aug</v>
      </c>
      <c r="P641" s="178">
        <v>108.25</v>
      </c>
      <c r="Q641" s="181">
        <f t="shared" si="139"/>
        <v>-108.25</v>
      </c>
      <c r="R641" s="180">
        <f t="shared" si="133"/>
        <v>-1</v>
      </c>
      <c r="S641" s="181" t="str">
        <f t="shared" si="140"/>
        <v>DEGROWTH</v>
      </c>
      <c r="T641" s="178">
        <f t="shared" si="134"/>
        <v>68.849999999999994</v>
      </c>
      <c r="U641" s="182" t="str">
        <f t="shared" si="135"/>
        <v>Sep</v>
      </c>
      <c r="V641" s="178">
        <f t="shared" si="143"/>
        <v>68.849999999999994</v>
      </c>
      <c r="W641" s="183">
        <f t="shared" si="141"/>
        <v>-68.849999999999994</v>
      </c>
      <c r="X641" s="184" t="b">
        <f t="shared" si="144"/>
        <v>0</v>
      </c>
      <c r="Y641" s="183" t="str">
        <f t="shared" si="142"/>
        <v>GROWTH</v>
      </c>
      <c r="Z641" s="138">
        <v>0</v>
      </c>
      <c r="AA641" s="133"/>
      <c r="AB641" s="133" t="s">
        <v>121</v>
      </c>
      <c r="AC641" s="133" t="s">
        <v>1245</v>
      </c>
      <c r="AE641" s="133" t="s">
        <v>1245</v>
      </c>
      <c r="AF641" s="139">
        <v>80.458333333333329</v>
      </c>
    </row>
    <row r="642" spans="1:32" s="139" customFormat="1" ht="12">
      <c r="A642" s="133" t="s">
        <v>1245</v>
      </c>
      <c r="B642" s="141" t="s">
        <v>53</v>
      </c>
      <c r="C642" s="135" t="s">
        <v>1974</v>
      </c>
      <c r="D642" s="135">
        <v>1000000828</v>
      </c>
      <c r="E642" s="136" t="s">
        <v>1975</v>
      </c>
      <c r="F642" s="137">
        <v>43587</v>
      </c>
      <c r="G642" s="137" t="str">
        <f t="shared" si="136"/>
        <v>Targeted Dealer</v>
      </c>
      <c r="H642" s="137"/>
      <c r="I642" s="177">
        <v>50</v>
      </c>
      <c r="J642" s="177"/>
      <c r="K642" s="178">
        <v>30</v>
      </c>
      <c r="L642" s="178">
        <f t="shared" si="137"/>
        <v>20</v>
      </c>
      <c r="M642" s="178" t="str">
        <f t="shared" si="138"/>
        <v>-</v>
      </c>
      <c r="N642" s="179">
        <v>15</v>
      </c>
      <c r="O642" s="180" t="str">
        <f t="shared" si="132"/>
        <v>Aug</v>
      </c>
      <c r="P642" s="178">
        <v>15</v>
      </c>
      <c r="Q642" s="181">
        <f t="shared" si="139"/>
        <v>15</v>
      </c>
      <c r="R642" s="180">
        <f t="shared" si="133"/>
        <v>1</v>
      </c>
      <c r="S642" s="181" t="str">
        <f t="shared" si="140"/>
        <v>GROWTH</v>
      </c>
      <c r="T642" s="178">
        <f t="shared" si="134"/>
        <v>15</v>
      </c>
      <c r="U642" s="182" t="str">
        <f t="shared" si="135"/>
        <v>Sep</v>
      </c>
      <c r="V642" s="178">
        <f t="shared" si="143"/>
        <v>15</v>
      </c>
      <c r="W642" s="183">
        <f t="shared" si="141"/>
        <v>15</v>
      </c>
      <c r="X642" s="184" t="b">
        <f t="shared" si="144"/>
        <v>0</v>
      </c>
      <c r="Y642" s="183" t="str">
        <f t="shared" si="142"/>
        <v>GROWTH</v>
      </c>
      <c r="Z642" s="138">
        <v>0</v>
      </c>
      <c r="AA642" s="133"/>
      <c r="AB642" s="133" t="s">
        <v>121</v>
      </c>
      <c r="AC642" s="133" t="s">
        <v>1245</v>
      </c>
      <c r="AE642" s="133" t="s">
        <v>1245</v>
      </c>
      <c r="AF642" s="139">
        <v>22.5</v>
      </c>
    </row>
    <row r="643" spans="1:32" s="139" customFormat="1" ht="12">
      <c r="A643" s="133" t="s">
        <v>1245</v>
      </c>
      <c r="B643" s="141" t="s">
        <v>53</v>
      </c>
      <c r="C643" s="135" t="s">
        <v>1976</v>
      </c>
      <c r="D643" s="135">
        <v>1000000053</v>
      </c>
      <c r="E643" s="136" t="s">
        <v>1977</v>
      </c>
      <c r="F643" s="137">
        <v>43642</v>
      </c>
      <c r="G643" s="137" t="str">
        <f t="shared" si="136"/>
        <v>-</v>
      </c>
      <c r="H643" s="137"/>
      <c r="I643" s="177">
        <v>0</v>
      </c>
      <c r="J643" s="177"/>
      <c r="K643" s="178">
        <v>0</v>
      </c>
      <c r="L643" s="178">
        <f t="shared" si="137"/>
        <v>0</v>
      </c>
      <c r="M643" s="178" t="str">
        <f t="shared" si="138"/>
        <v>-</v>
      </c>
      <c r="N643" s="179">
        <v>15</v>
      </c>
      <c r="O643" s="180" t="str">
        <f t="shared" si="132"/>
        <v>Aug</v>
      </c>
      <c r="P643" s="178">
        <v>0</v>
      </c>
      <c r="Q643" s="181">
        <f t="shared" si="139"/>
        <v>0</v>
      </c>
      <c r="R643" s="180" t="str">
        <f t="shared" si="133"/>
        <v xml:space="preserve"> </v>
      </c>
      <c r="S643" s="181" t="str">
        <f t="shared" si="140"/>
        <v>GROWTH</v>
      </c>
      <c r="T643" s="178">
        <f t="shared" si="134"/>
        <v>15</v>
      </c>
      <c r="U643" s="182" t="str">
        <f t="shared" si="135"/>
        <v>Sep</v>
      </c>
      <c r="V643" s="178">
        <f t="shared" si="143"/>
        <v>15</v>
      </c>
      <c r="W643" s="183">
        <f t="shared" si="141"/>
        <v>-15</v>
      </c>
      <c r="X643" s="184" t="b">
        <f t="shared" si="144"/>
        <v>0</v>
      </c>
      <c r="Y643" s="183" t="str">
        <f t="shared" si="142"/>
        <v>GROWTH</v>
      </c>
      <c r="Z643" s="138">
        <v>0</v>
      </c>
      <c r="AA643" s="133"/>
      <c r="AB643" s="133" t="s">
        <v>121</v>
      </c>
      <c r="AC643" s="133" t="s">
        <v>1245</v>
      </c>
      <c r="AE643" s="133" t="s">
        <v>1245</v>
      </c>
      <c r="AF643" s="139">
        <v>9.25</v>
      </c>
    </row>
    <row r="644" spans="1:32" s="139" customFormat="1" ht="12">
      <c r="A644" s="133" t="s">
        <v>1245</v>
      </c>
      <c r="B644" s="141" t="s">
        <v>53</v>
      </c>
      <c r="C644" s="135" t="s">
        <v>1978</v>
      </c>
      <c r="D644" s="135">
        <v>1000000030</v>
      </c>
      <c r="E644" s="136" t="s">
        <v>1979</v>
      </c>
      <c r="F644" s="137">
        <v>43703</v>
      </c>
      <c r="G644" s="137" t="str">
        <f t="shared" si="136"/>
        <v>-</v>
      </c>
      <c r="H644" s="137"/>
      <c r="I644" s="177">
        <v>0</v>
      </c>
      <c r="J644" s="177"/>
      <c r="K644" s="178">
        <v>0</v>
      </c>
      <c r="L644" s="178">
        <f t="shared" si="137"/>
        <v>0</v>
      </c>
      <c r="M644" s="178" t="str">
        <f t="shared" si="138"/>
        <v>-</v>
      </c>
      <c r="N644" s="179">
        <v>0</v>
      </c>
      <c r="O644" s="180" t="str">
        <f t="shared" ref="O644:O707" si="145">IF(F644&lt;=$P$2,"Aug","")</f>
        <v>Aug</v>
      </c>
      <c r="P644" s="178">
        <v>0</v>
      </c>
      <c r="Q644" s="181">
        <f t="shared" si="139"/>
        <v>0</v>
      </c>
      <c r="R644" s="180" t="str">
        <f t="shared" ref="R644:R707" si="146">IFERROR(IF(O644="Aug",(K644/P644-1))," ")</f>
        <v xml:space="preserve"> </v>
      </c>
      <c r="S644" s="181" t="b">
        <f t="shared" si="140"/>
        <v>0</v>
      </c>
      <c r="T644" s="178">
        <f t="shared" ref="T644:T707" si="147">N644</f>
        <v>0</v>
      </c>
      <c r="U644" s="182" t="str">
        <f t="shared" ref="U644:U707" si="148">IF(F644&lt;=$V$2,"Sep","")</f>
        <v>Sep</v>
      </c>
      <c r="V644" s="178">
        <f t="shared" si="143"/>
        <v>0</v>
      </c>
      <c r="W644" s="183">
        <f t="shared" si="141"/>
        <v>0</v>
      </c>
      <c r="X644" s="184" t="b">
        <f t="shared" si="144"/>
        <v>0</v>
      </c>
      <c r="Y644" s="183" t="b">
        <f t="shared" si="142"/>
        <v>0</v>
      </c>
      <c r="Z644" s="138">
        <v>0</v>
      </c>
      <c r="AA644" s="133"/>
      <c r="AB644" s="133" t="s">
        <v>121</v>
      </c>
      <c r="AC644" s="133" t="s">
        <v>1245</v>
      </c>
      <c r="AE644" s="133" t="s">
        <v>1245</v>
      </c>
      <c r="AF644" s="139">
        <v>1.6666666666666667</v>
      </c>
    </row>
    <row r="645" spans="1:32" s="139" customFormat="1" ht="12">
      <c r="A645" s="133" t="s">
        <v>1245</v>
      </c>
      <c r="B645" s="141" t="s">
        <v>53</v>
      </c>
      <c r="C645" s="135" t="s">
        <v>1980</v>
      </c>
      <c r="D645" s="135">
        <v>1000002391</v>
      </c>
      <c r="E645" s="136" t="s">
        <v>1981</v>
      </c>
      <c r="F645" s="137">
        <v>43876</v>
      </c>
      <c r="G645" s="137" t="str">
        <f t="shared" si="136"/>
        <v>Targeted Dealer</v>
      </c>
      <c r="H645" s="137"/>
      <c r="I645" s="177">
        <v>90</v>
      </c>
      <c r="J645" s="177"/>
      <c r="K645" s="178">
        <v>54.5</v>
      </c>
      <c r="L645" s="178">
        <f t="shared" si="137"/>
        <v>35.5</v>
      </c>
      <c r="M645" s="178" t="str">
        <f t="shared" si="138"/>
        <v>-</v>
      </c>
      <c r="N645" s="179">
        <v>35.5</v>
      </c>
      <c r="O645" s="180" t="str">
        <f t="shared" si="145"/>
        <v>Aug</v>
      </c>
      <c r="P645" s="178">
        <v>123</v>
      </c>
      <c r="Q645" s="181">
        <f t="shared" si="139"/>
        <v>-68.5</v>
      </c>
      <c r="R645" s="180">
        <f t="shared" si="146"/>
        <v>-0.55691056910569103</v>
      </c>
      <c r="S645" s="181" t="str">
        <f t="shared" si="140"/>
        <v>DEGROWTH</v>
      </c>
      <c r="T645" s="178">
        <f t="shared" si="147"/>
        <v>35.5</v>
      </c>
      <c r="U645" s="182" t="str">
        <f t="shared" si="148"/>
        <v>Sep</v>
      </c>
      <c r="V645" s="178">
        <f t="shared" si="143"/>
        <v>35.5</v>
      </c>
      <c r="W645" s="183">
        <f t="shared" si="141"/>
        <v>19</v>
      </c>
      <c r="X645" s="184" t="b">
        <f t="shared" si="144"/>
        <v>0</v>
      </c>
      <c r="Y645" s="183" t="str">
        <f t="shared" si="142"/>
        <v>GROWTH</v>
      </c>
      <c r="Z645" s="138">
        <v>0</v>
      </c>
      <c r="AA645" s="133"/>
      <c r="AB645" s="133" t="s">
        <v>121</v>
      </c>
      <c r="AC645" s="133" t="s">
        <v>1245</v>
      </c>
      <c r="AE645" s="133" t="s">
        <v>1245</v>
      </c>
      <c r="AF645" s="139">
        <v>78.791666666666671</v>
      </c>
    </row>
    <row r="646" spans="1:32" s="139" customFormat="1" ht="12">
      <c r="A646" s="133" t="s">
        <v>1245</v>
      </c>
      <c r="B646" s="141" t="s">
        <v>53</v>
      </c>
      <c r="C646" s="135" t="s">
        <v>1982</v>
      </c>
      <c r="D646" s="135">
        <v>1000000049</v>
      </c>
      <c r="E646" s="136" t="s">
        <v>1983</v>
      </c>
      <c r="F646" s="137">
        <v>43887</v>
      </c>
      <c r="G646" s="137" t="str">
        <f t="shared" si="136"/>
        <v>Targeted Dealer</v>
      </c>
      <c r="H646" s="137"/>
      <c r="I646" s="177">
        <v>20</v>
      </c>
      <c r="J646" s="177"/>
      <c r="K646" s="178">
        <v>10</v>
      </c>
      <c r="L646" s="178">
        <f t="shared" si="137"/>
        <v>10</v>
      </c>
      <c r="M646" s="178" t="str">
        <f t="shared" si="138"/>
        <v>-</v>
      </c>
      <c r="N646" s="179">
        <v>10</v>
      </c>
      <c r="O646" s="180" t="str">
        <f t="shared" si="145"/>
        <v>Aug</v>
      </c>
      <c r="P646" s="178">
        <v>5</v>
      </c>
      <c r="Q646" s="181">
        <f t="shared" si="139"/>
        <v>5</v>
      </c>
      <c r="R646" s="180">
        <f t="shared" si="146"/>
        <v>1</v>
      </c>
      <c r="S646" s="181" t="str">
        <f t="shared" si="140"/>
        <v>GROWTH</v>
      </c>
      <c r="T646" s="178">
        <f t="shared" si="147"/>
        <v>10</v>
      </c>
      <c r="U646" s="182" t="str">
        <f t="shared" si="148"/>
        <v>Sep</v>
      </c>
      <c r="V646" s="178">
        <f t="shared" si="143"/>
        <v>10</v>
      </c>
      <c r="W646" s="183">
        <f t="shared" si="141"/>
        <v>0</v>
      </c>
      <c r="X646" s="184" t="b">
        <f t="shared" si="144"/>
        <v>0</v>
      </c>
      <c r="Y646" s="183" t="str">
        <f t="shared" si="142"/>
        <v>GROWTH</v>
      </c>
      <c r="Z646" s="138">
        <v>0</v>
      </c>
      <c r="AA646" s="133"/>
      <c r="AB646" s="133" t="s">
        <v>121</v>
      </c>
      <c r="AC646" s="133" t="s">
        <v>1245</v>
      </c>
      <c r="AE646" s="133" t="s">
        <v>1245</v>
      </c>
      <c r="AF646" s="139">
        <v>4.166666666666667</v>
      </c>
    </row>
    <row r="647" spans="1:32" s="139" customFormat="1" ht="12">
      <c r="A647" s="133" t="s">
        <v>1245</v>
      </c>
      <c r="B647" s="141" t="s">
        <v>53</v>
      </c>
      <c r="C647" s="135" t="s">
        <v>1984</v>
      </c>
      <c r="D647" s="135">
        <v>1000000042</v>
      </c>
      <c r="E647" s="136" t="s">
        <v>1985</v>
      </c>
      <c r="F647" s="137">
        <v>43894</v>
      </c>
      <c r="G647" s="137" t="str">
        <f t="shared" si="136"/>
        <v>Targeted Dealer</v>
      </c>
      <c r="H647" s="137"/>
      <c r="I647" s="177">
        <v>100</v>
      </c>
      <c r="J647" s="177"/>
      <c r="K647" s="178">
        <v>85</v>
      </c>
      <c r="L647" s="178">
        <f t="shared" si="137"/>
        <v>15</v>
      </c>
      <c r="M647" s="178" t="str">
        <f t="shared" si="138"/>
        <v>-</v>
      </c>
      <c r="N647" s="179">
        <v>45</v>
      </c>
      <c r="O647" s="180" t="str">
        <f t="shared" si="145"/>
        <v>Aug</v>
      </c>
      <c r="P647" s="178">
        <v>70</v>
      </c>
      <c r="Q647" s="181">
        <f t="shared" si="139"/>
        <v>15</v>
      </c>
      <c r="R647" s="180">
        <f t="shared" si="146"/>
        <v>0.21428571428571419</v>
      </c>
      <c r="S647" s="181" t="str">
        <f t="shared" si="140"/>
        <v>GROWTH</v>
      </c>
      <c r="T647" s="178">
        <f t="shared" si="147"/>
        <v>45</v>
      </c>
      <c r="U647" s="182" t="str">
        <f t="shared" si="148"/>
        <v>Sep</v>
      </c>
      <c r="V647" s="178">
        <f t="shared" si="143"/>
        <v>45</v>
      </c>
      <c r="W647" s="183">
        <f t="shared" si="141"/>
        <v>40</v>
      </c>
      <c r="X647" s="184" t="b">
        <f t="shared" si="144"/>
        <v>0</v>
      </c>
      <c r="Y647" s="183" t="str">
        <f t="shared" si="142"/>
        <v>GROWTH</v>
      </c>
      <c r="Z647" s="138">
        <v>0</v>
      </c>
      <c r="AA647" s="133"/>
      <c r="AB647" s="133" t="s">
        <v>121</v>
      </c>
      <c r="AC647" s="133" t="s">
        <v>1245</v>
      </c>
      <c r="AE647" s="133" t="s">
        <v>1245</v>
      </c>
      <c r="AF647" s="139">
        <v>86.833333333333329</v>
      </c>
    </row>
    <row r="648" spans="1:32" s="139" customFormat="1" ht="12">
      <c r="A648" s="133" t="s">
        <v>1245</v>
      </c>
      <c r="B648" s="141" t="s">
        <v>53</v>
      </c>
      <c r="C648" s="135" t="s">
        <v>1986</v>
      </c>
      <c r="D648" s="135">
        <v>1000000038</v>
      </c>
      <c r="E648" s="136" t="s">
        <v>1987</v>
      </c>
      <c r="F648" s="137">
        <v>43969</v>
      </c>
      <c r="G648" s="137" t="str">
        <f t="shared" ref="G648:G708" si="149">IF(I648&gt;0,"Targeted Dealer","-")</f>
        <v>Targeted Dealer</v>
      </c>
      <c r="H648" s="137"/>
      <c r="I648" s="177">
        <v>800</v>
      </c>
      <c r="J648" s="177"/>
      <c r="K648" s="178">
        <v>544.54999999999995</v>
      </c>
      <c r="L648" s="178">
        <f t="shared" si="137"/>
        <v>255.45000000000005</v>
      </c>
      <c r="M648" s="178" t="str">
        <f t="shared" si="138"/>
        <v>-</v>
      </c>
      <c r="N648" s="179">
        <v>557</v>
      </c>
      <c r="O648" s="180" t="str">
        <f t="shared" si="145"/>
        <v>Aug</v>
      </c>
      <c r="P648" s="178">
        <v>868.05000000000007</v>
      </c>
      <c r="Q648" s="181">
        <f t="shared" si="139"/>
        <v>-323.50000000000011</v>
      </c>
      <c r="R648" s="180">
        <f t="shared" si="146"/>
        <v>-0.37267438511606488</v>
      </c>
      <c r="S648" s="181" t="str">
        <f t="shared" si="140"/>
        <v>DEGROWTH</v>
      </c>
      <c r="T648" s="178">
        <f t="shared" si="147"/>
        <v>557</v>
      </c>
      <c r="U648" s="182" t="str">
        <f t="shared" si="148"/>
        <v>Sep</v>
      </c>
      <c r="V648" s="178">
        <f t="shared" si="143"/>
        <v>557</v>
      </c>
      <c r="W648" s="183">
        <f t="shared" si="141"/>
        <v>-12.450000000000045</v>
      </c>
      <c r="X648" s="184" t="b">
        <f t="shared" si="144"/>
        <v>0</v>
      </c>
      <c r="Y648" s="183" t="str">
        <f t="shared" si="142"/>
        <v>GROWTH</v>
      </c>
      <c r="Z648" s="138">
        <v>0</v>
      </c>
      <c r="AA648" s="133"/>
      <c r="AB648" s="133" t="s">
        <v>121</v>
      </c>
      <c r="AC648" s="133" t="s">
        <v>1245</v>
      </c>
      <c r="AE648" s="133" t="s">
        <v>1245</v>
      </c>
      <c r="AF648" s="139">
        <v>669.16666666666652</v>
      </c>
    </row>
    <row r="649" spans="1:32" s="139" customFormat="1" ht="12">
      <c r="A649" s="133" t="s">
        <v>1245</v>
      </c>
      <c r="B649" s="141" t="s">
        <v>53</v>
      </c>
      <c r="C649" s="135" t="s">
        <v>1990</v>
      </c>
      <c r="D649" s="135">
        <v>1000000062</v>
      </c>
      <c r="E649" s="136" t="s">
        <v>1991</v>
      </c>
      <c r="F649" s="137">
        <v>44197</v>
      </c>
      <c r="G649" s="137" t="str">
        <f t="shared" si="149"/>
        <v>Targeted Dealer</v>
      </c>
      <c r="H649" s="137"/>
      <c r="I649" s="177">
        <v>50</v>
      </c>
      <c r="J649" s="177"/>
      <c r="K649" s="178">
        <v>0</v>
      </c>
      <c r="L649" s="178">
        <f t="shared" si="137"/>
        <v>50</v>
      </c>
      <c r="M649" s="178" t="str">
        <f t="shared" si="138"/>
        <v>-</v>
      </c>
      <c r="N649" s="179">
        <v>40</v>
      </c>
      <c r="O649" s="180" t="str">
        <f t="shared" si="145"/>
        <v>Aug</v>
      </c>
      <c r="P649" s="178">
        <v>30</v>
      </c>
      <c r="Q649" s="181">
        <f t="shared" si="139"/>
        <v>-30</v>
      </c>
      <c r="R649" s="180">
        <f t="shared" si="146"/>
        <v>-1</v>
      </c>
      <c r="S649" s="181" t="str">
        <f t="shared" si="140"/>
        <v>DEGROWTH</v>
      </c>
      <c r="T649" s="178">
        <f t="shared" si="147"/>
        <v>40</v>
      </c>
      <c r="U649" s="182" t="str">
        <f t="shared" si="148"/>
        <v>Sep</v>
      </c>
      <c r="V649" s="178">
        <f t="shared" si="143"/>
        <v>40</v>
      </c>
      <c r="W649" s="183">
        <f t="shared" si="141"/>
        <v>-40</v>
      </c>
      <c r="X649" s="184" t="b">
        <f t="shared" si="144"/>
        <v>0</v>
      </c>
      <c r="Y649" s="183" t="str">
        <f t="shared" si="142"/>
        <v>GROWTH</v>
      </c>
      <c r="Z649" s="138">
        <v>0</v>
      </c>
      <c r="AA649" s="133"/>
      <c r="AB649" s="133" t="s">
        <v>121</v>
      </c>
      <c r="AC649" s="133" t="s">
        <v>1245</v>
      </c>
      <c r="AE649" s="133" t="s">
        <v>1245</v>
      </c>
      <c r="AF649" s="139">
        <v>25</v>
      </c>
    </row>
    <row r="650" spans="1:32" s="139" customFormat="1" ht="12">
      <c r="A650" s="133" t="s">
        <v>1245</v>
      </c>
      <c r="B650" s="141" t="s">
        <v>53</v>
      </c>
      <c r="C650" s="135" t="s">
        <v>1992</v>
      </c>
      <c r="D650" s="135">
        <v>1000000823</v>
      </c>
      <c r="E650" s="136" t="s">
        <v>1993</v>
      </c>
      <c r="F650" s="137">
        <v>44202</v>
      </c>
      <c r="G650" s="137" t="str">
        <f t="shared" si="149"/>
        <v>Targeted Dealer</v>
      </c>
      <c r="H650" s="137"/>
      <c r="I650" s="177">
        <v>30</v>
      </c>
      <c r="J650" s="177"/>
      <c r="K650" s="178">
        <v>10</v>
      </c>
      <c r="L650" s="178">
        <f t="shared" si="137"/>
        <v>20</v>
      </c>
      <c r="M650" s="178" t="str">
        <f t="shared" si="138"/>
        <v>-</v>
      </c>
      <c r="N650" s="179">
        <v>0</v>
      </c>
      <c r="O650" s="180" t="str">
        <f t="shared" si="145"/>
        <v>Aug</v>
      </c>
      <c r="P650" s="178">
        <v>25</v>
      </c>
      <c r="Q650" s="181">
        <f t="shared" si="139"/>
        <v>-15</v>
      </c>
      <c r="R650" s="180">
        <f t="shared" si="146"/>
        <v>-0.6</v>
      </c>
      <c r="S650" s="181" t="b">
        <f t="shared" si="140"/>
        <v>0</v>
      </c>
      <c r="T650" s="178">
        <f t="shared" si="147"/>
        <v>0</v>
      </c>
      <c r="U650" s="182" t="str">
        <f t="shared" si="148"/>
        <v>Sep</v>
      </c>
      <c r="V650" s="178">
        <f t="shared" si="143"/>
        <v>0</v>
      </c>
      <c r="W650" s="183">
        <f t="shared" si="141"/>
        <v>10</v>
      </c>
      <c r="X650" s="184" t="b">
        <f t="shared" si="144"/>
        <v>0</v>
      </c>
      <c r="Y650" s="183" t="b">
        <f t="shared" si="142"/>
        <v>0</v>
      </c>
      <c r="Z650" s="138">
        <v>0</v>
      </c>
      <c r="AA650" s="133"/>
      <c r="AB650" s="133" t="s">
        <v>121</v>
      </c>
      <c r="AC650" s="133" t="s">
        <v>1245</v>
      </c>
      <c r="AE650" s="133" t="s">
        <v>1245</v>
      </c>
      <c r="AF650" s="139">
        <v>19.166666666666668</v>
      </c>
    </row>
    <row r="651" spans="1:32" s="139" customFormat="1" ht="12">
      <c r="A651" s="133" t="s">
        <v>1245</v>
      </c>
      <c r="B651" s="141" t="s">
        <v>53</v>
      </c>
      <c r="C651" s="135" t="s">
        <v>1996</v>
      </c>
      <c r="D651" s="135">
        <v>1000000056</v>
      </c>
      <c r="E651" s="136" t="s">
        <v>1997</v>
      </c>
      <c r="F651" s="137">
        <v>44422</v>
      </c>
      <c r="G651" s="137" t="str">
        <f t="shared" si="149"/>
        <v>Targeted Dealer</v>
      </c>
      <c r="H651" s="137"/>
      <c r="I651" s="177">
        <v>420</v>
      </c>
      <c r="J651" s="177"/>
      <c r="K651" s="178">
        <v>260</v>
      </c>
      <c r="L651" s="178">
        <f t="shared" si="137"/>
        <v>160</v>
      </c>
      <c r="M651" s="178" t="str">
        <f t="shared" si="138"/>
        <v>-</v>
      </c>
      <c r="N651" s="179">
        <v>305</v>
      </c>
      <c r="O651" s="180" t="str">
        <f t="shared" si="145"/>
        <v>Aug</v>
      </c>
      <c r="P651" s="178">
        <v>392.25</v>
      </c>
      <c r="Q651" s="181">
        <f t="shared" si="139"/>
        <v>-132.25</v>
      </c>
      <c r="R651" s="180">
        <f t="shared" si="146"/>
        <v>-0.33715742511153601</v>
      </c>
      <c r="S651" s="181" t="str">
        <f t="shared" si="140"/>
        <v>DEGROWTH</v>
      </c>
      <c r="T651" s="178">
        <f t="shared" si="147"/>
        <v>305</v>
      </c>
      <c r="U651" s="182" t="str">
        <f t="shared" si="148"/>
        <v>Sep</v>
      </c>
      <c r="V651" s="178">
        <f t="shared" si="143"/>
        <v>305</v>
      </c>
      <c r="W651" s="183">
        <f t="shared" si="141"/>
        <v>-45</v>
      </c>
      <c r="X651" s="184" t="b">
        <f t="shared" si="144"/>
        <v>0</v>
      </c>
      <c r="Y651" s="183" t="str">
        <f t="shared" si="142"/>
        <v>GROWTH</v>
      </c>
      <c r="Z651" s="138">
        <v>0</v>
      </c>
      <c r="AA651" s="133"/>
      <c r="AB651" s="133" t="s">
        <v>121</v>
      </c>
      <c r="AC651" s="133" t="s">
        <v>1245</v>
      </c>
      <c r="AE651" s="133" t="s">
        <v>1245</v>
      </c>
      <c r="AF651" s="139">
        <v>373.04166666666669</v>
      </c>
    </row>
    <row r="652" spans="1:32" s="139" customFormat="1" ht="12">
      <c r="A652" s="133" t="s">
        <v>1245</v>
      </c>
      <c r="B652" s="141" t="s">
        <v>53</v>
      </c>
      <c r="C652" s="135" t="s">
        <v>1998</v>
      </c>
      <c r="D652" s="135">
        <v>1000000033</v>
      </c>
      <c r="E652" s="136" t="s">
        <v>1999</v>
      </c>
      <c r="F652" s="137">
        <v>44462</v>
      </c>
      <c r="G652" s="137" t="str">
        <f t="shared" si="149"/>
        <v>Targeted Dealer</v>
      </c>
      <c r="H652" s="137"/>
      <c r="I652" s="177">
        <v>100</v>
      </c>
      <c r="J652" s="177"/>
      <c r="K652" s="178">
        <v>122.5</v>
      </c>
      <c r="L652" s="178">
        <f t="shared" si="137"/>
        <v>-22.5</v>
      </c>
      <c r="M652" s="178" t="str">
        <f t="shared" si="138"/>
        <v>-</v>
      </c>
      <c r="N652" s="179">
        <v>43.25</v>
      </c>
      <c r="O652" s="180" t="str">
        <f t="shared" si="145"/>
        <v>Aug</v>
      </c>
      <c r="P652" s="178">
        <v>37.5</v>
      </c>
      <c r="Q652" s="181">
        <f t="shared" si="139"/>
        <v>85</v>
      </c>
      <c r="R652" s="180">
        <f t="shared" si="146"/>
        <v>2.2666666666666666</v>
      </c>
      <c r="S652" s="181" t="str">
        <f t="shared" si="140"/>
        <v>GROWTH</v>
      </c>
      <c r="T652" s="178">
        <f t="shared" si="147"/>
        <v>43.25</v>
      </c>
      <c r="U652" s="182" t="str">
        <f t="shared" si="148"/>
        <v>Sep</v>
      </c>
      <c r="V652" s="178">
        <f t="shared" si="143"/>
        <v>43.25</v>
      </c>
      <c r="W652" s="183">
        <f t="shared" si="141"/>
        <v>79.25</v>
      </c>
      <c r="X652" s="184" t="b">
        <f t="shared" si="144"/>
        <v>0</v>
      </c>
      <c r="Y652" s="183" t="str">
        <f t="shared" si="142"/>
        <v>GROWTH</v>
      </c>
      <c r="Z652" s="138">
        <v>0</v>
      </c>
      <c r="AA652" s="133"/>
      <c r="AB652" s="133" t="s">
        <v>121</v>
      </c>
      <c r="AC652" s="133" t="s">
        <v>1245</v>
      </c>
      <c r="AE652" s="133" t="s">
        <v>1245</v>
      </c>
      <c r="AF652" s="139">
        <v>154.45833333333334</v>
      </c>
    </row>
    <row r="653" spans="1:32" s="139" customFormat="1" ht="12">
      <c r="A653" s="133" t="s">
        <v>1245</v>
      </c>
      <c r="B653" s="141" t="s">
        <v>53</v>
      </c>
      <c r="C653" s="135" t="s">
        <v>2000</v>
      </c>
      <c r="D653" s="135">
        <v>1000000826</v>
      </c>
      <c r="E653" s="136" t="s">
        <v>2001</v>
      </c>
      <c r="F653" s="137">
        <v>44462</v>
      </c>
      <c r="G653" s="137" t="str">
        <f t="shared" si="149"/>
        <v>-</v>
      </c>
      <c r="H653" s="137"/>
      <c r="I653" s="177">
        <v>0</v>
      </c>
      <c r="J653" s="177"/>
      <c r="K653" s="178">
        <v>0</v>
      </c>
      <c r="L653" s="178">
        <f t="shared" si="137"/>
        <v>0</v>
      </c>
      <c r="M653" s="178" t="str">
        <f t="shared" si="138"/>
        <v>-</v>
      </c>
      <c r="N653" s="179">
        <v>5</v>
      </c>
      <c r="O653" s="180" t="str">
        <f t="shared" si="145"/>
        <v>Aug</v>
      </c>
      <c r="P653" s="178">
        <v>0</v>
      </c>
      <c r="Q653" s="181">
        <f t="shared" si="139"/>
        <v>0</v>
      </c>
      <c r="R653" s="180" t="str">
        <f t="shared" si="146"/>
        <v xml:space="preserve"> </v>
      </c>
      <c r="S653" s="181" t="str">
        <f t="shared" si="140"/>
        <v>GROWTH</v>
      </c>
      <c r="T653" s="178">
        <f t="shared" si="147"/>
        <v>5</v>
      </c>
      <c r="U653" s="182" t="str">
        <f t="shared" si="148"/>
        <v>Sep</v>
      </c>
      <c r="V653" s="178">
        <f t="shared" si="143"/>
        <v>5</v>
      </c>
      <c r="W653" s="183">
        <f t="shared" si="141"/>
        <v>-5</v>
      </c>
      <c r="X653" s="184" t="b">
        <f t="shared" si="144"/>
        <v>0</v>
      </c>
      <c r="Y653" s="183" t="str">
        <f t="shared" si="142"/>
        <v>GROWTH</v>
      </c>
      <c r="Z653" s="138">
        <v>0</v>
      </c>
      <c r="AA653" s="133"/>
      <c r="AB653" s="133" t="s">
        <v>121</v>
      </c>
      <c r="AC653" s="133" t="s">
        <v>1245</v>
      </c>
      <c r="AE653" s="133" t="s">
        <v>1245</v>
      </c>
      <c r="AF653" s="139">
        <v>13.766666666666666</v>
      </c>
    </row>
    <row r="654" spans="1:32" s="139" customFormat="1" ht="12">
      <c r="A654" s="133" t="s">
        <v>1245</v>
      </c>
      <c r="B654" s="141" t="s">
        <v>53</v>
      </c>
      <c r="C654" s="135" t="s">
        <v>2002</v>
      </c>
      <c r="D654" s="135">
        <v>1000000029</v>
      </c>
      <c r="E654" s="136" t="s">
        <v>2003</v>
      </c>
      <c r="F654" s="137">
        <v>44522</v>
      </c>
      <c r="G654" s="137" t="str">
        <f t="shared" si="149"/>
        <v>Targeted Dealer</v>
      </c>
      <c r="H654" s="137"/>
      <c r="I654" s="177">
        <v>50</v>
      </c>
      <c r="J654" s="177"/>
      <c r="K654" s="178">
        <v>0</v>
      </c>
      <c r="L654" s="178">
        <f t="shared" si="137"/>
        <v>50</v>
      </c>
      <c r="M654" s="178" t="str">
        <f t="shared" si="138"/>
        <v>-</v>
      </c>
      <c r="N654" s="179">
        <v>25</v>
      </c>
      <c r="O654" s="180" t="str">
        <f t="shared" si="145"/>
        <v>Aug</v>
      </c>
      <c r="P654" s="178">
        <v>0</v>
      </c>
      <c r="Q654" s="181">
        <f t="shared" si="139"/>
        <v>0</v>
      </c>
      <c r="R654" s="180" t="str">
        <f t="shared" si="146"/>
        <v xml:space="preserve"> </v>
      </c>
      <c r="S654" s="181" t="str">
        <f t="shared" si="140"/>
        <v>GROWTH</v>
      </c>
      <c r="T654" s="178">
        <f t="shared" si="147"/>
        <v>25</v>
      </c>
      <c r="U654" s="182" t="str">
        <f t="shared" si="148"/>
        <v>Sep</v>
      </c>
      <c r="V654" s="178">
        <f t="shared" si="143"/>
        <v>25</v>
      </c>
      <c r="W654" s="183">
        <f t="shared" si="141"/>
        <v>-25</v>
      </c>
      <c r="X654" s="184" t="b">
        <f t="shared" si="144"/>
        <v>0</v>
      </c>
      <c r="Y654" s="183" t="str">
        <f t="shared" si="142"/>
        <v>GROWTH</v>
      </c>
      <c r="Z654" s="138">
        <v>0</v>
      </c>
      <c r="AA654" s="133"/>
      <c r="AB654" s="133" t="s">
        <v>121</v>
      </c>
      <c r="AC654" s="133" t="s">
        <v>1245</v>
      </c>
      <c r="AE654" s="133" t="s">
        <v>1245</v>
      </c>
      <c r="AF654" s="139">
        <v>34.583333333333336</v>
      </c>
    </row>
    <row r="655" spans="1:32" s="139" customFormat="1" ht="12">
      <c r="A655" s="133" t="s">
        <v>1245</v>
      </c>
      <c r="B655" s="141" t="s">
        <v>53</v>
      </c>
      <c r="C655" s="135" t="s">
        <v>2006</v>
      </c>
      <c r="D655" s="135">
        <v>1000002744</v>
      </c>
      <c r="E655" s="136" t="s">
        <v>2007</v>
      </c>
      <c r="F655" s="137">
        <v>44691</v>
      </c>
      <c r="G655" s="137" t="str">
        <f t="shared" si="149"/>
        <v>Targeted Dealer</v>
      </c>
      <c r="H655" s="137"/>
      <c r="I655" s="177">
        <v>25</v>
      </c>
      <c r="J655" s="177"/>
      <c r="K655" s="178">
        <v>25</v>
      </c>
      <c r="L655" s="178">
        <f t="shared" si="137"/>
        <v>0</v>
      </c>
      <c r="M655" s="178" t="str">
        <f t="shared" si="138"/>
        <v>-</v>
      </c>
      <c r="N655" s="179">
        <v>25</v>
      </c>
      <c r="O655" s="180" t="str">
        <f t="shared" si="145"/>
        <v>Aug</v>
      </c>
      <c r="P655" s="178">
        <v>25</v>
      </c>
      <c r="Q655" s="181">
        <f t="shared" si="139"/>
        <v>0</v>
      </c>
      <c r="R655" s="180">
        <f t="shared" si="146"/>
        <v>0</v>
      </c>
      <c r="S655" s="181" t="str">
        <f t="shared" si="140"/>
        <v>GROWTH</v>
      </c>
      <c r="T655" s="178">
        <f t="shared" si="147"/>
        <v>25</v>
      </c>
      <c r="U655" s="182" t="str">
        <f t="shared" si="148"/>
        <v>Sep</v>
      </c>
      <c r="V655" s="178">
        <f t="shared" si="143"/>
        <v>25</v>
      </c>
      <c r="W655" s="183">
        <f t="shared" si="141"/>
        <v>0</v>
      </c>
      <c r="X655" s="184" t="b">
        <f t="shared" si="144"/>
        <v>0</v>
      </c>
      <c r="Y655" s="183" t="str">
        <f t="shared" si="142"/>
        <v>GROWTH</v>
      </c>
      <c r="Z655" s="138">
        <v>0</v>
      </c>
      <c r="AA655" s="133"/>
      <c r="AB655" s="133" t="s">
        <v>121</v>
      </c>
      <c r="AC655" s="133" t="s">
        <v>1245</v>
      </c>
      <c r="AE655" s="133" t="s">
        <v>1245</v>
      </c>
      <c r="AF655" s="139">
        <v>31.833333333333332</v>
      </c>
    </row>
    <row r="656" spans="1:32" s="139" customFormat="1" ht="12">
      <c r="A656" s="133" t="s">
        <v>1245</v>
      </c>
      <c r="B656" s="141" t="s">
        <v>53</v>
      </c>
      <c r="C656" s="135" t="s">
        <v>2008</v>
      </c>
      <c r="D656" s="135">
        <v>1000002845</v>
      </c>
      <c r="E656" s="136" t="s">
        <v>2009</v>
      </c>
      <c r="F656" s="137">
        <v>44764</v>
      </c>
      <c r="G656" s="137" t="str">
        <f t="shared" si="149"/>
        <v>Targeted Dealer</v>
      </c>
      <c r="H656" s="137"/>
      <c r="I656" s="177">
        <v>60</v>
      </c>
      <c r="J656" s="177"/>
      <c r="K656" s="178">
        <v>50</v>
      </c>
      <c r="L656" s="178">
        <f t="shared" si="137"/>
        <v>10</v>
      </c>
      <c r="M656" s="178" t="str">
        <f t="shared" si="138"/>
        <v>-</v>
      </c>
      <c r="N656" s="179">
        <v>0</v>
      </c>
      <c r="O656" s="180" t="str">
        <f t="shared" si="145"/>
        <v>Aug</v>
      </c>
      <c r="P656" s="178">
        <v>40</v>
      </c>
      <c r="Q656" s="181">
        <f t="shared" si="139"/>
        <v>10</v>
      </c>
      <c r="R656" s="180">
        <f t="shared" si="146"/>
        <v>0.25</v>
      </c>
      <c r="S656" s="181" t="b">
        <f t="shared" si="140"/>
        <v>0</v>
      </c>
      <c r="T656" s="178">
        <f t="shared" si="147"/>
        <v>0</v>
      </c>
      <c r="U656" s="182" t="str">
        <f t="shared" si="148"/>
        <v>Sep</v>
      </c>
      <c r="V656" s="178">
        <f t="shared" si="143"/>
        <v>0</v>
      </c>
      <c r="W656" s="183">
        <f t="shared" si="141"/>
        <v>50</v>
      </c>
      <c r="X656" s="184" t="b">
        <f t="shared" si="144"/>
        <v>0</v>
      </c>
      <c r="Y656" s="183" t="b">
        <f t="shared" si="142"/>
        <v>0</v>
      </c>
      <c r="Z656" s="138">
        <v>0</v>
      </c>
      <c r="AA656" s="133"/>
      <c r="AB656" s="133" t="s">
        <v>121</v>
      </c>
      <c r="AC656" s="133" t="s">
        <v>1245</v>
      </c>
      <c r="AE656" s="133" t="s">
        <v>1245</v>
      </c>
      <c r="AF656" s="139">
        <v>34.958333333333336</v>
      </c>
    </row>
    <row r="657" spans="1:32" s="139" customFormat="1" ht="12">
      <c r="A657" s="133" t="s">
        <v>1245</v>
      </c>
      <c r="B657" s="141" t="s">
        <v>53</v>
      </c>
      <c r="C657" s="140" t="s">
        <v>2010</v>
      </c>
      <c r="D657" s="135">
        <v>1000002891</v>
      </c>
      <c r="E657" s="140" t="s">
        <v>1795</v>
      </c>
      <c r="F657" s="137">
        <v>44798</v>
      </c>
      <c r="G657" s="137" t="str">
        <f t="shared" si="149"/>
        <v>Targeted Dealer</v>
      </c>
      <c r="H657" s="137"/>
      <c r="I657" s="177">
        <v>150</v>
      </c>
      <c r="J657" s="177"/>
      <c r="K657" s="178">
        <v>110</v>
      </c>
      <c r="L657" s="178">
        <f t="shared" si="137"/>
        <v>40</v>
      </c>
      <c r="M657" s="178" t="str">
        <f t="shared" si="138"/>
        <v>-</v>
      </c>
      <c r="N657" s="179">
        <v>131.5</v>
      </c>
      <c r="O657" s="180" t="str">
        <f t="shared" si="145"/>
        <v>Aug</v>
      </c>
      <c r="P657" s="178">
        <v>149</v>
      </c>
      <c r="Q657" s="181">
        <f t="shared" si="139"/>
        <v>-39</v>
      </c>
      <c r="R657" s="180">
        <f t="shared" si="146"/>
        <v>-0.26174496644295298</v>
      </c>
      <c r="S657" s="181" t="str">
        <f t="shared" si="140"/>
        <v>DEGROWTH</v>
      </c>
      <c r="T657" s="178">
        <f t="shared" si="147"/>
        <v>131.5</v>
      </c>
      <c r="U657" s="182" t="str">
        <f t="shared" si="148"/>
        <v>Sep</v>
      </c>
      <c r="V657" s="178">
        <f t="shared" si="143"/>
        <v>131.5</v>
      </c>
      <c r="W657" s="183">
        <f t="shared" si="141"/>
        <v>-21.5</v>
      </c>
      <c r="X657" s="184" t="b">
        <f t="shared" si="144"/>
        <v>0</v>
      </c>
      <c r="Y657" s="183" t="str">
        <f t="shared" si="142"/>
        <v>GROWTH</v>
      </c>
      <c r="Z657" s="138">
        <v>0</v>
      </c>
      <c r="AA657" s="133"/>
      <c r="AB657" s="133" t="s">
        <v>121</v>
      </c>
      <c r="AC657" s="133" t="s">
        <v>1245</v>
      </c>
      <c r="AE657" s="133" t="s">
        <v>1245</v>
      </c>
      <c r="AF657" s="139">
        <v>117.83333333333333</v>
      </c>
    </row>
    <row r="658" spans="1:32" s="139" customFormat="1" ht="12">
      <c r="A658" s="133" t="s">
        <v>1245</v>
      </c>
      <c r="B658" s="141" t="s">
        <v>53</v>
      </c>
      <c r="C658" s="140" t="s">
        <v>2011</v>
      </c>
      <c r="D658" s="135">
        <v>1000003249</v>
      </c>
      <c r="E658" s="140" t="s">
        <v>2012</v>
      </c>
      <c r="F658" s="137">
        <v>44944</v>
      </c>
      <c r="G658" s="137" t="str">
        <f t="shared" si="149"/>
        <v>Targeted Dealer</v>
      </c>
      <c r="H658" s="137"/>
      <c r="I658" s="177">
        <v>130</v>
      </c>
      <c r="J658" s="177"/>
      <c r="K658" s="178">
        <v>162.5</v>
      </c>
      <c r="L658" s="178">
        <f t="shared" si="137"/>
        <v>-32.5</v>
      </c>
      <c r="M658" s="178" t="str">
        <f t="shared" si="138"/>
        <v>-</v>
      </c>
      <c r="N658" s="179">
        <v>120</v>
      </c>
      <c r="O658" s="180" t="str">
        <f t="shared" si="145"/>
        <v>Aug</v>
      </c>
      <c r="P658" s="178">
        <v>152.5</v>
      </c>
      <c r="Q658" s="181">
        <f t="shared" si="139"/>
        <v>10</v>
      </c>
      <c r="R658" s="180">
        <f t="shared" si="146"/>
        <v>6.5573770491803351E-2</v>
      </c>
      <c r="S658" s="181" t="str">
        <f t="shared" si="140"/>
        <v>GROWTH</v>
      </c>
      <c r="T658" s="178">
        <f t="shared" si="147"/>
        <v>120</v>
      </c>
      <c r="U658" s="182" t="str">
        <f t="shared" si="148"/>
        <v>Sep</v>
      </c>
      <c r="V658" s="178">
        <f t="shared" si="143"/>
        <v>120</v>
      </c>
      <c r="W658" s="183">
        <f t="shared" si="141"/>
        <v>42.5</v>
      </c>
      <c r="X658" s="184" t="b">
        <f t="shared" si="144"/>
        <v>0</v>
      </c>
      <c r="Y658" s="183" t="str">
        <f t="shared" si="142"/>
        <v>GROWTH</v>
      </c>
      <c r="Z658" s="138">
        <v>0</v>
      </c>
      <c r="AA658" s="133"/>
      <c r="AB658" s="133" t="s">
        <v>121</v>
      </c>
      <c r="AC658" s="133" t="s">
        <v>1245</v>
      </c>
      <c r="AE658" s="133" t="s">
        <v>1245</v>
      </c>
      <c r="AF658" s="139">
        <v>145.03333333333333</v>
      </c>
    </row>
    <row r="659" spans="1:32" s="139" customFormat="1" ht="12">
      <c r="A659" s="133" t="s">
        <v>1245</v>
      </c>
      <c r="B659" s="141" t="s">
        <v>53</v>
      </c>
      <c r="C659" s="141" t="s">
        <v>2015</v>
      </c>
      <c r="D659" s="141">
        <v>1000003783</v>
      </c>
      <c r="E659" s="141" t="s">
        <v>2016</v>
      </c>
      <c r="F659" s="137">
        <v>45271</v>
      </c>
      <c r="G659" s="137" t="str">
        <f t="shared" si="149"/>
        <v>Targeted Dealer</v>
      </c>
      <c r="H659" s="137"/>
      <c r="I659" s="177">
        <v>20</v>
      </c>
      <c r="J659" s="177"/>
      <c r="K659" s="178">
        <v>0</v>
      </c>
      <c r="L659" s="178">
        <f t="shared" si="137"/>
        <v>20</v>
      </c>
      <c r="M659" s="178" t="str">
        <f t="shared" si="138"/>
        <v>-</v>
      </c>
      <c r="N659" s="179">
        <v>0</v>
      </c>
      <c r="O659" s="180" t="str">
        <f t="shared" si="145"/>
        <v>Aug</v>
      </c>
      <c r="P659" s="178">
        <v>0</v>
      </c>
      <c r="Q659" s="181">
        <f t="shared" si="139"/>
        <v>0</v>
      </c>
      <c r="R659" s="180" t="str">
        <f t="shared" si="146"/>
        <v xml:space="preserve"> </v>
      </c>
      <c r="S659" s="181" t="b">
        <f t="shared" si="140"/>
        <v>0</v>
      </c>
      <c r="T659" s="178">
        <f t="shared" si="147"/>
        <v>0</v>
      </c>
      <c r="U659" s="182" t="str">
        <f t="shared" si="148"/>
        <v>Sep</v>
      </c>
      <c r="V659" s="178">
        <f t="shared" si="143"/>
        <v>0</v>
      </c>
      <c r="W659" s="183">
        <f t="shared" si="141"/>
        <v>0</v>
      </c>
      <c r="X659" s="184" t="b">
        <f t="shared" si="144"/>
        <v>0</v>
      </c>
      <c r="Y659" s="183" t="b">
        <f t="shared" si="142"/>
        <v>0</v>
      </c>
      <c r="Z659" s="138">
        <v>0</v>
      </c>
      <c r="AA659" s="133"/>
      <c r="AB659" s="133" t="s">
        <v>121</v>
      </c>
      <c r="AC659" s="133" t="s">
        <v>1245</v>
      </c>
      <c r="AE659" s="133" t="s">
        <v>1245</v>
      </c>
      <c r="AF659" s="139">
        <v>6.666666666666667</v>
      </c>
    </row>
    <row r="660" spans="1:32" s="139" customFormat="1" ht="12">
      <c r="A660" s="138" t="s">
        <v>1245</v>
      </c>
      <c r="B660" s="144" t="s">
        <v>53</v>
      </c>
      <c r="C660" s="144" t="s">
        <v>2018</v>
      </c>
      <c r="D660" s="144">
        <v>1000003963</v>
      </c>
      <c r="E660" s="144" t="s">
        <v>2019</v>
      </c>
      <c r="F660" s="137">
        <v>45429</v>
      </c>
      <c r="G660" s="137" t="str">
        <f t="shared" si="149"/>
        <v>Targeted Dealer</v>
      </c>
      <c r="H660" s="137"/>
      <c r="I660" s="177">
        <v>50</v>
      </c>
      <c r="J660" s="177"/>
      <c r="K660" s="178">
        <v>0</v>
      </c>
      <c r="L660" s="178">
        <f t="shared" si="137"/>
        <v>50</v>
      </c>
      <c r="M660" s="178" t="str">
        <f t="shared" si="138"/>
        <v>-</v>
      </c>
      <c r="N660" s="179">
        <v>5</v>
      </c>
      <c r="O660" s="180" t="str">
        <f t="shared" si="145"/>
        <v>Aug</v>
      </c>
      <c r="P660" s="178">
        <v>18.5</v>
      </c>
      <c r="Q660" s="181">
        <f t="shared" si="139"/>
        <v>-18.5</v>
      </c>
      <c r="R660" s="180">
        <f t="shared" si="146"/>
        <v>-1</v>
      </c>
      <c r="S660" s="181" t="str">
        <f t="shared" si="140"/>
        <v>DEGROWTH</v>
      </c>
      <c r="T660" s="178">
        <f t="shared" si="147"/>
        <v>5</v>
      </c>
      <c r="U660" s="182" t="str">
        <f t="shared" si="148"/>
        <v>Sep</v>
      </c>
      <c r="V660" s="178">
        <f t="shared" si="143"/>
        <v>5</v>
      </c>
      <c r="W660" s="183">
        <f t="shared" si="141"/>
        <v>-5</v>
      </c>
      <c r="X660" s="184" t="b">
        <f t="shared" si="144"/>
        <v>0</v>
      </c>
      <c r="Y660" s="183" t="str">
        <f t="shared" si="142"/>
        <v>GROWTH</v>
      </c>
      <c r="Z660" s="138">
        <v>0</v>
      </c>
      <c r="AA660" s="133"/>
      <c r="AB660" s="133" t="s">
        <v>121</v>
      </c>
      <c r="AC660" s="138" t="s">
        <v>1245</v>
      </c>
      <c r="AE660" s="138" t="s">
        <v>1245</v>
      </c>
      <c r="AF660" s="139">
        <v>21.416666666666668</v>
      </c>
    </row>
    <row r="661" spans="1:32" s="139" customFormat="1" ht="12">
      <c r="A661" s="138" t="s">
        <v>1245</v>
      </c>
      <c r="B661" s="144" t="s">
        <v>53</v>
      </c>
      <c r="C661" s="144" t="s">
        <v>2020</v>
      </c>
      <c r="D661" s="144">
        <v>1000003964</v>
      </c>
      <c r="E661" s="144" t="s">
        <v>2021</v>
      </c>
      <c r="F661" s="137">
        <v>45429</v>
      </c>
      <c r="G661" s="137" t="str">
        <f t="shared" si="149"/>
        <v>Targeted Dealer</v>
      </c>
      <c r="H661" s="137"/>
      <c r="I661" s="177">
        <v>50</v>
      </c>
      <c r="J661" s="177"/>
      <c r="K661" s="178">
        <v>10</v>
      </c>
      <c r="L661" s="178">
        <f t="shared" si="137"/>
        <v>40</v>
      </c>
      <c r="M661" s="178" t="str">
        <f t="shared" si="138"/>
        <v>-</v>
      </c>
      <c r="N661" s="179">
        <v>25</v>
      </c>
      <c r="O661" s="180" t="str">
        <f t="shared" si="145"/>
        <v>Aug</v>
      </c>
      <c r="P661" s="178">
        <v>25</v>
      </c>
      <c r="Q661" s="181">
        <f t="shared" si="139"/>
        <v>-15</v>
      </c>
      <c r="R661" s="180">
        <f t="shared" si="146"/>
        <v>-0.6</v>
      </c>
      <c r="S661" s="181" t="str">
        <f t="shared" si="140"/>
        <v>DEGROWTH</v>
      </c>
      <c r="T661" s="178">
        <f t="shared" si="147"/>
        <v>25</v>
      </c>
      <c r="U661" s="182" t="str">
        <f t="shared" si="148"/>
        <v>Sep</v>
      </c>
      <c r="V661" s="178">
        <f t="shared" si="143"/>
        <v>25</v>
      </c>
      <c r="W661" s="183">
        <f t="shared" si="141"/>
        <v>-15</v>
      </c>
      <c r="X661" s="184" t="b">
        <f t="shared" si="144"/>
        <v>0</v>
      </c>
      <c r="Y661" s="183" t="str">
        <f t="shared" si="142"/>
        <v>GROWTH</v>
      </c>
      <c r="Z661" s="138">
        <v>0</v>
      </c>
      <c r="AA661" s="133"/>
      <c r="AB661" s="133" t="s">
        <v>121</v>
      </c>
      <c r="AC661" s="138" t="s">
        <v>1245</v>
      </c>
      <c r="AE661" s="138" t="s">
        <v>1245</v>
      </c>
      <c r="AF661" s="139">
        <v>34.166666666666664</v>
      </c>
    </row>
    <row r="662" spans="1:32" s="139" customFormat="1" ht="12">
      <c r="A662" s="133" t="s">
        <v>1245</v>
      </c>
      <c r="B662" s="141" t="s">
        <v>56</v>
      </c>
      <c r="C662" s="135" t="s">
        <v>2026</v>
      </c>
      <c r="D662" s="135">
        <v>1000000790</v>
      </c>
      <c r="E662" s="136" t="s">
        <v>2027</v>
      </c>
      <c r="F662" s="137">
        <v>38565</v>
      </c>
      <c r="G662" s="137" t="str">
        <f t="shared" si="149"/>
        <v>Targeted Dealer</v>
      </c>
      <c r="H662" s="137"/>
      <c r="I662" s="177">
        <v>750</v>
      </c>
      <c r="J662" s="177"/>
      <c r="K662" s="178">
        <v>535.65</v>
      </c>
      <c r="L662" s="178">
        <f t="shared" si="137"/>
        <v>214.35000000000002</v>
      </c>
      <c r="M662" s="178" t="str">
        <f t="shared" si="138"/>
        <v>-</v>
      </c>
      <c r="N662" s="179">
        <v>607.5</v>
      </c>
      <c r="O662" s="180" t="str">
        <f t="shared" si="145"/>
        <v>Aug</v>
      </c>
      <c r="P662" s="178">
        <v>780.5</v>
      </c>
      <c r="Q662" s="181">
        <f t="shared" si="139"/>
        <v>-244.85000000000002</v>
      </c>
      <c r="R662" s="180">
        <f t="shared" si="146"/>
        <v>-0.31370916079436262</v>
      </c>
      <c r="S662" s="181" t="str">
        <f t="shared" si="140"/>
        <v>DEGROWTH</v>
      </c>
      <c r="T662" s="178">
        <f t="shared" si="147"/>
        <v>607.5</v>
      </c>
      <c r="U662" s="182" t="str">
        <f t="shared" si="148"/>
        <v>Sep</v>
      </c>
      <c r="V662" s="178">
        <f t="shared" si="143"/>
        <v>607.5</v>
      </c>
      <c r="W662" s="183">
        <f t="shared" si="141"/>
        <v>-71.850000000000023</v>
      </c>
      <c r="X662" s="184" t="b">
        <f t="shared" si="144"/>
        <v>0</v>
      </c>
      <c r="Y662" s="183" t="str">
        <f t="shared" si="142"/>
        <v>GROWTH</v>
      </c>
      <c r="Z662" s="138">
        <v>0</v>
      </c>
      <c r="AA662" s="133"/>
      <c r="AB662" s="133" t="s">
        <v>121</v>
      </c>
      <c r="AC662" s="133" t="s">
        <v>1245</v>
      </c>
      <c r="AE662" s="133" t="s">
        <v>1245</v>
      </c>
      <c r="AF662" s="139">
        <v>869.81666666666661</v>
      </c>
    </row>
    <row r="663" spans="1:32" s="139" customFormat="1" ht="12">
      <c r="A663" s="133" t="s">
        <v>1245</v>
      </c>
      <c r="B663" s="141" t="s">
        <v>56</v>
      </c>
      <c r="C663" s="135" t="s">
        <v>2028</v>
      </c>
      <c r="D663" s="135">
        <v>1000000804</v>
      </c>
      <c r="E663" s="136" t="s">
        <v>2029</v>
      </c>
      <c r="F663" s="137">
        <v>38565</v>
      </c>
      <c r="G663" s="137" t="str">
        <f t="shared" si="149"/>
        <v>Targeted Dealer</v>
      </c>
      <c r="H663" s="137"/>
      <c r="I663" s="177">
        <v>20</v>
      </c>
      <c r="J663" s="177"/>
      <c r="K663" s="178">
        <v>25</v>
      </c>
      <c r="L663" s="178">
        <f t="shared" si="137"/>
        <v>-5</v>
      </c>
      <c r="M663" s="178" t="str">
        <f t="shared" si="138"/>
        <v>-</v>
      </c>
      <c r="N663" s="179">
        <v>20</v>
      </c>
      <c r="O663" s="180" t="str">
        <f t="shared" si="145"/>
        <v>Aug</v>
      </c>
      <c r="P663" s="178">
        <v>25</v>
      </c>
      <c r="Q663" s="181">
        <f t="shared" si="139"/>
        <v>0</v>
      </c>
      <c r="R663" s="180">
        <f t="shared" si="146"/>
        <v>0</v>
      </c>
      <c r="S663" s="181" t="str">
        <f t="shared" si="140"/>
        <v>GROWTH</v>
      </c>
      <c r="T663" s="178">
        <f t="shared" si="147"/>
        <v>20</v>
      </c>
      <c r="U663" s="182" t="str">
        <f t="shared" si="148"/>
        <v>Sep</v>
      </c>
      <c r="V663" s="178">
        <f t="shared" si="143"/>
        <v>20</v>
      </c>
      <c r="W663" s="183">
        <f t="shared" si="141"/>
        <v>5</v>
      </c>
      <c r="X663" s="184" t="b">
        <f t="shared" si="144"/>
        <v>0</v>
      </c>
      <c r="Y663" s="183" t="str">
        <f t="shared" si="142"/>
        <v>GROWTH</v>
      </c>
      <c r="Z663" s="138">
        <v>0</v>
      </c>
      <c r="AA663" s="133"/>
      <c r="AB663" s="133" t="s">
        <v>121</v>
      </c>
      <c r="AC663" s="133" t="s">
        <v>1245</v>
      </c>
      <c r="AE663" s="133" t="s">
        <v>1245</v>
      </c>
      <c r="AF663" s="139">
        <v>23.333333333333332</v>
      </c>
    </row>
    <row r="664" spans="1:32" s="139" customFormat="1" ht="12">
      <c r="A664" s="133" t="s">
        <v>1245</v>
      </c>
      <c r="B664" s="141" t="s">
        <v>56</v>
      </c>
      <c r="C664" s="135" t="s">
        <v>2030</v>
      </c>
      <c r="D664" s="135">
        <v>1000000794</v>
      </c>
      <c r="E664" s="136" t="s">
        <v>2031</v>
      </c>
      <c r="F664" s="137">
        <v>38654</v>
      </c>
      <c r="G664" s="137" t="str">
        <f t="shared" si="149"/>
        <v>Targeted Dealer</v>
      </c>
      <c r="H664" s="137"/>
      <c r="I664" s="177">
        <v>30</v>
      </c>
      <c r="J664" s="177"/>
      <c r="K664" s="178">
        <v>0</v>
      </c>
      <c r="L664" s="178">
        <f t="shared" si="137"/>
        <v>30</v>
      </c>
      <c r="M664" s="178" t="str">
        <f t="shared" si="138"/>
        <v>-</v>
      </c>
      <c r="N664" s="179">
        <v>20</v>
      </c>
      <c r="O664" s="180" t="str">
        <f t="shared" si="145"/>
        <v>Aug</v>
      </c>
      <c r="P664" s="178">
        <v>34</v>
      </c>
      <c r="Q664" s="181">
        <f t="shared" si="139"/>
        <v>-34</v>
      </c>
      <c r="R664" s="180">
        <f t="shared" si="146"/>
        <v>-1</v>
      </c>
      <c r="S664" s="181" t="str">
        <f t="shared" si="140"/>
        <v>DEGROWTH</v>
      </c>
      <c r="T664" s="178">
        <f t="shared" si="147"/>
        <v>20</v>
      </c>
      <c r="U664" s="182" t="str">
        <f t="shared" si="148"/>
        <v>Sep</v>
      </c>
      <c r="V664" s="178">
        <f t="shared" si="143"/>
        <v>20</v>
      </c>
      <c r="W664" s="183">
        <f t="shared" si="141"/>
        <v>-20</v>
      </c>
      <c r="X664" s="184" t="b">
        <f t="shared" si="144"/>
        <v>0</v>
      </c>
      <c r="Y664" s="183" t="str">
        <f t="shared" si="142"/>
        <v>GROWTH</v>
      </c>
      <c r="Z664" s="138">
        <v>0</v>
      </c>
      <c r="AA664" s="133"/>
      <c r="AB664" s="133" t="s">
        <v>121</v>
      </c>
      <c r="AC664" s="133" t="s">
        <v>1245</v>
      </c>
      <c r="AE664" s="133" t="s">
        <v>1245</v>
      </c>
      <c r="AF664" s="139">
        <v>46.024999999999999</v>
      </c>
    </row>
    <row r="665" spans="1:32" s="139" customFormat="1" ht="12">
      <c r="A665" s="133" t="s">
        <v>1245</v>
      </c>
      <c r="B665" s="141" t="s">
        <v>56</v>
      </c>
      <c r="C665" s="135" t="s">
        <v>2032</v>
      </c>
      <c r="D665" s="135">
        <v>1000000806</v>
      </c>
      <c r="E665" s="136" t="s">
        <v>2033</v>
      </c>
      <c r="F665" s="137">
        <v>40794</v>
      </c>
      <c r="G665" s="137" t="str">
        <f t="shared" si="149"/>
        <v>Targeted Dealer</v>
      </c>
      <c r="H665" s="137"/>
      <c r="I665" s="177">
        <v>225</v>
      </c>
      <c r="J665" s="177"/>
      <c r="K665" s="178">
        <v>225</v>
      </c>
      <c r="L665" s="178">
        <f t="shared" ref="L665:L728" si="150">I665-K665</f>
        <v>0</v>
      </c>
      <c r="M665" s="178" t="str">
        <f t="shared" ref="M665:M728" si="151">IFERROR((K665/J665%),"-")</f>
        <v>-</v>
      </c>
      <c r="N665" s="179">
        <v>170</v>
      </c>
      <c r="O665" s="180" t="str">
        <f t="shared" si="145"/>
        <v>Aug</v>
      </c>
      <c r="P665" s="178">
        <v>256</v>
      </c>
      <c r="Q665" s="181">
        <f t="shared" ref="Q665:Q728" si="152">K665-P665</f>
        <v>-31</v>
      </c>
      <c r="R665" s="180">
        <f t="shared" si="146"/>
        <v>-0.12109375</v>
      </c>
      <c r="S665" s="181" t="str">
        <f t="shared" ref="S665:S728" si="153">IF(N665&gt;0,IF(O665="","-",IF(R665&lt;0%,"DEGROWTH","GROWTH")))</f>
        <v>DEGROWTH</v>
      </c>
      <c r="T665" s="178">
        <f t="shared" si="147"/>
        <v>170</v>
      </c>
      <c r="U665" s="182" t="str">
        <f t="shared" si="148"/>
        <v>Sep</v>
      </c>
      <c r="V665" s="178">
        <f t="shared" si="143"/>
        <v>170</v>
      </c>
      <c r="W665" s="183">
        <f t="shared" ref="W665:W728" si="154">K665-V665</f>
        <v>55</v>
      </c>
      <c r="X665" s="184" t="b">
        <f t="shared" si="144"/>
        <v>0</v>
      </c>
      <c r="Y665" s="183" t="str">
        <f t="shared" ref="Y665:Y728" si="155">IF(T665&gt;0,IF(U665="","-",IF(X665&lt;0%,"DEGROWTH","GROWTH")))</f>
        <v>GROWTH</v>
      </c>
      <c r="Z665" s="138">
        <v>0</v>
      </c>
      <c r="AA665" s="133"/>
      <c r="AB665" s="133" t="s">
        <v>121</v>
      </c>
      <c r="AC665" s="133" t="s">
        <v>1245</v>
      </c>
      <c r="AE665" s="133" t="s">
        <v>1245</v>
      </c>
      <c r="AF665" s="139">
        <v>263.07499999999999</v>
      </c>
    </row>
    <row r="666" spans="1:32" s="139" customFormat="1" ht="12">
      <c r="A666" s="133" t="s">
        <v>1245</v>
      </c>
      <c r="B666" s="141" t="s">
        <v>56</v>
      </c>
      <c r="C666" s="135" t="s">
        <v>2034</v>
      </c>
      <c r="D666" s="135">
        <v>1000000789</v>
      </c>
      <c r="E666" s="136" t="s">
        <v>2035</v>
      </c>
      <c r="F666" s="137">
        <v>41398</v>
      </c>
      <c r="G666" s="137" t="str">
        <f t="shared" si="149"/>
        <v>Targeted Dealer</v>
      </c>
      <c r="H666" s="137"/>
      <c r="I666" s="177">
        <v>35</v>
      </c>
      <c r="J666" s="177"/>
      <c r="K666" s="178">
        <v>40</v>
      </c>
      <c r="L666" s="178">
        <f t="shared" si="150"/>
        <v>-5</v>
      </c>
      <c r="M666" s="178" t="str">
        <f t="shared" si="151"/>
        <v>-</v>
      </c>
      <c r="N666" s="179">
        <v>55</v>
      </c>
      <c r="O666" s="180" t="str">
        <f t="shared" si="145"/>
        <v>Aug</v>
      </c>
      <c r="P666" s="178">
        <v>38</v>
      </c>
      <c r="Q666" s="181">
        <f t="shared" si="152"/>
        <v>2</v>
      </c>
      <c r="R666" s="180">
        <f t="shared" si="146"/>
        <v>5.2631578947368363E-2</v>
      </c>
      <c r="S666" s="181" t="str">
        <f t="shared" si="153"/>
        <v>GROWTH</v>
      </c>
      <c r="T666" s="178">
        <f t="shared" si="147"/>
        <v>55</v>
      </c>
      <c r="U666" s="182" t="str">
        <f t="shared" si="148"/>
        <v>Sep</v>
      </c>
      <c r="V666" s="178">
        <f t="shared" si="143"/>
        <v>55</v>
      </c>
      <c r="W666" s="183">
        <f t="shared" si="154"/>
        <v>-15</v>
      </c>
      <c r="X666" s="184" t="b">
        <f t="shared" si="144"/>
        <v>0</v>
      </c>
      <c r="Y666" s="183" t="str">
        <f t="shared" si="155"/>
        <v>GROWTH</v>
      </c>
      <c r="Z666" s="138">
        <v>0</v>
      </c>
      <c r="AA666" s="133"/>
      <c r="AB666" s="133" t="s">
        <v>121</v>
      </c>
      <c r="AC666" s="133" t="s">
        <v>1245</v>
      </c>
      <c r="AE666" s="133" t="s">
        <v>1245</v>
      </c>
      <c r="AF666" s="139">
        <v>40.75</v>
      </c>
    </row>
    <row r="667" spans="1:32" s="139" customFormat="1" ht="12">
      <c r="A667" s="133" t="s">
        <v>1245</v>
      </c>
      <c r="B667" s="141" t="s">
        <v>56</v>
      </c>
      <c r="C667" s="135" t="s">
        <v>2036</v>
      </c>
      <c r="D667" s="135">
        <v>1000000805</v>
      </c>
      <c r="E667" s="136" t="s">
        <v>2037</v>
      </c>
      <c r="F667" s="137">
        <v>41403</v>
      </c>
      <c r="G667" s="137" t="str">
        <f t="shared" si="149"/>
        <v>Targeted Dealer</v>
      </c>
      <c r="H667" s="137"/>
      <c r="I667" s="177">
        <v>80</v>
      </c>
      <c r="J667" s="177"/>
      <c r="K667" s="178">
        <v>110</v>
      </c>
      <c r="L667" s="178">
        <f t="shared" si="150"/>
        <v>-30</v>
      </c>
      <c r="M667" s="178" t="str">
        <f t="shared" si="151"/>
        <v>-</v>
      </c>
      <c r="N667" s="179">
        <v>90</v>
      </c>
      <c r="O667" s="180" t="str">
        <f t="shared" si="145"/>
        <v>Aug</v>
      </c>
      <c r="P667" s="178">
        <v>107.5</v>
      </c>
      <c r="Q667" s="181">
        <f t="shared" si="152"/>
        <v>2.5</v>
      </c>
      <c r="R667" s="180">
        <f t="shared" si="146"/>
        <v>2.3255813953488413E-2</v>
      </c>
      <c r="S667" s="181" t="str">
        <f t="shared" si="153"/>
        <v>GROWTH</v>
      </c>
      <c r="T667" s="178">
        <f t="shared" si="147"/>
        <v>90</v>
      </c>
      <c r="U667" s="182" t="str">
        <f t="shared" si="148"/>
        <v>Sep</v>
      </c>
      <c r="V667" s="178">
        <f t="shared" si="143"/>
        <v>90</v>
      </c>
      <c r="W667" s="183">
        <f t="shared" si="154"/>
        <v>20</v>
      </c>
      <c r="X667" s="184" t="b">
        <f t="shared" si="144"/>
        <v>0</v>
      </c>
      <c r="Y667" s="183" t="str">
        <f t="shared" si="155"/>
        <v>GROWTH</v>
      </c>
      <c r="Z667" s="138">
        <v>0</v>
      </c>
      <c r="AA667" s="133"/>
      <c r="AB667" s="133" t="s">
        <v>121</v>
      </c>
      <c r="AC667" s="133" t="s">
        <v>1245</v>
      </c>
      <c r="AE667" s="133" t="s">
        <v>1245</v>
      </c>
      <c r="AF667" s="139">
        <v>118.425</v>
      </c>
    </row>
    <row r="668" spans="1:32" s="139" customFormat="1" ht="12">
      <c r="A668" s="133" t="s">
        <v>1245</v>
      </c>
      <c r="B668" s="141" t="s">
        <v>56</v>
      </c>
      <c r="C668" s="135" t="s">
        <v>2038</v>
      </c>
      <c r="D668" s="135">
        <v>1000000808</v>
      </c>
      <c r="E668" s="136" t="s">
        <v>2039</v>
      </c>
      <c r="F668" s="137">
        <v>41411</v>
      </c>
      <c r="G668" s="137" t="str">
        <f t="shared" si="149"/>
        <v>Targeted Dealer</v>
      </c>
      <c r="H668" s="137"/>
      <c r="I668" s="177">
        <v>250</v>
      </c>
      <c r="J668" s="177"/>
      <c r="K668" s="178">
        <v>242.3</v>
      </c>
      <c r="L668" s="178">
        <f t="shared" si="150"/>
        <v>7.6999999999999886</v>
      </c>
      <c r="M668" s="178" t="str">
        <f t="shared" si="151"/>
        <v>-</v>
      </c>
      <c r="N668" s="179">
        <v>227.5</v>
      </c>
      <c r="O668" s="180" t="str">
        <f t="shared" si="145"/>
        <v>Aug</v>
      </c>
      <c r="P668" s="178">
        <v>294.5</v>
      </c>
      <c r="Q668" s="181">
        <f t="shared" si="152"/>
        <v>-52.199999999999989</v>
      </c>
      <c r="R668" s="180">
        <f t="shared" si="146"/>
        <v>-0.17724957555178267</v>
      </c>
      <c r="S668" s="181" t="str">
        <f t="shared" si="153"/>
        <v>DEGROWTH</v>
      </c>
      <c r="T668" s="178">
        <f t="shared" si="147"/>
        <v>227.5</v>
      </c>
      <c r="U668" s="182" t="str">
        <f t="shared" si="148"/>
        <v>Sep</v>
      </c>
      <c r="V668" s="178">
        <f t="shared" si="143"/>
        <v>227.5</v>
      </c>
      <c r="W668" s="183">
        <f t="shared" si="154"/>
        <v>14.800000000000011</v>
      </c>
      <c r="X668" s="184" t="b">
        <f t="shared" si="144"/>
        <v>0</v>
      </c>
      <c r="Y668" s="183" t="str">
        <f t="shared" si="155"/>
        <v>GROWTH</v>
      </c>
      <c r="Z668" s="138">
        <v>0</v>
      </c>
      <c r="AA668" s="133"/>
      <c r="AB668" s="133" t="s">
        <v>121</v>
      </c>
      <c r="AC668" s="133" t="s">
        <v>1245</v>
      </c>
      <c r="AE668" s="133" t="s">
        <v>1245</v>
      </c>
      <c r="AF668" s="139">
        <v>252.60833333333332</v>
      </c>
    </row>
    <row r="669" spans="1:32" s="139" customFormat="1" ht="12">
      <c r="A669" s="133" t="s">
        <v>1245</v>
      </c>
      <c r="B669" s="141" t="s">
        <v>56</v>
      </c>
      <c r="C669" s="135" t="s">
        <v>2040</v>
      </c>
      <c r="D669" s="135">
        <v>1000000798</v>
      </c>
      <c r="E669" s="136" t="s">
        <v>2041</v>
      </c>
      <c r="F669" s="137">
        <v>41416</v>
      </c>
      <c r="G669" s="137" t="str">
        <f t="shared" si="149"/>
        <v>Targeted Dealer</v>
      </c>
      <c r="H669" s="137"/>
      <c r="I669" s="177">
        <v>40</v>
      </c>
      <c r="J669" s="177"/>
      <c r="K669" s="178">
        <v>50</v>
      </c>
      <c r="L669" s="178">
        <f t="shared" si="150"/>
        <v>-10</v>
      </c>
      <c r="M669" s="178" t="str">
        <f t="shared" si="151"/>
        <v>-</v>
      </c>
      <c r="N669" s="179">
        <v>57.5</v>
      </c>
      <c r="O669" s="180" t="str">
        <f t="shared" si="145"/>
        <v>Aug</v>
      </c>
      <c r="P669" s="178">
        <v>48</v>
      </c>
      <c r="Q669" s="181">
        <f t="shared" si="152"/>
        <v>2</v>
      </c>
      <c r="R669" s="180">
        <f t="shared" si="146"/>
        <v>4.1666666666666741E-2</v>
      </c>
      <c r="S669" s="181" t="str">
        <f t="shared" si="153"/>
        <v>GROWTH</v>
      </c>
      <c r="T669" s="178">
        <f t="shared" si="147"/>
        <v>57.5</v>
      </c>
      <c r="U669" s="182" t="str">
        <f t="shared" si="148"/>
        <v>Sep</v>
      </c>
      <c r="V669" s="178">
        <f t="shared" si="143"/>
        <v>57.5</v>
      </c>
      <c r="W669" s="183">
        <f t="shared" si="154"/>
        <v>-7.5</v>
      </c>
      <c r="X669" s="184" t="b">
        <f t="shared" si="144"/>
        <v>0</v>
      </c>
      <c r="Y669" s="183" t="str">
        <f t="shared" si="155"/>
        <v>GROWTH</v>
      </c>
      <c r="Z669" s="138">
        <v>0</v>
      </c>
      <c r="AA669" s="133"/>
      <c r="AB669" s="133" t="s">
        <v>121</v>
      </c>
      <c r="AC669" s="133" t="s">
        <v>1245</v>
      </c>
      <c r="AE669" s="133" t="s">
        <v>1245</v>
      </c>
      <c r="AF669" s="139">
        <v>59.75</v>
      </c>
    </row>
    <row r="670" spans="1:32" s="139" customFormat="1" ht="12">
      <c r="A670" s="133" t="s">
        <v>1245</v>
      </c>
      <c r="B670" s="141" t="s">
        <v>56</v>
      </c>
      <c r="C670" s="135" t="s">
        <v>2042</v>
      </c>
      <c r="D670" s="135">
        <v>1000000797</v>
      </c>
      <c r="E670" s="136" t="s">
        <v>2043</v>
      </c>
      <c r="F670" s="137">
        <v>41422</v>
      </c>
      <c r="G670" s="137" t="str">
        <f t="shared" si="149"/>
        <v>Targeted Dealer</v>
      </c>
      <c r="H670" s="137"/>
      <c r="I670" s="177">
        <v>150</v>
      </c>
      <c r="J670" s="177"/>
      <c r="K670" s="178">
        <v>225</v>
      </c>
      <c r="L670" s="178">
        <f t="shared" si="150"/>
        <v>-75</v>
      </c>
      <c r="M670" s="178" t="str">
        <f t="shared" si="151"/>
        <v>-</v>
      </c>
      <c r="N670" s="179">
        <v>163.5</v>
      </c>
      <c r="O670" s="180" t="str">
        <f t="shared" si="145"/>
        <v>Aug</v>
      </c>
      <c r="P670" s="178">
        <v>217.5</v>
      </c>
      <c r="Q670" s="181">
        <f t="shared" si="152"/>
        <v>7.5</v>
      </c>
      <c r="R670" s="180">
        <f t="shared" si="146"/>
        <v>3.4482758620689724E-2</v>
      </c>
      <c r="S670" s="181" t="str">
        <f t="shared" si="153"/>
        <v>GROWTH</v>
      </c>
      <c r="T670" s="178">
        <f t="shared" si="147"/>
        <v>163.5</v>
      </c>
      <c r="U670" s="182" t="str">
        <f t="shared" si="148"/>
        <v>Sep</v>
      </c>
      <c r="V670" s="178">
        <f t="shared" si="143"/>
        <v>163.5</v>
      </c>
      <c r="W670" s="183">
        <f t="shared" si="154"/>
        <v>61.5</v>
      </c>
      <c r="X670" s="184" t="b">
        <f t="shared" si="144"/>
        <v>0</v>
      </c>
      <c r="Y670" s="183" t="str">
        <f t="shared" si="155"/>
        <v>GROWTH</v>
      </c>
      <c r="Z670" s="138">
        <v>0</v>
      </c>
      <c r="AA670" s="133"/>
      <c r="AB670" s="133" t="s">
        <v>121</v>
      </c>
      <c r="AC670" s="133" t="s">
        <v>1245</v>
      </c>
      <c r="AE670" s="133" t="s">
        <v>1245</v>
      </c>
      <c r="AF670" s="139">
        <v>214.33333333333334</v>
      </c>
    </row>
    <row r="671" spans="1:32" s="139" customFormat="1" ht="12">
      <c r="A671" s="133" t="s">
        <v>1245</v>
      </c>
      <c r="B671" s="141" t="s">
        <v>56</v>
      </c>
      <c r="C671" s="135" t="s">
        <v>2044</v>
      </c>
      <c r="D671" s="135">
        <v>1000000803</v>
      </c>
      <c r="E671" s="136" t="s">
        <v>2045</v>
      </c>
      <c r="F671" s="137">
        <v>41523</v>
      </c>
      <c r="G671" s="137" t="str">
        <f t="shared" si="149"/>
        <v>Targeted Dealer</v>
      </c>
      <c r="H671" s="137"/>
      <c r="I671" s="177">
        <v>40</v>
      </c>
      <c r="J671" s="177"/>
      <c r="K671" s="178">
        <v>34.200000000000003</v>
      </c>
      <c r="L671" s="178">
        <f t="shared" si="150"/>
        <v>5.7999999999999972</v>
      </c>
      <c r="M671" s="178" t="str">
        <f t="shared" si="151"/>
        <v>-</v>
      </c>
      <c r="N671" s="179">
        <v>24</v>
      </c>
      <c r="O671" s="180" t="str">
        <f t="shared" si="145"/>
        <v>Aug</v>
      </c>
      <c r="P671" s="178">
        <v>45.5</v>
      </c>
      <c r="Q671" s="181">
        <f t="shared" si="152"/>
        <v>-11.299999999999997</v>
      </c>
      <c r="R671" s="180">
        <f t="shared" si="146"/>
        <v>-0.24835164835164825</v>
      </c>
      <c r="S671" s="181" t="str">
        <f t="shared" si="153"/>
        <v>DEGROWTH</v>
      </c>
      <c r="T671" s="178">
        <f t="shared" si="147"/>
        <v>24</v>
      </c>
      <c r="U671" s="182" t="str">
        <f t="shared" si="148"/>
        <v>Sep</v>
      </c>
      <c r="V671" s="178">
        <f t="shared" si="143"/>
        <v>24</v>
      </c>
      <c r="W671" s="183">
        <f t="shared" si="154"/>
        <v>10.200000000000003</v>
      </c>
      <c r="X671" s="184" t="b">
        <f t="shared" si="144"/>
        <v>0</v>
      </c>
      <c r="Y671" s="183" t="str">
        <f t="shared" si="155"/>
        <v>GROWTH</v>
      </c>
      <c r="Z671" s="138">
        <v>0</v>
      </c>
      <c r="AA671" s="133"/>
      <c r="AB671" s="133" t="s">
        <v>121</v>
      </c>
      <c r="AC671" s="133" t="s">
        <v>1245</v>
      </c>
      <c r="AE671" s="133" t="s">
        <v>1245</v>
      </c>
      <c r="AF671" s="139">
        <v>51.008333333333333</v>
      </c>
    </row>
    <row r="672" spans="1:32" s="139" customFormat="1" ht="12">
      <c r="A672" s="133" t="s">
        <v>1245</v>
      </c>
      <c r="B672" s="141" t="s">
        <v>56</v>
      </c>
      <c r="C672" s="135" t="s">
        <v>2046</v>
      </c>
      <c r="D672" s="135">
        <v>1000000802</v>
      </c>
      <c r="E672" s="136" t="s">
        <v>2047</v>
      </c>
      <c r="F672" s="137">
        <v>41823</v>
      </c>
      <c r="G672" s="137" t="str">
        <f t="shared" si="149"/>
        <v>Targeted Dealer</v>
      </c>
      <c r="H672" s="137"/>
      <c r="I672" s="177">
        <v>20</v>
      </c>
      <c r="J672" s="177"/>
      <c r="K672" s="178">
        <v>5</v>
      </c>
      <c r="L672" s="178">
        <f t="shared" si="150"/>
        <v>15</v>
      </c>
      <c r="M672" s="178" t="str">
        <f t="shared" si="151"/>
        <v>-</v>
      </c>
      <c r="N672" s="179">
        <v>8.5</v>
      </c>
      <c r="O672" s="180" t="str">
        <f t="shared" si="145"/>
        <v>Aug</v>
      </c>
      <c r="P672" s="178">
        <v>25</v>
      </c>
      <c r="Q672" s="181">
        <f t="shared" si="152"/>
        <v>-20</v>
      </c>
      <c r="R672" s="180">
        <f t="shared" si="146"/>
        <v>-0.8</v>
      </c>
      <c r="S672" s="181" t="str">
        <f t="shared" si="153"/>
        <v>DEGROWTH</v>
      </c>
      <c r="T672" s="178">
        <f t="shared" si="147"/>
        <v>8.5</v>
      </c>
      <c r="U672" s="182" t="str">
        <f t="shared" si="148"/>
        <v>Sep</v>
      </c>
      <c r="V672" s="178">
        <f t="shared" si="143"/>
        <v>8.5</v>
      </c>
      <c r="W672" s="183">
        <f t="shared" si="154"/>
        <v>-3.5</v>
      </c>
      <c r="X672" s="184" t="b">
        <f t="shared" si="144"/>
        <v>0</v>
      </c>
      <c r="Y672" s="183" t="str">
        <f t="shared" si="155"/>
        <v>GROWTH</v>
      </c>
      <c r="Z672" s="138">
        <v>0</v>
      </c>
      <c r="AA672" s="133"/>
      <c r="AB672" s="133" t="s">
        <v>121</v>
      </c>
      <c r="AC672" s="133" t="s">
        <v>1245</v>
      </c>
      <c r="AE672" s="133" t="s">
        <v>1245</v>
      </c>
      <c r="AF672" s="139">
        <v>29.525000000000002</v>
      </c>
    </row>
    <row r="673" spans="1:32" s="139" customFormat="1" ht="12">
      <c r="A673" s="133" t="s">
        <v>1245</v>
      </c>
      <c r="B673" s="141" t="s">
        <v>56</v>
      </c>
      <c r="C673" s="135" t="s">
        <v>2050</v>
      </c>
      <c r="D673" s="135">
        <v>1000000801</v>
      </c>
      <c r="E673" s="136" t="s">
        <v>2051</v>
      </c>
      <c r="F673" s="137">
        <v>42563</v>
      </c>
      <c r="G673" s="137" t="str">
        <f t="shared" si="149"/>
        <v>Targeted Dealer</v>
      </c>
      <c r="H673" s="137"/>
      <c r="I673" s="177">
        <v>70</v>
      </c>
      <c r="J673" s="177"/>
      <c r="K673" s="178">
        <v>110</v>
      </c>
      <c r="L673" s="178">
        <f t="shared" si="150"/>
        <v>-40</v>
      </c>
      <c r="M673" s="178" t="str">
        <f t="shared" si="151"/>
        <v>-</v>
      </c>
      <c r="N673" s="179">
        <v>50.5</v>
      </c>
      <c r="O673" s="180" t="str">
        <f t="shared" si="145"/>
        <v>Aug</v>
      </c>
      <c r="P673" s="178">
        <v>146</v>
      </c>
      <c r="Q673" s="181">
        <f t="shared" si="152"/>
        <v>-36</v>
      </c>
      <c r="R673" s="180">
        <f t="shared" si="146"/>
        <v>-0.24657534246575341</v>
      </c>
      <c r="S673" s="181" t="str">
        <f t="shared" si="153"/>
        <v>DEGROWTH</v>
      </c>
      <c r="T673" s="178">
        <f t="shared" si="147"/>
        <v>50.5</v>
      </c>
      <c r="U673" s="182" t="str">
        <f t="shared" si="148"/>
        <v>Sep</v>
      </c>
      <c r="V673" s="178">
        <f t="shared" si="143"/>
        <v>50.5</v>
      </c>
      <c r="W673" s="183">
        <f t="shared" si="154"/>
        <v>59.5</v>
      </c>
      <c r="X673" s="184" t="b">
        <f t="shared" si="144"/>
        <v>0</v>
      </c>
      <c r="Y673" s="183" t="str">
        <f t="shared" si="155"/>
        <v>GROWTH</v>
      </c>
      <c r="Z673" s="138">
        <v>0</v>
      </c>
      <c r="AA673" s="133"/>
      <c r="AB673" s="133" t="s">
        <v>121</v>
      </c>
      <c r="AC673" s="133" t="s">
        <v>1245</v>
      </c>
      <c r="AE673" s="133" t="s">
        <v>1245</v>
      </c>
      <c r="AF673" s="139">
        <v>120.36666666666667</v>
      </c>
    </row>
    <row r="674" spans="1:32" s="139" customFormat="1" ht="12">
      <c r="A674" s="133" t="s">
        <v>1245</v>
      </c>
      <c r="B674" s="141" t="s">
        <v>56</v>
      </c>
      <c r="C674" s="135" t="s">
        <v>2052</v>
      </c>
      <c r="D674" s="135">
        <v>1000000809</v>
      </c>
      <c r="E674" s="136" t="s">
        <v>2053</v>
      </c>
      <c r="F674" s="137">
        <v>42878</v>
      </c>
      <c r="G674" s="137" t="str">
        <f t="shared" si="149"/>
        <v>Targeted Dealer</v>
      </c>
      <c r="H674" s="137"/>
      <c r="I674" s="177">
        <v>150</v>
      </c>
      <c r="J674" s="177"/>
      <c r="K674" s="178">
        <v>179.5</v>
      </c>
      <c r="L674" s="178">
        <f t="shared" si="150"/>
        <v>-29.5</v>
      </c>
      <c r="M674" s="178" t="str">
        <f t="shared" si="151"/>
        <v>-</v>
      </c>
      <c r="N674" s="179">
        <v>88.5</v>
      </c>
      <c r="O674" s="180" t="str">
        <f t="shared" si="145"/>
        <v>Aug</v>
      </c>
      <c r="P674" s="178">
        <v>220.7</v>
      </c>
      <c r="Q674" s="181">
        <f t="shared" si="152"/>
        <v>-41.199999999999989</v>
      </c>
      <c r="R674" s="180">
        <f t="shared" si="146"/>
        <v>-0.18667874943362028</v>
      </c>
      <c r="S674" s="181" t="str">
        <f t="shared" si="153"/>
        <v>DEGROWTH</v>
      </c>
      <c r="T674" s="178">
        <f t="shared" si="147"/>
        <v>88.5</v>
      </c>
      <c r="U674" s="182" t="str">
        <f t="shared" si="148"/>
        <v>Sep</v>
      </c>
      <c r="V674" s="178">
        <f t="shared" ref="V674:V737" si="156">T674</f>
        <v>88.5</v>
      </c>
      <c r="W674" s="183">
        <f t="shared" si="154"/>
        <v>91</v>
      </c>
      <c r="X674" s="184" t="b">
        <f t="shared" si="144"/>
        <v>0</v>
      </c>
      <c r="Y674" s="183" t="str">
        <f t="shared" si="155"/>
        <v>GROWTH</v>
      </c>
      <c r="Z674" s="138">
        <v>0</v>
      </c>
      <c r="AA674" s="133"/>
      <c r="AB674" s="133" t="s">
        <v>121</v>
      </c>
      <c r="AC674" s="133" t="s">
        <v>1245</v>
      </c>
      <c r="AE674" s="133" t="s">
        <v>1245</v>
      </c>
      <c r="AF674" s="139">
        <v>250.22500000000002</v>
      </c>
    </row>
    <row r="675" spans="1:32" s="139" customFormat="1" ht="12">
      <c r="A675" s="133" t="s">
        <v>1245</v>
      </c>
      <c r="B675" s="141" t="s">
        <v>56</v>
      </c>
      <c r="C675" s="135" t="s">
        <v>2054</v>
      </c>
      <c r="D675" s="135">
        <v>1000000807</v>
      </c>
      <c r="E675" s="136" t="s">
        <v>2055</v>
      </c>
      <c r="F675" s="137">
        <v>43414</v>
      </c>
      <c r="G675" s="137" t="str">
        <f t="shared" si="149"/>
        <v>Targeted Dealer</v>
      </c>
      <c r="H675" s="137"/>
      <c r="I675" s="177">
        <v>30</v>
      </c>
      <c r="J675" s="177"/>
      <c r="K675" s="178">
        <v>32</v>
      </c>
      <c r="L675" s="178">
        <f t="shared" si="150"/>
        <v>-2</v>
      </c>
      <c r="M675" s="178" t="str">
        <f t="shared" si="151"/>
        <v>-</v>
      </c>
      <c r="N675" s="179">
        <v>49.5</v>
      </c>
      <c r="O675" s="180" t="str">
        <f t="shared" si="145"/>
        <v>Aug</v>
      </c>
      <c r="P675" s="178">
        <v>51.5</v>
      </c>
      <c r="Q675" s="181">
        <f t="shared" si="152"/>
        <v>-19.5</v>
      </c>
      <c r="R675" s="180">
        <f t="shared" si="146"/>
        <v>-0.37864077669902918</v>
      </c>
      <c r="S675" s="181" t="str">
        <f t="shared" si="153"/>
        <v>DEGROWTH</v>
      </c>
      <c r="T675" s="178">
        <f t="shared" si="147"/>
        <v>49.5</v>
      </c>
      <c r="U675" s="182" t="str">
        <f t="shared" si="148"/>
        <v>Sep</v>
      </c>
      <c r="V675" s="178">
        <f t="shared" si="156"/>
        <v>49.5</v>
      </c>
      <c r="W675" s="183">
        <f t="shared" si="154"/>
        <v>-17.5</v>
      </c>
      <c r="X675" s="184" t="b">
        <f t="shared" si="144"/>
        <v>0</v>
      </c>
      <c r="Y675" s="183" t="str">
        <f t="shared" si="155"/>
        <v>GROWTH</v>
      </c>
      <c r="Z675" s="138">
        <v>0</v>
      </c>
      <c r="AA675" s="133"/>
      <c r="AB675" s="133" t="s">
        <v>121</v>
      </c>
      <c r="AC675" s="133" t="s">
        <v>1245</v>
      </c>
      <c r="AE675" s="133" t="s">
        <v>1245</v>
      </c>
      <c r="AF675" s="139">
        <v>49.25</v>
      </c>
    </row>
    <row r="676" spans="1:32" s="139" customFormat="1" ht="12">
      <c r="A676" s="133" t="s">
        <v>1245</v>
      </c>
      <c r="B676" s="141" t="s">
        <v>56</v>
      </c>
      <c r="C676" s="135" t="s">
        <v>2056</v>
      </c>
      <c r="D676" s="135">
        <v>1000000799</v>
      </c>
      <c r="E676" s="136" t="s">
        <v>2057</v>
      </c>
      <c r="F676" s="137">
        <v>43419</v>
      </c>
      <c r="G676" s="137" t="str">
        <f t="shared" si="149"/>
        <v>Targeted Dealer</v>
      </c>
      <c r="H676" s="137"/>
      <c r="I676" s="177">
        <v>20</v>
      </c>
      <c r="J676" s="177"/>
      <c r="K676" s="178">
        <v>25</v>
      </c>
      <c r="L676" s="178">
        <f t="shared" si="150"/>
        <v>-5</v>
      </c>
      <c r="M676" s="178" t="str">
        <f t="shared" si="151"/>
        <v>-</v>
      </c>
      <c r="N676" s="179">
        <v>0</v>
      </c>
      <c r="O676" s="180" t="str">
        <f t="shared" si="145"/>
        <v>Aug</v>
      </c>
      <c r="P676" s="178">
        <v>20</v>
      </c>
      <c r="Q676" s="181">
        <f t="shared" si="152"/>
        <v>5</v>
      </c>
      <c r="R676" s="180">
        <f t="shared" si="146"/>
        <v>0.25</v>
      </c>
      <c r="S676" s="181" t="b">
        <f t="shared" si="153"/>
        <v>0</v>
      </c>
      <c r="T676" s="178">
        <f t="shared" si="147"/>
        <v>0</v>
      </c>
      <c r="U676" s="182" t="str">
        <f t="shared" si="148"/>
        <v>Sep</v>
      </c>
      <c r="V676" s="178">
        <f t="shared" si="156"/>
        <v>0</v>
      </c>
      <c r="W676" s="183">
        <f t="shared" si="154"/>
        <v>25</v>
      </c>
      <c r="X676" s="184" t="b">
        <f t="shared" si="144"/>
        <v>0</v>
      </c>
      <c r="Y676" s="183" t="b">
        <f t="shared" si="155"/>
        <v>0</v>
      </c>
      <c r="Z676" s="138">
        <v>0</v>
      </c>
      <c r="AA676" s="133"/>
      <c r="AB676" s="133" t="s">
        <v>121</v>
      </c>
      <c r="AC676" s="133" t="s">
        <v>1245</v>
      </c>
      <c r="AE676" s="133" t="s">
        <v>1245</v>
      </c>
      <c r="AF676" s="139">
        <v>24.166666666666668</v>
      </c>
    </row>
    <row r="677" spans="1:32" s="139" customFormat="1" ht="12">
      <c r="A677" s="133" t="s">
        <v>1245</v>
      </c>
      <c r="B677" s="141" t="s">
        <v>56</v>
      </c>
      <c r="C677" s="135" t="s">
        <v>2058</v>
      </c>
      <c r="D677" s="135">
        <v>1000000792</v>
      </c>
      <c r="E677" s="136" t="s">
        <v>2059</v>
      </c>
      <c r="F677" s="137">
        <v>43430</v>
      </c>
      <c r="G677" s="137" t="str">
        <f t="shared" si="149"/>
        <v>Targeted Dealer</v>
      </c>
      <c r="H677" s="137"/>
      <c r="I677" s="177">
        <v>20</v>
      </c>
      <c r="J677" s="177"/>
      <c r="K677" s="178">
        <v>10</v>
      </c>
      <c r="L677" s="178">
        <f t="shared" si="150"/>
        <v>10</v>
      </c>
      <c r="M677" s="178" t="str">
        <f t="shared" si="151"/>
        <v>-</v>
      </c>
      <c r="N677" s="179">
        <v>0</v>
      </c>
      <c r="O677" s="180" t="str">
        <f t="shared" si="145"/>
        <v>Aug</v>
      </c>
      <c r="P677" s="178">
        <v>20</v>
      </c>
      <c r="Q677" s="181">
        <f t="shared" si="152"/>
        <v>-10</v>
      </c>
      <c r="R677" s="180">
        <f t="shared" si="146"/>
        <v>-0.5</v>
      </c>
      <c r="S677" s="181" t="b">
        <f t="shared" si="153"/>
        <v>0</v>
      </c>
      <c r="T677" s="178">
        <f t="shared" si="147"/>
        <v>0</v>
      </c>
      <c r="U677" s="182" t="str">
        <f t="shared" si="148"/>
        <v>Sep</v>
      </c>
      <c r="V677" s="178">
        <f t="shared" si="156"/>
        <v>0</v>
      </c>
      <c r="W677" s="183">
        <f t="shared" si="154"/>
        <v>10</v>
      </c>
      <c r="X677" s="184" t="b">
        <f t="shared" si="144"/>
        <v>0</v>
      </c>
      <c r="Y677" s="183" t="b">
        <f t="shared" si="155"/>
        <v>0</v>
      </c>
      <c r="Z677" s="138">
        <v>0</v>
      </c>
      <c r="AA677" s="133"/>
      <c r="AB677" s="133" t="s">
        <v>121</v>
      </c>
      <c r="AC677" s="133" t="s">
        <v>1245</v>
      </c>
      <c r="AE677" s="133" t="s">
        <v>1245</v>
      </c>
      <c r="AF677" s="139">
        <v>10</v>
      </c>
    </row>
    <row r="678" spans="1:32" s="139" customFormat="1" ht="12">
      <c r="A678" s="133" t="s">
        <v>1245</v>
      </c>
      <c r="B678" s="141" t="s">
        <v>56</v>
      </c>
      <c r="C678" s="135" t="s">
        <v>2060</v>
      </c>
      <c r="D678" s="135">
        <v>1000000800</v>
      </c>
      <c r="E678" s="136" t="s">
        <v>2061</v>
      </c>
      <c r="F678" s="137">
        <v>43470</v>
      </c>
      <c r="G678" s="137" t="str">
        <f t="shared" si="149"/>
        <v>Targeted Dealer</v>
      </c>
      <c r="H678" s="137"/>
      <c r="I678" s="177">
        <v>40</v>
      </c>
      <c r="J678" s="177"/>
      <c r="K678" s="178">
        <v>46.5</v>
      </c>
      <c r="L678" s="178">
        <f t="shared" si="150"/>
        <v>-6.5</v>
      </c>
      <c r="M678" s="178" t="str">
        <f t="shared" si="151"/>
        <v>-</v>
      </c>
      <c r="N678" s="179">
        <v>40.5</v>
      </c>
      <c r="O678" s="180" t="str">
        <f t="shared" si="145"/>
        <v>Aug</v>
      </c>
      <c r="P678" s="178">
        <v>48.5</v>
      </c>
      <c r="Q678" s="181">
        <f t="shared" si="152"/>
        <v>-2</v>
      </c>
      <c r="R678" s="180">
        <f t="shared" si="146"/>
        <v>-4.123711340206182E-2</v>
      </c>
      <c r="S678" s="181" t="str">
        <f t="shared" si="153"/>
        <v>DEGROWTH</v>
      </c>
      <c r="T678" s="178">
        <f t="shared" si="147"/>
        <v>40.5</v>
      </c>
      <c r="U678" s="182" t="str">
        <f t="shared" si="148"/>
        <v>Sep</v>
      </c>
      <c r="V678" s="178">
        <f t="shared" si="156"/>
        <v>40.5</v>
      </c>
      <c r="W678" s="183">
        <f t="shared" si="154"/>
        <v>6</v>
      </c>
      <c r="X678" s="184" t="b">
        <f t="shared" si="144"/>
        <v>0</v>
      </c>
      <c r="Y678" s="183" t="str">
        <f t="shared" si="155"/>
        <v>GROWTH</v>
      </c>
      <c r="Z678" s="138">
        <v>0</v>
      </c>
      <c r="AA678" s="133"/>
      <c r="AB678" s="133" t="s">
        <v>121</v>
      </c>
      <c r="AC678" s="133" t="s">
        <v>1245</v>
      </c>
      <c r="AE678" s="133" t="s">
        <v>1245</v>
      </c>
      <c r="AF678" s="139">
        <v>47.625</v>
      </c>
    </row>
    <row r="679" spans="1:32" s="139" customFormat="1" ht="12">
      <c r="A679" s="133" t="s">
        <v>1245</v>
      </c>
      <c r="B679" s="141" t="s">
        <v>56</v>
      </c>
      <c r="C679" s="135" t="s">
        <v>2062</v>
      </c>
      <c r="D679" s="135">
        <v>1000001102</v>
      </c>
      <c r="E679" s="136" t="s">
        <v>2063</v>
      </c>
      <c r="F679" s="137">
        <v>43568</v>
      </c>
      <c r="G679" s="137" t="str">
        <f t="shared" si="149"/>
        <v>Targeted Dealer</v>
      </c>
      <c r="H679" s="137"/>
      <c r="I679" s="177">
        <v>80</v>
      </c>
      <c r="J679" s="177"/>
      <c r="K679" s="178">
        <v>160</v>
      </c>
      <c r="L679" s="178">
        <f t="shared" si="150"/>
        <v>-80</v>
      </c>
      <c r="M679" s="178" t="str">
        <f t="shared" si="151"/>
        <v>-</v>
      </c>
      <c r="N679" s="179">
        <v>55</v>
      </c>
      <c r="O679" s="180" t="str">
        <f t="shared" si="145"/>
        <v>Aug</v>
      </c>
      <c r="P679" s="178">
        <v>100</v>
      </c>
      <c r="Q679" s="181">
        <f t="shared" si="152"/>
        <v>60</v>
      </c>
      <c r="R679" s="180">
        <f t="shared" si="146"/>
        <v>0.60000000000000009</v>
      </c>
      <c r="S679" s="181" t="str">
        <f t="shared" si="153"/>
        <v>GROWTH</v>
      </c>
      <c r="T679" s="178">
        <f t="shared" si="147"/>
        <v>55</v>
      </c>
      <c r="U679" s="182" t="str">
        <f t="shared" si="148"/>
        <v>Sep</v>
      </c>
      <c r="V679" s="178">
        <f t="shared" si="156"/>
        <v>55</v>
      </c>
      <c r="W679" s="183">
        <f t="shared" si="154"/>
        <v>105</v>
      </c>
      <c r="X679" s="184" t="b">
        <f t="shared" si="144"/>
        <v>0</v>
      </c>
      <c r="Y679" s="183" t="str">
        <f t="shared" si="155"/>
        <v>GROWTH</v>
      </c>
      <c r="Z679" s="138">
        <v>0</v>
      </c>
      <c r="AA679" s="133"/>
      <c r="AB679" s="133" t="s">
        <v>121</v>
      </c>
      <c r="AC679" s="133" t="s">
        <v>1245</v>
      </c>
      <c r="AE679" s="133" t="s">
        <v>1245</v>
      </c>
      <c r="AF679" s="139">
        <v>103.33333333333333</v>
      </c>
    </row>
    <row r="680" spans="1:32" s="139" customFormat="1" ht="12">
      <c r="A680" s="133" t="s">
        <v>1245</v>
      </c>
      <c r="B680" s="141" t="s">
        <v>56</v>
      </c>
      <c r="C680" s="135" t="s">
        <v>2064</v>
      </c>
      <c r="D680" s="135">
        <v>1000001099</v>
      </c>
      <c r="E680" s="136" t="s">
        <v>2065</v>
      </c>
      <c r="F680" s="137">
        <v>43790</v>
      </c>
      <c r="G680" s="137" t="str">
        <f t="shared" si="149"/>
        <v>Targeted Dealer</v>
      </c>
      <c r="H680" s="137"/>
      <c r="I680" s="177">
        <v>90</v>
      </c>
      <c r="J680" s="177"/>
      <c r="K680" s="178">
        <v>149</v>
      </c>
      <c r="L680" s="178">
        <f t="shared" si="150"/>
        <v>-59</v>
      </c>
      <c r="M680" s="178" t="str">
        <f t="shared" si="151"/>
        <v>-</v>
      </c>
      <c r="N680" s="179">
        <v>75.150000000000006</v>
      </c>
      <c r="O680" s="180" t="str">
        <f t="shared" si="145"/>
        <v>Aug</v>
      </c>
      <c r="P680" s="178">
        <v>156</v>
      </c>
      <c r="Q680" s="181">
        <f t="shared" si="152"/>
        <v>-7</v>
      </c>
      <c r="R680" s="180">
        <f t="shared" si="146"/>
        <v>-4.4871794871794823E-2</v>
      </c>
      <c r="S680" s="181" t="str">
        <f t="shared" si="153"/>
        <v>DEGROWTH</v>
      </c>
      <c r="T680" s="178">
        <f t="shared" si="147"/>
        <v>75.150000000000006</v>
      </c>
      <c r="U680" s="182" t="str">
        <f t="shared" si="148"/>
        <v>Sep</v>
      </c>
      <c r="V680" s="178">
        <f t="shared" si="156"/>
        <v>75.150000000000006</v>
      </c>
      <c r="W680" s="183">
        <f t="shared" si="154"/>
        <v>73.849999999999994</v>
      </c>
      <c r="X680" s="184" t="b">
        <f t="shared" ref="X680:X743" si="157">IFERROR(IF(U680="July",(K680/V680-1)),0)</f>
        <v>0</v>
      </c>
      <c r="Y680" s="183" t="str">
        <f t="shared" si="155"/>
        <v>GROWTH</v>
      </c>
      <c r="Z680" s="138">
        <v>0</v>
      </c>
      <c r="AA680" s="133"/>
      <c r="AB680" s="133" t="s">
        <v>121</v>
      </c>
      <c r="AC680" s="133" t="s">
        <v>1245</v>
      </c>
      <c r="AE680" s="133" t="s">
        <v>1245</v>
      </c>
      <c r="AF680" s="139">
        <v>166.24166666666667</v>
      </c>
    </row>
    <row r="681" spans="1:32" s="139" customFormat="1" ht="12">
      <c r="A681" s="133" t="s">
        <v>1245</v>
      </c>
      <c r="B681" s="141" t="s">
        <v>56</v>
      </c>
      <c r="C681" s="135" t="s">
        <v>2066</v>
      </c>
      <c r="D681" s="135">
        <v>1000001103</v>
      </c>
      <c r="E681" s="136" t="s">
        <v>2067</v>
      </c>
      <c r="F681" s="137">
        <v>43883</v>
      </c>
      <c r="G681" s="137" t="str">
        <f t="shared" si="149"/>
        <v>Targeted Dealer</v>
      </c>
      <c r="H681" s="137"/>
      <c r="I681" s="177">
        <v>25</v>
      </c>
      <c r="J681" s="177"/>
      <c r="K681" s="178">
        <v>5</v>
      </c>
      <c r="L681" s="178">
        <f t="shared" si="150"/>
        <v>20</v>
      </c>
      <c r="M681" s="178" t="str">
        <f t="shared" si="151"/>
        <v>-</v>
      </c>
      <c r="N681" s="179">
        <v>119</v>
      </c>
      <c r="O681" s="180" t="str">
        <f t="shared" si="145"/>
        <v>Aug</v>
      </c>
      <c r="P681" s="178">
        <v>27.5</v>
      </c>
      <c r="Q681" s="181">
        <f t="shared" si="152"/>
        <v>-22.5</v>
      </c>
      <c r="R681" s="180">
        <f t="shared" si="146"/>
        <v>-0.81818181818181812</v>
      </c>
      <c r="S681" s="181" t="str">
        <f t="shared" si="153"/>
        <v>DEGROWTH</v>
      </c>
      <c r="T681" s="178">
        <f t="shared" si="147"/>
        <v>119</v>
      </c>
      <c r="U681" s="182" t="str">
        <f t="shared" si="148"/>
        <v>Sep</v>
      </c>
      <c r="V681" s="178">
        <f t="shared" si="156"/>
        <v>119</v>
      </c>
      <c r="W681" s="183">
        <f t="shared" si="154"/>
        <v>-114</v>
      </c>
      <c r="X681" s="184" t="b">
        <f t="shared" si="157"/>
        <v>0</v>
      </c>
      <c r="Y681" s="183" t="str">
        <f t="shared" si="155"/>
        <v>GROWTH</v>
      </c>
      <c r="Z681" s="138">
        <v>0</v>
      </c>
      <c r="AA681" s="133"/>
      <c r="AB681" s="133" t="s">
        <v>121</v>
      </c>
      <c r="AC681" s="133" t="s">
        <v>1245</v>
      </c>
      <c r="AE681" s="133" t="s">
        <v>1245</v>
      </c>
      <c r="AF681" s="139">
        <v>24.583333333333332</v>
      </c>
    </row>
    <row r="682" spans="1:32" s="139" customFormat="1" ht="12">
      <c r="A682" s="133" t="s">
        <v>1245</v>
      </c>
      <c r="B682" s="141" t="s">
        <v>56</v>
      </c>
      <c r="C682" s="135" t="s">
        <v>2068</v>
      </c>
      <c r="D682" s="135">
        <v>1000001109</v>
      </c>
      <c r="E682" s="136" t="s">
        <v>2069</v>
      </c>
      <c r="F682" s="137">
        <v>43982</v>
      </c>
      <c r="G682" s="137" t="str">
        <f t="shared" si="149"/>
        <v>Targeted Dealer</v>
      </c>
      <c r="H682" s="137"/>
      <c r="I682" s="177">
        <v>40</v>
      </c>
      <c r="J682" s="177"/>
      <c r="K682" s="178">
        <v>41.8</v>
      </c>
      <c r="L682" s="178">
        <f t="shared" si="150"/>
        <v>-1.7999999999999972</v>
      </c>
      <c r="M682" s="178" t="str">
        <f t="shared" si="151"/>
        <v>-</v>
      </c>
      <c r="N682" s="179">
        <v>37.5</v>
      </c>
      <c r="O682" s="180" t="str">
        <f t="shared" si="145"/>
        <v>Aug</v>
      </c>
      <c r="P682" s="178">
        <v>61</v>
      </c>
      <c r="Q682" s="181">
        <f t="shared" si="152"/>
        <v>-19.200000000000003</v>
      </c>
      <c r="R682" s="180">
        <f t="shared" si="146"/>
        <v>-0.31475409836065582</v>
      </c>
      <c r="S682" s="181" t="str">
        <f t="shared" si="153"/>
        <v>DEGROWTH</v>
      </c>
      <c r="T682" s="178">
        <f t="shared" si="147"/>
        <v>37.5</v>
      </c>
      <c r="U682" s="182" t="str">
        <f t="shared" si="148"/>
        <v>Sep</v>
      </c>
      <c r="V682" s="178">
        <f t="shared" si="156"/>
        <v>37.5</v>
      </c>
      <c r="W682" s="183">
        <f t="shared" si="154"/>
        <v>4.2999999999999972</v>
      </c>
      <c r="X682" s="184" t="b">
        <f t="shared" si="157"/>
        <v>0</v>
      </c>
      <c r="Y682" s="183" t="str">
        <f t="shared" si="155"/>
        <v>GROWTH</v>
      </c>
      <c r="Z682" s="138">
        <v>0</v>
      </c>
      <c r="AA682" s="133"/>
      <c r="AB682" s="133" t="s">
        <v>121</v>
      </c>
      <c r="AC682" s="133" t="s">
        <v>1245</v>
      </c>
      <c r="AE682" s="133" t="s">
        <v>1245</v>
      </c>
      <c r="AF682" s="139">
        <v>70.216666666666669</v>
      </c>
    </row>
    <row r="683" spans="1:32" s="139" customFormat="1" ht="12">
      <c r="A683" s="133" t="s">
        <v>1245</v>
      </c>
      <c r="B683" s="141" t="s">
        <v>56</v>
      </c>
      <c r="C683" s="135" t="s">
        <v>2070</v>
      </c>
      <c r="D683" s="135">
        <v>1000001105</v>
      </c>
      <c r="E683" s="136" t="s">
        <v>2071</v>
      </c>
      <c r="F683" s="137">
        <v>43984</v>
      </c>
      <c r="G683" s="137" t="str">
        <f t="shared" si="149"/>
        <v>Targeted Dealer</v>
      </c>
      <c r="H683" s="137"/>
      <c r="I683" s="177">
        <v>40</v>
      </c>
      <c r="J683" s="177"/>
      <c r="K683" s="178">
        <v>37.5</v>
      </c>
      <c r="L683" s="178">
        <f t="shared" si="150"/>
        <v>2.5</v>
      </c>
      <c r="M683" s="178" t="str">
        <f t="shared" si="151"/>
        <v>-</v>
      </c>
      <c r="N683" s="179">
        <v>0</v>
      </c>
      <c r="O683" s="180" t="str">
        <f t="shared" si="145"/>
        <v>Aug</v>
      </c>
      <c r="P683" s="178">
        <v>87</v>
      </c>
      <c r="Q683" s="181">
        <f t="shared" si="152"/>
        <v>-49.5</v>
      </c>
      <c r="R683" s="180">
        <f t="shared" si="146"/>
        <v>-0.56896551724137934</v>
      </c>
      <c r="S683" s="181" t="b">
        <f t="shared" si="153"/>
        <v>0</v>
      </c>
      <c r="T683" s="178">
        <f t="shared" si="147"/>
        <v>0</v>
      </c>
      <c r="U683" s="182" t="str">
        <f t="shared" si="148"/>
        <v>Sep</v>
      </c>
      <c r="V683" s="178">
        <f t="shared" si="156"/>
        <v>0</v>
      </c>
      <c r="W683" s="183">
        <f t="shared" si="154"/>
        <v>37.5</v>
      </c>
      <c r="X683" s="184" t="b">
        <f t="shared" si="157"/>
        <v>0</v>
      </c>
      <c r="Y683" s="183" t="b">
        <f t="shared" si="155"/>
        <v>0</v>
      </c>
      <c r="Z683" s="138">
        <v>0</v>
      </c>
      <c r="AA683" s="133"/>
      <c r="AB683" s="133" t="s">
        <v>121</v>
      </c>
      <c r="AC683" s="133" t="s">
        <v>1245</v>
      </c>
      <c r="AE683" s="133" t="s">
        <v>1245</v>
      </c>
      <c r="AF683" s="139">
        <v>54.166666666666664</v>
      </c>
    </row>
    <row r="684" spans="1:32" s="139" customFormat="1" ht="12">
      <c r="A684" s="133" t="s">
        <v>1245</v>
      </c>
      <c r="B684" s="141" t="s">
        <v>56</v>
      </c>
      <c r="C684" s="135" t="s">
        <v>2072</v>
      </c>
      <c r="D684" s="135">
        <v>1000001107</v>
      </c>
      <c r="E684" s="136" t="s">
        <v>2073</v>
      </c>
      <c r="F684" s="137">
        <v>44002</v>
      </c>
      <c r="G684" s="137" t="str">
        <f t="shared" si="149"/>
        <v>Targeted Dealer</v>
      </c>
      <c r="H684" s="137"/>
      <c r="I684" s="177">
        <v>750</v>
      </c>
      <c r="J684" s="177"/>
      <c r="K684" s="178">
        <v>905.3</v>
      </c>
      <c r="L684" s="178">
        <f t="shared" si="150"/>
        <v>-155.29999999999995</v>
      </c>
      <c r="M684" s="178" t="str">
        <f t="shared" si="151"/>
        <v>-</v>
      </c>
      <c r="N684" s="179">
        <v>645.1</v>
      </c>
      <c r="O684" s="180" t="str">
        <f t="shared" si="145"/>
        <v>Aug</v>
      </c>
      <c r="P684" s="178">
        <v>880</v>
      </c>
      <c r="Q684" s="181">
        <f t="shared" si="152"/>
        <v>25.299999999999955</v>
      </c>
      <c r="R684" s="180">
        <f t="shared" si="146"/>
        <v>2.8750000000000053E-2</v>
      </c>
      <c r="S684" s="181" t="str">
        <f t="shared" si="153"/>
        <v>GROWTH</v>
      </c>
      <c r="T684" s="178">
        <f t="shared" si="147"/>
        <v>645.1</v>
      </c>
      <c r="U684" s="182" t="str">
        <f t="shared" si="148"/>
        <v>Sep</v>
      </c>
      <c r="V684" s="178">
        <f t="shared" si="156"/>
        <v>645.1</v>
      </c>
      <c r="W684" s="183">
        <f t="shared" si="154"/>
        <v>260.19999999999993</v>
      </c>
      <c r="X684" s="184" t="b">
        <f t="shared" si="157"/>
        <v>0</v>
      </c>
      <c r="Y684" s="183" t="str">
        <f t="shared" si="155"/>
        <v>GROWTH</v>
      </c>
      <c r="Z684" s="138">
        <v>0</v>
      </c>
      <c r="AA684" s="133"/>
      <c r="AB684" s="133" t="s">
        <v>121</v>
      </c>
      <c r="AC684" s="133" t="s">
        <v>1245</v>
      </c>
      <c r="AE684" s="133" t="s">
        <v>1245</v>
      </c>
      <c r="AF684" s="139">
        <v>1020.1666666666666</v>
      </c>
    </row>
    <row r="685" spans="1:32" s="139" customFormat="1" ht="12">
      <c r="A685" s="133" t="s">
        <v>1245</v>
      </c>
      <c r="B685" s="141" t="s">
        <v>56</v>
      </c>
      <c r="C685" s="135" t="s">
        <v>2076</v>
      </c>
      <c r="D685" s="135">
        <v>1000001108</v>
      </c>
      <c r="E685" s="136" t="s">
        <v>2077</v>
      </c>
      <c r="F685" s="137">
        <v>44147</v>
      </c>
      <c r="G685" s="137" t="str">
        <f t="shared" si="149"/>
        <v>Targeted Dealer</v>
      </c>
      <c r="H685" s="137"/>
      <c r="I685" s="177">
        <v>20</v>
      </c>
      <c r="J685" s="177"/>
      <c r="K685" s="178">
        <v>0</v>
      </c>
      <c r="L685" s="178">
        <f t="shared" si="150"/>
        <v>20</v>
      </c>
      <c r="M685" s="178" t="str">
        <f t="shared" si="151"/>
        <v>-</v>
      </c>
      <c r="N685" s="179">
        <v>0</v>
      </c>
      <c r="O685" s="180" t="str">
        <f t="shared" si="145"/>
        <v>Aug</v>
      </c>
      <c r="P685" s="178">
        <v>40</v>
      </c>
      <c r="Q685" s="181">
        <f t="shared" si="152"/>
        <v>-40</v>
      </c>
      <c r="R685" s="180">
        <f t="shared" si="146"/>
        <v>-1</v>
      </c>
      <c r="S685" s="181" t="b">
        <f t="shared" si="153"/>
        <v>0</v>
      </c>
      <c r="T685" s="178">
        <f t="shared" si="147"/>
        <v>0</v>
      </c>
      <c r="U685" s="182" t="str">
        <f t="shared" si="148"/>
        <v>Sep</v>
      </c>
      <c r="V685" s="178">
        <f t="shared" si="156"/>
        <v>0</v>
      </c>
      <c r="W685" s="183">
        <f t="shared" si="154"/>
        <v>0</v>
      </c>
      <c r="X685" s="184" t="b">
        <f t="shared" si="157"/>
        <v>0</v>
      </c>
      <c r="Y685" s="183" t="b">
        <f t="shared" si="155"/>
        <v>0</v>
      </c>
      <c r="Z685" s="138">
        <v>0</v>
      </c>
      <c r="AA685" s="133"/>
      <c r="AB685" s="133" t="s">
        <v>121</v>
      </c>
      <c r="AC685" s="133" t="s">
        <v>1245</v>
      </c>
      <c r="AE685" s="133" t="s">
        <v>1245</v>
      </c>
      <c r="AF685" s="139">
        <v>28.333333333333332</v>
      </c>
    </row>
    <row r="686" spans="1:32" s="139" customFormat="1" ht="12">
      <c r="A686" s="133" t="s">
        <v>1245</v>
      </c>
      <c r="B686" s="141" t="s">
        <v>56</v>
      </c>
      <c r="C686" s="135" t="s">
        <v>2078</v>
      </c>
      <c r="D686" s="135">
        <v>1000001098</v>
      </c>
      <c r="E686" s="136" t="s">
        <v>2079</v>
      </c>
      <c r="F686" s="137">
        <v>44366</v>
      </c>
      <c r="G686" s="137" t="str">
        <f t="shared" si="149"/>
        <v>Targeted Dealer</v>
      </c>
      <c r="H686" s="137"/>
      <c r="I686" s="177">
        <v>40</v>
      </c>
      <c r="J686" s="177"/>
      <c r="K686" s="178">
        <v>55</v>
      </c>
      <c r="L686" s="178">
        <f t="shared" si="150"/>
        <v>-15</v>
      </c>
      <c r="M686" s="178" t="str">
        <f t="shared" si="151"/>
        <v>-</v>
      </c>
      <c r="N686" s="179">
        <v>70</v>
      </c>
      <c r="O686" s="180" t="str">
        <f t="shared" si="145"/>
        <v>Aug</v>
      </c>
      <c r="P686" s="178">
        <v>37.5</v>
      </c>
      <c r="Q686" s="181">
        <f t="shared" si="152"/>
        <v>17.5</v>
      </c>
      <c r="R686" s="180">
        <f t="shared" si="146"/>
        <v>0.46666666666666656</v>
      </c>
      <c r="S686" s="181" t="str">
        <f t="shared" si="153"/>
        <v>GROWTH</v>
      </c>
      <c r="T686" s="178">
        <f t="shared" si="147"/>
        <v>70</v>
      </c>
      <c r="U686" s="182" t="str">
        <f t="shared" si="148"/>
        <v>Sep</v>
      </c>
      <c r="V686" s="178">
        <f t="shared" si="156"/>
        <v>70</v>
      </c>
      <c r="W686" s="183">
        <f t="shared" si="154"/>
        <v>-15</v>
      </c>
      <c r="X686" s="184" t="b">
        <f t="shared" si="157"/>
        <v>0</v>
      </c>
      <c r="Y686" s="183" t="str">
        <f t="shared" si="155"/>
        <v>GROWTH</v>
      </c>
      <c r="Z686" s="138">
        <v>0</v>
      </c>
      <c r="AA686" s="133"/>
      <c r="AB686" s="133" t="s">
        <v>121</v>
      </c>
      <c r="AC686" s="133" t="s">
        <v>1245</v>
      </c>
      <c r="AE686" s="133" t="s">
        <v>1245</v>
      </c>
      <c r="AF686" s="139">
        <v>25.416666666666668</v>
      </c>
    </row>
    <row r="687" spans="1:32" s="139" customFormat="1" ht="12">
      <c r="A687" s="133" t="s">
        <v>1245</v>
      </c>
      <c r="B687" s="141" t="s">
        <v>56</v>
      </c>
      <c r="C687" s="135" t="s">
        <v>2080</v>
      </c>
      <c r="D687" s="135">
        <v>1000002595</v>
      </c>
      <c r="E687" s="136" t="s">
        <v>2081</v>
      </c>
      <c r="F687" s="137">
        <v>44597</v>
      </c>
      <c r="G687" s="137" t="str">
        <f t="shared" si="149"/>
        <v>Targeted Dealer</v>
      </c>
      <c r="H687" s="137"/>
      <c r="I687" s="177">
        <v>30</v>
      </c>
      <c r="J687" s="177"/>
      <c r="K687" s="178">
        <v>28</v>
      </c>
      <c r="L687" s="178">
        <f t="shared" si="150"/>
        <v>2</v>
      </c>
      <c r="M687" s="178" t="str">
        <f t="shared" si="151"/>
        <v>-</v>
      </c>
      <c r="N687" s="179">
        <v>0</v>
      </c>
      <c r="O687" s="180" t="str">
        <f t="shared" si="145"/>
        <v>Aug</v>
      </c>
      <c r="P687" s="178">
        <v>45.5</v>
      </c>
      <c r="Q687" s="181">
        <f t="shared" si="152"/>
        <v>-17.5</v>
      </c>
      <c r="R687" s="180">
        <f t="shared" si="146"/>
        <v>-0.38461538461538458</v>
      </c>
      <c r="S687" s="181" t="b">
        <f t="shared" si="153"/>
        <v>0</v>
      </c>
      <c r="T687" s="178">
        <f t="shared" si="147"/>
        <v>0</v>
      </c>
      <c r="U687" s="182" t="str">
        <f t="shared" si="148"/>
        <v>Sep</v>
      </c>
      <c r="V687" s="178">
        <f t="shared" si="156"/>
        <v>0</v>
      </c>
      <c r="W687" s="183">
        <f t="shared" si="154"/>
        <v>28</v>
      </c>
      <c r="X687" s="184" t="b">
        <f t="shared" si="157"/>
        <v>0</v>
      </c>
      <c r="Y687" s="183" t="b">
        <f t="shared" si="155"/>
        <v>0</v>
      </c>
      <c r="Z687" s="138">
        <v>0</v>
      </c>
      <c r="AA687" s="133"/>
      <c r="AB687" s="133" t="s">
        <v>121</v>
      </c>
      <c r="AC687" s="133" t="s">
        <v>1245</v>
      </c>
      <c r="AE687" s="133" t="s">
        <v>1245</v>
      </c>
      <c r="AF687" s="139">
        <v>45.125</v>
      </c>
    </row>
    <row r="688" spans="1:32" s="139" customFormat="1" ht="12">
      <c r="A688" s="133" t="s">
        <v>1245</v>
      </c>
      <c r="B688" s="141" t="s">
        <v>56</v>
      </c>
      <c r="C688" s="135" t="s">
        <v>2082</v>
      </c>
      <c r="D688" s="135">
        <v>1000003490</v>
      </c>
      <c r="E688" s="136" t="s">
        <v>2083</v>
      </c>
      <c r="F688" s="137">
        <v>45042</v>
      </c>
      <c r="G688" s="137" t="str">
        <f t="shared" si="149"/>
        <v>Targeted Dealer</v>
      </c>
      <c r="H688" s="137"/>
      <c r="I688" s="177">
        <v>20</v>
      </c>
      <c r="J688" s="177"/>
      <c r="K688" s="178">
        <v>0</v>
      </c>
      <c r="L688" s="178">
        <f t="shared" si="150"/>
        <v>20</v>
      </c>
      <c r="M688" s="178" t="str">
        <f t="shared" si="151"/>
        <v>-</v>
      </c>
      <c r="N688" s="179">
        <v>0</v>
      </c>
      <c r="O688" s="180" t="str">
        <f t="shared" si="145"/>
        <v>Aug</v>
      </c>
      <c r="P688" s="178">
        <v>0</v>
      </c>
      <c r="Q688" s="181">
        <f t="shared" si="152"/>
        <v>0</v>
      </c>
      <c r="R688" s="180" t="str">
        <f t="shared" si="146"/>
        <v xml:space="preserve"> </v>
      </c>
      <c r="S688" s="181" t="b">
        <f t="shared" si="153"/>
        <v>0</v>
      </c>
      <c r="T688" s="178">
        <f t="shared" si="147"/>
        <v>0</v>
      </c>
      <c r="U688" s="182" t="str">
        <f t="shared" si="148"/>
        <v>Sep</v>
      </c>
      <c r="V688" s="178">
        <f t="shared" si="156"/>
        <v>0</v>
      </c>
      <c r="W688" s="183">
        <f t="shared" si="154"/>
        <v>0</v>
      </c>
      <c r="X688" s="184" t="b">
        <f t="shared" si="157"/>
        <v>0</v>
      </c>
      <c r="Y688" s="183" t="b">
        <f t="shared" si="155"/>
        <v>0</v>
      </c>
      <c r="Z688" s="138">
        <v>0</v>
      </c>
      <c r="AA688" s="133"/>
      <c r="AB688" s="133" t="s">
        <v>121</v>
      </c>
      <c r="AC688" s="133" t="s">
        <v>1245</v>
      </c>
      <c r="AE688" s="133" t="s">
        <v>1245</v>
      </c>
      <c r="AF688" s="139">
        <v>2.5</v>
      </c>
    </row>
    <row r="689" spans="1:32" s="139" customFormat="1" ht="12">
      <c r="A689" s="133" t="s">
        <v>1245</v>
      </c>
      <c r="B689" s="141" t="s">
        <v>56</v>
      </c>
      <c r="C689" s="135" t="s">
        <v>2084</v>
      </c>
      <c r="D689" s="135">
        <v>1000003496</v>
      </c>
      <c r="E689" s="136" t="s">
        <v>2085</v>
      </c>
      <c r="F689" s="137">
        <v>45044</v>
      </c>
      <c r="G689" s="137" t="str">
        <f t="shared" si="149"/>
        <v>Targeted Dealer</v>
      </c>
      <c r="H689" s="137"/>
      <c r="I689" s="177">
        <v>60</v>
      </c>
      <c r="J689" s="177"/>
      <c r="K689" s="178">
        <v>104.5</v>
      </c>
      <c r="L689" s="178">
        <f t="shared" si="150"/>
        <v>-44.5</v>
      </c>
      <c r="M689" s="178" t="str">
        <f t="shared" si="151"/>
        <v>-</v>
      </c>
      <c r="N689" s="179">
        <v>65.5</v>
      </c>
      <c r="O689" s="180" t="str">
        <f t="shared" si="145"/>
        <v>Aug</v>
      </c>
      <c r="P689" s="178">
        <v>146</v>
      </c>
      <c r="Q689" s="181">
        <f t="shared" si="152"/>
        <v>-41.5</v>
      </c>
      <c r="R689" s="180">
        <f t="shared" si="146"/>
        <v>-0.28424657534246578</v>
      </c>
      <c r="S689" s="181" t="str">
        <f t="shared" si="153"/>
        <v>DEGROWTH</v>
      </c>
      <c r="T689" s="178">
        <f t="shared" si="147"/>
        <v>65.5</v>
      </c>
      <c r="U689" s="182" t="str">
        <f t="shared" si="148"/>
        <v>Sep</v>
      </c>
      <c r="V689" s="178">
        <f t="shared" si="156"/>
        <v>65.5</v>
      </c>
      <c r="W689" s="183">
        <f t="shared" si="154"/>
        <v>39</v>
      </c>
      <c r="X689" s="184" t="b">
        <f t="shared" si="157"/>
        <v>0</v>
      </c>
      <c r="Y689" s="183" t="str">
        <f t="shared" si="155"/>
        <v>GROWTH</v>
      </c>
      <c r="Z689" s="138">
        <v>0</v>
      </c>
      <c r="AA689" s="133"/>
      <c r="AB689" s="133" t="s">
        <v>121</v>
      </c>
      <c r="AC689" s="133" t="s">
        <v>1245</v>
      </c>
      <c r="AE689" s="133" t="s">
        <v>1245</v>
      </c>
      <c r="AF689" s="139">
        <v>127.34166666666665</v>
      </c>
    </row>
    <row r="690" spans="1:32" s="139" customFormat="1" ht="12">
      <c r="A690" s="133" t="s">
        <v>1245</v>
      </c>
      <c r="B690" s="141" t="s">
        <v>56</v>
      </c>
      <c r="C690" s="135" t="s">
        <v>2088</v>
      </c>
      <c r="D690" s="135">
        <v>1000003595</v>
      </c>
      <c r="E690" s="136" t="s">
        <v>2089</v>
      </c>
      <c r="F690" s="137">
        <v>45093</v>
      </c>
      <c r="G690" s="137" t="str">
        <f t="shared" si="149"/>
        <v>Targeted Dealer</v>
      </c>
      <c r="H690" s="137"/>
      <c r="I690" s="177">
        <v>40</v>
      </c>
      <c r="J690" s="177"/>
      <c r="K690" s="178">
        <v>40.75</v>
      </c>
      <c r="L690" s="178">
        <f t="shared" si="150"/>
        <v>-0.75</v>
      </c>
      <c r="M690" s="178" t="str">
        <f t="shared" si="151"/>
        <v>-</v>
      </c>
      <c r="N690" s="179">
        <v>0</v>
      </c>
      <c r="O690" s="180" t="str">
        <f t="shared" si="145"/>
        <v>Aug</v>
      </c>
      <c r="P690" s="178">
        <v>101.5</v>
      </c>
      <c r="Q690" s="181">
        <f t="shared" si="152"/>
        <v>-60.75</v>
      </c>
      <c r="R690" s="180">
        <f t="shared" si="146"/>
        <v>-0.59852216748768472</v>
      </c>
      <c r="S690" s="181" t="b">
        <f t="shared" si="153"/>
        <v>0</v>
      </c>
      <c r="T690" s="178">
        <f t="shared" si="147"/>
        <v>0</v>
      </c>
      <c r="U690" s="182" t="str">
        <f t="shared" si="148"/>
        <v>Sep</v>
      </c>
      <c r="V690" s="178">
        <f t="shared" si="156"/>
        <v>0</v>
      </c>
      <c r="W690" s="183">
        <f t="shared" si="154"/>
        <v>40.75</v>
      </c>
      <c r="X690" s="184" t="b">
        <f t="shared" si="157"/>
        <v>0</v>
      </c>
      <c r="Y690" s="183" t="b">
        <f t="shared" si="155"/>
        <v>0</v>
      </c>
      <c r="Z690" s="138">
        <v>0</v>
      </c>
      <c r="AA690" s="133"/>
      <c r="AB690" s="133" t="s">
        <v>121</v>
      </c>
      <c r="AC690" s="133" t="s">
        <v>1245</v>
      </c>
      <c r="AE690" s="133" t="s">
        <v>1245</v>
      </c>
      <c r="AF690" s="139">
        <v>49.833333333333336</v>
      </c>
    </row>
    <row r="691" spans="1:32" s="139" customFormat="1" ht="12">
      <c r="A691" s="133" t="s">
        <v>1245</v>
      </c>
      <c r="B691" s="141" t="s">
        <v>56</v>
      </c>
      <c r="C691" s="135" t="s">
        <v>2090</v>
      </c>
      <c r="D691" s="135">
        <v>1000003692</v>
      </c>
      <c r="E691" s="136" t="s">
        <v>2091</v>
      </c>
      <c r="F691" s="137">
        <v>45150</v>
      </c>
      <c r="G691" s="137" t="str">
        <f t="shared" si="149"/>
        <v>Targeted Dealer</v>
      </c>
      <c r="H691" s="137"/>
      <c r="I691" s="177">
        <v>20</v>
      </c>
      <c r="J691" s="177"/>
      <c r="K691" s="178">
        <v>8</v>
      </c>
      <c r="L691" s="178">
        <f t="shared" si="150"/>
        <v>12</v>
      </c>
      <c r="M691" s="178" t="str">
        <f t="shared" si="151"/>
        <v>-</v>
      </c>
      <c r="N691" s="179">
        <v>20</v>
      </c>
      <c r="O691" s="180" t="str">
        <f t="shared" si="145"/>
        <v>Aug</v>
      </c>
      <c r="P691" s="178">
        <v>20</v>
      </c>
      <c r="Q691" s="181">
        <f t="shared" si="152"/>
        <v>-12</v>
      </c>
      <c r="R691" s="180">
        <f t="shared" si="146"/>
        <v>-0.6</v>
      </c>
      <c r="S691" s="181" t="str">
        <f t="shared" si="153"/>
        <v>DEGROWTH</v>
      </c>
      <c r="T691" s="178">
        <f t="shared" si="147"/>
        <v>20</v>
      </c>
      <c r="U691" s="182" t="str">
        <f t="shared" si="148"/>
        <v>Sep</v>
      </c>
      <c r="V691" s="178">
        <f t="shared" si="156"/>
        <v>20</v>
      </c>
      <c r="W691" s="183">
        <f t="shared" si="154"/>
        <v>-12</v>
      </c>
      <c r="X691" s="184" t="b">
        <f t="shared" si="157"/>
        <v>0</v>
      </c>
      <c r="Y691" s="183" t="str">
        <f t="shared" si="155"/>
        <v>GROWTH</v>
      </c>
      <c r="Z691" s="138">
        <v>0</v>
      </c>
      <c r="AA691" s="133"/>
      <c r="AB691" s="133" t="s">
        <v>121</v>
      </c>
      <c r="AC691" s="133" t="s">
        <v>1245</v>
      </c>
      <c r="AE691" s="133" t="s">
        <v>1245</v>
      </c>
      <c r="AF691" s="139">
        <v>21.291666666666668</v>
      </c>
    </row>
    <row r="692" spans="1:32" s="139" customFormat="1" ht="12">
      <c r="A692" s="138" t="s">
        <v>1245</v>
      </c>
      <c r="B692" s="144" t="s">
        <v>56</v>
      </c>
      <c r="C692" s="144" t="s">
        <v>2092</v>
      </c>
      <c r="D692" s="144">
        <v>1000003934</v>
      </c>
      <c r="E692" s="144" t="s">
        <v>2093</v>
      </c>
      <c r="F692" s="137">
        <v>45412</v>
      </c>
      <c r="G692" s="137" t="str">
        <f t="shared" si="149"/>
        <v>Targeted Dealer</v>
      </c>
      <c r="H692" s="137"/>
      <c r="I692" s="177">
        <v>25</v>
      </c>
      <c r="J692" s="177"/>
      <c r="K692" s="178">
        <v>25</v>
      </c>
      <c r="L692" s="178">
        <f t="shared" si="150"/>
        <v>0</v>
      </c>
      <c r="M692" s="178" t="str">
        <f t="shared" si="151"/>
        <v>-</v>
      </c>
      <c r="N692" s="179">
        <v>7.5</v>
      </c>
      <c r="O692" s="180" t="str">
        <f t="shared" si="145"/>
        <v>Aug</v>
      </c>
      <c r="P692" s="178">
        <v>20</v>
      </c>
      <c r="Q692" s="181">
        <f t="shared" si="152"/>
        <v>5</v>
      </c>
      <c r="R692" s="180">
        <f t="shared" si="146"/>
        <v>0.25</v>
      </c>
      <c r="S692" s="181" t="str">
        <f t="shared" si="153"/>
        <v>GROWTH</v>
      </c>
      <c r="T692" s="178">
        <f t="shared" si="147"/>
        <v>7.5</v>
      </c>
      <c r="U692" s="182" t="str">
        <f t="shared" si="148"/>
        <v>Sep</v>
      </c>
      <c r="V692" s="178">
        <f t="shared" si="156"/>
        <v>7.5</v>
      </c>
      <c r="W692" s="183">
        <f t="shared" si="154"/>
        <v>17.5</v>
      </c>
      <c r="X692" s="184" t="b">
        <f t="shared" si="157"/>
        <v>0</v>
      </c>
      <c r="Y692" s="183" t="str">
        <f t="shared" si="155"/>
        <v>GROWTH</v>
      </c>
      <c r="Z692" s="138">
        <v>0</v>
      </c>
      <c r="AA692" s="133"/>
      <c r="AB692" s="133" t="s">
        <v>121</v>
      </c>
      <c r="AC692" s="138" t="s">
        <v>1245</v>
      </c>
      <c r="AE692" s="138" t="s">
        <v>1245</v>
      </c>
      <c r="AF692" s="139">
        <v>29.333333333333332</v>
      </c>
    </row>
    <row r="693" spans="1:32" s="139" customFormat="1" ht="12">
      <c r="A693" s="138" t="s">
        <v>1245</v>
      </c>
      <c r="B693" s="144" t="s">
        <v>56</v>
      </c>
      <c r="C693" s="144" t="s">
        <v>2094</v>
      </c>
      <c r="D693" s="144">
        <v>1000004039</v>
      </c>
      <c r="E693" s="144" t="s">
        <v>2095</v>
      </c>
      <c r="F693" s="137">
        <v>45484</v>
      </c>
      <c r="G693" s="137" t="str">
        <f t="shared" si="149"/>
        <v>Targeted Dealer</v>
      </c>
      <c r="H693" s="137"/>
      <c r="I693" s="177">
        <v>30</v>
      </c>
      <c r="J693" s="177"/>
      <c r="K693" s="178">
        <v>46.5</v>
      </c>
      <c r="L693" s="178">
        <f t="shared" si="150"/>
        <v>-16.5</v>
      </c>
      <c r="M693" s="178" t="str">
        <f t="shared" si="151"/>
        <v>-</v>
      </c>
      <c r="N693" s="179">
        <v>10</v>
      </c>
      <c r="O693" s="180" t="str">
        <f t="shared" si="145"/>
        <v>Aug</v>
      </c>
      <c r="P693" s="178">
        <v>21</v>
      </c>
      <c r="Q693" s="181">
        <f t="shared" si="152"/>
        <v>25.5</v>
      </c>
      <c r="R693" s="180">
        <f t="shared" si="146"/>
        <v>1.2142857142857144</v>
      </c>
      <c r="S693" s="181" t="str">
        <f t="shared" si="153"/>
        <v>GROWTH</v>
      </c>
      <c r="T693" s="178">
        <f t="shared" si="147"/>
        <v>10</v>
      </c>
      <c r="U693" s="182" t="str">
        <f t="shared" si="148"/>
        <v>Sep</v>
      </c>
      <c r="V693" s="178">
        <f t="shared" si="156"/>
        <v>10</v>
      </c>
      <c r="W693" s="183">
        <f t="shared" si="154"/>
        <v>36.5</v>
      </c>
      <c r="X693" s="184" t="b">
        <f t="shared" si="157"/>
        <v>0</v>
      </c>
      <c r="Y693" s="183" t="str">
        <f t="shared" si="155"/>
        <v>GROWTH</v>
      </c>
      <c r="Z693" s="138">
        <v>0</v>
      </c>
      <c r="AA693" s="133"/>
      <c r="AB693" s="133" t="s">
        <v>121</v>
      </c>
      <c r="AC693" s="138" t="s">
        <v>1245</v>
      </c>
      <c r="AE693" s="138" t="s">
        <v>1245</v>
      </c>
      <c r="AF693" s="139">
        <v>46.75</v>
      </c>
    </row>
    <row r="694" spans="1:32" s="139" customFormat="1" ht="12">
      <c r="A694" s="138" t="s">
        <v>1245</v>
      </c>
      <c r="B694" s="144" t="s">
        <v>56</v>
      </c>
      <c r="C694" s="144" t="s">
        <v>2098</v>
      </c>
      <c r="D694" s="144">
        <v>1000004042</v>
      </c>
      <c r="E694" s="144" t="s">
        <v>2099</v>
      </c>
      <c r="F694" s="137">
        <v>45488</v>
      </c>
      <c r="G694" s="137" t="str">
        <f t="shared" si="149"/>
        <v>Targeted Dealer</v>
      </c>
      <c r="H694" s="137"/>
      <c r="I694" s="177">
        <v>30</v>
      </c>
      <c r="J694" s="177"/>
      <c r="K694" s="178">
        <v>0</v>
      </c>
      <c r="L694" s="178">
        <f t="shared" si="150"/>
        <v>30</v>
      </c>
      <c r="M694" s="178" t="str">
        <f t="shared" si="151"/>
        <v>-</v>
      </c>
      <c r="N694" s="179">
        <v>21.5</v>
      </c>
      <c r="O694" s="180" t="str">
        <f t="shared" si="145"/>
        <v>Aug</v>
      </c>
      <c r="P694" s="178">
        <v>16</v>
      </c>
      <c r="Q694" s="181">
        <f t="shared" si="152"/>
        <v>-16</v>
      </c>
      <c r="R694" s="180">
        <f t="shared" si="146"/>
        <v>-1</v>
      </c>
      <c r="S694" s="181" t="str">
        <f t="shared" si="153"/>
        <v>DEGROWTH</v>
      </c>
      <c r="T694" s="178">
        <f t="shared" si="147"/>
        <v>21.5</v>
      </c>
      <c r="U694" s="182" t="str">
        <f t="shared" si="148"/>
        <v>Sep</v>
      </c>
      <c r="V694" s="178">
        <f t="shared" si="156"/>
        <v>21.5</v>
      </c>
      <c r="W694" s="183">
        <f t="shared" si="154"/>
        <v>-21.5</v>
      </c>
      <c r="X694" s="184" t="b">
        <f t="shared" si="157"/>
        <v>0</v>
      </c>
      <c r="Y694" s="183" t="str">
        <f t="shared" si="155"/>
        <v>GROWTH</v>
      </c>
      <c r="Z694" s="138">
        <v>0</v>
      </c>
      <c r="AA694" s="133"/>
      <c r="AB694" s="133" t="s">
        <v>121</v>
      </c>
      <c r="AC694" s="138" t="s">
        <v>1245</v>
      </c>
      <c r="AE694" s="138" t="s">
        <v>1245</v>
      </c>
      <c r="AF694" s="139">
        <v>30.208333333333332</v>
      </c>
    </row>
    <row r="695" spans="1:32" s="139" customFormat="1" ht="12">
      <c r="A695" s="133" t="s">
        <v>1245</v>
      </c>
      <c r="B695" s="141" t="s">
        <v>57</v>
      </c>
      <c r="C695" s="135" t="s">
        <v>2100</v>
      </c>
      <c r="D695" s="135">
        <v>1000000199</v>
      </c>
      <c r="E695" s="136" t="s">
        <v>2101</v>
      </c>
      <c r="F695" s="137">
        <v>38609</v>
      </c>
      <c r="G695" s="137" t="str">
        <f t="shared" si="149"/>
        <v>Targeted Dealer</v>
      </c>
      <c r="H695" s="137"/>
      <c r="I695" s="177">
        <v>100</v>
      </c>
      <c r="J695" s="177"/>
      <c r="K695" s="178">
        <v>120</v>
      </c>
      <c r="L695" s="178">
        <f t="shared" si="150"/>
        <v>-20</v>
      </c>
      <c r="M695" s="178" t="str">
        <f t="shared" si="151"/>
        <v>-</v>
      </c>
      <c r="N695" s="179">
        <v>130</v>
      </c>
      <c r="O695" s="180" t="str">
        <f t="shared" si="145"/>
        <v>Aug</v>
      </c>
      <c r="P695" s="178">
        <v>70</v>
      </c>
      <c r="Q695" s="181">
        <f t="shared" si="152"/>
        <v>50</v>
      </c>
      <c r="R695" s="180">
        <f t="shared" si="146"/>
        <v>0.71428571428571419</v>
      </c>
      <c r="S695" s="181" t="str">
        <f t="shared" si="153"/>
        <v>GROWTH</v>
      </c>
      <c r="T695" s="178">
        <f t="shared" si="147"/>
        <v>130</v>
      </c>
      <c r="U695" s="182" t="str">
        <f t="shared" si="148"/>
        <v>Sep</v>
      </c>
      <c r="V695" s="178">
        <f t="shared" si="156"/>
        <v>130</v>
      </c>
      <c r="W695" s="183">
        <f t="shared" si="154"/>
        <v>-10</v>
      </c>
      <c r="X695" s="184" t="b">
        <f t="shared" si="157"/>
        <v>0</v>
      </c>
      <c r="Y695" s="183" t="str">
        <f t="shared" si="155"/>
        <v>GROWTH</v>
      </c>
      <c r="Z695" s="138">
        <v>0</v>
      </c>
      <c r="AA695" s="133"/>
      <c r="AB695" s="133" t="s">
        <v>121</v>
      </c>
      <c r="AC695" s="133" t="s">
        <v>1245</v>
      </c>
      <c r="AE695" s="133" t="s">
        <v>1245</v>
      </c>
      <c r="AF695" s="139">
        <v>117</v>
      </c>
    </row>
    <row r="696" spans="1:32" s="139" customFormat="1" ht="12">
      <c r="A696" s="133" t="s">
        <v>1245</v>
      </c>
      <c r="B696" s="141" t="s">
        <v>57</v>
      </c>
      <c r="C696" s="135" t="s">
        <v>2102</v>
      </c>
      <c r="D696" s="135">
        <v>1000000213</v>
      </c>
      <c r="E696" s="136" t="s">
        <v>2103</v>
      </c>
      <c r="F696" s="137">
        <v>38644</v>
      </c>
      <c r="G696" s="137" t="str">
        <f t="shared" si="149"/>
        <v>Targeted Dealer</v>
      </c>
      <c r="H696" s="137"/>
      <c r="I696" s="177">
        <v>30</v>
      </c>
      <c r="J696" s="177"/>
      <c r="K696" s="178">
        <v>22</v>
      </c>
      <c r="L696" s="178">
        <f t="shared" si="150"/>
        <v>8</v>
      </c>
      <c r="M696" s="178" t="str">
        <f t="shared" si="151"/>
        <v>-</v>
      </c>
      <c r="N696" s="179">
        <v>10</v>
      </c>
      <c r="O696" s="180" t="str">
        <f t="shared" si="145"/>
        <v>Aug</v>
      </c>
      <c r="P696" s="178">
        <v>20</v>
      </c>
      <c r="Q696" s="181">
        <f t="shared" si="152"/>
        <v>2</v>
      </c>
      <c r="R696" s="180">
        <f t="shared" si="146"/>
        <v>0.10000000000000009</v>
      </c>
      <c r="S696" s="181" t="str">
        <f t="shared" si="153"/>
        <v>GROWTH</v>
      </c>
      <c r="T696" s="178">
        <f t="shared" si="147"/>
        <v>10</v>
      </c>
      <c r="U696" s="182" t="str">
        <f t="shared" si="148"/>
        <v>Sep</v>
      </c>
      <c r="V696" s="178">
        <f t="shared" si="156"/>
        <v>10</v>
      </c>
      <c r="W696" s="183">
        <f t="shared" si="154"/>
        <v>12</v>
      </c>
      <c r="X696" s="184" t="b">
        <f t="shared" si="157"/>
        <v>0</v>
      </c>
      <c r="Y696" s="183" t="str">
        <f t="shared" si="155"/>
        <v>GROWTH</v>
      </c>
      <c r="Z696" s="138">
        <v>0</v>
      </c>
      <c r="AA696" s="133"/>
      <c r="AB696" s="133" t="s">
        <v>121</v>
      </c>
      <c r="AC696" s="133" t="s">
        <v>1245</v>
      </c>
      <c r="AE696" s="133" t="s">
        <v>1245</v>
      </c>
      <c r="AF696" s="139">
        <v>32.416666666666664</v>
      </c>
    </row>
    <row r="697" spans="1:32" s="139" customFormat="1" ht="12">
      <c r="A697" s="133" t="s">
        <v>1245</v>
      </c>
      <c r="B697" s="141" t="s">
        <v>57</v>
      </c>
      <c r="C697" s="135" t="s">
        <v>2104</v>
      </c>
      <c r="D697" s="135">
        <v>1000000222</v>
      </c>
      <c r="E697" s="136" t="s">
        <v>2105</v>
      </c>
      <c r="F697" s="137">
        <v>38647</v>
      </c>
      <c r="G697" s="137" t="str">
        <f t="shared" si="149"/>
        <v>-</v>
      </c>
      <c r="H697" s="137"/>
      <c r="I697" s="177">
        <v>0</v>
      </c>
      <c r="J697" s="177"/>
      <c r="K697" s="178">
        <v>0</v>
      </c>
      <c r="L697" s="178">
        <f t="shared" si="150"/>
        <v>0</v>
      </c>
      <c r="M697" s="178" t="str">
        <f t="shared" si="151"/>
        <v>-</v>
      </c>
      <c r="N697" s="179">
        <v>12.5</v>
      </c>
      <c r="O697" s="180" t="str">
        <f t="shared" si="145"/>
        <v>Aug</v>
      </c>
      <c r="P697" s="178">
        <v>0</v>
      </c>
      <c r="Q697" s="181">
        <f t="shared" si="152"/>
        <v>0</v>
      </c>
      <c r="R697" s="180" t="str">
        <f t="shared" si="146"/>
        <v xml:space="preserve"> </v>
      </c>
      <c r="S697" s="181" t="str">
        <f t="shared" si="153"/>
        <v>GROWTH</v>
      </c>
      <c r="T697" s="178">
        <f t="shared" si="147"/>
        <v>12.5</v>
      </c>
      <c r="U697" s="182" t="str">
        <f t="shared" si="148"/>
        <v>Sep</v>
      </c>
      <c r="V697" s="178">
        <f t="shared" si="156"/>
        <v>12.5</v>
      </c>
      <c r="W697" s="183">
        <f t="shared" si="154"/>
        <v>-12.5</v>
      </c>
      <c r="X697" s="184" t="b">
        <f t="shared" si="157"/>
        <v>0</v>
      </c>
      <c r="Y697" s="183" t="str">
        <f t="shared" si="155"/>
        <v>GROWTH</v>
      </c>
      <c r="Z697" s="138">
        <v>0</v>
      </c>
      <c r="AA697" s="133"/>
      <c r="AB697" s="133" t="s">
        <v>121</v>
      </c>
      <c r="AC697" s="133" t="s">
        <v>1245</v>
      </c>
      <c r="AE697" s="133" t="s">
        <v>1245</v>
      </c>
      <c r="AF697" s="139">
        <v>7.916666666666667</v>
      </c>
    </row>
    <row r="698" spans="1:32" s="139" customFormat="1" ht="12">
      <c r="A698" s="133" t="s">
        <v>1245</v>
      </c>
      <c r="B698" s="141" t="s">
        <v>57</v>
      </c>
      <c r="C698" s="135" t="s">
        <v>2106</v>
      </c>
      <c r="D698" s="135">
        <v>1000000202</v>
      </c>
      <c r="E698" s="136" t="s">
        <v>2107</v>
      </c>
      <c r="F698" s="137">
        <v>39612</v>
      </c>
      <c r="G698" s="137" t="str">
        <f t="shared" si="149"/>
        <v>Targeted Dealer</v>
      </c>
      <c r="H698" s="137"/>
      <c r="I698" s="177">
        <v>100</v>
      </c>
      <c r="J698" s="177"/>
      <c r="K698" s="178">
        <v>100</v>
      </c>
      <c r="L698" s="178">
        <f t="shared" si="150"/>
        <v>0</v>
      </c>
      <c r="M698" s="178" t="str">
        <f t="shared" si="151"/>
        <v>-</v>
      </c>
      <c r="N698" s="179">
        <v>100</v>
      </c>
      <c r="O698" s="180" t="str">
        <f t="shared" si="145"/>
        <v>Aug</v>
      </c>
      <c r="P698" s="178">
        <v>75</v>
      </c>
      <c r="Q698" s="181">
        <f t="shared" si="152"/>
        <v>25</v>
      </c>
      <c r="R698" s="180">
        <f t="shared" si="146"/>
        <v>0.33333333333333326</v>
      </c>
      <c r="S698" s="181" t="str">
        <f t="shared" si="153"/>
        <v>GROWTH</v>
      </c>
      <c r="T698" s="178">
        <f t="shared" si="147"/>
        <v>100</v>
      </c>
      <c r="U698" s="182" t="str">
        <f t="shared" si="148"/>
        <v>Sep</v>
      </c>
      <c r="V698" s="178">
        <f t="shared" si="156"/>
        <v>100</v>
      </c>
      <c r="W698" s="183">
        <f t="shared" si="154"/>
        <v>0</v>
      </c>
      <c r="X698" s="184" t="b">
        <f t="shared" si="157"/>
        <v>0</v>
      </c>
      <c r="Y698" s="183" t="str">
        <f t="shared" si="155"/>
        <v>GROWTH</v>
      </c>
      <c r="Z698" s="138">
        <v>0</v>
      </c>
      <c r="AA698" s="133"/>
      <c r="AB698" s="133" t="s">
        <v>121</v>
      </c>
      <c r="AC698" s="133" t="s">
        <v>1245</v>
      </c>
      <c r="AE698" s="133" t="s">
        <v>1245</v>
      </c>
      <c r="AF698" s="139">
        <v>105</v>
      </c>
    </row>
    <row r="699" spans="1:32" s="139" customFormat="1" ht="12">
      <c r="A699" s="133" t="s">
        <v>1245</v>
      </c>
      <c r="B699" s="141" t="s">
        <v>57</v>
      </c>
      <c r="C699" s="135" t="s">
        <v>2108</v>
      </c>
      <c r="D699" s="135">
        <v>1000000224</v>
      </c>
      <c r="E699" s="136" t="s">
        <v>2109</v>
      </c>
      <c r="F699" s="137">
        <v>40816</v>
      </c>
      <c r="G699" s="137" t="str">
        <f t="shared" si="149"/>
        <v>Targeted Dealer</v>
      </c>
      <c r="H699" s="137"/>
      <c r="I699" s="177">
        <v>25</v>
      </c>
      <c r="J699" s="177"/>
      <c r="K699" s="178">
        <v>25</v>
      </c>
      <c r="L699" s="178">
        <f t="shared" si="150"/>
        <v>0</v>
      </c>
      <c r="M699" s="178" t="str">
        <f t="shared" si="151"/>
        <v>-</v>
      </c>
      <c r="N699" s="179">
        <v>15</v>
      </c>
      <c r="O699" s="180" t="str">
        <f t="shared" si="145"/>
        <v>Aug</v>
      </c>
      <c r="P699" s="178">
        <v>25</v>
      </c>
      <c r="Q699" s="181">
        <f t="shared" si="152"/>
        <v>0</v>
      </c>
      <c r="R699" s="180">
        <f t="shared" si="146"/>
        <v>0</v>
      </c>
      <c r="S699" s="181" t="str">
        <f t="shared" si="153"/>
        <v>GROWTH</v>
      </c>
      <c r="T699" s="178">
        <f t="shared" si="147"/>
        <v>15</v>
      </c>
      <c r="U699" s="182" t="str">
        <f t="shared" si="148"/>
        <v>Sep</v>
      </c>
      <c r="V699" s="178">
        <f t="shared" si="156"/>
        <v>15</v>
      </c>
      <c r="W699" s="183">
        <f t="shared" si="154"/>
        <v>10</v>
      </c>
      <c r="X699" s="184" t="b">
        <f t="shared" si="157"/>
        <v>0</v>
      </c>
      <c r="Y699" s="183" t="str">
        <f t="shared" si="155"/>
        <v>GROWTH</v>
      </c>
      <c r="Z699" s="138">
        <v>0</v>
      </c>
      <c r="AA699" s="133"/>
      <c r="AB699" s="133" t="s">
        <v>121</v>
      </c>
      <c r="AC699" s="133" t="s">
        <v>1245</v>
      </c>
      <c r="AE699" s="133" t="s">
        <v>1245</v>
      </c>
      <c r="AF699" s="139">
        <v>23.333333333333332</v>
      </c>
    </row>
    <row r="700" spans="1:32" s="139" customFormat="1" ht="12">
      <c r="A700" s="133" t="s">
        <v>1245</v>
      </c>
      <c r="B700" s="141" t="s">
        <v>57</v>
      </c>
      <c r="C700" s="135" t="s">
        <v>2110</v>
      </c>
      <c r="D700" s="135">
        <v>1000000216</v>
      </c>
      <c r="E700" s="136" t="s">
        <v>2111</v>
      </c>
      <c r="F700" s="137">
        <v>40943</v>
      </c>
      <c r="G700" s="137" t="str">
        <f t="shared" si="149"/>
        <v>Targeted Dealer</v>
      </c>
      <c r="H700" s="137"/>
      <c r="I700" s="177">
        <v>200</v>
      </c>
      <c r="J700" s="177"/>
      <c r="K700" s="178">
        <v>230</v>
      </c>
      <c r="L700" s="178">
        <f t="shared" si="150"/>
        <v>-30</v>
      </c>
      <c r="M700" s="178" t="str">
        <f t="shared" si="151"/>
        <v>-</v>
      </c>
      <c r="N700" s="179">
        <v>157</v>
      </c>
      <c r="O700" s="180" t="str">
        <f t="shared" si="145"/>
        <v>Aug</v>
      </c>
      <c r="P700" s="178">
        <v>225</v>
      </c>
      <c r="Q700" s="181">
        <f t="shared" si="152"/>
        <v>5</v>
      </c>
      <c r="R700" s="180">
        <f t="shared" si="146"/>
        <v>2.2222222222222143E-2</v>
      </c>
      <c r="S700" s="181" t="str">
        <f t="shared" si="153"/>
        <v>GROWTH</v>
      </c>
      <c r="T700" s="178">
        <f t="shared" si="147"/>
        <v>157</v>
      </c>
      <c r="U700" s="182" t="str">
        <f t="shared" si="148"/>
        <v>Sep</v>
      </c>
      <c r="V700" s="178">
        <f t="shared" si="156"/>
        <v>157</v>
      </c>
      <c r="W700" s="183">
        <f t="shared" si="154"/>
        <v>73</v>
      </c>
      <c r="X700" s="184" t="b">
        <f t="shared" si="157"/>
        <v>0</v>
      </c>
      <c r="Y700" s="183" t="str">
        <f t="shared" si="155"/>
        <v>GROWTH</v>
      </c>
      <c r="Z700" s="138">
        <v>0</v>
      </c>
      <c r="AA700" s="133"/>
      <c r="AB700" s="133" t="s">
        <v>121</v>
      </c>
      <c r="AC700" s="133" t="s">
        <v>1245</v>
      </c>
      <c r="AE700" s="133" t="s">
        <v>1245</v>
      </c>
      <c r="AF700" s="139">
        <v>245.41666666666666</v>
      </c>
    </row>
    <row r="701" spans="1:32" s="139" customFormat="1" ht="12">
      <c r="A701" s="133" t="s">
        <v>1245</v>
      </c>
      <c r="B701" s="141" t="s">
        <v>57</v>
      </c>
      <c r="C701" s="135" t="s">
        <v>2114</v>
      </c>
      <c r="D701" s="135">
        <v>1000000231</v>
      </c>
      <c r="E701" s="136" t="s">
        <v>2115</v>
      </c>
      <c r="F701" s="137">
        <v>41054</v>
      </c>
      <c r="G701" s="137" t="str">
        <f t="shared" si="149"/>
        <v>Targeted Dealer</v>
      </c>
      <c r="H701" s="137"/>
      <c r="I701" s="177">
        <v>25</v>
      </c>
      <c r="J701" s="177"/>
      <c r="K701" s="178">
        <v>0</v>
      </c>
      <c r="L701" s="178">
        <f t="shared" si="150"/>
        <v>25</v>
      </c>
      <c r="M701" s="178" t="str">
        <f t="shared" si="151"/>
        <v>-</v>
      </c>
      <c r="N701" s="179">
        <v>25</v>
      </c>
      <c r="O701" s="180" t="str">
        <f t="shared" si="145"/>
        <v>Aug</v>
      </c>
      <c r="P701" s="178">
        <v>45</v>
      </c>
      <c r="Q701" s="181">
        <f t="shared" si="152"/>
        <v>-45</v>
      </c>
      <c r="R701" s="180">
        <f t="shared" si="146"/>
        <v>-1</v>
      </c>
      <c r="S701" s="181" t="str">
        <f t="shared" si="153"/>
        <v>DEGROWTH</v>
      </c>
      <c r="T701" s="178">
        <f t="shared" si="147"/>
        <v>25</v>
      </c>
      <c r="U701" s="182" t="str">
        <f t="shared" si="148"/>
        <v>Sep</v>
      </c>
      <c r="V701" s="178">
        <f t="shared" si="156"/>
        <v>25</v>
      </c>
      <c r="W701" s="183">
        <f t="shared" si="154"/>
        <v>-25</v>
      </c>
      <c r="X701" s="184" t="b">
        <f t="shared" si="157"/>
        <v>0</v>
      </c>
      <c r="Y701" s="183" t="str">
        <f t="shared" si="155"/>
        <v>GROWTH</v>
      </c>
      <c r="Z701" s="138">
        <v>0</v>
      </c>
      <c r="AA701" s="133"/>
      <c r="AB701" s="133" t="s">
        <v>121</v>
      </c>
      <c r="AC701" s="133" t="s">
        <v>1245</v>
      </c>
      <c r="AE701" s="133" t="s">
        <v>1245</v>
      </c>
      <c r="AF701" s="139">
        <v>53.333333333333336</v>
      </c>
    </row>
    <row r="702" spans="1:32" s="139" customFormat="1" ht="12">
      <c r="A702" s="133" t="s">
        <v>1245</v>
      </c>
      <c r="B702" s="141" t="s">
        <v>57</v>
      </c>
      <c r="C702" s="135" t="s">
        <v>2116</v>
      </c>
      <c r="D702" s="135">
        <v>1000000208</v>
      </c>
      <c r="E702" s="136" t="s">
        <v>2117</v>
      </c>
      <c r="F702" s="137">
        <v>41207</v>
      </c>
      <c r="G702" s="137" t="str">
        <f t="shared" si="149"/>
        <v>Targeted Dealer</v>
      </c>
      <c r="H702" s="137"/>
      <c r="I702" s="177">
        <v>100</v>
      </c>
      <c r="J702" s="177"/>
      <c r="K702" s="178">
        <v>50</v>
      </c>
      <c r="L702" s="178">
        <f t="shared" si="150"/>
        <v>50</v>
      </c>
      <c r="M702" s="178" t="str">
        <f t="shared" si="151"/>
        <v>-</v>
      </c>
      <c r="N702" s="179">
        <v>99.5</v>
      </c>
      <c r="O702" s="180" t="str">
        <f t="shared" si="145"/>
        <v>Aug</v>
      </c>
      <c r="P702" s="178">
        <v>75</v>
      </c>
      <c r="Q702" s="181">
        <f t="shared" si="152"/>
        <v>-25</v>
      </c>
      <c r="R702" s="180">
        <f t="shared" si="146"/>
        <v>-0.33333333333333337</v>
      </c>
      <c r="S702" s="181" t="str">
        <f t="shared" si="153"/>
        <v>DEGROWTH</v>
      </c>
      <c r="T702" s="178">
        <f t="shared" si="147"/>
        <v>99.5</v>
      </c>
      <c r="U702" s="182" t="str">
        <f t="shared" si="148"/>
        <v>Sep</v>
      </c>
      <c r="V702" s="178">
        <f t="shared" si="156"/>
        <v>99.5</v>
      </c>
      <c r="W702" s="183">
        <f t="shared" si="154"/>
        <v>-49.5</v>
      </c>
      <c r="X702" s="184" t="b">
        <f t="shared" si="157"/>
        <v>0</v>
      </c>
      <c r="Y702" s="183" t="str">
        <f t="shared" si="155"/>
        <v>GROWTH</v>
      </c>
      <c r="Z702" s="138">
        <v>0</v>
      </c>
      <c r="AA702" s="133"/>
      <c r="AB702" s="133" t="s">
        <v>121</v>
      </c>
      <c r="AC702" s="133" t="s">
        <v>1245</v>
      </c>
      <c r="AE702" s="133" t="s">
        <v>1245</v>
      </c>
      <c r="AF702" s="139">
        <v>107.08333333333333</v>
      </c>
    </row>
    <row r="703" spans="1:32" s="139" customFormat="1" ht="12">
      <c r="A703" s="133" t="s">
        <v>1245</v>
      </c>
      <c r="B703" s="141" t="s">
        <v>57</v>
      </c>
      <c r="C703" s="135" t="s">
        <v>2118</v>
      </c>
      <c r="D703" s="135">
        <v>1000000210</v>
      </c>
      <c r="E703" s="136" t="s">
        <v>2119</v>
      </c>
      <c r="F703" s="137">
        <v>41352</v>
      </c>
      <c r="G703" s="137" t="str">
        <f t="shared" si="149"/>
        <v>Targeted Dealer</v>
      </c>
      <c r="H703" s="137"/>
      <c r="I703" s="177">
        <v>70</v>
      </c>
      <c r="J703" s="177"/>
      <c r="K703" s="178">
        <v>65</v>
      </c>
      <c r="L703" s="178">
        <f t="shared" si="150"/>
        <v>5</v>
      </c>
      <c r="M703" s="178" t="str">
        <f t="shared" si="151"/>
        <v>-</v>
      </c>
      <c r="N703" s="179">
        <v>72.5</v>
      </c>
      <c r="O703" s="180" t="str">
        <f t="shared" si="145"/>
        <v>Aug</v>
      </c>
      <c r="P703" s="178">
        <v>75</v>
      </c>
      <c r="Q703" s="181">
        <f t="shared" si="152"/>
        <v>-10</v>
      </c>
      <c r="R703" s="180">
        <f t="shared" si="146"/>
        <v>-0.1333333333333333</v>
      </c>
      <c r="S703" s="181" t="str">
        <f t="shared" si="153"/>
        <v>DEGROWTH</v>
      </c>
      <c r="T703" s="178">
        <f t="shared" si="147"/>
        <v>72.5</v>
      </c>
      <c r="U703" s="182" t="str">
        <f t="shared" si="148"/>
        <v>Sep</v>
      </c>
      <c r="V703" s="178">
        <f t="shared" si="156"/>
        <v>72.5</v>
      </c>
      <c r="W703" s="183">
        <f t="shared" si="154"/>
        <v>-7.5</v>
      </c>
      <c r="X703" s="184" t="b">
        <f t="shared" si="157"/>
        <v>0</v>
      </c>
      <c r="Y703" s="183" t="str">
        <f t="shared" si="155"/>
        <v>GROWTH</v>
      </c>
      <c r="Z703" s="138">
        <v>0</v>
      </c>
      <c r="AA703" s="133"/>
      <c r="AB703" s="133" t="s">
        <v>121</v>
      </c>
      <c r="AC703" s="133" t="s">
        <v>1245</v>
      </c>
      <c r="AE703" s="133" t="s">
        <v>1245</v>
      </c>
      <c r="AF703" s="139">
        <v>71.083333333333329</v>
      </c>
    </row>
    <row r="704" spans="1:32" s="139" customFormat="1" ht="12">
      <c r="A704" s="133" t="s">
        <v>1245</v>
      </c>
      <c r="B704" s="141" t="s">
        <v>57</v>
      </c>
      <c r="C704" s="135" t="s">
        <v>2120</v>
      </c>
      <c r="D704" s="135">
        <v>1000000219</v>
      </c>
      <c r="E704" s="136" t="s">
        <v>2121</v>
      </c>
      <c r="F704" s="137">
        <v>41436</v>
      </c>
      <c r="G704" s="137" t="str">
        <f t="shared" si="149"/>
        <v>Targeted Dealer</v>
      </c>
      <c r="H704" s="137"/>
      <c r="I704" s="177">
        <v>75</v>
      </c>
      <c r="J704" s="177"/>
      <c r="K704" s="178">
        <v>50</v>
      </c>
      <c r="L704" s="178">
        <f t="shared" si="150"/>
        <v>25</v>
      </c>
      <c r="M704" s="178" t="str">
        <f t="shared" si="151"/>
        <v>-</v>
      </c>
      <c r="N704" s="179">
        <v>37.5</v>
      </c>
      <c r="O704" s="180" t="str">
        <f t="shared" si="145"/>
        <v>Aug</v>
      </c>
      <c r="P704" s="178">
        <v>75</v>
      </c>
      <c r="Q704" s="181">
        <f t="shared" si="152"/>
        <v>-25</v>
      </c>
      <c r="R704" s="180">
        <f t="shared" si="146"/>
        <v>-0.33333333333333337</v>
      </c>
      <c r="S704" s="181" t="str">
        <f t="shared" si="153"/>
        <v>DEGROWTH</v>
      </c>
      <c r="T704" s="178">
        <f t="shared" si="147"/>
        <v>37.5</v>
      </c>
      <c r="U704" s="182" t="str">
        <f t="shared" si="148"/>
        <v>Sep</v>
      </c>
      <c r="V704" s="178">
        <f t="shared" si="156"/>
        <v>37.5</v>
      </c>
      <c r="W704" s="183">
        <f t="shared" si="154"/>
        <v>12.5</v>
      </c>
      <c r="X704" s="184" t="b">
        <f t="shared" si="157"/>
        <v>0</v>
      </c>
      <c r="Y704" s="183" t="str">
        <f t="shared" si="155"/>
        <v>GROWTH</v>
      </c>
      <c r="Z704" s="138">
        <v>0</v>
      </c>
      <c r="AA704" s="133"/>
      <c r="AB704" s="133" t="s">
        <v>121</v>
      </c>
      <c r="AC704" s="133" t="s">
        <v>1245</v>
      </c>
      <c r="AE704" s="133" t="s">
        <v>1245</v>
      </c>
      <c r="AF704" s="139">
        <v>93.333333333333329</v>
      </c>
    </row>
    <row r="705" spans="1:32" s="139" customFormat="1" ht="12">
      <c r="A705" s="133" t="s">
        <v>1245</v>
      </c>
      <c r="B705" s="141" t="s">
        <v>57</v>
      </c>
      <c r="C705" s="135" t="s">
        <v>2122</v>
      </c>
      <c r="D705" s="135">
        <v>1000000207</v>
      </c>
      <c r="E705" s="136" t="s">
        <v>2123</v>
      </c>
      <c r="F705" s="137">
        <v>41848</v>
      </c>
      <c r="G705" s="137" t="str">
        <f t="shared" si="149"/>
        <v>Targeted Dealer</v>
      </c>
      <c r="H705" s="137"/>
      <c r="I705" s="177">
        <v>140</v>
      </c>
      <c r="J705" s="177"/>
      <c r="K705" s="178">
        <v>79.5</v>
      </c>
      <c r="L705" s="178">
        <f t="shared" si="150"/>
        <v>60.5</v>
      </c>
      <c r="M705" s="178" t="str">
        <f t="shared" si="151"/>
        <v>-</v>
      </c>
      <c r="N705" s="179">
        <v>135</v>
      </c>
      <c r="O705" s="180" t="str">
        <f t="shared" si="145"/>
        <v>Aug</v>
      </c>
      <c r="P705" s="178">
        <v>154</v>
      </c>
      <c r="Q705" s="181">
        <f t="shared" si="152"/>
        <v>-74.5</v>
      </c>
      <c r="R705" s="180">
        <f t="shared" si="146"/>
        <v>-0.48376623376623373</v>
      </c>
      <c r="S705" s="181" t="str">
        <f t="shared" si="153"/>
        <v>DEGROWTH</v>
      </c>
      <c r="T705" s="178">
        <f t="shared" si="147"/>
        <v>135</v>
      </c>
      <c r="U705" s="182" t="str">
        <f t="shared" si="148"/>
        <v>Sep</v>
      </c>
      <c r="V705" s="178">
        <f t="shared" si="156"/>
        <v>135</v>
      </c>
      <c r="W705" s="183">
        <f t="shared" si="154"/>
        <v>-55.5</v>
      </c>
      <c r="X705" s="184" t="b">
        <f t="shared" si="157"/>
        <v>0</v>
      </c>
      <c r="Y705" s="183" t="str">
        <f t="shared" si="155"/>
        <v>GROWTH</v>
      </c>
      <c r="Z705" s="138">
        <v>0</v>
      </c>
      <c r="AA705" s="133"/>
      <c r="AB705" s="133" t="s">
        <v>121</v>
      </c>
      <c r="AC705" s="133" t="s">
        <v>1245</v>
      </c>
      <c r="AE705" s="133" t="s">
        <v>1245</v>
      </c>
      <c r="AF705" s="139">
        <v>156.5</v>
      </c>
    </row>
    <row r="706" spans="1:32" s="139" customFormat="1" ht="12">
      <c r="A706" s="133" t="s">
        <v>1245</v>
      </c>
      <c r="B706" s="141" t="s">
        <v>57</v>
      </c>
      <c r="C706" s="135" t="s">
        <v>2124</v>
      </c>
      <c r="D706" s="135">
        <v>1000000209</v>
      </c>
      <c r="E706" s="136" t="s">
        <v>2125</v>
      </c>
      <c r="F706" s="137">
        <v>41880</v>
      </c>
      <c r="G706" s="137" t="str">
        <f t="shared" si="149"/>
        <v>Targeted Dealer</v>
      </c>
      <c r="H706" s="137"/>
      <c r="I706" s="177">
        <v>30</v>
      </c>
      <c r="J706" s="177"/>
      <c r="K706" s="178">
        <v>35</v>
      </c>
      <c r="L706" s="178">
        <f t="shared" si="150"/>
        <v>-5</v>
      </c>
      <c r="M706" s="178" t="str">
        <f t="shared" si="151"/>
        <v>-</v>
      </c>
      <c r="N706" s="179">
        <v>15</v>
      </c>
      <c r="O706" s="180" t="str">
        <f t="shared" si="145"/>
        <v>Aug</v>
      </c>
      <c r="P706" s="178">
        <v>25</v>
      </c>
      <c r="Q706" s="181">
        <f t="shared" si="152"/>
        <v>10</v>
      </c>
      <c r="R706" s="180">
        <f t="shared" si="146"/>
        <v>0.39999999999999991</v>
      </c>
      <c r="S706" s="181" t="str">
        <f t="shared" si="153"/>
        <v>GROWTH</v>
      </c>
      <c r="T706" s="178">
        <f t="shared" si="147"/>
        <v>15</v>
      </c>
      <c r="U706" s="182" t="str">
        <f t="shared" si="148"/>
        <v>Sep</v>
      </c>
      <c r="V706" s="178">
        <f t="shared" si="156"/>
        <v>15</v>
      </c>
      <c r="W706" s="183">
        <f t="shared" si="154"/>
        <v>20</v>
      </c>
      <c r="X706" s="184" t="b">
        <f t="shared" si="157"/>
        <v>0</v>
      </c>
      <c r="Y706" s="183" t="str">
        <f t="shared" si="155"/>
        <v>GROWTH</v>
      </c>
      <c r="Z706" s="138">
        <v>0</v>
      </c>
      <c r="AA706" s="133"/>
      <c r="AB706" s="133" t="s">
        <v>121</v>
      </c>
      <c r="AC706" s="133" t="s">
        <v>1245</v>
      </c>
      <c r="AE706" s="133" t="s">
        <v>1245</v>
      </c>
      <c r="AF706" s="139">
        <v>18.75</v>
      </c>
    </row>
    <row r="707" spans="1:32" s="139" customFormat="1" ht="12">
      <c r="A707" s="133" t="s">
        <v>1245</v>
      </c>
      <c r="B707" s="141" t="s">
        <v>57</v>
      </c>
      <c r="C707" s="135" t="s">
        <v>2128</v>
      </c>
      <c r="D707" s="135">
        <v>1000000198</v>
      </c>
      <c r="E707" s="136" t="s">
        <v>2129</v>
      </c>
      <c r="F707" s="137">
        <v>42257</v>
      </c>
      <c r="G707" s="137" t="str">
        <f t="shared" si="149"/>
        <v>Targeted Dealer</v>
      </c>
      <c r="H707" s="137"/>
      <c r="I707" s="177">
        <v>445</v>
      </c>
      <c r="J707" s="177"/>
      <c r="K707" s="178">
        <v>299.5</v>
      </c>
      <c r="L707" s="178">
        <f t="shared" si="150"/>
        <v>145.5</v>
      </c>
      <c r="M707" s="178" t="str">
        <f t="shared" si="151"/>
        <v>-</v>
      </c>
      <c r="N707" s="179">
        <v>396</v>
      </c>
      <c r="O707" s="180" t="str">
        <f t="shared" si="145"/>
        <v>Aug</v>
      </c>
      <c r="P707" s="178">
        <v>295</v>
      </c>
      <c r="Q707" s="181">
        <f t="shared" si="152"/>
        <v>4.5</v>
      </c>
      <c r="R707" s="180">
        <f t="shared" si="146"/>
        <v>1.5254237288135686E-2</v>
      </c>
      <c r="S707" s="181" t="str">
        <f t="shared" si="153"/>
        <v>GROWTH</v>
      </c>
      <c r="T707" s="178">
        <f t="shared" si="147"/>
        <v>396</v>
      </c>
      <c r="U707" s="182" t="str">
        <f t="shared" si="148"/>
        <v>Sep</v>
      </c>
      <c r="V707" s="178">
        <f t="shared" si="156"/>
        <v>396</v>
      </c>
      <c r="W707" s="183">
        <f t="shared" si="154"/>
        <v>-96.5</v>
      </c>
      <c r="X707" s="184" t="b">
        <f t="shared" si="157"/>
        <v>0</v>
      </c>
      <c r="Y707" s="183" t="str">
        <f t="shared" si="155"/>
        <v>GROWTH</v>
      </c>
      <c r="Z707" s="138">
        <v>0</v>
      </c>
      <c r="AA707" s="133"/>
      <c r="AB707" s="133" t="s">
        <v>121</v>
      </c>
      <c r="AC707" s="133" t="s">
        <v>1245</v>
      </c>
      <c r="AE707" s="133" t="s">
        <v>1245</v>
      </c>
      <c r="AF707" s="139">
        <v>423.83333333333331</v>
      </c>
    </row>
    <row r="708" spans="1:32" s="139" customFormat="1" ht="12">
      <c r="A708" s="133" t="s">
        <v>1245</v>
      </c>
      <c r="B708" s="141" t="s">
        <v>57</v>
      </c>
      <c r="C708" s="135" t="s">
        <v>2130</v>
      </c>
      <c r="D708" s="135">
        <v>1000000221</v>
      </c>
      <c r="E708" s="136" t="s">
        <v>2131</v>
      </c>
      <c r="F708" s="137">
        <v>42388</v>
      </c>
      <c r="G708" s="137" t="str">
        <f t="shared" si="149"/>
        <v>Targeted Dealer</v>
      </c>
      <c r="H708" s="137"/>
      <c r="I708" s="177">
        <v>170</v>
      </c>
      <c r="J708" s="177"/>
      <c r="K708" s="178">
        <v>150</v>
      </c>
      <c r="L708" s="178">
        <f t="shared" si="150"/>
        <v>20</v>
      </c>
      <c r="M708" s="178" t="str">
        <f t="shared" si="151"/>
        <v>-</v>
      </c>
      <c r="N708" s="179">
        <v>150</v>
      </c>
      <c r="O708" s="180" t="str">
        <f t="shared" ref="O708:O771" si="158">IF(F708&lt;=$P$2,"Aug","")</f>
        <v>Aug</v>
      </c>
      <c r="P708" s="178">
        <v>175</v>
      </c>
      <c r="Q708" s="181">
        <f t="shared" si="152"/>
        <v>-25</v>
      </c>
      <c r="R708" s="180">
        <f t="shared" ref="R708:R771" si="159">IFERROR(IF(O708="Aug",(K708/P708-1))," ")</f>
        <v>-0.1428571428571429</v>
      </c>
      <c r="S708" s="181" t="str">
        <f t="shared" si="153"/>
        <v>DEGROWTH</v>
      </c>
      <c r="T708" s="178">
        <f t="shared" ref="T708:T771" si="160">N708</f>
        <v>150</v>
      </c>
      <c r="U708" s="182" t="str">
        <f t="shared" ref="U708:U771" si="161">IF(F708&lt;=$V$2,"Sep","")</f>
        <v>Sep</v>
      </c>
      <c r="V708" s="178">
        <f t="shared" si="156"/>
        <v>150</v>
      </c>
      <c r="W708" s="183">
        <f t="shared" si="154"/>
        <v>0</v>
      </c>
      <c r="X708" s="184" t="b">
        <f t="shared" si="157"/>
        <v>0</v>
      </c>
      <c r="Y708" s="183" t="str">
        <f t="shared" si="155"/>
        <v>GROWTH</v>
      </c>
      <c r="Z708" s="138">
        <v>0</v>
      </c>
      <c r="AA708" s="133"/>
      <c r="AB708" s="133" t="s">
        <v>121</v>
      </c>
      <c r="AC708" s="133" t="s">
        <v>1245</v>
      </c>
      <c r="AE708" s="133" t="s">
        <v>1245</v>
      </c>
      <c r="AF708" s="139">
        <v>171.58333333333334</v>
      </c>
    </row>
    <row r="709" spans="1:32" s="139" customFormat="1" ht="12">
      <c r="A709" s="133" t="s">
        <v>1245</v>
      </c>
      <c r="B709" s="141" t="s">
        <v>57</v>
      </c>
      <c r="C709" s="135" t="s">
        <v>2134</v>
      </c>
      <c r="D709" s="135">
        <v>1000000218</v>
      </c>
      <c r="E709" s="136" t="s">
        <v>2135</v>
      </c>
      <c r="F709" s="137">
        <v>42522</v>
      </c>
      <c r="G709" s="137" t="str">
        <f t="shared" ref="G709:G772" si="162">IF(I709&gt;0,"Targeted Dealer","-")</f>
        <v>Targeted Dealer</v>
      </c>
      <c r="H709" s="137"/>
      <c r="I709" s="177">
        <v>150</v>
      </c>
      <c r="J709" s="177"/>
      <c r="K709" s="178">
        <v>150</v>
      </c>
      <c r="L709" s="178">
        <f t="shared" si="150"/>
        <v>0</v>
      </c>
      <c r="M709" s="178" t="str">
        <f t="shared" si="151"/>
        <v>-</v>
      </c>
      <c r="N709" s="179">
        <v>125</v>
      </c>
      <c r="O709" s="180" t="str">
        <f t="shared" si="158"/>
        <v>Aug</v>
      </c>
      <c r="P709" s="178">
        <v>175</v>
      </c>
      <c r="Q709" s="181">
        <f t="shared" si="152"/>
        <v>-25</v>
      </c>
      <c r="R709" s="180">
        <f t="shared" si="159"/>
        <v>-0.1428571428571429</v>
      </c>
      <c r="S709" s="181" t="str">
        <f t="shared" si="153"/>
        <v>DEGROWTH</v>
      </c>
      <c r="T709" s="178">
        <f t="shared" si="160"/>
        <v>125</v>
      </c>
      <c r="U709" s="182" t="str">
        <f t="shared" si="161"/>
        <v>Sep</v>
      </c>
      <c r="V709" s="178">
        <f t="shared" si="156"/>
        <v>125</v>
      </c>
      <c r="W709" s="183">
        <f t="shared" si="154"/>
        <v>25</v>
      </c>
      <c r="X709" s="184" t="b">
        <f t="shared" si="157"/>
        <v>0</v>
      </c>
      <c r="Y709" s="183" t="str">
        <f t="shared" si="155"/>
        <v>GROWTH</v>
      </c>
      <c r="Z709" s="138">
        <v>0</v>
      </c>
      <c r="AA709" s="133"/>
      <c r="AB709" s="133" t="s">
        <v>121</v>
      </c>
      <c r="AC709" s="133" t="s">
        <v>1245</v>
      </c>
      <c r="AE709" s="133" t="s">
        <v>1245</v>
      </c>
      <c r="AF709" s="139">
        <v>171</v>
      </c>
    </row>
    <row r="710" spans="1:32" s="139" customFormat="1" ht="12">
      <c r="A710" s="133" t="s">
        <v>1245</v>
      </c>
      <c r="B710" s="141" t="s">
        <v>57</v>
      </c>
      <c r="C710" s="135" t="s">
        <v>2136</v>
      </c>
      <c r="D710" s="135">
        <v>1000000200</v>
      </c>
      <c r="E710" s="136" t="s">
        <v>2137</v>
      </c>
      <c r="F710" s="137">
        <v>42991</v>
      </c>
      <c r="G710" s="137" t="str">
        <f t="shared" si="162"/>
        <v>Targeted Dealer</v>
      </c>
      <c r="H710" s="137"/>
      <c r="I710" s="177">
        <v>30</v>
      </c>
      <c r="J710" s="177"/>
      <c r="K710" s="178">
        <v>20.5</v>
      </c>
      <c r="L710" s="178">
        <f t="shared" si="150"/>
        <v>9.5</v>
      </c>
      <c r="M710" s="178" t="str">
        <f t="shared" si="151"/>
        <v>-</v>
      </c>
      <c r="N710" s="179">
        <v>12.5</v>
      </c>
      <c r="O710" s="180" t="str">
        <f t="shared" si="158"/>
        <v>Aug</v>
      </c>
      <c r="P710" s="178">
        <v>25</v>
      </c>
      <c r="Q710" s="181">
        <f t="shared" si="152"/>
        <v>-4.5</v>
      </c>
      <c r="R710" s="180">
        <f t="shared" si="159"/>
        <v>-0.18000000000000005</v>
      </c>
      <c r="S710" s="181" t="str">
        <f t="shared" si="153"/>
        <v>DEGROWTH</v>
      </c>
      <c r="T710" s="178">
        <f t="shared" si="160"/>
        <v>12.5</v>
      </c>
      <c r="U710" s="182" t="str">
        <f t="shared" si="161"/>
        <v>Sep</v>
      </c>
      <c r="V710" s="178">
        <f t="shared" si="156"/>
        <v>12.5</v>
      </c>
      <c r="W710" s="183">
        <f t="shared" si="154"/>
        <v>8</v>
      </c>
      <c r="X710" s="184" t="b">
        <f t="shared" si="157"/>
        <v>0</v>
      </c>
      <c r="Y710" s="183" t="str">
        <f t="shared" si="155"/>
        <v>GROWTH</v>
      </c>
      <c r="Z710" s="138">
        <v>0</v>
      </c>
      <c r="AA710" s="133"/>
      <c r="AB710" s="133" t="s">
        <v>121</v>
      </c>
      <c r="AC710" s="133" t="s">
        <v>1245</v>
      </c>
      <c r="AE710" s="133" t="s">
        <v>1245</v>
      </c>
      <c r="AF710" s="139">
        <v>43.333333333333336</v>
      </c>
    </row>
    <row r="711" spans="1:32" s="139" customFormat="1" ht="12">
      <c r="A711" s="133" t="s">
        <v>1245</v>
      </c>
      <c r="B711" s="141" t="s">
        <v>57</v>
      </c>
      <c r="C711" s="135" t="s">
        <v>2138</v>
      </c>
      <c r="D711" s="135">
        <v>1000000204</v>
      </c>
      <c r="E711" s="136" t="s">
        <v>2139</v>
      </c>
      <c r="F711" s="137">
        <v>43054</v>
      </c>
      <c r="G711" s="137" t="str">
        <f t="shared" si="162"/>
        <v>Targeted Dealer</v>
      </c>
      <c r="H711" s="137"/>
      <c r="I711" s="177">
        <v>255</v>
      </c>
      <c r="J711" s="177"/>
      <c r="K711" s="178">
        <v>235.5</v>
      </c>
      <c r="L711" s="178">
        <f t="shared" si="150"/>
        <v>19.5</v>
      </c>
      <c r="M711" s="178" t="str">
        <f t="shared" si="151"/>
        <v>-</v>
      </c>
      <c r="N711" s="179">
        <v>232</v>
      </c>
      <c r="O711" s="180" t="str">
        <f t="shared" si="158"/>
        <v>Aug</v>
      </c>
      <c r="P711" s="178">
        <v>331.5</v>
      </c>
      <c r="Q711" s="181">
        <f t="shared" si="152"/>
        <v>-96</v>
      </c>
      <c r="R711" s="180">
        <f t="shared" si="159"/>
        <v>-0.28959276018099545</v>
      </c>
      <c r="S711" s="181" t="str">
        <f t="shared" si="153"/>
        <v>DEGROWTH</v>
      </c>
      <c r="T711" s="178">
        <f t="shared" si="160"/>
        <v>232</v>
      </c>
      <c r="U711" s="182" t="str">
        <f t="shared" si="161"/>
        <v>Sep</v>
      </c>
      <c r="V711" s="178">
        <f t="shared" si="156"/>
        <v>232</v>
      </c>
      <c r="W711" s="183">
        <f t="shared" si="154"/>
        <v>3.5</v>
      </c>
      <c r="X711" s="184" t="b">
        <f t="shared" si="157"/>
        <v>0</v>
      </c>
      <c r="Y711" s="183" t="str">
        <f t="shared" si="155"/>
        <v>GROWTH</v>
      </c>
      <c r="Z711" s="138">
        <v>0</v>
      </c>
      <c r="AA711" s="133"/>
      <c r="AB711" s="133" t="s">
        <v>121</v>
      </c>
      <c r="AC711" s="133" t="s">
        <v>1245</v>
      </c>
      <c r="AE711" s="133" t="s">
        <v>1245</v>
      </c>
      <c r="AF711" s="139">
        <v>301.45833333333331</v>
      </c>
    </row>
    <row r="712" spans="1:32" s="139" customFormat="1" ht="12">
      <c r="A712" s="133" t="s">
        <v>1245</v>
      </c>
      <c r="B712" s="141" t="s">
        <v>57</v>
      </c>
      <c r="C712" s="135" t="s">
        <v>2140</v>
      </c>
      <c r="D712" s="135">
        <v>1000000211</v>
      </c>
      <c r="E712" s="136" t="s">
        <v>2141</v>
      </c>
      <c r="F712" s="137">
        <v>43263</v>
      </c>
      <c r="G712" s="137" t="str">
        <f t="shared" si="162"/>
        <v>Targeted Dealer</v>
      </c>
      <c r="H712" s="137"/>
      <c r="I712" s="177">
        <v>125</v>
      </c>
      <c r="J712" s="177"/>
      <c r="K712" s="178">
        <v>100</v>
      </c>
      <c r="L712" s="178">
        <f t="shared" si="150"/>
        <v>25</v>
      </c>
      <c r="M712" s="178" t="str">
        <f t="shared" si="151"/>
        <v>-</v>
      </c>
      <c r="N712" s="179">
        <v>50</v>
      </c>
      <c r="O712" s="180" t="str">
        <f t="shared" si="158"/>
        <v>Aug</v>
      </c>
      <c r="P712" s="178">
        <v>100</v>
      </c>
      <c r="Q712" s="181">
        <f t="shared" si="152"/>
        <v>0</v>
      </c>
      <c r="R712" s="180">
        <f t="shared" si="159"/>
        <v>0</v>
      </c>
      <c r="S712" s="181" t="str">
        <f t="shared" si="153"/>
        <v>GROWTH</v>
      </c>
      <c r="T712" s="178">
        <f t="shared" si="160"/>
        <v>50</v>
      </c>
      <c r="U712" s="182" t="str">
        <f t="shared" si="161"/>
        <v>Sep</v>
      </c>
      <c r="V712" s="178">
        <f t="shared" si="156"/>
        <v>50</v>
      </c>
      <c r="W712" s="183">
        <f t="shared" si="154"/>
        <v>50</v>
      </c>
      <c r="X712" s="184" t="b">
        <f t="shared" si="157"/>
        <v>0</v>
      </c>
      <c r="Y712" s="183" t="str">
        <f t="shared" si="155"/>
        <v>GROWTH</v>
      </c>
      <c r="Z712" s="138">
        <v>0</v>
      </c>
      <c r="AA712" s="133"/>
      <c r="AB712" s="133" t="s">
        <v>121</v>
      </c>
      <c r="AC712" s="133" t="s">
        <v>1245</v>
      </c>
      <c r="AE712" s="133" t="s">
        <v>1245</v>
      </c>
      <c r="AF712" s="139">
        <v>116.66666666666667</v>
      </c>
    </row>
    <row r="713" spans="1:32" s="139" customFormat="1" ht="12">
      <c r="A713" s="133" t="s">
        <v>1245</v>
      </c>
      <c r="B713" s="141" t="s">
        <v>57</v>
      </c>
      <c r="C713" s="135" t="s">
        <v>2142</v>
      </c>
      <c r="D713" s="135">
        <v>1000000223</v>
      </c>
      <c r="E713" s="136" t="s">
        <v>2143</v>
      </c>
      <c r="F713" s="137">
        <v>43379</v>
      </c>
      <c r="G713" s="137" t="str">
        <f t="shared" si="162"/>
        <v>Targeted Dealer</v>
      </c>
      <c r="H713" s="137"/>
      <c r="I713" s="177">
        <v>140</v>
      </c>
      <c r="J713" s="177"/>
      <c r="K713" s="178">
        <v>108</v>
      </c>
      <c r="L713" s="178">
        <f t="shared" si="150"/>
        <v>32</v>
      </c>
      <c r="M713" s="178" t="str">
        <f t="shared" si="151"/>
        <v>-</v>
      </c>
      <c r="N713" s="179">
        <v>154</v>
      </c>
      <c r="O713" s="180" t="str">
        <f t="shared" si="158"/>
        <v>Aug</v>
      </c>
      <c r="P713" s="178">
        <v>115</v>
      </c>
      <c r="Q713" s="181">
        <f t="shared" si="152"/>
        <v>-7</v>
      </c>
      <c r="R713" s="180">
        <f t="shared" si="159"/>
        <v>-6.0869565217391286E-2</v>
      </c>
      <c r="S713" s="181" t="str">
        <f t="shared" si="153"/>
        <v>DEGROWTH</v>
      </c>
      <c r="T713" s="178">
        <f t="shared" si="160"/>
        <v>154</v>
      </c>
      <c r="U713" s="182" t="str">
        <f t="shared" si="161"/>
        <v>Sep</v>
      </c>
      <c r="V713" s="178">
        <f t="shared" si="156"/>
        <v>154</v>
      </c>
      <c r="W713" s="183">
        <f t="shared" si="154"/>
        <v>-46</v>
      </c>
      <c r="X713" s="184" t="b">
        <f t="shared" si="157"/>
        <v>0</v>
      </c>
      <c r="Y713" s="183" t="str">
        <f t="shared" si="155"/>
        <v>GROWTH</v>
      </c>
      <c r="Z713" s="138">
        <v>0</v>
      </c>
      <c r="AA713" s="133"/>
      <c r="AB713" s="133" t="s">
        <v>121</v>
      </c>
      <c r="AC713" s="133" t="s">
        <v>1245</v>
      </c>
      <c r="AE713" s="133" t="s">
        <v>1245</v>
      </c>
      <c r="AF713" s="139">
        <v>142.75</v>
      </c>
    </row>
    <row r="714" spans="1:32" s="139" customFormat="1" ht="12">
      <c r="A714" s="133" t="s">
        <v>1245</v>
      </c>
      <c r="B714" s="141" t="s">
        <v>57</v>
      </c>
      <c r="C714" s="135" t="s">
        <v>2144</v>
      </c>
      <c r="D714" s="135">
        <v>1000000206</v>
      </c>
      <c r="E714" s="136" t="s">
        <v>2145</v>
      </c>
      <c r="F714" s="137">
        <v>43452</v>
      </c>
      <c r="G714" s="137" t="str">
        <f t="shared" si="162"/>
        <v>Targeted Dealer</v>
      </c>
      <c r="H714" s="137"/>
      <c r="I714" s="177">
        <v>100</v>
      </c>
      <c r="J714" s="177"/>
      <c r="K714" s="178">
        <v>150</v>
      </c>
      <c r="L714" s="178">
        <f t="shared" si="150"/>
        <v>-50</v>
      </c>
      <c r="M714" s="178" t="str">
        <f t="shared" si="151"/>
        <v>-</v>
      </c>
      <c r="N714" s="179">
        <v>50</v>
      </c>
      <c r="O714" s="180" t="str">
        <f t="shared" si="158"/>
        <v>Aug</v>
      </c>
      <c r="P714" s="178">
        <v>125</v>
      </c>
      <c r="Q714" s="181">
        <f t="shared" si="152"/>
        <v>25</v>
      </c>
      <c r="R714" s="180">
        <f t="shared" si="159"/>
        <v>0.19999999999999996</v>
      </c>
      <c r="S714" s="181" t="str">
        <f t="shared" si="153"/>
        <v>GROWTH</v>
      </c>
      <c r="T714" s="178">
        <f t="shared" si="160"/>
        <v>50</v>
      </c>
      <c r="U714" s="182" t="str">
        <f t="shared" si="161"/>
        <v>Sep</v>
      </c>
      <c r="V714" s="178">
        <f t="shared" si="156"/>
        <v>50</v>
      </c>
      <c r="W714" s="183">
        <f t="shared" si="154"/>
        <v>100</v>
      </c>
      <c r="X714" s="184" t="b">
        <f t="shared" si="157"/>
        <v>0</v>
      </c>
      <c r="Y714" s="183" t="str">
        <f t="shared" si="155"/>
        <v>GROWTH</v>
      </c>
      <c r="Z714" s="138">
        <v>0</v>
      </c>
      <c r="AA714" s="133"/>
      <c r="AB714" s="133" t="s">
        <v>121</v>
      </c>
      <c r="AC714" s="133" t="s">
        <v>1245</v>
      </c>
      <c r="AE714" s="133" t="s">
        <v>1245</v>
      </c>
      <c r="AF714" s="139">
        <v>137.41666666666666</v>
      </c>
    </row>
    <row r="715" spans="1:32" s="139" customFormat="1" ht="12">
      <c r="A715" s="133" t="s">
        <v>1245</v>
      </c>
      <c r="B715" s="141" t="s">
        <v>57</v>
      </c>
      <c r="C715" s="135" t="s">
        <v>2146</v>
      </c>
      <c r="D715" s="135">
        <v>1000000229</v>
      </c>
      <c r="E715" s="136" t="s">
        <v>2147</v>
      </c>
      <c r="F715" s="137">
        <v>43817</v>
      </c>
      <c r="G715" s="137" t="str">
        <f t="shared" si="162"/>
        <v>Targeted Dealer</v>
      </c>
      <c r="H715" s="137"/>
      <c r="I715" s="177">
        <v>30</v>
      </c>
      <c r="J715" s="177"/>
      <c r="K715" s="178">
        <v>12.5</v>
      </c>
      <c r="L715" s="178">
        <f t="shared" si="150"/>
        <v>17.5</v>
      </c>
      <c r="M715" s="178" t="str">
        <f t="shared" si="151"/>
        <v>-</v>
      </c>
      <c r="N715" s="179">
        <v>32.5</v>
      </c>
      <c r="O715" s="180" t="str">
        <f t="shared" si="158"/>
        <v>Aug</v>
      </c>
      <c r="P715" s="178">
        <v>10</v>
      </c>
      <c r="Q715" s="181">
        <f t="shared" si="152"/>
        <v>2.5</v>
      </c>
      <c r="R715" s="180">
        <f t="shared" si="159"/>
        <v>0.25</v>
      </c>
      <c r="S715" s="181" t="str">
        <f t="shared" si="153"/>
        <v>GROWTH</v>
      </c>
      <c r="T715" s="178">
        <f t="shared" si="160"/>
        <v>32.5</v>
      </c>
      <c r="U715" s="182" t="str">
        <f t="shared" si="161"/>
        <v>Sep</v>
      </c>
      <c r="V715" s="178">
        <f t="shared" si="156"/>
        <v>32.5</v>
      </c>
      <c r="W715" s="183">
        <f t="shared" si="154"/>
        <v>-20</v>
      </c>
      <c r="X715" s="184" t="b">
        <f t="shared" si="157"/>
        <v>0</v>
      </c>
      <c r="Y715" s="183" t="str">
        <f t="shared" si="155"/>
        <v>GROWTH</v>
      </c>
      <c r="Z715" s="138">
        <v>0</v>
      </c>
      <c r="AA715" s="133"/>
      <c r="AB715" s="133" t="s">
        <v>121</v>
      </c>
      <c r="AC715" s="133" t="s">
        <v>1245</v>
      </c>
      <c r="AE715" s="133" t="s">
        <v>1245</v>
      </c>
      <c r="AF715" s="139">
        <v>13.75</v>
      </c>
    </row>
    <row r="716" spans="1:32" s="139" customFormat="1" ht="12">
      <c r="A716" s="133" t="s">
        <v>1245</v>
      </c>
      <c r="B716" s="141" t="s">
        <v>57</v>
      </c>
      <c r="C716" s="135" t="s">
        <v>2148</v>
      </c>
      <c r="D716" s="135">
        <v>1000000214</v>
      </c>
      <c r="E716" s="136" t="s">
        <v>2149</v>
      </c>
      <c r="F716" s="137">
        <v>43992</v>
      </c>
      <c r="G716" s="137" t="str">
        <f t="shared" si="162"/>
        <v>Targeted Dealer</v>
      </c>
      <c r="H716" s="137"/>
      <c r="I716" s="177">
        <v>30</v>
      </c>
      <c r="J716" s="177"/>
      <c r="K716" s="178">
        <v>20</v>
      </c>
      <c r="L716" s="178">
        <f t="shared" si="150"/>
        <v>10</v>
      </c>
      <c r="M716" s="178" t="str">
        <f t="shared" si="151"/>
        <v>-</v>
      </c>
      <c r="N716" s="179">
        <v>15</v>
      </c>
      <c r="O716" s="180" t="str">
        <f t="shared" si="158"/>
        <v>Aug</v>
      </c>
      <c r="P716" s="178">
        <v>13.5</v>
      </c>
      <c r="Q716" s="181">
        <f t="shared" si="152"/>
        <v>6.5</v>
      </c>
      <c r="R716" s="180">
        <f t="shared" si="159"/>
        <v>0.4814814814814814</v>
      </c>
      <c r="S716" s="181" t="str">
        <f t="shared" si="153"/>
        <v>GROWTH</v>
      </c>
      <c r="T716" s="178">
        <f t="shared" si="160"/>
        <v>15</v>
      </c>
      <c r="U716" s="182" t="str">
        <f t="shared" si="161"/>
        <v>Sep</v>
      </c>
      <c r="V716" s="178">
        <f t="shared" si="156"/>
        <v>15</v>
      </c>
      <c r="W716" s="183">
        <f t="shared" si="154"/>
        <v>5</v>
      </c>
      <c r="X716" s="184" t="b">
        <f t="shared" si="157"/>
        <v>0</v>
      </c>
      <c r="Y716" s="183" t="str">
        <f t="shared" si="155"/>
        <v>GROWTH</v>
      </c>
      <c r="Z716" s="138">
        <v>0</v>
      </c>
      <c r="AA716" s="133"/>
      <c r="AB716" s="133" t="s">
        <v>121</v>
      </c>
      <c r="AC716" s="133" t="s">
        <v>1245</v>
      </c>
      <c r="AE716" s="133" t="s">
        <v>1245</v>
      </c>
      <c r="AF716" s="139">
        <v>29.75</v>
      </c>
    </row>
    <row r="717" spans="1:32" s="139" customFormat="1" ht="12">
      <c r="A717" s="133" t="s">
        <v>1245</v>
      </c>
      <c r="B717" s="141" t="s">
        <v>57</v>
      </c>
      <c r="C717" s="135" t="s">
        <v>2150</v>
      </c>
      <c r="D717" s="135">
        <v>1000000205</v>
      </c>
      <c r="E717" s="136" t="s">
        <v>2151</v>
      </c>
      <c r="F717" s="137">
        <v>44068</v>
      </c>
      <c r="G717" s="137" t="str">
        <f t="shared" si="162"/>
        <v>Targeted Dealer</v>
      </c>
      <c r="H717" s="137"/>
      <c r="I717" s="177">
        <v>20</v>
      </c>
      <c r="J717" s="177"/>
      <c r="K717" s="178">
        <v>25</v>
      </c>
      <c r="L717" s="178">
        <f t="shared" si="150"/>
        <v>-5</v>
      </c>
      <c r="M717" s="178" t="str">
        <f t="shared" si="151"/>
        <v>-</v>
      </c>
      <c r="N717" s="179">
        <v>0</v>
      </c>
      <c r="O717" s="180" t="str">
        <f t="shared" si="158"/>
        <v>Aug</v>
      </c>
      <c r="P717" s="178">
        <v>30</v>
      </c>
      <c r="Q717" s="181">
        <f t="shared" si="152"/>
        <v>-5</v>
      </c>
      <c r="R717" s="180">
        <f t="shared" si="159"/>
        <v>-0.16666666666666663</v>
      </c>
      <c r="S717" s="181" t="b">
        <f t="shared" si="153"/>
        <v>0</v>
      </c>
      <c r="T717" s="178">
        <f t="shared" si="160"/>
        <v>0</v>
      </c>
      <c r="U717" s="182" t="str">
        <f t="shared" si="161"/>
        <v>Sep</v>
      </c>
      <c r="V717" s="178">
        <f t="shared" si="156"/>
        <v>0</v>
      </c>
      <c r="W717" s="183">
        <f t="shared" si="154"/>
        <v>25</v>
      </c>
      <c r="X717" s="184" t="b">
        <f t="shared" si="157"/>
        <v>0</v>
      </c>
      <c r="Y717" s="183" t="b">
        <f t="shared" si="155"/>
        <v>0</v>
      </c>
      <c r="Z717" s="138">
        <v>0</v>
      </c>
      <c r="AA717" s="133"/>
      <c r="AB717" s="133" t="s">
        <v>121</v>
      </c>
      <c r="AC717" s="133" t="s">
        <v>1245</v>
      </c>
      <c r="AE717" s="133" t="s">
        <v>1245</v>
      </c>
      <c r="AF717" s="139">
        <v>17.083333333333332</v>
      </c>
    </row>
    <row r="718" spans="1:32" s="139" customFormat="1" ht="12">
      <c r="A718" s="133" t="s">
        <v>1245</v>
      </c>
      <c r="B718" s="141" t="s">
        <v>57</v>
      </c>
      <c r="C718" s="135" t="s">
        <v>2152</v>
      </c>
      <c r="D718" s="135">
        <v>1000000215</v>
      </c>
      <c r="E718" s="136" t="s">
        <v>2153</v>
      </c>
      <c r="F718" s="137">
        <v>44145</v>
      </c>
      <c r="G718" s="137" t="str">
        <f t="shared" si="162"/>
        <v>Targeted Dealer</v>
      </c>
      <c r="H718" s="137"/>
      <c r="I718" s="177">
        <v>75</v>
      </c>
      <c r="J718" s="177"/>
      <c r="K718" s="178">
        <v>80</v>
      </c>
      <c r="L718" s="178">
        <f t="shared" si="150"/>
        <v>-5</v>
      </c>
      <c r="M718" s="178" t="str">
        <f t="shared" si="151"/>
        <v>-</v>
      </c>
      <c r="N718" s="179">
        <v>105</v>
      </c>
      <c r="O718" s="180" t="str">
        <f t="shared" si="158"/>
        <v>Aug</v>
      </c>
      <c r="P718" s="178">
        <v>70</v>
      </c>
      <c r="Q718" s="181">
        <f t="shared" si="152"/>
        <v>10</v>
      </c>
      <c r="R718" s="180">
        <f t="shared" si="159"/>
        <v>0.14285714285714279</v>
      </c>
      <c r="S718" s="181" t="str">
        <f t="shared" si="153"/>
        <v>GROWTH</v>
      </c>
      <c r="T718" s="178">
        <f t="shared" si="160"/>
        <v>105</v>
      </c>
      <c r="U718" s="182" t="str">
        <f t="shared" si="161"/>
        <v>Sep</v>
      </c>
      <c r="V718" s="178">
        <f t="shared" si="156"/>
        <v>105</v>
      </c>
      <c r="W718" s="183">
        <f t="shared" si="154"/>
        <v>-25</v>
      </c>
      <c r="X718" s="184" t="b">
        <f t="shared" si="157"/>
        <v>0</v>
      </c>
      <c r="Y718" s="183" t="str">
        <f t="shared" si="155"/>
        <v>GROWTH</v>
      </c>
      <c r="Z718" s="138">
        <v>0</v>
      </c>
      <c r="AA718" s="133"/>
      <c r="AB718" s="133" t="s">
        <v>121</v>
      </c>
      <c r="AC718" s="133" t="s">
        <v>1245</v>
      </c>
      <c r="AE718" s="133" t="s">
        <v>1245</v>
      </c>
      <c r="AF718" s="139">
        <v>93.916666666666671</v>
      </c>
    </row>
    <row r="719" spans="1:32" s="139" customFormat="1" ht="12">
      <c r="A719" s="133" t="s">
        <v>1245</v>
      </c>
      <c r="B719" s="141" t="s">
        <v>57</v>
      </c>
      <c r="C719" s="135" t="s">
        <v>2154</v>
      </c>
      <c r="D719" s="135">
        <v>1000000226</v>
      </c>
      <c r="E719" s="136" t="s">
        <v>2155</v>
      </c>
      <c r="F719" s="137">
        <v>44179</v>
      </c>
      <c r="G719" s="137" t="str">
        <f t="shared" si="162"/>
        <v>Targeted Dealer</v>
      </c>
      <c r="H719" s="137"/>
      <c r="I719" s="177">
        <v>75</v>
      </c>
      <c r="J719" s="177"/>
      <c r="K719" s="178">
        <v>81</v>
      </c>
      <c r="L719" s="178">
        <f t="shared" si="150"/>
        <v>-6</v>
      </c>
      <c r="M719" s="178" t="str">
        <f t="shared" si="151"/>
        <v>-</v>
      </c>
      <c r="N719" s="179">
        <v>75</v>
      </c>
      <c r="O719" s="180" t="str">
        <f t="shared" si="158"/>
        <v>Aug</v>
      </c>
      <c r="P719" s="178">
        <v>100</v>
      </c>
      <c r="Q719" s="181">
        <f t="shared" si="152"/>
        <v>-19</v>
      </c>
      <c r="R719" s="180">
        <f t="shared" si="159"/>
        <v>-0.18999999999999995</v>
      </c>
      <c r="S719" s="181" t="str">
        <f t="shared" si="153"/>
        <v>DEGROWTH</v>
      </c>
      <c r="T719" s="178">
        <f t="shared" si="160"/>
        <v>75</v>
      </c>
      <c r="U719" s="182" t="str">
        <f t="shared" si="161"/>
        <v>Sep</v>
      </c>
      <c r="V719" s="178">
        <f t="shared" si="156"/>
        <v>75</v>
      </c>
      <c r="W719" s="183">
        <f t="shared" si="154"/>
        <v>6</v>
      </c>
      <c r="X719" s="184" t="b">
        <f t="shared" si="157"/>
        <v>0</v>
      </c>
      <c r="Y719" s="183" t="str">
        <f t="shared" si="155"/>
        <v>GROWTH</v>
      </c>
      <c r="Z719" s="138">
        <v>0</v>
      </c>
      <c r="AA719" s="133"/>
      <c r="AB719" s="133" t="s">
        <v>121</v>
      </c>
      <c r="AC719" s="133" t="s">
        <v>1245</v>
      </c>
      <c r="AE719" s="133" t="s">
        <v>1245</v>
      </c>
      <c r="AF719" s="139">
        <v>89.7</v>
      </c>
    </row>
    <row r="720" spans="1:32" s="139" customFormat="1" ht="12">
      <c r="A720" s="133" t="s">
        <v>1245</v>
      </c>
      <c r="B720" s="141" t="s">
        <v>57</v>
      </c>
      <c r="C720" s="135" t="s">
        <v>2156</v>
      </c>
      <c r="D720" s="135">
        <v>1000000225</v>
      </c>
      <c r="E720" s="136" t="s">
        <v>2157</v>
      </c>
      <c r="F720" s="137">
        <v>44335</v>
      </c>
      <c r="G720" s="137" t="str">
        <f t="shared" si="162"/>
        <v>Targeted Dealer</v>
      </c>
      <c r="H720" s="137"/>
      <c r="I720" s="177">
        <v>30</v>
      </c>
      <c r="J720" s="177"/>
      <c r="K720" s="178">
        <v>0</v>
      </c>
      <c r="L720" s="178">
        <f t="shared" si="150"/>
        <v>30</v>
      </c>
      <c r="M720" s="178" t="str">
        <f t="shared" si="151"/>
        <v>-</v>
      </c>
      <c r="N720" s="179">
        <v>18</v>
      </c>
      <c r="O720" s="180" t="str">
        <f t="shared" si="158"/>
        <v>Aug</v>
      </c>
      <c r="P720" s="178">
        <v>10</v>
      </c>
      <c r="Q720" s="181">
        <f t="shared" si="152"/>
        <v>-10</v>
      </c>
      <c r="R720" s="180">
        <f t="shared" si="159"/>
        <v>-1</v>
      </c>
      <c r="S720" s="181" t="str">
        <f t="shared" si="153"/>
        <v>DEGROWTH</v>
      </c>
      <c r="T720" s="178">
        <f t="shared" si="160"/>
        <v>18</v>
      </c>
      <c r="U720" s="182" t="str">
        <f t="shared" si="161"/>
        <v>Sep</v>
      </c>
      <c r="V720" s="178">
        <f t="shared" si="156"/>
        <v>18</v>
      </c>
      <c r="W720" s="183">
        <f t="shared" si="154"/>
        <v>-18</v>
      </c>
      <c r="X720" s="184" t="b">
        <f t="shared" si="157"/>
        <v>0</v>
      </c>
      <c r="Y720" s="183" t="str">
        <f t="shared" si="155"/>
        <v>GROWTH</v>
      </c>
      <c r="Z720" s="138">
        <v>0</v>
      </c>
      <c r="AA720" s="133"/>
      <c r="AB720" s="133" t="s">
        <v>121</v>
      </c>
      <c r="AC720" s="133" t="s">
        <v>1245</v>
      </c>
      <c r="AE720" s="133" t="s">
        <v>1245</v>
      </c>
      <c r="AF720" s="139">
        <v>10</v>
      </c>
    </row>
    <row r="721" spans="1:32" s="139" customFormat="1" ht="12">
      <c r="A721" s="133" t="s">
        <v>1245</v>
      </c>
      <c r="B721" s="141" t="s">
        <v>57</v>
      </c>
      <c r="C721" s="135" t="s">
        <v>2158</v>
      </c>
      <c r="D721" s="135">
        <v>1000002612</v>
      </c>
      <c r="E721" s="136" t="s">
        <v>2159</v>
      </c>
      <c r="F721" s="137">
        <v>44623</v>
      </c>
      <c r="G721" s="137" t="str">
        <f t="shared" si="162"/>
        <v>Targeted Dealer</v>
      </c>
      <c r="H721" s="137"/>
      <c r="I721" s="177">
        <v>150</v>
      </c>
      <c r="J721" s="177"/>
      <c r="K721" s="178">
        <v>125</v>
      </c>
      <c r="L721" s="178">
        <f t="shared" si="150"/>
        <v>25</v>
      </c>
      <c r="M721" s="178" t="str">
        <f t="shared" si="151"/>
        <v>-</v>
      </c>
      <c r="N721" s="179">
        <v>99.75</v>
      </c>
      <c r="O721" s="180" t="str">
        <f t="shared" si="158"/>
        <v>Aug</v>
      </c>
      <c r="P721" s="178">
        <v>125</v>
      </c>
      <c r="Q721" s="181">
        <f t="shared" si="152"/>
        <v>0</v>
      </c>
      <c r="R721" s="180">
        <f t="shared" si="159"/>
        <v>0</v>
      </c>
      <c r="S721" s="181" t="str">
        <f t="shared" si="153"/>
        <v>GROWTH</v>
      </c>
      <c r="T721" s="178">
        <f t="shared" si="160"/>
        <v>99.75</v>
      </c>
      <c r="U721" s="182" t="str">
        <f t="shared" si="161"/>
        <v>Sep</v>
      </c>
      <c r="V721" s="178">
        <f t="shared" si="156"/>
        <v>99.75</v>
      </c>
      <c r="W721" s="183">
        <f t="shared" si="154"/>
        <v>25.25</v>
      </c>
      <c r="X721" s="184" t="b">
        <f t="shared" si="157"/>
        <v>0</v>
      </c>
      <c r="Y721" s="183" t="str">
        <f t="shared" si="155"/>
        <v>GROWTH</v>
      </c>
      <c r="Z721" s="138">
        <v>0</v>
      </c>
      <c r="AA721" s="133"/>
      <c r="AB721" s="133" t="s">
        <v>121</v>
      </c>
      <c r="AC721" s="133" t="s">
        <v>1245</v>
      </c>
      <c r="AE721" s="133" t="s">
        <v>1245</v>
      </c>
      <c r="AF721" s="139">
        <v>117.33333333333333</v>
      </c>
    </row>
    <row r="722" spans="1:32" s="139" customFormat="1" ht="12">
      <c r="A722" s="133" t="s">
        <v>1245</v>
      </c>
      <c r="B722" s="141" t="s">
        <v>57</v>
      </c>
      <c r="C722" s="135" t="s">
        <v>2160</v>
      </c>
      <c r="D722" s="135">
        <v>1000002751</v>
      </c>
      <c r="E722" s="136" t="s">
        <v>2161</v>
      </c>
      <c r="F722" s="137">
        <v>44700</v>
      </c>
      <c r="G722" s="137" t="str">
        <f t="shared" si="162"/>
        <v>Targeted Dealer</v>
      </c>
      <c r="H722" s="137"/>
      <c r="I722" s="177">
        <v>75</v>
      </c>
      <c r="J722" s="177"/>
      <c r="K722" s="178">
        <v>25</v>
      </c>
      <c r="L722" s="178">
        <f t="shared" si="150"/>
        <v>50</v>
      </c>
      <c r="M722" s="178" t="str">
        <f t="shared" si="151"/>
        <v>-</v>
      </c>
      <c r="N722" s="179">
        <v>75</v>
      </c>
      <c r="O722" s="180" t="str">
        <f t="shared" si="158"/>
        <v>Aug</v>
      </c>
      <c r="P722" s="178">
        <v>50</v>
      </c>
      <c r="Q722" s="181">
        <f t="shared" si="152"/>
        <v>-25</v>
      </c>
      <c r="R722" s="180">
        <f t="shared" si="159"/>
        <v>-0.5</v>
      </c>
      <c r="S722" s="181" t="str">
        <f t="shared" si="153"/>
        <v>DEGROWTH</v>
      </c>
      <c r="T722" s="178">
        <f t="shared" si="160"/>
        <v>75</v>
      </c>
      <c r="U722" s="182" t="str">
        <f t="shared" si="161"/>
        <v>Sep</v>
      </c>
      <c r="V722" s="178">
        <f t="shared" si="156"/>
        <v>75</v>
      </c>
      <c r="W722" s="183">
        <f t="shared" si="154"/>
        <v>-50</v>
      </c>
      <c r="X722" s="184" t="b">
        <f t="shared" si="157"/>
        <v>0</v>
      </c>
      <c r="Y722" s="183" t="str">
        <f t="shared" si="155"/>
        <v>GROWTH</v>
      </c>
      <c r="Z722" s="138">
        <v>0</v>
      </c>
      <c r="AA722" s="133"/>
      <c r="AB722" s="133" t="s">
        <v>121</v>
      </c>
      <c r="AC722" s="133" t="s">
        <v>1245</v>
      </c>
      <c r="AE722" s="133" t="s">
        <v>1245</v>
      </c>
      <c r="AF722" s="139">
        <v>64.333333333333329</v>
      </c>
    </row>
    <row r="723" spans="1:32" s="139" customFormat="1" ht="12">
      <c r="A723" s="133" t="s">
        <v>1245</v>
      </c>
      <c r="B723" s="141" t="s">
        <v>57</v>
      </c>
      <c r="C723" s="135" t="s">
        <v>2162</v>
      </c>
      <c r="D723" s="135">
        <v>1000002837</v>
      </c>
      <c r="E723" s="136" t="s">
        <v>2163</v>
      </c>
      <c r="F723" s="137">
        <v>44760</v>
      </c>
      <c r="G723" s="137" t="str">
        <f t="shared" si="162"/>
        <v>Targeted Dealer</v>
      </c>
      <c r="H723" s="137"/>
      <c r="I723" s="177">
        <v>65</v>
      </c>
      <c r="J723" s="177"/>
      <c r="K723" s="178">
        <v>77.5</v>
      </c>
      <c r="L723" s="178">
        <f t="shared" si="150"/>
        <v>-12.5</v>
      </c>
      <c r="M723" s="178" t="str">
        <f t="shared" si="151"/>
        <v>-</v>
      </c>
      <c r="N723" s="179">
        <v>119.5</v>
      </c>
      <c r="O723" s="180" t="str">
        <f t="shared" si="158"/>
        <v>Aug</v>
      </c>
      <c r="P723" s="178">
        <v>58.5</v>
      </c>
      <c r="Q723" s="181">
        <f t="shared" si="152"/>
        <v>19</v>
      </c>
      <c r="R723" s="180">
        <f t="shared" si="159"/>
        <v>0.32478632478632474</v>
      </c>
      <c r="S723" s="181" t="str">
        <f t="shared" si="153"/>
        <v>GROWTH</v>
      </c>
      <c r="T723" s="178">
        <f t="shared" si="160"/>
        <v>119.5</v>
      </c>
      <c r="U723" s="182" t="str">
        <f t="shared" si="161"/>
        <v>Sep</v>
      </c>
      <c r="V723" s="178">
        <f t="shared" si="156"/>
        <v>119.5</v>
      </c>
      <c r="W723" s="183">
        <f t="shared" si="154"/>
        <v>-42</v>
      </c>
      <c r="X723" s="184" t="b">
        <f t="shared" si="157"/>
        <v>0</v>
      </c>
      <c r="Y723" s="183" t="str">
        <f t="shared" si="155"/>
        <v>GROWTH</v>
      </c>
      <c r="Z723" s="138">
        <v>0</v>
      </c>
      <c r="AA723" s="133"/>
      <c r="AB723" s="133" t="s">
        <v>121</v>
      </c>
      <c r="AC723" s="133" t="s">
        <v>1245</v>
      </c>
      <c r="AE723" s="133" t="s">
        <v>1245</v>
      </c>
      <c r="AF723" s="139">
        <v>82.666666666666671</v>
      </c>
    </row>
    <row r="724" spans="1:32" s="139" customFormat="1" ht="12">
      <c r="A724" s="133" t="s">
        <v>1245</v>
      </c>
      <c r="B724" s="141" t="s">
        <v>57</v>
      </c>
      <c r="C724" s="135" t="s">
        <v>2166</v>
      </c>
      <c r="D724" s="135">
        <v>1000002903</v>
      </c>
      <c r="E724" s="136" t="s">
        <v>2167</v>
      </c>
      <c r="F724" s="137">
        <v>44799</v>
      </c>
      <c r="G724" s="137" t="str">
        <f t="shared" si="162"/>
        <v>Targeted Dealer</v>
      </c>
      <c r="H724" s="137"/>
      <c r="I724" s="177">
        <v>100</v>
      </c>
      <c r="J724" s="177"/>
      <c r="K724" s="178">
        <v>75</v>
      </c>
      <c r="L724" s="178">
        <f t="shared" si="150"/>
        <v>25</v>
      </c>
      <c r="M724" s="178" t="str">
        <f t="shared" si="151"/>
        <v>-</v>
      </c>
      <c r="N724" s="179">
        <v>75</v>
      </c>
      <c r="O724" s="180" t="str">
        <f t="shared" si="158"/>
        <v>Aug</v>
      </c>
      <c r="P724" s="178">
        <v>157.5</v>
      </c>
      <c r="Q724" s="181">
        <f t="shared" si="152"/>
        <v>-82.5</v>
      </c>
      <c r="R724" s="180">
        <f t="shared" si="159"/>
        <v>-0.52380952380952384</v>
      </c>
      <c r="S724" s="181" t="str">
        <f t="shared" si="153"/>
        <v>DEGROWTH</v>
      </c>
      <c r="T724" s="178">
        <f t="shared" si="160"/>
        <v>75</v>
      </c>
      <c r="U724" s="182" t="str">
        <f t="shared" si="161"/>
        <v>Sep</v>
      </c>
      <c r="V724" s="178">
        <f t="shared" si="156"/>
        <v>75</v>
      </c>
      <c r="W724" s="183">
        <f t="shared" si="154"/>
        <v>0</v>
      </c>
      <c r="X724" s="184" t="b">
        <f t="shared" si="157"/>
        <v>0</v>
      </c>
      <c r="Y724" s="183" t="str">
        <f t="shared" si="155"/>
        <v>GROWTH</v>
      </c>
      <c r="Z724" s="138">
        <v>0</v>
      </c>
      <c r="AA724" s="133"/>
      <c r="AB724" s="133" t="s">
        <v>121</v>
      </c>
      <c r="AC724" s="133" t="s">
        <v>1245</v>
      </c>
      <c r="AE724" s="133" t="s">
        <v>1245</v>
      </c>
      <c r="AF724" s="139">
        <v>138</v>
      </c>
    </row>
    <row r="725" spans="1:32" s="139" customFormat="1" ht="12">
      <c r="A725" s="133" t="s">
        <v>1245</v>
      </c>
      <c r="B725" s="141" t="s">
        <v>57</v>
      </c>
      <c r="C725" s="135" t="s">
        <v>2168</v>
      </c>
      <c r="D725" s="135">
        <v>1000003120</v>
      </c>
      <c r="E725" s="136" t="s">
        <v>2169</v>
      </c>
      <c r="F725" s="137">
        <v>44895</v>
      </c>
      <c r="G725" s="137" t="str">
        <f t="shared" si="162"/>
        <v>Targeted Dealer</v>
      </c>
      <c r="H725" s="137"/>
      <c r="I725" s="177">
        <v>75</v>
      </c>
      <c r="J725" s="177"/>
      <c r="K725" s="178">
        <v>57.5</v>
      </c>
      <c r="L725" s="178">
        <f t="shared" si="150"/>
        <v>17.5</v>
      </c>
      <c r="M725" s="178" t="str">
        <f t="shared" si="151"/>
        <v>-</v>
      </c>
      <c r="N725" s="179">
        <v>69.5</v>
      </c>
      <c r="O725" s="180" t="str">
        <f t="shared" si="158"/>
        <v>Aug</v>
      </c>
      <c r="P725" s="178">
        <v>87.5</v>
      </c>
      <c r="Q725" s="181">
        <f t="shared" si="152"/>
        <v>-30</v>
      </c>
      <c r="R725" s="180">
        <f t="shared" si="159"/>
        <v>-0.34285714285714286</v>
      </c>
      <c r="S725" s="181" t="str">
        <f t="shared" si="153"/>
        <v>DEGROWTH</v>
      </c>
      <c r="T725" s="178">
        <f t="shared" si="160"/>
        <v>69.5</v>
      </c>
      <c r="U725" s="182" t="str">
        <f t="shared" si="161"/>
        <v>Sep</v>
      </c>
      <c r="V725" s="178">
        <f t="shared" si="156"/>
        <v>69.5</v>
      </c>
      <c r="W725" s="183">
        <f t="shared" si="154"/>
        <v>-12</v>
      </c>
      <c r="X725" s="184" t="b">
        <f t="shared" si="157"/>
        <v>0</v>
      </c>
      <c r="Y725" s="183" t="str">
        <f t="shared" si="155"/>
        <v>GROWTH</v>
      </c>
      <c r="Z725" s="138">
        <v>0</v>
      </c>
      <c r="AA725" s="133"/>
      <c r="AB725" s="133" t="s">
        <v>121</v>
      </c>
      <c r="AC725" s="133" t="s">
        <v>1245</v>
      </c>
      <c r="AE725" s="133" t="s">
        <v>1245</v>
      </c>
      <c r="AF725" s="139">
        <v>94.083333333333329</v>
      </c>
    </row>
    <row r="726" spans="1:32" s="139" customFormat="1" ht="12">
      <c r="A726" s="133" t="s">
        <v>1245</v>
      </c>
      <c r="B726" s="141" t="s">
        <v>57</v>
      </c>
      <c r="C726" s="135" t="s">
        <v>2170</v>
      </c>
      <c r="D726" s="135">
        <v>1000003125</v>
      </c>
      <c r="E726" s="136" t="s">
        <v>2171</v>
      </c>
      <c r="F726" s="137">
        <v>44907</v>
      </c>
      <c r="G726" s="137" t="str">
        <f t="shared" si="162"/>
        <v>Targeted Dealer</v>
      </c>
      <c r="H726" s="137"/>
      <c r="I726" s="177">
        <v>25</v>
      </c>
      <c r="J726" s="177"/>
      <c r="K726" s="178">
        <v>0</v>
      </c>
      <c r="L726" s="178">
        <f t="shared" si="150"/>
        <v>25</v>
      </c>
      <c r="M726" s="178" t="str">
        <f t="shared" si="151"/>
        <v>-</v>
      </c>
      <c r="N726" s="179">
        <v>0</v>
      </c>
      <c r="O726" s="180" t="str">
        <f t="shared" si="158"/>
        <v>Aug</v>
      </c>
      <c r="P726" s="178">
        <v>0</v>
      </c>
      <c r="Q726" s="181">
        <f t="shared" si="152"/>
        <v>0</v>
      </c>
      <c r="R726" s="180" t="str">
        <f t="shared" si="159"/>
        <v xml:space="preserve"> </v>
      </c>
      <c r="S726" s="181" t="b">
        <f t="shared" si="153"/>
        <v>0</v>
      </c>
      <c r="T726" s="178">
        <f t="shared" si="160"/>
        <v>0</v>
      </c>
      <c r="U726" s="182" t="str">
        <f t="shared" si="161"/>
        <v>Sep</v>
      </c>
      <c r="V726" s="178">
        <f t="shared" si="156"/>
        <v>0</v>
      </c>
      <c r="W726" s="183">
        <f t="shared" si="154"/>
        <v>0</v>
      </c>
      <c r="X726" s="184" t="b">
        <f t="shared" si="157"/>
        <v>0</v>
      </c>
      <c r="Y726" s="183" t="b">
        <f t="shared" si="155"/>
        <v>0</v>
      </c>
      <c r="Z726" s="138">
        <v>0</v>
      </c>
      <c r="AA726" s="133"/>
      <c r="AB726" s="133" t="s">
        <v>121</v>
      </c>
      <c r="AC726" s="133" t="s">
        <v>1245</v>
      </c>
      <c r="AE726" s="133" t="s">
        <v>1245</v>
      </c>
      <c r="AF726" s="139">
        <v>17.75</v>
      </c>
    </row>
    <row r="727" spans="1:32" s="139" customFormat="1" ht="12">
      <c r="A727" s="133" t="s">
        <v>1245</v>
      </c>
      <c r="B727" s="141" t="s">
        <v>57</v>
      </c>
      <c r="C727" s="135" t="s">
        <v>2174</v>
      </c>
      <c r="D727" s="135">
        <v>1000003768</v>
      </c>
      <c r="E727" s="136" t="s">
        <v>2175</v>
      </c>
      <c r="F727" s="137">
        <v>45259</v>
      </c>
      <c r="G727" s="137" t="str">
        <f t="shared" si="162"/>
        <v>Targeted Dealer</v>
      </c>
      <c r="H727" s="137"/>
      <c r="I727" s="177">
        <v>50</v>
      </c>
      <c r="J727" s="177"/>
      <c r="K727" s="178">
        <v>25</v>
      </c>
      <c r="L727" s="178">
        <f t="shared" si="150"/>
        <v>25</v>
      </c>
      <c r="M727" s="178" t="str">
        <f t="shared" si="151"/>
        <v>-</v>
      </c>
      <c r="N727" s="179">
        <v>25</v>
      </c>
      <c r="O727" s="180" t="str">
        <f t="shared" si="158"/>
        <v>Aug</v>
      </c>
      <c r="P727" s="178">
        <v>50</v>
      </c>
      <c r="Q727" s="181">
        <f t="shared" si="152"/>
        <v>-25</v>
      </c>
      <c r="R727" s="180">
        <f t="shared" si="159"/>
        <v>-0.5</v>
      </c>
      <c r="S727" s="181" t="str">
        <f t="shared" si="153"/>
        <v>DEGROWTH</v>
      </c>
      <c r="T727" s="178">
        <f t="shared" si="160"/>
        <v>25</v>
      </c>
      <c r="U727" s="182" t="str">
        <f t="shared" si="161"/>
        <v>Sep</v>
      </c>
      <c r="V727" s="178">
        <f t="shared" si="156"/>
        <v>25</v>
      </c>
      <c r="W727" s="183">
        <f t="shared" si="154"/>
        <v>0</v>
      </c>
      <c r="X727" s="184" t="b">
        <f t="shared" si="157"/>
        <v>0</v>
      </c>
      <c r="Y727" s="183" t="str">
        <f t="shared" si="155"/>
        <v>GROWTH</v>
      </c>
      <c r="Z727" s="138">
        <v>0</v>
      </c>
      <c r="AA727" s="133"/>
      <c r="AB727" s="133" t="s">
        <v>121</v>
      </c>
      <c r="AC727" s="133" t="s">
        <v>1245</v>
      </c>
      <c r="AE727" s="133" t="s">
        <v>1245</v>
      </c>
      <c r="AF727" s="139">
        <v>47.666666666666664</v>
      </c>
    </row>
    <row r="728" spans="1:32" s="139" customFormat="1" ht="12">
      <c r="A728" s="133" t="s">
        <v>1245</v>
      </c>
      <c r="B728" s="141" t="s">
        <v>57</v>
      </c>
      <c r="C728" s="141" t="s">
        <v>2176</v>
      </c>
      <c r="D728" s="141">
        <v>1000003803</v>
      </c>
      <c r="E728" s="141" t="s">
        <v>2177</v>
      </c>
      <c r="F728" s="137">
        <v>45283</v>
      </c>
      <c r="G728" s="137" t="str">
        <f t="shared" si="162"/>
        <v>Targeted Dealer</v>
      </c>
      <c r="H728" s="137"/>
      <c r="I728" s="177">
        <v>50</v>
      </c>
      <c r="J728" s="177"/>
      <c r="K728" s="178">
        <v>75.5</v>
      </c>
      <c r="L728" s="178">
        <f t="shared" si="150"/>
        <v>-25.5</v>
      </c>
      <c r="M728" s="178" t="str">
        <f t="shared" si="151"/>
        <v>-</v>
      </c>
      <c r="N728" s="179">
        <v>54</v>
      </c>
      <c r="O728" s="180" t="str">
        <f t="shared" si="158"/>
        <v>Aug</v>
      </c>
      <c r="P728" s="178">
        <v>50</v>
      </c>
      <c r="Q728" s="181">
        <f t="shared" si="152"/>
        <v>25.5</v>
      </c>
      <c r="R728" s="180">
        <f t="shared" si="159"/>
        <v>0.51</v>
      </c>
      <c r="S728" s="181" t="str">
        <f t="shared" si="153"/>
        <v>GROWTH</v>
      </c>
      <c r="T728" s="178">
        <f t="shared" si="160"/>
        <v>54</v>
      </c>
      <c r="U728" s="182" t="str">
        <f t="shared" si="161"/>
        <v>Sep</v>
      </c>
      <c r="V728" s="178">
        <f t="shared" si="156"/>
        <v>54</v>
      </c>
      <c r="W728" s="183">
        <f t="shared" si="154"/>
        <v>21.5</v>
      </c>
      <c r="X728" s="184" t="b">
        <f t="shared" si="157"/>
        <v>0</v>
      </c>
      <c r="Y728" s="183" t="str">
        <f t="shared" si="155"/>
        <v>GROWTH</v>
      </c>
      <c r="Z728" s="138">
        <v>0</v>
      </c>
      <c r="AA728" s="133"/>
      <c r="AB728" s="133" t="s">
        <v>121</v>
      </c>
      <c r="AC728" s="133" t="s">
        <v>1245</v>
      </c>
      <c r="AE728" s="133" t="s">
        <v>1245</v>
      </c>
      <c r="AF728" s="139">
        <v>54.666666666666664</v>
      </c>
    </row>
    <row r="729" spans="1:32" s="139" customFormat="1" ht="12">
      <c r="A729" s="138" t="s">
        <v>1245</v>
      </c>
      <c r="B729" s="144" t="s">
        <v>57</v>
      </c>
      <c r="C729" s="144" t="s">
        <v>2178</v>
      </c>
      <c r="D729" s="144">
        <v>1000004026</v>
      </c>
      <c r="E729" s="144" t="s">
        <v>2179</v>
      </c>
      <c r="F729" s="137">
        <v>45473</v>
      </c>
      <c r="G729" s="137" t="str">
        <f t="shared" si="162"/>
        <v>Targeted Dealer</v>
      </c>
      <c r="H729" s="137"/>
      <c r="I729" s="177">
        <v>30</v>
      </c>
      <c r="J729" s="177"/>
      <c r="K729" s="178">
        <v>12.5</v>
      </c>
      <c r="L729" s="178">
        <f t="shared" ref="L729:L788" si="163">I729-K729</f>
        <v>17.5</v>
      </c>
      <c r="M729" s="178" t="str">
        <f t="shared" ref="M729:M788" si="164">IFERROR((K729/J729%),"-")</f>
        <v>-</v>
      </c>
      <c r="N729" s="179">
        <v>21</v>
      </c>
      <c r="O729" s="180" t="str">
        <f t="shared" si="158"/>
        <v>Aug</v>
      </c>
      <c r="P729" s="178">
        <v>15</v>
      </c>
      <c r="Q729" s="181">
        <f t="shared" ref="Q729:Q788" si="165">K729-P729</f>
        <v>-2.5</v>
      </c>
      <c r="R729" s="180">
        <f t="shared" si="159"/>
        <v>-0.16666666666666663</v>
      </c>
      <c r="S729" s="181" t="str">
        <f t="shared" ref="S729:S788" si="166">IF(N729&gt;0,IF(O729="","-",IF(R729&lt;0%,"DEGROWTH","GROWTH")))</f>
        <v>DEGROWTH</v>
      </c>
      <c r="T729" s="178">
        <f t="shared" si="160"/>
        <v>21</v>
      </c>
      <c r="U729" s="182" t="str">
        <f t="shared" si="161"/>
        <v>Sep</v>
      </c>
      <c r="V729" s="178">
        <f t="shared" si="156"/>
        <v>21</v>
      </c>
      <c r="W729" s="183">
        <f t="shared" ref="W729:W788" si="167">K729-V729</f>
        <v>-8.5</v>
      </c>
      <c r="X729" s="184" t="b">
        <f t="shared" si="157"/>
        <v>0</v>
      </c>
      <c r="Y729" s="183" t="str">
        <f t="shared" ref="Y729:Y788" si="168">IF(T729&gt;0,IF(U729="","-",IF(X729&lt;0%,"DEGROWTH","GROWTH")))</f>
        <v>GROWTH</v>
      </c>
      <c r="Z729" s="138">
        <v>0</v>
      </c>
      <c r="AA729" s="133"/>
      <c r="AB729" s="133" t="s">
        <v>121</v>
      </c>
      <c r="AC729" s="138" t="s">
        <v>1245</v>
      </c>
      <c r="AE729" s="138" t="s">
        <v>1245</v>
      </c>
      <c r="AF729" s="139">
        <v>13</v>
      </c>
    </row>
    <row r="730" spans="1:32" s="139" customFormat="1" ht="12">
      <c r="A730" s="133" t="s">
        <v>1245</v>
      </c>
      <c r="B730" s="141" t="s">
        <v>60</v>
      </c>
      <c r="C730" s="135" t="s">
        <v>2180</v>
      </c>
      <c r="D730" s="135">
        <v>1000000137</v>
      </c>
      <c r="E730" s="136" t="s">
        <v>2181</v>
      </c>
      <c r="F730" s="137">
        <v>38385</v>
      </c>
      <c r="G730" s="137" t="str">
        <f t="shared" si="162"/>
        <v>Targeted Dealer</v>
      </c>
      <c r="H730" s="137"/>
      <c r="I730" s="177">
        <v>30</v>
      </c>
      <c r="J730" s="177"/>
      <c r="K730" s="178">
        <v>32.5</v>
      </c>
      <c r="L730" s="178">
        <f t="shared" si="163"/>
        <v>-2.5</v>
      </c>
      <c r="M730" s="178" t="str">
        <f t="shared" si="164"/>
        <v>-</v>
      </c>
      <c r="N730" s="179">
        <v>22.5</v>
      </c>
      <c r="O730" s="180" t="str">
        <f t="shared" si="158"/>
        <v>Aug</v>
      </c>
      <c r="P730" s="178">
        <v>32.5</v>
      </c>
      <c r="Q730" s="181">
        <f t="shared" si="165"/>
        <v>0</v>
      </c>
      <c r="R730" s="180">
        <f t="shared" si="159"/>
        <v>0</v>
      </c>
      <c r="S730" s="181" t="str">
        <f t="shared" si="166"/>
        <v>GROWTH</v>
      </c>
      <c r="T730" s="178">
        <f t="shared" si="160"/>
        <v>22.5</v>
      </c>
      <c r="U730" s="182" t="str">
        <f t="shared" si="161"/>
        <v>Sep</v>
      </c>
      <c r="V730" s="178">
        <f t="shared" si="156"/>
        <v>22.5</v>
      </c>
      <c r="W730" s="183">
        <f t="shared" si="167"/>
        <v>10</v>
      </c>
      <c r="X730" s="184" t="b">
        <f t="shared" si="157"/>
        <v>0</v>
      </c>
      <c r="Y730" s="183" t="str">
        <f t="shared" si="168"/>
        <v>GROWTH</v>
      </c>
      <c r="Z730" s="138">
        <v>0</v>
      </c>
      <c r="AA730" s="133"/>
      <c r="AB730" s="133" t="s">
        <v>121</v>
      </c>
      <c r="AC730" s="133" t="s">
        <v>1245</v>
      </c>
      <c r="AE730" s="133" t="s">
        <v>1245</v>
      </c>
      <c r="AF730" s="139">
        <v>28</v>
      </c>
    </row>
    <row r="731" spans="1:32" s="139" customFormat="1" ht="12">
      <c r="A731" s="133" t="s">
        <v>1245</v>
      </c>
      <c r="B731" s="141" t="s">
        <v>60</v>
      </c>
      <c r="C731" s="135" t="s">
        <v>2182</v>
      </c>
      <c r="D731" s="135">
        <v>1000000144</v>
      </c>
      <c r="E731" s="136" t="s">
        <v>2183</v>
      </c>
      <c r="F731" s="137">
        <v>38385</v>
      </c>
      <c r="G731" s="137" t="str">
        <f t="shared" si="162"/>
        <v>Targeted Dealer</v>
      </c>
      <c r="H731" s="137"/>
      <c r="I731" s="177">
        <v>150</v>
      </c>
      <c r="J731" s="177"/>
      <c r="K731" s="178">
        <v>151.5</v>
      </c>
      <c r="L731" s="178">
        <f t="shared" si="163"/>
        <v>-1.5</v>
      </c>
      <c r="M731" s="178" t="str">
        <f t="shared" si="164"/>
        <v>-</v>
      </c>
      <c r="N731" s="179">
        <v>105</v>
      </c>
      <c r="O731" s="180" t="str">
        <f t="shared" si="158"/>
        <v>Aug</v>
      </c>
      <c r="P731" s="178">
        <v>170</v>
      </c>
      <c r="Q731" s="181">
        <f t="shared" si="165"/>
        <v>-18.5</v>
      </c>
      <c r="R731" s="180">
        <f t="shared" si="159"/>
        <v>-0.10882352941176465</v>
      </c>
      <c r="S731" s="181" t="str">
        <f t="shared" si="166"/>
        <v>DEGROWTH</v>
      </c>
      <c r="T731" s="178">
        <f t="shared" si="160"/>
        <v>105</v>
      </c>
      <c r="U731" s="182" t="str">
        <f t="shared" si="161"/>
        <v>Sep</v>
      </c>
      <c r="V731" s="178">
        <f t="shared" si="156"/>
        <v>105</v>
      </c>
      <c r="W731" s="183">
        <f t="shared" si="167"/>
        <v>46.5</v>
      </c>
      <c r="X731" s="184" t="b">
        <f t="shared" si="157"/>
        <v>0</v>
      </c>
      <c r="Y731" s="183" t="str">
        <f t="shared" si="168"/>
        <v>GROWTH</v>
      </c>
      <c r="Z731" s="138">
        <v>0</v>
      </c>
      <c r="AA731" s="133"/>
      <c r="AB731" s="133" t="s">
        <v>121</v>
      </c>
      <c r="AC731" s="133" t="s">
        <v>1245</v>
      </c>
      <c r="AE731" s="133" t="s">
        <v>1245</v>
      </c>
      <c r="AF731" s="139">
        <v>166.98333333333332</v>
      </c>
    </row>
    <row r="732" spans="1:32" s="139" customFormat="1" ht="12">
      <c r="A732" s="133" t="s">
        <v>1245</v>
      </c>
      <c r="B732" s="141" t="s">
        <v>60</v>
      </c>
      <c r="C732" s="135" t="s">
        <v>2184</v>
      </c>
      <c r="D732" s="135">
        <v>1000000129</v>
      </c>
      <c r="E732" s="136" t="s">
        <v>2185</v>
      </c>
      <c r="F732" s="137">
        <v>38560</v>
      </c>
      <c r="G732" s="137" t="str">
        <f t="shared" si="162"/>
        <v>Targeted Dealer</v>
      </c>
      <c r="H732" s="137"/>
      <c r="I732" s="177">
        <v>1300</v>
      </c>
      <c r="J732" s="177"/>
      <c r="K732" s="178">
        <v>0</v>
      </c>
      <c r="L732" s="178">
        <f t="shared" si="163"/>
        <v>1300</v>
      </c>
      <c r="M732" s="178" t="str">
        <f t="shared" si="164"/>
        <v>-</v>
      </c>
      <c r="N732" s="179">
        <v>1108.25</v>
      </c>
      <c r="O732" s="180" t="str">
        <f t="shared" si="158"/>
        <v>Aug</v>
      </c>
      <c r="P732" s="178">
        <v>227</v>
      </c>
      <c r="Q732" s="181">
        <f t="shared" si="165"/>
        <v>-227</v>
      </c>
      <c r="R732" s="180">
        <f t="shared" si="159"/>
        <v>-1</v>
      </c>
      <c r="S732" s="181" t="str">
        <f t="shared" si="166"/>
        <v>DEGROWTH</v>
      </c>
      <c r="T732" s="178">
        <f t="shared" si="160"/>
        <v>1108.25</v>
      </c>
      <c r="U732" s="182" t="str">
        <f t="shared" si="161"/>
        <v>Sep</v>
      </c>
      <c r="V732" s="178">
        <f t="shared" si="156"/>
        <v>1108.25</v>
      </c>
      <c r="W732" s="183">
        <f t="shared" si="167"/>
        <v>-1108.25</v>
      </c>
      <c r="X732" s="184" t="b">
        <f t="shared" si="157"/>
        <v>0</v>
      </c>
      <c r="Y732" s="183" t="str">
        <f t="shared" si="168"/>
        <v>GROWTH</v>
      </c>
      <c r="Z732" s="138">
        <v>0</v>
      </c>
      <c r="AA732" s="133"/>
      <c r="AB732" s="133" t="s">
        <v>121</v>
      </c>
      <c r="AC732" s="133" t="s">
        <v>1245</v>
      </c>
      <c r="AE732" s="133" t="s">
        <v>1245</v>
      </c>
      <c r="AF732" s="139">
        <v>690.59166666666658</v>
      </c>
    </row>
    <row r="733" spans="1:32" s="139" customFormat="1" ht="12">
      <c r="A733" s="133" t="s">
        <v>1245</v>
      </c>
      <c r="B733" s="141" t="s">
        <v>60</v>
      </c>
      <c r="C733" s="135" t="s">
        <v>2186</v>
      </c>
      <c r="D733" s="135">
        <v>1000000158</v>
      </c>
      <c r="E733" s="136" t="s">
        <v>2187</v>
      </c>
      <c r="F733" s="137">
        <v>38590</v>
      </c>
      <c r="G733" s="137" t="str">
        <f t="shared" si="162"/>
        <v>Targeted Dealer</v>
      </c>
      <c r="H733" s="137"/>
      <c r="I733" s="177">
        <v>210</v>
      </c>
      <c r="J733" s="177"/>
      <c r="K733" s="178">
        <v>226</v>
      </c>
      <c r="L733" s="178">
        <f t="shared" si="163"/>
        <v>-16</v>
      </c>
      <c r="M733" s="178" t="str">
        <f t="shared" si="164"/>
        <v>-</v>
      </c>
      <c r="N733" s="179">
        <v>183.5</v>
      </c>
      <c r="O733" s="180" t="str">
        <f t="shared" si="158"/>
        <v>Aug</v>
      </c>
      <c r="P733" s="178">
        <v>231.25</v>
      </c>
      <c r="Q733" s="181">
        <f t="shared" si="165"/>
        <v>-5.25</v>
      </c>
      <c r="R733" s="180">
        <f t="shared" si="159"/>
        <v>-2.2702702702702693E-2</v>
      </c>
      <c r="S733" s="181" t="str">
        <f t="shared" si="166"/>
        <v>DEGROWTH</v>
      </c>
      <c r="T733" s="178">
        <f t="shared" si="160"/>
        <v>183.5</v>
      </c>
      <c r="U733" s="182" t="str">
        <f t="shared" si="161"/>
        <v>Sep</v>
      </c>
      <c r="V733" s="178">
        <f t="shared" si="156"/>
        <v>183.5</v>
      </c>
      <c r="W733" s="183">
        <f t="shared" si="167"/>
        <v>42.5</v>
      </c>
      <c r="X733" s="184" t="b">
        <f t="shared" si="157"/>
        <v>0</v>
      </c>
      <c r="Y733" s="183" t="str">
        <f t="shared" si="168"/>
        <v>GROWTH</v>
      </c>
      <c r="Z733" s="138">
        <v>0</v>
      </c>
      <c r="AA733" s="133"/>
      <c r="AB733" s="133" t="s">
        <v>121</v>
      </c>
      <c r="AC733" s="133" t="s">
        <v>1245</v>
      </c>
      <c r="AE733" s="133" t="s">
        <v>1245</v>
      </c>
      <c r="AF733" s="139">
        <v>281.84166666666664</v>
      </c>
    </row>
    <row r="734" spans="1:32" s="139" customFormat="1" ht="12">
      <c r="A734" s="133" t="s">
        <v>1245</v>
      </c>
      <c r="B734" s="141" t="s">
        <v>60</v>
      </c>
      <c r="C734" s="135" t="s">
        <v>2188</v>
      </c>
      <c r="D734" s="135">
        <v>1000000120</v>
      </c>
      <c r="E734" s="136" t="s">
        <v>2189</v>
      </c>
      <c r="F734" s="137">
        <v>39000</v>
      </c>
      <c r="G734" s="137" t="str">
        <f t="shared" si="162"/>
        <v>Targeted Dealer</v>
      </c>
      <c r="H734" s="137"/>
      <c r="I734" s="177">
        <v>150</v>
      </c>
      <c r="J734" s="177"/>
      <c r="K734" s="178">
        <v>150.5</v>
      </c>
      <c r="L734" s="178">
        <f t="shared" si="163"/>
        <v>-0.5</v>
      </c>
      <c r="M734" s="178" t="str">
        <f t="shared" si="164"/>
        <v>-</v>
      </c>
      <c r="N734" s="179">
        <v>96</v>
      </c>
      <c r="O734" s="180" t="str">
        <f t="shared" si="158"/>
        <v>Aug</v>
      </c>
      <c r="P734" s="178">
        <v>163.5</v>
      </c>
      <c r="Q734" s="181">
        <f t="shared" si="165"/>
        <v>-13</v>
      </c>
      <c r="R734" s="180">
        <f t="shared" si="159"/>
        <v>-7.9510703363914415E-2</v>
      </c>
      <c r="S734" s="181" t="str">
        <f t="shared" si="166"/>
        <v>DEGROWTH</v>
      </c>
      <c r="T734" s="178">
        <f t="shared" si="160"/>
        <v>96</v>
      </c>
      <c r="U734" s="182" t="str">
        <f t="shared" si="161"/>
        <v>Sep</v>
      </c>
      <c r="V734" s="178">
        <f t="shared" si="156"/>
        <v>96</v>
      </c>
      <c r="W734" s="183">
        <f t="shared" si="167"/>
        <v>54.5</v>
      </c>
      <c r="X734" s="184" t="b">
        <f t="shared" si="157"/>
        <v>0</v>
      </c>
      <c r="Y734" s="183" t="str">
        <f t="shared" si="168"/>
        <v>GROWTH</v>
      </c>
      <c r="Z734" s="138">
        <v>0</v>
      </c>
      <c r="AA734" s="133"/>
      <c r="AB734" s="133" t="s">
        <v>121</v>
      </c>
      <c r="AC734" s="133" t="s">
        <v>1245</v>
      </c>
      <c r="AE734" s="133" t="s">
        <v>1245</v>
      </c>
      <c r="AF734" s="139">
        <v>162</v>
      </c>
    </row>
    <row r="735" spans="1:32" s="139" customFormat="1" ht="12">
      <c r="A735" s="133" t="s">
        <v>1245</v>
      </c>
      <c r="B735" s="141" t="s">
        <v>60</v>
      </c>
      <c r="C735" s="135" t="s">
        <v>2190</v>
      </c>
      <c r="D735" s="135">
        <v>1000000126</v>
      </c>
      <c r="E735" s="136" t="s">
        <v>2191</v>
      </c>
      <c r="F735" s="137">
        <v>39001</v>
      </c>
      <c r="G735" s="137" t="str">
        <f t="shared" si="162"/>
        <v>Targeted Dealer</v>
      </c>
      <c r="H735" s="137"/>
      <c r="I735" s="177">
        <v>150</v>
      </c>
      <c r="J735" s="177"/>
      <c r="K735" s="178">
        <v>151</v>
      </c>
      <c r="L735" s="178">
        <f t="shared" si="163"/>
        <v>-1</v>
      </c>
      <c r="M735" s="178" t="str">
        <f t="shared" si="164"/>
        <v>-</v>
      </c>
      <c r="N735" s="179">
        <v>140</v>
      </c>
      <c r="O735" s="180" t="str">
        <f t="shared" si="158"/>
        <v>Aug</v>
      </c>
      <c r="P735" s="178">
        <v>115</v>
      </c>
      <c r="Q735" s="181">
        <f t="shared" si="165"/>
        <v>36</v>
      </c>
      <c r="R735" s="180">
        <f t="shared" si="159"/>
        <v>0.31304347826086953</v>
      </c>
      <c r="S735" s="181" t="str">
        <f t="shared" si="166"/>
        <v>GROWTH</v>
      </c>
      <c r="T735" s="178">
        <f t="shared" si="160"/>
        <v>140</v>
      </c>
      <c r="U735" s="182" t="str">
        <f t="shared" si="161"/>
        <v>Sep</v>
      </c>
      <c r="V735" s="178">
        <f t="shared" si="156"/>
        <v>140</v>
      </c>
      <c r="W735" s="183">
        <f t="shared" si="167"/>
        <v>11</v>
      </c>
      <c r="X735" s="184" t="b">
        <f t="shared" si="157"/>
        <v>0</v>
      </c>
      <c r="Y735" s="183" t="str">
        <f t="shared" si="168"/>
        <v>GROWTH</v>
      </c>
      <c r="Z735" s="138">
        <v>0</v>
      </c>
      <c r="AA735" s="133"/>
      <c r="AB735" s="133" t="s">
        <v>121</v>
      </c>
      <c r="AC735" s="133" t="s">
        <v>1245</v>
      </c>
      <c r="AE735" s="133" t="s">
        <v>1245</v>
      </c>
      <c r="AF735" s="139">
        <v>150</v>
      </c>
    </row>
    <row r="736" spans="1:32" s="139" customFormat="1" ht="12">
      <c r="A736" s="133" t="s">
        <v>1245</v>
      </c>
      <c r="B736" s="141" t="s">
        <v>60</v>
      </c>
      <c r="C736" s="135" t="s">
        <v>2192</v>
      </c>
      <c r="D736" s="135">
        <v>1000000155</v>
      </c>
      <c r="E736" s="136" t="s">
        <v>2193</v>
      </c>
      <c r="F736" s="137">
        <v>40361</v>
      </c>
      <c r="G736" s="137" t="str">
        <f t="shared" si="162"/>
        <v>Targeted Dealer</v>
      </c>
      <c r="H736" s="137"/>
      <c r="I736" s="177">
        <v>275</v>
      </c>
      <c r="J736" s="177"/>
      <c r="K736" s="178">
        <v>366.75</v>
      </c>
      <c r="L736" s="178">
        <f t="shared" si="163"/>
        <v>-91.75</v>
      </c>
      <c r="M736" s="178" t="str">
        <f t="shared" si="164"/>
        <v>-</v>
      </c>
      <c r="N736" s="179">
        <v>305.5</v>
      </c>
      <c r="O736" s="180" t="str">
        <f t="shared" si="158"/>
        <v>Aug</v>
      </c>
      <c r="P736" s="178">
        <v>169.75</v>
      </c>
      <c r="Q736" s="181">
        <f t="shared" si="165"/>
        <v>197</v>
      </c>
      <c r="R736" s="180">
        <f t="shared" si="159"/>
        <v>1.1605301914580264</v>
      </c>
      <c r="S736" s="181" t="str">
        <f t="shared" si="166"/>
        <v>GROWTH</v>
      </c>
      <c r="T736" s="178">
        <f t="shared" si="160"/>
        <v>305.5</v>
      </c>
      <c r="U736" s="182" t="str">
        <f t="shared" si="161"/>
        <v>Sep</v>
      </c>
      <c r="V736" s="178">
        <f t="shared" si="156"/>
        <v>305.5</v>
      </c>
      <c r="W736" s="183">
        <f t="shared" si="167"/>
        <v>61.25</v>
      </c>
      <c r="X736" s="184" t="b">
        <f t="shared" si="157"/>
        <v>0</v>
      </c>
      <c r="Y736" s="183" t="str">
        <f t="shared" si="168"/>
        <v>GROWTH</v>
      </c>
      <c r="Z736" s="138">
        <v>0</v>
      </c>
      <c r="AA736" s="133"/>
      <c r="AB736" s="133" t="s">
        <v>121</v>
      </c>
      <c r="AC736" s="133" t="s">
        <v>1245</v>
      </c>
      <c r="AE736" s="133" t="s">
        <v>1245</v>
      </c>
      <c r="AF736" s="139">
        <v>376.0916666666667</v>
      </c>
    </row>
    <row r="737" spans="1:32" s="139" customFormat="1" ht="12">
      <c r="A737" s="133" t="s">
        <v>1245</v>
      </c>
      <c r="B737" s="141" t="s">
        <v>60</v>
      </c>
      <c r="C737" s="135" t="s">
        <v>2194</v>
      </c>
      <c r="D737" s="135">
        <v>1000000150</v>
      </c>
      <c r="E737" s="136" t="s">
        <v>2195</v>
      </c>
      <c r="F737" s="137">
        <v>40373</v>
      </c>
      <c r="G737" s="137" t="str">
        <f t="shared" si="162"/>
        <v>Targeted Dealer</v>
      </c>
      <c r="H737" s="137"/>
      <c r="I737" s="177">
        <v>145</v>
      </c>
      <c r="J737" s="177"/>
      <c r="K737" s="178">
        <v>183</v>
      </c>
      <c r="L737" s="178">
        <f t="shared" si="163"/>
        <v>-38</v>
      </c>
      <c r="M737" s="178" t="str">
        <f t="shared" si="164"/>
        <v>-</v>
      </c>
      <c r="N737" s="179">
        <v>139.5</v>
      </c>
      <c r="O737" s="180" t="str">
        <f t="shared" si="158"/>
        <v>Aug</v>
      </c>
      <c r="P737" s="178">
        <v>107</v>
      </c>
      <c r="Q737" s="181">
        <f t="shared" si="165"/>
        <v>76</v>
      </c>
      <c r="R737" s="180">
        <f t="shared" si="159"/>
        <v>0.71028037383177578</v>
      </c>
      <c r="S737" s="181" t="str">
        <f t="shared" si="166"/>
        <v>GROWTH</v>
      </c>
      <c r="T737" s="178">
        <f t="shared" si="160"/>
        <v>139.5</v>
      </c>
      <c r="U737" s="182" t="str">
        <f t="shared" si="161"/>
        <v>Sep</v>
      </c>
      <c r="V737" s="178">
        <f t="shared" si="156"/>
        <v>139.5</v>
      </c>
      <c r="W737" s="183">
        <f t="shared" si="167"/>
        <v>43.5</v>
      </c>
      <c r="X737" s="184" t="b">
        <f t="shared" si="157"/>
        <v>0</v>
      </c>
      <c r="Y737" s="183" t="str">
        <f t="shared" si="168"/>
        <v>GROWTH</v>
      </c>
      <c r="Z737" s="138">
        <v>0</v>
      </c>
      <c r="AA737" s="133"/>
      <c r="AB737" s="133" t="s">
        <v>121</v>
      </c>
      <c r="AC737" s="133" t="s">
        <v>1245</v>
      </c>
      <c r="AE737" s="133" t="s">
        <v>1245</v>
      </c>
      <c r="AF737" s="139">
        <v>180.625</v>
      </c>
    </row>
    <row r="738" spans="1:32" s="139" customFormat="1" ht="12">
      <c r="A738" s="133" t="s">
        <v>1245</v>
      </c>
      <c r="B738" s="141" t="s">
        <v>60</v>
      </c>
      <c r="C738" s="135" t="s">
        <v>2196</v>
      </c>
      <c r="D738" s="135">
        <v>1000000154</v>
      </c>
      <c r="E738" s="136" t="s">
        <v>2197</v>
      </c>
      <c r="F738" s="137">
        <v>40655</v>
      </c>
      <c r="G738" s="137" t="str">
        <f t="shared" si="162"/>
        <v>Targeted Dealer</v>
      </c>
      <c r="H738" s="137"/>
      <c r="I738" s="177">
        <v>30</v>
      </c>
      <c r="J738" s="177"/>
      <c r="K738" s="178">
        <v>15</v>
      </c>
      <c r="L738" s="178">
        <f t="shared" si="163"/>
        <v>15</v>
      </c>
      <c r="M738" s="178" t="str">
        <f t="shared" si="164"/>
        <v>-</v>
      </c>
      <c r="N738" s="179">
        <v>2.5</v>
      </c>
      <c r="O738" s="180" t="str">
        <f t="shared" si="158"/>
        <v>Aug</v>
      </c>
      <c r="P738" s="178">
        <v>13.25</v>
      </c>
      <c r="Q738" s="181">
        <f t="shared" si="165"/>
        <v>1.75</v>
      </c>
      <c r="R738" s="180">
        <f t="shared" si="159"/>
        <v>0.13207547169811318</v>
      </c>
      <c r="S738" s="181" t="str">
        <f t="shared" si="166"/>
        <v>GROWTH</v>
      </c>
      <c r="T738" s="178">
        <f t="shared" si="160"/>
        <v>2.5</v>
      </c>
      <c r="U738" s="182" t="str">
        <f t="shared" si="161"/>
        <v>Sep</v>
      </c>
      <c r="V738" s="178">
        <f t="shared" ref="V738:V798" si="169">T738</f>
        <v>2.5</v>
      </c>
      <c r="W738" s="183">
        <f t="shared" si="167"/>
        <v>12.5</v>
      </c>
      <c r="X738" s="184" t="b">
        <f t="shared" si="157"/>
        <v>0</v>
      </c>
      <c r="Y738" s="183" t="str">
        <f t="shared" si="168"/>
        <v>GROWTH</v>
      </c>
      <c r="Z738" s="138">
        <v>0</v>
      </c>
      <c r="AA738" s="133"/>
      <c r="AB738" s="133" t="s">
        <v>121</v>
      </c>
      <c r="AC738" s="133" t="s">
        <v>1245</v>
      </c>
      <c r="AE738" s="133" t="s">
        <v>1245</v>
      </c>
      <c r="AF738" s="139">
        <v>30.041666666666668</v>
      </c>
    </row>
    <row r="739" spans="1:32" s="139" customFormat="1" ht="12">
      <c r="A739" s="133" t="s">
        <v>1245</v>
      </c>
      <c r="B739" s="141" t="s">
        <v>60</v>
      </c>
      <c r="C739" s="135" t="s">
        <v>2198</v>
      </c>
      <c r="D739" s="135">
        <v>1000000147</v>
      </c>
      <c r="E739" s="136" t="s">
        <v>2199</v>
      </c>
      <c r="F739" s="137">
        <v>42107</v>
      </c>
      <c r="G739" s="137" t="str">
        <f t="shared" si="162"/>
        <v>-</v>
      </c>
      <c r="H739" s="137"/>
      <c r="I739" s="177">
        <v>0</v>
      </c>
      <c r="J739" s="177"/>
      <c r="K739" s="178">
        <v>0</v>
      </c>
      <c r="L739" s="178">
        <f t="shared" si="163"/>
        <v>0</v>
      </c>
      <c r="M739" s="178" t="str">
        <f t="shared" si="164"/>
        <v>-</v>
      </c>
      <c r="N739" s="179">
        <v>0</v>
      </c>
      <c r="O739" s="180" t="str">
        <f t="shared" si="158"/>
        <v>Aug</v>
      </c>
      <c r="P739" s="178">
        <v>5</v>
      </c>
      <c r="Q739" s="181">
        <f t="shared" si="165"/>
        <v>-5</v>
      </c>
      <c r="R739" s="180">
        <f t="shared" si="159"/>
        <v>-1</v>
      </c>
      <c r="S739" s="181" t="b">
        <f t="shared" si="166"/>
        <v>0</v>
      </c>
      <c r="T739" s="178">
        <f t="shared" si="160"/>
        <v>0</v>
      </c>
      <c r="U739" s="182" t="str">
        <f t="shared" si="161"/>
        <v>Sep</v>
      </c>
      <c r="V739" s="178">
        <f t="shared" si="169"/>
        <v>0</v>
      </c>
      <c r="W739" s="183">
        <f t="shared" si="167"/>
        <v>0</v>
      </c>
      <c r="X739" s="184" t="b">
        <f t="shared" si="157"/>
        <v>0</v>
      </c>
      <c r="Y739" s="183" t="b">
        <f t="shared" si="168"/>
        <v>0</v>
      </c>
      <c r="Z739" s="138">
        <v>0</v>
      </c>
      <c r="AA739" s="133"/>
      <c r="AB739" s="133" t="s">
        <v>121</v>
      </c>
      <c r="AC739" s="133" t="s">
        <v>1245</v>
      </c>
      <c r="AE739" s="133" t="s">
        <v>1245</v>
      </c>
      <c r="AF739" s="139">
        <v>17.083333333333332</v>
      </c>
    </row>
    <row r="740" spans="1:32" s="139" customFormat="1" ht="12">
      <c r="A740" s="133" t="s">
        <v>1245</v>
      </c>
      <c r="B740" s="141" t="s">
        <v>60</v>
      </c>
      <c r="C740" s="135" t="s">
        <v>2200</v>
      </c>
      <c r="D740" s="135">
        <v>1000000125</v>
      </c>
      <c r="E740" s="136" t="s">
        <v>2201</v>
      </c>
      <c r="F740" s="137">
        <v>42139</v>
      </c>
      <c r="G740" s="137" t="str">
        <f t="shared" si="162"/>
        <v>Targeted Dealer</v>
      </c>
      <c r="H740" s="137"/>
      <c r="I740" s="177">
        <v>5</v>
      </c>
      <c r="J740" s="177"/>
      <c r="K740" s="178">
        <v>0</v>
      </c>
      <c r="L740" s="178">
        <f t="shared" si="163"/>
        <v>5</v>
      </c>
      <c r="M740" s="178" t="str">
        <f t="shared" si="164"/>
        <v>-</v>
      </c>
      <c r="N740" s="179">
        <v>5</v>
      </c>
      <c r="O740" s="180" t="str">
        <f t="shared" si="158"/>
        <v>Aug</v>
      </c>
      <c r="P740" s="178">
        <v>6.5</v>
      </c>
      <c r="Q740" s="181">
        <f t="shared" si="165"/>
        <v>-6.5</v>
      </c>
      <c r="R740" s="180">
        <f t="shared" si="159"/>
        <v>-1</v>
      </c>
      <c r="S740" s="181" t="str">
        <f t="shared" si="166"/>
        <v>DEGROWTH</v>
      </c>
      <c r="T740" s="178">
        <f t="shared" si="160"/>
        <v>5</v>
      </c>
      <c r="U740" s="182" t="str">
        <f t="shared" si="161"/>
        <v>Sep</v>
      </c>
      <c r="V740" s="178">
        <f t="shared" si="169"/>
        <v>5</v>
      </c>
      <c r="W740" s="183">
        <f t="shared" si="167"/>
        <v>-5</v>
      </c>
      <c r="X740" s="184" t="b">
        <f t="shared" si="157"/>
        <v>0</v>
      </c>
      <c r="Y740" s="183" t="str">
        <f t="shared" si="168"/>
        <v>GROWTH</v>
      </c>
      <c r="Z740" s="138">
        <v>0</v>
      </c>
      <c r="AA740" s="133"/>
      <c r="AB740" s="133" t="s">
        <v>121</v>
      </c>
      <c r="AC740" s="133" t="s">
        <v>1245</v>
      </c>
      <c r="AE740" s="133" t="s">
        <v>1245</v>
      </c>
      <c r="AF740" s="139">
        <v>4.666666666666667</v>
      </c>
    </row>
    <row r="741" spans="1:32" s="139" customFormat="1" ht="12">
      <c r="A741" s="133" t="s">
        <v>1245</v>
      </c>
      <c r="B741" s="141" t="s">
        <v>60</v>
      </c>
      <c r="C741" s="135" t="s">
        <v>2204</v>
      </c>
      <c r="D741" s="135">
        <v>1000000142</v>
      </c>
      <c r="E741" s="136" t="s">
        <v>2205</v>
      </c>
      <c r="F741" s="137">
        <v>42864</v>
      </c>
      <c r="G741" s="137" t="str">
        <f t="shared" si="162"/>
        <v>Targeted Dealer</v>
      </c>
      <c r="H741" s="137"/>
      <c r="I741" s="177">
        <v>35</v>
      </c>
      <c r="J741" s="177"/>
      <c r="K741" s="178">
        <v>35</v>
      </c>
      <c r="L741" s="178">
        <f t="shared" si="163"/>
        <v>0</v>
      </c>
      <c r="M741" s="178" t="str">
        <f t="shared" si="164"/>
        <v>-</v>
      </c>
      <c r="N741" s="179">
        <v>30.5</v>
      </c>
      <c r="O741" s="180" t="str">
        <f t="shared" si="158"/>
        <v>Aug</v>
      </c>
      <c r="P741" s="178">
        <v>36</v>
      </c>
      <c r="Q741" s="181">
        <f t="shared" si="165"/>
        <v>-1</v>
      </c>
      <c r="R741" s="180">
        <f t="shared" si="159"/>
        <v>-2.777777777777779E-2</v>
      </c>
      <c r="S741" s="181" t="str">
        <f t="shared" si="166"/>
        <v>DEGROWTH</v>
      </c>
      <c r="T741" s="178">
        <f t="shared" si="160"/>
        <v>30.5</v>
      </c>
      <c r="U741" s="182" t="str">
        <f t="shared" si="161"/>
        <v>Sep</v>
      </c>
      <c r="V741" s="178">
        <f t="shared" si="169"/>
        <v>30.5</v>
      </c>
      <c r="W741" s="183">
        <f t="shared" si="167"/>
        <v>4.5</v>
      </c>
      <c r="X741" s="184" t="b">
        <f t="shared" si="157"/>
        <v>0</v>
      </c>
      <c r="Y741" s="183" t="str">
        <f t="shared" si="168"/>
        <v>GROWTH</v>
      </c>
      <c r="Z741" s="138">
        <v>0</v>
      </c>
      <c r="AA741" s="133"/>
      <c r="AB741" s="133" t="s">
        <v>121</v>
      </c>
      <c r="AC741" s="133" t="s">
        <v>1245</v>
      </c>
      <c r="AE741" s="133" t="s">
        <v>1245</v>
      </c>
      <c r="AF741" s="139">
        <v>31.166666666666668</v>
      </c>
    </row>
    <row r="742" spans="1:32" s="139" customFormat="1" ht="12">
      <c r="A742" s="133" t="s">
        <v>1245</v>
      </c>
      <c r="B742" s="141" t="s">
        <v>60</v>
      </c>
      <c r="C742" s="135" t="s">
        <v>2206</v>
      </c>
      <c r="D742" s="135">
        <v>1000000157</v>
      </c>
      <c r="E742" s="136" t="s">
        <v>2207</v>
      </c>
      <c r="F742" s="137">
        <v>42970</v>
      </c>
      <c r="G742" s="137" t="str">
        <f t="shared" si="162"/>
        <v>Targeted Dealer</v>
      </c>
      <c r="H742" s="137"/>
      <c r="I742" s="177">
        <v>1165</v>
      </c>
      <c r="J742" s="177"/>
      <c r="K742" s="178">
        <v>1323.5</v>
      </c>
      <c r="L742" s="178">
        <f t="shared" si="163"/>
        <v>-158.5</v>
      </c>
      <c r="M742" s="178" t="str">
        <f t="shared" si="164"/>
        <v>-</v>
      </c>
      <c r="N742" s="179">
        <v>942</v>
      </c>
      <c r="O742" s="180" t="str">
        <f t="shared" si="158"/>
        <v>Aug</v>
      </c>
      <c r="P742" s="178">
        <v>1376.6</v>
      </c>
      <c r="Q742" s="181">
        <f t="shared" si="165"/>
        <v>-53.099999999999909</v>
      </c>
      <c r="R742" s="180">
        <f t="shared" si="159"/>
        <v>-3.8573296527676826E-2</v>
      </c>
      <c r="S742" s="181" t="str">
        <f t="shared" si="166"/>
        <v>DEGROWTH</v>
      </c>
      <c r="T742" s="178">
        <f t="shared" si="160"/>
        <v>942</v>
      </c>
      <c r="U742" s="182" t="str">
        <f t="shared" si="161"/>
        <v>Sep</v>
      </c>
      <c r="V742" s="178">
        <f t="shared" si="169"/>
        <v>942</v>
      </c>
      <c r="W742" s="183">
        <f t="shared" si="167"/>
        <v>381.5</v>
      </c>
      <c r="X742" s="184" t="b">
        <f t="shared" si="157"/>
        <v>0</v>
      </c>
      <c r="Y742" s="183" t="str">
        <f t="shared" si="168"/>
        <v>GROWTH</v>
      </c>
      <c r="Z742" s="138">
        <v>0</v>
      </c>
      <c r="AA742" s="133"/>
      <c r="AB742" s="133" t="s">
        <v>121</v>
      </c>
      <c r="AC742" s="133" t="s">
        <v>1245</v>
      </c>
      <c r="AE742" s="133" t="s">
        <v>1245</v>
      </c>
      <c r="AF742" s="139">
        <v>1497.7000000000005</v>
      </c>
    </row>
    <row r="743" spans="1:32" s="139" customFormat="1" ht="12">
      <c r="A743" s="133" t="s">
        <v>1245</v>
      </c>
      <c r="B743" s="141" t="s">
        <v>60</v>
      </c>
      <c r="C743" s="135" t="s">
        <v>2208</v>
      </c>
      <c r="D743" s="135">
        <v>1000000138</v>
      </c>
      <c r="E743" s="136" t="s">
        <v>2209</v>
      </c>
      <c r="F743" s="137">
        <v>43232</v>
      </c>
      <c r="G743" s="137" t="str">
        <f t="shared" si="162"/>
        <v>Targeted Dealer</v>
      </c>
      <c r="H743" s="137"/>
      <c r="I743" s="177">
        <v>175</v>
      </c>
      <c r="J743" s="177"/>
      <c r="K743" s="178">
        <v>112.5</v>
      </c>
      <c r="L743" s="178">
        <f t="shared" si="163"/>
        <v>62.5</v>
      </c>
      <c r="M743" s="178" t="str">
        <f t="shared" si="164"/>
        <v>-</v>
      </c>
      <c r="N743" s="179">
        <v>152</v>
      </c>
      <c r="O743" s="180" t="str">
        <f t="shared" si="158"/>
        <v>Aug</v>
      </c>
      <c r="P743" s="178">
        <v>156.85</v>
      </c>
      <c r="Q743" s="181">
        <f t="shared" si="165"/>
        <v>-44.349999999999994</v>
      </c>
      <c r="R743" s="180">
        <f t="shared" si="159"/>
        <v>-0.28275422378068216</v>
      </c>
      <c r="S743" s="181" t="str">
        <f t="shared" si="166"/>
        <v>DEGROWTH</v>
      </c>
      <c r="T743" s="178">
        <f t="shared" si="160"/>
        <v>152</v>
      </c>
      <c r="U743" s="182" t="str">
        <f t="shared" si="161"/>
        <v>Sep</v>
      </c>
      <c r="V743" s="178">
        <f t="shared" si="169"/>
        <v>152</v>
      </c>
      <c r="W743" s="183">
        <f t="shared" si="167"/>
        <v>-39.5</v>
      </c>
      <c r="X743" s="184" t="b">
        <f t="shared" si="157"/>
        <v>0</v>
      </c>
      <c r="Y743" s="183" t="str">
        <f t="shared" si="168"/>
        <v>GROWTH</v>
      </c>
      <c r="Z743" s="138">
        <v>0</v>
      </c>
      <c r="AA743" s="133"/>
      <c r="AB743" s="133" t="s">
        <v>121</v>
      </c>
      <c r="AC743" s="133" t="s">
        <v>1245</v>
      </c>
      <c r="AE743" s="133" t="s">
        <v>1245</v>
      </c>
      <c r="AF743" s="139">
        <v>363.62499999999994</v>
      </c>
    </row>
    <row r="744" spans="1:32" s="139" customFormat="1" ht="12">
      <c r="A744" s="133" t="s">
        <v>1245</v>
      </c>
      <c r="B744" s="141" t="s">
        <v>60</v>
      </c>
      <c r="C744" s="135" t="s">
        <v>2210</v>
      </c>
      <c r="D744" s="135">
        <v>1000000148</v>
      </c>
      <c r="E744" s="136" t="s">
        <v>2211</v>
      </c>
      <c r="F744" s="137">
        <v>43232</v>
      </c>
      <c r="G744" s="137" t="str">
        <f t="shared" si="162"/>
        <v>Targeted Dealer</v>
      </c>
      <c r="H744" s="137"/>
      <c r="I744" s="177">
        <v>45</v>
      </c>
      <c r="J744" s="177"/>
      <c r="K744" s="178">
        <v>39.799999999999997</v>
      </c>
      <c r="L744" s="178">
        <f t="shared" si="163"/>
        <v>5.2000000000000028</v>
      </c>
      <c r="M744" s="178" t="str">
        <f t="shared" si="164"/>
        <v>-</v>
      </c>
      <c r="N744" s="179">
        <v>40</v>
      </c>
      <c r="O744" s="180" t="str">
        <f t="shared" si="158"/>
        <v>Aug</v>
      </c>
      <c r="P744" s="178">
        <v>45</v>
      </c>
      <c r="Q744" s="181">
        <f t="shared" si="165"/>
        <v>-5.2000000000000028</v>
      </c>
      <c r="R744" s="180">
        <f t="shared" si="159"/>
        <v>-0.11555555555555563</v>
      </c>
      <c r="S744" s="181" t="str">
        <f t="shared" si="166"/>
        <v>DEGROWTH</v>
      </c>
      <c r="T744" s="178">
        <f t="shared" si="160"/>
        <v>40</v>
      </c>
      <c r="U744" s="182" t="str">
        <f t="shared" si="161"/>
        <v>Sep</v>
      </c>
      <c r="V744" s="178">
        <f t="shared" si="169"/>
        <v>40</v>
      </c>
      <c r="W744" s="183">
        <f t="shared" si="167"/>
        <v>-0.20000000000000284</v>
      </c>
      <c r="X744" s="184" t="b">
        <f t="shared" ref="X744:X804" si="170">IFERROR(IF(U744="July",(K744/V744-1)),0)</f>
        <v>0</v>
      </c>
      <c r="Y744" s="183" t="str">
        <f t="shared" si="168"/>
        <v>GROWTH</v>
      </c>
      <c r="Z744" s="138">
        <v>0</v>
      </c>
      <c r="AA744" s="133"/>
      <c r="AB744" s="133" t="s">
        <v>121</v>
      </c>
      <c r="AC744" s="133" t="s">
        <v>1245</v>
      </c>
      <c r="AE744" s="133" t="s">
        <v>1245</v>
      </c>
      <c r="AF744" s="139">
        <v>63.666666666666664</v>
      </c>
    </row>
    <row r="745" spans="1:32" s="139" customFormat="1" ht="12">
      <c r="A745" s="133" t="s">
        <v>1245</v>
      </c>
      <c r="B745" s="141" t="s">
        <v>60</v>
      </c>
      <c r="C745" s="135" t="s">
        <v>2214</v>
      </c>
      <c r="D745" s="135">
        <v>1000000152</v>
      </c>
      <c r="E745" s="136" t="s">
        <v>2215</v>
      </c>
      <c r="F745" s="137">
        <v>43246</v>
      </c>
      <c r="G745" s="137" t="str">
        <f t="shared" si="162"/>
        <v>Targeted Dealer</v>
      </c>
      <c r="H745" s="137"/>
      <c r="I745" s="177">
        <v>130</v>
      </c>
      <c r="J745" s="177"/>
      <c r="K745" s="178">
        <v>131</v>
      </c>
      <c r="L745" s="178">
        <f t="shared" si="163"/>
        <v>-1</v>
      </c>
      <c r="M745" s="178" t="str">
        <f t="shared" si="164"/>
        <v>-</v>
      </c>
      <c r="N745" s="179">
        <v>125</v>
      </c>
      <c r="O745" s="180" t="str">
        <f t="shared" si="158"/>
        <v>Aug</v>
      </c>
      <c r="P745" s="178">
        <v>100</v>
      </c>
      <c r="Q745" s="181">
        <f t="shared" si="165"/>
        <v>31</v>
      </c>
      <c r="R745" s="180">
        <f t="shared" si="159"/>
        <v>0.31000000000000005</v>
      </c>
      <c r="S745" s="181" t="str">
        <f t="shared" si="166"/>
        <v>GROWTH</v>
      </c>
      <c r="T745" s="178">
        <f t="shared" si="160"/>
        <v>125</v>
      </c>
      <c r="U745" s="182" t="str">
        <f t="shared" si="161"/>
        <v>Sep</v>
      </c>
      <c r="V745" s="178">
        <f t="shared" si="169"/>
        <v>125</v>
      </c>
      <c r="W745" s="183">
        <f t="shared" si="167"/>
        <v>6</v>
      </c>
      <c r="X745" s="184" t="b">
        <f t="shared" si="170"/>
        <v>0</v>
      </c>
      <c r="Y745" s="183" t="str">
        <f t="shared" si="168"/>
        <v>GROWTH</v>
      </c>
      <c r="Z745" s="138">
        <v>0</v>
      </c>
      <c r="AA745" s="133"/>
      <c r="AB745" s="133" t="s">
        <v>121</v>
      </c>
      <c r="AC745" s="133" t="s">
        <v>1245</v>
      </c>
      <c r="AE745" s="133" t="s">
        <v>1245</v>
      </c>
      <c r="AF745" s="139">
        <v>134.91666666666666</v>
      </c>
    </row>
    <row r="746" spans="1:32" s="139" customFormat="1" ht="12">
      <c r="A746" s="133" t="s">
        <v>1245</v>
      </c>
      <c r="B746" s="141" t="s">
        <v>60</v>
      </c>
      <c r="C746" s="135" t="s">
        <v>2216</v>
      </c>
      <c r="D746" s="135">
        <v>1000000145</v>
      </c>
      <c r="E746" s="136" t="s">
        <v>2217</v>
      </c>
      <c r="F746" s="137">
        <v>43337</v>
      </c>
      <c r="G746" s="137" t="str">
        <f t="shared" si="162"/>
        <v>Targeted Dealer</v>
      </c>
      <c r="H746" s="137"/>
      <c r="I746" s="177">
        <v>40</v>
      </c>
      <c r="J746" s="177"/>
      <c r="K746" s="178">
        <v>26.5</v>
      </c>
      <c r="L746" s="178">
        <f t="shared" si="163"/>
        <v>13.5</v>
      </c>
      <c r="M746" s="178" t="str">
        <f t="shared" si="164"/>
        <v>-</v>
      </c>
      <c r="N746" s="179">
        <v>32.5</v>
      </c>
      <c r="O746" s="180" t="str">
        <f t="shared" si="158"/>
        <v>Aug</v>
      </c>
      <c r="P746" s="178">
        <v>50</v>
      </c>
      <c r="Q746" s="181">
        <f t="shared" si="165"/>
        <v>-23.5</v>
      </c>
      <c r="R746" s="180">
        <f t="shared" si="159"/>
        <v>-0.47</v>
      </c>
      <c r="S746" s="181" t="str">
        <f t="shared" si="166"/>
        <v>DEGROWTH</v>
      </c>
      <c r="T746" s="178">
        <f t="shared" si="160"/>
        <v>32.5</v>
      </c>
      <c r="U746" s="182" t="str">
        <f t="shared" si="161"/>
        <v>Sep</v>
      </c>
      <c r="V746" s="178">
        <f t="shared" si="169"/>
        <v>32.5</v>
      </c>
      <c r="W746" s="183">
        <f t="shared" si="167"/>
        <v>-6</v>
      </c>
      <c r="X746" s="184" t="b">
        <f t="shared" si="170"/>
        <v>0</v>
      </c>
      <c r="Y746" s="183" t="str">
        <f t="shared" si="168"/>
        <v>GROWTH</v>
      </c>
      <c r="Z746" s="138">
        <v>0</v>
      </c>
      <c r="AA746" s="133"/>
      <c r="AB746" s="133" t="s">
        <v>121</v>
      </c>
      <c r="AC746" s="133" t="s">
        <v>1245</v>
      </c>
      <c r="AE746" s="133" t="s">
        <v>1245</v>
      </c>
      <c r="AF746" s="139">
        <v>77.666666666666671</v>
      </c>
    </row>
    <row r="747" spans="1:32" s="139" customFormat="1" ht="12">
      <c r="A747" s="133" t="s">
        <v>1245</v>
      </c>
      <c r="B747" s="141" t="s">
        <v>60</v>
      </c>
      <c r="C747" s="135" t="s">
        <v>2218</v>
      </c>
      <c r="D747" s="135">
        <v>1000000162</v>
      </c>
      <c r="E747" s="136" t="s">
        <v>2219</v>
      </c>
      <c r="F747" s="137">
        <v>43337</v>
      </c>
      <c r="G747" s="137" t="str">
        <f t="shared" si="162"/>
        <v>Targeted Dealer</v>
      </c>
      <c r="H747" s="137"/>
      <c r="I747" s="177">
        <v>30</v>
      </c>
      <c r="J747" s="177"/>
      <c r="K747" s="178">
        <v>15</v>
      </c>
      <c r="L747" s="178">
        <f t="shared" si="163"/>
        <v>15</v>
      </c>
      <c r="M747" s="178" t="str">
        <f t="shared" si="164"/>
        <v>-</v>
      </c>
      <c r="N747" s="179">
        <v>22.5</v>
      </c>
      <c r="O747" s="180" t="str">
        <f t="shared" si="158"/>
        <v>Aug</v>
      </c>
      <c r="P747" s="178">
        <v>15</v>
      </c>
      <c r="Q747" s="181">
        <f t="shared" si="165"/>
        <v>0</v>
      </c>
      <c r="R747" s="180">
        <f t="shared" si="159"/>
        <v>0</v>
      </c>
      <c r="S747" s="181" t="str">
        <f t="shared" si="166"/>
        <v>GROWTH</v>
      </c>
      <c r="T747" s="178">
        <f t="shared" si="160"/>
        <v>22.5</v>
      </c>
      <c r="U747" s="182" t="str">
        <f t="shared" si="161"/>
        <v>Sep</v>
      </c>
      <c r="V747" s="178">
        <f t="shared" si="169"/>
        <v>22.5</v>
      </c>
      <c r="W747" s="183">
        <f t="shared" si="167"/>
        <v>-7.5</v>
      </c>
      <c r="X747" s="184" t="b">
        <f t="shared" si="170"/>
        <v>0</v>
      </c>
      <c r="Y747" s="183" t="str">
        <f t="shared" si="168"/>
        <v>GROWTH</v>
      </c>
      <c r="Z747" s="138">
        <v>0</v>
      </c>
      <c r="AA747" s="133"/>
      <c r="AB747" s="133" t="s">
        <v>121</v>
      </c>
      <c r="AC747" s="133" t="s">
        <v>1245</v>
      </c>
      <c r="AE747" s="133" t="s">
        <v>1245</v>
      </c>
      <c r="AF747" s="139">
        <v>30.25</v>
      </c>
    </row>
    <row r="748" spans="1:32" s="139" customFormat="1" ht="12">
      <c r="A748" s="133" t="s">
        <v>1245</v>
      </c>
      <c r="B748" s="141" t="s">
        <v>60</v>
      </c>
      <c r="C748" s="135" t="s">
        <v>2220</v>
      </c>
      <c r="D748" s="135">
        <v>1000000122</v>
      </c>
      <c r="E748" s="136" t="s">
        <v>2221</v>
      </c>
      <c r="F748" s="137">
        <v>43430</v>
      </c>
      <c r="G748" s="137" t="str">
        <f t="shared" si="162"/>
        <v>Targeted Dealer</v>
      </c>
      <c r="H748" s="137"/>
      <c r="I748" s="177">
        <v>30</v>
      </c>
      <c r="J748" s="177"/>
      <c r="K748" s="178">
        <v>12</v>
      </c>
      <c r="L748" s="178">
        <f t="shared" si="163"/>
        <v>18</v>
      </c>
      <c r="M748" s="178" t="str">
        <f t="shared" si="164"/>
        <v>-</v>
      </c>
      <c r="N748" s="179">
        <v>0</v>
      </c>
      <c r="O748" s="180" t="str">
        <f t="shared" si="158"/>
        <v>Aug</v>
      </c>
      <c r="P748" s="178">
        <v>15.75</v>
      </c>
      <c r="Q748" s="181">
        <f t="shared" si="165"/>
        <v>-3.75</v>
      </c>
      <c r="R748" s="180">
        <f t="shared" si="159"/>
        <v>-0.23809523809523814</v>
      </c>
      <c r="S748" s="181" t="b">
        <f t="shared" si="166"/>
        <v>0</v>
      </c>
      <c r="T748" s="178">
        <f t="shared" si="160"/>
        <v>0</v>
      </c>
      <c r="U748" s="182" t="str">
        <f t="shared" si="161"/>
        <v>Sep</v>
      </c>
      <c r="V748" s="178">
        <f t="shared" si="169"/>
        <v>0</v>
      </c>
      <c r="W748" s="183">
        <f t="shared" si="167"/>
        <v>12</v>
      </c>
      <c r="X748" s="184" t="b">
        <f t="shared" si="170"/>
        <v>0</v>
      </c>
      <c r="Y748" s="183" t="b">
        <f t="shared" si="168"/>
        <v>0</v>
      </c>
      <c r="Z748" s="138">
        <v>0</v>
      </c>
      <c r="AA748" s="133"/>
      <c r="AB748" s="133" t="s">
        <v>121</v>
      </c>
      <c r="AC748" s="133" t="s">
        <v>1245</v>
      </c>
      <c r="AE748" s="133" t="s">
        <v>1245</v>
      </c>
      <c r="AF748" s="139">
        <v>13.674999999999999</v>
      </c>
    </row>
    <row r="749" spans="1:32" s="139" customFormat="1" ht="12">
      <c r="A749" s="133" t="s">
        <v>1245</v>
      </c>
      <c r="B749" s="141" t="s">
        <v>60</v>
      </c>
      <c r="C749" s="135" t="s">
        <v>2222</v>
      </c>
      <c r="D749" s="135">
        <v>1000000136</v>
      </c>
      <c r="E749" s="136" t="s">
        <v>2223</v>
      </c>
      <c r="F749" s="137">
        <v>43439</v>
      </c>
      <c r="G749" s="137" t="str">
        <f t="shared" si="162"/>
        <v>Targeted Dealer</v>
      </c>
      <c r="H749" s="137"/>
      <c r="I749" s="177">
        <v>50</v>
      </c>
      <c r="J749" s="177"/>
      <c r="K749" s="178">
        <v>30.1</v>
      </c>
      <c r="L749" s="178">
        <f t="shared" si="163"/>
        <v>19.899999999999999</v>
      </c>
      <c r="M749" s="178" t="str">
        <f t="shared" si="164"/>
        <v>-</v>
      </c>
      <c r="N749" s="179">
        <v>55</v>
      </c>
      <c r="O749" s="180" t="str">
        <f t="shared" si="158"/>
        <v>Aug</v>
      </c>
      <c r="P749" s="178">
        <v>37.5</v>
      </c>
      <c r="Q749" s="181">
        <f t="shared" si="165"/>
        <v>-7.3999999999999986</v>
      </c>
      <c r="R749" s="180">
        <f t="shared" si="159"/>
        <v>-0.19733333333333325</v>
      </c>
      <c r="S749" s="181" t="str">
        <f t="shared" si="166"/>
        <v>DEGROWTH</v>
      </c>
      <c r="T749" s="178">
        <f t="shared" si="160"/>
        <v>55</v>
      </c>
      <c r="U749" s="182" t="str">
        <f t="shared" si="161"/>
        <v>Sep</v>
      </c>
      <c r="V749" s="178">
        <f t="shared" si="169"/>
        <v>55</v>
      </c>
      <c r="W749" s="183">
        <f t="shared" si="167"/>
        <v>-24.9</v>
      </c>
      <c r="X749" s="184" t="b">
        <f t="shared" si="170"/>
        <v>0</v>
      </c>
      <c r="Y749" s="183" t="str">
        <f t="shared" si="168"/>
        <v>GROWTH</v>
      </c>
      <c r="Z749" s="138">
        <v>0</v>
      </c>
      <c r="AA749" s="133"/>
      <c r="AB749" s="133" t="s">
        <v>121</v>
      </c>
      <c r="AC749" s="133" t="s">
        <v>1245</v>
      </c>
      <c r="AE749" s="133" t="s">
        <v>1245</v>
      </c>
      <c r="AF749" s="139">
        <v>40.833333333333336</v>
      </c>
    </row>
    <row r="750" spans="1:32" s="139" customFormat="1" ht="12">
      <c r="A750" s="133" t="s">
        <v>1245</v>
      </c>
      <c r="B750" s="141" t="s">
        <v>60</v>
      </c>
      <c r="C750" s="135" t="s">
        <v>2226</v>
      </c>
      <c r="D750" s="135">
        <v>1000000160</v>
      </c>
      <c r="E750" s="136" t="s">
        <v>2227</v>
      </c>
      <c r="F750" s="137">
        <v>43566</v>
      </c>
      <c r="G750" s="137" t="str">
        <f t="shared" si="162"/>
        <v>Targeted Dealer</v>
      </c>
      <c r="H750" s="137"/>
      <c r="I750" s="177">
        <v>20</v>
      </c>
      <c r="J750" s="177"/>
      <c r="K750" s="178">
        <v>2.5</v>
      </c>
      <c r="L750" s="178">
        <f t="shared" si="163"/>
        <v>17.5</v>
      </c>
      <c r="M750" s="178" t="str">
        <f t="shared" si="164"/>
        <v>-</v>
      </c>
      <c r="N750" s="179">
        <v>17.5</v>
      </c>
      <c r="O750" s="180" t="str">
        <f t="shared" si="158"/>
        <v>Aug</v>
      </c>
      <c r="P750" s="178">
        <v>5</v>
      </c>
      <c r="Q750" s="181">
        <f t="shared" si="165"/>
        <v>-2.5</v>
      </c>
      <c r="R750" s="180">
        <f t="shared" si="159"/>
        <v>-0.5</v>
      </c>
      <c r="S750" s="181" t="str">
        <f t="shared" si="166"/>
        <v>DEGROWTH</v>
      </c>
      <c r="T750" s="178">
        <f t="shared" si="160"/>
        <v>17.5</v>
      </c>
      <c r="U750" s="182" t="str">
        <f t="shared" si="161"/>
        <v>Sep</v>
      </c>
      <c r="V750" s="178">
        <f t="shared" si="169"/>
        <v>17.5</v>
      </c>
      <c r="W750" s="183">
        <f t="shared" si="167"/>
        <v>-15</v>
      </c>
      <c r="X750" s="184" t="b">
        <f t="shared" si="170"/>
        <v>0</v>
      </c>
      <c r="Y750" s="183" t="str">
        <f t="shared" si="168"/>
        <v>GROWTH</v>
      </c>
      <c r="Z750" s="138">
        <v>0</v>
      </c>
      <c r="AA750" s="133"/>
      <c r="AB750" s="133" t="s">
        <v>121</v>
      </c>
      <c r="AC750" s="133" t="s">
        <v>1245</v>
      </c>
      <c r="AE750" s="133" t="s">
        <v>1245</v>
      </c>
      <c r="AF750" s="139">
        <v>17.916666666666668</v>
      </c>
    </row>
    <row r="751" spans="1:32" s="139" customFormat="1" ht="12">
      <c r="A751" s="133" t="s">
        <v>1245</v>
      </c>
      <c r="B751" s="141" t="s">
        <v>60</v>
      </c>
      <c r="C751" s="135" t="s">
        <v>2228</v>
      </c>
      <c r="D751" s="135">
        <v>1000000141</v>
      </c>
      <c r="E751" s="136" t="s">
        <v>2229</v>
      </c>
      <c r="F751" s="137">
        <v>43647</v>
      </c>
      <c r="G751" s="137" t="str">
        <f t="shared" si="162"/>
        <v>Targeted Dealer</v>
      </c>
      <c r="H751" s="137"/>
      <c r="I751" s="177">
        <v>20</v>
      </c>
      <c r="J751" s="177"/>
      <c r="K751" s="178">
        <v>0</v>
      </c>
      <c r="L751" s="178">
        <f t="shared" si="163"/>
        <v>20</v>
      </c>
      <c r="M751" s="178" t="str">
        <f t="shared" si="164"/>
        <v>-</v>
      </c>
      <c r="N751" s="179">
        <v>30</v>
      </c>
      <c r="O751" s="180" t="str">
        <f t="shared" si="158"/>
        <v>Aug</v>
      </c>
      <c r="P751" s="178">
        <v>13.75</v>
      </c>
      <c r="Q751" s="181">
        <f t="shared" si="165"/>
        <v>-13.75</v>
      </c>
      <c r="R751" s="180">
        <f t="shared" si="159"/>
        <v>-1</v>
      </c>
      <c r="S751" s="181" t="str">
        <f t="shared" si="166"/>
        <v>DEGROWTH</v>
      </c>
      <c r="T751" s="178">
        <f t="shared" si="160"/>
        <v>30</v>
      </c>
      <c r="U751" s="182" t="str">
        <f t="shared" si="161"/>
        <v>Sep</v>
      </c>
      <c r="V751" s="178">
        <f t="shared" si="169"/>
        <v>30</v>
      </c>
      <c r="W751" s="183">
        <f t="shared" si="167"/>
        <v>-30</v>
      </c>
      <c r="X751" s="184" t="b">
        <f t="shared" si="170"/>
        <v>0</v>
      </c>
      <c r="Y751" s="183" t="str">
        <f t="shared" si="168"/>
        <v>GROWTH</v>
      </c>
      <c r="Z751" s="138">
        <v>0</v>
      </c>
      <c r="AA751" s="133"/>
      <c r="AB751" s="133" t="s">
        <v>121</v>
      </c>
      <c r="AC751" s="133" t="s">
        <v>1245</v>
      </c>
      <c r="AE751" s="133" t="s">
        <v>1245</v>
      </c>
      <c r="AF751" s="139">
        <v>12.291666666666666</v>
      </c>
    </row>
    <row r="752" spans="1:32" s="139" customFormat="1" ht="12">
      <c r="A752" s="133" t="s">
        <v>1245</v>
      </c>
      <c r="B752" s="141" t="s">
        <v>60</v>
      </c>
      <c r="C752" s="135" t="s">
        <v>2230</v>
      </c>
      <c r="D752" s="135">
        <v>1000000143</v>
      </c>
      <c r="E752" s="136" t="s">
        <v>2231</v>
      </c>
      <c r="F752" s="137">
        <v>43675</v>
      </c>
      <c r="G752" s="137" t="str">
        <f t="shared" si="162"/>
        <v>Targeted Dealer</v>
      </c>
      <c r="H752" s="137"/>
      <c r="I752" s="177">
        <v>50</v>
      </c>
      <c r="J752" s="177"/>
      <c r="K752" s="178">
        <v>40</v>
      </c>
      <c r="L752" s="178">
        <f t="shared" si="163"/>
        <v>10</v>
      </c>
      <c r="M752" s="178" t="str">
        <f t="shared" si="164"/>
        <v>-</v>
      </c>
      <c r="N752" s="179">
        <v>50</v>
      </c>
      <c r="O752" s="180" t="str">
        <f t="shared" si="158"/>
        <v>Aug</v>
      </c>
      <c r="P752" s="178">
        <v>25</v>
      </c>
      <c r="Q752" s="181">
        <f t="shared" si="165"/>
        <v>15</v>
      </c>
      <c r="R752" s="180">
        <f t="shared" si="159"/>
        <v>0.60000000000000009</v>
      </c>
      <c r="S752" s="181" t="str">
        <f t="shared" si="166"/>
        <v>GROWTH</v>
      </c>
      <c r="T752" s="178">
        <f t="shared" si="160"/>
        <v>50</v>
      </c>
      <c r="U752" s="182" t="str">
        <f t="shared" si="161"/>
        <v>Sep</v>
      </c>
      <c r="V752" s="178">
        <f t="shared" si="169"/>
        <v>50</v>
      </c>
      <c r="W752" s="183">
        <f t="shared" si="167"/>
        <v>-10</v>
      </c>
      <c r="X752" s="184" t="b">
        <f t="shared" si="170"/>
        <v>0</v>
      </c>
      <c r="Y752" s="183" t="str">
        <f t="shared" si="168"/>
        <v>GROWTH</v>
      </c>
      <c r="Z752" s="138">
        <v>0</v>
      </c>
      <c r="AA752" s="133"/>
      <c r="AB752" s="133" t="s">
        <v>121</v>
      </c>
      <c r="AC752" s="133" t="s">
        <v>1245</v>
      </c>
      <c r="AE752" s="133" t="s">
        <v>1245</v>
      </c>
      <c r="AF752" s="139">
        <v>29.166666666666668</v>
      </c>
    </row>
    <row r="753" spans="1:32" s="139" customFormat="1" ht="12">
      <c r="A753" s="133" t="s">
        <v>1245</v>
      </c>
      <c r="B753" s="141" t="s">
        <v>60</v>
      </c>
      <c r="C753" s="135" t="s">
        <v>2232</v>
      </c>
      <c r="D753" s="135">
        <v>1000000153</v>
      </c>
      <c r="E753" s="136" t="s">
        <v>2233</v>
      </c>
      <c r="F753" s="137">
        <v>44041</v>
      </c>
      <c r="G753" s="137" t="str">
        <f t="shared" si="162"/>
        <v>Targeted Dealer</v>
      </c>
      <c r="H753" s="137"/>
      <c r="I753" s="177">
        <v>160</v>
      </c>
      <c r="J753" s="177"/>
      <c r="K753" s="178">
        <v>129</v>
      </c>
      <c r="L753" s="178">
        <f t="shared" si="163"/>
        <v>31</v>
      </c>
      <c r="M753" s="178" t="str">
        <f t="shared" si="164"/>
        <v>-</v>
      </c>
      <c r="N753" s="179">
        <v>154.25</v>
      </c>
      <c r="O753" s="180" t="str">
        <f t="shared" si="158"/>
        <v>Aug</v>
      </c>
      <c r="P753" s="178">
        <v>135</v>
      </c>
      <c r="Q753" s="181">
        <f t="shared" si="165"/>
        <v>-6</v>
      </c>
      <c r="R753" s="180">
        <f t="shared" si="159"/>
        <v>-4.4444444444444398E-2</v>
      </c>
      <c r="S753" s="181" t="str">
        <f t="shared" si="166"/>
        <v>DEGROWTH</v>
      </c>
      <c r="T753" s="178">
        <f t="shared" si="160"/>
        <v>154.25</v>
      </c>
      <c r="U753" s="182" t="str">
        <f t="shared" si="161"/>
        <v>Sep</v>
      </c>
      <c r="V753" s="178">
        <f t="shared" si="169"/>
        <v>154.25</v>
      </c>
      <c r="W753" s="183">
        <f t="shared" si="167"/>
        <v>-25.25</v>
      </c>
      <c r="X753" s="184" t="b">
        <f t="shared" si="170"/>
        <v>0</v>
      </c>
      <c r="Y753" s="183" t="str">
        <f t="shared" si="168"/>
        <v>GROWTH</v>
      </c>
      <c r="Z753" s="138">
        <v>0</v>
      </c>
      <c r="AA753" s="133"/>
      <c r="AB753" s="133" t="s">
        <v>121</v>
      </c>
      <c r="AC753" s="133" t="s">
        <v>1245</v>
      </c>
      <c r="AE753" s="133" t="s">
        <v>1245</v>
      </c>
      <c r="AF753" s="139">
        <v>171.04166666666666</v>
      </c>
    </row>
    <row r="754" spans="1:32" s="139" customFormat="1" ht="12">
      <c r="A754" s="133" t="s">
        <v>1245</v>
      </c>
      <c r="B754" s="141" t="s">
        <v>60</v>
      </c>
      <c r="C754" s="135" t="s">
        <v>2234</v>
      </c>
      <c r="D754" s="135">
        <v>1000000836</v>
      </c>
      <c r="E754" s="136" t="s">
        <v>2235</v>
      </c>
      <c r="F754" s="137">
        <v>44123</v>
      </c>
      <c r="G754" s="137" t="str">
        <f t="shared" si="162"/>
        <v>Targeted Dealer</v>
      </c>
      <c r="H754" s="137"/>
      <c r="I754" s="177">
        <v>90</v>
      </c>
      <c r="J754" s="177"/>
      <c r="K754" s="178">
        <v>104.5</v>
      </c>
      <c r="L754" s="178">
        <f t="shared" si="163"/>
        <v>-14.5</v>
      </c>
      <c r="M754" s="178" t="str">
        <f t="shared" si="164"/>
        <v>-</v>
      </c>
      <c r="N754" s="179">
        <v>82.25</v>
      </c>
      <c r="O754" s="180" t="str">
        <f t="shared" si="158"/>
        <v>Aug</v>
      </c>
      <c r="P754" s="178">
        <v>89.5</v>
      </c>
      <c r="Q754" s="181">
        <f t="shared" si="165"/>
        <v>15</v>
      </c>
      <c r="R754" s="180">
        <f t="shared" si="159"/>
        <v>0.16759776536312843</v>
      </c>
      <c r="S754" s="181" t="str">
        <f t="shared" si="166"/>
        <v>GROWTH</v>
      </c>
      <c r="T754" s="178">
        <f t="shared" si="160"/>
        <v>82.25</v>
      </c>
      <c r="U754" s="182" t="str">
        <f t="shared" si="161"/>
        <v>Sep</v>
      </c>
      <c r="V754" s="178">
        <f t="shared" si="169"/>
        <v>82.25</v>
      </c>
      <c r="W754" s="183">
        <f t="shared" si="167"/>
        <v>22.25</v>
      </c>
      <c r="X754" s="184" t="b">
        <f t="shared" si="170"/>
        <v>0</v>
      </c>
      <c r="Y754" s="183" t="str">
        <f t="shared" si="168"/>
        <v>GROWTH</v>
      </c>
      <c r="Z754" s="138">
        <v>0</v>
      </c>
      <c r="AA754" s="133"/>
      <c r="AB754" s="133" t="s">
        <v>121</v>
      </c>
      <c r="AC754" s="133" t="s">
        <v>1245</v>
      </c>
      <c r="AE754" s="133" t="s">
        <v>1245</v>
      </c>
      <c r="AF754" s="139">
        <v>119.15833333333335</v>
      </c>
    </row>
    <row r="755" spans="1:32" s="139" customFormat="1" ht="12">
      <c r="A755" s="133" t="s">
        <v>1245</v>
      </c>
      <c r="B755" s="141" t="s">
        <v>60</v>
      </c>
      <c r="C755" s="135" t="s">
        <v>2236</v>
      </c>
      <c r="D755" s="135">
        <v>1000000159</v>
      </c>
      <c r="E755" s="136" t="s">
        <v>2237</v>
      </c>
      <c r="F755" s="137">
        <v>44140</v>
      </c>
      <c r="G755" s="137" t="str">
        <f t="shared" si="162"/>
        <v>Targeted Dealer</v>
      </c>
      <c r="H755" s="137"/>
      <c r="I755" s="177">
        <v>15</v>
      </c>
      <c r="J755" s="177"/>
      <c r="K755" s="178">
        <v>3</v>
      </c>
      <c r="L755" s="178">
        <f t="shared" si="163"/>
        <v>12</v>
      </c>
      <c r="M755" s="178" t="str">
        <f t="shared" si="164"/>
        <v>-</v>
      </c>
      <c r="N755" s="179">
        <v>10.5</v>
      </c>
      <c r="O755" s="180" t="str">
        <f t="shared" si="158"/>
        <v>Aug</v>
      </c>
      <c r="P755" s="178">
        <v>6.5</v>
      </c>
      <c r="Q755" s="181">
        <f t="shared" si="165"/>
        <v>-3.5</v>
      </c>
      <c r="R755" s="180">
        <f t="shared" si="159"/>
        <v>-0.53846153846153844</v>
      </c>
      <c r="S755" s="181" t="str">
        <f t="shared" si="166"/>
        <v>DEGROWTH</v>
      </c>
      <c r="T755" s="178">
        <f t="shared" si="160"/>
        <v>10.5</v>
      </c>
      <c r="U755" s="182" t="str">
        <f t="shared" si="161"/>
        <v>Sep</v>
      </c>
      <c r="V755" s="178">
        <f t="shared" si="169"/>
        <v>10.5</v>
      </c>
      <c r="W755" s="183">
        <f t="shared" si="167"/>
        <v>-7.5</v>
      </c>
      <c r="X755" s="184" t="b">
        <f t="shared" si="170"/>
        <v>0</v>
      </c>
      <c r="Y755" s="183" t="str">
        <f t="shared" si="168"/>
        <v>GROWTH</v>
      </c>
      <c r="Z755" s="138">
        <v>0</v>
      </c>
      <c r="AA755" s="133"/>
      <c r="AB755" s="133" t="s">
        <v>121</v>
      </c>
      <c r="AC755" s="133" t="s">
        <v>1245</v>
      </c>
      <c r="AE755" s="133" t="s">
        <v>1245</v>
      </c>
      <c r="AF755" s="139">
        <v>11.125</v>
      </c>
    </row>
    <row r="756" spans="1:32" s="139" customFormat="1" ht="12">
      <c r="A756" s="133" t="s">
        <v>1245</v>
      </c>
      <c r="B756" s="141" t="s">
        <v>60</v>
      </c>
      <c r="C756" s="135" t="s">
        <v>2238</v>
      </c>
      <c r="D756" s="135">
        <v>1000000133</v>
      </c>
      <c r="E756" s="136" t="s">
        <v>2239</v>
      </c>
      <c r="F756" s="137">
        <v>44215</v>
      </c>
      <c r="G756" s="137" t="str">
        <f t="shared" si="162"/>
        <v>Targeted Dealer</v>
      </c>
      <c r="H756" s="137"/>
      <c r="I756" s="177">
        <v>70</v>
      </c>
      <c r="J756" s="177"/>
      <c r="K756" s="178">
        <v>67.5</v>
      </c>
      <c r="L756" s="178">
        <f t="shared" si="163"/>
        <v>2.5</v>
      </c>
      <c r="M756" s="178" t="str">
        <f t="shared" si="164"/>
        <v>-</v>
      </c>
      <c r="N756" s="179">
        <v>64.75</v>
      </c>
      <c r="O756" s="180" t="str">
        <f t="shared" si="158"/>
        <v>Aug</v>
      </c>
      <c r="P756" s="178">
        <v>47.25</v>
      </c>
      <c r="Q756" s="181">
        <f t="shared" si="165"/>
        <v>20.25</v>
      </c>
      <c r="R756" s="180">
        <f t="shared" si="159"/>
        <v>0.4285714285714286</v>
      </c>
      <c r="S756" s="181" t="str">
        <f t="shared" si="166"/>
        <v>GROWTH</v>
      </c>
      <c r="T756" s="178">
        <f t="shared" si="160"/>
        <v>64.75</v>
      </c>
      <c r="U756" s="182" t="str">
        <f t="shared" si="161"/>
        <v>Sep</v>
      </c>
      <c r="V756" s="178">
        <f t="shared" si="169"/>
        <v>64.75</v>
      </c>
      <c r="W756" s="183">
        <f t="shared" si="167"/>
        <v>2.75</v>
      </c>
      <c r="X756" s="184" t="b">
        <f t="shared" si="170"/>
        <v>0</v>
      </c>
      <c r="Y756" s="183" t="str">
        <f t="shared" si="168"/>
        <v>GROWTH</v>
      </c>
      <c r="Z756" s="138">
        <v>0</v>
      </c>
      <c r="AA756" s="133"/>
      <c r="AB756" s="133" t="s">
        <v>121</v>
      </c>
      <c r="AC756" s="133" t="s">
        <v>1245</v>
      </c>
      <c r="AE756" s="133" t="s">
        <v>1245</v>
      </c>
      <c r="AF756" s="139">
        <v>66.791666666666671</v>
      </c>
    </row>
    <row r="757" spans="1:32" s="139" customFormat="1" ht="12">
      <c r="A757" s="133" t="s">
        <v>1245</v>
      </c>
      <c r="B757" s="141" t="s">
        <v>60</v>
      </c>
      <c r="C757" s="135" t="s">
        <v>2240</v>
      </c>
      <c r="D757" s="135">
        <v>1000000135</v>
      </c>
      <c r="E757" s="136" t="s">
        <v>2241</v>
      </c>
      <c r="F757" s="137">
        <v>44452</v>
      </c>
      <c r="G757" s="137" t="str">
        <f t="shared" si="162"/>
        <v>Targeted Dealer</v>
      </c>
      <c r="H757" s="137"/>
      <c r="I757" s="177">
        <v>25</v>
      </c>
      <c r="J757" s="177"/>
      <c r="K757" s="178">
        <v>15</v>
      </c>
      <c r="L757" s="178">
        <f t="shared" si="163"/>
        <v>10</v>
      </c>
      <c r="M757" s="178" t="str">
        <f t="shared" si="164"/>
        <v>-</v>
      </c>
      <c r="N757" s="179">
        <v>15</v>
      </c>
      <c r="O757" s="180" t="str">
        <f t="shared" si="158"/>
        <v>Aug</v>
      </c>
      <c r="P757" s="178">
        <v>15</v>
      </c>
      <c r="Q757" s="181">
        <f t="shared" si="165"/>
        <v>0</v>
      </c>
      <c r="R757" s="180">
        <f t="shared" si="159"/>
        <v>0</v>
      </c>
      <c r="S757" s="181" t="str">
        <f t="shared" si="166"/>
        <v>GROWTH</v>
      </c>
      <c r="T757" s="178">
        <f t="shared" si="160"/>
        <v>15</v>
      </c>
      <c r="U757" s="182" t="str">
        <f t="shared" si="161"/>
        <v>Sep</v>
      </c>
      <c r="V757" s="178">
        <f t="shared" si="169"/>
        <v>15</v>
      </c>
      <c r="W757" s="183">
        <f t="shared" si="167"/>
        <v>0</v>
      </c>
      <c r="X757" s="184" t="b">
        <f t="shared" si="170"/>
        <v>0</v>
      </c>
      <c r="Y757" s="183" t="str">
        <f t="shared" si="168"/>
        <v>GROWTH</v>
      </c>
      <c r="Z757" s="138">
        <v>0</v>
      </c>
      <c r="AA757" s="133"/>
      <c r="AB757" s="133" t="s">
        <v>121</v>
      </c>
      <c r="AC757" s="133" t="s">
        <v>1245</v>
      </c>
      <c r="AE757" s="133" t="s">
        <v>1245</v>
      </c>
      <c r="AF757" s="139">
        <v>16.666666666666668</v>
      </c>
    </row>
    <row r="758" spans="1:32" s="139" customFormat="1" ht="12">
      <c r="A758" s="133" t="s">
        <v>1245</v>
      </c>
      <c r="B758" s="141" t="s">
        <v>60</v>
      </c>
      <c r="C758" s="135" t="s">
        <v>2242</v>
      </c>
      <c r="D758" s="135">
        <v>1000002609</v>
      </c>
      <c r="E758" s="136" t="s">
        <v>2243</v>
      </c>
      <c r="F758" s="137">
        <v>44616</v>
      </c>
      <c r="G758" s="137" t="str">
        <f t="shared" si="162"/>
        <v>Targeted Dealer</v>
      </c>
      <c r="H758" s="137"/>
      <c r="I758" s="177">
        <v>20</v>
      </c>
      <c r="J758" s="177"/>
      <c r="K758" s="178">
        <v>16</v>
      </c>
      <c r="L758" s="178">
        <f t="shared" si="163"/>
        <v>4</v>
      </c>
      <c r="M758" s="178" t="str">
        <f t="shared" si="164"/>
        <v>-</v>
      </c>
      <c r="N758" s="179">
        <v>0</v>
      </c>
      <c r="O758" s="180" t="str">
        <f t="shared" si="158"/>
        <v>Aug</v>
      </c>
      <c r="P758" s="178">
        <v>20</v>
      </c>
      <c r="Q758" s="181">
        <f t="shared" si="165"/>
        <v>-4</v>
      </c>
      <c r="R758" s="180">
        <f t="shared" si="159"/>
        <v>-0.19999999999999996</v>
      </c>
      <c r="S758" s="181" t="b">
        <f t="shared" si="166"/>
        <v>0</v>
      </c>
      <c r="T758" s="178">
        <f t="shared" si="160"/>
        <v>0</v>
      </c>
      <c r="U758" s="182" t="str">
        <f t="shared" si="161"/>
        <v>Sep</v>
      </c>
      <c r="V758" s="178">
        <f t="shared" si="169"/>
        <v>0</v>
      </c>
      <c r="W758" s="183">
        <f t="shared" si="167"/>
        <v>16</v>
      </c>
      <c r="X758" s="184" t="b">
        <f t="shared" si="170"/>
        <v>0</v>
      </c>
      <c r="Y758" s="183" t="b">
        <f t="shared" si="168"/>
        <v>0</v>
      </c>
      <c r="Z758" s="138">
        <v>0</v>
      </c>
      <c r="AA758" s="133"/>
      <c r="AB758" s="133" t="s">
        <v>121</v>
      </c>
      <c r="AC758" s="133" t="s">
        <v>1245</v>
      </c>
      <c r="AE758" s="133" t="s">
        <v>1245</v>
      </c>
      <c r="AF758" s="139">
        <v>12.25</v>
      </c>
    </row>
    <row r="759" spans="1:32" s="139" customFormat="1" ht="12">
      <c r="A759" s="133" t="s">
        <v>1245</v>
      </c>
      <c r="B759" s="141" t="s">
        <v>60</v>
      </c>
      <c r="C759" s="135" t="s">
        <v>2248</v>
      </c>
      <c r="D759" s="135">
        <v>1000003168</v>
      </c>
      <c r="E759" s="140" t="s">
        <v>2249</v>
      </c>
      <c r="F759" s="137">
        <v>44918</v>
      </c>
      <c r="G759" s="137" t="str">
        <f t="shared" si="162"/>
        <v>Targeted Dealer</v>
      </c>
      <c r="H759" s="137"/>
      <c r="I759" s="177">
        <v>50</v>
      </c>
      <c r="J759" s="177"/>
      <c r="K759" s="178">
        <v>45.5</v>
      </c>
      <c r="L759" s="178">
        <f t="shared" si="163"/>
        <v>4.5</v>
      </c>
      <c r="M759" s="178" t="str">
        <f t="shared" si="164"/>
        <v>-</v>
      </c>
      <c r="N759" s="179">
        <v>32.5</v>
      </c>
      <c r="O759" s="180" t="str">
        <f t="shared" si="158"/>
        <v>Aug</v>
      </c>
      <c r="P759" s="178">
        <v>43</v>
      </c>
      <c r="Q759" s="181">
        <f t="shared" si="165"/>
        <v>2.5</v>
      </c>
      <c r="R759" s="180">
        <f t="shared" si="159"/>
        <v>5.8139534883721034E-2</v>
      </c>
      <c r="S759" s="181" t="str">
        <f t="shared" si="166"/>
        <v>GROWTH</v>
      </c>
      <c r="T759" s="178">
        <f t="shared" si="160"/>
        <v>32.5</v>
      </c>
      <c r="U759" s="182" t="str">
        <f t="shared" si="161"/>
        <v>Sep</v>
      </c>
      <c r="V759" s="178">
        <f t="shared" si="169"/>
        <v>32.5</v>
      </c>
      <c r="W759" s="183">
        <f t="shared" si="167"/>
        <v>13</v>
      </c>
      <c r="X759" s="184" t="b">
        <f t="shared" si="170"/>
        <v>0</v>
      </c>
      <c r="Y759" s="183" t="str">
        <f t="shared" si="168"/>
        <v>GROWTH</v>
      </c>
      <c r="Z759" s="138">
        <v>0</v>
      </c>
      <c r="AA759" s="133"/>
      <c r="AB759" s="133" t="s">
        <v>121</v>
      </c>
      <c r="AC759" s="133" t="s">
        <v>1245</v>
      </c>
      <c r="AE759" s="133" t="s">
        <v>1245</v>
      </c>
      <c r="AF759" s="139">
        <v>56.25</v>
      </c>
    </row>
    <row r="760" spans="1:32" s="139" customFormat="1" ht="12">
      <c r="A760" s="133" t="s">
        <v>1245</v>
      </c>
      <c r="B760" s="141" t="s">
        <v>60</v>
      </c>
      <c r="C760" s="135" t="s">
        <v>2250</v>
      </c>
      <c r="D760" s="135">
        <v>1000003182</v>
      </c>
      <c r="E760" s="140" t="s">
        <v>2251</v>
      </c>
      <c r="F760" s="137">
        <v>44922</v>
      </c>
      <c r="G760" s="137" t="str">
        <f t="shared" si="162"/>
        <v>Targeted Dealer</v>
      </c>
      <c r="H760" s="137"/>
      <c r="I760" s="177">
        <v>20</v>
      </c>
      <c r="J760" s="177"/>
      <c r="K760" s="178">
        <v>5</v>
      </c>
      <c r="L760" s="178">
        <f t="shared" si="163"/>
        <v>15</v>
      </c>
      <c r="M760" s="178" t="str">
        <f t="shared" si="164"/>
        <v>-</v>
      </c>
      <c r="N760" s="179">
        <v>10</v>
      </c>
      <c r="O760" s="180" t="str">
        <f t="shared" si="158"/>
        <v>Aug</v>
      </c>
      <c r="P760" s="178">
        <v>30</v>
      </c>
      <c r="Q760" s="181">
        <f t="shared" si="165"/>
        <v>-25</v>
      </c>
      <c r="R760" s="180">
        <f t="shared" si="159"/>
        <v>-0.83333333333333337</v>
      </c>
      <c r="S760" s="181" t="str">
        <f t="shared" si="166"/>
        <v>DEGROWTH</v>
      </c>
      <c r="T760" s="178">
        <f t="shared" si="160"/>
        <v>10</v>
      </c>
      <c r="U760" s="182" t="str">
        <f t="shared" si="161"/>
        <v>Sep</v>
      </c>
      <c r="V760" s="178">
        <f t="shared" si="169"/>
        <v>10</v>
      </c>
      <c r="W760" s="183">
        <f t="shared" si="167"/>
        <v>-5</v>
      </c>
      <c r="X760" s="184" t="b">
        <f t="shared" si="170"/>
        <v>0</v>
      </c>
      <c r="Y760" s="183" t="str">
        <f t="shared" si="168"/>
        <v>GROWTH</v>
      </c>
      <c r="Z760" s="138">
        <v>0</v>
      </c>
      <c r="AA760" s="133"/>
      <c r="AB760" s="133" t="s">
        <v>121</v>
      </c>
      <c r="AC760" s="133" t="s">
        <v>1245</v>
      </c>
      <c r="AE760" s="133" t="s">
        <v>1245</v>
      </c>
      <c r="AF760" s="139">
        <v>7.5</v>
      </c>
    </row>
    <row r="761" spans="1:32" s="139" customFormat="1" ht="12">
      <c r="A761" s="133" t="s">
        <v>1245</v>
      </c>
      <c r="B761" s="141" t="s">
        <v>60</v>
      </c>
      <c r="C761" s="135" t="s">
        <v>2252</v>
      </c>
      <c r="D761" s="135">
        <v>1000003184</v>
      </c>
      <c r="E761" s="140" t="s">
        <v>2253</v>
      </c>
      <c r="F761" s="137">
        <v>44923</v>
      </c>
      <c r="G761" s="137" t="str">
        <f t="shared" si="162"/>
        <v>Targeted Dealer</v>
      </c>
      <c r="H761" s="137"/>
      <c r="I761" s="177">
        <v>20</v>
      </c>
      <c r="J761" s="177"/>
      <c r="K761" s="178">
        <v>5</v>
      </c>
      <c r="L761" s="178">
        <f t="shared" si="163"/>
        <v>15</v>
      </c>
      <c r="M761" s="178" t="str">
        <f t="shared" si="164"/>
        <v>-</v>
      </c>
      <c r="N761" s="179">
        <v>5</v>
      </c>
      <c r="O761" s="180" t="str">
        <f t="shared" si="158"/>
        <v>Aug</v>
      </c>
      <c r="P761" s="178">
        <v>10</v>
      </c>
      <c r="Q761" s="181">
        <f t="shared" si="165"/>
        <v>-5</v>
      </c>
      <c r="R761" s="180">
        <f t="shared" si="159"/>
        <v>-0.5</v>
      </c>
      <c r="S761" s="181" t="str">
        <f t="shared" si="166"/>
        <v>DEGROWTH</v>
      </c>
      <c r="T761" s="178">
        <f t="shared" si="160"/>
        <v>5</v>
      </c>
      <c r="U761" s="182" t="str">
        <f t="shared" si="161"/>
        <v>Sep</v>
      </c>
      <c r="V761" s="178">
        <f t="shared" si="169"/>
        <v>5</v>
      </c>
      <c r="W761" s="183">
        <f t="shared" si="167"/>
        <v>0</v>
      </c>
      <c r="X761" s="184" t="b">
        <f t="shared" si="170"/>
        <v>0</v>
      </c>
      <c r="Y761" s="183" t="str">
        <f t="shared" si="168"/>
        <v>GROWTH</v>
      </c>
      <c r="Z761" s="138">
        <v>0</v>
      </c>
      <c r="AA761" s="133"/>
      <c r="AB761" s="133" t="s">
        <v>121</v>
      </c>
      <c r="AC761" s="133" t="s">
        <v>1245</v>
      </c>
      <c r="AE761" s="133" t="s">
        <v>1245</v>
      </c>
      <c r="AF761" s="139">
        <v>8.75</v>
      </c>
    </row>
    <row r="762" spans="1:32" s="139" customFormat="1" ht="12">
      <c r="A762" s="133" t="s">
        <v>1245</v>
      </c>
      <c r="B762" s="141" t="s">
        <v>60</v>
      </c>
      <c r="C762" s="135" t="s">
        <v>2254</v>
      </c>
      <c r="D762" s="135">
        <v>1000003208</v>
      </c>
      <c r="E762" s="140" t="s">
        <v>2255</v>
      </c>
      <c r="F762" s="137">
        <v>44926</v>
      </c>
      <c r="G762" s="137" t="str">
        <f t="shared" si="162"/>
        <v>Targeted Dealer</v>
      </c>
      <c r="H762" s="137"/>
      <c r="I762" s="177">
        <v>260</v>
      </c>
      <c r="J762" s="177"/>
      <c r="K762" s="178">
        <v>327</v>
      </c>
      <c r="L762" s="178">
        <f t="shared" si="163"/>
        <v>-67</v>
      </c>
      <c r="M762" s="178" t="str">
        <f t="shared" si="164"/>
        <v>-</v>
      </c>
      <c r="N762" s="179">
        <v>249.5</v>
      </c>
      <c r="O762" s="180" t="str">
        <f t="shared" si="158"/>
        <v>Aug</v>
      </c>
      <c r="P762" s="178">
        <v>269.75</v>
      </c>
      <c r="Q762" s="181">
        <f t="shared" si="165"/>
        <v>57.25</v>
      </c>
      <c r="R762" s="180">
        <f t="shared" si="159"/>
        <v>0.21223354958294727</v>
      </c>
      <c r="S762" s="181" t="str">
        <f t="shared" si="166"/>
        <v>GROWTH</v>
      </c>
      <c r="T762" s="178">
        <f t="shared" si="160"/>
        <v>249.5</v>
      </c>
      <c r="U762" s="182" t="str">
        <f t="shared" si="161"/>
        <v>Sep</v>
      </c>
      <c r="V762" s="178">
        <f t="shared" si="169"/>
        <v>249.5</v>
      </c>
      <c r="W762" s="183">
        <f t="shared" si="167"/>
        <v>77.5</v>
      </c>
      <c r="X762" s="184" t="b">
        <f t="shared" si="170"/>
        <v>0</v>
      </c>
      <c r="Y762" s="183" t="str">
        <f t="shared" si="168"/>
        <v>GROWTH</v>
      </c>
      <c r="Z762" s="138">
        <v>0</v>
      </c>
      <c r="AA762" s="133"/>
      <c r="AB762" s="133" t="s">
        <v>121</v>
      </c>
      <c r="AC762" s="133" t="s">
        <v>1245</v>
      </c>
      <c r="AE762" s="133" t="s">
        <v>1245</v>
      </c>
      <c r="AF762" s="139">
        <v>359.08333333333331</v>
      </c>
    </row>
    <row r="763" spans="1:32" s="139" customFormat="1" ht="12">
      <c r="A763" s="133" t="s">
        <v>1245</v>
      </c>
      <c r="B763" s="141" t="s">
        <v>60</v>
      </c>
      <c r="C763" s="135" t="s">
        <v>2258</v>
      </c>
      <c r="D763" s="135">
        <v>1000003382</v>
      </c>
      <c r="E763" s="140" t="s">
        <v>2259</v>
      </c>
      <c r="F763" s="137">
        <v>44978</v>
      </c>
      <c r="G763" s="137" t="str">
        <f t="shared" si="162"/>
        <v>Targeted Dealer</v>
      </c>
      <c r="H763" s="137"/>
      <c r="I763" s="177">
        <v>25</v>
      </c>
      <c r="J763" s="177"/>
      <c r="K763" s="178">
        <v>15</v>
      </c>
      <c r="L763" s="178">
        <f t="shared" si="163"/>
        <v>10</v>
      </c>
      <c r="M763" s="178" t="str">
        <f t="shared" si="164"/>
        <v>-</v>
      </c>
      <c r="N763" s="179">
        <v>15</v>
      </c>
      <c r="O763" s="180" t="str">
        <f t="shared" si="158"/>
        <v>Aug</v>
      </c>
      <c r="P763" s="178">
        <v>25.5</v>
      </c>
      <c r="Q763" s="181">
        <f t="shared" si="165"/>
        <v>-10.5</v>
      </c>
      <c r="R763" s="180">
        <f t="shared" si="159"/>
        <v>-0.41176470588235292</v>
      </c>
      <c r="S763" s="181" t="str">
        <f t="shared" si="166"/>
        <v>DEGROWTH</v>
      </c>
      <c r="T763" s="178">
        <f t="shared" si="160"/>
        <v>15</v>
      </c>
      <c r="U763" s="182" t="str">
        <f t="shared" si="161"/>
        <v>Sep</v>
      </c>
      <c r="V763" s="178">
        <f t="shared" si="169"/>
        <v>15</v>
      </c>
      <c r="W763" s="183">
        <f t="shared" si="167"/>
        <v>0</v>
      </c>
      <c r="X763" s="184" t="b">
        <f t="shared" si="170"/>
        <v>0</v>
      </c>
      <c r="Y763" s="183" t="str">
        <f t="shared" si="168"/>
        <v>GROWTH</v>
      </c>
      <c r="Z763" s="138">
        <v>0</v>
      </c>
      <c r="AA763" s="133"/>
      <c r="AB763" s="133" t="s">
        <v>121</v>
      </c>
      <c r="AC763" s="133" t="s">
        <v>1245</v>
      </c>
      <c r="AE763" s="133" t="s">
        <v>1245</v>
      </c>
      <c r="AF763" s="139">
        <v>40.833333333333336</v>
      </c>
    </row>
    <row r="764" spans="1:32" s="139" customFormat="1" ht="12">
      <c r="A764" s="133" t="s">
        <v>1245</v>
      </c>
      <c r="B764" s="141" t="s">
        <v>60</v>
      </c>
      <c r="C764" s="135" t="s">
        <v>2264</v>
      </c>
      <c r="D764" s="135">
        <v>1000003501</v>
      </c>
      <c r="E764" s="140" t="s">
        <v>2265</v>
      </c>
      <c r="F764" s="137">
        <v>45045</v>
      </c>
      <c r="G764" s="137" t="str">
        <f t="shared" si="162"/>
        <v>Targeted Dealer</v>
      </c>
      <c r="H764" s="137"/>
      <c r="I764" s="177">
        <v>15</v>
      </c>
      <c r="J764" s="177"/>
      <c r="K764" s="178">
        <v>5</v>
      </c>
      <c r="L764" s="178">
        <f t="shared" si="163"/>
        <v>10</v>
      </c>
      <c r="M764" s="178" t="str">
        <f t="shared" si="164"/>
        <v>-</v>
      </c>
      <c r="N764" s="179">
        <v>0</v>
      </c>
      <c r="O764" s="180" t="str">
        <f t="shared" si="158"/>
        <v>Aug</v>
      </c>
      <c r="P764" s="178">
        <v>15</v>
      </c>
      <c r="Q764" s="181">
        <f t="shared" si="165"/>
        <v>-10</v>
      </c>
      <c r="R764" s="180">
        <f t="shared" si="159"/>
        <v>-0.66666666666666674</v>
      </c>
      <c r="S764" s="181" t="b">
        <f t="shared" si="166"/>
        <v>0</v>
      </c>
      <c r="T764" s="178">
        <f t="shared" si="160"/>
        <v>0</v>
      </c>
      <c r="U764" s="182" t="str">
        <f t="shared" si="161"/>
        <v>Sep</v>
      </c>
      <c r="V764" s="178">
        <f t="shared" si="169"/>
        <v>0</v>
      </c>
      <c r="W764" s="183">
        <f t="shared" si="167"/>
        <v>5</v>
      </c>
      <c r="X764" s="184" t="b">
        <f t="shared" si="170"/>
        <v>0</v>
      </c>
      <c r="Y764" s="183" t="b">
        <f t="shared" si="168"/>
        <v>0</v>
      </c>
      <c r="Z764" s="138">
        <v>0</v>
      </c>
      <c r="AA764" s="133"/>
      <c r="AB764" s="133" t="s">
        <v>121</v>
      </c>
      <c r="AC764" s="133" t="s">
        <v>1245</v>
      </c>
      <c r="AE764" s="133" t="s">
        <v>1245</v>
      </c>
      <c r="AF764" s="139">
        <v>16.375</v>
      </c>
    </row>
    <row r="765" spans="1:32" s="139" customFormat="1" ht="12">
      <c r="A765" s="133" t="s">
        <v>1245</v>
      </c>
      <c r="B765" s="141" t="s">
        <v>60</v>
      </c>
      <c r="C765" s="135" t="s">
        <v>2268</v>
      </c>
      <c r="D765" s="135">
        <v>1000003751</v>
      </c>
      <c r="E765" s="140" t="s">
        <v>2269</v>
      </c>
      <c r="F765" s="137">
        <v>45245</v>
      </c>
      <c r="G765" s="137" t="str">
        <f t="shared" si="162"/>
        <v>-</v>
      </c>
      <c r="H765" s="137"/>
      <c r="I765" s="177">
        <v>0</v>
      </c>
      <c r="J765" s="177"/>
      <c r="K765" s="178">
        <v>0</v>
      </c>
      <c r="L765" s="178">
        <f t="shared" si="163"/>
        <v>0</v>
      </c>
      <c r="M765" s="178" t="str">
        <f t="shared" si="164"/>
        <v>-</v>
      </c>
      <c r="N765" s="179">
        <v>5</v>
      </c>
      <c r="O765" s="180" t="str">
        <f t="shared" si="158"/>
        <v>Aug</v>
      </c>
      <c r="P765" s="178">
        <v>0</v>
      </c>
      <c r="Q765" s="181">
        <f t="shared" si="165"/>
        <v>0</v>
      </c>
      <c r="R765" s="180" t="str">
        <f t="shared" si="159"/>
        <v xml:space="preserve"> </v>
      </c>
      <c r="S765" s="181" t="str">
        <f t="shared" si="166"/>
        <v>GROWTH</v>
      </c>
      <c r="T765" s="178">
        <f t="shared" si="160"/>
        <v>5</v>
      </c>
      <c r="U765" s="182" t="str">
        <f t="shared" si="161"/>
        <v>Sep</v>
      </c>
      <c r="V765" s="178">
        <f t="shared" si="169"/>
        <v>5</v>
      </c>
      <c r="W765" s="183">
        <f t="shared" si="167"/>
        <v>-5</v>
      </c>
      <c r="X765" s="184" t="b">
        <f t="shared" si="170"/>
        <v>0</v>
      </c>
      <c r="Y765" s="183" t="str">
        <f t="shared" si="168"/>
        <v>GROWTH</v>
      </c>
      <c r="Z765" s="138">
        <v>0</v>
      </c>
      <c r="AA765" s="133"/>
      <c r="AB765" s="133" t="s">
        <v>121</v>
      </c>
      <c r="AC765" s="133" t="s">
        <v>1245</v>
      </c>
      <c r="AE765" s="133" t="s">
        <v>1245</v>
      </c>
      <c r="AF765" s="139">
        <v>11.666666666666666</v>
      </c>
    </row>
    <row r="766" spans="1:32" s="139" customFormat="1" ht="12">
      <c r="A766" s="133" t="s">
        <v>1245</v>
      </c>
      <c r="B766" s="141" t="s">
        <v>60</v>
      </c>
      <c r="C766" s="141" t="s">
        <v>2274</v>
      </c>
      <c r="D766" s="141">
        <v>1000003795</v>
      </c>
      <c r="E766" s="141" t="s">
        <v>2275</v>
      </c>
      <c r="F766" s="137">
        <v>45283</v>
      </c>
      <c r="G766" s="137" t="str">
        <f t="shared" si="162"/>
        <v>Targeted Dealer</v>
      </c>
      <c r="H766" s="137"/>
      <c r="I766" s="177">
        <v>55</v>
      </c>
      <c r="J766" s="177"/>
      <c r="K766" s="178">
        <v>15</v>
      </c>
      <c r="L766" s="178">
        <f t="shared" si="163"/>
        <v>40</v>
      </c>
      <c r="M766" s="178" t="str">
        <f t="shared" si="164"/>
        <v>-</v>
      </c>
      <c r="N766" s="179">
        <v>52.5</v>
      </c>
      <c r="O766" s="180" t="str">
        <f t="shared" si="158"/>
        <v>Aug</v>
      </c>
      <c r="P766" s="178">
        <v>12.5</v>
      </c>
      <c r="Q766" s="181">
        <f t="shared" si="165"/>
        <v>2.5</v>
      </c>
      <c r="R766" s="180">
        <f t="shared" si="159"/>
        <v>0.19999999999999996</v>
      </c>
      <c r="S766" s="181" t="str">
        <f t="shared" si="166"/>
        <v>GROWTH</v>
      </c>
      <c r="T766" s="178">
        <f t="shared" si="160"/>
        <v>52.5</v>
      </c>
      <c r="U766" s="182" t="str">
        <f t="shared" si="161"/>
        <v>Sep</v>
      </c>
      <c r="V766" s="178">
        <f t="shared" si="169"/>
        <v>52.5</v>
      </c>
      <c r="W766" s="183">
        <f t="shared" si="167"/>
        <v>-37.5</v>
      </c>
      <c r="X766" s="184" t="b">
        <f t="shared" si="170"/>
        <v>0</v>
      </c>
      <c r="Y766" s="183" t="str">
        <f t="shared" si="168"/>
        <v>GROWTH</v>
      </c>
      <c r="Z766" s="138">
        <v>0</v>
      </c>
      <c r="AA766" s="133"/>
      <c r="AB766" s="133" t="s">
        <v>121</v>
      </c>
      <c r="AC766" s="133" t="s">
        <v>1245</v>
      </c>
      <c r="AE766" s="133" t="s">
        <v>1245</v>
      </c>
      <c r="AF766" s="139">
        <v>30.125</v>
      </c>
    </row>
    <row r="767" spans="1:32" s="139" customFormat="1" ht="12">
      <c r="A767" s="133" t="s">
        <v>1245</v>
      </c>
      <c r="B767" s="141" t="s">
        <v>60</v>
      </c>
      <c r="C767" s="141" t="s">
        <v>2276</v>
      </c>
      <c r="D767" s="141">
        <v>1000003796</v>
      </c>
      <c r="E767" s="141" t="s">
        <v>2277</v>
      </c>
      <c r="F767" s="137">
        <v>45283</v>
      </c>
      <c r="G767" s="137" t="str">
        <f t="shared" si="162"/>
        <v>-</v>
      </c>
      <c r="H767" s="137"/>
      <c r="I767" s="177">
        <v>0</v>
      </c>
      <c r="J767" s="177"/>
      <c r="K767" s="178">
        <v>0</v>
      </c>
      <c r="L767" s="178">
        <f t="shared" si="163"/>
        <v>0</v>
      </c>
      <c r="M767" s="178" t="str">
        <f t="shared" si="164"/>
        <v>-</v>
      </c>
      <c r="N767" s="179">
        <v>2.5</v>
      </c>
      <c r="O767" s="180" t="str">
        <f t="shared" si="158"/>
        <v>Aug</v>
      </c>
      <c r="P767" s="178">
        <v>1.25</v>
      </c>
      <c r="Q767" s="181">
        <f t="shared" si="165"/>
        <v>-1.25</v>
      </c>
      <c r="R767" s="180">
        <f t="shared" si="159"/>
        <v>-1</v>
      </c>
      <c r="S767" s="181" t="str">
        <f t="shared" si="166"/>
        <v>DEGROWTH</v>
      </c>
      <c r="T767" s="178">
        <f t="shared" si="160"/>
        <v>2.5</v>
      </c>
      <c r="U767" s="182" t="str">
        <f t="shared" si="161"/>
        <v>Sep</v>
      </c>
      <c r="V767" s="178">
        <f t="shared" si="169"/>
        <v>2.5</v>
      </c>
      <c r="W767" s="183">
        <f t="shared" si="167"/>
        <v>-2.5</v>
      </c>
      <c r="X767" s="184" t="b">
        <f t="shared" si="170"/>
        <v>0</v>
      </c>
      <c r="Y767" s="183" t="str">
        <f t="shared" si="168"/>
        <v>GROWTH</v>
      </c>
      <c r="Z767" s="138">
        <v>0</v>
      </c>
      <c r="AA767" s="133"/>
      <c r="AB767" s="133" t="s">
        <v>121</v>
      </c>
      <c r="AC767" s="133" t="s">
        <v>1245</v>
      </c>
      <c r="AE767" s="133" t="s">
        <v>1245</v>
      </c>
      <c r="AF767" s="139">
        <v>4.083333333333333</v>
      </c>
    </row>
    <row r="768" spans="1:32" s="139" customFormat="1" ht="12">
      <c r="A768" s="133" t="s">
        <v>1245</v>
      </c>
      <c r="B768" s="141" t="s">
        <v>60</v>
      </c>
      <c r="C768" s="141" t="s">
        <v>2280</v>
      </c>
      <c r="D768" s="141">
        <v>1000003807</v>
      </c>
      <c r="E768" s="141" t="s">
        <v>2281</v>
      </c>
      <c r="F768" s="137">
        <v>45289</v>
      </c>
      <c r="G768" s="137" t="str">
        <f t="shared" si="162"/>
        <v>Targeted Dealer</v>
      </c>
      <c r="H768" s="137"/>
      <c r="I768" s="177">
        <v>35</v>
      </c>
      <c r="J768" s="177"/>
      <c r="K768" s="178">
        <v>30</v>
      </c>
      <c r="L768" s="178">
        <f t="shared" si="163"/>
        <v>5</v>
      </c>
      <c r="M768" s="178" t="str">
        <f t="shared" si="164"/>
        <v>-</v>
      </c>
      <c r="N768" s="179">
        <v>30</v>
      </c>
      <c r="O768" s="180" t="str">
        <f t="shared" si="158"/>
        <v>Aug</v>
      </c>
      <c r="P768" s="178">
        <v>30</v>
      </c>
      <c r="Q768" s="181">
        <f t="shared" si="165"/>
        <v>0</v>
      </c>
      <c r="R768" s="180">
        <f t="shared" si="159"/>
        <v>0</v>
      </c>
      <c r="S768" s="181" t="str">
        <f t="shared" si="166"/>
        <v>GROWTH</v>
      </c>
      <c r="T768" s="178">
        <f t="shared" si="160"/>
        <v>30</v>
      </c>
      <c r="U768" s="182" t="str">
        <f t="shared" si="161"/>
        <v>Sep</v>
      </c>
      <c r="V768" s="178">
        <f t="shared" si="169"/>
        <v>30</v>
      </c>
      <c r="W768" s="183">
        <f t="shared" si="167"/>
        <v>0</v>
      </c>
      <c r="X768" s="184" t="b">
        <f t="shared" si="170"/>
        <v>0</v>
      </c>
      <c r="Y768" s="183" t="str">
        <f t="shared" si="168"/>
        <v>GROWTH</v>
      </c>
      <c r="Z768" s="138">
        <v>0</v>
      </c>
      <c r="AA768" s="133"/>
      <c r="AB768" s="133" t="s">
        <v>121</v>
      </c>
      <c r="AC768" s="133" t="s">
        <v>1245</v>
      </c>
      <c r="AE768" s="133" t="s">
        <v>1245</v>
      </c>
      <c r="AF768" s="139">
        <v>34.5</v>
      </c>
    </row>
    <row r="769" spans="1:32" s="139" customFormat="1" ht="12">
      <c r="A769" s="138" t="s">
        <v>1245</v>
      </c>
      <c r="B769" s="144" t="s">
        <v>60</v>
      </c>
      <c r="C769" s="144" t="s">
        <v>2283</v>
      </c>
      <c r="D769" s="144">
        <v>1000003881</v>
      </c>
      <c r="E769" s="144" t="s">
        <v>2284</v>
      </c>
      <c r="F769" s="137">
        <v>45355</v>
      </c>
      <c r="G769" s="137" t="str">
        <f t="shared" si="162"/>
        <v>Targeted Dealer</v>
      </c>
      <c r="H769" s="137"/>
      <c r="I769" s="177">
        <v>120</v>
      </c>
      <c r="J769" s="177"/>
      <c r="K769" s="178">
        <v>136.55000000000001</v>
      </c>
      <c r="L769" s="178">
        <f t="shared" si="163"/>
        <v>-16.550000000000011</v>
      </c>
      <c r="M769" s="178" t="str">
        <f t="shared" si="164"/>
        <v>-</v>
      </c>
      <c r="N769" s="179">
        <v>132.25</v>
      </c>
      <c r="O769" s="180" t="str">
        <f t="shared" si="158"/>
        <v>Aug</v>
      </c>
      <c r="P769" s="178">
        <v>120.4</v>
      </c>
      <c r="Q769" s="181">
        <f t="shared" si="165"/>
        <v>16.150000000000006</v>
      </c>
      <c r="R769" s="180">
        <f t="shared" si="159"/>
        <v>0.13413621262458486</v>
      </c>
      <c r="S769" s="181" t="str">
        <f t="shared" si="166"/>
        <v>GROWTH</v>
      </c>
      <c r="T769" s="178">
        <f t="shared" si="160"/>
        <v>132.25</v>
      </c>
      <c r="U769" s="182" t="str">
        <f t="shared" si="161"/>
        <v>Sep</v>
      </c>
      <c r="V769" s="178">
        <f t="shared" si="169"/>
        <v>132.25</v>
      </c>
      <c r="W769" s="183">
        <f t="shared" si="167"/>
        <v>4.3000000000000114</v>
      </c>
      <c r="X769" s="184" t="b">
        <f t="shared" si="170"/>
        <v>0</v>
      </c>
      <c r="Y769" s="183" t="str">
        <f t="shared" si="168"/>
        <v>GROWTH</v>
      </c>
      <c r="Z769" s="138">
        <v>0</v>
      </c>
      <c r="AA769" s="133"/>
      <c r="AB769" s="133" t="s">
        <v>121</v>
      </c>
      <c r="AC769" s="138" t="s">
        <v>1245</v>
      </c>
      <c r="AE769" s="138" t="s">
        <v>1245</v>
      </c>
      <c r="AF769" s="139">
        <v>141.99166666666667</v>
      </c>
    </row>
    <row r="770" spans="1:32" s="139" customFormat="1" ht="12">
      <c r="A770" s="138" t="s">
        <v>1245</v>
      </c>
      <c r="B770" s="144" t="s">
        <v>60</v>
      </c>
      <c r="C770" s="144" t="s">
        <v>2285</v>
      </c>
      <c r="D770" s="144">
        <v>1000003904</v>
      </c>
      <c r="E770" s="144" t="s">
        <v>2286</v>
      </c>
      <c r="F770" s="137">
        <v>45388</v>
      </c>
      <c r="G770" s="137" t="str">
        <f t="shared" si="162"/>
        <v>Targeted Dealer</v>
      </c>
      <c r="H770" s="137"/>
      <c r="I770" s="177">
        <v>40</v>
      </c>
      <c r="J770" s="177"/>
      <c r="K770" s="178">
        <v>30.5</v>
      </c>
      <c r="L770" s="178">
        <f t="shared" si="163"/>
        <v>9.5</v>
      </c>
      <c r="M770" s="178" t="str">
        <f t="shared" si="164"/>
        <v>-</v>
      </c>
      <c r="N770" s="179">
        <v>30.5</v>
      </c>
      <c r="O770" s="180" t="str">
        <f t="shared" si="158"/>
        <v>Aug</v>
      </c>
      <c r="P770" s="178">
        <v>27.5</v>
      </c>
      <c r="Q770" s="181">
        <f t="shared" si="165"/>
        <v>3</v>
      </c>
      <c r="R770" s="180">
        <f t="shared" si="159"/>
        <v>0.10909090909090913</v>
      </c>
      <c r="S770" s="181" t="str">
        <f t="shared" si="166"/>
        <v>GROWTH</v>
      </c>
      <c r="T770" s="178">
        <f t="shared" si="160"/>
        <v>30.5</v>
      </c>
      <c r="U770" s="182" t="str">
        <f t="shared" si="161"/>
        <v>Sep</v>
      </c>
      <c r="V770" s="178">
        <f t="shared" si="169"/>
        <v>30.5</v>
      </c>
      <c r="W770" s="183">
        <f t="shared" si="167"/>
        <v>0</v>
      </c>
      <c r="X770" s="184" t="b">
        <f t="shared" si="170"/>
        <v>0</v>
      </c>
      <c r="Y770" s="183" t="str">
        <f t="shared" si="168"/>
        <v>GROWTH</v>
      </c>
      <c r="Z770" s="138">
        <v>0</v>
      </c>
      <c r="AA770" s="133"/>
      <c r="AB770" s="133" t="s">
        <v>121</v>
      </c>
      <c r="AC770" s="138" t="s">
        <v>1245</v>
      </c>
      <c r="AE770" s="138" t="s">
        <v>1245</v>
      </c>
      <c r="AF770" s="139">
        <v>27.666666666666668</v>
      </c>
    </row>
    <row r="771" spans="1:32" s="139" customFormat="1" ht="12">
      <c r="A771" s="138" t="s">
        <v>1245</v>
      </c>
      <c r="B771" s="144" t="s">
        <v>60</v>
      </c>
      <c r="C771" s="144" t="s">
        <v>2289</v>
      </c>
      <c r="D771" s="144">
        <v>1000003920</v>
      </c>
      <c r="E771" s="144" t="s">
        <v>2290</v>
      </c>
      <c r="F771" s="137">
        <v>45409</v>
      </c>
      <c r="G771" s="137" t="str">
        <f t="shared" si="162"/>
        <v>Targeted Dealer</v>
      </c>
      <c r="H771" s="137"/>
      <c r="I771" s="177">
        <v>50</v>
      </c>
      <c r="J771" s="177"/>
      <c r="K771" s="178">
        <v>77</v>
      </c>
      <c r="L771" s="178">
        <f t="shared" si="163"/>
        <v>-27</v>
      </c>
      <c r="M771" s="178" t="str">
        <f t="shared" si="164"/>
        <v>-</v>
      </c>
      <c r="N771" s="179">
        <v>34.5</v>
      </c>
      <c r="O771" s="180" t="str">
        <f t="shared" si="158"/>
        <v>Aug</v>
      </c>
      <c r="P771" s="178">
        <v>72</v>
      </c>
      <c r="Q771" s="181">
        <f t="shared" si="165"/>
        <v>5</v>
      </c>
      <c r="R771" s="180">
        <f t="shared" si="159"/>
        <v>6.944444444444442E-2</v>
      </c>
      <c r="S771" s="181" t="str">
        <f t="shared" si="166"/>
        <v>GROWTH</v>
      </c>
      <c r="T771" s="178">
        <f t="shared" si="160"/>
        <v>34.5</v>
      </c>
      <c r="U771" s="182" t="str">
        <f t="shared" si="161"/>
        <v>Sep</v>
      </c>
      <c r="V771" s="178">
        <f t="shared" si="169"/>
        <v>34.5</v>
      </c>
      <c r="W771" s="183">
        <f t="shared" si="167"/>
        <v>42.5</v>
      </c>
      <c r="X771" s="184" t="b">
        <f t="shared" si="170"/>
        <v>0</v>
      </c>
      <c r="Y771" s="183" t="str">
        <f t="shared" si="168"/>
        <v>GROWTH</v>
      </c>
      <c r="Z771" s="138">
        <v>0</v>
      </c>
      <c r="AA771" s="133"/>
      <c r="AB771" s="133" t="s">
        <v>121</v>
      </c>
      <c r="AC771" s="138" t="s">
        <v>1245</v>
      </c>
      <c r="AE771" s="138" t="s">
        <v>1245</v>
      </c>
      <c r="AF771" s="139">
        <v>77.5</v>
      </c>
    </row>
    <row r="772" spans="1:32" s="139" customFormat="1" ht="12">
      <c r="A772" s="138" t="s">
        <v>1245</v>
      </c>
      <c r="B772" s="144" t="s">
        <v>60</v>
      </c>
      <c r="C772" s="144" t="s">
        <v>2291</v>
      </c>
      <c r="D772" s="144">
        <v>1000003936</v>
      </c>
      <c r="E772" s="144" t="s">
        <v>2292</v>
      </c>
      <c r="F772" s="137">
        <v>45412</v>
      </c>
      <c r="G772" s="137" t="str">
        <f t="shared" si="162"/>
        <v>Targeted Dealer</v>
      </c>
      <c r="H772" s="137"/>
      <c r="I772" s="177">
        <v>25</v>
      </c>
      <c r="J772" s="177"/>
      <c r="K772" s="178">
        <v>12.5</v>
      </c>
      <c r="L772" s="178">
        <f t="shared" si="163"/>
        <v>12.5</v>
      </c>
      <c r="M772" s="178" t="str">
        <f t="shared" si="164"/>
        <v>-</v>
      </c>
      <c r="N772" s="179">
        <v>12.5</v>
      </c>
      <c r="O772" s="180" t="str">
        <f t="shared" ref="O772:O835" si="171">IF(F772&lt;=$P$2,"Aug","")</f>
        <v>Aug</v>
      </c>
      <c r="P772" s="178">
        <v>20</v>
      </c>
      <c r="Q772" s="181">
        <f t="shared" si="165"/>
        <v>-7.5</v>
      </c>
      <c r="R772" s="180">
        <f t="shared" ref="R772:R835" si="172">IFERROR(IF(O772="Aug",(K772/P772-1))," ")</f>
        <v>-0.375</v>
      </c>
      <c r="S772" s="181" t="str">
        <f t="shared" si="166"/>
        <v>DEGROWTH</v>
      </c>
      <c r="T772" s="178">
        <f t="shared" ref="T772:T835" si="173">N772</f>
        <v>12.5</v>
      </c>
      <c r="U772" s="182" t="str">
        <f t="shared" ref="U772:U835" si="174">IF(F772&lt;=$V$2,"Sep","")</f>
        <v>Sep</v>
      </c>
      <c r="V772" s="178">
        <f t="shared" si="169"/>
        <v>12.5</v>
      </c>
      <c r="W772" s="183">
        <f t="shared" si="167"/>
        <v>0</v>
      </c>
      <c r="X772" s="184" t="b">
        <f t="shared" si="170"/>
        <v>0</v>
      </c>
      <c r="Y772" s="183" t="str">
        <f t="shared" si="168"/>
        <v>GROWTH</v>
      </c>
      <c r="Z772" s="138">
        <v>0</v>
      </c>
      <c r="AA772" s="133"/>
      <c r="AB772" s="133" t="s">
        <v>121</v>
      </c>
      <c r="AC772" s="138" t="s">
        <v>1245</v>
      </c>
      <c r="AE772" s="138" t="s">
        <v>1245</v>
      </c>
      <c r="AF772" s="139">
        <v>6.333333333333333</v>
      </c>
    </row>
    <row r="773" spans="1:32" s="139" customFormat="1" ht="12">
      <c r="A773" s="138" t="s">
        <v>1245</v>
      </c>
      <c r="B773" s="144" t="s">
        <v>60</v>
      </c>
      <c r="C773" s="144" t="s">
        <v>2295</v>
      </c>
      <c r="D773" s="144">
        <v>1000004067</v>
      </c>
      <c r="E773" s="144" t="s">
        <v>2296</v>
      </c>
      <c r="F773" s="137">
        <v>45503</v>
      </c>
      <c r="G773" s="137" t="str">
        <f t="shared" ref="G773:G827" si="175">IF(I773&gt;0,"Targeted Dealer","-")</f>
        <v>Targeted Dealer</v>
      </c>
      <c r="H773" s="137"/>
      <c r="I773" s="177">
        <v>30</v>
      </c>
      <c r="J773" s="177"/>
      <c r="K773" s="178">
        <v>20</v>
      </c>
      <c r="L773" s="178">
        <f t="shared" si="163"/>
        <v>10</v>
      </c>
      <c r="M773" s="178" t="str">
        <f t="shared" si="164"/>
        <v>-</v>
      </c>
      <c r="N773" s="179">
        <v>0</v>
      </c>
      <c r="O773" s="180" t="str">
        <f t="shared" si="171"/>
        <v>Aug</v>
      </c>
      <c r="P773" s="178">
        <v>30</v>
      </c>
      <c r="Q773" s="181">
        <f t="shared" si="165"/>
        <v>-10</v>
      </c>
      <c r="R773" s="180">
        <f t="shared" si="172"/>
        <v>-0.33333333333333337</v>
      </c>
      <c r="S773" s="181" t="b">
        <f t="shared" si="166"/>
        <v>0</v>
      </c>
      <c r="T773" s="178">
        <f t="shared" si="173"/>
        <v>0</v>
      </c>
      <c r="U773" s="182" t="str">
        <f t="shared" si="174"/>
        <v>Sep</v>
      </c>
      <c r="V773" s="178">
        <f t="shared" si="169"/>
        <v>0</v>
      </c>
      <c r="W773" s="183">
        <f t="shared" si="167"/>
        <v>20</v>
      </c>
      <c r="X773" s="184" t="b">
        <f t="shared" si="170"/>
        <v>0</v>
      </c>
      <c r="Y773" s="183" t="b">
        <f t="shared" si="168"/>
        <v>0</v>
      </c>
      <c r="Z773" s="138">
        <v>0</v>
      </c>
      <c r="AA773" s="133"/>
      <c r="AB773" s="133" t="s">
        <v>121</v>
      </c>
      <c r="AC773" s="138" t="s">
        <v>1245</v>
      </c>
      <c r="AE773" s="138" t="s">
        <v>1245</v>
      </c>
      <c r="AF773" s="139">
        <v>20.833333333333332</v>
      </c>
    </row>
    <row r="774" spans="1:32" s="139" customFormat="1" ht="12">
      <c r="A774" s="133" t="s">
        <v>1245</v>
      </c>
      <c r="B774" s="141" t="s">
        <v>62</v>
      </c>
      <c r="C774" s="135" t="s">
        <v>2297</v>
      </c>
      <c r="D774" s="135">
        <v>1000000377</v>
      </c>
      <c r="E774" s="136" t="s">
        <v>2298</v>
      </c>
      <c r="F774" s="137">
        <v>38385</v>
      </c>
      <c r="G774" s="137" t="str">
        <f t="shared" si="175"/>
        <v>Targeted Dealer</v>
      </c>
      <c r="H774" s="137"/>
      <c r="I774" s="177">
        <v>60</v>
      </c>
      <c r="J774" s="177"/>
      <c r="K774" s="178">
        <v>69</v>
      </c>
      <c r="L774" s="178">
        <f t="shared" si="163"/>
        <v>-9</v>
      </c>
      <c r="M774" s="178" t="str">
        <f t="shared" si="164"/>
        <v>-</v>
      </c>
      <c r="N774" s="179">
        <v>54.5</v>
      </c>
      <c r="O774" s="180" t="str">
        <f t="shared" si="171"/>
        <v>Aug</v>
      </c>
      <c r="P774" s="178">
        <v>57.75</v>
      </c>
      <c r="Q774" s="181">
        <f t="shared" si="165"/>
        <v>11.25</v>
      </c>
      <c r="R774" s="180">
        <f t="shared" si="172"/>
        <v>0.19480519480519476</v>
      </c>
      <c r="S774" s="181" t="str">
        <f t="shared" si="166"/>
        <v>GROWTH</v>
      </c>
      <c r="T774" s="178">
        <f t="shared" si="173"/>
        <v>54.5</v>
      </c>
      <c r="U774" s="182" t="str">
        <f t="shared" si="174"/>
        <v>Sep</v>
      </c>
      <c r="V774" s="178">
        <f t="shared" si="169"/>
        <v>54.5</v>
      </c>
      <c r="W774" s="183">
        <f t="shared" si="167"/>
        <v>14.5</v>
      </c>
      <c r="X774" s="184" t="b">
        <f t="shared" si="170"/>
        <v>0</v>
      </c>
      <c r="Y774" s="183" t="str">
        <f t="shared" si="168"/>
        <v>GROWTH</v>
      </c>
      <c r="Z774" s="138">
        <v>0</v>
      </c>
      <c r="AA774" s="133"/>
      <c r="AB774" s="133" t="s">
        <v>121</v>
      </c>
      <c r="AC774" s="133" t="s">
        <v>1245</v>
      </c>
      <c r="AE774" s="133" t="s">
        <v>1245</v>
      </c>
      <c r="AF774" s="139">
        <v>33.625</v>
      </c>
    </row>
    <row r="775" spans="1:32" s="139" customFormat="1" ht="12">
      <c r="A775" s="133" t="s">
        <v>1245</v>
      </c>
      <c r="B775" s="141" t="s">
        <v>62</v>
      </c>
      <c r="C775" s="135" t="s">
        <v>2299</v>
      </c>
      <c r="D775" s="135">
        <v>1000000130</v>
      </c>
      <c r="E775" s="136" t="s">
        <v>2300</v>
      </c>
      <c r="F775" s="137">
        <v>38443</v>
      </c>
      <c r="G775" s="137" t="str">
        <f t="shared" si="175"/>
        <v>Targeted Dealer</v>
      </c>
      <c r="H775" s="137"/>
      <c r="I775" s="177">
        <v>400</v>
      </c>
      <c r="J775" s="177"/>
      <c r="K775" s="178">
        <v>715.4</v>
      </c>
      <c r="L775" s="178">
        <f t="shared" si="163"/>
        <v>-315.39999999999998</v>
      </c>
      <c r="M775" s="178" t="str">
        <f t="shared" si="164"/>
        <v>-</v>
      </c>
      <c r="N775" s="179">
        <v>234</v>
      </c>
      <c r="O775" s="180" t="str">
        <f t="shared" si="171"/>
        <v>Aug</v>
      </c>
      <c r="P775" s="178">
        <v>551.25</v>
      </c>
      <c r="Q775" s="181">
        <f t="shared" si="165"/>
        <v>164.14999999999998</v>
      </c>
      <c r="R775" s="180">
        <f t="shared" si="172"/>
        <v>0.2977777777777777</v>
      </c>
      <c r="S775" s="181" t="str">
        <f t="shared" si="166"/>
        <v>GROWTH</v>
      </c>
      <c r="T775" s="178">
        <f t="shared" si="173"/>
        <v>234</v>
      </c>
      <c r="U775" s="182" t="str">
        <f t="shared" si="174"/>
        <v>Sep</v>
      </c>
      <c r="V775" s="178">
        <f t="shared" si="169"/>
        <v>234</v>
      </c>
      <c r="W775" s="183">
        <f t="shared" si="167"/>
        <v>481.4</v>
      </c>
      <c r="X775" s="184" t="b">
        <f t="shared" si="170"/>
        <v>0</v>
      </c>
      <c r="Y775" s="183" t="str">
        <f t="shared" si="168"/>
        <v>GROWTH</v>
      </c>
      <c r="Z775" s="138">
        <v>0</v>
      </c>
      <c r="AA775" s="133"/>
      <c r="AB775" s="133" t="s">
        <v>121</v>
      </c>
      <c r="AC775" s="133" t="s">
        <v>1245</v>
      </c>
      <c r="AE775" s="133" t="s">
        <v>1245</v>
      </c>
      <c r="AF775" s="139">
        <v>699.375</v>
      </c>
    </row>
    <row r="776" spans="1:32" s="139" customFormat="1" ht="12">
      <c r="A776" s="133" t="s">
        <v>1245</v>
      </c>
      <c r="B776" s="141" t="s">
        <v>62</v>
      </c>
      <c r="C776" s="135" t="s">
        <v>2301</v>
      </c>
      <c r="D776" s="135">
        <v>1000000375</v>
      </c>
      <c r="E776" s="136" t="s">
        <v>2302</v>
      </c>
      <c r="F776" s="137">
        <v>40196</v>
      </c>
      <c r="G776" s="137" t="str">
        <f t="shared" si="175"/>
        <v>Targeted Dealer</v>
      </c>
      <c r="H776" s="137"/>
      <c r="I776" s="177">
        <v>125</v>
      </c>
      <c r="J776" s="177"/>
      <c r="K776" s="178">
        <v>161.5</v>
      </c>
      <c r="L776" s="178">
        <f t="shared" si="163"/>
        <v>-36.5</v>
      </c>
      <c r="M776" s="178" t="str">
        <f t="shared" si="164"/>
        <v>-</v>
      </c>
      <c r="N776" s="179">
        <v>61.5</v>
      </c>
      <c r="O776" s="180" t="str">
        <f t="shared" si="171"/>
        <v>Aug</v>
      </c>
      <c r="P776" s="178">
        <v>163</v>
      </c>
      <c r="Q776" s="181">
        <f t="shared" si="165"/>
        <v>-1.5</v>
      </c>
      <c r="R776" s="180">
        <f t="shared" si="172"/>
        <v>-9.2024539877300082E-3</v>
      </c>
      <c r="S776" s="181" t="str">
        <f t="shared" si="166"/>
        <v>DEGROWTH</v>
      </c>
      <c r="T776" s="178">
        <f t="shared" si="173"/>
        <v>61.5</v>
      </c>
      <c r="U776" s="182" t="str">
        <f t="shared" si="174"/>
        <v>Sep</v>
      </c>
      <c r="V776" s="178">
        <f t="shared" si="169"/>
        <v>61.5</v>
      </c>
      <c r="W776" s="183">
        <f t="shared" si="167"/>
        <v>100</v>
      </c>
      <c r="X776" s="184" t="b">
        <f t="shared" si="170"/>
        <v>0</v>
      </c>
      <c r="Y776" s="183" t="str">
        <f t="shared" si="168"/>
        <v>GROWTH</v>
      </c>
      <c r="Z776" s="138">
        <v>0</v>
      </c>
      <c r="AA776" s="133"/>
      <c r="AB776" s="133" t="s">
        <v>121</v>
      </c>
      <c r="AC776" s="133" t="s">
        <v>1245</v>
      </c>
      <c r="AE776" s="133" t="s">
        <v>1245</v>
      </c>
      <c r="AF776" s="139">
        <v>160.43333333333334</v>
      </c>
    </row>
    <row r="777" spans="1:32" s="139" customFormat="1" ht="12">
      <c r="A777" s="133" t="s">
        <v>1245</v>
      </c>
      <c r="B777" s="141" t="s">
        <v>62</v>
      </c>
      <c r="C777" s="135" t="s">
        <v>2303</v>
      </c>
      <c r="D777" s="135">
        <v>1000000373</v>
      </c>
      <c r="E777" s="136" t="s">
        <v>2304</v>
      </c>
      <c r="F777" s="137">
        <v>40711</v>
      </c>
      <c r="G777" s="137" t="str">
        <f t="shared" si="175"/>
        <v>Targeted Dealer</v>
      </c>
      <c r="H777" s="137"/>
      <c r="I777" s="177">
        <v>450</v>
      </c>
      <c r="J777" s="177"/>
      <c r="K777" s="178">
        <v>663.25</v>
      </c>
      <c r="L777" s="178">
        <f t="shared" si="163"/>
        <v>-213.25</v>
      </c>
      <c r="M777" s="178" t="str">
        <f t="shared" si="164"/>
        <v>-</v>
      </c>
      <c r="N777" s="179">
        <v>356</v>
      </c>
      <c r="O777" s="180" t="str">
        <f t="shared" si="171"/>
        <v>Aug</v>
      </c>
      <c r="P777" s="178">
        <v>603.15</v>
      </c>
      <c r="Q777" s="181">
        <f t="shared" si="165"/>
        <v>60.100000000000023</v>
      </c>
      <c r="R777" s="180">
        <f t="shared" si="172"/>
        <v>9.9643538091685357E-2</v>
      </c>
      <c r="S777" s="181" t="str">
        <f t="shared" si="166"/>
        <v>GROWTH</v>
      </c>
      <c r="T777" s="178">
        <f t="shared" si="173"/>
        <v>356</v>
      </c>
      <c r="U777" s="182" t="str">
        <f t="shared" si="174"/>
        <v>Sep</v>
      </c>
      <c r="V777" s="178">
        <f t="shared" si="169"/>
        <v>356</v>
      </c>
      <c r="W777" s="183">
        <f t="shared" si="167"/>
        <v>307.25</v>
      </c>
      <c r="X777" s="184" t="b">
        <f t="shared" si="170"/>
        <v>0</v>
      </c>
      <c r="Y777" s="183" t="str">
        <f t="shared" si="168"/>
        <v>GROWTH</v>
      </c>
      <c r="Z777" s="138">
        <v>0</v>
      </c>
      <c r="AA777" s="133"/>
      <c r="AB777" s="133" t="s">
        <v>121</v>
      </c>
      <c r="AC777" s="133" t="s">
        <v>1245</v>
      </c>
      <c r="AE777" s="133" t="s">
        <v>1245</v>
      </c>
      <c r="AF777" s="139">
        <v>735.15</v>
      </c>
    </row>
    <row r="778" spans="1:32" s="139" customFormat="1" ht="12">
      <c r="A778" s="133" t="s">
        <v>1245</v>
      </c>
      <c r="B778" s="141" t="s">
        <v>62</v>
      </c>
      <c r="C778" s="135" t="s">
        <v>2305</v>
      </c>
      <c r="D778" s="135">
        <v>1000000372</v>
      </c>
      <c r="E778" s="136" t="s">
        <v>2306</v>
      </c>
      <c r="F778" s="137">
        <v>43237</v>
      </c>
      <c r="G778" s="137" t="str">
        <f t="shared" si="175"/>
        <v>Targeted Dealer</v>
      </c>
      <c r="H778" s="137"/>
      <c r="I778" s="177">
        <v>100</v>
      </c>
      <c r="J778" s="177"/>
      <c r="K778" s="178">
        <v>71.25</v>
      </c>
      <c r="L778" s="178">
        <f t="shared" si="163"/>
        <v>28.75</v>
      </c>
      <c r="M778" s="178" t="str">
        <f t="shared" si="164"/>
        <v>-</v>
      </c>
      <c r="N778" s="179">
        <v>35</v>
      </c>
      <c r="O778" s="180" t="str">
        <f t="shared" si="171"/>
        <v>Aug</v>
      </c>
      <c r="P778" s="178">
        <v>120</v>
      </c>
      <c r="Q778" s="181">
        <f t="shared" si="165"/>
        <v>-48.75</v>
      </c>
      <c r="R778" s="180">
        <f t="shared" si="172"/>
        <v>-0.40625</v>
      </c>
      <c r="S778" s="181" t="str">
        <f t="shared" si="166"/>
        <v>DEGROWTH</v>
      </c>
      <c r="T778" s="178">
        <f t="shared" si="173"/>
        <v>35</v>
      </c>
      <c r="U778" s="182" t="str">
        <f t="shared" si="174"/>
        <v>Sep</v>
      </c>
      <c r="V778" s="178">
        <f t="shared" si="169"/>
        <v>35</v>
      </c>
      <c r="W778" s="183">
        <f t="shared" si="167"/>
        <v>36.25</v>
      </c>
      <c r="X778" s="184" t="b">
        <f t="shared" si="170"/>
        <v>0</v>
      </c>
      <c r="Y778" s="183" t="str">
        <f t="shared" si="168"/>
        <v>GROWTH</v>
      </c>
      <c r="Z778" s="138">
        <v>0</v>
      </c>
      <c r="AA778" s="133"/>
      <c r="AB778" s="133" t="s">
        <v>121</v>
      </c>
      <c r="AC778" s="133" t="s">
        <v>1245</v>
      </c>
      <c r="AE778" s="133" t="s">
        <v>1245</v>
      </c>
      <c r="AF778" s="139">
        <v>81.008333333333326</v>
      </c>
    </row>
    <row r="779" spans="1:32" s="139" customFormat="1" ht="12">
      <c r="A779" s="138" t="s">
        <v>1245</v>
      </c>
      <c r="B779" s="144" t="s">
        <v>62</v>
      </c>
      <c r="C779" s="144" t="s">
        <v>2321</v>
      </c>
      <c r="D779" s="144">
        <v>1000003863</v>
      </c>
      <c r="E779" s="144" t="s">
        <v>2322</v>
      </c>
      <c r="F779" s="137">
        <v>45338</v>
      </c>
      <c r="G779" s="137" t="str">
        <f t="shared" si="175"/>
        <v>Targeted Dealer</v>
      </c>
      <c r="H779" s="137"/>
      <c r="I779" s="177">
        <v>20</v>
      </c>
      <c r="J779" s="177"/>
      <c r="K779" s="178">
        <v>20</v>
      </c>
      <c r="L779" s="178">
        <f t="shared" si="163"/>
        <v>0</v>
      </c>
      <c r="M779" s="178" t="str">
        <f t="shared" si="164"/>
        <v>-</v>
      </c>
      <c r="N779" s="179">
        <v>10</v>
      </c>
      <c r="O779" s="180" t="str">
        <f t="shared" si="171"/>
        <v>Aug</v>
      </c>
      <c r="P779" s="178">
        <v>10</v>
      </c>
      <c r="Q779" s="181">
        <f t="shared" si="165"/>
        <v>10</v>
      </c>
      <c r="R779" s="180">
        <f t="shared" si="172"/>
        <v>1</v>
      </c>
      <c r="S779" s="181" t="str">
        <f t="shared" si="166"/>
        <v>GROWTH</v>
      </c>
      <c r="T779" s="178">
        <f t="shared" si="173"/>
        <v>10</v>
      </c>
      <c r="U779" s="182" t="str">
        <f t="shared" si="174"/>
        <v>Sep</v>
      </c>
      <c r="V779" s="178">
        <f t="shared" si="169"/>
        <v>10</v>
      </c>
      <c r="W779" s="183">
        <f t="shared" si="167"/>
        <v>10</v>
      </c>
      <c r="X779" s="184" t="b">
        <f t="shared" si="170"/>
        <v>0</v>
      </c>
      <c r="Y779" s="183" t="str">
        <f t="shared" si="168"/>
        <v>GROWTH</v>
      </c>
      <c r="Z779" s="138">
        <v>0</v>
      </c>
      <c r="AA779" s="133"/>
      <c r="AB779" s="133" t="s">
        <v>121</v>
      </c>
      <c r="AC779" s="138" t="s">
        <v>1245</v>
      </c>
      <c r="AE779" s="138" t="s">
        <v>1245</v>
      </c>
      <c r="AF779" s="139">
        <v>15</v>
      </c>
    </row>
    <row r="780" spans="1:32" s="139" customFormat="1" ht="12">
      <c r="A780" s="133" t="s">
        <v>1245</v>
      </c>
      <c r="B780" s="141" t="s">
        <v>63</v>
      </c>
      <c r="C780" s="135" t="s">
        <v>2325</v>
      </c>
      <c r="D780" s="135">
        <v>1000000437</v>
      </c>
      <c r="E780" s="136" t="s">
        <v>2326</v>
      </c>
      <c r="F780" s="137">
        <v>38385</v>
      </c>
      <c r="G780" s="137" t="str">
        <f t="shared" si="175"/>
        <v>Targeted Dealer</v>
      </c>
      <c r="H780" s="137"/>
      <c r="I780" s="177">
        <v>10</v>
      </c>
      <c r="J780" s="177"/>
      <c r="K780" s="178">
        <v>27.5</v>
      </c>
      <c r="L780" s="178">
        <f t="shared" si="163"/>
        <v>-17.5</v>
      </c>
      <c r="M780" s="178" t="str">
        <f t="shared" si="164"/>
        <v>-</v>
      </c>
      <c r="N780" s="179">
        <v>0</v>
      </c>
      <c r="O780" s="180" t="str">
        <f t="shared" si="171"/>
        <v>Aug</v>
      </c>
      <c r="P780" s="178">
        <v>15</v>
      </c>
      <c r="Q780" s="181">
        <f t="shared" si="165"/>
        <v>12.5</v>
      </c>
      <c r="R780" s="180">
        <f t="shared" si="172"/>
        <v>0.83333333333333326</v>
      </c>
      <c r="S780" s="181" t="b">
        <f t="shared" si="166"/>
        <v>0</v>
      </c>
      <c r="T780" s="178">
        <f t="shared" si="173"/>
        <v>0</v>
      </c>
      <c r="U780" s="182" t="str">
        <f t="shared" si="174"/>
        <v>Sep</v>
      </c>
      <c r="V780" s="178">
        <f t="shared" si="169"/>
        <v>0</v>
      </c>
      <c r="W780" s="183">
        <f t="shared" si="167"/>
        <v>27.5</v>
      </c>
      <c r="X780" s="184" t="b">
        <f t="shared" si="170"/>
        <v>0</v>
      </c>
      <c r="Y780" s="183" t="b">
        <f t="shared" si="168"/>
        <v>0</v>
      </c>
      <c r="Z780" s="138">
        <v>0</v>
      </c>
      <c r="AA780" s="133"/>
      <c r="AB780" s="133" t="s">
        <v>121</v>
      </c>
      <c r="AC780" s="133" t="s">
        <v>1245</v>
      </c>
      <c r="AE780" s="133" t="s">
        <v>1245</v>
      </c>
      <c r="AF780" s="139">
        <v>21.308333333333334</v>
      </c>
    </row>
    <row r="781" spans="1:32" s="139" customFormat="1" ht="12">
      <c r="A781" s="133" t="s">
        <v>1245</v>
      </c>
      <c r="B781" s="141" t="s">
        <v>63</v>
      </c>
      <c r="C781" s="135" t="s">
        <v>2327</v>
      </c>
      <c r="D781" s="135">
        <v>1000000140</v>
      </c>
      <c r="E781" s="136" t="s">
        <v>2328</v>
      </c>
      <c r="F781" s="137">
        <v>38443</v>
      </c>
      <c r="G781" s="137" t="str">
        <f t="shared" si="175"/>
        <v>Targeted Dealer</v>
      </c>
      <c r="H781" s="137"/>
      <c r="I781" s="177">
        <v>440</v>
      </c>
      <c r="J781" s="177"/>
      <c r="K781" s="178">
        <v>781.1</v>
      </c>
      <c r="L781" s="178">
        <f t="shared" si="163"/>
        <v>-341.1</v>
      </c>
      <c r="M781" s="178" t="str">
        <f t="shared" si="164"/>
        <v>-</v>
      </c>
      <c r="N781" s="179">
        <v>308.25</v>
      </c>
      <c r="O781" s="180" t="str">
        <f t="shared" si="171"/>
        <v>Aug</v>
      </c>
      <c r="P781" s="178">
        <v>407.15</v>
      </c>
      <c r="Q781" s="181">
        <f t="shared" si="165"/>
        <v>373.95000000000005</v>
      </c>
      <c r="R781" s="180">
        <f t="shared" si="172"/>
        <v>0.91845757091980862</v>
      </c>
      <c r="S781" s="181" t="str">
        <f t="shared" si="166"/>
        <v>GROWTH</v>
      </c>
      <c r="T781" s="178">
        <f t="shared" si="173"/>
        <v>308.25</v>
      </c>
      <c r="U781" s="182" t="str">
        <f t="shared" si="174"/>
        <v>Sep</v>
      </c>
      <c r="V781" s="178">
        <f t="shared" si="169"/>
        <v>308.25</v>
      </c>
      <c r="W781" s="183">
        <f t="shared" si="167"/>
        <v>472.85</v>
      </c>
      <c r="X781" s="184" t="b">
        <f t="shared" si="170"/>
        <v>0</v>
      </c>
      <c r="Y781" s="183" t="str">
        <f t="shared" si="168"/>
        <v>GROWTH</v>
      </c>
      <c r="Z781" s="138">
        <v>0</v>
      </c>
      <c r="AA781" s="133"/>
      <c r="AB781" s="133" t="s">
        <v>121</v>
      </c>
      <c r="AC781" s="133" t="s">
        <v>1245</v>
      </c>
      <c r="AE781" s="133" t="s">
        <v>1245</v>
      </c>
      <c r="AF781" s="139">
        <v>522.48333333333335</v>
      </c>
    </row>
    <row r="782" spans="1:32" s="139" customFormat="1" ht="12">
      <c r="A782" s="133" t="s">
        <v>1245</v>
      </c>
      <c r="B782" s="141" t="s">
        <v>63</v>
      </c>
      <c r="C782" s="135" t="s">
        <v>2329</v>
      </c>
      <c r="D782" s="135">
        <v>1000000434</v>
      </c>
      <c r="E782" s="136" t="s">
        <v>2330</v>
      </c>
      <c r="F782" s="137">
        <v>39220</v>
      </c>
      <c r="G782" s="137" t="str">
        <f t="shared" si="175"/>
        <v>Targeted Dealer</v>
      </c>
      <c r="H782" s="137"/>
      <c r="I782" s="177">
        <v>25</v>
      </c>
      <c r="J782" s="177"/>
      <c r="K782" s="178">
        <v>30</v>
      </c>
      <c r="L782" s="178">
        <f t="shared" si="163"/>
        <v>-5</v>
      </c>
      <c r="M782" s="178" t="str">
        <f t="shared" si="164"/>
        <v>-</v>
      </c>
      <c r="N782" s="179">
        <v>20</v>
      </c>
      <c r="O782" s="180" t="str">
        <f t="shared" si="171"/>
        <v>Aug</v>
      </c>
      <c r="P782" s="178">
        <v>40</v>
      </c>
      <c r="Q782" s="181">
        <f t="shared" si="165"/>
        <v>-10</v>
      </c>
      <c r="R782" s="180">
        <f t="shared" si="172"/>
        <v>-0.25</v>
      </c>
      <c r="S782" s="181" t="str">
        <f t="shared" si="166"/>
        <v>DEGROWTH</v>
      </c>
      <c r="T782" s="178">
        <f t="shared" si="173"/>
        <v>20</v>
      </c>
      <c r="U782" s="182" t="str">
        <f t="shared" si="174"/>
        <v>Sep</v>
      </c>
      <c r="V782" s="178">
        <f t="shared" si="169"/>
        <v>20</v>
      </c>
      <c r="W782" s="183">
        <f t="shared" si="167"/>
        <v>10</v>
      </c>
      <c r="X782" s="184" t="b">
        <f t="shared" si="170"/>
        <v>0</v>
      </c>
      <c r="Y782" s="183" t="str">
        <f t="shared" si="168"/>
        <v>GROWTH</v>
      </c>
      <c r="Z782" s="138">
        <v>0</v>
      </c>
      <c r="AA782" s="133"/>
      <c r="AB782" s="133" t="s">
        <v>121</v>
      </c>
      <c r="AC782" s="133" t="s">
        <v>1245</v>
      </c>
      <c r="AE782" s="133" t="s">
        <v>1245</v>
      </c>
      <c r="AF782" s="139">
        <v>50.416666666666664</v>
      </c>
    </row>
    <row r="783" spans="1:32" s="139" customFormat="1" ht="12">
      <c r="A783" s="133" t="s">
        <v>1245</v>
      </c>
      <c r="B783" s="141" t="s">
        <v>63</v>
      </c>
      <c r="C783" s="135" t="s">
        <v>2331</v>
      </c>
      <c r="D783" s="135">
        <v>1000000432</v>
      </c>
      <c r="E783" s="136" t="s">
        <v>2332</v>
      </c>
      <c r="F783" s="137">
        <v>39316</v>
      </c>
      <c r="G783" s="137" t="str">
        <f t="shared" si="175"/>
        <v>Targeted Dealer</v>
      </c>
      <c r="H783" s="137"/>
      <c r="I783" s="177">
        <v>105</v>
      </c>
      <c r="J783" s="177"/>
      <c r="K783" s="178">
        <v>100</v>
      </c>
      <c r="L783" s="178">
        <f t="shared" si="163"/>
        <v>5</v>
      </c>
      <c r="M783" s="178" t="str">
        <f t="shared" si="164"/>
        <v>-</v>
      </c>
      <c r="N783" s="179">
        <v>100</v>
      </c>
      <c r="O783" s="180" t="str">
        <f t="shared" si="171"/>
        <v>Aug</v>
      </c>
      <c r="P783" s="178">
        <v>90</v>
      </c>
      <c r="Q783" s="181">
        <f t="shared" si="165"/>
        <v>10</v>
      </c>
      <c r="R783" s="180">
        <f t="shared" si="172"/>
        <v>0.11111111111111116</v>
      </c>
      <c r="S783" s="181" t="str">
        <f t="shared" si="166"/>
        <v>GROWTH</v>
      </c>
      <c r="T783" s="178">
        <f t="shared" si="173"/>
        <v>100</v>
      </c>
      <c r="U783" s="182" t="str">
        <f t="shared" si="174"/>
        <v>Sep</v>
      </c>
      <c r="V783" s="178">
        <f t="shared" si="169"/>
        <v>100</v>
      </c>
      <c r="W783" s="183">
        <f t="shared" si="167"/>
        <v>0</v>
      </c>
      <c r="X783" s="184" t="b">
        <f t="shared" si="170"/>
        <v>0</v>
      </c>
      <c r="Y783" s="183" t="str">
        <f t="shared" si="168"/>
        <v>GROWTH</v>
      </c>
      <c r="Z783" s="138">
        <v>0</v>
      </c>
      <c r="AA783" s="133"/>
      <c r="AB783" s="133" t="s">
        <v>121</v>
      </c>
      <c r="AC783" s="133" t="s">
        <v>1245</v>
      </c>
      <c r="AE783" s="133" t="s">
        <v>1245</v>
      </c>
      <c r="AF783" s="139">
        <v>104.64166666666665</v>
      </c>
    </row>
    <row r="784" spans="1:32" s="139" customFormat="1" ht="12">
      <c r="A784" s="133" t="s">
        <v>1245</v>
      </c>
      <c r="B784" s="141" t="s">
        <v>63</v>
      </c>
      <c r="C784" s="135" t="s">
        <v>2333</v>
      </c>
      <c r="D784" s="135">
        <v>1000000428</v>
      </c>
      <c r="E784" s="136" t="s">
        <v>2334</v>
      </c>
      <c r="F784" s="137">
        <v>39609</v>
      </c>
      <c r="G784" s="137" t="str">
        <f t="shared" si="175"/>
        <v>Targeted Dealer</v>
      </c>
      <c r="H784" s="137"/>
      <c r="I784" s="177">
        <v>35</v>
      </c>
      <c r="J784" s="177"/>
      <c r="K784" s="178">
        <v>26</v>
      </c>
      <c r="L784" s="178">
        <f t="shared" si="163"/>
        <v>9</v>
      </c>
      <c r="M784" s="178" t="str">
        <f t="shared" si="164"/>
        <v>-</v>
      </c>
      <c r="N784" s="179">
        <v>31</v>
      </c>
      <c r="O784" s="180" t="str">
        <f t="shared" si="171"/>
        <v>Aug</v>
      </c>
      <c r="P784" s="178">
        <v>26</v>
      </c>
      <c r="Q784" s="181">
        <f t="shared" si="165"/>
        <v>0</v>
      </c>
      <c r="R784" s="180">
        <f t="shared" si="172"/>
        <v>0</v>
      </c>
      <c r="S784" s="181" t="str">
        <f t="shared" si="166"/>
        <v>GROWTH</v>
      </c>
      <c r="T784" s="178">
        <f t="shared" si="173"/>
        <v>31</v>
      </c>
      <c r="U784" s="182" t="str">
        <f t="shared" si="174"/>
        <v>Sep</v>
      </c>
      <c r="V784" s="178">
        <f t="shared" si="169"/>
        <v>31</v>
      </c>
      <c r="W784" s="183">
        <f t="shared" si="167"/>
        <v>-5</v>
      </c>
      <c r="X784" s="184" t="b">
        <f t="shared" si="170"/>
        <v>0</v>
      </c>
      <c r="Y784" s="183" t="str">
        <f t="shared" si="168"/>
        <v>GROWTH</v>
      </c>
      <c r="Z784" s="138">
        <v>0</v>
      </c>
      <c r="AA784" s="133"/>
      <c r="AB784" s="133" t="s">
        <v>121</v>
      </c>
      <c r="AC784" s="133" t="s">
        <v>1245</v>
      </c>
      <c r="AE784" s="133" t="s">
        <v>1245</v>
      </c>
      <c r="AF784" s="139">
        <v>44.666666666666664</v>
      </c>
    </row>
    <row r="785" spans="1:32" s="139" customFormat="1" ht="12">
      <c r="A785" s="133" t="s">
        <v>1245</v>
      </c>
      <c r="B785" s="141" t="s">
        <v>63</v>
      </c>
      <c r="C785" s="135" t="s">
        <v>2335</v>
      </c>
      <c r="D785" s="135">
        <v>1000000442</v>
      </c>
      <c r="E785" s="136" t="s">
        <v>2336</v>
      </c>
      <c r="F785" s="137">
        <v>40024</v>
      </c>
      <c r="G785" s="137" t="str">
        <f t="shared" si="175"/>
        <v>Targeted Dealer</v>
      </c>
      <c r="H785" s="137"/>
      <c r="I785" s="177">
        <v>220</v>
      </c>
      <c r="J785" s="177"/>
      <c r="K785" s="178">
        <v>209.25</v>
      </c>
      <c r="L785" s="178">
        <f t="shared" si="163"/>
        <v>10.75</v>
      </c>
      <c r="M785" s="178" t="str">
        <f t="shared" si="164"/>
        <v>-</v>
      </c>
      <c r="N785" s="179">
        <v>200.5</v>
      </c>
      <c r="O785" s="180" t="str">
        <f t="shared" si="171"/>
        <v>Aug</v>
      </c>
      <c r="P785" s="178">
        <v>179</v>
      </c>
      <c r="Q785" s="181">
        <f t="shared" si="165"/>
        <v>30.25</v>
      </c>
      <c r="R785" s="180">
        <f t="shared" si="172"/>
        <v>0.16899441340782118</v>
      </c>
      <c r="S785" s="181" t="str">
        <f t="shared" si="166"/>
        <v>GROWTH</v>
      </c>
      <c r="T785" s="178">
        <f t="shared" si="173"/>
        <v>200.5</v>
      </c>
      <c r="U785" s="182" t="str">
        <f t="shared" si="174"/>
        <v>Sep</v>
      </c>
      <c r="V785" s="178">
        <f t="shared" si="169"/>
        <v>200.5</v>
      </c>
      <c r="W785" s="183">
        <f t="shared" si="167"/>
        <v>8.75</v>
      </c>
      <c r="X785" s="184" t="b">
        <f t="shared" si="170"/>
        <v>0</v>
      </c>
      <c r="Y785" s="183" t="str">
        <f t="shared" si="168"/>
        <v>GROWTH</v>
      </c>
      <c r="Z785" s="138">
        <v>0</v>
      </c>
      <c r="AA785" s="133"/>
      <c r="AB785" s="133" t="s">
        <v>121</v>
      </c>
      <c r="AC785" s="133" t="s">
        <v>1245</v>
      </c>
      <c r="AE785" s="133" t="s">
        <v>1245</v>
      </c>
      <c r="AF785" s="139">
        <v>254.58333333333334</v>
      </c>
    </row>
    <row r="786" spans="1:32" s="139" customFormat="1" ht="12">
      <c r="A786" s="133" t="s">
        <v>1245</v>
      </c>
      <c r="B786" s="141" t="s">
        <v>63</v>
      </c>
      <c r="C786" s="135" t="s">
        <v>2339</v>
      </c>
      <c r="D786" s="135">
        <v>1000000439</v>
      </c>
      <c r="E786" s="136" t="s">
        <v>2340</v>
      </c>
      <c r="F786" s="137">
        <v>42921</v>
      </c>
      <c r="G786" s="137" t="str">
        <f t="shared" si="175"/>
        <v>Targeted Dealer</v>
      </c>
      <c r="H786" s="137"/>
      <c r="I786" s="177">
        <v>155</v>
      </c>
      <c r="J786" s="177"/>
      <c r="K786" s="178">
        <v>105.5</v>
      </c>
      <c r="L786" s="178">
        <f t="shared" si="163"/>
        <v>49.5</v>
      </c>
      <c r="M786" s="178" t="str">
        <f t="shared" si="164"/>
        <v>-</v>
      </c>
      <c r="N786" s="179">
        <v>144.5</v>
      </c>
      <c r="O786" s="180" t="str">
        <f t="shared" si="171"/>
        <v>Aug</v>
      </c>
      <c r="P786" s="178">
        <v>133</v>
      </c>
      <c r="Q786" s="181">
        <f t="shared" si="165"/>
        <v>-27.5</v>
      </c>
      <c r="R786" s="180">
        <f t="shared" si="172"/>
        <v>-0.20676691729323304</v>
      </c>
      <c r="S786" s="181" t="str">
        <f t="shared" si="166"/>
        <v>DEGROWTH</v>
      </c>
      <c r="T786" s="178">
        <f t="shared" si="173"/>
        <v>144.5</v>
      </c>
      <c r="U786" s="182" t="str">
        <f t="shared" si="174"/>
        <v>Sep</v>
      </c>
      <c r="V786" s="178">
        <f t="shared" si="169"/>
        <v>144.5</v>
      </c>
      <c r="W786" s="183">
        <f t="shared" si="167"/>
        <v>-39</v>
      </c>
      <c r="X786" s="184" t="b">
        <f t="shared" si="170"/>
        <v>0</v>
      </c>
      <c r="Y786" s="183" t="str">
        <f t="shared" si="168"/>
        <v>GROWTH</v>
      </c>
      <c r="Z786" s="138">
        <v>0</v>
      </c>
      <c r="AA786" s="133"/>
      <c r="AB786" s="133" t="s">
        <v>121</v>
      </c>
      <c r="AC786" s="133" t="s">
        <v>1245</v>
      </c>
      <c r="AE786" s="133" t="s">
        <v>1245</v>
      </c>
      <c r="AF786" s="139">
        <v>139.64166666666668</v>
      </c>
    </row>
    <row r="787" spans="1:32" s="139" customFormat="1" ht="12">
      <c r="A787" s="133" t="s">
        <v>1245</v>
      </c>
      <c r="B787" s="141" t="s">
        <v>63</v>
      </c>
      <c r="C787" s="135" t="s">
        <v>2341</v>
      </c>
      <c r="D787" s="135">
        <v>1000000909</v>
      </c>
      <c r="E787" s="136" t="s">
        <v>2342</v>
      </c>
      <c r="F787" s="137">
        <v>43720</v>
      </c>
      <c r="G787" s="137" t="str">
        <f t="shared" si="175"/>
        <v>Targeted Dealer</v>
      </c>
      <c r="H787" s="137"/>
      <c r="I787" s="177">
        <v>30</v>
      </c>
      <c r="J787" s="177"/>
      <c r="K787" s="178">
        <v>25</v>
      </c>
      <c r="L787" s="178">
        <f t="shared" si="163"/>
        <v>5</v>
      </c>
      <c r="M787" s="178" t="str">
        <f t="shared" si="164"/>
        <v>-</v>
      </c>
      <c r="N787" s="179">
        <v>30</v>
      </c>
      <c r="O787" s="180" t="str">
        <f t="shared" si="171"/>
        <v>Aug</v>
      </c>
      <c r="P787" s="178">
        <v>20</v>
      </c>
      <c r="Q787" s="181">
        <f t="shared" si="165"/>
        <v>5</v>
      </c>
      <c r="R787" s="180">
        <f t="shared" si="172"/>
        <v>0.25</v>
      </c>
      <c r="S787" s="181" t="str">
        <f t="shared" si="166"/>
        <v>GROWTH</v>
      </c>
      <c r="T787" s="178">
        <f t="shared" si="173"/>
        <v>30</v>
      </c>
      <c r="U787" s="182" t="str">
        <f t="shared" si="174"/>
        <v>Sep</v>
      </c>
      <c r="V787" s="178">
        <f t="shared" si="169"/>
        <v>30</v>
      </c>
      <c r="W787" s="183">
        <f t="shared" si="167"/>
        <v>-5</v>
      </c>
      <c r="X787" s="184" t="b">
        <f t="shared" si="170"/>
        <v>0</v>
      </c>
      <c r="Y787" s="183" t="str">
        <f t="shared" si="168"/>
        <v>GROWTH</v>
      </c>
      <c r="Z787" s="138">
        <v>0</v>
      </c>
      <c r="AA787" s="133"/>
      <c r="AB787" s="133" t="s">
        <v>121</v>
      </c>
      <c r="AC787" s="133" t="s">
        <v>1245</v>
      </c>
      <c r="AE787" s="133" t="s">
        <v>1245</v>
      </c>
      <c r="AF787" s="139">
        <v>27.5</v>
      </c>
    </row>
    <row r="788" spans="1:32" s="139" customFormat="1" ht="12">
      <c r="A788" s="133" t="s">
        <v>1245</v>
      </c>
      <c r="B788" s="141" t="s">
        <v>63</v>
      </c>
      <c r="C788" s="135" t="s">
        <v>2345</v>
      </c>
      <c r="D788" s="135">
        <v>1000000907</v>
      </c>
      <c r="E788" s="136" t="s">
        <v>2346</v>
      </c>
      <c r="F788" s="137">
        <v>44377</v>
      </c>
      <c r="G788" s="137" t="str">
        <f t="shared" si="175"/>
        <v>Targeted Dealer</v>
      </c>
      <c r="H788" s="137"/>
      <c r="I788" s="177">
        <v>165</v>
      </c>
      <c r="J788" s="177"/>
      <c r="K788" s="178">
        <v>180</v>
      </c>
      <c r="L788" s="178">
        <f t="shared" si="163"/>
        <v>-15</v>
      </c>
      <c r="M788" s="178" t="str">
        <f t="shared" si="164"/>
        <v>-</v>
      </c>
      <c r="N788" s="179">
        <v>150</v>
      </c>
      <c r="O788" s="180" t="str">
        <f t="shared" si="171"/>
        <v>Aug</v>
      </c>
      <c r="P788" s="178">
        <v>113</v>
      </c>
      <c r="Q788" s="181">
        <f t="shared" si="165"/>
        <v>67</v>
      </c>
      <c r="R788" s="180">
        <f t="shared" si="172"/>
        <v>0.59292035398230092</v>
      </c>
      <c r="S788" s="181" t="str">
        <f t="shared" si="166"/>
        <v>GROWTH</v>
      </c>
      <c r="T788" s="178">
        <f t="shared" si="173"/>
        <v>150</v>
      </c>
      <c r="U788" s="182" t="str">
        <f t="shared" si="174"/>
        <v>Sep</v>
      </c>
      <c r="V788" s="178">
        <f t="shared" si="169"/>
        <v>150</v>
      </c>
      <c r="W788" s="183">
        <f t="shared" si="167"/>
        <v>30</v>
      </c>
      <c r="X788" s="184" t="b">
        <f t="shared" si="170"/>
        <v>0</v>
      </c>
      <c r="Y788" s="183" t="str">
        <f t="shared" si="168"/>
        <v>GROWTH</v>
      </c>
      <c r="Z788" s="138">
        <v>0</v>
      </c>
      <c r="AA788" s="133"/>
      <c r="AB788" s="133" t="s">
        <v>121</v>
      </c>
      <c r="AC788" s="133" t="s">
        <v>1245</v>
      </c>
      <c r="AE788" s="133" t="s">
        <v>1245</v>
      </c>
      <c r="AF788" s="139">
        <v>202.76666666666665</v>
      </c>
    </row>
    <row r="789" spans="1:32" s="139" customFormat="1" ht="12">
      <c r="A789" s="133" t="s">
        <v>1245</v>
      </c>
      <c r="B789" s="141" t="s">
        <v>63</v>
      </c>
      <c r="C789" s="135" t="s">
        <v>2349</v>
      </c>
      <c r="D789" s="135">
        <v>1000000911</v>
      </c>
      <c r="E789" s="136" t="s">
        <v>2350</v>
      </c>
      <c r="F789" s="137">
        <v>44438</v>
      </c>
      <c r="G789" s="137" t="str">
        <f t="shared" si="175"/>
        <v>Targeted Dealer</v>
      </c>
      <c r="H789" s="137"/>
      <c r="I789" s="177">
        <v>15</v>
      </c>
      <c r="J789" s="177"/>
      <c r="K789" s="178">
        <v>5</v>
      </c>
      <c r="L789" s="178">
        <f t="shared" ref="L789:L845" si="176">I789-K789</f>
        <v>10</v>
      </c>
      <c r="M789" s="178" t="str">
        <f t="shared" ref="M789:M845" si="177">IFERROR((K789/J789%),"-")</f>
        <v>-</v>
      </c>
      <c r="N789" s="179">
        <v>0</v>
      </c>
      <c r="O789" s="180" t="str">
        <f t="shared" si="171"/>
        <v>Aug</v>
      </c>
      <c r="P789" s="178">
        <v>20.5</v>
      </c>
      <c r="Q789" s="181">
        <f t="shared" ref="Q789:Q845" si="178">K789-P789</f>
        <v>-15.5</v>
      </c>
      <c r="R789" s="180">
        <f t="shared" si="172"/>
        <v>-0.75609756097560976</v>
      </c>
      <c r="S789" s="181" t="b">
        <f t="shared" ref="S789:S845" si="179">IF(N789&gt;0,IF(O789="","-",IF(R789&lt;0%,"DEGROWTH","GROWTH")))</f>
        <v>0</v>
      </c>
      <c r="T789" s="178">
        <f t="shared" si="173"/>
        <v>0</v>
      </c>
      <c r="U789" s="182" t="str">
        <f t="shared" si="174"/>
        <v>Sep</v>
      </c>
      <c r="V789" s="178">
        <f t="shared" si="169"/>
        <v>0</v>
      </c>
      <c r="W789" s="183">
        <f t="shared" ref="W789:W845" si="180">K789-V789</f>
        <v>5</v>
      </c>
      <c r="X789" s="184" t="b">
        <f t="shared" si="170"/>
        <v>0</v>
      </c>
      <c r="Y789" s="183" t="b">
        <f t="shared" ref="Y789:Y845" si="181">IF(T789&gt;0,IF(U789="","-",IF(X789&lt;0%,"DEGROWTH","GROWTH")))</f>
        <v>0</v>
      </c>
      <c r="Z789" s="138">
        <v>0</v>
      </c>
      <c r="AA789" s="133"/>
      <c r="AB789" s="133" t="s">
        <v>121</v>
      </c>
      <c r="AC789" s="133" t="s">
        <v>1245</v>
      </c>
      <c r="AE789" s="133" t="s">
        <v>1245</v>
      </c>
      <c r="AF789" s="139">
        <v>22.833333333333332</v>
      </c>
    </row>
    <row r="790" spans="1:32" s="139" customFormat="1" ht="12">
      <c r="A790" s="133" t="s">
        <v>1245</v>
      </c>
      <c r="B790" s="141" t="s">
        <v>63</v>
      </c>
      <c r="C790" s="135" t="s">
        <v>2355</v>
      </c>
      <c r="D790" s="135">
        <v>1000003171</v>
      </c>
      <c r="E790" s="140" t="s">
        <v>2356</v>
      </c>
      <c r="F790" s="137">
        <v>44918</v>
      </c>
      <c r="G790" s="137" t="str">
        <f t="shared" si="175"/>
        <v>Targeted Dealer</v>
      </c>
      <c r="H790" s="137"/>
      <c r="I790" s="177">
        <v>360</v>
      </c>
      <c r="J790" s="177"/>
      <c r="K790" s="178">
        <v>429</v>
      </c>
      <c r="L790" s="178">
        <f t="shared" si="176"/>
        <v>-69</v>
      </c>
      <c r="M790" s="178" t="str">
        <f t="shared" si="177"/>
        <v>-</v>
      </c>
      <c r="N790" s="179">
        <v>222</v>
      </c>
      <c r="O790" s="180" t="str">
        <f t="shared" si="171"/>
        <v>Aug</v>
      </c>
      <c r="P790" s="178">
        <v>413.4</v>
      </c>
      <c r="Q790" s="181">
        <f t="shared" si="178"/>
        <v>15.600000000000023</v>
      </c>
      <c r="R790" s="180">
        <f t="shared" si="172"/>
        <v>3.7735849056603765E-2</v>
      </c>
      <c r="S790" s="181" t="str">
        <f t="shared" si="179"/>
        <v>GROWTH</v>
      </c>
      <c r="T790" s="178">
        <f t="shared" si="173"/>
        <v>222</v>
      </c>
      <c r="U790" s="182" t="str">
        <f t="shared" si="174"/>
        <v>Sep</v>
      </c>
      <c r="V790" s="178">
        <f t="shared" si="169"/>
        <v>222</v>
      </c>
      <c r="W790" s="183">
        <f t="shared" si="180"/>
        <v>207</v>
      </c>
      <c r="X790" s="184" t="b">
        <f t="shared" si="170"/>
        <v>0</v>
      </c>
      <c r="Y790" s="183" t="str">
        <f t="shared" si="181"/>
        <v>GROWTH</v>
      </c>
      <c r="Z790" s="138">
        <v>0</v>
      </c>
      <c r="AA790" s="133"/>
      <c r="AB790" s="133" t="s">
        <v>121</v>
      </c>
      <c r="AC790" s="133" t="s">
        <v>1245</v>
      </c>
      <c r="AE790" s="133" t="s">
        <v>1245</v>
      </c>
      <c r="AF790" s="139">
        <v>376.09999999999997</v>
      </c>
    </row>
    <row r="791" spans="1:32" s="139" customFormat="1" ht="12">
      <c r="A791" s="133" t="s">
        <v>1245</v>
      </c>
      <c r="B791" s="141" t="s">
        <v>63</v>
      </c>
      <c r="C791" s="135" t="s">
        <v>2361</v>
      </c>
      <c r="D791" s="135">
        <v>1000003531</v>
      </c>
      <c r="E791" s="140" t="s">
        <v>2362</v>
      </c>
      <c r="F791" s="137">
        <v>45065</v>
      </c>
      <c r="G791" s="137" t="str">
        <f t="shared" si="175"/>
        <v>Targeted Dealer</v>
      </c>
      <c r="H791" s="137"/>
      <c r="I791" s="177">
        <v>30</v>
      </c>
      <c r="J791" s="177"/>
      <c r="K791" s="178">
        <v>30</v>
      </c>
      <c r="L791" s="178">
        <f t="shared" si="176"/>
        <v>0</v>
      </c>
      <c r="M791" s="178" t="str">
        <f t="shared" si="177"/>
        <v>-</v>
      </c>
      <c r="N791" s="179">
        <v>25.5</v>
      </c>
      <c r="O791" s="180" t="str">
        <f t="shared" si="171"/>
        <v>Aug</v>
      </c>
      <c r="P791" s="178">
        <v>15</v>
      </c>
      <c r="Q791" s="181">
        <f t="shared" si="178"/>
        <v>15</v>
      </c>
      <c r="R791" s="180">
        <f t="shared" si="172"/>
        <v>1</v>
      </c>
      <c r="S791" s="181" t="str">
        <f t="shared" si="179"/>
        <v>GROWTH</v>
      </c>
      <c r="T791" s="178">
        <f t="shared" si="173"/>
        <v>25.5</v>
      </c>
      <c r="U791" s="182" t="str">
        <f t="shared" si="174"/>
        <v>Sep</v>
      </c>
      <c r="V791" s="178">
        <f t="shared" si="169"/>
        <v>25.5</v>
      </c>
      <c r="W791" s="183">
        <f t="shared" si="180"/>
        <v>4.5</v>
      </c>
      <c r="X791" s="184" t="b">
        <f t="shared" si="170"/>
        <v>0</v>
      </c>
      <c r="Y791" s="183" t="str">
        <f t="shared" si="181"/>
        <v>GROWTH</v>
      </c>
      <c r="Z791" s="138">
        <v>0</v>
      </c>
      <c r="AA791" s="133"/>
      <c r="AB791" s="133" t="s">
        <v>121</v>
      </c>
      <c r="AC791" s="133" t="s">
        <v>1245</v>
      </c>
      <c r="AE791" s="133" t="s">
        <v>1245</v>
      </c>
      <c r="AF791" s="139">
        <v>42.5</v>
      </c>
    </row>
    <row r="792" spans="1:32" s="139" customFormat="1" ht="12">
      <c r="A792" s="133" t="s">
        <v>1245</v>
      </c>
      <c r="B792" s="141" t="s">
        <v>63</v>
      </c>
      <c r="C792" s="135" t="s">
        <v>2363</v>
      </c>
      <c r="D792" s="135">
        <v>1000003590</v>
      </c>
      <c r="E792" s="140" t="s">
        <v>2364</v>
      </c>
      <c r="F792" s="137">
        <v>45084</v>
      </c>
      <c r="G792" s="137" t="str">
        <f t="shared" si="175"/>
        <v>Targeted Dealer</v>
      </c>
      <c r="H792" s="137"/>
      <c r="I792" s="177">
        <v>15</v>
      </c>
      <c r="J792" s="177"/>
      <c r="K792" s="178">
        <v>5</v>
      </c>
      <c r="L792" s="178">
        <f t="shared" si="176"/>
        <v>10</v>
      </c>
      <c r="M792" s="178" t="str">
        <f t="shared" si="177"/>
        <v>-</v>
      </c>
      <c r="N792" s="179">
        <v>10</v>
      </c>
      <c r="O792" s="180" t="str">
        <f t="shared" si="171"/>
        <v>Aug</v>
      </c>
      <c r="P792" s="178">
        <v>12.5</v>
      </c>
      <c r="Q792" s="181">
        <f t="shared" si="178"/>
        <v>-7.5</v>
      </c>
      <c r="R792" s="180">
        <f t="shared" si="172"/>
        <v>-0.6</v>
      </c>
      <c r="S792" s="181" t="str">
        <f t="shared" si="179"/>
        <v>DEGROWTH</v>
      </c>
      <c r="T792" s="178">
        <f t="shared" si="173"/>
        <v>10</v>
      </c>
      <c r="U792" s="182" t="str">
        <f t="shared" si="174"/>
        <v>Sep</v>
      </c>
      <c r="V792" s="178">
        <f t="shared" si="169"/>
        <v>10</v>
      </c>
      <c r="W792" s="183">
        <f t="shared" si="180"/>
        <v>-5</v>
      </c>
      <c r="X792" s="184" t="b">
        <f t="shared" si="170"/>
        <v>0</v>
      </c>
      <c r="Y792" s="183" t="str">
        <f t="shared" si="181"/>
        <v>GROWTH</v>
      </c>
      <c r="Z792" s="138">
        <v>0</v>
      </c>
      <c r="AA792" s="133"/>
      <c r="AB792" s="133" t="s">
        <v>121</v>
      </c>
      <c r="AC792" s="133" t="s">
        <v>1245</v>
      </c>
      <c r="AE792" s="133" t="s">
        <v>1245</v>
      </c>
      <c r="AF792" s="139">
        <v>12.083333333333334</v>
      </c>
    </row>
    <row r="793" spans="1:32" s="139" customFormat="1" ht="12">
      <c r="A793" s="133" t="s">
        <v>1245</v>
      </c>
      <c r="B793" s="141" t="s">
        <v>63</v>
      </c>
      <c r="C793" s="141" t="s">
        <v>2369</v>
      </c>
      <c r="D793" s="141">
        <v>1000003818</v>
      </c>
      <c r="E793" s="141" t="s">
        <v>2370</v>
      </c>
      <c r="F793" s="143">
        <v>45301</v>
      </c>
      <c r="G793" s="137" t="str">
        <f t="shared" si="175"/>
        <v>-</v>
      </c>
      <c r="H793" s="137"/>
      <c r="I793" s="177">
        <v>0</v>
      </c>
      <c r="J793" s="177"/>
      <c r="K793" s="178">
        <v>1.5</v>
      </c>
      <c r="L793" s="178">
        <f t="shared" si="176"/>
        <v>-1.5</v>
      </c>
      <c r="M793" s="178" t="str">
        <f t="shared" si="177"/>
        <v>-</v>
      </c>
      <c r="N793" s="179">
        <v>48</v>
      </c>
      <c r="O793" s="180" t="str">
        <f t="shared" si="171"/>
        <v>Aug</v>
      </c>
      <c r="P793" s="178">
        <v>7.5</v>
      </c>
      <c r="Q793" s="181">
        <f t="shared" si="178"/>
        <v>-6</v>
      </c>
      <c r="R793" s="180">
        <f t="shared" si="172"/>
        <v>-0.8</v>
      </c>
      <c r="S793" s="181" t="str">
        <f t="shared" si="179"/>
        <v>DEGROWTH</v>
      </c>
      <c r="T793" s="178">
        <f t="shared" si="173"/>
        <v>48</v>
      </c>
      <c r="U793" s="182" t="str">
        <f t="shared" si="174"/>
        <v>Sep</v>
      </c>
      <c r="V793" s="178">
        <f t="shared" si="169"/>
        <v>48</v>
      </c>
      <c r="W793" s="183">
        <f t="shared" si="180"/>
        <v>-46.5</v>
      </c>
      <c r="X793" s="184" t="b">
        <f t="shared" si="170"/>
        <v>0</v>
      </c>
      <c r="Y793" s="183" t="str">
        <f t="shared" si="181"/>
        <v>GROWTH</v>
      </c>
      <c r="Z793" s="138">
        <v>0</v>
      </c>
      <c r="AA793" s="133"/>
      <c r="AB793" s="133" t="s">
        <v>121</v>
      </c>
      <c r="AC793" s="133" t="s">
        <v>1245</v>
      </c>
      <c r="AE793" s="133" t="s">
        <v>1245</v>
      </c>
      <c r="AF793" s="139">
        <v>10.75</v>
      </c>
    </row>
    <row r="794" spans="1:32" s="139" customFormat="1" ht="12">
      <c r="A794" s="138" t="s">
        <v>1245</v>
      </c>
      <c r="B794" s="144" t="s">
        <v>63</v>
      </c>
      <c r="C794" s="144" t="s">
        <v>2371</v>
      </c>
      <c r="D794" s="144">
        <v>1000003871</v>
      </c>
      <c r="E794" s="144" t="s">
        <v>2372</v>
      </c>
      <c r="F794" s="137">
        <v>45349</v>
      </c>
      <c r="G794" s="137" t="str">
        <f t="shared" si="175"/>
        <v>Targeted Dealer</v>
      </c>
      <c r="H794" s="137"/>
      <c r="I794" s="177">
        <v>5</v>
      </c>
      <c r="J794" s="177"/>
      <c r="K794" s="178">
        <v>0</v>
      </c>
      <c r="L794" s="178">
        <f t="shared" si="176"/>
        <v>5</v>
      </c>
      <c r="M794" s="178" t="str">
        <f t="shared" si="177"/>
        <v>-</v>
      </c>
      <c r="N794" s="179">
        <v>0</v>
      </c>
      <c r="O794" s="180" t="str">
        <f t="shared" si="171"/>
        <v>Aug</v>
      </c>
      <c r="P794" s="178">
        <v>5</v>
      </c>
      <c r="Q794" s="181">
        <f t="shared" si="178"/>
        <v>-5</v>
      </c>
      <c r="R794" s="180">
        <f t="shared" si="172"/>
        <v>-1</v>
      </c>
      <c r="S794" s="181" t="b">
        <f t="shared" si="179"/>
        <v>0</v>
      </c>
      <c r="T794" s="178">
        <f t="shared" si="173"/>
        <v>0</v>
      </c>
      <c r="U794" s="182" t="str">
        <f t="shared" si="174"/>
        <v>Sep</v>
      </c>
      <c r="V794" s="178">
        <f t="shared" si="169"/>
        <v>0</v>
      </c>
      <c r="W794" s="183">
        <f t="shared" si="180"/>
        <v>0</v>
      </c>
      <c r="X794" s="184" t="b">
        <f t="shared" si="170"/>
        <v>0</v>
      </c>
      <c r="Y794" s="183" t="b">
        <f t="shared" si="181"/>
        <v>0</v>
      </c>
      <c r="Z794" s="138">
        <v>0</v>
      </c>
      <c r="AA794" s="133"/>
      <c r="AB794" s="133" t="s">
        <v>121</v>
      </c>
      <c r="AC794" s="138" t="s">
        <v>1245</v>
      </c>
      <c r="AE794" s="138" t="s">
        <v>1245</v>
      </c>
      <c r="AF794" s="139">
        <v>2.5833333333333335</v>
      </c>
    </row>
    <row r="795" spans="1:32" s="139" customFormat="1" ht="12">
      <c r="A795" s="138" t="s">
        <v>1245</v>
      </c>
      <c r="B795" s="144" t="s">
        <v>63</v>
      </c>
      <c r="C795" s="144" t="s">
        <v>2377</v>
      </c>
      <c r="D795" s="144">
        <v>1000003994</v>
      </c>
      <c r="E795" s="144" t="s">
        <v>2378</v>
      </c>
      <c r="F795" s="137">
        <v>45443</v>
      </c>
      <c r="G795" s="137" t="str">
        <f t="shared" si="175"/>
        <v>Targeted Dealer</v>
      </c>
      <c r="H795" s="137"/>
      <c r="I795" s="177">
        <v>35</v>
      </c>
      <c r="J795" s="177"/>
      <c r="K795" s="178">
        <v>30</v>
      </c>
      <c r="L795" s="178">
        <f t="shared" si="176"/>
        <v>5</v>
      </c>
      <c r="M795" s="178" t="str">
        <f t="shared" si="177"/>
        <v>-</v>
      </c>
      <c r="N795" s="179">
        <v>31</v>
      </c>
      <c r="O795" s="180" t="str">
        <f t="shared" si="171"/>
        <v>Aug</v>
      </c>
      <c r="P795" s="178">
        <v>0</v>
      </c>
      <c r="Q795" s="181">
        <f t="shared" si="178"/>
        <v>30</v>
      </c>
      <c r="R795" s="180" t="str">
        <f t="shared" si="172"/>
        <v xml:space="preserve"> </v>
      </c>
      <c r="S795" s="181" t="str">
        <f t="shared" si="179"/>
        <v>GROWTH</v>
      </c>
      <c r="T795" s="178">
        <f t="shared" si="173"/>
        <v>31</v>
      </c>
      <c r="U795" s="182" t="str">
        <f t="shared" si="174"/>
        <v>Sep</v>
      </c>
      <c r="V795" s="178">
        <f t="shared" si="169"/>
        <v>31</v>
      </c>
      <c r="W795" s="183">
        <f t="shared" si="180"/>
        <v>-1</v>
      </c>
      <c r="X795" s="184" t="b">
        <f t="shared" si="170"/>
        <v>0</v>
      </c>
      <c r="Y795" s="183" t="str">
        <f t="shared" si="181"/>
        <v>GROWTH</v>
      </c>
      <c r="Z795" s="138">
        <v>0</v>
      </c>
      <c r="AA795" s="133"/>
      <c r="AB795" s="133" t="s">
        <v>121</v>
      </c>
      <c r="AC795" s="138" t="s">
        <v>1245</v>
      </c>
      <c r="AE795" s="138" t="s">
        <v>1245</v>
      </c>
      <c r="AF795" s="139">
        <v>18.333333333333332</v>
      </c>
    </row>
    <row r="796" spans="1:32" s="139" customFormat="1" ht="12">
      <c r="A796" s="138" t="s">
        <v>1245</v>
      </c>
      <c r="B796" s="144" t="s">
        <v>63</v>
      </c>
      <c r="C796" s="144" t="s">
        <v>2379</v>
      </c>
      <c r="D796" s="144">
        <v>1000004004</v>
      </c>
      <c r="E796" s="144" t="s">
        <v>2380</v>
      </c>
      <c r="F796" s="137">
        <v>45450</v>
      </c>
      <c r="G796" s="137" t="str">
        <f t="shared" si="175"/>
        <v>Targeted Dealer</v>
      </c>
      <c r="H796" s="137"/>
      <c r="I796" s="177">
        <v>600</v>
      </c>
      <c r="J796" s="177"/>
      <c r="K796" s="178">
        <v>662.5</v>
      </c>
      <c r="L796" s="178">
        <f t="shared" si="176"/>
        <v>-62.5</v>
      </c>
      <c r="M796" s="178" t="str">
        <f t="shared" si="177"/>
        <v>-</v>
      </c>
      <c r="N796" s="179">
        <v>484.75</v>
      </c>
      <c r="O796" s="180" t="str">
        <f t="shared" si="171"/>
        <v>Aug</v>
      </c>
      <c r="P796" s="178">
        <v>647</v>
      </c>
      <c r="Q796" s="181">
        <f t="shared" si="178"/>
        <v>15.5</v>
      </c>
      <c r="R796" s="180">
        <f t="shared" si="172"/>
        <v>2.3956723338485419E-2</v>
      </c>
      <c r="S796" s="181" t="str">
        <f t="shared" si="179"/>
        <v>GROWTH</v>
      </c>
      <c r="T796" s="178">
        <f t="shared" si="173"/>
        <v>484.75</v>
      </c>
      <c r="U796" s="182" t="str">
        <f t="shared" si="174"/>
        <v>Sep</v>
      </c>
      <c r="V796" s="178">
        <f t="shared" si="169"/>
        <v>484.75</v>
      </c>
      <c r="W796" s="183">
        <f t="shared" si="180"/>
        <v>177.75</v>
      </c>
      <c r="X796" s="184" t="b">
        <f t="shared" si="170"/>
        <v>0</v>
      </c>
      <c r="Y796" s="183" t="str">
        <f t="shared" si="181"/>
        <v>GROWTH</v>
      </c>
      <c r="Z796" s="138">
        <v>0</v>
      </c>
      <c r="AA796" s="133"/>
      <c r="AB796" s="133" t="s">
        <v>121</v>
      </c>
      <c r="AC796" s="138" t="s">
        <v>1245</v>
      </c>
      <c r="AE796" s="138" t="s">
        <v>1245</v>
      </c>
      <c r="AF796" s="139">
        <v>694.05000000000007</v>
      </c>
    </row>
    <row r="797" spans="1:32" s="139" customFormat="1" ht="12">
      <c r="A797" s="138" t="s">
        <v>1245</v>
      </c>
      <c r="B797" s="144" t="s">
        <v>63</v>
      </c>
      <c r="C797" s="144" t="s">
        <v>2381</v>
      </c>
      <c r="D797" s="144">
        <v>1000004068</v>
      </c>
      <c r="E797" s="144" t="s">
        <v>1590</v>
      </c>
      <c r="F797" s="137">
        <v>45503</v>
      </c>
      <c r="G797" s="137" t="str">
        <f t="shared" si="175"/>
        <v>Targeted Dealer</v>
      </c>
      <c r="H797" s="137"/>
      <c r="I797" s="177">
        <v>170</v>
      </c>
      <c r="J797" s="177"/>
      <c r="K797" s="178">
        <v>101.5</v>
      </c>
      <c r="L797" s="178">
        <f t="shared" si="176"/>
        <v>68.5</v>
      </c>
      <c r="M797" s="178" t="str">
        <f t="shared" si="177"/>
        <v>-</v>
      </c>
      <c r="N797" s="179">
        <v>152.5</v>
      </c>
      <c r="O797" s="180" t="str">
        <f t="shared" si="171"/>
        <v>Aug</v>
      </c>
      <c r="P797" s="178">
        <v>100</v>
      </c>
      <c r="Q797" s="181">
        <f t="shared" si="178"/>
        <v>1.5</v>
      </c>
      <c r="R797" s="180">
        <f t="shared" si="172"/>
        <v>1.4999999999999902E-2</v>
      </c>
      <c r="S797" s="181" t="str">
        <f t="shared" si="179"/>
        <v>GROWTH</v>
      </c>
      <c r="T797" s="178">
        <f t="shared" si="173"/>
        <v>152.5</v>
      </c>
      <c r="U797" s="182" t="str">
        <f t="shared" si="174"/>
        <v>Sep</v>
      </c>
      <c r="V797" s="178">
        <f t="shared" si="169"/>
        <v>152.5</v>
      </c>
      <c r="W797" s="183">
        <f t="shared" si="180"/>
        <v>-51</v>
      </c>
      <c r="X797" s="184" t="b">
        <f t="shared" si="170"/>
        <v>0</v>
      </c>
      <c r="Y797" s="183" t="str">
        <f t="shared" si="181"/>
        <v>GROWTH</v>
      </c>
      <c r="Z797" s="138">
        <v>0</v>
      </c>
      <c r="AA797" s="133"/>
      <c r="AB797" s="133" t="s">
        <v>121</v>
      </c>
      <c r="AC797" s="138" t="s">
        <v>1245</v>
      </c>
      <c r="AE797" s="138" t="s">
        <v>1245</v>
      </c>
      <c r="AF797" s="139">
        <v>160.88333333333335</v>
      </c>
    </row>
    <row r="798" spans="1:32" s="139" customFormat="1" ht="12">
      <c r="A798" s="133" t="s">
        <v>1245</v>
      </c>
      <c r="B798" s="141" t="s">
        <v>58</v>
      </c>
      <c r="C798" s="135" t="s">
        <v>2386</v>
      </c>
      <c r="D798" s="135">
        <v>1000000598</v>
      </c>
      <c r="E798" s="136" t="s">
        <v>2387</v>
      </c>
      <c r="F798" s="137">
        <v>38976</v>
      </c>
      <c r="G798" s="137" t="str">
        <f t="shared" si="175"/>
        <v>Targeted Dealer</v>
      </c>
      <c r="H798" s="137"/>
      <c r="I798" s="177">
        <v>20</v>
      </c>
      <c r="J798" s="177"/>
      <c r="K798" s="178">
        <v>30</v>
      </c>
      <c r="L798" s="178">
        <f t="shared" si="176"/>
        <v>-10</v>
      </c>
      <c r="M798" s="178" t="str">
        <f t="shared" si="177"/>
        <v>-</v>
      </c>
      <c r="N798" s="179">
        <v>18</v>
      </c>
      <c r="O798" s="180" t="str">
        <f t="shared" si="171"/>
        <v>Aug</v>
      </c>
      <c r="P798" s="178">
        <v>12.5</v>
      </c>
      <c r="Q798" s="181">
        <f t="shared" si="178"/>
        <v>17.5</v>
      </c>
      <c r="R798" s="180">
        <f t="shared" si="172"/>
        <v>1.4</v>
      </c>
      <c r="S798" s="181" t="str">
        <f t="shared" si="179"/>
        <v>GROWTH</v>
      </c>
      <c r="T798" s="178">
        <f t="shared" si="173"/>
        <v>18</v>
      </c>
      <c r="U798" s="182" t="str">
        <f t="shared" si="174"/>
        <v>Sep</v>
      </c>
      <c r="V798" s="178">
        <f t="shared" si="169"/>
        <v>18</v>
      </c>
      <c r="W798" s="183">
        <f t="shared" si="180"/>
        <v>12</v>
      </c>
      <c r="X798" s="184" t="b">
        <f t="shared" si="170"/>
        <v>0</v>
      </c>
      <c r="Y798" s="183" t="str">
        <f t="shared" si="181"/>
        <v>GROWTH</v>
      </c>
      <c r="Z798" s="138">
        <v>0</v>
      </c>
      <c r="AA798" s="133"/>
      <c r="AB798" s="133" t="s">
        <v>121</v>
      </c>
      <c r="AC798" s="133" t="s">
        <v>1245</v>
      </c>
      <c r="AE798" s="133" t="s">
        <v>1245</v>
      </c>
      <c r="AF798" s="139">
        <v>21</v>
      </c>
    </row>
    <row r="799" spans="1:32" s="139" customFormat="1" ht="12">
      <c r="A799" s="133" t="s">
        <v>1245</v>
      </c>
      <c r="B799" s="141" t="s">
        <v>58</v>
      </c>
      <c r="C799" s="135" t="s">
        <v>2388</v>
      </c>
      <c r="D799" s="135">
        <v>1000000587</v>
      </c>
      <c r="E799" s="136" t="s">
        <v>2389</v>
      </c>
      <c r="F799" s="137">
        <v>40024</v>
      </c>
      <c r="G799" s="137" t="str">
        <f t="shared" si="175"/>
        <v>Targeted Dealer</v>
      </c>
      <c r="H799" s="137"/>
      <c r="I799" s="177">
        <v>60</v>
      </c>
      <c r="J799" s="177"/>
      <c r="K799" s="178">
        <v>39</v>
      </c>
      <c r="L799" s="178">
        <f t="shared" si="176"/>
        <v>21</v>
      </c>
      <c r="M799" s="178" t="str">
        <f t="shared" si="177"/>
        <v>-</v>
      </c>
      <c r="N799" s="179">
        <v>50</v>
      </c>
      <c r="O799" s="180" t="str">
        <f t="shared" si="171"/>
        <v>Aug</v>
      </c>
      <c r="P799" s="178">
        <v>38</v>
      </c>
      <c r="Q799" s="181">
        <f t="shared" si="178"/>
        <v>1</v>
      </c>
      <c r="R799" s="180">
        <f t="shared" si="172"/>
        <v>2.6315789473684292E-2</v>
      </c>
      <c r="S799" s="181" t="str">
        <f t="shared" si="179"/>
        <v>GROWTH</v>
      </c>
      <c r="T799" s="178">
        <f t="shared" si="173"/>
        <v>50</v>
      </c>
      <c r="U799" s="182" t="str">
        <f t="shared" si="174"/>
        <v>Sep</v>
      </c>
      <c r="V799" s="178">
        <f t="shared" ref="V799:V859" si="182">T799</f>
        <v>50</v>
      </c>
      <c r="W799" s="183">
        <f t="shared" si="180"/>
        <v>-11</v>
      </c>
      <c r="X799" s="184" t="b">
        <f t="shared" si="170"/>
        <v>0</v>
      </c>
      <c r="Y799" s="183" t="str">
        <f t="shared" si="181"/>
        <v>GROWTH</v>
      </c>
      <c r="Z799" s="138">
        <v>0</v>
      </c>
      <c r="AA799" s="133"/>
      <c r="AB799" s="133" t="s">
        <v>121</v>
      </c>
      <c r="AC799" s="133" t="s">
        <v>1245</v>
      </c>
      <c r="AE799" s="133" t="s">
        <v>1245</v>
      </c>
      <c r="AF799" s="139">
        <v>61.5</v>
      </c>
    </row>
    <row r="800" spans="1:32" s="139" customFormat="1" ht="12">
      <c r="A800" s="133" t="s">
        <v>1245</v>
      </c>
      <c r="B800" s="141" t="s">
        <v>58</v>
      </c>
      <c r="C800" s="135" t="s">
        <v>2392</v>
      </c>
      <c r="D800" s="135">
        <v>1000000591</v>
      </c>
      <c r="E800" s="136" t="s">
        <v>2393</v>
      </c>
      <c r="F800" s="137">
        <v>41132</v>
      </c>
      <c r="G800" s="137" t="str">
        <f t="shared" si="175"/>
        <v>Targeted Dealer</v>
      </c>
      <c r="H800" s="137"/>
      <c r="I800" s="177">
        <v>40</v>
      </c>
      <c r="J800" s="177"/>
      <c r="K800" s="178">
        <v>21.25</v>
      </c>
      <c r="L800" s="178">
        <f t="shared" si="176"/>
        <v>18.75</v>
      </c>
      <c r="M800" s="178" t="str">
        <f t="shared" si="177"/>
        <v>-</v>
      </c>
      <c r="N800" s="179">
        <v>52</v>
      </c>
      <c r="O800" s="180" t="str">
        <f t="shared" si="171"/>
        <v>Aug</v>
      </c>
      <c r="P800" s="178">
        <v>19</v>
      </c>
      <c r="Q800" s="181">
        <f t="shared" si="178"/>
        <v>2.25</v>
      </c>
      <c r="R800" s="180">
        <f t="shared" si="172"/>
        <v>0.11842105263157898</v>
      </c>
      <c r="S800" s="181" t="str">
        <f t="shared" si="179"/>
        <v>GROWTH</v>
      </c>
      <c r="T800" s="178">
        <f t="shared" si="173"/>
        <v>52</v>
      </c>
      <c r="U800" s="182" t="str">
        <f t="shared" si="174"/>
        <v>Sep</v>
      </c>
      <c r="V800" s="178">
        <f t="shared" si="182"/>
        <v>52</v>
      </c>
      <c r="W800" s="183">
        <f t="shared" si="180"/>
        <v>-30.75</v>
      </c>
      <c r="X800" s="184" t="b">
        <f t="shared" si="170"/>
        <v>0</v>
      </c>
      <c r="Y800" s="183" t="str">
        <f t="shared" si="181"/>
        <v>GROWTH</v>
      </c>
      <c r="Z800" s="138">
        <v>0</v>
      </c>
      <c r="AA800" s="133"/>
      <c r="AB800" s="133" t="s">
        <v>121</v>
      </c>
      <c r="AC800" s="133" t="s">
        <v>1245</v>
      </c>
      <c r="AE800" s="133" t="s">
        <v>1245</v>
      </c>
      <c r="AF800" s="139">
        <v>40.833333333333336</v>
      </c>
    </row>
    <row r="801" spans="1:32" s="139" customFormat="1" ht="12">
      <c r="A801" s="133" t="s">
        <v>1245</v>
      </c>
      <c r="B801" s="141" t="s">
        <v>58</v>
      </c>
      <c r="C801" s="135" t="s">
        <v>2394</v>
      </c>
      <c r="D801" s="135">
        <v>1000000589</v>
      </c>
      <c r="E801" s="136" t="s">
        <v>2395</v>
      </c>
      <c r="F801" s="137">
        <v>41499</v>
      </c>
      <c r="G801" s="137" t="str">
        <f t="shared" si="175"/>
        <v>Targeted Dealer</v>
      </c>
      <c r="H801" s="137"/>
      <c r="I801" s="177">
        <v>20</v>
      </c>
      <c r="J801" s="177"/>
      <c r="K801" s="178">
        <v>27</v>
      </c>
      <c r="L801" s="178">
        <f t="shared" si="176"/>
        <v>-7</v>
      </c>
      <c r="M801" s="178" t="str">
        <f t="shared" si="177"/>
        <v>-</v>
      </c>
      <c r="N801" s="179">
        <v>5</v>
      </c>
      <c r="O801" s="180" t="str">
        <f t="shared" si="171"/>
        <v>Aug</v>
      </c>
      <c r="P801" s="178">
        <v>22</v>
      </c>
      <c r="Q801" s="181">
        <f t="shared" si="178"/>
        <v>5</v>
      </c>
      <c r="R801" s="180">
        <f t="shared" si="172"/>
        <v>0.22727272727272729</v>
      </c>
      <c r="S801" s="181" t="str">
        <f t="shared" si="179"/>
        <v>GROWTH</v>
      </c>
      <c r="T801" s="178">
        <f t="shared" si="173"/>
        <v>5</v>
      </c>
      <c r="U801" s="182" t="str">
        <f t="shared" si="174"/>
        <v>Sep</v>
      </c>
      <c r="V801" s="178">
        <f t="shared" si="182"/>
        <v>5</v>
      </c>
      <c r="W801" s="183">
        <f t="shared" si="180"/>
        <v>22</v>
      </c>
      <c r="X801" s="184" t="b">
        <f t="shared" si="170"/>
        <v>0</v>
      </c>
      <c r="Y801" s="183" t="str">
        <f t="shared" si="181"/>
        <v>GROWTH</v>
      </c>
      <c r="Z801" s="138">
        <v>0</v>
      </c>
      <c r="AA801" s="133"/>
      <c r="AB801" s="133" t="s">
        <v>121</v>
      </c>
      <c r="AC801" s="133" t="s">
        <v>1245</v>
      </c>
      <c r="AE801" s="133" t="s">
        <v>1245</v>
      </c>
      <c r="AF801" s="139">
        <v>22.833333333333332</v>
      </c>
    </row>
    <row r="802" spans="1:32" s="139" customFormat="1" ht="12">
      <c r="A802" s="133" t="s">
        <v>1245</v>
      </c>
      <c r="B802" s="141" t="s">
        <v>58</v>
      </c>
      <c r="C802" s="135" t="s">
        <v>2398</v>
      </c>
      <c r="D802" s="135">
        <v>1000000597</v>
      </c>
      <c r="E802" s="136" t="s">
        <v>2399</v>
      </c>
      <c r="F802" s="137">
        <v>42558</v>
      </c>
      <c r="G802" s="137" t="str">
        <f t="shared" si="175"/>
        <v>Targeted Dealer</v>
      </c>
      <c r="H802" s="137"/>
      <c r="I802" s="177">
        <v>40</v>
      </c>
      <c r="J802" s="177"/>
      <c r="K802" s="178">
        <v>37.5</v>
      </c>
      <c r="L802" s="178">
        <f t="shared" si="176"/>
        <v>2.5</v>
      </c>
      <c r="M802" s="178" t="str">
        <f t="shared" si="177"/>
        <v>-</v>
      </c>
      <c r="N802" s="179">
        <v>53</v>
      </c>
      <c r="O802" s="180" t="str">
        <f t="shared" si="171"/>
        <v>Aug</v>
      </c>
      <c r="P802" s="178">
        <v>71</v>
      </c>
      <c r="Q802" s="181">
        <f t="shared" si="178"/>
        <v>-33.5</v>
      </c>
      <c r="R802" s="180">
        <f t="shared" si="172"/>
        <v>-0.471830985915493</v>
      </c>
      <c r="S802" s="181" t="str">
        <f t="shared" si="179"/>
        <v>DEGROWTH</v>
      </c>
      <c r="T802" s="178">
        <f t="shared" si="173"/>
        <v>53</v>
      </c>
      <c r="U802" s="182" t="str">
        <f t="shared" si="174"/>
        <v>Sep</v>
      </c>
      <c r="V802" s="178">
        <f t="shared" si="182"/>
        <v>53</v>
      </c>
      <c r="W802" s="183">
        <f t="shared" si="180"/>
        <v>-15.5</v>
      </c>
      <c r="X802" s="184" t="b">
        <f t="shared" si="170"/>
        <v>0</v>
      </c>
      <c r="Y802" s="183" t="str">
        <f t="shared" si="181"/>
        <v>GROWTH</v>
      </c>
      <c r="Z802" s="138">
        <v>0</v>
      </c>
      <c r="AA802" s="133"/>
      <c r="AB802" s="133" t="s">
        <v>121</v>
      </c>
      <c r="AC802" s="133" t="s">
        <v>1245</v>
      </c>
      <c r="AE802" s="133" t="s">
        <v>1245</v>
      </c>
      <c r="AF802" s="139">
        <v>53.833333333333336</v>
      </c>
    </row>
    <row r="803" spans="1:32" s="139" customFormat="1" ht="12">
      <c r="A803" s="133" t="s">
        <v>1245</v>
      </c>
      <c r="B803" s="141" t="s">
        <v>58</v>
      </c>
      <c r="C803" s="135" t="s">
        <v>2402</v>
      </c>
      <c r="D803" s="135">
        <v>1000000593</v>
      </c>
      <c r="E803" s="136" t="s">
        <v>2403</v>
      </c>
      <c r="F803" s="137">
        <v>42746</v>
      </c>
      <c r="G803" s="137" t="str">
        <f t="shared" si="175"/>
        <v>Targeted Dealer</v>
      </c>
      <c r="H803" s="137"/>
      <c r="I803" s="177">
        <v>38</v>
      </c>
      <c r="J803" s="177"/>
      <c r="K803" s="178">
        <v>19</v>
      </c>
      <c r="L803" s="178">
        <f t="shared" si="176"/>
        <v>19</v>
      </c>
      <c r="M803" s="178" t="str">
        <f t="shared" si="177"/>
        <v>-</v>
      </c>
      <c r="N803" s="179">
        <v>38</v>
      </c>
      <c r="O803" s="180" t="str">
        <f t="shared" si="171"/>
        <v>Aug</v>
      </c>
      <c r="P803" s="178">
        <v>19</v>
      </c>
      <c r="Q803" s="181">
        <f t="shared" si="178"/>
        <v>0</v>
      </c>
      <c r="R803" s="180">
        <f t="shared" si="172"/>
        <v>0</v>
      </c>
      <c r="S803" s="181" t="str">
        <f t="shared" si="179"/>
        <v>GROWTH</v>
      </c>
      <c r="T803" s="178">
        <f t="shared" si="173"/>
        <v>38</v>
      </c>
      <c r="U803" s="182" t="str">
        <f t="shared" si="174"/>
        <v>Sep</v>
      </c>
      <c r="V803" s="178">
        <f t="shared" si="182"/>
        <v>38</v>
      </c>
      <c r="W803" s="183">
        <f t="shared" si="180"/>
        <v>-19</v>
      </c>
      <c r="X803" s="184" t="b">
        <f t="shared" si="170"/>
        <v>0</v>
      </c>
      <c r="Y803" s="183" t="str">
        <f t="shared" si="181"/>
        <v>GROWTH</v>
      </c>
      <c r="Z803" s="138">
        <v>0</v>
      </c>
      <c r="AA803" s="133"/>
      <c r="AB803" s="133" t="s">
        <v>121</v>
      </c>
      <c r="AC803" s="133" t="s">
        <v>1245</v>
      </c>
      <c r="AE803" s="133" t="s">
        <v>1245</v>
      </c>
      <c r="AF803" s="139">
        <v>60.333333333333336</v>
      </c>
    </row>
    <row r="804" spans="1:32" s="139" customFormat="1" ht="12">
      <c r="A804" s="133" t="s">
        <v>1245</v>
      </c>
      <c r="B804" s="141" t="s">
        <v>58</v>
      </c>
      <c r="C804" s="135" t="s">
        <v>2406</v>
      </c>
      <c r="D804" s="135">
        <v>1000000594</v>
      </c>
      <c r="E804" s="136" t="s">
        <v>2407</v>
      </c>
      <c r="F804" s="137">
        <v>42945</v>
      </c>
      <c r="G804" s="137" t="str">
        <f t="shared" si="175"/>
        <v>Targeted Dealer</v>
      </c>
      <c r="H804" s="137"/>
      <c r="I804" s="177">
        <v>150</v>
      </c>
      <c r="J804" s="177"/>
      <c r="K804" s="178">
        <v>141</v>
      </c>
      <c r="L804" s="178">
        <f t="shared" si="176"/>
        <v>9</v>
      </c>
      <c r="M804" s="178" t="str">
        <f t="shared" si="177"/>
        <v>-</v>
      </c>
      <c r="N804" s="179">
        <v>104</v>
      </c>
      <c r="O804" s="180" t="str">
        <f t="shared" si="171"/>
        <v>Aug</v>
      </c>
      <c r="P804" s="178">
        <v>180</v>
      </c>
      <c r="Q804" s="181">
        <f t="shared" si="178"/>
        <v>-39</v>
      </c>
      <c r="R804" s="180">
        <f t="shared" si="172"/>
        <v>-0.21666666666666667</v>
      </c>
      <c r="S804" s="181" t="str">
        <f t="shared" si="179"/>
        <v>DEGROWTH</v>
      </c>
      <c r="T804" s="178">
        <f t="shared" si="173"/>
        <v>104</v>
      </c>
      <c r="U804" s="182" t="str">
        <f t="shared" si="174"/>
        <v>Sep</v>
      </c>
      <c r="V804" s="178">
        <f t="shared" si="182"/>
        <v>104</v>
      </c>
      <c r="W804" s="183">
        <f t="shared" si="180"/>
        <v>37</v>
      </c>
      <c r="X804" s="184" t="b">
        <f t="shared" si="170"/>
        <v>0</v>
      </c>
      <c r="Y804" s="183" t="str">
        <f t="shared" si="181"/>
        <v>GROWTH</v>
      </c>
      <c r="Z804" s="138">
        <v>0</v>
      </c>
      <c r="AA804" s="133"/>
      <c r="AB804" s="133" t="s">
        <v>121</v>
      </c>
      <c r="AC804" s="133" t="s">
        <v>1245</v>
      </c>
      <c r="AE804" s="133" t="s">
        <v>1245</v>
      </c>
      <c r="AF804" s="139">
        <v>218.33333333333334</v>
      </c>
    </row>
    <row r="805" spans="1:32" s="139" customFormat="1" ht="12">
      <c r="A805" s="133" t="s">
        <v>1245</v>
      </c>
      <c r="B805" s="141" t="s">
        <v>58</v>
      </c>
      <c r="C805" s="135" t="s">
        <v>2408</v>
      </c>
      <c r="D805" s="135">
        <v>1000000582</v>
      </c>
      <c r="E805" s="136" t="s">
        <v>2409</v>
      </c>
      <c r="F805" s="137">
        <v>43014</v>
      </c>
      <c r="G805" s="137" t="str">
        <f t="shared" si="175"/>
        <v>Targeted Dealer</v>
      </c>
      <c r="H805" s="137"/>
      <c r="I805" s="177">
        <v>18</v>
      </c>
      <c r="J805" s="177"/>
      <c r="K805" s="178">
        <v>19</v>
      </c>
      <c r="L805" s="178">
        <f t="shared" si="176"/>
        <v>-1</v>
      </c>
      <c r="M805" s="178" t="str">
        <f t="shared" si="177"/>
        <v>-</v>
      </c>
      <c r="N805" s="179">
        <v>19</v>
      </c>
      <c r="O805" s="180" t="str">
        <f t="shared" si="171"/>
        <v>Aug</v>
      </c>
      <c r="P805" s="178">
        <v>18</v>
      </c>
      <c r="Q805" s="181">
        <f t="shared" si="178"/>
        <v>1</v>
      </c>
      <c r="R805" s="180">
        <f t="shared" si="172"/>
        <v>5.555555555555558E-2</v>
      </c>
      <c r="S805" s="181" t="str">
        <f t="shared" si="179"/>
        <v>GROWTH</v>
      </c>
      <c r="T805" s="178">
        <f t="shared" si="173"/>
        <v>19</v>
      </c>
      <c r="U805" s="182" t="str">
        <f t="shared" si="174"/>
        <v>Sep</v>
      </c>
      <c r="V805" s="178">
        <f t="shared" si="182"/>
        <v>19</v>
      </c>
      <c r="W805" s="183">
        <f t="shared" si="180"/>
        <v>0</v>
      </c>
      <c r="X805" s="184" t="b">
        <f t="shared" ref="X805:X866" si="183">IFERROR(IF(U805="July",(K805/V805-1)),0)</f>
        <v>0</v>
      </c>
      <c r="Y805" s="183" t="str">
        <f t="shared" si="181"/>
        <v>GROWTH</v>
      </c>
      <c r="Z805" s="138">
        <v>0</v>
      </c>
      <c r="AA805" s="133"/>
      <c r="AB805" s="133" t="s">
        <v>121</v>
      </c>
      <c r="AC805" s="133" t="s">
        <v>1245</v>
      </c>
      <c r="AE805" s="133" t="s">
        <v>1245</v>
      </c>
      <c r="AF805" s="139">
        <v>12.5</v>
      </c>
    </row>
    <row r="806" spans="1:32" s="139" customFormat="1" ht="12">
      <c r="A806" s="133" t="s">
        <v>1245</v>
      </c>
      <c r="B806" s="141" t="s">
        <v>58</v>
      </c>
      <c r="C806" s="135" t="s">
        <v>2410</v>
      </c>
      <c r="D806" s="135">
        <v>1000000583</v>
      </c>
      <c r="E806" s="136" t="s">
        <v>2411</v>
      </c>
      <c r="F806" s="137">
        <v>43014</v>
      </c>
      <c r="G806" s="137" t="str">
        <f t="shared" si="175"/>
        <v>-</v>
      </c>
      <c r="H806" s="137"/>
      <c r="I806" s="177">
        <v>0</v>
      </c>
      <c r="J806" s="177"/>
      <c r="K806" s="178">
        <v>0</v>
      </c>
      <c r="L806" s="178">
        <f t="shared" si="176"/>
        <v>0</v>
      </c>
      <c r="M806" s="178" t="str">
        <f t="shared" si="177"/>
        <v>-</v>
      </c>
      <c r="N806" s="179">
        <v>0</v>
      </c>
      <c r="O806" s="180" t="str">
        <f t="shared" si="171"/>
        <v>Aug</v>
      </c>
      <c r="P806" s="178">
        <v>0</v>
      </c>
      <c r="Q806" s="181">
        <f t="shared" si="178"/>
        <v>0</v>
      </c>
      <c r="R806" s="180" t="str">
        <f t="shared" si="172"/>
        <v xml:space="preserve"> </v>
      </c>
      <c r="S806" s="181" t="b">
        <f t="shared" si="179"/>
        <v>0</v>
      </c>
      <c r="T806" s="178">
        <f t="shared" si="173"/>
        <v>0</v>
      </c>
      <c r="U806" s="182" t="str">
        <f t="shared" si="174"/>
        <v>Sep</v>
      </c>
      <c r="V806" s="178">
        <f t="shared" si="182"/>
        <v>0</v>
      </c>
      <c r="W806" s="183">
        <f t="shared" si="180"/>
        <v>0</v>
      </c>
      <c r="X806" s="184" t="b">
        <f t="shared" si="183"/>
        <v>0</v>
      </c>
      <c r="Y806" s="183" t="b">
        <f t="shared" si="181"/>
        <v>0</v>
      </c>
      <c r="Z806" s="138">
        <v>0</v>
      </c>
      <c r="AA806" s="133"/>
      <c r="AB806" s="133" t="s">
        <v>121</v>
      </c>
      <c r="AC806" s="133" t="s">
        <v>1245</v>
      </c>
      <c r="AE806" s="133" t="s">
        <v>1245</v>
      </c>
      <c r="AF806" s="139">
        <v>0.33333333333333331</v>
      </c>
    </row>
    <row r="807" spans="1:32" s="139" customFormat="1" ht="12">
      <c r="A807" s="133" t="s">
        <v>1245</v>
      </c>
      <c r="B807" s="141" t="s">
        <v>58</v>
      </c>
      <c r="C807" s="135" t="s">
        <v>2412</v>
      </c>
      <c r="D807" s="135">
        <v>1000000584</v>
      </c>
      <c r="E807" s="136" t="s">
        <v>2413</v>
      </c>
      <c r="F807" s="137">
        <v>43089</v>
      </c>
      <c r="G807" s="137" t="str">
        <f t="shared" si="175"/>
        <v>Targeted Dealer</v>
      </c>
      <c r="H807" s="137"/>
      <c r="I807" s="177">
        <v>25</v>
      </c>
      <c r="J807" s="177"/>
      <c r="K807" s="178">
        <v>27</v>
      </c>
      <c r="L807" s="178">
        <f t="shared" si="176"/>
        <v>-2</v>
      </c>
      <c r="M807" s="178" t="str">
        <f t="shared" si="177"/>
        <v>-</v>
      </c>
      <c r="N807" s="179">
        <v>0</v>
      </c>
      <c r="O807" s="180" t="str">
        <f t="shared" si="171"/>
        <v>Aug</v>
      </c>
      <c r="P807" s="178">
        <v>52</v>
      </c>
      <c r="Q807" s="181">
        <f t="shared" si="178"/>
        <v>-25</v>
      </c>
      <c r="R807" s="180">
        <f t="shared" si="172"/>
        <v>-0.48076923076923073</v>
      </c>
      <c r="S807" s="181" t="b">
        <f t="shared" si="179"/>
        <v>0</v>
      </c>
      <c r="T807" s="178">
        <f t="shared" si="173"/>
        <v>0</v>
      </c>
      <c r="U807" s="182" t="str">
        <f t="shared" si="174"/>
        <v>Sep</v>
      </c>
      <c r="V807" s="178">
        <f t="shared" si="182"/>
        <v>0</v>
      </c>
      <c r="W807" s="183">
        <f t="shared" si="180"/>
        <v>27</v>
      </c>
      <c r="X807" s="184" t="b">
        <f t="shared" si="183"/>
        <v>0</v>
      </c>
      <c r="Y807" s="183" t="b">
        <f t="shared" si="181"/>
        <v>0</v>
      </c>
      <c r="Z807" s="138">
        <v>0</v>
      </c>
      <c r="AA807" s="133"/>
      <c r="AB807" s="133" t="s">
        <v>121</v>
      </c>
      <c r="AC807" s="133" t="s">
        <v>1245</v>
      </c>
      <c r="AE807" s="133" t="s">
        <v>1245</v>
      </c>
      <c r="AF807" s="139">
        <v>47.666666666666664</v>
      </c>
    </row>
    <row r="808" spans="1:32" s="139" customFormat="1" ht="12">
      <c r="A808" s="133" t="s">
        <v>1245</v>
      </c>
      <c r="B808" s="141" t="s">
        <v>58</v>
      </c>
      <c r="C808" s="135" t="s">
        <v>2414</v>
      </c>
      <c r="D808" s="135">
        <v>1000001002</v>
      </c>
      <c r="E808" s="136" t="s">
        <v>2415</v>
      </c>
      <c r="F808" s="137">
        <v>43721</v>
      </c>
      <c r="G808" s="137" t="str">
        <f t="shared" si="175"/>
        <v>Targeted Dealer</v>
      </c>
      <c r="H808" s="137"/>
      <c r="I808" s="177">
        <v>140</v>
      </c>
      <c r="J808" s="177"/>
      <c r="K808" s="178">
        <v>122</v>
      </c>
      <c r="L808" s="178">
        <f t="shared" si="176"/>
        <v>18</v>
      </c>
      <c r="M808" s="178" t="str">
        <f t="shared" si="177"/>
        <v>-</v>
      </c>
      <c r="N808" s="179">
        <v>123.25</v>
      </c>
      <c r="O808" s="180" t="str">
        <f t="shared" si="171"/>
        <v>Aug</v>
      </c>
      <c r="P808" s="178">
        <v>129</v>
      </c>
      <c r="Q808" s="181">
        <f t="shared" si="178"/>
        <v>-7</v>
      </c>
      <c r="R808" s="180">
        <f t="shared" si="172"/>
        <v>-5.4263565891472854E-2</v>
      </c>
      <c r="S808" s="181" t="str">
        <f t="shared" si="179"/>
        <v>DEGROWTH</v>
      </c>
      <c r="T808" s="178">
        <f t="shared" si="173"/>
        <v>123.25</v>
      </c>
      <c r="U808" s="182" t="str">
        <f t="shared" si="174"/>
        <v>Sep</v>
      </c>
      <c r="V808" s="178">
        <f t="shared" si="182"/>
        <v>123.25</v>
      </c>
      <c r="W808" s="183">
        <f t="shared" si="180"/>
        <v>-1.25</v>
      </c>
      <c r="X808" s="184" t="b">
        <f t="shared" si="183"/>
        <v>0</v>
      </c>
      <c r="Y808" s="183" t="str">
        <f t="shared" si="181"/>
        <v>GROWTH</v>
      </c>
      <c r="Z808" s="138">
        <v>0</v>
      </c>
      <c r="AA808" s="133"/>
      <c r="AB808" s="133" t="s">
        <v>121</v>
      </c>
      <c r="AC808" s="133" t="s">
        <v>1245</v>
      </c>
      <c r="AE808" s="133" t="s">
        <v>1245</v>
      </c>
      <c r="AF808" s="139">
        <v>174.85</v>
      </c>
    </row>
    <row r="809" spans="1:32" s="139" customFormat="1" ht="12">
      <c r="A809" s="133" t="s">
        <v>1245</v>
      </c>
      <c r="B809" s="141" t="s">
        <v>58</v>
      </c>
      <c r="C809" s="135" t="s">
        <v>2418</v>
      </c>
      <c r="D809" s="135">
        <v>1000000999</v>
      </c>
      <c r="E809" s="136" t="s">
        <v>2419</v>
      </c>
      <c r="F809" s="137">
        <v>43883</v>
      </c>
      <c r="G809" s="137" t="str">
        <f t="shared" si="175"/>
        <v>Targeted Dealer</v>
      </c>
      <c r="H809" s="137"/>
      <c r="I809" s="177">
        <v>18</v>
      </c>
      <c r="J809" s="177"/>
      <c r="K809" s="178">
        <v>19</v>
      </c>
      <c r="L809" s="178">
        <f t="shared" si="176"/>
        <v>-1</v>
      </c>
      <c r="M809" s="178" t="str">
        <f t="shared" si="177"/>
        <v>-</v>
      </c>
      <c r="N809" s="179">
        <v>19</v>
      </c>
      <c r="O809" s="180" t="str">
        <f t="shared" si="171"/>
        <v>Aug</v>
      </c>
      <c r="P809" s="178">
        <v>19</v>
      </c>
      <c r="Q809" s="181">
        <f t="shared" si="178"/>
        <v>0</v>
      </c>
      <c r="R809" s="180">
        <f t="shared" si="172"/>
        <v>0</v>
      </c>
      <c r="S809" s="181" t="str">
        <f t="shared" si="179"/>
        <v>GROWTH</v>
      </c>
      <c r="T809" s="178">
        <f t="shared" si="173"/>
        <v>19</v>
      </c>
      <c r="U809" s="182" t="str">
        <f t="shared" si="174"/>
        <v>Sep</v>
      </c>
      <c r="V809" s="178">
        <f t="shared" si="182"/>
        <v>19</v>
      </c>
      <c r="W809" s="183">
        <f t="shared" si="180"/>
        <v>0</v>
      </c>
      <c r="X809" s="184" t="b">
        <f t="shared" si="183"/>
        <v>0</v>
      </c>
      <c r="Y809" s="183" t="str">
        <f t="shared" si="181"/>
        <v>GROWTH</v>
      </c>
      <c r="Z809" s="138">
        <v>0</v>
      </c>
      <c r="AA809" s="133"/>
      <c r="AB809" s="133" t="s">
        <v>121</v>
      </c>
      <c r="AC809" s="133" t="s">
        <v>1245</v>
      </c>
      <c r="AE809" s="133" t="s">
        <v>1245</v>
      </c>
      <c r="AF809" s="139">
        <v>28.5</v>
      </c>
    </row>
    <row r="810" spans="1:32" s="139" customFormat="1" ht="12">
      <c r="A810" s="133" t="s">
        <v>1245</v>
      </c>
      <c r="B810" s="141" t="s">
        <v>58</v>
      </c>
      <c r="C810" s="135" t="s">
        <v>2420</v>
      </c>
      <c r="D810" s="135">
        <v>1000000996</v>
      </c>
      <c r="E810" s="136" t="s">
        <v>2421</v>
      </c>
      <c r="F810" s="137">
        <v>43960</v>
      </c>
      <c r="G810" s="137" t="str">
        <f t="shared" si="175"/>
        <v>Targeted Dealer</v>
      </c>
      <c r="H810" s="137"/>
      <c r="I810" s="177">
        <v>60</v>
      </c>
      <c r="J810" s="177"/>
      <c r="K810" s="178">
        <v>76</v>
      </c>
      <c r="L810" s="178">
        <f t="shared" si="176"/>
        <v>-16</v>
      </c>
      <c r="M810" s="178" t="str">
        <f t="shared" si="177"/>
        <v>-</v>
      </c>
      <c r="N810" s="179">
        <v>44</v>
      </c>
      <c r="O810" s="180" t="str">
        <f t="shared" si="171"/>
        <v>Aug</v>
      </c>
      <c r="P810" s="178">
        <v>57</v>
      </c>
      <c r="Q810" s="181">
        <f t="shared" si="178"/>
        <v>19</v>
      </c>
      <c r="R810" s="180">
        <f t="shared" si="172"/>
        <v>0.33333333333333326</v>
      </c>
      <c r="S810" s="181" t="str">
        <f t="shared" si="179"/>
        <v>GROWTH</v>
      </c>
      <c r="T810" s="178">
        <f t="shared" si="173"/>
        <v>44</v>
      </c>
      <c r="U810" s="182" t="str">
        <f t="shared" si="174"/>
        <v>Sep</v>
      </c>
      <c r="V810" s="178">
        <f t="shared" si="182"/>
        <v>44</v>
      </c>
      <c r="W810" s="183">
        <f t="shared" si="180"/>
        <v>32</v>
      </c>
      <c r="X810" s="184" t="b">
        <f t="shared" si="183"/>
        <v>0</v>
      </c>
      <c r="Y810" s="183" t="str">
        <f t="shared" si="181"/>
        <v>GROWTH</v>
      </c>
      <c r="Z810" s="138">
        <v>0</v>
      </c>
      <c r="AA810" s="133"/>
      <c r="AB810" s="133" t="s">
        <v>121</v>
      </c>
      <c r="AC810" s="133" t="s">
        <v>1245</v>
      </c>
      <c r="AE810" s="133" t="s">
        <v>1245</v>
      </c>
      <c r="AF810" s="139">
        <v>76.5</v>
      </c>
    </row>
    <row r="811" spans="1:32" s="139" customFormat="1" ht="12">
      <c r="A811" s="133" t="s">
        <v>1245</v>
      </c>
      <c r="B811" s="141" t="s">
        <v>58</v>
      </c>
      <c r="C811" s="135" t="s">
        <v>2422</v>
      </c>
      <c r="D811" s="135">
        <v>1000000990</v>
      </c>
      <c r="E811" s="136" t="s">
        <v>2423</v>
      </c>
      <c r="F811" s="137">
        <v>43971</v>
      </c>
      <c r="G811" s="137" t="str">
        <f t="shared" si="175"/>
        <v>Targeted Dealer</v>
      </c>
      <c r="H811" s="137"/>
      <c r="I811" s="177">
        <v>10</v>
      </c>
      <c r="J811" s="177"/>
      <c r="K811" s="178">
        <v>12.25</v>
      </c>
      <c r="L811" s="178">
        <f t="shared" si="176"/>
        <v>-2.25</v>
      </c>
      <c r="M811" s="178" t="str">
        <f t="shared" si="177"/>
        <v>-</v>
      </c>
      <c r="N811" s="179">
        <v>19.2</v>
      </c>
      <c r="O811" s="180" t="str">
        <f t="shared" si="171"/>
        <v>Aug</v>
      </c>
      <c r="P811" s="178">
        <v>4</v>
      </c>
      <c r="Q811" s="181">
        <f t="shared" si="178"/>
        <v>8.25</v>
      </c>
      <c r="R811" s="180">
        <f t="shared" si="172"/>
        <v>2.0625</v>
      </c>
      <c r="S811" s="181" t="str">
        <f t="shared" si="179"/>
        <v>GROWTH</v>
      </c>
      <c r="T811" s="178">
        <f t="shared" si="173"/>
        <v>19.2</v>
      </c>
      <c r="U811" s="182" t="str">
        <f t="shared" si="174"/>
        <v>Sep</v>
      </c>
      <c r="V811" s="178">
        <f t="shared" si="182"/>
        <v>19.2</v>
      </c>
      <c r="W811" s="183">
        <f t="shared" si="180"/>
        <v>-6.9499999999999993</v>
      </c>
      <c r="X811" s="184" t="b">
        <f t="shared" si="183"/>
        <v>0</v>
      </c>
      <c r="Y811" s="183" t="str">
        <f t="shared" si="181"/>
        <v>GROWTH</v>
      </c>
      <c r="Z811" s="138">
        <v>0</v>
      </c>
      <c r="AA811" s="133"/>
      <c r="AB811" s="133" t="s">
        <v>121</v>
      </c>
      <c r="AC811" s="133" t="s">
        <v>1245</v>
      </c>
      <c r="AE811" s="133" t="s">
        <v>1245</v>
      </c>
      <c r="AF811" s="139">
        <v>19.291666666666668</v>
      </c>
    </row>
    <row r="812" spans="1:32" s="139" customFormat="1" ht="12">
      <c r="A812" s="133" t="s">
        <v>1245</v>
      </c>
      <c r="B812" s="141" t="s">
        <v>58</v>
      </c>
      <c r="C812" s="135" t="s">
        <v>2424</v>
      </c>
      <c r="D812" s="135">
        <v>1000000985</v>
      </c>
      <c r="E812" s="136" t="s">
        <v>2425</v>
      </c>
      <c r="F812" s="137">
        <v>44064</v>
      </c>
      <c r="G812" s="137" t="str">
        <f t="shared" si="175"/>
        <v>Targeted Dealer</v>
      </c>
      <c r="H812" s="137"/>
      <c r="I812" s="177">
        <v>150</v>
      </c>
      <c r="J812" s="177"/>
      <c r="K812" s="178">
        <v>231.25</v>
      </c>
      <c r="L812" s="178">
        <f t="shared" si="176"/>
        <v>-81.25</v>
      </c>
      <c r="M812" s="178" t="str">
        <f t="shared" si="177"/>
        <v>-</v>
      </c>
      <c r="N812" s="179">
        <v>66.25</v>
      </c>
      <c r="O812" s="180" t="str">
        <f t="shared" si="171"/>
        <v>Aug</v>
      </c>
      <c r="P812" s="178">
        <v>232.75</v>
      </c>
      <c r="Q812" s="181">
        <f t="shared" si="178"/>
        <v>-1.5</v>
      </c>
      <c r="R812" s="180">
        <f t="shared" si="172"/>
        <v>-6.4446831364124435E-3</v>
      </c>
      <c r="S812" s="181" t="str">
        <f t="shared" si="179"/>
        <v>DEGROWTH</v>
      </c>
      <c r="T812" s="178">
        <f t="shared" si="173"/>
        <v>66.25</v>
      </c>
      <c r="U812" s="182" t="str">
        <f t="shared" si="174"/>
        <v>Sep</v>
      </c>
      <c r="V812" s="178">
        <f t="shared" si="182"/>
        <v>66.25</v>
      </c>
      <c r="W812" s="183">
        <f t="shared" si="180"/>
        <v>165</v>
      </c>
      <c r="X812" s="184" t="b">
        <f t="shared" si="183"/>
        <v>0</v>
      </c>
      <c r="Y812" s="183" t="str">
        <f t="shared" si="181"/>
        <v>GROWTH</v>
      </c>
      <c r="Z812" s="138">
        <v>0</v>
      </c>
      <c r="AA812" s="133"/>
      <c r="AB812" s="133" t="s">
        <v>121</v>
      </c>
      <c r="AC812" s="133" t="s">
        <v>1245</v>
      </c>
      <c r="AE812" s="133" t="s">
        <v>1245</v>
      </c>
      <c r="AF812" s="139">
        <v>172.66666666666666</v>
      </c>
    </row>
    <row r="813" spans="1:32" s="139" customFormat="1" ht="12">
      <c r="A813" s="133" t="s">
        <v>1245</v>
      </c>
      <c r="B813" s="141" t="s">
        <v>58</v>
      </c>
      <c r="C813" s="135" t="s">
        <v>2428</v>
      </c>
      <c r="D813" s="135">
        <v>1000000991</v>
      </c>
      <c r="E813" s="136" t="s">
        <v>2429</v>
      </c>
      <c r="F813" s="137">
        <v>44070</v>
      </c>
      <c r="G813" s="137" t="str">
        <f t="shared" si="175"/>
        <v>Targeted Dealer</v>
      </c>
      <c r="H813" s="137"/>
      <c r="I813" s="177">
        <v>20</v>
      </c>
      <c r="J813" s="177"/>
      <c r="K813" s="178">
        <v>19.25</v>
      </c>
      <c r="L813" s="178">
        <f t="shared" si="176"/>
        <v>0.75</v>
      </c>
      <c r="M813" s="178" t="str">
        <f t="shared" si="177"/>
        <v>-</v>
      </c>
      <c r="N813" s="179">
        <v>0</v>
      </c>
      <c r="O813" s="180" t="str">
        <f t="shared" si="171"/>
        <v>Aug</v>
      </c>
      <c r="P813" s="178">
        <v>6</v>
      </c>
      <c r="Q813" s="181">
        <f t="shared" si="178"/>
        <v>13.25</v>
      </c>
      <c r="R813" s="180">
        <f t="shared" si="172"/>
        <v>2.2083333333333335</v>
      </c>
      <c r="S813" s="181" t="b">
        <f t="shared" si="179"/>
        <v>0</v>
      </c>
      <c r="T813" s="178">
        <f t="shared" si="173"/>
        <v>0</v>
      </c>
      <c r="U813" s="182" t="str">
        <f t="shared" si="174"/>
        <v>Sep</v>
      </c>
      <c r="V813" s="178">
        <f t="shared" si="182"/>
        <v>0</v>
      </c>
      <c r="W813" s="183">
        <f t="shared" si="180"/>
        <v>19.25</v>
      </c>
      <c r="X813" s="184" t="b">
        <f t="shared" si="183"/>
        <v>0</v>
      </c>
      <c r="Y813" s="183" t="b">
        <f t="shared" si="181"/>
        <v>0</v>
      </c>
      <c r="Z813" s="138">
        <v>0</v>
      </c>
      <c r="AA813" s="133"/>
      <c r="AB813" s="133" t="s">
        <v>121</v>
      </c>
      <c r="AC813" s="133" t="s">
        <v>1245</v>
      </c>
      <c r="AE813" s="133" t="s">
        <v>1245</v>
      </c>
      <c r="AF813" s="139">
        <v>43.991666666666674</v>
      </c>
    </row>
    <row r="814" spans="1:32" s="139" customFormat="1" ht="12">
      <c r="A814" s="133" t="s">
        <v>1245</v>
      </c>
      <c r="B814" s="141" t="s">
        <v>58</v>
      </c>
      <c r="C814" s="135" t="s">
        <v>2434</v>
      </c>
      <c r="D814" s="135">
        <v>1000001001</v>
      </c>
      <c r="E814" s="136" t="s">
        <v>2435</v>
      </c>
      <c r="F814" s="137">
        <v>44503</v>
      </c>
      <c r="G814" s="137" t="str">
        <f t="shared" si="175"/>
        <v>Targeted Dealer</v>
      </c>
      <c r="H814" s="137"/>
      <c r="I814" s="177">
        <v>20</v>
      </c>
      <c r="J814" s="177"/>
      <c r="K814" s="178">
        <v>6</v>
      </c>
      <c r="L814" s="178">
        <f t="shared" si="176"/>
        <v>14</v>
      </c>
      <c r="M814" s="178" t="str">
        <f t="shared" si="177"/>
        <v>-</v>
      </c>
      <c r="N814" s="179">
        <v>6.75</v>
      </c>
      <c r="O814" s="180" t="str">
        <f t="shared" si="171"/>
        <v>Aug</v>
      </c>
      <c r="P814" s="178">
        <v>63.5</v>
      </c>
      <c r="Q814" s="181">
        <f t="shared" si="178"/>
        <v>-57.5</v>
      </c>
      <c r="R814" s="180">
        <f t="shared" si="172"/>
        <v>-0.90551181102362199</v>
      </c>
      <c r="S814" s="181" t="str">
        <f t="shared" si="179"/>
        <v>DEGROWTH</v>
      </c>
      <c r="T814" s="178">
        <f t="shared" si="173"/>
        <v>6.75</v>
      </c>
      <c r="U814" s="182" t="str">
        <f t="shared" si="174"/>
        <v>Sep</v>
      </c>
      <c r="V814" s="178">
        <f t="shared" si="182"/>
        <v>6.75</v>
      </c>
      <c r="W814" s="183">
        <f t="shared" si="180"/>
        <v>-0.75</v>
      </c>
      <c r="X814" s="184" t="b">
        <f t="shared" si="183"/>
        <v>0</v>
      </c>
      <c r="Y814" s="183" t="str">
        <f t="shared" si="181"/>
        <v>GROWTH</v>
      </c>
      <c r="Z814" s="138">
        <v>0</v>
      </c>
      <c r="AA814" s="133"/>
      <c r="AB814" s="133" t="s">
        <v>121</v>
      </c>
      <c r="AC814" s="133" t="s">
        <v>1245</v>
      </c>
      <c r="AE814" s="133" t="s">
        <v>1245</v>
      </c>
      <c r="AF814" s="139">
        <v>60</v>
      </c>
    </row>
    <row r="815" spans="1:32" s="139" customFormat="1" ht="12">
      <c r="A815" s="133" t="s">
        <v>1245</v>
      </c>
      <c r="B815" s="141" t="s">
        <v>58</v>
      </c>
      <c r="C815" s="135" t="s">
        <v>2436</v>
      </c>
      <c r="D815" s="135">
        <v>1000002754</v>
      </c>
      <c r="E815" s="140" t="s">
        <v>2437</v>
      </c>
      <c r="F815" s="137">
        <v>44701</v>
      </c>
      <c r="G815" s="137" t="str">
        <f t="shared" si="175"/>
        <v>Targeted Dealer</v>
      </c>
      <c r="H815" s="137"/>
      <c r="I815" s="177">
        <v>100</v>
      </c>
      <c r="J815" s="177"/>
      <c r="K815" s="178">
        <v>167.5</v>
      </c>
      <c r="L815" s="178">
        <f t="shared" si="176"/>
        <v>-67.5</v>
      </c>
      <c r="M815" s="178" t="str">
        <f t="shared" si="177"/>
        <v>-</v>
      </c>
      <c r="N815" s="179">
        <v>20</v>
      </c>
      <c r="O815" s="180" t="str">
        <f t="shared" si="171"/>
        <v>Aug</v>
      </c>
      <c r="P815" s="178">
        <v>141</v>
      </c>
      <c r="Q815" s="181">
        <f t="shared" si="178"/>
        <v>26.5</v>
      </c>
      <c r="R815" s="180">
        <f t="shared" si="172"/>
        <v>0.18794326241134751</v>
      </c>
      <c r="S815" s="181" t="str">
        <f t="shared" si="179"/>
        <v>GROWTH</v>
      </c>
      <c r="T815" s="178">
        <f t="shared" si="173"/>
        <v>20</v>
      </c>
      <c r="U815" s="182" t="str">
        <f t="shared" si="174"/>
        <v>Sep</v>
      </c>
      <c r="V815" s="178">
        <f t="shared" si="182"/>
        <v>20</v>
      </c>
      <c r="W815" s="183">
        <f t="shared" si="180"/>
        <v>147.5</v>
      </c>
      <c r="X815" s="184" t="b">
        <f t="shared" si="183"/>
        <v>0</v>
      </c>
      <c r="Y815" s="183" t="str">
        <f t="shared" si="181"/>
        <v>GROWTH</v>
      </c>
      <c r="Z815" s="138">
        <v>0</v>
      </c>
      <c r="AA815" s="133"/>
      <c r="AB815" s="133" t="s">
        <v>121</v>
      </c>
      <c r="AC815" s="133" t="s">
        <v>1245</v>
      </c>
      <c r="AE815" s="133" t="s">
        <v>1245</v>
      </c>
      <c r="AF815" s="139">
        <v>154.45833333333334</v>
      </c>
    </row>
    <row r="816" spans="1:32" s="139" customFormat="1" ht="12">
      <c r="A816" s="133" t="s">
        <v>1245</v>
      </c>
      <c r="B816" s="141" t="s">
        <v>58</v>
      </c>
      <c r="C816" s="135" t="s">
        <v>2438</v>
      </c>
      <c r="D816" s="135">
        <v>1000003112</v>
      </c>
      <c r="E816" s="140" t="s">
        <v>2439</v>
      </c>
      <c r="F816" s="137">
        <v>44887</v>
      </c>
      <c r="G816" s="137" t="str">
        <f t="shared" si="175"/>
        <v>Targeted Dealer</v>
      </c>
      <c r="H816" s="137"/>
      <c r="I816" s="177">
        <v>100</v>
      </c>
      <c r="J816" s="177"/>
      <c r="K816" s="178">
        <v>228.5</v>
      </c>
      <c r="L816" s="178">
        <f t="shared" si="176"/>
        <v>-128.5</v>
      </c>
      <c r="M816" s="178" t="str">
        <f t="shared" si="177"/>
        <v>-</v>
      </c>
      <c r="N816" s="179">
        <v>96.5</v>
      </c>
      <c r="O816" s="180" t="str">
        <f t="shared" si="171"/>
        <v>Aug</v>
      </c>
      <c r="P816" s="178">
        <v>232.5</v>
      </c>
      <c r="Q816" s="181">
        <f t="shared" si="178"/>
        <v>-4</v>
      </c>
      <c r="R816" s="180">
        <f t="shared" si="172"/>
        <v>-1.7204301075268824E-2</v>
      </c>
      <c r="S816" s="181" t="str">
        <f t="shared" si="179"/>
        <v>DEGROWTH</v>
      </c>
      <c r="T816" s="178">
        <f t="shared" si="173"/>
        <v>96.5</v>
      </c>
      <c r="U816" s="182" t="str">
        <f t="shared" si="174"/>
        <v>Sep</v>
      </c>
      <c r="V816" s="178">
        <f t="shared" si="182"/>
        <v>96.5</v>
      </c>
      <c r="W816" s="183">
        <f t="shared" si="180"/>
        <v>132</v>
      </c>
      <c r="X816" s="184" t="b">
        <f t="shared" si="183"/>
        <v>0</v>
      </c>
      <c r="Y816" s="183" t="str">
        <f t="shared" si="181"/>
        <v>GROWTH</v>
      </c>
      <c r="Z816" s="138">
        <v>0</v>
      </c>
      <c r="AA816" s="133"/>
      <c r="AB816" s="133" t="s">
        <v>121</v>
      </c>
      <c r="AC816" s="133" t="s">
        <v>1245</v>
      </c>
      <c r="AE816" s="133" t="s">
        <v>1245</v>
      </c>
      <c r="AF816" s="139">
        <v>271.52500000000003</v>
      </c>
    </row>
    <row r="817" spans="1:32" s="139" customFormat="1" ht="12">
      <c r="A817" s="133" t="s">
        <v>1245</v>
      </c>
      <c r="B817" s="141" t="s">
        <v>58</v>
      </c>
      <c r="C817" s="135" t="s">
        <v>2442</v>
      </c>
      <c r="D817" s="135">
        <v>1000003126</v>
      </c>
      <c r="E817" s="140" t="s">
        <v>2443</v>
      </c>
      <c r="F817" s="137">
        <v>44907</v>
      </c>
      <c r="G817" s="137" t="str">
        <f t="shared" si="175"/>
        <v>Targeted Dealer</v>
      </c>
      <c r="H817" s="137"/>
      <c r="I817" s="177">
        <v>120</v>
      </c>
      <c r="J817" s="177"/>
      <c r="K817" s="178">
        <v>232.5</v>
      </c>
      <c r="L817" s="178">
        <f t="shared" si="176"/>
        <v>-112.5</v>
      </c>
      <c r="M817" s="178" t="str">
        <f t="shared" si="177"/>
        <v>-</v>
      </c>
      <c r="N817" s="179">
        <v>123</v>
      </c>
      <c r="O817" s="180" t="str">
        <f t="shared" si="171"/>
        <v>Aug</v>
      </c>
      <c r="P817" s="178">
        <v>247</v>
      </c>
      <c r="Q817" s="181">
        <f t="shared" si="178"/>
        <v>-14.5</v>
      </c>
      <c r="R817" s="180">
        <f t="shared" si="172"/>
        <v>-5.8704453441295601E-2</v>
      </c>
      <c r="S817" s="181" t="str">
        <f t="shared" si="179"/>
        <v>DEGROWTH</v>
      </c>
      <c r="T817" s="178">
        <f t="shared" si="173"/>
        <v>123</v>
      </c>
      <c r="U817" s="182" t="str">
        <f t="shared" si="174"/>
        <v>Sep</v>
      </c>
      <c r="V817" s="178">
        <f t="shared" si="182"/>
        <v>123</v>
      </c>
      <c r="W817" s="183">
        <f t="shared" si="180"/>
        <v>109.5</v>
      </c>
      <c r="X817" s="184" t="b">
        <f t="shared" si="183"/>
        <v>0</v>
      </c>
      <c r="Y817" s="183" t="str">
        <f t="shared" si="181"/>
        <v>GROWTH</v>
      </c>
      <c r="Z817" s="138">
        <v>0</v>
      </c>
      <c r="AA817" s="133"/>
      <c r="AB817" s="133" t="s">
        <v>121</v>
      </c>
      <c r="AC817" s="133" t="s">
        <v>1245</v>
      </c>
      <c r="AE817" s="133" t="s">
        <v>1245</v>
      </c>
      <c r="AF817" s="139">
        <v>200.58333333333334</v>
      </c>
    </row>
    <row r="818" spans="1:32" s="139" customFormat="1" ht="12">
      <c r="A818" s="133" t="s">
        <v>1245</v>
      </c>
      <c r="B818" s="141" t="s">
        <v>58</v>
      </c>
      <c r="C818" s="135" t="s">
        <v>2448</v>
      </c>
      <c r="D818" s="135">
        <v>1000003554</v>
      </c>
      <c r="E818" s="140" t="s">
        <v>2449</v>
      </c>
      <c r="F818" s="137">
        <v>45072</v>
      </c>
      <c r="G818" s="137" t="str">
        <f t="shared" si="175"/>
        <v>-</v>
      </c>
      <c r="H818" s="137"/>
      <c r="I818" s="177">
        <v>0</v>
      </c>
      <c r="J818" s="177"/>
      <c r="K818" s="178">
        <v>0</v>
      </c>
      <c r="L818" s="178">
        <f t="shared" si="176"/>
        <v>0</v>
      </c>
      <c r="M818" s="178" t="str">
        <f t="shared" si="177"/>
        <v>-</v>
      </c>
      <c r="N818" s="179">
        <v>22.5</v>
      </c>
      <c r="O818" s="180" t="str">
        <f t="shared" si="171"/>
        <v>Aug</v>
      </c>
      <c r="P818" s="178">
        <v>0</v>
      </c>
      <c r="Q818" s="181">
        <f t="shared" si="178"/>
        <v>0</v>
      </c>
      <c r="R818" s="180" t="str">
        <f t="shared" si="172"/>
        <v xml:space="preserve"> </v>
      </c>
      <c r="S818" s="181" t="str">
        <f t="shared" si="179"/>
        <v>GROWTH</v>
      </c>
      <c r="T818" s="178">
        <f t="shared" si="173"/>
        <v>22.5</v>
      </c>
      <c r="U818" s="182" t="str">
        <f t="shared" si="174"/>
        <v>Sep</v>
      </c>
      <c r="V818" s="178">
        <f t="shared" si="182"/>
        <v>22.5</v>
      </c>
      <c r="W818" s="183">
        <f t="shared" si="180"/>
        <v>-22.5</v>
      </c>
      <c r="X818" s="184" t="b">
        <f t="shared" si="183"/>
        <v>0</v>
      </c>
      <c r="Y818" s="183" t="str">
        <f t="shared" si="181"/>
        <v>GROWTH</v>
      </c>
      <c r="Z818" s="138">
        <v>0</v>
      </c>
      <c r="AA818" s="133"/>
      <c r="AB818" s="133" t="s">
        <v>121</v>
      </c>
      <c r="AC818" s="133" t="s">
        <v>1245</v>
      </c>
      <c r="AE818" s="133" t="s">
        <v>1245</v>
      </c>
      <c r="AF818" s="139">
        <v>9.6666666666666661</v>
      </c>
    </row>
    <row r="819" spans="1:32" s="139" customFormat="1" ht="12">
      <c r="A819" s="133" t="s">
        <v>1245</v>
      </c>
      <c r="B819" s="141" t="s">
        <v>58</v>
      </c>
      <c r="C819" s="135" t="s">
        <v>2452</v>
      </c>
      <c r="D819" s="135">
        <v>1000003677</v>
      </c>
      <c r="E819" s="140" t="s">
        <v>2453</v>
      </c>
      <c r="F819" s="137">
        <v>45142</v>
      </c>
      <c r="G819" s="137" t="str">
        <f t="shared" si="175"/>
        <v>Targeted Dealer</v>
      </c>
      <c r="H819" s="137"/>
      <c r="I819" s="177">
        <v>20</v>
      </c>
      <c r="J819" s="177"/>
      <c r="K819" s="178">
        <v>36</v>
      </c>
      <c r="L819" s="178">
        <f t="shared" si="176"/>
        <v>-16</v>
      </c>
      <c r="M819" s="178" t="str">
        <f t="shared" si="177"/>
        <v>-</v>
      </c>
      <c r="N819" s="179">
        <v>26.75</v>
      </c>
      <c r="O819" s="180" t="str">
        <f t="shared" si="171"/>
        <v>Aug</v>
      </c>
      <c r="P819" s="178">
        <v>38</v>
      </c>
      <c r="Q819" s="181">
        <f t="shared" si="178"/>
        <v>-2</v>
      </c>
      <c r="R819" s="180">
        <f t="shared" si="172"/>
        <v>-5.2631578947368474E-2</v>
      </c>
      <c r="S819" s="181" t="str">
        <f t="shared" si="179"/>
        <v>DEGROWTH</v>
      </c>
      <c r="T819" s="178">
        <f t="shared" si="173"/>
        <v>26.75</v>
      </c>
      <c r="U819" s="182" t="str">
        <f t="shared" si="174"/>
        <v>Sep</v>
      </c>
      <c r="V819" s="178">
        <f t="shared" si="182"/>
        <v>26.75</v>
      </c>
      <c r="W819" s="183">
        <f t="shared" si="180"/>
        <v>9.25</v>
      </c>
      <c r="X819" s="184" t="b">
        <f t="shared" si="183"/>
        <v>0</v>
      </c>
      <c r="Y819" s="183" t="str">
        <f t="shared" si="181"/>
        <v>GROWTH</v>
      </c>
      <c r="Z819" s="138">
        <v>0</v>
      </c>
      <c r="AA819" s="133"/>
      <c r="AB819" s="133" t="s">
        <v>121</v>
      </c>
      <c r="AC819" s="133" t="s">
        <v>1245</v>
      </c>
      <c r="AE819" s="133" t="s">
        <v>1245</v>
      </c>
      <c r="AF819" s="139">
        <v>29.316666666666666</v>
      </c>
    </row>
    <row r="820" spans="1:32" s="139" customFormat="1" ht="12">
      <c r="A820" s="133" t="s">
        <v>1245</v>
      </c>
      <c r="B820" s="141" t="s">
        <v>58</v>
      </c>
      <c r="C820" s="135" t="s">
        <v>2454</v>
      </c>
      <c r="D820" s="135">
        <v>1000003714</v>
      </c>
      <c r="E820" s="140" t="s">
        <v>2455</v>
      </c>
      <c r="F820" s="137">
        <v>45181</v>
      </c>
      <c r="G820" s="137" t="str">
        <f t="shared" si="175"/>
        <v>Targeted Dealer</v>
      </c>
      <c r="H820" s="137"/>
      <c r="I820" s="177">
        <v>10</v>
      </c>
      <c r="J820" s="177"/>
      <c r="K820" s="178">
        <v>2.5</v>
      </c>
      <c r="L820" s="178">
        <f t="shared" si="176"/>
        <v>7.5</v>
      </c>
      <c r="M820" s="178" t="str">
        <f t="shared" si="177"/>
        <v>-</v>
      </c>
      <c r="N820" s="179">
        <v>5</v>
      </c>
      <c r="O820" s="180" t="str">
        <f t="shared" si="171"/>
        <v>Aug</v>
      </c>
      <c r="P820" s="178">
        <v>15.5</v>
      </c>
      <c r="Q820" s="181">
        <f t="shared" si="178"/>
        <v>-13</v>
      </c>
      <c r="R820" s="180">
        <f t="shared" si="172"/>
        <v>-0.83870967741935487</v>
      </c>
      <c r="S820" s="181" t="str">
        <f t="shared" si="179"/>
        <v>DEGROWTH</v>
      </c>
      <c r="T820" s="178">
        <f t="shared" si="173"/>
        <v>5</v>
      </c>
      <c r="U820" s="182" t="str">
        <f t="shared" si="174"/>
        <v>Sep</v>
      </c>
      <c r="V820" s="178">
        <f t="shared" si="182"/>
        <v>5</v>
      </c>
      <c r="W820" s="183">
        <f t="shared" si="180"/>
        <v>-2.5</v>
      </c>
      <c r="X820" s="184" t="b">
        <f t="shared" si="183"/>
        <v>0</v>
      </c>
      <c r="Y820" s="183" t="str">
        <f t="shared" si="181"/>
        <v>GROWTH</v>
      </c>
      <c r="Z820" s="138">
        <v>0</v>
      </c>
      <c r="AA820" s="133"/>
      <c r="AB820" s="133" t="s">
        <v>121</v>
      </c>
      <c r="AC820" s="133" t="s">
        <v>1245</v>
      </c>
      <c r="AE820" s="133" t="s">
        <v>1245</v>
      </c>
      <c r="AF820" s="139">
        <v>8.875</v>
      </c>
    </row>
    <row r="821" spans="1:32" s="139" customFormat="1" ht="12">
      <c r="A821" s="138" t="s">
        <v>1245</v>
      </c>
      <c r="B821" s="141" t="s">
        <v>58</v>
      </c>
      <c r="C821" s="144" t="s">
        <v>2458</v>
      </c>
      <c r="D821" s="144">
        <v>1000003867</v>
      </c>
      <c r="E821" s="144" t="s">
        <v>2459</v>
      </c>
      <c r="F821" s="137">
        <v>45342</v>
      </c>
      <c r="G821" s="137" t="str">
        <f t="shared" si="175"/>
        <v>Targeted Dealer</v>
      </c>
      <c r="H821" s="137"/>
      <c r="I821" s="177">
        <v>18</v>
      </c>
      <c r="J821" s="177"/>
      <c r="K821" s="178">
        <v>0</v>
      </c>
      <c r="L821" s="178">
        <f t="shared" si="176"/>
        <v>18</v>
      </c>
      <c r="M821" s="178" t="str">
        <f t="shared" si="177"/>
        <v>-</v>
      </c>
      <c r="N821" s="179">
        <v>0</v>
      </c>
      <c r="O821" s="180" t="str">
        <f t="shared" si="171"/>
        <v>Aug</v>
      </c>
      <c r="P821" s="178">
        <v>0</v>
      </c>
      <c r="Q821" s="181">
        <f t="shared" si="178"/>
        <v>0</v>
      </c>
      <c r="R821" s="180" t="str">
        <f t="shared" si="172"/>
        <v xml:space="preserve"> </v>
      </c>
      <c r="S821" s="181" t="b">
        <f t="shared" si="179"/>
        <v>0</v>
      </c>
      <c r="T821" s="178">
        <f t="shared" si="173"/>
        <v>0</v>
      </c>
      <c r="U821" s="182" t="str">
        <f t="shared" si="174"/>
        <v>Sep</v>
      </c>
      <c r="V821" s="178">
        <f t="shared" si="182"/>
        <v>0</v>
      </c>
      <c r="W821" s="183">
        <f t="shared" si="180"/>
        <v>0</v>
      </c>
      <c r="X821" s="184" t="b">
        <f t="shared" si="183"/>
        <v>0</v>
      </c>
      <c r="Y821" s="183" t="b">
        <f t="shared" si="181"/>
        <v>0</v>
      </c>
      <c r="Z821" s="138">
        <v>0</v>
      </c>
      <c r="AA821" s="133"/>
      <c r="AB821" s="133" t="s">
        <v>121</v>
      </c>
      <c r="AC821" s="138" t="s">
        <v>1245</v>
      </c>
      <c r="AE821" s="138" t="s">
        <v>1245</v>
      </c>
      <c r="AF821" s="139">
        <v>9.6666666666666661</v>
      </c>
    </row>
    <row r="822" spans="1:32" s="139" customFormat="1" ht="12">
      <c r="A822" s="138" t="s">
        <v>1245</v>
      </c>
      <c r="B822" s="141" t="s">
        <v>58</v>
      </c>
      <c r="C822" s="144" t="s">
        <v>2460</v>
      </c>
      <c r="D822" s="144">
        <v>1000003870</v>
      </c>
      <c r="E822" s="144" t="s">
        <v>2461</v>
      </c>
      <c r="F822" s="137">
        <v>45349</v>
      </c>
      <c r="G822" s="137" t="str">
        <f t="shared" si="175"/>
        <v>-</v>
      </c>
      <c r="H822" s="137"/>
      <c r="I822" s="177">
        <v>0</v>
      </c>
      <c r="J822" s="177"/>
      <c r="K822" s="178">
        <v>0</v>
      </c>
      <c r="L822" s="178">
        <f t="shared" si="176"/>
        <v>0</v>
      </c>
      <c r="M822" s="178" t="str">
        <f t="shared" si="177"/>
        <v>-</v>
      </c>
      <c r="N822" s="179">
        <v>10</v>
      </c>
      <c r="O822" s="180" t="str">
        <f t="shared" si="171"/>
        <v>Aug</v>
      </c>
      <c r="P822" s="178">
        <v>0</v>
      </c>
      <c r="Q822" s="181">
        <f t="shared" si="178"/>
        <v>0</v>
      </c>
      <c r="R822" s="180" t="str">
        <f t="shared" si="172"/>
        <v xml:space="preserve"> </v>
      </c>
      <c r="S822" s="181" t="str">
        <f t="shared" si="179"/>
        <v>GROWTH</v>
      </c>
      <c r="T822" s="178">
        <f t="shared" si="173"/>
        <v>10</v>
      </c>
      <c r="U822" s="182" t="str">
        <f t="shared" si="174"/>
        <v>Sep</v>
      </c>
      <c r="V822" s="178">
        <f t="shared" si="182"/>
        <v>10</v>
      </c>
      <c r="W822" s="183">
        <f t="shared" si="180"/>
        <v>-10</v>
      </c>
      <c r="X822" s="184" t="b">
        <f t="shared" si="183"/>
        <v>0</v>
      </c>
      <c r="Y822" s="183" t="str">
        <f t="shared" si="181"/>
        <v>GROWTH</v>
      </c>
      <c r="Z822" s="138">
        <v>0</v>
      </c>
      <c r="AA822" s="133"/>
      <c r="AB822" s="133" t="s">
        <v>121</v>
      </c>
      <c r="AC822" s="138" t="s">
        <v>1245</v>
      </c>
      <c r="AE822" s="138" t="s">
        <v>1245</v>
      </c>
      <c r="AF822" s="139">
        <v>10.833333333333334</v>
      </c>
    </row>
    <row r="823" spans="1:32" s="139" customFormat="1" ht="12">
      <c r="A823" s="138" t="s">
        <v>1245</v>
      </c>
      <c r="B823" s="141" t="s">
        <v>58</v>
      </c>
      <c r="C823" s="144" t="s">
        <v>2462</v>
      </c>
      <c r="D823" s="144">
        <v>1000003889</v>
      </c>
      <c r="E823" s="144" t="s">
        <v>2463</v>
      </c>
      <c r="F823" s="137">
        <v>45369</v>
      </c>
      <c r="G823" s="137" t="str">
        <f t="shared" si="175"/>
        <v>Targeted Dealer</v>
      </c>
      <c r="H823" s="137"/>
      <c r="I823" s="177">
        <v>50</v>
      </c>
      <c r="J823" s="177"/>
      <c r="K823" s="178">
        <v>0</v>
      </c>
      <c r="L823" s="178">
        <f t="shared" si="176"/>
        <v>50</v>
      </c>
      <c r="M823" s="178" t="str">
        <f t="shared" si="177"/>
        <v>-</v>
      </c>
      <c r="N823" s="179">
        <v>101.5</v>
      </c>
      <c r="O823" s="180" t="str">
        <f t="shared" si="171"/>
        <v>Aug</v>
      </c>
      <c r="P823" s="178">
        <v>0</v>
      </c>
      <c r="Q823" s="181">
        <f t="shared" si="178"/>
        <v>0</v>
      </c>
      <c r="R823" s="180" t="str">
        <f t="shared" si="172"/>
        <v xml:space="preserve"> </v>
      </c>
      <c r="S823" s="181" t="str">
        <f t="shared" si="179"/>
        <v>GROWTH</v>
      </c>
      <c r="T823" s="178">
        <f t="shared" si="173"/>
        <v>101.5</v>
      </c>
      <c r="U823" s="182" t="str">
        <f t="shared" si="174"/>
        <v>Sep</v>
      </c>
      <c r="V823" s="178">
        <f t="shared" si="182"/>
        <v>101.5</v>
      </c>
      <c r="W823" s="183">
        <f t="shared" si="180"/>
        <v>-101.5</v>
      </c>
      <c r="X823" s="184" t="b">
        <f t="shared" si="183"/>
        <v>0</v>
      </c>
      <c r="Y823" s="183" t="str">
        <f t="shared" si="181"/>
        <v>GROWTH</v>
      </c>
      <c r="Z823" s="138">
        <v>0</v>
      </c>
      <c r="AA823" s="133"/>
      <c r="AB823" s="133" t="s">
        <v>121</v>
      </c>
      <c r="AC823" s="138" t="s">
        <v>1245</v>
      </c>
      <c r="AE823" s="138" t="s">
        <v>1245</v>
      </c>
      <c r="AF823" s="139">
        <v>91.341666666666654</v>
      </c>
    </row>
    <row r="824" spans="1:32" s="139" customFormat="1" ht="12">
      <c r="A824" s="138" t="s">
        <v>1245</v>
      </c>
      <c r="B824" s="141" t="s">
        <v>58</v>
      </c>
      <c r="C824" s="144" t="s">
        <v>2464</v>
      </c>
      <c r="D824" s="144">
        <v>1000003894</v>
      </c>
      <c r="E824" s="144" t="s">
        <v>2465</v>
      </c>
      <c r="F824" s="137">
        <v>45373</v>
      </c>
      <c r="G824" s="137" t="str">
        <f t="shared" si="175"/>
        <v>Targeted Dealer</v>
      </c>
      <c r="H824" s="137"/>
      <c r="I824" s="177">
        <v>20</v>
      </c>
      <c r="J824" s="177"/>
      <c r="K824" s="178">
        <v>40.5</v>
      </c>
      <c r="L824" s="178">
        <f t="shared" si="176"/>
        <v>-20.5</v>
      </c>
      <c r="M824" s="178" t="str">
        <f t="shared" si="177"/>
        <v>-</v>
      </c>
      <c r="N824" s="179">
        <v>27</v>
      </c>
      <c r="O824" s="180" t="str">
        <f t="shared" si="171"/>
        <v>Aug</v>
      </c>
      <c r="P824" s="178">
        <v>49.5</v>
      </c>
      <c r="Q824" s="181">
        <f t="shared" si="178"/>
        <v>-9</v>
      </c>
      <c r="R824" s="180">
        <f t="shared" si="172"/>
        <v>-0.18181818181818177</v>
      </c>
      <c r="S824" s="181" t="str">
        <f t="shared" si="179"/>
        <v>DEGROWTH</v>
      </c>
      <c r="T824" s="178">
        <f t="shared" si="173"/>
        <v>27</v>
      </c>
      <c r="U824" s="182" t="str">
        <f t="shared" si="174"/>
        <v>Sep</v>
      </c>
      <c r="V824" s="178">
        <f t="shared" si="182"/>
        <v>27</v>
      </c>
      <c r="W824" s="183">
        <f t="shared" si="180"/>
        <v>13.5</v>
      </c>
      <c r="X824" s="184" t="b">
        <f t="shared" si="183"/>
        <v>0</v>
      </c>
      <c r="Y824" s="183" t="str">
        <f t="shared" si="181"/>
        <v>GROWTH</v>
      </c>
      <c r="Z824" s="138">
        <v>0</v>
      </c>
      <c r="AA824" s="133"/>
      <c r="AB824" s="133" t="s">
        <v>121</v>
      </c>
      <c r="AC824" s="138" t="s">
        <v>1245</v>
      </c>
      <c r="AE824" s="138" t="s">
        <v>1245</v>
      </c>
      <c r="AF824" s="139">
        <v>31.583333333333332</v>
      </c>
    </row>
    <row r="825" spans="1:32" s="139" customFormat="1" ht="12">
      <c r="A825" s="138" t="s">
        <v>1245</v>
      </c>
      <c r="B825" s="141" t="s">
        <v>58</v>
      </c>
      <c r="C825" s="144" t="s">
        <v>2466</v>
      </c>
      <c r="D825" s="144">
        <v>1000003897</v>
      </c>
      <c r="E825" s="144" t="s">
        <v>2467</v>
      </c>
      <c r="F825" s="137">
        <v>45380</v>
      </c>
      <c r="G825" s="137" t="str">
        <f t="shared" si="175"/>
        <v>Targeted Dealer</v>
      </c>
      <c r="H825" s="137"/>
      <c r="I825" s="177">
        <v>80</v>
      </c>
      <c r="J825" s="177"/>
      <c r="K825" s="178">
        <v>85</v>
      </c>
      <c r="L825" s="178">
        <f t="shared" si="176"/>
        <v>-5</v>
      </c>
      <c r="M825" s="178" t="str">
        <f t="shared" si="177"/>
        <v>-</v>
      </c>
      <c r="N825" s="179">
        <v>111.5</v>
      </c>
      <c r="O825" s="180" t="str">
        <f t="shared" si="171"/>
        <v>Aug</v>
      </c>
      <c r="P825" s="178">
        <v>69</v>
      </c>
      <c r="Q825" s="181">
        <f t="shared" si="178"/>
        <v>16</v>
      </c>
      <c r="R825" s="180">
        <f t="shared" si="172"/>
        <v>0.23188405797101441</v>
      </c>
      <c r="S825" s="181" t="str">
        <f t="shared" si="179"/>
        <v>GROWTH</v>
      </c>
      <c r="T825" s="178">
        <f t="shared" si="173"/>
        <v>111.5</v>
      </c>
      <c r="U825" s="182" t="str">
        <f t="shared" si="174"/>
        <v>Sep</v>
      </c>
      <c r="V825" s="178">
        <f t="shared" si="182"/>
        <v>111.5</v>
      </c>
      <c r="W825" s="183">
        <f t="shared" si="180"/>
        <v>-26.5</v>
      </c>
      <c r="X825" s="184" t="b">
        <f t="shared" si="183"/>
        <v>0</v>
      </c>
      <c r="Y825" s="183" t="str">
        <f t="shared" si="181"/>
        <v>GROWTH</v>
      </c>
      <c r="Z825" s="138">
        <v>0</v>
      </c>
      <c r="AA825" s="133"/>
      <c r="AB825" s="133" t="s">
        <v>121</v>
      </c>
      <c r="AC825" s="138" t="s">
        <v>1245</v>
      </c>
      <c r="AE825" s="138" t="s">
        <v>1245</v>
      </c>
      <c r="AF825" s="139">
        <v>72</v>
      </c>
    </row>
    <row r="826" spans="1:32" s="139" customFormat="1" ht="12">
      <c r="A826" s="138" t="s">
        <v>1245</v>
      </c>
      <c r="B826" s="141" t="s">
        <v>58</v>
      </c>
      <c r="C826" s="144" t="s">
        <v>2474</v>
      </c>
      <c r="D826" s="144">
        <v>1000003990</v>
      </c>
      <c r="E826" s="144" t="s">
        <v>2475</v>
      </c>
      <c r="F826" s="137">
        <v>45443</v>
      </c>
      <c r="G826" s="137" t="str">
        <f t="shared" si="175"/>
        <v>Targeted Dealer</v>
      </c>
      <c r="H826" s="137"/>
      <c r="I826" s="177">
        <v>10</v>
      </c>
      <c r="J826" s="177"/>
      <c r="K826" s="178">
        <v>8.75</v>
      </c>
      <c r="L826" s="178">
        <f t="shared" si="176"/>
        <v>1.25</v>
      </c>
      <c r="M826" s="178" t="str">
        <f t="shared" si="177"/>
        <v>-</v>
      </c>
      <c r="N826" s="179">
        <v>14</v>
      </c>
      <c r="O826" s="180" t="str">
        <f t="shared" si="171"/>
        <v>Aug</v>
      </c>
      <c r="P826" s="178">
        <v>2.25</v>
      </c>
      <c r="Q826" s="181">
        <f t="shared" si="178"/>
        <v>6.5</v>
      </c>
      <c r="R826" s="180">
        <f t="shared" si="172"/>
        <v>2.8888888888888888</v>
      </c>
      <c r="S826" s="181" t="str">
        <f t="shared" si="179"/>
        <v>GROWTH</v>
      </c>
      <c r="T826" s="178">
        <f t="shared" si="173"/>
        <v>14</v>
      </c>
      <c r="U826" s="182" t="str">
        <f t="shared" si="174"/>
        <v>Sep</v>
      </c>
      <c r="V826" s="178">
        <f t="shared" si="182"/>
        <v>14</v>
      </c>
      <c r="W826" s="183">
        <f t="shared" si="180"/>
        <v>-5.25</v>
      </c>
      <c r="X826" s="184" t="b">
        <f t="shared" si="183"/>
        <v>0</v>
      </c>
      <c r="Y826" s="183" t="str">
        <f t="shared" si="181"/>
        <v>GROWTH</v>
      </c>
      <c r="Z826" s="138">
        <v>0</v>
      </c>
      <c r="AA826" s="133"/>
      <c r="AB826" s="133" t="s">
        <v>121</v>
      </c>
      <c r="AC826" s="138" t="s">
        <v>1245</v>
      </c>
      <c r="AE826" s="138" t="s">
        <v>1245</v>
      </c>
      <c r="AF826" s="139">
        <v>8.5</v>
      </c>
    </row>
    <row r="827" spans="1:32" s="139" customFormat="1" ht="12">
      <c r="A827" s="138" t="s">
        <v>1245</v>
      </c>
      <c r="B827" s="141" t="s">
        <v>58</v>
      </c>
      <c r="C827" s="144" t="s">
        <v>2476</v>
      </c>
      <c r="D827" s="144">
        <v>1000004024</v>
      </c>
      <c r="E827" s="144" t="s">
        <v>2477</v>
      </c>
      <c r="F827" s="137">
        <v>45472</v>
      </c>
      <c r="G827" s="137" t="str">
        <f t="shared" si="175"/>
        <v>Targeted Dealer</v>
      </c>
      <c r="H827" s="137"/>
      <c r="I827" s="177">
        <v>40</v>
      </c>
      <c r="J827" s="177"/>
      <c r="K827" s="178">
        <v>28</v>
      </c>
      <c r="L827" s="178">
        <f t="shared" si="176"/>
        <v>12</v>
      </c>
      <c r="M827" s="178" t="str">
        <f t="shared" si="177"/>
        <v>-</v>
      </c>
      <c r="N827" s="179">
        <v>39.799999999999997</v>
      </c>
      <c r="O827" s="180" t="str">
        <f t="shared" si="171"/>
        <v>Aug</v>
      </c>
      <c r="P827" s="178">
        <v>49.5</v>
      </c>
      <c r="Q827" s="181">
        <f t="shared" si="178"/>
        <v>-21.5</v>
      </c>
      <c r="R827" s="180">
        <f t="shared" si="172"/>
        <v>-0.43434343434343436</v>
      </c>
      <c r="S827" s="181" t="str">
        <f t="shared" si="179"/>
        <v>DEGROWTH</v>
      </c>
      <c r="T827" s="178">
        <f t="shared" si="173"/>
        <v>39.799999999999997</v>
      </c>
      <c r="U827" s="182" t="str">
        <f t="shared" si="174"/>
        <v>Sep</v>
      </c>
      <c r="V827" s="178">
        <f t="shared" si="182"/>
        <v>39.799999999999997</v>
      </c>
      <c r="W827" s="183">
        <f t="shared" si="180"/>
        <v>-11.799999999999997</v>
      </c>
      <c r="X827" s="184" t="b">
        <f t="shared" si="183"/>
        <v>0</v>
      </c>
      <c r="Y827" s="183" t="str">
        <f t="shared" si="181"/>
        <v>GROWTH</v>
      </c>
      <c r="Z827" s="138">
        <v>0</v>
      </c>
      <c r="AA827" s="133"/>
      <c r="AB827" s="133" t="s">
        <v>121</v>
      </c>
      <c r="AC827" s="138" t="s">
        <v>1245</v>
      </c>
      <c r="AE827" s="138" t="s">
        <v>1245</v>
      </c>
      <c r="AF827" s="139">
        <v>52.166666666666664</v>
      </c>
    </row>
    <row r="828" spans="1:32" s="139" customFormat="1" ht="12">
      <c r="A828" s="138" t="s">
        <v>1245</v>
      </c>
      <c r="B828" s="144" t="s">
        <v>58</v>
      </c>
      <c r="C828" s="144" t="s">
        <v>2478</v>
      </c>
      <c r="D828" s="144">
        <v>1000004049</v>
      </c>
      <c r="E828" s="144" t="s">
        <v>2479</v>
      </c>
      <c r="F828" s="137">
        <v>45493</v>
      </c>
      <c r="G828" s="137" t="str">
        <f t="shared" ref="G828:G887" si="184">IF(I828&gt;0,"Targeted Dealer","-")</f>
        <v>Targeted Dealer</v>
      </c>
      <c r="H828" s="137"/>
      <c r="I828" s="177">
        <v>20</v>
      </c>
      <c r="J828" s="177"/>
      <c r="K828" s="178">
        <v>104.5</v>
      </c>
      <c r="L828" s="178">
        <f t="shared" si="176"/>
        <v>-84.5</v>
      </c>
      <c r="M828" s="178" t="str">
        <f t="shared" si="177"/>
        <v>-</v>
      </c>
      <c r="N828" s="179">
        <v>2.5</v>
      </c>
      <c r="O828" s="180" t="str">
        <f t="shared" si="171"/>
        <v>Aug</v>
      </c>
      <c r="P828" s="178">
        <v>187.5</v>
      </c>
      <c r="Q828" s="181">
        <f t="shared" si="178"/>
        <v>-83</v>
      </c>
      <c r="R828" s="180">
        <f t="shared" si="172"/>
        <v>-0.44266666666666665</v>
      </c>
      <c r="S828" s="181" t="str">
        <f t="shared" si="179"/>
        <v>DEGROWTH</v>
      </c>
      <c r="T828" s="178">
        <f t="shared" si="173"/>
        <v>2.5</v>
      </c>
      <c r="U828" s="182" t="str">
        <f t="shared" si="174"/>
        <v>Sep</v>
      </c>
      <c r="V828" s="178">
        <f t="shared" si="182"/>
        <v>2.5</v>
      </c>
      <c r="W828" s="183">
        <f t="shared" si="180"/>
        <v>102</v>
      </c>
      <c r="X828" s="184" t="b">
        <f t="shared" si="183"/>
        <v>0</v>
      </c>
      <c r="Y828" s="183" t="str">
        <f t="shared" si="181"/>
        <v>GROWTH</v>
      </c>
      <c r="Z828" s="138">
        <v>0</v>
      </c>
      <c r="AA828" s="133"/>
      <c r="AB828" s="133" t="s">
        <v>121</v>
      </c>
      <c r="AC828" s="138" t="s">
        <v>1245</v>
      </c>
      <c r="AE828" s="138" t="s">
        <v>1245</v>
      </c>
      <c r="AF828" s="139">
        <v>95.083333333333329</v>
      </c>
    </row>
    <row r="829" spans="1:32" s="139" customFormat="1" ht="12">
      <c r="A829" s="138" t="s">
        <v>1245</v>
      </c>
      <c r="B829" s="144" t="s">
        <v>58</v>
      </c>
      <c r="C829" s="144" t="s">
        <v>2480</v>
      </c>
      <c r="D829" s="144">
        <v>1000004106</v>
      </c>
      <c r="E829" s="144" t="s">
        <v>2481</v>
      </c>
      <c r="F829" s="151">
        <v>45535</v>
      </c>
      <c r="G829" s="137" t="str">
        <f t="shared" si="184"/>
        <v>Targeted Dealer</v>
      </c>
      <c r="H829" s="137"/>
      <c r="I829" s="177">
        <v>20</v>
      </c>
      <c r="J829" s="177"/>
      <c r="K829" s="178">
        <v>22.25</v>
      </c>
      <c r="L829" s="178">
        <f t="shared" si="176"/>
        <v>-2.25</v>
      </c>
      <c r="M829" s="178" t="str">
        <f t="shared" si="177"/>
        <v>-</v>
      </c>
      <c r="N829" s="179">
        <v>38.25</v>
      </c>
      <c r="O829" s="180" t="str">
        <f t="shared" si="171"/>
        <v>Aug</v>
      </c>
      <c r="P829" s="178">
        <v>22.45</v>
      </c>
      <c r="Q829" s="181">
        <f t="shared" si="178"/>
        <v>-0.19999999999999929</v>
      </c>
      <c r="R829" s="180">
        <f t="shared" si="172"/>
        <v>-8.9086859688195519E-3</v>
      </c>
      <c r="S829" s="181" t="str">
        <f t="shared" si="179"/>
        <v>DEGROWTH</v>
      </c>
      <c r="T829" s="178">
        <f t="shared" si="173"/>
        <v>38.25</v>
      </c>
      <c r="U829" s="182" t="str">
        <f t="shared" si="174"/>
        <v>Sep</v>
      </c>
      <c r="V829" s="178">
        <f t="shared" si="182"/>
        <v>38.25</v>
      </c>
      <c r="W829" s="183">
        <f t="shared" si="180"/>
        <v>-16</v>
      </c>
      <c r="X829" s="184" t="b">
        <f t="shared" si="183"/>
        <v>0</v>
      </c>
      <c r="Y829" s="183" t="str">
        <f t="shared" si="181"/>
        <v>GROWTH</v>
      </c>
      <c r="Z829" s="138">
        <v>0</v>
      </c>
      <c r="AA829" s="133"/>
      <c r="AB829" s="133" t="s">
        <v>121</v>
      </c>
      <c r="AC829" s="138" t="s">
        <v>1245</v>
      </c>
      <c r="AE829" s="138" t="s">
        <v>1245</v>
      </c>
      <c r="AF829" s="139">
        <v>26.366666666666664</v>
      </c>
    </row>
    <row r="830" spans="1:32" s="139" customFormat="1" ht="12">
      <c r="A830" s="133" t="s">
        <v>1245</v>
      </c>
      <c r="B830" s="141" t="s">
        <v>50</v>
      </c>
      <c r="C830" s="135" t="s">
        <v>2482</v>
      </c>
      <c r="D830" s="135">
        <v>1000000767</v>
      </c>
      <c r="E830" s="136" t="s">
        <v>2483</v>
      </c>
      <c r="F830" s="137">
        <v>38565</v>
      </c>
      <c r="G830" s="137" t="str">
        <f t="shared" si="184"/>
        <v>Targeted Dealer</v>
      </c>
      <c r="H830" s="137"/>
      <c r="I830" s="177">
        <v>595</v>
      </c>
      <c r="J830" s="177"/>
      <c r="K830" s="178">
        <v>952</v>
      </c>
      <c r="L830" s="178">
        <f t="shared" si="176"/>
        <v>-357</v>
      </c>
      <c r="M830" s="178" t="str">
        <f t="shared" si="177"/>
        <v>-</v>
      </c>
      <c r="N830" s="179">
        <v>302</v>
      </c>
      <c r="O830" s="180" t="str">
        <f t="shared" si="171"/>
        <v>Aug</v>
      </c>
      <c r="P830" s="178">
        <v>904</v>
      </c>
      <c r="Q830" s="181">
        <f t="shared" si="178"/>
        <v>48</v>
      </c>
      <c r="R830" s="180">
        <f t="shared" si="172"/>
        <v>5.3097345132743445E-2</v>
      </c>
      <c r="S830" s="181" t="str">
        <f t="shared" si="179"/>
        <v>GROWTH</v>
      </c>
      <c r="T830" s="178">
        <f t="shared" si="173"/>
        <v>302</v>
      </c>
      <c r="U830" s="182" t="str">
        <f t="shared" si="174"/>
        <v>Sep</v>
      </c>
      <c r="V830" s="178">
        <f t="shared" si="182"/>
        <v>302</v>
      </c>
      <c r="W830" s="183">
        <f t="shared" si="180"/>
        <v>650</v>
      </c>
      <c r="X830" s="184" t="b">
        <f t="shared" si="183"/>
        <v>0</v>
      </c>
      <c r="Y830" s="183" t="str">
        <f t="shared" si="181"/>
        <v>GROWTH</v>
      </c>
      <c r="Z830" s="138">
        <v>0</v>
      </c>
      <c r="AA830" s="133"/>
      <c r="AB830" s="133" t="s">
        <v>121</v>
      </c>
      <c r="AC830" s="133" t="s">
        <v>1245</v>
      </c>
      <c r="AE830" s="133" t="s">
        <v>1245</v>
      </c>
      <c r="AF830" s="139">
        <v>969.07499999999993</v>
      </c>
    </row>
    <row r="831" spans="1:32" s="139" customFormat="1" ht="12">
      <c r="A831" s="133" t="s">
        <v>1245</v>
      </c>
      <c r="B831" s="141" t="s">
        <v>50</v>
      </c>
      <c r="C831" s="135" t="s">
        <v>2484</v>
      </c>
      <c r="D831" s="135">
        <v>1000000772</v>
      </c>
      <c r="E831" s="136" t="s">
        <v>2485</v>
      </c>
      <c r="F831" s="137">
        <v>40640</v>
      </c>
      <c r="G831" s="137" t="str">
        <f t="shared" si="184"/>
        <v>Targeted Dealer</v>
      </c>
      <c r="H831" s="137"/>
      <c r="I831" s="177">
        <v>65</v>
      </c>
      <c r="J831" s="177"/>
      <c r="K831" s="178">
        <v>51</v>
      </c>
      <c r="L831" s="178">
        <f t="shared" si="176"/>
        <v>14</v>
      </c>
      <c r="M831" s="178" t="str">
        <f t="shared" si="177"/>
        <v>-</v>
      </c>
      <c r="N831" s="179">
        <v>64</v>
      </c>
      <c r="O831" s="180" t="str">
        <f t="shared" si="171"/>
        <v>Aug</v>
      </c>
      <c r="P831" s="178">
        <v>68</v>
      </c>
      <c r="Q831" s="181">
        <f t="shared" si="178"/>
        <v>-17</v>
      </c>
      <c r="R831" s="180">
        <f t="shared" si="172"/>
        <v>-0.25</v>
      </c>
      <c r="S831" s="181" t="str">
        <f t="shared" si="179"/>
        <v>DEGROWTH</v>
      </c>
      <c r="T831" s="178">
        <f t="shared" si="173"/>
        <v>64</v>
      </c>
      <c r="U831" s="182" t="str">
        <f t="shared" si="174"/>
        <v>Sep</v>
      </c>
      <c r="V831" s="178">
        <f t="shared" si="182"/>
        <v>64</v>
      </c>
      <c r="W831" s="183">
        <f t="shared" si="180"/>
        <v>-13</v>
      </c>
      <c r="X831" s="184" t="b">
        <f t="shared" si="183"/>
        <v>0</v>
      </c>
      <c r="Y831" s="183" t="str">
        <f t="shared" si="181"/>
        <v>GROWTH</v>
      </c>
      <c r="Z831" s="138">
        <v>0</v>
      </c>
      <c r="AA831" s="133"/>
      <c r="AB831" s="133" t="s">
        <v>121</v>
      </c>
      <c r="AC831" s="133" t="s">
        <v>1245</v>
      </c>
      <c r="AE831" s="133" t="s">
        <v>1245</v>
      </c>
      <c r="AF831" s="139">
        <v>42.333333333333336</v>
      </c>
    </row>
    <row r="832" spans="1:32" s="139" customFormat="1" ht="12">
      <c r="A832" s="133" t="s">
        <v>1245</v>
      </c>
      <c r="B832" s="141" t="s">
        <v>50</v>
      </c>
      <c r="C832" s="135" t="s">
        <v>2486</v>
      </c>
      <c r="D832" s="135">
        <v>1000000776</v>
      </c>
      <c r="E832" s="136" t="s">
        <v>2487</v>
      </c>
      <c r="F832" s="137">
        <v>41263</v>
      </c>
      <c r="G832" s="137" t="str">
        <f t="shared" si="184"/>
        <v>Targeted Dealer</v>
      </c>
      <c r="H832" s="137"/>
      <c r="I832" s="177">
        <v>30</v>
      </c>
      <c r="J832" s="177"/>
      <c r="K832" s="178">
        <v>35</v>
      </c>
      <c r="L832" s="178">
        <f t="shared" si="176"/>
        <v>-5</v>
      </c>
      <c r="M832" s="178" t="str">
        <f t="shared" si="177"/>
        <v>-</v>
      </c>
      <c r="N832" s="179">
        <v>30</v>
      </c>
      <c r="O832" s="180" t="str">
        <f t="shared" si="171"/>
        <v>Aug</v>
      </c>
      <c r="P832" s="178">
        <v>30</v>
      </c>
      <c r="Q832" s="181">
        <f t="shared" si="178"/>
        <v>5</v>
      </c>
      <c r="R832" s="180">
        <f t="shared" si="172"/>
        <v>0.16666666666666674</v>
      </c>
      <c r="S832" s="181" t="str">
        <f t="shared" si="179"/>
        <v>GROWTH</v>
      </c>
      <c r="T832" s="178">
        <f t="shared" si="173"/>
        <v>30</v>
      </c>
      <c r="U832" s="182" t="str">
        <f t="shared" si="174"/>
        <v>Sep</v>
      </c>
      <c r="V832" s="178">
        <f t="shared" si="182"/>
        <v>30</v>
      </c>
      <c r="W832" s="183">
        <f t="shared" si="180"/>
        <v>5</v>
      </c>
      <c r="X832" s="184" t="b">
        <f t="shared" si="183"/>
        <v>0</v>
      </c>
      <c r="Y832" s="183" t="str">
        <f t="shared" si="181"/>
        <v>GROWTH</v>
      </c>
      <c r="Z832" s="138">
        <v>0</v>
      </c>
      <c r="AA832" s="133"/>
      <c r="AB832" s="133" t="s">
        <v>121</v>
      </c>
      <c r="AC832" s="133" t="s">
        <v>1245</v>
      </c>
      <c r="AE832" s="133" t="s">
        <v>1245</v>
      </c>
      <c r="AF832" s="139">
        <v>73.333333333333329</v>
      </c>
    </row>
    <row r="833" spans="1:32" s="139" customFormat="1" ht="12">
      <c r="A833" s="133" t="s">
        <v>1245</v>
      </c>
      <c r="B833" s="141" t="s">
        <v>50</v>
      </c>
      <c r="C833" s="135" t="s">
        <v>2488</v>
      </c>
      <c r="D833" s="135">
        <v>1000000768</v>
      </c>
      <c r="E833" s="136" t="s">
        <v>2489</v>
      </c>
      <c r="F833" s="137">
        <v>41816</v>
      </c>
      <c r="G833" s="137" t="str">
        <f t="shared" si="184"/>
        <v>Targeted Dealer</v>
      </c>
      <c r="H833" s="137"/>
      <c r="I833" s="177">
        <v>25</v>
      </c>
      <c r="J833" s="177"/>
      <c r="K833" s="178">
        <v>30</v>
      </c>
      <c r="L833" s="178">
        <f t="shared" si="176"/>
        <v>-5</v>
      </c>
      <c r="M833" s="178" t="str">
        <f t="shared" si="177"/>
        <v>-</v>
      </c>
      <c r="N833" s="179">
        <v>25</v>
      </c>
      <c r="O833" s="180" t="str">
        <f t="shared" si="171"/>
        <v>Aug</v>
      </c>
      <c r="P833" s="178">
        <v>30</v>
      </c>
      <c r="Q833" s="181">
        <f t="shared" si="178"/>
        <v>0</v>
      </c>
      <c r="R833" s="180">
        <f t="shared" si="172"/>
        <v>0</v>
      </c>
      <c r="S833" s="181" t="str">
        <f t="shared" si="179"/>
        <v>GROWTH</v>
      </c>
      <c r="T833" s="178">
        <f t="shared" si="173"/>
        <v>25</v>
      </c>
      <c r="U833" s="182" t="str">
        <f t="shared" si="174"/>
        <v>Sep</v>
      </c>
      <c r="V833" s="178">
        <f t="shared" si="182"/>
        <v>25</v>
      </c>
      <c r="W833" s="183">
        <f t="shared" si="180"/>
        <v>5</v>
      </c>
      <c r="X833" s="184" t="b">
        <f t="shared" si="183"/>
        <v>0</v>
      </c>
      <c r="Y833" s="183" t="str">
        <f t="shared" si="181"/>
        <v>GROWTH</v>
      </c>
      <c r="Z833" s="138">
        <v>0</v>
      </c>
      <c r="AA833" s="133"/>
      <c r="AB833" s="133" t="s">
        <v>121</v>
      </c>
      <c r="AC833" s="133" t="s">
        <v>1245</v>
      </c>
      <c r="AE833" s="133" t="s">
        <v>1245</v>
      </c>
      <c r="AF833" s="139">
        <v>27.5</v>
      </c>
    </row>
    <row r="834" spans="1:32" s="139" customFormat="1" ht="12">
      <c r="A834" s="133" t="s">
        <v>1245</v>
      </c>
      <c r="B834" s="141" t="s">
        <v>50</v>
      </c>
      <c r="C834" s="135" t="s">
        <v>2490</v>
      </c>
      <c r="D834" s="135">
        <v>1000000775</v>
      </c>
      <c r="E834" s="136" t="s">
        <v>2491</v>
      </c>
      <c r="F834" s="137">
        <v>42905</v>
      </c>
      <c r="G834" s="137" t="str">
        <f t="shared" si="184"/>
        <v>-</v>
      </c>
      <c r="H834" s="137"/>
      <c r="I834" s="177">
        <v>0</v>
      </c>
      <c r="J834" s="177"/>
      <c r="K834" s="178">
        <v>155</v>
      </c>
      <c r="L834" s="178">
        <f t="shared" si="176"/>
        <v>-155</v>
      </c>
      <c r="M834" s="178" t="str">
        <f t="shared" si="177"/>
        <v>-</v>
      </c>
      <c r="N834" s="179">
        <v>0</v>
      </c>
      <c r="O834" s="180" t="str">
        <f t="shared" si="171"/>
        <v>Aug</v>
      </c>
      <c r="P834" s="178">
        <v>70</v>
      </c>
      <c r="Q834" s="181">
        <f t="shared" si="178"/>
        <v>85</v>
      </c>
      <c r="R834" s="180">
        <f t="shared" si="172"/>
        <v>1.2142857142857144</v>
      </c>
      <c r="S834" s="181" t="b">
        <f t="shared" si="179"/>
        <v>0</v>
      </c>
      <c r="T834" s="178">
        <f t="shared" si="173"/>
        <v>0</v>
      </c>
      <c r="U834" s="182" t="str">
        <f t="shared" si="174"/>
        <v>Sep</v>
      </c>
      <c r="V834" s="178">
        <f t="shared" si="182"/>
        <v>0</v>
      </c>
      <c r="W834" s="183">
        <f t="shared" si="180"/>
        <v>155</v>
      </c>
      <c r="X834" s="184" t="b">
        <f t="shared" si="183"/>
        <v>0</v>
      </c>
      <c r="Y834" s="183" t="b">
        <f t="shared" si="181"/>
        <v>0</v>
      </c>
      <c r="Z834" s="138">
        <v>0</v>
      </c>
      <c r="AA834" s="133"/>
      <c r="AB834" s="133" t="s">
        <v>121</v>
      </c>
      <c r="AC834" s="133" t="s">
        <v>1245</v>
      </c>
      <c r="AE834" s="133" t="s">
        <v>1245</v>
      </c>
      <c r="AF834" s="139">
        <v>103.33333333333333</v>
      </c>
    </row>
    <row r="835" spans="1:32" s="139" customFormat="1" ht="12">
      <c r="A835" s="133" t="s">
        <v>1245</v>
      </c>
      <c r="B835" s="141" t="s">
        <v>50</v>
      </c>
      <c r="C835" s="135" t="s">
        <v>2494</v>
      </c>
      <c r="D835" s="135">
        <v>1000000773</v>
      </c>
      <c r="E835" s="136" t="s">
        <v>2495</v>
      </c>
      <c r="F835" s="137">
        <v>43066</v>
      </c>
      <c r="G835" s="137" t="str">
        <f t="shared" si="184"/>
        <v>Targeted Dealer</v>
      </c>
      <c r="H835" s="137"/>
      <c r="I835" s="177">
        <v>100</v>
      </c>
      <c r="J835" s="177"/>
      <c r="K835" s="178">
        <v>105</v>
      </c>
      <c r="L835" s="178">
        <f t="shared" si="176"/>
        <v>-5</v>
      </c>
      <c r="M835" s="178" t="str">
        <f t="shared" si="177"/>
        <v>-</v>
      </c>
      <c r="N835" s="179">
        <v>90</v>
      </c>
      <c r="O835" s="180" t="str">
        <f t="shared" si="171"/>
        <v>Aug</v>
      </c>
      <c r="P835" s="178">
        <v>30</v>
      </c>
      <c r="Q835" s="181">
        <f t="shared" si="178"/>
        <v>75</v>
      </c>
      <c r="R835" s="180">
        <f t="shared" si="172"/>
        <v>2.5</v>
      </c>
      <c r="S835" s="181" t="str">
        <f t="shared" si="179"/>
        <v>GROWTH</v>
      </c>
      <c r="T835" s="178">
        <f t="shared" si="173"/>
        <v>90</v>
      </c>
      <c r="U835" s="182" t="str">
        <f t="shared" si="174"/>
        <v>Sep</v>
      </c>
      <c r="V835" s="178">
        <f t="shared" si="182"/>
        <v>90</v>
      </c>
      <c r="W835" s="183">
        <f t="shared" si="180"/>
        <v>15</v>
      </c>
      <c r="X835" s="184" t="b">
        <f t="shared" si="183"/>
        <v>0</v>
      </c>
      <c r="Y835" s="183" t="str">
        <f t="shared" si="181"/>
        <v>GROWTH</v>
      </c>
      <c r="Z835" s="138">
        <v>0</v>
      </c>
      <c r="AA835" s="133"/>
      <c r="AB835" s="133" t="s">
        <v>121</v>
      </c>
      <c r="AC835" s="133" t="s">
        <v>1245</v>
      </c>
      <c r="AE835" s="133" t="s">
        <v>1245</v>
      </c>
      <c r="AF835" s="139">
        <v>81.666666666666671</v>
      </c>
    </row>
    <row r="836" spans="1:32" s="139" customFormat="1" ht="12">
      <c r="A836" s="133" t="s">
        <v>1245</v>
      </c>
      <c r="B836" s="141" t="s">
        <v>50</v>
      </c>
      <c r="C836" s="135" t="s">
        <v>2496</v>
      </c>
      <c r="D836" s="135">
        <v>1000000769</v>
      </c>
      <c r="E836" s="136" t="s">
        <v>2497</v>
      </c>
      <c r="F836" s="137">
        <v>43305</v>
      </c>
      <c r="G836" s="137" t="str">
        <f t="shared" si="184"/>
        <v>Targeted Dealer</v>
      </c>
      <c r="H836" s="137"/>
      <c r="I836" s="177">
        <v>35</v>
      </c>
      <c r="J836" s="177"/>
      <c r="K836" s="178">
        <v>68</v>
      </c>
      <c r="L836" s="178">
        <f t="shared" si="176"/>
        <v>-33</v>
      </c>
      <c r="M836" s="178" t="str">
        <f t="shared" si="177"/>
        <v>-</v>
      </c>
      <c r="N836" s="179">
        <v>33</v>
      </c>
      <c r="O836" s="180" t="str">
        <f t="shared" ref="O836:O899" si="185">IF(F836&lt;=$P$2,"Aug","")</f>
        <v>Aug</v>
      </c>
      <c r="P836" s="178">
        <v>51</v>
      </c>
      <c r="Q836" s="181">
        <f t="shared" si="178"/>
        <v>17</v>
      </c>
      <c r="R836" s="180">
        <f t="shared" ref="R836:R899" si="186">IFERROR(IF(O836="Aug",(K836/P836-1))," ")</f>
        <v>0.33333333333333326</v>
      </c>
      <c r="S836" s="181" t="str">
        <f t="shared" si="179"/>
        <v>GROWTH</v>
      </c>
      <c r="T836" s="178">
        <f t="shared" ref="T836:T899" si="187">N836</f>
        <v>33</v>
      </c>
      <c r="U836" s="182" t="str">
        <f t="shared" ref="U836:U899" si="188">IF(F836&lt;=$V$2,"Sep","")</f>
        <v>Sep</v>
      </c>
      <c r="V836" s="178">
        <f t="shared" si="182"/>
        <v>33</v>
      </c>
      <c r="W836" s="183">
        <f t="shared" si="180"/>
        <v>35</v>
      </c>
      <c r="X836" s="184" t="b">
        <f t="shared" si="183"/>
        <v>0</v>
      </c>
      <c r="Y836" s="183" t="str">
        <f t="shared" si="181"/>
        <v>GROWTH</v>
      </c>
      <c r="Z836" s="138">
        <v>0</v>
      </c>
      <c r="AA836" s="133"/>
      <c r="AB836" s="133" t="s">
        <v>121</v>
      </c>
      <c r="AC836" s="133" t="s">
        <v>1245</v>
      </c>
      <c r="AE836" s="133" t="s">
        <v>1245</v>
      </c>
      <c r="AF836" s="139">
        <v>68</v>
      </c>
    </row>
    <row r="837" spans="1:32" s="139" customFormat="1" ht="12">
      <c r="A837" s="133" t="s">
        <v>1245</v>
      </c>
      <c r="B837" s="141" t="s">
        <v>50</v>
      </c>
      <c r="C837" s="135" t="s">
        <v>2498</v>
      </c>
      <c r="D837" s="135">
        <v>1000000774</v>
      </c>
      <c r="E837" s="136" t="s">
        <v>2499</v>
      </c>
      <c r="F837" s="137">
        <v>43319</v>
      </c>
      <c r="G837" s="137" t="str">
        <f t="shared" si="184"/>
        <v>Targeted Dealer</v>
      </c>
      <c r="H837" s="137"/>
      <c r="I837" s="177">
        <v>60</v>
      </c>
      <c r="J837" s="177"/>
      <c r="K837" s="178">
        <v>0</v>
      </c>
      <c r="L837" s="178">
        <f t="shared" si="176"/>
        <v>60</v>
      </c>
      <c r="M837" s="178" t="str">
        <f t="shared" si="177"/>
        <v>-</v>
      </c>
      <c r="N837" s="179">
        <v>60</v>
      </c>
      <c r="O837" s="180" t="str">
        <f t="shared" si="185"/>
        <v>Aug</v>
      </c>
      <c r="P837" s="178">
        <v>0</v>
      </c>
      <c r="Q837" s="181">
        <f t="shared" si="178"/>
        <v>0</v>
      </c>
      <c r="R837" s="180" t="str">
        <f t="shared" si="186"/>
        <v xml:space="preserve"> </v>
      </c>
      <c r="S837" s="181" t="str">
        <f t="shared" si="179"/>
        <v>GROWTH</v>
      </c>
      <c r="T837" s="178">
        <f t="shared" si="187"/>
        <v>60</v>
      </c>
      <c r="U837" s="182" t="str">
        <f t="shared" si="188"/>
        <v>Sep</v>
      </c>
      <c r="V837" s="178">
        <f t="shared" si="182"/>
        <v>60</v>
      </c>
      <c r="W837" s="183">
        <f t="shared" si="180"/>
        <v>-60</v>
      </c>
      <c r="X837" s="184" t="b">
        <f t="shared" si="183"/>
        <v>0</v>
      </c>
      <c r="Y837" s="183" t="str">
        <f t="shared" si="181"/>
        <v>GROWTH</v>
      </c>
      <c r="Z837" s="138">
        <v>0</v>
      </c>
      <c r="AA837" s="133"/>
      <c r="AB837" s="133" t="s">
        <v>121</v>
      </c>
      <c r="AC837" s="133" t="s">
        <v>1245</v>
      </c>
      <c r="AE837" s="133" t="s">
        <v>1245</v>
      </c>
      <c r="AF837" s="139">
        <v>29.166666666666668</v>
      </c>
    </row>
    <row r="838" spans="1:32" s="139" customFormat="1" ht="12">
      <c r="A838" s="133" t="s">
        <v>1245</v>
      </c>
      <c r="B838" s="141" t="s">
        <v>50</v>
      </c>
      <c r="C838" s="135" t="s">
        <v>2500</v>
      </c>
      <c r="D838" s="135">
        <v>1000001085</v>
      </c>
      <c r="E838" s="136" t="s">
        <v>2501</v>
      </c>
      <c r="F838" s="137">
        <v>43582</v>
      </c>
      <c r="G838" s="137" t="str">
        <f t="shared" si="184"/>
        <v>-</v>
      </c>
      <c r="H838" s="137"/>
      <c r="I838" s="177">
        <v>0</v>
      </c>
      <c r="J838" s="177"/>
      <c r="K838" s="178">
        <v>0</v>
      </c>
      <c r="L838" s="178">
        <f t="shared" si="176"/>
        <v>0</v>
      </c>
      <c r="M838" s="178" t="str">
        <f t="shared" si="177"/>
        <v>-</v>
      </c>
      <c r="N838" s="179">
        <v>0</v>
      </c>
      <c r="O838" s="180" t="str">
        <f t="shared" si="185"/>
        <v>Aug</v>
      </c>
      <c r="P838" s="178">
        <v>0</v>
      </c>
      <c r="Q838" s="181">
        <f t="shared" si="178"/>
        <v>0</v>
      </c>
      <c r="R838" s="180" t="str">
        <f t="shared" si="186"/>
        <v xml:space="preserve"> </v>
      </c>
      <c r="S838" s="181" t="b">
        <f t="shared" si="179"/>
        <v>0</v>
      </c>
      <c r="T838" s="178">
        <f t="shared" si="187"/>
        <v>0</v>
      </c>
      <c r="U838" s="182" t="str">
        <f t="shared" si="188"/>
        <v>Sep</v>
      </c>
      <c r="V838" s="178">
        <f t="shared" si="182"/>
        <v>0</v>
      </c>
      <c r="W838" s="183">
        <f t="shared" si="180"/>
        <v>0</v>
      </c>
      <c r="X838" s="184" t="b">
        <f t="shared" si="183"/>
        <v>0</v>
      </c>
      <c r="Y838" s="183" t="b">
        <f t="shared" si="181"/>
        <v>0</v>
      </c>
      <c r="Z838" s="138">
        <v>0</v>
      </c>
      <c r="AA838" s="133"/>
      <c r="AB838" s="133" t="s">
        <v>121</v>
      </c>
      <c r="AC838" s="133" t="s">
        <v>1245</v>
      </c>
      <c r="AE838" s="133" t="s">
        <v>1245</v>
      </c>
      <c r="AF838" s="139">
        <v>15</v>
      </c>
    </row>
    <row r="839" spans="1:32" s="139" customFormat="1" ht="12">
      <c r="A839" s="133" t="s">
        <v>1245</v>
      </c>
      <c r="B839" s="141" t="s">
        <v>50</v>
      </c>
      <c r="C839" s="135" t="s">
        <v>2502</v>
      </c>
      <c r="D839" s="135">
        <v>1000001090</v>
      </c>
      <c r="E839" s="136" t="s">
        <v>2503</v>
      </c>
      <c r="F839" s="137">
        <v>43801</v>
      </c>
      <c r="G839" s="137" t="str">
        <f t="shared" si="184"/>
        <v>Targeted Dealer</v>
      </c>
      <c r="H839" s="137"/>
      <c r="I839" s="177">
        <v>460</v>
      </c>
      <c r="J839" s="177"/>
      <c r="K839" s="178">
        <v>572</v>
      </c>
      <c r="L839" s="178">
        <f t="shared" si="176"/>
        <v>-112</v>
      </c>
      <c r="M839" s="178" t="str">
        <f t="shared" si="177"/>
        <v>-</v>
      </c>
      <c r="N839" s="179">
        <v>385</v>
      </c>
      <c r="O839" s="180" t="str">
        <f t="shared" si="185"/>
        <v>Aug</v>
      </c>
      <c r="P839" s="178">
        <v>525</v>
      </c>
      <c r="Q839" s="181">
        <f t="shared" si="178"/>
        <v>47</v>
      </c>
      <c r="R839" s="180">
        <f t="shared" si="186"/>
        <v>8.9523809523809561E-2</v>
      </c>
      <c r="S839" s="181" t="str">
        <f t="shared" si="179"/>
        <v>GROWTH</v>
      </c>
      <c r="T839" s="178">
        <f t="shared" si="187"/>
        <v>385</v>
      </c>
      <c r="U839" s="182" t="str">
        <f t="shared" si="188"/>
        <v>Sep</v>
      </c>
      <c r="V839" s="178">
        <f t="shared" si="182"/>
        <v>385</v>
      </c>
      <c r="W839" s="183">
        <f t="shared" si="180"/>
        <v>187</v>
      </c>
      <c r="X839" s="184" t="b">
        <f t="shared" si="183"/>
        <v>0</v>
      </c>
      <c r="Y839" s="183" t="str">
        <f t="shared" si="181"/>
        <v>GROWTH</v>
      </c>
      <c r="Z839" s="138">
        <v>0</v>
      </c>
      <c r="AA839" s="133"/>
      <c r="AB839" s="133" t="s">
        <v>121</v>
      </c>
      <c r="AC839" s="133" t="s">
        <v>1245</v>
      </c>
      <c r="AE839" s="133" t="s">
        <v>1245</v>
      </c>
      <c r="AF839" s="139">
        <v>387</v>
      </c>
    </row>
    <row r="840" spans="1:32" s="139" customFormat="1" ht="12">
      <c r="A840" s="133" t="s">
        <v>1245</v>
      </c>
      <c r="B840" s="141" t="s">
        <v>50</v>
      </c>
      <c r="C840" s="135" t="s">
        <v>2504</v>
      </c>
      <c r="D840" s="135">
        <v>1000001083</v>
      </c>
      <c r="E840" s="136" t="s">
        <v>2505</v>
      </c>
      <c r="F840" s="137">
        <v>44126</v>
      </c>
      <c r="G840" s="137" t="str">
        <f t="shared" si="184"/>
        <v>Targeted Dealer</v>
      </c>
      <c r="H840" s="137"/>
      <c r="I840" s="177">
        <v>175</v>
      </c>
      <c r="J840" s="177"/>
      <c r="K840" s="178">
        <v>90</v>
      </c>
      <c r="L840" s="178">
        <f t="shared" si="176"/>
        <v>85</v>
      </c>
      <c r="M840" s="178" t="str">
        <f t="shared" si="177"/>
        <v>-</v>
      </c>
      <c r="N840" s="179">
        <v>140</v>
      </c>
      <c r="O840" s="180" t="str">
        <f t="shared" si="185"/>
        <v>Aug</v>
      </c>
      <c r="P840" s="178">
        <v>120</v>
      </c>
      <c r="Q840" s="181">
        <f t="shared" si="178"/>
        <v>-30</v>
      </c>
      <c r="R840" s="180">
        <f t="shared" si="186"/>
        <v>-0.25</v>
      </c>
      <c r="S840" s="181" t="str">
        <f t="shared" si="179"/>
        <v>DEGROWTH</v>
      </c>
      <c r="T840" s="178">
        <f t="shared" si="187"/>
        <v>140</v>
      </c>
      <c r="U840" s="182" t="str">
        <f t="shared" si="188"/>
        <v>Sep</v>
      </c>
      <c r="V840" s="178">
        <f t="shared" si="182"/>
        <v>140</v>
      </c>
      <c r="W840" s="183">
        <f t="shared" si="180"/>
        <v>-50</v>
      </c>
      <c r="X840" s="184" t="b">
        <f t="shared" si="183"/>
        <v>0</v>
      </c>
      <c r="Y840" s="183" t="str">
        <f t="shared" si="181"/>
        <v>GROWTH</v>
      </c>
      <c r="Z840" s="138">
        <v>0</v>
      </c>
      <c r="AA840" s="133"/>
      <c r="AB840" s="133" t="s">
        <v>121</v>
      </c>
      <c r="AC840" s="133" t="s">
        <v>1245</v>
      </c>
      <c r="AE840" s="133" t="s">
        <v>1245</v>
      </c>
      <c r="AF840" s="139">
        <v>118.33333333333333</v>
      </c>
    </row>
    <row r="841" spans="1:32" s="139" customFormat="1" ht="12">
      <c r="A841" s="133" t="s">
        <v>1245</v>
      </c>
      <c r="B841" s="141" t="s">
        <v>50</v>
      </c>
      <c r="C841" s="135" t="s">
        <v>2506</v>
      </c>
      <c r="D841" s="135">
        <v>1000001089</v>
      </c>
      <c r="E841" s="136" t="s">
        <v>2507</v>
      </c>
      <c r="F841" s="137">
        <v>44197</v>
      </c>
      <c r="G841" s="137" t="str">
        <f t="shared" si="184"/>
        <v>Targeted Dealer</v>
      </c>
      <c r="H841" s="137"/>
      <c r="I841" s="177">
        <v>130</v>
      </c>
      <c r="J841" s="177"/>
      <c r="K841" s="178">
        <v>140</v>
      </c>
      <c r="L841" s="178">
        <f t="shared" si="176"/>
        <v>-10</v>
      </c>
      <c r="M841" s="178" t="str">
        <f t="shared" si="177"/>
        <v>-</v>
      </c>
      <c r="N841" s="179">
        <v>90</v>
      </c>
      <c r="O841" s="180" t="str">
        <f t="shared" si="185"/>
        <v>Aug</v>
      </c>
      <c r="P841" s="178">
        <v>135</v>
      </c>
      <c r="Q841" s="181">
        <f t="shared" si="178"/>
        <v>5</v>
      </c>
      <c r="R841" s="180">
        <f t="shared" si="186"/>
        <v>3.7037037037036979E-2</v>
      </c>
      <c r="S841" s="181" t="str">
        <f t="shared" si="179"/>
        <v>GROWTH</v>
      </c>
      <c r="T841" s="178">
        <f t="shared" si="187"/>
        <v>90</v>
      </c>
      <c r="U841" s="182" t="str">
        <f t="shared" si="188"/>
        <v>Sep</v>
      </c>
      <c r="V841" s="178">
        <f t="shared" si="182"/>
        <v>90</v>
      </c>
      <c r="W841" s="183">
        <f t="shared" si="180"/>
        <v>50</v>
      </c>
      <c r="X841" s="184" t="b">
        <f t="shared" si="183"/>
        <v>0</v>
      </c>
      <c r="Y841" s="183" t="str">
        <f t="shared" si="181"/>
        <v>GROWTH</v>
      </c>
      <c r="Z841" s="138">
        <v>0</v>
      </c>
      <c r="AA841" s="133"/>
      <c r="AB841" s="133" t="s">
        <v>121</v>
      </c>
      <c r="AC841" s="133" t="s">
        <v>1245</v>
      </c>
      <c r="AE841" s="133" t="s">
        <v>1245</v>
      </c>
      <c r="AF841" s="139">
        <v>148.25</v>
      </c>
    </row>
    <row r="842" spans="1:32" s="139" customFormat="1" ht="12">
      <c r="A842" s="133" t="s">
        <v>1245</v>
      </c>
      <c r="B842" s="141" t="s">
        <v>50</v>
      </c>
      <c r="C842" s="135" t="s">
        <v>2508</v>
      </c>
      <c r="D842" s="135">
        <v>1000001088</v>
      </c>
      <c r="E842" s="136" t="s">
        <v>2509</v>
      </c>
      <c r="F842" s="137">
        <v>44321</v>
      </c>
      <c r="G842" s="137" t="str">
        <f t="shared" si="184"/>
        <v>-</v>
      </c>
      <c r="H842" s="137"/>
      <c r="I842" s="177">
        <v>0</v>
      </c>
      <c r="J842" s="177"/>
      <c r="K842" s="178">
        <v>0</v>
      </c>
      <c r="L842" s="178">
        <f t="shared" si="176"/>
        <v>0</v>
      </c>
      <c r="M842" s="178" t="str">
        <f t="shared" si="177"/>
        <v>-</v>
      </c>
      <c r="N842" s="179">
        <v>0</v>
      </c>
      <c r="O842" s="180" t="str">
        <f t="shared" si="185"/>
        <v>Aug</v>
      </c>
      <c r="P842" s="178">
        <v>0</v>
      </c>
      <c r="Q842" s="181">
        <f t="shared" si="178"/>
        <v>0</v>
      </c>
      <c r="R842" s="180" t="str">
        <f t="shared" si="186"/>
        <v xml:space="preserve"> </v>
      </c>
      <c r="S842" s="181" t="b">
        <f t="shared" si="179"/>
        <v>0</v>
      </c>
      <c r="T842" s="178">
        <f t="shared" si="187"/>
        <v>0</v>
      </c>
      <c r="U842" s="182" t="str">
        <f t="shared" si="188"/>
        <v>Sep</v>
      </c>
      <c r="V842" s="178">
        <f t="shared" si="182"/>
        <v>0</v>
      </c>
      <c r="W842" s="183">
        <f t="shared" si="180"/>
        <v>0</v>
      </c>
      <c r="X842" s="184" t="b">
        <f t="shared" si="183"/>
        <v>0</v>
      </c>
      <c r="Y842" s="183" t="b">
        <f t="shared" si="181"/>
        <v>0</v>
      </c>
      <c r="Z842" s="138">
        <v>0</v>
      </c>
      <c r="AA842" s="133"/>
      <c r="AB842" s="133" t="s">
        <v>121</v>
      </c>
      <c r="AC842" s="133" t="s">
        <v>1245</v>
      </c>
      <c r="AE842" s="133" t="s">
        <v>1245</v>
      </c>
      <c r="AF842" s="139">
        <v>3.8333333333333335</v>
      </c>
    </row>
    <row r="843" spans="1:32" s="139" customFormat="1" ht="12">
      <c r="A843" s="133" t="s">
        <v>1245</v>
      </c>
      <c r="B843" s="141" t="s">
        <v>50</v>
      </c>
      <c r="C843" s="135" t="s">
        <v>2512</v>
      </c>
      <c r="D843" s="135">
        <v>1000002756</v>
      </c>
      <c r="E843" s="140" t="s">
        <v>2513</v>
      </c>
      <c r="F843" s="137">
        <v>44704</v>
      </c>
      <c r="G843" s="137" t="str">
        <f t="shared" si="184"/>
        <v>Targeted Dealer</v>
      </c>
      <c r="H843" s="137"/>
      <c r="I843" s="177">
        <v>50</v>
      </c>
      <c r="J843" s="177"/>
      <c r="K843" s="178">
        <v>90</v>
      </c>
      <c r="L843" s="178">
        <f t="shared" si="176"/>
        <v>-40</v>
      </c>
      <c r="M843" s="178" t="str">
        <f t="shared" si="177"/>
        <v>-</v>
      </c>
      <c r="N843" s="179">
        <v>120</v>
      </c>
      <c r="O843" s="180" t="str">
        <f t="shared" si="185"/>
        <v>Aug</v>
      </c>
      <c r="P843" s="178">
        <v>60</v>
      </c>
      <c r="Q843" s="181">
        <f t="shared" si="178"/>
        <v>30</v>
      </c>
      <c r="R843" s="180">
        <f t="shared" si="186"/>
        <v>0.5</v>
      </c>
      <c r="S843" s="181" t="str">
        <f t="shared" si="179"/>
        <v>GROWTH</v>
      </c>
      <c r="T843" s="178">
        <f t="shared" si="187"/>
        <v>120</v>
      </c>
      <c r="U843" s="182" t="str">
        <f t="shared" si="188"/>
        <v>Sep</v>
      </c>
      <c r="V843" s="178">
        <f t="shared" si="182"/>
        <v>120</v>
      </c>
      <c r="W843" s="183">
        <f t="shared" si="180"/>
        <v>-30</v>
      </c>
      <c r="X843" s="184" t="b">
        <f t="shared" si="183"/>
        <v>0</v>
      </c>
      <c r="Y843" s="183" t="str">
        <f t="shared" si="181"/>
        <v>GROWTH</v>
      </c>
      <c r="Z843" s="138">
        <v>0</v>
      </c>
      <c r="AA843" s="133"/>
      <c r="AB843" s="133" t="s">
        <v>121</v>
      </c>
      <c r="AC843" s="133" t="s">
        <v>1245</v>
      </c>
      <c r="AE843" s="133" t="s">
        <v>1245</v>
      </c>
      <c r="AF843" s="139">
        <v>45</v>
      </c>
    </row>
    <row r="844" spans="1:32" s="139" customFormat="1" ht="12">
      <c r="A844" s="133" t="s">
        <v>1245</v>
      </c>
      <c r="B844" s="141" t="s">
        <v>50</v>
      </c>
      <c r="C844" s="135" t="s">
        <v>2516</v>
      </c>
      <c r="D844" s="135">
        <v>1000003565</v>
      </c>
      <c r="E844" s="140" t="s">
        <v>2517</v>
      </c>
      <c r="F844" s="137">
        <v>45078</v>
      </c>
      <c r="G844" s="137" t="str">
        <f t="shared" si="184"/>
        <v>-</v>
      </c>
      <c r="H844" s="137"/>
      <c r="I844" s="177">
        <v>0</v>
      </c>
      <c r="J844" s="177"/>
      <c r="K844" s="178">
        <v>16</v>
      </c>
      <c r="L844" s="178">
        <f t="shared" si="176"/>
        <v>-16</v>
      </c>
      <c r="M844" s="178" t="str">
        <f t="shared" si="177"/>
        <v>-</v>
      </c>
      <c r="N844" s="179">
        <v>16</v>
      </c>
      <c r="O844" s="180" t="str">
        <f t="shared" si="185"/>
        <v>Aug</v>
      </c>
      <c r="P844" s="178">
        <v>16</v>
      </c>
      <c r="Q844" s="181">
        <f t="shared" si="178"/>
        <v>0</v>
      </c>
      <c r="R844" s="180">
        <f t="shared" si="186"/>
        <v>0</v>
      </c>
      <c r="S844" s="181" t="str">
        <f t="shared" si="179"/>
        <v>GROWTH</v>
      </c>
      <c r="T844" s="178">
        <f t="shared" si="187"/>
        <v>16</v>
      </c>
      <c r="U844" s="182" t="str">
        <f t="shared" si="188"/>
        <v>Sep</v>
      </c>
      <c r="V844" s="178">
        <f t="shared" si="182"/>
        <v>16</v>
      </c>
      <c r="W844" s="183">
        <f t="shared" si="180"/>
        <v>0</v>
      </c>
      <c r="X844" s="184" t="b">
        <f t="shared" si="183"/>
        <v>0</v>
      </c>
      <c r="Y844" s="183" t="str">
        <f t="shared" si="181"/>
        <v>GROWTH</v>
      </c>
      <c r="Z844" s="138">
        <v>0</v>
      </c>
      <c r="AA844" s="133"/>
      <c r="AB844" s="133" t="s">
        <v>121</v>
      </c>
      <c r="AC844" s="133" t="s">
        <v>1245</v>
      </c>
      <c r="AE844" s="133" t="s">
        <v>1245</v>
      </c>
      <c r="AF844" s="139">
        <v>26.666666666666668</v>
      </c>
    </row>
    <row r="845" spans="1:32" s="139" customFormat="1" ht="12">
      <c r="A845" s="133" t="s">
        <v>1245</v>
      </c>
      <c r="B845" s="141" t="s">
        <v>50</v>
      </c>
      <c r="C845" s="135" t="s">
        <v>2520</v>
      </c>
      <c r="D845" s="135">
        <v>1000003716</v>
      </c>
      <c r="E845" s="140" t="s">
        <v>2521</v>
      </c>
      <c r="F845" s="137">
        <v>45181</v>
      </c>
      <c r="G845" s="137" t="str">
        <f t="shared" si="184"/>
        <v>Targeted Dealer</v>
      </c>
      <c r="H845" s="137"/>
      <c r="I845" s="177">
        <v>50</v>
      </c>
      <c r="J845" s="177"/>
      <c r="K845" s="178">
        <v>90</v>
      </c>
      <c r="L845" s="178">
        <f t="shared" si="176"/>
        <v>-40</v>
      </c>
      <c r="M845" s="178" t="str">
        <f t="shared" si="177"/>
        <v>-</v>
      </c>
      <c r="N845" s="179">
        <v>125</v>
      </c>
      <c r="O845" s="180" t="str">
        <f t="shared" si="185"/>
        <v>Aug</v>
      </c>
      <c r="P845" s="178">
        <v>110</v>
      </c>
      <c r="Q845" s="181">
        <f t="shared" si="178"/>
        <v>-20</v>
      </c>
      <c r="R845" s="180">
        <f t="shared" si="186"/>
        <v>-0.18181818181818177</v>
      </c>
      <c r="S845" s="181" t="str">
        <f t="shared" si="179"/>
        <v>DEGROWTH</v>
      </c>
      <c r="T845" s="178">
        <f t="shared" si="187"/>
        <v>125</v>
      </c>
      <c r="U845" s="182" t="str">
        <f t="shared" si="188"/>
        <v>Sep</v>
      </c>
      <c r="V845" s="178">
        <f t="shared" si="182"/>
        <v>125</v>
      </c>
      <c r="W845" s="183">
        <f t="shared" si="180"/>
        <v>-35</v>
      </c>
      <c r="X845" s="184" t="b">
        <f t="shared" si="183"/>
        <v>0</v>
      </c>
      <c r="Y845" s="183" t="str">
        <f t="shared" si="181"/>
        <v>GROWTH</v>
      </c>
      <c r="Z845" s="138">
        <v>0</v>
      </c>
      <c r="AA845" s="133"/>
      <c r="AB845" s="133" t="s">
        <v>121</v>
      </c>
      <c r="AC845" s="133" t="s">
        <v>1245</v>
      </c>
      <c r="AE845" s="133" t="s">
        <v>1245</v>
      </c>
      <c r="AF845" s="139">
        <v>112.5</v>
      </c>
    </row>
    <row r="846" spans="1:32" s="139" customFormat="1" ht="12">
      <c r="A846" s="138" t="s">
        <v>1245</v>
      </c>
      <c r="B846" s="144" t="s">
        <v>50</v>
      </c>
      <c r="C846" s="144" t="s">
        <v>2524</v>
      </c>
      <c r="D846" s="144">
        <v>1000004025</v>
      </c>
      <c r="E846" s="144" t="s">
        <v>2525</v>
      </c>
      <c r="F846" s="137">
        <v>45473</v>
      </c>
      <c r="G846" s="137" t="str">
        <f t="shared" si="184"/>
        <v>Targeted Dealer</v>
      </c>
      <c r="H846" s="137"/>
      <c r="I846" s="177">
        <v>50</v>
      </c>
      <c r="J846" s="177"/>
      <c r="K846" s="178">
        <v>105</v>
      </c>
      <c r="L846" s="178">
        <f t="shared" ref="L846:L906" si="189">I846-K846</f>
        <v>-55</v>
      </c>
      <c r="M846" s="178" t="str">
        <f t="shared" ref="M846:M906" si="190">IFERROR((K846/J846%),"-")</f>
        <v>-</v>
      </c>
      <c r="N846" s="179">
        <v>130</v>
      </c>
      <c r="O846" s="180" t="str">
        <f t="shared" si="185"/>
        <v>Aug</v>
      </c>
      <c r="P846" s="178">
        <v>137</v>
      </c>
      <c r="Q846" s="181">
        <f t="shared" ref="Q846:Q906" si="191">K846-P846</f>
        <v>-32</v>
      </c>
      <c r="R846" s="180">
        <f t="shared" si="186"/>
        <v>-0.23357664233576647</v>
      </c>
      <c r="S846" s="181" t="str">
        <f t="shared" ref="S846:S906" si="192">IF(N846&gt;0,IF(O846="","-",IF(R846&lt;0%,"DEGROWTH","GROWTH")))</f>
        <v>DEGROWTH</v>
      </c>
      <c r="T846" s="178">
        <f t="shared" si="187"/>
        <v>130</v>
      </c>
      <c r="U846" s="182" t="str">
        <f t="shared" si="188"/>
        <v>Sep</v>
      </c>
      <c r="V846" s="178">
        <f t="shared" si="182"/>
        <v>130</v>
      </c>
      <c r="W846" s="183">
        <f t="shared" ref="W846:W906" si="193">K846-V846</f>
        <v>-25</v>
      </c>
      <c r="X846" s="184" t="b">
        <f t="shared" si="183"/>
        <v>0</v>
      </c>
      <c r="Y846" s="183" t="str">
        <f t="shared" ref="Y846:Y906" si="194">IF(T846&gt;0,IF(U846="","-",IF(X846&lt;0%,"DEGROWTH","GROWTH")))</f>
        <v>GROWTH</v>
      </c>
      <c r="Z846" s="138">
        <v>0</v>
      </c>
      <c r="AA846" s="133"/>
      <c r="AB846" s="133" t="s">
        <v>121</v>
      </c>
      <c r="AC846" s="138" t="s">
        <v>1245</v>
      </c>
      <c r="AE846" s="138" t="s">
        <v>1245</v>
      </c>
      <c r="AF846" s="139">
        <v>89.5</v>
      </c>
    </row>
    <row r="847" spans="1:32" s="139" customFormat="1" ht="12">
      <c r="A847" s="138" t="s">
        <v>1245</v>
      </c>
      <c r="B847" s="144" t="s">
        <v>50</v>
      </c>
      <c r="C847" s="144" t="s">
        <v>2526</v>
      </c>
      <c r="D847" s="144">
        <v>1000004072</v>
      </c>
      <c r="E847" s="144" t="s">
        <v>2527</v>
      </c>
      <c r="F847" s="137">
        <v>45504</v>
      </c>
      <c r="G847" s="137" t="str">
        <f t="shared" si="184"/>
        <v>Targeted Dealer</v>
      </c>
      <c r="H847" s="137"/>
      <c r="I847" s="177">
        <v>60</v>
      </c>
      <c r="J847" s="177"/>
      <c r="K847" s="178">
        <v>65</v>
      </c>
      <c r="L847" s="178">
        <f t="shared" si="189"/>
        <v>-5</v>
      </c>
      <c r="M847" s="178" t="str">
        <f t="shared" si="190"/>
        <v>-</v>
      </c>
      <c r="N847" s="179">
        <v>60</v>
      </c>
      <c r="O847" s="180" t="str">
        <f t="shared" si="185"/>
        <v>Aug</v>
      </c>
      <c r="P847" s="178">
        <v>90</v>
      </c>
      <c r="Q847" s="181">
        <f t="shared" si="191"/>
        <v>-25</v>
      </c>
      <c r="R847" s="180">
        <f t="shared" si="186"/>
        <v>-0.27777777777777779</v>
      </c>
      <c r="S847" s="181" t="str">
        <f t="shared" si="192"/>
        <v>DEGROWTH</v>
      </c>
      <c r="T847" s="178">
        <f t="shared" si="187"/>
        <v>60</v>
      </c>
      <c r="U847" s="182" t="str">
        <f t="shared" si="188"/>
        <v>Sep</v>
      </c>
      <c r="V847" s="178">
        <f t="shared" si="182"/>
        <v>60</v>
      </c>
      <c r="W847" s="183">
        <f t="shared" si="193"/>
        <v>5</v>
      </c>
      <c r="X847" s="184" t="b">
        <f t="shared" si="183"/>
        <v>0</v>
      </c>
      <c r="Y847" s="183" t="str">
        <f t="shared" si="194"/>
        <v>GROWTH</v>
      </c>
      <c r="Z847" s="138">
        <v>0</v>
      </c>
      <c r="AA847" s="133"/>
      <c r="AB847" s="133" t="s">
        <v>121</v>
      </c>
      <c r="AC847" s="138" t="s">
        <v>1245</v>
      </c>
      <c r="AE847" s="138" t="s">
        <v>1245</v>
      </c>
      <c r="AF847" s="139">
        <v>30.833333333333332</v>
      </c>
    </row>
    <row r="848" spans="1:32" s="139" customFormat="1" ht="12">
      <c r="A848" s="133" t="s">
        <v>1245</v>
      </c>
      <c r="B848" s="141" t="s">
        <v>52</v>
      </c>
      <c r="C848" s="135" t="s">
        <v>2528</v>
      </c>
      <c r="D848" s="135">
        <v>1000000784</v>
      </c>
      <c r="E848" s="136" t="s">
        <v>2529</v>
      </c>
      <c r="F848" s="137">
        <v>40830</v>
      </c>
      <c r="G848" s="137" t="str">
        <f t="shared" si="184"/>
        <v>-</v>
      </c>
      <c r="H848" s="137"/>
      <c r="I848" s="177">
        <v>0</v>
      </c>
      <c r="J848" s="177"/>
      <c r="K848" s="178">
        <v>0</v>
      </c>
      <c r="L848" s="178">
        <f t="shared" si="189"/>
        <v>0</v>
      </c>
      <c r="M848" s="178" t="str">
        <f t="shared" si="190"/>
        <v>-</v>
      </c>
      <c r="N848" s="179">
        <v>0</v>
      </c>
      <c r="O848" s="180" t="str">
        <f t="shared" si="185"/>
        <v>Aug</v>
      </c>
      <c r="P848" s="178">
        <v>0</v>
      </c>
      <c r="Q848" s="181">
        <f t="shared" si="191"/>
        <v>0</v>
      </c>
      <c r="R848" s="180" t="str">
        <f t="shared" si="186"/>
        <v xml:space="preserve"> </v>
      </c>
      <c r="S848" s="181" t="b">
        <f t="shared" si="192"/>
        <v>0</v>
      </c>
      <c r="T848" s="178">
        <f t="shared" si="187"/>
        <v>0</v>
      </c>
      <c r="U848" s="182" t="str">
        <f t="shared" si="188"/>
        <v>Sep</v>
      </c>
      <c r="V848" s="178">
        <f t="shared" si="182"/>
        <v>0</v>
      </c>
      <c r="W848" s="183">
        <f t="shared" si="193"/>
        <v>0</v>
      </c>
      <c r="X848" s="184" t="b">
        <f t="shared" si="183"/>
        <v>0</v>
      </c>
      <c r="Y848" s="183" t="b">
        <f t="shared" si="194"/>
        <v>0</v>
      </c>
      <c r="Z848" s="138">
        <v>0</v>
      </c>
      <c r="AA848" s="133"/>
      <c r="AB848" s="133" t="s">
        <v>121</v>
      </c>
      <c r="AC848" s="133" t="s">
        <v>1245</v>
      </c>
      <c r="AE848" s="133" t="s">
        <v>1245</v>
      </c>
      <c r="AF848" s="139">
        <v>4.166666666666667</v>
      </c>
    </row>
    <row r="849" spans="1:32" s="139" customFormat="1" ht="12">
      <c r="A849" s="133" t="s">
        <v>1245</v>
      </c>
      <c r="B849" s="141" t="s">
        <v>52</v>
      </c>
      <c r="C849" s="135" t="s">
        <v>2530</v>
      </c>
      <c r="D849" s="135">
        <v>1000000786</v>
      </c>
      <c r="E849" s="136" t="s">
        <v>2531</v>
      </c>
      <c r="F849" s="137">
        <v>41233</v>
      </c>
      <c r="G849" s="137" t="str">
        <f t="shared" si="184"/>
        <v>-</v>
      </c>
      <c r="H849" s="137"/>
      <c r="I849" s="177">
        <v>0</v>
      </c>
      <c r="J849" s="177"/>
      <c r="K849" s="178">
        <v>0</v>
      </c>
      <c r="L849" s="178">
        <f t="shared" si="189"/>
        <v>0</v>
      </c>
      <c r="M849" s="178" t="str">
        <f t="shared" si="190"/>
        <v>-</v>
      </c>
      <c r="N849" s="179">
        <v>0</v>
      </c>
      <c r="O849" s="180" t="str">
        <f t="shared" si="185"/>
        <v>Aug</v>
      </c>
      <c r="P849" s="178">
        <v>15</v>
      </c>
      <c r="Q849" s="181">
        <f t="shared" si="191"/>
        <v>-15</v>
      </c>
      <c r="R849" s="180">
        <f t="shared" si="186"/>
        <v>-1</v>
      </c>
      <c r="S849" s="181" t="b">
        <f t="shared" si="192"/>
        <v>0</v>
      </c>
      <c r="T849" s="178">
        <f t="shared" si="187"/>
        <v>0</v>
      </c>
      <c r="U849" s="182" t="str">
        <f t="shared" si="188"/>
        <v>Sep</v>
      </c>
      <c r="V849" s="178">
        <f t="shared" si="182"/>
        <v>0</v>
      </c>
      <c r="W849" s="183">
        <f t="shared" si="193"/>
        <v>0</v>
      </c>
      <c r="X849" s="184" t="b">
        <f t="shared" si="183"/>
        <v>0</v>
      </c>
      <c r="Y849" s="183" t="b">
        <f t="shared" si="194"/>
        <v>0</v>
      </c>
      <c r="Z849" s="138">
        <v>0</v>
      </c>
      <c r="AA849" s="133"/>
      <c r="AB849" s="133" t="s">
        <v>121</v>
      </c>
      <c r="AC849" s="133" t="s">
        <v>1245</v>
      </c>
      <c r="AE849" s="133" t="s">
        <v>1245</v>
      </c>
      <c r="AF849" s="139">
        <v>13.333333333333334</v>
      </c>
    </row>
    <row r="850" spans="1:32" s="139" customFormat="1" ht="12">
      <c r="A850" s="133" t="s">
        <v>1245</v>
      </c>
      <c r="B850" s="141" t="s">
        <v>52</v>
      </c>
      <c r="C850" s="135" t="s">
        <v>2532</v>
      </c>
      <c r="D850" s="135">
        <v>1000000788</v>
      </c>
      <c r="E850" s="136" t="s">
        <v>2533</v>
      </c>
      <c r="F850" s="137">
        <v>41323</v>
      </c>
      <c r="G850" s="137" t="str">
        <f t="shared" si="184"/>
        <v>Targeted Dealer</v>
      </c>
      <c r="H850" s="137"/>
      <c r="I850" s="177">
        <v>30</v>
      </c>
      <c r="J850" s="177"/>
      <c r="K850" s="178">
        <v>35</v>
      </c>
      <c r="L850" s="178">
        <f t="shared" si="189"/>
        <v>-5</v>
      </c>
      <c r="M850" s="178" t="str">
        <f t="shared" si="190"/>
        <v>-</v>
      </c>
      <c r="N850" s="179">
        <v>30</v>
      </c>
      <c r="O850" s="180" t="str">
        <f t="shared" si="185"/>
        <v>Aug</v>
      </c>
      <c r="P850" s="178">
        <v>0</v>
      </c>
      <c r="Q850" s="181">
        <f t="shared" si="191"/>
        <v>35</v>
      </c>
      <c r="R850" s="180" t="str">
        <f t="shared" si="186"/>
        <v xml:space="preserve"> </v>
      </c>
      <c r="S850" s="181" t="str">
        <f t="shared" si="192"/>
        <v>GROWTH</v>
      </c>
      <c r="T850" s="178">
        <f t="shared" si="187"/>
        <v>30</v>
      </c>
      <c r="U850" s="182" t="str">
        <f t="shared" si="188"/>
        <v>Sep</v>
      </c>
      <c r="V850" s="178">
        <f t="shared" si="182"/>
        <v>30</v>
      </c>
      <c r="W850" s="183">
        <f t="shared" si="193"/>
        <v>5</v>
      </c>
      <c r="X850" s="184" t="b">
        <f t="shared" si="183"/>
        <v>0</v>
      </c>
      <c r="Y850" s="183" t="str">
        <f t="shared" si="194"/>
        <v>GROWTH</v>
      </c>
      <c r="Z850" s="138">
        <v>0</v>
      </c>
      <c r="AA850" s="133"/>
      <c r="AB850" s="133" t="s">
        <v>121</v>
      </c>
      <c r="AC850" s="133" t="s">
        <v>1245</v>
      </c>
      <c r="AE850" s="133" t="s">
        <v>1245</v>
      </c>
      <c r="AF850" s="139">
        <v>18.333333333333332</v>
      </c>
    </row>
    <row r="851" spans="1:32" s="139" customFormat="1" ht="12">
      <c r="A851" s="133" t="s">
        <v>1245</v>
      </c>
      <c r="B851" s="141" t="s">
        <v>52</v>
      </c>
      <c r="C851" s="135" t="s">
        <v>2534</v>
      </c>
      <c r="D851" s="135">
        <v>1000000780</v>
      </c>
      <c r="E851" s="136" t="s">
        <v>2535</v>
      </c>
      <c r="F851" s="137">
        <v>42017</v>
      </c>
      <c r="G851" s="137" t="str">
        <f t="shared" si="184"/>
        <v>Targeted Dealer</v>
      </c>
      <c r="H851" s="137"/>
      <c r="I851" s="177">
        <v>25</v>
      </c>
      <c r="J851" s="177"/>
      <c r="K851" s="178">
        <v>0</v>
      </c>
      <c r="L851" s="178">
        <f t="shared" si="189"/>
        <v>25</v>
      </c>
      <c r="M851" s="178" t="str">
        <f t="shared" si="190"/>
        <v>-</v>
      </c>
      <c r="N851" s="179">
        <v>25</v>
      </c>
      <c r="O851" s="180" t="str">
        <f t="shared" si="185"/>
        <v>Aug</v>
      </c>
      <c r="P851" s="178">
        <v>0</v>
      </c>
      <c r="Q851" s="181">
        <f t="shared" si="191"/>
        <v>0</v>
      </c>
      <c r="R851" s="180" t="str">
        <f t="shared" si="186"/>
        <v xml:space="preserve"> </v>
      </c>
      <c r="S851" s="181" t="str">
        <f t="shared" si="192"/>
        <v>GROWTH</v>
      </c>
      <c r="T851" s="178">
        <f t="shared" si="187"/>
        <v>25</v>
      </c>
      <c r="U851" s="182" t="str">
        <f t="shared" si="188"/>
        <v>Sep</v>
      </c>
      <c r="V851" s="178">
        <f t="shared" si="182"/>
        <v>25</v>
      </c>
      <c r="W851" s="183">
        <f t="shared" si="193"/>
        <v>-25</v>
      </c>
      <c r="X851" s="184" t="b">
        <f t="shared" si="183"/>
        <v>0</v>
      </c>
      <c r="Y851" s="183" t="str">
        <f t="shared" si="194"/>
        <v>GROWTH</v>
      </c>
      <c r="Z851" s="138">
        <v>0</v>
      </c>
      <c r="AA851" s="133"/>
      <c r="AB851" s="133" t="s">
        <v>121</v>
      </c>
      <c r="AC851" s="133" t="s">
        <v>1245</v>
      </c>
      <c r="AE851" s="133" t="s">
        <v>1245</v>
      </c>
      <c r="AF851" s="139">
        <v>18.333333333333332</v>
      </c>
    </row>
    <row r="852" spans="1:32" s="139" customFormat="1" ht="12">
      <c r="A852" s="133" t="s">
        <v>1245</v>
      </c>
      <c r="B852" s="141" t="s">
        <v>52</v>
      </c>
      <c r="C852" s="135" t="s">
        <v>2536</v>
      </c>
      <c r="D852" s="135">
        <v>1000000782</v>
      </c>
      <c r="E852" s="136" t="s">
        <v>2537</v>
      </c>
      <c r="F852" s="137">
        <v>43054</v>
      </c>
      <c r="G852" s="137" t="str">
        <f t="shared" si="184"/>
        <v>Targeted Dealer</v>
      </c>
      <c r="H852" s="137"/>
      <c r="I852" s="177">
        <v>25</v>
      </c>
      <c r="J852" s="177"/>
      <c r="K852" s="178">
        <v>0</v>
      </c>
      <c r="L852" s="178">
        <f t="shared" si="189"/>
        <v>25</v>
      </c>
      <c r="M852" s="178" t="str">
        <f t="shared" si="190"/>
        <v>-</v>
      </c>
      <c r="N852" s="179">
        <v>25</v>
      </c>
      <c r="O852" s="180" t="str">
        <f t="shared" si="185"/>
        <v>Aug</v>
      </c>
      <c r="P852" s="178">
        <v>0</v>
      </c>
      <c r="Q852" s="181">
        <f t="shared" si="191"/>
        <v>0</v>
      </c>
      <c r="R852" s="180" t="str">
        <f t="shared" si="186"/>
        <v xml:space="preserve"> </v>
      </c>
      <c r="S852" s="181" t="str">
        <f t="shared" si="192"/>
        <v>GROWTH</v>
      </c>
      <c r="T852" s="178">
        <f t="shared" si="187"/>
        <v>25</v>
      </c>
      <c r="U852" s="182" t="str">
        <f t="shared" si="188"/>
        <v>Sep</v>
      </c>
      <c r="V852" s="178">
        <f t="shared" si="182"/>
        <v>25</v>
      </c>
      <c r="W852" s="183">
        <f t="shared" si="193"/>
        <v>-25</v>
      </c>
      <c r="X852" s="184" t="b">
        <f t="shared" si="183"/>
        <v>0</v>
      </c>
      <c r="Y852" s="183" t="str">
        <f t="shared" si="194"/>
        <v>GROWTH</v>
      </c>
      <c r="Z852" s="138">
        <v>0</v>
      </c>
      <c r="AA852" s="133"/>
      <c r="AB852" s="133" t="s">
        <v>121</v>
      </c>
      <c r="AC852" s="133" t="s">
        <v>1245</v>
      </c>
      <c r="AE852" s="133" t="s">
        <v>1245</v>
      </c>
      <c r="AF852" s="139">
        <v>16.666666666666668</v>
      </c>
    </row>
    <row r="853" spans="1:32" s="139" customFormat="1" ht="12">
      <c r="A853" s="133" t="s">
        <v>1245</v>
      </c>
      <c r="B853" s="141" t="s">
        <v>52</v>
      </c>
      <c r="C853" s="135" t="s">
        <v>2538</v>
      </c>
      <c r="D853" s="135">
        <v>1000000781</v>
      </c>
      <c r="E853" s="136" t="s">
        <v>2539</v>
      </c>
      <c r="F853" s="137">
        <v>43063</v>
      </c>
      <c r="G853" s="137" t="str">
        <f t="shared" si="184"/>
        <v>Targeted Dealer</v>
      </c>
      <c r="H853" s="137"/>
      <c r="I853" s="177">
        <v>50</v>
      </c>
      <c r="J853" s="177"/>
      <c r="K853" s="178">
        <v>87.5</v>
      </c>
      <c r="L853" s="178">
        <f t="shared" si="189"/>
        <v>-37.5</v>
      </c>
      <c r="M853" s="178" t="str">
        <f t="shared" si="190"/>
        <v>-</v>
      </c>
      <c r="N853" s="179">
        <v>50</v>
      </c>
      <c r="O853" s="180" t="str">
        <f t="shared" si="185"/>
        <v>Aug</v>
      </c>
      <c r="P853" s="178">
        <v>172.5</v>
      </c>
      <c r="Q853" s="181">
        <f t="shared" si="191"/>
        <v>-85</v>
      </c>
      <c r="R853" s="180">
        <f t="shared" si="186"/>
        <v>-0.49275362318840576</v>
      </c>
      <c r="S853" s="181" t="str">
        <f t="shared" si="192"/>
        <v>DEGROWTH</v>
      </c>
      <c r="T853" s="178">
        <f t="shared" si="187"/>
        <v>50</v>
      </c>
      <c r="U853" s="182" t="str">
        <f t="shared" si="188"/>
        <v>Sep</v>
      </c>
      <c r="V853" s="178">
        <f t="shared" si="182"/>
        <v>50</v>
      </c>
      <c r="W853" s="183">
        <f t="shared" si="193"/>
        <v>37.5</v>
      </c>
      <c r="X853" s="184" t="b">
        <f t="shared" si="183"/>
        <v>0</v>
      </c>
      <c r="Y853" s="183" t="str">
        <f t="shared" si="194"/>
        <v>GROWTH</v>
      </c>
      <c r="Z853" s="138">
        <v>0</v>
      </c>
      <c r="AA853" s="133"/>
      <c r="AB853" s="133" t="s">
        <v>121</v>
      </c>
      <c r="AC853" s="133" t="s">
        <v>1245</v>
      </c>
      <c r="AE853" s="133" t="s">
        <v>1245</v>
      </c>
      <c r="AF853" s="139">
        <v>64.166666666666671</v>
      </c>
    </row>
    <row r="854" spans="1:32" s="139" customFormat="1" ht="12">
      <c r="A854" s="133" t="s">
        <v>1245</v>
      </c>
      <c r="B854" s="141" t="s">
        <v>52</v>
      </c>
      <c r="C854" s="135" t="s">
        <v>2540</v>
      </c>
      <c r="D854" s="135">
        <v>1000001095</v>
      </c>
      <c r="E854" s="136" t="s">
        <v>2541</v>
      </c>
      <c r="F854" s="137">
        <v>43777</v>
      </c>
      <c r="G854" s="137" t="str">
        <f t="shared" si="184"/>
        <v>Targeted Dealer</v>
      </c>
      <c r="H854" s="137"/>
      <c r="I854" s="177">
        <v>50</v>
      </c>
      <c r="J854" s="177"/>
      <c r="K854" s="178">
        <v>25</v>
      </c>
      <c r="L854" s="178">
        <f t="shared" si="189"/>
        <v>25</v>
      </c>
      <c r="M854" s="178" t="str">
        <f t="shared" si="190"/>
        <v>-</v>
      </c>
      <c r="N854" s="179">
        <v>50</v>
      </c>
      <c r="O854" s="180" t="str">
        <f t="shared" si="185"/>
        <v>Aug</v>
      </c>
      <c r="P854" s="178">
        <v>70</v>
      </c>
      <c r="Q854" s="181">
        <f t="shared" si="191"/>
        <v>-45</v>
      </c>
      <c r="R854" s="180">
        <f t="shared" si="186"/>
        <v>-0.64285714285714279</v>
      </c>
      <c r="S854" s="181" t="str">
        <f t="shared" si="192"/>
        <v>DEGROWTH</v>
      </c>
      <c r="T854" s="178">
        <f t="shared" si="187"/>
        <v>50</v>
      </c>
      <c r="U854" s="182" t="str">
        <f t="shared" si="188"/>
        <v>Sep</v>
      </c>
      <c r="V854" s="178">
        <f t="shared" si="182"/>
        <v>50</v>
      </c>
      <c r="W854" s="183">
        <f t="shared" si="193"/>
        <v>-25</v>
      </c>
      <c r="X854" s="184" t="b">
        <f t="shared" si="183"/>
        <v>0</v>
      </c>
      <c r="Y854" s="183" t="str">
        <f t="shared" si="194"/>
        <v>GROWTH</v>
      </c>
      <c r="Z854" s="138">
        <v>0</v>
      </c>
      <c r="AA854" s="133"/>
      <c r="AB854" s="133" t="s">
        <v>121</v>
      </c>
      <c r="AC854" s="133" t="s">
        <v>1245</v>
      </c>
      <c r="AE854" s="133" t="s">
        <v>1245</v>
      </c>
      <c r="AF854" s="139">
        <v>55</v>
      </c>
    </row>
    <row r="855" spans="1:32" s="139" customFormat="1" ht="12">
      <c r="A855" s="133" t="s">
        <v>1245</v>
      </c>
      <c r="B855" s="141" t="s">
        <v>52</v>
      </c>
      <c r="C855" s="135" t="s">
        <v>2544</v>
      </c>
      <c r="D855" s="135">
        <v>1000001093</v>
      </c>
      <c r="E855" s="136" t="s">
        <v>2545</v>
      </c>
      <c r="F855" s="137">
        <v>44084</v>
      </c>
      <c r="G855" s="137" t="str">
        <f t="shared" si="184"/>
        <v>Targeted Dealer</v>
      </c>
      <c r="H855" s="137"/>
      <c r="I855" s="177">
        <v>125</v>
      </c>
      <c r="J855" s="177"/>
      <c r="K855" s="178">
        <v>105</v>
      </c>
      <c r="L855" s="178">
        <f t="shared" si="189"/>
        <v>20</v>
      </c>
      <c r="M855" s="178" t="str">
        <f t="shared" si="190"/>
        <v>-</v>
      </c>
      <c r="N855" s="179">
        <v>85</v>
      </c>
      <c r="O855" s="180" t="str">
        <f t="shared" si="185"/>
        <v>Aug</v>
      </c>
      <c r="P855" s="178">
        <v>60</v>
      </c>
      <c r="Q855" s="181">
        <f t="shared" si="191"/>
        <v>45</v>
      </c>
      <c r="R855" s="180">
        <f t="shared" si="186"/>
        <v>0.75</v>
      </c>
      <c r="S855" s="181" t="str">
        <f t="shared" si="192"/>
        <v>GROWTH</v>
      </c>
      <c r="T855" s="178">
        <f t="shared" si="187"/>
        <v>85</v>
      </c>
      <c r="U855" s="182" t="str">
        <f t="shared" si="188"/>
        <v>Sep</v>
      </c>
      <c r="V855" s="178">
        <f t="shared" si="182"/>
        <v>85</v>
      </c>
      <c r="W855" s="183">
        <f t="shared" si="193"/>
        <v>20</v>
      </c>
      <c r="X855" s="184" t="b">
        <f t="shared" si="183"/>
        <v>0</v>
      </c>
      <c r="Y855" s="183" t="str">
        <f t="shared" si="194"/>
        <v>GROWTH</v>
      </c>
      <c r="Z855" s="138">
        <v>0</v>
      </c>
      <c r="AA855" s="133"/>
      <c r="AB855" s="133" t="s">
        <v>121</v>
      </c>
      <c r="AC855" s="133" t="s">
        <v>1245</v>
      </c>
      <c r="AE855" s="133" t="s">
        <v>1245</v>
      </c>
      <c r="AF855" s="139">
        <v>110</v>
      </c>
    </row>
    <row r="856" spans="1:32" s="139" customFormat="1" ht="12">
      <c r="A856" s="133" t="s">
        <v>1245</v>
      </c>
      <c r="B856" s="141" t="s">
        <v>52</v>
      </c>
      <c r="C856" s="135" t="s">
        <v>2548</v>
      </c>
      <c r="D856" s="135">
        <v>1000003061</v>
      </c>
      <c r="E856" s="140" t="s">
        <v>2549</v>
      </c>
      <c r="F856" s="137">
        <v>44865</v>
      </c>
      <c r="G856" s="137" t="str">
        <f t="shared" si="184"/>
        <v>Targeted Dealer</v>
      </c>
      <c r="H856" s="137"/>
      <c r="I856" s="177">
        <v>50</v>
      </c>
      <c r="J856" s="177"/>
      <c r="K856" s="178">
        <v>95</v>
      </c>
      <c r="L856" s="178">
        <f t="shared" si="189"/>
        <v>-45</v>
      </c>
      <c r="M856" s="178" t="str">
        <f t="shared" si="190"/>
        <v>-</v>
      </c>
      <c r="N856" s="179">
        <v>45</v>
      </c>
      <c r="O856" s="180" t="str">
        <f t="shared" si="185"/>
        <v>Aug</v>
      </c>
      <c r="P856" s="178">
        <v>110</v>
      </c>
      <c r="Q856" s="181">
        <f t="shared" si="191"/>
        <v>-15</v>
      </c>
      <c r="R856" s="180">
        <f t="shared" si="186"/>
        <v>-0.13636363636363635</v>
      </c>
      <c r="S856" s="181" t="str">
        <f t="shared" si="192"/>
        <v>DEGROWTH</v>
      </c>
      <c r="T856" s="178">
        <f t="shared" si="187"/>
        <v>45</v>
      </c>
      <c r="U856" s="182" t="str">
        <f t="shared" si="188"/>
        <v>Sep</v>
      </c>
      <c r="V856" s="178">
        <f t="shared" si="182"/>
        <v>45</v>
      </c>
      <c r="W856" s="183">
        <f t="shared" si="193"/>
        <v>50</v>
      </c>
      <c r="X856" s="184" t="b">
        <f t="shared" si="183"/>
        <v>0</v>
      </c>
      <c r="Y856" s="183" t="str">
        <f t="shared" si="194"/>
        <v>GROWTH</v>
      </c>
      <c r="Z856" s="138">
        <v>0</v>
      </c>
      <c r="AA856" s="133"/>
      <c r="AB856" s="133" t="s">
        <v>121</v>
      </c>
      <c r="AC856" s="133" t="s">
        <v>1245</v>
      </c>
      <c r="AE856" s="133" t="s">
        <v>1245</v>
      </c>
      <c r="AF856" s="139">
        <v>132.5</v>
      </c>
    </row>
    <row r="857" spans="1:32" s="139" customFormat="1" ht="12">
      <c r="A857" s="133" t="s">
        <v>1245</v>
      </c>
      <c r="B857" s="141" t="s">
        <v>52</v>
      </c>
      <c r="C857" s="135" t="s">
        <v>2550</v>
      </c>
      <c r="D857" s="135">
        <v>1000003306</v>
      </c>
      <c r="E857" s="140" t="s">
        <v>708</v>
      </c>
      <c r="F857" s="137">
        <v>44957</v>
      </c>
      <c r="G857" s="137" t="str">
        <f t="shared" si="184"/>
        <v>Targeted Dealer</v>
      </c>
      <c r="H857" s="137"/>
      <c r="I857" s="177">
        <v>75</v>
      </c>
      <c r="J857" s="177"/>
      <c r="K857" s="178">
        <v>25</v>
      </c>
      <c r="L857" s="178">
        <f t="shared" si="189"/>
        <v>50</v>
      </c>
      <c r="M857" s="178" t="str">
        <f t="shared" si="190"/>
        <v>-</v>
      </c>
      <c r="N857" s="179">
        <v>75</v>
      </c>
      <c r="O857" s="180" t="str">
        <f t="shared" si="185"/>
        <v>Aug</v>
      </c>
      <c r="P857" s="178">
        <v>25</v>
      </c>
      <c r="Q857" s="181">
        <f t="shared" si="191"/>
        <v>0</v>
      </c>
      <c r="R857" s="180">
        <f t="shared" si="186"/>
        <v>0</v>
      </c>
      <c r="S857" s="181" t="str">
        <f t="shared" si="192"/>
        <v>GROWTH</v>
      </c>
      <c r="T857" s="178">
        <f t="shared" si="187"/>
        <v>75</v>
      </c>
      <c r="U857" s="182" t="str">
        <f t="shared" si="188"/>
        <v>Sep</v>
      </c>
      <c r="V857" s="178">
        <f t="shared" si="182"/>
        <v>75</v>
      </c>
      <c r="W857" s="183">
        <f t="shared" si="193"/>
        <v>-50</v>
      </c>
      <c r="X857" s="184" t="b">
        <f t="shared" si="183"/>
        <v>0</v>
      </c>
      <c r="Y857" s="183" t="str">
        <f t="shared" si="194"/>
        <v>GROWTH</v>
      </c>
      <c r="Z857" s="138">
        <v>0</v>
      </c>
      <c r="AA857" s="133"/>
      <c r="AB857" s="133" t="s">
        <v>121</v>
      </c>
      <c r="AC857" s="133" t="s">
        <v>1245</v>
      </c>
      <c r="AE857" s="133" t="s">
        <v>1245</v>
      </c>
      <c r="AF857" s="139">
        <v>20.833333333333332</v>
      </c>
    </row>
    <row r="858" spans="1:32" s="139" customFormat="1" ht="12">
      <c r="A858" s="133" t="s">
        <v>1245</v>
      </c>
      <c r="B858" s="141" t="s">
        <v>52</v>
      </c>
      <c r="C858" s="135" t="s">
        <v>2551</v>
      </c>
      <c r="D858" s="135">
        <v>1000003396</v>
      </c>
      <c r="E858" s="140" t="s">
        <v>2552</v>
      </c>
      <c r="F858" s="137">
        <v>44985</v>
      </c>
      <c r="G858" s="137" t="str">
        <f t="shared" si="184"/>
        <v>-</v>
      </c>
      <c r="H858" s="137"/>
      <c r="I858" s="177">
        <v>0</v>
      </c>
      <c r="J858" s="177"/>
      <c r="K858" s="178">
        <v>0</v>
      </c>
      <c r="L858" s="178">
        <f t="shared" si="189"/>
        <v>0</v>
      </c>
      <c r="M858" s="178" t="str">
        <f t="shared" si="190"/>
        <v>-</v>
      </c>
      <c r="N858" s="179">
        <v>0</v>
      </c>
      <c r="O858" s="180" t="str">
        <f t="shared" si="185"/>
        <v>Aug</v>
      </c>
      <c r="P858" s="178">
        <v>0</v>
      </c>
      <c r="Q858" s="181">
        <f t="shared" si="191"/>
        <v>0</v>
      </c>
      <c r="R858" s="180" t="str">
        <f t="shared" si="186"/>
        <v xml:space="preserve"> </v>
      </c>
      <c r="S858" s="181" t="b">
        <f t="shared" si="192"/>
        <v>0</v>
      </c>
      <c r="T858" s="178">
        <f t="shared" si="187"/>
        <v>0</v>
      </c>
      <c r="U858" s="182" t="str">
        <f t="shared" si="188"/>
        <v>Sep</v>
      </c>
      <c r="V858" s="178">
        <f t="shared" si="182"/>
        <v>0</v>
      </c>
      <c r="W858" s="183">
        <f t="shared" si="193"/>
        <v>0</v>
      </c>
      <c r="X858" s="184" t="b">
        <f t="shared" si="183"/>
        <v>0</v>
      </c>
      <c r="Y858" s="183" t="b">
        <f t="shared" si="194"/>
        <v>0</v>
      </c>
      <c r="Z858" s="138">
        <v>0</v>
      </c>
      <c r="AA858" s="133"/>
      <c r="AB858" s="133" t="s">
        <v>121</v>
      </c>
      <c r="AC858" s="133" t="s">
        <v>1245</v>
      </c>
      <c r="AE858" s="133" t="s">
        <v>1245</v>
      </c>
      <c r="AF858" s="139">
        <v>46.666666666666664</v>
      </c>
    </row>
    <row r="859" spans="1:32" s="139" customFormat="1" ht="12">
      <c r="A859" s="133" t="s">
        <v>1245</v>
      </c>
      <c r="B859" s="141" t="s">
        <v>52</v>
      </c>
      <c r="C859" s="135" t="s">
        <v>2553</v>
      </c>
      <c r="D859" s="135">
        <v>1000003613</v>
      </c>
      <c r="E859" s="140" t="s">
        <v>2554</v>
      </c>
      <c r="F859" s="137">
        <v>45106</v>
      </c>
      <c r="G859" s="137" t="str">
        <f t="shared" si="184"/>
        <v>-</v>
      </c>
      <c r="H859" s="137"/>
      <c r="I859" s="177">
        <v>0</v>
      </c>
      <c r="J859" s="177"/>
      <c r="K859" s="178">
        <v>0</v>
      </c>
      <c r="L859" s="178">
        <f t="shared" si="189"/>
        <v>0</v>
      </c>
      <c r="M859" s="178" t="str">
        <f t="shared" si="190"/>
        <v>-</v>
      </c>
      <c r="N859" s="179">
        <v>0</v>
      </c>
      <c r="O859" s="180" t="str">
        <f t="shared" si="185"/>
        <v>Aug</v>
      </c>
      <c r="P859" s="178">
        <v>0</v>
      </c>
      <c r="Q859" s="181">
        <f t="shared" si="191"/>
        <v>0</v>
      </c>
      <c r="R859" s="180" t="str">
        <f t="shared" si="186"/>
        <v xml:space="preserve"> </v>
      </c>
      <c r="S859" s="181" t="b">
        <f t="shared" si="192"/>
        <v>0</v>
      </c>
      <c r="T859" s="178">
        <f t="shared" si="187"/>
        <v>0</v>
      </c>
      <c r="U859" s="182" t="str">
        <f t="shared" si="188"/>
        <v>Sep</v>
      </c>
      <c r="V859" s="178">
        <f t="shared" si="182"/>
        <v>0</v>
      </c>
      <c r="W859" s="183">
        <f t="shared" si="193"/>
        <v>0</v>
      </c>
      <c r="X859" s="184" t="b">
        <f t="shared" si="183"/>
        <v>0</v>
      </c>
      <c r="Y859" s="183" t="b">
        <f t="shared" si="194"/>
        <v>0</v>
      </c>
      <c r="Z859" s="138">
        <v>0</v>
      </c>
      <c r="AA859" s="133"/>
      <c r="AB859" s="133" t="s">
        <v>121</v>
      </c>
      <c r="AC859" s="133" t="s">
        <v>1245</v>
      </c>
      <c r="AE859" s="133" t="s">
        <v>1245</v>
      </c>
      <c r="AF859" s="139">
        <v>28.333333333333332</v>
      </c>
    </row>
    <row r="860" spans="1:32" s="139" customFormat="1" ht="12">
      <c r="A860" s="138" t="s">
        <v>1245</v>
      </c>
      <c r="B860" s="144" t="s">
        <v>52</v>
      </c>
      <c r="C860" s="144" t="s">
        <v>2561</v>
      </c>
      <c r="D860" s="144">
        <v>1000003952</v>
      </c>
      <c r="E860" s="144" t="s">
        <v>2562</v>
      </c>
      <c r="F860" s="137">
        <v>45427</v>
      </c>
      <c r="G860" s="137" t="str">
        <f t="shared" si="184"/>
        <v>Targeted Dealer</v>
      </c>
      <c r="H860" s="137"/>
      <c r="I860" s="177">
        <v>175</v>
      </c>
      <c r="J860" s="177"/>
      <c r="K860" s="178">
        <v>172</v>
      </c>
      <c r="L860" s="178">
        <f t="shared" si="189"/>
        <v>3</v>
      </c>
      <c r="M860" s="178" t="str">
        <f t="shared" si="190"/>
        <v>-</v>
      </c>
      <c r="N860" s="179">
        <v>80</v>
      </c>
      <c r="O860" s="180" t="str">
        <f t="shared" si="185"/>
        <v>Aug</v>
      </c>
      <c r="P860" s="178">
        <v>192</v>
      </c>
      <c r="Q860" s="181">
        <f t="shared" si="191"/>
        <v>-20</v>
      </c>
      <c r="R860" s="180">
        <f t="shared" si="186"/>
        <v>-0.10416666666666663</v>
      </c>
      <c r="S860" s="181" t="str">
        <f t="shared" si="192"/>
        <v>DEGROWTH</v>
      </c>
      <c r="T860" s="178">
        <f t="shared" si="187"/>
        <v>80</v>
      </c>
      <c r="U860" s="182" t="str">
        <f t="shared" si="188"/>
        <v>Sep</v>
      </c>
      <c r="V860" s="178">
        <f t="shared" ref="V860:V922" si="195">T860</f>
        <v>80</v>
      </c>
      <c r="W860" s="183">
        <f t="shared" si="193"/>
        <v>92</v>
      </c>
      <c r="X860" s="184" t="b">
        <f t="shared" si="183"/>
        <v>0</v>
      </c>
      <c r="Y860" s="183" t="str">
        <f t="shared" si="194"/>
        <v>GROWTH</v>
      </c>
      <c r="Z860" s="138">
        <v>0</v>
      </c>
      <c r="AA860" s="133"/>
      <c r="AB860" s="133" t="s">
        <v>121</v>
      </c>
      <c r="AC860" s="138" t="s">
        <v>1245</v>
      </c>
      <c r="AE860" s="138" t="s">
        <v>1245</v>
      </c>
      <c r="AF860" s="139">
        <v>168.66666666666666</v>
      </c>
    </row>
    <row r="861" spans="1:32" s="139" customFormat="1" ht="12">
      <c r="A861" s="138" t="s">
        <v>1245</v>
      </c>
      <c r="B861" s="144" t="s">
        <v>52</v>
      </c>
      <c r="C861" s="144" t="s">
        <v>2563</v>
      </c>
      <c r="D861" s="144">
        <v>1000003987</v>
      </c>
      <c r="E861" s="144" t="s">
        <v>922</v>
      </c>
      <c r="F861" s="137">
        <v>45441</v>
      </c>
      <c r="G861" s="137" t="str">
        <f t="shared" si="184"/>
        <v>Targeted Dealer</v>
      </c>
      <c r="H861" s="137"/>
      <c r="I861" s="177">
        <v>60</v>
      </c>
      <c r="J861" s="177"/>
      <c r="K861" s="178">
        <v>75</v>
      </c>
      <c r="L861" s="178">
        <f t="shared" si="189"/>
        <v>-15</v>
      </c>
      <c r="M861" s="178" t="str">
        <f t="shared" si="190"/>
        <v>-</v>
      </c>
      <c r="N861" s="179">
        <v>30</v>
      </c>
      <c r="O861" s="180" t="str">
        <f t="shared" si="185"/>
        <v>Aug</v>
      </c>
      <c r="P861" s="178">
        <v>135</v>
      </c>
      <c r="Q861" s="181">
        <f t="shared" si="191"/>
        <v>-60</v>
      </c>
      <c r="R861" s="180">
        <f t="shared" si="186"/>
        <v>-0.44444444444444442</v>
      </c>
      <c r="S861" s="181" t="str">
        <f t="shared" si="192"/>
        <v>DEGROWTH</v>
      </c>
      <c r="T861" s="178">
        <f t="shared" si="187"/>
        <v>30</v>
      </c>
      <c r="U861" s="182" t="str">
        <f t="shared" si="188"/>
        <v>Sep</v>
      </c>
      <c r="V861" s="178">
        <f t="shared" si="195"/>
        <v>30</v>
      </c>
      <c r="W861" s="183">
        <f t="shared" si="193"/>
        <v>45</v>
      </c>
      <c r="X861" s="184" t="b">
        <f t="shared" si="183"/>
        <v>0</v>
      </c>
      <c r="Y861" s="183" t="str">
        <f t="shared" si="194"/>
        <v>GROWTH</v>
      </c>
      <c r="Z861" s="138">
        <v>0</v>
      </c>
      <c r="AA861" s="133"/>
      <c r="AB861" s="133" t="s">
        <v>121</v>
      </c>
      <c r="AC861" s="138" t="s">
        <v>1245</v>
      </c>
      <c r="AE861" s="138" t="s">
        <v>1245</v>
      </c>
      <c r="AF861" s="139">
        <v>107.5</v>
      </c>
    </row>
    <row r="862" spans="1:32" s="139" customFormat="1" ht="12">
      <c r="A862" s="133" t="s">
        <v>3918</v>
      </c>
      <c r="B862" s="141" t="s">
        <v>2569</v>
      </c>
      <c r="C862" s="152" t="s">
        <v>2570</v>
      </c>
      <c r="D862" s="135">
        <v>1000001225</v>
      </c>
      <c r="E862" s="136" t="s">
        <v>2571</v>
      </c>
      <c r="F862" s="137">
        <v>39029</v>
      </c>
      <c r="G862" s="137" t="str">
        <f t="shared" si="184"/>
        <v>Targeted Dealer</v>
      </c>
      <c r="H862" s="137"/>
      <c r="I862" s="177">
        <v>725</v>
      </c>
      <c r="J862" s="177"/>
      <c r="K862" s="178">
        <v>1062</v>
      </c>
      <c r="L862" s="178">
        <f t="shared" si="189"/>
        <v>-337</v>
      </c>
      <c r="M862" s="178" t="str">
        <f t="shared" si="190"/>
        <v>-</v>
      </c>
      <c r="N862" s="179">
        <v>488</v>
      </c>
      <c r="O862" s="180" t="str">
        <f t="shared" si="185"/>
        <v>Aug</v>
      </c>
      <c r="P862" s="178">
        <v>1184</v>
      </c>
      <c r="Q862" s="181">
        <f t="shared" si="191"/>
        <v>-122</v>
      </c>
      <c r="R862" s="180">
        <f t="shared" si="186"/>
        <v>-0.10304054054054057</v>
      </c>
      <c r="S862" s="181" t="str">
        <f t="shared" si="192"/>
        <v>DEGROWTH</v>
      </c>
      <c r="T862" s="178">
        <f t="shared" si="187"/>
        <v>488</v>
      </c>
      <c r="U862" s="182" t="str">
        <f t="shared" si="188"/>
        <v>Sep</v>
      </c>
      <c r="V862" s="178">
        <f t="shared" si="195"/>
        <v>488</v>
      </c>
      <c r="W862" s="183">
        <f t="shared" si="193"/>
        <v>574</v>
      </c>
      <c r="X862" s="184" t="b">
        <f t="shared" si="183"/>
        <v>0</v>
      </c>
      <c r="Y862" s="183" t="str">
        <f t="shared" si="194"/>
        <v>GROWTH</v>
      </c>
      <c r="Z862" s="138">
        <v>0</v>
      </c>
      <c r="AA862" s="133"/>
      <c r="AB862" s="133" t="s">
        <v>121</v>
      </c>
      <c r="AC862" s="133" t="s">
        <v>3918</v>
      </c>
      <c r="AE862" s="133" t="s">
        <v>3918</v>
      </c>
      <c r="AF862" s="139">
        <v>1408.3333333333333</v>
      </c>
    </row>
    <row r="863" spans="1:32" s="139" customFormat="1" ht="12">
      <c r="A863" s="133" t="s">
        <v>3918</v>
      </c>
      <c r="B863" s="141" t="s">
        <v>2569</v>
      </c>
      <c r="C863" s="152" t="s">
        <v>2572</v>
      </c>
      <c r="D863" s="135">
        <v>1000001234</v>
      </c>
      <c r="E863" s="136" t="s">
        <v>2573</v>
      </c>
      <c r="F863" s="137">
        <v>40676</v>
      </c>
      <c r="G863" s="137" t="str">
        <f t="shared" si="184"/>
        <v>Targeted Dealer</v>
      </c>
      <c r="H863" s="137"/>
      <c r="I863" s="177">
        <v>3486</v>
      </c>
      <c r="J863" s="177"/>
      <c r="K863" s="178">
        <v>4042</v>
      </c>
      <c r="L863" s="178">
        <f t="shared" si="189"/>
        <v>-556</v>
      </c>
      <c r="M863" s="178" t="str">
        <f t="shared" si="190"/>
        <v>-</v>
      </c>
      <c r="N863" s="179">
        <v>3007</v>
      </c>
      <c r="O863" s="180" t="str">
        <f t="shared" si="185"/>
        <v>Aug</v>
      </c>
      <c r="P863" s="178">
        <v>4316</v>
      </c>
      <c r="Q863" s="181">
        <f t="shared" si="191"/>
        <v>-274</v>
      </c>
      <c r="R863" s="180">
        <f t="shared" si="186"/>
        <v>-6.3484708063021311E-2</v>
      </c>
      <c r="S863" s="181" t="str">
        <f t="shared" si="192"/>
        <v>DEGROWTH</v>
      </c>
      <c r="T863" s="178">
        <f t="shared" si="187"/>
        <v>3007</v>
      </c>
      <c r="U863" s="182" t="str">
        <f t="shared" si="188"/>
        <v>Sep</v>
      </c>
      <c r="V863" s="178">
        <f t="shared" si="195"/>
        <v>3007</v>
      </c>
      <c r="W863" s="183">
        <f t="shared" si="193"/>
        <v>1035</v>
      </c>
      <c r="X863" s="184" t="b">
        <f t="shared" si="183"/>
        <v>0</v>
      </c>
      <c r="Y863" s="183" t="str">
        <f t="shared" si="194"/>
        <v>GROWTH</v>
      </c>
      <c r="Z863" s="138">
        <v>0</v>
      </c>
      <c r="AA863" s="133"/>
      <c r="AB863" s="133" t="s">
        <v>121</v>
      </c>
      <c r="AC863" s="133" t="s">
        <v>3918</v>
      </c>
      <c r="AE863" s="133" t="s">
        <v>3918</v>
      </c>
      <c r="AF863" s="139">
        <v>5303.583333333333</v>
      </c>
    </row>
    <row r="864" spans="1:32" s="139" customFormat="1" ht="12">
      <c r="A864" s="133" t="s">
        <v>3918</v>
      </c>
      <c r="B864" s="141" t="s">
        <v>2569</v>
      </c>
      <c r="C864" s="152" t="s">
        <v>2574</v>
      </c>
      <c r="D864" s="135">
        <v>1000001232</v>
      </c>
      <c r="E864" s="136" t="s">
        <v>2575</v>
      </c>
      <c r="F864" s="137">
        <v>41041</v>
      </c>
      <c r="G864" s="137" t="str">
        <f t="shared" si="184"/>
        <v>Targeted Dealer</v>
      </c>
      <c r="H864" s="137"/>
      <c r="I864" s="177">
        <v>200</v>
      </c>
      <c r="J864" s="177"/>
      <c r="K864" s="178">
        <v>261</v>
      </c>
      <c r="L864" s="178">
        <f t="shared" si="189"/>
        <v>-61</v>
      </c>
      <c r="M864" s="178" t="str">
        <f t="shared" si="190"/>
        <v>-</v>
      </c>
      <c r="N864" s="179">
        <v>187</v>
      </c>
      <c r="O864" s="180" t="str">
        <f t="shared" si="185"/>
        <v>Aug</v>
      </c>
      <c r="P864" s="178">
        <v>190</v>
      </c>
      <c r="Q864" s="181">
        <f t="shared" si="191"/>
        <v>71</v>
      </c>
      <c r="R864" s="180">
        <f t="shared" si="186"/>
        <v>0.37368421052631584</v>
      </c>
      <c r="S864" s="181" t="str">
        <f t="shared" si="192"/>
        <v>GROWTH</v>
      </c>
      <c r="T864" s="178">
        <f t="shared" si="187"/>
        <v>187</v>
      </c>
      <c r="U864" s="182" t="str">
        <f t="shared" si="188"/>
        <v>Sep</v>
      </c>
      <c r="V864" s="178">
        <f t="shared" si="195"/>
        <v>187</v>
      </c>
      <c r="W864" s="183">
        <f t="shared" si="193"/>
        <v>74</v>
      </c>
      <c r="X864" s="184" t="b">
        <f t="shared" si="183"/>
        <v>0</v>
      </c>
      <c r="Y864" s="183" t="str">
        <f t="shared" si="194"/>
        <v>GROWTH</v>
      </c>
      <c r="Z864" s="138">
        <v>0</v>
      </c>
      <c r="AA864" s="133"/>
      <c r="AB864" s="133" t="s">
        <v>121</v>
      </c>
      <c r="AC864" s="133" t="s">
        <v>3918</v>
      </c>
      <c r="AE864" s="133" t="s">
        <v>3918</v>
      </c>
      <c r="AF864" s="139">
        <v>352.33333333333331</v>
      </c>
    </row>
    <row r="865" spans="1:32" s="139" customFormat="1" ht="12">
      <c r="A865" s="133" t="s">
        <v>3918</v>
      </c>
      <c r="B865" s="141" t="s">
        <v>2569</v>
      </c>
      <c r="C865" s="152" t="s">
        <v>2576</v>
      </c>
      <c r="D865" s="135">
        <v>1000001229</v>
      </c>
      <c r="E865" s="136" t="s">
        <v>2577</v>
      </c>
      <c r="F865" s="137">
        <v>41168</v>
      </c>
      <c r="G865" s="137" t="str">
        <f t="shared" si="184"/>
        <v>Targeted Dealer</v>
      </c>
      <c r="H865" s="137"/>
      <c r="I865" s="177">
        <v>1058</v>
      </c>
      <c r="J865" s="177"/>
      <c r="K865" s="178">
        <v>1548</v>
      </c>
      <c r="L865" s="178">
        <f t="shared" si="189"/>
        <v>-490</v>
      </c>
      <c r="M865" s="178" t="str">
        <f t="shared" si="190"/>
        <v>-</v>
      </c>
      <c r="N865" s="179">
        <v>854</v>
      </c>
      <c r="O865" s="180" t="str">
        <f t="shared" si="185"/>
        <v>Aug</v>
      </c>
      <c r="P865" s="178">
        <v>1104</v>
      </c>
      <c r="Q865" s="181">
        <f t="shared" si="191"/>
        <v>444</v>
      </c>
      <c r="R865" s="180">
        <f t="shared" si="186"/>
        <v>0.40217391304347827</v>
      </c>
      <c r="S865" s="181" t="str">
        <f t="shared" si="192"/>
        <v>GROWTH</v>
      </c>
      <c r="T865" s="178">
        <f t="shared" si="187"/>
        <v>854</v>
      </c>
      <c r="U865" s="182" t="str">
        <f t="shared" si="188"/>
        <v>Sep</v>
      </c>
      <c r="V865" s="178">
        <f t="shared" si="195"/>
        <v>854</v>
      </c>
      <c r="W865" s="183">
        <f t="shared" si="193"/>
        <v>694</v>
      </c>
      <c r="X865" s="184" t="b">
        <f t="shared" si="183"/>
        <v>0</v>
      </c>
      <c r="Y865" s="183" t="str">
        <f t="shared" si="194"/>
        <v>GROWTH</v>
      </c>
      <c r="Z865" s="138">
        <v>0</v>
      </c>
      <c r="AA865" s="133"/>
      <c r="AB865" s="133" t="s">
        <v>121</v>
      </c>
      <c r="AC865" s="133" t="s">
        <v>3918</v>
      </c>
      <c r="AE865" s="133" t="s">
        <v>3918</v>
      </c>
      <c r="AF865" s="139">
        <v>1763.6666666666667</v>
      </c>
    </row>
    <row r="866" spans="1:32" s="139" customFormat="1" ht="12">
      <c r="A866" s="133" t="s">
        <v>3918</v>
      </c>
      <c r="B866" s="141" t="s">
        <v>2569</v>
      </c>
      <c r="C866" s="152" t="s">
        <v>2580</v>
      </c>
      <c r="D866" s="135">
        <v>1000001233</v>
      </c>
      <c r="E866" s="136" t="s">
        <v>2581</v>
      </c>
      <c r="F866" s="137">
        <v>41400</v>
      </c>
      <c r="G866" s="137" t="str">
        <f t="shared" si="184"/>
        <v>Targeted Dealer</v>
      </c>
      <c r="H866" s="137"/>
      <c r="I866" s="177">
        <v>912</v>
      </c>
      <c r="J866" s="177"/>
      <c r="K866" s="178">
        <v>1348</v>
      </c>
      <c r="L866" s="178">
        <f t="shared" si="189"/>
        <v>-436</v>
      </c>
      <c r="M866" s="178" t="str">
        <f t="shared" si="190"/>
        <v>-</v>
      </c>
      <c r="N866" s="179">
        <v>749</v>
      </c>
      <c r="O866" s="180" t="str">
        <f t="shared" si="185"/>
        <v>Aug</v>
      </c>
      <c r="P866" s="178">
        <v>1360</v>
      </c>
      <c r="Q866" s="181">
        <f t="shared" si="191"/>
        <v>-12</v>
      </c>
      <c r="R866" s="180">
        <f t="shared" si="186"/>
        <v>-8.8235294117646745E-3</v>
      </c>
      <c r="S866" s="181" t="str">
        <f t="shared" si="192"/>
        <v>DEGROWTH</v>
      </c>
      <c r="T866" s="178">
        <f t="shared" si="187"/>
        <v>749</v>
      </c>
      <c r="U866" s="182" t="str">
        <f t="shared" si="188"/>
        <v>Sep</v>
      </c>
      <c r="V866" s="178">
        <f t="shared" si="195"/>
        <v>749</v>
      </c>
      <c r="W866" s="183">
        <f t="shared" si="193"/>
        <v>599</v>
      </c>
      <c r="X866" s="184" t="b">
        <f t="shared" si="183"/>
        <v>0</v>
      </c>
      <c r="Y866" s="183" t="str">
        <f t="shared" si="194"/>
        <v>GROWTH</v>
      </c>
      <c r="Z866" s="138">
        <v>0</v>
      </c>
      <c r="AA866" s="133"/>
      <c r="AB866" s="133" t="s">
        <v>121</v>
      </c>
      <c r="AC866" s="133" t="s">
        <v>3918</v>
      </c>
      <c r="AE866" s="133" t="s">
        <v>3918</v>
      </c>
      <c r="AF866" s="139">
        <v>1593.6666666666667</v>
      </c>
    </row>
    <row r="867" spans="1:32" s="139" customFormat="1" ht="12">
      <c r="A867" s="133" t="s">
        <v>3918</v>
      </c>
      <c r="B867" s="141" t="s">
        <v>2569</v>
      </c>
      <c r="C867" s="152" t="s">
        <v>2582</v>
      </c>
      <c r="D867" s="135">
        <v>1000001224</v>
      </c>
      <c r="E867" s="136" t="s">
        <v>2583</v>
      </c>
      <c r="F867" s="137">
        <v>41486</v>
      </c>
      <c r="G867" s="137" t="str">
        <f t="shared" si="184"/>
        <v>Targeted Dealer</v>
      </c>
      <c r="H867" s="137"/>
      <c r="I867" s="177">
        <v>2402</v>
      </c>
      <c r="J867" s="177"/>
      <c r="K867" s="178">
        <v>2462</v>
      </c>
      <c r="L867" s="178">
        <f t="shared" si="189"/>
        <v>-60</v>
      </c>
      <c r="M867" s="178" t="str">
        <f t="shared" si="190"/>
        <v>-</v>
      </c>
      <c r="N867" s="179">
        <v>1800</v>
      </c>
      <c r="O867" s="180" t="str">
        <f t="shared" si="185"/>
        <v>Aug</v>
      </c>
      <c r="P867" s="178">
        <v>2568</v>
      </c>
      <c r="Q867" s="181">
        <f t="shared" si="191"/>
        <v>-106</v>
      </c>
      <c r="R867" s="180">
        <f t="shared" si="186"/>
        <v>-4.127725856697817E-2</v>
      </c>
      <c r="S867" s="181" t="str">
        <f t="shared" si="192"/>
        <v>DEGROWTH</v>
      </c>
      <c r="T867" s="178">
        <f t="shared" si="187"/>
        <v>1800</v>
      </c>
      <c r="U867" s="182" t="str">
        <f t="shared" si="188"/>
        <v>Sep</v>
      </c>
      <c r="V867" s="178">
        <f t="shared" si="195"/>
        <v>1800</v>
      </c>
      <c r="W867" s="183">
        <f t="shared" si="193"/>
        <v>662</v>
      </c>
      <c r="X867" s="184" t="b">
        <f t="shared" ref="X867:X929" si="196">IFERROR(IF(U867="July",(K867/V867-1)),0)</f>
        <v>0</v>
      </c>
      <c r="Y867" s="183" t="str">
        <f t="shared" si="194"/>
        <v>GROWTH</v>
      </c>
      <c r="Z867" s="138">
        <v>0</v>
      </c>
      <c r="AA867" s="133"/>
      <c r="AB867" s="133" t="s">
        <v>121</v>
      </c>
      <c r="AC867" s="133" t="s">
        <v>3918</v>
      </c>
      <c r="AE867" s="133" t="s">
        <v>3918</v>
      </c>
      <c r="AF867" s="139">
        <v>3045.75</v>
      </c>
    </row>
    <row r="868" spans="1:32" s="139" customFormat="1" ht="12">
      <c r="A868" s="133" t="s">
        <v>3918</v>
      </c>
      <c r="B868" s="141" t="s">
        <v>2569</v>
      </c>
      <c r="C868" s="152" t="s">
        <v>2584</v>
      </c>
      <c r="D868" s="135">
        <v>1000001230</v>
      </c>
      <c r="E868" s="136" t="s">
        <v>2585</v>
      </c>
      <c r="F868" s="137">
        <v>41543</v>
      </c>
      <c r="G868" s="137" t="str">
        <f t="shared" si="184"/>
        <v>Targeted Dealer</v>
      </c>
      <c r="H868" s="137"/>
      <c r="I868" s="177">
        <v>25</v>
      </c>
      <c r="J868" s="177"/>
      <c r="K868" s="178">
        <v>37</v>
      </c>
      <c r="L868" s="178">
        <f t="shared" si="189"/>
        <v>-12</v>
      </c>
      <c r="M868" s="178" t="str">
        <f t="shared" si="190"/>
        <v>-</v>
      </c>
      <c r="N868" s="179">
        <v>18</v>
      </c>
      <c r="O868" s="180" t="str">
        <f t="shared" si="185"/>
        <v>Aug</v>
      </c>
      <c r="P868" s="178">
        <v>25</v>
      </c>
      <c r="Q868" s="181">
        <f t="shared" si="191"/>
        <v>12</v>
      </c>
      <c r="R868" s="180">
        <f t="shared" si="186"/>
        <v>0.48</v>
      </c>
      <c r="S868" s="181" t="str">
        <f t="shared" si="192"/>
        <v>GROWTH</v>
      </c>
      <c r="T868" s="178">
        <f t="shared" si="187"/>
        <v>18</v>
      </c>
      <c r="U868" s="182" t="str">
        <f t="shared" si="188"/>
        <v>Sep</v>
      </c>
      <c r="V868" s="178">
        <f t="shared" si="195"/>
        <v>18</v>
      </c>
      <c r="W868" s="183">
        <f t="shared" si="193"/>
        <v>19</v>
      </c>
      <c r="X868" s="184" t="b">
        <f t="shared" si="196"/>
        <v>0</v>
      </c>
      <c r="Y868" s="183" t="str">
        <f t="shared" si="194"/>
        <v>GROWTH</v>
      </c>
      <c r="Z868" s="138">
        <v>0</v>
      </c>
      <c r="AA868" s="133"/>
      <c r="AB868" s="133" t="s">
        <v>121</v>
      </c>
      <c r="AC868" s="133" t="s">
        <v>3918</v>
      </c>
      <c r="AE868" s="133" t="s">
        <v>3918</v>
      </c>
      <c r="AF868" s="139">
        <v>31.166666666666668</v>
      </c>
    </row>
    <row r="869" spans="1:32" s="139" customFormat="1" ht="12">
      <c r="A869" s="133" t="s">
        <v>3918</v>
      </c>
      <c r="B869" s="141" t="s">
        <v>2569</v>
      </c>
      <c r="C869" s="152" t="s">
        <v>2586</v>
      </c>
      <c r="D869" s="135">
        <v>1000001231</v>
      </c>
      <c r="E869" s="136" t="s">
        <v>2587</v>
      </c>
      <c r="F869" s="137">
        <v>41621</v>
      </c>
      <c r="G869" s="137" t="str">
        <f t="shared" si="184"/>
        <v>Targeted Dealer</v>
      </c>
      <c r="H869" s="137"/>
      <c r="I869" s="177">
        <v>1010</v>
      </c>
      <c r="J869" s="177"/>
      <c r="K869" s="178">
        <v>1215</v>
      </c>
      <c r="L869" s="178">
        <f t="shared" si="189"/>
        <v>-205</v>
      </c>
      <c r="M869" s="178" t="str">
        <f t="shared" si="190"/>
        <v>-</v>
      </c>
      <c r="N869" s="179">
        <v>649</v>
      </c>
      <c r="O869" s="180" t="str">
        <f t="shared" si="185"/>
        <v>Aug</v>
      </c>
      <c r="P869" s="178">
        <v>1188</v>
      </c>
      <c r="Q869" s="181">
        <f t="shared" si="191"/>
        <v>27</v>
      </c>
      <c r="R869" s="180">
        <f t="shared" si="186"/>
        <v>2.2727272727272707E-2</v>
      </c>
      <c r="S869" s="181" t="str">
        <f t="shared" si="192"/>
        <v>GROWTH</v>
      </c>
      <c r="T869" s="178">
        <f t="shared" si="187"/>
        <v>649</v>
      </c>
      <c r="U869" s="182" t="str">
        <f t="shared" si="188"/>
        <v>Sep</v>
      </c>
      <c r="V869" s="178">
        <f t="shared" si="195"/>
        <v>649</v>
      </c>
      <c r="W869" s="183">
        <f t="shared" si="193"/>
        <v>566</v>
      </c>
      <c r="X869" s="184" t="b">
        <f t="shared" si="196"/>
        <v>0</v>
      </c>
      <c r="Y869" s="183" t="str">
        <f t="shared" si="194"/>
        <v>GROWTH</v>
      </c>
      <c r="Z869" s="138">
        <v>0</v>
      </c>
      <c r="AA869" s="133"/>
      <c r="AB869" s="133" t="s">
        <v>121</v>
      </c>
      <c r="AC869" s="133" t="s">
        <v>3918</v>
      </c>
      <c r="AE869" s="133" t="s">
        <v>3918</v>
      </c>
      <c r="AF869" s="139">
        <v>1431.3333333333333</v>
      </c>
    </row>
    <row r="870" spans="1:32" s="139" customFormat="1" ht="12">
      <c r="A870" s="133" t="s">
        <v>3918</v>
      </c>
      <c r="B870" s="141" t="s">
        <v>2569</v>
      </c>
      <c r="C870" s="152" t="s">
        <v>2588</v>
      </c>
      <c r="D870" s="135">
        <v>1000001236</v>
      </c>
      <c r="E870" s="136" t="s">
        <v>2589</v>
      </c>
      <c r="F870" s="137">
        <v>41692</v>
      </c>
      <c r="G870" s="137" t="str">
        <f t="shared" si="184"/>
        <v>Targeted Dealer</v>
      </c>
      <c r="H870" s="137"/>
      <c r="I870" s="177">
        <v>530</v>
      </c>
      <c r="J870" s="177"/>
      <c r="K870" s="178">
        <v>787</v>
      </c>
      <c r="L870" s="178">
        <f t="shared" si="189"/>
        <v>-257</v>
      </c>
      <c r="M870" s="178" t="str">
        <f t="shared" si="190"/>
        <v>-</v>
      </c>
      <c r="N870" s="179">
        <v>454</v>
      </c>
      <c r="O870" s="180" t="str">
        <f t="shared" si="185"/>
        <v>Aug</v>
      </c>
      <c r="P870" s="178">
        <v>960</v>
      </c>
      <c r="Q870" s="181">
        <f t="shared" si="191"/>
        <v>-173</v>
      </c>
      <c r="R870" s="180">
        <f t="shared" si="186"/>
        <v>-0.1802083333333333</v>
      </c>
      <c r="S870" s="181" t="str">
        <f t="shared" si="192"/>
        <v>DEGROWTH</v>
      </c>
      <c r="T870" s="178">
        <f t="shared" si="187"/>
        <v>454</v>
      </c>
      <c r="U870" s="182" t="str">
        <f t="shared" si="188"/>
        <v>Sep</v>
      </c>
      <c r="V870" s="178">
        <f t="shared" si="195"/>
        <v>454</v>
      </c>
      <c r="W870" s="183">
        <f t="shared" si="193"/>
        <v>333</v>
      </c>
      <c r="X870" s="184" t="b">
        <f t="shared" si="196"/>
        <v>0</v>
      </c>
      <c r="Y870" s="183" t="str">
        <f t="shared" si="194"/>
        <v>GROWTH</v>
      </c>
      <c r="Z870" s="138">
        <v>0</v>
      </c>
      <c r="AA870" s="133"/>
      <c r="AB870" s="133" t="s">
        <v>121</v>
      </c>
      <c r="AC870" s="133" t="s">
        <v>3918</v>
      </c>
      <c r="AE870" s="133" t="s">
        <v>3918</v>
      </c>
      <c r="AF870" s="139">
        <v>1080.5</v>
      </c>
    </row>
    <row r="871" spans="1:32" s="139" customFormat="1" ht="12">
      <c r="A871" s="133" t="s">
        <v>3918</v>
      </c>
      <c r="B871" s="141" t="s">
        <v>2569</v>
      </c>
      <c r="C871" s="152" t="s">
        <v>2590</v>
      </c>
      <c r="D871" s="135">
        <v>1000001228</v>
      </c>
      <c r="E871" s="136" t="s">
        <v>2591</v>
      </c>
      <c r="F871" s="137">
        <v>41698</v>
      </c>
      <c r="G871" s="137" t="str">
        <f t="shared" si="184"/>
        <v>Targeted Dealer</v>
      </c>
      <c r="H871" s="137"/>
      <c r="I871" s="177">
        <v>254</v>
      </c>
      <c r="J871" s="177"/>
      <c r="K871" s="178">
        <v>288</v>
      </c>
      <c r="L871" s="178">
        <f t="shared" si="189"/>
        <v>-34</v>
      </c>
      <c r="M871" s="178" t="str">
        <f t="shared" si="190"/>
        <v>-</v>
      </c>
      <c r="N871" s="179">
        <v>204</v>
      </c>
      <c r="O871" s="180" t="str">
        <f t="shared" si="185"/>
        <v>Aug</v>
      </c>
      <c r="P871" s="178">
        <v>252</v>
      </c>
      <c r="Q871" s="181">
        <f t="shared" si="191"/>
        <v>36</v>
      </c>
      <c r="R871" s="180">
        <f t="shared" si="186"/>
        <v>0.14285714285714279</v>
      </c>
      <c r="S871" s="181" t="str">
        <f t="shared" si="192"/>
        <v>GROWTH</v>
      </c>
      <c r="T871" s="178">
        <f t="shared" si="187"/>
        <v>204</v>
      </c>
      <c r="U871" s="182" t="str">
        <f t="shared" si="188"/>
        <v>Sep</v>
      </c>
      <c r="V871" s="178">
        <f t="shared" si="195"/>
        <v>204</v>
      </c>
      <c r="W871" s="183">
        <f t="shared" si="193"/>
        <v>84</v>
      </c>
      <c r="X871" s="184" t="b">
        <f t="shared" si="196"/>
        <v>0</v>
      </c>
      <c r="Y871" s="183" t="str">
        <f t="shared" si="194"/>
        <v>GROWTH</v>
      </c>
      <c r="Z871" s="138">
        <v>0</v>
      </c>
      <c r="AA871" s="133"/>
      <c r="AB871" s="133" t="s">
        <v>121</v>
      </c>
      <c r="AC871" s="133" t="s">
        <v>3918</v>
      </c>
      <c r="AE871" s="133" t="s">
        <v>3918</v>
      </c>
      <c r="AF871" s="139">
        <v>287.66666666666669</v>
      </c>
    </row>
    <row r="872" spans="1:32" s="139" customFormat="1" ht="12">
      <c r="A872" s="133" t="s">
        <v>3918</v>
      </c>
      <c r="B872" s="141" t="s">
        <v>2569</v>
      </c>
      <c r="C872" s="152" t="s">
        <v>2592</v>
      </c>
      <c r="D872" s="135">
        <v>1000001252</v>
      </c>
      <c r="E872" s="136" t="s">
        <v>2593</v>
      </c>
      <c r="F872" s="137">
        <v>42124</v>
      </c>
      <c r="G872" s="137" t="str">
        <f t="shared" si="184"/>
        <v>Targeted Dealer</v>
      </c>
      <c r="H872" s="137"/>
      <c r="I872" s="177">
        <v>650</v>
      </c>
      <c r="J872" s="177"/>
      <c r="K872" s="178">
        <v>1075</v>
      </c>
      <c r="L872" s="178">
        <f t="shared" si="189"/>
        <v>-425</v>
      </c>
      <c r="M872" s="178" t="str">
        <f t="shared" si="190"/>
        <v>-</v>
      </c>
      <c r="N872" s="179">
        <v>375</v>
      </c>
      <c r="O872" s="180" t="str">
        <f t="shared" si="185"/>
        <v>Aug</v>
      </c>
      <c r="P872" s="178">
        <v>700</v>
      </c>
      <c r="Q872" s="181">
        <f t="shared" si="191"/>
        <v>375</v>
      </c>
      <c r="R872" s="180">
        <f t="shared" si="186"/>
        <v>0.53571428571428581</v>
      </c>
      <c r="S872" s="181" t="str">
        <f t="shared" si="192"/>
        <v>GROWTH</v>
      </c>
      <c r="T872" s="178">
        <f t="shared" si="187"/>
        <v>375</v>
      </c>
      <c r="U872" s="182" t="str">
        <f t="shared" si="188"/>
        <v>Sep</v>
      </c>
      <c r="V872" s="178">
        <f t="shared" si="195"/>
        <v>375</v>
      </c>
      <c r="W872" s="183">
        <f t="shared" si="193"/>
        <v>700</v>
      </c>
      <c r="X872" s="184" t="b">
        <f t="shared" si="196"/>
        <v>0</v>
      </c>
      <c r="Y872" s="183" t="str">
        <f t="shared" si="194"/>
        <v>GROWTH</v>
      </c>
      <c r="Z872" s="138">
        <v>0</v>
      </c>
      <c r="AA872" s="133"/>
      <c r="AB872" s="133" t="s">
        <v>121</v>
      </c>
      <c r="AC872" s="133" t="s">
        <v>3918</v>
      </c>
      <c r="AE872" s="133" t="s">
        <v>3918</v>
      </c>
      <c r="AF872" s="139">
        <v>999.16666666666663</v>
      </c>
    </row>
    <row r="873" spans="1:32" s="139" customFormat="1" ht="12">
      <c r="A873" s="133" t="s">
        <v>3918</v>
      </c>
      <c r="B873" s="141" t="s">
        <v>2569</v>
      </c>
      <c r="C873" s="152" t="s">
        <v>2594</v>
      </c>
      <c r="D873" s="135">
        <v>1000001256</v>
      </c>
      <c r="E873" s="136" t="s">
        <v>2595</v>
      </c>
      <c r="F873" s="137">
        <v>42282</v>
      </c>
      <c r="G873" s="137" t="str">
        <f t="shared" si="184"/>
        <v>Targeted Dealer</v>
      </c>
      <c r="H873" s="137"/>
      <c r="I873" s="177">
        <v>112</v>
      </c>
      <c r="J873" s="177"/>
      <c r="K873" s="178">
        <v>85</v>
      </c>
      <c r="L873" s="178">
        <f t="shared" si="189"/>
        <v>27</v>
      </c>
      <c r="M873" s="178" t="str">
        <f t="shared" si="190"/>
        <v>-</v>
      </c>
      <c r="N873" s="179">
        <v>90</v>
      </c>
      <c r="O873" s="180" t="str">
        <f t="shared" si="185"/>
        <v>Aug</v>
      </c>
      <c r="P873" s="178">
        <v>60</v>
      </c>
      <c r="Q873" s="181">
        <f t="shared" si="191"/>
        <v>25</v>
      </c>
      <c r="R873" s="180">
        <f t="shared" si="186"/>
        <v>0.41666666666666674</v>
      </c>
      <c r="S873" s="181" t="str">
        <f t="shared" si="192"/>
        <v>GROWTH</v>
      </c>
      <c r="T873" s="178">
        <f t="shared" si="187"/>
        <v>90</v>
      </c>
      <c r="U873" s="182" t="str">
        <f t="shared" si="188"/>
        <v>Sep</v>
      </c>
      <c r="V873" s="178">
        <f t="shared" si="195"/>
        <v>90</v>
      </c>
      <c r="W873" s="183">
        <f t="shared" si="193"/>
        <v>-5</v>
      </c>
      <c r="X873" s="184" t="b">
        <f t="shared" si="196"/>
        <v>0</v>
      </c>
      <c r="Y873" s="183" t="str">
        <f t="shared" si="194"/>
        <v>GROWTH</v>
      </c>
      <c r="Z873" s="138">
        <v>0</v>
      </c>
      <c r="AA873" s="133"/>
      <c r="AB873" s="133" t="s">
        <v>121</v>
      </c>
      <c r="AC873" s="133" t="s">
        <v>3918</v>
      </c>
      <c r="AE873" s="133" t="s">
        <v>3918</v>
      </c>
      <c r="AF873" s="139">
        <v>147.5</v>
      </c>
    </row>
    <row r="874" spans="1:32" s="139" customFormat="1" ht="12">
      <c r="A874" s="133" t="s">
        <v>3918</v>
      </c>
      <c r="B874" s="141" t="s">
        <v>2569</v>
      </c>
      <c r="C874" s="152" t="s">
        <v>2596</v>
      </c>
      <c r="D874" s="135">
        <v>1000001242</v>
      </c>
      <c r="E874" s="136" t="s">
        <v>2597</v>
      </c>
      <c r="F874" s="137">
        <v>42542</v>
      </c>
      <c r="G874" s="137" t="str">
        <f t="shared" si="184"/>
        <v>Targeted Dealer</v>
      </c>
      <c r="H874" s="137"/>
      <c r="I874" s="177">
        <v>1176</v>
      </c>
      <c r="J874" s="177"/>
      <c r="K874" s="178">
        <v>1722</v>
      </c>
      <c r="L874" s="178">
        <f t="shared" si="189"/>
        <v>-546</v>
      </c>
      <c r="M874" s="178" t="str">
        <f t="shared" si="190"/>
        <v>-</v>
      </c>
      <c r="N874" s="179">
        <v>1066</v>
      </c>
      <c r="O874" s="180" t="str">
        <f t="shared" si="185"/>
        <v>Aug</v>
      </c>
      <c r="P874" s="178">
        <v>1870</v>
      </c>
      <c r="Q874" s="181">
        <f t="shared" si="191"/>
        <v>-148</v>
      </c>
      <c r="R874" s="180">
        <f t="shared" si="186"/>
        <v>-7.9144385026737929E-2</v>
      </c>
      <c r="S874" s="181" t="str">
        <f t="shared" si="192"/>
        <v>DEGROWTH</v>
      </c>
      <c r="T874" s="178">
        <f t="shared" si="187"/>
        <v>1066</v>
      </c>
      <c r="U874" s="182" t="str">
        <f t="shared" si="188"/>
        <v>Sep</v>
      </c>
      <c r="V874" s="178">
        <f t="shared" si="195"/>
        <v>1066</v>
      </c>
      <c r="W874" s="183">
        <f t="shared" si="193"/>
        <v>656</v>
      </c>
      <c r="X874" s="184" t="b">
        <f t="shared" si="196"/>
        <v>0</v>
      </c>
      <c r="Y874" s="183" t="str">
        <f t="shared" si="194"/>
        <v>GROWTH</v>
      </c>
      <c r="Z874" s="138">
        <v>0</v>
      </c>
      <c r="AA874" s="133"/>
      <c r="AB874" s="133" t="s">
        <v>121</v>
      </c>
      <c r="AC874" s="133" t="s">
        <v>3918</v>
      </c>
      <c r="AE874" s="133" t="s">
        <v>3918</v>
      </c>
      <c r="AF874" s="139">
        <v>2274.6666666666665</v>
      </c>
    </row>
    <row r="875" spans="1:32" s="139" customFormat="1" ht="12">
      <c r="A875" s="133" t="s">
        <v>3918</v>
      </c>
      <c r="B875" s="141" t="s">
        <v>2569</v>
      </c>
      <c r="C875" s="152" t="s">
        <v>2600</v>
      </c>
      <c r="D875" s="135">
        <v>1000001244</v>
      </c>
      <c r="E875" s="136" t="s">
        <v>2601</v>
      </c>
      <c r="F875" s="137">
        <v>43207</v>
      </c>
      <c r="G875" s="137" t="str">
        <f t="shared" si="184"/>
        <v>Targeted Dealer</v>
      </c>
      <c r="H875" s="137"/>
      <c r="I875" s="177">
        <v>22</v>
      </c>
      <c r="J875" s="177"/>
      <c r="K875" s="178">
        <v>0</v>
      </c>
      <c r="L875" s="178">
        <f t="shared" si="189"/>
        <v>22</v>
      </c>
      <c r="M875" s="178" t="str">
        <f t="shared" si="190"/>
        <v>-</v>
      </c>
      <c r="N875" s="179">
        <v>12</v>
      </c>
      <c r="O875" s="180" t="str">
        <f t="shared" si="185"/>
        <v>Aug</v>
      </c>
      <c r="P875" s="178">
        <v>48</v>
      </c>
      <c r="Q875" s="181">
        <f t="shared" si="191"/>
        <v>-48</v>
      </c>
      <c r="R875" s="180">
        <f t="shared" si="186"/>
        <v>-1</v>
      </c>
      <c r="S875" s="181" t="str">
        <f t="shared" si="192"/>
        <v>DEGROWTH</v>
      </c>
      <c r="T875" s="178">
        <f t="shared" si="187"/>
        <v>12</v>
      </c>
      <c r="U875" s="182" t="str">
        <f t="shared" si="188"/>
        <v>Sep</v>
      </c>
      <c r="V875" s="178">
        <f t="shared" si="195"/>
        <v>12</v>
      </c>
      <c r="W875" s="183">
        <f t="shared" si="193"/>
        <v>-12</v>
      </c>
      <c r="X875" s="184" t="b">
        <f t="shared" si="196"/>
        <v>0</v>
      </c>
      <c r="Y875" s="183" t="str">
        <f t="shared" si="194"/>
        <v>GROWTH</v>
      </c>
      <c r="Z875" s="138">
        <v>0</v>
      </c>
      <c r="AA875" s="133"/>
      <c r="AB875" s="133" t="s">
        <v>121</v>
      </c>
      <c r="AC875" s="133" t="s">
        <v>3918</v>
      </c>
      <c r="AE875" s="133" t="s">
        <v>3918</v>
      </c>
      <c r="AF875" s="139">
        <v>48.166666666666664</v>
      </c>
    </row>
    <row r="876" spans="1:32" s="139" customFormat="1" ht="12">
      <c r="A876" s="133" t="s">
        <v>3918</v>
      </c>
      <c r="B876" s="141" t="s">
        <v>2569</v>
      </c>
      <c r="C876" s="152" t="s">
        <v>2602</v>
      </c>
      <c r="D876" s="135">
        <v>1000001238</v>
      </c>
      <c r="E876" s="136" t="s">
        <v>2603</v>
      </c>
      <c r="F876" s="137">
        <v>43454</v>
      </c>
      <c r="G876" s="137" t="str">
        <f t="shared" si="184"/>
        <v>Targeted Dealer</v>
      </c>
      <c r="H876" s="137"/>
      <c r="I876" s="177">
        <v>1190</v>
      </c>
      <c r="J876" s="177"/>
      <c r="K876" s="178">
        <v>1492</v>
      </c>
      <c r="L876" s="178">
        <f t="shared" si="189"/>
        <v>-302</v>
      </c>
      <c r="M876" s="178" t="str">
        <f t="shared" si="190"/>
        <v>-</v>
      </c>
      <c r="N876" s="179">
        <v>937</v>
      </c>
      <c r="O876" s="180" t="str">
        <f t="shared" si="185"/>
        <v>Aug</v>
      </c>
      <c r="P876" s="178">
        <v>1447</v>
      </c>
      <c r="Q876" s="181">
        <f t="shared" si="191"/>
        <v>45</v>
      </c>
      <c r="R876" s="180">
        <f t="shared" si="186"/>
        <v>3.1098825155494225E-2</v>
      </c>
      <c r="S876" s="181" t="str">
        <f t="shared" si="192"/>
        <v>GROWTH</v>
      </c>
      <c r="T876" s="178">
        <f t="shared" si="187"/>
        <v>937</v>
      </c>
      <c r="U876" s="182" t="str">
        <f t="shared" si="188"/>
        <v>Sep</v>
      </c>
      <c r="V876" s="178">
        <f t="shared" si="195"/>
        <v>937</v>
      </c>
      <c r="W876" s="183">
        <f t="shared" si="193"/>
        <v>555</v>
      </c>
      <c r="X876" s="184" t="b">
        <f t="shared" si="196"/>
        <v>0</v>
      </c>
      <c r="Y876" s="183" t="str">
        <f t="shared" si="194"/>
        <v>GROWTH</v>
      </c>
      <c r="Z876" s="138">
        <v>0</v>
      </c>
      <c r="AA876" s="133"/>
      <c r="AB876" s="133" t="s">
        <v>121</v>
      </c>
      <c r="AC876" s="133" t="s">
        <v>3918</v>
      </c>
      <c r="AE876" s="133" t="s">
        <v>3918</v>
      </c>
      <c r="AF876" s="139">
        <v>1661.5</v>
      </c>
    </row>
    <row r="877" spans="1:32" s="139" customFormat="1" ht="12">
      <c r="A877" s="133" t="s">
        <v>3918</v>
      </c>
      <c r="B877" s="141" t="s">
        <v>2569</v>
      </c>
      <c r="C877" s="152" t="s">
        <v>2606</v>
      </c>
      <c r="D877" s="135">
        <v>1000001251</v>
      </c>
      <c r="E877" s="136" t="s">
        <v>2607</v>
      </c>
      <c r="F877" s="137">
        <v>43455</v>
      </c>
      <c r="G877" s="137" t="str">
        <f t="shared" si="184"/>
        <v>Targeted Dealer</v>
      </c>
      <c r="H877" s="137"/>
      <c r="I877" s="177">
        <v>800</v>
      </c>
      <c r="J877" s="177"/>
      <c r="K877" s="178">
        <v>1131</v>
      </c>
      <c r="L877" s="178">
        <f t="shared" si="189"/>
        <v>-331</v>
      </c>
      <c r="M877" s="178" t="str">
        <f t="shared" si="190"/>
        <v>-</v>
      </c>
      <c r="N877" s="179">
        <v>650</v>
      </c>
      <c r="O877" s="180" t="str">
        <f t="shared" si="185"/>
        <v>Aug</v>
      </c>
      <c r="P877" s="178">
        <v>1014</v>
      </c>
      <c r="Q877" s="181">
        <f t="shared" si="191"/>
        <v>117</v>
      </c>
      <c r="R877" s="180">
        <f t="shared" si="186"/>
        <v>0.11538461538461542</v>
      </c>
      <c r="S877" s="181" t="str">
        <f t="shared" si="192"/>
        <v>GROWTH</v>
      </c>
      <c r="T877" s="178">
        <f t="shared" si="187"/>
        <v>650</v>
      </c>
      <c r="U877" s="182" t="str">
        <f t="shared" si="188"/>
        <v>Sep</v>
      </c>
      <c r="V877" s="178">
        <f t="shared" si="195"/>
        <v>650</v>
      </c>
      <c r="W877" s="183">
        <f t="shared" si="193"/>
        <v>481</v>
      </c>
      <c r="X877" s="184" t="b">
        <f t="shared" si="196"/>
        <v>0</v>
      </c>
      <c r="Y877" s="183" t="str">
        <f t="shared" si="194"/>
        <v>GROWTH</v>
      </c>
      <c r="Z877" s="138">
        <v>0</v>
      </c>
      <c r="AA877" s="133"/>
      <c r="AB877" s="133" t="s">
        <v>121</v>
      </c>
      <c r="AC877" s="133" t="s">
        <v>3918</v>
      </c>
      <c r="AE877" s="133" t="s">
        <v>3918</v>
      </c>
      <c r="AF877" s="139">
        <v>1248</v>
      </c>
    </row>
    <row r="878" spans="1:32" s="139" customFormat="1" ht="12">
      <c r="A878" s="133" t="s">
        <v>3918</v>
      </c>
      <c r="B878" s="141" t="s">
        <v>2569</v>
      </c>
      <c r="C878" s="152" t="s">
        <v>2608</v>
      </c>
      <c r="D878" s="135">
        <v>1000001254</v>
      </c>
      <c r="E878" s="136" t="s">
        <v>2609</v>
      </c>
      <c r="F878" s="137">
        <v>43493</v>
      </c>
      <c r="G878" s="137" t="str">
        <f t="shared" si="184"/>
        <v>Targeted Dealer</v>
      </c>
      <c r="H878" s="137"/>
      <c r="I878" s="177">
        <v>125</v>
      </c>
      <c r="J878" s="177"/>
      <c r="K878" s="178">
        <v>230</v>
      </c>
      <c r="L878" s="178">
        <f t="shared" si="189"/>
        <v>-105</v>
      </c>
      <c r="M878" s="178" t="str">
        <f t="shared" si="190"/>
        <v>-</v>
      </c>
      <c r="N878" s="179">
        <v>74</v>
      </c>
      <c r="O878" s="180" t="str">
        <f t="shared" si="185"/>
        <v>Aug</v>
      </c>
      <c r="P878" s="178">
        <v>206</v>
      </c>
      <c r="Q878" s="181">
        <f t="shared" si="191"/>
        <v>24</v>
      </c>
      <c r="R878" s="180">
        <f t="shared" si="186"/>
        <v>0.11650485436893199</v>
      </c>
      <c r="S878" s="181" t="str">
        <f t="shared" si="192"/>
        <v>GROWTH</v>
      </c>
      <c r="T878" s="178">
        <f t="shared" si="187"/>
        <v>74</v>
      </c>
      <c r="U878" s="182" t="str">
        <f t="shared" si="188"/>
        <v>Sep</v>
      </c>
      <c r="V878" s="178">
        <f t="shared" si="195"/>
        <v>74</v>
      </c>
      <c r="W878" s="183">
        <f t="shared" si="193"/>
        <v>156</v>
      </c>
      <c r="X878" s="184" t="b">
        <f t="shared" si="196"/>
        <v>0</v>
      </c>
      <c r="Y878" s="183" t="str">
        <f t="shared" si="194"/>
        <v>GROWTH</v>
      </c>
      <c r="Z878" s="138">
        <v>0</v>
      </c>
      <c r="AA878" s="133"/>
      <c r="AB878" s="133" t="s">
        <v>121</v>
      </c>
      <c r="AC878" s="133" t="s">
        <v>3918</v>
      </c>
      <c r="AE878" s="133" t="s">
        <v>3918</v>
      </c>
      <c r="AF878" s="139">
        <v>299.16666666666669</v>
      </c>
    </row>
    <row r="879" spans="1:32" s="139" customFormat="1" ht="12">
      <c r="A879" s="133" t="s">
        <v>3918</v>
      </c>
      <c r="B879" s="141" t="s">
        <v>2569</v>
      </c>
      <c r="C879" s="152" t="s">
        <v>2610</v>
      </c>
      <c r="D879" s="135">
        <v>1000001259</v>
      </c>
      <c r="E879" s="136" t="s">
        <v>1439</v>
      </c>
      <c r="F879" s="137">
        <v>43494</v>
      </c>
      <c r="G879" s="137" t="str">
        <f t="shared" si="184"/>
        <v>Targeted Dealer</v>
      </c>
      <c r="H879" s="137"/>
      <c r="I879" s="177">
        <v>110</v>
      </c>
      <c r="J879" s="177"/>
      <c r="K879" s="178">
        <v>125</v>
      </c>
      <c r="L879" s="178">
        <f t="shared" si="189"/>
        <v>-15</v>
      </c>
      <c r="M879" s="178" t="str">
        <f t="shared" si="190"/>
        <v>-</v>
      </c>
      <c r="N879" s="179">
        <v>80</v>
      </c>
      <c r="O879" s="180" t="str">
        <f t="shared" si="185"/>
        <v>Aug</v>
      </c>
      <c r="P879" s="178">
        <v>112</v>
      </c>
      <c r="Q879" s="181">
        <f t="shared" si="191"/>
        <v>13</v>
      </c>
      <c r="R879" s="180">
        <f t="shared" si="186"/>
        <v>0.1160714285714286</v>
      </c>
      <c r="S879" s="181" t="str">
        <f t="shared" si="192"/>
        <v>GROWTH</v>
      </c>
      <c r="T879" s="178">
        <f t="shared" si="187"/>
        <v>80</v>
      </c>
      <c r="U879" s="182" t="str">
        <f t="shared" si="188"/>
        <v>Sep</v>
      </c>
      <c r="V879" s="178">
        <f t="shared" si="195"/>
        <v>80</v>
      </c>
      <c r="W879" s="183">
        <f t="shared" si="193"/>
        <v>45</v>
      </c>
      <c r="X879" s="184" t="b">
        <f t="shared" si="196"/>
        <v>0</v>
      </c>
      <c r="Y879" s="183" t="str">
        <f t="shared" si="194"/>
        <v>GROWTH</v>
      </c>
      <c r="Z879" s="138">
        <v>0</v>
      </c>
      <c r="AA879" s="133"/>
      <c r="AB879" s="133" t="s">
        <v>121</v>
      </c>
      <c r="AC879" s="133" t="s">
        <v>3918</v>
      </c>
      <c r="AE879" s="133" t="s">
        <v>3918</v>
      </c>
      <c r="AF879" s="139">
        <v>137</v>
      </c>
    </row>
    <row r="880" spans="1:32" s="139" customFormat="1" ht="12">
      <c r="A880" s="133" t="s">
        <v>3918</v>
      </c>
      <c r="B880" s="141" t="s">
        <v>2569</v>
      </c>
      <c r="C880" s="152" t="s">
        <v>2613</v>
      </c>
      <c r="D880" s="135">
        <v>1000001245</v>
      </c>
      <c r="E880" s="136" t="s">
        <v>2614</v>
      </c>
      <c r="F880" s="137">
        <v>43652</v>
      </c>
      <c r="G880" s="137" t="str">
        <f t="shared" si="184"/>
        <v>Targeted Dealer</v>
      </c>
      <c r="H880" s="137"/>
      <c r="I880" s="177">
        <v>70</v>
      </c>
      <c r="J880" s="177"/>
      <c r="K880" s="178">
        <v>84</v>
      </c>
      <c r="L880" s="178">
        <f t="shared" si="189"/>
        <v>-14</v>
      </c>
      <c r="M880" s="178" t="str">
        <f t="shared" si="190"/>
        <v>-</v>
      </c>
      <c r="N880" s="179">
        <v>66</v>
      </c>
      <c r="O880" s="180" t="str">
        <f t="shared" si="185"/>
        <v>Aug</v>
      </c>
      <c r="P880" s="178">
        <v>120</v>
      </c>
      <c r="Q880" s="181">
        <f t="shared" si="191"/>
        <v>-36</v>
      </c>
      <c r="R880" s="180">
        <f t="shared" si="186"/>
        <v>-0.30000000000000004</v>
      </c>
      <c r="S880" s="181" t="str">
        <f t="shared" si="192"/>
        <v>DEGROWTH</v>
      </c>
      <c r="T880" s="178">
        <f t="shared" si="187"/>
        <v>66</v>
      </c>
      <c r="U880" s="182" t="str">
        <f t="shared" si="188"/>
        <v>Sep</v>
      </c>
      <c r="V880" s="178">
        <f t="shared" si="195"/>
        <v>66</v>
      </c>
      <c r="W880" s="183">
        <f t="shared" si="193"/>
        <v>18</v>
      </c>
      <c r="X880" s="184" t="b">
        <f t="shared" si="196"/>
        <v>0</v>
      </c>
      <c r="Y880" s="183" t="str">
        <f t="shared" si="194"/>
        <v>GROWTH</v>
      </c>
      <c r="Z880" s="138">
        <v>0</v>
      </c>
      <c r="AA880" s="133"/>
      <c r="AB880" s="133" t="s">
        <v>121</v>
      </c>
      <c r="AC880" s="133" t="s">
        <v>3918</v>
      </c>
      <c r="AE880" s="133" t="s">
        <v>3918</v>
      </c>
      <c r="AF880" s="139">
        <v>208.66666666666666</v>
      </c>
    </row>
    <row r="881" spans="1:32" s="139" customFormat="1" ht="12">
      <c r="A881" s="133" t="s">
        <v>3918</v>
      </c>
      <c r="B881" s="141" t="s">
        <v>2569</v>
      </c>
      <c r="C881" s="152" t="s">
        <v>2617</v>
      </c>
      <c r="D881" s="135">
        <v>1000001264</v>
      </c>
      <c r="E881" s="136" t="s">
        <v>2618</v>
      </c>
      <c r="F881" s="137">
        <v>43975</v>
      </c>
      <c r="G881" s="137" t="str">
        <f t="shared" si="184"/>
        <v>Targeted Dealer</v>
      </c>
      <c r="H881" s="137"/>
      <c r="I881" s="177">
        <v>930</v>
      </c>
      <c r="J881" s="177"/>
      <c r="K881" s="178">
        <v>1150</v>
      </c>
      <c r="L881" s="178">
        <f t="shared" si="189"/>
        <v>-220</v>
      </c>
      <c r="M881" s="178" t="str">
        <f t="shared" si="190"/>
        <v>-</v>
      </c>
      <c r="N881" s="179">
        <v>780</v>
      </c>
      <c r="O881" s="180" t="str">
        <f t="shared" si="185"/>
        <v>Aug</v>
      </c>
      <c r="P881" s="178">
        <v>955</v>
      </c>
      <c r="Q881" s="181">
        <f t="shared" si="191"/>
        <v>195</v>
      </c>
      <c r="R881" s="180">
        <f t="shared" si="186"/>
        <v>0.20418848167539272</v>
      </c>
      <c r="S881" s="181" t="str">
        <f t="shared" si="192"/>
        <v>GROWTH</v>
      </c>
      <c r="T881" s="178">
        <f t="shared" si="187"/>
        <v>780</v>
      </c>
      <c r="U881" s="182" t="str">
        <f t="shared" si="188"/>
        <v>Sep</v>
      </c>
      <c r="V881" s="178">
        <f t="shared" si="195"/>
        <v>780</v>
      </c>
      <c r="W881" s="183">
        <f t="shared" si="193"/>
        <v>370</v>
      </c>
      <c r="X881" s="184" t="b">
        <f t="shared" si="196"/>
        <v>0</v>
      </c>
      <c r="Y881" s="183" t="str">
        <f t="shared" si="194"/>
        <v>GROWTH</v>
      </c>
      <c r="Z881" s="138">
        <v>0</v>
      </c>
      <c r="AA881" s="133"/>
      <c r="AB881" s="133" t="s">
        <v>121</v>
      </c>
      <c r="AC881" s="133" t="s">
        <v>3918</v>
      </c>
      <c r="AE881" s="133" t="s">
        <v>3918</v>
      </c>
      <c r="AF881" s="139">
        <v>1417.5</v>
      </c>
    </row>
    <row r="882" spans="1:32" s="139" customFormat="1" ht="12">
      <c r="A882" s="133" t="s">
        <v>3918</v>
      </c>
      <c r="B882" s="141" t="s">
        <v>2569</v>
      </c>
      <c r="C882" s="152" t="s">
        <v>2619</v>
      </c>
      <c r="D882" s="135">
        <v>1000001257</v>
      </c>
      <c r="E882" s="136" t="s">
        <v>2620</v>
      </c>
      <c r="F882" s="137">
        <v>44136</v>
      </c>
      <c r="G882" s="137" t="str">
        <f t="shared" si="184"/>
        <v>Targeted Dealer</v>
      </c>
      <c r="H882" s="137"/>
      <c r="I882" s="177">
        <v>5</v>
      </c>
      <c r="J882" s="177"/>
      <c r="K882" s="178">
        <v>0</v>
      </c>
      <c r="L882" s="178">
        <f t="shared" si="189"/>
        <v>5</v>
      </c>
      <c r="M882" s="178" t="str">
        <f t="shared" si="190"/>
        <v>-</v>
      </c>
      <c r="N882" s="179">
        <v>0</v>
      </c>
      <c r="O882" s="180" t="str">
        <f t="shared" si="185"/>
        <v>Aug</v>
      </c>
      <c r="P882" s="178">
        <v>25</v>
      </c>
      <c r="Q882" s="181">
        <f t="shared" si="191"/>
        <v>-25</v>
      </c>
      <c r="R882" s="180">
        <f t="shared" si="186"/>
        <v>-1</v>
      </c>
      <c r="S882" s="181" t="b">
        <f t="shared" si="192"/>
        <v>0</v>
      </c>
      <c r="T882" s="178">
        <f t="shared" si="187"/>
        <v>0</v>
      </c>
      <c r="U882" s="182" t="str">
        <f t="shared" si="188"/>
        <v>Sep</v>
      </c>
      <c r="V882" s="178">
        <f t="shared" si="195"/>
        <v>0</v>
      </c>
      <c r="W882" s="183">
        <f t="shared" si="193"/>
        <v>0</v>
      </c>
      <c r="X882" s="184" t="b">
        <f t="shared" si="196"/>
        <v>0</v>
      </c>
      <c r="Y882" s="183" t="b">
        <f t="shared" si="194"/>
        <v>0</v>
      </c>
      <c r="Z882" s="138">
        <v>0</v>
      </c>
      <c r="AA882" s="133"/>
      <c r="AB882" s="133" t="s">
        <v>121</v>
      </c>
      <c r="AC882" s="133" t="s">
        <v>3918</v>
      </c>
      <c r="AE882" s="133" t="s">
        <v>3918</v>
      </c>
      <c r="AF882" s="139">
        <v>12.166666666666666</v>
      </c>
    </row>
    <row r="883" spans="1:32" s="139" customFormat="1" ht="12">
      <c r="A883" s="133" t="s">
        <v>3918</v>
      </c>
      <c r="B883" s="141" t="s">
        <v>2569</v>
      </c>
      <c r="C883" s="152" t="s">
        <v>2623</v>
      </c>
      <c r="D883" s="135">
        <v>1000001265</v>
      </c>
      <c r="E883" s="136" t="s">
        <v>2624</v>
      </c>
      <c r="F883" s="137">
        <v>44188</v>
      </c>
      <c r="G883" s="137" t="str">
        <f t="shared" si="184"/>
        <v>Targeted Dealer</v>
      </c>
      <c r="H883" s="137"/>
      <c r="I883" s="177">
        <v>1024</v>
      </c>
      <c r="J883" s="177"/>
      <c r="K883" s="178">
        <v>1206</v>
      </c>
      <c r="L883" s="178">
        <f t="shared" si="189"/>
        <v>-182</v>
      </c>
      <c r="M883" s="178" t="str">
        <f t="shared" si="190"/>
        <v>-</v>
      </c>
      <c r="N883" s="179">
        <v>684</v>
      </c>
      <c r="O883" s="180" t="str">
        <f t="shared" si="185"/>
        <v>Aug</v>
      </c>
      <c r="P883" s="178">
        <v>998</v>
      </c>
      <c r="Q883" s="181">
        <f t="shared" si="191"/>
        <v>208</v>
      </c>
      <c r="R883" s="180">
        <f t="shared" si="186"/>
        <v>0.20841683366733466</v>
      </c>
      <c r="S883" s="181" t="str">
        <f t="shared" si="192"/>
        <v>GROWTH</v>
      </c>
      <c r="T883" s="178">
        <f t="shared" si="187"/>
        <v>684</v>
      </c>
      <c r="U883" s="182" t="str">
        <f t="shared" si="188"/>
        <v>Sep</v>
      </c>
      <c r="V883" s="178">
        <f t="shared" si="195"/>
        <v>684</v>
      </c>
      <c r="W883" s="183">
        <f t="shared" si="193"/>
        <v>522</v>
      </c>
      <c r="X883" s="184" t="b">
        <f t="shared" si="196"/>
        <v>0</v>
      </c>
      <c r="Y883" s="183" t="str">
        <f t="shared" si="194"/>
        <v>GROWTH</v>
      </c>
      <c r="Z883" s="138">
        <v>0</v>
      </c>
      <c r="AA883" s="133"/>
      <c r="AB883" s="133" t="s">
        <v>121</v>
      </c>
      <c r="AC883" s="133" t="s">
        <v>3918</v>
      </c>
      <c r="AE883" s="133" t="s">
        <v>3918</v>
      </c>
      <c r="AF883" s="139">
        <v>1095.3333333333333</v>
      </c>
    </row>
    <row r="884" spans="1:32" s="139" customFormat="1" ht="12">
      <c r="A884" s="133" t="s">
        <v>3918</v>
      </c>
      <c r="B884" s="141" t="s">
        <v>2569</v>
      </c>
      <c r="C884" s="152" t="s">
        <v>2625</v>
      </c>
      <c r="D884" s="135">
        <v>1000001241</v>
      </c>
      <c r="E884" s="136" t="s">
        <v>2626</v>
      </c>
      <c r="F884" s="137">
        <v>44194</v>
      </c>
      <c r="G884" s="137" t="str">
        <f t="shared" si="184"/>
        <v>Targeted Dealer</v>
      </c>
      <c r="H884" s="137"/>
      <c r="I884" s="177">
        <v>60</v>
      </c>
      <c r="J884" s="177"/>
      <c r="K884" s="178">
        <v>125</v>
      </c>
      <c r="L884" s="178">
        <f t="shared" si="189"/>
        <v>-65</v>
      </c>
      <c r="M884" s="178" t="str">
        <f t="shared" si="190"/>
        <v>-</v>
      </c>
      <c r="N884" s="179">
        <v>45</v>
      </c>
      <c r="O884" s="180" t="str">
        <f t="shared" si="185"/>
        <v>Aug</v>
      </c>
      <c r="P884" s="178">
        <v>125</v>
      </c>
      <c r="Q884" s="181">
        <f t="shared" si="191"/>
        <v>0</v>
      </c>
      <c r="R884" s="180">
        <f t="shared" si="186"/>
        <v>0</v>
      </c>
      <c r="S884" s="181" t="str">
        <f t="shared" si="192"/>
        <v>GROWTH</v>
      </c>
      <c r="T884" s="178">
        <f t="shared" si="187"/>
        <v>45</v>
      </c>
      <c r="U884" s="182" t="str">
        <f t="shared" si="188"/>
        <v>Sep</v>
      </c>
      <c r="V884" s="178">
        <f t="shared" si="195"/>
        <v>45</v>
      </c>
      <c r="W884" s="183">
        <f t="shared" si="193"/>
        <v>80</v>
      </c>
      <c r="X884" s="184" t="b">
        <f t="shared" si="196"/>
        <v>0</v>
      </c>
      <c r="Y884" s="183" t="str">
        <f t="shared" si="194"/>
        <v>GROWTH</v>
      </c>
      <c r="Z884" s="138">
        <v>0</v>
      </c>
      <c r="AA884" s="133"/>
      <c r="AB884" s="133" t="s">
        <v>121</v>
      </c>
      <c r="AC884" s="133" t="s">
        <v>3918</v>
      </c>
      <c r="AE884" s="133" t="s">
        <v>3918</v>
      </c>
      <c r="AF884" s="139">
        <v>157.5</v>
      </c>
    </row>
    <row r="885" spans="1:32" s="139" customFormat="1" ht="12">
      <c r="A885" s="133" t="s">
        <v>3918</v>
      </c>
      <c r="B885" s="141" t="s">
        <v>2569</v>
      </c>
      <c r="C885" s="152" t="s">
        <v>2627</v>
      </c>
      <c r="D885" s="135">
        <v>1000001239</v>
      </c>
      <c r="E885" s="136" t="s">
        <v>2628</v>
      </c>
      <c r="F885" s="137">
        <v>44201</v>
      </c>
      <c r="G885" s="137" t="str">
        <f t="shared" si="184"/>
        <v>Targeted Dealer</v>
      </c>
      <c r="H885" s="137"/>
      <c r="I885" s="177">
        <v>30</v>
      </c>
      <c r="J885" s="177"/>
      <c r="K885" s="178">
        <v>25</v>
      </c>
      <c r="L885" s="178">
        <f t="shared" si="189"/>
        <v>5</v>
      </c>
      <c r="M885" s="178" t="str">
        <f t="shared" si="190"/>
        <v>-</v>
      </c>
      <c r="N885" s="179">
        <v>0</v>
      </c>
      <c r="O885" s="180" t="str">
        <f t="shared" si="185"/>
        <v>Aug</v>
      </c>
      <c r="P885" s="178">
        <v>75</v>
      </c>
      <c r="Q885" s="181">
        <f t="shared" si="191"/>
        <v>-50</v>
      </c>
      <c r="R885" s="180">
        <f t="shared" si="186"/>
        <v>-0.66666666666666674</v>
      </c>
      <c r="S885" s="181" t="b">
        <f t="shared" si="192"/>
        <v>0</v>
      </c>
      <c r="T885" s="178">
        <f t="shared" si="187"/>
        <v>0</v>
      </c>
      <c r="U885" s="182" t="str">
        <f t="shared" si="188"/>
        <v>Sep</v>
      </c>
      <c r="V885" s="178">
        <f t="shared" si="195"/>
        <v>0</v>
      </c>
      <c r="W885" s="183">
        <f t="shared" si="193"/>
        <v>25</v>
      </c>
      <c r="X885" s="184" t="b">
        <f t="shared" si="196"/>
        <v>0</v>
      </c>
      <c r="Y885" s="183" t="b">
        <f t="shared" si="194"/>
        <v>0</v>
      </c>
      <c r="Z885" s="138">
        <v>0</v>
      </c>
      <c r="AA885" s="133"/>
      <c r="AB885" s="133" t="s">
        <v>121</v>
      </c>
      <c r="AC885" s="133" t="s">
        <v>3918</v>
      </c>
      <c r="AE885" s="133" t="s">
        <v>3918</v>
      </c>
      <c r="AF885" s="139">
        <v>145.83333333333334</v>
      </c>
    </row>
    <row r="886" spans="1:32" s="139" customFormat="1" ht="12">
      <c r="A886" s="133" t="s">
        <v>3918</v>
      </c>
      <c r="B886" s="141" t="s">
        <v>2569</v>
      </c>
      <c r="C886" s="152" t="s">
        <v>2629</v>
      </c>
      <c r="D886" s="135">
        <v>1000001261</v>
      </c>
      <c r="E886" s="136" t="s">
        <v>2630</v>
      </c>
      <c r="F886" s="137">
        <v>44264</v>
      </c>
      <c r="G886" s="137" t="str">
        <f t="shared" si="184"/>
        <v>Targeted Dealer</v>
      </c>
      <c r="H886" s="137"/>
      <c r="I886" s="177">
        <v>39</v>
      </c>
      <c r="J886" s="177"/>
      <c r="K886" s="178">
        <v>24</v>
      </c>
      <c r="L886" s="178">
        <f t="shared" si="189"/>
        <v>15</v>
      </c>
      <c r="M886" s="178" t="str">
        <f t="shared" si="190"/>
        <v>-</v>
      </c>
      <c r="N886" s="179">
        <v>24</v>
      </c>
      <c r="O886" s="180" t="str">
        <f t="shared" si="185"/>
        <v>Aug</v>
      </c>
      <c r="P886" s="178">
        <v>36</v>
      </c>
      <c r="Q886" s="181">
        <f t="shared" si="191"/>
        <v>-12</v>
      </c>
      <c r="R886" s="180">
        <f t="shared" si="186"/>
        <v>-0.33333333333333337</v>
      </c>
      <c r="S886" s="181" t="str">
        <f t="shared" si="192"/>
        <v>DEGROWTH</v>
      </c>
      <c r="T886" s="178">
        <f t="shared" si="187"/>
        <v>24</v>
      </c>
      <c r="U886" s="182" t="str">
        <f t="shared" si="188"/>
        <v>Sep</v>
      </c>
      <c r="V886" s="178">
        <f t="shared" si="195"/>
        <v>24</v>
      </c>
      <c r="W886" s="183">
        <f t="shared" si="193"/>
        <v>0</v>
      </c>
      <c r="X886" s="184" t="b">
        <f t="shared" si="196"/>
        <v>0</v>
      </c>
      <c r="Y886" s="183" t="str">
        <f t="shared" si="194"/>
        <v>GROWTH</v>
      </c>
      <c r="Z886" s="138">
        <v>0</v>
      </c>
      <c r="AA886" s="133"/>
      <c r="AB886" s="133" t="s">
        <v>121</v>
      </c>
      <c r="AC886" s="133" t="s">
        <v>3918</v>
      </c>
      <c r="AE886" s="133" t="s">
        <v>3918</v>
      </c>
      <c r="AF886" s="139">
        <v>32</v>
      </c>
    </row>
    <row r="887" spans="1:32" s="139" customFormat="1" ht="12">
      <c r="A887" s="133" t="s">
        <v>3918</v>
      </c>
      <c r="B887" s="141" t="s">
        <v>2569</v>
      </c>
      <c r="C887" s="152" t="s">
        <v>2631</v>
      </c>
      <c r="D887" s="135">
        <v>1000001250</v>
      </c>
      <c r="E887" s="136" t="s">
        <v>2632</v>
      </c>
      <c r="F887" s="137">
        <v>44267</v>
      </c>
      <c r="G887" s="137" t="str">
        <f t="shared" si="184"/>
        <v>Targeted Dealer</v>
      </c>
      <c r="H887" s="137"/>
      <c r="I887" s="177">
        <v>70</v>
      </c>
      <c r="J887" s="177"/>
      <c r="K887" s="178">
        <v>50</v>
      </c>
      <c r="L887" s="178">
        <f t="shared" si="189"/>
        <v>20</v>
      </c>
      <c r="M887" s="178" t="str">
        <f t="shared" si="190"/>
        <v>-</v>
      </c>
      <c r="N887" s="179">
        <v>50</v>
      </c>
      <c r="O887" s="180" t="str">
        <f t="shared" si="185"/>
        <v>Aug</v>
      </c>
      <c r="P887" s="178">
        <v>90</v>
      </c>
      <c r="Q887" s="181">
        <f t="shared" si="191"/>
        <v>-40</v>
      </c>
      <c r="R887" s="180">
        <f t="shared" si="186"/>
        <v>-0.44444444444444442</v>
      </c>
      <c r="S887" s="181" t="str">
        <f t="shared" si="192"/>
        <v>DEGROWTH</v>
      </c>
      <c r="T887" s="178">
        <f t="shared" si="187"/>
        <v>50</v>
      </c>
      <c r="U887" s="182" t="str">
        <f t="shared" si="188"/>
        <v>Sep</v>
      </c>
      <c r="V887" s="178">
        <f t="shared" si="195"/>
        <v>50</v>
      </c>
      <c r="W887" s="183">
        <f t="shared" si="193"/>
        <v>0</v>
      </c>
      <c r="X887" s="184" t="b">
        <f t="shared" si="196"/>
        <v>0</v>
      </c>
      <c r="Y887" s="183" t="str">
        <f t="shared" si="194"/>
        <v>GROWTH</v>
      </c>
      <c r="Z887" s="138">
        <v>0</v>
      </c>
      <c r="AA887" s="133"/>
      <c r="AB887" s="133" t="s">
        <v>121</v>
      </c>
      <c r="AC887" s="133" t="s">
        <v>3918</v>
      </c>
      <c r="AE887" s="133" t="s">
        <v>3918</v>
      </c>
      <c r="AF887" s="139">
        <v>110.83333333333333</v>
      </c>
    </row>
    <row r="888" spans="1:32" s="139" customFormat="1" ht="12">
      <c r="A888" s="133" t="s">
        <v>3918</v>
      </c>
      <c r="B888" s="141" t="s">
        <v>2569</v>
      </c>
      <c r="C888" s="153" t="s">
        <v>2637</v>
      </c>
      <c r="D888" s="135">
        <v>1000002045</v>
      </c>
      <c r="E888" s="136" t="s">
        <v>2638</v>
      </c>
      <c r="F888" s="137">
        <v>44501</v>
      </c>
      <c r="G888" s="137" t="str">
        <f t="shared" ref="G888:G945" si="197">IF(I888&gt;0,"Targeted Dealer","-")</f>
        <v>Targeted Dealer</v>
      </c>
      <c r="H888" s="137"/>
      <c r="I888" s="177">
        <v>290</v>
      </c>
      <c r="J888" s="177"/>
      <c r="K888" s="178">
        <v>512</v>
      </c>
      <c r="L888" s="178">
        <f t="shared" si="189"/>
        <v>-222</v>
      </c>
      <c r="M888" s="178" t="str">
        <f t="shared" si="190"/>
        <v>-</v>
      </c>
      <c r="N888" s="179">
        <v>198</v>
      </c>
      <c r="O888" s="180" t="str">
        <f t="shared" si="185"/>
        <v>Aug</v>
      </c>
      <c r="P888" s="178">
        <v>387</v>
      </c>
      <c r="Q888" s="181">
        <f t="shared" si="191"/>
        <v>125</v>
      </c>
      <c r="R888" s="180">
        <f t="shared" si="186"/>
        <v>0.32299741602067189</v>
      </c>
      <c r="S888" s="181" t="str">
        <f t="shared" si="192"/>
        <v>GROWTH</v>
      </c>
      <c r="T888" s="178">
        <f t="shared" si="187"/>
        <v>198</v>
      </c>
      <c r="U888" s="182" t="str">
        <f t="shared" si="188"/>
        <v>Sep</v>
      </c>
      <c r="V888" s="178">
        <f t="shared" si="195"/>
        <v>198</v>
      </c>
      <c r="W888" s="183">
        <f t="shared" si="193"/>
        <v>314</v>
      </c>
      <c r="X888" s="184" t="b">
        <f t="shared" si="196"/>
        <v>0</v>
      </c>
      <c r="Y888" s="183" t="str">
        <f t="shared" si="194"/>
        <v>GROWTH</v>
      </c>
      <c r="Z888" s="138">
        <v>0</v>
      </c>
      <c r="AA888" s="133"/>
      <c r="AB888" s="133" t="s">
        <v>121</v>
      </c>
      <c r="AC888" s="133" t="s">
        <v>3918</v>
      </c>
      <c r="AE888" s="133" t="s">
        <v>3918</v>
      </c>
      <c r="AF888" s="139">
        <v>528.33333333333337</v>
      </c>
    </row>
    <row r="889" spans="1:32" s="139" customFormat="1" ht="12">
      <c r="A889" s="133" t="s">
        <v>3918</v>
      </c>
      <c r="B889" s="141" t="s">
        <v>2569</v>
      </c>
      <c r="C889" s="152" t="s">
        <v>2641</v>
      </c>
      <c r="D889" s="135">
        <v>1000002982</v>
      </c>
      <c r="E889" s="136" t="s">
        <v>2642</v>
      </c>
      <c r="F889" s="137">
        <v>44830</v>
      </c>
      <c r="G889" s="137" t="str">
        <f t="shared" si="197"/>
        <v>Targeted Dealer</v>
      </c>
      <c r="H889" s="137"/>
      <c r="I889" s="177">
        <v>73</v>
      </c>
      <c r="J889" s="177"/>
      <c r="K889" s="178">
        <v>175</v>
      </c>
      <c r="L889" s="178">
        <f t="shared" si="189"/>
        <v>-102</v>
      </c>
      <c r="M889" s="178" t="str">
        <f t="shared" si="190"/>
        <v>-</v>
      </c>
      <c r="N889" s="179">
        <v>50</v>
      </c>
      <c r="O889" s="180" t="str">
        <f t="shared" si="185"/>
        <v>Aug</v>
      </c>
      <c r="P889" s="178">
        <v>125</v>
      </c>
      <c r="Q889" s="181">
        <f t="shared" si="191"/>
        <v>50</v>
      </c>
      <c r="R889" s="180">
        <f t="shared" si="186"/>
        <v>0.39999999999999991</v>
      </c>
      <c r="S889" s="181" t="str">
        <f t="shared" si="192"/>
        <v>GROWTH</v>
      </c>
      <c r="T889" s="178">
        <f t="shared" si="187"/>
        <v>50</v>
      </c>
      <c r="U889" s="182" t="str">
        <f t="shared" si="188"/>
        <v>Sep</v>
      </c>
      <c r="V889" s="178">
        <f t="shared" si="195"/>
        <v>50</v>
      </c>
      <c r="W889" s="183">
        <f t="shared" si="193"/>
        <v>125</v>
      </c>
      <c r="X889" s="184" t="b">
        <f t="shared" si="196"/>
        <v>0</v>
      </c>
      <c r="Y889" s="183" t="str">
        <f t="shared" si="194"/>
        <v>GROWTH</v>
      </c>
      <c r="Z889" s="138">
        <v>0</v>
      </c>
      <c r="AA889" s="133"/>
      <c r="AB889" s="133" t="s">
        <v>121</v>
      </c>
      <c r="AC889" s="133" t="s">
        <v>3918</v>
      </c>
      <c r="AE889" s="133" t="s">
        <v>3918</v>
      </c>
      <c r="AF889" s="139">
        <v>142.83333333333334</v>
      </c>
    </row>
    <row r="890" spans="1:32" s="139" customFormat="1" ht="12">
      <c r="A890" s="133" t="s">
        <v>3918</v>
      </c>
      <c r="B890" s="141" t="s">
        <v>2569</v>
      </c>
      <c r="C890" s="152" t="s">
        <v>2645</v>
      </c>
      <c r="D890" s="135">
        <v>1000003247</v>
      </c>
      <c r="E890" s="136" t="s">
        <v>2646</v>
      </c>
      <c r="F890" s="137">
        <v>44942</v>
      </c>
      <c r="G890" s="137" t="str">
        <f t="shared" si="197"/>
        <v>Targeted Dealer</v>
      </c>
      <c r="H890" s="137"/>
      <c r="I890" s="177">
        <v>50</v>
      </c>
      <c r="J890" s="177"/>
      <c r="K890" s="178">
        <v>125</v>
      </c>
      <c r="L890" s="178">
        <f t="shared" si="189"/>
        <v>-75</v>
      </c>
      <c r="M890" s="178" t="str">
        <f t="shared" si="190"/>
        <v>-</v>
      </c>
      <c r="N890" s="179">
        <v>0</v>
      </c>
      <c r="O890" s="180" t="str">
        <f t="shared" si="185"/>
        <v>Aug</v>
      </c>
      <c r="P890" s="178">
        <v>100</v>
      </c>
      <c r="Q890" s="181">
        <f t="shared" si="191"/>
        <v>25</v>
      </c>
      <c r="R890" s="180">
        <f t="shared" si="186"/>
        <v>0.25</v>
      </c>
      <c r="S890" s="181" t="b">
        <f t="shared" si="192"/>
        <v>0</v>
      </c>
      <c r="T890" s="178">
        <f t="shared" si="187"/>
        <v>0</v>
      </c>
      <c r="U890" s="182" t="str">
        <f t="shared" si="188"/>
        <v>Sep</v>
      </c>
      <c r="V890" s="178">
        <f t="shared" si="195"/>
        <v>0</v>
      </c>
      <c r="W890" s="183">
        <f t="shared" si="193"/>
        <v>125</v>
      </c>
      <c r="X890" s="184" t="b">
        <f t="shared" si="196"/>
        <v>0</v>
      </c>
      <c r="Y890" s="183" t="b">
        <f t="shared" si="194"/>
        <v>0</v>
      </c>
      <c r="Z890" s="138">
        <v>0</v>
      </c>
      <c r="AA890" s="133"/>
      <c r="AB890" s="133" t="s">
        <v>121</v>
      </c>
      <c r="AC890" s="133" t="s">
        <v>3918</v>
      </c>
      <c r="AE890" s="133" t="s">
        <v>3918</v>
      </c>
      <c r="AF890" s="139">
        <v>162.33333333333334</v>
      </c>
    </row>
    <row r="891" spans="1:32" s="139" customFormat="1" ht="12">
      <c r="A891" s="133" t="s">
        <v>3918</v>
      </c>
      <c r="B891" s="141" t="s">
        <v>2569</v>
      </c>
      <c r="C891" s="152" t="s">
        <v>2647</v>
      </c>
      <c r="D891" s="135">
        <v>1000003610</v>
      </c>
      <c r="E891" s="136" t="s">
        <v>2648</v>
      </c>
      <c r="F891" s="137">
        <v>45099</v>
      </c>
      <c r="G891" s="137" t="str">
        <f t="shared" si="197"/>
        <v>Targeted Dealer</v>
      </c>
      <c r="H891" s="137"/>
      <c r="I891" s="177">
        <v>12</v>
      </c>
      <c r="J891" s="177"/>
      <c r="K891" s="178">
        <v>12</v>
      </c>
      <c r="L891" s="178">
        <f t="shared" si="189"/>
        <v>0</v>
      </c>
      <c r="M891" s="178" t="str">
        <f t="shared" si="190"/>
        <v>-</v>
      </c>
      <c r="N891" s="179">
        <v>12</v>
      </c>
      <c r="O891" s="180" t="str">
        <f t="shared" si="185"/>
        <v>Aug</v>
      </c>
      <c r="P891" s="178">
        <v>0</v>
      </c>
      <c r="Q891" s="181">
        <f t="shared" si="191"/>
        <v>12</v>
      </c>
      <c r="R891" s="180" t="str">
        <f t="shared" si="186"/>
        <v xml:space="preserve"> </v>
      </c>
      <c r="S891" s="181" t="str">
        <f t="shared" si="192"/>
        <v>GROWTH</v>
      </c>
      <c r="T891" s="178">
        <f t="shared" si="187"/>
        <v>12</v>
      </c>
      <c r="U891" s="182" t="str">
        <f t="shared" si="188"/>
        <v>Sep</v>
      </c>
      <c r="V891" s="178">
        <f t="shared" si="195"/>
        <v>12</v>
      </c>
      <c r="W891" s="183">
        <f t="shared" si="193"/>
        <v>0</v>
      </c>
      <c r="X891" s="184" t="b">
        <f t="shared" si="196"/>
        <v>0</v>
      </c>
      <c r="Y891" s="183" t="str">
        <f t="shared" si="194"/>
        <v>GROWTH</v>
      </c>
      <c r="Z891" s="138">
        <v>0</v>
      </c>
      <c r="AA891" s="133"/>
      <c r="AB891" s="133" t="s">
        <v>121</v>
      </c>
      <c r="AC891" s="133" t="s">
        <v>3918</v>
      </c>
      <c r="AE891" s="133" t="s">
        <v>3918</v>
      </c>
      <c r="AF891" s="139">
        <v>10.5</v>
      </c>
    </row>
    <row r="892" spans="1:32" s="139" customFormat="1" ht="12">
      <c r="A892" s="133" t="s">
        <v>3918</v>
      </c>
      <c r="B892" s="141" t="s">
        <v>2569</v>
      </c>
      <c r="C892" s="152" t="s">
        <v>2649</v>
      </c>
      <c r="D892" s="135">
        <v>1000003723</v>
      </c>
      <c r="E892" s="136" t="s">
        <v>2650</v>
      </c>
      <c r="F892" s="137">
        <v>45198</v>
      </c>
      <c r="G892" s="137" t="str">
        <f t="shared" si="197"/>
        <v>Targeted Dealer</v>
      </c>
      <c r="H892" s="137"/>
      <c r="I892" s="177">
        <v>110</v>
      </c>
      <c r="J892" s="177"/>
      <c r="K892" s="178">
        <v>194</v>
      </c>
      <c r="L892" s="178">
        <f t="shared" si="189"/>
        <v>-84</v>
      </c>
      <c r="M892" s="178" t="str">
        <f t="shared" si="190"/>
        <v>-</v>
      </c>
      <c r="N892" s="179">
        <v>50</v>
      </c>
      <c r="O892" s="180" t="str">
        <f t="shared" si="185"/>
        <v>Aug</v>
      </c>
      <c r="P892" s="178">
        <v>184</v>
      </c>
      <c r="Q892" s="181">
        <f t="shared" si="191"/>
        <v>10</v>
      </c>
      <c r="R892" s="180">
        <f t="shared" si="186"/>
        <v>5.4347826086956541E-2</v>
      </c>
      <c r="S892" s="181" t="str">
        <f t="shared" si="192"/>
        <v>GROWTH</v>
      </c>
      <c r="T892" s="178">
        <f t="shared" si="187"/>
        <v>50</v>
      </c>
      <c r="U892" s="182" t="str">
        <f t="shared" si="188"/>
        <v>Sep</v>
      </c>
      <c r="V892" s="178">
        <f t="shared" si="195"/>
        <v>50</v>
      </c>
      <c r="W892" s="183">
        <f t="shared" si="193"/>
        <v>144</v>
      </c>
      <c r="X892" s="184" t="b">
        <f t="shared" si="196"/>
        <v>0</v>
      </c>
      <c r="Y892" s="183" t="str">
        <f t="shared" si="194"/>
        <v>GROWTH</v>
      </c>
      <c r="Z892" s="138">
        <v>0</v>
      </c>
      <c r="AA892" s="133"/>
      <c r="AB892" s="133" t="s">
        <v>121</v>
      </c>
      <c r="AC892" s="133" t="s">
        <v>3918</v>
      </c>
      <c r="AE892" s="133" t="s">
        <v>3918</v>
      </c>
      <c r="AF892" s="139">
        <v>205.16666666666666</v>
      </c>
    </row>
    <row r="893" spans="1:32" s="139" customFormat="1" ht="12">
      <c r="A893" s="133" t="s">
        <v>3918</v>
      </c>
      <c r="B893" s="144" t="s">
        <v>2569</v>
      </c>
      <c r="C893" s="144" t="s">
        <v>2651</v>
      </c>
      <c r="D893" s="146">
        <v>1000004091</v>
      </c>
      <c r="E893" s="146" t="s">
        <v>2652</v>
      </c>
      <c r="F893" s="137">
        <v>45525</v>
      </c>
      <c r="G893" s="137" t="str">
        <f t="shared" si="197"/>
        <v>Targeted Dealer</v>
      </c>
      <c r="H893" s="137"/>
      <c r="I893" s="177">
        <v>116</v>
      </c>
      <c r="J893" s="177"/>
      <c r="K893" s="178">
        <v>216</v>
      </c>
      <c r="L893" s="178">
        <f t="shared" si="189"/>
        <v>-100</v>
      </c>
      <c r="M893" s="178" t="str">
        <f t="shared" si="190"/>
        <v>-</v>
      </c>
      <c r="N893" s="179">
        <v>110</v>
      </c>
      <c r="O893" s="180" t="str">
        <f t="shared" si="185"/>
        <v>Aug</v>
      </c>
      <c r="P893" s="178">
        <v>168</v>
      </c>
      <c r="Q893" s="181">
        <f t="shared" si="191"/>
        <v>48</v>
      </c>
      <c r="R893" s="180">
        <f t="shared" si="186"/>
        <v>0.28571428571428581</v>
      </c>
      <c r="S893" s="181" t="str">
        <f t="shared" si="192"/>
        <v>GROWTH</v>
      </c>
      <c r="T893" s="178">
        <f t="shared" si="187"/>
        <v>110</v>
      </c>
      <c r="U893" s="182" t="str">
        <f t="shared" si="188"/>
        <v>Sep</v>
      </c>
      <c r="V893" s="178">
        <f t="shared" si="195"/>
        <v>110</v>
      </c>
      <c r="W893" s="183">
        <f t="shared" si="193"/>
        <v>106</v>
      </c>
      <c r="X893" s="184" t="b">
        <f t="shared" si="196"/>
        <v>0</v>
      </c>
      <c r="Y893" s="183" t="str">
        <f t="shared" si="194"/>
        <v>GROWTH</v>
      </c>
      <c r="Z893" s="138">
        <v>0</v>
      </c>
      <c r="AA893" s="133"/>
      <c r="AB893" s="133" t="s">
        <v>121</v>
      </c>
      <c r="AC893" s="133" t="s">
        <v>3918</v>
      </c>
      <c r="AE893" s="133" t="s">
        <v>3918</v>
      </c>
      <c r="AF893" s="139">
        <v>217.83333333333334</v>
      </c>
    </row>
    <row r="894" spans="1:32" s="139" customFormat="1" ht="12">
      <c r="A894" s="133" t="s">
        <v>3918</v>
      </c>
      <c r="B894" s="141" t="s">
        <v>69</v>
      </c>
      <c r="C894" s="152" t="s">
        <v>2653</v>
      </c>
      <c r="D894" s="135">
        <v>1000001141</v>
      </c>
      <c r="E894" s="136" t="s">
        <v>2654</v>
      </c>
      <c r="F894" s="137">
        <v>39566</v>
      </c>
      <c r="G894" s="137" t="str">
        <f t="shared" si="197"/>
        <v>Targeted Dealer</v>
      </c>
      <c r="H894" s="137"/>
      <c r="I894" s="177">
        <v>1400</v>
      </c>
      <c r="J894" s="177"/>
      <c r="K894" s="178">
        <v>1600</v>
      </c>
      <c r="L894" s="178">
        <f t="shared" si="189"/>
        <v>-200</v>
      </c>
      <c r="M894" s="178" t="str">
        <f t="shared" si="190"/>
        <v>-</v>
      </c>
      <c r="N894" s="179">
        <v>761</v>
      </c>
      <c r="O894" s="180" t="str">
        <f t="shared" si="185"/>
        <v>Aug</v>
      </c>
      <c r="P894" s="178">
        <v>1335</v>
      </c>
      <c r="Q894" s="181">
        <f t="shared" si="191"/>
        <v>265</v>
      </c>
      <c r="R894" s="180">
        <f t="shared" si="186"/>
        <v>0.19850187265917607</v>
      </c>
      <c r="S894" s="181" t="str">
        <f t="shared" si="192"/>
        <v>GROWTH</v>
      </c>
      <c r="T894" s="178">
        <f t="shared" si="187"/>
        <v>761</v>
      </c>
      <c r="U894" s="182" t="str">
        <f t="shared" si="188"/>
        <v>Sep</v>
      </c>
      <c r="V894" s="178">
        <f t="shared" si="195"/>
        <v>761</v>
      </c>
      <c r="W894" s="183">
        <f t="shared" si="193"/>
        <v>839</v>
      </c>
      <c r="X894" s="184" t="b">
        <f t="shared" si="196"/>
        <v>0</v>
      </c>
      <c r="Y894" s="183" t="str">
        <f t="shared" si="194"/>
        <v>GROWTH</v>
      </c>
      <c r="Z894" s="138">
        <v>0</v>
      </c>
      <c r="AA894" s="133"/>
      <c r="AB894" s="133" t="s">
        <v>121</v>
      </c>
      <c r="AC894" s="133" t="s">
        <v>3918</v>
      </c>
      <c r="AE894" s="133" t="s">
        <v>3918</v>
      </c>
      <c r="AF894" s="139">
        <v>1472.1666666666667</v>
      </c>
    </row>
    <row r="895" spans="1:32" s="139" customFormat="1" ht="12">
      <c r="A895" s="133" t="s">
        <v>3918</v>
      </c>
      <c r="B895" s="141" t="s">
        <v>69</v>
      </c>
      <c r="C895" s="152" t="s">
        <v>2655</v>
      </c>
      <c r="D895" s="135">
        <v>1000001140</v>
      </c>
      <c r="E895" s="136" t="s">
        <v>2656</v>
      </c>
      <c r="F895" s="137">
        <v>41304</v>
      </c>
      <c r="G895" s="137" t="str">
        <f t="shared" si="197"/>
        <v>Targeted Dealer</v>
      </c>
      <c r="H895" s="137"/>
      <c r="I895" s="177">
        <v>700</v>
      </c>
      <c r="J895" s="177"/>
      <c r="K895" s="178">
        <v>562</v>
      </c>
      <c r="L895" s="178">
        <f t="shared" si="189"/>
        <v>138</v>
      </c>
      <c r="M895" s="178" t="str">
        <f t="shared" si="190"/>
        <v>-</v>
      </c>
      <c r="N895" s="179">
        <v>697</v>
      </c>
      <c r="O895" s="180" t="str">
        <f t="shared" si="185"/>
        <v>Aug</v>
      </c>
      <c r="P895" s="178">
        <v>645</v>
      </c>
      <c r="Q895" s="181">
        <f t="shared" si="191"/>
        <v>-83</v>
      </c>
      <c r="R895" s="180">
        <f t="shared" si="186"/>
        <v>-0.12868217054263564</v>
      </c>
      <c r="S895" s="181" t="str">
        <f t="shared" si="192"/>
        <v>DEGROWTH</v>
      </c>
      <c r="T895" s="178">
        <f t="shared" si="187"/>
        <v>697</v>
      </c>
      <c r="U895" s="182" t="str">
        <f t="shared" si="188"/>
        <v>Sep</v>
      </c>
      <c r="V895" s="178">
        <f t="shared" si="195"/>
        <v>697</v>
      </c>
      <c r="W895" s="183">
        <f t="shared" si="193"/>
        <v>-135</v>
      </c>
      <c r="X895" s="184" t="b">
        <f t="shared" si="196"/>
        <v>0</v>
      </c>
      <c r="Y895" s="183" t="str">
        <f t="shared" si="194"/>
        <v>GROWTH</v>
      </c>
      <c r="Z895" s="138">
        <v>0</v>
      </c>
      <c r="AA895" s="133"/>
      <c r="AB895" s="133" t="s">
        <v>121</v>
      </c>
      <c r="AC895" s="133" t="s">
        <v>3918</v>
      </c>
      <c r="AE895" s="133" t="s">
        <v>3918</v>
      </c>
      <c r="AF895" s="139">
        <v>1139.9166666666667</v>
      </c>
    </row>
    <row r="896" spans="1:32" s="139" customFormat="1" ht="12">
      <c r="A896" s="133" t="s">
        <v>3918</v>
      </c>
      <c r="B896" s="141" t="s">
        <v>69</v>
      </c>
      <c r="C896" s="152" t="s">
        <v>2657</v>
      </c>
      <c r="D896" s="135">
        <v>1000001146</v>
      </c>
      <c r="E896" s="136" t="s">
        <v>2658</v>
      </c>
      <c r="F896" s="137">
        <v>42223</v>
      </c>
      <c r="G896" s="137" t="str">
        <f t="shared" si="197"/>
        <v>Targeted Dealer</v>
      </c>
      <c r="H896" s="137"/>
      <c r="I896" s="177">
        <v>500</v>
      </c>
      <c r="J896" s="177"/>
      <c r="K896" s="178">
        <v>504</v>
      </c>
      <c r="L896" s="178">
        <f t="shared" si="189"/>
        <v>-4</v>
      </c>
      <c r="M896" s="178" t="str">
        <f t="shared" si="190"/>
        <v>-</v>
      </c>
      <c r="N896" s="179">
        <v>409</v>
      </c>
      <c r="O896" s="180" t="str">
        <f t="shared" si="185"/>
        <v>Aug</v>
      </c>
      <c r="P896" s="178">
        <v>504</v>
      </c>
      <c r="Q896" s="181">
        <f t="shared" si="191"/>
        <v>0</v>
      </c>
      <c r="R896" s="180">
        <f t="shared" si="186"/>
        <v>0</v>
      </c>
      <c r="S896" s="181" t="str">
        <f t="shared" si="192"/>
        <v>GROWTH</v>
      </c>
      <c r="T896" s="178">
        <f t="shared" si="187"/>
        <v>409</v>
      </c>
      <c r="U896" s="182" t="str">
        <f t="shared" si="188"/>
        <v>Sep</v>
      </c>
      <c r="V896" s="178">
        <f t="shared" si="195"/>
        <v>409</v>
      </c>
      <c r="W896" s="183">
        <f t="shared" si="193"/>
        <v>95</v>
      </c>
      <c r="X896" s="184" t="b">
        <f t="shared" si="196"/>
        <v>0</v>
      </c>
      <c r="Y896" s="183" t="str">
        <f t="shared" si="194"/>
        <v>GROWTH</v>
      </c>
      <c r="Z896" s="138">
        <v>0</v>
      </c>
      <c r="AA896" s="133"/>
      <c r="AB896" s="133" t="s">
        <v>121</v>
      </c>
      <c r="AC896" s="133" t="s">
        <v>3918</v>
      </c>
      <c r="AE896" s="133" t="s">
        <v>3918</v>
      </c>
      <c r="AF896" s="139">
        <v>671.83333333333337</v>
      </c>
    </row>
    <row r="897" spans="1:32" s="139" customFormat="1" ht="12">
      <c r="A897" s="133" t="s">
        <v>3918</v>
      </c>
      <c r="B897" s="141" t="s">
        <v>69</v>
      </c>
      <c r="C897" s="152" t="s">
        <v>2661</v>
      </c>
      <c r="D897" s="135">
        <v>1000001150</v>
      </c>
      <c r="E897" s="136" t="s">
        <v>2662</v>
      </c>
      <c r="F897" s="137">
        <v>42524</v>
      </c>
      <c r="G897" s="137" t="str">
        <f t="shared" si="197"/>
        <v>-</v>
      </c>
      <c r="H897" s="137"/>
      <c r="I897" s="177">
        <v>0</v>
      </c>
      <c r="J897" s="177"/>
      <c r="K897" s="178">
        <v>0</v>
      </c>
      <c r="L897" s="178">
        <f t="shared" si="189"/>
        <v>0</v>
      </c>
      <c r="M897" s="178" t="str">
        <f t="shared" si="190"/>
        <v>-</v>
      </c>
      <c r="N897" s="179">
        <v>275</v>
      </c>
      <c r="O897" s="180" t="str">
        <f t="shared" si="185"/>
        <v>Aug</v>
      </c>
      <c r="P897" s="178">
        <v>0</v>
      </c>
      <c r="Q897" s="181">
        <f t="shared" si="191"/>
        <v>0</v>
      </c>
      <c r="R897" s="180" t="str">
        <f t="shared" si="186"/>
        <v xml:space="preserve"> </v>
      </c>
      <c r="S897" s="181" t="str">
        <f t="shared" si="192"/>
        <v>GROWTH</v>
      </c>
      <c r="T897" s="178">
        <f t="shared" si="187"/>
        <v>275</v>
      </c>
      <c r="U897" s="182" t="str">
        <f t="shared" si="188"/>
        <v>Sep</v>
      </c>
      <c r="V897" s="178">
        <f t="shared" si="195"/>
        <v>275</v>
      </c>
      <c r="W897" s="183">
        <f t="shared" si="193"/>
        <v>-275</v>
      </c>
      <c r="X897" s="184" t="b">
        <f t="shared" si="196"/>
        <v>0</v>
      </c>
      <c r="Y897" s="183" t="str">
        <f t="shared" si="194"/>
        <v>GROWTH</v>
      </c>
      <c r="Z897" s="138">
        <v>0</v>
      </c>
      <c r="AA897" s="133"/>
      <c r="AB897" s="133" t="s">
        <v>121</v>
      </c>
      <c r="AC897" s="133" t="s">
        <v>3918</v>
      </c>
      <c r="AE897" s="133" t="s">
        <v>3918</v>
      </c>
      <c r="AF897" s="139">
        <v>200</v>
      </c>
    </row>
    <row r="898" spans="1:32" s="139" customFormat="1" ht="12">
      <c r="A898" s="133" t="s">
        <v>3918</v>
      </c>
      <c r="B898" s="141" t="s">
        <v>69</v>
      </c>
      <c r="C898" s="152" t="s">
        <v>2663</v>
      </c>
      <c r="D898" s="135">
        <v>1000001144</v>
      </c>
      <c r="E898" s="136" t="s">
        <v>2664</v>
      </c>
      <c r="F898" s="137">
        <v>43589</v>
      </c>
      <c r="G898" s="137" t="str">
        <f t="shared" si="197"/>
        <v>Targeted Dealer</v>
      </c>
      <c r="H898" s="137"/>
      <c r="I898" s="177">
        <v>1450</v>
      </c>
      <c r="J898" s="177"/>
      <c r="K898" s="178">
        <v>2436</v>
      </c>
      <c r="L898" s="178">
        <f t="shared" si="189"/>
        <v>-986</v>
      </c>
      <c r="M898" s="178" t="str">
        <f t="shared" si="190"/>
        <v>-</v>
      </c>
      <c r="N898" s="179">
        <v>1267</v>
      </c>
      <c r="O898" s="180" t="str">
        <f t="shared" si="185"/>
        <v>Aug</v>
      </c>
      <c r="P898" s="178">
        <v>2470</v>
      </c>
      <c r="Q898" s="181">
        <f t="shared" si="191"/>
        <v>-34</v>
      </c>
      <c r="R898" s="180">
        <f t="shared" si="186"/>
        <v>-1.3765182186234792E-2</v>
      </c>
      <c r="S898" s="181" t="str">
        <f t="shared" si="192"/>
        <v>DEGROWTH</v>
      </c>
      <c r="T898" s="178">
        <f t="shared" si="187"/>
        <v>1267</v>
      </c>
      <c r="U898" s="182" t="str">
        <f t="shared" si="188"/>
        <v>Sep</v>
      </c>
      <c r="V898" s="178">
        <f t="shared" si="195"/>
        <v>1267</v>
      </c>
      <c r="W898" s="183">
        <f t="shared" si="193"/>
        <v>1169</v>
      </c>
      <c r="X898" s="184" t="b">
        <f t="shared" si="196"/>
        <v>0</v>
      </c>
      <c r="Y898" s="183" t="str">
        <f t="shared" si="194"/>
        <v>GROWTH</v>
      </c>
      <c r="Z898" s="138">
        <v>0</v>
      </c>
      <c r="AA898" s="133"/>
      <c r="AB898" s="133" t="s">
        <v>121</v>
      </c>
      <c r="AC898" s="133" t="s">
        <v>3918</v>
      </c>
      <c r="AE898" s="133" t="s">
        <v>3918</v>
      </c>
      <c r="AF898" s="139">
        <v>2575.5833333333335</v>
      </c>
    </row>
    <row r="899" spans="1:32" s="139" customFormat="1" ht="12">
      <c r="A899" s="133" t="s">
        <v>3918</v>
      </c>
      <c r="B899" s="141" t="s">
        <v>69</v>
      </c>
      <c r="C899" s="152" t="s">
        <v>2665</v>
      </c>
      <c r="D899" s="135">
        <v>1000001154</v>
      </c>
      <c r="E899" s="136" t="s">
        <v>2666</v>
      </c>
      <c r="F899" s="137">
        <v>43749</v>
      </c>
      <c r="G899" s="137" t="str">
        <f t="shared" si="197"/>
        <v>Targeted Dealer</v>
      </c>
      <c r="H899" s="137"/>
      <c r="I899" s="177">
        <v>100</v>
      </c>
      <c r="J899" s="177"/>
      <c r="K899" s="178">
        <v>122</v>
      </c>
      <c r="L899" s="178">
        <f t="shared" si="189"/>
        <v>-22</v>
      </c>
      <c r="M899" s="178" t="str">
        <f t="shared" si="190"/>
        <v>-</v>
      </c>
      <c r="N899" s="179">
        <v>20</v>
      </c>
      <c r="O899" s="180" t="str">
        <f t="shared" si="185"/>
        <v>Aug</v>
      </c>
      <c r="P899" s="178">
        <v>100</v>
      </c>
      <c r="Q899" s="181">
        <f t="shared" si="191"/>
        <v>22</v>
      </c>
      <c r="R899" s="180">
        <f t="shared" si="186"/>
        <v>0.21999999999999997</v>
      </c>
      <c r="S899" s="181" t="str">
        <f t="shared" si="192"/>
        <v>GROWTH</v>
      </c>
      <c r="T899" s="178">
        <f t="shared" si="187"/>
        <v>20</v>
      </c>
      <c r="U899" s="182" t="str">
        <f t="shared" si="188"/>
        <v>Sep</v>
      </c>
      <c r="V899" s="178">
        <f t="shared" si="195"/>
        <v>20</v>
      </c>
      <c r="W899" s="183">
        <f t="shared" si="193"/>
        <v>102</v>
      </c>
      <c r="X899" s="184" t="b">
        <f t="shared" si="196"/>
        <v>0</v>
      </c>
      <c r="Y899" s="183" t="str">
        <f t="shared" si="194"/>
        <v>GROWTH</v>
      </c>
      <c r="Z899" s="138">
        <v>0</v>
      </c>
      <c r="AA899" s="133"/>
      <c r="AB899" s="133" t="s">
        <v>121</v>
      </c>
      <c r="AC899" s="133" t="s">
        <v>3918</v>
      </c>
      <c r="AE899" s="133" t="s">
        <v>3918</v>
      </c>
      <c r="AF899" s="139">
        <v>115.5</v>
      </c>
    </row>
    <row r="900" spans="1:32" s="139" customFormat="1" ht="12">
      <c r="A900" s="133" t="s">
        <v>3918</v>
      </c>
      <c r="B900" s="141" t="s">
        <v>69</v>
      </c>
      <c r="C900" s="152" t="s">
        <v>2667</v>
      </c>
      <c r="D900" s="135">
        <v>1000001147</v>
      </c>
      <c r="E900" s="136" t="s">
        <v>2668</v>
      </c>
      <c r="F900" s="137">
        <v>44228</v>
      </c>
      <c r="G900" s="137" t="str">
        <f t="shared" si="197"/>
        <v>Targeted Dealer</v>
      </c>
      <c r="H900" s="137"/>
      <c r="I900" s="177">
        <v>80</v>
      </c>
      <c r="J900" s="177"/>
      <c r="K900" s="178">
        <v>48</v>
      </c>
      <c r="L900" s="178">
        <f t="shared" si="189"/>
        <v>32</v>
      </c>
      <c r="M900" s="178" t="str">
        <f t="shared" si="190"/>
        <v>-</v>
      </c>
      <c r="N900" s="179">
        <v>60</v>
      </c>
      <c r="O900" s="180" t="str">
        <f t="shared" ref="O900:O963" si="198">IF(F900&lt;=$P$2,"Aug","")</f>
        <v>Aug</v>
      </c>
      <c r="P900" s="178">
        <v>60</v>
      </c>
      <c r="Q900" s="181">
        <f t="shared" si="191"/>
        <v>-12</v>
      </c>
      <c r="R900" s="180">
        <f t="shared" ref="R900:R963" si="199">IFERROR(IF(O900="Aug",(K900/P900-1))," ")</f>
        <v>-0.19999999999999996</v>
      </c>
      <c r="S900" s="181" t="str">
        <f t="shared" si="192"/>
        <v>DEGROWTH</v>
      </c>
      <c r="T900" s="178">
        <f t="shared" ref="T900:T963" si="200">N900</f>
        <v>60</v>
      </c>
      <c r="U900" s="182" t="str">
        <f t="shared" ref="U900:U963" si="201">IF(F900&lt;=$V$2,"Sep","")</f>
        <v>Sep</v>
      </c>
      <c r="V900" s="178">
        <f t="shared" si="195"/>
        <v>60</v>
      </c>
      <c r="W900" s="183">
        <f t="shared" si="193"/>
        <v>-12</v>
      </c>
      <c r="X900" s="184" t="b">
        <f t="shared" si="196"/>
        <v>0</v>
      </c>
      <c r="Y900" s="183" t="str">
        <f t="shared" si="194"/>
        <v>GROWTH</v>
      </c>
      <c r="Z900" s="138">
        <v>0</v>
      </c>
      <c r="AA900" s="133"/>
      <c r="AB900" s="133" t="s">
        <v>121</v>
      </c>
      <c r="AC900" s="133" t="s">
        <v>3918</v>
      </c>
      <c r="AE900" s="133" t="s">
        <v>3918</v>
      </c>
      <c r="AF900" s="139">
        <v>65</v>
      </c>
    </row>
    <row r="901" spans="1:32" s="139" customFormat="1" ht="12">
      <c r="A901" s="133" t="s">
        <v>3918</v>
      </c>
      <c r="B901" s="141" t="s">
        <v>69</v>
      </c>
      <c r="C901" s="152" t="s">
        <v>2669</v>
      </c>
      <c r="D901" s="135">
        <v>1000001153</v>
      </c>
      <c r="E901" s="136" t="s">
        <v>2670</v>
      </c>
      <c r="F901" s="137">
        <v>44230</v>
      </c>
      <c r="G901" s="137" t="str">
        <f t="shared" si="197"/>
        <v>Targeted Dealer</v>
      </c>
      <c r="H901" s="137"/>
      <c r="I901" s="177">
        <v>1600</v>
      </c>
      <c r="J901" s="177"/>
      <c r="K901" s="178">
        <v>2354</v>
      </c>
      <c r="L901" s="178">
        <f t="shared" si="189"/>
        <v>-754</v>
      </c>
      <c r="M901" s="178" t="str">
        <f t="shared" si="190"/>
        <v>-</v>
      </c>
      <c r="N901" s="179">
        <v>1351</v>
      </c>
      <c r="O901" s="180" t="str">
        <f t="shared" si="198"/>
        <v>Aug</v>
      </c>
      <c r="P901" s="178">
        <v>2496</v>
      </c>
      <c r="Q901" s="181">
        <f t="shared" si="191"/>
        <v>-142</v>
      </c>
      <c r="R901" s="180">
        <f t="shared" si="199"/>
        <v>-5.6891025641025661E-2</v>
      </c>
      <c r="S901" s="181" t="str">
        <f t="shared" si="192"/>
        <v>DEGROWTH</v>
      </c>
      <c r="T901" s="178">
        <f t="shared" si="200"/>
        <v>1351</v>
      </c>
      <c r="U901" s="182" t="str">
        <f t="shared" si="201"/>
        <v>Sep</v>
      </c>
      <c r="V901" s="178">
        <f t="shared" si="195"/>
        <v>1351</v>
      </c>
      <c r="W901" s="183">
        <f t="shared" si="193"/>
        <v>1003</v>
      </c>
      <c r="X901" s="184" t="b">
        <f t="shared" si="196"/>
        <v>0</v>
      </c>
      <c r="Y901" s="183" t="str">
        <f t="shared" si="194"/>
        <v>GROWTH</v>
      </c>
      <c r="Z901" s="138">
        <v>0</v>
      </c>
      <c r="AA901" s="133"/>
      <c r="AB901" s="133" t="s">
        <v>121</v>
      </c>
      <c r="AC901" s="133" t="s">
        <v>3918</v>
      </c>
      <c r="AE901" s="133" t="s">
        <v>3918</v>
      </c>
      <c r="AF901" s="139">
        <v>2821.8333333333335</v>
      </c>
    </row>
    <row r="902" spans="1:32" s="139" customFormat="1" ht="12">
      <c r="A902" s="133" t="s">
        <v>3918</v>
      </c>
      <c r="B902" s="141" t="s">
        <v>69</v>
      </c>
      <c r="C902" s="152" t="s">
        <v>2675</v>
      </c>
      <c r="D902" s="135">
        <v>1000001148</v>
      </c>
      <c r="E902" s="136" t="s">
        <v>2676</v>
      </c>
      <c r="F902" s="137">
        <v>44337</v>
      </c>
      <c r="G902" s="137" t="str">
        <f t="shared" si="197"/>
        <v>Targeted Dealer</v>
      </c>
      <c r="H902" s="137"/>
      <c r="I902" s="177">
        <v>120</v>
      </c>
      <c r="J902" s="177"/>
      <c r="K902" s="178">
        <v>236</v>
      </c>
      <c r="L902" s="178">
        <f t="shared" si="189"/>
        <v>-116</v>
      </c>
      <c r="M902" s="178" t="str">
        <f t="shared" si="190"/>
        <v>-</v>
      </c>
      <c r="N902" s="179">
        <v>84</v>
      </c>
      <c r="O902" s="180" t="str">
        <f t="shared" si="198"/>
        <v>Aug</v>
      </c>
      <c r="P902" s="178">
        <v>150</v>
      </c>
      <c r="Q902" s="181">
        <f t="shared" si="191"/>
        <v>86</v>
      </c>
      <c r="R902" s="180">
        <f t="shared" si="199"/>
        <v>0.57333333333333325</v>
      </c>
      <c r="S902" s="181" t="str">
        <f t="shared" si="192"/>
        <v>GROWTH</v>
      </c>
      <c r="T902" s="178">
        <f t="shared" si="200"/>
        <v>84</v>
      </c>
      <c r="U902" s="182" t="str">
        <f t="shared" si="201"/>
        <v>Sep</v>
      </c>
      <c r="V902" s="178">
        <f t="shared" si="195"/>
        <v>84</v>
      </c>
      <c r="W902" s="183">
        <f t="shared" si="193"/>
        <v>152</v>
      </c>
      <c r="X902" s="184" t="b">
        <f t="shared" si="196"/>
        <v>0</v>
      </c>
      <c r="Y902" s="183" t="str">
        <f t="shared" si="194"/>
        <v>GROWTH</v>
      </c>
      <c r="Z902" s="138">
        <v>0</v>
      </c>
      <c r="AA902" s="133"/>
      <c r="AB902" s="133" t="s">
        <v>121</v>
      </c>
      <c r="AC902" s="133" t="s">
        <v>3918</v>
      </c>
      <c r="AE902" s="133" t="s">
        <v>3918</v>
      </c>
      <c r="AF902" s="139">
        <v>265.5</v>
      </c>
    </row>
    <row r="903" spans="1:32" s="139" customFormat="1" ht="12">
      <c r="A903" s="133" t="s">
        <v>3918</v>
      </c>
      <c r="B903" s="141" t="s">
        <v>69</v>
      </c>
      <c r="C903" s="152" t="s">
        <v>2677</v>
      </c>
      <c r="D903" s="135">
        <v>1000002535</v>
      </c>
      <c r="E903" s="136" t="s">
        <v>2678</v>
      </c>
      <c r="F903" s="137">
        <v>44602</v>
      </c>
      <c r="G903" s="137" t="str">
        <f t="shared" si="197"/>
        <v>Targeted Dealer</v>
      </c>
      <c r="H903" s="137"/>
      <c r="I903" s="177">
        <v>160</v>
      </c>
      <c r="J903" s="177"/>
      <c r="K903" s="178">
        <v>175</v>
      </c>
      <c r="L903" s="178">
        <f t="shared" si="189"/>
        <v>-15</v>
      </c>
      <c r="M903" s="178" t="str">
        <f t="shared" si="190"/>
        <v>-</v>
      </c>
      <c r="N903" s="179">
        <v>100</v>
      </c>
      <c r="O903" s="180" t="str">
        <f t="shared" si="198"/>
        <v>Aug</v>
      </c>
      <c r="P903" s="178">
        <v>100</v>
      </c>
      <c r="Q903" s="181">
        <f t="shared" si="191"/>
        <v>75</v>
      </c>
      <c r="R903" s="180">
        <f t="shared" si="199"/>
        <v>0.75</v>
      </c>
      <c r="S903" s="181" t="str">
        <f t="shared" si="192"/>
        <v>GROWTH</v>
      </c>
      <c r="T903" s="178">
        <f t="shared" si="200"/>
        <v>100</v>
      </c>
      <c r="U903" s="182" t="str">
        <f t="shared" si="201"/>
        <v>Sep</v>
      </c>
      <c r="V903" s="178">
        <f t="shared" si="195"/>
        <v>100</v>
      </c>
      <c r="W903" s="183">
        <f t="shared" si="193"/>
        <v>75</v>
      </c>
      <c r="X903" s="184" t="b">
        <f t="shared" si="196"/>
        <v>0</v>
      </c>
      <c r="Y903" s="183" t="str">
        <f t="shared" si="194"/>
        <v>GROWTH</v>
      </c>
      <c r="Z903" s="138">
        <v>0</v>
      </c>
      <c r="AA903" s="133"/>
      <c r="AB903" s="133" t="s">
        <v>121</v>
      </c>
      <c r="AC903" s="133" t="s">
        <v>3918</v>
      </c>
      <c r="AE903" s="133" t="s">
        <v>3918</v>
      </c>
      <c r="AF903" s="139">
        <v>162.5</v>
      </c>
    </row>
    <row r="904" spans="1:32" s="139" customFormat="1" ht="12">
      <c r="A904" s="133" t="s">
        <v>3918</v>
      </c>
      <c r="B904" s="141" t="s">
        <v>69</v>
      </c>
      <c r="C904" s="152" t="s">
        <v>2683</v>
      </c>
      <c r="D904" s="135">
        <v>1000003700</v>
      </c>
      <c r="E904" s="141" t="s">
        <v>2684</v>
      </c>
      <c r="F904" s="137">
        <v>45167</v>
      </c>
      <c r="G904" s="137" t="str">
        <f t="shared" si="197"/>
        <v>Targeted Dealer</v>
      </c>
      <c r="H904" s="137"/>
      <c r="I904" s="177">
        <v>50</v>
      </c>
      <c r="J904" s="177"/>
      <c r="K904" s="178">
        <v>12</v>
      </c>
      <c r="L904" s="178">
        <f t="shared" si="189"/>
        <v>38</v>
      </c>
      <c r="M904" s="178" t="str">
        <f t="shared" si="190"/>
        <v>-</v>
      </c>
      <c r="N904" s="179">
        <v>18</v>
      </c>
      <c r="O904" s="180" t="str">
        <f t="shared" si="198"/>
        <v>Aug</v>
      </c>
      <c r="P904" s="178">
        <v>12</v>
      </c>
      <c r="Q904" s="181">
        <f t="shared" si="191"/>
        <v>0</v>
      </c>
      <c r="R904" s="180">
        <f t="shared" si="199"/>
        <v>0</v>
      </c>
      <c r="S904" s="181" t="str">
        <f t="shared" si="192"/>
        <v>GROWTH</v>
      </c>
      <c r="T904" s="178">
        <f t="shared" si="200"/>
        <v>18</v>
      </c>
      <c r="U904" s="182" t="str">
        <f t="shared" si="201"/>
        <v>Sep</v>
      </c>
      <c r="V904" s="178">
        <f t="shared" si="195"/>
        <v>18</v>
      </c>
      <c r="W904" s="183">
        <f t="shared" si="193"/>
        <v>-6</v>
      </c>
      <c r="X904" s="184" t="b">
        <f t="shared" si="196"/>
        <v>0</v>
      </c>
      <c r="Y904" s="183" t="str">
        <f t="shared" si="194"/>
        <v>GROWTH</v>
      </c>
      <c r="Z904" s="138">
        <v>0</v>
      </c>
      <c r="AA904" s="133"/>
      <c r="AB904" s="133" t="s">
        <v>121</v>
      </c>
      <c r="AC904" s="133" t="s">
        <v>3918</v>
      </c>
      <c r="AE904" s="133" t="s">
        <v>3918</v>
      </c>
      <c r="AF904" s="139">
        <v>72.333333333333329</v>
      </c>
    </row>
    <row r="905" spans="1:32" s="139" customFormat="1" ht="12">
      <c r="A905" s="133" t="s">
        <v>3918</v>
      </c>
      <c r="B905" s="141" t="s">
        <v>69</v>
      </c>
      <c r="C905" s="152" t="s">
        <v>2685</v>
      </c>
      <c r="D905" s="135">
        <v>1000003743</v>
      </c>
      <c r="E905" s="141" t="s">
        <v>2686</v>
      </c>
      <c r="F905" s="137">
        <v>45230</v>
      </c>
      <c r="G905" s="137" t="str">
        <f t="shared" si="197"/>
        <v>Targeted Dealer</v>
      </c>
      <c r="H905" s="137"/>
      <c r="I905" s="177">
        <v>50</v>
      </c>
      <c r="J905" s="177"/>
      <c r="K905" s="178">
        <v>0</v>
      </c>
      <c r="L905" s="178">
        <f t="shared" si="189"/>
        <v>50</v>
      </c>
      <c r="M905" s="178" t="str">
        <f t="shared" si="190"/>
        <v>-</v>
      </c>
      <c r="N905" s="179">
        <v>0</v>
      </c>
      <c r="O905" s="180" t="str">
        <f t="shared" si="198"/>
        <v>Aug</v>
      </c>
      <c r="P905" s="178">
        <v>12</v>
      </c>
      <c r="Q905" s="181">
        <f t="shared" si="191"/>
        <v>-12</v>
      </c>
      <c r="R905" s="180">
        <f t="shared" si="199"/>
        <v>-1</v>
      </c>
      <c r="S905" s="181" t="b">
        <f t="shared" si="192"/>
        <v>0</v>
      </c>
      <c r="T905" s="178">
        <f t="shared" si="200"/>
        <v>0</v>
      </c>
      <c r="U905" s="182" t="str">
        <f t="shared" si="201"/>
        <v>Sep</v>
      </c>
      <c r="V905" s="178">
        <f t="shared" si="195"/>
        <v>0</v>
      </c>
      <c r="W905" s="183">
        <f t="shared" si="193"/>
        <v>0</v>
      </c>
      <c r="X905" s="184" t="b">
        <f t="shared" si="196"/>
        <v>0</v>
      </c>
      <c r="Y905" s="183" t="b">
        <f t="shared" si="194"/>
        <v>0</v>
      </c>
      <c r="Z905" s="138">
        <v>0</v>
      </c>
      <c r="AA905" s="133"/>
      <c r="AB905" s="133" t="s">
        <v>121</v>
      </c>
      <c r="AC905" s="133" t="s">
        <v>3918</v>
      </c>
      <c r="AE905" s="133" t="s">
        <v>3918</v>
      </c>
      <c r="AF905" s="139">
        <v>29</v>
      </c>
    </row>
    <row r="906" spans="1:32" s="139" customFormat="1" ht="12">
      <c r="A906" s="133" t="s">
        <v>3918</v>
      </c>
      <c r="B906" s="144" t="s">
        <v>69</v>
      </c>
      <c r="C906" s="144" t="s">
        <v>2689</v>
      </c>
      <c r="D906" s="144">
        <v>1000004007</v>
      </c>
      <c r="E906" s="144" t="s">
        <v>2690</v>
      </c>
      <c r="F906" s="137">
        <v>45457</v>
      </c>
      <c r="G906" s="137" t="str">
        <f t="shared" si="197"/>
        <v>Targeted Dealer</v>
      </c>
      <c r="H906" s="137"/>
      <c r="I906" s="177">
        <v>100</v>
      </c>
      <c r="J906" s="177"/>
      <c r="K906" s="178">
        <v>70</v>
      </c>
      <c r="L906" s="178">
        <f t="shared" si="189"/>
        <v>30</v>
      </c>
      <c r="M906" s="178" t="str">
        <f t="shared" si="190"/>
        <v>-</v>
      </c>
      <c r="N906" s="179">
        <v>45</v>
      </c>
      <c r="O906" s="180" t="str">
        <f t="shared" si="198"/>
        <v>Aug</v>
      </c>
      <c r="P906" s="178">
        <v>64</v>
      </c>
      <c r="Q906" s="181">
        <f t="shared" si="191"/>
        <v>6</v>
      </c>
      <c r="R906" s="180">
        <f t="shared" si="199"/>
        <v>9.375E-2</v>
      </c>
      <c r="S906" s="181" t="str">
        <f t="shared" si="192"/>
        <v>GROWTH</v>
      </c>
      <c r="T906" s="178">
        <f t="shared" si="200"/>
        <v>45</v>
      </c>
      <c r="U906" s="182" t="str">
        <f t="shared" si="201"/>
        <v>Sep</v>
      </c>
      <c r="V906" s="178">
        <f t="shared" si="195"/>
        <v>45</v>
      </c>
      <c r="W906" s="183">
        <f t="shared" si="193"/>
        <v>25</v>
      </c>
      <c r="X906" s="184" t="b">
        <f t="shared" si="196"/>
        <v>0</v>
      </c>
      <c r="Y906" s="183" t="str">
        <f t="shared" si="194"/>
        <v>GROWTH</v>
      </c>
      <c r="Z906" s="138">
        <v>0</v>
      </c>
      <c r="AA906" s="133"/>
      <c r="AB906" s="133" t="s">
        <v>121</v>
      </c>
      <c r="AC906" s="133" t="s">
        <v>3918</v>
      </c>
      <c r="AE906" s="133" t="s">
        <v>3918</v>
      </c>
      <c r="AF906" s="139">
        <v>84.833333333333329</v>
      </c>
    </row>
    <row r="907" spans="1:32" s="139" customFormat="1" ht="12">
      <c r="A907" s="133" t="s">
        <v>3918</v>
      </c>
      <c r="B907" s="144" t="s">
        <v>69</v>
      </c>
      <c r="C907" s="144" t="s">
        <v>2693</v>
      </c>
      <c r="D907" s="144">
        <v>1000004069</v>
      </c>
      <c r="E907" s="144" t="s">
        <v>2694</v>
      </c>
      <c r="F907" s="137">
        <v>45504</v>
      </c>
      <c r="G907" s="137" t="str">
        <f t="shared" si="197"/>
        <v>Targeted Dealer</v>
      </c>
      <c r="H907" s="137"/>
      <c r="I907" s="177">
        <v>120</v>
      </c>
      <c r="J907" s="177"/>
      <c r="K907" s="178">
        <v>74</v>
      </c>
      <c r="L907" s="178">
        <f t="shared" ref="L907:L963" si="202">I907-K907</f>
        <v>46</v>
      </c>
      <c r="M907" s="178" t="str">
        <f t="shared" ref="M907:M963" si="203">IFERROR((K907/J907%),"-")</f>
        <v>-</v>
      </c>
      <c r="N907" s="179">
        <v>96</v>
      </c>
      <c r="O907" s="180" t="str">
        <f t="shared" si="198"/>
        <v>Aug</v>
      </c>
      <c r="P907" s="178">
        <v>73</v>
      </c>
      <c r="Q907" s="181">
        <f t="shared" ref="Q907:Q963" si="204">K907-P907</f>
        <v>1</v>
      </c>
      <c r="R907" s="180">
        <f t="shared" si="199"/>
        <v>1.3698630136986356E-2</v>
      </c>
      <c r="S907" s="181" t="str">
        <f t="shared" ref="S907:S963" si="205">IF(N907&gt;0,IF(O907="","-",IF(R907&lt;0%,"DEGROWTH","GROWTH")))</f>
        <v>GROWTH</v>
      </c>
      <c r="T907" s="178">
        <f t="shared" si="200"/>
        <v>96</v>
      </c>
      <c r="U907" s="182" t="str">
        <f t="shared" si="201"/>
        <v>Sep</v>
      </c>
      <c r="V907" s="178">
        <f t="shared" si="195"/>
        <v>96</v>
      </c>
      <c r="W907" s="183">
        <f t="shared" ref="W907:W963" si="206">K907-V907</f>
        <v>-22</v>
      </c>
      <c r="X907" s="184" t="b">
        <f t="shared" si="196"/>
        <v>0</v>
      </c>
      <c r="Y907" s="183" t="str">
        <f t="shared" ref="Y907:Y963" si="207">IF(T907&gt;0,IF(U907="","-",IF(X907&lt;0%,"DEGROWTH","GROWTH")))</f>
        <v>GROWTH</v>
      </c>
      <c r="Z907" s="138">
        <v>0</v>
      </c>
      <c r="AA907" s="133"/>
      <c r="AB907" s="133" t="s">
        <v>121</v>
      </c>
      <c r="AC907" s="133" t="s">
        <v>3918</v>
      </c>
      <c r="AE907" s="133" t="s">
        <v>3918</v>
      </c>
      <c r="AF907" s="139">
        <v>115.5</v>
      </c>
    </row>
    <row r="908" spans="1:32" s="139" customFormat="1" ht="12">
      <c r="A908" s="133" t="s">
        <v>3918</v>
      </c>
      <c r="B908" s="141" t="s">
        <v>71</v>
      </c>
      <c r="C908" s="152" t="s">
        <v>2695</v>
      </c>
      <c r="D908" s="135">
        <v>1000001408</v>
      </c>
      <c r="E908" s="136" t="s">
        <v>2696</v>
      </c>
      <c r="F908" s="137">
        <v>40614</v>
      </c>
      <c r="G908" s="137" t="str">
        <f t="shared" si="197"/>
        <v>Targeted Dealer</v>
      </c>
      <c r="H908" s="137"/>
      <c r="I908" s="177">
        <v>350</v>
      </c>
      <c r="J908" s="177"/>
      <c r="K908" s="178">
        <v>79.5</v>
      </c>
      <c r="L908" s="178">
        <f t="shared" si="202"/>
        <v>270.5</v>
      </c>
      <c r="M908" s="178" t="str">
        <f t="shared" si="203"/>
        <v>-</v>
      </c>
      <c r="N908" s="179">
        <v>281.25</v>
      </c>
      <c r="O908" s="180" t="str">
        <f t="shared" si="198"/>
        <v>Aug</v>
      </c>
      <c r="P908" s="178">
        <v>104</v>
      </c>
      <c r="Q908" s="181">
        <f t="shared" si="204"/>
        <v>-24.5</v>
      </c>
      <c r="R908" s="180">
        <f t="shared" si="199"/>
        <v>-0.23557692307692313</v>
      </c>
      <c r="S908" s="181" t="str">
        <f t="shared" si="205"/>
        <v>DEGROWTH</v>
      </c>
      <c r="T908" s="178">
        <f t="shared" si="200"/>
        <v>281.25</v>
      </c>
      <c r="U908" s="182" t="str">
        <f t="shared" si="201"/>
        <v>Sep</v>
      </c>
      <c r="V908" s="178">
        <f t="shared" si="195"/>
        <v>281.25</v>
      </c>
      <c r="W908" s="183">
        <f t="shared" si="206"/>
        <v>-201.75</v>
      </c>
      <c r="X908" s="184" t="b">
        <f t="shared" si="196"/>
        <v>0</v>
      </c>
      <c r="Y908" s="183" t="str">
        <f t="shared" si="207"/>
        <v>GROWTH</v>
      </c>
      <c r="Z908" s="138">
        <v>0</v>
      </c>
      <c r="AA908" s="133"/>
      <c r="AB908" s="133" t="s">
        <v>121</v>
      </c>
      <c r="AC908" s="133" t="s">
        <v>3918</v>
      </c>
      <c r="AE908" s="133" t="s">
        <v>3918</v>
      </c>
      <c r="AF908" s="139">
        <v>326.125</v>
      </c>
    </row>
    <row r="909" spans="1:32" s="139" customFormat="1" ht="12">
      <c r="A909" s="133" t="s">
        <v>3918</v>
      </c>
      <c r="B909" s="141" t="s">
        <v>71</v>
      </c>
      <c r="C909" s="141" t="s">
        <v>2697</v>
      </c>
      <c r="D909" s="135">
        <v>1000001405</v>
      </c>
      <c r="E909" s="136" t="s">
        <v>2698</v>
      </c>
      <c r="F909" s="137">
        <v>40876</v>
      </c>
      <c r="G909" s="137" t="str">
        <f t="shared" si="197"/>
        <v>Targeted Dealer</v>
      </c>
      <c r="H909" s="137"/>
      <c r="I909" s="177">
        <v>101</v>
      </c>
      <c r="J909" s="177"/>
      <c r="K909" s="178">
        <v>84</v>
      </c>
      <c r="L909" s="178">
        <f t="shared" si="202"/>
        <v>17</v>
      </c>
      <c r="M909" s="178" t="str">
        <f t="shared" si="203"/>
        <v>-</v>
      </c>
      <c r="N909" s="179">
        <v>140</v>
      </c>
      <c r="O909" s="180" t="str">
        <f t="shared" si="198"/>
        <v>Aug</v>
      </c>
      <c r="P909" s="178">
        <v>120</v>
      </c>
      <c r="Q909" s="181">
        <f t="shared" si="204"/>
        <v>-36</v>
      </c>
      <c r="R909" s="180">
        <f t="shared" si="199"/>
        <v>-0.30000000000000004</v>
      </c>
      <c r="S909" s="181" t="str">
        <f t="shared" si="205"/>
        <v>DEGROWTH</v>
      </c>
      <c r="T909" s="178">
        <f t="shared" si="200"/>
        <v>140</v>
      </c>
      <c r="U909" s="182" t="str">
        <f t="shared" si="201"/>
        <v>Sep</v>
      </c>
      <c r="V909" s="178">
        <f t="shared" si="195"/>
        <v>140</v>
      </c>
      <c r="W909" s="183">
        <f t="shared" si="206"/>
        <v>-56</v>
      </c>
      <c r="X909" s="184" t="b">
        <f t="shared" si="196"/>
        <v>0</v>
      </c>
      <c r="Y909" s="183" t="str">
        <f t="shared" si="207"/>
        <v>GROWTH</v>
      </c>
      <c r="Z909" s="138">
        <v>0</v>
      </c>
      <c r="AA909" s="133"/>
      <c r="AB909" s="133" t="s">
        <v>121</v>
      </c>
      <c r="AC909" s="133" t="s">
        <v>3918</v>
      </c>
      <c r="AE909" s="133" t="s">
        <v>3918</v>
      </c>
      <c r="AF909" s="139">
        <v>137.33333333333334</v>
      </c>
    </row>
    <row r="910" spans="1:32" s="139" customFormat="1" ht="12">
      <c r="A910" s="133" t="s">
        <v>3918</v>
      </c>
      <c r="B910" s="141" t="s">
        <v>71</v>
      </c>
      <c r="C910" s="152" t="s">
        <v>2699</v>
      </c>
      <c r="D910" s="135">
        <v>1000001418</v>
      </c>
      <c r="E910" s="136" t="s">
        <v>2700</v>
      </c>
      <c r="F910" s="137">
        <v>40925</v>
      </c>
      <c r="G910" s="137" t="str">
        <f t="shared" si="197"/>
        <v>Targeted Dealer</v>
      </c>
      <c r="H910" s="137"/>
      <c r="I910" s="177">
        <v>151</v>
      </c>
      <c r="J910" s="177"/>
      <c r="K910" s="178">
        <v>160</v>
      </c>
      <c r="L910" s="178">
        <f t="shared" si="202"/>
        <v>-9</v>
      </c>
      <c r="M910" s="178" t="str">
        <f t="shared" si="203"/>
        <v>-</v>
      </c>
      <c r="N910" s="179">
        <v>108</v>
      </c>
      <c r="O910" s="180" t="str">
        <f t="shared" si="198"/>
        <v>Aug</v>
      </c>
      <c r="P910" s="178">
        <v>223</v>
      </c>
      <c r="Q910" s="181">
        <f t="shared" si="204"/>
        <v>-63</v>
      </c>
      <c r="R910" s="180">
        <f t="shared" si="199"/>
        <v>-0.28251121076233188</v>
      </c>
      <c r="S910" s="181" t="str">
        <f t="shared" si="205"/>
        <v>DEGROWTH</v>
      </c>
      <c r="T910" s="178">
        <f t="shared" si="200"/>
        <v>108</v>
      </c>
      <c r="U910" s="182" t="str">
        <f t="shared" si="201"/>
        <v>Sep</v>
      </c>
      <c r="V910" s="178">
        <f t="shared" si="195"/>
        <v>108</v>
      </c>
      <c r="W910" s="183">
        <f t="shared" si="206"/>
        <v>52</v>
      </c>
      <c r="X910" s="184" t="b">
        <f t="shared" si="196"/>
        <v>0</v>
      </c>
      <c r="Y910" s="183" t="str">
        <f t="shared" si="207"/>
        <v>GROWTH</v>
      </c>
      <c r="Z910" s="138">
        <v>0</v>
      </c>
      <c r="AA910" s="133"/>
      <c r="AB910" s="133" t="s">
        <v>121</v>
      </c>
      <c r="AC910" s="133" t="s">
        <v>3918</v>
      </c>
      <c r="AE910" s="133" t="s">
        <v>3918</v>
      </c>
      <c r="AF910" s="139">
        <v>267.16666666666669</v>
      </c>
    </row>
    <row r="911" spans="1:32" s="139" customFormat="1" ht="12">
      <c r="A911" s="133" t="s">
        <v>3918</v>
      </c>
      <c r="B911" s="141" t="s">
        <v>71</v>
      </c>
      <c r="C911" s="152" t="s">
        <v>2701</v>
      </c>
      <c r="D911" s="135">
        <v>1000002808</v>
      </c>
      <c r="E911" s="136" t="s">
        <v>2702</v>
      </c>
      <c r="F911" s="137">
        <v>40942</v>
      </c>
      <c r="G911" s="137" t="str">
        <f t="shared" si="197"/>
        <v>Targeted Dealer</v>
      </c>
      <c r="H911" s="137"/>
      <c r="I911" s="177">
        <v>2150</v>
      </c>
      <c r="J911" s="177"/>
      <c r="K911" s="178">
        <v>1455.5</v>
      </c>
      <c r="L911" s="178">
        <f t="shared" si="202"/>
        <v>694.5</v>
      </c>
      <c r="M911" s="178" t="str">
        <f t="shared" si="203"/>
        <v>-</v>
      </c>
      <c r="N911" s="179">
        <v>1661.55</v>
      </c>
      <c r="O911" s="180" t="str">
        <f t="shared" si="198"/>
        <v>Aug</v>
      </c>
      <c r="P911" s="178">
        <v>1481.6000000000001</v>
      </c>
      <c r="Q911" s="181">
        <f t="shared" si="204"/>
        <v>-26.100000000000136</v>
      </c>
      <c r="R911" s="180">
        <f t="shared" si="199"/>
        <v>-1.761609071274306E-2</v>
      </c>
      <c r="S911" s="181" t="str">
        <f t="shared" si="205"/>
        <v>DEGROWTH</v>
      </c>
      <c r="T911" s="178">
        <f t="shared" si="200"/>
        <v>1661.55</v>
      </c>
      <c r="U911" s="182" t="str">
        <f t="shared" si="201"/>
        <v>Sep</v>
      </c>
      <c r="V911" s="178">
        <f t="shared" si="195"/>
        <v>1661.55</v>
      </c>
      <c r="W911" s="183">
        <f t="shared" si="206"/>
        <v>-206.04999999999995</v>
      </c>
      <c r="X911" s="184" t="b">
        <f t="shared" si="196"/>
        <v>0</v>
      </c>
      <c r="Y911" s="183" t="str">
        <f t="shared" si="207"/>
        <v>GROWTH</v>
      </c>
      <c r="Z911" s="138">
        <v>0</v>
      </c>
      <c r="AA911" s="133"/>
      <c r="AB911" s="133" t="s">
        <v>121</v>
      </c>
      <c r="AC911" s="133" t="s">
        <v>3918</v>
      </c>
      <c r="AE911" s="133" t="s">
        <v>3918</v>
      </c>
      <c r="AF911" s="139">
        <v>1898.6916666666666</v>
      </c>
    </row>
    <row r="912" spans="1:32" s="139" customFormat="1" ht="12">
      <c r="A912" s="133" t="s">
        <v>3918</v>
      </c>
      <c r="B912" s="141" t="s">
        <v>71</v>
      </c>
      <c r="C912" s="152" t="s">
        <v>2703</v>
      </c>
      <c r="D912" s="135">
        <v>1000001411</v>
      </c>
      <c r="E912" s="136" t="s">
        <v>2704</v>
      </c>
      <c r="F912" s="137">
        <v>41102</v>
      </c>
      <c r="G912" s="137" t="str">
        <f t="shared" si="197"/>
        <v>Targeted Dealer</v>
      </c>
      <c r="H912" s="137"/>
      <c r="I912" s="177">
        <v>50</v>
      </c>
      <c r="J912" s="177"/>
      <c r="K912" s="178">
        <v>72</v>
      </c>
      <c r="L912" s="178">
        <f t="shared" si="202"/>
        <v>-22</v>
      </c>
      <c r="M912" s="178" t="str">
        <f t="shared" si="203"/>
        <v>-</v>
      </c>
      <c r="N912" s="179">
        <v>18</v>
      </c>
      <c r="O912" s="180" t="str">
        <f t="shared" si="198"/>
        <v>Aug</v>
      </c>
      <c r="P912" s="178">
        <v>0</v>
      </c>
      <c r="Q912" s="181">
        <f t="shared" si="204"/>
        <v>72</v>
      </c>
      <c r="R912" s="180" t="str">
        <f t="shared" si="199"/>
        <v xml:space="preserve"> </v>
      </c>
      <c r="S912" s="181" t="str">
        <f t="shared" si="205"/>
        <v>GROWTH</v>
      </c>
      <c r="T912" s="178">
        <f t="shared" si="200"/>
        <v>18</v>
      </c>
      <c r="U912" s="182" t="str">
        <f t="shared" si="201"/>
        <v>Sep</v>
      </c>
      <c r="V912" s="178">
        <f t="shared" si="195"/>
        <v>18</v>
      </c>
      <c r="W912" s="183">
        <f t="shared" si="206"/>
        <v>54</v>
      </c>
      <c r="X912" s="184" t="b">
        <f t="shared" si="196"/>
        <v>0</v>
      </c>
      <c r="Y912" s="183" t="str">
        <f t="shared" si="207"/>
        <v>GROWTH</v>
      </c>
      <c r="Z912" s="138">
        <v>0</v>
      </c>
      <c r="AA912" s="133"/>
      <c r="AB912" s="133" t="s">
        <v>121</v>
      </c>
      <c r="AC912" s="133" t="s">
        <v>3918</v>
      </c>
      <c r="AE912" s="133" t="s">
        <v>3918</v>
      </c>
      <c r="AF912" s="139">
        <v>44</v>
      </c>
    </row>
    <row r="913" spans="1:32" s="139" customFormat="1" ht="12">
      <c r="A913" s="133" t="s">
        <v>3918</v>
      </c>
      <c r="B913" s="141" t="s">
        <v>71</v>
      </c>
      <c r="C913" s="152" t="s">
        <v>2707</v>
      </c>
      <c r="D913" s="135">
        <v>1000001413</v>
      </c>
      <c r="E913" s="136" t="s">
        <v>2708</v>
      </c>
      <c r="F913" s="137">
        <v>41234</v>
      </c>
      <c r="G913" s="137" t="str">
        <f t="shared" si="197"/>
        <v>Targeted Dealer</v>
      </c>
      <c r="H913" s="137"/>
      <c r="I913" s="177">
        <v>100</v>
      </c>
      <c r="J913" s="177"/>
      <c r="K913" s="178">
        <v>137.5</v>
      </c>
      <c r="L913" s="178">
        <f t="shared" si="202"/>
        <v>-37.5</v>
      </c>
      <c r="M913" s="178" t="str">
        <f t="shared" si="203"/>
        <v>-</v>
      </c>
      <c r="N913" s="179">
        <v>84.85</v>
      </c>
      <c r="O913" s="180" t="str">
        <f t="shared" si="198"/>
        <v>Aug</v>
      </c>
      <c r="P913" s="178">
        <v>123</v>
      </c>
      <c r="Q913" s="181">
        <f t="shared" si="204"/>
        <v>14.5</v>
      </c>
      <c r="R913" s="180">
        <f t="shared" si="199"/>
        <v>0.11788617886178865</v>
      </c>
      <c r="S913" s="181" t="str">
        <f t="shared" si="205"/>
        <v>GROWTH</v>
      </c>
      <c r="T913" s="178">
        <f t="shared" si="200"/>
        <v>84.85</v>
      </c>
      <c r="U913" s="182" t="str">
        <f t="shared" si="201"/>
        <v>Sep</v>
      </c>
      <c r="V913" s="178">
        <f t="shared" si="195"/>
        <v>84.85</v>
      </c>
      <c r="W913" s="183">
        <f t="shared" si="206"/>
        <v>52.650000000000006</v>
      </c>
      <c r="X913" s="184" t="b">
        <f t="shared" si="196"/>
        <v>0</v>
      </c>
      <c r="Y913" s="183" t="str">
        <f t="shared" si="207"/>
        <v>GROWTH</v>
      </c>
      <c r="Z913" s="138">
        <v>0</v>
      </c>
      <c r="AA913" s="133"/>
      <c r="AB913" s="133" t="s">
        <v>121</v>
      </c>
      <c r="AC913" s="133" t="s">
        <v>3918</v>
      </c>
      <c r="AE913" s="133" t="s">
        <v>3918</v>
      </c>
      <c r="AF913" s="139">
        <v>151.08333333333334</v>
      </c>
    </row>
    <row r="914" spans="1:32" s="139" customFormat="1" ht="12">
      <c r="A914" s="133" t="s">
        <v>3918</v>
      </c>
      <c r="B914" s="141" t="s">
        <v>71</v>
      </c>
      <c r="C914" s="141" t="s">
        <v>2709</v>
      </c>
      <c r="D914" s="135">
        <v>1000001406</v>
      </c>
      <c r="E914" s="136" t="s">
        <v>2710</v>
      </c>
      <c r="F914" s="137">
        <v>41479</v>
      </c>
      <c r="G914" s="137" t="str">
        <f t="shared" si="197"/>
        <v>Targeted Dealer</v>
      </c>
      <c r="H914" s="137"/>
      <c r="I914" s="177">
        <v>50</v>
      </c>
      <c r="J914" s="177"/>
      <c r="K914" s="178">
        <v>6.25</v>
      </c>
      <c r="L914" s="178">
        <f t="shared" si="202"/>
        <v>43.75</v>
      </c>
      <c r="M914" s="178" t="str">
        <f t="shared" si="203"/>
        <v>-</v>
      </c>
      <c r="N914" s="179">
        <v>37.5</v>
      </c>
      <c r="O914" s="180" t="str">
        <f t="shared" si="198"/>
        <v>Aug</v>
      </c>
      <c r="P914" s="178">
        <v>58.5</v>
      </c>
      <c r="Q914" s="181">
        <f t="shared" si="204"/>
        <v>-52.25</v>
      </c>
      <c r="R914" s="180">
        <f t="shared" si="199"/>
        <v>-0.89316239316239321</v>
      </c>
      <c r="S914" s="181" t="str">
        <f t="shared" si="205"/>
        <v>DEGROWTH</v>
      </c>
      <c r="T914" s="178">
        <f t="shared" si="200"/>
        <v>37.5</v>
      </c>
      <c r="U914" s="182" t="str">
        <f t="shared" si="201"/>
        <v>Sep</v>
      </c>
      <c r="V914" s="178">
        <f t="shared" si="195"/>
        <v>37.5</v>
      </c>
      <c r="W914" s="183">
        <f t="shared" si="206"/>
        <v>-31.25</v>
      </c>
      <c r="X914" s="184" t="b">
        <f t="shared" si="196"/>
        <v>0</v>
      </c>
      <c r="Y914" s="183" t="str">
        <f t="shared" si="207"/>
        <v>GROWTH</v>
      </c>
      <c r="Z914" s="138">
        <v>0</v>
      </c>
      <c r="AA914" s="133"/>
      <c r="AB914" s="133" t="s">
        <v>121</v>
      </c>
      <c r="AC914" s="133" t="s">
        <v>3918</v>
      </c>
      <c r="AE914" s="133" t="s">
        <v>3918</v>
      </c>
      <c r="AF914" s="139">
        <v>69.416666666666671</v>
      </c>
    </row>
    <row r="915" spans="1:32" s="139" customFormat="1" ht="12">
      <c r="A915" s="133" t="s">
        <v>3918</v>
      </c>
      <c r="B915" s="141" t="s">
        <v>71</v>
      </c>
      <c r="C915" s="152" t="s">
        <v>2713</v>
      </c>
      <c r="D915" s="135">
        <v>1000001416</v>
      </c>
      <c r="E915" s="136" t="s">
        <v>2714</v>
      </c>
      <c r="F915" s="137">
        <v>41578</v>
      </c>
      <c r="G915" s="137" t="str">
        <f t="shared" si="197"/>
        <v>Targeted Dealer</v>
      </c>
      <c r="H915" s="137"/>
      <c r="I915" s="177">
        <v>151</v>
      </c>
      <c r="J915" s="177"/>
      <c r="K915" s="178">
        <v>200</v>
      </c>
      <c r="L915" s="178">
        <f t="shared" si="202"/>
        <v>-49</v>
      </c>
      <c r="M915" s="178" t="str">
        <f t="shared" si="203"/>
        <v>-</v>
      </c>
      <c r="N915" s="179">
        <v>128</v>
      </c>
      <c r="O915" s="180" t="str">
        <f t="shared" si="198"/>
        <v>Aug</v>
      </c>
      <c r="P915" s="178">
        <v>233</v>
      </c>
      <c r="Q915" s="181">
        <f t="shared" si="204"/>
        <v>-33</v>
      </c>
      <c r="R915" s="180">
        <f t="shared" si="199"/>
        <v>-0.14163090128755362</v>
      </c>
      <c r="S915" s="181" t="str">
        <f t="shared" si="205"/>
        <v>DEGROWTH</v>
      </c>
      <c r="T915" s="178">
        <f t="shared" si="200"/>
        <v>128</v>
      </c>
      <c r="U915" s="182" t="str">
        <f t="shared" si="201"/>
        <v>Sep</v>
      </c>
      <c r="V915" s="178">
        <f t="shared" si="195"/>
        <v>128</v>
      </c>
      <c r="W915" s="183">
        <f t="shared" si="206"/>
        <v>72</v>
      </c>
      <c r="X915" s="184" t="b">
        <f t="shared" si="196"/>
        <v>0</v>
      </c>
      <c r="Y915" s="183" t="str">
        <f t="shared" si="207"/>
        <v>GROWTH</v>
      </c>
      <c r="Z915" s="138">
        <v>0</v>
      </c>
      <c r="AA915" s="133"/>
      <c r="AB915" s="133" t="s">
        <v>121</v>
      </c>
      <c r="AC915" s="133" t="s">
        <v>3918</v>
      </c>
      <c r="AE915" s="133" t="s">
        <v>3918</v>
      </c>
      <c r="AF915" s="139">
        <v>195.33333333333334</v>
      </c>
    </row>
    <row r="916" spans="1:32" s="139" customFormat="1" ht="12">
      <c r="A916" s="133" t="s">
        <v>3918</v>
      </c>
      <c r="B916" s="141" t="s">
        <v>71</v>
      </c>
      <c r="C916" s="152" t="s">
        <v>2715</v>
      </c>
      <c r="D916" s="135">
        <v>1000001435</v>
      </c>
      <c r="E916" s="136" t="s">
        <v>2716</v>
      </c>
      <c r="F916" s="137">
        <v>41965</v>
      </c>
      <c r="G916" s="137" t="str">
        <f t="shared" si="197"/>
        <v>Targeted Dealer</v>
      </c>
      <c r="H916" s="137"/>
      <c r="I916" s="177">
        <v>120</v>
      </c>
      <c r="J916" s="177"/>
      <c r="K916" s="178">
        <v>168</v>
      </c>
      <c r="L916" s="178">
        <f t="shared" si="202"/>
        <v>-48</v>
      </c>
      <c r="M916" s="178" t="str">
        <f t="shared" si="203"/>
        <v>-</v>
      </c>
      <c r="N916" s="179">
        <v>80</v>
      </c>
      <c r="O916" s="180" t="str">
        <f t="shared" si="198"/>
        <v>Aug</v>
      </c>
      <c r="P916" s="178">
        <v>109</v>
      </c>
      <c r="Q916" s="181">
        <f t="shared" si="204"/>
        <v>59</v>
      </c>
      <c r="R916" s="180">
        <f t="shared" si="199"/>
        <v>0.54128440366972486</v>
      </c>
      <c r="S916" s="181" t="str">
        <f t="shared" si="205"/>
        <v>GROWTH</v>
      </c>
      <c r="T916" s="178">
        <f t="shared" si="200"/>
        <v>80</v>
      </c>
      <c r="U916" s="182" t="str">
        <f t="shared" si="201"/>
        <v>Sep</v>
      </c>
      <c r="V916" s="178">
        <f t="shared" si="195"/>
        <v>80</v>
      </c>
      <c r="W916" s="183">
        <f t="shared" si="206"/>
        <v>88</v>
      </c>
      <c r="X916" s="184" t="b">
        <f t="shared" si="196"/>
        <v>0</v>
      </c>
      <c r="Y916" s="183" t="str">
        <f t="shared" si="207"/>
        <v>GROWTH</v>
      </c>
      <c r="Z916" s="138">
        <v>0</v>
      </c>
      <c r="AA916" s="133"/>
      <c r="AB916" s="133" t="s">
        <v>121</v>
      </c>
      <c r="AC916" s="133" t="s">
        <v>3918</v>
      </c>
      <c r="AE916" s="133" t="s">
        <v>3918</v>
      </c>
      <c r="AF916" s="139">
        <v>157.66666666666666</v>
      </c>
    </row>
    <row r="917" spans="1:32" s="139" customFormat="1" ht="12">
      <c r="A917" s="133" t="s">
        <v>3918</v>
      </c>
      <c r="B917" s="141" t="s">
        <v>71</v>
      </c>
      <c r="C917" s="152" t="s">
        <v>2719</v>
      </c>
      <c r="D917" s="135">
        <v>1000001439</v>
      </c>
      <c r="E917" s="136" t="s">
        <v>2720</v>
      </c>
      <c r="F917" s="137">
        <v>42116</v>
      </c>
      <c r="G917" s="137" t="str">
        <f t="shared" si="197"/>
        <v>Targeted Dealer</v>
      </c>
      <c r="H917" s="137"/>
      <c r="I917" s="177">
        <v>550</v>
      </c>
      <c r="J917" s="177"/>
      <c r="K917" s="178">
        <v>445</v>
      </c>
      <c r="L917" s="178">
        <f t="shared" si="202"/>
        <v>105</v>
      </c>
      <c r="M917" s="178" t="str">
        <f t="shared" si="203"/>
        <v>-</v>
      </c>
      <c r="N917" s="179">
        <v>532.5</v>
      </c>
      <c r="O917" s="180" t="str">
        <f t="shared" si="198"/>
        <v>Aug</v>
      </c>
      <c r="P917" s="178">
        <v>421</v>
      </c>
      <c r="Q917" s="181">
        <f t="shared" si="204"/>
        <v>24</v>
      </c>
      <c r="R917" s="180">
        <f t="shared" si="199"/>
        <v>5.700712589073631E-2</v>
      </c>
      <c r="S917" s="181" t="str">
        <f t="shared" si="205"/>
        <v>GROWTH</v>
      </c>
      <c r="T917" s="178">
        <f t="shared" si="200"/>
        <v>532.5</v>
      </c>
      <c r="U917" s="182" t="str">
        <f t="shared" si="201"/>
        <v>Sep</v>
      </c>
      <c r="V917" s="178">
        <f t="shared" si="195"/>
        <v>532.5</v>
      </c>
      <c r="W917" s="183">
        <f t="shared" si="206"/>
        <v>-87.5</v>
      </c>
      <c r="X917" s="184" t="b">
        <f t="shared" si="196"/>
        <v>0</v>
      </c>
      <c r="Y917" s="183" t="str">
        <f t="shared" si="207"/>
        <v>GROWTH</v>
      </c>
      <c r="Z917" s="138">
        <v>0</v>
      </c>
      <c r="AA917" s="133"/>
      <c r="AB917" s="133" t="s">
        <v>121</v>
      </c>
      <c r="AC917" s="133" t="s">
        <v>3918</v>
      </c>
      <c r="AE917" s="133" t="s">
        <v>3918</v>
      </c>
      <c r="AF917" s="139">
        <v>793</v>
      </c>
    </row>
    <row r="918" spans="1:32" s="139" customFormat="1" ht="12">
      <c r="A918" s="133" t="s">
        <v>3918</v>
      </c>
      <c r="B918" s="141" t="s">
        <v>71</v>
      </c>
      <c r="C918" s="152" t="s">
        <v>2721</v>
      </c>
      <c r="D918" s="135">
        <v>1000001433</v>
      </c>
      <c r="E918" s="136" t="s">
        <v>2722</v>
      </c>
      <c r="F918" s="137">
        <v>42282</v>
      </c>
      <c r="G918" s="137" t="str">
        <f t="shared" si="197"/>
        <v>Targeted Dealer</v>
      </c>
      <c r="H918" s="137"/>
      <c r="I918" s="177">
        <v>200</v>
      </c>
      <c r="J918" s="177"/>
      <c r="K918" s="178">
        <v>168</v>
      </c>
      <c r="L918" s="178">
        <f t="shared" si="202"/>
        <v>32</v>
      </c>
      <c r="M918" s="178" t="str">
        <f t="shared" si="203"/>
        <v>-</v>
      </c>
      <c r="N918" s="179">
        <v>138</v>
      </c>
      <c r="O918" s="180" t="str">
        <f t="shared" si="198"/>
        <v>Aug</v>
      </c>
      <c r="P918" s="178">
        <v>204</v>
      </c>
      <c r="Q918" s="181">
        <f t="shared" si="204"/>
        <v>-36</v>
      </c>
      <c r="R918" s="180">
        <f t="shared" si="199"/>
        <v>-0.17647058823529416</v>
      </c>
      <c r="S918" s="181" t="str">
        <f t="shared" si="205"/>
        <v>DEGROWTH</v>
      </c>
      <c r="T918" s="178">
        <f t="shared" si="200"/>
        <v>138</v>
      </c>
      <c r="U918" s="182" t="str">
        <f t="shared" si="201"/>
        <v>Sep</v>
      </c>
      <c r="V918" s="178">
        <f t="shared" si="195"/>
        <v>138</v>
      </c>
      <c r="W918" s="183">
        <f t="shared" si="206"/>
        <v>30</v>
      </c>
      <c r="X918" s="184" t="b">
        <f t="shared" si="196"/>
        <v>0</v>
      </c>
      <c r="Y918" s="183" t="str">
        <f t="shared" si="207"/>
        <v>GROWTH</v>
      </c>
      <c r="Z918" s="138">
        <v>0</v>
      </c>
      <c r="AA918" s="133"/>
      <c r="AB918" s="133" t="s">
        <v>121</v>
      </c>
      <c r="AC918" s="133" t="s">
        <v>3918</v>
      </c>
      <c r="AE918" s="133" t="s">
        <v>3918</v>
      </c>
      <c r="AF918" s="139">
        <v>301</v>
      </c>
    </row>
    <row r="919" spans="1:32" s="139" customFormat="1" ht="12">
      <c r="A919" s="133" t="s">
        <v>3918</v>
      </c>
      <c r="B919" s="141" t="s">
        <v>71</v>
      </c>
      <c r="C919" s="152" t="s">
        <v>2723</v>
      </c>
      <c r="D919" s="135">
        <v>1000001445</v>
      </c>
      <c r="E919" s="136" t="s">
        <v>2724</v>
      </c>
      <c r="F919" s="137">
        <v>42325</v>
      </c>
      <c r="G919" s="137" t="str">
        <f t="shared" si="197"/>
        <v>Targeted Dealer</v>
      </c>
      <c r="H919" s="137"/>
      <c r="I919" s="177">
        <v>170</v>
      </c>
      <c r="J919" s="177"/>
      <c r="K919" s="178">
        <v>264</v>
      </c>
      <c r="L919" s="178">
        <f t="shared" si="202"/>
        <v>-94</v>
      </c>
      <c r="M919" s="178" t="str">
        <f t="shared" si="203"/>
        <v>-</v>
      </c>
      <c r="N919" s="179">
        <v>157</v>
      </c>
      <c r="O919" s="180" t="str">
        <f t="shared" si="198"/>
        <v>Aug</v>
      </c>
      <c r="P919" s="178">
        <v>267</v>
      </c>
      <c r="Q919" s="181">
        <f t="shared" si="204"/>
        <v>-3</v>
      </c>
      <c r="R919" s="180">
        <f t="shared" si="199"/>
        <v>-1.1235955056179803E-2</v>
      </c>
      <c r="S919" s="181" t="str">
        <f t="shared" si="205"/>
        <v>DEGROWTH</v>
      </c>
      <c r="T919" s="178">
        <f t="shared" si="200"/>
        <v>157</v>
      </c>
      <c r="U919" s="182" t="str">
        <f t="shared" si="201"/>
        <v>Sep</v>
      </c>
      <c r="V919" s="178">
        <f t="shared" si="195"/>
        <v>157</v>
      </c>
      <c r="W919" s="183">
        <f t="shared" si="206"/>
        <v>107</v>
      </c>
      <c r="X919" s="184" t="b">
        <f t="shared" si="196"/>
        <v>0</v>
      </c>
      <c r="Y919" s="183" t="str">
        <f t="shared" si="207"/>
        <v>GROWTH</v>
      </c>
      <c r="Z919" s="138">
        <v>0</v>
      </c>
      <c r="AA919" s="133"/>
      <c r="AB919" s="133" t="s">
        <v>121</v>
      </c>
      <c r="AC919" s="133" t="s">
        <v>3918</v>
      </c>
      <c r="AE919" s="133" t="s">
        <v>3918</v>
      </c>
      <c r="AF919" s="139">
        <v>403</v>
      </c>
    </row>
    <row r="920" spans="1:32" s="139" customFormat="1" ht="12">
      <c r="A920" s="133" t="s">
        <v>3918</v>
      </c>
      <c r="B920" s="141" t="s">
        <v>71</v>
      </c>
      <c r="C920" s="152" t="s">
        <v>2725</v>
      </c>
      <c r="D920" s="135">
        <v>1000001429</v>
      </c>
      <c r="E920" s="136" t="s">
        <v>2726</v>
      </c>
      <c r="F920" s="137">
        <v>42483</v>
      </c>
      <c r="G920" s="137" t="str">
        <f t="shared" si="197"/>
        <v>Targeted Dealer</v>
      </c>
      <c r="H920" s="137"/>
      <c r="I920" s="177">
        <v>300</v>
      </c>
      <c r="J920" s="177"/>
      <c r="K920" s="178">
        <v>18</v>
      </c>
      <c r="L920" s="178">
        <f t="shared" si="202"/>
        <v>282</v>
      </c>
      <c r="M920" s="178" t="str">
        <f t="shared" si="203"/>
        <v>-</v>
      </c>
      <c r="N920" s="179">
        <v>275</v>
      </c>
      <c r="O920" s="180" t="str">
        <f t="shared" si="198"/>
        <v>Aug</v>
      </c>
      <c r="P920" s="178">
        <v>255</v>
      </c>
      <c r="Q920" s="181">
        <f t="shared" si="204"/>
        <v>-237</v>
      </c>
      <c r="R920" s="180">
        <f t="shared" si="199"/>
        <v>-0.92941176470588238</v>
      </c>
      <c r="S920" s="181" t="str">
        <f t="shared" si="205"/>
        <v>DEGROWTH</v>
      </c>
      <c r="T920" s="178">
        <f t="shared" si="200"/>
        <v>275</v>
      </c>
      <c r="U920" s="182" t="str">
        <f t="shared" si="201"/>
        <v>Sep</v>
      </c>
      <c r="V920" s="178">
        <f t="shared" si="195"/>
        <v>275</v>
      </c>
      <c r="W920" s="183">
        <f t="shared" si="206"/>
        <v>-257</v>
      </c>
      <c r="X920" s="184" t="b">
        <f t="shared" si="196"/>
        <v>0</v>
      </c>
      <c r="Y920" s="183" t="str">
        <f t="shared" si="207"/>
        <v>GROWTH</v>
      </c>
      <c r="Z920" s="138">
        <v>0</v>
      </c>
      <c r="AA920" s="133"/>
      <c r="AB920" s="133" t="s">
        <v>121</v>
      </c>
      <c r="AC920" s="133" t="s">
        <v>3918</v>
      </c>
      <c r="AE920" s="133" t="s">
        <v>3918</v>
      </c>
      <c r="AF920" s="139">
        <v>408.08333333333331</v>
      </c>
    </row>
    <row r="921" spans="1:32" s="139" customFormat="1" ht="12">
      <c r="A921" s="133" t="s">
        <v>3918</v>
      </c>
      <c r="B921" s="141" t="s">
        <v>71</v>
      </c>
      <c r="C921" s="152" t="s">
        <v>2729</v>
      </c>
      <c r="D921" s="135">
        <v>1000001437</v>
      </c>
      <c r="E921" s="136" t="s">
        <v>2730</v>
      </c>
      <c r="F921" s="137">
        <v>42724</v>
      </c>
      <c r="G921" s="137" t="str">
        <f t="shared" si="197"/>
        <v>Targeted Dealer</v>
      </c>
      <c r="H921" s="137"/>
      <c r="I921" s="177">
        <v>650</v>
      </c>
      <c r="J921" s="177"/>
      <c r="K921" s="178">
        <v>727</v>
      </c>
      <c r="L921" s="178">
        <f t="shared" si="202"/>
        <v>-77</v>
      </c>
      <c r="M921" s="178" t="str">
        <f t="shared" si="203"/>
        <v>-</v>
      </c>
      <c r="N921" s="179">
        <v>588</v>
      </c>
      <c r="O921" s="180" t="str">
        <f t="shared" si="198"/>
        <v>Aug</v>
      </c>
      <c r="P921" s="178">
        <v>868</v>
      </c>
      <c r="Q921" s="181">
        <f t="shared" si="204"/>
        <v>-141</v>
      </c>
      <c r="R921" s="180">
        <f t="shared" si="199"/>
        <v>-0.1624423963133641</v>
      </c>
      <c r="S921" s="181" t="str">
        <f t="shared" si="205"/>
        <v>DEGROWTH</v>
      </c>
      <c r="T921" s="178">
        <f t="shared" si="200"/>
        <v>588</v>
      </c>
      <c r="U921" s="182" t="str">
        <f t="shared" si="201"/>
        <v>Sep</v>
      </c>
      <c r="V921" s="178">
        <f t="shared" si="195"/>
        <v>588</v>
      </c>
      <c r="W921" s="183">
        <f t="shared" si="206"/>
        <v>139</v>
      </c>
      <c r="X921" s="184" t="b">
        <f t="shared" si="196"/>
        <v>0</v>
      </c>
      <c r="Y921" s="183" t="str">
        <f t="shared" si="207"/>
        <v>GROWTH</v>
      </c>
      <c r="Z921" s="138">
        <v>0</v>
      </c>
      <c r="AA921" s="133"/>
      <c r="AB921" s="133" t="s">
        <v>121</v>
      </c>
      <c r="AC921" s="133" t="s">
        <v>3918</v>
      </c>
      <c r="AE921" s="133" t="s">
        <v>3918</v>
      </c>
      <c r="AF921" s="139">
        <v>1034.3333333333333</v>
      </c>
    </row>
    <row r="922" spans="1:32" s="139" customFormat="1" ht="12">
      <c r="A922" s="133" t="s">
        <v>3918</v>
      </c>
      <c r="B922" s="141" t="s">
        <v>71</v>
      </c>
      <c r="C922" s="152" t="s">
        <v>2731</v>
      </c>
      <c r="D922" s="135">
        <v>1000001446</v>
      </c>
      <c r="E922" s="136" t="s">
        <v>2732</v>
      </c>
      <c r="F922" s="137">
        <v>43239</v>
      </c>
      <c r="G922" s="137" t="str">
        <f t="shared" si="197"/>
        <v>Targeted Dealer</v>
      </c>
      <c r="H922" s="137"/>
      <c r="I922" s="177">
        <v>50</v>
      </c>
      <c r="J922" s="177"/>
      <c r="K922" s="178">
        <v>0</v>
      </c>
      <c r="L922" s="178">
        <f t="shared" si="202"/>
        <v>50</v>
      </c>
      <c r="M922" s="178" t="str">
        <f t="shared" si="203"/>
        <v>-</v>
      </c>
      <c r="N922" s="179">
        <v>0</v>
      </c>
      <c r="O922" s="180" t="str">
        <f t="shared" si="198"/>
        <v>Aug</v>
      </c>
      <c r="P922" s="178">
        <v>0</v>
      </c>
      <c r="Q922" s="181">
        <f t="shared" si="204"/>
        <v>0</v>
      </c>
      <c r="R922" s="180" t="str">
        <f t="shared" si="199"/>
        <v xml:space="preserve"> </v>
      </c>
      <c r="S922" s="181" t="b">
        <f t="shared" si="205"/>
        <v>0</v>
      </c>
      <c r="T922" s="178">
        <f t="shared" si="200"/>
        <v>0</v>
      </c>
      <c r="U922" s="182" t="str">
        <f t="shared" si="201"/>
        <v>Sep</v>
      </c>
      <c r="V922" s="178">
        <f t="shared" si="195"/>
        <v>0</v>
      </c>
      <c r="W922" s="183">
        <f t="shared" si="206"/>
        <v>0</v>
      </c>
      <c r="X922" s="184" t="b">
        <f t="shared" si="196"/>
        <v>0</v>
      </c>
      <c r="Y922" s="183" t="b">
        <f t="shared" si="207"/>
        <v>0</v>
      </c>
      <c r="Z922" s="138">
        <v>0</v>
      </c>
      <c r="AA922" s="133"/>
      <c r="AB922" s="133" t="s">
        <v>121</v>
      </c>
      <c r="AC922" s="133" t="s">
        <v>3918</v>
      </c>
      <c r="AE922" s="133" t="s">
        <v>3918</v>
      </c>
      <c r="AF922" s="139">
        <v>9.6666666666666661</v>
      </c>
    </row>
    <row r="923" spans="1:32" s="139" customFormat="1" ht="12">
      <c r="A923" s="133" t="s">
        <v>3918</v>
      </c>
      <c r="B923" s="141" t="s">
        <v>71</v>
      </c>
      <c r="C923" s="152" t="s">
        <v>2743</v>
      </c>
      <c r="D923" s="135">
        <v>1000001443</v>
      </c>
      <c r="E923" s="136" t="s">
        <v>2744</v>
      </c>
      <c r="F923" s="137">
        <v>43616</v>
      </c>
      <c r="G923" s="137" t="str">
        <f t="shared" si="197"/>
        <v>Targeted Dealer</v>
      </c>
      <c r="H923" s="137"/>
      <c r="I923" s="177">
        <v>50</v>
      </c>
      <c r="J923" s="177"/>
      <c r="K923" s="178">
        <v>0</v>
      </c>
      <c r="L923" s="178">
        <f t="shared" si="202"/>
        <v>50</v>
      </c>
      <c r="M923" s="178" t="str">
        <f t="shared" si="203"/>
        <v>-</v>
      </c>
      <c r="N923" s="179">
        <v>0</v>
      </c>
      <c r="O923" s="180" t="str">
        <f t="shared" si="198"/>
        <v>Aug</v>
      </c>
      <c r="P923" s="178">
        <v>0</v>
      </c>
      <c r="Q923" s="181">
        <f t="shared" si="204"/>
        <v>0</v>
      </c>
      <c r="R923" s="180" t="str">
        <f t="shared" si="199"/>
        <v xml:space="preserve"> </v>
      </c>
      <c r="S923" s="181" t="b">
        <f t="shared" si="205"/>
        <v>0</v>
      </c>
      <c r="T923" s="178">
        <f t="shared" si="200"/>
        <v>0</v>
      </c>
      <c r="U923" s="182" t="str">
        <f t="shared" si="201"/>
        <v>Sep</v>
      </c>
      <c r="V923" s="178">
        <f t="shared" ref="V923:V983" si="208">T923</f>
        <v>0</v>
      </c>
      <c r="W923" s="183">
        <f t="shared" si="206"/>
        <v>0</v>
      </c>
      <c r="X923" s="184" t="b">
        <f t="shared" si="196"/>
        <v>0</v>
      </c>
      <c r="Y923" s="183" t="b">
        <f t="shared" si="207"/>
        <v>0</v>
      </c>
      <c r="Z923" s="138">
        <v>0</v>
      </c>
      <c r="AA923" s="133"/>
      <c r="AB923" s="133" t="s">
        <v>121</v>
      </c>
      <c r="AC923" s="133" t="s">
        <v>3918</v>
      </c>
      <c r="AE923" s="133" t="s">
        <v>3918</v>
      </c>
      <c r="AF923" s="139">
        <v>3</v>
      </c>
    </row>
    <row r="924" spans="1:32" s="139" customFormat="1" ht="12">
      <c r="A924" s="133" t="s">
        <v>3918</v>
      </c>
      <c r="B924" s="141" t="s">
        <v>71</v>
      </c>
      <c r="C924" s="152" t="s">
        <v>2745</v>
      </c>
      <c r="D924" s="135">
        <v>1000001421</v>
      </c>
      <c r="E924" s="136" t="s">
        <v>2746</v>
      </c>
      <c r="F924" s="137">
        <v>43622</v>
      </c>
      <c r="G924" s="137" t="str">
        <f t="shared" si="197"/>
        <v>Targeted Dealer</v>
      </c>
      <c r="H924" s="137"/>
      <c r="I924" s="177">
        <v>100</v>
      </c>
      <c r="J924" s="177"/>
      <c r="K924" s="178">
        <v>57</v>
      </c>
      <c r="L924" s="178">
        <f t="shared" si="202"/>
        <v>43</v>
      </c>
      <c r="M924" s="178" t="str">
        <f t="shared" si="203"/>
        <v>-</v>
      </c>
      <c r="N924" s="179">
        <v>84</v>
      </c>
      <c r="O924" s="180" t="str">
        <f t="shared" si="198"/>
        <v>Aug</v>
      </c>
      <c r="P924" s="178">
        <v>57</v>
      </c>
      <c r="Q924" s="181">
        <f t="shared" si="204"/>
        <v>0</v>
      </c>
      <c r="R924" s="180">
        <f t="shared" si="199"/>
        <v>0</v>
      </c>
      <c r="S924" s="181" t="str">
        <f t="shared" si="205"/>
        <v>GROWTH</v>
      </c>
      <c r="T924" s="178">
        <f t="shared" si="200"/>
        <v>84</v>
      </c>
      <c r="U924" s="182" t="str">
        <f t="shared" si="201"/>
        <v>Sep</v>
      </c>
      <c r="V924" s="178">
        <f t="shared" si="208"/>
        <v>84</v>
      </c>
      <c r="W924" s="183">
        <f t="shared" si="206"/>
        <v>-27</v>
      </c>
      <c r="X924" s="184" t="b">
        <f t="shared" si="196"/>
        <v>0</v>
      </c>
      <c r="Y924" s="183" t="str">
        <f t="shared" si="207"/>
        <v>GROWTH</v>
      </c>
      <c r="Z924" s="138">
        <v>0</v>
      </c>
      <c r="AA924" s="133"/>
      <c r="AB924" s="133" t="s">
        <v>121</v>
      </c>
      <c r="AC924" s="133" t="s">
        <v>3918</v>
      </c>
      <c r="AE924" s="133" t="s">
        <v>3918</v>
      </c>
      <c r="AF924" s="139">
        <v>79.666666666666671</v>
      </c>
    </row>
    <row r="925" spans="1:32" s="139" customFormat="1" ht="12">
      <c r="A925" s="133" t="s">
        <v>3918</v>
      </c>
      <c r="B925" s="141" t="s">
        <v>71</v>
      </c>
      <c r="C925" s="152" t="s">
        <v>2747</v>
      </c>
      <c r="D925" s="135">
        <v>1000001423</v>
      </c>
      <c r="E925" s="136" t="s">
        <v>2748</v>
      </c>
      <c r="F925" s="137">
        <v>43735</v>
      </c>
      <c r="G925" s="137" t="str">
        <f t="shared" si="197"/>
        <v>Targeted Dealer</v>
      </c>
      <c r="H925" s="137"/>
      <c r="I925" s="177">
        <v>151</v>
      </c>
      <c r="J925" s="177"/>
      <c r="K925" s="178">
        <v>75</v>
      </c>
      <c r="L925" s="178">
        <f t="shared" si="202"/>
        <v>76</v>
      </c>
      <c r="M925" s="178" t="str">
        <f t="shared" si="203"/>
        <v>-</v>
      </c>
      <c r="N925" s="179">
        <v>96</v>
      </c>
      <c r="O925" s="180" t="str">
        <f t="shared" si="198"/>
        <v>Aug</v>
      </c>
      <c r="P925" s="178">
        <v>48</v>
      </c>
      <c r="Q925" s="181">
        <f t="shared" si="204"/>
        <v>27</v>
      </c>
      <c r="R925" s="180">
        <f t="shared" si="199"/>
        <v>0.5625</v>
      </c>
      <c r="S925" s="181" t="str">
        <f t="shared" si="205"/>
        <v>GROWTH</v>
      </c>
      <c r="T925" s="178">
        <f t="shared" si="200"/>
        <v>96</v>
      </c>
      <c r="U925" s="182" t="str">
        <f t="shared" si="201"/>
        <v>Sep</v>
      </c>
      <c r="V925" s="178">
        <f t="shared" si="208"/>
        <v>96</v>
      </c>
      <c r="W925" s="183">
        <f t="shared" si="206"/>
        <v>-21</v>
      </c>
      <c r="X925" s="184" t="b">
        <f t="shared" si="196"/>
        <v>0</v>
      </c>
      <c r="Y925" s="183" t="str">
        <f t="shared" si="207"/>
        <v>GROWTH</v>
      </c>
      <c r="Z925" s="138">
        <v>0</v>
      </c>
      <c r="AA925" s="133"/>
      <c r="AB925" s="133" t="s">
        <v>121</v>
      </c>
      <c r="AC925" s="133" t="s">
        <v>3918</v>
      </c>
      <c r="AE925" s="133" t="s">
        <v>3918</v>
      </c>
      <c r="AF925" s="139">
        <v>137.5</v>
      </c>
    </row>
    <row r="926" spans="1:32" s="139" customFormat="1" ht="12">
      <c r="A926" s="133" t="s">
        <v>3918</v>
      </c>
      <c r="B926" s="141" t="s">
        <v>71</v>
      </c>
      <c r="C926" s="152" t="s">
        <v>2749</v>
      </c>
      <c r="D926" s="135">
        <v>1000001425</v>
      </c>
      <c r="E926" s="136" t="s">
        <v>2750</v>
      </c>
      <c r="F926" s="137">
        <v>43742</v>
      </c>
      <c r="G926" s="137" t="str">
        <f t="shared" si="197"/>
        <v>Targeted Dealer</v>
      </c>
      <c r="H926" s="137"/>
      <c r="I926" s="177">
        <v>12</v>
      </c>
      <c r="J926" s="177"/>
      <c r="K926" s="178">
        <v>12</v>
      </c>
      <c r="L926" s="178">
        <f t="shared" si="202"/>
        <v>0</v>
      </c>
      <c r="M926" s="178" t="str">
        <f t="shared" si="203"/>
        <v>-</v>
      </c>
      <c r="N926" s="179">
        <v>12</v>
      </c>
      <c r="O926" s="180" t="str">
        <f t="shared" si="198"/>
        <v>Aug</v>
      </c>
      <c r="P926" s="178">
        <v>12</v>
      </c>
      <c r="Q926" s="181">
        <f t="shared" si="204"/>
        <v>0</v>
      </c>
      <c r="R926" s="180">
        <f t="shared" si="199"/>
        <v>0</v>
      </c>
      <c r="S926" s="181" t="str">
        <f t="shared" si="205"/>
        <v>GROWTH</v>
      </c>
      <c r="T926" s="178">
        <f t="shared" si="200"/>
        <v>12</v>
      </c>
      <c r="U926" s="182" t="str">
        <f t="shared" si="201"/>
        <v>Sep</v>
      </c>
      <c r="V926" s="178">
        <f t="shared" si="208"/>
        <v>12</v>
      </c>
      <c r="W926" s="183">
        <f t="shared" si="206"/>
        <v>0</v>
      </c>
      <c r="X926" s="184" t="b">
        <f t="shared" si="196"/>
        <v>0</v>
      </c>
      <c r="Y926" s="183" t="str">
        <f t="shared" si="207"/>
        <v>GROWTH</v>
      </c>
      <c r="Z926" s="138">
        <v>0</v>
      </c>
      <c r="AA926" s="133"/>
      <c r="AB926" s="133" t="s">
        <v>121</v>
      </c>
      <c r="AC926" s="133" t="s">
        <v>3918</v>
      </c>
      <c r="AE926" s="133" t="s">
        <v>3918</v>
      </c>
      <c r="AF926" s="139">
        <v>12</v>
      </c>
    </row>
    <row r="927" spans="1:32" s="139" customFormat="1" ht="12">
      <c r="A927" s="133" t="s">
        <v>3918</v>
      </c>
      <c r="B927" s="141" t="s">
        <v>71</v>
      </c>
      <c r="C927" s="152" t="s">
        <v>2753</v>
      </c>
      <c r="D927" s="135">
        <v>1000001451</v>
      </c>
      <c r="E927" s="136" t="s">
        <v>2754</v>
      </c>
      <c r="F927" s="137">
        <v>43952</v>
      </c>
      <c r="G927" s="137" t="str">
        <f t="shared" si="197"/>
        <v>Targeted Dealer</v>
      </c>
      <c r="H927" s="137"/>
      <c r="I927" s="177">
        <v>50</v>
      </c>
      <c r="J927" s="177"/>
      <c r="K927" s="178">
        <v>125</v>
      </c>
      <c r="L927" s="178">
        <f t="shared" si="202"/>
        <v>-75</v>
      </c>
      <c r="M927" s="178" t="str">
        <f t="shared" si="203"/>
        <v>-</v>
      </c>
      <c r="N927" s="179">
        <v>218</v>
      </c>
      <c r="O927" s="180" t="str">
        <f t="shared" si="198"/>
        <v>Aug</v>
      </c>
      <c r="P927" s="178">
        <v>54.25</v>
      </c>
      <c r="Q927" s="181">
        <f t="shared" si="204"/>
        <v>70.75</v>
      </c>
      <c r="R927" s="180">
        <f t="shared" si="199"/>
        <v>1.3041474654377878</v>
      </c>
      <c r="S927" s="181" t="str">
        <f t="shared" si="205"/>
        <v>GROWTH</v>
      </c>
      <c r="T927" s="178">
        <f t="shared" si="200"/>
        <v>218</v>
      </c>
      <c r="U927" s="182" t="str">
        <f t="shared" si="201"/>
        <v>Sep</v>
      </c>
      <c r="V927" s="178">
        <f t="shared" si="208"/>
        <v>218</v>
      </c>
      <c r="W927" s="183">
        <f t="shared" si="206"/>
        <v>-93</v>
      </c>
      <c r="X927" s="184" t="b">
        <f t="shared" si="196"/>
        <v>0</v>
      </c>
      <c r="Y927" s="183" t="str">
        <f t="shared" si="207"/>
        <v>GROWTH</v>
      </c>
      <c r="Z927" s="138">
        <v>0</v>
      </c>
      <c r="AA927" s="133"/>
      <c r="AB927" s="133" t="s">
        <v>121</v>
      </c>
      <c r="AC927" s="133" t="s">
        <v>3918</v>
      </c>
      <c r="AE927" s="133" t="s">
        <v>3918</v>
      </c>
      <c r="AF927" s="139">
        <v>135.73333333333332</v>
      </c>
    </row>
    <row r="928" spans="1:32" s="139" customFormat="1" ht="12">
      <c r="A928" s="133" t="s">
        <v>3918</v>
      </c>
      <c r="B928" s="141" t="s">
        <v>71</v>
      </c>
      <c r="C928" s="152" t="s">
        <v>2755</v>
      </c>
      <c r="D928" s="135">
        <v>1000001428</v>
      </c>
      <c r="E928" s="136" t="s">
        <v>2756</v>
      </c>
      <c r="F928" s="137">
        <v>43981</v>
      </c>
      <c r="G928" s="137" t="str">
        <f t="shared" si="197"/>
        <v>Targeted Dealer</v>
      </c>
      <c r="H928" s="137"/>
      <c r="I928" s="177">
        <v>164</v>
      </c>
      <c r="J928" s="177"/>
      <c r="K928" s="178">
        <v>204</v>
      </c>
      <c r="L928" s="178">
        <f t="shared" si="202"/>
        <v>-40</v>
      </c>
      <c r="M928" s="178" t="str">
        <f t="shared" si="203"/>
        <v>-</v>
      </c>
      <c r="N928" s="179">
        <v>144</v>
      </c>
      <c r="O928" s="180" t="str">
        <f t="shared" si="198"/>
        <v>Aug</v>
      </c>
      <c r="P928" s="178">
        <v>91</v>
      </c>
      <c r="Q928" s="181">
        <f t="shared" si="204"/>
        <v>113</v>
      </c>
      <c r="R928" s="180">
        <f t="shared" si="199"/>
        <v>1.2417582417582418</v>
      </c>
      <c r="S928" s="181" t="str">
        <f t="shared" si="205"/>
        <v>GROWTH</v>
      </c>
      <c r="T928" s="178">
        <f t="shared" si="200"/>
        <v>144</v>
      </c>
      <c r="U928" s="182" t="str">
        <f t="shared" si="201"/>
        <v>Sep</v>
      </c>
      <c r="V928" s="178">
        <f t="shared" si="208"/>
        <v>144</v>
      </c>
      <c r="W928" s="183">
        <f t="shared" si="206"/>
        <v>60</v>
      </c>
      <c r="X928" s="184" t="b">
        <f t="shared" si="196"/>
        <v>0</v>
      </c>
      <c r="Y928" s="183" t="str">
        <f t="shared" si="207"/>
        <v>GROWTH</v>
      </c>
      <c r="Z928" s="138">
        <v>0</v>
      </c>
      <c r="AA928" s="133"/>
      <c r="AB928" s="133" t="s">
        <v>121</v>
      </c>
      <c r="AC928" s="133" t="s">
        <v>3918</v>
      </c>
      <c r="AE928" s="133" t="s">
        <v>3918</v>
      </c>
      <c r="AF928" s="139">
        <v>290.66666666666669</v>
      </c>
    </row>
    <row r="929" spans="1:32" s="139" customFormat="1" ht="12">
      <c r="A929" s="133" t="s">
        <v>3918</v>
      </c>
      <c r="B929" s="141" t="s">
        <v>71</v>
      </c>
      <c r="C929" s="152" t="s">
        <v>2757</v>
      </c>
      <c r="D929" s="135">
        <v>1000001377</v>
      </c>
      <c r="E929" s="136" t="s">
        <v>2758</v>
      </c>
      <c r="F929" s="137">
        <v>44018</v>
      </c>
      <c r="G929" s="137" t="str">
        <f t="shared" si="197"/>
        <v>Targeted Dealer</v>
      </c>
      <c r="H929" s="137"/>
      <c r="I929" s="177">
        <v>2250</v>
      </c>
      <c r="J929" s="177"/>
      <c r="K929" s="178">
        <v>2151.4499999999998</v>
      </c>
      <c r="L929" s="178">
        <f t="shared" si="202"/>
        <v>98.550000000000182</v>
      </c>
      <c r="M929" s="178" t="str">
        <f t="shared" si="203"/>
        <v>-</v>
      </c>
      <c r="N929" s="179">
        <v>1821.4499999999998</v>
      </c>
      <c r="O929" s="180" t="str">
        <f t="shared" si="198"/>
        <v>Aug</v>
      </c>
      <c r="P929" s="178">
        <v>2283.5500000000002</v>
      </c>
      <c r="Q929" s="181">
        <f t="shared" si="204"/>
        <v>-132.10000000000036</v>
      </c>
      <c r="R929" s="180">
        <f t="shared" si="199"/>
        <v>-5.7848525322414801E-2</v>
      </c>
      <c r="S929" s="181" t="str">
        <f t="shared" si="205"/>
        <v>DEGROWTH</v>
      </c>
      <c r="T929" s="178">
        <f t="shared" si="200"/>
        <v>1821.4499999999998</v>
      </c>
      <c r="U929" s="182" t="str">
        <f t="shared" si="201"/>
        <v>Sep</v>
      </c>
      <c r="V929" s="178">
        <f t="shared" si="208"/>
        <v>1821.4499999999998</v>
      </c>
      <c r="W929" s="183">
        <f t="shared" si="206"/>
        <v>330</v>
      </c>
      <c r="X929" s="184" t="b">
        <f t="shared" si="196"/>
        <v>0</v>
      </c>
      <c r="Y929" s="183" t="str">
        <f t="shared" si="207"/>
        <v>GROWTH</v>
      </c>
      <c r="Z929" s="138">
        <v>0</v>
      </c>
      <c r="AA929" s="133"/>
      <c r="AB929" s="133" t="s">
        <v>121</v>
      </c>
      <c r="AC929" s="133" t="s">
        <v>3918</v>
      </c>
      <c r="AE929" s="133" t="s">
        <v>3918</v>
      </c>
      <c r="AF929" s="139">
        <v>2352.1416666666664</v>
      </c>
    </row>
    <row r="930" spans="1:32" s="139" customFormat="1" ht="12">
      <c r="A930" s="133" t="s">
        <v>3918</v>
      </c>
      <c r="B930" s="141" t="s">
        <v>71</v>
      </c>
      <c r="C930" s="152" t="s">
        <v>2759</v>
      </c>
      <c r="D930" s="135">
        <v>1000001426</v>
      </c>
      <c r="E930" s="136" t="s">
        <v>2760</v>
      </c>
      <c r="F930" s="137">
        <v>44049</v>
      </c>
      <c r="G930" s="137" t="str">
        <f t="shared" si="197"/>
        <v>Targeted Dealer</v>
      </c>
      <c r="H930" s="137"/>
      <c r="I930" s="177">
        <v>160</v>
      </c>
      <c r="J930" s="177"/>
      <c r="K930" s="178">
        <v>86</v>
      </c>
      <c r="L930" s="178">
        <f t="shared" si="202"/>
        <v>74</v>
      </c>
      <c r="M930" s="178" t="str">
        <f t="shared" si="203"/>
        <v>-</v>
      </c>
      <c r="N930" s="179">
        <v>147</v>
      </c>
      <c r="O930" s="180" t="str">
        <f t="shared" si="198"/>
        <v>Aug</v>
      </c>
      <c r="P930" s="178">
        <v>110</v>
      </c>
      <c r="Q930" s="181">
        <f t="shared" si="204"/>
        <v>-24</v>
      </c>
      <c r="R930" s="180">
        <f t="shared" si="199"/>
        <v>-0.21818181818181814</v>
      </c>
      <c r="S930" s="181" t="str">
        <f t="shared" si="205"/>
        <v>DEGROWTH</v>
      </c>
      <c r="T930" s="178">
        <f t="shared" si="200"/>
        <v>147</v>
      </c>
      <c r="U930" s="182" t="str">
        <f t="shared" si="201"/>
        <v>Sep</v>
      </c>
      <c r="V930" s="178">
        <f t="shared" si="208"/>
        <v>147</v>
      </c>
      <c r="W930" s="183">
        <f t="shared" si="206"/>
        <v>-61</v>
      </c>
      <c r="X930" s="184" t="b">
        <f t="shared" ref="X930:X990" si="209">IFERROR(IF(U930="July",(K930/V930-1)),0)</f>
        <v>0</v>
      </c>
      <c r="Y930" s="183" t="str">
        <f t="shared" si="207"/>
        <v>GROWTH</v>
      </c>
      <c r="Z930" s="138">
        <v>0</v>
      </c>
      <c r="AA930" s="133"/>
      <c r="AB930" s="133" t="s">
        <v>121</v>
      </c>
      <c r="AC930" s="133" t="s">
        <v>3918</v>
      </c>
      <c r="AE930" s="133" t="s">
        <v>3918</v>
      </c>
      <c r="AF930" s="139">
        <v>188.91666666666666</v>
      </c>
    </row>
    <row r="931" spans="1:32" s="139" customFormat="1" ht="12">
      <c r="A931" s="133" t="s">
        <v>3918</v>
      </c>
      <c r="B931" s="141" t="s">
        <v>71</v>
      </c>
      <c r="C931" s="152" t="s">
        <v>2769</v>
      </c>
      <c r="D931" s="135">
        <v>1000001444</v>
      </c>
      <c r="E931" s="153" t="s">
        <v>2770</v>
      </c>
      <c r="F931" s="137">
        <v>44235</v>
      </c>
      <c r="G931" s="137" t="str">
        <f t="shared" si="197"/>
        <v>Targeted Dealer</v>
      </c>
      <c r="H931" s="137"/>
      <c r="I931" s="177">
        <v>151</v>
      </c>
      <c r="J931" s="177"/>
      <c r="K931" s="178">
        <v>156</v>
      </c>
      <c r="L931" s="178">
        <f t="shared" si="202"/>
        <v>-5</v>
      </c>
      <c r="M931" s="178" t="str">
        <f t="shared" si="203"/>
        <v>-</v>
      </c>
      <c r="N931" s="179">
        <v>166</v>
      </c>
      <c r="O931" s="180" t="str">
        <f t="shared" si="198"/>
        <v>Aug</v>
      </c>
      <c r="P931" s="178">
        <v>24</v>
      </c>
      <c r="Q931" s="181">
        <f t="shared" si="204"/>
        <v>132</v>
      </c>
      <c r="R931" s="180">
        <f t="shared" si="199"/>
        <v>5.5</v>
      </c>
      <c r="S931" s="181" t="str">
        <f t="shared" si="205"/>
        <v>GROWTH</v>
      </c>
      <c r="T931" s="178">
        <f t="shared" si="200"/>
        <v>166</v>
      </c>
      <c r="U931" s="182" t="str">
        <f t="shared" si="201"/>
        <v>Sep</v>
      </c>
      <c r="V931" s="178">
        <f t="shared" si="208"/>
        <v>166</v>
      </c>
      <c r="W931" s="183">
        <f t="shared" si="206"/>
        <v>-10</v>
      </c>
      <c r="X931" s="184" t="b">
        <f t="shared" si="209"/>
        <v>0</v>
      </c>
      <c r="Y931" s="183" t="str">
        <f t="shared" si="207"/>
        <v>GROWTH</v>
      </c>
      <c r="Z931" s="138">
        <v>0</v>
      </c>
      <c r="AA931" s="133"/>
      <c r="AB931" s="133" t="s">
        <v>121</v>
      </c>
      <c r="AC931" s="133" t="s">
        <v>3918</v>
      </c>
      <c r="AE931" s="133" t="s">
        <v>3918</v>
      </c>
      <c r="AF931" s="139">
        <v>184.33333333333334</v>
      </c>
    </row>
    <row r="932" spans="1:32" s="139" customFormat="1" ht="12">
      <c r="A932" s="133" t="s">
        <v>3918</v>
      </c>
      <c r="B932" s="141" t="s">
        <v>71</v>
      </c>
      <c r="C932" s="135" t="s">
        <v>2775</v>
      </c>
      <c r="D932" s="135">
        <v>1000002083</v>
      </c>
      <c r="E932" s="136" t="s">
        <v>2776</v>
      </c>
      <c r="F932" s="137">
        <v>44569</v>
      </c>
      <c r="G932" s="137" t="str">
        <f t="shared" si="197"/>
        <v>Targeted Dealer</v>
      </c>
      <c r="H932" s="137"/>
      <c r="I932" s="177">
        <v>40</v>
      </c>
      <c r="J932" s="177"/>
      <c r="K932" s="178">
        <v>0</v>
      </c>
      <c r="L932" s="178">
        <f t="shared" si="202"/>
        <v>40</v>
      </c>
      <c r="M932" s="178" t="str">
        <f t="shared" si="203"/>
        <v>-</v>
      </c>
      <c r="N932" s="179">
        <v>6</v>
      </c>
      <c r="O932" s="180" t="str">
        <f t="shared" si="198"/>
        <v>Aug</v>
      </c>
      <c r="P932" s="178">
        <v>0</v>
      </c>
      <c r="Q932" s="181">
        <f t="shared" si="204"/>
        <v>0</v>
      </c>
      <c r="R932" s="180" t="str">
        <f t="shared" si="199"/>
        <v xml:space="preserve"> </v>
      </c>
      <c r="S932" s="181" t="str">
        <f t="shared" si="205"/>
        <v>GROWTH</v>
      </c>
      <c r="T932" s="178">
        <f t="shared" si="200"/>
        <v>6</v>
      </c>
      <c r="U932" s="182" t="str">
        <f t="shared" si="201"/>
        <v>Sep</v>
      </c>
      <c r="V932" s="178">
        <f t="shared" si="208"/>
        <v>6</v>
      </c>
      <c r="W932" s="183">
        <f t="shared" si="206"/>
        <v>-6</v>
      </c>
      <c r="X932" s="184" t="b">
        <f t="shared" si="209"/>
        <v>0</v>
      </c>
      <c r="Y932" s="183" t="str">
        <f t="shared" si="207"/>
        <v>GROWTH</v>
      </c>
      <c r="Z932" s="138">
        <v>0</v>
      </c>
      <c r="AA932" s="133"/>
      <c r="AB932" s="133" t="s">
        <v>121</v>
      </c>
      <c r="AC932" s="133" t="s">
        <v>3918</v>
      </c>
      <c r="AE932" s="133" t="s">
        <v>3918</v>
      </c>
      <c r="AF932" s="139">
        <v>3.0833333333333335</v>
      </c>
    </row>
    <row r="933" spans="1:32" s="139" customFormat="1" ht="12">
      <c r="A933" s="133" t="s">
        <v>3918</v>
      </c>
      <c r="B933" s="141" t="s">
        <v>71</v>
      </c>
      <c r="C933" s="135" t="s">
        <v>2777</v>
      </c>
      <c r="D933" s="135">
        <v>1000002522</v>
      </c>
      <c r="E933" s="136" t="s">
        <v>2778</v>
      </c>
      <c r="F933" s="137">
        <v>44592</v>
      </c>
      <c r="G933" s="137" t="str">
        <f t="shared" si="197"/>
        <v>Targeted Dealer</v>
      </c>
      <c r="H933" s="137"/>
      <c r="I933" s="177">
        <v>125</v>
      </c>
      <c r="J933" s="177"/>
      <c r="K933" s="178">
        <v>177</v>
      </c>
      <c r="L933" s="178">
        <f t="shared" si="202"/>
        <v>-52</v>
      </c>
      <c r="M933" s="178" t="str">
        <f t="shared" si="203"/>
        <v>-</v>
      </c>
      <c r="N933" s="179">
        <v>112</v>
      </c>
      <c r="O933" s="180" t="str">
        <f t="shared" si="198"/>
        <v>Aug</v>
      </c>
      <c r="P933" s="178">
        <v>153</v>
      </c>
      <c r="Q933" s="181">
        <f t="shared" si="204"/>
        <v>24</v>
      </c>
      <c r="R933" s="180">
        <f t="shared" si="199"/>
        <v>0.15686274509803932</v>
      </c>
      <c r="S933" s="181" t="str">
        <f t="shared" si="205"/>
        <v>GROWTH</v>
      </c>
      <c r="T933" s="178">
        <f t="shared" si="200"/>
        <v>112</v>
      </c>
      <c r="U933" s="182" t="str">
        <f t="shared" si="201"/>
        <v>Sep</v>
      </c>
      <c r="V933" s="178">
        <f t="shared" si="208"/>
        <v>112</v>
      </c>
      <c r="W933" s="183">
        <f t="shared" si="206"/>
        <v>65</v>
      </c>
      <c r="X933" s="184" t="b">
        <f t="shared" si="209"/>
        <v>0</v>
      </c>
      <c r="Y933" s="183" t="str">
        <f t="shared" si="207"/>
        <v>GROWTH</v>
      </c>
      <c r="Z933" s="138">
        <v>0</v>
      </c>
      <c r="AA933" s="133"/>
      <c r="AB933" s="133" t="s">
        <v>121</v>
      </c>
      <c r="AC933" s="133" t="s">
        <v>3918</v>
      </c>
      <c r="AE933" s="133" t="s">
        <v>3918</v>
      </c>
      <c r="AF933" s="139">
        <v>164.16666666666666</v>
      </c>
    </row>
    <row r="934" spans="1:32" s="139" customFormat="1" ht="12">
      <c r="A934" s="133" t="s">
        <v>3918</v>
      </c>
      <c r="B934" s="141" t="s">
        <v>71</v>
      </c>
      <c r="C934" s="152" t="s">
        <v>2781</v>
      </c>
      <c r="D934" s="135">
        <v>1000002795</v>
      </c>
      <c r="E934" s="141" t="s">
        <v>2782</v>
      </c>
      <c r="F934" s="137">
        <v>44719</v>
      </c>
      <c r="G934" s="137" t="str">
        <f t="shared" si="197"/>
        <v>Targeted Dealer</v>
      </c>
      <c r="H934" s="137"/>
      <c r="I934" s="177">
        <v>100</v>
      </c>
      <c r="J934" s="177"/>
      <c r="K934" s="178">
        <v>73</v>
      </c>
      <c r="L934" s="178">
        <f t="shared" si="202"/>
        <v>27</v>
      </c>
      <c r="M934" s="178" t="str">
        <f t="shared" si="203"/>
        <v>-</v>
      </c>
      <c r="N934" s="179">
        <v>66</v>
      </c>
      <c r="O934" s="180" t="str">
        <f t="shared" si="198"/>
        <v>Aug</v>
      </c>
      <c r="P934" s="178">
        <v>79</v>
      </c>
      <c r="Q934" s="181">
        <f t="shared" si="204"/>
        <v>-6</v>
      </c>
      <c r="R934" s="180">
        <f t="shared" si="199"/>
        <v>-7.5949367088607556E-2</v>
      </c>
      <c r="S934" s="181" t="str">
        <f t="shared" si="205"/>
        <v>DEGROWTH</v>
      </c>
      <c r="T934" s="178">
        <f t="shared" si="200"/>
        <v>66</v>
      </c>
      <c r="U934" s="182" t="str">
        <f t="shared" si="201"/>
        <v>Sep</v>
      </c>
      <c r="V934" s="178">
        <f t="shared" si="208"/>
        <v>66</v>
      </c>
      <c r="W934" s="183">
        <f t="shared" si="206"/>
        <v>7</v>
      </c>
      <c r="X934" s="184" t="b">
        <f t="shared" si="209"/>
        <v>0</v>
      </c>
      <c r="Y934" s="183" t="str">
        <f t="shared" si="207"/>
        <v>GROWTH</v>
      </c>
      <c r="Z934" s="138">
        <v>0</v>
      </c>
      <c r="AA934" s="133"/>
      <c r="AB934" s="133" t="s">
        <v>121</v>
      </c>
      <c r="AC934" s="133" t="s">
        <v>3918</v>
      </c>
      <c r="AE934" s="133" t="s">
        <v>3918</v>
      </c>
      <c r="AF934" s="139">
        <v>137.33333333333334</v>
      </c>
    </row>
    <row r="935" spans="1:32" s="139" customFormat="1" ht="12">
      <c r="A935" s="133" t="s">
        <v>3918</v>
      </c>
      <c r="B935" s="141" t="s">
        <v>71</v>
      </c>
      <c r="C935" s="152" t="s">
        <v>2785</v>
      </c>
      <c r="D935" s="135">
        <v>1000002673</v>
      </c>
      <c r="E935" s="141" t="s">
        <v>387</v>
      </c>
      <c r="F935" s="137">
        <v>44739</v>
      </c>
      <c r="G935" s="137" t="str">
        <f t="shared" si="197"/>
        <v>Targeted Dealer</v>
      </c>
      <c r="H935" s="137"/>
      <c r="I935" s="177">
        <v>190</v>
      </c>
      <c r="J935" s="177"/>
      <c r="K935" s="178">
        <v>179</v>
      </c>
      <c r="L935" s="178">
        <f t="shared" si="202"/>
        <v>11</v>
      </c>
      <c r="M935" s="178" t="str">
        <f t="shared" si="203"/>
        <v>-</v>
      </c>
      <c r="N935" s="179">
        <v>180</v>
      </c>
      <c r="O935" s="180" t="str">
        <f t="shared" si="198"/>
        <v>Aug</v>
      </c>
      <c r="P935" s="178">
        <v>0</v>
      </c>
      <c r="Q935" s="181">
        <f t="shared" si="204"/>
        <v>179</v>
      </c>
      <c r="R935" s="180" t="str">
        <f t="shared" si="199"/>
        <v xml:space="preserve"> </v>
      </c>
      <c r="S935" s="181" t="str">
        <f t="shared" si="205"/>
        <v>GROWTH</v>
      </c>
      <c r="T935" s="178">
        <f t="shared" si="200"/>
        <v>180</v>
      </c>
      <c r="U935" s="182" t="str">
        <f t="shared" si="201"/>
        <v>Sep</v>
      </c>
      <c r="V935" s="178">
        <f t="shared" si="208"/>
        <v>180</v>
      </c>
      <c r="W935" s="183">
        <f t="shared" si="206"/>
        <v>-1</v>
      </c>
      <c r="X935" s="184" t="b">
        <f t="shared" si="209"/>
        <v>0</v>
      </c>
      <c r="Y935" s="183" t="str">
        <f t="shared" si="207"/>
        <v>GROWTH</v>
      </c>
      <c r="Z935" s="138">
        <v>0</v>
      </c>
      <c r="AA935" s="133"/>
      <c r="AB935" s="133" t="s">
        <v>121</v>
      </c>
      <c r="AC935" s="133" t="s">
        <v>3918</v>
      </c>
      <c r="AE935" s="133" t="s">
        <v>3918</v>
      </c>
      <c r="AF935" s="139">
        <v>124.83333333333333</v>
      </c>
    </row>
    <row r="936" spans="1:32" s="139" customFormat="1" ht="12">
      <c r="A936" s="133" t="s">
        <v>3918</v>
      </c>
      <c r="B936" s="141" t="s">
        <v>71</v>
      </c>
      <c r="C936" s="152" t="s">
        <v>2786</v>
      </c>
      <c r="D936" s="135">
        <v>1000002889</v>
      </c>
      <c r="E936" s="141" t="s">
        <v>2787</v>
      </c>
      <c r="F936" s="137">
        <v>44793</v>
      </c>
      <c r="G936" s="137" t="str">
        <f t="shared" si="197"/>
        <v>Targeted Dealer</v>
      </c>
      <c r="H936" s="137"/>
      <c r="I936" s="177">
        <v>250</v>
      </c>
      <c r="J936" s="177"/>
      <c r="K936" s="178">
        <v>24</v>
      </c>
      <c r="L936" s="178">
        <f t="shared" si="202"/>
        <v>226</v>
      </c>
      <c r="M936" s="178" t="str">
        <f t="shared" si="203"/>
        <v>-</v>
      </c>
      <c r="N936" s="179">
        <v>228</v>
      </c>
      <c r="O936" s="180" t="str">
        <f t="shared" si="198"/>
        <v>Aug</v>
      </c>
      <c r="P936" s="178">
        <v>42</v>
      </c>
      <c r="Q936" s="181">
        <f t="shared" si="204"/>
        <v>-18</v>
      </c>
      <c r="R936" s="180">
        <f t="shared" si="199"/>
        <v>-0.4285714285714286</v>
      </c>
      <c r="S936" s="181" t="str">
        <f t="shared" si="205"/>
        <v>DEGROWTH</v>
      </c>
      <c r="T936" s="178">
        <f t="shared" si="200"/>
        <v>228</v>
      </c>
      <c r="U936" s="182" t="str">
        <f t="shared" si="201"/>
        <v>Sep</v>
      </c>
      <c r="V936" s="178">
        <f t="shared" si="208"/>
        <v>228</v>
      </c>
      <c r="W936" s="183">
        <f t="shared" si="206"/>
        <v>-204</v>
      </c>
      <c r="X936" s="184" t="b">
        <f t="shared" si="209"/>
        <v>0</v>
      </c>
      <c r="Y936" s="183" t="str">
        <f t="shared" si="207"/>
        <v>GROWTH</v>
      </c>
      <c r="Z936" s="138">
        <v>0</v>
      </c>
      <c r="AA936" s="133"/>
      <c r="AB936" s="133" t="s">
        <v>121</v>
      </c>
      <c r="AC936" s="133" t="s">
        <v>3918</v>
      </c>
      <c r="AE936" s="133" t="s">
        <v>3918</v>
      </c>
      <c r="AF936" s="139">
        <v>110</v>
      </c>
    </row>
    <row r="937" spans="1:32" s="139" customFormat="1" ht="12">
      <c r="A937" s="133" t="s">
        <v>3918</v>
      </c>
      <c r="B937" s="141" t="s">
        <v>71</v>
      </c>
      <c r="C937" s="152" t="s">
        <v>2790</v>
      </c>
      <c r="D937" s="135">
        <v>1000003232</v>
      </c>
      <c r="E937" s="141" t="s">
        <v>2791</v>
      </c>
      <c r="F937" s="137">
        <v>44935</v>
      </c>
      <c r="G937" s="137" t="str">
        <f t="shared" si="197"/>
        <v>Targeted Dealer</v>
      </c>
      <c r="H937" s="137"/>
      <c r="I937" s="177">
        <v>50</v>
      </c>
      <c r="J937" s="177"/>
      <c r="K937" s="178">
        <v>12</v>
      </c>
      <c r="L937" s="178">
        <f t="shared" si="202"/>
        <v>38</v>
      </c>
      <c r="M937" s="178" t="str">
        <f t="shared" si="203"/>
        <v>-</v>
      </c>
      <c r="N937" s="179">
        <v>0</v>
      </c>
      <c r="O937" s="180" t="str">
        <f t="shared" si="198"/>
        <v>Aug</v>
      </c>
      <c r="P937" s="178">
        <v>18</v>
      </c>
      <c r="Q937" s="181">
        <f t="shared" si="204"/>
        <v>-6</v>
      </c>
      <c r="R937" s="180">
        <f t="shared" si="199"/>
        <v>-0.33333333333333337</v>
      </c>
      <c r="S937" s="181" t="b">
        <f t="shared" si="205"/>
        <v>0</v>
      </c>
      <c r="T937" s="178">
        <f t="shared" si="200"/>
        <v>0</v>
      </c>
      <c r="U937" s="182" t="str">
        <f t="shared" si="201"/>
        <v>Sep</v>
      </c>
      <c r="V937" s="178">
        <f t="shared" si="208"/>
        <v>0</v>
      </c>
      <c r="W937" s="183">
        <f t="shared" si="206"/>
        <v>12</v>
      </c>
      <c r="X937" s="184" t="b">
        <f t="shared" si="209"/>
        <v>0</v>
      </c>
      <c r="Y937" s="183" t="b">
        <f t="shared" si="207"/>
        <v>0</v>
      </c>
      <c r="Z937" s="138">
        <v>0</v>
      </c>
      <c r="AA937" s="133"/>
      <c r="AB937" s="133" t="s">
        <v>121</v>
      </c>
      <c r="AC937" s="133" t="s">
        <v>3918</v>
      </c>
      <c r="AE937" s="133" t="s">
        <v>3918</v>
      </c>
      <c r="AF937" s="139">
        <v>21.25</v>
      </c>
    </row>
    <row r="938" spans="1:32" s="139" customFormat="1" ht="12">
      <c r="A938" s="133" t="s">
        <v>3918</v>
      </c>
      <c r="B938" s="141" t="s">
        <v>71</v>
      </c>
      <c r="C938" s="152" t="s">
        <v>2792</v>
      </c>
      <c r="D938" s="135">
        <v>1000003387</v>
      </c>
      <c r="E938" s="141" t="s">
        <v>2793</v>
      </c>
      <c r="F938" s="137">
        <v>44984</v>
      </c>
      <c r="G938" s="137" t="str">
        <f t="shared" si="197"/>
        <v>Targeted Dealer</v>
      </c>
      <c r="H938" s="137"/>
      <c r="I938" s="177">
        <v>12</v>
      </c>
      <c r="J938" s="177"/>
      <c r="K938" s="178">
        <v>0</v>
      </c>
      <c r="L938" s="178">
        <f t="shared" si="202"/>
        <v>12</v>
      </c>
      <c r="M938" s="178" t="str">
        <f t="shared" si="203"/>
        <v>-</v>
      </c>
      <c r="N938" s="179">
        <v>12</v>
      </c>
      <c r="O938" s="180" t="str">
        <f t="shared" si="198"/>
        <v>Aug</v>
      </c>
      <c r="P938" s="178">
        <v>0</v>
      </c>
      <c r="Q938" s="181">
        <f t="shared" si="204"/>
        <v>0</v>
      </c>
      <c r="R938" s="180" t="str">
        <f t="shared" si="199"/>
        <v xml:space="preserve"> </v>
      </c>
      <c r="S938" s="181" t="str">
        <f t="shared" si="205"/>
        <v>GROWTH</v>
      </c>
      <c r="T938" s="178">
        <f t="shared" si="200"/>
        <v>12</v>
      </c>
      <c r="U938" s="182" t="str">
        <f t="shared" si="201"/>
        <v>Sep</v>
      </c>
      <c r="V938" s="178">
        <f t="shared" si="208"/>
        <v>12</v>
      </c>
      <c r="W938" s="183">
        <f t="shared" si="206"/>
        <v>-12</v>
      </c>
      <c r="X938" s="184" t="b">
        <f t="shared" si="209"/>
        <v>0</v>
      </c>
      <c r="Y938" s="183" t="str">
        <f t="shared" si="207"/>
        <v>GROWTH</v>
      </c>
      <c r="Z938" s="138">
        <v>0</v>
      </c>
      <c r="AA938" s="133"/>
      <c r="AB938" s="133" t="s">
        <v>121</v>
      </c>
      <c r="AC938" s="133" t="s">
        <v>3918</v>
      </c>
      <c r="AE938" s="133" t="s">
        <v>3918</v>
      </c>
      <c r="AF938" s="139">
        <v>8</v>
      </c>
    </row>
    <row r="939" spans="1:32" s="139" customFormat="1" ht="12">
      <c r="A939" s="133" t="s">
        <v>3918</v>
      </c>
      <c r="B939" s="141" t="s">
        <v>71</v>
      </c>
      <c r="C939" s="152" t="s">
        <v>2798</v>
      </c>
      <c r="D939" s="135">
        <v>1000003529</v>
      </c>
      <c r="E939" s="141" t="s">
        <v>2799</v>
      </c>
      <c r="F939" s="137">
        <v>45065</v>
      </c>
      <c r="G939" s="137" t="str">
        <f t="shared" si="197"/>
        <v>Targeted Dealer</v>
      </c>
      <c r="H939" s="137"/>
      <c r="I939" s="177">
        <v>50</v>
      </c>
      <c r="J939" s="177"/>
      <c r="K939" s="178">
        <v>0</v>
      </c>
      <c r="L939" s="178">
        <f t="shared" si="202"/>
        <v>50</v>
      </c>
      <c r="M939" s="178" t="str">
        <f t="shared" si="203"/>
        <v>-</v>
      </c>
      <c r="N939" s="179">
        <v>12</v>
      </c>
      <c r="O939" s="180" t="str">
        <f t="shared" si="198"/>
        <v>Aug</v>
      </c>
      <c r="P939" s="178">
        <v>0</v>
      </c>
      <c r="Q939" s="181">
        <f t="shared" si="204"/>
        <v>0</v>
      </c>
      <c r="R939" s="180" t="str">
        <f t="shared" si="199"/>
        <v xml:space="preserve"> </v>
      </c>
      <c r="S939" s="181" t="str">
        <f t="shared" si="205"/>
        <v>GROWTH</v>
      </c>
      <c r="T939" s="178">
        <f t="shared" si="200"/>
        <v>12</v>
      </c>
      <c r="U939" s="182" t="str">
        <f t="shared" si="201"/>
        <v>Sep</v>
      </c>
      <c r="V939" s="178">
        <f t="shared" si="208"/>
        <v>12</v>
      </c>
      <c r="W939" s="183">
        <f t="shared" si="206"/>
        <v>-12</v>
      </c>
      <c r="X939" s="184" t="b">
        <f t="shared" si="209"/>
        <v>0</v>
      </c>
      <c r="Y939" s="183" t="str">
        <f t="shared" si="207"/>
        <v>GROWTH</v>
      </c>
      <c r="Z939" s="138">
        <v>0</v>
      </c>
      <c r="AA939" s="133"/>
      <c r="AB939" s="133" t="s">
        <v>121</v>
      </c>
      <c r="AC939" s="133" t="s">
        <v>3918</v>
      </c>
      <c r="AE939" s="133" t="s">
        <v>3918</v>
      </c>
      <c r="AF939" s="139">
        <v>5.833333333333333</v>
      </c>
    </row>
    <row r="940" spans="1:32" s="139" customFormat="1" ht="12">
      <c r="A940" s="133" t="s">
        <v>3918</v>
      </c>
      <c r="B940" s="141" t="s">
        <v>71</v>
      </c>
      <c r="C940" s="152" t="s">
        <v>2800</v>
      </c>
      <c r="D940" s="135">
        <v>1000003730</v>
      </c>
      <c r="E940" s="141" t="s">
        <v>2801</v>
      </c>
      <c r="F940" s="137">
        <v>45217</v>
      </c>
      <c r="G940" s="137" t="str">
        <f t="shared" si="197"/>
        <v>Targeted Dealer</v>
      </c>
      <c r="H940" s="137"/>
      <c r="I940" s="177">
        <v>151</v>
      </c>
      <c r="J940" s="177"/>
      <c r="K940" s="178">
        <v>318</v>
      </c>
      <c r="L940" s="178">
        <f t="shared" si="202"/>
        <v>-167</v>
      </c>
      <c r="M940" s="178" t="str">
        <f t="shared" si="203"/>
        <v>-</v>
      </c>
      <c r="N940" s="179">
        <v>84</v>
      </c>
      <c r="O940" s="180" t="str">
        <f t="shared" si="198"/>
        <v>Aug</v>
      </c>
      <c r="P940" s="178">
        <v>252</v>
      </c>
      <c r="Q940" s="181">
        <f t="shared" si="204"/>
        <v>66</v>
      </c>
      <c r="R940" s="180">
        <f t="shared" si="199"/>
        <v>0.26190476190476186</v>
      </c>
      <c r="S940" s="181" t="str">
        <f t="shared" si="205"/>
        <v>GROWTH</v>
      </c>
      <c r="T940" s="178">
        <f t="shared" si="200"/>
        <v>84</v>
      </c>
      <c r="U940" s="182" t="str">
        <f t="shared" si="201"/>
        <v>Sep</v>
      </c>
      <c r="V940" s="178">
        <f t="shared" si="208"/>
        <v>84</v>
      </c>
      <c r="W940" s="183">
        <f t="shared" si="206"/>
        <v>234</v>
      </c>
      <c r="X940" s="184" t="b">
        <f t="shared" si="209"/>
        <v>0</v>
      </c>
      <c r="Y940" s="183" t="str">
        <f t="shared" si="207"/>
        <v>GROWTH</v>
      </c>
      <c r="Z940" s="138">
        <v>0</v>
      </c>
      <c r="AA940" s="133"/>
      <c r="AB940" s="133" t="s">
        <v>121</v>
      </c>
      <c r="AC940" s="133" t="s">
        <v>3918</v>
      </c>
      <c r="AE940" s="133" t="s">
        <v>3918</v>
      </c>
      <c r="AF940" s="139">
        <v>199</v>
      </c>
    </row>
    <row r="941" spans="1:32" s="139" customFormat="1" ht="12">
      <c r="A941" s="133" t="s">
        <v>3918</v>
      </c>
      <c r="B941" s="141" t="s">
        <v>71</v>
      </c>
      <c r="C941" s="144" t="s">
        <v>2802</v>
      </c>
      <c r="D941" s="144">
        <v>1000003869</v>
      </c>
      <c r="E941" s="144" t="s">
        <v>2803</v>
      </c>
      <c r="F941" s="137">
        <v>45349</v>
      </c>
      <c r="G941" s="137" t="str">
        <f t="shared" si="197"/>
        <v>-</v>
      </c>
      <c r="H941" s="137"/>
      <c r="I941" s="177">
        <v>0</v>
      </c>
      <c r="J941" s="177"/>
      <c r="K941" s="178">
        <v>0</v>
      </c>
      <c r="L941" s="178">
        <f t="shared" si="202"/>
        <v>0</v>
      </c>
      <c r="M941" s="178" t="str">
        <f t="shared" si="203"/>
        <v>-</v>
      </c>
      <c r="N941" s="179">
        <v>0</v>
      </c>
      <c r="O941" s="180" t="str">
        <f t="shared" si="198"/>
        <v>Aug</v>
      </c>
      <c r="P941" s="178">
        <v>0</v>
      </c>
      <c r="Q941" s="181">
        <f t="shared" si="204"/>
        <v>0</v>
      </c>
      <c r="R941" s="180" t="str">
        <f t="shared" si="199"/>
        <v xml:space="preserve"> </v>
      </c>
      <c r="S941" s="181" t="b">
        <f t="shared" si="205"/>
        <v>0</v>
      </c>
      <c r="T941" s="178">
        <f t="shared" si="200"/>
        <v>0</v>
      </c>
      <c r="U941" s="182" t="str">
        <f t="shared" si="201"/>
        <v>Sep</v>
      </c>
      <c r="V941" s="178">
        <f t="shared" si="208"/>
        <v>0</v>
      </c>
      <c r="W941" s="183">
        <f t="shared" si="206"/>
        <v>0</v>
      </c>
      <c r="X941" s="184" t="b">
        <f t="shared" si="209"/>
        <v>0</v>
      </c>
      <c r="Y941" s="183" t="b">
        <f t="shared" si="207"/>
        <v>0</v>
      </c>
      <c r="Z941" s="138">
        <v>0</v>
      </c>
      <c r="AA941" s="133"/>
      <c r="AB941" s="133" t="s">
        <v>121</v>
      </c>
      <c r="AC941" s="133" t="s">
        <v>3918</v>
      </c>
      <c r="AE941" s="133" t="s">
        <v>3918</v>
      </c>
      <c r="AF941" s="139">
        <v>6</v>
      </c>
    </row>
    <row r="942" spans="1:32" s="139" customFormat="1" ht="12">
      <c r="A942" s="133" t="s">
        <v>3918</v>
      </c>
      <c r="B942" s="144" t="s">
        <v>71</v>
      </c>
      <c r="C942" s="144" t="s">
        <v>2804</v>
      </c>
      <c r="D942" s="144">
        <v>1000003898</v>
      </c>
      <c r="E942" s="144" t="s">
        <v>2805</v>
      </c>
      <c r="F942" s="137">
        <v>45381</v>
      </c>
      <c r="G942" s="137" t="str">
        <f t="shared" si="197"/>
        <v>Targeted Dealer</v>
      </c>
      <c r="H942" s="137"/>
      <c r="I942" s="177">
        <v>950</v>
      </c>
      <c r="J942" s="177"/>
      <c r="K942" s="178">
        <v>1287</v>
      </c>
      <c r="L942" s="178">
        <f t="shared" si="202"/>
        <v>-337</v>
      </c>
      <c r="M942" s="178" t="str">
        <f t="shared" si="203"/>
        <v>-</v>
      </c>
      <c r="N942" s="179">
        <v>769.25</v>
      </c>
      <c r="O942" s="180" t="str">
        <f t="shared" si="198"/>
        <v>Aug</v>
      </c>
      <c r="P942" s="178">
        <v>1320</v>
      </c>
      <c r="Q942" s="181">
        <f t="shared" si="204"/>
        <v>-33</v>
      </c>
      <c r="R942" s="180">
        <f t="shared" si="199"/>
        <v>-2.5000000000000022E-2</v>
      </c>
      <c r="S942" s="181" t="str">
        <f t="shared" si="205"/>
        <v>DEGROWTH</v>
      </c>
      <c r="T942" s="178">
        <f t="shared" si="200"/>
        <v>769.25</v>
      </c>
      <c r="U942" s="182" t="str">
        <f t="shared" si="201"/>
        <v>Sep</v>
      </c>
      <c r="V942" s="178">
        <f t="shared" si="208"/>
        <v>769.25</v>
      </c>
      <c r="W942" s="183">
        <f t="shared" si="206"/>
        <v>517.75</v>
      </c>
      <c r="X942" s="184" t="b">
        <f t="shared" si="209"/>
        <v>0</v>
      </c>
      <c r="Y942" s="183" t="str">
        <f t="shared" si="207"/>
        <v>GROWTH</v>
      </c>
      <c r="Z942" s="138">
        <v>0</v>
      </c>
      <c r="AA942" s="133"/>
      <c r="AB942" s="133" t="s">
        <v>121</v>
      </c>
      <c r="AC942" s="133" t="s">
        <v>3918</v>
      </c>
      <c r="AE942" s="133" t="s">
        <v>3918</v>
      </c>
      <c r="AF942" s="139">
        <v>1474.9583333333337</v>
      </c>
    </row>
    <row r="943" spans="1:32" s="139" customFormat="1" ht="12">
      <c r="A943" s="133" t="s">
        <v>3918</v>
      </c>
      <c r="B943" s="141" t="s">
        <v>76</v>
      </c>
      <c r="C943" s="152" t="s">
        <v>2808</v>
      </c>
      <c r="D943" s="135">
        <v>1000002667</v>
      </c>
      <c r="E943" s="141" t="s">
        <v>2809</v>
      </c>
      <c r="F943" s="137">
        <v>44739</v>
      </c>
      <c r="G943" s="137" t="str">
        <f t="shared" si="197"/>
        <v>Targeted Dealer</v>
      </c>
      <c r="H943" s="137"/>
      <c r="I943" s="177">
        <v>60</v>
      </c>
      <c r="J943" s="177"/>
      <c r="K943" s="178">
        <v>29</v>
      </c>
      <c r="L943" s="178">
        <f t="shared" si="202"/>
        <v>31</v>
      </c>
      <c r="M943" s="178" t="str">
        <f t="shared" si="203"/>
        <v>-</v>
      </c>
      <c r="N943" s="179">
        <v>10</v>
      </c>
      <c r="O943" s="180" t="str">
        <f t="shared" si="198"/>
        <v>Aug</v>
      </c>
      <c r="P943" s="178">
        <v>61.5</v>
      </c>
      <c r="Q943" s="181">
        <f t="shared" si="204"/>
        <v>-32.5</v>
      </c>
      <c r="R943" s="180">
        <f t="shared" si="199"/>
        <v>-0.52845528455284552</v>
      </c>
      <c r="S943" s="181" t="str">
        <f t="shared" si="205"/>
        <v>DEGROWTH</v>
      </c>
      <c r="T943" s="178">
        <f t="shared" si="200"/>
        <v>10</v>
      </c>
      <c r="U943" s="182" t="str">
        <f t="shared" si="201"/>
        <v>Sep</v>
      </c>
      <c r="V943" s="178">
        <f t="shared" si="208"/>
        <v>10</v>
      </c>
      <c r="W943" s="183">
        <f t="shared" si="206"/>
        <v>19</v>
      </c>
      <c r="X943" s="184" t="b">
        <f t="shared" si="209"/>
        <v>0</v>
      </c>
      <c r="Y943" s="183" t="str">
        <f t="shared" si="207"/>
        <v>GROWTH</v>
      </c>
      <c r="Z943" s="138">
        <v>0</v>
      </c>
      <c r="AA943" s="133"/>
      <c r="AB943" s="133" t="s">
        <v>121</v>
      </c>
      <c r="AC943" s="133" t="s">
        <v>3918</v>
      </c>
      <c r="AE943" s="133" t="s">
        <v>3918</v>
      </c>
      <c r="AF943" s="139">
        <v>53.083333333333336</v>
      </c>
    </row>
    <row r="944" spans="1:32" s="139" customFormat="1" ht="12">
      <c r="A944" s="133" t="s">
        <v>3918</v>
      </c>
      <c r="B944" s="141" t="s">
        <v>76</v>
      </c>
      <c r="C944" s="152" t="s">
        <v>2810</v>
      </c>
      <c r="D944" s="135">
        <v>1000002659</v>
      </c>
      <c r="E944" s="141" t="s">
        <v>2811</v>
      </c>
      <c r="F944" s="137">
        <v>44739</v>
      </c>
      <c r="G944" s="137" t="str">
        <f t="shared" si="197"/>
        <v>Targeted Dealer</v>
      </c>
      <c r="H944" s="137"/>
      <c r="I944" s="177">
        <v>20</v>
      </c>
      <c r="J944" s="177"/>
      <c r="K944" s="178">
        <v>13</v>
      </c>
      <c r="L944" s="178">
        <f t="shared" si="202"/>
        <v>7</v>
      </c>
      <c r="M944" s="178" t="str">
        <f t="shared" si="203"/>
        <v>-</v>
      </c>
      <c r="N944" s="179">
        <v>0</v>
      </c>
      <c r="O944" s="180" t="str">
        <f t="shared" si="198"/>
        <v>Aug</v>
      </c>
      <c r="P944" s="178">
        <v>0</v>
      </c>
      <c r="Q944" s="181">
        <f t="shared" si="204"/>
        <v>13</v>
      </c>
      <c r="R944" s="180" t="str">
        <f t="shared" si="199"/>
        <v xml:space="preserve"> </v>
      </c>
      <c r="S944" s="181" t="b">
        <f t="shared" si="205"/>
        <v>0</v>
      </c>
      <c r="T944" s="178">
        <f t="shared" si="200"/>
        <v>0</v>
      </c>
      <c r="U944" s="182" t="str">
        <f t="shared" si="201"/>
        <v>Sep</v>
      </c>
      <c r="V944" s="178">
        <f t="shared" si="208"/>
        <v>0</v>
      </c>
      <c r="W944" s="183">
        <f t="shared" si="206"/>
        <v>13</v>
      </c>
      <c r="X944" s="184" t="b">
        <f t="shared" si="209"/>
        <v>0</v>
      </c>
      <c r="Y944" s="183" t="b">
        <f t="shared" si="207"/>
        <v>0</v>
      </c>
      <c r="Z944" s="138">
        <v>0</v>
      </c>
      <c r="AA944" s="133"/>
      <c r="AB944" s="133" t="s">
        <v>121</v>
      </c>
      <c r="AC944" s="133" t="s">
        <v>3918</v>
      </c>
      <c r="AE944" s="133" t="s">
        <v>3918</v>
      </c>
      <c r="AF944" s="139">
        <v>15.333333333333334</v>
      </c>
    </row>
    <row r="945" spans="1:32" s="139" customFormat="1" ht="12">
      <c r="A945" s="133" t="s">
        <v>3918</v>
      </c>
      <c r="B945" s="141" t="s">
        <v>76</v>
      </c>
      <c r="C945" s="152" t="s">
        <v>2812</v>
      </c>
      <c r="D945" s="135">
        <v>1000001879</v>
      </c>
      <c r="E945" s="136" t="s">
        <v>2813</v>
      </c>
      <c r="F945" s="137">
        <v>42059</v>
      </c>
      <c r="G945" s="137" t="str">
        <f t="shared" si="197"/>
        <v>Targeted Dealer</v>
      </c>
      <c r="H945" s="137"/>
      <c r="I945" s="177">
        <v>50</v>
      </c>
      <c r="J945" s="177"/>
      <c r="K945" s="178">
        <v>76</v>
      </c>
      <c r="L945" s="178">
        <f t="shared" si="202"/>
        <v>-26</v>
      </c>
      <c r="M945" s="178" t="str">
        <f t="shared" si="203"/>
        <v>-</v>
      </c>
      <c r="N945" s="179">
        <v>44</v>
      </c>
      <c r="O945" s="180" t="str">
        <f t="shared" si="198"/>
        <v>Aug</v>
      </c>
      <c r="P945" s="178">
        <v>36</v>
      </c>
      <c r="Q945" s="181">
        <f t="shared" si="204"/>
        <v>40</v>
      </c>
      <c r="R945" s="180">
        <f t="shared" si="199"/>
        <v>1.1111111111111112</v>
      </c>
      <c r="S945" s="181" t="str">
        <f t="shared" si="205"/>
        <v>GROWTH</v>
      </c>
      <c r="T945" s="178">
        <f t="shared" si="200"/>
        <v>44</v>
      </c>
      <c r="U945" s="182" t="str">
        <f t="shared" si="201"/>
        <v>Sep</v>
      </c>
      <c r="V945" s="178">
        <f t="shared" si="208"/>
        <v>44</v>
      </c>
      <c r="W945" s="183">
        <f t="shared" si="206"/>
        <v>32</v>
      </c>
      <c r="X945" s="184" t="b">
        <f t="shared" si="209"/>
        <v>0</v>
      </c>
      <c r="Y945" s="183" t="str">
        <f t="shared" si="207"/>
        <v>GROWTH</v>
      </c>
      <c r="Z945" s="138">
        <v>0</v>
      </c>
      <c r="AA945" s="133"/>
      <c r="AB945" s="133" t="s">
        <v>121</v>
      </c>
      <c r="AC945" s="133" t="s">
        <v>3918</v>
      </c>
      <c r="AE945" s="133" t="s">
        <v>3918</v>
      </c>
      <c r="AF945" s="139">
        <v>56.5</v>
      </c>
    </row>
    <row r="946" spans="1:32" s="139" customFormat="1" ht="12">
      <c r="A946" s="133" t="s">
        <v>3918</v>
      </c>
      <c r="B946" s="141" t="s">
        <v>76</v>
      </c>
      <c r="C946" s="152" t="s">
        <v>2816</v>
      </c>
      <c r="D946" s="135">
        <v>1000001887</v>
      </c>
      <c r="E946" s="136" t="s">
        <v>2817</v>
      </c>
      <c r="F946" s="137">
        <v>42116</v>
      </c>
      <c r="G946" s="137" t="str">
        <f t="shared" ref="G946:G1002" si="210">IF(I946&gt;0,"Targeted Dealer","-")</f>
        <v>Targeted Dealer</v>
      </c>
      <c r="H946" s="137"/>
      <c r="I946" s="177">
        <v>120</v>
      </c>
      <c r="J946" s="177"/>
      <c r="K946" s="178">
        <v>182</v>
      </c>
      <c r="L946" s="178">
        <f t="shared" si="202"/>
        <v>-62</v>
      </c>
      <c r="M946" s="178" t="str">
        <f t="shared" si="203"/>
        <v>-</v>
      </c>
      <c r="N946" s="179">
        <v>87.5</v>
      </c>
      <c r="O946" s="180" t="str">
        <f t="shared" si="198"/>
        <v>Aug</v>
      </c>
      <c r="P946" s="178">
        <v>132</v>
      </c>
      <c r="Q946" s="181">
        <f t="shared" si="204"/>
        <v>50</v>
      </c>
      <c r="R946" s="180">
        <f t="shared" si="199"/>
        <v>0.3787878787878789</v>
      </c>
      <c r="S946" s="181" t="str">
        <f t="shared" si="205"/>
        <v>GROWTH</v>
      </c>
      <c r="T946" s="178">
        <f t="shared" si="200"/>
        <v>87.5</v>
      </c>
      <c r="U946" s="182" t="str">
        <f t="shared" si="201"/>
        <v>Sep</v>
      </c>
      <c r="V946" s="178">
        <f t="shared" si="208"/>
        <v>87.5</v>
      </c>
      <c r="W946" s="183">
        <f t="shared" si="206"/>
        <v>94.5</v>
      </c>
      <c r="X946" s="184" t="b">
        <f t="shared" si="209"/>
        <v>0</v>
      </c>
      <c r="Y946" s="183" t="str">
        <f t="shared" si="207"/>
        <v>GROWTH</v>
      </c>
      <c r="Z946" s="138">
        <v>0</v>
      </c>
      <c r="AA946" s="133"/>
      <c r="AB946" s="133" t="s">
        <v>121</v>
      </c>
      <c r="AC946" s="133" t="s">
        <v>3918</v>
      </c>
      <c r="AE946" s="133" t="s">
        <v>3918</v>
      </c>
      <c r="AF946" s="139">
        <v>137.29999999999998</v>
      </c>
    </row>
    <row r="947" spans="1:32" s="139" customFormat="1" ht="12">
      <c r="A947" s="133" t="s">
        <v>3918</v>
      </c>
      <c r="B947" s="141" t="s">
        <v>76</v>
      </c>
      <c r="C947" s="152" t="s">
        <v>2818</v>
      </c>
      <c r="D947" s="135">
        <v>1000001892</v>
      </c>
      <c r="E947" s="136" t="s">
        <v>2819</v>
      </c>
      <c r="F947" s="137">
        <v>42214</v>
      </c>
      <c r="G947" s="137" t="str">
        <f t="shared" si="210"/>
        <v>Targeted Dealer</v>
      </c>
      <c r="H947" s="137"/>
      <c r="I947" s="177">
        <v>350</v>
      </c>
      <c r="J947" s="177"/>
      <c r="K947" s="178">
        <v>241.5</v>
      </c>
      <c r="L947" s="178">
        <f t="shared" si="202"/>
        <v>108.5</v>
      </c>
      <c r="M947" s="178" t="str">
        <f t="shared" si="203"/>
        <v>-</v>
      </c>
      <c r="N947" s="179">
        <v>267.75</v>
      </c>
      <c r="O947" s="180" t="str">
        <f t="shared" si="198"/>
        <v>Aug</v>
      </c>
      <c r="P947" s="178">
        <v>300.25</v>
      </c>
      <c r="Q947" s="181">
        <f t="shared" si="204"/>
        <v>-58.75</v>
      </c>
      <c r="R947" s="180">
        <f t="shared" si="199"/>
        <v>-0.19567027477102417</v>
      </c>
      <c r="S947" s="181" t="str">
        <f t="shared" si="205"/>
        <v>DEGROWTH</v>
      </c>
      <c r="T947" s="178">
        <f t="shared" si="200"/>
        <v>267.75</v>
      </c>
      <c r="U947" s="182" t="str">
        <f t="shared" si="201"/>
        <v>Sep</v>
      </c>
      <c r="V947" s="178">
        <f t="shared" si="208"/>
        <v>267.75</v>
      </c>
      <c r="W947" s="183">
        <f t="shared" si="206"/>
        <v>-26.25</v>
      </c>
      <c r="X947" s="184" t="b">
        <f t="shared" si="209"/>
        <v>0</v>
      </c>
      <c r="Y947" s="183" t="str">
        <f t="shared" si="207"/>
        <v>GROWTH</v>
      </c>
      <c r="Z947" s="138">
        <v>0</v>
      </c>
      <c r="AA947" s="133"/>
      <c r="AB947" s="133" t="s">
        <v>121</v>
      </c>
      <c r="AC947" s="133" t="s">
        <v>3918</v>
      </c>
      <c r="AE947" s="133" t="s">
        <v>3918</v>
      </c>
      <c r="AF947" s="139">
        <v>458.70833333333331</v>
      </c>
    </row>
    <row r="948" spans="1:32" s="139" customFormat="1" ht="12">
      <c r="A948" s="133" t="s">
        <v>3918</v>
      </c>
      <c r="B948" s="141" t="s">
        <v>76</v>
      </c>
      <c r="C948" s="152" t="s">
        <v>2820</v>
      </c>
      <c r="D948" s="135">
        <v>1000001874</v>
      </c>
      <c r="E948" s="136" t="s">
        <v>2821</v>
      </c>
      <c r="F948" s="137">
        <v>42220</v>
      </c>
      <c r="G948" s="137" t="str">
        <f t="shared" si="210"/>
        <v>Targeted Dealer</v>
      </c>
      <c r="H948" s="137"/>
      <c r="I948" s="177">
        <v>250</v>
      </c>
      <c r="J948" s="177"/>
      <c r="K948" s="178">
        <v>296.5</v>
      </c>
      <c r="L948" s="178">
        <f t="shared" si="202"/>
        <v>-46.5</v>
      </c>
      <c r="M948" s="178" t="str">
        <f t="shared" si="203"/>
        <v>-</v>
      </c>
      <c r="N948" s="179">
        <v>42</v>
      </c>
      <c r="O948" s="180" t="str">
        <f t="shared" si="198"/>
        <v>Aug</v>
      </c>
      <c r="P948" s="178">
        <v>218.5</v>
      </c>
      <c r="Q948" s="181">
        <f t="shared" si="204"/>
        <v>78</v>
      </c>
      <c r="R948" s="180">
        <f t="shared" si="199"/>
        <v>0.3569794050343249</v>
      </c>
      <c r="S948" s="181" t="str">
        <f t="shared" si="205"/>
        <v>GROWTH</v>
      </c>
      <c r="T948" s="178">
        <f t="shared" si="200"/>
        <v>42</v>
      </c>
      <c r="U948" s="182" t="str">
        <f t="shared" si="201"/>
        <v>Sep</v>
      </c>
      <c r="V948" s="178">
        <f t="shared" si="208"/>
        <v>42</v>
      </c>
      <c r="W948" s="183">
        <f t="shared" si="206"/>
        <v>254.5</v>
      </c>
      <c r="X948" s="184" t="b">
        <f t="shared" si="209"/>
        <v>0</v>
      </c>
      <c r="Y948" s="183" t="str">
        <f t="shared" si="207"/>
        <v>GROWTH</v>
      </c>
      <c r="Z948" s="138">
        <v>0</v>
      </c>
      <c r="AA948" s="133"/>
      <c r="AB948" s="133" t="s">
        <v>121</v>
      </c>
      <c r="AC948" s="133" t="s">
        <v>3918</v>
      </c>
      <c r="AE948" s="133" t="s">
        <v>3918</v>
      </c>
      <c r="AF948" s="139">
        <v>207.33333333333334</v>
      </c>
    </row>
    <row r="949" spans="1:32" s="139" customFormat="1" ht="12">
      <c r="A949" s="133" t="s">
        <v>3918</v>
      </c>
      <c r="B949" s="141" t="s">
        <v>76</v>
      </c>
      <c r="C949" s="152" t="s">
        <v>2822</v>
      </c>
      <c r="D949" s="135">
        <v>1000001877</v>
      </c>
      <c r="E949" s="136" t="s">
        <v>2823</v>
      </c>
      <c r="F949" s="137">
        <v>42343</v>
      </c>
      <c r="G949" s="137" t="str">
        <f t="shared" si="210"/>
        <v>-</v>
      </c>
      <c r="H949" s="137"/>
      <c r="I949" s="177">
        <v>0</v>
      </c>
      <c r="J949" s="177"/>
      <c r="K949" s="178">
        <v>0</v>
      </c>
      <c r="L949" s="178">
        <f t="shared" si="202"/>
        <v>0</v>
      </c>
      <c r="M949" s="178" t="str">
        <f t="shared" si="203"/>
        <v>-</v>
      </c>
      <c r="N949" s="179">
        <v>302</v>
      </c>
      <c r="O949" s="180" t="str">
        <f t="shared" si="198"/>
        <v>Aug</v>
      </c>
      <c r="P949" s="178">
        <v>0</v>
      </c>
      <c r="Q949" s="181">
        <f t="shared" si="204"/>
        <v>0</v>
      </c>
      <c r="R949" s="180" t="str">
        <f t="shared" si="199"/>
        <v xml:space="preserve"> </v>
      </c>
      <c r="S949" s="181" t="str">
        <f t="shared" si="205"/>
        <v>GROWTH</v>
      </c>
      <c r="T949" s="178">
        <f t="shared" si="200"/>
        <v>302</v>
      </c>
      <c r="U949" s="182" t="str">
        <f t="shared" si="201"/>
        <v>Sep</v>
      </c>
      <c r="V949" s="178">
        <f t="shared" si="208"/>
        <v>302</v>
      </c>
      <c r="W949" s="183">
        <f t="shared" si="206"/>
        <v>-302</v>
      </c>
      <c r="X949" s="184" t="b">
        <f t="shared" si="209"/>
        <v>0</v>
      </c>
      <c r="Y949" s="183" t="str">
        <f t="shared" si="207"/>
        <v>GROWTH</v>
      </c>
      <c r="Z949" s="138">
        <v>0</v>
      </c>
      <c r="AA949" s="133"/>
      <c r="AB949" s="133" t="s">
        <v>121</v>
      </c>
      <c r="AC949" s="133" t="s">
        <v>3918</v>
      </c>
      <c r="AE949" s="133" t="s">
        <v>3918</v>
      </c>
      <c r="AF949" s="139">
        <v>128.33333333333334</v>
      </c>
    </row>
    <row r="950" spans="1:32" s="139" customFormat="1" ht="12">
      <c r="A950" s="133" t="s">
        <v>3918</v>
      </c>
      <c r="B950" s="141" t="s">
        <v>76</v>
      </c>
      <c r="C950" s="152" t="s">
        <v>2826</v>
      </c>
      <c r="D950" s="135">
        <v>1000001901</v>
      </c>
      <c r="E950" s="136" t="s">
        <v>2827</v>
      </c>
      <c r="F950" s="137">
        <v>43479</v>
      </c>
      <c r="G950" s="137" t="str">
        <f t="shared" si="210"/>
        <v>Targeted Dealer</v>
      </c>
      <c r="H950" s="137"/>
      <c r="I950" s="177">
        <v>250</v>
      </c>
      <c r="J950" s="177"/>
      <c r="K950" s="178">
        <v>278.25</v>
      </c>
      <c r="L950" s="178">
        <f t="shared" si="202"/>
        <v>-28.25</v>
      </c>
      <c r="M950" s="178" t="str">
        <f t="shared" si="203"/>
        <v>-</v>
      </c>
      <c r="N950" s="179">
        <v>148.25</v>
      </c>
      <c r="O950" s="180" t="str">
        <f t="shared" si="198"/>
        <v>Aug</v>
      </c>
      <c r="P950" s="178">
        <v>206.25</v>
      </c>
      <c r="Q950" s="181">
        <f t="shared" si="204"/>
        <v>72</v>
      </c>
      <c r="R950" s="180">
        <f t="shared" si="199"/>
        <v>0.34909090909090912</v>
      </c>
      <c r="S950" s="181" t="str">
        <f t="shared" si="205"/>
        <v>GROWTH</v>
      </c>
      <c r="T950" s="178">
        <f t="shared" si="200"/>
        <v>148.25</v>
      </c>
      <c r="U950" s="182" t="str">
        <f t="shared" si="201"/>
        <v>Sep</v>
      </c>
      <c r="V950" s="178">
        <f t="shared" si="208"/>
        <v>148.25</v>
      </c>
      <c r="W950" s="183">
        <f t="shared" si="206"/>
        <v>130</v>
      </c>
      <c r="X950" s="184" t="b">
        <f t="shared" si="209"/>
        <v>0</v>
      </c>
      <c r="Y950" s="183" t="str">
        <f t="shared" si="207"/>
        <v>GROWTH</v>
      </c>
      <c r="Z950" s="138">
        <v>0</v>
      </c>
      <c r="AA950" s="133"/>
      <c r="AB950" s="133" t="s">
        <v>121</v>
      </c>
      <c r="AC950" s="133" t="s">
        <v>3918</v>
      </c>
      <c r="AE950" s="133" t="s">
        <v>3918</v>
      </c>
      <c r="AF950" s="139">
        <v>435.79166666666669</v>
      </c>
    </row>
    <row r="951" spans="1:32" s="139" customFormat="1" ht="12">
      <c r="A951" s="133" t="s">
        <v>3918</v>
      </c>
      <c r="B951" s="141" t="s">
        <v>76</v>
      </c>
      <c r="C951" s="152" t="s">
        <v>2832</v>
      </c>
      <c r="D951" s="135">
        <v>1000002781</v>
      </c>
      <c r="E951" s="141" t="s">
        <v>2833</v>
      </c>
      <c r="F951" s="137">
        <v>44699</v>
      </c>
      <c r="G951" s="137" t="str">
        <f t="shared" si="210"/>
        <v>Targeted Dealer</v>
      </c>
      <c r="H951" s="137"/>
      <c r="I951" s="177">
        <v>60</v>
      </c>
      <c r="J951" s="177"/>
      <c r="K951" s="178">
        <v>103.5</v>
      </c>
      <c r="L951" s="178">
        <f t="shared" si="202"/>
        <v>-43.5</v>
      </c>
      <c r="M951" s="178" t="str">
        <f t="shared" si="203"/>
        <v>-</v>
      </c>
      <c r="N951" s="179">
        <v>32</v>
      </c>
      <c r="O951" s="180" t="str">
        <f t="shared" si="198"/>
        <v>Aug</v>
      </c>
      <c r="P951" s="178">
        <v>72.5</v>
      </c>
      <c r="Q951" s="181">
        <f t="shared" si="204"/>
        <v>31</v>
      </c>
      <c r="R951" s="180">
        <f t="shared" si="199"/>
        <v>0.42758620689655169</v>
      </c>
      <c r="S951" s="181" t="str">
        <f t="shared" si="205"/>
        <v>GROWTH</v>
      </c>
      <c r="T951" s="178">
        <f t="shared" si="200"/>
        <v>32</v>
      </c>
      <c r="U951" s="182" t="str">
        <f t="shared" si="201"/>
        <v>Sep</v>
      </c>
      <c r="V951" s="178">
        <f t="shared" si="208"/>
        <v>32</v>
      </c>
      <c r="W951" s="183">
        <f t="shared" si="206"/>
        <v>71.5</v>
      </c>
      <c r="X951" s="184" t="b">
        <f t="shared" si="209"/>
        <v>0</v>
      </c>
      <c r="Y951" s="183" t="str">
        <f t="shared" si="207"/>
        <v>GROWTH</v>
      </c>
      <c r="Z951" s="138">
        <v>0</v>
      </c>
      <c r="AA951" s="133"/>
      <c r="AB951" s="133" t="s">
        <v>121</v>
      </c>
      <c r="AC951" s="133" t="s">
        <v>3918</v>
      </c>
      <c r="AE951" s="133" t="s">
        <v>3918</v>
      </c>
      <c r="AF951" s="139">
        <v>53.083333333333336</v>
      </c>
    </row>
    <row r="952" spans="1:32" s="139" customFormat="1" ht="12">
      <c r="A952" s="133" t="s">
        <v>3918</v>
      </c>
      <c r="B952" s="141" t="s">
        <v>76</v>
      </c>
      <c r="C952" s="152" t="s">
        <v>2834</v>
      </c>
      <c r="D952" s="135">
        <v>1000003495</v>
      </c>
      <c r="E952" s="141" t="s">
        <v>2835</v>
      </c>
      <c r="F952" s="137">
        <v>45041</v>
      </c>
      <c r="G952" s="137" t="str">
        <f t="shared" si="210"/>
        <v>Targeted Dealer</v>
      </c>
      <c r="H952" s="137"/>
      <c r="I952" s="177">
        <v>150</v>
      </c>
      <c r="J952" s="177"/>
      <c r="K952" s="178">
        <v>76</v>
      </c>
      <c r="L952" s="178">
        <f t="shared" si="202"/>
        <v>74</v>
      </c>
      <c r="M952" s="178" t="str">
        <f t="shared" si="203"/>
        <v>-</v>
      </c>
      <c r="N952" s="179">
        <v>42</v>
      </c>
      <c r="O952" s="180" t="str">
        <f t="shared" si="198"/>
        <v>Aug</v>
      </c>
      <c r="P952" s="178">
        <v>94</v>
      </c>
      <c r="Q952" s="181">
        <f t="shared" si="204"/>
        <v>-18</v>
      </c>
      <c r="R952" s="180">
        <f t="shared" si="199"/>
        <v>-0.19148936170212771</v>
      </c>
      <c r="S952" s="181" t="str">
        <f t="shared" si="205"/>
        <v>DEGROWTH</v>
      </c>
      <c r="T952" s="178">
        <f t="shared" si="200"/>
        <v>42</v>
      </c>
      <c r="U952" s="182" t="str">
        <f t="shared" si="201"/>
        <v>Sep</v>
      </c>
      <c r="V952" s="178">
        <f t="shared" si="208"/>
        <v>42</v>
      </c>
      <c r="W952" s="183">
        <f t="shared" si="206"/>
        <v>34</v>
      </c>
      <c r="X952" s="184" t="b">
        <f t="shared" si="209"/>
        <v>0</v>
      </c>
      <c r="Y952" s="183" t="str">
        <f t="shared" si="207"/>
        <v>GROWTH</v>
      </c>
      <c r="Z952" s="138">
        <v>0</v>
      </c>
      <c r="AA952" s="133"/>
      <c r="AB952" s="133" t="s">
        <v>121</v>
      </c>
      <c r="AC952" s="133" t="s">
        <v>3918</v>
      </c>
      <c r="AE952" s="133" t="s">
        <v>3918</v>
      </c>
      <c r="AF952" s="139">
        <v>132.83333333333334</v>
      </c>
    </row>
    <row r="953" spans="1:32" s="139" customFormat="1" ht="12">
      <c r="A953" s="133" t="s">
        <v>3918</v>
      </c>
      <c r="B953" s="141" t="s">
        <v>76</v>
      </c>
      <c r="C953" s="152" t="s">
        <v>2840</v>
      </c>
      <c r="D953" s="135">
        <v>1000003658</v>
      </c>
      <c r="E953" s="141" t="s">
        <v>2841</v>
      </c>
      <c r="F953" s="137">
        <v>45136</v>
      </c>
      <c r="G953" s="137" t="str">
        <f t="shared" si="210"/>
        <v>Targeted Dealer</v>
      </c>
      <c r="H953" s="137"/>
      <c r="I953" s="177">
        <v>150</v>
      </c>
      <c r="J953" s="177"/>
      <c r="K953" s="178">
        <v>89</v>
      </c>
      <c r="L953" s="178">
        <f t="shared" si="202"/>
        <v>61</v>
      </c>
      <c r="M953" s="178" t="str">
        <f t="shared" si="203"/>
        <v>-</v>
      </c>
      <c r="N953" s="179">
        <v>64</v>
      </c>
      <c r="O953" s="180" t="str">
        <f t="shared" si="198"/>
        <v>Aug</v>
      </c>
      <c r="P953" s="178">
        <v>82.25</v>
      </c>
      <c r="Q953" s="181">
        <f t="shared" si="204"/>
        <v>6.75</v>
      </c>
      <c r="R953" s="180">
        <f t="shared" si="199"/>
        <v>8.2066869300911893E-2</v>
      </c>
      <c r="S953" s="181" t="str">
        <f t="shared" si="205"/>
        <v>GROWTH</v>
      </c>
      <c r="T953" s="178">
        <f t="shared" si="200"/>
        <v>64</v>
      </c>
      <c r="U953" s="182" t="str">
        <f t="shared" si="201"/>
        <v>Sep</v>
      </c>
      <c r="V953" s="178">
        <f t="shared" si="208"/>
        <v>64</v>
      </c>
      <c r="W953" s="183">
        <f t="shared" si="206"/>
        <v>25</v>
      </c>
      <c r="X953" s="184" t="b">
        <f t="shared" si="209"/>
        <v>0</v>
      </c>
      <c r="Y953" s="183" t="str">
        <f t="shared" si="207"/>
        <v>GROWTH</v>
      </c>
      <c r="Z953" s="138">
        <v>0</v>
      </c>
      <c r="AA953" s="133"/>
      <c r="AB953" s="133" t="s">
        <v>121</v>
      </c>
      <c r="AC953" s="133" t="s">
        <v>3918</v>
      </c>
      <c r="AE953" s="133" t="s">
        <v>3918</v>
      </c>
      <c r="AF953" s="139">
        <v>283.45833333333331</v>
      </c>
    </row>
    <row r="954" spans="1:32" s="139" customFormat="1" ht="12">
      <c r="A954" s="138" t="s">
        <v>3919</v>
      </c>
      <c r="B954" s="144" t="s">
        <v>80</v>
      </c>
      <c r="C954" s="141" t="s">
        <v>2842</v>
      </c>
      <c r="D954" s="135">
        <v>1000002670</v>
      </c>
      <c r="E954" s="141" t="s">
        <v>2843</v>
      </c>
      <c r="F954" s="137">
        <v>44739</v>
      </c>
      <c r="G954" s="137" t="str">
        <f t="shared" si="210"/>
        <v>Targeted Dealer</v>
      </c>
      <c r="H954" s="137"/>
      <c r="I954" s="177">
        <v>100</v>
      </c>
      <c r="J954" s="177"/>
      <c r="K954" s="178">
        <v>159</v>
      </c>
      <c r="L954" s="178">
        <f t="shared" si="202"/>
        <v>-59</v>
      </c>
      <c r="M954" s="178" t="str">
        <f t="shared" si="203"/>
        <v>-</v>
      </c>
      <c r="N954" s="179">
        <v>110</v>
      </c>
      <c r="O954" s="180" t="str">
        <f t="shared" si="198"/>
        <v>Aug</v>
      </c>
      <c r="P954" s="178">
        <v>109</v>
      </c>
      <c r="Q954" s="181">
        <f t="shared" si="204"/>
        <v>50</v>
      </c>
      <c r="R954" s="180">
        <f t="shared" si="199"/>
        <v>0.45871559633027514</v>
      </c>
      <c r="S954" s="181" t="str">
        <f t="shared" si="205"/>
        <v>GROWTH</v>
      </c>
      <c r="T954" s="178">
        <f t="shared" si="200"/>
        <v>110</v>
      </c>
      <c r="U954" s="182" t="str">
        <f t="shared" si="201"/>
        <v>Sep</v>
      </c>
      <c r="V954" s="178">
        <f t="shared" si="208"/>
        <v>110</v>
      </c>
      <c r="W954" s="183">
        <f t="shared" si="206"/>
        <v>49</v>
      </c>
      <c r="X954" s="184" t="b">
        <f t="shared" si="209"/>
        <v>0</v>
      </c>
      <c r="Y954" s="183" t="str">
        <f t="shared" si="207"/>
        <v>GROWTH</v>
      </c>
      <c r="Z954" s="138">
        <v>0</v>
      </c>
      <c r="AA954" s="133"/>
      <c r="AB954" s="133" t="s">
        <v>121</v>
      </c>
      <c r="AC954" s="138" t="s">
        <v>3919</v>
      </c>
      <c r="AE954" s="138" t="s">
        <v>3919</v>
      </c>
      <c r="AF954" s="139">
        <v>147.91666666666666</v>
      </c>
    </row>
    <row r="955" spans="1:32" s="139" customFormat="1" ht="12">
      <c r="A955" s="138" t="s">
        <v>3919</v>
      </c>
      <c r="B955" s="141" t="s">
        <v>80</v>
      </c>
      <c r="C955" s="141" t="s">
        <v>2844</v>
      </c>
      <c r="D955" s="135">
        <v>1000001910</v>
      </c>
      <c r="E955" s="136" t="s">
        <v>2845</v>
      </c>
      <c r="F955" s="137">
        <v>41341</v>
      </c>
      <c r="G955" s="137" t="str">
        <f t="shared" si="210"/>
        <v>Targeted Dealer</v>
      </c>
      <c r="H955" s="137"/>
      <c r="I955" s="177">
        <v>125</v>
      </c>
      <c r="J955" s="177"/>
      <c r="K955" s="178">
        <v>125</v>
      </c>
      <c r="L955" s="178">
        <f t="shared" si="202"/>
        <v>0</v>
      </c>
      <c r="M955" s="178" t="str">
        <f t="shared" si="203"/>
        <v>-</v>
      </c>
      <c r="N955" s="179">
        <v>75</v>
      </c>
      <c r="O955" s="180" t="str">
        <f t="shared" si="198"/>
        <v>Aug</v>
      </c>
      <c r="P955" s="178">
        <v>100</v>
      </c>
      <c r="Q955" s="181">
        <f t="shared" si="204"/>
        <v>25</v>
      </c>
      <c r="R955" s="180">
        <f t="shared" si="199"/>
        <v>0.25</v>
      </c>
      <c r="S955" s="181" t="str">
        <f t="shared" si="205"/>
        <v>GROWTH</v>
      </c>
      <c r="T955" s="178">
        <f t="shared" si="200"/>
        <v>75</v>
      </c>
      <c r="U955" s="182" t="str">
        <f t="shared" si="201"/>
        <v>Sep</v>
      </c>
      <c r="V955" s="178">
        <f t="shared" si="208"/>
        <v>75</v>
      </c>
      <c r="W955" s="183">
        <f t="shared" si="206"/>
        <v>50</v>
      </c>
      <c r="X955" s="184" t="b">
        <f t="shared" si="209"/>
        <v>0</v>
      </c>
      <c r="Y955" s="183" t="str">
        <f t="shared" si="207"/>
        <v>GROWTH</v>
      </c>
      <c r="Z955" s="138">
        <v>0</v>
      </c>
      <c r="AA955" s="133"/>
      <c r="AB955" s="133" t="s">
        <v>121</v>
      </c>
      <c r="AC955" s="138" t="s">
        <v>3919</v>
      </c>
      <c r="AE955" s="138" t="s">
        <v>3919</v>
      </c>
      <c r="AF955" s="139">
        <v>135.83333333333334</v>
      </c>
    </row>
    <row r="956" spans="1:32" s="139" customFormat="1" ht="12">
      <c r="A956" s="138" t="s">
        <v>3919</v>
      </c>
      <c r="B956" s="141" t="s">
        <v>80</v>
      </c>
      <c r="C956" s="141" t="s">
        <v>2846</v>
      </c>
      <c r="D956" s="135">
        <v>1000001952</v>
      </c>
      <c r="E956" s="136" t="s">
        <v>2847</v>
      </c>
      <c r="F956" s="137">
        <v>41900</v>
      </c>
      <c r="G956" s="137" t="str">
        <f t="shared" si="210"/>
        <v>Targeted Dealer</v>
      </c>
      <c r="H956" s="137"/>
      <c r="I956" s="177">
        <v>70</v>
      </c>
      <c r="J956" s="177"/>
      <c r="K956" s="178">
        <v>36</v>
      </c>
      <c r="L956" s="178">
        <f t="shared" si="202"/>
        <v>34</v>
      </c>
      <c r="M956" s="178" t="str">
        <f t="shared" si="203"/>
        <v>-</v>
      </c>
      <c r="N956" s="179">
        <v>81</v>
      </c>
      <c r="O956" s="180" t="str">
        <f t="shared" si="198"/>
        <v>Aug</v>
      </c>
      <c r="P956" s="178">
        <v>22.5</v>
      </c>
      <c r="Q956" s="181">
        <f t="shared" si="204"/>
        <v>13.5</v>
      </c>
      <c r="R956" s="180">
        <f t="shared" si="199"/>
        <v>0.60000000000000009</v>
      </c>
      <c r="S956" s="181" t="str">
        <f t="shared" si="205"/>
        <v>GROWTH</v>
      </c>
      <c r="T956" s="178">
        <f t="shared" si="200"/>
        <v>81</v>
      </c>
      <c r="U956" s="182" t="str">
        <f t="shared" si="201"/>
        <v>Sep</v>
      </c>
      <c r="V956" s="178">
        <f t="shared" si="208"/>
        <v>81</v>
      </c>
      <c r="W956" s="183">
        <f t="shared" si="206"/>
        <v>-45</v>
      </c>
      <c r="X956" s="184" t="b">
        <f t="shared" si="209"/>
        <v>0</v>
      </c>
      <c r="Y956" s="183" t="str">
        <f t="shared" si="207"/>
        <v>GROWTH</v>
      </c>
      <c r="Z956" s="138">
        <v>0</v>
      </c>
      <c r="AA956" s="133"/>
      <c r="AB956" s="133" t="s">
        <v>121</v>
      </c>
      <c r="AC956" s="138" t="s">
        <v>3919</v>
      </c>
      <c r="AE956" s="138" t="s">
        <v>3919</v>
      </c>
      <c r="AF956" s="139">
        <v>51.25</v>
      </c>
    </row>
    <row r="957" spans="1:32" s="139" customFormat="1" ht="12">
      <c r="A957" s="138" t="s">
        <v>3919</v>
      </c>
      <c r="B957" s="141" t="s">
        <v>80</v>
      </c>
      <c r="C957" s="141" t="s">
        <v>2850</v>
      </c>
      <c r="D957" s="135">
        <v>1000001916</v>
      </c>
      <c r="E957" s="136" t="s">
        <v>2851</v>
      </c>
      <c r="F957" s="137">
        <v>42621</v>
      </c>
      <c r="G957" s="137" t="str">
        <f t="shared" si="210"/>
        <v>Targeted Dealer</v>
      </c>
      <c r="H957" s="137"/>
      <c r="I957" s="177">
        <v>200</v>
      </c>
      <c r="J957" s="177"/>
      <c r="K957" s="178">
        <v>180</v>
      </c>
      <c r="L957" s="178">
        <f t="shared" si="202"/>
        <v>20</v>
      </c>
      <c r="M957" s="178" t="str">
        <f t="shared" si="203"/>
        <v>-</v>
      </c>
      <c r="N957" s="179">
        <v>180</v>
      </c>
      <c r="O957" s="180" t="str">
        <f t="shared" si="198"/>
        <v>Aug</v>
      </c>
      <c r="P957" s="178">
        <v>264.8</v>
      </c>
      <c r="Q957" s="181">
        <f t="shared" si="204"/>
        <v>-84.800000000000011</v>
      </c>
      <c r="R957" s="180">
        <f t="shared" si="199"/>
        <v>-0.3202416918429003</v>
      </c>
      <c r="S957" s="181" t="str">
        <f t="shared" si="205"/>
        <v>DEGROWTH</v>
      </c>
      <c r="T957" s="178">
        <f t="shared" si="200"/>
        <v>180</v>
      </c>
      <c r="U957" s="182" t="str">
        <f t="shared" si="201"/>
        <v>Sep</v>
      </c>
      <c r="V957" s="178">
        <f t="shared" si="208"/>
        <v>180</v>
      </c>
      <c r="W957" s="183">
        <f t="shared" si="206"/>
        <v>0</v>
      </c>
      <c r="X957" s="184" t="b">
        <f t="shared" si="209"/>
        <v>0</v>
      </c>
      <c r="Y957" s="183" t="str">
        <f t="shared" si="207"/>
        <v>GROWTH</v>
      </c>
      <c r="Z957" s="138">
        <v>0</v>
      </c>
      <c r="AA957" s="133"/>
      <c r="AB957" s="133" t="s">
        <v>121</v>
      </c>
      <c r="AC957" s="138" t="s">
        <v>3919</v>
      </c>
      <c r="AE957" s="138" t="s">
        <v>3919</v>
      </c>
      <c r="AF957" s="139">
        <v>312.84166666666664</v>
      </c>
    </row>
    <row r="958" spans="1:32" s="139" customFormat="1" ht="12">
      <c r="A958" s="138" t="s">
        <v>3919</v>
      </c>
      <c r="B958" s="141" t="s">
        <v>80</v>
      </c>
      <c r="C958" s="141" t="s">
        <v>2852</v>
      </c>
      <c r="D958" s="135">
        <v>1000001914</v>
      </c>
      <c r="E958" s="136" t="s">
        <v>2853</v>
      </c>
      <c r="F958" s="137">
        <v>42803</v>
      </c>
      <c r="G958" s="137" t="str">
        <f t="shared" si="210"/>
        <v>Targeted Dealer</v>
      </c>
      <c r="H958" s="137"/>
      <c r="I958" s="177">
        <v>200</v>
      </c>
      <c r="J958" s="177"/>
      <c r="K958" s="178">
        <v>10</v>
      </c>
      <c r="L958" s="178">
        <f t="shared" si="202"/>
        <v>190</v>
      </c>
      <c r="M958" s="178" t="str">
        <f t="shared" si="203"/>
        <v>-</v>
      </c>
      <c r="N958" s="179">
        <v>20</v>
      </c>
      <c r="O958" s="180" t="str">
        <f t="shared" si="198"/>
        <v>Aug</v>
      </c>
      <c r="P958" s="178">
        <v>10</v>
      </c>
      <c r="Q958" s="181">
        <f t="shared" si="204"/>
        <v>0</v>
      </c>
      <c r="R958" s="180">
        <f t="shared" si="199"/>
        <v>0</v>
      </c>
      <c r="S958" s="181" t="str">
        <f t="shared" si="205"/>
        <v>GROWTH</v>
      </c>
      <c r="T958" s="178">
        <f t="shared" si="200"/>
        <v>20</v>
      </c>
      <c r="U958" s="182" t="str">
        <f t="shared" si="201"/>
        <v>Sep</v>
      </c>
      <c r="V958" s="178">
        <f t="shared" si="208"/>
        <v>20</v>
      </c>
      <c r="W958" s="183">
        <f t="shared" si="206"/>
        <v>-10</v>
      </c>
      <c r="X958" s="184" t="b">
        <f t="shared" si="209"/>
        <v>0</v>
      </c>
      <c r="Y958" s="183" t="str">
        <f t="shared" si="207"/>
        <v>GROWTH</v>
      </c>
      <c r="Z958" s="138">
        <v>0</v>
      </c>
      <c r="AA958" s="133"/>
      <c r="AB958" s="133" t="s">
        <v>121</v>
      </c>
      <c r="AC958" s="138" t="s">
        <v>3919</v>
      </c>
      <c r="AE958" s="138" t="s">
        <v>3919</v>
      </c>
      <c r="AF958" s="139">
        <v>24.166666666666668</v>
      </c>
    </row>
    <row r="959" spans="1:32" s="139" customFormat="1" ht="12">
      <c r="A959" s="138" t="s">
        <v>3919</v>
      </c>
      <c r="B959" s="141" t="s">
        <v>80</v>
      </c>
      <c r="C959" s="141" t="s">
        <v>2858</v>
      </c>
      <c r="D959" s="135">
        <v>1000001938</v>
      </c>
      <c r="E959" s="136" t="s">
        <v>2859</v>
      </c>
      <c r="F959" s="137">
        <v>43091</v>
      </c>
      <c r="G959" s="137" t="str">
        <f t="shared" si="210"/>
        <v>Targeted Dealer</v>
      </c>
      <c r="H959" s="137"/>
      <c r="I959" s="177">
        <v>75</v>
      </c>
      <c r="J959" s="177"/>
      <c r="K959" s="178">
        <v>75</v>
      </c>
      <c r="L959" s="178">
        <f t="shared" si="202"/>
        <v>0</v>
      </c>
      <c r="M959" s="178" t="str">
        <f t="shared" si="203"/>
        <v>-</v>
      </c>
      <c r="N959" s="179">
        <v>50</v>
      </c>
      <c r="O959" s="180" t="str">
        <f t="shared" si="198"/>
        <v>Aug</v>
      </c>
      <c r="P959" s="178">
        <v>50</v>
      </c>
      <c r="Q959" s="181">
        <f t="shared" si="204"/>
        <v>25</v>
      </c>
      <c r="R959" s="180">
        <f t="shared" si="199"/>
        <v>0.5</v>
      </c>
      <c r="S959" s="181" t="str">
        <f t="shared" si="205"/>
        <v>GROWTH</v>
      </c>
      <c r="T959" s="178">
        <f t="shared" si="200"/>
        <v>50</v>
      </c>
      <c r="U959" s="182" t="str">
        <f t="shared" si="201"/>
        <v>Sep</v>
      </c>
      <c r="V959" s="178">
        <f t="shared" si="208"/>
        <v>50</v>
      </c>
      <c r="W959" s="183">
        <f t="shared" si="206"/>
        <v>25</v>
      </c>
      <c r="X959" s="184" t="b">
        <f t="shared" si="209"/>
        <v>0</v>
      </c>
      <c r="Y959" s="183" t="str">
        <f t="shared" si="207"/>
        <v>GROWTH</v>
      </c>
      <c r="Z959" s="138">
        <v>0</v>
      </c>
      <c r="AA959" s="133"/>
      <c r="AB959" s="133" t="s">
        <v>121</v>
      </c>
      <c r="AC959" s="138" t="s">
        <v>3919</v>
      </c>
      <c r="AE959" s="138" t="s">
        <v>3919</v>
      </c>
      <c r="AF959" s="139">
        <v>141.66666666666666</v>
      </c>
    </row>
    <row r="960" spans="1:32" s="139" customFormat="1" ht="12">
      <c r="A960" s="138" t="s">
        <v>3919</v>
      </c>
      <c r="B960" s="141" t="s">
        <v>80</v>
      </c>
      <c r="C960" s="141" t="s">
        <v>2860</v>
      </c>
      <c r="D960" s="135">
        <v>1000001928</v>
      </c>
      <c r="E960" s="136" t="s">
        <v>2861</v>
      </c>
      <c r="F960" s="137">
        <v>43315</v>
      </c>
      <c r="G960" s="137" t="str">
        <f t="shared" si="210"/>
        <v>Targeted Dealer</v>
      </c>
      <c r="H960" s="137"/>
      <c r="I960" s="177">
        <v>585</v>
      </c>
      <c r="J960" s="177"/>
      <c r="K960" s="178">
        <v>621.5</v>
      </c>
      <c r="L960" s="178">
        <f t="shared" si="202"/>
        <v>-36.5</v>
      </c>
      <c r="M960" s="178" t="str">
        <f t="shared" si="203"/>
        <v>-</v>
      </c>
      <c r="N960" s="179">
        <v>483.5</v>
      </c>
      <c r="O960" s="180" t="str">
        <f t="shared" si="198"/>
        <v>Aug</v>
      </c>
      <c r="P960" s="178">
        <v>589</v>
      </c>
      <c r="Q960" s="181">
        <f t="shared" si="204"/>
        <v>32.5</v>
      </c>
      <c r="R960" s="180">
        <f t="shared" si="199"/>
        <v>5.5178268251273366E-2</v>
      </c>
      <c r="S960" s="181" t="str">
        <f t="shared" si="205"/>
        <v>GROWTH</v>
      </c>
      <c r="T960" s="178">
        <f t="shared" si="200"/>
        <v>483.5</v>
      </c>
      <c r="U960" s="182" t="str">
        <f t="shared" si="201"/>
        <v>Sep</v>
      </c>
      <c r="V960" s="178">
        <f t="shared" si="208"/>
        <v>483.5</v>
      </c>
      <c r="W960" s="183">
        <f t="shared" si="206"/>
        <v>138</v>
      </c>
      <c r="X960" s="184" t="b">
        <f t="shared" si="209"/>
        <v>0</v>
      </c>
      <c r="Y960" s="183" t="str">
        <f t="shared" si="207"/>
        <v>GROWTH</v>
      </c>
      <c r="Z960" s="138">
        <v>0</v>
      </c>
      <c r="AA960" s="133"/>
      <c r="AB960" s="133" t="s">
        <v>121</v>
      </c>
      <c r="AC960" s="138" t="s">
        <v>3919</v>
      </c>
      <c r="AE960" s="138" t="s">
        <v>3919</v>
      </c>
      <c r="AF960" s="139">
        <v>739.46666666666658</v>
      </c>
    </row>
    <row r="961" spans="1:32" s="139" customFormat="1" ht="12">
      <c r="A961" s="138" t="s">
        <v>3919</v>
      </c>
      <c r="B961" s="141" t="s">
        <v>80</v>
      </c>
      <c r="C961" s="141" t="s">
        <v>2862</v>
      </c>
      <c r="D961" s="135">
        <v>1000001947</v>
      </c>
      <c r="E961" s="136" t="s">
        <v>2863</v>
      </c>
      <c r="F961" s="137">
        <v>43339</v>
      </c>
      <c r="G961" s="137" t="str">
        <f t="shared" si="210"/>
        <v>Targeted Dealer</v>
      </c>
      <c r="H961" s="137"/>
      <c r="I961" s="177">
        <v>300</v>
      </c>
      <c r="J961" s="177"/>
      <c r="K961" s="178">
        <v>841</v>
      </c>
      <c r="L961" s="178">
        <f t="shared" si="202"/>
        <v>-541</v>
      </c>
      <c r="M961" s="178" t="str">
        <f t="shared" si="203"/>
        <v>-</v>
      </c>
      <c r="N961" s="179">
        <v>324.5</v>
      </c>
      <c r="O961" s="180" t="str">
        <f t="shared" si="198"/>
        <v>Aug</v>
      </c>
      <c r="P961" s="178">
        <v>729.5</v>
      </c>
      <c r="Q961" s="181">
        <f t="shared" si="204"/>
        <v>111.5</v>
      </c>
      <c r="R961" s="180">
        <f t="shared" si="199"/>
        <v>0.15284441398217963</v>
      </c>
      <c r="S961" s="181" t="str">
        <f t="shared" si="205"/>
        <v>GROWTH</v>
      </c>
      <c r="T961" s="178">
        <f t="shared" si="200"/>
        <v>324.5</v>
      </c>
      <c r="U961" s="182" t="str">
        <f t="shared" si="201"/>
        <v>Sep</v>
      </c>
      <c r="V961" s="178">
        <f t="shared" si="208"/>
        <v>324.5</v>
      </c>
      <c r="W961" s="183">
        <f t="shared" si="206"/>
        <v>516.5</v>
      </c>
      <c r="X961" s="184" t="b">
        <f t="shared" si="209"/>
        <v>0</v>
      </c>
      <c r="Y961" s="183" t="str">
        <f t="shared" si="207"/>
        <v>GROWTH</v>
      </c>
      <c r="Z961" s="138">
        <v>0</v>
      </c>
      <c r="AA961" s="133"/>
      <c r="AB961" s="133" t="s">
        <v>121</v>
      </c>
      <c r="AC961" s="138" t="s">
        <v>3919</v>
      </c>
      <c r="AE961" s="138" t="s">
        <v>3919</v>
      </c>
      <c r="AF961" s="139">
        <v>702.625</v>
      </c>
    </row>
    <row r="962" spans="1:32" s="139" customFormat="1" ht="12">
      <c r="A962" s="138" t="s">
        <v>3919</v>
      </c>
      <c r="B962" s="141" t="s">
        <v>80</v>
      </c>
      <c r="C962" s="141" t="s">
        <v>2864</v>
      </c>
      <c r="D962" s="135">
        <v>1000001920</v>
      </c>
      <c r="E962" s="136" t="s">
        <v>2865</v>
      </c>
      <c r="F962" s="137">
        <v>43421</v>
      </c>
      <c r="G962" s="137" t="str">
        <f t="shared" si="210"/>
        <v>Targeted Dealer</v>
      </c>
      <c r="H962" s="137"/>
      <c r="I962" s="177">
        <v>130</v>
      </c>
      <c r="J962" s="177"/>
      <c r="K962" s="178">
        <v>95</v>
      </c>
      <c r="L962" s="178">
        <f t="shared" si="202"/>
        <v>35</v>
      </c>
      <c r="M962" s="178" t="str">
        <f t="shared" si="203"/>
        <v>-</v>
      </c>
      <c r="N962" s="179">
        <v>155</v>
      </c>
      <c r="O962" s="180" t="str">
        <f t="shared" si="198"/>
        <v>Aug</v>
      </c>
      <c r="P962" s="178">
        <v>135</v>
      </c>
      <c r="Q962" s="181">
        <f t="shared" si="204"/>
        <v>-40</v>
      </c>
      <c r="R962" s="180">
        <f t="shared" si="199"/>
        <v>-0.29629629629629628</v>
      </c>
      <c r="S962" s="181" t="str">
        <f t="shared" si="205"/>
        <v>DEGROWTH</v>
      </c>
      <c r="T962" s="178">
        <f t="shared" si="200"/>
        <v>155</v>
      </c>
      <c r="U962" s="182" t="str">
        <f t="shared" si="201"/>
        <v>Sep</v>
      </c>
      <c r="V962" s="178">
        <f t="shared" si="208"/>
        <v>155</v>
      </c>
      <c r="W962" s="183">
        <f t="shared" si="206"/>
        <v>-60</v>
      </c>
      <c r="X962" s="184" t="b">
        <f t="shared" si="209"/>
        <v>0</v>
      </c>
      <c r="Y962" s="183" t="str">
        <f t="shared" si="207"/>
        <v>GROWTH</v>
      </c>
      <c r="Z962" s="138">
        <v>0</v>
      </c>
      <c r="AA962" s="133"/>
      <c r="AB962" s="133" t="s">
        <v>121</v>
      </c>
      <c r="AC962" s="138" t="s">
        <v>3919</v>
      </c>
      <c r="AE962" s="138" t="s">
        <v>3919</v>
      </c>
      <c r="AF962" s="139">
        <v>143.625</v>
      </c>
    </row>
    <row r="963" spans="1:32" s="139" customFormat="1" ht="12">
      <c r="A963" s="138" t="s">
        <v>3919</v>
      </c>
      <c r="B963" s="141" t="s">
        <v>80</v>
      </c>
      <c r="C963" s="141" t="s">
        <v>2866</v>
      </c>
      <c r="D963" s="135">
        <v>1000001918</v>
      </c>
      <c r="E963" s="136" t="s">
        <v>2867</v>
      </c>
      <c r="F963" s="137">
        <v>43424</v>
      </c>
      <c r="G963" s="137" t="str">
        <f t="shared" si="210"/>
        <v>Targeted Dealer</v>
      </c>
      <c r="H963" s="137"/>
      <c r="I963" s="177">
        <v>80</v>
      </c>
      <c r="J963" s="177"/>
      <c r="K963" s="178">
        <v>80</v>
      </c>
      <c r="L963" s="178">
        <f t="shared" si="202"/>
        <v>0</v>
      </c>
      <c r="M963" s="178" t="str">
        <f t="shared" si="203"/>
        <v>-</v>
      </c>
      <c r="N963" s="179">
        <v>93</v>
      </c>
      <c r="O963" s="180" t="str">
        <f t="shared" si="198"/>
        <v>Aug</v>
      </c>
      <c r="P963" s="178">
        <v>88</v>
      </c>
      <c r="Q963" s="181">
        <f t="shared" si="204"/>
        <v>-8</v>
      </c>
      <c r="R963" s="180">
        <f t="shared" si="199"/>
        <v>-9.0909090909090939E-2</v>
      </c>
      <c r="S963" s="181" t="str">
        <f t="shared" si="205"/>
        <v>DEGROWTH</v>
      </c>
      <c r="T963" s="178">
        <f t="shared" si="200"/>
        <v>93</v>
      </c>
      <c r="U963" s="182" t="str">
        <f t="shared" si="201"/>
        <v>Sep</v>
      </c>
      <c r="V963" s="178">
        <f t="shared" si="208"/>
        <v>93</v>
      </c>
      <c r="W963" s="183">
        <f t="shared" si="206"/>
        <v>-13</v>
      </c>
      <c r="X963" s="184" t="b">
        <f t="shared" si="209"/>
        <v>0</v>
      </c>
      <c r="Y963" s="183" t="str">
        <f t="shared" si="207"/>
        <v>GROWTH</v>
      </c>
      <c r="Z963" s="138">
        <v>0</v>
      </c>
      <c r="AA963" s="133"/>
      <c r="AB963" s="133" t="s">
        <v>121</v>
      </c>
      <c r="AC963" s="138" t="s">
        <v>3919</v>
      </c>
      <c r="AE963" s="138" t="s">
        <v>3919</v>
      </c>
      <c r="AF963" s="139">
        <v>112.75</v>
      </c>
    </row>
    <row r="964" spans="1:32" s="139" customFormat="1" ht="12">
      <c r="A964" s="138" t="s">
        <v>3919</v>
      </c>
      <c r="B964" s="141" t="s">
        <v>80</v>
      </c>
      <c r="C964" s="141" t="s">
        <v>2870</v>
      </c>
      <c r="D964" s="135">
        <v>1000001931</v>
      </c>
      <c r="E964" s="136" t="s">
        <v>2871</v>
      </c>
      <c r="F964" s="137">
        <v>43690</v>
      </c>
      <c r="G964" s="137" t="str">
        <f t="shared" si="210"/>
        <v>Targeted Dealer</v>
      </c>
      <c r="H964" s="137"/>
      <c r="I964" s="177">
        <v>90</v>
      </c>
      <c r="J964" s="177"/>
      <c r="K964" s="178">
        <v>10</v>
      </c>
      <c r="L964" s="178">
        <f t="shared" ref="L964:L1021" si="211">I964-K964</f>
        <v>80</v>
      </c>
      <c r="M964" s="178" t="str">
        <f t="shared" ref="M964:M1021" si="212">IFERROR((K964/J964%),"-")</f>
        <v>-</v>
      </c>
      <c r="N964" s="179">
        <v>90</v>
      </c>
      <c r="O964" s="180" t="str">
        <f t="shared" ref="O964:O1027" si="213">IF(F964&lt;=$P$2,"Aug","")</f>
        <v>Aug</v>
      </c>
      <c r="P964" s="178">
        <v>40</v>
      </c>
      <c r="Q964" s="181">
        <f t="shared" ref="Q964:Q1021" si="214">K964-P964</f>
        <v>-30</v>
      </c>
      <c r="R964" s="180">
        <f t="shared" ref="R964:R1027" si="215">IFERROR(IF(O964="Aug",(K964/P964-1))," ")</f>
        <v>-0.75</v>
      </c>
      <c r="S964" s="181" t="str">
        <f t="shared" ref="S964:S1021" si="216">IF(N964&gt;0,IF(O964="","-",IF(R964&lt;0%,"DEGROWTH","GROWTH")))</f>
        <v>DEGROWTH</v>
      </c>
      <c r="T964" s="178">
        <f t="shared" ref="T964:T1027" si="217">N964</f>
        <v>90</v>
      </c>
      <c r="U964" s="182" t="str">
        <f t="shared" ref="U964:U1027" si="218">IF(F964&lt;=$V$2,"Sep","")</f>
        <v>Sep</v>
      </c>
      <c r="V964" s="178">
        <f t="shared" si="208"/>
        <v>90</v>
      </c>
      <c r="W964" s="183">
        <f t="shared" ref="W964:W1021" si="219">K964-V964</f>
        <v>-80</v>
      </c>
      <c r="X964" s="184" t="b">
        <f t="shared" si="209"/>
        <v>0</v>
      </c>
      <c r="Y964" s="183" t="str">
        <f t="shared" ref="Y964:Y1021" si="220">IF(T964&gt;0,IF(U964="","-",IF(X964&lt;0%,"DEGROWTH","GROWTH")))</f>
        <v>GROWTH</v>
      </c>
      <c r="Z964" s="138">
        <v>0</v>
      </c>
      <c r="AA964" s="133"/>
      <c r="AB964" s="133" t="s">
        <v>121</v>
      </c>
      <c r="AC964" s="138" t="s">
        <v>3919</v>
      </c>
      <c r="AE964" s="138" t="s">
        <v>3919</v>
      </c>
      <c r="AF964" s="139">
        <v>107.5</v>
      </c>
    </row>
    <row r="965" spans="1:32" s="139" customFormat="1" ht="12">
      <c r="A965" s="138" t="s">
        <v>3919</v>
      </c>
      <c r="B965" s="141" t="s">
        <v>80</v>
      </c>
      <c r="C965" s="141" t="s">
        <v>2872</v>
      </c>
      <c r="D965" s="135">
        <v>1000001932</v>
      </c>
      <c r="E965" s="136" t="s">
        <v>2873</v>
      </c>
      <c r="F965" s="137">
        <v>43698</v>
      </c>
      <c r="G965" s="137" t="str">
        <f t="shared" si="210"/>
        <v>Targeted Dealer</v>
      </c>
      <c r="H965" s="137"/>
      <c r="I965" s="177">
        <v>3500</v>
      </c>
      <c r="J965" s="177"/>
      <c r="K965" s="178">
        <v>2797.5</v>
      </c>
      <c r="L965" s="178">
        <f t="shared" si="211"/>
        <v>702.5</v>
      </c>
      <c r="M965" s="178" t="str">
        <f t="shared" si="212"/>
        <v>-</v>
      </c>
      <c r="N965" s="179">
        <v>1339.5</v>
      </c>
      <c r="O965" s="180" t="str">
        <f t="shared" si="213"/>
        <v>Aug</v>
      </c>
      <c r="P965" s="178">
        <v>3794.75</v>
      </c>
      <c r="Q965" s="181">
        <f t="shared" si="214"/>
        <v>-997.25</v>
      </c>
      <c r="R965" s="180">
        <f t="shared" si="215"/>
        <v>-0.2627972857236972</v>
      </c>
      <c r="S965" s="181" t="str">
        <f t="shared" si="216"/>
        <v>DEGROWTH</v>
      </c>
      <c r="T965" s="178">
        <f t="shared" si="217"/>
        <v>1339.5</v>
      </c>
      <c r="U965" s="182" t="str">
        <f t="shared" si="218"/>
        <v>Sep</v>
      </c>
      <c r="V965" s="178">
        <f t="shared" si="208"/>
        <v>1339.5</v>
      </c>
      <c r="W965" s="183">
        <f t="shared" si="219"/>
        <v>1458</v>
      </c>
      <c r="X965" s="184" t="b">
        <f t="shared" si="209"/>
        <v>0</v>
      </c>
      <c r="Y965" s="183" t="str">
        <f t="shared" si="220"/>
        <v>GROWTH</v>
      </c>
      <c r="Z965" s="138">
        <v>0</v>
      </c>
      <c r="AA965" s="133"/>
      <c r="AB965" s="133" t="s">
        <v>121</v>
      </c>
      <c r="AC965" s="138" t="s">
        <v>3919</v>
      </c>
      <c r="AE965" s="138" t="s">
        <v>3919</v>
      </c>
      <c r="AF965" s="139">
        <v>4982.1666666666661</v>
      </c>
    </row>
    <row r="966" spans="1:32" s="139" customFormat="1" ht="12">
      <c r="A966" s="138" t="s">
        <v>3919</v>
      </c>
      <c r="B966" s="141" t="s">
        <v>80</v>
      </c>
      <c r="C966" s="141" t="s">
        <v>2876</v>
      </c>
      <c r="D966" s="135">
        <v>1000001950</v>
      </c>
      <c r="E966" s="136" t="s">
        <v>2877</v>
      </c>
      <c r="F966" s="137">
        <v>43774</v>
      </c>
      <c r="G966" s="137" t="str">
        <f t="shared" si="210"/>
        <v>Targeted Dealer</v>
      </c>
      <c r="H966" s="137"/>
      <c r="I966" s="177">
        <v>70</v>
      </c>
      <c r="J966" s="177"/>
      <c r="K966" s="178">
        <v>82.75</v>
      </c>
      <c r="L966" s="178">
        <f t="shared" si="211"/>
        <v>-12.75</v>
      </c>
      <c r="M966" s="178" t="str">
        <f t="shared" si="212"/>
        <v>-</v>
      </c>
      <c r="N966" s="179">
        <v>55</v>
      </c>
      <c r="O966" s="180" t="str">
        <f t="shared" si="213"/>
        <v>Aug</v>
      </c>
      <c r="P966" s="178">
        <v>55.25</v>
      </c>
      <c r="Q966" s="181">
        <f t="shared" si="214"/>
        <v>27.5</v>
      </c>
      <c r="R966" s="180">
        <f t="shared" si="215"/>
        <v>0.49773755656108598</v>
      </c>
      <c r="S966" s="181" t="str">
        <f t="shared" si="216"/>
        <v>GROWTH</v>
      </c>
      <c r="T966" s="178">
        <f t="shared" si="217"/>
        <v>55</v>
      </c>
      <c r="U966" s="182" t="str">
        <f t="shared" si="218"/>
        <v>Sep</v>
      </c>
      <c r="V966" s="178">
        <f t="shared" si="208"/>
        <v>55</v>
      </c>
      <c r="W966" s="183">
        <f t="shared" si="219"/>
        <v>27.75</v>
      </c>
      <c r="X966" s="184" t="b">
        <f t="shared" si="209"/>
        <v>0</v>
      </c>
      <c r="Y966" s="183" t="str">
        <f t="shared" si="220"/>
        <v>GROWTH</v>
      </c>
      <c r="Z966" s="138">
        <v>0</v>
      </c>
      <c r="AA966" s="133"/>
      <c r="AB966" s="133" t="s">
        <v>121</v>
      </c>
      <c r="AC966" s="138" t="s">
        <v>3919</v>
      </c>
      <c r="AE966" s="138" t="s">
        <v>3919</v>
      </c>
      <c r="AF966" s="139">
        <v>56.5</v>
      </c>
    </row>
    <row r="967" spans="1:32" s="139" customFormat="1" ht="12">
      <c r="A967" s="138" t="s">
        <v>3919</v>
      </c>
      <c r="B967" s="141" t="s">
        <v>80</v>
      </c>
      <c r="C967" s="141" t="s">
        <v>2878</v>
      </c>
      <c r="D967" s="135">
        <v>1000001942</v>
      </c>
      <c r="E967" s="136" t="s">
        <v>2879</v>
      </c>
      <c r="F967" s="137">
        <v>44096</v>
      </c>
      <c r="G967" s="137" t="str">
        <f t="shared" si="210"/>
        <v>Targeted Dealer</v>
      </c>
      <c r="H967" s="137"/>
      <c r="I967" s="177">
        <v>350</v>
      </c>
      <c r="J967" s="177"/>
      <c r="K967" s="178">
        <v>142</v>
      </c>
      <c r="L967" s="178">
        <f t="shared" si="211"/>
        <v>208</v>
      </c>
      <c r="M967" s="178" t="str">
        <f t="shared" si="212"/>
        <v>-</v>
      </c>
      <c r="N967" s="179">
        <v>417.5</v>
      </c>
      <c r="O967" s="180" t="str">
        <f t="shared" si="213"/>
        <v>Aug</v>
      </c>
      <c r="P967" s="178">
        <v>155</v>
      </c>
      <c r="Q967" s="181">
        <f t="shared" si="214"/>
        <v>-13</v>
      </c>
      <c r="R967" s="180">
        <f t="shared" si="215"/>
        <v>-8.3870967741935476E-2</v>
      </c>
      <c r="S967" s="181" t="str">
        <f t="shared" si="216"/>
        <v>DEGROWTH</v>
      </c>
      <c r="T967" s="178">
        <f t="shared" si="217"/>
        <v>417.5</v>
      </c>
      <c r="U967" s="182" t="str">
        <f t="shared" si="218"/>
        <v>Sep</v>
      </c>
      <c r="V967" s="178">
        <f t="shared" si="208"/>
        <v>417.5</v>
      </c>
      <c r="W967" s="183">
        <f t="shared" si="219"/>
        <v>-275.5</v>
      </c>
      <c r="X967" s="184" t="b">
        <f t="shared" si="209"/>
        <v>0</v>
      </c>
      <c r="Y967" s="183" t="str">
        <f t="shared" si="220"/>
        <v>GROWTH</v>
      </c>
      <c r="Z967" s="138">
        <v>0</v>
      </c>
      <c r="AA967" s="133"/>
      <c r="AB967" s="133" t="s">
        <v>121</v>
      </c>
      <c r="AC967" s="138" t="s">
        <v>3919</v>
      </c>
      <c r="AE967" s="138" t="s">
        <v>3919</v>
      </c>
      <c r="AF967" s="139">
        <v>309.40000000000003</v>
      </c>
    </row>
    <row r="968" spans="1:32" s="139" customFormat="1" ht="12">
      <c r="A968" s="138" t="s">
        <v>3919</v>
      </c>
      <c r="B968" s="141" t="s">
        <v>80</v>
      </c>
      <c r="C968" s="141" t="s">
        <v>2882</v>
      </c>
      <c r="D968" s="135">
        <v>1000001951</v>
      </c>
      <c r="E968" s="136" t="s">
        <v>2883</v>
      </c>
      <c r="F968" s="137">
        <v>44181</v>
      </c>
      <c r="G968" s="137" t="str">
        <f t="shared" si="210"/>
        <v>Targeted Dealer</v>
      </c>
      <c r="H968" s="137"/>
      <c r="I968" s="177">
        <v>350</v>
      </c>
      <c r="J968" s="177"/>
      <c r="K968" s="178">
        <v>374</v>
      </c>
      <c r="L968" s="178">
        <f t="shared" si="211"/>
        <v>-24</v>
      </c>
      <c r="M968" s="178" t="str">
        <f t="shared" si="212"/>
        <v>-</v>
      </c>
      <c r="N968" s="179">
        <v>450</v>
      </c>
      <c r="O968" s="180" t="str">
        <f t="shared" si="213"/>
        <v>Aug</v>
      </c>
      <c r="P968" s="178">
        <v>272</v>
      </c>
      <c r="Q968" s="181">
        <f t="shared" si="214"/>
        <v>102</v>
      </c>
      <c r="R968" s="180">
        <f t="shared" si="215"/>
        <v>0.375</v>
      </c>
      <c r="S968" s="181" t="str">
        <f t="shared" si="216"/>
        <v>GROWTH</v>
      </c>
      <c r="T968" s="178">
        <f t="shared" si="217"/>
        <v>450</v>
      </c>
      <c r="U968" s="182" t="str">
        <f t="shared" si="218"/>
        <v>Sep</v>
      </c>
      <c r="V968" s="178">
        <f t="shared" si="208"/>
        <v>450</v>
      </c>
      <c r="W968" s="183">
        <f t="shared" si="219"/>
        <v>-76</v>
      </c>
      <c r="X968" s="184" t="b">
        <f t="shared" si="209"/>
        <v>0</v>
      </c>
      <c r="Y968" s="183" t="str">
        <f t="shared" si="220"/>
        <v>GROWTH</v>
      </c>
      <c r="Z968" s="138">
        <v>0</v>
      </c>
      <c r="AA968" s="133"/>
      <c r="AB968" s="133" t="s">
        <v>121</v>
      </c>
      <c r="AC968" s="138" t="s">
        <v>3919</v>
      </c>
      <c r="AE968" s="138" t="s">
        <v>3919</v>
      </c>
      <c r="AF968" s="139">
        <v>529</v>
      </c>
    </row>
    <row r="969" spans="1:32" s="139" customFormat="1" ht="12">
      <c r="A969" s="138" t="s">
        <v>3919</v>
      </c>
      <c r="B969" s="141" t="s">
        <v>80</v>
      </c>
      <c r="C969" s="141" t="s">
        <v>2886</v>
      </c>
      <c r="D969" s="135">
        <v>1000002024</v>
      </c>
      <c r="E969" s="136" t="s">
        <v>2887</v>
      </c>
      <c r="F969" s="137">
        <v>44501</v>
      </c>
      <c r="G969" s="137" t="str">
        <f t="shared" si="210"/>
        <v>-</v>
      </c>
      <c r="H969" s="137"/>
      <c r="I969" s="177">
        <v>0</v>
      </c>
      <c r="J969" s="177"/>
      <c r="K969" s="178">
        <v>0</v>
      </c>
      <c r="L969" s="178">
        <f t="shared" si="211"/>
        <v>0</v>
      </c>
      <c r="M969" s="178" t="str">
        <f t="shared" si="212"/>
        <v>-</v>
      </c>
      <c r="N969" s="179">
        <v>0</v>
      </c>
      <c r="O969" s="180" t="str">
        <f t="shared" si="213"/>
        <v>Aug</v>
      </c>
      <c r="P969" s="178">
        <v>0</v>
      </c>
      <c r="Q969" s="181">
        <f t="shared" si="214"/>
        <v>0</v>
      </c>
      <c r="R969" s="180" t="str">
        <f t="shared" si="215"/>
        <v xml:space="preserve"> </v>
      </c>
      <c r="S969" s="181" t="b">
        <f t="shared" si="216"/>
        <v>0</v>
      </c>
      <c r="T969" s="178">
        <f t="shared" si="217"/>
        <v>0</v>
      </c>
      <c r="U969" s="182" t="str">
        <f t="shared" si="218"/>
        <v>Sep</v>
      </c>
      <c r="V969" s="178">
        <f t="shared" si="208"/>
        <v>0</v>
      </c>
      <c r="W969" s="183">
        <f t="shared" si="219"/>
        <v>0</v>
      </c>
      <c r="X969" s="184" t="b">
        <f t="shared" si="209"/>
        <v>0</v>
      </c>
      <c r="Y969" s="183" t="b">
        <f t="shared" si="220"/>
        <v>0</v>
      </c>
      <c r="Z969" s="138">
        <v>0</v>
      </c>
      <c r="AA969" s="133"/>
      <c r="AB969" s="133" t="s">
        <v>121</v>
      </c>
      <c r="AC969" s="138" t="s">
        <v>3919</v>
      </c>
      <c r="AE969" s="138" t="s">
        <v>3919</v>
      </c>
      <c r="AF969" s="139">
        <v>13.333333333333334</v>
      </c>
    </row>
    <row r="970" spans="1:32" s="139" customFormat="1" ht="12">
      <c r="A970" s="138" t="s">
        <v>3919</v>
      </c>
      <c r="B970" s="141" t="s">
        <v>80</v>
      </c>
      <c r="C970" s="141" t="s">
        <v>2888</v>
      </c>
      <c r="D970" s="135">
        <v>1000002036</v>
      </c>
      <c r="E970" s="136" t="s">
        <v>2889</v>
      </c>
      <c r="F970" s="137">
        <v>44501</v>
      </c>
      <c r="G970" s="137" t="str">
        <f t="shared" si="210"/>
        <v>Targeted Dealer</v>
      </c>
      <c r="H970" s="137"/>
      <c r="I970" s="177">
        <v>75</v>
      </c>
      <c r="J970" s="177"/>
      <c r="K970" s="178">
        <v>105</v>
      </c>
      <c r="L970" s="178">
        <f t="shared" si="211"/>
        <v>-30</v>
      </c>
      <c r="M970" s="178" t="str">
        <f t="shared" si="212"/>
        <v>-</v>
      </c>
      <c r="N970" s="179">
        <v>85</v>
      </c>
      <c r="O970" s="180" t="str">
        <f t="shared" si="213"/>
        <v>Aug</v>
      </c>
      <c r="P970" s="178">
        <v>120</v>
      </c>
      <c r="Q970" s="181">
        <f t="shared" si="214"/>
        <v>-15</v>
      </c>
      <c r="R970" s="180">
        <f t="shared" si="215"/>
        <v>-0.125</v>
      </c>
      <c r="S970" s="181" t="str">
        <f t="shared" si="216"/>
        <v>DEGROWTH</v>
      </c>
      <c r="T970" s="178">
        <f t="shared" si="217"/>
        <v>85</v>
      </c>
      <c r="U970" s="182" t="str">
        <f t="shared" si="218"/>
        <v>Sep</v>
      </c>
      <c r="V970" s="178">
        <f t="shared" si="208"/>
        <v>85</v>
      </c>
      <c r="W970" s="183">
        <f t="shared" si="219"/>
        <v>20</v>
      </c>
      <c r="X970" s="184" t="b">
        <f t="shared" si="209"/>
        <v>0</v>
      </c>
      <c r="Y970" s="183" t="str">
        <f t="shared" si="220"/>
        <v>GROWTH</v>
      </c>
      <c r="Z970" s="138">
        <v>0</v>
      </c>
      <c r="AA970" s="133"/>
      <c r="AB970" s="133" t="s">
        <v>121</v>
      </c>
      <c r="AC970" s="138" t="s">
        <v>3919</v>
      </c>
      <c r="AE970" s="138" t="s">
        <v>3919</v>
      </c>
      <c r="AF970" s="139">
        <v>195.83333333333334</v>
      </c>
    </row>
    <row r="971" spans="1:32" s="139" customFormat="1" ht="12">
      <c r="A971" s="138" t="s">
        <v>3919</v>
      </c>
      <c r="B971" s="141" t="s">
        <v>80</v>
      </c>
      <c r="C971" s="141" t="s">
        <v>2890</v>
      </c>
      <c r="D971" s="135">
        <v>1000002552</v>
      </c>
      <c r="E971" s="136" t="s">
        <v>2891</v>
      </c>
      <c r="F971" s="137">
        <v>44615</v>
      </c>
      <c r="G971" s="137" t="str">
        <f t="shared" si="210"/>
        <v>Targeted Dealer</v>
      </c>
      <c r="H971" s="137"/>
      <c r="I971" s="177">
        <v>100</v>
      </c>
      <c r="J971" s="177"/>
      <c r="K971" s="178">
        <v>102.5</v>
      </c>
      <c r="L971" s="178">
        <f t="shared" si="211"/>
        <v>-2.5</v>
      </c>
      <c r="M971" s="178" t="str">
        <f t="shared" si="212"/>
        <v>-</v>
      </c>
      <c r="N971" s="179">
        <v>141.5</v>
      </c>
      <c r="O971" s="180" t="str">
        <f t="shared" si="213"/>
        <v>Aug</v>
      </c>
      <c r="P971" s="178">
        <v>228</v>
      </c>
      <c r="Q971" s="181">
        <f t="shared" si="214"/>
        <v>-125.5</v>
      </c>
      <c r="R971" s="180">
        <f t="shared" si="215"/>
        <v>-0.55043859649122806</v>
      </c>
      <c r="S971" s="181" t="str">
        <f t="shared" si="216"/>
        <v>DEGROWTH</v>
      </c>
      <c r="T971" s="178">
        <f t="shared" si="217"/>
        <v>141.5</v>
      </c>
      <c r="U971" s="182" t="str">
        <f t="shared" si="218"/>
        <v>Sep</v>
      </c>
      <c r="V971" s="178">
        <f t="shared" si="208"/>
        <v>141.5</v>
      </c>
      <c r="W971" s="183">
        <f t="shared" si="219"/>
        <v>-39</v>
      </c>
      <c r="X971" s="184" t="b">
        <f t="shared" si="209"/>
        <v>0</v>
      </c>
      <c r="Y971" s="183" t="str">
        <f t="shared" si="220"/>
        <v>GROWTH</v>
      </c>
      <c r="Z971" s="138">
        <v>0</v>
      </c>
      <c r="AA971" s="133"/>
      <c r="AB971" s="133" t="s">
        <v>121</v>
      </c>
      <c r="AC971" s="138" t="s">
        <v>3919</v>
      </c>
      <c r="AE971" s="138" t="s">
        <v>3919</v>
      </c>
      <c r="AF971" s="139">
        <v>169.33333333333334</v>
      </c>
    </row>
    <row r="972" spans="1:32" s="139" customFormat="1" ht="12">
      <c r="A972" s="138" t="s">
        <v>3919</v>
      </c>
      <c r="B972" s="141" t="s">
        <v>80</v>
      </c>
      <c r="C972" s="141" t="s">
        <v>2892</v>
      </c>
      <c r="D972" s="135">
        <v>1000002558</v>
      </c>
      <c r="E972" s="136" t="s">
        <v>2893</v>
      </c>
      <c r="F972" s="137">
        <v>44617</v>
      </c>
      <c r="G972" s="137" t="str">
        <f t="shared" si="210"/>
        <v>Targeted Dealer</v>
      </c>
      <c r="H972" s="137"/>
      <c r="I972" s="177">
        <v>150</v>
      </c>
      <c r="J972" s="177"/>
      <c r="K972" s="178">
        <v>175.5</v>
      </c>
      <c r="L972" s="178">
        <f t="shared" si="211"/>
        <v>-25.5</v>
      </c>
      <c r="M972" s="178" t="str">
        <f t="shared" si="212"/>
        <v>-</v>
      </c>
      <c r="N972" s="179">
        <v>122.25</v>
      </c>
      <c r="O972" s="180" t="str">
        <f t="shared" si="213"/>
        <v>Aug</v>
      </c>
      <c r="P972" s="178">
        <v>132</v>
      </c>
      <c r="Q972" s="181">
        <f t="shared" si="214"/>
        <v>43.5</v>
      </c>
      <c r="R972" s="180">
        <f t="shared" si="215"/>
        <v>0.32954545454545459</v>
      </c>
      <c r="S972" s="181" t="str">
        <f t="shared" si="216"/>
        <v>GROWTH</v>
      </c>
      <c r="T972" s="178">
        <f t="shared" si="217"/>
        <v>122.25</v>
      </c>
      <c r="U972" s="182" t="str">
        <f t="shared" si="218"/>
        <v>Sep</v>
      </c>
      <c r="V972" s="178">
        <f t="shared" si="208"/>
        <v>122.25</v>
      </c>
      <c r="W972" s="183">
        <f t="shared" si="219"/>
        <v>53.25</v>
      </c>
      <c r="X972" s="184" t="b">
        <f t="shared" si="209"/>
        <v>0</v>
      </c>
      <c r="Y972" s="183" t="str">
        <f t="shared" si="220"/>
        <v>GROWTH</v>
      </c>
      <c r="Z972" s="138">
        <v>0</v>
      </c>
      <c r="AA972" s="133"/>
      <c r="AB972" s="133" t="s">
        <v>121</v>
      </c>
      <c r="AC972" s="138" t="s">
        <v>3919</v>
      </c>
      <c r="AE972" s="138" t="s">
        <v>3919</v>
      </c>
      <c r="AF972" s="139">
        <v>193.75</v>
      </c>
    </row>
    <row r="973" spans="1:32" s="139" customFormat="1" ht="12">
      <c r="A973" s="138" t="s">
        <v>3919</v>
      </c>
      <c r="B973" s="141" t="s">
        <v>80</v>
      </c>
      <c r="C973" s="141" t="s">
        <v>2894</v>
      </c>
      <c r="D973" s="135">
        <v>1000002632</v>
      </c>
      <c r="E973" s="136" t="s">
        <v>2895</v>
      </c>
      <c r="F973" s="137">
        <v>44621</v>
      </c>
      <c r="G973" s="137" t="str">
        <f t="shared" si="210"/>
        <v>-</v>
      </c>
      <c r="H973" s="137"/>
      <c r="I973" s="177">
        <v>0</v>
      </c>
      <c r="J973" s="177"/>
      <c r="K973" s="178">
        <v>0</v>
      </c>
      <c r="L973" s="178">
        <f t="shared" si="211"/>
        <v>0</v>
      </c>
      <c r="M973" s="178" t="str">
        <f t="shared" si="212"/>
        <v>-</v>
      </c>
      <c r="N973" s="179">
        <v>50</v>
      </c>
      <c r="O973" s="180" t="str">
        <f t="shared" si="213"/>
        <v>Aug</v>
      </c>
      <c r="P973" s="178">
        <v>0</v>
      </c>
      <c r="Q973" s="181">
        <f t="shared" si="214"/>
        <v>0</v>
      </c>
      <c r="R973" s="180" t="str">
        <f t="shared" si="215"/>
        <v xml:space="preserve"> </v>
      </c>
      <c r="S973" s="181" t="str">
        <f t="shared" si="216"/>
        <v>GROWTH</v>
      </c>
      <c r="T973" s="178">
        <f t="shared" si="217"/>
        <v>50</v>
      </c>
      <c r="U973" s="182" t="str">
        <f t="shared" si="218"/>
        <v>Sep</v>
      </c>
      <c r="V973" s="178">
        <f t="shared" si="208"/>
        <v>50</v>
      </c>
      <c r="W973" s="183">
        <f t="shared" si="219"/>
        <v>-50</v>
      </c>
      <c r="X973" s="184" t="b">
        <f t="shared" si="209"/>
        <v>0</v>
      </c>
      <c r="Y973" s="183" t="str">
        <f t="shared" si="220"/>
        <v>GROWTH</v>
      </c>
      <c r="Z973" s="138">
        <v>0</v>
      </c>
      <c r="AA973" s="133"/>
      <c r="AB973" s="133" t="s">
        <v>121</v>
      </c>
      <c r="AC973" s="138" t="s">
        <v>3919</v>
      </c>
      <c r="AE973" s="138" t="s">
        <v>3919</v>
      </c>
      <c r="AF973" s="139">
        <v>40</v>
      </c>
    </row>
    <row r="974" spans="1:32" s="139" customFormat="1" ht="12">
      <c r="A974" s="138" t="s">
        <v>3919</v>
      </c>
      <c r="B974" s="141" t="s">
        <v>80</v>
      </c>
      <c r="C974" s="141" t="s">
        <v>2898</v>
      </c>
      <c r="D974" s="135">
        <v>1000003020</v>
      </c>
      <c r="E974" s="141" t="s">
        <v>2899</v>
      </c>
      <c r="F974" s="137">
        <v>44845</v>
      </c>
      <c r="G974" s="137" t="str">
        <f t="shared" si="210"/>
        <v>Targeted Dealer</v>
      </c>
      <c r="H974" s="137"/>
      <c r="I974" s="177">
        <v>130</v>
      </c>
      <c r="J974" s="177"/>
      <c r="K974" s="178">
        <v>20</v>
      </c>
      <c r="L974" s="178">
        <f t="shared" si="211"/>
        <v>110</v>
      </c>
      <c r="M974" s="178" t="str">
        <f t="shared" si="212"/>
        <v>-</v>
      </c>
      <c r="N974" s="179">
        <v>269</v>
      </c>
      <c r="O974" s="180" t="str">
        <f t="shared" si="213"/>
        <v>Aug</v>
      </c>
      <c r="P974" s="178">
        <v>131.5</v>
      </c>
      <c r="Q974" s="181">
        <f t="shared" si="214"/>
        <v>-111.5</v>
      </c>
      <c r="R974" s="180">
        <f t="shared" si="215"/>
        <v>-0.84790874524714832</v>
      </c>
      <c r="S974" s="181" t="str">
        <f t="shared" si="216"/>
        <v>DEGROWTH</v>
      </c>
      <c r="T974" s="178">
        <f t="shared" si="217"/>
        <v>269</v>
      </c>
      <c r="U974" s="182" t="str">
        <f t="shared" si="218"/>
        <v>Sep</v>
      </c>
      <c r="V974" s="178">
        <f t="shared" si="208"/>
        <v>269</v>
      </c>
      <c r="W974" s="183">
        <f t="shared" si="219"/>
        <v>-249</v>
      </c>
      <c r="X974" s="184" t="b">
        <f t="shared" si="209"/>
        <v>0</v>
      </c>
      <c r="Y974" s="183" t="str">
        <f t="shared" si="220"/>
        <v>GROWTH</v>
      </c>
      <c r="Z974" s="138">
        <v>0</v>
      </c>
      <c r="AA974" s="133"/>
      <c r="AB974" s="133" t="s">
        <v>121</v>
      </c>
      <c r="AC974" s="138" t="s">
        <v>3919</v>
      </c>
      <c r="AE974" s="138" t="s">
        <v>3919</v>
      </c>
      <c r="AF974" s="139">
        <v>213.54166666666666</v>
      </c>
    </row>
    <row r="975" spans="1:32" s="139" customFormat="1" ht="12">
      <c r="A975" s="138" t="s">
        <v>3919</v>
      </c>
      <c r="B975" s="141" t="s">
        <v>80</v>
      </c>
      <c r="C975" s="141" t="s">
        <v>2900</v>
      </c>
      <c r="D975" s="135">
        <v>1000003310</v>
      </c>
      <c r="E975" s="141" t="s">
        <v>2901</v>
      </c>
      <c r="F975" s="137">
        <v>44957</v>
      </c>
      <c r="G975" s="137" t="str">
        <f t="shared" si="210"/>
        <v>Targeted Dealer</v>
      </c>
      <c r="H975" s="137"/>
      <c r="I975" s="177">
        <v>460</v>
      </c>
      <c r="J975" s="177"/>
      <c r="K975" s="178">
        <v>507</v>
      </c>
      <c r="L975" s="178">
        <f t="shared" si="211"/>
        <v>-47</v>
      </c>
      <c r="M975" s="178" t="str">
        <f t="shared" si="212"/>
        <v>-</v>
      </c>
      <c r="N975" s="179">
        <v>447</v>
      </c>
      <c r="O975" s="180" t="str">
        <f t="shared" si="213"/>
        <v>Aug</v>
      </c>
      <c r="P975" s="178">
        <v>504.5</v>
      </c>
      <c r="Q975" s="181">
        <f t="shared" si="214"/>
        <v>2.5</v>
      </c>
      <c r="R975" s="180">
        <f t="shared" si="215"/>
        <v>4.9554013875123815E-3</v>
      </c>
      <c r="S975" s="181" t="str">
        <f t="shared" si="216"/>
        <v>GROWTH</v>
      </c>
      <c r="T975" s="178">
        <f t="shared" si="217"/>
        <v>447</v>
      </c>
      <c r="U975" s="182" t="str">
        <f t="shared" si="218"/>
        <v>Sep</v>
      </c>
      <c r="V975" s="178">
        <f t="shared" si="208"/>
        <v>447</v>
      </c>
      <c r="W975" s="183">
        <f t="shared" si="219"/>
        <v>60</v>
      </c>
      <c r="X975" s="184" t="b">
        <f t="shared" si="209"/>
        <v>0</v>
      </c>
      <c r="Y975" s="183" t="str">
        <f t="shared" si="220"/>
        <v>GROWTH</v>
      </c>
      <c r="Z975" s="138">
        <v>0</v>
      </c>
      <c r="AA975" s="133"/>
      <c r="AB975" s="133" t="s">
        <v>121</v>
      </c>
      <c r="AC975" s="138" t="s">
        <v>3919</v>
      </c>
      <c r="AE975" s="138" t="s">
        <v>3919</v>
      </c>
      <c r="AF975" s="139">
        <v>584.91666666666663</v>
      </c>
    </row>
    <row r="976" spans="1:32" s="139" customFormat="1" ht="12">
      <c r="A976" s="138" t="s">
        <v>3919</v>
      </c>
      <c r="B976" s="141" t="s">
        <v>80</v>
      </c>
      <c r="C976" s="141" t="s">
        <v>2902</v>
      </c>
      <c r="D976" s="135">
        <v>1000003516</v>
      </c>
      <c r="E976" s="141" t="s">
        <v>2903</v>
      </c>
      <c r="F976" s="137">
        <v>45057</v>
      </c>
      <c r="G976" s="137" t="str">
        <f t="shared" si="210"/>
        <v>Targeted Dealer</v>
      </c>
      <c r="H976" s="137"/>
      <c r="I976" s="177">
        <v>150</v>
      </c>
      <c r="J976" s="177"/>
      <c r="K976" s="178">
        <v>125</v>
      </c>
      <c r="L976" s="178">
        <f t="shared" si="211"/>
        <v>25</v>
      </c>
      <c r="M976" s="178" t="str">
        <f t="shared" si="212"/>
        <v>-</v>
      </c>
      <c r="N976" s="179">
        <v>100</v>
      </c>
      <c r="O976" s="180" t="str">
        <f t="shared" si="213"/>
        <v>Aug</v>
      </c>
      <c r="P976" s="178">
        <v>130</v>
      </c>
      <c r="Q976" s="181">
        <f t="shared" si="214"/>
        <v>-5</v>
      </c>
      <c r="R976" s="180">
        <f t="shared" si="215"/>
        <v>-3.8461538461538436E-2</v>
      </c>
      <c r="S976" s="181" t="str">
        <f t="shared" si="216"/>
        <v>DEGROWTH</v>
      </c>
      <c r="T976" s="178">
        <f t="shared" si="217"/>
        <v>100</v>
      </c>
      <c r="U976" s="182" t="str">
        <f t="shared" si="218"/>
        <v>Sep</v>
      </c>
      <c r="V976" s="178">
        <f t="shared" si="208"/>
        <v>100</v>
      </c>
      <c r="W976" s="183">
        <f t="shared" si="219"/>
        <v>25</v>
      </c>
      <c r="X976" s="184" t="b">
        <f t="shared" si="209"/>
        <v>0</v>
      </c>
      <c r="Y976" s="183" t="str">
        <f t="shared" si="220"/>
        <v>GROWTH</v>
      </c>
      <c r="Z976" s="138">
        <v>0</v>
      </c>
      <c r="AA976" s="133"/>
      <c r="AB976" s="133" t="s">
        <v>121</v>
      </c>
      <c r="AC976" s="138" t="s">
        <v>3919</v>
      </c>
      <c r="AE976" s="138" t="s">
        <v>3919</v>
      </c>
      <c r="AF976" s="139">
        <v>138.83333333333334</v>
      </c>
    </row>
    <row r="977" spans="1:32" s="139" customFormat="1" ht="12">
      <c r="A977" s="138" t="s">
        <v>3919</v>
      </c>
      <c r="B977" s="141" t="s">
        <v>80</v>
      </c>
      <c r="C977" s="141" t="s">
        <v>2904</v>
      </c>
      <c r="D977" s="135">
        <v>1000003517</v>
      </c>
      <c r="E977" s="141" t="s">
        <v>2905</v>
      </c>
      <c r="F977" s="137">
        <v>45058</v>
      </c>
      <c r="G977" s="137" t="str">
        <f t="shared" si="210"/>
        <v>Targeted Dealer</v>
      </c>
      <c r="H977" s="137"/>
      <c r="I977" s="177">
        <v>340</v>
      </c>
      <c r="J977" s="177"/>
      <c r="K977" s="178">
        <v>415.95</v>
      </c>
      <c r="L977" s="178">
        <f t="shared" si="211"/>
        <v>-75.949999999999989</v>
      </c>
      <c r="M977" s="178" t="str">
        <f t="shared" si="212"/>
        <v>-</v>
      </c>
      <c r="N977" s="179">
        <v>381.5</v>
      </c>
      <c r="O977" s="180" t="str">
        <f t="shared" si="213"/>
        <v>Aug</v>
      </c>
      <c r="P977" s="178">
        <v>330</v>
      </c>
      <c r="Q977" s="181">
        <f t="shared" si="214"/>
        <v>85.949999999999989</v>
      </c>
      <c r="R977" s="180">
        <f t="shared" si="215"/>
        <v>0.26045454545454549</v>
      </c>
      <c r="S977" s="181" t="str">
        <f t="shared" si="216"/>
        <v>GROWTH</v>
      </c>
      <c r="T977" s="178">
        <f t="shared" si="217"/>
        <v>381.5</v>
      </c>
      <c r="U977" s="182" t="str">
        <f t="shared" si="218"/>
        <v>Sep</v>
      </c>
      <c r="V977" s="178">
        <f t="shared" si="208"/>
        <v>381.5</v>
      </c>
      <c r="W977" s="183">
        <f t="shared" si="219"/>
        <v>34.449999999999989</v>
      </c>
      <c r="X977" s="184" t="b">
        <f t="shared" si="209"/>
        <v>0</v>
      </c>
      <c r="Y977" s="183" t="str">
        <f t="shared" si="220"/>
        <v>GROWTH</v>
      </c>
      <c r="Z977" s="138">
        <v>0</v>
      </c>
      <c r="AA977" s="133"/>
      <c r="AB977" s="133" t="s">
        <v>121</v>
      </c>
      <c r="AC977" s="138" t="s">
        <v>3919</v>
      </c>
      <c r="AE977" s="138" t="s">
        <v>3919</v>
      </c>
      <c r="AF977" s="139">
        <v>568.6583333333333</v>
      </c>
    </row>
    <row r="978" spans="1:32" s="139" customFormat="1" ht="12">
      <c r="A978" s="138" t="s">
        <v>3919</v>
      </c>
      <c r="B978" s="141" t="s">
        <v>80</v>
      </c>
      <c r="C978" s="141" t="s">
        <v>2906</v>
      </c>
      <c r="D978" s="135">
        <v>1000003614</v>
      </c>
      <c r="E978" s="141" t="s">
        <v>2907</v>
      </c>
      <c r="F978" s="137">
        <v>45106</v>
      </c>
      <c r="G978" s="137" t="str">
        <f t="shared" si="210"/>
        <v>Targeted Dealer</v>
      </c>
      <c r="H978" s="137"/>
      <c r="I978" s="177">
        <v>400</v>
      </c>
      <c r="J978" s="177"/>
      <c r="K978" s="178">
        <v>542.5</v>
      </c>
      <c r="L978" s="178">
        <f t="shared" si="211"/>
        <v>-142.5</v>
      </c>
      <c r="M978" s="178" t="str">
        <f t="shared" si="212"/>
        <v>-</v>
      </c>
      <c r="N978" s="179">
        <v>275</v>
      </c>
      <c r="O978" s="180" t="str">
        <f t="shared" si="213"/>
        <v>Aug</v>
      </c>
      <c r="P978" s="178">
        <v>643</v>
      </c>
      <c r="Q978" s="181">
        <f t="shared" si="214"/>
        <v>-100.5</v>
      </c>
      <c r="R978" s="180">
        <f t="shared" si="215"/>
        <v>-0.15629860031104204</v>
      </c>
      <c r="S978" s="181" t="str">
        <f t="shared" si="216"/>
        <v>DEGROWTH</v>
      </c>
      <c r="T978" s="178">
        <f t="shared" si="217"/>
        <v>275</v>
      </c>
      <c r="U978" s="182" t="str">
        <f t="shared" si="218"/>
        <v>Sep</v>
      </c>
      <c r="V978" s="178">
        <f t="shared" si="208"/>
        <v>275</v>
      </c>
      <c r="W978" s="183">
        <f t="shared" si="219"/>
        <v>267.5</v>
      </c>
      <c r="X978" s="184" t="b">
        <f t="shared" si="209"/>
        <v>0</v>
      </c>
      <c r="Y978" s="183" t="str">
        <f t="shared" si="220"/>
        <v>GROWTH</v>
      </c>
      <c r="Z978" s="138">
        <v>0</v>
      </c>
      <c r="AA978" s="133"/>
      <c r="AB978" s="133" t="s">
        <v>121</v>
      </c>
      <c r="AC978" s="138" t="s">
        <v>3919</v>
      </c>
      <c r="AE978" s="138" t="s">
        <v>3919</v>
      </c>
      <c r="AF978" s="139">
        <v>563.58333333333337</v>
      </c>
    </row>
    <row r="979" spans="1:32" s="139" customFormat="1" ht="12">
      <c r="A979" s="138" t="s">
        <v>3919</v>
      </c>
      <c r="B979" s="141" t="s">
        <v>80</v>
      </c>
      <c r="C979" s="141" t="s">
        <v>2908</v>
      </c>
      <c r="D979" s="135">
        <v>1000003721</v>
      </c>
      <c r="E979" s="141" t="s">
        <v>2909</v>
      </c>
      <c r="F979" s="137">
        <v>45185</v>
      </c>
      <c r="G979" s="137" t="str">
        <f t="shared" si="210"/>
        <v>Targeted Dealer</v>
      </c>
      <c r="H979" s="137"/>
      <c r="I979" s="177">
        <v>160</v>
      </c>
      <c r="J979" s="177"/>
      <c r="K979" s="178">
        <v>170</v>
      </c>
      <c r="L979" s="178">
        <f t="shared" si="211"/>
        <v>-10</v>
      </c>
      <c r="M979" s="178" t="str">
        <f t="shared" si="212"/>
        <v>-</v>
      </c>
      <c r="N979" s="179">
        <v>253</v>
      </c>
      <c r="O979" s="180" t="str">
        <f t="shared" si="213"/>
        <v>Aug</v>
      </c>
      <c r="P979" s="178">
        <v>170</v>
      </c>
      <c r="Q979" s="181">
        <f t="shared" si="214"/>
        <v>0</v>
      </c>
      <c r="R979" s="180">
        <f t="shared" si="215"/>
        <v>0</v>
      </c>
      <c r="S979" s="181" t="str">
        <f t="shared" si="216"/>
        <v>GROWTH</v>
      </c>
      <c r="T979" s="178">
        <f t="shared" si="217"/>
        <v>253</v>
      </c>
      <c r="U979" s="182" t="str">
        <f t="shared" si="218"/>
        <v>Sep</v>
      </c>
      <c r="V979" s="178">
        <f t="shared" si="208"/>
        <v>253</v>
      </c>
      <c r="W979" s="183">
        <f t="shared" si="219"/>
        <v>-83</v>
      </c>
      <c r="X979" s="184" t="b">
        <f t="shared" si="209"/>
        <v>0</v>
      </c>
      <c r="Y979" s="183" t="str">
        <f t="shared" si="220"/>
        <v>GROWTH</v>
      </c>
      <c r="Z979" s="138">
        <v>0</v>
      </c>
      <c r="AA979" s="133"/>
      <c r="AB979" s="133" t="s">
        <v>121</v>
      </c>
      <c r="AC979" s="138" t="s">
        <v>3919</v>
      </c>
      <c r="AE979" s="138" t="s">
        <v>3919</v>
      </c>
      <c r="AF979" s="139">
        <v>226.25</v>
      </c>
    </row>
    <row r="980" spans="1:32" s="139" customFormat="1" ht="12">
      <c r="A980" s="138" t="s">
        <v>3919</v>
      </c>
      <c r="B980" s="141" t="s">
        <v>80</v>
      </c>
      <c r="C980" s="141" t="s">
        <v>2912</v>
      </c>
      <c r="D980" s="135">
        <v>1000003756</v>
      </c>
      <c r="E980" s="141" t="s">
        <v>2913</v>
      </c>
      <c r="F980" s="137">
        <v>45247</v>
      </c>
      <c r="G980" s="137" t="str">
        <f t="shared" si="210"/>
        <v>Targeted Dealer</v>
      </c>
      <c r="H980" s="137"/>
      <c r="I980" s="177">
        <v>75</v>
      </c>
      <c r="J980" s="177"/>
      <c r="K980" s="178">
        <v>120</v>
      </c>
      <c r="L980" s="178">
        <f t="shared" si="211"/>
        <v>-45</v>
      </c>
      <c r="M980" s="178" t="str">
        <f t="shared" si="212"/>
        <v>-</v>
      </c>
      <c r="N980" s="179">
        <v>63</v>
      </c>
      <c r="O980" s="180" t="str">
        <f t="shared" si="213"/>
        <v>Aug</v>
      </c>
      <c r="P980" s="178">
        <v>101</v>
      </c>
      <c r="Q980" s="181">
        <f t="shared" si="214"/>
        <v>19</v>
      </c>
      <c r="R980" s="180">
        <f t="shared" si="215"/>
        <v>0.18811881188118806</v>
      </c>
      <c r="S980" s="181" t="str">
        <f t="shared" si="216"/>
        <v>GROWTH</v>
      </c>
      <c r="T980" s="178">
        <f t="shared" si="217"/>
        <v>63</v>
      </c>
      <c r="U980" s="182" t="str">
        <f t="shared" si="218"/>
        <v>Sep</v>
      </c>
      <c r="V980" s="178">
        <f t="shared" si="208"/>
        <v>63</v>
      </c>
      <c r="W980" s="183">
        <f t="shared" si="219"/>
        <v>57</v>
      </c>
      <c r="X980" s="184" t="b">
        <f t="shared" si="209"/>
        <v>0</v>
      </c>
      <c r="Y980" s="183" t="str">
        <f t="shared" si="220"/>
        <v>GROWTH</v>
      </c>
      <c r="Z980" s="138">
        <v>0</v>
      </c>
      <c r="AA980" s="133"/>
      <c r="AB980" s="133" t="s">
        <v>121</v>
      </c>
      <c r="AC980" s="138" t="s">
        <v>3919</v>
      </c>
      <c r="AE980" s="138" t="s">
        <v>3919</v>
      </c>
      <c r="AF980" s="139">
        <v>97.333333333333329</v>
      </c>
    </row>
    <row r="981" spans="1:32" s="139" customFormat="1" ht="12">
      <c r="A981" s="138" t="s">
        <v>3919</v>
      </c>
      <c r="B981" s="144" t="s">
        <v>80</v>
      </c>
      <c r="C981" s="144" t="s">
        <v>2916</v>
      </c>
      <c r="D981" s="144">
        <v>1000003886</v>
      </c>
      <c r="E981" s="144" t="s">
        <v>2917</v>
      </c>
      <c r="F981" s="137">
        <v>45364</v>
      </c>
      <c r="G981" s="137" t="str">
        <f t="shared" si="210"/>
        <v>-</v>
      </c>
      <c r="H981" s="137"/>
      <c r="I981" s="177">
        <v>0</v>
      </c>
      <c r="J981" s="177"/>
      <c r="K981" s="178">
        <v>0</v>
      </c>
      <c r="L981" s="178">
        <f t="shared" si="211"/>
        <v>0</v>
      </c>
      <c r="M981" s="178" t="str">
        <f t="shared" si="212"/>
        <v>-</v>
      </c>
      <c r="N981" s="179">
        <v>20</v>
      </c>
      <c r="O981" s="180" t="str">
        <f t="shared" si="213"/>
        <v>Aug</v>
      </c>
      <c r="P981" s="178">
        <v>0</v>
      </c>
      <c r="Q981" s="181">
        <f t="shared" si="214"/>
        <v>0</v>
      </c>
      <c r="R981" s="180" t="str">
        <f t="shared" si="215"/>
        <v xml:space="preserve"> </v>
      </c>
      <c r="S981" s="181" t="str">
        <f t="shared" si="216"/>
        <v>GROWTH</v>
      </c>
      <c r="T981" s="178">
        <f t="shared" si="217"/>
        <v>20</v>
      </c>
      <c r="U981" s="182" t="str">
        <f t="shared" si="218"/>
        <v>Sep</v>
      </c>
      <c r="V981" s="178">
        <f t="shared" si="208"/>
        <v>20</v>
      </c>
      <c r="W981" s="183">
        <f t="shared" si="219"/>
        <v>-20</v>
      </c>
      <c r="X981" s="184" t="b">
        <f t="shared" si="209"/>
        <v>0</v>
      </c>
      <c r="Y981" s="183" t="str">
        <f t="shared" si="220"/>
        <v>GROWTH</v>
      </c>
      <c r="Z981" s="138">
        <v>0</v>
      </c>
      <c r="AA981" s="133"/>
      <c r="AB981" s="133" t="s">
        <v>121</v>
      </c>
      <c r="AC981" s="138" t="s">
        <v>3919</v>
      </c>
      <c r="AE981" s="138" t="s">
        <v>3919</v>
      </c>
      <c r="AF981" s="139">
        <v>5</v>
      </c>
    </row>
    <row r="982" spans="1:32" s="139" customFormat="1" ht="12">
      <c r="A982" s="138" t="s">
        <v>3919</v>
      </c>
      <c r="B982" s="144" t="s">
        <v>80</v>
      </c>
      <c r="C982" s="144" t="s">
        <v>2918</v>
      </c>
      <c r="D982" s="144">
        <v>1000003955</v>
      </c>
      <c r="E982" s="144" t="s">
        <v>2919</v>
      </c>
      <c r="F982" s="137">
        <v>45427</v>
      </c>
      <c r="G982" s="137" t="str">
        <f t="shared" si="210"/>
        <v>Targeted Dealer</v>
      </c>
      <c r="H982" s="137"/>
      <c r="I982" s="177">
        <v>60</v>
      </c>
      <c r="J982" s="177"/>
      <c r="K982" s="178">
        <v>30</v>
      </c>
      <c r="L982" s="178">
        <f t="shared" si="211"/>
        <v>30</v>
      </c>
      <c r="M982" s="178" t="str">
        <f t="shared" si="212"/>
        <v>-</v>
      </c>
      <c r="N982" s="179">
        <v>52</v>
      </c>
      <c r="O982" s="180" t="str">
        <f t="shared" si="213"/>
        <v>Aug</v>
      </c>
      <c r="P982" s="178">
        <v>80</v>
      </c>
      <c r="Q982" s="181">
        <f t="shared" si="214"/>
        <v>-50</v>
      </c>
      <c r="R982" s="180">
        <f t="shared" si="215"/>
        <v>-0.625</v>
      </c>
      <c r="S982" s="181" t="str">
        <f t="shared" si="216"/>
        <v>DEGROWTH</v>
      </c>
      <c r="T982" s="178">
        <f t="shared" si="217"/>
        <v>52</v>
      </c>
      <c r="U982" s="182" t="str">
        <f t="shared" si="218"/>
        <v>Sep</v>
      </c>
      <c r="V982" s="178">
        <f t="shared" si="208"/>
        <v>52</v>
      </c>
      <c r="W982" s="183">
        <f t="shared" si="219"/>
        <v>-22</v>
      </c>
      <c r="X982" s="184" t="b">
        <f t="shared" si="209"/>
        <v>0</v>
      </c>
      <c r="Y982" s="183" t="str">
        <f t="shared" si="220"/>
        <v>GROWTH</v>
      </c>
      <c r="Z982" s="138">
        <v>0</v>
      </c>
      <c r="AA982" s="133"/>
      <c r="AB982" s="133" t="s">
        <v>121</v>
      </c>
      <c r="AC982" s="138" t="s">
        <v>3919</v>
      </c>
      <c r="AE982" s="138" t="s">
        <v>3919</v>
      </c>
      <c r="AF982" s="139">
        <v>93.383333333333326</v>
      </c>
    </row>
    <row r="983" spans="1:32" s="139" customFormat="1" ht="12">
      <c r="A983" s="138" t="s">
        <v>3919</v>
      </c>
      <c r="B983" s="144" t="s">
        <v>80</v>
      </c>
      <c r="C983" s="144" t="s">
        <v>2920</v>
      </c>
      <c r="D983" s="144">
        <v>1000003957</v>
      </c>
      <c r="E983" s="144" t="s">
        <v>2921</v>
      </c>
      <c r="F983" s="137">
        <v>45428</v>
      </c>
      <c r="G983" s="137" t="str">
        <f t="shared" si="210"/>
        <v>Targeted Dealer</v>
      </c>
      <c r="H983" s="137"/>
      <c r="I983" s="177">
        <v>120</v>
      </c>
      <c r="J983" s="177"/>
      <c r="K983" s="178">
        <v>101.5</v>
      </c>
      <c r="L983" s="178">
        <f t="shared" si="211"/>
        <v>18.5</v>
      </c>
      <c r="M983" s="178" t="str">
        <f t="shared" si="212"/>
        <v>-</v>
      </c>
      <c r="N983" s="179">
        <v>104</v>
      </c>
      <c r="O983" s="180" t="str">
        <f t="shared" si="213"/>
        <v>Aug</v>
      </c>
      <c r="P983" s="178">
        <v>73</v>
      </c>
      <c r="Q983" s="181">
        <f t="shared" si="214"/>
        <v>28.5</v>
      </c>
      <c r="R983" s="180">
        <f t="shared" si="215"/>
        <v>0.3904109589041096</v>
      </c>
      <c r="S983" s="181" t="str">
        <f t="shared" si="216"/>
        <v>GROWTH</v>
      </c>
      <c r="T983" s="178">
        <f t="shared" si="217"/>
        <v>104</v>
      </c>
      <c r="U983" s="182" t="str">
        <f t="shared" si="218"/>
        <v>Sep</v>
      </c>
      <c r="V983" s="178">
        <f t="shared" si="208"/>
        <v>104</v>
      </c>
      <c r="W983" s="183">
        <f t="shared" si="219"/>
        <v>-2.5</v>
      </c>
      <c r="X983" s="184" t="b">
        <f t="shared" si="209"/>
        <v>0</v>
      </c>
      <c r="Y983" s="183" t="str">
        <f t="shared" si="220"/>
        <v>GROWTH</v>
      </c>
      <c r="Z983" s="138">
        <v>0</v>
      </c>
      <c r="AA983" s="133"/>
      <c r="AB983" s="133" t="s">
        <v>121</v>
      </c>
      <c r="AC983" s="138" t="s">
        <v>3919</v>
      </c>
      <c r="AE983" s="138" t="s">
        <v>3919</v>
      </c>
      <c r="AF983" s="139">
        <v>163.70000000000002</v>
      </c>
    </row>
    <row r="984" spans="1:32" s="139" customFormat="1" ht="12">
      <c r="A984" s="138" t="s">
        <v>3919</v>
      </c>
      <c r="B984" s="144" t="s">
        <v>80</v>
      </c>
      <c r="C984" s="144" t="s">
        <v>2922</v>
      </c>
      <c r="D984" s="144">
        <v>1000004009</v>
      </c>
      <c r="E984" s="144" t="s">
        <v>2923</v>
      </c>
      <c r="F984" s="137">
        <v>45457</v>
      </c>
      <c r="G984" s="137" t="str">
        <f t="shared" si="210"/>
        <v>-</v>
      </c>
      <c r="H984" s="137"/>
      <c r="I984" s="177">
        <v>0</v>
      </c>
      <c r="J984" s="177"/>
      <c r="K984" s="178">
        <v>0</v>
      </c>
      <c r="L984" s="178">
        <f t="shared" si="211"/>
        <v>0</v>
      </c>
      <c r="M984" s="178" t="str">
        <f t="shared" si="212"/>
        <v>-</v>
      </c>
      <c r="N984" s="179">
        <v>0</v>
      </c>
      <c r="O984" s="180" t="str">
        <f t="shared" si="213"/>
        <v>Aug</v>
      </c>
      <c r="P984" s="178">
        <v>0</v>
      </c>
      <c r="Q984" s="181">
        <f t="shared" si="214"/>
        <v>0</v>
      </c>
      <c r="R984" s="180" t="str">
        <f t="shared" si="215"/>
        <v xml:space="preserve"> </v>
      </c>
      <c r="S984" s="181" t="b">
        <f t="shared" si="216"/>
        <v>0</v>
      </c>
      <c r="T984" s="178">
        <f t="shared" si="217"/>
        <v>0</v>
      </c>
      <c r="U984" s="182" t="str">
        <f t="shared" si="218"/>
        <v>Sep</v>
      </c>
      <c r="V984" s="178">
        <f t="shared" ref="V984:V1043" si="221">T984</f>
        <v>0</v>
      </c>
      <c r="W984" s="183">
        <f t="shared" si="219"/>
        <v>0</v>
      </c>
      <c r="X984" s="184" t="b">
        <f t="shared" si="209"/>
        <v>0</v>
      </c>
      <c r="Y984" s="183" t="b">
        <f t="shared" si="220"/>
        <v>0</v>
      </c>
      <c r="Z984" s="138">
        <v>0</v>
      </c>
      <c r="AA984" s="133"/>
      <c r="AB984" s="133" t="s">
        <v>121</v>
      </c>
      <c r="AC984" s="138" t="s">
        <v>3919</v>
      </c>
      <c r="AE984" s="138" t="s">
        <v>3919</v>
      </c>
      <c r="AF984" s="139">
        <v>1.6666666666666667</v>
      </c>
    </row>
    <row r="985" spans="1:32" s="139" customFormat="1" ht="12">
      <c r="A985" s="138" t="s">
        <v>3919</v>
      </c>
      <c r="B985" s="144" t="s">
        <v>80</v>
      </c>
      <c r="C985" s="144" t="s">
        <v>2926</v>
      </c>
      <c r="D985" s="144">
        <v>1000004036</v>
      </c>
      <c r="E985" s="144" t="s">
        <v>2927</v>
      </c>
      <c r="F985" s="137">
        <v>45483</v>
      </c>
      <c r="G985" s="137" t="str">
        <f t="shared" si="210"/>
        <v>Targeted Dealer</v>
      </c>
      <c r="H985" s="137"/>
      <c r="I985" s="177">
        <v>40</v>
      </c>
      <c r="J985" s="177"/>
      <c r="K985" s="178">
        <v>20</v>
      </c>
      <c r="L985" s="178">
        <f t="shared" si="211"/>
        <v>20</v>
      </c>
      <c r="M985" s="178" t="str">
        <f t="shared" si="212"/>
        <v>-</v>
      </c>
      <c r="N985" s="179">
        <v>70</v>
      </c>
      <c r="O985" s="180" t="str">
        <f t="shared" si="213"/>
        <v>Aug</v>
      </c>
      <c r="P985" s="178">
        <v>40</v>
      </c>
      <c r="Q985" s="181">
        <f t="shared" si="214"/>
        <v>-20</v>
      </c>
      <c r="R985" s="180">
        <f t="shared" si="215"/>
        <v>-0.5</v>
      </c>
      <c r="S985" s="181" t="str">
        <f t="shared" si="216"/>
        <v>DEGROWTH</v>
      </c>
      <c r="T985" s="178">
        <f t="shared" si="217"/>
        <v>70</v>
      </c>
      <c r="U985" s="182" t="str">
        <f t="shared" si="218"/>
        <v>Sep</v>
      </c>
      <c r="V985" s="178">
        <f t="shared" si="221"/>
        <v>70</v>
      </c>
      <c r="W985" s="183">
        <f t="shared" si="219"/>
        <v>-50</v>
      </c>
      <c r="X985" s="184" t="b">
        <f t="shared" si="209"/>
        <v>0</v>
      </c>
      <c r="Y985" s="183" t="str">
        <f t="shared" si="220"/>
        <v>GROWTH</v>
      </c>
      <c r="Z985" s="138">
        <v>0</v>
      </c>
      <c r="AA985" s="133"/>
      <c r="AB985" s="133" t="s">
        <v>121</v>
      </c>
      <c r="AC985" s="138" t="s">
        <v>3919</v>
      </c>
      <c r="AE985" s="138" t="s">
        <v>3919</v>
      </c>
      <c r="AF985" s="139">
        <v>76.691666666666663</v>
      </c>
    </row>
    <row r="986" spans="1:32" s="139" customFormat="1" ht="12">
      <c r="A986" s="138" t="s">
        <v>3919</v>
      </c>
      <c r="B986" s="141" t="s">
        <v>82</v>
      </c>
      <c r="C986" s="152" t="s">
        <v>2930</v>
      </c>
      <c r="D986" s="135">
        <v>1000002702</v>
      </c>
      <c r="E986" s="141" t="s">
        <v>2931</v>
      </c>
      <c r="F986" s="137">
        <v>44739</v>
      </c>
      <c r="G986" s="137" t="str">
        <f t="shared" si="210"/>
        <v>Targeted Dealer</v>
      </c>
      <c r="H986" s="137"/>
      <c r="I986" s="177">
        <v>160</v>
      </c>
      <c r="J986" s="177"/>
      <c r="K986" s="178">
        <v>298.2</v>
      </c>
      <c r="L986" s="178">
        <f t="shared" si="211"/>
        <v>-138.19999999999999</v>
      </c>
      <c r="M986" s="178" t="str">
        <f t="shared" si="212"/>
        <v>-</v>
      </c>
      <c r="N986" s="179">
        <v>147</v>
      </c>
      <c r="O986" s="180" t="str">
        <f t="shared" si="213"/>
        <v>Aug</v>
      </c>
      <c r="P986" s="178">
        <v>103.95</v>
      </c>
      <c r="Q986" s="181">
        <f t="shared" si="214"/>
        <v>194.25</v>
      </c>
      <c r="R986" s="180">
        <f t="shared" si="215"/>
        <v>1.8686868686868685</v>
      </c>
      <c r="S986" s="181" t="str">
        <f t="shared" si="216"/>
        <v>GROWTH</v>
      </c>
      <c r="T986" s="178">
        <f t="shared" si="217"/>
        <v>147</v>
      </c>
      <c r="U986" s="182" t="str">
        <f t="shared" si="218"/>
        <v>Sep</v>
      </c>
      <c r="V986" s="178">
        <f t="shared" si="221"/>
        <v>147</v>
      </c>
      <c r="W986" s="183">
        <f t="shared" si="219"/>
        <v>151.19999999999999</v>
      </c>
      <c r="X986" s="184" t="b">
        <f t="shared" si="209"/>
        <v>0</v>
      </c>
      <c r="Y986" s="183" t="str">
        <f t="shared" si="220"/>
        <v>GROWTH</v>
      </c>
      <c r="Z986" s="138">
        <v>0</v>
      </c>
      <c r="AA986" s="133"/>
      <c r="AB986" s="133" t="s">
        <v>121</v>
      </c>
      <c r="AC986" s="138" t="s">
        <v>3919</v>
      </c>
      <c r="AE986" s="138" t="s">
        <v>3919</v>
      </c>
      <c r="AF986" s="139">
        <v>248.65833333333333</v>
      </c>
    </row>
    <row r="987" spans="1:32" s="139" customFormat="1" ht="12">
      <c r="A987" s="138" t="s">
        <v>3919</v>
      </c>
      <c r="B987" s="141" t="s">
        <v>82</v>
      </c>
      <c r="C987" s="141" t="s">
        <v>2934</v>
      </c>
      <c r="D987" s="135">
        <v>1000001329</v>
      </c>
      <c r="E987" s="136" t="s">
        <v>2935</v>
      </c>
      <c r="F987" s="137">
        <v>41898</v>
      </c>
      <c r="G987" s="137" t="str">
        <f t="shared" si="210"/>
        <v>Targeted Dealer</v>
      </c>
      <c r="H987" s="137"/>
      <c r="I987" s="177">
        <v>200</v>
      </c>
      <c r="J987" s="177"/>
      <c r="K987" s="178">
        <v>230</v>
      </c>
      <c r="L987" s="178">
        <f t="shared" si="211"/>
        <v>-30</v>
      </c>
      <c r="M987" s="178" t="str">
        <f t="shared" si="212"/>
        <v>-</v>
      </c>
      <c r="N987" s="179">
        <v>276</v>
      </c>
      <c r="O987" s="180" t="str">
        <f t="shared" si="213"/>
        <v>Aug</v>
      </c>
      <c r="P987" s="178">
        <v>212</v>
      </c>
      <c r="Q987" s="181">
        <f t="shared" si="214"/>
        <v>18</v>
      </c>
      <c r="R987" s="180">
        <f t="shared" si="215"/>
        <v>8.4905660377358583E-2</v>
      </c>
      <c r="S987" s="181" t="str">
        <f t="shared" si="216"/>
        <v>GROWTH</v>
      </c>
      <c r="T987" s="178">
        <f t="shared" si="217"/>
        <v>276</v>
      </c>
      <c r="U987" s="182" t="str">
        <f t="shared" si="218"/>
        <v>Sep</v>
      </c>
      <c r="V987" s="178">
        <f t="shared" si="221"/>
        <v>276</v>
      </c>
      <c r="W987" s="183">
        <f t="shared" si="219"/>
        <v>-46</v>
      </c>
      <c r="X987" s="184" t="b">
        <f t="shared" si="209"/>
        <v>0</v>
      </c>
      <c r="Y987" s="183" t="str">
        <f t="shared" si="220"/>
        <v>GROWTH</v>
      </c>
      <c r="Z987" s="138">
        <v>0</v>
      </c>
      <c r="AA987" s="133"/>
      <c r="AB987" s="133" t="s">
        <v>121</v>
      </c>
      <c r="AC987" s="138" t="s">
        <v>3919</v>
      </c>
      <c r="AE987" s="138" t="s">
        <v>3919</v>
      </c>
      <c r="AF987" s="139">
        <v>299.66666666666669</v>
      </c>
    </row>
    <row r="988" spans="1:32" s="139" customFormat="1" ht="12">
      <c r="A988" s="138" t="s">
        <v>3919</v>
      </c>
      <c r="B988" s="141" t="s">
        <v>82</v>
      </c>
      <c r="C988" s="141" t="s">
        <v>2936</v>
      </c>
      <c r="D988" s="135">
        <v>1000001337</v>
      </c>
      <c r="E988" s="136" t="s">
        <v>2937</v>
      </c>
      <c r="F988" s="137">
        <v>42200</v>
      </c>
      <c r="G988" s="137" t="str">
        <f t="shared" si="210"/>
        <v>Targeted Dealer</v>
      </c>
      <c r="H988" s="137"/>
      <c r="I988" s="177">
        <v>130</v>
      </c>
      <c r="J988" s="177"/>
      <c r="K988" s="178">
        <v>186.5</v>
      </c>
      <c r="L988" s="178">
        <f t="shared" si="211"/>
        <v>-56.5</v>
      </c>
      <c r="M988" s="178" t="str">
        <f t="shared" si="212"/>
        <v>-</v>
      </c>
      <c r="N988" s="179">
        <v>145</v>
      </c>
      <c r="O988" s="180" t="str">
        <f t="shared" si="213"/>
        <v>Aug</v>
      </c>
      <c r="P988" s="178">
        <v>125</v>
      </c>
      <c r="Q988" s="181">
        <f t="shared" si="214"/>
        <v>61.5</v>
      </c>
      <c r="R988" s="180">
        <f t="shared" si="215"/>
        <v>0.49199999999999999</v>
      </c>
      <c r="S988" s="181" t="str">
        <f t="shared" si="216"/>
        <v>GROWTH</v>
      </c>
      <c r="T988" s="178">
        <f t="shared" si="217"/>
        <v>145</v>
      </c>
      <c r="U988" s="182" t="str">
        <f t="shared" si="218"/>
        <v>Sep</v>
      </c>
      <c r="V988" s="178">
        <f t="shared" si="221"/>
        <v>145</v>
      </c>
      <c r="W988" s="183">
        <f t="shared" si="219"/>
        <v>41.5</v>
      </c>
      <c r="X988" s="184" t="b">
        <f t="shared" si="209"/>
        <v>0</v>
      </c>
      <c r="Y988" s="183" t="str">
        <f t="shared" si="220"/>
        <v>GROWTH</v>
      </c>
      <c r="Z988" s="138">
        <v>0</v>
      </c>
      <c r="AA988" s="133"/>
      <c r="AB988" s="133" t="s">
        <v>121</v>
      </c>
      <c r="AC988" s="138" t="s">
        <v>3919</v>
      </c>
      <c r="AE988" s="138" t="s">
        <v>3919</v>
      </c>
      <c r="AF988" s="139">
        <v>191.58333333333334</v>
      </c>
    </row>
    <row r="989" spans="1:32" s="139" customFormat="1" ht="12">
      <c r="A989" s="138" t="s">
        <v>3919</v>
      </c>
      <c r="B989" s="141" t="s">
        <v>82</v>
      </c>
      <c r="C989" s="141" t="s">
        <v>2940</v>
      </c>
      <c r="D989" s="135">
        <v>1000001336</v>
      </c>
      <c r="E989" s="136" t="s">
        <v>2941</v>
      </c>
      <c r="F989" s="137">
        <v>42367</v>
      </c>
      <c r="G989" s="137" t="str">
        <f t="shared" si="210"/>
        <v>Targeted Dealer</v>
      </c>
      <c r="H989" s="137"/>
      <c r="I989" s="177">
        <v>160</v>
      </c>
      <c r="J989" s="177"/>
      <c r="K989" s="178">
        <v>221</v>
      </c>
      <c r="L989" s="178">
        <f t="shared" si="211"/>
        <v>-61</v>
      </c>
      <c r="M989" s="178" t="str">
        <f t="shared" si="212"/>
        <v>-</v>
      </c>
      <c r="N989" s="179">
        <v>179</v>
      </c>
      <c r="O989" s="180" t="str">
        <f t="shared" si="213"/>
        <v>Aug</v>
      </c>
      <c r="P989" s="178">
        <v>162</v>
      </c>
      <c r="Q989" s="181">
        <f t="shared" si="214"/>
        <v>59</v>
      </c>
      <c r="R989" s="180">
        <f t="shared" si="215"/>
        <v>0.36419753086419759</v>
      </c>
      <c r="S989" s="181" t="str">
        <f t="shared" si="216"/>
        <v>GROWTH</v>
      </c>
      <c r="T989" s="178">
        <f t="shared" si="217"/>
        <v>179</v>
      </c>
      <c r="U989" s="182" t="str">
        <f t="shared" si="218"/>
        <v>Sep</v>
      </c>
      <c r="V989" s="178">
        <f t="shared" si="221"/>
        <v>179</v>
      </c>
      <c r="W989" s="183">
        <f t="shared" si="219"/>
        <v>42</v>
      </c>
      <c r="X989" s="184" t="b">
        <f t="shared" si="209"/>
        <v>0</v>
      </c>
      <c r="Y989" s="183" t="str">
        <f t="shared" si="220"/>
        <v>GROWTH</v>
      </c>
      <c r="Z989" s="138">
        <v>0</v>
      </c>
      <c r="AA989" s="133"/>
      <c r="AB989" s="133" t="s">
        <v>121</v>
      </c>
      <c r="AC989" s="138" t="s">
        <v>3919</v>
      </c>
      <c r="AE989" s="138" t="s">
        <v>3919</v>
      </c>
      <c r="AF989" s="139">
        <v>283.5</v>
      </c>
    </row>
    <row r="990" spans="1:32" s="139" customFormat="1" ht="12">
      <c r="A990" s="138" t="s">
        <v>3919</v>
      </c>
      <c r="B990" s="141" t="s">
        <v>82</v>
      </c>
      <c r="C990" s="141" t="s">
        <v>2942</v>
      </c>
      <c r="D990" s="135">
        <v>1000001330</v>
      </c>
      <c r="E990" s="136" t="s">
        <v>2943</v>
      </c>
      <c r="F990" s="137">
        <v>42766</v>
      </c>
      <c r="G990" s="137" t="str">
        <f t="shared" si="210"/>
        <v>Targeted Dealer</v>
      </c>
      <c r="H990" s="137"/>
      <c r="I990" s="177">
        <v>35</v>
      </c>
      <c r="J990" s="177"/>
      <c r="K990" s="178">
        <v>15</v>
      </c>
      <c r="L990" s="178">
        <f t="shared" si="211"/>
        <v>20</v>
      </c>
      <c r="M990" s="178" t="str">
        <f t="shared" si="212"/>
        <v>-</v>
      </c>
      <c r="N990" s="179">
        <v>16</v>
      </c>
      <c r="O990" s="180" t="str">
        <f t="shared" si="213"/>
        <v>Aug</v>
      </c>
      <c r="P990" s="178">
        <v>38</v>
      </c>
      <c r="Q990" s="181">
        <f t="shared" si="214"/>
        <v>-23</v>
      </c>
      <c r="R990" s="180">
        <f t="shared" si="215"/>
        <v>-0.60526315789473684</v>
      </c>
      <c r="S990" s="181" t="str">
        <f t="shared" si="216"/>
        <v>DEGROWTH</v>
      </c>
      <c r="T990" s="178">
        <f t="shared" si="217"/>
        <v>16</v>
      </c>
      <c r="U990" s="182" t="str">
        <f t="shared" si="218"/>
        <v>Sep</v>
      </c>
      <c r="V990" s="178">
        <f t="shared" si="221"/>
        <v>16</v>
      </c>
      <c r="W990" s="183">
        <f t="shared" si="219"/>
        <v>-1</v>
      </c>
      <c r="X990" s="184" t="b">
        <f t="shared" si="209"/>
        <v>0</v>
      </c>
      <c r="Y990" s="183" t="str">
        <f t="shared" si="220"/>
        <v>GROWTH</v>
      </c>
      <c r="Z990" s="138">
        <v>0</v>
      </c>
      <c r="AA990" s="133"/>
      <c r="AB990" s="133" t="s">
        <v>121</v>
      </c>
      <c r="AC990" s="138" t="s">
        <v>3919</v>
      </c>
      <c r="AE990" s="138" t="s">
        <v>3919</v>
      </c>
      <c r="AF990" s="139">
        <v>23.333333333333332</v>
      </c>
    </row>
    <row r="991" spans="1:32" s="139" customFormat="1" ht="12">
      <c r="A991" s="138" t="s">
        <v>3919</v>
      </c>
      <c r="B991" s="141" t="s">
        <v>82</v>
      </c>
      <c r="C991" s="141" t="s">
        <v>2946</v>
      </c>
      <c r="D991" s="135">
        <v>1000001334</v>
      </c>
      <c r="E991" s="136" t="s">
        <v>2947</v>
      </c>
      <c r="F991" s="137">
        <v>43089</v>
      </c>
      <c r="G991" s="137" t="str">
        <f t="shared" si="210"/>
        <v>Targeted Dealer</v>
      </c>
      <c r="H991" s="137"/>
      <c r="I991" s="177">
        <v>20</v>
      </c>
      <c r="J991" s="177"/>
      <c r="K991" s="178">
        <v>20</v>
      </c>
      <c r="L991" s="178">
        <f t="shared" si="211"/>
        <v>0</v>
      </c>
      <c r="M991" s="178" t="str">
        <f t="shared" si="212"/>
        <v>-</v>
      </c>
      <c r="N991" s="179">
        <v>56</v>
      </c>
      <c r="O991" s="180" t="str">
        <f t="shared" si="213"/>
        <v>Aug</v>
      </c>
      <c r="P991" s="178">
        <v>15</v>
      </c>
      <c r="Q991" s="181">
        <f t="shared" si="214"/>
        <v>5</v>
      </c>
      <c r="R991" s="180">
        <f t="shared" si="215"/>
        <v>0.33333333333333326</v>
      </c>
      <c r="S991" s="181" t="str">
        <f t="shared" si="216"/>
        <v>GROWTH</v>
      </c>
      <c r="T991" s="178">
        <f t="shared" si="217"/>
        <v>56</v>
      </c>
      <c r="U991" s="182" t="str">
        <f t="shared" si="218"/>
        <v>Sep</v>
      </c>
      <c r="V991" s="178">
        <f t="shared" si="221"/>
        <v>56</v>
      </c>
      <c r="W991" s="183">
        <f t="shared" si="219"/>
        <v>-36</v>
      </c>
      <c r="X991" s="184" t="b">
        <f t="shared" ref="X991:X1052" si="222">IFERROR(IF(U991="July",(K991/V991-1)),0)</f>
        <v>0</v>
      </c>
      <c r="Y991" s="183" t="str">
        <f t="shared" si="220"/>
        <v>GROWTH</v>
      </c>
      <c r="Z991" s="138">
        <v>0</v>
      </c>
      <c r="AA991" s="133"/>
      <c r="AB991" s="133" t="s">
        <v>121</v>
      </c>
      <c r="AC991" s="138" t="s">
        <v>3919</v>
      </c>
      <c r="AE991" s="138" t="s">
        <v>3919</v>
      </c>
      <c r="AF991" s="139">
        <v>20.583333333333332</v>
      </c>
    </row>
    <row r="992" spans="1:32" s="139" customFormat="1" ht="12">
      <c r="A992" s="138" t="s">
        <v>3919</v>
      </c>
      <c r="B992" s="141" t="s">
        <v>82</v>
      </c>
      <c r="C992" s="141" t="s">
        <v>2948</v>
      </c>
      <c r="D992" s="135">
        <v>1000001335</v>
      </c>
      <c r="E992" s="136" t="s">
        <v>2949</v>
      </c>
      <c r="F992" s="137">
        <v>43111</v>
      </c>
      <c r="G992" s="137" t="str">
        <f t="shared" si="210"/>
        <v>Targeted Dealer</v>
      </c>
      <c r="H992" s="137"/>
      <c r="I992" s="177">
        <v>145</v>
      </c>
      <c r="J992" s="177"/>
      <c r="K992" s="178">
        <v>180</v>
      </c>
      <c r="L992" s="178">
        <f t="shared" si="211"/>
        <v>-35</v>
      </c>
      <c r="M992" s="178" t="str">
        <f t="shared" si="212"/>
        <v>-</v>
      </c>
      <c r="N992" s="179">
        <v>192.5</v>
      </c>
      <c r="O992" s="180" t="str">
        <f t="shared" si="213"/>
        <v>Aug</v>
      </c>
      <c r="P992" s="178">
        <v>102</v>
      </c>
      <c r="Q992" s="181">
        <f t="shared" si="214"/>
        <v>78</v>
      </c>
      <c r="R992" s="180">
        <f t="shared" si="215"/>
        <v>0.76470588235294112</v>
      </c>
      <c r="S992" s="181" t="str">
        <f t="shared" si="216"/>
        <v>GROWTH</v>
      </c>
      <c r="T992" s="178">
        <f t="shared" si="217"/>
        <v>192.5</v>
      </c>
      <c r="U992" s="182" t="str">
        <f t="shared" si="218"/>
        <v>Sep</v>
      </c>
      <c r="V992" s="178">
        <f t="shared" si="221"/>
        <v>192.5</v>
      </c>
      <c r="W992" s="183">
        <f t="shared" si="219"/>
        <v>-12.5</v>
      </c>
      <c r="X992" s="184" t="b">
        <f t="shared" si="222"/>
        <v>0</v>
      </c>
      <c r="Y992" s="183" t="str">
        <f t="shared" si="220"/>
        <v>GROWTH</v>
      </c>
      <c r="Z992" s="138">
        <v>0</v>
      </c>
      <c r="AA992" s="133"/>
      <c r="AB992" s="133" t="s">
        <v>121</v>
      </c>
      <c r="AC992" s="138" t="s">
        <v>3919</v>
      </c>
      <c r="AE992" s="138" t="s">
        <v>3919</v>
      </c>
      <c r="AF992" s="139">
        <v>217.41666666666666</v>
      </c>
    </row>
    <row r="993" spans="1:32" s="139" customFormat="1" ht="12">
      <c r="A993" s="138" t="s">
        <v>3919</v>
      </c>
      <c r="B993" s="141" t="s">
        <v>82</v>
      </c>
      <c r="C993" s="141" t="s">
        <v>2950</v>
      </c>
      <c r="D993" s="135">
        <v>1000001930</v>
      </c>
      <c r="E993" s="136" t="s">
        <v>2951</v>
      </c>
      <c r="F993" s="137">
        <v>43652</v>
      </c>
      <c r="G993" s="137" t="str">
        <f t="shared" si="210"/>
        <v>Targeted Dealer</v>
      </c>
      <c r="H993" s="137"/>
      <c r="I993" s="177">
        <v>55</v>
      </c>
      <c r="J993" s="177"/>
      <c r="K993" s="178">
        <v>30</v>
      </c>
      <c r="L993" s="178">
        <f t="shared" si="211"/>
        <v>25</v>
      </c>
      <c r="M993" s="178" t="str">
        <f t="shared" si="212"/>
        <v>-</v>
      </c>
      <c r="N993" s="179">
        <v>45</v>
      </c>
      <c r="O993" s="180" t="str">
        <f t="shared" si="213"/>
        <v>Aug</v>
      </c>
      <c r="P993" s="178">
        <v>25</v>
      </c>
      <c r="Q993" s="181">
        <f t="shared" si="214"/>
        <v>5</v>
      </c>
      <c r="R993" s="180">
        <f t="shared" si="215"/>
        <v>0.19999999999999996</v>
      </c>
      <c r="S993" s="181" t="str">
        <f t="shared" si="216"/>
        <v>GROWTH</v>
      </c>
      <c r="T993" s="178">
        <f t="shared" si="217"/>
        <v>45</v>
      </c>
      <c r="U993" s="182" t="str">
        <f t="shared" si="218"/>
        <v>Sep</v>
      </c>
      <c r="V993" s="178">
        <f t="shared" si="221"/>
        <v>45</v>
      </c>
      <c r="W993" s="183">
        <f t="shared" si="219"/>
        <v>-15</v>
      </c>
      <c r="X993" s="184" t="b">
        <f t="shared" si="222"/>
        <v>0</v>
      </c>
      <c r="Y993" s="183" t="str">
        <f t="shared" si="220"/>
        <v>GROWTH</v>
      </c>
      <c r="Z993" s="138">
        <v>0</v>
      </c>
      <c r="AA993" s="133"/>
      <c r="AB993" s="133" t="s">
        <v>121</v>
      </c>
      <c r="AC993" s="138" t="s">
        <v>3919</v>
      </c>
      <c r="AE993" s="138" t="s">
        <v>3919</v>
      </c>
      <c r="AF993" s="139">
        <v>70</v>
      </c>
    </row>
    <row r="994" spans="1:32" s="139" customFormat="1" ht="12">
      <c r="A994" s="138" t="s">
        <v>3919</v>
      </c>
      <c r="B994" s="141" t="s">
        <v>82</v>
      </c>
      <c r="C994" s="141" t="s">
        <v>2956</v>
      </c>
      <c r="D994" s="135">
        <v>1000002868</v>
      </c>
      <c r="E994" s="136" t="s">
        <v>2957</v>
      </c>
      <c r="F994" s="137">
        <v>44764</v>
      </c>
      <c r="G994" s="137" t="str">
        <f t="shared" si="210"/>
        <v>Targeted Dealer</v>
      </c>
      <c r="H994" s="137"/>
      <c r="I994" s="177">
        <v>20</v>
      </c>
      <c r="J994" s="177"/>
      <c r="K994" s="178">
        <v>0</v>
      </c>
      <c r="L994" s="178">
        <f t="shared" si="211"/>
        <v>20</v>
      </c>
      <c r="M994" s="178" t="str">
        <f t="shared" si="212"/>
        <v>-</v>
      </c>
      <c r="N994" s="179">
        <v>20</v>
      </c>
      <c r="O994" s="180" t="str">
        <f t="shared" si="213"/>
        <v>Aug</v>
      </c>
      <c r="P994" s="178">
        <v>5</v>
      </c>
      <c r="Q994" s="181">
        <f t="shared" si="214"/>
        <v>-5</v>
      </c>
      <c r="R994" s="180">
        <f t="shared" si="215"/>
        <v>-1</v>
      </c>
      <c r="S994" s="181" t="str">
        <f t="shared" si="216"/>
        <v>DEGROWTH</v>
      </c>
      <c r="T994" s="178">
        <f t="shared" si="217"/>
        <v>20</v>
      </c>
      <c r="U994" s="182" t="str">
        <f t="shared" si="218"/>
        <v>Sep</v>
      </c>
      <c r="V994" s="178">
        <f t="shared" si="221"/>
        <v>20</v>
      </c>
      <c r="W994" s="183">
        <f t="shared" si="219"/>
        <v>-20</v>
      </c>
      <c r="X994" s="184" t="b">
        <f t="shared" si="222"/>
        <v>0</v>
      </c>
      <c r="Y994" s="183" t="str">
        <f t="shared" si="220"/>
        <v>GROWTH</v>
      </c>
      <c r="Z994" s="138">
        <v>0</v>
      </c>
      <c r="AA994" s="133"/>
      <c r="AB994" s="133" t="s">
        <v>121</v>
      </c>
      <c r="AC994" s="138" t="s">
        <v>3919</v>
      </c>
      <c r="AE994" s="138" t="s">
        <v>3919</v>
      </c>
      <c r="AF994" s="139">
        <v>20</v>
      </c>
    </row>
    <row r="995" spans="1:32" s="139" customFormat="1" ht="12">
      <c r="A995" s="138" t="s">
        <v>3919</v>
      </c>
      <c r="B995" s="141" t="s">
        <v>82</v>
      </c>
      <c r="C995" s="152" t="s">
        <v>2960</v>
      </c>
      <c r="D995" s="135">
        <v>1000003632</v>
      </c>
      <c r="E995" s="141" t="s">
        <v>2961</v>
      </c>
      <c r="F995" s="137">
        <v>45118</v>
      </c>
      <c r="G995" s="137" t="str">
        <f t="shared" si="210"/>
        <v>Targeted Dealer</v>
      </c>
      <c r="H995" s="137"/>
      <c r="I995" s="177">
        <v>30</v>
      </c>
      <c r="J995" s="177"/>
      <c r="K995" s="178">
        <v>30</v>
      </c>
      <c r="L995" s="178">
        <f t="shared" si="211"/>
        <v>0</v>
      </c>
      <c r="M995" s="178" t="str">
        <f t="shared" si="212"/>
        <v>-</v>
      </c>
      <c r="N995" s="179">
        <v>40</v>
      </c>
      <c r="O995" s="180" t="str">
        <f t="shared" si="213"/>
        <v>Aug</v>
      </c>
      <c r="P995" s="178">
        <v>21</v>
      </c>
      <c r="Q995" s="181">
        <f t="shared" si="214"/>
        <v>9</v>
      </c>
      <c r="R995" s="180">
        <f t="shared" si="215"/>
        <v>0.4285714285714286</v>
      </c>
      <c r="S995" s="181" t="str">
        <f t="shared" si="216"/>
        <v>GROWTH</v>
      </c>
      <c r="T995" s="178">
        <f t="shared" si="217"/>
        <v>40</v>
      </c>
      <c r="U995" s="182" t="str">
        <f t="shared" si="218"/>
        <v>Sep</v>
      </c>
      <c r="V995" s="178">
        <f t="shared" si="221"/>
        <v>40</v>
      </c>
      <c r="W995" s="183">
        <f t="shared" si="219"/>
        <v>-10</v>
      </c>
      <c r="X995" s="184" t="b">
        <f t="shared" si="222"/>
        <v>0</v>
      </c>
      <c r="Y995" s="183" t="str">
        <f t="shared" si="220"/>
        <v>GROWTH</v>
      </c>
      <c r="Z995" s="138">
        <v>0</v>
      </c>
      <c r="AA995" s="133"/>
      <c r="AB995" s="133" t="s">
        <v>121</v>
      </c>
      <c r="AC995" s="138" t="s">
        <v>3919</v>
      </c>
      <c r="AE995" s="138" t="s">
        <v>3919</v>
      </c>
      <c r="AF995" s="139">
        <v>48.75</v>
      </c>
    </row>
    <row r="996" spans="1:32" s="139" customFormat="1" ht="12">
      <c r="A996" s="138" t="s">
        <v>3919</v>
      </c>
      <c r="B996" s="141" t="s">
        <v>84</v>
      </c>
      <c r="C996" s="152" t="s">
        <v>2964</v>
      </c>
      <c r="D996" s="135">
        <v>1000001583</v>
      </c>
      <c r="E996" s="136" t="s">
        <v>2965</v>
      </c>
      <c r="F996" s="137">
        <v>41340</v>
      </c>
      <c r="G996" s="137" t="str">
        <f t="shared" si="210"/>
        <v>Targeted Dealer</v>
      </c>
      <c r="H996" s="137"/>
      <c r="I996" s="177">
        <v>140</v>
      </c>
      <c r="J996" s="177"/>
      <c r="K996" s="178">
        <v>0</v>
      </c>
      <c r="L996" s="178">
        <f t="shared" si="211"/>
        <v>140</v>
      </c>
      <c r="M996" s="178" t="str">
        <f t="shared" si="212"/>
        <v>-</v>
      </c>
      <c r="N996" s="179">
        <v>50</v>
      </c>
      <c r="O996" s="180" t="str">
        <f t="shared" si="213"/>
        <v>Aug</v>
      </c>
      <c r="P996" s="178">
        <v>50</v>
      </c>
      <c r="Q996" s="181">
        <f t="shared" si="214"/>
        <v>-50</v>
      </c>
      <c r="R996" s="180">
        <f t="shared" si="215"/>
        <v>-1</v>
      </c>
      <c r="S996" s="181" t="str">
        <f t="shared" si="216"/>
        <v>DEGROWTH</v>
      </c>
      <c r="T996" s="178">
        <f t="shared" si="217"/>
        <v>50</v>
      </c>
      <c r="U996" s="182" t="str">
        <f t="shared" si="218"/>
        <v>Sep</v>
      </c>
      <c r="V996" s="178">
        <f t="shared" si="221"/>
        <v>50</v>
      </c>
      <c r="W996" s="183">
        <f t="shared" si="219"/>
        <v>-50</v>
      </c>
      <c r="X996" s="184" t="b">
        <f t="shared" si="222"/>
        <v>0</v>
      </c>
      <c r="Y996" s="183" t="str">
        <f t="shared" si="220"/>
        <v>GROWTH</v>
      </c>
      <c r="Z996" s="138">
        <v>0</v>
      </c>
      <c r="AA996" s="133"/>
      <c r="AB996" s="133" t="s">
        <v>121</v>
      </c>
      <c r="AC996" s="138" t="s">
        <v>3919</v>
      </c>
      <c r="AE996" s="138" t="s">
        <v>3919</v>
      </c>
      <c r="AF996" s="139">
        <v>39.333333333333336</v>
      </c>
    </row>
    <row r="997" spans="1:32" s="139" customFormat="1" ht="12">
      <c r="A997" s="138" t="s">
        <v>3919</v>
      </c>
      <c r="B997" s="141" t="s">
        <v>84</v>
      </c>
      <c r="C997" s="152" t="s">
        <v>2968</v>
      </c>
      <c r="D997" s="135">
        <v>1000001615</v>
      </c>
      <c r="E997" s="136" t="s">
        <v>2969</v>
      </c>
      <c r="F997" s="137">
        <v>41818</v>
      </c>
      <c r="G997" s="137" t="str">
        <f t="shared" si="210"/>
        <v>Targeted Dealer</v>
      </c>
      <c r="H997" s="137"/>
      <c r="I997" s="177">
        <v>80</v>
      </c>
      <c r="J997" s="177"/>
      <c r="K997" s="178">
        <v>60</v>
      </c>
      <c r="L997" s="178">
        <f t="shared" si="211"/>
        <v>20</v>
      </c>
      <c r="M997" s="178" t="str">
        <f t="shared" si="212"/>
        <v>-</v>
      </c>
      <c r="N997" s="179">
        <v>52</v>
      </c>
      <c r="O997" s="180" t="str">
        <f t="shared" si="213"/>
        <v>Aug</v>
      </c>
      <c r="P997" s="178">
        <v>100</v>
      </c>
      <c r="Q997" s="181">
        <f t="shared" si="214"/>
        <v>-40</v>
      </c>
      <c r="R997" s="180">
        <f t="shared" si="215"/>
        <v>-0.4</v>
      </c>
      <c r="S997" s="181" t="str">
        <f t="shared" si="216"/>
        <v>DEGROWTH</v>
      </c>
      <c r="T997" s="178">
        <f t="shared" si="217"/>
        <v>52</v>
      </c>
      <c r="U997" s="182" t="str">
        <f t="shared" si="218"/>
        <v>Sep</v>
      </c>
      <c r="V997" s="178">
        <f t="shared" si="221"/>
        <v>52</v>
      </c>
      <c r="W997" s="183">
        <f t="shared" si="219"/>
        <v>8</v>
      </c>
      <c r="X997" s="184" t="b">
        <f t="shared" si="222"/>
        <v>0</v>
      </c>
      <c r="Y997" s="183" t="str">
        <f t="shared" si="220"/>
        <v>GROWTH</v>
      </c>
      <c r="Z997" s="138">
        <v>0</v>
      </c>
      <c r="AA997" s="133"/>
      <c r="AB997" s="133" t="s">
        <v>121</v>
      </c>
      <c r="AC997" s="138" t="s">
        <v>3919</v>
      </c>
      <c r="AE997" s="138" t="s">
        <v>3919</v>
      </c>
      <c r="AF997" s="139">
        <v>120.25</v>
      </c>
    </row>
    <row r="998" spans="1:32" s="139" customFormat="1" ht="12">
      <c r="A998" s="138" t="s">
        <v>3919</v>
      </c>
      <c r="B998" s="141" t="s">
        <v>84</v>
      </c>
      <c r="C998" s="152" t="s">
        <v>2970</v>
      </c>
      <c r="D998" s="135">
        <v>1000001587</v>
      </c>
      <c r="E998" s="136" t="s">
        <v>2971</v>
      </c>
      <c r="F998" s="137">
        <v>42110</v>
      </c>
      <c r="G998" s="137" t="str">
        <f t="shared" si="210"/>
        <v>Targeted Dealer</v>
      </c>
      <c r="H998" s="137"/>
      <c r="I998" s="177">
        <v>165</v>
      </c>
      <c r="J998" s="177"/>
      <c r="K998" s="178">
        <v>165</v>
      </c>
      <c r="L998" s="178">
        <f t="shared" si="211"/>
        <v>0</v>
      </c>
      <c r="M998" s="178" t="str">
        <f t="shared" si="212"/>
        <v>-</v>
      </c>
      <c r="N998" s="179">
        <v>160</v>
      </c>
      <c r="O998" s="180" t="str">
        <f t="shared" si="213"/>
        <v>Aug</v>
      </c>
      <c r="P998" s="178">
        <v>200</v>
      </c>
      <c r="Q998" s="181">
        <f t="shared" si="214"/>
        <v>-35</v>
      </c>
      <c r="R998" s="180">
        <f t="shared" si="215"/>
        <v>-0.17500000000000004</v>
      </c>
      <c r="S998" s="181" t="str">
        <f t="shared" si="216"/>
        <v>DEGROWTH</v>
      </c>
      <c r="T998" s="178">
        <f t="shared" si="217"/>
        <v>160</v>
      </c>
      <c r="U998" s="182" t="str">
        <f t="shared" si="218"/>
        <v>Sep</v>
      </c>
      <c r="V998" s="178">
        <f t="shared" si="221"/>
        <v>160</v>
      </c>
      <c r="W998" s="183">
        <f t="shared" si="219"/>
        <v>5</v>
      </c>
      <c r="X998" s="184" t="b">
        <f t="shared" si="222"/>
        <v>0</v>
      </c>
      <c r="Y998" s="183" t="str">
        <f t="shared" si="220"/>
        <v>GROWTH</v>
      </c>
      <c r="Z998" s="138">
        <v>0</v>
      </c>
      <c r="AA998" s="133"/>
      <c r="AB998" s="133" t="s">
        <v>121</v>
      </c>
      <c r="AC998" s="138" t="s">
        <v>3919</v>
      </c>
      <c r="AE998" s="138" t="s">
        <v>3919</v>
      </c>
      <c r="AF998" s="139">
        <v>271.28333333333336</v>
      </c>
    </row>
    <row r="999" spans="1:32" s="139" customFormat="1" ht="12">
      <c r="A999" s="138" t="s">
        <v>3919</v>
      </c>
      <c r="B999" s="141" t="s">
        <v>84</v>
      </c>
      <c r="C999" s="152" t="s">
        <v>2974</v>
      </c>
      <c r="D999" s="135">
        <v>1000001633</v>
      </c>
      <c r="E999" s="136" t="s">
        <v>2975</v>
      </c>
      <c r="F999" s="137">
        <v>43242</v>
      </c>
      <c r="G999" s="137" t="str">
        <f t="shared" si="210"/>
        <v>Targeted Dealer</v>
      </c>
      <c r="H999" s="137"/>
      <c r="I999" s="177">
        <v>60</v>
      </c>
      <c r="J999" s="177"/>
      <c r="K999" s="178">
        <v>60</v>
      </c>
      <c r="L999" s="178">
        <f t="shared" si="211"/>
        <v>0</v>
      </c>
      <c r="M999" s="178" t="str">
        <f t="shared" si="212"/>
        <v>-</v>
      </c>
      <c r="N999" s="179">
        <v>75</v>
      </c>
      <c r="O999" s="180" t="str">
        <f t="shared" si="213"/>
        <v>Aug</v>
      </c>
      <c r="P999" s="178">
        <v>75</v>
      </c>
      <c r="Q999" s="181">
        <f t="shared" si="214"/>
        <v>-15</v>
      </c>
      <c r="R999" s="180">
        <f t="shared" si="215"/>
        <v>-0.19999999999999996</v>
      </c>
      <c r="S999" s="181" t="str">
        <f t="shared" si="216"/>
        <v>DEGROWTH</v>
      </c>
      <c r="T999" s="178">
        <f t="shared" si="217"/>
        <v>75</v>
      </c>
      <c r="U999" s="182" t="str">
        <f t="shared" si="218"/>
        <v>Sep</v>
      </c>
      <c r="V999" s="178">
        <f t="shared" si="221"/>
        <v>75</v>
      </c>
      <c r="W999" s="183">
        <f t="shared" si="219"/>
        <v>-15</v>
      </c>
      <c r="X999" s="184" t="b">
        <f t="shared" si="222"/>
        <v>0</v>
      </c>
      <c r="Y999" s="183" t="str">
        <f t="shared" si="220"/>
        <v>GROWTH</v>
      </c>
      <c r="Z999" s="138">
        <v>0</v>
      </c>
      <c r="AA999" s="133"/>
      <c r="AB999" s="133" t="s">
        <v>121</v>
      </c>
      <c r="AC999" s="138" t="s">
        <v>3919</v>
      </c>
      <c r="AE999" s="138" t="s">
        <v>3919</v>
      </c>
      <c r="AF999" s="139">
        <v>71.708333333333329</v>
      </c>
    </row>
    <row r="1000" spans="1:32" s="139" customFormat="1" ht="12">
      <c r="A1000" s="138" t="s">
        <v>3919</v>
      </c>
      <c r="B1000" s="141" t="s">
        <v>84</v>
      </c>
      <c r="C1000" s="152" t="s">
        <v>2976</v>
      </c>
      <c r="D1000" s="135">
        <v>1000001609</v>
      </c>
      <c r="E1000" s="136" t="s">
        <v>2977</v>
      </c>
      <c r="F1000" s="137">
        <v>43337</v>
      </c>
      <c r="G1000" s="137" t="str">
        <f t="shared" si="210"/>
        <v>Targeted Dealer</v>
      </c>
      <c r="H1000" s="137"/>
      <c r="I1000" s="177">
        <v>100</v>
      </c>
      <c r="J1000" s="177"/>
      <c r="K1000" s="178">
        <v>129</v>
      </c>
      <c r="L1000" s="178">
        <f t="shared" si="211"/>
        <v>-29</v>
      </c>
      <c r="M1000" s="178" t="str">
        <f t="shared" si="212"/>
        <v>-</v>
      </c>
      <c r="N1000" s="179">
        <v>40</v>
      </c>
      <c r="O1000" s="180" t="str">
        <f t="shared" si="213"/>
        <v>Aug</v>
      </c>
      <c r="P1000" s="178">
        <v>210.55</v>
      </c>
      <c r="Q1000" s="181">
        <f t="shared" si="214"/>
        <v>-81.550000000000011</v>
      </c>
      <c r="R1000" s="180">
        <f t="shared" si="215"/>
        <v>-0.38731892662075518</v>
      </c>
      <c r="S1000" s="181" t="str">
        <f t="shared" si="216"/>
        <v>DEGROWTH</v>
      </c>
      <c r="T1000" s="178">
        <f t="shared" si="217"/>
        <v>40</v>
      </c>
      <c r="U1000" s="182" t="str">
        <f t="shared" si="218"/>
        <v>Sep</v>
      </c>
      <c r="V1000" s="178">
        <f t="shared" si="221"/>
        <v>40</v>
      </c>
      <c r="W1000" s="183">
        <f t="shared" si="219"/>
        <v>89</v>
      </c>
      <c r="X1000" s="184" t="b">
        <f t="shared" si="222"/>
        <v>0</v>
      </c>
      <c r="Y1000" s="183" t="str">
        <f t="shared" si="220"/>
        <v>GROWTH</v>
      </c>
      <c r="Z1000" s="138">
        <v>0</v>
      </c>
      <c r="AA1000" s="133"/>
      <c r="AB1000" s="133" t="s">
        <v>121</v>
      </c>
      <c r="AC1000" s="138" t="s">
        <v>3919</v>
      </c>
      <c r="AE1000" s="138" t="s">
        <v>3919</v>
      </c>
      <c r="AF1000" s="139">
        <v>257.38333333333333</v>
      </c>
    </row>
    <row r="1001" spans="1:32" s="139" customFormat="1" ht="12">
      <c r="A1001" s="138" t="s">
        <v>3919</v>
      </c>
      <c r="B1001" s="141" t="s">
        <v>84</v>
      </c>
      <c r="C1001" s="152" t="s">
        <v>2978</v>
      </c>
      <c r="D1001" s="135">
        <v>1000001611</v>
      </c>
      <c r="E1001" s="136" t="s">
        <v>2979</v>
      </c>
      <c r="F1001" s="137">
        <v>43601</v>
      </c>
      <c r="G1001" s="137" t="str">
        <f t="shared" si="210"/>
        <v>Targeted Dealer</v>
      </c>
      <c r="H1001" s="137"/>
      <c r="I1001" s="177">
        <v>60</v>
      </c>
      <c r="J1001" s="177"/>
      <c r="K1001" s="178">
        <v>60</v>
      </c>
      <c r="L1001" s="178">
        <f t="shared" si="211"/>
        <v>0</v>
      </c>
      <c r="M1001" s="178" t="str">
        <f t="shared" si="212"/>
        <v>-</v>
      </c>
      <c r="N1001" s="179">
        <v>55</v>
      </c>
      <c r="O1001" s="180" t="str">
        <f t="shared" si="213"/>
        <v>Aug</v>
      </c>
      <c r="P1001" s="178">
        <v>75</v>
      </c>
      <c r="Q1001" s="181">
        <f t="shared" si="214"/>
        <v>-15</v>
      </c>
      <c r="R1001" s="180">
        <f t="shared" si="215"/>
        <v>-0.19999999999999996</v>
      </c>
      <c r="S1001" s="181" t="str">
        <f t="shared" si="216"/>
        <v>DEGROWTH</v>
      </c>
      <c r="T1001" s="178">
        <f t="shared" si="217"/>
        <v>55</v>
      </c>
      <c r="U1001" s="182" t="str">
        <f t="shared" si="218"/>
        <v>Sep</v>
      </c>
      <c r="V1001" s="178">
        <f t="shared" si="221"/>
        <v>55</v>
      </c>
      <c r="W1001" s="183">
        <f t="shared" si="219"/>
        <v>5</v>
      </c>
      <c r="X1001" s="184" t="b">
        <f t="shared" si="222"/>
        <v>0</v>
      </c>
      <c r="Y1001" s="183" t="str">
        <f t="shared" si="220"/>
        <v>GROWTH</v>
      </c>
      <c r="Z1001" s="138">
        <v>0</v>
      </c>
      <c r="AA1001" s="133"/>
      <c r="AB1001" s="133" t="s">
        <v>121</v>
      </c>
      <c r="AC1001" s="138" t="s">
        <v>3919</v>
      </c>
      <c r="AE1001" s="138" t="s">
        <v>3919</v>
      </c>
      <c r="AF1001" s="139">
        <v>56.666666666666664</v>
      </c>
    </row>
    <row r="1002" spans="1:32" s="139" customFormat="1" ht="12">
      <c r="A1002" s="138" t="s">
        <v>3919</v>
      </c>
      <c r="B1002" s="141" t="s">
        <v>84</v>
      </c>
      <c r="C1002" s="152" t="s">
        <v>2980</v>
      </c>
      <c r="D1002" s="135">
        <v>1000001590</v>
      </c>
      <c r="E1002" s="136" t="s">
        <v>2981</v>
      </c>
      <c r="F1002" s="137">
        <v>43718</v>
      </c>
      <c r="G1002" s="137" t="str">
        <f t="shared" si="210"/>
        <v>Targeted Dealer</v>
      </c>
      <c r="H1002" s="137"/>
      <c r="I1002" s="177">
        <v>200</v>
      </c>
      <c r="J1002" s="177"/>
      <c r="K1002" s="178">
        <v>83.75</v>
      </c>
      <c r="L1002" s="178">
        <f t="shared" si="211"/>
        <v>116.25</v>
      </c>
      <c r="M1002" s="178" t="str">
        <f t="shared" si="212"/>
        <v>-</v>
      </c>
      <c r="N1002" s="179">
        <v>184</v>
      </c>
      <c r="O1002" s="180" t="str">
        <f t="shared" si="213"/>
        <v>Aug</v>
      </c>
      <c r="P1002" s="178">
        <v>38</v>
      </c>
      <c r="Q1002" s="181">
        <f t="shared" si="214"/>
        <v>45.75</v>
      </c>
      <c r="R1002" s="180">
        <f t="shared" si="215"/>
        <v>1.2039473684210527</v>
      </c>
      <c r="S1002" s="181" t="str">
        <f t="shared" si="216"/>
        <v>GROWTH</v>
      </c>
      <c r="T1002" s="178">
        <f t="shared" si="217"/>
        <v>184</v>
      </c>
      <c r="U1002" s="182" t="str">
        <f t="shared" si="218"/>
        <v>Sep</v>
      </c>
      <c r="V1002" s="178">
        <f t="shared" si="221"/>
        <v>184</v>
      </c>
      <c r="W1002" s="183">
        <f t="shared" si="219"/>
        <v>-100.25</v>
      </c>
      <c r="X1002" s="184" t="b">
        <f t="shared" si="222"/>
        <v>0</v>
      </c>
      <c r="Y1002" s="183" t="str">
        <f t="shared" si="220"/>
        <v>GROWTH</v>
      </c>
      <c r="Z1002" s="138">
        <v>0</v>
      </c>
      <c r="AA1002" s="133"/>
      <c r="AB1002" s="133" t="s">
        <v>121</v>
      </c>
      <c r="AC1002" s="138" t="s">
        <v>3919</v>
      </c>
      <c r="AE1002" s="138" t="s">
        <v>3919</v>
      </c>
      <c r="AF1002" s="139">
        <v>60.166666666666664</v>
      </c>
    </row>
    <row r="1003" spans="1:32" s="139" customFormat="1" ht="12">
      <c r="A1003" s="138" t="s">
        <v>3919</v>
      </c>
      <c r="B1003" s="141" t="s">
        <v>84</v>
      </c>
      <c r="C1003" s="152" t="s">
        <v>2982</v>
      </c>
      <c r="D1003" s="135">
        <v>1000001600</v>
      </c>
      <c r="E1003" s="136" t="s">
        <v>2983</v>
      </c>
      <c r="F1003" s="137">
        <v>44302</v>
      </c>
      <c r="G1003" s="137" t="str">
        <f t="shared" ref="G1003:G1062" si="223">IF(I1003&gt;0,"Targeted Dealer","-")</f>
        <v>Targeted Dealer</v>
      </c>
      <c r="H1003" s="137"/>
      <c r="I1003" s="177">
        <v>250</v>
      </c>
      <c r="J1003" s="177"/>
      <c r="K1003" s="178">
        <v>250.5</v>
      </c>
      <c r="L1003" s="178">
        <f t="shared" si="211"/>
        <v>-0.5</v>
      </c>
      <c r="M1003" s="178" t="str">
        <f t="shared" si="212"/>
        <v>-</v>
      </c>
      <c r="N1003" s="179">
        <v>105</v>
      </c>
      <c r="O1003" s="180" t="str">
        <f t="shared" si="213"/>
        <v>Aug</v>
      </c>
      <c r="P1003" s="178">
        <v>250</v>
      </c>
      <c r="Q1003" s="181">
        <f t="shared" si="214"/>
        <v>0.5</v>
      </c>
      <c r="R1003" s="180">
        <f t="shared" si="215"/>
        <v>2.0000000000000018E-3</v>
      </c>
      <c r="S1003" s="181" t="str">
        <f t="shared" si="216"/>
        <v>GROWTH</v>
      </c>
      <c r="T1003" s="178">
        <f t="shared" si="217"/>
        <v>105</v>
      </c>
      <c r="U1003" s="182" t="str">
        <f t="shared" si="218"/>
        <v>Sep</v>
      </c>
      <c r="V1003" s="178">
        <f t="shared" si="221"/>
        <v>105</v>
      </c>
      <c r="W1003" s="183">
        <f t="shared" si="219"/>
        <v>145.5</v>
      </c>
      <c r="X1003" s="184" t="b">
        <f t="shared" si="222"/>
        <v>0</v>
      </c>
      <c r="Y1003" s="183" t="str">
        <f t="shared" si="220"/>
        <v>GROWTH</v>
      </c>
      <c r="Z1003" s="138">
        <v>0</v>
      </c>
      <c r="AA1003" s="133"/>
      <c r="AB1003" s="133" t="s">
        <v>121</v>
      </c>
      <c r="AC1003" s="138" t="s">
        <v>3919</v>
      </c>
      <c r="AE1003" s="138" t="s">
        <v>3919</v>
      </c>
      <c r="AF1003" s="139">
        <v>392.41666666666669</v>
      </c>
    </row>
    <row r="1004" spans="1:32" s="139" customFormat="1" ht="12">
      <c r="A1004" s="138" t="s">
        <v>3919</v>
      </c>
      <c r="B1004" s="141" t="s">
        <v>84</v>
      </c>
      <c r="C1004" s="152" t="s">
        <v>2986</v>
      </c>
      <c r="D1004" s="135">
        <v>1000002043</v>
      </c>
      <c r="E1004" s="136" t="s">
        <v>2987</v>
      </c>
      <c r="F1004" s="137">
        <v>44501</v>
      </c>
      <c r="G1004" s="137" t="str">
        <f t="shared" si="223"/>
        <v>Targeted Dealer</v>
      </c>
      <c r="H1004" s="137"/>
      <c r="I1004" s="177">
        <v>100</v>
      </c>
      <c r="J1004" s="177"/>
      <c r="K1004" s="178">
        <v>108.6</v>
      </c>
      <c r="L1004" s="178">
        <f t="shared" si="211"/>
        <v>-8.5999999999999943</v>
      </c>
      <c r="M1004" s="178" t="str">
        <f t="shared" si="212"/>
        <v>-</v>
      </c>
      <c r="N1004" s="179">
        <v>196</v>
      </c>
      <c r="O1004" s="180" t="str">
        <f t="shared" si="213"/>
        <v>Aug</v>
      </c>
      <c r="P1004" s="178">
        <v>204.25</v>
      </c>
      <c r="Q1004" s="181">
        <f t="shared" si="214"/>
        <v>-95.65</v>
      </c>
      <c r="R1004" s="180">
        <f t="shared" si="215"/>
        <v>-0.46829865361077117</v>
      </c>
      <c r="S1004" s="181" t="str">
        <f t="shared" si="216"/>
        <v>DEGROWTH</v>
      </c>
      <c r="T1004" s="178">
        <f t="shared" si="217"/>
        <v>196</v>
      </c>
      <c r="U1004" s="182" t="str">
        <f t="shared" si="218"/>
        <v>Sep</v>
      </c>
      <c r="V1004" s="178">
        <f t="shared" si="221"/>
        <v>196</v>
      </c>
      <c r="W1004" s="183">
        <f t="shared" si="219"/>
        <v>-87.4</v>
      </c>
      <c r="X1004" s="184" t="b">
        <f t="shared" si="222"/>
        <v>0</v>
      </c>
      <c r="Y1004" s="183" t="str">
        <f t="shared" si="220"/>
        <v>GROWTH</v>
      </c>
      <c r="Z1004" s="138">
        <v>0</v>
      </c>
      <c r="AA1004" s="133"/>
      <c r="AB1004" s="133" t="s">
        <v>121</v>
      </c>
      <c r="AC1004" s="138" t="s">
        <v>3919</v>
      </c>
      <c r="AE1004" s="138" t="s">
        <v>3919</v>
      </c>
      <c r="AF1004" s="139">
        <v>342.4666666666667</v>
      </c>
    </row>
    <row r="1005" spans="1:32" s="139" customFormat="1" ht="12">
      <c r="A1005" s="138" t="s">
        <v>3919</v>
      </c>
      <c r="B1005" s="141" t="s">
        <v>84</v>
      </c>
      <c r="C1005" s="152" t="s">
        <v>2990</v>
      </c>
      <c r="D1005" s="135">
        <v>1000002073</v>
      </c>
      <c r="E1005" s="136" t="s">
        <v>2991</v>
      </c>
      <c r="F1005" s="137">
        <v>44531</v>
      </c>
      <c r="G1005" s="137" t="str">
        <f t="shared" si="223"/>
        <v>Targeted Dealer</v>
      </c>
      <c r="H1005" s="137"/>
      <c r="I1005" s="177">
        <v>50</v>
      </c>
      <c r="J1005" s="177"/>
      <c r="K1005" s="178">
        <v>60.4</v>
      </c>
      <c r="L1005" s="178">
        <f t="shared" si="211"/>
        <v>-10.399999999999999</v>
      </c>
      <c r="M1005" s="178" t="str">
        <f t="shared" si="212"/>
        <v>-</v>
      </c>
      <c r="N1005" s="179">
        <v>45.5</v>
      </c>
      <c r="O1005" s="180" t="str">
        <f t="shared" si="213"/>
        <v>Aug</v>
      </c>
      <c r="P1005" s="178">
        <v>60</v>
      </c>
      <c r="Q1005" s="181">
        <f t="shared" si="214"/>
        <v>0.39999999999999858</v>
      </c>
      <c r="R1005" s="180">
        <f t="shared" si="215"/>
        <v>6.6666666666665986E-3</v>
      </c>
      <c r="S1005" s="181" t="str">
        <f t="shared" si="216"/>
        <v>GROWTH</v>
      </c>
      <c r="T1005" s="178">
        <f t="shared" si="217"/>
        <v>45.5</v>
      </c>
      <c r="U1005" s="182" t="str">
        <f t="shared" si="218"/>
        <v>Sep</v>
      </c>
      <c r="V1005" s="178">
        <f t="shared" si="221"/>
        <v>45.5</v>
      </c>
      <c r="W1005" s="183">
        <f t="shared" si="219"/>
        <v>14.899999999999999</v>
      </c>
      <c r="X1005" s="184" t="b">
        <f t="shared" si="222"/>
        <v>0</v>
      </c>
      <c r="Y1005" s="183" t="str">
        <f t="shared" si="220"/>
        <v>GROWTH</v>
      </c>
      <c r="Z1005" s="138">
        <v>0</v>
      </c>
      <c r="AA1005" s="133"/>
      <c r="AB1005" s="133" t="s">
        <v>121</v>
      </c>
      <c r="AC1005" s="138" t="s">
        <v>3919</v>
      </c>
      <c r="AE1005" s="138" t="s">
        <v>3919</v>
      </c>
      <c r="AF1005" s="139">
        <v>73.166666666666671</v>
      </c>
    </row>
    <row r="1006" spans="1:32" s="139" customFormat="1" ht="12">
      <c r="A1006" s="138" t="s">
        <v>3919</v>
      </c>
      <c r="B1006" s="141" t="s">
        <v>84</v>
      </c>
      <c r="C1006" s="152" t="s">
        <v>2992</v>
      </c>
      <c r="D1006" s="135">
        <v>1000002072</v>
      </c>
      <c r="E1006" s="136" t="s">
        <v>2993</v>
      </c>
      <c r="F1006" s="137">
        <v>44557</v>
      </c>
      <c r="G1006" s="137" t="str">
        <f t="shared" si="223"/>
        <v>Targeted Dealer</v>
      </c>
      <c r="H1006" s="137"/>
      <c r="I1006" s="177">
        <v>50</v>
      </c>
      <c r="J1006" s="177"/>
      <c r="K1006" s="178">
        <v>0</v>
      </c>
      <c r="L1006" s="178">
        <f t="shared" si="211"/>
        <v>50</v>
      </c>
      <c r="M1006" s="178" t="str">
        <f t="shared" si="212"/>
        <v>-</v>
      </c>
      <c r="N1006" s="179">
        <v>6</v>
      </c>
      <c r="O1006" s="180" t="str">
        <f t="shared" si="213"/>
        <v>Aug</v>
      </c>
      <c r="P1006" s="178">
        <v>5</v>
      </c>
      <c r="Q1006" s="181">
        <f t="shared" si="214"/>
        <v>-5</v>
      </c>
      <c r="R1006" s="180">
        <f t="shared" si="215"/>
        <v>-1</v>
      </c>
      <c r="S1006" s="181" t="str">
        <f t="shared" si="216"/>
        <v>DEGROWTH</v>
      </c>
      <c r="T1006" s="178">
        <f t="shared" si="217"/>
        <v>6</v>
      </c>
      <c r="U1006" s="182" t="str">
        <f t="shared" si="218"/>
        <v>Sep</v>
      </c>
      <c r="V1006" s="178">
        <f t="shared" si="221"/>
        <v>6</v>
      </c>
      <c r="W1006" s="183">
        <f t="shared" si="219"/>
        <v>-6</v>
      </c>
      <c r="X1006" s="184" t="b">
        <f t="shared" si="222"/>
        <v>0</v>
      </c>
      <c r="Y1006" s="183" t="str">
        <f t="shared" si="220"/>
        <v>GROWTH</v>
      </c>
      <c r="Z1006" s="138">
        <v>0</v>
      </c>
      <c r="AA1006" s="133"/>
      <c r="AB1006" s="133" t="s">
        <v>121</v>
      </c>
      <c r="AC1006" s="138" t="s">
        <v>3919</v>
      </c>
      <c r="AE1006" s="138" t="s">
        <v>3919</v>
      </c>
      <c r="AF1006" s="139">
        <v>14.166666666666666</v>
      </c>
    </row>
    <row r="1007" spans="1:32" s="139" customFormat="1" ht="12">
      <c r="A1007" s="138" t="s">
        <v>3919</v>
      </c>
      <c r="B1007" s="141" t="s">
        <v>84</v>
      </c>
      <c r="C1007" s="152" t="s">
        <v>2994</v>
      </c>
      <c r="D1007" s="135">
        <v>1000002803</v>
      </c>
      <c r="E1007" s="141" t="s">
        <v>2995</v>
      </c>
      <c r="F1007" s="137">
        <v>44736</v>
      </c>
      <c r="G1007" s="137" t="str">
        <f t="shared" si="223"/>
        <v>Targeted Dealer</v>
      </c>
      <c r="H1007" s="137"/>
      <c r="I1007" s="177">
        <v>50</v>
      </c>
      <c r="J1007" s="177"/>
      <c r="K1007" s="178">
        <v>50</v>
      </c>
      <c r="L1007" s="178">
        <f t="shared" si="211"/>
        <v>0</v>
      </c>
      <c r="M1007" s="178" t="str">
        <f t="shared" si="212"/>
        <v>-</v>
      </c>
      <c r="N1007" s="179">
        <v>25</v>
      </c>
      <c r="O1007" s="180" t="str">
        <f t="shared" si="213"/>
        <v>Aug</v>
      </c>
      <c r="P1007" s="178">
        <v>0</v>
      </c>
      <c r="Q1007" s="181">
        <f t="shared" si="214"/>
        <v>50</v>
      </c>
      <c r="R1007" s="180" t="str">
        <f t="shared" si="215"/>
        <v xml:space="preserve"> </v>
      </c>
      <c r="S1007" s="181" t="str">
        <f t="shared" si="216"/>
        <v>GROWTH</v>
      </c>
      <c r="T1007" s="178">
        <f t="shared" si="217"/>
        <v>25</v>
      </c>
      <c r="U1007" s="182" t="str">
        <f t="shared" si="218"/>
        <v>Sep</v>
      </c>
      <c r="V1007" s="178">
        <f t="shared" si="221"/>
        <v>25</v>
      </c>
      <c r="W1007" s="183">
        <f t="shared" si="219"/>
        <v>25</v>
      </c>
      <c r="X1007" s="184" t="b">
        <f t="shared" si="222"/>
        <v>0</v>
      </c>
      <c r="Y1007" s="183" t="str">
        <f t="shared" si="220"/>
        <v>GROWTH</v>
      </c>
      <c r="Z1007" s="138">
        <v>0</v>
      </c>
      <c r="AA1007" s="133"/>
      <c r="AB1007" s="133" t="s">
        <v>121</v>
      </c>
      <c r="AC1007" s="138" t="s">
        <v>3919</v>
      </c>
      <c r="AE1007" s="138" t="s">
        <v>3919</v>
      </c>
      <c r="AF1007" s="139">
        <v>45</v>
      </c>
    </row>
    <row r="1008" spans="1:32" s="139" customFormat="1" ht="12">
      <c r="A1008" s="133" t="s">
        <v>3918</v>
      </c>
      <c r="B1008" s="141" t="s">
        <v>73</v>
      </c>
      <c r="C1008" s="152" t="s">
        <v>3000</v>
      </c>
      <c r="D1008" s="135">
        <v>1000001354</v>
      </c>
      <c r="E1008" s="136" t="s">
        <v>3001</v>
      </c>
      <c r="F1008" s="137">
        <v>40802</v>
      </c>
      <c r="G1008" s="137" t="str">
        <f t="shared" si="223"/>
        <v>Targeted Dealer</v>
      </c>
      <c r="H1008" s="137"/>
      <c r="I1008" s="177">
        <v>100</v>
      </c>
      <c r="J1008" s="177"/>
      <c r="K1008" s="178">
        <v>0</v>
      </c>
      <c r="L1008" s="178">
        <f t="shared" si="211"/>
        <v>100</v>
      </c>
      <c r="M1008" s="178" t="str">
        <f t="shared" si="212"/>
        <v>-</v>
      </c>
      <c r="N1008" s="179">
        <v>60.25</v>
      </c>
      <c r="O1008" s="180" t="str">
        <f t="shared" si="213"/>
        <v>Aug</v>
      </c>
      <c r="P1008" s="178">
        <v>0</v>
      </c>
      <c r="Q1008" s="181">
        <f t="shared" si="214"/>
        <v>0</v>
      </c>
      <c r="R1008" s="180" t="str">
        <f t="shared" si="215"/>
        <v xml:space="preserve"> </v>
      </c>
      <c r="S1008" s="181" t="str">
        <f t="shared" si="216"/>
        <v>GROWTH</v>
      </c>
      <c r="T1008" s="178">
        <f t="shared" si="217"/>
        <v>60.25</v>
      </c>
      <c r="U1008" s="182" t="str">
        <f t="shared" si="218"/>
        <v>Sep</v>
      </c>
      <c r="V1008" s="178">
        <f t="shared" si="221"/>
        <v>60.25</v>
      </c>
      <c r="W1008" s="183">
        <f t="shared" si="219"/>
        <v>-60.25</v>
      </c>
      <c r="X1008" s="184" t="b">
        <f t="shared" si="222"/>
        <v>0</v>
      </c>
      <c r="Y1008" s="183" t="str">
        <f t="shared" si="220"/>
        <v>GROWTH</v>
      </c>
      <c r="Z1008" s="138">
        <v>0</v>
      </c>
      <c r="AA1008" s="133"/>
      <c r="AB1008" s="133" t="s">
        <v>121</v>
      </c>
      <c r="AC1008" s="133" t="s">
        <v>3918</v>
      </c>
      <c r="AE1008" s="133" t="s">
        <v>3918</v>
      </c>
      <c r="AF1008" s="139">
        <v>55.208333333333336</v>
      </c>
    </row>
    <row r="1009" spans="1:32" s="139" customFormat="1" ht="12">
      <c r="A1009" s="133" t="s">
        <v>3918</v>
      </c>
      <c r="B1009" s="141" t="s">
        <v>73</v>
      </c>
      <c r="C1009" s="141" t="s">
        <v>3002</v>
      </c>
      <c r="D1009" s="135">
        <v>1000001351</v>
      </c>
      <c r="E1009" s="136" t="s">
        <v>3003</v>
      </c>
      <c r="F1009" s="137">
        <v>41234</v>
      </c>
      <c r="G1009" s="137" t="str">
        <f t="shared" si="223"/>
        <v>Targeted Dealer</v>
      </c>
      <c r="H1009" s="137"/>
      <c r="I1009" s="177">
        <v>400</v>
      </c>
      <c r="J1009" s="177"/>
      <c r="K1009" s="178">
        <v>304.5</v>
      </c>
      <c r="L1009" s="178">
        <f t="shared" si="211"/>
        <v>95.5</v>
      </c>
      <c r="M1009" s="178" t="str">
        <f t="shared" si="212"/>
        <v>-</v>
      </c>
      <c r="N1009" s="179">
        <v>324.85000000000002</v>
      </c>
      <c r="O1009" s="180" t="str">
        <f t="shared" si="213"/>
        <v>Aug</v>
      </c>
      <c r="P1009" s="178">
        <v>295</v>
      </c>
      <c r="Q1009" s="181">
        <f t="shared" si="214"/>
        <v>9.5</v>
      </c>
      <c r="R1009" s="180">
        <f t="shared" si="215"/>
        <v>3.2203389830508522E-2</v>
      </c>
      <c r="S1009" s="181" t="str">
        <f t="shared" si="216"/>
        <v>GROWTH</v>
      </c>
      <c r="T1009" s="178">
        <f t="shared" si="217"/>
        <v>324.85000000000002</v>
      </c>
      <c r="U1009" s="182" t="str">
        <f t="shared" si="218"/>
        <v>Sep</v>
      </c>
      <c r="V1009" s="178">
        <f t="shared" si="221"/>
        <v>324.85000000000002</v>
      </c>
      <c r="W1009" s="183">
        <f t="shared" si="219"/>
        <v>-20.350000000000023</v>
      </c>
      <c r="X1009" s="184" t="b">
        <f t="shared" si="222"/>
        <v>0</v>
      </c>
      <c r="Y1009" s="183" t="str">
        <f t="shared" si="220"/>
        <v>GROWTH</v>
      </c>
      <c r="Z1009" s="138">
        <v>0</v>
      </c>
      <c r="AA1009" s="133"/>
      <c r="AB1009" s="133" t="s">
        <v>121</v>
      </c>
      <c r="AC1009" s="133" t="s">
        <v>3918</v>
      </c>
      <c r="AE1009" s="133" t="s">
        <v>3918</v>
      </c>
      <c r="AF1009" s="139">
        <v>415.82499999999999</v>
      </c>
    </row>
    <row r="1010" spans="1:32" s="139" customFormat="1" ht="12">
      <c r="A1010" s="133" t="s">
        <v>3918</v>
      </c>
      <c r="B1010" s="141" t="s">
        <v>73</v>
      </c>
      <c r="C1010" s="152" t="s">
        <v>3004</v>
      </c>
      <c r="D1010" s="135">
        <v>1000001417</v>
      </c>
      <c r="E1010" s="136" t="s">
        <v>3005</v>
      </c>
      <c r="F1010" s="137">
        <v>41720</v>
      </c>
      <c r="G1010" s="137" t="str">
        <f t="shared" si="223"/>
        <v>Targeted Dealer</v>
      </c>
      <c r="H1010" s="137"/>
      <c r="I1010" s="177">
        <v>490</v>
      </c>
      <c r="J1010" s="177"/>
      <c r="K1010" s="178">
        <v>434.55</v>
      </c>
      <c r="L1010" s="178">
        <f t="shared" si="211"/>
        <v>55.449999999999989</v>
      </c>
      <c r="M1010" s="178" t="str">
        <f t="shared" si="212"/>
        <v>-</v>
      </c>
      <c r="N1010" s="179">
        <v>487.35</v>
      </c>
      <c r="O1010" s="180" t="str">
        <f t="shared" si="213"/>
        <v>Aug</v>
      </c>
      <c r="P1010" s="178">
        <v>567.59999999999991</v>
      </c>
      <c r="Q1010" s="181">
        <f t="shared" si="214"/>
        <v>-133.0499999999999</v>
      </c>
      <c r="R1010" s="180">
        <f t="shared" si="215"/>
        <v>-0.23440803382663833</v>
      </c>
      <c r="S1010" s="181" t="str">
        <f t="shared" si="216"/>
        <v>DEGROWTH</v>
      </c>
      <c r="T1010" s="178">
        <f t="shared" si="217"/>
        <v>487.35</v>
      </c>
      <c r="U1010" s="182" t="str">
        <f t="shared" si="218"/>
        <v>Sep</v>
      </c>
      <c r="V1010" s="178">
        <f t="shared" si="221"/>
        <v>487.35</v>
      </c>
      <c r="W1010" s="183">
        <f t="shared" si="219"/>
        <v>-52.800000000000011</v>
      </c>
      <c r="X1010" s="184" t="b">
        <f t="shared" si="222"/>
        <v>0</v>
      </c>
      <c r="Y1010" s="183" t="str">
        <f t="shared" si="220"/>
        <v>GROWTH</v>
      </c>
      <c r="Z1010" s="138">
        <v>0</v>
      </c>
      <c r="AA1010" s="133"/>
      <c r="AB1010" s="133" t="s">
        <v>121</v>
      </c>
      <c r="AC1010" s="133" t="s">
        <v>3918</v>
      </c>
      <c r="AE1010" s="133" t="s">
        <v>3918</v>
      </c>
      <c r="AF1010" s="139">
        <v>489.7166666666667</v>
      </c>
    </row>
    <row r="1011" spans="1:32" s="139" customFormat="1" ht="12">
      <c r="A1011" s="133" t="s">
        <v>3918</v>
      </c>
      <c r="B1011" s="141" t="s">
        <v>73</v>
      </c>
      <c r="C1011" s="152" t="s">
        <v>3006</v>
      </c>
      <c r="D1011" s="135">
        <v>1000001384</v>
      </c>
      <c r="E1011" s="136" t="s">
        <v>3007</v>
      </c>
      <c r="F1011" s="137">
        <v>42339</v>
      </c>
      <c r="G1011" s="137" t="str">
        <f t="shared" si="223"/>
        <v>Targeted Dealer</v>
      </c>
      <c r="H1011" s="137"/>
      <c r="I1011" s="177">
        <v>200</v>
      </c>
      <c r="J1011" s="177"/>
      <c r="K1011" s="178">
        <v>72.349999999999994</v>
      </c>
      <c r="L1011" s="178">
        <f t="shared" si="211"/>
        <v>127.65</v>
      </c>
      <c r="M1011" s="178" t="str">
        <f t="shared" si="212"/>
        <v>-</v>
      </c>
      <c r="N1011" s="179">
        <v>1077.3999999999999</v>
      </c>
      <c r="O1011" s="180" t="str">
        <f t="shared" si="213"/>
        <v>Aug</v>
      </c>
      <c r="P1011" s="178">
        <v>202.35</v>
      </c>
      <c r="Q1011" s="181">
        <f t="shared" si="214"/>
        <v>-130</v>
      </c>
      <c r="R1011" s="180">
        <f t="shared" si="215"/>
        <v>-0.64245119841858167</v>
      </c>
      <c r="S1011" s="181" t="str">
        <f t="shared" si="216"/>
        <v>DEGROWTH</v>
      </c>
      <c r="T1011" s="178">
        <f t="shared" si="217"/>
        <v>1077.3999999999999</v>
      </c>
      <c r="U1011" s="182" t="str">
        <f t="shared" si="218"/>
        <v>Sep</v>
      </c>
      <c r="V1011" s="178">
        <f t="shared" si="221"/>
        <v>1077.3999999999999</v>
      </c>
      <c r="W1011" s="183">
        <f t="shared" si="219"/>
        <v>-1005.0499999999998</v>
      </c>
      <c r="X1011" s="184" t="b">
        <f t="shared" si="222"/>
        <v>0</v>
      </c>
      <c r="Y1011" s="183" t="str">
        <f t="shared" si="220"/>
        <v>GROWTH</v>
      </c>
      <c r="Z1011" s="138">
        <v>0</v>
      </c>
      <c r="AA1011" s="133"/>
      <c r="AB1011" s="133" t="s">
        <v>121</v>
      </c>
      <c r="AC1011" s="133" t="s">
        <v>3918</v>
      </c>
      <c r="AE1011" s="133" t="s">
        <v>3918</v>
      </c>
      <c r="AF1011" s="139">
        <v>175.75833333333333</v>
      </c>
    </row>
    <row r="1012" spans="1:32" s="139" customFormat="1" ht="12">
      <c r="A1012" s="133" t="s">
        <v>3918</v>
      </c>
      <c r="B1012" s="141" t="s">
        <v>73</v>
      </c>
      <c r="C1012" s="152" t="s">
        <v>3008</v>
      </c>
      <c r="D1012" s="135">
        <v>1000001420</v>
      </c>
      <c r="E1012" s="136" t="s">
        <v>3009</v>
      </c>
      <c r="F1012" s="137">
        <v>43378</v>
      </c>
      <c r="G1012" s="137" t="str">
        <f t="shared" si="223"/>
        <v>Targeted Dealer</v>
      </c>
      <c r="H1012" s="137"/>
      <c r="I1012" s="177">
        <v>930</v>
      </c>
      <c r="J1012" s="177"/>
      <c r="K1012" s="178">
        <v>946.7</v>
      </c>
      <c r="L1012" s="178">
        <f t="shared" si="211"/>
        <v>-16.700000000000045</v>
      </c>
      <c r="M1012" s="178" t="str">
        <f t="shared" si="212"/>
        <v>-</v>
      </c>
      <c r="N1012" s="179">
        <v>865.99999999999989</v>
      </c>
      <c r="O1012" s="180" t="str">
        <f t="shared" si="213"/>
        <v>Aug</v>
      </c>
      <c r="P1012" s="178">
        <v>933.75</v>
      </c>
      <c r="Q1012" s="181">
        <f t="shared" si="214"/>
        <v>12.950000000000045</v>
      </c>
      <c r="R1012" s="180">
        <f t="shared" si="215"/>
        <v>1.3868808567603752E-2</v>
      </c>
      <c r="S1012" s="181" t="str">
        <f t="shared" si="216"/>
        <v>GROWTH</v>
      </c>
      <c r="T1012" s="178">
        <f t="shared" si="217"/>
        <v>865.99999999999989</v>
      </c>
      <c r="U1012" s="182" t="str">
        <f t="shared" si="218"/>
        <v>Sep</v>
      </c>
      <c r="V1012" s="178">
        <f t="shared" si="221"/>
        <v>865.99999999999989</v>
      </c>
      <c r="W1012" s="183">
        <f t="shared" si="219"/>
        <v>80.700000000000159</v>
      </c>
      <c r="X1012" s="184" t="b">
        <f t="shared" si="222"/>
        <v>0</v>
      </c>
      <c r="Y1012" s="183" t="str">
        <f t="shared" si="220"/>
        <v>GROWTH</v>
      </c>
      <c r="Z1012" s="138">
        <v>0</v>
      </c>
      <c r="AA1012" s="133"/>
      <c r="AB1012" s="133" t="s">
        <v>121</v>
      </c>
      <c r="AC1012" s="133" t="s">
        <v>3918</v>
      </c>
      <c r="AE1012" s="133" t="s">
        <v>3918</v>
      </c>
      <c r="AF1012" s="139">
        <v>1212.4583333333333</v>
      </c>
    </row>
    <row r="1013" spans="1:32" s="139" customFormat="1" ht="12">
      <c r="A1013" s="133" t="s">
        <v>3918</v>
      </c>
      <c r="B1013" s="141" t="s">
        <v>73</v>
      </c>
      <c r="C1013" s="152" t="s">
        <v>3010</v>
      </c>
      <c r="D1013" s="135">
        <v>1000001374</v>
      </c>
      <c r="E1013" s="136" t="s">
        <v>3011</v>
      </c>
      <c r="F1013" s="137">
        <v>43493</v>
      </c>
      <c r="G1013" s="137" t="str">
        <f t="shared" si="223"/>
        <v>Targeted Dealer</v>
      </c>
      <c r="H1013" s="137"/>
      <c r="I1013" s="177">
        <v>120</v>
      </c>
      <c r="J1013" s="177"/>
      <c r="K1013" s="178">
        <v>93.5</v>
      </c>
      <c r="L1013" s="178">
        <f t="shared" si="211"/>
        <v>26.5</v>
      </c>
      <c r="M1013" s="178" t="str">
        <f t="shared" si="212"/>
        <v>-</v>
      </c>
      <c r="N1013" s="179">
        <v>132.5</v>
      </c>
      <c r="O1013" s="180" t="str">
        <f t="shared" si="213"/>
        <v>Aug</v>
      </c>
      <c r="P1013" s="178">
        <v>110.5</v>
      </c>
      <c r="Q1013" s="181">
        <f t="shared" si="214"/>
        <v>-17</v>
      </c>
      <c r="R1013" s="180">
        <f t="shared" si="215"/>
        <v>-0.15384615384615385</v>
      </c>
      <c r="S1013" s="181" t="str">
        <f t="shared" si="216"/>
        <v>DEGROWTH</v>
      </c>
      <c r="T1013" s="178">
        <f t="shared" si="217"/>
        <v>132.5</v>
      </c>
      <c r="U1013" s="182" t="str">
        <f t="shared" si="218"/>
        <v>Sep</v>
      </c>
      <c r="V1013" s="178">
        <f t="shared" si="221"/>
        <v>132.5</v>
      </c>
      <c r="W1013" s="183">
        <f t="shared" si="219"/>
        <v>-39</v>
      </c>
      <c r="X1013" s="184" t="b">
        <f t="shared" si="222"/>
        <v>0</v>
      </c>
      <c r="Y1013" s="183" t="str">
        <f t="shared" si="220"/>
        <v>GROWTH</v>
      </c>
      <c r="Z1013" s="138">
        <v>0</v>
      </c>
      <c r="AA1013" s="133"/>
      <c r="AB1013" s="133" t="s">
        <v>121</v>
      </c>
      <c r="AC1013" s="133" t="s">
        <v>3918</v>
      </c>
      <c r="AE1013" s="133" t="s">
        <v>3918</v>
      </c>
      <c r="AF1013" s="139">
        <v>124.33333333333333</v>
      </c>
    </row>
    <row r="1014" spans="1:32" s="139" customFormat="1" ht="12">
      <c r="A1014" s="133" t="s">
        <v>3918</v>
      </c>
      <c r="B1014" s="141" t="s">
        <v>73</v>
      </c>
      <c r="C1014" s="152" t="s">
        <v>3012</v>
      </c>
      <c r="D1014" s="135">
        <v>1000001361</v>
      </c>
      <c r="E1014" s="136" t="s">
        <v>3013</v>
      </c>
      <c r="F1014" s="137">
        <v>43787</v>
      </c>
      <c r="G1014" s="137" t="str">
        <f t="shared" si="223"/>
        <v>Targeted Dealer</v>
      </c>
      <c r="H1014" s="137"/>
      <c r="I1014" s="177">
        <v>950</v>
      </c>
      <c r="J1014" s="177"/>
      <c r="K1014" s="178">
        <v>1158.9499999999998</v>
      </c>
      <c r="L1014" s="178">
        <f t="shared" si="211"/>
        <v>-208.94999999999982</v>
      </c>
      <c r="M1014" s="178" t="str">
        <f t="shared" si="212"/>
        <v>-</v>
      </c>
      <c r="N1014" s="179">
        <v>544.29999999999995</v>
      </c>
      <c r="O1014" s="180" t="str">
        <f t="shared" si="213"/>
        <v>Aug</v>
      </c>
      <c r="P1014" s="178">
        <v>1120</v>
      </c>
      <c r="Q1014" s="181">
        <f t="shared" si="214"/>
        <v>38.949999999999818</v>
      </c>
      <c r="R1014" s="180">
        <f t="shared" si="215"/>
        <v>3.4776785714285552E-2</v>
      </c>
      <c r="S1014" s="181" t="str">
        <f t="shared" si="216"/>
        <v>GROWTH</v>
      </c>
      <c r="T1014" s="178">
        <f t="shared" si="217"/>
        <v>544.29999999999995</v>
      </c>
      <c r="U1014" s="182" t="str">
        <f t="shared" si="218"/>
        <v>Sep</v>
      </c>
      <c r="V1014" s="178">
        <f t="shared" si="221"/>
        <v>544.29999999999995</v>
      </c>
      <c r="W1014" s="183">
        <f t="shared" si="219"/>
        <v>614.64999999999986</v>
      </c>
      <c r="X1014" s="184" t="b">
        <f t="shared" si="222"/>
        <v>0</v>
      </c>
      <c r="Y1014" s="183" t="str">
        <f t="shared" si="220"/>
        <v>GROWTH</v>
      </c>
      <c r="Z1014" s="138">
        <v>0</v>
      </c>
      <c r="AA1014" s="133"/>
      <c r="AB1014" s="133" t="s">
        <v>121</v>
      </c>
      <c r="AC1014" s="133" t="s">
        <v>3918</v>
      </c>
      <c r="AE1014" s="133" t="s">
        <v>3918</v>
      </c>
      <c r="AF1014" s="139">
        <v>1547.4333333333334</v>
      </c>
    </row>
    <row r="1015" spans="1:32" s="139" customFormat="1" ht="12">
      <c r="A1015" s="133" t="s">
        <v>3918</v>
      </c>
      <c r="B1015" s="141" t="s">
        <v>73</v>
      </c>
      <c r="C1015" s="152" t="s">
        <v>3014</v>
      </c>
      <c r="D1015" s="135">
        <v>1000001381</v>
      </c>
      <c r="E1015" s="136" t="s">
        <v>3015</v>
      </c>
      <c r="F1015" s="137">
        <v>43795</v>
      </c>
      <c r="G1015" s="137" t="str">
        <f t="shared" si="223"/>
        <v>Targeted Dealer</v>
      </c>
      <c r="H1015" s="137"/>
      <c r="I1015" s="177">
        <v>400</v>
      </c>
      <c r="J1015" s="177"/>
      <c r="K1015" s="178">
        <v>261</v>
      </c>
      <c r="L1015" s="178">
        <f t="shared" si="211"/>
        <v>139</v>
      </c>
      <c r="M1015" s="178" t="str">
        <f t="shared" si="212"/>
        <v>-</v>
      </c>
      <c r="N1015" s="179">
        <v>277</v>
      </c>
      <c r="O1015" s="180" t="str">
        <f t="shared" si="213"/>
        <v>Aug</v>
      </c>
      <c r="P1015" s="178">
        <v>428.8</v>
      </c>
      <c r="Q1015" s="181">
        <f t="shared" si="214"/>
        <v>-167.8</v>
      </c>
      <c r="R1015" s="180">
        <f t="shared" si="215"/>
        <v>-0.39132462686567171</v>
      </c>
      <c r="S1015" s="181" t="str">
        <f t="shared" si="216"/>
        <v>DEGROWTH</v>
      </c>
      <c r="T1015" s="178">
        <f t="shared" si="217"/>
        <v>277</v>
      </c>
      <c r="U1015" s="182" t="str">
        <f t="shared" si="218"/>
        <v>Sep</v>
      </c>
      <c r="V1015" s="178">
        <f t="shared" si="221"/>
        <v>277</v>
      </c>
      <c r="W1015" s="183">
        <f t="shared" si="219"/>
        <v>-16</v>
      </c>
      <c r="X1015" s="184" t="b">
        <f t="shared" si="222"/>
        <v>0</v>
      </c>
      <c r="Y1015" s="183" t="str">
        <f t="shared" si="220"/>
        <v>GROWTH</v>
      </c>
      <c r="Z1015" s="138">
        <v>0</v>
      </c>
      <c r="AA1015" s="133"/>
      <c r="AB1015" s="133" t="s">
        <v>121</v>
      </c>
      <c r="AC1015" s="133" t="s">
        <v>3918</v>
      </c>
      <c r="AE1015" s="133" t="s">
        <v>3918</v>
      </c>
      <c r="AF1015" s="139">
        <v>577.45833333333326</v>
      </c>
    </row>
    <row r="1016" spans="1:32" s="139" customFormat="1" ht="12">
      <c r="A1016" s="133" t="s">
        <v>3918</v>
      </c>
      <c r="B1016" s="141" t="s">
        <v>73</v>
      </c>
      <c r="C1016" s="152" t="s">
        <v>3018</v>
      </c>
      <c r="D1016" s="135">
        <v>1000002057</v>
      </c>
      <c r="E1016" s="136" t="s">
        <v>3019</v>
      </c>
      <c r="F1016" s="137">
        <v>44530</v>
      </c>
      <c r="G1016" s="137" t="str">
        <f t="shared" si="223"/>
        <v>Targeted Dealer</v>
      </c>
      <c r="H1016" s="137"/>
      <c r="I1016" s="177">
        <v>100</v>
      </c>
      <c r="J1016" s="177"/>
      <c r="K1016" s="178">
        <v>147.75</v>
      </c>
      <c r="L1016" s="178">
        <f t="shared" si="211"/>
        <v>-47.75</v>
      </c>
      <c r="M1016" s="178" t="str">
        <f t="shared" si="212"/>
        <v>-</v>
      </c>
      <c r="N1016" s="179">
        <v>79.5</v>
      </c>
      <c r="O1016" s="180" t="str">
        <f t="shared" si="213"/>
        <v>Aug</v>
      </c>
      <c r="P1016" s="178">
        <v>130.75</v>
      </c>
      <c r="Q1016" s="181">
        <f t="shared" si="214"/>
        <v>17</v>
      </c>
      <c r="R1016" s="180">
        <f t="shared" si="215"/>
        <v>0.13001912045889097</v>
      </c>
      <c r="S1016" s="181" t="str">
        <f t="shared" si="216"/>
        <v>GROWTH</v>
      </c>
      <c r="T1016" s="178">
        <f t="shared" si="217"/>
        <v>79.5</v>
      </c>
      <c r="U1016" s="182" t="str">
        <f t="shared" si="218"/>
        <v>Sep</v>
      </c>
      <c r="V1016" s="178">
        <f t="shared" si="221"/>
        <v>79.5</v>
      </c>
      <c r="W1016" s="183">
        <f t="shared" si="219"/>
        <v>68.25</v>
      </c>
      <c r="X1016" s="184" t="b">
        <f t="shared" si="222"/>
        <v>0</v>
      </c>
      <c r="Y1016" s="183" t="str">
        <f t="shared" si="220"/>
        <v>GROWTH</v>
      </c>
      <c r="Z1016" s="138">
        <v>0</v>
      </c>
      <c r="AA1016" s="133"/>
      <c r="AB1016" s="133" t="s">
        <v>121</v>
      </c>
      <c r="AC1016" s="133" t="s">
        <v>3918</v>
      </c>
      <c r="AE1016" s="133" t="s">
        <v>3918</v>
      </c>
      <c r="AF1016" s="139">
        <v>177.75</v>
      </c>
    </row>
    <row r="1017" spans="1:32" s="139" customFormat="1" ht="12">
      <c r="A1017" s="133" t="s">
        <v>3918</v>
      </c>
      <c r="B1017" s="141" t="s">
        <v>73</v>
      </c>
      <c r="C1017" s="152" t="s">
        <v>3024</v>
      </c>
      <c r="D1017" s="135">
        <v>1000003425</v>
      </c>
      <c r="E1017" s="141" t="s">
        <v>3025</v>
      </c>
      <c r="F1017" s="137">
        <v>44999</v>
      </c>
      <c r="G1017" s="137" t="str">
        <f t="shared" si="223"/>
        <v>Targeted Dealer</v>
      </c>
      <c r="H1017" s="137"/>
      <c r="I1017" s="177">
        <v>750</v>
      </c>
      <c r="J1017" s="177"/>
      <c r="K1017" s="178">
        <v>601</v>
      </c>
      <c r="L1017" s="178">
        <f t="shared" si="211"/>
        <v>149</v>
      </c>
      <c r="M1017" s="178" t="str">
        <f t="shared" si="212"/>
        <v>-</v>
      </c>
      <c r="N1017" s="179">
        <v>529</v>
      </c>
      <c r="O1017" s="180" t="str">
        <f t="shared" si="213"/>
        <v>Aug</v>
      </c>
      <c r="P1017" s="178">
        <v>1186</v>
      </c>
      <c r="Q1017" s="181">
        <f t="shared" si="214"/>
        <v>-585</v>
      </c>
      <c r="R1017" s="180">
        <f t="shared" si="215"/>
        <v>-0.49325463743676223</v>
      </c>
      <c r="S1017" s="181" t="str">
        <f t="shared" si="216"/>
        <v>DEGROWTH</v>
      </c>
      <c r="T1017" s="178">
        <f t="shared" si="217"/>
        <v>529</v>
      </c>
      <c r="U1017" s="182" t="str">
        <f t="shared" si="218"/>
        <v>Sep</v>
      </c>
      <c r="V1017" s="178">
        <f t="shared" si="221"/>
        <v>529</v>
      </c>
      <c r="W1017" s="183">
        <f t="shared" si="219"/>
        <v>72</v>
      </c>
      <c r="X1017" s="184" t="b">
        <f t="shared" si="222"/>
        <v>0</v>
      </c>
      <c r="Y1017" s="183" t="str">
        <f t="shared" si="220"/>
        <v>GROWTH</v>
      </c>
      <c r="Z1017" s="138">
        <v>0</v>
      </c>
      <c r="AA1017" s="133"/>
      <c r="AB1017" s="133" t="s">
        <v>121</v>
      </c>
      <c r="AC1017" s="133" t="s">
        <v>3918</v>
      </c>
      <c r="AE1017" s="133" t="s">
        <v>3918</v>
      </c>
      <c r="AF1017" s="139">
        <v>1216</v>
      </c>
    </row>
    <row r="1018" spans="1:32" s="139" customFormat="1" ht="12">
      <c r="A1018" s="133" t="s">
        <v>3918</v>
      </c>
      <c r="B1018" s="141" t="s">
        <v>75</v>
      </c>
      <c r="C1018" s="152" t="s">
        <v>3032</v>
      </c>
      <c r="D1018" s="135">
        <v>1000001355</v>
      </c>
      <c r="E1018" s="136" t="s">
        <v>3033</v>
      </c>
      <c r="F1018" s="137">
        <v>41208</v>
      </c>
      <c r="G1018" s="137" t="str">
        <f t="shared" si="223"/>
        <v>Targeted Dealer</v>
      </c>
      <c r="H1018" s="137"/>
      <c r="I1018" s="177">
        <v>50</v>
      </c>
      <c r="J1018" s="177"/>
      <c r="K1018" s="178">
        <v>13.5</v>
      </c>
      <c r="L1018" s="178">
        <f t="shared" si="211"/>
        <v>36.5</v>
      </c>
      <c r="M1018" s="178" t="str">
        <f t="shared" si="212"/>
        <v>-</v>
      </c>
      <c r="N1018" s="179">
        <v>5.5</v>
      </c>
      <c r="O1018" s="180" t="str">
        <f t="shared" si="213"/>
        <v>Aug</v>
      </c>
      <c r="P1018" s="178">
        <v>6</v>
      </c>
      <c r="Q1018" s="181">
        <f t="shared" si="214"/>
        <v>7.5</v>
      </c>
      <c r="R1018" s="180">
        <f t="shared" si="215"/>
        <v>1.25</v>
      </c>
      <c r="S1018" s="181" t="str">
        <f t="shared" si="216"/>
        <v>GROWTH</v>
      </c>
      <c r="T1018" s="178">
        <f t="shared" si="217"/>
        <v>5.5</v>
      </c>
      <c r="U1018" s="182" t="str">
        <f t="shared" si="218"/>
        <v>Sep</v>
      </c>
      <c r="V1018" s="178">
        <f t="shared" si="221"/>
        <v>5.5</v>
      </c>
      <c r="W1018" s="183">
        <f t="shared" si="219"/>
        <v>8</v>
      </c>
      <c r="X1018" s="184" t="b">
        <f t="shared" si="222"/>
        <v>0</v>
      </c>
      <c r="Y1018" s="183" t="str">
        <f t="shared" si="220"/>
        <v>GROWTH</v>
      </c>
      <c r="Z1018" s="138">
        <v>0</v>
      </c>
      <c r="AA1018" s="133"/>
      <c r="AB1018" s="133" t="s">
        <v>121</v>
      </c>
      <c r="AC1018" s="133" t="s">
        <v>3918</v>
      </c>
      <c r="AE1018" s="133" t="s">
        <v>3918</v>
      </c>
      <c r="AF1018" s="139">
        <v>12.291666666666666</v>
      </c>
    </row>
    <row r="1019" spans="1:32" s="139" customFormat="1" ht="12">
      <c r="A1019" s="133" t="s">
        <v>3918</v>
      </c>
      <c r="B1019" s="141" t="s">
        <v>75</v>
      </c>
      <c r="C1019" s="141" t="s">
        <v>3034</v>
      </c>
      <c r="D1019" s="135">
        <v>1000001352</v>
      </c>
      <c r="E1019" s="136" t="s">
        <v>3035</v>
      </c>
      <c r="F1019" s="137">
        <v>41475</v>
      </c>
      <c r="G1019" s="137" t="str">
        <f t="shared" si="223"/>
        <v>Targeted Dealer</v>
      </c>
      <c r="H1019" s="137"/>
      <c r="I1019" s="177">
        <v>1250</v>
      </c>
      <c r="J1019" s="177"/>
      <c r="K1019" s="178">
        <v>1208.4000000000001</v>
      </c>
      <c r="L1019" s="178">
        <f t="shared" si="211"/>
        <v>41.599999999999909</v>
      </c>
      <c r="M1019" s="178" t="str">
        <f t="shared" si="212"/>
        <v>-</v>
      </c>
      <c r="N1019" s="179">
        <v>1433.85</v>
      </c>
      <c r="O1019" s="180" t="str">
        <f t="shared" si="213"/>
        <v>Aug</v>
      </c>
      <c r="P1019" s="178">
        <v>1261.75</v>
      </c>
      <c r="Q1019" s="181">
        <f t="shared" si="214"/>
        <v>-53.349999999999909</v>
      </c>
      <c r="R1019" s="180">
        <f t="shared" si="215"/>
        <v>-4.2282544085595286E-2</v>
      </c>
      <c r="S1019" s="181" t="str">
        <f t="shared" si="216"/>
        <v>DEGROWTH</v>
      </c>
      <c r="T1019" s="178">
        <f t="shared" si="217"/>
        <v>1433.85</v>
      </c>
      <c r="U1019" s="182" t="str">
        <f t="shared" si="218"/>
        <v>Sep</v>
      </c>
      <c r="V1019" s="178">
        <f t="shared" si="221"/>
        <v>1433.85</v>
      </c>
      <c r="W1019" s="183">
        <f t="shared" si="219"/>
        <v>-225.44999999999982</v>
      </c>
      <c r="X1019" s="184" t="b">
        <f t="shared" si="222"/>
        <v>0</v>
      </c>
      <c r="Y1019" s="183" t="str">
        <f t="shared" si="220"/>
        <v>GROWTH</v>
      </c>
      <c r="Z1019" s="138">
        <v>0</v>
      </c>
      <c r="AA1019" s="133"/>
      <c r="AB1019" s="133" t="s">
        <v>121</v>
      </c>
      <c r="AC1019" s="133" t="s">
        <v>3918</v>
      </c>
      <c r="AE1019" s="133" t="s">
        <v>3918</v>
      </c>
      <c r="AF1019" s="139">
        <v>1651.5500000000002</v>
      </c>
    </row>
    <row r="1020" spans="1:32" s="139" customFormat="1" ht="12">
      <c r="A1020" s="133" t="s">
        <v>3918</v>
      </c>
      <c r="B1020" s="141" t="s">
        <v>75</v>
      </c>
      <c r="C1020" s="152" t="s">
        <v>3036</v>
      </c>
      <c r="D1020" s="135">
        <v>1000001357</v>
      </c>
      <c r="E1020" s="136" t="s">
        <v>3037</v>
      </c>
      <c r="F1020" s="137">
        <v>41554</v>
      </c>
      <c r="G1020" s="137" t="str">
        <f t="shared" si="223"/>
        <v>Targeted Dealer</v>
      </c>
      <c r="H1020" s="137"/>
      <c r="I1020" s="177">
        <v>120</v>
      </c>
      <c r="J1020" s="177"/>
      <c r="K1020" s="178">
        <v>98</v>
      </c>
      <c r="L1020" s="178">
        <f t="shared" si="211"/>
        <v>22</v>
      </c>
      <c r="M1020" s="178" t="str">
        <f t="shared" si="212"/>
        <v>-</v>
      </c>
      <c r="N1020" s="179">
        <v>67</v>
      </c>
      <c r="O1020" s="180" t="str">
        <f t="shared" si="213"/>
        <v>Aug</v>
      </c>
      <c r="P1020" s="178">
        <v>136</v>
      </c>
      <c r="Q1020" s="181">
        <f t="shared" si="214"/>
        <v>-38</v>
      </c>
      <c r="R1020" s="180">
        <f t="shared" si="215"/>
        <v>-0.27941176470588236</v>
      </c>
      <c r="S1020" s="181" t="str">
        <f t="shared" si="216"/>
        <v>DEGROWTH</v>
      </c>
      <c r="T1020" s="178">
        <f t="shared" si="217"/>
        <v>67</v>
      </c>
      <c r="U1020" s="182" t="str">
        <f t="shared" si="218"/>
        <v>Sep</v>
      </c>
      <c r="V1020" s="178">
        <f t="shared" si="221"/>
        <v>67</v>
      </c>
      <c r="W1020" s="183">
        <f t="shared" si="219"/>
        <v>31</v>
      </c>
      <c r="X1020" s="184" t="b">
        <f t="shared" si="222"/>
        <v>0</v>
      </c>
      <c r="Y1020" s="183" t="str">
        <f t="shared" si="220"/>
        <v>GROWTH</v>
      </c>
      <c r="Z1020" s="138">
        <v>0</v>
      </c>
      <c r="AA1020" s="133"/>
      <c r="AB1020" s="133" t="s">
        <v>121</v>
      </c>
      <c r="AC1020" s="133" t="s">
        <v>3918</v>
      </c>
      <c r="AE1020" s="133" t="s">
        <v>3918</v>
      </c>
      <c r="AF1020" s="139">
        <v>139.83333333333334</v>
      </c>
    </row>
    <row r="1021" spans="1:32" s="139" customFormat="1" ht="12">
      <c r="A1021" s="133" t="s">
        <v>3918</v>
      </c>
      <c r="B1021" s="141" t="s">
        <v>75</v>
      </c>
      <c r="C1021" s="152" t="s">
        <v>3040</v>
      </c>
      <c r="D1021" s="135">
        <v>1000001369</v>
      </c>
      <c r="E1021" s="136" t="s">
        <v>3041</v>
      </c>
      <c r="F1021" s="137">
        <v>42332</v>
      </c>
      <c r="G1021" s="137" t="str">
        <f t="shared" si="223"/>
        <v>Targeted Dealer</v>
      </c>
      <c r="H1021" s="137"/>
      <c r="I1021" s="177">
        <v>80</v>
      </c>
      <c r="J1021" s="177"/>
      <c r="K1021" s="178">
        <v>37</v>
      </c>
      <c r="L1021" s="178">
        <f t="shared" si="211"/>
        <v>43</v>
      </c>
      <c r="M1021" s="178" t="str">
        <f t="shared" si="212"/>
        <v>-</v>
      </c>
      <c r="N1021" s="179">
        <v>28</v>
      </c>
      <c r="O1021" s="180" t="str">
        <f t="shared" si="213"/>
        <v>Aug</v>
      </c>
      <c r="P1021" s="178">
        <v>25</v>
      </c>
      <c r="Q1021" s="181">
        <f t="shared" si="214"/>
        <v>12</v>
      </c>
      <c r="R1021" s="180">
        <f t="shared" si="215"/>
        <v>0.48</v>
      </c>
      <c r="S1021" s="181" t="str">
        <f t="shared" si="216"/>
        <v>GROWTH</v>
      </c>
      <c r="T1021" s="178">
        <f t="shared" si="217"/>
        <v>28</v>
      </c>
      <c r="U1021" s="182" t="str">
        <f t="shared" si="218"/>
        <v>Sep</v>
      </c>
      <c r="V1021" s="178">
        <f t="shared" si="221"/>
        <v>28</v>
      </c>
      <c r="W1021" s="183">
        <f t="shared" si="219"/>
        <v>9</v>
      </c>
      <c r="X1021" s="184" t="b">
        <f t="shared" si="222"/>
        <v>0</v>
      </c>
      <c r="Y1021" s="183" t="str">
        <f t="shared" si="220"/>
        <v>GROWTH</v>
      </c>
      <c r="Z1021" s="138">
        <v>0</v>
      </c>
      <c r="AA1021" s="133"/>
      <c r="AB1021" s="133" t="s">
        <v>121</v>
      </c>
      <c r="AC1021" s="133" t="s">
        <v>3918</v>
      </c>
      <c r="AE1021" s="133" t="s">
        <v>3918</v>
      </c>
      <c r="AF1021" s="139">
        <v>80.666666666666671</v>
      </c>
    </row>
    <row r="1022" spans="1:32" s="139" customFormat="1" ht="12">
      <c r="A1022" s="133" t="s">
        <v>3918</v>
      </c>
      <c r="B1022" s="141" t="s">
        <v>75</v>
      </c>
      <c r="C1022" s="152" t="s">
        <v>3042</v>
      </c>
      <c r="D1022" s="135">
        <v>1000001365</v>
      </c>
      <c r="E1022" s="136" t="s">
        <v>3043</v>
      </c>
      <c r="F1022" s="137">
        <v>42739</v>
      </c>
      <c r="G1022" s="137" t="str">
        <f t="shared" si="223"/>
        <v>Targeted Dealer</v>
      </c>
      <c r="H1022" s="137"/>
      <c r="I1022" s="177">
        <v>300</v>
      </c>
      <c r="J1022" s="177"/>
      <c r="K1022" s="178">
        <v>218.75</v>
      </c>
      <c r="L1022" s="178">
        <f t="shared" ref="L1022:L1081" si="224">I1022-K1022</f>
        <v>81.25</v>
      </c>
      <c r="M1022" s="178" t="str">
        <f t="shared" ref="M1022:M1081" si="225">IFERROR((K1022/J1022%),"-")</f>
        <v>-</v>
      </c>
      <c r="N1022" s="179">
        <v>289</v>
      </c>
      <c r="O1022" s="180" t="str">
        <f t="shared" si="213"/>
        <v>Aug</v>
      </c>
      <c r="P1022" s="178">
        <v>296.75</v>
      </c>
      <c r="Q1022" s="181">
        <f t="shared" ref="Q1022:Q1081" si="226">K1022-P1022</f>
        <v>-78</v>
      </c>
      <c r="R1022" s="180">
        <f t="shared" si="215"/>
        <v>-0.26284751474304968</v>
      </c>
      <c r="S1022" s="181" t="str">
        <f t="shared" ref="S1022:S1081" si="227">IF(N1022&gt;0,IF(O1022="","-",IF(R1022&lt;0%,"DEGROWTH","GROWTH")))</f>
        <v>DEGROWTH</v>
      </c>
      <c r="T1022" s="178">
        <f t="shared" si="217"/>
        <v>289</v>
      </c>
      <c r="U1022" s="182" t="str">
        <f t="shared" si="218"/>
        <v>Sep</v>
      </c>
      <c r="V1022" s="178">
        <f t="shared" si="221"/>
        <v>289</v>
      </c>
      <c r="W1022" s="183">
        <f t="shared" ref="W1022:W1081" si="228">K1022-V1022</f>
        <v>-70.25</v>
      </c>
      <c r="X1022" s="184" t="b">
        <f t="shared" si="222"/>
        <v>0</v>
      </c>
      <c r="Y1022" s="183" t="str">
        <f t="shared" ref="Y1022:Y1081" si="229">IF(T1022&gt;0,IF(U1022="","-",IF(X1022&lt;0%,"DEGROWTH","GROWTH")))</f>
        <v>GROWTH</v>
      </c>
      <c r="Z1022" s="138">
        <v>0</v>
      </c>
      <c r="AA1022" s="133"/>
      <c r="AB1022" s="133" t="s">
        <v>121</v>
      </c>
      <c r="AC1022" s="133" t="s">
        <v>3918</v>
      </c>
      <c r="AE1022" s="133" t="s">
        <v>3918</v>
      </c>
      <c r="AF1022" s="139">
        <v>538.125</v>
      </c>
    </row>
    <row r="1023" spans="1:32" s="139" customFormat="1" ht="12">
      <c r="A1023" s="133" t="s">
        <v>3918</v>
      </c>
      <c r="B1023" s="141" t="s">
        <v>75</v>
      </c>
      <c r="C1023" s="152" t="s">
        <v>3044</v>
      </c>
      <c r="D1023" s="135">
        <v>1000001371</v>
      </c>
      <c r="E1023" s="136" t="s">
        <v>3045</v>
      </c>
      <c r="F1023" s="137">
        <v>43235</v>
      </c>
      <c r="G1023" s="137" t="str">
        <f t="shared" si="223"/>
        <v>Targeted Dealer</v>
      </c>
      <c r="H1023" s="137"/>
      <c r="I1023" s="177">
        <v>100</v>
      </c>
      <c r="J1023" s="177"/>
      <c r="K1023" s="178">
        <v>48</v>
      </c>
      <c r="L1023" s="178">
        <f t="shared" si="224"/>
        <v>52</v>
      </c>
      <c r="M1023" s="178" t="str">
        <f t="shared" si="225"/>
        <v>-</v>
      </c>
      <c r="N1023" s="179">
        <v>20</v>
      </c>
      <c r="O1023" s="180" t="str">
        <f t="shared" si="213"/>
        <v>Aug</v>
      </c>
      <c r="P1023" s="178">
        <v>87</v>
      </c>
      <c r="Q1023" s="181">
        <f t="shared" si="226"/>
        <v>-39</v>
      </c>
      <c r="R1023" s="180">
        <f t="shared" si="215"/>
        <v>-0.44827586206896552</v>
      </c>
      <c r="S1023" s="181" t="str">
        <f t="shared" si="227"/>
        <v>DEGROWTH</v>
      </c>
      <c r="T1023" s="178">
        <f t="shared" si="217"/>
        <v>20</v>
      </c>
      <c r="U1023" s="182" t="str">
        <f t="shared" si="218"/>
        <v>Sep</v>
      </c>
      <c r="V1023" s="178">
        <f t="shared" si="221"/>
        <v>20</v>
      </c>
      <c r="W1023" s="183">
        <f t="shared" si="228"/>
        <v>28</v>
      </c>
      <c r="X1023" s="184" t="b">
        <f t="shared" si="222"/>
        <v>0</v>
      </c>
      <c r="Y1023" s="183" t="str">
        <f t="shared" si="229"/>
        <v>GROWTH</v>
      </c>
      <c r="Z1023" s="138">
        <v>0</v>
      </c>
      <c r="AA1023" s="133"/>
      <c r="AB1023" s="133" t="s">
        <v>121</v>
      </c>
      <c r="AC1023" s="133" t="s">
        <v>3918</v>
      </c>
      <c r="AE1023" s="133" t="s">
        <v>3918</v>
      </c>
      <c r="AF1023" s="139">
        <v>90.833333333333329</v>
      </c>
    </row>
    <row r="1024" spans="1:32" s="139" customFormat="1" ht="12">
      <c r="A1024" s="133" t="s">
        <v>3918</v>
      </c>
      <c r="B1024" s="141" t="s">
        <v>75</v>
      </c>
      <c r="C1024" s="152" t="s">
        <v>3050</v>
      </c>
      <c r="D1024" s="135">
        <v>1000002008</v>
      </c>
      <c r="E1024" s="136" t="s">
        <v>811</v>
      </c>
      <c r="F1024" s="137">
        <v>44478</v>
      </c>
      <c r="G1024" s="137" t="str">
        <f t="shared" si="223"/>
        <v>Targeted Dealer</v>
      </c>
      <c r="H1024" s="137"/>
      <c r="I1024" s="177">
        <v>1000</v>
      </c>
      <c r="J1024" s="177"/>
      <c r="K1024" s="178">
        <v>594.75</v>
      </c>
      <c r="L1024" s="178">
        <f t="shared" si="224"/>
        <v>405.25</v>
      </c>
      <c r="M1024" s="178" t="str">
        <f t="shared" si="225"/>
        <v>-</v>
      </c>
      <c r="N1024" s="179">
        <v>841</v>
      </c>
      <c r="O1024" s="180" t="str">
        <f t="shared" si="213"/>
        <v>Aug</v>
      </c>
      <c r="P1024" s="178">
        <v>917</v>
      </c>
      <c r="Q1024" s="181">
        <f t="shared" si="226"/>
        <v>-322.25</v>
      </c>
      <c r="R1024" s="180">
        <f t="shared" si="215"/>
        <v>-0.35141766630316251</v>
      </c>
      <c r="S1024" s="181" t="str">
        <f t="shared" si="227"/>
        <v>DEGROWTH</v>
      </c>
      <c r="T1024" s="178">
        <f t="shared" si="217"/>
        <v>841</v>
      </c>
      <c r="U1024" s="182" t="str">
        <f t="shared" si="218"/>
        <v>Sep</v>
      </c>
      <c r="V1024" s="178">
        <f t="shared" si="221"/>
        <v>841</v>
      </c>
      <c r="W1024" s="183">
        <f t="shared" si="228"/>
        <v>-246.25</v>
      </c>
      <c r="X1024" s="184" t="b">
        <f t="shared" si="222"/>
        <v>0</v>
      </c>
      <c r="Y1024" s="183" t="str">
        <f t="shared" si="229"/>
        <v>GROWTH</v>
      </c>
      <c r="Z1024" s="138">
        <v>0</v>
      </c>
      <c r="AA1024" s="133"/>
      <c r="AB1024" s="133" t="s">
        <v>121</v>
      </c>
      <c r="AC1024" s="133" t="s">
        <v>3918</v>
      </c>
      <c r="AE1024" s="133" t="s">
        <v>3918</v>
      </c>
      <c r="AF1024" s="139">
        <v>1227.25</v>
      </c>
    </row>
    <row r="1025" spans="1:32" s="139" customFormat="1" ht="12">
      <c r="A1025" s="133" t="s">
        <v>3918</v>
      </c>
      <c r="B1025" s="141" t="s">
        <v>75</v>
      </c>
      <c r="C1025" s="135" t="s">
        <v>3051</v>
      </c>
      <c r="D1025" s="135">
        <v>1000002054</v>
      </c>
      <c r="E1025" s="136" t="s">
        <v>3052</v>
      </c>
      <c r="F1025" s="137">
        <v>44527</v>
      </c>
      <c r="G1025" s="137" t="str">
        <f t="shared" si="223"/>
        <v>Targeted Dealer</v>
      </c>
      <c r="H1025" s="137"/>
      <c r="I1025" s="177">
        <v>1100</v>
      </c>
      <c r="J1025" s="177"/>
      <c r="K1025" s="178">
        <v>935</v>
      </c>
      <c r="L1025" s="178">
        <f t="shared" si="224"/>
        <v>165</v>
      </c>
      <c r="M1025" s="178" t="str">
        <f t="shared" si="225"/>
        <v>-</v>
      </c>
      <c r="N1025" s="179">
        <v>567.25</v>
      </c>
      <c r="O1025" s="180" t="str">
        <f t="shared" si="213"/>
        <v>Aug</v>
      </c>
      <c r="P1025" s="178">
        <v>1118.5</v>
      </c>
      <c r="Q1025" s="181">
        <f t="shared" si="226"/>
        <v>-183.5</v>
      </c>
      <c r="R1025" s="180">
        <f t="shared" si="215"/>
        <v>-0.16405900759946357</v>
      </c>
      <c r="S1025" s="181" t="str">
        <f t="shared" si="227"/>
        <v>DEGROWTH</v>
      </c>
      <c r="T1025" s="178">
        <f t="shared" si="217"/>
        <v>567.25</v>
      </c>
      <c r="U1025" s="182" t="str">
        <f t="shared" si="218"/>
        <v>Sep</v>
      </c>
      <c r="V1025" s="178">
        <f t="shared" si="221"/>
        <v>567.25</v>
      </c>
      <c r="W1025" s="183">
        <f t="shared" si="228"/>
        <v>367.75</v>
      </c>
      <c r="X1025" s="184" t="b">
        <f t="shared" si="222"/>
        <v>0</v>
      </c>
      <c r="Y1025" s="183" t="str">
        <f t="shared" si="229"/>
        <v>GROWTH</v>
      </c>
      <c r="Z1025" s="138">
        <v>0</v>
      </c>
      <c r="AA1025" s="133"/>
      <c r="AB1025" s="133" t="s">
        <v>121</v>
      </c>
      <c r="AC1025" s="133" t="s">
        <v>3918</v>
      </c>
      <c r="AE1025" s="133" t="s">
        <v>3918</v>
      </c>
      <c r="AF1025" s="139">
        <v>1977.0999999999997</v>
      </c>
    </row>
    <row r="1026" spans="1:32" s="139" customFormat="1" ht="12">
      <c r="A1026" s="133" t="s">
        <v>3918</v>
      </c>
      <c r="B1026" s="144" t="s">
        <v>75</v>
      </c>
      <c r="C1026" s="144" t="s">
        <v>3055</v>
      </c>
      <c r="D1026" s="144">
        <v>1000004001</v>
      </c>
      <c r="E1026" s="144" t="s">
        <v>3056</v>
      </c>
      <c r="F1026" s="137">
        <v>45449</v>
      </c>
      <c r="G1026" s="137" t="str">
        <f t="shared" si="223"/>
        <v>-</v>
      </c>
      <c r="H1026" s="137"/>
      <c r="I1026" s="177">
        <v>0</v>
      </c>
      <c r="J1026" s="177"/>
      <c r="K1026" s="178">
        <v>3</v>
      </c>
      <c r="L1026" s="178">
        <f t="shared" si="224"/>
        <v>-3</v>
      </c>
      <c r="M1026" s="178" t="str">
        <f t="shared" si="225"/>
        <v>-</v>
      </c>
      <c r="N1026" s="179">
        <v>15.5</v>
      </c>
      <c r="O1026" s="180" t="str">
        <f t="shared" si="213"/>
        <v>Aug</v>
      </c>
      <c r="P1026" s="178">
        <v>3</v>
      </c>
      <c r="Q1026" s="181">
        <f t="shared" si="226"/>
        <v>0</v>
      </c>
      <c r="R1026" s="180">
        <f t="shared" si="215"/>
        <v>0</v>
      </c>
      <c r="S1026" s="181" t="str">
        <f t="shared" si="227"/>
        <v>GROWTH</v>
      </c>
      <c r="T1026" s="178">
        <f t="shared" si="217"/>
        <v>15.5</v>
      </c>
      <c r="U1026" s="182" t="str">
        <f t="shared" si="218"/>
        <v>Sep</v>
      </c>
      <c r="V1026" s="178">
        <f t="shared" si="221"/>
        <v>15.5</v>
      </c>
      <c r="W1026" s="183">
        <f t="shared" si="228"/>
        <v>-12.5</v>
      </c>
      <c r="X1026" s="184" t="b">
        <f t="shared" si="222"/>
        <v>0</v>
      </c>
      <c r="Y1026" s="183" t="str">
        <f t="shared" si="229"/>
        <v>GROWTH</v>
      </c>
      <c r="Z1026" s="138">
        <v>0</v>
      </c>
      <c r="AA1026" s="133"/>
      <c r="AB1026" s="133" t="s">
        <v>121</v>
      </c>
      <c r="AC1026" s="133" t="s">
        <v>3918</v>
      </c>
      <c r="AE1026" s="133" t="s">
        <v>3918</v>
      </c>
      <c r="AF1026" s="139">
        <v>2.5</v>
      </c>
    </row>
    <row r="1027" spans="1:32" s="139" customFormat="1" ht="12">
      <c r="A1027" s="133" t="s">
        <v>3061</v>
      </c>
      <c r="B1027" s="141" t="s">
        <v>87</v>
      </c>
      <c r="C1027" s="152" t="s">
        <v>3062</v>
      </c>
      <c r="D1027" s="135">
        <v>1000001479</v>
      </c>
      <c r="E1027" s="136" t="s">
        <v>3063</v>
      </c>
      <c r="F1027" s="137">
        <v>41457</v>
      </c>
      <c r="G1027" s="137" t="str">
        <f t="shared" si="223"/>
        <v>Targeted Dealer</v>
      </c>
      <c r="H1027" s="137"/>
      <c r="I1027" s="177">
        <v>400</v>
      </c>
      <c r="J1027" s="177"/>
      <c r="K1027" s="178">
        <v>272</v>
      </c>
      <c r="L1027" s="178">
        <f t="shared" si="224"/>
        <v>128</v>
      </c>
      <c r="M1027" s="178" t="str">
        <f t="shared" si="225"/>
        <v>-</v>
      </c>
      <c r="N1027" s="179">
        <v>360</v>
      </c>
      <c r="O1027" s="180" t="str">
        <f t="shared" si="213"/>
        <v>Aug</v>
      </c>
      <c r="P1027" s="178">
        <v>454.5</v>
      </c>
      <c r="Q1027" s="181">
        <f t="shared" si="226"/>
        <v>-182.5</v>
      </c>
      <c r="R1027" s="180">
        <f t="shared" si="215"/>
        <v>-0.40154015401540155</v>
      </c>
      <c r="S1027" s="181" t="str">
        <f t="shared" si="227"/>
        <v>DEGROWTH</v>
      </c>
      <c r="T1027" s="178">
        <f t="shared" si="217"/>
        <v>360</v>
      </c>
      <c r="U1027" s="182" t="str">
        <f t="shared" si="218"/>
        <v>Sep</v>
      </c>
      <c r="V1027" s="178">
        <f t="shared" si="221"/>
        <v>360</v>
      </c>
      <c r="W1027" s="183">
        <f t="shared" si="228"/>
        <v>-88</v>
      </c>
      <c r="X1027" s="184" t="b">
        <f t="shared" si="222"/>
        <v>0</v>
      </c>
      <c r="Y1027" s="183" t="str">
        <f t="shared" si="229"/>
        <v>GROWTH</v>
      </c>
      <c r="Z1027" s="138">
        <v>0</v>
      </c>
      <c r="AA1027" s="133"/>
      <c r="AB1027" s="133" t="s">
        <v>121</v>
      </c>
      <c r="AC1027" s="133" t="s">
        <v>3061</v>
      </c>
      <c r="AE1027" s="133" t="s">
        <v>3061</v>
      </c>
      <c r="AF1027" s="139">
        <v>402.68333333333334</v>
      </c>
    </row>
    <row r="1028" spans="1:32" s="139" customFormat="1" ht="12">
      <c r="A1028" s="133" t="s">
        <v>3061</v>
      </c>
      <c r="B1028" s="141" t="s">
        <v>87</v>
      </c>
      <c r="C1028" s="152" t="s">
        <v>3064</v>
      </c>
      <c r="D1028" s="135">
        <v>1000001480</v>
      </c>
      <c r="E1028" s="136" t="s">
        <v>3065</v>
      </c>
      <c r="F1028" s="137">
        <v>41498</v>
      </c>
      <c r="G1028" s="137" t="str">
        <f t="shared" si="223"/>
        <v>Targeted Dealer</v>
      </c>
      <c r="H1028" s="137"/>
      <c r="I1028" s="177">
        <v>50</v>
      </c>
      <c r="J1028" s="177"/>
      <c r="K1028" s="178">
        <v>16</v>
      </c>
      <c r="L1028" s="178">
        <f t="shared" si="224"/>
        <v>34</v>
      </c>
      <c r="M1028" s="178" t="str">
        <f t="shared" si="225"/>
        <v>-</v>
      </c>
      <c r="N1028" s="179">
        <v>0</v>
      </c>
      <c r="O1028" s="180" t="str">
        <f t="shared" ref="O1028:O1091" si="230">IF(F1028&lt;=$P$2,"Aug","")</f>
        <v>Aug</v>
      </c>
      <c r="P1028" s="178">
        <v>16</v>
      </c>
      <c r="Q1028" s="181">
        <f t="shared" si="226"/>
        <v>0</v>
      </c>
      <c r="R1028" s="180">
        <f t="shared" ref="R1028:R1091" si="231">IFERROR(IF(O1028="Aug",(K1028/P1028-1))," ")</f>
        <v>0</v>
      </c>
      <c r="S1028" s="181" t="b">
        <f t="shared" si="227"/>
        <v>0</v>
      </c>
      <c r="T1028" s="178">
        <f t="shared" ref="T1028:T1091" si="232">N1028</f>
        <v>0</v>
      </c>
      <c r="U1028" s="182" t="str">
        <f t="shared" ref="U1028:U1091" si="233">IF(F1028&lt;=$V$2,"Sep","")</f>
        <v>Sep</v>
      </c>
      <c r="V1028" s="178">
        <f t="shared" si="221"/>
        <v>0</v>
      </c>
      <c r="W1028" s="183">
        <f t="shared" si="228"/>
        <v>16</v>
      </c>
      <c r="X1028" s="184" t="b">
        <f t="shared" si="222"/>
        <v>0</v>
      </c>
      <c r="Y1028" s="183" t="b">
        <f t="shared" si="229"/>
        <v>0</v>
      </c>
      <c r="Z1028" s="138">
        <v>0</v>
      </c>
      <c r="AA1028" s="133"/>
      <c r="AB1028" s="133" t="s">
        <v>121</v>
      </c>
      <c r="AC1028" s="133" t="s">
        <v>3061</v>
      </c>
      <c r="AE1028" s="133" t="s">
        <v>3061</v>
      </c>
      <c r="AF1028" s="139">
        <v>8</v>
      </c>
    </row>
    <row r="1029" spans="1:32" s="139" customFormat="1" ht="12">
      <c r="A1029" s="133" t="s">
        <v>3061</v>
      </c>
      <c r="B1029" s="141" t="s">
        <v>87</v>
      </c>
      <c r="C1029" s="152" t="s">
        <v>3066</v>
      </c>
      <c r="D1029" s="135">
        <v>1000001516</v>
      </c>
      <c r="E1029" s="136" t="s">
        <v>3067</v>
      </c>
      <c r="F1029" s="137">
        <v>41547</v>
      </c>
      <c r="G1029" s="137" t="str">
        <f t="shared" si="223"/>
        <v>Targeted Dealer</v>
      </c>
      <c r="H1029" s="137"/>
      <c r="I1029" s="177">
        <v>450</v>
      </c>
      <c r="J1029" s="177"/>
      <c r="K1029" s="178">
        <v>585.75</v>
      </c>
      <c r="L1029" s="178">
        <f t="shared" si="224"/>
        <v>-135.75</v>
      </c>
      <c r="M1029" s="178" t="str">
        <f t="shared" si="225"/>
        <v>-</v>
      </c>
      <c r="N1029" s="179">
        <v>564</v>
      </c>
      <c r="O1029" s="180" t="str">
        <f t="shared" si="230"/>
        <v>Aug</v>
      </c>
      <c r="P1029" s="178">
        <v>170</v>
      </c>
      <c r="Q1029" s="181">
        <f t="shared" si="226"/>
        <v>415.75</v>
      </c>
      <c r="R1029" s="180">
        <f t="shared" si="231"/>
        <v>2.4455882352941178</v>
      </c>
      <c r="S1029" s="181" t="str">
        <f t="shared" si="227"/>
        <v>GROWTH</v>
      </c>
      <c r="T1029" s="178">
        <f t="shared" si="232"/>
        <v>564</v>
      </c>
      <c r="U1029" s="182" t="str">
        <f t="shared" si="233"/>
        <v>Sep</v>
      </c>
      <c r="V1029" s="178">
        <f t="shared" si="221"/>
        <v>564</v>
      </c>
      <c r="W1029" s="183">
        <f t="shared" si="228"/>
        <v>21.75</v>
      </c>
      <c r="X1029" s="184" t="b">
        <f t="shared" si="222"/>
        <v>0</v>
      </c>
      <c r="Y1029" s="183" t="str">
        <f t="shared" si="229"/>
        <v>GROWTH</v>
      </c>
      <c r="Z1029" s="138">
        <v>0</v>
      </c>
      <c r="AA1029" s="133"/>
      <c r="AB1029" s="133" t="s">
        <v>121</v>
      </c>
      <c r="AC1029" s="133" t="s">
        <v>3061</v>
      </c>
      <c r="AE1029" s="133" t="s">
        <v>3061</v>
      </c>
      <c r="AF1029" s="139">
        <v>432.4666666666667</v>
      </c>
    </row>
    <row r="1030" spans="1:32" s="139" customFormat="1" ht="12">
      <c r="A1030" s="133" t="s">
        <v>3061</v>
      </c>
      <c r="B1030" s="141" t="s">
        <v>87</v>
      </c>
      <c r="C1030" s="141" t="s">
        <v>3068</v>
      </c>
      <c r="D1030" s="135">
        <v>1000001519</v>
      </c>
      <c r="E1030" s="136" t="s">
        <v>3069</v>
      </c>
      <c r="F1030" s="137">
        <v>41688</v>
      </c>
      <c r="G1030" s="137" t="str">
        <f t="shared" si="223"/>
        <v>Targeted Dealer</v>
      </c>
      <c r="H1030" s="137"/>
      <c r="I1030" s="177">
        <v>200</v>
      </c>
      <c r="J1030" s="177"/>
      <c r="K1030" s="178">
        <v>122</v>
      </c>
      <c r="L1030" s="178">
        <f t="shared" si="224"/>
        <v>78</v>
      </c>
      <c r="M1030" s="178" t="str">
        <f t="shared" si="225"/>
        <v>-</v>
      </c>
      <c r="N1030" s="179">
        <v>212</v>
      </c>
      <c r="O1030" s="180" t="str">
        <f t="shared" si="230"/>
        <v>Aug</v>
      </c>
      <c r="P1030" s="178">
        <v>176</v>
      </c>
      <c r="Q1030" s="181">
        <f t="shared" si="226"/>
        <v>-54</v>
      </c>
      <c r="R1030" s="180">
        <f t="shared" si="231"/>
        <v>-0.30681818181818177</v>
      </c>
      <c r="S1030" s="181" t="str">
        <f t="shared" si="227"/>
        <v>DEGROWTH</v>
      </c>
      <c r="T1030" s="178">
        <f t="shared" si="232"/>
        <v>212</v>
      </c>
      <c r="U1030" s="182" t="str">
        <f t="shared" si="233"/>
        <v>Sep</v>
      </c>
      <c r="V1030" s="178">
        <f t="shared" si="221"/>
        <v>212</v>
      </c>
      <c r="W1030" s="183">
        <f t="shared" si="228"/>
        <v>-90</v>
      </c>
      <c r="X1030" s="184" t="b">
        <f t="shared" si="222"/>
        <v>0</v>
      </c>
      <c r="Y1030" s="183" t="str">
        <f t="shared" si="229"/>
        <v>GROWTH</v>
      </c>
      <c r="Z1030" s="138">
        <v>0</v>
      </c>
      <c r="AA1030" s="133"/>
      <c r="AB1030" s="133" t="s">
        <v>121</v>
      </c>
      <c r="AC1030" s="133" t="s">
        <v>3061</v>
      </c>
      <c r="AE1030" s="133" t="s">
        <v>3061</v>
      </c>
      <c r="AF1030" s="139">
        <v>276</v>
      </c>
    </row>
    <row r="1031" spans="1:32" s="139" customFormat="1" ht="12">
      <c r="A1031" s="133" t="s">
        <v>3061</v>
      </c>
      <c r="B1031" s="141" t="s">
        <v>87</v>
      </c>
      <c r="C1031" s="141" t="s">
        <v>3070</v>
      </c>
      <c r="D1031" s="135">
        <v>1000001515</v>
      </c>
      <c r="E1031" s="136" t="s">
        <v>3071</v>
      </c>
      <c r="F1031" s="137">
        <v>41717</v>
      </c>
      <c r="G1031" s="137" t="str">
        <f t="shared" si="223"/>
        <v>Targeted Dealer</v>
      </c>
      <c r="H1031" s="137"/>
      <c r="I1031" s="177">
        <v>150</v>
      </c>
      <c r="J1031" s="177"/>
      <c r="K1031" s="178">
        <v>120</v>
      </c>
      <c r="L1031" s="178">
        <f t="shared" si="224"/>
        <v>30</v>
      </c>
      <c r="M1031" s="178" t="str">
        <f t="shared" si="225"/>
        <v>-</v>
      </c>
      <c r="N1031" s="179">
        <v>150</v>
      </c>
      <c r="O1031" s="180" t="str">
        <f t="shared" si="230"/>
        <v>Aug</v>
      </c>
      <c r="P1031" s="178">
        <v>151</v>
      </c>
      <c r="Q1031" s="181">
        <f t="shared" si="226"/>
        <v>-31</v>
      </c>
      <c r="R1031" s="180">
        <f t="shared" si="231"/>
        <v>-0.20529801324503316</v>
      </c>
      <c r="S1031" s="181" t="str">
        <f t="shared" si="227"/>
        <v>DEGROWTH</v>
      </c>
      <c r="T1031" s="178">
        <f t="shared" si="232"/>
        <v>150</v>
      </c>
      <c r="U1031" s="182" t="str">
        <f t="shared" si="233"/>
        <v>Sep</v>
      </c>
      <c r="V1031" s="178">
        <f t="shared" si="221"/>
        <v>150</v>
      </c>
      <c r="W1031" s="183">
        <f t="shared" si="228"/>
        <v>-30</v>
      </c>
      <c r="X1031" s="184" t="b">
        <f t="shared" si="222"/>
        <v>0</v>
      </c>
      <c r="Y1031" s="183" t="str">
        <f t="shared" si="229"/>
        <v>GROWTH</v>
      </c>
      <c r="Z1031" s="138">
        <v>0</v>
      </c>
      <c r="AA1031" s="133"/>
      <c r="AB1031" s="133" t="s">
        <v>121</v>
      </c>
      <c r="AC1031" s="133" t="s">
        <v>3061</v>
      </c>
      <c r="AE1031" s="133" t="s">
        <v>3061</v>
      </c>
      <c r="AF1031" s="139">
        <v>189.75</v>
      </c>
    </row>
    <row r="1032" spans="1:32" s="139" customFormat="1" ht="12">
      <c r="A1032" s="133" t="s">
        <v>3061</v>
      </c>
      <c r="B1032" s="141" t="s">
        <v>87</v>
      </c>
      <c r="C1032" s="141" t="s">
        <v>3072</v>
      </c>
      <c r="D1032" s="135">
        <v>1000001496</v>
      </c>
      <c r="E1032" s="136" t="s">
        <v>3073</v>
      </c>
      <c r="F1032" s="137">
        <v>41768</v>
      </c>
      <c r="G1032" s="137" t="str">
        <f t="shared" si="223"/>
        <v>Targeted Dealer</v>
      </c>
      <c r="H1032" s="137"/>
      <c r="I1032" s="177">
        <v>50</v>
      </c>
      <c r="J1032" s="177"/>
      <c r="K1032" s="178">
        <v>8</v>
      </c>
      <c r="L1032" s="178">
        <f t="shared" si="224"/>
        <v>42</v>
      </c>
      <c r="M1032" s="178" t="str">
        <f t="shared" si="225"/>
        <v>-</v>
      </c>
      <c r="N1032" s="179">
        <v>32</v>
      </c>
      <c r="O1032" s="180" t="str">
        <f t="shared" si="230"/>
        <v>Aug</v>
      </c>
      <c r="P1032" s="178">
        <v>8</v>
      </c>
      <c r="Q1032" s="181">
        <f t="shared" si="226"/>
        <v>0</v>
      </c>
      <c r="R1032" s="180">
        <f t="shared" si="231"/>
        <v>0</v>
      </c>
      <c r="S1032" s="181" t="str">
        <f t="shared" si="227"/>
        <v>GROWTH</v>
      </c>
      <c r="T1032" s="178">
        <f t="shared" si="232"/>
        <v>32</v>
      </c>
      <c r="U1032" s="182" t="str">
        <f t="shared" si="233"/>
        <v>Sep</v>
      </c>
      <c r="V1032" s="178">
        <f t="shared" si="221"/>
        <v>32</v>
      </c>
      <c r="W1032" s="183">
        <f t="shared" si="228"/>
        <v>-24</v>
      </c>
      <c r="X1032" s="184" t="b">
        <f t="shared" si="222"/>
        <v>0</v>
      </c>
      <c r="Y1032" s="183" t="str">
        <f t="shared" si="229"/>
        <v>GROWTH</v>
      </c>
      <c r="Z1032" s="138">
        <v>0</v>
      </c>
      <c r="AA1032" s="133"/>
      <c r="AB1032" s="133" t="s">
        <v>121</v>
      </c>
      <c r="AC1032" s="133" t="s">
        <v>3061</v>
      </c>
      <c r="AE1032" s="133" t="s">
        <v>3061</v>
      </c>
      <c r="AF1032" s="139">
        <v>24.916666666666668</v>
      </c>
    </row>
    <row r="1033" spans="1:32" s="139" customFormat="1" ht="12">
      <c r="A1033" s="133" t="s">
        <v>3061</v>
      </c>
      <c r="B1033" s="141" t="s">
        <v>87</v>
      </c>
      <c r="C1033" s="152" t="s">
        <v>3076</v>
      </c>
      <c r="D1033" s="135">
        <v>1000001505</v>
      </c>
      <c r="E1033" s="136" t="s">
        <v>3077</v>
      </c>
      <c r="F1033" s="137">
        <v>41962</v>
      </c>
      <c r="G1033" s="137" t="str">
        <f t="shared" si="223"/>
        <v>Targeted Dealer</v>
      </c>
      <c r="H1033" s="137"/>
      <c r="I1033" s="177">
        <v>430</v>
      </c>
      <c r="J1033" s="177"/>
      <c r="K1033" s="178">
        <v>335</v>
      </c>
      <c r="L1033" s="178">
        <f t="shared" si="224"/>
        <v>95</v>
      </c>
      <c r="M1033" s="178" t="str">
        <f t="shared" si="225"/>
        <v>-</v>
      </c>
      <c r="N1033" s="179">
        <v>352.5</v>
      </c>
      <c r="O1033" s="180" t="str">
        <f t="shared" si="230"/>
        <v>Aug</v>
      </c>
      <c r="P1033" s="178">
        <v>60</v>
      </c>
      <c r="Q1033" s="181">
        <f t="shared" si="226"/>
        <v>275</v>
      </c>
      <c r="R1033" s="180">
        <f t="shared" si="231"/>
        <v>4.583333333333333</v>
      </c>
      <c r="S1033" s="181" t="str">
        <f t="shared" si="227"/>
        <v>GROWTH</v>
      </c>
      <c r="T1033" s="178">
        <f t="shared" si="232"/>
        <v>352.5</v>
      </c>
      <c r="U1033" s="182" t="str">
        <f t="shared" si="233"/>
        <v>Sep</v>
      </c>
      <c r="V1033" s="178">
        <f t="shared" si="221"/>
        <v>352.5</v>
      </c>
      <c r="W1033" s="183">
        <f t="shared" si="228"/>
        <v>-17.5</v>
      </c>
      <c r="X1033" s="184" t="b">
        <f t="shared" si="222"/>
        <v>0</v>
      </c>
      <c r="Y1033" s="183" t="str">
        <f t="shared" si="229"/>
        <v>GROWTH</v>
      </c>
      <c r="Z1033" s="138">
        <v>0</v>
      </c>
      <c r="AA1033" s="133"/>
      <c r="AB1033" s="133" t="s">
        <v>121</v>
      </c>
      <c r="AC1033" s="133" t="s">
        <v>3061</v>
      </c>
      <c r="AE1033" s="133" t="s">
        <v>3061</v>
      </c>
      <c r="AF1033" s="139">
        <v>523.66666666666663</v>
      </c>
    </row>
    <row r="1034" spans="1:32" s="139" customFormat="1" ht="12">
      <c r="A1034" s="133" t="s">
        <v>3061</v>
      </c>
      <c r="B1034" s="141" t="s">
        <v>87</v>
      </c>
      <c r="C1034" s="152" t="s">
        <v>3080</v>
      </c>
      <c r="D1034" s="135">
        <v>1000001497</v>
      </c>
      <c r="E1034" s="136" t="s">
        <v>3081</v>
      </c>
      <c r="F1034" s="137">
        <v>42188</v>
      </c>
      <c r="G1034" s="137" t="str">
        <f t="shared" si="223"/>
        <v>Targeted Dealer</v>
      </c>
      <c r="H1034" s="137"/>
      <c r="I1034" s="177">
        <v>2350</v>
      </c>
      <c r="J1034" s="177"/>
      <c r="K1034" s="178">
        <v>2103</v>
      </c>
      <c r="L1034" s="178">
        <f t="shared" si="224"/>
        <v>247</v>
      </c>
      <c r="M1034" s="178" t="str">
        <f t="shared" si="225"/>
        <v>-</v>
      </c>
      <c r="N1034" s="179">
        <v>1951.25</v>
      </c>
      <c r="O1034" s="180" t="str">
        <f t="shared" si="230"/>
        <v>Aug</v>
      </c>
      <c r="P1034" s="178">
        <v>2735</v>
      </c>
      <c r="Q1034" s="181">
        <f t="shared" si="226"/>
        <v>-632</v>
      </c>
      <c r="R1034" s="180">
        <f t="shared" si="231"/>
        <v>-0.23107861060329071</v>
      </c>
      <c r="S1034" s="181" t="str">
        <f t="shared" si="227"/>
        <v>DEGROWTH</v>
      </c>
      <c r="T1034" s="178">
        <f t="shared" si="232"/>
        <v>1951.25</v>
      </c>
      <c r="U1034" s="182" t="str">
        <f t="shared" si="233"/>
        <v>Sep</v>
      </c>
      <c r="V1034" s="178">
        <f t="shared" si="221"/>
        <v>1951.25</v>
      </c>
      <c r="W1034" s="183">
        <f t="shared" si="228"/>
        <v>151.75</v>
      </c>
      <c r="X1034" s="184" t="b">
        <f t="shared" si="222"/>
        <v>0</v>
      </c>
      <c r="Y1034" s="183" t="str">
        <f t="shared" si="229"/>
        <v>GROWTH</v>
      </c>
      <c r="Z1034" s="138">
        <v>0</v>
      </c>
      <c r="AA1034" s="133"/>
      <c r="AB1034" s="133" t="s">
        <v>121</v>
      </c>
      <c r="AC1034" s="133" t="s">
        <v>3061</v>
      </c>
      <c r="AE1034" s="133" t="s">
        <v>3061</v>
      </c>
      <c r="AF1034" s="139">
        <v>3290.4416666666671</v>
      </c>
    </row>
    <row r="1035" spans="1:32" s="139" customFormat="1" ht="12">
      <c r="A1035" s="133" t="s">
        <v>3061</v>
      </c>
      <c r="B1035" s="141" t="s">
        <v>87</v>
      </c>
      <c r="C1035" s="152" t="s">
        <v>3082</v>
      </c>
      <c r="D1035" s="135">
        <v>1000001507</v>
      </c>
      <c r="E1035" s="136" t="s">
        <v>3083</v>
      </c>
      <c r="F1035" s="137">
        <v>42626</v>
      </c>
      <c r="G1035" s="137" t="str">
        <f t="shared" si="223"/>
        <v>Targeted Dealer</v>
      </c>
      <c r="H1035" s="137"/>
      <c r="I1035" s="177">
        <v>200</v>
      </c>
      <c r="J1035" s="177"/>
      <c r="K1035" s="178">
        <v>175</v>
      </c>
      <c r="L1035" s="178">
        <f t="shared" si="224"/>
        <v>25</v>
      </c>
      <c r="M1035" s="178" t="str">
        <f t="shared" si="225"/>
        <v>-</v>
      </c>
      <c r="N1035" s="179">
        <v>151.5</v>
      </c>
      <c r="O1035" s="180" t="str">
        <f t="shared" si="230"/>
        <v>Aug</v>
      </c>
      <c r="P1035" s="178">
        <v>200.5</v>
      </c>
      <c r="Q1035" s="181">
        <f t="shared" si="226"/>
        <v>-25.5</v>
      </c>
      <c r="R1035" s="180">
        <f t="shared" si="231"/>
        <v>-0.12718204488778051</v>
      </c>
      <c r="S1035" s="181" t="str">
        <f t="shared" si="227"/>
        <v>DEGROWTH</v>
      </c>
      <c r="T1035" s="178">
        <f t="shared" si="232"/>
        <v>151.5</v>
      </c>
      <c r="U1035" s="182" t="str">
        <f t="shared" si="233"/>
        <v>Sep</v>
      </c>
      <c r="V1035" s="178">
        <f t="shared" si="221"/>
        <v>151.5</v>
      </c>
      <c r="W1035" s="183">
        <f t="shared" si="228"/>
        <v>23.5</v>
      </c>
      <c r="X1035" s="184" t="b">
        <f t="shared" si="222"/>
        <v>0</v>
      </c>
      <c r="Y1035" s="183" t="str">
        <f t="shared" si="229"/>
        <v>GROWTH</v>
      </c>
      <c r="Z1035" s="138">
        <v>0</v>
      </c>
      <c r="AA1035" s="133"/>
      <c r="AB1035" s="133" t="s">
        <v>121</v>
      </c>
      <c r="AC1035" s="133" t="s">
        <v>3061</v>
      </c>
      <c r="AE1035" s="133" t="s">
        <v>3061</v>
      </c>
      <c r="AF1035" s="139">
        <v>210.25</v>
      </c>
    </row>
    <row r="1036" spans="1:32" s="139" customFormat="1" ht="12">
      <c r="A1036" s="133" t="s">
        <v>3061</v>
      </c>
      <c r="B1036" s="141" t="s">
        <v>87</v>
      </c>
      <c r="C1036" s="152" t="s">
        <v>3084</v>
      </c>
      <c r="D1036" s="135">
        <v>1000001492</v>
      </c>
      <c r="E1036" s="136" t="s">
        <v>3085</v>
      </c>
      <c r="F1036" s="137">
        <v>42688</v>
      </c>
      <c r="G1036" s="137" t="str">
        <f t="shared" si="223"/>
        <v>Targeted Dealer</v>
      </c>
      <c r="H1036" s="137"/>
      <c r="I1036" s="177">
        <v>225</v>
      </c>
      <c r="J1036" s="177"/>
      <c r="K1036" s="178">
        <v>183</v>
      </c>
      <c r="L1036" s="178">
        <f t="shared" si="224"/>
        <v>42</v>
      </c>
      <c r="M1036" s="178" t="str">
        <f t="shared" si="225"/>
        <v>-</v>
      </c>
      <c r="N1036" s="179">
        <v>125</v>
      </c>
      <c r="O1036" s="180" t="str">
        <f t="shared" si="230"/>
        <v>Aug</v>
      </c>
      <c r="P1036" s="178">
        <v>216</v>
      </c>
      <c r="Q1036" s="181">
        <f t="shared" si="226"/>
        <v>-33</v>
      </c>
      <c r="R1036" s="180">
        <f t="shared" si="231"/>
        <v>-0.15277777777777779</v>
      </c>
      <c r="S1036" s="181" t="str">
        <f t="shared" si="227"/>
        <v>DEGROWTH</v>
      </c>
      <c r="T1036" s="178">
        <f t="shared" si="232"/>
        <v>125</v>
      </c>
      <c r="U1036" s="182" t="str">
        <f t="shared" si="233"/>
        <v>Sep</v>
      </c>
      <c r="V1036" s="178">
        <f t="shared" si="221"/>
        <v>125</v>
      </c>
      <c r="W1036" s="183">
        <f t="shared" si="228"/>
        <v>58</v>
      </c>
      <c r="X1036" s="184" t="b">
        <f t="shared" si="222"/>
        <v>0</v>
      </c>
      <c r="Y1036" s="183" t="str">
        <f t="shared" si="229"/>
        <v>GROWTH</v>
      </c>
      <c r="Z1036" s="138">
        <v>0</v>
      </c>
      <c r="AA1036" s="133"/>
      <c r="AB1036" s="133" t="s">
        <v>121</v>
      </c>
      <c r="AC1036" s="133" t="s">
        <v>3061</v>
      </c>
      <c r="AE1036" s="133" t="s">
        <v>3061</v>
      </c>
      <c r="AF1036" s="139">
        <v>594.16666666666663</v>
      </c>
    </row>
    <row r="1037" spans="1:32" s="139" customFormat="1" ht="12">
      <c r="A1037" s="133" t="s">
        <v>3061</v>
      </c>
      <c r="B1037" s="141" t="s">
        <v>87</v>
      </c>
      <c r="C1037" s="152" t="s">
        <v>3086</v>
      </c>
      <c r="D1037" s="135">
        <v>1000001499</v>
      </c>
      <c r="E1037" s="136" t="s">
        <v>3087</v>
      </c>
      <c r="F1037" s="137">
        <v>43033</v>
      </c>
      <c r="G1037" s="137" t="str">
        <f t="shared" si="223"/>
        <v>Targeted Dealer</v>
      </c>
      <c r="H1037" s="137"/>
      <c r="I1037" s="177">
        <v>70</v>
      </c>
      <c r="J1037" s="177"/>
      <c r="K1037" s="178">
        <v>30</v>
      </c>
      <c r="L1037" s="178">
        <f t="shared" si="224"/>
        <v>40</v>
      </c>
      <c r="M1037" s="178" t="str">
        <f t="shared" si="225"/>
        <v>-</v>
      </c>
      <c r="N1037" s="179">
        <v>25</v>
      </c>
      <c r="O1037" s="180" t="str">
        <f t="shared" si="230"/>
        <v>Aug</v>
      </c>
      <c r="P1037" s="178">
        <v>60</v>
      </c>
      <c r="Q1037" s="181">
        <f t="shared" si="226"/>
        <v>-30</v>
      </c>
      <c r="R1037" s="180">
        <f t="shared" si="231"/>
        <v>-0.5</v>
      </c>
      <c r="S1037" s="181" t="str">
        <f t="shared" si="227"/>
        <v>DEGROWTH</v>
      </c>
      <c r="T1037" s="178">
        <f t="shared" si="232"/>
        <v>25</v>
      </c>
      <c r="U1037" s="182" t="str">
        <f t="shared" si="233"/>
        <v>Sep</v>
      </c>
      <c r="V1037" s="178">
        <f t="shared" si="221"/>
        <v>25</v>
      </c>
      <c r="W1037" s="183">
        <f t="shared" si="228"/>
        <v>5</v>
      </c>
      <c r="X1037" s="184" t="b">
        <f t="shared" si="222"/>
        <v>0</v>
      </c>
      <c r="Y1037" s="183" t="str">
        <f t="shared" si="229"/>
        <v>GROWTH</v>
      </c>
      <c r="Z1037" s="138">
        <v>0</v>
      </c>
      <c r="AA1037" s="133"/>
      <c r="AB1037" s="133" t="s">
        <v>121</v>
      </c>
      <c r="AC1037" s="133" t="s">
        <v>3061</v>
      </c>
      <c r="AE1037" s="133" t="s">
        <v>3061</v>
      </c>
      <c r="AF1037" s="139">
        <v>55.666666666666664</v>
      </c>
    </row>
    <row r="1038" spans="1:32" s="139" customFormat="1" ht="12">
      <c r="A1038" s="133" t="s">
        <v>3061</v>
      </c>
      <c r="B1038" s="141" t="s">
        <v>87</v>
      </c>
      <c r="C1038" s="152" t="s">
        <v>3088</v>
      </c>
      <c r="D1038" s="135">
        <v>1000001508</v>
      </c>
      <c r="E1038" s="136" t="s">
        <v>3089</v>
      </c>
      <c r="F1038" s="137">
        <v>43050</v>
      </c>
      <c r="G1038" s="137" t="str">
        <f t="shared" si="223"/>
        <v>Targeted Dealer</v>
      </c>
      <c r="H1038" s="137"/>
      <c r="I1038" s="177">
        <v>1350</v>
      </c>
      <c r="J1038" s="177"/>
      <c r="K1038" s="178">
        <v>1498.5</v>
      </c>
      <c r="L1038" s="178">
        <f t="shared" si="224"/>
        <v>-148.5</v>
      </c>
      <c r="M1038" s="178" t="str">
        <f t="shared" si="225"/>
        <v>-</v>
      </c>
      <c r="N1038" s="179">
        <v>352.75</v>
      </c>
      <c r="O1038" s="180" t="str">
        <f t="shared" si="230"/>
        <v>Aug</v>
      </c>
      <c r="P1038" s="178">
        <v>1698.75</v>
      </c>
      <c r="Q1038" s="181">
        <f t="shared" si="226"/>
        <v>-200.25</v>
      </c>
      <c r="R1038" s="180">
        <f t="shared" si="231"/>
        <v>-0.11788079470198676</v>
      </c>
      <c r="S1038" s="181" t="str">
        <f t="shared" si="227"/>
        <v>DEGROWTH</v>
      </c>
      <c r="T1038" s="178">
        <f t="shared" si="232"/>
        <v>352.75</v>
      </c>
      <c r="U1038" s="182" t="str">
        <f t="shared" si="233"/>
        <v>Sep</v>
      </c>
      <c r="V1038" s="178">
        <f t="shared" si="221"/>
        <v>352.75</v>
      </c>
      <c r="W1038" s="183">
        <f t="shared" si="228"/>
        <v>1145.75</v>
      </c>
      <c r="X1038" s="184" t="b">
        <f t="shared" si="222"/>
        <v>0</v>
      </c>
      <c r="Y1038" s="183" t="str">
        <f t="shared" si="229"/>
        <v>GROWTH</v>
      </c>
      <c r="Z1038" s="138">
        <v>0</v>
      </c>
      <c r="AA1038" s="133"/>
      <c r="AB1038" s="133" t="s">
        <v>121</v>
      </c>
      <c r="AC1038" s="133" t="s">
        <v>3061</v>
      </c>
      <c r="AE1038" s="133" t="s">
        <v>3061</v>
      </c>
      <c r="AF1038" s="139">
        <v>2847.6666666666665</v>
      </c>
    </row>
    <row r="1039" spans="1:32" s="139" customFormat="1" ht="12">
      <c r="A1039" s="133" t="s">
        <v>3061</v>
      </c>
      <c r="B1039" s="141" t="s">
        <v>87</v>
      </c>
      <c r="C1039" s="152" t="s">
        <v>3090</v>
      </c>
      <c r="D1039" s="135">
        <v>1000001500</v>
      </c>
      <c r="E1039" s="136" t="s">
        <v>3091</v>
      </c>
      <c r="F1039" s="137">
        <v>43208</v>
      </c>
      <c r="G1039" s="137" t="str">
        <f t="shared" si="223"/>
        <v>Targeted Dealer</v>
      </c>
      <c r="H1039" s="137"/>
      <c r="I1039" s="177">
        <v>90</v>
      </c>
      <c r="J1039" s="177"/>
      <c r="K1039" s="178">
        <v>60</v>
      </c>
      <c r="L1039" s="178">
        <f t="shared" si="224"/>
        <v>30</v>
      </c>
      <c r="M1039" s="178" t="str">
        <f t="shared" si="225"/>
        <v>-</v>
      </c>
      <c r="N1039" s="179">
        <v>35</v>
      </c>
      <c r="O1039" s="180" t="str">
        <f t="shared" si="230"/>
        <v>Aug</v>
      </c>
      <c r="P1039" s="178">
        <v>30</v>
      </c>
      <c r="Q1039" s="181">
        <f t="shared" si="226"/>
        <v>30</v>
      </c>
      <c r="R1039" s="180">
        <f t="shared" si="231"/>
        <v>1</v>
      </c>
      <c r="S1039" s="181" t="str">
        <f t="shared" si="227"/>
        <v>GROWTH</v>
      </c>
      <c r="T1039" s="178">
        <f t="shared" si="232"/>
        <v>35</v>
      </c>
      <c r="U1039" s="182" t="str">
        <f t="shared" si="233"/>
        <v>Sep</v>
      </c>
      <c r="V1039" s="178">
        <f t="shared" si="221"/>
        <v>35</v>
      </c>
      <c r="W1039" s="183">
        <f t="shared" si="228"/>
        <v>25</v>
      </c>
      <c r="X1039" s="184" t="b">
        <f t="shared" si="222"/>
        <v>0</v>
      </c>
      <c r="Y1039" s="183" t="str">
        <f t="shared" si="229"/>
        <v>GROWTH</v>
      </c>
      <c r="Z1039" s="138">
        <v>0</v>
      </c>
      <c r="AA1039" s="133"/>
      <c r="AB1039" s="133" t="s">
        <v>121</v>
      </c>
      <c r="AC1039" s="133" t="s">
        <v>3061</v>
      </c>
      <c r="AE1039" s="133" t="s">
        <v>3061</v>
      </c>
      <c r="AF1039" s="139">
        <v>75.666666666666671</v>
      </c>
    </row>
    <row r="1040" spans="1:32" s="139" customFormat="1" ht="12">
      <c r="A1040" s="133" t="s">
        <v>3061</v>
      </c>
      <c r="B1040" s="141" t="s">
        <v>87</v>
      </c>
      <c r="C1040" s="152" t="s">
        <v>3092</v>
      </c>
      <c r="D1040" s="135">
        <v>1000001509</v>
      </c>
      <c r="E1040" s="136" t="s">
        <v>3093</v>
      </c>
      <c r="F1040" s="137">
        <v>43276</v>
      </c>
      <c r="G1040" s="137" t="str">
        <f t="shared" si="223"/>
        <v>-</v>
      </c>
      <c r="H1040" s="137"/>
      <c r="I1040" s="177">
        <v>0</v>
      </c>
      <c r="J1040" s="177"/>
      <c r="K1040" s="178">
        <v>0</v>
      </c>
      <c r="L1040" s="178">
        <f t="shared" si="224"/>
        <v>0</v>
      </c>
      <c r="M1040" s="178" t="str">
        <f t="shared" si="225"/>
        <v>-</v>
      </c>
      <c r="N1040" s="179">
        <v>0</v>
      </c>
      <c r="O1040" s="180" t="str">
        <f t="shared" si="230"/>
        <v>Aug</v>
      </c>
      <c r="P1040" s="178">
        <v>0</v>
      </c>
      <c r="Q1040" s="181">
        <f t="shared" si="226"/>
        <v>0</v>
      </c>
      <c r="R1040" s="180" t="str">
        <f t="shared" si="231"/>
        <v xml:space="preserve"> </v>
      </c>
      <c r="S1040" s="181" t="b">
        <f t="shared" si="227"/>
        <v>0</v>
      </c>
      <c r="T1040" s="178">
        <f t="shared" si="232"/>
        <v>0</v>
      </c>
      <c r="U1040" s="182" t="str">
        <f t="shared" si="233"/>
        <v>Sep</v>
      </c>
      <c r="V1040" s="178">
        <f t="shared" si="221"/>
        <v>0</v>
      </c>
      <c r="W1040" s="183">
        <f t="shared" si="228"/>
        <v>0</v>
      </c>
      <c r="X1040" s="184" t="b">
        <f t="shared" si="222"/>
        <v>0</v>
      </c>
      <c r="Y1040" s="183" t="b">
        <f t="shared" si="229"/>
        <v>0</v>
      </c>
      <c r="Z1040" s="138">
        <v>0</v>
      </c>
      <c r="AA1040" s="133"/>
      <c r="AB1040" s="133" t="s">
        <v>121</v>
      </c>
      <c r="AC1040" s="133" t="s">
        <v>3061</v>
      </c>
      <c r="AE1040" s="133" t="s">
        <v>3061</v>
      </c>
      <c r="AF1040" s="139">
        <v>49</v>
      </c>
    </row>
    <row r="1041" spans="1:32" s="139" customFormat="1" ht="12">
      <c r="A1041" s="133" t="s">
        <v>3061</v>
      </c>
      <c r="B1041" s="141" t="s">
        <v>87</v>
      </c>
      <c r="C1041" s="152" t="s">
        <v>3094</v>
      </c>
      <c r="D1041" s="135">
        <v>1000001483</v>
      </c>
      <c r="E1041" s="136" t="s">
        <v>3095</v>
      </c>
      <c r="F1041" s="137">
        <v>43382</v>
      </c>
      <c r="G1041" s="137" t="str">
        <f t="shared" si="223"/>
        <v>Targeted Dealer</v>
      </c>
      <c r="H1041" s="137"/>
      <c r="I1041" s="177">
        <v>250</v>
      </c>
      <c r="J1041" s="177"/>
      <c r="K1041" s="178">
        <v>281</v>
      </c>
      <c r="L1041" s="178">
        <f t="shared" si="224"/>
        <v>-31</v>
      </c>
      <c r="M1041" s="178" t="str">
        <f t="shared" si="225"/>
        <v>-</v>
      </c>
      <c r="N1041" s="179">
        <v>200</v>
      </c>
      <c r="O1041" s="180" t="str">
        <f t="shared" si="230"/>
        <v>Aug</v>
      </c>
      <c r="P1041" s="178">
        <v>261</v>
      </c>
      <c r="Q1041" s="181">
        <f t="shared" si="226"/>
        <v>20</v>
      </c>
      <c r="R1041" s="180">
        <f t="shared" si="231"/>
        <v>7.6628352490421436E-2</v>
      </c>
      <c r="S1041" s="181" t="str">
        <f t="shared" si="227"/>
        <v>GROWTH</v>
      </c>
      <c r="T1041" s="178">
        <f t="shared" si="232"/>
        <v>200</v>
      </c>
      <c r="U1041" s="182" t="str">
        <f t="shared" si="233"/>
        <v>Sep</v>
      </c>
      <c r="V1041" s="178">
        <f t="shared" si="221"/>
        <v>200</v>
      </c>
      <c r="W1041" s="183">
        <f t="shared" si="228"/>
        <v>81</v>
      </c>
      <c r="X1041" s="184" t="b">
        <f t="shared" si="222"/>
        <v>0</v>
      </c>
      <c r="Y1041" s="183" t="str">
        <f t="shared" si="229"/>
        <v>GROWTH</v>
      </c>
      <c r="Z1041" s="138">
        <v>0</v>
      </c>
      <c r="AA1041" s="133"/>
      <c r="AB1041" s="133" t="s">
        <v>121</v>
      </c>
      <c r="AC1041" s="133" t="s">
        <v>3061</v>
      </c>
      <c r="AE1041" s="133" t="s">
        <v>3061</v>
      </c>
      <c r="AF1041" s="139">
        <v>316.41666666666669</v>
      </c>
    </row>
    <row r="1042" spans="1:32" s="139" customFormat="1" ht="12">
      <c r="A1042" s="133" t="s">
        <v>3061</v>
      </c>
      <c r="B1042" s="141" t="s">
        <v>87</v>
      </c>
      <c r="C1042" s="152" t="s">
        <v>3096</v>
      </c>
      <c r="D1042" s="135">
        <v>1000001490</v>
      </c>
      <c r="E1042" s="136" t="s">
        <v>3097</v>
      </c>
      <c r="F1042" s="137">
        <v>43530</v>
      </c>
      <c r="G1042" s="137" t="str">
        <f t="shared" si="223"/>
        <v>Targeted Dealer</v>
      </c>
      <c r="H1042" s="137"/>
      <c r="I1042" s="177">
        <v>275</v>
      </c>
      <c r="J1042" s="177"/>
      <c r="K1042" s="178">
        <v>300</v>
      </c>
      <c r="L1042" s="178">
        <f t="shared" si="224"/>
        <v>-25</v>
      </c>
      <c r="M1042" s="178" t="str">
        <f t="shared" si="225"/>
        <v>-</v>
      </c>
      <c r="N1042" s="179">
        <v>296.5</v>
      </c>
      <c r="O1042" s="180" t="str">
        <f t="shared" si="230"/>
        <v>Aug</v>
      </c>
      <c r="P1042" s="178">
        <v>345</v>
      </c>
      <c r="Q1042" s="181">
        <f t="shared" si="226"/>
        <v>-45</v>
      </c>
      <c r="R1042" s="180">
        <f t="shared" si="231"/>
        <v>-0.13043478260869568</v>
      </c>
      <c r="S1042" s="181" t="str">
        <f t="shared" si="227"/>
        <v>DEGROWTH</v>
      </c>
      <c r="T1042" s="178">
        <f t="shared" si="232"/>
        <v>296.5</v>
      </c>
      <c r="U1042" s="182" t="str">
        <f t="shared" si="233"/>
        <v>Sep</v>
      </c>
      <c r="V1042" s="178">
        <f t="shared" si="221"/>
        <v>296.5</v>
      </c>
      <c r="W1042" s="183">
        <f t="shared" si="228"/>
        <v>3.5</v>
      </c>
      <c r="X1042" s="184" t="b">
        <f t="shared" si="222"/>
        <v>0</v>
      </c>
      <c r="Y1042" s="183" t="str">
        <f t="shared" si="229"/>
        <v>GROWTH</v>
      </c>
      <c r="Z1042" s="138">
        <v>0</v>
      </c>
      <c r="AA1042" s="133"/>
      <c r="AB1042" s="133" t="s">
        <v>121</v>
      </c>
      <c r="AC1042" s="133" t="s">
        <v>3061</v>
      </c>
      <c r="AE1042" s="133" t="s">
        <v>3061</v>
      </c>
      <c r="AF1042" s="139">
        <v>293.33333333333331</v>
      </c>
    </row>
    <row r="1043" spans="1:32" s="139" customFormat="1" ht="12">
      <c r="A1043" s="133" t="s">
        <v>3061</v>
      </c>
      <c r="B1043" s="141" t="s">
        <v>87</v>
      </c>
      <c r="C1043" s="152" t="s">
        <v>3098</v>
      </c>
      <c r="D1043" s="135">
        <v>1000001494</v>
      </c>
      <c r="E1043" s="136" t="s">
        <v>3099</v>
      </c>
      <c r="F1043" s="137">
        <v>43875</v>
      </c>
      <c r="G1043" s="137" t="str">
        <f t="shared" si="223"/>
        <v>Targeted Dealer</v>
      </c>
      <c r="H1043" s="137"/>
      <c r="I1043" s="177">
        <v>150</v>
      </c>
      <c r="J1043" s="177"/>
      <c r="K1043" s="178">
        <v>185</v>
      </c>
      <c r="L1043" s="178">
        <f t="shared" si="224"/>
        <v>-35</v>
      </c>
      <c r="M1043" s="178" t="str">
        <f t="shared" si="225"/>
        <v>-</v>
      </c>
      <c r="N1043" s="179">
        <v>95</v>
      </c>
      <c r="O1043" s="180" t="str">
        <f t="shared" si="230"/>
        <v>Aug</v>
      </c>
      <c r="P1043" s="178">
        <v>164</v>
      </c>
      <c r="Q1043" s="181">
        <f t="shared" si="226"/>
        <v>21</v>
      </c>
      <c r="R1043" s="180">
        <f t="shared" si="231"/>
        <v>0.12804878048780477</v>
      </c>
      <c r="S1043" s="181" t="str">
        <f t="shared" si="227"/>
        <v>GROWTH</v>
      </c>
      <c r="T1043" s="178">
        <f t="shared" si="232"/>
        <v>95</v>
      </c>
      <c r="U1043" s="182" t="str">
        <f t="shared" si="233"/>
        <v>Sep</v>
      </c>
      <c r="V1043" s="178">
        <f t="shared" si="221"/>
        <v>95</v>
      </c>
      <c r="W1043" s="183">
        <f t="shared" si="228"/>
        <v>90</v>
      </c>
      <c r="X1043" s="184" t="b">
        <f t="shared" si="222"/>
        <v>0</v>
      </c>
      <c r="Y1043" s="183" t="str">
        <f t="shared" si="229"/>
        <v>GROWTH</v>
      </c>
      <c r="Z1043" s="138">
        <v>0</v>
      </c>
      <c r="AA1043" s="133"/>
      <c r="AB1043" s="133" t="s">
        <v>121</v>
      </c>
      <c r="AC1043" s="133" t="s">
        <v>3061</v>
      </c>
      <c r="AE1043" s="133" t="s">
        <v>3061</v>
      </c>
      <c r="AF1043" s="139">
        <v>159</v>
      </c>
    </row>
    <row r="1044" spans="1:32" s="139" customFormat="1" ht="12">
      <c r="A1044" s="133" t="s">
        <v>3061</v>
      </c>
      <c r="B1044" s="141" t="s">
        <v>87</v>
      </c>
      <c r="C1044" s="152" t="s">
        <v>3102</v>
      </c>
      <c r="D1044" s="135">
        <v>1000001484</v>
      </c>
      <c r="E1044" s="136" t="s">
        <v>3103</v>
      </c>
      <c r="F1044" s="137">
        <v>43880</v>
      </c>
      <c r="G1044" s="137" t="str">
        <f t="shared" si="223"/>
        <v>Targeted Dealer</v>
      </c>
      <c r="H1044" s="137"/>
      <c r="I1044" s="177">
        <v>875</v>
      </c>
      <c r="J1044" s="177"/>
      <c r="K1044" s="178">
        <v>993.5</v>
      </c>
      <c r="L1044" s="178">
        <f t="shared" si="224"/>
        <v>-118.5</v>
      </c>
      <c r="M1044" s="178" t="str">
        <f t="shared" si="225"/>
        <v>-</v>
      </c>
      <c r="N1044" s="179">
        <v>535</v>
      </c>
      <c r="O1044" s="180" t="str">
        <f t="shared" si="230"/>
        <v>Aug</v>
      </c>
      <c r="P1044" s="178">
        <v>813</v>
      </c>
      <c r="Q1044" s="181">
        <f t="shared" si="226"/>
        <v>180.5</v>
      </c>
      <c r="R1044" s="180">
        <f t="shared" si="231"/>
        <v>0.22201722017220171</v>
      </c>
      <c r="S1044" s="181" t="str">
        <f t="shared" si="227"/>
        <v>GROWTH</v>
      </c>
      <c r="T1044" s="178">
        <f t="shared" si="232"/>
        <v>535</v>
      </c>
      <c r="U1044" s="182" t="str">
        <f t="shared" si="233"/>
        <v>Sep</v>
      </c>
      <c r="V1044" s="178">
        <f t="shared" ref="V1044:V1106" si="234">T1044</f>
        <v>535</v>
      </c>
      <c r="W1044" s="183">
        <f t="shared" si="228"/>
        <v>458.5</v>
      </c>
      <c r="X1044" s="184" t="b">
        <f t="shared" si="222"/>
        <v>0</v>
      </c>
      <c r="Y1044" s="183" t="str">
        <f t="shared" si="229"/>
        <v>GROWTH</v>
      </c>
      <c r="Z1044" s="138">
        <v>0</v>
      </c>
      <c r="AA1044" s="133"/>
      <c r="AB1044" s="133" t="s">
        <v>121</v>
      </c>
      <c r="AC1044" s="133" t="s">
        <v>3061</v>
      </c>
      <c r="AE1044" s="133" t="s">
        <v>3061</v>
      </c>
      <c r="AF1044" s="139">
        <v>910.41666666666663</v>
      </c>
    </row>
    <row r="1045" spans="1:32" s="139" customFormat="1" ht="12">
      <c r="A1045" s="133" t="s">
        <v>3061</v>
      </c>
      <c r="B1045" s="141" t="s">
        <v>87</v>
      </c>
      <c r="C1045" s="152" t="s">
        <v>3104</v>
      </c>
      <c r="D1045" s="135">
        <v>1000001511</v>
      </c>
      <c r="E1045" s="136" t="s">
        <v>3105</v>
      </c>
      <c r="F1045" s="137">
        <v>43882</v>
      </c>
      <c r="G1045" s="137" t="str">
        <f t="shared" si="223"/>
        <v>Targeted Dealer</v>
      </c>
      <c r="H1045" s="137"/>
      <c r="I1045" s="177">
        <v>275</v>
      </c>
      <c r="J1045" s="177"/>
      <c r="K1045" s="178">
        <v>199</v>
      </c>
      <c r="L1045" s="178">
        <f t="shared" si="224"/>
        <v>76</v>
      </c>
      <c r="M1045" s="178" t="str">
        <f t="shared" si="225"/>
        <v>-</v>
      </c>
      <c r="N1045" s="179">
        <v>298</v>
      </c>
      <c r="O1045" s="180" t="str">
        <f t="shared" si="230"/>
        <v>Aug</v>
      </c>
      <c r="P1045" s="178">
        <v>184</v>
      </c>
      <c r="Q1045" s="181">
        <f t="shared" si="226"/>
        <v>15</v>
      </c>
      <c r="R1045" s="180">
        <f t="shared" si="231"/>
        <v>8.1521739130434812E-2</v>
      </c>
      <c r="S1045" s="181" t="str">
        <f t="shared" si="227"/>
        <v>GROWTH</v>
      </c>
      <c r="T1045" s="178">
        <f t="shared" si="232"/>
        <v>298</v>
      </c>
      <c r="U1045" s="182" t="str">
        <f t="shared" si="233"/>
        <v>Sep</v>
      </c>
      <c r="V1045" s="178">
        <f t="shared" si="234"/>
        <v>298</v>
      </c>
      <c r="W1045" s="183">
        <f t="shared" si="228"/>
        <v>-99</v>
      </c>
      <c r="X1045" s="184" t="b">
        <f t="shared" si="222"/>
        <v>0</v>
      </c>
      <c r="Y1045" s="183" t="str">
        <f t="shared" si="229"/>
        <v>GROWTH</v>
      </c>
      <c r="Z1045" s="138">
        <v>0</v>
      </c>
      <c r="AA1045" s="133"/>
      <c r="AB1045" s="133" t="s">
        <v>121</v>
      </c>
      <c r="AC1045" s="133" t="s">
        <v>3061</v>
      </c>
      <c r="AE1045" s="133" t="s">
        <v>3061</v>
      </c>
      <c r="AF1045" s="139">
        <v>722.66666666666663</v>
      </c>
    </row>
    <row r="1046" spans="1:32" s="139" customFormat="1" ht="12">
      <c r="A1046" s="133" t="s">
        <v>3061</v>
      </c>
      <c r="B1046" s="141" t="s">
        <v>87</v>
      </c>
      <c r="C1046" s="152" t="s">
        <v>3106</v>
      </c>
      <c r="D1046" s="135">
        <v>1000001485</v>
      </c>
      <c r="E1046" s="136" t="s">
        <v>3107</v>
      </c>
      <c r="F1046" s="137">
        <v>43977</v>
      </c>
      <c r="G1046" s="137" t="str">
        <f t="shared" si="223"/>
        <v>Targeted Dealer</v>
      </c>
      <c r="H1046" s="137"/>
      <c r="I1046" s="177">
        <v>100</v>
      </c>
      <c r="J1046" s="177"/>
      <c r="K1046" s="178">
        <v>60</v>
      </c>
      <c r="L1046" s="178">
        <f t="shared" si="224"/>
        <v>40</v>
      </c>
      <c r="M1046" s="178" t="str">
        <f t="shared" si="225"/>
        <v>-</v>
      </c>
      <c r="N1046" s="179">
        <v>25</v>
      </c>
      <c r="O1046" s="180" t="str">
        <f t="shared" si="230"/>
        <v>Aug</v>
      </c>
      <c r="P1046" s="178">
        <v>150</v>
      </c>
      <c r="Q1046" s="181">
        <f t="shared" si="226"/>
        <v>-90</v>
      </c>
      <c r="R1046" s="180">
        <f t="shared" si="231"/>
        <v>-0.6</v>
      </c>
      <c r="S1046" s="181" t="str">
        <f t="shared" si="227"/>
        <v>DEGROWTH</v>
      </c>
      <c r="T1046" s="178">
        <f t="shared" si="232"/>
        <v>25</v>
      </c>
      <c r="U1046" s="182" t="str">
        <f t="shared" si="233"/>
        <v>Sep</v>
      </c>
      <c r="V1046" s="178">
        <f t="shared" si="234"/>
        <v>25</v>
      </c>
      <c r="W1046" s="183">
        <f t="shared" si="228"/>
        <v>35</v>
      </c>
      <c r="X1046" s="184" t="b">
        <f t="shared" si="222"/>
        <v>0</v>
      </c>
      <c r="Y1046" s="183" t="str">
        <f t="shared" si="229"/>
        <v>GROWTH</v>
      </c>
      <c r="Z1046" s="138">
        <v>0</v>
      </c>
      <c r="AA1046" s="133"/>
      <c r="AB1046" s="133" t="s">
        <v>121</v>
      </c>
      <c r="AC1046" s="133" t="s">
        <v>3061</v>
      </c>
      <c r="AE1046" s="133" t="s">
        <v>3061</v>
      </c>
      <c r="AF1046" s="139">
        <v>170</v>
      </c>
    </row>
    <row r="1047" spans="1:32" s="139" customFormat="1" ht="12">
      <c r="A1047" s="133" t="s">
        <v>3061</v>
      </c>
      <c r="B1047" s="141" t="s">
        <v>87</v>
      </c>
      <c r="C1047" s="152" t="s">
        <v>3108</v>
      </c>
      <c r="D1047" s="135">
        <v>1000001486</v>
      </c>
      <c r="E1047" s="136" t="s">
        <v>3109</v>
      </c>
      <c r="F1047" s="137">
        <v>44030</v>
      </c>
      <c r="G1047" s="137" t="str">
        <f t="shared" si="223"/>
        <v>Targeted Dealer</v>
      </c>
      <c r="H1047" s="137"/>
      <c r="I1047" s="177">
        <v>200</v>
      </c>
      <c r="J1047" s="177"/>
      <c r="K1047" s="178">
        <v>200</v>
      </c>
      <c r="L1047" s="178">
        <f t="shared" si="224"/>
        <v>0</v>
      </c>
      <c r="M1047" s="178" t="str">
        <f t="shared" si="225"/>
        <v>-</v>
      </c>
      <c r="N1047" s="179">
        <v>150</v>
      </c>
      <c r="O1047" s="180" t="str">
        <f t="shared" si="230"/>
        <v>Aug</v>
      </c>
      <c r="P1047" s="178">
        <v>225</v>
      </c>
      <c r="Q1047" s="181">
        <f t="shared" si="226"/>
        <v>-25</v>
      </c>
      <c r="R1047" s="180">
        <f t="shared" si="231"/>
        <v>-0.11111111111111116</v>
      </c>
      <c r="S1047" s="181" t="str">
        <f t="shared" si="227"/>
        <v>DEGROWTH</v>
      </c>
      <c r="T1047" s="178">
        <f t="shared" si="232"/>
        <v>150</v>
      </c>
      <c r="U1047" s="182" t="str">
        <f t="shared" si="233"/>
        <v>Sep</v>
      </c>
      <c r="V1047" s="178">
        <f t="shared" si="234"/>
        <v>150</v>
      </c>
      <c r="W1047" s="183">
        <f t="shared" si="228"/>
        <v>50</v>
      </c>
      <c r="X1047" s="184" t="b">
        <f t="shared" si="222"/>
        <v>0</v>
      </c>
      <c r="Y1047" s="183" t="str">
        <f t="shared" si="229"/>
        <v>GROWTH</v>
      </c>
      <c r="Z1047" s="138">
        <v>0</v>
      </c>
      <c r="AA1047" s="133"/>
      <c r="AB1047" s="133" t="s">
        <v>121</v>
      </c>
      <c r="AC1047" s="133" t="s">
        <v>3061</v>
      </c>
      <c r="AE1047" s="133" t="s">
        <v>3061</v>
      </c>
      <c r="AF1047" s="139">
        <v>342.27500000000003</v>
      </c>
    </row>
    <row r="1048" spans="1:32" s="139" customFormat="1" ht="12">
      <c r="A1048" s="133" t="s">
        <v>3061</v>
      </c>
      <c r="B1048" s="141" t="s">
        <v>87</v>
      </c>
      <c r="C1048" s="152" t="s">
        <v>3112</v>
      </c>
      <c r="D1048" s="135">
        <v>1000002006</v>
      </c>
      <c r="E1048" s="136" t="s">
        <v>3113</v>
      </c>
      <c r="F1048" s="137">
        <v>44478</v>
      </c>
      <c r="G1048" s="137" t="str">
        <f t="shared" si="223"/>
        <v>-</v>
      </c>
      <c r="H1048" s="137"/>
      <c r="I1048" s="177">
        <v>0</v>
      </c>
      <c r="J1048" s="177"/>
      <c r="K1048" s="178">
        <v>0</v>
      </c>
      <c r="L1048" s="178">
        <f t="shared" si="224"/>
        <v>0</v>
      </c>
      <c r="M1048" s="178" t="str">
        <f t="shared" si="225"/>
        <v>-</v>
      </c>
      <c r="N1048" s="179">
        <v>0</v>
      </c>
      <c r="O1048" s="180" t="str">
        <f t="shared" si="230"/>
        <v>Aug</v>
      </c>
      <c r="P1048" s="178">
        <v>0</v>
      </c>
      <c r="Q1048" s="181">
        <f t="shared" si="226"/>
        <v>0</v>
      </c>
      <c r="R1048" s="180" t="str">
        <f t="shared" si="231"/>
        <v xml:space="preserve"> </v>
      </c>
      <c r="S1048" s="181" t="b">
        <f t="shared" si="227"/>
        <v>0</v>
      </c>
      <c r="T1048" s="178">
        <f t="shared" si="232"/>
        <v>0</v>
      </c>
      <c r="U1048" s="182" t="str">
        <f t="shared" si="233"/>
        <v>Sep</v>
      </c>
      <c r="V1048" s="178">
        <f t="shared" si="234"/>
        <v>0</v>
      </c>
      <c r="W1048" s="183">
        <f t="shared" si="228"/>
        <v>0</v>
      </c>
      <c r="X1048" s="184" t="b">
        <f t="shared" si="222"/>
        <v>0</v>
      </c>
      <c r="Y1048" s="183" t="b">
        <f t="shared" si="229"/>
        <v>0</v>
      </c>
      <c r="Z1048" s="138">
        <v>0</v>
      </c>
      <c r="AA1048" s="133"/>
      <c r="AB1048" s="133" t="s">
        <v>121</v>
      </c>
      <c r="AC1048" s="133" t="s">
        <v>3061</v>
      </c>
      <c r="AE1048" s="133" t="s">
        <v>3061</v>
      </c>
      <c r="AF1048" s="139">
        <v>48.833333333333336</v>
      </c>
    </row>
    <row r="1049" spans="1:32" s="139" customFormat="1" ht="12">
      <c r="A1049" s="133" t="s">
        <v>3061</v>
      </c>
      <c r="B1049" s="141" t="s">
        <v>87</v>
      </c>
      <c r="C1049" s="152" t="s">
        <v>3116</v>
      </c>
      <c r="D1049" s="135">
        <v>1000002041</v>
      </c>
      <c r="E1049" s="136" t="s">
        <v>3117</v>
      </c>
      <c r="F1049" s="137">
        <v>44501</v>
      </c>
      <c r="G1049" s="137" t="str">
        <f t="shared" si="223"/>
        <v>Targeted Dealer</v>
      </c>
      <c r="H1049" s="137"/>
      <c r="I1049" s="177">
        <v>200</v>
      </c>
      <c r="J1049" s="177"/>
      <c r="K1049" s="178">
        <v>160</v>
      </c>
      <c r="L1049" s="178">
        <f t="shared" si="224"/>
        <v>40</v>
      </c>
      <c r="M1049" s="178" t="str">
        <f t="shared" si="225"/>
        <v>-</v>
      </c>
      <c r="N1049" s="179">
        <v>200</v>
      </c>
      <c r="O1049" s="180" t="str">
        <f t="shared" si="230"/>
        <v>Aug</v>
      </c>
      <c r="P1049" s="178">
        <v>200</v>
      </c>
      <c r="Q1049" s="181">
        <f t="shared" si="226"/>
        <v>-40</v>
      </c>
      <c r="R1049" s="180">
        <f t="shared" si="231"/>
        <v>-0.19999999999999996</v>
      </c>
      <c r="S1049" s="181" t="str">
        <f t="shared" si="227"/>
        <v>DEGROWTH</v>
      </c>
      <c r="T1049" s="178">
        <f t="shared" si="232"/>
        <v>200</v>
      </c>
      <c r="U1049" s="182" t="str">
        <f t="shared" si="233"/>
        <v>Sep</v>
      </c>
      <c r="V1049" s="178">
        <f t="shared" si="234"/>
        <v>200</v>
      </c>
      <c r="W1049" s="183">
        <f t="shared" si="228"/>
        <v>-40</v>
      </c>
      <c r="X1049" s="184" t="b">
        <f t="shared" si="222"/>
        <v>0</v>
      </c>
      <c r="Y1049" s="183" t="str">
        <f t="shared" si="229"/>
        <v>GROWTH</v>
      </c>
      <c r="Z1049" s="138">
        <v>0</v>
      </c>
      <c r="AA1049" s="133"/>
      <c r="AB1049" s="133" t="s">
        <v>121</v>
      </c>
      <c r="AC1049" s="133" t="s">
        <v>3061</v>
      </c>
      <c r="AE1049" s="133" t="s">
        <v>3061</v>
      </c>
      <c r="AF1049" s="139">
        <v>232.5</v>
      </c>
    </row>
    <row r="1050" spans="1:32" s="139" customFormat="1" ht="12">
      <c r="A1050" s="133" t="s">
        <v>3061</v>
      </c>
      <c r="B1050" s="141" t="s">
        <v>87</v>
      </c>
      <c r="C1050" s="152" t="s">
        <v>3118</v>
      </c>
      <c r="D1050" s="135">
        <v>1000002044</v>
      </c>
      <c r="E1050" s="136" t="s">
        <v>3119</v>
      </c>
      <c r="F1050" s="137">
        <v>44501</v>
      </c>
      <c r="G1050" s="137" t="str">
        <f t="shared" si="223"/>
        <v>Targeted Dealer</v>
      </c>
      <c r="H1050" s="137"/>
      <c r="I1050" s="177">
        <v>550</v>
      </c>
      <c r="J1050" s="177"/>
      <c r="K1050" s="178">
        <v>662</v>
      </c>
      <c r="L1050" s="178">
        <f t="shared" si="224"/>
        <v>-112</v>
      </c>
      <c r="M1050" s="178" t="str">
        <f t="shared" si="225"/>
        <v>-</v>
      </c>
      <c r="N1050" s="179">
        <v>531.5</v>
      </c>
      <c r="O1050" s="180" t="str">
        <f t="shared" si="230"/>
        <v>Aug</v>
      </c>
      <c r="P1050" s="178">
        <v>746</v>
      </c>
      <c r="Q1050" s="181">
        <f t="shared" si="226"/>
        <v>-84</v>
      </c>
      <c r="R1050" s="180">
        <f t="shared" si="231"/>
        <v>-0.11260053619302945</v>
      </c>
      <c r="S1050" s="181" t="str">
        <f t="shared" si="227"/>
        <v>DEGROWTH</v>
      </c>
      <c r="T1050" s="178">
        <f t="shared" si="232"/>
        <v>531.5</v>
      </c>
      <c r="U1050" s="182" t="str">
        <f t="shared" si="233"/>
        <v>Sep</v>
      </c>
      <c r="V1050" s="178">
        <f t="shared" si="234"/>
        <v>531.5</v>
      </c>
      <c r="W1050" s="183">
        <f t="shared" si="228"/>
        <v>130.5</v>
      </c>
      <c r="X1050" s="184" t="b">
        <f t="shared" si="222"/>
        <v>0</v>
      </c>
      <c r="Y1050" s="183" t="str">
        <f t="shared" si="229"/>
        <v>GROWTH</v>
      </c>
      <c r="Z1050" s="138">
        <v>0</v>
      </c>
      <c r="AA1050" s="133"/>
      <c r="AB1050" s="133" t="s">
        <v>121</v>
      </c>
      <c r="AC1050" s="133" t="s">
        <v>3061</v>
      </c>
      <c r="AE1050" s="133" t="s">
        <v>3061</v>
      </c>
      <c r="AF1050" s="139">
        <v>655.08333333333337</v>
      </c>
    </row>
    <row r="1051" spans="1:32" s="139" customFormat="1" ht="12">
      <c r="A1051" s="133" t="s">
        <v>3061</v>
      </c>
      <c r="B1051" s="141" t="s">
        <v>87</v>
      </c>
      <c r="C1051" s="152" t="s">
        <v>3124</v>
      </c>
      <c r="D1051" s="135">
        <v>1000002851</v>
      </c>
      <c r="E1051" s="136" t="s">
        <v>3125</v>
      </c>
      <c r="F1051" s="137">
        <v>44744</v>
      </c>
      <c r="G1051" s="137" t="str">
        <f t="shared" si="223"/>
        <v>Targeted Dealer</v>
      </c>
      <c r="H1051" s="137"/>
      <c r="I1051" s="177">
        <v>200</v>
      </c>
      <c r="J1051" s="177"/>
      <c r="K1051" s="178">
        <v>130</v>
      </c>
      <c r="L1051" s="178">
        <f t="shared" si="224"/>
        <v>70</v>
      </c>
      <c r="M1051" s="178" t="str">
        <f t="shared" si="225"/>
        <v>-</v>
      </c>
      <c r="N1051" s="179">
        <v>110</v>
      </c>
      <c r="O1051" s="180" t="str">
        <f t="shared" si="230"/>
        <v>Aug</v>
      </c>
      <c r="P1051" s="178">
        <v>205</v>
      </c>
      <c r="Q1051" s="181">
        <f t="shared" si="226"/>
        <v>-75</v>
      </c>
      <c r="R1051" s="180">
        <f t="shared" si="231"/>
        <v>-0.36585365853658536</v>
      </c>
      <c r="S1051" s="181" t="str">
        <f t="shared" si="227"/>
        <v>DEGROWTH</v>
      </c>
      <c r="T1051" s="178">
        <f t="shared" si="232"/>
        <v>110</v>
      </c>
      <c r="U1051" s="182" t="str">
        <f t="shared" si="233"/>
        <v>Sep</v>
      </c>
      <c r="V1051" s="178">
        <f t="shared" si="234"/>
        <v>110</v>
      </c>
      <c r="W1051" s="183">
        <f t="shared" si="228"/>
        <v>20</v>
      </c>
      <c r="X1051" s="184" t="b">
        <f t="shared" si="222"/>
        <v>0</v>
      </c>
      <c r="Y1051" s="183" t="str">
        <f t="shared" si="229"/>
        <v>GROWTH</v>
      </c>
      <c r="Z1051" s="138">
        <v>0</v>
      </c>
      <c r="AA1051" s="133"/>
      <c r="AB1051" s="133" t="s">
        <v>121</v>
      </c>
      <c r="AC1051" s="133" t="s">
        <v>3061</v>
      </c>
      <c r="AE1051" s="133" t="s">
        <v>3061</v>
      </c>
      <c r="AF1051" s="139">
        <v>213.33333333333334</v>
      </c>
    </row>
    <row r="1052" spans="1:32" s="139" customFormat="1" ht="12">
      <c r="A1052" s="133" t="s">
        <v>3061</v>
      </c>
      <c r="B1052" s="141" t="s">
        <v>87</v>
      </c>
      <c r="C1052" s="152" t="s">
        <v>3126</v>
      </c>
      <c r="D1052" s="135">
        <v>1000002867</v>
      </c>
      <c r="E1052" s="136" t="s">
        <v>3127</v>
      </c>
      <c r="F1052" s="137">
        <v>44768</v>
      </c>
      <c r="G1052" s="137" t="str">
        <f t="shared" si="223"/>
        <v>Targeted Dealer</v>
      </c>
      <c r="H1052" s="137"/>
      <c r="I1052" s="177">
        <v>30</v>
      </c>
      <c r="J1052" s="177"/>
      <c r="K1052" s="178">
        <v>0</v>
      </c>
      <c r="L1052" s="178">
        <f t="shared" si="224"/>
        <v>30</v>
      </c>
      <c r="M1052" s="178" t="str">
        <f t="shared" si="225"/>
        <v>-</v>
      </c>
      <c r="N1052" s="179">
        <v>16</v>
      </c>
      <c r="O1052" s="180" t="str">
        <f t="shared" si="230"/>
        <v>Aug</v>
      </c>
      <c r="P1052" s="178">
        <v>8</v>
      </c>
      <c r="Q1052" s="181">
        <f t="shared" si="226"/>
        <v>-8</v>
      </c>
      <c r="R1052" s="180">
        <f t="shared" si="231"/>
        <v>-1</v>
      </c>
      <c r="S1052" s="181" t="str">
        <f t="shared" si="227"/>
        <v>DEGROWTH</v>
      </c>
      <c r="T1052" s="178">
        <f t="shared" si="232"/>
        <v>16</v>
      </c>
      <c r="U1052" s="182" t="str">
        <f t="shared" si="233"/>
        <v>Sep</v>
      </c>
      <c r="V1052" s="178">
        <f t="shared" si="234"/>
        <v>16</v>
      </c>
      <c r="W1052" s="183">
        <f t="shared" si="228"/>
        <v>-16</v>
      </c>
      <c r="X1052" s="184" t="b">
        <f t="shared" si="222"/>
        <v>0</v>
      </c>
      <c r="Y1052" s="183" t="str">
        <f t="shared" si="229"/>
        <v>GROWTH</v>
      </c>
      <c r="Z1052" s="138">
        <v>0</v>
      </c>
      <c r="AA1052" s="133"/>
      <c r="AB1052" s="133" t="s">
        <v>121</v>
      </c>
      <c r="AC1052" s="133" t="s">
        <v>3061</v>
      </c>
      <c r="AE1052" s="133" t="s">
        <v>3061</v>
      </c>
      <c r="AF1052" s="139">
        <v>16</v>
      </c>
    </row>
    <row r="1053" spans="1:32" s="139" customFormat="1" ht="12">
      <c r="A1053" s="133" t="s">
        <v>3061</v>
      </c>
      <c r="B1053" s="141" t="s">
        <v>87</v>
      </c>
      <c r="C1053" s="152" t="s">
        <v>3128</v>
      </c>
      <c r="D1053" s="135">
        <v>1000002981</v>
      </c>
      <c r="E1053" s="141" t="s">
        <v>3129</v>
      </c>
      <c r="F1053" s="137">
        <v>44830</v>
      </c>
      <c r="G1053" s="137" t="str">
        <f t="shared" si="223"/>
        <v>Targeted Dealer</v>
      </c>
      <c r="H1053" s="137"/>
      <c r="I1053" s="177">
        <v>700</v>
      </c>
      <c r="J1053" s="177"/>
      <c r="K1053" s="178">
        <v>325</v>
      </c>
      <c r="L1053" s="178">
        <f t="shared" si="224"/>
        <v>375</v>
      </c>
      <c r="M1053" s="178" t="str">
        <f t="shared" si="225"/>
        <v>-</v>
      </c>
      <c r="N1053" s="179">
        <v>605.75</v>
      </c>
      <c r="O1053" s="180" t="str">
        <f t="shared" si="230"/>
        <v>Aug</v>
      </c>
      <c r="P1053" s="178">
        <v>1021</v>
      </c>
      <c r="Q1053" s="181">
        <f t="shared" si="226"/>
        <v>-696</v>
      </c>
      <c r="R1053" s="180">
        <f t="shared" si="231"/>
        <v>-0.68168462291870713</v>
      </c>
      <c r="S1053" s="181" t="str">
        <f t="shared" si="227"/>
        <v>DEGROWTH</v>
      </c>
      <c r="T1053" s="178">
        <f t="shared" si="232"/>
        <v>605.75</v>
      </c>
      <c r="U1053" s="182" t="str">
        <f t="shared" si="233"/>
        <v>Sep</v>
      </c>
      <c r="V1053" s="178">
        <f t="shared" si="234"/>
        <v>605.75</v>
      </c>
      <c r="W1053" s="183">
        <f t="shared" si="228"/>
        <v>-280.75</v>
      </c>
      <c r="X1053" s="184" t="b">
        <f t="shared" ref="X1053:X1115" si="235">IFERROR(IF(U1053="July",(K1053/V1053-1)),0)</f>
        <v>0</v>
      </c>
      <c r="Y1053" s="183" t="str">
        <f t="shared" si="229"/>
        <v>GROWTH</v>
      </c>
      <c r="Z1053" s="138">
        <v>0</v>
      </c>
      <c r="AA1053" s="133"/>
      <c r="AB1053" s="133" t="s">
        <v>121</v>
      </c>
      <c r="AC1053" s="133" t="s">
        <v>3061</v>
      </c>
      <c r="AE1053" s="133" t="s">
        <v>3061</v>
      </c>
      <c r="AF1053" s="139">
        <v>1175.3333333333333</v>
      </c>
    </row>
    <row r="1054" spans="1:32" s="139" customFormat="1" ht="12">
      <c r="A1054" s="133" t="s">
        <v>3061</v>
      </c>
      <c r="B1054" s="141" t="s">
        <v>87</v>
      </c>
      <c r="C1054" s="152" t="s">
        <v>3130</v>
      </c>
      <c r="D1054" s="135">
        <v>1000003242</v>
      </c>
      <c r="E1054" s="141" t="s">
        <v>3131</v>
      </c>
      <c r="F1054" s="137">
        <v>44936</v>
      </c>
      <c r="G1054" s="137" t="str">
        <f t="shared" si="223"/>
        <v>Targeted Dealer</v>
      </c>
      <c r="H1054" s="137"/>
      <c r="I1054" s="177">
        <v>200</v>
      </c>
      <c r="J1054" s="177"/>
      <c r="K1054" s="178">
        <v>0</v>
      </c>
      <c r="L1054" s="178">
        <f t="shared" si="224"/>
        <v>200</v>
      </c>
      <c r="M1054" s="178" t="str">
        <f t="shared" si="225"/>
        <v>-</v>
      </c>
      <c r="N1054" s="179">
        <v>264.75</v>
      </c>
      <c r="O1054" s="180" t="str">
        <f t="shared" si="230"/>
        <v>Aug</v>
      </c>
      <c r="P1054" s="178">
        <v>0</v>
      </c>
      <c r="Q1054" s="181">
        <f t="shared" si="226"/>
        <v>0</v>
      </c>
      <c r="R1054" s="180" t="str">
        <f t="shared" si="231"/>
        <v xml:space="preserve"> </v>
      </c>
      <c r="S1054" s="181" t="str">
        <f t="shared" si="227"/>
        <v>GROWTH</v>
      </c>
      <c r="T1054" s="178">
        <f t="shared" si="232"/>
        <v>264.75</v>
      </c>
      <c r="U1054" s="182" t="str">
        <f t="shared" si="233"/>
        <v>Sep</v>
      </c>
      <c r="V1054" s="178">
        <f t="shared" si="234"/>
        <v>264.75</v>
      </c>
      <c r="W1054" s="183">
        <f t="shared" si="228"/>
        <v>-264.75</v>
      </c>
      <c r="X1054" s="184" t="b">
        <f t="shared" si="235"/>
        <v>0</v>
      </c>
      <c r="Y1054" s="183" t="str">
        <f t="shared" si="229"/>
        <v>GROWTH</v>
      </c>
      <c r="Z1054" s="138">
        <v>0</v>
      </c>
      <c r="AA1054" s="133"/>
      <c r="AB1054" s="133" t="s">
        <v>121</v>
      </c>
      <c r="AC1054" s="133" t="s">
        <v>3061</v>
      </c>
      <c r="AE1054" s="133" t="s">
        <v>3061</v>
      </c>
      <c r="AF1054" s="139">
        <v>124.33333333333333</v>
      </c>
    </row>
    <row r="1055" spans="1:32" s="139" customFormat="1" ht="12">
      <c r="A1055" s="133" t="s">
        <v>3061</v>
      </c>
      <c r="B1055" s="141" t="s">
        <v>87</v>
      </c>
      <c r="C1055" s="152" t="s">
        <v>3134</v>
      </c>
      <c r="D1055" s="135">
        <v>1000003505</v>
      </c>
      <c r="E1055" s="141" t="s">
        <v>3135</v>
      </c>
      <c r="F1055" s="137">
        <v>45045</v>
      </c>
      <c r="G1055" s="137" t="str">
        <f t="shared" si="223"/>
        <v>Targeted Dealer</v>
      </c>
      <c r="H1055" s="137"/>
      <c r="I1055" s="177">
        <v>400</v>
      </c>
      <c r="J1055" s="177"/>
      <c r="K1055" s="178">
        <v>335</v>
      </c>
      <c r="L1055" s="178">
        <f t="shared" si="224"/>
        <v>65</v>
      </c>
      <c r="M1055" s="178" t="str">
        <f t="shared" si="225"/>
        <v>-</v>
      </c>
      <c r="N1055" s="179">
        <v>406</v>
      </c>
      <c r="O1055" s="180" t="str">
        <f t="shared" si="230"/>
        <v>Aug</v>
      </c>
      <c r="P1055" s="178">
        <v>404</v>
      </c>
      <c r="Q1055" s="181">
        <f t="shared" si="226"/>
        <v>-69</v>
      </c>
      <c r="R1055" s="180">
        <f t="shared" si="231"/>
        <v>-0.17079207920792083</v>
      </c>
      <c r="S1055" s="181" t="str">
        <f t="shared" si="227"/>
        <v>DEGROWTH</v>
      </c>
      <c r="T1055" s="178">
        <f t="shared" si="232"/>
        <v>406</v>
      </c>
      <c r="U1055" s="182" t="str">
        <f t="shared" si="233"/>
        <v>Sep</v>
      </c>
      <c r="V1055" s="178">
        <f t="shared" si="234"/>
        <v>406</v>
      </c>
      <c r="W1055" s="183">
        <f t="shared" si="228"/>
        <v>-71</v>
      </c>
      <c r="X1055" s="184" t="b">
        <f t="shared" si="235"/>
        <v>0</v>
      </c>
      <c r="Y1055" s="183" t="str">
        <f t="shared" si="229"/>
        <v>GROWTH</v>
      </c>
      <c r="Z1055" s="138">
        <v>0</v>
      </c>
      <c r="AA1055" s="133"/>
      <c r="AB1055" s="133" t="s">
        <v>121</v>
      </c>
      <c r="AC1055" s="133" t="s">
        <v>3061</v>
      </c>
      <c r="AE1055" s="133" t="s">
        <v>3061</v>
      </c>
      <c r="AF1055" s="139">
        <v>541.41666666666663</v>
      </c>
    </row>
    <row r="1056" spans="1:32" s="139" customFormat="1" ht="12">
      <c r="A1056" s="138" t="s">
        <v>3061</v>
      </c>
      <c r="B1056" s="144" t="s">
        <v>87</v>
      </c>
      <c r="C1056" s="144" t="s">
        <v>3136</v>
      </c>
      <c r="D1056" s="144">
        <v>1000003877</v>
      </c>
      <c r="E1056" s="144" t="s">
        <v>3137</v>
      </c>
      <c r="F1056" s="137">
        <v>45351</v>
      </c>
      <c r="G1056" s="137" t="str">
        <f t="shared" si="223"/>
        <v>Targeted Dealer</v>
      </c>
      <c r="H1056" s="137"/>
      <c r="I1056" s="177">
        <v>250</v>
      </c>
      <c r="J1056" s="177"/>
      <c r="K1056" s="178">
        <v>270</v>
      </c>
      <c r="L1056" s="178">
        <f t="shared" si="224"/>
        <v>-20</v>
      </c>
      <c r="M1056" s="178" t="str">
        <f t="shared" si="225"/>
        <v>-</v>
      </c>
      <c r="N1056" s="179">
        <v>205</v>
      </c>
      <c r="O1056" s="180" t="str">
        <f t="shared" si="230"/>
        <v>Aug</v>
      </c>
      <c r="P1056" s="178">
        <v>256</v>
      </c>
      <c r="Q1056" s="181">
        <f t="shared" si="226"/>
        <v>14</v>
      </c>
      <c r="R1056" s="180">
        <f t="shared" si="231"/>
        <v>5.46875E-2</v>
      </c>
      <c r="S1056" s="181" t="str">
        <f t="shared" si="227"/>
        <v>GROWTH</v>
      </c>
      <c r="T1056" s="178">
        <f t="shared" si="232"/>
        <v>205</v>
      </c>
      <c r="U1056" s="182" t="str">
        <f t="shared" si="233"/>
        <v>Sep</v>
      </c>
      <c r="V1056" s="178">
        <f t="shared" si="234"/>
        <v>205</v>
      </c>
      <c r="W1056" s="183">
        <f t="shared" si="228"/>
        <v>65</v>
      </c>
      <c r="X1056" s="184" t="b">
        <f t="shared" si="235"/>
        <v>0</v>
      </c>
      <c r="Y1056" s="183" t="str">
        <f t="shared" si="229"/>
        <v>GROWTH</v>
      </c>
      <c r="Z1056" s="138">
        <v>0</v>
      </c>
      <c r="AA1056" s="133"/>
      <c r="AB1056" s="133" t="s">
        <v>121</v>
      </c>
      <c r="AC1056" s="138" t="s">
        <v>3061</v>
      </c>
      <c r="AE1056" s="138" t="s">
        <v>3061</v>
      </c>
      <c r="AF1056" s="139">
        <v>345.83333333333331</v>
      </c>
    </row>
    <row r="1057" spans="1:32" s="139" customFormat="1" ht="12">
      <c r="A1057" s="138" t="s">
        <v>3061</v>
      </c>
      <c r="B1057" s="144" t="s">
        <v>87</v>
      </c>
      <c r="C1057" s="144" t="s">
        <v>3138</v>
      </c>
      <c r="D1057" s="144">
        <v>1000003918</v>
      </c>
      <c r="E1057" s="144" t="s">
        <v>3139</v>
      </c>
      <c r="F1057" s="137">
        <v>45409</v>
      </c>
      <c r="G1057" s="137" t="str">
        <f t="shared" si="223"/>
        <v>Targeted Dealer</v>
      </c>
      <c r="H1057" s="137"/>
      <c r="I1057" s="177">
        <v>100</v>
      </c>
      <c r="J1057" s="177"/>
      <c r="K1057" s="178">
        <v>30</v>
      </c>
      <c r="L1057" s="178">
        <f t="shared" si="224"/>
        <v>70</v>
      </c>
      <c r="M1057" s="178" t="str">
        <f t="shared" si="225"/>
        <v>-</v>
      </c>
      <c r="N1057" s="179">
        <v>60</v>
      </c>
      <c r="O1057" s="180" t="str">
        <f t="shared" si="230"/>
        <v>Aug</v>
      </c>
      <c r="P1057" s="178">
        <v>85</v>
      </c>
      <c r="Q1057" s="181">
        <f t="shared" si="226"/>
        <v>-55</v>
      </c>
      <c r="R1057" s="180">
        <f t="shared" si="231"/>
        <v>-0.64705882352941169</v>
      </c>
      <c r="S1057" s="181" t="str">
        <f t="shared" si="227"/>
        <v>DEGROWTH</v>
      </c>
      <c r="T1057" s="178">
        <f t="shared" si="232"/>
        <v>60</v>
      </c>
      <c r="U1057" s="182" t="str">
        <f t="shared" si="233"/>
        <v>Sep</v>
      </c>
      <c r="V1057" s="178">
        <f t="shared" si="234"/>
        <v>60</v>
      </c>
      <c r="W1057" s="183">
        <f t="shared" si="228"/>
        <v>-30</v>
      </c>
      <c r="X1057" s="184" t="b">
        <f t="shared" si="235"/>
        <v>0</v>
      </c>
      <c r="Y1057" s="183" t="str">
        <f t="shared" si="229"/>
        <v>GROWTH</v>
      </c>
      <c r="Z1057" s="138">
        <v>0</v>
      </c>
      <c r="AA1057" s="133"/>
      <c r="AB1057" s="133" t="s">
        <v>121</v>
      </c>
      <c r="AC1057" s="138" t="s">
        <v>3061</v>
      </c>
      <c r="AE1057" s="138" t="s">
        <v>3061</v>
      </c>
      <c r="AF1057" s="139">
        <v>74.166666666666671</v>
      </c>
    </row>
    <row r="1058" spans="1:32" s="139" customFormat="1" ht="12">
      <c r="A1058" s="138" t="s">
        <v>3061</v>
      </c>
      <c r="B1058" s="144" t="s">
        <v>87</v>
      </c>
      <c r="C1058" s="144" t="s">
        <v>3140</v>
      </c>
      <c r="D1058" s="144">
        <v>1000003922</v>
      </c>
      <c r="E1058" s="144" t="s">
        <v>3141</v>
      </c>
      <c r="F1058" s="137">
        <v>45411</v>
      </c>
      <c r="G1058" s="137" t="str">
        <f t="shared" si="223"/>
        <v>Targeted Dealer</v>
      </c>
      <c r="H1058" s="137"/>
      <c r="I1058" s="177">
        <v>200</v>
      </c>
      <c r="J1058" s="177"/>
      <c r="K1058" s="178">
        <v>288.75</v>
      </c>
      <c r="L1058" s="178">
        <f t="shared" si="224"/>
        <v>-88.75</v>
      </c>
      <c r="M1058" s="178" t="str">
        <f t="shared" si="225"/>
        <v>-</v>
      </c>
      <c r="N1058" s="179">
        <v>88</v>
      </c>
      <c r="O1058" s="180" t="str">
        <f t="shared" si="230"/>
        <v>Aug</v>
      </c>
      <c r="P1058" s="178">
        <v>511.1</v>
      </c>
      <c r="Q1058" s="181">
        <f t="shared" si="226"/>
        <v>-222.35000000000002</v>
      </c>
      <c r="R1058" s="180">
        <f t="shared" si="231"/>
        <v>-0.43504206613187246</v>
      </c>
      <c r="S1058" s="181" t="str">
        <f t="shared" si="227"/>
        <v>DEGROWTH</v>
      </c>
      <c r="T1058" s="178">
        <f t="shared" si="232"/>
        <v>88</v>
      </c>
      <c r="U1058" s="182" t="str">
        <f t="shared" si="233"/>
        <v>Sep</v>
      </c>
      <c r="V1058" s="178">
        <f t="shared" si="234"/>
        <v>88</v>
      </c>
      <c r="W1058" s="183">
        <f t="shared" si="228"/>
        <v>200.75</v>
      </c>
      <c r="X1058" s="184" t="b">
        <f t="shared" si="235"/>
        <v>0</v>
      </c>
      <c r="Y1058" s="183" t="str">
        <f t="shared" si="229"/>
        <v>GROWTH</v>
      </c>
      <c r="Z1058" s="138">
        <v>0</v>
      </c>
      <c r="AA1058" s="133"/>
      <c r="AB1058" s="133" t="s">
        <v>121</v>
      </c>
      <c r="AC1058" s="138" t="s">
        <v>3061</v>
      </c>
      <c r="AE1058" s="138" t="s">
        <v>3061</v>
      </c>
      <c r="AF1058" s="139">
        <v>497.31666666666666</v>
      </c>
    </row>
    <row r="1059" spans="1:32" s="139" customFormat="1" ht="12">
      <c r="A1059" s="138" t="s">
        <v>3061</v>
      </c>
      <c r="B1059" s="144" t="s">
        <v>87</v>
      </c>
      <c r="C1059" s="144" t="s">
        <v>3144</v>
      </c>
      <c r="D1059" s="144">
        <v>1000003972</v>
      </c>
      <c r="E1059" s="144" t="s">
        <v>3145</v>
      </c>
      <c r="F1059" s="137">
        <v>45430</v>
      </c>
      <c r="G1059" s="137" t="str">
        <f t="shared" si="223"/>
        <v>Targeted Dealer</v>
      </c>
      <c r="H1059" s="137"/>
      <c r="I1059" s="177">
        <v>30</v>
      </c>
      <c r="J1059" s="177"/>
      <c r="K1059" s="178">
        <v>0</v>
      </c>
      <c r="L1059" s="178">
        <f t="shared" si="224"/>
        <v>30</v>
      </c>
      <c r="M1059" s="178" t="str">
        <f t="shared" si="225"/>
        <v>-</v>
      </c>
      <c r="N1059" s="179">
        <v>33</v>
      </c>
      <c r="O1059" s="180" t="str">
        <f t="shared" si="230"/>
        <v>Aug</v>
      </c>
      <c r="P1059" s="178">
        <v>30</v>
      </c>
      <c r="Q1059" s="181">
        <f t="shared" si="226"/>
        <v>-30</v>
      </c>
      <c r="R1059" s="180">
        <f t="shared" si="231"/>
        <v>-1</v>
      </c>
      <c r="S1059" s="181" t="str">
        <f t="shared" si="227"/>
        <v>DEGROWTH</v>
      </c>
      <c r="T1059" s="178">
        <f t="shared" si="232"/>
        <v>33</v>
      </c>
      <c r="U1059" s="182" t="str">
        <f t="shared" si="233"/>
        <v>Sep</v>
      </c>
      <c r="V1059" s="178">
        <f t="shared" si="234"/>
        <v>33</v>
      </c>
      <c r="W1059" s="183">
        <f t="shared" si="228"/>
        <v>-33</v>
      </c>
      <c r="X1059" s="184" t="b">
        <f t="shared" si="235"/>
        <v>0</v>
      </c>
      <c r="Y1059" s="183" t="str">
        <f t="shared" si="229"/>
        <v>GROWTH</v>
      </c>
      <c r="Z1059" s="138">
        <v>0</v>
      </c>
      <c r="AA1059" s="133"/>
      <c r="AB1059" s="133" t="s">
        <v>121</v>
      </c>
      <c r="AC1059" s="138" t="s">
        <v>3061</v>
      </c>
      <c r="AE1059" s="138" t="s">
        <v>3061</v>
      </c>
      <c r="AF1059" s="139">
        <v>39.666666666666664</v>
      </c>
    </row>
    <row r="1060" spans="1:32" s="139" customFormat="1" ht="12">
      <c r="A1060" s="133" t="s">
        <v>3061</v>
      </c>
      <c r="B1060" s="141" t="s">
        <v>94</v>
      </c>
      <c r="C1060" s="152" t="s">
        <v>3148</v>
      </c>
      <c r="D1060" s="135">
        <v>1000001978</v>
      </c>
      <c r="E1060" s="136" t="s">
        <v>3149</v>
      </c>
      <c r="F1060" s="137">
        <v>44413</v>
      </c>
      <c r="G1060" s="137" t="str">
        <f t="shared" si="223"/>
        <v>Targeted Dealer</v>
      </c>
      <c r="H1060" s="137"/>
      <c r="I1060" s="177">
        <v>50</v>
      </c>
      <c r="J1060" s="177"/>
      <c r="K1060" s="178">
        <v>50</v>
      </c>
      <c r="L1060" s="178">
        <f t="shared" si="224"/>
        <v>0</v>
      </c>
      <c r="M1060" s="178" t="str">
        <f t="shared" si="225"/>
        <v>-</v>
      </c>
      <c r="N1060" s="179">
        <v>25</v>
      </c>
      <c r="O1060" s="180" t="str">
        <f t="shared" si="230"/>
        <v>Aug</v>
      </c>
      <c r="P1060" s="178">
        <v>55</v>
      </c>
      <c r="Q1060" s="181">
        <f t="shared" si="226"/>
        <v>-5</v>
      </c>
      <c r="R1060" s="180">
        <f t="shared" si="231"/>
        <v>-9.0909090909090939E-2</v>
      </c>
      <c r="S1060" s="181" t="str">
        <f t="shared" si="227"/>
        <v>DEGROWTH</v>
      </c>
      <c r="T1060" s="178">
        <f t="shared" si="232"/>
        <v>25</v>
      </c>
      <c r="U1060" s="182" t="str">
        <f t="shared" si="233"/>
        <v>Sep</v>
      </c>
      <c r="V1060" s="178">
        <f t="shared" si="234"/>
        <v>25</v>
      </c>
      <c r="W1060" s="183">
        <f t="shared" si="228"/>
        <v>25</v>
      </c>
      <c r="X1060" s="184" t="b">
        <f t="shared" si="235"/>
        <v>0</v>
      </c>
      <c r="Y1060" s="183" t="str">
        <f t="shared" si="229"/>
        <v>GROWTH</v>
      </c>
      <c r="Z1060" s="138">
        <v>0</v>
      </c>
      <c r="AA1060" s="133"/>
      <c r="AB1060" s="133" t="s">
        <v>121</v>
      </c>
      <c r="AC1060" s="133" t="s">
        <v>3061</v>
      </c>
      <c r="AE1060" s="133" t="s">
        <v>3061</v>
      </c>
      <c r="AF1060" s="139">
        <v>68.666666666666671</v>
      </c>
    </row>
    <row r="1061" spans="1:32" s="139" customFormat="1" ht="12">
      <c r="A1061" s="133" t="s">
        <v>3061</v>
      </c>
      <c r="B1061" s="141" t="s">
        <v>94</v>
      </c>
      <c r="C1061" s="152" t="s">
        <v>3152</v>
      </c>
      <c r="D1061" s="135">
        <v>1000002508</v>
      </c>
      <c r="E1061" s="153" t="s">
        <v>3153</v>
      </c>
      <c r="F1061" s="137">
        <v>44582</v>
      </c>
      <c r="G1061" s="137" t="str">
        <f t="shared" si="223"/>
        <v>Targeted Dealer</v>
      </c>
      <c r="H1061" s="137"/>
      <c r="I1061" s="177">
        <v>25</v>
      </c>
      <c r="J1061" s="177"/>
      <c r="K1061" s="178">
        <v>0</v>
      </c>
      <c r="L1061" s="178">
        <f t="shared" si="224"/>
        <v>25</v>
      </c>
      <c r="M1061" s="178" t="str">
        <f t="shared" si="225"/>
        <v>-</v>
      </c>
      <c r="N1061" s="179">
        <v>50</v>
      </c>
      <c r="O1061" s="180" t="str">
        <f t="shared" si="230"/>
        <v>Aug</v>
      </c>
      <c r="P1061" s="178">
        <v>0</v>
      </c>
      <c r="Q1061" s="181">
        <f t="shared" si="226"/>
        <v>0</v>
      </c>
      <c r="R1061" s="180" t="str">
        <f t="shared" si="231"/>
        <v xml:space="preserve"> </v>
      </c>
      <c r="S1061" s="181" t="str">
        <f t="shared" si="227"/>
        <v>GROWTH</v>
      </c>
      <c r="T1061" s="178">
        <f t="shared" si="232"/>
        <v>50</v>
      </c>
      <c r="U1061" s="182" t="str">
        <f t="shared" si="233"/>
        <v>Sep</v>
      </c>
      <c r="V1061" s="178">
        <f t="shared" si="234"/>
        <v>50</v>
      </c>
      <c r="W1061" s="183">
        <f t="shared" si="228"/>
        <v>-50</v>
      </c>
      <c r="X1061" s="184" t="b">
        <f t="shared" si="235"/>
        <v>0</v>
      </c>
      <c r="Y1061" s="183" t="str">
        <f t="shared" si="229"/>
        <v>GROWTH</v>
      </c>
      <c r="Z1061" s="138">
        <v>0</v>
      </c>
      <c r="AA1061" s="133"/>
      <c r="AB1061" s="133" t="s">
        <v>121</v>
      </c>
      <c r="AC1061" s="133" t="s">
        <v>3061</v>
      </c>
      <c r="AE1061" s="133" t="s">
        <v>3061</v>
      </c>
      <c r="AF1061" s="139">
        <v>26.666666666666668</v>
      </c>
    </row>
    <row r="1062" spans="1:32" s="139" customFormat="1" ht="12">
      <c r="A1062" s="133" t="s">
        <v>3061</v>
      </c>
      <c r="B1062" s="141" t="s">
        <v>94</v>
      </c>
      <c r="C1062" s="152" t="s">
        <v>3156</v>
      </c>
      <c r="D1062" s="135">
        <v>1000002856</v>
      </c>
      <c r="E1062" s="153" t="s">
        <v>3157</v>
      </c>
      <c r="F1062" s="137">
        <v>44755</v>
      </c>
      <c r="G1062" s="137" t="str">
        <f t="shared" si="223"/>
        <v>Targeted Dealer</v>
      </c>
      <c r="H1062" s="137"/>
      <c r="I1062" s="177">
        <v>50</v>
      </c>
      <c r="J1062" s="177"/>
      <c r="K1062" s="178">
        <v>5</v>
      </c>
      <c r="L1062" s="178">
        <f t="shared" si="224"/>
        <v>45</v>
      </c>
      <c r="M1062" s="178" t="str">
        <f t="shared" si="225"/>
        <v>-</v>
      </c>
      <c r="N1062" s="179">
        <v>25</v>
      </c>
      <c r="O1062" s="180" t="str">
        <f t="shared" si="230"/>
        <v>Aug</v>
      </c>
      <c r="P1062" s="178">
        <v>54</v>
      </c>
      <c r="Q1062" s="181">
        <f t="shared" si="226"/>
        <v>-49</v>
      </c>
      <c r="R1062" s="180">
        <f t="shared" si="231"/>
        <v>-0.90740740740740744</v>
      </c>
      <c r="S1062" s="181" t="str">
        <f t="shared" si="227"/>
        <v>DEGROWTH</v>
      </c>
      <c r="T1062" s="178">
        <f t="shared" si="232"/>
        <v>25</v>
      </c>
      <c r="U1062" s="182" t="str">
        <f t="shared" si="233"/>
        <v>Sep</v>
      </c>
      <c r="V1062" s="178">
        <f t="shared" si="234"/>
        <v>25</v>
      </c>
      <c r="W1062" s="183">
        <f t="shared" si="228"/>
        <v>-20</v>
      </c>
      <c r="X1062" s="184" t="b">
        <f t="shared" si="235"/>
        <v>0</v>
      </c>
      <c r="Y1062" s="183" t="str">
        <f t="shared" si="229"/>
        <v>GROWTH</v>
      </c>
      <c r="Z1062" s="138">
        <v>0</v>
      </c>
      <c r="AA1062" s="133"/>
      <c r="AB1062" s="133" t="s">
        <v>121</v>
      </c>
      <c r="AC1062" s="133" t="s">
        <v>3061</v>
      </c>
      <c r="AE1062" s="133" t="s">
        <v>3061</v>
      </c>
      <c r="AF1062" s="139">
        <v>63.916666666666664</v>
      </c>
    </row>
    <row r="1063" spans="1:32" s="139" customFormat="1" ht="12">
      <c r="A1063" s="133" t="s">
        <v>3061</v>
      </c>
      <c r="B1063" s="141" t="s">
        <v>94</v>
      </c>
      <c r="C1063" s="152" t="s">
        <v>3162</v>
      </c>
      <c r="D1063" s="135">
        <v>1000003731</v>
      </c>
      <c r="E1063" s="153" t="s">
        <v>3163</v>
      </c>
      <c r="F1063" s="137">
        <v>45217</v>
      </c>
      <c r="G1063" s="137" t="str">
        <f t="shared" ref="G1063:G1120" si="236">IF(I1063&gt;0,"Targeted Dealer","-")</f>
        <v>Targeted Dealer</v>
      </c>
      <c r="H1063" s="137"/>
      <c r="I1063" s="177">
        <v>125</v>
      </c>
      <c r="J1063" s="177"/>
      <c r="K1063" s="178">
        <v>100</v>
      </c>
      <c r="L1063" s="178">
        <f t="shared" si="224"/>
        <v>25</v>
      </c>
      <c r="M1063" s="178" t="str">
        <f t="shared" si="225"/>
        <v>-</v>
      </c>
      <c r="N1063" s="179">
        <v>130</v>
      </c>
      <c r="O1063" s="180" t="str">
        <f t="shared" si="230"/>
        <v>Aug</v>
      </c>
      <c r="P1063" s="178">
        <v>149.5</v>
      </c>
      <c r="Q1063" s="181">
        <f t="shared" si="226"/>
        <v>-49.5</v>
      </c>
      <c r="R1063" s="180">
        <f t="shared" si="231"/>
        <v>-0.33110367892976589</v>
      </c>
      <c r="S1063" s="181" t="str">
        <f t="shared" si="227"/>
        <v>DEGROWTH</v>
      </c>
      <c r="T1063" s="178">
        <f t="shared" si="232"/>
        <v>130</v>
      </c>
      <c r="U1063" s="182" t="str">
        <f t="shared" si="233"/>
        <v>Sep</v>
      </c>
      <c r="V1063" s="178">
        <f t="shared" si="234"/>
        <v>130</v>
      </c>
      <c r="W1063" s="183">
        <f t="shared" si="228"/>
        <v>-30</v>
      </c>
      <c r="X1063" s="184" t="b">
        <f t="shared" si="235"/>
        <v>0</v>
      </c>
      <c r="Y1063" s="183" t="str">
        <f t="shared" si="229"/>
        <v>GROWTH</v>
      </c>
      <c r="Z1063" s="138">
        <v>0</v>
      </c>
      <c r="AA1063" s="133"/>
      <c r="AB1063" s="133" t="s">
        <v>121</v>
      </c>
      <c r="AC1063" s="133" t="s">
        <v>3061</v>
      </c>
      <c r="AE1063" s="133" t="s">
        <v>3061</v>
      </c>
      <c r="AF1063" s="139">
        <v>167.66666666666666</v>
      </c>
    </row>
    <row r="1064" spans="1:32" s="139" customFormat="1" ht="12">
      <c r="A1064" s="133" t="s">
        <v>3061</v>
      </c>
      <c r="B1064" s="141" t="s">
        <v>94</v>
      </c>
      <c r="C1064" s="141" t="s">
        <v>3164</v>
      </c>
      <c r="D1064" s="141">
        <v>1000003787</v>
      </c>
      <c r="E1064" s="141" t="s">
        <v>3165</v>
      </c>
      <c r="F1064" s="137">
        <v>45275</v>
      </c>
      <c r="G1064" s="137" t="str">
        <f t="shared" si="236"/>
        <v>Targeted Dealer</v>
      </c>
      <c r="H1064" s="137"/>
      <c r="I1064" s="177">
        <v>50</v>
      </c>
      <c r="J1064" s="177"/>
      <c r="K1064" s="178">
        <v>25</v>
      </c>
      <c r="L1064" s="178">
        <f t="shared" si="224"/>
        <v>25</v>
      </c>
      <c r="M1064" s="178" t="str">
        <f t="shared" si="225"/>
        <v>-</v>
      </c>
      <c r="N1064" s="179">
        <v>50</v>
      </c>
      <c r="O1064" s="180" t="str">
        <f t="shared" si="230"/>
        <v>Aug</v>
      </c>
      <c r="P1064" s="178">
        <v>25</v>
      </c>
      <c r="Q1064" s="181">
        <f t="shared" si="226"/>
        <v>0</v>
      </c>
      <c r="R1064" s="180">
        <f t="shared" si="231"/>
        <v>0</v>
      </c>
      <c r="S1064" s="181" t="str">
        <f t="shared" si="227"/>
        <v>GROWTH</v>
      </c>
      <c r="T1064" s="178">
        <f t="shared" si="232"/>
        <v>50</v>
      </c>
      <c r="U1064" s="182" t="str">
        <f t="shared" si="233"/>
        <v>Sep</v>
      </c>
      <c r="V1064" s="178">
        <f t="shared" si="234"/>
        <v>50</v>
      </c>
      <c r="W1064" s="183">
        <f t="shared" si="228"/>
        <v>-25</v>
      </c>
      <c r="X1064" s="184" t="b">
        <f t="shared" si="235"/>
        <v>0</v>
      </c>
      <c r="Y1064" s="183" t="str">
        <f t="shared" si="229"/>
        <v>GROWTH</v>
      </c>
      <c r="Z1064" s="138">
        <v>0</v>
      </c>
      <c r="AA1064" s="133"/>
      <c r="AB1064" s="133" t="s">
        <v>121</v>
      </c>
      <c r="AC1064" s="133" t="s">
        <v>3061</v>
      </c>
      <c r="AE1064" s="133" t="s">
        <v>3061</v>
      </c>
      <c r="AF1064" s="139">
        <v>58.666666666666664</v>
      </c>
    </row>
    <row r="1065" spans="1:32" s="139" customFormat="1" ht="12">
      <c r="A1065" s="138" t="s">
        <v>3061</v>
      </c>
      <c r="B1065" s="144" t="s">
        <v>94</v>
      </c>
      <c r="C1065" s="144" t="s">
        <v>3168</v>
      </c>
      <c r="D1065" s="144">
        <v>1000003902</v>
      </c>
      <c r="E1065" s="144" t="s">
        <v>3169</v>
      </c>
      <c r="F1065" s="137">
        <v>45385</v>
      </c>
      <c r="G1065" s="137" t="str">
        <f t="shared" si="236"/>
        <v>Targeted Dealer</v>
      </c>
      <c r="H1065" s="137"/>
      <c r="I1065" s="177">
        <v>50</v>
      </c>
      <c r="J1065" s="177"/>
      <c r="K1065" s="178">
        <v>25</v>
      </c>
      <c r="L1065" s="178">
        <f t="shared" si="224"/>
        <v>25</v>
      </c>
      <c r="M1065" s="178" t="str">
        <f t="shared" si="225"/>
        <v>-</v>
      </c>
      <c r="N1065" s="179">
        <v>75</v>
      </c>
      <c r="O1065" s="180" t="str">
        <f t="shared" si="230"/>
        <v>Aug</v>
      </c>
      <c r="P1065" s="178">
        <v>34</v>
      </c>
      <c r="Q1065" s="181">
        <f t="shared" si="226"/>
        <v>-9</v>
      </c>
      <c r="R1065" s="180">
        <f t="shared" si="231"/>
        <v>-0.26470588235294112</v>
      </c>
      <c r="S1065" s="181" t="str">
        <f t="shared" si="227"/>
        <v>DEGROWTH</v>
      </c>
      <c r="T1065" s="178">
        <f t="shared" si="232"/>
        <v>75</v>
      </c>
      <c r="U1065" s="182" t="str">
        <f t="shared" si="233"/>
        <v>Sep</v>
      </c>
      <c r="V1065" s="178">
        <f t="shared" si="234"/>
        <v>75</v>
      </c>
      <c r="W1065" s="183">
        <f t="shared" si="228"/>
        <v>-50</v>
      </c>
      <c r="X1065" s="184" t="b">
        <f t="shared" si="235"/>
        <v>0</v>
      </c>
      <c r="Y1065" s="183" t="str">
        <f t="shared" si="229"/>
        <v>GROWTH</v>
      </c>
      <c r="Z1065" s="138">
        <v>0</v>
      </c>
      <c r="AA1065" s="133"/>
      <c r="AB1065" s="133" t="s">
        <v>121</v>
      </c>
      <c r="AC1065" s="138" t="s">
        <v>3061</v>
      </c>
      <c r="AE1065" s="138" t="s">
        <v>3061</v>
      </c>
      <c r="AF1065" s="139">
        <v>62.666666666666664</v>
      </c>
    </row>
    <row r="1066" spans="1:32" s="139" customFormat="1" ht="12">
      <c r="A1066" s="133" t="s">
        <v>3061</v>
      </c>
      <c r="B1066" s="141" t="s">
        <v>3172</v>
      </c>
      <c r="C1066" s="152" t="s">
        <v>3175</v>
      </c>
      <c r="D1066" s="135">
        <v>1000001821</v>
      </c>
      <c r="E1066" s="136" t="s">
        <v>3176</v>
      </c>
      <c r="F1066" s="137">
        <v>42307</v>
      </c>
      <c r="G1066" s="137" t="str">
        <f t="shared" si="236"/>
        <v>Targeted Dealer</v>
      </c>
      <c r="H1066" s="137"/>
      <c r="I1066" s="177">
        <v>50</v>
      </c>
      <c r="J1066" s="177"/>
      <c r="K1066" s="178">
        <v>25</v>
      </c>
      <c r="L1066" s="178">
        <f t="shared" si="224"/>
        <v>25</v>
      </c>
      <c r="M1066" s="178" t="str">
        <f t="shared" si="225"/>
        <v>-</v>
      </c>
      <c r="N1066" s="179">
        <v>25</v>
      </c>
      <c r="O1066" s="180" t="str">
        <f t="shared" si="230"/>
        <v>Aug</v>
      </c>
      <c r="P1066" s="178">
        <v>45</v>
      </c>
      <c r="Q1066" s="181">
        <f t="shared" si="226"/>
        <v>-20</v>
      </c>
      <c r="R1066" s="180">
        <f t="shared" si="231"/>
        <v>-0.44444444444444442</v>
      </c>
      <c r="S1066" s="181" t="str">
        <f t="shared" si="227"/>
        <v>DEGROWTH</v>
      </c>
      <c r="T1066" s="178">
        <f t="shared" si="232"/>
        <v>25</v>
      </c>
      <c r="U1066" s="182" t="str">
        <f t="shared" si="233"/>
        <v>Sep</v>
      </c>
      <c r="V1066" s="178">
        <f t="shared" si="234"/>
        <v>25</v>
      </c>
      <c r="W1066" s="183">
        <f t="shared" si="228"/>
        <v>0</v>
      </c>
      <c r="X1066" s="184" t="b">
        <f t="shared" si="235"/>
        <v>0</v>
      </c>
      <c r="Y1066" s="183" t="str">
        <f t="shared" si="229"/>
        <v>GROWTH</v>
      </c>
      <c r="Z1066" s="138">
        <v>0</v>
      </c>
      <c r="AA1066" s="133"/>
      <c r="AB1066" s="133" t="s">
        <v>121</v>
      </c>
      <c r="AC1066" s="133" t="s">
        <v>3061</v>
      </c>
      <c r="AE1066" s="133" t="s">
        <v>3061</v>
      </c>
      <c r="AF1066" s="139">
        <v>57.833333333333336</v>
      </c>
    </row>
    <row r="1067" spans="1:32" s="139" customFormat="1" ht="12">
      <c r="A1067" s="133" t="s">
        <v>3061</v>
      </c>
      <c r="B1067" s="141" t="s">
        <v>3172</v>
      </c>
      <c r="C1067" s="152" t="s">
        <v>3185</v>
      </c>
      <c r="D1067" s="135">
        <v>1000001815</v>
      </c>
      <c r="E1067" s="136" t="s">
        <v>3186</v>
      </c>
      <c r="F1067" s="137">
        <v>43503</v>
      </c>
      <c r="G1067" s="137" t="str">
        <f t="shared" si="236"/>
        <v>Targeted Dealer</v>
      </c>
      <c r="H1067" s="137"/>
      <c r="I1067" s="177">
        <v>25</v>
      </c>
      <c r="J1067" s="177"/>
      <c r="K1067" s="178">
        <v>25</v>
      </c>
      <c r="L1067" s="178">
        <f t="shared" si="224"/>
        <v>0</v>
      </c>
      <c r="M1067" s="178" t="str">
        <f t="shared" si="225"/>
        <v>-</v>
      </c>
      <c r="N1067" s="179">
        <v>25</v>
      </c>
      <c r="O1067" s="180" t="str">
        <f t="shared" si="230"/>
        <v>Aug</v>
      </c>
      <c r="P1067" s="178">
        <v>25</v>
      </c>
      <c r="Q1067" s="181">
        <f t="shared" si="226"/>
        <v>0</v>
      </c>
      <c r="R1067" s="180">
        <f t="shared" si="231"/>
        <v>0</v>
      </c>
      <c r="S1067" s="181" t="str">
        <f t="shared" si="227"/>
        <v>GROWTH</v>
      </c>
      <c r="T1067" s="178">
        <f t="shared" si="232"/>
        <v>25</v>
      </c>
      <c r="U1067" s="182" t="str">
        <f t="shared" si="233"/>
        <v>Sep</v>
      </c>
      <c r="V1067" s="178">
        <f t="shared" si="234"/>
        <v>25</v>
      </c>
      <c r="W1067" s="183">
        <f t="shared" si="228"/>
        <v>0</v>
      </c>
      <c r="X1067" s="184" t="b">
        <f t="shared" si="235"/>
        <v>0</v>
      </c>
      <c r="Y1067" s="183" t="str">
        <f t="shared" si="229"/>
        <v>GROWTH</v>
      </c>
      <c r="Z1067" s="138">
        <v>0</v>
      </c>
      <c r="AA1067" s="133"/>
      <c r="AB1067" s="133" t="s">
        <v>121</v>
      </c>
      <c r="AC1067" s="133" t="s">
        <v>3061</v>
      </c>
      <c r="AE1067" s="133" t="s">
        <v>3061</v>
      </c>
      <c r="AF1067" s="139">
        <v>48.333333333333336</v>
      </c>
    </row>
    <row r="1068" spans="1:32" s="139" customFormat="1" ht="12">
      <c r="A1068" s="133" t="s">
        <v>3061</v>
      </c>
      <c r="B1068" s="141" t="s">
        <v>3172</v>
      </c>
      <c r="C1068" s="152" t="s">
        <v>3187</v>
      </c>
      <c r="D1068" s="135">
        <v>1000001804</v>
      </c>
      <c r="E1068" s="136" t="s">
        <v>3188</v>
      </c>
      <c r="F1068" s="137">
        <v>43706</v>
      </c>
      <c r="G1068" s="137" t="str">
        <f t="shared" si="236"/>
        <v>Targeted Dealer</v>
      </c>
      <c r="H1068" s="137"/>
      <c r="I1068" s="177">
        <v>25</v>
      </c>
      <c r="J1068" s="177"/>
      <c r="K1068" s="178">
        <v>25</v>
      </c>
      <c r="L1068" s="178">
        <f t="shared" si="224"/>
        <v>0</v>
      </c>
      <c r="M1068" s="178" t="str">
        <f t="shared" si="225"/>
        <v>-</v>
      </c>
      <c r="N1068" s="179">
        <v>50</v>
      </c>
      <c r="O1068" s="180" t="str">
        <f t="shared" si="230"/>
        <v>Aug</v>
      </c>
      <c r="P1068" s="178">
        <v>25</v>
      </c>
      <c r="Q1068" s="181">
        <f t="shared" si="226"/>
        <v>0</v>
      </c>
      <c r="R1068" s="180">
        <f t="shared" si="231"/>
        <v>0</v>
      </c>
      <c r="S1068" s="181" t="str">
        <f t="shared" si="227"/>
        <v>GROWTH</v>
      </c>
      <c r="T1068" s="178">
        <f t="shared" si="232"/>
        <v>50</v>
      </c>
      <c r="U1068" s="182" t="str">
        <f t="shared" si="233"/>
        <v>Sep</v>
      </c>
      <c r="V1068" s="178">
        <f t="shared" si="234"/>
        <v>50</v>
      </c>
      <c r="W1068" s="183">
        <f t="shared" si="228"/>
        <v>-25</v>
      </c>
      <c r="X1068" s="184" t="b">
        <f t="shared" si="235"/>
        <v>0</v>
      </c>
      <c r="Y1068" s="183" t="str">
        <f t="shared" si="229"/>
        <v>GROWTH</v>
      </c>
      <c r="Z1068" s="138">
        <v>0</v>
      </c>
      <c r="AA1068" s="133"/>
      <c r="AB1068" s="133" t="s">
        <v>121</v>
      </c>
      <c r="AC1068" s="133" t="s">
        <v>3061</v>
      </c>
      <c r="AE1068" s="133" t="s">
        <v>3061</v>
      </c>
      <c r="AF1068" s="139">
        <v>37.5</v>
      </c>
    </row>
    <row r="1069" spans="1:32" s="139" customFormat="1" ht="12">
      <c r="A1069" s="133" t="s">
        <v>3061</v>
      </c>
      <c r="B1069" s="141" t="s">
        <v>3172</v>
      </c>
      <c r="C1069" s="152" t="s">
        <v>3189</v>
      </c>
      <c r="D1069" s="135">
        <v>1000001818</v>
      </c>
      <c r="E1069" s="136" t="s">
        <v>3190</v>
      </c>
      <c r="F1069" s="137">
        <v>44323</v>
      </c>
      <c r="G1069" s="137" t="str">
        <f t="shared" si="236"/>
        <v>Targeted Dealer</v>
      </c>
      <c r="H1069" s="137"/>
      <c r="I1069" s="177">
        <v>100</v>
      </c>
      <c r="J1069" s="177"/>
      <c r="K1069" s="178">
        <v>101</v>
      </c>
      <c r="L1069" s="178">
        <f t="shared" si="224"/>
        <v>-1</v>
      </c>
      <c r="M1069" s="178" t="str">
        <f t="shared" si="225"/>
        <v>-</v>
      </c>
      <c r="N1069" s="179">
        <v>115</v>
      </c>
      <c r="O1069" s="180" t="str">
        <f t="shared" si="230"/>
        <v>Aug</v>
      </c>
      <c r="P1069" s="178">
        <v>110</v>
      </c>
      <c r="Q1069" s="181">
        <f t="shared" si="226"/>
        <v>-9</v>
      </c>
      <c r="R1069" s="180">
        <f t="shared" si="231"/>
        <v>-8.181818181818179E-2</v>
      </c>
      <c r="S1069" s="181" t="str">
        <f t="shared" si="227"/>
        <v>DEGROWTH</v>
      </c>
      <c r="T1069" s="178">
        <f t="shared" si="232"/>
        <v>115</v>
      </c>
      <c r="U1069" s="182" t="str">
        <f t="shared" si="233"/>
        <v>Sep</v>
      </c>
      <c r="V1069" s="178">
        <f t="shared" si="234"/>
        <v>115</v>
      </c>
      <c r="W1069" s="183">
        <f t="shared" si="228"/>
        <v>-14</v>
      </c>
      <c r="X1069" s="184" t="b">
        <f t="shared" si="235"/>
        <v>0</v>
      </c>
      <c r="Y1069" s="183" t="str">
        <f t="shared" si="229"/>
        <v>GROWTH</v>
      </c>
      <c r="Z1069" s="138">
        <v>0</v>
      </c>
      <c r="AA1069" s="133"/>
      <c r="AB1069" s="133" t="s">
        <v>121</v>
      </c>
      <c r="AC1069" s="133" t="s">
        <v>3061</v>
      </c>
      <c r="AE1069" s="133" t="s">
        <v>3061</v>
      </c>
      <c r="AF1069" s="139">
        <v>205.66666666666666</v>
      </c>
    </row>
    <row r="1070" spans="1:32" s="139" customFormat="1" ht="12">
      <c r="A1070" s="133" t="s">
        <v>3061</v>
      </c>
      <c r="B1070" s="141" t="s">
        <v>3172</v>
      </c>
      <c r="C1070" s="152" t="s">
        <v>3193</v>
      </c>
      <c r="D1070" s="135">
        <v>1000002638</v>
      </c>
      <c r="E1070" s="153" t="s">
        <v>3194</v>
      </c>
      <c r="F1070" s="137">
        <v>44634</v>
      </c>
      <c r="G1070" s="137" t="str">
        <f t="shared" si="236"/>
        <v>Targeted Dealer</v>
      </c>
      <c r="H1070" s="137"/>
      <c r="I1070" s="177">
        <v>25</v>
      </c>
      <c r="J1070" s="177"/>
      <c r="K1070" s="178">
        <v>0</v>
      </c>
      <c r="L1070" s="178">
        <f t="shared" si="224"/>
        <v>25</v>
      </c>
      <c r="M1070" s="178" t="str">
        <f t="shared" si="225"/>
        <v>-</v>
      </c>
      <c r="N1070" s="179">
        <v>0</v>
      </c>
      <c r="O1070" s="180" t="str">
        <f t="shared" si="230"/>
        <v>Aug</v>
      </c>
      <c r="P1070" s="178">
        <v>45</v>
      </c>
      <c r="Q1070" s="181">
        <f t="shared" si="226"/>
        <v>-45</v>
      </c>
      <c r="R1070" s="180">
        <f t="shared" si="231"/>
        <v>-1</v>
      </c>
      <c r="S1070" s="181" t="b">
        <f t="shared" si="227"/>
        <v>0</v>
      </c>
      <c r="T1070" s="178">
        <f t="shared" si="232"/>
        <v>0</v>
      </c>
      <c r="U1070" s="182" t="str">
        <f t="shared" si="233"/>
        <v>Sep</v>
      </c>
      <c r="V1070" s="178">
        <f t="shared" si="234"/>
        <v>0</v>
      </c>
      <c r="W1070" s="183">
        <f t="shared" si="228"/>
        <v>0</v>
      </c>
      <c r="X1070" s="184" t="b">
        <f t="shared" si="235"/>
        <v>0</v>
      </c>
      <c r="Y1070" s="183" t="b">
        <f t="shared" si="229"/>
        <v>0</v>
      </c>
      <c r="Z1070" s="138">
        <v>0</v>
      </c>
      <c r="AA1070" s="133"/>
      <c r="AB1070" s="133" t="s">
        <v>121</v>
      </c>
      <c r="AC1070" s="133" t="s">
        <v>3061</v>
      </c>
      <c r="AE1070" s="133" t="s">
        <v>3061</v>
      </c>
      <c r="AF1070" s="139">
        <v>11.666666666666666</v>
      </c>
    </row>
    <row r="1071" spans="1:32" s="139" customFormat="1" ht="12">
      <c r="A1071" s="133" t="s">
        <v>3061</v>
      </c>
      <c r="B1071" s="141" t="s">
        <v>3172</v>
      </c>
      <c r="C1071" s="152" t="s">
        <v>3195</v>
      </c>
      <c r="D1071" s="135">
        <v>1000002639</v>
      </c>
      <c r="E1071" s="153" t="s">
        <v>3196</v>
      </c>
      <c r="F1071" s="137">
        <v>44635</v>
      </c>
      <c r="G1071" s="137" t="str">
        <f t="shared" si="236"/>
        <v>Targeted Dealer</v>
      </c>
      <c r="H1071" s="137"/>
      <c r="I1071" s="177">
        <v>30</v>
      </c>
      <c r="J1071" s="177"/>
      <c r="K1071" s="178">
        <v>0</v>
      </c>
      <c r="L1071" s="178">
        <f t="shared" si="224"/>
        <v>30</v>
      </c>
      <c r="M1071" s="178" t="str">
        <f t="shared" si="225"/>
        <v>-</v>
      </c>
      <c r="N1071" s="179">
        <v>25</v>
      </c>
      <c r="O1071" s="180" t="str">
        <f t="shared" si="230"/>
        <v>Aug</v>
      </c>
      <c r="P1071" s="178">
        <v>0</v>
      </c>
      <c r="Q1071" s="181">
        <f t="shared" si="226"/>
        <v>0</v>
      </c>
      <c r="R1071" s="180" t="str">
        <f t="shared" si="231"/>
        <v xml:space="preserve"> </v>
      </c>
      <c r="S1071" s="181" t="str">
        <f t="shared" si="227"/>
        <v>GROWTH</v>
      </c>
      <c r="T1071" s="178">
        <f t="shared" si="232"/>
        <v>25</v>
      </c>
      <c r="U1071" s="182" t="str">
        <f t="shared" si="233"/>
        <v>Sep</v>
      </c>
      <c r="V1071" s="178">
        <f t="shared" si="234"/>
        <v>25</v>
      </c>
      <c r="W1071" s="183">
        <f t="shared" si="228"/>
        <v>-25</v>
      </c>
      <c r="X1071" s="184" t="b">
        <f t="shared" si="235"/>
        <v>0</v>
      </c>
      <c r="Y1071" s="183" t="str">
        <f t="shared" si="229"/>
        <v>GROWTH</v>
      </c>
      <c r="Z1071" s="138">
        <v>0</v>
      </c>
      <c r="AA1071" s="133"/>
      <c r="AB1071" s="133" t="s">
        <v>121</v>
      </c>
      <c r="AC1071" s="133" t="s">
        <v>3061</v>
      </c>
      <c r="AE1071" s="133" t="s">
        <v>3061</v>
      </c>
      <c r="AF1071" s="139">
        <v>9.1666666666666661</v>
      </c>
    </row>
    <row r="1072" spans="1:32" s="139" customFormat="1" ht="12">
      <c r="A1072" s="133" t="s">
        <v>3061</v>
      </c>
      <c r="B1072" s="141" t="s">
        <v>3172</v>
      </c>
      <c r="C1072" s="152" t="s">
        <v>3197</v>
      </c>
      <c r="D1072" s="135">
        <v>1000003645</v>
      </c>
      <c r="E1072" s="153" t="s">
        <v>3198</v>
      </c>
      <c r="F1072" s="137">
        <v>45126</v>
      </c>
      <c r="G1072" s="137" t="str">
        <f t="shared" si="236"/>
        <v>Targeted Dealer</v>
      </c>
      <c r="H1072" s="137"/>
      <c r="I1072" s="177">
        <v>25</v>
      </c>
      <c r="J1072" s="177"/>
      <c r="K1072" s="178">
        <v>25</v>
      </c>
      <c r="L1072" s="178">
        <f t="shared" si="224"/>
        <v>0</v>
      </c>
      <c r="M1072" s="178" t="str">
        <f t="shared" si="225"/>
        <v>-</v>
      </c>
      <c r="N1072" s="179">
        <v>25</v>
      </c>
      <c r="O1072" s="180" t="str">
        <f t="shared" si="230"/>
        <v>Aug</v>
      </c>
      <c r="P1072" s="178">
        <v>25</v>
      </c>
      <c r="Q1072" s="181">
        <f t="shared" si="226"/>
        <v>0</v>
      </c>
      <c r="R1072" s="180">
        <f t="shared" si="231"/>
        <v>0</v>
      </c>
      <c r="S1072" s="181" t="str">
        <f t="shared" si="227"/>
        <v>GROWTH</v>
      </c>
      <c r="T1072" s="178">
        <f t="shared" si="232"/>
        <v>25</v>
      </c>
      <c r="U1072" s="182" t="str">
        <f t="shared" si="233"/>
        <v>Sep</v>
      </c>
      <c r="V1072" s="178">
        <f t="shared" si="234"/>
        <v>25</v>
      </c>
      <c r="W1072" s="183">
        <f t="shared" si="228"/>
        <v>0</v>
      </c>
      <c r="X1072" s="184" t="b">
        <f t="shared" si="235"/>
        <v>0</v>
      </c>
      <c r="Y1072" s="183" t="str">
        <f t="shared" si="229"/>
        <v>GROWTH</v>
      </c>
      <c r="Z1072" s="138">
        <v>0</v>
      </c>
      <c r="AA1072" s="133"/>
      <c r="AB1072" s="133" t="s">
        <v>121</v>
      </c>
      <c r="AC1072" s="133" t="s">
        <v>3061</v>
      </c>
      <c r="AE1072" s="133" t="s">
        <v>3061</v>
      </c>
      <c r="AF1072" s="139">
        <v>25.833333333333332</v>
      </c>
    </row>
    <row r="1073" spans="1:32" s="139" customFormat="1" ht="12">
      <c r="A1073" s="133" t="s">
        <v>3061</v>
      </c>
      <c r="B1073" s="141" t="s">
        <v>3172</v>
      </c>
      <c r="C1073" s="144" t="s">
        <v>3201</v>
      </c>
      <c r="D1073" s="144">
        <v>1000004012</v>
      </c>
      <c r="E1073" s="144" t="s">
        <v>3202</v>
      </c>
      <c r="F1073" s="137">
        <v>45461</v>
      </c>
      <c r="G1073" s="137" t="str">
        <f t="shared" si="236"/>
        <v>Targeted Dealer</v>
      </c>
      <c r="H1073" s="137"/>
      <c r="I1073" s="177">
        <v>25</v>
      </c>
      <c r="J1073" s="177"/>
      <c r="K1073" s="178">
        <v>25</v>
      </c>
      <c r="L1073" s="178">
        <f t="shared" si="224"/>
        <v>0</v>
      </c>
      <c r="M1073" s="178" t="str">
        <f t="shared" si="225"/>
        <v>-</v>
      </c>
      <c r="N1073" s="179">
        <v>25</v>
      </c>
      <c r="O1073" s="180" t="str">
        <f t="shared" si="230"/>
        <v>Aug</v>
      </c>
      <c r="P1073" s="178">
        <v>25</v>
      </c>
      <c r="Q1073" s="181">
        <f t="shared" si="226"/>
        <v>0</v>
      </c>
      <c r="R1073" s="180">
        <f t="shared" si="231"/>
        <v>0</v>
      </c>
      <c r="S1073" s="181" t="str">
        <f t="shared" si="227"/>
        <v>GROWTH</v>
      </c>
      <c r="T1073" s="178">
        <f t="shared" si="232"/>
        <v>25</v>
      </c>
      <c r="U1073" s="182" t="str">
        <f t="shared" si="233"/>
        <v>Sep</v>
      </c>
      <c r="V1073" s="178">
        <f t="shared" si="234"/>
        <v>25</v>
      </c>
      <c r="W1073" s="183">
        <f t="shared" si="228"/>
        <v>0</v>
      </c>
      <c r="X1073" s="184" t="b">
        <f t="shared" si="235"/>
        <v>0</v>
      </c>
      <c r="Y1073" s="183" t="str">
        <f t="shared" si="229"/>
        <v>GROWTH</v>
      </c>
      <c r="Z1073" s="138">
        <v>0</v>
      </c>
      <c r="AA1073" s="133"/>
      <c r="AB1073" s="133" t="s">
        <v>121</v>
      </c>
      <c r="AC1073" s="133" t="s">
        <v>3061</v>
      </c>
      <c r="AE1073" s="133" t="s">
        <v>3061</v>
      </c>
      <c r="AF1073" s="139">
        <v>16.666666666666668</v>
      </c>
    </row>
    <row r="1074" spans="1:32" s="139" customFormat="1" ht="12">
      <c r="A1074" s="133" t="s">
        <v>3061</v>
      </c>
      <c r="B1074" s="144" t="s">
        <v>3172</v>
      </c>
      <c r="C1074" s="144" t="s">
        <v>3203</v>
      </c>
      <c r="D1074" s="144">
        <v>1000004088</v>
      </c>
      <c r="E1074" s="144" t="s">
        <v>3204</v>
      </c>
      <c r="F1074" s="137">
        <v>45520</v>
      </c>
      <c r="G1074" s="137" t="str">
        <f t="shared" si="236"/>
        <v>Targeted Dealer</v>
      </c>
      <c r="H1074" s="137"/>
      <c r="I1074" s="177">
        <v>25</v>
      </c>
      <c r="J1074" s="177"/>
      <c r="K1074" s="178">
        <v>50</v>
      </c>
      <c r="L1074" s="178">
        <f t="shared" si="224"/>
        <v>-25</v>
      </c>
      <c r="M1074" s="178" t="str">
        <f t="shared" si="225"/>
        <v>-</v>
      </c>
      <c r="N1074" s="179">
        <v>25</v>
      </c>
      <c r="O1074" s="180" t="str">
        <f t="shared" si="230"/>
        <v>Aug</v>
      </c>
      <c r="P1074" s="178">
        <v>25</v>
      </c>
      <c r="Q1074" s="181">
        <f t="shared" si="226"/>
        <v>25</v>
      </c>
      <c r="R1074" s="180">
        <f t="shared" si="231"/>
        <v>1</v>
      </c>
      <c r="S1074" s="181" t="str">
        <f t="shared" si="227"/>
        <v>GROWTH</v>
      </c>
      <c r="T1074" s="178">
        <f t="shared" si="232"/>
        <v>25</v>
      </c>
      <c r="U1074" s="182" t="str">
        <f t="shared" si="233"/>
        <v>Sep</v>
      </c>
      <c r="V1074" s="178">
        <f t="shared" si="234"/>
        <v>25</v>
      </c>
      <c r="W1074" s="183">
        <f t="shared" si="228"/>
        <v>25</v>
      </c>
      <c r="X1074" s="184" t="b">
        <f t="shared" si="235"/>
        <v>0</v>
      </c>
      <c r="Y1074" s="183" t="str">
        <f t="shared" si="229"/>
        <v>GROWTH</v>
      </c>
      <c r="Z1074" s="138">
        <v>0</v>
      </c>
      <c r="AA1074" s="133"/>
      <c r="AB1074" s="133" t="s">
        <v>121</v>
      </c>
      <c r="AC1074" s="133" t="s">
        <v>3061</v>
      </c>
      <c r="AE1074" s="133" t="s">
        <v>3061</v>
      </c>
      <c r="AF1074" s="139">
        <v>38.333333333333336</v>
      </c>
    </row>
    <row r="1075" spans="1:32" s="139" customFormat="1" ht="12">
      <c r="A1075" s="133" t="s">
        <v>3061</v>
      </c>
      <c r="B1075" s="141" t="s">
        <v>97</v>
      </c>
      <c r="C1075" s="152" t="s">
        <v>3207</v>
      </c>
      <c r="D1075" s="135">
        <v>1000002665</v>
      </c>
      <c r="E1075" s="141" t="s">
        <v>3208</v>
      </c>
      <c r="F1075" s="137">
        <v>44739</v>
      </c>
      <c r="G1075" s="137" t="str">
        <f t="shared" si="236"/>
        <v>Targeted Dealer</v>
      </c>
      <c r="H1075" s="137"/>
      <c r="I1075" s="177">
        <v>80</v>
      </c>
      <c r="J1075" s="177"/>
      <c r="K1075" s="178">
        <v>90</v>
      </c>
      <c r="L1075" s="178">
        <f t="shared" si="224"/>
        <v>-10</v>
      </c>
      <c r="M1075" s="178" t="str">
        <f t="shared" si="225"/>
        <v>-</v>
      </c>
      <c r="N1075" s="179">
        <v>105</v>
      </c>
      <c r="O1075" s="180" t="str">
        <f t="shared" si="230"/>
        <v>Aug</v>
      </c>
      <c r="P1075" s="178">
        <v>85</v>
      </c>
      <c r="Q1075" s="181">
        <f t="shared" si="226"/>
        <v>5</v>
      </c>
      <c r="R1075" s="180">
        <f t="shared" si="231"/>
        <v>5.8823529411764719E-2</v>
      </c>
      <c r="S1075" s="181" t="str">
        <f t="shared" si="227"/>
        <v>GROWTH</v>
      </c>
      <c r="T1075" s="178">
        <f t="shared" si="232"/>
        <v>105</v>
      </c>
      <c r="U1075" s="182" t="str">
        <f t="shared" si="233"/>
        <v>Sep</v>
      </c>
      <c r="V1075" s="178">
        <f t="shared" si="234"/>
        <v>105</v>
      </c>
      <c r="W1075" s="183">
        <f t="shared" si="228"/>
        <v>-15</v>
      </c>
      <c r="X1075" s="184" t="b">
        <f t="shared" si="235"/>
        <v>0</v>
      </c>
      <c r="Y1075" s="183" t="str">
        <f t="shared" si="229"/>
        <v>GROWTH</v>
      </c>
      <c r="Z1075" s="138">
        <v>0</v>
      </c>
      <c r="AA1075" s="133"/>
      <c r="AB1075" s="133" t="s">
        <v>121</v>
      </c>
      <c r="AC1075" s="133" t="s">
        <v>3061</v>
      </c>
      <c r="AE1075" s="133" t="s">
        <v>3061</v>
      </c>
      <c r="AF1075" s="139">
        <v>95</v>
      </c>
    </row>
    <row r="1076" spans="1:32" s="139" customFormat="1" ht="12">
      <c r="A1076" s="133" t="s">
        <v>3061</v>
      </c>
      <c r="B1076" s="141" t="s">
        <v>97</v>
      </c>
      <c r="C1076" s="152" t="s">
        <v>3209</v>
      </c>
      <c r="D1076" s="135">
        <v>1000002695</v>
      </c>
      <c r="E1076" s="141" t="s">
        <v>3210</v>
      </c>
      <c r="F1076" s="137">
        <v>44739</v>
      </c>
      <c r="G1076" s="137" t="str">
        <f t="shared" si="236"/>
        <v>Targeted Dealer</v>
      </c>
      <c r="H1076" s="137"/>
      <c r="I1076" s="177">
        <v>330</v>
      </c>
      <c r="J1076" s="177"/>
      <c r="K1076" s="178">
        <v>270</v>
      </c>
      <c r="L1076" s="178">
        <f t="shared" si="224"/>
        <v>60</v>
      </c>
      <c r="M1076" s="178" t="str">
        <f t="shared" si="225"/>
        <v>-</v>
      </c>
      <c r="N1076" s="179">
        <v>250</v>
      </c>
      <c r="O1076" s="180" t="str">
        <f t="shared" si="230"/>
        <v>Aug</v>
      </c>
      <c r="P1076" s="178">
        <v>360</v>
      </c>
      <c r="Q1076" s="181">
        <f t="shared" si="226"/>
        <v>-90</v>
      </c>
      <c r="R1076" s="180">
        <f t="shared" si="231"/>
        <v>-0.25</v>
      </c>
      <c r="S1076" s="181" t="str">
        <f t="shared" si="227"/>
        <v>DEGROWTH</v>
      </c>
      <c r="T1076" s="178">
        <f t="shared" si="232"/>
        <v>250</v>
      </c>
      <c r="U1076" s="182" t="str">
        <f t="shared" si="233"/>
        <v>Sep</v>
      </c>
      <c r="V1076" s="178">
        <f t="shared" si="234"/>
        <v>250</v>
      </c>
      <c r="W1076" s="183">
        <f t="shared" si="228"/>
        <v>20</v>
      </c>
      <c r="X1076" s="184" t="b">
        <f t="shared" si="235"/>
        <v>0</v>
      </c>
      <c r="Y1076" s="183" t="str">
        <f t="shared" si="229"/>
        <v>GROWTH</v>
      </c>
      <c r="Z1076" s="138">
        <v>0</v>
      </c>
      <c r="AA1076" s="133"/>
      <c r="AB1076" s="133" t="s">
        <v>121</v>
      </c>
      <c r="AC1076" s="133" t="s">
        <v>3061</v>
      </c>
      <c r="AE1076" s="133" t="s">
        <v>3061</v>
      </c>
      <c r="AF1076" s="139">
        <v>340</v>
      </c>
    </row>
    <row r="1077" spans="1:32" s="139" customFormat="1" ht="12">
      <c r="A1077" s="133" t="s">
        <v>3061</v>
      </c>
      <c r="B1077" s="141" t="s">
        <v>97</v>
      </c>
      <c r="C1077" s="141" t="s">
        <v>3211</v>
      </c>
      <c r="D1077" s="135">
        <v>1000001197</v>
      </c>
      <c r="E1077" s="136" t="s">
        <v>3212</v>
      </c>
      <c r="F1077" s="137">
        <v>41834</v>
      </c>
      <c r="G1077" s="137" t="str">
        <f t="shared" si="236"/>
        <v>Targeted Dealer</v>
      </c>
      <c r="H1077" s="137"/>
      <c r="I1077" s="177">
        <v>140</v>
      </c>
      <c r="J1077" s="177"/>
      <c r="K1077" s="178">
        <v>140</v>
      </c>
      <c r="L1077" s="178">
        <f t="shared" si="224"/>
        <v>0</v>
      </c>
      <c r="M1077" s="178" t="str">
        <f t="shared" si="225"/>
        <v>-</v>
      </c>
      <c r="N1077" s="179">
        <v>125</v>
      </c>
      <c r="O1077" s="180" t="str">
        <f t="shared" si="230"/>
        <v>Aug</v>
      </c>
      <c r="P1077" s="178">
        <v>135</v>
      </c>
      <c r="Q1077" s="181">
        <f t="shared" si="226"/>
        <v>5</v>
      </c>
      <c r="R1077" s="180">
        <f t="shared" si="231"/>
        <v>3.7037037037036979E-2</v>
      </c>
      <c r="S1077" s="181" t="str">
        <f t="shared" si="227"/>
        <v>GROWTH</v>
      </c>
      <c r="T1077" s="178">
        <f t="shared" si="232"/>
        <v>125</v>
      </c>
      <c r="U1077" s="182" t="str">
        <f t="shared" si="233"/>
        <v>Sep</v>
      </c>
      <c r="V1077" s="178">
        <f t="shared" si="234"/>
        <v>125</v>
      </c>
      <c r="W1077" s="183">
        <f t="shared" si="228"/>
        <v>15</v>
      </c>
      <c r="X1077" s="184" t="b">
        <f t="shared" si="235"/>
        <v>0</v>
      </c>
      <c r="Y1077" s="183" t="str">
        <f t="shared" si="229"/>
        <v>GROWTH</v>
      </c>
      <c r="Z1077" s="138">
        <v>0</v>
      </c>
      <c r="AA1077" s="133"/>
      <c r="AB1077" s="133" t="s">
        <v>121</v>
      </c>
      <c r="AC1077" s="133" t="s">
        <v>3061</v>
      </c>
      <c r="AE1077" s="133" t="s">
        <v>3061</v>
      </c>
      <c r="AF1077" s="139">
        <v>164.29166666666666</v>
      </c>
    </row>
    <row r="1078" spans="1:32" s="139" customFormat="1" ht="12">
      <c r="A1078" s="133" t="s">
        <v>3061</v>
      </c>
      <c r="B1078" s="141" t="s">
        <v>97</v>
      </c>
      <c r="C1078" s="141" t="s">
        <v>3213</v>
      </c>
      <c r="D1078" s="135">
        <v>1000001189</v>
      </c>
      <c r="E1078" s="136" t="s">
        <v>3214</v>
      </c>
      <c r="F1078" s="137">
        <v>41925</v>
      </c>
      <c r="G1078" s="137" t="str">
        <f t="shared" si="236"/>
        <v>Targeted Dealer</v>
      </c>
      <c r="H1078" s="137"/>
      <c r="I1078" s="177">
        <v>200</v>
      </c>
      <c r="J1078" s="177"/>
      <c r="K1078" s="178">
        <v>36.75</v>
      </c>
      <c r="L1078" s="178">
        <f t="shared" si="224"/>
        <v>163.25</v>
      </c>
      <c r="M1078" s="178" t="str">
        <f t="shared" si="225"/>
        <v>-</v>
      </c>
      <c r="N1078" s="179">
        <v>75</v>
      </c>
      <c r="O1078" s="180" t="str">
        <f t="shared" si="230"/>
        <v>Aug</v>
      </c>
      <c r="P1078" s="178">
        <v>274.5</v>
      </c>
      <c r="Q1078" s="181">
        <f t="shared" si="226"/>
        <v>-237.75</v>
      </c>
      <c r="R1078" s="180">
        <f t="shared" si="231"/>
        <v>-0.86612021857923494</v>
      </c>
      <c r="S1078" s="181" t="str">
        <f t="shared" si="227"/>
        <v>DEGROWTH</v>
      </c>
      <c r="T1078" s="178">
        <f t="shared" si="232"/>
        <v>75</v>
      </c>
      <c r="U1078" s="182" t="str">
        <f t="shared" si="233"/>
        <v>Sep</v>
      </c>
      <c r="V1078" s="178">
        <f t="shared" si="234"/>
        <v>75</v>
      </c>
      <c r="W1078" s="183">
        <f t="shared" si="228"/>
        <v>-38.25</v>
      </c>
      <c r="X1078" s="184" t="b">
        <f t="shared" si="235"/>
        <v>0</v>
      </c>
      <c r="Y1078" s="183" t="str">
        <f t="shared" si="229"/>
        <v>GROWTH</v>
      </c>
      <c r="Z1078" s="138">
        <v>0</v>
      </c>
      <c r="AA1078" s="133"/>
      <c r="AB1078" s="133" t="s">
        <v>121</v>
      </c>
      <c r="AC1078" s="133" t="s">
        <v>3061</v>
      </c>
      <c r="AE1078" s="133" t="s">
        <v>3061</v>
      </c>
      <c r="AF1078" s="139">
        <v>222.41666666666666</v>
      </c>
    </row>
    <row r="1079" spans="1:32" s="139" customFormat="1" ht="12">
      <c r="A1079" s="133" t="s">
        <v>3061</v>
      </c>
      <c r="B1079" s="141" t="s">
        <v>97</v>
      </c>
      <c r="C1079" s="141" t="s">
        <v>3215</v>
      </c>
      <c r="D1079" s="135">
        <v>1000001190</v>
      </c>
      <c r="E1079" s="136" t="s">
        <v>3216</v>
      </c>
      <c r="F1079" s="137">
        <v>41995</v>
      </c>
      <c r="G1079" s="137" t="str">
        <f t="shared" si="236"/>
        <v>Targeted Dealer</v>
      </c>
      <c r="H1079" s="137"/>
      <c r="I1079" s="177">
        <v>30</v>
      </c>
      <c r="J1079" s="177"/>
      <c r="K1079" s="178">
        <v>30</v>
      </c>
      <c r="L1079" s="178">
        <f t="shared" si="224"/>
        <v>0</v>
      </c>
      <c r="M1079" s="178" t="str">
        <f t="shared" si="225"/>
        <v>-</v>
      </c>
      <c r="N1079" s="179">
        <v>25</v>
      </c>
      <c r="O1079" s="180" t="str">
        <f t="shared" si="230"/>
        <v>Aug</v>
      </c>
      <c r="P1079" s="178">
        <v>0</v>
      </c>
      <c r="Q1079" s="181">
        <f t="shared" si="226"/>
        <v>30</v>
      </c>
      <c r="R1079" s="180" t="str">
        <f t="shared" si="231"/>
        <v xml:space="preserve"> </v>
      </c>
      <c r="S1079" s="181" t="str">
        <f t="shared" si="227"/>
        <v>GROWTH</v>
      </c>
      <c r="T1079" s="178">
        <f t="shared" si="232"/>
        <v>25</v>
      </c>
      <c r="U1079" s="182" t="str">
        <f t="shared" si="233"/>
        <v>Sep</v>
      </c>
      <c r="V1079" s="178">
        <f t="shared" si="234"/>
        <v>25</v>
      </c>
      <c r="W1079" s="183">
        <f t="shared" si="228"/>
        <v>5</v>
      </c>
      <c r="X1079" s="184" t="b">
        <f t="shared" si="235"/>
        <v>0</v>
      </c>
      <c r="Y1079" s="183" t="str">
        <f t="shared" si="229"/>
        <v>GROWTH</v>
      </c>
      <c r="Z1079" s="138">
        <v>0</v>
      </c>
      <c r="AA1079" s="133"/>
      <c r="AB1079" s="133" t="s">
        <v>121</v>
      </c>
      <c r="AC1079" s="133" t="s">
        <v>3061</v>
      </c>
      <c r="AE1079" s="133" t="s">
        <v>3061</v>
      </c>
      <c r="AF1079" s="139">
        <v>20</v>
      </c>
    </row>
    <row r="1080" spans="1:32" s="139" customFormat="1" ht="12">
      <c r="A1080" s="133" t="s">
        <v>3061</v>
      </c>
      <c r="B1080" s="141" t="s">
        <v>97</v>
      </c>
      <c r="C1080" s="141" t="s">
        <v>3217</v>
      </c>
      <c r="D1080" s="135">
        <v>1000001211</v>
      </c>
      <c r="E1080" s="136" t="s">
        <v>3218</v>
      </c>
      <c r="F1080" s="137">
        <v>42020</v>
      </c>
      <c r="G1080" s="137" t="str">
        <f t="shared" si="236"/>
        <v>Targeted Dealer</v>
      </c>
      <c r="H1080" s="137"/>
      <c r="I1080" s="177">
        <v>30</v>
      </c>
      <c r="J1080" s="177"/>
      <c r="K1080" s="178">
        <v>30</v>
      </c>
      <c r="L1080" s="178">
        <f t="shared" si="224"/>
        <v>0</v>
      </c>
      <c r="M1080" s="178" t="str">
        <f t="shared" si="225"/>
        <v>-</v>
      </c>
      <c r="N1080" s="179">
        <v>30</v>
      </c>
      <c r="O1080" s="180" t="str">
        <f t="shared" si="230"/>
        <v>Aug</v>
      </c>
      <c r="P1080" s="178">
        <v>30</v>
      </c>
      <c r="Q1080" s="181">
        <f t="shared" si="226"/>
        <v>0</v>
      </c>
      <c r="R1080" s="180">
        <f t="shared" si="231"/>
        <v>0</v>
      </c>
      <c r="S1080" s="181" t="str">
        <f t="shared" si="227"/>
        <v>GROWTH</v>
      </c>
      <c r="T1080" s="178">
        <f t="shared" si="232"/>
        <v>30</v>
      </c>
      <c r="U1080" s="182" t="str">
        <f t="shared" si="233"/>
        <v>Sep</v>
      </c>
      <c r="V1080" s="178">
        <f t="shared" si="234"/>
        <v>30</v>
      </c>
      <c r="W1080" s="183">
        <f t="shared" si="228"/>
        <v>0</v>
      </c>
      <c r="X1080" s="184" t="b">
        <f t="shared" si="235"/>
        <v>0</v>
      </c>
      <c r="Y1080" s="183" t="str">
        <f t="shared" si="229"/>
        <v>GROWTH</v>
      </c>
      <c r="Z1080" s="138">
        <v>0</v>
      </c>
      <c r="AA1080" s="133"/>
      <c r="AB1080" s="133" t="s">
        <v>121</v>
      </c>
      <c r="AC1080" s="133" t="s">
        <v>3061</v>
      </c>
      <c r="AE1080" s="133" t="s">
        <v>3061</v>
      </c>
      <c r="AF1080" s="139">
        <v>24.166666666666668</v>
      </c>
    </row>
    <row r="1081" spans="1:32" s="139" customFormat="1" ht="12">
      <c r="A1081" s="133" t="s">
        <v>3061</v>
      </c>
      <c r="B1081" s="141" t="s">
        <v>97</v>
      </c>
      <c r="C1081" s="141" t="s">
        <v>3219</v>
      </c>
      <c r="D1081" s="135">
        <v>1000001198</v>
      </c>
      <c r="E1081" s="136" t="s">
        <v>3220</v>
      </c>
      <c r="F1081" s="137">
        <v>42074</v>
      </c>
      <c r="G1081" s="137" t="str">
        <f t="shared" si="236"/>
        <v>Targeted Dealer</v>
      </c>
      <c r="H1081" s="137"/>
      <c r="I1081" s="177">
        <v>150</v>
      </c>
      <c r="J1081" s="177"/>
      <c r="K1081" s="178">
        <v>162</v>
      </c>
      <c r="L1081" s="178">
        <f t="shared" si="224"/>
        <v>-12</v>
      </c>
      <c r="M1081" s="178" t="str">
        <f t="shared" si="225"/>
        <v>-</v>
      </c>
      <c r="N1081" s="179">
        <v>75</v>
      </c>
      <c r="O1081" s="180" t="str">
        <f t="shared" si="230"/>
        <v>Aug</v>
      </c>
      <c r="P1081" s="178">
        <v>140</v>
      </c>
      <c r="Q1081" s="181">
        <f t="shared" si="226"/>
        <v>22</v>
      </c>
      <c r="R1081" s="180">
        <f t="shared" si="231"/>
        <v>0.15714285714285725</v>
      </c>
      <c r="S1081" s="181" t="str">
        <f t="shared" si="227"/>
        <v>GROWTH</v>
      </c>
      <c r="T1081" s="178">
        <f t="shared" si="232"/>
        <v>75</v>
      </c>
      <c r="U1081" s="182" t="str">
        <f t="shared" si="233"/>
        <v>Sep</v>
      </c>
      <c r="V1081" s="178">
        <f t="shared" si="234"/>
        <v>75</v>
      </c>
      <c r="W1081" s="183">
        <f t="shared" si="228"/>
        <v>87</v>
      </c>
      <c r="X1081" s="184" t="b">
        <f t="shared" si="235"/>
        <v>0</v>
      </c>
      <c r="Y1081" s="183" t="str">
        <f t="shared" si="229"/>
        <v>GROWTH</v>
      </c>
      <c r="Z1081" s="138">
        <v>0</v>
      </c>
      <c r="AA1081" s="133"/>
      <c r="AB1081" s="133" t="s">
        <v>121</v>
      </c>
      <c r="AC1081" s="133" t="s">
        <v>3061</v>
      </c>
      <c r="AE1081" s="133" t="s">
        <v>3061</v>
      </c>
      <c r="AF1081" s="139">
        <v>166.66666666666666</v>
      </c>
    </row>
    <row r="1082" spans="1:32" s="139" customFormat="1" ht="12">
      <c r="A1082" s="133" t="s">
        <v>3061</v>
      </c>
      <c r="B1082" s="141" t="s">
        <v>97</v>
      </c>
      <c r="C1082" s="141" t="s">
        <v>3221</v>
      </c>
      <c r="D1082" s="135">
        <v>1000001199</v>
      </c>
      <c r="E1082" s="136" t="s">
        <v>3222</v>
      </c>
      <c r="F1082" s="137">
        <v>42140</v>
      </c>
      <c r="G1082" s="137" t="str">
        <f t="shared" si="236"/>
        <v>Targeted Dealer</v>
      </c>
      <c r="H1082" s="137"/>
      <c r="I1082" s="177">
        <v>150</v>
      </c>
      <c r="J1082" s="177"/>
      <c r="K1082" s="178">
        <v>0</v>
      </c>
      <c r="L1082" s="178">
        <f t="shared" ref="L1082:L1138" si="237">I1082-K1082</f>
        <v>150</v>
      </c>
      <c r="M1082" s="178" t="str">
        <f t="shared" ref="M1082:M1138" si="238">IFERROR((K1082/J1082%),"-")</f>
        <v>-</v>
      </c>
      <c r="N1082" s="179">
        <v>60</v>
      </c>
      <c r="O1082" s="180" t="str">
        <f t="shared" si="230"/>
        <v>Aug</v>
      </c>
      <c r="P1082" s="178">
        <v>162.5</v>
      </c>
      <c r="Q1082" s="181">
        <f t="shared" ref="Q1082:Q1138" si="239">K1082-P1082</f>
        <v>-162.5</v>
      </c>
      <c r="R1082" s="180">
        <f t="shared" si="231"/>
        <v>-1</v>
      </c>
      <c r="S1082" s="181" t="str">
        <f t="shared" ref="S1082:S1138" si="240">IF(N1082&gt;0,IF(O1082="","-",IF(R1082&lt;0%,"DEGROWTH","GROWTH")))</f>
        <v>DEGROWTH</v>
      </c>
      <c r="T1082" s="178">
        <f t="shared" si="232"/>
        <v>60</v>
      </c>
      <c r="U1082" s="182" t="str">
        <f t="shared" si="233"/>
        <v>Sep</v>
      </c>
      <c r="V1082" s="178">
        <f t="shared" si="234"/>
        <v>60</v>
      </c>
      <c r="W1082" s="183">
        <f t="shared" ref="W1082:W1138" si="241">K1082-V1082</f>
        <v>-60</v>
      </c>
      <c r="X1082" s="184" t="b">
        <f t="shared" si="235"/>
        <v>0</v>
      </c>
      <c r="Y1082" s="183" t="str">
        <f t="shared" ref="Y1082:Y1138" si="242">IF(T1082&gt;0,IF(U1082="","-",IF(X1082&lt;0%,"DEGROWTH","GROWTH")))</f>
        <v>GROWTH</v>
      </c>
      <c r="Z1082" s="138">
        <v>0</v>
      </c>
      <c r="AA1082" s="133"/>
      <c r="AB1082" s="133" t="s">
        <v>121</v>
      </c>
      <c r="AC1082" s="133" t="s">
        <v>3061</v>
      </c>
      <c r="AE1082" s="133" t="s">
        <v>3061</v>
      </c>
      <c r="AF1082" s="139">
        <v>182.91666666666666</v>
      </c>
    </row>
    <row r="1083" spans="1:32" s="139" customFormat="1" ht="12">
      <c r="A1083" s="133" t="s">
        <v>3061</v>
      </c>
      <c r="B1083" s="141" t="s">
        <v>97</v>
      </c>
      <c r="C1083" s="141" t="s">
        <v>3223</v>
      </c>
      <c r="D1083" s="135">
        <v>1000001212</v>
      </c>
      <c r="E1083" s="136" t="s">
        <v>3224</v>
      </c>
      <c r="F1083" s="137">
        <v>42364</v>
      </c>
      <c r="G1083" s="137" t="str">
        <f t="shared" si="236"/>
        <v>Targeted Dealer</v>
      </c>
      <c r="H1083" s="137"/>
      <c r="I1083" s="177">
        <v>180</v>
      </c>
      <c r="J1083" s="177"/>
      <c r="K1083" s="178">
        <v>145</v>
      </c>
      <c r="L1083" s="178">
        <f t="shared" si="237"/>
        <v>35</v>
      </c>
      <c r="M1083" s="178" t="str">
        <f t="shared" si="238"/>
        <v>-</v>
      </c>
      <c r="N1083" s="179">
        <v>105</v>
      </c>
      <c r="O1083" s="180" t="str">
        <f t="shared" si="230"/>
        <v>Aug</v>
      </c>
      <c r="P1083" s="178">
        <v>160</v>
      </c>
      <c r="Q1083" s="181">
        <f t="shared" si="239"/>
        <v>-15</v>
      </c>
      <c r="R1083" s="180">
        <f t="shared" si="231"/>
        <v>-9.375E-2</v>
      </c>
      <c r="S1083" s="181" t="str">
        <f t="shared" si="240"/>
        <v>DEGROWTH</v>
      </c>
      <c r="T1083" s="178">
        <f t="shared" si="232"/>
        <v>105</v>
      </c>
      <c r="U1083" s="182" t="str">
        <f t="shared" si="233"/>
        <v>Sep</v>
      </c>
      <c r="V1083" s="178">
        <f t="shared" si="234"/>
        <v>105</v>
      </c>
      <c r="W1083" s="183">
        <f t="shared" si="241"/>
        <v>40</v>
      </c>
      <c r="X1083" s="184" t="b">
        <f t="shared" si="235"/>
        <v>0</v>
      </c>
      <c r="Y1083" s="183" t="str">
        <f t="shared" si="242"/>
        <v>GROWTH</v>
      </c>
      <c r="Z1083" s="138">
        <v>0</v>
      </c>
      <c r="AA1083" s="133"/>
      <c r="AB1083" s="133" t="s">
        <v>121</v>
      </c>
      <c r="AC1083" s="133" t="s">
        <v>3061</v>
      </c>
      <c r="AE1083" s="133" t="s">
        <v>3061</v>
      </c>
      <c r="AF1083" s="139">
        <v>220.83333333333334</v>
      </c>
    </row>
    <row r="1084" spans="1:32" s="139" customFormat="1" ht="12">
      <c r="A1084" s="133" t="s">
        <v>3061</v>
      </c>
      <c r="B1084" s="141" t="s">
        <v>97</v>
      </c>
      <c r="C1084" s="141" t="s">
        <v>3225</v>
      </c>
      <c r="D1084" s="135">
        <v>1000001200</v>
      </c>
      <c r="E1084" s="136" t="s">
        <v>3226</v>
      </c>
      <c r="F1084" s="137">
        <v>42539</v>
      </c>
      <c r="G1084" s="137" t="str">
        <f t="shared" si="236"/>
        <v>Targeted Dealer</v>
      </c>
      <c r="H1084" s="137"/>
      <c r="I1084" s="177">
        <v>50</v>
      </c>
      <c r="J1084" s="177"/>
      <c r="K1084" s="178">
        <v>30</v>
      </c>
      <c r="L1084" s="178">
        <f t="shared" si="237"/>
        <v>20</v>
      </c>
      <c r="M1084" s="178" t="str">
        <f t="shared" si="238"/>
        <v>-</v>
      </c>
      <c r="N1084" s="179">
        <v>25</v>
      </c>
      <c r="O1084" s="180" t="str">
        <f t="shared" si="230"/>
        <v>Aug</v>
      </c>
      <c r="P1084" s="178">
        <v>30</v>
      </c>
      <c r="Q1084" s="181">
        <f t="shared" si="239"/>
        <v>0</v>
      </c>
      <c r="R1084" s="180">
        <f t="shared" si="231"/>
        <v>0</v>
      </c>
      <c r="S1084" s="181" t="str">
        <f t="shared" si="240"/>
        <v>GROWTH</v>
      </c>
      <c r="T1084" s="178">
        <f t="shared" si="232"/>
        <v>25</v>
      </c>
      <c r="U1084" s="182" t="str">
        <f t="shared" si="233"/>
        <v>Sep</v>
      </c>
      <c r="V1084" s="178">
        <f t="shared" si="234"/>
        <v>25</v>
      </c>
      <c r="W1084" s="183">
        <f t="shared" si="241"/>
        <v>5</v>
      </c>
      <c r="X1084" s="184" t="b">
        <f t="shared" si="235"/>
        <v>0</v>
      </c>
      <c r="Y1084" s="183" t="str">
        <f t="shared" si="242"/>
        <v>GROWTH</v>
      </c>
      <c r="Z1084" s="138">
        <v>0</v>
      </c>
      <c r="AA1084" s="133"/>
      <c r="AB1084" s="133" t="s">
        <v>121</v>
      </c>
      <c r="AC1084" s="133" t="s">
        <v>3061</v>
      </c>
      <c r="AE1084" s="133" t="s">
        <v>3061</v>
      </c>
      <c r="AF1084" s="139">
        <v>35</v>
      </c>
    </row>
    <row r="1085" spans="1:32" s="139" customFormat="1" ht="12">
      <c r="A1085" s="133" t="s">
        <v>3061</v>
      </c>
      <c r="B1085" s="141" t="s">
        <v>97</v>
      </c>
      <c r="C1085" s="141" t="s">
        <v>3233</v>
      </c>
      <c r="D1085" s="135">
        <v>1000002633</v>
      </c>
      <c r="E1085" s="136" t="s">
        <v>3234</v>
      </c>
      <c r="F1085" s="137">
        <v>44621</v>
      </c>
      <c r="G1085" s="137" t="str">
        <f t="shared" si="236"/>
        <v>Targeted Dealer</v>
      </c>
      <c r="H1085" s="137"/>
      <c r="I1085" s="177">
        <v>150</v>
      </c>
      <c r="J1085" s="177"/>
      <c r="K1085" s="178">
        <v>80</v>
      </c>
      <c r="L1085" s="178">
        <f t="shared" si="237"/>
        <v>70</v>
      </c>
      <c r="M1085" s="178" t="str">
        <f t="shared" si="238"/>
        <v>-</v>
      </c>
      <c r="N1085" s="179">
        <v>50</v>
      </c>
      <c r="O1085" s="180" t="str">
        <f t="shared" si="230"/>
        <v>Aug</v>
      </c>
      <c r="P1085" s="178">
        <v>150</v>
      </c>
      <c r="Q1085" s="181">
        <f t="shared" si="239"/>
        <v>-70</v>
      </c>
      <c r="R1085" s="180">
        <f t="shared" si="231"/>
        <v>-0.46666666666666667</v>
      </c>
      <c r="S1085" s="181" t="str">
        <f t="shared" si="240"/>
        <v>DEGROWTH</v>
      </c>
      <c r="T1085" s="178">
        <f t="shared" si="232"/>
        <v>50</v>
      </c>
      <c r="U1085" s="182" t="str">
        <f t="shared" si="233"/>
        <v>Sep</v>
      </c>
      <c r="V1085" s="178">
        <f t="shared" si="234"/>
        <v>50</v>
      </c>
      <c r="W1085" s="183">
        <f t="shared" si="241"/>
        <v>30</v>
      </c>
      <c r="X1085" s="184" t="b">
        <f t="shared" si="235"/>
        <v>0</v>
      </c>
      <c r="Y1085" s="183" t="str">
        <f t="shared" si="242"/>
        <v>GROWTH</v>
      </c>
      <c r="Z1085" s="138">
        <v>0</v>
      </c>
      <c r="AA1085" s="133"/>
      <c r="AB1085" s="133" t="s">
        <v>121</v>
      </c>
      <c r="AC1085" s="133" t="s">
        <v>3061</v>
      </c>
      <c r="AE1085" s="133" t="s">
        <v>3061</v>
      </c>
      <c r="AF1085" s="139">
        <v>167.16666666666666</v>
      </c>
    </row>
    <row r="1086" spans="1:32" s="139" customFormat="1" ht="12">
      <c r="A1086" s="133" t="s">
        <v>3061</v>
      </c>
      <c r="B1086" s="144" t="s">
        <v>97</v>
      </c>
      <c r="C1086" s="144" t="s">
        <v>3239</v>
      </c>
      <c r="D1086" s="144">
        <v>1000003919</v>
      </c>
      <c r="E1086" s="144" t="s">
        <v>3240</v>
      </c>
      <c r="F1086" s="137">
        <v>45409</v>
      </c>
      <c r="G1086" s="137" t="str">
        <f t="shared" si="236"/>
        <v>Targeted Dealer</v>
      </c>
      <c r="H1086" s="137"/>
      <c r="I1086" s="177">
        <v>30</v>
      </c>
      <c r="J1086" s="177"/>
      <c r="K1086" s="178">
        <v>30</v>
      </c>
      <c r="L1086" s="178">
        <f t="shared" si="237"/>
        <v>0</v>
      </c>
      <c r="M1086" s="178" t="str">
        <f t="shared" si="238"/>
        <v>-</v>
      </c>
      <c r="N1086" s="179">
        <v>25</v>
      </c>
      <c r="O1086" s="180" t="str">
        <f t="shared" si="230"/>
        <v>Aug</v>
      </c>
      <c r="P1086" s="178">
        <v>30</v>
      </c>
      <c r="Q1086" s="181">
        <f t="shared" si="239"/>
        <v>0</v>
      </c>
      <c r="R1086" s="180">
        <f t="shared" si="231"/>
        <v>0</v>
      </c>
      <c r="S1086" s="181" t="str">
        <f t="shared" si="240"/>
        <v>GROWTH</v>
      </c>
      <c r="T1086" s="178">
        <f t="shared" si="232"/>
        <v>25</v>
      </c>
      <c r="U1086" s="182" t="str">
        <f t="shared" si="233"/>
        <v>Sep</v>
      </c>
      <c r="V1086" s="178">
        <f t="shared" si="234"/>
        <v>25</v>
      </c>
      <c r="W1086" s="183">
        <f t="shared" si="241"/>
        <v>5</v>
      </c>
      <c r="X1086" s="184" t="b">
        <f t="shared" si="235"/>
        <v>0</v>
      </c>
      <c r="Y1086" s="183" t="str">
        <f t="shared" si="242"/>
        <v>GROWTH</v>
      </c>
      <c r="Z1086" s="138">
        <v>0</v>
      </c>
      <c r="AA1086" s="133"/>
      <c r="AB1086" s="133" t="s">
        <v>121</v>
      </c>
      <c r="AC1086" s="133" t="s">
        <v>3061</v>
      </c>
      <c r="AE1086" s="133" t="s">
        <v>3061</v>
      </c>
      <c r="AF1086" s="139">
        <v>35</v>
      </c>
    </row>
    <row r="1087" spans="1:32" s="139" customFormat="1" ht="12">
      <c r="A1087" s="133" t="s">
        <v>3061</v>
      </c>
      <c r="B1087" s="144" t="s">
        <v>97</v>
      </c>
      <c r="C1087" s="144" t="s">
        <v>3241</v>
      </c>
      <c r="D1087" s="144">
        <v>1000003945</v>
      </c>
      <c r="E1087" s="144" t="s">
        <v>3242</v>
      </c>
      <c r="F1087" s="137">
        <v>45422</v>
      </c>
      <c r="G1087" s="137" t="str">
        <f t="shared" si="236"/>
        <v>Targeted Dealer</v>
      </c>
      <c r="H1087" s="137"/>
      <c r="I1087" s="177">
        <v>25</v>
      </c>
      <c r="J1087" s="177"/>
      <c r="K1087" s="178">
        <v>0</v>
      </c>
      <c r="L1087" s="178">
        <f t="shared" si="237"/>
        <v>25</v>
      </c>
      <c r="M1087" s="178" t="str">
        <f t="shared" si="238"/>
        <v>-</v>
      </c>
      <c r="N1087" s="179">
        <v>0</v>
      </c>
      <c r="O1087" s="180" t="str">
        <f t="shared" si="230"/>
        <v>Aug</v>
      </c>
      <c r="P1087" s="178">
        <v>0</v>
      </c>
      <c r="Q1087" s="181">
        <f t="shared" si="239"/>
        <v>0</v>
      </c>
      <c r="R1087" s="180" t="str">
        <f t="shared" si="231"/>
        <v xml:space="preserve"> </v>
      </c>
      <c r="S1087" s="181" t="b">
        <f t="shared" si="240"/>
        <v>0</v>
      </c>
      <c r="T1087" s="178">
        <f t="shared" si="232"/>
        <v>0</v>
      </c>
      <c r="U1087" s="182" t="str">
        <f t="shared" si="233"/>
        <v>Sep</v>
      </c>
      <c r="V1087" s="178">
        <f t="shared" si="234"/>
        <v>0</v>
      </c>
      <c r="W1087" s="183">
        <f t="shared" si="241"/>
        <v>0</v>
      </c>
      <c r="X1087" s="184" t="b">
        <f t="shared" si="235"/>
        <v>0</v>
      </c>
      <c r="Y1087" s="183" t="b">
        <f t="shared" si="242"/>
        <v>0</v>
      </c>
      <c r="Z1087" s="138">
        <v>0</v>
      </c>
      <c r="AA1087" s="133"/>
      <c r="AB1087" s="133" t="s">
        <v>121</v>
      </c>
      <c r="AC1087" s="133" t="s">
        <v>3061</v>
      </c>
      <c r="AE1087" s="133" t="s">
        <v>3061</v>
      </c>
      <c r="AF1087" s="139">
        <v>39.166666666666664</v>
      </c>
    </row>
    <row r="1088" spans="1:32" s="139" customFormat="1" ht="12">
      <c r="A1088" s="138" t="s">
        <v>3061</v>
      </c>
      <c r="B1088" s="144" t="s">
        <v>97</v>
      </c>
      <c r="C1088" s="144" t="s">
        <v>3243</v>
      </c>
      <c r="D1088" s="144">
        <v>1000003991</v>
      </c>
      <c r="E1088" s="144" t="s">
        <v>3244</v>
      </c>
      <c r="F1088" s="137">
        <v>45443</v>
      </c>
      <c r="G1088" s="137" t="str">
        <f t="shared" si="236"/>
        <v>Targeted Dealer</v>
      </c>
      <c r="H1088" s="137"/>
      <c r="I1088" s="177">
        <v>25</v>
      </c>
      <c r="J1088" s="177"/>
      <c r="K1088" s="178">
        <v>5</v>
      </c>
      <c r="L1088" s="178">
        <f t="shared" si="237"/>
        <v>20</v>
      </c>
      <c r="M1088" s="178" t="str">
        <f t="shared" si="238"/>
        <v>-</v>
      </c>
      <c r="N1088" s="179">
        <v>25</v>
      </c>
      <c r="O1088" s="180" t="str">
        <f t="shared" si="230"/>
        <v>Aug</v>
      </c>
      <c r="P1088" s="178">
        <v>25</v>
      </c>
      <c r="Q1088" s="181">
        <f t="shared" si="239"/>
        <v>-20</v>
      </c>
      <c r="R1088" s="180">
        <f t="shared" si="231"/>
        <v>-0.8</v>
      </c>
      <c r="S1088" s="181" t="str">
        <f t="shared" si="240"/>
        <v>DEGROWTH</v>
      </c>
      <c r="T1088" s="178">
        <f t="shared" si="232"/>
        <v>25</v>
      </c>
      <c r="U1088" s="182" t="str">
        <f t="shared" si="233"/>
        <v>Sep</v>
      </c>
      <c r="V1088" s="178">
        <f t="shared" si="234"/>
        <v>25</v>
      </c>
      <c r="W1088" s="183">
        <f t="shared" si="241"/>
        <v>-20</v>
      </c>
      <c r="X1088" s="184" t="b">
        <f t="shared" si="235"/>
        <v>0</v>
      </c>
      <c r="Y1088" s="183" t="str">
        <f t="shared" si="242"/>
        <v>GROWTH</v>
      </c>
      <c r="Z1088" s="138">
        <v>0</v>
      </c>
      <c r="AA1088" s="133"/>
      <c r="AB1088" s="133" t="s">
        <v>121</v>
      </c>
      <c r="AC1088" s="138" t="s">
        <v>3061</v>
      </c>
      <c r="AE1088" s="138" t="s">
        <v>3061</v>
      </c>
      <c r="AF1088" s="139">
        <v>33.333333333333336</v>
      </c>
    </row>
    <row r="1089" spans="1:32" s="139" customFormat="1" ht="12">
      <c r="A1089" s="133" t="s">
        <v>3061</v>
      </c>
      <c r="B1089" s="141" t="s">
        <v>99</v>
      </c>
      <c r="C1089" s="141" t="s">
        <v>3249</v>
      </c>
      <c r="D1089" s="135">
        <v>1000002559</v>
      </c>
      <c r="E1089" s="136" t="s">
        <v>3250</v>
      </c>
      <c r="F1089" s="137">
        <v>44739</v>
      </c>
      <c r="G1089" s="137" t="str">
        <f t="shared" si="236"/>
        <v>Targeted Dealer</v>
      </c>
      <c r="H1089" s="137"/>
      <c r="I1089" s="177">
        <v>60</v>
      </c>
      <c r="J1089" s="177"/>
      <c r="K1089" s="178">
        <v>60</v>
      </c>
      <c r="L1089" s="178">
        <f t="shared" si="237"/>
        <v>0</v>
      </c>
      <c r="M1089" s="178" t="str">
        <f t="shared" si="238"/>
        <v>-</v>
      </c>
      <c r="N1089" s="179">
        <v>25</v>
      </c>
      <c r="O1089" s="180" t="str">
        <f t="shared" si="230"/>
        <v>Aug</v>
      </c>
      <c r="P1089" s="178">
        <v>0</v>
      </c>
      <c r="Q1089" s="181">
        <f t="shared" si="239"/>
        <v>60</v>
      </c>
      <c r="R1089" s="180" t="str">
        <f t="shared" si="231"/>
        <v xml:space="preserve"> </v>
      </c>
      <c r="S1089" s="181" t="str">
        <f t="shared" si="240"/>
        <v>GROWTH</v>
      </c>
      <c r="T1089" s="178">
        <f t="shared" si="232"/>
        <v>25</v>
      </c>
      <c r="U1089" s="182" t="str">
        <f t="shared" si="233"/>
        <v>Sep</v>
      </c>
      <c r="V1089" s="178">
        <f t="shared" si="234"/>
        <v>25</v>
      </c>
      <c r="W1089" s="183">
        <f t="shared" si="241"/>
        <v>35</v>
      </c>
      <c r="X1089" s="184" t="b">
        <f t="shared" si="235"/>
        <v>0</v>
      </c>
      <c r="Y1089" s="183" t="str">
        <f t="shared" si="242"/>
        <v>GROWTH</v>
      </c>
      <c r="Z1089" s="138">
        <v>0</v>
      </c>
      <c r="AA1089" s="133"/>
      <c r="AB1089" s="133" t="s">
        <v>121</v>
      </c>
      <c r="AC1089" s="133" t="s">
        <v>3061</v>
      </c>
      <c r="AE1089" s="133" t="s">
        <v>3061</v>
      </c>
      <c r="AF1089" s="139">
        <v>48.333333333333336</v>
      </c>
    </row>
    <row r="1090" spans="1:32" s="139" customFormat="1" ht="12">
      <c r="A1090" s="133" t="s">
        <v>3061</v>
      </c>
      <c r="B1090" s="141" t="s">
        <v>99</v>
      </c>
      <c r="C1090" s="152" t="s">
        <v>3251</v>
      </c>
      <c r="D1090" s="135">
        <v>1000001177</v>
      </c>
      <c r="E1090" s="136" t="s">
        <v>3252</v>
      </c>
      <c r="F1090" s="137">
        <v>41573</v>
      </c>
      <c r="G1090" s="137" t="str">
        <f t="shared" si="236"/>
        <v>Targeted Dealer</v>
      </c>
      <c r="H1090" s="137"/>
      <c r="I1090" s="177">
        <v>60</v>
      </c>
      <c r="J1090" s="177"/>
      <c r="K1090" s="178">
        <v>0</v>
      </c>
      <c r="L1090" s="178">
        <f t="shared" si="237"/>
        <v>60</v>
      </c>
      <c r="M1090" s="178" t="str">
        <f t="shared" si="238"/>
        <v>-</v>
      </c>
      <c r="N1090" s="179">
        <v>65</v>
      </c>
      <c r="O1090" s="180" t="str">
        <f t="shared" si="230"/>
        <v>Aug</v>
      </c>
      <c r="P1090" s="178">
        <v>0</v>
      </c>
      <c r="Q1090" s="181">
        <f t="shared" si="239"/>
        <v>0</v>
      </c>
      <c r="R1090" s="180" t="str">
        <f t="shared" si="231"/>
        <v xml:space="preserve"> </v>
      </c>
      <c r="S1090" s="181" t="str">
        <f t="shared" si="240"/>
        <v>GROWTH</v>
      </c>
      <c r="T1090" s="178">
        <f t="shared" si="232"/>
        <v>65</v>
      </c>
      <c r="U1090" s="182" t="str">
        <f t="shared" si="233"/>
        <v>Sep</v>
      </c>
      <c r="V1090" s="178">
        <f t="shared" si="234"/>
        <v>65</v>
      </c>
      <c r="W1090" s="183">
        <f t="shared" si="241"/>
        <v>-65</v>
      </c>
      <c r="X1090" s="184" t="b">
        <f t="shared" si="235"/>
        <v>0</v>
      </c>
      <c r="Y1090" s="183" t="str">
        <f t="shared" si="242"/>
        <v>GROWTH</v>
      </c>
      <c r="Z1090" s="138">
        <v>0</v>
      </c>
      <c r="AA1090" s="133"/>
      <c r="AB1090" s="133" t="s">
        <v>121</v>
      </c>
      <c r="AC1090" s="133" t="s">
        <v>3061</v>
      </c>
      <c r="AE1090" s="133" t="s">
        <v>3061</v>
      </c>
      <c r="AF1090" s="139">
        <v>20</v>
      </c>
    </row>
    <row r="1091" spans="1:32" s="139" customFormat="1" ht="12">
      <c r="A1091" s="133" t="s">
        <v>3061</v>
      </c>
      <c r="B1091" s="141" t="s">
        <v>99</v>
      </c>
      <c r="C1091" s="152" t="s">
        <v>3255</v>
      </c>
      <c r="D1091" s="135">
        <v>1000001170</v>
      </c>
      <c r="E1091" s="136" t="s">
        <v>3256</v>
      </c>
      <c r="F1091" s="137">
        <v>41660</v>
      </c>
      <c r="G1091" s="137" t="str">
        <f t="shared" si="236"/>
        <v>Targeted Dealer</v>
      </c>
      <c r="H1091" s="137"/>
      <c r="I1091" s="177">
        <v>150</v>
      </c>
      <c r="J1091" s="177"/>
      <c r="K1091" s="178">
        <v>155</v>
      </c>
      <c r="L1091" s="178">
        <f t="shared" si="237"/>
        <v>-5</v>
      </c>
      <c r="M1091" s="178" t="str">
        <f t="shared" si="238"/>
        <v>-</v>
      </c>
      <c r="N1091" s="179">
        <v>100</v>
      </c>
      <c r="O1091" s="180" t="str">
        <f t="shared" si="230"/>
        <v>Aug</v>
      </c>
      <c r="P1091" s="178">
        <v>210</v>
      </c>
      <c r="Q1091" s="181">
        <f t="shared" si="239"/>
        <v>-55</v>
      </c>
      <c r="R1091" s="180">
        <f t="shared" si="231"/>
        <v>-0.26190476190476186</v>
      </c>
      <c r="S1091" s="181" t="str">
        <f t="shared" si="240"/>
        <v>DEGROWTH</v>
      </c>
      <c r="T1091" s="178">
        <f t="shared" si="232"/>
        <v>100</v>
      </c>
      <c r="U1091" s="182" t="str">
        <f t="shared" si="233"/>
        <v>Sep</v>
      </c>
      <c r="V1091" s="178">
        <f t="shared" si="234"/>
        <v>100</v>
      </c>
      <c r="W1091" s="183">
        <f t="shared" si="241"/>
        <v>55</v>
      </c>
      <c r="X1091" s="184" t="b">
        <f t="shared" si="235"/>
        <v>0</v>
      </c>
      <c r="Y1091" s="183" t="str">
        <f t="shared" si="242"/>
        <v>GROWTH</v>
      </c>
      <c r="Z1091" s="138">
        <v>0</v>
      </c>
      <c r="AA1091" s="133"/>
      <c r="AB1091" s="133" t="s">
        <v>121</v>
      </c>
      <c r="AC1091" s="133" t="s">
        <v>3061</v>
      </c>
      <c r="AE1091" s="133" t="s">
        <v>3061</v>
      </c>
      <c r="AF1091" s="139">
        <v>191.66666666666666</v>
      </c>
    </row>
    <row r="1092" spans="1:32" s="139" customFormat="1" ht="12">
      <c r="A1092" s="133" t="s">
        <v>3061</v>
      </c>
      <c r="B1092" s="141" t="s">
        <v>99</v>
      </c>
      <c r="C1092" s="141" t="s">
        <v>3259</v>
      </c>
      <c r="D1092" s="135">
        <v>1000001178</v>
      </c>
      <c r="E1092" s="136" t="s">
        <v>3260</v>
      </c>
      <c r="F1092" s="137">
        <v>41732</v>
      </c>
      <c r="G1092" s="137" t="str">
        <f t="shared" si="236"/>
        <v>Targeted Dealer</v>
      </c>
      <c r="H1092" s="137"/>
      <c r="I1092" s="177">
        <v>60</v>
      </c>
      <c r="J1092" s="177"/>
      <c r="K1092" s="178">
        <v>60</v>
      </c>
      <c r="L1092" s="178">
        <f t="shared" si="237"/>
        <v>0</v>
      </c>
      <c r="M1092" s="178" t="str">
        <f t="shared" si="238"/>
        <v>-</v>
      </c>
      <c r="N1092" s="179">
        <v>90</v>
      </c>
      <c r="O1092" s="180" t="str">
        <f t="shared" ref="O1092:O1155" si="243">IF(F1092&lt;=$P$2,"Aug","")</f>
        <v>Aug</v>
      </c>
      <c r="P1092" s="178">
        <v>90</v>
      </c>
      <c r="Q1092" s="181">
        <f t="shared" si="239"/>
        <v>-30</v>
      </c>
      <c r="R1092" s="180">
        <f t="shared" ref="R1092:R1155" si="244">IFERROR(IF(O1092="Aug",(K1092/P1092-1))," ")</f>
        <v>-0.33333333333333337</v>
      </c>
      <c r="S1092" s="181" t="str">
        <f t="shared" si="240"/>
        <v>DEGROWTH</v>
      </c>
      <c r="T1092" s="178">
        <f t="shared" ref="T1092:T1155" si="245">N1092</f>
        <v>90</v>
      </c>
      <c r="U1092" s="182" t="str">
        <f t="shared" ref="U1092:U1155" si="246">IF(F1092&lt;=$V$2,"Sep","")</f>
        <v>Sep</v>
      </c>
      <c r="V1092" s="178">
        <f t="shared" si="234"/>
        <v>90</v>
      </c>
      <c r="W1092" s="183">
        <f t="shared" si="241"/>
        <v>-30</v>
      </c>
      <c r="X1092" s="184" t="b">
        <f t="shared" si="235"/>
        <v>0</v>
      </c>
      <c r="Y1092" s="183" t="str">
        <f t="shared" si="242"/>
        <v>GROWTH</v>
      </c>
      <c r="Z1092" s="138">
        <v>0</v>
      </c>
      <c r="AA1092" s="133"/>
      <c r="AB1092" s="133" t="s">
        <v>121</v>
      </c>
      <c r="AC1092" s="133" t="s">
        <v>3061</v>
      </c>
      <c r="AE1092" s="133" t="s">
        <v>3061</v>
      </c>
      <c r="AF1092" s="139">
        <v>105</v>
      </c>
    </row>
    <row r="1093" spans="1:32" s="139" customFormat="1" ht="12">
      <c r="A1093" s="133" t="s">
        <v>3061</v>
      </c>
      <c r="B1093" s="141" t="s">
        <v>99</v>
      </c>
      <c r="C1093" s="141" t="s">
        <v>3261</v>
      </c>
      <c r="D1093" s="135">
        <v>1000001174</v>
      </c>
      <c r="E1093" s="136" t="s">
        <v>3262</v>
      </c>
      <c r="F1093" s="137">
        <v>41746</v>
      </c>
      <c r="G1093" s="137" t="str">
        <f t="shared" si="236"/>
        <v>Targeted Dealer</v>
      </c>
      <c r="H1093" s="137"/>
      <c r="I1093" s="177">
        <v>50</v>
      </c>
      <c r="J1093" s="177"/>
      <c r="K1093" s="178">
        <v>25</v>
      </c>
      <c r="L1093" s="178">
        <f t="shared" si="237"/>
        <v>25</v>
      </c>
      <c r="M1093" s="178" t="str">
        <f t="shared" si="238"/>
        <v>-</v>
      </c>
      <c r="N1093" s="179">
        <v>50</v>
      </c>
      <c r="O1093" s="180" t="str">
        <f t="shared" si="243"/>
        <v>Aug</v>
      </c>
      <c r="P1093" s="178">
        <v>50</v>
      </c>
      <c r="Q1093" s="181">
        <f t="shared" si="239"/>
        <v>-25</v>
      </c>
      <c r="R1093" s="180">
        <f t="shared" si="244"/>
        <v>-0.5</v>
      </c>
      <c r="S1093" s="181" t="str">
        <f t="shared" si="240"/>
        <v>DEGROWTH</v>
      </c>
      <c r="T1093" s="178">
        <f t="shared" si="245"/>
        <v>50</v>
      </c>
      <c r="U1093" s="182" t="str">
        <f t="shared" si="246"/>
        <v>Sep</v>
      </c>
      <c r="V1093" s="178">
        <f t="shared" si="234"/>
        <v>50</v>
      </c>
      <c r="W1093" s="183">
        <f t="shared" si="241"/>
        <v>-25</v>
      </c>
      <c r="X1093" s="184" t="b">
        <f t="shared" si="235"/>
        <v>0</v>
      </c>
      <c r="Y1093" s="183" t="str">
        <f t="shared" si="242"/>
        <v>GROWTH</v>
      </c>
      <c r="Z1093" s="138">
        <v>0</v>
      </c>
      <c r="AA1093" s="133"/>
      <c r="AB1093" s="133" t="s">
        <v>121</v>
      </c>
      <c r="AC1093" s="133" t="s">
        <v>3061</v>
      </c>
      <c r="AE1093" s="133" t="s">
        <v>3061</v>
      </c>
      <c r="AF1093" s="139">
        <v>73.333333333333329</v>
      </c>
    </row>
    <row r="1094" spans="1:32" s="139" customFormat="1" ht="12">
      <c r="A1094" s="133" t="s">
        <v>3061</v>
      </c>
      <c r="B1094" s="141" t="s">
        <v>99</v>
      </c>
      <c r="C1094" s="141" t="s">
        <v>3263</v>
      </c>
      <c r="D1094" s="135">
        <v>1000001165</v>
      </c>
      <c r="E1094" s="136" t="s">
        <v>3264</v>
      </c>
      <c r="F1094" s="137">
        <v>42146</v>
      </c>
      <c r="G1094" s="137" t="str">
        <f t="shared" si="236"/>
        <v>Targeted Dealer</v>
      </c>
      <c r="H1094" s="137"/>
      <c r="I1094" s="177">
        <v>100</v>
      </c>
      <c r="J1094" s="177"/>
      <c r="K1094" s="178">
        <v>146.25</v>
      </c>
      <c r="L1094" s="178">
        <f t="shared" si="237"/>
        <v>-46.25</v>
      </c>
      <c r="M1094" s="178" t="str">
        <f t="shared" si="238"/>
        <v>-</v>
      </c>
      <c r="N1094" s="179">
        <v>145</v>
      </c>
      <c r="O1094" s="180" t="str">
        <f t="shared" si="243"/>
        <v>Aug</v>
      </c>
      <c r="P1094" s="178">
        <v>90</v>
      </c>
      <c r="Q1094" s="181">
        <f t="shared" si="239"/>
        <v>56.25</v>
      </c>
      <c r="R1094" s="180">
        <f t="shared" si="244"/>
        <v>0.625</v>
      </c>
      <c r="S1094" s="181" t="str">
        <f t="shared" si="240"/>
        <v>GROWTH</v>
      </c>
      <c r="T1094" s="178">
        <f t="shared" si="245"/>
        <v>145</v>
      </c>
      <c r="U1094" s="182" t="str">
        <f t="shared" si="246"/>
        <v>Sep</v>
      </c>
      <c r="V1094" s="178">
        <f t="shared" si="234"/>
        <v>145</v>
      </c>
      <c r="W1094" s="183">
        <f t="shared" si="241"/>
        <v>1.25</v>
      </c>
      <c r="X1094" s="184" t="b">
        <f t="shared" si="235"/>
        <v>0</v>
      </c>
      <c r="Y1094" s="183" t="str">
        <f t="shared" si="242"/>
        <v>GROWTH</v>
      </c>
      <c r="Z1094" s="138">
        <v>0</v>
      </c>
      <c r="AA1094" s="133"/>
      <c r="AB1094" s="133" t="s">
        <v>121</v>
      </c>
      <c r="AC1094" s="133" t="s">
        <v>3061</v>
      </c>
      <c r="AE1094" s="133" t="s">
        <v>3061</v>
      </c>
      <c r="AF1094" s="139">
        <v>137.08333333333334</v>
      </c>
    </row>
    <row r="1095" spans="1:32" s="139" customFormat="1" ht="12">
      <c r="A1095" s="133" t="s">
        <v>3061</v>
      </c>
      <c r="B1095" s="141" t="s">
        <v>99</v>
      </c>
      <c r="C1095" s="141" t="s">
        <v>3265</v>
      </c>
      <c r="D1095" s="135">
        <v>1000001186</v>
      </c>
      <c r="E1095" s="136" t="s">
        <v>3266</v>
      </c>
      <c r="F1095" s="137">
        <v>43643</v>
      </c>
      <c r="G1095" s="137" t="str">
        <f t="shared" si="236"/>
        <v>Targeted Dealer</v>
      </c>
      <c r="H1095" s="137"/>
      <c r="I1095" s="177">
        <v>75</v>
      </c>
      <c r="J1095" s="177"/>
      <c r="K1095" s="178">
        <v>60</v>
      </c>
      <c r="L1095" s="178">
        <f t="shared" si="237"/>
        <v>15</v>
      </c>
      <c r="M1095" s="178" t="str">
        <f t="shared" si="238"/>
        <v>-</v>
      </c>
      <c r="N1095" s="179">
        <v>130</v>
      </c>
      <c r="O1095" s="180" t="str">
        <f t="shared" si="243"/>
        <v>Aug</v>
      </c>
      <c r="P1095" s="178">
        <v>150</v>
      </c>
      <c r="Q1095" s="181">
        <f t="shared" si="239"/>
        <v>-90</v>
      </c>
      <c r="R1095" s="180">
        <f t="shared" si="244"/>
        <v>-0.6</v>
      </c>
      <c r="S1095" s="181" t="str">
        <f t="shared" si="240"/>
        <v>DEGROWTH</v>
      </c>
      <c r="T1095" s="178">
        <f t="shared" si="245"/>
        <v>130</v>
      </c>
      <c r="U1095" s="182" t="str">
        <f t="shared" si="246"/>
        <v>Sep</v>
      </c>
      <c r="V1095" s="178">
        <f t="shared" si="234"/>
        <v>130</v>
      </c>
      <c r="W1095" s="183">
        <f t="shared" si="241"/>
        <v>-70</v>
      </c>
      <c r="X1095" s="184" t="b">
        <f t="shared" si="235"/>
        <v>0</v>
      </c>
      <c r="Y1095" s="183" t="str">
        <f t="shared" si="242"/>
        <v>GROWTH</v>
      </c>
      <c r="Z1095" s="138">
        <v>0</v>
      </c>
      <c r="AA1095" s="133"/>
      <c r="AB1095" s="133" t="s">
        <v>121</v>
      </c>
      <c r="AC1095" s="133" t="s">
        <v>3061</v>
      </c>
      <c r="AE1095" s="133" t="s">
        <v>3061</v>
      </c>
      <c r="AF1095" s="139">
        <v>121.66666666666667</v>
      </c>
    </row>
    <row r="1096" spans="1:32" s="139" customFormat="1" ht="12">
      <c r="A1096" s="133" t="s">
        <v>3061</v>
      </c>
      <c r="B1096" s="141" t="s">
        <v>99</v>
      </c>
      <c r="C1096" s="141" t="s">
        <v>3267</v>
      </c>
      <c r="D1096" s="135">
        <v>1000001183</v>
      </c>
      <c r="E1096" s="136" t="s">
        <v>3268</v>
      </c>
      <c r="F1096" s="137">
        <v>43809</v>
      </c>
      <c r="G1096" s="137" t="str">
        <f t="shared" si="236"/>
        <v>Targeted Dealer</v>
      </c>
      <c r="H1096" s="137"/>
      <c r="I1096" s="177">
        <v>100</v>
      </c>
      <c r="J1096" s="177"/>
      <c r="K1096" s="178">
        <v>25</v>
      </c>
      <c r="L1096" s="178">
        <f t="shared" si="237"/>
        <v>75</v>
      </c>
      <c r="M1096" s="178" t="str">
        <f t="shared" si="238"/>
        <v>-</v>
      </c>
      <c r="N1096" s="179">
        <v>130</v>
      </c>
      <c r="O1096" s="180" t="str">
        <f t="shared" si="243"/>
        <v>Aug</v>
      </c>
      <c r="P1096" s="178">
        <v>105</v>
      </c>
      <c r="Q1096" s="181">
        <f t="shared" si="239"/>
        <v>-80</v>
      </c>
      <c r="R1096" s="180">
        <f t="shared" si="244"/>
        <v>-0.76190476190476186</v>
      </c>
      <c r="S1096" s="181" t="str">
        <f t="shared" si="240"/>
        <v>DEGROWTH</v>
      </c>
      <c r="T1096" s="178">
        <f t="shared" si="245"/>
        <v>130</v>
      </c>
      <c r="U1096" s="182" t="str">
        <f t="shared" si="246"/>
        <v>Sep</v>
      </c>
      <c r="V1096" s="178">
        <f t="shared" si="234"/>
        <v>130</v>
      </c>
      <c r="W1096" s="183">
        <f t="shared" si="241"/>
        <v>-105</v>
      </c>
      <c r="X1096" s="184" t="b">
        <f t="shared" si="235"/>
        <v>0</v>
      </c>
      <c r="Y1096" s="183" t="str">
        <f t="shared" si="242"/>
        <v>GROWTH</v>
      </c>
      <c r="Z1096" s="138">
        <v>0</v>
      </c>
      <c r="AA1096" s="133"/>
      <c r="AB1096" s="133" t="s">
        <v>121</v>
      </c>
      <c r="AC1096" s="133" t="s">
        <v>3061</v>
      </c>
      <c r="AE1096" s="133" t="s">
        <v>3061</v>
      </c>
      <c r="AF1096" s="139">
        <v>148.33333333333334</v>
      </c>
    </row>
    <row r="1097" spans="1:32" s="139" customFormat="1" ht="12">
      <c r="A1097" s="133" t="s">
        <v>3061</v>
      </c>
      <c r="B1097" s="141" t="s">
        <v>99</v>
      </c>
      <c r="C1097" s="141" t="s">
        <v>3271</v>
      </c>
      <c r="D1097" s="135">
        <v>1000001988</v>
      </c>
      <c r="E1097" s="136" t="s">
        <v>3272</v>
      </c>
      <c r="F1097" s="137">
        <v>44446</v>
      </c>
      <c r="G1097" s="137" t="str">
        <f t="shared" si="236"/>
        <v>Targeted Dealer</v>
      </c>
      <c r="H1097" s="137"/>
      <c r="I1097" s="177">
        <v>30</v>
      </c>
      <c r="J1097" s="177"/>
      <c r="K1097" s="178">
        <v>0</v>
      </c>
      <c r="L1097" s="178">
        <f t="shared" si="237"/>
        <v>30</v>
      </c>
      <c r="M1097" s="178" t="str">
        <f t="shared" si="238"/>
        <v>-</v>
      </c>
      <c r="N1097" s="179">
        <v>0</v>
      </c>
      <c r="O1097" s="180" t="str">
        <f t="shared" si="243"/>
        <v>Aug</v>
      </c>
      <c r="P1097" s="178">
        <v>30</v>
      </c>
      <c r="Q1097" s="181">
        <f t="shared" si="239"/>
        <v>-30</v>
      </c>
      <c r="R1097" s="180">
        <f t="shared" si="244"/>
        <v>-1</v>
      </c>
      <c r="S1097" s="181" t="b">
        <f t="shared" si="240"/>
        <v>0</v>
      </c>
      <c r="T1097" s="178">
        <f t="shared" si="245"/>
        <v>0</v>
      </c>
      <c r="U1097" s="182" t="str">
        <f t="shared" si="246"/>
        <v>Sep</v>
      </c>
      <c r="V1097" s="178">
        <f t="shared" si="234"/>
        <v>0</v>
      </c>
      <c r="W1097" s="183">
        <f t="shared" si="241"/>
        <v>0</v>
      </c>
      <c r="X1097" s="184" t="b">
        <f t="shared" si="235"/>
        <v>0</v>
      </c>
      <c r="Y1097" s="183" t="b">
        <f t="shared" si="242"/>
        <v>0</v>
      </c>
      <c r="Z1097" s="138">
        <v>0</v>
      </c>
      <c r="AA1097" s="133"/>
      <c r="AB1097" s="133" t="s">
        <v>121</v>
      </c>
      <c r="AC1097" s="133" t="s">
        <v>3061</v>
      </c>
      <c r="AE1097" s="133" t="s">
        <v>3061</v>
      </c>
      <c r="AF1097" s="139">
        <v>56.666666666666664</v>
      </c>
    </row>
    <row r="1098" spans="1:32" s="139" customFormat="1" ht="12">
      <c r="A1098" s="133" t="s">
        <v>3061</v>
      </c>
      <c r="B1098" s="141" t="s">
        <v>99</v>
      </c>
      <c r="C1098" s="141" t="s">
        <v>3275</v>
      </c>
      <c r="D1098" s="135">
        <v>1000002030</v>
      </c>
      <c r="E1098" s="136" t="s">
        <v>3276</v>
      </c>
      <c r="F1098" s="137">
        <v>44509</v>
      </c>
      <c r="G1098" s="137" t="str">
        <f t="shared" si="236"/>
        <v>Targeted Dealer</v>
      </c>
      <c r="H1098" s="137"/>
      <c r="I1098" s="177">
        <v>150</v>
      </c>
      <c r="J1098" s="177"/>
      <c r="K1098" s="178">
        <v>150</v>
      </c>
      <c r="L1098" s="178">
        <f t="shared" si="237"/>
        <v>0</v>
      </c>
      <c r="M1098" s="178" t="str">
        <f t="shared" si="238"/>
        <v>-</v>
      </c>
      <c r="N1098" s="179">
        <v>210</v>
      </c>
      <c r="O1098" s="180" t="str">
        <f t="shared" si="243"/>
        <v>Aug</v>
      </c>
      <c r="P1098" s="178">
        <v>185</v>
      </c>
      <c r="Q1098" s="181">
        <f t="shared" si="239"/>
        <v>-35</v>
      </c>
      <c r="R1098" s="180">
        <f t="shared" si="244"/>
        <v>-0.18918918918918914</v>
      </c>
      <c r="S1098" s="181" t="str">
        <f t="shared" si="240"/>
        <v>DEGROWTH</v>
      </c>
      <c r="T1098" s="178">
        <f t="shared" si="245"/>
        <v>210</v>
      </c>
      <c r="U1098" s="182" t="str">
        <f t="shared" si="246"/>
        <v>Sep</v>
      </c>
      <c r="V1098" s="178">
        <f t="shared" si="234"/>
        <v>210</v>
      </c>
      <c r="W1098" s="183">
        <f t="shared" si="241"/>
        <v>-60</v>
      </c>
      <c r="X1098" s="184" t="b">
        <f t="shared" si="235"/>
        <v>0</v>
      </c>
      <c r="Y1098" s="183" t="str">
        <f t="shared" si="242"/>
        <v>GROWTH</v>
      </c>
      <c r="Z1098" s="138">
        <v>0</v>
      </c>
      <c r="AA1098" s="133"/>
      <c r="AB1098" s="133" t="s">
        <v>121</v>
      </c>
      <c r="AC1098" s="133" t="s">
        <v>3061</v>
      </c>
      <c r="AE1098" s="133" t="s">
        <v>3061</v>
      </c>
      <c r="AF1098" s="139">
        <v>230</v>
      </c>
    </row>
    <row r="1099" spans="1:32" s="139" customFormat="1" ht="12">
      <c r="A1099" s="133" t="s">
        <v>3061</v>
      </c>
      <c r="B1099" s="141" t="s">
        <v>99</v>
      </c>
      <c r="C1099" s="141" t="s">
        <v>3277</v>
      </c>
      <c r="D1099" s="135">
        <v>1000002075</v>
      </c>
      <c r="E1099" s="136" t="s">
        <v>3278</v>
      </c>
      <c r="F1099" s="137">
        <v>44531</v>
      </c>
      <c r="G1099" s="137" t="str">
        <f t="shared" si="236"/>
        <v>Targeted Dealer</v>
      </c>
      <c r="H1099" s="137"/>
      <c r="I1099" s="177">
        <v>50</v>
      </c>
      <c r="J1099" s="177"/>
      <c r="K1099" s="178">
        <v>30</v>
      </c>
      <c r="L1099" s="178">
        <f t="shared" si="237"/>
        <v>20</v>
      </c>
      <c r="M1099" s="178" t="str">
        <f t="shared" si="238"/>
        <v>-</v>
      </c>
      <c r="N1099" s="179">
        <v>0</v>
      </c>
      <c r="O1099" s="180" t="str">
        <f t="shared" si="243"/>
        <v>Aug</v>
      </c>
      <c r="P1099" s="178">
        <v>55</v>
      </c>
      <c r="Q1099" s="181">
        <f t="shared" si="239"/>
        <v>-25</v>
      </c>
      <c r="R1099" s="180">
        <f t="shared" si="244"/>
        <v>-0.45454545454545459</v>
      </c>
      <c r="S1099" s="181" t="b">
        <f t="shared" si="240"/>
        <v>0</v>
      </c>
      <c r="T1099" s="178">
        <f t="shared" si="245"/>
        <v>0</v>
      </c>
      <c r="U1099" s="182" t="str">
        <f t="shared" si="246"/>
        <v>Sep</v>
      </c>
      <c r="V1099" s="178">
        <f t="shared" si="234"/>
        <v>0</v>
      </c>
      <c r="W1099" s="183">
        <f t="shared" si="241"/>
        <v>30</v>
      </c>
      <c r="X1099" s="184" t="b">
        <f t="shared" si="235"/>
        <v>0</v>
      </c>
      <c r="Y1099" s="183" t="b">
        <f t="shared" si="242"/>
        <v>0</v>
      </c>
      <c r="Z1099" s="138">
        <v>0</v>
      </c>
      <c r="AA1099" s="133"/>
      <c r="AB1099" s="133" t="s">
        <v>121</v>
      </c>
      <c r="AC1099" s="133" t="s">
        <v>3061</v>
      </c>
      <c r="AE1099" s="133" t="s">
        <v>3061</v>
      </c>
      <c r="AF1099" s="139">
        <v>42.5</v>
      </c>
    </row>
    <row r="1100" spans="1:32" s="139" customFormat="1" ht="12">
      <c r="A1100" s="133" t="s">
        <v>3061</v>
      </c>
      <c r="B1100" s="141" t="s">
        <v>99</v>
      </c>
      <c r="C1100" s="141" t="s">
        <v>3279</v>
      </c>
      <c r="D1100" s="135">
        <v>1000002064</v>
      </c>
      <c r="E1100" s="136" t="s">
        <v>3280</v>
      </c>
      <c r="F1100" s="137">
        <v>44543</v>
      </c>
      <c r="G1100" s="137" t="str">
        <f t="shared" si="236"/>
        <v>Targeted Dealer</v>
      </c>
      <c r="H1100" s="137"/>
      <c r="I1100" s="177">
        <v>175</v>
      </c>
      <c r="J1100" s="177"/>
      <c r="K1100" s="178">
        <v>240</v>
      </c>
      <c r="L1100" s="178">
        <f t="shared" si="237"/>
        <v>-65</v>
      </c>
      <c r="M1100" s="178" t="str">
        <f t="shared" si="238"/>
        <v>-</v>
      </c>
      <c r="N1100" s="179">
        <v>175</v>
      </c>
      <c r="O1100" s="180" t="str">
        <f t="shared" si="243"/>
        <v>Aug</v>
      </c>
      <c r="P1100" s="178">
        <v>202.5</v>
      </c>
      <c r="Q1100" s="181">
        <f t="shared" si="239"/>
        <v>37.5</v>
      </c>
      <c r="R1100" s="180">
        <f t="shared" si="244"/>
        <v>0.18518518518518512</v>
      </c>
      <c r="S1100" s="181" t="str">
        <f t="shared" si="240"/>
        <v>GROWTH</v>
      </c>
      <c r="T1100" s="178">
        <f t="shared" si="245"/>
        <v>175</v>
      </c>
      <c r="U1100" s="182" t="str">
        <f t="shared" si="246"/>
        <v>Sep</v>
      </c>
      <c r="V1100" s="178">
        <f t="shared" si="234"/>
        <v>175</v>
      </c>
      <c r="W1100" s="183">
        <f t="shared" si="241"/>
        <v>65</v>
      </c>
      <c r="X1100" s="184" t="b">
        <f t="shared" si="235"/>
        <v>0</v>
      </c>
      <c r="Y1100" s="183" t="str">
        <f t="shared" si="242"/>
        <v>GROWTH</v>
      </c>
      <c r="Z1100" s="138">
        <v>0</v>
      </c>
      <c r="AA1100" s="133"/>
      <c r="AB1100" s="133" t="s">
        <v>121</v>
      </c>
      <c r="AC1100" s="133" t="s">
        <v>3061</v>
      </c>
      <c r="AE1100" s="133" t="s">
        <v>3061</v>
      </c>
      <c r="AF1100" s="139">
        <v>220.41666666666666</v>
      </c>
    </row>
    <row r="1101" spans="1:32" s="139" customFormat="1" ht="12">
      <c r="A1101" s="133" t="s">
        <v>3061</v>
      </c>
      <c r="B1101" s="141" t="s">
        <v>99</v>
      </c>
      <c r="C1101" s="141" t="s">
        <v>3281</v>
      </c>
      <c r="D1101" s="135">
        <v>1000002070</v>
      </c>
      <c r="E1101" s="136" t="s">
        <v>3282</v>
      </c>
      <c r="F1101" s="137">
        <v>44554</v>
      </c>
      <c r="G1101" s="137" t="str">
        <f t="shared" si="236"/>
        <v>Targeted Dealer</v>
      </c>
      <c r="H1101" s="137"/>
      <c r="I1101" s="177">
        <v>235</v>
      </c>
      <c r="J1101" s="177"/>
      <c r="K1101" s="178">
        <v>325.5</v>
      </c>
      <c r="L1101" s="178">
        <f t="shared" si="237"/>
        <v>-90.5</v>
      </c>
      <c r="M1101" s="178" t="str">
        <f t="shared" si="238"/>
        <v>-</v>
      </c>
      <c r="N1101" s="179">
        <v>125</v>
      </c>
      <c r="O1101" s="180" t="str">
        <f t="shared" si="243"/>
        <v>Aug</v>
      </c>
      <c r="P1101" s="178">
        <v>254</v>
      </c>
      <c r="Q1101" s="181">
        <f t="shared" si="239"/>
        <v>71.5</v>
      </c>
      <c r="R1101" s="180">
        <f t="shared" si="244"/>
        <v>0.28149606299212593</v>
      </c>
      <c r="S1101" s="181" t="str">
        <f t="shared" si="240"/>
        <v>GROWTH</v>
      </c>
      <c r="T1101" s="178">
        <f t="shared" si="245"/>
        <v>125</v>
      </c>
      <c r="U1101" s="182" t="str">
        <f t="shared" si="246"/>
        <v>Sep</v>
      </c>
      <c r="V1101" s="178">
        <f t="shared" si="234"/>
        <v>125</v>
      </c>
      <c r="W1101" s="183">
        <f t="shared" si="241"/>
        <v>200.5</v>
      </c>
      <c r="X1101" s="184" t="b">
        <f t="shared" si="235"/>
        <v>0</v>
      </c>
      <c r="Y1101" s="183" t="str">
        <f t="shared" si="242"/>
        <v>GROWTH</v>
      </c>
      <c r="Z1101" s="138">
        <v>0</v>
      </c>
      <c r="AA1101" s="133"/>
      <c r="AB1101" s="133" t="s">
        <v>121</v>
      </c>
      <c r="AC1101" s="133" t="s">
        <v>3061</v>
      </c>
      <c r="AE1101" s="133" t="s">
        <v>3061</v>
      </c>
      <c r="AF1101" s="139">
        <v>310.5</v>
      </c>
    </row>
    <row r="1102" spans="1:32" s="139" customFormat="1" ht="12">
      <c r="A1102" s="133" t="s">
        <v>3061</v>
      </c>
      <c r="B1102" s="141" t="s">
        <v>99</v>
      </c>
      <c r="C1102" s="152" t="s">
        <v>3285</v>
      </c>
      <c r="D1102" s="135">
        <v>1000002774</v>
      </c>
      <c r="E1102" s="154" t="s">
        <v>3286</v>
      </c>
      <c r="F1102" s="137">
        <v>44692</v>
      </c>
      <c r="G1102" s="137" t="str">
        <f t="shared" si="236"/>
        <v>Targeted Dealer</v>
      </c>
      <c r="H1102" s="137"/>
      <c r="I1102" s="177">
        <v>25</v>
      </c>
      <c r="J1102" s="177"/>
      <c r="K1102" s="178">
        <v>0</v>
      </c>
      <c r="L1102" s="178">
        <f t="shared" si="237"/>
        <v>25</v>
      </c>
      <c r="M1102" s="178" t="str">
        <f t="shared" si="238"/>
        <v>-</v>
      </c>
      <c r="N1102" s="179">
        <v>30</v>
      </c>
      <c r="O1102" s="180" t="str">
        <f t="shared" si="243"/>
        <v>Aug</v>
      </c>
      <c r="P1102" s="178">
        <v>0</v>
      </c>
      <c r="Q1102" s="181">
        <f t="shared" si="239"/>
        <v>0</v>
      </c>
      <c r="R1102" s="180" t="str">
        <f t="shared" si="244"/>
        <v xml:space="preserve"> </v>
      </c>
      <c r="S1102" s="181" t="str">
        <f t="shared" si="240"/>
        <v>GROWTH</v>
      </c>
      <c r="T1102" s="178">
        <f t="shared" si="245"/>
        <v>30</v>
      </c>
      <c r="U1102" s="182" t="str">
        <f t="shared" si="246"/>
        <v>Sep</v>
      </c>
      <c r="V1102" s="178">
        <f t="shared" si="234"/>
        <v>30</v>
      </c>
      <c r="W1102" s="183">
        <f t="shared" si="241"/>
        <v>-30</v>
      </c>
      <c r="X1102" s="184" t="b">
        <f t="shared" si="235"/>
        <v>0</v>
      </c>
      <c r="Y1102" s="183" t="str">
        <f t="shared" si="242"/>
        <v>GROWTH</v>
      </c>
      <c r="Z1102" s="138">
        <v>0</v>
      </c>
      <c r="AA1102" s="133"/>
      <c r="AB1102" s="133" t="s">
        <v>121</v>
      </c>
      <c r="AC1102" s="133" t="s">
        <v>3061</v>
      </c>
      <c r="AE1102" s="133" t="s">
        <v>3061</v>
      </c>
      <c r="AF1102" s="139">
        <v>4.166666666666667</v>
      </c>
    </row>
    <row r="1103" spans="1:32" s="139" customFormat="1" ht="12">
      <c r="A1103" s="133" t="s">
        <v>3061</v>
      </c>
      <c r="B1103" s="141" t="s">
        <v>99</v>
      </c>
      <c r="C1103" s="152" t="s">
        <v>3287</v>
      </c>
      <c r="D1103" s="135">
        <v>1000003311</v>
      </c>
      <c r="E1103" s="141" t="s">
        <v>3288</v>
      </c>
      <c r="F1103" s="137">
        <v>44957</v>
      </c>
      <c r="G1103" s="137" t="str">
        <f t="shared" si="236"/>
        <v>Targeted Dealer</v>
      </c>
      <c r="H1103" s="137"/>
      <c r="I1103" s="177">
        <v>50</v>
      </c>
      <c r="J1103" s="177"/>
      <c r="K1103" s="178">
        <v>168.5</v>
      </c>
      <c r="L1103" s="178">
        <f t="shared" si="237"/>
        <v>-118.5</v>
      </c>
      <c r="M1103" s="178" t="str">
        <f t="shared" si="238"/>
        <v>-</v>
      </c>
      <c r="N1103" s="179">
        <v>25</v>
      </c>
      <c r="O1103" s="180" t="str">
        <f t="shared" si="243"/>
        <v>Aug</v>
      </c>
      <c r="P1103" s="178">
        <v>179</v>
      </c>
      <c r="Q1103" s="181">
        <f t="shared" si="239"/>
        <v>-10.5</v>
      </c>
      <c r="R1103" s="180">
        <f t="shared" si="244"/>
        <v>-5.8659217877094938E-2</v>
      </c>
      <c r="S1103" s="181" t="str">
        <f t="shared" si="240"/>
        <v>DEGROWTH</v>
      </c>
      <c r="T1103" s="178">
        <f t="shared" si="245"/>
        <v>25</v>
      </c>
      <c r="U1103" s="182" t="str">
        <f t="shared" si="246"/>
        <v>Sep</v>
      </c>
      <c r="V1103" s="178">
        <f t="shared" si="234"/>
        <v>25</v>
      </c>
      <c r="W1103" s="183">
        <f t="shared" si="241"/>
        <v>143.5</v>
      </c>
      <c r="X1103" s="184" t="b">
        <f t="shared" si="235"/>
        <v>0</v>
      </c>
      <c r="Y1103" s="183" t="str">
        <f t="shared" si="242"/>
        <v>GROWTH</v>
      </c>
      <c r="Z1103" s="138">
        <v>0</v>
      </c>
      <c r="AA1103" s="133"/>
      <c r="AB1103" s="133" t="s">
        <v>121</v>
      </c>
      <c r="AC1103" s="133" t="s">
        <v>3061</v>
      </c>
      <c r="AE1103" s="133" t="s">
        <v>3061</v>
      </c>
      <c r="AF1103" s="139">
        <v>84.833333333333329</v>
      </c>
    </row>
    <row r="1104" spans="1:32" s="139" customFormat="1" ht="12">
      <c r="A1104" s="133" t="s">
        <v>3061</v>
      </c>
      <c r="B1104" s="141" t="s">
        <v>99</v>
      </c>
      <c r="C1104" s="152" t="s">
        <v>3289</v>
      </c>
      <c r="D1104" s="135">
        <v>1000003323</v>
      </c>
      <c r="E1104" s="141" t="s">
        <v>3290</v>
      </c>
      <c r="F1104" s="137">
        <v>44959</v>
      </c>
      <c r="G1104" s="137" t="str">
        <f t="shared" si="236"/>
        <v>Targeted Dealer</v>
      </c>
      <c r="H1104" s="137"/>
      <c r="I1104" s="177">
        <v>15</v>
      </c>
      <c r="J1104" s="177"/>
      <c r="K1104" s="178">
        <v>0</v>
      </c>
      <c r="L1104" s="178">
        <f t="shared" si="237"/>
        <v>15</v>
      </c>
      <c r="M1104" s="178" t="str">
        <f t="shared" si="238"/>
        <v>-</v>
      </c>
      <c r="N1104" s="179">
        <v>25</v>
      </c>
      <c r="O1104" s="180" t="str">
        <f t="shared" si="243"/>
        <v>Aug</v>
      </c>
      <c r="P1104" s="178">
        <v>5</v>
      </c>
      <c r="Q1104" s="181">
        <f t="shared" si="239"/>
        <v>-5</v>
      </c>
      <c r="R1104" s="180">
        <f t="shared" si="244"/>
        <v>-1</v>
      </c>
      <c r="S1104" s="181" t="str">
        <f t="shared" si="240"/>
        <v>DEGROWTH</v>
      </c>
      <c r="T1104" s="178">
        <f t="shared" si="245"/>
        <v>25</v>
      </c>
      <c r="U1104" s="182" t="str">
        <f t="shared" si="246"/>
        <v>Sep</v>
      </c>
      <c r="V1104" s="178">
        <f t="shared" si="234"/>
        <v>25</v>
      </c>
      <c r="W1104" s="183">
        <f t="shared" si="241"/>
        <v>-25</v>
      </c>
      <c r="X1104" s="184" t="b">
        <f t="shared" si="235"/>
        <v>0</v>
      </c>
      <c r="Y1104" s="183" t="str">
        <f t="shared" si="242"/>
        <v>GROWTH</v>
      </c>
      <c r="Z1104" s="138">
        <v>0</v>
      </c>
      <c r="AA1104" s="133"/>
      <c r="AB1104" s="133" t="s">
        <v>121</v>
      </c>
      <c r="AC1104" s="133" t="s">
        <v>3061</v>
      </c>
      <c r="AE1104" s="133" t="s">
        <v>3061</v>
      </c>
      <c r="AF1104" s="139">
        <v>25.833333333333332</v>
      </c>
    </row>
    <row r="1105" spans="1:32" s="139" customFormat="1" ht="12">
      <c r="A1105" s="138" t="s">
        <v>3061</v>
      </c>
      <c r="B1105" s="144" t="s">
        <v>99</v>
      </c>
      <c r="C1105" s="144" t="s">
        <v>3295</v>
      </c>
      <c r="D1105" s="144">
        <v>1000003965</v>
      </c>
      <c r="E1105" s="144" t="s">
        <v>3296</v>
      </c>
      <c r="F1105" s="137">
        <v>45433</v>
      </c>
      <c r="G1105" s="137" t="str">
        <f t="shared" si="236"/>
        <v>Targeted Dealer</v>
      </c>
      <c r="H1105" s="137"/>
      <c r="I1105" s="177">
        <v>40</v>
      </c>
      <c r="J1105" s="177"/>
      <c r="K1105" s="178">
        <v>46.25</v>
      </c>
      <c r="L1105" s="178">
        <f t="shared" si="237"/>
        <v>-6.25</v>
      </c>
      <c r="M1105" s="178" t="str">
        <f t="shared" si="238"/>
        <v>-</v>
      </c>
      <c r="N1105" s="179">
        <v>25</v>
      </c>
      <c r="O1105" s="180" t="str">
        <f t="shared" si="243"/>
        <v>Aug</v>
      </c>
      <c r="P1105" s="178">
        <v>45</v>
      </c>
      <c r="Q1105" s="181">
        <f t="shared" si="239"/>
        <v>1.25</v>
      </c>
      <c r="R1105" s="180">
        <f t="shared" si="244"/>
        <v>2.7777777777777679E-2</v>
      </c>
      <c r="S1105" s="181" t="str">
        <f t="shared" si="240"/>
        <v>GROWTH</v>
      </c>
      <c r="T1105" s="178">
        <f t="shared" si="245"/>
        <v>25</v>
      </c>
      <c r="U1105" s="182" t="str">
        <f t="shared" si="246"/>
        <v>Sep</v>
      </c>
      <c r="V1105" s="178">
        <f t="shared" si="234"/>
        <v>25</v>
      </c>
      <c r="W1105" s="183">
        <f t="shared" si="241"/>
        <v>21.25</v>
      </c>
      <c r="X1105" s="184" t="b">
        <f t="shared" si="235"/>
        <v>0</v>
      </c>
      <c r="Y1105" s="183" t="str">
        <f t="shared" si="242"/>
        <v>GROWTH</v>
      </c>
      <c r="Z1105" s="138">
        <v>0</v>
      </c>
      <c r="AA1105" s="133"/>
      <c r="AB1105" s="133" t="s">
        <v>121</v>
      </c>
      <c r="AC1105" s="138" t="s">
        <v>3061</v>
      </c>
      <c r="AE1105" s="138" t="s">
        <v>3061</v>
      </c>
      <c r="AF1105" s="139">
        <v>46.25</v>
      </c>
    </row>
    <row r="1106" spans="1:32" s="139" customFormat="1" ht="12">
      <c r="A1106" s="133" t="s">
        <v>3061</v>
      </c>
      <c r="B1106" s="141" t="s">
        <v>101</v>
      </c>
      <c r="C1106" s="141" t="s">
        <v>3297</v>
      </c>
      <c r="D1106" s="135">
        <v>1000001654</v>
      </c>
      <c r="E1106" s="136" t="s">
        <v>3298</v>
      </c>
      <c r="F1106" s="137">
        <v>41869</v>
      </c>
      <c r="G1106" s="137" t="str">
        <f t="shared" si="236"/>
        <v>Targeted Dealer</v>
      </c>
      <c r="H1106" s="137"/>
      <c r="I1106" s="177">
        <v>25</v>
      </c>
      <c r="J1106" s="177"/>
      <c r="K1106" s="178">
        <v>35</v>
      </c>
      <c r="L1106" s="178">
        <f t="shared" si="237"/>
        <v>-10</v>
      </c>
      <c r="M1106" s="178" t="str">
        <f t="shared" si="238"/>
        <v>-</v>
      </c>
      <c r="N1106" s="179">
        <v>30</v>
      </c>
      <c r="O1106" s="180" t="str">
        <f t="shared" si="243"/>
        <v>Aug</v>
      </c>
      <c r="P1106" s="178">
        <v>25</v>
      </c>
      <c r="Q1106" s="181">
        <f t="shared" si="239"/>
        <v>10</v>
      </c>
      <c r="R1106" s="180">
        <f t="shared" si="244"/>
        <v>0.39999999999999991</v>
      </c>
      <c r="S1106" s="181" t="str">
        <f t="shared" si="240"/>
        <v>GROWTH</v>
      </c>
      <c r="T1106" s="178">
        <f t="shared" si="245"/>
        <v>30</v>
      </c>
      <c r="U1106" s="182" t="str">
        <f t="shared" si="246"/>
        <v>Sep</v>
      </c>
      <c r="V1106" s="178">
        <f t="shared" si="234"/>
        <v>30</v>
      </c>
      <c r="W1106" s="183">
        <f t="shared" si="241"/>
        <v>5</v>
      </c>
      <c r="X1106" s="184" t="b">
        <f t="shared" si="235"/>
        <v>0</v>
      </c>
      <c r="Y1106" s="183" t="str">
        <f t="shared" si="242"/>
        <v>GROWTH</v>
      </c>
      <c r="Z1106" s="138">
        <v>0</v>
      </c>
      <c r="AA1106" s="133"/>
      <c r="AB1106" s="133" t="s">
        <v>121</v>
      </c>
      <c r="AC1106" s="133" t="s">
        <v>3061</v>
      </c>
      <c r="AE1106" s="133" t="s">
        <v>3061</v>
      </c>
      <c r="AF1106" s="139">
        <v>15.5</v>
      </c>
    </row>
    <row r="1107" spans="1:32" s="139" customFormat="1" ht="12">
      <c r="A1107" s="133" t="s">
        <v>3061</v>
      </c>
      <c r="B1107" s="141" t="s">
        <v>101</v>
      </c>
      <c r="C1107" s="141" t="s">
        <v>3303</v>
      </c>
      <c r="D1107" s="135">
        <v>1000001642</v>
      </c>
      <c r="E1107" s="136" t="s">
        <v>3304</v>
      </c>
      <c r="F1107" s="137">
        <v>42185</v>
      </c>
      <c r="G1107" s="137" t="str">
        <f t="shared" si="236"/>
        <v>Targeted Dealer</v>
      </c>
      <c r="H1107" s="137"/>
      <c r="I1107" s="177">
        <v>25</v>
      </c>
      <c r="J1107" s="177"/>
      <c r="K1107" s="178">
        <v>25</v>
      </c>
      <c r="L1107" s="178">
        <f t="shared" si="237"/>
        <v>0</v>
      </c>
      <c r="M1107" s="178" t="str">
        <f t="shared" si="238"/>
        <v>-</v>
      </c>
      <c r="N1107" s="179">
        <v>25</v>
      </c>
      <c r="O1107" s="180" t="str">
        <f t="shared" si="243"/>
        <v>Aug</v>
      </c>
      <c r="P1107" s="178">
        <v>25</v>
      </c>
      <c r="Q1107" s="181">
        <f t="shared" si="239"/>
        <v>0</v>
      </c>
      <c r="R1107" s="180">
        <f t="shared" si="244"/>
        <v>0</v>
      </c>
      <c r="S1107" s="181" t="str">
        <f t="shared" si="240"/>
        <v>GROWTH</v>
      </c>
      <c r="T1107" s="178">
        <f t="shared" si="245"/>
        <v>25</v>
      </c>
      <c r="U1107" s="182" t="str">
        <f t="shared" si="246"/>
        <v>Sep</v>
      </c>
      <c r="V1107" s="178">
        <f t="shared" ref="V1107:V1166" si="247">T1107</f>
        <v>25</v>
      </c>
      <c r="W1107" s="183">
        <f t="shared" si="241"/>
        <v>0</v>
      </c>
      <c r="X1107" s="184" t="b">
        <f t="shared" si="235"/>
        <v>0</v>
      </c>
      <c r="Y1107" s="183" t="str">
        <f t="shared" si="242"/>
        <v>GROWTH</v>
      </c>
      <c r="Z1107" s="138">
        <v>0</v>
      </c>
      <c r="AA1107" s="133"/>
      <c r="AB1107" s="133" t="s">
        <v>121</v>
      </c>
      <c r="AC1107" s="133" t="s">
        <v>3061</v>
      </c>
      <c r="AE1107" s="133" t="s">
        <v>3061</v>
      </c>
      <c r="AF1107" s="139">
        <v>20.833333333333332</v>
      </c>
    </row>
    <row r="1108" spans="1:32" s="139" customFormat="1" ht="12">
      <c r="A1108" s="133" t="s">
        <v>3061</v>
      </c>
      <c r="B1108" s="141" t="s">
        <v>101</v>
      </c>
      <c r="C1108" s="141" t="s">
        <v>3307</v>
      </c>
      <c r="D1108" s="135">
        <v>1000001669</v>
      </c>
      <c r="E1108" s="136" t="s">
        <v>3308</v>
      </c>
      <c r="F1108" s="137">
        <v>42346</v>
      </c>
      <c r="G1108" s="137" t="str">
        <f t="shared" si="236"/>
        <v>Targeted Dealer</v>
      </c>
      <c r="H1108" s="137"/>
      <c r="I1108" s="177">
        <v>25</v>
      </c>
      <c r="J1108" s="177"/>
      <c r="K1108" s="178">
        <v>5</v>
      </c>
      <c r="L1108" s="178">
        <f t="shared" si="237"/>
        <v>20</v>
      </c>
      <c r="M1108" s="178" t="str">
        <f t="shared" si="238"/>
        <v>-</v>
      </c>
      <c r="N1108" s="179">
        <v>33</v>
      </c>
      <c r="O1108" s="180" t="str">
        <f t="shared" si="243"/>
        <v>Aug</v>
      </c>
      <c r="P1108" s="178">
        <v>15</v>
      </c>
      <c r="Q1108" s="181">
        <f t="shared" si="239"/>
        <v>-10</v>
      </c>
      <c r="R1108" s="180">
        <f t="shared" si="244"/>
        <v>-0.66666666666666674</v>
      </c>
      <c r="S1108" s="181" t="str">
        <f t="shared" si="240"/>
        <v>DEGROWTH</v>
      </c>
      <c r="T1108" s="178">
        <f t="shared" si="245"/>
        <v>33</v>
      </c>
      <c r="U1108" s="182" t="str">
        <f t="shared" si="246"/>
        <v>Sep</v>
      </c>
      <c r="V1108" s="178">
        <f t="shared" si="247"/>
        <v>33</v>
      </c>
      <c r="W1108" s="183">
        <f t="shared" si="241"/>
        <v>-28</v>
      </c>
      <c r="X1108" s="184" t="b">
        <f t="shared" si="235"/>
        <v>0</v>
      </c>
      <c r="Y1108" s="183" t="str">
        <f t="shared" si="242"/>
        <v>GROWTH</v>
      </c>
      <c r="Z1108" s="138">
        <v>0</v>
      </c>
      <c r="AA1108" s="133"/>
      <c r="AB1108" s="133" t="s">
        <v>121</v>
      </c>
      <c r="AC1108" s="133" t="s">
        <v>3061</v>
      </c>
      <c r="AE1108" s="133" t="s">
        <v>3061</v>
      </c>
      <c r="AF1108" s="139">
        <v>18.625</v>
      </c>
    </row>
    <row r="1109" spans="1:32" s="139" customFormat="1" ht="12">
      <c r="A1109" s="133" t="s">
        <v>3061</v>
      </c>
      <c r="B1109" s="141" t="s">
        <v>101</v>
      </c>
      <c r="C1109" s="141" t="s">
        <v>3309</v>
      </c>
      <c r="D1109" s="135">
        <v>1000001671</v>
      </c>
      <c r="E1109" s="136" t="s">
        <v>3310</v>
      </c>
      <c r="F1109" s="137">
        <v>42563</v>
      </c>
      <c r="G1109" s="137" t="str">
        <f t="shared" si="236"/>
        <v>Targeted Dealer</v>
      </c>
      <c r="H1109" s="137"/>
      <c r="I1109" s="177">
        <v>25</v>
      </c>
      <c r="J1109" s="177"/>
      <c r="K1109" s="178">
        <v>25</v>
      </c>
      <c r="L1109" s="178">
        <f t="shared" si="237"/>
        <v>0</v>
      </c>
      <c r="M1109" s="178" t="str">
        <f t="shared" si="238"/>
        <v>-</v>
      </c>
      <c r="N1109" s="179">
        <v>0</v>
      </c>
      <c r="O1109" s="180" t="str">
        <f t="shared" si="243"/>
        <v>Aug</v>
      </c>
      <c r="P1109" s="178">
        <v>25</v>
      </c>
      <c r="Q1109" s="181">
        <f t="shared" si="239"/>
        <v>0</v>
      </c>
      <c r="R1109" s="180">
        <f t="shared" si="244"/>
        <v>0</v>
      </c>
      <c r="S1109" s="181" t="b">
        <f t="shared" si="240"/>
        <v>0</v>
      </c>
      <c r="T1109" s="178">
        <f t="shared" si="245"/>
        <v>0</v>
      </c>
      <c r="U1109" s="182" t="str">
        <f t="shared" si="246"/>
        <v>Sep</v>
      </c>
      <c r="V1109" s="178">
        <f t="shared" si="247"/>
        <v>0</v>
      </c>
      <c r="W1109" s="183">
        <f t="shared" si="241"/>
        <v>25</v>
      </c>
      <c r="X1109" s="184" t="b">
        <f t="shared" si="235"/>
        <v>0</v>
      </c>
      <c r="Y1109" s="183" t="b">
        <f t="shared" si="242"/>
        <v>0</v>
      </c>
      <c r="Z1109" s="138">
        <v>0</v>
      </c>
      <c r="AA1109" s="133"/>
      <c r="AB1109" s="133" t="s">
        <v>121</v>
      </c>
      <c r="AC1109" s="133" t="s">
        <v>3061</v>
      </c>
      <c r="AE1109" s="133" t="s">
        <v>3061</v>
      </c>
      <c r="AF1109" s="139">
        <v>20.833333333333332</v>
      </c>
    </row>
    <row r="1110" spans="1:32" s="139" customFormat="1" ht="12">
      <c r="A1110" s="133" t="s">
        <v>3061</v>
      </c>
      <c r="B1110" s="141" t="s">
        <v>101</v>
      </c>
      <c r="C1110" s="141" t="s">
        <v>3311</v>
      </c>
      <c r="D1110" s="135">
        <v>1000001638</v>
      </c>
      <c r="E1110" s="136" t="s">
        <v>3312</v>
      </c>
      <c r="F1110" s="137">
        <v>42580</v>
      </c>
      <c r="G1110" s="137" t="str">
        <f t="shared" si="236"/>
        <v>Targeted Dealer</v>
      </c>
      <c r="H1110" s="137"/>
      <c r="I1110" s="177">
        <v>80</v>
      </c>
      <c r="J1110" s="177"/>
      <c r="K1110" s="178">
        <v>185</v>
      </c>
      <c r="L1110" s="178">
        <f t="shared" si="237"/>
        <v>-105</v>
      </c>
      <c r="M1110" s="178" t="str">
        <f t="shared" si="238"/>
        <v>-</v>
      </c>
      <c r="N1110" s="179">
        <v>0</v>
      </c>
      <c r="O1110" s="180" t="str">
        <f t="shared" si="243"/>
        <v>Aug</v>
      </c>
      <c r="P1110" s="178">
        <v>118</v>
      </c>
      <c r="Q1110" s="181">
        <f t="shared" si="239"/>
        <v>67</v>
      </c>
      <c r="R1110" s="180">
        <f t="shared" si="244"/>
        <v>0.56779661016949157</v>
      </c>
      <c r="S1110" s="181" t="b">
        <f t="shared" si="240"/>
        <v>0</v>
      </c>
      <c r="T1110" s="178">
        <f t="shared" si="245"/>
        <v>0</v>
      </c>
      <c r="U1110" s="182" t="str">
        <f t="shared" si="246"/>
        <v>Sep</v>
      </c>
      <c r="V1110" s="178">
        <f t="shared" si="247"/>
        <v>0</v>
      </c>
      <c r="W1110" s="183">
        <f t="shared" si="241"/>
        <v>185</v>
      </c>
      <c r="X1110" s="184" t="b">
        <f t="shared" si="235"/>
        <v>0</v>
      </c>
      <c r="Y1110" s="183" t="b">
        <f t="shared" si="242"/>
        <v>0</v>
      </c>
      <c r="Z1110" s="138">
        <v>0</v>
      </c>
      <c r="AA1110" s="133"/>
      <c r="AB1110" s="133" t="s">
        <v>121</v>
      </c>
      <c r="AC1110" s="133" t="s">
        <v>3061</v>
      </c>
      <c r="AE1110" s="133" t="s">
        <v>3061</v>
      </c>
      <c r="AF1110" s="139">
        <v>77.083333333333329</v>
      </c>
    </row>
    <row r="1111" spans="1:32" s="139" customFormat="1" ht="12">
      <c r="A1111" s="133" t="s">
        <v>3061</v>
      </c>
      <c r="B1111" s="141" t="s">
        <v>101</v>
      </c>
      <c r="C1111" s="141" t="s">
        <v>3313</v>
      </c>
      <c r="D1111" s="135">
        <v>1000001652</v>
      </c>
      <c r="E1111" s="136" t="s">
        <v>3314</v>
      </c>
      <c r="F1111" s="137">
        <v>43288</v>
      </c>
      <c r="G1111" s="137" t="str">
        <f t="shared" si="236"/>
        <v>Targeted Dealer</v>
      </c>
      <c r="H1111" s="137"/>
      <c r="I1111" s="177">
        <v>25</v>
      </c>
      <c r="J1111" s="177"/>
      <c r="K1111" s="178">
        <v>25</v>
      </c>
      <c r="L1111" s="178">
        <f t="shared" si="237"/>
        <v>0</v>
      </c>
      <c r="M1111" s="178" t="str">
        <f t="shared" si="238"/>
        <v>-</v>
      </c>
      <c r="N1111" s="179">
        <v>25</v>
      </c>
      <c r="O1111" s="180" t="str">
        <f t="shared" si="243"/>
        <v>Aug</v>
      </c>
      <c r="P1111" s="178">
        <v>0</v>
      </c>
      <c r="Q1111" s="181">
        <f t="shared" si="239"/>
        <v>25</v>
      </c>
      <c r="R1111" s="180" t="str">
        <f t="shared" si="244"/>
        <v xml:space="preserve"> </v>
      </c>
      <c r="S1111" s="181" t="str">
        <f t="shared" si="240"/>
        <v>GROWTH</v>
      </c>
      <c r="T1111" s="178">
        <f t="shared" si="245"/>
        <v>25</v>
      </c>
      <c r="U1111" s="182" t="str">
        <f t="shared" si="246"/>
        <v>Sep</v>
      </c>
      <c r="V1111" s="178">
        <f t="shared" si="247"/>
        <v>25</v>
      </c>
      <c r="W1111" s="183">
        <f t="shared" si="241"/>
        <v>0</v>
      </c>
      <c r="X1111" s="184" t="b">
        <f t="shared" si="235"/>
        <v>0</v>
      </c>
      <c r="Y1111" s="183" t="str">
        <f t="shared" si="242"/>
        <v>GROWTH</v>
      </c>
      <c r="Z1111" s="138">
        <v>0</v>
      </c>
      <c r="AA1111" s="133"/>
      <c r="AB1111" s="133" t="s">
        <v>121</v>
      </c>
      <c r="AC1111" s="133" t="s">
        <v>3061</v>
      </c>
      <c r="AE1111" s="133" t="s">
        <v>3061</v>
      </c>
      <c r="AF1111" s="139">
        <v>13.333333333333334</v>
      </c>
    </row>
    <row r="1112" spans="1:32" s="139" customFormat="1" ht="12">
      <c r="A1112" s="133" t="s">
        <v>3061</v>
      </c>
      <c r="B1112" s="141" t="s">
        <v>101</v>
      </c>
      <c r="C1112" s="141" t="s">
        <v>3315</v>
      </c>
      <c r="D1112" s="135">
        <v>1000001657</v>
      </c>
      <c r="E1112" s="136" t="s">
        <v>3316</v>
      </c>
      <c r="F1112" s="137">
        <v>43319</v>
      </c>
      <c r="G1112" s="137" t="str">
        <f t="shared" si="236"/>
        <v>Targeted Dealer</v>
      </c>
      <c r="H1112" s="137"/>
      <c r="I1112" s="177">
        <v>25</v>
      </c>
      <c r="J1112" s="177"/>
      <c r="K1112" s="178">
        <v>30</v>
      </c>
      <c r="L1112" s="178">
        <f t="shared" si="237"/>
        <v>-5</v>
      </c>
      <c r="M1112" s="178" t="str">
        <f t="shared" si="238"/>
        <v>-</v>
      </c>
      <c r="N1112" s="179">
        <v>40</v>
      </c>
      <c r="O1112" s="180" t="str">
        <f t="shared" si="243"/>
        <v>Aug</v>
      </c>
      <c r="P1112" s="178">
        <v>9.5</v>
      </c>
      <c r="Q1112" s="181">
        <f t="shared" si="239"/>
        <v>20.5</v>
      </c>
      <c r="R1112" s="180">
        <f t="shared" si="244"/>
        <v>2.1578947368421053</v>
      </c>
      <c r="S1112" s="181" t="str">
        <f t="shared" si="240"/>
        <v>GROWTH</v>
      </c>
      <c r="T1112" s="178">
        <f t="shared" si="245"/>
        <v>40</v>
      </c>
      <c r="U1112" s="182" t="str">
        <f t="shared" si="246"/>
        <v>Sep</v>
      </c>
      <c r="V1112" s="178">
        <f t="shared" si="247"/>
        <v>40</v>
      </c>
      <c r="W1112" s="183">
        <f t="shared" si="241"/>
        <v>-10</v>
      </c>
      <c r="X1112" s="184" t="b">
        <f t="shared" si="235"/>
        <v>0</v>
      </c>
      <c r="Y1112" s="183" t="str">
        <f t="shared" si="242"/>
        <v>GROWTH</v>
      </c>
      <c r="Z1112" s="138">
        <v>0</v>
      </c>
      <c r="AA1112" s="133"/>
      <c r="AB1112" s="133" t="s">
        <v>121</v>
      </c>
      <c r="AC1112" s="133" t="s">
        <v>3061</v>
      </c>
      <c r="AE1112" s="133" t="s">
        <v>3061</v>
      </c>
      <c r="AF1112" s="139">
        <v>11.5</v>
      </c>
    </row>
    <row r="1113" spans="1:32" s="139" customFormat="1" ht="12">
      <c r="A1113" s="133" t="s">
        <v>3061</v>
      </c>
      <c r="B1113" s="141" t="s">
        <v>101</v>
      </c>
      <c r="C1113" s="141" t="s">
        <v>3317</v>
      </c>
      <c r="D1113" s="135">
        <v>1000001672</v>
      </c>
      <c r="E1113" s="136" t="s">
        <v>3318</v>
      </c>
      <c r="F1113" s="137">
        <v>43333</v>
      </c>
      <c r="G1113" s="137" t="str">
        <f t="shared" si="236"/>
        <v>Targeted Dealer</v>
      </c>
      <c r="H1113" s="137"/>
      <c r="I1113" s="177">
        <v>100</v>
      </c>
      <c r="J1113" s="177"/>
      <c r="K1113" s="178">
        <v>100</v>
      </c>
      <c r="L1113" s="178">
        <f t="shared" si="237"/>
        <v>0</v>
      </c>
      <c r="M1113" s="178" t="str">
        <f t="shared" si="238"/>
        <v>-</v>
      </c>
      <c r="N1113" s="179">
        <v>30</v>
      </c>
      <c r="O1113" s="180" t="str">
        <f t="shared" si="243"/>
        <v>Aug</v>
      </c>
      <c r="P1113" s="178">
        <v>105</v>
      </c>
      <c r="Q1113" s="181">
        <f t="shared" si="239"/>
        <v>-5</v>
      </c>
      <c r="R1113" s="180">
        <f t="shared" si="244"/>
        <v>-4.7619047619047672E-2</v>
      </c>
      <c r="S1113" s="181" t="str">
        <f t="shared" si="240"/>
        <v>DEGROWTH</v>
      </c>
      <c r="T1113" s="178">
        <f t="shared" si="245"/>
        <v>30</v>
      </c>
      <c r="U1113" s="182" t="str">
        <f t="shared" si="246"/>
        <v>Sep</v>
      </c>
      <c r="V1113" s="178">
        <f t="shared" si="247"/>
        <v>30</v>
      </c>
      <c r="W1113" s="183">
        <f t="shared" si="241"/>
        <v>70</v>
      </c>
      <c r="X1113" s="184" t="b">
        <f t="shared" si="235"/>
        <v>0</v>
      </c>
      <c r="Y1113" s="183" t="str">
        <f t="shared" si="242"/>
        <v>GROWTH</v>
      </c>
      <c r="Z1113" s="138">
        <v>0</v>
      </c>
      <c r="AA1113" s="133"/>
      <c r="AB1113" s="133" t="s">
        <v>121</v>
      </c>
      <c r="AC1113" s="133" t="s">
        <v>3061</v>
      </c>
      <c r="AE1113" s="133" t="s">
        <v>3061</v>
      </c>
      <c r="AF1113" s="139">
        <v>106</v>
      </c>
    </row>
    <row r="1114" spans="1:32" s="139" customFormat="1" ht="12">
      <c r="A1114" s="133" t="s">
        <v>3061</v>
      </c>
      <c r="B1114" s="141" t="s">
        <v>101</v>
      </c>
      <c r="C1114" s="141" t="s">
        <v>3319</v>
      </c>
      <c r="D1114" s="135">
        <v>1000001665</v>
      </c>
      <c r="E1114" s="136" t="s">
        <v>3320</v>
      </c>
      <c r="F1114" s="137">
        <v>43481</v>
      </c>
      <c r="G1114" s="137" t="str">
        <f t="shared" si="236"/>
        <v>Targeted Dealer</v>
      </c>
      <c r="H1114" s="137"/>
      <c r="I1114" s="177">
        <v>125</v>
      </c>
      <c r="J1114" s="177"/>
      <c r="K1114" s="178">
        <v>154</v>
      </c>
      <c r="L1114" s="178">
        <f t="shared" si="237"/>
        <v>-29</v>
      </c>
      <c r="M1114" s="178" t="str">
        <f t="shared" si="238"/>
        <v>-</v>
      </c>
      <c r="N1114" s="179">
        <v>75</v>
      </c>
      <c r="O1114" s="180" t="str">
        <f t="shared" si="243"/>
        <v>Aug</v>
      </c>
      <c r="P1114" s="178">
        <v>125</v>
      </c>
      <c r="Q1114" s="181">
        <f t="shared" si="239"/>
        <v>29</v>
      </c>
      <c r="R1114" s="180">
        <f t="shared" si="244"/>
        <v>0.23199999999999998</v>
      </c>
      <c r="S1114" s="181" t="str">
        <f t="shared" si="240"/>
        <v>GROWTH</v>
      </c>
      <c r="T1114" s="178">
        <f t="shared" si="245"/>
        <v>75</v>
      </c>
      <c r="U1114" s="182" t="str">
        <f t="shared" si="246"/>
        <v>Sep</v>
      </c>
      <c r="V1114" s="178">
        <f t="shared" si="247"/>
        <v>75</v>
      </c>
      <c r="W1114" s="183">
        <f t="shared" si="241"/>
        <v>79</v>
      </c>
      <c r="X1114" s="184" t="b">
        <f t="shared" si="235"/>
        <v>0</v>
      </c>
      <c r="Y1114" s="183" t="str">
        <f t="shared" si="242"/>
        <v>GROWTH</v>
      </c>
      <c r="Z1114" s="138">
        <v>0</v>
      </c>
      <c r="AA1114" s="133"/>
      <c r="AB1114" s="133" t="s">
        <v>121</v>
      </c>
      <c r="AC1114" s="133" t="s">
        <v>3061</v>
      </c>
      <c r="AE1114" s="133" t="s">
        <v>3061</v>
      </c>
      <c r="AF1114" s="139">
        <v>145.33333333333334</v>
      </c>
    </row>
    <row r="1115" spans="1:32" s="139" customFormat="1" ht="12">
      <c r="A1115" s="133" t="s">
        <v>3061</v>
      </c>
      <c r="B1115" s="141" t="s">
        <v>101</v>
      </c>
      <c r="C1115" s="141" t="s">
        <v>3323</v>
      </c>
      <c r="D1115" s="135">
        <v>1000001675</v>
      </c>
      <c r="E1115" s="136" t="s">
        <v>3324</v>
      </c>
      <c r="F1115" s="137">
        <v>44247</v>
      </c>
      <c r="G1115" s="137" t="str">
        <f t="shared" si="236"/>
        <v>-</v>
      </c>
      <c r="H1115" s="137"/>
      <c r="I1115" s="177">
        <v>0</v>
      </c>
      <c r="J1115" s="177"/>
      <c r="K1115" s="178">
        <v>0</v>
      </c>
      <c r="L1115" s="178">
        <f t="shared" si="237"/>
        <v>0</v>
      </c>
      <c r="M1115" s="178" t="str">
        <f t="shared" si="238"/>
        <v>-</v>
      </c>
      <c r="N1115" s="179">
        <v>25</v>
      </c>
      <c r="O1115" s="180" t="str">
        <f t="shared" si="243"/>
        <v>Aug</v>
      </c>
      <c r="P1115" s="178">
        <v>0</v>
      </c>
      <c r="Q1115" s="181">
        <f t="shared" si="239"/>
        <v>0</v>
      </c>
      <c r="R1115" s="180" t="str">
        <f t="shared" si="244"/>
        <v xml:space="preserve"> </v>
      </c>
      <c r="S1115" s="181" t="str">
        <f t="shared" si="240"/>
        <v>GROWTH</v>
      </c>
      <c r="T1115" s="178">
        <f t="shared" si="245"/>
        <v>25</v>
      </c>
      <c r="U1115" s="182" t="str">
        <f t="shared" si="246"/>
        <v>Sep</v>
      </c>
      <c r="V1115" s="178">
        <f t="shared" si="247"/>
        <v>25</v>
      </c>
      <c r="W1115" s="183">
        <f t="shared" si="241"/>
        <v>-25</v>
      </c>
      <c r="X1115" s="184" t="b">
        <f t="shared" si="235"/>
        <v>0</v>
      </c>
      <c r="Y1115" s="183" t="str">
        <f t="shared" si="242"/>
        <v>GROWTH</v>
      </c>
      <c r="Z1115" s="138">
        <v>0</v>
      </c>
      <c r="AA1115" s="133"/>
      <c r="AB1115" s="133" t="s">
        <v>121</v>
      </c>
      <c r="AC1115" s="133" t="s">
        <v>3061</v>
      </c>
      <c r="AE1115" s="133" t="s">
        <v>3061</v>
      </c>
      <c r="AF1115" s="139">
        <v>18.333333333333332</v>
      </c>
    </row>
    <row r="1116" spans="1:32" s="139" customFormat="1" ht="12">
      <c r="A1116" s="133" t="s">
        <v>3061</v>
      </c>
      <c r="B1116" s="141" t="s">
        <v>101</v>
      </c>
      <c r="C1116" s="141" t="s">
        <v>3327</v>
      </c>
      <c r="D1116" s="135">
        <v>1000001644</v>
      </c>
      <c r="E1116" s="136" t="s">
        <v>3328</v>
      </c>
      <c r="F1116" s="137">
        <v>44396</v>
      </c>
      <c r="G1116" s="137" t="str">
        <f t="shared" si="236"/>
        <v>Targeted Dealer</v>
      </c>
      <c r="H1116" s="137"/>
      <c r="I1116" s="177">
        <v>100</v>
      </c>
      <c r="J1116" s="177"/>
      <c r="K1116" s="178">
        <v>135</v>
      </c>
      <c r="L1116" s="178">
        <f t="shared" si="237"/>
        <v>-35</v>
      </c>
      <c r="M1116" s="178" t="str">
        <f t="shared" si="238"/>
        <v>-</v>
      </c>
      <c r="N1116" s="179">
        <v>105</v>
      </c>
      <c r="O1116" s="180" t="str">
        <f t="shared" si="243"/>
        <v>Aug</v>
      </c>
      <c r="P1116" s="178">
        <v>150</v>
      </c>
      <c r="Q1116" s="181">
        <f t="shared" si="239"/>
        <v>-15</v>
      </c>
      <c r="R1116" s="180">
        <f t="shared" si="244"/>
        <v>-9.9999999999999978E-2</v>
      </c>
      <c r="S1116" s="181" t="str">
        <f t="shared" si="240"/>
        <v>DEGROWTH</v>
      </c>
      <c r="T1116" s="178">
        <f t="shared" si="245"/>
        <v>105</v>
      </c>
      <c r="U1116" s="182" t="str">
        <f t="shared" si="246"/>
        <v>Sep</v>
      </c>
      <c r="V1116" s="178">
        <f t="shared" si="247"/>
        <v>105</v>
      </c>
      <c r="W1116" s="183">
        <f t="shared" si="241"/>
        <v>30</v>
      </c>
      <c r="X1116" s="184" t="b">
        <f t="shared" ref="X1116:X1175" si="248">IFERROR(IF(U1116="July",(K1116/V1116-1)),0)</f>
        <v>0</v>
      </c>
      <c r="Y1116" s="183" t="str">
        <f t="shared" si="242"/>
        <v>GROWTH</v>
      </c>
      <c r="Z1116" s="138">
        <v>0</v>
      </c>
      <c r="AA1116" s="133"/>
      <c r="AB1116" s="133" t="s">
        <v>121</v>
      </c>
      <c r="AC1116" s="133" t="s">
        <v>3061</v>
      </c>
      <c r="AE1116" s="133" t="s">
        <v>3061</v>
      </c>
      <c r="AF1116" s="139">
        <v>146.5</v>
      </c>
    </row>
    <row r="1117" spans="1:32" s="139" customFormat="1" ht="12">
      <c r="A1117" s="133" t="s">
        <v>3061</v>
      </c>
      <c r="B1117" s="141" t="s">
        <v>101</v>
      </c>
      <c r="C1117" s="141" t="s">
        <v>3331</v>
      </c>
      <c r="D1117" s="135">
        <v>1000002005</v>
      </c>
      <c r="E1117" s="136" t="s">
        <v>3332</v>
      </c>
      <c r="F1117" s="137">
        <v>44478</v>
      </c>
      <c r="G1117" s="137" t="str">
        <f t="shared" si="236"/>
        <v>Targeted Dealer</v>
      </c>
      <c r="H1117" s="137"/>
      <c r="I1117" s="177">
        <v>15</v>
      </c>
      <c r="J1117" s="177"/>
      <c r="K1117" s="178">
        <v>0</v>
      </c>
      <c r="L1117" s="178">
        <f t="shared" si="237"/>
        <v>15</v>
      </c>
      <c r="M1117" s="178" t="str">
        <f t="shared" si="238"/>
        <v>-</v>
      </c>
      <c r="N1117" s="179">
        <v>10</v>
      </c>
      <c r="O1117" s="180" t="str">
        <f t="shared" si="243"/>
        <v>Aug</v>
      </c>
      <c r="P1117" s="178">
        <v>0</v>
      </c>
      <c r="Q1117" s="181">
        <f t="shared" si="239"/>
        <v>0</v>
      </c>
      <c r="R1117" s="180" t="str">
        <f t="shared" si="244"/>
        <v xml:space="preserve"> </v>
      </c>
      <c r="S1117" s="181" t="str">
        <f t="shared" si="240"/>
        <v>GROWTH</v>
      </c>
      <c r="T1117" s="178">
        <f t="shared" si="245"/>
        <v>10</v>
      </c>
      <c r="U1117" s="182" t="str">
        <f t="shared" si="246"/>
        <v>Sep</v>
      </c>
      <c r="V1117" s="178">
        <f t="shared" si="247"/>
        <v>10</v>
      </c>
      <c r="W1117" s="183">
        <f t="shared" si="241"/>
        <v>-10</v>
      </c>
      <c r="X1117" s="184" t="b">
        <f t="shared" si="248"/>
        <v>0</v>
      </c>
      <c r="Y1117" s="183" t="str">
        <f t="shared" si="242"/>
        <v>GROWTH</v>
      </c>
      <c r="Z1117" s="138">
        <v>0</v>
      </c>
      <c r="AA1117" s="133"/>
      <c r="AB1117" s="133" t="s">
        <v>121</v>
      </c>
      <c r="AC1117" s="133" t="s">
        <v>3061</v>
      </c>
      <c r="AE1117" s="133" t="s">
        <v>3061</v>
      </c>
      <c r="AF1117" s="139">
        <v>8.75</v>
      </c>
    </row>
    <row r="1118" spans="1:32" s="139" customFormat="1" ht="12">
      <c r="A1118" s="133" t="s">
        <v>3061</v>
      </c>
      <c r="B1118" s="141" t="s">
        <v>101</v>
      </c>
      <c r="C1118" s="141" t="s">
        <v>3333</v>
      </c>
      <c r="D1118" s="135">
        <v>1000002049</v>
      </c>
      <c r="E1118" s="136" t="s">
        <v>3334</v>
      </c>
      <c r="F1118" s="137">
        <v>44501</v>
      </c>
      <c r="G1118" s="137" t="str">
        <f t="shared" si="236"/>
        <v>Targeted Dealer</v>
      </c>
      <c r="H1118" s="137"/>
      <c r="I1118" s="177">
        <v>25</v>
      </c>
      <c r="J1118" s="177"/>
      <c r="K1118" s="178">
        <v>7.5</v>
      </c>
      <c r="L1118" s="178">
        <f t="shared" si="237"/>
        <v>17.5</v>
      </c>
      <c r="M1118" s="178" t="str">
        <f t="shared" si="238"/>
        <v>-</v>
      </c>
      <c r="N1118" s="179">
        <v>22</v>
      </c>
      <c r="O1118" s="180" t="str">
        <f t="shared" si="243"/>
        <v>Aug</v>
      </c>
      <c r="P1118" s="178">
        <v>29.3</v>
      </c>
      <c r="Q1118" s="181">
        <f t="shared" si="239"/>
        <v>-21.8</v>
      </c>
      <c r="R1118" s="180">
        <f t="shared" si="244"/>
        <v>-0.74402730375426618</v>
      </c>
      <c r="S1118" s="181" t="str">
        <f t="shared" si="240"/>
        <v>DEGROWTH</v>
      </c>
      <c r="T1118" s="178">
        <f t="shared" si="245"/>
        <v>22</v>
      </c>
      <c r="U1118" s="182" t="str">
        <f t="shared" si="246"/>
        <v>Sep</v>
      </c>
      <c r="V1118" s="178">
        <f t="shared" si="247"/>
        <v>22</v>
      </c>
      <c r="W1118" s="183">
        <f t="shared" si="241"/>
        <v>-14.5</v>
      </c>
      <c r="X1118" s="184" t="b">
        <f t="shared" si="248"/>
        <v>0</v>
      </c>
      <c r="Y1118" s="183" t="str">
        <f t="shared" si="242"/>
        <v>GROWTH</v>
      </c>
      <c r="Z1118" s="138">
        <v>0</v>
      </c>
      <c r="AA1118" s="133"/>
      <c r="AB1118" s="133" t="s">
        <v>121</v>
      </c>
      <c r="AC1118" s="133" t="s">
        <v>3061</v>
      </c>
      <c r="AE1118" s="133" t="s">
        <v>3061</v>
      </c>
      <c r="AF1118" s="139">
        <v>14.758333333333333</v>
      </c>
    </row>
    <row r="1119" spans="1:32" s="139" customFormat="1" ht="12">
      <c r="A1119" s="133" t="s">
        <v>3061</v>
      </c>
      <c r="B1119" s="141" t="s">
        <v>101</v>
      </c>
      <c r="C1119" s="141" t="s">
        <v>3339</v>
      </c>
      <c r="D1119" s="135">
        <v>1000002553</v>
      </c>
      <c r="E1119" s="136" t="s">
        <v>3340</v>
      </c>
      <c r="F1119" s="137">
        <v>44615</v>
      </c>
      <c r="G1119" s="137" t="str">
        <f t="shared" si="236"/>
        <v>Targeted Dealer</v>
      </c>
      <c r="H1119" s="137"/>
      <c r="I1119" s="177">
        <v>45</v>
      </c>
      <c r="J1119" s="177"/>
      <c r="K1119" s="178">
        <v>35</v>
      </c>
      <c r="L1119" s="178">
        <f t="shared" si="237"/>
        <v>10</v>
      </c>
      <c r="M1119" s="178" t="str">
        <f t="shared" si="238"/>
        <v>-</v>
      </c>
      <c r="N1119" s="179">
        <v>58</v>
      </c>
      <c r="O1119" s="180" t="str">
        <f t="shared" si="243"/>
        <v>Aug</v>
      </c>
      <c r="P1119" s="178">
        <v>70</v>
      </c>
      <c r="Q1119" s="181">
        <f t="shared" si="239"/>
        <v>-35</v>
      </c>
      <c r="R1119" s="180">
        <f t="shared" si="244"/>
        <v>-0.5</v>
      </c>
      <c r="S1119" s="181" t="str">
        <f t="shared" si="240"/>
        <v>DEGROWTH</v>
      </c>
      <c r="T1119" s="178">
        <f t="shared" si="245"/>
        <v>58</v>
      </c>
      <c r="U1119" s="182" t="str">
        <f t="shared" si="246"/>
        <v>Sep</v>
      </c>
      <c r="V1119" s="178">
        <f t="shared" si="247"/>
        <v>58</v>
      </c>
      <c r="W1119" s="183">
        <f t="shared" si="241"/>
        <v>-23</v>
      </c>
      <c r="X1119" s="184" t="b">
        <f t="shared" si="248"/>
        <v>0</v>
      </c>
      <c r="Y1119" s="183" t="str">
        <f t="shared" si="242"/>
        <v>GROWTH</v>
      </c>
      <c r="Z1119" s="138">
        <v>0</v>
      </c>
      <c r="AA1119" s="133"/>
      <c r="AB1119" s="133" t="s">
        <v>121</v>
      </c>
      <c r="AC1119" s="133" t="s">
        <v>3061</v>
      </c>
      <c r="AE1119" s="133" t="s">
        <v>3061</v>
      </c>
      <c r="AF1119" s="139">
        <v>57.25</v>
      </c>
    </row>
    <row r="1120" spans="1:32" s="139" customFormat="1" ht="12">
      <c r="A1120" s="133" t="s">
        <v>3061</v>
      </c>
      <c r="B1120" s="141" t="s">
        <v>101</v>
      </c>
      <c r="C1120" s="141" t="s">
        <v>3343</v>
      </c>
      <c r="D1120" s="135">
        <v>1000002789</v>
      </c>
      <c r="E1120" s="136" t="s">
        <v>3344</v>
      </c>
      <c r="F1120" s="137">
        <v>44711</v>
      </c>
      <c r="G1120" s="137" t="str">
        <f t="shared" si="236"/>
        <v>Targeted Dealer</v>
      </c>
      <c r="H1120" s="137"/>
      <c r="I1120" s="177">
        <v>35</v>
      </c>
      <c r="J1120" s="177"/>
      <c r="K1120" s="178">
        <v>60</v>
      </c>
      <c r="L1120" s="178">
        <f t="shared" si="237"/>
        <v>-25</v>
      </c>
      <c r="M1120" s="178" t="str">
        <f t="shared" si="238"/>
        <v>-</v>
      </c>
      <c r="N1120" s="179">
        <v>25</v>
      </c>
      <c r="O1120" s="180" t="str">
        <f t="shared" si="243"/>
        <v>Aug</v>
      </c>
      <c r="P1120" s="178">
        <v>35</v>
      </c>
      <c r="Q1120" s="181">
        <f t="shared" si="239"/>
        <v>25</v>
      </c>
      <c r="R1120" s="180">
        <f t="shared" si="244"/>
        <v>0.71428571428571419</v>
      </c>
      <c r="S1120" s="181" t="str">
        <f t="shared" si="240"/>
        <v>GROWTH</v>
      </c>
      <c r="T1120" s="178">
        <f t="shared" si="245"/>
        <v>25</v>
      </c>
      <c r="U1120" s="182" t="str">
        <f t="shared" si="246"/>
        <v>Sep</v>
      </c>
      <c r="V1120" s="178">
        <f t="shared" si="247"/>
        <v>25</v>
      </c>
      <c r="W1120" s="183">
        <f t="shared" si="241"/>
        <v>35</v>
      </c>
      <c r="X1120" s="184" t="b">
        <f t="shared" si="248"/>
        <v>0</v>
      </c>
      <c r="Y1120" s="183" t="str">
        <f t="shared" si="242"/>
        <v>GROWTH</v>
      </c>
      <c r="Z1120" s="138">
        <v>0</v>
      </c>
      <c r="AA1120" s="133"/>
      <c r="AB1120" s="133" t="s">
        <v>121</v>
      </c>
      <c r="AC1120" s="133" t="s">
        <v>3061</v>
      </c>
      <c r="AE1120" s="133" t="s">
        <v>3061</v>
      </c>
      <c r="AF1120" s="139">
        <v>45</v>
      </c>
    </row>
    <row r="1121" spans="1:32" s="139" customFormat="1" ht="12">
      <c r="A1121" s="133" t="s">
        <v>3061</v>
      </c>
      <c r="B1121" s="141" t="s">
        <v>101</v>
      </c>
      <c r="C1121" s="141" t="s">
        <v>3345</v>
      </c>
      <c r="D1121" s="135">
        <v>1000003280</v>
      </c>
      <c r="E1121" s="136" t="s">
        <v>3346</v>
      </c>
      <c r="F1121" s="137">
        <v>44951</v>
      </c>
      <c r="G1121" s="137" t="str">
        <f t="shared" ref="G1121:G1177" si="249">IF(I1121&gt;0,"Targeted Dealer","-")</f>
        <v>Targeted Dealer</v>
      </c>
      <c r="H1121" s="137"/>
      <c r="I1121" s="177">
        <v>100</v>
      </c>
      <c r="J1121" s="177"/>
      <c r="K1121" s="178">
        <v>150</v>
      </c>
      <c r="L1121" s="178">
        <f t="shared" si="237"/>
        <v>-50</v>
      </c>
      <c r="M1121" s="178" t="str">
        <f t="shared" si="238"/>
        <v>-</v>
      </c>
      <c r="N1121" s="179">
        <v>70</v>
      </c>
      <c r="O1121" s="180" t="str">
        <f t="shared" si="243"/>
        <v>Aug</v>
      </c>
      <c r="P1121" s="178">
        <v>110.5</v>
      </c>
      <c r="Q1121" s="181">
        <f t="shared" si="239"/>
        <v>39.5</v>
      </c>
      <c r="R1121" s="180">
        <f t="shared" si="244"/>
        <v>0.35746606334841635</v>
      </c>
      <c r="S1121" s="181" t="str">
        <f t="shared" si="240"/>
        <v>GROWTH</v>
      </c>
      <c r="T1121" s="178">
        <f t="shared" si="245"/>
        <v>70</v>
      </c>
      <c r="U1121" s="182" t="str">
        <f t="shared" si="246"/>
        <v>Sep</v>
      </c>
      <c r="V1121" s="178">
        <f t="shared" si="247"/>
        <v>70</v>
      </c>
      <c r="W1121" s="183">
        <f t="shared" si="241"/>
        <v>80</v>
      </c>
      <c r="X1121" s="184" t="b">
        <f t="shared" si="248"/>
        <v>0</v>
      </c>
      <c r="Y1121" s="183" t="str">
        <f t="shared" si="242"/>
        <v>GROWTH</v>
      </c>
      <c r="Z1121" s="138">
        <v>0</v>
      </c>
      <c r="AA1121" s="133"/>
      <c r="AB1121" s="133" t="s">
        <v>121</v>
      </c>
      <c r="AC1121" s="133" t="s">
        <v>3061</v>
      </c>
      <c r="AE1121" s="133" t="s">
        <v>3061</v>
      </c>
      <c r="AF1121" s="139">
        <v>116.58333333333333</v>
      </c>
    </row>
    <row r="1122" spans="1:32" s="139" customFormat="1" ht="12">
      <c r="A1122" s="155" t="s">
        <v>3061</v>
      </c>
      <c r="B1122" s="140" t="s">
        <v>90</v>
      </c>
      <c r="C1122" s="152" t="s">
        <v>3347</v>
      </c>
      <c r="D1122" s="135">
        <v>1000001472</v>
      </c>
      <c r="E1122" s="136" t="s">
        <v>3348</v>
      </c>
      <c r="F1122" s="137">
        <v>41340</v>
      </c>
      <c r="G1122" s="137" t="str">
        <f t="shared" si="249"/>
        <v>Targeted Dealer</v>
      </c>
      <c r="H1122" s="137"/>
      <c r="I1122" s="177">
        <v>30</v>
      </c>
      <c r="J1122" s="177"/>
      <c r="K1122" s="178">
        <v>30</v>
      </c>
      <c r="L1122" s="178">
        <f t="shared" si="237"/>
        <v>0</v>
      </c>
      <c r="M1122" s="178" t="str">
        <f t="shared" si="238"/>
        <v>-</v>
      </c>
      <c r="N1122" s="179">
        <v>30</v>
      </c>
      <c r="O1122" s="180" t="str">
        <f t="shared" si="243"/>
        <v>Aug</v>
      </c>
      <c r="P1122" s="178">
        <v>36</v>
      </c>
      <c r="Q1122" s="181">
        <f t="shared" si="239"/>
        <v>-6</v>
      </c>
      <c r="R1122" s="180">
        <f t="shared" si="244"/>
        <v>-0.16666666666666663</v>
      </c>
      <c r="S1122" s="181" t="str">
        <f t="shared" si="240"/>
        <v>DEGROWTH</v>
      </c>
      <c r="T1122" s="178">
        <f t="shared" si="245"/>
        <v>30</v>
      </c>
      <c r="U1122" s="182" t="str">
        <f t="shared" si="246"/>
        <v>Sep</v>
      </c>
      <c r="V1122" s="178">
        <f t="shared" si="247"/>
        <v>30</v>
      </c>
      <c r="W1122" s="183">
        <f t="shared" si="241"/>
        <v>0</v>
      </c>
      <c r="X1122" s="184" t="b">
        <f t="shared" si="248"/>
        <v>0</v>
      </c>
      <c r="Y1122" s="183" t="str">
        <f t="shared" si="242"/>
        <v>GROWTH</v>
      </c>
      <c r="Z1122" s="138">
        <v>0</v>
      </c>
      <c r="AA1122" s="133"/>
      <c r="AB1122" s="133" t="s">
        <v>121</v>
      </c>
      <c r="AC1122" s="155" t="s">
        <v>3061</v>
      </c>
      <c r="AE1122" s="155" t="s">
        <v>3061</v>
      </c>
      <c r="AF1122" s="139">
        <v>45.333333333333336</v>
      </c>
    </row>
    <row r="1123" spans="1:32" s="139" customFormat="1" ht="12">
      <c r="A1123" s="155" t="s">
        <v>3061</v>
      </c>
      <c r="B1123" s="140" t="s">
        <v>90</v>
      </c>
      <c r="C1123" s="152" t="s">
        <v>3349</v>
      </c>
      <c r="D1123" s="135">
        <v>1000001477</v>
      </c>
      <c r="E1123" s="136" t="s">
        <v>3350</v>
      </c>
      <c r="F1123" s="137">
        <v>41449</v>
      </c>
      <c r="G1123" s="137" t="str">
        <f t="shared" si="249"/>
        <v>Targeted Dealer</v>
      </c>
      <c r="H1123" s="137"/>
      <c r="I1123" s="177">
        <v>40</v>
      </c>
      <c r="J1123" s="177"/>
      <c r="K1123" s="178">
        <v>10</v>
      </c>
      <c r="L1123" s="178">
        <f t="shared" si="237"/>
        <v>30</v>
      </c>
      <c r="M1123" s="178" t="str">
        <f t="shared" si="238"/>
        <v>-</v>
      </c>
      <c r="N1123" s="179">
        <v>51</v>
      </c>
      <c r="O1123" s="180" t="str">
        <f t="shared" si="243"/>
        <v>Aug</v>
      </c>
      <c r="P1123" s="178">
        <v>50</v>
      </c>
      <c r="Q1123" s="181">
        <f t="shared" si="239"/>
        <v>-40</v>
      </c>
      <c r="R1123" s="180">
        <f t="shared" si="244"/>
        <v>-0.8</v>
      </c>
      <c r="S1123" s="181" t="str">
        <f t="shared" si="240"/>
        <v>DEGROWTH</v>
      </c>
      <c r="T1123" s="178">
        <f t="shared" si="245"/>
        <v>51</v>
      </c>
      <c r="U1123" s="182" t="str">
        <f t="shared" si="246"/>
        <v>Sep</v>
      </c>
      <c r="V1123" s="178">
        <f t="shared" si="247"/>
        <v>51</v>
      </c>
      <c r="W1123" s="183">
        <f t="shared" si="241"/>
        <v>-41</v>
      </c>
      <c r="X1123" s="184" t="b">
        <f t="shared" si="248"/>
        <v>0</v>
      </c>
      <c r="Y1123" s="183" t="str">
        <f t="shared" si="242"/>
        <v>GROWTH</v>
      </c>
      <c r="Z1123" s="138">
        <v>0</v>
      </c>
      <c r="AA1123" s="133"/>
      <c r="AB1123" s="133" t="s">
        <v>121</v>
      </c>
      <c r="AC1123" s="155" t="s">
        <v>3061</v>
      </c>
      <c r="AE1123" s="155" t="s">
        <v>3061</v>
      </c>
      <c r="AF1123" s="139">
        <v>63.5</v>
      </c>
    </row>
    <row r="1124" spans="1:32" s="139" customFormat="1" ht="12">
      <c r="A1124" s="155" t="s">
        <v>3061</v>
      </c>
      <c r="B1124" s="140" t="s">
        <v>90</v>
      </c>
      <c r="C1124" s="152" t="s">
        <v>3351</v>
      </c>
      <c r="D1124" s="135">
        <v>1000001461</v>
      </c>
      <c r="E1124" s="136" t="s">
        <v>3352</v>
      </c>
      <c r="F1124" s="137">
        <v>41814</v>
      </c>
      <c r="G1124" s="137" t="str">
        <f t="shared" si="249"/>
        <v>Targeted Dealer</v>
      </c>
      <c r="H1124" s="137"/>
      <c r="I1124" s="177">
        <v>120</v>
      </c>
      <c r="J1124" s="177"/>
      <c r="K1124" s="178">
        <v>65</v>
      </c>
      <c r="L1124" s="178">
        <f t="shared" si="237"/>
        <v>55</v>
      </c>
      <c r="M1124" s="178" t="str">
        <f t="shared" si="238"/>
        <v>-</v>
      </c>
      <c r="N1124" s="179">
        <v>25</v>
      </c>
      <c r="O1124" s="180" t="str">
        <f t="shared" si="243"/>
        <v>Aug</v>
      </c>
      <c r="P1124" s="178">
        <v>60</v>
      </c>
      <c r="Q1124" s="181">
        <f t="shared" si="239"/>
        <v>5</v>
      </c>
      <c r="R1124" s="180">
        <f t="shared" si="244"/>
        <v>8.3333333333333259E-2</v>
      </c>
      <c r="S1124" s="181" t="str">
        <f t="shared" si="240"/>
        <v>GROWTH</v>
      </c>
      <c r="T1124" s="178">
        <f t="shared" si="245"/>
        <v>25</v>
      </c>
      <c r="U1124" s="182" t="str">
        <f t="shared" si="246"/>
        <v>Sep</v>
      </c>
      <c r="V1124" s="178">
        <f t="shared" si="247"/>
        <v>25</v>
      </c>
      <c r="W1124" s="183">
        <f t="shared" si="241"/>
        <v>40</v>
      </c>
      <c r="X1124" s="184" t="b">
        <f t="shared" si="248"/>
        <v>0</v>
      </c>
      <c r="Y1124" s="183" t="str">
        <f t="shared" si="242"/>
        <v>GROWTH</v>
      </c>
      <c r="Z1124" s="138">
        <v>0</v>
      </c>
      <c r="AA1124" s="133"/>
      <c r="AB1124" s="133" t="s">
        <v>121</v>
      </c>
      <c r="AC1124" s="155" t="s">
        <v>3061</v>
      </c>
      <c r="AE1124" s="155" t="s">
        <v>3061</v>
      </c>
      <c r="AF1124" s="139">
        <v>125.16666666666667</v>
      </c>
    </row>
    <row r="1125" spans="1:32" s="139" customFormat="1" ht="12">
      <c r="A1125" s="155" t="s">
        <v>3061</v>
      </c>
      <c r="B1125" s="140" t="s">
        <v>90</v>
      </c>
      <c r="C1125" s="152" t="s">
        <v>3353</v>
      </c>
      <c r="D1125" s="135">
        <v>1000001463</v>
      </c>
      <c r="E1125" s="136" t="s">
        <v>3354</v>
      </c>
      <c r="F1125" s="137">
        <v>41856</v>
      </c>
      <c r="G1125" s="137" t="str">
        <f t="shared" si="249"/>
        <v>Targeted Dealer</v>
      </c>
      <c r="H1125" s="137"/>
      <c r="I1125" s="177">
        <v>220</v>
      </c>
      <c r="J1125" s="177"/>
      <c r="K1125" s="178">
        <v>133.5</v>
      </c>
      <c r="L1125" s="178">
        <f t="shared" si="237"/>
        <v>86.5</v>
      </c>
      <c r="M1125" s="178" t="str">
        <f t="shared" si="238"/>
        <v>-</v>
      </c>
      <c r="N1125" s="179">
        <v>133</v>
      </c>
      <c r="O1125" s="180" t="str">
        <f t="shared" si="243"/>
        <v>Aug</v>
      </c>
      <c r="P1125" s="178">
        <v>168.5</v>
      </c>
      <c r="Q1125" s="181">
        <f t="shared" si="239"/>
        <v>-35</v>
      </c>
      <c r="R1125" s="180">
        <f t="shared" si="244"/>
        <v>-0.20771513353115723</v>
      </c>
      <c r="S1125" s="181" t="str">
        <f t="shared" si="240"/>
        <v>DEGROWTH</v>
      </c>
      <c r="T1125" s="178">
        <f t="shared" si="245"/>
        <v>133</v>
      </c>
      <c r="U1125" s="182" t="str">
        <f t="shared" si="246"/>
        <v>Sep</v>
      </c>
      <c r="V1125" s="178">
        <f t="shared" si="247"/>
        <v>133</v>
      </c>
      <c r="W1125" s="183">
        <f t="shared" si="241"/>
        <v>0.5</v>
      </c>
      <c r="X1125" s="184" t="b">
        <f t="shared" si="248"/>
        <v>0</v>
      </c>
      <c r="Y1125" s="183" t="str">
        <f t="shared" si="242"/>
        <v>GROWTH</v>
      </c>
      <c r="Z1125" s="138">
        <v>0</v>
      </c>
      <c r="AA1125" s="133"/>
      <c r="AB1125" s="133" t="s">
        <v>121</v>
      </c>
      <c r="AC1125" s="155" t="s">
        <v>3061</v>
      </c>
      <c r="AE1125" s="155" t="s">
        <v>3061</v>
      </c>
      <c r="AF1125" s="139">
        <v>173.76666666666665</v>
      </c>
    </row>
    <row r="1126" spans="1:32" s="139" customFormat="1" ht="12">
      <c r="A1126" s="155" t="s">
        <v>3061</v>
      </c>
      <c r="B1126" s="140" t="s">
        <v>90</v>
      </c>
      <c r="C1126" s="152" t="s">
        <v>3355</v>
      </c>
      <c r="D1126" s="135">
        <v>1000001468</v>
      </c>
      <c r="E1126" s="136" t="s">
        <v>3356</v>
      </c>
      <c r="F1126" s="137">
        <v>41940</v>
      </c>
      <c r="G1126" s="137" t="str">
        <f t="shared" si="249"/>
        <v>Targeted Dealer</v>
      </c>
      <c r="H1126" s="137"/>
      <c r="I1126" s="177">
        <v>200</v>
      </c>
      <c r="J1126" s="177"/>
      <c r="K1126" s="178">
        <v>25</v>
      </c>
      <c r="L1126" s="178">
        <f t="shared" si="237"/>
        <v>175</v>
      </c>
      <c r="M1126" s="178" t="str">
        <f t="shared" si="238"/>
        <v>-</v>
      </c>
      <c r="N1126" s="179">
        <v>179</v>
      </c>
      <c r="O1126" s="180" t="str">
        <f t="shared" si="243"/>
        <v>Aug</v>
      </c>
      <c r="P1126" s="178">
        <v>74.5</v>
      </c>
      <c r="Q1126" s="181">
        <f t="shared" si="239"/>
        <v>-49.5</v>
      </c>
      <c r="R1126" s="180">
        <f t="shared" si="244"/>
        <v>-0.66442953020134232</v>
      </c>
      <c r="S1126" s="181" t="str">
        <f t="shared" si="240"/>
        <v>DEGROWTH</v>
      </c>
      <c r="T1126" s="178">
        <f t="shared" si="245"/>
        <v>179</v>
      </c>
      <c r="U1126" s="182" t="str">
        <f t="shared" si="246"/>
        <v>Sep</v>
      </c>
      <c r="V1126" s="178">
        <f t="shared" si="247"/>
        <v>179</v>
      </c>
      <c r="W1126" s="183">
        <f t="shared" si="241"/>
        <v>-154</v>
      </c>
      <c r="X1126" s="184" t="b">
        <f t="shared" si="248"/>
        <v>0</v>
      </c>
      <c r="Y1126" s="183" t="str">
        <f t="shared" si="242"/>
        <v>GROWTH</v>
      </c>
      <c r="Z1126" s="138">
        <v>0</v>
      </c>
      <c r="AA1126" s="133"/>
      <c r="AB1126" s="133" t="s">
        <v>121</v>
      </c>
      <c r="AC1126" s="155" t="s">
        <v>3061</v>
      </c>
      <c r="AE1126" s="155" t="s">
        <v>3061</v>
      </c>
      <c r="AF1126" s="139">
        <v>209.08333333333334</v>
      </c>
    </row>
    <row r="1127" spans="1:32" s="139" customFormat="1" ht="12">
      <c r="A1127" s="155" t="s">
        <v>3061</v>
      </c>
      <c r="B1127" s="140" t="s">
        <v>90</v>
      </c>
      <c r="C1127" s="152" t="s">
        <v>3357</v>
      </c>
      <c r="D1127" s="135">
        <v>1000001462</v>
      </c>
      <c r="E1127" s="136" t="s">
        <v>3358</v>
      </c>
      <c r="F1127" s="137">
        <v>41967</v>
      </c>
      <c r="G1127" s="137" t="str">
        <f t="shared" si="249"/>
        <v>Targeted Dealer</v>
      </c>
      <c r="H1127" s="137"/>
      <c r="I1127" s="177">
        <v>70</v>
      </c>
      <c r="J1127" s="177"/>
      <c r="K1127" s="178">
        <v>30</v>
      </c>
      <c r="L1127" s="178">
        <f t="shared" si="237"/>
        <v>40</v>
      </c>
      <c r="M1127" s="178" t="str">
        <f t="shared" si="238"/>
        <v>-</v>
      </c>
      <c r="N1127" s="179">
        <v>42</v>
      </c>
      <c r="O1127" s="180" t="str">
        <f t="shared" si="243"/>
        <v>Aug</v>
      </c>
      <c r="P1127" s="178">
        <v>60</v>
      </c>
      <c r="Q1127" s="181">
        <f t="shared" si="239"/>
        <v>-30</v>
      </c>
      <c r="R1127" s="180">
        <f t="shared" si="244"/>
        <v>-0.5</v>
      </c>
      <c r="S1127" s="181" t="str">
        <f t="shared" si="240"/>
        <v>DEGROWTH</v>
      </c>
      <c r="T1127" s="178">
        <f t="shared" si="245"/>
        <v>42</v>
      </c>
      <c r="U1127" s="182" t="str">
        <f t="shared" si="246"/>
        <v>Sep</v>
      </c>
      <c r="V1127" s="178">
        <f t="shared" si="247"/>
        <v>42</v>
      </c>
      <c r="W1127" s="183">
        <f t="shared" si="241"/>
        <v>-12</v>
      </c>
      <c r="X1127" s="184" t="b">
        <f t="shared" si="248"/>
        <v>0</v>
      </c>
      <c r="Y1127" s="183" t="str">
        <f t="shared" si="242"/>
        <v>GROWTH</v>
      </c>
      <c r="Z1127" s="138">
        <v>0</v>
      </c>
      <c r="AA1127" s="133"/>
      <c r="AB1127" s="133" t="s">
        <v>121</v>
      </c>
      <c r="AC1127" s="155" t="s">
        <v>3061</v>
      </c>
      <c r="AE1127" s="155" t="s">
        <v>3061</v>
      </c>
      <c r="AF1127" s="139">
        <v>38.333333333333336</v>
      </c>
    </row>
    <row r="1128" spans="1:32" s="139" customFormat="1" ht="12">
      <c r="A1128" s="155" t="s">
        <v>3061</v>
      </c>
      <c r="B1128" s="140" t="s">
        <v>90</v>
      </c>
      <c r="C1128" s="152" t="s">
        <v>3361</v>
      </c>
      <c r="D1128" s="135">
        <v>1000001469</v>
      </c>
      <c r="E1128" s="136" t="s">
        <v>3362</v>
      </c>
      <c r="F1128" s="137">
        <v>43600</v>
      </c>
      <c r="G1128" s="137" t="str">
        <f t="shared" si="249"/>
        <v>Targeted Dealer</v>
      </c>
      <c r="H1128" s="137"/>
      <c r="I1128" s="177">
        <v>150</v>
      </c>
      <c r="J1128" s="177"/>
      <c r="K1128" s="178">
        <v>70</v>
      </c>
      <c r="L1128" s="178">
        <f t="shared" si="237"/>
        <v>80</v>
      </c>
      <c r="M1128" s="178" t="str">
        <f t="shared" si="238"/>
        <v>-</v>
      </c>
      <c r="N1128" s="179">
        <v>40</v>
      </c>
      <c r="O1128" s="180" t="str">
        <f t="shared" si="243"/>
        <v>Aug</v>
      </c>
      <c r="P1128" s="178">
        <v>152.5</v>
      </c>
      <c r="Q1128" s="181">
        <f t="shared" si="239"/>
        <v>-82.5</v>
      </c>
      <c r="R1128" s="180">
        <f t="shared" si="244"/>
        <v>-0.54098360655737698</v>
      </c>
      <c r="S1128" s="181" t="str">
        <f t="shared" si="240"/>
        <v>DEGROWTH</v>
      </c>
      <c r="T1128" s="178">
        <f t="shared" si="245"/>
        <v>40</v>
      </c>
      <c r="U1128" s="182" t="str">
        <f t="shared" si="246"/>
        <v>Sep</v>
      </c>
      <c r="V1128" s="178">
        <f t="shared" si="247"/>
        <v>40</v>
      </c>
      <c r="W1128" s="183">
        <f t="shared" si="241"/>
        <v>30</v>
      </c>
      <c r="X1128" s="184" t="b">
        <f t="shared" si="248"/>
        <v>0</v>
      </c>
      <c r="Y1128" s="183" t="str">
        <f t="shared" si="242"/>
        <v>GROWTH</v>
      </c>
      <c r="Z1128" s="138">
        <v>0</v>
      </c>
      <c r="AA1128" s="133"/>
      <c r="AB1128" s="133" t="s">
        <v>121</v>
      </c>
      <c r="AC1128" s="155" t="s">
        <v>3061</v>
      </c>
      <c r="AE1128" s="155" t="s">
        <v>3061</v>
      </c>
      <c r="AF1128" s="139">
        <v>123.08333333333333</v>
      </c>
    </row>
    <row r="1129" spans="1:32" s="139" customFormat="1" ht="12">
      <c r="A1129" s="155" t="s">
        <v>3061</v>
      </c>
      <c r="B1129" s="140" t="s">
        <v>90</v>
      </c>
      <c r="C1129" s="152" t="s">
        <v>3365</v>
      </c>
      <c r="D1129" s="135">
        <v>1000001195</v>
      </c>
      <c r="E1129" s="141" t="s">
        <v>3366</v>
      </c>
      <c r="F1129" s="137">
        <v>43804</v>
      </c>
      <c r="G1129" s="137" t="str">
        <f t="shared" si="249"/>
        <v>Targeted Dealer</v>
      </c>
      <c r="H1129" s="137"/>
      <c r="I1129" s="177">
        <v>220</v>
      </c>
      <c r="J1129" s="177"/>
      <c r="K1129" s="178">
        <v>200</v>
      </c>
      <c r="L1129" s="178">
        <f t="shared" si="237"/>
        <v>20</v>
      </c>
      <c r="M1129" s="178" t="str">
        <f t="shared" si="238"/>
        <v>-</v>
      </c>
      <c r="N1129" s="179">
        <v>110</v>
      </c>
      <c r="O1129" s="180" t="str">
        <f t="shared" si="243"/>
        <v>Aug</v>
      </c>
      <c r="P1129" s="178">
        <v>190</v>
      </c>
      <c r="Q1129" s="181">
        <f t="shared" si="239"/>
        <v>10</v>
      </c>
      <c r="R1129" s="180">
        <f t="shared" si="244"/>
        <v>5.2631578947368363E-2</v>
      </c>
      <c r="S1129" s="181" t="str">
        <f t="shared" si="240"/>
        <v>GROWTH</v>
      </c>
      <c r="T1129" s="178">
        <f t="shared" si="245"/>
        <v>110</v>
      </c>
      <c r="U1129" s="182" t="str">
        <f t="shared" si="246"/>
        <v>Sep</v>
      </c>
      <c r="V1129" s="178">
        <f t="shared" si="247"/>
        <v>110</v>
      </c>
      <c r="W1129" s="183">
        <f t="shared" si="241"/>
        <v>90</v>
      </c>
      <c r="X1129" s="184" t="b">
        <f t="shared" si="248"/>
        <v>0</v>
      </c>
      <c r="Y1129" s="183" t="str">
        <f t="shared" si="242"/>
        <v>GROWTH</v>
      </c>
      <c r="Z1129" s="138">
        <v>0</v>
      </c>
      <c r="AA1129" s="133"/>
      <c r="AB1129" s="133" t="s">
        <v>121</v>
      </c>
      <c r="AC1129" s="155" t="s">
        <v>3061</v>
      </c>
      <c r="AE1129" s="155" t="s">
        <v>3061</v>
      </c>
      <c r="AF1129" s="139">
        <v>180</v>
      </c>
    </row>
    <row r="1130" spans="1:32" s="139" customFormat="1" ht="12">
      <c r="A1130" s="155" t="s">
        <v>3061</v>
      </c>
      <c r="B1130" s="140" t="s">
        <v>90</v>
      </c>
      <c r="C1130" s="152" t="s">
        <v>3367</v>
      </c>
      <c r="D1130" s="135">
        <v>1000001465</v>
      </c>
      <c r="E1130" s="136" t="s">
        <v>3368</v>
      </c>
      <c r="F1130" s="137">
        <v>43867</v>
      </c>
      <c r="G1130" s="137" t="str">
        <f t="shared" si="249"/>
        <v>Targeted Dealer</v>
      </c>
      <c r="H1130" s="137"/>
      <c r="I1130" s="177">
        <v>260</v>
      </c>
      <c r="J1130" s="177"/>
      <c r="K1130" s="178">
        <v>261</v>
      </c>
      <c r="L1130" s="178">
        <f t="shared" si="237"/>
        <v>-1</v>
      </c>
      <c r="M1130" s="178" t="str">
        <f t="shared" si="238"/>
        <v>-</v>
      </c>
      <c r="N1130" s="179">
        <v>110</v>
      </c>
      <c r="O1130" s="180" t="str">
        <f t="shared" si="243"/>
        <v>Aug</v>
      </c>
      <c r="P1130" s="178">
        <v>310</v>
      </c>
      <c r="Q1130" s="181">
        <f t="shared" si="239"/>
        <v>-49</v>
      </c>
      <c r="R1130" s="180">
        <f t="shared" si="244"/>
        <v>-0.15806451612903227</v>
      </c>
      <c r="S1130" s="181" t="str">
        <f t="shared" si="240"/>
        <v>DEGROWTH</v>
      </c>
      <c r="T1130" s="178">
        <f t="shared" si="245"/>
        <v>110</v>
      </c>
      <c r="U1130" s="182" t="str">
        <f t="shared" si="246"/>
        <v>Sep</v>
      </c>
      <c r="V1130" s="178">
        <f t="shared" si="247"/>
        <v>110</v>
      </c>
      <c r="W1130" s="183">
        <f t="shared" si="241"/>
        <v>151</v>
      </c>
      <c r="X1130" s="184" t="b">
        <f t="shared" si="248"/>
        <v>0</v>
      </c>
      <c r="Y1130" s="183" t="str">
        <f t="shared" si="242"/>
        <v>GROWTH</v>
      </c>
      <c r="Z1130" s="138">
        <v>0</v>
      </c>
      <c r="AA1130" s="133"/>
      <c r="AB1130" s="133" t="s">
        <v>121</v>
      </c>
      <c r="AC1130" s="155" t="s">
        <v>3061</v>
      </c>
      <c r="AE1130" s="155" t="s">
        <v>3061</v>
      </c>
      <c r="AF1130" s="139">
        <v>173.75</v>
      </c>
    </row>
    <row r="1131" spans="1:32" s="139" customFormat="1" ht="12">
      <c r="A1131" s="155" t="s">
        <v>3061</v>
      </c>
      <c r="B1131" s="140" t="s">
        <v>90</v>
      </c>
      <c r="C1131" s="152" t="s">
        <v>3369</v>
      </c>
      <c r="D1131" s="135">
        <v>1000002010</v>
      </c>
      <c r="E1131" s="136" t="s">
        <v>3370</v>
      </c>
      <c r="F1131" s="137">
        <v>44488</v>
      </c>
      <c r="G1131" s="137" t="str">
        <f t="shared" si="249"/>
        <v>Targeted Dealer</v>
      </c>
      <c r="H1131" s="137"/>
      <c r="I1131" s="177">
        <v>30</v>
      </c>
      <c r="J1131" s="177"/>
      <c r="K1131" s="178">
        <v>6</v>
      </c>
      <c r="L1131" s="178">
        <f t="shared" si="237"/>
        <v>24</v>
      </c>
      <c r="M1131" s="178" t="str">
        <f t="shared" si="238"/>
        <v>-</v>
      </c>
      <c r="N1131" s="179">
        <v>36</v>
      </c>
      <c r="O1131" s="180" t="str">
        <f t="shared" si="243"/>
        <v>Aug</v>
      </c>
      <c r="P1131" s="178">
        <v>22</v>
      </c>
      <c r="Q1131" s="181">
        <f t="shared" si="239"/>
        <v>-16</v>
      </c>
      <c r="R1131" s="180">
        <f t="shared" si="244"/>
        <v>-0.72727272727272729</v>
      </c>
      <c r="S1131" s="181" t="str">
        <f t="shared" si="240"/>
        <v>DEGROWTH</v>
      </c>
      <c r="T1131" s="178">
        <f t="shared" si="245"/>
        <v>36</v>
      </c>
      <c r="U1131" s="182" t="str">
        <f t="shared" si="246"/>
        <v>Sep</v>
      </c>
      <c r="V1131" s="178">
        <f t="shared" si="247"/>
        <v>36</v>
      </c>
      <c r="W1131" s="183">
        <f t="shared" si="241"/>
        <v>-30</v>
      </c>
      <c r="X1131" s="184" t="b">
        <f t="shared" si="248"/>
        <v>0</v>
      </c>
      <c r="Y1131" s="183" t="str">
        <f t="shared" si="242"/>
        <v>GROWTH</v>
      </c>
      <c r="Z1131" s="138">
        <v>0</v>
      </c>
      <c r="AA1131" s="133"/>
      <c r="AB1131" s="133" t="s">
        <v>121</v>
      </c>
      <c r="AC1131" s="155" t="s">
        <v>3061</v>
      </c>
      <c r="AE1131" s="155" t="s">
        <v>3061</v>
      </c>
      <c r="AF1131" s="139">
        <v>57.116666666666667</v>
      </c>
    </row>
    <row r="1132" spans="1:32" s="139" customFormat="1" ht="12">
      <c r="A1132" s="155" t="s">
        <v>3061</v>
      </c>
      <c r="B1132" s="140" t="s">
        <v>90</v>
      </c>
      <c r="C1132" s="152" t="s">
        <v>3371</v>
      </c>
      <c r="D1132" s="135">
        <v>1000002510</v>
      </c>
      <c r="E1132" s="136" t="s">
        <v>3372</v>
      </c>
      <c r="F1132" s="137">
        <v>44585</v>
      </c>
      <c r="G1132" s="137" t="str">
        <f t="shared" si="249"/>
        <v>Targeted Dealer</v>
      </c>
      <c r="H1132" s="137"/>
      <c r="I1132" s="177">
        <v>130</v>
      </c>
      <c r="J1132" s="177"/>
      <c r="K1132" s="178">
        <v>125</v>
      </c>
      <c r="L1132" s="178">
        <f t="shared" si="237"/>
        <v>5</v>
      </c>
      <c r="M1132" s="178" t="str">
        <f t="shared" si="238"/>
        <v>-</v>
      </c>
      <c r="N1132" s="179">
        <v>60</v>
      </c>
      <c r="O1132" s="180" t="str">
        <f t="shared" si="243"/>
        <v>Aug</v>
      </c>
      <c r="P1132" s="178">
        <v>120</v>
      </c>
      <c r="Q1132" s="181">
        <f t="shared" si="239"/>
        <v>5</v>
      </c>
      <c r="R1132" s="180">
        <f t="shared" si="244"/>
        <v>4.1666666666666741E-2</v>
      </c>
      <c r="S1132" s="181" t="str">
        <f t="shared" si="240"/>
        <v>GROWTH</v>
      </c>
      <c r="T1132" s="178">
        <f t="shared" si="245"/>
        <v>60</v>
      </c>
      <c r="U1132" s="182" t="str">
        <f t="shared" si="246"/>
        <v>Sep</v>
      </c>
      <c r="V1132" s="178">
        <f t="shared" si="247"/>
        <v>60</v>
      </c>
      <c r="W1132" s="183">
        <f t="shared" si="241"/>
        <v>65</v>
      </c>
      <c r="X1132" s="184" t="b">
        <f t="shared" si="248"/>
        <v>0</v>
      </c>
      <c r="Y1132" s="183" t="str">
        <f t="shared" si="242"/>
        <v>GROWTH</v>
      </c>
      <c r="Z1132" s="138">
        <v>0</v>
      </c>
      <c r="AA1132" s="133"/>
      <c r="AB1132" s="133" t="s">
        <v>121</v>
      </c>
      <c r="AC1132" s="155" t="s">
        <v>3061</v>
      </c>
      <c r="AE1132" s="155" t="s">
        <v>3061</v>
      </c>
      <c r="AF1132" s="139">
        <v>73.333333333333329</v>
      </c>
    </row>
    <row r="1133" spans="1:32" s="139" customFormat="1" ht="12">
      <c r="A1133" s="155" t="s">
        <v>3061</v>
      </c>
      <c r="B1133" s="140" t="s">
        <v>90</v>
      </c>
      <c r="C1133" s="152" t="s">
        <v>3375</v>
      </c>
      <c r="D1133" s="135">
        <v>1000002773</v>
      </c>
      <c r="E1133" s="136" t="s">
        <v>3376</v>
      </c>
      <c r="F1133" s="137">
        <v>44692</v>
      </c>
      <c r="G1133" s="137" t="str">
        <f t="shared" si="249"/>
        <v>Targeted Dealer</v>
      </c>
      <c r="H1133" s="137"/>
      <c r="I1133" s="177">
        <v>170</v>
      </c>
      <c r="J1133" s="177"/>
      <c r="K1133" s="178">
        <v>175</v>
      </c>
      <c r="L1133" s="178">
        <f t="shared" si="237"/>
        <v>-5</v>
      </c>
      <c r="M1133" s="178" t="str">
        <f t="shared" si="238"/>
        <v>-</v>
      </c>
      <c r="N1133" s="179">
        <v>201</v>
      </c>
      <c r="O1133" s="180" t="str">
        <f t="shared" si="243"/>
        <v>Aug</v>
      </c>
      <c r="P1133" s="178">
        <v>155</v>
      </c>
      <c r="Q1133" s="181">
        <f t="shared" si="239"/>
        <v>20</v>
      </c>
      <c r="R1133" s="180">
        <f t="shared" si="244"/>
        <v>0.12903225806451624</v>
      </c>
      <c r="S1133" s="181" t="str">
        <f t="shared" si="240"/>
        <v>GROWTH</v>
      </c>
      <c r="T1133" s="178">
        <f t="shared" si="245"/>
        <v>201</v>
      </c>
      <c r="U1133" s="182" t="str">
        <f t="shared" si="246"/>
        <v>Sep</v>
      </c>
      <c r="V1133" s="178">
        <f t="shared" si="247"/>
        <v>201</v>
      </c>
      <c r="W1133" s="183">
        <f t="shared" si="241"/>
        <v>-26</v>
      </c>
      <c r="X1133" s="184" t="b">
        <f t="shared" si="248"/>
        <v>0</v>
      </c>
      <c r="Y1133" s="183" t="str">
        <f t="shared" si="242"/>
        <v>GROWTH</v>
      </c>
      <c r="Z1133" s="138">
        <v>0</v>
      </c>
      <c r="AA1133" s="133"/>
      <c r="AB1133" s="133" t="s">
        <v>121</v>
      </c>
      <c r="AC1133" s="155" t="s">
        <v>3061</v>
      </c>
      <c r="AE1133" s="155" t="s">
        <v>3061</v>
      </c>
      <c r="AF1133" s="139">
        <v>222.63333333333333</v>
      </c>
    </row>
    <row r="1134" spans="1:32" s="139" customFormat="1" ht="12">
      <c r="A1134" s="155" t="s">
        <v>3061</v>
      </c>
      <c r="B1134" s="140" t="s">
        <v>90</v>
      </c>
      <c r="C1134" s="152" t="s">
        <v>3377</v>
      </c>
      <c r="D1134" s="135">
        <v>1000002866</v>
      </c>
      <c r="E1134" s="136" t="s">
        <v>3378</v>
      </c>
      <c r="F1134" s="137">
        <v>44767</v>
      </c>
      <c r="G1134" s="137" t="str">
        <f t="shared" si="249"/>
        <v>Targeted Dealer</v>
      </c>
      <c r="H1134" s="137"/>
      <c r="I1134" s="177">
        <v>130</v>
      </c>
      <c r="J1134" s="177"/>
      <c r="K1134" s="178">
        <v>25</v>
      </c>
      <c r="L1134" s="178">
        <f t="shared" si="237"/>
        <v>105</v>
      </c>
      <c r="M1134" s="178" t="str">
        <f t="shared" si="238"/>
        <v>-</v>
      </c>
      <c r="N1134" s="179">
        <v>102</v>
      </c>
      <c r="O1134" s="180" t="str">
        <f t="shared" si="243"/>
        <v>Aug</v>
      </c>
      <c r="P1134" s="178">
        <v>0</v>
      </c>
      <c r="Q1134" s="181">
        <f t="shared" si="239"/>
        <v>25</v>
      </c>
      <c r="R1134" s="180" t="str">
        <f t="shared" si="244"/>
        <v xml:space="preserve"> </v>
      </c>
      <c r="S1134" s="181" t="str">
        <f t="shared" si="240"/>
        <v>GROWTH</v>
      </c>
      <c r="T1134" s="178">
        <f t="shared" si="245"/>
        <v>102</v>
      </c>
      <c r="U1134" s="182" t="str">
        <f t="shared" si="246"/>
        <v>Sep</v>
      </c>
      <c r="V1134" s="178">
        <f t="shared" si="247"/>
        <v>102</v>
      </c>
      <c r="W1134" s="183">
        <f t="shared" si="241"/>
        <v>-77</v>
      </c>
      <c r="X1134" s="184" t="b">
        <f t="shared" si="248"/>
        <v>0</v>
      </c>
      <c r="Y1134" s="183" t="str">
        <f t="shared" si="242"/>
        <v>GROWTH</v>
      </c>
      <c r="Z1134" s="138">
        <v>0</v>
      </c>
      <c r="AA1134" s="133"/>
      <c r="AB1134" s="133" t="s">
        <v>121</v>
      </c>
      <c r="AC1134" s="155" t="s">
        <v>3061</v>
      </c>
      <c r="AE1134" s="155" t="s">
        <v>3061</v>
      </c>
      <c r="AF1134" s="139">
        <v>67.666666666666671</v>
      </c>
    </row>
    <row r="1135" spans="1:32" s="139" customFormat="1" ht="12">
      <c r="A1135" s="155" t="s">
        <v>3061</v>
      </c>
      <c r="B1135" s="140" t="s">
        <v>90</v>
      </c>
      <c r="C1135" s="152" t="s">
        <v>3381</v>
      </c>
      <c r="D1135" s="135">
        <v>1000003392</v>
      </c>
      <c r="E1135" s="141" t="s">
        <v>3382</v>
      </c>
      <c r="F1135" s="137">
        <v>44981</v>
      </c>
      <c r="G1135" s="137" t="str">
        <f t="shared" si="249"/>
        <v>Targeted Dealer</v>
      </c>
      <c r="H1135" s="137"/>
      <c r="I1135" s="177">
        <v>30</v>
      </c>
      <c r="J1135" s="177"/>
      <c r="K1135" s="178">
        <v>0</v>
      </c>
      <c r="L1135" s="178">
        <f t="shared" si="237"/>
        <v>30</v>
      </c>
      <c r="M1135" s="178" t="str">
        <f t="shared" si="238"/>
        <v>-</v>
      </c>
      <c r="N1135" s="179">
        <v>55</v>
      </c>
      <c r="O1135" s="180" t="str">
        <f t="shared" si="243"/>
        <v>Aug</v>
      </c>
      <c r="P1135" s="178">
        <v>0</v>
      </c>
      <c r="Q1135" s="181">
        <f t="shared" si="239"/>
        <v>0</v>
      </c>
      <c r="R1135" s="180" t="str">
        <f t="shared" si="244"/>
        <v xml:space="preserve"> </v>
      </c>
      <c r="S1135" s="181" t="str">
        <f t="shared" si="240"/>
        <v>GROWTH</v>
      </c>
      <c r="T1135" s="178">
        <f t="shared" si="245"/>
        <v>55</v>
      </c>
      <c r="U1135" s="182" t="str">
        <f t="shared" si="246"/>
        <v>Sep</v>
      </c>
      <c r="V1135" s="178">
        <f t="shared" si="247"/>
        <v>55</v>
      </c>
      <c r="W1135" s="183">
        <f t="shared" si="241"/>
        <v>-55</v>
      </c>
      <c r="X1135" s="184" t="b">
        <f t="shared" si="248"/>
        <v>0</v>
      </c>
      <c r="Y1135" s="183" t="str">
        <f t="shared" si="242"/>
        <v>GROWTH</v>
      </c>
      <c r="Z1135" s="138">
        <v>0</v>
      </c>
      <c r="AA1135" s="133"/>
      <c r="AB1135" s="133" t="s">
        <v>121</v>
      </c>
      <c r="AC1135" s="155" t="s">
        <v>3061</v>
      </c>
      <c r="AE1135" s="155" t="s">
        <v>3061</v>
      </c>
      <c r="AF1135" s="139">
        <v>52.666666666666664</v>
      </c>
    </row>
    <row r="1136" spans="1:32" s="139" customFormat="1" ht="12">
      <c r="A1136" s="155" t="s">
        <v>3061</v>
      </c>
      <c r="B1136" s="140" t="s">
        <v>90</v>
      </c>
      <c r="C1136" s="152" t="s">
        <v>3385</v>
      </c>
      <c r="D1136" s="135">
        <v>1000003606</v>
      </c>
      <c r="E1136" s="141" t="s">
        <v>3386</v>
      </c>
      <c r="F1136" s="137">
        <v>45090</v>
      </c>
      <c r="G1136" s="137" t="str">
        <f t="shared" si="249"/>
        <v>-</v>
      </c>
      <c r="H1136" s="137"/>
      <c r="I1136" s="177">
        <v>0</v>
      </c>
      <c r="J1136" s="177"/>
      <c r="K1136" s="178">
        <v>0</v>
      </c>
      <c r="L1136" s="178">
        <f t="shared" si="237"/>
        <v>0</v>
      </c>
      <c r="M1136" s="178" t="str">
        <f t="shared" si="238"/>
        <v>-</v>
      </c>
      <c r="N1136" s="179">
        <v>36</v>
      </c>
      <c r="O1136" s="180" t="str">
        <f t="shared" si="243"/>
        <v>Aug</v>
      </c>
      <c r="P1136" s="178">
        <v>0</v>
      </c>
      <c r="Q1136" s="181">
        <f t="shared" si="239"/>
        <v>0</v>
      </c>
      <c r="R1136" s="180" t="str">
        <f t="shared" si="244"/>
        <v xml:space="preserve"> </v>
      </c>
      <c r="S1136" s="181" t="str">
        <f t="shared" si="240"/>
        <v>GROWTH</v>
      </c>
      <c r="T1136" s="178">
        <f t="shared" si="245"/>
        <v>36</v>
      </c>
      <c r="U1136" s="182" t="str">
        <f t="shared" si="246"/>
        <v>Sep</v>
      </c>
      <c r="V1136" s="178">
        <f t="shared" si="247"/>
        <v>36</v>
      </c>
      <c r="W1136" s="183">
        <f t="shared" si="241"/>
        <v>-36</v>
      </c>
      <c r="X1136" s="184" t="b">
        <f t="shared" si="248"/>
        <v>0</v>
      </c>
      <c r="Y1136" s="183" t="str">
        <f t="shared" si="242"/>
        <v>GROWTH</v>
      </c>
      <c r="Z1136" s="138">
        <v>0</v>
      </c>
      <c r="AA1136" s="133"/>
      <c r="AB1136" s="133" t="s">
        <v>121</v>
      </c>
      <c r="AC1136" s="155" t="s">
        <v>3061</v>
      </c>
      <c r="AE1136" s="155" t="s">
        <v>3061</v>
      </c>
      <c r="AF1136" s="139">
        <v>17.5</v>
      </c>
    </row>
    <row r="1137" spans="1:32" s="139" customFormat="1" ht="12">
      <c r="A1137" s="133" t="s">
        <v>3061</v>
      </c>
      <c r="B1137" s="144" t="s">
        <v>90</v>
      </c>
      <c r="C1137" s="144" t="s">
        <v>3389</v>
      </c>
      <c r="D1137" s="144">
        <v>1000003921</v>
      </c>
      <c r="E1137" s="144" t="s">
        <v>3390</v>
      </c>
      <c r="F1137" s="137">
        <v>45409</v>
      </c>
      <c r="G1137" s="137" t="str">
        <f t="shared" si="249"/>
        <v>Targeted Dealer</v>
      </c>
      <c r="H1137" s="137"/>
      <c r="I1137" s="177">
        <v>400</v>
      </c>
      <c r="J1137" s="177"/>
      <c r="K1137" s="178">
        <v>545</v>
      </c>
      <c r="L1137" s="178">
        <f t="shared" si="237"/>
        <v>-145</v>
      </c>
      <c r="M1137" s="178" t="str">
        <f t="shared" si="238"/>
        <v>-</v>
      </c>
      <c r="N1137" s="179">
        <v>355</v>
      </c>
      <c r="O1137" s="180" t="str">
        <f t="shared" si="243"/>
        <v>Aug</v>
      </c>
      <c r="P1137" s="178">
        <v>425</v>
      </c>
      <c r="Q1137" s="181">
        <f t="shared" si="239"/>
        <v>120</v>
      </c>
      <c r="R1137" s="180">
        <f t="shared" si="244"/>
        <v>0.2823529411764707</v>
      </c>
      <c r="S1137" s="181" t="str">
        <f t="shared" si="240"/>
        <v>GROWTH</v>
      </c>
      <c r="T1137" s="178">
        <f t="shared" si="245"/>
        <v>355</v>
      </c>
      <c r="U1137" s="182" t="str">
        <f t="shared" si="246"/>
        <v>Sep</v>
      </c>
      <c r="V1137" s="178">
        <f t="shared" si="247"/>
        <v>355</v>
      </c>
      <c r="W1137" s="183">
        <f t="shared" si="241"/>
        <v>190</v>
      </c>
      <c r="X1137" s="184" t="b">
        <f t="shared" si="248"/>
        <v>0</v>
      </c>
      <c r="Y1137" s="183" t="str">
        <f t="shared" si="242"/>
        <v>GROWTH</v>
      </c>
      <c r="Z1137" s="138">
        <v>0</v>
      </c>
      <c r="AA1137" s="133"/>
      <c r="AB1137" s="133" t="s">
        <v>121</v>
      </c>
      <c r="AC1137" s="133" t="s">
        <v>3061</v>
      </c>
      <c r="AE1137" s="133" t="s">
        <v>3061</v>
      </c>
      <c r="AF1137" s="139">
        <v>592.91666666666663</v>
      </c>
    </row>
    <row r="1138" spans="1:32" s="139" customFormat="1" ht="12">
      <c r="A1138" s="155" t="s">
        <v>3061</v>
      </c>
      <c r="B1138" s="140" t="s">
        <v>92</v>
      </c>
      <c r="C1138" s="141" t="s">
        <v>3399</v>
      </c>
      <c r="D1138" s="135">
        <v>1000001712</v>
      </c>
      <c r="E1138" s="136" t="s">
        <v>3400</v>
      </c>
      <c r="F1138" s="137">
        <v>41302</v>
      </c>
      <c r="G1138" s="137" t="str">
        <f t="shared" si="249"/>
        <v>Targeted Dealer</v>
      </c>
      <c r="H1138" s="137"/>
      <c r="I1138" s="177">
        <v>405</v>
      </c>
      <c r="J1138" s="177"/>
      <c r="K1138" s="178">
        <v>337.25</v>
      </c>
      <c r="L1138" s="178">
        <f t="shared" si="237"/>
        <v>67.75</v>
      </c>
      <c r="M1138" s="178" t="str">
        <f t="shared" si="238"/>
        <v>-</v>
      </c>
      <c r="N1138" s="179">
        <v>259</v>
      </c>
      <c r="O1138" s="180" t="str">
        <f t="shared" si="243"/>
        <v>Aug</v>
      </c>
      <c r="P1138" s="178">
        <v>447</v>
      </c>
      <c r="Q1138" s="181">
        <f t="shared" si="239"/>
        <v>-109.75</v>
      </c>
      <c r="R1138" s="180">
        <f t="shared" si="244"/>
        <v>-0.24552572706935127</v>
      </c>
      <c r="S1138" s="181" t="str">
        <f t="shared" si="240"/>
        <v>DEGROWTH</v>
      </c>
      <c r="T1138" s="178">
        <f t="shared" si="245"/>
        <v>259</v>
      </c>
      <c r="U1138" s="182" t="str">
        <f t="shared" si="246"/>
        <v>Sep</v>
      </c>
      <c r="V1138" s="178">
        <f t="shared" si="247"/>
        <v>259</v>
      </c>
      <c r="W1138" s="183">
        <f t="shared" si="241"/>
        <v>78.25</v>
      </c>
      <c r="X1138" s="184" t="b">
        <f t="shared" si="248"/>
        <v>0</v>
      </c>
      <c r="Y1138" s="183" t="str">
        <f t="shared" si="242"/>
        <v>GROWTH</v>
      </c>
      <c r="Z1138" s="138">
        <v>0</v>
      </c>
      <c r="AA1138" s="133"/>
      <c r="AB1138" s="133" t="s">
        <v>121</v>
      </c>
      <c r="AC1138" s="155" t="s">
        <v>3061</v>
      </c>
      <c r="AE1138" s="155" t="s">
        <v>3061</v>
      </c>
      <c r="AF1138" s="139">
        <v>352.08333333333331</v>
      </c>
    </row>
    <row r="1139" spans="1:32" s="139" customFormat="1" ht="12">
      <c r="A1139" s="155" t="s">
        <v>3061</v>
      </c>
      <c r="B1139" s="140" t="s">
        <v>92</v>
      </c>
      <c r="C1139" s="152" t="s">
        <v>3401</v>
      </c>
      <c r="D1139" s="135">
        <v>1000001734</v>
      </c>
      <c r="E1139" s="136" t="s">
        <v>3402</v>
      </c>
      <c r="F1139" s="137">
        <v>41493</v>
      </c>
      <c r="G1139" s="137" t="str">
        <f t="shared" si="249"/>
        <v>Targeted Dealer</v>
      </c>
      <c r="H1139" s="137"/>
      <c r="I1139" s="177">
        <v>675</v>
      </c>
      <c r="J1139" s="177"/>
      <c r="K1139" s="178">
        <v>720.25</v>
      </c>
      <c r="L1139" s="178">
        <f t="shared" ref="L1139:L1193" si="250">I1139-K1139</f>
        <v>-45.25</v>
      </c>
      <c r="M1139" s="178" t="str">
        <f t="shared" ref="M1139:M1193" si="251">IFERROR((K1139/J1139%),"-")</f>
        <v>-</v>
      </c>
      <c r="N1139" s="179">
        <v>556.5</v>
      </c>
      <c r="O1139" s="180" t="str">
        <f t="shared" si="243"/>
        <v>Aug</v>
      </c>
      <c r="P1139" s="178">
        <v>661.5</v>
      </c>
      <c r="Q1139" s="181">
        <f t="shared" ref="Q1139:Q1193" si="252">K1139-P1139</f>
        <v>58.75</v>
      </c>
      <c r="R1139" s="180">
        <f t="shared" si="244"/>
        <v>8.8813303099017471E-2</v>
      </c>
      <c r="S1139" s="181" t="str">
        <f t="shared" ref="S1139:S1193" si="253">IF(N1139&gt;0,IF(O1139="","-",IF(R1139&lt;0%,"DEGROWTH","GROWTH")))</f>
        <v>GROWTH</v>
      </c>
      <c r="T1139" s="178">
        <f t="shared" si="245"/>
        <v>556.5</v>
      </c>
      <c r="U1139" s="182" t="str">
        <f t="shared" si="246"/>
        <v>Sep</v>
      </c>
      <c r="V1139" s="178">
        <f t="shared" si="247"/>
        <v>556.5</v>
      </c>
      <c r="W1139" s="183">
        <f t="shared" ref="W1139:W1193" si="254">K1139-V1139</f>
        <v>163.75</v>
      </c>
      <c r="X1139" s="184" t="b">
        <f t="shared" si="248"/>
        <v>0</v>
      </c>
      <c r="Y1139" s="183" t="str">
        <f t="shared" ref="Y1139:Y1193" si="255">IF(T1139&gt;0,IF(U1139="","-",IF(X1139&lt;0%,"DEGROWTH","GROWTH")))</f>
        <v>GROWTH</v>
      </c>
      <c r="Z1139" s="138">
        <v>0</v>
      </c>
      <c r="AA1139" s="133"/>
      <c r="AB1139" s="133" t="s">
        <v>121</v>
      </c>
      <c r="AC1139" s="155" t="s">
        <v>3061</v>
      </c>
      <c r="AE1139" s="155" t="s">
        <v>3061</v>
      </c>
      <c r="AF1139" s="139">
        <v>699.93333333333339</v>
      </c>
    </row>
    <row r="1140" spans="1:32" s="139" customFormat="1" ht="12">
      <c r="A1140" s="155" t="s">
        <v>3061</v>
      </c>
      <c r="B1140" s="140" t="s">
        <v>92</v>
      </c>
      <c r="C1140" s="152" t="s">
        <v>3403</v>
      </c>
      <c r="D1140" s="135">
        <v>1000001735</v>
      </c>
      <c r="E1140" s="136" t="s">
        <v>3404</v>
      </c>
      <c r="F1140" s="137">
        <v>41523</v>
      </c>
      <c r="G1140" s="137" t="str">
        <f t="shared" si="249"/>
        <v>Targeted Dealer</v>
      </c>
      <c r="H1140" s="137"/>
      <c r="I1140" s="177">
        <v>265</v>
      </c>
      <c r="J1140" s="177"/>
      <c r="K1140" s="178">
        <v>313</v>
      </c>
      <c r="L1140" s="178">
        <f t="shared" si="250"/>
        <v>-48</v>
      </c>
      <c r="M1140" s="178" t="str">
        <f t="shared" si="251"/>
        <v>-</v>
      </c>
      <c r="N1140" s="179">
        <v>240</v>
      </c>
      <c r="O1140" s="180" t="str">
        <f t="shared" si="243"/>
        <v>Aug</v>
      </c>
      <c r="P1140" s="178">
        <v>163</v>
      </c>
      <c r="Q1140" s="181">
        <f t="shared" si="252"/>
        <v>150</v>
      </c>
      <c r="R1140" s="180">
        <f t="shared" si="244"/>
        <v>0.92024539877300615</v>
      </c>
      <c r="S1140" s="181" t="str">
        <f t="shared" si="253"/>
        <v>GROWTH</v>
      </c>
      <c r="T1140" s="178">
        <f t="shared" si="245"/>
        <v>240</v>
      </c>
      <c r="U1140" s="182" t="str">
        <f t="shared" si="246"/>
        <v>Sep</v>
      </c>
      <c r="V1140" s="178">
        <f t="shared" si="247"/>
        <v>240</v>
      </c>
      <c r="W1140" s="183">
        <f t="shared" si="254"/>
        <v>73</v>
      </c>
      <c r="X1140" s="184" t="b">
        <f t="shared" si="248"/>
        <v>0</v>
      </c>
      <c r="Y1140" s="183" t="str">
        <f t="shared" si="255"/>
        <v>GROWTH</v>
      </c>
      <c r="Z1140" s="138">
        <v>0</v>
      </c>
      <c r="AA1140" s="133"/>
      <c r="AB1140" s="133" t="s">
        <v>121</v>
      </c>
      <c r="AC1140" s="155" t="s">
        <v>3061</v>
      </c>
      <c r="AE1140" s="155" t="s">
        <v>3061</v>
      </c>
      <c r="AF1140" s="139">
        <v>311.82499999999999</v>
      </c>
    </row>
    <row r="1141" spans="1:32" s="139" customFormat="1" ht="12">
      <c r="A1141" s="155" t="s">
        <v>3061</v>
      </c>
      <c r="B1141" s="140" t="s">
        <v>92</v>
      </c>
      <c r="C1141" s="152" t="s">
        <v>3405</v>
      </c>
      <c r="D1141" s="135">
        <v>1000001736</v>
      </c>
      <c r="E1141" s="136" t="s">
        <v>3406</v>
      </c>
      <c r="F1141" s="137">
        <v>41676</v>
      </c>
      <c r="G1141" s="137" t="str">
        <f t="shared" si="249"/>
        <v>Targeted Dealer</v>
      </c>
      <c r="H1141" s="137"/>
      <c r="I1141" s="177">
        <v>60</v>
      </c>
      <c r="J1141" s="177"/>
      <c r="K1141" s="178">
        <v>30</v>
      </c>
      <c r="L1141" s="178">
        <f t="shared" si="250"/>
        <v>30</v>
      </c>
      <c r="M1141" s="178" t="str">
        <f t="shared" si="251"/>
        <v>-</v>
      </c>
      <c r="N1141" s="179">
        <v>25</v>
      </c>
      <c r="O1141" s="180" t="str">
        <f t="shared" si="243"/>
        <v>Aug</v>
      </c>
      <c r="P1141" s="178">
        <v>60</v>
      </c>
      <c r="Q1141" s="181">
        <f t="shared" si="252"/>
        <v>-30</v>
      </c>
      <c r="R1141" s="180">
        <f t="shared" si="244"/>
        <v>-0.5</v>
      </c>
      <c r="S1141" s="181" t="str">
        <f t="shared" si="253"/>
        <v>DEGROWTH</v>
      </c>
      <c r="T1141" s="178">
        <f t="shared" si="245"/>
        <v>25</v>
      </c>
      <c r="U1141" s="182" t="str">
        <f t="shared" si="246"/>
        <v>Sep</v>
      </c>
      <c r="V1141" s="178">
        <f t="shared" si="247"/>
        <v>25</v>
      </c>
      <c r="W1141" s="183">
        <f t="shared" si="254"/>
        <v>5</v>
      </c>
      <c r="X1141" s="184" t="b">
        <f t="shared" si="248"/>
        <v>0</v>
      </c>
      <c r="Y1141" s="183" t="str">
        <f t="shared" si="255"/>
        <v>GROWTH</v>
      </c>
      <c r="Z1141" s="138">
        <v>0</v>
      </c>
      <c r="AA1141" s="133"/>
      <c r="AB1141" s="133" t="s">
        <v>121</v>
      </c>
      <c r="AC1141" s="155" t="s">
        <v>3061</v>
      </c>
      <c r="AE1141" s="155" t="s">
        <v>3061</v>
      </c>
      <c r="AF1141" s="139">
        <v>39.166666666666664</v>
      </c>
    </row>
    <row r="1142" spans="1:32" s="139" customFormat="1" ht="12">
      <c r="A1142" s="155" t="s">
        <v>3061</v>
      </c>
      <c r="B1142" s="140" t="s">
        <v>92</v>
      </c>
      <c r="C1142" s="152" t="s">
        <v>3407</v>
      </c>
      <c r="D1142" s="135">
        <v>1000001718</v>
      </c>
      <c r="E1142" s="136" t="s">
        <v>3408</v>
      </c>
      <c r="F1142" s="137">
        <v>42124</v>
      </c>
      <c r="G1142" s="137" t="str">
        <f t="shared" si="249"/>
        <v>Targeted Dealer</v>
      </c>
      <c r="H1142" s="137"/>
      <c r="I1142" s="177">
        <v>15</v>
      </c>
      <c r="J1142" s="177"/>
      <c r="K1142" s="178">
        <v>6</v>
      </c>
      <c r="L1142" s="178">
        <f t="shared" si="250"/>
        <v>9</v>
      </c>
      <c r="M1142" s="178" t="str">
        <f t="shared" si="251"/>
        <v>-</v>
      </c>
      <c r="N1142" s="179">
        <v>0</v>
      </c>
      <c r="O1142" s="180" t="str">
        <f t="shared" si="243"/>
        <v>Aug</v>
      </c>
      <c r="P1142" s="178">
        <v>0</v>
      </c>
      <c r="Q1142" s="181">
        <f t="shared" si="252"/>
        <v>6</v>
      </c>
      <c r="R1142" s="180" t="str">
        <f t="shared" si="244"/>
        <v xml:space="preserve"> </v>
      </c>
      <c r="S1142" s="181" t="b">
        <f t="shared" si="253"/>
        <v>0</v>
      </c>
      <c r="T1142" s="178">
        <f t="shared" si="245"/>
        <v>0</v>
      </c>
      <c r="U1142" s="182" t="str">
        <f t="shared" si="246"/>
        <v>Sep</v>
      </c>
      <c r="V1142" s="178">
        <f t="shared" si="247"/>
        <v>0</v>
      </c>
      <c r="W1142" s="183">
        <f t="shared" si="254"/>
        <v>6</v>
      </c>
      <c r="X1142" s="184" t="b">
        <f t="shared" si="248"/>
        <v>0</v>
      </c>
      <c r="Y1142" s="183" t="b">
        <f t="shared" si="255"/>
        <v>0</v>
      </c>
      <c r="Z1142" s="138">
        <v>0</v>
      </c>
      <c r="AA1142" s="133"/>
      <c r="AB1142" s="133" t="s">
        <v>121</v>
      </c>
      <c r="AC1142" s="155" t="s">
        <v>3061</v>
      </c>
      <c r="AE1142" s="155" t="s">
        <v>3061</v>
      </c>
      <c r="AF1142" s="139">
        <v>11.083333333333334</v>
      </c>
    </row>
    <row r="1143" spans="1:32" s="139" customFormat="1" ht="12">
      <c r="A1143" s="155" t="s">
        <v>3061</v>
      </c>
      <c r="B1143" s="140" t="s">
        <v>92</v>
      </c>
      <c r="C1143" s="152" t="s">
        <v>3409</v>
      </c>
      <c r="D1143" s="135">
        <v>1000001724</v>
      </c>
      <c r="E1143" s="136" t="s">
        <v>3410</v>
      </c>
      <c r="F1143" s="137">
        <v>42124</v>
      </c>
      <c r="G1143" s="137" t="str">
        <f t="shared" si="249"/>
        <v>Targeted Dealer</v>
      </c>
      <c r="H1143" s="137"/>
      <c r="I1143" s="177">
        <v>15</v>
      </c>
      <c r="J1143" s="177"/>
      <c r="K1143" s="178">
        <v>0</v>
      </c>
      <c r="L1143" s="178">
        <f t="shared" si="250"/>
        <v>15</v>
      </c>
      <c r="M1143" s="178" t="str">
        <f t="shared" si="251"/>
        <v>-</v>
      </c>
      <c r="N1143" s="179">
        <v>0</v>
      </c>
      <c r="O1143" s="180" t="str">
        <f t="shared" si="243"/>
        <v>Aug</v>
      </c>
      <c r="P1143" s="178">
        <v>5</v>
      </c>
      <c r="Q1143" s="181">
        <f t="shared" si="252"/>
        <v>-5</v>
      </c>
      <c r="R1143" s="180">
        <f t="shared" si="244"/>
        <v>-1</v>
      </c>
      <c r="S1143" s="181" t="b">
        <f t="shared" si="253"/>
        <v>0</v>
      </c>
      <c r="T1143" s="178">
        <f t="shared" si="245"/>
        <v>0</v>
      </c>
      <c r="U1143" s="182" t="str">
        <f t="shared" si="246"/>
        <v>Sep</v>
      </c>
      <c r="V1143" s="178">
        <f t="shared" si="247"/>
        <v>0</v>
      </c>
      <c r="W1143" s="183">
        <f t="shared" si="254"/>
        <v>0</v>
      </c>
      <c r="X1143" s="184" t="b">
        <f t="shared" si="248"/>
        <v>0</v>
      </c>
      <c r="Y1143" s="183" t="b">
        <f t="shared" si="255"/>
        <v>0</v>
      </c>
      <c r="Z1143" s="138">
        <v>0</v>
      </c>
      <c r="AA1143" s="133"/>
      <c r="AB1143" s="133" t="s">
        <v>121</v>
      </c>
      <c r="AC1143" s="155" t="s">
        <v>3061</v>
      </c>
      <c r="AE1143" s="155" t="s">
        <v>3061</v>
      </c>
      <c r="AF1143" s="139">
        <v>11.333333333333334</v>
      </c>
    </row>
    <row r="1144" spans="1:32" s="139" customFormat="1" ht="12">
      <c r="A1144" s="155" t="s">
        <v>3061</v>
      </c>
      <c r="B1144" s="140" t="s">
        <v>92</v>
      </c>
      <c r="C1144" s="152" t="s">
        <v>3411</v>
      </c>
      <c r="D1144" s="135">
        <v>1000001721</v>
      </c>
      <c r="E1144" s="136" t="s">
        <v>3412</v>
      </c>
      <c r="F1144" s="137">
        <v>42222</v>
      </c>
      <c r="G1144" s="137" t="str">
        <f t="shared" si="249"/>
        <v>Targeted Dealer</v>
      </c>
      <c r="H1144" s="137"/>
      <c r="I1144" s="177">
        <v>60</v>
      </c>
      <c r="J1144" s="177"/>
      <c r="K1144" s="178">
        <v>37.5</v>
      </c>
      <c r="L1144" s="178">
        <f t="shared" si="250"/>
        <v>22.5</v>
      </c>
      <c r="M1144" s="178" t="str">
        <f t="shared" si="251"/>
        <v>-</v>
      </c>
      <c r="N1144" s="179">
        <v>41.5</v>
      </c>
      <c r="O1144" s="180" t="str">
        <f t="shared" si="243"/>
        <v>Aug</v>
      </c>
      <c r="P1144" s="178">
        <v>52.5</v>
      </c>
      <c r="Q1144" s="181">
        <f t="shared" si="252"/>
        <v>-15</v>
      </c>
      <c r="R1144" s="180">
        <f t="shared" si="244"/>
        <v>-0.2857142857142857</v>
      </c>
      <c r="S1144" s="181" t="str">
        <f t="shared" si="253"/>
        <v>DEGROWTH</v>
      </c>
      <c r="T1144" s="178">
        <f t="shared" si="245"/>
        <v>41.5</v>
      </c>
      <c r="U1144" s="182" t="str">
        <f t="shared" si="246"/>
        <v>Sep</v>
      </c>
      <c r="V1144" s="178">
        <f t="shared" si="247"/>
        <v>41.5</v>
      </c>
      <c r="W1144" s="183">
        <f t="shared" si="254"/>
        <v>-4</v>
      </c>
      <c r="X1144" s="184" t="b">
        <f t="shared" si="248"/>
        <v>0</v>
      </c>
      <c r="Y1144" s="183" t="str">
        <f t="shared" si="255"/>
        <v>GROWTH</v>
      </c>
      <c r="Z1144" s="138">
        <v>0</v>
      </c>
      <c r="AA1144" s="133"/>
      <c r="AB1144" s="133" t="s">
        <v>121</v>
      </c>
      <c r="AC1144" s="155" t="s">
        <v>3061</v>
      </c>
      <c r="AE1144" s="155" t="s">
        <v>3061</v>
      </c>
      <c r="AF1144" s="139">
        <v>63.583333333333336</v>
      </c>
    </row>
    <row r="1145" spans="1:32" s="139" customFormat="1" ht="12">
      <c r="A1145" s="155" t="s">
        <v>3061</v>
      </c>
      <c r="B1145" s="140" t="s">
        <v>92</v>
      </c>
      <c r="C1145" s="152" t="s">
        <v>3413</v>
      </c>
      <c r="D1145" s="135">
        <v>1000001727</v>
      </c>
      <c r="E1145" s="136" t="s">
        <v>3414</v>
      </c>
      <c r="F1145" s="137">
        <v>42756</v>
      </c>
      <c r="G1145" s="137" t="str">
        <f t="shared" si="249"/>
        <v>-</v>
      </c>
      <c r="H1145" s="137"/>
      <c r="I1145" s="177">
        <v>0</v>
      </c>
      <c r="J1145" s="177"/>
      <c r="K1145" s="178">
        <v>0</v>
      </c>
      <c r="L1145" s="178">
        <f t="shared" si="250"/>
        <v>0</v>
      </c>
      <c r="M1145" s="178" t="str">
        <f t="shared" si="251"/>
        <v>-</v>
      </c>
      <c r="N1145" s="179">
        <v>0</v>
      </c>
      <c r="O1145" s="180" t="str">
        <f t="shared" si="243"/>
        <v>Aug</v>
      </c>
      <c r="P1145" s="178">
        <v>0</v>
      </c>
      <c r="Q1145" s="181">
        <f t="shared" si="252"/>
        <v>0</v>
      </c>
      <c r="R1145" s="180" t="str">
        <f t="shared" si="244"/>
        <v xml:space="preserve"> </v>
      </c>
      <c r="S1145" s="181" t="b">
        <f t="shared" si="253"/>
        <v>0</v>
      </c>
      <c r="T1145" s="178">
        <f t="shared" si="245"/>
        <v>0</v>
      </c>
      <c r="U1145" s="182" t="str">
        <f t="shared" si="246"/>
        <v>Sep</v>
      </c>
      <c r="V1145" s="178">
        <f t="shared" si="247"/>
        <v>0</v>
      </c>
      <c r="W1145" s="183">
        <f t="shared" si="254"/>
        <v>0</v>
      </c>
      <c r="X1145" s="184" t="b">
        <f t="shared" si="248"/>
        <v>0</v>
      </c>
      <c r="Y1145" s="183" t="b">
        <f t="shared" si="255"/>
        <v>0</v>
      </c>
      <c r="Z1145" s="138">
        <v>0</v>
      </c>
      <c r="AA1145" s="133"/>
      <c r="AB1145" s="133" t="s">
        <v>121</v>
      </c>
      <c r="AC1145" s="155" t="s">
        <v>3061</v>
      </c>
      <c r="AE1145" s="155" t="s">
        <v>3061</v>
      </c>
      <c r="AF1145" s="139">
        <v>5</v>
      </c>
    </row>
    <row r="1146" spans="1:32" s="139" customFormat="1" ht="12">
      <c r="A1146" s="155" t="s">
        <v>3061</v>
      </c>
      <c r="B1146" s="140" t="s">
        <v>92</v>
      </c>
      <c r="C1146" s="152" t="s">
        <v>3415</v>
      </c>
      <c r="D1146" s="135">
        <v>1000001716</v>
      </c>
      <c r="E1146" s="136" t="s">
        <v>3416</v>
      </c>
      <c r="F1146" s="137">
        <v>43099</v>
      </c>
      <c r="G1146" s="137" t="str">
        <f t="shared" si="249"/>
        <v>Targeted Dealer</v>
      </c>
      <c r="H1146" s="137"/>
      <c r="I1146" s="177">
        <v>250</v>
      </c>
      <c r="J1146" s="177"/>
      <c r="K1146" s="178">
        <v>254</v>
      </c>
      <c r="L1146" s="178">
        <f t="shared" si="250"/>
        <v>-4</v>
      </c>
      <c r="M1146" s="178" t="str">
        <f t="shared" si="251"/>
        <v>-</v>
      </c>
      <c r="N1146" s="179">
        <v>265</v>
      </c>
      <c r="O1146" s="180" t="str">
        <f t="shared" si="243"/>
        <v>Aug</v>
      </c>
      <c r="P1146" s="178">
        <v>239.5</v>
      </c>
      <c r="Q1146" s="181">
        <f t="shared" si="252"/>
        <v>14.5</v>
      </c>
      <c r="R1146" s="180">
        <f t="shared" si="244"/>
        <v>6.0542797494780753E-2</v>
      </c>
      <c r="S1146" s="181" t="str">
        <f t="shared" si="253"/>
        <v>GROWTH</v>
      </c>
      <c r="T1146" s="178">
        <f t="shared" si="245"/>
        <v>265</v>
      </c>
      <c r="U1146" s="182" t="str">
        <f t="shared" si="246"/>
        <v>Sep</v>
      </c>
      <c r="V1146" s="178">
        <f t="shared" si="247"/>
        <v>265</v>
      </c>
      <c r="W1146" s="183">
        <f t="shared" si="254"/>
        <v>-11</v>
      </c>
      <c r="X1146" s="184" t="b">
        <f t="shared" si="248"/>
        <v>0</v>
      </c>
      <c r="Y1146" s="183" t="str">
        <f t="shared" si="255"/>
        <v>GROWTH</v>
      </c>
      <c r="Z1146" s="138">
        <v>0</v>
      </c>
      <c r="AA1146" s="133"/>
      <c r="AB1146" s="133" t="s">
        <v>121</v>
      </c>
      <c r="AC1146" s="155" t="s">
        <v>3061</v>
      </c>
      <c r="AE1146" s="155" t="s">
        <v>3061</v>
      </c>
      <c r="AF1146" s="139">
        <v>294.83333333333331</v>
      </c>
    </row>
    <row r="1147" spans="1:32" s="139" customFormat="1" ht="12">
      <c r="A1147" s="155" t="s">
        <v>3061</v>
      </c>
      <c r="B1147" s="140" t="s">
        <v>92</v>
      </c>
      <c r="C1147" s="152" t="s">
        <v>3417</v>
      </c>
      <c r="D1147" s="135">
        <v>1000001722</v>
      </c>
      <c r="E1147" s="136" t="s">
        <v>3418</v>
      </c>
      <c r="F1147" s="137">
        <v>43614</v>
      </c>
      <c r="G1147" s="137" t="str">
        <f t="shared" si="249"/>
        <v>Targeted Dealer</v>
      </c>
      <c r="H1147" s="137"/>
      <c r="I1147" s="177">
        <v>405</v>
      </c>
      <c r="J1147" s="177"/>
      <c r="K1147" s="178">
        <v>501</v>
      </c>
      <c r="L1147" s="178">
        <f t="shared" si="250"/>
        <v>-96</v>
      </c>
      <c r="M1147" s="178" t="str">
        <f t="shared" si="251"/>
        <v>-</v>
      </c>
      <c r="N1147" s="179">
        <v>192</v>
      </c>
      <c r="O1147" s="180" t="str">
        <f t="shared" si="243"/>
        <v>Aug</v>
      </c>
      <c r="P1147" s="178">
        <v>503.5</v>
      </c>
      <c r="Q1147" s="181">
        <f t="shared" si="252"/>
        <v>-2.5</v>
      </c>
      <c r="R1147" s="180">
        <f t="shared" si="244"/>
        <v>-4.9652432969214955E-3</v>
      </c>
      <c r="S1147" s="181" t="str">
        <f t="shared" si="253"/>
        <v>DEGROWTH</v>
      </c>
      <c r="T1147" s="178">
        <f t="shared" si="245"/>
        <v>192</v>
      </c>
      <c r="U1147" s="182" t="str">
        <f t="shared" si="246"/>
        <v>Sep</v>
      </c>
      <c r="V1147" s="178">
        <f t="shared" si="247"/>
        <v>192</v>
      </c>
      <c r="W1147" s="183">
        <f t="shared" si="254"/>
        <v>309</v>
      </c>
      <c r="X1147" s="184" t="b">
        <f t="shared" si="248"/>
        <v>0</v>
      </c>
      <c r="Y1147" s="183" t="str">
        <f t="shared" si="255"/>
        <v>GROWTH</v>
      </c>
      <c r="Z1147" s="138">
        <v>0</v>
      </c>
      <c r="AA1147" s="133"/>
      <c r="AB1147" s="133" t="s">
        <v>121</v>
      </c>
      <c r="AC1147" s="155" t="s">
        <v>3061</v>
      </c>
      <c r="AE1147" s="155" t="s">
        <v>3061</v>
      </c>
      <c r="AF1147" s="139">
        <v>341.04166666666669</v>
      </c>
    </row>
    <row r="1148" spans="1:32" s="139" customFormat="1" ht="12">
      <c r="A1148" s="155" t="s">
        <v>3061</v>
      </c>
      <c r="B1148" s="140" t="s">
        <v>92</v>
      </c>
      <c r="C1148" s="152" t="s">
        <v>3419</v>
      </c>
      <c r="D1148" s="135">
        <v>1000001719</v>
      </c>
      <c r="E1148" s="136" t="s">
        <v>3420</v>
      </c>
      <c r="F1148" s="137">
        <v>43956</v>
      </c>
      <c r="G1148" s="137" t="str">
        <f t="shared" si="249"/>
        <v>Targeted Dealer</v>
      </c>
      <c r="H1148" s="137"/>
      <c r="I1148" s="177">
        <v>150</v>
      </c>
      <c r="J1148" s="177"/>
      <c r="K1148" s="178">
        <v>0</v>
      </c>
      <c r="L1148" s="178">
        <f t="shared" si="250"/>
        <v>150</v>
      </c>
      <c r="M1148" s="178" t="str">
        <f t="shared" si="251"/>
        <v>-</v>
      </c>
      <c r="N1148" s="179">
        <v>71.5</v>
      </c>
      <c r="O1148" s="180" t="str">
        <f t="shared" si="243"/>
        <v>Aug</v>
      </c>
      <c r="P1148" s="178">
        <v>60</v>
      </c>
      <c r="Q1148" s="181">
        <f t="shared" si="252"/>
        <v>-60</v>
      </c>
      <c r="R1148" s="180">
        <f t="shared" si="244"/>
        <v>-1</v>
      </c>
      <c r="S1148" s="181" t="str">
        <f t="shared" si="253"/>
        <v>DEGROWTH</v>
      </c>
      <c r="T1148" s="178">
        <f t="shared" si="245"/>
        <v>71.5</v>
      </c>
      <c r="U1148" s="182" t="str">
        <f t="shared" si="246"/>
        <v>Sep</v>
      </c>
      <c r="V1148" s="178">
        <f t="shared" si="247"/>
        <v>71.5</v>
      </c>
      <c r="W1148" s="183">
        <f t="shared" si="254"/>
        <v>-71.5</v>
      </c>
      <c r="X1148" s="184" t="b">
        <f t="shared" si="248"/>
        <v>0</v>
      </c>
      <c r="Y1148" s="183" t="str">
        <f t="shared" si="255"/>
        <v>GROWTH</v>
      </c>
      <c r="Z1148" s="138">
        <v>0</v>
      </c>
      <c r="AA1148" s="133"/>
      <c r="AB1148" s="133" t="s">
        <v>121</v>
      </c>
      <c r="AC1148" s="155" t="s">
        <v>3061</v>
      </c>
      <c r="AE1148" s="155" t="s">
        <v>3061</v>
      </c>
      <c r="AF1148" s="139">
        <v>86.583333333333329</v>
      </c>
    </row>
    <row r="1149" spans="1:32" s="139" customFormat="1" ht="12">
      <c r="A1149" s="155" t="s">
        <v>3061</v>
      </c>
      <c r="B1149" s="140" t="s">
        <v>92</v>
      </c>
      <c r="C1149" s="152" t="s">
        <v>3425</v>
      </c>
      <c r="D1149" s="135">
        <v>1000001732</v>
      </c>
      <c r="E1149" s="136" t="s">
        <v>3426</v>
      </c>
      <c r="F1149" s="137">
        <v>44343</v>
      </c>
      <c r="G1149" s="137" t="str">
        <f t="shared" si="249"/>
        <v>Targeted Dealer</v>
      </c>
      <c r="H1149" s="137"/>
      <c r="I1149" s="177">
        <v>30</v>
      </c>
      <c r="J1149" s="177"/>
      <c r="K1149" s="178">
        <v>0</v>
      </c>
      <c r="L1149" s="178">
        <f t="shared" si="250"/>
        <v>30</v>
      </c>
      <c r="M1149" s="178" t="str">
        <f t="shared" si="251"/>
        <v>-</v>
      </c>
      <c r="N1149" s="179">
        <v>6.5</v>
      </c>
      <c r="O1149" s="180" t="str">
        <f t="shared" si="243"/>
        <v>Aug</v>
      </c>
      <c r="P1149" s="178">
        <v>0</v>
      </c>
      <c r="Q1149" s="181">
        <f t="shared" si="252"/>
        <v>0</v>
      </c>
      <c r="R1149" s="180" t="str">
        <f t="shared" si="244"/>
        <v xml:space="preserve"> </v>
      </c>
      <c r="S1149" s="181" t="str">
        <f t="shared" si="253"/>
        <v>GROWTH</v>
      </c>
      <c r="T1149" s="178">
        <f t="shared" si="245"/>
        <v>6.5</v>
      </c>
      <c r="U1149" s="182" t="str">
        <f t="shared" si="246"/>
        <v>Sep</v>
      </c>
      <c r="V1149" s="178">
        <f t="shared" si="247"/>
        <v>6.5</v>
      </c>
      <c r="W1149" s="183">
        <f t="shared" si="254"/>
        <v>-6.5</v>
      </c>
      <c r="X1149" s="184" t="b">
        <f t="shared" si="248"/>
        <v>0</v>
      </c>
      <c r="Y1149" s="183" t="str">
        <f t="shared" si="255"/>
        <v>GROWTH</v>
      </c>
      <c r="Z1149" s="138">
        <v>0</v>
      </c>
      <c r="AA1149" s="133"/>
      <c r="AB1149" s="133" t="s">
        <v>121</v>
      </c>
      <c r="AC1149" s="155" t="s">
        <v>3061</v>
      </c>
      <c r="AE1149" s="155" t="s">
        <v>3061</v>
      </c>
      <c r="AF1149" s="139">
        <v>5</v>
      </c>
    </row>
    <row r="1150" spans="1:32" s="139" customFormat="1" ht="12">
      <c r="A1150" s="155" t="s">
        <v>3061</v>
      </c>
      <c r="B1150" s="140" t="s">
        <v>92</v>
      </c>
      <c r="C1150" s="152" t="s">
        <v>3429</v>
      </c>
      <c r="D1150" s="135">
        <v>1000002536</v>
      </c>
      <c r="E1150" s="136" t="s">
        <v>3430</v>
      </c>
      <c r="F1150" s="137">
        <v>44603</v>
      </c>
      <c r="G1150" s="137" t="str">
        <f t="shared" si="249"/>
        <v>Targeted Dealer</v>
      </c>
      <c r="H1150" s="137"/>
      <c r="I1150" s="177">
        <v>60</v>
      </c>
      <c r="J1150" s="177"/>
      <c r="K1150" s="178">
        <v>60</v>
      </c>
      <c r="L1150" s="178">
        <f t="shared" si="250"/>
        <v>0</v>
      </c>
      <c r="M1150" s="178" t="str">
        <f t="shared" si="251"/>
        <v>-</v>
      </c>
      <c r="N1150" s="179">
        <v>25</v>
      </c>
      <c r="O1150" s="180" t="str">
        <f t="shared" si="243"/>
        <v>Aug</v>
      </c>
      <c r="P1150" s="178">
        <v>40</v>
      </c>
      <c r="Q1150" s="181">
        <f t="shared" si="252"/>
        <v>20</v>
      </c>
      <c r="R1150" s="180">
        <f t="shared" si="244"/>
        <v>0.5</v>
      </c>
      <c r="S1150" s="181" t="str">
        <f t="shared" si="253"/>
        <v>GROWTH</v>
      </c>
      <c r="T1150" s="178">
        <f t="shared" si="245"/>
        <v>25</v>
      </c>
      <c r="U1150" s="182" t="str">
        <f t="shared" si="246"/>
        <v>Sep</v>
      </c>
      <c r="V1150" s="178">
        <f t="shared" si="247"/>
        <v>25</v>
      </c>
      <c r="W1150" s="183">
        <f t="shared" si="254"/>
        <v>35</v>
      </c>
      <c r="X1150" s="184" t="b">
        <f t="shared" si="248"/>
        <v>0</v>
      </c>
      <c r="Y1150" s="183" t="str">
        <f t="shared" si="255"/>
        <v>GROWTH</v>
      </c>
      <c r="Z1150" s="138">
        <v>0</v>
      </c>
      <c r="AA1150" s="133"/>
      <c r="AB1150" s="133" t="s">
        <v>121</v>
      </c>
      <c r="AC1150" s="155" t="s">
        <v>3061</v>
      </c>
      <c r="AE1150" s="155" t="s">
        <v>3061</v>
      </c>
      <c r="AF1150" s="139">
        <v>50</v>
      </c>
    </row>
    <row r="1151" spans="1:32" s="139" customFormat="1" ht="12">
      <c r="A1151" s="155" t="s">
        <v>3061</v>
      </c>
      <c r="B1151" s="140" t="s">
        <v>92</v>
      </c>
      <c r="C1151" s="152" t="s">
        <v>3431</v>
      </c>
      <c r="D1151" s="135">
        <v>1000003040</v>
      </c>
      <c r="E1151" s="141" t="s">
        <v>3432</v>
      </c>
      <c r="F1151" s="137">
        <v>44847</v>
      </c>
      <c r="G1151" s="137" t="str">
        <f t="shared" si="249"/>
        <v>Targeted Dealer</v>
      </c>
      <c r="H1151" s="137"/>
      <c r="I1151" s="177">
        <v>120</v>
      </c>
      <c r="J1151" s="177"/>
      <c r="K1151" s="178">
        <v>132</v>
      </c>
      <c r="L1151" s="178">
        <f t="shared" si="250"/>
        <v>-12</v>
      </c>
      <c r="M1151" s="178" t="str">
        <f t="shared" si="251"/>
        <v>-</v>
      </c>
      <c r="N1151" s="179">
        <v>90</v>
      </c>
      <c r="O1151" s="180" t="str">
        <f t="shared" si="243"/>
        <v>Aug</v>
      </c>
      <c r="P1151" s="178">
        <v>185</v>
      </c>
      <c r="Q1151" s="181">
        <f t="shared" si="252"/>
        <v>-53</v>
      </c>
      <c r="R1151" s="180">
        <f t="shared" si="244"/>
        <v>-0.28648648648648645</v>
      </c>
      <c r="S1151" s="181" t="str">
        <f t="shared" si="253"/>
        <v>DEGROWTH</v>
      </c>
      <c r="T1151" s="178">
        <f t="shared" si="245"/>
        <v>90</v>
      </c>
      <c r="U1151" s="182" t="str">
        <f t="shared" si="246"/>
        <v>Sep</v>
      </c>
      <c r="V1151" s="178">
        <f t="shared" si="247"/>
        <v>90</v>
      </c>
      <c r="W1151" s="183">
        <f t="shared" si="254"/>
        <v>42</v>
      </c>
      <c r="X1151" s="184" t="b">
        <f t="shared" si="248"/>
        <v>0</v>
      </c>
      <c r="Y1151" s="183" t="str">
        <f t="shared" si="255"/>
        <v>GROWTH</v>
      </c>
      <c r="Z1151" s="138">
        <v>0</v>
      </c>
      <c r="AA1151" s="133"/>
      <c r="AB1151" s="133" t="s">
        <v>121</v>
      </c>
      <c r="AC1151" s="155" t="s">
        <v>3061</v>
      </c>
      <c r="AE1151" s="155" t="s">
        <v>3061</v>
      </c>
      <c r="AF1151" s="139">
        <v>165.83333333333334</v>
      </c>
    </row>
    <row r="1152" spans="1:32" s="139" customFormat="1" ht="12">
      <c r="A1152" s="155" t="s">
        <v>3061</v>
      </c>
      <c r="B1152" s="140" t="s">
        <v>92</v>
      </c>
      <c r="C1152" s="152" t="s">
        <v>3439</v>
      </c>
      <c r="D1152" s="135">
        <v>1000003556</v>
      </c>
      <c r="E1152" s="141" t="s">
        <v>3440</v>
      </c>
      <c r="F1152" s="137">
        <v>45072</v>
      </c>
      <c r="G1152" s="137" t="str">
        <f t="shared" si="249"/>
        <v>Targeted Dealer</v>
      </c>
      <c r="H1152" s="137"/>
      <c r="I1152" s="177">
        <v>350</v>
      </c>
      <c r="J1152" s="177"/>
      <c r="K1152" s="178">
        <v>249</v>
      </c>
      <c r="L1152" s="178">
        <f t="shared" si="250"/>
        <v>101</v>
      </c>
      <c r="M1152" s="178" t="str">
        <f t="shared" si="251"/>
        <v>-</v>
      </c>
      <c r="N1152" s="179">
        <v>182</v>
      </c>
      <c r="O1152" s="180" t="str">
        <f t="shared" si="243"/>
        <v>Aug</v>
      </c>
      <c r="P1152" s="178">
        <v>220</v>
      </c>
      <c r="Q1152" s="181">
        <f t="shared" si="252"/>
        <v>29</v>
      </c>
      <c r="R1152" s="180">
        <f t="shared" si="244"/>
        <v>0.13181818181818183</v>
      </c>
      <c r="S1152" s="181" t="str">
        <f t="shared" si="253"/>
        <v>GROWTH</v>
      </c>
      <c r="T1152" s="178">
        <f t="shared" si="245"/>
        <v>182</v>
      </c>
      <c r="U1152" s="182" t="str">
        <f t="shared" si="246"/>
        <v>Sep</v>
      </c>
      <c r="V1152" s="178">
        <f t="shared" si="247"/>
        <v>182</v>
      </c>
      <c r="W1152" s="183">
        <f t="shared" si="254"/>
        <v>67</v>
      </c>
      <c r="X1152" s="184" t="b">
        <f t="shared" si="248"/>
        <v>0</v>
      </c>
      <c r="Y1152" s="183" t="str">
        <f t="shared" si="255"/>
        <v>GROWTH</v>
      </c>
      <c r="Z1152" s="138">
        <v>0</v>
      </c>
      <c r="AA1152" s="133"/>
      <c r="AB1152" s="133" t="s">
        <v>121</v>
      </c>
      <c r="AC1152" s="155" t="s">
        <v>3061</v>
      </c>
      <c r="AE1152" s="155" t="s">
        <v>3061</v>
      </c>
      <c r="AF1152" s="139">
        <v>345.6583333333333</v>
      </c>
    </row>
    <row r="1153" spans="1:32" s="139" customFormat="1" ht="12">
      <c r="A1153" s="138" t="s">
        <v>1245</v>
      </c>
      <c r="B1153" s="134" t="s">
        <v>3922</v>
      </c>
      <c r="C1153" s="144" t="s">
        <v>3443</v>
      </c>
      <c r="D1153" s="144">
        <v>1000004108</v>
      </c>
      <c r="E1153" s="144" t="s">
        <v>1789</v>
      </c>
      <c r="F1153" s="137">
        <v>45539</v>
      </c>
      <c r="G1153" s="137" t="str">
        <f t="shared" si="249"/>
        <v>Targeted Dealer</v>
      </c>
      <c r="H1153" s="137"/>
      <c r="I1153" s="177">
        <v>125</v>
      </c>
      <c r="J1153" s="177"/>
      <c r="K1153" s="178">
        <v>78</v>
      </c>
      <c r="L1153" s="178">
        <f t="shared" si="250"/>
        <v>47</v>
      </c>
      <c r="M1153" s="178" t="str">
        <f t="shared" si="251"/>
        <v>-</v>
      </c>
      <c r="N1153" s="179">
        <v>88.5</v>
      </c>
      <c r="O1153" s="180" t="str">
        <f t="shared" si="243"/>
        <v>Aug</v>
      </c>
      <c r="P1153" s="178">
        <v>63</v>
      </c>
      <c r="Q1153" s="181">
        <f t="shared" si="252"/>
        <v>15</v>
      </c>
      <c r="R1153" s="180">
        <f t="shared" si="244"/>
        <v>0.23809523809523814</v>
      </c>
      <c r="S1153" s="181" t="str">
        <f t="shared" si="253"/>
        <v>GROWTH</v>
      </c>
      <c r="T1153" s="178">
        <f t="shared" si="245"/>
        <v>88.5</v>
      </c>
      <c r="U1153" s="182" t="str">
        <f t="shared" si="246"/>
        <v>Sep</v>
      </c>
      <c r="V1153" s="178">
        <f t="shared" si="247"/>
        <v>88.5</v>
      </c>
      <c r="W1153" s="183">
        <f t="shared" si="254"/>
        <v>-10.5</v>
      </c>
      <c r="X1153" s="184" t="b">
        <f t="shared" si="248"/>
        <v>0</v>
      </c>
      <c r="Y1153" s="183" t="str">
        <f t="shared" si="255"/>
        <v>GROWTH</v>
      </c>
      <c r="Z1153" s="138">
        <v>0</v>
      </c>
      <c r="AA1153" s="133"/>
      <c r="AB1153" s="133" t="s">
        <v>121</v>
      </c>
      <c r="AC1153" s="138" t="s">
        <v>1245</v>
      </c>
      <c r="AE1153" s="138" t="s">
        <v>1245</v>
      </c>
      <c r="AF1153" s="139">
        <v>101.58333333333333</v>
      </c>
    </row>
    <row r="1154" spans="1:32" s="139" customFormat="1" ht="12">
      <c r="A1154" s="138" t="s">
        <v>121</v>
      </c>
      <c r="B1154" s="144" t="s">
        <v>34</v>
      </c>
      <c r="C1154" s="144" t="s">
        <v>3444</v>
      </c>
      <c r="D1154" s="144">
        <v>1000004110</v>
      </c>
      <c r="E1154" s="144" t="s">
        <v>3445</v>
      </c>
      <c r="F1154" s="137">
        <v>45540</v>
      </c>
      <c r="G1154" s="137" t="str">
        <f t="shared" si="249"/>
        <v>Targeted Dealer</v>
      </c>
      <c r="H1154" s="137"/>
      <c r="I1154" s="177">
        <v>40</v>
      </c>
      <c r="J1154" s="177"/>
      <c r="K1154" s="178">
        <v>72</v>
      </c>
      <c r="L1154" s="178">
        <f t="shared" si="250"/>
        <v>-32</v>
      </c>
      <c r="M1154" s="178" t="str">
        <f t="shared" si="251"/>
        <v>-</v>
      </c>
      <c r="N1154" s="179">
        <v>28</v>
      </c>
      <c r="O1154" s="180" t="str">
        <f t="shared" si="243"/>
        <v>Aug</v>
      </c>
      <c r="P1154" s="178">
        <v>0</v>
      </c>
      <c r="Q1154" s="181">
        <f t="shared" si="252"/>
        <v>72</v>
      </c>
      <c r="R1154" s="180" t="str">
        <f t="shared" si="244"/>
        <v xml:space="preserve"> </v>
      </c>
      <c r="S1154" s="181" t="str">
        <f t="shared" si="253"/>
        <v>GROWTH</v>
      </c>
      <c r="T1154" s="178">
        <f t="shared" si="245"/>
        <v>28</v>
      </c>
      <c r="U1154" s="182" t="str">
        <f t="shared" si="246"/>
        <v>Sep</v>
      </c>
      <c r="V1154" s="178">
        <f t="shared" si="247"/>
        <v>28</v>
      </c>
      <c r="W1154" s="183">
        <f t="shared" si="254"/>
        <v>44</v>
      </c>
      <c r="X1154" s="184" t="b">
        <f t="shared" si="248"/>
        <v>0</v>
      </c>
      <c r="Y1154" s="183" t="str">
        <f t="shared" si="255"/>
        <v>GROWTH</v>
      </c>
      <c r="Z1154" s="138">
        <v>0</v>
      </c>
      <c r="AA1154" s="133"/>
      <c r="AB1154" s="133" t="s">
        <v>121</v>
      </c>
      <c r="AC1154" s="138" t="s">
        <v>121</v>
      </c>
      <c r="AE1154" s="138" t="s">
        <v>121</v>
      </c>
      <c r="AF1154" s="139">
        <v>25.166666666666668</v>
      </c>
    </row>
    <row r="1155" spans="1:32" s="139" customFormat="1" ht="12">
      <c r="A1155" s="138" t="s">
        <v>121</v>
      </c>
      <c r="B1155" s="144" t="s">
        <v>613</v>
      </c>
      <c r="C1155" s="144" t="s">
        <v>3446</v>
      </c>
      <c r="D1155" s="144">
        <v>1000004111</v>
      </c>
      <c r="E1155" s="144" t="s">
        <v>3447</v>
      </c>
      <c r="F1155" s="137">
        <v>45540</v>
      </c>
      <c r="G1155" s="137" t="str">
        <f t="shared" si="249"/>
        <v>Targeted Dealer</v>
      </c>
      <c r="H1155" s="137"/>
      <c r="I1155" s="177">
        <v>60</v>
      </c>
      <c r="J1155" s="177"/>
      <c r="K1155" s="178">
        <v>20</v>
      </c>
      <c r="L1155" s="178">
        <f t="shared" si="250"/>
        <v>40</v>
      </c>
      <c r="M1155" s="178" t="str">
        <f t="shared" si="251"/>
        <v>-</v>
      </c>
      <c r="N1155" s="179">
        <v>107</v>
      </c>
      <c r="O1155" s="180" t="str">
        <f t="shared" si="243"/>
        <v>Aug</v>
      </c>
      <c r="P1155" s="178">
        <v>21.35</v>
      </c>
      <c r="Q1155" s="181">
        <f t="shared" si="252"/>
        <v>-1.3500000000000014</v>
      </c>
      <c r="R1155" s="180">
        <f t="shared" si="244"/>
        <v>-6.3231850117096089E-2</v>
      </c>
      <c r="S1155" s="181" t="str">
        <f t="shared" si="253"/>
        <v>DEGROWTH</v>
      </c>
      <c r="T1155" s="178">
        <f t="shared" si="245"/>
        <v>107</v>
      </c>
      <c r="U1155" s="182" t="str">
        <f t="shared" si="246"/>
        <v>Sep</v>
      </c>
      <c r="V1155" s="178">
        <f t="shared" si="247"/>
        <v>107</v>
      </c>
      <c r="W1155" s="183">
        <f t="shared" si="254"/>
        <v>-87</v>
      </c>
      <c r="X1155" s="184" t="b">
        <f t="shared" si="248"/>
        <v>0</v>
      </c>
      <c r="Y1155" s="183" t="str">
        <f t="shared" si="255"/>
        <v>GROWTH</v>
      </c>
      <c r="Z1155" s="138">
        <v>0</v>
      </c>
      <c r="AA1155" s="133"/>
      <c r="AB1155" s="133" t="s">
        <v>121</v>
      </c>
      <c r="AC1155" s="138" t="s">
        <v>121</v>
      </c>
      <c r="AE1155" s="138" t="s">
        <v>121</v>
      </c>
      <c r="AF1155" s="139">
        <v>9.7750000000000004</v>
      </c>
    </row>
    <row r="1156" spans="1:32" s="139" customFormat="1" ht="12">
      <c r="A1156" s="138" t="s">
        <v>121</v>
      </c>
      <c r="B1156" s="134" t="s">
        <v>3923</v>
      </c>
      <c r="C1156" s="144" t="s">
        <v>3448</v>
      </c>
      <c r="D1156" s="144">
        <v>1000004109</v>
      </c>
      <c r="E1156" s="144" t="s">
        <v>3449</v>
      </c>
      <c r="F1156" s="137">
        <v>45540</v>
      </c>
      <c r="G1156" s="137" t="str">
        <f t="shared" si="249"/>
        <v>-</v>
      </c>
      <c r="H1156" s="137"/>
      <c r="I1156" s="177">
        <v>0</v>
      </c>
      <c r="J1156" s="177"/>
      <c r="K1156" s="178">
        <v>0</v>
      </c>
      <c r="L1156" s="178">
        <f t="shared" si="250"/>
        <v>0</v>
      </c>
      <c r="M1156" s="178" t="str">
        <f t="shared" si="251"/>
        <v>-</v>
      </c>
      <c r="N1156" s="179">
        <v>10</v>
      </c>
      <c r="O1156" s="180" t="str">
        <f t="shared" ref="O1156:O1219" si="256">IF(F1156&lt;=$P$2,"Aug","")</f>
        <v>Aug</v>
      </c>
      <c r="P1156" s="178">
        <v>0</v>
      </c>
      <c r="Q1156" s="181">
        <f t="shared" si="252"/>
        <v>0</v>
      </c>
      <c r="R1156" s="180" t="str">
        <f t="shared" ref="R1156:R1219" si="257">IFERROR(IF(O1156="Aug",(K1156/P1156-1))," ")</f>
        <v xml:space="preserve"> </v>
      </c>
      <c r="S1156" s="181" t="str">
        <f t="shared" si="253"/>
        <v>GROWTH</v>
      </c>
      <c r="T1156" s="178">
        <f t="shared" ref="T1156:T1219" si="258">N1156</f>
        <v>10</v>
      </c>
      <c r="U1156" s="182" t="str">
        <f t="shared" ref="U1156:U1219" si="259">IF(F1156&lt;=$V$2,"Sep","")</f>
        <v>Sep</v>
      </c>
      <c r="V1156" s="178">
        <f t="shared" si="247"/>
        <v>10</v>
      </c>
      <c r="W1156" s="183">
        <f t="shared" si="254"/>
        <v>-10</v>
      </c>
      <c r="X1156" s="184" t="b">
        <f t="shared" si="248"/>
        <v>0</v>
      </c>
      <c r="Y1156" s="183" t="str">
        <f t="shared" si="255"/>
        <v>GROWTH</v>
      </c>
      <c r="Z1156" s="138">
        <v>0</v>
      </c>
      <c r="AA1156" s="133"/>
      <c r="AB1156" s="133" t="s">
        <v>121</v>
      </c>
      <c r="AC1156" s="138" t="s">
        <v>121</v>
      </c>
      <c r="AE1156" s="138" t="s">
        <v>121</v>
      </c>
      <c r="AF1156" s="139">
        <v>11.666666666666666</v>
      </c>
    </row>
    <row r="1157" spans="1:32" s="139" customFormat="1" ht="12">
      <c r="A1157" s="138" t="s">
        <v>1245</v>
      </c>
      <c r="B1157" s="144" t="s">
        <v>43</v>
      </c>
      <c r="C1157" s="144" t="s">
        <v>3450</v>
      </c>
      <c r="D1157" s="144">
        <v>1000004112</v>
      </c>
      <c r="E1157" s="144" t="s">
        <v>3451</v>
      </c>
      <c r="F1157" s="137">
        <v>45541</v>
      </c>
      <c r="G1157" s="137" t="str">
        <f t="shared" si="249"/>
        <v>Targeted Dealer</v>
      </c>
      <c r="H1157" s="137"/>
      <c r="I1157" s="177">
        <v>50</v>
      </c>
      <c r="J1157" s="177"/>
      <c r="K1157" s="178">
        <v>52</v>
      </c>
      <c r="L1157" s="178">
        <f t="shared" si="250"/>
        <v>-2</v>
      </c>
      <c r="M1157" s="178" t="str">
        <f t="shared" si="251"/>
        <v>-</v>
      </c>
      <c r="N1157" s="179">
        <v>12.5</v>
      </c>
      <c r="O1157" s="180" t="str">
        <f t="shared" si="256"/>
        <v>Aug</v>
      </c>
      <c r="P1157" s="178">
        <v>38.5</v>
      </c>
      <c r="Q1157" s="181">
        <f t="shared" si="252"/>
        <v>13.5</v>
      </c>
      <c r="R1157" s="180">
        <f t="shared" si="257"/>
        <v>0.35064935064935066</v>
      </c>
      <c r="S1157" s="181" t="str">
        <f t="shared" si="253"/>
        <v>GROWTH</v>
      </c>
      <c r="T1157" s="178">
        <f t="shared" si="258"/>
        <v>12.5</v>
      </c>
      <c r="U1157" s="182" t="str">
        <f t="shared" si="259"/>
        <v>Sep</v>
      </c>
      <c r="V1157" s="178">
        <f t="shared" si="247"/>
        <v>12.5</v>
      </c>
      <c r="W1157" s="183">
        <f t="shared" si="254"/>
        <v>39.5</v>
      </c>
      <c r="X1157" s="184" t="b">
        <f t="shared" si="248"/>
        <v>0</v>
      </c>
      <c r="Y1157" s="183" t="str">
        <f t="shared" si="255"/>
        <v>GROWTH</v>
      </c>
      <c r="Z1157" s="138">
        <v>0</v>
      </c>
      <c r="AA1157" s="133"/>
      <c r="AB1157" s="133" t="s">
        <v>121</v>
      </c>
      <c r="AC1157" s="138" t="s">
        <v>1245</v>
      </c>
      <c r="AE1157" s="138" t="s">
        <v>1245</v>
      </c>
      <c r="AF1157" s="139">
        <v>55.5</v>
      </c>
    </row>
    <row r="1158" spans="1:32" s="139" customFormat="1" ht="12">
      <c r="A1158" s="138" t="s">
        <v>121</v>
      </c>
      <c r="B1158" s="134" t="s">
        <v>3921</v>
      </c>
      <c r="C1158" s="144" t="s">
        <v>3454</v>
      </c>
      <c r="D1158" s="144">
        <v>1000002901</v>
      </c>
      <c r="E1158" s="144" t="s">
        <v>3455</v>
      </c>
      <c r="F1158" s="137">
        <v>44799</v>
      </c>
      <c r="G1158" s="137" t="str">
        <f t="shared" si="249"/>
        <v>Targeted Dealer</v>
      </c>
      <c r="H1158" s="137"/>
      <c r="I1158" s="177">
        <v>150</v>
      </c>
      <c r="J1158" s="177"/>
      <c r="K1158" s="178">
        <v>210</v>
      </c>
      <c r="L1158" s="178">
        <f t="shared" si="250"/>
        <v>-60</v>
      </c>
      <c r="M1158" s="178" t="str">
        <f t="shared" si="251"/>
        <v>-</v>
      </c>
      <c r="N1158" s="179">
        <v>23.400000000000002</v>
      </c>
      <c r="O1158" s="180" t="str">
        <f t="shared" si="256"/>
        <v>Aug</v>
      </c>
      <c r="P1158" s="178">
        <v>77.55</v>
      </c>
      <c r="Q1158" s="181">
        <f t="shared" si="252"/>
        <v>132.44999999999999</v>
      </c>
      <c r="R1158" s="180">
        <f t="shared" si="257"/>
        <v>1.7079303675048356</v>
      </c>
      <c r="S1158" s="181" t="str">
        <f t="shared" si="253"/>
        <v>GROWTH</v>
      </c>
      <c r="T1158" s="178">
        <f t="shared" si="258"/>
        <v>23.400000000000002</v>
      </c>
      <c r="U1158" s="182" t="str">
        <f t="shared" si="259"/>
        <v>Sep</v>
      </c>
      <c r="V1158" s="178">
        <f t="shared" si="247"/>
        <v>23.400000000000002</v>
      </c>
      <c r="W1158" s="183">
        <f t="shared" si="254"/>
        <v>186.6</v>
      </c>
      <c r="X1158" s="184" t="b">
        <f t="shared" si="248"/>
        <v>0</v>
      </c>
      <c r="Y1158" s="183" t="str">
        <f t="shared" si="255"/>
        <v>GROWTH</v>
      </c>
      <c r="Z1158" s="138">
        <v>0</v>
      </c>
      <c r="AA1158" s="133"/>
      <c r="AB1158" s="133" t="s">
        <v>121</v>
      </c>
      <c r="AC1158" s="138" t="s">
        <v>121</v>
      </c>
      <c r="AE1158" s="138" t="s">
        <v>121</v>
      </c>
      <c r="AF1158" s="139">
        <v>169.49166666666665</v>
      </c>
    </row>
    <row r="1159" spans="1:32" s="139" customFormat="1" ht="12">
      <c r="A1159" s="138" t="s">
        <v>121</v>
      </c>
      <c r="B1159" s="134" t="s">
        <v>3921</v>
      </c>
      <c r="C1159" s="144" t="s">
        <v>3458</v>
      </c>
      <c r="D1159" s="144">
        <v>1000004113</v>
      </c>
      <c r="E1159" s="144" t="s">
        <v>3459</v>
      </c>
      <c r="F1159" s="137">
        <v>45542</v>
      </c>
      <c r="G1159" s="137" t="str">
        <f t="shared" si="249"/>
        <v>Targeted Dealer</v>
      </c>
      <c r="H1159" s="137"/>
      <c r="I1159" s="177">
        <v>80</v>
      </c>
      <c r="J1159" s="177"/>
      <c r="K1159" s="178">
        <v>60</v>
      </c>
      <c r="L1159" s="178">
        <f t="shared" si="250"/>
        <v>20</v>
      </c>
      <c r="M1159" s="178" t="str">
        <f t="shared" si="251"/>
        <v>-</v>
      </c>
      <c r="N1159" s="179">
        <v>80</v>
      </c>
      <c r="O1159" s="180" t="str">
        <f t="shared" si="256"/>
        <v>Aug</v>
      </c>
      <c r="P1159" s="178">
        <v>150</v>
      </c>
      <c r="Q1159" s="181">
        <f t="shared" si="252"/>
        <v>-90</v>
      </c>
      <c r="R1159" s="180">
        <f t="shared" si="257"/>
        <v>-0.6</v>
      </c>
      <c r="S1159" s="181" t="str">
        <f t="shared" si="253"/>
        <v>DEGROWTH</v>
      </c>
      <c r="T1159" s="178">
        <f t="shared" si="258"/>
        <v>80</v>
      </c>
      <c r="U1159" s="182" t="str">
        <f t="shared" si="259"/>
        <v>Sep</v>
      </c>
      <c r="V1159" s="178">
        <f t="shared" si="247"/>
        <v>80</v>
      </c>
      <c r="W1159" s="183">
        <f t="shared" si="254"/>
        <v>-20</v>
      </c>
      <c r="X1159" s="184" t="b">
        <f t="shared" si="248"/>
        <v>0</v>
      </c>
      <c r="Y1159" s="183" t="str">
        <f t="shared" si="255"/>
        <v>GROWTH</v>
      </c>
      <c r="Z1159" s="138">
        <v>0</v>
      </c>
      <c r="AA1159" s="133"/>
      <c r="AB1159" s="133" t="s">
        <v>121</v>
      </c>
      <c r="AC1159" s="138" t="s">
        <v>121</v>
      </c>
      <c r="AE1159" s="138" t="s">
        <v>121</v>
      </c>
      <c r="AF1159" s="139">
        <v>91.616666666666674</v>
      </c>
    </row>
    <row r="1160" spans="1:32" s="139" customFormat="1" ht="12">
      <c r="A1160" s="138" t="s">
        <v>1245</v>
      </c>
      <c r="B1160" s="144" t="s">
        <v>57</v>
      </c>
      <c r="C1160" s="144" t="s">
        <v>3462</v>
      </c>
      <c r="D1160" s="144">
        <v>1000004114</v>
      </c>
      <c r="E1160" s="144" t="s">
        <v>3463</v>
      </c>
      <c r="F1160" s="137">
        <v>45544</v>
      </c>
      <c r="G1160" s="137" t="str">
        <f t="shared" si="249"/>
        <v>Targeted Dealer</v>
      </c>
      <c r="H1160" s="137"/>
      <c r="I1160" s="177">
        <v>25</v>
      </c>
      <c r="J1160" s="177"/>
      <c r="K1160" s="178">
        <v>0</v>
      </c>
      <c r="L1160" s="178">
        <f t="shared" si="250"/>
        <v>25</v>
      </c>
      <c r="M1160" s="178" t="str">
        <f t="shared" si="251"/>
        <v>-</v>
      </c>
      <c r="N1160" s="179">
        <v>22.5</v>
      </c>
      <c r="O1160" s="180" t="str">
        <f t="shared" si="256"/>
        <v>Aug</v>
      </c>
      <c r="P1160" s="178">
        <v>25</v>
      </c>
      <c r="Q1160" s="181">
        <f t="shared" si="252"/>
        <v>-25</v>
      </c>
      <c r="R1160" s="180">
        <f t="shared" si="257"/>
        <v>-1</v>
      </c>
      <c r="S1160" s="181" t="str">
        <f t="shared" si="253"/>
        <v>DEGROWTH</v>
      </c>
      <c r="T1160" s="178">
        <f t="shared" si="258"/>
        <v>22.5</v>
      </c>
      <c r="U1160" s="182" t="str">
        <f t="shared" si="259"/>
        <v>Sep</v>
      </c>
      <c r="V1160" s="178">
        <f t="shared" si="247"/>
        <v>22.5</v>
      </c>
      <c r="W1160" s="183">
        <f t="shared" si="254"/>
        <v>-22.5</v>
      </c>
      <c r="X1160" s="184" t="b">
        <f t="shared" si="248"/>
        <v>0</v>
      </c>
      <c r="Y1160" s="183" t="str">
        <f t="shared" si="255"/>
        <v>GROWTH</v>
      </c>
      <c r="Z1160" s="138">
        <v>0</v>
      </c>
      <c r="AA1160" s="133"/>
      <c r="AB1160" s="133" t="s">
        <v>121</v>
      </c>
      <c r="AC1160" s="138" t="s">
        <v>1245</v>
      </c>
      <c r="AE1160" s="138" t="s">
        <v>1245</v>
      </c>
      <c r="AF1160" s="139">
        <v>9.8333333333333339</v>
      </c>
    </row>
    <row r="1161" spans="1:32" s="139" customFormat="1" ht="12">
      <c r="A1161" s="138" t="s">
        <v>1245</v>
      </c>
      <c r="B1161" s="134" t="s">
        <v>46</v>
      </c>
      <c r="C1161" s="144" t="s">
        <v>3464</v>
      </c>
      <c r="D1161" s="144">
        <v>1000004115</v>
      </c>
      <c r="E1161" s="144" t="s">
        <v>3465</v>
      </c>
      <c r="F1161" s="137">
        <v>45544</v>
      </c>
      <c r="G1161" s="137" t="str">
        <f t="shared" si="249"/>
        <v>Targeted Dealer</v>
      </c>
      <c r="H1161" s="137"/>
      <c r="I1161" s="177">
        <v>100</v>
      </c>
      <c r="J1161" s="177"/>
      <c r="K1161" s="178">
        <v>50</v>
      </c>
      <c r="L1161" s="178">
        <f t="shared" si="250"/>
        <v>50</v>
      </c>
      <c r="M1161" s="178" t="str">
        <f t="shared" si="251"/>
        <v>-</v>
      </c>
      <c r="N1161" s="179">
        <v>100</v>
      </c>
      <c r="O1161" s="180" t="str">
        <f t="shared" si="256"/>
        <v>Aug</v>
      </c>
      <c r="P1161" s="178">
        <v>75</v>
      </c>
      <c r="Q1161" s="181">
        <f t="shared" si="252"/>
        <v>-25</v>
      </c>
      <c r="R1161" s="180">
        <f t="shared" si="257"/>
        <v>-0.33333333333333337</v>
      </c>
      <c r="S1161" s="181" t="str">
        <f t="shared" si="253"/>
        <v>DEGROWTH</v>
      </c>
      <c r="T1161" s="178">
        <f t="shared" si="258"/>
        <v>100</v>
      </c>
      <c r="U1161" s="182" t="str">
        <f t="shared" si="259"/>
        <v>Sep</v>
      </c>
      <c r="V1161" s="178">
        <f t="shared" si="247"/>
        <v>100</v>
      </c>
      <c r="W1161" s="183">
        <f t="shared" si="254"/>
        <v>-50</v>
      </c>
      <c r="X1161" s="184" t="b">
        <f t="shared" si="248"/>
        <v>0</v>
      </c>
      <c r="Y1161" s="183" t="str">
        <f t="shared" si="255"/>
        <v>GROWTH</v>
      </c>
      <c r="Z1161" s="138">
        <v>0</v>
      </c>
      <c r="AA1161" s="133"/>
      <c r="AB1161" s="133" t="s">
        <v>121</v>
      </c>
      <c r="AC1161" s="138" t="s">
        <v>1245</v>
      </c>
      <c r="AE1161" s="138" t="s">
        <v>1245</v>
      </c>
      <c r="AF1161" s="139">
        <v>120.83333333333333</v>
      </c>
    </row>
    <row r="1162" spans="1:32" s="139" customFormat="1" ht="12">
      <c r="A1162" s="133" t="s">
        <v>1245</v>
      </c>
      <c r="B1162" s="141" t="s">
        <v>48</v>
      </c>
      <c r="C1162" s="144" t="s">
        <v>3468</v>
      </c>
      <c r="D1162" s="144">
        <v>1000004116</v>
      </c>
      <c r="E1162" s="144" t="s">
        <v>3469</v>
      </c>
      <c r="F1162" s="137">
        <v>45547</v>
      </c>
      <c r="G1162" s="137" t="str">
        <f t="shared" si="249"/>
        <v>Targeted Dealer</v>
      </c>
      <c r="H1162" s="137"/>
      <c r="I1162" s="177">
        <v>39</v>
      </c>
      <c r="J1162" s="177"/>
      <c r="K1162" s="178">
        <v>38.5</v>
      </c>
      <c r="L1162" s="178">
        <f t="shared" si="250"/>
        <v>0.5</v>
      </c>
      <c r="M1162" s="178" t="str">
        <f t="shared" si="251"/>
        <v>-</v>
      </c>
      <c r="N1162" s="179">
        <v>26</v>
      </c>
      <c r="O1162" s="180" t="str">
        <f t="shared" si="256"/>
        <v>Aug</v>
      </c>
      <c r="P1162" s="178">
        <v>26</v>
      </c>
      <c r="Q1162" s="181">
        <f t="shared" si="252"/>
        <v>12.5</v>
      </c>
      <c r="R1162" s="180">
        <f t="shared" si="257"/>
        <v>0.48076923076923084</v>
      </c>
      <c r="S1162" s="181" t="str">
        <f t="shared" si="253"/>
        <v>GROWTH</v>
      </c>
      <c r="T1162" s="178">
        <f t="shared" si="258"/>
        <v>26</v>
      </c>
      <c r="U1162" s="182" t="str">
        <f t="shared" si="259"/>
        <v>Sep</v>
      </c>
      <c r="V1162" s="178">
        <f t="shared" si="247"/>
        <v>26</v>
      </c>
      <c r="W1162" s="183">
        <f t="shared" si="254"/>
        <v>12.5</v>
      </c>
      <c r="X1162" s="184" t="b">
        <f t="shared" si="248"/>
        <v>0</v>
      </c>
      <c r="Y1162" s="183" t="str">
        <f t="shared" si="255"/>
        <v>GROWTH</v>
      </c>
      <c r="Z1162" s="138">
        <v>0</v>
      </c>
      <c r="AA1162" s="133"/>
      <c r="AB1162" s="133" t="s">
        <v>121</v>
      </c>
      <c r="AC1162" s="133" t="s">
        <v>1245</v>
      </c>
      <c r="AE1162" s="133" t="s">
        <v>1245</v>
      </c>
      <c r="AF1162" s="139">
        <v>41.25</v>
      </c>
    </row>
    <row r="1163" spans="1:32" s="139" customFormat="1" ht="12">
      <c r="A1163" s="133" t="s">
        <v>1245</v>
      </c>
      <c r="B1163" s="141" t="s">
        <v>53</v>
      </c>
      <c r="C1163" s="144" t="s">
        <v>3470</v>
      </c>
      <c r="D1163" s="144">
        <v>1000004117</v>
      </c>
      <c r="E1163" s="144" t="s">
        <v>3471</v>
      </c>
      <c r="F1163" s="137">
        <v>45547</v>
      </c>
      <c r="G1163" s="137" t="str">
        <f t="shared" si="249"/>
        <v>Targeted Dealer</v>
      </c>
      <c r="H1163" s="137"/>
      <c r="I1163" s="177">
        <v>20</v>
      </c>
      <c r="J1163" s="177"/>
      <c r="K1163" s="178">
        <v>5</v>
      </c>
      <c r="L1163" s="178">
        <f t="shared" si="250"/>
        <v>15</v>
      </c>
      <c r="M1163" s="178" t="str">
        <f t="shared" si="251"/>
        <v>-</v>
      </c>
      <c r="N1163" s="179">
        <v>0</v>
      </c>
      <c r="O1163" s="180" t="str">
        <f t="shared" si="256"/>
        <v>Aug</v>
      </c>
      <c r="P1163" s="178">
        <v>45</v>
      </c>
      <c r="Q1163" s="181">
        <f t="shared" si="252"/>
        <v>-40</v>
      </c>
      <c r="R1163" s="180">
        <f t="shared" si="257"/>
        <v>-0.88888888888888884</v>
      </c>
      <c r="S1163" s="181" t="b">
        <f t="shared" si="253"/>
        <v>0</v>
      </c>
      <c r="T1163" s="178">
        <f t="shared" si="258"/>
        <v>0</v>
      </c>
      <c r="U1163" s="182" t="str">
        <f t="shared" si="259"/>
        <v>Sep</v>
      </c>
      <c r="V1163" s="178">
        <f t="shared" si="247"/>
        <v>0</v>
      </c>
      <c r="W1163" s="183">
        <f t="shared" si="254"/>
        <v>5</v>
      </c>
      <c r="X1163" s="184" t="b">
        <f t="shared" si="248"/>
        <v>0</v>
      </c>
      <c r="Y1163" s="183" t="b">
        <f t="shared" si="255"/>
        <v>0</v>
      </c>
      <c r="Z1163" s="138">
        <v>0</v>
      </c>
      <c r="AA1163" s="133"/>
      <c r="AB1163" s="133" t="s">
        <v>121</v>
      </c>
      <c r="AC1163" s="133" t="s">
        <v>1245</v>
      </c>
      <c r="AE1163" s="133" t="s">
        <v>1245</v>
      </c>
      <c r="AF1163" s="139">
        <v>15.833333333333334</v>
      </c>
    </row>
    <row r="1164" spans="1:32" s="139" customFormat="1" ht="12">
      <c r="A1164" s="133" t="s">
        <v>1245</v>
      </c>
      <c r="B1164" s="141" t="s">
        <v>52</v>
      </c>
      <c r="C1164" s="144" t="s">
        <v>3472</v>
      </c>
      <c r="D1164" s="144">
        <v>1000004118</v>
      </c>
      <c r="E1164" s="144" t="s">
        <v>3473</v>
      </c>
      <c r="F1164" s="137">
        <v>45547</v>
      </c>
      <c r="G1164" s="137" t="str">
        <f t="shared" si="249"/>
        <v>Targeted Dealer</v>
      </c>
      <c r="H1164" s="137"/>
      <c r="I1164" s="177">
        <v>340</v>
      </c>
      <c r="J1164" s="177"/>
      <c r="K1164" s="178">
        <v>335</v>
      </c>
      <c r="L1164" s="178">
        <f t="shared" si="250"/>
        <v>5</v>
      </c>
      <c r="M1164" s="178" t="str">
        <f t="shared" si="251"/>
        <v>-</v>
      </c>
      <c r="N1164" s="179">
        <v>50</v>
      </c>
      <c r="O1164" s="180" t="str">
        <f t="shared" si="256"/>
        <v>Aug</v>
      </c>
      <c r="P1164" s="178">
        <v>422</v>
      </c>
      <c r="Q1164" s="181">
        <f t="shared" si="252"/>
        <v>-87</v>
      </c>
      <c r="R1164" s="180">
        <f t="shared" si="257"/>
        <v>-0.20616113744075826</v>
      </c>
      <c r="S1164" s="181" t="str">
        <f t="shared" si="253"/>
        <v>DEGROWTH</v>
      </c>
      <c r="T1164" s="178">
        <f t="shared" si="258"/>
        <v>50</v>
      </c>
      <c r="U1164" s="182" t="str">
        <f t="shared" si="259"/>
        <v>Sep</v>
      </c>
      <c r="V1164" s="178">
        <f t="shared" si="247"/>
        <v>50</v>
      </c>
      <c r="W1164" s="183">
        <f t="shared" si="254"/>
        <v>285</v>
      </c>
      <c r="X1164" s="184" t="b">
        <f t="shared" si="248"/>
        <v>0</v>
      </c>
      <c r="Y1164" s="183" t="str">
        <f t="shared" si="255"/>
        <v>GROWTH</v>
      </c>
      <c r="Z1164" s="138">
        <v>0</v>
      </c>
      <c r="AA1164" s="133"/>
      <c r="AB1164" s="133" t="s">
        <v>121</v>
      </c>
      <c r="AC1164" s="133" t="s">
        <v>1245</v>
      </c>
      <c r="AE1164" s="133" t="s">
        <v>1245</v>
      </c>
      <c r="AF1164" s="139">
        <v>385.9666666666667</v>
      </c>
    </row>
    <row r="1165" spans="1:32" s="139" customFormat="1" ht="12">
      <c r="A1165" s="138" t="s">
        <v>1245</v>
      </c>
      <c r="B1165" s="144" t="s">
        <v>43</v>
      </c>
      <c r="C1165" s="144" t="s">
        <v>3474</v>
      </c>
      <c r="D1165" s="144">
        <v>1000004119</v>
      </c>
      <c r="E1165" s="144" t="s">
        <v>3475</v>
      </c>
      <c r="F1165" s="137">
        <v>45548</v>
      </c>
      <c r="G1165" s="137" t="str">
        <f t="shared" si="249"/>
        <v>Targeted Dealer</v>
      </c>
      <c r="H1165" s="137"/>
      <c r="I1165" s="177">
        <v>65</v>
      </c>
      <c r="J1165" s="177"/>
      <c r="K1165" s="178">
        <v>90</v>
      </c>
      <c r="L1165" s="178">
        <f t="shared" si="250"/>
        <v>-25</v>
      </c>
      <c r="M1165" s="178" t="str">
        <f t="shared" si="251"/>
        <v>-</v>
      </c>
      <c r="N1165" s="179">
        <v>72</v>
      </c>
      <c r="O1165" s="180" t="str">
        <f t="shared" si="256"/>
        <v>Aug</v>
      </c>
      <c r="P1165" s="178">
        <v>77</v>
      </c>
      <c r="Q1165" s="181">
        <f t="shared" si="252"/>
        <v>13</v>
      </c>
      <c r="R1165" s="180">
        <f t="shared" si="257"/>
        <v>0.16883116883116878</v>
      </c>
      <c r="S1165" s="181" t="str">
        <f t="shared" si="253"/>
        <v>GROWTH</v>
      </c>
      <c r="T1165" s="178">
        <f t="shared" si="258"/>
        <v>72</v>
      </c>
      <c r="U1165" s="182" t="str">
        <f t="shared" si="259"/>
        <v>Sep</v>
      </c>
      <c r="V1165" s="178">
        <f t="shared" si="247"/>
        <v>72</v>
      </c>
      <c r="W1165" s="183">
        <f t="shared" si="254"/>
        <v>18</v>
      </c>
      <c r="X1165" s="184" t="b">
        <f t="shared" si="248"/>
        <v>0</v>
      </c>
      <c r="Y1165" s="183" t="str">
        <f t="shared" si="255"/>
        <v>GROWTH</v>
      </c>
      <c r="Z1165" s="138">
        <v>0</v>
      </c>
      <c r="AA1165" s="133"/>
      <c r="AB1165" s="133" t="s">
        <v>121</v>
      </c>
      <c r="AC1165" s="138" t="s">
        <v>1245</v>
      </c>
      <c r="AE1165" s="138" t="s">
        <v>1245</v>
      </c>
      <c r="AF1165" s="139">
        <v>83.75</v>
      </c>
    </row>
    <row r="1166" spans="1:32" s="139" customFormat="1" ht="12">
      <c r="A1166" s="138" t="s">
        <v>121</v>
      </c>
      <c r="B1166" s="144" t="s">
        <v>25</v>
      </c>
      <c r="C1166" s="144" t="s">
        <v>3476</v>
      </c>
      <c r="D1166" s="144">
        <v>1000004120</v>
      </c>
      <c r="E1166" s="144" t="s">
        <v>3477</v>
      </c>
      <c r="F1166" s="137">
        <v>45548</v>
      </c>
      <c r="G1166" s="137" t="str">
        <f t="shared" si="249"/>
        <v>Targeted Dealer</v>
      </c>
      <c r="H1166" s="137"/>
      <c r="I1166" s="177">
        <v>130</v>
      </c>
      <c r="J1166" s="177"/>
      <c r="K1166" s="178">
        <v>105</v>
      </c>
      <c r="L1166" s="178">
        <f t="shared" si="250"/>
        <v>25</v>
      </c>
      <c r="M1166" s="178" t="str">
        <f t="shared" si="251"/>
        <v>-</v>
      </c>
      <c r="N1166" s="179">
        <v>25</v>
      </c>
      <c r="O1166" s="180" t="str">
        <f t="shared" si="256"/>
        <v>Aug</v>
      </c>
      <c r="P1166" s="178">
        <v>60</v>
      </c>
      <c r="Q1166" s="181">
        <f t="shared" si="252"/>
        <v>45</v>
      </c>
      <c r="R1166" s="180">
        <f t="shared" si="257"/>
        <v>0.75</v>
      </c>
      <c r="S1166" s="181" t="str">
        <f t="shared" si="253"/>
        <v>GROWTH</v>
      </c>
      <c r="T1166" s="178">
        <f t="shared" si="258"/>
        <v>25</v>
      </c>
      <c r="U1166" s="182" t="str">
        <f t="shared" si="259"/>
        <v>Sep</v>
      </c>
      <c r="V1166" s="178">
        <f t="shared" si="247"/>
        <v>25</v>
      </c>
      <c r="W1166" s="183">
        <f t="shared" si="254"/>
        <v>80</v>
      </c>
      <c r="X1166" s="184" t="b">
        <f t="shared" si="248"/>
        <v>0</v>
      </c>
      <c r="Y1166" s="183" t="str">
        <f t="shared" si="255"/>
        <v>GROWTH</v>
      </c>
      <c r="Z1166" s="138">
        <v>0</v>
      </c>
      <c r="AA1166" s="133"/>
      <c r="AB1166" s="133" t="s">
        <v>121</v>
      </c>
      <c r="AC1166" s="138" t="s">
        <v>121</v>
      </c>
      <c r="AE1166" s="138" t="s">
        <v>121</v>
      </c>
      <c r="AF1166" s="139">
        <v>100.16666666666667</v>
      </c>
    </row>
    <row r="1167" spans="1:32" s="139" customFormat="1" ht="12">
      <c r="A1167" s="138" t="s">
        <v>1245</v>
      </c>
      <c r="B1167" s="144" t="s">
        <v>60</v>
      </c>
      <c r="C1167" s="144" t="s">
        <v>3480</v>
      </c>
      <c r="D1167" s="144">
        <v>1000004121</v>
      </c>
      <c r="E1167" s="144" t="s">
        <v>3481</v>
      </c>
      <c r="F1167" s="137">
        <v>45553</v>
      </c>
      <c r="G1167" s="137" t="str">
        <f t="shared" si="249"/>
        <v>Targeted Dealer</v>
      </c>
      <c r="H1167" s="137"/>
      <c r="I1167" s="177">
        <v>225</v>
      </c>
      <c r="J1167" s="177"/>
      <c r="K1167" s="178">
        <v>244.05</v>
      </c>
      <c r="L1167" s="178">
        <f t="shared" si="250"/>
        <v>-19.050000000000011</v>
      </c>
      <c r="M1167" s="178" t="str">
        <f t="shared" si="251"/>
        <v>-</v>
      </c>
      <c r="N1167" s="179">
        <v>217.25</v>
      </c>
      <c r="O1167" s="180" t="str">
        <f t="shared" si="256"/>
        <v>Aug</v>
      </c>
      <c r="P1167" s="178">
        <v>277.89999999999998</v>
      </c>
      <c r="Q1167" s="181">
        <f t="shared" si="252"/>
        <v>-33.849999999999966</v>
      </c>
      <c r="R1167" s="180">
        <f t="shared" si="257"/>
        <v>-0.12180640518171992</v>
      </c>
      <c r="S1167" s="181" t="str">
        <f t="shared" si="253"/>
        <v>DEGROWTH</v>
      </c>
      <c r="T1167" s="178">
        <f t="shared" si="258"/>
        <v>217.25</v>
      </c>
      <c r="U1167" s="182" t="str">
        <f t="shared" si="259"/>
        <v>Sep</v>
      </c>
      <c r="V1167" s="178">
        <f t="shared" ref="V1167:V1227" si="260">T1167</f>
        <v>217.25</v>
      </c>
      <c r="W1167" s="183">
        <f t="shared" si="254"/>
        <v>26.800000000000011</v>
      </c>
      <c r="X1167" s="184" t="b">
        <f t="shared" si="248"/>
        <v>0</v>
      </c>
      <c r="Y1167" s="183" t="str">
        <f t="shared" si="255"/>
        <v>GROWTH</v>
      </c>
      <c r="Z1167" s="138">
        <v>0</v>
      </c>
      <c r="AA1167" s="133"/>
      <c r="AB1167" s="133" t="s">
        <v>121</v>
      </c>
      <c r="AC1167" s="138" t="s">
        <v>1245</v>
      </c>
      <c r="AE1167" s="138" t="s">
        <v>1245</v>
      </c>
      <c r="AF1167" s="139">
        <v>379.11666666666662</v>
      </c>
    </row>
    <row r="1168" spans="1:32" s="139" customFormat="1" ht="12">
      <c r="A1168" s="138" t="s">
        <v>1245</v>
      </c>
      <c r="B1168" s="144" t="s">
        <v>45</v>
      </c>
      <c r="C1168" s="144" t="s">
        <v>3482</v>
      </c>
      <c r="D1168" s="144">
        <v>1000004122</v>
      </c>
      <c r="E1168" s="144" t="s">
        <v>3483</v>
      </c>
      <c r="F1168" s="137">
        <v>45554</v>
      </c>
      <c r="G1168" s="137" t="str">
        <f t="shared" si="249"/>
        <v>Targeted Dealer</v>
      </c>
      <c r="H1168" s="137"/>
      <c r="I1168" s="177">
        <v>20</v>
      </c>
      <c r="J1168" s="177"/>
      <c r="K1168" s="178">
        <v>0</v>
      </c>
      <c r="L1168" s="178">
        <f t="shared" si="250"/>
        <v>20</v>
      </c>
      <c r="M1168" s="178" t="str">
        <f t="shared" si="251"/>
        <v>-</v>
      </c>
      <c r="N1168" s="179">
        <v>20</v>
      </c>
      <c r="O1168" s="180" t="str">
        <f t="shared" si="256"/>
        <v>Aug</v>
      </c>
      <c r="P1168" s="178">
        <v>20</v>
      </c>
      <c r="Q1168" s="181">
        <f t="shared" si="252"/>
        <v>-20</v>
      </c>
      <c r="R1168" s="180">
        <f t="shared" si="257"/>
        <v>-1</v>
      </c>
      <c r="S1168" s="181" t="str">
        <f t="shared" si="253"/>
        <v>DEGROWTH</v>
      </c>
      <c r="T1168" s="178">
        <f t="shared" si="258"/>
        <v>20</v>
      </c>
      <c r="U1168" s="182" t="str">
        <f t="shared" si="259"/>
        <v>Sep</v>
      </c>
      <c r="V1168" s="178">
        <f t="shared" si="260"/>
        <v>20</v>
      </c>
      <c r="W1168" s="183">
        <f t="shared" si="254"/>
        <v>-20</v>
      </c>
      <c r="X1168" s="184" t="b">
        <f t="shared" si="248"/>
        <v>0</v>
      </c>
      <c r="Y1168" s="183" t="str">
        <f t="shared" si="255"/>
        <v>GROWTH</v>
      </c>
      <c r="Z1168" s="138">
        <v>0</v>
      </c>
      <c r="AA1168" s="133"/>
      <c r="AB1168" s="133" t="s">
        <v>121</v>
      </c>
      <c r="AC1168" s="138" t="s">
        <v>1245</v>
      </c>
      <c r="AE1168" s="138" t="s">
        <v>1245</v>
      </c>
      <c r="AF1168" s="139">
        <v>20</v>
      </c>
    </row>
    <row r="1169" spans="1:32" s="139" customFormat="1" ht="12">
      <c r="A1169" s="138" t="s">
        <v>121</v>
      </c>
      <c r="B1169" s="144" t="s">
        <v>32</v>
      </c>
      <c r="C1169" s="144" t="s">
        <v>3484</v>
      </c>
      <c r="D1169" s="144">
        <v>1000004123</v>
      </c>
      <c r="E1169" s="144" t="s">
        <v>3485</v>
      </c>
      <c r="F1169" s="137">
        <v>45554</v>
      </c>
      <c r="G1169" s="137" t="str">
        <f t="shared" si="249"/>
        <v>Targeted Dealer</v>
      </c>
      <c r="H1169" s="137"/>
      <c r="I1169" s="177">
        <v>247</v>
      </c>
      <c r="J1169" s="177"/>
      <c r="K1169" s="178">
        <v>141</v>
      </c>
      <c r="L1169" s="178">
        <f t="shared" si="250"/>
        <v>106</v>
      </c>
      <c r="M1169" s="178" t="str">
        <f t="shared" si="251"/>
        <v>-</v>
      </c>
      <c r="N1169" s="179">
        <v>180</v>
      </c>
      <c r="O1169" s="180" t="str">
        <f t="shared" si="256"/>
        <v>Aug</v>
      </c>
      <c r="P1169" s="178">
        <v>193</v>
      </c>
      <c r="Q1169" s="181">
        <f t="shared" si="252"/>
        <v>-52</v>
      </c>
      <c r="R1169" s="180">
        <f t="shared" si="257"/>
        <v>-0.26943005181347146</v>
      </c>
      <c r="S1169" s="181" t="str">
        <f t="shared" si="253"/>
        <v>DEGROWTH</v>
      </c>
      <c r="T1169" s="178">
        <f t="shared" si="258"/>
        <v>180</v>
      </c>
      <c r="U1169" s="182" t="str">
        <f t="shared" si="259"/>
        <v>Sep</v>
      </c>
      <c r="V1169" s="178">
        <f t="shared" si="260"/>
        <v>180</v>
      </c>
      <c r="W1169" s="183">
        <f t="shared" si="254"/>
        <v>-39</v>
      </c>
      <c r="X1169" s="184" t="b">
        <f t="shared" si="248"/>
        <v>0</v>
      </c>
      <c r="Y1169" s="183" t="str">
        <f t="shared" si="255"/>
        <v>GROWTH</v>
      </c>
      <c r="Z1169" s="138">
        <v>0</v>
      </c>
      <c r="AA1169" s="133"/>
      <c r="AB1169" s="133" t="s">
        <v>121</v>
      </c>
      <c r="AC1169" s="138" t="s">
        <v>121</v>
      </c>
      <c r="AE1169" s="138" t="s">
        <v>121</v>
      </c>
      <c r="AF1169" s="139">
        <v>180.83333333333334</v>
      </c>
    </row>
    <row r="1170" spans="1:32" s="139" customFormat="1" ht="12">
      <c r="A1170" s="138" t="s">
        <v>1245</v>
      </c>
      <c r="B1170" s="144" t="s">
        <v>60</v>
      </c>
      <c r="C1170" s="144" t="s">
        <v>3488</v>
      </c>
      <c r="D1170" s="144">
        <v>1000004126</v>
      </c>
      <c r="E1170" s="144" t="s">
        <v>3489</v>
      </c>
      <c r="F1170" s="137">
        <v>45556</v>
      </c>
      <c r="G1170" s="137" t="str">
        <f t="shared" si="249"/>
        <v>-</v>
      </c>
      <c r="H1170" s="137"/>
      <c r="I1170" s="177">
        <v>0</v>
      </c>
      <c r="J1170" s="177"/>
      <c r="K1170" s="178">
        <v>0</v>
      </c>
      <c r="L1170" s="178">
        <f t="shared" si="250"/>
        <v>0</v>
      </c>
      <c r="M1170" s="178" t="str">
        <f t="shared" si="251"/>
        <v>-</v>
      </c>
      <c r="N1170" s="179">
        <v>7.5</v>
      </c>
      <c r="O1170" s="180" t="str">
        <f t="shared" si="256"/>
        <v>Aug</v>
      </c>
      <c r="P1170" s="178">
        <v>0</v>
      </c>
      <c r="Q1170" s="181">
        <f t="shared" si="252"/>
        <v>0</v>
      </c>
      <c r="R1170" s="180" t="str">
        <f t="shared" si="257"/>
        <v xml:space="preserve"> </v>
      </c>
      <c r="S1170" s="181" t="str">
        <f t="shared" si="253"/>
        <v>GROWTH</v>
      </c>
      <c r="T1170" s="178">
        <f t="shared" si="258"/>
        <v>7.5</v>
      </c>
      <c r="U1170" s="182" t="str">
        <f t="shared" si="259"/>
        <v>Sep</v>
      </c>
      <c r="V1170" s="178">
        <f t="shared" si="260"/>
        <v>7.5</v>
      </c>
      <c r="W1170" s="183">
        <f t="shared" si="254"/>
        <v>-7.5</v>
      </c>
      <c r="X1170" s="184" t="b">
        <f t="shared" si="248"/>
        <v>0</v>
      </c>
      <c r="Y1170" s="183" t="str">
        <f t="shared" si="255"/>
        <v>GROWTH</v>
      </c>
      <c r="Z1170" s="138">
        <v>0</v>
      </c>
      <c r="AA1170" s="133"/>
      <c r="AB1170" s="133" t="s">
        <v>121</v>
      </c>
      <c r="AC1170" s="138" t="s">
        <v>1245</v>
      </c>
      <c r="AE1170" s="138" t="s">
        <v>1245</v>
      </c>
      <c r="AF1170" s="139">
        <v>4.166666666666667</v>
      </c>
    </row>
    <row r="1171" spans="1:32" s="139" customFormat="1" ht="12">
      <c r="A1171" s="138" t="s">
        <v>1245</v>
      </c>
      <c r="B1171" s="144" t="s">
        <v>58</v>
      </c>
      <c r="C1171" s="144" t="s">
        <v>3492</v>
      </c>
      <c r="D1171" s="144">
        <v>1000004134</v>
      </c>
      <c r="E1171" s="144" t="s">
        <v>3493</v>
      </c>
      <c r="F1171" s="137">
        <v>45558</v>
      </c>
      <c r="G1171" s="137" t="str">
        <f t="shared" si="249"/>
        <v>-</v>
      </c>
      <c r="H1171" s="137"/>
      <c r="I1171" s="177">
        <v>0</v>
      </c>
      <c r="J1171" s="177"/>
      <c r="K1171" s="178">
        <v>0</v>
      </c>
      <c r="L1171" s="178">
        <f t="shared" si="250"/>
        <v>0</v>
      </c>
      <c r="M1171" s="178" t="str">
        <f t="shared" si="251"/>
        <v>-</v>
      </c>
      <c r="N1171" s="179">
        <v>0</v>
      </c>
      <c r="O1171" s="180" t="str">
        <f t="shared" si="256"/>
        <v>Aug</v>
      </c>
      <c r="P1171" s="178">
        <v>0</v>
      </c>
      <c r="Q1171" s="181">
        <f t="shared" si="252"/>
        <v>0</v>
      </c>
      <c r="R1171" s="180" t="str">
        <f t="shared" si="257"/>
        <v xml:space="preserve"> </v>
      </c>
      <c r="S1171" s="181" t="b">
        <f t="shared" si="253"/>
        <v>0</v>
      </c>
      <c r="T1171" s="178">
        <f t="shared" si="258"/>
        <v>0</v>
      </c>
      <c r="U1171" s="182" t="str">
        <f t="shared" si="259"/>
        <v>Sep</v>
      </c>
      <c r="V1171" s="178">
        <f t="shared" si="260"/>
        <v>0</v>
      </c>
      <c r="W1171" s="183">
        <f t="shared" si="254"/>
        <v>0</v>
      </c>
      <c r="X1171" s="184" t="b">
        <f t="shared" si="248"/>
        <v>0</v>
      </c>
      <c r="Y1171" s="183" t="b">
        <f t="shared" si="255"/>
        <v>0</v>
      </c>
      <c r="Z1171" s="138">
        <v>0</v>
      </c>
      <c r="AA1171" s="133"/>
      <c r="AB1171" s="133" t="s">
        <v>121</v>
      </c>
      <c r="AC1171" s="138" t="s">
        <v>1245</v>
      </c>
      <c r="AE1171" s="138" t="s">
        <v>1245</v>
      </c>
      <c r="AF1171" s="139">
        <v>7.5</v>
      </c>
    </row>
    <row r="1172" spans="1:32" s="139" customFormat="1" ht="12">
      <c r="A1172" s="138" t="s">
        <v>1245</v>
      </c>
      <c r="B1172" s="144" t="s">
        <v>50</v>
      </c>
      <c r="C1172" s="144" t="s">
        <v>3494</v>
      </c>
      <c r="D1172" s="144">
        <v>1000004133</v>
      </c>
      <c r="E1172" s="144" t="s">
        <v>3495</v>
      </c>
      <c r="F1172" s="137">
        <v>45558</v>
      </c>
      <c r="G1172" s="137" t="str">
        <f t="shared" si="249"/>
        <v>Targeted Dealer</v>
      </c>
      <c r="H1172" s="137"/>
      <c r="I1172" s="177">
        <v>25</v>
      </c>
      <c r="J1172" s="177"/>
      <c r="K1172" s="178">
        <v>0</v>
      </c>
      <c r="L1172" s="178">
        <f t="shared" si="250"/>
        <v>25</v>
      </c>
      <c r="M1172" s="178" t="str">
        <f t="shared" si="251"/>
        <v>-</v>
      </c>
      <c r="N1172" s="179">
        <v>25</v>
      </c>
      <c r="O1172" s="180" t="str">
        <f t="shared" si="256"/>
        <v>Aug</v>
      </c>
      <c r="P1172" s="178">
        <v>0</v>
      </c>
      <c r="Q1172" s="181">
        <f t="shared" si="252"/>
        <v>0</v>
      </c>
      <c r="R1172" s="180" t="str">
        <f t="shared" si="257"/>
        <v xml:space="preserve"> </v>
      </c>
      <c r="S1172" s="181" t="str">
        <f t="shared" si="253"/>
        <v>GROWTH</v>
      </c>
      <c r="T1172" s="178">
        <f t="shared" si="258"/>
        <v>25</v>
      </c>
      <c r="U1172" s="182" t="str">
        <f t="shared" si="259"/>
        <v>Sep</v>
      </c>
      <c r="V1172" s="178">
        <f t="shared" si="260"/>
        <v>25</v>
      </c>
      <c r="W1172" s="183">
        <f t="shared" si="254"/>
        <v>-25</v>
      </c>
      <c r="X1172" s="184" t="b">
        <f t="shared" si="248"/>
        <v>0</v>
      </c>
      <c r="Y1172" s="183" t="str">
        <f t="shared" si="255"/>
        <v>GROWTH</v>
      </c>
      <c r="Z1172" s="138">
        <v>0</v>
      </c>
      <c r="AA1172" s="133"/>
      <c r="AB1172" s="133" t="s">
        <v>121</v>
      </c>
      <c r="AC1172" s="138" t="s">
        <v>1245</v>
      </c>
      <c r="AE1172" s="138" t="s">
        <v>1245</v>
      </c>
      <c r="AF1172" s="139">
        <v>10</v>
      </c>
    </row>
    <row r="1173" spans="1:32" s="139" customFormat="1" ht="12">
      <c r="A1173" s="138" t="s">
        <v>1245</v>
      </c>
      <c r="B1173" s="134" t="s">
        <v>46</v>
      </c>
      <c r="C1173" s="144" t="s">
        <v>3496</v>
      </c>
      <c r="D1173" s="144">
        <v>1000004132</v>
      </c>
      <c r="E1173" s="144" t="s">
        <v>3497</v>
      </c>
      <c r="F1173" s="137">
        <v>45558</v>
      </c>
      <c r="G1173" s="137" t="str">
        <f t="shared" si="249"/>
        <v>Targeted Dealer</v>
      </c>
      <c r="H1173" s="137"/>
      <c r="I1173" s="177">
        <v>100</v>
      </c>
      <c r="J1173" s="177"/>
      <c r="K1173" s="178">
        <v>100</v>
      </c>
      <c r="L1173" s="178">
        <f t="shared" si="250"/>
        <v>0</v>
      </c>
      <c r="M1173" s="178" t="str">
        <f t="shared" si="251"/>
        <v>-</v>
      </c>
      <c r="N1173" s="179">
        <v>100</v>
      </c>
      <c r="O1173" s="180" t="str">
        <f t="shared" si="256"/>
        <v>Aug</v>
      </c>
      <c r="P1173" s="178">
        <v>55</v>
      </c>
      <c r="Q1173" s="181">
        <f t="shared" si="252"/>
        <v>45</v>
      </c>
      <c r="R1173" s="180">
        <f t="shared" si="257"/>
        <v>0.81818181818181812</v>
      </c>
      <c r="S1173" s="181" t="str">
        <f t="shared" si="253"/>
        <v>GROWTH</v>
      </c>
      <c r="T1173" s="178">
        <f t="shared" si="258"/>
        <v>100</v>
      </c>
      <c r="U1173" s="182" t="str">
        <f t="shared" si="259"/>
        <v>Sep</v>
      </c>
      <c r="V1173" s="178">
        <f t="shared" si="260"/>
        <v>100</v>
      </c>
      <c r="W1173" s="183">
        <f t="shared" si="254"/>
        <v>0</v>
      </c>
      <c r="X1173" s="184" t="b">
        <f t="shared" si="248"/>
        <v>0</v>
      </c>
      <c r="Y1173" s="183" t="str">
        <f t="shared" si="255"/>
        <v>GROWTH</v>
      </c>
      <c r="Z1173" s="138">
        <v>0</v>
      </c>
      <c r="AA1173" s="133"/>
      <c r="AB1173" s="133" t="s">
        <v>121</v>
      </c>
      <c r="AC1173" s="138" t="s">
        <v>1245</v>
      </c>
      <c r="AE1173" s="138" t="s">
        <v>1245</v>
      </c>
      <c r="AF1173" s="139">
        <v>92.5</v>
      </c>
    </row>
    <row r="1174" spans="1:32" s="139" customFormat="1" ht="12">
      <c r="A1174" s="138" t="s">
        <v>1245</v>
      </c>
      <c r="B1174" s="144" t="s">
        <v>56</v>
      </c>
      <c r="C1174" s="144" t="s">
        <v>3500</v>
      </c>
      <c r="D1174" s="144">
        <v>1000004136</v>
      </c>
      <c r="E1174" s="144" t="s">
        <v>3501</v>
      </c>
      <c r="F1174" s="137">
        <v>45559</v>
      </c>
      <c r="G1174" s="137" t="str">
        <f t="shared" si="249"/>
        <v>Targeted Dealer</v>
      </c>
      <c r="H1174" s="137"/>
      <c r="I1174" s="177">
        <v>30</v>
      </c>
      <c r="J1174" s="177"/>
      <c r="K1174" s="178">
        <v>53.5</v>
      </c>
      <c r="L1174" s="178">
        <f t="shared" si="250"/>
        <v>-23.5</v>
      </c>
      <c r="M1174" s="178" t="str">
        <f t="shared" si="251"/>
        <v>-</v>
      </c>
      <c r="N1174" s="179">
        <v>29.5</v>
      </c>
      <c r="O1174" s="180" t="str">
        <f t="shared" si="256"/>
        <v>Aug</v>
      </c>
      <c r="P1174" s="178">
        <v>40</v>
      </c>
      <c r="Q1174" s="181">
        <f t="shared" si="252"/>
        <v>13.5</v>
      </c>
      <c r="R1174" s="180">
        <f t="shared" si="257"/>
        <v>0.33749999999999991</v>
      </c>
      <c r="S1174" s="181" t="str">
        <f t="shared" si="253"/>
        <v>GROWTH</v>
      </c>
      <c r="T1174" s="178">
        <f t="shared" si="258"/>
        <v>29.5</v>
      </c>
      <c r="U1174" s="182" t="str">
        <f t="shared" si="259"/>
        <v>Sep</v>
      </c>
      <c r="V1174" s="178">
        <f t="shared" si="260"/>
        <v>29.5</v>
      </c>
      <c r="W1174" s="183">
        <f t="shared" si="254"/>
        <v>24</v>
      </c>
      <c r="X1174" s="184" t="b">
        <f t="shared" si="248"/>
        <v>0</v>
      </c>
      <c r="Y1174" s="183" t="str">
        <f t="shared" si="255"/>
        <v>GROWTH</v>
      </c>
      <c r="Z1174" s="138">
        <v>0</v>
      </c>
      <c r="AA1174" s="133"/>
      <c r="AB1174" s="133" t="s">
        <v>121</v>
      </c>
      <c r="AC1174" s="138" t="s">
        <v>1245</v>
      </c>
      <c r="AE1174" s="138" t="s">
        <v>1245</v>
      </c>
      <c r="AF1174" s="139">
        <v>39.5</v>
      </c>
    </row>
    <row r="1175" spans="1:32" s="139" customFormat="1" ht="12">
      <c r="A1175" s="138" t="s">
        <v>121</v>
      </c>
      <c r="B1175" s="134" t="s">
        <v>18</v>
      </c>
      <c r="C1175" s="144" t="s">
        <v>3504</v>
      </c>
      <c r="D1175" s="144">
        <v>1000004137</v>
      </c>
      <c r="E1175" s="144" t="s">
        <v>3505</v>
      </c>
      <c r="F1175" s="137">
        <v>45560</v>
      </c>
      <c r="G1175" s="137" t="str">
        <f t="shared" si="249"/>
        <v>Targeted Dealer</v>
      </c>
      <c r="H1175" s="137"/>
      <c r="I1175" s="177">
        <v>400</v>
      </c>
      <c r="J1175" s="177"/>
      <c r="K1175" s="178">
        <v>532.4</v>
      </c>
      <c r="L1175" s="178">
        <f t="shared" si="250"/>
        <v>-132.39999999999998</v>
      </c>
      <c r="M1175" s="178" t="str">
        <f t="shared" si="251"/>
        <v>-</v>
      </c>
      <c r="N1175" s="179">
        <v>155</v>
      </c>
      <c r="O1175" s="180" t="str">
        <f t="shared" si="256"/>
        <v>Aug</v>
      </c>
      <c r="P1175" s="178">
        <v>420</v>
      </c>
      <c r="Q1175" s="181">
        <f t="shared" si="252"/>
        <v>112.39999999999998</v>
      </c>
      <c r="R1175" s="180">
        <f t="shared" si="257"/>
        <v>0.26761904761904765</v>
      </c>
      <c r="S1175" s="181" t="str">
        <f t="shared" si="253"/>
        <v>GROWTH</v>
      </c>
      <c r="T1175" s="178">
        <f t="shared" si="258"/>
        <v>155</v>
      </c>
      <c r="U1175" s="182" t="str">
        <f t="shared" si="259"/>
        <v>Sep</v>
      </c>
      <c r="V1175" s="178">
        <f t="shared" si="260"/>
        <v>155</v>
      </c>
      <c r="W1175" s="183">
        <f t="shared" si="254"/>
        <v>377.4</v>
      </c>
      <c r="X1175" s="184" t="b">
        <f t="shared" si="248"/>
        <v>0</v>
      </c>
      <c r="Y1175" s="183" t="str">
        <f t="shared" si="255"/>
        <v>GROWTH</v>
      </c>
      <c r="Z1175" s="138">
        <v>0</v>
      </c>
      <c r="AA1175" s="133"/>
      <c r="AB1175" s="133" t="s">
        <v>121</v>
      </c>
      <c r="AC1175" s="138" t="s">
        <v>121</v>
      </c>
      <c r="AE1175" s="138" t="s">
        <v>121</v>
      </c>
      <c r="AF1175" s="139">
        <v>491.26666666666665</v>
      </c>
    </row>
    <row r="1176" spans="1:32" s="139" customFormat="1" ht="12">
      <c r="A1176" s="138" t="s">
        <v>1245</v>
      </c>
      <c r="B1176" s="144" t="s">
        <v>43</v>
      </c>
      <c r="C1176" s="144" t="s">
        <v>3508</v>
      </c>
      <c r="D1176" s="144">
        <v>1000004139</v>
      </c>
      <c r="E1176" s="144" t="s">
        <v>3509</v>
      </c>
      <c r="F1176" s="137">
        <v>45562</v>
      </c>
      <c r="G1176" s="137" t="str">
        <f t="shared" si="249"/>
        <v>Targeted Dealer</v>
      </c>
      <c r="H1176" s="137"/>
      <c r="I1176" s="177">
        <v>20</v>
      </c>
      <c r="J1176" s="177"/>
      <c r="K1176" s="178">
        <v>15</v>
      </c>
      <c r="L1176" s="178">
        <f t="shared" si="250"/>
        <v>5</v>
      </c>
      <c r="M1176" s="178" t="str">
        <f t="shared" si="251"/>
        <v>-</v>
      </c>
      <c r="N1176" s="179">
        <v>0</v>
      </c>
      <c r="O1176" s="180" t="str">
        <f t="shared" si="256"/>
        <v>Aug</v>
      </c>
      <c r="P1176" s="178">
        <v>0</v>
      </c>
      <c r="Q1176" s="181">
        <f t="shared" si="252"/>
        <v>15</v>
      </c>
      <c r="R1176" s="180" t="str">
        <f t="shared" si="257"/>
        <v xml:space="preserve"> </v>
      </c>
      <c r="S1176" s="181" t="b">
        <f t="shared" si="253"/>
        <v>0</v>
      </c>
      <c r="T1176" s="178">
        <f t="shared" si="258"/>
        <v>0</v>
      </c>
      <c r="U1176" s="182" t="str">
        <f t="shared" si="259"/>
        <v>Sep</v>
      </c>
      <c r="V1176" s="178">
        <f t="shared" si="260"/>
        <v>0</v>
      </c>
      <c r="W1176" s="183">
        <f t="shared" si="254"/>
        <v>15</v>
      </c>
      <c r="X1176" s="184" t="b">
        <f t="shared" ref="X1176:X1237" si="261">IFERROR(IF(U1176="July",(K1176/V1176-1)),0)</f>
        <v>0</v>
      </c>
      <c r="Y1176" s="183" t="b">
        <f t="shared" si="255"/>
        <v>0</v>
      </c>
      <c r="Z1176" s="138">
        <v>0</v>
      </c>
      <c r="AA1176" s="133"/>
      <c r="AB1176" s="133" t="s">
        <v>121</v>
      </c>
      <c r="AC1176" s="138" t="s">
        <v>1245</v>
      </c>
      <c r="AE1176" s="138" t="s">
        <v>1245</v>
      </c>
      <c r="AF1176" s="139">
        <v>6.666666666666667</v>
      </c>
    </row>
    <row r="1177" spans="1:32" s="139" customFormat="1" ht="12">
      <c r="A1177" s="138" t="s">
        <v>121</v>
      </c>
      <c r="B1177" s="144" t="s">
        <v>27</v>
      </c>
      <c r="C1177" s="144" t="s">
        <v>3512</v>
      </c>
      <c r="D1177" s="144">
        <v>1000004141</v>
      </c>
      <c r="E1177" s="144" t="s">
        <v>3513</v>
      </c>
      <c r="F1177" s="137">
        <v>45565</v>
      </c>
      <c r="G1177" s="137" t="str">
        <f t="shared" si="249"/>
        <v>Targeted Dealer</v>
      </c>
      <c r="H1177" s="137"/>
      <c r="I1177" s="177">
        <v>340</v>
      </c>
      <c r="J1177" s="177"/>
      <c r="K1177" s="178">
        <v>475.5</v>
      </c>
      <c r="L1177" s="178">
        <f t="shared" si="250"/>
        <v>-135.5</v>
      </c>
      <c r="M1177" s="178" t="str">
        <f t="shared" si="251"/>
        <v>-</v>
      </c>
      <c r="N1177" s="179">
        <v>133.5</v>
      </c>
      <c r="O1177" s="180" t="str">
        <f t="shared" si="256"/>
        <v>Aug</v>
      </c>
      <c r="P1177" s="178">
        <v>388.1</v>
      </c>
      <c r="Q1177" s="181">
        <f t="shared" si="252"/>
        <v>87.399999999999977</v>
      </c>
      <c r="R1177" s="180">
        <f t="shared" si="257"/>
        <v>0.22519969080133984</v>
      </c>
      <c r="S1177" s="181" t="str">
        <f t="shared" si="253"/>
        <v>GROWTH</v>
      </c>
      <c r="T1177" s="178">
        <f t="shared" si="258"/>
        <v>133.5</v>
      </c>
      <c r="U1177" s="182" t="str">
        <f t="shared" si="259"/>
        <v>Sep</v>
      </c>
      <c r="V1177" s="178">
        <f t="shared" si="260"/>
        <v>133.5</v>
      </c>
      <c r="W1177" s="183">
        <f t="shared" si="254"/>
        <v>342</v>
      </c>
      <c r="X1177" s="184" t="b">
        <f t="shared" si="261"/>
        <v>0</v>
      </c>
      <c r="Y1177" s="183" t="str">
        <f t="shared" si="255"/>
        <v>GROWTH</v>
      </c>
      <c r="Z1177" s="138">
        <v>0</v>
      </c>
      <c r="AA1177" s="133"/>
      <c r="AB1177" s="133" t="s">
        <v>121</v>
      </c>
      <c r="AC1177" s="138" t="s">
        <v>121</v>
      </c>
      <c r="AE1177" s="138" t="s">
        <v>121</v>
      </c>
      <c r="AF1177" s="139">
        <v>461.69166666666666</v>
      </c>
    </row>
    <row r="1178" spans="1:32" s="139" customFormat="1" ht="12">
      <c r="A1178" s="138" t="s">
        <v>1245</v>
      </c>
      <c r="B1178" s="144" t="s">
        <v>52</v>
      </c>
      <c r="C1178" s="144" t="s">
        <v>3524</v>
      </c>
      <c r="D1178" s="144">
        <v>1000004147</v>
      </c>
      <c r="E1178" s="144" t="s">
        <v>3525</v>
      </c>
      <c r="F1178" s="137">
        <v>45574</v>
      </c>
      <c r="G1178" s="137" t="str">
        <f t="shared" ref="G1178:G1235" si="262">IF(I1178&gt;0,"Targeted Dealer","-")</f>
        <v>Targeted Dealer</v>
      </c>
      <c r="H1178" s="137"/>
      <c r="I1178" s="177">
        <v>585</v>
      </c>
      <c r="J1178" s="177"/>
      <c r="K1178" s="178">
        <v>1000</v>
      </c>
      <c r="L1178" s="178">
        <f t="shared" si="250"/>
        <v>-415</v>
      </c>
      <c r="M1178" s="178" t="str">
        <f t="shared" si="251"/>
        <v>-</v>
      </c>
      <c r="N1178" s="179">
        <v>105</v>
      </c>
      <c r="O1178" s="180" t="str">
        <f t="shared" si="256"/>
        <v>Aug</v>
      </c>
      <c r="P1178" s="178">
        <v>525</v>
      </c>
      <c r="Q1178" s="181">
        <f t="shared" si="252"/>
        <v>475</v>
      </c>
      <c r="R1178" s="180">
        <f t="shared" si="257"/>
        <v>0.90476190476190466</v>
      </c>
      <c r="S1178" s="181" t="str">
        <f t="shared" si="253"/>
        <v>GROWTH</v>
      </c>
      <c r="T1178" s="178">
        <f t="shared" si="258"/>
        <v>105</v>
      </c>
      <c r="U1178" s="182" t="str">
        <f t="shared" si="259"/>
        <v>Sep</v>
      </c>
      <c r="V1178" s="178">
        <f t="shared" si="260"/>
        <v>105</v>
      </c>
      <c r="W1178" s="183">
        <f t="shared" si="254"/>
        <v>895</v>
      </c>
      <c r="X1178" s="184" t="b">
        <f t="shared" si="261"/>
        <v>0</v>
      </c>
      <c r="Y1178" s="183" t="str">
        <f t="shared" si="255"/>
        <v>GROWTH</v>
      </c>
      <c r="Z1178" s="138">
        <v>0</v>
      </c>
      <c r="AA1178" s="133"/>
      <c r="AB1178" s="133" t="s">
        <v>121</v>
      </c>
      <c r="AC1178" s="138" t="s">
        <v>1245</v>
      </c>
      <c r="AE1178" s="138" t="s">
        <v>1245</v>
      </c>
      <c r="AF1178" s="139">
        <v>450.83333333333331</v>
      </c>
    </row>
    <row r="1179" spans="1:32" s="139" customFormat="1" ht="12">
      <c r="A1179" s="133" t="s">
        <v>1245</v>
      </c>
      <c r="B1179" s="141" t="s">
        <v>40</v>
      </c>
      <c r="C1179" s="135" t="s">
        <v>1292</v>
      </c>
      <c r="D1179" s="135">
        <v>1000000306</v>
      </c>
      <c r="E1179" s="136" t="s">
        <v>1293</v>
      </c>
      <c r="F1179" s="137">
        <v>43862</v>
      </c>
      <c r="G1179" s="137" t="str">
        <f t="shared" si="262"/>
        <v>Targeted Dealer</v>
      </c>
      <c r="H1179" s="137"/>
      <c r="I1179" s="177">
        <v>845</v>
      </c>
      <c r="J1179" s="177"/>
      <c r="K1179" s="178">
        <v>926.55</v>
      </c>
      <c r="L1179" s="178">
        <f t="shared" si="250"/>
        <v>-81.549999999999955</v>
      </c>
      <c r="M1179" s="178" t="str">
        <f t="shared" si="251"/>
        <v>-</v>
      </c>
      <c r="N1179" s="179">
        <v>736</v>
      </c>
      <c r="O1179" s="180" t="str">
        <f t="shared" si="256"/>
        <v>Aug</v>
      </c>
      <c r="P1179" s="178">
        <v>842</v>
      </c>
      <c r="Q1179" s="181">
        <f t="shared" si="252"/>
        <v>84.549999999999955</v>
      </c>
      <c r="R1179" s="180">
        <f t="shared" si="257"/>
        <v>0.10041567695961984</v>
      </c>
      <c r="S1179" s="181" t="str">
        <f t="shared" si="253"/>
        <v>GROWTH</v>
      </c>
      <c r="T1179" s="178">
        <f t="shared" si="258"/>
        <v>736</v>
      </c>
      <c r="U1179" s="182" t="str">
        <f t="shared" si="259"/>
        <v>Sep</v>
      </c>
      <c r="V1179" s="178">
        <f t="shared" si="260"/>
        <v>736</v>
      </c>
      <c r="W1179" s="183">
        <f t="shared" si="254"/>
        <v>190.54999999999995</v>
      </c>
      <c r="X1179" s="184" t="b">
        <f t="shared" si="261"/>
        <v>0</v>
      </c>
      <c r="Y1179" s="183" t="str">
        <f t="shared" si="255"/>
        <v>GROWTH</v>
      </c>
      <c r="Z1179" s="138">
        <v>0</v>
      </c>
      <c r="AA1179" s="133"/>
      <c r="AB1179" s="133" t="s">
        <v>121</v>
      </c>
      <c r="AC1179" s="133" t="s">
        <v>1245</v>
      </c>
      <c r="AE1179" s="133" t="s">
        <v>1245</v>
      </c>
      <c r="AF1179" s="139">
        <v>921</v>
      </c>
    </row>
    <row r="1180" spans="1:32" s="139" customFormat="1" ht="12">
      <c r="A1180" s="138" t="s">
        <v>3061</v>
      </c>
      <c r="B1180" s="144" t="s">
        <v>92</v>
      </c>
      <c r="C1180" s="144" t="s">
        <v>3530</v>
      </c>
      <c r="D1180" s="144">
        <v>1000003303</v>
      </c>
      <c r="E1180" s="144" t="s">
        <v>3531</v>
      </c>
      <c r="F1180" s="137">
        <v>44957</v>
      </c>
      <c r="G1180" s="137" t="str">
        <f t="shared" si="262"/>
        <v>Targeted Dealer</v>
      </c>
      <c r="H1180" s="137"/>
      <c r="I1180" s="177">
        <v>25</v>
      </c>
      <c r="J1180" s="177"/>
      <c r="K1180" s="178">
        <v>36</v>
      </c>
      <c r="L1180" s="178">
        <f t="shared" si="250"/>
        <v>-11</v>
      </c>
      <c r="M1180" s="178" t="str">
        <f t="shared" si="251"/>
        <v>-</v>
      </c>
      <c r="N1180" s="179">
        <v>0</v>
      </c>
      <c r="O1180" s="180" t="str">
        <f t="shared" si="256"/>
        <v>Aug</v>
      </c>
      <c r="P1180" s="178">
        <v>0</v>
      </c>
      <c r="Q1180" s="181">
        <f t="shared" si="252"/>
        <v>36</v>
      </c>
      <c r="R1180" s="180" t="str">
        <f t="shared" si="257"/>
        <v xml:space="preserve"> </v>
      </c>
      <c r="S1180" s="181" t="b">
        <f t="shared" si="253"/>
        <v>0</v>
      </c>
      <c r="T1180" s="178">
        <f t="shared" si="258"/>
        <v>0</v>
      </c>
      <c r="U1180" s="182" t="str">
        <f t="shared" si="259"/>
        <v>Sep</v>
      </c>
      <c r="V1180" s="178">
        <f t="shared" si="260"/>
        <v>0</v>
      </c>
      <c r="W1180" s="183">
        <f t="shared" si="254"/>
        <v>36</v>
      </c>
      <c r="X1180" s="184" t="b">
        <f t="shared" si="261"/>
        <v>0</v>
      </c>
      <c r="Y1180" s="183" t="b">
        <f t="shared" si="255"/>
        <v>0</v>
      </c>
      <c r="Z1180" s="138">
        <v>0</v>
      </c>
      <c r="AA1180" s="133"/>
      <c r="AB1180" s="133" t="s">
        <v>121</v>
      </c>
      <c r="AC1180" s="138" t="s">
        <v>3061</v>
      </c>
      <c r="AE1180" s="138" t="s">
        <v>3061</v>
      </c>
      <c r="AF1180" s="139">
        <v>20.291666666666668</v>
      </c>
    </row>
    <row r="1181" spans="1:32" s="139" customFormat="1" ht="12">
      <c r="A1181" s="133" t="s">
        <v>1245</v>
      </c>
      <c r="B1181" s="141" t="s">
        <v>63</v>
      </c>
      <c r="C1181" s="135" t="s">
        <v>3532</v>
      </c>
      <c r="D1181" s="135">
        <v>1000000435</v>
      </c>
      <c r="E1181" s="136" t="s">
        <v>3533</v>
      </c>
      <c r="F1181" s="137">
        <v>42955</v>
      </c>
      <c r="G1181" s="137" t="str">
        <f t="shared" si="262"/>
        <v>Targeted Dealer</v>
      </c>
      <c r="H1181" s="137"/>
      <c r="I1181" s="177">
        <v>10</v>
      </c>
      <c r="J1181" s="177"/>
      <c r="K1181" s="178">
        <v>0</v>
      </c>
      <c r="L1181" s="178">
        <f t="shared" si="250"/>
        <v>10</v>
      </c>
      <c r="M1181" s="178" t="str">
        <f t="shared" si="251"/>
        <v>-</v>
      </c>
      <c r="N1181" s="179">
        <v>10</v>
      </c>
      <c r="O1181" s="180" t="str">
        <f t="shared" si="256"/>
        <v>Aug</v>
      </c>
      <c r="P1181" s="178">
        <v>13</v>
      </c>
      <c r="Q1181" s="181">
        <f t="shared" si="252"/>
        <v>-13</v>
      </c>
      <c r="R1181" s="180">
        <f t="shared" si="257"/>
        <v>-1</v>
      </c>
      <c r="S1181" s="181" t="str">
        <f t="shared" si="253"/>
        <v>DEGROWTH</v>
      </c>
      <c r="T1181" s="178">
        <f t="shared" si="258"/>
        <v>10</v>
      </c>
      <c r="U1181" s="182" t="str">
        <f t="shared" si="259"/>
        <v>Sep</v>
      </c>
      <c r="V1181" s="178">
        <f t="shared" si="260"/>
        <v>10</v>
      </c>
      <c r="W1181" s="183">
        <f t="shared" si="254"/>
        <v>-10</v>
      </c>
      <c r="X1181" s="184" t="b">
        <f t="shared" si="261"/>
        <v>0</v>
      </c>
      <c r="Y1181" s="183" t="str">
        <f t="shared" si="255"/>
        <v>GROWTH</v>
      </c>
      <c r="Z1181" s="138">
        <v>0</v>
      </c>
      <c r="AA1181" s="133"/>
      <c r="AB1181" s="133" t="s">
        <v>121</v>
      </c>
      <c r="AC1181" s="133" t="s">
        <v>1245</v>
      </c>
      <c r="AE1181" s="133" t="s">
        <v>1245</v>
      </c>
      <c r="AF1181" s="139">
        <v>15.441666666666668</v>
      </c>
    </row>
    <row r="1182" spans="1:32" s="139" customFormat="1" ht="12">
      <c r="A1182" s="133" t="s">
        <v>1245</v>
      </c>
      <c r="B1182" s="141" t="s">
        <v>53</v>
      </c>
      <c r="C1182" s="141" t="s">
        <v>3538</v>
      </c>
      <c r="D1182" s="135">
        <v>1000004151</v>
      </c>
      <c r="E1182" s="136" t="s">
        <v>3539</v>
      </c>
      <c r="F1182" s="137">
        <v>45583</v>
      </c>
      <c r="G1182" s="137" t="str">
        <f t="shared" si="262"/>
        <v>Targeted Dealer</v>
      </c>
      <c r="H1182" s="137"/>
      <c r="I1182" s="177">
        <v>110</v>
      </c>
      <c r="J1182" s="177"/>
      <c r="K1182" s="178">
        <v>124</v>
      </c>
      <c r="L1182" s="178">
        <f t="shared" si="250"/>
        <v>-14</v>
      </c>
      <c r="M1182" s="178" t="str">
        <f t="shared" si="251"/>
        <v>-</v>
      </c>
      <c r="N1182" s="179">
        <v>95</v>
      </c>
      <c r="O1182" s="180" t="str">
        <f t="shared" si="256"/>
        <v>Aug</v>
      </c>
      <c r="P1182" s="178">
        <v>238</v>
      </c>
      <c r="Q1182" s="181">
        <f t="shared" si="252"/>
        <v>-114</v>
      </c>
      <c r="R1182" s="180">
        <f t="shared" si="257"/>
        <v>-0.47899159663865543</v>
      </c>
      <c r="S1182" s="181" t="str">
        <f t="shared" si="253"/>
        <v>DEGROWTH</v>
      </c>
      <c r="T1182" s="178">
        <f t="shared" si="258"/>
        <v>95</v>
      </c>
      <c r="U1182" s="182" t="str">
        <f t="shared" si="259"/>
        <v>Sep</v>
      </c>
      <c r="V1182" s="178">
        <f t="shared" si="260"/>
        <v>95</v>
      </c>
      <c r="W1182" s="183">
        <f t="shared" si="254"/>
        <v>29</v>
      </c>
      <c r="X1182" s="184" t="b">
        <f t="shared" si="261"/>
        <v>0</v>
      </c>
      <c r="Y1182" s="183" t="str">
        <f t="shared" si="255"/>
        <v>GROWTH</v>
      </c>
      <c r="Z1182" s="138">
        <v>0</v>
      </c>
      <c r="AA1182" s="133"/>
      <c r="AB1182" s="133" t="s">
        <v>121</v>
      </c>
      <c r="AC1182" s="133" t="s">
        <v>1245</v>
      </c>
      <c r="AE1182" s="133" t="s">
        <v>1245</v>
      </c>
      <c r="AF1182" s="139">
        <v>117.5</v>
      </c>
    </row>
    <row r="1183" spans="1:32" s="139" customFormat="1" ht="12">
      <c r="A1183" s="133" t="s">
        <v>1245</v>
      </c>
      <c r="B1183" s="134" t="s">
        <v>46</v>
      </c>
      <c r="C1183" s="141" t="s">
        <v>3540</v>
      </c>
      <c r="D1183" s="135">
        <v>1000004152</v>
      </c>
      <c r="E1183" s="136" t="s">
        <v>3541</v>
      </c>
      <c r="F1183" s="137">
        <v>45585</v>
      </c>
      <c r="G1183" s="137" t="str">
        <f t="shared" si="262"/>
        <v>Targeted Dealer</v>
      </c>
      <c r="H1183" s="137"/>
      <c r="I1183" s="177">
        <v>50</v>
      </c>
      <c r="J1183" s="177"/>
      <c r="K1183" s="178">
        <v>100</v>
      </c>
      <c r="L1183" s="178">
        <f t="shared" si="250"/>
        <v>-50</v>
      </c>
      <c r="M1183" s="178" t="str">
        <f t="shared" si="251"/>
        <v>-</v>
      </c>
      <c r="N1183" s="179">
        <v>50</v>
      </c>
      <c r="O1183" s="180" t="str">
        <f t="shared" si="256"/>
        <v>Aug</v>
      </c>
      <c r="P1183" s="178">
        <v>100</v>
      </c>
      <c r="Q1183" s="181">
        <f t="shared" si="252"/>
        <v>0</v>
      </c>
      <c r="R1183" s="180">
        <f t="shared" si="257"/>
        <v>0</v>
      </c>
      <c r="S1183" s="181" t="str">
        <f t="shared" si="253"/>
        <v>GROWTH</v>
      </c>
      <c r="T1183" s="178">
        <f t="shared" si="258"/>
        <v>50</v>
      </c>
      <c r="U1183" s="182" t="str">
        <f t="shared" si="259"/>
        <v>Sep</v>
      </c>
      <c r="V1183" s="178">
        <f t="shared" si="260"/>
        <v>50</v>
      </c>
      <c r="W1183" s="183">
        <f t="shared" si="254"/>
        <v>50</v>
      </c>
      <c r="X1183" s="184" t="b">
        <f t="shared" si="261"/>
        <v>0</v>
      </c>
      <c r="Y1183" s="183" t="str">
        <f t="shared" si="255"/>
        <v>GROWTH</v>
      </c>
      <c r="Z1183" s="138">
        <v>0</v>
      </c>
      <c r="AA1183" s="133"/>
      <c r="AB1183" s="133" t="s">
        <v>121</v>
      </c>
      <c r="AC1183" s="133" t="s">
        <v>1245</v>
      </c>
      <c r="AE1183" s="133" t="s">
        <v>1245</v>
      </c>
      <c r="AF1183" s="139">
        <v>87.5</v>
      </c>
    </row>
    <row r="1184" spans="1:32" s="139" customFormat="1" ht="12">
      <c r="A1184" s="133" t="s">
        <v>121</v>
      </c>
      <c r="B1184" s="141" t="s">
        <v>613</v>
      </c>
      <c r="C1184" s="141" t="s">
        <v>3560</v>
      </c>
      <c r="D1184" s="135">
        <v>1000004157</v>
      </c>
      <c r="E1184" s="136" t="s">
        <v>3543</v>
      </c>
      <c r="F1184" s="150">
        <v>45589</v>
      </c>
      <c r="G1184" s="137" t="str">
        <f t="shared" si="262"/>
        <v>Targeted Dealer</v>
      </c>
      <c r="H1184" s="137"/>
      <c r="I1184" s="177">
        <v>50</v>
      </c>
      <c r="J1184" s="177"/>
      <c r="K1184" s="178">
        <v>99.5</v>
      </c>
      <c r="L1184" s="178">
        <f t="shared" si="250"/>
        <v>-49.5</v>
      </c>
      <c r="M1184" s="178" t="str">
        <f t="shared" si="251"/>
        <v>-</v>
      </c>
      <c r="N1184" s="179">
        <v>62</v>
      </c>
      <c r="O1184" s="180" t="str">
        <f t="shared" si="256"/>
        <v>Aug</v>
      </c>
      <c r="P1184" s="178">
        <v>129</v>
      </c>
      <c r="Q1184" s="181">
        <f t="shared" si="252"/>
        <v>-29.5</v>
      </c>
      <c r="R1184" s="180">
        <f t="shared" si="257"/>
        <v>-0.22868217054263562</v>
      </c>
      <c r="S1184" s="181" t="str">
        <f t="shared" si="253"/>
        <v>DEGROWTH</v>
      </c>
      <c r="T1184" s="178">
        <f t="shared" si="258"/>
        <v>62</v>
      </c>
      <c r="U1184" s="182" t="str">
        <f t="shared" si="259"/>
        <v>Sep</v>
      </c>
      <c r="V1184" s="178">
        <f t="shared" si="260"/>
        <v>62</v>
      </c>
      <c r="W1184" s="183">
        <f t="shared" si="254"/>
        <v>37.5</v>
      </c>
      <c r="X1184" s="184" t="b">
        <f t="shared" si="261"/>
        <v>0</v>
      </c>
      <c r="Y1184" s="183" t="str">
        <f t="shared" si="255"/>
        <v>GROWTH</v>
      </c>
      <c r="Z1184" s="138">
        <v>0</v>
      </c>
      <c r="AA1184" s="133"/>
      <c r="AB1184" s="133" t="s">
        <v>121</v>
      </c>
      <c r="AC1184" s="133" t="s">
        <v>121</v>
      </c>
      <c r="AE1184" s="133" t="s">
        <v>121</v>
      </c>
      <c r="AF1184" s="139">
        <v>128.08333333333334</v>
      </c>
    </row>
    <row r="1185" spans="1:32" s="139" customFormat="1" ht="12">
      <c r="A1185" s="133" t="s">
        <v>121</v>
      </c>
      <c r="B1185" s="141" t="s">
        <v>281</v>
      </c>
      <c r="C1185" s="141" t="s">
        <v>3561</v>
      </c>
      <c r="D1185" s="135">
        <v>1000004155</v>
      </c>
      <c r="E1185" s="136" t="s">
        <v>303</v>
      </c>
      <c r="F1185" s="150">
        <v>45588</v>
      </c>
      <c r="G1185" s="137" t="str">
        <f t="shared" si="262"/>
        <v>Targeted Dealer</v>
      </c>
      <c r="H1185" s="137"/>
      <c r="I1185" s="177">
        <v>100</v>
      </c>
      <c r="J1185" s="177"/>
      <c r="K1185" s="178">
        <v>70</v>
      </c>
      <c r="L1185" s="178">
        <f t="shared" si="250"/>
        <v>30</v>
      </c>
      <c r="M1185" s="178" t="str">
        <f t="shared" si="251"/>
        <v>-</v>
      </c>
      <c r="N1185" s="179">
        <v>140</v>
      </c>
      <c r="O1185" s="180" t="str">
        <f t="shared" si="256"/>
        <v>Aug</v>
      </c>
      <c r="P1185" s="178">
        <v>80</v>
      </c>
      <c r="Q1185" s="181">
        <f t="shared" si="252"/>
        <v>-10</v>
      </c>
      <c r="R1185" s="180">
        <f t="shared" si="257"/>
        <v>-0.125</v>
      </c>
      <c r="S1185" s="181" t="str">
        <f t="shared" si="253"/>
        <v>DEGROWTH</v>
      </c>
      <c r="T1185" s="178">
        <f t="shared" si="258"/>
        <v>140</v>
      </c>
      <c r="U1185" s="182" t="str">
        <f t="shared" si="259"/>
        <v>Sep</v>
      </c>
      <c r="V1185" s="178">
        <f t="shared" si="260"/>
        <v>140</v>
      </c>
      <c r="W1185" s="183">
        <f t="shared" si="254"/>
        <v>-70</v>
      </c>
      <c r="X1185" s="184" t="b">
        <f t="shared" si="261"/>
        <v>0</v>
      </c>
      <c r="Y1185" s="183" t="str">
        <f t="shared" si="255"/>
        <v>GROWTH</v>
      </c>
      <c r="Z1185" s="138">
        <v>0</v>
      </c>
      <c r="AA1185" s="133"/>
      <c r="AB1185" s="133" t="s">
        <v>121</v>
      </c>
      <c r="AC1185" s="133" t="s">
        <v>121</v>
      </c>
      <c r="AE1185" s="133" t="s">
        <v>121</v>
      </c>
      <c r="AF1185" s="139">
        <v>97.5</v>
      </c>
    </row>
    <row r="1186" spans="1:32" s="139" customFormat="1" ht="12">
      <c r="A1186" s="133" t="s">
        <v>1245</v>
      </c>
      <c r="B1186" s="141" t="s">
        <v>63</v>
      </c>
      <c r="C1186" s="141" t="s">
        <v>3562</v>
      </c>
      <c r="D1186" s="135">
        <v>1000004156</v>
      </c>
      <c r="E1186" s="136" t="s">
        <v>3545</v>
      </c>
      <c r="F1186" s="150">
        <v>45588</v>
      </c>
      <c r="G1186" s="137" t="str">
        <f t="shared" si="262"/>
        <v>Targeted Dealer</v>
      </c>
      <c r="H1186" s="137"/>
      <c r="I1186" s="177">
        <v>10</v>
      </c>
      <c r="J1186" s="177"/>
      <c r="K1186" s="178">
        <v>6</v>
      </c>
      <c r="L1186" s="178">
        <f t="shared" si="250"/>
        <v>4</v>
      </c>
      <c r="M1186" s="178" t="str">
        <f t="shared" si="251"/>
        <v>-</v>
      </c>
      <c r="N1186" s="179">
        <v>10</v>
      </c>
      <c r="O1186" s="180" t="str">
        <f t="shared" si="256"/>
        <v>Aug</v>
      </c>
      <c r="P1186" s="178">
        <v>0</v>
      </c>
      <c r="Q1186" s="181">
        <f t="shared" si="252"/>
        <v>6</v>
      </c>
      <c r="R1186" s="180" t="str">
        <f t="shared" si="257"/>
        <v xml:space="preserve"> </v>
      </c>
      <c r="S1186" s="181" t="str">
        <f t="shared" si="253"/>
        <v>GROWTH</v>
      </c>
      <c r="T1186" s="178">
        <f t="shared" si="258"/>
        <v>10</v>
      </c>
      <c r="U1186" s="182" t="str">
        <f t="shared" si="259"/>
        <v>Sep</v>
      </c>
      <c r="V1186" s="178">
        <f t="shared" si="260"/>
        <v>10</v>
      </c>
      <c r="W1186" s="183">
        <f t="shared" si="254"/>
        <v>-4</v>
      </c>
      <c r="X1186" s="184" t="b">
        <f t="shared" si="261"/>
        <v>0</v>
      </c>
      <c r="Y1186" s="183" t="str">
        <f t="shared" si="255"/>
        <v>GROWTH</v>
      </c>
      <c r="Z1186" s="138">
        <v>0</v>
      </c>
      <c r="AA1186" s="133"/>
      <c r="AB1186" s="133" t="s">
        <v>121</v>
      </c>
      <c r="AC1186" s="133" t="s">
        <v>1245</v>
      </c>
      <c r="AE1186" s="133" t="s">
        <v>1245</v>
      </c>
      <c r="AF1186" s="139">
        <v>4.166666666666667</v>
      </c>
    </row>
    <row r="1187" spans="1:32" s="139" customFormat="1" ht="12">
      <c r="A1187" s="133" t="s">
        <v>121</v>
      </c>
      <c r="B1187" s="141" t="s">
        <v>27</v>
      </c>
      <c r="C1187" s="141" t="s">
        <v>3563</v>
      </c>
      <c r="D1187" s="135">
        <v>1000004161</v>
      </c>
      <c r="E1187" s="136" t="s">
        <v>3553</v>
      </c>
      <c r="F1187" s="150">
        <v>45597</v>
      </c>
      <c r="G1187" s="137" t="str">
        <f t="shared" si="262"/>
        <v>Targeted Dealer</v>
      </c>
      <c r="H1187" s="137"/>
      <c r="I1187" s="177">
        <v>60</v>
      </c>
      <c r="J1187" s="177"/>
      <c r="K1187" s="178">
        <v>110</v>
      </c>
      <c r="L1187" s="178">
        <f t="shared" si="250"/>
        <v>-50</v>
      </c>
      <c r="M1187" s="178" t="str">
        <f t="shared" si="251"/>
        <v>-</v>
      </c>
      <c r="N1187" s="179">
        <v>42.5</v>
      </c>
      <c r="O1187" s="180" t="str">
        <f t="shared" si="256"/>
        <v>Aug</v>
      </c>
      <c r="P1187" s="178">
        <v>60</v>
      </c>
      <c r="Q1187" s="181">
        <f t="shared" si="252"/>
        <v>50</v>
      </c>
      <c r="R1187" s="180">
        <f t="shared" si="257"/>
        <v>0.83333333333333326</v>
      </c>
      <c r="S1187" s="181" t="str">
        <f t="shared" si="253"/>
        <v>GROWTH</v>
      </c>
      <c r="T1187" s="178">
        <f t="shared" si="258"/>
        <v>42.5</v>
      </c>
      <c r="U1187" s="182" t="str">
        <f t="shared" si="259"/>
        <v>Sep</v>
      </c>
      <c r="V1187" s="178">
        <f t="shared" si="260"/>
        <v>42.5</v>
      </c>
      <c r="W1187" s="183">
        <f t="shared" si="254"/>
        <v>67.5</v>
      </c>
      <c r="X1187" s="184" t="b">
        <f t="shared" si="261"/>
        <v>0</v>
      </c>
      <c r="Y1187" s="183" t="str">
        <f t="shared" si="255"/>
        <v>GROWTH</v>
      </c>
      <c r="Z1187" s="138">
        <v>0</v>
      </c>
      <c r="AA1187" s="133"/>
      <c r="AB1187" s="133" t="s">
        <v>121</v>
      </c>
      <c r="AC1187" s="133" t="s">
        <v>121</v>
      </c>
      <c r="AE1187" s="133" t="s">
        <v>121</v>
      </c>
      <c r="AF1187" s="139">
        <v>103.33333333333333</v>
      </c>
    </row>
    <row r="1188" spans="1:32" s="139" customFormat="1" ht="12">
      <c r="A1188" s="133" t="s">
        <v>121</v>
      </c>
      <c r="B1188" s="141" t="s">
        <v>281</v>
      </c>
      <c r="C1188" s="141" t="s">
        <v>3564</v>
      </c>
      <c r="D1188" s="135">
        <v>1000004153</v>
      </c>
      <c r="E1188" s="136" t="s">
        <v>2690</v>
      </c>
      <c r="F1188" s="150">
        <v>45588</v>
      </c>
      <c r="G1188" s="137" t="str">
        <f t="shared" si="262"/>
        <v>Targeted Dealer</v>
      </c>
      <c r="H1188" s="137"/>
      <c r="I1188" s="177">
        <v>100</v>
      </c>
      <c r="J1188" s="177"/>
      <c r="K1188" s="178">
        <v>80</v>
      </c>
      <c r="L1188" s="178">
        <f t="shared" si="250"/>
        <v>20</v>
      </c>
      <c r="M1188" s="178" t="str">
        <f t="shared" si="251"/>
        <v>-</v>
      </c>
      <c r="N1188" s="179">
        <v>100</v>
      </c>
      <c r="O1188" s="180" t="str">
        <f t="shared" si="256"/>
        <v>Aug</v>
      </c>
      <c r="P1188" s="178">
        <v>40</v>
      </c>
      <c r="Q1188" s="181">
        <f t="shared" si="252"/>
        <v>40</v>
      </c>
      <c r="R1188" s="180">
        <f t="shared" si="257"/>
        <v>1</v>
      </c>
      <c r="S1188" s="181" t="str">
        <f t="shared" si="253"/>
        <v>GROWTH</v>
      </c>
      <c r="T1188" s="178">
        <f t="shared" si="258"/>
        <v>100</v>
      </c>
      <c r="U1188" s="182" t="str">
        <f t="shared" si="259"/>
        <v>Sep</v>
      </c>
      <c r="V1188" s="178">
        <f t="shared" si="260"/>
        <v>100</v>
      </c>
      <c r="W1188" s="183">
        <f t="shared" si="254"/>
        <v>-20</v>
      </c>
      <c r="X1188" s="184" t="b">
        <f t="shared" si="261"/>
        <v>0</v>
      </c>
      <c r="Y1188" s="183" t="str">
        <f t="shared" si="255"/>
        <v>GROWTH</v>
      </c>
      <c r="Z1188" s="138">
        <v>0</v>
      </c>
      <c r="AA1188" s="133"/>
      <c r="AB1188" s="133" t="s">
        <v>121</v>
      </c>
      <c r="AC1188" s="133" t="s">
        <v>121</v>
      </c>
      <c r="AE1188" s="133" t="s">
        <v>121</v>
      </c>
      <c r="AF1188" s="139">
        <v>86.666666666666671</v>
      </c>
    </row>
    <row r="1189" spans="1:32" s="139" customFormat="1" ht="12">
      <c r="A1189" s="133" t="s">
        <v>1245</v>
      </c>
      <c r="B1189" s="141" t="s">
        <v>53</v>
      </c>
      <c r="C1189" s="141" t="s">
        <v>3568</v>
      </c>
      <c r="D1189" s="135">
        <v>1000004165</v>
      </c>
      <c r="E1189" s="136" t="s">
        <v>3556</v>
      </c>
      <c r="F1189" s="150">
        <v>45602</v>
      </c>
      <c r="G1189" s="137" t="str">
        <f t="shared" si="262"/>
        <v>Targeted Dealer</v>
      </c>
      <c r="H1189" s="137"/>
      <c r="I1189" s="177">
        <v>700</v>
      </c>
      <c r="J1189" s="177"/>
      <c r="K1189" s="178">
        <v>555.5</v>
      </c>
      <c r="L1189" s="178">
        <f t="shared" si="250"/>
        <v>144.5</v>
      </c>
      <c r="M1189" s="178" t="str">
        <f t="shared" si="251"/>
        <v>-</v>
      </c>
      <c r="N1189" s="179">
        <v>434</v>
      </c>
      <c r="O1189" s="180" t="str">
        <f t="shared" si="256"/>
        <v>Aug</v>
      </c>
      <c r="P1189" s="178">
        <v>685.25</v>
      </c>
      <c r="Q1189" s="181">
        <f t="shared" si="252"/>
        <v>-129.75</v>
      </c>
      <c r="R1189" s="180">
        <f t="shared" si="257"/>
        <v>-0.18934695366654508</v>
      </c>
      <c r="S1189" s="181" t="str">
        <f t="shared" si="253"/>
        <v>DEGROWTH</v>
      </c>
      <c r="T1189" s="178">
        <f t="shared" si="258"/>
        <v>434</v>
      </c>
      <c r="U1189" s="182" t="str">
        <f t="shared" si="259"/>
        <v>Sep</v>
      </c>
      <c r="V1189" s="178">
        <f t="shared" si="260"/>
        <v>434</v>
      </c>
      <c r="W1189" s="183">
        <f t="shared" si="254"/>
        <v>121.5</v>
      </c>
      <c r="X1189" s="184" t="b">
        <f t="shared" si="261"/>
        <v>0</v>
      </c>
      <c r="Y1189" s="183" t="str">
        <f t="shared" si="255"/>
        <v>GROWTH</v>
      </c>
      <c r="Z1189" s="138">
        <v>0</v>
      </c>
      <c r="AA1189" s="133"/>
      <c r="AB1189" s="133" t="s">
        <v>121</v>
      </c>
      <c r="AC1189" s="133" t="s">
        <v>1245</v>
      </c>
      <c r="AE1189" s="133" t="s">
        <v>1245</v>
      </c>
      <c r="AF1189" s="139">
        <v>519.65833333333342</v>
      </c>
    </row>
    <row r="1190" spans="1:32" s="139" customFormat="1" ht="12">
      <c r="A1190" s="133" t="s">
        <v>1245</v>
      </c>
      <c r="B1190" s="141" t="s">
        <v>56</v>
      </c>
      <c r="C1190" s="141" t="s">
        <v>3569</v>
      </c>
      <c r="D1190" s="135">
        <v>1000004164</v>
      </c>
      <c r="E1190" s="136" t="s">
        <v>3557</v>
      </c>
      <c r="F1190" s="150">
        <v>45602</v>
      </c>
      <c r="G1190" s="137" t="str">
        <f t="shared" si="262"/>
        <v>-</v>
      </c>
      <c r="H1190" s="137"/>
      <c r="I1190" s="177">
        <v>0</v>
      </c>
      <c r="J1190" s="177"/>
      <c r="K1190" s="178">
        <v>0</v>
      </c>
      <c r="L1190" s="178">
        <f t="shared" si="250"/>
        <v>0</v>
      </c>
      <c r="M1190" s="178" t="str">
        <f t="shared" si="251"/>
        <v>-</v>
      </c>
      <c r="N1190" s="179">
        <v>0</v>
      </c>
      <c r="O1190" s="180" t="str">
        <f t="shared" si="256"/>
        <v>Aug</v>
      </c>
      <c r="P1190" s="178">
        <v>0</v>
      </c>
      <c r="Q1190" s="181">
        <f t="shared" si="252"/>
        <v>0</v>
      </c>
      <c r="R1190" s="180" t="str">
        <f t="shared" si="257"/>
        <v xml:space="preserve"> </v>
      </c>
      <c r="S1190" s="181" t="b">
        <f t="shared" si="253"/>
        <v>0</v>
      </c>
      <c r="T1190" s="178">
        <f t="shared" si="258"/>
        <v>0</v>
      </c>
      <c r="U1190" s="182" t="str">
        <f t="shared" si="259"/>
        <v>Sep</v>
      </c>
      <c r="V1190" s="178">
        <f t="shared" si="260"/>
        <v>0</v>
      </c>
      <c r="W1190" s="183">
        <f t="shared" si="254"/>
        <v>0</v>
      </c>
      <c r="X1190" s="184" t="b">
        <f t="shared" si="261"/>
        <v>0</v>
      </c>
      <c r="Y1190" s="183" t="b">
        <f t="shared" si="255"/>
        <v>0</v>
      </c>
      <c r="Z1190" s="138">
        <v>0</v>
      </c>
      <c r="AA1190" s="133"/>
      <c r="AB1190" s="133" t="s">
        <v>121</v>
      </c>
      <c r="AC1190" s="133" t="s">
        <v>1245</v>
      </c>
      <c r="AE1190" s="133" t="s">
        <v>1245</v>
      </c>
      <c r="AF1190" s="139">
        <v>2.1666666666666665</v>
      </c>
    </row>
    <row r="1191" spans="1:32" s="139" customFormat="1" ht="12">
      <c r="A1191" s="138" t="s">
        <v>3919</v>
      </c>
      <c r="B1191" s="141" t="s">
        <v>82</v>
      </c>
      <c r="C1191" s="141" t="s">
        <v>3570</v>
      </c>
      <c r="D1191" s="135">
        <v>1000004158</v>
      </c>
      <c r="E1191" s="136" t="s">
        <v>3558</v>
      </c>
      <c r="F1191" s="150">
        <v>45594</v>
      </c>
      <c r="G1191" s="137" t="str">
        <f t="shared" si="262"/>
        <v>Targeted Dealer</v>
      </c>
      <c r="H1191" s="137"/>
      <c r="I1191" s="177">
        <v>20</v>
      </c>
      <c r="J1191" s="177"/>
      <c r="K1191" s="178">
        <v>30</v>
      </c>
      <c r="L1191" s="178">
        <f t="shared" si="250"/>
        <v>-10</v>
      </c>
      <c r="M1191" s="178" t="str">
        <f t="shared" si="251"/>
        <v>-</v>
      </c>
      <c r="N1191" s="179">
        <v>35</v>
      </c>
      <c r="O1191" s="180" t="str">
        <f t="shared" si="256"/>
        <v>Aug</v>
      </c>
      <c r="P1191" s="178">
        <v>20</v>
      </c>
      <c r="Q1191" s="181">
        <f t="shared" si="252"/>
        <v>10</v>
      </c>
      <c r="R1191" s="180">
        <f t="shared" si="257"/>
        <v>0.5</v>
      </c>
      <c r="S1191" s="181" t="str">
        <f t="shared" si="253"/>
        <v>GROWTH</v>
      </c>
      <c r="T1191" s="178">
        <f t="shared" si="258"/>
        <v>35</v>
      </c>
      <c r="U1191" s="182" t="str">
        <f t="shared" si="259"/>
        <v>Sep</v>
      </c>
      <c r="V1191" s="178">
        <f t="shared" si="260"/>
        <v>35</v>
      </c>
      <c r="W1191" s="183">
        <f t="shared" si="254"/>
        <v>-5</v>
      </c>
      <c r="X1191" s="184" t="b">
        <f t="shared" si="261"/>
        <v>0</v>
      </c>
      <c r="Y1191" s="183" t="str">
        <f t="shared" si="255"/>
        <v>GROWTH</v>
      </c>
      <c r="Z1191" s="138">
        <v>0</v>
      </c>
      <c r="AA1191" s="133"/>
      <c r="AB1191" s="133" t="s">
        <v>121</v>
      </c>
      <c r="AC1191" s="138" t="s">
        <v>3919</v>
      </c>
      <c r="AE1191" s="138" t="s">
        <v>3919</v>
      </c>
      <c r="AF1191" s="139">
        <v>36.30833333333333</v>
      </c>
    </row>
    <row r="1192" spans="1:32" s="139" customFormat="1" ht="12">
      <c r="A1192" s="133" t="s">
        <v>1245</v>
      </c>
      <c r="B1192" s="141" t="s">
        <v>56</v>
      </c>
      <c r="C1192" s="141" t="s">
        <v>3572</v>
      </c>
      <c r="D1192" s="135">
        <v>1000004163</v>
      </c>
      <c r="E1192" s="136" t="s">
        <v>3571</v>
      </c>
      <c r="F1192" s="150">
        <v>45602</v>
      </c>
      <c r="G1192" s="137" t="str">
        <f t="shared" si="262"/>
        <v>Targeted Dealer</v>
      </c>
      <c r="H1192" s="137"/>
      <c r="I1192" s="177">
        <v>60</v>
      </c>
      <c r="J1192" s="177"/>
      <c r="K1192" s="178">
        <v>60</v>
      </c>
      <c r="L1192" s="178">
        <f t="shared" si="250"/>
        <v>0</v>
      </c>
      <c r="M1192" s="178" t="str">
        <f t="shared" si="251"/>
        <v>-</v>
      </c>
      <c r="N1192" s="179">
        <v>50</v>
      </c>
      <c r="O1192" s="180" t="str">
        <f t="shared" si="256"/>
        <v>Aug</v>
      </c>
      <c r="P1192" s="178">
        <v>116.5</v>
      </c>
      <c r="Q1192" s="181">
        <f t="shared" si="252"/>
        <v>-56.5</v>
      </c>
      <c r="R1192" s="180">
        <f t="shared" si="257"/>
        <v>-0.48497854077253222</v>
      </c>
      <c r="S1192" s="181" t="str">
        <f t="shared" si="253"/>
        <v>DEGROWTH</v>
      </c>
      <c r="T1192" s="178">
        <f t="shared" si="258"/>
        <v>50</v>
      </c>
      <c r="U1192" s="182" t="str">
        <f t="shared" si="259"/>
        <v>Sep</v>
      </c>
      <c r="V1192" s="178">
        <f t="shared" si="260"/>
        <v>50</v>
      </c>
      <c r="W1192" s="183">
        <f t="shared" si="254"/>
        <v>10</v>
      </c>
      <c r="X1192" s="184" t="b">
        <f t="shared" si="261"/>
        <v>0</v>
      </c>
      <c r="Y1192" s="183" t="str">
        <f t="shared" si="255"/>
        <v>GROWTH</v>
      </c>
      <c r="Z1192" s="138">
        <v>0</v>
      </c>
      <c r="AA1192" s="133"/>
      <c r="AB1192" s="133" t="s">
        <v>121</v>
      </c>
      <c r="AC1192" s="133" t="s">
        <v>1245</v>
      </c>
      <c r="AE1192" s="133" t="s">
        <v>1245</v>
      </c>
      <c r="AF1192" s="139">
        <v>150.15</v>
      </c>
    </row>
    <row r="1193" spans="1:32" s="139" customFormat="1" ht="12">
      <c r="A1193" s="133" t="s">
        <v>121</v>
      </c>
      <c r="B1193" s="141" t="s">
        <v>32</v>
      </c>
      <c r="C1193" s="141" t="s">
        <v>3575</v>
      </c>
      <c r="D1193" s="135">
        <v>1000004168</v>
      </c>
      <c r="E1193" s="136" t="s">
        <v>3573</v>
      </c>
      <c r="F1193" s="150">
        <v>45606</v>
      </c>
      <c r="G1193" s="137" t="str">
        <f t="shared" si="262"/>
        <v>Targeted Dealer</v>
      </c>
      <c r="H1193" s="137"/>
      <c r="I1193" s="177">
        <v>23</v>
      </c>
      <c r="J1193" s="177"/>
      <c r="K1193" s="178">
        <v>0</v>
      </c>
      <c r="L1193" s="178">
        <f t="shared" si="250"/>
        <v>23</v>
      </c>
      <c r="M1193" s="178" t="str">
        <f t="shared" si="251"/>
        <v>-</v>
      </c>
      <c r="N1193" s="179">
        <v>23</v>
      </c>
      <c r="O1193" s="180" t="str">
        <f t="shared" si="256"/>
        <v>Aug</v>
      </c>
      <c r="P1193" s="178">
        <v>0</v>
      </c>
      <c r="Q1193" s="181">
        <f t="shared" si="252"/>
        <v>0</v>
      </c>
      <c r="R1193" s="180" t="str">
        <f t="shared" si="257"/>
        <v xml:space="preserve"> </v>
      </c>
      <c r="S1193" s="181" t="str">
        <f t="shared" si="253"/>
        <v>GROWTH</v>
      </c>
      <c r="T1193" s="178">
        <f t="shared" si="258"/>
        <v>23</v>
      </c>
      <c r="U1193" s="182" t="str">
        <f t="shared" si="259"/>
        <v>Sep</v>
      </c>
      <c r="V1193" s="178">
        <f t="shared" si="260"/>
        <v>23</v>
      </c>
      <c r="W1193" s="183">
        <f t="shared" si="254"/>
        <v>-23</v>
      </c>
      <c r="X1193" s="184" t="b">
        <f t="shared" si="261"/>
        <v>0</v>
      </c>
      <c r="Y1193" s="183" t="str">
        <f t="shared" si="255"/>
        <v>GROWTH</v>
      </c>
      <c r="Z1193" s="138">
        <v>0</v>
      </c>
      <c r="AA1193" s="133"/>
      <c r="AB1193" s="133" t="s">
        <v>121</v>
      </c>
      <c r="AC1193" s="133" t="s">
        <v>121</v>
      </c>
      <c r="AE1193" s="133" t="s">
        <v>121</v>
      </c>
      <c r="AF1193" s="139">
        <v>7</v>
      </c>
    </row>
    <row r="1194" spans="1:32" s="139" customFormat="1" ht="12">
      <c r="A1194" s="133" t="s">
        <v>3061</v>
      </c>
      <c r="B1194" s="141" t="s">
        <v>101</v>
      </c>
      <c r="C1194" s="141" t="s">
        <v>3576</v>
      </c>
      <c r="D1194" s="135">
        <v>1000001683</v>
      </c>
      <c r="E1194" s="136" t="s">
        <v>3574</v>
      </c>
      <c r="F1194" s="150">
        <v>41303</v>
      </c>
      <c r="G1194" s="137" t="str">
        <f t="shared" si="262"/>
        <v>Targeted Dealer</v>
      </c>
      <c r="H1194" s="137"/>
      <c r="I1194" s="177">
        <v>15</v>
      </c>
      <c r="J1194" s="177"/>
      <c r="K1194" s="178">
        <v>0</v>
      </c>
      <c r="L1194" s="178">
        <f t="shared" ref="L1194:L1252" si="263">I1194-K1194</f>
        <v>15</v>
      </c>
      <c r="M1194" s="178" t="str">
        <f t="shared" ref="M1194:M1252" si="264">IFERROR((K1194/J1194%),"-")</f>
        <v>-</v>
      </c>
      <c r="N1194" s="179">
        <v>15</v>
      </c>
      <c r="O1194" s="180" t="str">
        <f t="shared" si="256"/>
        <v>Aug</v>
      </c>
      <c r="P1194" s="178">
        <v>0</v>
      </c>
      <c r="Q1194" s="181">
        <f t="shared" ref="Q1194:Q1252" si="265">K1194-P1194</f>
        <v>0</v>
      </c>
      <c r="R1194" s="180" t="str">
        <f t="shared" si="257"/>
        <v xml:space="preserve"> </v>
      </c>
      <c r="S1194" s="181" t="str">
        <f t="shared" ref="S1194:S1252" si="266">IF(N1194&gt;0,IF(O1194="","-",IF(R1194&lt;0%,"DEGROWTH","GROWTH")))</f>
        <v>GROWTH</v>
      </c>
      <c r="T1194" s="178">
        <f t="shared" si="258"/>
        <v>15</v>
      </c>
      <c r="U1194" s="182" t="str">
        <f t="shared" si="259"/>
        <v>Sep</v>
      </c>
      <c r="V1194" s="178">
        <f t="shared" si="260"/>
        <v>15</v>
      </c>
      <c r="W1194" s="183">
        <f t="shared" ref="W1194:W1252" si="267">K1194-V1194</f>
        <v>-15</v>
      </c>
      <c r="X1194" s="184" t="b">
        <f t="shared" si="261"/>
        <v>0</v>
      </c>
      <c r="Y1194" s="183" t="str">
        <f t="shared" ref="Y1194:Y1252" si="268">IF(T1194&gt;0,IF(U1194="","-",IF(X1194&lt;0%,"DEGROWTH","GROWTH")))</f>
        <v>GROWTH</v>
      </c>
      <c r="Z1194" s="138">
        <v>0</v>
      </c>
      <c r="AA1194" s="133"/>
      <c r="AB1194" s="133" t="s">
        <v>121</v>
      </c>
      <c r="AC1194" s="133" t="s">
        <v>3061</v>
      </c>
      <c r="AE1194" s="133" t="s">
        <v>3061</v>
      </c>
      <c r="AF1194" s="139">
        <v>2.0833333333333335</v>
      </c>
    </row>
    <row r="1195" spans="1:32" s="139" customFormat="1" ht="12">
      <c r="A1195" s="133" t="s">
        <v>121</v>
      </c>
      <c r="B1195" s="134" t="s">
        <v>12</v>
      </c>
      <c r="C1195" s="141" t="s">
        <v>3580</v>
      </c>
      <c r="D1195" s="135">
        <v>1000004167</v>
      </c>
      <c r="E1195" s="136" t="s">
        <v>3578</v>
      </c>
      <c r="F1195" s="150">
        <v>45606</v>
      </c>
      <c r="G1195" s="137" t="str">
        <f t="shared" si="262"/>
        <v>Targeted Dealer</v>
      </c>
      <c r="H1195" s="137"/>
      <c r="I1195" s="177">
        <v>240</v>
      </c>
      <c r="J1195" s="177"/>
      <c r="K1195" s="178">
        <v>242.5</v>
      </c>
      <c r="L1195" s="178">
        <f t="shared" si="263"/>
        <v>-2.5</v>
      </c>
      <c r="M1195" s="178" t="str">
        <f t="shared" si="264"/>
        <v>-</v>
      </c>
      <c r="N1195" s="179">
        <v>72</v>
      </c>
      <c r="O1195" s="180" t="str">
        <f t="shared" si="256"/>
        <v>Aug</v>
      </c>
      <c r="P1195" s="178">
        <v>182</v>
      </c>
      <c r="Q1195" s="181">
        <f t="shared" si="265"/>
        <v>60.5</v>
      </c>
      <c r="R1195" s="180">
        <f t="shared" si="257"/>
        <v>0.33241758241758235</v>
      </c>
      <c r="S1195" s="181" t="str">
        <f t="shared" si="266"/>
        <v>GROWTH</v>
      </c>
      <c r="T1195" s="178">
        <f t="shared" si="258"/>
        <v>72</v>
      </c>
      <c r="U1195" s="182" t="str">
        <f t="shared" si="259"/>
        <v>Sep</v>
      </c>
      <c r="V1195" s="178">
        <f t="shared" si="260"/>
        <v>72</v>
      </c>
      <c r="W1195" s="183">
        <f t="shared" si="267"/>
        <v>170.5</v>
      </c>
      <c r="X1195" s="184" t="b">
        <f t="shared" si="261"/>
        <v>0</v>
      </c>
      <c r="Y1195" s="183" t="str">
        <f t="shared" si="268"/>
        <v>GROWTH</v>
      </c>
      <c r="Z1195" s="138">
        <v>0</v>
      </c>
      <c r="AA1195" s="133"/>
      <c r="AB1195" s="133" t="s">
        <v>121</v>
      </c>
      <c r="AC1195" s="133" t="s">
        <v>121</v>
      </c>
      <c r="AE1195" s="133" t="s">
        <v>121</v>
      </c>
      <c r="AF1195" s="139">
        <v>233.16666666666666</v>
      </c>
    </row>
    <row r="1196" spans="1:32" s="139" customFormat="1" ht="12">
      <c r="A1196" s="133" t="s">
        <v>1245</v>
      </c>
      <c r="B1196" s="141" t="s">
        <v>62</v>
      </c>
      <c r="C1196" s="141" t="s">
        <v>3584</v>
      </c>
      <c r="D1196" s="135">
        <v>1000004169</v>
      </c>
      <c r="E1196" s="136" t="s">
        <v>3582</v>
      </c>
      <c r="F1196" s="150">
        <v>45606</v>
      </c>
      <c r="G1196" s="137" t="str">
        <f t="shared" si="262"/>
        <v>Targeted Dealer</v>
      </c>
      <c r="H1196" s="137"/>
      <c r="I1196" s="177">
        <v>70</v>
      </c>
      <c r="J1196" s="177"/>
      <c r="K1196" s="178">
        <v>70</v>
      </c>
      <c r="L1196" s="178">
        <f t="shared" si="263"/>
        <v>0</v>
      </c>
      <c r="M1196" s="178" t="str">
        <f t="shared" si="264"/>
        <v>-</v>
      </c>
      <c r="N1196" s="179">
        <v>5</v>
      </c>
      <c r="O1196" s="180" t="str">
        <f t="shared" si="256"/>
        <v>Aug</v>
      </c>
      <c r="P1196" s="178">
        <v>65</v>
      </c>
      <c r="Q1196" s="181">
        <f t="shared" si="265"/>
        <v>5</v>
      </c>
      <c r="R1196" s="180">
        <f t="shared" si="257"/>
        <v>7.6923076923076872E-2</v>
      </c>
      <c r="S1196" s="181" t="str">
        <f t="shared" si="266"/>
        <v>GROWTH</v>
      </c>
      <c r="T1196" s="178">
        <f t="shared" si="258"/>
        <v>5</v>
      </c>
      <c r="U1196" s="182" t="str">
        <f t="shared" si="259"/>
        <v>Sep</v>
      </c>
      <c r="V1196" s="178">
        <f t="shared" si="260"/>
        <v>5</v>
      </c>
      <c r="W1196" s="183">
        <f t="shared" si="267"/>
        <v>65</v>
      </c>
      <c r="X1196" s="184" t="b">
        <f t="shared" si="261"/>
        <v>0</v>
      </c>
      <c r="Y1196" s="183" t="str">
        <f t="shared" si="268"/>
        <v>GROWTH</v>
      </c>
      <c r="Z1196" s="138">
        <v>0</v>
      </c>
      <c r="AA1196" s="133"/>
      <c r="AB1196" s="133" t="s">
        <v>121</v>
      </c>
      <c r="AC1196" s="133" t="s">
        <v>1245</v>
      </c>
      <c r="AE1196" s="133" t="s">
        <v>1245</v>
      </c>
      <c r="AF1196" s="139">
        <v>49.5</v>
      </c>
    </row>
    <row r="1197" spans="1:32" s="139" customFormat="1" ht="12">
      <c r="A1197" s="133" t="s">
        <v>1245</v>
      </c>
      <c r="B1197" s="141" t="s">
        <v>63</v>
      </c>
      <c r="C1197" s="141" t="s">
        <v>3586</v>
      </c>
      <c r="D1197" s="135">
        <v>1000000378</v>
      </c>
      <c r="E1197" s="136" t="s">
        <v>3585</v>
      </c>
      <c r="F1197" s="150">
        <v>43911</v>
      </c>
      <c r="G1197" s="137" t="str">
        <f t="shared" si="262"/>
        <v>Targeted Dealer</v>
      </c>
      <c r="H1197" s="137"/>
      <c r="I1197" s="177">
        <v>20</v>
      </c>
      <c r="J1197" s="177"/>
      <c r="K1197" s="178">
        <v>12.5</v>
      </c>
      <c r="L1197" s="178">
        <f t="shared" si="263"/>
        <v>7.5</v>
      </c>
      <c r="M1197" s="178" t="str">
        <f t="shared" si="264"/>
        <v>-</v>
      </c>
      <c r="N1197" s="179">
        <v>13</v>
      </c>
      <c r="O1197" s="180" t="str">
        <f t="shared" si="256"/>
        <v>Aug</v>
      </c>
      <c r="P1197" s="178">
        <v>6</v>
      </c>
      <c r="Q1197" s="181">
        <f t="shared" si="265"/>
        <v>6.5</v>
      </c>
      <c r="R1197" s="180">
        <f t="shared" si="257"/>
        <v>1.0833333333333335</v>
      </c>
      <c r="S1197" s="181" t="str">
        <f t="shared" si="266"/>
        <v>GROWTH</v>
      </c>
      <c r="T1197" s="178">
        <f t="shared" si="258"/>
        <v>13</v>
      </c>
      <c r="U1197" s="182" t="str">
        <f t="shared" si="259"/>
        <v>Sep</v>
      </c>
      <c r="V1197" s="178">
        <f t="shared" si="260"/>
        <v>13</v>
      </c>
      <c r="W1197" s="183">
        <f t="shared" si="267"/>
        <v>-0.5</v>
      </c>
      <c r="X1197" s="184" t="b">
        <f t="shared" si="261"/>
        <v>0</v>
      </c>
      <c r="Y1197" s="183" t="str">
        <f t="shared" si="268"/>
        <v>GROWTH</v>
      </c>
      <c r="Z1197" s="138">
        <v>0</v>
      </c>
      <c r="AA1197" s="133"/>
      <c r="AB1197" s="133" t="s">
        <v>121</v>
      </c>
      <c r="AC1197" s="133" t="s">
        <v>1245</v>
      </c>
      <c r="AE1197" s="133" t="s">
        <v>1245</v>
      </c>
      <c r="AF1197" s="139">
        <v>61.333333333333336</v>
      </c>
    </row>
    <row r="1198" spans="1:32" s="139" customFormat="1" ht="12">
      <c r="A1198" s="133" t="s">
        <v>3918</v>
      </c>
      <c r="B1198" s="141" t="s">
        <v>73</v>
      </c>
      <c r="C1198" s="141" t="s">
        <v>3588</v>
      </c>
      <c r="D1198" s="135">
        <v>1000001366</v>
      </c>
      <c r="E1198" s="136" t="s">
        <v>3587</v>
      </c>
      <c r="F1198" s="150">
        <v>44054</v>
      </c>
      <c r="G1198" s="137" t="str">
        <f t="shared" si="262"/>
        <v>Targeted Dealer</v>
      </c>
      <c r="H1198" s="137"/>
      <c r="I1198" s="177">
        <v>150</v>
      </c>
      <c r="J1198" s="177"/>
      <c r="K1198" s="178">
        <v>0</v>
      </c>
      <c r="L1198" s="178">
        <f t="shared" si="263"/>
        <v>150</v>
      </c>
      <c r="M1198" s="178" t="str">
        <f t="shared" si="264"/>
        <v>-</v>
      </c>
      <c r="N1198" s="179">
        <v>302</v>
      </c>
      <c r="O1198" s="180" t="str">
        <f t="shared" si="256"/>
        <v>Aug</v>
      </c>
      <c r="P1198" s="178">
        <v>14</v>
      </c>
      <c r="Q1198" s="181">
        <f t="shared" si="265"/>
        <v>-14</v>
      </c>
      <c r="R1198" s="180">
        <f t="shared" si="257"/>
        <v>-1</v>
      </c>
      <c r="S1198" s="181" t="str">
        <f t="shared" si="266"/>
        <v>DEGROWTH</v>
      </c>
      <c r="T1198" s="178">
        <f t="shared" si="258"/>
        <v>302</v>
      </c>
      <c r="U1198" s="182" t="str">
        <f t="shared" si="259"/>
        <v>Sep</v>
      </c>
      <c r="V1198" s="178">
        <f t="shared" si="260"/>
        <v>302</v>
      </c>
      <c r="W1198" s="183">
        <f t="shared" si="267"/>
        <v>-302</v>
      </c>
      <c r="X1198" s="184" t="b">
        <f t="shared" si="261"/>
        <v>0</v>
      </c>
      <c r="Y1198" s="183" t="str">
        <f t="shared" si="268"/>
        <v>GROWTH</v>
      </c>
      <c r="Z1198" s="138">
        <v>0</v>
      </c>
      <c r="AA1198" s="133"/>
      <c r="AB1198" s="133" t="s">
        <v>121</v>
      </c>
      <c r="AC1198" s="133" t="s">
        <v>3918</v>
      </c>
      <c r="AE1198" s="133" t="s">
        <v>3918</v>
      </c>
      <c r="AF1198" s="139">
        <v>203.70833333333334</v>
      </c>
    </row>
    <row r="1199" spans="1:32" s="139" customFormat="1" ht="12">
      <c r="A1199" s="133" t="s">
        <v>121</v>
      </c>
      <c r="B1199" s="141" t="s">
        <v>34</v>
      </c>
      <c r="C1199" s="141" t="s">
        <v>3591</v>
      </c>
      <c r="D1199" s="135">
        <v>1000004159</v>
      </c>
      <c r="E1199" s="136" t="s">
        <v>3589</v>
      </c>
      <c r="F1199" s="150">
        <v>45594</v>
      </c>
      <c r="G1199" s="137" t="str">
        <f t="shared" si="262"/>
        <v>Targeted Dealer</v>
      </c>
      <c r="H1199" s="137"/>
      <c r="I1199" s="177">
        <v>30</v>
      </c>
      <c r="J1199" s="177"/>
      <c r="K1199" s="178">
        <v>19</v>
      </c>
      <c r="L1199" s="178">
        <f t="shared" si="263"/>
        <v>11</v>
      </c>
      <c r="M1199" s="178" t="str">
        <f t="shared" si="264"/>
        <v>-</v>
      </c>
      <c r="N1199" s="179">
        <v>18</v>
      </c>
      <c r="O1199" s="180" t="str">
        <f t="shared" si="256"/>
        <v>Aug</v>
      </c>
      <c r="P1199" s="178">
        <v>0</v>
      </c>
      <c r="Q1199" s="181">
        <f t="shared" si="265"/>
        <v>19</v>
      </c>
      <c r="R1199" s="180" t="str">
        <f t="shared" si="257"/>
        <v xml:space="preserve"> </v>
      </c>
      <c r="S1199" s="181" t="str">
        <f t="shared" si="266"/>
        <v>GROWTH</v>
      </c>
      <c r="T1199" s="178">
        <f t="shared" si="258"/>
        <v>18</v>
      </c>
      <c r="U1199" s="182" t="str">
        <f t="shared" si="259"/>
        <v>Sep</v>
      </c>
      <c r="V1199" s="178">
        <f t="shared" si="260"/>
        <v>18</v>
      </c>
      <c r="W1199" s="183">
        <f t="shared" si="267"/>
        <v>1</v>
      </c>
      <c r="X1199" s="184" t="b">
        <f t="shared" si="261"/>
        <v>0</v>
      </c>
      <c r="Y1199" s="183" t="str">
        <f t="shared" si="268"/>
        <v>GROWTH</v>
      </c>
      <c r="Z1199" s="138">
        <v>0</v>
      </c>
      <c r="AA1199" s="133"/>
      <c r="AB1199" s="133" t="s">
        <v>121</v>
      </c>
      <c r="AC1199" s="133" t="s">
        <v>121</v>
      </c>
      <c r="AE1199" s="133" t="s">
        <v>121</v>
      </c>
      <c r="AF1199" s="139">
        <v>16.166666666666668</v>
      </c>
    </row>
    <row r="1200" spans="1:32" s="139" customFormat="1" ht="12">
      <c r="A1200" s="133" t="s">
        <v>121</v>
      </c>
      <c r="B1200" s="134" t="s">
        <v>3923</v>
      </c>
      <c r="C1200" s="141" t="s">
        <v>3592</v>
      </c>
      <c r="D1200" s="135">
        <v>1000004170</v>
      </c>
      <c r="E1200" s="136" t="s">
        <v>3590</v>
      </c>
      <c r="F1200" s="150">
        <v>45611</v>
      </c>
      <c r="G1200" s="137" t="str">
        <f t="shared" si="262"/>
        <v>Targeted Dealer</v>
      </c>
      <c r="H1200" s="137"/>
      <c r="I1200" s="177">
        <v>20</v>
      </c>
      <c r="J1200" s="177"/>
      <c r="K1200" s="178">
        <v>20</v>
      </c>
      <c r="L1200" s="178">
        <f t="shared" si="263"/>
        <v>0</v>
      </c>
      <c r="M1200" s="178" t="str">
        <f t="shared" si="264"/>
        <v>-</v>
      </c>
      <c r="N1200" s="179">
        <v>35</v>
      </c>
      <c r="O1200" s="180" t="str">
        <f t="shared" si="256"/>
        <v>Aug</v>
      </c>
      <c r="P1200" s="178">
        <v>20</v>
      </c>
      <c r="Q1200" s="181">
        <f t="shared" si="265"/>
        <v>0</v>
      </c>
      <c r="R1200" s="180">
        <f t="shared" si="257"/>
        <v>0</v>
      </c>
      <c r="S1200" s="181" t="str">
        <f t="shared" si="266"/>
        <v>GROWTH</v>
      </c>
      <c r="T1200" s="178">
        <f t="shared" si="258"/>
        <v>35</v>
      </c>
      <c r="U1200" s="182" t="str">
        <f t="shared" si="259"/>
        <v>Sep</v>
      </c>
      <c r="V1200" s="178">
        <f t="shared" si="260"/>
        <v>35</v>
      </c>
      <c r="W1200" s="183">
        <f t="shared" si="267"/>
        <v>-15</v>
      </c>
      <c r="X1200" s="184" t="b">
        <f t="shared" si="261"/>
        <v>0</v>
      </c>
      <c r="Y1200" s="183" t="str">
        <f t="shared" si="268"/>
        <v>GROWTH</v>
      </c>
      <c r="Z1200" s="138">
        <v>0</v>
      </c>
      <c r="AA1200" s="133"/>
      <c r="AB1200" s="133" t="s">
        <v>121</v>
      </c>
      <c r="AC1200" s="133" t="s">
        <v>121</v>
      </c>
      <c r="AE1200" s="133" t="s">
        <v>121</v>
      </c>
      <c r="AF1200" s="139">
        <v>36.666666666666664</v>
      </c>
    </row>
    <row r="1201" spans="1:32" s="139" customFormat="1" ht="12">
      <c r="A1201" s="133" t="s">
        <v>121</v>
      </c>
      <c r="B1201" s="141" t="s">
        <v>26</v>
      </c>
      <c r="C1201" s="141" t="s">
        <v>3597</v>
      </c>
      <c r="D1201" s="135">
        <v>1000003041</v>
      </c>
      <c r="E1201" s="136" t="s">
        <v>3593</v>
      </c>
      <c r="F1201" s="150">
        <v>44847</v>
      </c>
      <c r="G1201" s="137" t="str">
        <f t="shared" si="262"/>
        <v>Targeted Dealer</v>
      </c>
      <c r="H1201" s="137"/>
      <c r="I1201" s="177">
        <v>150</v>
      </c>
      <c r="J1201" s="177"/>
      <c r="K1201" s="178">
        <v>240</v>
      </c>
      <c r="L1201" s="178">
        <f t="shared" si="263"/>
        <v>-90</v>
      </c>
      <c r="M1201" s="178" t="str">
        <f t="shared" si="264"/>
        <v>-</v>
      </c>
      <c r="N1201" s="179">
        <v>0</v>
      </c>
      <c r="O1201" s="180" t="str">
        <f t="shared" si="256"/>
        <v>Aug</v>
      </c>
      <c r="P1201" s="178">
        <v>280</v>
      </c>
      <c r="Q1201" s="181">
        <f t="shared" si="265"/>
        <v>-40</v>
      </c>
      <c r="R1201" s="180">
        <f t="shared" si="257"/>
        <v>-0.1428571428571429</v>
      </c>
      <c r="S1201" s="181" t="b">
        <f t="shared" si="266"/>
        <v>0</v>
      </c>
      <c r="T1201" s="178">
        <f t="shared" si="258"/>
        <v>0</v>
      </c>
      <c r="U1201" s="182" t="str">
        <f t="shared" si="259"/>
        <v>Sep</v>
      </c>
      <c r="V1201" s="178">
        <f t="shared" si="260"/>
        <v>0</v>
      </c>
      <c r="W1201" s="183">
        <f t="shared" si="267"/>
        <v>240</v>
      </c>
      <c r="X1201" s="184" t="b">
        <f t="shared" si="261"/>
        <v>0</v>
      </c>
      <c r="Y1201" s="183" t="b">
        <f t="shared" si="268"/>
        <v>0</v>
      </c>
      <c r="Z1201" s="138">
        <v>0</v>
      </c>
      <c r="AA1201" s="133"/>
      <c r="AB1201" s="133" t="s">
        <v>121</v>
      </c>
      <c r="AC1201" s="133" t="s">
        <v>121</v>
      </c>
      <c r="AE1201" s="133" t="s">
        <v>121</v>
      </c>
      <c r="AF1201" s="139">
        <v>146.66666666666666</v>
      </c>
    </row>
    <row r="1202" spans="1:32" s="139" customFormat="1" ht="12">
      <c r="A1202" s="133" t="s">
        <v>1245</v>
      </c>
      <c r="B1202" s="134" t="s">
        <v>46</v>
      </c>
      <c r="C1202" s="141" t="s">
        <v>3598</v>
      </c>
      <c r="D1202" s="135">
        <v>1000004172</v>
      </c>
      <c r="E1202" s="136" t="s">
        <v>3594</v>
      </c>
      <c r="F1202" s="150">
        <v>45618</v>
      </c>
      <c r="G1202" s="137" t="str">
        <f t="shared" si="262"/>
        <v>Targeted Dealer</v>
      </c>
      <c r="H1202" s="137"/>
      <c r="I1202" s="177">
        <v>50</v>
      </c>
      <c r="J1202" s="177"/>
      <c r="K1202" s="178">
        <v>49</v>
      </c>
      <c r="L1202" s="178">
        <f t="shared" si="263"/>
        <v>1</v>
      </c>
      <c r="M1202" s="178" t="str">
        <f t="shared" si="264"/>
        <v>-</v>
      </c>
      <c r="N1202" s="179">
        <v>50</v>
      </c>
      <c r="O1202" s="180" t="str">
        <f t="shared" si="256"/>
        <v>Aug</v>
      </c>
      <c r="P1202" s="178">
        <v>25</v>
      </c>
      <c r="Q1202" s="181">
        <f t="shared" si="265"/>
        <v>24</v>
      </c>
      <c r="R1202" s="180">
        <f t="shared" si="257"/>
        <v>0.96</v>
      </c>
      <c r="S1202" s="181" t="str">
        <f t="shared" si="266"/>
        <v>GROWTH</v>
      </c>
      <c r="T1202" s="178">
        <f t="shared" si="258"/>
        <v>50</v>
      </c>
      <c r="U1202" s="182" t="str">
        <f t="shared" si="259"/>
        <v>Sep</v>
      </c>
      <c r="V1202" s="178">
        <f t="shared" si="260"/>
        <v>50</v>
      </c>
      <c r="W1202" s="183">
        <f t="shared" si="267"/>
        <v>-1</v>
      </c>
      <c r="X1202" s="184" t="b">
        <f t="shared" si="261"/>
        <v>0</v>
      </c>
      <c r="Y1202" s="183" t="str">
        <f t="shared" si="268"/>
        <v>GROWTH</v>
      </c>
      <c r="Z1202" s="138">
        <v>0</v>
      </c>
      <c r="AA1202" s="133"/>
      <c r="AB1202" s="133" t="s">
        <v>121</v>
      </c>
      <c r="AC1202" s="133" t="s">
        <v>1245</v>
      </c>
      <c r="AE1202" s="133" t="s">
        <v>1245</v>
      </c>
      <c r="AF1202" s="139">
        <v>68.5</v>
      </c>
    </row>
    <row r="1203" spans="1:32" s="139" customFormat="1" ht="12">
      <c r="A1203" s="133" t="s">
        <v>121</v>
      </c>
      <c r="B1203" s="141" t="s">
        <v>961</v>
      </c>
      <c r="C1203" s="141" t="s">
        <v>3599</v>
      </c>
      <c r="D1203" s="135">
        <v>1000004183</v>
      </c>
      <c r="E1203" s="136" t="s">
        <v>3595</v>
      </c>
      <c r="F1203" s="150">
        <v>45621</v>
      </c>
      <c r="G1203" s="137" t="str">
        <f t="shared" si="262"/>
        <v>Targeted Dealer</v>
      </c>
      <c r="H1203" s="137"/>
      <c r="I1203" s="177">
        <v>170</v>
      </c>
      <c r="J1203" s="177"/>
      <c r="K1203" s="178">
        <v>40</v>
      </c>
      <c r="L1203" s="178">
        <f t="shared" si="263"/>
        <v>130</v>
      </c>
      <c r="M1203" s="178" t="str">
        <f t="shared" si="264"/>
        <v>-</v>
      </c>
      <c r="N1203" s="179">
        <v>303.85000000000002</v>
      </c>
      <c r="O1203" s="180" t="str">
        <f t="shared" si="256"/>
        <v>Aug</v>
      </c>
      <c r="P1203" s="178">
        <v>0</v>
      </c>
      <c r="Q1203" s="181">
        <f t="shared" si="265"/>
        <v>40</v>
      </c>
      <c r="R1203" s="180" t="str">
        <f t="shared" si="257"/>
        <v xml:space="preserve"> </v>
      </c>
      <c r="S1203" s="181" t="str">
        <f t="shared" si="266"/>
        <v>GROWTH</v>
      </c>
      <c r="T1203" s="178">
        <f t="shared" si="258"/>
        <v>303.85000000000002</v>
      </c>
      <c r="U1203" s="182" t="str">
        <f t="shared" si="259"/>
        <v>Sep</v>
      </c>
      <c r="V1203" s="178">
        <f t="shared" si="260"/>
        <v>303.85000000000002</v>
      </c>
      <c r="W1203" s="183">
        <f t="shared" si="267"/>
        <v>-263.85000000000002</v>
      </c>
      <c r="X1203" s="184" t="b">
        <f t="shared" si="261"/>
        <v>0</v>
      </c>
      <c r="Y1203" s="183" t="str">
        <f t="shared" si="268"/>
        <v>GROWTH</v>
      </c>
      <c r="Z1203" s="138">
        <v>0</v>
      </c>
      <c r="AA1203" s="133"/>
      <c r="AB1203" s="133" t="s">
        <v>121</v>
      </c>
      <c r="AC1203" s="133" t="s">
        <v>121</v>
      </c>
      <c r="AE1203" s="133" t="s">
        <v>121</v>
      </c>
      <c r="AF1203" s="139">
        <v>36.583333333333336</v>
      </c>
    </row>
    <row r="1204" spans="1:32" s="139" customFormat="1" ht="12">
      <c r="A1204" s="133" t="s">
        <v>121</v>
      </c>
      <c r="B1204" s="141" t="s">
        <v>34</v>
      </c>
      <c r="C1204" s="141" t="s">
        <v>3600</v>
      </c>
      <c r="D1204" s="135">
        <v>1000004171</v>
      </c>
      <c r="E1204" s="136" t="s">
        <v>3596</v>
      </c>
      <c r="F1204" s="150">
        <v>45611</v>
      </c>
      <c r="G1204" s="137" t="str">
        <f t="shared" si="262"/>
        <v>-</v>
      </c>
      <c r="H1204" s="137"/>
      <c r="I1204" s="177">
        <v>0</v>
      </c>
      <c r="J1204" s="177"/>
      <c r="K1204" s="178">
        <v>0</v>
      </c>
      <c r="L1204" s="178">
        <f t="shared" si="263"/>
        <v>0</v>
      </c>
      <c r="M1204" s="178" t="str">
        <f t="shared" si="264"/>
        <v>-</v>
      </c>
      <c r="N1204" s="179">
        <v>17.5</v>
      </c>
      <c r="O1204" s="180" t="str">
        <f t="shared" si="256"/>
        <v>Aug</v>
      </c>
      <c r="P1204" s="178">
        <v>0</v>
      </c>
      <c r="Q1204" s="181">
        <f t="shared" si="265"/>
        <v>0</v>
      </c>
      <c r="R1204" s="180" t="str">
        <f t="shared" si="257"/>
        <v xml:space="preserve"> </v>
      </c>
      <c r="S1204" s="181" t="str">
        <f t="shared" si="266"/>
        <v>GROWTH</v>
      </c>
      <c r="T1204" s="178">
        <f t="shared" si="258"/>
        <v>17.5</v>
      </c>
      <c r="U1204" s="182" t="str">
        <f t="shared" si="259"/>
        <v>Sep</v>
      </c>
      <c r="V1204" s="178">
        <f t="shared" si="260"/>
        <v>17.5</v>
      </c>
      <c r="W1204" s="183">
        <f t="shared" si="267"/>
        <v>-17.5</v>
      </c>
      <c r="X1204" s="184" t="b">
        <f t="shared" si="261"/>
        <v>0</v>
      </c>
      <c r="Y1204" s="183" t="str">
        <f t="shared" si="268"/>
        <v>GROWTH</v>
      </c>
      <c r="Z1204" s="138">
        <v>0</v>
      </c>
      <c r="AA1204" s="133"/>
      <c r="AB1204" s="133" t="s">
        <v>121</v>
      </c>
      <c r="AC1204" s="133" t="s">
        <v>121</v>
      </c>
      <c r="AE1204" s="133" t="s">
        <v>121</v>
      </c>
      <c r="AF1204" s="139">
        <v>8.3333333333333339</v>
      </c>
    </row>
    <row r="1205" spans="1:32" s="156" customFormat="1" ht="12">
      <c r="A1205" s="133" t="s">
        <v>121</v>
      </c>
      <c r="B1205" s="141" t="s">
        <v>31</v>
      </c>
      <c r="C1205" s="141" t="s">
        <v>3602</v>
      </c>
      <c r="D1205" s="135">
        <v>1000004182</v>
      </c>
      <c r="E1205" s="136" t="s">
        <v>3601</v>
      </c>
      <c r="F1205" s="150">
        <v>45621</v>
      </c>
      <c r="G1205" s="137" t="str">
        <f t="shared" si="262"/>
        <v>Targeted Dealer</v>
      </c>
      <c r="H1205" s="137"/>
      <c r="I1205" s="177">
        <v>50</v>
      </c>
      <c r="J1205" s="177"/>
      <c r="K1205" s="178">
        <v>0</v>
      </c>
      <c r="L1205" s="178">
        <f t="shared" si="263"/>
        <v>50</v>
      </c>
      <c r="M1205" s="178" t="str">
        <f t="shared" si="264"/>
        <v>-</v>
      </c>
      <c r="N1205" s="179">
        <v>30</v>
      </c>
      <c r="O1205" s="180" t="str">
        <f t="shared" si="256"/>
        <v>Aug</v>
      </c>
      <c r="P1205" s="178">
        <v>40</v>
      </c>
      <c r="Q1205" s="181">
        <f t="shared" si="265"/>
        <v>-40</v>
      </c>
      <c r="R1205" s="180">
        <f t="shared" si="257"/>
        <v>-1</v>
      </c>
      <c r="S1205" s="181" t="str">
        <f t="shared" si="266"/>
        <v>DEGROWTH</v>
      </c>
      <c r="T1205" s="178">
        <f t="shared" si="258"/>
        <v>30</v>
      </c>
      <c r="U1205" s="182" t="str">
        <f t="shared" si="259"/>
        <v>Sep</v>
      </c>
      <c r="V1205" s="178">
        <f t="shared" si="260"/>
        <v>30</v>
      </c>
      <c r="W1205" s="183">
        <f t="shared" si="267"/>
        <v>-30</v>
      </c>
      <c r="X1205" s="184" t="b">
        <f t="shared" si="261"/>
        <v>0</v>
      </c>
      <c r="Y1205" s="183" t="str">
        <f t="shared" si="268"/>
        <v>GROWTH</v>
      </c>
      <c r="Z1205" s="138">
        <v>0</v>
      </c>
      <c r="AA1205" s="133"/>
      <c r="AB1205" s="133" t="s">
        <v>121</v>
      </c>
      <c r="AC1205" s="133" t="s">
        <v>121</v>
      </c>
      <c r="AD1205" s="139"/>
      <c r="AE1205" s="133" t="s">
        <v>121</v>
      </c>
      <c r="AF1205" s="139">
        <v>26.666666666666668</v>
      </c>
    </row>
    <row r="1206" spans="1:32" s="156" customFormat="1" ht="12">
      <c r="A1206" s="133" t="s">
        <v>121</v>
      </c>
      <c r="B1206" s="141" t="s">
        <v>34</v>
      </c>
      <c r="C1206" s="141" t="s">
        <v>3606</v>
      </c>
      <c r="D1206" s="135">
        <v>1000000568</v>
      </c>
      <c r="E1206" s="136" t="s">
        <v>3605</v>
      </c>
      <c r="F1206" s="150">
        <v>44738</v>
      </c>
      <c r="G1206" s="137" t="str">
        <f t="shared" si="262"/>
        <v>Targeted Dealer</v>
      </c>
      <c r="H1206" s="137"/>
      <c r="I1206" s="177">
        <v>80</v>
      </c>
      <c r="J1206" s="177"/>
      <c r="K1206" s="178">
        <v>159</v>
      </c>
      <c r="L1206" s="178">
        <f t="shared" si="263"/>
        <v>-79</v>
      </c>
      <c r="M1206" s="178" t="str">
        <f t="shared" si="264"/>
        <v>-</v>
      </c>
      <c r="N1206" s="179">
        <v>58</v>
      </c>
      <c r="O1206" s="180" t="str">
        <f t="shared" si="256"/>
        <v>Aug</v>
      </c>
      <c r="P1206" s="178">
        <v>31</v>
      </c>
      <c r="Q1206" s="181">
        <f t="shared" si="265"/>
        <v>128</v>
      </c>
      <c r="R1206" s="180">
        <f t="shared" si="257"/>
        <v>4.129032258064516</v>
      </c>
      <c r="S1206" s="181" t="str">
        <f t="shared" si="266"/>
        <v>GROWTH</v>
      </c>
      <c r="T1206" s="178">
        <f t="shared" si="258"/>
        <v>58</v>
      </c>
      <c r="U1206" s="182" t="str">
        <f t="shared" si="259"/>
        <v>Sep</v>
      </c>
      <c r="V1206" s="178">
        <f t="shared" si="260"/>
        <v>58</v>
      </c>
      <c r="W1206" s="183">
        <f t="shared" si="267"/>
        <v>101</v>
      </c>
      <c r="X1206" s="184" t="b">
        <f t="shared" si="261"/>
        <v>0</v>
      </c>
      <c r="Y1206" s="183" t="str">
        <f t="shared" si="268"/>
        <v>GROWTH</v>
      </c>
      <c r="Z1206" s="138">
        <v>0</v>
      </c>
      <c r="AA1206" s="133"/>
      <c r="AB1206" s="133" t="s">
        <v>121</v>
      </c>
      <c r="AC1206" s="133" t="s">
        <v>121</v>
      </c>
      <c r="AD1206" s="139"/>
      <c r="AE1206" s="133" t="s">
        <v>121</v>
      </c>
      <c r="AF1206" s="139">
        <v>48.166666666666664</v>
      </c>
    </row>
    <row r="1207" spans="1:32" s="156" customFormat="1" ht="12">
      <c r="A1207" s="133" t="s">
        <v>3061</v>
      </c>
      <c r="B1207" s="141" t="s">
        <v>87</v>
      </c>
      <c r="C1207" s="141" t="s">
        <v>3619</v>
      </c>
      <c r="D1207" s="135">
        <v>1000004184</v>
      </c>
      <c r="E1207" s="136" t="s">
        <v>3615</v>
      </c>
      <c r="F1207" s="150">
        <v>45626</v>
      </c>
      <c r="G1207" s="137" t="str">
        <f t="shared" si="262"/>
        <v>Targeted Dealer</v>
      </c>
      <c r="H1207" s="137"/>
      <c r="I1207" s="177">
        <v>60</v>
      </c>
      <c r="J1207" s="177"/>
      <c r="K1207" s="178">
        <v>60</v>
      </c>
      <c r="L1207" s="178">
        <f t="shared" si="263"/>
        <v>0</v>
      </c>
      <c r="M1207" s="178" t="str">
        <f t="shared" si="264"/>
        <v>-</v>
      </c>
      <c r="N1207" s="179">
        <v>59.75</v>
      </c>
      <c r="O1207" s="180" t="str">
        <f t="shared" si="256"/>
        <v>Aug</v>
      </c>
      <c r="P1207" s="178">
        <v>55</v>
      </c>
      <c r="Q1207" s="181">
        <f t="shared" si="265"/>
        <v>5</v>
      </c>
      <c r="R1207" s="180">
        <f t="shared" si="257"/>
        <v>9.0909090909090828E-2</v>
      </c>
      <c r="S1207" s="181" t="str">
        <f t="shared" si="266"/>
        <v>GROWTH</v>
      </c>
      <c r="T1207" s="178">
        <f t="shared" si="258"/>
        <v>59.75</v>
      </c>
      <c r="U1207" s="182" t="str">
        <f t="shared" si="259"/>
        <v>Sep</v>
      </c>
      <c r="V1207" s="178">
        <f t="shared" si="260"/>
        <v>59.75</v>
      </c>
      <c r="W1207" s="183">
        <f t="shared" si="267"/>
        <v>0.25</v>
      </c>
      <c r="X1207" s="184" t="b">
        <f t="shared" si="261"/>
        <v>0</v>
      </c>
      <c r="Y1207" s="183" t="str">
        <f t="shared" si="268"/>
        <v>GROWTH</v>
      </c>
      <c r="Z1207" s="138">
        <v>0</v>
      </c>
      <c r="AA1207" s="133"/>
      <c r="AB1207" s="133" t="s">
        <v>121</v>
      </c>
      <c r="AC1207" s="133" t="s">
        <v>3061</v>
      </c>
      <c r="AD1207" s="139"/>
      <c r="AE1207" s="133" t="s">
        <v>3061</v>
      </c>
      <c r="AF1207" s="139">
        <v>43.316666666666663</v>
      </c>
    </row>
    <row r="1208" spans="1:32" s="156" customFormat="1" ht="12">
      <c r="A1208" s="133" t="s">
        <v>121</v>
      </c>
      <c r="B1208" s="141" t="s">
        <v>27</v>
      </c>
      <c r="C1208" s="141" t="s">
        <v>3620</v>
      </c>
      <c r="D1208" s="135">
        <v>1000004177</v>
      </c>
      <c r="E1208" s="136" t="s">
        <v>3616</v>
      </c>
      <c r="F1208" s="150">
        <v>45630</v>
      </c>
      <c r="G1208" s="137" t="str">
        <f t="shared" si="262"/>
        <v>Targeted Dealer</v>
      </c>
      <c r="H1208" s="137"/>
      <c r="I1208" s="177">
        <v>40</v>
      </c>
      <c r="J1208" s="177"/>
      <c r="K1208" s="178">
        <v>20</v>
      </c>
      <c r="L1208" s="178">
        <f t="shared" si="263"/>
        <v>20</v>
      </c>
      <c r="M1208" s="178" t="str">
        <f t="shared" si="264"/>
        <v>-</v>
      </c>
      <c r="N1208" s="179">
        <v>40</v>
      </c>
      <c r="O1208" s="180" t="str">
        <f t="shared" si="256"/>
        <v>Aug</v>
      </c>
      <c r="P1208" s="178">
        <v>40</v>
      </c>
      <c r="Q1208" s="181">
        <f t="shared" si="265"/>
        <v>-20</v>
      </c>
      <c r="R1208" s="180">
        <f t="shared" si="257"/>
        <v>-0.5</v>
      </c>
      <c r="S1208" s="181" t="str">
        <f t="shared" si="266"/>
        <v>DEGROWTH</v>
      </c>
      <c r="T1208" s="178">
        <f t="shared" si="258"/>
        <v>40</v>
      </c>
      <c r="U1208" s="182" t="str">
        <f t="shared" si="259"/>
        <v>Sep</v>
      </c>
      <c r="V1208" s="178">
        <f t="shared" si="260"/>
        <v>40</v>
      </c>
      <c r="W1208" s="183">
        <f t="shared" si="267"/>
        <v>-20</v>
      </c>
      <c r="X1208" s="184" t="b">
        <f t="shared" si="261"/>
        <v>0</v>
      </c>
      <c r="Y1208" s="183" t="str">
        <f t="shared" si="268"/>
        <v>GROWTH</v>
      </c>
      <c r="Z1208" s="138">
        <v>0</v>
      </c>
      <c r="AA1208" s="133"/>
      <c r="AB1208" s="133" t="s">
        <v>121</v>
      </c>
      <c r="AC1208" s="133" t="s">
        <v>121</v>
      </c>
      <c r="AD1208" s="139"/>
      <c r="AE1208" s="133" t="s">
        <v>121</v>
      </c>
      <c r="AF1208" s="139">
        <v>54.166666666666664</v>
      </c>
    </row>
    <row r="1209" spans="1:32" s="156" customFormat="1" ht="12">
      <c r="A1209" s="133" t="s">
        <v>1245</v>
      </c>
      <c r="B1209" s="141" t="s">
        <v>57</v>
      </c>
      <c r="C1209" s="141" t="s">
        <v>3621</v>
      </c>
      <c r="D1209" s="135">
        <v>1000004174</v>
      </c>
      <c r="E1209" s="136" t="s">
        <v>3617</v>
      </c>
      <c r="F1209" s="150">
        <v>45625</v>
      </c>
      <c r="G1209" s="137" t="str">
        <f t="shared" si="262"/>
        <v>Targeted Dealer</v>
      </c>
      <c r="H1209" s="137"/>
      <c r="I1209" s="177">
        <v>110</v>
      </c>
      <c r="J1209" s="177"/>
      <c r="K1209" s="178">
        <v>125</v>
      </c>
      <c r="L1209" s="178">
        <f t="shared" si="263"/>
        <v>-15</v>
      </c>
      <c r="M1209" s="178" t="str">
        <f t="shared" si="264"/>
        <v>-</v>
      </c>
      <c r="N1209" s="179">
        <v>87</v>
      </c>
      <c r="O1209" s="180" t="str">
        <f t="shared" si="256"/>
        <v>Aug</v>
      </c>
      <c r="P1209" s="178">
        <v>147.5</v>
      </c>
      <c r="Q1209" s="181">
        <f t="shared" si="265"/>
        <v>-22.5</v>
      </c>
      <c r="R1209" s="180">
        <f t="shared" si="257"/>
        <v>-0.15254237288135597</v>
      </c>
      <c r="S1209" s="181" t="str">
        <f t="shared" si="266"/>
        <v>DEGROWTH</v>
      </c>
      <c r="T1209" s="178">
        <f t="shared" si="258"/>
        <v>87</v>
      </c>
      <c r="U1209" s="182" t="str">
        <f t="shared" si="259"/>
        <v>Sep</v>
      </c>
      <c r="V1209" s="178">
        <f t="shared" si="260"/>
        <v>87</v>
      </c>
      <c r="W1209" s="183">
        <f t="shared" si="267"/>
        <v>38</v>
      </c>
      <c r="X1209" s="184" t="b">
        <f t="shared" si="261"/>
        <v>0</v>
      </c>
      <c r="Y1209" s="183" t="str">
        <f t="shared" si="268"/>
        <v>GROWTH</v>
      </c>
      <c r="Z1209" s="138">
        <v>0</v>
      </c>
      <c r="AA1209" s="133"/>
      <c r="AB1209" s="133" t="s">
        <v>121</v>
      </c>
      <c r="AC1209" s="133" t="s">
        <v>1245</v>
      </c>
      <c r="AD1209" s="139"/>
      <c r="AE1209" s="133" t="s">
        <v>1245</v>
      </c>
      <c r="AF1209" s="139">
        <v>139.25</v>
      </c>
    </row>
    <row r="1210" spans="1:32" s="156" customFormat="1" ht="12">
      <c r="A1210" s="133" t="s">
        <v>1245</v>
      </c>
      <c r="B1210" s="141" t="s">
        <v>43</v>
      </c>
      <c r="C1210" s="141" t="s">
        <v>3622</v>
      </c>
      <c r="D1210" s="135">
        <v>1000004175</v>
      </c>
      <c r="E1210" s="136" t="s">
        <v>3618</v>
      </c>
      <c r="F1210" s="150">
        <v>45625</v>
      </c>
      <c r="G1210" s="137" t="str">
        <f t="shared" si="262"/>
        <v>Targeted Dealer</v>
      </c>
      <c r="H1210" s="137"/>
      <c r="I1210" s="177">
        <v>38</v>
      </c>
      <c r="J1210" s="177"/>
      <c r="K1210" s="178">
        <v>53.5</v>
      </c>
      <c r="L1210" s="178">
        <f t="shared" si="263"/>
        <v>-15.5</v>
      </c>
      <c r="M1210" s="178" t="str">
        <f t="shared" si="264"/>
        <v>-</v>
      </c>
      <c r="N1210" s="179">
        <v>12.5</v>
      </c>
      <c r="O1210" s="180" t="str">
        <f t="shared" si="256"/>
        <v>Aug</v>
      </c>
      <c r="P1210" s="178">
        <v>39</v>
      </c>
      <c r="Q1210" s="181">
        <f t="shared" si="265"/>
        <v>14.5</v>
      </c>
      <c r="R1210" s="180">
        <f t="shared" si="257"/>
        <v>0.37179487179487181</v>
      </c>
      <c r="S1210" s="181" t="str">
        <f t="shared" si="266"/>
        <v>GROWTH</v>
      </c>
      <c r="T1210" s="178">
        <f t="shared" si="258"/>
        <v>12.5</v>
      </c>
      <c r="U1210" s="182" t="str">
        <f t="shared" si="259"/>
        <v>Sep</v>
      </c>
      <c r="V1210" s="178">
        <f t="shared" si="260"/>
        <v>12.5</v>
      </c>
      <c r="W1210" s="183">
        <f t="shared" si="267"/>
        <v>41</v>
      </c>
      <c r="X1210" s="184" t="b">
        <f t="shared" si="261"/>
        <v>0</v>
      </c>
      <c r="Y1210" s="183" t="str">
        <f t="shared" si="268"/>
        <v>GROWTH</v>
      </c>
      <c r="Z1210" s="138">
        <v>0</v>
      </c>
      <c r="AA1210" s="133"/>
      <c r="AB1210" s="133" t="s">
        <v>121</v>
      </c>
      <c r="AC1210" s="133" t="s">
        <v>1245</v>
      </c>
      <c r="AD1210" s="139"/>
      <c r="AE1210" s="133" t="s">
        <v>1245</v>
      </c>
      <c r="AF1210" s="139">
        <v>40.333333333333336</v>
      </c>
    </row>
    <row r="1211" spans="1:32" s="156" customFormat="1" ht="12">
      <c r="A1211" s="133" t="s">
        <v>121</v>
      </c>
      <c r="B1211" s="141" t="s">
        <v>37</v>
      </c>
      <c r="C1211" s="141" t="s">
        <v>3716</v>
      </c>
      <c r="D1211" s="135">
        <v>1000004166</v>
      </c>
      <c r="E1211" s="136" t="s">
        <v>3715</v>
      </c>
      <c r="F1211" s="150">
        <v>45603</v>
      </c>
      <c r="G1211" s="137" t="str">
        <f t="shared" si="262"/>
        <v>Targeted Dealer</v>
      </c>
      <c r="H1211" s="137"/>
      <c r="I1211" s="177">
        <v>60</v>
      </c>
      <c r="J1211" s="177"/>
      <c r="K1211" s="178">
        <v>30</v>
      </c>
      <c r="L1211" s="178">
        <f t="shared" si="263"/>
        <v>30</v>
      </c>
      <c r="M1211" s="178" t="str">
        <f t="shared" si="264"/>
        <v>-</v>
      </c>
      <c r="N1211" s="179">
        <v>0</v>
      </c>
      <c r="O1211" s="180" t="str">
        <f t="shared" si="256"/>
        <v>Aug</v>
      </c>
      <c r="P1211" s="178">
        <v>0</v>
      </c>
      <c r="Q1211" s="181">
        <f t="shared" si="265"/>
        <v>30</v>
      </c>
      <c r="R1211" s="180" t="str">
        <f t="shared" si="257"/>
        <v xml:space="preserve"> </v>
      </c>
      <c r="S1211" s="181" t="b">
        <f t="shared" si="266"/>
        <v>0</v>
      </c>
      <c r="T1211" s="178">
        <f t="shared" si="258"/>
        <v>0</v>
      </c>
      <c r="U1211" s="182" t="str">
        <f t="shared" si="259"/>
        <v>Sep</v>
      </c>
      <c r="V1211" s="178">
        <f t="shared" si="260"/>
        <v>0</v>
      </c>
      <c r="W1211" s="183">
        <f t="shared" si="267"/>
        <v>30</v>
      </c>
      <c r="X1211" s="184" t="b">
        <f t="shared" si="261"/>
        <v>0</v>
      </c>
      <c r="Y1211" s="183" t="b">
        <f t="shared" si="268"/>
        <v>0</v>
      </c>
      <c r="Z1211" s="138">
        <v>0</v>
      </c>
      <c r="AA1211" s="133"/>
      <c r="AB1211" s="133" t="s">
        <v>121</v>
      </c>
      <c r="AC1211" s="133" t="s">
        <v>121</v>
      </c>
      <c r="AD1211" s="139"/>
      <c r="AE1211" s="133" t="s">
        <v>121</v>
      </c>
      <c r="AF1211" s="139">
        <v>20</v>
      </c>
    </row>
    <row r="1212" spans="1:32" s="156" customFormat="1" ht="12">
      <c r="A1212" s="133" t="s">
        <v>3061</v>
      </c>
      <c r="B1212" s="141" t="s">
        <v>99</v>
      </c>
      <c r="C1212" s="141" t="s">
        <v>3718</v>
      </c>
      <c r="D1212" s="135">
        <v>1000001168</v>
      </c>
      <c r="E1212" s="136" t="s">
        <v>3652</v>
      </c>
      <c r="F1212" s="150">
        <v>44739</v>
      </c>
      <c r="G1212" s="137" t="str">
        <f t="shared" si="262"/>
        <v>Targeted Dealer</v>
      </c>
      <c r="H1212" s="137"/>
      <c r="I1212" s="177">
        <v>10</v>
      </c>
      <c r="J1212" s="177"/>
      <c r="K1212" s="178">
        <v>8</v>
      </c>
      <c r="L1212" s="178">
        <f t="shared" si="263"/>
        <v>2</v>
      </c>
      <c r="M1212" s="178" t="str">
        <f t="shared" si="264"/>
        <v>-</v>
      </c>
      <c r="N1212" s="179">
        <v>0</v>
      </c>
      <c r="O1212" s="180" t="str">
        <f t="shared" si="256"/>
        <v>Aug</v>
      </c>
      <c r="P1212" s="178">
        <v>24</v>
      </c>
      <c r="Q1212" s="181">
        <f t="shared" si="265"/>
        <v>-16</v>
      </c>
      <c r="R1212" s="180">
        <f t="shared" si="257"/>
        <v>-0.66666666666666674</v>
      </c>
      <c r="S1212" s="181" t="b">
        <f t="shared" si="266"/>
        <v>0</v>
      </c>
      <c r="T1212" s="178">
        <f t="shared" si="258"/>
        <v>0</v>
      </c>
      <c r="U1212" s="182" t="str">
        <f t="shared" si="259"/>
        <v>Sep</v>
      </c>
      <c r="V1212" s="178">
        <f t="shared" si="260"/>
        <v>0</v>
      </c>
      <c r="W1212" s="183">
        <f t="shared" si="267"/>
        <v>8</v>
      </c>
      <c r="X1212" s="184" t="b">
        <f t="shared" si="261"/>
        <v>0</v>
      </c>
      <c r="Y1212" s="183" t="b">
        <f t="shared" si="268"/>
        <v>0</v>
      </c>
      <c r="Z1212" s="138">
        <v>0</v>
      </c>
      <c r="AA1212" s="133"/>
      <c r="AB1212" s="133" t="s">
        <v>121</v>
      </c>
      <c r="AC1212" s="133" t="s">
        <v>3061</v>
      </c>
      <c r="AD1212" s="139"/>
      <c r="AE1212" s="133" t="s">
        <v>3061</v>
      </c>
      <c r="AF1212" s="139">
        <v>9</v>
      </c>
    </row>
    <row r="1213" spans="1:32" s="156" customFormat="1" ht="12">
      <c r="A1213" s="133" t="s">
        <v>121</v>
      </c>
      <c r="B1213" s="141" t="s">
        <v>25</v>
      </c>
      <c r="C1213" s="141" t="s">
        <v>3726</v>
      </c>
      <c r="D1213" s="135">
        <v>1000004179</v>
      </c>
      <c r="E1213" s="136" t="s">
        <v>3722</v>
      </c>
      <c r="F1213" s="150">
        <v>45635</v>
      </c>
      <c r="G1213" s="137" t="str">
        <f t="shared" si="262"/>
        <v>Targeted Dealer</v>
      </c>
      <c r="H1213" s="137"/>
      <c r="I1213" s="177">
        <v>80</v>
      </c>
      <c r="J1213" s="177"/>
      <c r="K1213" s="178">
        <v>0</v>
      </c>
      <c r="L1213" s="178">
        <f t="shared" si="263"/>
        <v>80</v>
      </c>
      <c r="M1213" s="178" t="str">
        <f t="shared" si="264"/>
        <v>-</v>
      </c>
      <c r="N1213" s="179">
        <v>160</v>
      </c>
      <c r="O1213" s="180" t="str">
        <f t="shared" si="256"/>
        <v>Aug</v>
      </c>
      <c r="P1213" s="178">
        <v>40</v>
      </c>
      <c r="Q1213" s="181">
        <f t="shared" si="265"/>
        <v>-40</v>
      </c>
      <c r="R1213" s="180">
        <f t="shared" si="257"/>
        <v>-1</v>
      </c>
      <c r="S1213" s="181" t="str">
        <f t="shared" si="266"/>
        <v>DEGROWTH</v>
      </c>
      <c r="T1213" s="178">
        <f t="shared" si="258"/>
        <v>160</v>
      </c>
      <c r="U1213" s="182" t="str">
        <f t="shared" si="259"/>
        <v>Sep</v>
      </c>
      <c r="V1213" s="178">
        <f t="shared" si="260"/>
        <v>160</v>
      </c>
      <c r="W1213" s="183">
        <f t="shared" si="267"/>
        <v>-160</v>
      </c>
      <c r="X1213" s="184" t="b">
        <f t="shared" si="261"/>
        <v>0</v>
      </c>
      <c r="Y1213" s="183" t="str">
        <f t="shared" si="268"/>
        <v>GROWTH</v>
      </c>
      <c r="Z1213" s="138">
        <v>0</v>
      </c>
      <c r="AA1213" s="133"/>
      <c r="AB1213" s="133" t="s">
        <v>121</v>
      </c>
      <c r="AC1213" s="133" t="s">
        <v>121</v>
      </c>
      <c r="AD1213" s="139"/>
      <c r="AE1213" s="133" t="s">
        <v>121</v>
      </c>
      <c r="AF1213" s="139">
        <v>86.666666666666671</v>
      </c>
    </row>
    <row r="1214" spans="1:32" s="156" customFormat="1" ht="12">
      <c r="A1214" s="133" t="s">
        <v>121</v>
      </c>
      <c r="B1214" s="134" t="s">
        <v>3921</v>
      </c>
      <c r="C1214" s="141" t="s">
        <v>3725</v>
      </c>
      <c r="D1214" s="135">
        <v>1000004181</v>
      </c>
      <c r="E1214" s="136" t="s">
        <v>3723</v>
      </c>
      <c r="F1214" s="150">
        <v>45635</v>
      </c>
      <c r="G1214" s="137" t="str">
        <f t="shared" si="262"/>
        <v>Targeted Dealer</v>
      </c>
      <c r="H1214" s="137"/>
      <c r="I1214" s="177">
        <v>80</v>
      </c>
      <c r="J1214" s="177"/>
      <c r="K1214" s="178">
        <v>105</v>
      </c>
      <c r="L1214" s="178">
        <f t="shared" si="263"/>
        <v>-25</v>
      </c>
      <c r="M1214" s="178" t="str">
        <f t="shared" si="264"/>
        <v>-</v>
      </c>
      <c r="N1214" s="179">
        <v>40</v>
      </c>
      <c r="O1214" s="180" t="str">
        <f t="shared" si="256"/>
        <v>Aug</v>
      </c>
      <c r="P1214" s="178">
        <v>80</v>
      </c>
      <c r="Q1214" s="181">
        <f t="shared" si="265"/>
        <v>25</v>
      </c>
      <c r="R1214" s="180">
        <f t="shared" si="257"/>
        <v>0.3125</v>
      </c>
      <c r="S1214" s="181" t="str">
        <f t="shared" si="266"/>
        <v>GROWTH</v>
      </c>
      <c r="T1214" s="178">
        <f t="shared" si="258"/>
        <v>40</v>
      </c>
      <c r="U1214" s="182" t="str">
        <f t="shared" si="259"/>
        <v>Sep</v>
      </c>
      <c r="V1214" s="178">
        <f t="shared" si="260"/>
        <v>40</v>
      </c>
      <c r="W1214" s="183">
        <f t="shared" si="267"/>
        <v>65</v>
      </c>
      <c r="X1214" s="184" t="b">
        <f t="shared" si="261"/>
        <v>0</v>
      </c>
      <c r="Y1214" s="183" t="str">
        <f t="shared" si="268"/>
        <v>GROWTH</v>
      </c>
      <c r="Z1214" s="138">
        <v>0</v>
      </c>
      <c r="AA1214" s="133"/>
      <c r="AB1214" s="133" t="s">
        <v>121</v>
      </c>
      <c r="AC1214" s="133" t="s">
        <v>121</v>
      </c>
      <c r="AD1214" s="139"/>
      <c r="AE1214" s="133" t="s">
        <v>121</v>
      </c>
      <c r="AF1214" s="139">
        <v>136.65833333333333</v>
      </c>
    </row>
    <row r="1215" spans="1:32" s="156" customFormat="1" ht="12">
      <c r="A1215" s="133" t="s">
        <v>121</v>
      </c>
      <c r="B1215" s="134" t="s">
        <v>12</v>
      </c>
      <c r="C1215" s="141" t="s">
        <v>3739</v>
      </c>
      <c r="D1215" s="135">
        <v>1000004187</v>
      </c>
      <c r="E1215" s="136" t="s">
        <v>3731</v>
      </c>
      <c r="F1215" s="150">
        <v>45636</v>
      </c>
      <c r="G1215" s="137" t="str">
        <f t="shared" si="262"/>
        <v>Targeted Dealer</v>
      </c>
      <c r="H1215" s="137"/>
      <c r="I1215" s="177">
        <v>200</v>
      </c>
      <c r="J1215" s="177"/>
      <c r="K1215" s="178">
        <v>59</v>
      </c>
      <c r="L1215" s="178">
        <f t="shared" si="263"/>
        <v>141</v>
      </c>
      <c r="M1215" s="178" t="str">
        <f t="shared" si="264"/>
        <v>-</v>
      </c>
      <c r="N1215" s="179">
        <v>105</v>
      </c>
      <c r="O1215" s="180" t="str">
        <f t="shared" si="256"/>
        <v>Aug</v>
      </c>
      <c r="P1215" s="178">
        <v>126</v>
      </c>
      <c r="Q1215" s="181">
        <f t="shared" si="265"/>
        <v>-67</v>
      </c>
      <c r="R1215" s="180">
        <f t="shared" si="257"/>
        <v>-0.53174603174603174</v>
      </c>
      <c r="S1215" s="181" t="str">
        <f t="shared" si="266"/>
        <v>DEGROWTH</v>
      </c>
      <c r="T1215" s="178">
        <f t="shared" si="258"/>
        <v>105</v>
      </c>
      <c r="U1215" s="182" t="str">
        <f t="shared" si="259"/>
        <v>Sep</v>
      </c>
      <c r="V1215" s="178">
        <f t="shared" si="260"/>
        <v>105</v>
      </c>
      <c r="W1215" s="183">
        <f t="shared" si="267"/>
        <v>-46</v>
      </c>
      <c r="X1215" s="184" t="b">
        <f t="shared" si="261"/>
        <v>0</v>
      </c>
      <c r="Y1215" s="183" t="str">
        <f t="shared" si="268"/>
        <v>GROWTH</v>
      </c>
      <c r="Z1215" s="138">
        <v>0</v>
      </c>
      <c r="AA1215" s="133"/>
      <c r="AB1215" s="133" t="s">
        <v>121</v>
      </c>
      <c r="AC1215" s="133" t="s">
        <v>121</v>
      </c>
      <c r="AD1215" s="139"/>
      <c r="AE1215" s="133" t="s">
        <v>121</v>
      </c>
      <c r="AF1215" s="139">
        <v>232.41666666666666</v>
      </c>
    </row>
    <row r="1216" spans="1:32" s="156" customFormat="1" ht="12">
      <c r="A1216" s="133" t="s">
        <v>1245</v>
      </c>
      <c r="B1216" s="141" t="s">
        <v>57</v>
      </c>
      <c r="C1216" s="141" t="s">
        <v>3742</v>
      </c>
      <c r="D1216" s="135">
        <v>1000004185</v>
      </c>
      <c r="E1216" s="136" t="s">
        <v>3734</v>
      </c>
      <c r="F1216" s="150">
        <v>45631</v>
      </c>
      <c r="G1216" s="137" t="str">
        <f t="shared" si="262"/>
        <v>Targeted Dealer</v>
      </c>
      <c r="H1216" s="137"/>
      <c r="I1216" s="177">
        <v>50</v>
      </c>
      <c r="J1216" s="177"/>
      <c r="K1216" s="178">
        <v>25</v>
      </c>
      <c r="L1216" s="178">
        <f t="shared" si="263"/>
        <v>25</v>
      </c>
      <c r="M1216" s="178" t="str">
        <f t="shared" si="264"/>
        <v>-</v>
      </c>
      <c r="N1216" s="179">
        <v>50</v>
      </c>
      <c r="O1216" s="180" t="str">
        <f t="shared" si="256"/>
        <v>Aug</v>
      </c>
      <c r="P1216" s="178">
        <v>25</v>
      </c>
      <c r="Q1216" s="181">
        <f t="shared" si="265"/>
        <v>0</v>
      </c>
      <c r="R1216" s="180">
        <f t="shared" si="257"/>
        <v>0</v>
      </c>
      <c r="S1216" s="181" t="str">
        <f t="shared" si="266"/>
        <v>GROWTH</v>
      </c>
      <c r="T1216" s="178">
        <f t="shared" si="258"/>
        <v>50</v>
      </c>
      <c r="U1216" s="182" t="str">
        <f t="shared" si="259"/>
        <v>Sep</v>
      </c>
      <c r="V1216" s="178">
        <f t="shared" si="260"/>
        <v>50</v>
      </c>
      <c r="W1216" s="183">
        <f t="shared" si="267"/>
        <v>-25</v>
      </c>
      <c r="X1216" s="184" t="b">
        <f t="shared" si="261"/>
        <v>0</v>
      </c>
      <c r="Y1216" s="183" t="str">
        <f t="shared" si="268"/>
        <v>GROWTH</v>
      </c>
      <c r="Z1216" s="138">
        <v>0</v>
      </c>
      <c r="AA1216" s="133"/>
      <c r="AB1216" s="133" t="s">
        <v>121</v>
      </c>
      <c r="AC1216" s="133" t="s">
        <v>1245</v>
      </c>
      <c r="AD1216" s="139"/>
      <c r="AE1216" s="133" t="s">
        <v>1245</v>
      </c>
      <c r="AF1216" s="139">
        <v>46.666666666666664</v>
      </c>
    </row>
    <row r="1217" spans="1:32" s="156" customFormat="1" ht="12">
      <c r="A1217" s="133" t="s">
        <v>3061</v>
      </c>
      <c r="B1217" s="141" t="s">
        <v>99</v>
      </c>
      <c r="C1217" s="141" t="s">
        <v>3743</v>
      </c>
      <c r="D1217" s="135">
        <v>1000001184</v>
      </c>
      <c r="E1217" s="136" t="s">
        <v>3691</v>
      </c>
      <c r="F1217" s="150">
        <v>44739</v>
      </c>
      <c r="G1217" s="137" t="str">
        <f t="shared" si="262"/>
        <v>Targeted Dealer</v>
      </c>
      <c r="H1217" s="137"/>
      <c r="I1217" s="177">
        <v>25</v>
      </c>
      <c r="J1217" s="177"/>
      <c r="K1217" s="178">
        <v>0</v>
      </c>
      <c r="L1217" s="178">
        <f t="shared" si="263"/>
        <v>25</v>
      </c>
      <c r="M1217" s="178" t="str">
        <f t="shared" si="264"/>
        <v>-</v>
      </c>
      <c r="N1217" s="179">
        <v>30</v>
      </c>
      <c r="O1217" s="180" t="str">
        <f t="shared" si="256"/>
        <v>Aug</v>
      </c>
      <c r="P1217" s="178">
        <v>0</v>
      </c>
      <c r="Q1217" s="181">
        <f t="shared" si="265"/>
        <v>0</v>
      </c>
      <c r="R1217" s="180" t="str">
        <f t="shared" si="257"/>
        <v xml:space="preserve"> </v>
      </c>
      <c r="S1217" s="181" t="str">
        <f t="shared" si="266"/>
        <v>GROWTH</v>
      </c>
      <c r="T1217" s="178">
        <f t="shared" si="258"/>
        <v>30</v>
      </c>
      <c r="U1217" s="182" t="str">
        <f t="shared" si="259"/>
        <v>Sep</v>
      </c>
      <c r="V1217" s="178">
        <f t="shared" si="260"/>
        <v>30</v>
      </c>
      <c r="W1217" s="183">
        <f t="shared" si="267"/>
        <v>-30</v>
      </c>
      <c r="X1217" s="184" t="b">
        <f t="shared" si="261"/>
        <v>0</v>
      </c>
      <c r="Y1217" s="183" t="str">
        <f t="shared" si="268"/>
        <v>GROWTH</v>
      </c>
      <c r="Z1217" s="138">
        <v>0</v>
      </c>
      <c r="AA1217" s="133"/>
      <c r="AB1217" s="133" t="s">
        <v>121</v>
      </c>
      <c r="AC1217" s="133" t="s">
        <v>3061</v>
      </c>
      <c r="AD1217" s="139"/>
      <c r="AE1217" s="133" t="s">
        <v>3061</v>
      </c>
      <c r="AF1217" s="139">
        <v>16.666666666666668</v>
      </c>
    </row>
    <row r="1218" spans="1:32" s="156" customFormat="1" ht="12">
      <c r="A1218" s="133" t="s">
        <v>3061</v>
      </c>
      <c r="B1218" s="141" t="s">
        <v>101</v>
      </c>
      <c r="C1218" s="141" t="s">
        <v>3745</v>
      </c>
      <c r="D1218" s="135">
        <v>1000001660</v>
      </c>
      <c r="E1218" s="136" t="s">
        <v>3642</v>
      </c>
      <c r="F1218" s="150">
        <v>44739</v>
      </c>
      <c r="G1218" s="137" t="str">
        <f t="shared" si="262"/>
        <v>Targeted Dealer</v>
      </c>
      <c r="H1218" s="137"/>
      <c r="I1218" s="177">
        <v>35</v>
      </c>
      <c r="J1218" s="177"/>
      <c r="K1218" s="178">
        <v>0</v>
      </c>
      <c r="L1218" s="178">
        <f t="shared" si="263"/>
        <v>35</v>
      </c>
      <c r="M1218" s="178" t="str">
        <f t="shared" si="264"/>
        <v>-</v>
      </c>
      <c r="N1218" s="179">
        <v>0</v>
      </c>
      <c r="O1218" s="180" t="str">
        <f t="shared" si="256"/>
        <v>Aug</v>
      </c>
      <c r="P1218" s="178">
        <v>0</v>
      </c>
      <c r="Q1218" s="181">
        <f t="shared" si="265"/>
        <v>0</v>
      </c>
      <c r="R1218" s="180" t="str">
        <f t="shared" si="257"/>
        <v xml:space="preserve"> </v>
      </c>
      <c r="S1218" s="181" t="b">
        <f t="shared" si="266"/>
        <v>0</v>
      </c>
      <c r="T1218" s="178">
        <f t="shared" si="258"/>
        <v>0</v>
      </c>
      <c r="U1218" s="182" t="str">
        <f t="shared" si="259"/>
        <v>Sep</v>
      </c>
      <c r="V1218" s="178">
        <f t="shared" si="260"/>
        <v>0</v>
      </c>
      <c r="W1218" s="183">
        <f t="shared" si="267"/>
        <v>0</v>
      </c>
      <c r="X1218" s="184" t="b">
        <f t="shared" si="261"/>
        <v>0</v>
      </c>
      <c r="Y1218" s="183" t="b">
        <f t="shared" si="268"/>
        <v>0</v>
      </c>
      <c r="Z1218" s="138">
        <v>0</v>
      </c>
      <c r="AA1218" s="133"/>
      <c r="AB1218" s="133" t="s">
        <v>121</v>
      </c>
      <c r="AC1218" s="133" t="s">
        <v>3061</v>
      </c>
      <c r="AD1218" s="139"/>
      <c r="AE1218" s="133" t="s">
        <v>3061</v>
      </c>
      <c r="AF1218" s="139">
        <v>10.833333333333334</v>
      </c>
    </row>
    <row r="1219" spans="1:32" s="156" customFormat="1" ht="12">
      <c r="A1219" s="133" t="s">
        <v>3918</v>
      </c>
      <c r="B1219" s="141" t="s">
        <v>76</v>
      </c>
      <c r="C1219" s="141" t="s">
        <v>3746</v>
      </c>
      <c r="D1219" s="135">
        <v>1000002780</v>
      </c>
      <c r="E1219" s="136" t="s">
        <v>3666</v>
      </c>
      <c r="F1219" s="150">
        <v>44741</v>
      </c>
      <c r="G1219" s="137" t="str">
        <f t="shared" si="262"/>
        <v>Targeted Dealer</v>
      </c>
      <c r="H1219" s="137"/>
      <c r="I1219" s="177">
        <v>20</v>
      </c>
      <c r="J1219" s="177"/>
      <c r="K1219" s="178">
        <v>0</v>
      </c>
      <c r="L1219" s="178">
        <f t="shared" si="263"/>
        <v>20</v>
      </c>
      <c r="M1219" s="178" t="str">
        <f t="shared" si="264"/>
        <v>-</v>
      </c>
      <c r="N1219" s="179">
        <v>0</v>
      </c>
      <c r="O1219" s="180" t="str">
        <f t="shared" si="256"/>
        <v>Aug</v>
      </c>
      <c r="P1219" s="178">
        <v>25.5</v>
      </c>
      <c r="Q1219" s="181">
        <f t="shared" si="265"/>
        <v>-25.5</v>
      </c>
      <c r="R1219" s="180">
        <f t="shared" si="257"/>
        <v>-1</v>
      </c>
      <c r="S1219" s="181" t="b">
        <f t="shared" si="266"/>
        <v>0</v>
      </c>
      <c r="T1219" s="178">
        <f t="shared" si="258"/>
        <v>0</v>
      </c>
      <c r="U1219" s="182" t="str">
        <f t="shared" si="259"/>
        <v>Sep</v>
      </c>
      <c r="V1219" s="178">
        <f t="shared" si="260"/>
        <v>0</v>
      </c>
      <c r="W1219" s="183">
        <f t="shared" si="267"/>
        <v>0</v>
      </c>
      <c r="X1219" s="184" t="b">
        <f t="shared" si="261"/>
        <v>0</v>
      </c>
      <c r="Y1219" s="183" t="b">
        <f t="shared" si="268"/>
        <v>0</v>
      </c>
      <c r="Z1219" s="138">
        <v>0</v>
      </c>
      <c r="AA1219" s="133"/>
      <c r="AB1219" s="133" t="s">
        <v>121</v>
      </c>
      <c r="AC1219" s="133" t="s">
        <v>3918</v>
      </c>
      <c r="AD1219" s="139"/>
      <c r="AE1219" s="133" t="s">
        <v>3918</v>
      </c>
      <c r="AF1219" s="139">
        <v>14.75</v>
      </c>
    </row>
    <row r="1220" spans="1:32" s="156" customFormat="1" ht="12">
      <c r="A1220" s="133" t="s">
        <v>3061</v>
      </c>
      <c r="B1220" s="141" t="s">
        <v>99</v>
      </c>
      <c r="C1220" s="141" t="s">
        <v>3749</v>
      </c>
      <c r="D1220" s="135">
        <v>1000002525</v>
      </c>
      <c r="E1220" s="136" t="s">
        <v>3654</v>
      </c>
      <c r="F1220" s="150">
        <v>44739</v>
      </c>
      <c r="G1220" s="137" t="str">
        <f t="shared" si="262"/>
        <v>Targeted Dealer</v>
      </c>
      <c r="H1220" s="137"/>
      <c r="I1220" s="177">
        <v>10</v>
      </c>
      <c r="J1220" s="177"/>
      <c r="K1220" s="178">
        <v>10</v>
      </c>
      <c r="L1220" s="178">
        <f t="shared" si="263"/>
        <v>0</v>
      </c>
      <c r="M1220" s="178" t="str">
        <f t="shared" si="264"/>
        <v>-</v>
      </c>
      <c r="N1220" s="179">
        <v>0</v>
      </c>
      <c r="O1220" s="180" t="str">
        <f t="shared" ref="O1220:O1283" si="269">IF(F1220&lt;=$P$2,"Aug","")</f>
        <v>Aug</v>
      </c>
      <c r="P1220" s="178">
        <v>0</v>
      </c>
      <c r="Q1220" s="181">
        <f t="shared" si="265"/>
        <v>10</v>
      </c>
      <c r="R1220" s="180" t="str">
        <f t="shared" ref="R1220:R1283" si="270">IFERROR(IF(O1220="Aug",(K1220/P1220-1))," ")</f>
        <v xml:space="preserve"> </v>
      </c>
      <c r="S1220" s="181" t="b">
        <f t="shared" si="266"/>
        <v>0</v>
      </c>
      <c r="T1220" s="178">
        <f t="shared" ref="T1220:T1283" si="271">N1220</f>
        <v>0</v>
      </c>
      <c r="U1220" s="182" t="str">
        <f t="shared" ref="U1220:U1283" si="272">IF(F1220&lt;=$V$2,"Sep","")</f>
        <v>Sep</v>
      </c>
      <c r="V1220" s="178">
        <f t="shared" si="260"/>
        <v>0</v>
      </c>
      <c r="W1220" s="183">
        <f t="shared" si="267"/>
        <v>10</v>
      </c>
      <c r="X1220" s="184" t="b">
        <f t="shared" si="261"/>
        <v>0</v>
      </c>
      <c r="Y1220" s="183" t="b">
        <f t="shared" si="268"/>
        <v>0</v>
      </c>
      <c r="Z1220" s="138">
        <v>0</v>
      </c>
      <c r="AA1220" s="133"/>
      <c r="AB1220" s="133" t="s">
        <v>121</v>
      </c>
      <c r="AC1220" s="133" t="s">
        <v>3061</v>
      </c>
      <c r="AD1220" s="139"/>
      <c r="AE1220" s="133" t="s">
        <v>3061</v>
      </c>
      <c r="AF1220" s="139">
        <v>3.3333333333333335</v>
      </c>
    </row>
    <row r="1221" spans="1:32" s="156" customFormat="1" ht="12">
      <c r="A1221" s="133" t="s">
        <v>121</v>
      </c>
      <c r="B1221" s="141" t="s">
        <v>34</v>
      </c>
      <c r="C1221" s="141" t="s">
        <v>3750</v>
      </c>
      <c r="D1221" s="135">
        <v>1000004192</v>
      </c>
      <c r="E1221" s="136" t="s">
        <v>3748</v>
      </c>
      <c r="F1221" s="150">
        <v>45642</v>
      </c>
      <c r="G1221" s="137" t="str">
        <f t="shared" si="262"/>
        <v>Targeted Dealer</v>
      </c>
      <c r="H1221" s="137"/>
      <c r="I1221" s="177">
        <v>35</v>
      </c>
      <c r="J1221" s="177"/>
      <c r="K1221" s="178">
        <v>207</v>
      </c>
      <c r="L1221" s="178">
        <f t="shared" si="263"/>
        <v>-172</v>
      </c>
      <c r="M1221" s="178" t="str">
        <f t="shared" si="264"/>
        <v>-</v>
      </c>
      <c r="N1221" s="179">
        <v>32</v>
      </c>
      <c r="O1221" s="180" t="str">
        <f t="shared" si="269"/>
        <v>Aug</v>
      </c>
      <c r="P1221" s="178">
        <v>22</v>
      </c>
      <c r="Q1221" s="181">
        <f t="shared" si="265"/>
        <v>185</v>
      </c>
      <c r="R1221" s="180">
        <f t="shared" si="270"/>
        <v>8.4090909090909083</v>
      </c>
      <c r="S1221" s="181" t="str">
        <f t="shared" si="266"/>
        <v>GROWTH</v>
      </c>
      <c r="T1221" s="178">
        <f t="shared" si="271"/>
        <v>32</v>
      </c>
      <c r="U1221" s="182" t="str">
        <f t="shared" si="272"/>
        <v>Sep</v>
      </c>
      <c r="V1221" s="178">
        <f t="shared" si="260"/>
        <v>32</v>
      </c>
      <c r="W1221" s="183">
        <f t="shared" si="267"/>
        <v>175</v>
      </c>
      <c r="X1221" s="184" t="b">
        <f t="shared" si="261"/>
        <v>0</v>
      </c>
      <c r="Y1221" s="183" t="str">
        <f t="shared" si="268"/>
        <v>GROWTH</v>
      </c>
      <c r="Z1221" s="138">
        <v>0</v>
      </c>
      <c r="AA1221" s="133"/>
      <c r="AB1221" s="133" t="s">
        <v>121</v>
      </c>
      <c r="AC1221" s="133" t="s">
        <v>121</v>
      </c>
      <c r="AD1221" s="139"/>
      <c r="AE1221" s="133" t="s">
        <v>121</v>
      </c>
      <c r="AF1221" s="139">
        <v>107.16666666666667</v>
      </c>
    </row>
    <row r="1222" spans="1:32" s="156" customFormat="1" ht="12">
      <c r="A1222" s="133" t="s">
        <v>121</v>
      </c>
      <c r="B1222" s="141" t="s">
        <v>548</v>
      </c>
      <c r="C1222" s="141" t="s">
        <v>3753</v>
      </c>
      <c r="D1222" s="135">
        <v>1000004196</v>
      </c>
      <c r="E1222" s="136" t="s">
        <v>3751</v>
      </c>
      <c r="F1222" s="150">
        <v>45650</v>
      </c>
      <c r="G1222" s="137" t="str">
        <f t="shared" si="262"/>
        <v>Targeted Dealer</v>
      </c>
      <c r="H1222" s="137"/>
      <c r="I1222" s="177">
        <v>2000</v>
      </c>
      <c r="J1222" s="177"/>
      <c r="K1222" s="178">
        <v>1866.1</v>
      </c>
      <c r="L1222" s="178">
        <f t="shared" si="263"/>
        <v>133.90000000000009</v>
      </c>
      <c r="M1222" s="178" t="str">
        <f t="shared" si="264"/>
        <v>-</v>
      </c>
      <c r="N1222" s="179">
        <v>1800</v>
      </c>
      <c r="O1222" s="180" t="str">
        <f t="shared" si="269"/>
        <v>Aug</v>
      </c>
      <c r="P1222" s="178">
        <v>1797.9</v>
      </c>
      <c r="Q1222" s="181">
        <f t="shared" si="265"/>
        <v>68.199999999999818</v>
      </c>
      <c r="R1222" s="180">
        <f t="shared" si="270"/>
        <v>3.7933144223816662E-2</v>
      </c>
      <c r="S1222" s="181" t="str">
        <f t="shared" si="266"/>
        <v>GROWTH</v>
      </c>
      <c r="T1222" s="178">
        <f t="shared" si="271"/>
        <v>1800</v>
      </c>
      <c r="U1222" s="182" t="str">
        <f t="shared" si="272"/>
        <v>Sep</v>
      </c>
      <c r="V1222" s="178">
        <f t="shared" si="260"/>
        <v>1800</v>
      </c>
      <c r="W1222" s="183">
        <f t="shared" si="267"/>
        <v>66.099999999999909</v>
      </c>
      <c r="X1222" s="184" t="b">
        <f t="shared" si="261"/>
        <v>0</v>
      </c>
      <c r="Y1222" s="183" t="str">
        <f t="shared" si="268"/>
        <v>GROWTH</v>
      </c>
      <c r="Z1222" s="138">
        <v>0</v>
      </c>
      <c r="AA1222" s="133"/>
      <c r="AB1222" s="133" t="s">
        <v>121</v>
      </c>
      <c r="AC1222" s="133" t="s">
        <v>121</v>
      </c>
      <c r="AD1222" s="139"/>
      <c r="AE1222" s="133" t="s">
        <v>121</v>
      </c>
      <c r="AF1222" s="139">
        <v>1874.6000000000001</v>
      </c>
    </row>
    <row r="1223" spans="1:32" s="156" customFormat="1" ht="12">
      <c r="A1223" s="133" t="s">
        <v>121</v>
      </c>
      <c r="B1223" s="141" t="s">
        <v>613</v>
      </c>
      <c r="C1223" s="141" t="s">
        <v>3755</v>
      </c>
      <c r="D1223" s="135">
        <v>1000004203</v>
      </c>
      <c r="E1223" s="136" t="s">
        <v>3754</v>
      </c>
      <c r="F1223" s="150">
        <v>45652</v>
      </c>
      <c r="G1223" s="137" t="str">
        <f t="shared" si="262"/>
        <v>-</v>
      </c>
      <c r="H1223" s="137"/>
      <c r="I1223" s="177">
        <v>0</v>
      </c>
      <c r="J1223" s="177"/>
      <c r="K1223" s="178">
        <v>0</v>
      </c>
      <c r="L1223" s="178">
        <f t="shared" si="263"/>
        <v>0</v>
      </c>
      <c r="M1223" s="178" t="str">
        <f t="shared" si="264"/>
        <v>-</v>
      </c>
      <c r="N1223" s="179">
        <v>0</v>
      </c>
      <c r="O1223" s="180" t="str">
        <f t="shared" si="269"/>
        <v>Aug</v>
      </c>
      <c r="P1223" s="178">
        <v>20</v>
      </c>
      <c r="Q1223" s="181">
        <f t="shared" si="265"/>
        <v>-20</v>
      </c>
      <c r="R1223" s="180">
        <f t="shared" si="270"/>
        <v>-1</v>
      </c>
      <c r="S1223" s="181" t="b">
        <f t="shared" si="266"/>
        <v>0</v>
      </c>
      <c r="T1223" s="178">
        <f t="shared" si="271"/>
        <v>0</v>
      </c>
      <c r="U1223" s="182" t="str">
        <f t="shared" si="272"/>
        <v>Sep</v>
      </c>
      <c r="V1223" s="178">
        <f t="shared" si="260"/>
        <v>0</v>
      </c>
      <c r="W1223" s="183">
        <f t="shared" si="267"/>
        <v>0</v>
      </c>
      <c r="X1223" s="184" t="b">
        <f t="shared" si="261"/>
        <v>0</v>
      </c>
      <c r="Y1223" s="183" t="b">
        <f t="shared" si="268"/>
        <v>0</v>
      </c>
      <c r="Z1223" s="138">
        <v>0</v>
      </c>
      <c r="AA1223" s="133"/>
      <c r="AB1223" s="133" t="s">
        <v>121</v>
      </c>
      <c r="AC1223" s="133" t="s">
        <v>121</v>
      </c>
      <c r="AD1223" s="139"/>
      <c r="AE1223" s="133" t="s">
        <v>121</v>
      </c>
      <c r="AF1223" s="139">
        <v>6.666666666666667</v>
      </c>
    </row>
    <row r="1224" spans="1:32" s="156" customFormat="1" ht="12">
      <c r="A1224" s="133" t="s">
        <v>121</v>
      </c>
      <c r="B1224" s="141" t="s">
        <v>31</v>
      </c>
      <c r="C1224" s="141" t="s">
        <v>3757</v>
      </c>
      <c r="D1224" s="135">
        <v>1000004197</v>
      </c>
      <c r="E1224" s="136" t="s">
        <v>3756</v>
      </c>
      <c r="F1224" s="150">
        <v>45652</v>
      </c>
      <c r="G1224" s="137" t="str">
        <f t="shared" si="262"/>
        <v>Targeted Dealer</v>
      </c>
      <c r="H1224" s="137"/>
      <c r="I1224" s="177">
        <v>325</v>
      </c>
      <c r="J1224" s="177"/>
      <c r="K1224" s="178">
        <v>454.25</v>
      </c>
      <c r="L1224" s="178">
        <f t="shared" si="263"/>
        <v>-129.25</v>
      </c>
      <c r="M1224" s="178" t="str">
        <f t="shared" si="264"/>
        <v>-</v>
      </c>
      <c r="N1224" s="179">
        <v>92.85</v>
      </c>
      <c r="O1224" s="180" t="str">
        <f t="shared" si="269"/>
        <v>Aug</v>
      </c>
      <c r="P1224" s="178">
        <v>432.3</v>
      </c>
      <c r="Q1224" s="181">
        <f t="shared" si="265"/>
        <v>21.949999999999989</v>
      </c>
      <c r="R1224" s="180">
        <f t="shared" si="270"/>
        <v>5.0774924820726319E-2</v>
      </c>
      <c r="S1224" s="181" t="str">
        <f t="shared" si="266"/>
        <v>GROWTH</v>
      </c>
      <c r="T1224" s="178">
        <f t="shared" si="271"/>
        <v>92.85</v>
      </c>
      <c r="U1224" s="182" t="str">
        <f t="shared" si="272"/>
        <v>Sep</v>
      </c>
      <c r="V1224" s="178">
        <f t="shared" si="260"/>
        <v>92.85</v>
      </c>
      <c r="W1224" s="183">
        <f t="shared" si="267"/>
        <v>361.4</v>
      </c>
      <c r="X1224" s="184" t="b">
        <f t="shared" si="261"/>
        <v>0</v>
      </c>
      <c r="Y1224" s="183" t="str">
        <f t="shared" si="268"/>
        <v>GROWTH</v>
      </c>
      <c r="Z1224" s="138">
        <v>0</v>
      </c>
      <c r="AA1224" s="133"/>
      <c r="AB1224" s="133" t="s">
        <v>121</v>
      </c>
      <c r="AC1224" s="133" t="s">
        <v>121</v>
      </c>
      <c r="AD1224" s="139"/>
      <c r="AE1224" s="133" t="s">
        <v>121</v>
      </c>
      <c r="AF1224" s="139">
        <v>411.38333333333338</v>
      </c>
    </row>
    <row r="1225" spans="1:32" s="156" customFormat="1" ht="12">
      <c r="A1225" s="133" t="s">
        <v>3061</v>
      </c>
      <c r="B1225" s="147" t="s">
        <v>92</v>
      </c>
      <c r="C1225" s="147" t="s">
        <v>3772</v>
      </c>
      <c r="D1225" s="147">
        <v>1000001726</v>
      </c>
      <c r="E1225" s="147" t="s">
        <v>3765</v>
      </c>
      <c r="F1225" s="148">
        <v>44739</v>
      </c>
      <c r="G1225" s="137" t="str">
        <f t="shared" si="262"/>
        <v>Targeted Dealer</v>
      </c>
      <c r="H1225" s="137"/>
      <c r="I1225" s="177">
        <v>15</v>
      </c>
      <c r="J1225" s="177"/>
      <c r="K1225" s="178">
        <v>0</v>
      </c>
      <c r="L1225" s="178">
        <f t="shared" si="263"/>
        <v>15</v>
      </c>
      <c r="M1225" s="178" t="str">
        <f t="shared" si="264"/>
        <v>-</v>
      </c>
      <c r="N1225" s="179">
        <v>18</v>
      </c>
      <c r="O1225" s="180" t="str">
        <f t="shared" si="269"/>
        <v>Aug</v>
      </c>
      <c r="P1225" s="178">
        <v>3.5</v>
      </c>
      <c r="Q1225" s="181">
        <f t="shared" si="265"/>
        <v>-3.5</v>
      </c>
      <c r="R1225" s="180">
        <f t="shared" si="270"/>
        <v>-1</v>
      </c>
      <c r="S1225" s="181" t="str">
        <f t="shared" si="266"/>
        <v>DEGROWTH</v>
      </c>
      <c r="T1225" s="178">
        <f t="shared" si="271"/>
        <v>18</v>
      </c>
      <c r="U1225" s="182" t="str">
        <f t="shared" si="272"/>
        <v>Sep</v>
      </c>
      <c r="V1225" s="178">
        <f t="shared" si="260"/>
        <v>18</v>
      </c>
      <c r="W1225" s="183">
        <f t="shared" si="267"/>
        <v>-18</v>
      </c>
      <c r="X1225" s="184" t="b">
        <f t="shared" si="261"/>
        <v>0</v>
      </c>
      <c r="Y1225" s="183" t="str">
        <f t="shared" si="268"/>
        <v>GROWTH</v>
      </c>
      <c r="Z1225" s="138">
        <v>0</v>
      </c>
      <c r="AA1225" s="133"/>
      <c r="AB1225" s="133" t="s">
        <v>121</v>
      </c>
      <c r="AC1225" s="133" t="s">
        <v>3061</v>
      </c>
      <c r="AD1225" s="139"/>
      <c r="AE1225" s="133" t="s">
        <v>3061</v>
      </c>
      <c r="AF1225" s="139">
        <v>12.833333333333334</v>
      </c>
    </row>
    <row r="1226" spans="1:32" s="156" customFormat="1" ht="12">
      <c r="A1226" s="133" t="s">
        <v>1245</v>
      </c>
      <c r="B1226" s="141" t="s">
        <v>40</v>
      </c>
      <c r="C1226" s="135" t="s">
        <v>1286</v>
      </c>
      <c r="D1226" s="135">
        <v>1000000307</v>
      </c>
      <c r="E1226" s="136" t="s">
        <v>1287</v>
      </c>
      <c r="F1226" s="137">
        <v>43381</v>
      </c>
      <c r="G1226" s="137" t="str">
        <f t="shared" si="262"/>
        <v>Targeted Dealer</v>
      </c>
      <c r="H1226" s="137"/>
      <c r="I1226" s="177">
        <v>90</v>
      </c>
      <c r="J1226" s="177"/>
      <c r="K1226" s="178">
        <v>78</v>
      </c>
      <c r="L1226" s="178">
        <f t="shared" si="263"/>
        <v>12</v>
      </c>
      <c r="M1226" s="178" t="str">
        <f t="shared" si="264"/>
        <v>-</v>
      </c>
      <c r="N1226" s="179">
        <v>97</v>
      </c>
      <c r="O1226" s="180" t="str">
        <f t="shared" si="269"/>
        <v>Aug</v>
      </c>
      <c r="P1226" s="178">
        <v>85</v>
      </c>
      <c r="Q1226" s="181">
        <f t="shared" si="265"/>
        <v>-7</v>
      </c>
      <c r="R1226" s="180">
        <f t="shared" si="270"/>
        <v>-8.2352941176470629E-2</v>
      </c>
      <c r="S1226" s="181" t="str">
        <f t="shared" si="266"/>
        <v>DEGROWTH</v>
      </c>
      <c r="T1226" s="178">
        <f t="shared" si="271"/>
        <v>97</v>
      </c>
      <c r="U1226" s="182" t="str">
        <f t="shared" si="272"/>
        <v>Sep</v>
      </c>
      <c r="V1226" s="178">
        <f t="shared" si="260"/>
        <v>97</v>
      </c>
      <c r="W1226" s="183">
        <f t="shared" si="267"/>
        <v>-19</v>
      </c>
      <c r="X1226" s="184" t="b">
        <f t="shared" si="261"/>
        <v>0</v>
      </c>
      <c r="Y1226" s="183" t="str">
        <f t="shared" si="268"/>
        <v>GROWTH</v>
      </c>
      <c r="Z1226" s="138">
        <v>0</v>
      </c>
      <c r="AA1226" s="133"/>
      <c r="AB1226" s="133" t="s">
        <v>121</v>
      </c>
      <c r="AC1226" s="133" t="s">
        <v>1245</v>
      </c>
      <c r="AD1226" s="139"/>
      <c r="AE1226" s="133" t="s">
        <v>1245</v>
      </c>
      <c r="AF1226" s="139">
        <v>83.666666666666671</v>
      </c>
    </row>
    <row r="1227" spans="1:32" s="156" customFormat="1" ht="12">
      <c r="A1227" s="133" t="s">
        <v>121</v>
      </c>
      <c r="B1227" s="147" t="s">
        <v>34</v>
      </c>
      <c r="C1227" s="147" t="s">
        <v>3778</v>
      </c>
      <c r="D1227" s="147">
        <v>1000004193</v>
      </c>
      <c r="E1227" s="147" t="s">
        <v>3771</v>
      </c>
      <c r="F1227" s="148">
        <v>45642</v>
      </c>
      <c r="G1227" s="137" t="str">
        <f t="shared" si="262"/>
        <v>Targeted Dealer</v>
      </c>
      <c r="H1227" s="137"/>
      <c r="I1227" s="177">
        <v>60</v>
      </c>
      <c r="J1227" s="177"/>
      <c r="K1227" s="178">
        <v>56</v>
      </c>
      <c r="L1227" s="178">
        <f t="shared" si="263"/>
        <v>4</v>
      </c>
      <c r="M1227" s="178" t="str">
        <f t="shared" si="264"/>
        <v>-</v>
      </c>
      <c r="N1227" s="179">
        <v>51</v>
      </c>
      <c r="O1227" s="180" t="str">
        <f t="shared" si="269"/>
        <v>Aug</v>
      </c>
      <c r="P1227" s="178">
        <v>0</v>
      </c>
      <c r="Q1227" s="181">
        <f t="shared" si="265"/>
        <v>56</v>
      </c>
      <c r="R1227" s="180" t="str">
        <f t="shared" si="270"/>
        <v xml:space="preserve"> </v>
      </c>
      <c r="S1227" s="181" t="str">
        <f t="shared" si="266"/>
        <v>GROWTH</v>
      </c>
      <c r="T1227" s="178">
        <f t="shared" si="271"/>
        <v>51</v>
      </c>
      <c r="U1227" s="182" t="str">
        <f t="shared" si="272"/>
        <v>Sep</v>
      </c>
      <c r="V1227" s="178">
        <f t="shared" si="260"/>
        <v>51</v>
      </c>
      <c r="W1227" s="183">
        <f t="shared" si="267"/>
        <v>5</v>
      </c>
      <c r="X1227" s="184" t="b">
        <f t="shared" si="261"/>
        <v>0</v>
      </c>
      <c r="Y1227" s="183" t="str">
        <f t="shared" si="268"/>
        <v>GROWTH</v>
      </c>
      <c r="Z1227" s="138">
        <v>0</v>
      </c>
      <c r="AA1227" s="133"/>
      <c r="AB1227" s="133" t="s">
        <v>121</v>
      </c>
      <c r="AC1227" s="133" t="s">
        <v>121</v>
      </c>
      <c r="AD1227" s="139"/>
      <c r="AE1227" s="133" t="s">
        <v>121</v>
      </c>
      <c r="AF1227" s="139">
        <v>10</v>
      </c>
    </row>
    <row r="1228" spans="1:32" s="156" customFormat="1" ht="12">
      <c r="A1228" s="133" t="s">
        <v>3918</v>
      </c>
      <c r="B1228" s="147" t="s">
        <v>73</v>
      </c>
      <c r="C1228" s="147" t="s">
        <v>3782</v>
      </c>
      <c r="D1228" s="147">
        <v>1000001359</v>
      </c>
      <c r="E1228" s="147" t="s">
        <v>3779</v>
      </c>
      <c r="F1228" s="148">
        <v>44739</v>
      </c>
      <c r="G1228" s="137" t="str">
        <f t="shared" si="262"/>
        <v>Targeted Dealer</v>
      </c>
      <c r="H1228" s="137"/>
      <c r="I1228" s="177">
        <v>50</v>
      </c>
      <c r="J1228" s="177"/>
      <c r="K1228" s="178">
        <v>59.25</v>
      </c>
      <c r="L1228" s="178">
        <f t="shared" si="263"/>
        <v>-9.25</v>
      </c>
      <c r="M1228" s="178" t="str">
        <f t="shared" si="264"/>
        <v>-</v>
      </c>
      <c r="N1228" s="179">
        <v>34.1</v>
      </c>
      <c r="O1228" s="180" t="str">
        <f t="shared" si="269"/>
        <v>Aug</v>
      </c>
      <c r="P1228" s="178">
        <v>78.150000000000006</v>
      </c>
      <c r="Q1228" s="181">
        <f t="shared" si="265"/>
        <v>-18.900000000000006</v>
      </c>
      <c r="R1228" s="180">
        <f t="shared" si="270"/>
        <v>-0.24184261036468335</v>
      </c>
      <c r="S1228" s="181" t="str">
        <f t="shared" si="266"/>
        <v>DEGROWTH</v>
      </c>
      <c r="T1228" s="178">
        <f t="shared" si="271"/>
        <v>34.1</v>
      </c>
      <c r="U1228" s="182" t="str">
        <f t="shared" si="272"/>
        <v>Sep</v>
      </c>
      <c r="V1228" s="178">
        <f t="shared" ref="V1228:V1284" si="273">T1228</f>
        <v>34.1</v>
      </c>
      <c r="W1228" s="183">
        <f t="shared" si="267"/>
        <v>25.15</v>
      </c>
      <c r="X1228" s="184" t="b">
        <f t="shared" si="261"/>
        <v>0</v>
      </c>
      <c r="Y1228" s="183" t="str">
        <f t="shared" si="268"/>
        <v>GROWTH</v>
      </c>
      <c r="Z1228" s="138">
        <v>0</v>
      </c>
      <c r="AA1228" s="133"/>
      <c r="AB1228" s="133" t="s">
        <v>121</v>
      </c>
      <c r="AC1228" s="133" t="s">
        <v>3918</v>
      </c>
      <c r="AD1228" s="139"/>
      <c r="AE1228" s="133" t="s">
        <v>3918</v>
      </c>
      <c r="AF1228" s="139">
        <v>68.933333333333337</v>
      </c>
    </row>
    <row r="1229" spans="1:32" s="156" customFormat="1" ht="12">
      <c r="A1229" s="133" t="s">
        <v>1245</v>
      </c>
      <c r="B1229" s="147" t="s">
        <v>57</v>
      </c>
      <c r="C1229" s="147" t="s">
        <v>3783</v>
      </c>
      <c r="D1229" s="147">
        <v>1000004212</v>
      </c>
      <c r="E1229" s="147" t="s">
        <v>3780</v>
      </c>
      <c r="F1229" s="148">
        <v>45667</v>
      </c>
      <c r="G1229" s="137" t="str">
        <f t="shared" si="262"/>
        <v>Targeted Dealer</v>
      </c>
      <c r="H1229" s="137"/>
      <c r="I1229" s="177">
        <v>130</v>
      </c>
      <c r="J1229" s="177"/>
      <c r="K1229" s="178">
        <v>150</v>
      </c>
      <c r="L1229" s="178">
        <f t="shared" si="263"/>
        <v>-20</v>
      </c>
      <c r="M1229" s="178" t="str">
        <f t="shared" si="264"/>
        <v>-</v>
      </c>
      <c r="N1229" s="179">
        <v>50</v>
      </c>
      <c r="O1229" s="180" t="str">
        <f t="shared" si="269"/>
        <v>Aug</v>
      </c>
      <c r="P1229" s="178">
        <v>125</v>
      </c>
      <c r="Q1229" s="181">
        <f t="shared" si="265"/>
        <v>25</v>
      </c>
      <c r="R1229" s="180">
        <f t="shared" si="270"/>
        <v>0.19999999999999996</v>
      </c>
      <c r="S1229" s="181" t="str">
        <f t="shared" si="266"/>
        <v>GROWTH</v>
      </c>
      <c r="T1229" s="178">
        <f t="shared" si="271"/>
        <v>50</v>
      </c>
      <c r="U1229" s="182" t="str">
        <f t="shared" si="272"/>
        <v>Sep</v>
      </c>
      <c r="V1229" s="178">
        <f t="shared" si="273"/>
        <v>50</v>
      </c>
      <c r="W1229" s="183">
        <f t="shared" si="267"/>
        <v>100</v>
      </c>
      <c r="X1229" s="184" t="b">
        <f t="shared" si="261"/>
        <v>0</v>
      </c>
      <c r="Y1229" s="183" t="str">
        <f t="shared" si="268"/>
        <v>GROWTH</v>
      </c>
      <c r="Z1229" s="138">
        <v>0</v>
      </c>
      <c r="AA1229" s="133"/>
      <c r="AB1229" s="133" t="s">
        <v>121</v>
      </c>
      <c r="AC1229" s="133" t="s">
        <v>1245</v>
      </c>
      <c r="AD1229" s="139"/>
      <c r="AE1229" s="133" t="s">
        <v>1245</v>
      </c>
      <c r="AF1229" s="139">
        <v>159.25</v>
      </c>
    </row>
    <row r="1230" spans="1:32" s="156" customFormat="1" ht="12">
      <c r="A1230" s="133" t="s">
        <v>3061</v>
      </c>
      <c r="B1230" s="147" t="s">
        <v>90</v>
      </c>
      <c r="C1230" s="147" t="s">
        <v>3784</v>
      </c>
      <c r="D1230" s="147">
        <v>1000004204</v>
      </c>
      <c r="E1230" s="147" t="s">
        <v>3781</v>
      </c>
      <c r="F1230" s="148">
        <v>45653</v>
      </c>
      <c r="G1230" s="137" t="str">
        <f t="shared" si="262"/>
        <v>Targeted Dealer</v>
      </c>
      <c r="H1230" s="137"/>
      <c r="I1230" s="177">
        <v>30</v>
      </c>
      <c r="J1230" s="177"/>
      <c r="K1230" s="178">
        <v>3.25</v>
      </c>
      <c r="L1230" s="178">
        <f t="shared" si="263"/>
        <v>26.75</v>
      </c>
      <c r="M1230" s="178" t="str">
        <f t="shared" si="264"/>
        <v>-</v>
      </c>
      <c r="N1230" s="179">
        <v>11</v>
      </c>
      <c r="O1230" s="180" t="str">
        <f t="shared" si="269"/>
        <v>Aug</v>
      </c>
      <c r="P1230" s="178">
        <v>18.75</v>
      </c>
      <c r="Q1230" s="181">
        <f t="shared" si="265"/>
        <v>-15.5</v>
      </c>
      <c r="R1230" s="180">
        <f t="shared" si="270"/>
        <v>-0.82666666666666666</v>
      </c>
      <c r="S1230" s="181" t="str">
        <f t="shared" si="266"/>
        <v>DEGROWTH</v>
      </c>
      <c r="T1230" s="178">
        <f t="shared" si="271"/>
        <v>11</v>
      </c>
      <c r="U1230" s="182" t="str">
        <f t="shared" si="272"/>
        <v>Sep</v>
      </c>
      <c r="V1230" s="178">
        <f t="shared" si="273"/>
        <v>11</v>
      </c>
      <c r="W1230" s="183">
        <f t="shared" si="267"/>
        <v>-7.75</v>
      </c>
      <c r="X1230" s="184" t="b">
        <f t="shared" si="261"/>
        <v>0</v>
      </c>
      <c r="Y1230" s="183" t="str">
        <f t="shared" si="268"/>
        <v>GROWTH</v>
      </c>
      <c r="Z1230" s="138">
        <v>0</v>
      </c>
      <c r="AA1230" s="133"/>
      <c r="AB1230" s="133" t="s">
        <v>121</v>
      </c>
      <c r="AC1230" s="133" t="s">
        <v>3061</v>
      </c>
      <c r="AD1230" s="139"/>
      <c r="AE1230" s="133" t="s">
        <v>3061</v>
      </c>
      <c r="AF1230" s="139">
        <v>20.808333333333334</v>
      </c>
    </row>
    <row r="1231" spans="1:32" s="156" customFormat="1" ht="12">
      <c r="A1231" s="149" t="s">
        <v>121</v>
      </c>
      <c r="B1231" s="134" t="s">
        <v>3920</v>
      </c>
      <c r="C1231" s="147" t="s">
        <v>3786</v>
      </c>
      <c r="D1231" s="147">
        <v>1000004215</v>
      </c>
      <c r="E1231" s="147" t="s">
        <v>3785</v>
      </c>
      <c r="F1231" s="148">
        <v>45673</v>
      </c>
      <c r="G1231" s="137" t="str">
        <f t="shared" si="262"/>
        <v>Targeted Dealer</v>
      </c>
      <c r="H1231" s="137"/>
      <c r="I1231" s="177">
        <v>260</v>
      </c>
      <c r="J1231" s="177"/>
      <c r="K1231" s="178">
        <v>260</v>
      </c>
      <c r="L1231" s="178">
        <f t="shared" si="263"/>
        <v>0</v>
      </c>
      <c r="M1231" s="178" t="str">
        <f t="shared" si="264"/>
        <v>-</v>
      </c>
      <c r="N1231" s="179">
        <v>100</v>
      </c>
      <c r="O1231" s="180" t="str">
        <f t="shared" si="269"/>
        <v>Aug</v>
      </c>
      <c r="P1231" s="178">
        <v>240</v>
      </c>
      <c r="Q1231" s="181">
        <f t="shared" si="265"/>
        <v>20</v>
      </c>
      <c r="R1231" s="180">
        <f t="shared" si="270"/>
        <v>8.3333333333333259E-2</v>
      </c>
      <c r="S1231" s="181" t="str">
        <f t="shared" si="266"/>
        <v>GROWTH</v>
      </c>
      <c r="T1231" s="178">
        <f t="shared" si="271"/>
        <v>100</v>
      </c>
      <c r="U1231" s="182" t="str">
        <f t="shared" si="272"/>
        <v>Sep</v>
      </c>
      <c r="V1231" s="178">
        <f t="shared" si="273"/>
        <v>100</v>
      </c>
      <c r="W1231" s="183">
        <f t="shared" si="267"/>
        <v>160</v>
      </c>
      <c r="X1231" s="184" t="b">
        <f t="shared" si="261"/>
        <v>0</v>
      </c>
      <c r="Y1231" s="183" t="str">
        <f t="shared" si="268"/>
        <v>GROWTH</v>
      </c>
      <c r="Z1231" s="138">
        <v>0</v>
      </c>
      <c r="AA1231" s="133"/>
      <c r="AB1231" s="133" t="s">
        <v>121</v>
      </c>
      <c r="AC1231" s="149" t="s">
        <v>121</v>
      </c>
      <c r="AD1231" s="139"/>
      <c r="AE1231" s="149" t="s">
        <v>121</v>
      </c>
      <c r="AF1231" s="139">
        <v>236.66666666666666</v>
      </c>
    </row>
    <row r="1232" spans="1:32" s="156" customFormat="1" ht="12">
      <c r="A1232" s="149" t="s">
        <v>121</v>
      </c>
      <c r="B1232" s="147" t="s">
        <v>34</v>
      </c>
      <c r="C1232" s="147" t="s">
        <v>3789</v>
      </c>
      <c r="D1232" s="147">
        <v>1000000566</v>
      </c>
      <c r="E1232" s="147" t="s">
        <v>3787</v>
      </c>
      <c r="F1232" s="148">
        <v>41737</v>
      </c>
      <c r="G1232" s="137" t="str">
        <f t="shared" si="262"/>
        <v>Targeted Dealer</v>
      </c>
      <c r="H1232" s="137"/>
      <c r="I1232" s="177">
        <v>80</v>
      </c>
      <c r="J1232" s="177"/>
      <c r="K1232" s="178">
        <v>0</v>
      </c>
      <c r="L1232" s="178">
        <f t="shared" si="263"/>
        <v>80</v>
      </c>
      <c r="M1232" s="178" t="str">
        <f t="shared" si="264"/>
        <v>-</v>
      </c>
      <c r="N1232" s="179">
        <v>59</v>
      </c>
      <c r="O1232" s="180" t="str">
        <f t="shared" si="269"/>
        <v>Aug</v>
      </c>
      <c r="P1232" s="178">
        <v>0</v>
      </c>
      <c r="Q1232" s="181">
        <f t="shared" si="265"/>
        <v>0</v>
      </c>
      <c r="R1232" s="180" t="str">
        <f t="shared" si="270"/>
        <v xml:space="preserve"> </v>
      </c>
      <c r="S1232" s="181" t="str">
        <f t="shared" si="266"/>
        <v>GROWTH</v>
      </c>
      <c r="T1232" s="178">
        <f t="shared" si="271"/>
        <v>59</v>
      </c>
      <c r="U1232" s="182" t="str">
        <f t="shared" si="272"/>
        <v>Sep</v>
      </c>
      <c r="V1232" s="178">
        <f t="shared" si="273"/>
        <v>59</v>
      </c>
      <c r="W1232" s="183">
        <f t="shared" si="267"/>
        <v>-59</v>
      </c>
      <c r="X1232" s="184" t="b">
        <f t="shared" si="261"/>
        <v>0</v>
      </c>
      <c r="Y1232" s="183" t="str">
        <f t="shared" si="268"/>
        <v>GROWTH</v>
      </c>
      <c r="Z1232" s="138">
        <v>0</v>
      </c>
      <c r="AA1232" s="133"/>
      <c r="AB1232" s="133" t="s">
        <v>121</v>
      </c>
      <c r="AC1232" s="149" t="s">
        <v>121</v>
      </c>
      <c r="AD1232" s="139"/>
      <c r="AE1232" s="149" t="s">
        <v>121</v>
      </c>
      <c r="AF1232" s="139">
        <v>43.833333333333336</v>
      </c>
    </row>
    <row r="1233" spans="1:32" s="156" customFormat="1" ht="12">
      <c r="A1233" s="149" t="s">
        <v>1245</v>
      </c>
      <c r="B1233" s="147" t="s">
        <v>43</v>
      </c>
      <c r="C1233" s="147" t="s">
        <v>3790</v>
      </c>
      <c r="D1233" s="147">
        <v>1000004201</v>
      </c>
      <c r="E1233" s="147" t="s">
        <v>3788</v>
      </c>
      <c r="F1233" s="148">
        <v>45657</v>
      </c>
      <c r="G1233" s="137" t="str">
        <f t="shared" si="262"/>
        <v>Targeted Dealer</v>
      </c>
      <c r="H1233" s="137"/>
      <c r="I1233" s="177">
        <v>13</v>
      </c>
      <c r="J1233" s="177"/>
      <c r="K1233" s="178">
        <v>0</v>
      </c>
      <c r="L1233" s="178">
        <f t="shared" si="263"/>
        <v>13</v>
      </c>
      <c r="M1233" s="178" t="str">
        <f t="shared" si="264"/>
        <v>-</v>
      </c>
      <c r="N1233" s="179">
        <v>0</v>
      </c>
      <c r="O1233" s="180" t="str">
        <f t="shared" si="269"/>
        <v>Aug</v>
      </c>
      <c r="P1233" s="178">
        <v>0</v>
      </c>
      <c r="Q1233" s="181">
        <f t="shared" si="265"/>
        <v>0</v>
      </c>
      <c r="R1233" s="180" t="str">
        <f t="shared" si="270"/>
        <v xml:space="preserve"> </v>
      </c>
      <c r="S1233" s="181" t="b">
        <f t="shared" si="266"/>
        <v>0</v>
      </c>
      <c r="T1233" s="178">
        <f t="shared" si="271"/>
        <v>0</v>
      </c>
      <c r="U1233" s="182" t="str">
        <f t="shared" si="272"/>
        <v>Sep</v>
      </c>
      <c r="V1233" s="178">
        <f t="shared" si="273"/>
        <v>0</v>
      </c>
      <c r="W1233" s="183">
        <f t="shared" si="267"/>
        <v>0</v>
      </c>
      <c r="X1233" s="184" t="b">
        <f t="shared" si="261"/>
        <v>0</v>
      </c>
      <c r="Y1233" s="183" t="b">
        <f t="shared" si="268"/>
        <v>0</v>
      </c>
      <c r="Z1233" s="138">
        <v>0</v>
      </c>
      <c r="AA1233" s="133"/>
      <c r="AB1233" s="133" t="s">
        <v>121</v>
      </c>
      <c r="AC1233" s="149" t="s">
        <v>1245</v>
      </c>
      <c r="AD1233" s="139"/>
      <c r="AE1233" s="149" t="s">
        <v>1245</v>
      </c>
      <c r="AF1233" s="139">
        <v>5.416666666666667</v>
      </c>
    </row>
    <row r="1234" spans="1:32" s="156" customFormat="1" ht="12">
      <c r="A1234" s="133" t="s">
        <v>3918</v>
      </c>
      <c r="B1234" s="147" t="s">
        <v>76</v>
      </c>
      <c r="C1234" s="147" t="s">
        <v>3795</v>
      </c>
      <c r="D1234" s="147">
        <v>1000004214</v>
      </c>
      <c r="E1234" s="147" t="s">
        <v>3792</v>
      </c>
      <c r="F1234" s="148">
        <v>45671</v>
      </c>
      <c r="G1234" s="137" t="str">
        <f t="shared" si="262"/>
        <v>Targeted Dealer</v>
      </c>
      <c r="H1234" s="137"/>
      <c r="I1234" s="177">
        <v>40</v>
      </c>
      <c r="J1234" s="177"/>
      <c r="K1234" s="178">
        <v>0</v>
      </c>
      <c r="L1234" s="178">
        <f t="shared" si="263"/>
        <v>40</v>
      </c>
      <c r="M1234" s="178" t="str">
        <f t="shared" si="264"/>
        <v>-</v>
      </c>
      <c r="N1234" s="179">
        <v>61.5</v>
      </c>
      <c r="O1234" s="180" t="str">
        <f t="shared" si="269"/>
        <v>Aug</v>
      </c>
      <c r="P1234" s="178">
        <v>25</v>
      </c>
      <c r="Q1234" s="181">
        <f t="shared" si="265"/>
        <v>-25</v>
      </c>
      <c r="R1234" s="180">
        <f t="shared" si="270"/>
        <v>-1</v>
      </c>
      <c r="S1234" s="181" t="str">
        <f t="shared" si="266"/>
        <v>DEGROWTH</v>
      </c>
      <c r="T1234" s="178">
        <f t="shared" si="271"/>
        <v>61.5</v>
      </c>
      <c r="U1234" s="182" t="str">
        <f t="shared" si="272"/>
        <v>Sep</v>
      </c>
      <c r="V1234" s="178">
        <f t="shared" si="273"/>
        <v>61.5</v>
      </c>
      <c r="W1234" s="183">
        <f t="shared" si="267"/>
        <v>-61.5</v>
      </c>
      <c r="X1234" s="184" t="b">
        <f t="shared" si="261"/>
        <v>0</v>
      </c>
      <c r="Y1234" s="183" t="str">
        <f t="shared" si="268"/>
        <v>GROWTH</v>
      </c>
      <c r="Z1234" s="138">
        <v>0</v>
      </c>
      <c r="AA1234" s="133"/>
      <c r="AB1234" s="133" t="s">
        <v>121</v>
      </c>
      <c r="AC1234" s="133" t="s">
        <v>3918</v>
      </c>
      <c r="AD1234" s="139"/>
      <c r="AE1234" s="133" t="s">
        <v>3918</v>
      </c>
      <c r="AF1234" s="139">
        <v>31.583333333333332</v>
      </c>
    </row>
    <row r="1235" spans="1:32" s="156" customFormat="1" ht="12">
      <c r="A1235" s="149" t="s">
        <v>121</v>
      </c>
      <c r="B1235" s="147" t="s">
        <v>34</v>
      </c>
      <c r="C1235" s="147" t="s">
        <v>3796</v>
      </c>
      <c r="D1235" s="147">
        <v>1000004216</v>
      </c>
      <c r="E1235" s="147" t="s">
        <v>3793</v>
      </c>
      <c r="F1235" s="148">
        <v>45675</v>
      </c>
      <c r="G1235" s="137" t="str">
        <f t="shared" si="262"/>
        <v>Targeted Dealer</v>
      </c>
      <c r="H1235" s="137"/>
      <c r="I1235" s="177">
        <v>40</v>
      </c>
      <c r="J1235" s="177"/>
      <c r="K1235" s="178">
        <v>0</v>
      </c>
      <c r="L1235" s="178">
        <f t="shared" si="263"/>
        <v>40</v>
      </c>
      <c r="M1235" s="178" t="str">
        <f t="shared" si="264"/>
        <v>-</v>
      </c>
      <c r="N1235" s="179">
        <v>96.5</v>
      </c>
      <c r="O1235" s="180" t="str">
        <f t="shared" si="269"/>
        <v>Aug</v>
      </c>
      <c r="P1235" s="178">
        <v>0</v>
      </c>
      <c r="Q1235" s="181">
        <f t="shared" si="265"/>
        <v>0</v>
      </c>
      <c r="R1235" s="180" t="str">
        <f t="shared" si="270"/>
        <v xml:space="preserve"> </v>
      </c>
      <c r="S1235" s="181" t="str">
        <f t="shared" si="266"/>
        <v>GROWTH</v>
      </c>
      <c r="T1235" s="178">
        <f t="shared" si="271"/>
        <v>96.5</v>
      </c>
      <c r="U1235" s="182" t="str">
        <f t="shared" si="272"/>
        <v>Sep</v>
      </c>
      <c r="V1235" s="178">
        <f t="shared" si="273"/>
        <v>96.5</v>
      </c>
      <c r="W1235" s="183">
        <f t="shared" si="267"/>
        <v>-96.5</v>
      </c>
      <c r="X1235" s="184" t="b">
        <f t="shared" si="261"/>
        <v>0</v>
      </c>
      <c r="Y1235" s="183" t="str">
        <f t="shared" si="268"/>
        <v>GROWTH</v>
      </c>
      <c r="Z1235" s="138">
        <v>0</v>
      </c>
      <c r="AA1235" s="133"/>
      <c r="AB1235" s="133" t="s">
        <v>121</v>
      </c>
      <c r="AC1235" s="149" t="s">
        <v>121</v>
      </c>
      <c r="AD1235" s="139"/>
      <c r="AE1235" s="149" t="s">
        <v>121</v>
      </c>
      <c r="AF1235" s="139">
        <v>89.666666666666671</v>
      </c>
    </row>
    <row r="1236" spans="1:32" s="156" customFormat="1" ht="12">
      <c r="A1236" s="149" t="s">
        <v>121</v>
      </c>
      <c r="B1236" s="134" t="s">
        <v>3921</v>
      </c>
      <c r="C1236" s="147" t="s">
        <v>3797</v>
      </c>
      <c r="D1236" s="147">
        <v>1000004222</v>
      </c>
      <c r="E1236" s="147" t="s">
        <v>3794</v>
      </c>
      <c r="F1236" s="148">
        <v>45677</v>
      </c>
      <c r="G1236" s="137" t="str">
        <f t="shared" ref="G1236:G1290" si="274">IF(I1236&gt;0,"Targeted Dealer","-")</f>
        <v>Targeted Dealer</v>
      </c>
      <c r="H1236" s="137"/>
      <c r="I1236" s="177">
        <v>100</v>
      </c>
      <c r="J1236" s="177"/>
      <c r="K1236" s="178">
        <v>90</v>
      </c>
      <c r="L1236" s="178">
        <f t="shared" si="263"/>
        <v>10</v>
      </c>
      <c r="M1236" s="178" t="str">
        <f t="shared" si="264"/>
        <v>-</v>
      </c>
      <c r="N1236" s="179">
        <v>77.45</v>
      </c>
      <c r="O1236" s="180" t="str">
        <f t="shared" si="269"/>
        <v>Aug</v>
      </c>
      <c r="P1236" s="178">
        <v>80</v>
      </c>
      <c r="Q1236" s="181">
        <f t="shared" si="265"/>
        <v>10</v>
      </c>
      <c r="R1236" s="180">
        <f t="shared" si="270"/>
        <v>0.125</v>
      </c>
      <c r="S1236" s="181" t="str">
        <f t="shared" si="266"/>
        <v>GROWTH</v>
      </c>
      <c r="T1236" s="178">
        <f t="shared" si="271"/>
        <v>77.45</v>
      </c>
      <c r="U1236" s="182" t="str">
        <f t="shared" si="272"/>
        <v>Sep</v>
      </c>
      <c r="V1236" s="178">
        <f t="shared" si="273"/>
        <v>77.45</v>
      </c>
      <c r="W1236" s="183">
        <f t="shared" si="267"/>
        <v>12.549999999999997</v>
      </c>
      <c r="X1236" s="184" t="b">
        <f t="shared" si="261"/>
        <v>0</v>
      </c>
      <c r="Y1236" s="183" t="str">
        <f t="shared" si="268"/>
        <v>GROWTH</v>
      </c>
      <c r="Z1236" s="138">
        <v>0</v>
      </c>
      <c r="AA1236" s="133"/>
      <c r="AB1236" s="133" t="s">
        <v>121</v>
      </c>
      <c r="AC1236" s="149" t="s">
        <v>121</v>
      </c>
      <c r="AD1236" s="139"/>
      <c r="AE1236" s="149" t="s">
        <v>121</v>
      </c>
      <c r="AF1236" s="139">
        <v>96.600000000000009</v>
      </c>
    </row>
    <row r="1237" spans="1:32" s="156" customFormat="1" ht="12">
      <c r="A1237" s="149" t="s">
        <v>1245</v>
      </c>
      <c r="B1237" s="134" t="s">
        <v>46</v>
      </c>
      <c r="C1237" s="147" t="s">
        <v>3798</v>
      </c>
      <c r="D1237" s="147">
        <v>1000004223</v>
      </c>
      <c r="E1237" s="147" t="s">
        <v>1759</v>
      </c>
      <c r="F1237" s="148">
        <v>45678</v>
      </c>
      <c r="G1237" s="137" t="str">
        <f t="shared" si="274"/>
        <v>Targeted Dealer</v>
      </c>
      <c r="H1237" s="137"/>
      <c r="I1237" s="177">
        <v>100</v>
      </c>
      <c r="J1237" s="177"/>
      <c r="K1237" s="178">
        <v>100</v>
      </c>
      <c r="L1237" s="178">
        <f t="shared" si="263"/>
        <v>0</v>
      </c>
      <c r="M1237" s="178" t="str">
        <f t="shared" si="264"/>
        <v>-</v>
      </c>
      <c r="N1237" s="179">
        <v>75</v>
      </c>
      <c r="O1237" s="180" t="str">
        <f t="shared" si="269"/>
        <v>Aug</v>
      </c>
      <c r="P1237" s="178">
        <v>105</v>
      </c>
      <c r="Q1237" s="181">
        <f t="shared" si="265"/>
        <v>-5</v>
      </c>
      <c r="R1237" s="180">
        <f t="shared" si="270"/>
        <v>-4.7619047619047672E-2</v>
      </c>
      <c r="S1237" s="181" t="str">
        <f t="shared" si="266"/>
        <v>DEGROWTH</v>
      </c>
      <c r="T1237" s="178">
        <f t="shared" si="271"/>
        <v>75</v>
      </c>
      <c r="U1237" s="182" t="str">
        <f t="shared" si="272"/>
        <v>Sep</v>
      </c>
      <c r="V1237" s="178">
        <f t="shared" si="273"/>
        <v>75</v>
      </c>
      <c r="W1237" s="183">
        <f t="shared" si="267"/>
        <v>25</v>
      </c>
      <c r="X1237" s="184" t="b">
        <f t="shared" si="261"/>
        <v>0</v>
      </c>
      <c r="Y1237" s="183" t="str">
        <f t="shared" si="268"/>
        <v>GROWTH</v>
      </c>
      <c r="Z1237" s="138">
        <v>0</v>
      </c>
      <c r="AA1237" s="133"/>
      <c r="AB1237" s="133" t="s">
        <v>121</v>
      </c>
      <c r="AC1237" s="149" t="s">
        <v>1245</v>
      </c>
      <c r="AD1237" s="139"/>
      <c r="AE1237" s="149" t="s">
        <v>1245</v>
      </c>
      <c r="AF1237" s="139">
        <v>123.5</v>
      </c>
    </row>
    <row r="1238" spans="1:32" s="156" customFormat="1" ht="12">
      <c r="A1238" s="149" t="s">
        <v>121</v>
      </c>
      <c r="B1238" s="147" t="s">
        <v>34</v>
      </c>
      <c r="C1238" s="147" t="s">
        <v>3805</v>
      </c>
      <c r="D1238" s="147">
        <v>1000000580</v>
      </c>
      <c r="E1238" s="147" t="s">
        <v>3804</v>
      </c>
      <c r="F1238" s="148">
        <v>44738</v>
      </c>
      <c r="G1238" s="137" t="str">
        <f t="shared" si="274"/>
        <v>Targeted Dealer</v>
      </c>
      <c r="H1238" s="137"/>
      <c r="I1238" s="177">
        <v>55</v>
      </c>
      <c r="J1238" s="177"/>
      <c r="K1238" s="178">
        <v>325</v>
      </c>
      <c r="L1238" s="178">
        <f t="shared" si="263"/>
        <v>-270</v>
      </c>
      <c r="M1238" s="178" t="str">
        <f t="shared" si="264"/>
        <v>-</v>
      </c>
      <c r="N1238" s="179">
        <v>0</v>
      </c>
      <c r="O1238" s="180" t="str">
        <f t="shared" si="269"/>
        <v>Aug</v>
      </c>
      <c r="P1238" s="178">
        <v>197</v>
      </c>
      <c r="Q1238" s="181">
        <f t="shared" si="265"/>
        <v>128</v>
      </c>
      <c r="R1238" s="180">
        <f t="shared" si="270"/>
        <v>0.64974619289340096</v>
      </c>
      <c r="S1238" s="181" t="b">
        <f t="shared" si="266"/>
        <v>0</v>
      </c>
      <c r="T1238" s="178">
        <f t="shared" si="271"/>
        <v>0</v>
      </c>
      <c r="U1238" s="182" t="str">
        <f t="shared" si="272"/>
        <v>Sep</v>
      </c>
      <c r="V1238" s="178">
        <f t="shared" si="273"/>
        <v>0</v>
      </c>
      <c r="W1238" s="183">
        <f t="shared" si="267"/>
        <v>325</v>
      </c>
      <c r="X1238" s="184" t="b">
        <f t="shared" ref="X1238:X1297" si="275">IFERROR(IF(U1238="July",(K1238/V1238-1)),0)</f>
        <v>0</v>
      </c>
      <c r="Y1238" s="183" t="b">
        <f t="shared" si="268"/>
        <v>0</v>
      </c>
      <c r="Z1238" s="138">
        <v>0</v>
      </c>
      <c r="AA1238" s="133"/>
      <c r="AB1238" s="133" t="s">
        <v>121</v>
      </c>
      <c r="AC1238" s="149" t="s">
        <v>121</v>
      </c>
      <c r="AD1238" s="139"/>
      <c r="AE1238" s="149" t="s">
        <v>121</v>
      </c>
      <c r="AF1238" s="139">
        <v>167.16666666666666</v>
      </c>
    </row>
    <row r="1239" spans="1:32" s="156" customFormat="1" ht="12">
      <c r="A1239" s="149" t="s">
        <v>121</v>
      </c>
      <c r="B1239" s="134" t="s">
        <v>16</v>
      </c>
      <c r="C1239" s="147" t="s">
        <v>3808</v>
      </c>
      <c r="D1239" s="147">
        <v>1000004227</v>
      </c>
      <c r="E1239" s="147" t="s">
        <v>3806</v>
      </c>
      <c r="F1239" s="148">
        <v>45685</v>
      </c>
      <c r="G1239" s="137" t="str">
        <f t="shared" si="274"/>
        <v>Targeted Dealer</v>
      </c>
      <c r="H1239" s="137"/>
      <c r="I1239" s="177">
        <v>75</v>
      </c>
      <c r="J1239" s="177"/>
      <c r="K1239" s="178">
        <v>75</v>
      </c>
      <c r="L1239" s="178">
        <f t="shared" si="263"/>
        <v>0</v>
      </c>
      <c r="M1239" s="178" t="str">
        <f t="shared" si="264"/>
        <v>-</v>
      </c>
      <c r="N1239" s="179">
        <v>55.5</v>
      </c>
      <c r="O1239" s="180" t="str">
        <f t="shared" si="269"/>
        <v>Aug</v>
      </c>
      <c r="P1239" s="178">
        <v>88.5</v>
      </c>
      <c r="Q1239" s="181">
        <f t="shared" si="265"/>
        <v>-13.5</v>
      </c>
      <c r="R1239" s="180">
        <f t="shared" si="270"/>
        <v>-0.15254237288135597</v>
      </c>
      <c r="S1239" s="181" t="str">
        <f t="shared" si="266"/>
        <v>DEGROWTH</v>
      </c>
      <c r="T1239" s="178">
        <f t="shared" si="271"/>
        <v>55.5</v>
      </c>
      <c r="U1239" s="182" t="str">
        <f t="shared" si="272"/>
        <v>Sep</v>
      </c>
      <c r="V1239" s="178">
        <f t="shared" si="273"/>
        <v>55.5</v>
      </c>
      <c r="W1239" s="183">
        <f t="shared" si="267"/>
        <v>19.5</v>
      </c>
      <c r="X1239" s="184" t="b">
        <f t="shared" si="275"/>
        <v>0</v>
      </c>
      <c r="Y1239" s="183" t="str">
        <f t="shared" si="268"/>
        <v>GROWTH</v>
      </c>
      <c r="Z1239" s="138">
        <v>0</v>
      </c>
      <c r="AA1239" s="133"/>
      <c r="AB1239" s="133" t="s">
        <v>121</v>
      </c>
      <c r="AC1239" s="149" t="s">
        <v>121</v>
      </c>
      <c r="AD1239" s="139"/>
      <c r="AE1239" s="149" t="s">
        <v>121</v>
      </c>
      <c r="AF1239" s="139">
        <v>71.283333333333331</v>
      </c>
    </row>
    <row r="1240" spans="1:32" s="156" customFormat="1" ht="12">
      <c r="A1240" s="149" t="s">
        <v>3061</v>
      </c>
      <c r="B1240" s="147" t="s">
        <v>90</v>
      </c>
      <c r="C1240" s="147" t="s">
        <v>3812</v>
      </c>
      <c r="D1240" s="147">
        <v>1000004242</v>
      </c>
      <c r="E1240" s="147" t="s">
        <v>3811</v>
      </c>
      <c r="F1240" s="148">
        <v>45686</v>
      </c>
      <c r="G1240" s="137" t="str">
        <f t="shared" si="274"/>
        <v>Targeted Dealer</v>
      </c>
      <c r="H1240" s="137"/>
      <c r="I1240" s="177">
        <v>50</v>
      </c>
      <c r="J1240" s="177"/>
      <c r="K1240" s="178">
        <v>0</v>
      </c>
      <c r="L1240" s="178">
        <f t="shared" si="263"/>
        <v>50</v>
      </c>
      <c r="M1240" s="178" t="str">
        <f t="shared" si="264"/>
        <v>-</v>
      </c>
      <c r="N1240" s="179">
        <v>25</v>
      </c>
      <c r="O1240" s="180" t="str">
        <f t="shared" si="269"/>
        <v>Aug</v>
      </c>
      <c r="P1240" s="178">
        <v>0</v>
      </c>
      <c r="Q1240" s="181">
        <f t="shared" si="265"/>
        <v>0</v>
      </c>
      <c r="R1240" s="180" t="str">
        <f t="shared" si="270"/>
        <v xml:space="preserve"> </v>
      </c>
      <c r="S1240" s="181" t="str">
        <f t="shared" si="266"/>
        <v>GROWTH</v>
      </c>
      <c r="T1240" s="178">
        <f t="shared" si="271"/>
        <v>25</v>
      </c>
      <c r="U1240" s="182" t="str">
        <f t="shared" si="272"/>
        <v>Sep</v>
      </c>
      <c r="V1240" s="178">
        <f t="shared" si="273"/>
        <v>25</v>
      </c>
      <c r="W1240" s="183">
        <f t="shared" si="267"/>
        <v>-25</v>
      </c>
      <c r="X1240" s="184" t="b">
        <f t="shared" si="275"/>
        <v>0</v>
      </c>
      <c r="Y1240" s="183" t="str">
        <f t="shared" si="268"/>
        <v>GROWTH</v>
      </c>
      <c r="Z1240" s="138">
        <v>0</v>
      </c>
      <c r="AA1240" s="133"/>
      <c r="AB1240" s="133" t="s">
        <v>121</v>
      </c>
      <c r="AC1240" s="149" t="s">
        <v>3061</v>
      </c>
      <c r="AD1240" s="139"/>
      <c r="AE1240" s="149" t="s">
        <v>3061</v>
      </c>
      <c r="AF1240" s="139">
        <v>14.166666666666666</v>
      </c>
    </row>
    <row r="1241" spans="1:32" s="156" customFormat="1" ht="12">
      <c r="A1241" s="149" t="s">
        <v>1245</v>
      </c>
      <c r="B1241" s="147" t="s">
        <v>60</v>
      </c>
      <c r="C1241" s="147" t="s">
        <v>3815</v>
      </c>
      <c r="D1241" s="147">
        <v>1000004230</v>
      </c>
      <c r="E1241" s="147" t="s">
        <v>3814</v>
      </c>
      <c r="F1241" s="148">
        <v>45685</v>
      </c>
      <c r="G1241" s="137" t="str">
        <f t="shared" si="274"/>
        <v>Targeted Dealer</v>
      </c>
      <c r="H1241" s="137"/>
      <c r="I1241" s="177">
        <v>25</v>
      </c>
      <c r="J1241" s="177"/>
      <c r="K1241" s="178">
        <v>38</v>
      </c>
      <c r="L1241" s="178">
        <f t="shared" si="263"/>
        <v>-13</v>
      </c>
      <c r="M1241" s="178" t="str">
        <f t="shared" si="264"/>
        <v>-</v>
      </c>
      <c r="N1241" s="179">
        <v>5</v>
      </c>
      <c r="O1241" s="180" t="str">
        <f t="shared" si="269"/>
        <v>Aug</v>
      </c>
      <c r="P1241" s="178">
        <v>5.25</v>
      </c>
      <c r="Q1241" s="181">
        <f t="shared" si="265"/>
        <v>32.75</v>
      </c>
      <c r="R1241" s="180">
        <f t="shared" si="270"/>
        <v>6.2380952380952381</v>
      </c>
      <c r="S1241" s="181" t="str">
        <f t="shared" si="266"/>
        <v>GROWTH</v>
      </c>
      <c r="T1241" s="178">
        <f t="shared" si="271"/>
        <v>5</v>
      </c>
      <c r="U1241" s="182" t="str">
        <f t="shared" si="272"/>
        <v>Sep</v>
      </c>
      <c r="V1241" s="178">
        <f t="shared" si="273"/>
        <v>5</v>
      </c>
      <c r="W1241" s="183">
        <f t="shared" si="267"/>
        <v>33</v>
      </c>
      <c r="X1241" s="184" t="b">
        <f t="shared" si="275"/>
        <v>0</v>
      </c>
      <c r="Y1241" s="183" t="str">
        <f t="shared" si="268"/>
        <v>GROWTH</v>
      </c>
      <c r="Z1241" s="138">
        <v>0</v>
      </c>
      <c r="AA1241" s="133"/>
      <c r="AB1241" s="133" t="s">
        <v>121</v>
      </c>
      <c r="AC1241" s="149" t="s">
        <v>1245</v>
      </c>
      <c r="AD1241" s="139"/>
      <c r="AE1241" s="149" t="s">
        <v>1245</v>
      </c>
      <c r="AF1241" s="139">
        <v>17.875</v>
      </c>
    </row>
    <row r="1242" spans="1:32" s="156" customFormat="1" ht="12">
      <c r="A1242" s="149" t="s">
        <v>1245</v>
      </c>
      <c r="B1242" s="147" t="s">
        <v>63</v>
      </c>
      <c r="C1242" s="147" t="s">
        <v>3820</v>
      </c>
      <c r="D1242" s="147">
        <v>1000004262</v>
      </c>
      <c r="E1242" s="147" t="s">
        <v>3817</v>
      </c>
      <c r="F1242" s="148">
        <v>45689</v>
      </c>
      <c r="G1242" s="137" t="str">
        <f t="shared" si="274"/>
        <v>Targeted Dealer</v>
      </c>
      <c r="H1242" s="137"/>
      <c r="I1242" s="177">
        <v>10</v>
      </c>
      <c r="J1242" s="177"/>
      <c r="K1242" s="178">
        <v>15</v>
      </c>
      <c r="L1242" s="178">
        <f t="shared" si="263"/>
        <v>-5</v>
      </c>
      <c r="M1242" s="178" t="str">
        <f t="shared" si="264"/>
        <v>-</v>
      </c>
      <c r="N1242" s="179">
        <v>5</v>
      </c>
      <c r="O1242" s="180" t="str">
        <f t="shared" si="269"/>
        <v>Aug</v>
      </c>
      <c r="P1242" s="178">
        <v>5</v>
      </c>
      <c r="Q1242" s="181">
        <f t="shared" si="265"/>
        <v>10</v>
      </c>
      <c r="R1242" s="180">
        <f t="shared" si="270"/>
        <v>2</v>
      </c>
      <c r="S1242" s="181" t="str">
        <f t="shared" si="266"/>
        <v>GROWTH</v>
      </c>
      <c r="T1242" s="178">
        <f t="shared" si="271"/>
        <v>5</v>
      </c>
      <c r="U1242" s="182" t="str">
        <f t="shared" si="272"/>
        <v>Sep</v>
      </c>
      <c r="V1242" s="178">
        <f t="shared" si="273"/>
        <v>5</v>
      </c>
      <c r="W1242" s="183">
        <f t="shared" si="267"/>
        <v>10</v>
      </c>
      <c r="X1242" s="184" t="b">
        <f t="shared" si="275"/>
        <v>0</v>
      </c>
      <c r="Y1242" s="183" t="str">
        <f t="shared" si="268"/>
        <v>GROWTH</v>
      </c>
      <c r="Z1242" s="138">
        <v>0</v>
      </c>
      <c r="AA1242" s="133"/>
      <c r="AB1242" s="133" t="s">
        <v>121</v>
      </c>
      <c r="AC1242" s="149" t="s">
        <v>1245</v>
      </c>
      <c r="AD1242" s="139"/>
      <c r="AE1242" s="149" t="s">
        <v>1245</v>
      </c>
      <c r="AF1242" s="139">
        <v>8.3333333333333339</v>
      </c>
    </row>
    <row r="1243" spans="1:32" s="156" customFormat="1" ht="12">
      <c r="A1243" s="149" t="s">
        <v>121</v>
      </c>
      <c r="B1243" s="134" t="s">
        <v>12</v>
      </c>
      <c r="C1243" s="147" t="s">
        <v>3833</v>
      </c>
      <c r="D1243" s="147">
        <v>1000004186</v>
      </c>
      <c r="E1243" s="147" t="s">
        <v>3831</v>
      </c>
      <c r="F1243" s="148">
        <v>45636</v>
      </c>
      <c r="G1243" s="137" t="str">
        <f t="shared" si="274"/>
        <v>-</v>
      </c>
      <c r="H1243" s="137"/>
      <c r="I1243" s="177">
        <v>0</v>
      </c>
      <c r="J1243" s="177"/>
      <c r="K1243" s="178">
        <v>0</v>
      </c>
      <c r="L1243" s="178">
        <f t="shared" si="263"/>
        <v>0</v>
      </c>
      <c r="M1243" s="178" t="str">
        <f t="shared" si="264"/>
        <v>-</v>
      </c>
      <c r="N1243" s="179">
        <v>26</v>
      </c>
      <c r="O1243" s="180" t="str">
        <f t="shared" si="269"/>
        <v>Aug</v>
      </c>
      <c r="P1243" s="178">
        <v>0</v>
      </c>
      <c r="Q1243" s="181">
        <f t="shared" si="265"/>
        <v>0</v>
      </c>
      <c r="R1243" s="180" t="str">
        <f t="shared" si="270"/>
        <v xml:space="preserve"> </v>
      </c>
      <c r="S1243" s="181" t="str">
        <f t="shared" si="266"/>
        <v>GROWTH</v>
      </c>
      <c r="T1243" s="178">
        <f t="shared" si="271"/>
        <v>26</v>
      </c>
      <c r="U1243" s="182" t="str">
        <f t="shared" si="272"/>
        <v>Sep</v>
      </c>
      <c r="V1243" s="178">
        <f t="shared" si="273"/>
        <v>26</v>
      </c>
      <c r="W1243" s="183">
        <f t="shared" si="267"/>
        <v>-26</v>
      </c>
      <c r="X1243" s="184" t="b">
        <f t="shared" si="275"/>
        <v>0</v>
      </c>
      <c r="Y1243" s="183" t="str">
        <f t="shared" si="268"/>
        <v>GROWTH</v>
      </c>
      <c r="Z1243" s="138">
        <v>0</v>
      </c>
      <c r="AA1243" s="133"/>
      <c r="AB1243" s="133" t="s">
        <v>121</v>
      </c>
      <c r="AC1243" s="149" t="s">
        <v>121</v>
      </c>
      <c r="AD1243" s="139"/>
      <c r="AE1243" s="149" t="s">
        <v>121</v>
      </c>
      <c r="AF1243" s="139">
        <v>6.5</v>
      </c>
    </row>
    <row r="1244" spans="1:32" s="156" customFormat="1" ht="12">
      <c r="A1244" s="149" t="s">
        <v>121</v>
      </c>
      <c r="B1244" s="147" t="s">
        <v>961</v>
      </c>
      <c r="C1244" s="147" t="s">
        <v>3835</v>
      </c>
      <c r="D1244" s="147">
        <v>1000000116</v>
      </c>
      <c r="E1244" s="147" t="s">
        <v>3834</v>
      </c>
      <c r="F1244" s="148">
        <v>44738</v>
      </c>
      <c r="G1244" s="137" t="str">
        <f t="shared" si="274"/>
        <v>-</v>
      </c>
      <c r="H1244" s="137"/>
      <c r="I1244" s="177">
        <v>0</v>
      </c>
      <c r="J1244" s="177"/>
      <c r="K1244" s="178">
        <v>0</v>
      </c>
      <c r="L1244" s="178">
        <f t="shared" si="263"/>
        <v>0</v>
      </c>
      <c r="M1244" s="178" t="str">
        <f t="shared" si="264"/>
        <v>-</v>
      </c>
      <c r="N1244" s="179">
        <v>0</v>
      </c>
      <c r="O1244" s="180" t="str">
        <f t="shared" si="269"/>
        <v>Aug</v>
      </c>
      <c r="P1244" s="178">
        <v>0</v>
      </c>
      <c r="Q1244" s="181">
        <f t="shared" si="265"/>
        <v>0</v>
      </c>
      <c r="R1244" s="180" t="str">
        <f t="shared" si="270"/>
        <v xml:space="preserve"> </v>
      </c>
      <c r="S1244" s="181" t="b">
        <f t="shared" si="266"/>
        <v>0</v>
      </c>
      <c r="T1244" s="178">
        <f t="shared" si="271"/>
        <v>0</v>
      </c>
      <c r="U1244" s="182" t="str">
        <f t="shared" si="272"/>
        <v>Sep</v>
      </c>
      <c r="V1244" s="178">
        <f t="shared" si="273"/>
        <v>0</v>
      </c>
      <c r="W1244" s="183">
        <f t="shared" si="267"/>
        <v>0</v>
      </c>
      <c r="X1244" s="184" t="b">
        <f t="shared" si="275"/>
        <v>0</v>
      </c>
      <c r="Y1244" s="183" t="b">
        <f t="shared" si="268"/>
        <v>0</v>
      </c>
      <c r="Z1244" s="138">
        <v>0</v>
      </c>
      <c r="AA1244" s="133"/>
      <c r="AB1244" s="133" t="s">
        <v>121</v>
      </c>
      <c r="AC1244" s="149" t="s">
        <v>121</v>
      </c>
      <c r="AD1244" s="139"/>
      <c r="AE1244" s="149" t="s">
        <v>121</v>
      </c>
      <c r="AF1244" s="139">
        <v>7.5</v>
      </c>
    </row>
    <row r="1245" spans="1:32" s="156" customFormat="1" ht="12">
      <c r="A1245" s="149" t="s">
        <v>121</v>
      </c>
      <c r="B1245" s="147" t="s">
        <v>25</v>
      </c>
      <c r="C1245" s="147" t="s">
        <v>800</v>
      </c>
      <c r="D1245" s="147">
        <v>1000003453</v>
      </c>
      <c r="E1245" s="147" t="s">
        <v>801</v>
      </c>
      <c r="F1245" s="148">
        <v>45012</v>
      </c>
      <c r="G1245" s="137" t="str">
        <f t="shared" si="274"/>
        <v>Targeted Dealer</v>
      </c>
      <c r="H1245" s="137"/>
      <c r="I1245" s="177">
        <v>20</v>
      </c>
      <c r="J1245" s="177"/>
      <c r="K1245" s="178">
        <v>0</v>
      </c>
      <c r="L1245" s="178">
        <f t="shared" si="263"/>
        <v>20</v>
      </c>
      <c r="M1245" s="178" t="str">
        <f t="shared" si="264"/>
        <v>-</v>
      </c>
      <c r="N1245" s="179">
        <v>0</v>
      </c>
      <c r="O1245" s="180" t="str">
        <f t="shared" si="269"/>
        <v>Aug</v>
      </c>
      <c r="P1245" s="178">
        <v>10</v>
      </c>
      <c r="Q1245" s="181">
        <f t="shared" si="265"/>
        <v>-10</v>
      </c>
      <c r="R1245" s="180">
        <f t="shared" si="270"/>
        <v>-1</v>
      </c>
      <c r="S1245" s="181" t="b">
        <f t="shared" si="266"/>
        <v>0</v>
      </c>
      <c r="T1245" s="178">
        <f t="shared" si="271"/>
        <v>0</v>
      </c>
      <c r="U1245" s="182" t="str">
        <f t="shared" si="272"/>
        <v>Sep</v>
      </c>
      <c r="V1245" s="178">
        <f t="shared" si="273"/>
        <v>0</v>
      </c>
      <c r="W1245" s="183">
        <f t="shared" si="267"/>
        <v>0</v>
      </c>
      <c r="X1245" s="184" t="b">
        <f t="shared" si="275"/>
        <v>0</v>
      </c>
      <c r="Y1245" s="183" t="b">
        <f t="shared" si="268"/>
        <v>0</v>
      </c>
      <c r="Z1245" s="138">
        <v>0</v>
      </c>
      <c r="AA1245" s="133"/>
      <c r="AB1245" s="133" t="s">
        <v>121</v>
      </c>
      <c r="AC1245" s="149" t="s">
        <v>121</v>
      </c>
      <c r="AD1245" s="139"/>
      <c r="AE1245" s="149" t="s">
        <v>121</v>
      </c>
      <c r="AF1245" s="139">
        <v>11.666666666666666</v>
      </c>
    </row>
    <row r="1246" spans="1:32" s="156" customFormat="1" ht="12">
      <c r="A1246" s="149" t="s">
        <v>1245</v>
      </c>
      <c r="B1246" s="147" t="s">
        <v>63</v>
      </c>
      <c r="C1246" s="147" t="s">
        <v>3839</v>
      </c>
      <c r="D1246" s="147">
        <v>1000004265</v>
      </c>
      <c r="E1246" s="147" t="s">
        <v>3837</v>
      </c>
      <c r="F1246" s="148">
        <v>45698</v>
      </c>
      <c r="G1246" s="137" t="str">
        <f t="shared" si="274"/>
        <v>Targeted Dealer</v>
      </c>
      <c r="H1246" s="137"/>
      <c r="I1246" s="177">
        <v>30</v>
      </c>
      <c r="J1246" s="177"/>
      <c r="K1246" s="178">
        <v>30.25</v>
      </c>
      <c r="L1246" s="178">
        <f t="shared" si="263"/>
        <v>-0.25</v>
      </c>
      <c r="M1246" s="178" t="str">
        <f t="shared" si="264"/>
        <v>-</v>
      </c>
      <c r="N1246" s="179">
        <v>29.1</v>
      </c>
      <c r="O1246" s="180" t="str">
        <f t="shared" si="269"/>
        <v>Aug</v>
      </c>
      <c r="P1246" s="178">
        <v>47</v>
      </c>
      <c r="Q1246" s="181">
        <f t="shared" si="265"/>
        <v>-16.75</v>
      </c>
      <c r="R1246" s="180">
        <f t="shared" si="270"/>
        <v>-0.3563829787234043</v>
      </c>
      <c r="S1246" s="181" t="str">
        <f t="shared" si="266"/>
        <v>DEGROWTH</v>
      </c>
      <c r="T1246" s="178">
        <f t="shared" si="271"/>
        <v>29.1</v>
      </c>
      <c r="U1246" s="182" t="str">
        <f t="shared" si="272"/>
        <v>Sep</v>
      </c>
      <c r="V1246" s="178">
        <f t="shared" si="273"/>
        <v>29.1</v>
      </c>
      <c r="W1246" s="183">
        <f t="shared" si="267"/>
        <v>1.1499999999999986</v>
      </c>
      <c r="X1246" s="184" t="b">
        <f t="shared" si="275"/>
        <v>0</v>
      </c>
      <c r="Y1246" s="183" t="str">
        <f t="shared" si="268"/>
        <v>GROWTH</v>
      </c>
      <c r="Z1246" s="138">
        <v>0</v>
      </c>
      <c r="AA1246" s="133"/>
      <c r="AB1246" s="133" t="s">
        <v>121</v>
      </c>
      <c r="AC1246" s="149" t="s">
        <v>1245</v>
      </c>
      <c r="AD1246" s="139"/>
      <c r="AE1246" s="149" t="s">
        <v>1245</v>
      </c>
      <c r="AF1246" s="139">
        <v>69.366666666666674</v>
      </c>
    </row>
    <row r="1247" spans="1:32" s="156" customFormat="1" ht="12">
      <c r="A1247" s="149" t="s">
        <v>121</v>
      </c>
      <c r="B1247" s="147" t="s">
        <v>26</v>
      </c>
      <c r="C1247" s="147" t="s">
        <v>3840</v>
      </c>
      <c r="D1247" s="147">
        <v>1000004252</v>
      </c>
      <c r="E1247" s="147" t="s">
        <v>1805</v>
      </c>
      <c r="F1247" s="148">
        <v>45686</v>
      </c>
      <c r="G1247" s="137" t="str">
        <f t="shared" si="274"/>
        <v>-</v>
      </c>
      <c r="H1247" s="137"/>
      <c r="I1247" s="177">
        <v>0</v>
      </c>
      <c r="J1247" s="177"/>
      <c r="K1247" s="178">
        <v>60</v>
      </c>
      <c r="L1247" s="178">
        <f t="shared" si="263"/>
        <v>-60</v>
      </c>
      <c r="M1247" s="178" t="str">
        <f t="shared" si="264"/>
        <v>-</v>
      </c>
      <c r="N1247" s="179">
        <v>40</v>
      </c>
      <c r="O1247" s="180" t="str">
        <f t="shared" si="269"/>
        <v>Aug</v>
      </c>
      <c r="P1247" s="178">
        <v>80</v>
      </c>
      <c r="Q1247" s="181">
        <f t="shared" si="265"/>
        <v>-20</v>
      </c>
      <c r="R1247" s="180">
        <f t="shared" si="270"/>
        <v>-0.25</v>
      </c>
      <c r="S1247" s="181" t="str">
        <f t="shared" si="266"/>
        <v>DEGROWTH</v>
      </c>
      <c r="T1247" s="178">
        <f t="shared" si="271"/>
        <v>40</v>
      </c>
      <c r="U1247" s="182" t="str">
        <f t="shared" si="272"/>
        <v>Sep</v>
      </c>
      <c r="V1247" s="178">
        <f t="shared" si="273"/>
        <v>40</v>
      </c>
      <c r="W1247" s="183">
        <f t="shared" si="267"/>
        <v>20</v>
      </c>
      <c r="X1247" s="184" t="b">
        <f t="shared" si="275"/>
        <v>0</v>
      </c>
      <c r="Y1247" s="183" t="str">
        <f t="shared" si="268"/>
        <v>GROWTH</v>
      </c>
      <c r="Z1247" s="138">
        <v>0</v>
      </c>
      <c r="AA1247" s="133"/>
      <c r="AB1247" s="133" t="s">
        <v>121</v>
      </c>
      <c r="AC1247" s="149" t="s">
        <v>121</v>
      </c>
      <c r="AD1247" s="139"/>
      <c r="AE1247" s="149" t="s">
        <v>121</v>
      </c>
      <c r="AF1247" s="139">
        <v>126.25</v>
      </c>
    </row>
    <row r="1248" spans="1:32" s="156" customFormat="1" ht="12">
      <c r="A1248" s="138" t="s">
        <v>3919</v>
      </c>
      <c r="B1248" s="147" t="s">
        <v>84</v>
      </c>
      <c r="C1248" s="147" t="s">
        <v>3846</v>
      </c>
      <c r="D1248" s="147">
        <v>1000004232</v>
      </c>
      <c r="E1248" s="147" t="s">
        <v>3844</v>
      </c>
      <c r="F1248" s="148">
        <v>45679</v>
      </c>
      <c r="G1248" s="137" t="str">
        <f t="shared" si="274"/>
        <v>Targeted Dealer</v>
      </c>
      <c r="H1248" s="137"/>
      <c r="I1248" s="177">
        <v>50</v>
      </c>
      <c r="J1248" s="177"/>
      <c r="K1248" s="178">
        <v>0</v>
      </c>
      <c r="L1248" s="178">
        <f t="shared" si="263"/>
        <v>50</v>
      </c>
      <c r="M1248" s="178" t="str">
        <f t="shared" si="264"/>
        <v>-</v>
      </c>
      <c r="N1248" s="179">
        <v>21</v>
      </c>
      <c r="O1248" s="180" t="str">
        <f t="shared" si="269"/>
        <v>Aug</v>
      </c>
      <c r="P1248" s="178">
        <v>50</v>
      </c>
      <c r="Q1248" s="181">
        <f t="shared" si="265"/>
        <v>-50</v>
      </c>
      <c r="R1248" s="180">
        <f t="shared" si="270"/>
        <v>-1</v>
      </c>
      <c r="S1248" s="181" t="str">
        <f t="shared" si="266"/>
        <v>DEGROWTH</v>
      </c>
      <c r="T1248" s="178">
        <f t="shared" si="271"/>
        <v>21</v>
      </c>
      <c r="U1248" s="182" t="str">
        <f t="shared" si="272"/>
        <v>Sep</v>
      </c>
      <c r="V1248" s="178">
        <f t="shared" si="273"/>
        <v>21</v>
      </c>
      <c r="W1248" s="183">
        <f t="shared" si="267"/>
        <v>-21</v>
      </c>
      <c r="X1248" s="184" t="b">
        <f t="shared" si="275"/>
        <v>0</v>
      </c>
      <c r="Y1248" s="183" t="str">
        <f t="shared" si="268"/>
        <v>GROWTH</v>
      </c>
      <c r="Z1248" s="138">
        <v>0</v>
      </c>
      <c r="AA1248" s="133"/>
      <c r="AB1248" s="133" t="s">
        <v>121</v>
      </c>
      <c r="AC1248" s="138" t="s">
        <v>3919</v>
      </c>
      <c r="AD1248" s="139"/>
      <c r="AE1248" s="138" t="s">
        <v>3919</v>
      </c>
      <c r="AF1248" s="139">
        <v>55</v>
      </c>
    </row>
    <row r="1249" spans="1:32" s="156" customFormat="1" ht="12">
      <c r="A1249" s="149" t="s">
        <v>121</v>
      </c>
      <c r="B1249" s="134" t="s">
        <v>3923</v>
      </c>
      <c r="C1249" s="147" t="s">
        <v>3847</v>
      </c>
      <c r="D1249" s="147">
        <v>1000004267</v>
      </c>
      <c r="E1249" s="147" t="s">
        <v>3845</v>
      </c>
      <c r="F1249" s="148">
        <v>45707</v>
      </c>
      <c r="G1249" s="137" t="str">
        <f t="shared" si="274"/>
        <v>Targeted Dealer</v>
      </c>
      <c r="H1249" s="137"/>
      <c r="I1249" s="177">
        <v>20</v>
      </c>
      <c r="J1249" s="177"/>
      <c r="K1249" s="178">
        <v>20</v>
      </c>
      <c r="L1249" s="178">
        <f t="shared" si="263"/>
        <v>0</v>
      </c>
      <c r="M1249" s="178" t="str">
        <f t="shared" si="264"/>
        <v>-</v>
      </c>
      <c r="N1249" s="179">
        <v>20</v>
      </c>
      <c r="O1249" s="180" t="str">
        <f t="shared" si="269"/>
        <v>Aug</v>
      </c>
      <c r="P1249" s="178">
        <v>20</v>
      </c>
      <c r="Q1249" s="181">
        <f t="shared" si="265"/>
        <v>0</v>
      </c>
      <c r="R1249" s="180">
        <f t="shared" si="270"/>
        <v>0</v>
      </c>
      <c r="S1249" s="181" t="str">
        <f t="shared" si="266"/>
        <v>GROWTH</v>
      </c>
      <c r="T1249" s="178">
        <f t="shared" si="271"/>
        <v>20</v>
      </c>
      <c r="U1249" s="182" t="str">
        <f t="shared" si="272"/>
        <v>Sep</v>
      </c>
      <c r="V1249" s="178">
        <f t="shared" si="273"/>
        <v>20</v>
      </c>
      <c r="W1249" s="183">
        <f t="shared" si="267"/>
        <v>0</v>
      </c>
      <c r="X1249" s="184" t="b">
        <f t="shared" si="275"/>
        <v>0</v>
      </c>
      <c r="Y1249" s="183" t="str">
        <f t="shared" si="268"/>
        <v>GROWTH</v>
      </c>
      <c r="Z1249" s="138">
        <v>0</v>
      </c>
      <c r="AA1249" s="133"/>
      <c r="AB1249" s="133" t="s">
        <v>121</v>
      </c>
      <c r="AC1249" s="149" t="s">
        <v>121</v>
      </c>
      <c r="AD1249" s="139"/>
      <c r="AE1249" s="149" t="s">
        <v>121</v>
      </c>
      <c r="AF1249" s="139">
        <v>26.666666666666668</v>
      </c>
    </row>
    <row r="1250" spans="1:32" s="156" customFormat="1" ht="12">
      <c r="A1250" s="149" t="s">
        <v>3061</v>
      </c>
      <c r="B1250" s="147" t="s">
        <v>94</v>
      </c>
      <c r="C1250" s="147" t="s">
        <v>3850</v>
      </c>
      <c r="D1250" s="147">
        <v>1000002661</v>
      </c>
      <c r="E1250" s="147" t="s">
        <v>3848</v>
      </c>
      <c r="F1250" s="148">
        <v>44739</v>
      </c>
      <c r="G1250" s="137" t="str">
        <f t="shared" si="274"/>
        <v>Targeted Dealer</v>
      </c>
      <c r="H1250" s="137"/>
      <c r="I1250" s="177">
        <v>25</v>
      </c>
      <c r="J1250" s="177"/>
      <c r="K1250" s="178">
        <v>25</v>
      </c>
      <c r="L1250" s="178">
        <f t="shared" si="263"/>
        <v>0</v>
      </c>
      <c r="M1250" s="178" t="str">
        <f t="shared" si="264"/>
        <v>-</v>
      </c>
      <c r="N1250" s="179">
        <v>25</v>
      </c>
      <c r="O1250" s="180" t="str">
        <f t="shared" si="269"/>
        <v>Aug</v>
      </c>
      <c r="P1250" s="178">
        <v>25</v>
      </c>
      <c r="Q1250" s="181">
        <f t="shared" si="265"/>
        <v>0</v>
      </c>
      <c r="R1250" s="180">
        <f t="shared" si="270"/>
        <v>0</v>
      </c>
      <c r="S1250" s="181" t="str">
        <f t="shared" si="266"/>
        <v>GROWTH</v>
      </c>
      <c r="T1250" s="178">
        <f t="shared" si="271"/>
        <v>25</v>
      </c>
      <c r="U1250" s="182" t="str">
        <f t="shared" si="272"/>
        <v>Sep</v>
      </c>
      <c r="V1250" s="178">
        <f t="shared" si="273"/>
        <v>25</v>
      </c>
      <c r="W1250" s="183">
        <f t="shared" si="267"/>
        <v>0</v>
      </c>
      <c r="X1250" s="184" t="b">
        <f t="shared" si="275"/>
        <v>0</v>
      </c>
      <c r="Y1250" s="183" t="str">
        <f t="shared" si="268"/>
        <v>GROWTH</v>
      </c>
      <c r="Z1250" s="138">
        <v>0</v>
      </c>
      <c r="AA1250" s="133"/>
      <c r="AB1250" s="133" t="s">
        <v>121</v>
      </c>
      <c r="AC1250" s="149" t="s">
        <v>3061</v>
      </c>
      <c r="AD1250" s="139"/>
      <c r="AE1250" s="149" t="s">
        <v>3061</v>
      </c>
      <c r="AF1250" s="139">
        <v>70.833333333333329</v>
      </c>
    </row>
    <row r="1251" spans="1:32" s="156" customFormat="1" ht="12">
      <c r="A1251" s="149" t="s">
        <v>121</v>
      </c>
      <c r="B1251" s="147" t="s">
        <v>26</v>
      </c>
      <c r="C1251" s="147" t="s">
        <v>3854</v>
      </c>
      <c r="D1251" s="147">
        <v>1000004268</v>
      </c>
      <c r="E1251" s="147" t="s">
        <v>3852</v>
      </c>
      <c r="F1251" s="148">
        <v>45705</v>
      </c>
      <c r="G1251" s="137" t="str">
        <f t="shared" si="274"/>
        <v>Targeted Dealer</v>
      </c>
      <c r="H1251" s="137"/>
      <c r="I1251" s="177">
        <v>25</v>
      </c>
      <c r="J1251" s="177"/>
      <c r="K1251" s="178">
        <v>20</v>
      </c>
      <c r="L1251" s="178">
        <f t="shared" si="263"/>
        <v>5</v>
      </c>
      <c r="M1251" s="178" t="str">
        <f t="shared" si="264"/>
        <v>-</v>
      </c>
      <c r="N1251" s="179">
        <v>20</v>
      </c>
      <c r="O1251" s="180" t="str">
        <f t="shared" si="269"/>
        <v>Aug</v>
      </c>
      <c r="P1251" s="178">
        <v>0</v>
      </c>
      <c r="Q1251" s="181">
        <f t="shared" si="265"/>
        <v>20</v>
      </c>
      <c r="R1251" s="180" t="str">
        <f t="shared" si="270"/>
        <v xml:space="preserve"> </v>
      </c>
      <c r="S1251" s="181" t="str">
        <f t="shared" si="266"/>
        <v>GROWTH</v>
      </c>
      <c r="T1251" s="178">
        <f t="shared" si="271"/>
        <v>20</v>
      </c>
      <c r="U1251" s="182" t="str">
        <f t="shared" si="272"/>
        <v>Sep</v>
      </c>
      <c r="V1251" s="178">
        <f t="shared" si="273"/>
        <v>20</v>
      </c>
      <c r="W1251" s="183">
        <f t="shared" si="267"/>
        <v>0</v>
      </c>
      <c r="X1251" s="184" t="b">
        <f t="shared" si="275"/>
        <v>0</v>
      </c>
      <c r="Y1251" s="183" t="str">
        <f t="shared" si="268"/>
        <v>GROWTH</v>
      </c>
      <c r="Z1251" s="138">
        <v>0</v>
      </c>
      <c r="AA1251" s="133"/>
      <c r="AB1251" s="133" t="s">
        <v>121</v>
      </c>
      <c r="AC1251" s="149" t="s">
        <v>121</v>
      </c>
      <c r="AD1251" s="139"/>
      <c r="AE1251" s="149" t="s">
        <v>121</v>
      </c>
      <c r="AF1251" s="139">
        <v>10.5</v>
      </c>
    </row>
    <row r="1252" spans="1:32" s="156" customFormat="1" ht="12">
      <c r="A1252" s="149" t="s">
        <v>121</v>
      </c>
      <c r="B1252" s="134" t="s">
        <v>18</v>
      </c>
      <c r="C1252" s="147" t="s">
        <v>3855</v>
      </c>
      <c r="D1252" s="147">
        <v>1000004270</v>
      </c>
      <c r="E1252" s="147" t="s">
        <v>3853</v>
      </c>
      <c r="F1252" s="148">
        <v>45713</v>
      </c>
      <c r="G1252" s="137" t="str">
        <f t="shared" si="274"/>
        <v>Targeted Dealer</v>
      </c>
      <c r="H1252" s="137"/>
      <c r="I1252" s="177">
        <v>40</v>
      </c>
      <c r="J1252" s="177"/>
      <c r="K1252" s="178">
        <v>40</v>
      </c>
      <c r="L1252" s="178">
        <f t="shared" si="263"/>
        <v>0</v>
      </c>
      <c r="M1252" s="178" t="str">
        <f t="shared" si="264"/>
        <v>-</v>
      </c>
      <c r="N1252" s="179">
        <v>30</v>
      </c>
      <c r="O1252" s="180" t="str">
        <f t="shared" si="269"/>
        <v>Aug</v>
      </c>
      <c r="P1252" s="178">
        <v>20</v>
      </c>
      <c r="Q1252" s="181">
        <f t="shared" si="265"/>
        <v>20</v>
      </c>
      <c r="R1252" s="180">
        <f t="shared" si="270"/>
        <v>1</v>
      </c>
      <c r="S1252" s="181" t="str">
        <f t="shared" si="266"/>
        <v>GROWTH</v>
      </c>
      <c r="T1252" s="178">
        <f t="shared" si="271"/>
        <v>30</v>
      </c>
      <c r="U1252" s="182" t="str">
        <f t="shared" si="272"/>
        <v>Sep</v>
      </c>
      <c r="V1252" s="178">
        <f t="shared" si="273"/>
        <v>30</v>
      </c>
      <c r="W1252" s="183">
        <f t="shared" si="267"/>
        <v>10</v>
      </c>
      <c r="X1252" s="184" t="b">
        <f t="shared" si="275"/>
        <v>0</v>
      </c>
      <c r="Y1252" s="183" t="str">
        <f t="shared" si="268"/>
        <v>GROWTH</v>
      </c>
      <c r="Z1252" s="138">
        <v>0</v>
      </c>
      <c r="AA1252" s="133"/>
      <c r="AB1252" s="133" t="s">
        <v>121</v>
      </c>
      <c r="AC1252" s="149" t="s">
        <v>121</v>
      </c>
      <c r="AD1252" s="139"/>
      <c r="AE1252" s="149" t="s">
        <v>121</v>
      </c>
      <c r="AF1252" s="139">
        <v>25</v>
      </c>
    </row>
    <row r="1253" spans="1:32" s="156" customFormat="1" ht="12">
      <c r="A1253" s="149" t="s">
        <v>121</v>
      </c>
      <c r="B1253" s="147" t="s">
        <v>613</v>
      </c>
      <c r="C1253" s="147" t="s">
        <v>3866</v>
      </c>
      <c r="D1253" s="147">
        <v>1000000112</v>
      </c>
      <c r="E1253" s="147" t="s">
        <v>3856</v>
      </c>
      <c r="F1253" s="148">
        <v>44738</v>
      </c>
      <c r="G1253" s="137" t="str">
        <f t="shared" si="274"/>
        <v>Targeted Dealer</v>
      </c>
      <c r="H1253" s="137"/>
      <c r="I1253" s="177">
        <v>120</v>
      </c>
      <c r="J1253" s="177"/>
      <c r="K1253" s="178">
        <v>0</v>
      </c>
      <c r="L1253" s="178">
        <f t="shared" ref="L1253:L1308" si="276">I1253-K1253</f>
        <v>120</v>
      </c>
      <c r="M1253" s="178" t="str">
        <f t="shared" ref="M1253:M1308" si="277">IFERROR((K1253/J1253%),"-")</f>
        <v>-</v>
      </c>
      <c r="N1253" s="179">
        <v>0</v>
      </c>
      <c r="O1253" s="180" t="str">
        <f t="shared" si="269"/>
        <v>Aug</v>
      </c>
      <c r="P1253" s="178">
        <v>0</v>
      </c>
      <c r="Q1253" s="181">
        <f t="shared" ref="Q1253:Q1308" si="278">K1253-P1253</f>
        <v>0</v>
      </c>
      <c r="R1253" s="180" t="str">
        <f t="shared" si="270"/>
        <v xml:space="preserve"> </v>
      </c>
      <c r="S1253" s="181" t="b">
        <f t="shared" ref="S1253:S1308" si="279">IF(N1253&gt;0,IF(O1253="","-",IF(R1253&lt;0%,"DEGROWTH","GROWTH")))</f>
        <v>0</v>
      </c>
      <c r="T1253" s="178">
        <f t="shared" si="271"/>
        <v>0</v>
      </c>
      <c r="U1253" s="182" t="str">
        <f t="shared" si="272"/>
        <v>Sep</v>
      </c>
      <c r="V1253" s="178">
        <f t="shared" si="273"/>
        <v>0</v>
      </c>
      <c r="W1253" s="183">
        <f t="shared" ref="W1253:W1308" si="280">K1253-V1253</f>
        <v>0</v>
      </c>
      <c r="X1253" s="184" t="b">
        <f t="shared" si="275"/>
        <v>0</v>
      </c>
      <c r="Y1253" s="183" t="b">
        <f t="shared" ref="Y1253:Y1308" si="281">IF(T1253&gt;0,IF(U1253="","-",IF(X1253&lt;0%,"DEGROWTH","GROWTH")))</f>
        <v>0</v>
      </c>
      <c r="Z1253" s="138">
        <v>0</v>
      </c>
      <c r="AA1253" s="133"/>
      <c r="AB1253" s="133" t="s">
        <v>121</v>
      </c>
      <c r="AC1253" s="149" t="s">
        <v>121</v>
      </c>
      <c r="AD1253" s="139"/>
      <c r="AE1253" s="149" t="s">
        <v>121</v>
      </c>
      <c r="AF1253" s="139">
        <v>75.833333333333329</v>
      </c>
    </row>
    <row r="1254" spans="1:32" s="156" customFormat="1" ht="12">
      <c r="A1254" s="149" t="s">
        <v>3061</v>
      </c>
      <c r="B1254" s="147" t="s">
        <v>97</v>
      </c>
      <c r="C1254" s="147" t="s">
        <v>3867</v>
      </c>
      <c r="D1254" s="147">
        <v>1000004226</v>
      </c>
      <c r="E1254" s="147" t="s">
        <v>3857</v>
      </c>
      <c r="F1254" s="148">
        <v>45684</v>
      </c>
      <c r="G1254" s="137" t="str">
        <f t="shared" si="274"/>
        <v>Targeted Dealer</v>
      </c>
      <c r="H1254" s="137"/>
      <c r="I1254" s="177">
        <v>50</v>
      </c>
      <c r="J1254" s="177"/>
      <c r="K1254" s="178">
        <v>25</v>
      </c>
      <c r="L1254" s="178">
        <f t="shared" si="276"/>
        <v>25</v>
      </c>
      <c r="M1254" s="178" t="str">
        <f t="shared" si="277"/>
        <v>-</v>
      </c>
      <c r="N1254" s="179">
        <v>25</v>
      </c>
      <c r="O1254" s="180" t="str">
        <f t="shared" si="269"/>
        <v>Aug</v>
      </c>
      <c r="P1254" s="178">
        <v>50</v>
      </c>
      <c r="Q1254" s="181">
        <f t="shared" si="278"/>
        <v>-25</v>
      </c>
      <c r="R1254" s="180">
        <f t="shared" si="270"/>
        <v>-0.5</v>
      </c>
      <c r="S1254" s="181" t="str">
        <f t="shared" si="279"/>
        <v>DEGROWTH</v>
      </c>
      <c r="T1254" s="178">
        <f t="shared" si="271"/>
        <v>25</v>
      </c>
      <c r="U1254" s="182" t="str">
        <f t="shared" si="272"/>
        <v>Sep</v>
      </c>
      <c r="V1254" s="178">
        <f t="shared" si="273"/>
        <v>25</v>
      </c>
      <c r="W1254" s="183">
        <f t="shared" si="280"/>
        <v>0</v>
      </c>
      <c r="X1254" s="184" t="b">
        <f t="shared" si="275"/>
        <v>0</v>
      </c>
      <c r="Y1254" s="183" t="str">
        <f t="shared" si="281"/>
        <v>GROWTH</v>
      </c>
      <c r="Z1254" s="138">
        <v>0</v>
      </c>
      <c r="AA1254" s="133"/>
      <c r="AB1254" s="133" t="s">
        <v>121</v>
      </c>
      <c r="AC1254" s="149" t="s">
        <v>3061</v>
      </c>
      <c r="AD1254" s="139"/>
      <c r="AE1254" s="149" t="s">
        <v>3061</v>
      </c>
      <c r="AF1254" s="139">
        <v>33.333333333333336</v>
      </c>
    </row>
    <row r="1255" spans="1:32" s="156" customFormat="1" ht="12">
      <c r="A1255" s="149" t="s">
        <v>121</v>
      </c>
      <c r="B1255" s="134" t="s">
        <v>3921</v>
      </c>
      <c r="C1255" s="147" t="s">
        <v>544</v>
      </c>
      <c r="D1255" s="147">
        <v>1000004021</v>
      </c>
      <c r="E1255" s="147" t="s">
        <v>545</v>
      </c>
      <c r="F1255" s="148">
        <v>45469</v>
      </c>
      <c r="G1255" s="137" t="str">
        <f t="shared" si="274"/>
        <v>-</v>
      </c>
      <c r="H1255" s="137"/>
      <c r="I1255" s="177">
        <v>0</v>
      </c>
      <c r="J1255" s="177"/>
      <c r="K1255" s="178">
        <v>0</v>
      </c>
      <c r="L1255" s="178">
        <f t="shared" si="276"/>
        <v>0</v>
      </c>
      <c r="M1255" s="178" t="str">
        <f t="shared" si="277"/>
        <v>-</v>
      </c>
      <c r="N1255" s="179">
        <v>0</v>
      </c>
      <c r="O1255" s="180" t="str">
        <f t="shared" si="269"/>
        <v>Aug</v>
      </c>
      <c r="P1255" s="178">
        <v>0</v>
      </c>
      <c r="Q1255" s="181">
        <f t="shared" si="278"/>
        <v>0</v>
      </c>
      <c r="R1255" s="180" t="str">
        <f t="shared" si="270"/>
        <v xml:space="preserve"> </v>
      </c>
      <c r="S1255" s="181" t="b">
        <f t="shared" si="279"/>
        <v>0</v>
      </c>
      <c r="T1255" s="178">
        <f t="shared" si="271"/>
        <v>0</v>
      </c>
      <c r="U1255" s="182" t="str">
        <f t="shared" si="272"/>
        <v>Sep</v>
      </c>
      <c r="V1255" s="178">
        <f t="shared" si="273"/>
        <v>0</v>
      </c>
      <c r="W1255" s="183">
        <f t="shared" si="280"/>
        <v>0</v>
      </c>
      <c r="X1255" s="184" t="b">
        <f t="shared" si="275"/>
        <v>0</v>
      </c>
      <c r="Y1255" s="183" t="b">
        <f t="shared" si="281"/>
        <v>0</v>
      </c>
      <c r="Z1255" s="138">
        <v>0</v>
      </c>
      <c r="AA1255" s="133"/>
      <c r="AB1255" s="133" t="s">
        <v>121</v>
      </c>
      <c r="AC1255" s="149" t="s">
        <v>121</v>
      </c>
      <c r="AD1255" s="139"/>
      <c r="AE1255" s="149" t="s">
        <v>121</v>
      </c>
      <c r="AF1255" s="139">
        <v>10</v>
      </c>
    </row>
    <row r="1256" spans="1:32" s="156" customFormat="1" ht="12">
      <c r="A1256" s="149" t="s">
        <v>3061</v>
      </c>
      <c r="B1256" s="147" t="s">
        <v>101</v>
      </c>
      <c r="C1256" s="147" t="s">
        <v>3337</v>
      </c>
      <c r="D1256" s="147">
        <v>1000002528</v>
      </c>
      <c r="E1256" s="147" t="s">
        <v>3862</v>
      </c>
      <c r="F1256" s="148">
        <v>44739</v>
      </c>
      <c r="G1256" s="137" t="str">
        <f t="shared" si="274"/>
        <v>Targeted Dealer</v>
      </c>
      <c r="H1256" s="137"/>
      <c r="I1256" s="177">
        <v>20</v>
      </c>
      <c r="J1256" s="177"/>
      <c r="K1256" s="178">
        <v>25</v>
      </c>
      <c r="L1256" s="178">
        <f t="shared" si="276"/>
        <v>-5</v>
      </c>
      <c r="M1256" s="178" t="str">
        <f t="shared" si="277"/>
        <v>-</v>
      </c>
      <c r="N1256" s="179">
        <v>0</v>
      </c>
      <c r="O1256" s="180" t="str">
        <f t="shared" si="269"/>
        <v>Aug</v>
      </c>
      <c r="P1256" s="178">
        <v>15</v>
      </c>
      <c r="Q1256" s="181">
        <f t="shared" si="278"/>
        <v>10</v>
      </c>
      <c r="R1256" s="180">
        <f t="shared" si="270"/>
        <v>0.66666666666666674</v>
      </c>
      <c r="S1256" s="181" t="b">
        <f t="shared" si="279"/>
        <v>0</v>
      </c>
      <c r="T1256" s="178">
        <f t="shared" si="271"/>
        <v>0</v>
      </c>
      <c r="U1256" s="182" t="str">
        <f t="shared" si="272"/>
        <v>Sep</v>
      </c>
      <c r="V1256" s="178">
        <f t="shared" si="273"/>
        <v>0</v>
      </c>
      <c r="W1256" s="183">
        <f t="shared" si="280"/>
        <v>25</v>
      </c>
      <c r="X1256" s="184" t="b">
        <f t="shared" si="275"/>
        <v>0</v>
      </c>
      <c r="Y1256" s="183" t="b">
        <f t="shared" si="281"/>
        <v>0</v>
      </c>
      <c r="Z1256" s="138">
        <v>0</v>
      </c>
      <c r="AA1256" s="133"/>
      <c r="AB1256" s="133" t="s">
        <v>121</v>
      </c>
      <c r="AC1256" s="149" t="s">
        <v>3061</v>
      </c>
      <c r="AD1256" s="139"/>
      <c r="AE1256" s="149" t="s">
        <v>3061</v>
      </c>
      <c r="AF1256" s="139">
        <v>8.3333333333333339</v>
      </c>
    </row>
    <row r="1257" spans="1:32" s="156" customFormat="1" ht="12">
      <c r="A1257" s="149" t="s">
        <v>121</v>
      </c>
      <c r="B1257" s="134" t="s">
        <v>3920</v>
      </c>
      <c r="C1257" s="147" t="s">
        <v>3873</v>
      </c>
      <c r="D1257" s="147">
        <v>1000004273</v>
      </c>
      <c r="E1257" s="147" t="s">
        <v>3864</v>
      </c>
      <c r="F1257" s="148">
        <v>45721</v>
      </c>
      <c r="G1257" s="137" t="str">
        <f t="shared" si="274"/>
        <v>Targeted Dealer</v>
      </c>
      <c r="H1257" s="137"/>
      <c r="I1257" s="177">
        <v>39</v>
      </c>
      <c r="J1257" s="177"/>
      <c r="K1257" s="178">
        <v>0</v>
      </c>
      <c r="L1257" s="178">
        <f t="shared" si="276"/>
        <v>39</v>
      </c>
      <c r="M1257" s="178" t="str">
        <f t="shared" si="277"/>
        <v>-</v>
      </c>
      <c r="N1257" s="179">
        <v>40</v>
      </c>
      <c r="O1257" s="180" t="str">
        <f t="shared" si="269"/>
        <v>Aug</v>
      </c>
      <c r="P1257" s="178">
        <v>52</v>
      </c>
      <c r="Q1257" s="181">
        <f t="shared" si="278"/>
        <v>-52</v>
      </c>
      <c r="R1257" s="180">
        <f t="shared" si="270"/>
        <v>-1</v>
      </c>
      <c r="S1257" s="181" t="str">
        <f t="shared" si="279"/>
        <v>DEGROWTH</v>
      </c>
      <c r="T1257" s="178">
        <f t="shared" si="271"/>
        <v>40</v>
      </c>
      <c r="U1257" s="182" t="str">
        <f t="shared" si="272"/>
        <v>Sep</v>
      </c>
      <c r="V1257" s="178">
        <f t="shared" si="273"/>
        <v>40</v>
      </c>
      <c r="W1257" s="183">
        <f t="shared" si="280"/>
        <v>-40</v>
      </c>
      <c r="X1257" s="184" t="b">
        <f t="shared" si="275"/>
        <v>0</v>
      </c>
      <c r="Y1257" s="183" t="str">
        <f t="shared" si="281"/>
        <v>GROWTH</v>
      </c>
      <c r="Z1257" s="138">
        <v>0</v>
      </c>
      <c r="AA1257" s="133"/>
      <c r="AB1257" s="133" t="s">
        <v>121</v>
      </c>
      <c r="AC1257" s="149" t="s">
        <v>121</v>
      </c>
      <c r="AD1257" s="139"/>
      <c r="AE1257" s="149" t="s">
        <v>121</v>
      </c>
      <c r="AF1257" s="139">
        <v>50.166666666666664</v>
      </c>
    </row>
    <row r="1258" spans="1:32" s="156" customFormat="1" ht="12">
      <c r="A1258" s="149" t="s">
        <v>121</v>
      </c>
      <c r="B1258" s="147" t="s">
        <v>613</v>
      </c>
      <c r="C1258" s="147" t="s">
        <v>3876</v>
      </c>
      <c r="D1258" s="147">
        <v>1000004276</v>
      </c>
      <c r="E1258" s="147" t="s">
        <v>3875</v>
      </c>
      <c r="F1258" s="148">
        <v>45727</v>
      </c>
      <c r="G1258" s="137" t="str">
        <f t="shared" si="274"/>
        <v>Targeted Dealer</v>
      </c>
      <c r="H1258" s="137"/>
      <c r="I1258" s="177">
        <v>40</v>
      </c>
      <c r="J1258" s="177"/>
      <c r="K1258" s="178">
        <v>0</v>
      </c>
      <c r="L1258" s="178">
        <f t="shared" si="276"/>
        <v>40</v>
      </c>
      <c r="M1258" s="178" t="str">
        <f t="shared" si="277"/>
        <v>-</v>
      </c>
      <c r="N1258" s="179">
        <v>20</v>
      </c>
      <c r="O1258" s="180" t="str">
        <f t="shared" si="269"/>
        <v>Aug</v>
      </c>
      <c r="P1258" s="178">
        <v>0</v>
      </c>
      <c r="Q1258" s="181">
        <f t="shared" si="278"/>
        <v>0</v>
      </c>
      <c r="R1258" s="180" t="str">
        <f t="shared" si="270"/>
        <v xml:space="preserve"> </v>
      </c>
      <c r="S1258" s="181" t="str">
        <f t="shared" si="279"/>
        <v>GROWTH</v>
      </c>
      <c r="T1258" s="178">
        <f t="shared" si="271"/>
        <v>20</v>
      </c>
      <c r="U1258" s="182" t="str">
        <f t="shared" si="272"/>
        <v>Sep</v>
      </c>
      <c r="V1258" s="178">
        <f t="shared" si="273"/>
        <v>20</v>
      </c>
      <c r="W1258" s="183">
        <f t="shared" si="280"/>
        <v>-20</v>
      </c>
      <c r="X1258" s="184" t="b">
        <f t="shared" si="275"/>
        <v>0</v>
      </c>
      <c r="Y1258" s="183" t="str">
        <f t="shared" si="281"/>
        <v>GROWTH</v>
      </c>
      <c r="Z1258" s="138">
        <v>0</v>
      </c>
      <c r="AA1258" s="133"/>
      <c r="AB1258" s="133" t="s">
        <v>121</v>
      </c>
      <c r="AC1258" s="149" t="s">
        <v>121</v>
      </c>
      <c r="AD1258" s="139"/>
      <c r="AE1258" s="149" t="s">
        <v>121</v>
      </c>
      <c r="AF1258" s="139">
        <v>16.666666666666668</v>
      </c>
    </row>
    <row r="1259" spans="1:32" s="156" customFormat="1" ht="12">
      <c r="A1259" s="149" t="s">
        <v>1245</v>
      </c>
      <c r="B1259" s="147" t="s">
        <v>48</v>
      </c>
      <c r="C1259" s="147" t="s">
        <v>3878</v>
      </c>
      <c r="D1259" s="147">
        <v>1000004225</v>
      </c>
      <c r="E1259" s="147" t="s">
        <v>3877</v>
      </c>
      <c r="F1259" s="148">
        <v>45684</v>
      </c>
      <c r="G1259" s="137" t="str">
        <f t="shared" si="274"/>
        <v>-</v>
      </c>
      <c r="H1259" s="137"/>
      <c r="I1259" s="177">
        <v>0</v>
      </c>
      <c r="J1259" s="177"/>
      <c r="K1259" s="178">
        <v>0</v>
      </c>
      <c r="L1259" s="178">
        <f t="shared" si="276"/>
        <v>0</v>
      </c>
      <c r="M1259" s="178" t="str">
        <f t="shared" si="277"/>
        <v>-</v>
      </c>
      <c r="N1259" s="179">
        <v>26</v>
      </c>
      <c r="O1259" s="180" t="str">
        <f t="shared" si="269"/>
        <v>Aug</v>
      </c>
      <c r="P1259" s="178">
        <v>0</v>
      </c>
      <c r="Q1259" s="181">
        <f t="shared" si="278"/>
        <v>0</v>
      </c>
      <c r="R1259" s="180" t="str">
        <f t="shared" si="270"/>
        <v xml:space="preserve"> </v>
      </c>
      <c r="S1259" s="181" t="str">
        <f t="shared" si="279"/>
        <v>GROWTH</v>
      </c>
      <c r="T1259" s="178">
        <f t="shared" si="271"/>
        <v>26</v>
      </c>
      <c r="U1259" s="182" t="str">
        <f t="shared" si="272"/>
        <v>Sep</v>
      </c>
      <c r="V1259" s="178">
        <f t="shared" si="273"/>
        <v>26</v>
      </c>
      <c r="W1259" s="183">
        <f t="shared" si="280"/>
        <v>-26</v>
      </c>
      <c r="X1259" s="184" t="b">
        <f t="shared" si="275"/>
        <v>0</v>
      </c>
      <c r="Y1259" s="183" t="str">
        <f t="shared" si="281"/>
        <v>GROWTH</v>
      </c>
      <c r="Z1259" s="138">
        <v>0</v>
      </c>
      <c r="AA1259" s="133"/>
      <c r="AB1259" s="133" t="s">
        <v>121</v>
      </c>
      <c r="AC1259" s="149" t="s">
        <v>1245</v>
      </c>
      <c r="AD1259" s="139"/>
      <c r="AE1259" s="149" t="s">
        <v>1245</v>
      </c>
      <c r="AF1259" s="139">
        <v>6.416666666666667</v>
      </c>
    </row>
    <row r="1260" spans="1:32" s="156" customFormat="1" ht="12">
      <c r="A1260" s="149" t="s">
        <v>121</v>
      </c>
      <c r="B1260" s="134" t="s">
        <v>18</v>
      </c>
      <c r="C1260" s="147" t="s">
        <v>3880</v>
      </c>
      <c r="D1260" s="147">
        <v>1000004277</v>
      </c>
      <c r="E1260" s="147" t="s">
        <v>3879</v>
      </c>
      <c r="F1260" s="148">
        <v>45731</v>
      </c>
      <c r="G1260" s="137" t="str">
        <f t="shared" si="274"/>
        <v>-</v>
      </c>
      <c r="H1260" s="137"/>
      <c r="I1260" s="177">
        <v>0</v>
      </c>
      <c r="J1260" s="177"/>
      <c r="K1260" s="178">
        <v>0</v>
      </c>
      <c r="L1260" s="178">
        <f t="shared" si="276"/>
        <v>0</v>
      </c>
      <c r="M1260" s="178" t="str">
        <f t="shared" si="277"/>
        <v>-</v>
      </c>
      <c r="N1260" s="179">
        <v>0</v>
      </c>
      <c r="O1260" s="180" t="str">
        <f t="shared" si="269"/>
        <v>Aug</v>
      </c>
      <c r="P1260" s="178">
        <v>19.5</v>
      </c>
      <c r="Q1260" s="181">
        <f t="shared" si="278"/>
        <v>-19.5</v>
      </c>
      <c r="R1260" s="180">
        <f t="shared" si="270"/>
        <v>-1</v>
      </c>
      <c r="S1260" s="181" t="b">
        <f t="shared" si="279"/>
        <v>0</v>
      </c>
      <c r="T1260" s="178">
        <f t="shared" si="271"/>
        <v>0</v>
      </c>
      <c r="U1260" s="182" t="str">
        <f t="shared" si="272"/>
        <v>Sep</v>
      </c>
      <c r="V1260" s="178">
        <f t="shared" si="273"/>
        <v>0</v>
      </c>
      <c r="W1260" s="183">
        <f t="shared" si="280"/>
        <v>0</v>
      </c>
      <c r="X1260" s="184" t="b">
        <f t="shared" si="275"/>
        <v>0</v>
      </c>
      <c r="Y1260" s="183" t="b">
        <f t="shared" si="281"/>
        <v>0</v>
      </c>
      <c r="Z1260" s="138">
        <v>0</v>
      </c>
      <c r="AA1260" s="133"/>
      <c r="AB1260" s="133" t="s">
        <v>121</v>
      </c>
      <c r="AC1260" s="149" t="s">
        <v>121</v>
      </c>
      <c r="AD1260" s="139"/>
      <c r="AE1260" s="149" t="s">
        <v>121</v>
      </c>
      <c r="AF1260" s="139">
        <v>9.9166666666666661</v>
      </c>
    </row>
    <row r="1261" spans="1:32" s="156" customFormat="1" ht="12">
      <c r="A1261" s="149" t="s">
        <v>3061</v>
      </c>
      <c r="B1261" s="147" t="s">
        <v>90</v>
      </c>
      <c r="C1261" s="147" t="s">
        <v>3881</v>
      </c>
      <c r="D1261" s="147">
        <v>1000001466</v>
      </c>
      <c r="E1261" s="147" t="s">
        <v>3882</v>
      </c>
      <c r="F1261" s="148">
        <v>44113</v>
      </c>
      <c r="G1261" s="137" t="str">
        <f t="shared" si="274"/>
        <v>Targeted Dealer</v>
      </c>
      <c r="H1261" s="137"/>
      <c r="I1261" s="177">
        <v>30</v>
      </c>
      <c r="J1261" s="177"/>
      <c r="K1261" s="178">
        <v>30</v>
      </c>
      <c r="L1261" s="178">
        <f t="shared" si="276"/>
        <v>0</v>
      </c>
      <c r="M1261" s="178" t="str">
        <f t="shared" si="277"/>
        <v>-</v>
      </c>
      <c r="N1261" s="179">
        <v>38.5</v>
      </c>
      <c r="O1261" s="180" t="str">
        <f t="shared" si="269"/>
        <v>Aug</v>
      </c>
      <c r="P1261" s="178">
        <v>37.5</v>
      </c>
      <c r="Q1261" s="181">
        <f t="shared" si="278"/>
        <v>-7.5</v>
      </c>
      <c r="R1261" s="180">
        <f t="shared" si="270"/>
        <v>-0.19999999999999996</v>
      </c>
      <c r="S1261" s="181" t="str">
        <f t="shared" si="279"/>
        <v>DEGROWTH</v>
      </c>
      <c r="T1261" s="178">
        <f t="shared" si="271"/>
        <v>38.5</v>
      </c>
      <c r="U1261" s="182" t="str">
        <f t="shared" si="272"/>
        <v>Sep</v>
      </c>
      <c r="V1261" s="178">
        <f t="shared" si="273"/>
        <v>38.5</v>
      </c>
      <c r="W1261" s="183">
        <f t="shared" si="280"/>
        <v>-8.5</v>
      </c>
      <c r="X1261" s="184" t="b">
        <f t="shared" si="275"/>
        <v>0</v>
      </c>
      <c r="Y1261" s="183" t="str">
        <f t="shared" si="281"/>
        <v>GROWTH</v>
      </c>
      <c r="Z1261" s="138">
        <v>0</v>
      </c>
      <c r="AA1261" s="133"/>
      <c r="AB1261" s="133" t="s">
        <v>121</v>
      </c>
      <c r="AC1261" s="149" t="s">
        <v>3061</v>
      </c>
      <c r="AD1261" s="139"/>
      <c r="AE1261" s="149" t="s">
        <v>3061</v>
      </c>
      <c r="AF1261" s="139">
        <v>23.25</v>
      </c>
    </row>
    <row r="1262" spans="1:32" s="156" customFormat="1" ht="12">
      <c r="A1262" s="133" t="s">
        <v>3918</v>
      </c>
      <c r="B1262" s="147" t="s">
        <v>71</v>
      </c>
      <c r="C1262" s="147" t="s">
        <v>2717</v>
      </c>
      <c r="D1262" s="147">
        <v>1000001436</v>
      </c>
      <c r="E1262" s="147" t="s">
        <v>2718</v>
      </c>
      <c r="F1262" s="148">
        <v>44739</v>
      </c>
      <c r="G1262" s="137" t="str">
        <f t="shared" si="274"/>
        <v>Targeted Dealer</v>
      </c>
      <c r="H1262" s="137"/>
      <c r="I1262" s="177">
        <v>50</v>
      </c>
      <c r="J1262" s="177"/>
      <c r="K1262" s="178">
        <v>24</v>
      </c>
      <c r="L1262" s="178">
        <f t="shared" si="276"/>
        <v>26</v>
      </c>
      <c r="M1262" s="178" t="str">
        <f t="shared" si="277"/>
        <v>-</v>
      </c>
      <c r="N1262" s="179">
        <v>0</v>
      </c>
      <c r="O1262" s="180" t="str">
        <f t="shared" si="269"/>
        <v>Aug</v>
      </c>
      <c r="P1262" s="178">
        <v>40</v>
      </c>
      <c r="Q1262" s="181">
        <f t="shared" si="278"/>
        <v>-16</v>
      </c>
      <c r="R1262" s="180">
        <f t="shared" si="270"/>
        <v>-0.4</v>
      </c>
      <c r="S1262" s="181" t="b">
        <f t="shared" si="279"/>
        <v>0</v>
      </c>
      <c r="T1262" s="178">
        <f t="shared" si="271"/>
        <v>0</v>
      </c>
      <c r="U1262" s="182" t="str">
        <f t="shared" si="272"/>
        <v>Sep</v>
      </c>
      <c r="V1262" s="178">
        <f t="shared" si="273"/>
        <v>0</v>
      </c>
      <c r="W1262" s="183">
        <f t="shared" si="280"/>
        <v>24</v>
      </c>
      <c r="X1262" s="184" t="b">
        <f t="shared" si="275"/>
        <v>0</v>
      </c>
      <c r="Y1262" s="183" t="b">
        <f t="shared" si="281"/>
        <v>0</v>
      </c>
      <c r="Z1262" s="138">
        <v>0</v>
      </c>
      <c r="AA1262" s="133"/>
      <c r="AB1262" s="133" t="s">
        <v>121</v>
      </c>
      <c r="AC1262" s="133" t="s">
        <v>3918</v>
      </c>
      <c r="AD1262" s="139"/>
      <c r="AE1262" s="133" t="s">
        <v>3918</v>
      </c>
      <c r="AF1262" s="139">
        <v>44.333333333333336</v>
      </c>
    </row>
    <row r="1263" spans="1:32" s="156" customFormat="1" ht="12">
      <c r="A1263" s="149" t="s">
        <v>121</v>
      </c>
      <c r="B1263" s="147" t="s">
        <v>34</v>
      </c>
      <c r="C1263" s="147" t="s">
        <v>3887</v>
      </c>
      <c r="D1263" s="147">
        <v>1000004282</v>
      </c>
      <c r="E1263" s="147" t="s">
        <v>3885</v>
      </c>
      <c r="F1263" s="148">
        <v>45733</v>
      </c>
      <c r="G1263" s="137" t="str">
        <f t="shared" si="274"/>
        <v>-</v>
      </c>
      <c r="H1263" s="137"/>
      <c r="I1263" s="177">
        <v>0</v>
      </c>
      <c r="J1263" s="177"/>
      <c r="K1263" s="178">
        <v>0</v>
      </c>
      <c r="L1263" s="178">
        <f t="shared" si="276"/>
        <v>0</v>
      </c>
      <c r="M1263" s="178" t="str">
        <f t="shared" si="277"/>
        <v>-</v>
      </c>
      <c r="N1263" s="179">
        <v>0</v>
      </c>
      <c r="O1263" s="180" t="str">
        <f t="shared" si="269"/>
        <v>Aug</v>
      </c>
      <c r="P1263" s="178">
        <v>0</v>
      </c>
      <c r="Q1263" s="181">
        <f t="shared" si="278"/>
        <v>0</v>
      </c>
      <c r="R1263" s="180" t="str">
        <f t="shared" si="270"/>
        <v xml:space="preserve"> </v>
      </c>
      <c r="S1263" s="181" t="b">
        <f t="shared" si="279"/>
        <v>0</v>
      </c>
      <c r="T1263" s="178">
        <f t="shared" si="271"/>
        <v>0</v>
      </c>
      <c r="U1263" s="182" t="str">
        <f t="shared" si="272"/>
        <v>Sep</v>
      </c>
      <c r="V1263" s="178">
        <f t="shared" si="273"/>
        <v>0</v>
      </c>
      <c r="W1263" s="183">
        <f t="shared" si="280"/>
        <v>0</v>
      </c>
      <c r="X1263" s="184" t="b">
        <f t="shared" si="275"/>
        <v>0</v>
      </c>
      <c r="Y1263" s="183" t="b">
        <f t="shared" si="281"/>
        <v>0</v>
      </c>
      <c r="Z1263" s="138">
        <v>0</v>
      </c>
      <c r="AA1263" s="133"/>
      <c r="AB1263" s="133" t="s">
        <v>121</v>
      </c>
      <c r="AC1263" s="149" t="s">
        <v>121</v>
      </c>
      <c r="AD1263" s="139"/>
      <c r="AE1263" s="149" t="s">
        <v>121</v>
      </c>
      <c r="AF1263" s="139">
        <v>31.75</v>
      </c>
    </row>
    <row r="1264" spans="1:32" s="156" customFormat="1" ht="12">
      <c r="A1264" s="149" t="s">
        <v>121</v>
      </c>
      <c r="B1264" s="147" t="s">
        <v>961</v>
      </c>
      <c r="C1264" s="147" t="s">
        <v>3890</v>
      </c>
      <c r="D1264" s="147">
        <v>1000004272</v>
      </c>
      <c r="E1264" s="147" t="s">
        <v>3891</v>
      </c>
      <c r="F1264" s="148">
        <v>45717</v>
      </c>
      <c r="G1264" s="137" t="str">
        <f t="shared" si="274"/>
        <v>Targeted Dealer</v>
      </c>
      <c r="H1264" s="137"/>
      <c r="I1264" s="177">
        <v>40</v>
      </c>
      <c r="J1264" s="177"/>
      <c r="K1264" s="178">
        <v>0</v>
      </c>
      <c r="L1264" s="178">
        <f t="shared" si="276"/>
        <v>40</v>
      </c>
      <c r="M1264" s="178" t="str">
        <f t="shared" si="277"/>
        <v>-</v>
      </c>
      <c r="N1264" s="179">
        <v>40</v>
      </c>
      <c r="O1264" s="180" t="str">
        <f t="shared" si="269"/>
        <v>Aug</v>
      </c>
      <c r="P1264" s="178">
        <v>35</v>
      </c>
      <c r="Q1264" s="181">
        <f t="shared" si="278"/>
        <v>-35</v>
      </c>
      <c r="R1264" s="180">
        <f t="shared" si="270"/>
        <v>-1</v>
      </c>
      <c r="S1264" s="181" t="str">
        <f t="shared" si="279"/>
        <v>DEGROWTH</v>
      </c>
      <c r="T1264" s="178">
        <f t="shared" si="271"/>
        <v>40</v>
      </c>
      <c r="U1264" s="182" t="str">
        <f t="shared" si="272"/>
        <v>Sep</v>
      </c>
      <c r="V1264" s="178">
        <f t="shared" si="273"/>
        <v>40</v>
      </c>
      <c r="W1264" s="183">
        <f t="shared" si="280"/>
        <v>-40</v>
      </c>
      <c r="X1264" s="184" t="b">
        <f t="shared" si="275"/>
        <v>0</v>
      </c>
      <c r="Y1264" s="183" t="str">
        <f t="shared" si="281"/>
        <v>GROWTH</v>
      </c>
      <c r="Z1264" s="138">
        <v>0</v>
      </c>
      <c r="AA1264" s="133"/>
      <c r="AB1264" s="133" t="s">
        <v>121</v>
      </c>
      <c r="AC1264" s="149" t="s">
        <v>121</v>
      </c>
      <c r="AD1264" s="139"/>
      <c r="AE1264" s="149" t="s">
        <v>121</v>
      </c>
      <c r="AF1264" s="139">
        <v>19.166666666666668</v>
      </c>
    </row>
    <row r="1265" spans="1:32" s="156" customFormat="1" ht="12">
      <c r="A1265" s="149" t="s">
        <v>121</v>
      </c>
      <c r="B1265" s="147" t="s">
        <v>34</v>
      </c>
      <c r="C1265" s="147" t="s">
        <v>1147</v>
      </c>
      <c r="D1265" s="147">
        <v>1000000977</v>
      </c>
      <c r="E1265" s="147" t="s">
        <v>1148</v>
      </c>
      <c r="F1265" s="148">
        <v>44738</v>
      </c>
      <c r="G1265" s="137" t="str">
        <f t="shared" si="274"/>
        <v>Targeted Dealer</v>
      </c>
      <c r="H1265" s="137"/>
      <c r="I1265" s="177">
        <v>50</v>
      </c>
      <c r="J1265" s="177"/>
      <c r="K1265" s="178">
        <v>48</v>
      </c>
      <c r="L1265" s="178">
        <f t="shared" si="276"/>
        <v>2</v>
      </c>
      <c r="M1265" s="178" t="str">
        <f t="shared" si="277"/>
        <v>-</v>
      </c>
      <c r="N1265" s="179">
        <v>54</v>
      </c>
      <c r="O1265" s="180" t="str">
        <f t="shared" si="269"/>
        <v>Aug</v>
      </c>
      <c r="P1265" s="178">
        <v>0</v>
      </c>
      <c r="Q1265" s="181">
        <f t="shared" si="278"/>
        <v>48</v>
      </c>
      <c r="R1265" s="180" t="str">
        <f t="shared" si="270"/>
        <v xml:space="preserve"> </v>
      </c>
      <c r="S1265" s="181" t="str">
        <f t="shared" si="279"/>
        <v>GROWTH</v>
      </c>
      <c r="T1265" s="178">
        <f t="shared" si="271"/>
        <v>54</v>
      </c>
      <c r="U1265" s="182" t="str">
        <f t="shared" si="272"/>
        <v>Sep</v>
      </c>
      <c r="V1265" s="178">
        <f t="shared" si="273"/>
        <v>54</v>
      </c>
      <c r="W1265" s="183">
        <f t="shared" si="280"/>
        <v>-6</v>
      </c>
      <c r="X1265" s="184" t="b">
        <f t="shared" si="275"/>
        <v>0</v>
      </c>
      <c r="Y1265" s="183" t="str">
        <f t="shared" si="281"/>
        <v>GROWTH</v>
      </c>
      <c r="Z1265" s="138">
        <v>0</v>
      </c>
      <c r="AA1265" s="133"/>
      <c r="AB1265" s="133" t="s">
        <v>121</v>
      </c>
      <c r="AC1265" s="149" t="s">
        <v>121</v>
      </c>
      <c r="AD1265" s="139"/>
      <c r="AE1265" s="149" t="s">
        <v>121</v>
      </c>
      <c r="AF1265" s="139">
        <v>14.833333333333334</v>
      </c>
    </row>
    <row r="1266" spans="1:32" s="156" customFormat="1" ht="12">
      <c r="A1266" s="149" t="s">
        <v>121</v>
      </c>
      <c r="B1266" s="147" t="s">
        <v>961</v>
      </c>
      <c r="C1266" s="147" t="s">
        <v>3906</v>
      </c>
      <c r="D1266" s="147">
        <v>1000004314</v>
      </c>
      <c r="E1266" s="147" t="s">
        <v>3893</v>
      </c>
      <c r="F1266" s="148">
        <v>45757</v>
      </c>
      <c r="G1266" s="137" t="str">
        <f t="shared" si="274"/>
        <v>Targeted Dealer</v>
      </c>
      <c r="H1266" s="137"/>
      <c r="I1266" s="177">
        <v>420</v>
      </c>
      <c r="J1266" s="177"/>
      <c r="K1266" s="178">
        <v>559.25</v>
      </c>
      <c r="L1266" s="178">
        <f t="shared" si="276"/>
        <v>-139.25</v>
      </c>
      <c r="M1266" s="178" t="str">
        <f t="shared" si="277"/>
        <v>-</v>
      </c>
      <c r="N1266" s="179">
        <v>250</v>
      </c>
      <c r="O1266" s="180" t="str">
        <f t="shared" si="269"/>
        <v>Aug</v>
      </c>
      <c r="P1266" s="178">
        <v>360</v>
      </c>
      <c r="Q1266" s="181">
        <f t="shared" si="278"/>
        <v>199.25</v>
      </c>
      <c r="R1266" s="180">
        <f t="shared" si="270"/>
        <v>0.55347222222222214</v>
      </c>
      <c r="S1266" s="181" t="str">
        <f t="shared" si="279"/>
        <v>GROWTH</v>
      </c>
      <c r="T1266" s="178">
        <f t="shared" si="271"/>
        <v>250</v>
      </c>
      <c r="U1266" s="182" t="str">
        <f t="shared" si="272"/>
        <v>Sep</v>
      </c>
      <c r="V1266" s="178">
        <f t="shared" si="273"/>
        <v>250</v>
      </c>
      <c r="W1266" s="183">
        <f t="shared" si="280"/>
        <v>309.25</v>
      </c>
      <c r="X1266" s="184" t="b">
        <f t="shared" si="275"/>
        <v>0</v>
      </c>
      <c r="Y1266" s="183" t="str">
        <f t="shared" si="281"/>
        <v>GROWTH</v>
      </c>
      <c r="Z1266" s="138">
        <v>0</v>
      </c>
      <c r="AA1266" s="133"/>
      <c r="AB1266" s="133" t="s">
        <v>121</v>
      </c>
      <c r="AC1266" s="149" t="s">
        <v>121</v>
      </c>
      <c r="AD1266" s="139"/>
      <c r="AE1266" s="149" t="s">
        <v>121</v>
      </c>
      <c r="AF1266" s="139">
        <v>412.94166666666661</v>
      </c>
    </row>
    <row r="1267" spans="1:32" s="156" customFormat="1" ht="12">
      <c r="A1267" s="149" t="s">
        <v>3918</v>
      </c>
      <c r="B1267" s="147" t="s">
        <v>73</v>
      </c>
      <c r="C1267" s="147" t="s">
        <v>3908</v>
      </c>
      <c r="D1267" s="147">
        <v>1000004275</v>
      </c>
      <c r="E1267" s="147" t="s">
        <v>3895</v>
      </c>
      <c r="F1267" s="148">
        <v>45726</v>
      </c>
      <c r="G1267" s="137" t="str">
        <f t="shared" si="274"/>
        <v>Targeted Dealer</v>
      </c>
      <c r="H1267" s="137"/>
      <c r="I1267" s="177">
        <v>940</v>
      </c>
      <c r="J1267" s="177"/>
      <c r="K1267" s="178">
        <v>1034.45</v>
      </c>
      <c r="L1267" s="178">
        <f t="shared" si="276"/>
        <v>-94.450000000000045</v>
      </c>
      <c r="M1267" s="178" t="str">
        <f t="shared" si="277"/>
        <v>-</v>
      </c>
      <c r="N1267" s="179">
        <v>520.95000000000005</v>
      </c>
      <c r="O1267" s="180" t="str">
        <f t="shared" si="269"/>
        <v>Aug</v>
      </c>
      <c r="P1267" s="178">
        <v>891.65000000000009</v>
      </c>
      <c r="Q1267" s="181">
        <f t="shared" si="278"/>
        <v>142.79999999999995</v>
      </c>
      <c r="R1267" s="180">
        <f t="shared" si="270"/>
        <v>0.16015252621544329</v>
      </c>
      <c r="S1267" s="181" t="str">
        <f t="shared" si="279"/>
        <v>GROWTH</v>
      </c>
      <c r="T1267" s="178">
        <f t="shared" si="271"/>
        <v>520.95000000000005</v>
      </c>
      <c r="U1267" s="182" t="str">
        <f t="shared" si="272"/>
        <v>Sep</v>
      </c>
      <c r="V1267" s="178">
        <f t="shared" si="273"/>
        <v>520.95000000000005</v>
      </c>
      <c r="W1267" s="183">
        <f t="shared" si="280"/>
        <v>513.5</v>
      </c>
      <c r="X1267" s="184" t="b">
        <f t="shared" si="275"/>
        <v>0</v>
      </c>
      <c r="Y1267" s="183" t="str">
        <f t="shared" si="281"/>
        <v>GROWTH</v>
      </c>
      <c r="Z1267" s="138">
        <v>0</v>
      </c>
      <c r="AA1267" s="133"/>
      <c r="AB1267" s="133" t="s">
        <v>121</v>
      </c>
      <c r="AC1267" s="149" t="s">
        <v>3918</v>
      </c>
      <c r="AD1267" s="139"/>
      <c r="AE1267" s="149" t="s">
        <v>3918</v>
      </c>
      <c r="AF1267" s="139">
        <v>1148.8</v>
      </c>
    </row>
    <row r="1268" spans="1:32" s="156" customFormat="1" ht="12">
      <c r="A1268" s="149" t="s">
        <v>1245</v>
      </c>
      <c r="B1268" s="147" t="s">
        <v>40</v>
      </c>
      <c r="C1268" s="147" t="s">
        <v>3909</v>
      </c>
      <c r="D1268" s="147">
        <v>1000004302</v>
      </c>
      <c r="E1268" s="147" t="s">
        <v>3896</v>
      </c>
      <c r="F1268" s="148">
        <v>45740</v>
      </c>
      <c r="G1268" s="137" t="str">
        <f t="shared" si="274"/>
        <v>Targeted Dealer</v>
      </c>
      <c r="H1268" s="137"/>
      <c r="I1268" s="177">
        <v>52</v>
      </c>
      <c r="J1268" s="177"/>
      <c r="K1268" s="178">
        <v>0</v>
      </c>
      <c r="L1268" s="178">
        <f t="shared" si="276"/>
        <v>52</v>
      </c>
      <c r="M1268" s="178" t="str">
        <f t="shared" si="277"/>
        <v>-</v>
      </c>
      <c r="N1268" s="179">
        <v>13</v>
      </c>
      <c r="O1268" s="180" t="str">
        <f t="shared" si="269"/>
        <v>Aug</v>
      </c>
      <c r="P1268" s="178">
        <v>20</v>
      </c>
      <c r="Q1268" s="181">
        <f t="shared" si="278"/>
        <v>-20</v>
      </c>
      <c r="R1268" s="180">
        <f t="shared" si="270"/>
        <v>-1</v>
      </c>
      <c r="S1268" s="181" t="str">
        <f t="shared" si="279"/>
        <v>DEGROWTH</v>
      </c>
      <c r="T1268" s="178">
        <f t="shared" si="271"/>
        <v>13</v>
      </c>
      <c r="U1268" s="182" t="str">
        <f t="shared" si="272"/>
        <v>Sep</v>
      </c>
      <c r="V1268" s="178">
        <f t="shared" si="273"/>
        <v>13</v>
      </c>
      <c r="W1268" s="183">
        <f t="shared" si="280"/>
        <v>-13</v>
      </c>
      <c r="X1268" s="184" t="b">
        <f t="shared" si="275"/>
        <v>0</v>
      </c>
      <c r="Y1268" s="183" t="str">
        <f t="shared" si="281"/>
        <v>GROWTH</v>
      </c>
      <c r="Z1268" s="138">
        <v>0</v>
      </c>
      <c r="AA1268" s="133"/>
      <c r="AB1268" s="133" t="s">
        <v>121</v>
      </c>
      <c r="AC1268" s="149" t="s">
        <v>1245</v>
      </c>
      <c r="AD1268" s="139"/>
      <c r="AE1268" s="149" t="s">
        <v>1245</v>
      </c>
      <c r="AF1268" s="139">
        <v>41</v>
      </c>
    </row>
    <row r="1269" spans="1:32" s="156" customFormat="1" ht="12">
      <c r="A1269" s="149" t="s">
        <v>121</v>
      </c>
      <c r="B1269" s="147" t="s">
        <v>33</v>
      </c>
      <c r="C1269" s="147" t="s">
        <v>3910</v>
      </c>
      <c r="D1269" s="147">
        <v>1000000386</v>
      </c>
      <c r="E1269" s="147" t="s">
        <v>3897</v>
      </c>
      <c r="F1269" s="148">
        <v>44738</v>
      </c>
      <c r="G1269" s="137" t="str">
        <f t="shared" si="274"/>
        <v>Targeted Dealer</v>
      </c>
      <c r="H1269" s="137"/>
      <c r="I1269" s="177">
        <v>65</v>
      </c>
      <c r="J1269" s="177"/>
      <c r="K1269" s="178">
        <v>118</v>
      </c>
      <c r="L1269" s="178">
        <f t="shared" si="276"/>
        <v>-53</v>
      </c>
      <c r="M1269" s="178" t="str">
        <f t="shared" si="277"/>
        <v>-</v>
      </c>
      <c r="N1269" s="179">
        <v>23</v>
      </c>
      <c r="O1269" s="180" t="str">
        <f t="shared" si="269"/>
        <v>Aug</v>
      </c>
      <c r="P1269" s="178">
        <v>69</v>
      </c>
      <c r="Q1269" s="181">
        <f t="shared" si="278"/>
        <v>49</v>
      </c>
      <c r="R1269" s="180">
        <f t="shared" si="270"/>
        <v>0.71014492753623193</v>
      </c>
      <c r="S1269" s="181" t="str">
        <f t="shared" si="279"/>
        <v>GROWTH</v>
      </c>
      <c r="T1269" s="178">
        <f t="shared" si="271"/>
        <v>23</v>
      </c>
      <c r="U1269" s="182" t="str">
        <f t="shared" si="272"/>
        <v>Sep</v>
      </c>
      <c r="V1269" s="178">
        <f t="shared" si="273"/>
        <v>23</v>
      </c>
      <c r="W1269" s="183">
        <f t="shared" si="280"/>
        <v>95</v>
      </c>
      <c r="X1269" s="184" t="b">
        <f t="shared" si="275"/>
        <v>0</v>
      </c>
      <c r="Y1269" s="183" t="str">
        <f t="shared" si="281"/>
        <v>GROWTH</v>
      </c>
      <c r="Z1269" s="138">
        <v>0</v>
      </c>
      <c r="AA1269" s="133"/>
      <c r="AB1269" s="133" t="s">
        <v>121</v>
      </c>
      <c r="AC1269" s="149" t="s">
        <v>121</v>
      </c>
      <c r="AD1269" s="139"/>
      <c r="AE1269" s="149" t="s">
        <v>121</v>
      </c>
      <c r="AF1269" s="139">
        <v>72.666666666666671</v>
      </c>
    </row>
    <row r="1270" spans="1:32" s="156" customFormat="1" ht="12">
      <c r="A1270" s="149" t="s">
        <v>1245</v>
      </c>
      <c r="B1270" s="134" t="s">
        <v>46</v>
      </c>
      <c r="C1270" s="147" t="s">
        <v>3912</v>
      </c>
      <c r="D1270" s="147">
        <v>1000004316</v>
      </c>
      <c r="E1270" s="147" t="s">
        <v>3899</v>
      </c>
      <c r="F1270" s="148">
        <v>45757</v>
      </c>
      <c r="G1270" s="137" t="str">
        <f t="shared" si="274"/>
        <v>Targeted Dealer</v>
      </c>
      <c r="H1270" s="137"/>
      <c r="I1270" s="177">
        <v>125</v>
      </c>
      <c r="J1270" s="177"/>
      <c r="K1270" s="178">
        <v>125</v>
      </c>
      <c r="L1270" s="178">
        <f t="shared" si="276"/>
        <v>0</v>
      </c>
      <c r="M1270" s="178" t="str">
        <f t="shared" si="277"/>
        <v>-</v>
      </c>
      <c r="N1270" s="179">
        <v>80</v>
      </c>
      <c r="O1270" s="180" t="str">
        <f t="shared" si="269"/>
        <v>Aug</v>
      </c>
      <c r="P1270" s="178">
        <v>130</v>
      </c>
      <c r="Q1270" s="181">
        <f t="shared" si="278"/>
        <v>-5</v>
      </c>
      <c r="R1270" s="180">
        <f t="shared" si="270"/>
        <v>-3.8461538461538436E-2</v>
      </c>
      <c r="S1270" s="181" t="str">
        <f t="shared" si="279"/>
        <v>DEGROWTH</v>
      </c>
      <c r="T1270" s="178">
        <f t="shared" si="271"/>
        <v>80</v>
      </c>
      <c r="U1270" s="182" t="str">
        <f t="shared" si="272"/>
        <v>Sep</v>
      </c>
      <c r="V1270" s="178">
        <f t="shared" si="273"/>
        <v>80</v>
      </c>
      <c r="W1270" s="183">
        <f t="shared" si="280"/>
        <v>45</v>
      </c>
      <c r="X1270" s="184" t="b">
        <f t="shared" si="275"/>
        <v>0</v>
      </c>
      <c r="Y1270" s="183" t="str">
        <f t="shared" si="281"/>
        <v>GROWTH</v>
      </c>
      <c r="Z1270" s="138">
        <v>0</v>
      </c>
      <c r="AA1270" s="133"/>
      <c r="AB1270" s="133" t="s">
        <v>121</v>
      </c>
      <c r="AC1270" s="149" t="s">
        <v>1245</v>
      </c>
      <c r="AD1270" s="139"/>
      <c r="AE1270" s="149" t="s">
        <v>1245</v>
      </c>
      <c r="AF1270" s="139">
        <v>186.75</v>
      </c>
    </row>
    <row r="1271" spans="1:32" s="156" customFormat="1" ht="12">
      <c r="A1271" s="149" t="s">
        <v>121</v>
      </c>
      <c r="B1271" s="147" t="s">
        <v>281</v>
      </c>
      <c r="C1271" s="147" t="s">
        <v>3913</v>
      </c>
      <c r="D1271" s="147">
        <v>1000003293</v>
      </c>
      <c r="E1271" s="147" t="s">
        <v>3900</v>
      </c>
      <c r="F1271" s="148">
        <v>44953</v>
      </c>
      <c r="G1271" s="137" t="str">
        <f t="shared" si="274"/>
        <v>Targeted Dealer</v>
      </c>
      <c r="H1271" s="137"/>
      <c r="I1271" s="177">
        <v>60</v>
      </c>
      <c r="J1271" s="177"/>
      <c r="K1271" s="178">
        <v>57</v>
      </c>
      <c r="L1271" s="178">
        <f t="shared" si="276"/>
        <v>3</v>
      </c>
      <c r="M1271" s="178" t="str">
        <f t="shared" si="277"/>
        <v>-</v>
      </c>
      <c r="N1271" s="179">
        <v>90</v>
      </c>
      <c r="O1271" s="180" t="str">
        <f t="shared" si="269"/>
        <v>Aug</v>
      </c>
      <c r="P1271" s="178">
        <v>0</v>
      </c>
      <c r="Q1271" s="181">
        <f t="shared" si="278"/>
        <v>57</v>
      </c>
      <c r="R1271" s="180" t="str">
        <f t="shared" si="270"/>
        <v xml:space="preserve"> </v>
      </c>
      <c r="S1271" s="181" t="str">
        <f t="shared" si="279"/>
        <v>GROWTH</v>
      </c>
      <c r="T1271" s="178">
        <f t="shared" si="271"/>
        <v>90</v>
      </c>
      <c r="U1271" s="182" t="str">
        <f t="shared" si="272"/>
        <v>Sep</v>
      </c>
      <c r="V1271" s="178">
        <f t="shared" si="273"/>
        <v>90</v>
      </c>
      <c r="W1271" s="183">
        <f t="shared" si="280"/>
        <v>-33</v>
      </c>
      <c r="X1271" s="184" t="b">
        <f t="shared" si="275"/>
        <v>0</v>
      </c>
      <c r="Y1271" s="183" t="str">
        <f t="shared" si="281"/>
        <v>GROWTH</v>
      </c>
      <c r="Z1271" s="138">
        <v>0</v>
      </c>
      <c r="AA1271" s="133"/>
      <c r="AB1271" s="133" t="s">
        <v>121</v>
      </c>
      <c r="AC1271" s="149" t="s">
        <v>121</v>
      </c>
      <c r="AD1271" s="139"/>
      <c r="AE1271" s="149" t="s">
        <v>121</v>
      </c>
      <c r="AF1271" s="139">
        <v>40</v>
      </c>
    </row>
    <row r="1272" spans="1:32" s="156" customFormat="1" ht="12">
      <c r="A1272" s="149" t="s">
        <v>121</v>
      </c>
      <c r="B1272" s="134" t="s">
        <v>16</v>
      </c>
      <c r="C1272" s="147" t="s">
        <v>3916</v>
      </c>
      <c r="D1272" s="147">
        <v>1000004292</v>
      </c>
      <c r="E1272" s="147" t="s">
        <v>3903</v>
      </c>
      <c r="F1272" s="148">
        <v>45737</v>
      </c>
      <c r="G1272" s="137" t="str">
        <f t="shared" si="274"/>
        <v>Targeted Dealer</v>
      </c>
      <c r="H1272" s="137"/>
      <c r="I1272" s="177">
        <v>20</v>
      </c>
      <c r="J1272" s="177"/>
      <c r="K1272" s="178">
        <v>9.5</v>
      </c>
      <c r="L1272" s="178">
        <f t="shared" si="276"/>
        <v>10.5</v>
      </c>
      <c r="M1272" s="178" t="str">
        <f t="shared" si="277"/>
        <v>-</v>
      </c>
      <c r="N1272" s="179">
        <v>12</v>
      </c>
      <c r="O1272" s="180" t="str">
        <f t="shared" si="269"/>
        <v>Aug</v>
      </c>
      <c r="P1272" s="178">
        <v>0</v>
      </c>
      <c r="Q1272" s="181">
        <f t="shared" si="278"/>
        <v>9.5</v>
      </c>
      <c r="R1272" s="180" t="str">
        <f t="shared" si="270"/>
        <v xml:space="preserve"> </v>
      </c>
      <c r="S1272" s="181" t="str">
        <f t="shared" si="279"/>
        <v>GROWTH</v>
      </c>
      <c r="T1272" s="178">
        <f t="shared" si="271"/>
        <v>12</v>
      </c>
      <c r="U1272" s="182" t="str">
        <f t="shared" si="272"/>
        <v>Sep</v>
      </c>
      <c r="V1272" s="178">
        <f t="shared" si="273"/>
        <v>12</v>
      </c>
      <c r="W1272" s="183">
        <f t="shared" si="280"/>
        <v>-2.5</v>
      </c>
      <c r="X1272" s="184" t="b">
        <f t="shared" si="275"/>
        <v>0</v>
      </c>
      <c r="Y1272" s="183" t="str">
        <f t="shared" si="281"/>
        <v>GROWTH</v>
      </c>
      <c r="Z1272" s="138">
        <v>0</v>
      </c>
      <c r="AA1272" s="133"/>
      <c r="AB1272" s="133" t="s">
        <v>121</v>
      </c>
      <c r="AC1272" s="149" t="s">
        <v>121</v>
      </c>
      <c r="AD1272" s="139"/>
      <c r="AE1272" s="149" t="s">
        <v>121</v>
      </c>
      <c r="AF1272" s="139">
        <v>8.25</v>
      </c>
    </row>
    <row r="1273" spans="1:32" s="156" customFormat="1" ht="12">
      <c r="A1273" s="149" t="s">
        <v>3919</v>
      </c>
      <c r="B1273" s="147" t="s">
        <v>80</v>
      </c>
      <c r="C1273" s="147" t="s">
        <v>3917</v>
      </c>
      <c r="D1273" s="147">
        <v>1000004315</v>
      </c>
      <c r="E1273" s="147" t="s">
        <v>3904</v>
      </c>
      <c r="F1273" s="148">
        <v>45757</v>
      </c>
      <c r="G1273" s="137" t="str">
        <f t="shared" si="274"/>
        <v>Targeted Dealer</v>
      </c>
      <c r="H1273" s="137"/>
      <c r="I1273" s="177">
        <v>60</v>
      </c>
      <c r="J1273" s="177"/>
      <c r="K1273" s="178">
        <v>66.5</v>
      </c>
      <c r="L1273" s="178">
        <f t="shared" si="276"/>
        <v>-6.5</v>
      </c>
      <c r="M1273" s="178" t="str">
        <f t="shared" si="277"/>
        <v>-</v>
      </c>
      <c r="N1273" s="179">
        <v>130.25</v>
      </c>
      <c r="O1273" s="180" t="str">
        <f t="shared" si="269"/>
        <v>Aug</v>
      </c>
      <c r="P1273" s="178">
        <v>104.5</v>
      </c>
      <c r="Q1273" s="181">
        <f t="shared" si="278"/>
        <v>-38</v>
      </c>
      <c r="R1273" s="180">
        <f t="shared" si="270"/>
        <v>-0.36363636363636365</v>
      </c>
      <c r="S1273" s="181" t="str">
        <f t="shared" si="279"/>
        <v>DEGROWTH</v>
      </c>
      <c r="T1273" s="178">
        <f t="shared" si="271"/>
        <v>130.25</v>
      </c>
      <c r="U1273" s="182" t="str">
        <f t="shared" si="272"/>
        <v>Sep</v>
      </c>
      <c r="V1273" s="178">
        <f t="shared" si="273"/>
        <v>130.25</v>
      </c>
      <c r="W1273" s="183">
        <f t="shared" si="280"/>
        <v>-63.75</v>
      </c>
      <c r="X1273" s="184" t="b">
        <f t="shared" si="275"/>
        <v>0</v>
      </c>
      <c r="Y1273" s="183" t="str">
        <f t="shared" si="281"/>
        <v>GROWTH</v>
      </c>
      <c r="Z1273" s="138">
        <v>0</v>
      </c>
      <c r="AA1273" s="133"/>
      <c r="AB1273" s="133" t="s">
        <v>121</v>
      </c>
      <c r="AC1273" s="149" t="s">
        <v>3919</v>
      </c>
      <c r="AD1273" s="139"/>
      <c r="AE1273" s="149" t="s">
        <v>3919</v>
      </c>
      <c r="AF1273" s="139">
        <v>111.25</v>
      </c>
    </row>
    <row r="1274" spans="1:32" s="156" customFormat="1" ht="12">
      <c r="A1274" s="149" t="s">
        <v>121</v>
      </c>
      <c r="B1274" s="147" t="s">
        <v>548</v>
      </c>
      <c r="C1274" s="147" t="s">
        <v>3929</v>
      </c>
      <c r="D1274" s="147">
        <v>1000004317</v>
      </c>
      <c r="E1274" s="147" t="s">
        <v>3925</v>
      </c>
      <c r="F1274" s="148">
        <v>45763</v>
      </c>
      <c r="G1274" s="137" t="str">
        <f t="shared" si="274"/>
        <v>Targeted Dealer</v>
      </c>
      <c r="H1274" s="137"/>
      <c r="I1274" s="177">
        <v>1400</v>
      </c>
      <c r="J1274" s="177"/>
      <c r="K1274" s="178">
        <v>1400.1499999999996</v>
      </c>
      <c r="L1274" s="178">
        <f t="shared" si="276"/>
        <v>-0.1499999999996362</v>
      </c>
      <c r="M1274" s="178" t="str">
        <f t="shared" si="277"/>
        <v>-</v>
      </c>
      <c r="N1274" s="179">
        <v>617</v>
      </c>
      <c r="O1274" s="180" t="str">
        <f t="shared" si="269"/>
        <v>Aug</v>
      </c>
      <c r="P1274" s="178">
        <v>1483.75</v>
      </c>
      <c r="Q1274" s="181">
        <f t="shared" si="278"/>
        <v>-83.600000000000364</v>
      </c>
      <c r="R1274" s="180">
        <f t="shared" si="270"/>
        <v>-5.634372367312579E-2</v>
      </c>
      <c r="S1274" s="181" t="str">
        <f t="shared" si="279"/>
        <v>DEGROWTH</v>
      </c>
      <c r="T1274" s="178">
        <f t="shared" si="271"/>
        <v>617</v>
      </c>
      <c r="U1274" s="182" t="str">
        <f t="shared" si="272"/>
        <v>Sep</v>
      </c>
      <c r="V1274" s="178">
        <f t="shared" si="273"/>
        <v>617</v>
      </c>
      <c r="W1274" s="183">
        <f t="shared" si="280"/>
        <v>783.14999999999964</v>
      </c>
      <c r="X1274" s="184" t="b">
        <f t="shared" si="275"/>
        <v>0</v>
      </c>
      <c r="Y1274" s="183" t="str">
        <f t="shared" si="281"/>
        <v>GROWTH</v>
      </c>
      <c r="Z1274" s="138">
        <v>0</v>
      </c>
      <c r="AA1274" s="133"/>
      <c r="AB1274" s="133" t="s">
        <v>121</v>
      </c>
      <c r="AC1274" s="149" t="s">
        <v>121</v>
      </c>
      <c r="AD1274" s="139"/>
      <c r="AE1274" s="149" t="s">
        <v>121</v>
      </c>
      <c r="AF1274" s="139">
        <v>1297.54</v>
      </c>
    </row>
    <row r="1275" spans="1:32" s="156" customFormat="1" ht="12">
      <c r="A1275" s="149" t="s">
        <v>121</v>
      </c>
      <c r="B1275" s="147" t="s">
        <v>22</v>
      </c>
      <c r="C1275" s="147" t="s">
        <v>3931</v>
      </c>
      <c r="D1275" s="147">
        <v>1000004313</v>
      </c>
      <c r="E1275" s="147" t="s">
        <v>3927</v>
      </c>
      <c r="F1275" s="148">
        <v>45755</v>
      </c>
      <c r="G1275" s="137" t="str">
        <f t="shared" si="274"/>
        <v>Targeted Dealer</v>
      </c>
      <c r="H1275" s="137"/>
      <c r="I1275" s="177">
        <v>60</v>
      </c>
      <c r="J1275" s="177"/>
      <c r="K1275" s="178">
        <v>45</v>
      </c>
      <c r="L1275" s="178">
        <f t="shared" si="276"/>
        <v>15</v>
      </c>
      <c r="M1275" s="178" t="str">
        <f t="shared" si="277"/>
        <v>-</v>
      </c>
      <c r="N1275" s="179">
        <v>40</v>
      </c>
      <c r="O1275" s="180" t="str">
        <f t="shared" si="269"/>
        <v>Aug</v>
      </c>
      <c r="P1275" s="178">
        <v>50</v>
      </c>
      <c r="Q1275" s="181">
        <f t="shared" si="278"/>
        <v>-5</v>
      </c>
      <c r="R1275" s="180">
        <f t="shared" si="270"/>
        <v>-9.9999999999999978E-2</v>
      </c>
      <c r="S1275" s="181" t="str">
        <f t="shared" si="279"/>
        <v>DEGROWTH</v>
      </c>
      <c r="T1275" s="178">
        <f t="shared" si="271"/>
        <v>40</v>
      </c>
      <c r="U1275" s="182" t="str">
        <f t="shared" si="272"/>
        <v>Sep</v>
      </c>
      <c r="V1275" s="178">
        <f t="shared" si="273"/>
        <v>40</v>
      </c>
      <c r="W1275" s="183">
        <f t="shared" si="280"/>
        <v>5</v>
      </c>
      <c r="X1275" s="184" t="b">
        <f t="shared" si="275"/>
        <v>0</v>
      </c>
      <c r="Y1275" s="183" t="str">
        <f t="shared" si="281"/>
        <v>GROWTH</v>
      </c>
      <c r="Z1275" s="138">
        <v>0</v>
      </c>
      <c r="AA1275" s="133"/>
      <c r="AB1275" s="133" t="s">
        <v>121</v>
      </c>
      <c r="AC1275" s="149" t="s">
        <v>121</v>
      </c>
      <c r="AD1275" s="139"/>
      <c r="AE1275" s="149" t="s">
        <v>121</v>
      </c>
      <c r="AF1275" s="139">
        <v>40.833333333333336</v>
      </c>
    </row>
    <row r="1276" spans="1:32" s="156" customFormat="1" ht="12">
      <c r="A1276" s="149" t="s">
        <v>3918</v>
      </c>
      <c r="B1276" s="147" t="s">
        <v>75</v>
      </c>
      <c r="C1276" s="147" t="s">
        <v>3942</v>
      </c>
      <c r="D1276" s="147">
        <v>1000004324</v>
      </c>
      <c r="E1276" s="147" t="s">
        <v>3935</v>
      </c>
      <c r="F1276" s="148">
        <v>45769</v>
      </c>
      <c r="G1276" s="137" t="str">
        <f t="shared" si="274"/>
        <v>Targeted Dealer</v>
      </c>
      <c r="H1276" s="137"/>
      <c r="I1276" s="177">
        <v>120</v>
      </c>
      <c r="J1276" s="177"/>
      <c r="K1276" s="178">
        <v>184.8</v>
      </c>
      <c r="L1276" s="178">
        <f t="shared" si="276"/>
        <v>-64.800000000000011</v>
      </c>
      <c r="M1276" s="178" t="str">
        <f t="shared" si="277"/>
        <v>-</v>
      </c>
      <c r="N1276" s="179">
        <v>116.65</v>
      </c>
      <c r="O1276" s="180" t="str">
        <f t="shared" si="269"/>
        <v>Aug</v>
      </c>
      <c r="P1276" s="178">
        <v>125</v>
      </c>
      <c r="Q1276" s="181">
        <f t="shared" si="278"/>
        <v>59.800000000000011</v>
      </c>
      <c r="R1276" s="180">
        <f t="shared" si="270"/>
        <v>0.47840000000000016</v>
      </c>
      <c r="S1276" s="181" t="str">
        <f t="shared" si="279"/>
        <v>GROWTH</v>
      </c>
      <c r="T1276" s="178">
        <f t="shared" si="271"/>
        <v>116.65</v>
      </c>
      <c r="U1276" s="182" t="str">
        <f t="shared" si="272"/>
        <v>Sep</v>
      </c>
      <c r="V1276" s="178">
        <f t="shared" si="273"/>
        <v>116.65</v>
      </c>
      <c r="W1276" s="183">
        <f t="shared" si="280"/>
        <v>68.150000000000006</v>
      </c>
      <c r="X1276" s="184" t="b">
        <f t="shared" si="275"/>
        <v>0</v>
      </c>
      <c r="Y1276" s="183" t="str">
        <f t="shared" si="281"/>
        <v>GROWTH</v>
      </c>
      <c r="Z1276" s="138">
        <v>0</v>
      </c>
      <c r="AA1276" s="133"/>
      <c r="AB1276" s="133" t="s">
        <v>121</v>
      </c>
      <c r="AC1276" s="149" t="s">
        <v>3918</v>
      </c>
      <c r="AD1276" s="139"/>
      <c r="AE1276" s="149" t="s">
        <v>3918</v>
      </c>
      <c r="AF1276" s="139">
        <v>199</v>
      </c>
    </row>
    <row r="1277" spans="1:32" s="156" customFormat="1" ht="12">
      <c r="A1277" s="149" t="s">
        <v>1245</v>
      </c>
      <c r="B1277" s="147" t="s">
        <v>46</v>
      </c>
      <c r="C1277" s="147" t="s">
        <v>3943</v>
      </c>
      <c r="D1277" s="147">
        <v>1000004321</v>
      </c>
      <c r="E1277" s="147" t="s">
        <v>3936</v>
      </c>
      <c r="F1277" s="148">
        <v>45768</v>
      </c>
      <c r="G1277" s="137" t="str">
        <f t="shared" si="274"/>
        <v>Targeted Dealer</v>
      </c>
      <c r="H1277" s="137"/>
      <c r="I1277" s="177">
        <v>175</v>
      </c>
      <c r="J1277" s="177"/>
      <c r="K1277" s="178">
        <v>200</v>
      </c>
      <c r="L1277" s="178">
        <f t="shared" si="276"/>
        <v>-25</v>
      </c>
      <c r="M1277" s="178" t="str">
        <f t="shared" si="277"/>
        <v>-</v>
      </c>
      <c r="N1277" s="179">
        <v>125</v>
      </c>
      <c r="O1277" s="180" t="str">
        <f t="shared" si="269"/>
        <v>Aug</v>
      </c>
      <c r="P1277" s="178">
        <v>235</v>
      </c>
      <c r="Q1277" s="181">
        <f t="shared" si="278"/>
        <v>-35</v>
      </c>
      <c r="R1277" s="180">
        <f t="shared" si="270"/>
        <v>-0.14893617021276595</v>
      </c>
      <c r="S1277" s="181" t="str">
        <f t="shared" si="279"/>
        <v>DEGROWTH</v>
      </c>
      <c r="T1277" s="178">
        <f t="shared" si="271"/>
        <v>125</v>
      </c>
      <c r="U1277" s="182" t="str">
        <f t="shared" si="272"/>
        <v>Sep</v>
      </c>
      <c r="V1277" s="178">
        <f t="shared" si="273"/>
        <v>125</v>
      </c>
      <c r="W1277" s="183">
        <f t="shared" si="280"/>
        <v>75</v>
      </c>
      <c r="X1277" s="184" t="b">
        <f t="shared" si="275"/>
        <v>0</v>
      </c>
      <c r="Y1277" s="183" t="str">
        <f t="shared" si="281"/>
        <v>GROWTH</v>
      </c>
      <c r="Z1277" s="138">
        <v>0</v>
      </c>
      <c r="AA1277" s="133"/>
      <c r="AB1277" s="133" t="s">
        <v>121</v>
      </c>
      <c r="AC1277" s="149" t="s">
        <v>1245</v>
      </c>
      <c r="AD1277" s="139"/>
      <c r="AE1277" s="149" t="s">
        <v>1245</v>
      </c>
      <c r="AF1277" s="139">
        <v>219.25</v>
      </c>
    </row>
    <row r="1278" spans="1:32" s="156" customFormat="1" ht="12">
      <c r="A1278" s="149" t="s">
        <v>1245</v>
      </c>
      <c r="B1278" s="147" t="s">
        <v>46</v>
      </c>
      <c r="C1278" s="147" t="s">
        <v>3944</v>
      </c>
      <c r="D1278" s="147">
        <v>1000004331</v>
      </c>
      <c r="E1278" s="147" t="s">
        <v>3937</v>
      </c>
      <c r="F1278" s="148">
        <v>45771</v>
      </c>
      <c r="G1278" s="137" t="str">
        <f t="shared" si="274"/>
        <v>Targeted Dealer</v>
      </c>
      <c r="H1278" s="137"/>
      <c r="I1278" s="177">
        <v>20</v>
      </c>
      <c r="J1278" s="177"/>
      <c r="K1278" s="178">
        <v>13</v>
      </c>
      <c r="L1278" s="178">
        <f t="shared" si="276"/>
        <v>7</v>
      </c>
      <c r="M1278" s="178" t="str">
        <f t="shared" si="277"/>
        <v>-</v>
      </c>
      <c r="N1278" s="179">
        <v>13</v>
      </c>
      <c r="O1278" s="180" t="str">
        <f t="shared" si="269"/>
        <v>Aug</v>
      </c>
      <c r="P1278" s="178">
        <v>13</v>
      </c>
      <c r="Q1278" s="181">
        <f t="shared" si="278"/>
        <v>0</v>
      </c>
      <c r="R1278" s="180">
        <f t="shared" si="270"/>
        <v>0</v>
      </c>
      <c r="S1278" s="181" t="str">
        <f t="shared" si="279"/>
        <v>GROWTH</v>
      </c>
      <c r="T1278" s="178">
        <f t="shared" si="271"/>
        <v>13</v>
      </c>
      <c r="U1278" s="182" t="str">
        <f t="shared" si="272"/>
        <v>Sep</v>
      </c>
      <c r="V1278" s="178">
        <f t="shared" si="273"/>
        <v>13</v>
      </c>
      <c r="W1278" s="183">
        <f t="shared" si="280"/>
        <v>0</v>
      </c>
      <c r="X1278" s="184" t="b">
        <f t="shared" si="275"/>
        <v>0</v>
      </c>
      <c r="Y1278" s="183" t="str">
        <f t="shared" si="281"/>
        <v>GROWTH</v>
      </c>
      <c r="Z1278" s="138">
        <v>0</v>
      </c>
      <c r="AA1278" s="133"/>
      <c r="AB1278" s="133" t="s">
        <v>121</v>
      </c>
      <c r="AC1278" s="149" t="s">
        <v>1245</v>
      </c>
      <c r="AD1278" s="139"/>
      <c r="AE1278" s="149" t="s">
        <v>1245</v>
      </c>
      <c r="AF1278" s="139">
        <v>13.166666666666666</v>
      </c>
    </row>
    <row r="1279" spans="1:32" s="156" customFormat="1" ht="12">
      <c r="A1279" s="149" t="s">
        <v>3919</v>
      </c>
      <c r="B1279" s="147" t="s">
        <v>84</v>
      </c>
      <c r="C1279" s="147" t="s">
        <v>3945</v>
      </c>
      <c r="D1279" s="147">
        <v>1000004323</v>
      </c>
      <c r="E1279" s="147" t="s">
        <v>3938</v>
      </c>
      <c r="F1279" s="148">
        <v>45769</v>
      </c>
      <c r="G1279" s="137" t="str">
        <f t="shared" si="274"/>
        <v>Targeted Dealer</v>
      </c>
      <c r="H1279" s="137"/>
      <c r="I1279" s="177">
        <v>30</v>
      </c>
      <c r="J1279" s="177"/>
      <c r="K1279" s="178">
        <v>20</v>
      </c>
      <c r="L1279" s="178">
        <f t="shared" si="276"/>
        <v>10</v>
      </c>
      <c r="M1279" s="178" t="str">
        <f t="shared" si="277"/>
        <v>-</v>
      </c>
      <c r="N1279" s="179">
        <v>25</v>
      </c>
      <c r="O1279" s="180" t="str">
        <f t="shared" si="269"/>
        <v>Aug</v>
      </c>
      <c r="P1279" s="178">
        <v>30</v>
      </c>
      <c r="Q1279" s="181">
        <f t="shared" si="278"/>
        <v>-10</v>
      </c>
      <c r="R1279" s="180">
        <f t="shared" si="270"/>
        <v>-0.33333333333333337</v>
      </c>
      <c r="S1279" s="181" t="str">
        <f t="shared" si="279"/>
        <v>DEGROWTH</v>
      </c>
      <c r="T1279" s="178">
        <f t="shared" si="271"/>
        <v>25</v>
      </c>
      <c r="U1279" s="182" t="str">
        <f t="shared" si="272"/>
        <v>Sep</v>
      </c>
      <c r="V1279" s="178">
        <f t="shared" si="273"/>
        <v>25</v>
      </c>
      <c r="W1279" s="183">
        <f t="shared" si="280"/>
        <v>-5</v>
      </c>
      <c r="X1279" s="184" t="b">
        <f t="shared" si="275"/>
        <v>0</v>
      </c>
      <c r="Y1279" s="183" t="str">
        <f t="shared" si="281"/>
        <v>GROWTH</v>
      </c>
      <c r="Z1279" s="138">
        <v>0</v>
      </c>
      <c r="AA1279" s="133"/>
      <c r="AB1279" s="133" t="s">
        <v>121</v>
      </c>
      <c r="AC1279" s="149" t="s">
        <v>3919</v>
      </c>
      <c r="AD1279" s="139"/>
      <c r="AE1279" s="149" t="s">
        <v>3919</v>
      </c>
      <c r="AF1279" s="139">
        <v>35.833333333333336</v>
      </c>
    </row>
    <row r="1280" spans="1:32" s="156" customFormat="1" ht="12">
      <c r="A1280" s="149" t="s">
        <v>121</v>
      </c>
      <c r="B1280" s="147" t="s">
        <v>34</v>
      </c>
      <c r="C1280" s="147" t="s">
        <v>3946</v>
      </c>
      <c r="D1280" s="147">
        <v>1000004328</v>
      </c>
      <c r="E1280" s="147" t="s">
        <v>3939</v>
      </c>
      <c r="F1280" s="148">
        <v>45770</v>
      </c>
      <c r="G1280" s="137" t="str">
        <f t="shared" si="274"/>
        <v>Targeted Dealer</v>
      </c>
      <c r="H1280" s="137"/>
      <c r="I1280" s="177">
        <v>90</v>
      </c>
      <c r="J1280" s="177"/>
      <c r="K1280" s="178">
        <v>332.4</v>
      </c>
      <c r="L1280" s="178">
        <f t="shared" si="276"/>
        <v>-242.39999999999998</v>
      </c>
      <c r="M1280" s="178" t="str">
        <f t="shared" si="277"/>
        <v>-</v>
      </c>
      <c r="N1280" s="179">
        <v>0</v>
      </c>
      <c r="O1280" s="180" t="str">
        <f t="shared" si="269"/>
        <v>Aug</v>
      </c>
      <c r="P1280" s="178">
        <v>31.5</v>
      </c>
      <c r="Q1280" s="181">
        <f t="shared" si="278"/>
        <v>300.89999999999998</v>
      </c>
      <c r="R1280" s="180">
        <f t="shared" si="270"/>
        <v>9.5523809523809522</v>
      </c>
      <c r="S1280" s="181" t="b">
        <f t="shared" si="279"/>
        <v>0</v>
      </c>
      <c r="T1280" s="178">
        <f t="shared" si="271"/>
        <v>0</v>
      </c>
      <c r="U1280" s="182" t="str">
        <f t="shared" si="272"/>
        <v>Sep</v>
      </c>
      <c r="V1280" s="178">
        <f t="shared" si="273"/>
        <v>0</v>
      </c>
      <c r="W1280" s="183">
        <f t="shared" si="280"/>
        <v>332.4</v>
      </c>
      <c r="X1280" s="184" t="b">
        <f t="shared" si="275"/>
        <v>0</v>
      </c>
      <c r="Y1280" s="183" t="b">
        <f t="shared" si="281"/>
        <v>0</v>
      </c>
      <c r="Z1280" s="138">
        <v>0</v>
      </c>
      <c r="AA1280" s="133"/>
      <c r="AB1280" s="133" t="s">
        <v>121</v>
      </c>
      <c r="AC1280" s="149" t="s">
        <v>121</v>
      </c>
      <c r="AD1280" s="139"/>
      <c r="AE1280" s="149" t="s">
        <v>121</v>
      </c>
      <c r="AF1280" s="139">
        <v>146.91666666666666</v>
      </c>
    </row>
    <row r="1281" spans="1:32" s="156" customFormat="1" ht="12">
      <c r="A1281" s="149" t="s">
        <v>121</v>
      </c>
      <c r="B1281" s="147" t="s">
        <v>16</v>
      </c>
      <c r="C1281" s="147" t="s">
        <v>3947</v>
      </c>
      <c r="D1281" s="147">
        <v>1000004144</v>
      </c>
      <c r="E1281" s="147" t="s">
        <v>3940</v>
      </c>
      <c r="F1281" s="148">
        <v>45565</v>
      </c>
      <c r="G1281" s="137" t="str">
        <f t="shared" si="274"/>
        <v>Targeted Dealer</v>
      </c>
      <c r="H1281" s="137"/>
      <c r="I1281" s="177">
        <v>40</v>
      </c>
      <c r="J1281" s="177"/>
      <c r="K1281" s="178">
        <v>35</v>
      </c>
      <c r="L1281" s="178">
        <f t="shared" si="276"/>
        <v>5</v>
      </c>
      <c r="M1281" s="178" t="str">
        <f t="shared" si="277"/>
        <v>-</v>
      </c>
      <c r="N1281" s="179">
        <v>0</v>
      </c>
      <c r="O1281" s="180" t="str">
        <f t="shared" si="269"/>
        <v>Aug</v>
      </c>
      <c r="P1281" s="178">
        <v>34.5</v>
      </c>
      <c r="Q1281" s="181">
        <f t="shared" si="278"/>
        <v>0.5</v>
      </c>
      <c r="R1281" s="180">
        <f t="shared" si="270"/>
        <v>1.449275362318847E-2</v>
      </c>
      <c r="S1281" s="181" t="b">
        <f t="shared" si="279"/>
        <v>0</v>
      </c>
      <c r="T1281" s="178">
        <f t="shared" si="271"/>
        <v>0</v>
      </c>
      <c r="U1281" s="182" t="str">
        <f t="shared" si="272"/>
        <v>Sep</v>
      </c>
      <c r="V1281" s="178">
        <f t="shared" si="273"/>
        <v>0</v>
      </c>
      <c r="W1281" s="183">
        <f t="shared" si="280"/>
        <v>35</v>
      </c>
      <c r="X1281" s="184" t="b">
        <f t="shared" si="275"/>
        <v>0</v>
      </c>
      <c r="Y1281" s="183" t="b">
        <f t="shared" si="281"/>
        <v>0</v>
      </c>
      <c r="Z1281" s="138">
        <v>0</v>
      </c>
      <c r="AA1281" s="133"/>
      <c r="AB1281" s="133" t="s">
        <v>121</v>
      </c>
      <c r="AC1281" s="149" t="s">
        <v>121</v>
      </c>
      <c r="AD1281" s="139"/>
      <c r="AE1281" s="149" t="s">
        <v>121</v>
      </c>
      <c r="AF1281" s="139">
        <v>24.916666666666668</v>
      </c>
    </row>
    <row r="1282" spans="1:32" s="156" customFormat="1" ht="12">
      <c r="A1282" s="149" t="s">
        <v>3919</v>
      </c>
      <c r="B1282" s="147" t="s">
        <v>80</v>
      </c>
      <c r="C1282" s="147" t="s">
        <v>3948</v>
      </c>
      <c r="D1282" s="147">
        <v>1000004318</v>
      </c>
      <c r="E1282" s="147" t="s">
        <v>3941</v>
      </c>
      <c r="F1282" s="148">
        <v>45765</v>
      </c>
      <c r="G1282" s="137" t="str">
        <f t="shared" si="274"/>
        <v>Targeted Dealer</v>
      </c>
      <c r="H1282" s="137"/>
      <c r="I1282" s="177">
        <v>70</v>
      </c>
      <c r="J1282" s="177"/>
      <c r="K1282" s="178">
        <v>35</v>
      </c>
      <c r="L1282" s="178">
        <f t="shared" si="276"/>
        <v>35</v>
      </c>
      <c r="M1282" s="178" t="str">
        <f t="shared" si="277"/>
        <v>-</v>
      </c>
      <c r="N1282" s="179">
        <v>0</v>
      </c>
      <c r="O1282" s="180" t="str">
        <f t="shared" si="269"/>
        <v>Aug</v>
      </c>
      <c r="P1282" s="178">
        <v>65</v>
      </c>
      <c r="Q1282" s="181">
        <f t="shared" si="278"/>
        <v>-30</v>
      </c>
      <c r="R1282" s="180">
        <f t="shared" si="270"/>
        <v>-0.46153846153846156</v>
      </c>
      <c r="S1282" s="181" t="b">
        <f t="shared" si="279"/>
        <v>0</v>
      </c>
      <c r="T1282" s="178">
        <f t="shared" si="271"/>
        <v>0</v>
      </c>
      <c r="U1282" s="182" t="str">
        <f t="shared" si="272"/>
        <v>Sep</v>
      </c>
      <c r="V1282" s="178">
        <f t="shared" si="273"/>
        <v>0</v>
      </c>
      <c r="W1282" s="183">
        <f t="shared" si="280"/>
        <v>35</v>
      </c>
      <c r="X1282" s="184" t="b">
        <f t="shared" si="275"/>
        <v>0</v>
      </c>
      <c r="Y1282" s="183" t="b">
        <f t="shared" si="281"/>
        <v>0</v>
      </c>
      <c r="Z1282" s="138">
        <v>0</v>
      </c>
      <c r="AA1282" s="133"/>
      <c r="AB1282" s="133" t="s">
        <v>121</v>
      </c>
      <c r="AC1282" s="149" t="s">
        <v>3918</v>
      </c>
      <c r="AD1282" s="139"/>
      <c r="AE1282" s="149" t="s">
        <v>3919</v>
      </c>
      <c r="AF1282" s="139">
        <v>119.05833333333334</v>
      </c>
    </row>
    <row r="1283" spans="1:32" s="156" customFormat="1" ht="12">
      <c r="A1283" s="149" t="s">
        <v>1245</v>
      </c>
      <c r="B1283" s="147" t="s">
        <v>44</v>
      </c>
      <c r="C1283" s="147" t="s">
        <v>3955</v>
      </c>
      <c r="D1283" s="147">
        <v>1000004334</v>
      </c>
      <c r="E1283" s="147" t="s">
        <v>3950</v>
      </c>
      <c r="F1283" s="148">
        <v>45775</v>
      </c>
      <c r="G1283" s="137" t="str">
        <f t="shared" si="274"/>
        <v>Targeted Dealer</v>
      </c>
      <c r="H1283" s="137"/>
      <c r="I1283" s="177">
        <v>740</v>
      </c>
      <c r="J1283" s="177"/>
      <c r="K1283" s="178">
        <v>624.5</v>
      </c>
      <c r="L1283" s="178">
        <f t="shared" si="276"/>
        <v>115.5</v>
      </c>
      <c r="M1283" s="178" t="str">
        <f t="shared" si="277"/>
        <v>-</v>
      </c>
      <c r="N1283" s="179">
        <v>702</v>
      </c>
      <c r="O1283" s="180" t="str">
        <f t="shared" si="269"/>
        <v>Aug</v>
      </c>
      <c r="P1283" s="178">
        <v>394.5</v>
      </c>
      <c r="Q1283" s="181">
        <f t="shared" si="278"/>
        <v>230</v>
      </c>
      <c r="R1283" s="180">
        <f t="shared" si="270"/>
        <v>0.58301647655259825</v>
      </c>
      <c r="S1283" s="181" t="str">
        <f t="shared" si="279"/>
        <v>GROWTH</v>
      </c>
      <c r="T1283" s="178">
        <f t="shared" si="271"/>
        <v>702</v>
      </c>
      <c r="U1283" s="182" t="str">
        <f t="shared" si="272"/>
        <v>Sep</v>
      </c>
      <c r="V1283" s="178">
        <f t="shared" si="273"/>
        <v>702</v>
      </c>
      <c r="W1283" s="183">
        <f t="shared" si="280"/>
        <v>-77.5</v>
      </c>
      <c r="X1283" s="184" t="b">
        <f t="shared" si="275"/>
        <v>0</v>
      </c>
      <c r="Y1283" s="183" t="str">
        <f t="shared" si="281"/>
        <v>GROWTH</v>
      </c>
      <c r="Z1283" s="138">
        <v>0</v>
      </c>
      <c r="AA1283" s="133"/>
      <c r="AB1283" s="133" t="s">
        <v>121</v>
      </c>
      <c r="AC1283" s="149" t="s">
        <v>1245</v>
      </c>
      <c r="AD1283" s="139"/>
      <c r="AE1283" s="149" t="s">
        <v>1245</v>
      </c>
      <c r="AF1283" s="139">
        <v>835</v>
      </c>
    </row>
    <row r="1284" spans="1:32" s="156" customFormat="1" ht="12">
      <c r="A1284" s="149" t="s">
        <v>121</v>
      </c>
      <c r="B1284" s="147" t="s">
        <v>34</v>
      </c>
      <c r="C1284" s="147" t="s">
        <v>3957</v>
      </c>
      <c r="D1284" s="147">
        <v>1000004327</v>
      </c>
      <c r="E1284" s="147" t="s">
        <v>3951</v>
      </c>
      <c r="F1284" s="148">
        <v>45770</v>
      </c>
      <c r="G1284" s="137" t="str">
        <f t="shared" si="274"/>
        <v>Targeted Dealer</v>
      </c>
      <c r="H1284" s="137"/>
      <c r="I1284" s="177">
        <v>105</v>
      </c>
      <c r="J1284" s="177"/>
      <c r="K1284" s="178">
        <v>155</v>
      </c>
      <c r="L1284" s="178">
        <f t="shared" si="276"/>
        <v>-50</v>
      </c>
      <c r="M1284" s="178" t="str">
        <f t="shared" si="277"/>
        <v>-</v>
      </c>
      <c r="N1284" s="179">
        <v>213</v>
      </c>
      <c r="O1284" s="180" t="str">
        <f t="shared" ref="O1284:O1347" si="282">IF(F1284&lt;=$P$2,"Aug","")</f>
        <v>Aug</v>
      </c>
      <c r="P1284" s="178">
        <v>75</v>
      </c>
      <c r="Q1284" s="181">
        <f t="shared" si="278"/>
        <v>80</v>
      </c>
      <c r="R1284" s="180">
        <f t="shared" ref="R1284:R1347" si="283">IFERROR(IF(O1284="Aug",(K1284/P1284-1))," ")</f>
        <v>1.0666666666666669</v>
      </c>
      <c r="S1284" s="181" t="str">
        <f t="shared" si="279"/>
        <v>GROWTH</v>
      </c>
      <c r="T1284" s="178">
        <f t="shared" ref="T1284:T1347" si="284">N1284</f>
        <v>213</v>
      </c>
      <c r="U1284" s="182" t="str">
        <f t="shared" ref="U1284:U1347" si="285">IF(F1284&lt;=$V$2,"Sep","")</f>
        <v>Sep</v>
      </c>
      <c r="V1284" s="178">
        <f t="shared" si="273"/>
        <v>213</v>
      </c>
      <c r="W1284" s="183">
        <f t="shared" si="280"/>
        <v>-58</v>
      </c>
      <c r="X1284" s="184" t="b">
        <f t="shared" si="275"/>
        <v>0</v>
      </c>
      <c r="Y1284" s="183" t="str">
        <f t="shared" si="281"/>
        <v>GROWTH</v>
      </c>
      <c r="Z1284" s="138">
        <v>0</v>
      </c>
      <c r="AA1284" s="133"/>
      <c r="AB1284" s="133" t="s">
        <v>121</v>
      </c>
      <c r="AC1284" s="149" t="s">
        <v>121</v>
      </c>
      <c r="AD1284" s="139"/>
      <c r="AE1284" s="149" t="s">
        <v>121</v>
      </c>
      <c r="AF1284" s="139">
        <v>87.333333333333329</v>
      </c>
    </row>
    <row r="1285" spans="1:32" s="156" customFormat="1" ht="12">
      <c r="A1285" s="149" t="s">
        <v>121</v>
      </c>
      <c r="B1285" s="147" t="s">
        <v>12</v>
      </c>
      <c r="C1285" s="147" t="s">
        <v>3958</v>
      </c>
      <c r="D1285" s="147">
        <v>1000004333</v>
      </c>
      <c r="E1285" s="147" t="s">
        <v>1244</v>
      </c>
      <c r="F1285" s="148">
        <v>45773</v>
      </c>
      <c r="G1285" s="137" t="str">
        <f t="shared" si="274"/>
        <v>Targeted Dealer</v>
      </c>
      <c r="H1285" s="137"/>
      <c r="I1285" s="177">
        <v>40</v>
      </c>
      <c r="J1285" s="177"/>
      <c r="K1285" s="178">
        <v>13</v>
      </c>
      <c r="L1285" s="178">
        <f t="shared" si="276"/>
        <v>27</v>
      </c>
      <c r="M1285" s="178" t="str">
        <f t="shared" si="277"/>
        <v>-</v>
      </c>
      <c r="N1285" s="179">
        <v>60</v>
      </c>
      <c r="O1285" s="180" t="str">
        <f t="shared" si="282"/>
        <v>Aug</v>
      </c>
      <c r="P1285" s="178">
        <v>26</v>
      </c>
      <c r="Q1285" s="181">
        <f t="shared" si="278"/>
        <v>-13</v>
      </c>
      <c r="R1285" s="180">
        <f t="shared" si="283"/>
        <v>-0.5</v>
      </c>
      <c r="S1285" s="181" t="str">
        <f t="shared" si="279"/>
        <v>DEGROWTH</v>
      </c>
      <c r="T1285" s="178">
        <f t="shared" si="284"/>
        <v>60</v>
      </c>
      <c r="U1285" s="182" t="str">
        <f t="shared" si="285"/>
        <v>Sep</v>
      </c>
      <c r="V1285" s="178">
        <f t="shared" ref="V1285:V1343" si="286">T1285</f>
        <v>60</v>
      </c>
      <c r="W1285" s="183">
        <f t="shared" si="280"/>
        <v>-47</v>
      </c>
      <c r="X1285" s="184" t="b">
        <f t="shared" si="275"/>
        <v>0</v>
      </c>
      <c r="Y1285" s="183" t="str">
        <f t="shared" si="281"/>
        <v>GROWTH</v>
      </c>
      <c r="Z1285" s="138">
        <v>0</v>
      </c>
      <c r="AA1285" s="133"/>
      <c r="AB1285" s="133" t="s">
        <v>121</v>
      </c>
      <c r="AC1285" s="149" t="s">
        <v>121</v>
      </c>
      <c r="AD1285" s="139"/>
      <c r="AE1285" s="149" t="s">
        <v>121</v>
      </c>
      <c r="AF1285" s="139">
        <v>37.333333333333336</v>
      </c>
    </row>
    <row r="1286" spans="1:32" s="156" customFormat="1" ht="12">
      <c r="A1286" s="149" t="s">
        <v>3919</v>
      </c>
      <c r="B1286" s="147" t="s">
        <v>80</v>
      </c>
      <c r="C1286" s="147" t="s">
        <v>3960</v>
      </c>
      <c r="D1286" s="147">
        <v>1000004326</v>
      </c>
      <c r="E1286" s="147" t="s">
        <v>3953</v>
      </c>
      <c r="F1286" s="148">
        <v>45770</v>
      </c>
      <c r="G1286" s="137" t="str">
        <f t="shared" si="274"/>
        <v>Targeted Dealer</v>
      </c>
      <c r="H1286" s="137"/>
      <c r="I1286" s="177">
        <v>250</v>
      </c>
      <c r="J1286" s="177"/>
      <c r="K1286" s="178">
        <v>276.5</v>
      </c>
      <c r="L1286" s="178">
        <f t="shared" si="276"/>
        <v>-26.5</v>
      </c>
      <c r="M1286" s="178" t="str">
        <f t="shared" si="277"/>
        <v>-</v>
      </c>
      <c r="N1286" s="179">
        <v>185.5</v>
      </c>
      <c r="O1286" s="180" t="str">
        <f t="shared" si="282"/>
        <v>Aug</v>
      </c>
      <c r="P1286" s="178">
        <v>520.25</v>
      </c>
      <c r="Q1286" s="181">
        <f t="shared" si="278"/>
        <v>-243.75</v>
      </c>
      <c r="R1286" s="180">
        <f t="shared" si="283"/>
        <v>-0.46852474771744357</v>
      </c>
      <c r="S1286" s="181" t="str">
        <f t="shared" si="279"/>
        <v>DEGROWTH</v>
      </c>
      <c r="T1286" s="178">
        <f t="shared" si="284"/>
        <v>185.5</v>
      </c>
      <c r="U1286" s="182" t="str">
        <f t="shared" si="285"/>
        <v>Sep</v>
      </c>
      <c r="V1286" s="178">
        <f t="shared" si="286"/>
        <v>185.5</v>
      </c>
      <c r="W1286" s="183">
        <f t="shared" si="280"/>
        <v>91</v>
      </c>
      <c r="X1286" s="184" t="b">
        <f t="shared" si="275"/>
        <v>0</v>
      </c>
      <c r="Y1286" s="183" t="str">
        <f t="shared" si="281"/>
        <v>GROWTH</v>
      </c>
      <c r="Z1286" s="138">
        <v>0</v>
      </c>
      <c r="AA1286" s="133"/>
      <c r="AB1286" s="133" t="s">
        <v>121</v>
      </c>
      <c r="AC1286" s="149" t="s">
        <v>3919</v>
      </c>
      <c r="AD1286" s="139"/>
      <c r="AE1286" s="149" t="s">
        <v>3919</v>
      </c>
      <c r="AF1286" s="139">
        <v>399.83333333333331</v>
      </c>
    </row>
    <row r="1287" spans="1:32" s="156" customFormat="1" ht="12">
      <c r="A1287" s="149" t="s">
        <v>3919</v>
      </c>
      <c r="B1287" s="147" t="s">
        <v>80</v>
      </c>
      <c r="C1287" s="147" t="s">
        <v>3961</v>
      </c>
      <c r="D1287" s="147">
        <v>1000004330</v>
      </c>
      <c r="E1287" s="147" t="s">
        <v>3954</v>
      </c>
      <c r="F1287" s="148">
        <v>45771</v>
      </c>
      <c r="G1287" s="137" t="str">
        <f t="shared" si="274"/>
        <v>Targeted Dealer</v>
      </c>
      <c r="H1287" s="137"/>
      <c r="I1287" s="177">
        <v>105</v>
      </c>
      <c r="J1287" s="177"/>
      <c r="K1287" s="178">
        <v>105</v>
      </c>
      <c r="L1287" s="178">
        <f t="shared" si="276"/>
        <v>0</v>
      </c>
      <c r="M1287" s="178" t="str">
        <f t="shared" si="277"/>
        <v>-</v>
      </c>
      <c r="N1287" s="179">
        <v>130</v>
      </c>
      <c r="O1287" s="180" t="str">
        <f t="shared" si="282"/>
        <v>Aug</v>
      </c>
      <c r="P1287" s="178">
        <v>110</v>
      </c>
      <c r="Q1287" s="181">
        <f t="shared" si="278"/>
        <v>-5</v>
      </c>
      <c r="R1287" s="180">
        <f t="shared" si="283"/>
        <v>-4.5454545454545414E-2</v>
      </c>
      <c r="S1287" s="181" t="str">
        <f t="shared" si="279"/>
        <v>DEGROWTH</v>
      </c>
      <c r="T1287" s="178">
        <f t="shared" si="284"/>
        <v>130</v>
      </c>
      <c r="U1287" s="182" t="str">
        <f t="shared" si="285"/>
        <v>Sep</v>
      </c>
      <c r="V1287" s="178">
        <f t="shared" si="286"/>
        <v>130</v>
      </c>
      <c r="W1287" s="183">
        <f t="shared" si="280"/>
        <v>-25</v>
      </c>
      <c r="X1287" s="184" t="b">
        <f t="shared" si="275"/>
        <v>0</v>
      </c>
      <c r="Y1287" s="183" t="str">
        <f t="shared" si="281"/>
        <v>GROWTH</v>
      </c>
      <c r="Z1287" s="138">
        <v>0</v>
      </c>
      <c r="AA1287" s="133"/>
      <c r="AB1287" s="133" t="s">
        <v>121</v>
      </c>
      <c r="AC1287" s="149" t="s">
        <v>3919</v>
      </c>
      <c r="AD1287" s="139"/>
      <c r="AE1287" s="149" t="s">
        <v>3919</v>
      </c>
      <c r="AF1287" s="139">
        <v>165</v>
      </c>
    </row>
    <row r="1288" spans="1:32" s="156" customFormat="1" ht="12">
      <c r="A1288" s="149" t="s">
        <v>1245</v>
      </c>
      <c r="B1288" s="147" t="s">
        <v>46</v>
      </c>
      <c r="C1288" s="147" t="s">
        <v>3964</v>
      </c>
      <c r="D1288" s="147">
        <v>1000004353</v>
      </c>
      <c r="E1288" s="147" t="s">
        <v>3962</v>
      </c>
      <c r="F1288" s="148">
        <v>45779</v>
      </c>
      <c r="G1288" s="137" t="str">
        <f t="shared" si="274"/>
        <v>Targeted Dealer</v>
      </c>
      <c r="H1288" s="137"/>
      <c r="I1288" s="177">
        <v>470</v>
      </c>
      <c r="J1288" s="177"/>
      <c r="K1288" s="178">
        <v>533.5</v>
      </c>
      <c r="L1288" s="178">
        <f t="shared" si="276"/>
        <v>-63.5</v>
      </c>
      <c r="M1288" s="178" t="str">
        <f t="shared" si="277"/>
        <v>-</v>
      </c>
      <c r="N1288" s="179">
        <v>402.5</v>
      </c>
      <c r="O1288" s="180" t="str">
        <f t="shared" si="282"/>
        <v>Aug</v>
      </c>
      <c r="P1288" s="178">
        <v>482.5</v>
      </c>
      <c r="Q1288" s="181">
        <f t="shared" si="278"/>
        <v>51</v>
      </c>
      <c r="R1288" s="180">
        <f t="shared" si="283"/>
        <v>0.10569948186528499</v>
      </c>
      <c r="S1288" s="181" t="str">
        <f t="shared" si="279"/>
        <v>GROWTH</v>
      </c>
      <c r="T1288" s="178">
        <f t="shared" si="284"/>
        <v>402.5</v>
      </c>
      <c r="U1288" s="182" t="str">
        <f t="shared" si="285"/>
        <v>Sep</v>
      </c>
      <c r="V1288" s="178">
        <f t="shared" si="286"/>
        <v>402.5</v>
      </c>
      <c r="W1288" s="183">
        <f t="shared" si="280"/>
        <v>131</v>
      </c>
      <c r="X1288" s="184" t="b">
        <f t="shared" si="275"/>
        <v>0</v>
      </c>
      <c r="Y1288" s="183" t="str">
        <f t="shared" si="281"/>
        <v>GROWTH</v>
      </c>
      <c r="Z1288" s="138">
        <v>0</v>
      </c>
      <c r="AA1288" s="133"/>
      <c r="AB1288" s="133" t="s">
        <v>121</v>
      </c>
      <c r="AC1288" s="149" t="s">
        <v>1245</v>
      </c>
      <c r="AD1288" s="139"/>
      <c r="AE1288" s="149" t="s">
        <v>1245</v>
      </c>
      <c r="AF1288" s="139">
        <v>657.16666666666663</v>
      </c>
    </row>
    <row r="1289" spans="1:32" s="156" customFormat="1" ht="12">
      <c r="A1289" s="149" t="s">
        <v>1245</v>
      </c>
      <c r="B1289" s="147" t="s">
        <v>43</v>
      </c>
      <c r="C1289" s="147" t="s">
        <v>3978</v>
      </c>
      <c r="D1289" s="147">
        <v>1000004348</v>
      </c>
      <c r="E1289" s="147" t="s">
        <v>3970</v>
      </c>
      <c r="F1289" s="148">
        <v>45783</v>
      </c>
      <c r="G1289" s="137" t="str">
        <f t="shared" si="274"/>
        <v>Targeted Dealer</v>
      </c>
      <c r="H1289" s="137"/>
      <c r="I1289" s="177">
        <v>50</v>
      </c>
      <c r="J1289" s="177"/>
      <c r="K1289" s="178">
        <v>40.5</v>
      </c>
      <c r="L1289" s="178">
        <f t="shared" si="276"/>
        <v>9.5</v>
      </c>
      <c r="M1289" s="178" t="str">
        <f t="shared" si="277"/>
        <v>-</v>
      </c>
      <c r="N1289" s="179">
        <v>22</v>
      </c>
      <c r="O1289" s="180" t="str">
        <f t="shared" si="282"/>
        <v>Aug</v>
      </c>
      <c r="P1289" s="178">
        <v>59</v>
      </c>
      <c r="Q1289" s="181">
        <f t="shared" si="278"/>
        <v>-18.5</v>
      </c>
      <c r="R1289" s="180">
        <f t="shared" si="283"/>
        <v>-0.31355932203389836</v>
      </c>
      <c r="S1289" s="181" t="str">
        <f t="shared" si="279"/>
        <v>DEGROWTH</v>
      </c>
      <c r="T1289" s="178">
        <f t="shared" si="284"/>
        <v>22</v>
      </c>
      <c r="U1289" s="182" t="str">
        <f t="shared" si="285"/>
        <v>Sep</v>
      </c>
      <c r="V1289" s="178">
        <f t="shared" si="286"/>
        <v>22</v>
      </c>
      <c r="W1289" s="183">
        <f t="shared" si="280"/>
        <v>18.5</v>
      </c>
      <c r="X1289" s="184" t="b">
        <f t="shared" si="275"/>
        <v>0</v>
      </c>
      <c r="Y1289" s="183" t="str">
        <f t="shared" si="281"/>
        <v>GROWTH</v>
      </c>
      <c r="Z1289" s="138">
        <v>0</v>
      </c>
      <c r="AA1289" s="133"/>
      <c r="AB1289" s="133" t="s">
        <v>121</v>
      </c>
      <c r="AC1289" s="149" t="s">
        <v>1245</v>
      </c>
      <c r="AD1289" s="139"/>
      <c r="AE1289" s="149" t="s">
        <v>1245</v>
      </c>
      <c r="AF1289" s="139">
        <v>59.916666666666664</v>
      </c>
    </row>
    <row r="1290" spans="1:32" s="156" customFormat="1" ht="12">
      <c r="A1290" s="149" t="s">
        <v>1245</v>
      </c>
      <c r="B1290" s="147" t="s">
        <v>57</v>
      </c>
      <c r="C1290" s="147" t="s">
        <v>3979</v>
      </c>
      <c r="D1290" s="147">
        <v>1000004337</v>
      </c>
      <c r="E1290" s="147" t="s">
        <v>3971</v>
      </c>
      <c r="F1290" s="148">
        <v>45776</v>
      </c>
      <c r="G1290" s="137" t="str">
        <f t="shared" si="274"/>
        <v>Targeted Dealer</v>
      </c>
      <c r="H1290" s="137"/>
      <c r="I1290" s="177">
        <v>55</v>
      </c>
      <c r="J1290" s="177"/>
      <c r="K1290" s="178">
        <v>24.5</v>
      </c>
      <c r="L1290" s="178">
        <f t="shared" si="276"/>
        <v>30.5</v>
      </c>
      <c r="M1290" s="178" t="str">
        <f t="shared" si="277"/>
        <v>-</v>
      </c>
      <c r="N1290" s="179">
        <v>73.5</v>
      </c>
      <c r="O1290" s="180" t="str">
        <f t="shared" si="282"/>
        <v>Aug</v>
      </c>
      <c r="P1290" s="178">
        <v>49.5</v>
      </c>
      <c r="Q1290" s="181">
        <f t="shared" si="278"/>
        <v>-25</v>
      </c>
      <c r="R1290" s="180">
        <f t="shared" si="283"/>
        <v>-0.50505050505050497</v>
      </c>
      <c r="S1290" s="181" t="str">
        <f t="shared" si="279"/>
        <v>DEGROWTH</v>
      </c>
      <c r="T1290" s="178">
        <f t="shared" si="284"/>
        <v>73.5</v>
      </c>
      <c r="U1290" s="182" t="str">
        <f t="shared" si="285"/>
        <v>Sep</v>
      </c>
      <c r="V1290" s="178">
        <f t="shared" si="286"/>
        <v>73.5</v>
      </c>
      <c r="W1290" s="183">
        <f t="shared" si="280"/>
        <v>-49</v>
      </c>
      <c r="X1290" s="184" t="b">
        <f t="shared" si="275"/>
        <v>0</v>
      </c>
      <c r="Y1290" s="183" t="str">
        <f t="shared" si="281"/>
        <v>GROWTH</v>
      </c>
      <c r="Z1290" s="138">
        <v>0</v>
      </c>
      <c r="AA1290" s="133"/>
      <c r="AB1290" s="133" t="s">
        <v>121</v>
      </c>
      <c r="AC1290" s="149" t="s">
        <v>1245</v>
      </c>
      <c r="AD1290" s="139"/>
      <c r="AE1290" s="149" t="s">
        <v>1245</v>
      </c>
      <c r="AF1290" s="139">
        <v>53.416666666666664</v>
      </c>
    </row>
    <row r="1291" spans="1:32" s="156" customFormat="1" ht="12">
      <c r="A1291" s="149" t="s">
        <v>121</v>
      </c>
      <c r="B1291" s="147" t="s">
        <v>25</v>
      </c>
      <c r="C1291" s="147" t="s">
        <v>3980</v>
      </c>
      <c r="D1291" s="147">
        <v>1000004336</v>
      </c>
      <c r="E1291" s="147" t="s">
        <v>3972</v>
      </c>
      <c r="F1291" s="148">
        <v>45776</v>
      </c>
      <c r="G1291" s="137" t="str">
        <f t="shared" ref="G1291:G1347" si="287">IF(I1291&gt;0,"Targeted Dealer","-")</f>
        <v>Targeted Dealer</v>
      </c>
      <c r="H1291" s="137"/>
      <c r="I1291" s="177">
        <v>20</v>
      </c>
      <c r="J1291" s="177"/>
      <c r="K1291" s="178">
        <v>25</v>
      </c>
      <c r="L1291" s="178">
        <f t="shared" si="276"/>
        <v>-5</v>
      </c>
      <c r="M1291" s="178" t="str">
        <f t="shared" si="277"/>
        <v>-</v>
      </c>
      <c r="N1291" s="179">
        <v>0</v>
      </c>
      <c r="O1291" s="180" t="str">
        <f t="shared" si="282"/>
        <v>Aug</v>
      </c>
      <c r="P1291" s="178">
        <v>10</v>
      </c>
      <c r="Q1291" s="181">
        <f t="shared" si="278"/>
        <v>15</v>
      </c>
      <c r="R1291" s="180">
        <f t="shared" si="283"/>
        <v>1.5</v>
      </c>
      <c r="S1291" s="181" t="b">
        <f t="shared" si="279"/>
        <v>0</v>
      </c>
      <c r="T1291" s="178">
        <f t="shared" si="284"/>
        <v>0</v>
      </c>
      <c r="U1291" s="182" t="str">
        <f t="shared" si="285"/>
        <v>Sep</v>
      </c>
      <c r="V1291" s="178">
        <f t="shared" si="286"/>
        <v>0</v>
      </c>
      <c r="W1291" s="183">
        <f t="shared" si="280"/>
        <v>25</v>
      </c>
      <c r="X1291" s="184" t="b">
        <f t="shared" si="275"/>
        <v>0</v>
      </c>
      <c r="Y1291" s="183" t="b">
        <f t="shared" si="281"/>
        <v>0</v>
      </c>
      <c r="Z1291" s="138">
        <v>0</v>
      </c>
      <c r="AA1291" s="133"/>
      <c r="AB1291" s="133" t="s">
        <v>121</v>
      </c>
      <c r="AC1291" s="149" t="s">
        <v>121</v>
      </c>
      <c r="AD1291" s="139"/>
      <c r="AE1291" s="149" t="s">
        <v>121</v>
      </c>
      <c r="AF1291" s="139">
        <v>13.333333333333334</v>
      </c>
    </row>
    <row r="1292" spans="1:32" s="156" customFormat="1" ht="12">
      <c r="A1292" s="149" t="s">
        <v>3061</v>
      </c>
      <c r="B1292" s="147" t="s">
        <v>87</v>
      </c>
      <c r="C1292" s="147" t="s">
        <v>3981</v>
      </c>
      <c r="D1292" s="147">
        <v>1000004346</v>
      </c>
      <c r="E1292" s="147" t="s">
        <v>3973</v>
      </c>
      <c r="F1292" s="148">
        <v>45777</v>
      </c>
      <c r="G1292" s="137" t="str">
        <f t="shared" si="287"/>
        <v>Targeted Dealer</v>
      </c>
      <c r="H1292" s="137"/>
      <c r="I1292" s="177">
        <v>200</v>
      </c>
      <c r="J1292" s="177"/>
      <c r="K1292" s="178">
        <v>175</v>
      </c>
      <c r="L1292" s="178">
        <f t="shared" si="276"/>
        <v>25</v>
      </c>
      <c r="M1292" s="178" t="str">
        <f t="shared" si="277"/>
        <v>-</v>
      </c>
      <c r="N1292" s="179">
        <v>200</v>
      </c>
      <c r="O1292" s="180" t="str">
        <f t="shared" si="282"/>
        <v>Aug</v>
      </c>
      <c r="P1292" s="178">
        <v>285</v>
      </c>
      <c r="Q1292" s="181">
        <f t="shared" si="278"/>
        <v>-110</v>
      </c>
      <c r="R1292" s="180">
        <f t="shared" si="283"/>
        <v>-0.38596491228070173</v>
      </c>
      <c r="S1292" s="181" t="str">
        <f t="shared" si="279"/>
        <v>DEGROWTH</v>
      </c>
      <c r="T1292" s="178">
        <f t="shared" si="284"/>
        <v>200</v>
      </c>
      <c r="U1292" s="182" t="str">
        <f t="shared" si="285"/>
        <v>Sep</v>
      </c>
      <c r="V1292" s="178">
        <f t="shared" si="286"/>
        <v>200</v>
      </c>
      <c r="W1292" s="183">
        <f t="shared" si="280"/>
        <v>-25</v>
      </c>
      <c r="X1292" s="184" t="b">
        <f t="shared" si="275"/>
        <v>0</v>
      </c>
      <c r="Y1292" s="183" t="str">
        <f t="shared" si="281"/>
        <v>GROWTH</v>
      </c>
      <c r="Z1292" s="138">
        <v>0</v>
      </c>
      <c r="AA1292" s="133"/>
      <c r="AB1292" s="133" t="s">
        <v>121</v>
      </c>
      <c r="AC1292" s="149" t="s">
        <v>3061</v>
      </c>
      <c r="AD1292" s="139"/>
      <c r="AE1292" s="149" t="s">
        <v>3061</v>
      </c>
      <c r="AF1292" s="139">
        <v>228.08333333333334</v>
      </c>
    </row>
    <row r="1293" spans="1:32" s="156" customFormat="1" ht="12">
      <c r="A1293" s="149" t="s">
        <v>121</v>
      </c>
      <c r="B1293" s="147" t="s">
        <v>12</v>
      </c>
      <c r="C1293" s="147" t="s">
        <v>3982</v>
      </c>
      <c r="D1293" s="147">
        <v>1000004354</v>
      </c>
      <c r="E1293" s="147" t="s">
        <v>3974</v>
      </c>
      <c r="F1293" s="148">
        <v>45785</v>
      </c>
      <c r="G1293" s="137" t="str">
        <f t="shared" si="287"/>
        <v>Targeted Dealer</v>
      </c>
      <c r="H1293" s="137"/>
      <c r="I1293" s="177">
        <v>60</v>
      </c>
      <c r="J1293" s="177"/>
      <c r="K1293" s="178">
        <v>73</v>
      </c>
      <c r="L1293" s="178">
        <f t="shared" si="276"/>
        <v>-13</v>
      </c>
      <c r="M1293" s="178" t="str">
        <f t="shared" si="277"/>
        <v>-</v>
      </c>
      <c r="N1293" s="179">
        <v>26</v>
      </c>
      <c r="O1293" s="180" t="str">
        <f t="shared" si="282"/>
        <v>Aug</v>
      </c>
      <c r="P1293" s="178">
        <v>46</v>
      </c>
      <c r="Q1293" s="181">
        <f t="shared" si="278"/>
        <v>27</v>
      </c>
      <c r="R1293" s="180">
        <f t="shared" si="283"/>
        <v>0.58695652173913038</v>
      </c>
      <c r="S1293" s="181" t="str">
        <f t="shared" si="279"/>
        <v>GROWTH</v>
      </c>
      <c r="T1293" s="178">
        <f t="shared" si="284"/>
        <v>26</v>
      </c>
      <c r="U1293" s="182" t="str">
        <f t="shared" si="285"/>
        <v>Sep</v>
      </c>
      <c r="V1293" s="178">
        <f t="shared" si="286"/>
        <v>26</v>
      </c>
      <c r="W1293" s="183">
        <f t="shared" si="280"/>
        <v>47</v>
      </c>
      <c r="X1293" s="184" t="b">
        <f t="shared" si="275"/>
        <v>0</v>
      </c>
      <c r="Y1293" s="183" t="str">
        <f t="shared" si="281"/>
        <v>GROWTH</v>
      </c>
      <c r="Z1293" s="138">
        <v>0</v>
      </c>
      <c r="AA1293" s="133"/>
      <c r="AB1293" s="133" t="s">
        <v>121</v>
      </c>
      <c r="AC1293" s="149" t="s">
        <v>121</v>
      </c>
      <c r="AD1293" s="139"/>
      <c r="AE1293" s="149" t="s">
        <v>121</v>
      </c>
      <c r="AF1293" s="139">
        <v>59.333333333333336</v>
      </c>
    </row>
    <row r="1294" spans="1:32" s="156" customFormat="1" ht="12">
      <c r="A1294" s="149" t="s">
        <v>121</v>
      </c>
      <c r="B1294" s="147" t="s">
        <v>814</v>
      </c>
      <c r="C1294" s="147" t="s">
        <v>831</v>
      </c>
      <c r="D1294" s="147">
        <v>1000000704</v>
      </c>
      <c r="E1294" s="147" t="s">
        <v>832</v>
      </c>
      <c r="F1294" s="148">
        <v>44738</v>
      </c>
      <c r="G1294" s="137" t="str">
        <f t="shared" si="287"/>
        <v>Targeted Dealer</v>
      </c>
      <c r="H1294" s="137"/>
      <c r="I1294" s="177">
        <v>30</v>
      </c>
      <c r="J1294" s="177"/>
      <c r="K1294" s="178">
        <v>0</v>
      </c>
      <c r="L1294" s="178">
        <f t="shared" si="276"/>
        <v>30</v>
      </c>
      <c r="M1294" s="178" t="str">
        <f t="shared" si="277"/>
        <v>-</v>
      </c>
      <c r="N1294" s="179">
        <v>10</v>
      </c>
      <c r="O1294" s="180" t="str">
        <f t="shared" si="282"/>
        <v>Aug</v>
      </c>
      <c r="P1294" s="178">
        <v>20</v>
      </c>
      <c r="Q1294" s="181">
        <f t="shared" si="278"/>
        <v>-20</v>
      </c>
      <c r="R1294" s="180">
        <f t="shared" si="283"/>
        <v>-1</v>
      </c>
      <c r="S1294" s="181" t="str">
        <f t="shared" si="279"/>
        <v>DEGROWTH</v>
      </c>
      <c r="T1294" s="178">
        <f t="shared" si="284"/>
        <v>10</v>
      </c>
      <c r="U1294" s="182" t="str">
        <f t="shared" si="285"/>
        <v>Sep</v>
      </c>
      <c r="V1294" s="178">
        <f t="shared" si="286"/>
        <v>10</v>
      </c>
      <c r="W1294" s="183">
        <f t="shared" si="280"/>
        <v>-10</v>
      </c>
      <c r="X1294" s="184" t="b">
        <f t="shared" si="275"/>
        <v>0</v>
      </c>
      <c r="Y1294" s="183" t="str">
        <f t="shared" si="281"/>
        <v>GROWTH</v>
      </c>
      <c r="Z1294" s="138">
        <v>0</v>
      </c>
      <c r="AA1294" s="133"/>
      <c r="AB1294" s="133" t="s">
        <v>121</v>
      </c>
      <c r="AC1294" s="149" t="s">
        <v>121</v>
      </c>
      <c r="AD1294" s="139"/>
      <c r="AE1294" s="149" t="s">
        <v>121</v>
      </c>
      <c r="AF1294" s="139">
        <v>9.1666666666666661</v>
      </c>
    </row>
    <row r="1295" spans="1:32" s="156" customFormat="1" ht="12">
      <c r="A1295" s="149" t="s">
        <v>1245</v>
      </c>
      <c r="B1295" s="147" t="s">
        <v>53</v>
      </c>
      <c r="C1295" s="147" t="s">
        <v>3997</v>
      </c>
      <c r="D1295" s="147">
        <v>1000004351</v>
      </c>
      <c r="E1295" s="147" t="s">
        <v>3987</v>
      </c>
      <c r="F1295" s="148">
        <v>45786</v>
      </c>
      <c r="G1295" s="137" t="str">
        <f t="shared" si="287"/>
        <v>Targeted Dealer</v>
      </c>
      <c r="H1295" s="137"/>
      <c r="I1295" s="177">
        <v>25</v>
      </c>
      <c r="J1295" s="177"/>
      <c r="K1295" s="178">
        <v>25</v>
      </c>
      <c r="L1295" s="178">
        <f t="shared" si="276"/>
        <v>0</v>
      </c>
      <c r="M1295" s="178" t="str">
        <f t="shared" si="277"/>
        <v>-</v>
      </c>
      <c r="N1295" s="179">
        <v>25</v>
      </c>
      <c r="O1295" s="180" t="str">
        <f t="shared" si="282"/>
        <v>Aug</v>
      </c>
      <c r="P1295" s="178">
        <v>50</v>
      </c>
      <c r="Q1295" s="181">
        <f t="shared" si="278"/>
        <v>-25</v>
      </c>
      <c r="R1295" s="180">
        <f t="shared" si="283"/>
        <v>-0.5</v>
      </c>
      <c r="S1295" s="181" t="str">
        <f t="shared" si="279"/>
        <v>DEGROWTH</v>
      </c>
      <c r="T1295" s="178">
        <f t="shared" si="284"/>
        <v>25</v>
      </c>
      <c r="U1295" s="182" t="str">
        <f t="shared" si="285"/>
        <v>Sep</v>
      </c>
      <c r="V1295" s="178">
        <f t="shared" si="286"/>
        <v>25</v>
      </c>
      <c r="W1295" s="183">
        <f t="shared" si="280"/>
        <v>0</v>
      </c>
      <c r="X1295" s="184" t="b">
        <f t="shared" si="275"/>
        <v>0</v>
      </c>
      <c r="Y1295" s="183" t="str">
        <f t="shared" si="281"/>
        <v>GROWTH</v>
      </c>
      <c r="Z1295" s="138">
        <v>0</v>
      </c>
      <c r="AA1295" s="133"/>
      <c r="AB1295" s="133" t="s">
        <v>121</v>
      </c>
      <c r="AC1295" s="149" t="s">
        <v>1245</v>
      </c>
      <c r="AD1295" s="139"/>
      <c r="AE1295" s="149" t="s">
        <v>1245</v>
      </c>
      <c r="AF1295" s="139">
        <v>29.166666666666668</v>
      </c>
    </row>
    <row r="1296" spans="1:32" s="156" customFormat="1" ht="12">
      <c r="A1296" s="149" t="s">
        <v>3918</v>
      </c>
      <c r="B1296" s="147" t="s">
        <v>75</v>
      </c>
      <c r="C1296" s="147" t="s">
        <v>3999</v>
      </c>
      <c r="D1296" s="147">
        <v>1000004357</v>
      </c>
      <c r="E1296" s="147" t="s">
        <v>3989</v>
      </c>
      <c r="F1296" s="148">
        <v>45792</v>
      </c>
      <c r="G1296" s="137" t="str">
        <f t="shared" si="287"/>
        <v>Targeted Dealer</v>
      </c>
      <c r="H1296" s="137"/>
      <c r="I1296" s="177">
        <v>600</v>
      </c>
      <c r="J1296" s="177"/>
      <c r="K1296" s="178">
        <v>764.6</v>
      </c>
      <c r="L1296" s="178">
        <f t="shared" si="276"/>
        <v>-164.60000000000002</v>
      </c>
      <c r="M1296" s="178" t="str">
        <f t="shared" si="277"/>
        <v>-</v>
      </c>
      <c r="N1296" s="179">
        <v>239.75</v>
      </c>
      <c r="O1296" s="180" t="str">
        <f t="shared" si="282"/>
        <v>Aug</v>
      </c>
      <c r="P1296" s="178">
        <v>678.44999999999993</v>
      </c>
      <c r="Q1296" s="181">
        <f t="shared" si="278"/>
        <v>86.150000000000091</v>
      </c>
      <c r="R1296" s="180">
        <f t="shared" si="283"/>
        <v>0.12698061758419943</v>
      </c>
      <c r="S1296" s="181" t="str">
        <f t="shared" si="279"/>
        <v>GROWTH</v>
      </c>
      <c r="T1296" s="178">
        <f t="shared" si="284"/>
        <v>239.75</v>
      </c>
      <c r="U1296" s="182" t="str">
        <f t="shared" si="285"/>
        <v>Sep</v>
      </c>
      <c r="V1296" s="178">
        <f t="shared" si="286"/>
        <v>239.75</v>
      </c>
      <c r="W1296" s="183">
        <f t="shared" si="280"/>
        <v>524.85</v>
      </c>
      <c r="X1296" s="184" t="b">
        <f t="shared" si="275"/>
        <v>0</v>
      </c>
      <c r="Y1296" s="183" t="str">
        <f t="shared" si="281"/>
        <v>GROWTH</v>
      </c>
      <c r="Z1296" s="138">
        <v>0</v>
      </c>
      <c r="AA1296" s="133"/>
      <c r="AB1296" s="133" t="s">
        <v>121</v>
      </c>
      <c r="AC1296" s="149" t="s">
        <v>3918</v>
      </c>
      <c r="AD1296" s="139"/>
      <c r="AE1296" s="149" t="s">
        <v>3918</v>
      </c>
      <c r="AF1296" s="139">
        <v>898.84166666666681</v>
      </c>
    </row>
    <row r="1297" spans="1:32" s="156" customFormat="1" ht="12">
      <c r="A1297" s="149" t="s">
        <v>121</v>
      </c>
      <c r="B1297" s="147" t="s">
        <v>33</v>
      </c>
      <c r="C1297" s="147" t="s">
        <v>4000</v>
      </c>
      <c r="D1297" s="147">
        <v>1000004359</v>
      </c>
      <c r="E1297" s="147" t="s">
        <v>3990</v>
      </c>
      <c r="F1297" s="148">
        <v>45794</v>
      </c>
      <c r="G1297" s="137" t="str">
        <f t="shared" si="287"/>
        <v>Targeted Dealer</v>
      </c>
      <c r="H1297" s="137"/>
      <c r="I1297" s="177">
        <v>550</v>
      </c>
      <c r="J1297" s="177"/>
      <c r="K1297" s="178">
        <v>211</v>
      </c>
      <c r="L1297" s="178">
        <f t="shared" si="276"/>
        <v>339</v>
      </c>
      <c r="M1297" s="178" t="str">
        <f t="shared" si="277"/>
        <v>-</v>
      </c>
      <c r="N1297" s="179">
        <v>447</v>
      </c>
      <c r="O1297" s="180" t="str">
        <f t="shared" si="282"/>
        <v>Aug</v>
      </c>
      <c r="P1297" s="178">
        <v>587</v>
      </c>
      <c r="Q1297" s="181">
        <f t="shared" si="278"/>
        <v>-376</v>
      </c>
      <c r="R1297" s="180">
        <f t="shared" si="283"/>
        <v>-0.64054514480408864</v>
      </c>
      <c r="S1297" s="181" t="str">
        <f t="shared" si="279"/>
        <v>DEGROWTH</v>
      </c>
      <c r="T1297" s="178">
        <f t="shared" si="284"/>
        <v>447</v>
      </c>
      <c r="U1297" s="182" t="str">
        <f t="shared" si="285"/>
        <v>Sep</v>
      </c>
      <c r="V1297" s="178">
        <f t="shared" si="286"/>
        <v>447</v>
      </c>
      <c r="W1297" s="183">
        <f t="shared" si="280"/>
        <v>-236</v>
      </c>
      <c r="X1297" s="184" t="b">
        <f t="shared" si="275"/>
        <v>0</v>
      </c>
      <c r="Y1297" s="183" t="str">
        <f t="shared" si="281"/>
        <v>GROWTH</v>
      </c>
      <c r="Z1297" s="138">
        <v>0</v>
      </c>
      <c r="AA1297" s="133"/>
      <c r="AB1297" s="133" t="s">
        <v>121</v>
      </c>
      <c r="AC1297" s="149" t="s">
        <v>121</v>
      </c>
      <c r="AD1297" s="139"/>
      <c r="AE1297" s="149" t="s">
        <v>121</v>
      </c>
      <c r="AF1297" s="139">
        <v>481.5</v>
      </c>
    </row>
    <row r="1298" spans="1:32" s="156" customFormat="1" ht="12">
      <c r="A1298" s="149" t="s">
        <v>3918</v>
      </c>
      <c r="B1298" s="147" t="s">
        <v>71</v>
      </c>
      <c r="C1298" s="147" t="s">
        <v>4001</v>
      </c>
      <c r="D1298" s="147">
        <v>1000004356</v>
      </c>
      <c r="E1298" s="147" t="s">
        <v>3991</v>
      </c>
      <c r="F1298" s="148">
        <v>45792</v>
      </c>
      <c r="G1298" s="137" t="str">
        <f t="shared" si="287"/>
        <v>Targeted Dealer</v>
      </c>
      <c r="H1298" s="137"/>
      <c r="I1298" s="177">
        <v>60</v>
      </c>
      <c r="J1298" s="177"/>
      <c r="K1298" s="178">
        <v>24</v>
      </c>
      <c r="L1298" s="178">
        <f t="shared" si="276"/>
        <v>36</v>
      </c>
      <c r="M1298" s="178" t="str">
        <f t="shared" si="277"/>
        <v>-</v>
      </c>
      <c r="N1298" s="179">
        <v>24</v>
      </c>
      <c r="O1298" s="180" t="str">
        <f t="shared" si="282"/>
        <v>Aug</v>
      </c>
      <c r="P1298" s="178">
        <v>25</v>
      </c>
      <c r="Q1298" s="181">
        <f t="shared" si="278"/>
        <v>-1</v>
      </c>
      <c r="R1298" s="180">
        <f t="shared" si="283"/>
        <v>-4.0000000000000036E-2</v>
      </c>
      <c r="S1298" s="181" t="str">
        <f t="shared" si="279"/>
        <v>DEGROWTH</v>
      </c>
      <c r="T1298" s="178">
        <f t="shared" si="284"/>
        <v>24</v>
      </c>
      <c r="U1298" s="182" t="str">
        <f t="shared" si="285"/>
        <v>Sep</v>
      </c>
      <c r="V1298" s="178">
        <f t="shared" si="286"/>
        <v>24</v>
      </c>
      <c r="W1298" s="183">
        <f t="shared" si="280"/>
        <v>0</v>
      </c>
      <c r="X1298" s="184" t="b">
        <f t="shared" ref="X1298:X1359" si="288">IFERROR(IF(U1298="July",(K1298/V1298-1)),0)</f>
        <v>0</v>
      </c>
      <c r="Y1298" s="183" t="str">
        <f t="shared" si="281"/>
        <v>GROWTH</v>
      </c>
      <c r="Z1298" s="138">
        <v>0</v>
      </c>
      <c r="AA1298" s="133"/>
      <c r="AB1298" s="133" t="s">
        <v>121</v>
      </c>
      <c r="AC1298" s="149" t="s">
        <v>3918</v>
      </c>
      <c r="AD1298" s="139"/>
      <c r="AE1298" s="149" t="s">
        <v>3918</v>
      </c>
      <c r="AF1298" s="139">
        <v>74.583333333333329</v>
      </c>
    </row>
    <row r="1299" spans="1:32" s="156" customFormat="1" ht="12">
      <c r="A1299" s="149" t="s">
        <v>3061</v>
      </c>
      <c r="B1299" s="147" t="s">
        <v>87</v>
      </c>
      <c r="C1299" s="147" t="s">
        <v>4003</v>
      </c>
      <c r="D1299" s="147">
        <v>1000004363</v>
      </c>
      <c r="E1299" s="147" t="s">
        <v>3993</v>
      </c>
      <c r="F1299" s="148">
        <v>45793</v>
      </c>
      <c r="G1299" s="137" t="str">
        <f t="shared" si="287"/>
        <v>Targeted Dealer</v>
      </c>
      <c r="H1299" s="137"/>
      <c r="I1299" s="177">
        <v>300</v>
      </c>
      <c r="J1299" s="177"/>
      <c r="K1299" s="178">
        <v>300</v>
      </c>
      <c r="L1299" s="178">
        <f t="shared" si="276"/>
        <v>0</v>
      </c>
      <c r="M1299" s="178" t="str">
        <f t="shared" si="277"/>
        <v>-</v>
      </c>
      <c r="N1299" s="179">
        <v>320</v>
      </c>
      <c r="O1299" s="180" t="str">
        <f t="shared" si="282"/>
        <v>Aug</v>
      </c>
      <c r="P1299" s="178">
        <v>263</v>
      </c>
      <c r="Q1299" s="181">
        <f t="shared" si="278"/>
        <v>37</v>
      </c>
      <c r="R1299" s="180">
        <f t="shared" si="283"/>
        <v>0.14068441064638781</v>
      </c>
      <c r="S1299" s="181" t="str">
        <f t="shared" si="279"/>
        <v>GROWTH</v>
      </c>
      <c r="T1299" s="178">
        <f t="shared" si="284"/>
        <v>320</v>
      </c>
      <c r="U1299" s="182" t="str">
        <f t="shared" si="285"/>
        <v>Sep</v>
      </c>
      <c r="V1299" s="178">
        <f t="shared" si="286"/>
        <v>320</v>
      </c>
      <c r="W1299" s="183">
        <f t="shared" si="280"/>
        <v>-20</v>
      </c>
      <c r="X1299" s="184" t="b">
        <f t="shared" si="288"/>
        <v>0</v>
      </c>
      <c r="Y1299" s="183" t="str">
        <f t="shared" si="281"/>
        <v>GROWTH</v>
      </c>
      <c r="Z1299" s="138">
        <v>0</v>
      </c>
      <c r="AA1299" s="133"/>
      <c r="AB1299" s="133" t="s">
        <v>121</v>
      </c>
      <c r="AC1299" s="149" t="s">
        <v>3061</v>
      </c>
      <c r="AD1299" s="139"/>
      <c r="AE1299" s="149" t="s">
        <v>3061</v>
      </c>
      <c r="AF1299" s="139">
        <v>323</v>
      </c>
    </row>
    <row r="1300" spans="1:32" s="156" customFormat="1" ht="12">
      <c r="A1300" s="149" t="s">
        <v>3061</v>
      </c>
      <c r="B1300" s="147" t="s">
        <v>101</v>
      </c>
      <c r="C1300" s="147" t="s">
        <v>4004</v>
      </c>
      <c r="D1300" s="147">
        <v>1000004355</v>
      </c>
      <c r="E1300" s="147" t="s">
        <v>3994</v>
      </c>
      <c r="F1300" s="148">
        <v>45792</v>
      </c>
      <c r="G1300" s="137" t="str">
        <f t="shared" si="287"/>
        <v>Targeted Dealer</v>
      </c>
      <c r="H1300" s="137"/>
      <c r="I1300" s="177">
        <v>50</v>
      </c>
      <c r="J1300" s="177"/>
      <c r="K1300" s="178">
        <v>57</v>
      </c>
      <c r="L1300" s="178">
        <f t="shared" si="276"/>
        <v>-7</v>
      </c>
      <c r="M1300" s="178" t="str">
        <f t="shared" si="277"/>
        <v>-</v>
      </c>
      <c r="N1300" s="179">
        <v>30</v>
      </c>
      <c r="O1300" s="180" t="str">
        <f t="shared" si="282"/>
        <v>Aug</v>
      </c>
      <c r="P1300" s="178">
        <v>50</v>
      </c>
      <c r="Q1300" s="181">
        <f t="shared" si="278"/>
        <v>7</v>
      </c>
      <c r="R1300" s="180">
        <f t="shared" si="283"/>
        <v>0.1399999999999999</v>
      </c>
      <c r="S1300" s="181" t="str">
        <f t="shared" si="279"/>
        <v>GROWTH</v>
      </c>
      <c r="T1300" s="178">
        <f t="shared" si="284"/>
        <v>30</v>
      </c>
      <c r="U1300" s="182" t="str">
        <f t="shared" si="285"/>
        <v>Sep</v>
      </c>
      <c r="V1300" s="178">
        <f t="shared" si="286"/>
        <v>30</v>
      </c>
      <c r="W1300" s="183">
        <f t="shared" si="280"/>
        <v>27</v>
      </c>
      <c r="X1300" s="184" t="b">
        <f t="shared" si="288"/>
        <v>0</v>
      </c>
      <c r="Y1300" s="183" t="str">
        <f t="shared" si="281"/>
        <v>GROWTH</v>
      </c>
      <c r="Z1300" s="138">
        <v>0</v>
      </c>
      <c r="AA1300" s="133"/>
      <c r="AB1300" s="133" t="s">
        <v>121</v>
      </c>
      <c r="AC1300" s="149" t="s">
        <v>3061</v>
      </c>
      <c r="AD1300" s="139"/>
      <c r="AE1300" s="149" t="s">
        <v>3061</v>
      </c>
      <c r="AF1300" s="139">
        <v>56.666666666666664</v>
      </c>
    </row>
    <row r="1301" spans="1:32" s="156" customFormat="1" ht="12">
      <c r="A1301" s="149" t="s">
        <v>3061</v>
      </c>
      <c r="B1301" s="147" t="s">
        <v>101</v>
      </c>
      <c r="C1301" s="147" t="s">
        <v>4005</v>
      </c>
      <c r="D1301" s="147">
        <v>1000004335</v>
      </c>
      <c r="E1301" s="147" t="s">
        <v>3995</v>
      </c>
      <c r="F1301" s="148">
        <v>45775</v>
      </c>
      <c r="G1301" s="137" t="str">
        <f t="shared" si="287"/>
        <v>Targeted Dealer</v>
      </c>
      <c r="H1301" s="137"/>
      <c r="I1301" s="177">
        <v>25</v>
      </c>
      <c r="J1301" s="177"/>
      <c r="K1301" s="178">
        <v>25</v>
      </c>
      <c r="L1301" s="178">
        <f t="shared" si="276"/>
        <v>0</v>
      </c>
      <c r="M1301" s="178" t="str">
        <f t="shared" si="277"/>
        <v>-</v>
      </c>
      <c r="N1301" s="179">
        <v>35</v>
      </c>
      <c r="O1301" s="180" t="str">
        <f t="shared" si="282"/>
        <v>Aug</v>
      </c>
      <c r="P1301" s="178">
        <v>50</v>
      </c>
      <c r="Q1301" s="181">
        <f t="shared" si="278"/>
        <v>-25</v>
      </c>
      <c r="R1301" s="180">
        <f t="shared" si="283"/>
        <v>-0.5</v>
      </c>
      <c r="S1301" s="181" t="str">
        <f t="shared" si="279"/>
        <v>DEGROWTH</v>
      </c>
      <c r="T1301" s="178">
        <f t="shared" si="284"/>
        <v>35</v>
      </c>
      <c r="U1301" s="182" t="str">
        <f t="shared" si="285"/>
        <v>Sep</v>
      </c>
      <c r="V1301" s="178">
        <f t="shared" si="286"/>
        <v>35</v>
      </c>
      <c r="W1301" s="183">
        <f t="shared" si="280"/>
        <v>-10</v>
      </c>
      <c r="X1301" s="184" t="b">
        <f t="shared" si="288"/>
        <v>0</v>
      </c>
      <c r="Y1301" s="183" t="str">
        <f t="shared" si="281"/>
        <v>GROWTH</v>
      </c>
      <c r="Z1301" s="138">
        <v>0</v>
      </c>
      <c r="AA1301" s="133"/>
      <c r="AB1301" s="133" t="s">
        <v>121</v>
      </c>
      <c r="AC1301" s="149" t="s">
        <v>3061</v>
      </c>
      <c r="AD1301" s="139"/>
      <c r="AE1301" s="149" t="s">
        <v>3061</v>
      </c>
      <c r="AF1301" s="139">
        <v>34.583333333333336</v>
      </c>
    </row>
    <row r="1302" spans="1:32" s="156" customFormat="1" ht="12">
      <c r="A1302" s="149" t="s">
        <v>3919</v>
      </c>
      <c r="B1302" s="147" t="s">
        <v>80</v>
      </c>
      <c r="C1302" s="147" t="s">
        <v>4006</v>
      </c>
      <c r="D1302" s="147">
        <v>1000004358</v>
      </c>
      <c r="E1302" s="147" t="s">
        <v>3996</v>
      </c>
      <c r="F1302" s="148">
        <v>45794</v>
      </c>
      <c r="G1302" s="137" t="str">
        <f t="shared" si="287"/>
        <v>Targeted Dealer</v>
      </c>
      <c r="H1302" s="137"/>
      <c r="I1302" s="177">
        <v>20</v>
      </c>
      <c r="J1302" s="177"/>
      <c r="K1302" s="178">
        <v>21</v>
      </c>
      <c r="L1302" s="178">
        <f t="shared" si="276"/>
        <v>-1</v>
      </c>
      <c r="M1302" s="178" t="str">
        <f t="shared" si="277"/>
        <v>-</v>
      </c>
      <c r="N1302" s="179">
        <v>30</v>
      </c>
      <c r="O1302" s="180" t="str">
        <f t="shared" si="282"/>
        <v>Aug</v>
      </c>
      <c r="P1302" s="178">
        <v>22</v>
      </c>
      <c r="Q1302" s="181">
        <f t="shared" si="278"/>
        <v>-1</v>
      </c>
      <c r="R1302" s="180">
        <f t="shared" si="283"/>
        <v>-4.5454545454545414E-2</v>
      </c>
      <c r="S1302" s="181" t="str">
        <f t="shared" si="279"/>
        <v>DEGROWTH</v>
      </c>
      <c r="T1302" s="178">
        <f t="shared" si="284"/>
        <v>30</v>
      </c>
      <c r="U1302" s="182" t="str">
        <f t="shared" si="285"/>
        <v>Sep</v>
      </c>
      <c r="V1302" s="178">
        <f t="shared" si="286"/>
        <v>30</v>
      </c>
      <c r="W1302" s="183">
        <f t="shared" si="280"/>
        <v>-9</v>
      </c>
      <c r="X1302" s="184" t="b">
        <f t="shared" si="288"/>
        <v>0</v>
      </c>
      <c r="Y1302" s="183" t="str">
        <f t="shared" si="281"/>
        <v>GROWTH</v>
      </c>
      <c r="Z1302" s="138">
        <v>0</v>
      </c>
      <c r="AA1302" s="133"/>
      <c r="AB1302" s="133" t="s">
        <v>121</v>
      </c>
      <c r="AC1302" s="149" t="s">
        <v>3919</v>
      </c>
      <c r="AD1302" s="139"/>
      <c r="AE1302" s="149" t="s">
        <v>3919</v>
      </c>
      <c r="AF1302" s="139">
        <v>38.083333333333336</v>
      </c>
    </row>
    <row r="1303" spans="1:32" s="156" customFormat="1" ht="12">
      <c r="A1303" s="149" t="s">
        <v>1245</v>
      </c>
      <c r="B1303" s="147" t="s">
        <v>53</v>
      </c>
      <c r="C1303" s="147" t="s">
        <v>4010</v>
      </c>
      <c r="D1303" s="147">
        <v>1000004369</v>
      </c>
      <c r="E1303" s="147" t="s">
        <v>4007</v>
      </c>
      <c r="F1303" s="148">
        <v>45799</v>
      </c>
      <c r="G1303" s="137" t="str">
        <f t="shared" si="287"/>
        <v>Targeted Dealer</v>
      </c>
      <c r="H1303" s="137"/>
      <c r="I1303" s="177">
        <v>100</v>
      </c>
      <c r="J1303" s="177"/>
      <c r="K1303" s="178">
        <v>107.5</v>
      </c>
      <c r="L1303" s="178">
        <f t="shared" si="276"/>
        <v>-7.5</v>
      </c>
      <c r="M1303" s="178" t="str">
        <f t="shared" si="277"/>
        <v>-</v>
      </c>
      <c r="N1303" s="179">
        <v>80.5</v>
      </c>
      <c r="O1303" s="180" t="str">
        <f t="shared" si="282"/>
        <v>Aug</v>
      </c>
      <c r="P1303" s="178">
        <v>155</v>
      </c>
      <c r="Q1303" s="181">
        <f t="shared" si="278"/>
        <v>-47.5</v>
      </c>
      <c r="R1303" s="180">
        <f t="shared" si="283"/>
        <v>-0.30645161290322576</v>
      </c>
      <c r="S1303" s="181" t="str">
        <f t="shared" si="279"/>
        <v>DEGROWTH</v>
      </c>
      <c r="T1303" s="178">
        <f t="shared" si="284"/>
        <v>80.5</v>
      </c>
      <c r="U1303" s="182" t="str">
        <f t="shared" si="285"/>
        <v>Sep</v>
      </c>
      <c r="V1303" s="178">
        <f t="shared" si="286"/>
        <v>80.5</v>
      </c>
      <c r="W1303" s="183">
        <f t="shared" si="280"/>
        <v>27</v>
      </c>
      <c r="X1303" s="184" t="b">
        <f t="shared" si="288"/>
        <v>0</v>
      </c>
      <c r="Y1303" s="183" t="str">
        <f t="shared" si="281"/>
        <v>GROWTH</v>
      </c>
      <c r="Z1303" s="138">
        <v>0</v>
      </c>
      <c r="AA1303" s="133"/>
      <c r="AB1303" s="133" t="s">
        <v>121</v>
      </c>
      <c r="AC1303" s="149" t="s">
        <v>1245</v>
      </c>
      <c r="AD1303" s="139"/>
      <c r="AE1303" s="149" t="s">
        <v>1245</v>
      </c>
      <c r="AF1303" s="139">
        <v>107.45833333333333</v>
      </c>
    </row>
    <row r="1304" spans="1:32" s="156" customFormat="1" ht="12">
      <c r="A1304" s="149" t="s">
        <v>1245</v>
      </c>
      <c r="B1304" s="147" t="s">
        <v>58</v>
      </c>
      <c r="C1304" s="147" t="s">
        <v>4011</v>
      </c>
      <c r="D1304" s="147">
        <v>1000004367</v>
      </c>
      <c r="E1304" s="147" t="s">
        <v>4009</v>
      </c>
      <c r="F1304" s="148">
        <v>45799</v>
      </c>
      <c r="G1304" s="137" t="str">
        <f t="shared" si="287"/>
        <v>Targeted Dealer</v>
      </c>
      <c r="H1304" s="137"/>
      <c r="I1304" s="177">
        <v>400</v>
      </c>
      <c r="J1304" s="177"/>
      <c r="K1304" s="178">
        <v>465.5</v>
      </c>
      <c r="L1304" s="178">
        <f t="shared" si="276"/>
        <v>-65.5</v>
      </c>
      <c r="M1304" s="178" t="str">
        <f t="shared" si="277"/>
        <v>-</v>
      </c>
      <c r="N1304" s="179">
        <v>431.6</v>
      </c>
      <c r="O1304" s="180" t="str">
        <f t="shared" si="282"/>
        <v>Aug</v>
      </c>
      <c r="P1304" s="178">
        <v>509</v>
      </c>
      <c r="Q1304" s="181">
        <f t="shared" si="278"/>
        <v>-43.5</v>
      </c>
      <c r="R1304" s="180">
        <f t="shared" si="283"/>
        <v>-8.5461689587426282E-2</v>
      </c>
      <c r="S1304" s="181" t="str">
        <f t="shared" si="279"/>
        <v>DEGROWTH</v>
      </c>
      <c r="T1304" s="178">
        <f t="shared" si="284"/>
        <v>431.6</v>
      </c>
      <c r="U1304" s="182" t="str">
        <f t="shared" si="285"/>
        <v>Sep</v>
      </c>
      <c r="V1304" s="178">
        <f t="shared" si="286"/>
        <v>431.6</v>
      </c>
      <c r="W1304" s="183">
        <f t="shared" si="280"/>
        <v>33.899999999999977</v>
      </c>
      <c r="X1304" s="184" t="b">
        <f t="shared" si="288"/>
        <v>0</v>
      </c>
      <c r="Y1304" s="183" t="str">
        <f t="shared" si="281"/>
        <v>GROWTH</v>
      </c>
      <c r="Z1304" s="138">
        <v>0</v>
      </c>
      <c r="AA1304" s="133"/>
      <c r="AB1304" s="133" t="s">
        <v>121</v>
      </c>
      <c r="AC1304" s="149" t="s">
        <v>1245</v>
      </c>
      <c r="AD1304" s="139"/>
      <c r="AE1304" s="149" t="s">
        <v>1245</v>
      </c>
      <c r="AF1304" s="139">
        <v>708.85833333333323</v>
      </c>
    </row>
    <row r="1305" spans="1:32" s="156" customFormat="1" ht="12">
      <c r="A1305" s="149" t="s">
        <v>1245</v>
      </c>
      <c r="B1305" s="147" t="s">
        <v>46</v>
      </c>
      <c r="C1305" s="147" t="s">
        <v>4014</v>
      </c>
      <c r="D1305" s="147">
        <v>1000004370</v>
      </c>
      <c r="E1305" s="147" t="s">
        <v>4012</v>
      </c>
      <c r="F1305" s="148">
        <v>45803</v>
      </c>
      <c r="G1305" s="137" t="str">
        <f t="shared" si="287"/>
        <v>Targeted Dealer</v>
      </c>
      <c r="H1305" s="137"/>
      <c r="I1305" s="177">
        <v>75</v>
      </c>
      <c r="J1305" s="177"/>
      <c r="K1305" s="178">
        <v>50</v>
      </c>
      <c r="L1305" s="178">
        <f t="shared" si="276"/>
        <v>25</v>
      </c>
      <c r="M1305" s="178" t="str">
        <f t="shared" si="277"/>
        <v>-</v>
      </c>
      <c r="N1305" s="179">
        <v>25</v>
      </c>
      <c r="O1305" s="180" t="str">
        <f t="shared" si="282"/>
        <v>Aug</v>
      </c>
      <c r="P1305" s="178">
        <v>50</v>
      </c>
      <c r="Q1305" s="181">
        <f t="shared" si="278"/>
        <v>0</v>
      </c>
      <c r="R1305" s="180">
        <f t="shared" si="283"/>
        <v>0</v>
      </c>
      <c r="S1305" s="181" t="str">
        <f t="shared" si="279"/>
        <v>GROWTH</v>
      </c>
      <c r="T1305" s="178">
        <f t="shared" si="284"/>
        <v>25</v>
      </c>
      <c r="U1305" s="182" t="str">
        <f t="shared" si="285"/>
        <v>Sep</v>
      </c>
      <c r="V1305" s="178">
        <f t="shared" si="286"/>
        <v>25</v>
      </c>
      <c r="W1305" s="183">
        <f t="shared" si="280"/>
        <v>25</v>
      </c>
      <c r="X1305" s="184" t="b">
        <f t="shared" si="288"/>
        <v>0</v>
      </c>
      <c r="Y1305" s="183" t="str">
        <f t="shared" si="281"/>
        <v>GROWTH</v>
      </c>
      <c r="Z1305" s="138">
        <v>0</v>
      </c>
      <c r="AA1305" s="133"/>
      <c r="AB1305" s="133" t="s">
        <v>121</v>
      </c>
      <c r="AC1305" s="149" t="s">
        <v>1245</v>
      </c>
      <c r="AD1305" s="139"/>
      <c r="AE1305" s="149" t="s">
        <v>1245</v>
      </c>
      <c r="AF1305" s="139">
        <v>75</v>
      </c>
    </row>
    <row r="1306" spans="1:32" s="156" customFormat="1" ht="12">
      <c r="A1306" s="149" t="s">
        <v>121</v>
      </c>
      <c r="B1306" s="147" t="s">
        <v>37</v>
      </c>
      <c r="C1306" s="147" t="s">
        <v>4015</v>
      </c>
      <c r="D1306" s="147">
        <v>1000004283</v>
      </c>
      <c r="E1306" s="147" t="s">
        <v>4013</v>
      </c>
      <c r="F1306" s="148">
        <v>45735</v>
      </c>
      <c r="G1306" s="137" t="str">
        <f t="shared" si="287"/>
        <v>Targeted Dealer</v>
      </c>
      <c r="H1306" s="137"/>
      <c r="I1306" s="177">
        <v>70</v>
      </c>
      <c r="J1306" s="177"/>
      <c r="K1306" s="178">
        <v>35</v>
      </c>
      <c r="L1306" s="178">
        <f t="shared" si="276"/>
        <v>35</v>
      </c>
      <c r="M1306" s="178" t="str">
        <f t="shared" si="277"/>
        <v>-</v>
      </c>
      <c r="N1306" s="179">
        <v>35</v>
      </c>
      <c r="O1306" s="180" t="str">
        <f t="shared" si="282"/>
        <v>Aug</v>
      </c>
      <c r="P1306" s="178">
        <v>0</v>
      </c>
      <c r="Q1306" s="181">
        <f t="shared" si="278"/>
        <v>35</v>
      </c>
      <c r="R1306" s="180" t="str">
        <f t="shared" si="283"/>
        <v xml:space="preserve"> </v>
      </c>
      <c r="S1306" s="181" t="str">
        <f t="shared" si="279"/>
        <v>GROWTH</v>
      </c>
      <c r="T1306" s="178">
        <f t="shared" si="284"/>
        <v>35</v>
      </c>
      <c r="U1306" s="182" t="str">
        <f t="shared" si="285"/>
        <v>Sep</v>
      </c>
      <c r="V1306" s="178">
        <f t="shared" si="286"/>
        <v>35</v>
      </c>
      <c r="W1306" s="183">
        <f t="shared" si="280"/>
        <v>0</v>
      </c>
      <c r="X1306" s="184" t="b">
        <f t="shared" si="288"/>
        <v>0</v>
      </c>
      <c r="Y1306" s="183" t="str">
        <f t="shared" si="281"/>
        <v>GROWTH</v>
      </c>
      <c r="Z1306" s="138">
        <v>0</v>
      </c>
      <c r="AA1306" s="133"/>
      <c r="AB1306" s="133" t="s">
        <v>121</v>
      </c>
      <c r="AC1306" s="149" t="s">
        <v>121</v>
      </c>
      <c r="AD1306" s="139"/>
      <c r="AE1306" s="149" t="s">
        <v>121</v>
      </c>
      <c r="AF1306" s="139">
        <v>23.333333333333332</v>
      </c>
    </row>
    <row r="1307" spans="1:32" s="156" customFormat="1" ht="12">
      <c r="A1307" s="149" t="s">
        <v>121</v>
      </c>
      <c r="B1307" s="147" t="s">
        <v>18</v>
      </c>
      <c r="C1307" s="147" t="s">
        <v>500</v>
      </c>
      <c r="D1307" s="147">
        <v>1000002739</v>
      </c>
      <c r="E1307" s="147" t="s">
        <v>501</v>
      </c>
      <c r="F1307" s="148">
        <v>44739</v>
      </c>
      <c r="G1307" s="137" t="str">
        <f t="shared" si="287"/>
        <v>Targeted Dealer</v>
      </c>
      <c r="H1307" s="137"/>
      <c r="I1307" s="177">
        <v>50</v>
      </c>
      <c r="J1307" s="177"/>
      <c r="K1307" s="178">
        <v>20</v>
      </c>
      <c r="L1307" s="178">
        <f t="shared" si="276"/>
        <v>30</v>
      </c>
      <c r="M1307" s="178" t="str">
        <f t="shared" si="277"/>
        <v>-</v>
      </c>
      <c r="N1307" s="179">
        <v>45</v>
      </c>
      <c r="O1307" s="180" t="str">
        <f t="shared" si="282"/>
        <v>Aug</v>
      </c>
      <c r="P1307" s="178">
        <v>20</v>
      </c>
      <c r="Q1307" s="181">
        <f t="shared" si="278"/>
        <v>0</v>
      </c>
      <c r="R1307" s="180">
        <f t="shared" si="283"/>
        <v>0</v>
      </c>
      <c r="S1307" s="181" t="str">
        <f t="shared" si="279"/>
        <v>GROWTH</v>
      </c>
      <c r="T1307" s="178">
        <f t="shared" si="284"/>
        <v>45</v>
      </c>
      <c r="U1307" s="182" t="str">
        <f t="shared" si="285"/>
        <v>Sep</v>
      </c>
      <c r="V1307" s="178">
        <f t="shared" si="286"/>
        <v>45</v>
      </c>
      <c r="W1307" s="183">
        <f t="shared" si="280"/>
        <v>-25</v>
      </c>
      <c r="X1307" s="184" t="b">
        <f t="shared" si="288"/>
        <v>0</v>
      </c>
      <c r="Y1307" s="183" t="str">
        <f t="shared" si="281"/>
        <v>GROWTH</v>
      </c>
      <c r="Z1307" s="138">
        <v>0</v>
      </c>
      <c r="AA1307" s="133"/>
      <c r="AB1307" s="133" t="s">
        <v>121</v>
      </c>
      <c r="AC1307" s="149" t="s">
        <v>121</v>
      </c>
      <c r="AD1307" s="139"/>
      <c r="AE1307" s="149" t="s">
        <v>121</v>
      </c>
      <c r="AF1307" s="139">
        <v>45.833333333333336</v>
      </c>
    </row>
    <row r="1308" spans="1:32" s="156" customFormat="1" ht="12">
      <c r="A1308" s="149" t="s">
        <v>3918</v>
      </c>
      <c r="B1308" s="147" t="s">
        <v>2569</v>
      </c>
      <c r="C1308" s="147" t="s">
        <v>4016</v>
      </c>
      <c r="D1308" s="147">
        <v>1000004347</v>
      </c>
      <c r="E1308" s="147" t="s">
        <v>4030</v>
      </c>
      <c r="F1308" s="148">
        <v>45782</v>
      </c>
      <c r="G1308" s="137" t="str">
        <f t="shared" si="287"/>
        <v>Targeted Dealer</v>
      </c>
      <c r="H1308" s="137"/>
      <c r="I1308" s="177">
        <v>49</v>
      </c>
      <c r="J1308" s="177"/>
      <c r="K1308" s="178">
        <v>197</v>
      </c>
      <c r="L1308" s="178">
        <f t="shared" si="276"/>
        <v>-148</v>
      </c>
      <c r="M1308" s="178" t="str">
        <f t="shared" si="277"/>
        <v>-</v>
      </c>
      <c r="N1308" s="179">
        <v>24</v>
      </c>
      <c r="O1308" s="180" t="str">
        <f t="shared" si="282"/>
        <v>Aug</v>
      </c>
      <c r="P1308" s="178">
        <v>135</v>
      </c>
      <c r="Q1308" s="181">
        <f t="shared" si="278"/>
        <v>62</v>
      </c>
      <c r="R1308" s="180">
        <f t="shared" si="283"/>
        <v>0.45925925925925926</v>
      </c>
      <c r="S1308" s="181" t="str">
        <f t="shared" si="279"/>
        <v>GROWTH</v>
      </c>
      <c r="T1308" s="178">
        <f t="shared" si="284"/>
        <v>24</v>
      </c>
      <c r="U1308" s="182" t="str">
        <f t="shared" si="285"/>
        <v>Sep</v>
      </c>
      <c r="V1308" s="178">
        <f t="shared" si="286"/>
        <v>24</v>
      </c>
      <c r="W1308" s="183">
        <f t="shared" si="280"/>
        <v>173</v>
      </c>
      <c r="X1308" s="184" t="b">
        <f t="shared" si="288"/>
        <v>0</v>
      </c>
      <c r="Y1308" s="183" t="str">
        <f t="shared" si="281"/>
        <v>GROWTH</v>
      </c>
      <c r="Z1308" s="138">
        <v>0</v>
      </c>
      <c r="AA1308" s="133"/>
      <c r="AB1308" s="133" t="s">
        <v>121</v>
      </c>
      <c r="AC1308" s="149" t="s">
        <v>3918</v>
      </c>
      <c r="AD1308" s="139"/>
      <c r="AE1308" s="149" t="s">
        <v>3918</v>
      </c>
      <c r="AF1308" s="139">
        <v>137.33333333333334</v>
      </c>
    </row>
    <row r="1309" spans="1:32" s="156" customFormat="1" ht="12">
      <c r="A1309" s="149" t="s">
        <v>121</v>
      </c>
      <c r="B1309" s="147" t="s">
        <v>32</v>
      </c>
      <c r="C1309" s="147" t="s">
        <v>4018</v>
      </c>
      <c r="D1309" s="147">
        <v>1000004361</v>
      </c>
      <c r="E1309" s="147" t="s">
        <v>4043</v>
      </c>
      <c r="F1309" s="148">
        <v>45804</v>
      </c>
      <c r="G1309" s="137" t="str">
        <f t="shared" si="287"/>
        <v>Targeted Dealer</v>
      </c>
      <c r="H1309" s="137"/>
      <c r="I1309" s="177">
        <v>200</v>
      </c>
      <c r="J1309" s="177"/>
      <c r="K1309" s="178">
        <v>235</v>
      </c>
      <c r="L1309" s="178">
        <f t="shared" ref="L1309:L1364" si="289">I1309-K1309</f>
        <v>-35</v>
      </c>
      <c r="M1309" s="178" t="str">
        <f t="shared" ref="M1309:M1364" si="290">IFERROR((K1309/J1309%),"-")</f>
        <v>-</v>
      </c>
      <c r="N1309" s="179">
        <v>135</v>
      </c>
      <c r="O1309" s="180" t="str">
        <f t="shared" si="282"/>
        <v>Aug</v>
      </c>
      <c r="P1309" s="178">
        <v>200</v>
      </c>
      <c r="Q1309" s="181">
        <f t="shared" ref="Q1309:Q1364" si="291">K1309-P1309</f>
        <v>35</v>
      </c>
      <c r="R1309" s="180">
        <f t="shared" si="283"/>
        <v>0.17500000000000004</v>
      </c>
      <c r="S1309" s="181" t="str">
        <f t="shared" ref="S1309:S1364" si="292">IF(N1309&gt;0,IF(O1309="","-",IF(R1309&lt;0%,"DEGROWTH","GROWTH")))</f>
        <v>GROWTH</v>
      </c>
      <c r="T1309" s="178">
        <f t="shared" si="284"/>
        <v>135</v>
      </c>
      <c r="U1309" s="182" t="str">
        <f t="shared" si="285"/>
        <v>Sep</v>
      </c>
      <c r="V1309" s="178">
        <f t="shared" si="286"/>
        <v>135</v>
      </c>
      <c r="W1309" s="183">
        <f t="shared" ref="W1309:W1364" si="293">K1309-V1309</f>
        <v>100</v>
      </c>
      <c r="X1309" s="184" t="b">
        <f t="shared" si="288"/>
        <v>0</v>
      </c>
      <c r="Y1309" s="183" t="str">
        <f t="shared" ref="Y1309:Y1364" si="294">IF(T1309&gt;0,IF(U1309="","-",IF(X1309&lt;0%,"DEGROWTH","GROWTH")))</f>
        <v>GROWTH</v>
      </c>
      <c r="Z1309" s="138">
        <v>0</v>
      </c>
      <c r="AA1309" s="133"/>
      <c r="AB1309" s="133" t="s">
        <v>121</v>
      </c>
      <c r="AC1309" s="149" t="s">
        <v>121</v>
      </c>
      <c r="AD1309" s="139"/>
      <c r="AE1309" s="149" t="s">
        <v>121</v>
      </c>
      <c r="AF1309" s="139">
        <v>200.16666666666666</v>
      </c>
    </row>
    <row r="1310" spans="1:32" s="156" customFormat="1" ht="12">
      <c r="A1310" s="149" t="s">
        <v>121</v>
      </c>
      <c r="B1310" s="147" t="s">
        <v>32</v>
      </c>
      <c r="C1310" s="147" t="s">
        <v>4019</v>
      </c>
      <c r="D1310" s="147">
        <v>1000004365</v>
      </c>
      <c r="E1310" s="147" t="s">
        <v>4037</v>
      </c>
      <c r="F1310" s="148">
        <v>45796</v>
      </c>
      <c r="G1310" s="137" t="str">
        <f t="shared" si="287"/>
        <v>Targeted Dealer</v>
      </c>
      <c r="H1310" s="137"/>
      <c r="I1310" s="177">
        <v>150</v>
      </c>
      <c r="J1310" s="177"/>
      <c r="K1310" s="178">
        <v>346</v>
      </c>
      <c r="L1310" s="178">
        <f t="shared" si="289"/>
        <v>-196</v>
      </c>
      <c r="M1310" s="178" t="str">
        <f t="shared" si="290"/>
        <v>-</v>
      </c>
      <c r="N1310" s="179">
        <v>47</v>
      </c>
      <c r="O1310" s="180" t="str">
        <f t="shared" si="282"/>
        <v>Aug</v>
      </c>
      <c r="P1310" s="178">
        <v>203</v>
      </c>
      <c r="Q1310" s="181">
        <f t="shared" si="291"/>
        <v>143</v>
      </c>
      <c r="R1310" s="180">
        <f t="shared" si="283"/>
        <v>0.70443349753694573</v>
      </c>
      <c r="S1310" s="181" t="str">
        <f t="shared" si="292"/>
        <v>GROWTH</v>
      </c>
      <c r="T1310" s="178">
        <f t="shared" si="284"/>
        <v>47</v>
      </c>
      <c r="U1310" s="182" t="str">
        <f t="shared" si="285"/>
        <v>Sep</v>
      </c>
      <c r="V1310" s="178">
        <f t="shared" si="286"/>
        <v>47</v>
      </c>
      <c r="W1310" s="183">
        <f t="shared" si="293"/>
        <v>299</v>
      </c>
      <c r="X1310" s="184" t="b">
        <f t="shared" si="288"/>
        <v>0</v>
      </c>
      <c r="Y1310" s="183" t="str">
        <f t="shared" si="294"/>
        <v>GROWTH</v>
      </c>
      <c r="Z1310" s="138">
        <v>0</v>
      </c>
      <c r="AA1310" s="133"/>
      <c r="AB1310" s="133" t="s">
        <v>121</v>
      </c>
      <c r="AC1310" s="149" t="s">
        <v>121</v>
      </c>
      <c r="AD1310" s="139"/>
      <c r="AE1310" s="149" t="s">
        <v>121</v>
      </c>
      <c r="AF1310" s="139">
        <v>120.33333333333333</v>
      </c>
    </row>
    <row r="1311" spans="1:32" s="156" customFormat="1" ht="12">
      <c r="A1311" s="149" t="s">
        <v>1245</v>
      </c>
      <c r="B1311" s="147" t="s">
        <v>60</v>
      </c>
      <c r="C1311" s="147" t="s">
        <v>4020</v>
      </c>
      <c r="D1311" s="147">
        <v>1000004368</v>
      </c>
      <c r="E1311" s="147" t="s">
        <v>4040</v>
      </c>
      <c r="F1311" s="148">
        <v>45800</v>
      </c>
      <c r="G1311" s="137" t="str">
        <f t="shared" si="287"/>
        <v>Targeted Dealer</v>
      </c>
      <c r="H1311" s="137"/>
      <c r="I1311" s="177">
        <v>75</v>
      </c>
      <c r="J1311" s="177"/>
      <c r="K1311" s="178">
        <v>75</v>
      </c>
      <c r="L1311" s="178">
        <f t="shared" si="289"/>
        <v>0</v>
      </c>
      <c r="M1311" s="178" t="str">
        <f t="shared" si="290"/>
        <v>-</v>
      </c>
      <c r="N1311" s="179">
        <v>45</v>
      </c>
      <c r="O1311" s="180" t="str">
        <f t="shared" si="282"/>
        <v>Aug</v>
      </c>
      <c r="P1311" s="178">
        <v>76</v>
      </c>
      <c r="Q1311" s="181">
        <f t="shared" si="291"/>
        <v>-1</v>
      </c>
      <c r="R1311" s="180">
        <f t="shared" si="283"/>
        <v>-1.3157894736842146E-2</v>
      </c>
      <c r="S1311" s="181" t="str">
        <f t="shared" si="292"/>
        <v>DEGROWTH</v>
      </c>
      <c r="T1311" s="178">
        <f t="shared" si="284"/>
        <v>45</v>
      </c>
      <c r="U1311" s="182" t="str">
        <f t="shared" si="285"/>
        <v>Sep</v>
      </c>
      <c r="V1311" s="178">
        <f t="shared" si="286"/>
        <v>45</v>
      </c>
      <c r="W1311" s="183">
        <f t="shared" si="293"/>
        <v>30</v>
      </c>
      <c r="X1311" s="184" t="b">
        <f t="shared" si="288"/>
        <v>0</v>
      </c>
      <c r="Y1311" s="183" t="str">
        <f t="shared" si="294"/>
        <v>GROWTH</v>
      </c>
      <c r="Z1311" s="138">
        <v>0</v>
      </c>
      <c r="AA1311" s="133"/>
      <c r="AB1311" s="133" t="s">
        <v>121</v>
      </c>
      <c r="AC1311" s="149" t="s">
        <v>1245</v>
      </c>
      <c r="AD1311" s="139"/>
      <c r="AE1311" s="149" t="s">
        <v>1245</v>
      </c>
      <c r="AF1311" s="139">
        <v>71</v>
      </c>
    </row>
    <row r="1312" spans="1:32" s="156" customFormat="1" ht="12">
      <c r="A1312" s="149" t="s">
        <v>121</v>
      </c>
      <c r="B1312" s="147" t="s">
        <v>31</v>
      </c>
      <c r="C1312" s="147" t="s">
        <v>4021</v>
      </c>
      <c r="D1312" s="147">
        <v>1000004372</v>
      </c>
      <c r="E1312" s="147" t="s">
        <v>4033</v>
      </c>
      <c r="F1312" s="148">
        <v>45806</v>
      </c>
      <c r="G1312" s="137" t="str">
        <f t="shared" si="287"/>
        <v>Targeted Dealer</v>
      </c>
      <c r="H1312" s="137"/>
      <c r="I1312" s="177">
        <v>300</v>
      </c>
      <c r="J1312" s="177"/>
      <c r="K1312" s="178">
        <v>320</v>
      </c>
      <c r="L1312" s="178">
        <f t="shared" si="289"/>
        <v>-20</v>
      </c>
      <c r="M1312" s="178" t="str">
        <f t="shared" si="290"/>
        <v>-</v>
      </c>
      <c r="N1312" s="179">
        <v>95</v>
      </c>
      <c r="O1312" s="180" t="str">
        <f t="shared" si="282"/>
        <v>Aug</v>
      </c>
      <c r="P1312" s="178">
        <v>260</v>
      </c>
      <c r="Q1312" s="181">
        <f t="shared" si="291"/>
        <v>60</v>
      </c>
      <c r="R1312" s="180">
        <f t="shared" si="283"/>
        <v>0.23076923076923084</v>
      </c>
      <c r="S1312" s="181" t="str">
        <f t="shared" si="292"/>
        <v>GROWTH</v>
      </c>
      <c r="T1312" s="178">
        <f t="shared" si="284"/>
        <v>95</v>
      </c>
      <c r="U1312" s="182" t="str">
        <f t="shared" si="285"/>
        <v>Sep</v>
      </c>
      <c r="V1312" s="178">
        <f t="shared" si="286"/>
        <v>95</v>
      </c>
      <c r="W1312" s="183">
        <f t="shared" si="293"/>
        <v>225</v>
      </c>
      <c r="X1312" s="184" t="b">
        <f t="shared" si="288"/>
        <v>0</v>
      </c>
      <c r="Y1312" s="183" t="str">
        <f t="shared" si="294"/>
        <v>GROWTH</v>
      </c>
      <c r="Z1312" s="138">
        <v>0</v>
      </c>
      <c r="AA1312" s="133"/>
      <c r="AB1312" s="133" t="s">
        <v>121</v>
      </c>
      <c r="AC1312" s="149" t="s">
        <v>121</v>
      </c>
      <c r="AD1312" s="139"/>
      <c r="AE1312" s="149" t="s">
        <v>121</v>
      </c>
      <c r="AF1312" s="139">
        <v>300.66666666666669</v>
      </c>
    </row>
    <row r="1313" spans="1:32" s="156" customFormat="1" ht="12">
      <c r="A1313" s="149" t="s">
        <v>1245</v>
      </c>
      <c r="B1313" s="147" t="s">
        <v>60</v>
      </c>
      <c r="C1313" s="147" t="s">
        <v>4022</v>
      </c>
      <c r="D1313" s="147">
        <v>1000004373</v>
      </c>
      <c r="E1313" s="147" t="s">
        <v>4039</v>
      </c>
      <c r="F1313" s="148">
        <v>45808</v>
      </c>
      <c r="G1313" s="137" t="str">
        <f t="shared" si="287"/>
        <v>Targeted Dealer</v>
      </c>
      <c r="H1313" s="137"/>
      <c r="I1313" s="177">
        <v>80</v>
      </c>
      <c r="J1313" s="177"/>
      <c r="K1313" s="178">
        <v>110.5</v>
      </c>
      <c r="L1313" s="178">
        <f t="shared" si="289"/>
        <v>-30.5</v>
      </c>
      <c r="M1313" s="178" t="str">
        <f t="shared" si="290"/>
        <v>-</v>
      </c>
      <c r="N1313" s="179">
        <v>26.75</v>
      </c>
      <c r="O1313" s="180" t="str">
        <f t="shared" si="282"/>
        <v>Aug</v>
      </c>
      <c r="P1313" s="178">
        <v>114.25</v>
      </c>
      <c r="Q1313" s="181">
        <f t="shared" si="291"/>
        <v>-3.75</v>
      </c>
      <c r="R1313" s="180">
        <f t="shared" si="283"/>
        <v>-3.2822757111597323E-2</v>
      </c>
      <c r="S1313" s="181" t="str">
        <f t="shared" si="292"/>
        <v>DEGROWTH</v>
      </c>
      <c r="T1313" s="178">
        <f t="shared" si="284"/>
        <v>26.75</v>
      </c>
      <c r="U1313" s="182" t="str">
        <f t="shared" si="285"/>
        <v>Sep</v>
      </c>
      <c r="V1313" s="178">
        <f t="shared" si="286"/>
        <v>26.75</v>
      </c>
      <c r="W1313" s="183">
        <f t="shared" si="293"/>
        <v>83.75</v>
      </c>
      <c r="X1313" s="184" t="b">
        <f t="shared" si="288"/>
        <v>0</v>
      </c>
      <c r="Y1313" s="183" t="str">
        <f t="shared" si="294"/>
        <v>GROWTH</v>
      </c>
      <c r="Z1313" s="138">
        <v>0</v>
      </c>
      <c r="AA1313" s="133"/>
      <c r="AB1313" s="133" t="s">
        <v>121</v>
      </c>
      <c r="AC1313" s="149" t="s">
        <v>1245</v>
      </c>
      <c r="AD1313" s="139"/>
      <c r="AE1313" s="149" t="s">
        <v>1245</v>
      </c>
      <c r="AF1313" s="139">
        <v>91.541666666666671</v>
      </c>
    </row>
    <row r="1314" spans="1:32" s="156" customFormat="1" ht="12">
      <c r="A1314" s="149" t="s">
        <v>1245</v>
      </c>
      <c r="B1314" s="147" t="s">
        <v>48</v>
      </c>
      <c r="C1314" s="147" t="s">
        <v>4023</v>
      </c>
      <c r="D1314" s="147">
        <v>1000004374</v>
      </c>
      <c r="E1314" s="147" t="s">
        <v>4034</v>
      </c>
      <c r="F1314" s="148">
        <v>45811</v>
      </c>
      <c r="G1314" s="137" t="str">
        <f t="shared" si="287"/>
        <v>Targeted Dealer</v>
      </c>
      <c r="H1314" s="137"/>
      <c r="I1314" s="177">
        <v>39</v>
      </c>
      <c r="J1314" s="177"/>
      <c r="K1314" s="178">
        <v>13</v>
      </c>
      <c r="L1314" s="178">
        <f t="shared" si="289"/>
        <v>26</v>
      </c>
      <c r="M1314" s="178" t="str">
        <f t="shared" si="290"/>
        <v>-</v>
      </c>
      <c r="N1314" s="179">
        <v>51.5</v>
      </c>
      <c r="O1314" s="180" t="str">
        <f t="shared" si="282"/>
        <v>Aug</v>
      </c>
      <c r="P1314" s="178">
        <v>26</v>
      </c>
      <c r="Q1314" s="181">
        <f t="shared" si="291"/>
        <v>-13</v>
      </c>
      <c r="R1314" s="180">
        <f t="shared" si="283"/>
        <v>-0.5</v>
      </c>
      <c r="S1314" s="181" t="str">
        <f t="shared" si="292"/>
        <v>DEGROWTH</v>
      </c>
      <c r="T1314" s="178">
        <f t="shared" si="284"/>
        <v>51.5</v>
      </c>
      <c r="U1314" s="182" t="str">
        <f t="shared" si="285"/>
        <v>Sep</v>
      </c>
      <c r="V1314" s="178">
        <f t="shared" si="286"/>
        <v>51.5</v>
      </c>
      <c r="W1314" s="183">
        <f t="shared" si="293"/>
        <v>-38.5</v>
      </c>
      <c r="X1314" s="184" t="b">
        <f t="shared" si="288"/>
        <v>0</v>
      </c>
      <c r="Y1314" s="183" t="str">
        <f t="shared" si="294"/>
        <v>GROWTH</v>
      </c>
      <c r="Z1314" s="138">
        <v>0</v>
      </c>
      <c r="AA1314" s="133"/>
      <c r="AB1314" s="133" t="s">
        <v>121</v>
      </c>
      <c r="AC1314" s="149" t="s">
        <v>1245</v>
      </c>
      <c r="AD1314" s="139"/>
      <c r="AE1314" s="149" t="s">
        <v>1245</v>
      </c>
      <c r="AF1314" s="139">
        <v>23.833333333333332</v>
      </c>
    </row>
    <row r="1315" spans="1:32" s="156" customFormat="1" ht="12">
      <c r="A1315" s="149" t="s">
        <v>121</v>
      </c>
      <c r="B1315" s="147" t="s">
        <v>3923</v>
      </c>
      <c r="C1315" s="147" t="s">
        <v>4026</v>
      </c>
      <c r="D1315" s="147">
        <v>1000004377</v>
      </c>
      <c r="E1315" s="147" t="s">
        <v>4035</v>
      </c>
      <c r="F1315" s="148">
        <v>45817</v>
      </c>
      <c r="G1315" s="137" t="str">
        <f t="shared" si="287"/>
        <v>Targeted Dealer</v>
      </c>
      <c r="H1315" s="137"/>
      <c r="I1315" s="177">
        <v>150</v>
      </c>
      <c r="J1315" s="177"/>
      <c r="K1315" s="178">
        <v>200</v>
      </c>
      <c r="L1315" s="178">
        <f t="shared" si="289"/>
        <v>-50</v>
      </c>
      <c r="M1315" s="178" t="str">
        <f t="shared" si="290"/>
        <v>-</v>
      </c>
      <c r="N1315" s="179">
        <v>480</v>
      </c>
      <c r="O1315" s="180" t="str">
        <f t="shared" si="282"/>
        <v>Aug</v>
      </c>
      <c r="P1315" s="178">
        <v>120</v>
      </c>
      <c r="Q1315" s="181">
        <f t="shared" si="291"/>
        <v>80</v>
      </c>
      <c r="R1315" s="180">
        <f t="shared" si="283"/>
        <v>0.66666666666666674</v>
      </c>
      <c r="S1315" s="181" t="str">
        <f t="shared" si="292"/>
        <v>GROWTH</v>
      </c>
      <c r="T1315" s="178">
        <f t="shared" si="284"/>
        <v>480</v>
      </c>
      <c r="U1315" s="182" t="str">
        <f t="shared" si="285"/>
        <v>Sep</v>
      </c>
      <c r="V1315" s="178">
        <f t="shared" si="286"/>
        <v>480</v>
      </c>
      <c r="W1315" s="183">
        <f t="shared" si="293"/>
        <v>-280</v>
      </c>
      <c r="X1315" s="184" t="b">
        <f t="shared" si="288"/>
        <v>0</v>
      </c>
      <c r="Y1315" s="183" t="str">
        <f t="shared" si="294"/>
        <v>GROWTH</v>
      </c>
      <c r="Z1315" s="138">
        <v>0</v>
      </c>
      <c r="AA1315" s="133"/>
      <c r="AB1315" s="133" t="s">
        <v>121</v>
      </c>
      <c r="AC1315" s="149" t="s">
        <v>121</v>
      </c>
      <c r="AD1315" s="139"/>
      <c r="AE1315" s="149" t="s">
        <v>121</v>
      </c>
      <c r="AF1315" s="139">
        <v>386.66666666666669</v>
      </c>
    </row>
    <row r="1316" spans="1:32" s="156" customFormat="1" ht="12">
      <c r="A1316" s="149" t="s">
        <v>1245</v>
      </c>
      <c r="B1316" s="147" t="s">
        <v>48</v>
      </c>
      <c r="C1316" s="147" t="s">
        <v>4027</v>
      </c>
      <c r="D1316" s="147">
        <v>1000004378</v>
      </c>
      <c r="E1316" s="147" t="s">
        <v>4038</v>
      </c>
      <c r="F1316" s="148">
        <v>45820</v>
      </c>
      <c r="G1316" s="137" t="str">
        <f t="shared" si="287"/>
        <v>Targeted Dealer</v>
      </c>
      <c r="H1316" s="137"/>
      <c r="I1316" s="177">
        <v>26</v>
      </c>
      <c r="J1316" s="177"/>
      <c r="K1316" s="178">
        <v>12.5</v>
      </c>
      <c r="L1316" s="178">
        <f t="shared" si="289"/>
        <v>13.5</v>
      </c>
      <c r="M1316" s="178" t="str">
        <f t="shared" si="290"/>
        <v>-</v>
      </c>
      <c r="N1316" s="179">
        <v>13</v>
      </c>
      <c r="O1316" s="180" t="str">
        <f t="shared" si="282"/>
        <v>Aug</v>
      </c>
      <c r="P1316" s="178">
        <v>12.5</v>
      </c>
      <c r="Q1316" s="181">
        <f t="shared" si="291"/>
        <v>0</v>
      </c>
      <c r="R1316" s="180">
        <f t="shared" si="283"/>
        <v>0</v>
      </c>
      <c r="S1316" s="181" t="str">
        <f t="shared" si="292"/>
        <v>GROWTH</v>
      </c>
      <c r="T1316" s="178">
        <f t="shared" si="284"/>
        <v>13</v>
      </c>
      <c r="U1316" s="182" t="str">
        <f t="shared" si="285"/>
        <v>Sep</v>
      </c>
      <c r="V1316" s="178">
        <f t="shared" si="286"/>
        <v>13</v>
      </c>
      <c r="W1316" s="183">
        <f t="shared" si="293"/>
        <v>-0.5</v>
      </c>
      <c r="X1316" s="184" t="b">
        <f t="shared" si="288"/>
        <v>0</v>
      </c>
      <c r="Y1316" s="183" t="str">
        <f t="shared" si="294"/>
        <v>GROWTH</v>
      </c>
      <c r="Z1316" s="138">
        <v>0</v>
      </c>
      <c r="AA1316" s="133"/>
      <c r="AB1316" s="133" t="s">
        <v>121</v>
      </c>
      <c r="AC1316" s="149" t="s">
        <v>1245</v>
      </c>
      <c r="AD1316" s="139"/>
      <c r="AE1316" s="149" t="s">
        <v>1245</v>
      </c>
      <c r="AF1316" s="139">
        <v>35.166666666666664</v>
      </c>
    </row>
    <row r="1317" spans="1:32" s="156" customFormat="1" ht="12">
      <c r="A1317" s="149" t="s">
        <v>3918</v>
      </c>
      <c r="B1317" s="147" t="s">
        <v>71</v>
      </c>
      <c r="C1317" s="147" t="s">
        <v>4028</v>
      </c>
      <c r="D1317" s="147">
        <v>1000004380</v>
      </c>
      <c r="E1317" s="147" t="s">
        <v>4042</v>
      </c>
      <c r="F1317" s="148">
        <v>45821</v>
      </c>
      <c r="G1317" s="137" t="str">
        <f t="shared" si="287"/>
        <v>Targeted Dealer</v>
      </c>
      <c r="H1317" s="137"/>
      <c r="I1317" s="177">
        <v>350</v>
      </c>
      <c r="J1317" s="177"/>
      <c r="K1317" s="178">
        <v>432</v>
      </c>
      <c r="L1317" s="178">
        <f t="shared" si="289"/>
        <v>-82</v>
      </c>
      <c r="M1317" s="178" t="str">
        <f t="shared" si="290"/>
        <v>-</v>
      </c>
      <c r="N1317" s="179">
        <v>305</v>
      </c>
      <c r="O1317" s="180" t="str">
        <f t="shared" si="282"/>
        <v>Aug</v>
      </c>
      <c r="P1317" s="178">
        <v>403</v>
      </c>
      <c r="Q1317" s="181">
        <f t="shared" si="291"/>
        <v>29</v>
      </c>
      <c r="R1317" s="180">
        <f t="shared" si="283"/>
        <v>7.1960297766749282E-2</v>
      </c>
      <c r="S1317" s="181" t="str">
        <f t="shared" si="292"/>
        <v>GROWTH</v>
      </c>
      <c r="T1317" s="178">
        <f t="shared" si="284"/>
        <v>305</v>
      </c>
      <c r="U1317" s="182" t="str">
        <f t="shared" si="285"/>
        <v>Sep</v>
      </c>
      <c r="V1317" s="178">
        <f t="shared" si="286"/>
        <v>305</v>
      </c>
      <c r="W1317" s="183">
        <f t="shared" si="293"/>
        <v>127</v>
      </c>
      <c r="X1317" s="184" t="b">
        <f t="shared" si="288"/>
        <v>0</v>
      </c>
      <c r="Y1317" s="183" t="str">
        <f t="shared" si="294"/>
        <v>GROWTH</v>
      </c>
      <c r="Z1317" s="138">
        <v>0</v>
      </c>
      <c r="AA1317" s="133"/>
      <c r="AB1317" s="133" t="s">
        <v>121</v>
      </c>
      <c r="AC1317" s="149" t="s">
        <v>3918</v>
      </c>
      <c r="AD1317" s="139"/>
      <c r="AE1317" s="149" t="s">
        <v>3918</v>
      </c>
      <c r="AF1317" s="139">
        <v>480.16666666666669</v>
      </c>
    </row>
    <row r="1318" spans="1:32" s="156" customFormat="1" ht="12">
      <c r="A1318" s="149" t="s">
        <v>121</v>
      </c>
      <c r="B1318" s="147" t="s">
        <v>281</v>
      </c>
      <c r="C1318" s="147" t="s">
        <v>4029</v>
      </c>
      <c r="D1318" s="147">
        <v>1000004384</v>
      </c>
      <c r="E1318" s="147" t="s">
        <v>4036</v>
      </c>
      <c r="F1318" s="148">
        <v>45817</v>
      </c>
      <c r="G1318" s="137" t="str">
        <f t="shared" si="287"/>
        <v>Targeted Dealer</v>
      </c>
      <c r="H1318" s="137"/>
      <c r="I1318" s="177">
        <v>400</v>
      </c>
      <c r="J1318" s="177"/>
      <c r="K1318" s="178">
        <v>400</v>
      </c>
      <c r="L1318" s="178">
        <f t="shared" si="289"/>
        <v>0</v>
      </c>
      <c r="M1318" s="178" t="str">
        <f t="shared" si="290"/>
        <v>-</v>
      </c>
      <c r="N1318" s="179">
        <v>400</v>
      </c>
      <c r="O1318" s="180" t="str">
        <f t="shared" si="282"/>
        <v>Aug</v>
      </c>
      <c r="P1318" s="178">
        <v>480</v>
      </c>
      <c r="Q1318" s="181">
        <f t="shared" si="291"/>
        <v>-80</v>
      </c>
      <c r="R1318" s="180">
        <f t="shared" si="283"/>
        <v>-0.16666666666666663</v>
      </c>
      <c r="S1318" s="181" t="str">
        <f t="shared" si="292"/>
        <v>DEGROWTH</v>
      </c>
      <c r="T1318" s="178">
        <f t="shared" si="284"/>
        <v>400</v>
      </c>
      <c r="U1318" s="182" t="str">
        <f t="shared" si="285"/>
        <v>Sep</v>
      </c>
      <c r="V1318" s="178">
        <f t="shared" si="286"/>
        <v>400</v>
      </c>
      <c r="W1318" s="183">
        <f t="shared" si="293"/>
        <v>0</v>
      </c>
      <c r="X1318" s="184" t="b">
        <f t="shared" si="288"/>
        <v>0</v>
      </c>
      <c r="Y1318" s="183" t="str">
        <f t="shared" si="294"/>
        <v>GROWTH</v>
      </c>
      <c r="Z1318" s="138">
        <v>0</v>
      </c>
      <c r="AA1318" s="133"/>
      <c r="AB1318" s="133" t="s">
        <v>121</v>
      </c>
      <c r="AC1318" s="149" t="s">
        <v>121</v>
      </c>
      <c r="AD1318" s="139"/>
      <c r="AE1318" s="149" t="s">
        <v>121</v>
      </c>
      <c r="AF1318" s="139">
        <v>403.33333333333331</v>
      </c>
    </row>
    <row r="1319" spans="1:32" s="156" customFormat="1" ht="12">
      <c r="A1319" s="149" t="s">
        <v>1245</v>
      </c>
      <c r="B1319" s="147" t="s">
        <v>60</v>
      </c>
      <c r="C1319" s="147" t="s">
        <v>4047</v>
      </c>
      <c r="D1319" s="147">
        <v>1000004379</v>
      </c>
      <c r="E1319" s="147" t="s">
        <v>223</v>
      </c>
      <c r="F1319" s="148">
        <v>45821</v>
      </c>
      <c r="G1319" s="137" t="str">
        <f t="shared" si="287"/>
        <v>Targeted Dealer</v>
      </c>
      <c r="H1319" s="137"/>
      <c r="I1319" s="177">
        <v>30</v>
      </c>
      <c r="J1319" s="177"/>
      <c r="K1319" s="178">
        <v>30</v>
      </c>
      <c r="L1319" s="178">
        <f t="shared" si="289"/>
        <v>0</v>
      </c>
      <c r="M1319" s="178" t="str">
        <f t="shared" si="290"/>
        <v>-</v>
      </c>
      <c r="N1319" s="179">
        <v>20</v>
      </c>
      <c r="O1319" s="180" t="str">
        <f t="shared" si="282"/>
        <v>Aug</v>
      </c>
      <c r="P1319" s="178">
        <v>22.5</v>
      </c>
      <c r="Q1319" s="181">
        <f t="shared" si="291"/>
        <v>7.5</v>
      </c>
      <c r="R1319" s="180">
        <f t="shared" si="283"/>
        <v>0.33333333333333326</v>
      </c>
      <c r="S1319" s="181" t="str">
        <f t="shared" si="292"/>
        <v>GROWTH</v>
      </c>
      <c r="T1319" s="178">
        <f t="shared" si="284"/>
        <v>20</v>
      </c>
      <c r="U1319" s="182" t="str">
        <f t="shared" si="285"/>
        <v>Sep</v>
      </c>
      <c r="V1319" s="178">
        <f t="shared" si="286"/>
        <v>20</v>
      </c>
      <c r="W1319" s="183">
        <f t="shared" si="293"/>
        <v>10</v>
      </c>
      <c r="X1319" s="184" t="b">
        <f t="shared" si="288"/>
        <v>0</v>
      </c>
      <c r="Y1319" s="183" t="str">
        <f t="shared" si="294"/>
        <v>GROWTH</v>
      </c>
      <c r="Z1319" s="138">
        <v>0</v>
      </c>
      <c r="AA1319" s="133"/>
      <c r="AB1319" s="133" t="s">
        <v>121</v>
      </c>
      <c r="AC1319" s="149" t="s">
        <v>1245</v>
      </c>
      <c r="AD1319" s="139"/>
      <c r="AE1319" s="149" t="s">
        <v>1245</v>
      </c>
      <c r="AF1319" s="139">
        <v>29.666666666666668</v>
      </c>
    </row>
    <row r="1320" spans="1:32" s="156" customFormat="1" ht="12">
      <c r="A1320" s="149" t="s">
        <v>1245</v>
      </c>
      <c r="B1320" s="147" t="s">
        <v>3922</v>
      </c>
      <c r="C1320" s="147" t="s">
        <v>4048</v>
      </c>
      <c r="D1320" s="147">
        <v>1000004391</v>
      </c>
      <c r="E1320" s="147" t="s">
        <v>4045</v>
      </c>
      <c r="F1320" s="148">
        <v>45820</v>
      </c>
      <c r="G1320" s="137" t="str">
        <f t="shared" si="287"/>
        <v>Targeted Dealer</v>
      </c>
      <c r="H1320" s="137"/>
      <c r="I1320" s="177">
        <v>50</v>
      </c>
      <c r="J1320" s="177"/>
      <c r="K1320" s="178">
        <v>51</v>
      </c>
      <c r="L1320" s="178">
        <f t="shared" si="289"/>
        <v>-1</v>
      </c>
      <c r="M1320" s="178" t="str">
        <f t="shared" si="290"/>
        <v>-</v>
      </c>
      <c r="N1320" s="179">
        <v>51</v>
      </c>
      <c r="O1320" s="180" t="str">
        <f t="shared" si="282"/>
        <v>Aug</v>
      </c>
      <c r="P1320" s="178">
        <v>64</v>
      </c>
      <c r="Q1320" s="181">
        <f t="shared" si="291"/>
        <v>-13</v>
      </c>
      <c r="R1320" s="180">
        <f t="shared" si="283"/>
        <v>-0.203125</v>
      </c>
      <c r="S1320" s="181" t="str">
        <f t="shared" si="292"/>
        <v>DEGROWTH</v>
      </c>
      <c r="T1320" s="178">
        <f t="shared" si="284"/>
        <v>51</v>
      </c>
      <c r="U1320" s="182" t="str">
        <f t="shared" si="285"/>
        <v>Sep</v>
      </c>
      <c r="V1320" s="178">
        <f t="shared" si="286"/>
        <v>51</v>
      </c>
      <c r="W1320" s="183">
        <f t="shared" si="293"/>
        <v>0</v>
      </c>
      <c r="X1320" s="184" t="b">
        <f t="shared" si="288"/>
        <v>0</v>
      </c>
      <c r="Y1320" s="183" t="str">
        <f t="shared" si="294"/>
        <v>GROWTH</v>
      </c>
      <c r="Z1320" s="138">
        <v>0</v>
      </c>
      <c r="AA1320" s="133"/>
      <c r="AB1320" s="133" t="s">
        <v>121</v>
      </c>
      <c r="AC1320" s="149" t="s">
        <v>1245</v>
      </c>
      <c r="AD1320" s="139"/>
      <c r="AE1320" s="149" t="s">
        <v>1245</v>
      </c>
      <c r="AF1320" s="139">
        <v>51.583333333333336</v>
      </c>
    </row>
    <row r="1321" spans="1:32" s="156" customFormat="1" ht="12">
      <c r="A1321" s="149" t="s">
        <v>121</v>
      </c>
      <c r="B1321" s="147" t="s">
        <v>25</v>
      </c>
      <c r="C1321" s="147" t="s">
        <v>4053</v>
      </c>
      <c r="D1321" s="147">
        <v>1000004392</v>
      </c>
      <c r="E1321" s="147" t="s">
        <v>4051</v>
      </c>
      <c r="F1321" s="148">
        <v>45819</v>
      </c>
      <c r="G1321" s="137" t="str">
        <f t="shared" si="287"/>
        <v>Targeted Dealer</v>
      </c>
      <c r="H1321" s="137"/>
      <c r="I1321" s="177">
        <v>40</v>
      </c>
      <c r="J1321" s="177"/>
      <c r="K1321" s="178">
        <v>0</v>
      </c>
      <c r="L1321" s="178">
        <f t="shared" si="289"/>
        <v>40</v>
      </c>
      <c r="M1321" s="178" t="str">
        <f t="shared" si="290"/>
        <v>-</v>
      </c>
      <c r="N1321" s="179">
        <v>20</v>
      </c>
      <c r="O1321" s="180" t="str">
        <f t="shared" si="282"/>
        <v>Aug</v>
      </c>
      <c r="P1321" s="178">
        <v>40</v>
      </c>
      <c r="Q1321" s="181">
        <f t="shared" si="291"/>
        <v>-40</v>
      </c>
      <c r="R1321" s="180">
        <f t="shared" si="283"/>
        <v>-1</v>
      </c>
      <c r="S1321" s="181" t="str">
        <f t="shared" si="292"/>
        <v>DEGROWTH</v>
      </c>
      <c r="T1321" s="178">
        <f t="shared" si="284"/>
        <v>20</v>
      </c>
      <c r="U1321" s="182" t="str">
        <f t="shared" si="285"/>
        <v>Sep</v>
      </c>
      <c r="V1321" s="178">
        <f t="shared" si="286"/>
        <v>20</v>
      </c>
      <c r="W1321" s="183">
        <f t="shared" si="293"/>
        <v>-20</v>
      </c>
      <c r="X1321" s="184" t="b">
        <f t="shared" si="288"/>
        <v>0</v>
      </c>
      <c r="Y1321" s="183" t="str">
        <f t="shared" si="294"/>
        <v>GROWTH</v>
      </c>
      <c r="Z1321" s="138">
        <v>0</v>
      </c>
      <c r="AA1321" s="133"/>
      <c r="AB1321" s="133" t="s">
        <v>121</v>
      </c>
      <c r="AC1321" s="149" t="s">
        <v>121</v>
      </c>
      <c r="AD1321" s="139"/>
      <c r="AE1321" s="149" t="s">
        <v>121</v>
      </c>
      <c r="AF1321" s="139">
        <v>27.5</v>
      </c>
    </row>
    <row r="1322" spans="1:32" s="156" customFormat="1" ht="12">
      <c r="A1322" s="149" t="s">
        <v>121</v>
      </c>
      <c r="B1322" s="147" t="s">
        <v>814</v>
      </c>
      <c r="C1322" s="147" t="s">
        <v>4054</v>
      </c>
      <c r="D1322" s="147">
        <v>1000004388</v>
      </c>
      <c r="E1322" s="147" t="s">
        <v>4052</v>
      </c>
      <c r="F1322" s="148">
        <v>45820</v>
      </c>
      <c r="G1322" s="137" t="str">
        <f t="shared" si="287"/>
        <v>Targeted Dealer</v>
      </c>
      <c r="H1322" s="137"/>
      <c r="I1322" s="177">
        <v>50</v>
      </c>
      <c r="J1322" s="177"/>
      <c r="K1322" s="178">
        <v>40</v>
      </c>
      <c r="L1322" s="178">
        <f t="shared" si="289"/>
        <v>10</v>
      </c>
      <c r="M1322" s="178" t="str">
        <f t="shared" si="290"/>
        <v>-</v>
      </c>
      <c r="N1322" s="179">
        <v>0</v>
      </c>
      <c r="O1322" s="180" t="str">
        <f t="shared" si="282"/>
        <v>Aug</v>
      </c>
      <c r="P1322" s="178">
        <v>25</v>
      </c>
      <c r="Q1322" s="181">
        <f t="shared" si="291"/>
        <v>15</v>
      </c>
      <c r="R1322" s="180">
        <f t="shared" si="283"/>
        <v>0.60000000000000009</v>
      </c>
      <c r="S1322" s="181" t="b">
        <f t="shared" si="292"/>
        <v>0</v>
      </c>
      <c r="T1322" s="178">
        <f t="shared" si="284"/>
        <v>0</v>
      </c>
      <c r="U1322" s="182" t="str">
        <f t="shared" si="285"/>
        <v>Sep</v>
      </c>
      <c r="V1322" s="178">
        <f t="shared" si="286"/>
        <v>0</v>
      </c>
      <c r="W1322" s="183">
        <f t="shared" si="293"/>
        <v>40</v>
      </c>
      <c r="X1322" s="184" t="b">
        <f t="shared" si="288"/>
        <v>0</v>
      </c>
      <c r="Y1322" s="183" t="b">
        <f t="shared" si="294"/>
        <v>0</v>
      </c>
      <c r="Z1322" s="138">
        <v>0</v>
      </c>
      <c r="AA1322" s="133"/>
      <c r="AB1322" s="133" t="s">
        <v>121</v>
      </c>
      <c r="AC1322" s="149" t="s">
        <v>121</v>
      </c>
      <c r="AD1322" s="139"/>
      <c r="AE1322" s="149" t="s">
        <v>121</v>
      </c>
      <c r="AF1322" s="139">
        <v>32.916666666666664</v>
      </c>
    </row>
    <row r="1323" spans="1:32" s="156" customFormat="1" ht="12">
      <c r="A1323" s="149" t="s">
        <v>1245</v>
      </c>
      <c r="B1323" s="147" t="s">
        <v>58</v>
      </c>
      <c r="C1323" s="147" t="s">
        <v>4058</v>
      </c>
      <c r="D1323" s="147">
        <v>1000004371</v>
      </c>
      <c r="E1323" s="147" t="s">
        <v>4056</v>
      </c>
      <c r="F1323" s="148">
        <v>45804</v>
      </c>
      <c r="G1323" s="137" t="str">
        <f t="shared" si="287"/>
        <v>Targeted Dealer</v>
      </c>
      <c r="H1323" s="137"/>
      <c r="I1323" s="177">
        <v>80</v>
      </c>
      <c r="J1323" s="177"/>
      <c r="K1323" s="178">
        <v>25.5</v>
      </c>
      <c r="L1323" s="178">
        <f t="shared" si="289"/>
        <v>54.5</v>
      </c>
      <c r="M1323" s="178" t="str">
        <f t="shared" si="290"/>
        <v>-</v>
      </c>
      <c r="N1323" s="179">
        <v>117.25</v>
      </c>
      <c r="O1323" s="180" t="str">
        <f t="shared" si="282"/>
        <v>Aug</v>
      </c>
      <c r="P1323" s="178">
        <v>33.5</v>
      </c>
      <c r="Q1323" s="181">
        <f t="shared" si="291"/>
        <v>-8</v>
      </c>
      <c r="R1323" s="180">
        <f t="shared" si="283"/>
        <v>-0.23880597014925375</v>
      </c>
      <c r="S1323" s="181" t="str">
        <f t="shared" si="292"/>
        <v>DEGROWTH</v>
      </c>
      <c r="T1323" s="178">
        <f t="shared" si="284"/>
        <v>117.25</v>
      </c>
      <c r="U1323" s="182" t="str">
        <f t="shared" si="285"/>
        <v>Sep</v>
      </c>
      <c r="V1323" s="178">
        <f t="shared" si="286"/>
        <v>117.25</v>
      </c>
      <c r="W1323" s="183">
        <f t="shared" si="293"/>
        <v>-91.75</v>
      </c>
      <c r="X1323" s="184" t="b">
        <f t="shared" si="288"/>
        <v>0</v>
      </c>
      <c r="Y1323" s="183" t="str">
        <f t="shared" si="294"/>
        <v>GROWTH</v>
      </c>
      <c r="Z1323" s="138">
        <v>0</v>
      </c>
      <c r="AA1323" s="133"/>
      <c r="AB1323" s="133" t="s">
        <v>121</v>
      </c>
      <c r="AC1323" s="149" t="s">
        <v>1245</v>
      </c>
      <c r="AD1323" s="139"/>
      <c r="AE1323" s="149" t="s">
        <v>1245</v>
      </c>
      <c r="AF1323" s="139">
        <v>66.13333333333334</v>
      </c>
    </row>
    <row r="1324" spans="1:32" s="156" customFormat="1" ht="12">
      <c r="A1324" s="149" t="s">
        <v>1245</v>
      </c>
      <c r="B1324" s="147" t="s">
        <v>58</v>
      </c>
      <c r="C1324" s="147" t="s">
        <v>4094</v>
      </c>
      <c r="D1324" s="147">
        <v>1000004390</v>
      </c>
      <c r="E1324" s="147" t="s">
        <v>4062</v>
      </c>
      <c r="F1324" s="148">
        <v>45821</v>
      </c>
      <c r="G1324" s="137" t="str">
        <f t="shared" si="287"/>
        <v>Targeted Dealer</v>
      </c>
      <c r="H1324" s="137"/>
      <c r="I1324" s="177">
        <v>40</v>
      </c>
      <c r="J1324" s="177"/>
      <c r="K1324" s="178">
        <v>33</v>
      </c>
      <c r="L1324" s="178">
        <f t="shared" si="289"/>
        <v>7</v>
      </c>
      <c r="M1324" s="178" t="str">
        <f t="shared" si="290"/>
        <v>-</v>
      </c>
      <c r="N1324" s="179">
        <v>0</v>
      </c>
      <c r="O1324" s="180" t="str">
        <f t="shared" si="282"/>
        <v>Aug</v>
      </c>
      <c r="P1324" s="178">
        <v>57</v>
      </c>
      <c r="Q1324" s="181">
        <f t="shared" si="291"/>
        <v>-24</v>
      </c>
      <c r="R1324" s="180">
        <f t="shared" si="283"/>
        <v>-0.42105263157894735</v>
      </c>
      <c r="S1324" s="181" t="b">
        <f t="shared" si="292"/>
        <v>0</v>
      </c>
      <c r="T1324" s="178">
        <f t="shared" si="284"/>
        <v>0</v>
      </c>
      <c r="U1324" s="182" t="str">
        <f t="shared" si="285"/>
        <v>Sep</v>
      </c>
      <c r="V1324" s="178">
        <f t="shared" si="286"/>
        <v>0</v>
      </c>
      <c r="W1324" s="183">
        <f t="shared" si="293"/>
        <v>33</v>
      </c>
      <c r="X1324" s="184" t="b">
        <f t="shared" si="288"/>
        <v>0</v>
      </c>
      <c r="Y1324" s="183" t="b">
        <f t="shared" si="294"/>
        <v>0</v>
      </c>
      <c r="Z1324" s="138">
        <v>0</v>
      </c>
      <c r="AA1324" s="133"/>
      <c r="AB1324" s="133" t="s">
        <v>121</v>
      </c>
      <c r="AC1324" s="149" t="s">
        <v>1245</v>
      </c>
      <c r="AD1324" s="139"/>
      <c r="AE1324" s="149" t="s">
        <v>1245</v>
      </c>
      <c r="AF1324" s="139">
        <v>77.583333333333329</v>
      </c>
    </row>
    <row r="1325" spans="1:32" s="156" customFormat="1" ht="12">
      <c r="A1325" s="133" t="s">
        <v>3918</v>
      </c>
      <c r="B1325" s="147" t="s">
        <v>71</v>
      </c>
      <c r="C1325" s="147" t="s">
        <v>4096</v>
      </c>
      <c r="D1325" s="147">
        <v>1000004398</v>
      </c>
      <c r="E1325" s="147" t="s">
        <v>4064</v>
      </c>
      <c r="F1325" s="148">
        <v>45834</v>
      </c>
      <c r="G1325" s="137" t="str">
        <f t="shared" si="287"/>
        <v>Targeted Dealer</v>
      </c>
      <c r="H1325" s="137"/>
      <c r="I1325" s="177">
        <v>151</v>
      </c>
      <c r="J1325" s="177"/>
      <c r="K1325" s="178">
        <v>208</v>
      </c>
      <c r="L1325" s="178">
        <f t="shared" si="289"/>
        <v>-57</v>
      </c>
      <c r="M1325" s="178" t="str">
        <f t="shared" si="290"/>
        <v>-</v>
      </c>
      <c r="N1325" s="179">
        <v>108</v>
      </c>
      <c r="O1325" s="180" t="str">
        <f t="shared" si="282"/>
        <v>Aug</v>
      </c>
      <c r="P1325" s="178">
        <v>146</v>
      </c>
      <c r="Q1325" s="181">
        <f t="shared" si="291"/>
        <v>62</v>
      </c>
      <c r="R1325" s="180">
        <f t="shared" si="283"/>
        <v>0.42465753424657526</v>
      </c>
      <c r="S1325" s="181" t="str">
        <f t="shared" si="292"/>
        <v>GROWTH</v>
      </c>
      <c r="T1325" s="178">
        <f t="shared" si="284"/>
        <v>108</v>
      </c>
      <c r="U1325" s="182" t="str">
        <f t="shared" si="285"/>
        <v>Sep</v>
      </c>
      <c r="V1325" s="178">
        <f t="shared" si="286"/>
        <v>108</v>
      </c>
      <c r="W1325" s="183">
        <f t="shared" si="293"/>
        <v>100</v>
      </c>
      <c r="X1325" s="184" t="b">
        <f t="shared" si="288"/>
        <v>0</v>
      </c>
      <c r="Y1325" s="183" t="str">
        <f t="shared" si="294"/>
        <v>GROWTH</v>
      </c>
      <c r="Z1325" s="138">
        <v>0</v>
      </c>
      <c r="AA1325" s="133"/>
      <c r="AB1325" s="133" t="s">
        <v>121</v>
      </c>
      <c r="AC1325" s="133" t="s">
        <v>3918</v>
      </c>
      <c r="AD1325" s="139"/>
      <c r="AE1325" s="133" t="s">
        <v>3918</v>
      </c>
      <c r="AF1325" s="139">
        <v>253.33333333333334</v>
      </c>
    </row>
    <row r="1326" spans="1:32" s="156" customFormat="1" ht="12">
      <c r="A1326" s="149" t="s">
        <v>121</v>
      </c>
      <c r="B1326" s="147" t="s">
        <v>961</v>
      </c>
      <c r="C1326" s="147" t="s">
        <v>4097</v>
      </c>
      <c r="D1326" s="147">
        <v>1000004404</v>
      </c>
      <c r="E1326" s="147" t="s">
        <v>4065</v>
      </c>
      <c r="F1326" s="148">
        <v>45831</v>
      </c>
      <c r="G1326" s="137" t="str">
        <f t="shared" si="287"/>
        <v>-</v>
      </c>
      <c r="H1326" s="137"/>
      <c r="I1326" s="177">
        <v>0</v>
      </c>
      <c r="J1326" s="177"/>
      <c r="K1326" s="178">
        <v>0</v>
      </c>
      <c r="L1326" s="178">
        <f t="shared" si="289"/>
        <v>0</v>
      </c>
      <c r="M1326" s="178" t="str">
        <f t="shared" si="290"/>
        <v>-</v>
      </c>
      <c r="N1326" s="179">
        <v>0</v>
      </c>
      <c r="O1326" s="180" t="str">
        <f t="shared" si="282"/>
        <v>Aug</v>
      </c>
      <c r="P1326" s="178">
        <v>0</v>
      </c>
      <c r="Q1326" s="181">
        <f t="shared" si="291"/>
        <v>0</v>
      </c>
      <c r="R1326" s="180" t="str">
        <f t="shared" si="283"/>
        <v xml:space="preserve"> </v>
      </c>
      <c r="S1326" s="181" t="b">
        <f t="shared" si="292"/>
        <v>0</v>
      </c>
      <c r="T1326" s="178">
        <f t="shared" si="284"/>
        <v>0</v>
      </c>
      <c r="U1326" s="182" t="str">
        <f t="shared" si="285"/>
        <v>Sep</v>
      </c>
      <c r="V1326" s="178">
        <f t="shared" si="286"/>
        <v>0</v>
      </c>
      <c r="W1326" s="183">
        <f t="shared" si="293"/>
        <v>0</v>
      </c>
      <c r="X1326" s="184" t="b">
        <f t="shared" si="288"/>
        <v>0</v>
      </c>
      <c r="Y1326" s="183" t="b">
        <f t="shared" si="294"/>
        <v>0</v>
      </c>
      <c r="Z1326" s="138">
        <v>0</v>
      </c>
      <c r="AA1326" s="133"/>
      <c r="AB1326" s="133" t="s">
        <v>121</v>
      </c>
      <c r="AC1326" s="149" t="s">
        <v>121</v>
      </c>
      <c r="AD1326" s="139"/>
      <c r="AE1326" s="149" t="s">
        <v>121</v>
      </c>
      <c r="AF1326" s="139">
        <v>9.1666666666666661</v>
      </c>
    </row>
    <row r="1327" spans="1:32" s="156" customFormat="1" ht="12">
      <c r="A1327" s="149" t="s">
        <v>121</v>
      </c>
      <c r="B1327" s="147" t="s">
        <v>613</v>
      </c>
      <c r="C1327" s="147" t="s">
        <v>4098</v>
      </c>
      <c r="D1327" s="147">
        <v>1000004405</v>
      </c>
      <c r="E1327" s="147" t="s">
        <v>4066</v>
      </c>
      <c r="F1327" s="148">
        <v>45833</v>
      </c>
      <c r="G1327" s="137" t="str">
        <f t="shared" si="287"/>
        <v>Targeted Dealer</v>
      </c>
      <c r="H1327" s="137"/>
      <c r="I1327" s="177">
        <v>260</v>
      </c>
      <c r="J1327" s="177"/>
      <c r="K1327" s="178">
        <v>234.5</v>
      </c>
      <c r="L1327" s="178">
        <f t="shared" si="289"/>
        <v>25.5</v>
      </c>
      <c r="M1327" s="178" t="str">
        <f t="shared" si="290"/>
        <v>-</v>
      </c>
      <c r="N1327" s="179">
        <v>173</v>
      </c>
      <c r="O1327" s="180" t="str">
        <f t="shared" si="282"/>
        <v>Aug</v>
      </c>
      <c r="P1327" s="178">
        <v>373</v>
      </c>
      <c r="Q1327" s="181">
        <f t="shared" si="291"/>
        <v>-138.5</v>
      </c>
      <c r="R1327" s="180">
        <f t="shared" si="283"/>
        <v>-0.37131367292225204</v>
      </c>
      <c r="S1327" s="181" t="str">
        <f t="shared" si="292"/>
        <v>DEGROWTH</v>
      </c>
      <c r="T1327" s="178">
        <f t="shared" si="284"/>
        <v>173</v>
      </c>
      <c r="U1327" s="182" t="str">
        <f t="shared" si="285"/>
        <v>Sep</v>
      </c>
      <c r="V1327" s="178">
        <f t="shared" si="286"/>
        <v>173</v>
      </c>
      <c r="W1327" s="183">
        <f t="shared" si="293"/>
        <v>61.5</v>
      </c>
      <c r="X1327" s="184" t="b">
        <f t="shared" si="288"/>
        <v>0</v>
      </c>
      <c r="Y1327" s="183" t="str">
        <f t="shared" si="294"/>
        <v>GROWTH</v>
      </c>
      <c r="Z1327" s="138">
        <v>0</v>
      </c>
      <c r="AA1327" s="133"/>
      <c r="AB1327" s="133" t="s">
        <v>121</v>
      </c>
      <c r="AC1327" s="149" t="s">
        <v>121</v>
      </c>
      <c r="AD1327" s="139"/>
      <c r="AE1327" s="149" t="s">
        <v>121</v>
      </c>
      <c r="AF1327" s="139">
        <v>308.69166666666666</v>
      </c>
    </row>
    <row r="1328" spans="1:32" s="156" customFormat="1" ht="12">
      <c r="A1328" s="149" t="s">
        <v>1245</v>
      </c>
      <c r="B1328" s="147" t="s">
        <v>3922</v>
      </c>
      <c r="C1328" s="147" t="s">
        <v>4099</v>
      </c>
      <c r="D1328" s="147">
        <v>1000004400</v>
      </c>
      <c r="E1328" s="147" t="s">
        <v>4067</v>
      </c>
      <c r="F1328" s="148">
        <v>45838</v>
      </c>
      <c r="G1328" s="137" t="str">
        <f t="shared" si="287"/>
        <v>Targeted Dealer</v>
      </c>
      <c r="H1328" s="137"/>
      <c r="I1328" s="177">
        <v>50</v>
      </c>
      <c r="J1328" s="177"/>
      <c r="K1328" s="178">
        <v>75</v>
      </c>
      <c r="L1328" s="178">
        <f t="shared" si="289"/>
        <v>-25</v>
      </c>
      <c r="M1328" s="178" t="str">
        <f t="shared" si="290"/>
        <v>-</v>
      </c>
      <c r="N1328" s="179">
        <v>25</v>
      </c>
      <c r="O1328" s="180" t="str">
        <f t="shared" si="282"/>
        <v>Aug</v>
      </c>
      <c r="P1328" s="178">
        <v>50</v>
      </c>
      <c r="Q1328" s="181">
        <f t="shared" si="291"/>
        <v>25</v>
      </c>
      <c r="R1328" s="180">
        <f t="shared" si="283"/>
        <v>0.5</v>
      </c>
      <c r="S1328" s="181" t="str">
        <f t="shared" si="292"/>
        <v>GROWTH</v>
      </c>
      <c r="T1328" s="178">
        <f t="shared" si="284"/>
        <v>25</v>
      </c>
      <c r="U1328" s="182" t="str">
        <f t="shared" si="285"/>
        <v>Sep</v>
      </c>
      <c r="V1328" s="178">
        <f t="shared" si="286"/>
        <v>25</v>
      </c>
      <c r="W1328" s="183">
        <f t="shared" si="293"/>
        <v>50</v>
      </c>
      <c r="X1328" s="184" t="b">
        <f t="shared" si="288"/>
        <v>0</v>
      </c>
      <c r="Y1328" s="183" t="str">
        <f t="shared" si="294"/>
        <v>GROWTH</v>
      </c>
      <c r="Z1328" s="138">
        <v>0</v>
      </c>
      <c r="AA1328" s="133"/>
      <c r="AB1328" s="133" t="s">
        <v>121</v>
      </c>
      <c r="AC1328" s="149" t="s">
        <v>1245</v>
      </c>
      <c r="AD1328" s="139"/>
      <c r="AE1328" s="149" t="s">
        <v>1245</v>
      </c>
      <c r="AF1328" s="139">
        <v>63.833333333333336</v>
      </c>
    </row>
    <row r="1329" spans="1:32" s="156" customFormat="1" ht="12">
      <c r="A1329" s="133" t="s">
        <v>3918</v>
      </c>
      <c r="B1329" s="147" t="s">
        <v>73</v>
      </c>
      <c r="C1329" s="147" t="s">
        <v>4100</v>
      </c>
      <c r="D1329" s="147">
        <v>1000004407</v>
      </c>
      <c r="E1329" s="147" t="s">
        <v>4068</v>
      </c>
      <c r="F1329" s="148">
        <v>45838</v>
      </c>
      <c r="G1329" s="137" t="str">
        <f t="shared" si="287"/>
        <v>Targeted Dealer</v>
      </c>
      <c r="H1329" s="137"/>
      <c r="I1329" s="177">
        <v>200</v>
      </c>
      <c r="J1329" s="177"/>
      <c r="K1329" s="178">
        <v>41</v>
      </c>
      <c r="L1329" s="178">
        <f t="shared" si="289"/>
        <v>159</v>
      </c>
      <c r="M1329" s="178" t="str">
        <f t="shared" si="290"/>
        <v>-</v>
      </c>
      <c r="N1329" s="179">
        <v>24.5</v>
      </c>
      <c r="O1329" s="180" t="str">
        <f t="shared" si="282"/>
        <v>Aug</v>
      </c>
      <c r="P1329" s="178">
        <v>274.75</v>
      </c>
      <c r="Q1329" s="181">
        <f t="shared" si="291"/>
        <v>-233.75</v>
      </c>
      <c r="R1329" s="180">
        <f t="shared" si="283"/>
        <v>-0.85077343039126485</v>
      </c>
      <c r="S1329" s="181" t="str">
        <f t="shared" si="292"/>
        <v>DEGROWTH</v>
      </c>
      <c r="T1329" s="178">
        <f t="shared" si="284"/>
        <v>24.5</v>
      </c>
      <c r="U1329" s="182" t="str">
        <f t="shared" si="285"/>
        <v>Sep</v>
      </c>
      <c r="V1329" s="178">
        <f t="shared" si="286"/>
        <v>24.5</v>
      </c>
      <c r="W1329" s="183">
        <f t="shared" si="293"/>
        <v>16.5</v>
      </c>
      <c r="X1329" s="184" t="b">
        <f t="shared" si="288"/>
        <v>0</v>
      </c>
      <c r="Y1329" s="183" t="str">
        <f t="shared" si="294"/>
        <v>GROWTH</v>
      </c>
      <c r="Z1329" s="138">
        <v>0</v>
      </c>
      <c r="AA1329" s="133"/>
      <c r="AB1329" s="133" t="s">
        <v>121</v>
      </c>
      <c r="AC1329" s="133" t="s">
        <v>3918</v>
      </c>
      <c r="AD1329" s="139"/>
      <c r="AE1329" s="133" t="s">
        <v>3918</v>
      </c>
      <c r="AF1329" s="139">
        <v>221.21666666666667</v>
      </c>
    </row>
    <row r="1330" spans="1:32" s="156" customFormat="1" ht="12">
      <c r="A1330" s="133" t="s">
        <v>3918</v>
      </c>
      <c r="B1330" s="147" t="s">
        <v>76</v>
      </c>
      <c r="C1330" s="147" t="s">
        <v>4101</v>
      </c>
      <c r="D1330" s="147">
        <v>1000004394</v>
      </c>
      <c r="E1330" s="147" t="s">
        <v>4069</v>
      </c>
      <c r="F1330" s="148">
        <v>45827</v>
      </c>
      <c r="G1330" s="137" t="str">
        <f t="shared" si="287"/>
        <v>Targeted Dealer</v>
      </c>
      <c r="H1330" s="137"/>
      <c r="I1330" s="177">
        <v>20</v>
      </c>
      <c r="J1330" s="177"/>
      <c r="K1330" s="178">
        <v>23.5</v>
      </c>
      <c r="L1330" s="178">
        <f t="shared" si="289"/>
        <v>-3.5</v>
      </c>
      <c r="M1330" s="178" t="str">
        <f t="shared" si="290"/>
        <v>-</v>
      </c>
      <c r="N1330" s="179">
        <v>74.5</v>
      </c>
      <c r="O1330" s="180" t="str">
        <f t="shared" si="282"/>
        <v>Aug</v>
      </c>
      <c r="P1330" s="178">
        <v>3</v>
      </c>
      <c r="Q1330" s="181">
        <f t="shared" si="291"/>
        <v>20.5</v>
      </c>
      <c r="R1330" s="180">
        <f t="shared" si="283"/>
        <v>6.833333333333333</v>
      </c>
      <c r="S1330" s="181" t="str">
        <f t="shared" si="292"/>
        <v>GROWTH</v>
      </c>
      <c r="T1330" s="178">
        <f t="shared" si="284"/>
        <v>74.5</v>
      </c>
      <c r="U1330" s="182" t="str">
        <f t="shared" si="285"/>
        <v>Sep</v>
      </c>
      <c r="V1330" s="178">
        <f t="shared" si="286"/>
        <v>74.5</v>
      </c>
      <c r="W1330" s="183">
        <f t="shared" si="293"/>
        <v>-51</v>
      </c>
      <c r="X1330" s="184" t="b">
        <f t="shared" si="288"/>
        <v>0</v>
      </c>
      <c r="Y1330" s="183" t="str">
        <f t="shared" si="294"/>
        <v>GROWTH</v>
      </c>
      <c r="Z1330" s="138">
        <v>0</v>
      </c>
      <c r="AA1330" s="133"/>
      <c r="AB1330" s="133" t="s">
        <v>121</v>
      </c>
      <c r="AC1330" s="133" t="s">
        <v>3918</v>
      </c>
      <c r="AD1330" s="139"/>
      <c r="AE1330" s="133" t="s">
        <v>3918</v>
      </c>
      <c r="AF1330" s="139">
        <v>15.333333333333334</v>
      </c>
    </row>
    <row r="1331" spans="1:32" s="156" customFormat="1" ht="12">
      <c r="A1331" s="149" t="s">
        <v>121</v>
      </c>
      <c r="B1331" s="147" t="s">
        <v>961</v>
      </c>
      <c r="C1331" s="147" t="s">
        <v>4102</v>
      </c>
      <c r="D1331" s="147">
        <v>1000004399</v>
      </c>
      <c r="E1331" s="147" t="s">
        <v>4070</v>
      </c>
      <c r="F1331" s="148">
        <v>45836</v>
      </c>
      <c r="G1331" s="137" t="str">
        <f t="shared" si="287"/>
        <v>Targeted Dealer</v>
      </c>
      <c r="H1331" s="137"/>
      <c r="I1331" s="177">
        <v>100</v>
      </c>
      <c r="J1331" s="177"/>
      <c r="K1331" s="178">
        <v>0</v>
      </c>
      <c r="L1331" s="178">
        <f t="shared" si="289"/>
        <v>100</v>
      </c>
      <c r="M1331" s="178" t="str">
        <f t="shared" si="290"/>
        <v>-</v>
      </c>
      <c r="N1331" s="179">
        <v>100</v>
      </c>
      <c r="O1331" s="180" t="str">
        <f t="shared" si="282"/>
        <v>Aug</v>
      </c>
      <c r="P1331" s="178">
        <v>0</v>
      </c>
      <c r="Q1331" s="181">
        <f t="shared" si="291"/>
        <v>0</v>
      </c>
      <c r="R1331" s="180" t="str">
        <f t="shared" si="283"/>
        <v xml:space="preserve"> </v>
      </c>
      <c r="S1331" s="181" t="str">
        <f t="shared" si="292"/>
        <v>GROWTH</v>
      </c>
      <c r="T1331" s="178">
        <f t="shared" si="284"/>
        <v>100</v>
      </c>
      <c r="U1331" s="182" t="str">
        <f t="shared" si="285"/>
        <v>Sep</v>
      </c>
      <c r="V1331" s="178">
        <f t="shared" si="286"/>
        <v>100</v>
      </c>
      <c r="W1331" s="183">
        <f t="shared" si="293"/>
        <v>-100</v>
      </c>
      <c r="X1331" s="184" t="b">
        <f t="shared" si="288"/>
        <v>0</v>
      </c>
      <c r="Y1331" s="183" t="str">
        <f t="shared" si="294"/>
        <v>GROWTH</v>
      </c>
      <c r="Z1331" s="138">
        <v>0</v>
      </c>
      <c r="AA1331" s="133"/>
      <c r="AB1331" s="133" t="s">
        <v>121</v>
      </c>
      <c r="AC1331" s="149" t="s">
        <v>121</v>
      </c>
      <c r="AD1331" s="139"/>
      <c r="AE1331" s="149" t="s">
        <v>121</v>
      </c>
      <c r="AF1331" s="139">
        <v>53.333333333333336</v>
      </c>
    </row>
    <row r="1332" spans="1:32" s="156" customFormat="1" ht="12">
      <c r="A1332" s="149" t="s">
        <v>1245</v>
      </c>
      <c r="B1332" s="147" t="s">
        <v>46</v>
      </c>
      <c r="C1332" s="147" t="s">
        <v>4103</v>
      </c>
      <c r="D1332" s="147">
        <v>1000004385</v>
      </c>
      <c r="E1332" s="147" t="s">
        <v>1769</v>
      </c>
      <c r="F1332" s="148">
        <v>45818</v>
      </c>
      <c r="G1332" s="137" t="str">
        <f t="shared" si="287"/>
        <v>Targeted Dealer</v>
      </c>
      <c r="H1332" s="137"/>
      <c r="I1332" s="177">
        <v>150</v>
      </c>
      <c r="J1332" s="177"/>
      <c r="K1332" s="178">
        <v>251</v>
      </c>
      <c r="L1332" s="178">
        <f t="shared" si="289"/>
        <v>-101</v>
      </c>
      <c r="M1332" s="178" t="str">
        <f t="shared" si="290"/>
        <v>-</v>
      </c>
      <c r="N1332" s="179">
        <v>125</v>
      </c>
      <c r="O1332" s="180" t="str">
        <f t="shared" si="282"/>
        <v>Aug</v>
      </c>
      <c r="P1332" s="178">
        <v>145</v>
      </c>
      <c r="Q1332" s="181">
        <f t="shared" si="291"/>
        <v>106</v>
      </c>
      <c r="R1332" s="180">
        <f t="shared" si="283"/>
        <v>0.7310344827586206</v>
      </c>
      <c r="S1332" s="181" t="str">
        <f t="shared" si="292"/>
        <v>GROWTH</v>
      </c>
      <c r="T1332" s="178">
        <f t="shared" si="284"/>
        <v>125</v>
      </c>
      <c r="U1332" s="182" t="str">
        <f t="shared" si="285"/>
        <v>Sep</v>
      </c>
      <c r="V1332" s="178">
        <f t="shared" si="286"/>
        <v>125</v>
      </c>
      <c r="W1332" s="183">
        <f t="shared" si="293"/>
        <v>126</v>
      </c>
      <c r="X1332" s="184" t="b">
        <f t="shared" si="288"/>
        <v>0</v>
      </c>
      <c r="Y1332" s="183" t="str">
        <f t="shared" si="294"/>
        <v>GROWTH</v>
      </c>
      <c r="Z1332" s="138">
        <v>0</v>
      </c>
      <c r="AA1332" s="133"/>
      <c r="AB1332" s="133" t="s">
        <v>121</v>
      </c>
      <c r="AC1332" s="149" t="s">
        <v>1245</v>
      </c>
      <c r="AD1332" s="139"/>
      <c r="AE1332" s="149" t="s">
        <v>1245</v>
      </c>
      <c r="AF1332" s="139">
        <v>239.25</v>
      </c>
    </row>
    <row r="1333" spans="1:32" s="156" customFormat="1" ht="12">
      <c r="A1333" s="149" t="s">
        <v>121</v>
      </c>
      <c r="B1333" s="147" t="s">
        <v>3920</v>
      </c>
      <c r="C1333" s="147" t="s">
        <v>4104</v>
      </c>
      <c r="D1333" s="147">
        <v>1000004415</v>
      </c>
      <c r="E1333" s="147" t="s">
        <v>2031</v>
      </c>
      <c r="F1333" s="148">
        <v>45842</v>
      </c>
      <c r="G1333" s="137" t="str">
        <f t="shared" si="287"/>
        <v>Targeted Dealer</v>
      </c>
      <c r="H1333" s="137"/>
      <c r="I1333" s="177">
        <v>37</v>
      </c>
      <c r="J1333" s="177"/>
      <c r="K1333" s="178">
        <v>40.5</v>
      </c>
      <c r="L1333" s="178">
        <f t="shared" si="289"/>
        <v>-3.5</v>
      </c>
      <c r="M1333" s="178" t="str">
        <f t="shared" si="290"/>
        <v>-</v>
      </c>
      <c r="N1333" s="179">
        <v>44</v>
      </c>
      <c r="O1333" s="180" t="str">
        <f t="shared" si="282"/>
        <v>Aug</v>
      </c>
      <c r="P1333" s="178">
        <v>38.5</v>
      </c>
      <c r="Q1333" s="181">
        <f t="shared" si="291"/>
        <v>2</v>
      </c>
      <c r="R1333" s="180">
        <f t="shared" si="283"/>
        <v>5.1948051948051965E-2</v>
      </c>
      <c r="S1333" s="181" t="str">
        <f t="shared" si="292"/>
        <v>GROWTH</v>
      </c>
      <c r="T1333" s="178">
        <f t="shared" si="284"/>
        <v>44</v>
      </c>
      <c r="U1333" s="182" t="str">
        <f t="shared" si="285"/>
        <v>Sep</v>
      </c>
      <c r="V1333" s="178">
        <f t="shared" si="286"/>
        <v>44</v>
      </c>
      <c r="W1333" s="183">
        <f t="shared" si="293"/>
        <v>-3.5</v>
      </c>
      <c r="X1333" s="184" t="b">
        <f t="shared" si="288"/>
        <v>0</v>
      </c>
      <c r="Y1333" s="183" t="str">
        <f t="shared" si="294"/>
        <v>GROWTH</v>
      </c>
      <c r="Z1333" s="138">
        <v>0</v>
      </c>
      <c r="AA1333" s="133"/>
      <c r="AB1333" s="133" t="s">
        <v>121</v>
      </c>
      <c r="AC1333" s="149" t="s">
        <v>121</v>
      </c>
      <c r="AD1333" s="139"/>
      <c r="AE1333" s="149" t="s">
        <v>121</v>
      </c>
      <c r="AF1333" s="139">
        <v>60.416666666666664</v>
      </c>
    </row>
    <row r="1334" spans="1:32" s="156" customFormat="1" ht="12">
      <c r="A1334" s="149" t="s">
        <v>121</v>
      </c>
      <c r="B1334" s="147" t="s">
        <v>27</v>
      </c>
      <c r="C1334" s="147" t="s">
        <v>4105</v>
      </c>
      <c r="D1334" s="147">
        <v>1000004414</v>
      </c>
      <c r="E1334" s="147" t="s">
        <v>4071</v>
      </c>
      <c r="F1334" s="148">
        <v>45841</v>
      </c>
      <c r="G1334" s="137" t="str">
        <f t="shared" si="287"/>
        <v>Targeted Dealer</v>
      </c>
      <c r="H1334" s="137"/>
      <c r="I1334" s="177">
        <v>40</v>
      </c>
      <c r="J1334" s="177"/>
      <c r="K1334" s="178">
        <v>47.5</v>
      </c>
      <c r="L1334" s="178">
        <f t="shared" si="289"/>
        <v>-7.5</v>
      </c>
      <c r="M1334" s="178" t="str">
        <f t="shared" si="290"/>
        <v>-</v>
      </c>
      <c r="N1334" s="179">
        <v>59.5</v>
      </c>
      <c r="O1334" s="180" t="str">
        <f t="shared" si="282"/>
        <v>Aug</v>
      </c>
      <c r="P1334" s="178">
        <v>35</v>
      </c>
      <c r="Q1334" s="181">
        <f t="shared" si="291"/>
        <v>12.5</v>
      </c>
      <c r="R1334" s="180">
        <f t="shared" si="283"/>
        <v>0.35714285714285721</v>
      </c>
      <c r="S1334" s="181" t="str">
        <f t="shared" si="292"/>
        <v>GROWTH</v>
      </c>
      <c r="T1334" s="178">
        <f t="shared" si="284"/>
        <v>59.5</v>
      </c>
      <c r="U1334" s="182" t="str">
        <f t="shared" si="285"/>
        <v>Sep</v>
      </c>
      <c r="V1334" s="178">
        <f t="shared" si="286"/>
        <v>59.5</v>
      </c>
      <c r="W1334" s="183">
        <f t="shared" si="293"/>
        <v>-12</v>
      </c>
      <c r="X1334" s="184" t="b">
        <f t="shared" si="288"/>
        <v>0</v>
      </c>
      <c r="Y1334" s="183" t="str">
        <f t="shared" si="294"/>
        <v>GROWTH</v>
      </c>
      <c r="Z1334" s="138">
        <v>0</v>
      </c>
      <c r="AA1334" s="133"/>
      <c r="AB1334" s="133" t="s">
        <v>121</v>
      </c>
      <c r="AC1334" s="149" t="s">
        <v>121</v>
      </c>
      <c r="AD1334" s="139"/>
      <c r="AE1334" s="149" t="s">
        <v>121</v>
      </c>
      <c r="AF1334" s="139">
        <v>56.375</v>
      </c>
    </row>
    <row r="1335" spans="1:32" s="156" customFormat="1" ht="12">
      <c r="A1335" s="149" t="s">
        <v>121</v>
      </c>
      <c r="B1335" s="147" t="s">
        <v>16</v>
      </c>
      <c r="C1335" s="147" t="s">
        <v>4106</v>
      </c>
      <c r="D1335" s="147">
        <v>1000004401</v>
      </c>
      <c r="E1335" s="147" t="s">
        <v>4072</v>
      </c>
      <c r="F1335" s="148">
        <v>45839</v>
      </c>
      <c r="G1335" s="137" t="str">
        <f t="shared" si="287"/>
        <v>Targeted Dealer</v>
      </c>
      <c r="H1335" s="137"/>
      <c r="I1335" s="177">
        <v>20</v>
      </c>
      <c r="J1335" s="177"/>
      <c r="K1335" s="178">
        <v>5</v>
      </c>
      <c r="L1335" s="178">
        <f t="shared" si="289"/>
        <v>15</v>
      </c>
      <c r="M1335" s="178" t="str">
        <f t="shared" si="290"/>
        <v>-</v>
      </c>
      <c r="N1335" s="179">
        <v>0</v>
      </c>
      <c r="O1335" s="180" t="str">
        <f t="shared" si="282"/>
        <v>Aug</v>
      </c>
      <c r="P1335" s="178">
        <v>2.5</v>
      </c>
      <c r="Q1335" s="181">
        <f t="shared" si="291"/>
        <v>2.5</v>
      </c>
      <c r="R1335" s="180">
        <f t="shared" si="283"/>
        <v>1</v>
      </c>
      <c r="S1335" s="181" t="b">
        <f t="shared" si="292"/>
        <v>0</v>
      </c>
      <c r="T1335" s="178">
        <f t="shared" si="284"/>
        <v>0</v>
      </c>
      <c r="U1335" s="182" t="str">
        <f t="shared" si="285"/>
        <v>Sep</v>
      </c>
      <c r="V1335" s="178">
        <f t="shared" si="286"/>
        <v>0</v>
      </c>
      <c r="W1335" s="183">
        <f t="shared" si="293"/>
        <v>5</v>
      </c>
      <c r="X1335" s="184" t="b">
        <f t="shared" si="288"/>
        <v>0</v>
      </c>
      <c r="Y1335" s="183" t="b">
        <f t="shared" si="294"/>
        <v>0</v>
      </c>
      <c r="Z1335" s="138">
        <v>0</v>
      </c>
      <c r="AA1335" s="133"/>
      <c r="AB1335" s="133" t="s">
        <v>121</v>
      </c>
      <c r="AC1335" s="149" t="s">
        <v>121</v>
      </c>
      <c r="AD1335" s="139"/>
      <c r="AE1335" s="149" t="s">
        <v>121</v>
      </c>
      <c r="AF1335" s="139">
        <v>10.25</v>
      </c>
    </row>
    <row r="1336" spans="1:32" s="156" customFormat="1" ht="12">
      <c r="A1336" s="149" t="s">
        <v>1245</v>
      </c>
      <c r="B1336" s="147" t="s">
        <v>53</v>
      </c>
      <c r="C1336" s="147" t="s">
        <v>4107</v>
      </c>
      <c r="D1336" s="147">
        <v>1000004412</v>
      </c>
      <c r="E1336" s="147" t="s">
        <v>4073</v>
      </c>
      <c r="F1336" s="148">
        <v>45840</v>
      </c>
      <c r="G1336" s="137" t="str">
        <f t="shared" si="287"/>
        <v>-</v>
      </c>
      <c r="H1336" s="137"/>
      <c r="I1336" s="177">
        <v>0</v>
      </c>
      <c r="J1336" s="177"/>
      <c r="K1336" s="178">
        <v>0</v>
      </c>
      <c r="L1336" s="178">
        <f t="shared" si="289"/>
        <v>0</v>
      </c>
      <c r="M1336" s="178" t="str">
        <f t="shared" si="290"/>
        <v>-</v>
      </c>
      <c r="N1336" s="179">
        <v>149.80000000000001</v>
      </c>
      <c r="O1336" s="180" t="str">
        <f t="shared" si="282"/>
        <v>Aug</v>
      </c>
      <c r="P1336" s="178">
        <v>0</v>
      </c>
      <c r="Q1336" s="181">
        <f t="shared" si="291"/>
        <v>0</v>
      </c>
      <c r="R1336" s="180" t="str">
        <f t="shared" si="283"/>
        <v xml:space="preserve"> </v>
      </c>
      <c r="S1336" s="181" t="str">
        <f t="shared" si="292"/>
        <v>GROWTH</v>
      </c>
      <c r="T1336" s="178">
        <f t="shared" si="284"/>
        <v>149.80000000000001</v>
      </c>
      <c r="U1336" s="182" t="str">
        <f t="shared" si="285"/>
        <v>Sep</v>
      </c>
      <c r="V1336" s="178">
        <f t="shared" si="286"/>
        <v>149.80000000000001</v>
      </c>
      <c r="W1336" s="183">
        <f t="shared" si="293"/>
        <v>-149.80000000000001</v>
      </c>
      <c r="X1336" s="184" t="b">
        <f t="shared" si="288"/>
        <v>0</v>
      </c>
      <c r="Y1336" s="183" t="str">
        <f t="shared" si="294"/>
        <v>GROWTH</v>
      </c>
      <c r="Z1336" s="138">
        <v>0</v>
      </c>
      <c r="AA1336" s="133"/>
      <c r="AB1336" s="133" t="s">
        <v>121</v>
      </c>
      <c r="AC1336" s="149" t="s">
        <v>1245</v>
      </c>
      <c r="AD1336" s="139"/>
      <c r="AE1336" s="149" t="s">
        <v>1245</v>
      </c>
      <c r="AF1336" s="139">
        <v>19.141666666666666</v>
      </c>
    </row>
    <row r="1337" spans="1:32" s="156" customFormat="1" ht="12">
      <c r="A1337" s="149" t="s">
        <v>3061</v>
      </c>
      <c r="B1337" s="147" t="s">
        <v>92</v>
      </c>
      <c r="C1337" s="147" t="s">
        <v>4110</v>
      </c>
      <c r="D1337" s="147">
        <v>1000004411</v>
      </c>
      <c r="E1337" s="147" t="s">
        <v>4076</v>
      </c>
      <c r="F1337" s="148">
        <v>45848</v>
      </c>
      <c r="G1337" s="137" t="str">
        <f t="shared" si="287"/>
        <v>-</v>
      </c>
      <c r="H1337" s="137"/>
      <c r="I1337" s="177">
        <v>0</v>
      </c>
      <c r="J1337" s="177"/>
      <c r="K1337" s="178">
        <v>6</v>
      </c>
      <c r="L1337" s="178">
        <f t="shared" si="289"/>
        <v>-6</v>
      </c>
      <c r="M1337" s="178" t="str">
        <f t="shared" si="290"/>
        <v>-</v>
      </c>
      <c r="N1337" s="179">
        <v>0</v>
      </c>
      <c r="O1337" s="180" t="str">
        <f t="shared" si="282"/>
        <v>Aug</v>
      </c>
      <c r="P1337" s="178">
        <v>0</v>
      </c>
      <c r="Q1337" s="181">
        <f t="shared" si="291"/>
        <v>6</v>
      </c>
      <c r="R1337" s="180" t="str">
        <f t="shared" si="283"/>
        <v xml:space="preserve"> </v>
      </c>
      <c r="S1337" s="181" t="b">
        <f t="shared" si="292"/>
        <v>0</v>
      </c>
      <c r="T1337" s="178">
        <f t="shared" si="284"/>
        <v>0</v>
      </c>
      <c r="U1337" s="182" t="str">
        <f t="shared" si="285"/>
        <v>Sep</v>
      </c>
      <c r="V1337" s="178">
        <f t="shared" si="286"/>
        <v>0</v>
      </c>
      <c r="W1337" s="183">
        <f t="shared" si="293"/>
        <v>6</v>
      </c>
      <c r="X1337" s="184" t="b">
        <f t="shared" si="288"/>
        <v>0</v>
      </c>
      <c r="Y1337" s="183" t="b">
        <f t="shared" si="294"/>
        <v>0</v>
      </c>
      <c r="Z1337" s="138">
        <v>0</v>
      </c>
      <c r="AA1337" s="133"/>
      <c r="AB1337" s="133" t="s">
        <v>121</v>
      </c>
      <c r="AC1337" s="149" t="s">
        <v>3061</v>
      </c>
      <c r="AD1337" s="139"/>
      <c r="AE1337" s="149" t="s">
        <v>3061</v>
      </c>
      <c r="AF1337" s="139">
        <v>11.833333333333334</v>
      </c>
    </row>
    <row r="1338" spans="1:32" s="156" customFormat="1" ht="12">
      <c r="A1338" s="149" t="s">
        <v>121</v>
      </c>
      <c r="B1338" s="147" t="s">
        <v>16</v>
      </c>
      <c r="C1338" s="147" t="s">
        <v>4111</v>
      </c>
      <c r="D1338" s="147">
        <v>1000004410</v>
      </c>
      <c r="E1338" s="147" t="s">
        <v>4077</v>
      </c>
      <c r="F1338" s="148">
        <v>45848</v>
      </c>
      <c r="G1338" s="137" t="str">
        <f t="shared" si="287"/>
        <v>-</v>
      </c>
      <c r="H1338" s="137"/>
      <c r="I1338" s="177">
        <v>0</v>
      </c>
      <c r="J1338" s="177"/>
      <c r="K1338" s="178">
        <v>0</v>
      </c>
      <c r="L1338" s="178">
        <f t="shared" si="289"/>
        <v>0</v>
      </c>
      <c r="M1338" s="178" t="str">
        <f t="shared" si="290"/>
        <v>-</v>
      </c>
      <c r="N1338" s="179">
        <v>47</v>
      </c>
      <c r="O1338" s="180" t="str">
        <f t="shared" si="282"/>
        <v>Aug</v>
      </c>
      <c r="P1338" s="178">
        <v>0</v>
      </c>
      <c r="Q1338" s="181">
        <f t="shared" si="291"/>
        <v>0</v>
      </c>
      <c r="R1338" s="180" t="str">
        <f t="shared" si="283"/>
        <v xml:space="preserve"> </v>
      </c>
      <c r="S1338" s="181" t="str">
        <f t="shared" si="292"/>
        <v>GROWTH</v>
      </c>
      <c r="T1338" s="178">
        <f t="shared" si="284"/>
        <v>47</v>
      </c>
      <c r="U1338" s="182" t="str">
        <f t="shared" si="285"/>
        <v>Sep</v>
      </c>
      <c r="V1338" s="178">
        <f t="shared" si="286"/>
        <v>47</v>
      </c>
      <c r="W1338" s="183">
        <f t="shared" si="293"/>
        <v>-47</v>
      </c>
      <c r="X1338" s="184" t="b">
        <f t="shared" si="288"/>
        <v>0</v>
      </c>
      <c r="Y1338" s="183" t="str">
        <f t="shared" si="294"/>
        <v>GROWTH</v>
      </c>
      <c r="Z1338" s="138">
        <v>0</v>
      </c>
      <c r="AA1338" s="133"/>
      <c r="AB1338" s="133" t="s">
        <v>121</v>
      </c>
      <c r="AC1338" s="149" t="s">
        <v>121</v>
      </c>
      <c r="AD1338" s="139"/>
      <c r="AE1338" s="149" t="s">
        <v>121</v>
      </c>
      <c r="AF1338" s="139">
        <v>63.666666666666664</v>
      </c>
    </row>
    <row r="1339" spans="1:32" s="156" customFormat="1" ht="12">
      <c r="A1339" s="149" t="s">
        <v>121</v>
      </c>
      <c r="B1339" s="147" t="s">
        <v>12</v>
      </c>
      <c r="C1339" s="147" t="s">
        <v>4113</v>
      </c>
      <c r="D1339" s="147">
        <v>1000004424</v>
      </c>
      <c r="E1339" s="147" t="s">
        <v>4079</v>
      </c>
      <c r="F1339" s="148">
        <v>45850</v>
      </c>
      <c r="G1339" s="137" t="str">
        <f t="shared" si="287"/>
        <v>Targeted Dealer</v>
      </c>
      <c r="H1339" s="137"/>
      <c r="I1339" s="177">
        <v>100</v>
      </c>
      <c r="J1339" s="177"/>
      <c r="K1339" s="178">
        <v>86</v>
      </c>
      <c r="L1339" s="178">
        <f t="shared" si="289"/>
        <v>14</v>
      </c>
      <c r="M1339" s="178" t="str">
        <f t="shared" si="290"/>
        <v>-</v>
      </c>
      <c r="N1339" s="179">
        <v>98</v>
      </c>
      <c r="O1339" s="180" t="str">
        <f t="shared" si="282"/>
        <v>Aug</v>
      </c>
      <c r="P1339" s="178">
        <v>52</v>
      </c>
      <c r="Q1339" s="181">
        <f t="shared" si="291"/>
        <v>34</v>
      </c>
      <c r="R1339" s="180">
        <f t="shared" si="283"/>
        <v>0.65384615384615374</v>
      </c>
      <c r="S1339" s="181" t="str">
        <f t="shared" si="292"/>
        <v>GROWTH</v>
      </c>
      <c r="T1339" s="178">
        <f t="shared" si="284"/>
        <v>98</v>
      </c>
      <c r="U1339" s="182" t="str">
        <f t="shared" si="285"/>
        <v>Sep</v>
      </c>
      <c r="V1339" s="178">
        <f t="shared" si="286"/>
        <v>98</v>
      </c>
      <c r="W1339" s="183">
        <f t="shared" si="293"/>
        <v>-12</v>
      </c>
      <c r="X1339" s="184" t="b">
        <f t="shared" si="288"/>
        <v>0</v>
      </c>
      <c r="Y1339" s="183" t="str">
        <f t="shared" si="294"/>
        <v>GROWTH</v>
      </c>
      <c r="Z1339" s="138">
        <v>0</v>
      </c>
      <c r="AA1339" s="133"/>
      <c r="AB1339" s="133" t="s">
        <v>121</v>
      </c>
      <c r="AC1339" s="149" t="s">
        <v>121</v>
      </c>
      <c r="AD1339" s="139"/>
      <c r="AE1339" s="149" t="s">
        <v>121</v>
      </c>
      <c r="AF1339" s="139">
        <v>78</v>
      </c>
    </row>
    <row r="1340" spans="1:32" s="156" customFormat="1" ht="12">
      <c r="A1340" s="133" t="s">
        <v>3918</v>
      </c>
      <c r="B1340" s="147" t="s">
        <v>76</v>
      </c>
      <c r="C1340" s="147" t="s">
        <v>4114</v>
      </c>
      <c r="D1340" s="147">
        <v>1000004422</v>
      </c>
      <c r="E1340" s="147" t="s">
        <v>4080</v>
      </c>
      <c r="F1340" s="148">
        <v>45849</v>
      </c>
      <c r="G1340" s="137" t="str">
        <f t="shared" si="287"/>
        <v>-</v>
      </c>
      <c r="H1340" s="137"/>
      <c r="I1340" s="177">
        <v>0</v>
      </c>
      <c r="J1340" s="177"/>
      <c r="K1340" s="178">
        <v>0</v>
      </c>
      <c r="L1340" s="178">
        <f t="shared" si="289"/>
        <v>0</v>
      </c>
      <c r="M1340" s="178" t="str">
        <f t="shared" si="290"/>
        <v>-</v>
      </c>
      <c r="N1340" s="179">
        <v>17</v>
      </c>
      <c r="O1340" s="180" t="str">
        <f t="shared" si="282"/>
        <v>Aug</v>
      </c>
      <c r="P1340" s="178">
        <v>0</v>
      </c>
      <c r="Q1340" s="181">
        <f t="shared" si="291"/>
        <v>0</v>
      </c>
      <c r="R1340" s="180" t="str">
        <f t="shared" si="283"/>
        <v xml:space="preserve"> </v>
      </c>
      <c r="S1340" s="181" t="str">
        <f t="shared" si="292"/>
        <v>GROWTH</v>
      </c>
      <c r="T1340" s="178">
        <f t="shared" si="284"/>
        <v>17</v>
      </c>
      <c r="U1340" s="182" t="str">
        <f t="shared" si="285"/>
        <v>Sep</v>
      </c>
      <c r="V1340" s="178">
        <f t="shared" si="286"/>
        <v>17</v>
      </c>
      <c r="W1340" s="183">
        <f t="shared" si="293"/>
        <v>-17</v>
      </c>
      <c r="X1340" s="184" t="b">
        <f t="shared" si="288"/>
        <v>0</v>
      </c>
      <c r="Y1340" s="183" t="str">
        <f t="shared" si="294"/>
        <v>GROWTH</v>
      </c>
      <c r="Z1340" s="138">
        <v>0</v>
      </c>
      <c r="AA1340" s="133"/>
      <c r="AB1340" s="133" t="s">
        <v>121</v>
      </c>
      <c r="AC1340" s="133" t="s">
        <v>3918</v>
      </c>
      <c r="AD1340" s="139"/>
      <c r="AE1340" s="133" t="s">
        <v>3918</v>
      </c>
      <c r="AF1340" s="139">
        <v>3.5</v>
      </c>
    </row>
    <row r="1341" spans="1:32" s="156" customFormat="1" ht="12">
      <c r="A1341" s="149" t="s">
        <v>3061</v>
      </c>
      <c r="B1341" s="147" t="s">
        <v>99</v>
      </c>
      <c r="C1341" s="147" t="s">
        <v>4115</v>
      </c>
      <c r="D1341" s="147">
        <v>1000001182</v>
      </c>
      <c r="E1341" s="147" t="s">
        <v>4081</v>
      </c>
      <c r="F1341" s="148">
        <v>44739</v>
      </c>
      <c r="G1341" s="137" t="str">
        <f t="shared" si="287"/>
        <v>Targeted Dealer</v>
      </c>
      <c r="H1341" s="137"/>
      <c r="I1341" s="177">
        <v>25</v>
      </c>
      <c r="J1341" s="177"/>
      <c r="K1341" s="178">
        <v>0</v>
      </c>
      <c r="L1341" s="178">
        <f t="shared" si="289"/>
        <v>25</v>
      </c>
      <c r="M1341" s="178" t="str">
        <f t="shared" si="290"/>
        <v>-</v>
      </c>
      <c r="N1341" s="179">
        <v>25</v>
      </c>
      <c r="O1341" s="180" t="str">
        <f t="shared" si="282"/>
        <v>Aug</v>
      </c>
      <c r="P1341" s="178">
        <v>25</v>
      </c>
      <c r="Q1341" s="181">
        <f t="shared" si="291"/>
        <v>-25</v>
      </c>
      <c r="R1341" s="180">
        <f t="shared" si="283"/>
        <v>-1</v>
      </c>
      <c r="S1341" s="181" t="str">
        <f t="shared" si="292"/>
        <v>DEGROWTH</v>
      </c>
      <c r="T1341" s="178">
        <f t="shared" si="284"/>
        <v>25</v>
      </c>
      <c r="U1341" s="182" t="str">
        <f t="shared" si="285"/>
        <v>Sep</v>
      </c>
      <c r="V1341" s="178">
        <f t="shared" si="286"/>
        <v>25</v>
      </c>
      <c r="W1341" s="183">
        <f t="shared" si="293"/>
        <v>-25</v>
      </c>
      <c r="X1341" s="184" t="b">
        <f t="shared" si="288"/>
        <v>0</v>
      </c>
      <c r="Y1341" s="183" t="str">
        <f t="shared" si="294"/>
        <v>GROWTH</v>
      </c>
      <c r="Z1341" s="138">
        <v>0</v>
      </c>
      <c r="AA1341" s="133"/>
      <c r="AB1341" s="133" t="s">
        <v>121</v>
      </c>
      <c r="AC1341" s="149" t="s">
        <v>3061</v>
      </c>
      <c r="AD1341" s="139"/>
      <c r="AE1341" s="149" t="s">
        <v>3061</v>
      </c>
      <c r="AF1341" s="139">
        <v>34.166666666666664</v>
      </c>
    </row>
    <row r="1342" spans="1:32" s="156" customFormat="1" ht="12">
      <c r="A1342" s="149" t="s">
        <v>3061</v>
      </c>
      <c r="B1342" s="147" t="s">
        <v>101</v>
      </c>
      <c r="C1342" s="147" t="s">
        <v>4116</v>
      </c>
      <c r="D1342" s="147">
        <v>1000004416</v>
      </c>
      <c r="E1342" s="147" t="s">
        <v>4082</v>
      </c>
      <c r="F1342" s="148">
        <v>45843</v>
      </c>
      <c r="G1342" s="137" t="str">
        <f t="shared" si="287"/>
        <v>-</v>
      </c>
      <c r="H1342" s="137"/>
      <c r="I1342" s="177">
        <v>0</v>
      </c>
      <c r="J1342" s="177"/>
      <c r="K1342" s="178">
        <v>0</v>
      </c>
      <c r="L1342" s="178">
        <f t="shared" si="289"/>
        <v>0</v>
      </c>
      <c r="M1342" s="178" t="str">
        <f t="shared" si="290"/>
        <v>-</v>
      </c>
      <c r="N1342" s="179">
        <v>0</v>
      </c>
      <c r="O1342" s="180" t="str">
        <f t="shared" si="282"/>
        <v>Aug</v>
      </c>
      <c r="P1342" s="178">
        <v>0</v>
      </c>
      <c r="Q1342" s="181">
        <f t="shared" si="291"/>
        <v>0</v>
      </c>
      <c r="R1342" s="180" t="str">
        <f t="shared" si="283"/>
        <v xml:space="preserve"> </v>
      </c>
      <c r="S1342" s="181" t="b">
        <f t="shared" si="292"/>
        <v>0</v>
      </c>
      <c r="T1342" s="178">
        <f t="shared" si="284"/>
        <v>0</v>
      </c>
      <c r="U1342" s="182" t="str">
        <f t="shared" si="285"/>
        <v>Sep</v>
      </c>
      <c r="V1342" s="178">
        <f t="shared" si="286"/>
        <v>0</v>
      </c>
      <c r="W1342" s="183">
        <f t="shared" si="293"/>
        <v>0</v>
      </c>
      <c r="X1342" s="184" t="b">
        <f t="shared" si="288"/>
        <v>0</v>
      </c>
      <c r="Y1342" s="183" t="b">
        <f t="shared" si="294"/>
        <v>0</v>
      </c>
      <c r="Z1342" s="138">
        <v>0</v>
      </c>
      <c r="AA1342" s="133"/>
      <c r="AB1342" s="133" t="s">
        <v>121</v>
      </c>
      <c r="AC1342" s="149" t="s">
        <v>3061</v>
      </c>
      <c r="AD1342" s="139"/>
      <c r="AE1342" s="149" t="s">
        <v>3061</v>
      </c>
      <c r="AF1342" s="139">
        <v>7.916666666666667</v>
      </c>
    </row>
    <row r="1343" spans="1:32" s="156" customFormat="1" ht="12">
      <c r="A1343" s="149" t="s">
        <v>3061</v>
      </c>
      <c r="B1343" s="147" t="s">
        <v>97</v>
      </c>
      <c r="C1343" s="147" t="s">
        <v>4118</v>
      </c>
      <c r="D1343" s="147">
        <v>1000004402</v>
      </c>
      <c r="E1343" s="147" t="s">
        <v>4084</v>
      </c>
      <c r="F1343" s="148">
        <v>45827</v>
      </c>
      <c r="G1343" s="137" t="str">
        <f t="shared" si="287"/>
        <v>Targeted Dealer</v>
      </c>
      <c r="H1343" s="137"/>
      <c r="I1343" s="177">
        <v>50</v>
      </c>
      <c r="J1343" s="177"/>
      <c r="K1343" s="178">
        <v>50</v>
      </c>
      <c r="L1343" s="178">
        <f t="shared" si="289"/>
        <v>0</v>
      </c>
      <c r="M1343" s="178" t="str">
        <f t="shared" si="290"/>
        <v>-</v>
      </c>
      <c r="N1343" s="179">
        <v>25</v>
      </c>
      <c r="O1343" s="180" t="str">
        <f t="shared" si="282"/>
        <v>Aug</v>
      </c>
      <c r="P1343" s="178">
        <v>25</v>
      </c>
      <c r="Q1343" s="181">
        <f t="shared" si="291"/>
        <v>25</v>
      </c>
      <c r="R1343" s="180">
        <f t="shared" si="283"/>
        <v>1</v>
      </c>
      <c r="S1343" s="181" t="str">
        <f t="shared" si="292"/>
        <v>GROWTH</v>
      </c>
      <c r="T1343" s="178">
        <f t="shared" si="284"/>
        <v>25</v>
      </c>
      <c r="U1343" s="182" t="str">
        <f t="shared" si="285"/>
        <v>Sep</v>
      </c>
      <c r="V1343" s="178">
        <f t="shared" si="286"/>
        <v>25</v>
      </c>
      <c r="W1343" s="183">
        <f t="shared" si="293"/>
        <v>25</v>
      </c>
      <c r="X1343" s="184" t="b">
        <f t="shared" si="288"/>
        <v>0</v>
      </c>
      <c r="Y1343" s="183" t="str">
        <f t="shared" si="294"/>
        <v>GROWTH</v>
      </c>
      <c r="Z1343" s="138">
        <v>0</v>
      </c>
      <c r="AA1343" s="133"/>
      <c r="AB1343" s="133" t="s">
        <v>121</v>
      </c>
      <c r="AC1343" s="149" t="s">
        <v>3061</v>
      </c>
      <c r="AD1343" s="139"/>
      <c r="AE1343" s="149" t="s">
        <v>3061</v>
      </c>
      <c r="AF1343" s="139">
        <v>70</v>
      </c>
    </row>
    <row r="1344" spans="1:32" s="156" customFormat="1" ht="12">
      <c r="A1344" s="149" t="s">
        <v>121</v>
      </c>
      <c r="B1344" s="147" t="s">
        <v>25</v>
      </c>
      <c r="C1344" s="147" t="s">
        <v>4119</v>
      </c>
      <c r="D1344" s="147">
        <v>1000004433</v>
      </c>
      <c r="E1344" s="147" t="s">
        <v>4085</v>
      </c>
      <c r="F1344" s="148">
        <v>45856</v>
      </c>
      <c r="G1344" s="137" t="str">
        <f t="shared" si="287"/>
        <v>Targeted Dealer</v>
      </c>
      <c r="H1344" s="137"/>
      <c r="I1344" s="177">
        <v>40</v>
      </c>
      <c r="J1344" s="177"/>
      <c r="K1344" s="178">
        <v>40</v>
      </c>
      <c r="L1344" s="178">
        <f t="shared" si="289"/>
        <v>0</v>
      </c>
      <c r="M1344" s="178" t="str">
        <f t="shared" si="290"/>
        <v>-</v>
      </c>
      <c r="N1344" s="179">
        <v>40</v>
      </c>
      <c r="O1344" s="180" t="str">
        <f t="shared" si="282"/>
        <v>Aug</v>
      </c>
      <c r="P1344" s="178">
        <v>50</v>
      </c>
      <c r="Q1344" s="181">
        <f t="shared" si="291"/>
        <v>-10</v>
      </c>
      <c r="R1344" s="180">
        <f t="shared" si="283"/>
        <v>-0.19999999999999996</v>
      </c>
      <c r="S1344" s="181" t="str">
        <f t="shared" si="292"/>
        <v>DEGROWTH</v>
      </c>
      <c r="T1344" s="178">
        <f t="shared" si="284"/>
        <v>40</v>
      </c>
      <c r="U1344" s="182" t="str">
        <f t="shared" si="285"/>
        <v>Sep</v>
      </c>
      <c r="V1344" s="178">
        <f t="shared" ref="V1344:V1393" si="295">T1344</f>
        <v>40</v>
      </c>
      <c r="W1344" s="183">
        <f t="shared" si="293"/>
        <v>0</v>
      </c>
      <c r="X1344" s="184" t="b">
        <f t="shared" si="288"/>
        <v>0</v>
      </c>
      <c r="Y1344" s="183" t="str">
        <f t="shared" si="294"/>
        <v>GROWTH</v>
      </c>
      <c r="Z1344" s="138">
        <v>0</v>
      </c>
      <c r="AA1344" s="133"/>
      <c r="AB1344" s="133" t="s">
        <v>121</v>
      </c>
      <c r="AC1344" s="149" t="s">
        <v>121</v>
      </c>
      <c r="AD1344" s="139"/>
      <c r="AE1344" s="149" t="s">
        <v>121</v>
      </c>
      <c r="AF1344" s="139">
        <v>45.833333333333336</v>
      </c>
    </row>
    <row r="1345" spans="1:32" s="156" customFormat="1" ht="12">
      <c r="A1345" s="149" t="s">
        <v>3061</v>
      </c>
      <c r="B1345" s="147" t="s">
        <v>87</v>
      </c>
      <c r="C1345" s="147" t="s">
        <v>4120</v>
      </c>
      <c r="D1345" s="147">
        <v>1000004419</v>
      </c>
      <c r="E1345" s="147" t="s">
        <v>4086</v>
      </c>
      <c r="F1345" s="148">
        <v>45856</v>
      </c>
      <c r="G1345" s="137" t="str">
        <f t="shared" si="287"/>
        <v>Targeted Dealer</v>
      </c>
      <c r="H1345" s="137"/>
      <c r="I1345" s="177">
        <v>200</v>
      </c>
      <c r="J1345" s="177"/>
      <c r="K1345" s="178">
        <v>200</v>
      </c>
      <c r="L1345" s="178">
        <f t="shared" si="289"/>
        <v>0</v>
      </c>
      <c r="M1345" s="178" t="str">
        <f t="shared" si="290"/>
        <v>-</v>
      </c>
      <c r="N1345" s="179">
        <v>195</v>
      </c>
      <c r="O1345" s="180" t="str">
        <f t="shared" si="282"/>
        <v>Aug</v>
      </c>
      <c r="P1345" s="178">
        <v>145</v>
      </c>
      <c r="Q1345" s="181">
        <f t="shared" si="291"/>
        <v>55</v>
      </c>
      <c r="R1345" s="180">
        <f t="shared" si="283"/>
        <v>0.3793103448275863</v>
      </c>
      <c r="S1345" s="181" t="str">
        <f t="shared" si="292"/>
        <v>GROWTH</v>
      </c>
      <c r="T1345" s="178">
        <f t="shared" si="284"/>
        <v>195</v>
      </c>
      <c r="U1345" s="182" t="str">
        <f t="shared" si="285"/>
        <v>Sep</v>
      </c>
      <c r="V1345" s="178">
        <f t="shared" si="295"/>
        <v>195</v>
      </c>
      <c r="W1345" s="183">
        <f t="shared" si="293"/>
        <v>5</v>
      </c>
      <c r="X1345" s="184" t="b">
        <f t="shared" si="288"/>
        <v>0</v>
      </c>
      <c r="Y1345" s="183" t="str">
        <f t="shared" si="294"/>
        <v>GROWTH</v>
      </c>
      <c r="Z1345" s="138">
        <v>0</v>
      </c>
      <c r="AA1345" s="133"/>
      <c r="AB1345" s="133" t="s">
        <v>121</v>
      </c>
      <c r="AC1345" s="149" t="s">
        <v>3061</v>
      </c>
      <c r="AD1345" s="139"/>
      <c r="AE1345" s="149" t="s">
        <v>3061</v>
      </c>
      <c r="AF1345" s="139">
        <v>203.82500000000002</v>
      </c>
    </row>
    <row r="1346" spans="1:32" s="156" customFormat="1" ht="12">
      <c r="A1346" s="149" t="s">
        <v>3061</v>
      </c>
      <c r="B1346" s="147" t="s">
        <v>4092</v>
      </c>
      <c r="C1346" s="147" t="s">
        <v>4121</v>
      </c>
      <c r="D1346" s="147">
        <v>1000004413</v>
      </c>
      <c r="E1346" s="147" t="s">
        <v>4087</v>
      </c>
      <c r="F1346" s="148">
        <v>45841</v>
      </c>
      <c r="G1346" s="137" t="str">
        <f t="shared" si="287"/>
        <v>Targeted Dealer</v>
      </c>
      <c r="H1346" s="137"/>
      <c r="I1346" s="177">
        <v>25</v>
      </c>
      <c r="J1346" s="177"/>
      <c r="K1346" s="178">
        <v>10</v>
      </c>
      <c r="L1346" s="178">
        <f t="shared" si="289"/>
        <v>15</v>
      </c>
      <c r="M1346" s="178" t="str">
        <f t="shared" si="290"/>
        <v>-</v>
      </c>
      <c r="N1346" s="179">
        <v>25</v>
      </c>
      <c r="O1346" s="180" t="str">
        <f t="shared" si="282"/>
        <v>Aug</v>
      </c>
      <c r="P1346" s="178">
        <v>25</v>
      </c>
      <c r="Q1346" s="181">
        <f t="shared" si="291"/>
        <v>-15</v>
      </c>
      <c r="R1346" s="180">
        <f t="shared" si="283"/>
        <v>-0.6</v>
      </c>
      <c r="S1346" s="181" t="str">
        <f t="shared" si="292"/>
        <v>DEGROWTH</v>
      </c>
      <c r="T1346" s="178">
        <f t="shared" si="284"/>
        <v>25</v>
      </c>
      <c r="U1346" s="182" t="str">
        <f t="shared" si="285"/>
        <v>Sep</v>
      </c>
      <c r="V1346" s="178">
        <f t="shared" si="295"/>
        <v>25</v>
      </c>
      <c r="W1346" s="183">
        <f t="shared" si="293"/>
        <v>-15</v>
      </c>
      <c r="X1346" s="184" t="b">
        <f t="shared" si="288"/>
        <v>0</v>
      </c>
      <c r="Y1346" s="183" t="str">
        <f t="shared" si="294"/>
        <v>GROWTH</v>
      </c>
      <c r="Z1346" s="138">
        <v>0</v>
      </c>
      <c r="AA1346" s="133"/>
      <c r="AB1346" s="133" t="s">
        <v>121</v>
      </c>
      <c r="AC1346" s="149" t="s">
        <v>3061</v>
      </c>
      <c r="AD1346" s="139"/>
      <c r="AE1346" s="149" t="s">
        <v>3061</v>
      </c>
      <c r="AF1346" s="139">
        <v>30</v>
      </c>
    </row>
    <row r="1347" spans="1:32" s="156" customFormat="1" ht="12">
      <c r="A1347" s="133" t="s">
        <v>3918</v>
      </c>
      <c r="B1347" s="147" t="s">
        <v>76</v>
      </c>
      <c r="C1347" s="147" t="s">
        <v>4122</v>
      </c>
      <c r="D1347" s="147">
        <v>1000004418</v>
      </c>
      <c r="E1347" s="147" t="s">
        <v>4088</v>
      </c>
      <c r="F1347" s="148">
        <v>45849</v>
      </c>
      <c r="G1347" s="137" t="str">
        <f t="shared" si="287"/>
        <v>Targeted Dealer</v>
      </c>
      <c r="H1347" s="137"/>
      <c r="I1347" s="177">
        <v>50</v>
      </c>
      <c r="J1347" s="177"/>
      <c r="K1347" s="178">
        <v>50.5</v>
      </c>
      <c r="L1347" s="178">
        <f t="shared" si="289"/>
        <v>-0.5</v>
      </c>
      <c r="M1347" s="178" t="str">
        <f t="shared" si="290"/>
        <v>-</v>
      </c>
      <c r="N1347" s="179">
        <v>10</v>
      </c>
      <c r="O1347" s="180" t="str">
        <f t="shared" si="282"/>
        <v>Aug</v>
      </c>
      <c r="P1347" s="178">
        <v>49</v>
      </c>
      <c r="Q1347" s="181">
        <f t="shared" si="291"/>
        <v>1.5</v>
      </c>
      <c r="R1347" s="180">
        <f t="shared" si="283"/>
        <v>3.0612244897959107E-2</v>
      </c>
      <c r="S1347" s="181" t="str">
        <f t="shared" si="292"/>
        <v>GROWTH</v>
      </c>
      <c r="T1347" s="178">
        <f t="shared" si="284"/>
        <v>10</v>
      </c>
      <c r="U1347" s="182" t="str">
        <f t="shared" si="285"/>
        <v>Sep</v>
      </c>
      <c r="V1347" s="178">
        <f t="shared" si="295"/>
        <v>10</v>
      </c>
      <c r="W1347" s="183">
        <f t="shared" si="293"/>
        <v>40.5</v>
      </c>
      <c r="X1347" s="184" t="b">
        <f t="shared" si="288"/>
        <v>0</v>
      </c>
      <c r="Y1347" s="183" t="str">
        <f t="shared" si="294"/>
        <v>GROWTH</v>
      </c>
      <c r="Z1347" s="138">
        <v>0</v>
      </c>
      <c r="AA1347" s="133"/>
      <c r="AB1347" s="133" t="s">
        <v>121</v>
      </c>
      <c r="AC1347" s="133" t="s">
        <v>3918</v>
      </c>
      <c r="AD1347" s="139"/>
      <c r="AE1347" s="133" t="s">
        <v>3918</v>
      </c>
      <c r="AF1347" s="139">
        <v>45.833333333333336</v>
      </c>
    </row>
    <row r="1348" spans="1:32" s="156" customFormat="1" ht="12">
      <c r="A1348" s="149" t="s">
        <v>121</v>
      </c>
      <c r="B1348" s="147" t="s">
        <v>548</v>
      </c>
      <c r="C1348" s="147" t="s">
        <v>4127</v>
      </c>
      <c r="D1348" s="147">
        <v>1000004434</v>
      </c>
      <c r="E1348" s="147" t="s">
        <v>4089</v>
      </c>
      <c r="F1348" s="148">
        <v>45857</v>
      </c>
      <c r="G1348" s="137" t="str">
        <f t="shared" ref="G1348:G1395" si="296">IF(I1348&gt;0,"Targeted Dealer","-")</f>
        <v>Targeted Dealer</v>
      </c>
      <c r="H1348" s="137"/>
      <c r="I1348" s="177">
        <v>40</v>
      </c>
      <c r="J1348" s="177"/>
      <c r="K1348" s="178">
        <v>82</v>
      </c>
      <c r="L1348" s="178">
        <f t="shared" si="289"/>
        <v>-42</v>
      </c>
      <c r="M1348" s="178" t="str">
        <f t="shared" si="290"/>
        <v>-</v>
      </c>
      <c r="N1348" s="179">
        <v>200</v>
      </c>
      <c r="O1348" s="180" t="str">
        <f t="shared" ref="O1348:O1411" si="297">IF(F1348&lt;=$P$2,"Aug","")</f>
        <v>Aug</v>
      </c>
      <c r="P1348" s="178">
        <v>40</v>
      </c>
      <c r="Q1348" s="181">
        <f t="shared" si="291"/>
        <v>42</v>
      </c>
      <c r="R1348" s="180">
        <f t="shared" ref="R1348:R1411" si="298">IFERROR(IF(O1348="Aug",(K1348/P1348-1))," ")</f>
        <v>1.0499999999999998</v>
      </c>
      <c r="S1348" s="181" t="str">
        <f t="shared" si="292"/>
        <v>GROWTH</v>
      </c>
      <c r="T1348" s="178">
        <f t="shared" ref="T1348:T1411" si="299">N1348</f>
        <v>200</v>
      </c>
      <c r="U1348" s="182" t="str">
        <f t="shared" ref="U1348:U1411" si="300">IF(F1348&lt;=$V$2,"Sep","")</f>
        <v>Sep</v>
      </c>
      <c r="V1348" s="178">
        <f t="shared" si="295"/>
        <v>200</v>
      </c>
      <c r="W1348" s="183">
        <f t="shared" si="293"/>
        <v>-118</v>
      </c>
      <c r="X1348" s="184" t="b">
        <f t="shared" si="288"/>
        <v>0</v>
      </c>
      <c r="Y1348" s="183" t="str">
        <f t="shared" si="294"/>
        <v>GROWTH</v>
      </c>
      <c r="Z1348" s="138">
        <v>0</v>
      </c>
      <c r="AA1348" s="133"/>
      <c r="AB1348" s="133" t="s">
        <v>121</v>
      </c>
      <c r="AC1348" s="149" t="s">
        <v>121</v>
      </c>
      <c r="AD1348" s="139"/>
      <c r="AE1348" s="149" t="s">
        <v>121</v>
      </c>
      <c r="AF1348" s="139">
        <v>46.666666666666664</v>
      </c>
    </row>
    <row r="1349" spans="1:32" s="156" customFormat="1" ht="12">
      <c r="A1349" s="149" t="s">
        <v>1245</v>
      </c>
      <c r="B1349" s="147" t="s">
        <v>48</v>
      </c>
      <c r="C1349" s="147" t="s">
        <v>4125</v>
      </c>
      <c r="D1349" s="147">
        <v>1000004420</v>
      </c>
      <c r="E1349" s="147" t="s">
        <v>4091</v>
      </c>
      <c r="F1349" s="148">
        <v>45856</v>
      </c>
      <c r="G1349" s="137" t="str">
        <f t="shared" si="296"/>
        <v>Targeted Dealer</v>
      </c>
      <c r="H1349" s="137"/>
      <c r="I1349" s="177">
        <v>44</v>
      </c>
      <c r="J1349" s="177"/>
      <c r="K1349" s="178">
        <v>46</v>
      </c>
      <c r="L1349" s="178">
        <f t="shared" si="289"/>
        <v>-2</v>
      </c>
      <c r="M1349" s="178" t="str">
        <f t="shared" si="290"/>
        <v>-</v>
      </c>
      <c r="N1349" s="179">
        <v>43</v>
      </c>
      <c r="O1349" s="180" t="str">
        <f t="shared" si="297"/>
        <v>Aug</v>
      </c>
      <c r="P1349" s="178">
        <v>36</v>
      </c>
      <c r="Q1349" s="181">
        <f t="shared" si="291"/>
        <v>10</v>
      </c>
      <c r="R1349" s="180">
        <f t="shared" si="298"/>
        <v>0.27777777777777768</v>
      </c>
      <c r="S1349" s="181" t="str">
        <f t="shared" si="292"/>
        <v>GROWTH</v>
      </c>
      <c r="T1349" s="178">
        <f t="shared" si="299"/>
        <v>43</v>
      </c>
      <c r="U1349" s="182" t="str">
        <f t="shared" si="300"/>
        <v>Sep</v>
      </c>
      <c r="V1349" s="178">
        <f t="shared" si="295"/>
        <v>43</v>
      </c>
      <c r="W1349" s="183">
        <f t="shared" si="293"/>
        <v>3</v>
      </c>
      <c r="X1349" s="184" t="b">
        <f t="shared" si="288"/>
        <v>0</v>
      </c>
      <c r="Y1349" s="183" t="str">
        <f t="shared" si="294"/>
        <v>GROWTH</v>
      </c>
      <c r="Z1349" s="138">
        <v>0</v>
      </c>
      <c r="AA1349" s="133"/>
      <c r="AB1349" s="133" t="s">
        <v>121</v>
      </c>
      <c r="AC1349" s="149" t="s">
        <v>1245</v>
      </c>
      <c r="AD1349" s="139"/>
      <c r="AE1349" s="149" t="s">
        <v>1245</v>
      </c>
      <c r="AF1349" s="139">
        <v>47.6</v>
      </c>
    </row>
    <row r="1350" spans="1:32" s="156" customFormat="1" ht="12">
      <c r="A1350" s="138" t="s">
        <v>3919</v>
      </c>
      <c r="B1350" s="147" t="s">
        <v>84</v>
      </c>
      <c r="C1350" s="147" t="s">
        <v>4126</v>
      </c>
      <c r="D1350" s="147">
        <v>1000002018</v>
      </c>
      <c r="E1350" s="147" t="s">
        <v>3713</v>
      </c>
      <c r="F1350" s="148">
        <v>44739</v>
      </c>
      <c r="G1350" s="137" t="str">
        <f t="shared" si="296"/>
        <v>Targeted Dealer</v>
      </c>
      <c r="H1350" s="137"/>
      <c r="I1350" s="177">
        <v>200</v>
      </c>
      <c r="J1350" s="177"/>
      <c r="K1350" s="178">
        <v>174</v>
      </c>
      <c r="L1350" s="178">
        <f t="shared" si="289"/>
        <v>26</v>
      </c>
      <c r="M1350" s="178" t="str">
        <f t="shared" si="290"/>
        <v>-</v>
      </c>
      <c r="N1350" s="179">
        <v>103</v>
      </c>
      <c r="O1350" s="180" t="str">
        <f t="shared" si="297"/>
        <v>Aug</v>
      </c>
      <c r="P1350" s="178">
        <v>235.25</v>
      </c>
      <c r="Q1350" s="181">
        <f t="shared" si="291"/>
        <v>-61.25</v>
      </c>
      <c r="R1350" s="180">
        <f t="shared" si="298"/>
        <v>-0.2603613177470776</v>
      </c>
      <c r="S1350" s="181" t="str">
        <f t="shared" si="292"/>
        <v>DEGROWTH</v>
      </c>
      <c r="T1350" s="178">
        <f t="shared" si="299"/>
        <v>103</v>
      </c>
      <c r="U1350" s="182" t="str">
        <f t="shared" si="300"/>
        <v>Sep</v>
      </c>
      <c r="V1350" s="178">
        <f t="shared" si="295"/>
        <v>103</v>
      </c>
      <c r="W1350" s="183">
        <f t="shared" si="293"/>
        <v>71</v>
      </c>
      <c r="X1350" s="184" t="b">
        <f t="shared" si="288"/>
        <v>0</v>
      </c>
      <c r="Y1350" s="183" t="str">
        <f t="shared" si="294"/>
        <v>GROWTH</v>
      </c>
      <c r="Z1350" s="138">
        <v>0</v>
      </c>
      <c r="AA1350" s="133"/>
      <c r="AB1350" s="133" t="s">
        <v>121</v>
      </c>
      <c r="AC1350" s="138" t="s">
        <v>3919</v>
      </c>
      <c r="AD1350" s="139"/>
      <c r="AE1350" s="138" t="s">
        <v>3919</v>
      </c>
      <c r="AF1350" s="139">
        <v>276.79166666666669</v>
      </c>
    </row>
    <row r="1351" spans="1:32" s="156" customFormat="1" ht="12">
      <c r="A1351" s="149" t="s">
        <v>3061</v>
      </c>
      <c r="B1351" s="147" t="s">
        <v>99</v>
      </c>
      <c r="C1351" s="147" t="s">
        <v>4139</v>
      </c>
      <c r="D1351" s="147">
        <v>1000004436</v>
      </c>
      <c r="E1351" s="147" t="s">
        <v>4128</v>
      </c>
      <c r="F1351" s="148">
        <v>45866</v>
      </c>
      <c r="G1351" s="137" t="str">
        <f t="shared" si="296"/>
        <v>Targeted Dealer</v>
      </c>
      <c r="H1351" s="137"/>
      <c r="I1351" s="177">
        <v>25</v>
      </c>
      <c r="J1351" s="177"/>
      <c r="K1351" s="178">
        <v>25</v>
      </c>
      <c r="L1351" s="178">
        <f t="shared" si="289"/>
        <v>0</v>
      </c>
      <c r="M1351" s="178" t="str">
        <f t="shared" si="290"/>
        <v>-</v>
      </c>
      <c r="N1351" s="179">
        <v>25</v>
      </c>
      <c r="O1351" s="180" t="str">
        <f t="shared" si="297"/>
        <v>Aug</v>
      </c>
      <c r="P1351" s="178">
        <v>0</v>
      </c>
      <c r="Q1351" s="181">
        <f t="shared" si="291"/>
        <v>25</v>
      </c>
      <c r="R1351" s="180" t="str">
        <f t="shared" si="298"/>
        <v xml:space="preserve"> </v>
      </c>
      <c r="S1351" s="181" t="str">
        <f t="shared" si="292"/>
        <v>GROWTH</v>
      </c>
      <c r="T1351" s="178">
        <f t="shared" si="299"/>
        <v>25</v>
      </c>
      <c r="U1351" s="182" t="str">
        <f t="shared" si="300"/>
        <v>Sep</v>
      </c>
      <c r="V1351" s="178">
        <f t="shared" si="295"/>
        <v>25</v>
      </c>
      <c r="W1351" s="183">
        <f t="shared" si="293"/>
        <v>0</v>
      </c>
      <c r="X1351" s="184" t="b">
        <f t="shared" si="288"/>
        <v>0</v>
      </c>
      <c r="Y1351" s="183" t="str">
        <f t="shared" si="294"/>
        <v>GROWTH</v>
      </c>
      <c r="Z1351" s="138">
        <v>0</v>
      </c>
      <c r="AA1351" s="133"/>
      <c r="AB1351" s="133" t="s">
        <v>121</v>
      </c>
      <c r="AC1351" s="149" t="s">
        <v>3061</v>
      </c>
      <c r="AD1351" s="139"/>
      <c r="AE1351" s="149" t="s">
        <v>3061</v>
      </c>
      <c r="AF1351" s="139">
        <v>35.625</v>
      </c>
    </row>
    <row r="1352" spans="1:32" s="156" customFormat="1" ht="12">
      <c r="A1352" s="149" t="s">
        <v>1245</v>
      </c>
      <c r="B1352" s="147" t="s">
        <v>40</v>
      </c>
      <c r="C1352" s="147" t="s">
        <v>4140</v>
      </c>
      <c r="D1352" s="147">
        <v>1000004439</v>
      </c>
      <c r="E1352" s="147" t="s">
        <v>2609</v>
      </c>
      <c r="F1352" s="148">
        <v>45869</v>
      </c>
      <c r="G1352" s="137" t="str">
        <f t="shared" si="296"/>
        <v>Targeted Dealer</v>
      </c>
      <c r="H1352" s="137"/>
      <c r="I1352" s="177">
        <v>185</v>
      </c>
      <c r="J1352" s="177"/>
      <c r="K1352" s="178">
        <v>193</v>
      </c>
      <c r="L1352" s="178">
        <f t="shared" si="289"/>
        <v>-8</v>
      </c>
      <c r="M1352" s="178" t="str">
        <f t="shared" si="290"/>
        <v>-</v>
      </c>
      <c r="N1352" s="179">
        <v>72</v>
      </c>
      <c r="O1352" s="180" t="str">
        <f t="shared" si="297"/>
        <v>Aug</v>
      </c>
      <c r="P1352" s="178">
        <v>135</v>
      </c>
      <c r="Q1352" s="181">
        <f t="shared" si="291"/>
        <v>58</v>
      </c>
      <c r="R1352" s="180">
        <f t="shared" si="298"/>
        <v>0.42962962962962958</v>
      </c>
      <c r="S1352" s="181" t="str">
        <f t="shared" si="292"/>
        <v>GROWTH</v>
      </c>
      <c r="T1352" s="178">
        <f t="shared" si="299"/>
        <v>72</v>
      </c>
      <c r="U1352" s="182" t="str">
        <f t="shared" si="300"/>
        <v>Sep</v>
      </c>
      <c r="V1352" s="178">
        <f t="shared" si="295"/>
        <v>72</v>
      </c>
      <c r="W1352" s="183">
        <f t="shared" si="293"/>
        <v>121</v>
      </c>
      <c r="X1352" s="184" t="b">
        <f t="shared" si="288"/>
        <v>0</v>
      </c>
      <c r="Y1352" s="183" t="str">
        <f t="shared" si="294"/>
        <v>GROWTH</v>
      </c>
      <c r="Z1352" s="138">
        <v>0</v>
      </c>
      <c r="AA1352" s="133"/>
      <c r="AB1352" s="133" t="s">
        <v>121</v>
      </c>
      <c r="AC1352" s="149" t="s">
        <v>1245</v>
      </c>
      <c r="AD1352" s="139"/>
      <c r="AE1352" s="149" t="s">
        <v>1245</v>
      </c>
      <c r="AF1352" s="139">
        <v>125.41666666666667</v>
      </c>
    </row>
    <row r="1353" spans="1:32" s="156" customFormat="1" ht="12">
      <c r="A1353" s="149" t="s">
        <v>1245</v>
      </c>
      <c r="B1353" s="147" t="s">
        <v>63</v>
      </c>
      <c r="C1353" s="147" t="s">
        <v>4141</v>
      </c>
      <c r="D1353" s="147">
        <v>1000004423</v>
      </c>
      <c r="E1353" s="147" t="s">
        <v>4130</v>
      </c>
      <c r="F1353" s="148">
        <v>45850</v>
      </c>
      <c r="G1353" s="137" t="str">
        <f t="shared" si="296"/>
        <v>Targeted Dealer</v>
      </c>
      <c r="H1353" s="137"/>
      <c r="I1353" s="177">
        <v>25</v>
      </c>
      <c r="J1353" s="177"/>
      <c r="K1353" s="178">
        <v>33</v>
      </c>
      <c r="L1353" s="178">
        <f t="shared" si="289"/>
        <v>-8</v>
      </c>
      <c r="M1353" s="178" t="str">
        <f t="shared" si="290"/>
        <v>-</v>
      </c>
      <c r="N1353" s="179">
        <v>5</v>
      </c>
      <c r="O1353" s="180" t="str">
        <f t="shared" si="297"/>
        <v>Aug</v>
      </c>
      <c r="P1353" s="178">
        <v>13.5</v>
      </c>
      <c r="Q1353" s="181">
        <f t="shared" si="291"/>
        <v>19.5</v>
      </c>
      <c r="R1353" s="180">
        <f t="shared" si="298"/>
        <v>1.4444444444444446</v>
      </c>
      <c r="S1353" s="181" t="str">
        <f t="shared" si="292"/>
        <v>GROWTH</v>
      </c>
      <c r="T1353" s="178">
        <f t="shared" si="299"/>
        <v>5</v>
      </c>
      <c r="U1353" s="182" t="str">
        <f t="shared" si="300"/>
        <v>Sep</v>
      </c>
      <c r="V1353" s="178">
        <f t="shared" si="295"/>
        <v>5</v>
      </c>
      <c r="W1353" s="183">
        <f t="shared" si="293"/>
        <v>28</v>
      </c>
      <c r="X1353" s="184" t="b">
        <f t="shared" si="288"/>
        <v>0</v>
      </c>
      <c r="Y1353" s="183" t="str">
        <f t="shared" si="294"/>
        <v>GROWTH</v>
      </c>
      <c r="Z1353" s="138">
        <v>0</v>
      </c>
      <c r="AA1353" s="133"/>
      <c r="AB1353" s="133" t="s">
        <v>121</v>
      </c>
      <c r="AC1353" s="149" t="s">
        <v>3061</v>
      </c>
      <c r="AD1353" s="139"/>
      <c r="AE1353" s="149" t="s">
        <v>1245</v>
      </c>
      <c r="AF1353" s="139">
        <v>13.916666666666666</v>
      </c>
    </row>
    <row r="1354" spans="1:32" s="156" customFormat="1" ht="12">
      <c r="A1354" s="149" t="s">
        <v>121</v>
      </c>
      <c r="B1354" s="147" t="s">
        <v>34</v>
      </c>
      <c r="C1354" s="147" t="s">
        <v>4142</v>
      </c>
      <c r="D1354" s="147">
        <v>1000004444</v>
      </c>
      <c r="E1354" s="147" t="s">
        <v>4132</v>
      </c>
      <c r="F1354" s="148">
        <v>45869</v>
      </c>
      <c r="G1354" s="137" t="str">
        <f t="shared" si="296"/>
        <v>Targeted Dealer</v>
      </c>
      <c r="H1354" s="137"/>
      <c r="I1354" s="177">
        <v>30</v>
      </c>
      <c r="J1354" s="177"/>
      <c r="K1354" s="178">
        <v>44</v>
      </c>
      <c r="L1354" s="178">
        <f t="shared" si="289"/>
        <v>-14</v>
      </c>
      <c r="M1354" s="178" t="str">
        <f t="shared" si="290"/>
        <v>-</v>
      </c>
      <c r="N1354" s="179">
        <v>25</v>
      </c>
      <c r="O1354" s="180" t="str">
        <f t="shared" si="297"/>
        <v>Aug</v>
      </c>
      <c r="P1354" s="178">
        <v>37</v>
      </c>
      <c r="Q1354" s="181">
        <f t="shared" si="291"/>
        <v>7</v>
      </c>
      <c r="R1354" s="180">
        <f t="shared" si="298"/>
        <v>0.18918918918918926</v>
      </c>
      <c r="S1354" s="181" t="str">
        <f t="shared" si="292"/>
        <v>GROWTH</v>
      </c>
      <c r="T1354" s="178">
        <f t="shared" si="299"/>
        <v>25</v>
      </c>
      <c r="U1354" s="182" t="str">
        <f t="shared" si="300"/>
        <v>Sep</v>
      </c>
      <c r="V1354" s="178">
        <f t="shared" si="295"/>
        <v>25</v>
      </c>
      <c r="W1354" s="183">
        <f t="shared" si="293"/>
        <v>19</v>
      </c>
      <c r="X1354" s="184" t="b">
        <f t="shared" si="288"/>
        <v>0</v>
      </c>
      <c r="Y1354" s="183" t="str">
        <f t="shared" si="294"/>
        <v>GROWTH</v>
      </c>
      <c r="Z1354" s="138">
        <v>0</v>
      </c>
      <c r="AA1354" s="133"/>
      <c r="AB1354" s="133" t="s">
        <v>121</v>
      </c>
      <c r="AC1354" s="149" t="s">
        <v>121</v>
      </c>
      <c r="AD1354" s="139"/>
      <c r="AE1354" s="149" t="s">
        <v>121</v>
      </c>
      <c r="AF1354" s="139">
        <v>18.666666666666668</v>
      </c>
    </row>
    <row r="1355" spans="1:32" s="156" customFormat="1" ht="12">
      <c r="A1355" s="149" t="s">
        <v>1245</v>
      </c>
      <c r="B1355" s="147" t="s">
        <v>58</v>
      </c>
      <c r="C1355" s="147" t="s">
        <v>4143</v>
      </c>
      <c r="D1355" s="147">
        <v>1000004438</v>
      </c>
      <c r="E1355" s="147" t="s">
        <v>4133</v>
      </c>
      <c r="F1355" s="148">
        <v>45868</v>
      </c>
      <c r="G1355" s="137" t="str">
        <f t="shared" si="296"/>
        <v>Targeted Dealer</v>
      </c>
      <c r="H1355" s="137"/>
      <c r="I1355" s="177">
        <v>40</v>
      </c>
      <c r="J1355" s="177"/>
      <c r="K1355" s="178">
        <v>60</v>
      </c>
      <c r="L1355" s="178">
        <f t="shared" si="289"/>
        <v>-20</v>
      </c>
      <c r="M1355" s="178" t="str">
        <f t="shared" si="290"/>
        <v>-</v>
      </c>
      <c r="N1355" s="179">
        <v>56.5</v>
      </c>
      <c r="O1355" s="180" t="str">
        <f t="shared" si="297"/>
        <v>Aug</v>
      </c>
      <c r="P1355" s="178">
        <v>58</v>
      </c>
      <c r="Q1355" s="181">
        <f t="shared" si="291"/>
        <v>2</v>
      </c>
      <c r="R1355" s="180">
        <f t="shared" si="298"/>
        <v>3.4482758620689724E-2</v>
      </c>
      <c r="S1355" s="181" t="str">
        <f t="shared" si="292"/>
        <v>GROWTH</v>
      </c>
      <c r="T1355" s="178">
        <f t="shared" si="299"/>
        <v>56.5</v>
      </c>
      <c r="U1355" s="182" t="str">
        <f t="shared" si="300"/>
        <v>Sep</v>
      </c>
      <c r="V1355" s="178">
        <f t="shared" si="295"/>
        <v>56.5</v>
      </c>
      <c r="W1355" s="183">
        <f t="shared" si="293"/>
        <v>3.5</v>
      </c>
      <c r="X1355" s="184" t="b">
        <f t="shared" si="288"/>
        <v>0</v>
      </c>
      <c r="Y1355" s="183" t="str">
        <f t="shared" si="294"/>
        <v>GROWTH</v>
      </c>
      <c r="Z1355" s="138">
        <v>0</v>
      </c>
      <c r="AA1355" s="133"/>
      <c r="AB1355" s="133" t="s">
        <v>121</v>
      </c>
      <c r="AC1355" s="149" t="s">
        <v>1245</v>
      </c>
      <c r="AD1355" s="139"/>
      <c r="AE1355" s="149" t="s">
        <v>1245</v>
      </c>
      <c r="AF1355" s="139">
        <v>54</v>
      </c>
    </row>
    <row r="1356" spans="1:32" s="156" customFormat="1" ht="12">
      <c r="A1356" s="149" t="s">
        <v>1245</v>
      </c>
      <c r="B1356" s="147" t="s">
        <v>58</v>
      </c>
      <c r="C1356" s="147" t="s">
        <v>2430</v>
      </c>
      <c r="D1356" s="147">
        <v>1000000992</v>
      </c>
      <c r="E1356" s="147" t="s">
        <v>2431</v>
      </c>
      <c r="F1356" s="148">
        <v>44738</v>
      </c>
      <c r="G1356" s="137" t="str">
        <f t="shared" si="296"/>
        <v>Targeted Dealer</v>
      </c>
      <c r="H1356" s="137"/>
      <c r="I1356" s="177">
        <v>40</v>
      </c>
      <c r="J1356" s="177"/>
      <c r="K1356" s="178">
        <v>70.5</v>
      </c>
      <c r="L1356" s="178">
        <f t="shared" si="289"/>
        <v>-30.5</v>
      </c>
      <c r="M1356" s="178" t="str">
        <f t="shared" si="290"/>
        <v>-</v>
      </c>
      <c r="N1356" s="179">
        <v>42</v>
      </c>
      <c r="O1356" s="180" t="str">
        <f t="shared" si="297"/>
        <v>Aug</v>
      </c>
      <c r="P1356" s="178">
        <v>54.75</v>
      </c>
      <c r="Q1356" s="181">
        <f t="shared" si="291"/>
        <v>15.75</v>
      </c>
      <c r="R1356" s="180">
        <f t="shared" si="298"/>
        <v>0.28767123287671237</v>
      </c>
      <c r="S1356" s="181" t="str">
        <f t="shared" si="292"/>
        <v>GROWTH</v>
      </c>
      <c r="T1356" s="178">
        <f t="shared" si="299"/>
        <v>42</v>
      </c>
      <c r="U1356" s="182" t="str">
        <f t="shared" si="300"/>
        <v>Sep</v>
      </c>
      <c r="V1356" s="178">
        <f t="shared" si="295"/>
        <v>42</v>
      </c>
      <c r="W1356" s="183">
        <f t="shared" si="293"/>
        <v>28.5</v>
      </c>
      <c r="X1356" s="184" t="b">
        <f t="shared" si="288"/>
        <v>0</v>
      </c>
      <c r="Y1356" s="183" t="str">
        <f t="shared" si="294"/>
        <v>GROWTH</v>
      </c>
      <c r="Z1356" s="138">
        <v>0</v>
      </c>
      <c r="AA1356" s="133"/>
      <c r="AB1356" s="133" t="s">
        <v>121</v>
      </c>
      <c r="AC1356" s="149" t="s">
        <v>1245</v>
      </c>
      <c r="AD1356" s="139"/>
      <c r="AE1356" s="149" t="s">
        <v>1245</v>
      </c>
      <c r="AF1356" s="139">
        <v>38.891666666666666</v>
      </c>
    </row>
    <row r="1357" spans="1:32" s="156" customFormat="1" ht="12">
      <c r="A1357" s="149" t="s">
        <v>1245</v>
      </c>
      <c r="B1357" s="147" t="s">
        <v>58</v>
      </c>
      <c r="C1357" s="147" t="s">
        <v>2390</v>
      </c>
      <c r="D1357" s="147">
        <v>1000000590</v>
      </c>
      <c r="E1357" s="147" t="s">
        <v>2391</v>
      </c>
      <c r="F1357" s="148">
        <v>44738</v>
      </c>
      <c r="G1357" s="137" t="str">
        <f t="shared" si="296"/>
        <v>Targeted Dealer</v>
      </c>
      <c r="H1357" s="137"/>
      <c r="I1357" s="177">
        <v>20</v>
      </c>
      <c r="J1357" s="177"/>
      <c r="K1357" s="178">
        <v>41.25</v>
      </c>
      <c r="L1357" s="178">
        <f t="shared" si="289"/>
        <v>-21.25</v>
      </c>
      <c r="M1357" s="178" t="str">
        <f t="shared" si="290"/>
        <v>-</v>
      </c>
      <c r="N1357" s="179">
        <v>40</v>
      </c>
      <c r="O1357" s="180" t="str">
        <f t="shared" si="297"/>
        <v>Aug</v>
      </c>
      <c r="P1357" s="178">
        <v>29</v>
      </c>
      <c r="Q1357" s="181">
        <f t="shared" si="291"/>
        <v>12.25</v>
      </c>
      <c r="R1357" s="180">
        <f t="shared" si="298"/>
        <v>0.42241379310344818</v>
      </c>
      <c r="S1357" s="181" t="str">
        <f t="shared" si="292"/>
        <v>GROWTH</v>
      </c>
      <c r="T1357" s="178">
        <f t="shared" si="299"/>
        <v>40</v>
      </c>
      <c r="U1357" s="182" t="str">
        <f t="shared" si="300"/>
        <v>Sep</v>
      </c>
      <c r="V1357" s="178">
        <f t="shared" si="295"/>
        <v>40</v>
      </c>
      <c r="W1357" s="183">
        <f t="shared" si="293"/>
        <v>1.25</v>
      </c>
      <c r="X1357" s="184" t="b">
        <f t="shared" si="288"/>
        <v>0</v>
      </c>
      <c r="Y1357" s="183" t="str">
        <f t="shared" si="294"/>
        <v>GROWTH</v>
      </c>
      <c r="Z1357" s="138">
        <v>0</v>
      </c>
      <c r="AA1357" s="133"/>
      <c r="AB1357" s="133" t="s">
        <v>121</v>
      </c>
      <c r="AC1357" s="149" t="s">
        <v>1245</v>
      </c>
      <c r="AD1357" s="139"/>
      <c r="AE1357" s="149" t="s">
        <v>1245</v>
      </c>
      <c r="AF1357" s="139">
        <v>16</v>
      </c>
    </row>
    <row r="1358" spans="1:32" s="156" customFormat="1" ht="12">
      <c r="A1358" s="149" t="s">
        <v>121</v>
      </c>
      <c r="B1358" s="147" t="s">
        <v>32</v>
      </c>
      <c r="C1358" s="147" t="s">
        <v>1071</v>
      </c>
      <c r="D1358" s="147">
        <v>1000000677</v>
      </c>
      <c r="E1358" s="147" t="s">
        <v>1072</v>
      </c>
      <c r="F1358" s="148">
        <v>44738</v>
      </c>
      <c r="G1358" s="137" t="str">
        <f t="shared" si="296"/>
        <v>Targeted Dealer</v>
      </c>
      <c r="H1358" s="137"/>
      <c r="I1358" s="177">
        <v>100</v>
      </c>
      <c r="J1358" s="177"/>
      <c r="K1358" s="178">
        <v>122</v>
      </c>
      <c r="L1358" s="178">
        <f t="shared" si="289"/>
        <v>-22</v>
      </c>
      <c r="M1358" s="178" t="str">
        <f t="shared" si="290"/>
        <v>-</v>
      </c>
      <c r="N1358" s="179">
        <v>135</v>
      </c>
      <c r="O1358" s="180" t="str">
        <f t="shared" si="297"/>
        <v>Aug</v>
      </c>
      <c r="P1358" s="178">
        <v>46</v>
      </c>
      <c r="Q1358" s="181">
        <f t="shared" si="291"/>
        <v>76</v>
      </c>
      <c r="R1358" s="180">
        <f t="shared" si="298"/>
        <v>1.652173913043478</v>
      </c>
      <c r="S1358" s="181" t="str">
        <f t="shared" si="292"/>
        <v>GROWTH</v>
      </c>
      <c r="T1358" s="178">
        <f t="shared" si="299"/>
        <v>135</v>
      </c>
      <c r="U1358" s="182" t="str">
        <f t="shared" si="300"/>
        <v>Sep</v>
      </c>
      <c r="V1358" s="178">
        <f t="shared" si="295"/>
        <v>135</v>
      </c>
      <c r="W1358" s="183">
        <f t="shared" si="293"/>
        <v>-13</v>
      </c>
      <c r="X1358" s="184" t="b">
        <f t="shared" si="288"/>
        <v>0</v>
      </c>
      <c r="Y1358" s="183" t="str">
        <f t="shared" si="294"/>
        <v>GROWTH</v>
      </c>
      <c r="Z1358" s="138">
        <v>0</v>
      </c>
      <c r="AA1358" s="133"/>
      <c r="AB1358" s="133" t="s">
        <v>121</v>
      </c>
      <c r="AC1358" s="149" t="s">
        <v>121</v>
      </c>
      <c r="AD1358" s="139"/>
      <c r="AE1358" s="149" t="s">
        <v>121</v>
      </c>
      <c r="AF1358" s="139">
        <v>79</v>
      </c>
    </row>
    <row r="1359" spans="1:32" s="156" customFormat="1" ht="12">
      <c r="A1359" s="149" t="s">
        <v>121</v>
      </c>
      <c r="B1359" s="147" t="s">
        <v>32</v>
      </c>
      <c r="C1359" s="147" t="s">
        <v>1063</v>
      </c>
      <c r="D1359" s="147">
        <v>1000000684</v>
      </c>
      <c r="E1359" s="147" t="s">
        <v>1064</v>
      </c>
      <c r="F1359" s="148">
        <v>44738</v>
      </c>
      <c r="G1359" s="137" t="str">
        <f t="shared" si="296"/>
        <v>Targeted Dealer</v>
      </c>
      <c r="H1359" s="137"/>
      <c r="I1359" s="177">
        <v>46</v>
      </c>
      <c r="J1359" s="177"/>
      <c r="K1359" s="178">
        <v>12</v>
      </c>
      <c r="L1359" s="178">
        <f t="shared" si="289"/>
        <v>34</v>
      </c>
      <c r="M1359" s="178" t="str">
        <f t="shared" si="290"/>
        <v>-</v>
      </c>
      <c r="N1359" s="179">
        <v>30</v>
      </c>
      <c r="O1359" s="180" t="str">
        <f t="shared" si="297"/>
        <v>Aug</v>
      </c>
      <c r="P1359" s="178">
        <v>0</v>
      </c>
      <c r="Q1359" s="181">
        <f t="shared" si="291"/>
        <v>12</v>
      </c>
      <c r="R1359" s="180" t="str">
        <f t="shared" si="298"/>
        <v xml:space="preserve"> </v>
      </c>
      <c r="S1359" s="181" t="str">
        <f t="shared" si="292"/>
        <v>GROWTH</v>
      </c>
      <c r="T1359" s="178">
        <f t="shared" si="299"/>
        <v>30</v>
      </c>
      <c r="U1359" s="182" t="str">
        <f t="shared" si="300"/>
        <v>Sep</v>
      </c>
      <c r="V1359" s="178">
        <f t="shared" si="295"/>
        <v>30</v>
      </c>
      <c r="W1359" s="183">
        <f t="shared" si="293"/>
        <v>-18</v>
      </c>
      <c r="X1359" s="184" t="b">
        <f t="shared" si="288"/>
        <v>0</v>
      </c>
      <c r="Y1359" s="183" t="str">
        <f t="shared" si="294"/>
        <v>GROWTH</v>
      </c>
      <c r="Z1359" s="138">
        <v>0</v>
      </c>
      <c r="AA1359" s="133"/>
      <c r="AB1359" s="133" t="s">
        <v>121</v>
      </c>
      <c r="AC1359" s="149" t="s">
        <v>121</v>
      </c>
      <c r="AD1359" s="139"/>
      <c r="AE1359" s="149" t="s">
        <v>121</v>
      </c>
      <c r="AF1359" s="139">
        <v>9.1666666666666661</v>
      </c>
    </row>
    <row r="1360" spans="1:32" s="156" customFormat="1" ht="12">
      <c r="A1360" s="149" t="s">
        <v>121</v>
      </c>
      <c r="B1360" s="147" t="s">
        <v>32</v>
      </c>
      <c r="C1360" s="147" t="s">
        <v>4145</v>
      </c>
      <c r="D1360" s="147">
        <v>1000004430</v>
      </c>
      <c r="E1360" s="147" t="s">
        <v>4135</v>
      </c>
      <c r="F1360" s="148">
        <v>45881</v>
      </c>
      <c r="G1360" s="137" t="str">
        <f t="shared" si="296"/>
        <v>Targeted Dealer</v>
      </c>
      <c r="H1360" s="137"/>
      <c r="I1360" s="177">
        <v>100</v>
      </c>
      <c r="J1360" s="177"/>
      <c r="K1360" s="178">
        <v>0</v>
      </c>
      <c r="L1360" s="178">
        <f t="shared" si="289"/>
        <v>100</v>
      </c>
      <c r="M1360" s="178" t="str">
        <f t="shared" si="290"/>
        <v>-</v>
      </c>
      <c r="N1360" s="179">
        <v>52</v>
      </c>
      <c r="O1360" s="180" t="str">
        <f t="shared" si="297"/>
        <v>Aug</v>
      </c>
      <c r="P1360" s="178">
        <v>0</v>
      </c>
      <c r="Q1360" s="181">
        <f t="shared" si="291"/>
        <v>0</v>
      </c>
      <c r="R1360" s="180" t="str">
        <f t="shared" si="298"/>
        <v xml:space="preserve"> </v>
      </c>
      <c r="S1360" s="181" t="str">
        <f t="shared" si="292"/>
        <v>GROWTH</v>
      </c>
      <c r="T1360" s="178">
        <f t="shared" si="299"/>
        <v>52</v>
      </c>
      <c r="U1360" s="182" t="str">
        <f t="shared" si="300"/>
        <v>Sep</v>
      </c>
      <c r="V1360" s="178">
        <f t="shared" si="295"/>
        <v>52</v>
      </c>
      <c r="W1360" s="183">
        <f t="shared" si="293"/>
        <v>-52</v>
      </c>
      <c r="X1360" s="184" t="b">
        <f t="shared" ref="X1360:X1408" si="301">IFERROR(IF(U1360="July",(K1360/V1360-1)),0)</f>
        <v>0</v>
      </c>
      <c r="Y1360" s="183" t="str">
        <f t="shared" si="294"/>
        <v>GROWTH</v>
      </c>
      <c r="Z1360" s="138">
        <v>0</v>
      </c>
      <c r="AA1360" s="133"/>
      <c r="AB1360" s="133" t="s">
        <v>121</v>
      </c>
      <c r="AC1360" s="149" t="s">
        <v>121</v>
      </c>
      <c r="AD1360" s="139"/>
      <c r="AE1360" s="149" t="s">
        <v>121</v>
      </c>
      <c r="AF1360" s="139">
        <v>28.333333333333332</v>
      </c>
    </row>
    <row r="1361" spans="1:32" s="156" customFormat="1" ht="12">
      <c r="A1361" s="133" t="s">
        <v>3918</v>
      </c>
      <c r="B1361" s="147" t="s">
        <v>76</v>
      </c>
      <c r="C1361" s="147" t="s">
        <v>4146</v>
      </c>
      <c r="D1361" s="147">
        <v>1000004440</v>
      </c>
      <c r="E1361" s="147" t="s">
        <v>4136</v>
      </c>
      <c r="F1361" s="148">
        <v>45873</v>
      </c>
      <c r="G1361" s="137" t="str">
        <f t="shared" si="296"/>
        <v>Targeted Dealer</v>
      </c>
      <c r="H1361" s="137"/>
      <c r="I1361" s="177">
        <v>30</v>
      </c>
      <c r="J1361" s="177"/>
      <c r="K1361" s="178">
        <v>0</v>
      </c>
      <c r="L1361" s="178">
        <f t="shared" si="289"/>
        <v>30</v>
      </c>
      <c r="M1361" s="178" t="str">
        <f t="shared" si="290"/>
        <v>-</v>
      </c>
      <c r="N1361" s="179">
        <v>18.5</v>
      </c>
      <c r="O1361" s="180" t="str">
        <f t="shared" si="297"/>
        <v>Aug</v>
      </c>
      <c r="P1361" s="178">
        <v>27.5</v>
      </c>
      <c r="Q1361" s="181">
        <f t="shared" si="291"/>
        <v>-27.5</v>
      </c>
      <c r="R1361" s="180">
        <f t="shared" si="298"/>
        <v>-1</v>
      </c>
      <c r="S1361" s="181" t="str">
        <f t="shared" si="292"/>
        <v>DEGROWTH</v>
      </c>
      <c r="T1361" s="178">
        <f t="shared" si="299"/>
        <v>18.5</v>
      </c>
      <c r="U1361" s="182" t="str">
        <f t="shared" si="300"/>
        <v>Sep</v>
      </c>
      <c r="V1361" s="178">
        <f t="shared" si="295"/>
        <v>18.5</v>
      </c>
      <c r="W1361" s="183">
        <f t="shared" si="293"/>
        <v>-18.5</v>
      </c>
      <c r="X1361" s="184" t="b">
        <f t="shared" si="301"/>
        <v>0</v>
      </c>
      <c r="Y1361" s="183" t="str">
        <f t="shared" si="294"/>
        <v>GROWTH</v>
      </c>
      <c r="Z1361" s="138">
        <v>0</v>
      </c>
      <c r="AA1361" s="133"/>
      <c r="AB1361" s="133" t="s">
        <v>121</v>
      </c>
      <c r="AC1361" s="133" t="s">
        <v>3918</v>
      </c>
      <c r="AD1361" s="139"/>
      <c r="AE1361" s="133" t="s">
        <v>3918</v>
      </c>
      <c r="AF1361" s="139">
        <v>19.583333333333332</v>
      </c>
    </row>
    <row r="1362" spans="1:32" s="156" customFormat="1" ht="12">
      <c r="A1362" s="149" t="s">
        <v>1245</v>
      </c>
      <c r="B1362" s="147" t="s">
        <v>43</v>
      </c>
      <c r="C1362" s="147" t="s">
        <v>4156</v>
      </c>
      <c r="D1362" s="147">
        <v>1000004431</v>
      </c>
      <c r="E1362" s="147" t="s">
        <v>4151</v>
      </c>
      <c r="F1362" s="148">
        <v>45884</v>
      </c>
      <c r="G1362" s="137" t="str">
        <f t="shared" si="296"/>
        <v>Targeted Dealer</v>
      </c>
      <c r="H1362" s="137"/>
      <c r="I1362" s="177">
        <v>13</v>
      </c>
      <c r="J1362" s="177"/>
      <c r="K1362" s="178">
        <v>0</v>
      </c>
      <c r="L1362" s="178">
        <f t="shared" si="289"/>
        <v>13</v>
      </c>
      <c r="M1362" s="178" t="str">
        <f t="shared" si="290"/>
        <v>-</v>
      </c>
      <c r="N1362" s="179">
        <v>12.5</v>
      </c>
      <c r="O1362" s="180" t="str">
        <f t="shared" si="297"/>
        <v>Aug</v>
      </c>
      <c r="P1362" s="178">
        <v>25.5</v>
      </c>
      <c r="Q1362" s="181">
        <f t="shared" si="291"/>
        <v>-25.5</v>
      </c>
      <c r="R1362" s="180">
        <f t="shared" si="298"/>
        <v>-1</v>
      </c>
      <c r="S1362" s="181" t="str">
        <f t="shared" si="292"/>
        <v>DEGROWTH</v>
      </c>
      <c r="T1362" s="178">
        <f t="shared" si="299"/>
        <v>12.5</v>
      </c>
      <c r="U1362" s="182" t="str">
        <f t="shared" si="300"/>
        <v>Sep</v>
      </c>
      <c r="V1362" s="178">
        <f t="shared" si="295"/>
        <v>12.5</v>
      </c>
      <c r="W1362" s="183">
        <f t="shared" si="293"/>
        <v>-12.5</v>
      </c>
      <c r="X1362" s="184" t="b">
        <f t="shared" si="301"/>
        <v>0</v>
      </c>
      <c r="Y1362" s="183" t="str">
        <f t="shared" si="294"/>
        <v>GROWTH</v>
      </c>
      <c r="Z1362" s="138">
        <v>0</v>
      </c>
      <c r="AA1362" s="133"/>
      <c r="AB1362" s="133" t="s">
        <v>121</v>
      </c>
      <c r="AC1362" s="149" t="s">
        <v>1245</v>
      </c>
      <c r="AD1362" s="139"/>
      <c r="AE1362" s="149" t="s">
        <v>1245</v>
      </c>
      <c r="AF1362" s="139">
        <v>21.333333333333332</v>
      </c>
    </row>
    <row r="1363" spans="1:32" s="156" customFormat="1" ht="12">
      <c r="A1363" s="149" t="s">
        <v>121</v>
      </c>
      <c r="B1363" s="147" t="s">
        <v>3921</v>
      </c>
      <c r="C1363" s="147" t="s">
        <v>4157</v>
      </c>
      <c r="D1363" s="147">
        <v>1000004453</v>
      </c>
      <c r="E1363" s="147" t="s">
        <v>4152</v>
      </c>
      <c r="F1363" s="148">
        <v>45891</v>
      </c>
      <c r="G1363" s="137" t="str">
        <f t="shared" si="296"/>
        <v>Targeted Dealer</v>
      </c>
      <c r="H1363" s="137"/>
      <c r="I1363" s="177">
        <v>40</v>
      </c>
      <c r="J1363" s="177"/>
      <c r="K1363" s="178">
        <v>80</v>
      </c>
      <c r="L1363" s="178">
        <f t="shared" si="289"/>
        <v>-40</v>
      </c>
      <c r="M1363" s="178" t="str">
        <f t="shared" si="290"/>
        <v>-</v>
      </c>
      <c r="N1363" s="179">
        <v>0</v>
      </c>
      <c r="O1363" s="180" t="str">
        <f t="shared" si="297"/>
        <v>Aug</v>
      </c>
      <c r="P1363" s="178">
        <v>20</v>
      </c>
      <c r="Q1363" s="181">
        <f t="shared" si="291"/>
        <v>60</v>
      </c>
      <c r="R1363" s="180">
        <f t="shared" si="298"/>
        <v>3</v>
      </c>
      <c r="S1363" s="181" t="b">
        <f t="shared" si="292"/>
        <v>0</v>
      </c>
      <c r="T1363" s="178">
        <f t="shared" si="299"/>
        <v>0</v>
      </c>
      <c r="U1363" s="182" t="str">
        <f t="shared" si="300"/>
        <v>Sep</v>
      </c>
      <c r="V1363" s="178">
        <f t="shared" si="295"/>
        <v>0</v>
      </c>
      <c r="W1363" s="183">
        <f t="shared" si="293"/>
        <v>80</v>
      </c>
      <c r="X1363" s="184" t="b">
        <f t="shared" si="301"/>
        <v>0</v>
      </c>
      <c r="Y1363" s="183" t="b">
        <f t="shared" si="294"/>
        <v>0</v>
      </c>
      <c r="Z1363" s="138">
        <v>0</v>
      </c>
      <c r="AA1363" s="133"/>
      <c r="AB1363" s="133" t="s">
        <v>121</v>
      </c>
      <c r="AC1363" s="149" t="s">
        <v>121</v>
      </c>
      <c r="AD1363" s="139"/>
      <c r="AE1363" s="149" t="s">
        <v>121</v>
      </c>
      <c r="AF1363" s="139">
        <v>63.25</v>
      </c>
    </row>
    <row r="1364" spans="1:32" s="156" customFormat="1" ht="12">
      <c r="A1364" s="149" t="s">
        <v>121</v>
      </c>
      <c r="B1364" s="147" t="s">
        <v>27</v>
      </c>
      <c r="C1364" s="147" t="s">
        <v>4158</v>
      </c>
      <c r="D1364" s="147">
        <v>1000004454</v>
      </c>
      <c r="E1364" s="147" t="s">
        <v>1309</v>
      </c>
      <c r="F1364" s="148">
        <v>45896</v>
      </c>
      <c r="G1364" s="137" t="str">
        <f t="shared" si="296"/>
        <v>Targeted Dealer</v>
      </c>
      <c r="H1364" s="137"/>
      <c r="I1364" s="177">
        <v>125</v>
      </c>
      <c r="J1364" s="177"/>
      <c r="K1364" s="178">
        <v>80</v>
      </c>
      <c r="L1364" s="178">
        <f t="shared" si="289"/>
        <v>45</v>
      </c>
      <c r="M1364" s="178" t="str">
        <f t="shared" si="290"/>
        <v>-</v>
      </c>
      <c r="N1364" s="179">
        <v>70</v>
      </c>
      <c r="O1364" s="180" t="str">
        <f t="shared" si="297"/>
        <v>Aug</v>
      </c>
      <c r="P1364" s="178">
        <v>95</v>
      </c>
      <c r="Q1364" s="181">
        <f t="shared" si="291"/>
        <v>-15</v>
      </c>
      <c r="R1364" s="180">
        <f t="shared" si="298"/>
        <v>-0.15789473684210531</v>
      </c>
      <c r="S1364" s="181" t="str">
        <f t="shared" si="292"/>
        <v>DEGROWTH</v>
      </c>
      <c r="T1364" s="178">
        <f t="shared" si="299"/>
        <v>70</v>
      </c>
      <c r="U1364" s="182" t="str">
        <f t="shared" si="300"/>
        <v>Sep</v>
      </c>
      <c r="V1364" s="178">
        <f t="shared" si="295"/>
        <v>70</v>
      </c>
      <c r="W1364" s="183">
        <f t="shared" si="293"/>
        <v>10</v>
      </c>
      <c r="X1364" s="184" t="b">
        <f t="shared" si="301"/>
        <v>0</v>
      </c>
      <c r="Y1364" s="183" t="str">
        <f t="shared" si="294"/>
        <v>GROWTH</v>
      </c>
      <c r="Z1364" s="138">
        <v>0</v>
      </c>
      <c r="AA1364" s="133"/>
      <c r="AB1364" s="133" t="s">
        <v>121</v>
      </c>
      <c r="AC1364" s="149" t="s">
        <v>121</v>
      </c>
      <c r="AD1364" s="139"/>
      <c r="AE1364" s="149" t="s">
        <v>121</v>
      </c>
      <c r="AF1364" s="139">
        <v>85.416666666666671</v>
      </c>
    </row>
    <row r="1365" spans="1:32" s="156" customFormat="1" ht="12">
      <c r="A1365" s="149" t="s">
        <v>121</v>
      </c>
      <c r="B1365" s="147" t="s">
        <v>22</v>
      </c>
      <c r="C1365" s="147" t="s">
        <v>4160</v>
      </c>
      <c r="D1365" s="147">
        <v>1000004464</v>
      </c>
      <c r="E1365" s="147" t="s">
        <v>4153</v>
      </c>
      <c r="F1365" s="148">
        <v>45896</v>
      </c>
      <c r="G1365" s="137" t="str">
        <f t="shared" si="296"/>
        <v>Targeted Dealer</v>
      </c>
      <c r="H1365" s="137"/>
      <c r="I1365" s="177">
        <v>50</v>
      </c>
      <c r="J1365" s="177"/>
      <c r="K1365" s="178">
        <v>62.5</v>
      </c>
      <c r="L1365" s="178">
        <f t="shared" ref="L1365:L1409" si="302">I1365-K1365</f>
        <v>-12.5</v>
      </c>
      <c r="M1365" s="178" t="str">
        <f t="shared" ref="M1365:M1409" si="303">IFERROR((K1365/J1365%),"-")</f>
        <v>-</v>
      </c>
      <c r="N1365" s="179">
        <v>20</v>
      </c>
      <c r="O1365" s="180" t="str">
        <f t="shared" si="297"/>
        <v>Aug</v>
      </c>
      <c r="P1365" s="178">
        <v>41</v>
      </c>
      <c r="Q1365" s="181">
        <f t="shared" ref="Q1365:Q1409" si="304">K1365-P1365</f>
        <v>21.5</v>
      </c>
      <c r="R1365" s="180">
        <f t="shared" si="298"/>
        <v>0.52439024390243905</v>
      </c>
      <c r="S1365" s="181" t="str">
        <f t="shared" ref="S1365:S1409" si="305">IF(N1365&gt;0,IF(O1365="","-",IF(R1365&lt;0%,"DEGROWTH","GROWTH")))</f>
        <v>GROWTH</v>
      </c>
      <c r="T1365" s="178">
        <f t="shared" si="299"/>
        <v>20</v>
      </c>
      <c r="U1365" s="182" t="str">
        <f t="shared" si="300"/>
        <v>Sep</v>
      </c>
      <c r="V1365" s="178">
        <f t="shared" si="295"/>
        <v>20</v>
      </c>
      <c r="W1365" s="183">
        <f t="shared" ref="W1365:W1409" si="306">K1365-V1365</f>
        <v>42.5</v>
      </c>
      <c r="X1365" s="184" t="b">
        <f t="shared" si="301"/>
        <v>0</v>
      </c>
      <c r="Y1365" s="183" t="str">
        <f t="shared" ref="Y1365:Y1409" si="307">IF(T1365&gt;0,IF(U1365="","-",IF(X1365&lt;0%,"DEGROWTH","GROWTH")))</f>
        <v>GROWTH</v>
      </c>
      <c r="Z1365" s="138">
        <v>0</v>
      </c>
      <c r="AA1365" s="133"/>
      <c r="AB1365" s="133" t="s">
        <v>121</v>
      </c>
      <c r="AC1365" s="149" t="s">
        <v>121</v>
      </c>
      <c r="AD1365" s="139"/>
      <c r="AE1365" s="149" t="s">
        <v>121</v>
      </c>
      <c r="AF1365" s="139">
        <v>53.25</v>
      </c>
    </row>
    <row r="1366" spans="1:32" s="156" customFormat="1" ht="12">
      <c r="A1366" s="149" t="s">
        <v>3918</v>
      </c>
      <c r="B1366" s="147" t="s">
        <v>76</v>
      </c>
      <c r="C1366" s="147" t="s">
        <v>4161</v>
      </c>
      <c r="D1366" s="147">
        <v>1000004435</v>
      </c>
      <c r="E1366" s="147" t="s">
        <v>4154</v>
      </c>
      <c r="F1366" s="148">
        <v>45863</v>
      </c>
      <c r="G1366" s="137" t="str">
        <f t="shared" si="296"/>
        <v>-</v>
      </c>
      <c r="H1366" s="137"/>
      <c r="I1366" s="177">
        <v>0</v>
      </c>
      <c r="J1366" s="177"/>
      <c r="K1366" s="178">
        <v>0</v>
      </c>
      <c r="L1366" s="178">
        <f t="shared" si="302"/>
        <v>0</v>
      </c>
      <c r="M1366" s="178" t="str">
        <f t="shared" si="303"/>
        <v>-</v>
      </c>
      <c r="N1366" s="179">
        <v>11.5</v>
      </c>
      <c r="O1366" s="180" t="str">
        <f t="shared" si="297"/>
        <v>Aug</v>
      </c>
      <c r="P1366" s="178">
        <v>0</v>
      </c>
      <c r="Q1366" s="181">
        <f t="shared" si="304"/>
        <v>0</v>
      </c>
      <c r="R1366" s="180" t="str">
        <f t="shared" si="298"/>
        <v xml:space="preserve"> </v>
      </c>
      <c r="S1366" s="181" t="str">
        <f t="shared" si="305"/>
        <v>GROWTH</v>
      </c>
      <c r="T1366" s="178">
        <f t="shared" si="299"/>
        <v>11.5</v>
      </c>
      <c r="U1366" s="182" t="str">
        <f t="shared" si="300"/>
        <v>Sep</v>
      </c>
      <c r="V1366" s="178">
        <f t="shared" si="295"/>
        <v>11.5</v>
      </c>
      <c r="W1366" s="183">
        <f t="shared" si="306"/>
        <v>-11.5</v>
      </c>
      <c r="X1366" s="184" t="b">
        <f t="shared" si="301"/>
        <v>0</v>
      </c>
      <c r="Y1366" s="183" t="str">
        <f t="shared" si="307"/>
        <v>GROWTH</v>
      </c>
      <c r="Z1366" s="138">
        <v>0</v>
      </c>
      <c r="AA1366" s="133"/>
      <c r="AB1366" s="133" t="s">
        <v>121</v>
      </c>
      <c r="AC1366" s="149" t="s">
        <v>3918</v>
      </c>
      <c r="AD1366" s="139"/>
      <c r="AE1366" s="149" t="s">
        <v>3918</v>
      </c>
      <c r="AF1366" s="139">
        <v>14.583333333333334</v>
      </c>
    </row>
    <row r="1367" spans="1:32" s="156" customFormat="1" ht="12">
      <c r="A1367" s="149" t="s">
        <v>121</v>
      </c>
      <c r="B1367" s="147" t="s">
        <v>613</v>
      </c>
      <c r="C1367" s="147" t="s">
        <v>4164</v>
      </c>
      <c r="D1367" s="147">
        <v>1000000105</v>
      </c>
      <c r="E1367" s="147" t="s">
        <v>4163</v>
      </c>
      <c r="F1367" s="148">
        <v>44738</v>
      </c>
      <c r="G1367" s="137" t="str">
        <f t="shared" si="296"/>
        <v>Targeted Dealer</v>
      </c>
      <c r="H1367" s="137"/>
      <c r="I1367" s="177">
        <v>40</v>
      </c>
      <c r="J1367" s="177"/>
      <c r="K1367" s="178">
        <v>70</v>
      </c>
      <c r="L1367" s="178">
        <f t="shared" si="302"/>
        <v>-30</v>
      </c>
      <c r="M1367" s="178" t="str">
        <f t="shared" si="303"/>
        <v>-</v>
      </c>
      <c r="N1367" s="179">
        <v>0</v>
      </c>
      <c r="O1367" s="180" t="str">
        <f t="shared" si="297"/>
        <v>Aug</v>
      </c>
      <c r="P1367" s="178">
        <v>0</v>
      </c>
      <c r="Q1367" s="181">
        <f t="shared" si="304"/>
        <v>70</v>
      </c>
      <c r="R1367" s="180" t="str">
        <f t="shared" si="298"/>
        <v xml:space="preserve"> </v>
      </c>
      <c r="S1367" s="181" t="b">
        <f t="shared" si="305"/>
        <v>0</v>
      </c>
      <c r="T1367" s="178">
        <f t="shared" si="299"/>
        <v>0</v>
      </c>
      <c r="U1367" s="182" t="str">
        <f t="shared" si="300"/>
        <v>Sep</v>
      </c>
      <c r="V1367" s="178">
        <f t="shared" si="295"/>
        <v>0</v>
      </c>
      <c r="W1367" s="183">
        <f t="shared" si="306"/>
        <v>70</v>
      </c>
      <c r="X1367" s="184" t="b">
        <f t="shared" si="301"/>
        <v>0</v>
      </c>
      <c r="Y1367" s="183" t="b">
        <f t="shared" si="307"/>
        <v>0</v>
      </c>
      <c r="Z1367" s="138">
        <v>0</v>
      </c>
      <c r="AA1367" s="133"/>
      <c r="AB1367" s="133" t="s">
        <v>121</v>
      </c>
      <c r="AC1367" s="149" t="s">
        <v>121</v>
      </c>
      <c r="AD1367" s="139"/>
      <c r="AE1367" s="149" t="s">
        <v>121</v>
      </c>
      <c r="AF1367" s="139">
        <v>18.333333333333332</v>
      </c>
    </row>
    <row r="1368" spans="1:32" s="156" customFormat="1" ht="12">
      <c r="A1368" s="149" t="s">
        <v>1245</v>
      </c>
      <c r="B1368" s="147" t="s">
        <v>53</v>
      </c>
      <c r="C1368" s="147" t="s">
        <v>4182</v>
      </c>
      <c r="D1368" s="147">
        <v>1000004455</v>
      </c>
      <c r="E1368" s="147" t="s">
        <v>4167</v>
      </c>
      <c r="F1368" s="148">
        <v>45898</v>
      </c>
      <c r="G1368" s="137" t="str">
        <f t="shared" si="296"/>
        <v>Targeted Dealer</v>
      </c>
      <c r="H1368" s="137"/>
      <c r="I1368" s="177">
        <v>70</v>
      </c>
      <c r="J1368" s="177"/>
      <c r="K1368" s="178">
        <v>0</v>
      </c>
      <c r="L1368" s="178">
        <f t="shared" si="302"/>
        <v>70</v>
      </c>
      <c r="M1368" s="178" t="str">
        <f t="shared" si="303"/>
        <v>-</v>
      </c>
      <c r="N1368" s="179">
        <v>22.5</v>
      </c>
      <c r="O1368" s="180" t="str">
        <f t="shared" si="297"/>
        <v>Aug</v>
      </c>
      <c r="P1368" s="178">
        <v>50.5</v>
      </c>
      <c r="Q1368" s="181">
        <f t="shared" si="304"/>
        <v>-50.5</v>
      </c>
      <c r="R1368" s="180">
        <f t="shared" si="298"/>
        <v>-1</v>
      </c>
      <c r="S1368" s="181" t="str">
        <f t="shared" si="305"/>
        <v>DEGROWTH</v>
      </c>
      <c r="T1368" s="178">
        <f t="shared" si="299"/>
        <v>22.5</v>
      </c>
      <c r="U1368" s="182" t="str">
        <f t="shared" si="300"/>
        <v>Sep</v>
      </c>
      <c r="V1368" s="178">
        <f t="shared" si="295"/>
        <v>22.5</v>
      </c>
      <c r="W1368" s="183">
        <f t="shared" si="306"/>
        <v>-22.5</v>
      </c>
      <c r="X1368" s="184" t="b">
        <f t="shared" si="301"/>
        <v>0</v>
      </c>
      <c r="Y1368" s="183" t="str">
        <f t="shared" si="307"/>
        <v>GROWTH</v>
      </c>
      <c r="Z1368" s="138">
        <v>0</v>
      </c>
      <c r="AA1368" s="133"/>
      <c r="AB1368" s="133" t="s">
        <v>121</v>
      </c>
      <c r="AC1368" s="149" t="s">
        <v>1245</v>
      </c>
      <c r="AD1368" s="139"/>
      <c r="AE1368" s="149" t="s">
        <v>1245</v>
      </c>
      <c r="AF1368" s="139">
        <v>54.25</v>
      </c>
    </row>
    <row r="1369" spans="1:32" s="156" customFormat="1" ht="12">
      <c r="A1369" s="149" t="s">
        <v>121</v>
      </c>
      <c r="B1369" s="147" t="s">
        <v>3924</v>
      </c>
      <c r="C1369" s="147" t="s">
        <v>4185</v>
      </c>
      <c r="D1369" s="147">
        <v>1000004437</v>
      </c>
      <c r="E1369" s="147" t="s">
        <v>4170</v>
      </c>
      <c r="F1369" s="148">
        <v>45867</v>
      </c>
      <c r="G1369" s="137" t="str">
        <f t="shared" si="296"/>
        <v>Targeted Dealer</v>
      </c>
      <c r="H1369" s="137"/>
      <c r="I1369" s="177">
        <v>20</v>
      </c>
      <c r="J1369" s="177"/>
      <c r="K1369" s="178">
        <v>20</v>
      </c>
      <c r="L1369" s="178">
        <f t="shared" si="302"/>
        <v>0</v>
      </c>
      <c r="M1369" s="178" t="str">
        <f t="shared" si="303"/>
        <v>-</v>
      </c>
      <c r="N1369" s="179">
        <v>20</v>
      </c>
      <c r="O1369" s="180" t="str">
        <f t="shared" si="297"/>
        <v>Aug</v>
      </c>
      <c r="P1369" s="178">
        <v>-20</v>
      </c>
      <c r="Q1369" s="181">
        <f t="shared" si="304"/>
        <v>40</v>
      </c>
      <c r="R1369" s="180">
        <f t="shared" si="298"/>
        <v>-2</v>
      </c>
      <c r="S1369" s="181" t="str">
        <f t="shared" si="305"/>
        <v>DEGROWTH</v>
      </c>
      <c r="T1369" s="178">
        <f t="shared" si="299"/>
        <v>20</v>
      </c>
      <c r="U1369" s="182" t="str">
        <f t="shared" si="300"/>
        <v>Sep</v>
      </c>
      <c r="V1369" s="178">
        <f t="shared" si="295"/>
        <v>20</v>
      </c>
      <c r="W1369" s="183">
        <f t="shared" si="306"/>
        <v>0</v>
      </c>
      <c r="X1369" s="184" t="b">
        <f t="shared" si="301"/>
        <v>0</v>
      </c>
      <c r="Y1369" s="183" t="str">
        <f t="shared" si="307"/>
        <v>GROWTH</v>
      </c>
      <c r="Z1369" s="138">
        <v>0</v>
      </c>
      <c r="AA1369" s="133"/>
      <c r="AB1369" s="133" t="s">
        <v>121</v>
      </c>
      <c r="AC1369" s="149" t="s">
        <v>121</v>
      </c>
      <c r="AD1369" s="139"/>
      <c r="AE1369" s="149" t="s">
        <v>121</v>
      </c>
      <c r="AF1369" s="139">
        <v>16.666666666666668</v>
      </c>
    </row>
    <row r="1370" spans="1:32" s="156" customFormat="1" ht="12">
      <c r="A1370" s="149" t="s">
        <v>1245</v>
      </c>
      <c r="B1370" s="147" t="s">
        <v>40</v>
      </c>
      <c r="C1370" s="147" t="s">
        <v>4186</v>
      </c>
      <c r="D1370" s="147">
        <v>1000004458</v>
      </c>
      <c r="E1370" s="147" t="s">
        <v>4171</v>
      </c>
      <c r="F1370" s="148">
        <v>45906</v>
      </c>
      <c r="G1370" s="137" t="str">
        <f t="shared" si="296"/>
        <v>Targeted Dealer</v>
      </c>
      <c r="H1370" s="137"/>
      <c r="I1370" s="177">
        <v>110</v>
      </c>
      <c r="J1370" s="177"/>
      <c r="K1370" s="178">
        <v>85</v>
      </c>
      <c r="L1370" s="178">
        <f t="shared" si="302"/>
        <v>25</v>
      </c>
      <c r="M1370" s="178" t="str">
        <f t="shared" si="303"/>
        <v>-</v>
      </c>
      <c r="N1370" s="179">
        <v>65</v>
      </c>
      <c r="O1370" s="180" t="str">
        <f t="shared" si="297"/>
        <v>Aug</v>
      </c>
      <c r="P1370" s="178">
        <v>104</v>
      </c>
      <c r="Q1370" s="181">
        <f t="shared" si="304"/>
        <v>-19</v>
      </c>
      <c r="R1370" s="180">
        <f t="shared" si="298"/>
        <v>-0.18269230769230771</v>
      </c>
      <c r="S1370" s="181" t="str">
        <f t="shared" si="305"/>
        <v>DEGROWTH</v>
      </c>
      <c r="T1370" s="178">
        <f t="shared" si="299"/>
        <v>65</v>
      </c>
      <c r="U1370" s="182" t="str">
        <f t="shared" si="300"/>
        <v>Sep</v>
      </c>
      <c r="V1370" s="178">
        <f t="shared" si="295"/>
        <v>65</v>
      </c>
      <c r="W1370" s="183">
        <f t="shared" si="306"/>
        <v>20</v>
      </c>
      <c r="X1370" s="184" t="b">
        <f t="shared" si="301"/>
        <v>0</v>
      </c>
      <c r="Y1370" s="183" t="str">
        <f t="shared" si="307"/>
        <v>GROWTH</v>
      </c>
      <c r="Z1370" s="138">
        <v>0</v>
      </c>
      <c r="AA1370" s="133"/>
      <c r="AB1370" s="133" t="s">
        <v>121</v>
      </c>
      <c r="AC1370" s="149" t="s">
        <v>1245</v>
      </c>
      <c r="AD1370" s="139"/>
      <c r="AE1370" s="149" t="s">
        <v>1245</v>
      </c>
      <c r="AF1370" s="139">
        <v>123.58333333333333</v>
      </c>
    </row>
    <row r="1371" spans="1:32" s="156" customFormat="1" ht="12">
      <c r="A1371" s="149" t="s">
        <v>1245</v>
      </c>
      <c r="B1371" s="147" t="s">
        <v>63</v>
      </c>
      <c r="C1371" s="147" t="s">
        <v>4187</v>
      </c>
      <c r="D1371" s="147">
        <v>1000004474</v>
      </c>
      <c r="E1371" s="147" t="s">
        <v>4172</v>
      </c>
      <c r="F1371" s="148">
        <v>45922</v>
      </c>
      <c r="G1371" s="137" t="str">
        <f t="shared" si="296"/>
        <v>Targeted Dealer</v>
      </c>
      <c r="H1371" s="137"/>
      <c r="I1371" s="177">
        <v>15</v>
      </c>
      <c r="J1371" s="177"/>
      <c r="K1371" s="178">
        <v>25</v>
      </c>
      <c r="L1371" s="178">
        <f t="shared" si="302"/>
        <v>-10</v>
      </c>
      <c r="M1371" s="178" t="str">
        <f t="shared" si="303"/>
        <v>-</v>
      </c>
      <c r="N1371" s="179">
        <v>3.5</v>
      </c>
      <c r="O1371" s="180" t="str">
        <f t="shared" si="297"/>
        <v>Aug</v>
      </c>
      <c r="P1371" s="178">
        <v>28</v>
      </c>
      <c r="Q1371" s="181">
        <f t="shared" si="304"/>
        <v>-3</v>
      </c>
      <c r="R1371" s="180">
        <f t="shared" si="298"/>
        <v>-0.1071428571428571</v>
      </c>
      <c r="S1371" s="181" t="str">
        <f t="shared" si="305"/>
        <v>DEGROWTH</v>
      </c>
      <c r="T1371" s="178">
        <f t="shared" si="299"/>
        <v>3.5</v>
      </c>
      <c r="U1371" s="182" t="str">
        <f t="shared" si="300"/>
        <v>Sep</v>
      </c>
      <c r="V1371" s="178">
        <f t="shared" si="295"/>
        <v>3.5</v>
      </c>
      <c r="W1371" s="183">
        <f t="shared" si="306"/>
        <v>21.5</v>
      </c>
      <c r="X1371" s="184" t="b">
        <f t="shared" si="301"/>
        <v>0</v>
      </c>
      <c r="Y1371" s="183" t="str">
        <f t="shared" si="307"/>
        <v>GROWTH</v>
      </c>
      <c r="Z1371" s="138">
        <v>0</v>
      </c>
      <c r="AA1371" s="133"/>
      <c r="AB1371" s="133" t="s">
        <v>121</v>
      </c>
      <c r="AC1371" s="149" t="s">
        <v>1245</v>
      </c>
      <c r="AD1371" s="139"/>
      <c r="AE1371" s="149" t="s">
        <v>1245</v>
      </c>
      <c r="AF1371" s="139">
        <v>23.75</v>
      </c>
    </row>
    <row r="1372" spans="1:32" s="156" customFormat="1" ht="12">
      <c r="A1372" s="149" t="s">
        <v>1245</v>
      </c>
      <c r="B1372" s="147" t="s">
        <v>46</v>
      </c>
      <c r="C1372" s="147" t="s">
        <v>4188</v>
      </c>
      <c r="D1372" s="147">
        <v>1000004465</v>
      </c>
      <c r="E1372" s="147" t="s">
        <v>4173</v>
      </c>
      <c r="F1372" s="148">
        <v>45896</v>
      </c>
      <c r="G1372" s="137" t="str">
        <f t="shared" si="296"/>
        <v>Targeted Dealer</v>
      </c>
      <c r="H1372" s="137"/>
      <c r="I1372" s="177">
        <v>125</v>
      </c>
      <c r="J1372" s="177"/>
      <c r="K1372" s="178">
        <v>125</v>
      </c>
      <c r="L1372" s="178">
        <f t="shared" si="302"/>
        <v>0</v>
      </c>
      <c r="M1372" s="178" t="str">
        <f t="shared" si="303"/>
        <v>-</v>
      </c>
      <c r="N1372" s="179">
        <v>50</v>
      </c>
      <c r="O1372" s="180" t="str">
        <f t="shared" si="297"/>
        <v>Aug</v>
      </c>
      <c r="P1372" s="178">
        <v>155</v>
      </c>
      <c r="Q1372" s="181">
        <f t="shared" si="304"/>
        <v>-30</v>
      </c>
      <c r="R1372" s="180">
        <f t="shared" si="298"/>
        <v>-0.19354838709677424</v>
      </c>
      <c r="S1372" s="181" t="str">
        <f t="shared" si="305"/>
        <v>DEGROWTH</v>
      </c>
      <c r="T1372" s="178">
        <f t="shared" si="299"/>
        <v>50</v>
      </c>
      <c r="U1372" s="182" t="str">
        <f t="shared" si="300"/>
        <v>Sep</v>
      </c>
      <c r="V1372" s="178">
        <f t="shared" si="295"/>
        <v>50</v>
      </c>
      <c r="W1372" s="183">
        <f t="shared" si="306"/>
        <v>75</v>
      </c>
      <c r="X1372" s="184" t="b">
        <f t="shared" si="301"/>
        <v>0</v>
      </c>
      <c r="Y1372" s="183" t="str">
        <f t="shared" si="307"/>
        <v>GROWTH</v>
      </c>
      <c r="Z1372" s="138">
        <v>0</v>
      </c>
      <c r="AA1372" s="133"/>
      <c r="AB1372" s="133" t="s">
        <v>121</v>
      </c>
      <c r="AC1372" s="149" t="s">
        <v>1245</v>
      </c>
      <c r="AD1372" s="139"/>
      <c r="AE1372" s="149" t="s">
        <v>1245</v>
      </c>
      <c r="AF1372" s="139">
        <v>162.16666666666666</v>
      </c>
    </row>
    <row r="1373" spans="1:32" s="156" customFormat="1" ht="12">
      <c r="A1373" s="149" t="s">
        <v>3919</v>
      </c>
      <c r="B1373" s="147" t="s">
        <v>84</v>
      </c>
      <c r="C1373" s="147" t="s">
        <v>4189</v>
      </c>
      <c r="D1373" s="147">
        <v>1000004459</v>
      </c>
      <c r="E1373" s="147" t="s">
        <v>4174</v>
      </c>
      <c r="F1373" s="148">
        <v>45908</v>
      </c>
      <c r="G1373" s="137" t="str">
        <f t="shared" si="296"/>
        <v>Targeted Dealer</v>
      </c>
      <c r="H1373" s="137"/>
      <c r="I1373" s="177">
        <v>120</v>
      </c>
      <c r="J1373" s="177"/>
      <c r="K1373" s="178">
        <v>130</v>
      </c>
      <c r="L1373" s="178">
        <f t="shared" si="302"/>
        <v>-10</v>
      </c>
      <c r="M1373" s="178" t="str">
        <f t="shared" si="303"/>
        <v>-</v>
      </c>
      <c r="N1373" s="179">
        <v>24</v>
      </c>
      <c r="O1373" s="180" t="str">
        <f t="shared" si="297"/>
        <v>Aug</v>
      </c>
      <c r="P1373" s="178">
        <v>175</v>
      </c>
      <c r="Q1373" s="181">
        <f t="shared" si="304"/>
        <v>-45</v>
      </c>
      <c r="R1373" s="180">
        <f t="shared" si="298"/>
        <v>-0.25714285714285712</v>
      </c>
      <c r="S1373" s="181" t="str">
        <f t="shared" si="305"/>
        <v>DEGROWTH</v>
      </c>
      <c r="T1373" s="178">
        <f t="shared" si="299"/>
        <v>24</v>
      </c>
      <c r="U1373" s="182" t="str">
        <f t="shared" si="300"/>
        <v>Sep</v>
      </c>
      <c r="V1373" s="178">
        <f t="shared" si="295"/>
        <v>24</v>
      </c>
      <c r="W1373" s="183">
        <f t="shared" si="306"/>
        <v>106</v>
      </c>
      <c r="X1373" s="184" t="b">
        <f t="shared" si="301"/>
        <v>0</v>
      </c>
      <c r="Y1373" s="183" t="str">
        <f t="shared" si="307"/>
        <v>GROWTH</v>
      </c>
      <c r="Z1373" s="138">
        <v>0</v>
      </c>
      <c r="AA1373" s="133"/>
      <c r="AB1373" s="133" t="s">
        <v>121</v>
      </c>
      <c r="AC1373" s="149" t="s">
        <v>3918</v>
      </c>
      <c r="AD1373" s="139"/>
      <c r="AE1373" s="149" t="s">
        <v>3919</v>
      </c>
      <c r="AF1373" s="139">
        <v>195.83333333333334</v>
      </c>
    </row>
    <row r="1374" spans="1:32" s="156" customFormat="1" ht="12">
      <c r="A1374" s="149" t="s">
        <v>3061</v>
      </c>
      <c r="B1374" s="147" t="s">
        <v>92</v>
      </c>
      <c r="C1374" s="147" t="s">
        <v>4191</v>
      </c>
      <c r="D1374" s="147">
        <v>1000004467</v>
      </c>
      <c r="E1374" s="147" t="s">
        <v>4176</v>
      </c>
      <c r="F1374" s="148">
        <v>45899</v>
      </c>
      <c r="G1374" s="137" t="str">
        <f t="shared" si="296"/>
        <v>-</v>
      </c>
      <c r="H1374" s="137"/>
      <c r="I1374" s="177">
        <v>0</v>
      </c>
      <c r="J1374" s="177"/>
      <c r="K1374" s="178">
        <v>0</v>
      </c>
      <c r="L1374" s="178">
        <f t="shared" si="302"/>
        <v>0</v>
      </c>
      <c r="M1374" s="178" t="str">
        <f t="shared" si="303"/>
        <v>-</v>
      </c>
      <c r="N1374" s="179">
        <v>26.6</v>
      </c>
      <c r="O1374" s="180" t="str">
        <f t="shared" si="297"/>
        <v>Aug</v>
      </c>
      <c r="P1374" s="178">
        <v>0</v>
      </c>
      <c r="Q1374" s="181">
        <f t="shared" si="304"/>
        <v>0</v>
      </c>
      <c r="R1374" s="180" t="str">
        <f t="shared" si="298"/>
        <v xml:space="preserve"> </v>
      </c>
      <c r="S1374" s="181" t="str">
        <f t="shared" si="305"/>
        <v>GROWTH</v>
      </c>
      <c r="T1374" s="178">
        <f t="shared" si="299"/>
        <v>26.6</v>
      </c>
      <c r="U1374" s="182" t="str">
        <f t="shared" si="300"/>
        <v>Sep</v>
      </c>
      <c r="V1374" s="178">
        <f t="shared" si="295"/>
        <v>26.6</v>
      </c>
      <c r="W1374" s="183">
        <f t="shared" si="306"/>
        <v>-26.6</v>
      </c>
      <c r="X1374" s="184" t="b">
        <f t="shared" si="301"/>
        <v>0</v>
      </c>
      <c r="Y1374" s="183" t="str">
        <f t="shared" si="307"/>
        <v>GROWTH</v>
      </c>
      <c r="Z1374" s="138">
        <v>0</v>
      </c>
      <c r="AA1374" s="133"/>
      <c r="AB1374" s="133" t="s">
        <v>121</v>
      </c>
      <c r="AC1374" s="149" t="s">
        <v>3061</v>
      </c>
      <c r="AD1374" s="139"/>
      <c r="AE1374" s="149" t="s">
        <v>3061</v>
      </c>
      <c r="AF1374" s="139">
        <v>11.666666666666666</v>
      </c>
    </row>
    <row r="1375" spans="1:32" s="156" customFormat="1" ht="12">
      <c r="A1375" s="149" t="s">
        <v>3061</v>
      </c>
      <c r="B1375" s="147" t="s">
        <v>4092</v>
      </c>
      <c r="C1375" s="147" t="s">
        <v>4193</v>
      </c>
      <c r="D1375" s="147">
        <v>1000004468</v>
      </c>
      <c r="E1375" s="147" t="s">
        <v>4178</v>
      </c>
      <c r="F1375" s="148">
        <v>45908</v>
      </c>
      <c r="G1375" s="137" t="str">
        <f t="shared" si="296"/>
        <v>Targeted Dealer</v>
      </c>
      <c r="H1375" s="137"/>
      <c r="I1375" s="177">
        <v>25</v>
      </c>
      <c r="J1375" s="177"/>
      <c r="K1375" s="178">
        <v>25</v>
      </c>
      <c r="L1375" s="178">
        <f t="shared" si="302"/>
        <v>0</v>
      </c>
      <c r="M1375" s="178" t="str">
        <f t="shared" si="303"/>
        <v>-</v>
      </c>
      <c r="N1375" s="179">
        <v>25</v>
      </c>
      <c r="O1375" s="180" t="str">
        <f t="shared" si="297"/>
        <v>Aug</v>
      </c>
      <c r="P1375" s="178">
        <v>30</v>
      </c>
      <c r="Q1375" s="181">
        <f t="shared" si="304"/>
        <v>-5</v>
      </c>
      <c r="R1375" s="180">
        <f t="shared" si="298"/>
        <v>-0.16666666666666663</v>
      </c>
      <c r="S1375" s="181" t="str">
        <f t="shared" si="305"/>
        <v>DEGROWTH</v>
      </c>
      <c r="T1375" s="178">
        <f t="shared" si="299"/>
        <v>25</v>
      </c>
      <c r="U1375" s="182" t="str">
        <f t="shared" si="300"/>
        <v>Sep</v>
      </c>
      <c r="V1375" s="178">
        <f t="shared" si="295"/>
        <v>25</v>
      </c>
      <c r="W1375" s="183">
        <f t="shared" si="306"/>
        <v>0</v>
      </c>
      <c r="X1375" s="184" t="b">
        <f t="shared" si="301"/>
        <v>0</v>
      </c>
      <c r="Y1375" s="183" t="str">
        <f t="shared" si="307"/>
        <v>GROWTH</v>
      </c>
      <c r="Z1375" s="138">
        <v>0</v>
      </c>
      <c r="AA1375" s="133"/>
      <c r="AB1375" s="133" t="s">
        <v>121</v>
      </c>
      <c r="AC1375" s="149" t="s">
        <v>3061</v>
      </c>
      <c r="AD1375" s="139"/>
      <c r="AE1375" s="149" t="s">
        <v>3061</v>
      </c>
      <c r="AF1375" s="139">
        <v>38.333333333333336</v>
      </c>
    </row>
    <row r="1376" spans="1:32" s="156" customFormat="1" ht="12">
      <c r="A1376" s="149" t="s">
        <v>121</v>
      </c>
      <c r="B1376" s="147" t="s">
        <v>32</v>
      </c>
      <c r="C1376" s="147" t="s">
        <v>4194</v>
      </c>
      <c r="D1376" s="147">
        <v>1000004456</v>
      </c>
      <c r="E1376" s="147" t="s">
        <v>4179</v>
      </c>
      <c r="F1376" s="148">
        <v>45906</v>
      </c>
      <c r="G1376" s="137" t="str">
        <f t="shared" si="296"/>
        <v>Targeted Dealer</v>
      </c>
      <c r="H1376" s="137"/>
      <c r="I1376" s="177">
        <v>23</v>
      </c>
      <c r="J1376" s="177"/>
      <c r="K1376" s="178">
        <v>23</v>
      </c>
      <c r="L1376" s="178">
        <f t="shared" si="302"/>
        <v>0</v>
      </c>
      <c r="M1376" s="178" t="str">
        <f t="shared" si="303"/>
        <v>-</v>
      </c>
      <c r="N1376" s="179">
        <v>48</v>
      </c>
      <c r="O1376" s="180" t="str">
        <f t="shared" si="297"/>
        <v>Aug</v>
      </c>
      <c r="P1376" s="178">
        <v>0</v>
      </c>
      <c r="Q1376" s="181">
        <f t="shared" si="304"/>
        <v>23</v>
      </c>
      <c r="R1376" s="180" t="str">
        <f t="shared" si="298"/>
        <v xml:space="preserve"> </v>
      </c>
      <c r="S1376" s="181" t="str">
        <f t="shared" si="305"/>
        <v>GROWTH</v>
      </c>
      <c r="T1376" s="178">
        <f t="shared" si="299"/>
        <v>48</v>
      </c>
      <c r="U1376" s="182" t="str">
        <f t="shared" si="300"/>
        <v>Sep</v>
      </c>
      <c r="V1376" s="178">
        <f t="shared" si="295"/>
        <v>48</v>
      </c>
      <c r="W1376" s="183">
        <f t="shared" si="306"/>
        <v>-25</v>
      </c>
      <c r="X1376" s="184" t="b">
        <f t="shared" si="301"/>
        <v>0</v>
      </c>
      <c r="Y1376" s="183" t="str">
        <f t="shared" si="307"/>
        <v>GROWTH</v>
      </c>
      <c r="Z1376" s="138">
        <v>0</v>
      </c>
      <c r="AA1376" s="133"/>
      <c r="AB1376" s="133" t="s">
        <v>121</v>
      </c>
      <c r="AC1376" s="149" t="s">
        <v>121</v>
      </c>
      <c r="AD1376" s="139"/>
      <c r="AE1376" s="149" t="s">
        <v>121</v>
      </c>
      <c r="AF1376" s="139">
        <v>36.666666666666664</v>
      </c>
    </row>
    <row r="1377" spans="1:32" s="156" customFormat="1" ht="12">
      <c r="A1377" s="149" t="s">
        <v>121</v>
      </c>
      <c r="B1377" s="147" t="s">
        <v>32</v>
      </c>
      <c r="C1377" s="147" t="s">
        <v>4195</v>
      </c>
      <c r="D1377" s="147">
        <v>1000004460</v>
      </c>
      <c r="E1377" s="147" t="s">
        <v>4180</v>
      </c>
      <c r="F1377" s="148">
        <v>45910</v>
      </c>
      <c r="G1377" s="137" t="str">
        <f t="shared" si="296"/>
        <v>Targeted Dealer</v>
      </c>
      <c r="H1377" s="137"/>
      <c r="I1377" s="177">
        <v>125</v>
      </c>
      <c r="J1377" s="177"/>
      <c r="K1377" s="178">
        <v>0</v>
      </c>
      <c r="L1377" s="178">
        <f t="shared" si="302"/>
        <v>125</v>
      </c>
      <c r="M1377" s="178" t="str">
        <f t="shared" si="303"/>
        <v>-</v>
      </c>
      <c r="N1377" s="179">
        <v>70</v>
      </c>
      <c r="O1377" s="180" t="str">
        <f t="shared" si="297"/>
        <v>Aug</v>
      </c>
      <c r="P1377" s="178">
        <v>69</v>
      </c>
      <c r="Q1377" s="181">
        <f t="shared" si="304"/>
        <v>-69</v>
      </c>
      <c r="R1377" s="180">
        <f t="shared" si="298"/>
        <v>-1</v>
      </c>
      <c r="S1377" s="181" t="str">
        <f t="shared" si="305"/>
        <v>DEGROWTH</v>
      </c>
      <c r="T1377" s="178">
        <f t="shared" si="299"/>
        <v>70</v>
      </c>
      <c r="U1377" s="182" t="str">
        <f t="shared" si="300"/>
        <v>Sep</v>
      </c>
      <c r="V1377" s="178">
        <f t="shared" si="295"/>
        <v>70</v>
      </c>
      <c r="W1377" s="183">
        <f t="shared" si="306"/>
        <v>-70</v>
      </c>
      <c r="X1377" s="184" t="b">
        <f t="shared" si="301"/>
        <v>0</v>
      </c>
      <c r="Y1377" s="183" t="str">
        <f t="shared" si="307"/>
        <v>GROWTH</v>
      </c>
      <c r="Z1377" s="138">
        <v>0</v>
      </c>
      <c r="AA1377" s="133"/>
      <c r="AB1377" s="133" t="s">
        <v>121</v>
      </c>
      <c r="AC1377" s="149" t="s">
        <v>121</v>
      </c>
      <c r="AD1377" s="139"/>
      <c r="AE1377" s="149" t="s">
        <v>121</v>
      </c>
      <c r="AF1377" s="139">
        <v>122.83333333333333</v>
      </c>
    </row>
    <row r="1378" spans="1:32" s="156" customFormat="1" ht="12">
      <c r="A1378" s="149" t="s">
        <v>3918</v>
      </c>
      <c r="B1378" s="147" t="s">
        <v>76</v>
      </c>
      <c r="C1378" s="147" t="s">
        <v>2814</v>
      </c>
      <c r="D1378" s="147">
        <v>1000001886</v>
      </c>
      <c r="E1378" s="147" t="s">
        <v>2815</v>
      </c>
      <c r="F1378" s="148">
        <v>44739</v>
      </c>
      <c r="G1378" s="137" t="str">
        <f t="shared" si="296"/>
        <v>Targeted Dealer</v>
      </c>
      <c r="H1378" s="137"/>
      <c r="I1378" s="177">
        <v>40</v>
      </c>
      <c r="J1378" s="177"/>
      <c r="K1378" s="178">
        <v>54.4</v>
      </c>
      <c r="L1378" s="178">
        <f t="shared" si="302"/>
        <v>-14.399999999999999</v>
      </c>
      <c r="M1378" s="178" t="str">
        <f t="shared" si="303"/>
        <v>-</v>
      </c>
      <c r="N1378" s="179">
        <v>11.5</v>
      </c>
      <c r="O1378" s="180" t="str">
        <f t="shared" si="297"/>
        <v>Aug</v>
      </c>
      <c r="P1378" s="178">
        <v>40.9</v>
      </c>
      <c r="Q1378" s="181">
        <f t="shared" si="304"/>
        <v>13.5</v>
      </c>
      <c r="R1378" s="180">
        <f t="shared" si="298"/>
        <v>0.33007334963325174</v>
      </c>
      <c r="S1378" s="181" t="str">
        <f t="shared" si="305"/>
        <v>GROWTH</v>
      </c>
      <c r="T1378" s="178">
        <f t="shared" si="299"/>
        <v>11.5</v>
      </c>
      <c r="U1378" s="182" t="str">
        <f t="shared" si="300"/>
        <v>Sep</v>
      </c>
      <c r="V1378" s="178">
        <f t="shared" si="295"/>
        <v>11.5</v>
      </c>
      <c r="W1378" s="183">
        <f t="shared" si="306"/>
        <v>42.9</v>
      </c>
      <c r="X1378" s="184" t="b">
        <f t="shared" si="301"/>
        <v>0</v>
      </c>
      <c r="Y1378" s="183" t="str">
        <f t="shared" si="307"/>
        <v>GROWTH</v>
      </c>
      <c r="Z1378" s="138">
        <v>0</v>
      </c>
      <c r="AA1378" s="133"/>
      <c r="AB1378" s="133" t="s">
        <v>121</v>
      </c>
      <c r="AC1378" s="149" t="s">
        <v>3918</v>
      </c>
      <c r="AD1378" s="139"/>
      <c r="AE1378" s="149" t="s">
        <v>3918</v>
      </c>
      <c r="AF1378" s="139">
        <v>30.816666666666666</v>
      </c>
    </row>
    <row r="1379" spans="1:32" s="156" customFormat="1" ht="12">
      <c r="A1379" s="149" t="s">
        <v>1245</v>
      </c>
      <c r="B1379" s="147" t="s">
        <v>50</v>
      </c>
      <c r="C1379" s="147" t="s">
        <v>4196</v>
      </c>
      <c r="D1379" s="147">
        <v>1000004469</v>
      </c>
      <c r="E1379" s="147" t="s">
        <v>4181</v>
      </c>
      <c r="F1379" s="148">
        <v>45915</v>
      </c>
      <c r="G1379" s="137" t="str">
        <f t="shared" si="296"/>
        <v>Targeted Dealer</v>
      </c>
      <c r="H1379" s="137"/>
      <c r="I1379" s="177">
        <v>30</v>
      </c>
      <c r="J1379" s="177"/>
      <c r="K1379" s="178">
        <v>30</v>
      </c>
      <c r="L1379" s="178">
        <f t="shared" si="302"/>
        <v>0</v>
      </c>
      <c r="M1379" s="178" t="str">
        <f t="shared" si="303"/>
        <v>-</v>
      </c>
      <c r="N1379" s="179">
        <v>25</v>
      </c>
      <c r="O1379" s="180" t="str">
        <f t="shared" si="297"/>
        <v>Aug</v>
      </c>
      <c r="P1379" s="178">
        <v>30</v>
      </c>
      <c r="Q1379" s="181">
        <f t="shared" si="304"/>
        <v>0</v>
      </c>
      <c r="R1379" s="180">
        <f t="shared" si="298"/>
        <v>0</v>
      </c>
      <c r="S1379" s="181" t="str">
        <f t="shared" si="305"/>
        <v>GROWTH</v>
      </c>
      <c r="T1379" s="178">
        <f t="shared" si="299"/>
        <v>25</v>
      </c>
      <c r="U1379" s="182" t="str">
        <f t="shared" si="300"/>
        <v>Sep</v>
      </c>
      <c r="V1379" s="178">
        <f t="shared" si="295"/>
        <v>25</v>
      </c>
      <c r="W1379" s="183">
        <f t="shared" si="306"/>
        <v>5</v>
      </c>
      <c r="X1379" s="184" t="b">
        <f t="shared" si="301"/>
        <v>0</v>
      </c>
      <c r="Y1379" s="183" t="str">
        <f t="shared" si="307"/>
        <v>GROWTH</v>
      </c>
      <c r="Z1379" s="138">
        <v>0</v>
      </c>
      <c r="AA1379" s="133"/>
      <c r="AB1379" s="133" t="s">
        <v>121</v>
      </c>
      <c r="AC1379" s="149" t="s">
        <v>1245</v>
      </c>
      <c r="AD1379" s="139"/>
      <c r="AE1379" s="149" t="s">
        <v>1245</v>
      </c>
      <c r="AF1379" s="139">
        <v>33.333333333333336</v>
      </c>
    </row>
    <row r="1380" spans="1:32" s="156" customFormat="1" ht="12">
      <c r="A1380" s="149" t="s">
        <v>121</v>
      </c>
      <c r="B1380" s="147" t="s">
        <v>548</v>
      </c>
      <c r="C1380" s="147" t="s">
        <v>4201</v>
      </c>
      <c r="D1380" s="147">
        <v>1000004493</v>
      </c>
      <c r="E1380" s="147" t="s">
        <v>4197</v>
      </c>
      <c r="F1380" s="148">
        <v>45926</v>
      </c>
      <c r="G1380" s="137" t="str">
        <f t="shared" si="296"/>
        <v>Targeted Dealer</v>
      </c>
      <c r="H1380" s="137"/>
      <c r="I1380" s="177">
        <v>120</v>
      </c>
      <c r="J1380" s="177"/>
      <c r="K1380" s="178">
        <v>0</v>
      </c>
      <c r="L1380" s="178">
        <f t="shared" si="302"/>
        <v>120</v>
      </c>
      <c r="M1380" s="178" t="str">
        <f t="shared" si="303"/>
        <v>-</v>
      </c>
      <c r="N1380" s="179">
        <v>40</v>
      </c>
      <c r="O1380" s="180" t="str">
        <f t="shared" si="297"/>
        <v>Aug</v>
      </c>
      <c r="P1380" s="178">
        <v>0</v>
      </c>
      <c r="Q1380" s="181">
        <f t="shared" si="304"/>
        <v>0</v>
      </c>
      <c r="R1380" s="180" t="str">
        <f t="shared" si="298"/>
        <v xml:space="preserve"> </v>
      </c>
      <c r="S1380" s="181" t="str">
        <f t="shared" si="305"/>
        <v>GROWTH</v>
      </c>
      <c r="T1380" s="178">
        <f t="shared" si="299"/>
        <v>40</v>
      </c>
      <c r="U1380" s="182" t="str">
        <f t="shared" si="300"/>
        <v>Sep</v>
      </c>
      <c r="V1380" s="178">
        <f t="shared" si="295"/>
        <v>40</v>
      </c>
      <c r="W1380" s="183">
        <f t="shared" si="306"/>
        <v>-40</v>
      </c>
      <c r="X1380" s="184" t="b">
        <f t="shared" si="301"/>
        <v>0</v>
      </c>
      <c r="Y1380" s="183" t="str">
        <f t="shared" si="307"/>
        <v>GROWTH</v>
      </c>
      <c r="Z1380" s="138">
        <v>0</v>
      </c>
      <c r="AA1380" s="133"/>
      <c r="AB1380" s="133" t="s">
        <v>121</v>
      </c>
      <c r="AC1380" s="149" t="s">
        <v>121</v>
      </c>
      <c r="AD1380" s="139"/>
      <c r="AE1380" s="149" t="s">
        <v>121</v>
      </c>
      <c r="AF1380" s="139">
        <v>73.333333333333329</v>
      </c>
    </row>
    <row r="1381" spans="1:32" s="156" customFormat="1" ht="12">
      <c r="A1381" s="149" t="s">
        <v>1245</v>
      </c>
      <c r="B1381" s="147" t="s">
        <v>43</v>
      </c>
      <c r="C1381" s="147" t="s">
        <v>4202</v>
      </c>
      <c r="D1381" s="147">
        <v>1000004494</v>
      </c>
      <c r="E1381" s="147" t="s">
        <v>4198</v>
      </c>
      <c r="F1381" s="148">
        <v>45925</v>
      </c>
      <c r="G1381" s="137" t="str">
        <f t="shared" si="296"/>
        <v>Targeted Dealer</v>
      </c>
      <c r="H1381" s="137"/>
      <c r="I1381" s="177">
        <v>5</v>
      </c>
      <c r="J1381" s="177"/>
      <c r="K1381" s="178">
        <v>0</v>
      </c>
      <c r="L1381" s="178">
        <f t="shared" si="302"/>
        <v>5</v>
      </c>
      <c r="M1381" s="178" t="str">
        <f t="shared" si="303"/>
        <v>-</v>
      </c>
      <c r="N1381" s="179">
        <v>12.5</v>
      </c>
      <c r="O1381" s="180" t="str">
        <f t="shared" si="297"/>
        <v>Aug</v>
      </c>
      <c r="P1381" s="178">
        <v>0</v>
      </c>
      <c r="Q1381" s="181">
        <f t="shared" si="304"/>
        <v>0</v>
      </c>
      <c r="R1381" s="180" t="str">
        <f t="shared" si="298"/>
        <v xml:space="preserve"> </v>
      </c>
      <c r="S1381" s="181" t="str">
        <f t="shared" si="305"/>
        <v>GROWTH</v>
      </c>
      <c r="T1381" s="178">
        <f t="shared" si="299"/>
        <v>12.5</v>
      </c>
      <c r="U1381" s="182" t="str">
        <f t="shared" si="300"/>
        <v>Sep</v>
      </c>
      <c r="V1381" s="178">
        <f t="shared" si="295"/>
        <v>12.5</v>
      </c>
      <c r="W1381" s="183">
        <f t="shared" si="306"/>
        <v>-12.5</v>
      </c>
      <c r="X1381" s="184" t="b">
        <f t="shared" si="301"/>
        <v>0</v>
      </c>
      <c r="Y1381" s="183" t="str">
        <f t="shared" si="307"/>
        <v>GROWTH</v>
      </c>
      <c r="Z1381" s="138">
        <v>0</v>
      </c>
      <c r="AA1381" s="133"/>
      <c r="AB1381" s="133" t="s">
        <v>121</v>
      </c>
      <c r="AC1381" s="149" t="s">
        <v>1245</v>
      </c>
      <c r="AD1381" s="139"/>
      <c r="AE1381" s="149" t="s">
        <v>1245</v>
      </c>
      <c r="AF1381" s="139">
        <v>6.333333333333333</v>
      </c>
    </row>
    <row r="1382" spans="1:32" s="156" customFormat="1" ht="12">
      <c r="A1382" s="149" t="s">
        <v>1245</v>
      </c>
      <c r="B1382" s="147" t="s">
        <v>58</v>
      </c>
      <c r="C1382" s="147" t="s">
        <v>4203</v>
      </c>
      <c r="D1382" s="147">
        <v>1000004472</v>
      </c>
      <c r="E1382" s="147" t="s">
        <v>4199</v>
      </c>
      <c r="F1382" s="148">
        <v>45868</v>
      </c>
      <c r="G1382" s="137" t="str">
        <f t="shared" si="296"/>
        <v>-</v>
      </c>
      <c r="H1382" s="137"/>
      <c r="I1382" s="177">
        <v>0</v>
      </c>
      <c r="J1382" s="177"/>
      <c r="K1382" s="178">
        <v>0</v>
      </c>
      <c r="L1382" s="178">
        <f t="shared" si="302"/>
        <v>0</v>
      </c>
      <c r="M1382" s="178" t="str">
        <f t="shared" si="303"/>
        <v>-</v>
      </c>
      <c r="N1382" s="179">
        <v>30</v>
      </c>
      <c r="O1382" s="180" t="str">
        <f t="shared" si="297"/>
        <v>Aug</v>
      </c>
      <c r="P1382" s="178">
        <v>0</v>
      </c>
      <c r="Q1382" s="181">
        <f t="shared" si="304"/>
        <v>0</v>
      </c>
      <c r="R1382" s="180" t="str">
        <f t="shared" si="298"/>
        <v xml:space="preserve"> </v>
      </c>
      <c r="S1382" s="181" t="str">
        <f t="shared" si="305"/>
        <v>GROWTH</v>
      </c>
      <c r="T1382" s="178">
        <f t="shared" si="299"/>
        <v>30</v>
      </c>
      <c r="U1382" s="182" t="str">
        <f t="shared" si="300"/>
        <v>Sep</v>
      </c>
      <c r="V1382" s="178">
        <f t="shared" si="295"/>
        <v>30</v>
      </c>
      <c r="W1382" s="183">
        <f t="shared" si="306"/>
        <v>-30</v>
      </c>
      <c r="X1382" s="184" t="b">
        <f t="shared" si="301"/>
        <v>0</v>
      </c>
      <c r="Y1382" s="183" t="str">
        <f t="shared" si="307"/>
        <v>GROWTH</v>
      </c>
      <c r="Z1382" s="138">
        <v>0</v>
      </c>
      <c r="AA1382" s="133"/>
      <c r="AB1382" s="133" t="s">
        <v>121</v>
      </c>
      <c r="AC1382" s="149" t="s">
        <v>1245</v>
      </c>
      <c r="AD1382" s="139"/>
      <c r="AE1382" s="149" t="s">
        <v>1245</v>
      </c>
      <c r="AF1382" s="139">
        <v>146.16666666666666</v>
      </c>
    </row>
    <row r="1383" spans="1:32" s="156" customFormat="1" ht="12">
      <c r="A1383" s="149" t="s">
        <v>121</v>
      </c>
      <c r="B1383" s="147" t="s">
        <v>12</v>
      </c>
      <c r="C1383" s="147" t="s">
        <v>4204</v>
      </c>
      <c r="D1383" s="147">
        <v>1000004473</v>
      </c>
      <c r="E1383" s="147" t="s">
        <v>4200</v>
      </c>
      <c r="F1383" s="148">
        <v>45916</v>
      </c>
      <c r="G1383" s="137" t="str">
        <f t="shared" si="296"/>
        <v>Targeted Dealer</v>
      </c>
      <c r="H1383" s="137"/>
      <c r="I1383" s="177">
        <v>40</v>
      </c>
      <c r="J1383" s="177"/>
      <c r="K1383" s="178">
        <v>20</v>
      </c>
      <c r="L1383" s="178">
        <f t="shared" si="302"/>
        <v>20</v>
      </c>
      <c r="M1383" s="178" t="str">
        <f t="shared" si="303"/>
        <v>-</v>
      </c>
      <c r="N1383" s="179">
        <v>20</v>
      </c>
      <c r="O1383" s="180" t="str">
        <f t="shared" si="297"/>
        <v>Aug</v>
      </c>
      <c r="P1383" s="178">
        <v>0</v>
      </c>
      <c r="Q1383" s="181">
        <f t="shared" si="304"/>
        <v>20</v>
      </c>
      <c r="R1383" s="180" t="str">
        <f t="shared" si="298"/>
        <v xml:space="preserve"> </v>
      </c>
      <c r="S1383" s="181" t="str">
        <f t="shared" si="305"/>
        <v>GROWTH</v>
      </c>
      <c r="T1383" s="178">
        <f t="shared" si="299"/>
        <v>20</v>
      </c>
      <c r="U1383" s="182" t="str">
        <f t="shared" si="300"/>
        <v>Sep</v>
      </c>
      <c r="V1383" s="178">
        <f t="shared" si="295"/>
        <v>20</v>
      </c>
      <c r="W1383" s="183">
        <f t="shared" si="306"/>
        <v>0</v>
      </c>
      <c r="X1383" s="184" t="b">
        <f t="shared" si="301"/>
        <v>0</v>
      </c>
      <c r="Y1383" s="183" t="str">
        <f t="shared" si="307"/>
        <v>GROWTH</v>
      </c>
      <c r="Z1383" s="138">
        <v>0</v>
      </c>
      <c r="AA1383" s="133"/>
      <c r="AB1383" s="133" t="s">
        <v>121</v>
      </c>
      <c r="AC1383" s="149" t="s">
        <v>121</v>
      </c>
      <c r="AD1383" s="139"/>
      <c r="AE1383" s="149" t="s">
        <v>121</v>
      </c>
      <c r="AF1383" s="139">
        <v>20</v>
      </c>
    </row>
    <row r="1384" spans="1:32" s="156" customFormat="1" ht="12">
      <c r="A1384" s="149" t="s">
        <v>3061</v>
      </c>
      <c r="B1384" s="147" t="s">
        <v>101</v>
      </c>
      <c r="C1384" s="147" t="s">
        <v>4240</v>
      </c>
      <c r="D1384" s="147">
        <v>1000004286</v>
      </c>
      <c r="E1384" s="147" t="s">
        <v>4212</v>
      </c>
      <c r="F1384" s="148">
        <v>45737</v>
      </c>
      <c r="G1384" s="137" t="str">
        <f t="shared" si="296"/>
        <v>Targeted Dealer</v>
      </c>
      <c r="H1384" s="137"/>
      <c r="I1384" s="177">
        <v>50</v>
      </c>
      <c r="J1384" s="177"/>
      <c r="K1384" s="178">
        <v>8</v>
      </c>
      <c r="L1384" s="178">
        <f t="shared" si="302"/>
        <v>42</v>
      </c>
      <c r="M1384" s="178" t="str">
        <f t="shared" si="303"/>
        <v>-</v>
      </c>
      <c r="N1384" s="179">
        <v>0</v>
      </c>
      <c r="O1384" s="180" t="str">
        <f t="shared" si="297"/>
        <v>Aug</v>
      </c>
      <c r="P1384" s="178">
        <v>55</v>
      </c>
      <c r="Q1384" s="181">
        <f t="shared" si="304"/>
        <v>-47</v>
      </c>
      <c r="R1384" s="180">
        <f t="shared" si="298"/>
        <v>-0.8545454545454545</v>
      </c>
      <c r="S1384" s="181" t="b">
        <f t="shared" si="305"/>
        <v>0</v>
      </c>
      <c r="T1384" s="178">
        <f t="shared" si="299"/>
        <v>0</v>
      </c>
      <c r="U1384" s="182" t="str">
        <f t="shared" si="300"/>
        <v>Sep</v>
      </c>
      <c r="V1384" s="178">
        <f t="shared" si="295"/>
        <v>0</v>
      </c>
      <c r="W1384" s="183">
        <f t="shared" si="306"/>
        <v>8</v>
      </c>
      <c r="X1384" s="184" t="b">
        <f t="shared" si="301"/>
        <v>0</v>
      </c>
      <c r="Y1384" s="183" t="b">
        <f t="shared" si="307"/>
        <v>0</v>
      </c>
      <c r="Z1384" s="138">
        <v>0</v>
      </c>
      <c r="AA1384" s="133"/>
      <c r="AB1384" s="133" t="s">
        <v>121</v>
      </c>
      <c r="AC1384" s="149" t="s">
        <v>3061</v>
      </c>
      <c r="AD1384" s="139"/>
      <c r="AE1384" s="149" t="s">
        <v>3061</v>
      </c>
      <c r="AF1384" s="139">
        <v>33.333333333333336</v>
      </c>
    </row>
    <row r="1385" spans="1:32" s="156" customFormat="1" ht="12">
      <c r="A1385" s="149" t="s">
        <v>3918</v>
      </c>
      <c r="B1385" s="147" t="s">
        <v>2569</v>
      </c>
      <c r="C1385" s="147" t="s">
        <v>2598</v>
      </c>
      <c r="D1385" s="147">
        <v>1000001243</v>
      </c>
      <c r="E1385" s="147" t="s">
        <v>2599</v>
      </c>
      <c r="F1385" s="148">
        <v>44739</v>
      </c>
      <c r="G1385" s="137" t="str">
        <f t="shared" si="296"/>
        <v>Targeted Dealer</v>
      </c>
      <c r="H1385" s="137"/>
      <c r="I1385" s="177">
        <v>20</v>
      </c>
      <c r="J1385" s="177"/>
      <c r="K1385" s="178">
        <v>12</v>
      </c>
      <c r="L1385" s="178">
        <f t="shared" si="302"/>
        <v>8</v>
      </c>
      <c r="M1385" s="178" t="str">
        <f t="shared" si="303"/>
        <v>-</v>
      </c>
      <c r="N1385" s="179">
        <v>0</v>
      </c>
      <c r="O1385" s="180" t="str">
        <f t="shared" si="297"/>
        <v>Aug</v>
      </c>
      <c r="P1385" s="178">
        <v>24</v>
      </c>
      <c r="Q1385" s="181">
        <f t="shared" si="304"/>
        <v>-12</v>
      </c>
      <c r="R1385" s="180">
        <f t="shared" si="298"/>
        <v>-0.5</v>
      </c>
      <c r="S1385" s="181" t="b">
        <f t="shared" si="305"/>
        <v>0</v>
      </c>
      <c r="T1385" s="178">
        <f t="shared" si="299"/>
        <v>0</v>
      </c>
      <c r="U1385" s="182" t="str">
        <f t="shared" si="300"/>
        <v>Sep</v>
      </c>
      <c r="V1385" s="178">
        <f t="shared" si="295"/>
        <v>0</v>
      </c>
      <c r="W1385" s="183">
        <f t="shared" si="306"/>
        <v>12</v>
      </c>
      <c r="X1385" s="184" t="b">
        <f t="shared" si="301"/>
        <v>0</v>
      </c>
      <c r="Y1385" s="183" t="b">
        <f t="shared" si="307"/>
        <v>0</v>
      </c>
      <c r="Z1385" s="138">
        <v>0</v>
      </c>
      <c r="AA1385" s="133"/>
      <c r="AB1385" s="133" t="s">
        <v>121</v>
      </c>
      <c r="AC1385" s="149" t="s">
        <v>3918</v>
      </c>
      <c r="AD1385" s="139"/>
      <c r="AE1385" s="149" t="s">
        <v>3918</v>
      </c>
      <c r="AF1385" s="139">
        <v>22</v>
      </c>
    </row>
    <row r="1386" spans="1:32" s="156" customFormat="1" ht="12">
      <c r="A1386" s="149" t="s">
        <v>3919</v>
      </c>
      <c r="B1386" s="147" t="s">
        <v>84</v>
      </c>
      <c r="C1386" s="147" t="s">
        <v>4241</v>
      </c>
      <c r="D1386" s="147">
        <v>1000004505</v>
      </c>
      <c r="E1386" s="147" t="s">
        <v>4213</v>
      </c>
      <c r="F1386" s="148">
        <v>45953</v>
      </c>
      <c r="G1386" s="137" t="str">
        <f t="shared" si="296"/>
        <v>Targeted Dealer</v>
      </c>
      <c r="H1386" s="137"/>
      <c r="I1386" s="177">
        <v>60</v>
      </c>
      <c r="J1386" s="177"/>
      <c r="K1386" s="178">
        <v>85</v>
      </c>
      <c r="L1386" s="178">
        <f t="shared" si="302"/>
        <v>-25</v>
      </c>
      <c r="M1386" s="178" t="str">
        <f t="shared" si="303"/>
        <v>-</v>
      </c>
      <c r="N1386" s="179">
        <v>0</v>
      </c>
      <c r="O1386" s="180" t="str">
        <f t="shared" si="297"/>
        <v>Aug</v>
      </c>
      <c r="P1386" s="178">
        <v>56</v>
      </c>
      <c r="Q1386" s="181">
        <f t="shared" si="304"/>
        <v>29</v>
      </c>
      <c r="R1386" s="180">
        <f t="shared" si="298"/>
        <v>0.51785714285714279</v>
      </c>
      <c r="S1386" s="181" t="b">
        <f t="shared" si="305"/>
        <v>0</v>
      </c>
      <c r="T1386" s="178">
        <f t="shared" si="299"/>
        <v>0</v>
      </c>
      <c r="U1386" s="182" t="str">
        <f t="shared" si="300"/>
        <v>Sep</v>
      </c>
      <c r="V1386" s="178">
        <f t="shared" si="295"/>
        <v>0</v>
      </c>
      <c r="W1386" s="183">
        <f t="shared" si="306"/>
        <v>85</v>
      </c>
      <c r="X1386" s="184" t="b">
        <f t="shared" si="301"/>
        <v>0</v>
      </c>
      <c r="Y1386" s="183" t="b">
        <f t="shared" si="307"/>
        <v>0</v>
      </c>
      <c r="Z1386" s="138">
        <v>0</v>
      </c>
      <c r="AA1386" s="133"/>
      <c r="AB1386" s="133" t="s">
        <v>121</v>
      </c>
      <c r="AC1386" s="149" t="s">
        <v>3919</v>
      </c>
      <c r="AD1386" s="139"/>
      <c r="AE1386" s="149" t="s">
        <v>3919</v>
      </c>
      <c r="AF1386" s="139">
        <v>145</v>
      </c>
    </row>
    <row r="1387" spans="1:32" s="156" customFormat="1" ht="12">
      <c r="A1387" s="149" t="s">
        <v>3919</v>
      </c>
      <c r="B1387" s="147" t="s">
        <v>80</v>
      </c>
      <c r="C1387" s="147" t="s">
        <v>4242</v>
      </c>
      <c r="D1387" s="147">
        <v>1000004498</v>
      </c>
      <c r="E1387" s="147" t="s">
        <v>4214</v>
      </c>
      <c r="F1387" s="148">
        <v>45945</v>
      </c>
      <c r="G1387" s="137" t="str">
        <f t="shared" si="296"/>
        <v>Targeted Dealer</v>
      </c>
      <c r="H1387" s="137"/>
      <c r="I1387" s="177">
        <v>50</v>
      </c>
      <c r="J1387" s="177"/>
      <c r="K1387" s="178">
        <v>15</v>
      </c>
      <c r="L1387" s="178">
        <f t="shared" si="302"/>
        <v>35</v>
      </c>
      <c r="M1387" s="178" t="str">
        <f t="shared" si="303"/>
        <v>-</v>
      </c>
      <c r="N1387" s="179">
        <v>0</v>
      </c>
      <c r="O1387" s="180" t="str">
        <f t="shared" si="297"/>
        <v>Aug</v>
      </c>
      <c r="P1387" s="178">
        <v>50</v>
      </c>
      <c r="Q1387" s="181">
        <f t="shared" si="304"/>
        <v>-35</v>
      </c>
      <c r="R1387" s="180">
        <f t="shared" si="298"/>
        <v>-0.7</v>
      </c>
      <c r="S1387" s="181" t="b">
        <f t="shared" si="305"/>
        <v>0</v>
      </c>
      <c r="T1387" s="178">
        <f t="shared" si="299"/>
        <v>0</v>
      </c>
      <c r="U1387" s="182" t="str">
        <f t="shared" si="300"/>
        <v>Sep</v>
      </c>
      <c r="V1387" s="178">
        <f t="shared" si="295"/>
        <v>0</v>
      </c>
      <c r="W1387" s="183">
        <f t="shared" si="306"/>
        <v>15</v>
      </c>
      <c r="X1387" s="184" t="b">
        <f t="shared" si="301"/>
        <v>0</v>
      </c>
      <c r="Y1387" s="183" t="b">
        <f t="shared" si="307"/>
        <v>0</v>
      </c>
      <c r="Z1387" s="138">
        <v>0</v>
      </c>
      <c r="AA1387" s="133"/>
      <c r="AB1387" s="133" t="s">
        <v>121</v>
      </c>
      <c r="AC1387" s="149" t="s">
        <v>3919</v>
      </c>
      <c r="AD1387" s="139"/>
      <c r="AE1387" s="149" t="s">
        <v>3919</v>
      </c>
      <c r="AF1387" s="139">
        <v>61.666666666666664</v>
      </c>
    </row>
    <row r="1388" spans="1:32" s="156" customFormat="1" ht="12">
      <c r="A1388" s="149" t="s">
        <v>121</v>
      </c>
      <c r="B1388" s="147" t="s">
        <v>613</v>
      </c>
      <c r="C1388" s="147" t="s">
        <v>675</v>
      </c>
      <c r="D1388" s="147">
        <v>1000003992</v>
      </c>
      <c r="E1388" s="147" t="s">
        <v>676</v>
      </c>
      <c r="F1388" s="148">
        <v>45443</v>
      </c>
      <c r="G1388" s="137" t="str">
        <f t="shared" si="296"/>
        <v>Targeted Dealer</v>
      </c>
      <c r="H1388" s="137"/>
      <c r="I1388" s="177">
        <v>40</v>
      </c>
      <c r="J1388" s="177"/>
      <c r="K1388" s="178">
        <v>20</v>
      </c>
      <c r="L1388" s="178">
        <f t="shared" si="302"/>
        <v>20</v>
      </c>
      <c r="M1388" s="178" t="str">
        <f t="shared" si="303"/>
        <v>-</v>
      </c>
      <c r="N1388" s="179">
        <v>0</v>
      </c>
      <c r="O1388" s="180" t="str">
        <f t="shared" si="297"/>
        <v>Aug</v>
      </c>
      <c r="P1388" s="178">
        <v>40</v>
      </c>
      <c r="Q1388" s="181">
        <f t="shared" si="304"/>
        <v>-20</v>
      </c>
      <c r="R1388" s="180">
        <f t="shared" si="298"/>
        <v>-0.5</v>
      </c>
      <c r="S1388" s="181" t="b">
        <f t="shared" si="305"/>
        <v>0</v>
      </c>
      <c r="T1388" s="178">
        <f t="shared" si="299"/>
        <v>0</v>
      </c>
      <c r="U1388" s="182" t="str">
        <f t="shared" si="300"/>
        <v>Sep</v>
      </c>
      <c r="V1388" s="178">
        <f t="shared" si="295"/>
        <v>0</v>
      </c>
      <c r="W1388" s="183">
        <f t="shared" si="306"/>
        <v>20</v>
      </c>
      <c r="X1388" s="184" t="b">
        <f t="shared" si="301"/>
        <v>0</v>
      </c>
      <c r="Y1388" s="183" t="b">
        <f t="shared" si="307"/>
        <v>0</v>
      </c>
      <c r="Z1388" s="138">
        <v>0</v>
      </c>
      <c r="AA1388" s="133"/>
      <c r="AB1388" s="133" t="s">
        <v>121</v>
      </c>
      <c r="AC1388" s="149" t="s">
        <v>121</v>
      </c>
      <c r="AD1388" s="139"/>
      <c r="AE1388" s="149" t="s">
        <v>121</v>
      </c>
      <c r="AF1388" s="139">
        <v>21.666666666666668</v>
      </c>
    </row>
    <row r="1389" spans="1:32" s="156" customFormat="1" ht="12">
      <c r="A1389" s="149" t="s">
        <v>121</v>
      </c>
      <c r="B1389" s="147" t="s">
        <v>961</v>
      </c>
      <c r="C1389" s="147" t="s">
        <v>4243</v>
      </c>
      <c r="D1389" s="147">
        <v>1000004483</v>
      </c>
      <c r="E1389" s="147" t="s">
        <v>4215</v>
      </c>
      <c r="F1389" s="148">
        <v>45928</v>
      </c>
      <c r="G1389" s="137" t="str">
        <f t="shared" si="296"/>
        <v>-</v>
      </c>
      <c r="H1389" s="137"/>
      <c r="I1389" s="177">
        <v>0</v>
      </c>
      <c r="J1389" s="177"/>
      <c r="K1389" s="178">
        <v>60</v>
      </c>
      <c r="L1389" s="178">
        <f t="shared" si="302"/>
        <v>-60</v>
      </c>
      <c r="M1389" s="178" t="str">
        <f t="shared" si="303"/>
        <v>-</v>
      </c>
      <c r="N1389" s="179">
        <v>0</v>
      </c>
      <c r="O1389" s="180" t="str">
        <f t="shared" si="297"/>
        <v>Aug</v>
      </c>
      <c r="P1389" s="178">
        <v>60</v>
      </c>
      <c r="Q1389" s="181">
        <f t="shared" si="304"/>
        <v>0</v>
      </c>
      <c r="R1389" s="180">
        <f t="shared" si="298"/>
        <v>0</v>
      </c>
      <c r="S1389" s="181" t="b">
        <f t="shared" si="305"/>
        <v>0</v>
      </c>
      <c r="T1389" s="178">
        <f t="shared" si="299"/>
        <v>0</v>
      </c>
      <c r="U1389" s="182" t="str">
        <f t="shared" si="300"/>
        <v>Sep</v>
      </c>
      <c r="V1389" s="178">
        <f t="shared" si="295"/>
        <v>0</v>
      </c>
      <c r="W1389" s="183">
        <f t="shared" si="306"/>
        <v>60</v>
      </c>
      <c r="X1389" s="184" t="b">
        <f t="shared" si="301"/>
        <v>0</v>
      </c>
      <c r="Y1389" s="183" t="b">
        <f t="shared" si="307"/>
        <v>0</v>
      </c>
      <c r="Z1389" s="138">
        <v>0</v>
      </c>
      <c r="AA1389" s="133"/>
      <c r="AB1389" s="133" t="s">
        <v>121</v>
      </c>
      <c r="AC1389" s="149" t="s">
        <v>121</v>
      </c>
      <c r="AD1389" s="139"/>
      <c r="AE1389" s="149" t="s">
        <v>121</v>
      </c>
      <c r="AF1389" s="139">
        <v>65</v>
      </c>
    </row>
    <row r="1390" spans="1:32" s="156" customFormat="1" ht="12">
      <c r="A1390" s="149" t="s">
        <v>121</v>
      </c>
      <c r="B1390" s="147" t="s">
        <v>22</v>
      </c>
      <c r="C1390" s="147" t="s">
        <v>707</v>
      </c>
      <c r="D1390" s="147">
        <v>1000000406</v>
      </c>
      <c r="E1390" s="147" t="s">
        <v>708</v>
      </c>
      <c r="F1390" s="148">
        <v>44738</v>
      </c>
      <c r="G1390" s="137" t="str">
        <f t="shared" si="296"/>
        <v>Targeted Dealer</v>
      </c>
      <c r="H1390" s="137"/>
      <c r="I1390" s="177">
        <v>50</v>
      </c>
      <c r="J1390" s="177"/>
      <c r="K1390" s="178">
        <v>65</v>
      </c>
      <c r="L1390" s="178">
        <f t="shared" si="302"/>
        <v>-15</v>
      </c>
      <c r="M1390" s="178" t="str">
        <f t="shared" si="303"/>
        <v>-</v>
      </c>
      <c r="N1390" s="179">
        <v>0</v>
      </c>
      <c r="O1390" s="180" t="str">
        <f t="shared" si="297"/>
        <v>Aug</v>
      </c>
      <c r="P1390" s="178">
        <v>51</v>
      </c>
      <c r="Q1390" s="181">
        <f t="shared" si="304"/>
        <v>14</v>
      </c>
      <c r="R1390" s="180">
        <f t="shared" si="298"/>
        <v>0.27450980392156854</v>
      </c>
      <c r="S1390" s="181" t="b">
        <f t="shared" si="305"/>
        <v>0</v>
      </c>
      <c r="T1390" s="178">
        <f t="shared" si="299"/>
        <v>0</v>
      </c>
      <c r="U1390" s="182" t="str">
        <f t="shared" si="300"/>
        <v>Sep</v>
      </c>
      <c r="V1390" s="178">
        <f t="shared" si="295"/>
        <v>0</v>
      </c>
      <c r="W1390" s="183">
        <f t="shared" si="306"/>
        <v>65</v>
      </c>
      <c r="X1390" s="184" t="b">
        <f t="shared" si="301"/>
        <v>0</v>
      </c>
      <c r="Y1390" s="183" t="b">
        <f t="shared" si="307"/>
        <v>0</v>
      </c>
      <c r="Z1390" s="138">
        <v>0</v>
      </c>
      <c r="AA1390" s="133"/>
      <c r="AB1390" s="133" t="s">
        <v>121</v>
      </c>
      <c r="AC1390" s="149" t="s">
        <v>121</v>
      </c>
      <c r="AD1390" s="139"/>
      <c r="AE1390" s="149" t="s">
        <v>121</v>
      </c>
      <c r="AF1390" s="139">
        <v>67.333333333333329</v>
      </c>
    </row>
    <row r="1391" spans="1:32" s="156" customFormat="1" ht="12">
      <c r="A1391" s="149" t="s">
        <v>121</v>
      </c>
      <c r="B1391" s="147" t="s">
        <v>3923</v>
      </c>
      <c r="C1391" s="147" t="s">
        <v>4246</v>
      </c>
      <c r="D1391" s="147">
        <v>1000004507</v>
      </c>
      <c r="E1391" s="147" t="s">
        <v>4219</v>
      </c>
      <c r="F1391" s="148">
        <v>45957</v>
      </c>
      <c r="G1391" s="137" t="str">
        <f t="shared" si="296"/>
        <v>Targeted Dealer</v>
      </c>
      <c r="H1391" s="137"/>
      <c r="I1391" s="177">
        <v>20</v>
      </c>
      <c r="J1391" s="177"/>
      <c r="K1391" s="178">
        <v>0</v>
      </c>
      <c r="L1391" s="178">
        <f t="shared" si="302"/>
        <v>20</v>
      </c>
      <c r="M1391" s="178" t="str">
        <f t="shared" si="303"/>
        <v>-</v>
      </c>
      <c r="N1391" s="179">
        <v>0</v>
      </c>
      <c r="O1391" s="180" t="str">
        <f t="shared" si="297"/>
        <v>Aug</v>
      </c>
      <c r="P1391" s="178">
        <v>20</v>
      </c>
      <c r="Q1391" s="181">
        <f t="shared" si="304"/>
        <v>-20</v>
      </c>
      <c r="R1391" s="180">
        <f t="shared" si="298"/>
        <v>-1</v>
      </c>
      <c r="S1391" s="181" t="b">
        <f t="shared" si="305"/>
        <v>0</v>
      </c>
      <c r="T1391" s="178">
        <f t="shared" si="299"/>
        <v>0</v>
      </c>
      <c r="U1391" s="182" t="str">
        <f t="shared" si="300"/>
        <v>Sep</v>
      </c>
      <c r="V1391" s="178">
        <f t="shared" si="295"/>
        <v>0</v>
      </c>
      <c r="W1391" s="183">
        <f t="shared" si="306"/>
        <v>0</v>
      </c>
      <c r="X1391" s="184" t="b">
        <f t="shared" si="301"/>
        <v>0</v>
      </c>
      <c r="Y1391" s="183" t="b">
        <f t="shared" si="307"/>
        <v>0</v>
      </c>
      <c r="Z1391" s="138">
        <v>0</v>
      </c>
      <c r="AA1391" s="133"/>
      <c r="AB1391" s="133" t="s">
        <v>121</v>
      </c>
      <c r="AC1391" s="149" t="s">
        <v>121</v>
      </c>
      <c r="AD1391" s="139"/>
      <c r="AE1391" s="149" t="s">
        <v>121</v>
      </c>
      <c r="AF1391" s="139">
        <v>13.333333333333334</v>
      </c>
    </row>
    <row r="1392" spans="1:32" s="156" customFormat="1" ht="12">
      <c r="A1392" s="149" t="s">
        <v>121</v>
      </c>
      <c r="B1392" s="147" t="s">
        <v>34</v>
      </c>
      <c r="C1392" s="147" t="s">
        <v>4248</v>
      </c>
      <c r="D1392" s="147">
        <v>1000004512</v>
      </c>
      <c r="E1392" s="147" t="s">
        <v>4221</v>
      </c>
      <c r="F1392" s="148">
        <v>45959</v>
      </c>
      <c r="G1392" s="137" t="str">
        <f t="shared" si="296"/>
        <v>Targeted Dealer</v>
      </c>
      <c r="H1392" s="137"/>
      <c r="I1392" s="177">
        <v>160</v>
      </c>
      <c r="J1392" s="177"/>
      <c r="K1392" s="178">
        <v>119</v>
      </c>
      <c r="L1392" s="178">
        <f t="shared" si="302"/>
        <v>41</v>
      </c>
      <c r="M1392" s="178" t="str">
        <f t="shared" si="303"/>
        <v>-</v>
      </c>
      <c r="N1392" s="179">
        <v>0</v>
      </c>
      <c r="O1392" s="180" t="str">
        <f t="shared" si="297"/>
        <v>Aug</v>
      </c>
      <c r="P1392" s="178">
        <v>0</v>
      </c>
      <c r="Q1392" s="181">
        <f t="shared" si="304"/>
        <v>119</v>
      </c>
      <c r="R1392" s="180" t="str">
        <f t="shared" si="298"/>
        <v xml:space="preserve"> </v>
      </c>
      <c r="S1392" s="181" t="b">
        <f t="shared" si="305"/>
        <v>0</v>
      </c>
      <c r="T1392" s="178">
        <f t="shared" si="299"/>
        <v>0</v>
      </c>
      <c r="U1392" s="182" t="str">
        <f t="shared" si="300"/>
        <v>Sep</v>
      </c>
      <c r="V1392" s="178">
        <f t="shared" si="295"/>
        <v>0</v>
      </c>
      <c r="W1392" s="183">
        <f t="shared" si="306"/>
        <v>119</v>
      </c>
      <c r="X1392" s="184" t="b">
        <f t="shared" si="301"/>
        <v>0</v>
      </c>
      <c r="Y1392" s="183" t="b">
        <f t="shared" si="307"/>
        <v>0</v>
      </c>
      <c r="Z1392" s="138">
        <v>0</v>
      </c>
      <c r="AA1392" s="133"/>
      <c r="AB1392" s="133" t="s">
        <v>121</v>
      </c>
      <c r="AC1392" s="149" t="s">
        <v>121</v>
      </c>
      <c r="AD1392" s="139"/>
      <c r="AE1392" s="149" t="s">
        <v>121</v>
      </c>
      <c r="AF1392" s="139">
        <v>153.83333333333334</v>
      </c>
    </row>
    <row r="1393" spans="1:32" s="156" customFormat="1" ht="12">
      <c r="A1393" s="149" t="s">
        <v>121</v>
      </c>
      <c r="B1393" s="147" t="s">
        <v>12</v>
      </c>
      <c r="C1393" s="147" t="s">
        <v>4252</v>
      </c>
      <c r="D1393" s="147">
        <v>1000000663</v>
      </c>
      <c r="E1393" s="147" t="s">
        <v>4225</v>
      </c>
      <c r="F1393" s="148">
        <v>44738</v>
      </c>
      <c r="G1393" s="137" t="str">
        <f t="shared" si="296"/>
        <v>Targeted Dealer</v>
      </c>
      <c r="H1393" s="137"/>
      <c r="I1393" s="177">
        <v>26</v>
      </c>
      <c r="J1393" s="177"/>
      <c r="K1393" s="178">
        <v>0</v>
      </c>
      <c r="L1393" s="178">
        <f t="shared" si="302"/>
        <v>26</v>
      </c>
      <c r="M1393" s="178" t="str">
        <f t="shared" si="303"/>
        <v>-</v>
      </c>
      <c r="N1393" s="179">
        <v>0</v>
      </c>
      <c r="O1393" s="180" t="str">
        <f t="shared" si="297"/>
        <v>Aug</v>
      </c>
      <c r="P1393" s="178">
        <v>26</v>
      </c>
      <c r="Q1393" s="181">
        <f t="shared" si="304"/>
        <v>-26</v>
      </c>
      <c r="R1393" s="180">
        <f t="shared" si="298"/>
        <v>-1</v>
      </c>
      <c r="S1393" s="181" t="b">
        <f t="shared" si="305"/>
        <v>0</v>
      </c>
      <c r="T1393" s="178">
        <f t="shared" si="299"/>
        <v>0</v>
      </c>
      <c r="U1393" s="182" t="str">
        <f t="shared" si="300"/>
        <v>Sep</v>
      </c>
      <c r="V1393" s="178">
        <f t="shared" si="295"/>
        <v>0</v>
      </c>
      <c r="W1393" s="183">
        <f t="shared" si="306"/>
        <v>0</v>
      </c>
      <c r="X1393" s="184" t="b">
        <f t="shared" si="301"/>
        <v>0</v>
      </c>
      <c r="Y1393" s="183" t="b">
        <f t="shared" si="307"/>
        <v>0</v>
      </c>
      <c r="Z1393" s="138">
        <v>0</v>
      </c>
      <c r="AA1393" s="133"/>
      <c r="AB1393" s="133" t="s">
        <v>121</v>
      </c>
      <c r="AC1393" s="149" t="s">
        <v>121</v>
      </c>
      <c r="AD1393" s="139"/>
      <c r="AE1393" s="149" t="s">
        <v>121</v>
      </c>
      <c r="AF1393" s="139">
        <v>8.6666666666666661</v>
      </c>
    </row>
    <row r="1394" spans="1:32" s="156" customFormat="1" ht="12">
      <c r="A1394" s="149" t="s">
        <v>121</v>
      </c>
      <c r="B1394" s="147" t="s">
        <v>32</v>
      </c>
      <c r="C1394" s="147" t="s">
        <v>4253</v>
      </c>
      <c r="D1394" s="147">
        <v>1000004457</v>
      </c>
      <c r="E1394" s="147" t="s">
        <v>4226</v>
      </c>
      <c r="F1394" s="148">
        <v>45906</v>
      </c>
      <c r="G1394" s="137" t="str">
        <f t="shared" si="296"/>
        <v>Targeted Dealer</v>
      </c>
      <c r="H1394" s="137"/>
      <c r="I1394" s="177">
        <v>120</v>
      </c>
      <c r="J1394" s="177"/>
      <c r="K1394" s="178">
        <v>223</v>
      </c>
      <c r="L1394" s="178">
        <f t="shared" si="302"/>
        <v>-103</v>
      </c>
      <c r="M1394" s="178" t="str">
        <f t="shared" si="303"/>
        <v>-</v>
      </c>
      <c r="N1394" s="179">
        <v>0</v>
      </c>
      <c r="O1394" s="180" t="str">
        <f t="shared" si="297"/>
        <v>Aug</v>
      </c>
      <c r="P1394" s="178">
        <v>220</v>
      </c>
      <c r="Q1394" s="181">
        <f t="shared" si="304"/>
        <v>3</v>
      </c>
      <c r="R1394" s="180">
        <f t="shared" si="298"/>
        <v>1.3636363636363669E-2</v>
      </c>
      <c r="S1394" s="181" t="b">
        <f t="shared" si="305"/>
        <v>0</v>
      </c>
      <c r="T1394" s="178">
        <f t="shared" si="299"/>
        <v>0</v>
      </c>
      <c r="U1394" s="182" t="str">
        <f t="shared" si="300"/>
        <v>Sep</v>
      </c>
      <c r="V1394" s="178">
        <f t="shared" ref="V1394:V1444" si="308">T1394</f>
        <v>0</v>
      </c>
      <c r="W1394" s="183">
        <f t="shared" si="306"/>
        <v>223</v>
      </c>
      <c r="X1394" s="184" t="b">
        <f t="shared" si="301"/>
        <v>0</v>
      </c>
      <c r="Y1394" s="183" t="b">
        <f t="shared" si="307"/>
        <v>0</v>
      </c>
      <c r="Z1394" s="138">
        <v>0</v>
      </c>
      <c r="AA1394" s="133"/>
      <c r="AB1394" s="133" t="s">
        <v>121</v>
      </c>
      <c r="AC1394" s="149" t="s">
        <v>121</v>
      </c>
      <c r="AD1394" s="139"/>
      <c r="AE1394" s="149" t="s">
        <v>121</v>
      </c>
      <c r="AF1394" s="139">
        <v>74.24166666666666</v>
      </c>
    </row>
    <row r="1395" spans="1:32" s="156" customFormat="1" ht="12">
      <c r="A1395" s="149" t="s">
        <v>1245</v>
      </c>
      <c r="B1395" s="147" t="s">
        <v>43</v>
      </c>
      <c r="C1395" s="147" t="s">
        <v>4255</v>
      </c>
      <c r="D1395" s="147">
        <v>1000004496</v>
      </c>
      <c r="E1395" s="147" t="s">
        <v>4228</v>
      </c>
      <c r="F1395" s="148">
        <v>45938</v>
      </c>
      <c r="G1395" s="137" t="str">
        <f t="shared" si="296"/>
        <v>Targeted Dealer</v>
      </c>
      <c r="H1395" s="137"/>
      <c r="I1395" s="177">
        <v>13</v>
      </c>
      <c r="J1395" s="177"/>
      <c r="K1395" s="178">
        <v>0</v>
      </c>
      <c r="L1395" s="178">
        <f t="shared" si="302"/>
        <v>13</v>
      </c>
      <c r="M1395" s="178" t="str">
        <f t="shared" si="303"/>
        <v>-</v>
      </c>
      <c r="N1395" s="179">
        <v>0</v>
      </c>
      <c r="O1395" s="180" t="str">
        <f t="shared" si="297"/>
        <v>Aug</v>
      </c>
      <c r="P1395" s="178">
        <v>0</v>
      </c>
      <c r="Q1395" s="181">
        <f t="shared" si="304"/>
        <v>0</v>
      </c>
      <c r="R1395" s="180" t="str">
        <f t="shared" si="298"/>
        <v xml:space="preserve"> </v>
      </c>
      <c r="S1395" s="181" t="b">
        <f t="shared" si="305"/>
        <v>0</v>
      </c>
      <c r="T1395" s="178">
        <f t="shared" si="299"/>
        <v>0</v>
      </c>
      <c r="U1395" s="182" t="str">
        <f t="shared" si="300"/>
        <v>Sep</v>
      </c>
      <c r="V1395" s="178">
        <f t="shared" si="308"/>
        <v>0</v>
      </c>
      <c r="W1395" s="183">
        <f t="shared" si="306"/>
        <v>0</v>
      </c>
      <c r="X1395" s="184" t="b">
        <f t="shared" si="301"/>
        <v>0</v>
      </c>
      <c r="Y1395" s="183" t="b">
        <f t="shared" si="307"/>
        <v>0</v>
      </c>
      <c r="Z1395" s="138">
        <v>0</v>
      </c>
      <c r="AA1395" s="133"/>
      <c r="AB1395" s="133" t="s">
        <v>121</v>
      </c>
      <c r="AC1395" s="149" t="s">
        <v>1245</v>
      </c>
      <c r="AD1395" s="139"/>
      <c r="AE1395" s="149" t="s">
        <v>1245</v>
      </c>
      <c r="AF1395" s="139">
        <v>17.583333333333332</v>
      </c>
    </row>
    <row r="1396" spans="1:32" s="156" customFormat="1" ht="12">
      <c r="A1396" s="149" t="s">
        <v>1245</v>
      </c>
      <c r="B1396" s="147" t="s">
        <v>44</v>
      </c>
      <c r="C1396" s="147" t="s">
        <v>4257</v>
      </c>
      <c r="D1396" s="147">
        <v>1000004432</v>
      </c>
      <c r="E1396" s="147" t="s">
        <v>4230</v>
      </c>
      <c r="F1396" s="148">
        <v>45856</v>
      </c>
      <c r="G1396" s="137" t="str">
        <f t="shared" ref="G1396:G1443" si="309">IF(I1396&gt;0,"Targeted Dealer","-")</f>
        <v>-</v>
      </c>
      <c r="H1396" s="137"/>
      <c r="I1396" s="177">
        <v>0</v>
      </c>
      <c r="J1396" s="177"/>
      <c r="K1396" s="178">
        <v>5</v>
      </c>
      <c r="L1396" s="178">
        <f t="shared" si="302"/>
        <v>-5</v>
      </c>
      <c r="M1396" s="178" t="str">
        <f t="shared" si="303"/>
        <v>-</v>
      </c>
      <c r="N1396" s="179">
        <v>0</v>
      </c>
      <c r="O1396" s="180" t="str">
        <f t="shared" si="297"/>
        <v>Aug</v>
      </c>
      <c r="P1396" s="178">
        <v>3.5</v>
      </c>
      <c r="Q1396" s="181">
        <f t="shared" si="304"/>
        <v>1.5</v>
      </c>
      <c r="R1396" s="180">
        <f t="shared" si="298"/>
        <v>0.4285714285714286</v>
      </c>
      <c r="S1396" s="181" t="b">
        <f t="shared" si="305"/>
        <v>0</v>
      </c>
      <c r="T1396" s="178">
        <f t="shared" si="299"/>
        <v>0</v>
      </c>
      <c r="U1396" s="182" t="str">
        <f t="shared" si="300"/>
        <v>Sep</v>
      </c>
      <c r="V1396" s="178">
        <f t="shared" si="308"/>
        <v>0</v>
      </c>
      <c r="W1396" s="183">
        <f t="shared" si="306"/>
        <v>5</v>
      </c>
      <c r="X1396" s="184" t="b">
        <f t="shared" si="301"/>
        <v>0</v>
      </c>
      <c r="Y1396" s="183" t="b">
        <f t="shared" si="307"/>
        <v>0</v>
      </c>
      <c r="Z1396" s="138">
        <v>0</v>
      </c>
      <c r="AA1396" s="133"/>
      <c r="AB1396" s="133" t="s">
        <v>121</v>
      </c>
      <c r="AC1396" s="149" t="s">
        <v>1245</v>
      </c>
      <c r="AD1396" s="139"/>
      <c r="AE1396" s="149" t="s">
        <v>1245</v>
      </c>
      <c r="AF1396" s="139">
        <v>23.083333333333332</v>
      </c>
    </row>
    <row r="1397" spans="1:32" s="156" customFormat="1" ht="12">
      <c r="A1397" s="149" t="s">
        <v>1245</v>
      </c>
      <c r="B1397" s="147" t="s">
        <v>58</v>
      </c>
      <c r="C1397" s="147" t="s">
        <v>4261</v>
      </c>
      <c r="D1397" s="147">
        <v>1000004506</v>
      </c>
      <c r="E1397" s="147" t="s">
        <v>4234</v>
      </c>
      <c r="F1397" s="148">
        <v>45957</v>
      </c>
      <c r="G1397" s="137" t="str">
        <f t="shared" si="309"/>
        <v>Targeted Dealer</v>
      </c>
      <c r="H1397" s="137"/>
      <c r="I1397" s="177">
        <v>38</v>
      </c>
      <c r="J1397" s="177"/>
      <c r="K1397" s="178">
        <v>44</v>
      </c>
      <c r="L1397" s="178">
        <f t="shared" si="302"/>
        <v>-6</v>
      </c>
      <c r="M1397" s="178" t="str">
        <f t="shared" si="303"/>
        <v>-</v>
      </c>
      <c r="N1397" s="179">
        <v>0</v>
      </c>
      <c r="O1397" s="180" t="str">
        <f t="shared" si="297"/>
        <v>Aug</v>
      </c>
      <c r="P1397" s="178">
        <v>38</v>
      </c>
      <c r="Q1397" s="181">
        <f t="shared" si="304"/>
        <v>6</v>
      </c>
      <c r="R1397" s="180">
        <f t="shared" si="298"/>
        <v>0.15789473684210531</v>
      </c>
      <c r="S1397" s="181" t="b">
        <f t="shared" si="305"/>
        <v>0</v>
      </c>
      <c r="T1397" s="178">
        <f t="shared" si="299"/>
        <v>0</v>
      </c>
      <c r="U1397" s="182" t="str">
        <f t="shared" si="300"/>
        <v>Sep</v>
      </c>
      <c r="V1397" s="178">
        <f t="shared" si="308"/>
        <v>0</v>
      </c>
      <c r="W1397" s="183">
        <f t="shared" si="306"/>
        <v>44</v>
      </c>
      <c r="X1397" s="184" t="b">
        <f t="shared" si="301"/>
        <v>0</v>
      </c>
      <c r="Y1397" s="183" t="b">
        <f t="shared" si="307"/>
        <v>0</v>
      </c>
      <c r="Z1397" s="138">
        <v>0</v>
      </c>
      <c r="AA1397" s="133"/>
      <c r="AB1397" s="133" t="s">
        <v>121</v>
      </c>
      <c r="AC1397" s="149" t="s">
        <v>1245</v>
      </c>
      <c r="AD1397" s="139"/>
      <c r="AE1397" s="149" t="s">
        <v>1245</v>
      </c>
      <c r="AF1397" s="139">
        <v>61.808333333333337</v>
      </c>
    </row>
    <row r="1398" spans="1:32" s="156" customFormat="1" ht="12">
      <c r="A1398" s="149" t="s">
        <v>1245</v>
      </c>
      <c r="B1398" s="147" t="s">
        <v>50</v>
      </c>
      <c r="C1398" s="147" t="s">
        <v>4262</v>
      </c>
      <c r="D1398" s="147">
        <v>1000004466</v>
      </c>
      <c r="E1398" s="147" t="s">
        <v>4235</v>
      </c>
      <c r="F1398" s="148">
        <v>45898</v>
      </c>
      <c r="G1398" s="137" t="str">
        <f t="shared" si="309"/>
        <v>Targeted Dealer</v>
      </c>
      <c r="H1398" s="137"/>
      <c r="I1398" s="177">
        <v>30</v>
      </c>
      <c r="J1398" s="177"/>
      <c r="K1398" s="178">
        <v>30</v>
      </c>
      <c r="L1398" s="178">
        <f t="shared" si="302"/>
        <v>0</v>
      </c>
      <c r="M1398" s="178" t="str">
        <f t="shared" si="303"/>
        <v>-</v>
      </c>
      <c r="N1398" s="179">
        <v>0</v>
      </c>
      <c r="O1398" s="180" t="str">
        <f t="shared" si="297"/>
        <v>Aug</v>
      </c>
      <c r="P1398" s="178">
        <v>30</v>
      </c>
      <c r="Q1398" s="181">
        <f t="shared" si="304"/>
        <v>0</v>
      </c>
      <c r="R1398" s="180">
        <f t="shared" si="298"/>
        <v>0</v>
      </c>
      <c r="S1398" s="181" t="b">
        <f t="shared" si="305"/>
        <v>0</v>
      </c>
      <c r="T1398" s="178">
        <f t="shared" si="299"/>
        <v>0</v>
      </c>
      <c r="U1398" s="182" t="str">
        <f t="shared" si="300"/>
        <v>Sep</v>
      </c>
      <c r="V1398" s="178">
        <f t="shared" si="308"/>
        <v>0</v>
      </c>
      <c r="W1398" s="183">
        <f t="shared" si="306"/>
        <v>30</v>
      </c>
      <c r="X1398" s="184" t="b">
        <f t="shared" si="301"/>
        <v>0</v>
      </c>
      <c r="Y1398" s="183" t="b">
        <f t="shared" si="307"/>
        <v>0</v>
      </c>
      <c r="Z1398" s="138">
        <v>0</v>
      </c>
      <c r="AA1398" s="133"/>
      <c r="AB1398" s="133" t="s">
        <v>121</v>
      </c>
      <c r="AC1398" s="149" t="s">
        <v>1245</v>
      </c>
      <c r="AD1398" s="139"/>
      <c r="AE1398" s="149" t="s">
        <v>1245</v>
      </c>
      <c r="AF1398" s="139">
        <v>19.166666666666668</v>
      </c>
    </row>
    <row r="1399" spans="1:32" s="156" customFormat="1" ht="12">
      <c r="A1399" s="149" t="s">
        <v>1245</v>
      </c>
      <c r="B1399" s="147" t="s">
        <v>50</v>
      </c>
      <c r="C1399" s="147" t="s">
        <v>4264</v>
      </c>
      <c r="D1399" s="147">
        <v>1000004502</v>
      </c>
      <c r="E1399" s="147" t="s">
        <v>4237</v>
      </c>
      <c r="F1399" s="148">
        <v>45952</v>
      </c>
      <c r="G1399" s="137" t="str">
        <f t="shared" si="309"/>
        <v>-</v>
      </c>
      <c r="H1399" s="137"/>
      <c r="I1399" s="177">
        <v>0</v>
      </c>
      <c r="J1399" s="177"/>
      <c r="K1399" s="178">
        <v>205</v>
      </c>
      <c r="L1399" s="178">
        <f t="shared" si="302"/>
        <v>-205</v>
      </c>
      <c r="M1399" s="178" t="str">
        <f t="shared" si="303"/>
        <v>-</v>
      </c>
      <c r="N1399" s="179">
        <v>0</v>
      </c>
      <c r="O1399" s="180" t="str">
        <f t="shared" si="297"/>
        <v>Aug</v>
      </c>
      <c r="P1399" s="178">
        <v>185</v>
      </c>
      <c r="Q1399" s="181">
        <f t="shared" si="304"/>
        <v>20</v>
      </c>
      <c r="R1399" s="180">
        <f t="shared" si="298"/>
        <v>0.10810810810810811</v>
      </c>
      <c r="S1399" s="181" t="b">
        <f t="shared" si="305"/>
        <v>0</v>
      </c>
      <c r="T1399" s="178">
        <f t="shared" si="299"/>
        <v>0</v>
      </c>
      <c r="U1399" s="182" t="str">
        <f t="shared" si="300"/>
        <v>Sep</v>
      </c>
      <c r="V1399" s="178">
        <f t="shared" si="308"/>
        <v>0</v>
      </c>
      <c r="W1399" s="183">
        <f t="shared" si="306"/>
        <v>205</v>
      </c>
      <c r="X1399" s="184" t="b">
        <f t="shared" si="301"/>
        <v>0</v>
      </c>
      <c r="Y1399" s="183" t="b">
        <f t="shared" si="307"/>
        <v>0</v>
      </c>
      <c r="Z1399" s="138">
        <v>0</v>
      </c>
      <c r="AA1399" s="133"/>
      <c r="AB1399" s="133" t="s">
        <v>121</v>
      </c>
      <c r="AC1399" s="149" t="s">
        <v>1245</v>
      </c>
      <c r="AD1399" s="139"/>
      <c r="AE1399" s="149" t="s">
        <v>1245</v>
      </c>
      <c r="AF1399" s="139">
        <v>100</v>
      </c>
    </row>
    <row r="1400" spans="1:32" s="156" customFormat="1" ht="12">
      <c r="A1400" s="149" t="s">
        <v>3061</v>
      </c>
      <c r="B1400" s="147" t="s">
        <v>90</v>
      </c>
      <c r="C1400" s="147" t="s">
        <v>4291</v>
      </c>
      <c r="D1400" s="147">
        <v>1000004508</v>
      </c>
      <c r="E1400" s="147" t="s">
        <v>4272</v>
      </c>
      <c r="F1400" s="148">
        <v>45958</v>
      </c>
      <c r="G1400" s="137" t="str">
        <f t="shared" si="309"/>
        <v>Targeted Dealer</v>
      </c>
      <c r="H1400" s="137"/>
      <c r="I1400" s="177">
        <v>20</v>
      </c>
      <c r="J1400" s="177"/>
      <c r="K1400" s="178">
        <v>12</v>
      </c>
      <c r="L1400" s="178">
        <f t="shared" si="302"/>
        <v>8</v>
      </c>
      <c r="M1400" s="178" t="str">
        <f t="shared" si="303"/>
        <v>-</v>
      </c>
      <c r="N1400" s="179">
        <v>0</v>
      </c>
      <c r="O1400" s="180" t="str">
        <f t="shared" si="297"/>
        <v>Aug</v>
      </c>
      <c r="P1400" s="178">
        <v>30.5</v>
      </c>
      <c r="Q1400" s="181">
        <f t="shared" si="304"/>
        <v>-18.5</v>
      </c>
      <c r="R1400" s="180">
        <f t="shared" si="298"/>
        <v>-0.60655737704918034</v>
      </c>
      <c r="S1400" s="181" t="b">
        <f t="shared" si="305"/>
        <v>0</v>
      </c>
      <c r="T1400" s="178">
        <f t="shared" si="299"/>
        <v>0</v>
      </c>
      <c r="U1400" s="182" t="str">
        <f t="shared" si="300"/>
        <v>Sep</v>
      </c>
      <c r="V1400" s="178">
        <f t="shared" si="308"/>
        <v>0</v>
      </c>
      <c r="W1400" s="183">
        <f t="shared" si="306"/>
        <v>12</v>
      </c>
      <c r="X1400" s="184" t="b">
        <f t="shared" si="301"/>
        <v>0</v>
      </c>
      <c r="Y1400" s="183" t="b">
        <f t="shared" si="307"/>
        <v>0</v>
      </c>
      <c r="Z1400" s="138">
        <v>0</v>
      </c>
      <c r="AA1400" s="133"/>
      <c r="AB1400" s="133" t="s">
        <v>121</v>
      </c>
      <c r="AC1400" s="149" t="s">
        <v>3061</v>
      </c>
      <c r="AD1400" s="139"/>
      <c r="AE1400" s="149" t="s">
        <v>3061</v>
      </c>
      <c r="AF1400" s="139">
        <v>39.083333333333336</v>
      </c>
    </row>
    <row r="1401" spans="1:32" s="156" customFormat="1" ht="12">
      <c r="A1401" s="149" t="s">
        <v>3061</v>
      </c>
      <c r="B1401" s="147" t="s">
        <v>4092</v>
      </c>
      <c r="C1401" s="147" t="s">
        <v>4292</v>
      </c>
      <c r="D1401" s="147">
        <v>1000004488</v>
      </c>
      <c r="E1401" s="147" t="s">
        <v>4273</v>
      </c>
      <c r="F1401" s="148">
        <v>45948</v>
      </c>
      <c r="G1401" s="137" t="str">
        <f t="shared" si="309"/>
        <v>Targeted Dealer</v>
      </c>
      <c r="H1401" s="137"/>
      <c r="I1401" s="177">
        <v>25</v>
      </c>
      <c r="J1401" s="177"/>
      <c r="K1401" s="178">
        <v>25</v>
      </c>
      <c r="L1401" s="178">
        <f t="shared" si="302"/>
        <v>0</v>
      </c>
      <c r="M1401" s="178" t="str">
        <f t="shared" si="303"/>
        <v>-</v>
      </c>
      <c r="N1401" s="179">
        <v>0</v>
      </c>
      <c r="O1401" s="180" t="str">
        <f t="shared" si="297"/>
        <v>Aug</v>
      </c>
      <c r="P1401" s="178">
        <v>25</v>
      </c>
      <c r="Q1401" s="181">
        <f t="shared" si="304"/>
        <v>0</v>
      </c>
      <c r="R1401" s="180">
        <f t="shared" si="298"/>
        <v>0</v>
      </c>
      <c r="S1401" s="181" t="b">
        <f t="shared" si="305"/>
        <v>0</v>
      </c>
      <c r="T1401" s="178">
        <f t="shared" si="299"/>
        <v>0</v>
      </c>
      <c r="U1401" s="182" t="str">
        <f t="shared" si="300"/>
        <v>Sep</v>
      </c>
      <c r="V1401" s="178">
        <f t="shared" si="308"/>
        <v>0</v>
      </c>
      <c r="W1401" s="183">
        <f t="shared" si="306"/>
        <v>25</v>
      </c>
      <c r="X1401" s="184" t="b">
        <f t="shared" si="301"/>
        <v>0</v>
      </c>
      <c r="Y1401" s="183" t="b">
        <f t="shared" si="307"/>
        <v>0</v>
      </c>
      <c r="Z1401" s="138">
        <v>0</v>
      </c>
      <c r="AA1401" s="133"/>
      <c r="AB1401" s="133" t="s">
        <v>121</v>
      </c>
      <c r="AC1401" s="149" t="s">
        <v>3061</v>
      </c>
      <c r="AD1401" s="139"/>
      <c r="AE1401" s="149" t="s">
        <v>3061</v>
      </c>
      <c r="AF1401" s="139">
        <v>36.666666666666664</v>
      </c>
    </row>
    <row r="1402" spans="1:32" s="156" customFormat="1" ht="12">
      <c r="A1402" s="149" t="s">
        <v>3919</v>
      </c>
      <c r="B1402" s="147" t="s">
        <v>80</v>
      </c>
      <c r="C1402" s="147" t="e">
        <v>#N/A</v>
      </c>
      <c r="D1402" s="147">
        <v>1000004514</v>
      </c>
      <c r="E1402" s="147" t="s">
        <v>4274</v>
      </c>
      <c r="F1402" s="148">
        <v>45967</v>
      </c>
      <c r="G1402" s="137" t="str">
        <f t="shared" si="309"/>
        <v>Targeted Dealer</v>
      </c>
      <c r="H1402" s="137"/>
      <c r="I1402" s="177">
        <v>200</v>
      </c>
      <c r="J1402" s="177"/>
      <c r="K1402" s="178">
        <v>225</v>
      </c>
      <c r="L1402" s="178">
        <f t="shared" si="302"/>
        <v>-25</v>
      </c>
      <c r="M1402" s="178" t="str">
        <f t="shared" si="303"/>
        <v>-</v>
      </c>
      <c r="N1402" s="179">
        <v>0</v>
      </c>
      <c r="O1402" s="180" t="str">
        <f t="shared" si="297"/>
        <v>Aug</v>
      </c>
      <c r="P1402" s="178">
        <v>225</v>
      </c>
      <c r="Q1402" s="181">
        <f t="shared" si="304"/>
        <v>0</v>
      </c>
      <c r="R1402" s="180">
        <f t="shared" si="298"/>
        <v>0</v>
      </c>
      <c r="S1402" s="181" t="b">
        <f t="shared" si="305"/>
        <v>0</v>
      </c>
      <c r="T1402" s="178">
        <f t="shared" si="299"/>
        <v>0</v>
      </c>
      <c r="U1402" s="182" t="str">
        <f t="shared" si="300"/>
        <v>Sep</v>
      </c>
      <c r="V1402" s="178">
        <f t="shared" si="308"/>
        <v>0</v>
      </c>
      <c r="W1402" s="183">
        <f t="shared" si="306"/>
        <v>225</v>
      </c>
      <c r="X1402" s="184" t="b">
        <f t="shared" si="301"/>
        <v>0</v>
      </c>
      <c r="Y1402" s="183" t="b">
        <f t="shared" si="307"/>
        <v>0</v>
      </c>
      <c r="Z1402" s="138">
        <v>0</v>
      </c>
      <c r="AA1402" s="133"/>
      <c r="AB1402" s="133" t="s">
        <v>121</v>
      </c>
      <c r="AC1402" s="149" t="s">
        <v>3919</v>
      </c>
      <c r="AD1402" s="139"/>
      <c r="AE1402" s="149" t="s">
        <v>3919</v>
      </c>
      <c r="AF1402" s="139">
        <v>446.83333333333331</v>
      </c>
    </row>
    <row r="1403" spans="1:32" s="156" customFormat="1" ht="12">
      <c r="A1403" s="149" t="s">
        <v>121</v>
      </c>
      <c r="B1403" s="147" t="s">
        <v>548</v>
      </c>
      <c r="C1403" s="147" t="s">
        <v>4293</v>
      </c>
      <c r="D1403" s="147">
        <v>1000004542</v>
      </c>
      <c r="E1403" s="147" t="s">
        <v>4275</v>
      </c>
      <c r="F1403" s="148">
        <v>45978</v>
      </c>
      <c r="G1403" s="137" t="str">
        <f t="shared" si="309"/>
        <v>Targeted Dealer</v>
      </c>
      <c r="H1403" s="137"/>
      <c r="I1403" s="177">
        <v>60</v>
      </c>
      <c r="J1403" s="177"/>
      <c r="K1403" s="178">
        <v>15.5</v>
      </c>
      <c r="L1403" s="178">
        <f t="shared" si="302"/>
        <v>44.5</v>
      </c>
      <c r="M1403" s="178" t="str">
        <f t="shared" si="303"/>
        <v>-</v>
      </c>
      <c r="N1403" s="179">
        <v>0</v>
      </c>
      <c r="O1403" s="180" t="str">
        <f t="shared" si="297"/>
        <v>Aug</v>
      </c>
      <c r="P1403" s="178">
        <v>28.5</v>
      </c>
      <c r="Q1403" s="181">
        <f t="shared" si="304"/>
        <v>-13</v>
      </c>
      <c r="R1403" s="180">
        <f t="shared" si="298"/>
        <v>-0.45614035087719296</v>
      </c>
      <c r="S1403" s="181" t="b">
        <f t="shared" si="305"/>
        <v>0</v>
      </c>
      <c r="T1403" s="178">
        <f t="shared" si="299"/>
        <v>0</v>
      </c>
      <c r="U1403" s="182" t="str">
        <f t="shared" si="300"/>
        <v>Sep</v>
      </c>
      <c r="V1403" s="178">
        <f t="shared" si="308"/>
        <v>0</v>
      </c>
      <c r="W1403" s="183">
        <f t="shared" si="306"/>
        <v>15.5</v>
      </c>
      <c r="X1403" s="184" t="b">
        <f t="shared" si="301"/>
        <v>0</v>
      </c>
      <c r="Y1403" s="183" t="b">
        <f t="shared" si="307"/>
        <v>0</v>
      </c>
      <c r="Z1403" s="138">
        <v>0</v>
      </c>
      <c r="AA1403" s="133"/>
      <c r="AB1403" s="133" t="s">
        <v>121</v>
      </c>
      <c r="AC1403" s="149" t="s">
        <v>121</v>
      </c>
      <c r="AD1403" s="139"/>
      <c r="AE1403" s="149" t="s">
        <v>121</v>
      </c>
      <c r="AF1403" s="139">
        <v>18.833333333333332</v>
      </c>
    </row>
    <row r="1404" spans="1:32" s="156" customFormat="1" ht="12">
      <c r="A1404" s="149" t="s">
        <v>121</v>
      </c>
      <c r="B1404" s="147" t="s">
        <v>613</v>
      </c>
      <c r="C1404" s="147" t="s">
        <v>4294</v>
      </c>
      <c r="D1404" s="147">
        <v>1000004543</v>
      </c>
      <c r="E1404" s="147" t="s">
        <v>4276</v>
      </c>
      <c r="F1404" s="148">
        <v>45978</v>
      </c>
      <c r="G1404" s="137" t="str">
        <f t="shared" si="309"/>
        <v>Targeted Dealer</v>
      </c>
      <c r="H1404" s="137"/>
      <c r="I1404" s="177">
        <v>80</v>
      </c>
      <c r="J1404" s="177"/>
      <c r="K1404" s="178">
        <v>50</v>
      </c>
      <c r="L1404" s="178">
        <f t="shared" si="302"/>
        <v>30</v>
      </c>
      <c r="M1404" s="178" t="str">
        <f t="shared" si="303"/>
        <v>-</v>
      </c>
      <c r="N1404" s="179">
        <v>0</v>
      </c>
      <c r="O1404" s="180" t="str">
        <f t="shared" si="297"/>
        <v>Aug</v>
      </c>
      <c r="P1404" s="178">
        <v>125</v>
      </c>
      <c r="Q1404" s="181">
        <f t="shared" si="304"/>
        <v>-75</v>
      </c>
      <c r="R1404" s="180">
        <f t="shared" si="298"/>
        <v>-0.6</v>
      </c>
      <c r="S1404" s="181" t="b">
        <f t="shared" si="305"/>
        <v>0</v>
      </c>
      <c r="T1404" s="178">
        <f t="shared" si="299"/>
        <v>0</v>
      </c>
      <c r="U1404" s="182" t="str">
        <f t="shared" si="300"/>
        <v>Sep</v>
      </c>
      <c r="V1404" s="178">
        <f t="shared" si="308"/>
        <v>0</v>
      </c>
      <c r="W1404" s="183">
        <f t="shared" si="306"/>
        <v>50</v>
      </c>
      <c r="X1404" s="184" t="b">
        <f t="shared" si="301"/>
        <v>0</v>
      </c>
      <c r="Y1404" s="183" t="b">
        <f t="shared" si="307"/>
        <v>0</v>
      </c>
      <c r="Z1404" s="138">
        <v>0</v>
      </c>
      <c r="AA1404" s="133"/>
      <c r="AB1404" s="133" t="s">
        <v>121</v>
      </c>
      <c r="AC1404" s="149" t="s">
        <v>121</v>
      </c>
      <c r="AD1404" s="139"/>
      <c r="AE1404" s="149" t="s">
        <v>121</v>
      </c>
      <c r="AF1404" s="139">
        <v>101.66666666666667</v>
      </c>
    </row>
    <row r="1405" spans="1:32" s="156" customFormat="1" ht="12">
      <c r="A1405" s="149" t="s">
        <v>121</v>
      </c>
      <c r="B1405" s="147" t="s">
        <v>27</v>
      </c>
      <c r="C1405" s="147" t="s">
        <v>4295</v>
      </c>
      <c r="D1405" s="147">
        <v>1000004532</v>
      </c>
      <c r="E1405" s="147" t="s">
        <v>4277</v>
      </c>
      <c r="F1405" s="148">
        <v>45972</v>
      </c>
      <c r="G1405" s="137" t="str">
        <f t="shared" si="309"/>
        <v>Targeted Dealer</v>
      </c>
      <c r="H1405" s="137"/>
      <c r="I1405" s="177">
        <v>250</v>
      </c>
      <c r="J1405" s="177"/>
      <c r="K1405" s="178">
        <v>304.5</v>
      </c>
      <c r="L1405" s="178">
        <f t="shared" si="302"/>
        <v>-54.5</v>
      </c>
      <c r="M1405" s="178" t="str">
        <f t="shared" si="303"/>
        <v>-</v>
      </c>
      <c r="N1405" s="179">
        <v>0</v>
      </c>
      <c r="O1405" s="180" t="str">
        <f t="shared" si="297"/>
        <v>Aug</v>
      </c>
      <c r="P1405" s="178">
        <v>188.5</v>
      </c>
      <c r="Q1405" s="181">
        <f t="shared" si="304"/>
        <v>116</v>
      </c>
      <c r="R1405" s="180">
        <f t="shared" si="298"/>
        <v>0.61538461538461542</v>
      </c>
      <c r="S1405" s="181" t="b">
        <f t="shared" si="305"/>
        <v>0</v>
      </c>
      <c r="T1405" s="178">
        <f t="shared" si="299"/>
        <v>0</v>
      </c>
      <c r="U1405" s="182" t="str">
        <f t="shared" si="300"/>
        <v>Sep</v>
      </c>
      <c r="V1405" s="178">
        <f t="shared" si="308"/>
        <v>0</v>
      </c>
      <c r="W1405" s="183">
        <f t="shared" si="306"/>
        <v>304.5</v>
      </c>
      <c r="X1405" s="184" t="b">
        <f t="shared" si="301"/>
        <v>0</v>
      </c>
      <c r="Y1405" s="183" t="b">
        <f t="shared" si="307"/>
        <v>0</v>
      </c>
      <c r="Z1405" s="138">
        <v>0</v>
      </c>
      <c r="AA1405" s="133"/>
      <c r="AB1405" s="133" t="s">
        <v>121</v>
      </c>
      <c r="AC1405" s="149" t="s">
        <v>121</v>
      </c>
      <c r="AD1405" s="139"/>
      <c r="AE1405" s="149" t="s">
        <v>121</v>
      </c>
      <c r="AF1405" s="139">
        <v>274.5</v>
      </c>
    </row>
    <row r="1406" spans="1:32" s="156" customFormat="1" ht="12">
      <c r="A1406" s="149" t="s">
        <v>121</v>
      </c>
      <c r="B1406" s="147" t="s">
        <v>33</v>
      </c>
      <c r="C1406" s="147" t="s">
        <v>4296</v>
      </c>
      <c r="D1406" s="147">
        <v>1000004504</v>
      </c>
      <c r="E1406" s="147" t="s">
        <v>4278</v>
      </c>
      <c r="F1406" s="148">
        <v>45952</v>
      </c>
      <c r="G1406" s="137" t="str">
        <f t="shared" si="309"/>
        <v>Targeted Dealer</v>
      </c>
      <c r="H1406" s="137"/>
      <c r="I1406" s="177">
        <v>65</v>
      </c>
      <c r="J1406" s="177"/>
      <c r="K1406" s="178">
        <v>27.5</v>
      </c>
      <c r="L1406" s="178">
        <f t="shared" si="302"/>
        <v>37.5</v>
      </c>
      <c r="M1406" s="178" t="str">
        <f t="shared" si="303"/>
        <v>-</v>
      </c>
      <c r="N1406" s="179">
        <v>0</v>
      </c>
      <c r="O1406" s="180" t="str">
        <f t="shared" si="297"/>
        <v>Aug</v>
      </c>
      <c r="P1406" s="178">
        <v>81</v>
      </c>
      <c r="Q1406" s="181">
        <f t="shared" si="304"/>
        <v>-53.5</v>
      </c>
      <c r="R1406" s="180">
        <f t="shared" si="298"/>
        <v>-0.66049382716049387</v>
      </c>
      <c r="S1406" s="181" t="b">
        <f t="shared" si="305"/>
        <v>0</v>
      </c>
      <c r="T1406" s="178">
        <f t="shared" si="299"/>
        <v>0</v>
      </c>
      <c r="U1406" s="182" t="str">
        <f t="shared" si="300"/>
        <v>Sep</v>
      </c>
      <c r="V1406" s="178">
        <f t="shared" si="308"/>
        <v>0</v>
      </c>
      <c r="W1406" s="183">
        <f t="shared" si="306"/>
        <v>27.5</v>
      </c>
      <c r="X1406" s="184" t="b">
        <f t="shared" si="301"/>
        <v>0</v>
      </c>
      <c r="Y1406" s="183" t="b">
        <f t="shared" si="307"/>
        <v>0</v>
      </c>
      <c r="Z1406" s="138">
        <v>0</v>
      </c>
      <c r="AA1406" s="133"/>
      <c r="AB1406" s="133" t="s">
        <v>121</v>
      </c>
      <c r="AC1406" s="149" t="s">
        <v>121</v>
      </c>
      <c r="AD1406" s="139"/>
      <c r="AE1406" s="149" t="s">
        <v>121</v>
      </c>
      <c r="AF1406" s="139">
        <v>81.5</v>
      </c>
    </row>
    <row r="1407" spans="1:32" s="156" customFormat="1" ht="12">
      <c r="A1407" s="149" t="s">
        <v>121</v>
      </c>
      <c r="B1407" s="147" t="s">
        <v>34</v>
      </c>
      <c r="C1407" s="147" t="s">
        <v>4297</v>
      </c>
      <c r="D1407" s="147">
        <v>1000004393</v>
      </c>
      <c r="E1407" s="147" t="s">
        <v>4279</v>
      </c>
      <c r="F1407" s="148">
        <v>45825</v>
      </c>
      <c r="G1407" s="137" t="str">
        <f t="shared" si="309"/>
        <v>-</v>
      </c>
      <c r="H1407" s="137"/>
      <c r="I1407" s="177">
        <v>0</v>
      </c>
      <c r="J1407" s="177"/>
      <c r="K1407" s="178">
        <v>0</v>
      </c>
      <c r="L1407" s="178">
        <f t="shared" si="302"/>
        <v>0</v>
      </c>
      <c r="M1407" s="178" t="str">
        <f t="shared" si="303"/>
        <v>-</v>
      </c>
      <c r="N1407" s="179">
        <v>0</v>
      </c>
      <c r="O1407" s="180" t="str">
        <f t="shared" si="297"/>
        <v>Aug</v>
      </c>
      <c r="P1407" s="178">
        <v>0</v>
      </c>
      <c r="Q1407" s="181">
        <f t="shared" si="304"/>
        <v>0</v>
      </c>
      <c r="R1407" s="180" t="str">
        <f t="shared" si="298"/>
        <v xml:space="preserve"> </v>
      </c>
      <c r="S1407" s="181" t="b">
        <f t="shared" si="305"/>
        <v>0</v>
      </c>
      <c r="T1407" s="178">
        <f t="shared" si="299"/>
        <v>0</v>
      </c>
      <c r="U1407" s="182" t="str">
        <f t="shared" si="300"/>
        <v>Sep</v>
      </c>
      <c r="V1407" s="178">
        <f t="shared" si="308"/>
        <v>0</v>
      </c>
      <c r="W1407" s="183">
        <f t="shared" si="306"/>
        <v>0</v>
      </c>
      <c r="X1407" s="184" t="b">
        <f t="shared" si="301"/>
        <v>0</v>
      </c>
      <c r="Y1407" s="183" t="b">
        <f t="shared" si="307"/>
        <v>0</v>
      </c>
      <c r="Z1407" s="138">
        <v>0</v>
      </c>
      <c r="AA1407" s="133"/>
      <c r="AB1407" s="133" t="s">
        <v>121</v>
      </c>
      <c r="AC1407" s="149" t="s">
        <v>121</v>
      </c>
      <c r="AD1407" s="139"/>
      <c r="AE1407" s="149" t="s">
        <v>121</v>
      </c>
      <c r="AF1407" s="139">
        <v>23.333333333333332</v>
      </c>
    </row>
    <row r="1408" spans="1:32" s="156" customFormat="1" ht="12">
      <c r="A1408" s="149" t="s">
        <v>121</v>
      </c>
      <c r="B1408" s="147" t="s">
        <v>32</v>
      </c>
      <c r="C1408" s="147" t="s">
        <v>4300</v>
      </c>
      <c r="D1408" s="147">
        <v>1000004486</v>
      </c>
      <c r="E1408" s="147" t="s">
        <v>4281</v>
      </c>
      <c r="F1408" s="148">
        <v>45940</v>
      </c>
      <c r="G1408" s="137" t="str">
        <f t="shared" si="309"/>
        <v>Targeted Dealer</v>
      </c>
      <c r="H1408" s="137"/>
      <c r="I1408" s="177">
        <v>46</v>
      </c>
      <c r="J1408" s="177"/>
      <c r="K1408" s="178">
        <v>86</v>
      </c>
      <c r="L1408" s="178">
        <f t="shared" si="302"/>
        <v>-40</v>
      </c>
      <c r="M1408" s="178" t="str">
        <f t="shared" si="303"/>
        <v>-</v>
      </c>
      <c r="N1408" s="179">
        <v>0</v>
      </c>
      <c r="O1408" s="180" t="str">
        <f t="shared" si="297"/>
        <v>Aug</v>
      </c>
      <c r="P1408" s="178">
        <v>25</v>
      </c>
      <c r="Q1408" s="181">
        <f t="shared" si="304"/>
        <v>61</v>
      </c>
      <c r="R1408" s="180">
        <f t="shared" si="298"/>
        <v>2.44</v>
      </c>
      <c r="S1408" s="181" t="b">
        <f t="shared" si="305"/>
        <v>0</v>
      </c>
      <c r="T1408" s="178">
        <f t="shared" si="299"/>
        <v>0</v>
      </c>
      <c r="U1408" s="182" t="str">
        <f t="shared" si="300"/>
        <v>Sep</v>
      </c>
      <c r="V1408" s="178">
        <f t="shared" si="308"/>
        <v>0</v>
      </c>
      <c r="W1408" s="183">
        <f t="shared" si="306"/>
        <v>86</v>
      </c>
      <c r="X1408" s="184" t="b">
        <f t="shared" si="301"/>
        <v>0</v>
      </c>
      <c r="Y1408" s="183" t="b">
        <f t="shared" si="307"/>
        <v>0</v>
      </c>
      <c r="Z1408" s="138">
        <v>0</v>
      </c>
      <c r="AA1408" s="133"/>
      <c r="AB1408" s="133" t="s">
        <v>121</v>
      </c>
      <c r="AC1408" s="149" t="s">
        <v>121</v>
      </c>
      <c r="AD1408" s="139"/>
      <c r="AE1408" s="149" t="s">
        <v>121</v>
      </c>
      <c r="AF1408" s="139">
        <v>40.833333333333336</v>
      </c>
    </row>
    <row r="1409" spans="1:32" s="156" customFormat="1" ht="12">
      <c r="A1409" s="149" t="s">
        <v>121</v>
      </c>
      <c r="B1409" s="147" t="s">
        <v>32</v>
      </c>
      <c r="C1409" s="147" t="s">
        <v>3498</v>
      </c>
      <c r="D1409" s="147">
        <v>1000004135</v>
      </c>
      <c r="E1409" s="147" t="s">
        <v>3499</v>
      </c>
      <c r="F1409" s="148">
        <v>45559</v>
      </c>
      <c r="G1409" s="137" t="str">
        <f t="shared" si="309"/>
        <v>Targeted Dealer</v>
      </c>
      <c r="H1409" s="137"/>
      <c r="I1409" s="177">
        <v>200</v>
      </c>
      <c r="J1409" s="177"/>
      <c r="K1409" s="178">
        <v>0</v>
      </c>
      <c r="L1409" s="178">
        <f t="shared" si="302"/>
        <v>200</v>
      </c>
      <c r="M1409" s="178" t="str">
        <f t="shared" si="303"/>
        <v>-</v>
      </c>
      <c r="N1409" s="179">
        <v>0</v>
      </c>
      <c r="O1409" s="180" t="str">
        <f t="shared" si="297"/>
        <v>Aug</v>
      </c>
      <c r="P1409" s="178">
        <v>0</v>
      </c>
      <c r="Q1409" s="181">
        <f t="shared" si="304"/>
        <v>0</v>
      </c>
      <c r="R1409" s="180" t="str">
        <f t="shared" si="298"/>
        <v xml:space="preserve"> </v>
      </c>
      <c r="S1409" s="181" t="b">
        <f t="shared" si="305"/>
        <v>0</v>
      </c>
      <c r="T1409" s="178">
        <f t="shared" si="299"/>
        <v>0</v>
      </c>
      <c r="U1409" s="182" t="str">
        <f t="shared" si="300"/>
        <v>Sep</v>
      </c>
      <c r="V1409" s="178">
        <f t="shared" si="308"/>
        <v>0</v>
      </c>
      <c r="W1409" s="183">
        <f t="shared" si="306"/>
        <v>0</v>
      </c>
      <c r="X1409" s="184" t="b">
        <f t="shared" ref="X1409:X1463" si="310">IFERROR(IF(U1409="July",(K1409/V1409-1)),0)</f>
        <v>0</v>
      </c>
      <c r="Y1409" s="183" t="b">
        <f t="shared" si="307"/>
        <v>0</v>
      </c>
      <c r="Z1409" s="138">
        <v>0</v>
      </c>
      <c r="AA1409" s="133"/>
      <c r="AB1409" s="133" t="s">
        <v>121</v>
      </c>
      <c r="AC1409" s="149" t="s">
        <v>121</v>
      </c>
      <c r="AD1409" s="139"/>
      <c r="AE1409" s="149" t="s">
        <v>121</v>
      </c>
      <c r="AF1409" s="139">
        <v>20.166666666666668</v>
      </c>
    </row>
    <row r="1410" spans="1:32" s="156" customFormat="1" ht="12">
      <c r="A1410" s="149" t="s">
        <v>121</v>
      </c>
      <c r="B1410" s="147" t="s">
        <v>32</v>
      </c>
      <c r="C1410" s="147" t="s">
        <v>1099</v>
      </c>
      <c r="D1410" s="147">
        <v>1000003712</v>
      </c>
      <c r="E1410" s="147" t="s">
        <v>1100</v>
      </c>
      <c r="F1410" s="148">
        <v>45173</v>
      </c>
      <c r="G1410" s="137" t="str">
        <f t="shared" si="309"/>
        <v>Targeted Dealer</v>
      </c>
      <c r="H1410" s="137"/>
      <c r="I1410" s="177">
        <v>23</v>
      </c>
      <c r="J1410" s="177"/>
      <c r="K1410" s="178">
        <v>17</v>
      </c>
      <c r="L1410" s="178">
        <f t="shared" ref="L1410:L1457" si="311">I1410-K1410</f>
        <v>6</v>
      </c>
      <c r="M1410" s="178" t="str">
        <f t="shared" ref="M1410:M1457" si="312">IFERROR((K1410/J1410%),"-")</f>
        <v>-</v>
      </c>
      <c r="N1410" s="179">
        <v>0</v>
      </c>
      <c r="O1410" s="180" t="str">
        <f t="shared" si="297"/>
        <v>Aug</v>
      </c>
      <c r="P1410" s="178">
        <v>0</v>
      </c>
      <c r="Q1410" s="181">
        <f t="shared" ref="Q1410:Q1457" si="313">K1410-P1410</f>
        <v>17</v>
      </c>
      <c r="R1410" s="180" t="str">
        <f t="shared" si="298"/>
        <v xml:space="preserve"> </v>
      </c>
      <c r="S1410" s="181" t="b">
        <f t="shared" ref="S1410:S1457" si="314">IF(N1410&gt;0,IF(O1410="","-",IF(R1410&lt;0%,"DEGROWTH","GROWTH")))</f>
        <v>0</v>
      </c>
      <c r="T1410" s="178">
        <f t="shared" si="299"/>
        <v>0</v>
      </c>
      <c r="U1410" s="182" t="str">
        <f t="shared" si="300"/>
        <v>Sep</v>
      </c>
      <c r="V1410" s="178">
        <f t="shared" si="308"/>
        <v>0</v>
      </c>
      <c r="W1410" s="183">
        <f t="shared" ref="W1410:W1457" si="315">K1410-V1410</f>
        <v>17</v>
      </c>
      <c r="X1410" s="184" t="b">
        <f t="shared" si="310"/>
        <v>0</v>
      </c>
      <c r="Y1410" s="183" t="b">
        <f t="shared" ref="Y1410:Y1457" si="316">IF(T1410&gt;0,IF(U1410="","-",IF(X1410&lt;0%,"DEGROWTH","GROWTH")))</f>
        <v>0</v>
      </c>
      <c r="Z1410" s="138">
        <v>0</v>
      </c>
      <c r="AA1410" s="133"/>
      <c r="AB1410" s="133" t="s">
        <v>121</v>
      </c>
      <c r="AC1410" s="149" t="s">
        <v>121</v>
      </c>
      <c r="AD1410" s="139"/>
      <c r="AE1410" s="149" t="s">
        <v>121</v>
      </c>
      <c r="AF1410" s="139">
        <v>30.333333333333332</v>
      </c>
    </row>
    <row r="1411" spans="1:32" s="156" customFormat="1" ht="12">
      <c r="A1411" s="149" t="s">
        <v>121</v>
      </c>
      <c r="B1411" s="147" t="s">
        <v>814</v>
      </c>
      <c r="C1411" s="147" t="s">
        <v>4301</v>
      </c>
      <c r="D1411" s="147">
        <v>1000004511</v>
      </c>
      <c r="E1411" s="147" t="s">
        <v>4282</v>
      </c>
      <c r="F1411" s="148">
        <v>45966</v>
      </c>
      <c r="G1411" s="137" t="str">
        <f t="shared" si="309"/>
        <v>Targeted Dealer</v>
      </c>
      <c r="H1411" s="137"/>
      <c r="I1411" s="177">
        <v>40</v>
      </c>
      <c r="J1411" s="177"/>
      <c r="K1411" s="178">
        <v>0</v>
      </c>
      <c r="L1411" s="178">
        <f t="shared" si="311"/>
        <v>40</v>
      </c>
      <c r="M1411" s="178" t="str">
        <f t="shared" si="312"/>
        <v>-</v>
      </c>
      <c r="N1411" s="179">
        <v>0</v>
      </c>
      <c r="O1411" s="180" t="str">
        <f t="shared" si="297"/>
        <v>Aug</v>
      </c>
      <c r="P1411" s="178">
        <v>15</v>
      </c>
      <c r="Q1411" s="181">
        <f t="shared" si="313"/>
        <v>-15</v>
      </c>
      <c r="R1411" s="180">
        <f t="shared" si="298"/>
        <v>-1</v>
      </c>
      <c r="S1411" s="181" t="b">
        <f t="shared" si="314"/>
        <v>0</v>
      </c>
      <c r="T1411" s="178">
        <f t="shared" si="299"/>
        <v>0</v>
      </c>
      <c r="U1411" s="182" t="str">
        <f t="shared" si="300"/>
        <v>Sep</v>
      </c>
      <c r="V1411" s="178">
        <f t="shared" si="308"/>
        <v>0</v>
      </c>
      <c r="W1411" s="183">
        <f t="shared" si="315"/>
        <v>0</v>
      </c>
      <c r="X1411" s="184" t="b">
        <f t="shared" si="310"/>
        <v>0</v>
      </c>
      <c r="Y1411" s="183" t="b">
        <f t="shared" si="316"/>
        <v>0</v>
      </c>
      <c r="Z1411" s="138">
        <v>0</v>
      </c>
      <c r="AA1411" s="133"/>
      <c r="AB1411" s="133" t="s">
        <v>121</v>
      </c>
      <c r="AC1411" s="149" t="s">
        <v>121</v>
      </c>
      <c r="AD1411" s="139"/>
      <c r="AE1411" s="149" t="s">
        <v>121</v>
      </c>
      <c r="AF1411" s="139">
        <v>12.083333333333334</v>
      </c>
    </row>
    <row r="1412" spans="1:32" s="156" customFormat="1" ht="12">
      <c r="A1412" s="149" t="s">
        <v>121</v>
      </c>
      <c r="B1412" s="147" t="s">
        <v>16</v>
      </c>
      <c r="C1412" s="147" t="s">
        <v>4302</v>
      </c>
      <c r="D1412" s="147">
        <v>1000004544</v>
      </c>
      <c r="E1412" s="147" t="s">
        <v>4283</v>
      </c>
      <c r="F1412" s="148">
        <v>45978</v>
      </c>
      <c r="G1412" s="137" t="str">
        <f t="shared" si="309"/>
        <v>Targeted Dealer</v>
      </c>
      <c r="H1412" s="137"/>
      <c r="I1412" s="177">
        <v>20</v>
      </c>
      <c r="J1412" s="177"/>
      <c r="K1412" s="178">
        <v>18.25</v>
      </c>
      <c r="L1412" s="178">
        <f t="shared" si="311"/>
        <v>1.75</v>
      </c>
      <c r="M1412" s="178" t="str">
        <f t="shared" si="312"/>
        <v>-</v>
      </c>
      <c r="N1412" s="179">
        <v>0</v>
      </c>
      <c r="O1412" s="180" t="str">
        <f t="shared" ref="O1412:O1475" si="317">IF(F1412&lt;=$P$2,"Aug","")</f>
        <v>Aug</v>
      </c>
      <c r="P1412" s="178">
        <v>14</v>
      </c>
      <c r="Q1412" s="181">
        <f t="shared" si="313"/>
        <v>4.25</v>
      </c>
      <c r="R1412" s="180">
        <f t="shared" ref="R1412:R1475" si="318">IFERROR(IF(O1412="Aug",(K1412/P1412-1))," ")</f>
        <v>0.3035714285714286</v>
      </c>
      <c r="S1412" s="181" t="b">
        <f t="shared" si="314"/>
        <v>0</v>
      </c>
      <c r="T1412" s="178">
        <f t="shared" ref="T1412:T1475" si="319">N1412</f>
        <v>0</v>
      </c>
      <c r="U1412" s="182" t="str">
        <f t="shared" ref="U1412:U1475" si="320">IF(F1412&lt;=$V$2,"Sep","")</f>
        <v>Sep</v>
      </c>
      <c r="V1412" s="178">
        <f t="shared" si="308"/>
        <v>0</v>
      </c>
      <c r="W1412" s="183">
        <f t="shared" si="315"/>
        <v>18.25</v>
      </c>
      <c r="X1412" s="184" t="b">
        <f t="shared" si="310"/>
        <v>0</v>
      </c>
      <c r="Y1412" s="183" t="b">
        <f t="shared" si="316"/>
        <v>0</v>
      </c>
      <c r="Z1412" s="138">
        <v>0</v>
      </c>
      <c r="AA1412" s="133"/>
      <c r="AB1412" s="133" t="s">
        <v>121</v>
      </c>
      <c r="AC1412" s="149" t="s">
        <v>121</v>
      </c>
      <c r="AD1412" s="139"/>
      <c r="AE1412" s="149" t="s">
        <v>121</v>
      </c>
      <c r="AF1412" s="139">
        <v>13</v>
      </c>
    </row>
    <row r="1413" spans="1:32" s="156" customFormat="1" ht="12">
      <c r="A1413" s="149" t="s">
        <v>121</v>
      </c>
      <c r="B1413" s="147" t="s">
        <v>16</v>
      </c>
      <c r="C1413" s="147" t="s">
        <v>4303</v>
      </c>
      <c r="D1413" s="147">
        <v>1000004539</v>
      </c>
      <c r="E1413" s="147" t="s">
        <v>4284</v>
      </c>
      <c r="F1413" s="148">
        <v>45981</v>
      </c>
      <c r="G1413" s="137" t="str">
        <f t="shared" si="309"/>
        <v>Targeted Dealer</v>
      </c>
      <c r="H1413" s="137"/>
      <c r="I1413" s="177">
        <v>100</v>
      </c>
      <c r="J1413" s="177"/>
      <c r="K1413" s="178">
        <v>0</v>
      </c>
      <c r="L1413" s="178">
        <f t="shared" si="311"/>
        <v>100</v>
      </c>
      <c r="M1413" s="178" t="str">
        <f t="shared" si="312"/>
        <v>-</v>
      </c>
      <c r="N1413" s="179">
        <v>0</v>
      </c>
      <c r="O1413" s="180" t="str">
        <f t="shared" si="317"/>
        <v>Aug</v>
      </c>
      <c r="P1413" s="178">
        <v>80</v>
      </c>
      <c r="Q1413" s="181">
        <f t="shared" si="313"/>
        <v>-80</v>
      </c>
      <c r="R1413" s="180">
        <f t="shared" si="318"/>
        <v>-1</v>
      </c>
      <c r="S1413" s="181" t="b">
        <f t="shared" si="314"/>
        <v>0</v>
      </c>
      <c r="T1413" s="178">
        <f t="shared" si="319"/>
        <v>0</v>
      </c>
      <c r="U1413" s="182" t="str">
        <f t="shared" si="320"/>
        <v>Sep</v>
      </c>
      <c r="V1413" s="178">
        <f t="shared" si="308"/>
        <v>0</v>
      </c>
      <c r="W1413" s="183">
        <f t="shared" si="315"/>
        <v>0</v>
      </c>
      <c r="X1413" s="184" t="b">
        <f t="shared" si="310"/>
        <v>0</v>
      </c>
      <c r="Y1413" s="183" t="b">
        <f t="shared" si="316"/>
        <v>0</v>
      </c>
      <c r="Z1413" s="138">
        <v>0</v>
      </c>
      <c r="AA1413" s="133"/>
      <c r="AB1413" s="133" t="s">
        <v>121</v>
      </c>
      <c r="AC1413" s="149" t="s">
        <v>121</v>
      </c>
      <c r="AD1413" s="139"/>
      <c r="AE1413" s="149" t="s">
        <v>121</v>
      </c>
      <c r="AF1413" s="139">
        <v>46.274999999999999</v>
      </c>
    </row>
    <row r="1414" spans="1:32" s="156" customFormat="1" ht="12">
      <c r="A1414" s="149" t="s">
        <v>121</v>
      </c>
      <c r="B1414" s="147" t="s">
        <v>31</v>
      </c>
      <c r="C1414" s="147" t="s">
        <v>4304</v>
      </c>
      <c r="D1414" s="147">
        <v>1000004427</v>
      </c>
      <c r="E1414" s="147" t="s">
        <v>4285</v>
      </c>
      <c r="F1414" s="148">
        <v>45867</v>
      </c>
      <c r="G1414" s="137" t="str">
        <f t="shared" si="309"/>
        <v>-</v>
      </c>
      <c r="H1414" s="137"/>
      <c r="I1414" s="177">
        <v>0</v>
      </c>
      <c r="J1414" s="177"/>
      <c r="K1414" s="178">
        <v>0</v>
      </c>
      <c r="L1414" s="178">
        <f t="shared" si="311"/>
        <v>0</v>
      </c>
      <c r="M1414" s="178" t="str">
        <f t="shared" si="312"/>
        <v>-</v>
      </c>
      <c r="N1414" s="179">
        <v>0</v>
      </c>
      <c r="O1414" s="180" t="str">
        <f t="shared" si="317"/>
        <v>Aug</v>
      </c>
      <c r="P1414" s="178">
        <v>0</v>
      </c>
      <c r="Q1414" s="181">
        <f t="shared" si="313"/>
        <v>0</v>
      </c>
      <c r="R1414" s="180" t="str">
        <f t="shared" si="318"/>
        <v xml:space="preserve"> </v>
      </c>
      <c r="S1414" s="181" t="b">
        <f t="shared" si="314"/>
        <v>0</v>
      </c>
      <c r="T1414" s="178">
        <f t="shared" si="319"/>
        <v>0</v>
      </c>
      <c r="U1414" s="182" t="str">
        <f t="shared" si="320"/>
        <v>Sep</v>
      </c>
      <c r="V1414" s="178">
        <f t="shared" si="308"/>
        <v>0</v>
      </c>
      <c r="W1414" s="183">
        <f t="shared" si="315"/>
        <v>0</v>
      </c>
      <c r="X1414" s="184" t="b">
        <f t="shared" si="310"/>
        <v>0</v>
      </c>
      <c r="Y1414" s="183" t="b">
        <f t="shared" si="316"/>
        <v>0</v>
      </c>
      <c r="Z1414" s="138">
        <v>0</v>
      </c>
      <c r="AA1414" s="133"/>
      <c r="AB1414" s="133" t="s">
        <v>121</v>
      </c>
      <c r="AC1414" s="149" t="s">
        <v>121</v>
      </c>
      <c r="AD1414" s="139"/>
      <c r="AE1414" s="149" t="s">
        <v>121</v>
      </c>
      <c r="AF1414" s="139">
        <v>10</v>
      </c>
    </row>
    <row r="1415" spans="1:32" s="156" customFormat="1" ht="12">
      <c r="A1415" s="149" t="s">
        <v>1245</v>
      </c>
      <c r="B1415" s="147" t="s">
        <v>40</v>
      </c>
      <c r="C1415" s="147" t="s">
        <v>4305</v>
      </c>
      <c r="D1415" s="147">
        <v>1000004513</v>
      </c>
      <c r="E1415" s="147" t="s">
        <v>4286</v>
      </c>
      <c r="F1415" s="148">
        <v>45961</v>
      </c>
      <c r="G1415" s="137" t="str">
        <f t="shared" si="309"/>
        <v>Targeted Dealer</v>
      </c>
      <c r="H1415" s="137"/>
      <c r="I1415" s="177">
        <v>39</v>
      </c>
      <c r="J1415" s="177"/>
      <c r="K1415" s="178">
        <v>13</v>
      </c>
      <c r="L1415" s="178">
        <f t="shared" si="311"/>
        <v>26</v>
      </c>
      <c r="M1415" s="178" t="str">
        <f t="shared" si="312"/>
        <v>-</v>
      </c>
      <c r="N1415" s="179">
        <v>0</v>
      </c>
      <c r="O1415" s="180" t="str">
        <f t="shared" si="317"/>
        <v>Aug</v>
      </c>
      <c r="P1415" s="178">
        <v>43</v>
      </c>
      <c r="Q1415" s="181">
        <f t="shared" si="313"/>
        <v>-30</v>
      </c>
      <c r="R1415" s="180">
        <f t="shared" si="318"/>
        <v>-0.69767441860465118</v>
      </c>
      <c r="S1415" s="181" t="b">
        <f t="shared" si="314"/>
        <v>0</v>
      </c>
      <c r="T1415" s="178">
        <f t="shared" si="319"/>
        <v>0</v>
      </c>
      <c r="U1415" s="182" t="str">
        <f t="shared" si="320"/>
        <v>Sep</v>
      </c>
      <c r="V1415" s="178">
        <f t="shared" si="308"/>
        <v>0</v>
      </c>
      <c r="W1415" s="183">
        <f t="shared" si="315"/>
        <v>13</v>
      </c>
      <c r="X1415" s="184" t="b">
        <f t="shared" si="310"/>
        <v>0</v>
      </c>
      <c r="Y1415" s="183" t="b">
        <f t="shared" si="316"/>
        <v>0</v>
      </c>
      <c r="Z1415" s="138">
        <v>0</v>
      </c>
      <c r="AA1415" s="133"/>
      <c r="AB1415" s="133" t="s">
        <v>121</v>
      </c>
      <c r="AC1415" s="149" t="s">
        <v>1245</v>
      </c>
      <c r="AD1415" s="139"/>
      <c r="AE1415" s="149" t="s">
        <v>1245</v>
      </c>
      <c r="AF1415" s="139">
        <v>34.583333333333336</v>
      </c>
    </row>
    <row r="1416" spans="1:32" s="156" customFormat="1" ht="12">
      <c r="A1416" s="149" t="s">
        <v>1245</v>
      </c>
      <c r="B1416" s="147" t="s">
        <v>44</v>
      </c>
      <c r="C1416" s="147" t="s">
        <v>1448</v>
      </c>
      <c r="D1416" s="147">
        <v>1000000363</v>
      </c>
      <c r="E1416" s="147" t="s">
        <v>1449</v>
      </c>
      <c r="F1416" s="148">
        <v>44738</v>
      </c>
      <c r="G1416" s="137" t="str">
        <f t="shared" si="309"/>
        <v>Targeted Dealer</v>
      </c>
      <c r="H1416" s="137"/>
      <c r="I1416" s="177">
        <v>30</v>
      </c>
      <c r="J1416" s="177"/>
      <c r="K1416" s="178">
        <v>53</v>
      </c>
      <c r="L1416" s="178">
        <f t="shared" si="311"/>
        <v>-23</v>
      </c>
      <c r="M1416" s="178" t="str">
        <f t="shared" si="312"/>
        <v>-</v>
      </c>
      <c r="N1416" s="179">
        <v>0</v>
      </c>
      <c r="O1416" s="180" t="str">
        <f t="shared" si="317"/>
        <v>Aug</v>
      </c>
      <c r="P1416" s="178">
        <v>81.5</v>
      </c>
      <c r="Q1416" s="181">
        <f t="shared" si="313"/>
        <v>-28.5</v>
      </c>
      <c r="R1416" s="180">
        <f t="shared" si="318"/>
        <v>-0.34969325153374231</v>
      </c>
      <c r="S1416" s="181" t="b">
        <f t="shared" si="314"/>
        <v>0</v>
      </c>
      <c r="T1416" s="178">
        <f t="shared" si="319"/>
        <v>0</v>
      </c>
      <c r="U1416" s="182" t="str">
        <f t="shared" si="320"/>
        <v>Sep</v>
      </c>
      <c r="V1416" s="178">
        <f t="shared" si="308"/>
        <v>0</v>
      </c>
      <c r="W1416" s="183">
        <f t="shared" si="315"/>
        <v>53</v>
      </c>
      <c r="X1416" s="184" t="b">
        <f t="shared" si="310"/>
        <v>0</v>
      </c>
      <c r="Y1416" s="183" t="b">
        <f t="shared" si="316"/>
        <v>0</v>
      </c>
      <c r="Z1416" s="138">
        <v>0</v>
      </c>
      <c r="AA1416" s="133"/>
      <c r="AB1416" s="133" t="s">
        <v>121</v>
      </c>
      <c r="AC1416" s="149" t="s">
        <v>1245</v>
      </c>
      <c r="AD1416" s="139"/>
      <c r="AE1416" s="149" t="s">
        <v>1245</v>
      </c>
      <c r="AF1416" s="139">
        <v>106.04166666666667</v>
      </c>
    </row>
    <row r="1417" spans="1:32" s="156" customFormat="1" ht="12">
      <c r="A1417" s="149" t="s">
        <v>1245</v>
      </c>
      <c r="B1417" s="147" t="s">
        <v>44</v>
      </c>
      <c r="C1417" s="147" t="s">
        <v>1444</v>
      </c>
      <c r="D1417" s="147">
        <v>1000000334</v>
      </c>
      <c r="E1417" s="147" t="s">
        <v>1445</v>
      </c>
      <c r="F1417" s="148">
        <v>44738</v>
      </c>
      <c r="G1417" s="137" t="str">
        <f t="shared" si="309"/>
        <v>-</v>
      </c>
      <c r="H1417" s="137"/>
      <c r="I1417" s="177">
        <v>0</v>
      </c>
      <c r="J1417" s="177"/>
      <c r="K1417" s="178">
        <v>3.5</v>
      </c>
      <c r="L1417" s="178">
        <f t="shared" si="311"/>
        <v>-3.5</v>
      </c>
      <c r="M1417" s="178" t="str">
        <f t="shared" si="312"/>
        <v>-</v>
      </c>
      <c r="N1417" s="179">
        <v>0</v>
      </c>
      <c r="O1417" s="180" t="str">
        <f t="shared" si="317"/>
        <v>Aug</v>
      </c>
      <c r="P1417" s="178">
        <v>0</v>
      </c>
      <c r="Q1417" s="181">
        <f t="shared" si="313"/>
        <v>3.5</v>
      </c>
      <c r="R1417" s="180" t="str">
        <f t="shared" si="318"/>
        <v xml:space="preserve"> </v>
      </c>
      <c r="S1417" s="181" t="b">
        <f t="shared" si="314"/>
        <v>0</v>
      </c>
      <c r="T1417" s="178">
        <f t="shared" si="319"/>
        <v>0</v>
      </c>
      <c r="U1417" s="182" t="str">
        <f t="shared" si="320"/>
        <v>Sep</v>
      </c>
      <c r="V1417" s="178">
        <f t="shared" si="308"/>
        <v>0</v>
      </c>
      <c r="W1417" s="183">
        <f t="shared" si="315"/>
        <v>3.5</v>
      </c>
      <c r="X1417" s="184" t="b">
        <f t="shared" si="310"/>
        <v>0</v>
      </c>
      <c r="Y1417" s="183" t="b">
        <f t="shared" si="316"/>
        <v>0</v>
      </c>
      <c r="Z1417" s="138">
        <v>0</v>
      </c>
      <c r="AA1417" s="133"/>
      <c r="AB1417" s="133" t="s">
        <v>121</v>
      </c>
      <c r="AC1417" s="149" t="s">
        <v>1245</v>
      </c>
      <c r="AD1417" s="139"/>
      <c r="AE1417" s="149" t="s">
        <v>1245</v>
      </c>
      <c r="AF1417" s="139">
        <v>1.0833333333333333</v>
      </c>
    </row>
    <row r="1418" spans="1:32" s="156" customFormat="1" ht="12">
      <c r="A1418" s="149" t="s">
        <v>1245</v>
      </c>
      <c r="B1418" s="147" t="s">
        <v>44</v>
      </c>
      <c r="C1418" s="147" t="s">
        <v>1442</v>
      </c>
      <c r="D1418" s="147">
        <v>1000000335</v>
      </c>
      <c r="E1418" s="147" t="s">
        <v>1443</v>
      </c>
      <c r="F1418" s="148">
        <v>44738</v>
      </c>
      <c r="G1418" s="137" t="str">
        <f t="shared" si="309"/>
        <v>-</v>
      </c>
      <c r="H1418" s="137"/>
      <c r="I1418" s="177">
        <v>0</v>
      </c>
      <c r="J1418" s="177"/>
      <c r="K1418" s="178">
        <v>3.5</v>
      </c>
      <c r="L1418" s="178">
        <f t="shared" si="311"/>
        <v>-3.5</v>
      </c>
      <c r="M1418" s="178" t="str">
        <f t="shared" si="312"/>
        <v>-</v>
      </c>
      <c r="N1418" s="179">
        <v>0</v>
      </c>
      <c r="O1418" s="180" t="str">
        <f t="shared" si="317"/>
        <v>Aug</v>
      </c>
      <c r="P1418" s="178">
        <v>3.5</v>
      </c>
      <c r="Q1418" s="181">
        <f t="shared" si="313"/>
        <v>0</v>
      </c>
      <c r="R1418" s="180">
        <f t="shared" si="318"/>
        <v>0</v>
      </c>
      <c r="S1418" s="181" t="b">
        <f t="shared" si="314"/>
        <v>0</v>
      </c>
      <c r="T1418" s="178">
        <f t="shared" si="319"/>
        <v>0</v>
      </c>
      <c r="U1418" s="182" t="str">
        <f t="shared" si="320"/>
        <v>Sep</v>
      </c>
      <c r="V1418" s="178">
        <f t="shared" si="308"/>
        <v>0</v>
      </c>
      <c r="W1418" s="183">
        <f t="shared" si="315"/>
        <v>3.5</v>
      </c>
      <c r="X1418" s="184" t="b">
        <f t="shared" si="310"/>
        <v>0</v>
      </c>
      <c r="Y1418" s="183" t="b">
        <f t="shared" si="316"/>
        <v>0</v>
      </c>
      <c r="Z1418" s="138">
        <v>0</v>
      </c>
      <c r="AA1418" s="133"/>
      <c r="AB1418" s="133" t="s">
        <v>121</v>
      </c>
      <c r="AC1418" s="149" t="s">
        <v>1245</v>
      </c>
      <c r="AD1418" s="139"/>
      <c r="AE1418" s="149" t="s">
        <v>1245</v>
      </c>
      <c r="AF1418" s="139">
        <v>0.58333333333333337</v>
      </c>
    </row>
    <row r="1419" spans="1:32" s="156" customFormat="1" ht="12">
      <c r="A1419" s="149" t="s">
        <v>1245</v>
      </c>
      <c r="B1419" s="147" t="s">
        <v>44</v>
      </c>
      <c r="C1419" s="147" t="s">
        <v>4306</v>
      </c>
      <c r="D1419" s="147">
        <v>1000004403</v>
      </c>
      <c r="E1419" s="147" t="s">
        <v>4287</v>
      </c>
      <c r="F1419" s="148">
        <v>45827</v>
      </c>
      <c r="G1419" s="137" t="str">
        <f t="shared" si="309"/>
        <v>-</v>
      </c>
      <c r="H1419" s="137"/>
      <c r="I1419" s="177">
        <v>0</v>
      </c>
      <c r="J1419" s="177"/>
      <c r="K1419" s="178">
        <v>0</v>
      </c>
      <c r="L1419" s="178">
        <f t="shared" si="311"/>
        <v>0</v>
      </c>
      <c r="M1419" s="178" t="str">
        <f t="shared" si="312"/>
        <v>-</v>
      </c>
      <c r="N1419" s="179">
        <v>0</v>
      </c>
      <c r="O1419" s="180" t="str">
        <f t="shared" si="317"/>
        <v>Aug</v>
      </c>
      <c r="P1419" s="178">
        <v>0</v>
      </c>
      <c r="Q1419" s="181">
        <f t="shared" si="313"/>
        <v>0</v>
      </c>
      <c r="R1419" s="180" t="str">
        <f t="shared" si="318"/>
        <v xml:space="preserve"> </v>
      </c>
      <c r="S1419" s="181" t="b">
        <f t="shared" si="314"/>
        <v>0</v>
      </c>
      <c r="T1419" s="178">
        <f t="shared" si="319"/>
        <v>0</v>
      </c>
      <c r="U1419" s="182" t="str">
        <f t="shared" si="320"/>
        <v>Sep</v>
      </c>
      <c r="V1419" s="178">
        <f t="shared" si="308"/>
        <v>0</v>
      </c>
      <c r="W1419" s="183">
        <f t="shared" si="315"/>
        <v>0</v>
      </c>
      <c r="X1419" s="184" t="b">
        <f t="shared" si="310"/>
        <v>0</v>
      </c>
      <c r="Y1419" s="183" t="b">
        <f t="shared" si="316"/>
        <v>0</v>
      </c>
      <c r="Z1419" s="138">
        <v>0</v>
      </c>
      <c r="AA1419" s="133"/>
      <c r="AB1419" s="133" t="s">
        <v>121</v>
      </c>
      <c r="AC1419" s="149" t="s">
        <v>1245</v>
      </c>
      <c r="AD1419" s="139"/>
      <c r="AE1419" s="149" t="s">
        <v>1245</v>
      </c>
      <c r="AF1419" s="139">
        <v>9.75</v>
      </c>
    </row>
    <row r="1420" spans="1:32" s="156" customFormat="1" ht="12">
      <c r="A1420" s="149" t="s">
        <v>1245</v>
      </c>
      <c r="B1420" s="147" t="s">
        <v>44</v>
      </c>
      <c r="C1420" s="147" t="s">
        <v>4307</v>
      </c>
      <c r="D1420" s="147">
        <v>1000004537</v>
      </c>
      <c r="E1420" s="147" t="s">
        <v>4288</v>
      </c>
      <c r="F1420" s="148">
        <v>45978</v>
      </c>
      <c r="G1420" s="137" t="str">
        <f t="shared" si="309"/>
        <v>-</v>
      </c>
      <c r="H1420" s="137"/>
      <c r="I1420" s="177">
        <v>0</v>
      </c>
      <c r="J1420" s="177"/>
      <c r="K1420" s="178">
        <v>0</v>
      </c>
      <c r="L1420" s="178">
        <f t="shared" si="311"/>
        <v>0</v>
      </c>
      <c r="M1420" s="178" t="str">
        <f t="shared" si="312"/>
        <v>-</v>
      </c>
      <c r="N1420" s="179">
        <v>0</v>
      </c>
      <c r="O1420" s="180" t="str">
        <f t="shared" si="317"/>
        <v>Aug</v>
      </c>
      <c r="P1420" s="178">
        <v>0</v>
      </c>
      <c r="Q1420" s="181">
        <f t="shared" si="313"/>
        <v>0</v>
      </c>
      <c r="R1420" s="180" t="str">
        <f t="shared" si="318"/>
        <v xml:space="preserve"> </v>
      </c>
      <c r="S1420" s="181" t="b">
        <f t="shared" si="314"/>
        <v>0</v>
      </c>
      <c r="T1420" s="178">
        <f t="shared" si="319"/>
        <v>0</v>
      </c>
      <c r="U1420" s="182" t="str">
        <f t="shared" si="320"/>
        <v>Sep</v>
      </c>
      <c r="V1420" s="178">
        <f t="shared" si="308"/>
        <v>0</v>
      </c>
      <c r="W1420" s="183">
        <f t="shared" si="315"/>
        <v>0</v>
      </c>
      <c r="X1420" s="184" t="b">
        <f t="shared" si="310"/>
        <v>0</v>
      </c>
      <c r="Y1420" s="183" t="b">
        <f t="shared" si="316"/>
        <v>0</v>
      </c>
      <c r="Z1420" s="138">
        <v>0</v>
      </c>
      <c r="AA1420" s="133"/>
      <c r="AB1420" s="133" t="s">
        <v>121</v>
      </c>
      <c r="AC1420" s="149" t="s">
        <v>1245</v>
      </c>
      <c r="AD1420" s="139"/>
      <c r="AE1420" s="149" t="s">
        <v>1245</v>
      </c>
      <c r="AF1420" s="139">
        <v>6.25</v>
      </c>
    </row>
    <row r="1421" spans="1:32" s="156" customFormat="1" ht="12">
      <c r="A1421" s="149" t="s">
        <v>1245</v>
      </c>
      <c r="B1421" s="147" t="s">
        <v>48</v>
      </c>
      <c r="C1421" s="147" t="s">
        <v>4308</v>
      </c>
      <c r="D1421" s="147">
        <v>1000004538</v>
      </c>
      <c r="E1421" s="147" t="s">
        <v>4289</v>
      </c>
      <c r="F1421" s="148">
        <v>45982</v>
      </c>
      <c r="G1421" s="137" t="str">
        <f t="shared" si="309"/>
        <v>Targeted Dealer</v>
      </c>
      <c r="H1421" s="137"/>
      <c r="I1421" s="177">
        <v>20</v>
      </c>
      <c r="J1421" s="177"/>
      <c r="K1421" s="178">
        <v>20</v>
      </c>
      <c r="L1421" s="178">
        <f t="shared" si="311"/>
        <v>0</v>
      </c>
      <c r="M1421" s="178" t="str">
        <f t="shared" si="312"/>
        <v>-</v>
      </c>
      <c r="N1421" s="179">
        <v>0</v>
      </c>
      <c r="O1421" s="180" t="str">
        <f t="shared" si="317"/>
        <v>Aug</v>
      </c>
      <c r="P1421" s="178">
        <v>26</v>
      </c>
      <c r="Q1421" s="181">
        <f t="shared" si="313"/>
        <v>-6</v>
      </c>
      <c r="R1421" s="180">
        <f t="shared" si="318"/>
        <v>-0.23076923076923073</v>
      </c>
      <c r="S1421" s="181" t="b">
        <f t="shared" si="314"/>
        <v>0</v>
      </c>
      <c r="T1421" s="178">
        <f t="shared" si="319"/>
        <v>0</v>
      </c>
      <c r="U1421" s="182" t="str">
        <f t="shared" si="320"/>
        <v>Sep</v>
      </c>
      <c r="V1421" s="178">
        <f t="shared" si="308"/>
        <v>0</v>
      </c>
      <c r="W1421" s="183">
        <f t="shared" si="315"/>
        <v>20</v>
      </c>
      <c r="X1421" s="184" t="b">
        <f t="shared" si="310"/>
        <v>0</v>
      </c>
      <c r="Y1421" s="183" t="b">
        <f t="shared" si="316"/>
        <v>0</v>
      </c>
      <c r="Z1421" s="138">
        <v>0</v>
      </c>
      <c r="AA1421" s="133"/>
      <c r="AB1421" s="133" t="s">
        <v>121</v>
      </c>
      <c r="AC1421" s="149" t="s">
        <v>1245</v>
      </c>
      <c r="AD1421" s="139"/>
      <c r="AE1421" s="149" t="s">
        <v>1245</v>
      </c>
      <c r="AF1421" s="139">
        <v>24.083333333333332</v>
      </c>
    </row>
    <row r="1422" spans="1:32" s="156" customFormat="1" ht="12">
      <c r="A1422" s="149" t="s">
        <v>1245</v>
      </c>
      <c r="B1422" s="147" t="s">
        <v>45</v>
      </c>
      <c r="C1422" s="147" t="s">
        <v>4309</v>
      </c>
      <c r="D1422" s="147">
        <v>1000004522</v>
      </c>
      <c r="E1422" s="147" t="s">
        <v>4290</v>
      </c>
      <c r="F1422" s="148">
        <v>45968</v>
      </c>
      <c r="G1422" s="137" t="str">
        <f t="shared" si="309"/>
        <v>Targeted Dealer</v>
      </c>
      <c r="H1422" s="137"/>
      <c r="I1422" s="177">
        <v>80</v>
      </c>
      <c r="J1422" s="177"/>
      <c r="K1422" s="178">
        <v>40</v>
      </c>
      <c r="L1422" s="178">
        <f t="shared" si="311"/>
        <v>40</v>
      </c>
      <c r="M1422" s="178" t="str">
        <f t="shared" si="312"/>
        <v>-</v>
      </c>
      <c r="N1422" s="179">
        <v>0</v>
      </c>
      <c r="O1422" s="180" t="str">
        <f t="shared" si="317"/>
        <v>Aug</v>
      </c>
      <c r="P1422" s="178">
        <v>80</v>
      </c>
      <c r="Q1422" s="181">
        <f t="shared" si="313"/>
        <v>-40</v>
      </c>
      <c r="R1422" s="180">
        <f t="shared" si="318"/>
        <v>-0.5</v>
      </c>
      <c r="S1422" s="181" t="b">
        <f t="shared" si="314"/>
        <v>0</v>
      </c>
      <c r="T1422" s="178">
        <f t="shared" si="319"/>
        <v>0</v>
      </c>
      <c r="U1422" s="182" t="str">
        <f t="shared" si="320"/>
        <v>Sep</v>
      </c>
      <c r="V1422" s="178">
        <f t="shared" si="308"/>
        <v>0</v>
      </c>
      <c r="W1422" s="183">
        <f t="shared" si="315"/>
        <v>40</v>
      </c>
      <c r="X1422" s="184" t="b">
        <f t="shared" si="310"/>
        <v>0</v>
      </c>
      <c r="Y1422" s="183" t="b">
        <f t="shared" si="316"/>
        <v>0</v>
      </c>
      <c r="Z1422" s="138">
        <v>0</v>
      </c>
      <c r="AA1422" s="133"/>
      <c r="AB1422" s="133" t="s">
        <v>121</v>
      </c>
      <c r="AC1422" s="149" t="s">
        <v>1245</v>
      </c>
      <c r="AD1422" s="139"/>
      <c r="AE1422" s="149" t="s">
        <v>1245</v>
      </c>
      <c r="AF1422" s="139">
        <v>106.66666666666667</v>
      </c>
    </row>
    <row r="1423" spans="1:32" s="156" customFormat="1" ht="12">
      <c r="A1423" s="149" t="s">
        <v>1245</v>
      </c>
      <c r="B1423" s="157" t="s">
        <v>53</v>
      </c>
      <c r="C1423" s="147" t="s">
        <v>4334</v>
      </c>
      <c r="D1423" s="158">
        <v>1000004567</v>
      </c>
      <c r="E1423" s="157" t="s">
        <v>1995</v>
      </c>
      <c r="F1423" s="148">
        <v>46011</v>
      </c>
      <c r="G1423" s="137" t="str">
        <f t="shared" si="309"/>
        <v>Targeted Dealer</v>
      </c>
      <c r="H1423" s="137"/>
      <c r="I1423" s="177">
        <v>110</v>
      </c>
      <c r="J1423" s="177"/>
      <c r="K1423" s="178">
        <v>105</v>
      </c>
      <c r="L1423" s="178">
        <f t="shared" si="311"/>
        <v>5</v>
      </c>
      <c r="M1423" s="178" t="str">
        <f t="shared" si="312"/>
        <v>-</v>
      </c>
      <c r="N1423" s="179">
        <v>0</v>
      </c>
      <c r="O1423" s="180" t="str">
        <f t="shared" si="317"/>
        <v>Aug</v>
      </c>
      <c r="P1423" s="178">
        <v>135</v>
      </c>
      <c r="Q1423" s="181">
        <f t="shared" si="313"/>
        <v>-30</v>
      </c>
      <c r="R1423" s="180">
        <f t="shared" si="318"/>
        <v>-0.22222222222222221</v>
      </c>
      <c r="S1423" s="181" t="b">
        <f t="shared" si="314"/>
        <v>0</v>
      </c>
      <c r="T1423" s="178">
        <f t="shared" si="319"/>
        <v>0</v>
      </c>
      <c r="U1423" s="182" t="str">
        <f t="shared" si="320"/>
        <v>Sep</v>
      </c>
      <c r="V1423" s="178">
        <f t="shared" si="308"/>
        <v>0</v>
      </c>
      <c r="W1423" s="183">
        <f t="shared" si="315"/>
        <v>105</v>
      </c>
      <c r="X1423" s="184" t="b">
        <f t="shared" si="310"/>
        <v>0</v>
      </c>
      <c r="Y1423" s="183" t="b">
        <f t="shared" si="316"/>
        <v>0</v>
      </c>
      <c r="Z1423" s="138">
        <v>0</v>
      </c>
      <c r="AA1423" s="133"/>
      <c r="AB1423" s="133" t="s">
        <v>121</v>
      </c>
      <c r="AC1423" s="149" t="s">
        <v>1245</v>
      </c>
      <c r="AD1423" s="139"/>
      <c r="AE1423" s="149" t="s">
        <v>1245</v>
      </c>
      <c r="AF1423" s="139">
        <v>133.08333333333334</v>
      </c>
    </row>
    <row r="1424" spans="1:32" s="156" customFormat="1" ht="12">
      <c r="A1424" s="149" t="s">
        <v>1245</v>
      </c>
      <c r="B1424" s="157" t="s">
        <v>53</v>
      </c>
      <c r="C1424" s="147" t="s">
        <v>4335</v>
      </c>
      <c r="D1424" s="158">
        <v>1000004573</v>
      </c>
      <c r="E1424" s="157" t="s">
        <v>4311</v>
      </c>
      <c r="F1424" s="148">
        <v>46004</v>
      </c>
      <c r="G1424" s="137" t="str">
        <f t="shared" si="309"/>
        <v>Targeted Dealer</v>
      </c>
      <c r="H1424" s="137"/>
      <c r="I1424" s="177">
        <v>30</v>
      </c>
      <c r="J1424" s="177"/>
      <c r="K1424" s="178">
        <v>20</v>
      </c>
      <c r="L1424" s="178">
        <f t="shared" si="311"/>
        <v>10</v>
      </c>
      <c r="M1424" s="178" t="str">
        <f t="shared" si="312"/>
        <v>-</v>
      </c>
      <c r="N1424" s="179">
        <v>0</v>
      </c>
      <c r="O1424" s="180" t="str">
        <f t="shared" si="317"/>
        <v>Aug</v>
      </c>
      <c r="P1424" s="178">
        <v>25</v>
      </c>
      <c r="Q1424" s="181">
        <f t="shared" si="313"/>
        <v>-5</v>
      </c>
      <c r="R1424" s="180">
        <f t="shared" si="318"/>
        <v>-0.19999999999999996</v>
      </c>
      <c r="S1424" s="181" t="b">
        <f t="shared" si="314"/>
        <v>0</v>
      </c>
      <c r="T1424" s="178">
        <f t="shared" si="319"/>
        <v>0</v>
      </c>
      <c r="U1424" s="182" t="str">
        <f t="shared" si="320"/>
        <v>Sep</v>
      </c>
      <c r="V1424" s="178">
        <f t="shared" si="308"/>
        <v>0</v>
      </c>
      <c r="W1424" s="183">
        <f t="shared" si="315"/>
        <v>20</v>
      </c>
      <c r="X1424" s="184" t="b">
        <f t="shared" si="310"/>
        <v>0</v>
      </c>
      <c r="Y1424" s="183" t="b">
        <f t="shared" si="316"/>
        <v>0</v>
      </c>
      <c r="Z1424" s="138">
        <v>0</v>
      </c>
      <c r="AA1424" s="133"/>
      <c r="AB1424" s="133" t="s">
        <v>121</v>
      </c>
      <c r="AC1424" s="149" t="s">
        <v>1245</v>
      </c>
      <c r="AD1424" s="139"/>
      <c r="AE1424" s="149" t="s">
        <v>1245</v>
      </c>
      <c r="AF1424" s="139">
        <v>23.966666666666669</v>
      </c>
    </row>
    <row r="1425" spans="1:32" s="156" customFormat="1" ht="12">
      <c r="A1425" s="149" t="s">
        <v>121</v>
      </c>
      <c r="B1425" s="157" t="s">
        <v>613</v>
      </c>
      <c r="C1425" s="147" t="s">
        <v>4336</v>
      </c>
      <c r="D1425" s="158">
        <v>1000004547</v>
      </c>
      <c r="E1425" s="157" t="s">
        <v>4312</v>
      </c>
      <c r="F1425" s="148">
        <v>45987</v>
      </c>
      <c r="G1425" s="137" t="str">
        <f t="shared" si="309"/>
        <v>Targeted Dealer</v>
      </c>
      <c r="H1425" s="137"/>
      <c r="I1425" s="177">
        <v>100</v>
      </c>
      <c r="J1425" s="177"/>
      <c r="K1425" s="178">
        <v>83.55</v>
      </c>
      <c r="L1425" s="178">
        <f t="shared" si="311"/>
        <v>16.450000000000003</v>
      </c>
      <c r="M1425" s="178" t="str">
        <f t="shared" si="312"/>
        <v>-</v>
      </c>
      <c r="N1425" s="179">
        <v>0</v>
      </c>
      <c r="O1425" s="180" t="str">
        <f t="shared" si="317"/>
        <v>Aug</v>
      </c>
      <c r="P1425" s="178">
        <v>118.25</v>
      </c>
      <c r="Q1425" s="181">
        <f t="shared" si="313"/>
        <v>-34.700000000000003</v>
      </c>
      <c r="R1425" s="180">
        <f t="shared" si="318"/>
        <v>-0.29344608879492606</v>
      </c>
      <c r="S1425" s="181" t="b">
        <f t="shared" si="314"/>
        <v>0</v>
      </c>
      <c r="T1425" s="178">
        <f t="shared" si="319"/>
        <v>0</v>
      </c>
      <c r="U1425" s="182" t="str">
        <f t="shared" si="320"/>
        <v>Sep</v>
      </c>
      <c r="V1425" s="178">
        <f t="shared" si="308"/>
        <v>0</v>
      </c>
      <c r="W1425" s="183">
        <f t="shared" si="315"/>
        <v>83.55</v>
      </c>
      <c r="X1425" s="184" t="b">
        <f t="shared" si="310"/>
        <v>0</v>
      </c>
      <c r="Y1425" s="183" t="b">
        <f t="shared" si="316"/>
        <v>0</v>
      </c>
      <c r="Z1425" s="138">
        <v>0</v>
      </c>
      <c r="AA1425" s="133"/>
      <c r="AB1425" s="133" t="s">
        <v>121</v>
      </c>
      <c r="AC1425" s="149" t="s">
        <v>121</v>
      </c>
      <c r="AD1425" s="139"/>
      <c r="AE1425" s="149" t="s">
        <v>121</v>
      </c>
      <c r="AF1425" s="139">
        <v>66.083333333333329</v>
      </c>
    </row>
    <row r="1426" spans="1:32" s="156" customFormat="1" ht="12">
      <c r="A1426" s="149" t="s">
        <v>121</v>
      </c>
      <c r="B1426" s="157" t="s">
        <v>613</v>
      </c>
      <c r="C1426" s="147" t="s">
        <v>4337</v>
      </c>
      <c r="D1426" s="158">
        <v>1000004549</v>
      </c>
      <c r="E1426" s="157" t="s">
        <v>634</v>
      </c>
      <c r="F1426" s="148">
        <v>45992</v>
      </c>
      <c r="G1426" s="137" t="str">
        <f t="shared" si="309"/>
        <v>Targeted Dealer</v>
      </c>
      <c r="H1426" s="137"/>
      <c r="I1426" s="177">
        <v>80</v>
      </c>
      <c r="J1426" s="177"/>
      <c r="K1426" s="178">
        <v>122.5</v>
      </c>
      <c r="L1426" s="178">
        <f t="shared" si="311"/>
        <v>-42.5</v>
      </c>
      <c r="M1426" s="178" t="str">
        <f t="shared" si="312"/>
        <v>-</v>
      </c>
      <c r="N1426" s="179">
        <v>0</v>
      </c>
      <c r="O1426" s="180" t="str">
        <f t="shared" si="317"/>
        <v>Aug</v>
      </c>
      <c r="P1426" s="178">
        <v>125.5</v>
      </c>
      <c r="Q1426" s="181">
        <f t="shared" si="313"/>
        <v>-3</v>
      </c>
      <c r="R1426" s="180">
        <f t="shared" si="318"/>
        <v>-2.3904382470119501E-2</v>
      </c>
      <c r="S1426" s="181" t="b">
        <f t="shared" si="314"/>
        <v>0</v>
      </c>
      <c r="T1426" s="178">
        <f t="shared" si="319"/>
        <v>0</v>
      </c>
      <c r="U1426" s="182" t="str">
        <f t="shared" si="320"/>
        <v>Sep</v>
      </c>
      <c r="V1426" s="178">
        <f t="shared" si="308"/>
        <v>0</v>
      </c>
      <c r="W1426" s="183">
        <f t="shared" si="315"/>
        <v>122.5</v>
      </c>
      <c r="X1426" s="184" t="b">
        <f t="shared" si="310"/>
        <v>0</v>
      </c>
      <c r="Y1426" s="183" t="b">
        <f t="shared" si="316"/>
        <v>0</v>
      </c>
      <c r="Z1426" s="138">
        <v>0</v>
      </c>
      <c r="AA1426" s="133"/>
      <c r="AB1426" s="133" t="s">
        <v>121</v>
      </c>
      <c r="AC1426" s="149" t="s">
        <v>121</v>
      </c>
      <c r="AD1426" s="139"/>
      <c r="AE1426" s="149" t="s">
        <v>121</v>
      </c>
      <c r="AF1426" s="139">
        <v>113.5</v>
      </c>
    </row>
    <row r="1427" spans="1:32" s="156" customFormat="1" ht="12">
      <c r="A1427" s="149" t="s">
        <v>3061</v>
      </c>
      <c r="B1427" s="157" t="s">
        <v>97</v>
      </c>
      <c r="C1427" s="147" t="s">
        <v>3930</v>
      </c>
      <c r="D1427" s="158">
        <v>1000001993</v>
      </c>
      <c r="E1427" s="157" t="s">
        <v>3926</v>
      </c>
      <c r="F1427" s="148">
        <v>44739</v>
      </c>
      <c r="G1427" s="137" t="str">
        <f t="shared" si="309"/>
        <v>-</v>
      </c>
      <c r="H1427" s="137"/>
      <c r="I1427" s="177">
        <v>0</v>
      </c>
      <c r="J1427" s="177"/>
      <c r="K1427" s="178">
        <v>0</v>
      </c>
      <c r="L1427" s="178">
        <f t="shared" si="311"/>
        <v>0</v>
      </c>
      <c r="M1427" s="178" t="str">
        <f t="shared" si="312"/>
        <v>-</v>
      </c>
      <c r="N1427" s="179">
        <v>0</v>
      </c>
      <c r="O1427" s="180" t="str">
        <f t="shared" si="317"/>
        <v>Aug</v>
      </c>
      <c r="P1427" s="178">
        <v>0</v>
      </c>
      <c r="Q1427" s="181">
        <f t="shared" si="313"/>
        <v>0</v>
      </c>
      <c r="R1427" s="180" t="str">
        <f t="shared" si="318"/>
        <v xml:space="preserve"> </v>
      </c>
      <c r="S1427" s="181" t="b">
        <f t="shared" si="314"/>
        <v>0</v>
      </c>
      <c r="T1427" s="178">
        <f t="shared" si="319"/>
        <v>0</v>
      </c>
      <c r="U1427" s="182" t="str">
        <f t="shared" si="320"/>
        <v>Sep</v>
      </c>
      <c r="V1427" s="178">
        <f t="shared" si="308"/>
        <v>0</v>
      </c>
      <c r="W1427" s="183">
        <f t="shared" si="315"/>
        <v>0</v>
      </c>
      <c r="X1427" s="184" t="b">
        <f t="shared" si="310"/>
        <v>0</v>
      </c>
      <c r="Y1427" s="183" t="b">
        <f t="shared" si="316"/>
        <v>0</v>
      </c>
      <c r="Z1427" s="138">
        <v>0</v>
      </c>
      <c r="AA1427" s="133"/>
      <c r="AB1427" s="133" t="s">
        <v>121</v>
      </c>
      <c r="AC1427" s="149" t="s">
        <v>3061</v>
      </c>
      <c r="AD1427" s="139"/>
      <c r="AE1427" s="149" t="s">
        <v>3061</v>
      </c>
      <c r="AF1427" s="139">
        <v>8.3333333333333339</v>
      </c>
    </row>
    <row r="1428" spans="1:32" s="156" customFormat="1" ht="12">
      <c r="A1428" s="149" t="s">
        <v>1245</v>
      </c>
      <c r="B1428" s="157" t="s">
        <v>43</v>
      </c>
      <c r="C1428" s="147" t="s">
        <v>4339</v>
      </c>
      <c r="D1428" s="158">
        <v>1000004548</v>
      </c>
      <c r="E1428" s="157" t="s">
        <v>4314</v>
      </c>
      <c r="F1428" s="148">
        <v>45990</v>
      </c>
      <c r="G1428" s="137" t="str">
        <f t="shared" si="309"/>
        <v>Targeted Dealer</v>
      </c>
      <c r="H1428" s="137"/>
      <c r="I1428" s="177">
        <v>20</v>
      </c>
      <c r="J1428" s="177"/>
      <c r="K1428" s="178">
        <v>0</v>
      </c>
      <c r="L1428" s="178">
        <f t="shared" si="311"/>
        <v>20</v>
      </c>
      <c r="M1428" s="178" t="str">
        <f t="shared" si="312"/>
        <v>-</v>
      </c>
      <c r="N1428" s="179">
        <v>0</v>
      </c>
      <c r="O1428" s="180" t="str">
        <f t="shared" si="317"/>
        <v>Aug</v>
      </c>
      <c r="P1428" s="178">
        <v>0</v>
      </c>
      <c r="Q1428" s="181">
        <f t="shared" si="313"/>
        <v>0</v>
      </c>
      <c r="R1428" s="180" t="str">
        <f t="shared" si="318"/>
        <v xml:space="preserve"> </v>
      </c>
      <c r="S1428" s="181" t="b">
        <f t="shared" si="314"/>
        <v>0</v>
      </c>
      <c r="T1428" s="178">
        <f t="shared" si="319"/>
        <v>0</v>
      </c>
      <c r="U1428" s="182" t="str">
        <f t="shared" si="320"/>
        <v>Sep</v>
      </c>
      <c r="V1428" s="178">
        <f t="shared" si="308"/>
        <v>0</v>
      </c>
      <c r="W1428" s="183">
        <f t="shared" si="315"/>
        <v>0</v>
      </c>
      <c r="X1428" s="184" t="b">
        <f t="shared" si="310"/>
        <v>0</v>
      </c>
      <c r="Y1428" s="183" t="b">
        <f t="shared" si="316"/>
        <v>0</v>
      </c>
      <c r="Z1428" s="138">
        <v>0</v>
      </c>
      <c r="AA1428" s="133"/>
      <c r="AB1428" s="133" t="s">
        <v>121</v>
      </c>
      <c r="AC1428" s="149" t="s">
        <v>1245</v>
      </c>
      <c r="AD1428" s="139"/>
      <c r="AE1428" s="149" t="s">
        <v>1245</v>
      </c>
      <c r="AF1428" s="139">
        <v>75.333333333333329</v>
      </c>
    </row>
    <row r="1429" spans="1:32" s="156" customFormat="1" ht="12">
      <c r="A1429" s="149" t="s">
        <v>1245</v>
      </c>
      <c r="B1429" s="157" t="s">
        <v>43</v>
      </c>
      <c r="C1429" s="147" t="s">
        <v>4340</v>
      </c>
      <c r="D1429" s="158">
        <v>1000004575</v>
      </c>
      <c r="E1429" s="157" t="s">
        <v>4315</v>
      </c>
      <c r="F1429" s="148">
        <v>46009</v>
      </c>
      <c r="G1429" s="137" t="str">
        <f t="shared" si="309"/>
        <v>Targeted Dealer</v>
      </c>
      <c r="H1429" s="137"/>
      <c r="I1429" s="177">
        <v>37</v>
      </c>
      <c r="J1429" s="177"/>
      <c r="K1429" s="178">
        <v>39</v>
      </c>
      <c r="L1429" s="178">
        <f t="shared" si="311"/>
        <v>-2</v>
      </c>
      <c r="M1429" s="178" t="str">
        <f t="shared" si="312"/>
        <v>-</v>
      </c>
      <c r="N1429" s="179">
        <v>0</v>
      </c>
      <c r="O1429" s="180" t="str">
        <f t="shared" si="317"/>
        <v>Aug</v>
      </c>
      <c r="P1429" s="178">
        <v>52</v>
      </c>
      <c r="Q1429" s="181">
        <f t="shared" si="313"/>
        <v>-13</v>
      </c>
      <c r="R1429" s="180">
        <f t="shared" si="318"/>
        <v>-0.25</v>
      </c>
      <c r="S1429" s="181" t="b">
        <f t="shared" si="314"/>
        <v>0</v>
      </c>
      <c r="T1429" s="178">
        <f t="shared" si="319"/>
        <v>0</v>
      </c>
      <c r="U1429" s="182" t="str">
        <f t="shared" si="320"/>
        <v>Sep</v>
      </c>
      <c r="V1429" s="178">
        <f t="shared" si="308"/>
        <v>0</v>
      </c>
      <c r="W1429" s="183">
        <f t="shared" si="315"/>
        <v>39</v>
      </c>
      <c r="X1429" s="184" t="b">
        <f t="shared" si="310"/>
        <v>0</v>
      </c>
      <c r="Y1429" s="183" t="b">
        <f t="shared" si="316"/>
        <v>0</v>
      </c>
      <c r="Z1429" s="138">
        <v>0</v>
      </c>
      <c r="AA1429" s="133"/>
      <c r="AB1429" s="133" t="s">
        <v>121</v>
      </c>
      <c r="AC1429" s="149" t="s">
        <v>1245</v>
      </c>
      <c r="AD1429" s="139"/>
      <c r="AE1429" s="149" t="s">
        <v>1245</v>
      </c>
      <c r="AF1429" s="139">
        <v>34.5</v>
      </c>
    </row>
    <row r="1430" spans="1:32" s="156" customFormat="1" ht="12">
      <c r="A1430" s="149" t="s">
        <v>121</v>
      </c>
      <c r="B1430" s="157" t="s">
        <v>25</v>
      </c>
      <c r="C1430" s="147" t="s">
        <v>806</v>
      </c>
      <c r="D1430" s="158">
        <v>1000003652</v>
      </c>
      <c r="E1430" s="157" t="s">
        <v>807</v>
      </c>
      <c r="F1430" s="148">
        <v>45134</v>
      </c>
      <c r="G1430" s="137" t="str">
        <f t="shared" si="309"/>
        <v>-</v>
      </c>
      <c r="H1430" s="137"/>
      <c r="I1430" s="177">
        <v>0</v>
      </c>
      <c r="J1430" s="177"/>
      <c r="K1430" s="178">
        <v>0</v>
      </c>
      <c r="L1430" s="178">
        <f t="shared" si="311"/>
        <v>0</v>
      </c>
      <c r="M1430" s="178" t="str">
        <f t="shared" si="312"/>
        <v>-</v>
      </c>
      <c r="N1430" s="179">
        <v>0</v>
      </c>
      <c r="O1430" s="180" t="str">
        <f t="shared" si="317"/>
        <v>Aug</v>
      </c>
      <c r="P1430" s="178">
        <v>0</v>
      </c>
      <c r="Q1430" s="181">
        <f t="shared" si="313"/>
        <v>0</v>
      </c>
      <c r="R1430" s="180" t="str">
        <f t="shared" si="318"/>
        <v xml:space="preserve"> </v>
      </c>
      <c r="S1430" s="181" t="b">
        <f t="shared" si="314"/>
        <v>0</v>
      </c>
      <c r="T1430" s="178">
        <f t="shared" si="319"/>
        <v>0</v>
      </c>
      <c r="U1430" s="182" t="str">
        <f t="shared" si="320"/>
        <v>Sep</v>
      </c>
      <c r="V1430" s="178">
        <f t="shared" si="308"/>
        <v>0</v>
      </c>
      <c r="W1430" s="183">
        <f t="shared" si="315"/>
        <v>0</v>
      </c>
      <c r="X1430" s="184" t="b">
        <f t="shared" si="310"/>
        <v>0</v>
      </c>
      <c r="Y1430" s="183" t="b">
        <f t="shared" si="316"/>
        <v>0</v>
      </c>
      <c r="Z1430" s="138">
        <v>0</v>
      </c>
      <c r="AA1430" s="133"/>
      <c r="AB1430" s="133" t="s">
        <v>121</v>
      </c>
      <c r="AC1430" s="149" t="s">
        <v>121</v>
      </c>
      <c r="AD1430" s="139"/>
      <c r="AE1430" s="149" t="s">
        <v>121</v>
      </c>
      <c r="AF1430" s="139">
        <v>26.666666666666668</v>
      </c>
    </row>
    <row r="1431" spans="1:32" s="156" customFormat="1" ht="12">
      <c r="A1431" s="149" t="s">
        <v>1245</v>
      </c>
      <c r="B1431" s="157" t="s">
        <v>40</v>
      </c>
      <c r="C1431" s="147" t="s">
        <v>4342</v>
      </c>
      <c r="D1431" s="158">
        <v>1000004572</v>
      </c>
      <c r="E1431" s="157" t="s">
        <v>4317</v>
      </c>
      <c r="F1431" s="148">
        <v>46004</v>
      </c>
      <c r="G1431" s="137" t="str">
        <f t="shared" si="309"/>
        <v>Targeted Dealer</v>
      </c>
      <c r="H1431" s="137"/>
      <c r="I1431" s="177">
        <v>39</v>
      </c>
      <c r="J1431" s="177"/>
      <c r="K1431" s="178">
        <v>13</v>
      </c>
      <c r="L1431" s="178">
        <f t="shared" si="311"/>
        <v>26</v>
      </c>
      <c r="M1431" s="178" t="str">
        <f t="shared" si="312"/>
        <v>-</v>
      </c>
      <c r="N1431" s="179">
        <v>0</v>
      </c>
      <c r="O1431" s="180" t="str">
        <f t="shared" si="317"/>
        <v>Aug</v>
      </c>
      <c r="P1431" s="178">
        <v>13</v>
      </c>
      <c r="Q1431" s="181">
        <f t="shared" si="313"/>
        <v>0</v>
      </c>
      <c r="R1431" s="180">
        <f t="shared" si="318"/>
        <v>0</v>
      </c>
      <c r="S1431" s="181" t="b">
        <f t="shared" si="314"/>
        <v>0</v>
      </c>
      <c r="T1431" s="178">
        <f t="shared" si="319"/>
        <v>0</v>
      </c>
      <c r="U1431" s="182" t="str">
        <f t="shared" si="320"/>
        <v>Sep</v>
      </c>
      <c r="V1431" s="178">
        <f t="shared" si="308"/>
        <v>0</v>
      </c>
      <c r="W1431" s="183">
        <f t="shared" si="315"/>
        <v>13</v>
      </c>
      <c r="X1431" s="184" t="b">
        <f t="shared" si="310"/>
        <v>0</v>
      </c>
      <c r="Y1431" s="183" t="b">
        <f t="shared" si="316"/>
        <v>0</v>
      </c>
      <c r="Z1431" s="138">
        <v>0</v>
      </c>
      <c r="AA1431" s="133"/>
      <c r="AB1431" s="133" t="s">
        <v>121</v>
      </c>
      <c r="AC1431" s="149" t="s">
        <v>1245</v>
      </c>
      <c r="AD1431" s="139"/>
      <c r="AE1431" s="149" t="s">
        <v>1245</v>
      </c>
      <c r="AF1431" s="139">
        <v>39</v>
      </c>
    </row>
    <row r="1432" spans="1:32" s="156" customFormat="1" ht="12">
      <c r="A1432" s="149" t="s">
        <v>1245</v>
      </c>
      <c r="B1432" s="157" t="s">
        <v>44</v>
      </c>
      <c r="C1432" s="147" t="s">
        <v>1494</v>
      </c>
      <c r="D1432" s="158">
        <v>1000000356</v>
      </c>
      <c r="E1432" s="157" t="s">
        <v>1495</v>
      </c>
      <c r="F1432" s="148">
        <v>44738</v>
      </c>
      <c r="G1432" s="137" t="str">
        <f t="shared" si="309"/>
        <v>-</v>
      </c>
      <c r="H1432" s="137"/>
      <c r="I1432" s="177">
        <v>0</v>
      </c>
      <c r="J1432" s="177"/>
      <c r="K1432" s="178">
        <v>3.5</v>
      </c>
      <c r="L1432" s="178">
        <f t="shared" si="311"/>
        <v>-3.5</v>
      </c>
      <c r="M1432" s="178" t="str">
        <f t="shared" si="312"/>
        <v>-</v>
      </c>
      <c r="N1432" s="179">
        <v>0</v>
      </c>
      <c r="O1432" s="180" t="str">
        <f t="shared" si="317"/>
        <v>Aug</v>
      </c>
      <c r="P1432" s="178">
        <v>0</v>
      </c>
      <c r="Q1432" s="181">
        <f t="shared" si="313"/>
        <v>3.5</v>
      </c>
      <c r="R1432" s="180" t="str">
        <f t="shared" si="318"/>
        <v xml:space="preserve"> </v>
      </c>
      <c r="S1432" s="181" t="b">
        <f t="shared" si="314"/>
        <v>0</v>
      </c>
      <c r="T1432" s="178">
        <f t="shared" si="319"/>
        <v>0</v>
      </c>
      <c r="U1432" s="182" t="str">
        <f t="shared" si="320"/>
        <v>Sep</v>
      </c>
      <c r="V1432" s="178">
        <f t="shared" si="308"/>
        <v>0</v>
      </c>
      <c r="W1432" s="183">
        <f t="shared" si="315"/>
        <v>3.5</v>
      </c>
      <c r="X1432" s="184" t="b">
        <f t="shared" si="310"/>
        <v>0</v>
      </c>
      <c r="Y1432" s="183" t="b">
        <f t="shared" si="316"/>
        <v>0</v>
      </c>
      <c r="Z1432" s="138">
        <v>0</v>
      </c>
      <c r="AA1432" s="133"/>
      <c r="AB1432" s="133" t="s">
        <v>121</v>
      </c>
      <c r="AC1432" s="149" t="s">
        <v>1245</v>
      </c>
      <c r="AD1432" s="139"/>
      <c r="AE1432" s="149" t="s">
        <v>1245</v>
      </c>
      <c r="AF1432" s="139">
        <v>1.25</v>
      </c>
    </row>
    <row r="1433" spans="1:32" s="156" customFormat="1" ht="12">
      <c r="A1433" s="149" t="s">
        <v>1245</v>
      </c>
      <c r="B1433" s="157" t="s">
        <v>44</v>
      </c>
      <c r="C1433" s="147" t="s">
        <v>1553</v>
      </c>
      <c r="D1433" s="158">
        <v>1000003603</v>
      </c>
      <c r="E1433" s="157" t="s">
        <v>1554</v>
      </c>
      <c r="F1433" s="148">
        <v>45086</v>
      </c>
      <c r="G1433" s="137" t="str">
        <f t="shared" si="309"/>
        <v>-</v>
      </c>
      <c r="H1433" s="137"/>
      <c r="I1433" s="177">
        <v>0</v>
      </c>
      <c r="J1433" s="177"/>
      <c r="K1433" s="178">
        <v>0</v>
      </c>
      <c r="L1433" s="178">
        <f t="shared" si="311"/>
        <v>0</v>
      </c>
      <c r="M1433" s="178" t="str">
        <f t="shared" si="312"/>
        <v>-</v>
      </c>
      <c r="N1433" s="179">
        <v>0</v>
      </c>
      <c r="O1433" s="180" t="str">
        <f t="shared" si="317"/>
        <v>Aug</v>
      </c>
      <c r="P1433" s="178">
        <v>0</v>
      </c>
      <c r="Q1433" s="181">
        <f t="shared" si="313"/>
        <v>0</v>
      </c>
      <c r="R1433" s="180" t="str">
        <f t="shared" si="318"/>
        <v xml:space="preserve"> </v>
      </c>
      <c r="S1433" s="181" t="b">
        <f t="shared" si="314"/>
        <v>0</v>
      </c>
      <c r="T1433" s="178">
        <f t="shared" si="319"/>
        <v>0</v>
      </c>
      <c r="U1433" s="182" t="str">
        <f t="shared" si="320"/>
        <v>Sep</v>
      </c>
      <c r="V1433" s="178">
        <f t="shared" si="308"/>
        <v>0</v>
      </c>
      <c r="W1433" s="183">
        <f t="shared" si="315"/>
        <v>0</v>
      </c>
      <c r="X1433" s="184" t="b">
        <f t="shared" si="310"/>
        <v>0</v>
      </c>
      <c r="Y1433" s="183" t="b">
        <f t="shared" si="316"/>
        <v>0</v>
      </c>
      <c r="Z1433" s="138">
        <v>0</v>
      </c>
      <c r="AA1433" s="133"/>
      <c r="AB1433" s="133" t="s">
        <v>121</v>
      </c>
      <c r="AC1433" s="149" t="s">
        <v>1245</v>
      </c>
      <c r="AD1433" s="139"/>
      <c r="AE1433" s="149" t="s">
        <v>1245</v>
      </c>
      <c r="AF1433" s="139">
        <v>3.5833333333333335</v>
      </c>
    </row>
    <row r="1434" spans="1:32" s="156" customFormat="1" ht="12">
      <c r="A1434" s="149" t="s">
        <v>1245</v>
      </c>
      <c r="B1434" s="157" t="s">
        <v>44</v>
      </c>
      <c r="C1434" s="147" t="s">
        <v>4343</v>
      </c>
      <c r="D1434" s="158">
        <v>1000004552</v>
      </c>
      <c r="E1434" s="157" t="s">
        <v>4318</v>
      </c>
      <c r="F1434" s="148">
        <v>45992</v>
      </c>
      <c r="G1434" s="137" t="str">
        <f t="shared" si="309"/>
        <v>Targeted Dealer</v>
      </c>
      <c r="H1434" s="137"/>
      <c r="I1434" s="177">
        <v>20</v>
      </c>
      <c r="J1434" s="177"/>
      <c r="K1434" s="178">
        <v>8.5</v>
      </c>
      <c r="L1434" s="178">
        <f t="shared" si="311"/>
        <v>11.5</v>
      </c>
      <c r="M1434" s="178" t="str">
        <f t="shared" si="312"/>
        <v>-</v>
      </c>
      <c r="N1434" s="179">
        <v>0</v>
      </c>
      <c r="O1434" s="180" t="str">
        <f t="shared" si="317"/>
        <v>Aug</v>
      </c>
      <c r="P1434" s="178">
        <v>16.5</v>
      </c>
      <c r="Q1434" s="181">
        <f t="shared" si="313"/>
        <v>-8</v>
      </c>
      <c r="R1434" s="180">
        <f t="shared" si="318"/>
        <v>-0.48484848484848486</v>
      </c>
      <c r="S1434" s="181" t="b">
        <f t="shared" si="314"/>
        <v>0</v>
      </c>
      <c r="T1434" s="178">
        <f t="shared" si="319"/>
        <v>0</v>
      </c>
      <c r="U1434" s="182" t="str">
        <f t="shared" si="320"/>
        <v>Sep</v>
      </c>
      <c r="V1434" s="178">
        <f t="shared" si="308"/>
        <v>0</v>
      </c>
      <c r="W1434" s="183">
        <f t="shared" si="315"/>
        <v>8.5</v>
      </c>
      <c r="X1434" s="184" t="b">
        <f t="shared" si="310"/>
        <v>0</v>
      </c>
      <c r="Y1434" s="183" t="b">
        <f t="shared" si="316"/>
        <v>0</v>
      </c>
      <c r="Z1434" s="138">
        <v>0</v>
      </c>
      <c r="AA1434" s="133"/>
      <c r="AB1434" s="133" t="s">
        <v>121</v>
      </c>
      <c r="AC1434" s="149" t="s">
        <v>1245</v>
      </c>
      <c r="AD1434" s="139"/>
      <c r="AE1434" s="149" t="s">
        <v>1245</v>
      </c>
      <c r="AF1434" s="139">
        <v>8.8333333333333339</v>
      </c>
    </row>
    <row r="1435" spans="1:32" s="156" customFormat="1" ht="12">
      <c r="A1435" s="149" t="s">
        <v>121</v>
      </c>
      <c r="B1435" s="157" t="s">
        <v>22</v>
      </c>
      <c r="C1435" s="147" t="s">
        <v>4344</v>
      </c>
      <c r="D1435" s="158">
        <v>1000004562</v>
      </c>
      <c r="E1435" s="157" t="s">
        <v>4319</v>
      </c>
      <c r="F1435" s="148">
        <v>46001</v>
      </c>
      <c r="G1435" s="137" t="str">
        <f t="shared" si="309"/>
        <v>Targeted Dealer</v>
      </c>
      <c r="H1435" s="137"/>
      <c r="I1435" s="177">
        <v>25</v>
      </c>
      <c r="J1435" s="177"/>
      <c r="K1435" s="178">
        <v>0</v>
      </c>
      <c r="L1435" s="178">
        <f t="shared" si="311"/>
        <v>25</v>
      </c>
      <c r="M1435" s="178" t="str">
        <f t="shared" si="312"/>
        <v>-</v>
      </c>
      <c r="N1435" s="179">
        <v>0</v>
      </c>
      <c r="O1435" s="180" t="str">
        <f t="shared" si="317"/>
        <v>Aug</v>
      </c>
      <c r="P1435" s="178">
        <v>20</v>
      </c>
      <c r="Q1435" s="181">
        <f t="shared" si="313"/>
        <v>-20</v>
      </c>
      <c r="R1435" s="180">
        <f t="shared" si="318"/>
        <v>-1</v>
      </c>
      <c r="S1435" s="181" t="b">
        <f t="shared" si="314"/>
        <v>0</v>
      </c>
      <c r="T1435" s="178">
        <f t="shared" si="319"/>
        <v>0</v>
      </c>
      <c r="U1435" s="182" t="str">
        <f t="shared" si="320"/>
        <v>Sep</v>
      </c>
      <c r="V1435" s="178">
        <f t="shared" si="308"/>
        <v>0</v>
      </c>
      <c r="W1435" s="183">
        <f t="shared" si="315"/>
        <v>0</v>
      </c>
      <c r="X1435" s="184" t="b">
        <f t="shared" si="310"/>
        <v>0</v>
      </c>
      <c r="Y1435" s="183" t="b">
        <f t="shared" si="316"/>
        <v>0</v>
      </c>
      <c r="Z1435" s="138">
        <v>0</v>
      </c>
      <c r="AA1435" s="133"/>
      <c r="AB1435" s="133" t="s">
        <v>121</v>
      </c>
      <c r="AC1435" s="149" t="s">
        <v>121</v>
      </c>
      <c r="AD1435" s="139"/>
      <c r="AE1435" s="149" t="s">
        <v>121</v>
      </c>
      <c r="AF1435" s="139">
        <v>13.583333333333334</v>
      </c>
    </row>
    <row r="1436" spans="1:32" s="156" customFormat="1" ht="12">
      <c r="A1436" s="149" t="s">
        <v>1245</v>
      </c>
      <c r="B1436" s="157" t="s">
        <v>63</v>
      </c>
      <c r="C1436" s="147" t="s">
        <v>4345</v>
      </c>
      <c r="D1436" s="158">
        <v>1000004553</v>
      </c>
      <c r="E1436" s="157" t="s">
        <v>4320</v>
      </c>
      <c r="F1436" s="148">
        <v>45993</v>
      </c>
      <c r="G1436" s="137" t="str">
        <f t="shared" si="309"/>
        <v>Targeted Dealer</v>
      </c>
      <c r="H1436" s="137"/>
      <c r="I1436" s="177">
        <v>10</v>
      </c>
      <c r="J1436" s="177"/>
      <c r="K1436" s="178">
        <v>15</v>
      </c>
      <c r="L1436" s="178">
        <f t="shared" si="311"/>
        <v>-5</v>
      </c>
      <c r="M1436" s="178" t="str">
        <f t="shared" si="312"/>
        <v>-</v>
      </c>
      <c r="N1436" s="179">
        <v>0</v>
      </c>
      <c r="O1436" s="180" t="str">
        <f t="shared" si="317"/>
        <v>Aug</v>
      </c>
      <c r="P1436" s="178">
        <v>25</v>
      </c>
      <c r="Q1436" s="181">
        <f t="shared" si="313"/>
        <v>-10</v>
      </c>
      <c r="R1436" s="180">
        <f t="shared" si="318"/>
        <v>-0.4</v>
      </c>
      <c r="S1436" s="181" t="b">
        <f t="shared" si="314"/>
        <v>0</v>
      </c>
      <c r="T1436" s="178">
        <f t="shared" si="319"/>
        <v>0</v>
      </c>
      <c r="U1436" s="182" t="str">
        <f t="shared" si="320"/>
        <v>Sep</v>
      </c>
      <c r="V1436" s="178">
        <f t="shared" si="308"/>
        <v>0</v>
      </c>
      <c r="W1436" s="183">
        <f t="shared" si="315"/>
        <v>15</v>
      </c>
      <c r="X1436" s="184" t="b">
        <f t="shared" si="310"/>
        <v>0</v>
      </c>
      <c r="Y1436" s="183" t="b">
        <f t="shared" si="316"/>
        <v>0</v>
      </c>
      <c r="Z1436" s="138">
        <v>0</v>
      </c>
      <c r="AA1436" s="133"/>
      <c r="AB1436" s="133" t="s">
        <v>121</v>
      </c>
      <c r="AC1436" s="149" t="s">
        <v>1245</v>
      </c>
      <c r="AD1436" s="139"/>
      <c r="AE1436" s="149" t="s">
        <v>1245</v>
      </c>
      <c r="AF1436" s="139">
        <v>13.333333333333334</v>
      </c>
    </row>
    <row r="1437" spans="1:32" s="156" customFormat="1" ht="12">
      <c r="A1437" s="149" t="s">
        <v>3061</v>
      </c>
      <c r="B1437" s="157" t="s">
        <v>87</v>
      </c>
      <c r="C1437" s="147" t="s">
        <v>4346</v>
      </c>
      <c r="D1437" s="158">
        <v>1000004565</v>
      </c>
      <c r="E1437" s="157" t="s">
        <v>4321</v>
      </c>
      <c r="F1437" s="148">
        <v>46008</v>
      </c>
      <c r="G1437" s="137" t="str">
        <f t="shared" si="309"/>
        <v>Targeted Dealer</v>
      </c>
      <c r="H1437" s="137"/>
      <c r="I1437" s="177">
        <v>110</v>
      </c>
      <c r="J1437" s="177"/>
      <c r="K1437" s="178">
        <v>158</v>
      </c>
      <c r="L1437" s="178">
        <f t="shared" si="311"/>
        <v>-48</v>
      </c>
      <c r="M1437" s="178" t="str">
        <f t="shared" si="312"/>
        <v>-</v>
      </c>
      <c r="N1437" s="179">
        <v>0</v>
      </c>
      <c r="O1437" s="180" t="str">
        <f t="shared" si="317"/>
        <v>Aug</v>
      </c>
      <c r="P1437" s="178">
        <v>110</v>
      </c>
      <c r="Q1437" s="181">
        <f t="shared" si="313"/>
        <v>48</v>
      </c>
      <c r="R1437" s="180">
        <f t="shared" si="318"/>
        <v>0.43636363636363629</v>
      </c>
      <c r="S1437" s="181" t="b">
        <f t="shared" si="314"/>
        <v>0</v>
      </c>
      <c r="T1437" s="178">
        <f t="shared" si="319"/>
        <v>0</v>
      </c>
      <c r="U1437" s="182" t="str">
        <f t="shared" si="320"/>
        <v>Sep</v>
      </c>
      <c r="V1437" s="178">
        <f t="shared" si="308"/>
        <v>0</v>
      </c>
      <c r="W1437" s="183">
        <f t="shared" si="315"/>
        <v>158</v>
      </c>
      <c r="X1437" s="184" t="b">
        <f t="shared" si="310"/>
        <v>0</v>
      </c>
      <c r="Y1437" s="183" t="b">
        <f t="shared" si="316"/>
        <v>0</v>
      </c>
      <c r="Z1437" s="138">
        <v>0</v>
      </c>
      <c r="AA1437" s="133"/>
      <c r="AB1437" s="133" t="s">
        <v>121</v>
      </c>
      <c r="AC1437" s="149" t="s">
        <v>3061</v>
      </c>
      <c r="AD1437" s="139"/>
      <c r="AE1437" s="149" t="s">
        <v>3061</v>
      </c>
      <c r="AF1437" s="139">
        <v>169.08333333333334</v>
      </c>
    </row>
    <row r="1438" spans="1:32" s="156" customFormat="1" ht="12">
      <c r="A1438" s="149" t="s">
        <v>3061</v>
      </c>
      <c r="B1438" s="157" t="s">
        <v>87</v>
      </c>
      <c r="C1438" s="147" t="s">
        <v>4347</v>
      </c>
      <c r="D1438" s="158">
        <v>1000004574</v>
      </c>
      <c r="E1438" s="157" t="s">
        <v>4322</v>
      </c>
      <c r="F1438" s="148">
        <v>46007</v>
      </c>
      <c r="G1438" s="137" t="str">
        <f t="shared" si="309"/>
        <v>Targeted Dealer</v>
      </c>
      <c r="H1438" s="137"/>
      <c r="I1438" s="177">
        <v>60</v>
      </c>
      <c r="J1438" s="177"/>
      <c r="K1438" s="178">
        <v>100</v>
      </c>
      <c r="L1438" s="178">
        <f t="shared" si="311"/>
        <v>-40</v>
      </c>
      <c r="M1438" s="178" t="str">
        <f t="shared" si="312"/>
        <v>-</v>
      </c>
      <c r="N1438" s="179">
        <v>0</v>
      </c>
      <c r="O1438" s="180" t="str">
        <f t="shared" si="317"/>
        <v>Aug</v>
      </c>
      <c r="P1438" s="178">
        <v>82</v>
      </c>
      <c r="Q1438" s="181">
        <f t="shared" si="313"/>
        <v>18</v>
      </c>
      <c r="R1438" s="180">
        <f t="shared" si="318"/>
        <v>0.21951219512195119</v>
      </c>
      <c r="S1438" s="181" t="b">
        <f t="shared" si="314"/>
        <v>0</v>
      </c>
      <c r="T1438" s="178">
        <f t="shared" si="319"/>
        <v>0</v>
      </c>
      <c r="U1438" s="182" t="str">
        <f t="shared" si="320"/>
        <v>Sep</v>
      </c>
      <c r="V1438" s="178">
        <f t="shared" si="308"/>
        <v>0</v>
      </c>
      <c r="W1438" s="183">
        <f t="shared" si="315"/>
        <v>100</v>
      </c>
      <c r="X1438" s="184" t="b">
        <f t="shared" si="310"/>
        <v>0</v>
      </c>
      <c r="Y1438" s="183" t="b">
        <f t="shared" si="316"/>
        <v>0</v>
      </c>
      <c r="Z1438" s="138">
        <v>0</v>
      </c>
      <c r="AA1438" s="133"/>
      <c r="AB1438" s="133" t="s">
        <v>121</v>
      </c>
      <c r="AC1438" s="149" t="s">
        <v>3061</v>
      </c>
      <c r="AD1438" s="139"/>
      <c r="AE1438" s="149" t="s">
        <v>3061</v>
      </c>
      <c r="AF1438" s="139">
        <v>69</v>
      </c>
    </row>
    <row r="1439" spans="1:32" s="156" customFormat="1" ht="12">
      <c r="A1439" s="149" t="s">
        <v>121</v>
      </c>
      <c r="B1439" s="157" t="s">
        <v>18</v>
      </c>
      <c r="C1439" s="147" t="s">
        <v>4355</v>
      </c>
      <c r="D1439" s="158">
        <v>1000004576</v>
      </c>
      <c r="E1439" s="157" t="s">
        <v>4323</v>
      </c>
      <c r="F1439" s="148">
        <v>46011</v>
      </c>
      <c r="G1439" s="137" t="str">
        <f t="shared" si="309"/>
        <v>Targeted Dealer</v>
      </c>
      <c r="H1439" s="137"/>
      <c r="I1439" s="177">
        <v>120</v>
      </c>
      <c r="J1439" s="177"/>
      <c r="K1439" s="178">
        <v>50</v>
      </c>
      <c r="L1439" s="178">
        <f t="shared" si="311"/>
        <v>70</v>
      </c>
      <c r="M1439" s="178" t="str">
        <f t="shared" si="312"/>
        <v>-</v>
      </c>
      <c r="N1439" s="179">
        <v>0</v>
      </c>
      <c r="O1439" s="180" t="str">
        <f t="shared" si="317"/>
        <v>Aug</v>
      </c>
      <c r="P1439" s="178">
        <v>50</v>
      </c>
      <c r="Q1439" s="181">
        <f t="shared" si="313"/>
        <v>0</v>
      </c>
      <c r="R1439" s="180">
        <f t="shared" si="318"/>
        <v>0</v>
      </c>
      <c r="S1439" s="181" t="b">
        <f t="shared" si="314"/>
        <v>0</v>
      </c>
      <c r="T1439" s="178">
        <f t="shared" si="319"/>
        <v>0</v>
      </c>
      <c r="U1439" s="182" t="str">
        <f t="shared" si="320"/>
        <v>Sep</v>
      </c>
      <c r="V1439" s="178">
        <f t="shared" si="308"/>
        <v>0</v>
      </c>
      <c r="W1439" s="183">
        <f t="shared" si="315"/>
        <v>50</v>
      </c>
      <c r="X1439" s="184" t="b">
        <f t="shared" si="310"/>
        <v>0</v>
      </c>
      <c r="Y1439" s="183" t="b">
        <f t="shared" si="316"/>
        <v>0</v>
      </c>
      <c r="Z1439" s="138">
        <v>0</v>
      </c>
      <c r="AA1439" s="133"/>
      <c r="AB1439" s="133" t="s">
        <v>121</v>
      </c>
      <c r="AC1439" s="149" t="s">
        <v>121</v>
      </c>
      <c r="AD1439" s="139"/>
      <c r="AE1439" s="149" t="s">
        <v>121</v>
      </c>
      <c r="AF1439" s="139">
        <v>84.166666666666671</v>
      </c>
    </row>
    <row r="1440" spans="1:32" s="156" customFormat="1" ht="12">
      <c r="A1440" s="149" t="s">
        <v>1245</v>
      </c>
      <c r="B1440" s="157" t="s">
        <v>46</v>
      </c>
      <c r="C1440" s="147" t="s">
        <v>4348</v>
      </c>
      <c r="D1440" s="158">
        <v>1000004541</v>
      </c>
      <c r="E1440" s="157" t="s">
        <v>4324</v>
      </c>
      <c r="F1440" s="148">
        <v>45992</v>
      </c>
      <c r="G1440" s="137" t="str">
        <f t="shared" si="309"/>
        <v>Targeted Dealer</v>
      </c>
      <c r="H1440" s="137"/>
      <c r="I1440" s="177">
        <v>25</v>
      </c>
      <c r="J1440" s="177"/>
      <c r="K1440" s="178">
        <v>50</v>
      </c>
      <c r="L1440" s="178">
        <f t="shared" si="311"/>
        <v>-25</v>
      </c>
      <c r="M1440" s="178" t="str">
        <f t="shared" si="312"/>
        <v>-</v>
      </c>
      <c r="N1440" s="179">
        <v>0</v>
      </c>
      <c r="O1440" s="180" t="str">
        <f t="shared" si="317"/>
        <v>Aug</v>
      </c>
      <c r="P1440" s="178">
        <v>50</v>
      </c>
      <c r="Q1440" s="181">
        <f t="shared" si="313"/>
        <v>0</v>
      </c>
      <c r="R1440" s="180">
        <f t="shared" si="318"/>
        <v>0</v>
      </c>
      <c r="S1440" s="181" t="b">
        <f t="shared" si="314"/>
        <v>0</v>
      </c>
      <c r="T1440" s="178">
        <f t="shared" si="319"/>
        <v>0</v>
      </c>
      <c r="U1440" s="182" t="str">
        <f t="shared" si="320"/>
        <v>Sep</v>
      </c>
      <c r="V1440" s="178">
        <f t="shared" si="308"/>
        <v>0</v>
      </c>
      <c r="W1440" s="183">
        <f t="shared" si="315"/>
        <v>50</v>
      </c>
      <c r="X1440" s="184" t="b">
        <f t="shared" si="310"/>
        <v>0</v>
      </c>
      <c r="Y1440" s="183" t="b">
        <f t="shared" si="316"/>
        <v>0</v>
      </c>
      <c r="Z1440" s="138">
        <v>0</v>
      </c>
      <c r="AA1440" s="133"/>
      <c r="AB1440" s="133" t="s">
        <v>121</v>
      </c>
      <c r="AC1440" s="149" t="s">
        <v>1245</v>
      </c>
      <c r="AD1440" s="139"/>
      <c r="AE1440" s="149" t="s">
        <v>1245</v>
      </c>
      <c r="AF1440" s="139">
        <v>66.666666666666671</v>
      </c>
    </row>
    <row r="1441" spans="1:32" s="156" customFormat="1" ht="12">
      <c r="A1441" s="149" t="s">
        <v>1245</v>
      </c>
      <c r="B1441" s="157" t="s">
        <v>48</v>
      </c>
      <c r="C1441" s="147" t="s">
        <v>4356</v>
      </c>
      <c r="D1441" s="158">
        <v>1000004594</v>
      </c>
      <c r="E1441" s="157" t="s">
        <v>4325</v>
      </c>
      <c r="F1441" s="148">
        <v>45990</v>
      </c>
      <c r="G1441" s="137" t="str">
        <f t="shared" si="309"/>
        <v>Targeted Dealer</v>
      </c>
      <c r="H1441" s="137"/>
      <c r="I1441" s="177">
        <v>30</v>
      </c>
      <c r="J1441" s="177"/>
      <c r="K1441" s="178">
        <v>0</v>
      </c>
      <c r="L1441" s="178">
        <f t="shared" si="311"/>
        <v>30</v>
      </c>
      <c r="M1441" s="178" t="str">
        <f t="shared" si="312"/>
        <v>-</v>
      </c>
      <c r="N1441" s="179">
        <v>0</v>
      </c>
      <c r="O1441" s="180" t="str">
        <f t="shared" si="317"/>
        <v>Aug</v>
      </c>
      <c r="P1441" s="178">
        <v>50</v>
      </c>
      <c r="Q1441" s="181">
        <f t="shared" si="313"/>
        <v>-50</v>
      </c>
      <c r="R1441" s="180">
        <f t="shared" si="318"/>
        <v>-1</v>
      </c>
      <c r="S1441" s="181" t="b">
        <f t="shared" si="314"/>
        <v>0</v>
      </c>
      <c r="T1441" s="178">
        <f t="shared" si="319"/>
        <v>0</v>
      </c>
      <c r="U1441" s="182" t="str">
        <f t="shared" si="320"/>
        <v>Sep</v>
      </c>
      <c r="V1441" s="178">
        <f t="shared" si="308"/>
        <v>0</v>
      </c>
      <c r="W1441" s="183">
        <f t="shared" si="315"/>
        <v>0</v>
      </c>
      <c r="X1441" s="184" t="b">
        <f t="shared" si="310"/>
        <v>0</v>
      </c>
      <c r="Y1441" s="183" t="b">
        <f t="shared" si="316"/>
        <v>0</v>
      </c>
      <c r="Z1441" s="138">
        <v>0</v>
      </c>
      <c r="AA1441" s="133"/>
      <c r="AB1441" s="133" t="s">
        <v>121</v>
      </c>
      <c r="AC1441" s="149" t="s">
        <v>1245</v>
      </c>
      <c r="AD1441" s="139"/>
      <c r="AE1441" s="149" t="s">
        <v>1245</v>
      </c>
      <c r="AF1441" s="139">
        <v>32.5</v>
      </c>
    </row>
    <row r="1442" spans="1:32" s="156" customFormat="1" ht="12">
      <c r="A1442" s="149" t="s">
        <v>121</v>
      </c>
      <c r="B1442" s="157" t="s">
        <v>34</v>
      </c>
      <c r="C1442" s="147" t="s">
        <v>4349</v>
      </c>
      <c r="D1442" s="158">
        <v>1000004546</v>
      </c>
      <c r="E1442" s="157" t="s">
        <v>4326</v>
      </c>
      <c r="F1442" s="148">
        <v>45982</v>
      </c>
      <c r="G1442" s="137" t="str">
        <f t="shared" si="309"/>
        <v>Targeted Dealer</v>
      </c>
      <c r="H1442" s="137"/>
      <c r="I1442" s="177">
        <v>50</v>
      </c>
      <c r="J1442" s="177"/>
      <c r="K1442" s="178">
        <v>77</v>
      </c>
      <c r="L1442" s="178">
        <f t="shared" si="311"/>
        <v>-27</v>
      </c>
      <c r="M1442" s="178" t="str">
        <f t="shared" si="312"/>
        <v>-</v>
      </c>
      <c r="N1442" s="179">
        <v>0</v>
      </c>
      <c r="O1442" s="180" t="str">
        <f t="shared" si="317"/>
        <v>Aug</v>
      </c>
      <c r="P1442" s="178">
        <v>31</v>
      </c>
      <c r="Q1442" s="181">
        <f t="shared" si="313"/>
        <v>46</v>
      </c>
      <c r="R1442" s="180">
        <f t="shared" si="318"/>
        <v>1.4838709677419355</v>
      </c>
      <c r="S1442" s="181" t="b">
        <f t="shared" si="314"/>
        <v>0</v>
      </c>
      <c r="T1442" s="178">
        <f t="shared" si="319"/>
        <v>0</v>
      </c>
      <c r="U1442" s="182" t="str">
        <f t="shared" si="320"/>
        <v>Sep</v>
      </c>
      <c r="V1442" s="178">
        <f t="shared" si="308"/>
        <v>0</v>
      </c>
      <c r="W1442" s="183">
        <f t="shared" si="315"/>
        <v>77</v>
      </c>
      <c r="X1442" s="184" t="b">
        <f t="shared" si="310"/>
        <v>0</v>
      </c>
      <c r="Y1442" s="183" t="b">
        <f t="shared" si="316"/>
        <v>0</v>
      </c>
      <c r="Z1442" s="138">
        <v>0</v>
      </c>
      <c r="AA1442" s="133"/>
      <c r="AB1442" s="133" t="s">
        <v>121</v>
      </c>
      <c r="AC1442" s="149" t="s">
        <v>121</v>
      </c>
      <c r="AD1442" s="139"/>
      <c r="AE1442" s="149" t="s">
        <v>121</v>
      </c>
      <c r="AF1442" s="139">
        <v>67.666666666666671</v>
      </c>
    </row>
    <row r="1443" spans="1:32" s="156" customFormat="1" ht="12">
      <c r="A1443" s="149" t="s">
        <v>1245</v>
      </c>
      <c r="B1443" s="157" t="s">
        <v>58</v>
      </c>
      <c r="C1443" s="147" t="s">
        <v>2426</v>
      </c>
      <c r="D1443" s="158">
        <v>1000000989</v>
      </c>
      <c r="E1443" s="157" t="s">
        <v>2427</v>
      </c>
      <c r="F1443" s="148">
        <v>44738</v>
      </c>
      <c r="G1443" s="137" t="str">
        <f t="shared" si="309"/>
        <v>Targeted Dealer</v>
      </c>
      <c r="H1443" s="137"/>
      <c r="I1443" s="177">
        <v>20</v>
      </c>
      <c r="J1443" s="177"/>
      <c r="K1443" s="178">
        <v>85.25</v>
      </c>
      <c r="L1443" s="178">
        <f t="shared" si="311"/>
        <v>-65.25</v>
      </c>
      <c r="M1443" s="178" t="str">
        <f t="shared" si="312"/>
        <v>-</v>
      </c>
      <c r="N1443" s="179">
        <v>0</v>
      </c>
      <c r="O1443" s="180" t="str">
        <f t="shared" si="317"/>
        <v>Aug</v>
      </c>
      <c r="P1443" s="178">
        <v>66.55</v>
      </c>
      <c r="Q1443" s="181">
        <f t="shared" si="313"/>
        <v>18.700000000000003</v>
      </c>
      <c r="R1443" s="180">
        <f t="shared" si="318"/>
        <v>0.28099173553719003</v>
      </c>
      <c r="S1443" s="181" t="b">
        <f t="shared" si="314"/>
        <v>0</v>
      </c>
      <c r="T1443" s="178">
        <f t="shared" si="319"/>
        <v>0</v>
      </c>
      <c r="U1443" s="182" t="str">
        <f t="shared" si="320"/>
        <v>Sep</v>
      </c>
      <c r="V1443" s="178">
        <f t="shared" si="308"/>
        <v>0</v>
      </c>
      <c r="W1443" s="183">
        <f t="shared" si="315"/>
        <v>85.25</v>
      </c>
      <c r="X1443" s="184" t="b">
        <f t="shared" si="310"/>
        <v>0</v>
      </c>
      <c r="Y1443" s="183" t="b">
        <f t="shared" si="316"/>
        <v>0</v>
      </c>
      <c r="Z1443" s="138">
        <v>0</v>
      </c>
      <c r="AA1443" s="133"/>
      <c r="AB1443" s="133" t="s">
        <v>121</v>
      </c>
      <c r="AC1443" s="149" t="s">
        <v>1245</v>
      </c>
      <c r="AD1443" s="139"/>
      <c r="AE1443" s="149" t="s">
        <v>1245</v>
      </c>
      <c r="AF1443" s="139">
        <v>53.308333333333337</v>
      </c>
    </row>
    <row r="1444" spans="1:32" s="156" customFormat="1" ht="12">
      <c r="A1444" s="149" t="s">
        <v>121</v>
      </c>
      <c r="B1444" s="157" t="s">
        <v>12</v>
      </c>
      <c r="C1444" s="147" t="s">
        <v>4357</v>
      </c>
      <c r="D1444" s="158">
        <v>1000004579</v>
      </c>
      <c r="E1444" s="157" t="s">
        <v>4327</v>
      </c>
      <c r="F1444" s="148">
        <v>46014</v>
      </c>
      <c r="G1444" s="137" t="str">
        <f t="shared" ref="G1444:G1490" si="321">IF(I1444&gt;0,"Targeted Dealer","-")</f>
        <v>Targeted Dealer</v>
      </c>
      <c r="H1444" s="137"/>
      <c r="I1444" s="177">
        <v>160</v>
      </c>
      <c r="J1444" s="177"/>
      <c r="K1444" s="178">
        <v>240</v>
      </c>
      <c r="L1444" s="178">
        <f t="shared" si="311"/>
        <v>-80</v>
      </c>
      <c r="M1444" s="178" t="str">
        <f t="shared" si="312"/>
        <v>-</v>
      </c>
      <c r="N1444" s="179">
        <v>0</v>
      </c>
      <c r="O1444" s="180" t="str">
        <f t="shared" si="317"/>
        <v>Aug</v>
      </c>
      <c r="P1444" s="178">
        <v>140</v>
      </c>
      <c r="Q1444" s="181">
        <f t="shared" si="313"/>
        <v>100</v>
      </c>
      <c r="R1444" s="180">
        <f t="shared" si="318"/>
        <v>0.71428571428571419</v>
      </c>
      <c r="S1444" s="181" t="b">
        <f t="shared" si="314"/>
        <v>0</v>
      </c>
      <c r="T1444" s="178">
        <f t="shared" si="319"/>
        <v>0</v>
      </c>
      <c r="U1444" s="182" t="str">
        <f t="shared" si="320"/>
        <v>Sep</v>
      </c>
      <c r="V1444" s="178">
        <f t="shared" si="308"/>
        <v>0</v>
      </c>
      <c r="W1444" s="183">
        <f t="shared" si="315"/>
        <v>240</v>
      </c>
      <c r="X1444" s="184" t="b">
        <f t="shared" si="310"/>
        <v>0</v>
      </c>
      <c r="Y1444" s="183" t="b">
        <f t="shared" si="316"/>
        <v>0</v>
      </c>
      <c r="Z1444" s="138">
        <v>0</v>
      </c>
      <c r="AA1444" s="133"/>
      <c r="AB1444" s="133" t="s">
        <v>121</v>
      </c>
      <c r="AC1444" s="149" t="s">
        <v>121</v>
      </c>
      <c r="AD1444" s="139"/>
      <c r="AE1444" s="149" t="s">
        <v>121</v>
      </c>
      <c r="AF1444" s="139">
        <v>170.83333333333334</v>
      </c>
    </row>
    <row r="1445" spans="1:32" s="156" customFormat="1" ht="12">
      <c r="A1445" s="149" t="s">
        <v>1245</v>
      </c>
      <c r="B1445" s="157" t="s">
        <v>56</v>
      </c>
      <c r="C1445" s="147" t="s">
        <v>4350</v>
      </c>
      <c r="D1445" s="158">
        <v>1000001100</v>
      </c>
      <c r="E1445" s="157" t="s">
        <v>4329</v>
      </c>
      <c r="F1445" s="148">
        <v>44738</v>
      </c>
      <c r="G1445" s="137" t="str">
        <f t="shared" si="321"/>
        <v>-</v>
      </c>
      <c r="H1445" s="137"/>
      <c r="I1445" s="177">
        <v>0</v>
      </c>
      <c r="J1445" s="177"/>
      <c r="K1445" s="178">
        <v>0</v>
      </c>
      <c r="L1445" s="178">
        <f t="shared" si="311"/>
        <v>0</v>
      </c>
      <c r="M1445" s="178" t="str">
        <f t="shared" si="312"/>
        <v>-</v>
      </c>
      <c r="N1445" s="179">
        <v>0</v>
      </c>
      <c r="O1445" s="180" t="str">
        <f t="shared" si="317"/>
        <v>Aug</v>
      </c>
      <c r="P1445" s="178">
        <v>0</v>
      </c>
      <c r="Q1445" s="181">
        <f t="shared" si="313"/>
        <v>0</v>
      </c>
      <c r="R1445" s="180" t="str">
        <f t="shared" si="318"/>
        <v xml:space="preserve"> </v>
      </c>
      <c r="S1445" s="181" t="b">
        <f t="shared" si="314"/>
        <v>0</v>
      </c>
      <c r="T1445" s="178">
        <f t="shared" si="319"/>
        <v>0</v>
      </c>
      <c r="U1445" s="182" t="str">
        <f t="shared" si="320"/>
        <v>Sep</v>
      </c>
      <c r="V1445" s="178">
        <f t="shared" ref="V1445:V1491" si="322">T1445</f>
        <v>0</v>
      </c>
      <c r="W1445" s="183">
        <f t="shared" si="315"/>
        <v>0</v>
      </c>
      <c r="X1445" s="184" t="b">
        <f t="shared" si="310"/>
        <v>0</v>
      </c>
      <c r="Y1445" s="183" t="b">
        <f t="shared" si="316"/>
        <v>0</v>
      </c>
      <c r="Z1445" s="138">
        <v>0</v>
      </c>
      <c r="AA1445" s="133"/>
      <c r="AB1445" s="133" t="s">
        <v>121</v>
      </c>
      <c r="AC1445" s="149" t="s">
        <v>1245</v>
      </c>
      <c r="AD1445" s="139"/>
      <c r="AE1445" s="149" t="s">
        <v>1245</v>
      </c>
      <c r="AF1445" s="139">
        <v>4.916666666666667</v>
      </c>
    </row>
    <row r="1446" spans="1:32" s="156" customFormat="1" ht="12">
      <c r="A1446" s="149" t="s">
        <v>1245</v>
      </c>
      <c r="B1446" s="157" t="s">
        <v>56</v>
      </c>
      <c r="C1446" s="147" t="s">
        <v>4351</v>
      </c>
      <c r="D1446" s="158">
        <v>1000004550</v>
      </c>
      <c r="E1446" s="157" t="s">
        <v>4330</v>
      </c>
      <c r="F1446" s="148">
        <v>45993</v>
      </c>
      <c r="G1446" s="137" t="str">
        <f t="shared" si="321"/>
        <v>Targeted Dealer</v>
      </c>
      <c r="H1446" s="137"/>
      <c r="I1446" s="177">
        <v>30</v>
      </c>
      <c r="J1446" s="177"/>
      <c r="K1446" s="178">
        <v>0</v>
      </c>
      <c r="L1446" s="178">
        <f t="shared" si="311"/>
        <v>30</v>
      </c>
      <c r="M1446" s="178" t="str">
        <f t="shared" si="312"/>
        <v>-</v>
      </c>
      <c r="N1446" s="179">
        <v>0</v>
      </c>
      <c r="O1446" s="180" t="str">
        <f t="shared" si="317"/>
        <v>Aug</v>
      </c>
      <c r="P1446" s="178">
        <v>15</v>
      </c>
      <c r="Q1446" s="181">
        <f t="shared" si="313"/>
        <v>-15</v>
      </c>
      <c r="R1446" s="180">
        <f t="shared" si="318"/>
        <v>-1</v>
      </c>
      <c r="S1446" s="181" t="b">
        <f t="shared" si="314"/>
        <v>0</v>
      </c>
      <c r="T1446" s="178">
        <f t="shared" si="319"/>
        <v>0</v>
      </c>
      <c r="U1446" s="182" t="str">
        <f t="shared" si="320"/>
        <v>Sep</v>
      </c>
      <c r="V1446" s="178">
        <f t="shared" si="322"/>
        <v>0</v>
      </c>
      <c r="W1446" s="183">
        <f t="shared" si="315"/>
        <v>0</v>
      </c>
      <c r="X1446" s="184" t="b">
        <f t="shared" si="310"/>
        <v>0</v>
      </c>
      <c r="Y1446" s="183" t="b">
        <f t="shared" si="316"/>
        <v>0</v>
      </c>
      <c r="Z1446" s="138">
        <v>0</v>
      </c>
      <c r="AA1446" s="133"/>
      <c r="AB1446" s="133" t="s">
        <v>121</v>
      </c>
      <c r="AC1446" s="149" t="s">
        <v>1245</v>
      </c>
      <c r="AD1446" s="139"/>
      <c r="AE1446" s="149" t="s">
        <v>1245</v>
      </c>
      <c r="AF1446" s="139">
        <v>24.416666666666668</v>
      </c>
    </row>
    <row r="1447" spans="1:32" s="156" customFormat="1" ht="12">
      <c r="A1447" s="149" t="s">
        <v>1245</v>
      </c>
      <c r="B1447" s="157" t="s">
        <v>56</v>
      </c>
      <c r="C1447" s="147" t="s">
        <v>4352</v>
      </c>
      <c r="D1447" s="158">
        <v>1000004563</v>
      </c>
      <c r="E1447" s="157" t="s">
        <v>4331</v>
      </c>
      <c r="F1447" s="148">
        <v>46001</v>
      </c>
      <c r="G1447" s="137" t="str">
        <f t="shared" si="321"/>
        <v>Targeted Dealer</v>
      </c>
      <c r="H1447" s="137"/>
      <c r="I1447" s="177">
        <v>30</v>
      </c>
      <c r="J1447" s="177"/>
      <c r="K1447" s="178">
        <v>8.5</v>
      </c>
      <c r="L1447" s="178">
        <f t="shared" si="311"/>
        <v>21.5</v>
      </c>
      <c r="M1447" s="178" t="str">
        <f t="shared" si="312"/>
        <v>-</v>
      </c>
      <c r="N1447" s="179">
        <v>0</v>
      </c>
      <c r="O1447" s="180" t="str">
        <f t="shared" si="317"/>
        <v>Aug</v>
      </c>
      <c r="P1447" s="178">
        <v>1.5</v>
      </c>
      <c r="Q1447" s="181">
        <f t="shared" si="313"/>
        <v>7</v>
      </c>
      <c r="R1447" s="180">
        <f t="shared" si="318"/>
        <v>4.666666666666667</v>
      </c>
      <c r="S1447" s="181" t="b">
        <f t="shared" si="314"/>
        <v>0</v>
      </c>
      <c r="T1447" s="178">
        <f t="shared" si="319"/>
        <v>0</v>
      </c>
      <c r="U1447" s="182" t="str">
        <f t="shared" si="320"/>
        <v>Sep</v>
      </c>
      <c r="V1447" s="178">
        <f t="shared" si="322"/>
        <v>0</v>
      </c>
      <c r="W1447" s="183">
        <f t="shared" si="315"/>
        <v>8.5</v>
      </c>
      <c r="X1447" s="184" t="b">
        <f t="shared" si="310"/>
        <v>0</v>
      </c>
      <c r="Y1447" s="183" t="b">
        <f t="shared" si="316"/>
        <v>0</v>
      </c>
      <c r="Z1447" s="138">
        <v>0</v>
      </c>
      <c r="AA1447" s="133"/>
      <c r="AB1447" s="133" t="s">
        <v>121</v>
      </c>
      <c r="AC1447" s="149" t="s">
        <v>1245</v>
      </c>
      <c r="AD1447" s="139"/>
      <c r="AE1447" s="149" t="s">
        <v>1245</v>
      </c>
      <c r="AF1447" s="139">
        <v>36.416666666666664</v>
      </c>
    </row>
    <row r="1448" spans="1:32" s="156" customFormat="1" ht="12">
      <c r="A1448" s="149" t="s">
        <v>3919</v>
      </c>
      <c r="B1448" s="157" t="s">
        <v>80</v>
      </c>
      <c r="C1448" s="147" t="s">
        <v>4353</v>
      </c>
      <c r="D1448" s="158">
        <v>1000004534</v>
      </c>
      <c r="E1448" s="157" t="s">
        <v>4332</v>
      </c>
      <c r="F1448" s="148">
        <v>45976</v>
      </c>
      <c r="G1448" s="137" t="str">
        <f t="shared" si="321"/>
        <v>Targeted Dealer</v>
      </c>
      <c r="H1448" s="137"/>
      <c r="I1448" s="177">
        <v>50</v>
      </c>
      <c r="J1448" s="177"/>
      <c r="K1448" s="178">
        <v>74.5</v>
      </c>
      <c r="L1448" s="178">
        <f t="shared" si="311"/>
        <v>-24.5</v>
      </c>
      <c r="M1448" s="178" t="str">
        <f t="shared" si="312"/>
        <v>-</v>
      </c>
      <c r="N1448" s="179">
        <v>0</v>
      </c>
      <c r="O1448" s="180" t="str">
        <f t="shared" si="317"/>
        <v>Aug</v>
      </c>
      <c r="P1448" s="178">
        <v>36</v>
      </c>
      <c r="Q1448" s="181">
        <f t="shared" si="313"/>
        <v>38.5</v>
      </c>
      <c r="R1448" s="180">
        <f t="shared" si="318"/>
        <v>1.0694444444444446</v>
      </c>
      <c r="S1448" s="181" t="b">
        <f t="shared" si="314"/>
        <v>0</v>
      </c>
      <c r="T1448" s="178">
        <f t="shared" si="319"/>
        <v>0</v>
      </c>
      <c r="U1448" s="182" t="str">
        <f t="shared" si="320"/>
        <v>Sep</v>
      </c>
      <c r="V1448" s="178">
        <f t="shared" si="322"/>
        <v>0</v>
      </c>
      <c r="W1448" s="183">
        <f t="shared" si="315"/>
        <v>74.5</v>
      </c>
      <c r="X1448" s="184" t="b">
        <f t="shared" si="310"/>
        <v>0</v>
      </c>
      <c r="Y1448" s="183" t="b">
        <f t="shared" si="316"/>
        <v>0</v>
      </c>
      <c r="Z1448" s="138">
        <v>0</v>
      </c>
      <c r="AA1448" s="133"/>
      <c r="AB1448" s="133" t="s">
        <v>121</v>
      </c>
      <c r="AC1448" s="149" t="s">
        <v>3919</v>
      </c>
      <c r="AD1448" s="139"/>
      <c r="AE1448" s="149" t="s">
        <v>3919</v>
      </c>
      <c r="AF1448" s="139">
        <v>54.083333333333336</v>
      </c>
    </row>
    <row r="1449" spans="1:32" s="156" customFormat="1" ht="12">
      <c r="A1449" s="149" t="s">
        <v>3919</v>
      </c>
      <c r="B1449" s="157" t="s">
        <v>80</v>
      </c>
      <c r="C1449" s="147" t="s">
        <v>4354</v>
      </c>
      <c r="D1449" s="158">
        <v>1000004545</v>
      </c>
      <c r="E1449" s="157" t="s">
        <v>4333</v>
      </c>
      <c r="F1449" s="148">
        <v>45981</v>
      </c>
      <c r="G1449" s="137" t="str">
        <f t="shared" si="321"/>
        <v>Targeted Dealer</v>
      </c>
      <c r="H1449" s="137"/>
      <c r="I1449" s="177">
        <v>15</v>
      </c>
      <c r="J1449" s="177"/>
      <c r="K1449" s="178">
        <v>0</v>
      </c>
      <c r="L1449" s="178">
        <f t="shared" si="311"/>
        <v>15</v>
      </c>
      <c r="M1449" s="178" t="str">
        <f t="shared" si="312"/>
        <v>-</v>
      </c>
      <c r="N1449" s="179">
        <v>0</v>
      </c>
      <c r="O1449" s="180" t="str">
        <f t="shared" si="317"/>
        <v>Aug</v>
      </c>
      <c r="P1449" s="178">
        <v>2.5</v>
      </c>
      <c r="Q1449" s="181">
        <f t="shared" si="313"/>
        <v>-2.5</v>
      </c>
      <c r="R1449" s="180">
        <f t="shared" si="318"/>
        <v>-1</v>
      </c>
      <c r="S1449" s="181" t="b">
        <f t="shared" si="314"/>
        <v>0</v>
      </c>
      <c r="T1449" s="178">
        <f t="shared" si="319"/>
        <v>0</v>
      </c>
      <c r="U1449" s="182" t="str">
        <f t="shared" si="320"/>
        <v>Sep</v>
      </c>
      <c r="V1449" s="178">
        <f t="shared" si="322"/>
        <v>0</v>
      </c>
      <c r="W1449" s="183">
        <f t="shared" si="315"/>
        <v>0</v>
      </c>
      <c r="X1449" s="184" t="b">
        <f t="shared" si="310"/>
        <v>0</v>
      </c>
      <c r="Y1449" s="183" t="b">
        <f t="shared" si="316"/>
        <v>0</v>
      </c>
      <c r="Z1449" s="138">
        <v>0</v>
      </c>
      <c r="AA1449" s="133"/>
      <c r="AB1449" s="133" t="s">
        <v>121</v>
      </c>
      <c r="AC1449" s="149" t="s">
        <v>3919</v>
      </c>
      <c r="AD1449" s="139"/>
      <c r="AE1449" s="149" t="s">
        <v>3919</v>
      </c>
      <c r="AF1449" s="139">
        <v>19</v>
      </c>
    </row>
    <row r="1450" spans="1:32" s="156" customFormat="1" ht="12">
      <c r="A1450" s="149" t="s">
        <v>121</v>
      </c>
      <c r="B1450" s="157" t="s">
        <v>613</v>
      </c>
      <c r="C1450" s="147" t="s">
        <v>616</v>
      </c>
      <c r="D1450" s="158">
        <v>1000000098</v>
      </c>
      <c r="E1450" s="157" t="s">
        <v>4364</v>
      </c>
      <c r="F1450" s="148">
        <v>44738</v>
      </c>
      <c r="G1450" s="137" t="str">
        <f t="shared" si="321"/>
        <v>Targeted Dealer</v>
      </c>
      <c r="H1450" s="137"/>
      <c r="I1450" s="177">
        <v>15</v>
      </c>
      <c r="J1450" s="177"/>
      <c r="K1450" s="178">
        <v>31</v>
      </c>
      <c r="L1450" s="178">
        <f t="shared" si="311"/>
        <v>-16</v>
      </c>
      <c r="M1450" s="178" t="str">
        <f t="shared" si="312"/>
        <v>-</v>
      </c>
      <c r="N1450" s="179">
        <v>0</v>
      </c>
      <c r="O1450" s="180" t="str">
        <f t="shared" si="317"/>
        <v>Aug</v>
      </c>
      <c r="P1450" s="178">
        <v>0</v>
      </c>
      <c r="Q1450" s="181">
        <f t="shared" si="313"/>
        <v>31</v>
      </c>
      <c r="R1450" s="180" t="str">
        <f t="shared" si="318"/>
        <v xml:space="preserve"> </v>
      </c>
      <c r="S1450" s="181" t="b">
        <f t="shared" si="314"/>
        <v>0</v>
      </c>
      <c r="T1450" s="178">
        <f t="shared" si="319"/>
        <v>0</v>
      </c>
      <c r="U1450" s="182" t="str">
        <f t="shared" si="320"/>
        <v>Sep</v>
      </c>
      <c r="V1450" s="178">
        <f t="shared" si="322"/>
        <v>0</v>
      </c>
      <c r="W1450" s="183">
        <f t="shared" si="315"/>
        <v>31</v>
      </c>
      <c r="X1450" s="184" t="b">
        <f t="shared" si="310"/>
        <v>0</v>
      </c>
      <c r="Y1450" s="183" t="b">
        <f t="shared" si="316"/>
        <v>0</v>
      </c>
      <c r="Z1450" s="138">
        <v>0</v>
      </c>
      <c r="AA1450" s="133"/>
      <c r="AB1450" s="133" t="s">
        <v>121</v>
      </c>
      <c r="AC1450" s="149" t="s">
        <v>121</v>
      </c>
      <c r="AD1450" s="139"/>
      <c r="AE1450" s="149" t="s">
        <v>121</v>
      </c>
      <c r="AF1450" s="139">
        <v>5</v>
      </c>
    </row>
    <row r="1451" spans="1:32" s="156" customFormat="1" ht="12">
      <c r="A1451" s="149" t="s">
        <v>121</v>
      </c>
      <c r="B1451" s="157" t="s">
        <v>613</v>
      </c>
      <c r="C1451" s="147" t="s">
        <v>4391</v>
      </c>
      <c r="D1451" s="158">
        <v>1000000101</v>
      </c>
      <c r="E1451" s="157" t="s">
        <v>4365</v>
      </c>
      <c r="F1451" s="148">
        <v>44738</v>
      </c>
      <c r="G1451" s="137" t="str">
        <f t="shared" si="321"/>
        <v>Targeted Dealer</v>
      </c>
      <c r="H1451" s="137"/>
      <c r="I1451" s="177">
        <v>30</v>
      </c>
      <c r="J1451" s="177"/>
      <c r="K1451" s="178">
        <v>34</v>
      </c>
      <c r="L1451" s="178">
        <f t="shared" si="311"/>
        <v>-4</v>
      </c>
      <c r="M1451" s="178" t="str">
        <f t="shared" si="312"/>
        <v>-</v>
      </c>
      <c r="N1451" s="179">
        <v>0</v>
      </c>
      <c r="O1451" s="180" t="str">
        <f t="shared" si="317"/>
        <v>Aug</v>
      </c>
      <c r="P1451" s="178">
        <v>18.5</v>
      </c>
      <c r="Q1451" s="181">
        <f t="shared" si="313"/>
        <v>15.5</v>
      </c>
      <c r="R1451" s="180">
        <f t="shared" si="318"/>
        <v>0.83783783783783794</v>
      </c>
      <c r="S1451" s="181" t="b">
        <f t="shared" si="314"/>
        <v>0</v>
      </c>
      <c r="T1451" s="178">
        <f t="shared" si="319"/>
        <v>0</v>
      </c>
      <c r="U1451" s="182" t="str">
        <f t="shared" si="320"/>
        <v>Sep</v>
      </c>
      <c r="V1451" s="178">
        <f t="shared" si="322"/>
        <v>0</v>
      </c>
      <c r="W1451" s="183">
        <f t="shared" si="315"/>
        <v>34</v>
      </c>
      <c r="X1451" s="184" t="b">
        <f t="shared" si="310"/>
        <v>0</v>
      </c>
      <c r="Y1451" s="183" t="b">
        <f t="shared" si="316"/>
        <v>0</v>
      </c>
      <c r="Z1451" s="138">
        <v>0</v>
      </c>
      <c r="AA1451" s="133"/>
      <c r="AB1451" s="133" t="s">
        <v>121</v>
      </c>
      <c r="AC1451" s="149" t="s">
        <v>121</v>
      </c>
      <c r="AD1451" s="139"/>
      <c r="AE1451" s="149" t="s">
        <v>121</v>
      </c>
      <c r="AF1451" s="139">
        <v>15.5</v>
      </c>
    </row>
    <row r="1452" spans="1:32" s="156" customFormat="1" ht="12">
      <c r="A1452" s="149" t="s">
        <v>1245</v>
      </c>
      <c r="B1452" s="157" t="s">
        <v>60</v>
      </c>
      <c r="C1452" s="147" t="s">
        <v>4392</v>
      </c>
      <c r="D1452" s="158">
        <v>1000004591</v>
      </c>
      <c r="E1452" s="157" t="s">
        <v>4366</v>
      </c>
      <c r="F1452" s="148">
        <v>46030</v>
      </c>
      <c r="G1452" s="137" t="str">
        <f t="shared" si="321"/>
        <v>Targeted Dealer</v>
      </c>
      <c r="H1452" s="137"/>
      <c r="I1452" s="177">
        <v>90</v>
      </c>
      <c r="J1452" s="177"/>
      <c r="K1452" s="178">
        <v>90.25</v>
      </c>
      <c r="L1452" s="178">
        <f t="shared" si="311"/>
        <v>-0.25</v>
      </c>
      <c r="M1452" s="178" t="str">
        <f t="shared" si="312"/>
        <v>-</v>
      </c>
      <c r="N1452" s="179">
        <v>0</v>
      </c>
      <c r="O1452" s="180" t="str">
        <f t="shared" si="317"/>
        <v>Aug</v>
      </c>
      <c r="P1452" s="178">
        <v>60</v>
      </c>
      <c r="Q1452" s="181">
        <f t="shared" si="313"/>
        <v>30.25</v>
      </c>
      <c r="R1452" s="180">
        <f t="shared" si="318"/>
        <v>0.50416666666666665</v>
      </c>
      <c r="S1452" s="181" t="b">
        <f t="shared" si="314"/>
        <v>0</v>
      </c>
      <c r="T1452" s="178">
        <f t="shared" si="319"/>
        <v>0</v>
      </c>
      <c r="U1452" s="182" t="str">
        <f t="shared" si="320"/>
        <v>Sep</v>
      </c>
      <c r="V1452" s="178">
        <f t="shared" si="322"/>
        <v>0</v>
      </c>
      <c r="W1452" s="183">
        <f t="shared" si="315"/>
        <v>90.25</v>
      </c>
      <c r="X1452" s="184" t="b">
        <f t="shared" si="310"/>
        <v>0</v>
      </c>
      <c r="Y1452" s="183" t="b">
        <f t="shared" si="316"/>
        <v>0</v>
      </c>
      <c r="Z1452" s="138">
        <v>0</v>
      </c>
      <c r="AA1452" s="133"/>
      <c r="AB1452" s="133" t="s">
        <v>121</v>
      </c>
      <c r="AC1452" s="149" t="s">
        <v>1245</v>
      </c>
      <c r="AD1452" s="139"/>
      <c r="AE1452" s="149" t="s">
        <v>1245</v>
      </c>
      <c r="AF1452" s="139">
        <v>85.833333333333329</v>
      </c>
    </row>
    <row r="1453" spans="1:32" s="156" customFormat="1" ht="12">
      <c r="A1453" s="149" t="s">
        <v>3918</v>
      </c>
      <c r="B1453" s="157" t="s">
        <v>73</v>
      </c>
      <c r="C1453" s="147" t="s">
        <v>3028</v>
      </c>
      <c r="D1453" s="158">
        <v>1000003882</v>
      </c>
      <c r="E1453" s="157" t="s">
        <v>3029</v>
      </c>
      <c r="F1453" s="148">
        <v>45356</v>
      </c>
      <c r="G1453" s="137" t="str">
        <f t="shared" si="321"/>
        <v>Targeted Dealer</v>
      </c>
      <c r="H1453" s="137"/>
      <c r="I1453" s="177">
        <v>30</v>
      </c>
      <c r="J1453" s="177"/>
      <c r="K1453" s="178">
        <v>0</v>
      </c>
      <c r="L1453" s="178">
        <f t="shared" si="311"/>
        <v>30</v>
      </c>
      <c r="M1453" s="178" t="str">
        <f t="shared" si="312"/>
        <v>-</v>
      </c>
      <c r="N1453" s="179">
        <v>0</v>
      </c>
      <c r="O1453" s="180" t="str">
        <f t="shared" si="317"/>
        <v>Aug</v>
      </c>
      <c r="P1453" s="178">
        <v>4</v>
      </c>
      <c r="Q1453" s="181">
        <f t="shared" si="313"/>
        <v>-4</v>
      </c>
      <c r="R1453" s="180">
        <f t="shared" si="318"/>
        <v>-1</v>
      </c>
      <c r="S1453" s="181" t="b">
        <f t="shared" si="314"/>
        <v>0</v>
      </c>
      <c r="T1453" s="178">
        <f t="shared" si="319"/>
        <v>0</v>
      </c>
      <c r="U1453" s="182" t="str">
        <f t="shared" si="320"/>
        <v>Sep</v>
      </c>
      <c r="V1453" s="178">
        <f t="shared" si="322"/>
        <v>0</v>
      </c>
      <c r="W1453" s="183">
        <f t="shared" si="315"/>
        <v>0</v>
      </c>
      <c r="X1453" s="184" t="b">
        <f t="shared" si="310"/>
        <v>0</v>
      </c>
      <c r="Y1453" s="183" t="b">
        <f t="shared" si="316"/>
        <v>0</v>
      </c>
      <c r="Z1453" s="138">
        <v>0</v>
      </c>
      <c r="AA1453" s="133"/>
      <c r="AB1453" s="133" t="s">
        <v>121</v>
      </c>
      <c r="AC1453" s="149" t="s">
        <v>3918</v>
      </c>
      <c r="AD1453" s="139"/>
      <c r="AE1453" s="149" t="s">
        <v>3918</v>
      </c>
      <c r="AF1453" s="139">
        <v>23.458333333333332</v>
      </c>
    </row>
    <row r="1454" spans="1:32" s="156" customFormat="1" ht="12">
      <c r="A1454" s="149" t="s">
        <v>1245</v>
      </c>
      <c r="B1454" s="157" t="s">
        <v>57</v>
      </c>
      <c r="C1454" s="147" t="s">
        <v>4393</v>
      </c>
      <c r="D1454" s="158">
        <v>1000004623</v>
      </c>
      <c r="E1454" s="157" t="s">
        <v>4367</v>
      </c>
      <c r="F1454" s="148">
        <v>46048</v>
      </c>
      <c r="G1454" s="137" t="str">
        <f t="shared" si="321"/>
        <v>Targeted Dealer</v>
      </c>
      <c r="H1454" s="137"/>
      <c r="I1454" s="177">
        <v>40</v>
      </c>
      <c r="J1454" s="177"/>
      <c r="K1454" s="178">
        <v>25</v>
      </c>
      <c r="L1454" s="178">
        <f t="shared" si="311"/>
        <v>15</v>
      </c>
      <c r="M1454" s="178" t="str">
        <f t="shared" si="312"/>
        <v>-</v>
      </c>
      <c r="N1454" s="179">
        <v>0</v>
      </c>
      <c r="O1454" s="180" t="str">
        <f t="shared" si="317"/>
        <v>Aug</v>
      </c>
      <c r="P1454" s="178">
        <v>40</v>
      </c>
      <c r="Q1454" s="181">
        <f t="shared" si="313"/>
        <v>-15</v>
      </c>
      <c r="R1454" s="180">
        <f t="shared" si="318"/>
        <v>-0.375</v>
      </c>
      <c r="S1454" s="181" t="b">
        <f t="shared" si="314"/>
        <v>0</v>
      </c>
      <c r="T1454" s="178">
        <f t="shared" si="319"/>
        <v>0</v>
      </c>
      <c r="U1454" s="182" t="str">
        <f t="shared" si="320"/>
        <v>Sep</v>
      </c>
      <c r="V1454" s="178">
        <f t="shared" si="322"/>
        <v>0</v>
      </c>
      <c r="W1454" s="183">
        <f t="shared" si="315"/>
        <v>25</v>
      </c>
      <c r="X1454" s="184" t="b">
        <f t="shared" si="310"/>
        <v>0</v>
      </c>
      <c r="Y1454" s="183" t="b">
        <f t="shared" si="316"/>
        <v>0</v>
      </c>
      <c r="Z1454" s="138">
        <v>0</v>
      </c>
      <c r="AA1454" s="133"/>
      <c r="AB1454" s="133" t="s">
        <v>121</v>
      </c>
      <c r="AC1454" s="149" t="s">
        <v>1245</v>
      </c>
      <c r="AD1454" s="139"/>
      <c r="AE1454" s="149" t="s">
        <v>1245</v>
      </c>
      <c r="AF1454" s="139">
        <v>47.5</v>
      </c>
    </row>
    <row r="1455" spans="1:32" s="156" customFormat="1" ht="12">
      <c r="A1455" s="149" t="s">
        <v>1245</v>
      </c>
      <c r="B1455" s="157" t="s">
        <v>40</v>
      </c>
      <c r="C1455" s="147" t="s">
        <v>4394</v>
      </c>
      <c r="D1455" s="158">
        <v>1000004595</v>
      </c>
      <c r="E1455" s="157" t="s">
        <v>4368</v>
      </c>
      <c r="F1455" s="148">
        <v>46021</v>
      </c>
      <c r="G1455" s="137" t="str">
        <f t="shared" si="321"/>
        <v>Targeted Dealer</v>
      </c>
      <c r="H1455" s="137"/>
      <c r="I1455" s="177">
        <v>200</v>
      </c>
      <c r="J1455" s="177"/>
      <c r="K1455" s="178">
        <v>301</v>
      </c>
      <c r="L1455" s="178">
        <f t="shared" si="311"/>
        <v>-101</v>
      </c>
      <c r="M1455" s="178" t="str">
        <f t="shared" si="312"/>
        <v>-</v>
      </c>
      <c r="N1455" s="179">
        <v>0</v>
      </c>
      <c r="O1455" s="180" t="str">
        <f t="shared" si="317"/>
        <v>Aug</v>
      </c>
      <c r="P1455" s="178">
        <v>203</v>
      </c>
      <c r="Q1455" s="181">
        <f t="shared" si="313"/>
        <v>98</v>
      </c>
      <c r="R1455" s="180">
        <f t="shared" si="318"/>
        <v>0.48275862068965525</v>
      </c>
      <c r="S1455" s="181" t="b">
        <f t="shared" si="314"/>
        <v>0</v>
      </c>
      <c r="T1455" s="178">
        <f t="shared" si="319"/>
        <v>0</v>
      </c>
      <c r="U1455" s="182" t="str">
        <f t="shared" si="320"/>
        <v>Sep</v>
      </c>
      <c r="V1455" s="178">
        <f t="shared" si="322"/>
        <v>0</v>
      </c>
      <c r="W1455" s="183">
        <f t="shared" si="315"/>
        <v>301</v>
      </c>
      <c r="X1455" s="184" t="b">
        <f t="shared" si="310"/>
        <v>0</v>
      </c>
      <c r="Y1455" s="183" t="b">
        <f t="shared" si="316"/>
        <v>0</v>
      </c>
      <c r="Z1455" s="138">
        <v>0</v>
      </c>
      <c r="AA1455" s="133"/>
      <c r="AB1455" s="133" t="s">
        <v>121</v>
      </c>
      <c r="AC1455" s="149" t="s">
        <v>1245</v>
      </c>
      <c r="AD1455" s="139"/>
      <c r="AE1455" s="149" t="s">
        <v>1245</v>
      </c>
      <c r="AF1455" s="139">
        <v>374.41666666666669</v>
      </c>
    </row>
    <row r="1456" spans="1:32" s="156" customFormat="1" ht="12">
      <c r="A1456" s="149" t="s">
        <v>1245</v>
      </c>
      <c r="B1456" s="157" t="s">
        <v>40</v>
      </c>
      <c r="C1456" s="147" t="s">
        <v>4395</v>
      </c>
      <c r="D1456" s="158">
        <v>1000004597</v>
      </c>
      <c r="E1456" s="157" t="s">
        <v>4369</v>
      </c>
      <c r="F1456" s="148">
        <v>46029</v>
      </c>
      <c r="G1456" s="137" t="str">
        <f t="shared" si="321"/>
        <v>Targeted Dealer</v>
      </c>
      <c r="H1456" s="137"/>
      <c r="I1456" s="177">
        <v>40</v>
      </c>
      <c r="J1456" s="177"/>
      <c r="K1456" s="178">
        <v>26</v>
      </c>
      <c r="L1456" s="178">
        <f t="shared" si="311"/>
        <v>14</v>
      </c>
      <c r="M1456" s="178" t="str">
        <f t="shared" si="312"/>
        <v>-</v>
      </c>
      <c r="N1456" s="179">
        <v>0</v>
      </c>
      <c r="O1456" s="180" t="str">
        <f t="shared" si="317"/>
        <v>Aug</v>
      </c>
      <c r="P1456" s="178">
        <v>76</v>
      </c>
      <c r="Q1456" s="181">
        <f t="shared" si="313"/>
        <v>-50</v>
      </c>
      <c r="R1456" s="180">
        <f t="shared" si="318"/>
        <v>-0.65789473684210531</v>
      </c>
      <c r="S1456" s="181" t="b">
        <f t="shared" si="314"/>
        <v>0</v>
      </c>
      <c r="T1456" s="178">
        <f t="shared" si="319"/>
        <v>0</v>
      </c>
      <c r="U1456" s="182" t="str">
        <f t="shared" si="320"/>
        <v>Sep</v>
      </c>
      <c r="V1456" s="178">
        <f t="shared" si="322"/>
        <v>0</v>
      </c>
      <c r="W1456" s="183">
        <f t="shared" si="315"/>
        <v>26</v>
      </c>
      <c r="X1456" s="184" t="b">
        <f t="shared" si="310"/>
        <v>0</v>
      </c>
      <c r="Y1456" s="183" t="b">
        <f t="shared" si="316"/>
        <v>0</v>
      </c>
      <c r="Z1456" s="138">
        <v>0</v>
      </c>
      <c r="AA1456" s="133"/>
      <c r="AB1456" s="133" t="s">
        <v>121</v>
      </c>
      <c r="AC1456" s="149" t="s">
        <v>1245</v>
      </c>
      <c r="AD1456" s="139"/>
      <c r="AE1456" s="149" t="s">
        <v>1245</v>
      </c>
      <c r="AF1456" s="139">
        <v>75.416666666666671</v>
      </c>
    </row>
    <row r="1457" spans="1:32" s="156" customFormat="1" ht="12">
      <c r="A1457" s="149" t="s">
        <v>1245</v>
      </c>
      <c r="B1457" s="157" t="s">
        <v>40</v>
      </c>
      <c r="C1457" s="147" t="s">
        <v>4396</v>
      </c>
      <c r="D1457" s="158">
        <v>1000004602</v>
      </c>
      <c r="E1457" s="157" t="s">
        <v>4370</v>
      </c>
      <c r="F1457" s="148">
        <v>46038</v>
      </c>
      <c r="G1457" s="137" t="str">
        <f t="shared" si="321"/>
        <v>Targeted Dealer</v>
      </c>
      <c r="H1457" s="137"/>
      <c r="I1457" s="177">
        <v>425</v>
      </c>
      <c r="J1457" s="177"/>
      <c r="K1457" s="178">
        <v>509.5</v>
      </c>
      <c r="L1457" s="178">
        <f t="shared" si="311"/>
        <v>-84.5</v>
      </c>
      <c r="M1457" s="178" t="str">
        <f t="shared" si="312"/>
        <v>-</v>
      </c>
      <c r="N1457" s="179">
        <v>0</v>
      </c>
      <c r="O1457" s="180" t="str">
        <f t="shared" si="317"/>
        <v>Aug</v>
      </c>
      <c r="P1457" s="178">
        <v>341.5</v>
      </c>
      <c r="Q1457" s="181">
        <f t="shared" si="313"/>
        <v>168</v>
      </c>
      <c r="R1457" s="180">
        <f t="shared" si="318"/>
        <v>0.49194729136163984</v>
      </c>
      <c r="S1457" s="181" t="b">
        <f t="shared" si="314"/>
        <v>0</v>
      </c>
      <c r="T1457" s="178">
        <f t="shared" si="319"/>
        <v>0</v>
      </c>
      <c r="U1457" s="182" t="str">
        <f t="shared" si="320"/>
        <v>Sep</v>
      </c>
      <c r="V1457" s="178">
        <f t="shared" si="322"/>
        <v>0</v>
      </c>
      <c r="W1457" s="183">
        <f t="shared" si="315"/>
        <v>509.5</v>
      </c>
      <c r="X1457" s="184" t="b">
        <f t="shared" si="310"/>
        <v>0</v>
      </c>
      <c r="Y1457" s="183" t="b">
        <f t="shared" si="316"/>
        <v>0</v>
      </c>
      <c r="Z1457" s="138">
        <v>0</v>
      </c>
      <c r="AA1457" s="133"/>
      <c r="AB1457" s="133" t="s">
        <v>121</v>
      </c>
      <c r="AC1457" s="149" t="s">
        <v>1245</v>
      </c>
      <c r="AD1457" s="139"/>
      <c r="AE1457" s="149" t="s">
        <v>1245</v>
      </c>
      <c r="AF1457" s="139">
        <v>468.20833333333331</v>
      </c>
    </row>
    <row r="1458" spans="1:32" s="156" customFormat="1" ht="12">
      <c r="A1458" s="149" t="s">
        <v>1245</v>
      </c>
      <c r="B1458" s="157" t="s">
        <v>44</v>
      </c>
      <c r="C1458" s="147" t="s">
        <v>4397</v>
      </c>
      <c r="D1458" s="158">
        <v>1000004569</v>
      </c>
      <c r="E1458" s="157" t="s">
        <v>4371</v>
      </c>
      <c r="F1458" s="148">
        <v>46017</v>
      </c>
      <c r="G1458" s="137" t="str">
        <f t="shared" si="321"/>
        <v>-</v>
      </c>
      <c r="H1458" s="137"/>
      <c r="I1458" s="177">
        <v>0</v>
      </c>
      <c r="J1458" s="177"/>
      <c r="K1458" s="178">
        <v>0</v>
      </c>
      <c r="L1458" s="178">
        <f t="shared" ref="L1458:L1506" si="323">I1458-K1458</f>
        <v>0</v>
      </c>
      <c r="M1458" s="178" t="str">
        <f t="shared" ref="M1458:M1506" si="324">IFERROR((K1458/J1458%),"-")</f>
        <v>-</v>
      </c>
      <c r="N1458" s="179">
        <v>0</v>
      </c>
      <c r="O1458" s="180" t="str">
        <f t="shared" si="317"/>
        <v>Aug</v>
      </c>
      <c r="P1458" s="178">
        <v>0</v>
      </c>
      <c r="Q1458" s="181">
        <f t="shared" ref="Q1458:Q1506" si="325">K1458-P1458</f>
        <v>0</v>
      </c>
      <c r="R1458" s="180" t="str">
        <f t="shared" si="318"/>
        <v xml:space="preserve"> </v>
      </c>
      <c r="S1458" s="181" t="b">
        <f t="shared" ref="S1458:S1506" si="326">IF(N1458&gt;0,IF(O1458="","-",IF(R1458&lt;0%,"DEGROWTH","GROWTH")))</f>
        <v>0</v>
      </c>
      <c r="T1458" s="178">
        <f t="shared" si="319"/>
        <v>0</v>
      </c>
      <c r="U1458" s="182" t="str">
        <f t="shared" si="320"/>
        <v>Sep</v>
      </c>
      <c r="V1458" s="178">
        <f t="shared" si="322"/>
        <v>0</v>
      </c>
      <c r="W1458" s="183">
        <f t="shared" ref="W1458:W1506" si="327">K1458-V1458</f>
        <v>0</v>
      </c>
      <c r="X1458" s="184" t="b">
        <f t="shared" si="310"/>
        <v>0</v>
      </c>
      <c r="Y1458" s="183" t="b">
        <f t="shared" ref="Y1458:Y1506" si="328">IF(T1458&gt;0,IF(U1458="","-",IF(X1458&lt;0%,"DEGROWTH","GROWTH")))</f>
        <v>0</v>
      </c>
      <c r="Z1458" s="138">
        <v>0</v>
      </c>
      <c r="AA1458" s="133"/>
      <c r="AB1458" s="133" t="s">
        <v>121</v>
      </c>
      <c r="AC1458" s="149" t="s">
        <v>1245</v>
      </c>
      <c r="AD1458" s="139"/>
      <c r="AE1458" s="149" t="s">
        <v>1245</v>
      </c>
      <c r="AF1458" s="139">
        <v>4.833333333333333</v>
      </c>
    </row>
    <row r="1459" spans="1:32" s="156" customFormat="1" ht="12">
      <c r="A1459" s="149" t="s">
        <v>1245</v>
      </c>
      <c r="B1459" s="157" t="s">
        <v>44</v>
      </c>
      <c r="C1459" s="147" t="s">
        <v>4398</v>
      </c>
      <c r="D1459" s="158">
        <v>1000004599</v>
      </c>
      <c r="E1459" s="157" t="s">
        <v>4372</v>
      </c>
      <c r="F1459" s="148">
        <v>46029</v>
      </c>
      <c r="G1459" s="137" t="str">
        <f t="shared" si="321"/>
        <v>-</v>
      </c>
      <c r="H1459" s="137"/>
      <c r="I1459" s="177">
        <v>0</v>
      </c>
      <c r="J1459" s="177"/>
      <c r="K1459" s="178">
        <v>0</v>
      </c>
      <c r="L1459" s="178">
        <f t="shared" si="323"/>
        <v>0</v>
      </c>
      <c r="M1459" s="178" t="str">
        <f t="shared" si="324"/>
        <v>-</v>
      </c>
      <c r="N1459" s="179">
        <v>0</v>
      </c>
      <c r="O1459" s="180" t="str">
        <f t="shared" si="317"/>
        <v>Aug</v>
      </c>
      <c r="P1459" s="178">
        <v>0</v>
      </c>
      <c r="Q1459" s="181">
        <f t="shared" si="325"/>
        <v>0</v>
      </c>
      <c r="R1459" s="180" t="str">
        <f t="shared" si="318"/>
        <v xml:space="preserve"> </v>
      </c>
      <c r="S1459" s="181" t="b">
        <f t="shared" si="326"/>
        <v>0</v>
      </c>
      <c r="T1459" s="178">
        <f t="shared" si="319"/>
        <v>0</v>
      </c>
      <c r="U1459" s="182" t="str">
        <f t="shared" si="320"/>
        <v>Sep</v>
      </c>
      <c r="V1459" s="178">
        <f t="shared" si="322"/>
        <v>0</v>
      </c>
      <c r="W1459" s="183">
        <f t="shared" si="327"/>
        <v>0</v>
      </c>
      <c r="X1459" s="184" t="b">
        <f t="shared" si="310"/>
        <v>0</v>
      </c>
      <c r="Y1459" s="183" t="b">
        <f t="shared" si="328"/>
        <v>0</v>
      </c>
      <c r="Z1459" s="138">
        <v>0</v>
      </c>
      <c r="AA1459" s="133"/>
      <c r="AB1459" s="133" t="s">
        <v>121</v>
      </c>
      <c r="AC1459" s="149" t="s">
        <v>1245</v>
      </c>
      <c r="AD1459" s="139"/>
      <c r="AE1459" s="149" t="s">
        <v>1245</v>
      </c>
      <c r="AF1459" s="139">
        <v>26</v>
      </c>
    </row>
    <row r="1460" spans="1:32" s="156" customFormat="1" ht="12">
      <c r="A1460" s="149" t="s">
        <v>121</v>
      </c>
      <c r="B1460" s="157" t="s">
        <v>3923</v>
      </c>
      <c r="C1460" s="147" t="s">
        <v>4400</v>
      </c>
      <c r="D1460" s="158">
        <v>1000004596</v>
      </c>
      <c r="E1460" s="157" t="s">
        <v>4374</v>
      </c>
      <c r="F1460" s="148">
        <v>46028</v>
      </c>
      <c r="G1460" s="137" t="str">
        <f t="shared" si="321"/>
        <v>Targeted Dealer</v>
      </c>
      <c r="H1460" s="137"/>
      <c r="I1460" s="177">
        <v>20</v>
      </c>
      <c r="J1460" s="177"/>
      <c r="K1460" s="178">
        <v>0</v>
      </c>
      <c r="L1460" s="178">
        <f t="shared" si="323"/>
        <v>20</v>
      </c>
      <c r="M1460" s="178" t="str">
        <f t="shared" si="324"/>
        <v>-</v>
      </c>
      <c r="N1460" s="179">
        <v>0</v>
      </c>
      <c r="O1460" s="180" t="str">
        <f t="shared" si="317"/>
        <v>Aug</v>
      </c>
      <c r="P1460" s="178">
        <v>20</v>
      </c>
      <c r="Q1460" s="181">
        <f t="shared" si="325"/>
        <v>-20</v>
      </c>
      <c r="R1460" s="180">
        <f t="shared" si="318"/>
        <v>-1</v>
      </c>
      <c r="S1460" s="181" t="b">
        <f t="shared" si="326"/>
        <v>0</v>
      </c>
      <c r="T1460" s="178">
        <f t="shared" si="319"/>
        <v>0</v>
      </c>
      <c r="U1460" s="182" t="str">
        <f t="shared" si="320"/>
        <v>Sep</v>
      </c>
      <c r="V1460" s="178">
        <f t="shared" si="322"/>
        <v>0</v>
      </c>
      <c r="W1460" s="183">
        <f t="shared" si="327"/>
        <v>0</v>
      </c>
      <c r="X1460" s="184" t="b">
        <f t="shared" si="310"/>
        <v>0</v>
      </c>
      <c r="Y1460" s="183" t="b">
        <f t="shared" si="328"/>
        <v>0</v>
      </c>
      <c r="Z1460" s="138">
        <v>0</v>
      </c>
      <c r="AA1460" s="133"/>
      <c r="AB1460" s="133" t="s">
        <v>121</v>
      </c>
      <c r="AC1460" s="149" t="s">
        <v>121</v>
      </c>
      <c r="AD1460" s="139"/>
      <c r="AE1460" s="149" t="s">
        <v>121</v>
      </c>
      <c r="AF1460" s="139">
        <v>16.666666666666668</v>
      </c>
    </row>
    <row r="1461" spans="1:32" s="156" customFormat="1" ht="12">
      <c r="A1461" s="149" t="s">
        <v>1245</v>
      </c>
      <c r="B1461" s="157" t="s">
        <v>63</v>
      </c>
      <c r="C1461" s="147" t="s">
        <v>4401</v>
      </c>
      <c r="D1461" s="158">
        <v>1000004615</v>
      </c>
      <c r="E1461" s="157" t="s">
        <v>4375</v>
      </c>
      <c r="F1461" s="148">
        <v>46052</v>
      </c>
      <c r="G1461" s="137" t="str">
        <f t="shared" si="321"/>
        <v>Targeted Dealer</v>
      </c>
      <c r="H1461" s="137"/>
      <c r="I1461" s="177">
        <v>135</v>
      </c>
      <c r="J1461" s="177"/>
      <c r="K1461" s="178">
        <v>130.5</v>
      </c>
      <c r="L1461" s="178">
        <f t="shared" si="323"/>
        <v>4.5</v>
      </c>
      <c r="M1461" s="178" t="str">
        <f t="shared" si="324"/>
        <v>-</v>
      </c>
      <c r="N1461" s="179">
        <v>0</v>
      </c>
      <c r="O1461" s="180" t="str">
        <f t="shared" si="317"/>
        <v>Aug</v>
      </c>
      <c r="P1461" s="178">
        <v>142.75</v>
      </c>
      <c r="Q1461" s="181">
        <f t="shared" si="325"/>
        <v>-12.25</v>
      </c>
      <c r="R1461" s="180">
        <f t="shared" si="318"/>
        <v>-8.5814360770577913E-2</v>
      </c>
      <c r="S1461" s="181" t="b">
        <f t="shared" si="326"/>
        <v>0</v>
      </c>
      <c r="T1461" s="178">
        <f t="shared" si="319"/>
        <v>0</v>
      </c>
      <c r="U1461" s="182" t="str">
        <f t="shared" si="320"/>
        <v>Sep</v>
      </c>
      <c r="V1461" s="178">
        <f t="shared" si="322"/>
        <v>0</v>
      </c>
      <c r="W1461" s="183">
        <f t="shared" si="327"/>
        <v>130.5</v>
      </c>
      <c r="X1461" s="184" t="b">
        <f t="shared" si="310"/>
        <v>0</v>
      </c>
      <c r="Y1461" s="183" t="b">
        <f t="shared" si="328"/>
        <v>0</v>
      </c>
      <c r="Z1461" s="138">
        <v>0</v>
      </c>
      <c r="AA1461" s="133"/>
      <c r="AB1461" s="133" t="s">
        <v>121</v>
      </c>
      <c r="AC1461" s="149" t="s">
        <v>1245</v>
      </c>
      <c r="AD1461" s="139"/>
      <c r="AE1461" s="149" t="s">
        <v>1245</v>
      </c>
      <c r="AF1461" s="139">
        <v>109.25</v>
      </c>
    </row>
    <row r="1462" spans="1:32" s="156" customFormat="1" ht="12">
      <c r="A1462" s="149" t="s">
        <v>121</v>
      </c>
      <c r="B1462" s="157" t="s">
        <v>18</v>
      </c>
      <c r="C1462" s="147" t="s">
        <v>4403</v>
      </c>
      <c r="D1462" s="158">
        <v>1000004614</v>
      </c>
      <c r="E1462" s="157" t="s">
        <v>4377</v>
      </c>
      <c r="F1462" s="148">
        <v>46044</v>
      </c>
      <c r="G1462" s="137" t="str">
        <f t="shared" si="321"/>
        <v>Targeted Dealer</v>
      </c>
      <c r="H1462" s="137"/>
      <c r="I1462" s="177">
        <v>120</v>
      </c>
      <c r="J1462" s="177"/>
      <c r="K1462" s="178">
        <v>160</v>
      </c>
      <c r="L1462" s="178">
        <f t="shared" si="323"/>
        <v>-40</v>
      </c>
      <c r="M1462" s="178" t="str">
        <f t="shared" si="324"/>
        <v>-</v>
      </c>
      <c r="N1462" s="179">
        <v>0</v>
      </c>
      <c r="O1462" s="180" t="str">
        <f t="shared" si="317"/>
        <v>Aug</v>
      </c>
      <c r="P1462" s="178">
        <v>190</v>
      </c>
      <c r="Q1462" s="181">
        <f t="shared" si="325"/>
        <v>-30</v>
      </c>
      <c r="R1462" s="180">
        <f t="shared" si="318"/>
        <v>-0.15789473684210531</v>
      </c>
      <c r="S1462" s="181" t="b">
        <f t="shared" si="326"/>
        <v>0</v>
      </c>
      <c r="T1462" s="178">
        <f t="shared" si="319"/>
        <v>0</v>
      </c>
      <c r="U1462" s="182" t="str">
        <f t="shared" si="320"/>
        <v>Sep</v>
      </c>
      <c r="V1462" s="178">
        <f t="shared" si="322"/>
        <v>0</v>
      </c>
      <c r="W1462" s="183">
        <f t="shared" si="327"/>
        <v>160</v>
      </c>
      <c r="X1462" s="184" t="b">
        <f t="shared" si="310"/>
        <v>0</v>
      </c>
      <c r="Y1462" s="183" t="b">
        <f t="shared" si="328"/>
        <v>0</v>
      </c>
      <c r="Z1462" s="138">
        <v>0</v>
      </c>
      <c r="AA1462" s="133"/>
      <c r="AB1462" s="133" t="s">
        <v>121</v>
      </c>
      <c r="AC1462" s="149" t="s">
        <v>121</v>
      </c>
      <c r="AD1462" s="139"/>
      <c r="AE1462" s="149" t="s">
        <v>121</v>
      </c>
      <c r="AF1462" s="139">
        <v>141.33333333333334</v>
      </c>
    </row>
    <row r="1463" spans="1:32" s="156" customFormat="1" ht="12">
      <c r="A1463" s="149" t="s">
        <v>3919</v>
      </c>
      <c r="B1463" s="157" t="s">
        <v>84</v>
      </c>
      <c r="C1463" s="147" t="s">
        <v>4404</v>
      </c>
      <c r="D1463" s="158">
        <v>1000002033</v>
      </c>
      <c r="E1463" s="157" t="s">
        <v>4378</v>
      </c>
      <c r="F1463" s="148">
        <v>44739</v>
      </c>
      <c r="G1463" s="137" t="str">
        <f t="shared" si="321"/>
        <v>Targeted Dealer</v>
      </c>
      <c r="H1463" s="137"/>
      <c r="I1463" s="177">
        <v>100</v>
      </c>
      <c r="J1463" s="177"/>
      <c r="K1463" s="178">
        <v>0</v>
      </c>
      <c r="L1463" s="178">
        <f t="shared" si="323"/>
        <v>100</v>
      </c>
      <c r="M1463" s="178" t="str">
        <f t="shared" si="324"/>
        <v>-</v>
      </c>
      <c r="N1463" s="179">
        <v>0</v>
      </c>
      <c r="O1463" s="180" t="str">
        <f t="shared" si="317"/>
        <v>Aug</v>
      </c>
      <c r="P1463" s="178">
        <v>10</v>
      </c>
      <c r="Q1463" s="181">
        <f t="shared" si="325"/>
        <v>-10</v>
      </c>
      <c r="R1463" s="180">
        <f t="shared" si="318"/>
        <v>-1</v>
      </c>
      <c r="S1463" s="181" t="b">
        <f t="shared" si="326"/>
        <v>0</v>
      </c>
      <c r="T1463" s="178">
        <f t="shared" si="319"/>
        <v>0</v>
      </c>
      <c r="U1463" s="182" t="str">
        <f t="shared" si="320"/>
        <v>Sep</v>
      </c>
      <c r="V1463" s="178">
        <f t="shared" si="322"/>
        <v>0</v>
      </c>
      <c r="W1463" s="183">
        <f t="shared" si="327"/>
        <v>0</v>
      </c>
      <c r="X1463" s="184" t="b">
        <f t="shared" si="310"/>
        <v>0</v>
      </c>
      <c r="Y1463" s="183" t="b">
        <f t="shared" si="328"/>
        <v>0</v>
      </c>
      <c r="Z1463" s="138">
        <v>0</v>
      </c>
      <c r="AA1463" s="133"/>
      <c r="AB1463" s="133" t="s">
        <v>121</v>
      </c>
      <c r="AC1463" s="149" t="s">
        <v>3919</v>
      </c>
      <c r="AD1463" s="139"/>
      <c r="AE1463" s="149" t="s">
        <v>3919</v>
      </c>
      <c r="AF1463" s="139">
        <v>13.333333333333334</v>
      </c>
    </row>
    <row r="1464" spans="1:32" s="156" customFormat="1" ht="12">
      <c r="A1464" s="149" t="s">
        <v>121</v>
      </c>
      <c r="B1464" s="157" t="s">
        <v>34</v>
      </c>
      <c r="C1464" s="147" t="s">
        <v>4405</v>
      </c>
      <c r="D1464" s="158">
        <v>1000004613</v>
      </c>
      <c r="E1464" s="157" t="s">
        <v>4379</v>
      </c>
      <c r="F1464" s="148">
        <v>46041</v>
      </c>
      <c r="G1464" s="137" t="str">
        <f t="shared" si="321"/>
        <v>Targeted Dealer</v>
      </c>
      <c r="H1464" s="137"/>
      <c r="I1464" s="177">
        <v>160</v>
      </c>
      <c r="J1464" s="177"/>
      <c r="K1464" s="178">
        <v>90</v>
      </c>
      <c r="L1464" s="178">
        <f t="shared" si="323"/>
        <v>70</v>
      </c>
      <c r="M1464" s="178" t="str">
        <f t="shared" si="324"/>
        <v>-</v>
      </c>
      <c r="N1464" s="179">
        <v>0</v>
      </c>
      <c r="O1464" s="180" t="str">
        <f t="shared" si="317"/>
        <v>Aug</v>
      </c>
      <c r="P1464" s="178">
        <v>127</v>
      </c>
      <c r="Q1464" s="181">
        <f t="shared" si="325"/>
        <v>-37</v>
      </c>
      <c r="R1464" s="180">
        <f t="shared" si="318"/>
        <v>-0.29133858267716539</v>
      </c>
      <c r="S1464" s="181" t="b">
        <f t="shared" si="326"/>
        <v>0</v>
      </c>
      <c r="T1464" s="178">
        <f t="shared" si="319"/>
        <v>0</v>
      </c>
      <c r="U1464" s="182" t="str">
        <f t="shared" si="320"/>
        <v>Sep</v>
      </c>
      <c r="V1464" s="178">
        <f t="shared" si="322"/>
        <v>0</v>
      </c>
      <c r="W1464" s="183">
        <f t="shared" si="327"/>
        <v>90</v>
      </c>
      <c r="X1464" s="184" t="b">
        <f t="shared" ref="X1464:X1511" si="329">IFERROR(IF(U1464="July",(K1464/V1464-1)),0)</f>
        <v>0</v>
      </c>
      <c r="Y1464" s="183" t="b">
        <f t="shared" si="328"/>
        <v>0</v>
      </c>
      <c r="Z1464" s="138">
        <v>0</v>
      </c>
      <c r="AA1464" s="133"/>
      <c r="AB1464" s="133" t="s">
        <v>121</v>
      </c>
      <c r="AC1464" s="149" t="s">
        <v>121</v>
      </c>
      <c r="AD1464" s="139"/>
      <c r="AE1464" s="149" t="s">
        <v>121</v>
      </c>
      <c r="AF1464" s="139">
        <v>133.66666666666666</v>
      </c>
    </row>
    <row r="1465" spans="1:32" s="156" customFormat="1" ht="12">
      <c r="A1465" s="149" t="s">
        <v>1245</v>
      </c>
      <c r="B1465" s="157" t="s">
        <v>58</v>
      </c>
      <c r="C1465" s="147" t="s">
        <v>3478</v>
      </c>
      <c r="D1465" s="158">
        <v>1000001110</v>
      </c>
      <c r="E1465" s="157" t="s">
        <v>4380</v>
      </c>
      <c r="F1465" s="148">
        <v>44738</v>
      </c>
      <c r="G1465" s="137" t="str">
        <f t="shared" si="321"/>
        <v>Targeted Dealer</v>
      </c>
      <c r="H1465" s="137"/>
      <c r="I1465" s="177">
        <v>20</v>
      </c>
      <c r="J1465" s="177"/>
      <c r="K1465" s="178">
        <v>1.5</v>
      </c>
      <c r="L1465" s="178">
        <f t="shared" si="323"/>
        <v>18.5</v>
      </c>
      <c r="M1465" s="178" t="str">
        <f t="shared" si="324"/>
        <v>-</v>
      </c>
      <c r="N1465" s="179">
        <v>0</v>
      </c>
      <c r="O1465" s="180" t="str">
        <f t="shared" si="317"/>
        <v>Aug</v>
      </c>
      <c r="P1465" s="178">
        <v>15.3</v>
      </c>
      <c r="Q1465" s="181">
        <f t="shared" si="325"/>
        <v>-13.8</v>
      </c>
      <c r="R1465" s="180">
        <f t="shared" si="318"/>
        <v>-0.90196078431372551</v>
      </c>
      <c r="S1465" s="181" t="b">
        <f t="shared" si="326"/>
        <v>0</v>
      </c>
      <c r="T1465" s="178">
        <f t="shared" si="319"/>
        <v>0</v>
      </c>
      <c r="U1465" s="182" t="str">
        <f t="shared" si="320"/>
        <v>Sep</v>
      </c>
      <c r="V1465" s="178">
        <f t="shared" si="322"/>
        <v>0</v>
      </c>
      <c r="W1465" s="183">
        <f t="shared" si="327"/>
        <v>1.5</v>
      </c>
      <c r="X1465" s="184" t="b">
        <f t="shared" si="329"/>
        <v>0</v>
      </c>
      <c r="Y1465" s="183" t="b">
        <f t="shared" si="328"/>
        <v>0</v>
      </c>
      <c r="Z1465" s="138">
        <v>0</v>
      </c>
      <c r="AA1465" s="133"/>
      <c r="AB1465" s="133" t="s">
        <v>121</v>
      </c>
      <c r="AC1465" s="149" t="s">
        <v>1245</v>
      </c>
      <c r="AD1465" s="139"/>
      <c r="AE1465" s="149" t="s">
        <v>1245</v>
      </c>
      <c r="AF1465" s="139">
        <v>24.466666666666665</v>
      </c>
    </row>
    <row r="1466" spans="1:32" s="156" customFormat="1" ht="12">
      <c r="A1466" s="149" t="s">
        <v>1245</v>
      </c>
      <c r="B1466" s="157" t="s">
        <v>58</v>
      </c>
      <c r="C1466" s="147" t="s">
        <v>4406</v>
      </c>
      <c r="D1466" s="158">
        <v>1000004588</v>
      </c>
      <c r="E1466" s="157" t="s">
        <v>4381</v>
      </c>
      <c r="F1466" s="148">
        <v>46020</v>
      </c>
      <c r="G1466" s="137" t="str">
        <f t="shared" si="321"/>
        <v>Targeted Dealer</v>
      </c>
      <c r="H1466" s="137"/>
      <c r="I1466" s="177">
        <v>60</v>
      </c>
      <c r="J1466" s="177"/>
      <c r="K1466" s="178">
        <v>121</v>
      </c>
      <c r="L1466" s="178">
        <f t="shared" si="323"/>
        <v>-61</v>
      </c>
      <c r="M1466" s="178" t="str">
        <f t="shared" si="324"/>
        <v>-</v>
      </c>
      <c r="N1466" s="179">
        <v>0</v>
      </c>
      <c r="O1466" s="180" t="str">
        <f t="shared" si="317"/>
        <v>Aug</v>
      </c>
      <c r="P1466" s="178">
        <v>199</v>
      </c>
      <c r="Q1466" s="181">
        <f t="shared" si="325"/>
        <v>-78</v>
      </c>
      <c r="R1466" s="180">
        <f t="shared" si="318"/>
        <v>-0.39195979899497491</v>
      </c>
      <c r="S1466" s="181" t="b">
        <f t="shared" si="326"/>
        <v>0</v>
      </c>
      <c r="T1466" s="178">
        <f t="shared" si="319"/>
        <v>0</v>
      </c>
      <c r="U1466" s="182" t="str">
        <f t="shared" si="320"/>
        <v>Sep</v>
      </c>
      <c r="V1466" s="178">
        <f t="shared" si="322"/>
        <v>0</v>
      </c>
      <c r="W1466" s="183">
        <f t="shared" si="327"/>
        <v>121</v>
      </c>
      <c r="X1466" s="184" t="b">
        <f t="shared" si="329"/>
        <v>0</v>
      </c>
      <c r="Y1466" s="183" t="b">
        <f t="shared" si="328"/>
        <v>0</v>
      </c>
      <c r="Z1466" s="138">
        <v>0</v>
      </c>
      <c r="AA1466" s="133"/>
      <c r="AB1466" s="133" t="s">
        <v>121</v>
      </c>
      <c r="AC1466" s="149" t="s">
        <v>1245</v>
      </c>
      <c r="AD1466" s="139"/>
      <c r="AE1466" s="149" t="s">
        <v>1245</v>
      </c>
      <c r="AF1466" s="139">
        <v>144.66666666666666</v>
      </c>
    </row>
    <row r="1467" spans="1:32" s="156" customFormat="1" ht="12">
      <c r="A1467" s="149" t="s">
        <v>3061</v>
      </c>
      <c r="B1467" s="157" t="s">
        <v>101</v>
      </c>
      <c r="C1467" s="147" t="s">
        <v>4407</v>
      </c>
      <c r="D1467" s="158">
        <v>1000004590</v>
      </c>
      <c r="E1467" s="157" t="s">
        <v>4382</v>
      </c>
      <c r="F1467" s="148">
        <v>46022</v>
      </c>
      <c r="G1467" s="137" t="str">
        <f t="shared" si="321"/>
        <v>Targeted Dealer</v>
      </c>
      <c r="H1467" s="137"/>
      <c r="I1467" s="177">
        <v>25</v>
      </c>
      <c r="J1467" s="177"/>
      <c r="K1467" s="178">
        <v>25</v>
      </c>
      <c r="L1467" s="178">
        <f t="shared" si="323"/>
        <v>0</v>
      </c>
      <c r="M1467" s="178" t="str">
        <f t="shared" si="324"/>
        <v>-</v>
      </c>
      <c r="N1467" s="179">
        <v>0</v>
      </c>
      <c r="O1467" s="180" t="str">
        <f t="shared" si="317"/>
        <v>Aug</v>
      </c>
      <c r="P1467" s="178">
        <v>30</v>
      </c>
      <c r="Q1467" s="181">
        <f t="shared" si="325"/>
        <v>-5</v>
      </c>
      <c r="R1467" s="180">
        <f t="shared" si="318"/>
        <v>-0.16666666666666663</v>
      </c>
      <c r="S1467" s="181" t="b">
        <f t="shared" si="326"/>
        <v>0</v>
      </c>
      <c r="T1467" s="178">
        <f t="shared" si="319"/>
        <v>0</v>
      </c>
      <c r="U1467" s="182" t="str">
        <f t="shared" si="320"/>
        <v>Sep</v>
      </c>
      <c r="V1467" s="178">
        <f t="shared" si="322"/>
        <v>0</v>
      </c>
      <c r="W1467" s="183">
        <f t="shared" si="327"/>
        <v>25</v>
      </c>
      <c r="X1467" s="184" t="b">
        <f t="shared" si="329"/>
        <v>0</v>
      </c>
      <c r="Y1467" s="183" t="b">
        <f t="shared" si="328"/>
        <v>0</v>
      </c>
      <c r="Z1467" s="138">
        <v>0</v>
      </c>
      <c r="AA1467" s="133"/>
      <c r="AB1467" s="133" t="s">
        <v>121</v>
      </c>
      <c r="AC1467" s="149" t="s">
        <v>3061</v>
      </c>
      <c r="AD1467" s="139"/>
      <c r="AE1467" s="149" t="s">
        <v>3061</v>
      </c>
      <c r="AF1467" s="139">
        <v>18.333333333333332</v>
      </c>
    </row>
    <row r="1468" spans="1:32" s="156" customFormat="1" ht="12">
      <c r="A1468" s="149" t="s">
        <v>3061</v>
      </c>
      <c r="B1468" s="157" t="s">
        <v>4092</v>
      </c>
      <c r="C1468" s="147" t="s">
        <v>4409</v>
      </c>
      <c r="D1468" s="158">
        <v>1000004568</v>
      </c>
      <c r="E1468" s="157" t="s">
        <v>4384</v>
      </c>
      <c r="F1468" s="148">
        <v>46014</v>
      </c>
      <c r="G1468" s="137" t="str">
        <f t="shared" si="321"/>
        <v>Targeted Dealer</v>
      </c>
      <c r="H1468" s="137"/>
      <c r="I1468" s="177">
        <v>25</v>
      </c>
      <c r="J1468" s="177"/>
      <c r="K1468" s="178">
        <v>0</v>
      </c>
      <c r="L1468" s="178">
        <f t="shared" si="323"/>
        <v>25</v>
      </c>
      <c r="M1468" s="178" t="str">
        <f t="shared" si="324"/>
        <v>-</v>
      </c>
      <c r="N1468" s="179">
        <v>0</v>
      </c>
      <c r="O1468" s="180" t="str">
        <f t="shared" si="317"/>
        <v>Aug</v>
      </c>
      <c r="P1468" s="178">
        <v>25</v>
      </c>
      <c r="Q1468" s="181">
        <f t="shared" si="325"/>
        <v>-25</v>
      </c>
      <c r="R1468" s="180">
        <f t="shared" si="318"/>
        <v>-1</v>
      </c>
      <c r="S1468" s="181" t="b">
        <f t="shared" si="326"/>
        <v>0</v>
      </c>
      <c r="T1468" s="178">
        <f t="shared" si="319"/>
        <v>0</v>
      </c>
      <c r="U1468" s="182" t="str">
        <f t="shared" si="320"/>
        <v>Sep</v>
      </c>
      <c r="V1468" s="178">
        <f t="shared" si="322"/>
        <v>0</v>
      </c>
      <c r="W1468" s="183">
        <f t="shared" si="327"/>
        <v>0</v>
      </c>
      <c r="X1468" s="184" t="b">
        <f t="shared" si="329"/>
        <v>0</v>
      </c>
      <c r="Y1468" s="183" t="b">
        <f t="shared" si="328"/>
        <v>0</v>
      </c>
      <c r="Z1468" s="138">
        <v>0</v>
      </c>
      <c r="AA1468" s="133"/>
      <c r="AB1468" s="133" t="s">
        <v>121</v>
      </c>
      <c r="AC1468" s="149" t="s">
        <v>3061</v>
      </c>
      <c r="AD1468" s="139"/>
      <c r="AE1468" s="149" t="s">
        <v>3061</v>
      </c>
      <c r="AF1468" s="139">
        <v>23.333333333333332</v>
      </c>
    </row>
    <row r="1469" spans="1:32" s="156" customFormat="1" ht="12">
      <c r="A1469" s="149" t="s">
        <v>121</v>
      </c>
      <c r="B1469" s="157" t="s">
        <v>32</v>
      </c>
      <c r="C1469" s="147" t="s">
        <v>4410</v>
      </c>
      <c r="D1469" s="158">
        <v>1000004587</v>
      </c>
      <c r="E1469" s="157" t="s">
        <v>4385</v>
      </c>
      <c r="F1469" s="148">
        <v>46020</v>
      </c>
      <c r="G1469" s="137" t="str">
        <f t="shared" si="321"/>
        <v>Targeted Dealer</v>
      </c>
      <c r="H1469" s="137"/>
      <c r="I1469" s="177">
        <v>23</v>
      </c>
      <c r="J1469" s="177"/>
      <c r="K1469" s="178">
        <v>0</v>
      </c>
      <c r="L1469" s="178">
        <f t="shared" si="323"/>
        <v>23</v>
      </c>
      <c r="M1469" s="178" t="str">
        <f t="shared" si="324"/>
        <v>-</v>
      </c>
      <c r="N1469" s="179">
        <v>0</v>
      </c>
      <c r="O1469" s="180" t="str">
        <f t="shared" si="317"/>
        <v>Aug</v>
      </c>
      <c r="P1469" s="178">
        <v>0</v>
      </c>
      <c r="Q1469" s="181">
        <f t="shared" si="325"/>
        <v>0</v>
      </c>
      <c r="R1469" s="180" t="str">
        <f t="shared" si="318"/>
        <v xml:space="preserve"> </v>
      </c>
      <c r="S1469" s="181" t="b">
        <f t="shared" si="326"/>
        <v>0</v>
      </c>
      <c r="T1469" s="178">
        <f t="shared" si="319"/>
        <v>0</v>
      </c>
      <c r="U1469" s="182" t="str">
        <f t="shared" si="320"/>
        <v>Sep</v>
      </c>
      <c r="V1469" s="178">
        <f t="shared" si="322"/>
        <v>0</v>
      </c>
      <c r="W1469" s="183">
        <f t="shared" si="327"/>
        <v>0</v>
      </c>
      <c r="X1469" s="184" t="b">
        <f t="shared" si="329"/>
        <v>0</v>
      </c>
      <c r="Y1469" s="183" t="b">
        <f t="shared" si="328"/>
        <v>0</v>
      </c>
      <c r="Z1469" s="138">
        <v>0</v>
      </c>
      <c r="AA1469" s="133"/>
      <c r="AB1469" s="133" t="s">
        <v>121</v>
      </c>
      <c r="AC1469" s="149" t="s">
        <v>121</v>
      </c>
      <c r="AD1469" s="139"/>
      <c r="AE1469" s="149" t="s">
        <v>121</v>
      </c>
      <c r="AF1469" s="139">
        <v>13.666666666666666</v>
      </c>
    </row>
    <row r="1470" spans="1:32" s="156" customFormat="1" ht="12">
      <c r="A1470" s="149" t="s">
        <v>121</v>
      </c>
      <c r="B1470" s="157" t="s">
        <v>16</v>
      </c>
      <c r="C1470" s="147" t="s">
        <v>4411</v>
      </c>
      <c r="D1470" s="158">
        <v>1000004489</v>
      </c>
      <c r="E1470" s="157" t="s">
        <v>4386</v>
      </c>
      <c r="F1470" s="148">
        <v>45949</v>
      </c>
      <c r="G1470" s="137" t="str">
        <f t="shared" si="321"/>
        <v>Targeted Dealer</v>
      </c>
      <c r="H1470" s="137"/>
      <c r="I1470" s="177">
        <v>20</v>
      </c>
      <c r="J1470" s="177"/>
      <c r="K1470" s="178">
        <v>4</v>
      </c>
      <c r="L1470" s="178">
        <f t="shared" si="323"/>
        <v>16</v>
      </c>
      <c r="M1470" s="178" t="str">
        <f t="shared" si="324"/>
        <v>-</v>
      </c>
      <c r="N1470" s="179">
        <v>0</v>
      </c>
      <c r="O1470" s="180" t="str">
        <f t="shared" si="317"/>
        <v>Aug</v>
      </c>
      <c r="P1470" s="178">
        <v>8</v>
      </c>
      <c r="Q1470" s="181">
        <f t="shared" si="325"/>
        <v>-4</v>
      </c>
      <c r="R1470" s="180">
        <f t="shared" si="318"/>
        <v>-0.5</v>
      </c>
      <c r="S1470" s="181" t="b">
        <f t="shared" si="326"/>
        <v>0</v>
      </c>
      <c r="T1470" s="178">
        <f t="shared" si="319"/>
        <v>0</v>
      </c>
      <c r="U1470" s="182" t="str">
        <f t="shared" si="320"/>
        <v>Sep</v>
      </c>
      <c r="V1470" s="178">
        <f t="shared" si="322"/>
        <v>0</v>
      </c>
      <c r="W1470" s="183">
        <f t="shared" si="327"/>
        <v>4</v>
      </c>
      <c r="X1470" s="184" t="b">
        <f t="shared" si="329"/>
        <v>0</v>
      </c>
      <c r="Y1470" s="183" t="b">
        <f t="shared" si="328"/>
        <v>0</v>
      </c>
      <c r="Z1470" s="138">
        <v>0</v>
      </c>
      <c r="AA1470" s="133"/>
      <c r="AB1470" s="133" t="s">
        <v>121</v>
      </c>
      <c r="AC1470" s="149" t="s">
        <v>121</v>
      </c>
      <c r="AD1470" s="139"/>
      <c r="AE1470" s="149" t="s">
        <v>121</v>
      </c>
      <c r="AF1470" s="139">
        <v>10.916666666666666</v>
      </c>
    </row>
    <row r="1471" spans="1:32" s="156" customFormat="1" ht="12">
      <c r="A1471" s="149" t="s">
        <v>121</v>
      </c>
      <c r="B1471" s="157" t="s">
        <v>31</v>
      </c>
      <c r="C1471" s="147" t="s">
        <v>4412</v>
      </c>
      <c r="D1471" s="158">
        <v>1000004589</v>
      </c>
      <c r="E1471" s="157" t="s">
        <v>4387</v>
      </c>
      <c r="F1471" s="148">
        <v>46021</v>
      </c>
      <c r="G1471" s="137" t="str">
        <f t="shared" si="321"/>
        <v>Targeted Dealer</v>
      </c>
      <c r="H1471" s="137"/>
      <c r="I1471" s="177">
        <v>50</v>
      </c>
      <c r="J1471" s="177"/>
      <c r="K1471" s="178">
        <v>66.5</v>
      </c>
      <c r="L1471" s="178">
        <f t="shared" si="323"/>
        <v>-16.5</v>
      </c>
      <c r="M1471" s="178" t="str">
        <f t="shared" si="324"/>
        <v>-</v>
      </c>
      <c r="N1471" s="179">
        <v>0</v>
      </c>
      <c r="O1471" s="180" t="str">
        <f t="shared" si="317"/>
        <v>Aug</v>
      </c>
      <c r="P1471" s="178">
        <v>75</v>
      </c>
      <c r="Q1471" s="181">
        <f t="shared" si="325"/>
        <v>-8.5</v>
      </c>
      <c r="R1471" s="180">
        <f t="shared" si="318"/>
        <v>-0.11333333333333329</v>
      </c>
      <c r="S1471" s="181" t="b">
        <f t="shared" si="326"/>
        <v>0</v>
      </c>
      <c r="T1471" s="178">
        <f t="shared" si="319"/>
        <v>0</v>
      </c>
      <c r="U1471" s="182" t="str">
        <f t="shared" si="320"/>
        <v>Sep</v>
      </c>
      <c r="V1471" s="178">
        <f t="shared" si="322"/>
        <v>0</v>
      </c>
      <c r="W1471" s="183">
        <f t="shared" si="327"/>
        <v>66.5</v>
      </c>
      <c r="X1471" s="184" t="b">
        <f t="shared" si="329"/>
        <v>0</v>
      </c>
      <c r="Y1471" s="183" t="b">
        <f t="shared" si="328"/>
        <v>0</v>
      </c>
      <c r="Z1471" s="138">
        <v>0</v>
      </c>
      <c r="AA1471" s="133"/>
      <c r="AB1471" s="133" t="s">
        <v>121</v>
      </c>
      <c r="AC1471" s="149" t="s">
        <v>121</v>
      </c>
      <c r="AD1471" s="139"/>
      <c r="AE1471" s="149" t="s">
        <v>121</v>
      </c>
      <c r="AF1471" s="139">
        <v>19.166666666666668</v>
      </c>
    </row>
    <row r="1472" spans="1:32" s="156" customFormat="1" ht="12">
      <c r="A1472" s="149" t="s">
        <v>121</v>
      </c>
      <c r="B1472" s="157" t="s">
        <v>31</v>
      </c>
      <c r="C1472" s="147" t="s">
        <v>4413</v>
      </c>
      <c r="D1472" s="158">
        <v>1000004598</v>
      </c>
      <c r="E1472" s="157" t="s">
        <v>4388</v>
      </c>
      <c r="F1472" s="148">
        <v>46029</v>
      </c>
      <c r="G1472" s="137" t="str">
        <f t="shared" si="321"/>
        <v>-</v>
      </c>
      <c r="H1472" s="137"/>
      <c r="I1472" s="177">
        <v>0</v>
      </c>
      <c r="J1472" s="177"/>
      <c r="K1472" s="178">
        <v>0</v>
      </c>
      <c r="L1472" s="178">
        <f t="shared" si="323"/>
        <v>0</v>
      </c>
      <c r="M1472" s="178" t="str">
        <f t="shared" si="324"/>
        <v>-</v>
      </c>
      <c r="N1472" s="179">
        <v>0</v>
      </c>
      <c r="O1472" s="180" t="str">
        <f t="shared" si="317"/>
        <v>Aug</v>
      </c>
      <c r="P1472" s="178">
        <v>0</v>
      </c>
      <c r="Q1472" s="181">
        <f t="shared" si="325"/>
        <v>0</v>
      </c>
      <c r="R1472" s="180" t="str">
        <f t="shared" si="318"/>
        <v xml:space="preserve"> </v>
      </c>
      <c r="S1472" s="181" t="b">
        <f t="shared" si="326"/>
        <v>0</v>
      </c>
      <c r="T1472" s="178">
        <f t="shared" si="319"/>
        <v>0</v>
      </c>
      <c r="U1472" s="182" t="str">
        <f t="shared" si="320"/>
        <v>Sep</v>
      </c>
      <c r="V1472" s="178">
        <f t="shared" si="322"/>
        <v>0</v>
      </c>
      <c r="W1472" s="183">
        <f t="shared" si="327"/>
        <v>0</v>
      </c>
      <c r="X1472" s="184" t="b">
        <f t="shared" si="329"/>
        <v>0</v>
      </c>
      <c r="Y1472" s="183" t="b">
        <f t="shared" si="328"/>
        <v>0</v>
      </c>
      <c r="Z1472" s="138">
        <v>0</v>
      </c>
      <c r="AA1472" s="133"/>
      <c r="AB1472" s="133" t="s">
        <v>121</v>
      </c>
      <c r="AC1472" s="149" t="s">
        <v>121</v>
      </c>
      <c r="AD1472" s="139"/>
      <c r="AE1472" s="149" t="s">
        <v>121</v>
      </c>
      <c r="AF1472" s="139">
        <v>28.166666666666668</v>
      </c>
    </row>
    <row r="1473" spans="1:32" s="156" customFormat="1" ht="12">
      <c r="A1473" s="149" t="s">
        <v>3919</v>
      </c>
      <c r="B1473" s="157" t="s">
        <v>80</v>
      </c>
      <c r="C1473" s="147" t="s">
        <v>4414</v>
      </c>
      <c r="D1473" s="158">
        <v>1000004426</v>
      </c>
      <c r="E1473" s="157" t="s">
        <v>4389</v>
      </c>
      <c r="F1473" s="148">
        <v>45864</v>
      </c>
      <c r="G1473" s="137" t="str">
        <f t="shared" si="321"/>
        <v>Targeted Dealer</v>
      </c>
      <c r="H1473" s="137"/>
      <c r="I1473" s="177">
        <v>60</v>
      </c>
      <c r="J1473" s="177"/>
      <c r="K1473" s="178">
        <v>0</v>
      </c>
      <c r="L1473" s="178">
        <f t="shared" si="323"/>
        <v>60</v>
      </c>
      <c r="M1473" s="178" t="str">
        <f t="shared" si="324"/>
        <v>-</v>
      </c>
      <c r="N1473" s="179">
        <v>0</v>
      </c>
      <c r="O1473" s="180" t="str">
        <f t="shared" si="317"/>
        <v>Aug</v>
      </c>
      <c r="P1473" s="178">
        <v>0</v>
      </c>
      <c r="Q1473" s="181">
        <f t="shared" si="325"/>
        <v>0</v>
      </c>
      <c r="R1473" s="180" t="str">
        <f t="shared" si="318"/>
        <v xml:space="preserve"> </v>
      </c>
      <c r="S1473" s="181" t="b">
        <f t="shared" si="326"/>
        <v>0</v>
      </c>
      <c r="T1473" s="178">
        <f t="shared" si="319"/>
        <v>0</v>
      </c>
      <c r="U1473" s="182" t="str">
        <f t="shared" si="320"/>
        <v>Sep</v>
      </c>
      <c r="V1473" s="178">
        <f t="shared" si="322"/>
        <v>0</v>
      </c>
      <c r="W1473" s="183">
        <f t="shared" si="327"/>
        <v>0</v>
      </c>
      <c r="X1473" s="184" t="b">
        <f t="shared" si="329"/>
        <v>0</v>
      </c>
      <c r="Y1473" s="183" t="b">
        <f t="shared" si="328"/>
        <v>0</v>
      </c>
      <c r="Z1473" s="138">
        <v>0</v>
      </c>
      <c r="AA1473" s="133"/>
      <c r="AB1473" s="133" t="s">
        <v>121</v>
      </c>
      <c r="AC1473" s="149" t="s">
        <v>3919</v>
      </c>
      <c r="AD1473" s="139"/>
      <c r="AE1473" s="149" t="s">
        <v>3919</v>
      </c>
      <c r="AF1473" s="139">
        <v>32.30833333333333</v>
      </c>
    </row>
    <row r="1474" spans="1:32" s="156" customFormat="1" ht="12">
      <c r="A1474" s="149" t="s">
        <v>3919</v>
      </c>
      <c r="B1474" s="157" t="s">
        <v>80</v>
      </c>
      <c r="C1474" s="147" t="s">
        <v>4415</v>
      </c>
      <c r="D1474" s="158">
        <v>1000004577</v>
      </c>
      <c r="E1474" s="157" t="s">
        <v>4390</v>
      </c>
      <c r="F1474" s="148">
        <v>46015</v>
      </c>
      <c r="G1474" s="137" t="str">
        <f t="shared" si="321"/>
        <v>Targeted Dealer</v>
      </c>
      <c r="H1474" s="137"/>
      <c r="I1474" s="177">
        <v>20</v>
      </c>
      <c r="J1474" s="177"/>
      <c r="K1474" s="178">
        <v>10</v>
      </c>
      <c r="L1474" s="178">
        <f t="shared" si="323"/>
        <v>10</v>
      </c>
      <c r="M1474" s="178" t="str">
        <f t="shared" si="324"/>
        <v>-</v>
      </c>
      <c r="N1474" s="179">
        <v>0</v>
      </c>
      <c r="O1474" s="180" t="str">
        <f t="shared" si="317"/>
        <v>Aug</v>
      </c>
      <c r="P1474" s="178">
        <v>10</v>
      </c>
      <c r="Q1474" s="181">
        <f t="shared" si="325"/>
        <v>0</v>
      </c>
      <c r="R1474" s="180">
        <f t="shared" si="318"/>
        <v>0</v>
      </c>
      <c r="S1474" s="181" t="b">
        <f t="shared" si="326"/>
        <v>0</v>
      </c>
      <c r="T1474" s="178">
        <f t="shared" si="319"/>
        <v>0</v>
      </c>
      <c r="U1474" s="182" t="str">
        <f t="shared" si="320"/>
        <v>Sep</v>
      </c>
      <c r="V1474" s="178">
        <f t="shared" si="322"/>
        <v>0</v>
      </c>
      <c r="W1474" s="183">
        <f t="shared" si="327"/>
        <v>10</v>
      </c>
      <c r="X1474" s="184" t="b">
        <f t="shared" si="329"/>
        <v>0</v>
      </c>
      <c r="Y1474" s="183" t="b">
        <f t="shared" si="328"/>
        <v>0</v>
      </c>
      <c r="Z1474" s="138">
        <v>0</v>
      </c>
      <c r="AA1474" s="133"/>
      <c r="AB1474" s="133" t="s">
        <v>121</v>
      </c>
      <c r="AC1474" s="149" t="s">
        <v>3919</v>
      </c>
      <c r="AD1474" s="139"/>
      <c r="AE1474" s="149" t="s">
        <v>3919</v>
      </c>
      <c r="AF1474" s="139">
        <v>33.133333333333333</v>
      </c>
    </row>
    <row r="1475" spans="1:32" s="185" customFormat="1" ht="12">
      <c r="A1475" s="159" t="s">
        <v>121</v>
      </c>
      <c r="B1475" s="160" t="s">
        <v>548</v>
      </c>
      <c r="C1475" s="161" t="s">
        <v>4420</v>
      </c>
      <c r="D1475" s="162">
        <v>1000004628</v>
      </c>
      <c r="E1475" s="160" t="s">
        <v>3990</v>
      </c>
      <c r="F1475" s="163">
        <v>46060</v>
      </c>
      <c r="G1475" s="137" t="str">
        <f t="shared" si="321"/>
        <v>Targeted Dealer</v>
      </c>
      <c r="H1475" s="159"/>
      <c r="I1475" s="177">
        <v>80</v>
      </c>
      <c r="J1475" s="177"/>
      <c r="K1475" s="178">
        <v>55.6</v>
      </c>
      <c r="L1475" s="178">
        <f t="shared" si="323"/>
        <v>24.4</v>
      </c>
      <c r="M1475" s="178" t="str">
        <f t="shared" si="324"/>
        <v>-</v>
      </c>
      <c r="N1475" s="179">
        <v>0</v>
      </c>
      <c r="O1475" s="180" t="str">
        <f t="shared" si="317"/>
        <v>Aug</v>
      </c>
      <c r="P1475" s="178">
        <v>75</v>
      </c>
      <c r="Q1475" s="181">
        <f t="shared" si="325"/>
        <v>-19.399999999999999</v>
      </c>
      <c r="R1475" s="180">
        <f t="shared" si="318"/>
        <v>-0.2586666666666666</v>
      </c>
      <c r="S1475" s="181" t="b">
        <f t="shared" si="326"/>
        <v>0</v>
      </c>
      <c r="T1475" s="178">
        <f t="shared" si="319"/>
        <v>0</v>
      </c>
      <c r="U1475" s="182" t="str">
        <f t="shared" si="320"/>
        <v>Sep</v>
      </c>
      <c r="V1475" s="178">
        <f t="shared" si="322"/>
        <v>0</v>
      </c>
      <c r="W1475" s="183">
        <f t="shared" si="327"/>
        <v>55.6</v>
      </c>
      <c r="X1475" s="184" t="b">
        <f t="shared" si="329"/>
        <v>0</v>
      </c>
      <c r="Y1475" s="183" t="b">
        <f t="shared" si="328"/>
        <v>0</v>
      </c>
      <c r="Z1475" s="138">
        <v>0</v>
      </c>
      <c r="AA1475" s="133"/>
      <c r="AB1475" s="133" t="s">
        <v>121</v>
      </c>
      <c r="AC1475" s="159" t="s">
        <v>121</v>
      </c>
      <c r="AD1475" s="139"/>
      <c r="AE1475" s="159" t="s">
        <v>121</v>
      </c>
      <c r="AF1475" s="139">
        <v>45.833333333333336</v>
      </c>
    </row>
    <row r="1476" spans="1:32" s="185" customFormat="1" ht="12">
      <c r="A1476" s="159" t="s">
        <v>3061</v>
      </c>
      <c r="B1476" s="160" t="s">
        <v>99</v>
      </c>
      <c r="C1476" s="161" t="s">
        <v>4421</v>
      </c>
      <c r="D1476" s="162">
        <v>1000004630</v>
      </c>
      <c r="E1476" s="160" t="s">
        <v>4422</v>
      </c>
      <c r="F1476" s="163">
        <v>46062</v>
      </c>
      <c r="G1476" s="137" t="str">
        <f t="shared" si="321"/>
        <v>-</v>
      </c>
      <c r="H1476" s="159"/>
      <c r="I1476" s="177">
        <v>0</v>
      </c>
      <c r="J1476" s="177"/>
      <c r="K1476" s="178">
        <v>0</v>
      </c>
      <c r="L1476" s="178">
        <f t="shared" si="323"/>
        <v>0</v>
      </c>
      <c r="M1476" s="178" t="str">
        <f t="shared" si="324"/>
        <v>-</v>
      </c>
      <c r="N1476" s="179">
        <v>0</v>
      </c>
      <c r="O1476" s="180" t="str">
        <f t="shared" ref="O1476:O1539" si="330">IF(F1476&lt;=$P$2,"Aug","")</f>
        <v>Aug</v>
      </c>
      <c r="P1476" s="178">
        <v>0</v>
      </c>
      <c r="Q1476" s="181">
        <f t="shared" si="325"/>
        <v>0</v>
      </c>
      <c r="R1476" s="180" t="str">
        <f t="shared" ref="R1476:R1539" si="331">IFERROR(IF(O1476="Aug",(K1476/P1476-1))," ")</f>
        <v xml:space="preserve"> </v>
      </c>
      <c r="S1476" s="181" t="b">
        <f t="shared" si="326"/>
        <v>0</v>
      </c>
      <c r="T1476" s="178">
        <f t="shared" ref="T1476:T1539" si="332">N1476</f>
        <v>0</v>
      </c>
      <c r="U1476" s="182" t="str">
        <f t="shared" ref="U1476:U1539" si="333">IF(F1476&lt;=$V$2,"Sep","")</f>
        <v>Sep</v>
      </c>
      <c r="V1476" s="178">
        <f t="shared" si="322"/>
        <v>0</v>
      </c>
      <c r="W1476" s="183">
        <f t="shared" si="327"/>
        <v>0</v>
      </c>
      <c r="X1476" s="184" t="b">
        <f t="shared" si="329"/>
        <v>0</v>
      </c>
      <c r="Y1476" s="183" t="b">
        <f t="shared" si="328"/>
        <v>0</v>
      </c>
      <c r="Z1476" s="138">
        <v>0</v>
      </c>
      <c r="AA1476" s="133"/>
      <c r="AB1476" s="133" t="s">
        <v>121</v>
      </c>
      <c r="AC1476" s="159" t="s">
        <v>3061</v>
      </c>
      <c r="AD1476" s="139"/>
      <c r="AE1476" s="159" t="s">
        <v>3061</v>
      </c>
      <c r="AF1476" s="139">
        <v>4.166666666666667</v>
      </c>
    </row>
    <row r="1477" spans="1:32" s="185" customFormat="1" ht="12">
      <c r="A1477" s="159" t="s">
        <v>3061</v>
      </c>
      <c r="B1477" s="160" t="s">
        <v>99</v>
      </c>
      <c r="C1477" s="161" t="s">
        <v>4423</v>
      </c>
      <c r="D1477" s="162">
        <v>1000001999</v>
      </c>
      <c r="E1477" s="160" t="s">
        <v>4424</v>
      </c>
      <c r="F1477" s="163">
        <v>44739</v>
      </c>
      <c r="G1477" s="137" t="str">
        <f t="shared" si="321"/>
        <v>Targeted Dealer</v>
      </c>
      <c r="H1477" s="159"/>
      <c r="I1477" s="177">
        <v>10</v>
      </c>
      <c r="J1477" s="177"/>
      <c r="K1477" s="178">
        <v>0</v>
      </c>
      <c r="L1477" s="178">
        <f t="shared" si="323"/>
        <v>10</v>
      </c>
      <c r="M1477" s="178" t="str">
        <f t="shared" si="324"/>
        <v>-</v>
      </c>
      <c r="N1477" s="179">
        <v>0</v>
      </c>
      <c r="O1477" s="180" t="str">
        <f t="shared" si="330"/>
        <v>Aug</v>
      </c>
      <c r="P1477" s="178">
        <v>0</v>
      </c>
      <c r="Q1477" s="181">
        <f t="shared" si="325"/>
        <v>0</v>
      </c>
      <c r="R1477" s="180" t="str">
        <f t="shared" si="331"/>
        <v xml:space="preserve"> </v>
      </c>
      <c r="S1477" s="181" t="b">
        <f t="shared" si="326"/>
        <v>0</v>
      </c>
      <c r="T1477" s="178">
        <f t="shared" si="332"/>
        <v>0</v>
      </c>
      <c r="U1477" s="182" t="str">
        <f t="shared" si="333"/>
        <v>Sep</v>
      </c>
      <c r="V1477" s="178">
        <f t="shared" si="322"/>
        <v>0</v>
      </c>
      <c r="W1477" s="183">
        <f t="shared" si="327"/>
        <v>0</v>
      </c>
      <c r="X1477" s="184" t="b">
        <f t="shared" si="329"/>
        <v>0</v>
      </c>
      <c r="Y1477" s="183" t="b">
        <f t="shared" si="328"/>
        <v>0</v>
      </c>
      <c r="Z1477" s="138">
        <v>0</v>
      </c>
      <c r="AA1477" s="133"/>
      <c r="AB1477" s="133" t="s">
        <v>121</v>
      </c>
      <c r="AC1477" s="159" t="s">
        <v>3061</v>
      </c>
      <c r="AD1477" s="139"/>
      <c r="AE1477" s="159" t="s">
        <v>3061</v>
      </c>
      <c r="AF1477" s="139">
        <v>5.833333333333333</v>
      </c>
    </row>
    <row r="1478" spans="1:32" s="185" customFormat="1" ht="12">
      <c r="A1478" s="159" t="s">
        <v>3061</v>
      </c>
      <c r="B1478" s="160" t="s">
        <v>97</v>
      </c>
      <c r="C1478" s="161" t="s">
        <v>4425</v>
      </c>
      <c r="D1478" s="162">
        <v>1000001196</v>
      </c>
      <c r="E1478" s="160" t="s">
        <v>4426</v>
      </c>
      <c r="F1478" s="163">
        <v>44739</v>
      </c>
      <c r="G1478" s="137" t="str">
        <f t="shared" si="321"/>
        <v>Targeted Dealer</v>
      </c>
      <c r="H1478" s="159"/>
      <c r="I1478" s="177">
        <v>30</v>
      </c>
      <c r="J1478" s="177"/>
      <c r="K1478" s="178">
        <v>25</v>
      </c>
      <c r="L1478" s="178">
        <f t="shared" si="323"/>
        <v>5</v>
      </c>
      <c r="M1478" s="178" t="str">
        <f t="shared" si="324"/>
        <v>-</v>
      </c>
      <c r="N1478" s="179">
        <v>0</v>
      </c>
      <c r="O1478" s="180" t="str">
        <f t="shared" si="330"/>
        <v>Aug</v>
      </c>
      <c r="P1478" s="178">
        <v>0</v>
      </c>
      <c r="Q1478" s="181">
        <f t="shared" si="325"/>
        <v>25</v>
      </c>
      <c r="R1478" s="180" t="str">
        <f t="shared" si="331"/>
        <v xml:space="preserve"> </v>
      </c>
      <c r="S1478" s="181" t="b">
        <f t="shared" si="326"/>
        <v>0</v>
      </c>
      <c r="T1478" s="178">
        <f t="shared" si="332"/>
        <v>0</v>
      </c>
      <c r="U1478" s="182" t="str">
        <f t="shared" si="333"/>
        <v>Sep</v>
      </c>
      <c r="V1478" s="178">
        <f t="shared" si="322"/>
        <v>0</v>
      </c>
      <c r="W1478" s="183">
        <f t="shared" si="327"/>
        <v>25</v>
      </c>
      <c r="X1478" s="184" t="b">
        <f t="shared" si="329"/>
        <v>0</v>
      </c>
      <c r="Y1478" s="183" t="b">
        <f t="shared" si="328"/>
        <v>0</v>
      </c>
      <c r="Z1478" s="138">
        <v>0</v>
      </c>
      <c r="AA1478" s="133"/>
      <c r="AB1478" s="133" t="s">
        <v>121</v>
      </c>
      <c r="AC1478" s="159" t="s">
        <v>3061</v>
      </c>
      <c r="AD1478" s="139"/>
      <c r="AE1478" s="159" t="s">
        <v>3061</v>
      </c>
      <c r="AF1478" s="139">
        <v>5</v>
      </c>
    </row>
    <row r="1479" spans="1:32" s="185" customFormat="1" ht="12">
      <c r="A1479" s="159" t="s">
        <v>3061</v>
      </c>
      <c r="B1479" s="160" t="s">
        <v>97</v>
      </c>
      <c r="C1479" s="161" t="s">
        <v>4427</v>
      </c>
      <c r="D1479" s="162">
        <v>1000001202</v>
      </c>
      <c r="E1479" s="160" t="s">
        <v>4428</v>
      </c>
      <c r="F1479" s="163">
        <v>44739</v>
      </c>
      <c r="G1479" s="137" t="str">
        <f t="shared" si="321"/>
        <v>Targeted Dealer</v>
      </c>
      <c r="H1479" s="159"/>
      <c r="I1479" s="177">
        <v>25</v>
      </c>
      <c r="J1479" s="177"/>
      <c r="K1479" s="178">
        <v>10</v>
      </c>
      <c r="L1479" s="178">
        <f t="shared" si="323"/>
        <v>15</v>
      </c>
      <c r="M1479" s="178" t="str">
        <f t="shared" si="324"/>
        <v>-</v>
      </c>
      <c r="N1479" s="179">
        <v>0</v>
      </c>
      <c r="O1479" s="180" t="str">
        <f t="shared" si="330"/>
        <v>Aug</v>
      </c>
      <c r="P1479" s="178">
        <v>0</v>
      </c>
      <c r="Q1479" s="181">
        <f t="shared" si="325"/>
        <v>10</v>
      </c>
      <c r="R1479" s="180" t="str">
        <f t="shared" si="331"/>
        <v xml:space="preserve"> </v>
      </c>
      <c r="S1479" s="181" t="b">
        <f t="shared" si="326"/>
        <v>0</v>
      </c>
      <c r="T1479" s="178">
        <f t="shared" si="332"/>
        <v>0</v>
      </c>
      <c r="U1479" s="182" t="str">
        <f t="shared" si="333"/>
        <v>Sep</v>
      </c>
      <c r="V1479" s="178">
        <f t="shared" si="322"/>
        <v>0</v>
      </c>
      <c r="W1479" s="183">
        <f t="shared" si="327"/>
        <v>10</v>
      </c>
      <c r="X1479" s="184" t="b">
        <f t="shared" si="329"/>
        <v>0</v>
      </c>
      <c r="Y1479" s="183" t="b">
        <f t="shared" si="328"/>
        <v>0</v>
      </c>
      <c r="Z1479" s="138">
        <v>0</v>
      </c>
      <c r="AA1479" s="133"/>
      <c r="AB1479" s="133" t="s">
        <v>121</v>
      </c>
      <c r="AC1479" s="159" t="s">
        <v>3061</v>
      </c>
      <c r="AD1479" s="139"/>
      <c r="AE1479" s="159" t="s">
        <v>3061</v>
      </c>
      <c r="AF1479" s="139">
        <v>9.1666666666666661</v>
      </c>
    </row>
    <row r="1480" spans="1:32" s="185" customFormat="1" ht="12">
      <c r="A1480" s="159" t="s">
        <v>3061</v>
      </c>
      <c r="B1480" s="160" t="s">
        <v>97</v>
      </c>
      <c r="C1480" s="161" t="s">
        <v>4429</v>
      </c>
      <c r="D1480" s="162">
        <v>1000004656</v>
      </c>
      <c r="E1480" s="160" t="s">
        <v>4430</v>
      </c>
      <c r="F1480" s="163">
        <v>46074</v>
      </c>
      <c r="G1480" s="137" t="str">
        <f t="shared" si="321"/>
        <v>Targeted Dealer</v>
      </c>
      <c r="H1480" s="159"/>
      <c r="I1480" s="177">
        <v>90</v>
      </c>
      <c r="J1480" s="177"/>
      <c r="K1480" s="178">
        <v>55</v>
      </c>
      <c r="L1480" s="178">
        <f t="shared" si="323"/>
        <v>35</v>
      </c>
      <c r="M1480" s="178" t="str">
        <f t="shared" si="324"/>
        <v>-</v>
      </c>
      <c r="N1480" s="179">
        <v>0</v>
      </c>
      <c r="O1480" s="180" t="str">
        <f t="shared" si="330"/>
        <v>Aug</v>
      </c>
      <c r="P1480" s="178">
        <v>35</v>
      </c>
      <c r="Q1480" s="181">
        <f t="shared" si="325"/>
        <v>20</v>
      </c>
      <c r="R1480" s="180">
        <f t="shared" si="331"/>
        <v>0.5714285714285714</v>
      </c>
      <c r="S1480" s="181" t="b">
        <f t="shared" si="326"/>
        <v>0</v>
      </c>
      <c r="T1480" s="178">
        <f t="shared" si="332"/>
        <v>0</v>
      </c>
      <c r="U1480" s="182" t="str">
        <f t="shared" si="333"/>
        <v>Sep</v>
      </c>
      <c r="V1480" s="178">
        <f t="shared" si="322"/>
        <v>0</v>
      </c>
      <c r="W1480" s="183">
        <f t="shared" si="327"/>
        <v>55</v>
      </c>
      <c r="X1480" s="184" t="b">
        <f t="shared" si="329"/>
        <v>0</v>
      </c>
      <c r="Y1480" s="183" t="b">
        <f t="shared" si="328"/>
        <v>0</v>
      </c>
      <c r="Z1480" s="138">
        <v>0</v>
      </c>
      <c r="AA1480" s="133"/>
      <c r="AB1480" s="133" t="s">
        <v>121</v>
      </c>
      <c r="AC1480" s="159" t="s">
        <v>3061</v>
      </c>
      <c r="AD1480" s="139"/>
      <c r="AE1480" s="159" t="s">
        <v>3061</v>
      </c>
      <c r="AF1480" s="139">
        <v>88.333333333333329</v>
      </c>
    </row>
    <row r="1481" spans="1:32" s="185" customFormat="1" ht="12">
      <c r="A1481" s="159" t="s">
        <v>1245</v>
      </c>
      <c r="B1481" s="160" t="s">
        <v>60</v>
      </c>
      <c r="C1481" s="161" t="s">
        <v>4433</v>
      </c>
      <c r="D1481" s="162">
        <v>1000004620</v>
      </c>
      <c r="E1481" s="160" t="s">
        <v>4434</v>
      </c>
      <c r="F1481" s="163">
        <v>46057</v>
      </c>
      <c r="G1481" s="137" t="str">
        <f t="shared" si="321"/>
        <v>Targeted Dealer</v>
      </c>
      <c r="H1481" s="159"/>
      <c r="I1481" s="177">
        <v>20</v>
      </c>
      <c r="J1481" s="177"/>
      <c r="K1481" s="178">
        <v>9.5</v>
      </c>
      <c r="L1481" s="178">
        <f t="shared" si="323"/>
        <v>10.5</v>
      </c>
      <c r="M1481" s="178" t="str">
        <f t="shared" si="324"/>
        <v>-</v>
      </c>
      <c r="N1481" s="179">
        <v>0</v>
      </c>
      <c r="O1481" s="180" t="str">
        <f t="shared" si="330"/>
        <v>Aug</v>
      </c>
      <c r="P1481" s="178">
        <v>23.5</v>
      </c>
      <c r="Q1481" s="181">
        <f t="shared" si="325"/>
        <v>-14</v>
      </c>
      <c r="R1481" s="180">
        <f t="shared" si="331"/>
        <v>-0.5957446808510638</v>
      </c>
      <c r="S1481" s="181" t="b">
        <f t="shared" si="326"/>
        <v>0</v>
      </c>
      <c r="T1481" s="178">
        <f t="shared" si="332"/>
        <v>0</v>
      </c>
      <c r="U1481" s="182" t="str">
        <f t="shared" si="333"/>
        <v>Sep</v>
      </c>
      <c r="V1481" s="178">
        <f t="shared" si="322"/>
        <v>0</v>
      </c>
      <c r="W1481" s="183">
        <f t="shared" si="327"/>
        <v>9.5</v>
      </c>
      <c r="X1481" s="184" t="b">
        <f t="shared" si="329"/>
        <v>0</v>
      </c>
      <c r="Y1481" s="183" t="b">
        <f t="shared" si="328"/>
        <v>0</v>
      </c>
      <c r="Z1481" s="138">
        <v>0</v>
      </c>
      <c r="AA1481" s="133"/>
      <c r="AB1481" s="133" t="s">
        <v>121</v>
      </c>
      <c r="AC1481" s="159" t="s">
        <v>1245</v>
      </c>
      <c r="AD1481" s="139"/>
      <c r="AE1481" s="159" t="s">
        <v>1245</v>
      </c>
      <c r="AF1481" s="139">
        <v>30.791666666666668</v>
      </c>
    </row>
    <row r="1482" spans="1:32" s="185" customFormat="1" ht="12">
      <c r="A1482" s="159" t="s">
        <v>3919</v>
      </c>
      <c r="B1482" s="160" t="s">
        <v>82</v>
      </c>
      <c r="C1482" s="161" t="s">
        <v>4435</v>
      </c>
      <c r="D1482" s="162">
        <v>1000003484</v>
      </c>
      <c r="E1482" s="160" t="s">
        <v>4436</v>
      </c>
      <c r="F1482" s="163">
        <v>45034</v>
      </c>
      <c r="G1482" s="137" t="str">
        <f t="shared" si="321"/>
        <v>Targeted Dealer</v>
      </c>
      <c r="H1482" s="159"/>
      <c r="I1482" s="177">
        <v>20</v>
      </c>
      <c r="J1482" s="177"/>
      <c r="K1482" s="178">
        <v>5</v>
      </c>
      <c r="L1482" s="178">
        <f t="shared" si="323"/>
        <v>15</v>
      </c>
      <c r="M1482" s="178" t="str">
        <f t="shared" si="324"/>
        <v>-</v>
      </c>
      <c r="N1482" s="179">
        <v>0</v>
      </c>
      <c r="O1482" s="180" t="str">
        <f t="shared" si="330"/>
        <v>Aug</v>
      </c>
      <c r="P1482" s="178">
        <v>5</v>
      </c>
      <c r="Q1482" s="181">
        <f t="shared" si="325"/>
        <v>0</v>
      </c>
      <c r="R1482" s="180">
        <f t="shared" si="331"/>
        <v>0</v>
      </c>
      <c r="S1482" s="181" t="b">
        <f t="shared" si="326"/>
        <v>0</v>
      </c>
      <c r="T1482" s="178">
        <f t="shared" si="332"/>
        <v>0</v>
      </c>
      <c r="U1482" s="182" t="str">
        <f t="shared" si="333"/>
        <v>Sep</v>
      </c>
      <c r="V1482" s="178">
        <f t="shared" si="322"/>
        <v>0</v>
      </c>
      <c r="W1482" s="183">
        <f t="shared" si="327"/>
        <v>5</v>
      </c>
      <c r="X1482" s="184" t="b">
        <f t="shared" si="329"/>
        <v>0</v>
      </c>
      <c r="Y1482" s="183" t="b">
        <f t="shared" si="328"/>
        <v>0</v>
      </c>
      <c r="Z1482" s="138">
        <v>0</v>
      </c>
      <c r="AA1482" s="133"/>
      <c r="AB1482" s="133" t="s">
        <v>121</v>
      </c>
      <c r="AC1482" s="159" t="s">
        <v>3919</v>
      </c>
      <c r="AD1482" s="139"/>
      <c r="AE1482" s="159" t="s">
        <v>3919</v>
      </c>
      <c r="AF1482" s="139">
        <v>10.5</v>
      </c>
    </row>
    <row r="1483" spans="1:32" s="185" customFormat="1" ht="12">
      <c r="A1483" s="159" t="s">
        <v>3919</v>
      </c>
      <c r="B1483" s="160" t="s">
        <v>82</v>
      </c>
      <c r="C1483" s="161" t="s">
        <v>4437</v>
      </c>
      <c r="D1483" s="162">
        <v>1000001324</v>
      </c>
      <c r="E1483" s="160" t="s">
        <v>4438</v>
      </c>
      <c r="F1483" s="163">
        <v>44739</v>
      </c>
      <c r="G1483" s="137" t="str">
        <f t="shared" si="321"/>
        <v>Targeted Dealer</v>
      </c>
      <c r="H1483" s="159"/>
      <c r="I1483" s="177">
        <v>20</v>
      </c>
      <c r="J1483" s="177"/>
      <c r="K1483" s="178">
        <v>13</v>
      </c>
      <c r="L1483" s="178">
        <f t="shared" si="323"/>
        <v>7</v>
      </c>
      <c r="M1483" s="178" t="str">
        <f t="shared" si="324"/>
        <v>-</v>
      </c>
      <c r="N1483" s="179">
        <v>0</v>
      </c>
      <c r="O1483" s="180" t="str">
        <f t="shared" si="330"/>
        <v>Aug</v>
      </c>
      <c r="P1483" s="178">
        <v>0</v>
      </c>
      <c r="Q1483" s="181">
        <f t="shared" si="325"/>
        <v>13</v>
      </c>
      <c r="R1483" s="180" t="str">
        <f t="shared" si="331"/>
        <v xml:space="preserve"> </v>
      </c>
      <c r="S1483" s="181" t="b">
        <f t="shared" si="326"/>
        <v>0</v>
      </c>
      <c r="T1483" s="178">
        <f t="shared" si="332"/>
        <v>0</v>
      </c>
      <c r="U1483" s="182" t="str">
        <f t="shared" si="333"/>
        <v>Sep</v>
      </c>
      <c r="V1483" s="178">
        <f t="shared" si="322"/>
        <v>0</v>
      </c>
      <c r="W1483" s="183">
        <f t="shared" si="327"/>
        <v>13</v>
      </c>
      <c r="X1483" s="184" t="b">
        <f t="shared" si="329"/>
        <v>0</v>
      </c>
      <c r="Y1483" s="183" t="b">
        <f t="shared" si="328"/>
        <v>0</v>
      </c>
      <c r="Z1483" s="138">
        <v>0</v>
      </c>
      <c r="AA1483" s="133"/>
      <c r="AB1483" s="133" t="s">
        <v>121</v>
      </c>
      <c r="AC1483" s="159" t="s">
        <v>3919</v>
      </c>
      <c r="AD1483" s="139"/>
      <c r="AE1483" s="159" t="s">
        <v>3919</v>
      </c>
      <c r="AF1483" s="139">
        <v>17.833333333333332</v>
      </c>
    </row>
    <row r="1484" spans="1:32" s="185" customFormat="1" ht="12">
      <c r="A1484" s="159" t="s">
        <v>3918</v>
      </c>
      <c r="B1484" s="160" t="s">
        <v>73</v>
      </c>
      <c r="C1484" s="161" t="s">
        <v>3020</v>
      </c>
      <c r="D1484" s="162">
        <v>1000002786</v>
      </c>
      <c r="E1484" s="160" t="s">
        <v>3021</v>
      </c>
      <c r="F1484" s="163">
        <v>44741</v>
      </c>
      <c r="G1484" s="137" t="str">
        <f t="shared" si="321"/>
        <v>Targeted Dealer</v>
      </c>
      <c r="H1484" s="159"/>
      <c r="I1484" s="177">
        <v>380</v>
      </c>
      <c r="J1484" s="177"/>
      <c r="K1484" s="178">
        <v>54</v>
      </c>
      <c r="L1484" s="178">
        <f t="shared" si="323"/>
        <v>326</v>
      </c>
      <c r="M1484" s="178" t="str">
        <f t="shared" si="324"/>
        <v>-</v>
      </c>
      <c r="N1484" s="179">
        <v>0</v>
      </c>
      <c r="O1484" s="180" t="str">
        <f t="shared" si="330"/>
        <v>Aug</v>
      </c>
      <c r="P1484" s="178">
        <v>192</v>
      </c>
      <c r="Q1484" s="181">
        <f t="shared" si="325"/>
        <v>-138</v>
      </c>
      <c r="R1484" s="180">
        <f t="shared" si="331"/>
        <v>-0.71875</v>
      </c>
      <c r="S1484" s="181" t="b">
        <f t="shared" si="326"/>
        <v>0</v>
      </c>
      <c r="T1484" s="178">
        <f t="shared" si="332"/>
        <v>0</v>
      </c>
      <c r="U1484" s="182" t="str">
        <f t="shared" si="333"/>
        <v>Sep</v>
      </c>
      <c r="V1484" s="178">
        <f t="shared" si="322"/>
        <v>0</v>
      </c>
      <c r="W1484" s="183">
        <f t="shared" si="327"/>
        <v>54</v>
      </c>
      <c r="X1484" s="184" t="b">
        <f t="shared" si="329"/>
        <v>0</v>
      </c>
      <c r="Y1484" s="183" t="b">
        <f t="shared" si="328"/>
        <v>0</v>
      </c>
      <c r="Z1484" s="138">
        <v>0</v>
      </c>
      <c r="AA1484" s="133"/>
      <c r="AB1484" s="133" t="s">
        <v>121</v>
      </c>
      <c r="AC1484" s="159" t="s">
        <v>3918</v>
      </c>
      <c r="AD1484" s="139"/>
      <c r="AE1484" s="159" t="s">
        <v>3918</v>
      </c>
      <c r="AF1484" s="139">
        <v>263.78333333333336</v>
      </c>
    </row>
    <row r="1485" spans="1:32" s="185" customFormat="1" ht="12">
      <c r="A1485" s="159" t="s">
        <v>121</v>
      </c>
      <c r="B1485" s="160" t="s">
        <v>3921</v>
      </c>
      <c r="C1485" s="161" t="s">
        <v>4439</v>
      </c>
      <c r="D1485" s="162">
        <v>1000004616</v>
      </c>
      <c r="E1485" s="160" t="s">
        <v>129</v>
      </c>
      <c r="F1485" s="163">
        <v>46052</v>
      </c>
      <c r="G1485" s="137" t="str">
        <f t="shared" si="321"/>
        <v>Targeted Dealer</v>
      </c>
      <c r="H1485" s="159"/>
      <c r="I1485" s="177">
        <v>100</v>
      </c>
      <c r="J1485" s="177"/>
      <c r="K1485" s="178">
        <v>100</v>
      </c>
      <c r="L1485" s="178">
        <f t="shared" si="323"/>
        <v>0</v>
      </c>
      <c r="M1485" s="178" t="str">
        <f t="shared" si="324"/>
        <v>-</v>
      </c>
      <c r="N1485" s="179">
        <v>0</v>
      </c>
      <c r="O1485" s="180" t="str">
        <f t="shared" si="330"/>
        <v>Aug</v>
      </c>
      <c r="P1485" s="178">
        <v>90</v>
      </c>
      <c r="Q1485" s="181">
        <f t="shared" si="325"/>
        <v>10</v>
      </c>
      <c r="R1485" s="180">
        <f t="shared" si="331"/>
        <v>0.11111111111111116</v>
      </c>
      <c r="S1485" s="181" t="b">
        <f t="shared" si="326"/>
        <v>0</v>
      </c>
      <c r="T1485" s="178">
        <f t="shared" si="332"/>
        <v>0</v>
      </c>
      <c r="U1485" s="182" t="str">
        <f t="shared" si="333"/>
        <v>Sep</v>
      </c>
      <c r="V1485" s="178">
        <f t="shared" si="322"/>
        <v>0</v>
      </c>
      <c r="W1485" s="183">
        <f t="shared" si="327"/>
        <v>100</v>
      </c>
      <c r="X1485" s="184" t="b">
        <f t="shared" si="329"/>
        <v>0</v>
      </c>
      <c r="Y1485" s="183" t="b">
        <f t="shared" si="328"/>
        <v>0</v>
      </c>
      <c r="Z1485" s="138">
        <v>0</v>
      </c>
      <c r="AA1485" s="133"/>
      <c r="AB1485" s="133" t="s">
        <v>121</v>
      </c>
      <c r="AC1485" s="159" t="s">
        <v>121</v>
      </c>
      <c r="AD1485" s="139"/>
      <c r="AE1485" s="159" t="s">
        <v>121</v>
      </c>
      <c r="AF1485" s="139">
        <v>106.33333333333333</v>
      </c>
    </row>
    <row r="1486" spans="1:32" s="185" customFormat="1" ht="12">
      <c r="A1486" s="159" t="s">
        <v>121</v>
      </c>
      <c r="B1486" s="160" t="s">
        <v>27</v>
      </c>
      <c r="C1486" s="161" t="s">
        <v>4440</v>
      </c>
      <c r="D1486" s="162">
        <v>1000004662</v>
      </c>
      <c r="E1486" s="160" t="s">
        <v>4441</v>
      </c>
      <c r="F1486" s="163">
        <v>46073</v>
      </c>
      <c r="G1486" s="137" t="str">
        <f t="shared" si="321"/>
        <v>Targeted Dealer</v>
      </c>
      <c r="H1486" s="159"/>
      <c r="I1486" s="177">
        <v>25</v>
      </c>
      <c r="J1486" s="177"/>
      <c r="K1486" s="178">
        <v>0</v>
      </c>
      <c r="L1486" s="178">
        <f t="shared" si="323"/>
        <v>25</v>
      </c>
      <c r="M1486" s="178" t="str">
        <f t="shared" si="324"/>
        <v>-</v>
      </c>
      <c r="N1486" s="179">
        <v>0</v>
      </c>
      <c r="O1486" s="180" t="str">
        <f t="shared" si="330"/>
        <v>Aug</v>
      </c>
      <c r="P1486" s="178">
        <v>25</v>
      </c>
      <c r="Q1486" s="181">
        <f t="shared" si="325"/>
        <v>-25</v>
      </c>
      <c r="R1486" s="180">
        <f t="shared" si="331"/>
        <v>-1</v>
      </c>
      <c r="S1486" s="181" t="b">
        <f t="shared" si="326"/>
        <v>0</v>
      </c>
      <c r="T1486" s="178">
        <f t="shared" si="332"/>
        <v>0</v>
      </c>
      <c r="U1486" s="182" t="str">
        <f t="shared" si="333"/>
        <v>Sep</v>
      </c>
      <c r="V1486" s="178">
        <f t="shared" si="322"/>
        <v>0</v>
      </c>
      <c r="W1486" s="183">
        <f t="shared" si="327"/>
        <v>0</v>
      </c>
      <c r="X1486" s="184" t="b">
        <f t="shared" si="329"/>
        <v>0</v>
      </c>
      <c r="Y1486" s="183" t="b">
        <f t="shared" si="328"/>
        <v>0</v>
      </c>
      <c r="Z1486" s="138">
        <v>0</v>
      </c>
      <c r="AA1486" s="133"/>
      <c r="AB1486" s="133" t="s">
        <v>121</v>
      </c>
      <c r="AC1486" s="159" t="s">
        <v>121</v>
      </c>
      <c r="AD1486" s="139"/>
      <c r="AE1486" s="159" t="s">
        <v>121</v>
      </c>
      <c r="AF1486" s="139">
        <v>42.166666666666664</v>
      </c>
    </row>
    <row r="1487" spans="1:32" s="185" customFormat="1" ht="12">
      <c r="A1487" s="159" t="s">
        <v>1245</v>
      </c>
      <c r="B1487" s="160" t="s">
        <v>40</v>
      </c>
      <c r="C1487" s="161" t="s">
        <v>4442</v>
      </c>
      <c r="D1487" s="162">
        <v>1000003103</v>
      </c>
      <c r="E1487" s="160" t="s">
        <v>4443</v>
      </c>
      <c r="F1487" s="163">
        <v>44880</v>
      </c>
      <c r="G1487" s="137" t="str">
        <f t="shared" si="321"/>
        <v>-</v>
      </c>
      <c r="H1487" s="159"/>
      <c r="I1487" s="177">
        <v>0</v>
      </c>
      <c r="J1487" s="177"/>
      <c r="K1487" s="178">
        <v>0</v>
      </c>
      <c r="L1487" s="178">
        <f t="shared" si="323"/>
        <v>0</v>
      </c>
      <c r="M1487" s="178" t="str">
        <f t="shared" si="324"/>
        <v>-</v>
      </c>
      <c r="N1487" s="179">
        <v>0</v>
      </c>
      <c r="O1487" s="180" t="str">
        <f t="shared" si="330"/>
        <v>Aug</v>
      </c>
      <c r="P1487" s="178">
        <v>0</v>
      </c>
      <c r="Q1487" s="181">
        <f t="shared" si="325"/>
        <v>0</v>
      </c>
      <c r="R1487" s="180" t="str">
        <f t="shared" si="331"/>
        <v xml:space="preserve"> </v>
      </c>
      <c r="S1487" s="181" t="b">
        <f t="shared" si="326"/>
        <v>0</v>
      </c>
      <c r="T1487" s="178">
        <f t="shared" si="332"/>
        <v>0</v>
      </c>
      <c r="U1487" s="182" t="str">
        <f t="shared" si="333"/>
        <v>Sep</v>
      </c>
      <c r="V1487" s="178">
        <f t="shared" si="322"/>
        <v>0</v>
      </c>
      <c r="W1487" s="183">
        <f t="shared" si="327"/>
        <v>0</v>
      </c>
      <c r="X1487" s="184" t="b">
        <f t="shared" si="329"/>
        <v>0</v>
      </c>
      <c r="Y1487" s="183" t="b">
        <f t="shared" si="328"/>
        <v>0</v>
      </c>
      <c r="Z1487" s="138">
        <v>0</v>
      </c>
      <c r="AA1487" s="133"/>
      <c r="AB1487" s="133" t="s">
        <v>121</v>
      </c>
      <c r="AC1487" s="159" t="s">
        <v>1245</v>
      </c>
      <c r="AD1487" s="139"/>
      <c r="AE1487" s="159" t="s">
        <v>1245</v>
      </c>
      <c r="AF1487" s="139">
        <v>23.666666666666668</v>
      </c>
    </row>
    <row r="1488" spans="1:32" s="185" customFormat="1" ht="12">
      <c r="A1488" s="159" t="s">
        <v>1245</v>
      </c>
      <c r="B1488" s="160" t="s">
        <v>62</v>
      </c>
      <c r="C1488" s="161" t="s">
        <v>4444</v>
      </c>
      <c r="D1488" s="162">
        <v>1000004643</v>
      </c>
      <c r="E1488" s="160" t="s">
        <v>4445</v>
      </c>
      <c r="F1488" s="163">
        <v>46066</v>
      </c>
      <c r="G1488" s="137" t="str">
        <f t="shared" si="321"/>
        <v>Targeted Dealer</v>
      </c>
      <c r="H1488" s="159"/>
      <c r="I1488" s="177">
        <v>20</v>
      </c>
      <c r="J1488" s="177"/>
      <c r="K1488" s="178">
        <v>7.5</v>
      </c>
      <c r="L1488" s="178">
        <f t="shared" si="323"/>
        <v>12.5</v>
      </c>
      <c r="M1488" s="178" t="str">
        <f t="shared" si="324"/>
        <v>-</v>
      </c>
      <c r="N1488" s="179">
        <v>0</v>
      </c>
      <c r="O1488" s="180" t="str">
        <f t="shared" si="330"/>
        <v>Aug</v>
      </c>
      <c r="P1488" s="178">
        <v>5</v>
      </c>
      <c r="Q1488" s="181">
        <f t="shared" si="325"/>
        <v>2.5</v>
      </c>
      <c r="R1488" s="180">
        <f t="shared" si="331"/>
        <v>0.5</v>
      </c>
      <c r="S1488" s="181" t="b">
        <f t="shared" si="326"/>
        <v>0</v>
      </c>
      <c r="T1488" s="178">
        <f t="shared" si="332"/>
        <v>0</v>
      </c>
      <c r="U1488" s="182" t="str">
        <f t="shared" si="333"/>
        <v>Sep</v>
      </c>
      <c r="V1488" s="178">
        <f t="shared" si="322"/>
        <v>0</v>
      </c>
      <c r="W1488" s="183">
        <f t="shared" si="327"/>
        <v>7.5</v>
      </c>
      <c r="X1488" s="184" t="b">
        <f t="shared" si="329"/>
        <v>0</v>
      </c>
      <c r="Y1488" s="183" t="b">
        <f t="shared" si="328"/>
        <v>0</v>
      </c>
      <c r="Z1488" s="138">
        <v>0</v>
      </c>
      <c r="AA1488" s="133"/>
      <c r="AB1488" s="133" t="s">
        <v>121</v>
      </c>
      <c r="AC1488" s="159" t="s">
        <v>1245</v>
      </c>
      <c r="AD1488" s="139"/>
      <c r="AE1488" s="159" t="s">
        <v>1245</v>
      </c>
      <c r="AF1488" s="139">
        <v>11.125</v>
      </c>
    </row>
    <row r="1489" spans="1:32" s="185" customFormat="1" ht="12">
      <c r="A1489" s="159" t="s">
        <v>3918</v>
      </c>
      <c r="B1489" s="160" t="s">
        <v>71</v>
      </c>
      <c r="C1489" s="161" t="s">
        <v>4446</v>
      </c>
      <c r="D1489" s="162">
        <v>1000004612</v>
      </c>
      <c r="E1489" s="160" t="s">
        <v>4447</v>
      </c>
      <c r="F1489" s="163">
        <v>46041</v>
      </c>
      <c r="G1489" s="137" t="str">
        <f t="shared" si="321"/>
        <v>-</v>
      </c>
      <c r="H1489" s="159"/>
      <c r="I1489" s="177">
        <v>0</v>
      </c>
      <c r="J1489" s="177"/>
      <c r="K1489" s="178">
        <v>0</v>
      </c>
      <c r="L1489" s="178">
        <f t="shared" si="323"/>
        <v>0</v>
      </c>
      <c r="M1489" s="178" t="str">
        <f t="shared" si="324"/>
        <v>-</v>
      </c>
      <c r="N1489" s="179">
        <v>0</v>
      </c>
      <c r="O1489" s="180" t="str">
        <f t="shared" si="330"/>
        <v>Aug</v>
      </c>
      <c r="P1489" s="178">
        <v>0</v>
      </c>
      <c r="Q1489" s="181">
        <f t="shared" si="325"/>
        <v>0</v>
      </c>
      <c r="R1489" s="180" t="str">
        <f t="shared" si="331"/>
        <v xml:space="preserve"> </v>
      </c>
      <c r="S1489" s="181" t="b">
        <f t="shared" si="326"/>
        <v>0</v>
      </c>
      <c r="T1489" s="178">
        <f t="shared" si="332"/>
        <v>0</v>
      </c>
      <c r="U1489" s="182" t="str">
        <f t="shared" si="333"/>
        <v>Sep</v>
      </c>
      <c r="V1489" s="178">
        <f t="shared" si="322"/>
        <v>0</v>
      </c>
      <c r="W1489" s="183">
        <f t="shared" si="327"/>
        <v>0</v>
      </c>
      <c r="X1489" s="184" t="b">
        <f t="shared" si="329"/>
        <v>0</v>
      </c>
      <c r="Y1489" s="183" t="b">
        <f t="shared" si="328"/>
        <v>0</v>
      </c>
      <c r="Z1489" s="138">
        <v>0</v>
      </c>
      <c r="AA1489" s="133"/>
      <c r="AB1489" s="133" t="s">
        <v>121</v>
      </c>
      <c r="AC1489" s="159" t="s">
        <v>3918</v>
      </c>
      <c r="AD1489" s="139"/>
      <c r="AE1489" s="159" t="s">
        <v>3918</v>
      </c>
      <c r="AF1489" s="139">
        <v>94</v>
      </c>
    </row>
    <row r="1490" spans="1:32" s="185" customFormat="1" ht="12">
      <c r="A1490" s="159" t="s">
        <v>3918</v>
      </c>
      <c r="B1490" s="160" t="s">
        <v>71</v>
      </c>
      <c r="C1490" s="161" t="s">
        <v>2733</v>
      </c>
      <c r="D1490" s="162">
        <v>1000001449</v>
      </c>
      <c r="E1490" s="160" t="s">
        <v>2734</v>
      </c>
      <c r="F1490" s="163">
        <v>44739</v>
      </c>
      <c r="G1490" s="137" t="str">
        <f t="shared" si="321"/>
        <v>-</v>
      </c>
      <c r="H1490" s="159"/>
      <c r="I1490" s="177">
        <v>0</v>
      </c>
      <c r="J1490" s="177"/>
      <c r="K1490" s="178">
        <v>0</v>
      </c>
      <c r="L1490" s="178">
        <f t="shared" si="323"/>
        <v>0</v>
      </c>
      <c r="M1490" s="178" t="str">
        <f t="shared" si="324"/>
        <v>-</v>
      </c>
      <c r="N1490" s="179">
        <v>0</v>
      </c>
      <c r="O1490" s="180" t="str">
        <f t="shared" si="330"/>
        <v>Aug</v>
      </c>
      <c r="P1490" s="178">
        <v>0</v>
      </c>
      <c r="Q1490" s="181">
        <f t="shared" si="325"/>
        <v>0</v>
      </c>
      <c r="R1490" s="180" t="str">
        <f t="shared" si="331"/>
        <v xml:space="preserve"> </v>
      </c>
      <c r="S1490" s="181" t="b">
        <f t="shared" si="326"/>
        <v>0</v>
      </c>
      <c r="T1490" s="178">
        <f t="shared" si="332"/>
        <v>0</v>
      </c>
      <c r="U1490" s="182" t="str">
        <f t="shared" si="333"/>
        <v>Sep</v>
      </c>
      <c r="V1490" s="178">
        <f t="shared" si="322"/>
        <v>0</v>
      </c>
      <c r="W1490" s="183">
        <f t="shared" si="327"/>
        <v>0</v>
      </c>
      <c r="X1490" s="184" t="b">
        <f t="shared" si="329"/>
        <v>0</v>
      </c>
      <c r="Y1490" s="183" t="b">
        <f t="shared" si="328"/>
        <v>0</v>
      </c>
      <c r="Z1490" s="138">
        <v>0</v>
      </c>
      <c r="AA1490" s="133"/>
      <c r="AB1490" s="133" t="s">
        <v>121</v>
      </c>
      <c r="AC1490" s="159" t="s">
        <v>3918</v>
      </c>
      <c r="AD1490" s="139"/>
      <c r="AE1490" s="159" t="s">
        <v>3918</v>
      </c>
      <c r="AF1490" s="139">
        <v>18</v>
      </c>
    </row>
    <row r="1491" spans="1:32" s="185" customFormat="1" ht="12">
      <c r="A1491" s="159" t="s">
        <v>1245</v>
      </c>
      <c r="B1491" s="160" t="s">
        <v>63</v>
      </c>
      <c r="C1491" s="161" t="s">
        <v>4448</v>
      </c>
      <c r="D1491" s="162">
        <v>1000004618</v>
      </c>
      <c r="E1491" s="160" t="s">
        <v>4449</v>
      </c>
      <c r="F1491" s="163">
        <v>46053</v>
      </c>
      <c r="G1491" s="137" t="str">
        <f t="shared" ref="G1491:G1514" si="334">IF(I1491&gt;0,"Targeted Dealer","-")</f>
        <v>Targeted Dealer</v>
      </c>
      <c r="H1491" s="159"/>
      <c r="I1491" s="177">
        <v>5</v>
      </c>
      <c r="J1491" s="177"/>
      <c r="K1491" s="178">
        <v>19</v>
      </c>
      <c r="L1491" s="178">
        <f t="shared" si="323"/>
        <v>-14</v>
      </c>
      <c r="M1491" s="178" t="str">
        <f t="shared" si="324"/>
        <v>-</v>
      </c>
      <c r="N1491" s="179">
        <v>0</v>
      </c>
      <c r="O1491" s="180" t="str">
        <f t="shared" si="330"/>
        <v>Aug</v>
      </c>
      <c r="P1491" s="178">
        <v>5</v>
      </c>
      <c r="Q1491" s="181">
        <f t="shared" si="325"/>
        <v>14</v>
      </c>
      <c r="R1491" s="180">
        <f t="shared" si="331"/>
        <v>2.8</v>
      </c>
      <c r="S1491" s="181" t="b">
        <f t="shared" si="326"/>
        <v>0</v>
      </c>
      <c r="T1491" s="178">
        <f t="shared" si="332"/>
        <v>0</v>
      </c>
      <c r="U1491" s="182" t="str">
        <f t="shared" si="333"/>
        <v>Sep</v>
      </c>
      <c r="V1491" s="178">
        <f t="shared" si="322"/>
        <v>0</v>
      </c>
      <c r="W1491" s="183">
        <f t="shared" si="327"/>
        <v>19</v>
      </c>
      <c r="X1491" s="184" t="b">
        <f t="shared" si="329"/>
        <v>0</v>
      </c>
      <c r="Y1491" s="183" t="b">
        <f t="shared" si="328"/>
        <v>0</v>
      </c>
      <c r="Z1491" s="138">
        <v>0</v>
      </c>
      <c r="AA1491" s="133"/>
      <c r="AB1491" s="133" t="s">
        <v>121</v>
      </c>
      <c r="AC1491" s="159" t="s">
        <v>1245</v>
      </c>
      <c r="AD1491" s="139"/>
      <c r="AE1491" s="159" t="s">
        <v>1245</v>
      </c>
      <c r="AF1491" s="139">
        <v>20.125</v>
      </c>
    </row>
    <row r="1492" spans="1:32" s="185" customFormat="1" ht="12">
      <c r="A1492" s="159" t="s">
        <v>3061</v>
      </c>
      <c r="B1492" s="160" t="s">
        <v>87</v>
      </c>
      <c r="C1492" s="161" t="s">
        <v>4450</v>
      </c>
      <c r="D1492" s="162">
        <v>1000004672</v>
      </c>
      <c r="E1492" s="160" t="s">
        <v>4451</v>
      </c>
      <c r="F1492" s="163">
        <v>46077</v>
      </c>
      <c r="G1492" s="137" t="str">
        <f t="shared" si="334"/>
        <v>Targeted Dealer</v>
      </c>
      <c r="H1492" s="159"/>
      <c r="I1492" s="177">
        <v>60</v>
      </c>
      <c r="J1492" s="177"/>
      <c r="K1492" s="178">
        <v>30</v>
      </c>
      <c r="L1492" s="178">
        <f t="shared" si="323"/>
        <v>30</v>
      </c>
      <c r="M1492" s="178" t="str">
        <f t="shared" si="324"/>
        <v>-</v>
      </c>
      <c r="N1492" s="179">
        <v>0</v>
      </c>
      <c r="O1492" s="180" t="str">
        <f t="shared" si="330"/>
        <v>Aug</v>
      </c>
      <c r="P1492" s="178">
        <v>60</v>
      </c>
      <c r="Q1492" s="181">
        <f t="shared" si="325"/>
        <v>-30</v>
      </c>
      <c r="R1492" s="180">
        <f t="shared" si="331"/>
        <v>-0.5</v>
      </c>
      <c r="S1492" s="181" t="b">
        <f t="shared" si="326"/>
        <v>0</v>
      </c>
      <c r="T1492" s="178">
        <f t="shared" si="332"/>
        <v>0</v>
      </c>
      <c r="U1492" s="182" t="str">
        <f t="shared" si="333"/>
        <v>Sep</v>
      </c>
      <c r="V1492" s="178">
        <f t="shared" ref="V1492:V1543" si="335">T1492</f>
        <v>0</v>
      </c>
      <c r="W1492" s="183">
        <f t="shared" si="327"/>
        <v>30</v>
      </c>
      <c r="X1492" s="184" t="b">
        <f t="shared" si="329"/>
        <v>0</v>
      </c>
      <c r="Y1492" s="183" t="b">
        <f t="shared" si="328"/>
        <v>0</v>
      </c>
      <c r="Z1492" s="138">
        <v>0</v>
      </c>
      <c r="AA1492" s="133"/>
      <c r="AB1492" s="133" t="s">
        <v>121</v>
      </c>
      <c r="AC1492" s="159" t="s">
        <v>3061</v>
      </c>
      <c r="AD1492" s="139"/>
      <c r="AE1492" s="159" t="s">
        <v>3061</v>
      </c>
      <c r="AF1492" s="139">
        <v>40</v>
      </c>
    </row>
    <row r="1493" spans="1:32" s="185" customFormat="1" ht="12">
      <c r="A1493" s="159" t="s">
        <v>121</v>
      </c>
      <c r="B1493" s="160" t="s">
        <v>18</v>
      </c>
      <c r="C1493" s="161" t="s">
        <v>4452</v>
      </c>
      <c r="D1493" s="162">
        <v>1000004653</v>
      </c>
      <c r="E1493" s="160" t="s">
        <v>4453</v>
      </c>
      <c r="F1493" s="163">
        <v>46070</v>
      </c>
      <c r="G1493" s="137" t="str">
        <f t="shared" si="334"/>
        <v>Targeted Dealer</v>
      </c>
      <c r="H1493" s="159"/>
      <c r="I1493" s="177">
        <v>80</v>
      </c>
      <c r="J1493" s="177"/>
      <c r="K1493" s="178">
        <v>50</v>
      </c>
      <c r="L1493" s="178">
        <f t="shared" si="323"/>
        <v>30</v>
      </c>
      <c r="M1493" s="178" t="str">
        <f t="shared" si="324"/>
        <v>-</v>
      </c>
      <c r="N1493" s="179">
        <v>0</v>
      </c>
      <c r="O1493" s="180" t="str">
        <f t="shared" si="330"/>
        <v>Aug</v>
      </c>
      <c r="P1493" s="178">
        <v>99.75</v>
      </c>
      <c r="Q1493" s="181">
        <f t="shared" si="325"/>
        <v>-49.75</v>
      </c>
      <c r="R1493" s="180">
        <f t="shared" si="331"/>
        <v>-0.49874686716791983</v>
      </c>
      <c r="S1493" s="181" t="b">
        <f t="shared" si="326"/>
        <v>0</v>
      </c>
      <c r="T1493" s="178">
        <f t="shared" si="332"/>
        <v>0</v>
      </c>
      <c r="U1493" s="182" t="str">
        <f t="shared" si="333"/>
        <v>Sep</v>
      </c>
      <c r="V1493" s="178">
        <f t="shared" si="335"/>
        <v>0</v>
      </c>
      <c r="W1493" s="183">
        <f t="shared" si="327"/>
        <v>50</v>
      </c>
      <c r="X1493" s="184" t="b">
        <f t="shared" si="329"/>
        <v>0</v>
      </c>
      <c r="Y1493" s="183" t="b">
        <f t="shared" si="328"/>
        <v>0</v>
      </c>
      <c r="Z1493" s="138">
        <v>0</v>
      </c>
      <c r="AA1493" s="133"/>
      <c r="AB1493" s="133" t="s">
        <v>121</v>
      </c>
      <c r="AC1493" s="159" t="s">
        <v>121</v>
      </c>
      <c r="AD1493" s="139"/>
      <c r="AE1493" s="159" t="s">
        <v>121</v>
      </c>
      <c r="AF1493" s="139">
        <v>99.958333333333329</v>
      </c>
    </row>
    <row r="1494" spans="1:32" s="185" customFormat="1" ht="12">
      <c r="A1494" s="159" t="s">
        <v>1245</v>
      </c>
      <c r="B1494" s="160" t="s">
        <v>46</v>
      </c>
      <c r="C1494" s="161" t="s">
        <v>1806</v>
      </c>
      <c r="D1494" s="162">
        <v>1000004078</v>
      </c>
      <c r="E1494" s="160" t="s">
        <v>1523</v>
      </c>
      <c r="F1494" s="163">
        <v>45512</v>
      </c>
      <c r="G1494" s="137" t="str">
        <f t="shared" si="334"/>
        <v>Targeted Dealer</v>
      </c>
      <c r="H1494" s="159"/>
      <c r="I1494" s="177">
        <v>25</v>
      </c>
      <c r="J1494" s="177"/>
      <c r="K1494" s="178">
        <v>25</v>
      </c>
      <c r="L1494" s="178">
        <f t="shared" si="323"/>
        <v>0</v>
      </c>
      <c r="M1494" s="178" t="str">
        <f t="shared" si="324"/>
        <v>-</v>
      </c>
      <c r="N1494" s="179">
        <v>0</v>
      </c>
      <c r="O1494" s="180" t="str">
        <f t="shared" si="330"/>
        <v>Aug</v>
      </c>
      <c r="P1494" s="178">
        <v>0</v>
      </c>
      <c r="Q1494" s="181">
        <f t="shared" si="325"/>
        <v>25</v>
      </c>
      <c r="R1494" s="180" t="str">
        <f t="shared" si="331"/>
        <v xml:space="preserve"> </v>
      </c>
      <c r="S1494" s="181" t="b">
        <f t="shared" si="326"/>
        <v>0</v>
      </c>
      <c r="T1494" s="178">
        <f t="shared" si="332"/>
        <v>0</v>
      </c>
      <c r="U1494" s="182" t="str">
        <f t="shared" si="333"/>
        <v>Sep</v>
      </c>
      <c r="V1494" s="178">
        <f t="shared" si="335"/>
        <v>0</v>
      </c>
      <c r="W1494" s="183">
        <f t="shared" si="327"/>
        <v>25</v>
      </c>
      <c r="X1494" s="184" t="b">
        <f t="shared" si="329"/>
        <v>0</v>
      </c>
      <c r="Y1494" s="183" t="b">
        <f t="shared" si="328"/>
        <v>0</v>
      </c>
      <c r="Z1494" s="138">
        <v>0</v>
      </c>
      <c r="AA1494" s="133"/>
      <c r="AB1494" s="133" t="s">
        <v>121</v>
      </c>
      <c r="AC1494" s="159" t="s">
        <v>1245</v>
      </c>
      <c r="AD1494" s="139"/>
      <c r="AE1494" s="159" t="s">
        <v>1245</v>
      </c>
      <c r="AF1494" s="139">
        <v>12.5</v>
      </c>
    </row>
    <row r="1495" spans="1:32" s="185" customFormat="1" ht="12">
      <c r="A1495" s="159" t="s">
        <v>1245</v>
      </c>
      <c r="B1495" s="160" t="s">
        <v>48</v>
      </c>
      <c r="C1495" s="161" t="s">
        <v>4454</v>
      </c>
      <c r="D1495" s="162">
        <v>1000004633</v>
      </c>
      <c r="E1495" s="160" t="s">
        <v>4455</v>
      </c>
      <c r="F1495" s="163">
        <v>46065</v>
      </c>
      <c r="G1495" s="137" t="str">
        <f t="shared" si="334"/>
        <v>Targeted Dealer</v>
      </c>
      <c r="H1495" s="159"/>
      <c r="I1495" s="177">
        <v>30</v>
      </c>
      <c r="J1495" s="177"/>
      <c r="K1495" s="178">
        <v>37</v>
      </c>
      <c r="L1495" s="178">
        <f t="shared" si="323"/>
        <v>-7</v>
      </c>
      <c r="M1495" s="178" t="str">
        <f t="shared" si="324"/>
        <v>-</v>
      </c>
      <c r="N1495" s="179">
        <v>0</v>
      </c>
      <c r="O1495" s="180" t="str">
        <f t="shared" si="330"/>
        <v>Aug</v>
      </c>
      <c r="P1495" s="178">
        <v>42</v>
      </c>
      <c r="Q1495" s="181">
        <f t="shared" si="325"/>
        <v>-5</v>
      </c>
      <c r="R1495" s="180">
        <f t="shared" si="331"/>
        <v>-0.11904761904761907</v>
      </c>
      <c r="S1495" s="181" t="b">
        <f t="shared" si="326"/>
        <v>0</v>
      </c>
      <c r="T1495" s="178">
        <f t="shared" si="332"/>
        <v>0</v>
      </c>
      <c r="U1495" s="182" t="str">
        <f t="shared" si="333"/>
        <v>Sep</v>
      </c>
      <c r="V1495" s="178">
        <f t="shared" si="335"/>
        <v>0</v>
      </c>
      <c r="W1495" s="183">
        <f t="shared" si="327"/>
        <v>37</v>
      </c>
      <c r="X1495" s="184" t="b">
        <f t="shared" si="329"/>
        <v>0</v>
      </c>
      <c r="Y1495" s="183" t="b">
        <f t="shared" si="328"/>
        <v>0</v>
      </c>
      <c r="Z1495" s="138">
        <v>0</v>
      </c>
      <c r="AA1495" s="133"/>
      <c r="AB1495" s="133" t="s">
        <v>121</v>
      </c>
      <c r="AC1495" s="159" t="s">
        <v>1245</v>
      </c>
      <c r="AD1495" s="139"/>
      <c r="AE1495" s="159" t="s">
        <v>1245</v>
      </c>
      <c r="AF1495" s="139">
        <v>61.833333333333336</v>
      </c>
    </row>
    <row r="1496" spans="1:32" s="185" customFormat="1" ht="12">
      <c r="A1496" s="159" t="s">
        <v>1245</v>
      </c>
      <c r="B1496" s="160" t="s">
        <v>48</v>
      </c>
      <c r="C1496" s="161" t="s">
        <v>4456</v>
      </c>
      <c r="D1496" s="162">
        <v>1000004663</v>
      </c>
      <c r="E1496" s="160" t="s">
        <v>4457</v>
      </c>
      <c r="F1496" s="163">
        <v>46074</v>
      </c>
      <c r="G1496" s="137" t="str">
        <f t="shared" si="334"/>
        <v>Targeted Dealer</v>
      </c>
      <c r="H1496" s="159"/>
      <c r="I1496" s="177">
        <v>25</v>
      </c>
      <c r="J1496" s="177"/>
      <c r="K1496" s="178">
        <v>52</v>
      </c>
      <c r="L1496" s="178">
        <f t="shared" si="323"/>
        <v>-27</v>
      </c>
      <c r="M1496" s="178" t="str">
        <f t="shared" si="324"/>
        <v>-</v>
      </c>
      <c r="N1496" s="179">
        <v>0</v>
      </c>
      <c r="O1496" s="180" t="str">
        <f t="shared" si="330"/>
        <v>Aug</v>
      </c>
      <c r="P1496" s="178">
        <v>26</v>
      </c>
      <c r="Q1496" s="181">
        <f t="shared" si="325"/>
        <v>26</v>
      </c>
      <c r="R1496" s="180">
        <f t="shared" si="331"/>
        <v>1</v>
      </c>
      <c r="S1496" s="181" t="b">
        <f t="shared" si="326"/>
        <v>0</v>
      </c>
      <c r="T1496" s="178">
        <f t="shared" si="332"/>
        <v>0</v>
      </c>
      <c r="U1496" s="182" t="str">
        <f t="shared" si="333"/>
        <v>Sep</v>
      </c>
      <c r="V1496" s="178">
        <f t="shared" si="335"/>
        <v>0</v>
      </c>
      <c r="W1496" s="183">
        <f t="shared" si="327"/>
        <v>52</v>
      </c>
      <c r="X1496" s="184" t="b">
        <f t="shared" si="329"/>
        <v>0</v>
      </c>
      <c r="Y1496" s="183" t="b">
        <f t="shared" si="328"/>
        <v>0</v>
      </c>
      <c r="Z1496" s="138">
        <v>0</v>
      </c>
      <c r="AA1496" s="133"/>
      <c r="AB1496" s="133" t="s">
        <v>121</v>
      </c>
      <c r="AC1496" s="159" t="s">
        <v>1245</v>
      </c>
      <c r="AD1496" s="139"/>
      <c r="AE1496" s="159" t="s">
        <v>1245</v>
      </c>
      <c r="AF1496" s="139">
        <v>47.5</v>
      </c>
    </row>
    <row r="1497" spans="1:32" s="185" customFormat="1" ht="12">
      <c r="A1497" s="159" t="s">
        <v>1245</v>
      </c>
      <c r="B1497" s="160" t="s">
        <v>48</v>
      </c>
      <c r="C1497" s="161" t="s">
        <v>4458</v>
      </c>
      <c r="D1497" s="162">
        <v>1000004655</v>
      </c>
      <c r="E1497" s="160" t="s">
        <v>4459</v>
      </c>
      <c r="F1497" s="163">
        <v>46072</v>
      </c>
      <c r="G1497" s="137" t="str">
        <f t="shared" si="334"/>
        <v>Targeted Dealer</v>
      </c>
      <c r="H1497" s="159"/>
      <c r="I1497" s="177">
        <v>59</v>
      </c>
      <c r="J1497" s="177"/>
      <c r="K1497" s="178">
        <v>117</v>
      </c>
      <c r="L1497" s="178">
        <f t="shared" si="323"/>
        <v>-58</v>
      </c>
      <c r="M1497" s="178" t="str">
        <f t="shared" si="324"/>
        <v>-</v>
      </c>
      <c r="N1497" s="179">
        <v>0</v>
      </c>
      <c r="O1497" s="180" t="str">
        <f t="shared" si="330"/>
        <v>Aug</v>
      </c>
      <c r="P1497" s="178">
        <v>91</v>
      </c>
      <c r="Q1497" s="181">
        <f t="shared" si="325"/>
        <v>26</v>
      </c>
      <c r="R1497" s="180">
        <f t="shared" si="331"/>
        <v>0.28571428571428581</v>
      </c>
      <c r="S1497" s="181" t="b">
        <f t="shared" si="326"/>
        <v>0</v>
      </c>
      <c r="T1497" s="178">
        <f t="shared" si="332"/>
        <v>0</v>
      </c>
      <c r="U1497" s="182" t="str">
        <f t="shared" si="333"/>
        <v>Sep</v>
      </c>
      <c r="V1497" s="178">
        <f t="shared" si="335"/>
        <v>0</v>
      </c>
      <c r="W1497" s="183">
        <f t="shared" si="327"/>
        <v>117</v>
      </c>
      <c r="X1497" s="184" t="b">
        <f t="shared" si="329"/>
        <v>0</v>
      </c>
      <c r="Y1497" s="183" t="b">
        <f t="shared" si="328"/>
        <v>0</v>
      </c>
      <c r="Z1497" s="138">
        <v>0</v>
      </c>
      <c r="AA1497" s="133"/>
      <c r="AB1497" s="133" t="s">
        <v>121</v>
      </c>
      <c r="AC1497" s="159" t="s">
        <v>1245</v>
      </c>
      <c r="AD1497" s="139"/>
      <c r="AE1497" s="159" t="s">
        <v>1245</v>
      </c>
      <c r="AF1497" s="139">
        <v>62.583333333333336</v>
      </c>
    </row>
    <row r="1498" spans="1:32" s="185" customFormat="1" ht="12">
      <c r="A1498" s="159" t="s">
        <v>1245</v>
      </c>
      <c r="B1498" s="160" t="s">
        <v>3922</v>
      </c>
      <c r="C1498" s="161" t="s">
        <v>4460</v>
      </c>
      <c r="D1498" s="162">
        <v>1000004629</v>
      </c>
      <c r="E1498" s="160" t="s">
        <v>4461</v>
      </c>
      <c r="F1498" s="163">
        <v>46060</v>
      </c>
      <c r="G1498" s="137" t="str">
        <f t="shared" si="334"/>
        <v>Targeted Dealer</v>
      </c>
      <c r="H1498" s="159"/>
      <c r="I1498" s="177">
        <v>25</v>
      </c>
      <c r="J1498" s="177"/>
      <c r="K1498" s="178">
        <v>26</v>
      </c>
      <c r="L1498" s="178">
        <f t="shared" si="323"/>
        <v>-1</v>
      </c>
      <c r="M1498" s="178" t="str">
        <f t="shared" si="324"/>
        <v>-</v>
      </c>
      <c r="N1498" s="179">
        <v>0</v>
      </c>
      <c r="O1498" s="180" t="str">
        <f t="shared" si="330"/>
        <v>Aug</v>
      </c>
      <c r="P1498" s="178">
        <v>45.5</v>
      </c>
      <c r="Q1498" s="181">
        <f t="shared" si="325"/>
        <v>-19.5</v>
      </c>
      <c r="R1498" s="180">
        <f t="shared" si="331"/>
        <v>-0.4285714285714286</v>
      </c>
      <c r="S1498" s="181" t="b">
        <f t="shared" si="326"/>
        <v>0</v>
      </c>
      <c r="T1498" s="178">
        <f t="shared" si="332"/>
        <v>0</v>
      </c>
      <c r="U1498" s="182" t="str">
        <f t="shared" si="333"/>
        <v>Sep</v>
      </c>
      <c r="V1498" s="178">
        <f t="shared" si="335"/>
        <v>0</v>
      </c>
      <c r="W1498" s="183">
        <f t="shared" si="327"/>
        <v>26</v>
      </c>
      <c r="X1498" s="184" t="b">
        <f t="shared" si="329"/>
        <v>0</v>
      </c>
      <c r="Y1498" s="183" t="b">
        <f t="shared" si="328"/>
        <v>0</v>
      </c>
      <c r="Z1498" s="138">
        <v>0</v>
      </c>
      <c r="AA1498" s="133"/>
      <c r="AB1498" s="133" t="s">
        <v>121</v>
      </c>
      <c r="AC1498" s="159" t="s">
        <v>1245</v>
      </c>
      <c r="AD1498" s="139"/>
      <c r="AE1498" s="159" t="s">
        <v>1245</v>
      </c>
      <c r="AF1498" s="139">
        <v>47.916666666666664</v>
      </c>
    </row>
    <row r="1499" spans="1:32" s="185" customFormat="1" ht="12">
      <c r="A1499" s="159" t="s">
        <v>1245</v>
      </c>
      <c r="B1499" s="160" t="s">
        <v>3922</v>
      </c>
      <c r="C1499" s="161" t="s">
        <v>4462</v>
      </c>
      <c r="D1499" s="162">
        <v>1000004652</v>
      </c>
      <c r="E1499" s="160" t="s">
        <v>4463</v>
      </c>
      <c r="F1499" s="163">
        <v>46070</v>
      </c>
      <c r="G1499" s="137" t="str">
        <f t="shared" si="334"/>
        <v>-</v>
      </c>
      <c r="H1499" s="159"/>
      <c r="I1499" s="177">
        <v>0</v>
      </c>
      <c r="J1499" s="177"/>
      <c r="K1499" s="178">
        <v>0</v>
      </c>
      <c r="L1499" s="178">
        <f t="shared" si="323"/>
        <v>0</v>
      </c>
      <c r="M1499" s="178" t="str">
        <f t="shared" si="324"/>
        <v>-</v>
      </c>
      <c r="N1499" s="179">
        <v>0</v>
      </c>
      <c r="O1499" s="180" t="str">
        <f t="shared" si="330"/>
        <v>Aug</v>
      </c>
      <c r="P1499" s="178">
        <v>0</v>
      </c>
      <c r="Q1499" s="181">
        <f t="shared" si="325"/>
        <v>0</v>
      </c>
      <c r="R1499" s="180" t="str">
        <f t="shared" si="331"/>
        <v xml:space="preserve"> </v>
      </c>
      <c r="S1499" s="181" t="b">
        <f t="shared" si="326"/>
        <v>0</v>
      </c>
      <c r="T1499" s="178">
        <f t="shared" si="332"/>
        <v>0</v>
      </c>
      <c r="U1499" s="182" t="str">
        <f t="shared" si="333"/>
        <v>Sep</v>
      </c>
      <c r="V1499" s="178">
        <f t="shared" si="335"/>
        <v>0</v>
      </c>
      <c r="W1499" s="183">
        <f t="shared" si="327"/>
        <v>0</v>
      </c>
      <c r="X1499" s="184" t="b">
        <f t="shared" si="329"/>
        <v>0</v>
      </c>
      <c r="Y1499" s="183" t="b">
        <f t="shared" si="328"/>
        <v>0</v>
      </c>
      <c r="Z1499" s="138">
        <v>0</v>
      </c>
      <c r="AA1499" s="133"/>
      <c r="AB1499" s="133" t="s">
        <v>121</v>
      </c>
      <c r="AC1499" s="159" t="s">
        <v>1245</v>
      </c>
      <c r="AD1499" s="139"/>
      <c r="AE1499" s="159" t="s">
        <v>1245</v>
      </c>
      <c r="AF1499" s="139">
        <v>4.166666666666667</v>
      </c>
    </row>
    <row r="1500" spans="1:32" s="185" customFormat="1" ht="12">
      <c r="A1500" s="159" t="s">
        <v>3919</v>
      </c>
      <c r="B1500" s="160" t="s">
        <v>84</v>
      </c>
      <c r="C1500" s="161" t="s">
        <v>4464</v>
      </c>
      <c r="D1500" s="162">
        <v>1000004626</v>
      </c>
      <c r="E1500" s="160" t="s">
        <v>4465</v>
      </c>
      <c r="F1500" s="163">
        <v>46059</v>
      </c>
      <c r="G1500" s="137" t="str">
        <f t="shared" si="334"/>
        <v>Targeted Dealer</v>
      </c>
      <c r="H1500" s="159"/>
      <c r="I1500" s="177">
        <v>30</v>
      </c>
      <c r="J1500" s="177"/>
      <c r="K1500" s="178">
        <v>0</v>
      </c>
      <c r="L1500" s="178">
        <f t="shared" si="323"/>
        <v>30</v>
      </c>
      <c r="M1500" s="178" t="str">
        <f t="shared" si="324"/>
        <v>-</v>
      </c>
      <c r="N1500" s="179">
        <v>0</v>
      </c>
      <c r="O1500" s="180" t="str">
        <f t="shared" si="330"/>
        <v>Aug</v>
      </c>
      <c r="P1500" s="178">
        <v>10</v>
      </c>
      <c r="Q1500" s="181">
        <f t="shared" si="325"/>
        <v>-10</v>
      </c>
      <c r="R1500" s="180">
        <f t="shared" si="331"/>
        <v>-1</v>
      </c>
      <c r="S1500" s="181" t="b">
        <f t="shared" si="326"/>
        <v>0</v>
      </c>
      <c r="T1500" s="178">
        <f t="shared" si="332"/>
        <v>0</v>
      </c>
      <c r="U1500" s="182" t="str">
        <f t="shared" si="333"/>
        <v>Sep</v>
      </c>
      <c r="V1500" s="178">
        <f t="shared" si="335"/>
        <v>0</v>
      </c>
      <c r="W1500" s="183">
        <f t="shared" si="327"/>
        <v>0</v>
      </c>
      <c r="X1500" s="184" t="b">
        <f t="shared" si="329"/>
        <v>0</v>
      </c>
      <c r="Y1500" s="183" t="b">
        <f t="shared" si="328"/>
        <v>0</v>
      </c>
      <c r="Z1500" s="138">
        <v>0</v>
      </c>
      <c r="AA1500" s="133"/>
      <c r="AB1500" s="133" t="s">
        <v>121</v>
      </c>
      <c r="AC1500" s="159" t="s">
        <v>3919</v>
      </c>
      <c r="AD1500" s="139"/>
      <c r="AE1500" s="159" t="s">
        <v>3919</v>
      </c>
      <c r="AF1500" s="139">
        <v>23.333333333333332</v>
      </c>
    </row>
    <row r="1501" spans="1:32" s="185" customFormat="1" ht="12">
      <c r="A1501" s="159" t="s">
        <v>121</v>
      </c>
      <c r="B1501" s="160" t="s">
        <v>34</v>
      </c>
      <c r="C1501" s="161" t="s">
        <v>3965</v>
      </c>
      <c r="D1501" s="162">
        <v>1000004329</v>
      </c>
      <c r="E1501" s="160" t="s">
        <v>3963</v>
      </c>
      <c r="F1501" s="163">
        <v>45770</v>
      </c>
      <c r="G1501" s="137" t="str">
        <f t="shared" si="334"/>
        <v>-</v>
      </c>
      <c r="H1501" s="159"/>
      <c r="I1501" s="177">
        <v>0</v>
      </c>
      <c r="J1501" s="177"/>
      <c r="K1501" s="178">
        <v>0</v>
      </c>
      <c r="L1501" s="178">
        <f t="shared" si="323"/>
        <v>0</v>
      </c>
      <c r="M1501" s="178" t="str">
        <f t="shared" si="324"/>
        <v>-</v>
      </c>
      <c r="N1501" s="179">
        <v>0</v>
      </c>
      <c r="O1501" s="180" t="str">
        <f t="shared" si="330"/>
        <v>Aug</v>
      </c>
      <c r="P1501" s="178">
        <v>0</v>
      </c>
      <c r="Q1501" s="181">
        <f t="shared" si="325"/>
        <v>0</v>
      </c>
      <c r="R1501" s="180" t="str">
        <f t="shared" si="331"/>
        <v xml:space="preserve"> </v>
      </c>
      <c r="S1501" s="181" t="b">
        <f t="shared" si="326"/>
        <v>0</v>
      </c>
      <c r="T1501" s="178">
        <f t="shared" si="332"/>
        <v>0</v>
      </c>
      <c r="U1501" s="182" t="str">
        <f t="shared" si="333"/>
        <v>Sep</v>
      </c>
      <c r="V1501" s="178">
        <f t="shared" si="335"/>
        <v>0</v>
      </c>
      <c r="W1501" s="183">
        <f t="shared" si="327"/>
        <v>0</v>
      </c>
      <c r="X1501" s="184" t="b">
        <f t="shared" si="329"/>
        <v>0</v>
      </c>
      <c r="Y1501" s="183" t="b">
        <f t="shared" si="328"/>
        <v>0</v>
      </c>
      <c r="Z1501" s="138">
        <v>0</v>
      </c>
      <c r="AA1501" s="133"/>
      <c r="AB1501" s="133" t="s">
        <v>121</v>
      </c>
      <c r="AC1501" s="159" t="s">
        <v>121</v>
      </c>
      <c r="AD1501" s="139"/>
      <c r="AE1501" s="159" t="s">
        <v>121</v>
      </c>
      <c r="AF1501" s="139">
        <v>34.5</v>
      </c>
    </row>
    <row r="1502" spans="1:32" s="185" customFormat="1" ht="12">
      <c r="A1502" s="159" t="s">
        <v>121</v>
      </c>
      <c r="B1502" s="160" t="s">
        <v>34</v>
      </c>
      <c r="C1502" s="161" t="s">
        <v>4469</v>
      </c>
      <c r="D1502" s="162">
        <v>1000004627</v>
      </c>
      <c r="E1502" s="160" t="s">
        <v>4470</v>
      </c>
      <c r="F1502" s="163">
        <v>46059</v>
      </c>
      <c r="G1502" s="137" t="str">
        <f t="shared" si="334"/>
        <v>Targeted Dealer</v>
      </c>
      <c r="H1502" s="159"/>
      <c r="I1502" s="177">
        <v>160</v>
      </c>
      <c r="J1502" s="177"/>
      <c r="K1502" s="178">
        <v>135</v>
      </c>
      <c r="L1502" s="178">
        <f t="shared" si="323"/>
        <v>25</v>
      </c>
      <c r="M1502" s="178" t="str">
        <f t="shared" si="324"/>
        <v>-</v>
      </c>
      <c r="N1502" s="179">
        <v>0</v>
      </c>
      <c r="O1502" s="180" t="str">
        <f t="shared" si="330"/>
        <v>Aug</v>
      </c>
      <c r="P1502" s="178">
        <v>58</v>
      </c>
      <c r="Q1502" s="181">
        <f t="shared" si="325"/>
        <v>77</v>
      </c>
      <c r="R1502" s="180">
        <f t="shared" si="331"/>
        <v>1.3275862068965516</v>
      </c>
      <c r="S1502" s="181" t="b">
        <f t="shared" si="326"/>
        <v>0</v>
      </c>
      <c r="T1502" s="178">
        <f t="shared" si="332"/>
        <v>0</v>
      </c>
      <c r="U1502" s="182" t="str">
        <f t="shared" si="333"/>
        <v>Sep</v>
      </c>
      <c r="V1502" s="178">
        <f t="shared" si="335"/>
        <v>0</v>
      </c>
      <c r="W1502" s="183">
        <f t="shared" si="327"/>
        <v>135</v>
      </c>
      <c r="X1502" s="184" t="b">
        <f t="shared" si="329"/>
        <v>0</v>
      </c>
      <c r="Y1502" s="183" t="b">
        <f t="shared" si="328"/>
        <v>0</v>
      </c>
      <c r="Z1502" s="138">
        <v>0</v>
      </c>
      <c r="AA1502" s="133"/>
      <c r="AB1502" s="133" t="s">
        <v>121</v>
      </c>
      <c r="AC1502" s="159" t="s">
        <v>121</v>
      </c>
      <c r="AD1502" s="139"/>
      <c r="AE1502" s="159" t="s">
        <v>121</v>
      </c>
      <c r="AF1502" s="139">
        <v>141.23333333333332</v>
      </c>
    </row>
    <row r="1503" spans="1:32" s="185" customFormat="1" ht="12">
      <c r="A1503" s="159" t="s">
        <v>1245</v>
      </c>
      <c r="B1503" s="160" t="s">
        <v>58</v>
      </c>
      <c r="C1503" s="161" t="s">
        <v>4471</v>
      </c>
      <c r="D1503" s="162">
        <v>1000004535</v>
      </c>
      <c r="E1503" s="160" t="s">
        <v>4472</v>
      </c>
      <c r="F1503" s="163">
        <v>45976</v>
      </c>
      <c r="G1503" s="137" t="str">
        <f t="shared" si="334"/>
        <v>Targeted Dealer</v>
      </c>
      <c r="H1503" s="159"/>
      <c r="I1503" s="177">
        <v>20</v>
      </c>
      <c r="J1503" s="177"/>
      <c r="K1503" s="178">
        <v>80.400000000000006</v>
      </c>
      <c r="L1503" s="178">
        <f t="shared" si="323"/>
        <v>-60.400000000000006</v>
      </c>
      <c r="M1503" s="178" t="str">
        <f t="shared" si="324"/>
        <v>-</v>
      </c>
      <c r="N1503" s="179">
        <v>0</v>
      </c>
      <c r="O1503" s="180" t="str">
        <f t="shared" si="330"/>
        <v>Aug</v>
      </c>
      <c r="P1503" s="178">
        <v>56.7</v>
      </c>
      <c r="Q1503" s="181">
        <f t="shared" si="325"/>
        <v>23.700000000000003</v>
      </c>
      <c r="R1503" s="180">
        <f t="shared" si="331"/>
        <v>0.41798941798941791</v>
      </c>
      <c r="S1503" s="181" t="b">
        <f t="shared" si="326"/>
        <v>0</v>
      </c>
      <c r="T1503" s="178">
        <f t="shared" si="332"/>
        <v>0</v>
      </c>
      <c r="U1503" s="182" t="str">
        <f t="shared" si="333"/>
        <v>Sep</v>
      </c>
      <c r="V1503" s="178">
        <f t="shared" si="335"/>
        <v>0</v>
      </c>
      <c r="W1503" s="183">
        <f t="shared" si="327"/>
        <v>80.400000000000006</v>
      </c>
      <c r="X1503" s="184" t="b">
        <f t="shared" si="329"/>
        <v>0</v>
      </c>
      <c r="Y1503" s="183" t="b">
        <f t="shared" si="328"/>
        <v>0</v>
      </c>
      <c r="Z1503" s="138">
        <v>0</v>
      </c>
      <c r="AA1503" s="133"/>
      <c r="AB1503" s="133" t="s">
        <v>121</v>
      </c>
      <c r="AC1503" s="159" t="s">
        <v>1245</v>
      </c>
      <c r="AD1503" s="139"/>
      <c r="AE1503" s="159" t="s">
        <v>1245</v>
      </c>
      <c r="AF1503" s="139">
        <v>108.49166666666667</v>
      </c>
    </row>
    <row r="1504" spans="1:32" s="185" customFormat="1" ht="12">
      <c r="A1504" s="159" t="s">
        <v>1245</v>
      </c>
      <c r="B1504" s="160" t="s">
        <v>58</v>
      </c>
      <c r="C1504" s="161" t="s">
        <v>4473</v>
      </c>
      <c r="D1504" s="162">
        <v>1000004632</v>
      </c>
      <c r="E1504" s="160" t="s">
        <v>4474</v>
      </c>
      <c r="F1504" s="163">
        <v>46060</v>
      </c>
      <c r="G1504" s="137" t="str">
        <f t="shared" si="334"/>
        <v>Targeted Dealer</v>
      </c>
      <c r="H1504" s="159"/>
      <c r="I1504" s="177">
        <v>20</v>
      </c>
      <c r="J1504" s="177"/>
      <c r="K1504" s="178">
        <v>24</v>
      </c>
      <c r="L1504" s="178">
        <f t="shared" si="323"/>
        <v>-4</v>
      </c>
      <c r="M1504" s="178" t="str">
        <f t="shared" si="324"/>
        <v>-</v>
      </c>
      <c r="N1504" s="179">
        <v>0</v>
      </c>
      <c r="O1504" s="180" t="str">
        <f t="shared" si="330"/>
        <v>Aug</v>
      </c>
      <c r="P1504" s="178">
        <v>22.5</v>
      </c>
      <c r="Q1504" s="181">
        <f t="shared" si="325"/>
        <v>1.5</v>
      </c>
      <c r="R1504" s="180">
        <f t="shared" si="331"/>
        <v>6.6666666666666652E-2</v>
      </c>
      <c r="S1504" s="181" t="b">
        <f t="shared" si="326"/>
        <v>0</v>
      </c>
      <c r="T1504" s="178">
        <f t="shared" si="332"/>
        <v>0</v>
      </c>
      <c r="U1504" s="182" t="str">
        <f t="shared" si="333"/>
        <v>Sep</v>
      </c>
      <c r="V1504" s="178">
        <f t="shared" si="335"/>
        <v>0</v>
      </c>
      <c r="W1504" s="183">
        <f t="shared" si="327"/>
        <v>24</v>
      </c>
      <c r="X1504" s="184" t="b">
        <f t="shared" si="329"/>
        <v>0</v>
      </c>
      <c r="Y1504" s="183" t="b">
        <f t="shared" si="328"/>
        <v>0</v>
      </c>
      <c r="Z1504" s="138">
        <v>0</v>
      </c>
      <c r="AA1504" s="133"/>
      <c r="AB1504" s="133" t="s">
        <v>121</v>
      </c>
      <c r="AC1504" s="159" t="s">
        <v>1245</v>
      </c>
      <c r="AD1504" s="139"/>
      <c r="AE1504" s="159" t="s">
        <v>1245</v>
      </c>
      <c r="AF1504" s="139">
        <v>17.25</v>
      </c>
    </row>
    <row r="1505" spans="1:32" s="185" customFormat="1" ht="12">
      <c r="A1505" s="159" t="s">
        <v>1245</v>
      </c>
      <c r="B1505" s="160" t="s">
        <v>45</v>
      </c>
      <c r="C1505" s="161" t="s">
        <v>1591</v>
      </c>
      <c r="D1505" s="162">
        <v>1000003169</v>
      </c>
      <c r="E1505" s="160" t="s">
        <v>1592</v>
      </c>
      <c r="F1505" s="163">
        <v>44918</v>
      </c>
      <c r="G1505" s="137" t="str">
        <f t="shared" si="334"/>
        <v>Targeted Dealer</v>
      </c>
      <c r="H1505" s="159"/>
      <c r="I1505" s="177">
        <v>40</v>
      </c>
      <c r="J1505" s="177"/>
      <c r="K1505" s="178">
        <v>40</v>
      </c>
      <c r="L1505" s="178">
        <f t="shared" si="323"/>
        <v>0</v>
      </c>
      <c r="M1505" s="178" t="str">
        <f t="shared" si="324"/>
        <v>-</v>
      </c>
      <c r="N1505" s="179">
        <v>0</v>
      </c>
      <c r="O1505" s="180" t="str">
        <f t="shared" si="330"/>
        <v>Aug</v>
      </c>
      <c r="P1505" s="178">
        <v>40</v>
      </c>
      <c r="Q1505" s="181">
        <f t="shared" si="325"/>
        <v>0</v>
      </c>
      <c r="R1505" s="180">
        <f t="shared" si="331"/>
        <v>0</v>
      </c>
      <c r="S1505" s="181" t="b">
        <f t="shared" si="326"/>
        <v>0</v>
      </c>
      <c r="T1505" s="178">
        <f t="shared" si="332"/>
        <v>0</v>
      </c>
      <c r="U1505" s="182" t="str">
        <f t="shared" si="333"/>
        <v>Sep</v>
      </c>
      <c r="V1505" s="178">
        <f t="shared" si="335"/>
        <v>0</v>
      </c>
      <c r="W1505" s="183">
        <f t="shared" si="327"/>
        <v>40</v>
      </c>
      <c r="X1505" s="184" t="b">
        <f t="shared" si="329"/>
        <v>0</v>
      </c>
      <c r="Y1505" s="183" t="b">
        <f t="shared" si="328"/>
        <v>0</v>
      </c>
      <c r="Z1505" s="138">
        <v>0</v>
      </c>
      <c r="AA1505" s="133"/>
      <c r="AB1505" s="133" t="s">
        <v>121</v>
      </c>
      <c r="AC1505" s="159" t="s">
        <v>1245</v>
      </c>
      <c r="AD1505" s="139"/>
      <c r="AE1505" s="159" t="s">
        <v>1245</v>
      </c>
      <c r="AF1505" s="139">
        <v>80</v>
      </c>
    </row>
    <row r="1506" spans="1:32" s="185" customFormat="1" ht="12">
      <c r="A1506" s="159" t="s">
        <v>3061</v>
      </c>
      <c r="B1506" s="160" t="s">
        <v>101</v>
      </c>
      <c r="C1506" s="161" t="s">
        <v>3305</v>
      </c>
      <c r="D1506" s="162">
        <v>1000001859</v>
      </c>
      <c r="E1506" s="160" t="s">
        <v>3306</v>
      </c>
      <c r="F1506" s="163">
        <v>44739</v>
      </c>
      <c r="G1506" s="137" t="str">
        <f t="shared" si="334"/>
        <v>Targeted Dealer</v>
      </c>
      <c r="H1506" s="159"/>
      <c r="I1506" s="177">
        <v>25</v>
      </c>
      <c r="J1506" s="177"/>
      <c r="K1506" s="178">
        <v>17</v>
      </c>
      <c r="L1506" s="178">
        <f t="shared" si="323"/>
        <v>8</v>
      </c>
      <c r="M1506" s="178" t="str">
        <f t="shared" si="324"/>
        <v>-</v>
      </c>
      <c r="N1506" s="179">
        <v>0</v>
      </c>
      <c r="O1506" s="180" t="str">
        <f t="shared" si="330"/>
        <v>Aug</v>
      </c>
      <c r="P1506" s="178">
        <v>25</v>
      </c>
      <c r="Q1506" s="181">
        <f t="shared" si="325"/>
        <v>-8</v>
      </c>
      <c r="R1506" s="180">
        <f t="shared" si="331"/>
        <v>-0.31999999999999995</v>
      </c>
      <c r="S1506" s="181" t="b">
        <f t="shared" si="326"/>
        <v>0</v>
      </c>
      <c r="T1506" s="178">
        <f t="shared" si="332"/>
        <v>0</v>
      </c>
      <c r="U1506" s="182" t="str">
        <f t="shared" si="333"/>
        <v>Sep</v>
      </c>
      <c r="V1506" s="178">
        <f t="shared" si="335"/>
        <v>0</v>
      </c>
      <c r="W1506" s="183">
        <f t="shared" si="327"/>
        <v>17</v>
      </c>
      <c r="X1506" s="184" t="b">
        <f t="shared" si="329"/>
        <v>0</v>
      </c>
      <c r="Y1506" s="183" t="b">
        <f t="shared" si="328"/>
        <v>0</v>
      </c>
      <c r="Z1506" s="138">
        <v>0</v>
      </c>
      <c r="AA1506" s="133"/>
      <c r="AB1506" s="133" t="s">
        <v>121</v>
      </c>
      <c r="AC1506" s="159" t="s">
        <v>3061</v>
      </c>
      <c r="AD1506" s="139"/>
      <c r="AE1506" s="159" t="s">
        <v>3061</v>
      </c>
      <c r="AF1506" s="139">
        <v>19.166666666666668</v>
      </c>
    </row>
    <row r="1507" spans="1:32" s="185" customFormat="1" ht="12">
      <c r="A1507" s="159" t="s">
        <v>3061</v>
      </c>
      <c r="B1507" s="160" t="s">
        <v>101</v>
      </c>
      <c r="C1507" s="161" t="s">
        <v>4475</v>
      </c>
      <c r="D1507" s="162">
        <v>1000004621</v>
      </c>
      <c r="E1507" s="160" t="s">
        <v>4476</v>
      </c>
      <c r="F1507" s="163">
        <v>46060</v>
      </c>
      <c r="G1507" s="137" t="str">
        <f t="shared" si="334"/>
        <v>Targeted Dealer</v>
      </c>
      <c r="H1507" s="159"/>
      <c r="I1507" s="177">
        <v>30</v>
      </c>
      <c r="J1507" s="177"/>
      <c r="K1507" s="178">
        <v>0</v>
      </c>
      <c r="L1507" s="178">
        <f t="shared" ref="L1507:L1518" si="336">I1507-K1507</f>
        <v>30</v>
      </c>
      <c r="M1507" s="178" t="str">
        <f t="shared" ref="M1507:M1518" si="337">IFERROR((K1507/J1507%),"-")</f>
        <v>-</v>
      </c>
      <c r="N1507" s="179">
        <v>0</v>
      </c>
      <c r="O1507" s="180" t="str">
        <f t="shared" si="330"/>
        <v>Aug</v>
      </c>
      <c r="P1507" s="178">
        <v>30</v>
      </c>
      <c r="Q1507" s="181">
        <f t="shared" ref="Q1507:Q1518" si="338">K1507-P1507</f>
        <v>-30</v>
      </c>
      <c r="R1507" s="180">
        <f t="shared" si="331"/>
        <v>-1</v>
      </c>
      <c r="S1507" s="181" t="b">
        <f t="shared" ref="S1507:S1518" si="339">IF(N1507&gt;0,IF(O1507="","-",IF(R1507&lt;0%,"DEGROWTH","GROWTH")))</f>
        <v>0</v>
      </c>
      <c r="T1507" s="178">
        <f t="shared" si="332"/>
        <v>0</v>
      </c>
      <c r="U1507" s="182" t="str">
        <f t="shared" si="333"/>
        <v>Sep</v>
      </c>
      <c r="V1507" s="178">
        <f t="shared" si="335"/>
        <v>0</v>
      </c>
      <c r="W1507" s="183">
        <f t="shared" ref="W1507:W1518" si="340">K1507-V1507</f>
        <v>0</v>
      </c>
      <c r="X1507" s="184" t="b">
        <f t="shared" si="329"/>
        <v>0</v>
      </c>
      <c r="Y1507" s="183" t="b">
        <f t="shared" ref="Y1507:Y1518" si="341">IF(T1507&gt;0,IF(U1507="","-",IF(X1507&lt;0%,"DEGROWTH","GROWTH")))</f>
        <v>0</v>
      </c>
      <c r="Z1507" s="138">
        <v>0</v>
      </c>
      <c r="AA1507" s="133"/>
      <c r="AB1507" s="133" t="s">
        <v>121</v>
      </c>
      <c r="AC1507" s="159" t="s">
        <v>3061</v>
      </c>
      <c r="AD1507" s="139"/>
      <c r="AE1507" s="159" t="s">
        <v>3061</v>
      </c>
      <c r="AF1507" s="139">
        <v>19.166666666666668</v>
      </c>
    </row>
    <row r="1508" spans="1:32" s="185" customFormat="1" ht="12">
      <c r="A1508" s="159" t="s">
        <v>121</v>
      </c>
      <c r="B1508" s="160" t="s">
        <v>37</v>
      </c>
      <c r="C1508" s="161" t="s">
        <v>1219</v>
      </c>
      <c r="D1508" s="162">
        <v>1000003000</v>
      </c>
      <c r="E1508" s="160" t="s">
        <v>1220</v>
      </c>
      <c r="F1508" s="163">
        <v>44833</v>
      </c>
      <c r="G1508" s="137" t="str">
        <f t="shared" si="334"/>
        <v>Targeted Dealer</v>
      </c>
      <c r="H1508" s="159"/>
      <c r="I1508" s="177">
        <v>70</v>
      </c>
      <c r="J1508" s="177"/>
      <c r="K1508" s="178">
        <v>0</v>
      </c>
      <c r="L1508" s="178">
        <f t="shared" si="336"/>
        <v>70</v>
      </c>
      <c r="M1508" s="178" t="str">
        <f t="shared" si="337"/>
        <v>-</v>
      </c>
      <c r="N1508" s="179">
        <v>0</v>
      </c>
      <c r="O1508" s="180" t="str">
        <f t="shared" si="330"/>
        <v>Aug</v>
      </c>
      <c r="P1508" s="178">
        <v>90</v>
      </c>
      <c r="Q1508" s="181">
        <f t="shared" si="338"/>
        <v>-90</v>
      </c>
      <c r="R1508" s="180">
        <f t="shared" si="331"/>
        <v>-1</v>
      </c>
      <c r="S1508" s="181" t="b">
        <f t="shared" si="339"/>
        <v>0</v>
      </c>
      <c r="T1508" s="178">
        <f t="shared" si="332"/>
        <v>0</v>
      </c>
      <c r="U1508" s="182" t="str">
        <f t="shared" si="333"/>
        <v>Sep</v>
      </c>
      <c r="V1508" s="178">
        <f t="shared" si="335"/>
        <v>0</v>
      </c>
      <c r="W1508" s="183">
        <f t="shared" si="340"/>
        <v>0</v>
      </c>
      <c r="X1508" s="184" t="b">
        <f t="shared" si="329"/>
        <v>0</v>
      </c>
      <c r="Y1508" s="183" t="b">
        <f t="shared" si="341"/>
        <v>0</v>
      </c>
      <c r="Z1508" s="138">
        <v>0</v>
      </c>
      <c r="AA1508" s="133"/>
      <c r="AB1508" s="133" t="s">
        <v>121</v>
      </c>
      <c r="AC1508" s="159" t="s">
        <v>121</v>
      </c>
      <c r="AD1508" s="139"/>
      <c r="AE1508" s="159" t="s">
        <v>121</v>
      </c>
      <c r="AF1508" s="139">
        <v>48.141666666666673</v>
      </c>
    </row>
    <row r="1509" spans="1:32" s="185" customFormat="1" ht="12">
      <c r="A1509" s="159" t="s">
        <v>121</v>
      </c>
      <c r="B1509" s="160" t="s">
        <v>32</v>
      </c>
      <c r="C1509" s="161" t="s">
        <v>4477</v>
      </c>
      <c r="D1509" s="162">
        <v>1000004635</v>
      </c>
      <c r="E1509" s="160" t="s">
        <v>4478</v>
      </c>
      <c r="F1509" s="163">
        <v>46066</v>
      </c>
      <c r="G1509" s="137" t="str">
        <f t="shared" si="334"/>
        <v>Targeted Dealer</v>
      </c>
      <c r="H1509" s="159"/>
      <c r="I1509" s="177">
        <v>500</v>
      </c>
      <c r="J1509" s="177"/>
      <c r="K1509" s="178">
        <v>650</v>
      </c>
      <c r="L1509" s="178">
        <f t="shared" si="336"/>
        <v>-150</v>
      </c>
      <c r="M1509" s="178" t="str">
        <f t="shared" si="337"/>
        <v>-</v>
      </c>
      <c r="N1509" s="179">
        <v>0</v>
      </c>
      <c r="O1509" s="180" t="str">
        <f t="shared" si="330"/>
        <v>Aug</v>
      </c>
      <c r="P1509" s="178">
        <v>360</v>
      </c>
      <c r="Q1509" s="181">
        <f t="shared" si="338"/>
        <v>290</v>
      </c>
      <c r="R1509" s="180">
        <f t="shared" si="331"/>
        <v>0.80555555555555558</v>
      </c>
      <c r="S1509" s="181" t="b">
        <f t="shared" si="339"/>
        <v>0</v>
      </c>
      <c r="T1509" s="178">
        <f t="shared" si="332"/>
        <v>0</v>
      </c>
      <c r="U1509" s="182" t="str">
        <f t="shared" si="333"/>
        <v>Sep</v>
      </c>
      <c r="V1509" s="178">
        <f t="shared" si="335"/>
        <v>0</v>
      </c>
      <c r="W1509" s="183">
        <f t="shared" si="340"/>
        <v>650</v>
      </c>
      <c r="X1509" s="184" t="b">
        <f t="shared" si="329"/>
        <v>0</v>
      </c>
      <c r="Y1509" s="183" t="b">
        <f t="shared" si="341"/>
        <v>0</v>
      </c>
      <c r="Z1509" s="138">
        <v>0</v>
      </c>
      <c r="AA1509" s="133"/>
      <c r="AB1509" s="133" t="s">
        <v>121</v>
      </c>
      <c r="AC1509" s="159" t="s">
        <v>121</v>
      </c>
      <c r="AD1509" s="139"/>
      <c r="AE1509" s="159" t="s">
        <v>121</v>
      </c>
      <c r="AF1509" s="139">
        <v>479.16666666666669</v>
      </c>
    </row>
    <row r="1510" spans="1:32" s="185" customFormat="1" ht="12">
      <c r="A1510" s="159" t="s">
        <v>121</v>
      </c>
      <c r="B1510" s="160" t="s">
        <v>814</v>
      </c>
      <c r="C1510" s="161" t="s">
        <v>4481</v>
      </c>
      <c r="D1510" s="162">
        <v>1000004622</v>
      </c>
      <c r="E1510" s="160" t="s">
        <v>4482</v>
      </c>
      <c r="F1510" s="163">
        <v>46044</v>
      </c>
      <c r="G1510" s="137" t="str">
        <f t="shared" si="334"/>
        <v>Targeted Dealer</v>
      </c>
      <c r="H1510" s="159"/>
      <c r="I1510" s="177">
        <v>25</v>
      </c>
      <c r="J1510" s="177"/>
      <c r="K1510" s="178">
        <v>0</v>
      </c>
      <c r="L1510" s="178">
        <f t="shared" si="336"/>
        <v>25</v>
      </c>
      <c r="M1510" s="178" t="str">
        <f t="shared" si="337"/>
        <v>-</v>
      </c>
      <c r="N1510" s="179">
        <v>0</v>
      </c>
      <c r="O1510" s="180" t="str">
        <f t="shared" si="330"/>
        <v>Aug</v>
      </c>
      <c r="P1510" s="178">
        <v>0</v>
      </c>
      <c r="Q1510" s="181">
        <f t="shared" si="338"/>
        <v>0</v>
      </c>
      <c r="R1510" s="180" t="str">
        <f t="shared" si="331"/>
        <v xml:space="preserve"> </v>
      </c>
      <c r="S1510" s="181" t="b">
        <f t="shared" si="339"/>
        <v>0</v>
      </c>
      <c r="T1510" s="178">
        <f t="shared" si="332"/>
        <v>0</v>
      </c>
      <c r="U1510" s="182" t="str">
        <f t="shared" si="333"/>
        <v>Sep</v>
      </c>
      <c r="V1510" s="178">
        <f t="shared" si="335"/>
        <v>0</v>
      </c>
      <c r="W1510" s="183">
        <f t="shared" si="340"/>
        <v>0</v>
      </c>
      <c r="X1510" s="184" t="b">
        <f t="shared" si="329"/>
        <v>0</v>
      </c>
      <c r="Y1510" s="183" t="b">
        <f t="shared" si="341"/>
        <v>0</v>
      </c>
      <c r="Z1510" s="138">
        <v>0</v>
      </c>
      <c r="AA1510" s="133"/>
      <c r="AB1510" s="133" t="s">
        <v>121</v>
      </c>
      <c r="AC1510" s="159" t="s">
        <v>121</v>
      </c>
      <c r="AD1510" s="139"/>
      <c r="AE1510" s="159" t="s">
        <v>121</v>
      </c>
      <c r="AF1510" s="139">
        <v>17.75</v>
      </c>
    </row>
    <row r="1511" spans="1:32" s="185" customFormat="1" ht="12">
      <c r="A1511" s="159" t="s">
        <v>121</v>
      </c>
      <c r="B1511" s="160" t="s">
        <v>814</v>
      </c>
      <c r="C1511" s="161" t="s">
        <v>3851</v>
      </c>
      <c r="D1511" s="162">
        <v>1000004264</v>
      </c>
      <c r="E1511" s="160" t="s">
        <v>3849</v>
      </c>
      <c r="F1511" s="163">
        <v>45699</v>
      </c>
      <c r="G1511" s="137" t="str">
        <f t="shared" si="334"/>
        <v>Targeted Dealer</v>
      </c>
      <c r="H1511" s="159"/>
      <c r="I1511" s="177">
        <v>25</v>
      </c>
      <c r="J1511" s="177"/>
      <c r="K1511" s="178">
        <v>0</v>
      </c>
      <c r="L1511" s="178">
        <f t="shared" si="336"/>
        <v>25</v>
      </c>
      <c r="M1511" s="178" t="str">
        <f t="shared" si="337"/>
        <v>-</v>
      </c>
      <c r="N1511" s="179">
        <v>0</v>
      </c>
      <c r="O1511" s="180" t="str">
        <f t="shared" si="330"/>
        <v>Aug</v>
      </c>
      <c r="P1511" s="178">
        <v>15.75</v>
      </c>
      <c r="Q1511" s="181">
        <f t="shared" si="338"/>
        <v>-15.75</v>
      </c>
      <c r="R1511" s="180">
        <f t="shared" si="331"/>
        <v>-1</v>
      </c>
      <c r="S1511" s="181" t="b">
        <f t="shared" si="339"/>
        <v>0</v>
      </c>
      <c r="T1511" s="178">
        <f t="shared" si="332"/>
        <v>0</v>
      </c>
      <c r="U1511" s="182" t="str">
        <f t="shared" si="333"/>
        <v>Sep</v>
      </c>
      <c r="V1511" s="178">
        <f t="shared" si="335"/>
        <v>0</v>
      </c>
      <c r="W1511" s="183">
        <f t="shared" si="340"/>
        <v>0</v>
      </c>
      <c r="X1511" s="184" t="b">
        <f t="shared" si="329"/>
        <v>0</v>
      </c>
      <c r="Y1511" s="183" t="b">
        <f t="shared" si="341"/>
        <v>0</v>
      </c>
      <c r="Z1511" s="138">
        <v>0</v>
      </c>
      <c r="AA1511" s="133"/>
      <c r="AB1511" s="133" t="s">
        <v>121</v>
      </c>
      <c r="AC1511" s="159" t="s">
        <v>121</v>
      </c>
      <c r="AD1511" s="139"/>
      <c r="AE1511" s="159" t="s">
        <v>121</v>
      </c>
      <c r="AF1511" s="139">
        <v>17.591666666666665</v>
      </c>
    </row>
    <row r="1512" spans="1:32" s="185" customFormat="1" ht="12">
      <c r="A1512" s="159" t="s">
        <v>3918</v>
      </c>
      <c r="B1512" s="160" t="s">
        <v>69</v>
      </c>
      <c r="C1512" s="161" t="s">
        <v>4520</v>
      </c>
      <c r="D1512" s="162">
        <v>1000004682</v>
      </c>
      <c r="E1512" s="160" t="s">
        <v>4489</v>
      </c>
      <c r="F1512" s="163">
        <v>46099</v>
      </c>
      <c r="G1512" s="137" t="str">
        <f t="shared" si="334"/>
        <v>Targeted Dealer</v>
      </c>
      <c r="H1512" s="159"/>
      <c r="I1512" s="177">
        <v>140</v>
      </c>
      <c r="J1512" s="177"/>
      <c r="K1512" s="178">
        <v>209</v>
      </c>
      <c r="L1512" s="178">
        <f t="shared" si="336"/>
        <v>-69</v>
      </c>
      <c r="M1512" s="178" t="str">
        <f t="shared" si="337"/>
        <v>-</v>
      </c>
      <c r="N1512" s="179">
        <v>0</v>
      </c>
      <c r="O1512" s="180" t="str">
        <f t="shared" si="330"/>
        <v>Aug</v>
      </c>
      <c r="P1512" s="178">
        <v>126</v>
      </c>
      <c r="Q1512" s="181">
        <f t="shared" si="338"/>
        <v>83</v>
      </c>
      <c r="R1512" s="180">
        <f t="shared" si="331"/>
        <v>0.65873015873015883</v>
      </c>
      <c r="S1512" s="181" t="b">
        <f t="shared" si="339"/>
        <v>0</v>
      </c>
      <c r="T1512" s="178">
        <f t="shared" si="332"/>
        <v>0</v>
      </c>
      <c r="U1512" s="182" t="str">
        <f t="shared" si="333"/>
        <v>Sep</v>
      </c>
      <c r="V1512" s="178">
        <f t="shared" si="335"/>
        <v>0</v>
      </c>
      <c r="W1512" s="183">
        <f t="shared" si="340"/>
        <v>209</v>
      </c>
      <c r="X1512" s="184" t="b">
        <f t="shared" ref="X1512:X1569" si="342">IFERROR(IF(U1512="July",(K1512/V1512-1)),0)</f>
        <v>0</v>
      </c>
      <c r="Y1512" s="183" t="b">
        <f t="shared" si="341"/>
        <v>0</v>
      </c>
      <c r="Z1512" s="138">
        <v>0</v>
      </c>
      <c r="AA1512" s="133"/>
      <c r="AB1512" s="133" t="s">
        <v>121</v>
      </c>
      <c r="AC1512" s="159"/>
      <c r="AD1512" s="139"/>
      <c r="AE1512" s="159" t="s">
        <v>3918</v>
      </c>
      <c r="AF1512" s="139">
        <v>153.66666666666666</v>
      </c>
    </row>
    <row r="1513" spans="1:32" s="185" customFormat="1" ht="12">
      <c r="A1513" s="159" t="s">
        <v>121</v>
      </c>
      <c r="B1513" s="160" t="s">
        <v>548</v>
      </c>
      <c r="C1513" s="161" t="s">
        <v>4546</v>
      </c>
      <c r="D1513" s="162">
        <v>1000004681</v>
      </c>
      <c r="E1513" s="160" t="s">
        <v>4490</v>
      </c>
      <c r="F1513" s="163">
        <v>46099</v>
      </c>
      <c r="G1513" s="137" t="str">
        <f t="shared" si="334"/>
        <v>Targeted Dealer</v>
      </c>
      <c r="H1513" s="159"/>
      <c r="I1513" s="177">
        <v>40</v>
      </c>
      <c r="J1513" s="177"/>
      <c r="K1513" s="178">
        <v>0</v>
      </c>
      <c r="L1513" s="178">
        <f t="shared" si="336"/>
        <v>40</v>
      </c>
      <c r="M1513" s="178" t="str">
        <f t="shared" si="337"/>
        <v>-</v>
      </c>
      <c r="N1513" s="179">
        <v>0</v>
      </c>
      <c r="O1513" s="180" t="str">
        <f t="shared" si="330"/>
        <v>Aug</v>
      </c>
      <c r="P1513" s="178">
        <v>20</v>
      </c>
      <c r="Q1513" s="181">
        <f t="shared" si="338"/>
        <v>-20</v>
      </c>
      <c r="R1513" s="180">
        <f t="shared" si="331"/>
        <v>-1</v>
      </c>
      <c r="S1513" s="181" t="b">
        <f t="shared" si="339"/>
        <v>0</v>
      </c>
      <c r="T1513" s="178">
        <f t="shared" si="332"/>
        <v>0</v>
      </c>
      <c r="U1513" s="182" t="str">
        <f t="shared" si="333"/>
        <v>Sep</v>
      </c>
      <c r="V1513" s="178">
        <f t="shared" si="335"/>
        <v>0</v>
      </c>
      <c r="W1513" s="183">
        <f t="shared" si="340"/>
        <v>0</v>
      </c>
      <c r="X1513" s="184" t="b">
        <f t="shared" si="342"/>
        <v>0</v>
      </c>
      <c r="Y1513" s="183" t="b">
        <f t="shared" si="341"/>
        <v>0</v>
      </c>
      <c r="Z1513" s="138">
        <v>0</v>
      </c>
      <c r="AA1513" s="133"/>
      <c r="AB1513" s="133" t="s">
        <v>121</v>
      </c>
      <c r="AC1513" s="159"/>
      <c r="AD1513" s="139"/>
      <c r="AE1513" s="159" t="s">
        <v>121</v>
      </c>
      <c r="AF1513" s="139">
        <v>11.666666666666666</v>
      </c>
    </row>
    <row r="1514" spans="1:32" s="185" customFormat="1" ht="12">
      <c r="A1514" s="159" t="s">
        <v>121</v>
      </c>
      <c r="B1514" s="160" t="s">
        <v>613</v>
      </c>
      <c r="C1514" s="161" t="s">
        <v>629</v>
      </c>
      <c r="D1514" s="162">
        <v>1000000093</v>
      </c>
      <c r="E1514" s="160" t="s">
        <v>4491</v>
      </c>
      <c r="F1514" s="163">
        <v>44738</v>
      </c>
      <c r="G1514" s="137" t="str">
        <f t="shared" si="334"/>
        <v>Targeted Dealer</v>
      </c>
      <c r="H1514" s="159"/>
      <c r="I1514" s="177">
        <v>80</v>
      </c>
      <c r="J1514" s="177"/>
      <c r="K1514" s="178">
        <v>25</v>
      </c>
      <c r="L1514" s="178">
        <f t="shared" si="336"/>
        <v>55</v>
      </c>
      <c r="M1514" s="178" t="str">
        <f t="shared" si="337"/>
        <v>-</v>
      </c>
      <c r="N1514" s="179">
        <v>0</v>
      </c>
      <c r="O1514" s="180" t="str">
        <f t="shared" si="330"/>
        <v>Aug</v>
      </c>
      <c r="P1514" s="178">
        <v>0</v>
      </c>
      <c r="Q1514" s="181">
        <f t="shared" si="338"/>
        <v>25</v>
      </c>
      <c r="R1514" s="180" t="str">
        <f t="shared" si="331"/>
        <v xml:space="preserve"> </v>
      </c>
      <c r="S1514" s="181" t="b">
        <f t="shared" si="339"/>
        <v>0</v>
      </c>
      <c r="T1514" s="178">
        <f t="shared" si="332"/>
        <v>0</v>
      </c>
      <c r="U1514" s="182" t="str">
        <f t="shared" si="333"/>
        <v>Sep</v>
      </c>
      <c r="V1514" s="178">
        <f t="shared" si="335"/>
        <v>0</v>
      </c>
      <c r="W1514" s="183">
        <f t="shared" si="340"/>
        <v>25</v>
      </c>
      <c r="X1514" s="184" t="b">
        <f t="shared" si="342"/>
        <v>0</v>
      </c>
      <c r="Y1514" s="183" t="b">
        <f t="shared" si="341"/>
        <v>0</v>
      </c>
      <c r="Z1514" s="138">
        <v>0</v>
      </c>
      <c r="AA1514" s="133"/>
      <c r="AB1514" s="133" t="s">
        <v>121</v>
      </c>
      <c r="AC1514" s="159"/>
      <c r="AD1514" s="139"/>
      <c r="AE1514" s="159" t="s">
        <v>121</v>
      </c>
      <c r="AF1514" s="139">
        <v>14.166666666666666</v>
      </c>
    </row>
    <row r="1515" spans="1:32" s="185" customFormat="1" ht="12">
      <c r="A1515" s="159" t="s">
        <v>1245</v>
      </c>
      <c r="B1515" s="160" t="s">
        <v>60</v>
      </c>
      <c r="C1515" s="161" t="s">
        <v>4521</v>
      </c>
      <c r="D1515" s="162">
        <v>1000004676</v>
      </c>
      <c r="E1515" s="160" t="s">
        <v>4492</v>
      </c>
      <c r="F1515" s="163">
        <v>46078</v>
      </c>
      <c r="G1515" s="137" t="str">
        <f t="shared" ref="G1515:G1526" si="343">IF(I1515&gt;0,"Targeted Dealer","-")</f>
        <v>-</v>
      </c>
      <c r="H1515" s="159"/>
      <c r="I1515" s="177">
        <v>0</v>
      </c>
      <c r="J1515" s="177"/>
      <c r="K1515" s="178">
        <v>0</v>
      </c>
      <c r="L1515" s="178">
        <f t="shared" si="336"/>
        <v>0</v>
      </c>
      <c r="M1515" s="178" t="str">
        <f t="shared" si="337"/>
        <v>-</v>
      </c>
      <c r="N1515" s="179">
        <v>0</v>
      </c>
      <c r="O1515" s="180" t="str">
        <f t="shared" si="330"/>
        <v>Aug</v>
      </c>
      <c r="P1515" s="178">
        <v>0</v>
      </c>
      <c r="Q1515" s="181">
        <f t="shared" si="338"/>
        <v>0</v>
      </c>
      <c r="R1515" s="180" t="str">
        <f t="shared" si="331"/>
        <v xml:space="preserve"> </v>
      </c>
      <c r="S1515" s="181" t="b">
        <f t="shared" si="339"/>
        <v>0</v>
      </c>
      <c r="T1515" s="178">
        <f t="shared" si="332"/>
        <v>0</v>
      </c>
      <c r="U1515" s="182" t="str">
        <f t="shared" si="333"/>
        <v>Sep</v>
      </c>
      <c r="V1515" s="178">
        <f t="shared" si="335"/>
        <v>0</v>
      </c>
      <c r="W1515" s="183">
        <f t="shared" si="340"/>
        <v>0</v>
      </c>
      <c r="X1515" s="184" t="b">
        <f t="shared" si="342"/>
        <v>0</v>
      </c>
      <c r="Y1515" s="183" t="b">
        <f t="shared" si="341"/>
        <v>0</v>
      </c>
      <c r="Z1515" s="138">
        <v>0</v>
      </c>
      <c r="AA1515" s="133"/>
      <c r="AB1515" s="133" t="s">
        <v>121</v>
      </c>
      <c r="AC1515" s="159"/>
      <c r="AD1515" s="139"/>
      <c r="AE1515" s="159" t="s">
        <v>1245</v>
      </c>
      <c r="AF1515" s="139">
        <v>13.333333333333334</v>
      </c>
    </row>
    <row r="1516" spans="1:32" s="185" customFormat="1" ht="12">
      <c r="A1516" s="159" t="s">
        <v>3918</v>
      </c>
      <c r="B1516" s="160" t="s">
        <v>2569</v>
      </c>
      <c r="C1516" s="161" t="s">
        <v>4522</v>
      </c>
      <c r="D1516" s="162">
        <v>1000004677</v>
      </c>
      <c r="E1516" s="160" t="s">
        <v>4493</v>
      </c>
      <c r="F1516" s="163">
        <v>46080</v>
      </c>
      <c r="G1516" s="137" t="str">
        <f t="shared" si="343"/>
        <v>Targeted Dealer</v>
      </c>
      <c r="H1516" s="159"/>
      <c r="I1516" s="177">
        <v>30</v>
      </c>
      <c r="J1516" s="177"/>
      <c r="K1516" s="178">
        <v>25</v>
      </c>
      <c r="L1516" s="178">
        <f t="shared" si="336"/>
        <v>5</v>
      </c>
      <c r="M1516" s="178" t="str">
        <f t="shared" si="337"/>
        <v>-</v>
      </c>
      <c r="N1516" s="179">
        <v>0</v>
      </c>
      <c r="O1516" s="180" t="str">
        <f t="shared" si="330"/>
        <v>Aug</v>
      </c>
      <c r="P1516" s="178">
        <v>24</v>
      </c>
      <c r="Q1516" s="181">
        <f t="shared" si="338"/>
        <v>1</v>
      </c>
      <c r="R1516" s="180">
        <f t="shared" si="331"/>
        <v>4.1666666666666741E-2</v>
      </c>
      <c r="S1516" s="181" t="b">
        <f t="shared" si="339"/>
        <v>0</v>
      </c>
      <c r="T1516" s="178">
        <f t="shared" si="332"/>
        <v>0</v>
      </c>
      <c r="U1516" s="182" t="str">
        <f t="shared" si="333"/>
        <v>Sep</v>
      </c>
      <c r="V1516" s="178">
        <f t="shared" si="335"/>
        <v>0</v>
      </c>
      <c r="W1516" s="183">
        <f t="shared" si="340"/>
        <v>25</v>
      </c>
      <c r="X1516" s="184" t="b">
        <f t="shared" si="342"/>
        <v>0</v>
      </c>
      <c r="Y1516" s="183" t="b">
        <f t="shared" si="341"/>
        <v>0</v>
      </c>
      <c r="Z1516" s="138">
        <v>0</v>
      </c>
      <c r="AA1516" s="133"/>
      <c r="AB1516" s="133" t="s">
        <v>121</v>
      </c>
      <c r="AC1516" s="159"/>
      <c r="AD1516" s="139"/>
      <c r="AE1516" s="159" t="s">
        <v>3918</v>
      </c>
      <c r="AF1516" s="139">
        <v>40.5</v>
      </c>
    </row>
    <row r="1517" spans="1:32" s="185" customFormat="1" ht="12">
      <c r="A1517" s="159" t="s">
        <v>3918</v>
      </c>
      <c r="B1517" s="160" t="s">
        <v>73</v>
      </c>
      <c r="C1517" s="161" t="s">
        <v>3016</v>
      </c>
      <c r="D1517" s="162">
        <v>1000001383</v>
      </c>
      <c r="E1517" s="160" t="s">
        <v>4494</v>
      </c>
      <c r="F1517" s="163">
        <v>44739</v>
      </c>
      <c r="G1517" s="137" t="str">
        <f t="shared" si="343"/>
        <v>Targeted Dealer</v>
      </c>
      <c r="H1517" s="159"/>
      <c r="I1517" s="177">
        <v>30</v>
      </c>
      <c r="J1517" s="177"/>
      <c r="K1517" s="178">
        <v>6</v>
      </c>
      <c r="L1517" s="178">
        <f t="shared" si="336"/>
        <v>24</v>
      </c>
      <c r="M1517" s="178" t="str">
        <f t="shared" si="337"/>
        <v>-</v>
      </c>
      <c r="N1517" s="179">
        <v>0</v>
      </c>
      <c r="O1517" s="180" t="str">
        <f t="shared" si="330"/>
        <v>Aug</v>
      </c>
      <c r="P1517" s="178">
        <v>36.25</v>
      </c>
      <c r="Q1517" s="181">
        <f t="shared" si="338"/>
        <v>-30.25</v>
      </c>
      <c r="R1517" s="180">
        <f t="shared" si="331"/>
        <v>-0.83448275862068966</v>
      </c>
      <c r="S1517" s="181" t="b">
        <f t="shared" si="339"/>
        <v>0</v>
      </c>
      <c r="T1517" s="178">
        <f t="shared" si="332"/>
        <v>0</v>
      </c>
      <c r="U1517" s="182" t="str">
        <f t="shared" si="333"/>
        <v>Sep</v>
      </c>
      <c r="V1517" s="178">
        <f t="shared" si="335"/>
        <v>0</v>
      </c>
      <c r="W1517" s="183">
        <f t="shared" si="340"/>
        <v>6</v>
      </c>
      <c r="X1517" s="184" t="b">
        <f t="shared" si="342"/>
        <v>0</v>
      </c>
      <c r="Y1517" s="183" t="b">
        <f t="shared" si="341"/>
        <v>0</v>
      </c>
      <c r="Z1517" s="138">
        <v>0</v>
      </c>
      <c r="AA1517" s="133"/>
      <c r="AB1517" s="133" t="s">
        <v>121</v>
      </c>
      <c r="AC1517" s="159"/>
      <c r="AD1517" s="139"/>
      <c r="AE1517" s="159" t="s">
        <v>3918</v>
      </c>
      <c r="AF1517" s="139">
        <v>11.208333333333334</v>
      </c>
    </row>
    <row r="1518" spans="1:32" s="185" customFormat="1" ht="12">
      <c r="A1518" s="159" t="s">
        <v>3918</v>
      </c>
      <c r="B1518" s="160" t="s">
        <v>73</v>
      </c>
      <c r="C1518" s="161" t="s">
        <v>4523</v>
      </c>
      <c r="D1518" s="162">
        <v>1000004673</v>
      </c>
      <c r="E1518" s="160" t="s">
        <v>4495</v>
      </c>
      <c r="F1518" s="163">
        <v>46078</v>
      </c>
      <c r="G1518" s="137" t="str">
        <f t="shared" si="343"/>
        <v>Targeted Dealer</v>
      </c>
      <c r="H1518" s="159"/>
      <c r="I1518" s="177">
        <v>130</v>
      </c>
      <c r="J1518" s="177"/>
      <c r="K1518" s="178">
        <v>25</v>
      </c>
      <c r="L1518" s="178">
        <f t="shared" si="336"/>
        <v>105</v>
      </c>
      <c r="M1518" s="178" t="str">
        <f t="shared" si="337"/>
        <v>-</v>
      </c>
      <c r="N1518" s="179">
        <v>0</v>
      </c>
      <c r="O1518" s="180" t="str">
        <f t="shared" si="330"/>
        <v>Aug</v>
      </c>
      <c r="P1518" s="178">
        <v>150.25</v>
      </c>
      <c r="Q1518" s="181">
        <f t="shared" si="338"/>
        <v>-125.25</v>
      </c>
      <c r="R1518" s="180">
        <f t="shared" si="331"/>
        <v>-0.83361064891846925</v>
      </c>
      <c r="S1518" s="181" t="b">
        <f t="shared" si="339"/>
        <v>0</v>
      </c>
      <c r="T1518" s="178">
        <f t="shared" si="332"/>
        <v>0</v>
      </c>
      <c r="U1518" s="182" t="str">
        <f t="shared" si="333"/>
        <v>Sep</v>
      </c>
      <c r="V1518" s="178">
        <f t="shared" si="335"/>
        <v>0</v>
      </c>
      <c r="W1518" s="183">
        <f t="shared" si="340"/>
        <v>25</v>
      </c>
      <c r="X1518" s="184" t="b">
        <f t="shared" si="342"/>
        <v>0</v>
      </c>
      <c r="Y1518" s="183" t="b">
        <f t="shared" si="341"/>
        <v>0</v>
      </c>
      <c r="Z1518" s="138">
        <v>0</v>
      </c>
      <c r="AA1518" s="133"/>
      <c r="AB1518" s="133" t="s">
        <v>121</v>
      </c>
      <c r="AC1518" s="159"/>
      <c r="AD1518" s="139"/>
      <c r="AE1518" s="159" t="s">
        <v>3918</v>
      </c>
      <c r="AF1518" s="139">
        <v>255.04166666666666</v>
      </c>
    </row>
    <row r="1519" spans="1:32" s="185" customFormat="1" ht="12">
      <c r="A1519" s="159" t="s">
        <v>121</v>
      </c>
      <c r="B1519" s="160" t="s">
        <v>27</v>
      </c>
      <c r="C1519" s="161" t="s">
        <v>939</v>
      </c>
      <c r="D1519" s="162">
        <v>1000003683</v>
      </c>
      <c r="E1519" s="160" t="s">
        <v>940</v>
      </c>
      <c r="F1519" s="163">
        <v>45148</v>
      </c>
      <c r="G1519" s="137" t="str">
        <f t="shared" si="343"/>
        <v>Targeted Dealer</v>
      </c>
      <c r="H1519" s="159"/>
      <c r="I1519" s="177">
        <v>40</v>
      </c>
      <c r="J1519" s="177"/>
      <c r="K1519" s="178">
        <v>20</v>
      </c>
      <c r="L1519" s="178">
        <f t="shared" ref="L1519:L1529" si="344">I1519-K1519</f>
        <v>20</v>
      </c>
      <c r="M1519" s="178" t="str">
        <f t="shared" ref="M1519:M1529" si="345">IFERROR((K1519/J1519%),"-")</f>
        <v>-</v>
      </c>
      <c r="N1519" s="179">
        <v>0</v>
      </c>
      <c r="O1519" s="180" t="str">
        <f t="shared" si="330"/>
        <v>Aug</v>
      </c>
      <c r="P1519" s="178">
        <v>0</v>
      </c>
      <c r="Q1519" s="181">
        <f t="shared" ref="Q1519:Q1529" si="346">K1519-P1519</f>
        <v>20</v>
      </c>
      <c r="R1519" s="180" t="str">
        <f t="shared" si="331"/>
        <v xml:space="preserve"> </v>
      </c>
      <c r="S1519" s="181" t="b">
        <f t="shared" ref="S1519:S1529" si="347">IF(N1519&gt;0,IF(O1519="","-",IF(R1519&lt;0%,"DEGROWTH","GROWTH")))</f>
        <v>0</v>
      </c>
      <c r="T1519" s="178">
        <f t="shared" si="332"/>
        <v>0</v>
      </c>
      <c r="U1519" s="182" t="str">
        <f t="shared" si="333"/>
        <v>Sep</v>
      </c>
      <c r="V1519" s="178">
        <f t="shared" si="335"/>
        <v>0</v>
      </c>
      <c r="W1519" s="183">
        <f t="shared" ref="W1519:W1529" si="348">K1519-V1519</f>
        <v>20</v>
      </c>
      <c r="X1519" s="184" t="b">
        <f t="shared" si="342"/>
        <v>0</v>
      </c>
      <c r="Y1519" s="183" t="b">
        <f t="shared" ref="Y1519:Y1529" si="349">IF(T1519&gt;0,IF(U1519="","-",IF(X1519&lt;0%,"DEGROWTH","GROWTH")))</f>
        <v>0</v>
      </c>
      <c r="Z1519" s="138">
        <v>0</v>
      </c>
      <c r="AA1519" s="133"/>
      <c r="AB1519" s="133" t="s">
        <v>121</v>
      </c>
      <c r="AC1519" s="159"/>
      <c r="AD1519" s="139"/>
      <c r="AE1519" s="159" t="s">
        <v>121</v>
      </c>
      <c r="AF1519" s="139">
        <v>17.75</v>
      </c>
    </row>
    <row r="1520" spans="1:32" s="185" customFormat="1" ht="12">
      <c r="A1520" s="159" t="s">
        <v>121</v>
      </c>
      <c r="B1520" s="160" t="s">
        <v>25</v>
      </c>
      <c r="C1520" s="161" t="s">
        <v>4525</v>
      </c>
      <c r="D1520" s="162">
        <v>1000004670</v>
      </c>
      <c r="E1520" s="160" t="s">
        <v>4497</v>
      </c>
      <c r="F1520" s="163">
        <v>46091</v>
      </c>
      <c r="G1520" s="137" t="str">
        <f t="shared" si="343"/>
        <v>Targeted Dealer</v>
      </c>
      <c r="H1520" s="159"/>
      <c r="I1520" s="177">
        <v>20</v>
      </c>
      <c r="J1520" s="177"/>
      <c r="K1520" s="178">
        <v>0</v>
      </c>
      <c r="L1520" s="178">
        <f t="shared" si="344"/>
        <v>20</v>
      </c>
      <c r="M1520" s="178" t="str">
        <f t="shared" si="345"/>
        <v>-</v>
      </c>
      <c r="N1520" s="179">
        <v>0</v>
      </c>
      <c r="O1520" s="180" t="str">
        <f t="shared" si="330"/>
        <v>Aug</v>
      </c>
      <c r="P1520" s="178">
        <v>20</v>
      </c>
      <c r="Q1520" s="181">
        <f t="shared" si="346"/>
        <v>-20</v>
      </c>
      <c r="R1520" s="180">
        <f t="shared" si="331"/>
        <v>-1</v>
      </c>
      <c r="S1520" s="181" t="b">
        <f t="shared" si="347"/>
        <v>0</v>
      </c>
      <c r="T1520" s="178">
        <f t="shared" si="332"/>
        <v>0</v>
      </c>
      <c r="U1520" s="182" t="str">
        <f t="shared" si="333"/>
        <v>Sep</v>
      </c>
      <c r="V1520" s="178">
        <f t="shared" si="335"/>
        <v>0</v>
      </c>
      <c r="W1520" s="183">
        <f t="shared" si="348"/>
        <v>0</v>
      </c>
      <c r="X1520" s="184" t="b">
        <f t="shared" si="342"/>
        <v>0</v>
      </c>
      <c r="Y1520" s="183" t="b">
        <f t="shared" si="349"/>
        <v>0</v>
      </c>
      <c r="Z1520" s="138">
        <v>0</v>
      </c>
      <c r="AA1520" s="133"/>
      <c r="AB1520" s="133" t="s">
        <v>121</v>
      </c>
      <c r="AC1520" s="159"/>
      <c r="AD1520" s="139"/>
      <c r="AE1520" s="159" t="s">
        <v>121</v>
      </c>
      <c r="AF1520" s="139">
        <v>9.1666666666666661</v>
      </c>
    </row>
    <row r="1521" spans="1:32" s="185" customFormat="1" ht="12">
      <c r="A1521" s="159" t="s">
        <v>121</v>
      </c>
      <c r="B1521" s="160" t="s">
        <v>25</v>
      </c>
      <c r="C1521" s="161" t="s">
        <v>4526</v>
      </c>
      <c r="D1521" s="162">
        <v>1000004683</v>
      </c>
      <c r="E1521" s="160" t="s">
        <v>4498</v>
      </c>
      <c r="F1521" s="163">
        <v>46099</v>
      </c>
      <c r="G1521" s="137" t="str">
        <f t="shared" si="343"/>
        <v>Targeted Dealer</v>
      </c>
      <c r="H1521" s="159"/>
      <c r="I1521" s="177">
        <v>30</v>
      </c>
      <c r="J1521" s="177"/>
      <c r="K1521" s="178">
        <v>20</v>
      </c>
      <c r="L1521" s="178">
        <f t="shared" si="344"/>
        <v>10</v>
      </c>
      <c r="M1521" s="178" t="str">
        <f t="shared" si="345"/>
        <v>-</v>
      </c>
      <c r="N1521" s="179">
        <v>0</v>
      </c>
      <c r="O1521" s="180" t="str">
        <f t="shared" si="330"/>
        <v>Aug</v>
      </c>
      <c r="P1521" s="178">
        <v>24.5</v>
      </c>
      <c r="Q1521" s="181">
        <f t="shared" si="346"/>
        <v>-4.5</v>
      </c>
      <c r="R1521" s="180">
        <f t="shared" si="331"/>
        <v>-0.18367346938775508</v>
      </c>
      <c r="S1521" s="181" t="b">
        <f t="shared" si="347"/>
        <v>0</v>
      </c>
      <c r="T1521" s="178">
        <f t="shared" si="332"/>
        <v>0</v>
      </c>
      <c r="U1521" s="182" t="str">
        <f t="shared" si="333"/>
        <v>Sep</v>
      </c>
      <c r="V1521" s="178">
        <f t="shared" si="335"/>
        <v>0</v>
      </c>
      <c r="W1521" s="183">
        <f t="shared" si="348"/>
        <v>20</v>
      </c>
      <c r="X1521" s="184" t="b">
        <f t="shared" si="342"/>
        <v>0</v>
      </c>
      <c r="Y1521" s="183" t="b">
        <f t="shared" si="349"/>
        <v>0</v>
      </c>
      <c r="Z1521" s="138">
        <v>0</v>
      </c>
      <c r="AA1521" s="133"/>
      <c r="AB1521" s="133" t="s">
        <v>121</v>
      </c>
      <c r="AC1521" s="159"/>
      <c r="AD1521" s="139"/>
      <c r="AE1521" s="159" t="s">
        <v>121</v>
      </c>
      <c r="AF1521" s="139">
        <v>34.083333333333336</v>
      </c>
    </row>
    <row r="1522" spans="1:32" s="185" customFormat="1" ht="12">
      <c r="A1522" s="159" t="s">
        <v>1245</v>
      </c>
      <c r="B1522" s="160" t="s">
        <v>40</v>
      </c>
      <c r="C1522" s="161" t="s">
        <v>4527</v>
      </c>
      <c r="D1522" s="162">
        <v>1000004667</v>
      </c>
      <c r="E1522" s="160" t="s">
        <v>4499</v>
      </c>
      <c r="F1522" s="163">
        <v>46086</v>
      </c>
      <c r="G1522" s="137" t="str">
        <f t="shared" si="343"/>
        <v>Targeted Dealer</v>
      </c>
      <c r="H1522" s="159"/>
      <c r="I1522" s="177">
        <v>49</v>
      </c>
      <c r="J1522" s="177"/>
      <c r="K1522" s="178">
        <v>61</v>
      </c>
      <c r="L1522" s="178">
        <f t="shared" si="344"/>
        <v>-12</v>
      </c>
      <c r="M1522" s="178" t="str">
        <f t="shared" si="345"/>
        <v>-</v>
      </c>
      <c r="N1522" s="179">
        <v>0</v>
      </c>
      <c r="O1522" s="180" t="str">
        <f t="shared" si="330"/>
        <v>Aug</v>
      </c>
      <c r="P1522" s="178">
        <v>93</v>
      </c>
      <c r="Q1522" s="181">
        <f t="shared" si="346"/>
        <v>-32</v>
      </c>
      <c r="R1522" s="180">
        <f t="shared" si="331"/>
        <v>-0.34408602150537637</v>
      </c>
      <c r="S1522" s="181" t="b">
        <f t="shared" si="347"/>
        <v>0</v>
      </c>
      <c r="T1522" s="178">
        <f t="shared" si="332"/>
        <v>0</v>
      </c>
      <c r="U1522" s="182" t="str">
        <f t="shared" si="333"/>
        <v>Sep</v>
      </c>
      <c r="V1522" s="178">
        <f t="shared" si="335"/>
        <v>0</v>
      </c>
      <c r="W1522" s="183">
        <f t="shared" si="348"/>
        <v>61</v>
      </c>
      <c r="X1522" s="184" t="b">
        <f t="shared" si="342"/>
        <v>0</v>
      </c>
      <c r="Y1522" s="183" t="b">
        <f t="shared" si="349"/>
        <v>0</v>
      </c>
      <c r="Z1522" s="138">
        <v>0</v>
      </c>
      <c r="AA1522" s="133"/>
      <c r="AB1522" s="133" t="s">
        <v>121</v>
      </c>
      <c r="AC1522" s="159"/>
      <c r="AD1522" s="139"/>
      <c r="AE1522" s="159" t="s">
        <v>1245</v>
      </c>
      <c r="AF1522" s="139">
        <v>52</v>
      </c>
    </row>
    <row r="1523" spans="1:32" s="185" customFormat="1" ht="12">
      <c r="A1523" s="159" t="s">
        <v>1245</v>
      </c>
      <c r="B1523" s="160" t="s">
        <v>44</v>
      </c>
      <c r="C1523" s="161" t="s">
        <v>1490</v>
      </c>
      <c r="D1523" s="162">
        <v>1000000309</v>
      </c>
      <c r="E1523" s="160" t="s">
        <v>1491</v>
      </c>
      <c r="F1523" s="163">
        <v>44738</v>
      </c>
      <c r="G1523" s="137" t="str">
        <f t="shared" si="343"/>
        <v>-</v>
      </c>
      <c r="H1523" s="159"/>
      <c r="I1523" s="177">
        <v>0</v>
      </c>
      <c r="J1523" s="177"/>
      <c r="K1523" s="178">
        <v>0</v>
      </c>
      <c r="L1523" s="178">
        <f t="shared" si="344"/>
        <v>0</v>
      </c>
      <c r="M1523" s="178" t="str">
        <f t="shared" si="345"/>
        <v>-</v>
      </c>
      <c r="N1523" s="179">
        <v>0</v>
      </c>
      <c r="O1523" s="180" t="str">
        <f t="shared" si="330"/>
        <v>Aug</v>
      </c>
      <c r="P1523" s="178">
        <v>0</v>
      </c>
      <c r="Q1523" s="181">
        <f t="shared" si="346"/>
        <v>0</v>
      </c>
      <c r="R1523" s="180" t="str">
        <f t="shared" si="331"/>
        <v xml:space="preserve"> </v>
      </c>
      <c r="S1523" s="181" t="b">
        <f t="shared" si="347"/>
        <v>0</v>
      </c>
      <c r="T1523" s="178">
        <f t="shared" si="332"/>
        <v>0</v>
      </c>
      <c r="U1523" s="182" t="str">
        <f t="shared" si="333"/>
        <v>Sep</v>
      </c>
      <c r="V1523" s="178">
        <f t="shared" si="335"/>
        <v>0</v>
      </c>
      <c r="W1523" s="183">
        <f t="shared" si="348"/>
        <v>0</v>
      </c>
      <c r="X1523" s="184" t="b">
        <f t="shared" si="342"/>
        <v>0</v>
      </c>
      <c r="Y1523" s="183" t="b">
        <f t="shared" si="349"/>
        <v>0</v>
      </c>
      <c r="Z1523" s="138">
        <v>0</v>
      </c>
      <c r="AA1523" s="133"/>
      <c r="AB1523" s="133" t="s">
        <v>121</v>
      </c>
      <c r="AC1523" s="159"/>
      <c r="AD1523" s="139"/>
      <c r="AE1523" s="159" t="s">
        <v>1245</v>
      </c>
      <c r="AF1523" s="139">
        <v>1.75</v>
      </c>
    </row>
    <row r="1524" spans="1:32" s="185" customFormat="1" ht="12">
      <c r="A1524" s="159" t="s">
        <v>1245</v>
      </c>
      <c r="B1524" s="160" t="s">
        <v>44</v>
      </c>
      <c r="C1524" s="161" t="s">
        <v>4528</v>
      </c>
      <c r="D1524" s="162">
        <v>1000003115</v>
      </c>
      <c r="E1524" s="160" t="s">
        <v>4500</v>
      </c>
      <c r="F1524" s="163">
        <v>44893</v>
      </c>
      <c r="G1524" s="137" t="str">
        <f t="shared" si="343"/>
        <v>-</v>
      </c>
      <c r="H1524" s="159"/>
      <c r="I1524" s="177">
        <v>0</v>
      </c>
      <c r="J1524" s="177"/>
      <c r="K1524" s="178">
        <v>0</v>
      </c>
      <c r="L1524" s="178">
        <f t="shared" si="344"/>
        <v>0</v>
      </c>
      <c r="M1524" s="178" t="str">
        <f t="shared" si="345"/>
        <v>-</v>
      </c>
      <c r="N1524" s="179">
        <v>0</v>
      </c>
      <c r="O1524" s="180" t="str">
        <f t="shared" si="330"/>
        <v>Aug</v>
      </c>
      <c r="P1524" s="178">
        <v>0</v>
      </c>
      <c r="Q1524" s="181">
        <f t="shared" si="346"/>
        <v>0</v>
      </c>
      <c r="R1524" s="180" t="str">
        <f t="shared" si="331"/>
        <v xml:space="preserve"> </v>
      </c>
      <c r="S1524" s="181" t="b">
        <f t="shared" si="347"/>
        <v>0</v>
      </c>
      <c r="T1524" s="178">
        <f t="shared" si="332"/>
        <v>0</v>
      </c>
      <c r="U1524" s="182" t="str">
        <f t="shared" si="333"/>
        <v>Sep</v>
      </c>
      <c r="V1524" s="178">
        <f t="shared" si="335"/>
        <v>0</v>
      </c>
      <c r="W1524" s="183">
        <f t="shared" si="348"/>
        <v>0</v>
      </c>
      <c r="X1524" s="184" t="b">
        <f t="shared" si="342"/>
        <v>0</v>
      </c>
      <c r="Y1524" s="183" t="b">
        <f t="shared" si="349"/>
        <v>0</v>
      </c>
      <c r="Z1524" s="138">
        <v>0</v>
      </c>
      <c r="AA1524" s="133"/>
      <c r="AB1524" s="133" t="s">
        <v>121</v>
      </c>
      <c r="AC1524" s="159"/>
      <c r="AD1524" s="139"/>
      <c r="AE1524" s="159" t="s">
        <v>1245</v>
      </c>
      <c r="AF1524" s="139">
        <v>7.583333333333333</v>
      </c>
    </row>
    <row r="1525" spans="1:32" s="185" customFormat="1" ht="12">
      <c r="A1525" s="159" t="s">
        <v>121</v>
      </c>
      <c r="B1525" s="160" t="s">
        <v>3920</v>
      </c>
      <c r="C1525" s="161" t="s">
        <v>257</v>
      </c>
      <c r="D1525" s="162">
        <v>1000003906</v>
      </c>
      <c r="E1525" s="160" t="s">
        <v>258</v>
      </c>
      <c r="F1525" s="163">
        <v>45392</v>
      </c>
      <c r="G1525" s="137" t="str">
        <f t="shared" si="343"/>
        <v>-</v>
      </c>
      <c r="H1525" s="159"/>
      <c r="I1525" s="177">
        <v>0</v>
      </c>
      <c r="J1525" s="177"/>
      <c r="K1525" s="178">
        <v>0</v>
      </c>
      <c r="L1525" s="178">
        <f t="shared" si="344"/>
        <v>0</v>
      </c>
      <c r="M1525" s="178" t="str">
        <f t="shared" si="345"/>
        <v>-</v>
      </c>
      <c r="N1525" s="179">
        <v>0</v>
      </c>
      <c r="O1525" s="180" t="str">
        <f t="shared" si="330"/>
        <v>Aug</v>
      </c>
      <c r="P1525" s="178">
        <v>0</v>
      </c>
      <c r="Q1525" s="181">
        <f t="shared" si="346"/>
        <v>0</v>
      </c>
      <c r="R1525" s="180" t="str">
        <f t="shared" si="331"/>
        <v xml:space="preserve"> </v>
      </c>
      <c r="S1525" s="181" t="b">
        <f t="shared" si="347"/>
        <v>0</v>
      </c>
      <c r="T1525" s="178">
        <f t="shared" si="332"/>
        <v>0</v>
      </c>
      <c r="U1525" s="182" t="str">
        <f t="shared" si="333"/>
        <v>Sep</v>
      </c>
      <c r="V1525" s="178">
        <f t="shared" si="335"/>
        <v>0</v>
      </c>
      <c r="W1525" s="183">
        <f t="shared" si="348"/>
        <v>0</v>
      </c>
      <c r="X1525" s="184" t="b">
        <f t="shared" si="342"/>
        <v>0</v>
      </c>
      <c r="Y1525" s="183" t="b">
        <f t="shared" si="349"/>
        <v>0</v>
      </c>
      <c r="Z1525" s="138">
        <v>0</v>
      </c>
      <c r="AA1525" s="133"/>
      <c r="AB1525" s="133" t="s">
        <v>121</v>
      </c>
      <c r="AC1525" s="159"/>
      <c r="AD1525" s="139"/>
      <c r="AE1525" s="159" t="s">
        <v>121</v>
      </c>
      <c r="AF1525" s="139">
        <v>10.333333333333334</v>
      </c>
    </row>
    <row r="1526" spans="1:32" s="185" customFormat="1" ht="12">
      <c r="A1526" s="159" t="s">
        <v>121</v>
      </c>
      <c r="B1526" s="160" t="s">
        <v>33</v>
      </c>
      <c r="C1526" s="161" t="s">
        <v>4529</v>
      </c>
      <c r="D1526" s="162">
        <v>1000003923</v>
      </c>
      <c r="E1526" s="160" t="s">
        <v>4501</v>
      </c>
      <c r="F1526" s="163">
        <v>45412</v>
      </c>
      <c r="G1526" s="137" t="str">
        <f t="shared" si="343"/>
        <v>Targeted Dealer</v>
      </c>
      <c r="H1526" s="159"/>
      <c r="I1526" s="177">
        <v>46</v>
      </c>
      <c r="J1526" s="177"/>
      <c r="K1526" s="178">
        <v>69</v>
      </c>
      <c r="L1526" s="178">
        <f t="shared" si="344"/>
        <v>-23</v>
      </c>
      <c r="M1526" s="178" t="str">
        <f t="shared" si="345"/>
        <v>-</v>
      </c>
      <c r="N1526" s="179">
        <v>0</v>
      </c>
      <c r="O1526" s="180" t="str">
        <f t="shared" si="330"/>
        <v>Aug</v>
      </c>
      <c r="P1526" s="178">
        <v>47</v>
      </c>
      <c r="Q1526" s="181">
        <f t="shared" si="346"/>
        <v>22</v>
      </c>
      <c r="R1526" s="180">
        <f t="shared" si="331"/>
        <v>0.46808510638297873</v>
      </c>
      <c r="S1526" s="181" t="b">
        <f t="shared" si="347"/>
        <v>0</v>
      </c>
      <c r="T1526" s="178">
        <f t="shared" si="332"/>
        <v>0</v>
      </c>
      <c r="U1526" s="182" t="str">
        <f t="shared" si="333"/>
        <v>Sep</v>
      </c>
      <c r="V1526" s="178">
        <f t="shared" si="335"/>
        <v>0</v>
      </c>
      <c r="W1526" s="183">
        <f t="shared" si="348"/>
        <v>69</v>
      </c>
      <c r="X1526" s="184" t="b">
        <f t="shared" si="342"/>
        <v>0</v>
      </c>
      <c r="Y1526" s="183" t="b">
        <f t="shared" si="349"/>
        <v>0</v>
      </c>
      <c r="Z1526" s="138">
        <v>0</v>
      </c>
      <c r="AA1526" s="133"/>
      <c r="AB1526" s="133" t="s">
        <v>121</v>
      </c>
      <c r="AC1526" s="159"/>
      <c r="AD1526" s="139"/>
      <c r="AE1526" s="159" t="s">
        <v>121</v>
      </c>
      <c r="AF1526" s="139">
        <v>35.833333333333336</v>
      </c>
    </row>
    <row r="1527" spans="1:32" s="185" customFormat="1" ht="12">
      <c r="A1527" s="159" t="s">
        <v>121</v>
      </c>
      <c r="B1527" s="160" t="s">
        <v>33</v>
      </c>
      <c r="C1527" s="161" t="s">
        <v>4530</v>
      </c>
      <c r="D1527" s="162">
        <v>1000004593</v>
      </c>
      <c r="E1527" s="160" t="s">
        <v>4502</v>
      </c>
      <c r="F1527" s="163">
        <v>46020</v>
      </c>
      <c r="G1527" s="137" t="str">
        <f t="shared" ref="G1527:G1538" si="350">IF(I1527&gt;0,"Targeted Dealer","-")</f>
        <v>Targeted Dealer</v>
      </c>
      <c r="H1527" s="159"/>
      <c r="I1527" s="177">
        <v>46</v>
      </c>
      <c r="J1527" s="177"/>
      <c r="K1527" s="178">
        <v>75</v>
      </c>
      <c r="L1527" s="178">
        <f t="shared" si="344"/>
        <v>-29</v>
      </c>
      <c r="M1527" s="178" t="str">
        <f t="shared" si="345"/>
        <v>-</v>
      </c>
      <c r="N1527" s="179">
        <v>0</v>
      </c>
      <c r="O1527" s="180" t="str">
        <f t="shared" si="330"/>
        <v>Aug</v>
      </c>
      <c r="P1527" s="178">
        <v>0</v>
      </c>
      <c r="Q1527" s="181">
        <f t="shared" si="346"/>
        <v>75</v>
      </c>
      <c r="R1527" s="180" t="str">
        <f t="shared" si="331"/>
        <v xml:space="preserve"> </v>
      </c>
      <c r="S1527" s="181" t="b">
        <f t="shared" si="347"/>
        <v>0</v>
      </c>
      <c r="T1527" s="178">
        <f t="shared" si="332"/>
        <v>0</v>
      </c>
      <c r="U1527" s="182" t="str">
        <f t="shared" si="333"/>
        <v>Sep</v>
      </c>
      <c r="V1527" s="178">
        <f t="shared" si="335"/>
        <v>0</v>
      </c>
      <c r="W1527" s="183">
        <f t="shared" si="348"/>
        <v>75</v>
      </c>
      <c r="X1527" s="184" t="b">
        <f t="shared" si="342"/>
        <v>0</v>
      </c>
      <c r="Y1527" s="183" t="b">
        <f t="shared" si="349"/>
        <v>0</v>
      </c>
      <c r="Z1527" s="138">
        <v>0</v>
      </c>
      <c r="AA1527" s="133"/>
      <c r="AB1527" s="133" t="s">
        <v>121</v>
      </c>
      <c r="AC1527" s="159"/>
      <c r="AD1527" s="139"/>
      <c r="AE1527" s="159" t="s">
        <v>121</v>
      </c>
      <c r="AF1527" s="139">
        <v>16.333333333333332</v>
      </c>
    </row>
    <row r="1528" spans="1:32" s="185" customFormat="1" ht="12">
      <c r="A1528" s="159" t="s">
        <v>1245</v>
      </c>
      <c r="B1528" s="160" t="s">
        <v>63</v>
      </c>
      <c r="C1528" s="161" t="s">
        <v>2351</v>
      </c>
      <c r="D1528" s="162">
        <v>1000002603</v>
      </c>
      <c r="E1528" s="160" t="s">
        <v>4503</v>
      </c>
      <c r="F1528" s="163">
        <v>44738</v>
      </c>
      <c r="G1528" s="137" t="str">
        <f t="shared" si="350"/>
        <v>Targeted Dealer</v>
      </c>
      <c r="H1528" s="159"/>
      <c r="I1528" s="177">
        <v>5</v>
      </c>
      <c r="J1528" s="177"/>
      <c r="K1528" s="178">
        <v>30</v>
      </c>
      <c r="L1528" s="178">
        <f t="shared" si="344"/>
        <v>-25</v>
      </c>
      <c r="M1528" s="178" t="str">
        <f t="shared" si="345"/>
        <v>-</v>
      </c>
      <c r="N1528" s="179">
        <v>0</v>
      </c>
      <c r="O1528" s="180" t="str">
        <f t="shared" si="330"/>
        <v>Aug</v>
      </c>
      <c r="P1528" s="178">
        <v>6</v>
      </c>
      <c r="Q1528" s="181">
        <f t="shared" si="346"/>
        <v>24</v>
      </c>
      <c r="R1528" s="180">
        <f t="shared" si="331"/>
        <v>4</v>
      </c>
      <c r="S1528" s="181" t="b">
        <f t="shared" si="347"/>
        <v>0</v>
      </c>
      <c r="T1528" s="178">
        <f t="shared" si="332"/>
        <v>0</v>
      </c>
      <c r="U1528" s="182" t="str">
        <f t="shared" si="333"/>
        <v>Sep</v>
      </c>
      <c r="V1528" s="178">
        <f t="shared" si="335"/>
        <v>0</v>
      </c>
      <c r="W1528" s="183">
        <f t="shared" si="348"/>
        <v>30</v>
      </c>
      <c r="X1528" s="184" t="b">
        <f t="shared" si="342"/>
        <v>0</v>
      </c>
      <c r="Y1528" s="183" t="b">
        <f t="shared" si="349"/>
        <v>0</v>
      </c>
      <c r="Z1528" s="138">
        <v>0</v>
      </c>
      <c r="AA1528" s="133"/>
      <c r="AB1528" s="133" t="s">
        <v>121</v>
      </c>
      <c r="AC1528" s="159"/>
      <c r="AD1528" s="139"/>
      <c r="AE1528" s="159" t="s">
        <v>1245</v>
      </c>
      <c r="AF1528" s="139">
        <v>6.416666666666667</v>
      </c>
    </row>
    <row r="1529" spans="1:32" s="185" customFormat="1" ht="12">
      <c r="A1529" s="159" t="s">
        <v>1245</v>
      </c>
      <c r="B1529" s="160" t="s">
        <v>63</v>
      </c>
      <c r="C1529" s="161" t="s">
        <v>2353</v>
      </c>
      <c r="D1529" s="162">
        <v>1000002729</v>
      </c>
      <c r="E1529" s="160" t="s">
        <v>2354</v>
      </c>
      <c r="F1529" s="163">
        <v>44739</v>
      </c>
      <c r="G1529" s="137" t="str">
        <f t="shared" si="350"/>
        <v>Targeted Dealer</v>
      </c>
      <c r="H1529" s="159"/>
      <c r="I1529" s="177">
        <v>20</v>
      </c>
      <c r="J1529" s="177"/>
      <c r="K1529" s="178">
        <v>28.5</v>
      </c>
      <c r="L1529" s="178">
        <f t="shared" si="344"/>
        <v>-8.5</v>
      </c>
      <c r="M1529" s="178" t="str">
        <f t="shared" si="345"/>
        <v>-</v>
      </c>
      <c r="N1529" s="179">
        <v>0</v>
      </c>
      <c r="O1529" s="180" t="str">
        <f t="shared" si="330"/>
        <v>Aug</v>
      </c>
      <c r="P1529" s="178">
        <v>15.5</v>
      </c>
      <c r="Q1529" s="181">
        <f t="shared" si="346"/>
        <v>13</v>
      </c>
      <c r="R1529" s="180">
        <f t="shared" si="331"/>
        <v>0.83870967741935476</v>
      </c>
      <c r="S1529" s="181" t="b">
        <f t="shared" si="347"/>
        <v>0</v>
      </c>
      <c r="T1529" s="178">
        <f t="shared" si="332"/>
        <v>0</v>
      </c>
      <c r="U1529" s="182" t="str">
        <f t="shared" si="333"/>
        <v>Sep</v>
      </c>
      <c r="V1529" s="178">
        <f t="shared" si="335"/>
        <v>0</v>
      </c>
      <c r="W1529" s="183">
        <f t="shared" si="348"/>
        <v>28.5</v>
      </c>
      <c r="X1529" s="184" t="b">
        <f t="shared" si="342"/>
        <v>0</v>
      </c>
      <c r="Y1529" s="183" t="b">
        <f t="shared" si="349"/>
        <v>0</v>
      </c>
      <c r="Z1529" s="138">
        <v>0</v>
      </c>
      <c r="AA1529" s="133"/>
      <c r="AB1529" s="133" t="s">
        <v>121</v>
      </c>
      <c r="AC1529" s="159"/>
      <c r="AD1529" s="139"/>
      <c r="AE1529" s="159" t="s">
        <v>1245</v>
      </c>
      <c r="AF1529" s="139">
        <v>11</v>
      </c>
    </row>
    <row r="1530" spans="1:32" s="185" customFormat="1" ht="12">
      <c r="A1530" s="159" t="s">
        <v>3061</v>
      </c>
      <c r="B1530" s="160" t="s">
        <v>87</v>
      </c>
      <c r="C1530" s="161" t="s">
        <v>4531</v>
      </c>
      <c r="D1530" s="162">
        <v>1000004675</v>
      </c>
      <c r="E1530" s="160" t="s">
        <v>4504</v>
      </c>
      <c r="F1530" s="163">
        <v>46078</v>
      </c>
      <c r="G1530" s="137" t="str">
        <f t="shared" si="350"/>
        <v>Targeted Dealer</v>
      </c>
      <c r="H1530" s="159"/>
      <c r="I1530" s="177">
        <v>85</v>
      </c>
      <c r="J1530" s="177"/>
      <c r="K1530" s="178">
        <v>39</v>
      </c>
      <c r="L1530" s="178">
        <f t="shared" ref="L1530:L1540" si="351">I1530-K1530</f>
        <v>46</v>
      </c>
      <c r="M1530" s="178" t="str">
        <f t="shared" ref="M1530:M1540" si="352">IFERROR((K1530/J1530%),"-")</f>
        <v>-</v>
      </c>
      <c r="N1530" s="179">
        <v>0</v>
      </c>
      <c r="O1530" s="180" t="str">
        <f t="shared" si="330"/>
        <v>Aug</v>
      </c>
      <c r="P1530" s="178">
        <v>100</v>
      </c>
      <c r="Q1530" s="181">
        <f t="shared" ref="Q1530:Q1540" si="353">K1530-P1530</f>
        <v>-61</v>
      </c>
      <c r="R1530" s="180">
        <f t="shared" si="331"/>
        <v>-0.61</v>
      </c>
      <c r="S1530" s="181" t="b">
        <f t="shared" ref="S1530:S1540" si="354">IF(N1530&gt;0,IF(O1530="","-",IF(R1530&lt;0%,"DEGROWTH","GROWTH")))</f>
        <v>0</v>
      </c>
      <c r="T1530" s="178">
        <f t="shared" si="332"/>
        <v>0</v>
      </c>
      <c r="U1530" s="182" t="str">
        <f t="shared" si="333"/>
        <v>Sep</v>
      </c>
      <c r="V1530" s="178">
        <f t="shared" si="335"/>
        <v>0</v>
      </c>
      <c r="W1530" s="183">
        <f t="shared" ref="W1530:W1540" si="355">K1530-V1530</f>
        <v>39</v>
      </c>
      <c r="X1530" s="184" t="b">
        <f t="shared" si="342"/>
        <v>0</v>
      </c>
      <c r="Y1530" s="183" t="b">
        <f t="shared" ref="Y1530:Y1540" si="356">IF(T1530&gt;0,IF(U1530="","-",IF(X1530&lt;0%,"DEGROWTH","GROWTH")))</f>
        <v>0</v>
      </c>
      <c r="Z1530" s="138">
        <v>0</v>
      </c>
      <c r="AA1530" s="133"/>
      <c r="AB1530" s="133" t="s">
        <v>121</v>
      </c>
      <c r="AC1530" s="159"/>
      <c r="AD1530" s="139"/>
      <c r="AE1530" s="159" t="s">
        <v>3061</v>
      </c>
      <c r="AF1530" s="139">
        <v>100.5</v>
      </c>
    </row>
    <row r="1531" spans="1:32" s="185" customFormat="1" ht="12">
      <c r="A1531" s="159" t="s">
        <v>121</v>
      </c>
      <c r="B1531" s="160" t="s">
        <v>18</v>
      </c>
      <c r="C1531" s="161" t="s">
        <v>464</v>
      </c>
      <c r="D1531" s="162">
        <v>1000000920</v>
      </c>
      <c r="E1531" s="160" t="s">
        <v>465</v>
      </c>
      <c r="F1531" s="163">
        <v>44738</v>
      </c>
      <c r="G1531" s="137" t="str">
        <f t="shared" si="350"/>
        <v>Targeted Dealer</v>
      </c>
      <c r="H1531" s="159"/>
      <c r="I1531" s="177">
        <v>40</v>
      </c>
      <c r="J1531" s="177"/>
      <c r="K1531" s="178">
        <v>0</v>
      </c>
      <c r="L1531" s="178">
        <f t="shared" si="351"/>
        <v>40</v>
      </c>
      <c r="M1531" s="178" t="str">
        <f t="shared" si="352"/>
        <v>-</v>
      </c>
      <c r="N1531" s="179">
        <v>0</v>
      </c>
      <c r="O1531" s="180" t="str">
        <f t="shared" si="330"/>
        <v>Aug</v>
      </c>
      <c r="P1531" s="178">
        <v>40</v>
      </c>
      <c r="Q1531" s="181">
        <f t="shared" si="353"/>
        <v>-40</v>
      </c>
      <c r="R1531" s="180">
        <f t="shared" si="331"/>
        <v>-1</v>
      </c>
      <c r="S1531" s="181" t="b">
        <f t="shared" si="354"/>
        <v>0</v>
      </c>
      <c r="T1531" s="178">
        <f t="shared" si="332"/>
        <v>0</v>
      </c>
      <c r="U1531" s="182" t="str">
        <f t="shared" si="333"/>
        <v>Sep</v>
      </c>
      <c r="V1531" s="178">
        <f t="shared" si="335"/>
        <v>0</v>
      </c>
      <c r="W1531" s="183">
        <f t="shared" si="355"/>
        <v>0</v>
      </c>
      <c r="X1531" s="184" t="b">
        <f t="shared" si="342"/>
        <v>0</v>
      </c>
      <c r="Y1531" s="183" t="b">
        <f t="shared" si="356"/>
        <v>0</v>
      </c>
      <c r="Z1531" s="138">
        <v>0</v>
      </c>
      <c r="AA1531" s="133"/>
      <c r="AB1531" s="133" t="s">
        <v>121</v>
      </c>
      <c r="AC1531" s="159"/>
      <c r="AD1531" s="139"/>
      <c r="AE1531" s="159" t="s">
        <v>121</v>
      </c>
      <c r="AF1531" s="139">
        <v>46.666666666666664</v>
      </c>
    </row>
    <row r="1532" spans="1:32" s="185" customFormat="1" ht="12">
      <c r="A1532" s="159" t="s">
        <v>1245</v>
      </c>
      <c r="B1532" s="160" t="s">
        <v>3922</v>
      </c>
      <c r="C1532" s="161" t="s">
        <v>4532</v>
      </c>
      <c r="D1532" s="162">
        <v>1000004661</v>
      </c>
      <c r="E1532" s="160" t="s">
        <v>4505</v>
      </c>
      <c r="F1532" s="163">
        <v>46076</v>
      </c>
      <c r="G1532" s="137" t="str">
        <f t="shared" si="350"/>
        <v>Targeted Dealer</v>
      </c>
      <c r="H1532" s="159"/>
      <c r="I1532" s="177">
        <v>50</v>
      </c>
      <c r="J1532" s="177"/>
      <c r="K1532" s="178">
        <v>25</v>
      </c>
      <c r="L1532" s="178">
        <f t="shared" si="351"/>
        <v>25</v>
      </c>
      <c r="M1532" s="178" t="str">
        <f t="shared" si="352"/>
        <v>-</v>
      </c>
      <c r="N1532" s="179">
        <v>0</v>
      </c>
      <c r="O1532" s="180" t="str">
        <f t="shared" si="330"/>
        <v>Aug</v>
      </c>
      <c r="P1532" s="178">
        <v>25</v>
      </c>
      <c r="Q1532" s="181">
        <f t="shared" si="353"/>
        <v>0</v>
      </c>
      <c r="R1532" s="180">
        <f t="shared" si="331"/>
        <v>0</v>
      </c>
      <c r="S1532" s="181" t="b">
        <f t="shared" si="354"/>
        <v>0</v>
      </c>
      <c r="T1532" s="178">
        <f t="shared" si="332"/>
        <v>0</v>
      </c>
      <c r="U1532" s="182" t="str">
        <f t="shared" si="333"/>
        <v>Sep</v>
      </c>
      <c r="V1532" s="178">
        <f t="shared" si="335"/>
        <v>0</v>
      </c>
      <c r="W1532" s="183">
        <f t="shared" si="355"/>
        <v>25</v>
      </c>
      <c r="X1532" s="184" t="b">
        <f t="shared" si="342"/>
        <v>0</v>
      </c>
      <c r="Y1532" s="183" t="b">
        <f t="shared" si="356"/>
        <v>0</v>
      </c>
      <c r="Z1532" s="138">
        <v>0</v>
      </c>
      <c r="AA1532" s="133"/>
      <c r="AB1532" s="133" t="s">
        <v>121</v>
      </c>
      <c r="AC1532" s="159"/>
      <c r="AD1532" s="139"/>
      <c r="AE1532" s="159" t="s">
        <v>1245</v>
      </c>
      <c r="AF1532" s="139">
        <v>41.333333333333336</v>
      </c>
    </row>
    <row r="1533" spans="1:32" s="185" customFormat="1" ht="12">
      <c r="A1533" s="159" t="s">
        <v>3919</v>
      </c>
      <c r="B1533" s="160" t="s">
        <v>84</v>
      </c>
      <c r="C1533" s="161" t="s">
        <v>4533</v>
      </c>
      <c r="D1533" s="162">
        <v>1000004642</v>
      </c>
      <c r="E1533" s="160" t="s">
        <v>4506</v>
      </c>
      <c r="F1533" s="163">
        <v>46066</v>
      </c>
      <c r="G1533" s="137" t="str">
        <f t="shared" si="350"/>
        <v>-</v>
      </c>
      <c r="H1533" s="159"/>
      <c r="I1533" s="177">
        <v>0</v>
      </c>
      <c r="J1533" s="177"/>
      <c r="K1533" s="178">
        <v>0</v>
      </c>
      <c r="L1533" s="178">
        <f t="shared" si="351"/>
        <v>0</v>
      </c>
      <c r="M1533" s="178" t="str">
        <f t="shared" si="352"/>
        <v>-</v>
      </c>
      <c r="N1533" s="179">
        <v>0</v>
      </c>
      <c r="O1533" s="180" t="str">
        <f t="shared" si="330"/>
        <v>Aug</v>
      </c>
      <c r="P1533" s="178">
        <v>0</v>
      </c>
      <c r="Q1533" s="181">
        <f t="shared" si="353"/>
        <v>0</v>
      </c>
      <c r="R1533" s="180" t="str">
        <f t="shared" si="331"/>
        <v xml:space="preserve"> </v>
      </c>
      <c r="S1533" s="181" t="b">
        <f t="shared" si="354"/>
        <v>0</v>
      </c>
      <c r="T1533" s="178">
        <f t="shared" si="332"/>
        <v>0</v>
      </c>
      <c r="U1533" s="182" t="str">
        <f t="shared" si="333"/>
        <v>Sep</v>
      </c>
      <c r="V1533" s="178">
        <f t="shared" si="335"/>
        <v>0</v>
      </c>
      <c r="W1533" s="183">
        <f t="shared" si="355"/>
        <v>0</v>
      </c>
      <c r="X1533" s="184" t="b">
        <f t="shared" si="342"/>
        <v>0</v>
      </c>
      <c r="Y1533" s="183" t="b">
        <f t="shared" si="356"/>
        <v>0</v>
      </c>
      <c r="Z1533" s="138">
        <v>0</v>
      </c>
      <c r="AA1533" s="133"/>
      <c r="AB1533" s="133" t="s">
        <v>121</v>
      </c>
      <c r="AC1533" s="159"/>
      <c r="AD1533" s="139"/>
      <c r="AE1533" s="159" t="s">
        <v>3919</v>
      </c>
      <c r="AF1533" s="139">
        <v>10</v>
      </c>
    </row>
    <row r="1534" spans="1:32" s="185" customFormat="1" ht="12">
      <c r="A1534" s="159" t="s">
        <v>3919</v>
      </c>
      <c r="B1534" s="160" t="s">
        <v>84</v>
      </c>
      <c r="C1534" s="161" t="s">
        <v>4534</v>
      </c>
      <c r="D1534" s="162">
        <v>1000004657</v>
      </c>
      <c r="E1534" s="160" t="s">
        <v>4507</v>
      </c>
      <c r="F1534" s="163">
        <v>46075</v>
      </c>
      <c r="G1534" s="137" t="str">
        <f t="shared" si="350"/>
        <v>Targeted Dealer</v>
      </c>
      <c r="H1534" s="159"/>
      <c r="I1534" s="177">
        <v>100</v>
      </c>
      <c r="J1534" s="177"/>
      <c r="K1534" s="178">
        <v>94</v>
      </c>
      <c r="L1534" s="178">
        <f t="shared" si="351"/>
        <v>6</v>
      </c>
      <c r="M1534" s="178" t="str">
        <f t="shared" si="352"/>
        <v>-</v>
      </c>
      <c r="N1534" s="179">
        <v>0</v>
      </c>
      <c r="O1534" s="180" t="str">
        <f t="shared" si="330"/>
        <v>Aug</v>
      </c>
      <c r="P1534" s="178">
        <v>245</v>
      </c>
      <c r="Q1534" s="181">
        <f t="shared" si="353"/>
        <v>-151</v>
      </c>
      <c r="R1534" s="180">
        <f t="shared" si="331"/>
        <v>-0.61632653061224496</v>
      </c>
      <c r="S1534" s="181" t="b">
        <f t="shared" si="354"/>
        <v>0</v>
      </c>
      <c r="T1534" s="178">
        <f t="shared" si="332"/>
        <v>0</v>
      </c>
      <c r="U1534" s="182" t="str">
        <f t="shared" si="333"/>
        <v>Sep</v>
      </c>
      <c r="V1534" s="178">
        <f t="shared" si="335"/>
        <v>0</v>
      </c>
      <c r="W1534" s="183">
        <f t="shared" si="355"/>
        <v>94</v>
      </c>
      <c r="X1534" s="184" t="b">
        <f t="shared" si="342"/>
        <v>0</v>
      </c>
      <c r="Y1534" s="183" t="b">
        <f t="shared" si="356"/>
        <v>0</v>
      </c>
      <c r="Z1534" s="138">
        <v>0</v>
      </c>
      <c r="AA1534" s="133"/>
      <c r="AB1534" s="133" t="s">
        <v>121</v>
      </c>
      <c r="AC1534" s="159"/>
      <c r="AD1534" s="139"/>
      <c r="AE1534" s="159" t="s">
        <v>3919</v>
      </c>
      <c r="AF1534" s="139">
        <v>422.83333333333331</v>
      </c>
    </row>
    <row r="1535" spans="1:32" s="185" customFormat="1" ht="12">
      <c r="A1535" s="159" t="s">
        <v>3919</v>
      </c>
      <c r="B1535" s="160" t="s">
        <v>84</v>
      </c>
      <c r="C1535" s="161" t="s">
        <v>4535</v>
      </c>
      <c r="D1535" s="162">
        <v>1000004658</v>
      </c>
      <c r="E1535" s="160" t="s">
        <v>4508</v>
      </c>
      <c r="F1535" s="163">
        <v>46076</v>
      </c>
      <c r="G1535" s="137" t="str">
        <f t="shared" si="350"/>
        <v>Targeted Dealer</v>
      </c>
      <c r="H1535" s="159"/>
      <c r="I1535" s="177">
        <v>50</v>
      </c>
      <c r="J1535" s="177"/>
      <c r="K1535" s="178">
        <v>0</v>
      </c>
      <c r="L1535" s="178">
        <f t="shared" si="351"/>
        <v>50</v>
      </c>
      <c r="M1535" s="178" t="str">
        <f t="shared" si="352"/>
        <v>-</v>
      </c>
      <c r="N1535" s="179">
        <v>0</v>
      </c>
      <c r="O1535" s="180" t="str">
        <f t="shared" si="330"/>
        <v>Aug</v>
      </c>
      <c r="P1535" s="178">
        <v>0</v>
      </c>
      <c r="Q1535" s="181">
        <f t="shared" si="353"/>
        <v>0</v>
      </c>
      <c r="R1535" s="180" t="str">
        <f t="shared" si="331"/>
        <v xml:space="preserve"> </v>
      </c>
      <c r="S1535" s="181" t="b">
        <f t="shared" si="354"/>
        <v>0</v>
      </c>
      <c r="T1535" s="178">
        <f t="shared" si="332"/>
        <v>0</v>
      </c>
      <c r="U1535" s="182" t="str">
        <f t="shared" si="333"/>
        <v>Sep</v>
      </c>
      <c r="V1535" s="178">
        <f t="shared" si="335"/>
        <v>0</v>
      </c>
      <c r="W1535" s="183">
        <f t="shared" si="355"/>
        <v>0</v>
      </c>
      <c r="X1535" s="184" t="b">
        <f t="shared" si="342"/>
        <v>0</v>
      </c>
      <c r="Y1535" s="183" t="b">
        <f t="shared" si="356"/>
        <v>0</v>
      </c>
      <c r="Z1535" s="138">
        <v>0</v>
      </c>
      <c r="AA1535" s="133"/>
      <c r="AB1535" s="133" t="s">
        <v>121</v>
      </c>
      <c r="AC1535" s="159"/>
      <c r="AD1535" s="139"/>
      <c r="AE1535" s="159" t="s">
        <v>3919</v>
      </c>
      <c r="AF1535" s="139">
        <v>150.66666666666666</v>
      </c>
    </row>
    <row r="1536" spans="1:32" s="185" customFormat="1" ht="12">
      <c r="A1536" s="159" t="s">
        <v>3919</v>
      </c>
      <c r="B1536" s="160" t="s">
        <v>84</v>
      </c>
      <c r="C1536" s="161" t="s">
        <v>4536</v>
      </c>
      <c r="D1536" s="162">
        <v>1000004664</v>
      </c>
      <c r="E1536" s="160" t="s">
        <v>4509</v>
      </c>
      <c r="F1536" s="163">
        <v>46079</v>
      </c>
      <c r="G1536" s="137" t="str">
        <f t="shared" si="350"/>
        <v>Targeted Dealer</v>
      </c>
      <c r="H1536" s="159"/>
      <c r="I1536" s="177">
        <v>50</v>
      </c>
      <c r="J1536" s="177"/>
      <c r="K1536" s="178">
        <v>0</v>
      </c>
      <c r="L1536" s="178">
        <f t="shared" si="351"/>
        <v>50</v>
      </c>
      <c r="M1536" s="178" t="str">
        <f t="shared" si="352"/>
        <v>-</v>
      </c>
      <c r="N1536" s="179">
        <v>0</v>
      </c>
      <c r="O1536" s="180" t="str">
        <f t="shared" si="330"/>
        <v>Aug</v>
      </c>
      <c r="P1536" s="178">
        <v>0</v>
      </c>
      <c r="Q1536" s="181">
        <f t="shared" si="353"/>
        <v>0</v>
      </c>
      <c r="R1536" s="180" t="str">
        <f t="shared" si="331"/>
        <v xml:space="preserve"> </v>
      </c>
      <c r="S1536" s="181" t="b">
        <f t="shared" si="354"/>
        <v>0</v>
      </c>
      <c r="T1536" s="178">
        <f t="shared" si="332"/>
        <v>0</v>
      </c>
      <c r="U1536" s="182" t="str">
        <f t="shared" si="333"/>
        <v>Sep</v>
      </c>
      <c r="V1536" s="178">
        <f t="shared" si="335"/>
        <v>0</v>
      </c>
      <c r="W1536" s="183">
        <f t="shared" si="355"/>
        <v>0</v>
      </c>
      <c r="X1536" s="184" t="b">
        <f t="shared" si="342"/>
        <v>0</v>
      </c>
      <c r="Y1536" s="183" t="b">
        <f t="shared" si="356"/>
        <v>0</v>
      </c>
      <c r="Z1536" s="138">
        <v>0</v>
      </c>
      <c r="AA1536" s="133"/>
      <c r="AB1536" s="133" t="s">
        <v>121</v>
      </c>
      <c r="AC1536" s="159"/>
      <c r="AD1536" s="139"/>
      <c r="AE1536" s="159" t="s">
        <v>3919</v>
      </c>
      <c r="AF1536" s="139">
        <v>69.166666666666671</v>
      </c>
    </row>
    <row r="1537" spans="1:32" s="185" customFormat="1" ht="12">
      <c r="A1537" s="159" t="s">
        <v>3919</v>
      </c>
      <c r="B1537" s="160" t="s">
        <v>84</v>
      </c>
      <c r="C1537" s="161" t="s">
        <v>4537</v>
      </c>
      <c r="D1537" s="162">
        <v>1000004665</v>
      </c>
      <c r="E1537" s="160" t="s">
        <v>4510</v>
      </c>
      <c r="F1537" s="163">
        <v>46079</v>
      </c>
      <c r="G1537" s="137" t="str">
        <f t="shared" si="350"/>
        <v>Targeted Dealer</v>
      </c>
      <c r="H1537" s="159"/>
      <c r="I1537" s="177">
        <v>150</v>
      </c>
      <c r="J1537" s="177"/>
      <c r="K1537" s="178">
        <v>0</v>
      </c>
      <c r="L1537" s="178">
        <f t="shared" si="351"/>
        <v>150</v>
      </c>
      <c r="M1537" s="178" t="str">
        <f t="shared" si="352"/>
        <v>-</v>
      </c>
      <c r="N1537" s="179">
        <v>0</v>
      </c>
      <c r="O1537" s="180" t="str">
        <f t="shared" si="330"/>
        <v>Aug</v>
      </c>
      <c r="P1537" s="178">
        <v>0</v>
      </c>
      <c r="Q1537" s="181">
        <f t="shared" si="353"/>
        <v>0</v>
      </c>
      <c r="R1537" s="180" t="str">
        <f t="shared" si="331"/>
        <v xml:space="preserve"> </v>
      </c>
      <c r="S1537" s="181" t="b">
        <f t="shared" si="354"/>
        <v>0</v>
      </c>
      <c r="T1537" s="178">
        <f t="shared" si="332"/>
        <v>0</v>
      </c>
      <c r="U1537" s="182" t="str">
        <f t="shared" si="333"/>
        <v>Sep</v>
      </c>
      <c r="V1537" s="178">
        <f t="shared" si="335"/>
        <v>0</v>
      </c>
      <c r="W1537" s="183">
        <f t="shared" si="355"/>
        <v>0</v>
      </c>
      <c r="X1537" s="184" t="b">
        <f t="shared" si="342"/>
        <v>0</v>
      </c>
      <c r="Y1537" s="183" t="b">
        <f t="shared" si="356"/>
        <v>0</v>
      </c>
      <c r="Z1537" s="138">
        <v>0</v>
      </c>
      <c r="AA1537" s="133"/>
      <c r="AB1537" s="133" t="s">
        <v>121</v>
      </c>
      <c r="AC1537" s="159"/>
      <c r="AD1537" s="139"/>
      <c r="AE1537" s="159" t="s">
        <v>3919</v>
      </c>
      <c r="AF1537" s="139">
        <v>105</v>
      </c>
    </row>
    <row r="1538" spans="1:32" s="185" customFormat="1" ht="12">
      <c r="A1538" s="159" t="s">
        <v>1245</v>
      </c>
      <c r="B1538" s="160" t="s">
        <v>58</v>
      </c>
      <c r="C1538" s="161" t="s">
        <v>4538</v>
      </c>
      <c r="D1538" s="162">
        <v>1000004679</v>
      </c>
      <c r="E1538" s="160" t="s">
        <v>4511</v>
      </c>
      <c r="F1538" s="163">
        <v>46092</v>
      </c>
      <c r="G1538" s="137" t="str">
        <f t="shared" si="350"/>
        <v>Targeted Dealer</v>
      </c>
      <c r="H1538" s="159"/>
      <c r="I1538" s="177">
        <v>10</v>
      </c>
      <c r="J1538" s="177"/>
      <c r="K1538" s="178">
        <v>19.850000000000001</v>
      </c>
      <c r="L1538" s="178">
        <f t="shared" si="351"/>
        <v>-9.8500000000000014</v>
      </c>
      <c r="M1538" s="178" t="str">
        <f t="shared" si="352"/>
        <v>-</v>
      </c>
      <c r="N1538" s="179">
        <v>0</v>
      </c>
      <c r="O1538" s="180" t="str">
        <f t="shared" si="330"/>
        <v>Aug</v>
      </c>
      <c r="P1538" s="178">
        <v>0</v>
      </c>
      <c r="Q1538" s="181">
        <f t="shared" si="353"/>
        <v>19.850000000000001</v>
      </c>
      <c r="R1538" s="180" t="str">
        <f t="shared" si="331"/>
        <v xml:space="preserve"> </v>
      </c>
      <c r="S1538" s="181" t="b">
        <f t="shared" si="354"/>
        <v>0</v>
      </c>
      <c r="T1538" s="178">
        <f t="shared" si="332"/>
        <v>0</v>
      </c>
      <c r="U1538" s="182" t="str">
        <f t="shared" si="333"/>
        <v>Sep</v>
      </c>
      <c r="V1538" s="178">
        <f t="shared" si="335"/>
        <v>0</v>
      </c>
      <c r="W1538" s="183">
        <f t="shared" si="355"/>
        <v>19.850000000000001</v>
      </c>
      <c r="X1538" s="184" t="b">
        <f t="shared" si="342"/>
        <v>0</v>
      </c>
      <c r="Y1538" s="183" t="b">
        <f t="shared" si="356"/>
        <v>0</v>
      </c>
      <c r="Z1538" s="138">
        <v>0</v>
      </c>
      <c r="AA1538" s="133"/>
      <c r="AB1538" s="133" t="s">
        <v>121</v>
      </c>
      <c r="AC1538" s="159"/>
      <c r="AD1538" s="139"/>
      <c r="AE1538" s="159" t="s">
        <v>1245</v>
      </c>
      <c r="AF1538" s="139">
        <v>6.5</v>
      </c>
    </row>
    <row r="1539" spans="1:32" s="185" customFormat="1" ht="12">
      <c r="A1539" s="159" t="s">
        <v>3061</v>
      </c>
      <c r="B1539" s="160" t="s">
        <v>101</v>
      </c>
      <c r="C1539" s="161" t="s">
        <v>4539</v>
      </c>
      <c r="D1539" s="162">
        <v>1000001656</v>
      </c>
      <c r="E1539" s="160" t="s">
        <v>3641</v>
      </c>
      <c r="F1539" s="163">
        <v>44739</v>
      </c>
      <c r="G1539" s="137" t="str">
        <f t="shared" ref="G1539:G1557" si="357">IF(I1539&gt;0,"Targeted Dealer","-")</f>
        <v>Targeted Dealer</v>
      </c>
      <c r="H1539" s="159"/>
      <c r="I1539" s="177">
        <v>15</v>
      </c>
      <c r="J1539" s="177"/>
      <c r="K1539" s="178">
        <v>0</v>
      </c>
      <c r="L1539" s="178">
        <f t="shared" si="351"/>
        <v>15</v>
      </c>
      <c r="M1539" s="178" t="str">
        <f t="shared" si="352"/>
        <v>-</v>
      </c>
      <c r="N1539" s="179">
        <v>0</v>
      </c>
      <c r="O1539" s="180" t="str">
        <f t="shared" si="330"/>
        <v>Aug</v>
      </c>
      <c r="P1539" s="178">
        <v>0</v>
      </c>
      <c r="Q1539" s="181">
        <f t="shared" si="353"/>
        <v>0</v>
      </c>
      <c r="R1539" s="180" t="str">
        <f t="shared" si="331"/>
        <v xml:space="preserve"> </v>
      </c>
      <c r="S1539" s="181" t="b">
        <f t="shared" si="354"/>
        <v>0</v>
      </c>
      <c r="T1539" s="178">
        <f t="shared" si="332"/>
        <v>0</v>
      </c>
      <c r="U1539" s="182" t="str">
        <f t="shared" si="333"/>
        <v>Sep</v>
      </c>
      <c r="V1539" s="178">
        <f t="shared" si="335"/>
        <v>0</v>
      </c>
      <c r="W1539" s="183">
        <f t="shared" si="355"/>
        <v>0</v>
      </c>
      <c r="X1539" s="184" t="b">
        <f t="shared" si="342"/>
        <v>0</v>
      </c>
      <c r="Y1539" s="183" t="b">
        <f t="shared" si="356"/>
        <v>0</v>
      </c>
      <c r="Z1539" s="138">
        <v>0</v>
      </c>
      <c r="AA1539" s="133"/>
      <c r="AB1539" s="133" t="s">
        <v>121</v>
      </c>
      <c r="AC1539" s="159"/>
      <c r="AD1539" s="139"/>
      <c r="AE1539" s="159" t="s">
        <v>3061</v>
      </c>
      <c r="AF1539" s="139">
        <v>3.3333333333333335</v>
      </c>
    </row>
    <row r="1540" spans="1:32" s="185" customFormat="1" ht="12">
      <c r="A1540" s="159" t="s">
        <v>121</v>
      </c>
      <c r="B1540" s="160" t="s">
        <v>12</v>
      </c>
      <c r="C1540" s="161" t="s">
        <v>4540</v>
      </c>
      <c r="D1540" s="162">
        <v>1000004669</v>
      </c>
      <c r="E1540" s="160" t="s">
        <v>4512</v>
      </c>
      <c r="F1540" s="163">
        <v>46091</v>
      </c>
      <c r="G1540" s="137" t="str">
        <f t="shared" si="357"/>
        <v>Targeted Dealer</v>
      </c>
      <c r="H1540" s="159"/>
      <c r="I1540" s="177">
        <v>13</v>
      </c>
      <c r="J1540" s="177"/>
      <c r="K1540" s="178">
        <v>10</v>
      </c>
      <c r="L1540" s="178">
        <f t="shared" si="351"/>
        <v>3</v>
      </c>
      <c r="M1540" s="178" t="str">
        <f t="shared" si="352"/>
        <v>-</v>
      </c>
      <c r="N1540" s="179">
        <v>0</v>
      </c>
      <c r="O1540" s="180" t="str">
        <f t="shared" ref="O1540:O1603" si="358">IF(F1540&lt;=$P$2,"Aug","")</f>
        <v>Aug</v>
      </c>
      <c r="P1540" s="178">
        <v>12.5</v>
      </c>
      <c r="Q1540" s="181">
        <f t="shared" si="353"/>
        <v>-2.5</v>
      </c>
      <c r="R1540" s="180">
        <f t="shared" ref="R1540:R1603" si="359">IFERROR(IF(O1540="Aug",(K1540/P1540-1))," ")</f>
        <v>-0.19999999999999996</v>
      </c>
      <c r="S1540" s="181" t="b">
        <f t="shared" si="354"/>
        <v>0</v>
      </c>
      <c r="T1540" s="178">
        <f t="shared" ref="T1540:T1603" si="360">N1540</f>
        <v>0</v>
      </c>
      <c r="U1540" s="182" t="str">
        <f t="shared" ref="U1540:U1603" si="361">IF(F1540&lt;=$V$2,"Sep","")</f>
        <v>Sep</v>
      </c>
      <c r="V1540" s="178">
        <f t="shared" si="335"/>
        <v>0</v>
      </c>
      <c r="W1540" s="183">
        <f t="shared" si="355"/>
        <v>10</v>
      </c>
      <c r="X1540" s="184" t="b">
        <f t="shared" si="342"/>
        <v>0</v>
      </c>
      <c r="Y1540" s="183" t="b">
        <f t="shared" si="356"/>
        <v>0</v>
      </c>
      <c r="Z1540" s="138">
        <v>0</v>
      </c>
      <c r="AA1540" s="133"/>
      <c r="AB1540" s="133" t="s">
        <v>121</v>
      </c>
      <c r="AC1540" s="159"/>
      <c r="AD1540" s="139"/>
      <c r="AE1540" s="159" t="s">
        <v>121</v>
      </c>
      <c r="AF1540" s="139">
        <v>19.75</v>
      </c>
    </row>
    <row r="1541" spans="1:32" s="185" customFormat="1" ht="12">
      <c r="A1541" s="159" t="s">
        <v>3061</v>
      </c>
      <c r="B1541" s="160" t="s">
        <v>4092</v>
      </c>
      <c r="C1541" s="161" t="s">
        <v>3146</v>
      </c>
      <c r="D1541" s="162">
        <v>1000001809</v>
      </c>
      <c r="E1541" s="160" t="s">
        <v>4513</v>
      </c>
      <c r="F1541" s="163">
        <v>44739</v>
      </c>
      <c r="G1541" s="137" t="str">
        <f t="shared" si="357"/>
        <v>Targeted Dealer</v>
      </c>
      <c r="H1541" s="159"/>
      <c r="I1541" s="177">
        <v>50</v>
      </c>
      <c r="J1541" s="177"/>
      <c r="K1541" s="178">
        <v>50</v>
      </c>
      <c r="L1541" s="178">
        <f t="shared" ref="L1541:L1575" si="362">I1541-K1541</f>
        <v>0</v>
      </c>
      <c r="M1541" s="178" t="str">
        <f t="shared" ref="M1541:M1575" si="363">IFERROR((K1541/J1541%),"-")</f>
        <v>-</v>
      </c>
      <c r="N1541" s="179">
        <v>0</v>
      </c>
      <c r="O1541" s="180" t="str">
        <f t="shared" si="358"/>
        <v>Aug</v>
      </c>
      <c r="P1541" s="178">
        <v>60</v>
      </c>
      <c r="Q1541" s="181">
        <f t="shared" ref="Q1541:Q1575" si="364">K1541-P1541</f>
        <v>-10</v>
      </c>
      <c r="R1541" s="180">
        <f t="shared" si="359"/>
        <v>-0.16666666666666663</v>
      </c>
      <c r="S1541" s="181" t="b">
        <f t="shared" ref="S1541:S1575" si="365">IF(N1541&gt;0,IF(O1541="","-",IF(R1541&lt;0%,"DEGROWTH","GROWTH")))</f>
        <v>0</v>
      </c>
      <c r="T1541" s="178">
        <f t="shared" si="360"/>
        <v>0</v>
      </c>
      <c r="U1541" s="182" t="str">
        <f t="shared" si="361"/>
        <v>Sep</v>
      </c>
      <c r="V1541" s="178">
        <f t="shared" si="335"/>
        <v>0</v>
      </c>
      <c r="W1541" s="183">
        <f t="shared" ref="W1541:W1575" si="366">K1541-V1541</f>
        <v>50</v>
      </c>
      <c r="X1541" s="184" t="b">
        <f t="shared" si="342"/>
        <v>0</v>
      </c>
      <c r="Y1541" s="183" t="b">
        <f t="shared" ref="Y1541:Y1575" si="367">IF(T1541&gt;0,IF(U1541="","-",IF(X1541&lt;0%,"DEGROWTH","GROWTH")))</f>
        <v>0</v>
      </c>
      <c r="Z1541" s="138">
        <v>0</v>
      </c>
      <c r="AA1541" s="133"/>
      <c r="AB1541" s="133" t="s">
        <v>121</v>
      </c>
      <c r="AC1541" s="159"/>
      <c r="AD1541" s="139"/>
      <c r="AE1541" s="159" t="s">
        <v>3061</v>
      </c>
      <c r="AF1541" s="139">
        <v>53.333333333333336</v>
      </c>
    </row>
    <row r="1542" spans="1:32" s="185" customFormat="1" ht="12">
      <c r="A1542" s="159" t="s">
        <v>121</v>
      </c>
      <c r="B1542" s="160" t="s">
        <v>32</v>
      </c>
      <c r="C1542" s="161" t="s">
        <v>4547</v>
      </c>
      <c r="D1542" s="162">
        <v>1000004684</v>
      </c>
      <c r="E1542" s="160" t="s">
        <v>4514</v>
      </c>
      <c r="F1542" s="163">
        <v>46101</v>
      </c>
      <c r="G1542" s="137" t="str">
        <f t="shared" si="357"/>
        <v>Targeted Dealer</v>
      </c>
      <c r="H1542" s="159"/>
      <c r="I1542" s="177">
        <v>350</v>
      </c>
      <c r="J1542" s="177"/>
      <c r="K1542" s="178">
        <v>467.5</v>
      </c>
      <c r="L1542" s="178">
        <f t="shared" si="362"/>
        <v>-117.5</v>
      </c>
      <c r="M1542" s="178" t="str">
        <f t="shared" si="363"/>
        <v>-</v>
      </c>
      <c r="N1542" s="179">
        <v>0</v>
      </c>
      <c r="O1542" s="180" t="str">
        <f t="shared" si="358"/>
        <v>Aug</v>
      </c>
      <c r="P1542" s="178">
        <v>643</v>
      </c>
      <c r="Q1542" s="181">
        <f t="shared" si="364"/>
        <v>-175.5</v>
      </c>
      <c r="R1542" s="180">
        <f t="shared" si="359"/>
        <v>-0.27293934681181964</v>
      </c>
      <c r="S1542" s="181" t="b">
        <f t="shared" si="365"/>
        <v>0</v>
      </c>
      <c r="T1542" s="178">
        <f t="shared" si="360"/>
        <v>0</v>
      </c>
      <c r="U1542" s="182" t="str">
        <f t="shared" si="361"/>
        <v>Sep</v>
      </c>
      <c r="V1542" s="178">
        <f t="shared" si="335"/>
        <v>0</v>
      </c>
      <c r="W1542" s="183">
        <f t="shared" si="366"/>
        <v>467.5</v>
      </c>
      <c r="X1542" s="184" t="b">
        <f t="shared" si="342"/>
        <v>0</v>
      </c>
      <c r="Y1542" s="183" t="b">
        <f t="shared" si="367"/>
        <v>0</v>
      </c>
      <c r="Z1542" s="138">
        <v>0</v>
      </c>
      <c r="AA1542" s="133"/>
      <c r="AB1542" s="133" t="s">
        <v>121</v>
      </c>
      <c r="AC1542" s="159"/>
      <c r="AD1542" s="139"/>
      <c r="AE1542" s="159" t="s">
        <v>121</v>
      </c>
      <c r="AF1542" s="139">
        <v>441.41666666666669</v>
      </c>
    </row>
    <row r="1543" spans="1:32" s="185" customFormat="1" ht="12">
      <c r="A1543" s="159" t="s">
        <v>121</v>
      </c>
      <c r="B1543" s="160" t="s">
        <v>32</v>
      </c>
      <c r="C1543" s="161" t="s">
        <v>4548</v>
      </c>
      <c r="D1543" s="162">
        <v>1000004692</v>
      </c>
      <c r="E1543" s="160" t="s">
        <v>4515</v>
      </c>
      <c r="F1543" s="163">
        <v>46104</v>
      </c>
      <c r="G1543" s="137" t="str">
        <f t="shared" si="357"/>
        <v>Targeted Dealer</v>
      </c>
      <c r="H1543" s="159"/>
      <c r="I1543" s="177">
        <v>200</v>
      </c>
      <c r="J1543" s="177"/>
      <c r="K1543" s="178">
        <v>300</v>
      </c>
      <c r="L1543" s="178">
        <f t="shared" si="362"/>
        <v>-100</v>
      </c>
      <c r="M1543" s="178" t="str">
        <f t="shared" si="363"/>
        <v>-</v>
      </c>
      <c r="N1543" s="179">
        <v>0</v>
      </c>
      <c r="O1543" s="180" t="str">
        <f t="shared" si="358"/>
        <v>Aug</v>
      </c>
      <c r="P1543" s="178">
        <v>187</v>
      </c>
      <c r="Q1543" s="181">
        <f t="shared" si="364"/>
        <v>113</v>
      </c>
      <c r="R1543" s="180">
        <f t="shared" si="359"/>
        <v>0.60427807486631013</v>
      </c>
      <c r="S1543" s="181" t="b">
        <f t="shared" si="365"/>
        <v>0</v>
      </c>
      <c r="T1543" s="178">
        <f t="shared" si="360"/>
        <v>0</v>
      </c>
      <c r="U1543" s="182" t="str">
        <f t="shared" si="361"/>
        <v>Sep</v>
      </c>
      <c r="V1543" s="178">
        <f t="shared" si="335"/>
        <v>0</v>
      </c>
      <c r="W1543" s="183">
        <f t="shared" si="366"/>
        <v>300</v>
      </c>
      <c r="X1543" s="184" t="b">
        <f t="shared" si="342"/>
        <v>0</v>
      </c>
      <c r="Y1543" s="183" t="b">
        <f t="shared" si="367"/>
        <v>0</v>
      </c>
      <c r="Z1543" s="138">
        <v>0</v>
      </c>
      <c r="AA1543" s="133"/>
      <c r="AB1543" s="133" t="s">
        <v>121</v>
      </c>
      <c r="AC1543" s="159"/>
      <c r="AD1543" s="139"/>
      <c r="AE1543" s="159" t="s">
        <v>121</v>
      </c>
      <c r="AF1543" s="139">
        <v>160.16666666666666</v>
      </c>
    </row>
    <row r="1544" spans="1:32" s="185" customFormat="1" ht="12">
      <c r="A1544" s="159" t="s">
        <v>121</v>
      </c>
      <c r="B1544" s="160" t="s">
        <v>814</v>
      </c>
      <c r="C1544" s="161" t="s">
        <v>4542</v>
      </c>
      <c r="D1544" s="162">
        <v>1000004678</v>
      </c>
      <c r="E1544" s="160" t="s">
        <v>4516</v>
      </c>
      <c r="F1544" s="163">
        <v>46092</v>
      </c>
      <c r="G1544" s="137" t="str">
        <f t="shared" si="357"/>
        <v>Targeted Dealer</v>
      </c>
      <c r="H1544" s="159"/>
      <c r="I1544" s="177">
        <v>25</v>
      </c>
      <c r="J1544" s="177"/>
      <c r="K1544" s="178">
        <v>62.5</v>
      </c>
      <c r="L1544" s="178">
        <f t="shared" si="362"/>
        <v>-37.5</v>
      </c>
      <c r="M1544" s="178" t="str">
        <f t="shared" si="363"/>
        <v>-</v>
      </c>
      <c r="N1544" s="179">
        <v>0</v>
      </c>
      <c r="O1544" s="180" t="str">
        <f t="shared" si="358"/>
        <v>Aug</v>
      </c>
      <c r="P1544" s="178">
        <v>12</v>
      </c>
      <c r="Q1544" s="181">
        <f t="shared" si="364"/>
        <v>50.5</v>
      </c>
      <c r="R1544" s="180">
        <f t="shared" si="359"/>
        <v>4.208333333333333</v>
      </c>
      <c r="S1544" s="181" t="b">
        <f t="shared" si="365"/>
        <v>0</v>
      </c>
      <c r="T1544" s="178">
        <f t="shared" si="360"/>
        <v>0</v>
      </c>
      <c r="U1544" s="182" t="str">
        <f t="shared" si="361"/>
        <v>Sep</v>
      </c>
      <c r="V1544" s="178">
        <f t="shared" ref="V1544:V1607" si="368">T1544</f>
        <v>0</v>
      </c>
      <c r="W1544" s="183">
        <f t="shared" si="366"/>
        <v>62.5</v>
      </c>
      <c r="X1544" s="184" t="b">
        <f t="shared" si="342"/>
        <v>0</v>
      </c>
      <c r="Y1544" s="183" t="b">
        <f t="shared" si="367"/>
        <v>0</v>
      </c>
      <c r="Z1544" s="138">
        <v>0</v>
      </c>
      <c r="AA1544" s="133"/>
      <c r="AB1544" s="133" t="s">
        <v>121</v>
      </c>
      <c r="AC1544" s="159"/>
      <c r="AD1544" s="139"/>
      <c r="AE1544" s="159" t="s">
        <v>121</v>
      </c>
      <c r="AF1544" s="139">
        <v>9.625</v>
      </c>
    </row>
    <row r="1545" spans="1:32" s="185" customFormat="1" ht="12">
      <c r="A1545" s="159" t="s">
        <v>121</v>
      </c>
      <c r="B1545" s="160" t="s">
        <v>16</v>
      </c>
      <c r="C1545" s="161" t="s">
        <v>308</v>
      </c>
      <c r="D1545" s="162">
        <v>1000000743</v>
      </c>
      <c r="E1545" s="160" t="s">
        <v>309</v>
      </c>
      <c r="F1545" s="163">
        <v>44738</v>
      </c>
      <c r="G1545" s="137" t="str">
        <f t="shared" si="357"/>
        <v>-</v>
      </c>
      <c r="H1545" s="159"/>
      <c r="I1545" s="177">
        <v>0</v>
      </c>
      <c r="J1545" s="177"/>
      <c r="K1545" s="178">
        <v>0</v>
      </c>
      <c r="L1545" s="178">
        <f t="shared" si="362"/>
        <v>0</v>
      </c>
      <c r="M1545" s="178" t="str">
        <f t="shared" si="363"/>
        <v>-</v>
      </c>
      <c r="N1545" s="179">
        <v>0</v>
      </c>
      <c r="O1545" s="180" t="str">
        <f t="shared" si="358"/>
        <v>Aug</v>
      </c>
      <c r="P1545" s="178">
        <v>0</v>
      </c>
      <c r="Q1545" s="181">
        <f t="shared" si="364"/>
        <v>0</v>
      </c>
      <c r="R1545" s="180" t="str">
        <f t="shared" si="359"/>
        <v xml:space="preserve"> </v>
      </c>
      <c r="S1545" s="181" t="b">
        <f t="shared" si="365"/>
        <v>0</v>
      </c>
      <c r="T1545" s="178">
        <f t="shared" si="360"/>
        <v>0</v>
      </c>
      <c r="U1545" s="182" t="str">
        <f t="shared" si="361"/>
        <v>Sep</v>
      </c>
      <c r="V1545" s="178">
        <f t="shared" si="368"/>
        <v>0</v>
      </c>
      <c r="W1545" s="183">
        <f t="shared" si="366"/>
        <v>0</v>
      </c>
      <c r="X1545" s="184" t="b">
        <f t="shared" si="342"/>
        <v>0</v>
      </c>
      <c r="Y1545" s="183" t="b">
        <f t="shared" si="367"/>
        <v>0</v>
      </c>
      <c r="Z1545" s="138">
        <v>0</v>
      </c>
      <c r="AA1545" s="133"/>
      <c r="AB1545" s="133" t="s">
        <v>121</v>
      </c>
      <c r="AC1545" s="159"/>
      <c r="AD1545" s="139"/>
      <c r="AE1545" s="159" t="s">
        <v>121</v>
      </c>
      <c r="AF1545" s="139">
        <v>5.583333333333333</v>
      </c>
    </row>
    <row r="1546" spans="1:32" s="185" customFormat="1" ht="12">
      <c r="A1546" s="159" t="s">
        <v>121</v>
      </c>
      <c r="B1546" s="160" t="s">
        <v>31</v>
      </c>
      <c r="C1546" s="161" t="s">
        <v>997</v>
      </c>
      <c r="D1546" s="162">
        <v>1000000762</v>
      </c>
      <c r="E1546" s="160" t="s">
        <v>998</v>
      </c>
      <c r="F1546" s="163">
        <v>44738</v>
      </c>
      <c r="G1546" s="137" t="str">
        <f t="shared" si="357"/>
        <v>-</v>
      </c>
      <c r="H1546" s="159"/>
      <c r="I1546" s="177">
        <v>0</v>
      </c>
      <c r="J1546" s="177"/>
      <c r="K1546" s="178">
        <v>0</v>
      </c>
      <c r="L1546" s="178">
        <f t="shared" si="362"/>
        <v>0</v>
      </c>
      <c r="M1546" s="178" t="str">
        <f t="shared" si="363"/>
        <v>-</v>
      </c>
      <c r="N1546" s="179">
        <v>0</v>
      </c>
      <c r="O1546" s="180" t="str">
        <f t="shared" si="358"/>
        <v>Aug</v>
      </c>
      <c r="P1546" s="178">
        <v>0</v>
      </c>
      <c r="Q1546" s="181">
        <f t="shared" si="364"/>
        <v>0</v>
      </c>
      <c r="R1546" s="180" t="str">
        <f t="shared" si="359"/>
        <v xml:space="preserve"> </v>
      </c>
      <c r="S1546" s="181" t="b">
        <f t="shared" si="365"/>
        <v>0</v>
      </c>
      <c r="T1546" s="178">
        <f t="shared" si="360"/>
        <v>0</v>
      </c>
      <c r="U1546" s="182" t="str">
        <f t="shared" si="361"/>
        <v>Sep</v>
      </c>
      <c r="V1546" s="178">
        <f t="shared" si="368"/>
        <v>0</v>
      </c>
      <c r="W1546" s="183">
        <f t="shared" si="366"/>
        <v>0</v>
      </c>
      <c r="X1546" s="184" t="b">
        <f t="shared" si="342"/>
        <v>0</v>
      </c>
      <c r="Y1546" s="183" t="b">
        <f t="shared" si="367"/>
        <v>0</v>
      </c>
      <c r="Z1546" s="138">
        <v>0</v>
      </c>
      <c r="AA1546" s="133"/>
      <c r="AB1546" s="133" t="s">
        <v>121</v>
      </c>
      <c r="AC1546" s="159"/>
      <c r="AD1546" s="139"/>
      <c r="AE1546" s="159" t="s">
        <v>121</v>
      </c>
      <c r="AF1546" s="139">
        <v>13.333333333333334</v>
      </c>
    </row>
    <row r="1547" spans="1:32" s="185" customFormat="1" ht="12">
      <c r="A1547" s="159" t="s">
        <v>121</v>
      </c>
      <c r="B1547" s="160" t="s">
        <v>31</v>
      </c>
      <c r="C1547" s="161" t="s">
        <v>4543</v>
      </c>
      <c r="D1547" s="162">
        <v>1000004680</v>
      </c>
      <c r="E1547" s="160" t="s">
        <v>4517</v>
      </c>
      <c r="F1547" s="163">
        <v>46097</v>
      </c>
      <c r="G1547" s="137" t="str">
        <f t="shared" si="357"/>
        <v>Targeted Dealer</v>
      </c>
      <c r="H1547" s="159"/>
      <c r="I1547" s="177">
        <v>80</v>
      </c>
      <c r="J1547" s="177"/>
      <c r="K1547" s="178">
        <v>95</v>
      </c>
      <c r="L1547" s="178">
        <f t="shared" si="362"/>
        <v>-15</v>
      </c>
      <c r="M1547" s="178" t="str">
        <f t="shared" si="363"/>
        <v>-</v>
      </c>
      <c r="N1547" s="179">
        <v>0</v>
      </c>
      <c r="O1547" s="180" t="str">
        <f t="shared" si="358"/>
        <v>Aug</v>
      </c>
      <c r="P1547" s="178">
        <v>69.5</v>
      </c>
      <c r="Q1547" s="181">
        <f t="shared" si="364"/>
        <v>25.5</v>
      </c>
      <c r="R1547" s="180">
        <f t="shared" si="359"/>
        <v>0.36690647482014382</v>
      </c>
      <c r="S1547" s="181" t="b">
        <f t="shared" si="365"/>
        <v>0</v>
      </c>
      <c r="T1547" s="178">
        <f t="shared" si="360"/>
        <v>0</v>
      </c>
      <c r="U1547" s="182" t="str">
        <f t="shared" si="361"/>
        <v>Sep</v>
      </c>
      <c r="V1547" s="178">
        <f t="shared" si="368"/>
        <v>0</v>
      </c>
      <c r="W1547" s="183">
        <f t="shared" si="366"/>
        <v>95</v>
      </c>
      <c r="X1547" s="184" t="b">
        <f t="shared" si="342"/>
        <v>0</v>
      </c>
      <c r="Y1547" s="183" t="b">
        <f t="shared" si="367"/>
        <v>0</v>
      </c>
      <c r="Z1547" s="138">
        <v>0</v>
      </c>
      <c r="AA1547" s="133"/>
      <c r="AB1547" s="133" t="s">
        <v>121</v>
      </c>
      <c r="AC1547" s="159"/>
      <c r="AD1547" s="139"/>
      <c r="AE1547" s="159" t="s">
        <v>121</v>
      </c>
      <c r="AF1547" s="139">
        <v>59.916666666666664</v>
      </c>
    </row>
    <row r="1548" spans="1:32" s="185" customFormat="1" ht="12">
      <c r="A1548" s="159" t="s">
        <v>1245</v>
      </c>
      <c r="B1548" s="160" t="s">
        <v>56</v>
      </c>
      <c r="C1548" s="161" t="s">
        <v>4544</v>
      </c>
      <c r="D1548" s="162">
        <v>1000004668</v>
      </c>
      <c r="E1548" s="160" t="s">
        <v>4518</v>
      </c>
      <c r="F1548" s="163">
        <v>46091</v>
      </c>
      <c r="G1548" s="137" t="str">
        <f t="shared" si="357"/>
        <v>Targeted Dealer</v>
      </c>
      <c r="H1548" s="159"/>
      <c r="I1548" s="177">
        <v>40</v>
      </c>
      <c r="J1548" s="177"/>
      <c r="K1548" s="178">
        <v>40</v>
      </c>
      <c r="L1548" s="178">
        <f t="shared" si="362"/>
        <v>0</v>
      </c>
      <c r="M1548" s="178" t="str">
        <f t="shared" si="363"/>
        <v>-</v>
      </c>
      <c r="N1548" s="179">
        <v>0</v>
      </c>
      <c r="O1548" s="180" t="str">
        <f t="shared" si="358"/>
        <v>Aug</v>
      </c>
      <c r="P1548" s="178">
        <v>90</v>
      </c>
      <c r="Q1548" s="181">
        <f t="shared" si="364"/>
        <v>-50</v>
      </c>
      <c r="R1548" s="180">
        <f t="shared" si="359"/>
        <v>-0.55555555555555558</v>
      </c>
      <c r="S1548" s="181" t="b">
        <f t="shared" si="365"/>
        <v>0</v>
      </c>
      <c r="T1548" s="178">
        <f t="shared" si="360"/>
        <v>0</v>
      </c>
      <c r="U1548" s="182" t="str">
        <f t="shared" si="361"/>
        <v>Sep</v>
      </c>
      <c r="V1548" s="178">
        <f t="shared" si="368"/>
        <v>0</v>
      </c>
      <c r="W1548" s="183">
        <f t="shared" si="366"/>
        <v>40</v>
      </c>
      <c r="X1548" s="184" t="b">
        <f t="shared" si="342"/>
        <v>0</v>
      </c>
      <c r="Y1548" s="183" t="b">
        <f t="shared" si="367"/>
        <v>0</v>
      </c>
      <c r="Z1548" s="138">
        <v>0</v>
      </c>
      <c r="AA1548" s="133"/>
      <c r="AB1548" s="133" t="s">
        <v>121</v>
      </c>
      <c r="AC1548" s="159"/>
      <c r="AD1548" s="139"/>
      <c r="AE1548" s="159" t="s">
        <v>1245</v>
      </c>
      <c r="AF1548" s="139">
        <v>75.833333333333329</v>
      </c>
    </row>
    <row r="1549" spans="1:32" s="185" customFormat="1" ht="12">
      <c r="A1549" s="159" t="s">
        <v>3919</v>
      </c>
      <c r="B1549" s="160" t="s">
        <v>80</v>
      </c>
      <c r="C1549" s="161" t="s">
        <v>4545</v>
      </c>
      <c r="D1549" s="162">
        <v>1000004578</v>
      </c>
      <c r="E1549" s="160" t="s">
        <v>4519</v>
      </c>
      <c r="F1549" s="163">
        <v>46016</v>
      </c>
      <c r="G1549" s="137" t="str">
        <f t="shared" si="357"/>
        <v>-</v>
      </c>
      <c r="H1549" s="159"/>
      <c r="I1549" s="177">
        <v>0</v>
      </c>
      <c r="J1549" s="177"/>
      <c r="K1549" s="178">
        <v>0</v>
      </c>
      <c r="L1549" s="178">
        <f t="shared" si="362"/>
        <v>0</v>
      </c>
      <c r="M1549" s="178" t="str">
        <f t="shared" si="363"/>
        <v>-</v>
      </c>
      <c r="N1549" s="179">
        <v>0</v>
      </c>
      <c r="O1549" s="180" t="str">
        <f t="shared" si="358"/>
        <v>Aug</v>
      </c>
      <c r="P1549" s="178">
        <v>0</v>
      </c>
      <c r="Q1549" s="181">
        <f t="shared" si="364"/>
        <v>0</v>
      </c>
      <c r="R1549" s="180" t="str">
        <f t="shared" si="359"/>
        <v xml:space="preserve"> </v>
      </c>
      <c r="S1549" s="181" t="b">
        <f t="shared" si="365"/>
        <v>0</v>
      </c>
      <c r="T1549" s="178">
        <f t="shared" si="360"/>
        <v>0</v>
      </c>
      <c r="U1549" s="182" t="str">
        <f t="shared" si="361"/>
        <v>Sep</v>
      </c>
      <c r="V1549" s="178">
        <f t="shared" si="368"/>
        <v>0</v>
      </c>
      <c r="W1549" s="183">
        <f t="shared" si="366"/>
        <v>0</v>
      </c>
      <c r="X1549" s="184" t="b">
        <f t="shared" si="342"/>
        <v>0</v>
      </c>
      <c r="Y1549" s="183" t="b">
        <f t="shared" si="367"/>
        <v>0</v>
      </c>
      <c r="Z1549" s="138">
        <v>0</v>
      </c>
      <c r="AA1549" s="133"/>
      <c r="AB1549" s="133" t="s">
        <v>121</v>
      </c>
      <c r="AC1549" s="159"/>
      <c r="AD1549" s="139"/>
      <c r="AE1549" s="159" t="s">
        <v>3919</v>
      </c>
      <c r="AF1549" s="139">
        <v>9.7083333333333339</v>
      </c>
    </row>
    <row r="1550" spans="1:32" s="185" customFormat="1" ht="12">
      <c r="A1550" s="159" t="s">
        <v>1245</v>
      </c>
      <c r="B1550" s="160" t="s">
        <v>53</v>
      </c>
      <c r="C1550" s="161" t="s">
        <v>4572</v>
      </c>
      <c r="D1550" s="162">
        <v>1000004685</v>
      </c>
      <c r="E1550" s="160" t="s">
        <v>4549</v>
      </c>
      <c r="F1550" s="163">
        <v>46122</v>
      </c>
      <c r="G1550" s="137" t="str">
        <f t="shared" si="357"/>
        <v>Targeted Dealer</v>
      </c>
      <c r="H1550" s="159"/>
      <c r="I1550" s="177">
        <v>270</v>
      </c>
      <c r="J1550" s="177"/>
      <c r="K1550" s="178">
        <v>235.75</v>
      </c>
      <c r="L1550" s="178">
        <f t="shared" si="362"/>
        <v>34.25</v>
      </c>
      <c r="M1550" s="178" t="str">
        <f t="shared" si="363"/>
        <v>-</v>
      </c>
      <c r="N1550" s="179">
        <v>0</v>
      </c>
      <c r="O1550" s="180" t="str">
        <f t="shared" si="358"/>
        <v>Aug</v>
      </c>
      <c r="P1550" s="178">
        <v>315</v>
      </c>
      <c r="Q1550" s="181">
        <f t="shared" si="364"/>
        <v>-79.25</v>
      </c>
      <c r="R1550" s="180">
        <f t="shared" si="359"/>
        <v>-0.25158730158730158</v>
      </c>
      <c r="S1550" s="181" t="b">
        <f t="shared" si="365"/>
        <v>0</v>
      </c>
      <c r="T1550" s="178">
        <f t="shared" si="360"/>
        <v>0</v>
      </c>
      <c r="U1550" s="182" t="str">
        <f t="shared" si="361"/>
        <v>Sep</v>
      </c>
      <c r="V1550" s="178">
        <f t="shared" si="368"/>
        <v>0</v>
      </c>
      <c r="W1550" s="183">
        <f t="shared" si="366"/>
        <v>235.75</v>
      </c>
      <c r="X1550" s="184" t="b">
        <f t="shared" si="342"/>
        <v>0</v>
      </c>
      <c r="Y1550" s="183" t="b">
        <f t="shared" si="367"/>
        <v>0</v>
      </c>
      <c r="Z1550" s="138">
        <v>0</v>
      </c>
      <c r="AA1550" s="133"/>
      <c r="AB1550" s="133" t="s">
        <v>121</v>
      </c>
      <c r="AC1550" s="159"/>
      <c r="AD1550" s="139"/>
      <c r="AE1550" s="159" t="s">
        <v>1245</v>
      </c>
      <c r="AF1550" s="139">
        <v>240.08333333333334</v>
      </c>
    </row>
    <row r="1551" spans="1:32" s="185" customFormat="1" ht="12">
      <c r="A1551" s="159" t="s">
        <v>1245</v>
      </c>
      <c r="B1551" s="160" t="s">
        <v>60</v>
      </c>
      <c r="C1551" s="161" t="s">
        <v>4025</v>
      </c>
      <c r="D1551" s="162">
        <v>1000004707</v>
      </c>
      <c r="E1551" s="160" t="s">
        <v>4550</v>
      </c>
      <c r="F1551" s="163">
        <v>46139</v>
      </c>
      <c r="G1551" s="137" t="str">
        <f t="shared" si="357"/>
        <v>Targeted Dealer</v>
      </c>
      <c r="H1551" s="159"/>
      <c r="I1551" s="177">
        <v>125</v>
      </c>
      <c r="J1551" s="177"/>
      <c r="K1551" s="178">
        <v>152</v>
      </c>
      <c r="L1551" s="178">
        <f t="shared" si="362"/>
        <v>-27</v>
      </c>
      <c r="M1551" s="178" t="str">
        <f t="shared" si="363"/>
        <v>-</v>
      </c>
      <c r="N1551" s="179">
        <v>0</v>
      </c>
      <c r="O1551" s="180" t="str">
        <f t="shared" si="358"/>
        <v>Aug</v>
      </c>
      <c r="P1551" s="178">
        <v>174.8</v>
      </c>
      <c r="Q1551" s="181">
        <f t="shared" si="364"/>
        <v>-22.800000000000011</v>
      </c>
      <c r="R1551" s="180">
        <f t="shared" si="359"/>
        <v>-0.13043478260869568</v>
      </c>
      <c r="S1551" s="181" t="b">
        <f t="shared" si="365"/>
        <v>0</v>
      </c>
      <c r="T1551" s="178">
        <f t="shared" si="360"/>
        <v>0</v>
      </c>
      <c r="U1551" s="182" t="str">
        <f t="shared" si="361"/>
        <v>Sep</v>
      </c>
      <c r="V1551" s="178">
        <f t="shared" si="368"/>
        <v>0</v>
      </c>
      <c r="W1551" s="183">
        <f t="shared" si="366"/>
        <v>152</v>
      </c>
      <c r="X1551" s="184" t="b">
        <f t="shared" si="342"/>
        <v>0</v>
      </c>
      <c r="Y1551" s="183" t="b">
        <f t="shared" si="367"/>
        <v>0</v>
      </c>
      <c r="Z1551" s="138">
        <v>0</v>
      </c>
      <c r="AA1551" s="133"/>
      <c r="AB1551" s="133" t="s">
        <v>121</v>
      </c>
      <c r="AC1551" s="159"/>
      <c r="AD1551" s="139"/>
      <c r="AE1551" s="159" t="s">
        <v>1245</v>
      </c>
      <c r="AF1551" s="139">
        <v>117.75</v>
      </c>
    </row>
    <row r="1552" spans="1:32" s="185" customFormat="1" ht="12">
      <c r="A1552" s="159" t="s">
        <v>3918</v>
      </c>
      <c r="B1552" s="160" t="s">
        <v>73</v>
      </c>
      <c r="C1552" s="161" t="s">
        <v>4573</v>
      </c>
      <c r="D1552" s="162">
        <v>1000004689</v>
      </c>
      <c r="E1552" s="160" t="s">
        <v>4551</v>
      </c>
      <c r="F1552" s="163">
        <v>46128</v>
      </c>
      <c r="G1552" s="137" t="str">
        <f t="shared" si="357"/>
        <v>Targeted Dealer</v>
      </c>
      <c r="H1552" s="159"/>
      <c r="I1552" s="177">
        <v>50</v>
      </c>
      <c r="J1552" s="177"/>
      <c r="K1552" s="178">
        <v>28.5</v>
      </c>
      <c r="L1552" s="178">
        <f t="shared" si="362"/>
        <v>21.5</v>
      </c>
      <c r="M1552" s="178" t="str">
        <f t="shared" si="363"/>
        <v>-</v>
      </c>
      <c r="N1552" s="179">
        <v>0</v>
      </c>
      <c r="O1552" s="180" t="str">
        <f t="shared" si="358"/>
        <v>Aug</v>
      </c>
      <c r="P1552" s="178">
        <v>38.799999999999997</v>
      </c>
      <c r="Q1552" s="181">
        <f t="shared" si="364"/>
        <v>-10.299999999999997</v>
      </c>
      <c r="R1552" s="180">
        <f t="shared" si="359"/>
        <v>-0.26546391752577314</v>
      </c>
      <c r="S1552" s="181" t="b">
        <f t="shared" si="365"/>
        <v>0</v>
      </c>
      <c r="T1552" s="178">
        <f t="shared" si="360"/>
        <v>0</v>
      </c>
      <c r="U1552" s="182" t="str">
        <f t="shared" si="361"/>
        <v>Sep</v>
      </c>
      <c r="V1552" s="178">
        <f t="shared" si="368"/>
        <v>0</v>
      </c>
      <c r="W1552" s="183">
        <f t="shared" si="366"/>
        <v>28.5</v>
      </c>
      <c r="X1552" s="184" t="b">
        <f t="shared" si="342"/>
        <v>0</v>
      </c>
      <c r="Y1552" s="183" t="b">
        <f t="shared" si="367"/>
        <v>0</v>
      </c>
      <c r="Z1552" s="138">
        <v>0</v>
      </c>
      <c r="AA1552" s="133"/>
      <c r="AB1552" s="133" t="s">
        <v>121</v>
      </c>
      <c r="AC1552" s="159"/>
      <c r="AD1552" s="139"/>
      <c r="AE1552" s="159" t="s">
        <v>3918</v>
      </c>
      <c r="AF1552" s="139">
        <v>52.341666666666669</v>
      </c>
    </row>
    <row r="1553" spans="1:32" s="185" customFormat="1" ht="12">
      <c r="A1553" s="159" t="s">
        <v>1245</v>
      </c>
      <c r="B1553" s="160" t="s">
        <v>40</v>
      </c>
      <c r="C1553" s="161" t="s">
        <v>3774</v>
      </c>
      <c r="D1553" s="162">
        <v>1000004199</v>
      </c>
      <c r="E1553" s="160" t="s">
        <v>3767</v>
      </c>
      <c r="F1553" s="163">
        <v>45656</v>
      </c>
      <c r="G1553" s="137" t="str">
        <f t="shared" si="357"/>
        <v>Targeted Dealer</v>
      </c>
      <c r="H1553" s="159"/>
      <c r="I1553" s="177">
        <v>13</v>
      </c>
      <c r="J1553" s="177"/>
      <c r="K1553" s="178">
        <v>0</v>
      </c>
      <c r="L1553" s="178">
        <f t="shared" si="362"/>
        <v>13</v>
      </c>
      <c r="M1553" s="178" t="str">
        <f t="shared" si="363"/>
        <v>-</v>
      </c>
      <c r="N1553" s="179">
        <v>0</v>
      </c>
      <c r="O1553" s="180" t="str">
        <f t="shared" si="358"/>
        <v>Aug</v>
      </c>
      <c r="P1553" s="178">
        <v>0</v>
      </c>
      <c r="Q1553" s="181">
        <f t="shared" si="364"/>
        <v>0</v>
      </c>
      <c r="R1553" s="180" t="str">
        <f t="shared" si="359"/>
        <v xml:space="preserve"> </v>
      </c>
      <c r="S1553" s="181" t="b">
        <f t="shared" si="365"/>
        <v>0</v>
      </c>
      <c r="T1553" s="178">
        <f t="shared" si="360"/>
        <v>0</v>
      </c>
      <c r="U1553" s="182" t="str">
        <f t="shared" si="361"/>
        <v>Sep</v>
      </c>
      <c r="V1553" s="178">
        <f t="shared" si="368"/>
        <v>0</v>
      </c>
      <c r="W1553" s="183">
        <f t="shared" si="366"/>
        <v>0</v>
      </c>
      <c r="X1553" s="184" t="b">
        <f t="shared" si="342"/>
        <v>0</v>
      </c>
      <c r="Y1553" s="183" t="b">
        <f t="shared" si="367"/>
        <v>0</v>
      </c>
      <c r="Z1553" s="138">
        <v>0</v>
      </c>
      <c r="AA1553" s="133"/>
      <c r="AB1553" s="133" t="s">
        <v>121</v>
      </c>
      <c r="AC1553" s="159"/>
      <c r="AD1553" s="139"/>
      <c r="AE1553" s="159" t="s">
        <v>1245</v>
      </c>
      <c r="AF1553" s="139">
        <v>8.6666666666666661</v>
      </c>
    </row>
    <row r="1554" spans="1:32" s="185" customFormat="1" ht="12">
      <c r="A1554" s="159" t="s">
        <v>1245</v>
      </c>
      <c r="B1554" s="160" t="s">
        <v>44</v>
      </c>
      <c r="C1554" s="161" t="s">
        <v>1522</v>
      </c>
      <c r="D1554" s="162">
        <v>1000002626</v>
      </c>
      <c r="E1554" s="160" t="s">
        <v>1523</v>
      </c>
      <c r="F1554" s="163">
        <v>44738</v>
      </c>
      <c r="G1554" s="137" t="str">
        <f t="shared" si="357"/>
        <v>-</v>
      </c>
      <c r="H1554" s="159"/>
      <c r="I1554" s="177">
        <v>0</v>
      </c>
      <c r="J1554" s="177"/>
      <c r="K1554" s="178">
        <v>13</v>
      </c>
      <c r="L1554" s="178">
        <f t="shared" si="362"/>
        <v>-13</v>
      </c>
      <c r="M1554" s="178" t="str">
        <f t="shared" si="363"/>
        <v>-</v>
      </c>
      <c r="N1554" s="179">
        <v>0</v>
      </c>
      <c r="O1554" s="180" t="str">
        <f t="shared" si="358"/>
        <v>Aug</v>
      </c>
      <c r="P1554" s="178">
        <v>3.5</v>
      </c>
      <c r="Q1554" s="181">
        <f t="shared" si="364"/>
        <v>9.5</v>
      </c>
      <c r="R1554" s="180">
        <f t="shared" si="359"/>
        <v>2.7142857142857144</v>
      </c>
      <c r="S1554" s="181" t="b">
        <f t="shared" si="365"/>
        <v>0</v>
      </c>
      <c r="T1554" s="178">
        <f t="shared" si="360"/>
        <v>0</v>
      </c>
      <c r="U1554" s="182" t="str">
        <f t="shared" si="361"/>
        <v>Sep</v>
      </c>
      <c r="V1554" s="178">
        <f t="shared" si="368"/>
        <v>0</v>
      </c>
      <c r="W1554" s="183">
        <f t="shared" si="366"/>
        <v>13</v>
      </c>
      <c r="X1554" s="184" t="b">
        <f t="shared" si="342"/>
        <v>0</v>
      </c>
      <c r="Y1554" s="183" t="b">
        <f t="shared" si="367"/>
        <v>0</v>
      </c>
      <c r="Z1554" s="138">
        <v>0</v>
      </c>
      <c r="AA1554" s="133"/>
      <c r="AB1554" s="133" t="s">
        <v>121</v>
      </c>
      <c r="AC1554" s="159"/>
      <c r="AD1554" s="139"/>
      <c r="AE1554" s="159" t="s">
        <v>1245</v>
      </c>
      <c r="AF1554" s="139">
        <v>28.583333333333332</v>
      </c>
    </row>
    <row r="1555" spans="1:32" s="185" customFormat="1" ht="12">
      <c r="A1555" s="159" t="s">
        <v>1245</v>
      </c>
      <c r="B1555" s="160" t="s">
        <v>44</v>
      </c>
      <c r="C1555" s="161" t="s">
        <v>4574</v>
      </c>
      <c r="D1555" s="162">
        <v>1000004693</v>
      </c>
      <c r="E1555" s="160" t="s">
        <v>4552</v>
      </c>
      <c r="F1555" s="163">
        <v>46108</v>
      </c>
      <c r="G1555" s="137" t="str">
        <f t="shared" si="357"/>
        <v>Targeted Dealer</v>
      </c>
      <c r="H1555" s="159"/>
      <c r="I1555" s="177">
        <v>830</v>
      </c>
      <c r="J1555" s="177"/>
      <c r="K1555" s="178">
        <v>1020.25</v>
      </c>
      <c r="L1555" s="178">
        <f t="shared" si="362"/>
        <v>-190.25</v>
      </c>
      <c r="M1555" s="178" t="str">
        <f t="shared" si="363"/>
        <v>-</v>
      </c>
      <c r="N1555" s="179">
        <v>0</v>
      </c>
      <c r="O1555" s="180" t="str">
        <f t="shared" si="358"/>
        <v>Aug</v>
      </c>
      <c r="P1555" s="178">
        <v>815.25</v>
      </c>
      <c r="Q1555" s="181">
        <f t="shared" si="364"/>
        <v>205</v>
      </c>
      <c r="R1555" s="180">
        <f t="shared" si="359"/>
        <v>0.25145660840233064</v>
      </c>
      <c r="S1555" s="181" t="b">
        <f t="shared" si="365"/>
        <v>0</v>
      </c>
      <c r="T1555" s="178">
        <f t="shared" si="360"/>
        <v>0</v>
      </c>
      <c r="U1555" s="182" t="str">
        <f t="shared" si="361"/>
        <v>Sep</v>
      </c>
      <c r="V1555" s="178">
        <f t="shared" si="368"/>
        <v>0</v>
      </c>
      <c r="W1555" s="183">
        <f t="shared" si="366"/>
        <v>1020.25</v>
      </c>
      <c r="X1555" s="184" t="b">
        <f t="shared" si="342"/>
        <v>0</v>
      </c>
      <c r="Y1555" s="183" t="b">
        <f t="shared" si="367"/>
        <v>0</v>
      </c>
      <c r="Z1555" s="138">
        <v>0</v>
      </c>
      <c r="AA1555" s="133"/>
      <c r="AB1555" s="133" t="s">
        <v>121</v>
      </c>
      <c r="AC1555" s="159"/>
      <c r="AD1555" s="139"/>
      <c r="AE1555" s="159" t="s">
        <v>1245</v>
      </c>
      <c r="AF1555" s="139">
        <v>750.7166666666667</v>
      </c>
    </row>
    <row r="1556" spans="1:32" s="185" customFormat="1" ht="12">
      <c r="A1556" s="159" t="s">
        <v>1245</v>
      </c>
      <c r="B1556" s="160" t="s">
        <v>44</v>
      </c>
      <c r="C1556" s="161" t="s">
        <v>4575</v>
      </c>
      <c r="D1556" s="162">
        <v>1000004697</v>
      </c>
      <c r="E1556" s="160" t="s">
        <v>4553</v>
      </c>
      <c r="F1556" s="163">
        <v>46120</v>
      </c>
      <c r="G1556" s="137" t="str">
        <f t="shared" si="357"/>
        <v>-</v>
      </c>
      <c r="H1556" s="159"/>
      <c r="I1556" s="177">
        <v>0</v>
      </c>
      <c r="J1556" s="177"/>
      <c r="K1556" s="178">
        <v>44.5</v>
      </c>
      <c r="L1556" s="178">
        <f t="shared" si="362"/>
        <v>-44.5</v>
      </c>
      <c r="M1556" s="178" t="str">
        <f t="shared" si="363"/>
        <v>-</v>
      </c>
      <c r="N1556" s="179">
        <v>0</v>
      </c>
      <c r="O1556" s="180" t="str">
        <f t="shared" si="358"/>
        <v>Aug</v>
      </c>
      <c r="P1556" s="178">
        <v>0</v>
      </c>
      <c r="Q1556" s="181">
        <f t="shared" si="364"/>
        <v>44.5</v>
      </c>
      <c r="R1556" s="180" t="str">
        <f t="shared" si="359"/>
        <v xml:space="preserve"> </v>
      </c>
      <c r="S1556" s="181" t="b">
        <f t="shared" si="365"/>
        <v>0</v>
      </c>
      <c r="T1556" s="178">
        <f t="shared" si="360"/>
        <v>0</v>
      </c>
      <c r="U1556" s="182" t="str">
        <f t="shared" si="361"/>
        <v>Sep</v>
      </c>
      <c r="V1556" s="178">
        <f t="shared" si="368"/>
        <v>0</v>
      </c>
      <c r="W1556" s="183">
        <f t="shared" si="366"/>
        <v>44.5</v>
      </c>
      <c r="X1556" s="184" t="b">
        <f t="shared" si="342"/>
        <v>0</v>
      </c>
      <c r="Y1556" s="183" t="b">
        <f t="shared" si="367"/>
        <v>0</v>
      </c>
      <c r="Z1556" s="138">
        <v>0</v>
      </c>
      <c r="AA1556" s="133"/>
      <c r="AB1556" s="133" t="s">
        <v>121</v>
      </c>
      <c r="AC1556" s="159"/>
      <c r="AD1556" s="139"/>
      <c r="AE1556" s="159" t="s">
        <v>1245</v>
      </c>
      <c r="AF1556" s="139">
        <v>19.25</v>
      </c>
    </row>
    <row r="1557" spans="1:32" s="185" customFormat="1" ht="12">
      <c r="A1557" s="159" t="s">
        <v>1245</v>
      </c>
      <c r="B1557" s="160" t="s">
        <v>44</v>
      </c>
      <c r="C1557" s="161" t="s">
        <v>4576</v>
      </c>
      <c r="D1557" s="162">
        <v>1000004687</v>
      </c>
      <c r="E1557" s="160" t="s">
        <v>4554</v>
      </c>
      <c r="F1557" s="163">
        <v>46122</v>
      </c>
      <c r="G1557" s="137" t="str">
        <f t="shared" si="357"/>
        <v>Targeted Dealer</v>
      </c>
      <c r="H1557" s="159"/>
      <c r="I1557" s="177">
        <v>50</v>
      </c>
      <c r="J1557" s="177"/>
      <c r="K1557" s="178">
        <v>29.5</v>
      </c>
      <c r="L1557" s="178">
        <f t="shared" si="362"/>
        <v>20.5</v>
      </c>
      <c r="M1557" s="178" t="str">
        <f t="shared" si="363"/>
        <v>-</v>
      </c>
      <c r="N1557" s="179">
        <v>0</v>
      </c>
      <c r="O1557" s="180" t="str">
        <f t="shared" si="358"/>
        <v>Aug</v>
      </c>
      <c r="P1557" s="178">
        <v>67.5</v>
      </c>
      <c r="Q1557" s="181">
        <f t="shared" si="364"/>
        <v>-38</v>
      </c>
      <c r="R1557" s="180">
        <f t="shared" si="359"/>
        <v>-0.56296296296296289</v>
      </c>
      <c r="S1557" s="181" t="b">
        <f t="shared" si="365"/>
        <v>0</v>
      </c>
      <c r="T1557" s="178">
        <f t="shared" si="360"/>
        <v>0</v>
      </c>
      <c r="U1557" s="182" t="str">
        <f t="shared" si="361"/>
        <v>Sep</v>
      </c>
      <c r="V1557" s="178">
        <f t="shared" si="368"/>
        <v>0</v>
      </c>
      <c r="W1557" s="183">
        <f t="shared" si="366"/>
        <v>29.5</v>
      </c>
      <c r="X1557" s="184" t="b">
        <f t="shared" si="342"/>
        <v>0</v>
      </c>
      <c r="Y1557" s="183" t="b">
        <f t="shared" si="367"/>
        <v>0</v>
      </c>
      <c r="Z1557" s="138">
        <v>0</v>
      </c>
      <c r="AA1557" s="133"/>
      <c r="AB1557" s="133" t="s">
        <v>121</v>
      </c>
      <c r="AC1557" s="159"/>
      <c r="AD1557" s="139"/>
      <c r="AE1557" s="159" t="s">
        <v>1245</v>
      </c>
      <c r="AF1557" s="139">
        <v>65.166666666666671</v>
      </c>
    </row>
    <row r="1558" spans="1:32" s="185" customFormat="1" ht="12">
      <c r="A1558" s="159" t="s">
        <v>1245</v>
      </c>
      <c r="B1558" s="160" t="s">
        <v>62</v>
      </c>
      <c r="C1558" s="161" t="s">
        <v>4577</v>
      </c>
      <c r="D1558" s="162">
        <v>1000004712</v>
      </c>
      <c r="E1558" s="160" t="s">
        <v>4555</v>
      </c>
      <c r="F1558" s="163">
        <v>46136</v>
      </c>
      <c r="G1558" s="137" t="str">
        <f t="shared" ref="G1558:G1621" si="369">IF(I1558&gt;0,"Targeted Dealer","-")</f>
        <v>Targeted Dealer</v>
      </c>
      <c r="H1558" s="159"/>
      <c r="I1558" s="177">
        <v>50</v>
      </c>
      <c r="J1558" s="177"/>
      <c r="K1558" s="178">
        <v>51</v>
      </c>
      <c r="L1558" s="178">
        <f t="shared" si="362"/>
        <v>-1</v>
      </c>
      <c r="M1558" s="178" t="str">
        <f t="shared" si="363"/>
        <v>-</v>
      </c>
      <c r="N1558" s="179">
        <v>0</v>
      </c>
      <c r="O1558" s="180" t="str">
        <f t="shared" si="358"/>
        <v>Aug</v>
      </c>
      <c r="P1558" s="178">
        <v>37.5</v>
      </c>
      <c r="Q1558" s="181">
        <f t="shared" si="364"/>
        <v>13.5</v>
      </c>
      <c r="R1558" s="180">
        <f t="shared" si="359"/>
        <v>0.3600000000000001</v>
      </c>
      <c r="S1558" s="181" t="b">
        <f t="shared" si="365"/>
        <v>0</v>
      </c>
      <c r="T1558" s="178">
        <f t="shared" si="360"/>
        <v>0</v>
      </c>
      <c r="U1558" s="182" t="str">
        <f t="shared" si="361"/>
        <v>Sep</v>
      </c>
      <c r="V1558" s="178">
        <f t="shared" si="368"/>
        <v>0</v>
      </c>
      <c r="W1558" s="183">
        <f t="shared" si="366"/>
        <v>51</v>
      </c>
      <c r="X1558" s="184" t="b">
        <f t="shared" si="342"/>
        <v>0</v>
      </c>
      <c r="Y1558" s="183" t="b">
        <f t="shared" si="367"/>
        <v>0</v>
      </c>
      <c r="Z1558" s="138">
        <v>0</v>
      </c>
      <c r="AA1558" s="133"/>
      <c r="AB1558" s="133" t="s">
        <v>121</v>
      </c>
      <c r="AC1558" s="159"/>
      <c r="AD1558" s="139"/>
      <c r="AE1558" s="159" t="s">
        <v>1245</v>
      </c>
      <c r="AF1558" s="139">
        <v>23.191666666666666</v>
      </c>
    </row>
    <row r="1559" spans="1:32" s="185" customFormat="1" ht="12">
      <c r="A1559" s="159" t="s">
        <v>121</v>
      </c>
      <c r="B1559" s="160" t="s">
        <v>3920</v>
      </c>
      <c r="C1559" s="161" t="s">
        <v>4578</v>
      </c>
      <c r="D1559" s="162">
        <v>1000004705</v>
      </c>
      <c r="E1559" s="160" t="s">
        <v>2407</v>
      </c>
      <c r="F1559" s="163">
        <v>46137</v>
      </c>
      <c r="G1559" s="137" t="str">
        <f t="shared" si="369"/>
        <v>Targeted Dealer</v>
      </c>
      <c r="H1559" s="159"/>
      <c r="I1559" s="177">
        <v>100</v>
      </c>
      <c r="J1559" s="177"/>
      <c r="K1559" s="178">
        <v>80</v>
      </c>
      <c r="L1559" s="178">
        <f t="shared" si="362"/>
        <v>20</v>
      </c>
      <c r="M1559" s="178" t="str">
        <f t="shared" si="363"/>
        <v>-</v>
      </c>
      <c r="N1559" s="179">
        <v>0</v>
      </c>
      <c r="O1559" s="180" t="str">
        <f t="shared" si="358"/>
        <v>Aug</v>
      </c>
      <c r="P1559" s="178">
        <v>60</v>
      </c>
      <c r="Q1559" s="181">
        <f t="shared" si="364"/>
        <v>20</v>
      </c>
      <c r="R1559" s="180">
        <f t="shared" si="359"/>
        <v>0.33333333333333326</v>
      </c>
      <c r="S1559" s="181" t="b">
        <f t="shared" si="365"/>
        <v>0</v>
      </c>
      <c r="T1559" s="178">
        <f t="shared" si="360"/>
        <v>0</v>
      </c>
      <c r="U1559" s="182" t="str">
        <f t="shared" si="361"/>
        <v>Sep</v>
      </c>
      <c r="V1559" s="178">
        <f t="shared" si="368"/>
        <v>0</v>
      </c>
      <c r="W1559" s="183">
        <f t="shared" si="366"/>
        <v>80</v>
      </c>
      <c r="X1559" s="184" t="b">
        <f t="shared" si="342"/>
        <v>0</v>
      </c>
      <c r="Y1559" s="183" t="b">
        <f t="shared" si="367"/>
        <v>0</v>
      </c>
      <c r="Z1559" s="138">
        <v>0</v>
      </c>
      <c r="AA1559" s="133"/>
      <c r="AB1559" s="133" t="s">
        <v>121</v>
      </c>
      <c r="AC1559" s="159"/>
      <c r="AD1559" s="139"/>
      <c r="AE1559" s="159" t="s">
        <v>121</v>
      </c>
      <c r="AF1559" s="139">
        <v>45.833333333333336</v>
      </c>
    </row>
    <row r="1560" spans="1:32" s="185" customFormat="1" ht="12">
      <c r="A1560" s="159" t="s">
        <v>3918</v>
      </c>
      <c r="B1560" s="160" t="s">
        <v>71</v>
      </c>
      <c r="C1560" s="161" t="s">
        <v>4579</v>
      </c>
      <c r="D1560" s="162">
        <v>1000004704</v>
      </c>
      <c r="E1560" s="160" t="s">
        <v>4556</v>
      </c>
      <c r="F1560" s="163">
        <v>46136</v>
      </c>
      <c r="G1560" s="137" t="str">
        <f t="shared" si="369"/>
        <v>Targeted Dealer</v>
      </c>
      <c r="H1560" s="159"/>
      <c r="I1560" s="177">
        <v>70</v>
      </c>
      <c r="J1560" s="177"/>
      <c r="K1560" s="178">
        <v>60</v>
      </c>
      <c r="L1560" s="178">
        <f t="shared" si="362"/>
        <v>10</v>
      </c>
      <c r="M1560" s="178" t="str">
        <f t="shared" si="363"/>
        <v>-</v>
      </c>
      <c r="N1560" s="179">
        <v>0</v>
      </c>
      <c r="O1560" s="180" t="str">
        <f t="shared" si="358"/>
        <v>Aug</v>
      </c>
      <c r="P1560" s="178">
        <v>99</v>
      </c>
      <c r="Q1560" s="181">
        <f t="shared" si="364"/>
        <v>-39</v>
      </c>
      <c r="R1560" s="180">
        <f t="shared" si="359"/>
        <v>-0.39393939393939392</v>
      </c>
      <c r="S1560" s="181" t="b">
        <f t="shared" si="365"/>
        <v>0</v>
      </c>
      <c r="T1560" s="178">
        <f t="shared" si="360"/>
        <v>0</v>
      </c>
      <c r="U1560" s="182" t="str">
        <f t="shared" si="361"/>
        <v>Sep</v>
      </c>
      <c r="V1560" s="178">
        <f t="shared" si="368"/>
        <v>0</v>
      </c>
      <c r="W1560" s="183">
        <f t="shared" si="366"/>
        <v>60</v>
      </c>
      <c r="X1560" s="184" t="b">
        <f t="shared" si="342"/>
        <v>0</v>
      </c>
      <c r="Y1560" s="183" t="b">
        <f t="shared" si="367"/>
        <v>0</v>
      </c>
      <c r="Z1560" s="138">
        <v>0</v>
      </c>
      <c r="AA1560" s="133"/>
      <c r="AB1560" s="133" t="s">
        <v>121</v>
      </c>
      <c r="AC1560" s="159"/>
      <c r="AD1560" s="139"/>
      <c r="AE1560" s="159" t="s">
        <v>3918</v>
      </c>
      <c r="AF1560" s="139">
        <v>52.666666666666664</v>
      </c>
    </row>
    <row r="1561" spans="1:32" s="185" customFormat="1" ht="12">
      <c r="A1561" s="159" t="s">
        <v>121</v>
      </c>
      <c r="B1561" s="160" t="s">
        <v>22</v>
      </c>
      <c r="C1561" s="161" t="s">
        <v>4580</v>
      </c>
      <c r="D1561" s="162">
        <v>1000004702</v>
      </c>
      <c r="E1561" s="160" t="s">
        <v>4557</v>
      </c>
      <c r="F1561" s="163">
        <v>46130</v>
      </c>
      <c r="G1561" s="137" t="str">
        <f t="shared" si="369"/>
        <v>Targeted Dealer</v>
      </c>
      <c r="H1561" s="159"/>
      <c r="I1561" s="177">
        <v>25</v>
      </c>
      <c r="J1561" s="177"/>
      <c r="K1561" s="178">
        <v>21</v>
      </c>
      <c r="L1561" s="178">
        <f t="shared" si="362"/>
        <v>4</v>
      </c>
      <c r="M1561" s="178" t="str">
        <f t="shared" si="363"/>
        <v>-</v>
      </c>
      <c r="N1561" s="179">
        <v>0</v>
      </c>
      <c r="O1561" s="180" t="str">
        <f t="shared" si="358"/>
        <v>Aug</v>
      </c>
      <c r="P1561" s="178">
        <v>20</v>
      </c>
      <c r="Q1561" s="181">
        <f t="shared" si="364"/>
        <v>1</v>
      </c>
      <c r="R1561" s="180">
        <f t="shared" si="359"/>
        <v>5.0000000000000044E-2</v>
      </c>
      <c r="S1561" s="181" t="b">
        <f t="shared" si="365"/>
        <v>0</v>
      </c>
      <c r="T1561" s="178">
        <f t="shared" si="360"/>
        <v>0</v>
      </c>
      <c r="U1561" s="182" t="str">
        <f t="shared" si="361"/>
        <v>Sep</v>
      </c>
      <c r="V1561" s="178">
        <f t="shared" si="368"/>
        <v>0</v>
      </c>
      <c r="W1561" s="183">
        <f t="shared" si="366"/>
        <v>21</v>
      </c>
      <c r="X1561" s="184" t="b">
        <f t="shared" si="342"/>
        <v>0</v>
      </c>
      <c r="Y1561" s="183" t="b">
        <f t="shared" si="367"/>
        <v>0</v>
      </c>
      <c r="Z1561" s="138">
        <v>0</v>
      </c>
      <c r="AA1561" s="133"/>
      <c r="AB1561" s="133" t="s">
        <v>121</v>
      </c>
      <c r="AC1561" s="159"/>
      <c r="AD1561" s="139"/>
      <c r="AE1561" s="159" t="s">
        <v>121</v>
      </c>
      <c r="AF1561" s="139">
        <v>18.625</v>
      </c>
    </row>
    <row r="1562" spans="1:32" s="185" customFormat="1" ht="12">
      <c r="A1562" s="159" t="s">
        <v>3061</v>
      </c>
      <c r="B1562" s="160" t="s">
        <v>90</v>
      </c>
      <c r="C1562" s="161" t="s">
        <v>4581</v>
      </c>
      <c r="D1562" s="162">
        <v>1000004690</v>
      </c>
      <c r="E1562" s="160" t="s">
        <v>4558</v>
      </c>
      <c r="F1562" s="163">
        <v>46128</v>
      </c>
      <c r="G1562" s="137" t="str">
        <f t="shared" si="369"/>
        <v>Targeted Dealer</v>
      </c>
      <c r="H1562" s="159"/>
      <c r="I1562" s="177">
        <v>30</v>
      </c>
      <c r="J1562" s="177"/>
      <c r="K1562" s="178">
        <v>0</v>
      </c>
      <c r="L1562" s="178">
        <f t="shared" si="362"/>
        <v>30</v>
      </c>
      <c r="M1562" s="178" t="str">
        <f t="shared" si="363"/>
        <v>-</v>
      </c>
      <c r="N1562" s="179">
        <v>0</v>
      </c>
      <c r="O1562" s="180" t="str">
        <f t="shared" si="358"/>
        <v>Aug</v>
      </c>
      <c r="P1562" s="178">
        <v>8</v>
      </c>
      <c r="Q1562" s="181">
        <f t="shared" si="364"/>
        <v>-8</v>
      </c>
      <c r="R1562" s="180">
        <f t="shared" si="359"/>
        <v>-1</v>
      </c>
      <c r="S1562" s="181" t="b">
        <f t="shared" si="365"/>
        <v>0</v>
      </c>
      <c r="T1562" s="178">
        <f t="shared" si="360"/>
        <v>0</v>
      </c>
      <c r="U1562" s="182" t="str">
        <f t="shared" si="361"/>
        <v>Sep</v>
      </c>
      <c r="V1562" s="178">
        <f t="shared" si="368"/>
        <v>0</v>
      </c>
      <c r="W1562" s="183">
        <f t="shared" si="366"/>
        <v>0</v>
      </c>
      <c r="X1562" s="184" t="b">
        <f t="shared" si="342"/>
        <v>0</v>
      </c>
      <c r="Y1562" s="183" t="b">
        <f t="shared" si="367"/>
        <v>0</v>
      </c>
      <c r="Z1562" s="138">
        <v>0</v>
      </c>
      <c r="AA1562" s="133"/>
      <c r="AB1562" s="133" t="s">
        <v>121</v>
      </c>
      <c r="AC1562" s="159"/>
      <c r="AD1562" s="139"/>
      <c r="AE1562" s="159" t="s">
        <v>3061</v>
      </c>
      <c r="AF1562" s="139">
        <v>40.333333333333336</v>
      </c>
    </row>
    <row r="1563" spans="1:32" s="185" customFormat="1" ht="12">
      <c r="A1563" s="159" t="s">
        <v>1245</v>
      </c>
      <c r="B1563" s="160" t="s">
        <v>48</v>
      </c>
      <c r="C1563" s="161" t="s">
        <v>4582</v>
      </c>
      <c r="D1563" s="162">
        <v>1000004686</v>
      </c>
      <c r="E1563" s="160" t="s">
        <v>1883</v>
      </c>
      <c r="F1563" s="163">
        <v>46122</v>
      </c>
      <c r="G1563" s="137" t="str">
        <f t="shared" si="369"/>
        <v>Targeted Dealer</v>
      </c>
      <c r="H1563" s="159"/>
      <c r="I1563" s="177">
        <v>90</v>
      </c>
      <c r="J1563" s="177"/>
      <c r="K1563" s="178">
        <v>39</v>
      </c>
      <c r="L1563" s="178">
        <f t="shared" si="362"/>
        <v>51</v>
      </c>
      <c r="M1563" s="178" t="str">
        <f t="shared" si="363"/>
        <v>-</v>
      </c>
      <c r="N1563" s="179">
        <v>0</v>
      </c>
      <c r="O1563" s="180" t="str">
        <f t="shared" si="358"/>
        <v>Aug</v>
      </c>
      <c r="P1563" s="178">
        <v>77.5</v>
      </c>
      <c r="Q1563" s="181">
        <f t="shared" si="364"/>
        <v>-38.5</v>
      </c>
      <c r="R1563" s="180">
        <f t="shared" si="359"/>
        <v>-0.49677419354838714</v>
      </c>
      <c r="S1563" s="181" t="b">
        <f t="shared" si="365"/>
        <v>0</v>
      </c>
      <c r="T1563" s="178">
        <f t="shared" si="360"/>
        <v>0</v>
      </c>
      <c r="U1563" s="182" t="str">
        <f t="shared" si="361"/>
        <v>Sep</v>
      </c>
      <c r="V1563" s="178">
        <f t="shared" si="368"/>
        <v>0</v>
      </c>
      <c r="W1563" s="183">
        <f t="shared" si="366"/>
        <v>39</v>
      </c>
      <c r="X1563" s="184" t="b">
        <f t="shared" si="342"/>
        <v>0</v>
      </c>
      <c r="Y1563" s="183" t="b">
        <f t="shared" si="367"/>
        <v>0</v>
      </c>
      <c r="Z1563" s="138">
        <v>0</v>
      </c>
      <c r="AA1563" s="133"/>
      <c r="AB1563" s="133" t="s">
        <v>121</v>
      </c>
      <c r="AC1563" s="159"/>
      <c r="AD1563" s="139"/>
      <c r="AE1563" s="159" t="s">
        <v>1245</v>
      </c>
      <c r="AF1563" s="139">
        <v>60.5</v>
      </c>
    </row>
    <row r="1564" spans="1:32" s="185" customFormat="1" ht="12">
      <c r="A1564" s="159" t="s">
        <v>3061</v>
      </c>
      <c r="B1564" s="160" t="s">
        <v>101</v>
      </c>
      <c r="C1564" s="161" t="s">
        <v>3329</v>
      </c>
      <c r="D1564" s="162">
        <v>1000002000</v>
      </c>
      <c r="E1564" s="160" t="s">
        <v>3330</v>
      </c>
      <c r="F1564" s="163">
        <v>44739</v>
      </c>
      <c r="G1564" s="137" t="str">
        <f t="shared" si="369"/>
        <v>Targeted Dealer</v>
      </c>
      <c r="H1564" s="159"/>
      <c r="I1564" s="177">
        <v>25</v>
      </c>
      <c r="J1564" s="177"/>
      <c r="K1564" s="178">
        <v>25</v>
      </c>
      <c r="L1564" s="178">
        <f t="shared" si="362"/>
        <v>0</v>
      </c>
      <c r="M1564" s="178" t="str">
        <f t="shared" si="363"/>
        <v>-</v>
      </c>
      <c r="N1564" s="179">
        <v>35</v>
      </c>
      <c r="O1564" s="180" t="str">
        <f t="shared" si="358"/>
        <v>Aug</v>
      </c>
      <c r="P1564" s="178">
        <v>12</v>
      </c>
      <c r="Q1564" s="181">
        <f t="shared" si="364"/>
        <v>13</v>
      </c>
      <c r="R1564" s="180">
        <f t="shared" si="359"/>
        <v>1.0833333333333335</v>
      </c>
      <c r="S1564" s="181" t="str">
        <f t="shared" si="365"/>
        <v>GROWTH</v>
      </c>
      <c r="T1564" s="178">
        <f t="shared" si="360"/>
        <v>35</v>
      </c>
      <c r="U1564" s="182" t="str">
        <f t="shared" si="361"/>
        <v>Sep</v>
      </c>
      <c r="V1564" s="178">
        <f t="shared" si="368"/>
        <v>35</v>
      </c>
      <c r="W1564" s="183">
        <f t="shared" si="366"/>
        <v>-10</v>
      </c>
      <c r="X1564" s="184" t="b">
        <f t="shared" si="342"/>
        <v>0</v>
      </c>
      <c r="Y1564" s="183" t="str">
        <f t="shared" si="367"/>
        <v>GROWTH</v>
      </c>
      <c r="Z1564" s="138">
        <v>0</v>
      </c>
      <c r="AA1564" s="133"/>
      <c r="AB1564" s="133" t="s">
        <v>121</v>
      </c>
      <c r="AC1564" s="159"/>
      <c r="AD1564" s="139"/>
      <c r="AE1564" s="159" t="s">
        <v>3061</v>
      </c>
      <c r="AF1564" s="139">
        <v>7.833333333333333</v>
      </c>
    </row>
    <row r="1565" spans="1:32" s="185" customFormat="1" ht="12">
      <c r="A1565" s="159" t="s">
        <v>3061</v>
      </c>
      <c r="B1565" s="160" t="s">
        <v>101</v>
      </c>
      <c r="C1565" s="161" t="s">
        <v>4583</v>
      </c>
      <c r="D1565" s="162">
        <v>1000004694</v>
      </c>
      <c r="E1565" s="160" t="s">
        <v>4559</v>
      </c>
      <c r="F1565" s="163">
        <v>46111</v>
      </c>
      <c r="G1565" s="137" t="str">
        <f t="shared" si="369"/>
        <v>Targeted Dealer</v>
      </c>
      <c r="H1565" s="159"/>
      <c r="I1565" s="177">
        <v>15</v>
      </c>
      <c r="J1565" s="177"/>
      <c r="K1565" s="178">
        <v>0</v>
      </c>
      <c r="L1565" s="178">
        <f t="shared" si="362"/>
        <v>15</v>
      </c>
      <c r="M1565" s="178" t="str">
        <f t="shared" si="363"/>
        <v>-</v>
      </c>
      <c r="N1565" s="179">
        <v>0</v>
      </c>
      <c r="O1565" s="180" t="str">
        <f t="shared" si="358"/>
        <v>Aug</v>
      </c>
      <c r="P1565" s="178">
        <v>0</v>
      </c>
      <c r="Q1565" s="181">
        <f t="shared" si="364"/>
        <v>0</v>
      </c>
      <c r="R1565" s="180" t="str">
        <f t="shared" si="359"/>
        <v xml:space="preserve"> </v>
      </c>
      <c r="S1565" s="181" t="b">
        <f t="shared" si="365"/>
        <v>0</v>
      </c>
      <c r="T1565" s="178">
        <f t="shared" si="360"/>
        <v>0</v>
      </c>
      <c r="U1565" s="182" t="str">
        <f t="shared" si="361"/>
        <v>Sep</v>
      </c>
      <c r="V1565" s="178">
        <f t="shared" si="368"/>
        <v>0</v>
      </c>
      <c r="W1565" s="183">
        <f t="shared" si="366"/>
        <v>0</v>
      </c>
      <c r="X1565" s="184" t="b">
        <f t="shared" si="342"/>
        <v>0</v>
      </c>
      <c r="Y1565" s="183" t="b">
        <f t="shared" si="367"/>
        <v>0</v>
      </c>
      <c r="Z1565" s="138">
        <v>0</v>
      </c>
      <c r="AA1565" s="133"/>
      <c r="AB1565" s="133" t="s">
        <v>121</v>
      </c>
      <c r="AC1565" s="159"/>
      <c r="AD1565" s="139"/>
      <c r="AE1565" s="159" t="s">
        <v>3061</v>
      </c>
      <c r="AF1565" s="139">
        <v>4.166666666666667</v>
      </c>
    </row>
    <row r="1566" spans="1:32" s="185" customFormat="1" ht="12">
      <c r="A1566" s="159" t="s">
        <v>121</v>
      </c>
      <c r="B1566" s="160" t="s">
        <v>37</v>
      </c>
      <c r="C1566" s="161" t="s">
        <v>4584</v>
      </c>
      <c r="D1566" s="162">
        <v>1000004696</v>
      </c>
      <c r="E1566" s="160" t="s">
        <v>4560</v>
      </c>
      <c r="F1566" s="163">
        <v>46118</v>
      </c>
      <c r="G1566" s="137" t="str">
        <f t="shared" si="369"/>
        <v>Targeted Dealer</v>
      </c>
      <c r="H1566" s="159"/>
      <c r="I1566" s="177">
        <v>70</v>
      </c>
      <c r="J1566" s="177"/>
      <c r="K1566" s="178">
        <v>35</v>
      </c>
      <c r="L1566" s="178">
        <f t="shared" si="362"/>
        <v>35</v>
      </c>
      <c r="M1566" s="178" t="str">
        <f t="shared" si="363"/>
        <v>-</v>
      </c>
      <c r="N1566" s="179">
        <v>0</v>
      </c>
      <c r="O1566" s="180" t="str">
        <f t="shared" si="358"/>
        <v>Aug</v>
      </c>
      <c r="P1566" s="178">
        <v>20</v>
      </c>
      <c r="Q1566" s="181">
        <f t="shared" si="364"/>
        <v>15</v>
      </c>
      <c r="R1566" s="180">
        <f t="shared" si="359"/>
        <v>0.75</v>
      </c>
      <c r="S1566" s="181" t="b">
        <f t="shared" si="365"/>
        <v>0</v>
      </c>
      <c r="T1566" s="178">
        <f t="shared" si="360"/>
        <v>0</v>
      </c>
      <c r="U1566" s="182" t="str">
        <f t="shared" si="361"/>
        <v>Sep</v>
      </c>
      <c r="V1566" s="178">
        <f t="shared" si="368"/>
        <v>0</v>
      </c>
      <c r="W1566" s="183">
        <f t="shared" si="366"/>
        <v>35</v>
      </c>
      <c r="X1566" s="184" t="b">
        <f t="shared" si="342"/>
        <v>0</v>
      </c>
      <c r="Y1566" s="183" t="b">
        <f t="shared" si="367"/>
        <v>0</v>
      </c>
      <c r="Z1566" s="138">
        <v>0</v>
      </c>
      <c r="AA1566" s="133"/>
      <c r="AB1566" s="133" t="s">
        <v>121</v>
      </c>
      <c r="AC1566" s="159"/>
      <c r="AD1566" s="139"/>
      <c r="AE1566" s="159" t="s">
        <v>121</v>
      </c>
      <c r="AF1566" s="139">
        <v>38.333333333333336</v>
      </c>
    </row>
    <row r="1567" spans="1:32" s="185" customFormat="1" ht="12">
      <c r="A1567" s="159" t="s">
        <v>121</v>
      </c>
      <c r="B1567" s="160" t="s">
        <v>12</v>
      </c>
      <c r="C1567" s="161" t="s">
        <v>4144</v>
      </c>
      <c r="D1567" s="162">
        <v>1000004443</v>
      </c>
      <c r="E1567" s="160" t="s">
        <v>4134</v>
      </c>
      <c r="F1567" s="163">
        <v>45876</v>
      </c>
      <c r="G1567" s="137" t="str">
        <f t="shared" si="369"/>
        <v>Targeted Dealer</v>
      </c>
      <c r="H1567" s="159"/>
      <c r="I1567" s="177">
        <v>32</v>
      </c>
      <c r="J1567" s="177"/>
      <c r="K1567" s="178">
        <v>27</v>
      </c>
      <c r="L1567" s="178">
        <f t="shared" si="362"/>
        <v>5</v>
      </c>
      <c r="M1567" s="178" t="str">
        <f t="shared" si="363"/>
        <v>-</v>
      </c>
      <c r="N1567" s="179">
        <v>0</v>
      </c>
      <c r="O1567" s="180" t="str">
        <f t="shared" si="358"/>
        <v>Aug</v>
      </c>
      <c r="P1567" s="178">
        <v>32</v>
      </c>
      <c r="Q1567" s="181">
        <f t="shared" si="364"/>
        <v>-5</v>
      </c>
      <c r="R1567" s="180">
        <f t="shared" si="359"/>
        <v>-0.15625</v>
      </c>
      <c r="S1567" s="181" t="b">
        <f t="shared" si="365"/>
        <v>0</v>
      </c>
      <c r="T1567" s="178">
        <f t="shared" si="360"/>
        <v>0</v>
      </c>
      <c r="U1567" s="182" t="str">
        <f t="shared" si="361"/>
        <v>Sep</v>
      </c>
      <c r="V1567" s="178">
        <f t="shared" si="368"/>
        <v>0</v>
      </c>
      <c r="W1567" s="183">
        <f t="shared" si="366"/>
        <v>27</v>
      </c>
      <c r="X1567" s="184" t="b">
        <f t="shared" si="342"/>
        <v>0</v>
      </c>
      <c r="Y1567" s="183" t="b">
        <f t="shared" si="367"/>
        <v>0</v>
      </c>
      <c r="Z1567" s="138">
        <v>0</v>
      </c>
      <c r="AA1567" s="133"/>
      <c r="AB1567" s="133" t="s">
        <v>121</v>
      </c>
      <c r="AC1567" s="159"/>
      <c r="AD1567" s="139"/>
      <c r="AE1567" s="159" t="s">
        <v>121</v>
      </c>
      <c r="AF1567" s="139">
        <v>24</v>
      </c>
    </row>
    <row r="1568" spans="1:32" s="185" customFormat="1" ht="12">
      <c r="A1568" s="159" t="s">
        <v>121</v>
      </c>
      <c r="B1568" s="160" t="s">
        <v>12</v>
      </c>
      <c r="C1568" s="161" t="s">
        <v>4585</v>
      </c>
      <c r="D1568" s="162">
        <v>1000004701</v>
      </c>
      <c r="E1568" s="160" t="s">
        <v>4561</v>
      </c>
      <c r="F1568" s="163">
        <v>46129</v>
      </c>
      <c r="G1568" s="137" t="str">
        <f t="shared" si="369"/>
        <v>Targeted Dealer</v>
      </c>
      <c r="H1568" s="159"/>
      <c r="I1568" s="177">
        <v>430</v>
      </c>
      <c r="J1568" s="177"/>
      <c r="K1568" s="178">
        <v>422.5</v>
      </c>
      <c r="L1568" s="178">
        <f t="shared" si="362"/>
        <v>7.5</v>
      </c>
      <c r="M1568" s="178" t="str">
        <f t="shared" si="363"/>
        <v>-</v>
      </c>
      <c r="N1568" s="179">
        <v>0</v>
      </c>
      <c r="O1568" s="180" t="str">
        <f t="shared" si="358"/>
        <v>Aug</v>
      </c>
      <c r="P1568" s="178">
        <v>405</v>
      </c>
      <c r="Q1568" s="181">
        <f t="shared" si="364"/>
        <v>17.5</v>
      </c>
      <c r="R1568" s="180">
        <f t="shared" si="359"/>
        <v>4.3209876543209846E-2</v>
      </c>
      <c r="S1568" s="181" t="b">
        <f t="shared" si="365"/>
        <v>0</v>
      </c>
      <c r="T1568" s="178">
        <f t="shared" si="360"/>
        <v>0</v>
      </c>
      <c r="U1568" s="182" t="str">
        <f t="shared" si="361"/>
        <v>Sep</v>
      </c>
      <c r="V1568" s="178">
        <f t="shared" si="368"/>
        <v>0</v>
      </c>
      <c r="W1568" s="183">
        <f t="shared" si="366"/>
        <v>422.5</v>
      </c>
      <c r="X1568" s="184" t="b">
        <f t="shared" si="342"/>
        <v>0</v>
      </c>
      <c r="Y1568" s="183" t="b">
        <f t="shared" si="367"/>
        <v>0</v>
      </c>
      <c r="Z1568" s="138">
        <v>0</v>
      </c>
      <c r="AA1568" s="133"/>
      <c r="AB1568" s="133" t="s">
        <v>121</v>
      </c>
      <c r="AC1568" s="159"/>
      <c r="AD1568" s="139"/>
      <c r="AE1568" s="159" t="s">
        <v>121</v>
      </c>
      <c r="AF1568" s="139">
        <v>385.83333333333331</v>
      </c>
    </row>
    <row r="1569" spans="1:32" s="185" customFormat="1" ht="12">
      <c r="A1569" s="159" t="s">
        <v>3061</v>
      </c>
      <c r="B1569" s="160" t="s">
        <v>4092</v>
      </c>
      <c r="C1569" s="161" t="s">
        <v>4586</v>
      </c>
      <c r="D1569" s="162">
        <v>1000001828</v>
      </c>
      <c r="E1569" s="160" t="s">
        <v>4562</v>
      </c>
      <c r="F1569" s="163">
        <v>44739</v>
      </c>
      <c r="G1569" s="137" t="str">
        <f t="shared" si="369"/>
        <v>Targeted Dealer</v>
      </c>
      <c r="H1569" s="159"/>
      <c r="I1569" s="177">
        <v>25</v>
      </c>
      <c r="J1569" s="177"/>
      <c r="K1569" s="178">
        <v>0</v>
      </c>
      <c r="L1569" s="178">
        <f t="shared" si="362"/>
        <v>25</v>
      </c>
      <c r="M1569" s="178" t="str">
        <f t="shared" si="363"/>
        <v>-</v>
      </c>
      <c r="N1569" s="179">
        <v>0</v>
      </c>
      <c r="O1569" s="180" t="str">
        <f t="shared" si="358"/>
        <v>Aug</v>
      </c>
      <c r="P1569" s="178">
        <v>0</v>
      </c>
      <c r="Q1569" s="181">
        <f t="shared" si="364"/>
        <v>0</v>
      </c>
      <c r="R1569" s="180" t="str">
        <f t="shared" si="359"/>
        <v xml:space="preserve"> </v>
      </c>
      <c r="S1569" s="181" t="b">
        <f t="shared" si="365"/>
        <v>0</v>
      </c>
      <c r="T1569" s="178">
        <f t="shared" si="360"/>
        <v>0</v>
      </c>
      <c r="U1569" s="182" t="str">
        <f t="shared" si="361"/>
        <v>Sep</v>
      </c>
      <c r="V1569" s="178">
        <f t="shared" si="368"/>
        <v>0</v>
      </c>
      <c r="W1569" s="183">
        <f t="shared" si="366"/>
        <v>0</v>
      </c>
      <c r="X1569" s="184" t="b">
        <f t="shared" si="342"/>
        <v>0</v>
      </c>
      <c r="Y1569" s="183" t="b">
        <f t="shared" si="367"/>
        <v>0</v>
      </c>
      <c r="Z1569" s="138">
        <v>0</v>
      </c>
      <c r="AA1569" s="133"/>
      <c r="AB1569" s="133" t="s">
        <v>121</v>
      </c>
      <c r="AC1569" s="159"/>
      <c r="AD1569" s="139"/>
      <c r="AE1569" s="159" t="s">
        <v>3061</v>
      </c>
      <c r="AF1569" s="139">
        <v>9.1666666666666661</v>
      </c>
    </row>
    <row r="1570" spans="1:32" s="185" customFormat="1" ht="12">
      <c r="A1570" s="159" t="s">
        <v>3918</v>
      </c>
      <c r="B1570" s="160" t="s">
        <v>76</v>
      </c>
      <c r="C1570" s="161" t="s">
        <v>4587</v>
      </c>
      <c r="D1570" s="162">
        <v>1000004698</v>
      </c>
      <c r="E1570" s="160" t="s">
        <v>4563</v>
      </c>
      <c r="F1570" s="163">
        <v>46120</v>
      </c>
      <c r="G1570" s="137" t="str">
        <f t="shared" si="369"/>
        <v>Targeted Dealer</v>
      </c>
      <c r="H1570" s="159"/>
      <c r="I1570" s="177">
        <v>450</v>
      </c>
      <c r="J1570" s="177"/>
      <c r="K1570" s="178">
        <v>513</v>
      </c>
      <c r="L1570" s="178">
        <f t="shared" si="362"/>
        <v>-63</v>
      </c>
      <c r="M1570" s="178" t="str">
        <f t="shared" si="363"/>
        <v>-</v>
      </c>
      <c r="N1570" s="179">
        <v>0</v>
      </c>
      <c r="O1570" s="180" t="str">
        <f t="shared" si="358"/>
        <v>Aug</v>
      </c>
      <c r="P1570" s="178">
        <v>508.5</v>
      </c>
      <c r="Q1570" s="181">
        <f t="shared" si="364"/>
        <v>4.5</v>
      </c>
      <c r="R1570" s="180">
        <f t="shared" si="359"/>
        <v>8.8495575221239076E-3</v>
      </c>
      <c r="S1570" s="181" t="b">
        <f t="shared" si="365"/>
        <v>0</v>
      </c>
      <c r="T1570" s="178">
        <f t="shared" si="360"/>
        <v>0</v>
      </c>
      <c r="U1570" s="182" t="str">
        <f t="shared" si="361"/>
        <v>Sep</v>
      </c>
      <c r="V1570" s="178">
        <f t="shared" si="368"/>
        <v>0</v>
      </c>
      <c r="W1570" s="183">
        <f t="shared" si="366"/>
        <v>513</v>
      </c>
      <c r="X1570" s="184" t="b">
        <f t="shared" ref="X1570:X1633" si="370">IFERROR(IF(U1570="July",(K1570/V1570-1)),0)</f>
        <v>0</v>
      </c>
      <c r="Y1570" s="183" t="b">
        <f t="shared" si="367"/>
        <v>0</v>
      </c>
      <c r="Z1570" s="138">
        <v>0</v>
      </c>
      <c r="AA1570" s="133"/>
      <c r="AB1570" s="133" t="s">
        <v>121</v>
      </c>
      <c r="AC1570" s="159"/>
      <c r="AD1570" s="139"/>
      <c r="AE1570" s="159" t="s">
        <v>3918</v>
      </c>
      <c r="AF1570" s="139">
        <v>365.54166666666669</v>
      </c>
    </row>
    <row r="1571" spans="1:32" s="185" customFormat="1" ht="12">
      <c r="A1571" s="159" t="s">
        <v>3061</v>
      </c>
      <c r="B1571" s="160" t="s">
        <v>3172</v>
      </c>
      <c r="C1571" s="161" t="s">
        <v>3191</v>
      </c>
      <c r="D1571" s="162">
        <v>1000002074</v>
      </c>
      <c r="E1571" s="160" t="s">
        <v>3192</v>
      </c>
      <c r="F1571" s="163">
        <v>44739</v>
      </c>
      <c r="G1571" s="137" t="str">
        <f t="shared" si="369"/>
        <v>Targeted Dealer</v>
      </c>
      <c r="H1571" s="159"/>
      <c r="I1571" s="177">
        <v>25</v>
      </c>
      <c r="J1571" s="177"/>
      <c r="K1571" s="178">
        <v>25</v>
      </c>
      <c r="L1571" s="178">
        <f t="shared" si="362"/>
        <v>0</v>
      </c>
      <c r="M1571" s="178" t="str">
        <f t="shared" si="363"/>
        <v>-</v>
      </c>
      <c r="N1571" s="179">
        <v>25</v>
      </c>
      <c r="O1571" s="180" t="str">
        <f t="shared" si="358"/>
        <v>Aug</v>
      </c>
      <c r="P1571" s="178">
        <v>50</v>
      </c>
      <c r="Q1571" s="181">
        <f t="shared" si="364"/>
        <v>-25</v>
      </c>
      <c r="R1571" s="180">
        <f t="shared" si="359"/>
        <v>-0.5</v>
      </c>
      <c r="S1571" s="181" t="str">
        <f t="shared" si="365"/>
        <v>DEGROWTH</v>
      </c>
      <c r="T1571" s="178">
        <f t="shared" si="360"/>
        <v>25</v>
      </c>
      <c r="U1571" s="182" t="str">
        <f t="shared" si="361"/>
        <v>Sep</v>
      </c>
      <c r="V1571" s="178">
        <f t="shared" si="368"/>
        <v>25</v>
      </c>
      <c r="W1571" s="183">
        <f t="shared" si="366"/>
        <v>0</v>
      </c>
      <c r="X1571" s="184" t="b">
        <f t="shared" si="370"/>
        <v>0</v>
      </c>
      <c r="Y1571" s="183" t="str">
        <f t="shared" si="367"/>
        <v>GROWTH</v>
      </c>
      <c r="Z1571" s="138">
        <v>0</v>
      </c>
      <c r="AA1571" s="133"/>
      <c r="AB1571" s="133" t="s">
        <v>121</v>
      </c>
      <c r="AC1571" s="159"/>
      <c r="AD1571" s="139"/>
      <c r="AE1571" s="159" t="s">
        <v>3061</v>
      </c>
      <c r="AF1571" s="139">
        <v>29.166666666666668</v>
      </c>
    </row>
    <row r="1572" spans="1:32" s="185" customFormat="1" ht="12">
      <c r="A1572" s="159" t="s">
        <v>1245</v>
      </c>
      <c r="B1572" s="160" t="s">
        <v>50</v>
      </c>
      <c r="C1572" s="161" t="s">
        <v>4263</v>
      </c>
      <c r="D1572" s="162">
        <v>1000004484</v>
      </c>
      <c r="E1572" s="160" t="s">
        <v>4236</v>
      </c>
      <c r="F1572" s="163">
        <v>45936</v>
      </c>
      <c r="G1572" s="137" t="str">
        <f t="shared" si="369"/>
        <v>-</v>
      </c>
      <c r="H1572" s="159"/>
      <c r="I1572" s="177">
        <v>0</v>
      </c>
      <c r="J1572" s="177"/>
      <c r="K1572" s="178">
        <v>70</v>
      </c>
      <c r="L1572" s="178">
        <f t="shared" si="362"/>
        <v>-70</v>
      </c>
      <c r="M1572" s="178" t="str">
        <f t="shared" si="363"/>
        <v>-</v>
      </c>
      <c r="N1572" s="179">
        <v>0</v>
      </c>
      <c r="O1572" s="180" t="str">
        <f t="shared" si="358"/>
        <v>Aug</v>
      </c>
      <c r="P1572" s="178">
        <v>60</v>
      </c>
      <c r="Q1572" s="181">
        <f t="shared" si="364"/>
        <v>10</v>
      </c>
      <c r="R1572" s="180">
        <f t="shared" si="359"/>
        <v>0.16666666666666674</v>
      </c>
      <c r="S1572" s="181" t="b">
        <f t="shared" si="365"/>
        <v>0</v>
      </c>
      <c r="T1572" s="178">
        <f t="shared" si="360"/>
        <v>0</v>
      </c>
      <c r="U1572" s="182" t="str">
        <f t="shared" si="361"/>
        <v>Sep</v>
      </c>
      <c r="V1572" s="178">
        <f t="shared" si="368"/>
        <v>0</v>
      </c>
      <c r="W1572" s="183">
        <f t="shared" si="366"/>
        <v>70</v>
      </c>
      <c r="X1572" s="184" t="b">
        <f t="shared" si="370"/>
        <v>0</v>
      </c>
      <c r="Y1572" s="183" t="b">
        <f t="shared" si="367"/>
        <v>0</v>
      </c>
      <c r="Z1572" s="138">
        <v>0</v>
      </c>
      <c r="AA1572" s="133"/>
      <c r="AB1572" s="133" t="s">
        <v>121</v>
      </c>
      <c r="AC1572" s="159"/>
      <c r="AD1572" s="139"/>
      <c r="AE1572" s="159" t="s">
        <v>1245</v>
      </c>
      <c r="AF1572" s="139">
        <v>54.166666666666664</v>
      </c>
    </row>
    <row r="1573" spans="1:32" s="185" customFormat="1" ht="12">
      <c r="A1573" s="159" t="s">
        <v>1245</v>
      </c>
      <c r="B1573" s="160" t="s">
        <v>56</v>
      </c>
      <c r="C1573" s="161" t="s">
        <v>4588</v>
      </c>
      <c r="D1573" s="162">
        <v>1000004699</v>
      </c>
      <c r="E1573" s="160" t="s">
        <v>1941</v>
      </c>
      <c r="F1573" s="163">
        <v>46123</v>
      </c>
      <c r="G1573" s="137" t="str">
        <f t="shared" si="369"/>
        <v>Targeted Dealer</v>
      </c>
      <c r="H1573" s="159"/>
      <c r="I1573" s="177">
        <v>20</v>
      </c>
      <c r="J1573" s="177"/>
      <c r="K1573" s="178">
        <v>7</v>
      </c>
      <c r="L1573" s="178">
        <f t="shared" si="362"/>
        <v>13</v>
      </c>
      <c r="M1573" s="178" t="str">
        <f t="shared" si="363"/>
        <v>-</v>
      </c>
      <c r="N1573" s="179">
        <v>0</v>
      </c>
      <c r="O1573" s="180" t="str">
        <f t="shared" si="358"/>
        <v>Aug</v>
      </c>
      <c r="P1573" s="178">
        <v>5</v>
      </c>
      <c r="Q1573" s="181">
        <f t="shared" si="364"/>
        <v>2</v>
      </c>
      <c r="R1573" s="180">
        <f t="shared" si="359"/>
        <v>0.39999999999999991</v>
      </c>
      <c r="S1573" s="181" t="b">
        <f t="shared" si="365"/>
        <v>0</v>
      </c>
      <c r="T1573" s="178">
        <f t="shared" si="360"/>
        <v>0</v>
      </c>
      <c r="U1573" s="182" t="str">
        <f t="shared" si="361"/>
        <v>Sep</v>
      </c>
      <c r="V1573" s="178">
        <f t="shared" si="368"/>
        <v>0</v>
      </c>
      <c r="W1573" s="183">
        <f t="shared" si="366"/>
        <v>7</v>
      </c>
      <c r="X1573" s="184" t="b">
        <f t="shared" si="370"/>
        <v>0</v>
      </c>
      <c r="Y1573" s="183" t="b">
        <f t="shared" si="367"/>
        <v>0</v>
      </c>
      <c r="Z1573" s="138">
        <v>0</v>
      </c>
      <c r="AA1573" s="133"/>
      <c r="AB1573" s="133" t="s">
        <v>121</v>
      </c>
      <c r="AC1573" s="159"/>
      <c r="AD1573" s="139"/>
      <c r="AE1573" s="159" t="s">
        <v>1245</v>
      </c>
      <c r="AF1573" s="139">
        <v>12.75</v>
      </c>
    </row>
    <row r="1574" spans="1:32" s="185" customFormat="1" ht="12">
      <c r="A1574" s="159" t="s">
        <v>1245</v>
      </c>
      <c r="B1574" s="160" t="s">
        <v>56</v>
      </c>
      <c r="C1574" s="161" t="s">
        <v>4589</v>
      </c>
      <c r="D1574" s="162">
        <v>1000004691</v>
      </c>
      <c r="E1574" s="160" t="s">
        <v>4564</v>
      </c>
      <c r="F1574" s="163">
        <v>46133</v>
      </c>
      <c r="G1574" s="137" t="str">
        <f t="shared" si="369"/>
        <v>Targeted Dealer</v>
      </c>
      <c r="H1574" s="159"/>
      <c r="I1574" s="177">
        <v>60</v>
      </c>
      <c r="J1574" s="177"/>
      <c r="K1574" s="178">
        <v>75</v>
      </c>
      <c r="L1574" s="178">
        <f t="shared" si="362"/>
        <v>-15</v>
      </c>
      <c r="M1574" s="178" t="str">
        <f t="shared" si="363"/>
        <v>-</v>
      </c>
      <c r="N1574" s="179">
        <v>0</v>
      </c>
      <c r="O1574" s="180" t="str">
        <f t="shared" si="358"/>
        <v>Aug</v>
      </c>
      <c r="P1574" s="178">
        <v>140</v>
      </c>
      <c r="Q1574" s="181">
        <f t="shared" si="364"/>
        <v>-65</v>
      </c>
      <c r="R1574" s="180">
        <f t="shared" si="359"/>
        <v>-0.4642857142857143</v>
      </c>
      <c r="S1574" s="181" t="b">
        <f t="shared" si="365"/>
        <v>0</v>
      </c>
      <c r="T1574" s="178">
        <f t="shared" si="360"/>
        <v>0</v>
      </c>
      <c r="U1574" s="182" t="str">
        <f t="shared" si="361"/>
        <v>Sep</v>
      </c>
      <c r="V1574" s="178">
        <f t="shared" si="368"/>
        <v>0</v>
      </c>
      <c r="W1574" s="183">
        <f t="shared" si="366"/>
        <v>75</v>
      </c>
      <c r="X1574" s="184" t="b">
        <f t="shared" si="370"/>
        <v>0</v>
      </c>
      <c r="Y1574" s="183" t="b">
        <f t="shared" si="367"/>
        <v>0</v>
      </c>
      <c r="Z1574" s="138">
        <v>0</v>
      </c>
      <c r="AA1574" s="133"/>
      <c r="AB1574" s="133" t="s">
        <v>121</v>
      </c>
      <c r="AC1574" s="159"/>
      <c r="AD1574" s="139"/>
      <c r="AE1574" s="159" t="s">
        <v>1245</v>
      </c>
      <c r="AF1574" s="139">
        <v>93.583333333333329</v>
      </c>
    </row>
    <row r="1575" spans="1:32" s="185" customFormat="1" ht="12">
      <c r="A1575" s="159" t="s">
        <v>3919</v>
      </c>
      <c r="B1575" s="160" t="s">
        <v>4566</v>
      </c>
      <c r="C1575" s="161" t="s">
        <v>4590</v>
      </c>
      <c r="D1575" s="162">
        <v>1000004695</v>
      </c>
      <c r="E1575" s="160" t="s">
        <v>4565</v>
      </c>
      <c r="F1575" s="163">
        <v>46112</v>
      </c>
      <c r="G1575" s="137" t="str">
        <f t="shared" si="369"/>
        <v>Targeted Dealer</v>
      </c>
      <c r="H1575" s="159"/>
      <c r="I1575" s="177">
        <v>100</v>
      </c>
      <c r="J1575" s="177"/>
      <c r="K1575" s="178">
        <v>50</v>
      </c>
      <c r="L1575" s="178">
        <f t="shared" si="362"/>
        <v>50</v>
      </c>
      <c r="M1575" s="178" t="str">
        <f t="shared" si="363"/>
        <v>-</v>
      </c>
      <c r="N1575" s="179">
        <v>0</v>
      </c>
      <c r="O1575" s="180" t="str">
        <f t="shared" si="358"/>
        <v>Aug</v>
      </c>
      <c r="P1575" s="178">
        <v>104</v>
      </c>
      <c r="Q1575" s="181">
        <f t="shared" si="364"/>
        <v>-54</v>
      </c>
      <c r="R1575" s="180">
        <f t="shared" si="359"/>
        <v>-0.51923076923076916</v>
      </c>
      <c r="S1575" s="181" t="b">
        <f t="shared" si="365"/>
        <v>0</v>
      </c>
      <c r="T1575" s="178">
        <f t="shared" si="360"/>
        <v>0</v>
      </c>
      <c r="U1575" s="182" t="str">
        <f t="shared" si="361"/>
        <v>Sep</v>
      </c>
      <c r="V1575" s="178">
        <f t="shared" si="368"/>
        <v>0</v>
      </c>
      <c r="W1575" s="183">
        <f t="shared" si="366"/>
        <v>50</v>
      </c>
      <c r="X1575" s="184" t="b">
        <f t="shared" si="370"/>
        <v>0</v>
      </c>
      <c r="Y1575" s="183" t="b">
        <f t="shared" si="367"/>
        <v>0</v>
      </c>
      <c r="Z1575" s="138">
        <v>0</v>
      </c>
      <c r="AA1575" s="133"/>
      <c r="AB1575" s="133" t="s">
        <v>121</v>
      </c>
      <c r="AC1575" s="159"/>
      <c r="AD1575" s="139"/>
      <c r="AE1575" s="159" t="s">
        <v>3919</v>
      </c>
      <c r="AF1575" s="139">
        <v>169.16666666666666</v>
      </c>
    </row>
    <row r="1576" spans="1:32" s="185" customFormat="1" ht="12">
      <c r="A1576" s="159" t="s">
        <v>3061</v>
      </c>
      <c r="B1576" s="160" t="s">
        <v>97</v>
      </c>
      <c r="C1576" s="161" t="s">
        <v>4620</v>
      </c>
      <c r="D1576" s="162">
        <v>1000002689</v>
      </c>
      <c r="E1576" s="160" t="s">
        <v>4592</v>
      </c>
      <c r="F1576" s="163">
        <v>44739</v>
      </c>
      <c r="G1576" s="137" t="str">
        <f t="shared" si="369"/>
        <v>Targeted Dealer</v>
      </c>
      <c r="H1576" s="159"/>
      <c r="I1576" s="177">
        <v>20</v>
      </c>
      <c r="J1576" s="177"/>
      <c r="K1576" s="178">
        <v>20</v>
      </c>
      <c r="L1576" s="178">
        <f t="shared" ref="L1576:L1578" si="371">I1576-K1576</f>
        <v>0</v>
      </c>
      <c r="M1576" s="178" t="str">
        <f t="shared" ref="M1576:M1578" si="372">IFERROR((K1576/J1576%),"-")</f>
        <v>-</v>
      </c>
      <c r="N1576" s="179">
        <v>0</v>
      </c>
      <c r="O1576" s="180" t="str">
        <f t="shared" si="358"/>
        <v>Aug</v>
      </c>
      <c r="P1576" s="178">
        <v>10</v>
      </c>
      <c r="Q1576" s="181">
        <f t="shared" ref="Q1576:Q1578" si="373">K1576-P1576</f>
        <v>10</v>
      </c>
      <c r="R1576" s="180">
        <f t="shared" si="359"/>
        <v>1</v>
      </c>
      <c r="S1576" s="181" t="b">
        <f t="shared" ref="S1576:S1578" si="374">IF(N1576&gt;0,IF(O1576="","-",IF(R1576&lt;0%,"DEGROWTH","GROWTH")))</f>
        <v>0</v>
      </c>
      <c r="T1576" s="178">
        <f t="shared" si="360"/>
        <v>0</v>
      </c>
      <c r="U1576" s="182" t="str">
        <f t="shared" si="361"/>
        <v>Sep</v>
      </c>
      <c r="V1576" s="178">
        <f t="shared" si="368"/>
        <v>0</v>
      </c>
      <c r="W1576" s="183">
        <f t="shared" ref="W1576:W1578" si="375">K1576-V1576</f>
        <v>20</v>
      </c>
      <c r="X1576" s="184" t="b">
        <f t="shared" si="370"/>
        <v>0</v>
      </c>
      <c r="Y1576" s="183" t="b">
        <f t="shared" ref="Y1576:Y1578" si="376">IF(T1576&gt;0,IF(U1576="","-",IF(X1576&lt;0%,"DEGROWTH","GROWTH")))</f>
        <v>0</v>
      </c>
      <c r="Z1576" s="138">
        <v>0</v>
      </c>
      <c r="AA1576" s="133"/>
      <c r="AB1576" s="133" t="s">
        <v>121</v>
      </c>
      <c r="AC1576" s="159"/>
      <c r="AD1576" s="139"/>
      <c r="AE1576" s="159" t="s">
        <v>3061</v>
      </c>
      <c r="AF1576" s="139">
        <v>14.791666666666666</v>
      </c>
    </row>
    <row r="1577" spans="1:32" s="185" customFormat="1" ht="12">
      <c r="A1577" s="159" t="s">
        <v>3061</v>
      </c>
      <c r="B1577" s="160" t="s">
        <v>87</v>
      </c>
      <c r="C1577" s="161" t="s">
        <v>3122</v>
      </c>
      <c r="D1577" s="162">
        <v>1000002772</v>
      </c>
      <c r="E1577" s="160" t="s">
        <v>3123</v>
      </c>
      <c r="F1577" s="163">
        <v>44741</v>
      </c>
      <c r="G1577" s="137" t="str">
        <f t="shared" si="369"/>
        <v>-</v>
      </c>
      <c r="H1577" s="159"/>
      <c r="I1577" s="177">
        <v>0</v>
      </c>
      <c r="J1577" s="177"/>
      <c r="K1577" s="178">
        <v>0</v>
      </c>
      <c r="L1577" s="178">
        <f t="shared" si="371"/>
        <v>0</v>
      </c>
      <c r="M1577" s="178" t="str">
        <f t="shared" si="372"/>
        <v>-</v>
      </c>
      <c r="N1577" s="179">
        <v>0</v>
      </c>
      <c r="O1577" s="180" t="str">
        <f t="shared" si="358"/>
        <v>Aug</v>
      </c>
      <c r="P1577" s="178">
        <v>3</v>
      </c>
      <c r="Q1577" s="181">
        <f t="shared" si="373"/>
        <v>-3</v>
      </c>
      <c r="R1577" s="180">
        <f t="shared" si="359"/>
        <v>-1</v>
      </c>
      <c r="S1577" s="181" t="b">
        <f t="shared" si="374"/>
        <v>0</v>
      </c>
      <c r="T1577" s="178">
        <f t="shared" si="360"/>
        <v>0</v>
      </c>
      <c r="U1577" s="182" t="str">
        <f t="shared" si="361"/>
        <v>Sep</v>
      </c>
      <c r="V1577" s="178">
        <f t="shared" si="368"/>
        <v>0</v>
      </c>
      <c r="W1577" s="183">
        <f t="shared" si="375"/>
        <v>0</v>
      </c>
      <c r="X1577" s="184" t="b">
        <f t="shared" si="370"/>
        <v>0</v>
      </c>
      <c r="Y1577" s="183" t="b">
        <f t="shared" si="376"/>
        <v>0</v>
      </c>
      <c r="Z1577" s="138">
        <v>0</v>
      </c>
      <c r="AA1577" s="133"/>
      <c r="AB1577" s="133" t="s">
        <v>121</v>
      </c>
      <c r="AC1577" s="159"/>
      <c r="AD1577" s="139"/>
      <c r="AE1577" s="159" t="s">
        <v>3061</v>
      </c>
      <c r="AF1577" s="139">
        <v>1.0833333333333333</v>
      </c>
    </row>
    <row r="1578" spans="1:32" s="185" customFormat="1" ht="12">
      <c r="A1578" s="159" t="s">
        <v>3919</v>
      </c>
      <c r="B1578" s="160" t="s">
        <v>80</v>
      </c>
      <c r="C1578" s="161" t="s">
        <v>4621</v>
      </c>
      <c r="D1578" s="162">
        <v>1000004706</v>
      </c>
      <c r="E1578" s="160" t="s">
        <v>4593</v>
      </c>
      <c r="F1578" s="163">
        <v>46139</v>
      </c>
      <c r="G1578" s="137" t="str">
        <f t="shared" si="369"/>
        <v>Targeted Dealer</v>
      </c>
      <c r="H1578" s="159"/>
      <c r="I1578" s="177">
        <v>70</v>
      </c>
      <c r="J1578" s="177"/>
      <c r="K1578" s="178">
        <v>229</v>
      </c>
      <c r="L1578" s="178">
        <f t="shared" si="371"/>
        <v>-159</v>
      </c>
      <c r="M1578" s="178" t="str">
        <f t="shared" si="372"/>
        <v>-</v>
      </c>
      <c r="N1578" s="179">
        <v>0</v>
      </c>
      <c r="O1578" s="180" t="str">
        <f t="shared" si="358"/>
        <v>Aug</v>
      </c>
      <c r="P1578" s="178">
        <v>164.5</v>
      </c>
      <c r="Q1578" s="181">
        <f t="shared" si="373"/>
        <v>64.5</v>
      </c>
      <c r="R1578" s="180">
        <f t="shared" si="359"/>
        <v>0.39209726443768989</v>
      </c>
      <c r="S1578" s="181" t="b">
        <f t="shared" si="374"/>
        <v>0</v>
      </c>
      <c r="T1578" s="178">
        <f t="shared" si="360"/>
        <v>0</v>
      </c>
      <c r="U1578" s="182" t="str">
        <f t="shared" si="361"/>
        <v>Sep</v>
      </c>
      <c r="V1578" s="178">
        <f t="shared" si="368"/>
        <v>0</v>
      </c>
      <c r="W1578" s="183">
        <f t="shared" si="375"/>
        <v>229</v>
      </c>
      <c r="X1578" s="184" t="b">
        <f t="shared" si="370"/>
        <v>0</v>
      </c>
      <c r="Y1578" s="183" t="b">
        <f t="shared" si="376"/>
        <v>0</v>
      </c>
      <c r="Z1578" s="138">
        <v>0</v>
      </c>
      <c r="AA1578" s="133"/>
      <c r="AB1578" s="133" t="s">
        <v>121</v>
      </c>
      <c r="AC1578" s="159"/>
      <c r="AD1578" s="139"/>
      <c r="AE1578" s="159" t="s">
        <v>3919</v>
      </c>
      <c r="AF1578" s="139">
        <v>82.358333333333334</v>
      </c>
    </row>
    <row r="1579" spans="1:32" s="185" customFormat="1" ht="12">
      <c r="A1579" s="159" t="str">
        <f t="shared" ref="A1579:A1614" si="377">VLOOKUP(B1579,$B$2:$AC$1575,28,0)</f>
        <v>NB 1</v>
      </c>
      <c r="B1579" s="160" t="s">
        <v>69</v>
      </c>
      <c r="C1579" s="161" t="s">
        <v>4622</v>
      </c>
      <c r="D1579" s="162">
        <v>1000004709</v>
      </c>
      <c r="E1579" s="160" t="s">
        <v>4595</v>
      </c>
      <c r="F1579" s="163">
        <v>46141</v>
      </c>
      <c r="G1579" s="137" t="str">
        <f t="shared" si="369"/>
        <v>Targeted Dealer</v>
      </c>
      <c r="H1579" s="159"/>
      <c r="I1579" s="177">
        <v>450</v>
      </c>
      <c r="J1579" s="177"/>
      <c r="K1579" s="178">
        <v>495</v>
      </c>
      <c r="L1579" s="178">
        <f t="shared" ref="L1579:L1614" si="378">I1579-K1579</f>
        <v>-45</v>
      </c>
      <c r="M1579" s="178" t="str">
        <f t="shared" ref="M1579:M1614" si="379">IFERROR((K1579/J1579%),"-")</f>
        <v>-</v>
      </c>
      <c r="N1579" s="179">
        <v>0</v>
      </c>
      <c r="O1579" s="180" t="str">
        <f t="shared" si="358"/>
        <v>Aug</v>
      </c>
      <c r="P1579" s="178">
        <v>488</v>
      </c>
      <c r="Q1579" s="181">
        <f t="shared" ref="Q1579:Q1614" si="380">K1579-P1579</f>
        <v>7</v>
      </c>
      <c r="R1579" s="180">
        <f t="shared" si="359"/>
        <v>1.4344262295082011E-2</v>
      </c>
      <c r="S1579" s="181" t="b">
        <f t="shared" ref="S1579:S1614" si="381">IF(N1579&gt;0,IF(O1579="","-",IF(R1579&lt;0%,"DEGROWTH","GROWTH")))</f>
        <v>0</v>
      </c>
      <c r="T1579" s="178">
        <f t="shared" si="360"/>
        <v>0</v>
      </c>
      <c r="U1579" s="182" t="str">
        <f t="shared" si="361"/>
        <v>Sep</v>
      </c>
      <c r="V1579" s="178">
        <f t="shared" si="368"/>
        <v>0</v>
      </c>
      <c r="W1579" s="183">
        <f t="shared" ref="W1579:W1614" si="382">K1579-V1579</f>
        <v>495</v>
      </c>
      <c r="X1579" s="184" t="b">
        <f t="shared" si="370"/>
        <v>0</v>
      </c>
      <c r="Y1579" s="183" t="b">
        <f t="shared" ref="Y1579:Y1614" si="383">IF(T1579&gt;0,IF(U1579="","-",IF(X1579&lt;0%,"DEGROWTH","GROWTH")))</f>
        <v>0</v>
      </c>
      <c r="Z1579" s="138"/>
      <c r="AA1579" s="133"/>
      <c r="AB1579" s="133"/>
      <c r="AC1579" s="159"/>
      <c r="AD1579" s="139"/>
      <c r="AE1579" s="159" t="e">
        <f t="shared" ref="AE1579:AE1614" si="384">VLOOKUP(AF1579,$B$2:$AC$1575,28,0)</f>
        <v>#N/A</v>
      </c>
      <c r="AF1579" s="139">
        <v>227</v>
      </c>
    </row>
    <row r="1580" spans="1:32" s="185" customFormat="1" ht="12">
      <c r="A1580" s="159" t="str">
        <f t="shared" si="377"/>
        <v>NB 1</v>
      </c>
      <c r="B1580" s="160" t="s">
        <v>69</v>
      </c>
      <c r="C1580" s="161" t="s">
        <v>4623</v>
      </c>
      <c r="D1580" s="162">
        <v>1000004703</v>
      </c>
      <c r="E1580" s="160" t="s">
        <v>4596</v>
      </c>
      <c r="F1580" s="163">
        <v>46132</v>
      </c>
      <c r="G1580" s="137" t="str">
        <f t="shared" si="369"/>
        <v>Targeted Dealer</v>
      </c>
      <c r="H1580" s="159"/>
      <c r="I1580" s="177">
        <v>20</v>
      </c>
      <c r="J1580" s="177"/>
      <c r="K1580" s="178">
        <v>24</v>
      </c>
      <c r="L1580" s="178">
        <f t="shared" si="378"/>
        <v>-4</v>
      </c>
      <c r="M1580" s="178" t="str">
        <f t="shared" si="379"/>
        <v>-</v>
      </c>
      <c r="N1580" s="179">
        <v>0</v>
      </c>
      <c r="O1580" s="180" t="str">
        <f t="shared" si="358"/>
        <v>Aug</v>
      </c>
      <c r="P1580" s="178">
        <v>0</v>
      </c>
      <c r="Q1580" s="181">
        <f t="shared" si="380"/>
        <v>24</v>
      </c>
      <c r="R1580" s="180" t="str">
        <f t="shared" si="359"/>
        <v xml:space="preserve"> </v>
      </c>
      <c r="S1580" s="181" t="b">
        <f t="shared" si="381"/>
        <v>0</v>
      </c>
      <c r="T1580" s="178">
        <f t="shared" si="360"/>
        <v>0</v>
      </c>
      <c r="U1580" s="182" t="str">
        <f t="shared" si="361"/>
        <v>Sep</v>
      </c>
      <c r="V1580" s="178">
        <f t="shared" si="368"/>
        <v>0</v>
      </c>
      <c r="W1580" s="183">
        <f t="shared" si="382"/>
        <v>24</v>
      </c>
      <c r="X1580" s="184" t="b">
        <f t="shared" si="370"/>
        <v>0</v>
      </c>
      <c r="Y1580" s="183" t="b">
        <f t="shared" si="383"/>
        <v>0</v>
      </c>
      <c r="Z1580" s="138"/>
      <c r="AA1580" s="133"/>
      <c r="AB1580" s="133"/>
      <c r="AC1580" s="159"/>
      <c r="AD1580" s="139"/>
      <c r="AE1580" s="159" t="e">
        <f t="shared" si="384"/>
        <v>#N/A</v>
      </c>
      <c r="AF1580" s="139">
        <v>4</v>
      </c>
    </row>
    <row r="1581" spans="1:32" s="185" customFormat="1" ht="12">
      <c r="A1581" s="159" t="str">
        <f t="shared" si="377"/>
        <v>NE 1</v>
      </c>
      <c r="B1581" s="160" t="s">
        <v>548</v>
      </c>
      <c r="C1581" s="161" t="s">
        <v>557</v>
      </c>
      <c r="D1581" s="162">
        <v>1000000832</v>
      </c>
      <c r="E1581" s="160" t="s">
        <v>558</v>
      </c>
      <c r="F1581" s="163">
        <v>44738</v>
      </c>
      <c r="G1581" s="137" t="str">
        <f t="shared" si="369"/>
        <v>-</v>
      </c>
      <c r="H1581" s="159"/>
      <c r="I1581" s="177">
        <v>0</v>
      </c>
      <c r="J1581" s="177"/>
      <c r="K1581" s="178">
        <v>0</v>
      </c>
      <c r="L1581" s="178">
        <f t="shared" si="378"/>
        <v>0</v>
      </c>
      <c r="M1581" s="178" t="str">
        <f t="shared" si="379"/>
        <v>-</v>
      </c>
      <c r="N1581" s="179">
        <v>0</v>
      </c>
      <c r="O1581" s="180" t="str">
        <f t="shared" si="358"/>
        <v>Aug</v>
      </c>
      <c r="P1581" s="178">
        <v>0</v>
      </c>
      <c r="Q1581" s="181">
        <f t="shared" si="380"/>
        <v>0</v>
      </c>
      <c r="R1581" s="180" t="str">
        <f t="shared" si="359"/>
        <v xml:space="preserve"> </v>
      </c>
      <c r="S1581" s="181" t="b">
        <f t="shared" si="381"/>
        <v>0</v>
      </c>
      <c r="T1581" s="178">
        <f t="shared" si="360"/>
        <v>0</v>
      </c>
      <c r="U1581" s="182" t="str">
        <f t="shared" si="361"/>
        <v>Sep</v>
      </c>
      <c r="V1581" s="178">
        <f t="shared" si="368"/>
        <v>0</v>
      </c>
      <c r="W1581" s="183">
        <f t="shared" si="382"/>
        <v>0</v>
      </c>
      <c r="X1581" s="184" t="b">
        <f t="shared" si="370"/>
        <v>0</v>
      </c>
      <c r="Y1581" s="183" t="b">
        <f t="shared" si="383"/>
        <v>0</v>
      </c>
      <c r="Z1581" s="138"/>
      <c r="AA1581" s="133"/>
      <c r="AB1581" s="133"/>
      <c r="AC1581" s="159"/>
      <c r="AD1581" s="139"/>
      <c r="AE1581" s="159" t="e">
        <f t="shared" si="384"/>
        <v>#N/A</v>
      </c>
      <c r="AF1581" s="139">
        <v>0.23333333333333331</v>
      </c>
    </row>
    <row r="1582" spans="1:32" s="185" customFormat="1" ht="12">
      <c r="A1582" s="159" t="str">
        <f t="shared" si="377"/>
        <v>NE 1</v>
      </c>
      <c r="B1582" s="160" t="s">
        <v>548</v>
      </c>
      <c r="C1582" s="161" t="s">
        <v>585</v>
      </c>
      <c r="D1582" s="162">
        <v>1000003127</v>
      </c>
      <c r="E1582" s="160" t="s">
        <v>586</v>
      </c>
      <c r="F1582" s="163">
        <v>44908</v>
      </c>
      <c r="G1582" s="137" t="str">
        <f t="shared" si="369"/>
        <v>-</v>
      </c>
      <c r="H1582" s="159"/>
      <c r="I1582" s="177">
        <v>0</v>
      </c>
      <c r="J1582" s="177"/>
      <c r="K1582" s="178">
        <v>0</v>
      </c>
      <c r="L1582" s="178">
        <f t="shared" si="378"/>
        <v>0</v>
      </c>
      <c r="M1582" s="178" t="str">
        <f t="shared" si="379"/>
        <v>-</v>
      </c>
      <c r="N1582" s="179">
        <v>0</v>
      </c>
      <c r="O1582" s="180" t="str">
        <f t="shared" si="358"/>
        <v>Aug</v>
      </c>
      <c r="P1582" s="178">
        <v>0</v>
      </c>
      <c r="Q1582" s="181">
        <f t="shared" si="380"/>
        <v>0</v>
      </c>
      <c r="R1582" s="180" t="str">
        <f t="shared" si="359"/>
        <v xml:space="preserve"> </v>
      </c>
      <c r="S1582" s="181" t="b">
        <f t="shared" si="381"/>
        <v>0</v>
      </c>
      <c r="T1582" s="178">
        <f t="shared" si="360"/>
        <v>0</v>
      </c>
      <c r="U1582" s="182" t="str">
        <f t="shared" si="361"/>
        <v>Sep</v>
      </c>
      <c r="V1582" s="178">
        <f t="shared" si="368"/>
        <v>0</v>
      </c>
      <c r="W1582" s="183">
        <f t="shared" si="382"/>
        <v>0</v>
      </c>
      <c r="X1582" s="184" t="b">
        <f t="shared" si="370"/>
        <v>0</v>
      </c>
      <c r="Y1582" s="183" t="b">
        <f t="shared" si="383"/>
        <v>0</v>
      </c>
      <c r="Z1582" s="138"/>
      <c r="AA1582" s="133"/>
      <c r="AB1582" s="133"/>
      <c r="AC1582" s="159"/>
      <c r="AD1582" s="139"/>
      <c r="AE1582" s="159" t="e">
        <f t="shared" si="384"/>
        <v>#N/A</v>
      </c>
      <c r="AF1582" s="139">
        <v>6.666666666666667</v>
      </c>
    </row>
    <row r="1583" spans="1:32" s="185" customFormat="1" ht="12">
      <c r="A1583" s="159" t="str">
        <f t="shared" si="377"/>
        <v>NE 2</v>
      </c>
      <c r="B1583" s="160" t="s">
        <v>60</v>
      </c>
      <c r="C1583" s="161" t="s">
        <v>2202</v>
      </c>
      <c r="D1583" s="162">
        <v>1000000128</v>
      </c>
      <c r="E1583" s="160" t="s">
        <v>2203</v>
      </c>
      <c r="F1583" s="163">
        <v>44738</v>
      </c>
      <c r="G1583" s="137" t="str">
        <f t="shared" si="369"/>
        <v>-</v>
      </c>
      <c r="H1583" s="159"/>
      <c r="I1583" s="177">
        <v>0</v>
      </c>
      <c r="J1583" s="177"/>
      <c r="K1583" s="178">
        <v>0</v>
      </c>
      <c r="L1583" s="178">
        <f t="shared" si="378"/>
        <v>0</v>
      </c>
      <c r="M1583" s="178" t="str">
        <f t="shared" si="379"/>
        <v>-</v>
      </c>
      <c r="N1583" s="179">
        <v>0</v>
      </c>
      <c r="O1583" s="180" t="str">
        <f t="shared" si="358"/>
        <v>Aug</v>
      </c>
      <c r="P1583" s="178">
        <v>0</v>
      </c>
      <c r="Q1583" s="181">
        <f t="shared" si="380"/>
        <v>0</v>
      </c>
      <c r="R1583" s="180" t="str">
        <f t="shared" si="359"/>
        <v xml:space="preserve"> </v>
      </c>
      <c r="S1583" s="181" t="b">
        <f t="shared" si="381"/>
        <v>0</v>
      </c>
      <c r="T1583" s="178">
        <f t="shared" si="360"/>
        <v>0</v>
      </c>
      <c r="U1583" s="182" t="str">
        <f t="shared" si="361"/>
        <v>Sep</v>
      </c>
      <c r="V1583" s="178">
        <f t="shared" si="368"/>
        <v>0</v>
      </c>
      <c r="W1583" s="183">
        <f t="shared" si="382"/>
        <v>0</v>
      </c>
      <c r="X1583" s="184" t="b">
        <f t="shared" si="370"/>
        <v>0</v>
      </c>
      <c r="Y1583" s="183" t="b">
        <f t="shared" si="383"/>
        <v>0</v>
      </c>
      <c r="Z1583" s="138"/>
      <c r="AA1583" s="133"/>
      <c r="AB1583" s="133"/>
      <c r="AC1583" s="159"/>
      <c r="AD1583" s="139"/>
      <c r="AE1583" s="159" t="e">
        <f t="shared" si="384"/>
        <v>#N/A</v>
      </c>
      <c r="AF1583" s="139">
        <v>0.41666666666666669</v>
      </c>
    </row>
    <row r="1584" spans="1:32" s="185" customFormat="1" ht="12">
      <c r="A1584" s="159" t="str">
        <f t="shared" si="377"/>
        <v>NE 2</v>
      </c>
      <c r="B1584" s="160" t="s">
        <v>60</v>
      </c>
      <c r="C1584" s="161" t="s">
        <v>4624</v>
      </c>
      <c r="D1584" s="162">
        <v>1000004718</v>
      </c>
      <c r="E1584" s="160" t="s">
        <v>4597</v>
      </c>
      <c r="F1584" s="163">
        <v>46165</v>
      </c>
      <c r="G1584" s="137" t="str">
        <f t="shared" si="369"/>
        <v>Targeted Dealer</v>
      </c>
      <c r="H1584" s="159"/>
      <c r="I1584" s="177">
        <v>50</v>
      </c>
      <c r="J1584" s="177"/>
      <c r="K1584" s="178">
        <v>76</v>
      </c>
      <c r="L1584" s="178">
        <f t="shared" si="378"/>
        <v>-26</v>
      </c>
      <c r="M1584" s="178" t="str">
        <f t="shared" si="379"/>
        <v>-</v>
      </c>
      <c r="N1584" s="179">
        <v>0</v>
      </c>
      <c r="O1584" s="180" t="str">
        <f t="shared" si="358"/>
        <v>Aug</v>
      </c>
      <c r="P1584" s="178">
        <v>30</v>
      </c>
      <c r="Q1584" s="181">
        <f t="shared" si="380"/>
        <v>46</v>
      </c>
      <c r="R1584" s="180">
        <f t="shared" si="359"/>
        <v>1.5333333333333332</v>
      </c>
      <c r="S1584" s="181" t="b">
        <f t="shared" si="381"/>
        <v>0</v>
      </c>
      <c r="T1584" s="178">
        <f t="shared" si="360"/>
        <v>0</v>
      </c>
      <c r="U1584" s="182" t="str">
        <f t="shared" si="361"/>
        <v>Sep</v>
      </c>
      <c r="V1584" s="178">
        <f t="shared" si="368"/>
        <v>0</v>
      </c>
      <c r="W1584" s="183">
        <f t="shared" si="382"/>
        <v>76</v>
      </c>
      <c r="X1584" s="184" t="b">
        <f t="shared" si="370"/>
        <v>0</v>
      </c>
      <c r="Y1584" s="183" t="b">
        <f t="shared" si="383"/>
        <v>0</v>
      </c>
      <c r="Z1584" s="138"/>
      <c r="AA1584" s="133"/>
      <c r="AB1584" s="133"/>
      <c r="AC1584" s="159"/>
      <c r="AD1584" s="139"/>
      <c r="AE1584" s="159" t="e">
        <f t="shared" si="384"/>
        <v>#N/A</v>
      </c>
      <c r="AF1584" s="139">
        <v>31.833333333333332</v>
      </c>
    </row>
    <row r="1585" spans="1:32" s="185" customFormat="1" ht="12">
      <c r="A1585" s="159" t="str">
        <f t="shared" si="377"/>
        <v>NB 2</v>
      </c>
      <c r="B1585" s="160" t="s">
        <v>82</v>
      </c>
      <c r="C1585" s="161" t="s">
        <v>3934</v>
      </c>
      <c r="D1585" s="162">
        <v>1000004319</v>
      </c>
      <c r="E1585" s="160" t="s">
        <v>3933</v>
      </c>
      <c r="F1585" s="163">
        <v>45766</v>
      </c>
      <c r="G1585" s="137" t="str">
        <f t="shared" si="369"/>
        <v>Targeted Dealer</v>
      </c>
      <c r="H1585" s="159"/>
      <c r="I1585" s="177">
        <v>20</v>
      </c>
      <c r="J1585" s="177"/>
      <c r="K1585" s="178">
        <v>0</v>
      </c>
      <c r="L1585" s="178">
        <f t="shared" si="378"/>
        <v>20</v>
      </c>
      <c r="M1585" s="178" t="str">
        <f t="shared" si="379"/>
        <v>-</v>
      </c>
      <c r="N1585" s="179">
        <v>0</v>
      </c>
      <c r="O1585" s="180" t="str">
        <f t="shared" si="358"/>
        <v>Aug</v>
      </c>
      <c r="P1585" s="178">
        <v>5</v>
      </c>
      <c r="Q1585" s="181">
        <f t="shared" si="380"/>
        <v>-5</v>
      </c>
      <c r="R1585" s="180">
        <f t="shared" si="359"/>
        <v>-1</v>
      </c>
      <c r="S1585" s="181" t="b">
        <f t="shared" si="381"/>
        <v>0</v>
      </c>
      <c r="T1585" s="178">
        <f t="shared" si="360"/>
        <v>0</v>
      </c>
      <c r="U1585" s="182" t="str">
        <f t="shared" si="361"/>
        <v>Sep</v>
      </c>
      <c r="V1585" s="178">
        <f t="shared" si="368"/>
        <v>0</v>
      </c>
      <c r="W1585" s="183">
        <f t="shared" si="382"/>
        <v>0</v>
      </c>
      <c r="X1585" s="184" t="b">
        <f t="shared" si="370"/>
        <v>0</v>
      </c>
      <c r="Y1585" s="183" t="b">
        <f t="shared" si="383"/>
        <v>0</v>
      </c>
      <c r="Z1585" s="138"/>
      <c r="AA1585" s="133"/>
      <c r="AB1585" s="133"/>
      <c r="AC1585" s="159"/>
      <c r="AD1585" s="139"/>
      <c r="AE1585" s="159" t="e">
        <f t="shared" si="384"/>
        <v>#N/A</v>
      </c>
      <c r="AF1585" s="139">
        <v>1.6666666666666667</v>
      </c>
    </row>
    <row r="1586" spans="1:32" s="185" customFormat="1" ht="12">
      <c r="A1586" s="159" t="str">
        <f t="shared" si="377"/>
        <v>NB 2</v>
      </c>
      <c r="B1586" s="160" t="s">
        <v>82</v>
      </c>
      <c r="C1586" s="161" t="s">
        <v>4625</v>
      </c>
      <c r="D1586" s="162">
        <v>1000004729</v>
      </c>
      <c r="E1586" s="160" t="s">
        <v>4598</v>
      </c>
      <c r="F1586" s="163">
        <v>46158</v>
      </c>
      <c r="G1586" s="137" t="str">
        <f t="shared" si="369"/>
        <v>Targeted Dealer</v>
      </c>
      <c r="H1586" s="159"/>
      <c r="I1586" s="177">
        <v>75</v>
      </c>
      <c r="J1586" s="177"/>
      <c r="K1586" s="178">
        <v>20</v>
      </c>
      <c r="L1586" s="178">
        <f t="shared" si="378"/>
        <v>55</v>
      </c>
      <c r="M1586" s="178" t="str">
        <f t="shared" si="379"/>
        <v>-</v>
      </c>
      <c r="N1586" s="179">
        <v>0</v>
      </c>
      <c r="O1586" s="180" t="str">
        <f t="shared" si="358"/>
        <v>Aug</v>
      </c>
      <c r="P1586" s="178">
        <v>40</v>
      </c>
      <c r="Q1586" s="181">
        <f t="shared" si="380"/>
        <v>-20</v>
      </c>
      <c r="R1586" s="180">
        <f t="shared" si="359"/>
        <v>-0.5</v>
      </c>
      <c r="S1586" s="181" t="b">
        <f t="shared" si="381"/>
        <v>0</v>
      </c>
      <c r="T1586" s="178">
        <f t="shared" si="360"/>
        <v>0</v>
      </c>
      <c r="U1586" s="182" t="str">
        <f t="shared" si="361"/>
        <v>Sep</v>
      </c>
      <c r="V1586" s="178">
        <f t="shared" si="368"/>
        <v>0</v>
      </c>
      <c r="W1586" s="183">
        <f t="shared" si="382"/>
        <v>20</v>
      </c>
      <c r="X1586" s="184" t="b">
        <f t="shared" si="370"/>
        <v>0</v>
      </c>
      <c r="Y1586" s="183" t="b">
        <f t="shared" si="383"/>
        <v>0</v>
      </c>
      <c r="Z1586" s="138"/>
      <c r="AA1586" s="133"/>
      <c r="AB1586" s="133"/>
      <c r="AC1586" s="159"/>
      <c r="AD1586" s="139"/>
      <c r="AE1586" s="159" t="e">
        <f t="shared" si="384"/>
        <v>#N/A</v>
      </c>
      <c r="AF1586" s="139">
        <v>24.166666666666668</v>
      </c>
    </row>
    <row r="1587" spans="1:32" s="185" customFormat="1" ht="12">
      <c r="A1587" s="159" t="str">
        <f t="shared" si="377"/>
        <v>NE 1</v>
      </c>
      <c r="B1587" s="160" t="s">
        <v>27</v>
      </c>
      <c r="C1587" s="161" t="s">
        <v>4626</v>
      </c>
      <c r="D1587" s="162">
        <v>1000004715</v>
      </c>
      <c r="E1587" s="160" t="s">
        <v>4599</v>
      </c>
      <c r="F1587" s="163">
        <v>46142</v>
      </c>
      <c r="G1587" s="137" t="str">
        <f t="shared" si="369"/>
        <v>Targeted Dealer</v>
      </c>
      <c r="H1587" s="159"/>
      <c r="I1587" s="177">
        <v>175</v>
      </c>
      <c r="J1587" s="177"/>
      <c r="K1587" s="178">
        <v>204.45</v>
      </c>
      <c r="L1587" s="178">
        <f t="shared" si="378"/>
        <v>-29.449999999999989</v>
      </c>
      <c r="M1587" s="178" t="str">
        <f t="shared" si="379"/>
        <v>-</v>
      </c>
      <c r="N1587" s="179">
        <v>0</v>
      </c>
      <c r="O1587" s="180" t="str">
        <f t="shared" si="358"/>
        <v>Aug</v>
      </c>
      <c r="P1587" s="178">
        <v>300</v>
      </c>
      <c r="Q1587" s="181">
        <f t="shared" si="380"/>
        <v>-95.550000000000011</v>
      </c>
      <c r="R1587" s="180">
        <f t="shared" si="359"/>
        <v>-0.31850000000000001</v>
      </c>
      <c r="S1587" s="181" t="b">
        <f t="shared" si="381"/>
        <v>0</v>
      </c>
      <c r="T1587" s="178">
        <f t="shared" si="360"/>
        <v>0</v>
      </c>
      <c r="U1587" s="182" t="str">
        <f t="shared" si="361"/>
        <v>Sep</v>
      </c>
      <c r="V1587" s="178">
        <f t="shared" si="368"/>
        <v>0</v>
      </c>
      <c r="W1587" s="183">
        <f t="shared" si="382"/>
        <v>204.45</v>
      </c>
      <c r="X1587" s="184" t="b">
        <f t="shared" si="370"/>
        <v>0</v>
      </c>
      <c r="Y1587" s="183" t="b">
        <f t="shared" si="383"/>
        <v>0</v>
      </c>
      <c r="Z1587" s="138"/>
      <c r="AA1587" s="133"/>
      <c r="AB1587" s="133"/>
      <c r="AC1587" s="159"/>
      <c r="AD1587" s="139"/>
      <c r="AE1587" s="159" t="e">
        <f t="shared" si="384"/>
        <v>#N/A</v>
      </c>
      <c r="AF1587" s="139">
        <v>139.16666666666666</v>
      </c>
    </row>
    <row r="1588" spans="1:32" s="185" customFormat="1" ht="12">
      <c r="A1588" s="159" t="str">
        <f t="shared" si="377"/>
        <v>NE 1</v>
      </c>
      <c r="B1588" s="160" t="s">
        <v>25</v>
      </c>
      <c r="C1588" s="161" t="s">
        <v>770</v>
      </c>
      <c r="D1588" s="162">
        <v>1000000271</v>
      </c>
      <c r="E1588" s="160" t="s">
        <v>771</v>
      </c>
      <c r="F1588" s="163">
        <v>44738</v>
      </c>
      <c r="G1588" s="137" t="str">
        <f t="shared" si="369"/>
        <v>-</v>
      </c>
      <c r="H1588" s="159"/>
      <c r="I1588" s="177">
        <v>0</v>
      </c>
      <c r="J1588" s="177"/>
      <c r="K1588" s="178">
        <v>0</v>
      </c>
      <c r="L1588" s="178">
        <f t="shared" si="378"/>
        <v>0</v>
      </c>
      <c r="M1588" s="178" t="str">
        <f t="shared" si="379"/>
        <v>-</v>
      </c>
      <c r="N1588" s="179">
        <v>30</v>
      </c>
      <c r="O1588" s="180" t="str">
        <f t="shared" si="358"/>
        <v>Aug</v>
      </c>
      <c r="P1588" s="178">
        <v>0</v>
      </c>
      <c r="Q1588" s="181">
        <f t="shared" si="380"/>
        <v>0</v>
      </c>
      <c r="R1588" s="180" t="str">
        <f t="shared" si="359"/>
        <v xml:space="preserve"> </v>
      </c>
      <c r="S1588" s="181" t="str">
        <f t="shared" si="381"/>
        <v>GROWTH</v>
      </c>
      <c r="T1588" s="178">
        <f t="shared" si="360"/>
        <v>30</v>
      </c>
      <c r="U1588" s="182" t="str">
        <f t="shared" si="361"/>
        <v>Sep</v>
      </c>
      <c r="V1588" s="178">
        <f t="shared" si="368"/>
        <v>30</v>
      </c>
      <c r="W1588" s="183">
        <f t="shared" si="382"/>
        <v>-30</v>
      </c>
      <c r="X1588" s="184" t="b">
        <f t="shared" si="370"/>
        <v>0</v>
      </c>
      <c r="Y1588" s="183" t="str">
        <f t="shared" si="383"/>
        <v>GROWTH</v>
      </c>
      <c r="Z1588" s="138"/>
      <c r="AA1588" s="133"/>
      <c r="AB1588" s="133"/>
      <c r="AC1588" s="159"/>
      <c r="AD1588" s="139"/>
      <c r="AE1588" s="159" t="e">
        <f t="shared" si="384"/>
        <v>#N/A</v>
      </c>
      <c r="AF1588" s="139">
        <v>1.6666666666666667</v>
      </c>
    </row>
    <row r="1589" spans="1:32" s="185" customFormat="1" ht="12">
      <c r="A1589" s="159" t="str">
        <f t="shared" si="377"/>
        <v>NE 2</v>
      </c>
      <c r="B1589" s="160" t="s">
        <v>44</v>
      </c>
      <c r="C1589" s="161" t="s">
        <v>1518</v>
      </c>
      <c r="D1589" s="162">
        <v>1000000354</v>
      </c>
      <c r="E1589" s="160" t="s">
        <v>4129</v>
      </c>
      <c r="F1589" s="163">
        <v>44738</v>
      </c>
      <c r="G1589" s="137" t="str">
        <f t="shared" si="369"/>
        <v>-</v>
      </c>
      <c r="H1589" s="159"/>
      <c r="I1589" s="177">
        <v>0</v>
      </c>
      <c r="J1589" s="177"/>
      <c r="K1589" s="178">
        <v>0</v>
      </c>
      <c r="L1589" s="178">
        <f t="shared" si="378"/>
        <v>0</v>
      </c>
      <c r="M1589" s="178" t="str">
        <f t="shared" si="379"/>
        <v>-</v>
      </c>
      <c r="N1589" s="179">
        <v>0</v>
      </c>
      <c r="O1589" s="180" t="str">
        <f t="shared" si="358"/>
        <v>Aug</v>
      </c>
      <c r="P1589" s="178">
        <v>7</v>
      </c>
      <c r="Q1589" s="181">
        <f t="shared" si="380"/>
        <v>-7</v>
      </c>
      <c r="R1589" s="180">
        <f t="shared" si="359"/>
        <v>-1</v>
      </c>
      <c r="S1589" s="181" t="b">
        <f t="shared" si="381"/>
        <v>0</v>
      </c>
      <c r="T1589" s="178">
        <f t="shared" si="360"/>
        <v>0</v>
      </c>
      <c r="U1589" s="182" t="str">
        <f t="shared" si="361"/>
        <v>Sep</v>
      </c>
      <c r="V1589" s="178">
        <f t="shared" si="368"/>
        <v>0</v>
      </c>
      <c r="W1589" s="183">
        <f t="shared" si="382"/>
        <v>0</v>
      </c>
      <c r="X1589" s="184" t="b">
        <f t="shared" si="370"/>
        <v>0</v>
      </c>
      <c r="Y1589" s="183" t="b">
        <f t="shared" si="383"/>
        <v>0</v>
      </c>
      <c r="Z1589" s="138"/>
      <c r="AA1589" s="133"/>
      <c r="AB1589" s="133"/>
      <c r="AC1589" s="159"/>
      <c r="AD1589" s="139"/>
      <c r="AE1589" s="159" t="e">
        <f t="shared" si="384"/>
        <v>#N/A</v>
      </c>
      <c r="AF1589" s="139">
        <v>1.75</v>
      </c>
    </row>
    <row r="1590" spans="1:32" s="185" customFormat="1" ht="12">
      <c r="A1590" s="159" t="str">
        <f t="shared" si="377"/>
        <v>NE 1</v>
      </c>
      <c r="B1590" s="160" t="s">
        <v>3920</v>
      </c>
      <c r="C1590" s="161" t="s">
        <v>208</v>
      </c>
      <c r="D1590" s="162">
        <v>1000002848</v>
      </c>
      <c r="E1590" s="160" t="s">
        <v>209</v>
      </c>
      <c r="F1590" s="163">
        <v>44772</v>
      </c>
      <c r="G1590" s="137" t="str">
        <f t="shared" si="369"/>
        <v>-</v>
      </c>
      <c r="H1590" s="159"/>
      <c r="I1590" s="177">
        <v>0</v>
      </c>
      <c r="J1590" s="177"/>
      <c r="K1590" s="178">
        <v>0</v>
      </c>
      <c r="L1590" s="178">
        <f t="shared" si="378"/>
        <v>0</v>
      </c>
      <c r="M1590" s="178" t="str">
        <f t="shared" si="379"/>
        <v>-</v>
      </c>
      <c r="N1590" s="179">
        <v>0</v>
      </c>
      <c r="O1590" s="180" t="str">
        <f t="shared" si="358"/>
        <v>Aug</v>
      </c>
      <c r="P1590" s="178">
        <v>0</v>
      </c>
      <c r="Q1590" s="181">
        <f t="shared" si="380"/>
        <v>0</v>
      </c>
      <c r="R1590" s="180" t="str">
        <f t="shared" si="359"/>
        <v xml:space="preserve"> </v>
      </c>
      <c r="S1590" s="181" t="b">
        <f t="shared" si="381"/>
        <v>0</v>
      </c>
      <c r="T1590" s="178">
        <f t="shared" si="360"/>
        <v>0</v>
      </c>
      <c r="U1590" s="182" t="str">
        <f t="shared" si="361"/>
        <v>Sep</v>
      </c>
      <c r="V1590" s="178">
        <f t="shared" si="368"/>
        <v>0</v>
      </c>
      <c r="W1590" s="183">
        <f t="shared" si="382"/>
        <v>0</v>
      </c>
      <c r="X1590" s="184" t="b">
        <f t="shared" si="370"/>
        <v>0</v>
      </c>
      <c r="Y1590" s="183" t="b">
        <f t="shared" si="383"/>
        <v>0</v>
      </c>
      <c r="Z1590" s="138"/>
      <c r="AA1590" s="133"/>
      <c r="AB1590" s="133"/>
      <c r="AC1590" s="159"/>
      <c r="AD1590" s="139"/>
      <c r="AE1590" s="159" t="e">
        <f t="shared" si="384"/>
        <v>#N/A</v>
      </c>
      <c r="AF1590" s="139">
        <v>4.333333333333333</v>
      </c>
    </row>
    <row r="1591" spans="1:32" s="185" customFormat="1" ht="12">
      <c r="A1591" s="159" t="str">
        <f t="shared" si="377"/>
        <v>NB 1</v>
      </c>
      <c r="B1591" s="160" t="s">
        <v>71</v>
      </c>
      <c r="C1591" s="161" t="s">
        <v>2727</v>
      </c>
      <c r="D1591" s="162">
        <v>1000001419</v>
      </c>
      <c r="E1591" s="160" t="s">
        <v>2728</v>
      </c>
      <c r="F1591" s="163">
        <v>44739</v>
      </c>
      <c r="G1591" s="137" t="str">
        <f t="shared" si="369"/>
        <v>Targeted Dealer</v>
      </c>
      <c r="H1591" s="159"/>
      <c r="I1591" s="177">
        <v>50</v>
      </c>
      <c r="J1591" s="177"/>
      <c r="K1591" s="178">
        <v>0</v>
      </c>
      <c r="L1591" s="178">
        <f t="shared" si="378"/>
        <v>50</v>
      </c>
      <c r="M1591" s="178" t="str">
        <f t="shared" si="379"/>
        <v>-</v>
      </c>
      <c r="N1591" s="179">
        <v>117</v>
      </c>
      <c r="O1591" s="180" t="str">
        <f t="shared" si="358"/>
        <v>Aug</v>
      </c>
      <c r="P1591" s="178">
        <v>6</v>
      </c>
      <c r="Q1591" s="181">
        <f t="shared" si="380"/>
        <v>-6</v>
      </c>
      <c r="R1591" s="180">
        <f t="shared" si="359"/>
        <v>-1</v>
      </c>
      <c r="S1591" s="181" t="str">
        <f t="shared" si="381"/>
        <v>DEGROWTH</v>
      </c>
      <c r="T1591" s="178">
        <f t="shared" si="360"/>
        <v>117</v>
      </c>
      <c r="U1591" s="182" t="str">
        <f t="shared" si="361"/>
        <v>Sep</v>
      </c>
      <c r="V1591" s="178">
        <f t="shared" si="368"/>
        <v>117</v>
      </c>
      <c r="W1591" s="183">
        <f t="shared" si="382"/>
        <v>-117</v>
      </c>
      <c r="X1591" s="184" t="b">
        <f t="shared" si="370"/>
        <v>0</v>
      </c>
      <c r="Y1591" s="183" t="str">
        <f t="shared" si="383"/>
        <v>GROWTH</v>
      </c>
      <c r="Z1591" s="138"/>
      <c r="AA1591" s="133"/>
      <c r="AB1591" s="133"/>
      <c r="AC1591" s="159"/>
      <c r="AD1591" s="139"/>
      <c r="AE1591" s="159" t="e">
        <f t="shared" si="384"/>
        <v>#N/A</v>
      </c>
      <c r="AF1591" s="139">
        <v>14.333333333333334</v>
      </c>
    </row>
    <row r="1592" spans="1:32" s="185" customFormat="1" ht="12">
      <c r="A1592" s="159" t="str">
        <f t="shared" si="377"/>
        <v>NE 1</v>
      </c>
      <c r="B1592" s="160" t="s">
        <v>22</v>
      </c>
      <c r="C1592" s="161" t="s">
        <v>756</v>
      </c>
      <c r="D1592" s="162">
        <v>1000003548</v>
      </c>
      <c r="E1592" s="160" t="s">
        <v>757</v>
      </c>
      <c r="F1592" s="163">
        <v>45070</v>
      </c>
      <c r="G1592" s="137" t="str">
        <f t="shared" si="369"/>
        <v>Targeted Dealer</v>
      </c>
      <c r="H1592" s="159"/>
      <c r="I1592" s="177">
        <v>20</v>
      </c>
      <c r="J1592" s="177"/>
      <c r="K1592" s="178">
        <v>0</v>
      </c>
      <c r="L1592" s="178">
        <f t="shared" si="378"/>
        <v>20</v>
      </c>
      <c r="M1592" s="178" t="str">
        <f t="shared" si="379"/>
        <v>-</v>
      </c>
      <c r="N1592" s="179">
        <v>0</v>
      </c>
      <c r="O1592" s="180" t="str">
        <f t="shared" si="358"/>
        <v>Aug</v>
      </c>
      <c r="P1592" s="178">
        <v>1.25</v>
      </c>
      <c r="Q1592" s="181">
        <f t="shared" si="380"/>
        <v>-1.25</v>
      </c>
      <c r="R1592" s="180">
        <f t="shared" si="359"/>
        <v>-1</v>
      </c>
      <c r="S1592" s="181" t="b">
        <f t="shared" si="381"/>
        <v>0</v>
      </c>
      <c r="T1592" s="178">
        <f t="shared" si="360"/>
        <v>0</v>
      </c>
      <c r="U1592" s="182" t="str">
        <f t="shared" si="361"/>
        <v>Sep</v>
      </c>
      <c r="V1592" s="178">
        <f t="shared" si="368"/>
        <v>0</v>
      </c>
      <c r="W1592" s="183">
        <f t="shared" si="382"/>
        <v>0</v>
      </c>
      <c r="X1592" s="184" t="b">
        <f t="shared" si="370"/>
        <v>0</v>
      </c>
      <c r="Y1592" s="183" t="b">
        <f t="shared" si="383"/>
        <v>0</v>
      </c>
      <c r="Z1592" s="138"/>
      <c r="AA1592" s="133"/>
      <c r="AB1592" s="133"/>
      <c r="AC1592" s="159"/>
      <c r="AD1592" s="139"/>
      <c r="AE1592" s="159" t="e">
        <f t="shared" si="384"/>
        <v>#N/A</v>
      </c>
      <c r="AF1592" s="139">
        <v>0.70833333333333337</v>
      </c>
    </row>
    <row r="1593" spans="1:32" s="185" customFormat="1" ht="12">
      <c r="A1593" s="159" t="str">
        <f t="shared" si="377"/>
        <v>NE 1</v>
      </c>
      <c r="B1593" s="160" t="s">
        <v>22</v>
      </c>
      <c r="C1593" s="161" t="s">
        <v>4627</v>
      </c>
      <c r="D1593" s="162">
        <v>1000002902</v>
      </c>
      <c r="E1593" s="160" t="s">
        <v>4600</v>
      </c>
      <c r="F1593" s="163">
        <v>44799</v>
      </c>
      <c r="G1593" s="137" t="str">
        <f t="shared" si="369"/>
        <v>Targeted Dealer</v>
      </c>
      <c r="H1593" s="159"/>
      <c r="I1593" s="177">
        <v>60</v>
      </c>
      <c r="J1593" s="177"/>
      <c r="K1593" s="178">
        <v>18</v>
      </c>
      <c r="L1593" s="178">
        <f t="shared" si="378"/>
        <v>42</v>
      </c>
      <c r="M1593" s="178" t="str">
        <f t="shared" si="379"/>
        <v>-</v>
      </c>
      <c r="N1593" s="179">
        <v>0</v>
      </c>
      <c r="O1593" s="180" t="str">
        <f t="shared" si="358"/>
        <v>Aug</v>
      </c>
      <c r="P1593" s="178">
        <v>71.5</v>
      </c>
      <c r="Q1593" s="181">
        <f t="shared" si="380"/>
        <v>-53.5</v>
      </c>
      <c r="R1593" s="180">
        <f t="shared" si="359"/>
        <v>-0.74825174825174823</v>
      </c>
      <c r="S1593" s="181" t="b">
        <f t="shared" si="381"/>
        <v>0</v>
      </c>
      <c r="T1593" s="178">
        <f t="shared" si="360"/>
        <v>0</v>
      </c>
      <c r="U1593" s="182" t="str">
        <f t="shared" si="361"/>
        <v>Sep</v>
      </c>
      <c r="V1593" s="178">
        <f t="shared" si="368"/>
        <v>0</v>
      </c>
      <c r="W1593" s="183">
        <f t="shared" si="382"/>
        <v>18</v>
      </c>
      <c r="X1593" s="184" t="b">
        <f t="shared" si="370"/>
        <v>0</v>
      </c>
      <c r="Y1593" s="183" t="b">
        <f t="shared" si="383"/>
        <v>0</v>
      </c>
      <c r="Z1593" s="138"/>
      <c r="AA1593" s="133"/>
      <c r="AB1593" s="133"/>
      <c r="AC1593" s="159"/>
      <c r="AD1593" s="139"/>
      <c r="AE1593" s="159" t="e">
        <f t="shared" si="384"/>
        <v>#N/A</v>
      </c>
      <c r="AF1593" s="139">
        <v>47.791666666666664</v>
      </c>
    </row>
    <row r="1594" spans="1:32" s="185" customFormat="1" ht="12">
      <c r="A1594" s="159" t="str">
        <f t="shared" si="377"/>
        <v>NE 2</v>
      </c>
      <c r="B1594" s="160" t="s">
        <v>63</v>
      </c>
      <c r="C1594" s="161" t="s">
        <v>4628</v>
      </c>
      <c r="D1594" s="162">
        <v>1000004719</v>
      </c>
      <c r="E1594" s="160" t="s">
        <v>4601</v>
      </c>
      <c r="F1594" s="163">
        <v>46167</v>
      </c>
      <c r="G1594" s="137" t="str">
        <f t="shared" si="369"/>
        <v>Targeted Dealer</v>
      </c>
      <c r="H1594" s="159"/>
      <c r="I1594" s="177">
        <v>15</v>
      </c>
      <c r="J1594" s="177"/>
      <c r="K1594" s="178">
        <v>0</v>
      </c>
      <c r="L1594" s="178">
        <f t="shared" si="378"/>
        <v>15</v>
      </c>
      <c r="M1594" s="178" t="str">
        <f t="shared" si="379"/>
        <v>-</v>
      </c>
      <c r="N1594" s="179">
        <v>0</v>
      </c>
      <c r="O1594" s="180" t="str">
        <f t="shared" si="358"/>
        <v>Aug</v>
      </c>
      <c r="P1594" s="178">
        <v>0</v>
      </c>
      <c r="Q1594" s="181">
        <f t="shared" si="380"/>
        <v>0</v>
      </c>
      <c r="R1594" s="180" t="str">
        <f t="shared" si="359"/>
        <v xml:space="preserve"> </v>
      </c>
      <c r="S1594" s="181" t="b">
        <f t="shared" si="381"/>
        <v>0</v>
      </c>
      <c r="T1594" s="178">
        <f t="shared" si="360"/>
        <v>0</v>
      </c>
      <c r="U1594" s="182" t="str">
        <f t="shared" si="361"/>
        <v>Sep</v>
      </c>
      <c r="V1594" s="178">
        <f t="shared" si="368"/>
        <v>0</v>
      </c>
      <c r="W1594" s="183">
        <f t="shared" si="382"/>
        <v>0</v>
      </c>
      <c r="X1594" s="184" t="b">
        <f t="shared" si="370"/>
        <v>0</v>
      </c>
      <c r="Y1594" s="183" t="b">
        <f t="shared" si="383"/>
        <v>0</v>
      </c>
      <c r="Z1594" s="138"/>
      <c r="AA1594" s="133"/>
      <c r="AB1594" s="133"/>
      <c r="AC1594" s="159"/>
      <c r="AD1594" s="139"/>
      <c r="AE1594" s="159" t="e">
        <f t="shared" si="384"/>
        <v>#N/A</v>
      </c>
      <c r="AF1594" s="139">
        <v>4.833333333333333</v>
      </c>
    </row>
    <row r="1595" spans="1:32" s="185" customFormat="1" ht="12">
      <c r="A1595" s="159" t="str">
        <f t="shared" si="377"/>
        <v>BH</v>
      </c>
      <c r="B1595" s="160" t="s">
        <v>90</v>
      </c>
      <c r="C1595" s="161" t="s">
        <v>4629</v>
      </c>
      <c r="D1595" s="162">
        <v>1000004725</v>
      </c>
      <c r="E1595" s="160" t="s">
        <v>4602</v>
      </c>
      <c r="F1595" s="163">
        <v>46147</v>
      </c>
      <c r="G1595" s="137" t="str">
        <f t="shared" si="369"/>
        <v>Targeted Dealer</v>
      </c>
      <c r="H1595" s="159"/>
      <c r="I1595" s="177">
        <v>30</v>
      </c>
      <c r="J1595" s="177"/>
      <c r="K1595" s="178">
        <v>0</v>
      </c>
      <c r="L1595" s="178">
        <f t="shared" si="378"/>
        <v>30</v>
      </c>
      <c r="M1595" s="178" t="str">
        <f t="shared" si="379"/>
        <v>-</v>
      </c>
      <c r="N1595" s="179">
        <v>0</v>
      </c>
      <c r="O1595" s="180" t="str">
        <f t="shared" si="358"/>
        <v>Aug</v>
      </c>
      <c r="P1595" s="178">
        <v>0</v>
      </c>
      <c r="Q1595" s="181">
        <f t="shared" si="380"/>
        <v>0</v>
      </c>
      <c r="R1595" s="180" t="str">
        <f t="shared" si="359"/>
        <v xml:space="preserve"> </v>
      </c>
      <c r="S1595" s="181" t="b">
        <f t="shared" si="381"/>
        <v>0</v>
      </c>
      <c r="T1595" s="178">
        <f t="shared" si="360"/>
        <v>0</v>
      </c>
      <c r="U1595" s="182" t="str">
        <f t="shared" si="361"/>
        <v>Sep</v>
      </c>
      <c r="V1595" s="178">
        <f t="shared" si="368"/>
        <v>0</v>
      </c>
      <c r="W1595" s="183">
        <f t="shared" si="382"/>
        <v>0</v>
      </c>
      <c r="X1595" s="184" t="b">
        <f t="shared" si="370"/>
        <v>0</v>
      </c>
      <c r="Y1595" s="183" t="b">
        <f t="shared" si="383"/>
        <v>0</v>
      </c>
      <c r="Z1595" s="138"/>
      <c r="AA1595" s="133"/>
      <c r="AB1595" s="133"/>
      <c r="AC1595" s="159"/>
      <c r="AD1595" s="139"/>
      <c r="AE1595" s="159" t="e">
        <f t="shared" si="384"/>
        <v>#N/A</v>
      </c>
      <c r="AF1595" s="139">
        <v>39.916666666666664</v>
      </c>
    </row>
    <row r="1596" spans="1:32" s="185" customFormat="1" ht="12">
      <c r="A1596" s="159" t="str">
        <f t="shared" si="377"/>
        <v>BH</v>
      </c>
      <c r="B1596" s="160" t="s">
        <v>87</v>
      </c>
      <c r="C1596" s="161" t="s">
        <v>4630</v>
      </c>
      <c r="D1596" s="162">
        <v>1000004711</v>
      </c>
      <c r="E1596" s="160" t="s">
        <v>4603</v>
      </c>
      <c r="F1596" s="163">
        <v>46141</v>
      </c>
      <c r="G1596" s="137" t="str">
        <f t="shared" si="369"/>
        <v>Targeted Dealer</v>
      </c>
      <c r="H1596" s="159"/>
      <c r="I1596" s="177">
        <v>60</v>
      </c>
      <c r="J1596" s="177"/>
      <c r="K1596" s="178">
        <v>0</v>
      </c>
      <c r="L1596" s="178">
        <f t="shared" si="378"/>
        <v>60</v>
      </c>
      <c r="M1596" s="178" t="str">
        <f t="shared" si="379"/>
        <v>-</v>
      </c>
      <c r="N1596" s="179">
        <v>0</v>
      </c>
      <c r="O1596" s="180" t="str">
        <f t="shared" si="358"/>
        <v>Aug</v>
      </c>
      <c r="P1596" s="178">
        <v>6</v>
      </c>
      <c r="Q1596" s="181">
        <f t="shared" si="380"/>
        <v>-6</v>
      </c>
      <c r="R1596" s="180">
        <f t="shared" si="359"/>
        <v>-1</v>
      </c>
      <c r="S1596" s="181" t="b">
        <f t="shared" si="381"/>
        <v>0</v>
      </c>
      <c r="T1596" s="178">
        <f t="shared" si="360"/>
        <v>0</v>
      </c>
      <c r="U1596" s="182" t="str">
        <f t="shared" si="361"/>
        <v>Sep</v>
      </c>
      <c r="V1596" s="178">
        <f t="shared" si="368"/>
        <v>0</v>
      </c>
      <c r="W1596" s="183">
        <f t="shared" si="382"/>
        <v>0</v>
      </c>
      <c r="X1596" s="184" t="b">
        <f t="shared" si="370"/>
        <v>0</v>
      </c>
      <c r="Y1596" s="183" t="b">
        <f t="shared" si="383"/>
        <v>0</v>
      </c>
      <c r="Z1596" s="138"/>
      <c r="AA1596" s="133"/>
      <c r="AB1596" s="133"/>
      <c r="AC1596" s="159"/>
      <c r="AD1596" s="139"/>
      <c r="AE1596" s="159" t="e">
        <f t="shared" si="384"/>
        <v>#N/A</v>
      </c>
      <c r="AF1596" s="139">
        <v>20</v>
      </c>
    </row>
    <row r="1597" spans="1:32" s="185" customFormat="1" ht="12">
      <c r="A1597" s="159" t="str">
        <f t="shared" si="377"/>
        <v>NE 2</v>
      </c>
      <c r="B1597" s="160" t="s">
        <v>48</v>
      </c>
      <c r="C1597" s="161" t="s">
        <v>4631</v>
      </c>
      <c r="D1597" s="162">
        <v>1000004726</v>
      </c>
      <c r="E1597" s="160" t="s">
        <v>4604</v>
      </c>
      <c r="F1597" s="163">
        <v>46148</v>
      </c>
      <c r="G1597" s="137" t="str">
        <f t="shared" si="369"/>
        <v>Targeted Dealer</v>
      </c>
      <c r="H1597" s="159"/>
      <c r="I1597" s="177">
        <v>20</v>
      </c>
      <c r="J1597" s="177"/>
      <c r="K1597" s="178">
        <v>26</v>
      </c>
      <c r="L1597" s="178">
        <f t="shared" si="378"/>
        <v>-6</v>
      </c>
      <c r="M1597" s="178" t="str">
        <f t="shared" si="379"/>
        <v>-</v>
      </c>
      <c r="N1597" s="179">
        <v>0</v>
      </c>
      <c r="O1597" s="180" t="str">
        <f t="shared" si="358"/>
        <v>Aug</v>
      </c>
      <c r="P1597" s="178">
        <v>52</v>
      </c>
      <c r="Q1597" s="181">
        <f t="shared" si="380"/>
        <v>-26</v>
      </c>
      <c r="R1597" s="180">
        <f t="shared" si="359"/>
        <v>-0.5</v>
      </c>
      <c r="S1597" s="181" t="b">
        <f t="shared" si="381"/>
        <v>0</v>
      </c>
      <c r="T1597" s="178">
        <f t="shared" si="360"/>
        <v>0</v>
      </c>
      <c r="U1597" s="182" t="str">
        <f t="shared" si="361"/>
        <v>Sep</v>
      </c>
      <c r="V1597" s="178">
        <f t="shared" si="368"/>
        <v>0</v>
      </c>
      <c r="W1597" s="183">
        <f t="shared" si="382"/>
        <v>26</v>
      </c>
      <c r="X1597" s="184" t="b">
        <f t="shared" si="370"/>
        <v>0</v>
      </c>
      <c r="Y1597" s="183" t="b">
        <f t="shared" si="383"/>
        <v>0</v>
      </c>
      <c r="Z1597" s="138"/>
      <c r="AA1597" s="133"/>
      <c r="AB1597" s="133"/>
      <c r="AC1597" s="159"/>
      <c r="AD1597" s="139"/>
      <c r="AE1597" s="159" t="e">
        <f t="shared" si="384"/>
        <v>#N/A</v>
      </c>
      <c r="AF1597" s="139">
        <v>26</v>
      </c>
    </row>
    <row r="1598" spans="1:32" s="185" customFormat="1" ht="12">
      <c r="A1598" s="159" t="str">
        <f t="shared" si="377"/>
        <v>NE 2</v>
      </c>
      <c r="B1598" s="160" t="s">
        <v>48</v>
      </c>
      <c r="C1598" s="161" t="s">
        <v>4632</v>
      </c>
      <c r="D1598" s="162">
        <v>1000004728</v>
      </c>
      <c r="E1598" s="160" t="s">
        <v>4605</v>
      </c>
      <c r="F1598" s="163">
        <v>46158</v>
      </c>
      <c r="G1598" s="137" t="str">
        <f t="shared" si="369"/>
        <v>Targeted Dealer</v>
      </c>
      <c r="H1598" s="159"/>
      <c r="I1598" s="177">
        <v>25</v>
      </c>
      <c r="J1598" s="177"/>
      <c r="K1598" s="178">
        <v>13</v>
      </c>
      <c r="L1598" s="178">
        <f t="shared" si="378"/>
        <v>12</v>
      </c>
      <c r="M1598" s="178" t="str">
        <f t="shared" si="379"/>
        <v>-</v>
      </c>
      <c r="N1598" s="179">
        <v>0</v>
      </c>
      <c r="O1598" s="180" t="str">
        <f t="shared" si="358"/>
        <v>Aug</v>
      </c>
      <c r="P1598" s="178">
        <v>26</v>
      </c>
      <c r="Q1598" s="181">
        <f t="shared" si="380"/>
        <v>-13</v>
      </c>
      <c r="R1598" s="180">
        <f t="shared" si="359"/>
        <v>-0.5</v>
      </c>
      <c r="S1598" s="181" t="b">
        <f t="shared" si="381"/>
        <v>0</v>
      </c>
      <c r="T1598" s="178">
        <f t="shared" si="360"/>
        <v>0</v>
      </c>
      <c r="U1598" s="182" t="str">
        <f t="shared" si="361"/>
        <v>Sep</v>
      </c>
      <c r="V1598" s="178">
        <f t="shared" si="368"/>
        <v>0</v>
      </c>
      <c r="W1598" s="183">
        <f t="shared" si="382"/>
        <v>13</v>
      </c>
      <c r="X1598" s="184" t="b">
        <f t="shared" si="370"/>
        <v>0</v>
      </c>
      <c r="Y1598" s="183" t="b">
        <f t="shared" si="383"/>
        <v>0</v>
      </c>
      <c r="Z1598" s="138"/>
      <c r="AA1598" s="133"/>
      <c r="AB1598" s="133"/>
      <c r="AC1598" s="159"/>
      <c r="AD1598" s="139"/>
      <c r="AE1598" s="159" t="e">
        <f t="shared" si="384"/>
        <v>#N/A</v>
      </c>
      <c r="AF1598" s="139">
        <v>15.166666666666666</v>
      </c>
    </row>
    <row r="1599" spans="1:32" s="185" customFormat="1" ht="12">
      <c r="A1599" s="159" t="str">
        <f t="shared" si="377"/>
        <v>NB 2</v>
      </c>
      <c r="B1599" s="160" t="s">
        <v>84</v>
      </c>
      <c r="C1599" s="161" t="s">
        <v>4633</v>
      </c>
      <c r="D1599" s="162">
        <v>1000004727</v>
      </c>
      <c r="E1599" s="160" t="s">
        <v>4606</v>
      </c>
      <c r="F1599" s="163">
        <v>46150</v>
      </c>
      <c r="G1599" s="137" t="str">
        <f t="shared" si="369"/>
        <v>Targeted Dealer</v>
      </c>
      <c r="H1599" s="159"/>
      <c r="I1599" s="177">
        <v>80</v>
      </c>
      <c r="J1599" s="177"/>
      <c r="K1599" s="178">
        <v>80</v>
      </c>
      <c r="L1599" s="178">
        <f t="shared" si="378"/>
        <v>0</v>
      </c>
      <c r="M1599" s="178" t="str">
        <f t="shared" si="379"/>
        <v>-</v>
      </c>
      <c r="N1599" s="179">
        <v>0</v>
      </c>
      <c r="O1599" s="180" t="str">
        <f t="shared" si="358"/>
        <v>Aug</v>
      </c>
      <c r="P1599" s="178">
        <v>120</v>
      </c>
      <c r="Q1599" s="181">
        <f t="shared" si="380"/>
        <v>-40</v>
      </c>
      <c r="R1599" s="180">
        <f t="shared" si="359"/>
        <v>-0.33333333333333337</v>
      </c>
      <c r="S1599" s="181" t="b">
        <f t="shared" si="381"/>
        <v>0</v>
      </c>
      <c r="T1599" s="178">
        <f t="shared" si="360"/>
        <v>0</v>
      </c>
      <c r="U1599" s="182" t="str">
        <f t="shared" si="361"/>
        <v>Sep</v>
      </c>
      <c r="V1599" s="178">
        <f t="shared" si="368"/>
        <v>0</v>
      </c>
      <c r="W1599" s="183">
        <f t="shared" si="382"/>
        <v>80</v>
      </c>
      <c r="X1599" s="184" t="b">
        <f t="shared" si="370"/>
        <v>0</v>
      </c>
      <c r="Y1599" s="183" t="b">
        <f t="shared" si="383"/>
        <v>0</v>
      </c>
      <c r="Z1599" s="138"/>
      <c r="AA1599" s="133"/>
      <c r="AB1599" s="133"/>
      <c r="AC1599" s="159"/>
      <c r="AD1599" s="139"/>
      <c r="AE1599" s="159" t="e">
        <f t="shared" si="384"/>
        <v>#N/A</v>
      </c>
      <c r="AF1599" s="139">
        <v>63.333333333333336</v>
      </c>
    </row>
    <row r="1600" spans="1:32" s="185" customFormat="1" ht="12">
      <c r="A1600" s="159" t="str">
        <f t="shared" si="377"/>
        <v>NE 2</v>
      </c>
      <c r="B1600" s="160" t="s">
        <v>58</v>
      </c>
      <c r="C1600" s="161" t="s">
        <v>4634</v>
      </c>
      <c r="D1600" s="162">
        <v>1000004716</v>
      </c>
      <c r="E1600" s="160" t="s">
        <v>4607</v>
      </c>
      <c r="F1600" s="163">
        <v>46163</v>
      </c>
      <c r="G1600" s="137" t="str">
        <f t="shared" si="369"/>
        <v>Targeted Dealer</v>
      </c>
      <c r="H1600" s="159"/>
      <c r="I1600" s="177">
        <v>15</v>
      </c>
      <c r="J1600" s="177"/>
      <c r="K1600" s="178">
        <v>0</v>
      </c>
      <c r="L1600" s="178">
        <f t="shared" si="378"/>
        <v>15</v>
      </c>
      <c r="M1600" s="178" t="str">
        <f t="shared" si="379"/>
        <v>-</v>
      </c>
      <c r="N1600" s="179">
        <v>0</v>
      </c>
      <c r="O1600" s="180" t="str">
        <f t="shared" si="358"/>
        <v>Aug</v>
      </c>
      <c r="P1600" s="178">
        <v>2.5</v>
      </c>
      <c r="Q1600" s="181">
        <f t="shared" si="380"/>
        <v>-2.5</v>
      </c>
      <c r="R1600" s="180">
        <f t="shared" si="359"/>
        <v>-1</v>
      </c>
      <c r="S1600" s="181" t="b">
        <f t="shared" si="381"/>
        <v>0</v>
      </c>
      <c r="T1600" s="178">
        <f t="shared" si="360"/>
        <v>0</v>
      </c>
      <c r="U1600" s="182" t="str">
        <f t="shared" si="361"/>
        <v>Sep</v>
      </c>
      <c r="V1600" s="178">
        <f t="shared" si="368"/>
        <v>0</v>
      </c>
      <c r="W1600" s="183">
        <f t="shared" si="382"/>
        <v>0</v>
      </c>
      <c r="X1600" s="184" t="b">
        <f t="shared" si="370"/>
        <v>0</v>
      </c>
      <c r="Y1600" s="183" t="b">
        <f t="shared" si="383"/>
        <v>0</v>
      </c>
      <c r="Z1600" s="138"/>
      <c r="AA1600" s="133"/>
      <c r="AB1600" s="133"/>
      <c r="AC1600" s="159"/>
      <c r="AD1600" s="139"/>
      <c r="AE1600" s="159" t="e">
        <f t="shared" si="384"/>
        <v>#N/A</v>
      </c>
      <c r="AF1600" s="139">
        <v>6.666666666666667</v>
      </c>
    </row>
    <row r="1601" spans="1:32" s="185" customFormat="1" ht="12">
      <c r="A1601" s="159" t="str">
        <f t="shared" si="377"/>
        <v>NE 1</v>
      </c>
      <c r="B1601" s="160" t="s">
        <v>37</v>
      </c>
      <c r="C1601" s="161" t="s">
        <v>4635</v>
      </c>
      <c r="D1601" s="162">
        <v>1000004724</v>
      </c>
      <c r="E1601" s="160" t="s">
        <v>4608</v>
      </c>
      <c r="F1601" s="163">
        <v>46143</v>
      </c>
      <c r="G1601" s="137" t="str">
        <f t="shared" si="369"/>
        <v>Targeted Dealer</v>
      </c>
      <c r="H1601" s="159"/>
      <c r="I1601" s="177">
        <v>105</v>
      </c>
      <c r="J1601" s="177"/>
      <c r="K1601" s="178">
        <v>35</v>
      </c>
      <c r="L1601" s="178">
        <f t="shared" si="378"/>
        <v>70</v>
      </c>
      <c r="M1601" s="178" t="str">
        <f t="shared" si="379"/>
        <v>-</v>
      </c>
      <c r="N1601" s="179">
        <v>0</v>
      </c>
      <c r="O1601" s="180" t="str">
        <f t="shared" si="358"/>
        <v>Aug</v>
      </c>
      <c r="P1601" s="178">
        <v>105</v>
      </c>
      <c r="Q1601" s="181">
        <f t="shared" si="380"/>
        <v>-70</v>
      </c>
      <c r="R1601" s="180">
        <f t="shared" si="359"/>
        <v>-0.66666666666666674</v>
      </c>
      <c r="S1601" s="181" t="b">
        <f t="shared" si="381"/>
        <v>0</v>
      </c>
      <c r="T1601" s="178">
        <f t="shared" si="360"/>
        <v>0</v>
      </c>
      <c r="U1601" s="182" t="str">
        <f t="shared" si="361"/>
        <v>Sep</v>
      </c>
      <c r="V1601" s="178">
        <f t="shared" si="368"/>
        <v>0</v>
      </c>
      <c r="W1601" s="183">
        <f t="shared" si="382"/>
        <v>35</v>
      </c>
      <c r="X1601" s="184" t="b">
        <f t="shared" si="370"/>
        <v>0</v>
      </c>
      <c r="Y1601" s="183" t="b">
        <f t="shared" si="383"/>
        <v>0</v>
      </c>
      <c r="Z1601" s="138"/>
      <c r="AA1601" s="133"/>
      <c r="AB1601" s="133"/>
      <c r="AC1601" s="159"/>
      <c r="AD1601" s="139"/>
      <c r="AE1601" s="159" t="e">
        <f t="shared" si="384"/>
        <v>#N/A</v>
      </c>
      <c r="AF1601" s="139">
        <v>82.5</v>
      </c>
    </row>
    <row r="1602" spans="1:32" s="185" customFormat="1" ht="12">
      <c r="A1602" s="159" t="str">
        <f t="shared" si="377"/>
        <v>NE 1</v>
      </c>
      <c r="B1602" s="160" t="s">
        <v>37</v>
      </c>
      <c r="C1602" s="161" t="s">
        <v>4636</v>
      </c>
      <c r="D1602" s="162">
        <v>1000004745</v>
      </c>
      <c r="E1602" s="160" t="s">
        <v>4609</v>
      </c>
      <c r="F1602" s="163">
        <v>46169</v>
      </c>
      <c r="G1602" s="137" t="str">
        <f t="shared" si="369"/>
        <v>Targeted Dealer</v>
      </c>
      <c r="H1602" s="159"/>
      <c r="I1602" s="177">
        <v>200</v>
      </c>
      <c r="J1602" s="177"/>
      <c r="K1602" s="178">
        <v>200</v>
      </c>
      <c r="L1602" s="178">
        <f t="shared" si="378"/>
        <v>0</v>
      </c>
      <c r="M1602" s="178" t="str">
        <f t="shared" si="379"/>
        <v>-</v>
      </c>
      <c r="N1602" s="179">
        <v>0</v>
      </c>
      <c r="O1602" s="180" t="str">
        <f t="shared" si="358"/>
        <v>Aug</v>
      </c>
      <c r="P1602" s="178">
        <v>240</v>
      </c>
      <c r="Q1602" s="181">
        <f t="shared" si="380"/>
        <v>-40</v>
      </c>
      <c r="R1602" s="180">
        <f t="shared" si="359"/>
        <v>-0.16666666666666663</v>
      </c>
      <c r="S1602" s="181" t="b">
        <f t="shared" si="381"/>
        <v>0</v>
      </c>
      <c r="T1602" s="178">
        <f t="shared" si="360"/>
        <v>0</v>
      </c>
      <c r="U1602" s="182" t="str">
        <f t="shared" si="361"/>
        <v>Sep</v>
      </c>
      <c r="V1602" s="178">
        <f t="shared" si="368"/>
        <v>0</v>
      </c>
      <c r="W1602" s="183">
        <f t="shared" si="382"/>
        <v>200</v>
      </c>
      <c r="X1602" s="184" t="b">
        <f t="shared" si="370"/>
        <v>0</v>
      </c>
      <c r="Y1602" s="183" t="b">
        <f t="shared" si="383"/>
        <v>0</v>
      </c>
      <c r="Z1602" s="138"/>
      <c r="AA1602" s="133"/>
      <c r="AB1602" s="133"/>
      <c r="AC1602" s="159"/>
      <c r="AD1602" s="139"/>
      <c r="AE1602" s="159" t="e">
        <f t="shared" si="384"/>
        <v>#N/A</v>
      </c>
      <c r="AF1602" s="139">
        <v>106.66666666666667</v>
      </c>
    </row>
    <row r="1603" spans="1:32" s="185" customFormat="1" ht="12">
      <c r="A1603" s="159" t="str">
        <f t="shared" si="377"/>
        <v>NE 1</v>
      </c>
      <c r="B1603" s="160" t="s">
        <v>37</v>
      </c>
      <c r="C1603" s="161" t="s">
        <v>4637</v>
      </c>
      <c r="D1603" s="162">
        <v>1000004408</v>
      </c>
      <c r="E1603" s="160" t="s">
        <v>4610</v>
      </c>
      <c r="F1603" s="163">
        <v>45840</v>
      </c>
      <c r="G1603" s="137" t="str">
        <f t="shared" si="369"/>
        <v>Targeted Dealer</v>
      </c>
      <c r="H1603" s="159"/>
      <c r="I1603" s="177">
        <v>500</v>
      </c>
      <c r="J1603" s="177"/>
      <c r="K1603" s="178">
        <v>0</v>
      </c>
      <c r="L1603" s="178">
        <f t="shared" si="378"/>
        <v>500</v>
      </c>
      <c r="M1603" s="178" t="str">
        <f t="shared" si="379"/>
        <v>-</v>
      </c>
      <c r="N1603" s="179">
        <v>0</v>
      </c>
      <c r="O1603" s="180" t="str">
        <f t="shared" si="358"/>
        <v>Aug</v>
      </c>
      <c r="P1603" s="178">
        <v>0</v>
      </c>
      <c r="Q1603" s="181">
        <f t="shared" si="380"/>
        <v>0</v>
      </c>
      <c r="R1603" s="180" t="str">
        <f t="shared" si="359"/>
        <v xml:space="preserve"> </v>
      </c>
      <c r="S1603" s="181" t="b">
        <f t="shared" si="381"/>
        <v>0</v>
      </c>
      <c r="T1603" s="178">
        <f t="shared" si="360"/>
        <v>0</v>
      </c>
      <c r="U1603" s="182" t="str">
        <f t="shared" si="361"/>
        <v>Sep</v>
      </c>
      <c r="V1603" s="178">
        <f t="shared" si="368"/>
        <v>0</v>
      </c>
      <c r="W1603" s="183">
        <f t="shared" si="382"/>
        <v>0</v>
      </c>
      <c r="X1603" s="184" t="b">
        <f t="shared" si="370"/>
        <v>0</v>
      </c>
      <c r="Y1603" s="183" t="b">
        <f t="shared" si="383"/>
        <v>0</v>
      </c>
      <c r="Z1603" s="138"/>
      <c r="AA1603" s="133"/>
      <c r="AB1603" s="133"/>
      <c r="AC1603" s="159"/>
      <c r="AD1603" s="139"/>
      <c r="AE1603" s="159" t="e">
        <f t="shared" si="384"/>
        <v>#N/A</v>
      </c>
      <c r="AF1603" s="139">
        <v>55.833333333333336</v>
      </c>
    </row>
    <row r="1604" spans="1:32" s="185" customFormat="1" ht="12">
      <c r="A1604" s="159" t="str">
        <f t="shared" si="377"/>
        <v>NE 1</v>
      </c>
      <c r="B1604" s="160" t="s">
        <v>12</v>
      </c>
      <c r="C1604" s="161" t="s">
        <v>4638</v>
      </c>
      <c r="D1604" s="162">
        <v>1000004708</v>
      </c>
      <c r="E1604" s="160" t="s">
        <v>4611</v>
      </c>
      <c r="F1604" s="163">
        <v>46140</v>
      </c>
      <c r="G1604" s="137" t="str">
        <f t="shared" si="369"/>
        <v>Targeted Dealer</v>
      </c>
      <c r="H1604" s="159"/>
      <c r="I1604" s="177">
        <v>20</v>
      </c>
      <c r="J1604" s="177"/>
      <c r="K1604" s="178">
        <v>0</v>
      </c>
      <c r="L1604" s="178">
        <f t="shared" si="378"/>
        <v>20</v>
      </c>
      <c r="M1604" s="178" t="str">
        <f t="shared" si="379"/>
        <v>-</v>
      </c>
      <c r="N1604" s="179">
        <v>0</v>
      </c>
      <c r="O1604" s="180" t="str">
        <f t="shared" ref="O1604:O1667" si="385">IF(F1604&lt;=$P$2,"Aug","")</f>
        <v>Aug</v>
      </c>
      <c r="P1604" s="178">
        <v>20</v>
      </c>
      <c r="Q1604" s="181">
        <f t="shared" si="380"/>
        <v>-20</v>
      </c>
      <c r="R1604" s="180">
        <f t="shared" ref="R1604:R1667" si="386">IFERROR(IF(O1604="Aug",(K1604/P1604-1))," ")</f>
        <v>-1</v>
      </c>
      <c r="S1604" s="181" t="b">
        <f t="shared" si="381"/>
        <v>0</v>
      </c>
      <c r="T1604" s="178">
        <f t="shared" ref="T1604:T1667" si="387">N1604</f>
        <v>0</v>
      </c>
      <c r="U1604" s="182" t="str">
        <f t="shared" ref="U1604:U1667" si="388">IF(F1604&lt;=$V$2,"Sep","")</f>
        <v>Sep</v>
      </c>
      <c r="V1604" s="178">
        <f t="shared" si="368"/>
        <v>0</v>
      </c>
      <c r="W1604" s="183">
        <f t="shared" si="382"/>
        <v>0</v>
      </c>
      <c r="X1604" s="184" t="b">
        <f t="shared" si="370"/>
        <v>0</v>
      </c>
      <c r="Y1604" s="183" t="b">
        <f t="shared" si="383"/>
        <v>0</v>
      </c>
      <c r="Z1604" s="138"/>
      <c r="AA1604" s="133"/>
      <c r="AB1604" s="133"/>
      <c r="AC1604" s="159"/>
      <c r="AD1604" s="139"/>
      <c r="AE1604" s="159" t="e">
        <f t="shared" si="384"/>
        <v>#N/A</v>
      </c>
      <c r="AF1604" s="139">
        <v>6.666666666666667</v>
      </c>
    </row>
    <row r="1605" spans="1:32" s="185" customFormat="1" ht="12">
      <c r="A1605" s="159" t="str">
        <f t="shared" si="377"/>
        <v>BH</v>
      </c>
      <c r="B1605" s="160" t="s">
        <v>92</v>
      </c>
      <c r="C1605" s="161" t="s">
        <v>4639</v>
      </c>
      <c r="D1605" s="162">
        <v>1000002785</v>
      </c>
      <c r="E1605" s="160" t="s">
        <v>4612</v>
      </c>
      <c r="F1605" s="163">
        <v>44741</v>
      </c>
      <c r="G1605" s="137" t="str">
        <f t="shared" si="369"/>
        <v>-</v>
      </c>
      <c r="H1605" s="159"/>
      <c r="I1605" s="177">
        <v>0</v>
      </c>
      <c r="J1605" s="177"/>
      <c r="K1605" s="178">
        <v>0</v>
      </c>
      <c r="L1605" s="178">
        <f t="shared" si="378"/>
        <v>0</v>
      </c>
      <c r="M1605" s="178" t="str">
        <f t="shared" si="379"/>
        <v>-</v>
      </c>
      <c r="N1605" s="179">
        <v>0</v>
      </c>
      <c r="O1605" s="180" t="str">
        <f t="shared" si="385"/>
        <v>Aug</v>
      </c>
      <c r="P1605" s="178">
        <v>0</v>
      </c>
      <c r="Q1605" s="181">
        <f t="shared" si="380"/>
        <v>0</v>
      </c>
      <c r="R1605" s="180" t="str">
        <f t="shared" si="386"/>
        <v xml:space="preserve"> </v>
      </c>
      <c r="S1605" s="181" t="b">
        <f t="shared" si="381"/>
        <v>0</v>
      </c>
      <c r="T1605" s="178">
        <f t="shared" si="387"/>
        <v>0</v>
      </c>
      <c r="U1605" s="182" t="str">
        <f t="shared" si="388"/>
        <v>Sep</v>
      </c>
      <c r="V1605" s="178">
        <f t="shared" si="368"/>
        <v>0</v>
      </c>
      <c r="W1605" s="183">
        <f t="shared" si="382"/>
        <v>0</v>
      </c>
      <c r="X1605" s="184" t="b">
        <f t="shared" si="370"/>
        <v>0</v>
      </c>
      <c r="Y1605" s="183" t="b">
        <f t="shared" si="383"/>
        <v>0</v>
      </c>
      <c r="Z1605" s="138"/>
      <c r="AA1605" s="133"/>
      <c r="AB1605" s="133"/>
      <c r="AC1605" s="159"/>
      <c r="AD1605" s="139"/>
      <c r="AE1605" s="159" t="e">
        <f t="shared" si="384"/>
        <v>#N/A</v>
      </c>
      <c r="AF1605" s="139">
        <v>12.25</v>
      </c>
    </row>
    <row r="1606" spans="1:32" s="185" customFormat="1" ht="12">
      <c r="A1606" s="159" t="str">
        <f t="shared" si="377"/>
        <v>BH</v>
      </c>
      <c r="B1606" s="160" t="s">
        <v>4092</v>
      </c>
      <c r="C1606" s="161" t="s">
        <v>4640</v>
      </c>
      <c r="D1606" s="162">
        <v>1000004743</v>
      </c>
      <c r="E1606" s="160" t="s">
        <v>4613</v>
      </c>
      <c r="F1606" s="163">
        <v>46168</v>
      </c>
      <c r="G1606" s="137" t="str">
        <f t="shared" si="369"/>
        <v>Targeted Dealer</v>
      </c>
      <c r="H1606" s="159"/>
      <c r="I1606" s="177">
        <v>25</v>
      </c>
      <c r="J1606" s="177"/>
      <c r="K1606" s="178">
        <v>25</v>
      </c>
      <c r="L1606" s="178">
        <f t="shared" si="378"/>
        <v>0</v>
      </c>
      <c r="M1606" s="178" t="str">
        <f t="shared" si="379"/>
        <v>-</v>
      </c>
      <c r="N1606" s="179">
        <v>0</v>
      </c>
      <c r="O1606" s="180" t="str">
        <f t="shared" si="385"/>
        <v>Aug</v>
      </c>
      <c r="P1606" s="178">
        <v>25</v>
      </c>
      <c r="Q1606" s="181">
        <f t="shared" si="380"/>
        <v>0</v>
      </c>
      <c r="R1606" s="180">
        <f t="shared" si="386"/>
        <v>0</v>
      </c>
      <c r="S1606" s="181" t="b">
        <f t="shared" si="381"/>
        <v>0</v>
      </c>
      <c r="T1606" s="178">
        <f t="shared" si="387"/>
        <v>0</v>
      </c>
      <c r="U1606" s="182" t="str">
        <f t="shared" si="388"/>
        <v>Sep</v>
      </c>
      <c r="V1606" s="178">
        <f t="shared" si="368"/>
        <v>0</v>
      </c>
      <c r="W1606" s="183">
        <f t="shared" si="382"/>
        <v>25</v>
      </c>
      <c r="X1606" s="184" t="b">
        <f t="shared" si="370"/>
        <v>0</v>
      </c>
      <c r="Y1606" s="183" t="b">
        <f t="shared" si="383"/>
        <v>0</v>
      </c>
      <c r="Z1606" s="138"/>
      <c r="AA1606" s="133"/>
      <c r="AB1606" s="133"/>
      <c r="AC1606" s="159"/>
      <c r="AD1606" s="139"/>
      <c r="AE1606" s="159" t="e">
        <f t="shared" si="384"/>
        <v>#N/A</v>
      </c>
      <c r="AF1606" s="139">
        <v>13.333333333333334</v>
      </c>
    </row>
    <row r="1607" spans="1:32" s="185" customFormat="1" ht="12">
      <c r="A1607" s="159" t="str">
        <f t="shared" si="377"/>
        <v>NE 1</v>
      </c>
      <c r="B1607" s="160" t="s">
        <v>32</v>
      </c>
      <c r="C1607" s="161" t="s">
        <v>4641</v>
      </c>
      <c r="D1607" s="162">
        <v>1000004714</v>
      </c>
      <c r="E1607" s="160" t="s">
        <v>311</v>
      </c>
      <c r="F1607" s="163">
        <v>46142</v>
      </c>
      <c r="G1607" s="137" t="str">
        <f t="shared" si="369"/>
        <v>Targeted Dealer</v>
      </c>
      <c r="H1607" s="159"/>
      <c r="I1607" s="177">
        <v>23</v>
      </c>
      <c r="J1607" s="177"/>
      <c r="K1607" s="178">
        <v>0</v>
      </c>
      <c r="L1607" s="178">
        <f t="shared" si="378"/>
        <v>23</v>
      </c>
      <c r="M1607" s="178" t="str">
        <f t="shared" si="379"/>
        <v>-</v>
      </c>
      <c r="N1607" s="179">
        <v>0</v>
      </c>
      <c r="O1607" s="180" t="str">
        <f t="shared" si="385"/>
        <v>Aug</v>
      </c>
      <c r="P1607" s="178">
        <v>25</v>
      </c>
      <c r="Q1607" s="181">
        <f t="shared" si="380"/>
        <v>-25</v>
      </c>
      <c r="R1607" s="180">
        <f t="shared" si="386"/>
        <v>-1</v>
      </c>
      <c r="S1607" s="181" t="b">
        <f t="shared" si="381"/>
        <v>0</v>
      </c>
      <c r="T1607" s="178">
        <f t="shared" si="387"/>
        <v>0</v>
      </c>
      <c r="U1607" s="182" t="str">
        <f t="shared" si="388"/>
        <v>Sep</v>
      </c>
      <c r="V1607" s="178">
        <f t="shared" si="368"/>
        <v>0</v>
      </c>
      <c r="W1607" s="183">
        <f t="shared" si="382"/>
        <v>0</v>
      </c>
      <c r="X1607" s="184" t="b">
        <f t="shared" si="370"/>
        <v>0</v>
      </c>
      <c r="Y1607" s="183" t="b">
        <f t="shared" si="383"/>
        <v>0</v>
      </c>
      <c r="Z1607" s="138"/>
      <c r="AA1607" s="133"/>
      <c r="AB1607" s="133"/>
      <c r="AC1607" s="159"/>
      <c r="AD1607" s="139"/>
      <c r="AE1607" s="159" t="e">
        <f t="shared" si="384"/>
        <v>#N/A</v>
      </c>
      <c r="AF1607" s="139">
        <v>13.833333333333334</v>
      </c>
    </row>
    <row r="1608" spans="1:32" s="185" customFormat="1" ht="12">
      <c r="A1608" s="159" t="str">
        <f t="shared" si="377"/>
        <v>NB 1</v>
      </c>
      <c r="B1608" s="160" t="s">
        <v>76</v>
      </c>
      <c r="C1608" s="161" t="s">
        <v>4642</v>
      </c>
      <c r="D1608" s="162">
        <v>1000004731</v>
      </c>
      <c r="E1608" s="160" t="s">
        <v>4614</v>
      </c>
      <c r="F1608" s="163">
        <v>46163</v>
      </c>
      <c r="G1608" s="137" t="str">
        <f t="shared" si="369"/>
        <v>Targeted Dealer</v>
      </c>
      <c r="H1608" s="159"/>
      <c r="I1608" s="177">
        <v>270</v>
      </c>
      <c r="J1608" s="177"/>
      <c r="K1608" s="178">
        <v>307.75</v>
      </c>
      <c r="L1608" s="178">
        <f t="shared" si="378"/>
        <v>-37.75</v>
      </c>
      <c r="M1608" s="178" t="str">
        <f t="shared" si="379"/>
        <v>-</v>
      </c>
      <c r="N1608" s="179">
        <v>0</v>
      </c>
      <c r="O1608" s="180" t="str">
        <f t="shared" si="385"/>
        <v>Aug</v>
      </c>
      <c r="P1608" s="178">
        <v>380.75</v>
      </c>
      <c r="Q1608" s="181">
        <f t="shared" si="380"/>
        <v>-73</v>
      </c>
      <c r="R1608" s="180">
        <f t="shared" si="386"/>
        <v>-0.19172685489166119</v>
      </c>
      <c r="S1608" s="181" t="b">
        <f t="shared" si="381"/>
        <v>0</v>
      </c>
      <c r="T1608" s="178">
        <f t="shared" si="387"/>
        <v>0</v>
      </c>
      <c r="U1608" s="182" t="str">
        <f t="shared" si="388"/>
        <v>Sep</v>
      </c>
      <c r="V1608" s="178">
        <f t="shared" ref="V1608:V1614" si="389">T1608</f>
        <v>0</v>
      </c>
      <c r="W1608" s="183">
        <f t="shared" si="382"/>
        <v>307.75</v>
      </c>
      <c r="X1608" s="184" t="b">
        <f t="shared" si="370"/>
        <v>0</v>
      </c>
      <c r="Y1608" s="183" t="b">
        <f t="shared" si="383"/>
        <v>0</v>
      </c>
      <c r="Z1608" s="138"/>
      <c r="AA1608" s="133"/>
      <c r="AB1608" s="133"/>
      <c r="AC1608" s="159"/>
      <c r="AD1608" s="139"/>
      <c r="AE1608" s="159" t="e">
        <f t="shared" si="384"/>
        <v>#N/A</v>
      </c>
      <c r="AF1608" s="139">
        <v>167.375</v>
      </c>
    </row>
    <row r="1609" spans="1:32" s="185" customFormat="1" ht="12">
      <c r="A1609" s="159" t="str">
        <f t="shared" si="377"/>
        <v>NB 1</v>
      </c>
      <c r="B1609" s="160" t="s">
        <v>76</v>
      </c>
      <c r="C1609" s="161" t="s">
        <v>4643</v>
      </c>
      <c r="D1609" s="162">
        <v>1000004734</v>
      </c>
      <c r="E1609" s="160" t="s">
        <v>4615</v>
      </c>
      <c r="F1609" s="163">
        <v>46164</v>
      </c>
      <c r="G1609" s="137" t="str">
        <f t="shared" si="369"/>
        <v>Targeted Dealer</v>
      </c>
      <c r="H1609" s="159"/>
      <c r="I1609" s="177">
        <v>50</v>
      </c>
      <c r="J1609" s="177"/>
      <c r="K1609" s="178">
        <v>0</v>
      </c>
      <c r="L1609" s="178">
        <f t="shared" si="378"/>
        <v>50</v>
      </c>
      <c r="M1609" s="178" t="str">
        <f t="shared" si="379"/>
        <v>-</v>
      </c>
      <c r="N1609" s="179">
        <v>0</v>
      </c>
      <c r="O1609" s="180" t="str">
        <f t="shared" si="385"/>
        <v>Aug</v>
      </c>
      <c r="P1609" s="178">
        <v>25</v>
      </c>
      <c r="Q1609" s="181">
        <f t="shared" si="380"/>
        <v>-25</v>
      </c>
      <c r="R1609" s="180">
        <f t="shared" si="386"/>
        <v>-1</v>
      </c>
      <c r="S1609" s="181" t="b">
        <f t="shared" si="381"/>
        <v>0</v>
      </c>
      <c r="T1609" s="178">
        <f t="shared" si="387"/>
        <v>0</v>
      </c>
      <c r="U1609" s="182" t="str">
        <f t="shared" si="388"/>
        <v>Sep</v>
      </c>
      <c r="V1609" s="178">
        <f t="shared" si="389"/>
        <v>0</v>
      </c>
      <c r="W1609" s="183">
        <f t="shared" si="382"/>
        <v>0</v>
      </c>
      <c r="X1609" s="184" t="b">
        <f t="shared" si="370"/>
        <v>0</v>
      </c>
      <c r="Y1609" s="183" t="b">
        <f t="shared" si="383"/>
        <v>0</v>
      </c>
      <c r="Z1609" s="138"/>
      <c r="AA1609" s="133"/>
      <c r="AB1609" s="133"/>
      <c r="AC1609" s="159"/>
      <c r="AD1609" s="139"/>
      <c r="AE1609" s="159" t="e">
        <f t="shared" si="384"/>
        <v>#N/A</v>
      </c>
      <c r="AF1609" s="139">
        <v>21.208333333333332</v>
      </c>
    </row>
    <row r="1610" spans="1:32" s="185" customFormat="1" ht="12">
      <c r="A1610" s="159" t="str">
        <f t="shared" si="377"/>
        <v>NE 1</v>
      </c>
      <c r="B1610" s="160" t="s">
        <v>16</v>
      </c>
      <c r="C1610" s="161" t="s">
        <v>4644</v>
      </c>
      <c r="D1610" s="162">
        <v>1000004671</v>
      </c>
      <c r="E1610" s="160" t="s">
        <v>4616</v>
      </c>
      <c r="F1610" s="163">
        <v>46092</v>
      </c>
      <c r="G1610" s="137" t="str">
        <f t="shared" si="369"/>
        <v>-</v>
      </c>
      <c r="H1610" s="159"/>
      <c r="I1610" s="177">
        <v>0</v>
      </c>
      <c r="J1610" s="177"/>
      <c r="K1610" s="178">
        <v>45</v>
      </c>
      <c r="L1610" s="178">
        <f t="shared" si="378"/>
        <v>-45</v>
      </c>
      <c r="M1610" s="178" t="str">
        <f t="shared" si="379"/>
        <v>-</v>
      </c>
      <c r="N1610" s="179">
        <v>0</v>
      </c>
      <c r="O1610" s="180" t="str">
        <f t="shared" si="385"/>
        <v>Aug</v>
      </c>
      <c r="P1610" s="178">
        <v>45</v>
      </c>
      <c r="Q1610" s="181">
        <f t="shared" si="380"/>
        <v>0</v>
      </c>
      <c r="R1610" s="180">
        <f t="shared" si="386"/>
        <v>0</v>
      </c>
      <c r="S1610" s="181" t="b">
        <f t="shared" si="381"/>
        <v>0</v>
      </c>
      <c r="T1610" s="178">
        <f t="shared" si="387"/>
        <v>0</v>
      </c>
      <c r="U1610" s="182" t="str">
        <f t="shared" si="388"/>
        <v>Sep</v>
      </c>
      <c r="V1610" s="178">
        <f t="shared" si="389"/>
        <v>0</v>
      </c>
      <c r="W1610" s="183">
        <f t="shared" si="382"/>
        <v>45</v>
      </c>
      <c r="X1610" s="184" t="b">
        <f t="shared" si="370"/>
        <v>0</v>
      </c>
      <c r="Y1610" s="183" t="b">
        <f t="shared" si="383"/>
        <v>0</v>
      </c>
      <c r="Z1610" s="138"/>
      <c r="AA1610" s="133"/>
      <c r="AB1610" s="133"/>
      <c r="AC1610" s="159"/>
      <c r="AD1610" s="139"/>
      <c r="AE1610" s="159" t="e">
        <f t="shared" si="384"/>
        <v>#N/A</v>
      </c>
      <c r="AF1610" s="139">
        <v>29</v>
      </c>
    </row>
    <row r="1611" spans="1:32" s="185" customFormat="1" ht="12">
      <c r="A1611" s="159" t="str">
        <f t="shared" si="377"/>
        <v>NE 2</v>
      </c>
      <c r="B1611" s="160" t="s">
        <v>56</v>
      </c>
      <c r="C1611" s="161" t="s">
        <v>4645</v>
      </c>
      <c r="D1611" s="162">
        <v>1000004723</v>
      </c>
      <c r="E1611" s="160" t="s">
        <v>4617</v>
      </c>
      <c r="F1611" s="163">
        <v>46143</v>
      </c>
      <c r="G1611" s="137" t="str">
        <f t="shared" si="369"/>
        <v>Targeted Dealer</v>
      </c>
      <c r="H1611" s="159"/>
      <c r="I1611" s="177">
        <v>50</v>
      </c>
      <c r="J1611" s="177"/>
      <c r="K1611" s="178">
        <v>65</v>
      </c>
      <c r="L1611" s="178">
        <f t="shared" si="378"/>
        <v>-15</v>
      </c>
      <c r="M1611" s="178" t="str">
        <f t="shared" si="379"/>
        <v>-</v>
      </c>
      <c r="N1611" s="179">
        <v>0</v>
      </c>
      <c r="O1611" s="180" t="str">
        <f t="shared" si="385"/>
        <v>Aug</v>
      </c>
      <c r="P1611" s="178">
        <v>77.400000000000006</v>
      </c>
      <c r="Q1611" s="181">
        <f t="shared" si="380"/>
        <v>-12.400000000000006</v>
      </c>
      <c r="R1611" s="180">
        <f t="shared" si="386"/>
        <v>-0.16020671834625333</v>
      </c>
      <c r="S1611" s="181" t="b">
        <f t="shared" si="381"/>
        <v>0</v>
      </c>
      <c r="T1611" s="178">
        <f t="shared" si="387"/>
        <v>0</v>
      </c>
      <c r="U1611" s="182" t="str">
        <f t="shared" si="388"/>
        <v>Sep</v>
      </c>
      <c r="V1611" s="178">
        <f t="shared" si="389"/>
        <v>0</v>
      </c>
      <c r="W1611" s="183">
        <f t="shared" si="382"/>
        <v>65</v>
      </c>
      <c r="X1611" s="184" t="b">
        <f t="shared" si="370"/>
        <v>0</v>
      </c>
      <c r="Y1611" s="183" t="b">
        <f t="shared" si="383"/>
        <v>0</v>
      </c>
      <c r="Z1611" s="138"/>
      <c r="AA1611" s="133"/>
      <c r="AB1611" s="133"/>
      <c r="AC1611" s="159"/>
      <c r="AD1611" s="139"/>
      <c r="AE1611" s="159" t="e">
        <f t="shared" si="384"/>
        <v>#N/A</v>
      </c>
      <c r="AF1611" s="139">
        <v>56.133333333333326</v>
      </c>
    </row>
    <row r="1612" spans="1:32" s="185" customFormat="1" ht="12">
      <c r="A1612" s="159" t="str">
        <f t="shared" si="377"/>
        <v>NE 2</v>
      </c>
      <c r="B1612" s="160" t="s">
        <v>56</v>
      </c>
      <c r="C1612" s="161" t="s">
        <v>4646</v>
      </c>
      <c r="D1612" s="162">
        <v>1000003207</v>
      </c>
      <c r="E1612" s="160" t="s">
        <v>4618</v>
      </c>
      <c r="F1612" s="163">
        <v>44926</v>
      </c>
      <c r="G1612" s="137" t="str">
        <f t="shared" si="369"/>
        <v>Targeted Dealer</v>
      </c>
      <c r="H1612" s="159"/>
      <c r="I1612" s="177">
        <v>20</v>
      </c>
      <c r="J1612" s="177"/>
      <c r="K1612" s="178">
        <v>0</v>
      </c>
      <c r="L1612" s="178">
        <f t="shared" si="378"/>
        <v>20</v>
      </c>
      <c r="M1612" s="178" t="str">
        <f t="shared" si="379"/>
        <v>-</v>
      </c>
      <c r="N1612" s="179">
        <v>0</v>
      </c>
      <c r="O1612" s="180" t="str">
        <f t="shared" si="385"/>
        <v>Aug</v>
      </c>
      <c r="P1612" s="178">
        <v>15</v>
      </c>
      <c r="Q1612" s="181">
        <f t="shared" si="380"/>
        <v>-15</v>
      </c>
      <c r="R1612" s="180">
        <f t="shared" si="386"/>
        <v>-1</v>
      </c>
      <c r="S1612" s="181" t="b">
        <f t="shared" si="381"/>
        <v>0</v>
      </c>
      <c r="T1612" s="178">
        <f t="shared" si="387"/>
        <v>0</v>
      </c>
      <c r="U1612" s="182" t="str">
        <f t="shared" si="388"/>
        <v>Sep</v>
      </c>
      <c r="V1612" s="178">
        <f t="shared" si="389"/>
        <v>0</v>
      </c>
      <c r="W1612" s="183">
        <f t="shared" si="382"/>
        <v>0</v>
      </c>
      <c r="X1612" s="184" t="b">
        <f t="shared" si="370"/>
        <v>0</v>
      </c>
      <c r="Y1612" s="183" t="b">
        <f t="shared" si="383"/>
        <v>0</v>
      </c>
      <c r="Z1612" s="138"/>
      <c r="AA1612" s="133"/>
      <c r="AB1612" s="133"/>
      <c r="AC1612" s="159"/>
      <c r="AD1612" s="139"/>
      <c r="AE1612" s="159" t="e">
        <f t="shared" si="384"/>
        <v>#N/A</v>
      </c>
      <c r="AF1612" s="139">
        <v>6.5</v>
      </c>
    </row>
    <row r="1613" spans="1:32" s="185" customFormat="1" ht="12">
      <c r="A1613" s="159" t="str">
        <f t="shared" si="377"/>
        <v>NB 2</v>
      </c>
      <c r="B1613" s="160" t="s">
        <v>80</v>
      </c>
      <c r="C1613" s="161" t="s">
        <v>4117</v>
      </c>
      <c r="D1613" s="162">
        <v>1000004421</v>
      </c>
      <c r="E1613" s="160" t="s">
        <v>4083</v>
      </c>
      <c r="F1613" s="163">
        <v>45856</v>
      </c>
      <c r="G1613" s="137" t="str">
        <f t="shared" si="369"/>
        <v>Targeted Dealer</v>
      </c>
      <c r="H1613" s="159"/>
      <c r="I1613" s="177">
        <v>40</v>
      </c>
      <c r="J1613" s="177"/>
      <c r="K1613" s="178">
        <v>25</v>
      </c>
      <c r="L1613" s="178">
        <f t="shared" si="378"/>
        <v>15</v>
      </c>
      <c r="M1613" s="178" t="str">
        <f t="shared" si="379"/>
        <v>-</v>
      </c>
      <c r="N1613" s="179">
        <v>25</v>
      </c>
      <c r="O1613" s="180" t="str">
        <f t="shared" si="385"/>
        <v>Aug</v>
      </c>
      <c r="P1613" s="178">
        <v>0</v>
      </c>
      <c r="Q1613" s="181">
        <f t="shared" si="380"/>
        <v>25</v>
      </c>
      <c r="R1613" s="180" t="str">
        <f t="shared" si="386"/>
        <v xml:space="preserve"> </v>
      </c>
      <c r="S1613" s="181" t="str">
        <f t="shared" si="381"/>
        <v>GROWTH</v>
      </c>
      <c r="T1613" s="178">
        <f t="shared" si="387"/>
        <v>25</v>
      </c>
      <c r="U1613" s="182" t="str">
        <f t="shared" si="388"/>
        <v>Sep</v>
      </c>
      <c r="V1613" s="178">
        <f t="shared" si="389"/>
        <v>25</v>
      </c>
      <c r="W1613" s="183">
        <f t="shared" si="382"/>
        <v>0</v>
      </c>
      <c r="X1613" s="184" t="b">
        <f t="shared" si="370"/>
        <v>0</v>
      </c>
      <c r="Y1613" s="183" t="str">
        <f t="shared" si="383"/>
        <v>GROWTH</v>
      </c>
      <c r="Z1613" s="138"/>
      <c r="AA1613" s="133"/>
      <c r="AB1613" s="133"/>
      <c r="AC1613" s="159"/>
      <c r="AD1613" s="139"/>
      <c r="AE1613" s="159" t="e">
        <f t="shared" si="384"/>
        <v>#N/A</v>
      </c>
      <c r="AF1613" s="139">
        <v>15</v>
      </c>
    </row>
    <row r="1614" spans="1:32" s="185" customFormat="1" ht="12">
      <c r="A1614" s="159" t="str">
        <f t="shared" si="377"/>
        <v>NB 2</v>
      </c>
      <c r="B1614" s="160" t="s">
        <v>80</v>
      </c>
      <c r="C1614" s="161" t="s">
        <v>4647</v>
      </c>
      <c r="D1614" s="162">
        <v>1000004710</v>
      </c>
      <c r="E1614" s="160" t="s">
        <v>4619</v>
      </c>
      <c r="F1614" s="163">
        <v>46141</v>
      </c>
      <c r="G1614" s="137" t="str">
        <f t="shared" si="369"/>
        <v>Targeted Dealer</v>
      </c>
      <c r="H1614" s="159"/>
      <c r="I1614" s="177">
        <v>25</v>
      </c>
      <c r="J1614" s="177"/>
      <c r="K1614" s="178">
        <v>0</v>
      </c>
      <c r="L1614" s="178">
        <f t="shared" si="378"/>
        <v>25</v>
      </c>
      <c r="M1614" s="178" t="str">
        <f t="shared" si="379"/>
        <v>-</v>
      </c>
      <c r="N1614" s="179">
        <v>0</v>
      </c>
      <c r="O1614" s="180" t="str">
        <f t="shared" si="385"/>
        <v>Aug</v>
      </c>
      <c r="P1614" s="178">
        <v>25</v>
      </c>
      <c r="Q1614" s="181">
        <f t="shared" si="380"/>
        <v>-25</v>
      </c>
      <c r="R1614" s="180">
        <f t="shared" si="386"/>
        <v>-1</v>
      </c>
      <c r="S1614" s="181" t="b">
        <f t="shared" si="381"/>
        <v>0</v>
      </c>
      <c r="T1614" s="178">
        <f t="shared" si="387"/>
        <v>0</v>
      </c>
      <c r="U1614" s="182" t="str">
        <f t="shared" si="388"/>
        <v>Sep</v>
      </c>
      <c r="V1614" s="178">
        <f t="shared" si="389"/>
        <v>0</v>
      </c>
      <c r="W1614" s="183">
        <f t="shared" si="382"/>
        <v>0</v>
      </c>
      <c r="X1614" s="184" t="b">
        <f t="shared" si="370"/>
        <v>0</v>
      </c>
      <c r="Y1614" s="183" t="b">
        <f t="shared" si="383"/>
        <v>0</v>
      </c>
      <c r="Z1614" s="138"/>
      <c r="AA1614" s="133"/>
      <c r="AB1614" s="133"/>
      <c r="AC1614" s="159"/>
      <c r="AD1614" s="139"/>
      <c r="AE1614" s="159" t="e">
        <f t="shared" si="384"/>
        <v>#N/A</v>
      </c>
      <c r="AF1614" s="139">
        <v>16.666666666666668</v>
      </c>
    </row>
    <row r="1615" spans="1:32" s="185" customFormat="1" ht="12">
      <c r="A1615" s="159" t="s">
        <v>121</v>
      </c>
      <c r="B1615" s="160" t="s">
        <v>548</v>
      </c>
      <c r="C1615" s="161" t="s">
        <v>565</v>
      </c>
      <c r="D1615" s="162">
        <v>1000000072</v>
      </c>
      <c r="E1615" s="160" t="s">
        <v>566</v>
      </c>
      <c r="F1615" s="163">
        <v>44738</v>
      </c>
      <c r="G1615" s="137" t="str">
        <f t="shared" si="369"/>
        <v>Targeted Dealer</v>
      </c>
      <c r="H1615" s="159"/>
      <c r="I1615" s="177">
        <v>80</v>
      </c>
      <c r="J1615" s="177"/>
      <c r="K1615" s="178">
        <v>0</v>
      </c>
      <c r="L1615" s="178">
        <f t="shared" ref="L1615:L1668" si="390">I1615-K1615</f>
        <v>80</v>
      </c>
      <c r="M1615" s="178" t="str">
        <f t="shared" ref="M1615:M1668" si="391">IFERROR((K1615/J1615%),"-")</f>
        <v>-</v>
      </c>
      <c r="N1615" s="179">
        <v>80</v>
      </c>
      <c r="O1615" s="180" t="str">
        <f t="shared" si="385"/>
        <v>Aug</v>
      </c>
      <c r="P1615" s="178">
        <v>0</v>
      </c>
      <c r="Q1615" s="181">
        <f t="shared" ref="Q1615:Q1668" si="392">K1615-P1615</f>
        <v>0</v>
      </c>
      <c r="R1615" s="180" t="str">
        <f t="shared" si="386"/>
        <v xml:space="preserve"> </v>
      </c>
      <c r="S1615" s="181" t="str">
        <f t="shared" ref="S1615:S1668" si="393">IF(N1615&gt;0,IF(O1615="","-",IF(R1615&lt;0%,"DEGROWTH","GROWTH")))</f>
        <v>GROWTH</v>
      </c>
      <c r="T1615" s="178">
        <f t="shared" si="387"/>
        <v>80</v>
      </c>
      <c r="U1615" s="182" t="str">
        <f t="shared" si="388"/>
        <v>Sep</v>
      </c>
      <c r="V1615" s="178">
        <f t="shared" ref="V1615:V1668" si="394">T1615</f>
        <v>80</v>
      </c>
      <c r="W1615" s="183">
        <f t="shared" ref="W1615:W1668" si="395">K1615-V1615</f>
        <v>-80</v>
      </c>
      <c r="X1615" s="184" t="b">
        <f t="shared" si="370"/>
        <v>0</v>
      </c>
      <c r="Y1615" s="183" t="str">
        <f t="shared" ref="Y1615:Y1668" si="396">IF(T1615&gt;0,IF(U1615="","-",IF(X1615&lt;0%,"DEGROWTH","GROWTH")))</f>
        <v>GROWTH</v>
      </c>
      <c r="Z1615" s="138"/>
      <c r="AA1615" s="133"/>
      <c r="AB1615" s="133"/>
      <c r="AC1615" s="159"/>
      <c r="AD1615" s="139"/>
      <c r="AE1615" s="159" t="s">
        <v>121</v>
      </c>
      <c r="AF1615" s="139">
        <v>6.666666666666667</v>
      </c>
    </row>
    <row r="1616" spans="1:32" s="185" customFormat="1" ht="12">
      <c r="A1616" s="159" t="s">
        <v>121</v>
      </c>
      <c r="B1616" s="160" t="s">
        <v>4695</v>
      </c>
      <c r="C1616" s="161" t="s">
        <v>780</v>
      </c>
      <c r="D1616" s="162">
        <v>1000000276</v>
      </c>
      <c r="E1616" s="160" t="s">
        <v>781</v>
      </c>
      <c r="F1616" s="163">
        <v>44738</v>
      </c>
      <c r="G1616" s="137" t="str">
        <f t="shared" si="369"/>
        <v>-</v>
      </c>
      <c r="H1616" s="159"/>
      <c r="I1616" s="177">
        <v>0</v>
      </c>
      <c r="J1616" s="177"/>
      <c r="K1616" s="178">
        <v>0</v>
      </c>
      <c r="L1616" s="178">
        <f t="shared" si="390"/>
        <v>0</v>
      </c>
      <c r="M1616" s="178" t="str">
        <f t="shared" si="391"/>
        <v>-</v>
      </c>
      <c r="N1616" s="179">
        <v>0</v>
      </c>
      <c r="O1616" s="180" t="str">
        <f t="shared" si="385"/>
        <v>Aug</v>
      </c>
      <c r="P1616" s="178">
        <v>0</v>
      </c>
      <c r="Q1616" s="181">
        <f t="shared" si="392"/>
        <v>0</v>
      </c>
      <c r="R1616" s="180" t="str">
        <f t="shared" si="386"/>
        <v xml:space="preserve"> </v>
      </c>
      <c r="S1616" s="181" t="b">
        <f t="shared" si="393"/>
        <v>0</v>
      </c>
      <c r="T1616" s="178">
        <f t="shared" si="387"/>
        <v>0</v>
      </c>
      <c r="U1616" s="182" t="str">
        <f t="shared" si="388"/>
        <v>Sep</v>
      </c>
      <c r="V1616" s="178">
        <f t="shared" si="394"/>
        <v>0</v>
      </c>
      <c r="W1616" s="183">
        <f t="shared" si="395"/>
        <v>0</v>
      </c>
      <c r="X1616" s="184" t="b">
        <f t="shared" si="370"/>
        <v>0</v>
      </c>
      <c r="Y1616" s="183" t="b">
        <f t="shared" si="396"/>
        <v>0</v>
      </c>
      <c r="Z1616" s="138"/>
      <c r="AA1616" s="133"/>
      <c r="AB1616" s="133"/>
      <c r="AC1616" s="159"/>
      <c r="AD1616" s="139"/>
      <c r="AE1616" s="159" t="s">
        <v>121</v>
      </c>
      <c r="AF1616" s="139">
        <v>1.6666666666666667</v>
      </c>
    </row>
    <row r="1617" spans="1:32" s="185" customFormat="1" ht="12">
      <c r="A1617" s="159" t="s">
        <v>3061</v>
      </c>
      <c r="B1617" s="160" t="s">
        <v>92</v>
      </c>
      <c r="C1617" s="161" t="s">
        <v>3427</v>
      </c>
      <c r="D1617" s="162">
        <v>1000001715</v>
      </c>
      <c r="E1617" s="160" t="s">
        <v>3428</v>
      </c>
      <c r="F1617" s="163">
        <v>44739</v>
      </c>
      <c r="G1617" s="137" t="str">
        <f t="shared" si="369"/>
        <v>Targeted Dealer</v>
      </c>
      <c r="H1617" s="159"/>
      <c r="I1617" s="177">
        <v>80</v>
      </c>
      <c r="J1617" s="177"/>
      <c r="K1617" s="178">
        <v>46</v>
      </c>
      <c r="L1617" s="178">
        <f t="shared" si="390"/>
        <v>34</v>
      </c>
      <c r="M1617" s="178" t="str">
        <f t="shared" si="391"/>
        <v>-</v>
      </c>
      <c r="N1617" s="179">
        <v>0</v>
      </c>
      <c r="O1617" s="180" t="str">
        <f t="shared" si="385"/>
        <v>Aug</v>
      </c>
      <c r="P1617" s="178">
        <v>91.5</v>
      </c>
      <c r="Q1617" s="181">
        <f t="shared" si="392"/>
        <v>-45.5</v>
      </c>
      <c r="R1617" s="180">
        <f t="shared" si="386"/>
        <v>-0.49726775956284153</v>
      </c>
      <c r="S1617" s="181" t="b">
        <f t="shared" si="393"/>
        <v>0</v>
      </c>
      <c r="T1617" s="178">
        <f t="shared" si="387"/>
        <v>0</v>
      </c>
      <c r="U1617" s="182" t="str">
        <f t="shared" si="388"/>
        <v>Sep</v>
      </c>
      <c r="V1617" s="178">
        <f t="shared" si="394"/>
        <v>0</v>
      </c>
      <c r="W1617" s="183">
        <f t="shared" si="395"/>
        <v>46</v>
      </c>
      <c r="X1617" s="184" t="b">
        <f t="shared" si="370"/>
        <v>0</v>
      </c>
      <c r="Y1617" s="183" t="b">
        <f t="shared" si="396"/>
        <v>0</v>
      </c>
      <c r="Z1617" s="138"/>
      <c r="AA1617" s="133"/>
      <c r="AB1617" s="133"/>
      <c r="AC1617" s="159"/>
      <c r="AD1617" s="139"/>
      <c r="AE1617" s="159" t="s">
        <v>3061</v>
      </c>
      <c r="AF1617" s="139">
        <v>30.5</v>
      </c>
    </row>
    <row r="1618" spans="1:32" s="185" customFormat="1" ht="12">
      <c r="A1618" s="159" t="s">
        <v>3061</v>
      </c>
      <c r="B1618" s="160" t="s">
        <v>92</v>
      </c>
      <c r="C1618" s="161" t="s">
        <v>4696</v>
      </c>
      <c r="D1618" s="162">
        <v>1000001720</v>
      </c>
      <c r="E1618" s="160" t="s">
        <v>4648</v>
      </c>
      <c r="F1618" s="163">
        <v>44739</v>
      </c>
      <c r="G1618" s="137" t="str">
        <f t="shared" si="369"/>
        <v>Targeted Dealer</v>
      </c>
      <c r="H1618" s="159"/>
      <c r="I1618" s="177">
        <v>100</v>
      </c>
      <c r="J1618" s="177"/>
      <c r="K1618" s="178">
        <v>83</v>
      </c>
      <c r="L1618" s="178">
        <f t="shared" si="390"/>
        <v>17</v>
      </c>
      <c r="M1618" s="178" t="str">
        <f t="shared" si="391"/>
        <v>-</v>
      </c>
      <c r="N1618" s="179">
        <v>0</v>
      </c>
      <c r="O1618" s="180" t="str">
        <f t="shared" si="385"/>
        <v>Aug</v>
      </c>
      <c r="P1618" s="178">
        <v>102</v>
      </c>
      <c r="Q1618" s="181">
        <f t="shared" si="392"/>
        <v>-19</v>
      </c>
      <c r="R1618" s="180">
        <f t="shared" si="386"/>
        <v>-0.18627450980392157</v>
      </c>
      <c r="S1618" s="181" t="b">
        <f t="shared" si="393"/>
        <v>0</v>
      </c>
      <c r="T1618" s="178">
        <f t="shared" si="387"/>
        <v>0</v>
      </c>
      <c r="U1618" s="182" t="str">
        <f t="shared" si="388"/>
        <v>Sep</v>
      </c>
      <c r="V1618" s="178">
        <f t="shared" si="394"/>
        <v>0</v>
      </c>
      <c r="W1618" s="183">
        <f t="shared" si="395"/>
        <v>83</v>
      </c>
      <c r="X1618" s="184" t="b">
        <f t="shared" si="370"/>
        <v>0</v>
      </c>
      <c r="Y1618" s="183" t="b">
        <f t="shared" si="396"/>
        <v>0</v>
      </c>
      <c r="Z1618" s="138"/>
      <c r="AA1618" s="133"/>
      <c r="AB1618" s="133"/>
      <c r="AC1618" s="159"/>
      <c r="AD1618" s="139"/>
      <c r="AE1618" s="159" t="s">
        <v>3061</v>
      </c>
      <c r="AF1618" s="139">
        <v>45.916666666666664</v>
      </c>
    </row>
    <row r="1619" spans="1:32" s="185" customFormat="1" ht="12">
      <c r="A1619" s="159" t="s">
        <v>1245</v>
      </c>
      <c r="B1619" s="160" t="s">
        <v>57</v>
      </c>
      <c r="C1619" s="161" t="s">
        <v>3741</v>
      </c>
      <c r="D1619" s="162">
        <v>1000002400</v>
      </c>
      <c r="E1619" s="160" t="s">
        <v>3733</v>
      </c>
      <c r="F1619" s="163">
        <v>44738</v>
      </c>
      <c r="G1619" s="137" t="str">
        <f t="shared" si="369"/>
        <v>Targeted Dealer</v>
      </c>
      <c r="H1619" s="159"/>
      <c r="I1619" s="177">
        <v>20</v>
      </c>
      <c r="J1619" s="177"/>
      <c r="K1619" s="178">
        <v>22.5</v>
      </c>
      <c r="L1619" s="178">
        <f t="shared" si="390"/>
        <v>-2.5</v>
      </c>
      <c r="M1619" s="178" t="str">
        <f t="shared" si="391"/>
        <v>-</v>
      </c>
      <c r="N1619" s="179">
        <v>11.5</v>
      </c>
      <c r="O1619" s="180" t="str">
        <f t="shared" si="385"/>
        <v>Aug</v>
      </c>
      <c r="P1619" s="178">
        <v>20</v>
      </c>
      <c r="Q1619" s="181">
        <f t="shared" si="392"/>
        <v>2.5</v>
      </c>
      <c r="R1619" s="180">
        <f t="shared" si="386"/>
        <v>0.125</v>
      </c>
      <c r="S1619" s="181" t="str">
        <f t="shared" si="393"/>
        <v>GROWTH</v>
      </c>
      <c r="T1619" s="178">
        <f t="shared" si="387"/>
        <v>11.5</v>
      </c>
      <c r="U1619" s="182" t="str">
        <f t="shared" si="388"/>
        <v>Sep</v>
      </c>
      <c r="V1619" s="178">
        <f t="shared" si="394"/>
        <v>11.5</v>
      </c>
      <c r="W1619" s="183">
        <f t="shared" si="395"/>
        <v>11</v>
      </c>
      <c r="X1619" s="184" t="b">
        <f t="shared" si="370"/>
        <v>0</v>
      </c>
      <c r="Y1619" s="183" t="str">
        <f t="shared" si="396"/>
        <v>GROWTH</v>
      </c>
      <c r="Z1619" s="138"/>
      <c r="AA1619" s="133"/>
      <c r="AB1619" s="133"/>
      <c r="AC1619" s="159"/>
      <c r="AD1619" s="139"/>
      <c r="AE1619" s="159" t="s">
        <v>1245</v>
      </c>
      <c r="AF1619" s="139">
        <v>4.166666666666667</v>
      </c>
    </row>
    <row r="1620" spans="1:32" s="185" customFormat="1" ht="12">
      <c r="A1620" s="159" t="s">
        <v>1245</v>
      </c>
      <c r="B1620" s="160" t="s">
        <v>44</v>
      </c>
      <c r="C1620" s="161" t="s">
        <v>1532</v>
      </c>
      <c r="D1620" s="162">
        <v>1000003062</v>
      </c>
      <c r="E1620" s="160" t="s">
        <v>1533</v>
      </c>
      <c r="F1620" s="163">
        <v>44865</v>
      </c>
      <c r="G1620" s="137" t="str">
        <f t="shared" si="369"/>
        <v>-</v>
      </c>
      <c r="H1620" s="159"/>
      <c r="I1620" s="177">
        <v>0</v>
      </c>
      <c r="J1620" s="177"/>
      <c r="K1620" s="178">
        <v>0</v>
      </c>
      <c r="L1620" s="178">
        <f t="shared" si="390"/>
        <v>0</v>
      </c>
      <c r="M1620" s="178" t="str">
        <f t="shared" si="391"/>
        <v>-</v>
      </c>
      <c r="N1620" s="179">
        <v>0</v>
      </c>
      <c r="O1620" s="180" t="str">
        <f t="shared" si="385"/>
        <v>Aug</v>
      </c>
      <c r="P1620" s="178">
        <v>0</v>
      </c>
      <c r="Q1620" s="181">
        <f t="shared" si="392"/>
        <v>0</v>
      </c>
      <c r="R1620" s="180" t="str">
        <f t="shared" si="386"/>
        <v xml:space="preserve"> </v>
      </c>
      <c r="S1620" s="181" t="b">
        <f t="shared" si="393"/>
        <v>0</v>
      </c>
      <c r="T1620" s="178">
        <f t="shared" si="387"/>
        <v>0</v>
      </c>
      <c r="U1620" s="182" t="str">
        <f t="shared" si="388"/>
        <v>Sep</v>
      </c>
      <c r="V1620" s="178">
        <f t="shared" si="394"/>
        <v>0</v>
      </c>
      <c r="W1620" s="183">
        <f t="shared" si="395"/>
        <v>0</v>
      </c>
      <c r="X1620" s="184" t="b">
        <f t="shared" si="370"/>
        <v>0</v>
      </c>
      <c r="Y1620" s="183" t="b">
        <f t="shared" si="396"/>
        <v>0</v>
      </c>
      <c r="Z1620" s="138"/>
      <c r="AA1620" s="133"/>
      <c r="AB1620" s="133"/>
      <c r="AC1620" s="159"/>
      <c r="AD1620" s="139"/>
      <c r="AE1620" s="159" t="s">
        <v>1245</v>
      </c>
      <c r="AF1620" s="139">
        <v>2.1666666666666665</v>
      </c>
    </row>
    <row r="1621" spans="1:32" s="185" customFormat="1" ht="12">
      <c r="A1621" s="159" t="s">
        <v>1245</v>
      </c>
      <c r="B1621" s="160" t="s">
        <v>45</v>
      </c>
      <c r="C1621" s="161" t="s">
        <v>1603</v>
      </c>
      <c r="D1621" s="162">
        <v>1000003514</v>
      </c>
      <c r="E1621" s="160" t="s">
        <v>1604</v>
      </c>
      <c r="F1621" s="163">
        <v>45054</v>
      </c>
      <c r="G1621" s="137" t="str">
        <f t="shared" si="369"/>
        <v>Targeted Dealer</v>
      </c>
      <c r="H1621" s="159"/>
      <c r="I1621" s="177">
        <v>20</v>
      </c>
      <c r="J1621" s="177"/>
      <c r="K1621" s="178">
        <v>0</v>
      </c>
      <c r="L1621" s="178">
        <f t="shared" si="390"/>
        <v>20</v>
      </c>
      <c r="M1621" s="178" t="str">
        <f t="shared" si="391"/>
        <v>-</v>
      </c>
      <c r="N1621" s="179">
        <v>0</v>
      </c>
      <c r="O1621" s="180" t="str">
        <f t="shared" si="385"/>
        <v>Aug</v>
      </c>
      <c r="P1621" s="178">
        <v>0</v>
      </c>
      <c r="Q1621" s="181">
        <f t="shared" si="392"/>
        <v>0</v>
      </c>
      <c r="R1621" s="180" t="str">
        <f t="shared" si="386"/>
        <v xml:space="preserve"> </v>
      </c>
      <c r="S1621" s="181" t="b">
        <f t="shared" si="393"/>
        <v>0</v>
      </c>
      <c r="T1621" s="178">
        <f t="shared" si="387"/>
        <v>0</v>
      </c>
      <c r="U1621" s="182" t="str">
        <f t="shared" si="388"/>
        <v>Sep</v>
      </c>
      <c r="V1621" s="178">
        <f t="shared" si="394"/>
        <v>0</v>
      </c>
      <c r="W1621" s="183">
        <f t="shared" si="395"/>
        <v>0</v>
      </c>
      <c r="X1621" s="184" t="b">
        <f t="shared" si="370"/>
        <v>0</v>
      </c>
      <c r="Y1621" s="183" t="b">
        <f t="shared" si="396"/>
        <v>0</v>
      </c>
      <c r="Z1621" s="138"/>
      <c r="AA1621" s="133"/>
      <c r="AB1621" s="133"/>
      <c r="AC1621" s="159"/>
      <c r="AD1621" s="139"/>
      <c r="AE1621" s="159" t="s">
        <v>1245</v>
      </c>
      <c r="AF1621" s="139">
        <v>6.666666666666667</v>
      </c>
    </row>
    <row r="1622" spans="1:32" s="185" customFormat="1" ht="12">
      <c r="A1622" s="159" t="s">
        <v>1245</v>
      </c>
      <c r="B1622" s="160" t="s">
        <v>44</v>
      </c>
      <c r="C1622" s="161" t="s">
        <v>4697</v>
      </c>
      <c r="D1622" s="162">
        <v>1000004101</v>
      </c>
      <c r="E1622" s="160" t="s">
        <v>4649</v>
      </c>
      <c r="F1622" s="163">
        <v>45533</v>
      </c>
      <c r="G1622" s="137" t="str">
        <f t="shared" ref="G1622:G1684" si="397">IF(I1622&gt;0,"Targeted Dealer","-")</f>
        <v>-</v>
      </c>
      <c r="H1622" s="159"/>
      <c r="I1622" s="177">
        <v>0</v>
      </c>
      <c r="J1622" s="177"/>
      <c r="K1622" s="178">
        <v>0</v>
      </c>
      <c r="L1622" s="178">
        <f t="shared" si="390"/>
        <v>0</v>
      </c>
      <c r="M1622" s="178" t="str">
        <f t="shared" si="391"/>
        <v>-</v>
      </c>
      <c r="N1622" s="179">
        <v>0</v>
      </c>
      <c r="O1622" s="180" t="str">
        <f t="shared" si="385"/>
        <v>Aug</v>
      </c>
      <c r="P1622" s="178">
        <v>0</v>
      </c>
      <c r="Q1622" s="181">
        <f t="shared" si="392"/>
        <v>0</v>
      </c>
      <c r="R1622" s="180" t="str">
        <f t="shared" si="386"/>
        <v xml:space="preserve"> </v>
      </c>
      <c r="S1622" s="181" t="b">
        <f t="shared" si="393"/>
        <v>0</v>
      </c>
      <c r="T1622" s="178">
        <f t="shared" si="387"/>
        <v>0</v>
      </c>
      <c r="U1622" s="182" t="str">
        <f t="shared" si="388"/>
        <v>Sep</v>
      </c>
      <c r="V1622" s="178">
        <f t="shared" si="394"/>
        <v>0</v>
      </c>
      <c r="W1622" s="183">
        <f t="shared" si="395"/>
        <v>0</v>
      </c>
      <c r="X1622" s="184" t="b">
        <f t="shared" si="370"/>
        <v>0</v>
      </c>
      <c r="Y1622" s="183" t="b">
        <f t="shared" si="396"/>
        <v>0</v>
      </c>
      <c r="Z1622" s="138"/>
      <c r="AA1622" s="133"/>
      <c r="AB1622" s="133"/>
      <c r="AC1622" s="159"/>
      <c r="AD1622" s="139"/>
      <c r="AE1622" s="159" t="s">
        <v>1245</v>
      </c>
      <c r="AF1622" s="139">
        <v>2.5</v>
      </c>
    </row>
    <row r="1623" spans="1:32" s="185" customFormat="1" ht="12">
      <c r="A1623" s="159" t="s">
        <v>3061</v>
      </c>
      <c r="B1623" s="160" t="s">
        <v>87</v>
      </c>
      <c r="C1623" s="161" t="s">
        <v>4698</v>
      </c>
      <c r="D1623" s="162">
        <v>1000004717</v>
      </c>
      <c r="E1623" s="160" t="s">
        <v>4650</v>
      </c>
      <c r="F1623" s="163">
        <v>46163</v>
      </c>
      <c r="G1623" s="137" t="str">
        <f t="shared" si="397"/>
        <v>Targeted Dealer</v>
      </c>
      <c r="H1623" s="159"/>
      <c r="I1623" s="177">
        <v>100</v>
      </c>
      <c r="J1623" s="177"/>
      <c r="K1623" s="178">
        <v>0</v>
      </c>
      <c r="L1623" s="178">
        <f t="shared" si="390"/>
        <v>100</v>
      </c>
      <c r="M1623" s="178" t="str">
        <f t="shared" si="391"/>
        <v>-</v>
      </c>
      <c r="N1623" s="179">
        <v>0</v>
      </c>
      <c r="O1623" s="180" t="str">
        <f t="shared" si="385"/>
        <v>Aug</v>
      </c>
      <c r="P1623" s="178">
        <v>0</v>
      </c>
      <c r="Q1623" s="181">
        <f t="shared" si="392"/>
        <v>0</v>
      </c>
      <c r="R1623" s="180" t="str">
        <f t="shared" si="386"/>
        <v xml:space="preserve"> </v>
      </c>
      <c r="S1623" s="181" t="b">
        <f t="shared" si="393"/>
        <v>0</v>
      </c>
      <c r="T1623" s="178">
        <f t="shared" si="387"/>
        <v>0</v>
      </c>
      <c r="U1623" s="182" t="str">
        <f t="shared" si="388"/>
        <v>Sep</v>
      </c>
      <c r="V1623" s="178">
        <f t="shared" si="394"/>
        <v>0</v>
      </c>
      <c r="W1623" s="183">
        <f t="shared" si="395"/>
        <v>0</v>
      </c>
      <c r="X1623" s="184" t="b">
        <f t="shared" si="370"/>
        <v>0</v>
      </c>
      <c r="Y1623" s="183" t="b">
        <f t="shared" si="396"/>
        <v>0</v>
      </c>
      <c r="Z1623" s="138"/>
      <c r="AA1623" s="133"/>
      <c r="AB1623" s="133"/>
      <c r="AC1623" s="159"/>
      <c r="AD1623" s="139"/>
      <c r="AE1623" s="159" t="s">
        <v>3061</v>
      </c>
      <c r="AF1623" s="139">
        <v>41.666666666666664</v>
      </c>
    </row>
    <row r="1624" spans="1:32" s="185" customFormat="1" ht="12">
      <c r="A1624" s="159" t="s">
        <v>1245</v>
      </c>
      <c r="B1624" s="160" t="s">
        <v>48</v>
      </c>
      <c r="C1624" s="161" t="s">
        <v>4699</v>
      </c>
      <c r="D1624" s="162">
        <v>1000004735</v>
      </c>
      <c r="E1624" s="160" t="s">
        <v>4651</v>
      </c>
      <c r="F1624" s="163">
        <v>46169</v>
      </c>
      <c r="G1624" s="137" t="str">
        <f t="shared" si="397"/>
        <v>Targeted Dealer</v>
      </c>
      <c r="H1624" s="159"/>
      <c r="I1624" s="177">
        <v>20</v>
      </c>
      <c r="J1624" s="177"/>
      <c r="K1624" s="178">
        <v>12.5</v>
      </c>
      <c r="L1624" s="178">
        <f t="shared" si="390"/>
        <v>7.5</v>
      </c>
      <c r="M1624" s="178" t="str">
        <f t="shared" si="391"/>
        <v>-</v>
      </c>
      <c r="N1624" s="179">
        <v>0</v>
      </c>
      <c r="O1624" s="180" t="str">
        <f t="shared" si="385"/>
        <v>Aug</v>
      </c>
      <c r="P1624" s="178">
        <v>0</v>
      </c>
      <c r="Q1624" s="181">
        <f t="shared" si="392"/>
        <v>12.5</v>
      </c>
      <c r="R1624" s="180" t="str">
        <f t="shared" si="386"/>
        <v xml:space="preserve"> </v>
      </c>
      <c r="S1624" s="181" t="b">
        <f t="shared" si="393"/>
        <v>0</v>
      </c>
      <c r="T1624" s="178">
        <f t="shared" si="387"/>
        <v>0</v>
      </c>
      <c r="U1624" s="182" t="str">
        <f t="shared" si="388"/>
        <v>Sep</v>
      </c>
      <c r="V1624" s="178">
        <f t="shared" si="394"/>
        <v>0</v>
      </c>
      <c r="W1624" s="183">
        <f t="shared" si="395"/>
        <v>12.5</v>
      </c>
      <c r="X1624" s="184" t="b">
        <f t="shared" si="370"/>
        <v>0</v>
      </c>
      <c r="Y1624" s="183" t="b">
        <f t="shared" si="396"/>
        <v>0</v>
      </c>
      <c r="Z1624" s="138"/>
      <c r="AA1624" s="133"/>
      <c r="AB1624" s="133"/>
      <c r="AC1624" s="159"/>
      <c r="AD1624" s="139"/>
      <c r="AE1624" s="159" t="s">
        <v>1245</v>
      </c>
      <c r="AF1624" s="139">
        <v>8.4166666666666661</v>
      </c>
    </row>
    <row r="1625" spans="1:32" s="185" customFormat="1" ht="12">
      <c r="A1625" s="159" t="s">
        <v>1245</v>
      </c>
      <c r="B1625" s="160" t="s">
        <v>3922</v>
      </c>
      <c r="C1625" s="161" t="s">
        <v>4700</v>
      </c>
      <c r="D1625" s="162">
        <v>1000004747</v>
      </c>
      <c r="E1625" s="160" t="s">
        <v>4652</v>
      </c>
      <c r="F1625" s="163">
        <v>46175</v>
      </c>
      <c r="G1625" s="137" t="str">
        <f t="shared" si="397"/>
        <v>Targeted Dealer</v>
      </c>
      <c r="H1625" s="159"/>
      <c r="I1625" s="177">
        <v>300</v>
      </c>
      <c r="J1625" s="177"/>
      <c r="K1625" s="178">
        <v>577.5</v>
      </c>
      <c r="L1625" s="178">
        <f t="shared" si="390"/>
        <v>-277.5</v>
      </c>
      <c r="M1625" s="178" t="str">
        <f t="shared" si="391"/>
        <v>-</v>
      </c>
      <c r="N1625" s="179">
        <v>0</v>
      </c>
      <c r="O1625" s="180" t="str">
        <f t="shared" si="385"/>
        <v>Aug</v>
      </c>
      <c r="P1625" s="178">
        <v>582.5</v>
      </c>
      <c r="Q1625" s="181">
        <f t="shared" si="392"/>
        <v>-5</v>
      </c>
      <c r="R1625" s="180">
        <f t="shared" si="386"/>
        <v>-8.5836909871244149E-3</v>
      </c>
      <c r="S1625" s="181" t="b">
        <f t="shared" si="393"/>
        <v>0</v>
      </c>
      <c r="T1625" s="178">
        <f t="shared" si="387"/>
        <v>0</v>
      </c>
      <c r="U1625" s="182" t="str">
        <f t="shared" si="388"/>
        <v>Sep</v>
      </c>
      <c r="V1625" s="178">
        <f t="shared" si="394"/>
        <v>0</v>
      </c>
      <c r="W1625" s="183">
        <f t="shared" si="395"/>
        <v>577.5</v>
      </c>
      <c r="X1625" s="184" t="b">
        <f t="shared" si="370"/>
        <v>0</v>
      </c>
      <c r="Y1625" s="183" t="b">
        <f t="shared" si="396"/>
        <v>0</v>
      </c>
      <c r="Z1625" s="138"/>
      <c r="AA1625" s="133"/>
      <c r="AB1625" s="133"/>
      <c r="AC1625" s="159"/>
      <c r="AD1625" s="139"/>
      <c r="AE1625" s="159" t="s">
        <v>1245</v>
      </c>
      <c r="AF1625" s="139">
        <v>223.08333333333334</v>
      </c>
    </row>
    <row r="1626" spans="1:32" s="185" customFormat="1" ht="12">
      <c r="A1626" s="159" t="s">
        <v>3918</v>
      </c>
      <c r="B1626" s="160" t="s">
        <v>75</v>
      </c>
      <c r="C1626" s="161" t="s">
        <v>4701</v>
      </c>
      <c r="D1626" s="162">
        <v>1000004744</v>
      </c>
      <c r="E1626" s="160" t="s">
        <v>4653</v>
      </c>
      <c r="F1626" s="163">
        <v>46168</v>
      </c>
      <c r="G1626" s="137" t="str">
        <f t="shared" si="397"/>
        <v>Targeted Dealer</v>
      </c>
      <c r="H1626" s="159"/>
      <c r="I1626" s="177">
        <v>130</v>
      </c>
      <c r="J1626" s="177"/>
      <c r="K1626" s="178">
        <v>235.75</v>
      </c>
      <c r="L1626" s="178">
        <f t="shared" si="390"/>
        <v>-105.75</v>
      </c>
      <c r="M1626" s="178" t="str">
        <f t="shared" si="391"/>
        <v>-</v>
      </c>
      <c r="N1626" s="179">
        <v>0</v>
      </c>
      <c r="O1626" s="180" t="str">
        <f t="shared" si="385"/>
        <v>Aug</v>
      </c>
      <c r="P1626" s="178">
        <v>126.25</v>
      </c>
      <c r="Q1626" s="181">
        <f t="shared" si="392"/>
        <v>109.5</v>
      </c>
      <c r="R1626" s="180">
        <f t="shared" si="386"/>
        <v>0.86732673267326743</v>
      </c>
      <c r="S1626" s="181" t="b">
        <f t="shared" si="393"/>
        <v>0</v>
      </c>
      <c r="T1626" s="178">
        <f t="shared" si="387"/>
        <v>0</v>
      </c>
      <c r="U1626" s="182" t="str">
        <f t="shared" si="388"/>
        <v>Sep</v>
      </c>
      <c r="V1626" s="178">
        <f t="shared" si="394"/>
        <v>0</v>
      </c>
      <c r="W1626" s="183">
        <f t="shared" si="395"/>
        <v>235.75</v>
      </c>
      <c r="X1626" s="184" t="b">
        <f t="shared" si="370"/>
        <v>0</v>
      </c>
      <c r="Y1626" s="183" t="b">
        <f t="shared" si="396"/>
        <v>0</v>
      </c>
      <c r="Z1626" s="138"/>
      <c r="AA1626" s="133"/>
      <c r="AB1626" s="133"/>
      <c r="AC1626" s="159"/>
      <c r="AD1626" s="139"/>
      <c r="AE1626" s="159" t="s">
        <v>3918</v>
      </c>
      <c r="AF1626" s="139">
        <v>59.958333333333336</v>
      </c>
    </row>
    <row r="1627" spans="1:32" s="185" customFormat="1" ht="12">
      <c r="A1627" s="159" t="s">
        <v>1245</v>
      </c>
      <c r="B1627" s="160" t="s">
        <v>58</v>
      </c>
      <c r="C1627" s="161" t="s">
        <v>4702</v>
      </c>
      <c r="D1627" s="162">
        <v>1000004746</v>
      </c>
      <c r="E1627" s="160" t="s">
        <v>4654</v>
      </c>
      <c r="F1627" s="163">
        <v>46171</v>
      </c>
      <c r="G1627" s="137" t="str">
        <f t="shared" si="397"/>
        <v>Targeted Dealer</v>
      </c>
      <c r="H1627" s="159"/>
      <c r="I1627" s="177">
        <v>20</v>
      </c>
      <c r="J1627" s="177"/>
      <c r="K1627" s="178">
        <v>60.25</v>
      </c>
      <c r="L1627" s="178">
        <f t="shared" si="390"/>
        <v>-40.25</v>
      </c>
      <c r="M1627" s="178" t="str">
        <f t="shared" si="391"/>
        <v>-</v>
      </c>
      <c r="N1627" s="179">
        <v>0</v>
      </c>
      <c r="O1627" s="180" t="str">
        <f t="shared" si="385"/>
        <v>Aug</v>
      </c>
      <c r="P1627" s="178">
        <v>92.35</v>
      </c>
      <c r="Q1627" s="181">
        <f t="shared" si="392"/>
        <v>-32.099999999999994</v>
      </c>
      <c r="R1627" s="180">
        <f t="shared" si="386"/>
        <v>-0.3475906876015159</v>
      </c>
      <c r="S1627" s="181" t="b">
        <f t="shared" si="393"/>
        <v>0</v>
      </c>
      <c r="T1627" s="178">
        <f t="shared" si="387"/>
        <v>0</v>
      </c>
      <c r="U1627" s="182" t="str">
        <f t="shared" si="388"/>
        <v>Sep</v>
      </c>
      <c r="V1627" s="178">
        <f t="shared" si="394"/>
        <v>0</v>
      </c>
      <c r="W1627" s="183">
        <f t="shared" si="395"/>
        <v>60.25</v>
      </c>
      <c r="X1627" s="184" t="b">
        <f t="shared" si="370"/>
        <v>0</v>
      </c>
      <c r="Y1627" s="183" t="b">
        <f t="shared" si="396"/>
        <v>0</v>
      </c>
      <c r="Z1627" s="138"/>
      <c r="AA1627" s="133"/>
      <c r="AB1627" s="133"/>
      <c r="AC1627" s="159"/>
      <c r="AD1627" s="139"/>
      <c r="AE1627" s="159" t="s">
        <v>1245</v>
      </c>
      <c r="AF1627" s="139">
        <v>43.891666666666673</v>
      </c>
    </row>
    <row r="1628" spans="1:32" s="185" customFormat="1" ht="12">
      <c r="A1628" s="159" t="s">
        <v>3061</v>
      </c>
      <c r="B1628" s="160" t="s">
        <v>101</v>
      </c>
      <c r="C1628" s="161" t="s">
        <v>4703</v>
      </c>
      <c r="D1628" s="162">
        <v>1000004732</v>
      </c>
      <c r="E1628" s="160" t="s">
        <v>4655</v>
      </c>
      <c r="F1628" s="163">
        <v>46163</v>
      </c>
      <c r="G1628" s="137" t="str">
        <f t="shared" si="397"/>
        <v>Targeted Dealer</v>
      </c>
      <c r="H1628" s="159"/>
      <c r="I1628" s="177">
        <v>100</v>
      </c>
      <c r="J1628" s="177"/>
      <c r="K1628" s="178">
        <v>74</v>
      </c>
      <c r="L1628" s="178">
        <f t="shared" si="390"/>
        <v>26</v>
      </c>
      <c r="M1628" s="178" t="str">
        <f t="shared" si="391"/>
        <v>-</v>
      </c>
      <c r="N1628" s="179">
        <v>0</v>
      </c>
      <c r="O1628" s="180" t="str">
        <f t="shared" si="385"/>
        <v>Aug</v>
      </c>
      <c r="P1628" s="178">
        <v>100</v>
      </c>
      <c r="Q1628" s="181">
        <f t="shared" si="392"/>
        <v>-26</v>
      </c>
      <c r="R1628" s="180">
        <f t="shared" si="386"/>
        <v>-0.26</v>
      </c>
      <c r="S1628" s="181" t="b">
        <f t="shared" si="393"/>
        <v>0</v>
      </c>
      <c r="T1628" s="178">
        <f t="shared" si="387"/>
        <v>0</v>
      </c>
      <c r="U1628" s="182" t="str">
        <f t="shared" si="388"/>
        <v>Sep</v>
      </c>
      <c r="V1628" s="178">
        <f t="shared" si="394"/>
        <v>0</v>
      </c>
      <c r="W1628" s="183">
        <f t="shared" si="395"/>
        <v>74</v>
      </c>
      <c r="X1628" s="184" t="b">
        <f t="shared" si="370"/>
        <v>0</v>
      </c>
      <c r="Y1628" s="183" t="b">
        <f t="shared" si="396"/>
        <v>0</v>
      </c>
      <c r="Z1628" s="138"/>
      <c r="AA1628" s="133"/>
      <c r="AB1628" s="133"/>
      <c r="AC1628" s="159"/>
      <c r="AD1628" s="139"/>
      <c r="AE1628" s="159" t="s">
        <v>3061</v>
      </c>
      <c r="AF1628" s="139">
        <v>50</v>
      </c>
    </row>
    <row r="1629" spans="1:32" s="185" customFormat="1" ht="12">
      <c r="A1629" s="159" t="s">
        <v>3061</v>
      </c>
      <c r="B1629" s="160" t="s">
        <v>101</v>
      </c>
      <c r="C1629" s="161" t="s">
        <v>4704</v>
      </c>
      <c r="D1629" s="162">
        <v>1000004742</v>
      </c>
      <c r="E1629" s="160" t="s">
        <v>4656</v>
      </c>
      <c r="F1629" s="163">
        <v>46168</v>
      </c>
      <c r="G1629" s="137" t="str">
        <f t="shared" si="397"/>
        <v>Targeted Dealer</v>
      </c>
      <c r="H1629" s="159"/>
      <c r="I1629" s="177">
        <v>50</v>
      </c>
      <c r="J1629" s="177"/>
      <c r="K1629" s="178">
        <v>30</v>
      </c>
      <c r="L1629" s="178">
        <f t="shared" si="390"/>
        <v>20</v>
      </c>
      <c r="M1629" s="178" t="str">
        <f t="shared" si="391"/>
        <v>-</v>
      </c>
      <c r="N1629" s="179">
        <v>0</v>
      </c>
      <c r="O1629" s="180" t="str">
        <f t="shared" si="385"/>
        <v>Aug</v>
      </c>
      <c r="P1629" s="178">
        <v>85</v>
      </c>
      <c r="Q1629" s="181">
        <f t="shared" si="392"/>
        <v>-55</v>
      </c>
      <c r="R1629" s="180">
        <f t="shared" si="386"/>
        <v>-0.64705882352941169</v>
      </c>
      <c r="S1629" s="181" t="b">
        <f t="shared" si="393"/>
        <v>0</v>
      </c>
      <c r="T1629" s="178">
        <f t="shared" si="387"/>
        <v>0</v>
      </c>
      <c r="U1629" s="182" t="str">
        <f t="shared" si="388"/>
        <v>Sep</v>
      </c>
      <c r="V1629" s="178">
        <f t="shared" si="394"/>
        <v>0</v>
      </c>
      <c r="W1629" s="183">
        <f t="shared" si="395"/>
        <v>30</v>
      </c>
      <c r="X1629" s="184" t="b">
        <f t="shared" si="370"/>
        <v>0</v>
      </c>
      <c r="Y1629" s="183" t="b">
        <f t="shared" si="396"/>
        <v>0</v>
      </c>
      <c r="Z1629" s="138"/>
      <c r="AA1629" s="133"/>
      <c r="AB1629" s="133"/>
      <c r="AC1629" s="159"/>
      <c r="AD1629" s="139"/>
      <c r="AE1629" s="159" t="s">
        <v>3061</v>
      </c>
      <c r="AF1629" s="139">
        <v>41.5</v>
      </c>
    </row>
    <row r="1630" spans="1:32" s="185" customFormat="1" ht="12">
      <c r="A1630" s="159" t="s">
        <v>121</v>
      </c>
      <c r="B1630" s="160" t="s">
        <v>27</v>
      </c>
      <c r="C1630" s="161" t="s">
        <v>4705</v>
      </c>
      <c r="D1630" s="162">
        <v>1000004713</v>
      </c>
      <c r="E1630" s="160" t="s">
        <v>4657</v>
      </c>
      <c r="F1630" s="163">
        <v>46142</v>
      </c>
      <c r="G1630" s="137" t="str">
        <f t="shared" si="397"/>
        <v>Targeted Dealer</v>
      </c>
      <c r="H1630" s="159"/>
      <c r="I1630" s="177">
        <v>40</v>
      </c>
      <c r="J1630" s="177"/>
      <c r="K1630" s="178">
        <v>0</v>
      </c>
      <c r="L1630" s="178">
        <f t="shared" si="390"/>
        <v>40</v>
      </c>
      <c r="M1630" s="178" t="str">
        <f t="shared" si="391"/>
        <v>-</v>
      </c>
      <c r="N1630" s="179">
        <v>0</v>
      </c>
      <c r="O1630" s="180" t="str">
        <f t="shared" si="385"/>
        <v>Aug</v>
      </c>
      <c r="P1630" s="178">
        <v>50</v>
      </c>
      <c r="Q1630" s="181">
        <f t="shared" si="392"/>
        <v>-50</v>
      </c>
      <c r="R1630" s="180">
        <f t="shared" si="386"/>
        <v>-1</v>
      </c>
      <c r="S1630" s="181" t="b">
        <f t="shared" si="393"/>
        <v>0</v>
      </c>
      <c r="T1630" s="178">
        <f t="shared" si="387"/>
        <v>0</v>
      </c>
      <c r="U1630" s="182" t="str">
        <f t="shared" si="388"/>
        <v>Sep</v>
      </c>
      <c r="V1630" s="178">
        <f t="shared" si="394"/>
        <v>0</v>
      </c>
      <c r="W1630" s="183">
        <f t="shared" si="395"/>
        <v>0</v>
      </c>
      <c r="X1630" s="184" t="b">
        <f t="shared" si="370"/>
        <v>0</v>
      </c>
      <c r="Y1630" s="183" t="b">
        <f t="shared" si="396"/>
        <v>0</v>
      </c>
      <c r="Z1630" s="138"/>
      <c r="AA1630" s="133"/>
      <c r="AB1630" s="133"/>
      <c r="AC1630" s="159"/>
      <c r="AD1630" s="139"/>
      <c r="AE1630" s="159" t="s">
        <v>121</v>
      </c>
      <c r="AF1630" s="139">
        <v>15</v>
      </c>
    </row>
    <row r="1631" spans="1:32" s="185" customFormat="1" ht="12">
      <c r="A1631" s="159" t="s">
        <v>121</v>
      </c>
      <c r="B1631" s="160" t="s">
        <v>37</v>
      </c>
      <c r="C1631" s="161" t="s">
        <v>4706</v>
      </c>
      <c r="D1631" s="162">
        <v>1000004752</v>
      </c>
      <c r="E1631" s="160" t="s">
        <v>4658</v>
      </c>
      <c r="F1631" s="163">
        <v>46180</v>
      </c>
      <c r="G1631" s="137" t="str">
        <f t="shared" si="397"/>
        <v>Targeted Dealer</v>
      </c>
      <c r="H1631" s="159"/>
      <c r="I1631" s="177">
        <v>70</v>
      </c>
      <c r="J1631" s="177"/>
      <c r="K1631" s="178">
        <v>70</v>
      </c>
      <c r="L1631" s="178">
        <f t="shared" si="390"/>
        <v>0</v>
      </c>
      <c r="M1631" s="178" t="str">
        <f t="shared" si="391"/>
        <v>-</v>
      </c>
      <c r="N1631" s="179">
        <v>0</v>
      </c>
      <c r="O1631" s="180" t="str">
        <f t="shared" si="385"/>
        <v>Aug</v>
      </c>
      <c r="P1631" s="178">
        <v>75</v>
      </c>
      <c r="Q1631" s="181">
        <f t="shared" si="392"/>
        <v>-5</v>
      </c>
      <c r="R1631" s="180">
        <f t="shared" si="386"/>
        <v>-6.6666666666666652E-2</v>
      </c>
      <c r="S1631" s="181" t="b">
        <f t="shared" si="393"/>
        <v>0</v>
      </c>
      <c r="T1631" s="178">
        <f t="shared" si="387"/>
        <v>0</v>
      </c>
      <c r="U1631" s="182" t="str">
        <f t="shared" si="388"/>
        <v>Sep</v>
      </c>
      <c r="V1631" s="178">
        <f t="shared" si="394"/>
        <v>0</v>
      </c>
      <c r="W1631" s="183">
        <f t="shared" si="395"/>
        <v>70</v>
      </c>
      <c r="X1631" s="184" t="b">
        <f t="shared" si="370"/>
        <v>0</v>
      </c>
      <c r="Y1631" s="183" t="b">
        <f t="shared" si="396"/>
        <v>0</v>
      </c>
      <c r="Z1631" s="138"/>
      <c r="AA1631" s="133"/>
      <c r="AB1631" s="133"/>
      <c r="AC1631" s="159"/>
      <c r="AD1631" s="139"/>
      <c r="AE1631" s="159" t="s">
        <v>121</v>
      </c>
      <c r="AF1631" s="139">
        <v>42.416666666666664</v>
      </c>
    </row>
    <row r="1632" spans="1:32" s="185" customFormat="1" ht="12">
      <c r="A1632" s="159" t="s">
        <v>3061</v>
      </c>
      <c r="B1632" s="160" t="s">
        <v>97</v>
      </c>
      <c r="C1632" s="161" t="s">
        <v>4707</v>
      </c>
      <c r="D1632" s="162">
        <v>1000004284</v>
      </c>
      <c r="E1632" s="160" t="s">
        <v>4659</v>
      </c>
      <c r="F1632" s="163">
        <v>45735</v>
      </c>
      <c r="G1632" s="137" t="str">
        <f t="shared" si="397"/>
        <v>Targeted Dealer</v>
      </c>
      <c r="H1632" s="159"/>
      <c r="I1632" s="177">
        <v>25</v>
      </c>
      <c r="J1632" s="177"/>
      <c r="K1632" s="178">
        <v>25</v>
      </c>
      <c r="L1632" s="178">
        <f t="shared" si="390"/>
        <v>0</v>
      </c>
      <c r="M1632" s="178" t="str">
        <f t="shared" si="391"/>
        <v>-</v>
      </c>
      <c r="N1632" s="179">
        <v>0</v>
      </c>
      <c r="O1632" s="180" t="str">
        <f t="shared" si="385"/>
        <v>Aug</v>
      </c>
      <c r="P1632" s="178">
        <v>25</v>
      </c>
      <c r="Q1632" s="181">
        <f t="shared" si="392"/>
        <v>0</v>
      </c>
      <c r="R1632" s="180">
        <f t="shared" si="386"/>
        <v>0</v>
      </c>
      <c r="S1632" s="181" t="b">
        <f t="shared" si="393"/>
        <v>0</v>
      </c>
      <c r="T1632" s="178">
        <f t="shared" si="387"/>
        <v>0</v>
      </c>
      <c r="U1632" s="182" t="str">
        <f t="shared" si="388"/>
        <v>Sep</v>
      </c>
      <c r="V1632" s="178">
        <f t="shared" si="394"/>
        <v>0</v>
      </c>
      <c r="W1632" s="183">
        <f t="shared" si="395"/>
        <v>25</v>
      </c>
      <c r="X1632" s="184" t="b">
        <f t="shared" si="370"/>
        <v>0</v>
      </c>
      <c r="Y1632" s="183" t="b">
        <f t="shared" si="396"/>
        <v>0</v>
      </c>
      <c r="Z1632" s="138"/>
      <c r="AA1632" s="133"/>
      <c r="AB1632" s="133"/>
      <c r="AC1632" s="159"/>
      <c r="AD1632" s="139"/>
      <c r="AE1632" s="159" t="s">
        <v>3061</v>
      </c>
      <c r="AF1632" s="139">
        <v>10</v>
      </c>
    </row>
    <row r="1633" spans="1:32" s="185" customFormat="1" ht="12">
      <c r="A1633" s="159" t="s">
        <v>1245</v>
      </c>
      <c r="B1633" s="160" t="s">
        <v>57</v>
      </c>
      <c r="C1633" s="161" t="s">
        <v>4708</v>
      </c>
      <c r="D1633" s="162">
        <v>1000004754</v>
      </c>
      <c r="E1633" s="160" t="s">
        <v>2165</v>
      </c>
      <c r="F1633" s="163">
        <v>46183</v>
      </c>
      <c r="G1633" s="137" t="str">
        <f t="shared" si="397"/>
        <v>Targeted Dealer</v>
      </c>
      <c r="H1633" s="159"/>
      <c r="I1633" s="177">
        <v>30</v>
      </c>
      <c r="J1633" s="177"/>
      <c r="K1633" s="178">
        <v>25</v>
      </c>
      <c r="L1633" s="178">
        <f t="shared" si="390"/>
        <v>5</v>
      </c>
      <c r="M1633" s="178" t="str">
        <f t="shared" si="391"/>
        <v>-</v>
      </c>
      <c r="N1633" s="179">
        <v>0</v>
      </c>
      <c r="O1633" s="180" t="str">
        <f t="shared" si="385"/>
        <v>Aug</v>
      </c>
      <c r="P1633" s="178">
        <v>55</v>
      </c>
      <c r="Q1633" s="181">
        <f t="shared" si="392"/>
        <v>-30</v>
      </c>
      <c r="R1633" s="180">
        <f t="shared" si="386"/>
        <v>-0.54545454545454541</v>
      </c>
      <c r="S1633" s="181" t="b">
        <f t="shared" si="393"/>
        <v>0</v>
      </c>
      <c r="T1633" s="178">
        <f t="shared" si="387"/>
        <v>0</v>
      </c>
      <c r="U1633" s="182" t="str">
        <f t="shared" si="388"/>
        <v>Sep</v>
      </c>
      <c r="V1633" s="178">
        <f t="shared" si="394"/>
        <v>0</v>
      </c>
      <c r="W1633" s="183">
        <f t="shared" si="395"/>
        <v>25</v>
      </c>
      <c r="X1633" s="184" t="b">
        <f t="shared" si="370"/>
        <v>0</v>
      </c>
      <c r="Y1633" s="183" t="b">
        <f t="shared" si="396"/>
        <v>0</v>
      </c>
      <c r="Z1633" s="138"/>
      <c r="AA1633" s="133"/>
      <c r="AB1633" s="133"/>
      <c r="AC1633" s="159"/>
      <c r="AD1633" s="139"/>
      <c r="AE1633" s="159" t="s">
        <v>1245</v>
      </c>
      <c r="AF1633" s="139">
        <v>20.666666666666668</v>
      </c>
    </row>
    <row r="1634" spans="1:32" s="185" customFormat="1" ht="12">
      <c r="A1634" s="159" t="s">
        <v>3061</v>
      </c>
      <c r="B1634" s="160" t="s">
        <v>4693</v>
      </c>
      <c r="C1634" s="161" t="s">
        <v>4709</v>
      </c>
      <c r="D1634" s="162">
        <v>1000004720</v>
      </c>
      <c r="E1634" s="160" t="s">
        <v>4660</v>
      </c>
      <c r="F1634" s="163">
        <v>46168</v>
      </c>
      <c r="G1634" s="137" t="str">
        <f t="shared" si="397"/>
        <v>Targeted Dealer</v>
      </c>
      <c r="H1634" s="159"/>
      <c r="I1634" s="177">
        <v>15</v>
      </c>
      <c r="J1634" s="177"/>
      <c r="K1634" s="178">
        <v>7.5</v>
      </c>
      <c r="L1634" s="178">
        <f t="shared" si="390"/>
        <v>7.5</v>
      </c>
      <c r="M1634" s="178" t="str">
        <f t="shared" si="391"/>
        <v>-</v>
      </c>
      <c r="N1634" s="179">
        <v>0</v>
      </c>
      <c r="O1634" s="180" t="str">
        <f t="shared" si="385"/>
        <v>Aug</v>
      </c>
      <c r="P1634" s="178">
        <v>7.5</v>
      </c>
      <c r="Q1634" s="181">
        <f t="shared" si="392"/>
        <v>0</v>
      </c>
      <c r="R1634" s="180">
        <f t="shared" si="386"/>
        <v>0</v>
      </c>
      <c r="S1634" s="181" t="b">
        <f t="shared" si="393"/>
        <v>0</v>
      </c>
      <c r="T1634" s="178">
        <f t="shared" si="387"/>
        <v>0</v>
      </c>
      <c r="U1634" s="182" t="str">
        <f t="shared" si="388"/>
        <v>Sep</v>
      </c>
      <c r="V1634" s="178">
        <f t="shared" si="394"/>
        <v>0</v>
      </c>
      <c r="W1634" s="183">
        <f t="shared" si="395"/>
        <v>7.5</v>
      </c>
      <c r="X1634" s="184" t="b">
        <f t="shared" ref="X1634:X1668" si="398">IFERROR(IF(U1634="July",(K1634/V1634-1)),0)</f>
        <v>0</v>
      </c>
      <c r="Y1634" s="183" t="b">
        <f t="shared" si="396"/>
        <v>0</v>
      </c>
      <c r="Z1634" s="138"/>
      <c r="AA1634" s="133"/>
      <c r="AB1634" s="133"/>
      <c r="AC1634" s="159"/>
      <c r="AD1634" s="139"/>
      <c r="AE1634" s="159" t="s">
        <v>3061</v>
      </c>
      <c r="AF1634" s="139">
        <v>5.916666666666667</v>
      </c>
    </row>
    <row r="1635" spans="1:32" s="185" customFormat="1" ht="12">
      <c r="A1635" s="159" t="s">
        <v>3061</v>
      </c>
      <c r="B1635" s="160" t="s">
        <v>4693</v>
      </c>
      <c r="C1635" s="161" t="s">
        <v>4710</v>
      </c>
      <c r="D1635" s="162">
        <v>1000004721</v>
      </c>
      <c r="E1635" s="160" t="s">
        <v>4661</v>
      </c>
      <c r="F1635" s="163">
        <v>46168</v>
      </c>
      <c r="G1635" s="137" t="str">
        <f t="shared" si="397"/>
        <v>Targeted Dealer</v>
      </c>
      <c r="H1635" s="159"/>
      <c r="I1635" s="177">
        <v>120</v>
      </c>
      <c r="J1635" s="177"/>
      <c r="K1635" s="178">
        <v>75</v>
      </c>
      <c r="L1635" s="178">
        <f t="shared" si="390"/>
        <v>45</v>
      </c>
      <c r="M1635" s="178" t="str">
        <f t="shared" si="391"/>
        <v>-</v>
      </c>
      <c r="N1635" s="179">
        <v>0</v>
      </c>
      <c r="O1635" s="180" t="str">
        <f t="shared" si="385"/>
        <v>Aug</v>
      </c>
      <c r="P1635" s="178">
        <v>120</v>
      </c>
      <c r="Q1635" s="181">
        <f t="shared" si="392"/>
        <v>-45</v>
      </c>
      <c r="R1635" s="180">
        <f t="shared" si="386"/>
        <v>-0.375</v>
      </c>
      <c r="S1635" s="181" t="b">
        <f t="shared" si="393"/>
        <v>0</v>
      </c>
      <c r="T1635" s="178">
        <f t="shared" si="387"/>
        <v>0</v>
      </c>
      <c r="U1635" s="182" t="str">
        <f t="shared" si="388"/>
        <v>Sep</v>
      </c>
      <c r="V1635" s="178">
        <f t="shared" si="394"/>
        <v>0</v>
      </c>
      <c r="W1635" s="183">
        <f t="shared" si="395"/>
        <v>75</v>
      </c>
      <c r="X1635" s="184" t="b">
        <f t="shared" si="398"/>
        <v>0</v>
      </c>
      <c r="Y1635" s="183" t="b">
        <f t="shared" si="396"/>
        <v>0</v>
      </c>
      <c r="Z1635" s="138"/>
      <c r="AA1635" s="133"/>
      <c r="AB1635" s="133"/>
      <c r="AC1635" s="159"/>
      <c r="AD1635" s="139"/>
      <c r="AE1635" s="159" t="s">
        <v>3061</v>
      </c>
      <c r="AF1635" s="139">
        <v>47.25</v>
      </c>
    </row>
    <row r="1636" spans="1:32" s="185" customFormat="1" ht="12">
      <c r="A1636" s="159" t="s">
        <v>3061</v>
      </c>
      <c r="B1636" s="160" t="s">
        <v>92</v>
      </c>
      <c r="C1636" s="161" t="s">
        <v>4711</v>
      </c>
      <c r="D1636" s="162">
        <v>1000001996</v>
      </c>
      <c r="E1636" s="160" t="s">
        <v>4662</v>
      </c>
      <c r="F1636" s="163">
        <v>44739</v>
      </c>
      <c r="G1636" s="137" t="str">
        <f t="shared" si="397"/>
        <v>-</v>
      </c>
      <c r="H1636" s="159"/>
      <c r="I1636" s="177">
        <v>0</v>
      </c>
      <c r="J1636" s="177"/>
      <c r="K1636" s="178">
        <v>0</v>
      </c>
      <c r="L1636" s="178">
        <f t="shared" si="390"/>
        <v>0</v>
      </c>
      <c r="M1636" s="178" t="str">
        <f t="shared" si="391"/>
        <v>-</v>
      </c>
      <c r="N1636" s="179">
        <v>0</v>
      </c>
      <c r="O1636" s="180" t="str">
        <f t="shared" si="385"/>
        <v>Aug</v>
      </c>
      <c r="P1636" s="178">
        <v>0</v>
      </c>
      <c r="Q1636" s="181">
        <f t="shared" si="392"/>
        <v>0</v>
      </c>
      <c r="R1636" s="180" t="str">
        <f t="shared" si="386"/>
        <v xml:space="preserve"> </v>
      </c>
      <c r="S1636" s="181" t="b">
        <f t="shared" si="393"/>
        <v>0</v>
      </c>
      <c r="T1636" s="178">
        <f t="shared" si="387"/>
        <v>0</v>
      </c>
      <c r="U1636" s="182" t="str">
        <f t="shared" si="388"/>
        <v>Sep</v>
      </c>
      <c r="V1636" s="178">
        <f t="shared" si="394"/>
        <v>0</v>
      </c>
      <c r="W1636" s="183">
        <f t="shared" si="395"/>
        <v>0</v>
      </c>
      <c r="X1636" s="184" t="b">
        <f t="shared" si="398"/>
        <v>0</v>
      </c>
      <c r="Y1636" s="183" t="b">
        <f t="shared" si="396"/>
        <v>0</v>
      </c>
      <c r="Z1636" s="138"/>
      <c r="AA1636" s="133"/>
      <c r="AB1636" s="133"/>
      <c r="AC1636" s="159"/>
      <c r="AD1636" s="139"/>
      <c r="AE1636" s="159" t="s">
        <v>3061</v>
      </c>
      <c r="AF1636" s="139">
        <v>5</v>
      </c>
    </row>
    <row r="1637" spans="1:32" s="185" customFormat="1" ht="12">
      <c r="A1637" s="159" t="s">
        <v>121</v>
      </c>
      <c r="B1637" s="160" t="s">
        <v>3920</v>
      </c>
      <c r="C1637" s="161" t="s">
        <v>4712</v>
      </c>
      <c r="D1637" s="162">
        <v>1000004755</v>
      </c>
      <c r="E1637" s="160" t="s">
        <v>4663</v>
      </c>
      <c r="F1637" s="163">
        <v>46183</v>
      </c>
      <c r="G1637" s="137" t="str">
        <f t="shared" si="397"/>
        <v>Targeted Dealer</v>
      </c>
      <c r="H1637" s="159"/>
      <c r="I1637" s="177">
        <v>20</v>
      </c>
      <c r="J1637" s="177"/>
      <c r="K1637" s="178">
        <v>20</v>
      </c>
      <c r="L1637" s="178">
        <f t="shared" si="390"/>
        <v>0</v>
      </c>
      <c r="M1637" s="178" t="str">
        <f t="shared" si="391"/>
        <v>-</v>
      </c>
      <c r="N1637" s="179">
        <v>0</v>
      </c>
      <c r="O1637" s="180" t="str">
        <f t="shared" si="385"/>
        <v>Aug</v>
      </c>
      <c r="P1637" s="178">
        <v>0</v>
      </c>
      <c r="Q1637" s="181">
        <f t="shared" si="392"/>
        <v>20</v>
      </c>
      <c r="R1637" s="180" t="str">
        <f t="shared" si="386"/>
        <v xml:space="preserve"> </v>
      </c>
      <c r="S1637" s="181" t="b">
        <f t="shared" si="393"/>
        <v>0</v>
      </c>
      <c r="T1637" s="178">
        <f t="shared" si="387"/>
        <v>0</v>
      </c>
      <c r="U1637" s="182" t="str">
        <f t="shared" si="388"/>
        <v>Sep</v>
      </c>
      <c r="V1637" s="178">
        <f t="shared" si="394"/>
        <v>0</v>
      </c>
      <c r="W1637" s="183">
        <f t="shared" si="395"/>
        <v>20</v>
      </c>
      <c r="X1637" s="184" t="b">
        <f t="shared" si="398"/>
        <v>0</v>
      </c>
      <c r="Y1637" s="183" t="b">
        <f t="shared" si="396"/>
        <v>0</v>
      </c>
      <c r="Z1637" s="138"/>
      <c r="AA1637" s="133"/>
      <c r="AB1637" s="133"/>
      <c r="AC1637" s="159"/>
      <c r="AD1637" s="139"/>
      <c r="AE1637" s="159" t="s">
        <v>121</v>
      </c>
      <c r="AF1637" s="139">
        <v>10</v>
      </c>
    </row>
    <row r="1638" spans="1:32" s="185" customFormat="1" ht="12">
      <c r="A1638" s="159" t="s">
        <v>3919</v>
      </c>
      <c r="B1638" s="160" t="s">
        <v>82</v>
      </c>
      <c r="C1638" s="161" t="s">
        <v>4713</v>
      </c>
      <c r="D1638" s="162">
        <v>1000004739</v>
      </c>
      <c r="E1638" s="160" t="s">
        <v>4664</v>
      </c>
      <c r="F1638" s="163">
        <v>46172</v>
      </c>
      <c r="G1638" s="137" t="str">
        <f t="shared" si="397"/>
        <v>Targeted Dealer</v>
      </c>
      <c r="H1638" s="159"/>
      <c r="I1638" s="177">
        <v>60</v>
      </c>
      <c r="J1638" s="177"/>
      <c r="K1638" s="178">
        <v>35</v>
      </c>
      <c r="L1638" s="178">
        <f t="shared" si="390"/>
        <v>25</v>
      </c>
      <c r="M1638" s="178" t="str">
        <f t="shared" si="391"/>
        <v>-</v>
      </c>
      <c r="N1638" s="179">
        <v>0</v>
      </c>
      <c r="O1638" s="180" t="str">
        <f t="shared" si="385"/>
        <v>Aug</v>
      </c>
      <c r="P1638" s="178">
        <v>46</v>
      </c>
      <c r="Q1638" s="181">
        <f t="shared" si="392"/>
        <v>-11</v>
      </c>
      <c r="R1638" s="180">
        <f t="shared" si="386"/>
        <v>-0.23913043478260865</v>
      </c>
      <c r="S1638" s="181" t="b">
        <f t="shared" si="393"/>
        <v>0</v>
      </c>
      <c r="T1638" s="178">
        <f t="shared" si="387"/>
        <v>0</v>
      </c>
      <c r="U1638" s="182" t="str">
        <f t="shared" si="388"/>
        <v>Sep</v>
      </c>
      <c r="V1638" s="178">
        <f t="shared" si="394"/>
        <v>0</v>
      </c>
      <c r="W1638" s="183">
        <f t="shared" si="395"/>
        <v>35</v>
      </c>
      <c r="X1638" s="184" t="b">
        <f t="shared" si="398"/>
        <v>0</v>
      </c>
      <c r="Y1638" s="183" t="b">
        <f t="shared" si="396"/>
        <v>0</v>
      </c>
      <c r="Z1638" s="138"/>
      <c r="AA1638" s="133"/>
      <c r="AB1638" s="133"/>
      <c r="AC1638" s="159"/>
      <c r="AD1638" s="139"/>
      <c r="AE1638" s="159" t="s">
        <v>3919</v>
      </c>
      <c r="AF1638" s="139">
        <v>20.333333333333332</v>
      </c>
    </row>
    <row r="1639" spans="1:32" s="185" customFormat="1" ht="12">
      <c r="A1639" s="159" t="s">
        <v>121</v>
      </c>
      <c r="B1639" s="160" t="s">
        <v>18</v>
      </c>
      <c r="C1639" s="161" t="s">
        <v>4714</v>
      </c>
      <c r="D1639" s="162">
        <v>1000004751</v>
      </c>
      <c r="E1639" s="160" t="s">
        <v>4665</v>
      </c>
      <c r="F1639" s="163">
        <v>46184</v>
      </c>
      <c r="G1639" s="137" t="str">
        <f t="shared" si="397"/>
        <v>Targeted Dealer</v>
      </c>
      <c r="H1639" s="159"/>
      <c r="I1639" s="177">
        <v>40</v>
      </c>
      <c r="J1639" s="177"/>
      <c r="K1639" s="178">
        <v>0</v>
      </c>
      <c r="L1639" s="178">
        <f t="shared" si="390"/>
        <v>40</v>
      </c>
      <c r="M1639" s="178" t="str">
        <f t="shared" si="391"/>
        <v>-</v>
      </c>
      <c r="N1639" s="179">
        <v>0</v>
      </c>
      <c r="O1639" s="180" t="str">
        <f t="shared" si="385"/>
        <v>Aug</v>
      </c>
      <c r="P1639" s="178">
        <v>0</v>
      </c>
      <c r="Q1639" s="181">
        <f t="shared" si="392"/>
        <v>0</v>
      </c>
      <c r="R1639" s="180" t="str">
        <f t="shared" si="386"/>
        <v xml:space="preserve"> </v>
      </c>
      <c r="S1639" s="181" t="b">
        <f t="shared" si="393"/>
        <v>0</v>
      </c>
      <c r="T1639" s="178">
        <f t="shared" si="387"/>
        <v>0</v>
      </c>
      <c r="U1639" s="182" t="str">
        <f t="shared" si="388"/>
        <v>Sep</v>
      </c>
      <c r="V1639" s="178">
        <f t="shared" si="394"/>
        <v>0</v>
      </c>
      <c r="W1639" s="183">
        <f t="shared" si="395"/>
        <v>0</v>
      </c>
      <c r="X1639" s="184" t="b">
        <f t="shared" si="398"/>
        <v>0</v>
      </c>
      <c r="Y1639" s="183" t="b">
        <f t="shared" si="396"/>
        <v>0</v>
      </c>
      <c r="Z1639" s="138"/>
      <c r="AA1639" s="133"/>
      <c r="AB1639" s="133"/>
      <c r="AC1639" s="159"/>
      <c r="AD1639" s="139"/>
      <c r="AE1639" s="159" t="s">
        <v>121</v>
      </c>
      <c r="AF1639" s="139">
        <v>19</v>
      </c>
    </row>
    <row r="1640" spans="1:32" s="185" customFormat="1" ht="12">
      <c r="A1640" s="159" t="s">
        <v>1245</v>
      </c>
      <c r="B1640" s="160" t="s">
        <v>3922</v>
      </c>
      <c r="C1640" s="161" t="s">
        <v>4715</v>
      </c>
      <c r="D1640" s="162">
        <v>1000004757</v>
      </c>
      <c r="E1640" s="160" t="s">
        <v>2609</v>
      </c>
      <c r="F1640" s="163">
        <v>46184</v>
      </c>
      <c r="G1640" s="137" t="str">
        <f t="shared" si="397"/>
        <v>Targeted Dealer</v>
      </c>
      <c r="H1640" s="159"/>
      <c r="I1640" s="177">
        <v>25</v>
      </c>
      <c r="J1640" s="177"/>
      <c r="K1640" s="178">
        <v>75</v>
      </c>
      <c r="L1640" s="178">
        <f t="shared" si="390"/>
        <v>-50</v>
      </c>
      <c r="M1640" s="178" t="str">
        <f t="shared" si="391"/>
        <v>-</v>
      </c>
      <c r="N1640" s="179">
        <v>0</v>
      </c>
      <c r="O1640" s="180" t="str">
        <f t="shared" si="385"/>
        <v>Aug</v>
      </c>
      <c r="P1640" s="178">
        <v>30</v>
      </c>
      <c r="Q1640" s="181">
        <f t="shared" si="392"/>
        <v>45</v>
      </c>
      <c r="R1640" s="180">
        <f t="shared" si="386"/>
        <v>1.5</v>
      </c>
      <c r="S1640" s="181" t="b">
        <f t="shared" si="393"/>
        <v>0</v>
      </c>
      <c r="T1640" s="178">
        <f t="shared" si="387"/>
        <v>0</v>
      </c>
      <c r="U1640" s="182" t="str">
        <f t="shared" si="388"/>
        <v>Sep</v>
      </c>
      <c r="V1640" s="178">
        <f t="shared" si="394"/>
        <v>0</v>
      </c>
      <c r="W1640" s="183">
        <f t="shared" si="395"/>
        <v>75</v>
      </c>
      <c r="X1640" s="184" t="b">
        <f t="shared" si="398"/>
        <v>0</v>
      </c>
      <c r="Y1640" s="183" t="b">
        <f t="shared" si="396"/>
        <v>0</v>
      </c>
      <c r="Z1640" s="138"/>
      <c r="AA1640" s="133"/>
      <c r="AB1640" s="133"/>
      <c r="AC1640" s="159"/>
      <c r="AD1640" s="139"/>
      <c r="AE1640" s="159" t="s">
        <v>1245</v>
      </c>
      <c r="AF1640" s="139">
        <v>17.5</v>
      </c>
    </row>
    <row r="1641" spans="1:32" s="185" customFormat="1" ht="12">
      <c r="A1641" s="159" t="s">
        <v>3061</v>
      </c>
      <c r="B1641" s="160" t="s">
        <v>4694</v>
      </c>
      <c r="C1641" s="161" t="s">
        <v>4716</v>
      </c>
      <c r="D1641" s="162">
        <v>1000001398</v>
      </c>
      <c r="E1641" s="160" t="s">
        <v>4666</v>
      </c>
      <c r="F1641" s="163">
        <v>44739</v>
      </c>
      <c r="G1641" s="137" t="str">
        <f t="shared" si="397"/>
        <v>Targeted Dealer</v>
      </c>
      <c r="H1641" s="159"/>
      <c r="I1641" s="177">
        <v>10</v>
      </c>
      <c r="J1641" s="177"/>
      <c r="K1641" s="178">
        <v>0</v>
      </c>
      <c r="L1641" s="178">
        <f t="shared" si="390"/>
        <v>10</v>
      </c>
      <c r="M1641" s="178" t="str">
        <f t="shared" si="391"/>
        <v>-</v>
      </c>
      <c r="N1641" s="179">
        <v>0</v>
      </c>
      <c r="O1641" s="180" t="str">
        <f t="shared" si="385"/>
        <v>Aug</v>
      </c>
      <c r="P1641" s="178">
        <v>0</v>
      </c>
      <c r="Q1641" s="181">
        <f t="shared" si="392"/>
        <v>0</v>
      </c>
      <c r="R1641" s="180" t="str">
        <f t="shared" si="386"/>
        <v xml:space="preserve"> </v>
      </c>
      <c r="S1641" s="181" t="b">
        <f t="shared" si="393"/>
        <v>0</v>
      </c>
      <c r="T1641" s="178">
        <f t="shared" si="387"/>
        <v>0</v>
      </c>
      <c r="U1641" s="182" t="str">
        <f t="shared" si="388"/>
        <v>Sep</v>
      </c>
      <c r="V1641" s="178">
        <f t="shared" si="394"/>
        <v>0</v>
      </c>
      <c r="W1641" s="183">
        <f t="shared" si="395"/>
        <v>0</v>
      </c>
      <c r="X1641" s="184" t="b">
        <f t="shared" si="398"/>
        <v>0</v>
      </c>
      <c r="Y1641" s="183" t="b">
        <f t="shared" si="396"/>
        <v>0</v>
      </c>
      <c r="Z1641" s="138"/>
      <c r="AA1641" s="133"/>
      <c r="AB1641" s="133"/>
      <c r="AC1641" s="159"/>
      <c r="AD1641" s="139"/>
      <c r="AE1641" s="159" t="s">
        <v>3061</v>
      </c>
      <c r="AF1641" s="139">
        <v>10</v>
      </c>
    </row>
    <row r="1642" spans="1:32" s="185" customFormat="1" ht="12">
      <c r="A1642" s="159" t="s">
        <v>3061</v>
      </c>
      <c r="B1642" s="160" t="s">
        <v>4694</v>
      </c>
      <c r="C1642" s="161" t="s">
        <v>4717</v>
      </c>
      <c r="D1642" s="162">
        <v>1000004764</v>
      </c>
      <c r="E1642" s="160" t="s">
        <v>4667</v>
      </c>
      <c r="F1642" s="163">
        <v>46185</v>
      </c>
      <c r="G1642" s="137" t="str">
        <f t="shared" si="397"/>
        <v>Targeted Dealer</v>
      </c>
      <c r="H1642" s="159"/>
      <c r="I1642" s="177">
        <v>50</v>
      </c>
      <c r="J1642" s="177"/>
      <c r="K1642" s="178">
        <v>60</v>
      </c>
      <c r="L1642" s="178">
        <f t="shared" si="390"/>
        <v>-10</v>
      </c>
      <c r="M1642" s="178" t="str">
        <f t="shared" si="391"/>
        <v>-</v>
      </c>
      <c r="N1642" s="179">
        <v>0</v>
      </c>
      <c r="O1642" s="180" t="str">
        <f t="shared" si="385"/>
        <v>Aug</v>
      </c>
      <c r="P1642" s="178">
        <v>51</v>
      </c>
      <c r="Q1642" s="181">
        <f t="shared" si="392"/>
        <v>9</v>
      </c>
      <c r="R1642" s="180">
        <f t="shared" si="386"/>
        <v>0.17647058823529416</v>
      </c>
      <c r="S1642" s="181" t="b">
        <f t="shared" si="393"/>
        <v>0</v>
      </c>
      <c r="T1642" s="178">
        <f t="shared" si="387"/>
        <v>0</v>
      </c>
      <c r="U1642" s="182" t="str">
        <f t="shared" si="388"/>
        <v>Sep</v>
      </c>
      <c r="V1642" s="178">
        <f t="shared" si="394"/>
        <v>0</v>
      </c>
      <c r="W1642" s="183">
        <f t="shared" si="395"/>
        <v>60</v>
      </c>
      <c r="X1642" s="184" t="b">
        <f t="shared" si="398"/>
        <v>0</v>
      </c>
      <c r="Y1642" s="183" t="b">
        <f t="shared" si="396"/>
        <v>0</v>
      </c>
      <c r="Z1642" s="138"/>
      <c r="AA1642" s="133"/>
      <c r="AB1642" s="133"/>
      <c r="AC1642" s="159"/>
      <c r="AD1642" s="139"/>
      <c r="AE1642" s="159" t="s">
        <v>3061</v>
      </c>
      <c r="AF1642" s="139">
        <v>20.333333333333332</v>
      </c>
    </row>
    <row r="1643" spans="1:32" s="185" customFormat="1" ht="12">
      <c r="A1643" s="159" t="s">
        <v>3918</v>
      </c>
      <c r="B1643" s="160" t="s">
        <v>73</v>
      </c>
      <c r="C1643" s="161" t="s">
        <v>4718</v>
      </c>
      <c r="D1643" s="162">
        <v>1000004762</v>
      </c>
      <c r="E1643" s="160" t="s">
        <v>4668</v>
      </c>
      <c r="F1643" s="163">
        <v>46184</v>
      </c>
      <c r="G1643" s="137" t="str">
        <f t="shared" si="397"/>
        <v>Targeted Dealer</v>
      </c>
      <c r="H1643" s="159"/>
      <c r="I1643" s="177">
        <v>250</v>
      </c>
      <c r="J1643" s="177"/>
      <c r="K1643" s="178">
        <v>255.25</v>
      </c>
      <c r="L1643" s="178">
        <f t="shared" si="390"/>
        <v>-5.25</v>
      </c>
      <c r="M1643" s="178" t="str">
        <f t="shared" si="391"/>
        <v>-</v>
      </c>
      <c r="N1643" s="179">
        <v>0</v>
      </c>
      <c r="O1643" s="180" t="str">
        <f t="shared" si="385"/>
        <v>Aug</v>
      </c>
      <c r="P1643" s="178">
        <v>413.65</v>
      </c>
      <c r="Q1643" s="181">
        <f t="shared" si="392"/>
        <v>-158.39999999999998</v>
      </c>
      <c r="R1643" s="180">
        <f t="shared" si="386"/>
        <v>-0.38293243079898465</v>
      </c>
      <c r="S1643" s="181" t="b">
        <f t="shared" si="393"/>
        <v>0</v>
      </c>
      <c r="T1643" s="178">
        <f t="shared" si="387"/>
        <v>0</v>
      </c>
      <c r="U1643" s="182" t="str">
        <f t="shared" si="388"/>
        <v>Sep</v>
      </c>
      <c r="V1643" s="178">
        <f t="shared" si="394"/>
        <v>0</v>
      </c>
      <c r="W1643" s="183">
        <f t="shared" si="395"/>
        <v>255.25</v>
      </c>
      <c r="X1643" s="184" t="b">
        <f t="shared" si="398"/>
        <v>0</v>
      </c>
      <c r="Y1643" s="183" t="b">
        <f t="shared" si="396"/>
        <v>0</v>
      </c>
      <c r="Z1643" s="138"/>
      <c r="AA1643" s="133"/>
      <c r="AB1643" s="133"/>
      <c r="AC1643" s="159"/>
      <c r="AD1643" s="139"/>
      <c r="AE1643" s="159" t="s">
        <v>3918</v>
      </c>
      <c r="AF1643" s="139">
        <v>160.06666666666666</v>
      </c>
    </row>
    <row r="1644" spans="1:32" s="185" customFormat="1" ht="12">
      <c r="A1644" s="159" t="s">
        <v>121</v>
      </c>
      <c r="B1644" s="160" t="s">
        <v>4695</v>
      </c>
      <c r="C1644" s="161" t="s">
        <v>4719</v>
      </c>
      <c r="D1644" s="162">
        <v>1000004722</v>
      </c>
      <c r="E1644" s="160" t="s">
        <v>4669</v>
      </c>
      <c r="F1644" s="163">
        <v>46141</v>
      </c>
      <c r="G1644" s="137" t="str">
        <f t="shared" si="397"/>
        <v>-</v>
      </c>
      <c r="H1644" s="159"/>
      <c r="I1644" s="177">
        <v>0</v>
      </c>
      <c r="J1644" s="177"/>
      <c r="K1644" s="178">
        <v>0</v>
      </c>
      <c r="L1644" s="178">
        <f t="shared" si="390"/>
        <v>0</v>
      </c>
      <c r="M1644" s="178" t="str">
        <f t="shared" si="391"/>
        <v>-</v>
      </c>
      <c r="N1644" s="179">
        <v>0</v>
      </c>
      <c r="O1644" s="180" t="str">
        <f t="shared" si="385"/>
        <v>Aug</v>
      </c>
      <c r="P1644" s="178">
        <v>0</v>
      </c>
      <c r="Q1644" s="181">
        <f t="shared" si="392"/>
        <v>0</v>
      </c>
      <c r="R1644" s="180" t="str">
        <f t="shared" si="386"/>
        <v xml:space="preserve"> </v>
      </c>
      <c r="S1644" s="181" t="b">
        <f t="shared" si="393"/>
        <v>0</v>
      </c>
      <c r="T1644" s="178">
        <f t="shared" si="387"/>
        <v>0</v>
      </c>
      <c r="U1644" s="182" t="str">
        <f t="shared" si="388"/>
        <v>Sep</v>
      </c>
      <c r="V1644" s="178">
        <f t="shared" si="394"/>
        <v>0</v>
      </c>
      <c r="W1644" s="183">
        <f t="shared" si="395"/>
        <v>0</v>
      </c>
      <c r="X1644" s="184" t="b">
        <f t="shared" si="398"/>
        <v>0</v>
      </c>
      <c r="Y1644" s="183" t="b">
        <f t="shared" si="396"/>
        <v>0</v>
      </c>
      <c r="Z1644" s="138"/>
      <c r="AA1644" s="133"/>
      <c r="AB1644" s="133"/>
      <c r="AC1644" s="159"/>
      <c r="AD1644" s="139"/>
      <c r="AE1644" s="159" t="s">
        <v>121</v>
      </c>
      <c r="AF1644" s="139">
        <v>2.5</v>
      </c>
    </row>
    <row r="1645" spans="1:32" s="185" customFormat="1" ht="12">
      <c r="A1645" s="159" t="s">
        <v>3918</v>
      </c>
      <c r="B1645" s="160" t="s">
        <v>69</v>
      </c>
      <c r="C1645" s="161" t="s">
        <v>4720</v>
      </c>
      <c r="D1645" s="162">
        <v>1000004772</v>
      </c>
      <c r="E1645" s="160" t="s">
        <v>4670</v>
      </c>
      <c r="F1645" s="163">
        <v>46188</v>
      </c>
      <c r="G1645" s="137" t="str">
        <f t="shared" si="397"/>
        <v>Targeted Dealer</v>
      </c>
      <c r="H1645" s="159"/>
      <c r="I1645" s="177">
        <v>60</v>
      </c>
      <c r="J1645" s="177"/>
      <c r="K1645" s="178">
        <v>25</v>
      </c>
      <c r="L1645" s="178">
        <f t="shared" si="390"/>
        <v>35</v>
      </c>
      <c r="M1645" s="178" t="str">
        <f t="shared" si="391"/>
        <v>-</v>
      </c>
      <c r="N1645" s="179">
        <v>0</v>
      </c>
      <c r="O1645" s="180" t="str">
        <f t="shared" si="385"/>
        <v>Aug</v>
      </c>
      <c r="P1645" s="178">
        <v>32</v>
      </c>
      <c r="Q1645" s="181">
        <f t="shared" si="392"/>
        <v>-7</v>
      </c>
      <c r="R1645" s="180">
        <f t="shared" si="386"/>
        <v>-0.21875</v>
      </c>
      <c r="S1645" s="181" t="b">
        <f t="shared" si="393"/>
        <v>0</v>
      </c>
      <c r="T1645" s="178">
        <f t="shared" si="387"/>
        <v>0</v>
      </c>
      <c r="U1645" s="182" t="str">
        <f t="shared" si="388"/>
        <v>Sep</v>
      </c>
      <c r="V1645" s="178">
        <f t="shared" si="394"/>
        <v>0</v>
      </c>
      <c r="W1645" s="183">
        <f t="shared" si="395"/>
        <v>25</v>
      </c>
      <c r="X1645" s="184" t="b">
        <f t="shared" si="398"/>
        <v>0</v>
      </c>
      <c r="Y1645" s="183" t="b">
        <f t="shared" si="396"/>
        <v>0</v>
      </c>
      <c r="Z1645" s="138"/>
      <c r="AA1645" s="133"/>
      <c r="AB1645" s="133"/>
      <c r="AC1645" s="159"/>
      <c r="AD1645" s="139"/>
      <c r="AE1645" s="159" t="s">
        <v>3918</v>
      </c>
      <c r="AF1645" s="139">
        <v>10</v>
      </c>
    </row>
    <row r="1646" spans="1:32" s="185" customFormat="1" ht="12">
      <c r="A1646" s="159" t="s">
        <v>3061</v>
      </c>
      <c r="B1646" s="160" t="s">
        <v>4693</v>
      </c>
      <c r="C1646" s="161" t="s">
        <v>4721</v>
      </c>
      <c r="D1646" s="162">
        <v>1000004740</v>
      </c>
      <c r="E1646" s="160" t="s">
        <v>4671</v>
      </c>
      <c r="F1646" s="163">
        <v>46173</v>
      </c>
      <c r="G1646" s="137" t="str">
        <f t="shared" si="397"/>
        <v>Targeted Dealer</v>
      </c>
      <c r="H1646" s="159"/>
      <c r="I1646" s="177">
        <v>150</v>
      </c>
      <c r="J1646" s="177"/>
      <c r="K1646" s="178">
        <v>35</v>
      </c>
      <c r="L1646" s="178">
        <f t="shared" si="390"/>
        <v>115</v>
      </c>
      <c r="M1646" s="178" t="str">
        <f t="shared" si="391"/>
        <v>-</v>
      </c>
      <c r="N1646" s="179">
        <v>0</v>
      </c>
      <c r="O1646" s="180" t="str">
        <f t="shared" si="385"/>
        <v>Aug</v>
      </c>
      <c r="P1646" s="178">
        <v>120.5</v>
      </c>
      <c r="Q1646" s="181">
        <f t="shared" si="392"/>
        <v>-85.5</v>
      </c>
      <c r="R1646" s="180">
        <f t="shared" si="386"/>
        <v>-0.70954356846473021</v>
      </c>
      <c r="S1646" s="181" t="b">
        <f t="shared" si="393"/>
        <v>0</v>
      </c>
      <c r="T1646" s="178">
        <f t="shared" si="387"/>
        <v>0</v>
      </c>
      <c r="U1646" s="182" t="str">
        <f t="shared" si="388"/>
        <v>Sep</v>
      </c>
      <c r="V1646" s="178">
        <f t="shared" si="394"/>
        <v>0</v>
      </c>
      <c r="W1646" s="183">
        <f t="shared" si="395"/>
        <v>35</v>
      </c>
      <c r="X1646" s="184" t="b">
        <f t="shared" si="398"/>
        <v>0</v>
      </c>
      <c r="Y1646" s="183" t="b">
        <f t="shared" si="396"/>
        <v>0</v>
      </c>
      <c r="Z1646" s="138"/>
      <c r="AA1646" s="133"/>
      <c r="AB1646" s="133"/>
      <c r="AC1646" s="159"/>
      <c r="AD1646" s="139"/>
      <c r="AE1646" s="159" t="s">
        <v>3061</v>
      </c>
      <c r="AF1646" s="139">
        <v>36.75</v>
      </c>
    </row>
    <row r="1647" spans="1:32" s="185" customFormat="1" ht="12">
      <c r="A1647" s="159" t="s">
        <v>3919</v>
      </c>
      <c r="B1647" s="160" t="s">
        <v>84</v>
      </c>
      <c r="C1647" s="161" t="s">
        <v>4722</v>
      </c>
      <c r="D1647" s="162">
        <v>1000004749</v>
      </c>
      <c r="E1647" s="160" t="s">
        <v>4672</v>
      </c>
      <c r="F1647" s="163">
        <v>46182</v>
      </c>
      <c r="G1647" s="137" t="str">
        <f t="shared" si="397"/>
        <v>Targeted Dealer</v>
      </c>
      <c r="H1647" s="159"/>
      <c r="I1647" s="177">
        <v>80</v>
      </c>
      <c r="J1647" s="177"/>
      <c r="K1647" s="178">
        <v>0</v>
      </c>
      <c r="L1647" s="178">
        <f t="shared" si="390"/>
        <v>80</v>
      </c>
      <c r="M1647" s="178" t="str">
        <f t="shared" si="391"/>
        <v>-</v>
      </c>
      <c r="N1647" s="179">
        <v>0</v>
      </c>
      <c r="O1647" s="180" t="str">
        <f t="shared" si="385"/>
        <v>Aug</v>
      </c>
      <c r="P1647" s="178">
        <v>20</v>
      </c>
      <c r="Q1647" s="181">
        <f t="shared" si="392"/>
        <v>-20</v>
      </c>
      <c r="R1647" s="180">
        <f t="shared" si="386"/>
        <v>-1</v>
      </c>
      <c r="S1647" s="181" t="b">
        <f t="shared" si="393"/>
        <v>0</v>
      </c>
      <c r="T1647" s="178">
        <f t="shared" si="387"/>
        <v>0</v>
      </c>
      <c r="U1647" s="182" t="str">
        <f t="shared" si="388"/>
        <v>Sep</v>
      </c>
      <c r="V1647" s="178">
        <f t="shared" si="394"/>
        <v>0</v>
      </c>
      <c r="W1647" s="183">
        <f t="shared" si="395"/>
        <v>0</v>
      </c>
      <c r="X1647" s="184" t="b">
        <f t="shared" si="398"/>
        <v>0</v>
      </c>
      <c r="Y1647" s="183" t="b">
        <f t="shared" si="396"/>
        <v>0</v>
      </c>
      <c r="Z1647" s="138"/>
      <c r="AA1647" s="133"/>
      <c r="AB1647" s="133"/>
      <c r="AC1647" s="159"/>
      <c r="AD1647" s="139"/>
      <c r="AE1647" s="159" t="s">
        <v>3919</v>
      </c>
      <c r="AF1647" s="139">
        <v>6.666666666666667</v>
      </c>
    </row>
    <row r="1648" spans="1:32" s="185" customFormat="1" ht="12">
      <c r="A1648" s="159" t="s">
        <v>1245</v>
      </c>
      <c r="B1648" s="160" t="s">
        <v>46</v>
      </c>
      <c r="C1648" s="161" t="s">
        <v>4723</v>
      </c>
      <c r="D1648" s="162">
        <v>1000004782</v>
      </c>
      <c r="E1648" s="160" t="s">
        <v>3517</v>
      </c>
      <c r="F1648" s="163">
        <v>46191</v>
      </c>
      <c r="G1648" s="137" t="str">
        <f t="shared" si="397"/>
        <v>Targeted Dealer</v>
      </c>
      <c r="H1648" s="159"/>
      <c r="I1648" s="177">
        <v>100</v>
      </c>
      <c r="J1648" s="177"/>
      <c r="K1648" s="178">
        <v>150</v>
      </c>
      <c r="L1648" s="178">
        <f t="shared" si="390"/>
        <v>-50</v>
      </c>
      <c r="M1648" s="178" t="str">
        <f t="shared" si="391"/>
        <v>-</v>
      </c>
      <c r="N1648" s="179">
        <v>0</v>
      </c>
      <c r="O1648" s="180" t="str">
        <f t="shared" si="385"/>
        <v>Aug</v>
      </c>
      <c r="P1648" s="178">
        <v>145</v>
      </c>
      <c r="Q1648" s="181">
        <f t="shared" si="392"/>
        <v>5</v>
      </c>
      <c r="R1648" s="180">
        <f t="shared" si="386"/>
        <v>3.4482758620689724E-2</v>
      </c>
      <c r="S1648" s="181" t="b">
        <f t="shared" si="393"/>
        <v>0</v>
      </c>
      <c r="T1648" s="178">
        <f t="shared" si="387"/>
        <v>0</v>
      </c>
      <c r="U1648" s="182" t="str">
        <f t="shared" si="388"/>
        <v>Sep</v>
      </c>
      <c r="V1648" s="178">
        <f t="shared" si="394"/>
        <v>0</v>
      </c>
      <c r="W1648" s="183">
        <f t="shared" si="395"/>
        <v>150</v>
      </c>
      <c r="X1648" s="184" t="b">
        <f t="shared" si="398"/>
        <v>0</v>
      </c>
      <c r="Y1648" s="183" t="b">
        <f t="shared" si="396"/>
        <v>0</v>
      </c>
      <c r="Z1648" s="138"/>
      <c r="AA1648" s="133"/>
      <c r="AB1648" s="133"/>
      <c r="AC1648" s="159"/>
      <c r="AD1648" s="139"/>
      <c r="AE1648" s="159" t="s">
        <v>1245</v>
      </c>
      <c r="AF1648" s="139">
        <v>72.666666666666671</v>
      </c>
    </row>
    <row r="1649" spans="1:32" s="185" customFormat="1" ht="12">
      <c r="A1649" s="159" t="s">
        <v>1245</v>
      </c>
      <c r="B1649" s="160" t="s">
        <v>46</v>
      </c>
      <c r="C1649" s="161" t="s">
        <v>4724</v>
      </c>
      <c r="D1649" s="162">
        <v>1000004783</v>
      </c>
      <c r="E1649" s="160" t="s">
        <v>4673</v>
      </c>
      <c r="F1649" s="163">
        <v>46191</v>
      </c>
      <c r="G1649" s="137" t="str">
        <f t="shared" si="397"/>
        <v>Targeted Dealer</v>
      </c>
      <c r="H1649" s="159"/>
      <c r="I1649" s="177">
        <v>100</v>
      </c>
      <c r="J1649" s="177"/>
      <c r="K1649" s="178">
        <v>125</v>
      </c>
      <c r="L1649" s="178">
        <f t="shared" si="390"/>
        <v>-25</v>
      </c>
      <c r="M1649" s="178" t="str">
        <f t="shared" si="391"/>
        <v>-</v>
      </c>
      <c r="N1649" s="179">
        <v>0</v>
      </c>
      <c r="O1649" s="180" t="str">
        <f t="shared" si="385"/>
        <v>Aug</v>
      </c>
      <c r="P1649" s="178">
        <v>80</v>
      </c>
      <c r="Q1649" s="181">
        <f t="shared" si="392"/>
        <v>45</v>
      </c>
      <c r="R1649" s="180">
        <f t="shared" si="386"/>
        <v>0.5625</v>
      </c>
      <c r="S1649" s="181" t="b">
        <f t="shared" si="393"/>
        <v>0</v>
      </c>
      <c r="T1649" s="178">
        <f t="shared" si="387"/>
        <v>0</v>
      </c>
      <c r="U1649" s="182" t="str">
        <f t="shared" si="388"/>
        <v>Sep</v>
      </c>
      <c r="V1649" s="178">
        <f t="shared" si="394"/>
        <v>0</v>
      </c>
      <c r="W1649" s="183">
        <f t="shared" si="395"/>
        <v>125</v>
      </c>
      <c r="X1649" s="184" t="b">
        <f t="shared" si="398"/>
        <v>0</v>
      </c>
      <c r="Y1649" s="183" t="b">
        <f t="shared" si="396"/>
        <v>0</v>
      </c>
      <c r="Z1649" s="138"/>
      <c r="AA1649" s="133"/>
      <c r="AB1649" s="133"/>
      <c r="AC1649" s="159"/>
      <c r="AD1649" s="139"/>
      <c r="AE1649" s="159" t="s">
        <v>1245</v>
      </c>
      <c r="AF1649" s="139">
        <v>38.166666666666664</v>
      </c>
    </row>
    <row r="1650" spans="1:32" s="185" customFormat="1" ht="12">
      <c r="A1650" s="159" t="s">
        <v>3061</v>
      </c>
      <c r="B1650" s="160" t="s">
        <v>4694</v>
      </c>
      <c r="C1650" s="161" t="s">
        <v>4725</v>
      </c>
      <c r="D1650" s="162">
        <v>1000004774</v>
      </c>
      <c r="E1650" s="160" t="s">
        <v>4674</v>
      </c>
      <c r="F1650" s="163">
        <v>46189</v>
      </c>
      <c r="G1650" s="137" t="str">
        <f t="shared" si="397"/>
        <v>Targeted Dealer</v>
      </c>
      <c r="H1650" s="159"/>
      <c r="I1650" s="177">
        <v>25</v>
      </c>
      <c r="J1650" s="177"/>
      <c r="K1650" s="178">
        <v>30</v>
      </c>
      <c r="L1650" s="178">
        <f t="shared" si="390"/>
        <v>-5</v>
      </c>
      <c r="M1650" s="178" t="str">
        <f t="shared" si="391"/>
        <v>-</v>
      </c>
      <c r="N1650" s="179">
        <v>0</v>
      </c>
      <c r="O1650" s="180" t="str">
        <f t="shared" si="385"/>
        <v>Aug</v>
      </c>
      <c r="P1650" s="178">
        <v>30</v>
      </c>
      <c r="Q1650" s="181">
        <f t="shared" si="392"/>
        <v>0</v>
      </c>
      <c r="R1650" s="180">
        <f t="shared" si="386"/>
        <v>0</v>
      </c>
      <c r="S1650" s="181" t="b">
        <f t="shared" si="393"/>
        <v>0</v>
      </c>
      <c r="T1650" s="178">
        <f t="shared" si="387"/>
        <v>0</v>
      </c>
      <c r="U1650" s="182" t="str">
        <f t="shared" si="388"/>
        <v>Sep</v>
      </c>
      <c r="V1650" s="178">
        <f t="shared" si="394"/>
        <v>0</v>
      </c>
      <c r="W1650" s="183">
        <f t="shared" si="395"/>
        <v>30</v>
      </c>
      <c r="X1650" s="184" t="b">
        <f t="shared" si="398"/>
        <v>0</v>
      </c>
      <c r="Y1650" s="183" t="b">
        <f t="shared" si="396"/>
        <v>0</v>
      </c>
      <c r="Z1650" s="138"/>
      <c r="AA1650" s="133"/>
      <c r="AB1650" s="133"/>
      <c r="AC1650" s="159"/>
      <c r="AD1650" s="139"/>
      <c r="AE1650" s="159" t="s">
        <v>3061</v>
      </c>
      <c r="AF1650" s="139">
        <v>19</v>
      </c>
    </row>
    <row r="1651" spans="1:32" s="185" customFormat="1" ht="12">
      <c r="A1651" s="159" t="s">
        <v>3061</v>
      </c>
      <c r="B1651" s="160" t="s">
        <v>4694</v>
      </c>
      <c r="C1651" s="161" t="s">
        <v>4726</v>
      </c>
      <c r="D1651" s="162">
        <v>1000004760</v>
      </c>
      <c r="E1651" s="160" t="s">
        <v>4675</v>
      </c>
      <c r="F1651" s="163">
        <v>46188</v>
      </c>
      <c r="G1651" s="137" t="str">
        <f t="shared" si="397"/>
        <v>Targeted Dealer</v>
      </c>
      <c r="H1651" s="159"/>
      <c r="I1651" s="177">
        <v>25</v>
      </c>
      <c r="J1651" s="177"/>
      <c r="K1651" s="178">
        <v>15</v>
      </c>
      <c r="L1651" s="178">
        <f t="shared" si="390"/>
        <v>10</v>
      </c>
      <c r="M1651" s="178" t="str">
        <f t="shared" si="391"/>
        <v>-</v>
      </c>
      <c r="N1651" s="179">
        <v>0</v>
      </c>
      <c r="O1651" s="180" t="str">
        <f t="shared" si="385"/>
        <v>Aug</v>
      </c>
      <c r="P1651" s="178">
        <v>30</v>
      </c>
      <c r="Q1651" s="181">
        <f t="shared" si="392"/>
        <v>-15</v>
      </c>
      <c r="R1651" s="180">
        <f t="shared" si="386"/>
        <v>-0.5</v>
      </c>
      <c r="S1651" s="181" t="b">
        <f t="shared" si="393"/>
        <v>0</v>
      </c>
      <c r="T1651" s="178">
        <f t="shared" si="387"/>
        <v>0</v>
      </c>
      <c r="U1651" s="182" t="str">
        <f t="shared" si="388"/>
        <v>Sep</v>
      </c>
      <c r="V1651" s="178">
        <f t="shared" si="394"/>
        <v>0</v>
      </c>
      <c r="W1651" s="183">
        <f t="shared" si="395"/>
        <v>15</v>
      </c>
      <c r="X1651" s="184" t="b">
        <f t="shared" si="398"/>
        <v>0</v>
      </c>
      <c r="Y1651" s="183" t="b">
        <f t="shared" si="396"/>
        <v>0</v>
      </c>
      <c r="Z1651" s="138"/>
      <c r="AA1651" s="133"/>
      <c r="AB1651" s="133"/>
      <c r="AC1651" s="159"/>
      <c r="AD1651" s="139"/>
      <c r="AE1651" s="159" t="s">
        <v>3061</v>
      </c>
      <c r="AF1651" s="139">
        <v>20.833333333333332</v>
      </c>
    </row>
    <row r="1652" spans="1:32" s="185" customFormat="1" ht="12">
      <c r="A1652" s="159" t="s">
        <v>3919</v>
      </c>
      <c r="B1652" s="160" t="s">
        <v>80</v>
      </c>
      <c r="C1652" s="161" t="s">
        <v>4727</v>
      </c>
      <c r="D1652" s="162">
        <v>1000004786</v>
      </c>
      <c r="E1652" s="160" t="s">
        <v>4676</v>
      </c>
      <c r="F1652" s="163">
        <v>46193</v>
      </c>
      <c r="G1652" s="137" t="str">
        <f t="shared" si="397"/>
        <v>Targeted Dealer</v>
      </c>
      <c r="H1652" s="159"/>
      <c r="I1652" s="177">
        <v>50</v>
      </c>
      <c r="J1652" s="177"/>
      <c r="K1652" s="178">
        <v>25</v>
      </c>
      <c r="L1652" s="178">
        <f t="shared" si="390"/>
        <v>25</v>
      </c>
      <c r="M1652" s="178" t="str">
        <f t="shared" si="391"/>
        <v>-</v>
      </c>
      <c r="N1652" s="179">
        <v>0</v>
      </c>
      <c r="O1652" s="180" t="str">
        <f t="shared" si="385"/>
        <v>Aug</v>
      </c>
      <c r="P1652" s="178">
        <v>25</v>
      </c>
      <c r="Q1652" s="181">
        <f t="shared" si="392"/>
        <v>0</v>
      </c>
      <c r="R1652" s="180">
        <f t="shared" si="386"/>
        <v>0</v>
      </c>
      <c r="S1652" s="181" t="b">
        <f t="shared" si="393"/>
        <v>0</v>
      </c>
      <c r="T1652" s="178">
        <f t="shared" si="387"/>
        <v>0</v>
      </c>
      <c r="U1652" s="182" t="str">
        <f t="shared" si="388"/>
        <v>Sep</v>
      </c>
      <c r="V1652" s="178">
        <f t="shared" si="394"/>
        <v>0</v>
      </c>
      <c r="W1652" s="183">
        <f t="shared" si="395"/>
        <v>25</v>
      </c>
      <c r="X1652" s="184" t="b">
        <f t="shared" si="398"/>
        <v>0</v>
      </c>
      <c r="Y1652" s="183" t="b">
        <f t="shared" si="396"/>
        <v>0</v>
      </c>
      <c r="Z1652" s="138"/>
      <c r="AA1652" s="133"/>
      <c r="AB1652" s="133"/>
      <c r="AC1652" s="159"/>
      <c r="AD1652" s="139"/>
      <c r="AE1652" s="159" t="s">
        <v>3919</v>
      </c>
      <c r="AF1652" s="139">
        <v>12.5</v>
      </c>
    </row>
    <row r="1653" spans="1:32" s="185" customFormat="1" ht="12">
      <c r="A1653" s="159" t="s">
        <v>3919</v>
      </c>
      <c r="B1653" s="160" t="s">
        <v>4566</v>
      </c>
      <c r="C1653" s="161" t="s">
        <v>4728</v>
      </c>
      <c r="D1653" s="162">
        <v>1000004765</v>
      </c>
      <c r="E1653" s="160" t="s">
        <v>4677</v>
      </c>
      <c r="F1653" s="163">
        <v>46185</v>
      </c>
      <c r="G1653" s="137" t="str">
        <f t="shared" si="397"/>
        <v>Targeted Dealer</v>
      </c>
      <c r="H1653" s="159"/>
      <c r="I1653" s="177">
        <v>50</v>
      </c>
      <c r="J1653" s="177"/>
      <c r="K1653" s="178">
        <v>0</v>
      </c>
      <c r="L1653" s="178">
        <f t="shared" si="390"/>
        <v>50</v>
      </c>
      <c r="M1653" s="178" t="str">
        <f t="shared" si="391"/>
        <v>-</v>
      </c>
      <c r="N1653" s="179">
        <v>0</v>
      </c>
      <c r="O1653" s="180" t="str">
        <f t="shared" si="385"/>
        <v>Aug</v>
      </c>
      <c r="P1653" s="178">
        <v>25</v>
      </c>
      <c r="Q1653" s="181">
        <f t="shared" si="392"/>
        <v>-25</v>
      </c>
      <c r="R1653" s="180">
        <f t="shared" si="386"/>
        <v>-1</v>
      </c>
      <c r="S1653" s="181" t="b">
        <f t="shared" si="393"/>
        <v>0</v>
      </c>
      <c r="T1653" s="178">
        <f t="shared" si="387"/>
        <v>0</v>
      </c>
      <c r="U1653" s="182" t="str">
        <f t="shared" si="388"/>
        <v>Sep</v>
      </c>
      <c r="V1653" s="178">
        <f t="shared" si="394"/>
        <v>0</v>
      </c>
      <c r="W1653" s="183">
        <f t="shared" si="395"/>
        <v>0</v>
      </c>
      <c r="X1653" s="184" t="b">
        <f t="shared" si="398"/>
        <v>0</v>
      </c>
      <c r="Y1653" s="183" t="b">
        <f t="shared" si="396"/>
        <v>0</v>
      </c>
      <c r="Z1653" s="138"/>
      <c r="AA1653" s="133"/>
      <c r="AB1653" s="133"/>
      <c r="AC1653" s="159"/>
      <c r="AD1653" s="139"/>
      <c r="AE1653" s="159" t="s">
        <v>3919</v>
      </c>
      <c r="AF1653" s="139">
        <v>8.3333333333333339</v>
      </c>
    </row>
    <row r="1654" spans="1:32" s="185" customFormat="1" ht="12">
      <c r="A1654" s="159" t="s">
        <v>3061</v>
      </c>
      <c r="B1654" s="160" t="s">
        <v>4694</v>
      </c>
      <c r="C1654" s="161" t="s">
        <v>4729</v>
      </c>
      <c r="D1654" s="162">
        <v>1000004763</v>
      </c>
      <c r="E1654" s="160" t="s">
        <v>4678</v>
      </c>
      <c r="F1654" s="163">
        <v>46184</v>
      </c>
      <c r="G1654" s="137" t="str">
        <f t="shared" si="397"/>
        <v>Targeted Dealer</v>
      </c>
      <c r="H1654" s="159"/>
      <c r="I1654" s="177">
        <v>15</v>
      </c>
      <c r="J1654" s="177"/>
      <c r="K1654" s="178">
        <v>30</v>
      </c>
      <c r="L1654" s="178">
        <f t="shared" si="390"/>
        <v>-15</v>
      </c>
      <c r="M1654" s="178" t="str">
        <f t="shared" si="391"/>
        <v>-</v>
      </c>
      <c r="N1654" s="179">
        <v>0</v>
      </c>
      <c r="O1654" s="180" t="str">
        <f t="shared" si="385"/>
        <v>Aug</v>
      </c>
      <c r="P1654" s="178">
        <v>50</v>
      </c>
      <c r="Q1654" s="181">
        <f t="shared" si="392"/>
        <v>-20</v>
      </c>
      <c r="R1654" s="180">
        <f t="shared" si="386"/>
        <v>-0.4</v>
      </c>
      <c r="S1654" s="181" t="b">
        <f t="shared" si="393"/>
        <v>0</v>
      </c>
      <c r="T1654" s="178">
        <f t="shared" si="387"/>
        <v>0</v>
      </c>
      <c r="U1654" s="182" t="str">
        <f t="shared" si="388"/>
        <v>Sep</v>
      </c>
      <c r="V1654" s="178">
        <f t="shared" si="394"/>
        <v>0</v>
      </c>
      <c r="W1654" s="183">
        <f t="shared" si="395"/>
        <v>30</v>
      </c>
      <c r="X1654" s="184" t="b">
        <f t="shared" si="398"/>
        <v>0</v>
      </c>
      <c r="Y1654" s="183" t="b">
        <f t="shared" si="396"/>
        <v>0</v>
      </c>
      <c r="Z1654" s="138"/>
      <c r="AA1654" s="133"/>
      <c r="AB1654" s="133"/>
      <c r="AC1654" s="159"/>
      <c r="AD1654" s="139"/>
      <c r="AE1654" s="159" t="s">
        <v>3061</v>
      </c>
      <c r="AF1654" s="139">
        <v>22.5</v>
      </c>
    </row>
    <row r="1655" spans="1:32" s="185" customFormat="1" ht="12">
      <c r="A1655" s="159" t="s">
        <v>3061</v>
      </c>
      <c r="B1655" s="160" t="s">
        <v>4694</v>
      </c>
      <c r="C1655" s="161" t="s">
        <v>4730</v>
      </c>
      <c r="D1655" s="162">
        <v>1000004759</v>
      </c>
      <c r="E1655" s="160" t="s">
        <v>4679</v>
      </c>
      <c r="F1655" s="163">
        <v>46186</v>
      </c>
      <c r="G1655" s="137" t="str">
        <f t="shared" si="397"/>
        <v>Targeted Dealer</v>
      </c>
      <c r="H1655" s="159"/>
      <c r="I1655" s="177">
        <v>25</v>
      </c>
      <c r="J1655" s="177"/>
      <c r="K1655" s="178">
        <v>20</v>
      </c>
      <c r="L1655" s="178">
        <f t="shared" si="390"/>
        <v>5</v>
      </c>
      <c r="M1655" s="178" t="str">
        <f t="shared" si="391"/>
        <v>-</v>
      </c>
      <c r="N1655" s="179">
        <v>0</v>
      </c>
      <c r="O1655" s="180" t="str">
        <f t="shared" si="385"/>
        <v>Aug</v>
      </c>
      <c r="P1655" s="178">
        <v>30</v>
      </c>
      <c r="Q1655" s="181">
        <f t="shared" si="392"/>
        <v>-10</v>
      </c>
      <c r="R1655" s="180">
        <f t="shared" si="386"/>
        <v>-0.33333333333333337</v>
      </c>
      <c r="S1655" s="181" t="b">
        <f t="shared" si="393"/>
        <v>0</v>
      </c>
      <c r="T1655" s="178">
        <f t="shared" si="387"/>
        <v>0</v>
      </c>
      <c r="U1655" s="182" t="str">
        <f t="shared" si="388"/>
        <v>Sep</v>
      </c>
      <c r="V1655" s="178">
        <f t="shared" si="394"/>
        <v>0</v>
      </c>
      <c r="W1655" s="183">
        <f t="shared" si="395"/>
        <v>20</v>
      </c>
      <c r="X1655" s="184" t="b">
        <f t="shared" si="398"/>
        <v>0</v>
      </c>
      <c r="Y1655" s="183" t="b">
        <f t="shared" si="396"/>
        <v>0</v>
      </c>
      <c r="Z1655" s="138"/>
      <c r="AA1655" s="133"/>
      <c r="AB1655" s="133"/>
      <c r="AC1655" s="159"/>
      <c r="AD1655" s="139"/>
      <c r="AE1655" s="159" t="s">
        <v>3061</v>
      </c>
      <c r="AF1655" s="139">
        <v>12.5</v>
      </c>
    </row>
    <row r="1656" spans="1:32" s="185" customFormat="1" ht="12">
      <c r="A1656" s="159" t="s">
        <v>3919</v>
      </c>
      <c r="B1656" s="160" t="s">
        <v>82</v>
      </c>
      <c r="C1656" s="161" t="s">
        <v>4731</v>
      </c>
      <c r="D1656" s="162">
        <v>1000004787</v>
      </c>
      <c r="E1656" s="160" t="s">
        <v>4680</v>
      </c>
      <c r="F1656" s="163">
        <v>46193</v>
      </c>
      <c r="G1656" s="137" t="str">
        <f t="shared" si="397"/>
        <v>-</v>
      </c>
      <c r="H1656" s="159"/>
      <c r="I1656" s="177">
        <v>0</v>
      </c>
      <c r="J1656" s="177"/>
      <c r="K1656" s="178">
        <v>0</v>
      </c>
      <c r="L1656" s="178">
        <f t="shared" si="390"/>
        <v>0</v>
      </c>
      <c r="M1656" s="178" t="str">
        <f t="shared" si="391"/>
        <v>-</v>
      </c>
      <c r="N1656" s="179">
        <v>0</v>
      </c>
      <c r="O1656" s="180" t="str">
        <f t="shared" si="385"/>
        <v>Aug</v>
      </c>
      <c r="P1656" s="178">
        <v>0</v>
      </c>
      <c r="Q1656" s="181">
        <f t="shared" si="392"/>
        <v>0</v>
      </c>
      <c r="R1656" s="180" t="str">
        <f t="shared" si="386"/>
        <v xml:space="preserve"> </v>
      </c>
      <c r="S1656" s="181" t="b">
        <f t="shared" si="393"/>
        <v>0</v>
      </c>
      <c r="T1656" s="178">
        <f t="shared" si="387"/>
        <v>0</v>
      </c>
      <c r="U1656" s="182" t="str">
        <f t="shared" si="388"/>
        <v>Sep</v>
      </c>
      <c r="V1656" s="178">
        <f t="shared" si="394"/>
        <v>0</v>
      </c>
      <c r="W1656" s="183">
        <f t="shared" si="395"/>
        <v>0</v>
      </c>
      <c r="X1656" s="184" t="b">
        <f t="shared" si="398"/>
        <v>0</v>
      </c>
      <c r="Y1656" s="183" t="b">
        <f t="shared" si="396"/>
        <v>0</v>
      </c>
      <c r="Z1656" s="138"/>
      <c r="AA1656" s="133"/>
      <c r="AB1656" s="133"/>
      <c r="AC1656" s="159"/>
      <c r="AD1656" s="139"/>
      <c r="AE1656" s="159" t="s">
        <v>3919</v>
      </c>
      <c r="AF1656" s="139">
        <v>16.666666666666668</v>
      </c>
    </row>
    <row r="1657" spans="1:32" s="185" customFormat="1" ht="12">
      <c r="A1657" s="159" t="s">
        <v>3061</v>
      </c>
      <c r="B1657" s="160" t="s">
        <v>4694</v>
      </c>
      <c r="C1657" s="161" t="s">
        <v>4732</v>
      </c>
      <c r="D1657" s="162">
        <v>1000001967</v>
      </c>
      <c r="E1657" s="160" t="s">
        <v>4681</v>
      </c>
      <c r="F1657" s="163">
        <v>44739</v>
      </c>
      <c r="G1657" s="137" t="str">
        <f t="shared" si="397"/>
        <v>Targeted Dealer</v>
      </c>
      <c r="H1657" s="159"/>
      <c r="I1657" s="177">
        <v>10</v>
      </c>
      <c r="J1657" s="177"/>
      <c r="K1657" s="178">
        <v>35</v>
      </c>
      <c r="L1657" s="178">
        <f t="shared" si="390"/>
        <v>-25</v>
      </c>
      <c r="M1657" s="178" t="str">
        <f t="shared" si="391"/>
        <v>-</v>
      </c>
      <c r="N1657" s="179">
        <v>0</v>
      </c>
      <c r="O1657" s="180" t="str">
        <f t="shared" si="385"/>
        <v>Aug</v>
      </c>
      <c r="P1657" s="178">
        <v>30</v>
      </c>
      <c r="Q1657" s="181">
        <f t="shared" si="392"/>
        <v>5</v>
      </c>
      <c r="R1657" s="180">
        <f t="shared" si="386"/>
        <v>0.16666666666666674</v>
      </c>
      <c r="S1657" s="181" t="b">
        <f t="shared" si="393"/>
        <v>0</v>
      </c>
      <c r="T1657" s="178">
        <f t="shared" si="387"/>
        <v>0</v>
      </c>
      <c r="U1657" s="182" t="str">
        <f t="shared" si="388"/>
        <v>Sep</v>
      </c>
      <c r="V1657" s="178">
        <f t="shared" si="394"/>
        <v>0</v>
      </c>
      <c r="W1657" s="183">
        <f t="shared" si="395"/>
        <v>35</v>
      </c>
      <c r="X1657" s="184" t="b">
        <f t="shared" si="398"/>
        <v>0</v>
      </c>
      <c r="Y1657" s="183" t="b">
        <f t="shared" si="396"/>
        <v>0</v>
      </c>
      <c r="Z1657" s="138"/>
      <c r="AA1657" s="133"/>
      <c r="AB1657" s="133"/>
      <c r="AC1657" s="159"/>
      <c r="AD1657" s="139"/>
      <c r="AE1657" s="159" t="s">
        <v>3061</v>
      </c>
      <c r="AF1657" s="139">
        <v>19.166666666666668</v>
      </c>
    </row>
    <row r="1658" spans="1:32" s="185" customFormat="1" ht="12">
      <c r="A1658" s="159" t="s">
        <v>3061</v>
      </c>
      <c r="B1658" s="160" t="s">
        <v>4694</v>
      </c>
      <c r="C1658" s="161" t="s">
        <v>4733</v>
      </c>
      <c r="D1658" s="162">
        <v>1000004761</v>
      </c>
      <c r="E1658" s="160" t="s">
        <v>4682</v>
      </c>
      <c r="F1658" s="163">
        <v>46188</v>
      </c>
      <c r="G1658" s="137" t="str">
        <f t="shared" si="397"/>
        <v>Targeted Dealer</v>
      </c>
      <c r="H1658" s="159"/>
      <c r="I1658" s="177">
        <v>20</v>
      </c>
      <c r="J1658" s="177"/>
      <c r="K1658" s="178">
        <v>60</v>
      </c>
      <c r="L1658" s="178">
        <f t="shared" si="390"/>
        <v>-40</v>
      </c>
      <c r="M1658" s="178" t="str">
        <f t="shared" si="391"/>
        <v>-</v>
      </c>
      <c r="N1658" s="179">
        <v>0</v>
      </c>
      <c r="O1658" s="180" t="str">
        <f t="shared" si="385"/>
        <v>Aug</v>
      </c>
      <c r="P1658" s="178">
        <v>30</v>
      </c>
      <c r="Q1658" s="181">
        <f t="shared" si="392"/>
        <v>30</v>
      </c>
      <c r="R1658" s="180">
        <f t="shared" si="386"/>
        <v>1</v>
      </c>
      <c r="S1658" s="181" t="b">
        <f t="shared" si="393"/>
        <v>0</v>
      </c>
      <c r="T1658" s="178">
        <f t="shared" si="387"/>
        <v>0</v>
      </c>
      <c r="U1658" s="182" t="str">
        <f t="shared" si="388"/>
        <v>Sep</v>
      </c>
      <c r="V1658" s="178">
        <f t="shared" si="394"/>
        <v>0</v>
      </c>
      <c r="W1658" s="183">
        <f t="shared" si="395"/>
        <v>60</v>
      </c>
      <c r="X1658" s="184" t="b">
        <f t="shared" si="398"/>
        <v>0</v>
      </c>
      <c r="Y1658" s="183" t="b">
        <f t="shared" si="396"/>
        <v>0</v>
      </c>
      <c r="Z1658" s="138"/>
      <c r="AA1658" s="133"/>
      <c r="AB1658" s="133"/>
      <c r="AC1658" s="159"/>
      <c r="AD1658" s="139"/>
      <c r="AE1658" s="159" t="s">
        <v>3061</v>
      </c>
      <c r="AF1658" s="139">
        <v>18.166666666666668</v>
      </c>
    </row>
    <row r="1659" spans="1:32" s="185" customFormat="1" ht="12">
      <c r="A1659" s="159" t="s">
        <v>3061</v>
      </c>
      <c r="B1659" s="160" t="s">
        <v>101</v>
      </c>
      <c r="C1659" s="161" t="s">
        <v>4734</v>
      </c>
      <c r="D1659" s="162">
        <v>1000002526</v>
      </c>
      <c r="E1659" s="160" t="s">
        <v>4683</v>
      </c>
      <c r="F1659" s="163">
        <v>44739</v>
      </c>
      <c r="G1659" s="137" t="str">
        <f t="shared" si="397"/>
        <v>Targeted Dealer</v>
      </c>
      <c r="H1659" s="159"/>
      <c r="I1659" s="177">
        <v>25</v>
      </c>
      <c r="J1659" s="177"/>
      <c r="K1659" s="178">
        <v>12</v>
      </c>
      <c r="L1659" s="178">
        <f t="shared" si="390"/>
        <v>13</v>
      </c>
      <c r="M1659" s="178" t="str">
        <f t="shared" si="391"/>
        <v>-</v>
      </c>
      <c r="N1659" s="179">
        <v>0</v>
      </c>
      <c r="O1659" s="180" t="str">
        <f t="shared" si="385"/>
        <v>Aug</v>
      </c>
      <c r="P1659" s="178">
        <v>38</v>
      </c>
      <c r="Q1659" s="181">
        <f t="shared" si="392"/>
        <v>-26</v>
      </c>
      <c r="R1659" s="180">
        <f t="shared" si="386"/>
        <v>-0.68421052631578949</v>
      </c>
      <c r="S1659" s="181" t="b">
        <f t="shared" si="393"/>
        <v>0</v>
      </c>
      <c r="T1659" s="178">
        <f t="shared" si="387"/>
        <v>0</v>
      </c>
      <c r="U1659" s="182" t="str">
        <f t="shared" si="388"/>
        <v>Sep</v>
      </c>
      <c r="V1659" s="178">
        <f t="shared" si="394"/>
        <v>0</v>
      </c>
      <c r="W1659" s="183">
        <f t="shared" si="395"/>
        <v>12</v>
      </c>
      <c r="X1659" s="184" t="b">
        <f t="shared" si="398"/>
        <v>0</v>
      </c>
      <c r="Y1659" s="183" t="b">
        <f t="shared" si="396"/>
        <v>0</v>
      </c>
      <c r="Z1659" s="138"/>
      <c r="AA1659" s="133"/>
      <c r="AB1659" s="133"/>
      <c r="AC1659" s="159"/>
      <c r="AD1659" s="139"/>
      <c r="AE1659" s="159" t="s">
        <v>3061</v>
      </c>
      <c r="AF1659" s="139">
        <v>10.833333333333334</v>
      </c>
    </row>
    <row r="1660" spans="1:32" s="185" customFormat="1" ht="12">
      <c r="A1660" s="159" t="s">
        <v>121</v>
      </c>
      <c r="B1660" s="160" t="s">
        <v>12</v>
      </c>
      <c r="C1660" s="161" t="s">
        <v>4735</v>
      </c>
      <c r="D1660" s="162">
        <v>1000004785</v>
      </c>
      <c r="E1660" s="160" t="s">
        <v>4684</v>
      </c>
      <c r="F1660" s="163">
        <v>46191</v>
      </c>
      <c r="G1660" s="137" t="str">
        <f t="shared" si="397"/>
        <v>Targeted Dealer</v>
      </c>
      <c r="H1660" s="159"/>
      <c r="I1660" s="177">
        <v>40</v>
      </c>
      <c r="J1660" s="177"/>
      <c r="K1660" s="178">
        <v>27.5</v>
      </c>
      <c r="L1660" s="178">
        <f t="shared" si="390"/>
        <v>12.5</v>
      </c>
      <c r="M1660" s="178" t="str">
        <f t="shared" si="391"/>
        <v>-</v>
      </c>
      <c r="N1660" s="179">
        <v>0</v>
      </c>
      <c r="O1660" s="180" t="str">
        <f t="shared" si="385"/>
        <v>Aug</v>
      </c>
      <c r="P1660" s="178">
        <v>34.5</v>
      </c>
      <c r="Q1660" s="181">
        <f t="shared" si="392"/>
        <v>-7</v>
      </c>
      <c r="R1660" s="180">
        <f t="shared" si="386"/>
        <v>-0.20289855072463769</v>
      </c>
      <c r="S1660" s="181" t="b">
        <f t="shared" si="393"/>
        <v>0</v>
      </c>
      <c r="T1660" s="178">
        <f t="shared" si="387"/>
        <v>0</v>
      </c>
      <c r="U1660" s="182" t="str">
        <f t="shared" si="388"/>
        <v>Sep</v>
      </c>
      <c r="V1660" s="178">
        <f t="shared" si="394"/>
        <v>0</v>
      </c>
      <c r="W1660" s="183">
        <f t="shared" si="395"/>
        <v>27.5</v>
      </c>
      <c r="X1660" s="184" t="b">
        <f t="shared" si="398"/>
        <v>0</v>
      </c>
      <c r="Y1660" s="183" t="b">
        <f t="shared" si="396"/>
        <v>0</v>
      </c>
      <c r="Z1660" s="138"/>
      <c r="AA1660" s="133"/>
      <c r="AB1660" s="133"/>
      <c r="AC1660" s="159"/>
      <c r="AD1660" s="139"/>
      <c r="AE1660" s="159" t="s">
        <v>121</v>
      </c>
      <c r="AF1660" s="139">
        <v>15.75</v>
      </c>
    </row>
    <row r="1661" spans="1:32" s="185" customFormat="1" ht="12">
      <c r="A1661" s="159" t="s">
        <v>3061</v>
      </c>
      <c r="B1661" s="160" t="s">
        <v>92</v>
      </c>
      <c r="C1661" s="161" t="s">
        <v>4736</v>
      </c>
      <c r="D1661" s="162">
        <v>1000004784</v>
      </c>
      <c r="E1661" s="160" t="s">
        <v>4685</v>
      </c>
      <c r="F1661" s="163">
        <v>46191</v>
      </c>
      <c r="G1661" s="137" t="str">
        <f t="shared" si="397"/>
        <v>Targeted Dealer</v>
      </c>
      <c r="H1661" s="159"/>
      <c r="I1661" s="177">
        <v>30</v>
      </c>
      <c r="J1661" s="177"/>
      <c r="K1661" s="178">
        <v>43.5</v>
      </c>
      <c r="L1661" s="178">
        <f t="shared" si="390"/>
        <v>-13.5</v>
      </c>
      <c r="M1661" s="178" t="str">
        <f t="shared" si="391"/>
        <v>-</v>
      </c>
      <c r="N1661" s="179">
        <v>0</v>
      </c>
      <c r="O1661" s="180" t="str">
        <f t="shared" si="385"/>
        <v>Aug</v>
      </c>
      <c r="P1661" s="178">
        <v>10</v>
      </c>
      <c r="Q1661" s="181">
        <f t="shared" si="392"/>
        <v>33.5</v>
      </c>
      <c r="R1661" s="180">
        <f t="shared" si="386"/>
        <v>3.3499999999999996</v>
      </c>
      <c r="S1661" s="181" t="b">
        <f t="shared" si="393"/>
        <v>0</v>
      </c>
      <c r="T1661" s="178">
        <f t="shared" si="387"/>
        <v>0</v>
      </c>
      <c r="U1661" s="182" t="str">
        <f t="shared" si="388"/>
        <v>Sep</v>
      </c>
      <c r="V1661" s="178">
        <f t="shared" si="394"/>
        <v>0</v>
      </c>
      <c r="W1661" s="183">
        <f t="shared" si="395"/>
        <v>43.5</v>
      </c>
      <c r="X1661" s="184" t="b">
        <f t="shared" si="398"/>
        <v>0</v>
      </c>
      <c r="Y1661" s="183" t="b">
        <f t="shared" si="396"/>
        <v>0</v>
      </c>
      <c r="Z1661" s="138"/>
      <c r="AA1661" s="133"/>
      <c r="AB1661" s="133"/>
      <c r="AC1661" s="159"/>
      <c r="AD1661" s="139"/>
      <c r="AE1661" s="159" t="s">
        <v>3061</v>
      </c>
      <c r="AF1661" s="139">
        <v>17.083333333333332</v>
      </c>
    </row>
    <row r="1662" spans="1:32" s="185" customFormat="1" ht="12">
      <c r="A1662" s="159" t="s">
        <v>3061</v>
      </c>
      <c r="B1662" s="160" t="s">
        <v>4694</v>
      </c>
      <c r="C1662" s="161" t="s">
        <v>4737</v>
      </c>
      <c r="D1662" s="162">
        <v>1000004767</v>
      </c>
      <c r="E1662" s="160" t="s">
        <v>4686</v>
      </c>
      <c r="F1662" s="163">
        <v>46192</v>
      </c>
      <c r="G1662" s="137" t="str">
        <f t="shared" si="397"/>
        <v>Targeted Dealer</v>
      </c>
      <c r="H1662" s="159"/>
      <c r="I1662" s="177">
        <v>25</v>
      </c>
      <c r="J1662" s="177"/>
      <c r="K1662" s="178">
        <v>30</v>
      </c>
      <c r="L1662" s="178">
        <f t="shared" si="390"/>
        <v>-5</v>
      </c>
      <c r="M1662" s="178" t="str">
        <f t="shared" si="391"/>
        <v>-</v>
      </c>
      <c r="N1662" s="179">
        <v>0</v>
      </c>
      <c r="O1662" s="180" t="str">
        <f t="shared" si="385"/>
        <v>Aug</v>
      </c>
      <c r="P1662" s="178">
        <v>50</v>
      </c>
      <c r="Q1662" s="181">
        <f t="shared" si="392"/>
        <v>-20</v>
      </c>
      <c r="R1662" s="180">
        <f t="shared" si="386"/>
        <v>-0.4</v>
      </c>
      <c r="S1662" s="181" t="b">
        <f t="shared" si="393"/>
        <v>0</v>
      </c>
      <c r="T1662" s="178">
        <f t="shared" si="387"/>
        <v>0</v>
      </c>
      <c r="U1662" s="182" t="str">
        <f t="shared" si="388"/>
        <v>Sep</v>
      </c>
      <c r="V1662" s="178">
        <f t="shared" si="394"/>
        <v>0</v>
      </c>
      <c r="W1662" s="183">
        <f t="shared" si="395"/>
        <v>30</v>
      </c>
      <c r="X1662" s="184" t="b">
        <f t="shared" si="398"/>
        <v>0</v>
      </c>
      <c r="Y1662" s="183" t="b">
        <f t="shared" si="396"/>
        <v>0</v>
      </c>
      <c r="Z1662" s="138"/>
      <c r="AA1662" s="133"/>
      <c r="AB1662" s="133"/>
      <c r="AC1662" s="159"/>
      <c r="AD1662" s="139"/>
      <c r="AE1662" s="159" t="s">
        <v>3061</v>
      </c>
      <c r="AF1662" s="139">
        <v>21.333333333333332</v>
      </c>
    </row>
    <row r="1663" spans="1:32" s="185" customFormat="1" ht="12">
      <c r="A1663" s="159" t="s">
        <v>121</v>
      </c>
      <c r="B1663" s="160" t="s">
        <v>961</v>
      </c>
      <c r="C1663" s="161" t="s">
        <v>4738</v>
      </c>
      <c r="D1663" s="162">
        <v>1000004792</v>
      </c>
      <c r="E1663" s="160" t="s">
        <v>4687</v>
      </c>
      <c r="F1663" s="163">
        <v>46196</v>
      </c>
      <c r="G1663" s="137" t="str">
        <f t="shared" si="397"/>
        <v>Targeted Dealer</v>
      </c>
      <c r="H1663" s="159"/>
      <c r="I1663" s="177">
        <v>145</v>
      </c>
      <c r="J1663" s="177"/>
      <c r="K1663" s="178">
        <v>200</v>
      </c>
      <c r="L1663" s="178">
        <f t="shared" si="390"/>
        <v>-55</v>
      </c>
      <c r="M1663" s="178" t="str">
        <f t="shared" si="391"/>
        <v>-</v>
      </c>
      <c r="N1663" s="179">
        <v>0</v>
      </c>
      <c r="O1663" s="180" t="str">
        <f t="shared" si="385"/>
        <v>Aug</v>
      </c>
      <c r="P1663" s="178">
        <v>240</v>
      </c>
      <c r="Q1663" s="181">
        <f t="shared" si="392"/>
        <v>-40</v>
      </c>
      <c r="R1663" s="180">
        <f t="shared" si="386"/>
        <v>-0.16666666666666663</v>
      </c>
      <c r="S1663" s="181" t="b">
        <f t="shared" si="393"/>
        <v>0</v>
      </c>
      <c r="T1663" s="178">
        <f t="shared" si="387"/>
        <v>0</v>
      </c>
      <c r="U1663" s="182" t="str">
        <f t="shared" si="388"/>
        <v>Sep</v>
      </c>
      <c r="V1663" s="178">
        <f t="shared" si="394"/>
        <v>0</v>
      </c>
      <c r="W1663" s="183">
        <f t="shared" si="395"/>
        <v>200</v>
      </c>
      <c r="X1663" s="184" t="b">
        <f t="shared" si="398"/>
        <v>0</v>
      </c>
      <c r="Y1663" s="183" t="b">
        <f t="shared" si="396"/>
        <v>0</v>
      </c>
      <c r="Z1663" s="138"/>
      <c r="AA1663" s="133"/>
      <c r="AB1663" s="133"/>
      <c r="AC1663" s="159"/>
      <c r="AD1663" s="139"/>
      <c r="AE1663" s="159" t="s">
        <v>121</v>
      </c>
      <c r="AF1663" s="139">
        <v>63.333333333333336</v>
      </c>
    </row>
    <row r="1664" spans="1:32" s="185" customFormat="1" ht="12">
      <c r="A1664" s="159" t="s">
        <v>121</v>
      </c>
      <c r="B1664" s="160" t="s">
        <v>961</v>
      </c>
      <c r="C1664" s="161" t="s">
        <v>4739</v>
      </c>
      <c r="D1664" s="162">
        <v>1000004808</v>
      </c>
      <c r="E1664" s="160" t="s">
        <v>4688</v>
      </c>
      <c r="F1664" s="163">
        <v>46202</v>
      </c>
      <c r="G1664" s="137" t="str">
        <f t="shared" si="397"/>
        <v>Targeted Dealer</v>
      </c>
      <c r="H1664" s="159"/>
      <c r="I1664" s="177">
        <v>50</v>
      </c>
      <c r="J1664" s="177"/>
      <c r="K1664" s="178">
        <v>0</v>
      </c>
      <c r="L1664" s="178">
        <f t="shared" si="390"/>
        <v>50</v>
      </c>
      <c r="M1664" s="178" t="str">
        <f t="shared" si="391"/>
        <v>-</v>
      </c>
      <c r="N1664" s="179">
        <v>0</v>
      </c>
      <c r="O1664" s="180" t="str">
        <f t="shared" si="385"/>
        <v>Aug</v>
      </c>
      <c r="P1664" s="178">
        <v>0</v>
      </c>
      <c r="Q1664" s="181">
        <f t="shared" si="392"/>
        <v>0</v>
      </c>
      <c r="R1664" s="180" t="str">
        <f t="shared" si="386"/>
        <v xml:space="preserve"> </v>
      </c>
      <c r="S1664" s="181" t="b">
        <f t="shared" si="393"/>
        <v>0</v>
      </c>
      <c r="T1664" s="178">
        <f t="shared" si="387"/>
        <v>0</v>
      </c>
      <c r="U1664" s="182" t="str">
        <f t="shared" si="388"/>
        <v>Sep</v>
      </c>
      <c r="V1664" s="178">
        <f t="shared" si="394"/>
        <v>0</v>
      </c>
      <c r="W1664" s="183">
        <f t="shared" si="395"/>
        <v>0</v>
      </c>
      <c r="X1664" s="184" t="b">
        <f t="shared" si="398"/>
        <v>0</v>
      </c>
      <c r="Y1664" s="183" t="b">
        <f t="shared" si="396"/>
        <v>0</v>
      </c>
      <c r="Z1664" s="138"/>
      <c r="AA1664" s="133"/>
      <c r="AB1664" s="133"/>
      <c r="AC1664" s="159"/>
      <c r="AD1664" s="139"/>
      <c r="AE1664" s="159" t="s">
        <v>121</v>
      </c>
      <c r="AF1664" s="139">
        <v>4.583333333333333</v>
      </c>
    </row>
    <row r="1665" spans="1:32" s="185" customFormat="1" ht="12">
      <c r="A1665" s="159" t="s">
        <v>1245</v>
      </c>
      <c r="B1665" s="160" t="s">
        <v>3922</v>
      </c>
      <c r="C1665" s="161" t="s">
        <v>4740</v>
      </c>
      <c r="D1665" s="162">
        <v>1000004803</v>
      </c>
      <c r="E1665" s="160" t="s">
        <v>4689</v>
      </c>
      <c r="F1665" s="163">
        <v>46202</v>
      </c>
      <c r="G1665" s="137" t="str">
        <f t="shared" si="397"/>
        <v>Targeted Dealer</v>
      </c>
      <c r="H1665" s="159"/>
      <c r="I1665" s="177">
        <v>50</v>
      </c>
      <c r="J1665" s="177"/>
      <c r="K1665" s="178">
        <v>45</v>
      </c>
      <c r="L1665" s="178">
        <f t="shared" si="390"/>
        <v>5</v>
      </c>
      <c r="M1665" s="178" t="str">
        <f t="shared" si="391"/>
        <v>-</v>
      </c>
      <c r="N1665" s="179">
        <v>0</v>
      </c>
      <c r="O1665" s="180" t="str">
        <f t="shared" si="385"/>
        <v>Aug</v>
      </c>
      <c r="P1665" s="178">
        <v>50</v>
      </c>
      <c r="Q1665" s="181">
        <f t="shared" si="392"/>
        <v>-5</v>
      </c>
      <c r="R1665" s="180">
        <f t="shared" si="386"/>
        <v>-9.9999999999999978E-2</v>
      </c>
      <c r="S1665" s="181" t="b">
        <f t="shared" si="393"/>
        <v>0</v>
      </c>
      <c r="T1665" s="178">
        <f t="shared" si="387"/>
        <v>0</v>
      </c>
      <c r="U1665" s="182" t="str">
        <f t="shared" si="388"/>
        <v>Sep</v>
      </c>
      <c r="V1665" s="178">
        <f t="shared" si="394"/>
        <v>0</v>
      </c>
      <c r="W1665" s="183">
        <f t="shared" si="395"/>
        <v>45</v>
      </c>
      <c r="X1665" s="184" t="b">
        <f t="shared" si="398"/>
        <v>0</v>
      </c>
      <c r="Y1665" s="183" t="b">
        <f t="shared" si="396"/>
        <v>0</v>
      </c>
      <c r="Z1665" s="138"/>
      <c r="AA1665" s="133"/>
      <c r="AB1665" s="133"/>
      <c r="AC1665" s="159"/>
      <c r="AD1665" s="139"/>
      <c r="AE1665" s="159" t="s">
        <v>1245</v>
      </c>
      <c r="AF1665" s="139">
        <v>16.666666666666668</v>
      </c>
    </row>
    <row r="1666" spans="1:32" s="185" customFormat="1" ht="12">
      <c r="A1666" s="159" t="s">
        <v>121</v>
      </c>
      <c r="B1666" s="160" t="s">
        <v>27</v>
      </c>
      <c r="C1666" s="161" t="s">
        <v>4741</v>
      </c>
      <c r="D1666" s="162">
        <v>1000004806</v>
      </c>
      <c r="E1666" s="160" t="s">
        <v>4690</v>
      </c>
      <c r="F1666" s="163">
        <v>46202</v>
      </c>
      <c r="G1666" s="137" t="str">
        <f t="shared" si="397"/>
        <v>Targeted Dealer</v>
      </c>
      <c r="H1666" s="159"/>
      <c r="I1666" s="177">
        <v>50</v>
      </c>
      <c r="J1666" s="177"/>
      <c r="K1666" s="178">
        <v>60</v>
      </c>
      <c r="L1666" s="178">
        <f t="shared" si="390"/>
        <v>-10</v>
      </c>
      <c r="M1666" s="178" t="str">
        <f t="shared" si="391"/>
        <v>-</v>
      </c>
      <c r="N1666" s="179">
        <v>0</v>
      </c>
      <c r="O1666" s="180" t="str">
        <f t="shared" si="385"/>
        <v>Aug</v>
      </c>
      <c r="P1666" s="178">
        <v>50</v>
      </c>
      <c r="Q1666" s="181">
        <f t="shared" si="392"/>
        <v>10</v>
      </c>
      <c r="R1666" s="180">
        <f t="shared" si="386"/>
        <v>0.19999999999999996</v>
      </c>
      <c r="S1666" s="181" t="b">
        <f t="shared" si="393"/>
        <v>0</v>
      </c>
      <c r="T1666" s="178">
        <f t="shared" si="387"/>
        <v>0</v>
      </c>
      <c r="U1666" s="182" t="str">
        <f t="shared" si="388"/>
        <v>Sep</v>
      </c>
      <c r="V1666" s="178">
        <f t="shared" si="394"/>
        <v>0</v>
      </c>
      <c r="W1666" s="183">
        <f t="shared" si="395"/>
        <v>60</v>
      </c>
      <c r="X1666" s="184" t="b">
        <f t="shared" si="398"/>
        <v>0</v>
      </c>
      <c r="Y1666" s="183" t="b">
        <f t="shared" si="396"/>
        <v>0</v>
      </c>
      <c r="Z1666" s="138"/>
      <c r="AA1666" s="133"/>
      <c r="AB1666" s="133"/>
      <c r="AC1666" s="159"/>
      <c r="AD1666" s="139"/>
      <c r="AE1666" s="159" t="s">
        <v>121</v>
      </c>
      <c r="AF1666" s="139">
        <v>27.5</v>
      </c>
    </row>
    <row r="1667" spans="1:32" s="185" customFormat="1" ht="12">
      <c r="A1667" s="159" t="s">
        <v>121</v>
      </c>
      <c r="B1667" s="160" t="s">
        <v>16</v>
      </c>
      <c r="C1667" s="161" t="s">
        <v>4742</v>
      </c>
      <c r="D1667" s="162">
        <v>1000004804</v>
      </c>
      <c r="E1667" s="160" t="s">
        <v>4691</v>
      </c>
      <c r="F1667" s="163">
        <v>46202</v>
      </c>
      <c r="G1667" s="137" t="str">
        <f t="shared" si="397"/>
        <v>Targeted Dealer</v>
      </c>
      <c r="H1667" s="159"/>
      <c r="I1667" s="177">
        <v>20</v>
      </c>
      <c r="J1667" s="177"/>
      <c r="K1667" s="178">
        <v>10</v>
      </c>
      <c r="L1667" s="178">
        <f t="shared" si="390"/>
        <v>10</v>
      </c>
      <c r="M1667" s="178" t="str">
        <f t="shared" si="391"/>
        <v>-</v>
      </c>
      <c r="N1667" s="179">
        <v>0</v>
      </c>
      <c r="O1667" s="180" t="str">
        <f t="shared" si="385"/>
        <v>Aug</v>
      </c>
      <c r="P1667" s="178">
        <v>15</v>
      </c>
      <c r="Q1667" s="181">
        <f t="shared" si="392"/>
        <v>-5</v>
      </c>
      <c r="R1667" s="180">
        <f t="shared" si="386"/>
        <v>-0.33333333333333337</v>
      </c>
      <c r="S1667" s="181" t="b">
        <f t="shared" si="393"/>
        <v>0</v>
      </c>
      <c r="T1667" s="178">
        <f t="shared" si="387"/>
        <v>0</v>
      </c>
      <c r="U1667" s="182" t="str">
        <f t="shared" si="388"/>
        <v>Sep</v>
      </c>
      <c r="V1667" s="178">
        <f t="shared" si="394"/>
        <v>0</v>
      </c>
      <c r="W1667" s="183">
        <f t="shared" si="395"/>
        <v>10</v>
      </c>
      <c r="X1667" s="184" t="b">
        <f t="shared" si="398"/>
        <v>0</v>
      </c>
      <c r="Y1667" s="183" t="b">
        <f t="shared" si="396"/>
        <v>0</v>
      </c>
      <c r="Z1667" s="138"/>
      <c r="AA1667" s="133"/>
      <c r="AB1667" s="133"/>
      <c r="AC1667" s="159"/>
      <c r="AD1667" s="139"/>
      <c r="AE1667" s="159" t="s">
        <v>121</v>
      </c>
      <c r="AF1667" s="139">
        <v>7.5</v>
      </c>
    </row>
    <row r="1668" spans="1:32" s="185" customFormat="1" ht="12">
      <c r="A1668" s="159" t="s">
        <v>121</v>
      </c>
      <c r="B1668" s="160" t="s">
        <v>22</v>
      </c>
      <c r="C1668" s="161" t="s">
        <v>4743</v>
      </c>
      <c r="D1668" s="162">
        <v>1000004802</v>
      </c>
      <c r="E1668" s="160" t="s">
        <v>4692</v>
      </c>
      <c r="F1668" s="163">
        <v>46201</v>
      </c>
      <c r="G1668" s="137" t="str">
        <f t="shared" si="397"/>
        <v>Targeted Dealer</v>
      </c>
      <c r="H1668" s="159"/>
      <c r="I1668" s="177">
        <v>20</v>
      </c>
      <c r="J1668" s="177"/>
      <c r="K1668" s="178">
        <v>0</v>
      </c>
      <c r="L1668" s="178">
        <f t="shared" si="390"/>
        <v>20</v>
      </c>
      <c r="M1668" s="178" t="str">
        <f t="shared" si="391"/>
        <v>-</v>
      </c>
      <c r="N1668" s="179">
        <v>0</v>
      </c>
      <c r="O1668" s="180" t="str">
        <f t="shared" ref="O1668:O1731" si="399">IF(F1668&lt;=$P$2,"Aug","")</f>
        <v>Aug</v>
      </c>
      <c r="P1668" s="178">
        <v>10</v>
      </c>
      <c r="Q1668" s="181">
        <f t="shared" si="392"/>
        <v>-10</v>
      </c>
      <c r="R1668" s="180">
        <f t="shared" ref="R1668:R1731" si="400">IFERROR(IF(O1668="Aug",(K1668/P1668-1))," ")</f>
        <v>-1</v>
      </c>
      <c r="S1668" s="181" t="b">
        <f t="shared" si="393"/>
        <v>0</v>
      </c>
      <c r="T1668" s="178">
        <f t="shared" ref="T1668:T1731" si="401">N1668</f>
        <v>0</v>
      </c>
      <c r="U1668" s="182" t="str">
        <f t="shared" ref="U1668:U1731" si="402">IF(F1668&lt;=$V$2,"Sep","")</f>
        <v>Sep</v>
      </c>
      <c r="V1668" s="178">
        <f t="shared" si="394"/>
        <v>0</v>
      </c>
      <c r="W1668" s="183">
        <f t="shared" si="395"/>
        <v>0</v>
      </c>
      <c r="X1668" s="184" t="b">
        <f t="shared" si="398"/>
        <v>0</v>
      </c>
      <c r="Y1668" s="183" t="b">
        <f t="shared" si="396"/>
        <v>0</v>
      </c>
      <c r="Z1668" s="138"/>
      <c r="AA1668" s="133"/>
      <c r="AB1668" s="133"/>
      <c r="AC1668" s="159"/>
      <c r="AD1668" s="139"/>
      <c r="AE1668" s="159" t="s">
        <v>121</v>
      </c>
      <c r="AF1668" s="139">
        <v>4.166666666666667</v>
      </c>
    </row>
    <row r="1669" spans="1:32" s="185" customFormat="1" ht="12">
      <c r="A1669" s="159" t="s">
        <v>3061</v>
      </c>
      <c r="B1669" s="160" t="s">
        <v>99</v>
      </c>
      <c r="C1669" s="161" t="s">
        <v>3819</v>
      </c>
      <c r="D1669" s="162">
        <v>1000002518</v>
      </c>
      <c r="E1669" s="160" t="s">
        <v>3816</v>
      </c>
      <c r="F1669" s="163">
        <v>44739</v>
      </c>
      <c r="G1669" s="137" t="str">
        <f t="shared" si="397"/>
        <v>Targeted Dealer</v>
      </c>
      <c r="H1669" s="159"/>
      <c r="I1669" s="177">
        <v>25</v>
      </c>
      <c r="J1669" s="177"/>
      <c r="K1669" s="178">
        <v>22.5</v>
      </c>
      <c r="L1669" s="178">
        <f t="shared" ref="L1669:L1719" si="403">I1669-K1669</f>
        <v>2.5</v>
      </c>
      <c r="M1669" s="178" t="str">
        <f t="shared" ref="M1669:M1719" si="404">IFERROR((K1669/J1669%),"-")</f>
        <v>-</v>
      </c>
      <c r="N1669" s="179">
        <v>0</v>
      </c>
      <c r="O1669" s="180" t="str">
        <f t="shared" si="399"/>
        <v>Aug</v>
      </c>
      <c r="P1669" s="178">
        <v>31.25</v>
      </c>
      <c r="Q1669" s="181">
        <f t="shared" ref="Q1669:Q1719" si="405">K1669-P1669</f>
        <v>-8.75</v>
      </c>
      <c r="R1669" s="180">
        <f t="shared" si="400"/>
        <v>-0.28000000000000003</v>
      </c>
      <c r="S1669" s="181" t="b">
        <f t="shared" ref="S1669:S1719" si="406">IF(N1669&gt;0,IF(O1669="","-",IF(R1669&lt;0%,"DEGROWTH","GROWTH")))</f>
        <v>0</v>
      </c>
      <c r="T1669" s="178">
        <f t="shared" si="401"/>
        <v>0</v>
      </c>
      <c r="U1669" s="182" t="str">
        <f t="shared" si="402"/>
        <v>Sep</v>
      </c>
      <c r="V1669" s="178">
        <f t="shared" ref="V1669:V1719" si="407">T1669</f>
        <v>0</v>
      </c>
      <c r="W1669" s="183">
        <f t="shared" ref="W1669:W1719" si="408">K1669-V1669</f>
        <v>22.5</v>
      </c>
      <c r="X1669" s="184" t="b">
        <f t="shared" ref="X1669:X1719" si="409">IFERROR(IF(U1669="July",(K1669/V1669-1)),0)</f>
        <v>0</v>
      </c>
      <c r="Y1669" s="183" t="b">
        <f t="shared" ref="Y1669:Y1719" si="410">IF(T1669&gt;0,IF(U1669="","-",IF(X1669&lt;0%,"DEGROWTH","GROWTH")))</f>
        <v>0</v>
      </c>
      <c r="Z1669" s="138"/>
      <c r="AA1669" s="133"/>
      <c r="AB1669" s="133"/>
      <c r="AC1669" s="159"/>
      <c r="AD1669" s="139"/>
      <c r="AE1669" s="159" t="s">
        <v>3061</v>
      </c>
      <c r="AF1669" s="139">
        <v>9.1666666666666661</v>
      </c>
    </row>
    <row r="1670" spans="1:32" s="185" customFormat="1" ht="12">
      <c r="A1670" s="159" t="s">
        <v>3061</v>
      </c>
      <c r="B1670" s="160" t="s">
        <v>99</v>
      </c>
      <c r="C1670" s="161" t="s">
        <v>4745</v>
      </c>
      <c r="D1670" s="162">
        <v>1000004801</v>
      </c>
      <c r="E1670" s="160" t="s">
        <v>4746</v>
      </c>
      <c r="F1670" s="163">
        <v>46201</v>
      </c>
      <c r="G1670" s="137" t="str">
        <f t="shared" si="397"/>
        <v>Targeted Dealer</v>
      </c>
      <c r="H1670" s="159"/>
      <c r="I1670" s="177">
        <v>25</v>
      </c>
      <c r="J1670" s="177"/>
      <c r="K1670" s="178">
        <v>20</v>
      </c>
      <c r="L1670" s="178">
        <f t="shared" si="403"/>
        <v>5</v>
      </c>
      <c r="M1670" s="178" t="str">
        <f t="shared" si="404"/>
        <v>-</v>
      </c>
      <c r="N1670" s="179">
        <v>0</v>
      </c>
      <c r="O1670" s="180" t="str">
        <f t="shared" si="399"/>
        <v>Aug</v>
      </c>
      <c r="P1670" s="178">
        <v>32.5</v>
      </c>
      <c r="Q1670" s="181">
        <f t="shared" si="405"/>
        <v>-12.5</v>
      </c>
      <c r="R1670" s="180">
        <f t="shared" si="400"/>
        <v>-0.38461538461538458</v>
      </c>
      <c r="S1670" s="181" t="b">
        <f t="shared" si="406"/>
        <v>0</v>
      </c>
      <c r="T1670" s="178">
        <f t="shared" si="401"/>
        <v>0</v>
      </c>
      <c r="U1670" s="182" t="str">
        <f t="shared" si="402"/>
        <v>Sep</v>
      </c>
      <c r="V1670" s="178">
        <f t="shared" si="407"/>
        <v>0</v>
      </c>
      <c r="W1670" s="183">
        <f t="shared" si="408"/>
        <v>20</v>
      </c>
      <c r="X1670" s="184" t="b">
        <f t="shared" si="409"/>
        <v>0</v>
      </c>
      <c r="Y1670" s="183" t="b">
        <f t="shared" si="410"/>
        <v>0</v>
      </c>
      <c r="Z1670" s="138"/>
      <c r="AA1670" s="133"/>
      <c r="AB1670" s="133"/>
      <c r="AC1670" s="159"/>
      <c r="AD1670" s="139"/>
      <c r="AE1670" s="159" t="s">
        <v>3061</v>
      </c>
      <c r="AF1670" s="139">
        <v>9.5833333333333339</v>
      </c>
    </row>
    <row r="1671" spans="1:32" s="185" customFormat="1" ht="12">
      <c r="A1671" s="159" t="s">
        <v>3061</v>
      </c>
      <c r="B1671" s="160" t="s">
        <v>97</v>
      </c>
      <c r="C1671" s="161" t="s">
        <v>4747</v>
      </c>
      <c r="D1671" s="162">
        <v>1000004753</v>
      </c>
      <c r="E1671" s="160" t="s">
        <v>4748</v>
      </c>
      <c r="F1671" s="163">
        <v>46183</v>
      </c>
      <c r="G1671" s="137" t="str">
        <f t="shared" si="397"/>
        <v>Targeted Dealer</v>
      </c>
      <c r="H1671" s="159"/>
      <c r="I1671" s="177">
        <v>25</v>
      </c>
      <c r="J1671" s="177"/>
      <c r="K1671" s="178">
        <v>10</v>
      </c>
      <c r="L1671" s="178">
        <f t="shared" si="403"/>
        <v>15</v>
      </c>
      <c r="M1671" s="178" t="str">
        <f t="shared" si="404"/>
        <v>-</v>
      </c>
      <c r="N1671" s="179">
        <v>0</v>
      </c>
      <c r="O1671" s="180" t="str">
        <f t="shared" si="399"/>
        <v>Aug</v>
      </c>
      <c r="P1671" s="178">
        <v>0</v>
      </c>
      <c r="Q1671" s="181">
        <f t="shared" si="405"/>
        <v>10</v>
      </c>
      <c r="R1671" s="180" t="str">
        <f t="shared" si="400"/>
        <v xml:space="preserve"> </v>
      </c>
      <c r="S1671" s="181" t="b">
        <f t="shared" si="406"/>
        <v>0</v>
      </c>
      <c r="T1671" s="178">
        <f t="shared" si="401"/>
        <v>0</v>
      </c>
      <c r="U1671" s="182" t="str">
        <f t="shared" si="402"/>
        <v>Sep</v>
      </c>
      <c r="V1671" s="178">
        <f t="shared" si="407"/>
        <v>0</v>
      </c>
      <c r="W1671" s="183">
        <f t="shared" si="408"/>
        <v>10</v>
      </c>
      <c r="X1671" s="184" t="b">
        <f t="shared" si="409"/>
        <v>0</v>
      </c>
      <c r="Y1671" s="183" t="b">
        <f t="shared" si="410"/>
        <v>0</v>
      </c>
      <c r="Z1671" s="138"/>
      <c r="AA1671" s="133"/>
      <c r="AB1671" s="133"/>
      <c r="AC1671" s="159"/>
      <c r="AD1671" s="139"/>
      <c r="AE1671" s="159" t="s">
        <v>3061</v>
      </c>
      <c r="AF1671" s="139">
        <v>4.166666666666667</v>
      </c>
    </row>
    <row r="1672" spans="1:32" s="185" customFormat="1" ht="12">
      <c r="A1672" s="159" t="s">
        <v>3919</v>
      </c>
      <c r="B1672" s="160" t="s">
        <v>82</v>
      </c>
      <c r="C1672" s="161" t="s">
        <v>4749</v>
      </c>
      <c r="D1672" s="162">
        <v>1000001317</v>
      </c>
      <c r="E1672" s="160" t="s">
        <v>4750</v>
      </c>
      <c r="F1672" s="163">
        <v>44739</v>
      </c>
      <c r="G1672" s="137" t="str">
        <f t="shared" si="397"/>
        <v>Targeted Dealer</v>
      </c>
      <c r="H1672" s="159"/>
      <c r="I1672" s="177">
        <v>30</v>
      </c>
      <c r="J1672" s="177"/>
      <c r="K1672" s="178">
        <v>17</v>
      </c>
      <c r="L1672" s="178">
        <f t="shared" si="403"/>
        <v>13</v>
      </c>
      <c r="M1672" s="178" t="str">
        <f t="shared" si="404"/>
        <v>-</v>
      </c>
      <c r="N1672" s="179">
        <v>0</v>
      </c>
      <c r="O1672" s="180" t="str">
        <f t="shared" si="399"/>
        <v>Aug</v>
      </c>
      <c r="P1672" s="178">
        <v>18</v>
      </c>
      <c r="Q1672" s="181">
        <f t="shared" si="405"/>
        <v>-1</v>
      </c>
      <c r="R1672" s="180">
        <f t="shared" si="400"/>
        <v>-5.555555555555558E-2</v>
      </c>
      <c r="S1672" s="181" t="b">
        <f t="shared" si="406"/>
        <v>0</v>
      </c>
      <c r="T1672" s="178">
        <f t="shared" si="401"/>
        <v>0</v>
      </c>
      <c r="U1672" s="182" t="str">
        <f t="shared" si="402"/>
        <v>Sep</v>
      </c>
      <c r="V1672" s="178">
        <f t="shared" si="407"/>
        <v>0</v>
      </c>
      <c r="W1672" s="183">
        <f t="shared" si="408"/>
        <v>17</v>
      </c>
      <c r="X1672" s="184" t="b">
        <f t="shared" si="409"/>
        <v>0</v>
      </c>
      <c r="Y1672" s="183" t="b">
        <f t="shared" si="410"/>
        <v>0</v>
      </c>
      <c r="Z1672" s="138"/>
      <c r="AA1672" s="133"/>
      <c r="AB1672" s="133"/>
      <c r="AC1672" s="159"/>
      <c r="AD1672" s="139"/>
      <c r="AE1672" s="159" t="s">
        <v>3919</v>
      </c>
      <c r="AF1672" s="139">
        <v>6.333333333333333</v>
      </c>
    </row>
    <row r="1673" spans="1:32" s="185" customFormat="1" ht="12">
      <c r="A1673" s="159" t="s">
        <v>3919</v>
      </c>
      <c r="B1673" s="160" t="s">
        <v>82</v>
      </c>
      <c r="C1673" s="161" t="s">
        <v>4751</v>
      </c>
      <c r="D1673" s="162">
        <v>1000004794</v>
      </c>
      <c r="E1673" s="160" t="s">
        <v>4752</v>
      </c>
      <c r="F1673" s="163">
        <v>46199</v>
      </c>
      <c r="G1673" s="137" t="str">
        <f t="shared" si="397"/>
        <v>Targeted Dealer</v>
      </c>
      <c r="H1673" s="159"/>
      <c r="I1673" s="177">
        <v>20</v>
      </c>
      <c r="J1673" s="177"/>
      <c r="K1673" s="178">
        <v>5</v>
      </c>
      <c r="L1673" s="178">
        <f t="shared" si="403"/>
        <v>15</v>
      </c>
      <c r="M1673" s="178" t="str">
        <f t="shared" si="404"/>
        <v>-</v>
      </c>
      <c r="N1673" s="179">
        <v>0</v>
      </c>
      <c r="O1673" s="180" t="str">
        <f t="shared" si="399"/>
        <v>Aug</v>
      </c>
      <c r="P1673" s="178">
        <v>0</v>
      </c>
      <c r="Q1673" s="181">
        <f t="shared" si="405"/>
        <v>5</v>
      </c>
      <c r="R1673" s="180" t="str">
        <f t="shared" si="400"/>
        <v xml:space="preserve"> </v>
      </c>
      <c r="S1673" s="181" t="b">
        <f t="shared" si="406"/>
        <v>0</v>
      </c>
      <c r="T1673" s="178">
        <f t="shared" si="401"/>
        <v>0</v>
      </c>
      <c r="U1673" s="182" t="str">
        <f t="shared" si="402"/>
        <v>Sep</v>
      </c>
      <c r="V1673" s="178">
        <f t="shared" si="407"/>
        <v>0</v>
      </c>
      <c r="W1673" s="183">
        <f t="shared" si="408"/>
        <v>5</v>
      </c>
      <c r="X1673" s="184" t="b">
        <f t="shared" si="409"/>
        <v>0</v>
      </c>
      <c r="Y1673" s="183" t="b">
        <f t="shared" si="410"/>
        <v>0</v>
      </c>
      <c r="Z1673" s="138"/>
      <c r="AA1673" s="133"/>
      <c r="AB1673" s="133"/>
      <c r="AC1673" s="159"/>
      <c r="AD1673" s="139"/>
      <c r="AE1673" s="159" t="s">
        <v>3919</v>
      </c>
      <c r="AF1673" s="139">
        <v>0.83333333333333337</v>
      </c>
    </row>
    <row r="1674" spans="1:32" s="185" customFormat="1" ht="12">
      <c r="A1674" s="159" t="s">
        <v>3919</v>
      </c>
      <c r="B1674" s="160" t="s">
        <v>82</v>
      </c>
      <c r="C1674" s="161" t="s">
        <v>4753</v>
      </c>
      <c r="D1674" s="162">
        <v>1000004797</v>
      </c>
      <c r="E1674" s="160" t="s">
        <v>4754</v>
      </c>
      <c r="F1674" s="163">
        <v>46201</v>
      </c>
      <c r="G1674" s="137" t="str">
        <f t="shared" si="397"/>
        <v>Targeted Dealer</v>
      </c>
      <c r="H1674" s="159"/>
      <c r="I1674" s="177">
        <v>30</v>
      </c>
      <c r="J1674" s="177"/>
      <c r="K1674" s="178">
        <v>40</v>
      </c>
      <c r="L1674" s="178">
        <f t="shared" si="403"/>
        <v>-10</v>
      </c>
      <c r="M1674" s="178" t="str">
        <f t="shared" si="404"/>
        <v>-</v>
      </c>
      <c r="N1674" s="179">
        <v>0</v>
      </c>
      <c r="O1674" s="180" t="str">
        <f t="shared" si="399"/>
        <v>Aug</v>
      </c>
      <c r="P1674" s="178">
        <v>20</v>
      </c>
      <c r="Q1674" s="181">
        <f t="shared" si="405"/>
        <v>20</v>
      </c>
      <c r="R1674" s="180">
        <f t="shared" si="400"/>
        <v>1</v>
      </c>
      <c r="S1674" s="181" t="b">
        <f t="shared" si="406"/>
        <v>0</v>
      </c>
      <c r="T1674" s="178">
        <f t="shared" si="401"/>
        <v>0</v>
      </c>
      <c r="U1674" s="182" t="str">
        <f t="shared" si="402"/>
        <v>Sep</v>
      </c>
      <c r="V1674" s="178">
        <f t="shared" si="407"/>
        <v>0</v>
      </c>
      <c r="W1674" s="183">
        <f t="shared" si="408"/>
        <v>40</v>
      </c>
      <c r="X1674" s="184" t="b">
        <f t="shared" si="409"/>
        <v>0</v>
      </c>
      <c r="Y1674" s="183" t="b">
        <f t="shared" si="410"/>
        <v>0</v>
      </c>
      <c r="Z1674" s="138"/>
      <c r="AA1674" s="133"/>
      <c r="AB1674" s="133"/>
      <c r="AC1674" s="159"/>
      <c r="AD1674" s="139"/>
      <c r="AE1674" s="159" t="s">
        <v>3919</v>
      </c>
      <c r="AF1674" s="139">
        <v>7.333333333333333</v>
      </c>
    </row>
    <row r="1675" spans="1:32" s="185" customFormat="1" ht="12">
      <c r="A1675" s="159" t="s">
        <v>3918</v>
      </c>
      <c r="B1675" s="160" t="s">
        <v>75</v>
      </c>
      <c r="C1675" s="161" t="s">
        <v>4755</v>
      </c>
      <c r="D1675" s="162">
        <v>1000004773</v>
      </c>
      <c r="E1675" s="160" t="s">
        <v>4756</v>
      </c>
      <c r="F1675" s="163">
        <v>46189</v>
      </c>
      <c r="G1675" s="137" t="str">
        <f t="shared" si="397"/>
        <v>Targeted Dealer</v>
      </c>
      <c r="H1675" s="159"/>
      <c r="I1675" s="177">
        <v>50</v>
      </c>
      <c r="J1675" s="177"/>
      <c r="K1675" s="178">
        <v>55.5</v>
      </c>
      <c r="L1675" s="178">
        <f t="shared" si="403"/>
        <v>-5.5</v>
      </c>
      <c r="M1675" s="178" t="str">
        <f t="shared" si="404"/>
        <v>-</v>
      </c>
      <c r="N1675" s="179">
        <v>0</v>
      </c>
      <c r="O1675" s="180" t="str">
        <f t="shared" si="399"/>
        <v>Aug</v>
      </c>
      <c r="P1675" s="178">
        <v>12</v>
      </c>
      <c r="Q1675" s="181">
        <f t="shared" si="405"/>
        <v>43.5</v>
      </c>
      <c r="R1675" s="180">
        <f t="shared" si="400"/>
        <v>3.625</v>
      </c>
      <c r="S1675" s="181" t="b">
        <f t="shared" si="406"/>
        <v>0</v>
      </c>
      <c r="T1675" s="178">
        <f t="shared" si="401"/>
        <v>0</v>
      </c>
      <c r="U1675" s="182" t="str">
        <f t="shared" si="402"/>
        <v>Sep</v>
      </c>
      <c r="V1675" s="178">
        <f t="shared" si="407"/>
        <v>0</v>
      </c>
      <c r="W1675" s="183">
        <f t="shared" si="408"/>
        <v>55.5</v>
      </c>
      <c r="X1675" s="184" t="b">
        <f t="shared" si="409"/>
        <v>0</v>
      </c>
      <c r="Y1675" s="183" t="b">
        <f t="shared" si="410"/>
        <v>0</v>
      </c>
      <c r="Z1675" s="138"/>
      <c r="AA1675" s="133"/>
      <c r="AB1675" s="133"/>
      <c r="AC1675" s="159"/>
      <c r="AD1675" s="139"/>
      <c r="AE1675" s="159" t="s">
        <v>3918</v>
      </c>
      <c r="AF1675" s="139">
        <v>6</v>
      </c>
    </row>
    <row r="1676" spans="1:32" s="185" customFormat="1" ht="12">
      <c r="A1676" s="159" t="s">
        <v>3061</v>
      </c>
      <c r="B1676" s="160" t="s">
        <v>4694</v>
      </c>
      <c r="C1676" s="161" t="s">
        <v>4757</v>
      </c>
      <c r="D1676" s="162">
        <v>1000001393</v>
      </c>
      <c r="E1676" s="160" t="s">
        <v>4758</v>
      </c>
      <c r="F1676" s="163">
        <v>44739</v>
      </c>
      <c r="G1676" s="137" t="str">
        <f t="shared" si="397"/>
        <v>Targeted Dealer</v>
      </c>
      <c r="H1676" s="159"/>
      <c r="I1676" s="177">
        <v>25</v>
      </c>
      <c r="J1676" s="177"/>
      <c r="K1676" s="178">
        <v>65</v>
      </c>
      <c r="L1676" s="178">
        <f t="shared" si="403"/>
        <v>-40</v>
      </c>
      <c r="M1676" s="178" t="str">
        <f t="shared" si="404"/>
        <v>-</v>
      </c>
      <c r="N1676" s="179">
        <v>0</v>
      </c>
      <c r="O1676" s="180" t="str">
        <f t="shared" si="399"/>
        <v>Aug</v>
      </c>
      <c r="P1676" s="178">
        <v>60</v>
      </c>
      <c r="Q1676" s="181">
        <f t="shared" si="405"/>
        <v>5</v>
      </c>
      <c r="R1676" s="180">
        <f t="shared" si="400"/>
        <v>8.3333333333333259E-2</v>
      </c>
      <c r="S1676" s="181" t="b">
        <f t="shared" si="406"/>
        <v>0</v>
      </c>
      <c r="T1676" s="178">
        <f t="shared" si="401"/>
        <v>0</v>
      </c>
      <c r="U1676" s="182" t="str">
        <f t="shared" si="402"/>
        <v>Sep</v>
      </c>
      <c r="V1676" s="178">
        <f t="shared" si="407"/>
        <v>0</v>
      </c>
      <c r="W1676" s="183">
        <f t="shared" si="408"/>
        <v>65</v>
      </c>
      <c r="X1676" s="184" t="b">
        <f t="shared" si="409"/>
        <v>0</v>
      </c>
      <c r="Y1676" s="183" t="b">
        <f t="shared" si="410"/>
        <v>0</v>
      </c>
      <c r="Z1676" s="138"/>
      <c r="AA1676" s="133"/>
      <c r="AB1676" s="133"/>
      <c r="AC1676" s="159"/>
      <c r="AD1676" s="139"/>
      <c r="AE1676" s="159" t="s">
        <v>3061</v>
      </c>
      <c r="AF1676" s="139">
        <v>22.666666666666668</v>
      </c>
    </row>
    <row r="1677" spans="1:32" s="185" customFormat="1" ht="12">
      <c r="A1677" s="159" t="s">
        <v>3061</v>
      </c>
      <c r="B1677" s="160" t="s">
        <v>4694</v>
      </c>
      <c r="C1677" s="161" t="s">
        <v>4759</v>
      </c>
      <c r="D1677" s="162">
        <v>1000001961</v>
      </c>
      <c r="E1677" s="160" t="s">
        <v>4760</v>
      </c>
      <c r="F1677" s="163">
        <v>44739</v>
      </c>
      <c r="G1677" s="137" t="str">
        <f t="shared" si="397"/>
        <v>Targeted Dealer</v>
      </c>
      <c r="H1677" s="159"/>
      <c r="I1677" s="177">
        <v>25</v>
      </c>
      <c r="J1677" s="177"/>
      <c r="K1677" s="178">
        <v>19</v>
      </c>
      <c r="L1677" s="178">
        <f t="shared" si="403"/>
        <v>6</v>
      </c>
      <c r="M1677" s="178" t="str">
        <f t="shared" si="404"/>
        <v>-</v>
      </c>
      <c r="N1677" s="179">
        <v>0</v>
      </c>
      <c r="O1677" s="180" t="str">
        <f t="shared" si="399"/>
        <v>Aug</v>
      </c>
      <c r="P1677" s="178">
        <v>30.95</v>
      </c>
      <c r="Q1677" s="181">
        <f t="shared" si="405"/>
        <v>-11.95</v>
      </c>
      <c r="R1677" s="180">
        <f t="shared" si="400"/>
        <v>-0.38610662358642966</v>
      </c>
      <c r="S1677" s="181" t="b">
        <f t="shared" si="406"/>
        <v>0</v>
      </c>
      <c r="T1677" s="178">
        <f t="shared" si="401"/>
        <v>0</v>
      </c>
      <c r="U1677" s="182" t="str">
        <f t="shared" si="402"/>
        <v>Sep</v>
      </c>
      <c r="V1677" s="178">
        <f t="shared" si="407"/>
        <v>0</v>
      </c>
      <c r="W1677" s="183">
        <f t="shared" si="408"/>
        <v>19</v>
      </c>
      <c r="X1677" s="184" t="b">
        <f t="shared" si="409"/>
        <v>0</v>
      </c>
      <c r="Y1677" s="183" t="b">
        <f t="shared" si="410"/>
        <v>0</v>
      </c>
      <c r="Z1677" s="138"/>
      <c r="AA1677" s="133"/>
      <c r="AB1677" s="133"/>
      <c r="AC1677" s="159"/>
      <c r="AD1677" s="139"/>
      <c r="AE1677" s="159" t="s">
        <v>3061</v>
      </c>
      <c r="AF1677" s="139">
        <v>10.158333333333333</v>
      </c>
    </row>
    <row r="1678" spans="1:32" s="185" customFormat="1" ht="12">
      <c r="A1678" s="159" t="s">
        <v>3061</v>
      </c>
      <c r="B1678" s="160" t="s">
        <v>4694</v>
      </c>
      <c r="C1678" s="161" t="s">
        <v>4761</v>
      </c>
      <c r="D1678" s="162">
        <v>1000004758</v>
      </c>
      <c r="E1678" s="160" t="s">
        <v>4762</v>
      </c>
      <c r="F1678" s="163">
        <v>46186</v>
      </c>
      <c r="G1678" s="137" t="str">
        <f t="shared" si="397"/>
        <v>Targeted Dealer</v>
      </c>
      <c r="H1678" s="159"/>
      <c r="I1678" s="177">
        <v>5</v>
      </c>
      <c r="J1678" s="177"/>
      <c r="K1678" s="178">
        <v>0</v>
      </c>
      <c r="L1678" s="178">
        <f t="shared" si="403"/>
        <v>5</v>
      </c>
      <c r="M1678" s="178" t="str">
        <f t="shared" si="404"/>
        <v>-</v>
      </c>
      <c r="N1678" s="179">
        <v>0</v>
      </c>
      <c r="O1678" s="180" t="str">
        <f t="shared" si="399"/>
        <v>Aug</v>
      </c>
      <c r="P1678" s="178">
        <v>15</v>
      </c>
      <c r="Q1678" s="181">
        <f t="shared" si="405"/>
        <v>-15</v>
      </c>
      <c r="R1678" s="180">
        <f t="shared" si="400"/>
        <v>-1</v>
      </c>
      <c r="S1678" s="181" t="b">
        <f t="shared" si="406"/>
        <v>0</v>
      </c>
      <c r="T1678" s="178">
        <f t="shared" si="401"/>
        <v>0</v>
      </c>
      <c r="U1678" s="182" t="str">
        <f t="shared" si="402"/>
        <v>Sep</v>
      </c>
      <c r="V1678" s="178">
        <f t="shared" si="407"/>
        <v>0</v>
      </c>
      <c r="W1678" s="183">
        <f t="shared" si="408"/>
        <v>0</v>
      </c>
      <c r="X1678" s="184" t="b">
        <f t="shared" si="409"/>
        <v>0</v>
      </c>
      <c r="Y1678" s="183" t="b">
        <f t="shared" si="410"/>
        <v>0</v>
      </c>
      <c r="Z1678" s="138"/>
      <c r="AA1678" s="133"/>
      <c r="AB1678" s="133"/>
      <c r="AC1678" s="159"/>
      <c r="AD1678" s="139"/>
      <c r="AE1678" s="159" t="s">
        <v>3061</v>
      </c>
      <c r="AF1678" s="139">
        <v>2.5</v>
      </c>
    </row>
    <row r="1679" spans="1:32" s="185" customFormat="1" ht="12">
      <c r="A1679" s="159" t="s">
        <v>3061</v>
      </c>
      <c r="B1679" s="160" t="s">
        <v>4694</v>
      </c>
      <c r="C1679" s="161" t="s">
        <v>4763</v>
      </c>
      <c r="D1679" s="162">
        <v>1000004793</v>
      </c>
      <c r="E1679" s="160" t="s">
        <v>4764</v>
      </c>
      <c r="F1679" s="163">
        <v>46196</v>
      </c>
      <c r="G1679" s="137" t="str">
        <f t="shared" si="397"/>
        <v>Targeted Dealer</v>
      </c>
      <c r="H1679" s="159"/>
      <c r="I1679" s="177">
        <v>25</v>
      </c>
      <c r="J1679" s="177"/>
      <c r="K1679" s="178">
        <v>0</v>
      </c>
      <c r="L1679" s="178">
        <f t="shared" si="403"/>
        <v>25</v>
      </c>
      <c r="M1679" s="178" t="str">
        <f t="shared" si="404"/>
        <v>-</v>
      </c>
      <c r="N1679" s="179">
        <v>0</v>
      </c>
      <c r="O1679" s="180" t="str">
        <f t="shared" si="399"/>
        <v>Aug</v>
      </c>
      <c r="P1679" s="178">
        <v>55</v>
      </c>
      <c r="Q1679" s="181">
        <f t="shared" si="405"/>
        <v>-55</v>
      </c>
      <c r="R1679" s="180">
        <f t="shared" si="400"/>
        <v>-1</v>
      </c>
      <c r="S1679" s="181" t="b">
        <f t="shared" si="406"/>
        <v>0</v>
      </c>
      <c r="T1679" s="178">
        <f t="shared" si="401"/>
        <v>0</v>
      </c>
      <c r="U1679" s="182" t="str">
        <f t="shared" si="402"/>
        <v>Sep</v>
      </c>
      <c r="V1679" s="178">
        <f t="shared" si="407"/>
        <v>0</v>
      </c>
      <c r="W1679" s="183">
        <f t="shared" si="408"/>
        <v>0</v>
      </c>
      <c r="X1679" s="184" t="b">
        <f t="shared" si="409"/>
        <v>0</v>
      </c>
      <c r="Y1679" s="183" t="b">
        <f t="shared" si="410"/>
        <v>0</v>
      </c>
      <c r="Z1679" s="138"/>
      <c r="AA1679" s="133"/>
      <c r="AB1679" s="133"/>
      <c r="AC1679" s="159"/>
      <c r="AD1679" s="139"/>
      <c r="AE1679" s="159" t="s">
        <v>3061</v>
      </c>
      <c r="AF1679" s="139">
        <v>15</v>
      </c>
    </row>
    <row r="1680" spans="1:32" s="185" customFormat="1" ht="12">
      <c r="A1680" s="159" t="s">
        <v>3061</v>
      </c>
      <c r="B1680" s="160" t="s">
        <v>4694</v>
      </c>
      <c r="C1680" s="161" t="s">
        <v>4765</v>
      </c>
      <c r="D1680" s="162">
        <v>1000004795</v>
      </c>
      <c r="E1680" s="160" t="s">
        <v>4766</v>
      </c>
      <c r="F1680" s="163">
        <v>46199</v>
      </c>
      <c r="G1680" s="137" t="str">
        <f t="shared" si="397"/>
        <v>Targeted Dealer</v>
      </c>
      <c r="H1680" s="159"/>
      <c r="I1680" s="177">
        <v>20</v>
      </c>
      <c r="J1680" s="177"/>
      <c r="K1680" s="178">
        <v>35</v>
      </c>
      <c r="L1680" s="178">
        <f t="shared" si="403"/>
        <v>-15</v>
      </c>
      <c r="M1680" s="178" t="str">
        <f t="shared" si="404"/>
        <v>-</v>
      </c>
      <c r="N1680" s="179">
        <v>0</v>
      </c>
      <c r="O1680" s="180" t="str">
        <f t="shared" si="399"/>
        <v>Aug</v>
      </c>
      <c r="P1680" s="178">
        <v>35</v>
      </c>
      <c r="Q1680" s="181">
        <f t="shared" si="405"/>
        <v>0</v>
      </c>
      <c r="R1680" s="180">
        <f t="shared" si="400"/>
        <v>0</v>
      </c>
      <c r="S1680" s="181" t="b">
        <f t="shared" si="406"/>
        <v>0</v>
      </c>
      <c r="T1680" s="178">
        <f t="shared" si="401"/>
        <v>0</v>
      </c>
      <c r="U1680" s="182" t="str">
        <f t="shared" si="402"/>
        <v>Sep</v>
      </c>
      <c r="V1680" s="178">
        <f t="shared" si="407"/>
        <v>0</v>
      </c>
      <c r="W1680" s="183">
        <f t="shared" si="408"/>
        <v>35</v>
      </c>
      <c r="X1680" s="184" t="b">
        <f t="shared" si="409"/>
        <v>0</v>
      </c>
      <c r="Y1680" s="183" t="b">
        <f t="shared" si="410"/>
        <v>0</v>
      </c>
      <c r="Z1680" s="138"/>
      <c r="AA1680" s="133"/>
      <c r="AB1680" s="133"/>
      <c r="AC1680" s="159"/>
      <c r="AD1680" s="139"/>
      <c r="AE1680" s="159" t="s">
        <v>3061</v>
      </c>
      <c r="AF1680" s="139">
        <v>11.166666666666666</v>
      </c>
    </row>
    <row r="1681" spans="1:32" s="185" customFormat="1" ht="12">
      <c r="A1681" s="159" t="s">
        <v>3061</v>
      </c>
      <c r="B1681" s="160" t="s">
        <v>4694</v>
      </c>
      <c r="C1681" s="161" t="s">
        <v>4767</v>
      </c>
      <c r="D1681" s="162">
        <v>1000004796</v>
      </c>
      <c r="E1681" s="160" t="s">
        <v>4768</v>
      </c>
      <c r="F1681" s="163">
        <v>46199</v>
      </c>
      <c r="G1681" s="137" t="str">
        <f t="shared" si="397"/>
        <v>Targeted Dealer</v>
      </c>
      <c r="H1681" s="159"/>
      <c r="I1681" s="177">
        <v>10</v>
      </c>
      <c r="J1681" s="177"/>
      <c r="K1681" s="178">
        <v>30</v>
      </c>
      <c r="L1681" s="178">
        <f t="shared" si="403"/>
        <v>-20</v>
      </c>
      <c r="M1681" s="178" t="str">
        <f t="shared" si="404"/>
        <v>-</v>
      </c>
      <c r="N1681" s="179">
        <v>0</v>
      </c>
      <c r="O1681" s="180" t="str">
        <f t="shared" si="399"/>
        <v>Aug</v>
      </c>
      <c r="P1681" s="178">
        <v>0</v>
      </c>
      <c r="Q1681" s="181">
        <f t="shared" si="405"/>
        <v>30</v>
      </c>
      <c r="R1681" s="180" t="str">
        <f t="shared" si="400"/>
        <v xml:space="preserve"> </v>
      </c>
      <c r="S1681" s="181" t="b">
        <f t="shared" si="406"/>
        <v>0</v>
      </c>
      <c r="T1681" s="178">
        <f t="shared" si="401"/>
        <v>0</v>
      </c>
      <c r="U1681" s="182" t="str">
        <f t="shared" si="402"/>
        <v>Sep</v>
      </c>
      <c r="V1681" s="178">
        <f t="shared" si="407"/>
        <v>0</v>
      </c>
      <c r="W1681" s="183">
        <f t="shared" si="408"/>
        <v>30</v>
      </c>
      <c r="X1681" s="184" t="b">
        <f t="shared" si="409"/>
        <v>0</v>
      </c>
      <c r="Y1681" s="183" t="b">
        <f t="shared" si="410"/>
        <v>0</v>
      </c>
      <c r="Z1681" s="138"/>
      <c r="AA1681" s="133"/>
      <c r="AB1681" s="133"/>
      <c r="AC1681" s="159"/>
      <c r="AD1681" s="139"/>
      <c r="AE1681" s="159" t="s">
        <v>3061</v>
      </c>
      <c r="AF1681" s="139">
        <v>9.1666666666666661</v>
      </c>
    </row>
    <row r="1682" spans="1:32" s="185" customFormat="1" ht="12">
      <c r="A1682" s="159" t="s">
        <v>3061</v>
      </c>
      <c r="B1682" s="160" t="s">
        <v>4694</v>
      </c>
      <c r="C1682" s="161" t="s">
        <v>4769</v>
      </c>
      <c r="D1682" s="162">
        <v>1000004798</v>
      </c>
      <c r="E1682" s="160" t="s">
        <v>4770</v>
      </c>
      <c r="F1682" s="163">
        <v>46201</v>
      </c>
      <c r="G1682" s="137" t="str">
        <f t="shared" si="397"/>
        <v>Targeted Dealer</v>
      </c>
      <c r="H1682" s="159"/>
      <c r="I1682" s="177">
        <v>25</v>
      </c>
      <c r="J1682" s="177"/>
      <c r="K1682" s="178">
        <v>40</v>
      </c>
      <c r="L1682" s="178">
        <f t="shared" si="403"/>
        <v>-15</v>
      </c>
      <c r="M1682" s="178" t="str">
        <f t="shared" si="404"/>
        <v>-</v>
      </c>
      <c r="N1682" s="179">
        <v>0</v>
      </c>
      <c r="O1682" s="180" t="str">
        <f t="shared" si="399"/>
        <v>Aug</v>
      </c>
      <c r="P1682" s="178">
        <v>40</v>
      </c>
      <c r="Q1682" s="181">
        <f t="shared" si="405"/>
        <v>0</v>
      </c>
      <c r="R1682" s="180">
        <f t="shared" si="400"/>
        <v>0</v>
      </c>
      <c r="S1682" s="181" t="b">
        <f t="shared" si="406"/>
        <v>0</v>
      </c>
      <c r="T1682" s="178">
        <f t="shared" si="401"/>
        <v>0</v>
      </c>
      <c r="U1682" s="182" t="str">
        <f t="shared" si="402"/>
        <v>Sep</v>
      </c>
      <c r="V1682" s="178">
        <f t="shared" si="407"/>
        <v>0</v>
      </c>
      <c r="W1682" s="183">
        <f t="shared" si="408"/>
        <v>40</v>
      </c>
      <c r="X1682" s="184" t="b">
        <f t="shared" si="409"/>
        <v>0</v>
      </c>
      <c r="Y1682" s="183" t="b">
        <f t="shared" si="410"/>
        <v>0</v>
      </c>
      <c r="Z1682" s="138"/>
      <c r="AA1682" s="133"/>
      <c r="AB1682" s="133"/>
      <c r="AC1682" s="159"/>
      <c r="AD1682" s="139"/>
      <c r="AE1682" s="159" t="s">
        <v>3061</v>
      </c>
      <c r="AF1682" s="139">
        <v>14.166666666666666</v>
      </c>
    </row>
    <row r="1683" spans="1:32" s="185" customFormat="1" ht="12">
      <c r="A1683" s="159" t="s">
        <v>3061</v>
      </c>
      <c r="B1683" s="160" t="s">
        <v>4694</v>
      </c>
      <c r="C1683" s="161" t="s">
        <v>4771</v>
      </c>
      <c r="D1683" s="162">
        <v>1000004800</v>
      </c>
      <c r="E1683" s="160" t="s">
        <v>4772</v>
      </c>
      <c r="F1683" s="163">
        <v>46201</v>
      </c>
      <c r="G1683" s="137" t="str">
        <f t="shared" si="397"/>
        <v>Targeted Dealer</v>
      </c>
      <c r="H1683" s="159"/>
      <c r="I1683" s="177">
        <v>10</v>
      </c>
      <c r="J1683" s="177"/>
      <c r="K1683" s="178">
        <v>30</v>
      </c>
      <c r="L1683" s="178">
        <f t="shared" si="403"/>
        <v>-20</v>
      </c>
      <c r="M1683" s="178" t="str">
        <f t="shared" si="404"/>
        <v>-</v>
      </c>
      <c r="N1683" s="179">
        <v>0</v>
      </c>
      <c r="O1683" s="180" t="str">
        <f t="shared" si="399"/>
        <v>Aug</v>
      </c>
      <c r="P1683" s="178">
        <v>0</v>
      </c>
      <c r="Q1683" s="181">
        <f t="shared" si="405"/>
        <v>30</v>
      </c>
      <c r="R1683" s="180" t="str">
        <f t="shared" si="400"/>
        <v xml:space="preserve"> </v>
      </c>
      <c r="S1683" s="181" t="b">
        <f t="shared" si="406"/>
        <v>0</v>
      </c>
      <c r="T1683" s="178">
        <f t="shared" si="401"/>
        <v>0</v>
      </c>
      <c r="U1683" s="182" t="str">
        <f t="shared" si="402"/>
        <v>Sep</v>
      </c>
      <c r="V1683" s="178">
        <f t="shared" si="407"/>
        <v>0</v>
      </c>
      <c r="W1683" s="183">
        <f t="shared" si="408"/>
        <v>30</v>
      </c>
      <c r="X1683" s="184" t="b">
        <f t="shared" si="409"/>
        <v>0</v>
      </c>
      <c r="Y1683" s="183" t="b">
        <f t="shared" si="410"/>
        <v>0</v>
      </c>
      <c r="Z1683" s="138"/>
      <c r="AA1683" s="133"/>
      <c r="AB1683" s="133"/>
      <c r="AC1683" s="159"/>
      <c r="AD1683" s="139"/>
      <c r="AE1683" s="159" t="s">
        <v>3061</v>
      </c>
      <c r="AF1683" s="139">
        <v>4.166666666666667</v>
      </c>
    </row>
    <row r="1684" spans="1:32" s="185" customFormat="1" ht="12">
      <c r="A1684" s="159" t="s">
        <v>3061</v>
      </c>
      <c r="B1684" s="160" t="s">
        <v>4694</v>
      </c>
      <c r="C1684" s="161" t="s">
        <v>4773</v>
      </c>
      <c r="D1684" s="162">
        <v>1000004811</v>
      </c>
      <c r="E1684" s="160" t="s">
        <v>4774</v>
      </c>
      <c r="F1684" s="163">
        <v>46203</v>
      </c>
      <c r="G1684" s="137" t="str">
        <f t="shared" si="397"/>
        <v>Targeted Dealer</v>
      </c>
      <c r="H1684" s="159"/>
      <c r="I1684" s="177">
        <v>25</v>
      </c>
      <c r="J1684" s="177"/>
      <c r="K1684" s="178">
        <v>60</v>
      </c>
      <c r="L1684" s="178">
        <f t="shared" si="403"/>
        <v>-35</v>
      </c>
      <c r="M1684" s="178" t="str">
        <f t="shared" si="404"/>
        <v>-</v>
      </c>
      <c r="N1684" s="179">
        <v>0</v>
      </c>
      <c r="O1684" s="180" t="str">
        <f t="shared" si="399"/>
        <v>Aug</v>
      </c>
      <c r="P1684" s="178">
        <v>60</v>
      </c>
      <c r="Q1684" s="181">
        <f t="shared" si="405"/>
        <v>0</v>
      </c>
      <c r="R1684" s="180">
        <f t="shared" si="400"/>
        <v>0</v>
      </c>
      <c r="S1684" s="181" t="b">
        <f t="shared" si="406"/>
        <v>0</v>
      </c>
      <c r="T1684" s="178">
        <f t="shared" si="401"/>
        <v>0</v>
      </c>
      <c r="U1684" s="182" t="str">
        <f t="shared" si="402"/>
        <v>Sep</v>
      </c>
      <c r="V1684" s="178">
        <f t="shared" si="407"/>
        <v>0</v>
      </c>
      <c r="W1684" s="183">
        <f t="shared" si="408"/>
        <v>60</v>
      </c>
      <c r="X1684" s="184" t="b">
        <f t="shared" si="409"/>
        <v>0</v>
      </c>
      <c r="Y1684" s="183" t="b">
        <f t="shared" si="410"/>
        <v>0</v>
      </c>
      <c r="Z1684" s="138"/>
      <c r="AA1684" s="133"/>
      <c r="AB1684" s="133"/>
      <c r="AC1684" s="159"/>
      <c r="AD1684" s="139"/>
      <c r="AE1684" s="159" t="s">
        <v>3061</v>
      </c>
      <c r="AF1684" s="139">
        <v>15</v>
      </c>
    </row>
    <row r="1685" spans="1:32" s="185" customFormat="1" ht="12">
      <c r="A1685" s="159" t="s">
        <v>3061</v>
      </c>
      <c r="B1685" s="160" t="s">
        <v>4694</v>
      </c>
      <c r="C1685" s="161" t="s">
        <v>4775</v>
      </c>
      <c r="D1685" s="162">
        <v>1000004833</v>
      </c>
      <c r="E1685" s="160" t="s">
        <v>4776</v>
      </c>
      <c r="F1685" s="163">
        <v>46219</v>
      </c>
      <c r="G1685" s="137" t="str">
        <f t="shared" ref="G1685:G1719" si="411">IF(I1685&gt;0,"Targeted Dealer","-")</f>
        <v>Targeted Dealer</v>
      </c>
      <c r="H1685" s="159"/>
      <c r="I1685" s="177">
        <v>50</v>
      </c>
      <c r="J1685" s="177"/>
      <c r="K1685" s="178">
        <v>60</v>
      </c>
      <c r="L1685" s="178">
        <f t="shared" si="403"/>
        <v>-10</v>
      </c>
      <c r="M1685" s="178" t="str">
        <f t="shared" si="404"/>
        <v>-</v>
      </c>
      <c r="N1685" s="179">
        <v>0</v>
      </c>
      <c r="O1685" s="180" t="str">
        <f t="shared" si="399"/>
        <v>Aug</v>
      </c>
      <c r="P1685" s="178">
        <v>65</v>
      </c>
      <c r="Q1685" s="181">
        <f t="shared" si="405"/>
        <v>-5</v>
      </c>
      <c r="R1685" s="180">
        <f t="shared" si="400"/>
        <v>-7.6923076923076872E-2</v>
      </c>
      <c r="S1685" s="181" t="b">
        <f t="shared" si="406"/>
        <v>0</v>
      </c>
      <c r="T1685" s="178">
        <f t="shared" si="401"/>
        <v>0</v>
      </c>
      <c r="U1685" s="182" t="str">
        <f t="shared" si="402"/>
        <v>Sep</v>
      </c>
      <c r="V1685" s="178">
        <f t="shared" si="407"/>
        <v>0</v>
      </c>
      <c r="W1685" s="183">
        <f t="shared" si="408"/>
        <v>60</v>
      </c>
      <c r="X1685" s="184" t="b">
        <f t="shared" si="409"/>
        <v>0</v>
      </c>
      <c r="Y1685" s="183" t="b">
        <f t="shared" si="410"/>
        <v>0</v>
      </c>
      <c r="Z1685" s="138"/>
      <c r="AA1685" s="133"/>
      <c r="AB1685" s="133"/>
      <c r="AC1685" s="159"/>
      <c r="AD1685" s="139"/>
      <c r="AE1685" s="159" t="s">
        <v>3061</v>
      </c>
      <c r="AF1685" s="139">
        <v>10.833333333333334</v>
      </c>
    </row>
    <row r="1686" spans="1:32" s="185" customFormat="1" ht="12">
      <c r="A1686" s="159" t="s">
        <v>3061</v>
      </c>
      <c r="B1686" s="160" t="s">
        <v>87</v>
      </c>
      <c r="C1686" s="161" t="s">
        <v>3735</v>
      </c>
      <c r="D1686" s="162">
        <v>1000001491</v>
      </c>
      <c r="E1686" s="160" t="s">
        <v>3727</v>
      </c>
      <c r="F1686" s="163">
        <v>44739</v>
      </c>
      <c r="G1686" s="137" t="str">
        <f t="shared" si="411"/>
        <v>Targeted Dealer</v>
      </c>
      <c r="H1686" s="159"/>
      <c r="I1686" s="177">
        <v>25</v>
      </c>
      <c r="J1686" s="177"/>
      <c r="K1686" s="178">
        <v>0</v>
      </c>
      <c r="L1686" s="178">
        <f t="shared" si="403"/>
        <v>25</v>
      </c>
      <c r="M1686" s="178" t="str">
        <f t="shared" si="404"/>
        <v>-</v>
      </c>
      <c r="N1686" s="179">
        <v>0</v>
      </c>
      <c r="O1686" s="180" t="str">
        <f t="shared" si="399"/>
        <v>Aug</v>
      </c>
      <c r="P1686" s="178">
        <v>0</v>
      </c>
      <c r="Q1686" s="181">
        <f t="shared" si="405"/>
        <v>0</v>
      </c>
      <c r="R1686" s="180" t="str">
        <f t="shared" si="400"/>
        <v xml:space="preserve"> </v>
      </c>
      <c r="S1686" s="181" t="b">
        <f t="shared" si="406"/>
        <v>0</v>
      </c>
      <c r="T1686" s="178">
        <f t="shared" si="401"/>
        <v>0</v>
      </c>
      <c r="U1686" s="182" t="str">
        <f t="shared" si="402"/>
        <v>Sep</v>
      </c>
      <c r="V1686" s="178">
        <f t="shared" si="407"/>
        <v>0</v>
      </c>
      <c r="W1686" s="183">
        <f t="shared" si="408"/>
        <v>0</v>
      </c>
      <c r="X1686" s="184" t="b">
        <f t="shared" si="409"/>
        <v>0</v>
      </c>
      <c r="Y1686" s="183" t="b">
        <f t="shared" si="410"/>
        <v>0</v>
      </c>
      <c r="Z1686" s="138"/>
      <c r="AA1686" s="133"/>
      <c r="AB1686" s="133"/>
      <c r="AC1686" s="159"/>
      <c r="AD1686" s="139"/>
      <c r="AE1686" s="159" t="s">
        <v>3061</v>
      </c>
      <c r="AF1686" s="139">
        <v>5</v>
      </c>
    </row>
    <row r="1687" spans="1:32" s="185" customFormat="1" ht="12">
      <c r="A1687" s="159" t="s">
        <v>3061</v>
      </c>
      <c r="B1687" s="160" t="s">
        <v>87</v>
      </c>
      <c r="C1687" s="161" t="s">
        <v>4777</v>
      </c>
      <c r="D1687" s="162">
        <v>1000001510</v>
      </c>
      <c r="E1687" s="160" t="s">
        <v>4778</v>
      </c>
      <c r="F1687" s="163">
        <v>44739</v>
      </c>
      <c r="G1687" s="137" t="str">
        <f t="shared" si="411"/>
        <v>Targeted Dealer</v>
      </c>
      <c r="H1687" s="159"/>
      <c r="I1687" s="177">
        <v>30</v>
      </c>
      <c r="J1687" s="177"/>
      <c r="K1687" s="178">
        <v>30</v>
      </c>
      <c r="L1687" s="178">
        <f t="shared" si="403"/>
        <v>0</v>
      </c>
      <c r="M1687" s="178" t="str">
        <f t="shared" si="404"/>
        <v>-</v>
      </c>
      <c r="N1687" s="179">
        <v>0</v>
      </c>
      <c r="O1687" s="180" t="str">
        <f t="shared" si="399"/>
        <v>Aug</v>
      </c>
      <c r="P1687" s="178">
        <v>30</v>
      </c>
      <c r="Q1687" s="181">
        <f t="shared" si="405"/>
        <v>0</v>
      </c>
      <c r="R1687" s="180">
        <f t="shared" si="400"/>
        <v>0</v>
      </c>
      <c r="S1687" s="181" t="b">
        <f t="shared" si="406"/>
        <v>0</v>
      </c>
      <c r="T1687" s="178">
        <f t="shared" si="401"/>
        <v>0</v>
      </c>
      <c r="U1687" s="182" t="str">
        <f t="shared" si="402"/>
        <v>Sep</v>
      </c>
      <c r="V1687" s="178">
        <f t="shared" si="407"/>
        <v>0</v>
      </c>
      <c r="W1687" s="183">
        <f t="shared" si="408"/>
        <v>30</v>
      </c>
      <c r="X1687" s="184" t="b">
        <f t="shared" si="409"/>
        <v>0</v>
      </c>
      <c r="Y1687" s="183" t="b">
        <f t="shared" si="410"/>
        <v>0</v>
      </c>
      <c r="Z1687" s="138"/>
      <c r="AA1687" s="133"/>
      <c r="AB1687" s="133"/>
      <c r="AC1687" s="159"/>
      <c r="AD1687" s="139"/>
      <c r="AE1687" s="159" t="s">
        <v>3061</v>
      </c>
      <c r="AF1687" s="139">
        <v>10</v>
      </c>
    </row>
    <row r="1688" spans="1:32" s="185" customFormat="1" ht="12">
      <c r="A1688" s="159" t="s">
        <v>3061</v>
      </c>
      <c r="B1688" s="160" t="s">
        <v>87</v>
      </c>
      <c r="C1688" s="161" t="s">
        <v>4779</v>
      </c>
      <c r="D1688" s="162">
        <v>1000004835</v>
      </c>
      <c r="E1688" s="160" t="s">
        <v>4780</v>
      </c>
      <c r="F1688" s="163">
        <v>46219</v>
      </c>
      <c r="G1688" s="137" t="str">
        <f t="shared" si="411"/>
        <v>Targeted Dealer</v>
      </c>
      <c r="H1688" s="159"/>
      <c r="I1688" s="177">
        <v>60</v>
      </c>
      <c r="J1688" s="177"/>
      <c r="K1688" s="178">
        <v>60</v>
      </c>
      <c r="L1688" s="178">
        <f t="shared" si="403"/>
        <v>0</v>
      </c>
      <c r="M1688" s="178" t="str">
        <f t="shared" si="404"/>
        <v>-</v>
      </c>
      <c r="N1688" s="179">
        <v>0</v>
      </c>
      <c r="O1688" s="180" t="str">
        <f t="shared" si="399"/>
        <v>Aug</v>
      </c>
      <c r="P1688" s="178">
        <v>60</v>
      </c>
      <c r="Q1688" s="181">
        <f t="shared" si="405"/>
        <v>0</v>
      </c>
      <c r="R1688" s="180">
        <f t="shared" si="400"/>
        <v>0</v>
      </c>
      <c r="S1688" s="181" t="b">
        <f t="shared" si="406"/>
        <v>0</v>
      </c>
      <c r="T1688" s="178">
        <f t="shared" si="401"/>
        <v>0</v>
      </c>
      <c r="U1688" s="182" t="str">
        <f t="shared" si="402"/>
        <v>Sep</v>
      </c>
      <c r="V1688" s="178">
        <f t="shared" si="407"/>
        <v>0</v>
      </c>
      <c r="W1688" s="183">
        <f t="shared" si="408"/>
        <v>60</v>
      </c>
      <c r="X1688" s="184" t="b">
        <f t="shared" si="409"/>
        <v>0</v>
      </c>
      <c r="Y1688" s="183" t="b">
        <f t="shared" si="410"/>
        <v>0</v>
      </c>
      <c r="Z1688" s="138"/>
      <c r="AA1688" s="133"/>
      <c r="AB1688" s="133"/>
      <c r="AC1688" s="159"/>
      <c r="AD1688" s="139"/>
      <c r="AE1688" s="159" t="s">
        <v>3061</v>
      </c>
      <c r="AF1688" s="139">
        <v>15</v>
      </c>
    </row>
    <row r="1689" spans="1:32" s="185" customFormat="1" ht="12">
      <c r="A1689" s="159" t="s">
        <v>3919</v>
      </c>
      <c r="B1689" s="160" t="s">
        <v>84</v>
      </c>
      <c r="C1689" s="161" t="s">
        <v>3559</v>
      </c>
      <c r="D1689" s="162">
        <v>1000004154</v>
      </c>
      <c r="E1689" s="160" t="s">
        <v>3542</v>
      </c>
      <c r="F1689" s="163">
        <v>45588</v>
      </c>
      <c r="G1689" s="137" t="str">
        <f t="shared" si="411"/>
        <v>Targeted Dealer</v>
      </c>
      <c r="H1689" s="159"/>
      <c r="I1689" s="177">
        <v>40</v>
      </c>
      <c r="J1689" s="177"/>
      <c r="K1689" s="178">
        <v>0</v>
      </c>
      <c r="L1689" s="178">
        <f t="shared" si="403"/>
        <v>40</v>
      </c>
      <c r="M1689" s="178" t="str">
        <f t="shared" si="404"/>
        <v>-</v>
      </c>
      <c r="N1689" s="179">
        <v>0</v>
      </c>
      <c r="O1689" s="180" t="str">
        <f t="shared" si="399"/>
        <v>Aug</v>
      </c>
      <c r="P1689" s="178">
        <v>5</v>
      </c>
      <c r="Q1689" s="181">
        <f t="shared" si="405"/>
        <v>-5</v>
      </c>
      <c r="R1689" s="180">
        <f t="shared" si="400"/>
        <v>-1</v>
      </c>
      <c r="S1689" s="181" t="b">
        <f t="shared" si="406"/>
        <v>0</v>
      </c>
      <c r="T1689" s="178">
        <f t="shared" si="401"/>
        <v>0</v>
      </c>
      <c r="U1689" s="182" t="str">
        <f t="shared" si="402"/>
        <v>Sep</v>
      </c>
      <c r="V1689" s="178">
        <f t="shared" si="407"/>
        <v>0</v>
      </c>
      <c r="W1689" s="183">
        <f t="shared" si="408"/>
        <v>0</v>
      </c>
      <c r="X1689" s="184" t="b">
        <f t="shared" si="409"/>
        <v>0</v>
      </c>
      <c r="Y1689" s="183" t="b">
        <f t="shared" si="410"/>
        <v>0</v>
      </c>
      <c r="Z1689" s="138"/>
      <c r="AA1689" s="133"/>
      <c r="AB1689" s="133"/>
      <c r="AC1689" s="159"/>
      <c r="AD1689" s="139"/>
      <c r="AE1689" s="159" t="s">
        <v>3919</v>
      </c>
      <c r="AF1689" s="139">
        <v>1.6666666666666667</v>
      </c>
    </row>
    <row r="1690" spans="1:32" s="185" customFormat="1" ht="12">
      <c r="A1690" s="159" t="s">
        <v>3919</v>
      </c>
      <c r="B1690" s="160" t="s">
        <v>84</v>
      </c>
      <c r="C1690" s="161" t="s">
        <v>4781</v>
      </c>
      <c r="D1690" s="162">
        <v>1000004780</v>
      </c>
      <c r="E1690" s="160" t="s">
        <v>4782</v>
      </c>
      <c r="F1690" s="163">
        <v>46190</v>
      </c>
      <c r="G1690" s="137" t="str">
        <f t="shared" si="411"/>
        <v>Targeted Dealer</v>
      </c>
      <c r="H1690" s="159"/>
      <c r="I1690" s="177">
        <v>25</v>
      </c>
      <c r="J1690" s="177"/>
      <c r="K1690" s="178">
        <v>7.5</v>
      </c>
      <c r="L1690" s="178">
        <f t="shared" si="403"/>
        <v>17.5</v>
      </c>
      <c r="M1690" s="178" t="str">
        <f t="shared" si="404"/>
        <v>-</v>
      </c>
      <c r="N1690" s="179">
        <v>0</v>
      </c>
      <c r="O1690" s="180" t="str">
        <f t="shared" si="399"/>
        <v>Aug</v>
      </c>
      <c r="P1690" s="178">
        <v>0</v>
      </c>
      <c r="Q1690" s="181">
        <f t="shared" si="405"/>
        <v>7.5</v>
      </c>
      <c r="R1690" s="180" t="str">
        <f t="shared" si="400"/>
        <v xml:space="preserve"> </v>
      </c>
      <c r="S1690" s="181" t="b">
        <f t="shared" si="406"/>
        <v>0</v>
      </c>
      <c r="T1690" s="178">
        <f t="shared" si="401"/>
        <v>0</v>
      </c>
      <c r="U1690" s="182" t="str">
        <f t="shared" si="402"/>
        <v>Sep</v>
      </c>
      <c r="V1690" s="178">
        <f t="shared" si="407"/>
        <v>0</v>
      </c>
      <c r="W1690" s="183">
        <f t="shared" si="408"/>
        <v>7.5</v>
      </c>
      <c r="X1690" s="184" t="b">
        <f t="shared" si="409"/>
        <v>0</v>
      </c>
      <c r="Y1690" s="183" t="b">
        <f t="shared" si="410"/>
        <v>0</v>
      </c>
      <c r="Z1690" s="138"/>
      <c r="AA1690" s="133"/>
      <c r="AB1690" s="133"/>
      <c r="AC1690" s="159"/>
      <c r="AD1690" s="139"/>
      <c r="AE1690" s="159" t="s">
        <v>3919</v>
      </c>
      <c r="AF1690" s="139">
        <v>5</v>
      </c>
    </row>
    <row r="1691" spans="1:32" s="185" customFormat="1" ht="12">
      <c r="A1691" s="159" t="s">
        <v>3061</v>
      </c>
      <c r="B1691" s="160" t="s">
        <v>101</v>
      </c>
      <c r="C1691" s="161" t="s">
        <v>4783</v>
      </c>
      <c r="D1691" s="162">
        <v>1000002029</v>
      </c>
      <c r="E1691" s="160" t="s">
        <v>4784</v>
      </c>
      <c r="F1691" s="163">
        <v>44739</v>
      </c>
      <c r="G1691" s="137" t="str">
        <f t="shared" si="411"/>
        <v>Targeted Dealer</v>
      </c>
      <c r="H1691" s="159"/>
      <c r="I1691" s="177">
        <v>315</v>
      </c>
      <c r="J1691" s="177"/>
      <c r="K1691" s="178">
        <v>300</v>
      </c>
      <c r="L1691" s="178">
        <f t="shared" si="403"/>
        <v>15</v>
      </c>
      <c r="M1691" s="178" t="str">
        <f t="shared" si="404"/>
        <v>-</v>
      </c>
      <c r="N1691" s="179">
        <v>0</v>
      </c>
      <c r="O1691" s="180" t="str">
        <f t="shared" si="399"/>
        <v>Aug</v>
      </c>
      <c r="P1691" s="178">
        <v>270.5</v>
      </c>
      <c r="Q1691" s="181">
        <f t="shared" si="405"/>
        <v>29.5</v>
      </c>
      <c r="R1691" s="180">
        <f t="shared" si="400"/>
        <v>0.10905730129390023</v>
      </c>
      <c r="S1691" s="181" t="b">
        <f t="shared" si="406"/>
        <v>0</v>
      </c>
      <c r="T1691" s="178">
        <f t="shared" si="401"/>
        <v>0</v>
      </c>
      <c r="U1691" s="182" t="str">
        <f t="shared" si="402"/>
        <v>Sep</v>
      </c>
      <c r="V1691" s="178">
        <f t="shared" si="407"/>
        <v>0</v>
      </c>
      <c r="W1691" s="183">
        <f t="shared" si="408"/>
        <v>300</v>
      </c>
      <c r="X1691" s="184" t="b">
        <f t="shared" si="409"/>
        <v>0</v>
      </c>
      <c r="Y1691" s="183" t="b">
        <f t="shared" si="410"/>
        <v>0</v>
      </c>
      <c r="Z1691" s="138"/>
      <c r="AA1691" s="133"/>
      <c r="AB1691" s="133"/>
      <c r="AC1691" s="159"/>
      <c r="AD1691" s="139"/>
      <c r="AE1691" s="159" t="s">
        <v>3061</v>
      </c>
      <c r="AF1691" s="139">
        <v>129.79166666666666</v>
      </c>
    </row>
    <row r="1692" spans="1:32" s="185" customFormat="1" ht="12">
      <c r="A1692" s="159" t="s">
        <v>3061</v>
      </c>
      <c r="B1692" s="160" t="s">
        <v>101</v>
      </c>
      <c r="C1692" s="161" t="s">
        <v>4785</v>
      </c>
      <c r="D1692" s="162">
        <v>1000002654</v>
      </c>
      <c r="E1692" s="160" t="s">
        <v>4786</v>
      </c>
      <c r="F1692" s="163">
        <v>44739</v>
      </c>
      <c r="G1692" s="137" t="str">
        <f t="shared" si="411"/>
        <v>Targeted Dealer</v>
      </c>
      <c r="H1692" s="159"/>
      <c r="I1692" s="177">
        <v>20</v>
      </c>
      <c r="J1692" s="177"/>
      <c r="K1692" s="178">
        <v>26</v>
      </c>
      <c r="L1692" s="178">
        <f t="shared" si="403"/>
        <v>-6</v>
      </c>
      <c r="M1692" s="178" t="str">
        <f t="shared" si="404"/>
        <v>-</v>
      </c>
      <c r="N1692" s="179">
        <v>0</v>
      </c>
      <c r="O1692" s="180" t="str">
        <f t="shared" si="399"/>
        <v>Aug</v>
      </c>
      <c r="P1692" s="178">
        <v>25.5</v>
      </c>
      <c r="Q1692" s="181">
        <f t="shared" si="405"/>
        <v>0.5</v>
      </c>
      <c r="R1692" s="180">
        <f t="shared" si="400"/>
        <v>1.9607843137254832E-2</v>
      </c>
      <c r="S1692" s="181" t="b">
        <f t="shared" si="406"/>
        <v>0</v>
      </c>
      <c r="T1692" s="178">
        <f t="shared" si="401"/>
        <v>0</v>
      </c>
      <c r="U1692" s="182" t="str">
        <f t="shared" si="402"/>
        <v>Sep</v>
      </c>
      <c r="V1692" s="178">
        <f t="shared" si="407"/>
        <v>0</v>
      </c>
      <c r="W1692" s="183">
        <f t="shared" si="408"/>
        <v>26</v>
      </c>
      <c r="X1692" s="184" t="b">
        <f t="shared" si="409"/>
        <v>0</v>
      </c>
      <c r="Y1692" s="183" t="b">
        <f t="shared" si="410"/>
        <v>0</v>
      </c>
      <c r="Z1692" s="138"/>
      <c r="AA1692" s="133"/>
      <c r="AB1692" s="133"/>
      <c r="AC1692" s="159"/>
      <c r="AD1692" s="139"/>
      <c r="AE1692" s="159" t="s">
        <v>3061</v>
      </c>
      <c r="AF1692" s="139">
        <v>10.25</v>
      </c>
    </row>
    <row r="1693" spans="1:32" s="185" customFormat="1" ht="12">
      <c r="A1693" s="159" t="s">
        <v>3061</v>
      </c>
      <c r="B1693" s="160" t="s">
        <v>101</v>
      </c>
      <c r="C1693" s="161" t="s">
        <v>4787</v>
      </c>
      <c r="D1693" s="162">
        <v>1000004799</v>
      </c>
      <c r="E1693" s="160" t="s">
        <v>4788</v>
      </c>
      <c r="F1693" s="163">
        <v>46201</v>
      </c>
      <c r="G1693" s="137" t="str">
        <f t="shared" si="411"/>
        <v>Targeted Dealer</v>
      </c>
      <c r="H1693" s="159"/>
      <c r="I1693" s="177">
        <v>20</v>
      </c>
      <c r="J1693" s="177"/>
      <c r="K1693" s="178">
        <v>0</v>
      </c>
      <c r="L1693" s="178">
        <f t="shared" si="403"/>
        <v>20</v>
      </c>
      <c r="M1693" s="178" t="str">
        <f t="shared" si="404"/>
        <v>-</v>
      </c>
      <c r="N1693" s="179">
        <v>0</v>
      </c>
      <c r="O1693" s="180" t="str">
        <f t="shared" si="399"/>
        <v>Aug</v>
      </c>
      <c r="P1693" s="178">
        <v>0</v>
      </c>
      <c r="Q1693" s="181">
        <f t="shared" si="405"/>
        <v>0</v>
      </c>
      <c r="R1693" s="180" t="str">
        <f t="shared" si="400"/>
        <v xml:space="preserve"> </v>
      </c>
      <c r="S1693" s="181" t="b">
        <f t="shared" si="406"/>
        <v>0</v>
      </c>
      <c r="T1693" s="178">
        <f t="shared" si="401"/>
        <v>0</v>
      </c>
      <c r="U1693" s="182" t="str">
        <f t="shared" si="402"/>
        <v>Sep</v>
      </c>
      <c r="V1693" s="178">
        <f t="shared" si="407"/>
        <v>0</v>
      </c>
      <c r="W1693" s="183">
        <f t="shared" si="408"/>
        <v>0</v>
      </c>
      <c r="X1693" s="184" t="b">
        <f t="shared" si="409"/>
        <v>0</v>
      </c>
      <c r="Y1693" s="183" t="b">
        <f t="shared" si="410"/>
        <v>0</v>
      </c>
      <c r="Z1693" s="138"/>
      <c r="AA1693" s="133"/>
      <c r="AB1693" s="133"/>
      <c r="AC1693" s="159"/>
      <c r="AD1693" s="139"/>
      <c r="AE1693" s="159" t="s">
        <v>3061</v>
      </c>
      <c r="AF1693" s="139">
        <v>2.0833333333333335</v>
      </c>
    </row>
    <row r="1694" spans="1:32" s="185" customFormat="1" ht="12">
      <c r="A1694" s="159" t="s">
        <v>3061</v>
      </c>
      <c r="B1694" s="160" t="s">
        <v>101</v>
      </c>
      <c r="C1694" s="161" t="s">
        <v>4789</v>
      </c>
      <c r="D1694" s="162">
        <v>1000004812</v>
      </c>
      <c r="E1694" s="160" t="s">
        <v>4790</v>
      </c>
      <c r="F1694" s="163">
        <v>46203</v>
      </c>
      <c r="G1694" s="137" t="str">
        <f t="shared" si="411"/>
        <v>Targeted Dealer</v>
      </c>
      <c r="H1694" s="159"/>
      <c r="I1694" s="177">
        <v>30</v>
      </c>
      <c r="J1694" s="177"/>
      <c r="K1694" s="178">
        <v>60</v>
      </c>
      <c r="L1694" s="178">
        <f t="shared" si="403"/>
        <v>-30</v>
      </c>
      <c r="M1694" s="178" t="str">
        <f t="shared" si="404"/>
        <v>-</v>
      </c>
      <c r="N1694" s="179">
        <v>0</v>
      </c>
      <c r="O1694" s="180" t="str">
        <f t="shared" si="399"/>
        <v>Aug</v>
      </c>
      <c r="P1694" s="178">
        <v>42.5</v>
      </c>
      <c r="Q1694" s="181">
        <f t="shared" si="405"/>
        <v>17.5</v>
      </c>
      <c r="R1694" s="180">
        <f t="shared" si="400"/>
        <v>0.41176470588235303</v>
      </c>
      <c r="S1694" s="181" t="b">
        <f t="shared" si="406"/>
        <v>0</v>
      </c>
      <c r="T1694" s="178">
        <f t="shared" si="401"/>
        <v>0</v>
      </c>
      <c r="U1694" s="182" t="str">
        <f t="shared" si="402"/>
        <v>Sep</v>
      </c>
      <c r="V1694" s="178">
        <f t="shared" si="407"/>
        <v>0</v>
      </c>
      <c r="W1694" s="183">
        <f t="shared" si="408"/>
        <v>60</v>
      </c>
      <c r="X1694" s="184" t="b">
        <f t="shared" si="409"/>
        <v>0</v>
      </c>
      <c r="Y1694" s="183" t="b">
        <f t="shared" si="410"/>
        <v>0</v>
      </c>
      <c r="Z1694" s="138"/>
      <c r="AA1694" s="133"/>
      <c r="AB1694" s="133"/>
      <c r="AC1694" s="159"/>
      <c r="AD1694" s="139"/>
      <c r="AE1694" s="159" t="s">
        <v>3061</v>
      </c>
      <c r="AF1694" s="139">
        <v>13.333333333333334</v>
      </c>
    </row>
    <row r="1695" spans="1:32" s="185" customFormat="1" ht="12">
      <c r="A1695" s="159" t="s">
        <v>3061</v>
      </c>
      <c r="B1695" s="160" t="s">
        <v>101</v>
      </c>
      <c r="C1695" s="161" t="s">
        <v>4791</v>
      </c>
      <c r="D1695" s="162">
        <v>1000004816</v>
      </c>
      <c r="E1695" s="160" t="s">
        <v>4792</v>
      </c>
      <c r="F1695" s="163">
        <v>46203</v>
      </c>
      <c r="G1695" s="137" t="str">
        <f t="shared" si="411"/>
        <v>Targeted Dealer</v>
      </c>
      <c r="H1695" s="159"/>
      <c r="I1695" s="177">
        <v>25</v>
      </c>
      <c r="J1695" s="177"/>
      <c r="K1695" s="178">
        <v>25</v>
      </c>
      <c r="L1695" s="178">
        <f t="shared" si="403"/>
        <v>0</v>
      </c>
      <c r="M1695" s="178" t="str">
        <f t="shared" si="404"/>
        <v>-</v>
      </c>
      <c r="N1695" s="179">
        <v>0</v>
      </c>
      <c r="O1695" s="180" t="str">
        <f t="shared" si="399"/>
        <v>Aug</v>
      </c>
      <c r="P1695" s="178">
        <v>40</v>
      </c>
      <c r="Q1695" s="181">
        <f t="shared" si="405"/>
        <v>-15</v>
      </c>
      <c r="R1695" s="180">
        <f t="shared" si="400"/>
        <v>-0.375</v>
      </c>
      <c r="S1695" s="181" t="b">
        <f t="shared" si="406"/>
        <v>0</v>
      </c>
      <c r="T1695" s="178">
        <f t="shared" si="401"/>
        <v>0</v>
      </c>
      <c r="U1695" s="182" t="str">
        <f t="shared" si="402"/>
        <v>Sep</v>
      </c>
      <c r="V1695" s="178">
        <f t="shared" si="407"/>
        <v>0</v>
      </c>
      <c r="W1695" s="183">
        <f t="shared" si="408"/>
        <v>25</v>
      </c>
      <c r="X1695" s="184" t="b">
        <f t="shared" si="409"/>
        <v>0</v>
      </c>
      <c r="Y1695" s="183" t="b">
        <f t="shared" si="410"/>
        <v>0</v>
      </c>
      <c r="Z1695" s="138"/>
      <c r="AA1695" s="133"/>
      <c r="AB1695" s="133"/>
      <c r="AC1695" s="159"/>
      <c r="AD1695" s="139"/>
      <c r="AE1695" s="159" t="s">
        <v>3061</v>
      </c>
      <c r="AF1695" s="139">
        <v>9.1666666666666661</v>
      </c>
    </row>
    <row r="1696" spans="1:32" s="185" customFormat="1" ht="12">
      <c r="A1696" s="159" t="s">
        <v>3061</v>
      </c>
      <c r="B1696" s="160" t="s">
        <v>101</v>
      </c>
      <c r="C1696" s="161" t="s">
        <v>4793</v>
      </c>
      <c r="D1696" s="162">
        <v>1000004819</v>
      </c>
      <c r="E1696" s="160" t="s">
        <v>4794</v>
      </c>
      <c r="F1696" s="163">
        <v>46210</v>
      </c>
      <c r="G1696" s="137" t="str">
        <f t="shared" si="411"/>
        <v>Targeted Dealer</v>
      </c>
      <c r="H1696" s="159"/>
      <c r="I1696" s="177">
        <v>25</v>
      </c>
      <c r="J1696" s="177"/>
      <c r="K1696" s="178">
        <v>26</v>
      </c>
      <c r="L1696" s="178">
        <f t="shared" si="403"/>
        <v>-1</v>
      </c>
      <c r="M1696" s="178" t="str">
        <f t="shared" si="404"/>
        <v>-</v>
      </c>
      <c r="N1696" s="179">
        <v>0</v>
      </c>
      <c r="O1696" s="180" t="str">
        <f t="shared" si="399"/>
        <v>Aug</v>
      </c>
      <c r="P1696" s="178">
        <v>25</v>
      </c>
      <c r="Q1696" s="181">
        <f t="shared" si="405"/>
        <v>1</v>
      </c>
      <c r="R1696" s="180">
        <f t="shared" si="400"/>
        <v>4.0000000000000036E-2</v>
      </c>
      <c r="S1696" s="181" t="b">
        <f t="shared" si="406"/>
        <v>0</v>
      </c>
      <c r="T1696" s="178">
        <f t="shared" si="401"/>
        <v>0</v>
      </c>
      <c r="U1696" s="182" t="str">
        <f t="shared" si="402"/>
        <v>Sep</v>
      </c>
      <c r="V1696" s="178">
        <f t="shared" si="407"/>
        <v>0</v>
      </c>
      <c r="W1696" s="183">
        <f t="shared" si="408"/>
        <v>26</v>
      </c>
      <c r="X1696" s="184" t="b">
        <f t="shared" si="409"/>
        <v>0</v>
      </c>
      <c r="Y1696" s="183" t="b">
        <f t="shared" si="410"/>
        <v>0</v>
      </c>
      <c r="Z1696" s="138"/>
      <c r="AA1696" s="133"/>
      <c r="AB1696" s="133"/>
      <c r="AC1696" s="159"/>
      <c r="AD1696" s="139"/>
      <c r="AE1696" s="159" t="s">
        <v>3061</v>
      </c>
      <c r="AF1696" s="139">
        <v>8.3333333333333339</v>
      </c>
    </row>
    <row r="1697" spans="1:32" s="185" customFormat="1" ht="12">
      <c r="A1697" s="159" t="s">
        <v>3061</v>
      </c>
      <c r="B1697" s="160" t="s">
        <v>101</v>
      </c>
      <c r="C1697" s="161" t="s">
        <v>4795</v>
      </c>
      <c r="D1697" s="162">
        <v>1000004821</v>
      </c>
      <c r="E1697" s="160" t="s">
        <v>4796</v>
      </c>
      <c r="F1697" s="163">
        <v>46218</v>
      </c>
      <c r="G1697" s="137" t="str">
        <f t="shared" si="411"/>
        <v>Targeted Dealer</v>
      </c>
      <c r="H1697" s="159"/>
      <c r="I1697" s="177">
        <v>25</v>
      </c>
      <c r="J1697" s="177"/>
      <c r="K1697" s="178">
        <v>25</v>
      </c>
      <c r="L1697" s="178">
        <f t="shared" si="403"/>
        <v>0</v>
      </c>
      <c r="M1697" s="178" t="str">
        <f t="shared" si="404"/>
        <v>-</v>
      </c>
      <c r="N1697" s="179">
        <v>0</v>
      </c>
      <c r="O1697" s="180" t="str">
        <f t="shared" si="399"/>
        <v>Aug</v>
      </c>
      <c r="P1697" s="178">
        <v>37</v>
      </c>
      <c r="Q1697" s="181">
        <f t="shared" si="405"/>
        <v>-12</v>
      </c>
      <c r="R1697" s="180">
        <f t="shared" si="400"/>
        <v>-0.32432432432432434</v>
      </c>
      <c r="S1697" s="181" t="b">
        <f t="shared" si="406"/>
        <v>0</v>
      </c>
      <c r="T1697" s="178">
        <f t="shared" si="401"/>
        <v>0</v>
      </c>
      <c r="U1697" s="182" t="str">
        <f t="shared" si="402"/>
        <v>Sep</v>
      </c>
      <c r="V1697" s="178">
        <f t="shared" si="407"/>
        <v>0</v>
      </c>
      <c r="W1697" s="183">
        <f t="shared" si="408"/>
        <v>25</v>
      </c>
      <c r="X1697" s="184" t="b">
        <f t="shared" si="409"/>
        <v>0</v>
      </c>
      <c r="Y1697" s="183" t="b">
        <f t="shared" si="410"/>
        <v>0</v>
      </c>
      <c r="Z1697" s="138"/>
      <c r="AA1697" s="133"/>
      <c r="AB1697" s="133"/>
      <c r="AC1697" s="159"/>
      <c r="AD1697" s="139"/>
      <c r="AE1697" s="159" t="s">
        <v>3061</v>
      </c>
      <c r="AF1697" s="139">
        <v>8.25</v>
      </c>
    </row>
    <row r="1698" spans="1:32" s="185" customFormat="1" ht="12">
      <c r="A1698" s="159" t="s">
        <v>3061</v>
      </c>
      <c r="B1698" s="160" t="s">
        <v>101</v>
      </c>
      <c r="C1698" s="161" t="s">
        <v>4797</v>
      </c>
      <c r="D1698" s="162">
        <v>1000004838</v>
      </c>
      <c r="E1698" s="160" t="s">
        <v>4798</v>
      </c>
      <c r="F1698" s="163">
        <v>46220</v>
      </c>
      <c r="G1698" s="137" t="str">
        <f t="shared" si="411"/>
        <v>Targeted Dealer</v>
      </c>
      <c r="H1698" s="159"/>
      <c r="I1698" s="177">
        <v>90</v>
      </c>
      <c r="J1698" s="177"/>
      <c r="K1698" s="178">
        <v>112</v>
      </c>
      <c r="L1698" s="178">
        <f t="shared" si="403"/>
        <v>-22</v>
      </c>
      <c r="M1698" s="178" t="str">
        <f t="shared" si="404"/>
        <v>-</v>
      </c>
      <c r="N1698" s="179">
        <v>0</v>
      </c>
      <c r="O1698" s="180" t="str">
        <f t="shared" si="399"/>
        <v>Aug</v>
      </c>
      <c r="P1698" s="178">
        <v>140</v>
      </c>
      <c r="Q1698" s="181">
        <f t="shared" si="405"/>
        <v>-28</v>
      </c>
      <c r="R1698" s="180">
        <f t="shared" si="400"/>
        <v>-0.19999999999999996</v>
      </c>
      <c r="S1698" s="181" t="b">
        <f t="shared" si="406"/>
        <v>0</v>
      </c>
      <c r="T1698" s="178">
        <f t="shared" si="401"/>
        <v>0</v>
      </c>
      <c r="U1698" s="182" t="str">
        <f t="shared" si="402"/>
        <v>Sep</v>
      </c>
      <c r="V1698" s="178">
        <f t="shared" si="407"/>
        <v>0</v>
      </c>
      <c r="W1698" s="183">
        <f t="shared" si="408"/>
        <v>112</v>
      </c>
      <c r="X1698" s="184" t="b">
        <f t="shared" si="409"/>
        <v>0</v>
      </c>
      <c r="Y1698" s="183" t="b">
        <f t="shared" si="410"/>
        <v>0</v>
      </c>
      <c r="Z1698" s="138"/>
      <c r="AA1698" s="133"/>
      <c r="AB1698" s="133"/>
      <c r="AC1698" s="159"/>
      <c r="AD1698" s="139"/>
      <c r="AE1698" s="159" t="s">
        <v>3061</v>
      </c>
      <c r="AF1698" s="139">
        <v>27.583333333333332</v>
      </c>
    </row>
    <row r="1699" spans="1:32" s="185" customFormat="1" ht="12">
      <c r="A1699" s="159" t="s">
        <v>3918</v>
      </c>
      <c r="B1699" s="160" t="s">
        <v>76</v>
      </c>
      <c r="C1699" s="161" t="s">
        <v>4799</v>
      </c>
      <c r="D1699" s="162">
        <v>1000001893</v>
      </c>
      <c r="E1699" s="160" t="s">
        <v>4800</v>
      </c>
      <c r="F1699" s="163">
        <v>44739</v>
      </c>
      <c r="G1699" s="137" t="str">
        <f t="shared" si="411"/>
        <v>Targeted Dealer</v>
      </c>
      <c r="H1699" s="159"/>
      <c r="I1699" s="177">
        <v>30</v>
      </c>
      <c r="J1699" s="177"/>
      <c r="K1699" s="178">
        <v>13</v>
      </c>
      <c r="L1699" s="178">
        <f t="shared" si="403"/>
        <v>17</v>
      </c>
      <c r="M1699" s="178" t="str">
        <f t="shared" si="404"/>
        <v>-</v>
      </c>
      <c r="N1699" s="179">
        <v>0</v>
      </c>
      <c r="O1699" s="180" t="str">
        <f t="shared" si="399"/>
        <v>Aug</v>
      </c>
      <c r="P1699" s="178">
        <v>11</v>
      </c>
      <c r="Q1699" s="181">
        <f t="shared" si="405"/>
        <v>2</v>
      </c>
      <c r="R1699" s="180">
        <f t="shared" si="400"/>
        <v>0.18181818181818188</v>
      </c>
      <c r="S1699" s="181" t="b">
        <f t="shared" si="406"/>
        <v>0</v>
      </c>
      <c r="T1699" s="178">
        <f t="shared" si="401"/>
        <v>0</v>
      </c>
      <c r="U1699" s="182" t="str">
        <f t="shared" si="402"/>
        <v>Sep</v>
      </c>
      <c r="V1699" s="178">
        <f t="shared" si="407"/>
        <v>0</v>
      </c>
      <c r="W1699" s="183">
        <f t="shared" si="408"/>
        <v>13</v>
      </c>
      <c r="X1699" s="184" t="b">
        <f t="shared" si="409"/>
        <v>0</v>
      </c>
      <c r="Y1699" s="183" t="b">
        <f t="shared" si="410"/>
        <v>0</v>
      </c>
      <c r="Z1699" s="138"/>
      <c r="AA1699" s="133"/>
      <c r="AB1699" s="133"/>
      <c r="AC1699" s="159"/>
      <c r="AD1699" s="139"/>
      <c r="AE1699" s="159" t="s">
        <v>3918</v>
      </c>
      <c r="AF1699" s="139">
        <v>3.6666666666666665</v>
      </c>
    </row>
    <row r="1700" spans="1:32" s="185" customFormat="1" ht="12">
      <c r="A1700" s="159" t="s">
        <v>3918</v>
      </c>
      <c r="B1700" s="160" t="s">
        <v>76</v>
      </c>
      <c r="C1700" s="161" t="s">
        <v>4801</v>
      </c>
      <c r="D1700" s="162">
        <v>1000004844</v>
      </c>
      <c r="E1700" s="160" t="s">
        <v>4802</v>
      </c>
      <c r="F1700" s="163">
        <v>46231</v>
      </c>
      <c r="G1700" s="137" t="str">
        <f t="shared" si="411"/>
        <v>Targeted Dealer</v>
      </c>
      <c r="H1700" s="159"/>
      <c r="I1700" s="177">
        <v>50</v>
      </c>
      <c r="J1700" s="177"/>
      <c r="K1700" s="178">
        <v>50.75</v>
      </c>
      <c r="L1700" s="178">
        <f t="shared" si="403"/>
        <v>-0.75</v>
      </c>
      <c r="M1700" s="178" t="str">
        <f t="shared" si="404"/>
        <v>-</v>
      </c>
      <c r="N1700" s="179">
        <v>0</v>
      </c>
      <c r="O1700" s="180" t="str">
        <f t="shared" si="399"/>
        <v>Aug</v>
      </c>
      <c r="P1700" s="178">
        <v>40</v>
      </c>
      <c r="Q1700" s="181">
        <f t="shared" si="405"/>
        <v>10.75</v>
      </c>
      <c r="R1700" s="180">
        <f t="shared" si="400"/>
        <v>0.26875000000000004</v>
      </c>
      <c r="S1700" s="181" t="b">
        <f t="shared" si="406"/>
        <v>0</v>
      </c>
      <c r="T1700" s="178">
        <f t="shared" si="401"/>
        <v>0</v>
      </c>
      <c r="U1700" s="182" t="str">
        <f t="shared" si="402"/>
        <v>Sep</v>
      </c>
      <c r="V1700" s="178">
        <f t="shared" si="407"/>
        <v>0</v>
      </c>
      <c r="W1700" s="183">
        <f t="shared" si="408"/>
        <v>50.75</v>
      </c>
      <c r="X1700" s="184" t="b">
        <f t="shared" si="409"/>
        <v>0</v>
      </c>
      <c r="Y1700" s="183" t="b">
        <f t="shared" si="410"/>
        <v>0</v>
      </c>
      <c r="Z1700" s="138"/>
      <c r="AA1700" s="133"/>
      <c r="AB1700" s="133"/>
      <c r="AC1700" s="159"/>
      <c r="AD1700" s="139"/>
      <c r="AE1700" s="159" t="s">
        <v>3918</v>
      </c>
      <c r="AF1700" s="139">
        <v>8.8333333333333339</v>
      </c>
    </row>
    <row r="1701" spans="1:32" s="185" customFormat="1" ht="12">
      <c r="A1701" s="159" t="s">
        <v>3061</v>
      </c>
      <c r="B1701" s="160" t="s">
        <v>3172</v>
      </c>
      <c r="C1701" s="161" t="s">
        <v>4803</v>
      </c>
      <c r="D1701" s="162">
        <v>1000004820</v>
      </c>
      <c r="E1701" s="160" t="s">
        <v>4804</v>
      </c>
      <c r="F1701" s="163">
        <v>46213</v>
      </c>
      <c r="G1701" s="137" t="str">
        <f t="shared" si="411"/>
        <v>Targeted Dealer</v>
      </c>
      <c r="H1701" s="159"/>
      <c r="I1701" s="177">
        <v>25</v>
      </c>
      <c r="J1701" s="177"/>
      <c r="K1701" s="178">
        <v>25</v>
      </c>
      <c r="L1701" s="178">
        <f t="shared" si="403"/>
        <v>0</v>
      </c>
      <c r="M1701" s="178" t="str">
        <f t="shared" si="404"/>
        <v>-</v>
      </c>
      <c r="N1701" s="179">
        <v>0</v>
      </c>
      <c r="O1701" s="180" t="str">
        <f t="shared" si="399"/>
        <v>Aug</v>
      </c>
      <c r="P1701" s="178">
        <v>25</v>
      </c>
      <c r="Q1701" s="181">
        <f t="shared" si="405"/>
        <v>0</v>
      </c>
      <c r="R1701" s="180">
        <f t="shared" si="400"/>
        <v>0</v>
      </c>
      <c r="S1701" s="181" t="b">
        <f t="shared" si="406"/>
        <v>0</v>
      </c>
      <c r="T1701" s="178">
        <f t="shared" si="401"/>
        <v>0</v>
      </c>
      <c r="U1701" s="182" t="str">
        <f t="shared" si="402"/>
        <v>Sep</v>
      </c>
      <c r="V1701" s="178">
        <f t="shared" si="407"/>
        <v>0</v>
      </c>
      <c r="W1701" s="183">
        <f t="shared" si="408"/>
        <v>25</v>
      </c>
      <c r="X1701" s="184" t="b">
        <f t="shared" si="409"/>
        <v>0</v>
      </c>
      <c r="Y1701" s="183" t="b">
        <f t="shared" si="410"/>
        <v>0</v>
      </c>
      <c r="Z1701" s="138"/>
      <c r="AA1701" s="133"/>
      <c r="AB1701" s="133"/>
      <c r="AC1701" s="159"/>
      <c r="AD1701" s="139"/>
      <c r="AE1701" s="159" t="s">
        <v>3061</v>
      </c>
      <c r="AF1701" s="139">
        <v>8.3333333333333339</v>
      </c>
    </row>
    <row r="1702" spans="1:32" s="185" customFormat="1" ht="12">
      <c r="A1702" s="159" t="s">
        <v>3919</v>
      </c>
      <c r="B1702" s="160" t="s">
        <v>80</v>
      </c>
      <c r="C1702" s="161" t="s">
        <v>2896</v>
      </c>
      <c r="D1702" s="162">
        <v>1000002777</v>
      </c>
      <c r="E1702" s="160" t="s">
        <v>2897</v>
      </c>
      <c r="F1702" s="163">
        <v>44741</v>
      </c>
      <c r="G1702" s="137" t="str">
        <f t="shared" si="411"/>
        <v>Targeted Dealer</v>
      </c>
      <c r="H1702" s="159"/>
      <c r="I1702" s="177">
        <v>50</v>
      </c>
      <c r="J1702" s="177"/>
      <c r="K1702" s="178">
        <v>0</v>
      </c>
      <c r="L1702" s="178">
        <f t="shared" si="403"/>
        <v>50</v>
      </c>
      <c r="M1702" s="178" t="str">
        <f t="shared" si="404"/>
        <v>-</v>
      </c>
      <c r="N1702" s="179">
        <v>10</v>
      </c>
      <c r="O1702" s="180" t="str">
        <f t="shared" si="399"/>
        <v>Aug</v>
      </c>
      <c r="P1702" s="178">
        <v>30</v>
      </c>
      <c r="Q1702" s="181">
        <f t="shared" si="405"/>
        <v>-30</v>
      </c>
      <c r="R1702" s="180">
        <f t="shared" si="400"/>
        <v>-1</v>
      </c>
      <c r="S1702" s="181" t="str">
        <f t="shared" si="406"/>
        <v>DEGROWTH</v>
      </c>
      <c r="T1702" s="178">
        <f t="shared" si="401"/>
        <v>10</v>
      </c>
      <c r="U1702" s="182" t="str">
        <f t="shared" si="402"/>
        <v>Sep</v>
      </c>
      <c r="V1702" s="178">
        <f t="shared" si="407"/>
        <v>10</v>
      </c>
      <c r="W1702" s="183">
        <f t="shared" si="408"/>
        <v>-10</v>
      </c>
      <c r="X1702" s="184" t="b">
        <f t="shared" si="409"/>
        <v>0</v>
      </c>
      <c r="Y1702" s="183" t="str">
        <f t="shared" si="410"/>
        <v>GROWTH</v>
      </c>
      <c r="Z1702" s="138"/>
      <c r="AA1702" s="133"/>
      <c r="AB1702" s="133"/>
      <c r="AC1702" s="159"/>
      <c r="AD1702" s="139"/>
      <c r="AE1702" s="159" t="s">
        <v>3919</v>
      </c>
      <c r="AF1702" s="139">
        <v>8.3250000000000011</v>
      </c>
    </row>
    <row r="1703" spans="1:32" s="185" customFormat="1" ht="12">
      <c r="A1703" s="159" t="s">
        <v>3919</v>
      </c>
      <c r="B1703" s="160" t="s">
        <v>80</v>
      </c>
      <c r="C1703" s="161" t="s">
        <v>4805</v>
      </c>
      <c r="D1703" s="162">
        <v>1000004756</v>
      </c>
      <c r="E1703" s="160" t="s">
        <v>4806</v>
      </c>
      <c r="F1703" s="163">
        <v>46184</v>
      </c>
      <c r="G1703" s="137" t="str">
        <f t="shared" si="411"/>
        <v>Targeted Dealer</v>
      </c>
      <c r="H1703" s="159"/>
      <c r="I1703" s="177">
        <v>350</v>
      </c>
      <c r="J1703" s="177"/>
      <c r="K1703" s="178">
        <v>250</v>
      </c>
      <c r="L1703" s="178">
        <f t="shared" si="403"/>
        <v>100</v>
      </c>
      <c r="M1703" s="178" t="str">
        <f t="shared" si="404"/>
        <v>-</v>
      </c>
      <c r="N1703" s="179">
        <v>0</v>
      </c>
      <c r="O1703" s="180" t="str">
        <f t="shared" si="399"/>
        <v>Aug</v>
      </c>
      <c r="P1703" s="178">
        <v>327.45</v>
      </c>
      <c r="Q1703" s="181">
        <f t="shared" si="405"/>
        <v>-77.449999999999989</v>
      </c>
      <c r="R1703" s="180">
        <f t="shared" si="400"/>
        <v>-0.23652466025347374</v>
      </c>
      <c r="S1703" s="181" t="b">
        <f t="shared" si="406"/>
        <v>0</v>
      </c>
      <c r="T1703" s="178">
        <f t="shared" si="401"/>
        <v>0</v>
      </c>
      <c r="U1703" s="182" t="str">
        <f t="shared" si="402"/>
        <v>Sep</v>
      </c>
      <c r="V1703" s="178">
        <f t="shared" si="407"/>
        <v>0</v>
      </c>
      <c r="W1703" s="183">
        <f t="shared" si="408"/>
        <v>250</v>
      </c>
      <c r="X1703" s="184" t="b">
        <f t="shared" si="409"/>
        <v>0</v>
      </c>
      <c r="Y1703" s="183" t="b">
        <f t="shared" si="410"/>
        <v>0</v>
      </c>
      <c r="Z1703" s="138"/>
      <c r="AA1703" s="133"/>
      <c r="AB1703" s="133"/>
      <c r="AC1703" s="159"/>
      <c r="AD1703" s="139"/>
      <c r="AE1703" s="159" t="s">
        <v>3919</v>
      </c>
      <c r="AF1703" s="139">
        <v>55.741666666666667</v>
      </c>
    </row>
    <row r="1704" spans="1:32" s="185" customFormat="1" ht="12">
      <c r="A1704" s="159" t="s">
        <v>121</v>
      </c>
      <c r="B1704" s="160" t="s">
        <v>25</v>
      </c>
      <c r="C1704" s="161" t="s">
        <v>4807</v>
      </c>
      <c r="D1704" s="162">
        <v>1000004813</v>
      </c>
      <c r="E1704" s="160" t="s">
        <v>4808</v>
      </c>
      <c r="F1704" s="163">
        <v>46203</v>
      </c>
      <c r="G1704" s="137" t="str">
        <f t="shared" si="411"/>
        <v>Targeted Dealer</v>
      </c>
      <c r="H1704" s="159"/>
      <c r="I1704" s="177">
        <v>30</v>
      </c>
      <c r="J1704" s="177"/>
      <c r="K1704" s="178">
        <v>20</v>
      </c>
      <c r="L1704" s="178">
        <f t="shared" si="403"/>
        <v>10</v>
      </c>
      <c r="M1704" s="178" t="str">
        <f t="shared" si="404"/>
        <v>-</v>
      </c>
      <c r="N1704" s="179">
        <v>0</v>
      </c>
      <c r="O1704" s="180" t="str">
        <f t="shared" si="399"/>
        <v>Aug</v>
      </c>
      <c r="P1704" s="178">
        <v>20</v>
      </c>
      <c r="Q1704" s="181">
        <f t="shared" si="405"/>
        <v>0</v>
      </c>
      <c r="R1704" s="180">
        <f t="shared" si="400"/>
        <v>0</v>
      </c>
      <c r="S1704" s="181" t="b">
        <f t="shared" si="406"/>
        <v>0</v>
      </c>
      <c r="T1704" s="178">
        <f t="shared" si="401"/>
        <v>0</v>
      </c>
      <c r="U1704" s="182" t="str">
        <f t="shared" si="402"/>
        <v>Sep</v>
      </c>
      <c r="V1704" s="178">
        <f t="shared" si="407"/>
        <v>0</v>
      </c>
      <c r="W1704" s="183">
        <f t="shared" si="408"/>
        <v>20</v>
      </c>
      <c r="X1704" s="184" t="b">
        <f t="shared" si="409"/>
        <v>0</v>
      </c>
      <c r="Y1704" s="183" t="b">
        <f t="shared" si="410"/>
        <v>0</v>
      </c>
      <c r="Z1704" s="138"/>
      <c r="AA1704" s="133"/>
      <c r="AB1704" s="133"/>
      <c r="AC1704" s="159"/>
      <c r="AD1704" s="139"/>
      <c r="AE1704" s="159" t="s">
        <v>121</v>
      </c>
      <c r="AF1704" s="139">
        <v>10</v>
      </c>
    </row>
    <row r="1705" spans="1:32" s="185" customFormat="1" ht="12">
      <c r="A1705" s="159" t="s">
        <v>1245</v>
      </c>
      <c r="B1705" s="160" t="s">
        <v>40</v>
      </c>
      <c r="C1705" s="161" t="s">
        <v>4809</v>
      </c>
      <c r="D1705" s="162">
        <v>1000004843</v>
      </c>
      <c r="E1705" s="160" t="s">
        <v>4810</v>
      </c>
      <c r="F1705" s="163">
        <v>46230</v>
      </c>
      <c r="G1705" s="137" t="str">
        <f t="shared" si="411"/>
        <v>Targeted Dealer</v>
      </c>
      <c r="H1705" s="159"/>
      <c r="I1705" s="177">
        <v>150</v>
      </c>
      <c r="J1705" s="177"/>
      <c r="K1705" s="178">
        <v>343</v>
      </c>
      <c r="L1705" s="178">
        <f t="shared" si="403"/>
        <v>-193</v>
      </c>
      <c r="M1705" s="178" t="str">
        <f t="shared" si="404"/>
        <v>-</v>
      </c>
      <c r="N1705" s="179">
        <v>0</v>
      </c>
      <c r="O1705" s="180" t="str">
        <f t="shared" si="399"/>
        <v>Aug</v>
      </c>
      <c r="P1705" s="178">
        <v>260</v>
      </c>
      <c r="Q1705" s="181">
        <f t="shared" si="405"/>
        <v>83</v>
      </c>
      <c r="R1705" s="180">
        <f t="shared" si="400"/>
        <v>0.31923076923076921</v>
      </c>
      <c r="S1705" s="181" t="b">
        <f t="shared" si="406"/>
        <v>0</v>
      </c>
      <c r="T1705" s="178">
        <f t="shared" si="401"/>
        <v>0</v>
      </c>
      <c r="U1705" s="182" t="str">
        <f t="shared" si="402"/>
        <v>Sep</v>
      </c>
      <c r="V1705" s="178">
        <f t="shared" si="407"/>
        <v>0</v>
      </c>
      <c r="W1705" s="183">
        <f t="shared" si="408"/>
        <v>343</v>
      </c>
      <c r="X1705" s="184" t="b">
        <f t="shared" si="409"/>
        <v>0</v>
      </c>
      <c r="Y1705" s="183" t="b">
        <f t="shared" si="410"/>
        <v>0</v>
      </c>
      <c r="Z1705" s="138"/>
      <c r="AA1705" s="133"/>
      <c r="AB1705" s="133"/>
      <c r="AC1705" s="159"/>
      <c r="AD1705" s="139"/>
      <c r="AE1705" s="159" t="s">
        <v>1245</v>
      </c>
      <c r="AF1705" s="139">
        <v>49.833333333333336</v>
      </c>
    </row>
    <row r="1706" spans="1:32" s="185" customFormat="1" ht="12">
      <c r="A1706" s="159" t="s">
        <v>1245</v>
      </c>
      <c r="B1706" s="160" t="s">
        <v>44</v>
      </c>
      <c r="C1706" s="161" t="s">
        <v>1482</v>
      </c>
      <c r="D1706" s="162">
        <v>1000000325</v>
      </c>
      <c r="E1706" s="160" t="s">
        <v>1483</v>
      </c>
      <c r="F1706" s="163">
        <v>44738</v>
      </c>
      <c r="G1706" s="137" t="str">
        <f t="shared" si="411"/>
        <v>-</v>
      </c>
      <c r="H1706" s="159"/>
      <c r="I1706" s="177">
        <v>0</v>
      </c>
      <c r="J1706" s="177"/>
      <c r="K1706" s="178">
        <v>0</v>
      </c>
      <c r="L1706" s="178">
        <f t="shared" si="403"/>
        <v>0</v>
      </c>
      <c r="M1706" s="178" t="str">
        <f t="shared" si="404"/>
        <v>-</v>
      </c>
      <c r="N1706" s="179">
        <v>0</v>
      </c>
      <c r="O1706" s="180" t="str">
        <f t="shared" si="399"/>
        <v>Aug</v>
      </c>
      <c r="P1706" s="178">
        <v>0</v>
      </c>
      <c r="Q1706" s="181">
        <f t="shared" si="405"/>
        <v>0</v>
      </c>
      <c r="R1706" s="180" t="str">
        <f t="shared" si="400"/>
        <v xml:space="preserve"> </v>
      </c>
      <c r="S1706" s="181" t="b">
        <f t="shared" si="406"/>
        <v>0</v>
      </c>
      <c r="T1706" s="178">
        <f t="shared" si="401"/>
        <v>0</v>
      </c>
      <c r="U1706" s="182" t="str">
        <f t="shared" si="402"/>
        <v>Sep</v>
      </c>
      <c r="V1706" s="178">
        <f t="shared" si="407"/>
        <v>0</v>
      </c>
      <c r="W1706" s="183">
        <f t="shared" si="408"/>
        <v>0</v>
      </c>
      <c r="X1706" s="184" t="b">
        <f t="shared" si="409"/>
        <v>0</v>
      </c>
      <c r="Y1706" s="183" t="b">
        <f t="shared" si="410"/>
        <v>0</v>
      </c>
      <c r="Z1706" s="138"/>
      <c r="AA1706" s="133"/>
      <c r="AB1706" s="133"/>
      <c r="AC1706" s="159"/>
      <c r="AD1706" s="139"/>
      <c r="AE1706" s="159" t="s">
        <v>1245</v>
      </c>
      <c r="AF1706" s="139">
        <v>0.16666666666666666</v>
      </c>
    </row>
    <row r="1707" spans="1:32" s="185" customFormat="1" ht="12">
      <c r="A1707" s="159" t="s">
        <v>1245</v>
      </c>
      <c r="B1707" s="160" t="s">
        <v>44</v>
      </c>
      <c r="C1707" s="161" t="s">
        <v>4811</v>
      </c>
      <c r="D1707" s="162">
        <v>1000004771</v>
      </c>
      <c r="E1707" s="160" t="s">
        <v>4812</v>
      </c>
      <c r="F1707" s="163">
        <v>46206</v>
      </c>
      <c r="G1707" s="137" t="str">
        <f t="shared" si="411"/>
        <v>Targeted Dealer</v>
      </c>
      <c r="H1707" s="159"/>
      <c r="I1707" s="177">
        <v>20</v>
      </c>
      <c r="J1707" s="177"/>
      <c r="K1707" s="178">
        <v>29</v>
      </c>
      <c r="L1707" s="178">
        <f t="shared" si="403"/>
        <v>-9</v>
      </c>
      <c r="M1707" s="178" t="str">
        <f t="shared" si="404"/>
        <v>-</v>
      </c>
      <c r="N1707" s="179">
        <v>0</v>
      </c>
      <c r="O1707" s="180" t="str">
        <f t="shared" si="399"/>
        <v>Aug</v>
      </c>
      <c r="P1707" s="178">
        <v>14</v>
      </c>
      <c r="Q1707" s="181">
        <f t="shared" si="405"/>
        <v>15</v>
      </c>
      <c r="R1707" s="180">
        <f t="shared" si="400"/>
        <v>1.0714285714285716</v>
      </c>
      <c r="S1707" s="181" t="b">
        <f t="shared" si="406"/>
        <v>0</v>
      </c>
      <c r="T1707" s="178">
        <f t="shared" si="401"/>
        <v>0</v>
      </c>
      <c r="U1707" s="182" t="str">
        <f t="shared" si="402"/>
        <v>Sep</v>
      </c>
      <c r="V1707" s="178">
        <f t="shared" si="407"/>
        <v>0</v>
      </c>
      <c r="W1707" s="183">
        <f t="shared" si="408"/>
        <v>29</v>
      </c>
      <c r="X1707" s="184" t="b">
        <f t="shared" si="409"/>
        <v>0</v>
      </c>
      <c r="Y1707" s="183" t="b">
        <f t="shared" si="410"/>
        <v>0</v>
      </c>
      <c r="Z1707" s="138"/>
      <c r="AA1707" s="133"/>
      <c r="AB1707" s="133"/>
      <c r="AC1707" s="159"/>
      <c r="AD1707" s="139"/>
      <c r="AE1707" s="159" t="s">
        <v>1245</v>
      </c>
      <c r="AF1707" s="139">
        <v>5.25</v>
      </c>
    </row>
    <row r="1708" spans="1:32" s="185" customFormat="1" ht="12">
      <c r="A1708" s="159" t="s">
        <v>1245</v>
      </c>
      <c r="B1708" s="160" t="s">
        <v>44</v>
      </c>
      <c r="C1708" s="161" t="s">
        <v>4813</v>
      </c>
      <c r="D1708" s="162">
        <v>1000004823</v>
      </c>
      <c r="E1708" s="160" t="s">
        <v>4814</v>
      </c>
      <c r="F1708" s="163">
        <v>46216</v>
      </c>
      <c r="G1708" s="137" t="str">
        <f t="shared" si="411"/>
        <v>Targeted Dealer</v>
      </c>
      <c r="H1708" s="159"/>
      <c r="I1708" s="177">
        <v>50</v>
      </c>
      <c r="J1708" s="177"/>
      <c r="K1708" s="178">
        <v>66</v>
      </c>
      <c r="L1708" s="178">
        <f t="shared" si="403"/>
        <v>-16</v>
      </c>
      <c r="M1708" s="178" t="str">
        <f t="shared" si="404"/>
        <v>-</v>
      </c>
      <c r="N1708" s="179">
        <v>0</v>
      </c>
      <c r="O1708" s="180" t="str">
        <f t="shared" si="399"/>
        <v>Aug</v>
      </c>
      <c r="P1708" s="178">
        <v>69.5</v>
      </c>
      <c r="Q1708" s="181">
        <f t="shared" si="405"/>
        <v>-3.5</v>
      </c>
      <c r="R1708" s="180">
        <f t="shared" si="400"/>
        <v>-5.0359712230215847E-2</v>
      </c>
      <c r="S1708" s="181" t="b">
        <f t="shared" si="406"/>
        <v>0</v>
      </c>
      <c r="T1708" s="178">
        <f t="shared" si="401"/>
        <v>0</v>
      </c>
      <c r="U1708" s="182" t="str">
        <f t="shared" si="402"/>
        <v>Sep</v>
      </c>
      <c r="V1708" s="178">
        <f t="shared" si="407"/>
        <v>0</v>
      </c>
      <c r="W1708" s="183">
        <f t="shared" si="408"/>
        <v>66</v>
      </c>
      <c r="X1708" s="184" t="b">
        <f t="shared" si="409"/>
        <v>0</v>
      </c>
      <c r="Y1708" s="183" t="b">
        <f t="shared" si="410"/>
        <v>0</v>
      </c>
      <c r="Z1708" s="138"/>
      <c r="AA1708" s="133"/>
      <c r="AB1708" s="133"/>
      <c r="AC1708" s="159"/>
      <c r="AD1708" s="139"/>
      <c r="AE1708" s="159" t="s">
        <v>1245</v>
      </c>
      <c r="AF1708" s="139">
        <v>17.333333333333332</v>
      </c>
    </row>
    <row r="1709" spans="1:32" s="185" customFormat="1" ht="12">
      <c r="A1709" s="159" t="s">
        <v>121</v>
      </c>
      <c r="B1709" s="160" t="s">
        <v>3920</v>
      </c>
      <c r="C1709" s="161" t="s">
        <v>4815</v>
      </c>
      <c r="D1709" s="162">
        <v>1000004770</v>
      </c>
      <c r="E1709" s="160" t="s">
        <v>4816</v>
      </c>
      <c r="F1709" s="163">
        <v>46203</v>
      </c>
      <c r="G1709" s="137" t="str">
        <f t="shared" si="411"/>
        <v>Targeted Dealer</v>
      </c>
      <c r="H1709" s="159"/>
      <c r="I1709" s="177">
        <v>26</v>
      </c>
      <c r="J1709" s="177"/>
      <c r="K1709" s="178">
        <v>38</v>
      </c>
      <c r="L1709" s="178">
        <f t="shared" si="403"/>
        <v>-12</v>
      </c>
      <c r="M1709" s="178" t="str">
        <f t="shared" si="404"/>
        <v>-</v>
      </c>
      <c r="N1709" s="179">
        <v>0</v>
      </c>
      <c r="O1709" s="180" t="str">
        <f t="shared" si="399"/>
        <v>Aug</v>
      </c>
      <c r="P1709" s="178">
        <v>13</v>
      </c>
      <c r="Q1709" s="181">
        <f t="shared" si="405"/>
        <v>25</v>
      </c>
      <c r="R1709" s="180">
        <f t="shared" si="400"/>
        <v>1.9230769230769229</v>
      </c>
      <c r="S1709" s="181" t="b">
        <f t="shared" si="406"/>
        <v>0</v>
      </c>
      <c r="T1709" s="178">
        <f t="shared" si="401"/>
        <v>0</v>
      </c>
      <c r="U1709" s="182" t="str">
        <f t="shared" si="402"/>
        <v>Sep</v>
      </c>
      <c r="V1709" s="178">
        <f t="shared" si="407"/>
        <v>0</v>
      </c>
      <c r="W1709" s="183">
        <f t="shared" si="408"/>
        <v>38</v>
      </c>
      <c r="X1709" s="184" t="b">
        <f t="shared" si="409"/>
        <v>0</v>
      </c>
      <c r="Y1709" s="183" t="b">
        <f t="shared" si="410"/>
        <v>0</v>
      </c>
      <c r="Z1709" s="138"/>
      <c r="AA1709" s="133"/>
      <c r="AB1709" s="133"/>
      <c r="AC1709" s="159"/>
      <c r="AD1709" s="139"/>
      <c r="AE1709" s="159" t="s">
        <v>121</v>
      </c>
      <c r="AF1709" s="139">
        <v>8.6666666666666661</v>
      </c>
    </row>
    <row r="1710" spans="1:32" s="185" customFormat="1" ht="12">
      <c r="A1710" s="159" t="s">
        <v>121</v>
      </c>
      <c r="B1710" s="160" t="s">
        <v>3920</v>
      </c>
      <c r="C1710" s="161" t="s">
        <v>4817</v>
      </c>
      <c r="D1710" s="162">
        <v>1000004822</v>
      </c>
      <c r="E1710" s="160" t="s">
        <v>4818</v>
      </c>
      <c r="F1710" s="163">
        <v>46214</v>
      </c>
      <c r="G1710" s="137" t="str">
        <f t="shared" si="411"/>
        <v>Targeted Dealer</v>
      </c>
      <c r="H1710" s="159"/>
      <c r="I1710" s="177">
        <v>26</v>
      </c>
      <c r="J1710" s="177"/>
      <c r="K1710" s="178">
        <v>13</v>
      </c>
      <c r="L1710" s="178">
        <f t="shared" si="403"/>
        <v>13</v>
      </c>
      <c r="M1710" s="178" t="str">
        <f t="shared" si="404"/>
        <v>-</v>
      </c>
      <c r="N1710" s="179">
        <v>0</v>
      </c>
      <c r="O1710" s="180" t="str">
        <f t="shared" si="399"/>
        <v>Aug</v>
      </c>
      <c r="P1710" s="178">
        <v>13</v>
      </c>
      <c r="Q1710" s="181">
        <f t="shared" si="405"/>
        <v>0</v>
      </c>
      <c r="R1710" s="180">
        <f t="shared" si="400"/>
        <v>0</v>
      </c>
      <c r="S1710" s="181" t="b">
        <f t="shared" si="406"/>
        <v>0</v>
      </c>
      <c r="T1710" s="178">
        <f t="shared" si="401"/>
        <v>0</v>
      </c>
      <c r="U1710" s="182" t="str">
        <f t="shared" si="402"/>
        <v>Sep</v>
      </c>
      <c r="V1710" s="178">
        <f t="shared" si="407"/>
        <v>0</v>
      </c>
      <c r="W1710" s="183">
        <f t="shared" si="408"/>
        <v>13</v>
      </c>
      <c r="X1710" s="184" t="b">
        <f t="shared" si="409"/>
        <v>0</v>
      </c>
      <c r="Y1710" s="183" t="b">
        <f t="shared" si="410"/>
        <v>0</v>
      </c>
      <c r="Z1710" s="138"/>
      <c r="AA1710" s="133"/>
      <c r="AB1710" s="133"/>
      <c r="AC1710" s="159"/>
      <c r="AD1710" s="139"/>
      <c r="AE1710" s="159" t="s">
        <v>121</v>
      </c>
      <c r="AF1710" s="139">
        <v>5.5</v>
      </c>
    </row>
    <row r="1711" spans="1:32" s="185" customFormat="1" ht="12">
      <c r="A1711" s="159" t="s">
        <v>121</v>
      </c>
      <c r="B1711" s="160" t="s">
        <v>18</v>
      </c>
      <c r="C1711" s="161" t="s">
        <v>4819</v>
      </c>
      <c r="D1711" s="162">
        <v>1000004809</v>
      </c>
      <c r="E1711" s="160" t="s">
        <v>4820</v>
      </c>
      <c r="F1711" s="163">
        <v>46203</v>
      </c>
      <c r="G1711" s="137" t="str">
        <f t="shared" si="411"/>
        <v>Targeted Dealer</v>
      </c>
      <c r="H1711" s="159"/>
      <c r="I1711" s="177">
        <v>40</v>
      </c>
      <c r="J1711" s="177"/>
      <c r="K1711" s="178">
        <v>0</v>
      </c>
      <c r="L1711" s="178">
        <f t="shared" si="403"/>
        <v>40</v>
      </c>
      <c r="M1711" s="178" t="str">
        <f t="shared" si="404"/>
        <v>-</v>
      </c>
      <c r="N1711" s="179">
        <v>0</v>
      </c>
      <c r="O1711" s="180" t="str">
        <f t="shared" si="399"/>
        <v>Aug</v>
      </c>
      <c r="P1711" s="178">
        <v>60</v>
      </c>
      <c r="Q1711" s="181">
        <f t="shared" si="405"/>
        <v>-60</v>
      </c>
      <c r="R1711" s="180">
        <f t="shared" si="400"/>
        <v>-1</v>
      </c>
      <c r="S1711" s="181" t="b">
        <f t="shared" si="406"/>
        <v>0</v>
      </c>
      <c r="T1711" s="178">
        <f t="shared" si="401"/>
        <v>0</v>
      </c>
      <c r="U1711" s="182" t="str">
        <f t="shared" si="402"/>
        <v>Sep</v>
      </c>
      <c r="V1711" s="178">
        <f t="shared" si="407"/>
        <v>0</v>
      </c>
      <c r="W1711" s="183">
        <f t="shared" si="408"/>
        <v>0</v>
      </c>
      <c r="X1711" s="184" t="b">
        <f t="shared" si="409"/>
        <v>0</v>
      </c>
      <c r="Y1711" s="183" t="b">
        <f t="shared" si="410"/>
        <v>0</v>
      </c>
      <c r="Z1711" s="138"/>
      <c r="AA1711" s="133"/>
      <c r="AB1711" s="133"/>
      <c r="AC1711" s="159"/>
      <c r="AD1711" s="139"/>
      <c r="AE1711" s="159" t="s">
        <v>121</v>
      </c>
      <c r="AF1711" s="139">
        <v>13.333333333333334</v>
      </c>
    </row>
    <row r="1712" spans="1:32" s="185" customFormat="1" ht="12">
      <c r="A1712" s="159" t="s">
        <v>1245</v>
      </c>
      <c r="B1712" s="160" t="s">
        <v>58</v>
      </c>
      <c r="C1712" s="161" t="s">
        <v>2456</v>
      </c>
      <c r="D1712" s="162">
        <v>1000003746</v>
      </c>
      <c r="E1712" s="160" t="s">
        <v>2457</v>
      </c>
      <c r="F1712" s="163">
        <v>45238</v>
      </c>
      <c r="G1712" s="137" t="str">
        <f t="shared" si="411"/>
        <v>-</v>
      </c>
      <c r="H1712" s="159"/>
      <c r="I1712" s="177">
        <v>0</v>
      </c>
      <c r="J1712" s="177"/>
      <c r="K1712" s="178">
        <v>0</v>
      </c>
      <c r="L1712" s="178">
        <f t="shared" si="403"/>
        <v>0</v>
      </c>
      <c r="M1712" s="178" t="str">
        <f t="shared" si="404"/>
        <v>-</v>
      </c>
      <c r="N1712" s="179">
        <v>12</v>
      </c>
      <c r="O1712" s="180" t="str">
        <f t="shared" si="399"/>
        <v>Aug</v>
      </c>
      <c r="P1712" s="178">
        <v>0</v>
      </c>
      <c r="Q1712" s="181">
        <f t="shared" si="405"/>
        <v>0</v>
      </c>
      <c r="R1712" s="180" t="str">
        <f t="shared" si="400"/>
        <v xml:space="preserve"> </v>
      </c>
      <c r="S1712" s="181" t="str">
        <f t="shared" si="406"/>
        <v>GROWTH</v>
      </c>
      <c r="T1712" s="178">
        <f t="shared" si="401"/>
        <v>12</v>
      </c>
      <c r="U1712" s="182" t="str">
        <f t="shared" si="402"/>
        <v>Sep</v>
      </c>
      <c r="V1712" s="178">
        <f t="shared" si="407"/>
        <v>12</v>
      </c>
      <c r="W1712" s="183">
        <f t="shared" si="408"/>
        <v>-12</v>
      </c>
      <c r="X1712" s="184" t="b">
        <f t="shared" si="409"/>
        <v>0</v>
      </c>
      <c r="Y1712" s="183" t="str">
        <f t="shared" si="410"/>
        <v>GROWTH</v>
      </c>
      <c r="Z1712" s="138"/>
      <c r="AA1712" s="133"/>
      <c r="AB1712" s="133"/>
      <c r="AC1712" s="159"/>
      <c r="AD1712" s="139"/>
      <c r="AE1712" s="159" t="s">
        <v>1245</v>
      </c>
      <c r="AF1712" s="139">
        <v>0.41666666666666669</v>
      </c>
    </row>
    <row r="1713" spans="1:32" s="185" customFormat="1" ht="12">
      <c r="A1713" s="159" t="s">
        <v>1245</v>
      </c>
      <c r="B1713" s="160" t="s">
        <v>58</v>
      </c>
      <c r="C1713" s="161" t="s">
        <v>4821</v>
      </c>
      <c r="D1713" s="162">
        <v>1000004741</v>
      </c>
      <c r="E1713" s="160" t="s">
        <v>4822</v>
      </c>
      <c r="F1713" s="163">
        <v>46176</v>
      </c>
      <c r="G1713" s="137" t="str">
        <f t="shared" si="411"/>
        <v>Targeted Dealer</v>
      </c>
      <c r="H1713" s="159"/>
      <c r="I1713" s="177">
        <v>20</v>
      </c>
      <c r="J1713" s="177"/>
      <c r="K1713" s="178">
        <v>0</v>
      </c>
      <c r="L1713" s="178">
        <f t="shared" si="403"/>
        <v>20</v>
      </c>
      <c r="M1713" s="178" t="str">
        <f t="shared" si="404"/>
        <v>-</v>
      </c>
      <c r="N1713" s="179">
        <v>0</v>
      </c>
      <c r="O1713" s="180" t="str">
        <f t="shared" si="399"/>
        <v>Aug</v>
      </c>
      <c r="P1713" s="178">
        <v>13.5</v>
      </c>
      <c r="Q1713" s="181">
        <f t="shared" si="405"/>
        <v>-13.5</v>
      </c>
      <c r="R1713" s="180">
        <f t="shared" si="400"/>
        <v>-1</v>
      </c>
      <c r="S1713" s="181" t="b">
        <f t="shared" si="406"/>
        <v>0</v>
      </c>
      <c r="T1713" s="178">
        <f t="shared" si="401"/>
        <v>0</v>
      </c>
      <c r="U1713" s="182" t="str">
        <f t="shared" si="402"/>
        <v>Sep</v>
      </c>
      <c r="V1713" s="178">
        <f t="shared" si="407"/>
        <v>0</v>
      </c>
      <c r="W1713" s="183">
        <f t="shared" si="408"/>
        <v>0</v>
      </c>
      <c r="X1713" s="184" t="b">
        <f t="shared" si="409"/>
        <v>0</v>
      </c>
      <c r="Y1713" s="183" t="b">
        <f t="shared" si="410"/>
        <v>0</v>
      </c>
      <c r="Z1713" s="138"/>
      <c r="AA1713" s="133"/>
      <c r="AB1713" s="133"/>
      <c r="AC1713" s="159"/>
      <c r="AD1713" s="139"/>
      <c r="AE1713" s="159" t="s">
        <v>1245</v>
      </c>
      <c r="AF1713" s="139">
        <v>14.583333333333334</v>
      </c>
    </row>
    <row r="1714" spans="1:32" s="185" customFormat="1" ht="12">
      <c r="A1714" s="159" t="s">
        <v>1245</v>
      </c>
      <c r="B1714" s="160" t="s">
        <v>58</v>
      </c>
      <c r="C1714" s="161" t="s">
        <v>4823</v>
      </c>
      <c r="D1714" s="162">
        <v>1000004814</v>
      </c>
      <c r="E1714" s="160" t="s">
        <v>4824</v>
      </c>
      <c r="F1714" s="163">
        <v>46203</v>
      </c>
      <c r="G1714" s="137" t="str">
        <f t="shared" si="411"/>
        <v>Targeted Dealer</v>
      </c>
      <c r="H1714" s="159"/>
      <c r="I1714" s="177">
        <v>20</v>
      </c>
      <c r="J1714" s="177"/>
      <c r="K1714" s="178">
        <v>33</v>
      </c>
      <c r="L1714" s="178">
        <f t="shared" si="403"/>
        <v>-13</v>
      </c>
      <c r="M1714" s="178" t="str">
        <f t="shared" si="404"/>
        <v>-</v>
      </c>
      <c r="N1714" s="179">
        <v>0</v>
      </c>
      <c r="O1714" s="180" t="str">
        <f t="shared" si="399"/>
        <v>Aug</v>
      </c>
      <c r="P1714" s="178">
        <v>17</v>
      </c>
      <c r="Q1714" s="181">
        <f t="shared" si="405"/>
        <v>16</v>
      </c>
      <c r="R1714" s="180">
        <f t="shared" si="400"/>
        <v>0.94117647058823528</v>
      </c>
      <c r="S1714" s="181" t="b">
        <f t="shared" si="406"/>
        <v>0</v>
      </c>
      <c r="T1714" s="178">
        <f t="shared" si="401"/>
        <v>0</v>
      </c>
      <c r="U1714" s="182" t="str">
        <f t="shared" si="402"/>
        <v>Sep</v>
      </c>
      <c r="V1714" s="178">
        <f t="shared" si="407"/>
        <v>0</v>
      </c>
      <c r="W1714" s="183">
        <f t="shared" si="408"/>
        <v>33</v>
      </c>
      <c r="X1714" s="184" t="b">
        <f t="shared" si="409"/>
        <v>0</v>
      </c>
      <c r="Y1714" s="183" t="b">
        <f t="shared" si="410"/>
        <v>0</v>
      </c>
      <c r="Z1714" s="138"/>
      <c r="AA1714" s="133"/>
      <c r="AB1714" s="133"/>
      <c r="AC1714" s="159"/>
      <c r="AD1714" s="139"/>
      <c r="AE1714" s="159" t="s">
        <v>1245</v>
      </c>
      <c r="AF1714" s="139">
        <v>6</v>
      </c>
    </row>
    <row r="1715" spans="1:32" s="185" customFormat="1" ht="12">
      <c r="A1715" s="159" t="s">
        <v>1245</v>
      </c>
      <c r="B1715" s="160" t="s">
        <v>45</v>
      </c>
      <c r="C1715" s="161" t="s">
        <v>4825</v>
      </c>
      <c r="D1715" s="162">
        <v>1000004737</v>
      </c>
      <c r="E1715" s="160" t="s">
        <v>4826</v>
      </c>
      <c r="F1715" s="163">
        <v>46171</v>
      </c>
      <c r="G1715" s="137" t="str">
        <f t="shared" si="411"/>
        <v>Targeted Dealer</v>
      </c>
      <c r="H1715" s="159"/>
      <c r="I1715" s="177">
        <v>20</v>
      </c>
      <c r="J1715" s="177"/>
      <c r="K1715" s="178">
        <v>0</v>
      </c>
      <c r="L1715" s="178">
        <f t="shared" si="403"/>
        <v>20</v>
      </c>
      <c r="M1715" s="178" t="str">
        <f t="shared" si="404"/>
        <v>-</v>
      </c>
      <c r="N1715" s="179">
        <v>0</v>
      </c>
      <c r="O1715" s="180" t="str">
        <f t="shared" si="399"/>
        <v>Aug</v>
      </c>
      <c r="P1715" s="178">
        <v>10</v>
      </c>
      <c r="Q1715" s="181">
        <f t="shared" si="405"/>
        <v>-10</v>
      </c>
      <c r="R1715" s="180">
        <f t="shared" si="400"/>
        <v>-1</v>
      </c>
      <c r="S1715" s="181" t="b">
        <f t="shared" si="406"/>
        <v>0</v>
      </c>
      <c r="T1715" s="178">
        <f t="shared" si="401"/>
        <v>0</v>
      </c>
      <c r="U1715" s="182" t="str">
        <f t="shared" si="402"/>
        <v>Sep</v>
      </c>
      <c r="V1715" s="178">
        <f t="shared" si="407"/>
        <v>0</v>
      </c>
      <c r="W1715" s="183">
        <f t="shared" si="408"/>
        <v>0</v>
      </c>
      <c r="X1715" s="184" t="b">
        <f t="shared" si="409"/>
        <v>0</v>
      </c>
      <c r="Y1715" s="183" t="b">
        <f t="shared" si="410"/>
        <v>0</v>
      </c>
      <c r="Z1715" s="138"/>
      <c r="AA1715" s="133"/>
      <c r="AB1715" s="133"/>
      <c r="AC1715" s="159"/>
      <c r="AD1715" s="139"/>
      <c r="AE1715" s="159" t="s">
        <v>1245</v>
      </c>
      <c r="AF1715" s="139">
        <v>5</v>
      </c>
    </row>
    <row r="1716" spans="1:32" s="185" customFormat="1" ht="12">
      <c r="A1716" s="159" t="s">
        <v>121</v>
      </c>
      <c r="B1716" s="160" t="s">
        <v>12</v>
      </c>
      <c r="C1716" s="161" t="s">
        <v>4827</v>
      </c>
      <c r="D1716" s="162">
        <v>1000004817</v>
      </c>
      <c r="E1716" s="160" t="s">
        <v>4828</v>
      </c>
      <c r="F1716" s="163">
        <v>46203</v>
      </c>
      <c r="G1716" s="137" t="str">
        <f t="shared" si="411"/>
        <v>Targeted Dealer</v>
      </c>
      <c r="H1716" s="159"/>
      <c r="I1716" s="177">
        <v>40</v>
      </c>
      <c r="J1716" s="177"/>
      <c r="K1716" s="178">
        <v>13</v>
      </c>
      <c r="L1716" s="178">
        <f t="shared" si="403"/>
        <v>27</v>
      </c>
      <c r="M1716" s="178" t="str">
        <f t="shared" si="404"/>
        <v>-</v>
      </c>
      <c r="N1716" s="179">
        <v>0</v>
      </c>
      <c r="O1716" s="180" t="str">
        <f t="shared" si="399"/>
        <v>Aug</v>
      </c>
      <c r="P1716" s="178">
        <v>39</v>
      </c>
      <c r="Q1716" s="181">
        <f t="shared" si="405"/>
        <v>-26</v>
      </c>
      <c r="R1716" s="180">
        <f t="shared" si="400"/>
        <v>-0.66666666666666674</v>
      </c>
      <c r="S1716" s="181" t="b">
        <f t="shared" si="406"/>
        <v>0</v>
      </c>
      <c r="T1716" s="178">
        <f t="shared" si="401"/>
        <v>0</v>
      </c>
      <c r="U1716" s="182" t="str">
        <f t="shared" si="402"/>
        <v>Sep</v>
      </c>
      <c r="V1716" s="178">
        <f t="shared" si="407"/>
        <v>0</v>
      </c>
      <c r="W1716" s="183">
        <f t="shared" si="408"/>
        <v>13</v>
      </c>
      <c r="X1716" s="184" t="b">
        <f t="shared" si="409"/>
        <v>0</v>
      </c>
      <c r="Y1716" s="183" t="b">
        <f t="shared" si="410"/>
        <v>0</v>
      </c>
      <c r="Z1716" s="138"/>
      <c r="AA1716" s="133"/>
      <c r="AB1716" s="133"/>
      <c r="AC1716" s="159"/>
      <c r="AD1716" s="139"/>
      <c r="AE1716" s="159" t="s">
        <v>121</v>
      </c>
      <c r="AF1716" s="139">
        <v>11.166666666666666</v>
      </c>
    </row>
    <row r="1717" spans="1:32" s="185" customFormat="1" ht="12">
      <c r="A1717" s="159" t="s">
        <v>121</v>
      </c>
      <c r="B1717" s="160" t="s">
        <v>16</v>
      </c>
      <c r="C1717" s="161" t="s">
        <v>4829</v>
      </c>
      <c r="D1717" s="162">
        <v>1000004815</v>
      </c>
      <c r="E1717" s="160" t="s">
        <v>1716</v>
      </c>
      <c r="F1717" s="163">
        <v>46203</v>
      </c>
      <c r="G1717" s="137" t="str">
        <f t="shared" si="411"/>
        <v>Targeted Dealer</v>
      </c>
      <c r="H1717" s="159"/>
      <c r="I1717" s="177">
        <v>20</v>
      </c>
      <c r="J1717" s="177"/>
      <c r="K1717" s="178">
        <v>0</v>
      </c>
      <c r="L1717" s="178">
        <f t="shared" si="403"/>
        <v>20</v>
      </c>
      <c r="M1717" s="178" t="str">
        <f t="shared" si="404"/>
        <v>-</v>
      </c>
      <c r="N1717" s="179">
        <v>0</v>
      </c>
      <c r="O1717" s="180" t="str">
        <f t="shared" si="399"/>
        <v>Aug</v>
      </c>
      <c r="P1717" s="178">
        <v>8.5</v>
      </c>
      <c r="Q1717" s="181">
        <f t="shared" si="405"/>
        <v>-8.5</v>
      </c>
      <c r="R1717" s="180">
        <f t="shared" si="400"/>
        <v>-1</v>
      </c>
      <c r="S1717" s="181" t="b">
        <f t="shared" si="406"/>
        <v>0</v>
      </c>
      <c r="T1717" s="178">
        <f t="shared" si="401"/>
        <v>0</v>
      </c>
      <c r="U1717" s="182" t="str">
        <f t="shared" si="402"/>
        <v>Sep</v>
      </c>
      <c r="V1717" s="178">
        <f t="shared" si="407"/>
        <v>0</v>
      </c>
      <c r="W1717" s="183">
        <f t="shared" si="408"/>
        <v>0</v>
      </c>
      <c r="X1717" s="184" t="b">
        <f t="shared" si="409"/>
        <v>0</v>
      </c>
      <c r="Y1717" s="183" t="b">
        <f t="shared" si="410"/>
        <v>0</v>
      </c>
      <c r="Z1717" s="138"/>
      <c r="AA1717" s="133"/>
      <c r="AB1717" s="133"/>
      <c r="AC1717" s="159"/>
      <c r="AD1717" s="139"/>
      <c r="AE1717" s="159" t="s">
        <v>121</v>
      </c>
      <c r="AF1717" s="139">
        <v>2</v>
      </c>
    </row>
    <row r="1718" spans="1:32" s="185" customFormat="1" ht="12">
      <c r="A1718" s="159" t="s">
        <v>1245</v>
      </c>
      <c r="B1718" s="160" t="s">
        <v>43</v>
      </c>
      <c r="C1718" s="161" t="s">
        <v>4830</v>
      </c>
      <c r="D1718" s="162">
        <v>1000004769</v>
      </c>
      <c r="E1718" s="160" t="s">
        <v>1406</v>
      </c>
      <c r="F1718" s="163">
        <v>46203</v>
      </c>
      <c r="G1718" s="137" t="str">
        <f t="shared" si="411"/>
        <v>Targeted Dealer</v>
      </c>
      <c r="H1718" s="159"/>
      <c r="I1718" s="177">
        <v>47</v>
      </c>
      <c r="J1718" s="177"/>
      <c r="K1718" s="178">
        <v>52</v>
      </c>
      <c r="L1718" s="178">
        <f t="shared" si="403"/>
        <v>-5</v>
      </c>
      <c r="M1718" s="178" t="str">
        <f t="shared" si="404"/>
        <v>-</v>
      </c>
      <c r="N1718" s="179">
        <v>0</v>
      </c>
      <c r="O1718" s="180" t="str">
        <f t="shared" si="399"/>
        <v>Aug</v>
      </c>
      <c r="P1718" s="178">
        <v>52</v>
      </c>
      <c r="Q1718" s="181">
        <f t="shared" si="405"/>
        <v>0</v>
      </c>
      <c r="R1718" s="180">
        <f t="shared" si="400"/>
        <v>0</v>
      </c>
      <c r="S1718" s="181" t="b">
        <f t="shared" si="406"/>
        <v>0</v>
      </c>
      <c r="T1718" s="178">
        <f t="shared" si="401"/>
        <v>0</v>
      </c>
      <c r="U1718" s="182" t="str">
        <f t="shared" si="402"/>
        <v>Sep</v>
      </c>
      <c r="V1718" s="178">
        <f t="shared" si="407"/>
        <v>0</v>
      </c>
      <c r="W1718" s="183">
        <f t="shared" si="408"/>
        <v>52</v>
      </c>
      <c r="X1718" s="184" t="b">
        <f t="shared" si="409"/>
        <v>0</v>
      </c>
      <c r="Y1718" s="183" t="b">
        <f t="shared" si="410"/>
        <v>0</v>
      </c>
      <c r="Z1718" s="138"/>
      <c r="AA1718" s="133"/>
      <c r="AB1718" s="133"/>
      <c r="AC1718" s="159"/>
      <c r="AD1718" s="139"/>
      <c r="AE1718" s="159" t="s">
        <v>1245</v>
      </c>
      <c r="AF1718" s="139">
        <v>17.333333333333332</v>
      </c>
    </row>
    <row r="1719" spans="1:32" s="185" customFormat="1" ht="12">
      <c r="A1719" s="159" t="s">
        <v>1245</v>
      </c>
      <c r="B1719" s="160" t="s">
        <v>43</v>
      </c>
      <c r="C1719" s="161" t="s">
        <v>4831</v>
      </c>
      <c r="D1719" s="162">
        <v>1000004805</v>
      </c>
      <c r="E1719" s="160" t="s">
        <v>4832</v>
      </c>
      <c r="F1719" s="163">
        <v>46202</v>
      </c>
      <c r="G1719" s="137" t="str">
        <f t="shared" si="411"/>
        <v>Targeted Dealer</v>
      </c>
      <c r="H1719" s="159"/>
      <c r="I1719" s="177">
        <v>25</v>
      </c>
      <c r="J1719" s="177"/>
      <c r="K1719" s="178">
        <v>39</v>
      </c>
      <c r="L1719" s="178">
        <f t="shared" si="403"/>
        <v>-14</v>
      </c>
      <c r="M1719" s="178" t="str">
        <f t="shared" si="404"/>
        <v>-</v>
      </c>
      <c r="N1719" s="179">
        <v>0</v>
      </c>
      <c r="O1719" s="180" t="str">
        <f t="shared" si="399"/>
        <v>Aug</v>
      </c>
      <c r="P1719" s="178">
        <v>52</v>
      </c>
      <c r="Q1719" s="181">
        <f t="shared" si="405"/>
        <v>-13</v>
      </c>
      <c r="R1719" s="180">
        <f t="shared" si="400"/>
        <v>-0.25</v>
      </c>
      <c r="S1719" s="181" t="b">
        <f t="shared" si="406"/>
        <v>0</v>
      </c>
      <c r="T1719" s="178">
        <f t="shared" si="401"/>
        <v>0</v>
      </c>
      <c r="U1719" s="182" t="str">
        <f t="shared" si="402"/>
        <v>Sep</v>
      </c>
      <c r="V1719" s="178">
        <f t="shared" si="407"/>
        <v>0</v>
      </c>
      <c r="W1719" s="183">
        <f t="shared" si="408"/>
        <v>39</v>
      </c>
      <c r="X1719" s="184" t="b">
        <f t="shared" si="409"/>
        <v>0</v>
      </c>
      <c r="Y1719" s="183" t="b">
        <f t="shared" si="410"/>
        <v>0</v>
      </c>
      <c r="Z1719" s="138"/>
      <c r="AA1719" s="133"/>
      <c r="AB1719" s="133"/>
      <c r="AC1719" s="159"/>
      <c r="AD1719" s="139"/>
      <c r="AE1719" s="159" t="s">
        <v>1245</v>
      </c>
      <c r="AF1719" s="139">
        <v>15.083333333333334</v>
      </c>
    </row>
    <row r="1720" spans="1:32" s="185" customFormat="1" ht="12">
      <c r="A1720" s="159" t="s">
        <v>3061</v>
      </c>
      <c r="B1720" s="160" t="s">
        <v>97</v>
      </c>
      <c r="C1720" s="161" t="s">
        <v>4834</v>
      </c>
      <c r="D1720" s="162">
        <v>1000001208</v>
      </c>
      <c r="E1720" s="160" t="s">
        <v>4833</v>
      </c>
      <c r="F1720" s="163">
        <v>43176</v>
      </c>
      <c r="G1720" s="137" t="str">
        <f t="shared" ref="G1720" si="412">IF(I1720&gt;0,"Targeted Dealer","-")</f>
        <v>Targeted Dealer</v>
      </c>
      <c r="H1720" s="159"/>
      <c r="I1720" s="177">
        <v>20</v>
      </c>
      <c r="J1720" s="177"/>
      <c r="K1720" s="178">
        <v>2.5</v>
      </c>
      <c r="L1720" s="178">
        <f t="shared" ref="L1720" si="413">I1720-K1720</f>
        <v>17.5</v>
      </c>
      <c r="M1720" s="178" t="str">
        <f t="shared" ref="M1720" si="414">IFERROR((K1720/J1720%),"-")</f>
        <v>-</v>
      </c>
      <c r="N1720" s="179">
        <v>0</v>
      </c>
      <c r="O1720" s="180" t="str">
        <f t="shared" si="399"/>
        <v>Aug</v>
      </c>
      <c r="P1720" s="178">
        <v>7.5</v>
      </c>
      <c r="Q1720" s="181">
        <f t="shared" ref="Q1720" si="415">K1720-P1720</f>
        <v>-5</v>
      </c>
      <c r="R1720" s="180">
        <f t="shared" si="400"/>
        <v>-0.66666666666666674</v>
      </c>
      <c r="S1720" s="181" t="b">
        <f t="shared" ref="S1720" si="416">IF(N1720&gt;0,IF(O1720="","-",IF(R1720&lt;0%,"DEGROWTH","GROWTH")))</f>
        <v>0</v>
      </c>
      <c r="T1720" s="178">
        <f t="shared" si="401"/>
        <v>0</v>
      </c>
      <c r="U1720" s="182" t="str">
        <f t="shared" si="402"/>
        <v>Sep</v>
      </c>
      <c r="V1720" s="178">
        <f t="shared" ref="V1720" si="417">T1720</f>
        <v>0</v>
      </c>
      <c r="W1720" s="183"/>
      <c r="X1720" s="184"/>
      <c r="Y1720" s="183"/>
      <c r="Z1720" s="138"/>
      <c r="AA1720" s="133"/>
      <c r="AB1720" s="133"/>
      <c r="AC1720" s="159"/>
      <c r="AD1720" s="139"/>
      <c r="AE1720" s="159" t="s">
        <v>3061</v>
      </c>
      <c r="AF1720" s="139">
        <v>2.0833333333333335</v>
      </c>
    </row>
    <row r="1721" spans="1:32" s="156" customFormat="1" ht="12">
      <c r="A1721" s="149" t="s">
        <v>3919</v>
      </c>
      <c r="B1721" s="186" t="s">
        <v>80</v>
      </c>
      <c r="C1721" s="147" t="s">
        <v>3959</v>
      </c>
      <c r="D1721" s="186">
        <v>1000004320</v>
      </c>
      <c r="E1721" s="186" t="s">
        <v>3952</v>
      </c>
      <c r="F1721" s="187">
        <v>45768</v>
      </c>
      <c r="G1721" s="137" t="str">
        <f t="shared" ref="G1721:G1783" si="418">IF(I1721&gt;0,"Targeted Dealer","-")</f>
        <v>Targeted Dealer</v>
      </c>
      <c r="H1721" s="159"/>
      <c r="I1721" s="177">
        <v>30</v>
      </c>
      <c r="J1721" s="177"/>
      <c r="K1721" s="178">
        <v>0</v>
      </c>
      <c r="L1721" s="178">
        <f t="shared" ref="L1721:L1754" si="419">I1721-K1721</f>
        <v>30</v>
      </c>
      <c r="M1721" s="178" t="str">
        <f t="shared" ref="M1721:M1754" si="420">IFERROR((K1721/J1721%),"-")</f>
        <v>-</v>
      </c>
      <c r="N1721" s="179">
        <v>0</v>
      </c>
      <c r="O1721" s="180" t="str">
        <f t="shared" si="399"/>
        <v>Aug</v>
      </c>
      <c r="P1721" s="178">
        <v>19.850000000000001</v>
      </c>
      <c r="Q1721" s="181">
        <f t="shared" ref="Q1721:Q1754" si="421">K1721-P1721</f>
        <v>-19.850000000000001</v>
      </c>
      <c r="R1721" s="180">
        <f t="shared" si="400"/>
        <v>-1</v>
      </c>
      <c r="S1721" s="181" t="b">
        <f t="shared" ref="S1721:S1754" si="422">IF(N1721&gt;0,IF(O1721="","-",IF(R1721&lt;0%,"DEGROWTH","GROWTH")))</f>
        <v>0</v>
      </c>
      <c r="T1721" s="178">
        <f t="shared" si="401"/>
        <v>0</v>
      </c>
      <c r="U1721" s="182" t="str">
        <f t="shared" si="402"/>
        <v>Sep</v>
      </c>
      <c r="V1721" s="178">
        <f t="shared" ref="V1721:V1754" si="423">T1721</f>
        <v>0</v>
      </c>
      <c r="W1721" s="183"/>
      <c r="X1721" s="184"/>
      <c r="Y1721" s="183"/>
      <c r="Z1721" s="138"/>
      <c r="AA1721" s="133"/>
      <c r="AB1721" s="133"/>
      <c r="AC1721" s="159"/>
      <c r="AD1721" s="139"/>
      <c r="AE1721" s="149" t="s">
        <v>3919</v>
      </c>
      <c r="AF1721" s="139">
        <v>3.3083333333333336</v>
      </c>
    </row>
    <row r="1722" spans="1:32" s="156" customFormat="1" ht="12">
      <c r="A1722" s="149" t="s">
        <v>121</v>
      </c>
      <c r="B1722" s="186" t="s">
        <v>27</v>
      </c>
      <c r="C1722" s="147" t="s">
        <v>4863</v>
      </c>
      <c r="D1722" s="186">
        <v>1000004847</v>
      </c>
      <c r="E1722" s="186" t="s">
        <v>4835</v>
      </c>
      <c r="F1722" s="187">
        <v>46233</v>
      </c>
      <c r="G1722" s="137" t="str">
        <f t="shared" si="418"/>
        <v>Targeted Dealer</v>
      </c>
      <c r="H1722" s="159"/>
      <c r="I1722" s="177">
        <v>125</v>
      </c>
      <c r="J1722" s="177"/>
      <c r="K1722" s="178">
        <v>100</v>
      </c>
      <c r="L1722" s="178">
        <f t="shared" si="419"/>
        <v>25</v>
      </c>
      <c r="M1722" s="178" t="str">
        <f t="shared" si="420"/>
        <v>-</v>
      </c>
      <c r="N1722" s="179">
        <v>0</v>
      </c>
      <c r="O1722" s="180" t="str">
        <f t="shared" si="399"/>
        <v>Aug</v>
      </c>
      <c r="P1722" s="178">
        <v>114</v>
      </c>
      <c r="Q1722" s="181">
        <f t="shared" si="421"/>
        <v>-14</v>
      </c>
      <c r="R1722" s="180">
        <f t="shared" si="400"/>
        <v>-0.1228070175438597</v>
      </c>
      <c r="S1722" s="181" t="b">
        <f t="shared" si="422"/>
        <v>0</v>
      </c>
      <c r="T1722" s="178">
        <f t="shared" si="401"/>
        <v>0</v>
      </c>
      <c r="U1722" s="182" t="str">
        <f t="shared" si="402"/>
        <v>Sep</v>
      </c>
      <c r="V1722" s="178">
        <f t="shared" si="423"/>
        <v>0</v>
      </c>
      <c r="W1722" s="183"/>
      <c r="X1722" s="184"/>
      <c r="Y1722" s="183"/>
      <c r="Z1722" s="138"/>
      <c r="AA1722" s="133"/>
      <c r="AB1722" s="133"/>
      <c r="AC1722" s="159"/>
      <c r="AD1722" s="139"/>
      <c r="AE1722" s="149" t="s">
        <v>121</v>
      </c>
      <c r="AF1722" s="139">
        <v>19</v>
      </c>
    </row>
    <row r="1723" spans="1:32" s="156" customFormat="1" ht="12">
      <c r="A1723" s="149" t="s">
        <v>3061</v>
      </c>
      <c r="B1723" s="186" t="s">
        <v>92</v>
      </c>
      <c r="C1723" s="147" t="s">
        <v>4864</v>
      </c>
      <c r="D1723" s="186">
        <v>1000004848</v>
      </c>
      <c r="E1723" s="186" t="s">
        <v>4836</v>
      </c>
      <c r="F1723" s="187">
        <v>46234</v>
      </c>
      <c r="G1723" s="137" t="str">
        <f t="shared" si="418"/>
        <v>Targeted Dealer</v>
      </c>
      <c r="H1723" s="159"/>
      <c r="I1723" s="177">
        <v>60</v>
      </c>
      <c r="J1723" s="177"/>
      <c r="K1723" s="178">
        <v>101.25</v>
      </c>
      <c r="L1723" s="178">
        <f t="shared" si="419"/>
        <v>-41.25</v>
      </c>
      <c r="M1723" s="178" t="str">
        <f t="shared" si="420"/>
        <v>-</v>
      </c>
      <c r="N1723" s="179">
        <v>0</v>
      </c>
      <c r="O1723" s="180" t="str">
        <f t="shared" si="399"/>
        <v>Aug</v>
      </c>
      <c r="P1723" s="178">
        <v>103.75</v>
      </c>
      <c r="Q1723" s="181">
        <f t="shared" si="421"/>
        <v>-2.5</v>
      </c>
      <c r="R1723" s="180">
        <f t="shared" si="400"/>
        <v>-2.4096385542168641E-2</v>
      </c>
      <c r="S1723" s="181" t="b">
        <f t="shared" si="422"/>
        <v>0</v>
      </c>
      <c r="T1723" s="178">
        <f t="shared" si="401"/>
        <v>0</v>
      </c>
      <c r="U1723" s="182" t="str">
        <f t="shared" si="402"/>
        <v>Sep</v>
      </c>
      <c r="V1723" s="178">
        <f t="shared" si="423"/>
        <v>0</v>
      </c>
      <c r="W1723" s="183"/>
      <c r="X1723" s="184"/>
      <c r="Y1723" s="183"/>
      <c r="Z1723" s="138"/>
      <c r="AA1723" s="133"/>
      <c r="AB1723" s="133"/>
      <c r="AC1723" s="159"/>
      <c r="AD1723" s="139"/>
      <c r="AE1723" s="149" t="s">
        <v>3061</v>
      </c>
      <c r="AF1723" s="139">
        <v>17.291666666666668</v>
      </c>
    </row>
    <row r="1724" spans="1:32" s="156" customFormat="1" ht="12">
      <c r="A1724" s="149" t="s">
        <v>3061</v>
      </c>
      <c r="B1724" s="186" t="s">
        <v>101</v>
      </c>
      <c r="C1724" s="147" t="s">
        <v>4865</v>
      </c>
      <c r="D1724" s="186">
        <v>1000004810</v>
      </c>
      <c r="E1724" s="186" t="s">
        <v>4837</v>
      </c>
      <c r="F1724" s="187">
        <v>46203</v>
      </c>
      <c r="G1724" s="137" t="str">
        <f t="shared" si="418"/>
        <v>Targeted Dealer</v>
      </c>
      <c r="H1724" s="159"/>
      <c r="I1724" s="177">
        <v>25</v>
      </c>
      <c r="J1724" s="177"/>
      <c r="K1724" s="178">
        <v>0</v>
      </c>
      <c r="L1724" s="178">
        <f t="shared" si="419"/>
        <v>25</v>
      </c>
      <c r="M1724" s="178" t="str">
        <f t="shared" si="420"/>
        <v>-</v>
      </c>
      <c r="N1724" s="179">
        <v>0</v>
      </c>
      <c r="O1724" s="180" t="str">
        <f t="shared" si="399"/>
        <v>Aug</v>
      </c>
      <c r="P1724" s="178">
        <v>25.5</v>
      </c>
      <c r="Q1724" s="181">
        <f t="shared" si="421"/>
        <v>-25.5</v>
      </c>
      <c r="R1724" s="180">
        <f t="shared" si="400"/>
        <v>-1</v>
      </c>
      <c r="S1724" s="181" t="b">
        <f t="shared" si="422"/>
        <v>0</v>
      </c>
      <c r="T1724" s="178">
        <f t="shared" si="401"/>
        <v>0</v>
      </c>
      <c r="U1724" s="182" t="str">
        <f t="shared" si="402"/>
        <v>Sep</v>
      </c>
      <c r="V1724" s="178">
        <f t="shared" si="423"/>
        <v>0</v>
      </c>
      <c r="W1724" s="183"/>
      <c r="X1724" s="184"/>
      <c r="Y1724" s="183"/>
      <c r="Z1724" s="138"/>
      <c r="AA1724" s="133"/>
      <c r="AB1724" s="133"/>
      <c r="AC1724" s="159"/>
      <c r="AD1724" s="139"/>
      <c r="AE1724" s="149" t="s">
        <v>3061</v>
      </c>
      <c r="AF1724" s="139">
        <v>4.25</v>
      </c>
    </row>
    <row r="1725" spans="1:32" s="156" customFormat="1" ht="12">
      <c r="A1725" s="149" t="s">
        <v>3061</v>
      </c>
      <c r="B1725" s="186" t="s">
        <v>101</v>
      </c>
      <c r="C1725" s="147" t="s">
        <v>4866</v>
      </c>
      <c r="D1725" s="186">
        <v>1000004837</v>
      </c>
      <c r="E1725" s="186" t="s">
        <v>4838</v>
      </c>
      <c r="F1725" s="187">
        <v>46220</v>
      </c>
      <c r="G1725" s="137" t="str">
        <f t="shared" si="418"/>
        <v>Targeted Dealer</v>
      </c>
      <c r="H1725" s="159"/>
      <c r="I1725" s="177">
        <v>25</v>
      </c>
      <c r="J1725" s="177"/>
      <c r="K1725" s="178">
        <v>25</v>
      </c>
      <c r="L1725" s="178">
        <f t="shared" si="419"/>
        <v>0</v>
      </c>
      <c r="M1725" s="178" t="str">
        <f t="shared" si="420"/>
        <v>-</v>
      </c>
      <c r="N1725" s="179">
        <v>0</v>
      </c>
      <c r="O1725" s="180" t="str">
        <f t="shared" si="399"/>
        <v>Aug</v>
      </c>
      <c r="P1725" s="178">
        <v>27.5</v>
      </c>
      <c r="Q1725" s="181">
        <f t="shared" si="421"/>
        <v>-2.5</v>
      </c>
      <c r="R1725" s="180">
        <f t="shared" si="400"/>
        <v>-9.0909090909090939E-2</v>
      </c>
      <c r="S1725" s="181" t="b">
        <f t="shared" si="422"/>
        <v>0</v>
      </c>
      <c r="T1725" s="178">
        <f t="shared" si="401"/>
        <v>0</v>
      </c>
      <c r="U1725" s="182" t="str">
        <f t="shared" si="402"/>
        <v>Sep</v>
      </c>
      <c r="V1725" s="178">
        <f t="shared" si="423"/>
        <v>0</v>
      </c>
      <c r="W1725" s="183"/>
      <c r="X1725" s="184"/>
      <c r="Y1725" s="183"/>
      <c r="Z1725" s="138"/>
      <c r="AA1725" s="133"/>
      <c r="AB1725" s="133"/>
      <c r="AC1725" s="159"/>
      <c r="AD1725" s="139"/>
      <c r="AE1725" s="149" t="s">
        <v>3061</v>
      </c>
      <c r="AF1725" s="139">
        <v>4.583333333333333</v>
      </c>
    </row>
    <row r="1726" spans="1:32" s="156" customFormat="1" ht="12">
      <c r="A1726" s="149" t="s">
        <v>3061</v>
      </c>
      <c r="B1726" s="186" t="s">
        <v>101</v>
      </c>
      <c r="C1726" s="147" t="s">
        <v>4867</v>
      </c>
      <c r="D1726" s="186">
        <v>1000004825</v>
      </c>
      <c r="E1726" s="186" t="s">
        <v>4839</v>
      </c>
      <c r="F1726" s="187">
        <v>46226</v>
      </c>
      <c r="G1726" s="137" t="str">
        <f t="shared" si="418"/>
        <v>Targeted Dealer</v>
      </c>
      <c r="H1726" s="159"/>
      <c r="I1726" s="177">
        <v>25</v>
      </c>
      <c r="J1726" s="177"/>
      <c r="K1726" s="178">
        <v>30</v>
      </c>
      <c r="L1726" s="178">
        <f t="shared" si="419"/>
        <v>-5</v>
      </c>
      <c r="M1726" s="178" t="str">
        <f t="shared" si="420"/>
        <v>-</v>
      </c>
      <c r="N1726" s="179">
        <v>0</v>
      </c>
      <c r="O1726" s="180" t="str">
        <f t="shared" si="399"/>
        <v>Aug</v>
      </c>
      <c r="P1726" s="178">
        <v>27.5</v>
      </c>
      <c r="Q1726" s="181">
        <f t="shared" si="421"/>
        <v>2.5</v>
      </c>
      <c r="R1726" s="180">
        <f t="shared" si="400"/>
        <v>9.0909090909090828E-2</v>
      </c>
      <c r="S1726" s="181" t="b">
        <f t="shared" si="422"/>
        <v>0</v>
      </c>
      <c r="T1726" s="178">
        <f t="shared" si="401"/>
        <v>0</v>
      </c>
      <c r="U1726" s="182" t="str">
        <f t="shared" si="402"/>
        <v>Sep</v>
      </c>
      <c r="V1726" s="178">
        <f t="shared" si="423"/>
        <v>0</v>
      </c>
      <c r="W1726" s="183"/>
      <c r="X1726" s="184"/>
      <c r="Y1726" s="183"/>
      <c r="Z1726" s="138"/>
      <c r="AA1726" s="133"/>
      <c r="AB1726" s="133"/>
      <c r="AC1726" s="159"/>
      <c r="AD1726" s="139"/>
      <c r="AE1726" s="149" t="s">
        <v>3061</v>
      </c>
      <c r="AF1726" s="139">
        <v>4.583333333333333</v>
      </c>
    </row>
    <row r="1727" spans="1:32" s="156" customFormat="1" ht="12">
      <c r="A1727" s="149" t="s">
        <v>1245</v>
      </c>
      <c r="B1727" s="186" t="s">
        <v>63</v>
      </c>
      <c r="C1727" s="147" t="s">
        <v>2347</v>
      </c>
      <c r="D1727" s="186">
        <v>1000000903</v>
      </c>
      <c r="E1727" s="186" t="s">
        <v>4840</v>
      </c>
      <c r="F1727" s="187">
        <v>44738</v>
      </c>
      <c r="G1727" s="137" t="str">
        <f t="shared" si="418"/>
        <v>Targeted Dealer</v>
      </c>
      <c r="H1727" s="159"/>
      <c r="I1727" s="177">
        <v>5</v>
      </c>
      <c r="J1727" s="177"/>
      <c r="K1727" s="178">
        <v>15</v>
      </c>
      <c r="L1727" s="178">
        <f t="shared" si="419"/>
        <v>-10</v>
      </c>
      <c r="M1727" s="178" t="str">
        <f t="shared" si="420"/>
        <v>-</v>
      </c>
      <c r="N1727" s="179">
        <v>0</v>
      </c>
      <c r="O1727" s="180" t="str">
        <f t="shared" si="399"/>
        <v>Aug</v>
      </c>
      <c r="P1727" s="178">
        <v>25</v>
      </c>
      <c r="Q1727" s="181">
        <f t="shared" si="421"/>
        <v>-10</v>
      </c>
      <c r="R1727" s="180">
        <f t="shared" si="400"/>
        <v>-0.4</v>
      </c>
      <c r="S1727" s="181" t="b">
        <f t="shared" si="422"/>
        <v>0</v>
      </c>
      <c r="T1727" s="178">
        <f t="shared" si="401"/>
        <v>0</v>
      </c>
      <c r="U1727" s="182" t="str">
        <f t="shared" si="402"/>
        <v>Sep</v>
      </c>
      <c r="V1727" s="178">
        <f t="shared" si="423"/>
        <v>0</v>
      </c>
      <c r="W1727" s="183"/>
      <c r="X1727" s="184"/>
      <c r="Y1727" s="183"/>
      <c r="Z1727" s="138"/>
      <c r="AA1727" s="133"/>
      <c r="AB1727" s="133"/>
      <c r="AC1727" s="159"/>
      <c r="AD1727" s="139"/>
      <c r="AE1727" s="149" t="s">
        <v>1245</v>
      </c>
      <c r="AF1727" s="139">
        <v>4.166666666666667</v>
      </c>
    </row>
    <row r="1728" spans="1:32" s="156" customFormat="1" ht="12">
      <c r="A1728" s="149" t="s">
        <v>3061</v>
      </c>
      <c r="B1728" s="186" t="s">
        <v>4694</v>
      </c>
      <c r="C1728" s="147" t="s">
        <v>4868</v>
      </c>
      <c r="D1728" s="186">
        <v>1000004766</v>
      </c>
      <c r="E1728" s="186" t="s">
        <v>4841</v>
      </c>
      <c r="F1728" s="187">
        <v>46192</v>
      </c>
      <c r="G1728" s="137" t="str">
        <f t="shared" si="418"/>
        <v>Targeted Dealer</v>
      </c>
      <c r="H1728" s="159"/>
      <c r="I1728" s="177">
        <v>25</v>
      </c>
      <c r="J1728" s="177"/>
      <c r="K1728" s="178">
        <v>30</v>
      </c>
      <c r="L1728" s="178">
        <f t="shared" si="419"/>
        <v>-5</v>
      </c>
      <c r="M1728" s="178" t="str">
        <f t="shared" si="420"/>
        <v>-</v>
      </c>
      <c r="N1728" s="179">
        <v>0</v>
      </c>
      <c r="O1728" s="180" t="str">
        <f t="shared" si="399"/>
        <v>Aug</v>
      </c>
      <c r="P1728" s="178">
        <v>30</v>
      </c>
      <c r="Q1728" s="181">
        <f t="shared" si="421"/>
        <v>0</v>
      </c>
      <c r="R1728" s="180">
        <f t="shared" si="400"/>
        <v>0</v>
      </c>
      <c r="S1728" s="181" t="b">
        <f t="shared" si="422"/>
        <v>0</v>
      </c>
      <c r="T1728" s="178">
        <f t="shared" si="401"/>
        <v>0</v>
      </c>
      <c r="U1728" s="182" t="str">
        <f t="shared" si="402"/>
        <v>Sep</v>
      </c>
      <c r="V1728" s="178">
        <f t="shared" si="423"/>
        <v>0</v>
      </c>
      <c r="W1728" s="183"/>
      <c r="X1728" s="184"/>
      <c r="Y1728" s="183"/>
      <c r="Z1728" s="138"/>
      <c r="AA1728" s="133"/>
      <c r="AB1728" s="133"/>
      <c r="AC1728" s="159"/>
      <c r="AD1728" s="139"/>
      <c r="AE1728" s="149" t="s">
        <v>3061</v>
      </c>
      <c r="AF1728" s="139">
        <v>5</v>
      </c>
    </row>
    <row r="1729" spans="1:32" s="156" customFormat="1" ht="12">
      <c r="A1729" s="149" t="s">
        <v>121</v>
      </c>
      <c r="B1729" s="186" t="s">
        <v>32</v>
      </c>
      <c r="C1729" s="147" t="s">
        <v>4869</v>
      </c>
      <c r="D1729" s="186">
        <v>1000004850</v>
      </c>
      <c r="E1729" s="186" t="s">
        <v>4842</v>
      </c>
      <c r="F1729" s="187">
        <v>46237</v>
      </c>
      <c r="G1729" s="137" t="str">
        <f t="shared" si="418"/>
        <v>Targeted Dealer</v>
      </c>
      <c r="H1729" s="159"/>
      <c r="I1729" s="177">
        <v>46</v>
      </c>
      <c r="J1729" s="177"/>
      <c r="K1729" s="178">
        <v>30</v>
      </c>
      <c r="L1729" s="178">
        <f t="shared" si="419"/>
        <v>16</v>
      </c>
      <c r="M1729" s="178" t="str">
        <f t="shared" si="420"/>
        <v>-</v>
      </c>
      <c r="N1729" s="179">
        <v>0</v>
      </c>
      <c r="O1729" s="180" t="str">
        <f t="shared" si="399"/>
        <v>Aug</v>
      </c>
      <c r="P1729" s="178">
        <v>30</v>
      </c>
      <c r="Q1729" s="181">
        <f t="shared" si="421"/>
        <v>0</v>
      </c>
      <c r="R1729" s="180">
        <f t="shared" si="400"/>
        <v>0</v>
      </c>
      <c r="S1729" s="181" t="b">
        <f t="shared" si="422"/>
        <v>0</v>
      </c>
      <c r="T1729" s="178">
        <f t="shared" si="401"/>
        <v>0</v>
      </c>
      <c r="U1729" s="182" t="str">
        <f t="shared" si="402"/>
        <v>Sep</v>
      </c>
      <c r="V1729" s="178">
        <f t="shared" si="423"/>
        <v>0</v>
      </c>
      <c r="W1729" s="183"/>
      <c r="X1729" s="184"/>
      <c r="Y1729" s="183"/>
      <c r="Z1729" s="138"/>
      <c r="AA1729" s="133"/>
      <c r="AB1729" s="133"/>
      <c r="AC1729" s="159"/>
      <c r="AD1729" s="139"/>
      <c r="AE1729" s="149" t="s">
        <v>121</v>
      </c>
      <c r="AF1729" s="139">
        <v>5</v>
      </c>
    </row>
    <row r="1730" spans="1:32" s="156" customFormat="1" ht="12">
      <c r="A1730" s="149" t="s">
        <v>3061</v>
      </c>
      <c r="B1730" s="186" t="s">
        <v>4694</v>
      </c>
      <c r="C1730" s="147" t="s">
        <v>4870</v>
      </c>
      <c r="D1730" s="186">
        <v>1000004849</v>
      </c>
      <c r="E1730" s="186" t="s">
        <v>4843</v>
      </c>
      <c r="F1730" s="187">
        <v>46235</v>
      </c>
      <c r="G1730" s="137" t="str">
        <f t="shared" si="418"/>
        <v>Targeted Dealer</v>
      </c>
      <c r="H1730" s="159"/>
      <c r="I1730" s="177">
        <v>25</v>
      </c>
      <c r="J1730" s="177"/>
      <c r="K1730" s="178">
        <v>30</v>
      </c>
      <c r="L1730" s="178">
        <f t="shared" si="419"/>
        <v>-5</v>
      </c>
      <c r="M1730" s="178" t="str">
        <f t="shared" si="420"/>
        <v>-</v>
      </c>
      <c r="N1730" s="179">
        <v>0</v>
      </c>
      <c r="O1730" s="180" t="str">
        <f t="shared" si="399"/>
        <v>Aug</v>
      </c>
      <c r="P1730" s="178">
        <v>60</v>
      </c>
      <c r="Q1730" s="181">
        <f t="shared" si="421"/>
        <v>-30</v>
      </c>
      <c r="R1730" s="180">
        <f t="shared" si="400"/>
        <v>-0.5</v>
      </c>
      <c r="S1730" s="181" t="b">
        <f t="shared" si="422"/>
        <v>0</v>
      </c>
      <c r="T1730" s="178">
        <f t="shared" si="401"/>
        <v>0</v>
      </c>
      <c r="U1730" s="182" t="str">
        <f t="shared" si="402"/>
        <v>Sep</v>
      </c>
      <c r="V1730" s="178">
        <f t="shared" si="423"/>
        <v>0</v>
      </c>
      <c r="W1730" s="183"/>
      <c r="X1730" s="184"/>
      <c r="Y1730" s="183"/>
      <c r="Z1730" s="138"/>
      <c r="AA1730" s="133"/>
      <c r="AB1730" s="133"/>
      <c r="AC1730" s="159"/>
      <c r="AD1730" s="139"/>
      <c r="AE1730" s="149" t="s">
        <v>3061</v>
      </c>
      <c r="AF1730" s="139">
        <v>10</v>
      </c>
    </row>
    <row r="1731" spans="1:32" s="156" customFormat="1" ht="12">
      <c r="A1731" s="149" t="s">
        <v>121</v>
      </c>
      <c r="B1731" s="186" t="s">
        <v>37</v>
      </c>
      <c r="C1731" s="147" t="s">
        <v>4871</v>
      </c>
      <c r="D1731" s="186">
        <v>1000004846</v>
      </c>
      <c r="E1731" s="186" t="s">
        <v>4844</v>
      </c>
      <c r="F1731" s="187">
        <v>46233</v>
      </c>
      <c r="G1731" s="137" t="str">
        <f t="shared" si="418"/>
        <v>Targeted Dealer</v>
      </c>
      <c r="H1731" s="159"/>
      <c r="I1731" s="177">
        <v>70</v>
      </c>
      <c r="J1731" s="177"/>
      <c r="K1731" s="178">
        <v>35</v>
      </c>
      <c r="L1731" s="178">
        <f t="shared" si="419"/>
        <v>35</v>
      </c>
      <c r="M1731" s="178" t="str">
        <f t="shared" si="420"/>
        <v>-</v>
      </c>
      <c r="N1731" s="179">
        <v>0</v>
      </c>
      <c r="O1731" s="180" t="str">
        <f t="shared" si="399"/>
        <v>Aug</v>
      </c>
      <c r="P1731" s="178">
        <v>55</v>
      </c>
      <c r="Q1731" s="181">
        <f t="shared" si="421"/>
        <v>-20</v>
      </c>
      <c r="R1731" s="180">
        <f t="shared" si="400"/>
        <v>-0.36363636363636365</v>
      </c>
      <c r="S1731" s="181" t="b">
        <f t="shared" si="422"/>
        <v>0</v>
      </c>
      <c r="T1731" s="178">
        <f t="shared" si="401"/>
        <v>0</v>
      </c>
      <c r="U1731" s="182" t="str">
        <f t="shared" si="402"/>
        <v>Sep</v>
      </c>
      <c r="V1731" s="178">
        <f t="shared" si="423"/>
        <v>0</v>
      </c>
      <c r="W1731" s="183"/>
      <c r="X1731" s="184"/>
      <c r="Y1731" s="183"/>
      <c r="Z1731" s="138"/>
      <c r="AA1731" s="133"/>
      <c r="AB1731" s="133"/>
      <c r="AC1731" s="159"/>
      <c r="AD1731" s="139"/>
      <c r="AE1731" s="149" t="s">
        <v>121</v>
      </c>
      <c r="AF1731" s="139">
        <v>9.1666666666666661</v>
      </c>
    </row>
    <row r="1732" spans="1:32" s="156" customFormat="1" ht="12">
      <c r="A1732" s="149" t="s">
        <v>1245</v>
      </c>
      <c r="B1732" s="186" t="s">
        <v>3922</v>
      </c>
      <c r="C1732" s="147" t="s">
        <v>4872</v>
      </c>
      <c r="D1732" s="186">
        <v>1000004853</v>
      </c>
      <c r="E1732" s="186" t="s">
        <v>4845</v>
      </c>
      <c r="F1732" s="187">
        <v>46241</v>
      </c>
      <c r="G1732" s="137" t="str">
        <f t="shared" si="418"/>
        <v>Targeted Dealer</v>
      </c>
      <c r="H1732" s="159"/>
      <c r="I1732" s="177">
        <v>50</v>
      </c>
      <c r="J1732" s="177"/>
      <c r="K1732" s="178">
        <v>64</v>
      </c>
      <c r="L1732" s="178">
        <f t="shared" si="419"/>
        <v>-14</v>
      </c>
      <c r="M1732" s="178" t="str">
        <f t="shared" si="420"/>
        <v>-</v>
      </c>
      <c r="N1732" s="179">
        <v>0</v>
      </c>
      <c r="O1732" s="180" t="str">
        <f t="shared" ref="O1732:O1754" si="424">IF(F1732&lt;=$P$2,"Aug","")</f>
        <v>Aug</v>
      </c>
      <c r="P1732" s="178">
        <v>64.5</v>
      </c>
      <c r="Q1732" s="181">
        <f t="shared" si="421"/>
        <v>-0.5</v>
      </c>
      <c r="R1732" s="180">
        <f t="shared" ref="R1732:R1754" si="425">IFERROR(IF(O1732="Aug",(K1732/P1732-1))," ")</f>
        <v>-7.7519379844961378E-3</v>
      </c>
      <c r="S1732" s="181" t="b">
        <f t="shared" si="422"/>
        <v>0</v>
      </c>
      <c r="T1732" s="178">
        <f t="shared" ref="T1732:T1791" si="426">N1732</f>
        <v>0</v>
      </c>
      <c r="U1732" s="182" t="str">
        <f t="shared" ref="U1732:U1754" si="427">IF(F1732&lt;=$V$2,"Sep","")</f>
        <v>Sep</v>
      </c>
      <c r="V1732" s="178">
        <f t="shared" si="423"/>
        <v>0</v>
      </c>
      <c r="W1732" s="183"/>
      <c r="X1732" s="184"/>
      <c r="Y1732" s="183"/>
      <c r="Z1732" s="138"/>
      <c r="AA1732" s="133"/>
      <c r="AB1732" s="133"/>
      <c r="AC1732" s="159"/>
      <c r="AD1732" s="139"/>
      <c r="AE1732" s="149" t="s">
        <v>1245</v>
      </c>
      <c r="AF1732" s="139">
        <v>10.75</v>
      </c>
    </row>
    <row r="1733" spans="1:32" s="156" customFormat="1" ht="12">
      <c r="A1733" s="149" t="s">
        <v>121</v>
      </c>
      <c r="B1733" s="186" t="s">
        <v>613</v>
      </c>
      <c r="C1733" s="147" t="s">
        <v>637</v>
      </c>
      <c r="D1733" s="186">
        <v>1000000108</v>
      </c>
      <c r="E1733" s="186" t="s">
        <v>638</v>
      </c>
      <c r="F1733" s="187">
        <v>44738</v>
      </c>
      <c r="G1733" s="137" t="str">
        <f t="shared" si="418"/>
        <v>-</v>
      </c>
      <c r="H1733" s="159"/>
      <c r="I1733" s="177">
        <v>0</v>
      </c>
      <c r="J1733" s="177"/>
      <c r="K1733" s="178">
        <v>31</v>
      </c>
      <c r="L1733" s="178">
        <f t="shared" si="419"/>
        <v>-31</v>
      </c>
      <c r="M1733" s="178" t="str">
        <f t="shared" si="420"/>
        <v>-</v>
      </c>
      <c r="N1733" s="179">
        <v>0</v>
      </c>
      <c r="O1733" s="180" t="str">
        <f t="shared" si="424"/>
        <v>Aug</v>
      </c>
      <c r="P1733" s="178">
        <v>31</v>
      </c>
      <c r="Q1733" s="181">
        <f t="shared" si="421"/>
        <v>0</v>
      </c>
      <c r="R1733" s="180">
        <f t="shared" si="425"/>
        <v>0</v>
      </c>
      <c r="S1733" s="181" t="b">
        <f t="shared" si="422"/>
        <v>0</v>
      </c>
      <c r="T1733" s="178">
        <f t="shared" si="426"/>
        <v>0</v>
      </c>
      <c r="U1733" s="182" t="str">
        <f t="shared" si="427"/>
        <v>Sep</v>
      </c>
      <c r="V1733" s="178">
        <f t="shared" si="423"/>
        <v>0</v>
      </c>
      <c r="W1733" s="183"/>
      <c r="X1733" s="184"/>
      <c r="Y1733" s="183"/>
      <c r="Z1733" s="138"/>
      <c r="AA1733" s="133"/>
      <c r="AB1733" s="133"/>
      <c r="AC1733" s="159"/>
      <c r="AD1733" s="139"/>
      <c r="AE1733" s="149" t="s">
        <v>121</v>
      </c>
      <c r="AF1733" s="139">
        <v>5.166666666666667</v>
      </c>
    </row>
    <row r="1734" spans="1:32" s="156" customFormat="1" ht="12">
      <c r="A1734" s="149" t="s">
        <v>121</v>
      </c>
      <c r="B1734" s="186" t="s">
        <v>613</v>
      </c>
      <c r="C1734" s="147" t="s">
        <v>4873</v>
      </c>
      <c r="D1734" s="186">
        <v>1000004851</v>
      </c>
      <c r="E1734" s="186" t="s">
        <v>4846</v>
      </c>
      <c r="F1734" s="187">
        <v>46241</v>
      </c>
      <c r="G1734" s="137" t="str">
        <f t="shared" si="418"/>
        <v>Targeted Dealer</v>
      </c>
      <c r="H1734" s="159"/>
      <c r="I1734" s="177">
        <v>30</v>
      </c>
      <c r="J1734" s="177"/>
      <c r="K1734" s="178">
        <v>25</v>
      </c>
      <c r="L1734" s="178">
        <f t="shared" si="419"/>
        <v>5</v>
      </c>
      <c r="M1734" s="178" t="str">
        <f t="shared" si="420"/>
        <v>-</v>
      </c>
      <c r="N1734" s="179">
        <v>0</v>
      </c>
      <c r="O1734" s="180" t="str">
        <f t="shared" si="424"/>
        <v>Aug</v>
      </c>
      <c r="P1734" s="178">
        <v>33.1</v>
      </c>
      <c r="Q1734" s="181">
        <f t="shared" si="421"/>
        <v>-8.1000000000000014</v>
      </c>
      <c r="R1734" s="180">
        <f t="shared" si="425"/>
        <v>-0.24471299093655596</v>
      </c>
      <c r="S1734" s="181" t="b">
        <f t="shared" si="422"/>
        <v>0</v>
      </c>
      <c r="T1734" s="178">
        <f t="shared" si="426"/>
        <v>0</v>
      </c>
      <c r="U1734" s="182" t="str">
        <f t="shared" si="427"/>
        <v>Sep</v>
      </c>
      <c r="V1734" s="178">
        <f t="shared" si="423"/>
        <v>0</v>
      </c>
      <c r="W1734" s="183"/>
      <c r="X1734" s="184"/>
      <c r="Y1734" s="183"/>
      <c r="Z1734" s="138"/>
      <c r="AA1734" s="133"/>
      <c r="AB1734" s="133"/>
      <c r="AC1734" s="159"/>
      <c r="AD1734" s="139"/>
      <c r="AE1734" s="149" t="s">
        <v>121</v>
      </c>
      <c r="AF1734" s="139">
        <v>5.5166666666666666</v>
      </c>
    </row>
    <row r="1735" spans="1:32" s="156" customFormat="1" ht="12">
      <c r="A1735" s="149" t="s">
        <v>1245</v>
      </c>
      <c r="B1735" s="186" t="s">
        <v>57</v>
      </c>
      <c r="C1735" s="147" t="s">
        <v>4874</v>
      </c>
      <c r="D1735" s="186">
        <v>1000004854</v>
      </c>
      <c r="E1735" s="186" t="s">
        <v>4847</v>
      </c>
      <c r="F1735" s="187">
        <v>46246</v>
      </c>
      <c r="G1735" s="137" t="str">
        <f t="shared" si="418"/>
        <v>Targeted Dealer</v>
      </c>
      <c r="H1735" s="159"/>
      <c r="I1735" s="177">
        <v>50</v>
      </c>
      <c r="J1735" s="177"/>
      <c r="K1735" s="178">
        <v>25</v>
      </c>
      <c r="L1735" s="178">
        <f t="shared" si="419"/>
        <v>25</v>
      </c>
      <c r="M1735" s="178" t="str">
        <f t="shared" si="420"/>
        <v>-</v>
      </c>
      <c r="N1735" s="179">
        <v>0</v>
      </c>
      <c r="O1735" s="180" t="str">
        <f t="shared" si="424"/>
        <v>Aug</v>
      </c>
      <c r="P1735" s="178">
        <v>45</v>
      </c>
      <c r="Q1735" s="181">
        <f t="shared" si="421"/>
        <v>-20</v>
      </c>
      <c r="R1735" s="180">
        <f t="shared" si="425"/>
        <v>-0.44444444444444442</v>
      </c>
      <c r="S1735" s="181" t="b">
        <f t="shared" si="422"/>
        <v>0</v>
      </c>
      <c r="T1735" s="178">
        <f t="shared" si="426"/>
        <v>0</v>
      </c>
      <c r="U1735" s="182" t="str">
        <f t="shared" si="427"/>
        <v>Sep</v>
      </c>
      <c r="V1735" s="178">
        <f t="shared" si="423"/>
        <v>0</v>
      </c>
      <c r="W1735" s="183"/>
      <c r="X1735" s="184"/>
      <c r="Y1735" s="183"/>
      <c r="Z1735" s="138"/>
      <c r="AA1735" s="133"/>
      <c r="AB1735" s="133"/>
      <c r="AC1735" s="159"/>
      <c r="AD1735" s="139"/>
      <c r="AE1735" s="149" t="s">
        <v>1245</v>
      </c>
      <c r="AF1735" s="139">
        <v>7.5</v>
      </c>
    </row>
    <row r="1736" spans="1:32" s="156" customFormat="1" ht="12">
      <c r="A1736" s="149" t="s">
        <v>121</v>
      </c>
      <c r="B1736" s="186" t="s">
        <v>32</v>
      </c>
      <c r="C1736" s="147" t="s">
        <v>4875</v>
      </c>
      <c r="D1736" s="186">
        <v>1000004852</v>
      </c>
      <c r="E1736" s="186" t="s">
        <v>4848</v>
      </c>
      <c r="F1736" s="187">
        <v>46241</v>
      </c>
      <c r="G1736" s="137" t="str">
        <f t="shared" si="418"/>
        <v>Targeted Dealer</v>
      </c>
      <c r="H1736" s="159"/>
      <c r="I1736" s="177">
        <v>70</v>
      </c>
      <c r="J1736" s="177"/>
      <c r="K1736" s="178">
        <v>65</v>
      </c>
      <c r="L1736" s="178">
        <f t="shared" si="419"/>
        <v>5</v>
      </c>
      <c r="M1736" s="178" t="str">
        <f t="shared" si="420"/>
        <v>-</v>
      </c>
      <c r="N1736" s="179">
        <v>0</v>
      </c>
      <c r="O1736" s="180" t="str">
        <f t="shared" si="424"/>
        <v>Aug</v>
      </c>
      <c r="P1736" s="178">
        <v>66</v>
      </c>
      <c r="Q1736" s="181">
        <f t="shared" si="421"/>
        <v>-1</v>
      </c>
      <c r="R1736" s="180">
        <f t="shared" si="425"/>
        <v>-1.5151515151515138E-2</v>
      </c>
      <c r="S1736" s="181" t="b">
        <f t="shared" si="422"/>
        <v>0</v>
      </c>
      <c r="T1736" s="178">
        <f t="shared" si="426"/>
        <v>0</v>
      </c>
      <c r="U1736" s="182" t="str">
        <f t="shared" si="427"/>
        <v>Sep</v>
      </c>
      <c r="V1736" s="178">
        <f t="shared" si="423"/>
        <v>0</v>
      </c>
      <c r="W1736" s="183"/>
      <c r="X1736" s="184"/>
      <c r="Y1736" s="183"/>
      <c r="Z1736" s="138"/>
      <c r="AA1736" s="133"/>
      <c r="AB1736" s="133"/>
      <c r="AC1736" s="159"/>
      <c r="AD1736" s="139"/>
      <c r="AE1736" s="149" t="s">
        <v>121</v>
      </c>
      <c r="AF1736" s="139">
        <v>11</v>
      </c>
    </row>
    <row r="1737" spans="1:32" s="156" customFormat="1" ht="12">
      <c r="A1737" s="149" t="s">
        <v>1245</v>
      </c>
      <c r="B1737" s="186" t="s">
        <v>53</v>
      </c>
      <c r="C1737" s="147" t="s">
        <v>4876</v>
      </c>
      <c r="D1737" s="186">
        <v>1000004856</v>
      </c>
      <c r="E1737" s="186" t="s">
        <v>4849</v>
      </c>
      <c r="F1737" s="187">
        <v>46248</v>
      </c>
      <c r="G1737" s="137" t="str">
        <f t="shared" si="418"/>
        <v>Targeted Dealer</v>
      </c>
      <c r="H1737" s="159"/>
      <c r="I1737" s="177">
        <v>50</v>
      </c>
      <c r="J1737" s="177"/>
      <c r="K1737" s="178">
        <v>71.75</v>
      </c>
      <c r="L1737" s="178">
        <f t="shared" si="419"/>
        <v>-21.75</v>
      </c>
      <c r="M1737" s="178" t="str">
        <f t="shared" si="420"/>
        <v>-</v>
      </c>
      <c r="N1737" s="179">
        <v>0</v>
      </c>
      <c r="O1737" s="180" t="str">
        <f t="shared" si="424"/>
        <v>Aug</v>
      </c>
      <c r="P1737" s="178">
        <v>56</v>
      </c>
      <c r="Q1737" s="181">
        <f t="shared" si="421"/>
        <v>15.75</v>
      </c>
      <c r="R1737" s="180">
        <f t="shared" si="425"/>
        <v>0.28125</v>
      </c>
      <c r="S1737" s="181" t="b">
        <f t="shared" si="422"/>
        <v>0</v>
      </c>
      <c r="T1737" s="178">
        <f t="shared" si="426"/>
        <v>0</v>
      </c>
      <c r="U1737" s="182" t="str">
        <f t="shared" si="427"/>
        <v>Sep</v>
      </c>
      <c r="V1737" s="178">
        <f t="shared" si="423"/>
        <v>0</v>
      </c>
      <c r="W1737" s="183"/>
      <c r="X1737" s="184"/>
      <c r="Y1737" s="183"/>
      <c r="Z1737" s="138"/>
      <c r="AA1737" s="133"/>
      <c r="AB1737" s="133"/>
      <c r="AC1737" s="159"/>
      <c r="AD1737" s="139"/>
      <c r="AE1737" s="149" t="s">
        <v>1245</v>
      </c>
      <c r="AF1737" s="139">
        <v>9.3333333333333339</v>
      </c>
    </row>
    <row r="1738" spans="1:32" s="156" customFormat="1" ht="12">
      <c r="A1738" s="149" t="s">
        <v>3061</v>
      </c>
      <c r="B1738" s="186" t="s">
        <v>4694</v>
      </c>
      <c r="C1738" s="147" t="s">
        <v>4877</v>
      </c>
      <c r="D1738" s="186">
        <v>1000001962</v>
      </c>
      <c r="E1738" s="186" t="s">
        <v>4850</v>
      </c>
      <c r="F1738" s="187">
        <v>44739</v>
      </c>
      <c r="G1738" s="137" t="str">
        <f t="shared" si="418"/>
        <v>Targeted Dealer</v>
      </c>
      <c r="H1738" s="159"/>
      <c r="I1738" s="177">
        <v>25</v>
      </c>
      <c r="J1738" s="177"/>
      <c r="K1738" s="178">
        <v>70</v>
      </c>
      <c r="L1738" s="178">
        <f t="shared" si="419"/>
        <v>-45</v>
      </c>
      <c r="M1738" s="178" t="str">
        <f t="shared" si="420"/>
        <v>-</v>
      </c>
      <c r="N1738" s="179">
        <v>0</v>
      </c>
      <c r="O1738" s="180" t="str">
        <f t="shared" si="424"/>
        <v>Aug</v>
      </c>
      <c r="P1738" s="178">
        <v>32</v>
      </c>
      <c r="Q1738" s="181">
        <f t="shared" si="421"/>
        <v>38</v>
      </c>
      <c r="R1738" s="180">
        <f t="shared" si="425"/>
        <v>1.1875</v>
      </c>
      <c r="S1738" s="181" t="b">
        <f t="shared" si="422"/>
        <v>0</v>
      </c>
      <c r="T1738" s="178">
        <f t="shared" si="426"/>
        <v>0</v>
      </c>
      <c r="U1738" s="182" t="str">
        <f t="shared" si="427"/>
        <v>Sep</v>
      </c>
      <c r="V1738" s="178">
        <f t="shared" si="423"/>
        <v>0</v>
      </c>
      <c r="W1738" s="183"/>
      <c r="X1738" s="184"/>
      <c r="Y1738" s="183"/>
      <c r="Z1738" s="138"/>
      <c r="AA1738" s="133"/>
      <c r="AB1738" s="133"/>
      <c r="AC1738" s="159"/>
      <c r="AD1738" s="139"/>
      <c r="AE1738" s="149" t="s">
        <v>3061</v>
      </c>
      <c r="AF1738" s="139">
        <v>5.333333333333333</v>
      </c>
    </row>
    <row r="1739" spans="1:32" s="156" customFormat="1" ht="12">
      <c r="A1739" s="149" t="s">
        <v>3061</v>
      </c>
      <c r="B1739" s="186" t="s">
        <v>4694</v>
      </c>
      <c r="C1739" s="147" t="s">
        <v>4878</v>
      </c>
      <c r="D1739" s="186">
        <v>1000004839</v>
      </c>
      <c r="E1739" s="186" t="s">
        <v>4851</v>
      </c>
      <c r="F1739" s="187">
        <v>46221</v>
      </c>
      <c r="G1739" s="137" t="str">
        <f t="shared" si="418"/>
        <v>Targeted Dealer</v>
      </c>
      <c r="H1739" s="159"/>
      <c r="I1739" s="177">
        <v>30</v>
      </c>
      <c r="J1739" s="177"/>
      <c r="K1739" s="178">
        <v>0</v>
      </c>
      <c r="L1739" s="178">
        <f t="shared" si="419"/>
        <v>30</v>
      </c>
      <c r="M1739" s="178" t="str">
        <f t="shared" si="420"/>
        <v>-</v>
      </c>
      <c r="N1739" s="179">
        <v>0</v>
      </c>
      <c r="O1739" s="180" t="str">
        <f t="shared" si="424"/>
        <v>Aug</v>
      </c>
      <c r="P1739" s="178">
        <v>30</v>
      </c>
      <c r="Q1739" s="181">
        <f t="shared" si="421"/>
        <v>-30</v>
      </c>
      <c r="R1739" s="180">
        <f t="shared" si="425"/>
        <v>-1</v>
      </c>
      <c r="S1739" s="181" t="b">
        <f t="shared" si="422"/>
        <v>0</v>
      </c>
      <c r="T1739" s="178">
        <f t="shared" si="426"/>
        <v>0</v>
      </c>
      <c r="U1739" s="182" t="str">
        <f t="shared" si="427"/>
        <v>Sep</v>
      </c>
      <c r="V1739" s="178">
        <f t="shared" si="423"/>
        <v>0</v>
      </c>
      <c r="W1739" s="183"/>
      <c r="X1739" s="184"/>
      <c r="Y1739" s="183"/>
      <c r="Z1739" s="138"/>
      <c r="AA1739" s="133"/>
      <c r="AB1739" s="133"/>
      <c r="AC1739" s="159"/>
      <c r="AD1739" s="139"/>
      <c r="AE1739" s="149" t="s">
        <v>3061</v>
      </c>
      <c r="AF1739" s="139">
        <v>5</v>
      </c>
    </row>
    <row r="1740" spans="1:32" s="156" customFormat="1" ht="12">
      <c r="A1740" s="149" t="s">
        <v>3061</v>
      </c>
      <c r="B1740" s="186" t="s">
        <v>97</v>
      </c>
      <c r="C1740" s="147" t="s">
        <v>3205</v>
      </c>
      <c r="D1740" s="186">
        <v>1000002662</v>
      </c>
      <c r="E1740" s="186" t="s">
        <v>3206</v>
      </c>
      <c r="F1740" s="187">
        <v>44739</v>
      </c>
      <c r="G1740" s="137" t="str">
        <f t="shared" si="418"/>
        <v>Targeted Dealer</v>
      </c>
      <c r="H1740" s="159"/>
      <c r="I1740" s="177">
        <v>20</v>
      </c>
      <c r="J1740" s="177"/>
      <c r="K1740" s="178">
        <v>0</v>
      </c>
      <c r="L1740" s="178">
        <f t="shared" si="419"/>
        <v>20</v>
      </c>
      <c r="M1740" s="178" t="str">
        <f t="shared" si="420"/>
        <v>-</v>
      </c>
      <c r="N1740" s="179">
        <v>0</v>
      </c>
      <c r="O1740" s="180" t="str">
        <f t="shared" si="424"/>
        <v>Aug</v>
      </c>
      <c r="P1740" s="178">
        <v>7</v>
      </c>
      <c r="Q1740" s="181">
        <f t="shared" si="421"/>
        <v>-7</v>
      </c>
      <c r="R1740" s="180">
        <f t="shared" si="425"/>
        <v>-1</v>
      </c>
      <c r="S1740" s="181" t="b">
        <f t="shared" si="422"/>
        <v>0</v>
      </c>
      <c r="T1740" s="178">
        <f t="shared" si="426"/>
        <v>0</v>
      </c>
      <c r="U1740" s="182" t="str">
        <f t="shared" si="427"/>
        <v>Sep</v>
      </c>
      <c r="V1740" s="178">
        <f t="shared" si="423"/>
        <v>0</v>
      </c>
      <c r="W1740" s="183"/>
      <c r="X1740" s="184"/>
      <c r="Y1740" s="183"/>
      <c r="Z1740" s="138"/>
      <c r="AA1740" s="133"/>
      <c r="AB1740" s="133"/>
      <c r="AC1740" s="159"/>
      <c r="AD1740" s="139"/>
      <c r="AE1740" s="149" t="s">
        <v>3061</v>
      </c>
      <c r="AF1740" s="139">
        <v>1.1666666666666667</v>
      </c>
    </row>
    <row r="1741" spans="1:32" s="156" customFormat="1" ht="12">
      <c r="A1741" s="149" t="s">
        <v>1245</v>
      </c>
      <c r="B1741" s="186" t="s">
        <v>40</v>
      </c>
      <c r="C1741" s="147" t="s">
        <v>4879</v>
      </c>
      <c r="D1741" s="186">
        <v>1000004855</v>
      </c>
      <c r="E1741" s="186" t="s">
        <v>4852</v>
      </c>
      <c r="F1741" s="187">
        <v>46248</v>
      </c>
      <c r="G1741" s="137" t="str">
        <f t="shared" si="418"/>
        <v>Targeted Dealer</v>
      </c>
      <c r="H1741" s="159"/>
      <c r="I1741" s="177">
        <v>39</v>
      </c>
      <c r="J1741" s="177"/>
      <c r="K1741" s="178">
        <v>78</v>
      </c>
      <c r="L1741" s="178">
        <f t="shared" si="419"/>
        <v>-39</v>
      </c>
      <c r="M1741" s="178" t="str">
        <f t="shared" si="420"/>
        <v>-</v>
      </c>
      <c r="N1741" s="179">
        <v>0</v>
      </c>
      <c r="O1741" s="180" t="str">
        <f t="shared" si="424"/>
        <v>Aug</v>
      </c>
      <c r="P1741" s="178">
        <v>39</v>
      </c>
      <c r="Q1741" s="181">
        <f t="shared" si="421"/>
        <v>39</v>
      </c>
      <c r="R1741" s="180">
        <f t="shared" si="425"/>
        <v>1</v>
      </c>
      <c r="S1741" s="181" t="b">
        <f t="shared" si="422"/>
        <v>0</v>
      </c>
      <c r="T1741" s="178">
        <f t="shared" si="426"/>
        <v>0</v>
      </c>
      <c r="U1741" s="182" t="str">
        <f t="shared" si="427"/>
        <v>Sep</v>
      </c>
      <c r="V1741" s="178">
        <f t="shared" si="423"/>
        <v>0</v>
      </c>
      <c r="W1741" s="183"/>
      <c r="X1741" s="184"/>
      <c r="Y1741" s="183"/>
      <c r="Z1741" s="138"/>
      <c r="AA1741" s="133"/>
      <c r="AB1741" s="133"/>
      <c r="AC1741" s="159"/>
      <c r="AD1741" s="139"/>
      <c r="AE1741" s="149" t="s">
        <v>1245</v>
      </c>
      <c r="AF1741" s="139">
        <v>6.5</v>
      </c>
    </row>
    <row r="1742" spans="1:32" s="156" customFormat="1" ht="12">
      <c r="A1742" s="149" t="s">
        <v>1245</v>
      </c>
      <c r="B1742" s="186" t="s">
        <v>63</v>
      </c>
      <c r="C1742" s="147" t="s">
        <v>4880</v>
      </c>
      <c r="D1742" s="186">
        <v>1000003784</v>
      </c>
      <c r="E1742" s="186" t="s">
        <v>4853</v>
      </c>
      <c r="F1742" s="187">
        <v>45273</v>
      </c>
      <c r="G1742" s="137" t="str">
        <f t="shared" si="418"/>
        <v>Targeted Dealer</v>
      </c>
      <c r="H1742" s="159"/>
      <c r="I1742" s="177">
        <v>5</v>
      </c>
      <c r="J1742" s="177"/>
      <c r="K1742" s="178">
        <v>15</v>
      </c>
      <c r="L1742" s="178">
        <f t="shared" si="419"/>
        <v>-10</v>
      </c>
      <c r="M1742" s="178" t="str">
        <f t="shared" si="420"/>
        <v>-</v>
      </c>
      <c r="N1742" s="179">
        <v>0</v>
      </c>
      <c r="O1742" s="180" t="str">
        <f t="shared" si="424"/>
        <v>Aug</v>
      </c>
      <c r="P1742" s="178">
        <v>5</v>
      </c>
      <c r="Q1742" s="181">
        <f t="shared" si="421"/>
        <v>10</v>
      </c>
      <c r="R1742" s="180">
        <f t="shared" si="425"/>
        <v>2</v>
      </c>
      <c r="S1742" s="181" t="b">
        <f t="shared" si="422"/>
        <v>0</v>
      </c>
      <c r="T1742" s="178">
        <f t="shared" si="426"/>
        <v>0</v>
      </c>
      <c r="U1742" s="182" t="str">
        <f t="shared" si="427"/>
        <v>Sep</v>
      </c>
      <c r="V1742" s="178">
        <f t="shared" si="423"/>
        <v>0</v>
      </c>
      <c r="W1742" s="183"/>
      <c r="X1742" s="184"/>
      <c r="Y1742" s="183"/>
      <c r="Z1742" s="138"/>
      <c r="AA1742" s="133"/>
      <c r="AB1742" s="133"/>
      <c r="AC1742" s="159"/>
      <c r="AD1742" s="139"/>
      <c r="AE1742" s="149" t="s">
        <v>1245</v>
      </c>
      <c r="AF1742" s="139">
        <v>0.83333333333333337</v>
      </c>
    </row>
    <row r="1743" spans="1:32" s="156" customFormat="1" ht="12">
      <c r="A1743" s="149" t="s">
        <v>3061</v>
      </c>
      <c r="B1743" s="186" t="s">
        <v>101</v>
      </c>
      <c r="C1743" s="147" t="s">
        <v>4881</v>
      </c>
      <c r="D1743" s="186">
        <v>1000004828</v>
      </c>
      <c r="E1743" s="186" t="s">
        <v>4854</v>
      </c>
      <c r="F1743" s="187">
        <v>46233</v>
      </c>
      <c r="G1743" s="137" t="str">
        <f t="shared" si="418"/>
        <v>Targeted Dealer</v>
      </c>
      <c r="H1743" s="159"/>
      <c r="I1743" s="177">
        <v>20</v>
      </c>
      <c r="J1743" s="177"/>
      <c r="K1743" s="178">
        <v>10</v>
      </c>
      <c r="L1743" s="178">
        <f t="shared" si="419"/>
        <v>10</v>
      </c>
      <c r="M1743" s="178" t="str">
        <f t="shared" si="420"/>
        <v>-</v>
      </c>
      <c r="N1743" s="179">
        <v>0</v>
      </c>
      <c r="O1743" s="180" t="str">
        <f t="shared" si="424"/>
        <v>Aug</v>
      </c>
      <c r="P1743" s="178">
        <v>15</v>
      </c>
      <c r="Q1743" s="181">
        <f t="shared" si="421"/>
        <v>-5</v>
      </c>
      <c r="R1743" s="180">
        <f t="shared" si="425"/>
        <v>-0.33333333333333337</v>
      </c>
      <c r="S1743" s="181" t="b">
        <f t="shared" si="422"/>
        <v>0</v>
      </c>
      <c r="T1743" s="178">
        <f t="shared" si="426"/>
        <v>0</v>
      </c>
      <c r="U1743" s="182" t="str">
        <f t="shared" si="427"/>
        <v>Sep</v>
      </c>
      <c r="V1743" s="178">
        <f t="shared" si="423"/>
        <v>0</v>
      </c>
      <c r="W1743" s="183"/>
      <c r="X1743" s="184"/>
      <c r="Y1743" s="183"/>
      <c r="Z1743" s="138"/>
      <c r="AA1743" s="133"/>
      <c r="AB1743" s="133"/>
      <c r="AC1743" s="159"/>
      <c r="AD1743" s="139"/>
      <c r="AE1743" s="149" t="s">
        <v>3061</v>
      </c>
      <c r="AF1743" s="139">
        <v>2.5</v>
      </c>
    </row>
    <row r="1744" spans="1:32" s="156" customFormat="1" ht="12">
      <c r="A1744" s="149" t="s">
        <v>121</v>
      </c>
      <c r="B1744" s="186" t="s">
        <v>37</v>
      </c>
      <c r="C1744" s="147" t="s">
        <v>1207</v>
      </c>
      <c r="D1744" s="186">
        <v>1000001031</v>
      </c>
      <c r="E1744" s="186" t="s">
        <v>4855</v>
      </c>
      <c r="F1744" s="187">
        <v>44738</v>
      </c>
      <c r="G1744" s="137" t="str">
        <f t="shared" si="418"/>
        <v>Targeted Dealer</v>
      </c>
      <c r="H1744" s="159"/>
      <c r="I1744" s="177">
        <v>120</v>
      </c>
      <c r="J1744" s="177"/>
      <c r="K1744" s="178">
        <v>80</v>
      </c>
      <c r="L1744" s="178">
        <f t="shared" si="419"/>
        <v>40</v>
      </c>
      <c r="M1744" s="178" t="str">
        <f t="shared" si="420"/>
        <v>-</v>
      </c>
      <c r="N1744" s="179">
        <v>40</v>
      </c>
      <c r="O1744" s="180" t="str">
        <f t="shared" si="424"/>
        <v>Aug</v>
      </c>
      <c r="P1744" s="178">
        <v>120</v>
      </c>
      <c r="Q1744" s="181">
        <f t="shared" si="421"/>
        <v>-40</v>
      </c>
      <c r="R1744" s="180">
        <f t="shared" si="425"/>
        <v>-0.33333333333333337</v>
      </c>
      <c r="S1744" s="181" t="str">
        <f t="shared" si="422"/>
        <v>DEGROWTH</v>
      </c>
      <c r="T1744" s="178">
        <f t="shared" si="426"/>
        <v>40</v>
      </c>
      <c r="U1744" s="182" t="str">
        <f t="shared" si="427"/>
        <v>Sep</v>
      </c>
      <c r="V1744" s="178">
        <f t="shared" si="423"/>
        <v>40</v>
      </c>
      <c r="W1744" s="183"/>
      <c r="X1744" s="184"/>
      <c r="Y1744" s="183"/>
      <c r="Z1744" s="138"/>
      <c r="AA1744" s="133"/>
      <c r="AB1744" s="133"/>
      <c r="AC1744" s="159"/>
      <c r="AD1744" s="139"/>
      <c r="AE1744" s="149" t="s">
        <v>121</v>
      </c>
      <c r="AF1744" s="139">
        <v>20</v>
      </c>
    </row>
    <row r="1745" spans="1:32" s="156" customFormat="1" ht="12">
      <c r="A1745" s="149" t="s">
        <v>121</v>
      </c>
      <c r="B1745" s="186" t="s">
        <v>3920</v>
      </c>
      <c r="C1745" s="147" t="s">
        <v>4882</v>
      </c>
      <c r="D1745" s="186">
        <v>1000004818</v>
      </c>
      <c r="E1745" s="186" t="s">
        <v>4856</v>
      </c>
      <c r="F1745" s="187">
        <v>46207</v>
      </c>
      <c r="G1745" s="137" t="str">
        <f t="shared" si="418"/>
        <v>Targeted Dealer</v>
      </c>
      <c r="H1745" s="159"/>
      <c r="I1745" s="177">
        <v>13</v>
      </c>
      <c r="J1745" s="177"/>
      <c r="K1745" s="178">
        <v>10</v>
      </c>
      <c r="L1745" s="178">
        <f t="shared" si="419"/>
        <v>3</v>
      </c>
      <c r="M1745" s="178" t="str">
        <f t="shared" si="420"/>
        <v>-</v>
      </c>
      <c r="N1745" s="179">
        <v>0</v>
      </c>
      <c r="O1745" s="180" t="str">
        <f t="shared" si="424"/>
        <v>Aug</v>
      </c>
      <c r="P1745" s="178">
        <v>13</v>
      </c>
      <c r="Q1745" s="181">
        <f t="shared" si="421"/>
        <v>-3</v>
      </c>
      <c r="R1745" s="180">
        <f t="shared" si="425"/>
        <v>-0.23076923076923073</v>
      </c>
      <c r="S1745" s="181" t="b">
        <f t="shared" si="422"/>
        <v>0</v>
      </c>
      <c r="T1745" s="178">
        <f t="shared" si="426"/>
        <v>0</v>
      </c>
      <c r="U1745" s="182" t="str">
        <f t="shared" si="427"/>
        <v>Sep</v>
      </c>
      <c r="V1745" s="178">
        <f t="shared" si="423"/>
        <v>0</v>
      </c>
      <c r="W1745" s="183"/>
      <c r="X1745" s="184"/>
      <c r="Y1745" s="183"/>
      <c r="Z1745" s="138"/>
      <c r="AA1745" s="133"/>
      <c r="AB1745" s="133"/>
      <c r="AC1745" s="159"/>
      <c r="AD1745" s="139"/>
      <c r="AE1745" s="149" t="s">
        <v>121</v>
      </c>
      <c r="AF1745" s="139">
        <v>2.1666666666666665</v>
      </c>
    </row>
    <row r="1746" spans="1:32" s="156" customFormat="1" ht="12">
      <c r="A1746" s="149" t="s">
        <v>1245</v>
      </c>
      <c r="B1746" s="186" t="s">
        <v>46</v>
      </c>
      <c r="C1746" s="147" t="s">
        <v>4883</v>
      </c>
      <c r="D1746" s="186">
        <v>1000004858</v>
      </c>
      <c r="E1746" s="186" t="s">
        <v>4857</v>
      </c>
      <c r="F1746" s="187">
        <v>46255</v>
      </c>
      <c r="G1746" s="137" t="str">
        <f t="shared" si="418"/>
        <v>Targeted Dealer</v>
      </c>
      <c r="H1746" s="159"/>
      <c r="I1746" s="177">
        <v>50</v>
      </c>
      <c r="J1746" s="177"/>
      <c r="K1746" s="178">
        <v>50</v>
      </c>
      <c r="L1746" s="178">
        <f t="shared" si="419"/>
        <v>0</v>
      </c>
      <c r="M1746" s="178" t="str">
        <f t="shared" si="420"/>
        <v>-</v>
      </c>
      <c r="N1746" s="179">
        <v>0</v>
      </c>
      <c r="O1746" s="180" t="str">
        <f t="shared" si="424"/>
        <v>Aug</v>
      </c>
      <c r="P1746" s="178">
        <v>25</v>
      </c>
      <c r="Q1746" s="181">
        <f t="shared" si="421"/>
        <v>25</v>
      </c>
      <c r="R1746" s="180">
        <f t="shared" si="425"/>
        <v>1</v>
      </c>
      <c r="S1746" s="181" t="b">
        <f t="shared" si="422"/>
        <v>0</v>
      </c>
      <c r="T1746" s="178">
        <f t="shared" si="426"/>
        <v>0</v>
      </c>
      <c r="U1746" s="182" t="str">
        <f t="shared" si="427"/>
        <v>Sep</v>
      </c>
      <c r="V1746" s="178">
        <f t="shared" si="423"/>
        <v>0</v>
      </c>
      <c r="W1746" s="183"/>
      <c r="X1746" s="184"/>
      <c r="Y1746" s="183"/>
      <c r="Z1746" s="138"/>
      <c r="AA1746" s="133"/>
      <c r="AB1746" s="133"/>
      <c r="AC1746" s="159"/>
      <c r="AD1746" s="139"/>
      <c r="AE1746" s="149" t="s">
        <v>1245</v>
      </c>
      <c r="AF1746" s="139">
        <v>4.166666666666667</v>
      </c>
    </row>
    <row r="1747" spans="1:32" s="156" customFormat="1" ht="12">
      <c r="A1747" s="149" t="s">
        <v>121</v>
      </c>
      <c r="B1747" s="186" t="s">
        <v>22</v>
      </c>
      <c r="C1747" s="147" t="s">
        <v>4884</v>
      </c>
      <c r="D1747" s="186">
        <v>1000004857</v>
      </c>
      <c r="E1747" s="186" t="s">
        <v>4858</v>
      </c>
      <c r="F1747" s="187">
        <v>46255</v>
      </c>
      <c r="G1747" s="137" t="str">
        <f t="shared" si="418"/>
        <v>Targeted Dealer</v>
      </c>
      <c r="H1747" s="159"/>
      <c r="I1747" s="177">
        <v>30</v>
      </c>
      <c r="J1747" s="177"/>
      <c r="K1747" s="178">
        <v>45</v>
      </c>
      <c r="L1747" s="178">
        <f t="shared" si="419"/>
        <v>-15</v>
      </c>
      <c r="M1747" s="178" t="str">
        <f t="shared" si="420"/>
        <v>-</v>
      </c>
      <c r="N1747" s="179">
        <v>0</v>
      </c>
      <c r="O1747" s="180" t="str">
        <f t="shared" si="424"/>
        <v>Aug</v>
      </c>
      <c r="P1747" s="178">
        <v>20</v>
      </c>
      <c r="Q1747" s="181">
        <f t="shared" si="421"/>
        <v>25</v>
      </c>
      <c r="R1747" s="180">
        <f t="shared" si="425"/>
        <v>1.25</v>
      </c>
      <c r="S1747" s="181" t="b">
        <f t="shared" si="422"/>
        <v>0</v>
      </c>
      <c r="T1747" s="178">
        <f t="shared" si="426"/>
        <v>0</v>
      </c>
      <c r="U1747" s="182" t="str">
        <f t="shared" si="427"/>
        <v>Sep</v>
      </c>
      <c r="V1747" s="178">
        <f t="shared" si="423"/>
        <v>0</v>
      </c>
      <c r="W1747" s="183"/>
      <c r="X1747" s="184"/>
      <c r="Y1747" s="183"/>
      <c r="Z1747" s="138"/>
      <c r="AA1747" s="133"/>
      <c r="AB1747" s="133"/>
      <c r="AC1747" s="159"/>
      <c r="AD1747" s="139"/>
      <c r="AE1747" s="149" t="s">
        <v>121</v>
      </c>
      <c r="AF1747" s="139">
        <v>3.3333333333333335</v>
      </c>
    </row>
    <row r="1748" spans="1:32" s="156" customFormat="1" ht="12">
      <c r="A1748" s="149" t="s">
        <v>1245</v>
      </c>
      <c r="B1748" s="186" t="s">
        <v>62</v>
      </c>
      <c r="C1748" s="147" t="s">
        <v>3583</v>
      </c>
      <c r="D1748" s="186">
        <v>1000003624</v>
      </c>
      <c r="E1748" s="186" t="s">
        <v>3581</v>
      </c>
      <c r="F1748" s="187">
        <v>45112</v>
      </c>
      <c r="G1748" s="137" t="str">
        <f t="shared" si="418"/>
        <v>Targeted Dealer</v>
      </c>
      <c r="H1748" s="159"/>
      <c r="I1748" s="177">
        <v>20</v>
      </c>
      <c r="J1748" s="177"/>
      <c r="K1748" s="178">
        <v>0</v>
      </c>
      <c r="L1748" s="178">
        <f t="shared" si="419"/>
        <v>20</v>
      </c>
      <c r="M1748" s="178" t="str">
        <f t="shared" si="420"/>
        <v>-</v>
      </c>
      <c r="N1748" s="179">
        <v>0</v>
      </c>
      <c r="O1748" s="180" t="str">
        <f t="shared" si="424"/>
        <v>Aug</v>
      </c>
      <c r="P1748" s="178">
        <v>7.5</v>
      </c>
      <c r="Q1748" s="181">
        <f t="shared" si="421"/>
        <v>-7.5</v>
      </c>
      <c r="R1748" s="180">
        <f t="shared" si="425"/>
        <v>-1</v>
      </c>
      <c r="S1748" s="181" t="b">
        <f t="shared" si="422"/>
        <v>0</v>
      </c>
      <c r="T1748" s="178">
        <f t="shared" si="426"/>
        <v>0</v>
      </c>
      <c r="U1748" s="182" t="str">
        <f t="shared" si="427"/>
        <v>Sep</v>
      </c>
      <c r="V1748" s="178">
        <f t="shared" si="423"/>
        <v>0</v>
      </c>
      <c r="W1748" s="183"/>
      <c r="X1748" s="184"/>
      <c r="Y1748" s="183"/>
      <c r="Z1748" s="138"/>
      <c r="AA1748" s="133"/>
      <c r="AB1748" s="133"/>
      <c r="AC1748" s="159"/>
      <c r="AD1748" s="139"/>
      <c r="AE1748" s="149" t="s">
        <v>1245</v>
      </c>
      <c r="AF1748" s="139">
        <v>1.25</v>
      </c>
    </row>
    <row r="1749" spans="1:32" s="156" customFormat="1" ht="12">
      <c r="A1749" s="149" t="s">
        <v>3918</v>
      </c>
      <c r="B1749" s="186" t="s">
        <v>76</v>
      </c>
      <c r="C1749" s="147" t="s">
        <v>4885</v>
      </c>
      <c r="D1749" s="186">
        <v>1000004836</v>
      </c>
      <c r="E1749" s="186" t="s">
        <v>4859</v>
      </c>
      <c r="F1749" s="187">
        <v>46220</v>
      </c>
      <c r="G1749" s="137" t="str">
        <f t="shared" si="418"/>
        <v>Targeted Dealer</v>
      </c>
      <c r="H1749" s="159"/>
      <c r="I1749" s="177">
        <v>40</v>
      </c>
      <c r="J1749" s="177"/>
      <c r="K1749" s="178">
        <v>0</v>
      </c>
      <c r="L1749" s="178">
        <f t="shared" si="419"/>
        <v>40</v>
      </c>
      <c r="M1749" s="178" t="str">
        <f t="shared" si="420"/>
        <v>-</v>
      </c>
      <c r="N1749" s="179">
        <v>0</v>
      </c>
      <c r="O1749" s="180" t="str">
        <f t="shared" si="424"/>
        <v>Aug</v>
      </c>
      <c r="P1749" s="178">
        <v>19</v>
      </c>
      <c r="Q1749" s="181">
        <f t="shared" si="421"/>
        <v>-19</v>
      </c>
      <c r="R1749" s="180">
        <f t="shared" si="425"/>
        <v>-1</v>
      </c>
      <c r="S1749" s="181" t="b">
        <f t="shared" si="422"/>
        <v>0</v>
      </c>
      <c r="T1749" s="178">
        <f t="shared" si="426"/>
        <v>0</v>
      </c>
      <c r="U1749" s="182" t="str">
        <f t="shared" si="427"/>
        <v>Sep</v>
      </c>
      <c r="V1749" s="178">
        <f t="shared" si="423"/>
        <v>0</v>
      </c>
      <c r="W1749" s="183"/>
      <c r="X1749" s="184"/>
      <c r="Y1749" s="183"/>
      <c r="Z1749" s="138"/>
      <c r="AA1749" s="133"/>
      <c r="AB1749" s="133"/>
      <c r="AC1749" s="159"/>
      <c r="AD1749" s="139"/>
      <c r="AE1749" s="149" t="s">
        <v>3918</v>
      </c>
      <c r="AF1749" s="139">
        <v>3.1666666666666665</v>
      </c>
    </row>
    <row r="1750" spans="1:32" s="156" customFormat="1" ht="12">
      <c r="A1750" s="149" t="s">
        <v>3918</v>
      </c>
      <c r="B1750" s="186" t="s">
        <v>2569</v>
      </c>
      <c r="C1750" s="147" t="s">
        <v>4886</v>
      </c>
      <c r="D1750" s="186">
        <v>1000004860</v>
      </c>
      <c r="E1750" s="186" t="s">
        <v>4860</v>
      </c>
      <c r="F1750" s="187">
        <v>46260</v>
      </c>
      <c r="G1750" s="137" t="str">
        <f t="shared" si="418"/>
        <v>Targeted Dealer</v>
      </c>
      <c r="H1750" s="159"/>
      <c r="I1750" s="177">
        <v>35</v>
      </c>
      <c r="J1750" s="177"/>
      <c r="K1750" s="178">
        <v>24</v>
      </c>
      <c r="L1750" s="178">
        <f t="shared" si="419"/>
        <v>11</v>
      </c>
      <c r="M1750" s="178" t="str">
        <f t="shared" si="420"/>
        <v>-</v>
      </c>
      <c r="N1750" s="179">
        <v>0</v>
      </c>
      <c r="O1750" s="180" t="str">
        <f t="shared" si="424"/>
        <v>Aug</v>
      </c>
      <c r="P1750" s="178">
        <v>12</v>
      </c>
      <c r="Q1750" s="181">
        <f t="shared" si="421"/>
        <v>12</v>
      </c>
      <c r="R1750" s="180">
        <f t="shared" si="425"/>
        <v>1</v>
      </c>
      <c r="S1750" s="181" t="b">
        <f t="shared" si="422"/>
        <v>0</v>
      </c>
      <c r="T1750" s="178">
        <f t="shared" si="426"/>
        <v>0</v>
      </c>
      <c r="U1750" s="182" t="str">
        <f t="shared" si="427"/>
        <v>Sep</v>
      </c>
      <c r="V1750" s="178">
        <f t="shared" si="423"/>
        <v>0</v>
      </c>
      <c r="W1750" s="183"/>
      <c r="X1750" s="184"/>
      <c r="Y1750" s="183"/>
      <c r="Z1750" s="138"/>
      <c r="AA1750" s="133"/>
      <c r="AB1750" s="133"/>
      <c r="AC1750" s="159"/>
      <c r="AD1750" s="139"/>
      <c r="AE1750" s="149" t="s">
        <v>3918</v>
      </c>
      <c r="AF1750" s="139">
        <v>2</v>
      </c>
    </row>
    <row r="1751" spans="1:32" s="156" customFormat="1" ht="12">
      <c r="A1751" s="149" t="s">
        <v>3061</v>
      </c>
      <c r="B1751" s="186" t="s">
        <v>4092</v>
      </c>
      <c r="C1751" s="147" t="s">
        <v>3914</v>
      </c>
      <c r="D1751" s="186">
        <v>1000004303</v>
      </c>
      <c r="E1751" s="186" t="s">
        <v>3901</v>
      </c>
      <c r="F1751" s="187">
        <v>45741</v>
      </c>
      <c r="G1751" s="137" t="str">
        <f t="shared" si="418"/>
        <v>Targeted Dealer</v>
      </c>
      <c r="H1751" s="159"/>
      <c r="I1751" s="177">
        <v>125</v>
      </c>
      <c r="J1751" s="177"/>
      <c r="K1751" s="178">
        <v>0</v>
      </c>
      <c r="L1751" s="178">
        <f t="shared" si="419"/>
        <v>125</v>
      </c>
      <c r="M1751" s="178" t="str">
        <f t="shared" si="420"/>
        <v>-</v>
      </c>
      <c r="N1751" s="179">
        <v>50</v>
      </c>
      <c r="O1751" s="180" t="str">
        <f t="shared" si="424"/>
        <v>Aug</v>
      </c>
      <c r="P1751" s="178">
        <v>10</v>
      </c>
      <c r="Q1751" s="181">
        <f t="shared" si="421"/>
        <v>-10</v>
      </c>
      <c r="R1751" s="180">
        <f t="shared" si="425"/>
        <v>-1</v>
      </c>
      <c r="S1751" s="181" t="str">
        <f t="shared" si="422"/>
        <v>DEGROWTH</v>
      </c>
      <c r="T1751" s="178">
        <f t="shared" si="426"/>
        <v>50</v>
      </c>
      <c r="U1751" s="182" t="str">
        <f t="shared" si="427"/>
        <v>Sep</v>
      </c>
      <c r="V1751" s="178">
        <f t="shared" si="423"/>
        <v>50</v>
      </c>
      <c r="W1751" s="183"/>
      <c r="X1751" s="184"/>
      <c r="Y1751" s="183"/>
      <c r="Z1751" s="138"/>
      <c r="AA1751" s="133"/>
      <c r="AB1751" s="133"/>
      <c r="AC1751" s="159"/>
      <c r="AD1751" s="139"/>
      <c r="AE1751" s="149" t="s">
        <v>3061</v>
      </c>
      <c r="AF1751" s="139">
        <v>1.6666666666666667</v>
      </c>
    </row>
    <row r="1752" spans="1:32" s="156" customFormat="1" ht="12">
      <c r="A1752" s="149" t="s">
        <v>1245</v>
      </c>
      <c r="B1752" s="186" t="s">
        <v>48</v>
      </c>
      <c r="C1752" s="147" t="s">
        <v>4887</v>
      </c>
      <c r="D1752" s="186">
        <v>1000004863</v>
      </c>
      <c r="E1752" s="186" t="s">
        <v>4861</v>
      </c>
      <c r="F1752" s="187">
        <v>46261</v>
      </c>
      <c r="G1752" s="137" t="str">
        <f t="shared" si="418"/>
        <v>Targeted Dealer</v>
      </c>
      <c r="H1752" s="159"/>
      <c r="I1752" s="177">
        <v>20</v>
      </c>
      <c r="J1752" s="177"/>
      <c r="K1752" s="178">
        <v>12.5</v>
      </c>
      <c r="L1752" s="178">
        <f t="shared" si="419"/>
        <v>7.5</v>
      </c>
      <c r="M1752" s="178" t="str">
        <f t="shared" si="420"/>
        <v>-</v>
      </c>
      <c r="N1752" s="179">
        <v>0</v>
      </c>
      <c r="O1752" s="180" t="str">
        <f t="shared" si="424"/>
        <v>Aug</v>
      </c>
      <c r="P1752" s="178">
        <v>13</v>
      </c>
      <c r="Q1752" s="181">
        <f t="shared" si="421"/>
        <v>-0.5</v>
      </c>
      <c r="R1752" s="180">
        <f t="shared" si="425"/>
        <v>-3.8461538461538436E-2</v>
      </c>
      <c r="S1752" s="181" t="b">
        <f t="shared" si="422"/>
        <v>0</v>
      </c>
      <c r="T1752" s="178">
        <f t="shared" si="426"/>
        <v>0</v>
      </c>
      <c r="U1752" s="182" t="str">
        <f t="shared" si="427"/>
        <v>Sep</v>
      </c>
      <c r="V1752" s="178">
        <f t="shared" si="423"/>
        <v>0</v>
      </c>
      <c r="W1752" s="183"/>
      <c r="X1752" s="184"/>
      <c r="Y1752" s="183"/>
      <c r="Z1752" s="138"/>
      <c r="AA1752" s="133"/>
      <c r="AB1752" s="133"/>
      <c r="AC1752" s="159"/>
      <c r="AD1752" s="139"/>
      <c r="AE1752" s="149" t="s">
        <v>1245</v>
      </c>
      <c r="AF1752" s="139">
        <v>2.1666666666666665</v>
      </c>
    </row>
    <row r="1753" spans="1:32" s="156" customFormat="1" ht="12">
      <c r="A1753" s="149" t="s">
        <v>121</v>
      </c>
      <c r="B1753" s="186" t="s">
        <v>3920</v>
      </c>
      <c r="C1753" s="147" t="s">
        <v>4888</v>
      </c>
      <c r="D1753" s="186">
        <v>1000004861</v>
      </c>
      <c r="E1753" s="186" t="s">
        <v>4862</v>
      </c>
      <c r="F1753" s="187">
        <v>46261</v>
      </c>
      <c r="G1753" s="137" t="str">
        <f t="shared" si="418"/>
        <v>Targeted Dealer</v>
      </c>
      <c r="H1753" s="159"/>
      <c r="I1753" s="177">
        <v>40</v>
      </c>
      <c r="J1753" s="177"/>
      <c r="K1753" s="178">
        <v>42.5</v>
      </c>
      <c r="L1753" s="178">
        <f t="shared" si="419"/>
        <v>-2.5</v>
      </c>
      <c r="M1753" s="178" t="str">
        <f t="shared" si="420"/>
        <v>-</v>
      </c>
      <c r="N1753" s="179">
        <v>0</v>
      </c>
      <c r="O1753" s="180" t="str">
        <f t="shared" si="424"/>
        <v>Aug</v>
      </c>
      <c r="P1753" s="178">
        <v>20</v>
      </c>
      <c r="Q1753" s="181">
        <f t="shared" si="421"/>
        <v>22.5</v>
      </c>
      <c r="R1753" s="180">
        <f t="shared" si="425"/>
        <v>1.125</v>
      </c>
      <c r="S1753" s="181" t="b">
        <f t="shared" si="422"/>
        <v>0</v>
      </c>
      <c r="T1753" s="178">
        <f t="shared" si="426"/>
        <v>0</v>
      </c>
      <c r="U1753" s="182" t="str">
        <f t="shared" si="427"/>
        <v>Sep</v>
      </c>
      <c r="V1753" s="178">
        <f t="shared" si="423"/>
        <v>0</v>
      </c>
      <c r="W1753" s="183"/>
      <c r="X1753" s="184"/>
      <c r="Y1753" s="183"/>
      <c r="Z1753" s="138"/>
      <c r="AA1753" s="133"/>
      <c r="AB1753" s="133"/>
      <c r="AC1753" s="159"/>
      <c r="AD1753" s="139"/>
      <c r="AE1753" s="149" t="s">
        <v>121</v>
      </c>
      <c r="AF1753" s="139">
        <v>3.3333333333333335</v>
      </c>
    </row>
    <row r="1754" spans="1:32" s="156" customFormat="1" ht="12">
      <c r="A1754" s="149" t="s">
        <v>121</v>
      </c>
      <c r="B1754" s="186" t="s">
        <v>37</v>
      </c>
      <c r="C1754" s="147" t="s">
        <v>1223</v>
      </c>
      <c r="D1754" s="186">
        <v>1000003427</v>
      </c>
      <c r="E1754" s="186" t="s">
        <v>1224</v>
      </c>
      <c r="F1754" s="187">
        <v>45000</v>
      </c>
      <c r="G1754" s="137" t="str">
        <f t="shared" si="418"/>
        <v>Targeted Dealer</v>
      </c>
      <c r="H1754" s="159"/>
      <c r="I1754" s="177">
        <v>35</v>
      </c>
      <c r="J1754" s="177"/>
      <c r="K1754" s="178">
        <v>20</v>
      </c>
      <c r="L1754" s="178">
        <f t="shared" si="419"/>
        <v>15</v>
      </c>
      <c r="M1754" s="178" t="str">
        <f t="shared" si="420"/>
        <v>-</v>
      </c>
      <c r="N1754" s="179">
        <v>0</v>
      </c>
      <c r="O1754" s="180" t="str">
        <f t="shared" si="424"/>
        <v>Aug</v>
      </c>
      <c r="P1754" s="178">
        <v>60</v>
      </c>
      <c r="Q1754" s="181">
        <f t="shared" si="421"/>
        <v>-40</v>
      </c>
      <c r="R1754" s="180">
        <f t="shared" si="425"/>
        <v>-0.66666666666666674</v>
      </c>
      <c r="S1754" s="181" t="b">
        <f t="shared" si="422"/>
        <v>0</v>
      </c>
      <c r="T1754" s="178">
        <f t="shared" si="426"/>
        <v>0</v>
      </c>
      <c r="U1754" s="182" t="str">
        <f t="shared" si="427"/>
        <v>Sep</v>
      </c>
      <c r="V1754" s="178">
        <f t="shared" si="423"/>
        <v>0</v>
      </c>
      <c r="W1754" s="183"/>
      <c r="X1754" s="184"/>
      <c r="Y1754" s="183"/>
      <c r="Z1754" s="138"/>
      <c r="AA1754" s="133"/>
      <c r="AB1754" s="133"/>
      <c r="AC1754" s="159"/>
      <c r="AD1754" s="139"/>
      <c r="AE1754" s="149" t="s">
        <v>121</v>
      </c>
      <c r="AF1754" s="139">
        <v>10</v>
      </c>
    </row>
    <row r="1755" spans="1:32" s="156" customFormat="1" ht="12">
      <c r="A1755" s="149" t="s">
        <v>3918</v>
      </c>
      <c r="B1755" s="147" t="s">
        <v>69</v>
      </c>
      <c r="C1755" s="147" t="s">
        <v>4927</v>
      </c>
      <c r="D1755" s="147">
        <v>1000004878</v>
      </c>
      <c r="E1755" s="147" t="s">
        <v>4894</v>
      </c>
      <c r="F1755" s="148">
        <v>46265</v>
      </c>
      <c r="G1755" s="137" t="str">
        <f t="shared" si="418"/>
        <v>-</v>
      </c>
      <c r="H1755" s="149"/>
      <c r="I1755" s="177">
        <v>0</v>
      </c>
      <c r="J1755" s="188"/>
      <c r="K1755" s="178">
        <v>12</v>
      </c>
      <c r="L1755" s="178">
        <f t="shared" ref="L1755:L1791" si="428">I1755-K1755</f>
        <v>-12</v>
      </c>
      <c r="M1755" s="178" t="str">
        <f t="shared" ref="M1755:M1791" si="429">IFERROR((K1755/J1755%),"-")</f>
        <v>-</v>
      </c>
      <c r="N1755" s="179">
        <v>0</v>
      </c>
      <c r="O1755" s="180" t="str">
        <f t="shared" ref="O1755:O1791" si="430">IF(F1755&lt;=$P$2,"Aug","")</f>
        <v>Aug</v>
      </c>
      <c r="P1755" s="178"/>
      <c r="Q1755" s="181">
        <f t="shared" ref="Q1755:Q1791" si="431">K1755-P1755</f>
        <v>12</v>
      </c>
      <c r="R1755" s="180" t="str">
        <f t="shared" ref="R1755:R1791" si="432">IFERROR(IF(O1755="Aug",(K1755/P1755-1))," ")</f>
        <v xml:space="preserve"> </v>
      </c>
      <c r="S1755" s="181" t="b">
        <f t="shared" ref="S1755:S1791" si="433">IF(N1755&gt;0,IF(O1755="","-",IF(R1755&lt;0%,"DEGROWTH","GROWTH")))</f>
        <v>0</v>
      </c>
      <c r="T1755" s="178">
        <f t="shared" si="426"/>
        <v>0</v>
      </c>
      <c r="U1755" s="182" t="str">
        <f t="shared" ref="U1755:U1791" si="434">IF(F1755&lt;=$V$2,"Sep","")</f>
        <v>Sep</v>
      </c>
      <c r="V1755" s="178">
        <f t="shared" ref="V1755:V1791" si="435">T1755</f>
        <v>0</v>
      </c>
      <c r="W1755" s="183"/>
      <c r="X1755" s="184"/>
      <c r="Y1755" s="183"/>
      <c r="Z1755" s="138"/>
      <c r="AA1755" s="133"/>
      <c r="AB1755" s="133"/>
      <c r="AC1755" s="159"/>
      <c r="AD1755" s="139"/>
      <c r="AE1755" s="149" t="s">
        <v>3918</v>
      </c>
      <c r="AF1755" s="139">
        <v>0</v>
      </c>
    </row>
    <row r="1756" spans="1:32" s="156" customFormat="1" ht="12">
      <c r="A1756" s="149" t="s">
        <v>121</v>
      </c>
      <c r="B1756" s="147" t="s">
        <v>3924</v>
      </c>
      <c r="C1756" s="147" t="s">
        <v>4928</v>
      </c>
      <c r="D1756" s="147">
        <v>1000004890</v>
      </c>
      <c r="E1756" s="147" t="s">
        <v>4895</v>
      </c>
      <c r="F1756" s="148">
        <v>46272</v>
      </c>
      <c r="G1756" s="137" t="str">
        <f t="shared" si="418"/>
        <v>-</v>
      </c>
      <c r="H1756" s="149"/>
      <c r="I1756" s="177">
        <v>0</v>
      </c>
      <c r="J1756" s="188"/>
      <c r="K1756" s="178">
        <v>120</v>
      </c>
      <c r="L1756" s="178">
        <f t="shared" si="428"/>
        <v>-120</v>
      </c>
      <c r="M1756" s="178" t="str">
        <f t="shared" si="429"/>
        <v>-</v>
      </c>
      <c r="N1756" s="179">
        <v>0</v>
      </c>
      <c r="O1756" s="180" t="str">
        <f t="shared" si="430"/>
        <v>Aug</v>
      </c>
      <c r="P1756" s="178"/>
      <c r="Q1756" s="181">
        <f t="shared" si="431"/>
        <v>120</v>
      </c>
      <c r="R1756" s="180" t="str">
        <f t="shared" si="432"/>
        <v xml:space="preserve"> </v>
      </c>
      <c r="S1756" s="181" t="b">
        <f t="shared" si="433"/>
        <v>0</v>
      </c>
      <c r="T1756" s="178">
        <f t="shared" si="426"/>
        <v>0</v>
      </c>
      <c r="U1756" s="182" t="str">
        <f t="shared" si="434"/>
        <v>Sep</v>
      </c>
      <c r="V1756" s="178">
        <f t="shared" si="435"/>
        <v>0</v>
      </c>
      <c r="W1756" s="183"/>
      <c r="X1756" s="184"/>
      <c r="Y1756" s="183"/>
      <c r="Z1756" s="138"/>
      <c r="AA1756" s="133"/>
      <c r="AB1756" s="133"/>
      <c r="AC1756" s="159"/>
      <c r="AD1756" s="139"/>
      <c r="AE1756" s="149" t="s">
        <v>121</v>
      </c>
      <c r="AF1756" s="139">
        <v>0</v>
      </c>
    </row>
    <row r="1757" spans="1:32" s="156" customFormat="1" ht="12">
      <c r="A1757" s="149" t="s">
        <v>3919</v>
      </c>
      <c r="B1757" s="147" t="s">
        <v>82</v>
      </c>
      <c r="C1757" s="147" t="s">
        <v>3536</v>
      </c>
      <c r="D1757" s="147">
        <v>1000004150</v>
      </c>
      <c r="E1757" s="147" t="s">
        <v>3537</v>
      </c>
      <c r="F1757" s="148">
        <v>45581</v>
      </c>
      <c r="G1757" s="137" t="str">
        <f t="shared" si="418"/>
        <v>Targeted Dealer</v>
      </c>
      <c r="H1757" s="149"/>
      <c r="I1757" s="177">
        <v>30</v>
      </c>
      <c r="J1757" s="188"/>
      <c r="K1757" s="178">
        <v>10</v>
      </c>
      <c r="L1757" s="178">
        <f t="shared" si="428"/>
        <v>20</v>
      </c>
      <c r="M1757" s="178" t="str">
        <f t="shared" si="429"/>
        <v>-</v>
      </c>
      <c r="N1757" s="179">
        <v>20</v>
      </c>
      <c r="O1757" s="180" t="str">
        <f t="shared" si="430"/>
        <v>Aug</v>
      </c>
      <c r="P1757" s="178"/>
      <c r="Q1757" s="181">
        <f t="shared" si="431"/>
        <v>10</v>
      </c>
      <c r="R1757" s="180" t="str">
        <f t="shared" si="432"/>
        <v xml:space="preserve"> </v>
      </c>
      <c r="S1757" s="181" t="str">
        <f t="shared" si="433"/>
        <v>GROWTH</v>
      </c>
      <c r="T1757" s="178">
        <f t="shared" si="426"/>
        <v>20</v>
      </c>
      <c r="U1757" s="182" t="str">
        <f t="shared" si="434"/>
        <v>Sep</v>
      </c>
      <c r="V1757" s="178">
        <f t="shared" si="435"/>
        <v>20</v>
      </c>
      <c r="W1757" s="183"/>
      <c r="X1757" s="184"/>
      <c r="Y1757" s="183"/>
      <c r="Z1757" s="138"/>
      <c r="AA1757" s="133"/>
      <c r="AB1757" s="133"/>
      <c r="AC1757" s="159"/>
      <c r="AD1757" s="139"/>
      <c r="AE1757" s="149" t="s">
        <v>3919</v>
      </c>
      <c r="AF1757" s="139">
        <v>0</v>
      </c>
    </row>
    <row r="1758" spans="1:32" s="156" customFormat="1" ht="12">
      <c r="A1758" s="149" t="s">
        <v>3919</v>
      </c>
      <c r="B1758" s="147" t="s">
        <v>82</v>
      </c>
      <c r="C1758" s="147" t="s">
        <v>4929</v>
      </c>
      <c r="D1758" s="147">
        <v>1000004867</v>
      </c>
      <c r="E1758" s="147" t="s">
        <v>4896</v>
      </c>
      <c r="F1758" s="148">
        <v>46262</v>
      </c>
      <c r="G1758" s="137" t="str">
        <f t="shared" si="418"/>
        <v>Targeted Dealer</v>
      </c>
      <c r="H1758" s="149"/>
      <c r="I1758" s="177">
        <v>25</v>
      </c>
      <c r="J1758" s="188"/>
      <c r="K1758" s="178">
        <v>30.8</v>
      </c>
      <c r="L1758" s="178">
        <f t="shared" si="428"/>
        <v>-5.8000000000000007</v>
      </c>
      <c r="M1758" s="178" t="str">
        <f t="shared" si="429"/>
        <v>-</v>
      </c>
      <c r="N1758" s="179">
        <v>0</v>
      </c>
      <c r="O1758" s="180" t="str">
        <f t="shared" si="430"/>
        <v>Aug</v>
      </c>
      <c r="P1758" s="178"/>
      <c r="Q1758" s="181">
        <f t="shared" si="431"/>
        <v>30.8</v>
      </c>
      <c r="R1758" s="180" t="str">
        <f t="shared" si="432"/>
        <v xml:space="preserve"> </v>
      </c>
      <c r="S1758" s="181" t="b">
        <f t="shared" si="433"/>
        <v>0</v>
      </c>
      <c r="T1758" s="178">
        <f t="shared" si="426"/>
        <v>0</v>
      </c>
      <c r="U1758" s="182" t="str">
        <f t="shared" si="434"/>
        <v>Sep</v>
      </c>
      <c r="V1758" s="178">
        <f t="shared" si="435"/>
        <v>0</v>
      </c>
      <c r="W1758" s="183"/>
      <c r="X1758" s="184"/>
      <c r="Y1758" s="183"/>
      <c r="Z1758" s="138"/>
      <c r="AA1758" s="133"/>
      <c r="AB1758" s="133"/>
      <c r="AC1758" s="159"/>
      <c r="AD1758" s="139"/>
      <c r="AE1758" s="149" t="s">
        <v>3919</v>
      </c>
      <c r="AF1758" s="139">
        <v>0</v>
      </c>
    </row>
    <row r="1759" spans="1:32" s="156" customFormat="1" ht="12">
      <c r="A1759" s="149" t="s">
        <v>1245</v>
      </c>
      <c r="B1759" s="147" t="s">
        <v>43</v>
      </c>
      <c r="C1759" s="147" t="s">
        <v>4930</v>
      </c>
      <c r="D1759" s="147">
        <v>1000004895</v>
      </c>
      <c r="E1759" s="147" t="s">
        <v>4897</v>
      </c>
      <c r="F1759" s="148">
        <v>46276</v>
      </c>
      <c r="G1759" s="137" t="str">
        <f t="shared" si="418"/>
        <v>-</v>
      </c>
      <c r="H1759" s="149"/>
      <c r="I1759" s="177">
        <v>0</v>
      </c>
      <c r="J1759" s="188"/>
      <c r="K1759" s="178">
        <v>25</v>
      </c>
      <c r="L1759" s="178">
        <f t="shared" si="428"/>
        <v>-25</v>
      </c>
      <c r="M1759" s="178" t="str">
        <f t="shared" si="429"/>
        <v>-</v>
      </c>
      <c r="N1759" s="179">
        <v>0</v>
      </c>
      <c r="O1759" s="180" t="str">
        <f t="shared" si="430"/>
        <v>Aug</v>
      </c>
      <c r="P1759" s="178"/>
      <c r="Q1759" s="181">
        <f t="shared" si="431"/>
        <v>25</v>
      </c>
      <c r="R1759" s="180" t="str">
        <f t="shared" si="432"/>
        <v xml:space="preserve"> </v>
      </c>
      <c r="S1759" s="181" t="b">
        <f t="shared" si="433"/>
        <v>0</v>
      </c>
      <c r="T1759" s="178">
        <f t="shared" si="426"/>
        <v>0</v>
      </c>
      <c r="U1759" s="182" t="str">
        <f t="shared" si="434"/>
        <v>Sep</v>
      </c>
      <c r="V1759" s="178">
        <f t="shared" si="435"/>
        <v>0</v>
      </c>
      <c r="W1759" s="183"/>
      <c r="X1759" s="184"/>
      <c r="Y1759" s="183"/>
      <c r="Z1759" s="138"/>
      <c r="AA1759" s="133"/>
      <c r="AB1759" s="133"/>
      <c r="AC1759" s="159"/>
      <c r="AD1759" s="139"/>
      <c r="AE1759" s="149" t="s">
        <v>1245</v>
      </c>
      <c r="AF1759" s="139">
        <v>0</v>
      </c>
    </row>
    <row r="1760" spans="1:32" s="156" customFormat="1" ht="12">
      <c r="A1760" s="149" t="s">
        <v>121</v>
      </c>
      <c r="B1760" s="147" t="s">
        <v>3921</v>
      </c>
      <c r="C1760" s="147" t="s">
        <v>4931</v>
      </c>
      <c r="D1760" s="147">
        <v>1000004899</v>
      </c>
      <c r="E1760" s="147" t="s">
        <v>4898</v>
      </c>
      <c r="F1760" s="148">
        <v>46283</v>
      </c>
      <c r="G1760" s="137" t="str">
        <f t="shared" si="418"/>
        <v>-</v>
      </c>
      <c r="H1760" s="149"/>
      <c r="I1760" s="177">
        <v>0</v>
      </c>
      <c r="J1760" s="188"/>
      <c r="K1760" s="178">
        <v>55</v>
      </c>
      <c r="L1760" s="178">
        <f t="shared" si="428"/>
        <v>-55</v>
      </c>
      <c r="M1760" s="178" t="str">
        <f t="shared" si="429"/>
        <v>-</v>
      </c>
      <c r="N1760" s="179">
        <v>0</v>
      </c>
      <c r="O1760" s="180" t="str">
        <f t="shared" si="430"/>
        <v>Aug</v>
      </c>
      <c r="P1760" s="178"/>
      <c r="Q1760" s="181">
        <f t="shared" si="431"/>
        <v>55</v>
      </c>
      <c r="R1760" s="180" t="str">
        <f t="shared" si="432"/>
        <v xml:space="preserve"> </v>
      </c>
      <c r="S1760" s="181" t="b">
        <f t="shared" si="433"/>
        <v>0</v>
      </c>
      <c r="T1760" s="178">
        <f t="shared" si="426"/>
        <v>0</v>
      </c>
      <c r="U1760" s="182" t="str">
        <f t="shared" si="434"/>
        <v>Sep</v>
      </c>
      <c r="V1760" s="178">
        <f t="shared" si="435"/>
        <v>0</v>
      </c>
      <c r="W1760" s="183"/>
      <c r="X1760" s="184"/>
      <c r="Y1760" s="183"/>
      <c r="Z1760" s="138"/>
      <c r="AA1760" s="133"/>
      <c r="AB1760" s="133"/>
      <c r="AC1760" s="159"/>
      <c r="AD1760" s="139"/>
      <c r="AE1760" s="149" t="s">
        <v>121</v>
      </c>
      <c r="AF1760" s="139">
        <v>0</v>
      </c>
    </row>
    <row r="1761" spans="1:32" s="156" customFormat="1" ht="12">
      <c r="A1761" s="149" t="s">
        <v>3061</v>
      </c>
      <c r="B1761" s="147" t="s">
        <v>4694</v>
      </c>
      <c r="C1761" s="147" t="s">
        <v>4932</v>
      </c>
      <c r="D1761" s="147">
        <v>1000001391</v>
      </c>
      <c r="E1761" s="147" t="s">
        <v>4899</v>
      </c>
      <c r="F1761" s="148">
        <v>44739</v>
      </c>
      <c r="G1761" s="137" t="str">
        <f t="shared" si="418"/>
        <v>Targeted Dealer</v>
      </c>
      <c r="H1761" s="149"/>
      <c r="I1761" s="177">
        <v>10</v>
      </c>
      <c r="J1761" s="188"/>
      <c r="K1761" s="178">
        <v>30</v>
      </c>
      <c r="L1761" s="178">
        <f t="shared" si="428"/>
        <v>-20</v>
      </c>
      <c r="M1761" s="178" t="str">
        <f t="shared" si="429"/>
        <v>-</v>
      </c>
      <c r="N1761" s="179">
        <v>0</v>
      </c>
      <c r="O1761" s="180" t="str">
        <f t="shared" si="430"/>
        <v>Aug</v>
      </c>
      <c r="P1761" s="178"/>
      <c r="Q1761" s="181">
        <f t="shared" si="431"/>
        <v>30</v>
      </c>
      <c r="R1761" s="180" t="str">
        <f t="shared" si="432"/>
        <v xml:space="preserve"> </v>
      </c>
      <c r="S1761" s="181" t="b">
        <f t="shared" si="433"/>
        <v>0</v>
      </c>
      <c r="T1761" s="178">
        <f t="shared" si="426"/>
        <v>0</v>
      </c>
      <c r="U1761" s="182" t="str">
        <f t="shared" si="434"/>
        <v>Sep</v>
      </c>
      <c r="V1761" s="178">
        <f t="shared" si="435"/>
        <v>0</v>
      </c>
      <c r="W1761" s="183"/>
      <c r="X1761" s="184"/>
      <c r="Y1761" s="183"/>
      <c r="Z1761" s="138"/>
      <c r="AA1761" s="133"/>
      <c r="AB1761" s="133"/>
      <c r="AC1761" s="159"/>
      <c r="AD1761" s="139"/>
      <c r="AE1761" s="149" t="s">
        <v>3061</v>
      </c>
      <c r="AF1761" s="139">
        <v>0</v>
      </c>
    </row>
    <row r="1762" spans="1:32" s="156" customFormat="1" ht="12">
      <c r="A1762" s="149" t="s">
        <v>3061</v>
      </c>
      <c r="B1762" s="147" t="s">
        <v>4694</v>
      </c>
      <c r="C1762" s="147" t="s">
        <v>4933</v>
      </c>
      <c r="D1762" s="147">
        <v>1000004842</v>
      </c>
      <c r="E1762" s="147" t="s">
        <v>4900</v>
      </c>
      <c r="F1762" s="148">
        <v>46225</v>
      </c>
      <c r="G1762" s="137" t="str">
        <f t="shared" si="418"/>
        <v>Targeted Dealer</v>
      </c>
      <c r="H1762" s="149"/>
      <c r="I1762" s="177">
        <v>10</v>
      </c>
      <c r="J1762" s="188"/>
      <c r="K1762" s="178">
        <v>30</v>
      </c>
      <c r="L1762" s="178">
        <f t="shared" si="428"/>
        <v>-20</v>
      </c>
      <c r="M1762" s="178" t="str">
        <f t="shared" si="429"/>
        <v>-</v>
      </c>
      <c r="N1762" s="179">
        <v>0</v>
      </c>
      <c r="O1762" s="180" t="str">
        <f t="shared" si="430"/>
        <v>Aug</v>
      </c>
      <c r="P1762" s="178"/>
      <c r="Q1762" s="181">
        <f t="shared" si="431"/>
        <v>30</v>
      </c>
      <c r="R1762" s="180" t="str">
        <f t="shared" si="432"/>
        <v xml:space="preserve"> </v>
      </c>
      <c r="S1762" s="181" t="b">
        <f t="shared" si="433"/>
        <v>0</v>
      </c>
      <c r="T1762" s="178">
        <f t="shared" si="426"/>
        <v>0</v>
      </c>
      <c r="U1762" s="182" t="str">
        <f t="shared" si="434"/>
        <v>Sep</v>
      </c>
      <c r="V1762" s="178">
        <f t="shared" si="435"/>
        <v>0</v>
      </c>
      <c r="W1762" s="183"/>
      <c r="X1762" s="184"/>
      <c r="Y1762" s="183"/>
      <c r="Z1762" s="138"/>
      <c r="AA1762" s="133"/>
      <c r="AB1762" s="133"/>
      <c r="AC1762" s="159"/>
      <c r="AD1762" s="139"/>
      <c r="AE1762" s="149" t="s">
        <v>3061</v>
      </c>
      <c r="AF1762" s="139">
        <v>0</v>
      </c>
    </row>
    <row r="1763" spans="1:32" s="156" customFormat="1" ht="12">
      <c r="A1763" s="149" t="s">
        <v>3061</v>
      </c>
      <c r="B1763" s="147" t="s">
        <v>4694</v>
      </c>
      <c r="C1763" s="147" t="s">
        <v>4934</v>
      </c>
      <c r="D1763" s="147">
        <v>1000004884</v>
      </c>
      <c r="E1763" s="147" t="s">
        <v>4901</v>
      </c>
      <c r="F1763" s="148">
        <v>46268</v>
      </c>
      <c r="G1763" s="137" t="str">
        <f t="shared" si="418"/>
        <v>Targeted Dealer</v>
      </c>
      <c r="H1763" s="149"/>
      <c r="I1763" s="177">
        <v>50</v>
      </c>
      <c r="J1763" s="188"/>
      <c r="K1763" s="178">
        <v>45</v>
      </c>
      <c r="L1763" s="178">
        <f t="shared" si="428"/>
        <v>5</v>
      </c>
      <c r="M1763" s="178" t="str">
        <f t="shared" si="429"/>
        <v>-</v>
      </c>
      <c r="N1763" s="179">
        <v>0</v>
      </c>
      <c r="O1763" s="180" t="str">
        <f t="shared" si="430"/>
        <v>Aug</v>
      </c>
      <c r="P1763" s="178"/>
      <c r="Q1763" s="181">
        <f t="shared" si="431"/>
        <v>45</v>
      </c>
      <c r="R1763" s="180" t="str">
        <f t="shared" si="432"/>
        <v xml:space="preserve"> </v>
      </c>
      <c r="S1763" s="181" t="b">
        <f t="shared" si="433"/>
        <v>0</v>
      </c>
      <c r="T1763" s="178">
        <f t="shared" si="426"/>
        <v>0</v>
      </c>
      <c r="U1763" s="182" t="str">
        <f t="shared" si="434"/>
        <v>Sep</v>
      </c>
      <c r="V1763" s="178">
        <f t="shared" si="435"/>
        <v>0</v>
      </c>
      <c r="W1763" s="183"/>
      <c r="X1763" s="184"/>
      <c r="Y1763" s="183"/>
      <c r="Z1763" s="138"/>
      <c r="AA1763" s="133"/>
      <c r="AB1763" s="133"/>
      <c r="AC1763" s="159"/>
      <c r="AD1763" s="139"/>
      <c r="AE1763" s="149" t="s">
        <v>3061</v>
      </c>
      <c r="AF1763" s="139">
        <v>0</v>
      </c>
    </row>
    <row r="1764" spans="1:32" s="156" customFormat="1" ht="12">
      <c r="A1764" s="149" t="s">
        <v>121</v>
      </c>
      <c r="B1764" s="147" t="s">
        <v>25</v>
      </c>
      <c r="C1764" s="147" t="s">
        <v>4935</v>
      </c>
      <c r="D1764" s="147">
        <v>1000004879</v>
      </c>
      <c r="E1764" s="147" t="s">
        <v>4902</v>
      </c>
      <c r="F1764" s="148">
        <v>46265</v>
      </c>
      <c r="G1764" s="137" t="str">
        <f t="shared" si="418"/>
        <v>Targeted Dealer</v>
      </c>
      <c r="H1764" s="149"/>
      <c r="I1764" s="177">
        <v>30</v>
      </c>
      <c r="J1764" s="188"/>
      <c r="K1764" s="178">
        <v>50</v>
      </c>
      <c r="L1764" s="178">
        <f t="shared" si="428"/>
        <v>-20</v>
      </c>
      <c r="M1764" s="178" t="str">
        <f t="shared" si="429"/>
        <v>-</v>
      </c>
      <c r="N1764" s="179">
        <v>0</v>
      </c>
      <c r="O1764" s="180" t="str">
        <f t="shared" si="430"/>
        <v>Aug</v>
      </c>
      <c r="P1764" s="178"/>
      <c r="Q1764" s="181">
        <f t="shared" si="431"/>
        <v>50</v>
      </c>
      <c r="R1764" s="180" t="str">
        <f t="shared" si="432"/>
        <v xml:space="preserve"> </v>
      </c>
      <c r="S1764" s="181" t="b">
        <f t="shared" si="433"/>
        <v>0</v>
      </c>
      <c r="T1764" s="178">
        <f t="shared" si="426"/>
        <v>0</v>
      </c>
      <c r="U1764" s="182" t="str">
        <f t="shared" si="434"/>
        <v>Sep</v>
      </c>
      <c r="V1764" s="178">
        <f t="shared" si="435"/>
        <v>0</v>
      </c>
      <c r="W1764" s="183"/>
      <c r="X1764" s="184"/>
      <c r="Y1764" s="183"/>
      <c r="Z1764" s="138"/>
      <c r="AA1764" s="133"/>
      <c r="AB1764" s="133"/>
      <c r="AC1764" s="159"/>
      <c r="AD1764" s="139"/>
      <c r="AE1764" s="149" t="s">
        <v>121</v>
      </c>
      <c r="AF1764" s="139">
        <v>0</v>
      </c>
    </row>
    <row r="1765" spans="1:32" s="156" customFormat="1" ht="12">
      <c r="A1765" s="149" t="s">
        <v>1245</v>
      </c>
      <c r="B1765" s="147" t="s">
        <v>40</v>
      </c>
      <c r="C1765" s="147" t="s">
        <v>4936</v>
      </c>
      <c r="D1765" s="147">
        <v>1000004902</v>
      </c>
      <c r="E1765" s="147" t="s">
        <v>4903</v>
      </c>
      <c r="F1765" s="148">
        <v>46284</v>
      </c>
      <c r="G1765" s="137" t="str">
        <f t="shared" si="418"/>
        <v>-</v>
      </c>
      <c r="H1765" s="149"/>
      <c r="I1765" s="177">
        <v>0</v>
      </c>
      <c r="J1765" s="188"/>
      <c r="K1765" s="178">
        <v>13</v>
      </c>
      <c r="L1765" s="178">
        <f t="shared" si="428"/>
        <v>-13</v>
      </c>
      <c r="M1765" s="178" t="str">
        <f t="shared" si="429"/>
        <v>-</v>
      </c>
      <c r="N1765" s="179">
        <v>0</v>
      </c>
      <c r="O1765" s="180" t="str">
        <f t="shared" si="430"/>
        <v>Aug</v>
      </c>
      <c r="P1765" s="178"/>
      <c r="Q1765" s="181">
        <f t="shared" si="431"/>
        <v>13</v>
      </c>
      <c r="R1765" s="180" t="str">
        <f t="shared" si="432"/>
        <v xml:space="preserve"> </v>
      </c>
      <c r="S1765" s="181" t="b">
        <f t="shared" si="433"/>
        <v>0</v>
      </c>
      <c r="T1765" s="178">
        <f t="shared" si="426"/>
        <v>0</v>
      </c>
      <c r="U1765" s="182" t="str">
        <f t="shared" si="434"/>
        <v>Sep</v>
      </c>
      <c r="V1765" s="178">
        <f t="shared" si="435"/>
        <v>0</v>
      </c>
      <c r="W1765" s="183"/>
      <c r="X1765" s="184"/>
      <c r="Y1765" s="183"/>
      <c r="Z1765" s="138"/>
      <c r="AA1765" s="133"/>
      <c r="AB1765" s="133"/>
      <c r="AC1765" s="159"/>
      <c r="AD1765" s="139"/>
      <c r="AE1765" s="149" t="s">
        <v>1245</v>
      </c>
      <c r="AF1765" s="139">
        <v>0</v>
      </c>
    </row>
    <row r="1766" spans="1:32" s="156" customFormat="1" ht="12">
      <c r="A1766" s="149" t="s">
        <v>1245</v>
      </c>
      <c r="B1766" s="147" t="s">
        <v>44</v>
      </c>
      <c r="C1766" s="147" t="s">
        <v>1450</v>
      </c>
      <c r="D1766" s="147">
        <v>1000000364</v>
      </c>
      <c r="E1766" s="147" t="s">
        <v>1451</v>
      </c>
      <c r="F1766" s="148">
        <v>44738</v>
      </c>
      <c r="G1766" s="137" t="str">
        <f t="shared" si="418"/>
        <v>-</v>
      </c>
      <c r="H1766" s="149"/>
      <c r="I1766" s="177">
        <v>0</v>
      </c>
      <c r="J1766" s="188"/>
      <c r="K1766" s="178">
        <v>21</v>
      </c>
      <c r="L1766" s="178">
        <f t="shared" si="428"/>
        <v>-21</v>
      </c>
      <c r="M1766" s="178" t="str">
        <f t="shared" si="429"/>
        <v>-</v>
      </c>
      <c r="N1766" s="179">
        <v>20</v>
      </c>
      <c r="O1766" s="180" t="str">
        <f t="shared" si="430"/>
        <v>Aug</v>
      </c>
      <c r="P1766" s="178"/>
      <c r="Q1766" s="181">
        <f t="shared" si="431"/>
        <v>21</v>
      </c>
      <c r="R1766" s="180" t="str">
        <f t="shared" si="432"/>
        <v xml:space="preserve"> </v>
      </c>
      <c r="S1766" s="181" t="str">
        <f t="shared" si="433"/>
        <v>GROWTH</v>
      </c>
      <c r="T1766" s="178">
        <f t="shared" si="426"/>
        <v>20</v>
      </c>
      <c r="U1766" s="182" t="str">
        <f t="shared" si="434"/>
        <v>Sep</v>
      </c>
      <c r="V1766" s="178">
        <f t="shared" si="435"/>
        <v>20</v>
      </c>
      <c r="W1766" s="183"/>
      <c r="X1766" s="184"/>
      <c r="Y1766" s="183"/>
      <c r="Z1766" s="138"/>
      <c r="AA1766" s="133"/>
      <c r="AB1766" s="133"/>
      <c r="AC1766" s="159"/>
      <c r="AD1766" s="139"/>
      <c r="AE1766" s="149" t="s">
        <v>1245</v>
      </c>
      <c r="AF1766" s="139">
        <v>0</v>
      </c>
    </row>
    <row r="1767" spans="1:32" s="156" customFormat="1" ht="12">
      <c r="A1767" s="149" t="s">
        <v>3918</v>
      </c>
      <c r="B1767" s="147" t="s">
        <v>71</v>
      </c>
      <c r="C1767" s="147" t="s">
        <v>4937</v>
      </c>
      <c r="D1767" s="147">
        <v>1000004875</v>
      </c>
      <c r="E1767" s="147" t="s">
        <v>4904</v>
      </c>
      <c r="F1767" s="148">
        <v>46264</v>
      </c>
      <c r="G1767" s="137" t="str">
        <f t="shared" si="418"/>
        <v>Targeted Dealer</v>
      </c>
      <c r="H1767" s="149"/>
      <c r="I1767" s="177">
        <v>70</v>
      </c>
      <c r="J1767" s="188"/>
      <c r="K1767" s="178">
        <v>66</v>
      </c>
      <c r="L1767" s="178">
        <f t="shared" si="428"/>
        <v>4</v>
      </c>
      <c r="M1767" s="178" t="str">
        <f t="shared" si="429"/>
        <v>-</v>
      </c>
      <c r="N1767" s="179">
        <v>0</v>
      </c>
      <c r="O1767" s="180" t="str">
        <f t="shared" si="430"/>
        <v>Aug</v>
      </c>
      <c r="P1767" s="178"/>
      <c r="Q1767" s="181">
        <f t="shared" si="431"/>
        <v>66</v>
      </c>
      <c r="R1767" s="180" t="str">
        <f t="shared" si="432"/>
        <v xml:space="preserve"> </v>
      </c>
      <c r="S1767" s="181" t="b">
        <f t="shared" si="433"/>
        <v>0</v>
      </c>
      <c r="T1767" s="178">
        <f t="shared" si="426"/>
        <v>0</v>
      </c>
      <c r="U1767" s="182" t="str">
        <f t="shared" si="434"/>
        <v>Sep</v>
      </c>
      <c r="V1767" s="178">
        <f t="shared" si="435"/>
        <v>0</v>
      </c>
      <c r="W1767" s="183"/>
      <c r="X1767" s="184"/>
      <c r="Y1767" s="183"/>
      <c r="Z1767" s="138"/>
      <c r="AA1767" s="133"/>
      <c r="AB1767" s="133"/>
      <c r="AC1767" s="159"/>
      <c r="AD1767" s="139"/>
      <c r="AE1767" s="149" t="s">
        <v>3918</v>
      </c>
      <c r="AF1767" s="139">
        <v>0</v>
      </c>
    </row>
    <row r="1768" spans="1:32" s="156" customFormat="1" ht="12">
      <c r="A1768" s="149" t="s">
        <v>3061</v>
      </c>
      <c r="B1768" s="147" t="s">
        <v>87</v>
      </c>
      <c r="C1768" s="147" t="s">
        <v>4938</v>
      </c>
      <c r="D1768" s="147">
        <v>1000004834</v>
      </c>
      <c r="E1768" s="147" t="s">
        <v>4905</v>
      </c>
      <c r="F1768" s="148">
        <v>46219</v>
      </c>
      <c r="G1768" s="137" t="str">
        <f t="shared" si="418"/>
        <v>Targeted Dealer</v>
      </c>
      <c r="H1768" s="149"/>
      <c r="I1768" s="177">
        <v>50</v>
      </c>
      <c r="J1768" s="188"/>
      <c r="K1768" s="178">
        <v>25</v>
      </c>
      <c r="L1768" s="178">
        <f t="shared" si="428"/>
        <v>25</v>
      </c>
      <c r="M1768" s="178" t="str">
        <f t="shared" si="429"/>
        <v>-</v>
      </c>
      <c r="N1768" s="179">
        <v>0</v>
      </c>
      <c r="O1768" s="180" t="str">
        <f t="shared" si="430"/>
        <v>Aug</v>
      </c>
      <c r="P1768" s="178"/>
      <c r="Q1768" s="181">
        <f t="shared" si="431"/>
        <v>25</v>
      </c>
      <c r="R1768" s="180" t="str">
        <f t="shared" si="432"/>
        <v xml:space="preserve"> </v>
      </c>
      <c r="S1768" s="181" t="b">
        <f t="shared" si="433"/>
        <v>0</v>
      </c>
      <c r="T1768" s="178">
        <f t="shared" si="426"/>
        <v>0</v>
      </c>
      <c r="U1768" s="182" t="str">
        <f t="shared" si="434"/>
        <v>Sep</v>
      </c>
      <c r="V1768" s="178">
        <f t="shared" si="435"/>
        <v>0</v>
      </c>
      <c r="W1768" s="183"/>
      <c r="X1768" s="184"/>
      <c r="Y1768" s="183"/>
      <c r="Z1768" s="138"/>
      <c r="AA1768" s="133"/>
      <c r="AB1768" s="133"/>
      <c r="AC1768" s="159"/>
      <c r="AD1768" s="139"/>
      <c r="AE1768" s="149" t="s">
        <v>3061</v>
      </c>
      <c r="AF1768" s="139">
        <v>0</v>
      </c>
    </row>
    <row r="1769" spans="1:32" s="156" customFormat="1" ht="12">
      <c r="A1769" s="149" t="s">
        <v>3061</v>
      </c>
      <c r="B1769" s="147" t="s">
        <v>87</v>
      </c>
      <c r="C1769" s="147" t="s">
        <v>4939</v>
      </c>
      <c r="D1769" s="147">
        <v>1000004877</v>
      </c>
      <c r="E1769" s="147" t="s">
        <v>4906</v>
      </c>
      <c r="F1769" s="148">
        <v>46265</v>
      </c>
      <c r="G1769" s="137" t="str">
        <f t="shared" si="418"/>
        <v>Targeted Dealer</v>
      </c>
      <c r="H1769" s="149"/>
      <c r="I1769" s="177">
        <v>250</v>
      </c>
      <c r="J1769" s="188"/>
      <c r="K1769" s="178">
        <v>325</v>
      </c>
      <c r="L1769" s="178">
        <f t="shared" si="428"/>
        <v>-75</v>
      </c>
      <c r="M1769" s="178" t="str">
        <f t="shared" si="429"/>
        <v>-</v>
      </c>
      <c r="N1769" s="179">
        <v>0</v>
      </c>
      <c r="O1769" s="180" t="str">
        <f t="shared" si="430"/>
        <v>Aug</v>
      </c>
      <c r="P1769" s="178"/>
      <c r="Q1769" s="181">
        <f t="shared" si="431"/>
        <v>325</v>
      </c>
      <c r="R1769" s="180" t="str">
        <f t="shared" si="432"/>
        <v xml:space="preserve"> </v>
      </c>
      <c r="S1769" s="181" t="b">
        <f t="shared" si="433"/>
        <v>0</v>
      </c>
      <c r="T1769" s="178">
        <f t="shared" si="426"/>
        <v>0</v>
      </c>
      <c r="U1769" s="182" t="str">
        <f t="shared" si="434"/>
        <v>Sep</v>
      </c>
      <c r="V1769" s="178">
        <f t="shared" si="435"/>
        <v>0</v>
      </c>
      <c r="W1769" s="183"/>
      <c r="X1769" s="184"/>
      <c r="Y1769" s="183"/>
      <c r="Z1769" s="138"/>
      <c r="AA1769" s="133"/>
      <c r="AB1769" s="133"/>
      <c r="AC1769" s="159"/>
      <c r="AD1769" s="139"/>
      <c r="AE1769" s="149" t="s">
        <v>3061</v>
      </c>
      <c r="AF1769" s="139">
        <v>0</v>
      </c>
    </row>
    <row r="1770" spans="1:32" s="156" customFormat="1" ht="12">
      <c r="A1770" s="149" t="s">
        <v>121</v>
      </c>
      <c r="B1770" s="147" t="s">
        <v>18</v>
      </c>
      <c r="C1770" s="147" t="s">
        <v>4940</v>
      </c>
      <c r="D1770" s="147">
        <v>1000004872</v>
      </c>
      <c r="E1770" s="147" t="s">
        <v>4907</v>
      </c>
      <c r="F1770" s="148">
        <v>46263</v>
      </c>
      <c r="G1770" s="137" t="str">
        <f t="shared" si="418"/>
        <v>Targeted Dealer</v>
      </c>
      <c r="H1770" s="149"/>
      <c r="I1770" s="177">
        <v>40</v>
      </c>
      <c r="J1770" s="188"/>
      <c r="K1770" s="178">
        <v>20</v>
      </c>
      <c r="L1770" s="178">
        <f t="shared" si="428"/>
        <v>20</v>
      </c>
      <c r="M1770" s="178" t="str">
        <f t="shared" si="429"/>
        <v>-</v>
      </c>
      <c r="N1770" s="179">
        <v>0</v>
      </c>
      <c r="O1770" s="180" t="str">
        <f t="shared" si="430"/>
        <v>Aug</v>
      </c>
      <c r="P1770" s="178"/>
      <c r="Q1770" s="181">
        <f t="shared" si="431"/>
        <v>20</v>
      </c>
      <c r="R1770" s="180" t="str">
        <f t="shared" si="432"/>
        <v xml:space="preserve"> </v>
      </c>
      <c r="S1770" s="181" t="b">
        <f t="shared" si="433"/>
        <v>0</v>
      </c>
      <c r="T1770" s="178">
        <f t="shared" si="426"/>
        <v>0</v>
      </c>
      <c r="U1770" s="182" t="str">
        <f t="shared" si="434"/>
        <v>Sep</v>
      </c>
      <c r="V1770" s="178">
        <f t="shared" si="435"/>
        <v>0</v>
      </c>
      <c r="W1770" s="183"/>
      <c r="X1770" s="184"/>
      <c r="Y1770" s="183"/>
      <c r="Z1770" s="138"/>
      <c r="AA1770" s="133"/>
      <c r="AB1770" s="133"/>
      <c r="AC1770" s="159"/>
      <c r="AD1770" s="139"/>
      <c r="AE1770" s="149" t="s">
        <v>121</v>
      </c>
      <c r="AF1770" s="139">
        <v>0</v>
      </c>
    </row>
    <row r="1771" spans="1:32" s="156" customFormat="1" ht="12">
      <c r="A1771" s="149" t="s">
        <v>1245</v>
      </c>
      <c r="B1771" s="147" t="s">
        <v>48</v>
      </c>
      <c r="C1771" s="147" t="s">
        <v>1873</v>
      </c>
      <c r="D1771" s="147">
        <v>1000003492</v>
      </c>
      <c r="E1771" s="147" t="s">
        <v>747</v>
      </c>
      <c r="F1771" s="148">
        <v>45039</v>
      </c>
      <c r="G1771" s="137" t="str">
        <f t="shared" si="418"/>
        <v>Targeted Dealer</v>
      </c>
      <c r="H1771" s="149"/>
      <c r="I1771" s="177">
        <v>20</v>
      </c>
      <c r="J1771" s="188"/>
      <c r="K1771" s="178">
        <v>12.5</v>
      </c>
      <c r="L1771" s="178">
        <f t="shared" si="428"/>
        <v>7.5</v>
      </c>
      <c r="M1771" s="178" t="str">
        <f t="shared" si="429"/>
        <v>-</v>
      </c>
      <c r="N1771" s="179">
        <v>0</v>
      </c>
      <c r="O1771" s="180" t="str">
        <f t="shared" si="430"/>
        <v>Aug</v>
      </c>
      <c r="P1771" s="178"/>
      <c r="Q1771" s="181">
        <f t="shared" si="431"/>
        <v>12.5</v>
      </c>
      <c r="R1771" s="180" t="str">
        <f t="shared" si="432"/>
        <v xml:space="preserve"> </v>
      </c>
      <c r="S1771" s="181" t="b">
        <f t="shared" si="433"/>
        <v>0</v>
      </c>
      <c r="T1771" s="178">
        <f t="shared" si="426"/>
        <v>0</v>
      </c>
      <c r="U1771" s="182" t="str">
        <f t="shared" si="434"/>
        <v>Sep</v>
      </c>
      <c r="V1771" s="178">
        <f t="shared" si="435"/>
        <v>0</v>
      </c>
      <c r="W1771" s="183"/>
      <c r="X1771" s="184"/>
      <c r="Y1771" s="183"/>
      <c r="Z1771" s="138"/>
      <c r="AA1771" s="133"/>
      <c r="AB1771" s="133"/>
      <c r="AC1771" s="159"/>
      <c r="AD1771" s="139"/>
      <c r="AE1771" s="149" t="s">
        <v>1245</v>
      </c>
      <c r="AF1771" s="139">
        <v>0</v>
      </c>
    </row>
    <row r="1772" spans="1:32" s="156" customFormat="1" ht="12">
      <c r="A1772" s="149" t="s">
        <v>1245</v>
      </c>
      <c r="B1772" s="147" t="s">
        <v>48</v>
      </c>
      <c r="C1772" s="147" t="s">
        <v>4941</v>
      </c>
      <c r="D1772" s="147">
        <v>1000004859</v>
      </c>
      <c r="E1772" s="147" t="s">
        <v>4601</v>
      </c>
      <c r="F1772" s="148">
        <v>46259</v>
      </c>
      <c r="G1772" s="137" t="str">
        <f t="shared" si="418"/>
        <v>Targeted Dealer</v>
      </c>
      <c r="H1772" s="149"/>
      <c r="I1772" s="177">
        <v>20</v>
      </c>
      <c r="J1772" s="188"/>
      <c r="K1772" s="178">
        <v>25.5</v>
      </c>
      <c r="L1772" s="178">
        <f t="shared" si="428"/>
        <v>-5.5</v>
      </c>
      <c r="M1772" s="178" t="str">
        <f t="shared" si="429"/>
        <v>-</v>
      </c>
      <c r="N1772" s="179">
        <v>0</v>
      </c>
      <c r="O1772" s="180" t="str">
        <f t="shared" si="430"/>
        <v>Aug</v>
      </c>
      <c r="P1772" s="178"/>
      <c r="Q1772" s="181">
        <f t="shared" si="431"/>
        <v>25.5</v>
      </c>
      <c r="R1772" s="180" t="str">
        <f t="shared" si="432"/>
        <v xml:space="preserve"> </v>
      </c>
      <c r="S1772" s="181" t="b">
        <f t="shared" si="433"/>
        <v>0</v>
      </c>
      <c r="T1772" s="178">
        <f t="shared" si="426"/>
        <v>0</v>
      </c>
      <c r="U1772" s="182" t="str">
        <f t="shared" si="434"/>
        <v>Sep</v>
      </c>
      <c r="V1772" s="178">
        <f t="shared" si="435"/>
        <v>0</v>
      </c>
      <c r="W1772" s="183"/>
      <c r="X1772" s="184"/>
      <c r="Y1772" s="183"/>
      <c r="Z1772" s="138"/>
      <c r="AA1772" s="133"/>
      <c r="AB1772" s="133"/>
      <c r="AC1772" s="159"/>
      <c r="AD1772" s="139"/>
      <c r="AE1772" s="149" t="s">
        <v>1245</v>
      </c>
      <c r="AF1772" s="139">
        <v>0</v>
      </c>
    </row>
    <row r="1773" spans="1:32" s="156" customFormat="1" ht="12">
      <c r="A1773" s="149" t="s">
        <v>1245</v>
      </c>
      <c r="B1773" s="147" t="s">
        <v>48</v>
      </c>
      <c r="C1773" s="147" t="s">
        <v>4942</v>
      </c>
      <c r="D1773" s="147">
        <v>1000004886</v>
      </c>
      <c r="E1773" s="147" t="s">
        <v>2165</v>
      </c>
      <c r="F1773" s="148">
        <v>46270</v>
      </c>
      <c r="G1773" s="137" t="str">
        <f t="shared" si="418"/>
        <v>-</v>
      </c>
      <c r="H1773" s="149"/>
      <c r="I1773" s="177">
        <v>0</v>
      </c>
      <c r="J1773" s="188"/>
      <c r="K1773" s="178">
        <v>37</v>
      </c>
      <c r="L1773" s="178">
        <f t="shared" si="428"/>
        <v>-37</v>
      </c>
      <c r="M1773" s="178" t="str">
        <f t="shared" si="429"/>
        <v>-</v>
      </c>
      <c r="N1773" s="179">
        <v>0</v>
      </c>
      <c r="O1773" s="180" t="str">
        <f t="shared" si="430"/>
        <v>Aug</v>
      </c>
      <c r="P1773" s="178"/>
      <c r="Q1773" s="181">
        <f t="shared" si="431"/>
        <v>37</v>
      </c>
      <c r="R1773" s="180" t="str">
        <f t="shared" si="432"/>
        <v xml:space="preserve"> </v>
      </c>
      <c r="S1773" s="181" t="b">
        <f t="shared" si="433"/>
        <v>0</v>
      </c>
      <c r="T1773" s="178">
        <f t="shared" si="426"/>
        <v>0</v>
      </c>
      <c r="U1773" s="182" t="str">
        <f t="shared" si="434"/>
        <v>Sep</v>
      </c>
      <c r="V1773" s="178">
        <f t="shared" si="435"/>
        <v>0</v>
      </c>
      <c r="W1773" s="183"/>
      <c r="X1773" s="184"/>
      <c r="Y1773" s="183"/>
      <c r="Z1773" s="138"/>
      <c r="AA1773" s="133"/>
      <c r="AB1773" s="133"/>
      <c r="AC1773" s="159"/>
      <c r="AD1773" s="139"/>
      <c r="AE1773" s="149" t="s">
        <v>1245</v>
      </c>
      <c r="AF1773" s="139">
        <v>0</v>
      </c>
    </row>
    <row r="1774" spans="1:32" s="156" customFormat="1" ht="12">
      <c r="A1774" s="149" t="s">
        <v>1245</v>
      </c>
      <c r="B1774" s="147" t="s">
        <v>48</v>
      </c>
      <c r="C1774" s="147" t="s">
        <v>4943</v>
      </c>
      <c r="D1774" s="147">
        <v>1000004905</v>
      </c>
      <c r="E1774" s="147" t="s">
        <v>4908</v>
      </c>
      <c r="F1774" s="148">
        <v>46287</v>
      </c>
      <c r="G1774" s="137" t="str">
        <f t="shared" si="418"/>
        <v>-</v>
      </c>
      <c r="H1774" s="149"/>
      <c r="I1774" s="177">
        <v>0</v>
      </c>
      <c r="J1774" s="188"/>
      <c r="K1774" s="178">
        <v>39</v>
      </c>
      <c r="L1774" s="178">
        <f t="shared" si="428"/>
        <v>-39</v>
      </c>
      <c r="M1774" s="178" t="str">
        <f t="shared" si="429"/>
        <v>-</v>
      </c>
      <c r="N1774" s="179">
        <v>0</v>
      </c>
      <c r="O1774" s="180" t="str">
        <f t="shared" si="430"/>
        <v>Aug</v>
      </c>
      <c r="P1774" s="178"/>
      <c r="Q1774" s="181">
        <f t="shared" si="431"/>
        <v>39</v>
      </c>
      <c r="R1774" s="180" t="str">
        <f t="shared" si="432"/>
        <v xml:space="preserve"> </v>
      </c>
      <c r="S1774" s="181" t="b">
        <f t="shared" si="433"/>
        <v>0</v>
      </c>
      <c r="T1774" s="178">
        <f t="shared" si="426"/>
        <v>0</v>
      </c>
      <c r="U1774" s="182" t="str">
        <f t="shared" si="434"/>
        <v>Sep</v>
      </c>
      <c r="V1774" s="178">
        <f t="shared" si="435"/>
        <v>0</v>
      </c>
      <c r="W1774" s="183"/>
      <c r="X1774" s="184"/>
      <c r="Y1774" s="183"/>
      <c r="Z1774" s="138"/>
      <c r="AA1774" s="133"/>
      <c r="AB1774" s="133"/>
      <c r="AC1774" s="159"/>
      <c r="AD1774" s="139"/>
      <c r="AE1774" s="149" t="s">
        <v>1245</v>
      </c>
      <c r="AF1774" s="139">
        <v>0</v>
      </c>
    </row>
    <row r="1775" spans="1:32" s="156" customFormat="1" ht="12">
      <c r="A1775" s="149" t="s">
        <v>3919</v>
      </c>
      <c r="B1775" s="147" t="s">
        <v>84</v>
      </c>
      <c r="C1775" s="147" t="s">
        <v>4944</v>
      </c>
      <c r="D1775" s="147">
        <v>1000004832</v>
      </c>
      <c r="E1775" s="147" t="s">
        <v>4909</v>
      </c>
      <c r="F1775" s="148">
        <v>46219</v>
      </c>
      <c r="G1775" s="137" t="str">
        <f t="shared" si="418"/>
        <v>Targeted Dealer</v>
      </c>
      <c r="H1775" s="149"/>
      <c r="I1775" s="177">
        <v>30</v>
      </c>
      <c r="J1775" s="188"/>
      <c r="K1775" s="178">
        <v>30</v>
      </c>
      <c r="L1775" s="178">
        <f t="shared" si="428"/>
        <v>0</v>
      </c>
      <c r="M1775" s="178" t="str">
        <f t="shared" si="429"/>
        <v>-</v>
      </c>
      <c r="N1775" s="179">
        <v>0</v>
      </c>
      <c r="O1775" s="180" t="str">
        <f t="shared" si="430"/>
        <v>Aug</v>
      </c>
      <c r="P1775" s="178"/>
      <c r="Q1775" s="181">
        <f t="shared" si="431"/>
        <v>30</v>
      </c>
      <c r="R1775" s="180" t="str">
        <f t="shared" si="432"/>
        <v xml:space="preserve"> </v>
      </c>
      <c r="S1775" s="181" t="b">
        <f t="shared" si="433"/>
        <v>0</v>
      </c>
      <c r="T1775" s="178">
        <f t="shared" si="426"/>
        <v>0</v>
      </c>
      <c r="U1775" s="182" t="str">
        <f t="shared" si="434"/>
        <v>Sep</v>
      </c>
      <c r="V1775" s="178">
        <f t="shared" si="435"/>
        <v>0</v>
      </c>
      <c r="W1775" s="183"/>
      <c r="X1775" s="184"/>
      <c r="Y1775" s="183"/>
      <c r="Z1775" s="138"/>
      <c r="AA1775" s="133"/>
      <c r="AB1775" s="133"/>
      <c r="AC1775" s="159"/>
      <c r="AD1775" s="139"/>
      <c r="AE1775" s="149" t="s">
        <v>3919</v>
      </c>
      <c r="AF1775" s="139">
        <v>0</v>
      </c>
    </row>
    <row r="1776" spans="1:32" s="156" customFormat="1" ht="12">
      <c r="A1776" s="149" t="s">
        <v>3919</v>
      </c>
      <c r="B1776" s="147" t="s">
        <v>84</v>
      </c>
      <c r="C1776" s="147" t="s">
        <v>4945</v>
      </c>
      <c r="D1776" s="147">
        <v>1000004874</v>
      </c>
      <c r="E1776" s="147" t="s">
        <v>4910</v>
      </c>
      <c r="F1776" s="148">
        <v>46264</v>
      </c>
      <c r="G1776" s="137" t="str">
        <f t="shared" si="418"/>
        <v>-</v>
      </c>
      <c r="H1776" s="149"/>
      <c r="I1776" s="177">
        <v>0</v>
      </c>
      <c r="J1776" s="188"/>
      <c r="K1776" s="178">
        <v>20</v>
      </c>
      <c r="L1776" s="178">
        <f t="shared" si="428"/>
        <v>-20</v>
      </c>
      <c r="M1776" s="178" t="str">
        <f t="shared" si="429"/>
        <v>-</v>
      </c>
      <c r="N1776" s="179">
        <v>0</v>
      </c>
      <c r="O1776" s="180" t="str">
        <f t="shared" si="430"/>
        <v>Aug</v>
      </c>
      <c r="P1776" s="178"/>
      <c r="Q1776" s="181">
        <f t="shared" si="431"/>
        <v>20</v>
      </c>
      <c r="R1776" s="180" t="str">
        <f t="shared" si="432"/>
        <v xml:space="preserve"> </v>
      </c>
      <c r="S1776" s="181" t="b">
        <f t="shared" si="433"/>
        <v>0</v>
      </c>
      <c r="T1776" s="178">
        <f t="shared" si="426"/>
        <v>0</v>
      </c>
      <c r="U1776" s="182" t="str">
        <f t="shared" si="434"/>
        <v>Sep</v>
      </c>
      <c r="V1776" s="178">
        <f t="shared" si="435"/>
        <v>0</v>
      </c>
      <c r="W1776" s="183"/>
      <c r="X1776" s="184"/>
      <c r="Y1776" s="183"/>
      <c r="Z1776" s="138"/>
      <c r="AA1776" s="133"/>
      <c r="AB1776" s="133"/>
      <c r="AC1776" s="159"/>
      <c r="AD1776" s="139"/>
      <c r="AE1776" s="149" t="s">
        <v>3919</v>
      </c>
      <c r="AF1776" s="139">
        <v>0</v>
      </c>
    </row>
    <row r="1777" spans="1:32" s="156" customFormat="1" ht="12">
      <c r="A1777" s="149" t="s">
        <v>3919</v>
      </c>
      <c r="B1777" s="147" t="s">
        <v>84</v>
      </c>
      <c r="C1777" s="147" t="s">
        <v>4946</v>
      </c>
      <c r="D1777" s="147">
        <v>1000004893</v>
      </c>
      <c r="E1777" s="147" t="s">
        <v>4911</v>
      </c>
      <c r="F1777" s="148">
        <v>46274</v>
      </c>
      <c r="G1777" s="137" t="str">
        <f t="shared" si="418"/>
        <v>Targeted Dealer</v>
      </c>
      <c r="H1777" s="149"/>
      <c r="I1777" s="177">
        <v>20</v>
      </c>
      <c r="J1777" s="188"/>
      <c r="K1777" s="178">
        <v>6</v>
      </c>
      <c r="L1777" s="178">
        <f t="shared" si="428"/>
        <v>14</v>
      </c>
      <c r="M1777" s="178" t="str">
        <f t="shared" si="429"/>
        <v>-</v>
      </c>
      <c r="N1777" s="179">
        <v>0</v>
      </c>
      <c r="O1777" s="180" t="str">
        <f t="shared" si="430"/>
        <v>Aug</v>
      </c>
      <c r="P1777" s="178"/>
      <c r="Q1777" s="181">
        <f t="shared" si="431"/>
        <v>6</v>
      </c>
      <c r="R1777" s="180" t="str">
        <f t="shared" si="432"/>
        <v xml:space="preserve"> </v>
      </c>
      <c r="S1777" s="181" t="b">
        <f t="shared" si="433"/>
        <v>0</v>
      </c>
      <c r="T1777" s="178">
        <f t="shared" si="426"/>
        <v>0</v>
      </c>
      <c r="U1777" s="182" t="str">
        <f t="shared" si="434"/>
        <v>Sep</v>
      </c>
      <c r="V1777" s="178">
        <f t="shared" si="435"/>
        <v>0</v>
      </c>
      <c r="W1777" s="183"/>
      <c r="X1777" s="184"/>
      <c r="Y1777" s="183"/>
      <c r="Z1777" s="138"/>
      <c r="AA1777" s="133"/>
      <c r="AB1777" s="133"/>
      <c r="AC1777" s="159"/>
      <c r="AD1777" s="139"/>
      <c r="AE1777" s="149" t="s">
        <v>3919</v>
      </c>
      <c r="AF1777" s="139">
        <v>0</v>
      </c>
    </row>
    <row r="1778" spans="1:32" s="156" customFormat="1" ht="12">
      <c r="A1778" s="149" t="s">
        <v>121</v>
      </c>
      <c r="B1778" s="147" t="s">
        <v>34</v>
      </c>
      <c r="C1778" s="147" t="s">
        <v>3761</v>
      </c>
      <c r="D1778" s="147">
        <v>1000004202</v>
      </c>
      <c r="E1778" s="147" t="s">
        <v>3759</v>
      </c>
      <c r="F1778" s="148">
        <v>45645</v>
      </c>
      <c r="G1778" s="137" t="str">
        <f t="shared" si="418"/>
        <v>-</v>
      </c>
      <c r="H1778" s="149"/>
      <c r="I1778" s="177">
        <v>0</v>
      </c>
      <c r="J1778" s="188"/>
      <c r="K1778" s="178">
        <v>65</v>
      </c>
      <c r="L1778" s="178">
        <f t="shared" si="428"/>
        <v>-65</v>
      </c>
      <c r="M1778" s="178" t="str">
        <f t="shared" si="429"/>
        <v>-</v>
      </c>
      <c r="N1778" s="179">
        <v>0</v>
      </c>
      <c r="O1778" s="180" t="str">
        <f t="shared" si="430"/>
        <v>Aug</v>
      </c>
      <c r="P1778" s="178"/>
      <c r="Q1778" s="181">
        <f t="shared" si="431"/>
        <v>65</v>
      </c>
      <c r="R1778" s="180" t="str">
        <f t="shared" si="432"/>
        <v xml:space="preserve"> </v>
      </c>
      <c r="S1778" s="181" t="b">
        <f t="shared" si="433"/>
        <v>0</v>
      </c>
      <c r="T1778" s="178">
        <f t="shared" si="426"/>
        <v>0</v>
      </c>
      <c r="U1778" s="182" t="str">
        <f t="shared" si="434"/>
        <v>Sep</v>
      </c>
      <c r="V1778" s="178">
        <f t="shared" si="435"/>
        <v>0</v>
      </c>
      <c r="W1778" s="183"/>
      <c r="X1778" s="184"/>
      <c r="Y1778" s="183"/>
      <c r="Z1778" s="138"/>
      <c r="AA1778" s="133"/>
      <c r="AB1778" s="133"/>
      <c r="AC1778" s="159"/>
      <c r="AD1778" s="139"/>
      <c r="AE1778" s="149" t="s">
        <v>121</v>
      </c>
      <c r="AF1778" s="139">
        <v>0</v>
      </c>
    </row>
    <row r="1779" spans="1:32" s="156" customFormat="1" ht="12">
      <c r="A1779" s="149" t="s">
        <v>121</v>
      </c>
      <c r="B1779" s="147" t="s">
        <v>34</v>
      </c>
      <c r="C1779" s="147" t="s">
        <v>4947</v>
      </c>
      <c r="D1779" s="147">
        <v>1000004887</v>
      </c>
      <c r="E1779" s="147" t="s">
        <v>4912</v>
      </c>
      <c r="F1779" s="148">
        <v>46270</v>
      </c>
      <c r="G1779" s="137" t="str">
        <f t="shared" si="418"/>
        <v>-</v>
      </c>
      <c r="H1779" s="149"/>
      <c r="I1779" s="177">
        <v>0</v>
      </c>
      <c r="J1779" s="188"/>
      <c r="K1779" s="178">
        <v>25</v>
      </c>
      <c r="L1779" s="178">
        <f t="shared" si="428"/>
        <v>-25</v>
      </c>
      <c r="M1779" s="178" t="str">
        <f t="shared" si="429"/>
        <v>-</v>
      </c>
      <c r="N1779" s="179">
        <v>0</v>
      </c>
      <c r="O1779" s="180" t="str">
        <f t="shared" si="430"/>
        <v>Aug</v>
      </c>
      <c r="P1779" s="178"/>
      <c r="Q1779" s="181">
        <f t="shared" si="431"/>
        <v>25</v>
      </c>
      <c r="R1779" s="180" t="str">
        <f t="shared" si="432"/>
        <v xml:space="preserve"> </v>
      </c>
      <c r="S1779" s="181" t="b">
        <f t="shared" si="433"/>
        <v>0</v>
      </c>
      <c r="T1779" s="178">
        <f t="shared" si="426"/>
        <v>0</v>
      </c>
      <c r="U1779" s="182" t="str">
        <f t="shared" si="434"/>
        <v>Sep</v>
      </c>
      <c r="V1779" s="178">
        <f t="shared" si="435"/>
        <v>0</v>
      </c>
      <c r="W1779" s="183"/>
      <c r="X1779" s="184"/>
      <c r="Y1779" s="183"/>
      <c r="Z1779" s="138"/>
      <c r="AA1779" s="133"/>
      <c r="AB1779" s="133"/>
      <c r="AC1779" s="159"/>
      <c r="AD1779" s="139"/>
      <c r="AE1779" s="149" t="s">
        <v>121</v>
      </c>
      <c r="AF1779" s="139">
        <v>0</v>
      </c>
    </row>
    <row r="1780" spans="1:32" s="156" customFormat="1" ht="12">
      <c r="A1780" s="149" t="s">
        <v>1245</v>
      </c>
      <c r="B1780" s="147" t="s">
        <v>58</v>
      </c>
      <c r="C1780" s="147" t="s">
        <v>4948</v>
      </c>
      <c r="D1780" s="147">
        <v>1000004889</v>
      </c>
      <c r="E1780" s="147" t="s">
        <v>4913</v>
      </c>
      <c r="F1780" s="148">
        <v>46272</v>
      </c>
      <c r="G1780" s="137" t="str">
        <f t="shared" si="418"/>
        <v>-</v>
      </c>
      <c r="H1780" s="149"/>
      <c r="I1780" s="177">
        <v>0</v>
      </c>
      <c r="J1780" s="188"/>
      <c r="K1780" s="178">
        <v>19.899999999999999</v>
      </c>
      <c r="L1780" s="178">
        <f t="shared" si="428"/>
        <v>-19.899999999999999</v>
      </c>
      <c r="M1780" s="178" t="str">
        <f t="shared" si="429"/>
        <v>-</v>
      </c>
      <c r="N1780" s="179">
        <v>0</v>
      </c>
      <c r="O1780" s="180" t="str">
        <f t="shared" si="430"/>
        <v>Aug</v>
      </c>
      <c r="P1780" s="178"/>
      <c r="Q1780" s="181">
        <f t="shared" si="431"/>
        <v>19.899999999999999</v>
      </c>
      <c r="R1780" s="180" t="str">
        <f t="shared" si="432"/>
        <v xml:space="preserve"> </v>
      </c>
      <c r="S1780" s="181" t="b">
        <f t="shared" si="433"/>
        <v>0</v>
      </c>
      <c r="T1780" s="178">
        <f t="shared" si="426"/>
        <v>0</v>
      </c>
      <c r="U1780" s="182" t="str">
        <f t="shared" si="434"/>
        <v>Sep</v>
      </c>
      <c r="V1780" s="178">
        <f t="shared" si="435"/>
        <v>0</v>
      </c>
      <c r="W1780" s="183"/>
      <c r="X1780" s="184"/>
      <c r="Y1780" s="183"/>
      <c r="Z1780" s="138"/>
      <c r="AA1780" s="133"/>
      <c r="AB1780" s="133"/>
      <c r="AC1780" s="159"/>
      <c r="AD1780" s="139"/>
      <c r="AE1780" s="149" t="s">
        <v>1245</v>
      </c>
      <c r="AF1780" s="139">
        <v>0</v>
      </c>
    </row>
    <row r="1781" spans="1:32" s="156" customFormat="1" ht="12">
      <c r="A1781" s="149" t="s">
        <v>3061</v>
      </c>
      <c r="B1781" s="147" t="s">
        <v>101</v>
      </c>
      <c r="C1781" s="147" t="s">
        <v>4949</v>
      </c>
      <c r="D1781" s="147">
        <v>1000004829</v>
      </c>
      <c r="E1781" s="147" t="s">
        <v>4914</v>
      </c>
      <c r="F1781" s="148">
        <v>46243</v>
      </c>
      <c r="G1781" s="137" t="str">
        <f t="shared" si="418"/>
        <v>Targeted Dealer</v>
      </c>
      <c r="H1781" s="149"/>
      <c r="I1781" s="177">
        <v>25</v>
      </c>
      <c r="J1781" s="188"/>
      <c r="K1781" s="178">
        <v>27</v>
      </c>
      <c r="L1781" s="178">
        <f t="shared" si="428"/>
        <v>-2</v>
      </c>
      <c r="M1781" s="178" t="str">
        <f t="shared" si="429"/>
        <v>-</v>
      </c>
      <c r="N1781" s="179">
        <v>0</v>
      </c>
      <c r="O1781" s="180" t="str">
        <f t="shared" si="430"/>
        <v>Aug</v>
      </c>
      <c r="P1781" s="178"/>
      <c r="Q1781" s="181">
        <f t="shared" si="431"/>
        <v>27</v>
      </c>
      <c r="R1781" s="180" t="str">
        <f t="shared" si="432"/>
        <v xml:space="preserve"> </v>
      </c>
      <c r="S1781" s="181" t="b">
        <f t="shared" si="433"/>
        <v>0</v>
      </c>
      <c r="T1781" s="178">
        <f t="shared" si="426"/>
        <v>0</v>
      </c>
      <c r="U1781" s="182" t="str">
        <f t="shared" si="434"/>
        <v>Sep</v>
      </c>
      <c r="V1781" s="178">
        <f t="shared" si="435"/>
        <v>0</v>
      </c>
      <c r="W1781" s="183"/>
      <c r="X1781" s="184"/>
      <c r="Y1781" s="183"/>
      <c r="Z1781" s="138"/>
      <c r="AA1781" s="133"/>
      <c r="AB1781" s="133"/>
      <c r="AC1781" s="159"/>
      <c r="AD1781" s="139"/>
      <c r="AE1781" s="149" t="s">
        <v>3061</v>
      </c>
      <c r="AF1781" s="139">
        <v>0</v>
      </c>
    </row>
    <row r="1782" spans="1:32" s="156" customFormat="1" ht="12">
      <c r="A1782" s="149" t="s">
        <v>121</v>
      </c>
      <c r="B1782" s="147" t="s">
        <v>12</v>
      </c>
      <c r="C1782" s="147" t="s">
        <v>192</v>
      </c>
      <c r="D1782" s="147">
        <v>1000001039</v>
      </c>
      <c r="E1782" s="147" t="s">
        <v>193</v>
      </c>
      <c r="F1782" s="148">
        <v>44738</v>
      </c>
      <c r="G1782" s="137" t="str">
        <f t="shared" si="418"/>
        <v>-</v>
      </c>
      <c r="H1782" s="149"/>
      <c r="I1782" s="177">
        <v>0</v>
      </c>
      <c r="J1782" s="188"/>
      <c r="K1782" s="178">
        <v>33</v>
      </c>
      <c r="L1782" s="178">
        <f t="shared" si="428"/>
        <v>-33</v>
      </c>
      <c r="M1782" s="178" t="str">
        <f t="shared" si="429"/>
        <v>-</v>
      </c>
      <c r="N1782" s="179">
        <v>0</v>
      </c>
      <c r="O1782" s="180" t="str">
        <f t="shared" si="430"/>
        <v>Aug</v>
      </c>
      <c r="P1782" s="178"/>
      <c r="Q1782" s="181">
        <f t="shared" si="431"/>
        <v>33</v>
      </c>
      <c r="R1782" s="180" t="str">
        <f t="shared" si="432"/>
        <v xml:space="preserve"> </v>
      </c>
      <c r="S1782" s="181" t="b">
        <f t="shared" si="433"/>
        <v>0</v>
      </c>
      <c r="T1782" s="178">
        <f t="shared" si="426"/>
        <v>0</v>
      </c>
      <c r="U1782" s="182" t="str">
        <f t="shared" si="434"/>
        <v>Sep</v>
      </c>
      <c r="V1782" s="178">
        <f t="shared" si="435"/>
        <v>0</v>
      </c>
      <c r="W1782" s="183"/>
      <c r="X1782" s="184"/>
      <c r="Y1782" s="183"/>
      <c r="Z1782" s="138"/>
      <c r="AA1782" s="133"/>
      <c r="AB1782" s="133"/>
      <c r="AC1782" s="159"/>
      <c r="AD1782" s="139"/>
      <c r="AE1782" s="149" t="s">
        <v>121</v>
      </c>
      <c r="AF1782" s="139">
        <v>0</v>
      </c>
    </row>
    <row r="1783" spans="1:32" s="156" customFormat="1" ht="12">
      <c r="A1783" s="149" t="s">
        <v>121</v>
      </c>
      <c r="B1783" s="147" t="s">
        <v>12</v>
      </c>
      <c r="C1783" s="147" t="s">
        <v>4408</v>
      </c>
      <c r="D1783" s="147">
        <v>1000004566</v>
      </c>
      <c r="E1783" s="147" t="s">
        <v>4383</v>
      </c>
      <c r="F1783" s="148">
        <v>46009</v>
      </c>
      <c r="G1783" s="137" t="str">
        <f t="shared" si="418"/>
        <v>-</v>
      </c>
      <c r="H1783" s="149"/>
      <c r="I1783" s="177">
        <v>0</v>
      </c>
      <c r="J1783" s="188"/>
      <c r="K1783" s="178">
        <v>13</v>
      </c>
      <c r="L1783" s="178">
        <f t="shared" si="428"/>
        <v>-13</v>
      </c>
      <c r="M1783" s="178" t="str">
        <f t="shared" si="429"/>
        <v>-</v>
      </c>
      <c r="N1783" s="179">
        <v>0</v>
      </c>
      <c r="O1783" s="180" t="str">
        <f t="shared" si="430"/>
        <v>Aug</v>
      </c>
      <c r="P1783" s="178"/>
      <c r="Q1783" s="181">
        <f t="shared" si="431"/>
        <v>13</v>
      </c>
      <c r="R1783" s="180" t="str">
        <f t="shared" si="432"/>
        <v xml:space="preserve"> </v>
      </c>
      <c r="S1783" s="181" t="b">
        <f t="shared" si="433"/>
        <v>0</v>
      </c>
      <c r="T1783" s="178">
        <f t="shared" si="426"/>
        <v>0</v>
      </c>
      <c r="U1783" s="182" t="str">
        <f t="shared" si="434"/>
        <v>Sep</v>
      </c>
      <c r="V1783" s="178">
        <f t="shared" si="435"/>
        <v>0</v>
      </c>
      <c r="W1783" s="183"/>
      <c r="X1783" s="184"/>
      <c r="Y1783" s="183"/>
      <c r="Z1783" s="138"/>
      <c r="AA1783" s="133"/>
      <c r="AB1783" s="133"/>
      <c r="AC1783" s="159"/>
      <c r="AD1783" s="139"/>
      <c r="AE1783" s="149" t="s">
        <v>121</v>
      </c>
      <c r="AF1783" s="139">
        <v>0</v>
      </c>
    </row>
    <row r="1784" spans="1:32" s="156" customFormat="1" ht="12">
      <c r="A1784" s="149" t="s">
        <v>3061</v>
      </c>
      <c r="B1784" s="147" t="s">
        <v>4693</v>
      </c>
      <c r="C1784" s="147" t="s">
        <v>4950</v>
      </c>
      <c r="D1784" s="147">
        <v>1000004869</v>
      </c>
      <c r="E1784" s="147" t="s">
        <v>4915</v>
      </c>
      <c r="F1784" s="148">
        <v>46263</v>
      </c>
      <c r="G1784" s="137" t="str">
        <f t="shared" ref="G1784:G1791" si="436">IF(I1784&gt;0,"Targeted Dealer","-")</f>
        <v>Targeted Dealer</v>
      </c>
      <c r="H1784" s="149"/>
      <c r="I1784" s="177">
        <v>20</v>
      </c>
      <c r="J1784" s="188"/>
      <c r="K1784" s="178">
        <v>7.5</v>
      </c>
      <c r="L1784" s="178">
        <f t="shared" si="428"/>
        <v>12.5</v>
      </c>
      <c r="M1784" s="178" t="str">
        <f t="shared" si="429"/>
        <v>-</v>
      </c>
      <c r="N1784" s="179">
        <v>0</v>
      </c>
      <c r="O1784" s="180" t="str">
        <f t="shared" si="430"/>
        <v>Aug</v>
      </c>
      <c r="P1784" s="178"/>
      <c r="Q1784" s="181">
        <f t="shared" si="431"/>
        <v>7.5</v>
      </c>
      <c r="R1784" s="180" t="str">
        <f t="shared" si="432"/>
        <v xml:space="preserve"> </v>
      </c>
      <c r="S1784" s="181" t="b">
        <f t="shared" si="433"/>
        <v>0</v>
      </c>
      <c r="T1784" s="178">
        <f t="shared" si="426"/>
        <v>0</v>
      </c>
      <c r="U1784" s="182" t="str">
        <f t="shared" si="434"/>
        <v>Sep</v>
      </c>
      <c r="V1784" s="178">
        <f t="shared" si="435"/>
        <v>0</v>
      </c>
      <c r="W1784" s="183"/>
      <c r="X1784" s="184"/>
      <c r="Y1784" s="183"/>
      <c r="Z1784" s="138"/>
      <c r="AA1784" s="133"/>
      <c r="AB1784" s="133"/>
      <c r="AC1784" s="159"/>
      <c r="AD1784" s="139"/>
      <c r="AE1784" s="149" t="s">
        <v>3061</v>
      </c>
      <c r="AF1784" s="139">
        <v>0</v>
      </c>
    </row>
    <row r="1785" spans="1:32" s="156" customFormat="1" ht="12">
      <c r="A1785" s="149" t="s">
        <v>3918</v>
      </c>
      <c r="B1785" s="147" t="s">
        <v>76</v>
      </c>
      <c r="C1785" s="147" t="s">
        <v>4951</v>
      </c>
      <c r="D1785" s="147">
        <v>1000004865</v>
      </c>
      <c r="E1785" s="147" t="s">
        <v>4916</v>
      </c>
      <c r="F1785" s="148">
        <v>46262</v>
      </c>
      <c r="G1785" s="137" t="str">
        <f t="shared" si="436"/>
        <v>Targeted Dealer</v>
      </c>
      <c r="H1785" s="149"/>
      <c r="I1785" s="177">
        <v>30</v>
      </c>
      <c r="J1785" s="188"/>
      <c r="K1785" s="178">
        <v>12.5</v>
      </c>
      <c r="L1785" s="178">
        <f t="shared" si="428"/>
        <v>17.5</v>
      </c>
      <c r="M1785" s="178" t="str">
        <f t="shared" si="429"/>
        <v>-</v>
      </c>
      <c r="N1785" s="179">
        <v>0</v>
      </c>
      <c r="O1785" s="180" t="str">
        <f t="shared" si="430"/>
        <v>Aug</v>
      </c>
      <c r="P1785" s="178"/>
      <c r="Q1785" s="181">
        <f t="shared" si="431"/>
        <v>12.5</v>
      </c>
      <c r="R1785" s="180" t="str">
        <f t="shared" si="432"/>
        <v xml:space="preserve"> </v>
      </c>
      <c r="S1785" s="181" t="b">
        <f t="shared" si="433"/>
        <v>0</v>
      </c>
      <c r="T1785" s="178">
        <f t="shared" si="426"/>
        <v>0</v>
      </c>
      <c r="U1785" s="182" t="str">
        <f t="shared" si="434"/>
        <v>Sep</v>
      </c>
      <c r="V1785" s="178">
        <f t="shared" si="435"/>
        <v>0</v>
      </c>
      <c r="W1785" s="183"/>
      <c r="X1785" s="184"/>
      <c r="Y1785" s="183"/>
      <c r="Z1785" s="138"/>
      <c r="AA1785" s="133"/>
      <c r="AB1785" s="133"/>
      <c r="AC1785" s="159"/>
      <c r="AD1785" s="139"/>
      <c r="AE1785" s="149" t="s">
        <v>3918</v>
      </c>
      <c r="AF1785" s="139">
        <v>0</v>
      </c>
    </row>
    <row r="1786" spans="1:32" s="156" customFormat="1" ht="12">
      <c r="A1786" s="149" t="s">
        <v>3061</v>
      </c>
      <c r="B1786" s="147" t="s">
        <v>3172</v>
      </c>
      <c r="C1786" s="147" t="s">
        <v>3179</v>
      </c>
      <c r="D1786" s="147">
        <v>1000001813</v>
      </c>
      <c r="E1786" s="147" t="s">
        <v>3180</v>
      </c>
      <c r="F1786" s="148">
        <v>44739</v>
      </c>
      <c r="G1786" s="137" t="str">
        <f t="shared" si="436"/>
        <v>Targeted Dealer</v>
      </c>
      <c r="H1786" s="149"/>
      <c r="I1786" s="177">
        <v>25</v>
      </c>
      <c r="J1786" s="188"/>
      <c r="K1786" s="178">
        <v>5</v>
      </c>
      <c r="L1786" s="178">
        <f t="shared" si="428"/>
        <v>20</v>
      </c>
      <c r="M1786" s="178" t="str">
        <f t="shared" si="429"/>
        <v>-</v>
      </c>
      <c r="N1786" s="179">
        <v>25</v>
      </c>
      <c r="O1786" s="180" t="str">
        <f t="shared" si="430"/>
        <v>Aug</v>
      </c>
      <c r="P1786" s="178"/>
      <c r="Q1786" s="181">
        <f t="shared" si="431"/>
        <v>5</v>
      </c>
      <c r="R1786" s="180" t="str">
        <f t="shared" si="432"/>
        <v xml:space="preserve"> </v>
      </c>
      <c r="S1786" s="181" t="str">
        <f t="shared" si="433"/>
        <v>GROWTH</v>
      </c>
      <c r="T1786" s="178">
        <f t="shared" si="426"/>
        <v>25</v>
      </c>
      <c r="U1786" s="182" t="str">
        <f t="shared" si="434"/>
        <v>Sep</v>
      </c>
      <c r="V1786" s="178">
        <f t="shared" si="435"/>
        <v>25</v>
      </c>
      <c r="W1786" s="183"/>
      <c r="X1786" s="184"/>
      <c r="Y1786" s="183"/>
      <c r="Z1786" s="138"/>
      <c r="AA1786" s="133"/>
      <c r="AB1786" s="133"/>
      <c r="AC1786" s="159"/>
      <c r="AD1786" s="139"/>
      <c r="AE1786" s="149" t="s">
        <v>3061</v>
      </c>
      <c r="AF1786" s="139">
        <v>0</v>
      </c>
    </row>
    <row r="1787" spans="1:32" s="156" customFormat="1" ht="12">
      <c r="A1787" s="149" t="s">
        <v>3061</v>
      </c>
      <c r="B1787" s="147" t="s">
        <v>3172</v>
      </c>
      <c r="C1787" s="147" t="s">
        <v>4952</v>
      </c>
      <c r="D1787" s="147">
        <v>1000002783</v>
      </c>
      <c r="E1787" s="147" t="s">
        <v>4917</v>
      </c>
      <c r="F1787" s="148">
        <v>44741</v>
      </c>
      <c r="G1787" s="137" t="str">
        <f t="shared" si="436"/>
        <v>Targeted Dealer</v>
      </c>
      <c r="H1787" s="149"/>
      <c r="I1787" s="177">
        <v>25</v>
      </c>
      <c r="J1787" s="188"/>
      <c r="K1787" s="178">
        <v>25</v>
      </c>
      <c r="L1787" s="178">
        <f t="shared" si="428"/>
        <v>0</v>
      </c>
      <c r="M1787" s="178" t="str">
        <f t="shared" si="429"/>
        <v>-</v>
      </c>
      <c r="N1787" s="179">
        <v>0</v>
      </c>
      <c r="O1787" s="180" t="str">
        <f t="shared" si="430"/>
        <v>Aug</v>
      </c>
      <c r="P1787" s="178"/>
      <c r="Q1787" s="181">
        <f t="shared" si="431"/>
        <v>25</v>
      </c>
      <c r="R1787" s="180" t="str">
        <f t="shared" si="432"/>
        <v xml:space="preserve"> </v>
      </c>
      <c r="S1787" s="181" t="b">
        <f t="shared" si="433"/>
        <v>0</v>
      </c>
      <c r="T1787" s="178">
        <f t="shared" si="426"/>
        <v>0</v>
      </c>
      <c r="U1787" s="182" t="str">
        <f t="shared" si="434"/>
        <v>Sep</v>
      </c>
      <c r="V1787" s="178">
        <f t="shared" si="435"/>
        <v>0</v>
      </c>
      <c r="W1787" s="183"/>
      <c r="X1787" s="184"/>
      <c r="Y1787" s="183"/>
      <c r="Z1787" s="138"/>
      <c r="AA1787" s="133"/>
      <c r="AB1787" s="133"/>
      <c r="AC1787" s="159"/>
      <c r="AD1787" s="139"/>
      <c r="AE1787" s="149" t="s">
        <v>3061</v>
      </c>
      <c r="AF1787" s="139">
        <v>0</v>
      </c>
    </row>
    <row r="1788" spans="1:32" s="156" customFormat="1" ht="12">
      <c r="A1788" s="149" t="s">
        <v>121</v>
      </c>
      <c r="B1788" s="147" t="s">
        <v>16</v>
      </c>
      <c r="C1788" s="147" t="s">
        <v>4953</v>
      </c>
      <c r="D1788" s="147">
        <v>1000004881</v>
      </c>
      <c r="E1788" s="147" t="s">
        <v>4918</v>
      </c>
      <c r="F1788" s="148">
        <v>46266</v>
      </c>
      <c r="G1788" s="137" t="str">
        <f t="shared" si="436"/>
        <v>Targeted Dealer</v>
      </c>
      <c r="H1788" s="149"/>
      <c r="I1788" s="177">
        <v>20</v>
      </c>
      <c r="J1788" s="188"/>
      <c r="K1788" s="178">
        <v>40</v>
      </c>
      <c r="L1788" s="178">
        <f t="shared" si="428"/>
        <v>-20</v>
      </c>
      <c r="M1788" s="178" t="str">
        <f t="shared" si="429"/>
        <v>-</v>
      </c>
      <c r="N1788" s="179">
        <v>0</v>
      </c>
      <c r="O1788" s="180" t="str">
        <f t="shared" si="430"/>
        <v>Aug</v>
      </c>
      <c r="P1788" s="178"/>
      <c r="Q1788" s="181">
        <f t="shared" si="431"/>
        <v>40</v>
      </c>
      <c r="R1788" s="180" t="str">
        <f t="shared" si="432"/>
        <v xml:space="preserve"> </v>
      </c>
      <c r="S1788" s="181" t="b">
        <f t="shared" si="433"/>
        <v>0</v>
      </c>
      <c r="T1788" s="178">
        <f t="shared" si="426"/>
        <v>0</v>
      </c>
      <c r="U1788" s="182" t="str">
        <f t="shared" si="434"/>
        <v>Sep</v>
      </c>
      <c r="V1788" s="178">
        <f t="shared" si="435"/>
        <v>0</v>
      </c>
      <c r="W1788" s="183"/>
      <c r="X1788" s="184"/>
      <c r="Y1788" s="183"/>
      <c r="Z1788" s="138"/>
      <c r="AA1788" s="133"/>
      <c r="AB1788" s="133"/>
      <c r="AC1788" s="159"/>
      <c r="AD1788" s="139"/>
      <c r="AE1788" s="149" t="s">
        <v>121</v>
      </c>
      <c r="AF1788" s="139">
        <v>0</v>
      </c>
    </row>
    <row r="1789" spans="1:32" s="156" customFormat="1" ht="12">
      <c r="A1789" s="149" t="s">
        <v>121</v>
      </c>
      <c r="B1789" s="147" t="s">
        <v>16</v>
      </c>
      <c r="C1789" s="147" t="s">
        <v>4954</v>
      </c>
      <c r="D1789" s="147">
        <v>1000004896</v>
      </c>
      <c r="E1789" s="147" t="s">
        <v>4672</v>
      </c>
      <c r="F1789" s="148">
        <v>46276</v>
      </c>
      <c r="G1789" s="137" t="str">
        <f t="shared" si="436"/>
        <v>-</v>
      </c>
      <c r="H1789" s="149"/>
      <c r="I1789" s="177">
        <v>0</v>
      </c>
      <c r="J1789" s="188"/>
      <c r="K1789" s="178">
        <v>80</v>
      </c>
      <c r="L1789" s="178">
        <f t="shared" si="428"/>
        <v>-80</v>
      </c>
      <c r="M1789" s="178" t="str">
        <f t="shared" si="429"/>
        <v>-</v>
      </c>
      <c r="N1789" s="179">
        <v>0</v>
      </c>
      <c r="O1789" s="180" t="str">
        <f t="shared" si="430"/>
        <v>Aug</v>
      </c>
      <c r="P1789" s="178"/>
      <c r="Q1789" s="181">
        <f t="shared" si="431"/>
        <v>80</v>
      </c>
      <c r="R1789" s="180" t="str">
        <f t="shared" si="432"/>
        <v xml:space="preserve"> </v>
      </c>
      <c r="S1789" s="181" t="b">
        <f t="shared" si="433"/>
        <v>0</v>
      </c>
      <c r="T1789" s="178">
        <f t="shared" si="426"/>
        <v>0</v>
      </c>
      <c r="U1789" s="182" t="str">
        <f t="shared" si="434"/>
        <v>Sep</v>
      </c>
      <c r="V1789" s="178">
        <f t="shared" si="435"/>
        <v>0</v>
      </c>
      <c r="W1789" s="183"/>
      <c r="X1789" s="184"/>
      <c r="Y1789" s="183"/>
      <c r="Z1789" s="138"/>
      <c r="AA1789" s="133"/>
      <c r="AB1789" s="133"/>
      <c r="AC1789" s="159"/>
      <c r="AD1789" s="139"/>
      <c r="AE1789" s="149" t="s">
        <v>121</v>
      </c>
      <c r="AF1789" s="139">
        <v>0</v>
      </c>
    </row>
    <row r="1790" spans="1:32" s="156" customFormat="1" ht="12">
      <c r="A1790" s="149" t="s">
        <v>121</v>
      </c>
      <c r="B1790" s="147" t="s">
        <v>16</v>
      </c>
      <c r="C1790" s="147" t="s">
        <v>4955</v>
      </c>
      <c r="D1790" s="147">
        <v>1000004897</v>
      </c>
      <c r="E1790" s="147" t="s">
        <v>4919</v>
      </c>
      <c r="F1790" s="148">
        <v>46276</v>
      </c>
      <c r="G1790" s="137" t="str">
        <f t="shared" si="436"/>
        <v>-</v>
      </c>
      <c r="H1790" s="149"/>
      <c r="I1790" s="177">
        <v>0</v>
      </c>
      <c r="J1790" s="188"/>
      <c r="K1790" s="178">
        <v>1</v>
      </c>
      <c r="L1790" s="178">
        <f t="shared" si="428"/>
        <v>-1</v>
      </c>
      <c r="M1790" s="178" t="str">
        <f t="shared" si="429"/>
        <v>-</v>
      </c>
      <c r="N1790" s="179">
        <v>0</v>
      </c>
      <c r="O1790" s="180" t="str">
        <f t="shared" si="430"/>
        <v>Aug</v>
      </c>
      <c r="P1790" s="178"/>
      <c r="Q1790" s="181">
        <f t="shared" si="431"/>
        <v>1</v>
      </c>
      <c r="R1790" s="180" t="str">
        <f t="shared" si="432"/>
        <v xml:space="preserve"> </v>
      </c>
      <c r="S1790" s="181" t="b">
        <f t="shared" si="433"/>
        <v>0</v>
      </c>
      <c r="T1790" s="178">
        <f t="shared" si="426"/>
        <v>0</v>
      </c>
      <c r="U1790" s="182" t="str">
        <f t="shared" si="434"/>
        <v>Sep</v>
      </c>
      <c r="V1790" s="178">
        <f t="shared" si="435"/>
        <v>0</v>
      </c>
      <c r="W1790" s="183"/>
      <c r="X1790" s="184"/>
      <c r="Y1790" s="183"/>
      <c r="Z1790" s="138"/>
      <c r="AA1790" s="133"/>
      <c r="AB1790" s="133"/>
      <c r="AC1790" s="159"/>
      <c r="AD1790" s="139"/>
      <c r="AE1790" s="149" t="s">
        <v>121</v>
      </c>
      <c r="AF1790" s="139">
        <v>0</v>
      </c>
    </row>
    <row r="1791" spans="1:32" s="156" customFormat="1" ht="12">
      <c r="A1791" s="149" t="s">
        <v>121</v>
      </c>
      <c r="B1791" s="147" t="s">
        <v>37</v>
      </c>
      <c r="C1791" s="147" t="s">
        <v>1193</v>
      </c>
      <c r="D1791" s="147">
        <v>1000000623</v>
      </c>
      <c r="E1791" s="147" t="s">
        <v>1194</v>
      </c>
      <c r="F1791" s="148">
        <v>44738</v>
      </c>
      <c r="G1791" s="137" t="str">
        <f t="shared" si="436"/>
        <v>Targeted Dealer</v>
      </c>
      <c r="H1791" s="149"/>
      <c r="I1791" s="177">
        <v>35</v>
      </c>
      <c r="J1791" s="188"/>
      <c r="K1791" s="178">
        <v>50</v>
      </c>
      <c r="L1791" s="178">
        <f t="shared" si="428"/>
        <v>-15</v>
      </c>
      <c r="M1791" s="178" t="str">
        <f t="shared" si="429"/>
        <v>-</v>
      </c>
      <c r="N1791" s="179">
        <v>175</v>
      </c>
      <c r="O1791" s="180" t="str">
        <f t="shared" si="430"/>
        <v>Aug</v>
      </c>
      <c r="P1791" s="178"/>
      <c r="Q1791" s="181">
        <f t="shared" si="431"/>
        <v>50</v>
      </c>
      <c r="R1791" s="180" t="str">
        <f t="shared" si="432"/>
        <v xml:space="preserve"> </v>
      </c>
      <c r="S1791" s="181" t="str">
        <f t="shared" si="433"/>
        <v>GROWTH</v>
      </c>
      <c r="T1791" s="178">
        <f t="shared" si="426"/>
        <v>175</v>
      </c>
      <c r="U1791" s="182" t="str">
        <f t="shared" si="434"/>
        <v>Sep</v>
      </c>
      <c r="V1791" s="178">
        <f t="shared" si="435"/>
        <v>175</v>
      </c>
      <c r="W1791" s="183"/>
      <c r="X1791" s="184"/>
      <c r="Y1791" s="183"/>
      <c r="Z1791" s="138"/>
      <c r="AA1791" s="133"/>
      <c r="AB1791" s="133"/>
      <c r="AC1791" s="159"/>
      <c r="AD1791" s="139"/>
      <c r="AE1791" s="149" t="s">
        <v>121</v>
      </c>
      <c r="AF1791" s="139">
        <v>0</v>
      </c>
    </row>
  </sheetData>
  <autoFilter ref="A2:AF2" xr:uid="{7639A32E-1F6C-4FC3-90A6-2445F5BCD2FB}"/>
  <conditionalFormatting sqref="C1:C1180 C1205:C1048576">
    <cfRule type="duplicateValues" dxfId="47" priority="8"/>
  </conditionalFormatting>
  <conditionalFormatting sqref="C1181">
    <cfRule type="duplicateValues" dxfId="46" priority="4"/>
  </conditionalFormatting>
  <conditionalFormatting sqref="C1182:C1224">
    <cfRule type="duplicateValues" dxfId="45" priority="633"/>
  </conditionalFormatting>
  <conditionalFormatting sqref="D3:D1668">
    <cfRule type="duplicateValues" dxfId="44" priority="2167"/>
  </conditionalFormatting>
  <conditionalFormatting sqref="D3:D1754">
    <cfRule type="duplicateValues" dxfId="43" priority="2169"/>
  </conditionalFormatting>
  <conditionalFormatting sqref="D1181">
    <cfRule type="duplicateValues" dxfId="42" priority="5"/>
  </conditionalFormatting>
  <conditionalFormatting sqref="D1182:D1224">
    <cfRule type="duplicateValues" dxfId="41" priority="1072"/>
  </conditionalFormatting>
  <conditionalFormatting sqref="D1205:D1048576 D1:D1180">
    <cfRule type="duplicateValues" dxfId="40" priority="9"/>
  </conditionalFormatting>
  <conditionalFormatting sqref="D1669:D1720">
    <cfRule type="duplicateValues" dxfId="39" priority="2"/>
  </conditionalFormatting>
  <conditionalFormatting sqref="L1:L1048576">
    <cfRule type="cellIs" dxfId="38" priority="10" operator="lessThan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K1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8EEC-80E1-41E8-A574-3829168E7BFC}">
  <sheetPr codeName="Sheet3"/>
  <dimension ref="A1:AC1707"/>
  <sheetViews>
    <sheetView showGridLines="0" zoomScaleNormal="100" workbookViewId="0">
      <pane xSplit="9" ySplit="2" topLeftCell="J3" activePane="bottomRight" state="frozen"/>
      <selection activeCell="L66" sqref="L66"/>
      <selection pane="topRight" activeCell="L66" sqref="L66"/>
      <selection pane="bottomLeft" activeCell="L66" sqref="L66"/>
      <selection pane="bottomRight" activeCell="L66" sqref="L66"/>
    </sheetView>
  </sheetViews>
  <sheetFormatPr defaultColWidth="8.88671875" defaultRowHeight="14.4"/>
  <cols>
    <col min="1" max="1" width="7.109375" style="68" bestFit="1" customWidth="1"/>
    <col min="2" max="2" width="18.5546875" style="69" customWidth="1"/>
    <col min="3" max="3" width="8.6640625" style="69" customWidth="1"/>
    <col min="4" max="4" width="11" style="69" bestFit="1" customWidth="1"/>
    <col min="5" max="5" width="28.44140625" style="69" customWidth="1"/>
    <col min="6" max="6" width="10.33203125" style="68" bestFit="1" customWidth="1"/>
    <col min="7" max="7" width="13.109375" style="68" hidden="1" customWidth="1"/>
    <col min="8" max="8" width="16" style="68" hidden="1" customWidth="1"/>
    <col min="9" max="9" width="10.33203125" style="70" hidden="1" customWidth="1"/>
    <col min="10" max="10" width="9" style="71" customWidth="1"/>
    <col min="11" max="11" width="9.33203125" style="70" bestFit="1" customWidth="1"/>
    <col min="12" max="12" width="8.6640625" style="71" customWidth="1"/>
    <col min="13" max="13" width="11.109375" style="71" customWidth="1"/>
    <col min="14" max="14" width="8" style="70" bestFit="1" customWidth="1"/>
    <col min="15" max="15" width="9.88671875" style="70" customWidth="1"/>
    <col min="16" max="16" width="9.33203125" style="70" customWidth="1"/>
    <col min="17" max="17" width="8.88671875" style="70" bestFit="1" customWidth="1"/>
    <col min="18" max="18" width="10.33203125" style="72" customWidth="1"/>
    <col min="19" max="19" width="12.109375" style="70" customWidth="1"/>
    <col min="20" max="21" width="8.33203125" style="70" customWidth="1"/>
    <col min="22" max="23" width="9.109375" style="70" customWidth="1"/>
    <col min="24" max="24" width="10.33203125" style="70" customWidth="1"/>
    <col min="25" max="25" width="10.109375" style="70" bestFit="1" customWidth="1"/>
    <col min="26" max="26" width="5.109375" style="68" hidden="1" customWidth="1"/>
    <col min="27" max="28" width="11" style="68" hidden="1" customWidth="1"/>
    <col min="29" max="29" width="11" style="68" bestFit="1" customWidth="1"/>
    <col min="30" max="16384" width="8.88671875" style="68"/>
  </cols>
  <sheetData>
    <row r="1" spans="1:29" s="111" customFormat="1">
      <c r="A1" s="108"/>
      <c r="B1" s="109"/>
      <c r="C1" s="109"/>
      <c r="D1" s="109"/>
      <c r="E1" s="109">
        <v>0</v>
      </c>
      <c r="F1" s="94">
        <f ca="1">TODAY()-2</f>
        <v>46308</v>
      </c>
      <c r="G1" s="95"/>
      <c r="H1" s="95"/>
      <c r="I1" s="94">
        <v>46022</v>
      </c>
      <c r="J1" s="108">
        <v>31</v>
      </c>
      <c r="K1" s="25">
        <f>SUBTOTAL(9,K3:K1762)</f>
        <v>348655.44999999995</v>
      </c>
      <c r="L1" s="92"/>
      <c r="M1" s="25"/>
      <c r="N1" s="25">
        <f>SUBTOTAL(9,N3:N1762)</f>
        <v>356748.94999999995</v>
      </c>
      <c r="O1" s="25"/>
      <c r="P1" s="25">
        <f>SUBTOTAL(9,P3:P1762)</f>
        <v>356748.94999999995</v>
      </c>
      <c r="Q1" s="95"/>
      <c r="R1" s="24"/>
      <c r="S1" s="108"/>
      <c r="T1" s="25">
        <f>SUBTOTAL(9,T3:T1762)</f>
        <v>332843.3</v>
      </c>
      <c r="U1" s="25"/>
      <c r="V1" s="25">
        <f>SUBTOTAL(9,V3:V1762)</f>
        <v>332843.3</v>
      </c>
      <c r="W1" s="110"/>
      <c r="X1" s="110"/>
      <c r="Y1" s="110"/>
    </row>
    <row r="2" spans="1:29" s="38" customFormat="1" ht="28.95" customHeight="1">
      <c r="A2" s="29" t="s">
        <v>107</v>
      </c>
      <c r="B2" s="56" t="s">
        <v>1</v>
      </c>
      <c r="C2" s="57" t="s">
        <v>108</v>
      </c>
      <c r="D2" s="57" t="s">
        <v>109</v>
      </c>
      <c r="E2" s="57" t="s">
        <v>110</v>
      </c>
      <c r="F2" s="30" t="s">
        <v>111</v>
      </c>
      <c r="G2" s="30" t="s">
        <v>112</v>
      </c>
      <c r="H2" s="30" t="s">
        <v>113</v>
      </c>
      <c r="I2" s="30" t="s">
        <v>4358</v>
      </c>
      <c r="J2" s="30" t="s">
        <v>114</v>
      </c>
      <c r="K2" s="31">
        <v>46053</v>
      </c>
      <c r="L2" s="32" t="s">
        <v>115</v>
      </c>
      <c r="M2" s="33" t="s">
        <v>116</v>
      </c>
      <c r="N2" s="30" t="s">
        <v>4359</v>
      </c>
      <c r="O2" s="34" t="s">
        <v>4360</v>
      </c>
      <c r="P2" s="31">
        <v>46022</v>
      </c>
      <c r="Q2" s="31" t="s">
        <v>117</v>
      </c>
      <c r="R2" s="35" t="s">
        <v>118</v>
      </c>
      <c r="S2" s="36" t="s">
        <v>4361</v>
      </c>
      <c r="T2" s="37" t="s">
        <v>4362</v>
      </c>
      <c r="U2" s="37" t="s">
        <v>4363</v>
      </c>
      <c r="V2" s="31">
        <v>45688</v>
      </c>
      <c r="W2" s="36" t="s">
        <v>119</v>
      </c>
      <c r="X2" s="36" t="s">
        <v>120</v>
      </c>
      <c r="Y2" s="31">
        <f>EDATE(K2,-12)</f>
        <v>45688</v>
      </c>
      <c r="Z2" s="77" t="s">
        <v>3550</v>
      </c>
      <c r="AA2" s="29" t="s">
        <v>107</v>
      </c>
      <c r="AB2" s="29" t="s">
        <v>107</v>
      </c>
    </row>
    <row r="3" spans="1:29" s="27" customFormat="1" ht="13.8">
      <c r="A3" s="39" t="s">
        <v>121</v>
      </c>
      <c r="B3" s="112" t="s">
        <v>12</v>
      </c>
      <c r="C3" s="59" t="s">
        <v>122</v>
      </c>
      <c r="D3" s="59">
        <v>1000000638</v>
      </c>
      <c r="E3" s="60" t="s">
        <v>123</v>
      </c>
      <c r="F3" s="40">
        <v>38384</v>
      </c>
      <c r="G3" s="40" t="str">
        <f t="shared" ref="G3" si="0">IF(I3&gt;0,"Targeted Dealer","-")</f>
        <v>Targeted Dealer</v>
      </c>
      <c r="H3" s="40"/>
      <c r="I3" s="41">
        <v>100</v>
      </c>
      <c r="J3" s="41">
        <f t="shared" ref="J3" si="1">I3/$J$1*($J$1-$E$1)</f>
        <v>100</v>
      </c>
      <c r="K3" s="43">
        <v>70</v>
      </c>
      <c r="L3" s="43">
        <f>I3-K3</f>
        <v>30</v>
      </c>
      <c r="M3" s="43">
        <f>IFERROR((K3/J3%),"-")</f>
        <v>70</v>
      </c>
      <c r="N3" s="42">
        <v>85</v>
      </c>
      <c r="O3" s="45" t="str">
        <f>IF(F3&lt;=$P$2,"DEC","")</f>
        <v>DEC</v>
      </c>
      <c r="P3" s="42">
        <v>85</v>
      </c>
      <c r="Q3" s="44">
        <f>K3-P3</f>
        <v>-15</v>
      </c>
      <c r="R3" s="45">
        <f>IFERROR(IF(O3="Dec",(K3/P3-1))," ")</f>
        <v>-0.17647058823529416</v>
      </c>
      <c r="S3" s="44" t="str">
        <f>IF(N3&gt;0,IF(O3="","-",IF(R3&lt;0%,"DEGROWTH","GROWTH")))</f>
        <v>DEGROWTH</v>
      </c>
      <c r="T3" s="43">
        <v>80</v>
      </c>
      <c r="U3" s="46" t="str">
        <f>IF(F3&lt;=$V$2,"jAN","")</f>
        <v>jAN</v>
      </c>
      <c r="V3" s="42">
        <v>80</v>
      </c>
      <c r="W3" s="47">
        <f>K3-V3</f>
        <v>-10</v>
      </c>
      <c r="X3" s="48">
        <f>IFERROR(IF(U3="Jan",(K3/V3-1)),0)</f>
        <v>-0.125</v>
      </c>
      <c r="Y3" s="47" t="str">
        <f>IF(T3&gt;0,IF(U3="","-",IF(X3&lt;0%,"DEGROWTH","GROWTH")))</f>
        <v>DEGROWTH</v>
      </c>
      <c r="Z3" s="50">
        <v>0</v>
      </c>
      <c r="AA3" s="39"/>
      <c r="AB3" s="39" t="s">
        <v>121</v>
      </c>
    </row>
    <row r="4" spans="1:29" s="27" customFormat="1" ht="13.8">
      <c r="A4" s="39" t="s">
        <v>121</v>
      </c>
      <c r="B4" s="112" t="s">
        <v>3920</v>
      </c>
      <c r="C4" s="59" t="s">
        <v>124</v>
      </c>
      <c r="D4" s="59">
        <v>1000000671</v>
      </c>
      <c r="E4" s="60" t="s">
        <v>125</v>
      </c>
      <c r="F4" s="40">
        <v>38390</v>
      </c>
      <c r="G4" s="40" t="str">
        <f t="shared" ref="G4:G67" si="2">IF(I4&gt;0,"Targeted Dealer","-")</f>
        <v>Targeted Dealer</v>
      </c>
      <c r="H4" s="40"/>
      <c r="I4" s="41">
        <v>10</v>
      </c>
      <c r="J4" s="41">
        <f t="shared" ref="J4:J67" si="3">I4/$J$1*($J$1-$E$1)</f>
        <v>10</v>
      </c>
      <c r="K4" s="43">
        <v>10</v>
      </c>
      <c r="L4" s="43">
        <f t="shared" ref="L4:L67" si="4">I4-K4</f>
        <v>0</v>
      </c>
      <c r="M4" s="43">
        <f t="shared" ref="M4:M67" si="5">IFERROR((K4/J4%),"-")</f>
        <v>100</v>
      </c>
      <c r="N4" s="42">
        <v>0</v>
      </c>
      <c r="O4" s="45" t="str">
        <f t="shared" ref="O4:O67" si="6">IF(F4&lt;=$P$2,"DEC","")</f>
        <v>DEC</v>
      </c>
      <c r="P4" s="42">
        <v>0</v>
      </c>
      <c r="Q4" s="44">
        <f t="shared" ref="Q4:Q67" si="7">K4-P4</f>
        <v>10</v>
      </c>
      <c r="R4" s="45" t="str">
        <f t="shared" ref="R4:R67" si="8">IFERROR(IF(O4="Dec",(K4/P4-1))," ")</f>
        <v xml:space="preserve"> </v>
      </c>
      <c r="S4" s="44" t="b">
        <f t="shared" ref="S4:S67" si="9">IF(N4&gt;0,IF(O4="","-",IF(R4&lt;0%,"DEGROWTH","GROWTH")))</f>
        <v>0</v>
      </c>
      <c r="T4" s="43">
        <v>20</v>
      </c>
      <c r="U4" s="46" t="str">
        <f t="shared" ref="U4:U67" si="10">IF(F4&lt;=$V$2,"jAN","")</f>
        <v>jAN</v>
      </c>
      <c r="V4" s="42">
        <v>20</v>
      </c>
      <c r="W4" s="47">
        <f t="shared" ref="W4:W67" si="11">K4-V4</f>
        <v>-10</v>
      </c>
      <c r="X4" s="48">
        <f t="shared" ref="X4:X67" si="12">IFERROR(IF(U4="Jan",(K4/V4-1)),0)</f>
        <v>-0.5</v>
      </c>
      <c r="Y4" s="47" t="str">
        <f t="shared" ref="Y4:Y67" si="13">IF(T4&gt;0,IF(U4="","-",IF(X4&lt;0%,"DEGROWTH","GROWTH")))</f>
        <v>DEGROWTH</v>
      </c>
      <c r="Z4" s="50">
        <v>0</v>
      </c>
      <c r="AA4" s="39"/>
      <c r="AB4" s="39" t="s">
        <v>121</v>
      </c>
    </row>
    <row r="5" spans="1:29" s="139" customFormat="1" ht="13.8">
      <c r="A5" s="133" t="s">
        <v>121</v>
      </c>
      <c r="B5" s="134" t="s">
        <v>3920</v>
      </c>
      <c r="C5" s="135" t="s">
        <v>126</v>
      </c>
      <c r="D5" s="135">
        <v>1000000673</v>
      </c>
      <c r="E5" s="136" t="s">
        <v>127</v>
      </c>
      <c r="F5" s="137">
        <v>38490</v>
      </c>
      <c r="G5" s="40" t="str">
        <f t="shared" si="2"/>
        <v>Targeted Dealer</v>
      </c>
      <c r="H5" s="40"/>
      <c r="I5" s="41">
        <v>2350</v>
      </c>
      <c r="J5" s="41">
        <f t="shared" si="3"/>
        <v>2350</v>
      </c>
      <c r="K5" s="43">
        <v>1763.5</v>
      </c>
      <c r="L5" s="43">
        <f t="shared" si="4"/>
        <v>586.5</v>
      </c>
      <c r="M5" s="43">
        <f t="shared" si="5"/>
        <v>75.042553191489361</v>
      </c>
      <c r="N5" s="42">
        <v>1616</v>
      </c>
      <c r="O5" s="45" t="str">
        <f t="shared" si="6"/>
        <v>DEC</v>
      </c>
      <c r="P5" s="42">
        <v>1616</v>
      </c>
      <c r="Q5" s="44">
        <f t="shared" si="7"/>
        <v>147.5</v>
      </c>
      <c r="R5" s="45">
        <f t="shared" si="8"/>
        <v>9.1274752475247523E-2</v>
      </c>
      <c r="S5" s="44" t="str">
        <f t="shared" si="9"/>
        <v>GROWTH</v>
      </c>
      <c r="T5" s="43">
        <v>2210</v>
      </c>
      <c r="U5" s="46" t="str">
        <f t="shared" si="10"/>
        <v>jAN</v>
      </c>
      <c r="V5" s="42">
        <v>2210</v>
      </c>
      <c r="W5" s="47">
        <f t="shared" si="11"/>
        <v>-446.5</v>
      </c>
      <c r="X5" s="48">
        <f t="shared" si="12"/>
        <v>-0.20203619909502257</v>
      </c>
      <c r="Y5" s="47" t="str">
        <f t="shared" si="13"/>
        <v>DEGROWTH</v>
      </c>
      <c r="Z5" s="138">
        <v>0</v>
      </c>
      <c r="AA5" s="133"/>
      <c r="AB5" s="133" t="s">
        <v>121</v>
      </c>
      <c r="AC5" s="27"/>
    </row>
    <row r="6" spans="1:29" s="139" customFormat="1" ht="13.8">
      <c r="A6" s="133" t="s">
        <v>121</v>
      </c>
      <c r="B6" s="134" t="s">
        <v>12</v>
      </c>
      <c r="C6" s="135" t="s">
        <v>128</v>
      </c>
      <c r="D6" s="135">
        <v>1000000669</v>
      </c>
      <c r="E6" s="136" t="s">
        <v>129</v>
      </c>
      <c r="F6" s="137">
        <v>39093</v>
      </c>
      <c r="G6" s="40" t="str">
        <f t="shared" si="2"/>
        <v>Targeted Dealer</v>
      </c>
      <c r="H6" s="40"/>
      <c r="I6" s="41">
        <v>60</v>
      </c>
      <c r="J6" s="41">
        <f t="shared" si="3"/>
        <v>60</v>
      </c>
      <c r="K6" s="43">
        <v>13</v>
      </c>
      <c r="L6" s="43">
        <f t="shared" si="4"/>
        <v>47</v>
      </c>
      <c r="M6" s="43">
        <f t="shared" si="5"/>
        <v>21.666666666666668</v>
      </c>
      <c r="N6" s="42">
        <v>47</v>
      </c>
      <c r="O6" s="45" t="str">
        <f t="shared" si="6"/>
        <v>DEC</v>
      </c>
      <c r="P6" s="42">
        <v>47</v>
      </c>
      <c r="Q6" s="44">
        <f t="shared" si="7"/>
        <v>-34</v>
      </c>
      <c r="R6" s="45">
        <f t="shared" si="8"/>
        <v>-0.72340425531914887</v>
      </c>
      <c r="S6" s="44" t="str">
        <f t="shared" si="9"/>
        <v>DEGROWTH</v>
      </c>
      <c r="T6" s="43">
        <v>13</v>
      </c>
      <c r="U6" s="46" t="str">
        <f t="shared" si="10"/>
        <v>jAN</v>
      </c>
      <c r="V6" s="42">
        <v>13</v>
      </c>
      <c r="W6" s="47">
        <f t="shared" si="11"/>
        <v>0</v>
      </c>
      <c r="X6" s="48">
        <f t="shared" si="12"/>
        <v>0</v>
      </c>
      <c r="Y6" s="47" t="str">
        <f t="shared" si="13"/>
        <v>GROWTH</v>
      </c>
      <c r="Z6" s="138">
        <v>0</v>
      </c>
      <c r="AA6" s="133"/>
      <c r="AB6" s="133" t="s">
        <v>121</v>
      </c>
      <c r="AC6" s="27"/>
    </row>
    <row r="7" spans="1:29" s="139" customFormat="1" ht="13.8">
      <c r="A7" s="133" t="s">
        <v>121</v>
      </c>
      <c r="B7" s="134" t="s">
        <v>12</v>
      </c>
      <c r="C7" s="135" t="s">
        <v>130</v>
      </c>
      <c r="D7" s="135">
        <v>1000000668</v>
      </c>
      <c r="E7" s="136" t="s">
        <v>131</v>
      </c>
      <c r="F7" s="137">
        <v>39257</v>
      </c>
      <c r="G7" s="40" t="str">
        <f t="shared" si="2"/>
        <v>Targeted Dealer</v>
      </c>
      <c r="H7" s="40"/>
      <c r="I7" s="41">
        <v>30</v>
      </c>
      <c r="J7" s="41">
        <f t="shared" si="3"/>
        <v>30</v>
      </c>
      <c r="K7" s="43">
        <v>0</v>
      </c>
      <c r="L7" s="43">
        <f t="shared" si="4"/>
        <v>30</v>
      </c>
      <c r="M7" s="43">
        <f t="shared" si="5"/>
        <v>0</v>
      </c>
      <c r="N7" s="42">
        <v>13</v>
      </c>
      <c r="O7" s="45" t="str">
        <f t="shared" si="6"/>
        <v>DEC</v>
      </c>
      <c r="P7" s="42">
        <v>13</v>
      </c>
      <c r="Q7" s="44">
        <f t="shared" si="7"/>
        <v>-13</v>
      </c>
      <c r="R7" s="45">
        <f t="shared" si="8"/>
        <v>-1</v>
      </c>
      <c r="S7" s="44" t="str">
        <f t="shared" si="9"/>
        <v>DEGROWTH</v>
      </c>
      <c r="T7" s="43">
        <v>26</v>
      </c>
      <c r="U7" s="46" t="str">
        <f t="shared" si="10"/>
        <v>jAN</v>
      </c>
      <c r="V7" s="42">
        <v>26</v>
      </c>
      <c r="W7" s="47">
        <f t="shared" si="11"/>
        <v>-26</v>
      </c>
      <c r="X7" s="48">
        <f t="shared" si="12"/>
        <v>-1</v>
      </c>
      <c r="Y7" s="47" t="str">
        <f t="shared" si="13"/>
        <v>DEGROWTH</v>
      </c>
      <c r="Z7" s="138">
        <v>0</v>
      </c>
      <c r="AA7" s="133"/>
      <c r="AB7" s="133" t="s">
        <v>121</v>
      </c>
      <c r="AC7" s="27"/>
    </row>
    <row r="8" spans="1:29" s="139" customFormat="1" ht="13.8">
      <c r="A8" s="133" t="s">
        <v>121</v>
      </c>
      <c r="B8" s="134" t="s">
        <v>3920</v>
      </c>
      <c r="C8" s="135" t="s">
        <v>132</v>
      </c>
      <c r="D8" s="135">
        <v>1000000665</v>
      </c>
      <c r="E8" s="136" t="s">
        <v>133</v>
      </c>
      <c r="F8" s="137">
        <v>40672</v>
      </c>
      <c r="G8" s="40" t="str">
        <f t="shared" si="2"/>
        <v>Targeted Dealer</v>
      </c>
      <c r="H8" s="40"/>
      <c r="I8" s="41">
        <v>350</v>
      </c>
      <c r="J8" s="41">
        <f t="shared" si="3"/>
        <v>350</v>
      </c>
      <c r="K8" s="43">
        <v>405</v>
      </c>
      <c r="L8" s="43">
        <f t="shared" si="4"/>
        <v>-55</v>
      </c>
      <c r="M8" s="43">
        <f t="shared" si="5"/>
        <v>115.71428571428571</v>
      </c>
      <c r="N8" s="42">
        <v>340</v>
      </c>
      <c r="O8" s="45" t="str">
        <f t="shared" si="6"/>
        <v>DEC</v>
      </c>
      <c r="P8" s="42">
        <v>340</v>
      </c>
      <c r="Q8" s="44">
        <f t="shared" si="7"/>
        <v>65</v>
      </c>
      <c r="R8" s="45">
        <f t="shared" si="8"/>
        <v>0.19117647058823528</v>
      </c>
      <c r="S8" s="44" t="str">
        <f t="shared" si="9"/>
        <v>GROWTH</v>
      </c>
      <c r="T8" s="43">
        <v>340</v>
      </c>
      <c r="U8" s="46" t="str">
        <f t="shared" si="10"/>
        <v>jAN</v>
      </c>
      <c r="V8" s="42">
        <v>340</v>
      </c>
      <c r="W8" s="47">
        <f t="shared" si="11"/>
        <v>65</v>
      </c>
      <c r="X8" s="48">
        <f t="shared" si="12"/>
        <v>0.19117647058823528</v>
      </c>
      <c r="Y8" s="47" t="str">
        <f t="shared" si="13"/>
        <v>GROWTH</v>
      </c>
      <c r="Z8" s="138">
        <v>0</v>
      </c>
      <c r="AA8" s="133"/>
      <c r="AB8" s="133" t="s">
        <v>121</v>
      </c>
      <c r="AC8" s="27"/>
    </row>
    <row r="9" spans="1:29" s="139" customFormat="1" ht="13.8">
      <c r="A9" s="133" t="s">
        <v>121</v>
      </c>
      <c r="B9" s="134" t="s">
        <v>12</v>
      </c>
      <c r="C9" s="135" t="s">
        <v>134</v>
      </c>
      <c r="D9" s="135">
        <v>1000000653</v>
      </c>
      <c r="E9" s="136" t="s">
        <v>135</v>
      </c>
      <c r="F9" s="137">
        <v>41186</v>
      </c>
      <c r="G9" s="40" t="str">
        <f t="shared" si="2"/>
        <v>Targeted Dealer</v>
      </c>
      <c r="H9" s="40"/>
      <c r="I9" s="41">
        <v>125</v>
      </c>
      <c r="J9" s="41">
        <f t="shared" si="3"/>
        <v>125</v>
      </c>
      <c r="K9" s="43">
        <v>60</v>
      </c>
      <c r="L9" s="43">
        <f t="shared" si="4"/>
        <v>65</v>
      </c>
      <c r="M9" s="43">
        <f t="shared" si="5"/>
        <v>48</v>
      </c>
      <c r="N9" s="42">
        <v>20</v>
      </c>
      <c r="O9" s="45" t="str">
        <f t="shared" si="6"/>
        <v>DEC</v>
      </c>
      <c r="P9" s="42">
        <v>20</v>
      </c>
      <c r="Q9" s="44">
        <f t="shared" si="7"/>
        <v>40</v>
      </c>
      <c r="R9" s="45">
        <f t="shared" si="8"/>
        <v>2</v>
      </c>
      <c r="S9" s="44" t="str">
        <f t="shared" si="9"/>
        <v>GROWTH</v>
      </c>
      <c r="T9" s="43">
        <v>130</v>
      </c>
      <c r="U9" s="46" t="str">
        <f t="shared" si="10"/>
        <v>jAN</v>
      </c>
      <c r="V9" s="42">
        <v>130</v>
      </c>
      <c r="W9" s="47">
        <f t="shared" si="11"/>
        <v>-70</v>
      </c>
      <c r="X9" s="48">
        <f t="shared" si="12"/>
        <v>-0.53846153846153844</v>
      </c>
      <c r="Y9" s="47" t="str">
        <f t="shared" si="13"/>
        <v>DEGROWTH</v>
      </c>
      <c r="Z9" s="138">
        <v>0</v>
      </c>
      <c r="AA9" s="133"/>
      <c r="AB9" s="133" t="s">
        <v>121</v>
      </c>
      <c r="AC9" s="27"/>
    </row>
    <row r="10" spans="1:29" s="139" customFormat="1" ht="13.8">
      <c r="A10" s="133" t="s">
        <v>121</v>
      </c>
      <c r="B10" s="134" t="s">
        <v>3920</v>
      </c>
      <c r="C10" s="135" t="s">
        <v>136</v>
      </c>
      <c r="D10" s="135">
        <v>1000000634</v>
      </c>
      <c r="E10" s="136" t="s">
        <v>137</v>
      </c>
      <c r="F10" s="137">
        <v>41397</v>
      </c>
      <c r="G10" s="40" t="str">
        <f t="shared" si="2"/>
        <v>Targeted Dealer</v>
      </c>
      <c r="H10" s="40"/>
      <c r="I10" s="41">
        <v>140</v>
      </c>
      <c r="J10" s="41">
        <f t="shared" si="3"/>
        <v>140</v>
      </c>
      <c r="K10" s="43">
        <v>160</v>
      </c>
      <c r="L10" s="43">
        <f t="shared" si="4"/>
        <v>-20</v>
      </c>
      <c r="M10" s="43">
        <f t="shared" si="5"/>
        <v>114.28571428571429</v>
      </c>
      <c r="N10" s="42">
        <v>120</v>
      </c>
      <c r="O10" s="45" t="str">
        <f t="shared" si="6"/>
        <v>DEC</v>
      </c>
      <c r="P10" s="42">
        <v>120</v>
      </c>
      <c r="Q10" s="44">
        <f t="shared" si="7"/>
        <v>40</v>
      </c>
      <c r="R10" s="45">
        <f t="shared" si="8"/>
        <v>0.33333333333333326</v>
      </c>
      <c r="S10" s="44" t="str">
        <f t="shared" si="9"/>
        <v>GROWTH</v>
      </c>
      <c r="T10" s="43">
        <v>120</v>
      </c>
      <c r="U10" s="46" t="str">
        <f t="shared" si="10"/>
        <v>jAN</v>
      </c>
      <c r="V10" s="42">
        <v>120</v>
      </c>
      <c r="W10" s="47">
        <f t="shared" si="11"/>
        <v>40</v>
      </c>
      <c r="X10" s="48">
        <f t="shared" si="12"/>
        <v>0.33333333333333326</v>
      </c>
      <c r="Y10" s="47" t="str">
        <f t="shared" si="13"/>
        <v>GROWTH</v>
      </c>
      <c r="Z10" s="138">
        <v>0</v>
      </c>
      <c r="AA10" s="133"/>
      <c r="AB10" s="133" t="s">
        <v>121</v>
      </c>
      <c r="AC10" s="27"/>
    </row>
    <row r="11" spans="1:29" s="139" customFormat="1" ht="13.8">
      <c r="A11" s="133" t="s">
        <v>121</v>
      </c>
      <c r="B11" s="134" t="s">
        <v>3920</v>
      </c>
      <c r="C11" s="135" t="s">
        <v>138</v>
      </c>
      <c r="D11" s="135">
        <v>1000000654</v>
      </c>
      <c r="E11" s="136" t="s">
        <v>139</v>
      </c>
      <c r="F11" s="137">
        <v>41791</v>
      </c>
      <c r="G11" s="40" t="str">
        <f t="shared" si="2"/>
        <v>Targeted Dealer</v>
      </c>
      <c r="H11" s="40"/>
      <c r="I11" s="41">
        <v>140</v>
      </c>
      <c r="J11" s="41">
        <f t="shared" si="3"/>
        <v>140</v>
      </c>
      <c r="K11" s="43">
        <v>105</v>
      </c>
      <c r="L11" s="43">
        <f t="shared" si="4"/>
        <v>35</v>
      </c>
      <c r="M11" s="43">
        <f t="shared" si="5"/>
        <v>75</v>
      </c>
      <c r="N11" s="42">
        <v>130</v>
      </c>
      <c r="O11" s="45" t="str">
        <f t="shared" si="6"/>
        <v>DEC</v>
      </c>
      <c r="P11" s="42">
        <v>130</v>
      </c>
      <c r="Q11" s="44">
        <f t="shared" si="7"/>
        <v>-25</v>
      </c>
      <c r="R11" s="45">
        <f t="shared" si="8"/>
        <v>-0.19230769230769229</v>
      </c>
      <c r="S11" s="44" t="str">
        <f t="shared" si="9"/>
        <v>DEGROWTH</v>
      </c>
      <c r="T11" s="43">
        <v>227</v>
      </c>
      <c r="U11" s="46" t="str">
        <f t="shared" si="10"/>
        <v>jAN</v>
      </c>
      <c r="V11" s="42">
        <v>227</v>
      </c>
      <c r="W11" s="47">
        <f t="shared" si="11"/>
        <v>-122</v>
      </c>
      <c r="X11" s="48">
        <f t="shared" si="12"/>
        <v>-0.5374449339207048</v>
      </c>
      <c r="Y11" s="47" t="str">
        <f t="shared" si="13"/>
        <v>DEGROWTH</v>
      </c>
      <c r="Z11" s="138">
        <v>0</v>
      </c>
      <c r="AA11" s="133"/>
      <c r="AB11" s="133" t="s">
        <v>121</v>
      </c>
      <c r="AC11" s="27"/>
    </row>
    <row r="12" spans="1:29" s="139" customFormat="1" ht="13.8">
      <c r="A12" s="133" t="s">
        <v>121</v>
      </c>
      <c r="B12" s="134" t="s">
        <v>12</v>
      </c>
      <c r="C12" s="135" t="s">
        <v>140</v>
      </c>
      <c r="D12" s="135">
        <v>1000000655</v>
      </c>
      <c r="E12" s="136" t="s">
        <v>141</v>
      </c>
      <c r="F12" s="137">
        <v>41927</v>
      </c>
      <c r="G12" s="40" t="str">
        <f t="shared" si="2"/>
        <v>Targeted Dealer</v>
      </c>
      <c r="H12" s="40"/>
      <c r="I12" s="41">
        <v>60</v>
      </c>
      <c r="J12" s="41">
        <f t="shared" si="3"/>
        <v>60</v>
      </c>
      <c r="K12" s="43">
        <v>20</v>
      </c>
      <c r="L12" s="43">
        <f t="shared" si="4"/>
        <v>40</v>
      </c>
      <c r="M12" s="43">
        <f t="shared" si="5"/>
        <v>33.333333333333336</v>
      </c>
      <c r="N12" s="42">
        <v>20</v>
      </c>
      <c r="O12" s="45" t="str">
        <f t="shared" si="6"/>
        <v>DEC</v>
      </c>
      <c r="P12" s="42">
        <v>20</v>
      </c>
      <c r="Q12" s="44">
        <f t="shared" si="7"/>
        <v>0</v>
      </c>
      <c r="R12" s="45">
        <f t="shared" si="8"/>
        <v>0</v>
      </c>
      <c r="S12" s="44" t="str">
        <f t="shared" si="9"/>
        <v>GROWTH</v>
      </c>
      <c r="T12" s="43">
        <v>0</v>
      </c>
      <c r="U12" s="46" t="str">
        <f t="shared" si="10"/>
        <v>jAN</v>
      </c>
      <c r="V12" s="42">
        <v>0</v>
      </c>
      <c r="W12" s="47">
        <f t="shared" si="11"/>
        <v>20</v>
      </c>
      <c r="X12" s="48">
        <f t="shared" si="12"/>
        <v>0</v>
      </c>
      <c r="Y12" s="47" t="b">
        <f t="shared" si="13"/>
        <v>0</v>
      </c>
      <c r="Z12" s="138">
        <v>0</v>
      </c>
      <c r="AA12" s="133"/>
      <c r="AB12" s="133" t="s">
        <v>121</v>
      </c>
      <c r="AC12" s="27"/>
    </row>
    <row r="13" spans="1:29" s="139" customFormat="1" ht="13.8">
      <c r="A13" s="133" t="s">
        <v>121</v>
      </c>
      <c r="B13" s="134" t="s">
        <v>12</v>
      </c>
      <c r="C13" s="135" t="s">
        <v>142</v>
      </c>
      <c r="D13" s="135">
        <v>1000000642</v>
      </c>
      <c r="E13" s="136" t="s">
        <v>143</v>
      </c>
      <c r="F13" s="137">
        <v>41990</v>
      </c>
      <c r="G13" s="40" t="str">
        <f t="shared" si="2"/>
        <v>-</v>
      </c>
      <c r="H13" s="40"/>
      <c r="I13" s="41">
        <v>0</v>
      </c>
      <c r="J13" s="41">
        <f t="shared" si="3"/>
        <v>0</v>
      </c>
      <c r="K13" s="43">
        <v>0</v>
      </c>
      <c r="L13" s="43">
        <f t="shared" si="4"/>
        <v>0</v>
      </c>
      <c r="M13" s="43" t="str">
        <f t="shared" si="5"/>
        <v>-</v>
      </c>
      <c r="N13" s="42">
        <v>0</v>
      </c>
      <c r="O13" s="45" t="str">
        <f t="shared" si="6"/>
        <v>DEC</v>
      </c>
      <c r="P13" s="42">
        <v>0</v>
      </c>
      <c r="Q13" s="44">
        <f t="shared" si="7"/>
        <v>0</v>
      </c>
      <c r="R13" s="45" t="str">
        <f t="shared" si="8"/>
        <v xml:space="preserve"> </v>
      </c>
      <c r="S13" s="44" t="b">
        <f t="shared" si="9"/>
        <v>0</v>
      </c>
      <c r="T13" s="43">
        <v>24</v>
      </c>
      <c r="U13" s="46" t="str">
        <f t="shared" si="10"/>
        <v>jAN</v>
      </c>
      <c r="V13" s="42">
        <v>24</v>
      </c>
      <c r="W13" s="47">
        <f t="shared" si="11"/>
        <v>-24</v>
      </c>
      <c r="X13" s="48">
        <f t="shared" si="12"/>
        <v>-1</v>
      </c>
      <c r="Y13" s="47" t="str">
        <f t="shared" si="13"/>
        <v>DEGROWTH</v>
      </c>
      <c r="Z13" s="138">
        <v>1</v>
      </c>
      <c r="AA13" s="133"/>
      <c r="AB13" s="133" t="s">
        <v>121</v>
      </c>
      <c r="AC13" s="27"/>
    </row>
    <row r="14" spans="1:29" s="139" customFormat="1" ht="13.8">
      <c r="A14" s="133" t="s">
        <v>121</v>
      </c>
      <c r="B14" s="134" t="s">
        <v>3920</v>
      </c>
      <c r="C14" s="135" t="s">
        <v>146</v>
      </c>
      <c r="D14" s="135">
        <v>1000000633</v>
      </c>
      <c r="E14" s="136" t="s">
        <v>147</v>
      </c>
      <c r="F14" s="137">
        <v>42048</v>
      </c>
      <c r="G14" s="40" t="str">
        <f t="shared" si="2"/>
        <v>Targeted Dealer</v>
      </c>
      <c r="H14" s="40"/>
      <c r="I14" s="41">
        <v>170</v>
      </c>
      <c r="J14" s="41">
        <f t="shared" si="3"/>
        <v>170</v>
      </c>
      <c r="K14" s="43">
        <v>198</v>
      </c>
      <c r="L14" s="43">
        <f t="shared" si="4"/>
        <v>-28</v>
      </c>
      <c r="M14" s="43">
        <f t="shared" si="5"/>
        <v>116.47058823529412</v>
      </c>
      <c r="N14" s="42">
        <v>155</v>
      </c>
      <c r="O14" s="45" t="str">
        <f t="shared" si="6"/>
        <v>DEC</v>
      </c>
      <c r="P14" s="42">
        <v>155</v>
      </c>
      <c r="Q14" s="44">
        <f t="shared" si="7"/>
        <v>43</v>
      </c>
      <c r="R14" s="45">
        <f t="shared" si="8"/>
        <v>0.27741935483870961</v>
      </c>
      <c r="S14" s="44" t="str">
        <f t="shared" si="9"/>
        <v>GROWTH</v>
      </c>
      <c r="T14" s="43">
        <v>163</v>
      </c>
      <c r="U14" s="46" t="str">
        <f t="shared" si="10"/>
        <v>jAN</v>
      </c>
      <c r="V14" s="42">
        <v>163</v>
      </c>
      <c r="W14" s="47">
        <f t="shared" si="11"/>
        <v>35</v>
      </c>
      <c r="X14" s="48">
        <f t="shared" si="12"/>
        <v>0.21472392638036819</v>
      </c>
      <c r="Y14" s="47" t="str">
        <f t="shared" si="13"/>
        <v>GROWTH</v>
      </c>
      <c r="Z14" s="138">
        <v>0</v>
      </c>
      <c r="AA14" s="133"/>
      <c r="AB14" s="133" t="s">
        <v>121</v>
      </c>
      <c r="AC14" s="27"/>
    </row>
    <row r="15" spans="1:29" s="139" customFormat="1" ht="13.8">
      <c r="A15" s="133" t="s">
        <v>121</v>
      </c>
      <c r="B15" s="134" t="s">
        <v>3920</v>
      </c>
      <c r="C15" s="135" t="s">
        <v>150</v>
      </c>
      <c r="D15" s="135">
        <v>1000000672</v>
      </c>
      <c r="E15" s="136" t="s">
        <v>151</v>
      </c>
      <c r="F15" s="137">
        <v>42448</v>
      </c>
      <c r="G15" s="40" t="str">
        <f t="shared" si="2"/>
        <v>Targeted Dealer</v>
      </c>
      <c r="H15" s="40"/>
      <c r="I15" s="41">
        <v>50</v>
      </c>
      <c r="J15" s="41">
        <f t="shared" si="3"/>
        <v>50</v>
      </c>
      <c r="K15" s="43">
        <v>26</v>
      </c>
      <c r="L15" s="43">
        <f t="shared" si="4"/>
        <v>24</v>
      </c>
      <c r="M15" s="43">
        <f t="shared" si="5"/>
        <v>52</v>
      </c>
      <c r="N15" s="42">
        <v>37.5</v>
      </c>
      <c r="O15" s="45" t="str">
        <f t="shared" si="6"/>
        <v>DEC</v>
      </c>
      <c r="P15" s="42">
        <v>37.5</v>
      </c>
      <c r="Q15" s="44">
        <f t="shared" si="7"/>
        <v>-11.5</v>
      </c>
      <c r="R15" s="45">
        <f t="shared" si="8"/>
        <v>-0.30666666666666664</v>
      </c>
      <c r="S15" s="44" t="str">
        <f t="shared" si="9"/>
        <v>DEGROWTH</v>
      </c>
      <c r="T15" s="43">
        <v>30</v>
      </c>
      <c r="U15" s="46" t="str">
        <f t="shared" si="10"/>
        <v>jAN</v>
      </c>
      <c r="V15" s="42">
        <v>30</v>
      </c>
      <c r="W15" s="47">
        <f t="shared" si="11"/>
        <v>-4</v>
      </c>
      <c r="X15" s="48">
        <f t="shared" si="12"/>
        <v>-0.1333333333333333</v>
      </c>
      <c r="Y15" s="47" t="str">
        <f t="shared" si="13"/>
        <v>DEGROWTH</v>
      </c>
      <c r="Z15" s="138">
        <v>0</v>
      </c>
      <c r="AA15" s="133"/>
      <c r="AB15" s="133" t="s">
        <v>121</v>
      </c>
      <c r="AC15" s="27"/>
    </row>
    <row r="16" spans="1:29" s="139" customFormat="1" ht="13.8">
      <c r="A16" s="133" t="s">
        <v>121</v>
      </c>
      <c r="B16" s="134" t="s">
        <v>12</v>
      </c>
      <c r="C16" s="135" t="s">
        <v>152</v>
      </c>
      <c r="D16" s="135">
        <v>1000000657</v>
      </c>
      <c r="E16" s="136" t="s">
        <v>153</v>
      </c>
      <c r="F16" s="137">
        <v>42822</v>
      </c>
      <c r="G16" s="40" t="str">
        <f t="shared" si="2"/>
        <v>Targeted Dealer</v>
      </c>
      <c r="H16" s="40"/>
      <c r="I16" s="41">
        <v>65</v>
      </c>
      <c r="J16" s="41">
        <f t="shared" si="3"/>
        <v>65</v>
      </c>
      <c r="K16" s="43">
        <v>0</v>
      </c>
      <c r="L16" s="43">
        <f t="shared" si="4"/>
        <v>65</v>
      </c>
      <c r="M16" s="43">
        <f t="shared" si="5"/>
        <v>0</v>
      </c>
      <c r="N16" s="42">
        <v>0</v>
      </c>
      <c r="O16" s="45" t="str">
        <f t="shared" si="6"/>
        <v>DEC</v>
      </c>
      <c r="P16" s="42">
        <v>0</v>
      </c>
      <c r="Q16" s="44">
        <f t="shared" si="7"/>
        <v>0</v>
      </c>
      <c r="R16" s="45" t="str">
        <f t="shared" si="8"/>
        <v xml:space="preserve"> </v>
      </c>
      <c r="S16" s="44" t="b">
        <f t="shared" si="9"/>
        <v>0</v>
      </c>
      <c r="T16" s="43">
        <v>60</v>
      </c>
      <c r="U16" s="46" t="str">
        <f t="shared" si="10"/>
        <v>jAN</v>
      </c>
      <c r="V16" s="42">
        <v>60</v>
      </c>
      <c r="W16" s="47">
        <f t="shared" si="11"/>
        <v>-60</v>
      </c>
      <c r="X16" s="48">
        <f t="shared" si="12"/>
        <v>-1</v>
      </c>
      <c r="Y16" s="47" t="str">
        <f t="shared" si="13"/>
        <v>DEGROWTH</v>
      </c>
      <c r="Z16" s="138">
        <v>0</v>
      </c>
      <c r="AA16" s="133"/>
      <c r="AB16" s="133" t="s">
        <v>121</v>
      </c>
      <c r="AC16" s="27"/>
    </row>
    <row r="17" spans="1:29" s="139" customFormat="1" ht="13.8">
      <c r="A17" s="133" t="s">
        <v>121</v>
      </c>
      <c r="B17" s="134" t="s">
        <v>12</v>
      </c>
      <c r="C17" s="135" t="s">
        <v>154</v>
      </c>
      <c r="D17" s="135">
        <v>1000000647</v>
      </c>
      <c r="E17" s="136" t="s">
        <v>155</v>
      </c>
      <c r="F17" s="137">
        <v>42842</v>
      </c>
      <c r="G17" s="40" t="str">
        <f t="shared" si="2"/>
        <v>Targeted Dealer</v>
      </c>
      <c r="H17" s="40"/>
      <c r="I17" s="41">
        <v>40</v>
      </c>
      <c r="J17" s="41">
        <f t="shared" si="3"/>
        <v>40</v>
      </c>
      <c r="K17" s="43">
        <v>20</v>
      </c>
      <c r="L17" s="43">
        <f t="shared" si="4"/>
        <v>20</v>
      </c>
      <c r="M17" s="43">
        <f t="shared" si="5"/>
        <v>50</v>
      </c>
      <c r="N17" s="42">
        <v>20</v>
      </c>
      <c r="O17" s="45" t="str">
        <f t="shared" si="6"/>
        <v>DEC</v>
      </c>
      <c r="P17" s="42">
        <v>20</v>
      </c>
      <c r="Q17" s="44">
        <f t="shared" si="7"/>
        <v>0</v>
      </c>
      <c r="R17" s="45">
        <f t="shared" si="8"/>
        <v>0</v>
      </c>
      <c r="S17" s="44" t="str">
        <f t="shared" si="9"/>
        <v>GROWTH</v>
      </c>
      <c r="T17" s="43">
        <v>139</v>
      </c>
      <c r="U17" s="46" t="str">
        <f t="shared" si="10"/>
        <v>jAN</v>
      </c>
      <c r="V17" s="42">
        <v>139</v>
      </c>
      <c r="W17" s="47">
        <f t="shared" si="11"/>
        <v>-119</v>
      </c>
      <c r="X17" s="48">
        <f t="shared" si="12"/>
        <v>-0.85611510791366907</v>
      </c>
      <c r="Y17" s="47" t="str">
        <f t="shared" si="13"/>
        <v>DEGROWTH</v>
      </c>
      <c r="Z17" s="138">
        <v>0</v>
      </c>
      <c r="AA17" s="133"/>
      <c r="AB17" s="133" t="s">
        <v>121</v>
      </c>
      <c r="AC17" s="27"/>
    </row>
    <row r="18" spans="1:29" s="139" customFormat="1" ht="13.8">
      <c r="A18" s="133" t="s">
        <v>121</v>
      </c>
      <c r="B18" s="134" t="s">
        <v>3923</v>
      </c>
      <c r="C18" s="135" t="s">
        <v>156</v>
      </c>
      <c r="D18" s="135">
        <v>1000000675</v>
      </c>
      <c r="E18" s="136" t="s">
        <v>157</v>
      </c>
      <c r="F18" s="137">
        <v>42842</v>
      </c>
      <c r="G18" s="40" t="str">
        <f t="shared" si="2"/>
        <v>-</v>
      </c>
      <c r="H18" s="40"/>
      <c r="I18" s="41">
        <v>0</v>
      </c>
      <c r="J18" s="41">
        <f t="shared" si="3"/>
        <v>0</v>
      </c>
      <c r="K18" s="43">
        <v>0</v>
      </c>
      <c r="L18" s="43">
        <f t="shared" si="4"/>
        <v>0</v>
      </c>
      <c r="M18" s="43" t="str">
        <f t="shared" si="5"/>
        <v>-</v>
      </c>
      <c r="N18" s="42">
        <v>0</v>
      </c>
      <c r="O18" s="45" t="str">
        <f t="shared" si="6"/>
        <v>DEC</v>
      </c>
      <c r="P18" s="42">
        <v>0</v>
      </c>
      <c r="Q18" s="44">
        <f t="shared" si="7"/>
        <v>0</v>
      </c>
      <c r="R18" s="45" t="str">
        <f t="shared" si="8"/>
        <v xml:space="preserve"> </v>
      </c>
      <c r="S18" s="44" t="b">
        <f t="shared" si="9"/>
        <v>0</v>
      </c>
      <c r="T18" s="43">
        <v>60</v>
      </c>
      <c r="U18" s="46" t="str">
        <f t="shared" si="10"/>
        <v>jAN</v>
      </c>
      <c r="V18" s="42">
        <v>60</v>
      </c>
      <c r="W18" s="47">
        <f t="shared" si="11"/>
        <v>-60</v>
      </c>
      <c r="X18" s="48">
        <f t="shared" si="12"/>
        <v>-1</v>
      </c>
      <c r="Y18" s="47" t="str">
        <f t="shared" si="13"/>
        <v>DEGROWTH</v>
      </c>
      <c r="Z18" s="138">
        <v>0</v>
      </c>
      <c r="AA18" s="133"/>
      <c r="AB18" s="133" t="s">
        <v>121</v>
      </c>
      <c r="AC18" s="27"/>
    </row>
    <row r="19" spans="1:29" s="139" customFormat="1" ht="13.8">
      <c r="A19" s="133" t="s">
        <v>121</v>
      </c>
      <c r="B19" s="134" t="s">
        <v>3920</v>
      </c>
      <c r="C19" s="135" t="s">
        <v>158</v>
      </c>
      <c r="D19" s="135">
        <v>1000000667</v>
      </c>
      <c r="E19" s="136" t="s">
        <v>159</v>
      </c>
      <c r="F19" s="137">
        <v>42849</v>
      </c>
      <c r="G19" s="40" t="str">
        <f t="shared" si="2"/>
        <v>Targeted Dealer</v>
      </c>
      <c r="H19" s="40"/>
      <c r="I19" s="41">
        <v>130</v>
      </c>
      <c r="J19" s="41">
        <f t="shared" si="3"/>
        <v>130</v>
      </c>
      <c r="K19" s="43">
        <v>100</v>
      </c>
      <c r="L19" s="43">
        <f t="shared" si="4"/>
        <v>30</v>
      </c>
      <c r="M19" s="43">
        <f t="shared" si="5"/>
        <v>76.92307692307692</v>
      </c>
      <c r="N19" s="42">
        <v>100</v>
      </c>
      <c r="O19" s="45" t="str">
        <f t="shared" si="6"/>
        <v>DEC</v>
      </c>
      <c r="P19" s="42">
        <v>100</v>
      </c>
      <c r="Q19" s="44">
        <f t="shared" si="7"/>
        <v>0</v>
      </c>
      <c r="R19" s="45">
        <f t="shared" si="8"/>
        <v>0</v>
      </c>
      <c r="S19" s="44" t="str">
        <f t="shared" si="9"/>
        <v>GROWTH</v>
      </c>
      <c r="T19" s="43">
        <v>140</v>
      </c>
      <c r="U19" s="46" t="str">
        <f t="shared" si="10"/>
        <v>jAN</v>
      </c>
      <c r="V19" s="42">
        <v>140</v>
      </c>
      <c r="W19" s="47">
        <f t="shared" si="11"/>
        <v>-40</v>
      </c>
      <c r="X19" s="48">
        <f t="shared" si="12"/>
        <v>-0.2857142857142857</v>
      </c>
      <c r="Y19" s="47" t="str">
        <f t="shared" si="13"/>
        <v>DEGROWTH</v>
      </c>
      <c r="Z19" s="138">
        <v>0</v>
      </c>
      <c r="AA19" s="133"/>
      <c r="AB19" s="133" t="s">
        <v>121</v>
      </c>
      <c r="AC19" s="27"/>
    </row>
    <row r="20" spans="1:29" s="139" customFormat="1" ht="13.8">
      <c r="A20" s="133" t="s">
        <v>121</v>
      </c>
      <c r="B20" s="134" t="s">
        <v>12</v>
      </c>
      <c r="C20" s="135" t="s">
        <v>160</v>
      </c>
      <c r="D20" s="135">
        <v>1000000661</v>
      </c>
      <c r="E20" s="136" t="s">
        <v>161</v>
      </c>
      <c r="F20" s="137">
        <v>42914</v>
      </c>
      <c r="G20" s="40" t="str">
        <f t="shared" si="2"/>
        <v>Targeted Dealer</v>
      </c>
      <c r="H20" s="40"/>
      <c r="I20" s="41">
        <v>230</v>
      </c>
      <c r="J20" s="41">
        <f t="shared" si="3"/>
        <v>230</v>
      </c>
      <c r="K20" s="43">
        <v>273.5</v>
      </c>
      <c r="L20" s="43">
        <f t="shared" si="4"/>
        <v>-43.5</v>
      </c>
      <c r="M20" s="43">
        <f t="shared" si="5"/>
        <v>118.91304347826087</v>
      </c>
      <c r="N20" s="42">
        <v>305</v>
      </c>
      <c r="O20" s="45" t="str">
        <f t="shared" si="6"/>
        <v>DEC</v>
      </c>
      <c r="P20" s="42">
        <v>305</v>
      </c>
      <c r="Q20" s="44">
        <f t="shared" si="7"/>
        <v>-31.5</v>
      </c>
      <c r="R20" s="45">
        <f t="shared" si="8"/>
        <v>-0.10327868852459021</v>
      </c>
      <c r="S20" s="44" t="str">
        <f t="shared" si="9"/>
        <v>DEGROWTH</v>
      </c>
      <c r="T20" s="43">
        <v>191</v>
      </c>
      <c r="U20" s="46" t="str">
        <f t="shared" si="10"/>
        <v>jAN</v>
      </c>
      <c r="V20" s="42">
        <v>191</v>
      </c>
      <c r="W20" s="47">
        <f t="shared" si="11"/>
        <v>82.5</v>
      </c>
      <c r="X20" s="48">
        <f t="shared" si="12"/>
        <v>0.43193717277486909</v>
      </c>
      <c r="Y20" s="47" t="str">
        <f t="shared" si="13"/>
        <v>GROWTH</v>
      </c>
      <c r="Z20" s="138">
        <v>0</v>
      </c>
      <c r="AA20" s="133"/>
      <c r="AB20" s="133" t="s">
        <v>121</v>
      </c>
      <c r="AC20" s="27"/>
    </row>
    <row r="21" spans="1:29" s="139" customFormat="1" ht="13.8">
      <c r="A21" s="133" t="s">
        <v>121</v>
      </c>
      <c r="B21" s="134" t="s">
        <v>3923</v>
      </c>
      <c r="C21" s="135" t="s">
        <v>162</v>
      </c>
      <c r="D21" s="135">
        <v>1000000646</v>
      </c>
      <c r="E21" s="136" t="s">
        <v>163</v>
      </c>
      <c r="F21" s="137">
        <v>43132</v>
      </c>
      <c r="G21" s="40" t="str">
        <f t="shared" si="2"/>
        <v>Targeted Dealer</v>
      </c>
      <c r="H21" s="40"/>
      <c r="I21" s="41">
        <v>120</v>
      </c>
      <c r="J21" s="41">
        <f t="shared" si="3"/>
        <v>120</v>
      </c>
      <c r="K21" s="43">
        <v>255</v>
      </c>
      <c r="L21" s="43">
        <f t="shared" si="4"/>
        <v>-135</v>
      </c>
      <c r="M21" s="43">
        <f t="shared" si="5"/>
        <v>212.5</v>
      </c>
      <c r="N21" s="42">
        <v>325</v>
      </c>
      <c r="O21" s="45" t="str">
        <f t="shared" si="6"/>
        <v>DEC</v>
      </c>
      <c r="P21" s="42">
        <v>325</v>
      </c>
      <c r="Q21" s="44">
        <f t="shared" si="7"/>
        <v>-70</v>
      </c>
      <c r="R21" s="45">
        <f t="shared" si="8"/>
        <v>-0.2153846153846154</v>
      </c>
      <c r="S21" s="44" t="str">
        <f t="shared" si="9"/>
        <v>DEGROWTH</v>
      </c>
      <c r="T21" s="43">
        <v>210</v>
      </c>
      <c r="U21" s="46" t="str">
        <f t="shared" si="10"/>
        <v>jAN</v>
      </c>
      <c r="V21" s="42">
        <v>210</v>
      </c>
      <c r="W21" s="47">
        <f t="shared" si="11"/>
        <v>45</v>
      </c>
      <c r="X21" s="48">
        <f t="shared" si="12"/>
        <v>0.21428571428571419</v>
      </c>
      <c r="Y21" s="47" t="str">
        <f t="shared" si="13"/>
        <v>GROWTH</v>
      </c>
      <c r="Z21" s="138">
        <v>0</v>
      </c>
      <c r="AA21" s="133"/>
      <c r="AB21" s="133" t="s">
        <v>121</v>
      </c>
      <c r="AC21" s="27"/>
    </row>
    <row r="22" spans="1:29" s="139" customFormat="1" ht="13.8">
      <c r="A22" s="133" t="s">
        <v>121</v>
      </c>
      <c r="B22" s="134" t="s">
        <v>12</v>
      </c>
      <c r="C22" s="135" t="s">
        <v>164</v>
      </c>
      <c r="D22" s="135">
        <v>1000000670</v>
      </c>
      <c r="E22" s="136" t="s">
        <v>165</v>
      </c>
      <c r="F22" s="137">
        <v>43154</v>
      </c>
      <c r="G22" s="40" t="str">
        <f t="shared" si="2"/>
        <v>Targeted Dealer</v>
      </c>
      <c r="H22" s="40"/>
      <c r="I22" s="41">
        <v>560</v>
      </c>
      <c r="J22" s="41">
        <f t="shared" si="3"/>
        <v>560</v>
      </c>
      <c r="K22" s="43">
        <v>478</v>
      </c>
      <c r="L22" s="43">
        <f t="shared" si="4"/>
        <v>82</v>
      </c>
      <c r="M22" s="43">
        <f t="shared" si="5"/>
        <v>85.357142857142861</v>
      </c>
      <c r="N22" s="42">
        <v>438</v>
      </c>
      <c r="O22" s="45" t="str">
        <f t="shared" si="6"/>
        <v>DEC</v>
      </c>
      <c r="P22" s="42">
        <v>438</v>
      </c>
      <c r="Q22" s="44">
        <f t="shared" si="7"/>
        <v>40</v>
      </c>
      <c r="R22" s="45">
        <f t="shared" si="8"/>
        <v>9.1324200913242004E-2</v>
      </c>
      <c r="S22" s="44" t="str">
        <f t="shared" si="9"/>
        <v>GROWTH</v>
      </c>
      <c r="T22" s="43">
        <v>560</v>
      </c>
      <c r="U22" s="46" t="str">
        <f t="shared" si="10"/>
        <v>jAN</v>
      </c>
      <c r="V22" s="42">
        <v>560</v>
      </c>
      <c r="W22" s="47">
        <f t="shared" si="11"/>
        <v>-82</v>
      </c>
      <c r="X22" s="48">
        <f t="shared" si="12"/>
        <v>-0.14642857142857146</v>
      </c>
      <c r="Y22" s="47" t="str">
        <f t="shared" si="13"/>
        <v>DEGROWTH</v>
      </c>
      <c r="Z22" s="138">
        <v>0</v>
      </c>
      <c r="AA22" s="133"/>
      <c r="AB22" s="133" t="s">
        <v>121</v>
      </c>
      <c r="AC22" s="27"/>
    </row>
    <row r="23" spans="1:29" s="139" customFormat="1" ht="13.8">
      <c r="A23" s="133" t="s">
        <v>121</v>
      </c>
      <c r="B23" s="134" t="s">
        <v>12</v>
      </c>
      <c r="C23" s="135" t="s">
        <v>166</v>
      </c>
      <c r="D23" s="135">
        <v>1000000659</v>
      </c>
      <c r="E23" s="136" t="s">
        <v>167</v>
      </c>
      <c r="F23" s="137">
        <v>43258</v>
      </c>
      <c r="G23" s="40" t="str">
        <f t="shared" si="2"/>
        <v>Targeted Dealer</v>
      </c>
      <c r="H23" s="40"/>
      <c r="I23" s="41">
        <v>26</v>
      </c>
      <c r="J23" s="41">
        <f t="shared" si="3"/>
        <v>26</v>
      </c>
      <c r="K23" s="43">
        <v>26</v>
      </c>
      <c r="L23" s="43">
        <f t="shared" si="4"/>
        <v>0</v>
      </c>
      <c r="M23" s="43">
        <f t="shared" si="5"/>
        <v>100</v>
      </c>
      <c r="N23" s="42">
        <v>13</v>
      </c>
      <c r="O23" s="45" t="str">
        <f t="shared" si="6"/>
        <v>DEC</v>
      </c>
      <c r="P23" s="42">
        <v>13</v>
      </c>
      <c r="Q23" s="44">
        <f t="shared" si="7"/>
        <v>13</v>
      </c>
      <c r="R23" s="45">
        <f t="shared" si="8"/>
        <v>1</v>
      </c>
      <c r="S23" s="44" t="str">
        <f t="shared" si="9"/>
        <v>GROWTH</v>
      </c>
      <c r="T23" s="43">
        <v>65</v>
      </c>
      <c r="U23" s="46" t="str">
        <f t="shared" si="10"/>
        <v>jAN</v>
      </c>
      <c r="V23" s="42">
        <v>65</v>
      </c>
      <c r="W23" s="47">
        <f t="shared" si="11"/>
        <v>-39</v>
      </c>
      <c r="X23" s="48">
        <f t="shared" si="12"/>
        <v>-0.6</v>
      </c>
      <c r="Y23" s="47" t="str">
        <f t="shared" si="13"/>
        <v>DEGROWTH</v>
      </c>
      <c r="Z23" s="138">
        <v>0</v>
      </c>
      <c r="AA23" s="133"/>
      <c r="AB23" s="133" t="s">
        <v>121</v>
      </c>
      <c r="AC23" s="27"/>
    </row>
    <row r="24" spans="1:29" s="139" customFormat="1" ht="13.8">
      <c r="A24" s="133" t="s">
        <v>121</v>
      </c>
      <c r="B24" s="134" t="s">
        <v>3920</v>
      </c>
      <c r="C24" s="135" t="s">
        <v>168</v>
      </c>
      <c r="D24" s="135">
        <v>1000000637</v>
      </c>
      <c r="E24" s="136" t="s">
        <v>169</v>
      </c>
      <c r="F24" s="137">
        <v>43294</v>
      </c>
      <c r="G24" s="40" t="str">
        <f t="shared" si="2"/>
        <v>Targeted Dealer</v>
      </c>
      <c r="H24" s="40"/>
      <c r="I24" s="41">
        <v>100</v>
      </c>
      <c r="J24" s="41">
        <f t="shared" si="3"/>
        <v>100</v>
      </c>
      <c r="K24" s="43">
        <v>150</v>
      </c>
      <c r="L24" s="43">
        <f t="shared" si="4"/>
        <v>-50</v>
      </c>
      <c r="M24" s="43">
        <f t="shared" si="5"/>
        <v>150</v>
      </c>
      <c r="N24" s="42">
        <v>110</v>
      </c>
      <c r="O24" s="45" t="str">
        <f t="shared" si="6"/>
        <v>DEC</v>
      </c>
      <c r="P24" s="42">
        <v>110</v>
      </c>
      <c r="Q24" s="44">
        <f t="shared" si="7"/>
        <v>40</v>
      </c>
      <c r="R24" s="45">
        <f t="shared" si="8"/>
        <v>0.36363636363636354</v>
      </c>
      <c r="S24" s="44" t="str">
        <f t="shared" si="9"/>
        <v>GROWTH</v>
      </c>
      <c r="T24" s="43">
        <v>90</v>
      </c>
      <c r="U24" s="46" t="str">
        <f t="shared" si="10"/>
        <v>jAN</v>
      </c>
      <c r="V24" s="42">
        <v>90</v>
      </c>
      <c r="W24" s="47">
        <f t="shared" si="11"/>
        <v>60</v>
      </c>
      <c r="X24" s="48">
        <f t="shared" si="12"/>
        <v>0.66666666666666674</v>
      </c>
      <c r="Y24" s="47" t="str">
        <f t="shared" si="13"/>
        <v>GROWTH</v>
      </c>
      <c r="Z24" s="138">
        <v>0</v>
      </c>
      <c r="AA24" s="133"/>
      <c r="AB24" s="133" t="s">
        <v>121</v>
      </c>
      <c r="AC24" s="27"/>
    </row>
    <row r="25" spans="1:29" s="139" customFormat="1" ht="13.8">
      <c r="A25" s="133" t="s">
        <v>121</v>
      </c>
      <c r="B25" s="134" t="s">
        <v>3920</v>
      </c>
      <c r="C25" s="135" t="s">
        <v>170</v>
      </c>
      <c r="D25" s="135">
        <v>1000000666</v>
      </c>
      <c r="E25" s="136" t="s">
        <v>171</v>
      </c>
      <c r="F25" s="137">
        <v>43328</v>
      </c>
      <c r="G25" s="40" t="str">
        <f t="shared" si="2"/>
        <v>Targeted Dealer</v>
      </c>
      <c r="H25" s="40"/>
      <c r="I25" s="41">
        <v>200</v>
      </c>
      <c r="J25" s="41">
        <f t="shared" si="3"/>
        <v>200</v>
      </c>
      <c r="K25" s="43">
        <v>380</v>
      </c>
      <c r="L25" s="43">
        <f t="shared" si="4"/>
        <v>-180</v>
      </c>
      <c r="M25" s="43">
        <f t="shared" si="5"/>
        <v>190</v>
      </c>
      <c r="N25" s="42">
        <v>320</v>
      </c>
      <c r="O25" s="45" t="str">
        <f t="shared" si="6"/>
        <v>DEC</v>
      </c>
      <c r="P25" s="42">
        <v>320</v>
      </c>
      <c r="Q25" s="44">
        <f t="shared" si="7"/>
        <v>60</v>
      </c>
      <c r="R25" s="45">
        <f t="shared" si="8"/>
        <v>0.1875</v>
      </c>
      <c r="S25" s="44" t="str">
        <f t="shared" si="9"/>
        <v>GROWTH</v>
      </c>
      <c r="T25" s="43">
        <v>185</v>
      </c>
      <c r="U25" s="46" t="str">
        <f t="shared" si="10"/>
        <v>jAN</v>
      </c>
      <c r="V25" s="42">
        <v>185</v>
      </c>
      <c r="W25" s="47">
        <f t="shared" si="11"/>
        <v>195</v>
      </c>
      <c r="X25" s="48">
        <f t="shared" si="12"/>
        <v>1.0540540540540539</v>
      </c>
      <c r="Y25" s="47" t="str">
        <f t="shared" si="13"/>
        <v>GROWTH</v>
      </c>
      <c r="Z25" s="138">
        <v>0</v>
      </c>
      <c r="AA25" s="133"/>
      <c r="AB25" s="133" t="s">
        <v>121</v>
      </c>
      <c r="AC25" s="27"/>
    </row>
    <row r="26" spans="1:29" s="139" customFormat="1" ht="13.8">
      <c r="A26" s="133" t="s">
        <v>121</v>
      </c>
      <c r="B26" s="134" t="s">
        <v>3923</v>
      </c>
      <c r="C26" s="135" t="s">
        <v>172</v>
      </c>
      <c r="D26" s="135">
        <v>1000000658</v>
      </c>
      <c r="E26" s="136" t="s">
        <v>173</v>
      </c>
      <c r="F26" s="137">
        <v>43495</v>
      </c>
      <c r="G26" s="40" t="str">
        <f t="shared" si="2"/>
        <v>Targeted Dealer</v>
      </c>
      <c r="H26" s="40"/>
      <c r="I26" s="41">
        <v>850</v>
      </c>
      <c r="J26" s="41">
        <f t="shared" si="3"/>
        <v>850</v>
      </c>
      <c r="K26" s="43">
        <v>980</v>
      </c>
      <c r="L26" s="43">
        <f t="shared" si="4"/>
        <v>-130</v>
      </c>
      <c r="M26" s="43">
        <f t="shared" si="5"/>
        <v>115.29411764705883</v>
      </c>
      <c r="N26" s="42">
        <v>1010</v>
      </c>
      <c r="O26" s="45" t="str">
        <f t="shared" si="6"/>
        <v>DEC</v>
      </c>
      <c r="P26" s="42">
        <v>1010</v>
      </c>
      <c r="Q26" s="44">
        <f t="shared" si="7"/>
        <v>-30</v>
      </c>
      <c r="R26" s="45">
        <f t="shared" si="8"/>
        <v>-2.9702970297029729E-2</v>
      </c>
      <c r="S26" s="44" t="str">
        <f t="shared" si="9"/>
        <v>DEGROWTH</v>
      </c>
      <c r="T26" s="43">
        <v>490</v>
      </c>
      <c r="U26" s="46" t="str">
        <f t="shared" si="10"/>
        <v>jAN</v>
      </c>
      <c r="V26" s="42">
        <v>490</v>
      </c>
      <c r="W26" s="47">
        <f t="shared" si="11"/>
        <v>490</v>
      </c>
      <c r="X26" s="48">
        <f t="shared" si="12"/>
        <v>1</v>
      </c>
      <c r="Y26" s="47" t="str">
        <f t="shared" si="13"/>
        <v>GROWTH</v>
      </c>
      <c r="Z26" s="138">
        <v>0</v>
      </c>
      <c r="AA26" s="133"/>
      <c r="AB26" s="133" t="s">
        <v>121</v>
      </c>
      <c r="AC26" s="27"/>
    </row>
    <row r="27" spans="1:29" s="139" customFormat="1" ht="13.8">
      <c r="A27" s="133" t="s">
        <v>121</v>
      </c>
      <c r="B27" s="134" t="s">
        <v>3923</v>
      </c>
      <c r="C27" s="135" t="s">
        <v>174</v>
      </c>
      <c r="D27" s="135">
        <v>1000001037</v>
      </c>
      <c r="E27" s="136" t="s">
        <v>175</v>
      </c>
      <c r="F27" s="137">
        <v>43623</v>
      </c>
      <c r="G27" s="40" t="str">
        <f t="shared" si="2"/>
        <v>Targeted Dealer</v>
      </c>
      <c r="H27" s="40"/>
      <c r="I27" s="41">
        <v>2845</v>
      </c>
      <c r="J27" s="41">
        <f t="shared" si="3"/>
        <v>2845</v>
      </c>
      <c r="K27" s="43">
        <v>2360</v>
      </c>
      <c r="L27" s="43">
        <f t="shared" si="4"/>
        <v>485</v>
      </c>
      <c r="M27" s="43">
        <f t="shared" si="5"/>
        <v>82.952548330404227</v>
      </c>
      <c r="N27" s="42">
        <v>2630</v>
      </c>
      <c r="O27" s="45" t="str">
        <f t="shared" si="6"/>
        <v>DEC</v>
      </c>
      <c r="P27" s="42">
        <v>2630</v>
      </c>
      <c r="Q27" s="44">
        <f t="shared" si="7"/>
        <v>-270</v>
      </c>
      <c r="R27" s="45">
        <f t="shared" si="8"/>
        <v>-0.10266159695817489</v>
      </c>
      <c r="S27" s="44" t="str">
        <f t="shared" si="9"/>
        <v>DEGROWTH</v>
      </c>
      <c r="T27" s="43">
        <v>2920</v>
      </c>
      <c r="U27" s="46" t="str">
        <f t="shared" si="10"/>
        <v>jAN</v>
      </c>
      <c r="V27" s="42">
        <v>2920</v>
      </c>
      <c r="W27" s="47">
        <f t="shared" si="11"/>
        <v>-560</v>
      </c>
      <c r="X27" s="48">
        <f t="shared" si="12"/>
        <v>-0.19178082191780821</v>
      </c>
      <c r="Y27" s="47" t="str">
        <f t="shared" si="13"/>
        <v>DEGROWTH</v>
      </c>
      <c r="Z27" s="138">
        <v>0</v>
      </c>
      <c r="AA27" s="133"/>
      <c r="AB27" s="133" t="s">
        <v>121</v>
      </c>
      <c r="AC27" s="27"/>
    </row>
    <row r="28" spans="1:29" s="139" customFormat="1" ht="13.8">
      <c r="A28" s="133" t="s">
        <v>121</v>
      </c>
      <c r="B28" s="134" t="s">
        <v>12</v>
      </c>
      <c r="C28" s="135" t="s">
        <v>176</v>
      </c>
      <c r="D28" s="135">
        <v>1000001042</v>
      </c>
      <c r="E28" s="136" t="s">
        <v>177</v>
      </c>
      <c r="F28" s="137">
        <v>43642</v>
      </c>
      <c r="G28" s="40" t="str">
        <f t="shared" si="2"/>
        <v>Targeted Dealer</v>
      </c>
      <c r="H28" s="40"/>
      <c r="I28" s="41">
        <v>13</v>
      </c>
      <c r="J28" s="41">
        <f t="shared" si="3"/>
        <v>13</v>
      </c>
      <c r="K28" s="43">
        <v>13</v>
      </c>
      <c r="L28" s="43">
        <f t="shared" si="4"/>
        <v>0</v>
      </c>
      <c r="M28" s="43">
        <f t="shared" si="5"/>
        <v>100</v>
      </c>
      <c r="N28" s="42">
        <v>13</v>
      </c>
      <c r="O28" s="45" t="str">
        <f t="shared" si="6"/>
        <v>DEC</v>
      </c>
      <c r="P28" s="42">
        <v>13</v>
      </c>
      <c r="Q28" s="44">
        <f t="shared" si="7"/>
        <v>0</v>
      </c>
      <c r="R28" s="45">
        <f t="shared" si="8"/>
        <v>0</v>
      </c>
      <c r="S28" s="44" t="str">
        <f t="shared" si="9"/>
        <v>GROWTH</v>
      </c>
      <c r="T28" s="43">
        <v>72</v>
      </c>
      <c r="U28" s="46" t="str">
        <f t="shared" si="10"/>
        <v>jAN</v>
      </c>
      <c r="V28" s="42">
        <v>72</v>
      </c>
      <c r="W28" s="47">
        <f t="shared" si="11"/>
        <v>-59</v>
      </c>
      <c r="X28" s="48">
        <f t="shared" si="12"/>
        <v>-0.81944444444444442</v>
      </c>
      <c r="Y28" s="47" t="str">
        <f t="shared" si="13"/>
        <v>DEGROWTH</v>
      </c>
      <c r="Z28" s="138">
        <v>1</v>
      </c>
      <c r="AA28" s="133"/>
      <c r="AB28" s="133" t="s">
        <v>121</v>
      </c>
      <c r="AC28" s="27"/>
    </row>
    <row r="29" spans="1:29" s="139" customFormat="1" ht="13.8">
      <c r="A29" s="133" t="s">
        <v>121</v>
      </c>
      <c r="B29" s="134" t="s">
        <v>3923</v>
      </c>
      <c r="C29" s="135" t="s">
        <v>178</v>
      </c>
      <c r="D29" s="135">
        <v>1000001032</v>
      </c>
      <c r="E29" s="136" t="s">
        <v>179</v>
      </c>
      <c r="F29" s="137">
        <v>43647</v>
      </c>
      <c r="G29" s="40" t="str">
        <f t="shared" si="2"/>
        <v>Targeted Dealer</v>
      </c>
      <c r="H29" s="40"/>
      <c r="I29" s="41">
        <v>60</v>
      </c>
      <c r="J29" s="41">
        <f t="shared" si="3"/>
        <v>60</v>
      </c>
      <c r="K29" s="43">
        <v>22</v>
      </c>
      <c r="L29" s="43">
        <f t="shared" si="4"/>
        <v>38</v>
      </c>
      <c r="M29" s="43">
        <f t="shared" si="5"/>
        <v>36.666666666666671</v>
      </c>
      <c r="N29" s="42">
        <v>22</v>
      </c>
      <c r="O29" s="45" t="str">
        <f t="shared" si="6"/>
        <v>DEC</v>
      </c>
      <c r="P29" s="42">
        <v>22</v>
      </c>
      <c r="Q29" s="44">
        <f t="shared" si="7"/>
        <v>0</v>
      </c>
      <c r="R29" s="45">
        <f t="shared" si="8"/>
        <v>0</v>
      </c>
      <c r="S29" s="44" t="str">
        <f t="shared" si="9"/>
        <v>GROWTH</v>
      </c>
      <c r="T29" s="43">
        <v>50</v>
      </c>
      <c r="U29" s="46" t="str">
        <f t="shared" si="10"/>
        <v>jAN</v>
      </c>
      <c r="V29" s="42">
        <v>50</v>
      </c>
      <c r="W29" s="47">
        <f t="shared" si="11"/>
        <v>-28</v>
      </c>
      <c r="X29" s="48">
        <f t="shared" si="12"/>
        <v>-0.56000000000000005</v>
      </c>
      <c r="Y29" s="47" t="str">
        <f t="shared" si="13"/>
        <v>DEGROWTH</v>
      </c>
      <c r="Z29" s="138">
        <v>0</v>
      </c>
      <c r="AA29" s="133"/>
      <c r="AB29" s="133" t="s">
        <v>121</v>
      </c>
      <c r="AC29" s="27"/>
    </row>
    <row r="30" spans="1:29" s="139" customFormat="1" ht="13.8">
      <c r="A30" s="133" t="s">
        <v>121</v>
      </c>
      <c r="B30" s="134" t="s">
        <v>3920</v>
      </c>
      <c r="C30" s="135" t="s">
        <v>180</v>
      </c>
      <c r="D30" s="135">
        <v>1000001035</v>
      </c>
      <c r="E30" s="136" t="s">
        <v>181</v>
      </c>
      <c r="F30" s="137">
        <v>43795</v>
      </c>
      <c r="G30" s="40" t="str">
        <f t="shared" si="2"/>
        <v>Targeted Dealer</v>
      </c>
      <c r="H30" s="40"/>
      <c r="I30" s="41">
        <v>150</v>
      </c>
      <c r="J30" s="41">
        <f t="shared" si="3"/>
        <v>150</v>
      </c>
      <c r="K30" s="43">
        <v>90</v>
      </c>
      <c r="L30" s="43">
        <f t="shared" si="4"/>
        <v>60</v>
      </c>
      <c r="M30" s="43">
        <f t="shared" si="5"/>
        <v>60</v>
      </c>
      <c r="N30" s="42">
        <v>100</v>
      </c>
      <c r="O30" s="45" t="str">
        <f t="shared" si="6"/>
        <v>DEC</v>
      </c>
      <c r="P30" s="42">
        <v>100</v>
      </c>
      <c r="Q30" s="44">
        <f t="shared" si="7"/>
        <v>-10</v>
      </c>
      <c r="R30" s="45">
        <f t="shared" si="8"/>
        <v>-9.9999999999999978E-2</v>
      </c>
      <c r="S30" s="44" t="str">
        <f t="shared" si="9"/>
        <v>DEGROWTH</v>
      </c>
      <c r="T30" s="43">
        <v>120</v>
      </c>
      <c r="U30" s="46" t="str">
        <f t="shared" si="10"/>
        <v>jAN</v>
      </c>
      <c r="V30" s="42">
        <v>120</v>
      </c>
      <c r="W30" s="47">
        <f t="shared" si="11"/>
        <v>-30</v>
      </c>
      <c r="X30" s="48">
        <f t="shared" si="12"/>
        <v>-0.25</v>
      </c>
      <c r="Y30" s="47" t="str">
        <f t="shared" si="13"/>
        <v>DEGROWTH</v>
      </c>
      <c r="Z30" s="138">
        <v>0</v>
      </c>
      <c r="AA30" s="133"/>
      <c r="AB30" s="133" t="s">
        <v>121</v>
      </c>
      <c r="AC30" s="27"/>
    </row>
    <row r="31" spans="1:29" s="139" customFormat="1" ht="13.8">
      <c r="A31" s="133" t="s">
        <v>121</v>
      </c>
      <c r="B31" s="134" t="s">
        <v>3920</v>
      </c>
      <c r="C31" s="135" t="s">
        <v>182</v>
      </c>
      <c r="D31" s="135">
        <v>1000001033</v>
      </c>
      <c r="E31" s="136" t="s">
        <v>183</v>
      </c>
      <c r="F31" s="137">
        <v>44006</v>
      </c>
      <c r="G31" s="40" t="str">
        <f t="shared" si="2"/>
        <v>Targeted Dealer</v>
      </c>
      <c r="H31" s="40"/>
      <c r="I31" s="41">
        <v>170</v>
      </c>
      <c r="J31" s="41">
        <f t="shared" si="3"/>
        <v>170</v>
      </c>
      <c r="K31" s="43">
        <v>185</v>
      </c>
      <c r="L31" s="43">
        <f t="shared" si="4"/>
        <v>-15</v>
      </c>
      <c r="M31" s="43">
        <f t="shared" si="5"/>
        <v>108.82352941176471</v>
      </c>
      <c r="N31" s="42">
        <v>191</v>
      </c>
      <c r="O31" s="45" t="str">
        <f t="shared" si="6"/>
        <v>DEC</v>
      </c>
      <c r="P31" s="42">
        <v>191</v>
      </c>
      <c r="Q31" s="44">
        <f t="shared" si="7"/>
        <v>-6</v>
      </c>
      <c r="R31" s="45">
        <f t="shared" si="8"/>
        <v>-3.1413612565445059E-2</v>
      </c>
      <c r="S31" s="44" t="str">
        <f t="shared" si="9"/>
        <v>DEGROWTH</v>
      </c>
      <c r="T31" s="43">
        <v>155</v>
      </c>
      <c r="U31" s="46" t="str">
        <f t="shared" si="10"/>
        <v>jAN</v>
      </c>
      <c r="V31" s="42">
        <v>155</v>
      </c>
      <c r="W31" s="47">
        <f t="shared" si="11"/>
        <v>30</v>
      </c>
      <c r="X31" s="48">
        <f t="shared" si="12"/>
        <v>0.19354838709677424</v>
      </c>
      <c r="Y31" s="47" t="str">
        <f t="shared" si="13"/>
        <v>GROWTH</v>
      </c>
      <c r="Z31" s="138">
        <v>0</v>
      </c>
      <c r="AA31" s="133"/>
      <c r="AB31" s="133" t="s">
        <v>121</v>
      </c>
      <c r="AC31" s="27"/>
    </row>
    <row r="32" spans="1:29" s="139" customFormat="1" ht="13.8">
      <c r="A32" s="133" t="s">
        <v>121</v>
      </c>
      <c r="B32" s="134" t="s">
        <v>12</v>
      </c>
      <c r="C32" s="135" t="s">
        <v>184</v>
      </c>
      <c r="D32" s="135">
        <v>1000001043</v>
      </c>
      <c r="E32" s="136" t="s">
        <v>185</v>
      </c>
      <c r="F32" s="137">
        <v>44036</v>
      </c>
      <c r="G32" s="40" t="str">
        <f t="shared" si="2"/>
        <v>Targeted Dealer</v>
      </c>
      <c r="H32" s="40"/>
      <c r="I32" s="41">
        <v>150</v>
      </c>
      <c r="J32" s="41">
        <f t="shared" si="3"/>
        <v>150</v>
      </c>
      <c r="K32" s="43">
        <v>200</v>
      </c>
      <c r="L32" s="43">
        <f t="shared" si="4"/>
        <v>-50</v>
      </c>
      <c r="M32" s="43">
        <f t="shared" si="5"/>
        <v>133.33333333333334</v>
      </c>
      <c r="N32" s="42">
        <v>150</v>
      </c>
      <c r="O32" s="45" t="str">
        <f t="shared" si="6"/>
        <v>DEC</v>
      </c>
      <c r="P32" s="42">
        <v>150</v>
      </c>
      <c r="Q32" s="44">
        <f t="shared" si="7"/>
        <v>50</v>
      </c>
      <c r="R32" s="45">
        <f t="shared" si="8"/>
        <v>0.33333333333333326</v>
      </c>
      <c r="S32" s="44" t="str">
        <f t="shared" si="9"/>
        <v>GROWTH</v>
      </c>
      <c r="T32" s="43">
        <v>75</v>
      </c>
      <c r="U32" s="46" t="str">
        <f t="shared" si="10"/>
        <v>jAN</v>
      </c>
      <c r="V32" s="42">
        <v>75</v>
      </c>
      <c r="W32" s="47">
        <f t="shared" si="11"/>
        <v>125</v>
      </c>
      <c r="X32" s="48">
        <f t="shared" si="12"/>
        <v>1.6666666666666665</v>
      </c>
      <c r="Y32" s="47" t="str">
        <f t="shared" si="13"/>
        <v>GROWTH</v>
      </c>
      <c r="Z32" s="138">
        <v>0</v>
      </c>
      <c r="AA32" s="133"/>
      <c r="AB32" s="133" t="s">
        <v>121</v>
      </c>
      <c r="AC32" s="27"/>
    </row>
    <row r="33" spans="1:29" s="139" customFormat="1" ht="13.8">
      <c r="A33" s="133" t="s">
        <v>121</v>
      </c>
      <c r="B33" s="134" t="s">
        <v>12</v>
      </c>
      <c r="C33" s="135" t="s">
        <v>186</v>
      </c>
      <c r="D33" s="135">
        <v>1000001036</v>
      </c>
      <c r="E33" s="136" t="s">
        <v>187</v>
      </c>
      <c r="F33" s="137">
        <v>44104</v>
      </c>
      <c r="G33" s="40" t="str">
        <f t="shared" si="2"/>
        <v>Targeted Dealer</v>
      </c>
      <c r="H33" s="40"/>
      <c r="I33" s="41">
        <v>100</v>
      </c>
      <c r="J33" s="41">
        <f t="shared" si="3"/>
        <v>100</v>
      </c>
      <c r="K33" s="43">
        <v>46</v>
      </c>
      <c r="L33" s="43">
        <f t="shared" si="4"/>
        <v>54</v>
      </c>
      <c r="M33" s="43">
        <f t="shared" si="5"/>
        <v>46</v>
      </c>
      <c r="N33" s="42">
        <v>34</v>
      </c>
      <c r="O33" s="45" t="str">
        <f t="shared" si="6"/>
        <v>DEC</v>
      </c>
      <c r="P33" s="42">
        <v>34</v>
      </c>
      <c r="Q33" s="44">
        <f t="shared" si="7"/>
        <v>12</v>
      </c>
      <c r="R33" s="45">
        <f t="shared" si="8"/>
        <v>0.35294117647058831</v>
      </c>
      <c r="S33" s="44" t="str">
        <f t="shared" si="9"/>
        <v>GROWTH</v>
      </c>
      <c r="T33" s="43">
        <v>112</v>
      </c>
      <c r="U33" s="46" t="str">
        <f t="shared" si="10"/>
        <v>jAN</v>
      </c>
      <c r="V33" s="42">
        <v>112</v>
      </c>
      <c r="W33" s="47">
        <f t="shared" si="11"/>
        <v>-66</v>
      </c>
      <c r="X33" s="48">
        <f t="shared" si="12"/>
        <v>-0.5892857142857143</v>
      </c>
      <c r="Y33" s="47" t="str">
        <f t="shared" si="13"/>
        <v>DEGROWTH</v>
      </c>
      <c r="Z33" s="138">
        <v>0</v>
      </c>
      <c r="AA33" s="133"/>
      <c r="AB33" s="133" t="s">
        <v>121</v>
      </c>
      <c r="AC33" s="27"/>
    </row>
    <row r="34" spans="1:29" s="139" customFormat="1" ht="13.8">
      <c r="A34" s="133" t="s">
        <v>121</v>
      </c>
      <c r="B34" s="134" t="s">
        <v>12</v>
      </c>
      <c r="C34" s="135" t="s">
        <v>188</v>
      </c>
      <c r="D34" s="135">
        <v>1000001041</v>
      </c>
      <c r="E34" s="136" t="s">
        <v>189</v>
      </c>
      <c r="F34" s="137">
        <v>44188</v>
      </c>
      <c r="G34" s="40" t="str">
        <f t="shared" si="2"/>
        <v>Targeted Dealer</v>
      </c>
      <c r="H34" s="40"/>
      <c r="I34" s="41">
        <v>45</v>
      </c>
      <c r="J34" s="41">
        <f t="shared" si="3"/>
        <v>45</v>
      </c>
      <c r="K34" s="43">
        <v>33</v>
      </c>
      <c r="L34" s="43">
        <f t="shared" si="4"/>
        <v>12</v>
      </c>
      <c r="M34" s="43">
        <f t="shared" si="5"/>
        <v>73.333333333333329</v>
      </c>
      <c r="N34" s="42">
        <v>48</v>
      </c>
      <c r="O34" s="45" t="str">
        <f t="shared" si="6"/>
        <v>DEC</v>
      </c>
      <c r="P34" s="42">
        <v>48</v>
      </c>
      <c r="Q34" s="44">
        <f t="shared" si="7"/>
        <v>-15</v>
      </c>
      <c r="R34" s="45">
        <f t="shared" si="8"/>
        <v>-0.3125</v>
      </c>
      <c r="S34" s="44" t="str">
        <f t="shared" si="9"/>
        <v>DEGROWTH</v>
      </c>
      <c r="T34" s="43">
        <v>46</v>
      </c>
      <c r="U34" s="46" t="str">
        <f t="shared" si="10"/>
        <v>jAN</v>
      </c>
      <c r="V34" s="42">
        <v>46</v>
      </c>
      <c r="W34" s="47">
        <f t="shared" si="11"/>
        <v>-13</v>
      </c>
      <c r="X34" s="48">
        <f t="shared" si="12"/>
        <v>-0.28260869565217395</v>
      </c>
      <c r="Y34" s="47" t="str">
        <f t="shared" si="13"/>
        <v>DEGROWTH</v>
      </c>
      <c r="Z34" s="138">
        <v>0</v>
      </c>
      <c r="AA34" s="133"/>
      <c r="AB34" s="133" t="s">
        <v>121</v>
      </c>
      <c r="AC34" s="27"/>
    </row>
    <row r="35" spans="1:29" s="139" customFormat="1" ht="13.8">
      <c r="A35" s="133" t="s">
        <v>121</v>
      </c>
      <c r="B35" s="134" t="s">
        <v>3920</v>
      </c>
      <c r="C35" s="135" t="s">
        <v>190</v>
      </c>
      <c r="D35" s="135">
        <v>1000001034</v>
      </c>
      <c r="E35" s="136" t="s">
        <v>191</v>
      </c>
      <c r="F35" s="137">
        <v>44191</v>
      </c>
      <c r="G35" s="40" t="str">
        <f t="shared" si="2"/>
        <v>Targeted Dealer</v>
      </c>
      <c r="H35" s="40"/>
      <c r="I35" s="41">
        <v>140</v>
      </c>
      <c r="J35" s="41">
        <f t="shared" si="3"/>
        <v>140</v>
      </c>
      <c r="K35" s="43">
        <v>180</v>
      </c>
      <c r="L35" s="43">
        <f t="shared" si="4"/>
        <v>-40</v>
      </c>
      <c r="M35" s="43">
        <f t="shared" si="5"/>
        <v>128.57142857142858</v>
      </c>
      <c r="N35" s="42">
        <v>140</v>
      </c>
      <c r="O35" s="45" t="str">
        <f t="shared" si="6"/>
        <v>DEC</v>
      </c>
      <c r="P35" s="42">
        <v>140</v>
      </c>
      <c r="Q35" s="44">
        <f t="shared" si="7"/>
        <v>40</v>
      </c>
      <c r="R35" s="45">
        <f t="shared" si="8"/>
        <v>0.28571428571428581</v>
      </c>
      <c r="S35" s="44" t="str">
        <f t="shared" si="9"/>
        <v>GROWTH</v>
      </c>
      <c r="T35" s="43">
        <v>160</v>
      </c>
      <c r="U35" s="46" t="str">
        <f t="shared" si="10"/>
        <v>jAN</v>
      </c>
      <c r="V35" s="42">
        <v>160</v>
      </c>
      <c r="W35" s="47">
        <f t="shared" si="11"/>
        <v>20</v>
      </c>
      <c r="X35" s="48">
        <f t="shared" si="12"/>
        <v>0.125</v>
      </c>
      <c r="Y35" s="47" t="str">
        <f t="shared" si="13"/>
        <v>GROWTH</v>
      </c>
      <c r="Z35" s="138">
        <v>0</v>
      </c>
      <c r="AA35" s="133"/>
      <c r="AB35" s="133" t="s">
        <v>121</v>
      </c>
      <c r="AC35" s="27"/>
    </row>
    <row r="36" spans="1:29" s="139" customFormat="1" ht="13.8">
      <c r="A36" s="133" t="s">
        <v>121</v>
      </c>
      <c r="B36" s="134" t="s">
        <v>12</v>
      </c>
      <c r="C36" s="135" t="s">
        <v>194</v>
      </c>
      <c r="D36" s="135">
        <v>1000001038</v>
      </c>
      <c r="E36" s="136" t="s">
        <v>195</v>
      </c>
      <c r="F36" s="137">
        <v>44495</v>
      </c>
      <c r="G36" s="40" t="str">
        <f t="shared" si="2"/>
        <v>Targeted Dealer</v>
      </c>
      <c r="H36" s="40"/>
      <c r="I36" s="41">
        <v>50</v>
      </c>
      <c r="J36" s="41">
        <f t="shared" si="3"/>
        <v>50</v>
      </c>
      <c r="K36" s="43">
        <v>20</v>
      </c>
      <c r="L36" s="43">
        <f t="shared" si="4"/>
        <v>30</v>
      </c>
      <c r="M36" s="43">
        <f t="shared" si="5"/>
        <v>40</v>
      </c>
      <c r="N36" s="42">
        <v>66</v>
      </c>
      <c r="O36" s="45" t="str">
        <f t="shared" si="6"/>
        <v>DEC</v>
      </c>
      <c r="P36" s="42">
        <v>66</v>
      </c>
      <c r="Q36" s="44">
        <f t="shared" si="7"/>
        <v>-46</v>
      </c>
      <c r="R36" s="45">
        <f t="shared" si="8"/>
        <v>-0.69696969696969702</v>
      </c>
      <c r="S36" s="44" t="str">
        <f t="shared" si="9"/>
        <v>DEGROWTH</v>
      </c>
      <c r="T36" s="43">
        <v>33</v>
      </c>
      <c r="U36" s="46" t="str">
        <f t="shared" si="10"/>
        <v>jAN</v>
      </c>
      <c r="V36" s="42">
        <v>33</v>
      </c>
      <c r="W36" s="47">
        <f t="shared" si="11"/>
        <v>-13</v>
      </c>
      <c r="X36" s="48">
        <f t="shared" si="12"/>
        <v>-0.39393939393939392</v>
      </c>
      <c r="Y36" s="47" t="str">
        <f t="shared" si="13"/>
        <v>DEGROWTH</v>
      </c>
      <c r="Z36" s="138">
        <v>0</v>
      </c>
      <c r="AA36" s="133"/>
      <c r="AB36" s="133" t="s">
        <v>121</v>
      </c>
      <c r="AC36" s="27"/>
    </row>
    <row r="37" spans="1:29" s="139" customFormat="1" ht="13.8">
      <c r="A37" s="133" t="s">
        <v>121</v>
      </c>
      <c r="B37" s="134" t="s">
        <v>3920</v>
      </c>
      <c r="C37" s="135" t="s">
        <v>196</v>
      </c>
      <c r="D37" s="135">
        <v>1000002624</v>
      </c>
      <c r="E37" s="136" t="s">
        <v>197</v>
      </c>
      <c r="F37" s="137">
        <v>44636</v>
      </c>
      <c r="G37" s="40" t="str">
        <f t="shared" si="2"/>
        <v>Targeted Dealer</v>
      </c>
      <c r="H37" s="40"/>
      <c r="I37" s="41">
        <v>20</v>
      </c>
      <c r="J37" s="41">
        <f t="shared" si="3"/>
        <v>20</v>
      </c>
      <c r="K37" s="43">
        <v>10</v>
      </c>
      <c r="L37" s="43">
        <f t="shared" si="4"/>
        <v>10</v>
      </c>
      <c r="M37" s="43">
        <f t="shared" si="5"/>
        <v>50</v>
      </c>
      <c r="N37" s="42">
        <v>20</v>
      </c>
      <c r="O37" s="45" t="str">
        <f t="shared" si="6"/>
        <v>DEC</v>
      </c>
      <c r="P37" s="42">
        <v>20</v>
      </c>
      <c r="Q37" s="44">
        <f t="shared" si="7"/>
        <v>-10</v>
      </c>
      <c r="R37" s="45">
        <f t="shared" si="8"/>
        <v>-0.5</v>
      </c>
      <c r="S37" s="44" t="str">
        <f t="shared" si="9"/>
        <v>DEGROWTH</v>
      </c>
      <c r="T37" s="43">
        <v>40</v>
      </c>
      <c r="U37" s="46" t="str">
        <f t="shared" si="10"/>
        <v>jAN</v>
      </c>
      <c r="V37" s="42">
        <v>40</v>
      </c>
      <c r="W37" s="47">
        <f t="shared" si="11"/>
        <v>-30</v>
      </c>
      <c r="X37" s="48">
        <f t="shared" si="12"/>
        <v>-0.75</v>
      </c>
      <c r="Y37" s="47" t="str">
        <f t="shared" si="13"/>
        <v>DEGROWTH</v>
      </c>
      <c r="Z37" s="138">
        <v>0</v>
      </c>
      <c r="AA37" s="133"/>
      <c r="AB37" s="133" t="s">
        <v>121</v>
      </c>
      <c r="AC37" s="27"/>
    </row>
    <row r="38" spans="1:29" s="139" customFormat="1" ht="13.8">
      <c r="A38" s="133" t="s">
        <v>121</v>
      </c>
      <c r="B38" s="134" t="s">
        <v>3923</v>
      </c>
      <c r="C38" s="135" t="s">
        <v>198</v>
      </c>
      <c r="D38" s="135">
        <v>1000002728</v>
      </c>
      <c r="E38" s="140" t="s">
        <v>199</v>
      </c>
      <c r="F38" s="137">
        <v>44671</v>
      </c>
      <c r="G38" s="40" t="str">
        <f t="shared" si="2"/>
        <v>Targeted Dealer</v>
      </c>
      <c r="H38" s="40"/>
      <c r="I38" s="41">
        <v>10</v>
      </c>
      <c r="J38" s="41">
        <f t="shared" si="3"/>
        <v>10</v>
      </c>
      <c r="K38" s="43">
        <v>10</v>
      </c>
      <c r="L38" s="43">
        <f t="shared" si="4"/>
        <v>0</v>
      </c>
      <c r="M38" s="43">
        <f t="shared" si="5"/>
        <v>100</v>
      </c>
      <c r="N38" s="42">
        <v>0</v>
      </c>
      <c r="O38" s="45" t="str">
        <f t="shared" si="6"/>
        <v>DEC</v>
      </c>
      <c r="P38" s="42">
        <v>0</v>
      </c>
      <c r="Q38" s="44">
        <f t="shared" si="7"/>
        <v>10</v>
      </c>
      <c r="R38" s="45" t="str">
        <f t="shared" si="8"/>
        <v xml:space="preserve"> </v>
      </c>
      <c r="S38" s="44" t="b">
        <f t="shared" si="9"/>
        <v>0</v>
      </c>
      <c r="T38" s="43">
        <v>20</v>
      </c>
      <c r="U38" s="46" t="str">
        <f t="shared" si="10"/>
        <v>jAN</v>
      </c>
      <c r="V38" s="42">
        <v>20</v>
      </c>
      <c r="W38" s="47">
        <f t="shared" si="11"/>
        <v>-10</v>
      </c>
      <c r="X38" s="48">
        <f t="shared" si="12"/>
        <v>-0.5</v>
      </c>
      <c r="Y38" s="47" t="str">
        <f t="shared" si="13"/>
        <v>DEGROWTH</v>
      </c>
      <c r="Z38" s="138">
        <v>0</v>
      </c>
      <c r="AA38" s="133"/>
      <c r="AB38" s="133" t="s">
        <v>121</v>
      </c>
      <c r="AC38" s="27"/>
    </row>
    <row r="39" spans="1:29" s="139" customFormat="1" ht="13.8">
      <c r="A39" s="133" t="s">
        <v>121</v>
      </c>
      <c r="B39" s="134" t="s">
        <v>12</v>
      </c>
      <c r="C39" s="135" t="s">
        <v>200</v>
      </c>
      <c r="D39" s="135">
        <v>1000002734</v>
      </c>
      <c r="E39" s="140" t="s">
        <v>201</v>
      </c>
      <c r="F39" s="137">
        <v>44678</v>
      </c>
      <c r="G39" s="40" t="str">
        <f t="shared" si="2"/>
        <v>-</v>
      </c>
      <c r="H39" s="40"/>
      <c r="I39" s="41">
        <v>0</v>
      </c>
      <c r="J39" s="41">
        <f t="shared" si="3"/>
        <v>0</v>
      </c>
      <c r="K39" s="43">
        <v>0</v>
      </c>
      <c r="L39" s="43">
        <f t="shared" si="4"/>
        <v>0</v>
      </c>
      <c r="M39" s="43" t="str">
        <f t="shared" si="5"/>
        <v>-</v>
      </c>
      <c r="N39" s="42">
        <v>0</v>
      </c>
      <c r="O39" s="45" t="str">
        <f t="shared" si="6"/>
        <v>DEC</v>
      </c>
      <c r="P39" s="42">
        <v>0</v>
      </c>
      <c r="Q39" s="44">
        <f t="shared" si="7"/>
        <v>0</v>
      </c>
      <c r="R39" s="45" t="str">
        <f t="shared" si="8"/>
        <v xml:space="preserve"> </v>
      </c>
      <c r="S39" s="44" t="b">
        <f t="shared" si="9"/>
        <v>0</v>
      </c>
      <c r="T39" s="43">
        <v>20</v>
      </c>
      <c r="U39" s="46" t="str">
        <f t="shared" si="10"/>
        <v>jAN</v>
      </c>
      <c r="V39" s="42">
        <v>20</v>
      </c>
      <c r="W39" s="47">
        <f t="shared" si="11"/>
        <v>-20</v>
      </c>
      <c r="X39" s="48">
        <f t="shared" si="12"/>
        <v>-1</v>
      </c>
      <c r="Y39" s="47" t="str">
        <f t="shared" si="13"/>
        <v>DEGROWTH</v>
      </c>
      <c r="Z39" s="138">
        <v>0</v>
      </c>
      <c r="AA39" s="133"/>
      <c r="AB39" s="133" t="s">
        <v>121</v>
      </c>
      <c r="AC39" s="27"/>
    </row>
    <row r="40" spans="1:29" s="139" customFormat="1" ht="13.8">
      <c r="A40" s="133" t="s">
        <v>121</v>
      </c>
      <c r="B40" s="134" t="s">
        <v>3920</v>
      </c>
      <c r="C40" s="135" t="s">
        <v>204</v>
      </c>
      <c r="D40" s="135">
        <v>1000002750</v>
      </c>
      <c r="E40" s="140" t="s">
        <v>205</v>
      </c>
      <c r="F40" s="137">
        <v>44700</v>
      </c>
      <c r="G40" s="40" t="str">
        <f t="shared" si="2"/>
        <v>Targeted Dealer</v>
      </c>
      <c r="H40" s="40"/>
      <c r="I40" s="41">
        <v>80</v>
      </c>
      <c r="J40" s="41">
        <f t="shared" si="3"/>
        <v>80</v>
      </c>
      <c r="K40" s="43">
        <v>100</v>
      </c>
      <c r="L40" s="43">
        <f t="shared" si="4"/>
        <v>-20</v>
      </c>
      <c r="M40" s="43">
        <f t="shared" si="5"/>
        <v>125</v>
      </c>
      <c r="N40" s="42">
        <v>80</v>
      </c>
      <c r="O40" s="45" t="str">
        <f t="shared" si="6"/>
        <v>DEC</v>
      </c>
      <c r="P40" s="42">
        <v>80</v>
      </c>
      <c r="Q40" s="44">
        <f t="shared" si="7"/>
        <v>20</v>
      </c>
      <c r="R40" s="45">
        <f t="shared" si="8"/>
        <v>0.25</v>
      </c>
      <c r="S40" s="44" t="str">
        <f t="shared" si="9"/>
        <v>GROWTH</v>
      </c>
      <c r="T40" s="43">
        <v>60</v>
      </c>
      <c r="U40" s="46" t="str">
        <f t="shared" si="10"/>
        <v>jAN</v>
      </c>
      <c r="V40" s="42">
        <v>60</v>
      </c>
      <c r="W40" s="47">
        <f t="shared" si="11"/>
        <v>40</v>
      </c>
      <c r="X40" s="48">
        <f t="shared" si="12"/>
        <v>0.66666666666666674</v>
      </c>
      <c r="Y40" s="47" t="str">
        <f t="shared" si="13"/>
        <v>GROWTH</v>
      </c>
      <c r="Z40" s="138">
        <v>0</v>
      </c>
      <c r="AA40" s="133"/>
      <c r="AB40" s="133" t="s">
        <v>121</v>
      </c>
      <c r="AC40" s="27"/>
    </row>
    <row r="41" spans="1:29" s="139" customFormat="1" ht="13.8">
      <c r="A41" s="133" t="s">
        <v>121</v>
      </c>
      <c r="B41" s="134" t="s">
        <v>3920</v>
      </c>
      <c r="C41" s="135" t="s">
        <v>206</v>
      </c>
      <c r="D41" s="135">
        <v>1000002818</v>
      </c>
      <c r="E41" s="140" t="s">
        <v>207</v>
      </c>
      <c r="F41" s="137">
        <v>44732</v>
      </c>
      <c r="G41" s="40" t="str">
        <f t="shared" si="2"/>
        <v>Targeted Dealer</v>
      </c>
      <c r="H41" s="40"/>
      <c r="I41" s="41">
        <v>60</v>
      </c>
      <c r="J41" s="41">
        <f t="shared" si="3"/>
        <v>60</v>
      </c>
      <c r="K41" s="43">
        <v>32.5</v>
      </c>
      <c r="L41" s="43">
        <f t="shared" si="4"/>
        <v>27.5</v>
      </c>
      <c r="M41" s="43">
        <f t="shared" si="5"/>
        <v>54.166666666666671</v>
      </c>
      <c r="N41" s="42">
        <v>30</v>
      </c>
      <c r="O41" s="45" t="str">
        <f t="shared" si="6"/>
        <v>DEC</v>
      </c>
      <c r="P41" s="42">
        <v>30</v>
      </c>
      <c r="Q41" s="44">
        <f t="shared" si="7"/>
        <v>2.5</v>
      </c>
      <c r="R41" s="45">
        <f t="shared" si="8"/>
        <v>8.3333333333333259E-2</v>
      </c>
      <c r="S41" s="44" t="str">
        <f t="shared" si="9"/>
        <v>GROWTH</v>
      </c>
      <c r="T41" s="43">
        <v>60</v>
      </c>
      <c r="U41" s="46" t="str">
        <f t="shared" si="10"/>
        <v>jAN</v>
      </c>
      <c r="V41" s="42">
        <v>60</v>
      </c>
      <c r="W41" s="47">
        <f t="shared" si="11"/>
        <v>-27.5</v>
      </c>
      <c r="X41" s="48">
        <f t="shared" si="12"/>
        <v>-0.45833333333333337</v>
      </c>
      <c r="Y41" s="47" t="str">
        <f t="shared" si="13"/>
        <v>DEGROWTH</v>
      </c>
      <c r="Z41" s="138">
        <v>0</v>
      </c>
      <c r="AA41" s="133"/>
      <c r="AB41" s="133" t="s">
        <v>121</v>
      </c>
      <c r="AC41" s="27"/>
    </row>
    <row r="42" spans="1:29" s="139" customFormat="1" ht="13.8">
      <c r="A42" s="133" t="s">
        <v>121</v>
      </c>
      <c r="B42" s="134" t="s">
        <v>12</v>
      </c>
      <c r="C42" s="135" t="s">
        <v>212</v>
      </c>
      <c r="D42" s="135">
        <v>1000002960</v>
      </c>
      <c r="E42" s="140" t="s">
        <v>213</v>
      </c>
      <c r="F42" s="137">
        <v>44818</v>
      </c>
      <c r="G42" s="40" t="str">
        <f t="shared" si="2"/>
        <v>Targeted Dealer</v>
      </c>
      <c r="H42" s="40"/>
      <c r="I42" s="41">
        <v>120</v>
      </c>
      <c r="J42" s="41">
        <f t="shared" si="3"/>
        <v>120</v>
      </c>
      <c r="K42" s="43">
        <v>200</v>
      </c>
      <c r="L42" s="43">
        <f t="shared" si="4"/>
        <v>-80</v>
      </c>
      <c r="M42" s="43">
        <f t="shared" si="5"/>
        <v>166.66666666666669</v>
      </c>
      <c r="N42" s="42">
        <v>100</v>
      </c>
      <c r="O42" s="45" t="str">
        <f t="shared" si="6"/>
        <v>DEC</v>
      </c>
      <c r="P42" s="42">
        <v>100</v>
      </c>
      <c r="Q42" s="44">
        <f t="shared" si="7"/>
        <v>100</v>
      </c>
      <c r="R42" s="45">
        <f t="shared" si="8"/>
        <v>1</v>
      </c>
      <c r="S42" s="44" t="str">
        <f t="shared" si="9"/>
        <v>GROWTH</v>
      </c>
      <c r="T42" s="43">
        <v>120</v>
      </c>
      <c r="U42" s="46" t="str">
        <f t="shared" si="10"/>
        <v>jAN</v>
      </c>
      <c r="V42" s="42">
        <v>120</v>
      </c>
      <c r="W42" s="47">
        <f t="shared" si="11"/>
        <v>80</v>
      </c>
      <c r="X42" s="48">
        <f t="shared" si="12"/>
        <v>0.66666666666666674</v>
      </c>
      <c r="Y42" s="47" t="str">
        <f t="shared" si="13"/>
        <v>GROWTH</v>
      </c>
      <c r="Z42" s="138">
        <v>0</v>
      </c>
      <c r="AA42" s="133"/>
      <c r="AB42" s="133" t="s">
        <v>121</v>
      </c>
      <c r="AC42" s="27"/>
    </row>
    <row r="43" spans="1:29" s="139" customFormat="1" ht="13.8">
      <c r="A43" s="133" t="s">
        <v>121</v>
      </c>
      <c r="B43" s="134" t="s">
        <v>12</v>
      </c>
      <c r="C43" s="135" t="s">
        <v>218</v>
      </c>
      <c r="D43" s="135">
        <v>1000003133</v>
      </c>
      <c r="E43" s="140" t="s">
        <v>219</v>
      </c>
      <c r="F43" s="137">
        <v>44911</v>
      </c>
      <c r="G43" s="40" t="str">
        <f t="shared" si="2"/>
        <v>Targeted Dealer</v>
      </c>
      <c r="H43" s="40"/>
      <c r="I43" s="41">
        <v>60</v>
      </c>
      <c r="J43" s="41">
        <f t="shared" si="3"/>
        <v>60</v>
      </c>
      <c r="K43" s="43">
        <v>20</v>
      </c>
      <c r="L43" s="43">
        <f t="shared" si="4"/>
        <v>40</v>
      </c>
      <c r="M43" s="43">
        <f t="shared" si="5"/>
        <v>33.333333333333336</v>
      </c>
      <c r="N43" s="42">
        <v>20</v>
      </c>
      <c r="O43" s="45" t="str">
        <f t="shared" si="6"/>
        <v>DEC</v>
      </c>
      <c r="P43" s="42">
        <v>20</v>
      </c>
      <c r="Q43" s="44">
        <f t="shared" si="7"/>
        <v>0</v>
      </c>
      <c r="R43" s="45">
        <f t="shared" si="8"/>
        <v>0</v>
      </c>
      <c r="S43" s="44" t="str">
        <f t="shared" si="9"/>
        <v>GROWTH</v>
      </c>
      <c r="T43" s="43">
        <v>52</v>
      </c>
      <c r="U43" s="46" t="str">
        <f t="shared" si="10"/>
        <v>jAN</v>
      </c>
      <c r="V43" s="42">
        <v>52</v>
      </c>
      <c r="W43" s="47">
        <f t="shared" si="11"/>
        <v>-32</v>
      </c>
      <c r="X43" s="48">
        <f t="shared" si="12"/>
        <v>-0.61538461538461542</v>
      </c>
      <c r="Y43" s="47" t="str">
        <f t="shared" si="13"/>
        <v>DEGROWTH</v>
      </c>
      <c r="Z43" s="138">
        <v>0</v>
      </c>
      <c r="AA43" s="133"/>
      <c r="AB43" s="133" t="s">
        <v>121</v>
      </c>
      <c r="AC43" s="27"/>
    </row>
    <row r="44" spans="1:29" s="139" customFormat="1" ht="13.8">
      <c r="A44" s="133" t="s">
        <v>121</v>
      </c>
      <c r="B44" s="134" t="s">
        <v>3920</v>
      </c>
      <c r="C44" s="135" t="s">
        <v>220</v>
      </c>
      <c r="D44" s="135">
        <v>1000003202</v>
      </c>
      <c r="E44" s="140" t="s">
        <v>221</v>
      </c>
      <c r="F44" s="137">
        <v>44926</v>
      </c>
      <c r="G44" s="40" t="str">
        <f t="shared" si="2"/>
        <v>Targeted Dealer</v>
      </c>
      <c r="H44" s="40"/>
      <c r="I44" s="41">
        <v>20</v>
      </c>
      <c r="J44" s="41">
        <f t="shared" si="3"/>
        <v>20</v>
      </c>
      <c r="K44" s="43">
        <v>60</v>
      </c>
      <c r="L44" s="43">
        <f t="shared" si="4"/>
        <v>-40</v>
      </c>
      <c r="M44" s="43">
        <f t="shared" si="5"/>
        <v>300</v>
      </c>
      <c r="N44" s="42">
        <v>20</v>
      </c>
      <c r="O44" s="45" t="str">
        <f t="shared" si="6"/>
        <v>DEC</v>
      </c>
      <c r="P44" s="42">
        <v>20</v>
      </c>
      <c r="Q44" s="44">
        <f t="shared" si="7"/>
        <v>40</v>
      </c>
      <c r="R44" s="45">
        <f t="shared" si="8"/>
        <v>2</v>
      </c>
      <c r="S44" s="44" t="str">
        <f t="shared" si="9"/>
        <v>GROWTH</v>
      </c>
      <c r="T44" s="43">
        <v>20</v>
      </c>
      <c r="U44" s="46" t="str">
        <f t="shared" si="10"/>
        <v>jAN</v>
      </c>
      <c r="V44" s="42">
        <v>20</v>
      </c>
      <c r="W44" s="47">
        <f t="shared" si="11"/>
        <v>40</v>
      </c>
      <c r="X44" s="48">
        <f t="shared" si="12"/>
        <v>2</v>
      </c>
      <c r="Y44" s="47" t="str">
        <f t="shared" si="13"/>
        <v>GROWTH</v>
      </c>
      <c r="Z44" s="138">
        <v>0</v>
      </c>
      <c r="AA44" s="133"/>
      <c r="AB44" s="133" t="s">
        <v>121</v>
      </c>
      <c r="AC44" s="27"/>
    </row>
    <row r="45" spans="1:29" s="139" customFormat="1" ht="13.8">
      <c r="A45" s="133" t="s">
        <v>121</v>
      </c>
      <c r="B45" s="134" t="s">
        <v>3920</v>
      </c>
      <c r="C45" s="135" t="s">
        <v>222</v>
      </c>
      <c r="D45" s="135">
        <v>1000003200</v>
      </c>
      <c r="E45" s="140" t="s">
        <v>223</v>
      </c>
      <c r="F45" s="137">
        <v>44926</v>
      </c>
      <c r="G45" s="40" t="str">
        <f t="shared" si="2"/>
        <v>Targeted Dealer</v>
      </c>
      <c r="H45" s="40"/>
      <c r="I45" s="41">
        <v>150</v>
      </c>
      <c r="J45" s="41">
        <f t="shared" si="3"/>
        <v>150</v>
      </c>
      <c r="K45" s="43">
        <v>115</v>
      </c>
      <c r="L45" s="43">
        <f t="shared" si="4"/>
        <v>35</v>
      </c>
      <c r="M45" s="43">
        <f t="shared" si="5"/>
        <v>76.666666666666671</v>
      </c>
      <c r="N45" s="42">
        <v>117</v>
      </c>
      <c r="O45" s="45" t="str">
        <f t="shared" si="6"/>
        <v>DEC</v>
      </c>
      <c r="P45" s="42">
        <v>117</v>
      </c>
      <c r="Q45" s="44">
        <f t="shared" si="7"/>
        <v>-2</v>
      </c>
      <c r="R45" s="45">
        <f t="shared" si="8"/>
        <v>-1.7094017094017144E-2</v>
      </c>
      <c r="S45" s="44" t="str">
        <f t="shared" si="9"/>
        <v>DEGROWTH</v>
      </c>
      <c r="T45" s="43">
        <v>150</v>
      </c>
      <c r="U45" s="46" t="str">
        <f t="shared" si="10"/>
        <v>jAN</v>
      </c>
      <c r="V45" s="42">
        <v>150</v>
      </c>
      <c r="W45" s="47">
        <f t="shared" si="11"/>
        <v>-35</v>
      </c>
      <c r="X45" s="48">
        <f t="shared" si="12"/>
        <v>-0.23333333333333328</v>
      </c>
      <c r="Y45" s="47" t="str">
        <f t="shared" si="13"/>
        <v>DEGROWTH</v>
      </c>
      <c r="Z45" s="138">
        <v>0</v>
      </c>
      <c r="AA45" s="133"/>
      <c r="AB45" s="133" t="s">
        <v>121</v>
      </c>
      <c r="AC45" s="27"/>
    </row>
    <row r="46" spans="1:29" s="139" customFormat="1" ht="13.8">
      <c r="A46" s="133" t="s">
        <v>121</v>
      </c>
      <c r="B46" s="134" t="s">
        <v>3920</v>
      </c>
      <c r="C46" s="135" t="s">
        <v>224</v>
      </c>
      <c r="D46" s="135">
        <v>1000003243</v>
      </c>
      <c r="E46" s="140" t="s">
        <v>225</v>
      </c>
      <c r="F46" s="137">
        <v>44937</v>
      </c>
      <c r="G46" s="40" t="str">
        <f t="shared" si="2"/>
        <v>Targeted Dealer</v>
      </c>
      <c r="H46" s="40"/>
      <c r="I46" s="41">
        <v>20</v>
      </c>
      <c r="J46" s="41">
        <f t="shared" si="3"/>
        <v>20</v>
      </c>
      <c r="K46" s="43">
        <v>10</v>
      </c>
      <c r="L46" s="43">
        <f t="shared" si="4"/>
        <v>10</v>
      </c>
      <c r="M46" s="43">
        <f t="shared" si="5"/>
        <v>50</v>
      </c>
      <c r="N46" s="42">
        <v>20</v>
      </c>
      <c r="O46" s="45" t="str">
        <f t="shared" si="6"/>
        <v>DEC</v>
      </c>
      <c r="P46" s="42">
        <v>20</v>
      </c>
      <c r="Q46" s="44">
        <f t="shared" si="7"/>
        <v>-10</v>
      </c>
      <c r="R46" s="45">
        <f t="shared" si="8"/>
        <v>-0.5</v>
      </c>
      <c r="S46" s="44" t="str">
        <f t="shared" si="9"/>
        <v>DEGROWTH</v>
      </c>
      <c r="T46" s="43">
        <v>67</v>
      </c>
      <c r="U46" s="46" t="str">
        <f t="shared" si="10"/>
        <v>jAN</v>
      </c>
      <c r="V46" s="42">
        <v>67</v>
      </c>
      <c r="W46" s="47">
        <f t="shared" si="11"/>
        <v>-57</v>
      </c>
      <c r="X46" s="48">
        <f t="shared" si="12"/>
        <v>-0.85074626865671643</v>
      </c>
      <c r="Y46" s="47" t="str">
        <f t="shared" si="13"/>
        <v>DEGROWTH</v>
      </c>
      <c r="Z46" s="138">
        <v>0</v>
      </c>
      <c r="AA46" s="133"/>
      <c r="AB46" s="133" t="s">
        <v>121</v>
      </c>
      <c r="AC46" s="27"/>
    </row>
    <row r="47" spans="1:29" s="139" customFormat="1" ht="13.8">
      <c r="A47" s="133" t="s">
        <v>121</v>
      </c>
      <c r="B47" s="134" t="s">
        <v>3920</v>
      </c>
      <c r="C47" s="135" t="s">
        <v>226</v>
      </c>
      <c r="D47" s="135">
        <v>1000003314</v>
      </c>
      <c r="E47" s="140" t="s">
        <v>227</v>
      </c>
      <c r="F47" s="137">
        <v>44957</v>
      </c>
      <c r="G47" s="40" t="str">
        <f t="shared" si="2"/>
        <v>Targeted Dealer</v>
      </c>
      <c r="H47" s="40"/>
      <c r="I47" s="41">
        <v>40</v>
      </c>
      <c r="J47" s="41">
        <f t="shared" si="3"/>
        <v>40</v>
      </c>
      <c r="K47" s="43">
        <v>30</v>
      </c>
      <c r="L47" s="43">
        <f t="shared" si="4"/>
        <v>10</v>
      </c>
      <c r="M47" s="43">
        <f t="shared" si="5"/>
        <v>75</v>
      </c>
      <c r="N47" s="42">
        <v>25</v>
      </c>
      <c r="O47" s="45" t="str">
        <f t="shared" si="6"/>
        <v>DEC</v>
      </c>
      <c r="P47" s="42">
        <v>25</v>
      </c>
      <c r="Q47" s="44">
        <f t="shared" si="7"/>
        <v>5</v>
      </c>
      <c r="R47" s="45">
        <f t="shared" si="8"/>
        <v>0.19999999999999996</v>
      </c>
      <c r="S47" s="44" t="str">
        <f t="shared" si="9"/>
        <v>GROWTH</v>
      </c>
      <c r="T47" s="43">
        <v>20</v>
      </c>
      <c r="U47" s="46" t="str">
        <f t="shared" si="10"/>
        <v>jAN</v>
      </c>
      <c r="V47" s="42">
        <v>20</v>
      </c>
      <c r="W47" s="47">
        <f t="shared" si="11"/>
        <v>10</v>
      </c>
      <c r="X47" s="48">
        <f t="shared" si="12"/>
        <v>0.5</v>
      </c>
      <c r="Y47" s="47" t="str">
        <f t="shared" si="13"/>
        <v>GROWTH</v>
      </c>
      <c r="Z47" s="138">
        <v>0</v>
      </c>
      <c r="AA47" s="133"/>
      <c r="AB47" s="133" t="s">
        <v>121</v>
      </c>
      <c r="AC47" s="27"/>
    </row>
    <row r="48" spans="1:29" s="139" customFormat="1" ht="13.8">
      <c r="A48" s="133" t="s">
        <v>121</v>
      </c>
      <c r="B48" s="134" t="s">
        <v>3923</v>
      </c>
      <c r="C48" s="135" t="s">
        <v>228</v>
      </c>
      <c r="D48" s="135">
        <v>1000003488</v>
      </c>
      <c r="E48" s="140" t="s">
        <v>229</v>
      </c>
      <c r="F48" s="137">
        <v>45042</v>
      </c>
      <c r="G48" s="40" t="str">
        <f t="shared" si="2"/>
        <v>Targeted Dealer</v>
      </c>
      <c r="H48" s="40"/>
      <c r="I48" s="41">
        <v>400</v>
      </c>
      <c r="J48" s="41">
        <f t="shared" si="3"/>
        <v>400</v>
      </c>
      <c r="K48" s="43">
        <v>400</v>
      </c>
      <c r="L48" s="43">
        <f t="shared" si="4"/>
        <v>0</v>
      </c>
      <c r="M48" s="43">
        <f t="shared" si="5"/>
        <v>100</v>
      </c>
      <c r="N48" s="42">
        <v>400</v>
      </c>
      <c r="O48" s="45" t="str">
        <f t="shared" si="6"/>
        <v>DEC</v>
      </c>
      <c r="P48" s="42">
        <v>400</v>
      </c>
      <c r="Q48" s="44">
        <f t="shared" si="7"/>
        <v>0</v>
      </c>
      <c r="R48" s="45">
        <f t="shared" si="8"/>
        <v>0</v>
      </c>
      <c r="S48" s="44" t="str">
        <f t="shared" si="9"/>
        <v>GROWTH</v>
      </c>
      <c r="T48" s="43">
        <v>190</v>
      </c>
      <c r="U48" s="46" t="str">
        <f t="shared" si="10"/>
        <v>jAN</v>
      </c>
      <c r="V48" s="42">
        <v>190</v>
      </c>
      <c r="W48" s="47">
        <f t="shared" si="11"/>
        <v>210</v>
      </c>
      <c r="X48" s="48">
        <f t="shared" si="12"/>
        <v>1.1052631578947367</v>
      </c>
      <c r="Y48" s="47" t="str">
        <f t="shared" si="13"/>
        <v>GROWTH</v>
      </c>
      <c r="Z48" s="138">
        <v>0</v>
      </c>
      <c r="AA48" s="133"/>
      <c r="AB48" s="133" t="s">
        <v>121</v>
      </c>
      <c r="AC48" s="27"/>
    </row>
    <row r="49" spans="1:29" s="139" customFormat="1" ht="13.8">
      <c r="A49" s="133" t="s">
        <v>121</v>
      </c>
      <c r="B49" s="134" t="s">
        <v>3923</v>
      </c>
      <c r="C49" s="135" t="s">
        <v>230</v>
      </c>
      <c r="D49" s="135">
        <v>1000003532</v>
      </c>
      <c r="E49" s="140" t="s">
        <v>231</v>
      </c>
      <c r="F49" s="137">
        <v>45064</v>
      </c>
      <c r="G49" s="40" t="str">
        <f t="shared" si="2"/>
        <v>Targeted Dealer</v>
      </c>
      <c r="H49" s="40"/>
      <c r="I49" s="41">
        <v>40</v>
      </c>
      <c r="J49" s="41">
        <f t="shared" si="3"/>
        <v>40</v>
      </c>
      <c r="K49" s="43">
        <v>40</v>
      </c>
      <c r="L49" s="43">
        <f t="shared" si="4"/>
        <v>0</v>
      </c>
      <c r="M49" s="43">
        <f t="shared" si="5"/>
        <v>100</v>
      </c>
      <c r="N49" s="42">
        <v>40</v>
      </c>
      <c r="O49" s="45" t="str">
        <f t="shared" si="6"/>
        <v>DEC</v>
      </c>
      <c r="P49" s="42">
        <v>40</v>
      </c>
      <c r="Q49" s="44">
        <f t="shared" si="7"/>
        <v>0</v>
      </c>
      <c r="R49" s="45">
        <f t="shared" si="8"/>
        <v>0</v>
      </c>
      <c r="S49" s="44" t="str">
        <f t="shared" si="9"/>
        <v>GROWTH</v>
      </c>
      <c r="T49" s="43">
        <v>60</v>
      </c>
      <c r="U49" s="46" t="str">
        <f t="shared" si="10"/>
        <v>jAN</v>
      </c>
      <c r="V49" s="42">
        <v>60</v>
      </c>
      <c r="W49" s="47">
        <f t="shared" si="11"/>
        <v>-20</v>
      </c>
      <c r="X49" s="48">
        <f t="shared" si="12"/>
        <v>-0.33333333333333337</v>
      </c>
      <c r="Y49" s="47" t="str">
        <f t="shared" si="13"/>
        <v>DEGROWTH</v>
      </c>
      <c r="Z49" s="138">
        <v>0</v>
      </c>
      <c r="AA49" s="133"/>
      <c r="AB49" s="133" t="s">
        <v>121</v>
      </c>
      <c r="AC49" s="27"/>
    </row>
    <row r="50" spans="1:29" s="139" customFormat="1" ht="13.8">
      <c r="A50" s="133" t="s">
        <v>121</v>
      </c>
      <c r="B50" s="134" t="s">
        <v>3923</v>
      </c>
      <c r="C50" s="135" t="s">
        <v>232</v>
      </c>
      <c r="D50" s="135">
        <v>1000003527</v>
      </c>
      <c r="E50" s="140" t="s">
        <v>233</v>
      </c>
      <c r="F50" s="137">
        <v>45065</v>
      </c>
      <c r="G50" s="40" t="str">
        <f t="shared" si="2"/>
        <v>Targeted Dealer</v>
      </c>
      <c r="H50" s="40"/>
      <c r="I50" s="41">
        <v>60</v>
      </c>
      <c r="J50" s="41">
        <f t="shared" si="3"/>
        <v>60</v>
      </c>
      <c r="K50" s="43">
        <v>20</v>
      </c>
      <c r="L50" s="43">
        <f t="shared" si="4"/>
        <v>40</v>
      </c>
      <c r="M50" s="43">
        <f t="shared" si="5"/>
        <v>33.333333333333336</v>
      </c>
      <c r="N50" s="42">
        <v>35</v>
      </c>
      <c r="O50" s="45" t="str">
        <f t="shared" si="6"/>
        <v>DEC</v>
      </c>
      <c r="P50" s="42">
        <v>35</v>
      </c>
      <c r="Q50" s="44">
        <f t="shared" si="7"/>
        <v>-15</v>
      </c>
      <c r="R50" s="45">
        <f t="shared" si="8"/>
        <v>-0.4285714285714286</v>
      </c>
      <c r="S50" s="44" t="str">
        <f t="shared" si="9"/>
        <v>DEGROWTH</v>
      </c>
      <c r="T50" s="43">
        <v>60</v>
      </c>
      <c r="U50" s="46" t="str">
        <f t="shared" si="10"/>
        <v>jAN</v>
      </c>
      <c r="V50" s="42">
        <v>60</v>
      </c>
      <c r="W50" s="47">
        <f t="shared" si="11"/>
        <v>-40</v>
      </c>
      <c r="X50" s="48">
        <f t="shared" si="12"/>
        <v>-0.66666666666666674</v>
      </c>
      <c r="Y50" s="47" t="str">
        <f t="shared" si="13"/>
        <v>DEGROWTH</v>
      </c>
      <c r="Z50" s="138">
        <v>0</v>
      </c>
      <c r="AA50" s="133"/>
      <c r="AB50" s="133" t="s">
        <v>121</v>
      </c>
      <c r="AC50" s="27"/>
    </row>
    <row r="51" spans="1:29" s="139" customFormat="1" ht="13.8">
      <c r="A51" s="133" t="s">
        <v>121</v>
      </c>
      <c r="B51" s="134" t="s">
        <v>3923</v>
      </c>
      <c r="C51" s="135" t="s">
        <v>234</v>
      </c>
      <c r="D51" s="135">
        <v>1000003545</v>
      </c>
      <c r="E51" s="140" t="s">
        <v>235</v>
      </c>
      <c r="F51" s="137">
        <v>45070</v>
      </c>
      <c r="G51" s="40" t="str">
        <f t="shared" si="2"/>
        <v>Targeted Dealer</v>
      </c>
      <c r="H51" s="40"/>
      <c r="I51" s="41">
        <v>60</v>
      </c>
      <c r="J51" s="41">
        <f t="shared" si="3"/>
        <v>60</v>
      </c>
      <c r="K51" s="43">
        <v>40</v>
      </c>
      <c r="L51" s="43">
        <f t="shared" si="4"/>
        <v>20</v>
      </c>
      <c r="M51" s="43">
        <f t="shared" si="5"/>
        <v>66.666666666666671</v>
      </c>
      <c r="N51" s="42">
        <v>0</v>
      </c>
      <c r="O51" s="45" t="str">
        <f t="shared" si="6"/>
        <v>DEC</v>
      </c>
      <c r="P51" s="42">
        <v>0</v>
      </c>
      <c r="Q51" s="44">
        <f t="shared" si="7"/>
        <v>40</v>
      </c>
      <c r="R51" s="45" t="str">
        <f t="shared" si="8"/>
        <v xml:space="preserve"> </v>
      </c>
      <c r="S51" s="44" t="b">
        <f t="shared" si="9"/>
        <v>0</v>
      </c>
      <c r="T51" s="43">
        <v>60</v>
      </c>
      <c r="U51" s="46" t="str">
        <f t="shared" si="10"/>
        <v>jAN</v>
      </c>
      <c r="V51" s="42">
        <v>60</v>
      </c>
      <c r="W51" s="47">
        <f t="shared" si="11"/>
        <v>-20</v>
      </c>
      <c r="X51" s="48">
        <f t="shared" si="12"/>
        <v>-0.33333333333333337</v>
      </c>
      <c r="Y51" s="47" t="str">
        <f t="shared" si="13"/>
        <v>DEGROWTH</v>
      </c>
      <c r="Z51" s="138">
        <v>0</v>
      </c>
      <c r="AA51" s="133"/>
      <c r="AB51" s="133" t="s">
        <v>121</v>
      </c>
      <c r="AC51" s="27"/>
    </row>
    <row r="52" spans="1:29" s="139" customFormat="1" ht="13.8">
      <c r="A52" s="133" t="s">
        <v>121</v>
      </c>
      <c r="B52" s="134" t="s">
        <v>3923</v>
      </c>
      <c r="C52" s="135" t="s">
        <v>236</v>
      </c>
      <c r="D52" s="135">
        <v>1000003549</v>
      </c>
      <c r="E52" s="140" t="s">
        <v>237</v>
      </c>
      <c r="F52" s="137">
        <v>45071</v>
      </c>
      <c r="G52" s="40" t="str">
        <f t="shared" si="2"/>
        <v>Targeted Dealer</v>
      </c>
      <c r="H52" s="40"/>
      <c r="I52" s="41">
        <v>60</v>
      </c>
      <c r="J52" s="41">
        <f t="shared" si="3"/>
        <v>60</v>
      </c>
      <c r="K52" s="43">
        <v>20</v>
      </c>
      <c r="L52" s="43">
        <f t="shared" si="4"/>
        <v>40</v>
      </c>
      <c r="M52" s="43">
        <f t="shared" si="5"/>
        <v>33.333333333333336</v>
      </c>
      <c r="N52" s="42">
        <v>40</v>
      </c>
      <c r="O52" s="45" t="str">
        <f t="shared" si="6"/>
        <v>DEC</v>
      </c>
      <c r="P52" s="42">
        <v>40</v>
      </c>
      <c r="Q52" s="44">
        <f t="shared" si="7"/>
        <v>-20</v>
      </c>
      <c r="R52" s="45">
        <f t="shared" si="8"/>
        <v>-0.5</v>
      </c>
      <c r="S52" s="44" t="str">
        <f t="shared" si="9"/>
        <v>DEGROWTH</v>
      </c>
      <c r="T52" s="43">
        <v>40</v>
      </c>
      <c r="U52" s="46" t="str">
        <f t="shared" si="10"/>
        <v>jAN</v>
      </c>
      <c r="V52" s="42">
        <v>40</v>
      </c>
      <c r="W52" s="47">
        <f t="shared" si="11"/>
        <v>-20</v>
      </c>
      <c r="X52" s="48">
        <f t="shared" si="12"/>
        <v>-0.5</v>
      </c>
      <c r="Y52" s="47" t="str">
        <f t="shared" si="13"/>
        <v>DEGROWTH</v>
      </c>
      <c r="Z52" s="138">
        <v>0</v>
      </c>
      <c r="AA52" s="133"/>
      <c r="AB52" s="133" t="s">
        <v>121</v>
      </c>
      <c r="AC52" s="27"/>
    </row>
    <row r="53" spans="1:29" s="139" customFormat="1" ht="13.8">
      <c r="A53" s="133" t="s">
        <v>121</v>
      </c>
      <c r="B53" s="134" t="s">
        <v>3923</v>
      </c>
      <c r="C53" s="135" t="s">
        <v>238</v>
      </c>
      <c r="D53" s="135">
        <v>1000003596</v>
      </c>
      <c r="E53" s="140" t="s">
        <v>239</v>
      </c>
      <c r="F53" s="137">
        <v>45093</v>
      </c>
      <c r="G53" s="40" t="str">
        <f t="shared" si="2"/>
        <v>Targeted Dealer</v>
      </c>
      <c r="H53" s="40"/>
      <c r="I53" s="41">
        <v>20</v>
      </c>
      <c r="J53" s="41">
        <f t="shared" si="3"/>
        <v>20</v>
      </c>
      <c r="K53" s="43">
        <v>20</v>
      </c>
      <c r="L53" s="43">
        <f t="shared" si="4"/>
        <v>0</v>
      </c>
      <c r="M53" s="43">
        <f t="shared" si="5"/>
        <v>100</v>
      </c>
      <c r="N53" s="42">
        <v>0</v>
      </c>
      <c r="O53" s="45" t="str">
        <f t="shared" si="6"/>
        <v>DEC</v>
      </c>
      <c r="P53" s="42">
        <v>0</v>
      </c>
      <c r="Q53" s="44">
        <f t="shared" si="7"/>
        <v>20</v>
      </c>
      <c r="R53" s="45" t="str">
        <f t="shared" si="8"/>
        <v xml:space="preserve"> </v>
      </c>
      <c r="S53" s="44" t="b">
        <f t="shared" si="9"/>
        <v>0</v>
      </c>
      <c r="T53" s="43">
        <v>30</v>
      </c>
      <c r="U53" s="46" t="str">
        <f t="shared" si="10"/>
        <v>jAN</v>
      </c>
      <c r="V53" s="42">
        <v>30</v>
      </c>
      <c r="W53" s="47">
        <f t="shared" si="11"/>
        <v>-10</v>
      </c>
      <c r="X53" s="48">
        <f t="shared" si="12"/>
        <v>-0.33333333333333337</v>
      </c>
      <c r="Y53" s="47" t="str">
        <f t="shared" si="13"/>
        <v>DEGROWTH</v>
      </c>
      <c r="Z53" s="138">
        <v>0</v>
      </c>
      <c r="AA53" s="133"/>
      <c r="AB53" s="133" t="s">
        <v>121</v>
      </c>
      <c r="AC53" s="27"/>
    </row>
    <row r="54" spans="1:29" s="139" customFormat="1" ht="13.8">
      <c r="A54" s="133" t="s">
        <v>121</v>
      </c>
      <c r="B54" s="134" t="s">
        <v>3920</v>
      </c>
      <c r="C54" s="135" t="s">
        <v>240</v>
      </c>
      <c r="D54" s="135">
        <v>1000003607</v>
      </c>
      <c r="E54" s="140" t="s">
        <v>241</v>
      </c>
      <c r="F54" s="137">
        <v>45097</v>
      </c>
      <c r="G54" s="40" t="str">
        <f t="shared" si="2"/>
        <v>Targeted Dealer</v>
      </c>
      <c r="H54" s="40"/>
      <c r="I54" s="41">
        <v>63</v>
      </c>
      <c r="J54" s="41">
        <f t="shared" si="3"/>
        <v>63</v>
      </c>
      <c r="K54" s="43">
        <v>20</v>
      </c>
      <c r="L54" s="43">
        <f t="shared" si="4"/>
        <v>43</v>
      </c>
      <c r="M54" s="43">
        <f t="shared" si="5"/>
        <v>31.746031746031747</v>
      </c>
      <c r="N54" s="42">
        <v>20</v>
      </c>
      <c r="O54" s="45" t="str">
        <f t="shared" si="6"/>
        <v>DEC</v>
      </c>
      <c r="P54" s="42">
        <v>20</v>
      </c>
      <c r="Q54" s="44">
        <f t="shared" si="7"/>
        <v>0</v>
      </c>
      <c r="R54" s="45">
        <f t="shared" si="8"/>
        <v>0</v>
      </c>
      <c r="S54" s="44" t="str">
        <f t="shared" si="9"/>
        <v>GROWTH</v>
      </c>
      <c r="T54" s="43">
        <v>20</v>
      </c>
      <c r="U54" s="46" t="str">
        <f t="shared" si="10"/>
        <v>jAN</v>
      </c>
      <c r="V54" s="42">
        <v>20</v>
      </c>
      <c r="W54" s="47">
        <f t="shared" si="11"/>
        <v>0</v>
      </c>
      <c r="X54" s="48">
        <f t="shared" si="12"/>
        <v>0</v>
      </c>
      <c r="Y54" s="47" t="str">
        <f t="shared" si="13"/>
        <v>GROWTH</v>
      </c>
      <c r="Z54" s="138">
        <v>0</v>
      </c>
      <c r="AA54" s="133"/>
      <c r="AB54" s="133" t="s">
        <v>121</v>
      </c>
      <c r="AC54" s="27"/>
    </row>
    <row r="55" spans="1:29" s="139" customFormat="1" ht="13.8">
      <c r="A55" s="133" t="s">
        <v>121</v>
      </c>
      <c r="B55" s="134" t="s">
        <v>3920</v>
      </c>
      <c r="C55" s="141" t="s">
        <v>245</v>
      </c>
      <c r="D55" s="141">
        <v>1000003789</v>
      </c>
      <c r="E55" s="141" t="s">
        <v>246</v>
      </c>
      <c r="F55" s="137">
        <v>45278</v>
      </c>
      <c r="G55" s="40" t="str">
        <f t="shared" si="2"/>
        <v>Targeted Dealer</v>
      </c>
      <c r="H55" s="40"/>
      <c r="I55" s="41">
        <v>30</v>
      </c>
      <c r="J55" s="41">
        <f t="shared" si="3"/>
        <v>30</v>
      </c>
      <c r="K55" s="43">
        <v>0</v>
      </c>
      <c r="L55" s="43">
        <f t="shared" si="4"/>
        <v>30</v>
      </c>
      <c r="M55" s="43">
        <f t="shared" si="5"/>
        <v>0</v>
      </c>
      <c r="N55" s="42">
        <v>20</v>
      </c>
      <c r="O55" s="45" t="str">
        <f t="shared" si="6"/>
        <v>DEC</v>
      </c>
      <c r="P55" s="42">
        <v>20</v>
      </c>
      <c r="Q55" s="44">
        <f t="shared" si="7"/>
        <v>-20</v>
      </c>
      <c r="R55" s="45">
        <f t="shared" si="8"/>
        <v>-1</v>
      </c>
      <c r="S55" s="44" t="str">
        <f t="shared" si="9"/>
        <v>DEGROWTH</v>
      </c>
      <c r="T55" s="43">
        <v>66</v>
      </c>
      <c r="U55" s="46" t="str">
        <f t="shared" si="10"/>
        <v>jAN</v>
      </c>
      <c r="V55" s="42">
        <v>66</v>
      </c>
      <c r="W55" s="47">
        <f t="shared" si="11"/>
        <v>-66</v>
      </c>
      <c r="X55" s="48">
        <f t="shared" si="12"/>
        <v>-1</v>
      </c>
      <c r="Y55" s="47" t="str">
        <f t="shared" si="13"/>
        <v>DEGROWTH</v>
      </c>
      <c r="Z55" s="138">
        <v>0</v>
      </c>
      <c r="AA55" s="133"/>
      <c r="AB55" s="133" t="s">
        <v>121</v>
      </c>
      <c r="AC55" s="27"/>
    </row>
    <row r="56" spans="1:29" s="139" customFormat="1" ht="13.8">
      <c r="A56" s="133" t="s">
        <v>121</v>
      </c>
      <c r="B56" s="134" t="s">
        <v>3920</v>
      </c>
      <c r="C56" s="141" t="s">
        <v>247</v>
      </c>
      <c r="D56" s="142">
        <v>1000003823</v>
      </c>
      <c r="E56" s="142" t="s">
        <v>248</v>
      </c>
      <c r="F56" s="143">
        <v>45310</v>
      </c>
      <c r="G56" s="40" t="str">
        <f t="shared" si="2"/>
        <v>Targeted Dealer</v>
      </c>
      <c r="H56" s="40"/>
      <c r="I56" s="41">
        <v>20</v>
      </c>
      <c r="J56" s="41">
        <f t="shared" si="3"/>
        <v>20</v>
      </c>
      <c r="K56" s="43">
        <v>10</v>
      </c>
      <c r="L56" s="43">
        <f t="shared" si="4"/>
        <v>10</v>
      </c>
      <c r="M56" s="43">
        <f t="shared" si="5"/>
        <v>50</v>
      </c>
      <c r="N56" s="42">
        <v>20</v>
      </c>
      <c r="O56" s="45" t="str">
        <f t="shared" si="6"/>
        <v>DEC</v>
      </c>
      <c r="P56" s="42">
        <v>20</v>
      </c>
      <c r="Q56" s="44">
        <f t="shared" si="7"/>
        <v>-10</v>
      </c>
      <c r="R56" s="45">
        <f t="shared" si="8"/>
        <v>-0.5</v>
      </c>
      <c r="S56" s="44" t="str">
        <f t="shared" si="9"/>
        <v>DEGROWTH</v>
      </c>
      <c r="T56" s="43">
        <v>18</v>
      </c>
      <c r="U56" s="46" t="str">
        <f t="shared" si="10"/>
        <v>jAN</v>
      </c>
      <c r="V56" s="42">
        <v>18</v>
      </c>
      <c r="W56" s="47">
        <f t="shared" si="11"/>
        <v>-8</v>
      </c>
      <c r="X56" s="48">
        <f t="shared" si="12"/>
        <v>-0.44444444444444442</v>
      </c>
      <c r="Y56" s="47" t="str">
        <f t="shared" si="13"/>
        <v>DEGROWTH</v>
      </c>
      <c r="Z56" s="138">
        <v>0</v>
      </c>
      <c r="AA56" s="133"/>
      <c r="AB56" s="133" t="s">
        <v>121</v>
      </c>
      <c r="AC56" s="27"/>
    </row>
    <row r="57" spans="1:29" s="139" customFormat="1" ht="13.8">
      <c r="A57" s="138" t="s">
        <v>121</v>
      </c>
      <c r="B57" s="134" t="s">
        <v>12</v>
      </c>
      <c r="C57" s="144" t="s">
        <v>249</v>
      </c>
      <c r="D57" s="144">
        <v>1000003840</v>
      </c>
      <c r="E57" s="144" t="s">
        <v>250</v>
      </c>
      <c r="F57" s="145">
        <v>45315</v>
      </c>
      <c r="G57" s="40" t="str">
        <f t="shared" si="2"/>
        <v>Targeted Dealer</v>
      </c>
      <c r="H57" s="40"/>
      <c r="I57" s="41">
        <v>125</v>
      </c>
      <c r="J57" s="41">
        <f t="shared" si="3"/>
        <v>125</v>
      </c>
      <c r="K57" s="43">
        <v>39</v>
      </c>
      <c r="L57" s="43">
        <f t="shared" si="4"/>
        <v>86</v>
      </c>
      <c r="M57" s="43">
        <f t="shared" si="5"/>
        <v>31.2</v>
      </c>
      <c r="N57" s="42">
        <v>39</v>
      </c>
      <c r="O57" s="45" t="str">
        <f t="shared" si="6"/>
        <v>DEC</v>
      </c>
      <c r="P57" s="42">
        <v>39</v>
      </c>
      <c r="Q57" s="44">
        <f t="shared" si="7"/>
        <v>0</v>
      </c>
      <c r="R57" s="45">
        <f t="shared" si="8"/>
        <v>0</v>
      </c>
      <c r="S57" s="44" t="str">
        <f t="shared" si="9"/>
        <v>GROWTH</v>
      </c>
      <c r="T57" s="43">
        <v>122</v>
      </c>
      <c r="U57" s="46" t="str">
        <f t="shared" si="10"/>
        <v>jAN</v>
      </c>
      <c r="V57" s="42">
        <v>122</v>
      </c>
      <c r="W57" s="47">
        <f t="shared" si="11"/>
        <v>-83</v>
      </c>
      <c r="X57" s="48">
        <f t="shared" si="12"/>
        <v>-0.68032786885245899</v>
      </c>
      <c r="Y57" s="47" t="str">
        <f t="shared" si="13"/>
        <v>DEGROWTH</v>
      </c>
      <c r="Z57" s="138">
        <v>0</v>
      </c>
      <c r="AA57" s="133"/>
      <c r="AB57" s="138" t="s">
        <v>121</v>
      </c>
      <c r="AC57" s="27"/>
    </row>
    <row r="58" spans="1:29" s="139" customFormat="1" ht="13.8">
      <c r="A58" s="138" t="s">
        <v>121</v>
      </c>
      <c r="B58" s="134" t="s">
        <v>3920</v>
      </c>
      <c r="C58" s="144" t="s">
        <v>253</v>
      </c>
      <c r="D58" s="144">
        <v>1000003892</v>
      </c>
      <c r="E58" s="144" t="s">
        <v>254</v>
      </c>
      <c r="F58" s="137">
        <v>45373</v>
      </c>
      <c r="G58" s="40" t="str">
        <f t="shared" si="2"/>
        <v>Targeted Dealer</v>
      </c>
      <c r="H58" s="40"/>
      <c r="I58" s="41">
        <v>60</v>
      </c>
      <c r="J58" s="41">
        <f t="shared" si="3"/>
        <v>60</v>
      </c>
      <c r="K58" s="43">
        <v>39</v>
      </c>
      <c r="L58" s="43">
        <f t="shared" si="4"/>
        <v>21</v>
      </c>
      <c r="M58" s="43">
        <f t="shared" si="5"/>
        <v>65</v>
      </c>
      <c r="N58" s="42">
        <v>13</v>
      </c>
      <c r="O58" s="45" t="str">
        <f t="shared" si="6"/>
        <v>DEC</v>
      </c>
      <c r="P58" s="42">
        <v>13</v>
      </c>
      <c r="Q58" s="44">
        <f t="shared" si="7"/>
        <v>26</v>
      </c>
      <c r="R58" s="45">
        <f t="shared" si="8"/>
        <v>2</v>
      </c>
      <c r="S58" s="44" t="str">
        <f t="shared" si="9"/>
        <v>GROWTH</v>
      </c>
      <c r="T58" s="43">
        <v>60</v>
      </c>
      <c r="U58" s="46" t="str">
        <f t="shared" si="10"/>
        <v>jAN</v>
      </c>
      <c r="V58" s="42">
        <v>60</v>
      </c>
      <c r="W58" s="47">
        <f t="shared" si="11"/>
        <v>-21</v>
      </c>
      <c r="X58" s="48">
        <f t="shared" si="12"/>
        <v>-0.35</v>
      </c>
      <c r="Y58" s="47" t="str">
        <f t="shared" si="13"/>
        <v>DEGROWTH</v>
      </c>
      <c r="Z58" s="138">
        <v>0</v>
      </c>
      <c r="AA58" s="133"/>
      <c r="AB58" s="138" t="s">
        <v>121</v>
      </c>
      <c r="AC58" s="27"/>
    </row>
    <row r="59" spans="1:29" s="139" customFormat="1" ht="13.8">
      <c r="A59" s="138" t="s">
        <v>121</v>
      </c>
      <c r="B59" s="134" t="s">
        <v>3923</v>
      </c>
      <c r="C59" s="144" t="s">
        <v>259</v>
      </c>
      <c r="D59" s="144">
        <v>1000003942</v>
      </c>
      <c r="E59" s="144" t="s">
        <v>260</v>
      </c>
      <c r="F59" s="137">
        <v>45421</v>
      </c>
      <c r="G59" s="40" t="str">
        <f t="shared" si="2"/>
        <v>Targeted Dealer</v>
      </c>
      <c r="H59" s="40"/>
      <c r="I59" s="41">
        <v>100</v>
      </c>
      <c r="J59" s="41">
        <f t="shared" si="3"/>
        <v>100</v>
      </c>
      <c r="K59" s="43">
        <v>133</v>
      </c>
      <c r="L59" s="43">
        <f t="shared" si="4"/>
        <v>-33</v>
      </c>
      <c r="M59" s="43">
        <f t="shared" si="5"/>
        <v>133</v>
      </c>
      <c r="N59" s="42">
        <v>125</v>
      </c>
      <c r="O59" s="45" t="str">
        <f t="shared" si="6"/>
        <v>DEC</v>
      </c>
      <c r="P59" s="42">
        <v>125</v>
      </c>
      <c r="Q59" s="44">
        <f t="shared" si="7"/>
        <v>8</v>
      </c>
      <c r="R59" s="45">
        <f t="shared" si="8"/>
        <v>6.4000000000000057E-2</v>
      </c>
      <c r="S59" s="44" t="str">
        <f t="shared" si="9"/>
        <v>GROWTH</v>
      </c>
      <c r="T59" s="43">
        <v>60</v>
      </c>
      <c r="U59" s="46" t="str">
        <f t="shared" si="10"/>
        <v>jAN</v>
      </c>
      <c r="V59" s="42">
        <v>60</v>
      </c>
      <c r="W59" s="47">
        <f t="shared" si="11"/>
        <v>73</v>
      </c>
      <c r="X59" s="48">
        <f t="shared" si="12"/>
        <v>1.2166666666666668</v>
      </c>
      <c r="Y59" s="47" t="str">
        <f t="shared" si="13"/>
        <v>GROWTH</v>
      </c>
      <c r="Z59" s="138">
        <v>0</v>
      </c>
      <c r="AA59" s="133"/>
      <c r="AB59" s="138" t="s">
        <v>121</v>
      </c>
      <c r="AC59" s="27"/>
    </row>
    <row r="60" spans="1:29" s="139" customFormat="1" ht="13.8">
      <c r="A60" s="138" t="s">
        <v>121</v>
      </c>
      <c r="B60" s="134" t="s">
        <v>3920</v>
      </c>
      <c r="C60" s="144" t="s">
        <v>261</v>
      </c>
      <c r="D60" s="144">
        <v>1000003948</v>
      </c>
      <c r="E60" s="144" t="s">
        <v>262</v>
      </c>
      <c r="F60" s="137">
        <v>45422</v>
      </c>
      <c r="G60" s="40" t="str">
        <f t="shared" si="2"/>
        <v>Targeted Dealer</v>
      </c>
      <c r="H60" s="40"/>
      <c r="I60" s="41">
        <v>150</v>
      </c>
      <c r="J60" s="41">
        <f t="shared" si="3"/>
        <v>150</v>
      </c>
      <c r="K60" s="43">
        <v>13</v>
      </c>
      <c r="L60" s="43">
        <f t="shared" si="4"/>
        <v>137</v>
      </c>
      <c r="M60" s="43">
        <f t="shared" si="5"/>
        <v>8.6666666666666661</v>
      </c>
      <c r="N60" s="42">
        <v>24</v>
      </c>
      <c r="O60" s="45" t="str">
        <f t="shared" si="6"/>
        <v>DEC</v>
      </c>
      <c r="P60" s="42">
        <v>24</v>
      </c>
      <c r="Q60" s="44">
        <f t="shared" si="7"/>
        <v>-11</v>
      </c>
      <c r="R60" s="45">
        <f t="shared" si="8"/>
        <v>-0.45833333333333337</v>
      </c>
      <c r="S60" s="44" t="str">
        <f t="shared" si="9"/>
        <v>DEGROWTH</v>
      </c>
      <c r="T60" s="43">
        <v>210</v>
      </c>
      <c r="U60" s="46" t="str">
        <f t="shared" si="10"/>
        <v>jAN</v>
      </c>
      <c r="V60" s="42">
        <v>210</v>
      </c>
      <c r="W60" s="47">
        <f t="shared" si="11"/>
        <v>-197</v>
      </c>
      <c r="X60" s="48">
        <f t="shared" si="12"/>
        <v>-0.93809523809523809</v>
      </c>
      <c r="Y60" s="47" t="str">
        <f t="shared" si="13"/>
        <v>DEGROWTH</v>
      </c>
      <c r="Z60" s="138">
        <v>0</v>
      </c>
      <c r="AA60" s="133"/>
      <c r="AB60" s="138" t="s">
        <v>121</v>
      </c>
      <c r="AC60" s="27"/>
    </row>
    <row r="61" spans="1:29" s="139" customFormat="1" ht="13.8">
      <c r="A61" s="138" t="s">
        <v>121</v>
      </c>
      <c r="B61" s="134" t="s">
        <v>3920</v>
      </c>
      <c r="C61" s="144" t="s">
        <v>263</v>
      </c>
      <c r="D61" s="144">
        <v>1000003973</v>
      </c>
      <c r="E61" s="144" t="s">
        <v>264</v>
      </c>
      <c r="F61" s="137">
        <v>45430</v>
      </c>
      <c r="G61" s="40" t="str">
        <f t="shared" si="2"/>
        <v>Targeted Dealer</v>
      </c>
      <c r="H61" s="40"/>
      <c r="I61" s="41">
        <v>150</v>
      </c>
      <c r="J61" s="41">
        <f t="shared" si="3"/>
        <v>150</v>
      </c>
      <c r="K61" s="43">
        <v>20</v>
      </c>
      <c r="L61" s="43">
        <f t="shared" si="4"/>
        <v>130</v>
      </c>
      <c r="M61" s="43">
        <f t="shared" si="5"/>
        <v>13.333333333333334</v>
      </c>
      <c r="N61" s="42">
        <v>60</v>
      </c>
      <c r="O61" s="45" t="str">
        <f t="shared" si="6"/>
        <v>DEC</v>
      </c>
      <c r="P61" s="42">
        <v>60</v>
      </c>
      <c r="Q61" s="44">
        <f t="shared" si="7"/>
        <v>-40</v>
      </c>
      <c r="R61" s="45">
        <f t="shared" si="8"/>
        <v>-0.66666666666666674</v>
      </c>
      <c r="S61" s="44" t="str">
        <f t="shared" si="9"/>
        <v>DEGROWTH</v>
      </c>
      <c r="T61" s="43">
        <v>90</v>
      </c>
      <c r="U61" s="46" t="str">
        <f t="shared" si="10"/>
        <v>jAN</v>
      </c>
      <c r="V61" s="42">
        <v>90</v>
      </c>
      <c r="W61" s="47">
        <f t="shared" si="11"/>
        <v>-70</v>
      </c>
      <c r="X61" s="48">
        <f t="shared" si="12"/>
        <v>-0.77777777777777779</v>
      </c>
      <c r="Y61" s="47" t="str">
        <f t="shared" si="13"/>
        <v>DEGROWTH</v>
      </c>
      <c r="Z61" s="138">
        <v>0</v>
      </c>
      <c r="AA61" s="133"/>
      <c r="AB61" s="138" t="s">
        <v>121</v>
      </c>
      <c r="AC61" s="27"/>
    </row>
    <row r="62" spans="1:29" s="139" customFormat="1" ht="13.8">
      <c r="A62" s="138" t="s">
        <v>121</v>
      </c>
      <c r="B62" s="134" t="s">
        <v>3920</v>
      </c>
      <c r="C62" s="144" t="s">
        <v>265</v>
      </c>
      <c r="D62" s="144">
        <v>1000003966</v>
      </c>
      <c r="E62" s="144" t="s">
        <v>266</v>
      </c>
      <c r="F62" s="137">
        <v>45433</v>
      </c>
      <c r="G62" s="40" t="str">
        <f t="shared" si="2"/>
        <v>Targeted Dealer</v>
      </c>
      <c r="H62" s="40"/>
      <c r="I62" s="41">
        <v>37</v>
      </c>
      <c r="J62" s="41">
        <f t="shared" si="3"/>
        <v>37</v>
      </c>
      <c r="K62" s="43">
        <v>17</v>
      </c>
      <c r="L62" s="43">
        <f t="shared" si="4"/>
        <v>20</v>
      </c>
      <c r="M62" s="43">
        <f t="shared" si="5"/>
        <v>45.945945945945944</v>
      </c>
      <c r="N62" s="42">
        <v>33</v>
      </c>
      <c r="O62" s="45" t="str">
        <f t="shared" si="6"/>
        <v>DEC</v>
      </c>
      <c r="P62" s="42">
        <v>33</v>
      </c>
      <c r="Q62" s="44">
        <f t="shared" si="7"/>
        <v>-16</v>
      </c>
      <c r="R62" s="45">
        <f t="shared" si="8"/>
        <v>-0.48484848484848486</v>
      </c>
      <c r="S62" s="44" t="str">
        <f t="shared" si="9"/>
        <v>DEGROWTH</v>
      </c>
      <c r="T62" s="43">
        <v>40</v>
      </c>
      <c r="U62" s="46" t="str">
        <f t="shared" si="10"/>
        <v>jAN</v>
      </c>
      <c r="V62" s="42">
        <v>40</v>
      </c>
      <c r="W62" s="47">
        <f t="shared" si="11"/>
        <v>-23</v>
      </c>
      <c r="X62" s="48">
        <f t="shared" si="12"/>
        <v>-0.57499999999999996</v>
      </c>
      <c r="Y62" s="47" t="str">
        <f t="shared" si="13"/>
        <v>DEGROWTH</v>
      </c>
      <c r="Z62" s="138">
        <v>0</v>
      </c>
      <c r="AA62" s="133"/>
      <c r="AB62" s="138" t="s">
        <v>121</v>
      </c>
      <c r="AC62" s="27"/>
    </row>
    <row r="63" spans="1:29" s="139" customFormat="1" ht="13.8">
      <c r="A63" s="138" t="s">
        <v>121</v>
      </c>
      <c r="B63" s="134" t="s">
        <v>3920</v>
      </c>
      <c r="C63" s="144" t="s">
        <v>267</v>
      </c>
      <c r="D63" s="144">
        <v>1000004002</v>
      </c>
      <c r="E63" s="144" t="s">
        <v>268</v>
      </c>
      <c r="F63" s="137">
        <v>45450</v>
      </c>
      <c r="G63" s="40" t="str">
        <f t="shared" si="2"/>
        <v>Targeted Dealer</v>
      </c>
      <c r="H63" s="40"/>
      <c r="I63" s="41">
        <v>100</v>
      </c>
      <c r="J63" s="41">
        <f t="shared" si="3"/>
        <v>100</v>
      </c>
      <c r="K63" s="43">
        <v>78</v>
      </c>
      <c r="L63" s="43">
        <f t="shared" si="4"/>
        <v>22</v>
      </c>
      <c r="M63" s="43">
        <f t="shared" si="5"/>
        <v>78</v>
      </c>
      <c r="N63" s="42">
        <v>83</v>
      </c>
      <c r="O63" s="45" t="str">
        <f t="shared" si="6"/>
        <v>DEC</v>
      </c>
      <c r="P63" s="42">
        <v>83</v>
      </c>
      <c r="Q63" s="44">
        <f t="shared" si="7"/>
        <v>-5</v>
      </c>
      <c r="R63" s="45">
        <f t="shared" si="8"/>
        <v>-6.0240963855421659E-2</v>
      </c>
      <c r="S63" s="44" t="str">
        <f t="shared" si="9"/>
        <v>DEGROWTH</v>
      </c>
      <c r="T63" s="43">
        <v>70</v>
      </c>
      <c r="U63" s="46" t="str">
        <f t="shared" si="10"/>
        <v>jAN</v>
      </c>
      <c r="V63" s="42">
        <v>70</v>
      </c>
      <c r="W63" s="47">
        <f t="shared" si="11"/>
        <v>8</v>
      </c>
      <c r="X63" s="48">
        <f t="shared" si="12"/>
        <v>0.11428571428571432</v>
      </c>
      <c r="Y63" s="47" t="str">
        <f t="shared" si="13"/>
        <v>GROWTH</v>
      </c>
      <c r="Z63" s="138">
        <v>0</v>
      </c>
      <c r="AA63" s="133"/>
      <c r="AB63" s="138" t="s">
        <v>121</v>
      </c>
      <c r="AC63" s="27"/>
    </row>
    <row r="64" spans="1:29" s="139" customFormat="1" ht="13.8">
      <c r="A64" s="138" t="s">
        <v>121</v>
      </c>
      <c r="B64" s="134" t="s">
        <v>12</v>
      </c>
      <c r="C64" s="144" t="s">
        <v>269</v>
      </c>
      <c r="D64" s="144">
        <v>1000004044</v>
      </c>
      <c r="E64" s="144" t="s">
        <v>270</v>
      </c>
      <c r="F64" s="137">
        <v>45490</v>
      </c>
      <c r="G64" s="40" t="str">
        <f t="shared" si="2"/>
        <v>Targeted Dealer</v>
      </c>
      <c r="H64" s="40"/>
      <c r="I64" s="41">
        <v>60</v>
      </c>
      <c r="J64" s="41">
        <f t="shared" si="3"/>
        <v>60</v>
      </c>
      <c r="K64" s="43">
        <v>33</v>
      </c>
      <c r="L64" s="43">
        <f t="shared" si="4"/>
        <v>27</v>
      </c>
      <c r="M64" s="43">
        <f t="shared" si="5"/>
        <v>55</v>
      </c>
      <c r="N64" s="42">
        <v>20</v>
      </c>
      <c r="O64" s="45" t="str">
        <f t="shared" si="6"/>
        <v>DEC</v>
      </c>
      <c r="P64" s="42">
        <v>20</v>
      </c>
      <c r="Q64" s="44">
        <f t="shared" si="7"/>
        <v>13</v>
      </c>
      <c r="R64" s="45">
        <f t="shared" si="8"/>
        <v>0.64999999999999991</v>
      </c>
      <c r="S64" s="44" t="str">
        <f t="shared" si="9"/>
        <v>GROWTH</v>
      </c>
      <c r="T64" s="43">
        <v>40</v>
      </c>
      <c r="U64" s="46" t="str">
        <f t="shared" si="10"/>
        <v>jAN</v>
      </c>
      <c r="V64" s="42">
        <v>40</v>
      </c>
      <c r="W64" s="47">
        <f t="shared" si="11"/>
        <v>-7</v>
      </c>
      <c r="X64" s="48">
        <f t="shared" si="12"/>
        <v>-0.17500000000000004</v>
      </c>
      <c r="Y64" s="47" t="str">
        <f t="shared" si="13"/>
        <v>DEGROWTH</v>
      </c>
      <c r="Z64" s="138">
        <v>0</v>
      </c>
      <c r="AA64" s="133"/>
      <c r="AB64" s="138" t="s">
        <v>121</v>
      </c>
      <c r="AC64" s="27"/>
    </row>
    <row r="65" spans="1:29" s="139" customFormat="1" ht="13.8">
      <c r="A65" s="138" t="s">
        <v>121</v>
      </c>
      <c r="B65" s="134" t="s">
        <v>12</v>
      </c>
      <c r="C65" s="144" t="s">
        <v>271</v>
      </c>
      <c r="D65" s="144">
        <v>1000004043</v>
      </c>
      <c r="E65" s="144" t="s">
        <v>272</v>
      </c>
      <c r="F65" s="137">
        <v>45490</v>
      </c>
      <c r="G65" s="40" t="str">
        <f t="shared" si="2"/>
        <v>Targeted Dealer</v>
      </c>
      <c r="H65" s="40"/>
      <c r="I65" s="41">
        <v>39</v>
      </c>
      <c r="J65" s="41">
        <f t="shared" si="3"/>
        <v>39</v>
      </c>
      <c r="K65" s="43">
        <v>38</v>
      </c>
      <c r="L65" s="43">
        <f t="shared" si="4"/>
        <v>1</v>
      </c>
      <c r="M65" s="43">
        <f t="shared" si="5"/>
        <v>97.435897435897431</v>
      </c>
      <c r="N65" s="42">
        <v>20</v>
      </c>
      <c r="O65" s="45" t="str">
        <f t="shared" si="6"/>
        <v>DEC</v>
      </c>
      <c r="P65" s="42">
        <v>20</v>
      </c>
      <c r="Q65" s="44">
        <f t="shared" si="7"/>
        <v>18</v>
      </c>
      <c r="R65" s="45">
        <f t="shared" si="8"/>
        <v>0.89999999999999991</v>
      </c>
      <c r="S65" s="44" t="str">
        <f t="shared" si="9"/>
        <v>GROWTH</v>
      </c>
      <c r="T65" s="43">
        <v>26</v>
      </c>
      <c r="U65" s="46" t="str">
        <f t="shared" si="10"/>
        <v>jAN</v>
      </c>
      <c r="V65" s="42">
        <v>26</v>
      </c>
      <c r="W65" s="47">
        <f t="shared" si="11"/>
        <v>12</v>
      </c>
      <c r="X65" s="48">
        <f t="shared" si="12"/>
        <v>0.46153846153846145</v>
      </c>
      <c r="Y65" s="47" t="str">
        <f t="shared" si="13"/>
        <v>GROWTH</v>
      </c>
      <c r="Z65" s="138">
        <v>1</v>
      </c>
      <c r="AA65" s="133"/>
      <c r="AB65" s="138" t="s">
        <v>121</v>
      </c>
      <c r="AC65" s="27"/>
    </row>
    <row r="66" spans="1:29" s="139" customFormat="1" ht="13.8">
      <c r="A66" s="138" t="s">
        <v>121</v>
      </c>
      <c r="B66" s="134" t="s">
        <v>3920</v>
      </c>
      <c r="C66" s="144" t="s">
        <v>279</v>
      </c>
      <c r="D66" s="144">
        <v>1000004099</v>
      </c>
      <c r="E66" s="144" t="s">
        <v>280</v>
      </c>
      <c r="F66" s="137">
        <v>45532</v>
      </c>
      <c r="G66" s="40" t="str">
        <f t="shared" si="2"/>
        <v>Targeted Dealer</v>
      </c>
      <c r="H66" s="40"/>
      <c r="I66" s="41">
        <v>20</v>
      </c>
      <c r="J66" s="41">
        <f t="shared" si="3"/>
        <v>20</v>
      </c>
      <c r="K66" s="43">
        <v>20</v>
      </c>
      <c r="L66" s="43">
        <f t="shared" si="4"/>
        <v>0</v>
      </c>
      <c r="M66" s="43">
        <f t="shared" si="5"/>
        <v>100</v>
      </c>
      <c r="N66" s="42">
        <v>20</v>
      </c>
      <c r="O66" s="45" t="str">
        <f t="shared" si="6"/>
        <v>DEC</v>
      </c>
      <c r="P66" s="42">
        <v>20</v>
      </c>
      <c r="Q66" s="44">
        <f t="shared" si="7"/>
        <v>0</v>
      </c>
      <c r="R66" s="45">
        <f t="shared" si="8"/>
        <v>0</v>
      </c>
      <c r="S66" s="44" t="str">
        <f t="shared" si="9"/>
        <v>GROWTH</v>
      </c>
      <c r="T66" s="43">
        <v>20</v>
      </c>
      <c r="U66" s="46" t="str">
        <f t="shared" si="10"/>
        <v>jAN</v>
      </c>
      <c r="V66" s="42">
        <v>20</v>
      </c>
      <c r="W66" s="47">
        <f t="shared" si="11"/>
        <v>0</v>
      </c>
      <c r="X66" s="48">
        <f t="shared" si="12"/>
        <v>0</v>
      </c>
      <c r="Y66" s="47" t="str">
        <f t="shared" si="13"/>
        <v>GROWTH</v>
      </c>
      <c r="Z66" s="138">
        <v>0</v>
      </c>
      <c r="AA66" s="133"/>
      <c r="AB66" s="138" t="s">
        <v>121</v>
      </c>
      <c r="AC66" s="27"/>
    </row>
    <row r="67" spans="1:29" s="139" customFormat="1" ht="13.8">
      <c r="A67" s="133" t="s">
        <v>121</v>
      </c>
      <c r="B67" s="141" t="s">
        <v>281</v>
      </c>
      <c r="C67" s="135" t="s">
        <v>282</v>
      </c>
      <c r="D67" s="135">
        <v>1000000618</v>
      </c>
      <c r="E67" s="136" t="s">
        <v>283</v>
      </c>
      <c r="F67" s="137">
        <v>41135</v>
      </c>
      <c r="G67" s="40" t="str">
        <f t="shared" si="2"/>
        <v>Targeted Dealer</v>
      </c>
      <c r="H67" s="40"/>
      <c r="I67" s="41">
        <v>760</v>
      </c>
      <c r="J67" s="41">
        <f t="shared" si="3"/>
        <v>760</v>
      </c>
      <c r="K67" s="43">
        <v>640</v>
      </c>
      <c r="L67" s="43">
        <f t="shared" si="4"/>
        <v>120</v>
      </c>
      <c r="M67" s="43">
        <f t="shared" si="5"/>
        <v>84.21052631578948</v>
      </c>
      <c r="N67" s="42">
        <v>740</v>
      </c>
      <c r="O67" s="45" t="str">
        <f t="shared" si="6"/>
        <v>DEC</v>
      </c>
      <c r="P67" s="42">
        <v>740</v>
      </c>
      <c r="Q67" s="44">
        <f t="shared" si="7"/>
        <v>-100</v>
      </c>
      <c r="R67" s="45">
        <f t="shared" si="8"/>
        <v>-0.13513513513513509</v>
      </c>
      <c r="S67" s="44" t="str">
        <f t="shared" si="9"/>
        <v>DEGROWTH</v>
      </c>
      <c r="T67" s="43">
        <v>620</v>
      </c>
      <c r="U67" s="46" t="str">
        <f t="shared" si="10"/>
        <v>jAN</v>
      </c>
      <c r="V67" s="42">
        <v>620</v>
      </c>
      <c r="W67" s="47">
        <f t="shared" si="11"/>
        <v>20</v>
      </c>
      <c r="X67" s="48">
        <f t="shared" si="12"/>
        <v>3.2258064516129004E-2</v>
      </c>
      <c r="Y67" s="47" t="str">
        <f t="shared" si="13"/>
        <v>GROWTH</v>
      </c>
      <c r="Z67" s="138">
        <v>0</v>
      </c>
      <c r="AA67" s="133"/>
      <c r="AB67" s="133" t="s">
        <v>121</v>
      </c>
      <c r="AC67" s="27"/>
    </row>
    <row r="68" spans="1:29" s="139" customFormat="1" ht="13.8">
      <c r="A68" s="133" t="s">
        <v>121</v>
      </c>
      <c r="B68" s="141" t="s">
        <v>281</v>
      </c>
      <c r="C68" s="135" t="s">
        <v>286</v>
      </c>
      <c r="D68" s="135">
        <v>1000000615</v>
      </c>
      <c r="E68" s="136" t="s">
        <v>287</v>
      </c>
      <c r="F68" s="137">
        <v>42044</v>
      </c>
      <c r="G68" s="40" t="str">
        <f t="shared" ref="G68:G131" si="14">IF(I68&gt;0,"Targeted Dealer","-")</f>
        <v>Targeted Dealer</v>
      </c>
      <c r="H68" s="40"/>
      <c r="I68" s="41">
        <v>80</v>
      </c>
      <c r="J68" s="41">
        <f t="shared" ref="J68:J131" si="15">I68/$J$1*($J$1-$E$1)</f>
        <v>80</v>
      </c>
      <c r="K68" s="43">
        <v>0</v>
      </c>
      <c r="L68" s="43">
        <f t="shared" ref="L68:L131" si="16">I68-K68</f>
        <v>80</v>
      </c>
      <c r="M68" s="43">
        <f t="shared" ref="M68:M131" si="17">IFERROR((K68/J68%),"-")</f>
        <v>0</v>
      </c>
      <c r="N68" s="42">
        <v>0</v>
      </c>
      <c r="O68" s="45" t="str">
        <f t="shared" ref="O68:O131" si="18">IF(F68&lt;=$P$2,"DEC","")</f>
        <v>DEC</v>
      </c>
      <c r="P68" s="42">
        <v>0</v>
      </c>
      <c r="Q68" s="44">
        <f t="shared" ref="Q68:Q131" si="19">K68-P68</f>
        <v>0</v>
      </c>
      <c r="R68" s="45" t="str">
        <f t="shared" ref="R68:R131" si="20">IFERROR(IF(O68="Dec",(K68/P68-1))," ")</f>
        <v xml:space="preserve"> </v>
      </c>
      <c r="S68" s="44" t="b">
        <f t="shared" ref="S68:S131" si="21">IF(N68&gt;0,IF(O68="","-",IF(R68&lt;0%,"DEGROWTH","GROWTH")))</f>
        <v>0</v>
      </c>
      <c r="T68" s="43">
        <v>0</v>
      </c>
      <c r="U68" s="46" t="str">
        <f t="shared" ref="U68:U131" si="22">IF(F68&lt;=$V$2,"jAN","")</f>
        <v>jAN</v>
      </c>
      <c r="V68" s="42">
        <v>0</v>
      </c>
      <c r="W68" s="47">
        <f t="shared" ref="W68:W131" si="23">K68-V68</f>
        <v>0</v>
      </c>
      <c r="X68" s="48">
        <f t="shared" ref="X68:X131" si="24">IFERROR(IF(U68="Jan",(K68/V68-1)),0)</f>
        <v>0</v>
      </c>
      <c r="Y68" s="47" t="b">
        <f t="shared" ref="Y68:Y131" si="25">IF(T68&gt;0,IF(U68="","-",IF(X68&lt;0%,"DEGROWTH","GROWTH")))</f>
        <v>0</v>
      </c>
      <c r="Z68" s="138">
        <v>1</v>
      </c>
      <c r="AA68" s="133"/>
      <c r="AB68" s="133" t="s">
        <v>121</v>
      </c>
      <c r="AC68" s="27"/>
    </row>
    <row r="69" spans="1:29" s="139" customFormat="1" ht="13.8">
      <c r="A69" s="133" t="s">
        <v>121</v>
      </c>
      <c r="B69" s="141" t="s">
        <v>281</v>
      </c>
      <c r="C69" s="135" t="s">
        <v>288</v>
      </c>
      <c r="D69" s="135">
        <v>1000000616</v>
      </c>
      <c r="E69" s="136" t="s">
        <v>289</v>
      </c>
      <c r="F69" s="137">
        <v>42254</v>
      </c>
      <c r="G69" s="40" t="str">
        <f t="shared" si="14"/>
        <v>Targeted Dealer</v>
      </c>
      <c r="H69" s="40"/>
      <c r="I69" s="41">
        <v>100</v>
      </c>
      <c r="J69" s="41">
        <f t="shared" si="15"/>
        <v>100</v>
      </c>
      <c r="K69" s="43">
        <v>40</v>
      </c>
      <c r="L69" s="43">
        <f t="shared" si="16"/>
        <v>60</v>
      </c>
      <c r="M69" s="43">
        <f t="shared" si="17"/>
        <v>40</v>
      </c>
      <c r="N69" s="42">
        <v>40</v>
      </c>
      <c r="O69" s="45" t="str">
        <f t="shared" si="18"/>
        <v>DEC</v>
      </c>
      <c r="P69" s="42">
        <v>40</v>
      </c>
      <c r="Q69" s="44">
        <f t="shared" si="19"/>
        <v>0</v>
      </c>
      <c r="R69" s="45">
        <f t="shared" si="20"/>
        <v>0</v>
      </c>
      <c r="S69" s="44" t="str">
        <f t="shared" si="21"/>
        <v>GROWTH</v>
      </c>
      <c r="T69" s="43">
        <v>22</v>
      </c>
      <c r="U69" s="46" t="str">
        <f t="shared" si="22"/>
        <v>jAN</v>
      </c>
      <c r="V69" s="42">
        <v>22</v>
      </c>
      <c r="W69" s="47">
        <f t="shared" si="23"/>
        <v>18</v>
      </c>
      <c r="X69" s="48">
        <f t="shared" si="24"/>
        <v>0.81818181818181812</v>
      </c>
      <c r="Y69" s="47" t="str">
        <f t="shared" si="25"/>
        <v>GROWTH</v>
      </c>
      <c r="Z69" s="138">
        <v>0</v>
      </c>
      <c r="AA69" s="133"/>
      <c r="AB69" s="133" t="s">
        <v>121</v>
      </c>
      <c r="AC69" s="27"/>
    </row>
    <row r="70" spans="1:29" s="139" customFormat="1" ht="13.8">
      <c r="A70" s="133" t="s">
        <v>121</v>
      </c>
      <c r="B70" s="141" t="s">
        <v>281</v>
      </c>
      <c r="C70" s="135" t="s">
        <v>290</v>
      </c>
      <c r="D70" s="135">
        <v>1000001007</v>
      </c>
      <c r="E70" s="136" t="s">
        <v>291</v>
      </c>
      <c r="F70" s="137">
        <v>43832</v>
      </c>
      <c r="G70" s="40" t="str">
        <f t="shared" si="14"/>
        <v>Targeted Dealer</v>
      </c>
      <c r="H70" s="40"/>
      <c r="I70" s="41">
        <v>380</v>
      </c>
      <c r="J70" s="41">
        <f t="shared" si="15"/>
        <v>380</v>
      </c>
      <c r="K70" s="43">
        <v>280</v>
      </c>
      <c r="L70" s="43">
        <f t="shared" si="16"/>
        <v>100</v>
      </c>
      <c r="M70" s="43">
        <f t="shared" si="17"/>
        <v>73.684210526315795</v>
      </c>
      <c r="N70" s="42">
        <v>280</v>
      </c>
      <c r="O70" s="45" t="str">
        <f t="shared" si="18"/>
        <v>DEC</v>
      </c>
      <c r="P70" s="42">
        <v>280</v>
      </c>
      <c r="Q70" s="44">
        <f t="shared" si="19"/>
        <v>0</v>
      </c>
      <c r="R70" s="45">
        <f t="shared" si="20"/>
        <v>0</v>
      </c>
      <c r="S70" s="44" t="str">
        <f t="shared" si="21"/>
        <v>GROWTH</v>
      </c>
      <c r="T70" s="43">
        <v>270</v>
      </c>
      <c r="U70" s="46" t="str">
        <f t="shared" si="22"/>
        <v>jAN</v>
      </c>
      <c r="V70" s="42">
        <v>270</v>
      </c>
      <c r="W70" s="47">
        <f t="shared" si="23"/>
        <v>10</v>
      </c>
      <c r="X70" s="48">
        <f t="shared" si="24"/>
        <v>3.7037037037036979E-2</v>
      </c>
      <c r="Y70" s="47" t="str">
        <f t="shared" si="25"/>
        <v>GROWTH</v>
      </c>
      <c r="Z70" s="138">
        <v>0</v>
      </c>
      <c r="AA70" s="133"/>
      <c r="AB70" s="133" t="s">
        <v>121</v>
      </c>
      <c r="AC70" s="27"/>
    </row>
    <row r="71" spans="1:29" s="139" customFormat="1" ht="13.8">
      <c r="A71" s="133" t="s">
        <v>121</v>
      </c>
      <c r="B71" s="141" t="s">
        <v>281</v>
      </c>
      <c r="C71" s="135" t="s">
        <v>292</v>
      </c>
      <c r="D71" s="135">
        <v>1000001008</v>
      </c>
      <c r="E71" s="136" t="s">
        <v>293</v>
      </c>
      <c r="F71" s="137">
        <v>43832</v>
      </c>
      <c r="G71" s="40" t="str">
        <f t="shared" si="14"/>
        <v>Targeted Dealer</v>
      </c>
      <c r="H71" s="40"/>
      <c r="I71" s="41">
        <v>380</v>
      </c>
      <c r="J71" s="41">
        <f t="shared" si="15"/>
        <v>380</v>
      </c>
      <c r="K71" s="43">
        <v>280</v>
      </c>
      <c r="L71" s="43">
        <f t="shared" si="16"/>
        <v>100</v>
      </c>
      <c r="M71" s="43">
        <f t="shared" si="17"/>
        <v>73.684210526315795</v>
      </c>
      <c r="N71" s="42">
        <v>380</v>
      </c>
      <c r="O71" s="45" t="str">
        <f t="shared" si="18"/>
        <v>DEC</v>
      </c>
      <c r="P71" s="42">
        <v>380</v>
      </c>
      <c r="Q71" s="44">
        <f t="shared" si="19"/>
        <v>-100</v>
      </c>
      <c r="R71" s="45">
        <f t="shared" si="20"/>
        <v>-0.26315789473684215</v>
      </c>
      <c r="S71" s="44" t="str">
        <f t="shared" si="21"/>
        <v>DEGROWTH</v>
      </c>
      <c r="T71" s="43">
        <v>307.5</v>
      </c>
      <c r="U71" s="46" t="str">
        <f t="shared" si="22"/>
        <v>jAN</v>
      </c>
      <c r="V71" s="42">
        <v>307.5</v>
      </c>
      <c r="W71" s="47">
        <f t="shared" si="23"/>
        <v>-27.5</v>
      </c>
      <c r="X71" s="48">
        <f t="shared" si="24"/>
        <v>-8.9430894308943132E-2</v>
      </c>
      <c r="Y71" s="47" t="str">
        <f t="shared" si="25"/>
        <v>DEGROWTH</v>
      </c>
      <c r="Z71" s="138">
        <v>0</v>
      </c>
      <c r="AA71" s="133"/>
      <c r="AB71" s="133" t="s">
        <v>121</v>
      </c>
      <c r="AC71" s="27"/>
    </row>
    <row r="72" spans="1:29" s="139" customFormat="1" ht="13.8">
      <c r="A72" s="133" t="s">
        <v>121</v>
      </c>
      <c r="B72" s="141" t="s">
        <v>281</v>
      </c>
      <c r="C72" s="135" t="s">
        <v>294</v>
      </c>
      <c r="D72" s="135">
        <v>1000000652</v>
      </c>
      <c r="E72" s="136" t="s">
        <v>295</v>
      </c>
      <c r="F72" s="137">
        <v>43906</v>
      </c>
      <c r="G72" s="40" t="str">
        <f t="shared" si="14"/>
        <v>Targeted Dealer</v>
      </c>
      <c r="H72" s="40"/>
      <c r="I72" s="41">
        <v>80</v>
      </c>
      <c r="J72" s="41">
        <f t="shared" si="15"/>
        <v>80</v>
      </c>
      <c r="K72" s="43">
        <v>40</v>
      </c>
      <c r="L72" s="43">
        <f t="shared" si="16"/>
        <v>40</v>
      </c>
      <c r="M72" s="43">
        <f t="shared" si="17"/>
        <v>50</v>
      </c>
      <c r="N72" s="42">
        <v>60</v>
      </c>
      <c r="O72" s="45" t="str">
        <f t="shared" si="18"/>
        <v>DEC</v>
      </c>
      <c r="P72" s="42">
        <v>60</v>
      </c>
      <c r="Q72" s="44">
        <f t="shared" si="19"/>
        <v>-20</v>
      </c>
      <c r="R72" s="45">
        <f t="shared" si="20"/>
        <v>-0.33333333333333337</v>
      </c>
      <c r="S72" s="44" t="str">
        <f t="shared" si="21"/>
        <v>DEGROWTH</v>
      </c>
      <c r="T72" s="43">
        <v>60</v>
      </c>
      <c r="U72" s="46" t="str">
        <f t="shared" si="22"/>
        <v>jAN</v>
      </c>
      <c r="V72" s="42">
        <v>60</v>
      </c>
      <c r="W72" s="47">
        <f t="shared" si="23"/>
        <v>-20</v>
      </c>
      <c r="X72" s="48">
        <f t="shared" si="24"/>
        <v>-0.33333333333333337</v>
      </c>
      <c r="Y72" s="47" t="str">
        <f t="shared" si="25"/>
        <v>DEGROWTH</v>
      </c>
      <c r="Z72" s="138">
        <v>0</v>
      </c>
      <c r="AA72" s="133"/>
      <c r="AB72" s="133" t="s">
        <v>121</v>
      </c>
      <c r="AC72" s="27"/>
    </row>
    <row r="73" spans="1:29" s="139" customFormat="1" ht="13.8">
      <c r="A73" s="133" t="s">
        <v>121</v>
      </c>
      <c r="B73" s="141" t="s">
        <v>281</v>
      </c>
      <c r="C73" s="135" t="s">
        <v>296</v>
      </c>
      <c r="D73" s="135">
        <v>1000001006</v>
      </c>
      <c r="E73" s="136" t="s">
        <v>297</v>
      </c>
      <c r="F73" s="137">
        <v>44459</v>
      </c>
      <c r="G73" s="40" t="str">
        <f t="shared" si="14"/>
        <v>Targeted Dealer</v>
      </c>
      <c r="H73" s="40"/>
      <c r="I73" s="41">
        <v>100</v>
      </c>
      <c r="J73" s="41">
        <f t="shared" si="15"/>
        <v>100</v>
      </c>
      <c r="K73" s="43">
        <v>60</v>
      </c>
      <c r="L73" s="43">
        <f t="shared" si="16"/>
        <v>40</v>
      </c>
      <c r="M73" s="43">
        <f t="shared" si="17"/>
        <v>60</v>
      </c>
      <c r="N73" s="42">
        <v>80</v>
      </c>
      <c r="O73" s="45" t="str">
        <f t="shared" si="18"/>
        <v>DEC</v>
      </c>
      <c r="P73" s="42">
        <v>80</v>
      </c>
      <c r="Q73" s="44">
        <f t="shared" si="19"/>
        <v>-20</v>
      </c>
      <c r="R73" s="45">
        <f t="shared" si="20"/>
        <v>-0.25</v>
      </c>
      <c r="S73" s="44" t="str">
        <f t="shared" si="21"/>
        <v>DEGROWTH</v>
      </c>
      <c r="T73" s="43">
        <v>22</v>
      </c>
      <c r="U73" s="46" t="str">
        <f t="shared" si="22"/>
        <v>jAN</v>
      </c>
      <c r="V73" s="42">
        <v>22</v>
      </c>
      <c r="W73" s="47">
        <f t="shared" si="23"/>
        <v>38</v>
      </c>
      <c r="X73" s="48">
        <f t="shared" si="24"/>
        <v>1.7272727272727271</v>
      </c>
      <c r="Y73" s="47" t="str">
        <f t="shared" si="25"/>
        <v>GROWTH</v>
      </c>
      <c r="Z73" s="138">
        <v>0</v>
      </c>
      <c r="AA73" s="133"/>
      <c r="AB73" s="133" t="s">
        <v>121</v>
      </c>
      <c r="AC73" s="27"/>
    </row>
    <row r="74" spans="1:29" s="139" customFormat="1" ht="13.8">
      <c r="A74" s="133" t="s">
        <v>121</v>
      </c>
      <c r="B74" s="141" t="s">
        <v>281</v>
      </c>
      <c r="C74" s="135" t="s">
        <v>298</v>
      </c>
      <c r="D74" s="135">
        <v>1000002620</v>
      </c>
      <c r="E74" s="136" t="s">
        <v>299</v>
      </c>
      <c r="F74" s="137">
        <v>44628</v>
      </c>
      <c r="G74" s="40" t="str">
        <f t="shared" si="14"/>
        <v>Targeted Dealer</v>
      </c>
      <c r="H74" s="40"/>
      <c r="I74" s="41">
        <v>125</v>
      </c>
      <c r="J74" s="41">
        <f t="shared" si="15"/>
        <v>125</v>
      </c>
      <c r="K74" s="43">
        <v>75</v>
      </c>
      <c r="L74" s="43">
        <f t="shared" si="16"/>
        <v>50</v>
      </c>
      <c r="M74" s="43">
        <f t="shared" si="17"/>
        <v>60</v>
      </c>
      <c r="N74" s="42">
        <v>125</v>
      </c>
      <c r="O74" s="45" t="str">
        <f t="shared" si="18"/>
        <v>DEC</v>
      </c>
      <c r="P74" s="42">
        <v>125</v>
      </c>
      <c r="Q74" s="44">
        <f t="shared" si="19"/>
        <v>-50</v>
      </c>
      <c r="R74" s="45">
        <f t="shared" si="20"/>
        <v>-0.4</v>
      </c>
      <c r="S74" s="44" t="str">
        <f t="shared" si="21"/>
        <v>DEGROWTH</v>
      </c>
      <c r="T74" s="43">
        <v>198.5</v>
      </c>
      <c r="U74" s="46" t="str">
        <f t="shared" si="22"/>
        <v>jAN</v>
      </c>
      <c r="V74" s="42">
        <v>198.5</v>
      </c>
      <c r="W74" s="47">
        <f t="shared" si="23"/>
        <v>-123.5</v>
      </c>
      <c r="X74" s="48">
        <f t="shared" si="24"/>
        <v>-0.62216624685138533</v>
      </c>
      <c r="Y74" s="47" t="str">
        <f t="shared" si="25"/>
        <v>DEGROWTH</v>
      </c>
      <c r="Z74" s="138">
        <v>0</v>
      </c>
      <c r="AA74" s="133"/>
      <c r="AB74" s="133" t="s">
        <v>121</v>
      </c>
      <c r="AC74" s="27"/>
    </row>
    <row r="75" spans="1:29" s="139" customFormat="1" ht="13.8">
      <c r="A75" s="133" t="s">
        <v>121</v>
      </c>
      <c r="B75" s="141" t="s">
        <v>281</v>
      </c>
      <c r="C75" s="135" t="s">
        <v>300</v>
      </c>
      <c r="D75" s="135">
        <v>1000003164</v>
      </c>
      <c r="E75" s="140" t="s">
        <v>301</v>
      </c>
      <c r="F75" s="137">
        <v>44916</v>
      </c>
      <c r="G75" s="40" t="str">
        <f t="shared" si="14"/>
        <v>Targeted Dealer</v>
      </c>
      <c r="H75" s="40"/>
      <c r="I75" s="41">
        <v>265</v>
      </c>
      <c r="J75" s="41">
        <f t="shared" si="15"/>
        <v>265</v>
      </c>
      <c r="K75" s="43">
        <v>150</v>
      </c>
      <c r="L75" s="43">
        <f t="shared" si="16"/>
        <v>115</v>
      </c>
      <c r="M75" s="43">
        <f t="shared" si="17"/>
        <v>56.60377358490566</v>
      </c>
      <c r="N75" s="42">
        <v>106</v>
      </c>
      <c r="O75" s="45" t="str">
        <f t="shared" si="18"/>
        <v>DEC</v>
      </c>
      <c r="P75" s="42">
        <v>106</v>
      </c>
      <c r="Q75" s="44">
        <f t="shared" si="19"/>
        <v>44</v>
      </c>
      <c r="R75" s="45">
        <f t="shared" si="20"/>
        <v>0.41509433962264142</v>
      </c>
      <c r="S75" s="44" t="str">
        <f t="shared" si="21"/>
        <v>GROWTH</v>
      </c>
      <c r="T75" s="43">
        <v>252</v>
      </c>
      <c r="U75" s="46" t="str">
        <f t="shared" si="22"/>
        <v>jAN</v>
      </c>
      <c r="V75" s="42">
        <v>252</v>
      </c>
      <c r="W75" s="47">
        <f t="shared" si="23"/>
        <v>-102</v>
      </c>
      <c r="X75" s="48">
        <f t="shared" si="24"/>
        <v>-0.40476190476190477</v>
      </c>
      <c r="Y75" s="47" t="str">
        <f t="shared" si="25"/>
        <v>DEGROWTH</v>
      </c>
      <c r="Z75" s="138">
        <v>0</v>
      </c>
      <c r="AA75" s="133"/>
      <c r="AB75" s="133" t="s">
        <v>121</v>
      </c>
      <c r="AC75" s="27"/>
    </row>
    <row r="76" spans="1:29" s="139" customFormat="1" ht="13.8">
      <c r="A76" s="138" t="s">
        <v>121</v>
      </c>
      <c r="B76" s="144" t="s">
        <v>15</v>
      </c>
      <c r="C76" s="144" t="s">
        <v>304</v>
      </c>
      <c r="D76" s="144">
        <v>1000004006</v>
      </c>
      <c r="E76" s="144" t="s">
        <v>305</v>
      </c>
      <c r="F76" s="137">
        <v>45456</v>
      </c>
      <c r="G76" s="40" t="str">
        <f t="shared" si="14"/>
        <v>Targeted Dealer</v>
      </c>
      <c r="H76" s="40"/>
      <c r="I76" s="41">
        <v>60</v>
      </c>
      <c r="J76" s="41">
        <f t="shared" si="15"/>
        <v>60</v>
      </c>
      <c r="K76" s="43">
        <v>60</v>
      </c>
      <c r="L76" s="43">
        <f t="shared" si="16"/>
        <v>0</v>
      </c>
      <c r="M76" s="43">
        <f t="shared" si="17"/>
        <v>100</v>
      </c>
      <c r="N76" s="42">
        <v>40</v>
      </c>
      <c r="O76" s="45" t="str">
        <f t="shared" si="18"/>
        <v>DEC</v>
      </c>
      <c r="P76" s="42">
        <v>40</v>
      </c>
      <c r="Q76" s="44">
        <f t="shared" si="19"/>
        <v>20</v>
      </c>
      <c r="R76" s="45">
        <f t="shared" si="20"/>
        <v>0.5</v>
      </c>
      <c r="S76" s="44" t="str">
        <f t="shared" si="21"/>
        <v>GROWTH</v>
      </c>
      <c r="T76" s="43">
        <v>39</v>
      </c>
      <c r="U76" s="46" t="str">
        <f t="shared" si="22"/>
        <v>jAN</v>
      </c>
      <c r="V76" s="42">
        <v>39</v>
      </c>
      <c r="W76" s="47">
        <f t="shared" si="23"/>
        <v>21</v>
      </c>
      <c r="X76" s="48">
        <f t="shared" si="24"/>
        <v>0.53846153846153855</v>
      </c>
      <c r="Y76" s="47" t="str">
        <f t="shared" si="25"/>
        <v>GROWTH</v>
      </c>
      <c r="Z76" s="138">
        <v>0</v>
      </c>
      <c r="AA76" s="133"/>
      <c r="AB76" s="138" t="s">
        <v>121</v>
      </c>
      <c r="AC76" s="27"/>
    </row>
    <row r="77" spans="1:29" s="139" customFormat="1" ht="13.8">
      <c r="A77" s="138" t="s">
        <v>121</v>
      </c>
      <c r="B77" s="144" t="s">
        <v>15</v>
      </c>
      <c r="C77" s="144" t="s">
        <v>306</v>
      </c>
      <c r="D77" s="146">
        <v>1000004090</v>
      </c>
      <c r="E77" s="146" t="s">
        <v>307</v>
      </c>
      <c r="F77" s="137">
        <v>45524</v>
      </c>
      <c r="G77" s="40" t="str">
        <f t="shared" si="14"/>
        <v>Targeted Dealer</v>
      </c>
      <c r="H77" s="40"/>
      <c r="I77" s="41">
        <v>60</v>
      </c>
      <c r="J77" s="41">
        <f t="shared" si="15"/>
        <v>60</v>
      </c>
      <c r="K77" s="43">
        <v>40</v>
      </c>
      <c r="L77" s="43">
        <f t="shared" si="16"/>
        <v>20</v>
      </c>
      <c r="M77" s="43">
        <f t="shared" si="17"/>
        <v>66.666666666666671</v>
      </c>
      <c r="N77" s="42">
        <v>60</v>
      </c>
      <c r="O77" s="45" t="str">
        <f t="shared" si="18"/>
        <v>DEC</v>
      </c>
      <c r="P77" s="42">
        <v>60</v>
      </c>
      <c r="Q77" s="44">
        <f t="shared" si="19"/>
        <v>-20</v>
      </c>
      <c r="R77" s="45">
        <f t="shared" si="20"/>
        <v>-0.33333333333333337</v>
      </c>
      <c r="S77" s="44" t="str">
        <f t="shared" si="21"/>
        <v>DEGROWTH</v>
      </c>
      <c r="T77" s="43">
        <v>50</v>
      </c>
      <c r="U77" s="46" t="str">
        <f t="shared" si="22"/>
        <v>jAN</v>
      </c>
      <c r="V77" s="42">
        <v>50</v>
      </c>
      <c r="W77" s="47">
        <f t="shared" si="23"/>
        <v>-10</v>
      </c>
      <c r="X77" s="48">
        <f t="shared" si="24"/>
        <v>-0.19999999999999996</v>
      </c>
      <c r="Y77" s="47" t="str">
        <f t="shared" si="25"/>
        <v>DEGROWTH</v>
      </c>
      <c r="Z77" s="138">
        <v>0</v>
      </c>
      <c r="AA77" s="133"/>
      <c r="AB77" s="138" t="s">
        <v>121</v>
      </c>
      <c r="AC77" s="27"/>
    </row>
    <row r="78" spans="1:29" s="139" customFormat="1" ht="13.8">
      <c r="A78" s="133" t="s">
        <v>121</v>
      </c>
      <c r="B78" s="134" t="s">
        <v>16</v>
      </c>
      <c r="C78" s="135" t="s">
        <v>310</v>
      </c>
      <c r="D78" s="135">
        <v>1000000744</v>
      </c>
      <c r="E78" s="136" t="s">
        <v>311</v>
      </c>
      <c r="F78" s="137">
        <v>38939</v>
      </c>
      <c r="G78" s="40" t="str">
        <f t="shared" si="14"/>
        <v>Targeted Dealer</v>
      </c>
      <c r="H78" s="40"/>
      <c r="I78" s="41">
        <v>240</v>
      </c>
      <c r="J78" s="41">
        <f t="shared" si="15"/>
        <v>240</v>
      </c>
      <c r="K78" s="43">
        <v>242.5</v>
      </c>
      <c r="L78" s="43">
        <f t="shared" si="16"/>
        <v>-2.5</v>
      </c>
      <c r="M78" s="43">
        <f t="shared" si="17"/>
        <v>101.04166666666667</v>
      </c>
      <c r="N78" s="42">
        <v>228</v>
      </c>
      <c r="O78" s="45" t="str">
        <f t="shared" si="18"/>
        <v>DEC</v>
      </c>
      <c r="P78" s="42">
        <v>228</v>
      </c>
      <c r="Q78" s="44">
        <f t="shared" si="19"/>
        <v>14.5</v>
      </c>
      <c r="R78" s="45">
        <f t="shared" si="20"/>
        <v>6.3596491228070207E-2</v>
      </c>
      <c r="S78" s="44" t="str">
        <f t="shared" si="21"/>
        <v>GROWTH</v>
      </c>
      <c r="T78" s="43">
        <v>218.5</v>
      </c>
      <c r="U78" s="46" t="str">
        <f t="shared" si="22"/>
        <v>jAN</v>
      </c>
      <c r="V78" s="42">
        <v>218.5</v>
      </c>
      <c r="W78" s="47">
        <f t="shared" si="23"/>
        <v>24</v>
      </c>
      <c r="X78" s="48">
        <f t="shared" si="24"/>
        <v>0.10983981693363853</v>
      </c>
      <c r="Y78" s="47" t="str">
        <f t="shared" si="25"/>
        <v>GROWTH</v>
      </c>
      <c r="Z78" s="138">
        <v>0</v>
      </c>
      <c r="AA78" s="133"/>
      <c r="AB78" s="133" t="s">
        <v>121</v>
      </c>
      <c r="AC78" s="27"/>
    </row>
    <row r="79" spans="1:29" s="139" customFormat="1" ht="13.8">
      <c r="A79" s="133" t="s">
        <v>121</v>
      </c>
      <c r="B79" s="134" t="s">
        <v>3924</v>
      </c>
      <c r="C79" s="140" t="s">
        <v>312</v>
      </c>
      <c r="D79" s="135">
        <v>1000000732</v>
      </c>
      <c r="E79" s="136" t="s">
        <v>313</v>
      </c>
      <c r="F79" s="137">
        <v>39057</v>
      </c>
      <c r="G79" s="40" t="str">
        <f t="shared" si="14"/>
        <v>Targeted Dealer</v>
      </c>
      <c r="H79" s="40"/>
      <c r="I79" s="41">
        <v>5000</v>
      </c>
      <c r="J79" s="41">
        <f t="shared" si="15"/>
        <v>5000</v>
      </c>
      <c r="K79" s="43">
        <v>4478</v>
      </c>
      <c r="L79" s="43">
        <f t="shared" si="16"/>
        <v>522</v>
      </c>
      <c r="M79" s="43">
        <f t="shared" si="17"/>
        <v>89.56</v>
      </c>
      <c r="N79" s="42">
        <v>4618</v>
      </c>
      <c r="O79" s="45" t="str">
        <f t="shared" si="18"/>
        <v>DEC</v>
      </c>
      <c r="P79" s="42">
        <v>4618</v>
      </c>
      <c r="Q79" s="44">
        <f t="shared" si="19"/>
        <v>-140</v>
      </c>
      <c r="R79" s="45">
        <f t="shared" si="20"/>
        <v>-3.0316154179298449E-2</v>
      </c>
      <c r="S79" s="44" t="str">
        <f t="shared" si="21"/>
        <v>DEGROWTH</v>
      </c>
      <c r="T79" s="43">
        <v>4536.75</v>
      </c>
      <c r="U79" s="46" t="str">
        <f t="shared" si="22"/>
        <v>jAN</v>
      </c>
      <c r="V79" s="42">
        <v>4536.75</v>
      </c>
      <c r="W79" s="47">
        <f t="shared" si="23"/>
        <v>-58.75</v>
      </c>
      <c r="X79" s="48">
        <f t="shared" si="24"/>
        <v>-1.2949798864826167E-2</v>
      </c>
      <c r="Y79" s="47" t="str">
        <f t="shared" si="25"/>
        <v>DEGROWTH</v>
      </c>
      <c r="Z79" s="138">
        <v>0</v>
      </c>
      <c r="AA79" s="133"/>
      <c r="AB79" s="133" t="s">
        <v>121</v>
      </c>
      <c r="AC79" s="27"/>
    </row>
    <row r="80" spans="1:29" s="139" customFormat="1" ht="13.8">
      <c r="A80" s="133" t="s">
        <v>121</v>
      </c>
      <c r="B80" s="134" t="s">
        <v>16</v>
      </c>
      <c r="C80" s="135" t="s">
        <v>314</v>
      </c>
      <c r="D80" s="135">
        <v>1000000729</v>
      </c>
      <c r="E80" s="136" t="s">
        <v>315</v>
      </c>
      <c r="F80" s="137">
        <v>39283</v>
      </c>
      <c r="G80" s="40" t="str">
        <f t="shared" si="14"/>
        <v>Targeted Dealer</v>
      </c>
      <c r="H80" s="40"/>
      <c r="I80" s="41">
        <v>20</v>
      </c>
      <c r="J80" s="41">
        <f t="shared" si="15"/>
        <v>20</v>
      </c>
      <c r="K80" s="43">
        <v>8</v>
      </c>
      <c r="L80" s="43">
        <f t="shared" si="16"/>
        <v>12</v>
      </c>
      <c r="M80" s="43">
        <f t="shared" si="17"/>
        <v>40</v>
      </c>
      <c r="N80" s="42">
        <v>15</v>
      </c>
      <c r="O80" s="45" t="str">
        <f t="shared" si="18"/>
        <v>DEC</v>
      </c>
      <c r="P80" s="42">
        <v>15</v>
      </c>
      <c r="Q80" s="44">
        <f t="shared" si="19"/>
        <v>-7</v>
      </c>
      <c r="R80" s="45">
        <f t="shared" si="20"/>
        <v>-0.46666666666666667</v>
      </c>
      <c r="S80" s="44" t="str">
        <f t="shared" si="21"/>
        <v>DEGROWTH</v>
      </c>
      <c r="T80" s="43">
        <v>7.5</v>
      </c>
      <c r="U80" s="46" t="str">
        <f t="shared" si="22"/>
        <v>jAN</v>
      </c>
      <c r="V80" s="42">
        <v>7.5</v>
      </c>
      <c r="W80" s="47">
        <f t="shared" si="23"/>
        <v>0.5</v>
      </c>
      <c r="X80" s="48">
        <f t="shared" si="24"/>
        <v>6.6666666666666652E-2</v>
      </c>
      <c r="Y80" s="47" t="str">
        <f t="shared" si="25"/>
        <v>GROWTH</v>
      </c>
      <c r="Z80" s="138">
        <v>0</v>
      </c>
      <c r="AA80" s="133"/>
      <c r="AB80" s="133" t="s">
        <v>121</v>
      </c>
      <c r="AC80" s="27"/>
    </row>
    <row r="81" spans="1:29" s="139" customFormat="1" ht="13.8">
      <c r="A81" s="133" t="s">
        <v>121</v>
      </c>
      <c r="B81" s="134" t="s">
        <v>3924</v>
      </c>
      <c r="C81" s="140" t="s">
        <v>316</v>
      </c>
      <c r="D81" s="135">
        <v>1000000737</v>
      </c>
      <c r="E81" s="136" t="s">
        <v>317</v>
      </c>
      <c r="F81" s="137">
        <v>39746</v>
      </c>
      <c r="G81" s="40" t="str">
        <f t="shared" si="14"/>
        <v>Targeted Dealer</v>
      </c>
      <c r="H81" s="40"/>
      <c r="I81" s="41">
        <v>1150</v>
      </c>
      <c r="J81" s="41">
        <f t="shared" si="15"/>
        <v>1150</v>
      </c>
      <c r="K81" s="43">
        <v>1145</v>
      </c>
      <c r="L81" s="43">
        <f t="shared" si="16"/>
        <v>5</v>
      </c>
      <c r="M81" s="43">
        <f t="shared" si="17"/>
        <v>99.565217391304344</v>
      </c>
      <c r="N81" s="42">
        <v>1310</v>
      </c>
      <c r="O81" s="45" t="str">
        <f t="shared" si="18"/>
        <v>DEC</v>
      </c>
      <c r="P81" s="42">
        <v>1310</v>
      </c>
      <c r="Q81" s="44">
        <f t="shared" si="19"/>
        <v>-165</v>
      </c>
      <c r="R81" s="45">
        <f t="shared" si="20"/>
        <v>-0.12595419847328249</v>
      </c>
      <c r="S81" s="44" t="str">
        <f t="shared" si="21"/>
        <v>DEGROWTH</v>
      </c>
      <c r="T81" s="43">
        <v>1032</v>
      </c>
      <c r="U81" s="46" t="str">
        <f t="shared" si="22"/>
        <v>jAN</v>
      </c>
      <c r="V81" s="42">
        <v>1032</v>
      </c>
      <c r="W81" s="47">
        <f t="shared" si="23"/>
        <v>113</v>
      </c>
      <c r="X81" s="48">
        <f t="shared" si="24"/>
        <v>0.10949612403100772</v>
      </c>
      <c r="Y81" s="47" t="str">
        <f t="shared" si="25"/>
        <v>GROWTH</v>
      </c>
      <c r="Z81" s="138">
        <v>0</v>
      </c>
      <c r="AA81" s="133"/>
      <c r="AB81" s="133" t="s">
        <v>121</v>
      </c>
      <c r="AC81" s="27"/>
    </row>
    <row r="82" spans="1:29" s="139" customFormat="1" ht="13.8">
      <c r="A82" s="133" t="s">
        <v>121</v>
      </c>
      <c r="B82" s="134" t="s">
        <v>16</v>
      </c>
      <c r="C82" s="140" t="s">
        <v>318</v>
      </c>
      <c r="D82" s="135">
        <v>1000000733</v>
      </c>
      <c r="E82" s="136" t="s">
        <v>319</v>
      </c>
      <c r="F82" s="137">
        <v>39996</v>
      </c>
      <c r="G82" s="40" t="str">
        <f t="shared" si="14"/>
        <v>Targeted Dealer</v>
      </c>
      <c r="H82" s="40"/>
      <c r="I82" s="41">
        <v>160</v>
      </c>
      <c r="J82" s="41">
        <f t="shared" si="15"/>
        <v>160</v>
      </c>
      <c r="K82" s="43">
        <v>93.5</v>
      </c>
      <c r="L82" s="43">
        <f t="shared" si="16"/>
        <v>66.5</v>
      </c>
      <c r="M82" s="43">
        <f t="shared" si="17"/>
        <v>58.4375</v>
      </c>
      <c r="N82" s="42">
        <v>92</v>
      </c>
      <c r="O82" s="45" t="str">
        <f t="shared" si="18"/>
        <v>DEC</v>
      </c>
      <c r="P82" s="42">
        <v>92</v>
      </c>
      <c r="Q82" s="44">
        <f t="shared" si="19"/>
        <v>1.5</v>
      </c>
      <c r="R82" s="45">
        <f t="shared" si="20"/>
        <v>1.6304347826086918E-2</v>
      </c>
      <c r="S82" s="44" t="str">
        <f t="shared" si="21"/>
        <v>GROWTH</v>
      </c>
      <c r="T82" s="43">
        <v>129.75</v>
      </c>
      <c r="U82" s="46" t="str">
        <f t="shared" si="22"/>
        <v>jAN</v>
      </c>
      <c r="V82" s="42">
        <v>129.75</v>
      </c>
      <c r="W82" s="47">
        <f t="shared" si="23"/>
        <v>-36.25</v>
      </c>
      <c r="X82" s="48">
        <f t="shared" si="24"/>
        <v>-0.279383429672447</v>
      </c>
      <c r="Y82" s="47" t="str">
        <f t="shared" si="25"/>
        <v>DEGROWTH</v>
      </c>
      <c r="Z82" s="138">
        <v>0</v>
      </c>
      <c r="AA82" s="133"/>
      <c r="AB82" s="133" t="s">
        <v>121</v>
      </c>
      <c r="AC82" s="27"/>
    </row>
    <row r="83" spans="1:29" s="139" customFormat="1" ht="13.8">
      <c r="A83" s="133" t="s">
        <v>121</v>
      </c>
      <c r="B83" s="134" t="s">
        <v>16</v>
      </c>
      <c r="C83" s="135" t="s">
        <v>320</v>
      </c>
      <c r="D83" s="135">
        <v>1000000745</v>
      </c>
      <c r="E83" s="136" t="s">
        <v>321</v>
      </c>
      <c r="F83" s="137">
        <v>40655</v>
      </c>
      <c r="G83" s="40" t="str">
        <f t="shared" si="14"/>
        <v>Targeted Dealer</v>
      </c>
      <c r="H83" s="40"/>
      <c r="I83" s="41">
        <v>80</v>
      </c>
      <c r="J83" s="41">
        <f t="shared" si="15"/>
        <v>80</v>
      </c>
      <c r="K83" s="43">
        <v>55</v>
      </c>
      <c r="L83" s="43">
        <f t="shared" si="16"/>
        <v>25</v>
      </c>
      <c r="M83" s="43">
        <f t="shared" si="17"/>
        <v>68.75</v>
      </c>
      <c r="N83" s="42">
        <v>60.5</v>
      </c>
      <c r="O83" s="45" t="str">
        <f t="shared" si="18"/>
        <v>DEC</v>
      </c>
      <c r="P83" s="42">
        <v>60.5</v>
      </c>
      <c r="Q83" s="44">
        <f t="shared" si="19"/>
        <v>-5.5</v>
      </c>
      <c r="R83" s="45">
        <f t="shared" si="20"/>
        <v>-9.0909090909090939E-2</v>
      </c>
      <c r="S83" s="44" t="str">
        <f t="shared" si="21"/>
        <v>DEGROWTH</v>
      </c>
      <c r="T83" s="43">
        <v>81.400000000000006</v>
      </c>
      <c r="U83" s="46" t="str">
        <f t="shared" si="22"/>
        <v>jAN</v>
      </c>
      <c r="V83" s="42">
        <v>81.400000000000006</v>
      </c>
      <c r="W83" s="47">
        <f t="shared" si="23"/>
        <v>-26.400000000000006</v>
      </c>
      <c r="X83" s="48">
        <f t="shared" si="24"/>
        <v>-0.32432432432432434</v>
      </c>
      <c r="Y83" s="47" t="str">
        <f t="shared" si="25"/>
        <v>DEGROWTH</v>
      </c>
      <c r="Z83" s="138">
        <v>0</v>
      </c>
      <c r="AA83" s="133"/>
      <c r="AB83" s="133" t="s">
        <v>121</v>
      </c>
      <c r="AC83" s="27"/>
    </row>
    <row r="84" spans="1:29" s="139" customFormat="1" ht="13.8">
      <c r="A84" s="133" t="s">
        <v>121</v>
      </c>
      <c r="B84" s="134" t="s">
        <v>16</v>
      </c>
      <c r="C84" s="140" t="s">
        <v>322</v>
      </c>
      <c r="D84" s="135">
        <v>1000000740</v>
      </c>
      <c r="E84" s="136" t="s">
        <v>323</v>
      </c>
      <c r="F84" s="137">
        <v>40669</v>
      </c>
      <c r="G84" s="40" t="str">
        <f t="shared" si="14"/>
        <v>Targeted Dealer</v>
      </c>
      <c r="H84" s="40"/>
      <c r="I84" s="41">
        <v>60</v>
      </c>
      <c r="J84" s="41">
        <f t="shared" si="15"/>
        <v>60</v>
      </c>
      <c r="K84" s="43">
        <v>65.75</v>
      </c>
      <c r="L84" s="43">
        <f t="shared" si="16"/>
        <v>-5.75</v>
      </c>
      <c r="M84" s="43">
        <f t="shared" si="17"/>
        <v>109.58333333333334</v>
      </c>
      <c r="N84" s="42">
        <v>48</v>
      </c>
      <c r="O84" s="45" t="str">
        <f t="shared" si="18"/>
        <v>DEC</v>
      </c>
      <c r="P84" s="42">
        <v>48</v>
      </c>
      <c r="Q84" s="44">
        <f t="shared" si="19"/>
        <v>17.75</v>
      </c>
      <c r="R84" s="45">
        <f t="shared" si="20"/>
        <v>0.36979166666666674</v>
      </c>
      <c r="S84" s="44" t="str">
        <f t="shared" si="21"/>
        <v>GROWTH</v>
      </c>
      <c r="T84" s="43">
        <v>165</v>
      </c>
      <c r="U84" s="46" t="str">
        <f t="shared" si="22"/>
        <v>jAN</v>
      </c>
      <c r="V84" s="42">
        <v>165</v>
      </c>
      <c r="W84" s="47">
        <f t="shared" si="23"/>
        <v>-99.25</v>
      </c>
      <c r="X84" s="48">
        <f t="shared" si="24"/>
        <v>-0.60151515151515156</v>
      </c>
      <c r="Y84" s="47" t="str">
        <f t="shared" si="25"/>
        <v>DEGROWTH</v>
      </c>
      <c r="Z84" s="138">
        <v>0</v>
      </c>
      <c r="AA84" s="133"/>
      <c r="AB84" s="133" t="s">
        <v>121</v>
      </c>
      <c r="AC84" s="27"/>
    </row>
    <row r="85" spans="1:29" s="139" customFormat="1" ht="13.8">
      <c r="A85" s="133" t="s">
        <v>121</v>
      </c>
      <c r="B85" s="134" t="s">
        <v>3924</v>
      </c>
      <c r="C85" s="140" t="s">
        <v>324</v>
      </c>
      <c r="D85" s="135">
        <v>1000000722</v>
      </c>
      <c r="E85" s="136" t="s">
        <v>325</v>
      </c>
      <c r="F85" s="137">
        <v>41212</v>
      </c>
      <c r="G85" s="40" t="str">
        <f t="shared" si="14"/>
        <v>Targeted Dealer</v>
      </c>
      <c r="H85" s="40"/>
      <c r="I85" s="41">
        <v>240</v>
      </c>
      <c r="J85" s="41">
        <f t="shared" si="15"/>
        <v>240</v>
      </c>
      <c r="K85" s="43">
        <v>160</v>
      </c>
      <c r="L85" s="43">
        <f t="shared" si="16"/>
        <v>80</v>
      </c>
      <c r="M85" s="43">
        <f t="shared" si="17"/>
        <v>66.666666666666671</v>
      </c>
      <c r="N85" s="42">
        <v>180</v>
      </c>
      <c r="O85" s="45" t="str">
        <f t="shared" si="18"/>
        <v>DEC</v>
      </c>
      <c r="P85" s="42">
        <v>180</v>
      </c>
      <c r="Q85" s="44">
        <f t="shared" si="19"/>
        <v>-20</v>
      </c>
      <c r="R85" s="45">
        <f t="shared" si="20"/>
        <v>-0.11111111111111116</v>
      </c>
      <c r="S85" s="44" t="str">
        <f t="shared" si="21"/>
        <v>DEGROWTH</v>
      </c>
      <c r="T85" s="43">
        <v>213</v>
      </c>
      <c r="U85" s="46" t="str">
        <f t="shared" si="22"/>
        <v>jAN</v>
      </c>
      <c r="V85" s="42">
        <v>213</v>
      </c>
      <c r="W85" s="47">
        <f t="shared" si="23"/>
        <v>-53</v>
      </c>
      <c r="X85" s="48">
        <f t="shared" si="24"/>
        <v>-0.24882629107981225</v>
      </c>
      <c r="Y85" s="47" t="str">
        <f t="shared" si="25"/>
        <v>DEGROWTH</v>
      </c>
      <c r="Z85" s="138">
        <v>0</v>
      </c>
      <c r="AA85" s="133"/>
      <c r="AB85" s="133" t="s">
        <v>121</v>
      </c>
      <c r="AC85" s="27"/>
    </row>
    <row r="86" spans="1:29" s="139" customFormat="1" ht="13.8">
      <c r="A86" s="133" t="s">
        <v>121</v>
      </c>
      <c r="B86" s="134" t="s">
        <v>16</v>
      </c>
      <c r="C86" s="135" t="s">
        <v>326</v>
      </c>
      <c r="D86" s="135">
        <v>1000000735</v>
      </c>
      <c r="E86" s="136" t="s">
        <v>327</v>
      </c>
      <c r="F86" s="137">
        <v>41372</v>
      </c>
      <c r="G86" s="40" t="str">
        <f t="shared" si="14"/>
        <v>Targeted Dealer</v>
      </c>
      <c r="H86" s="40"/>
      <c r="I86" s="41">
        <v>500</v>
      </c>
      <c r="J86" s="41">
        <f t="shared" si="15"/>
        <v>500</v>
      </c>
      <c r="K86" s="43">
        <v>500</v>
      </c>
      <c r="L86" s="43">
        <f t="shared" si="16"/>
        <v>0</v>
      </c>
      <c r="M86" s="43">
        <f t="shared" si="17"/>
        <v>100</v>
      </c>
      <c r="N86" s="42">
        <v>421</v>
      </c>
      <c r="O86" s="45" t="str">
        <f t="shared" si="18"/>
        <v>DEC</v>
      </c>
      <c r="P86" s="42">
        <v>421</v>
      </c>
      <c r="Q86" s="44">
        <f t="shared" si="19"/>
        <v>79</v>
      </c>
      <c r="R86" s="45">
        <f t="shared" si="20"/>
        <v>0.18764845605700708</v>
      </c>
      <c r="S86" s="44" t="str">
        <f t="shared" si="21"/>
        <v>GROWTH</v>
      </c>
      <c r="T86" s="43">
        <v>500</v>
      </c>
      <c r="U86" s="46" t="str">
        <f t="shared" si="22"/>
        <v>jAN</v>
      </c>
      <c r="V86" s="42">
        <v>500</v>
      </c>
      <c r="W86" s="47">
        <f t="shared" si="23"/>
        <v>0</v>
      </c>
      <c r="X86" s="48">
        <f t="shared" si="24"/>
        <v>0</v>
      </c>
      <c r="Y86" s="47" t="str">
        <f t="shared" si="25"/>
        <v>GROWTH</v>
      </c>
      <c r="Z86" s="138">
        <v>0</v>
      </c>
      <c r="AA86" s="133"/>
      <c r="AB86" s="133" t="s">
        <v>121</v>
      </c>
      <c r="AC86" s="27"/>
    </row>
    <row r="87" spans="1:29" s="139" customFormat="1" ht="13.8">
      <c r="A87" s="133" t="s">
        <v>121</v>
      </c>
      <c r="B87" s="134" t="s">
        <v>3924</v>
      </c>
      <c r="C87" s="140" t="s">
        <v>328</v>
      </c>
      <c r="D87" s="135">
        <v>1000000728</v>
      </c>
      <c r="E87" s="136" t="s">
        <v>329</v>
      </c>
      <c r="F87" s="137">
        <v>41470</v>
      </c>
      <c r="G87" s="40" t="str">
        <f t="shared" si="14"/>
        <v>Targeted Dealer</v>
      </c>
      <c r="H87" s="40"/>
      <c r="I87" s="41">
        <v>60</v>
      </c>
      <c r="J87" s="41">
        <f t="shared" si="15"/>
        <v>60</v>
      </c>
      <c r="K87" s="43">
        <v>40</v>
      </c>
      <c r="L87" s="43">
        <f t="shared" si="16"/>
        <v>20</v>
      </c>
      <c r="M87" s="43">
        <f t="shared" si="17"/>
        <v>66.666666666666671</v>
      </c>
      <c r="N87" s="42">
        <v>0</v>
      </c>
      <c r="O87" s="45" t="str">
        <f t="shared" si="18"/>
        <v>DEC</v>
      </c>
      <c r="P87" s="42">
        <v>0</v>
      </c>
      <c r="Q87" s="44">
        <f t="shared" si="19"/>
        <v>40</v>
      </c>
      <c r="R87" s="45" t="str">
        <f t="shared" si="20"/>
        <v xml:space="preserve"> </v>
      </c>
      <c r="S87" s="44" t="b">
        <f t="shared" si="21"/>
        <v>0</v>
      </c>
      <c r="T87" s="43">
        <v>25</v>
      </c>
      <c r="U87" s="46" t="str">
        <f t="shared" si="22"/>
        <v>jAN</v>
      </c>
      <c r="V87" s="42">
        <v>25</v>
      </c>
      <c r="W87" s="47">
        <f t="shared" si="23"/>
        <v>15</v>
      </c>
      <c r="X87" s="48">
        <f t="shared" si="24"/>
        <v>0.60000000000000009</v>
      </c>
      <c r="Y87" s="47" t="str">
        <f t="shared" si="25"/>
        <v>GROWTH</v>
      </c>
      <c r="Z87" s="138">
        <v>0</v>
      </c>
      <c r="AA87" s="133"/>
      <c r="AB87" s="133" t="s">
        <v>121</v>
      </c>
      <c r="AC87" s="27"/>
    </row>
    <row r="88" spans="1:29" s="139" customFormat="1" ht="13.8">
      <c r="A88" s="133" t="s">
        <v>121</v>
      </c>
      <c r="B88" s="134" t="s">
        <v>16</v>
      </c>
      <c r="C88" s="135" t="s">
        <v>330</v>
      </c>
      <c r="D88" s="135">
        <v>1000000742</v>
      </c>
      <c r="E88" s="136" t="s">
        <v>331</v>
      </c>
      <c r="F88" s="137">
        <v>41505</v>
      </c>
      <c r="G88" s="40" t="str">
        <f t="shared" si="14"/>
        <v>Targeted Dealer</v>
      </c>
      <c r="H88" s="40"/>
      <c r="I88" s="41">
        <v>745</v>
      </c>
      <c r="J88" s="41">
        <f t="shared" si="15"/>
        <v>745</v>
      </c>
      <c r="K88" s="43">
        <v>727.75</v>
      </c>
      <c r="L88" s="43">
        <f t="shared" si="16"/>
        <v>17.25</v>
      </c>
      <c r="M88" s="43">
        <f t="shared" si="17"/>
        <v>97.68456375838926</v>
      </c>
      <c r="N88" s="42">
        <v>550</v>
      </c>
      <c r="O88" s="45" t="str">
        <f t="shared" si="18"/>
        <v>DEC</v>
      </c>
      <c r="P88" s="42">
        <v>550</v>
      </c>
      <c r="Q88" s="44">
        <f t="shared" si="19"/>
        <v>177.75</v>
      </c>
      <c r="R88" s="45">
        <f t="shared" si="20"/>
        <v>0.32318181818181824</v>
      </c>
      <c r="S88" s="44" t="str">
        <f t="shared" si="21"/>
        <v>GROWTH</v>
      </c>
      <c r="T88" s="43">
        <v>635.5</v>
      </c>
      <c r="U88" s="46" t="str">
        <f t="shared" si="22"/>
        <v>jAN</v>
      </c>
      <c r="V88" s="42">
        <v>635.5</v>
      </c>
      <c r="W88" s="47">
        <f t="shared" si="23"/>
        <v>92.25</v>
      </c>
      <c r="X88" s="48">
        <f t="shared" si="24"/>
        <v>0.14516129032258074</v>
      </c>
      <c r="Y88" s="47" t="str">
        <f t="shared" si="25"/>
        <v>GROWTH</v>
      </c>
      <c r="Z88" s="138">
        <v>0</v>
      </c>
      <c r="AA88" s="133"/>
      <c r="AB88" s="133" t="s">
        <v>121</v>
      </c>
      <c r="AC88" s="27"/>
    </row>
    <row r="89" spans="1:29" s="139" customFormat="1" ht="13.8">
      <c r="A89" s="133" t="s">
        <v>121</v>
      </c>
      <c r="B89" s="134" t="s">
        <v>3924</v>
      </c>
      <c r="C89" s="135" t="s">
        <v>332</v>
      </c>
      <c r="D89" s="135">
        <v>1000000726</v>
      </c>
      <c r="E89" s="136" t="s">
        <v>333</v>
      </c>
      <c r="F89" s="137">
        <v>41701</v>
      </c>
      <c r="G89" s="40" t="str">
        <f t="shared" si="14"/>
        <v>Targeted Dealer</v>
      </c>
      <c r="H89" s="40"/>
      <c r="I89" s="41">
        <v>160</v>
      </c>
      <c r="J89" s="41">
        <f t="shared" si="15"/>
        <v>160</v>
      </c>
      <c r="K89" s="43">
        <v>115</v>
      </c>
      <c r="L89" s="43">
        <f t="shared" si="16"/>
        <v>45</v>
      </c>
      <c r="M89" s="43">
        <f t="shared" si="17"/>
        <v>71.875</v>
      </c>
      <c r="N89" s="42">
        <v>110</v>
      </c>
      <c r="O89" s="45" t="str">
        <f t="shared" si="18"/>
        <v>DEC</v>
      </c>
      <c r="P89" s="42">
        <v>110</v>
      </c>
      <c r="Q89" s="44">
        <f t="shared" si="19"/>
        <v>5</v>
      </c>
      <c r="R89" s="45">
        <f t="shared" si="20"/>
        <v>4.5454545454545414E-2</v>
      </c>
      <c r="S89" s="44" t="str">
        <f t="shared" si="21"/>
        <v>GROWTH</v>
      </c>
      <c r="T89" s="43">
        <v>140</v>
      </c>
      <c r="U89" s="46" t="str">
        <f t="shared" si="22"/>
        <v>jAN</v>
      </c>
      <c r="V89" s="42">
        <v>140</v>
      </c>
      <c r="W89" s="47">
        <f t="shared" si="23"/>
        <v>-25</v>
      </c>
      <c r="X89" s="48">
        <f t="shared" si="24"/>
        <v>-0.1785714285714286</v>
      </c>
      <c r="Y89" s="47" t="str">
        <f t="shared" si="25"/>
        <v>DEGROWTH</v>
      </c>
      <c r="Z89" s="138">
        <v>0</v>
      </c>
      <c r="AA89" s="133"/>
      <c r="AB89" s="133" t="s">
        <v>121</v>
      </c>
      <c r="AC89" s="27"/>
    </row>
    <row r="90" spans="1:29" s="139" customFormat="1" ht="13.8">
      <c r="A90" s="133" t="s">
        <v>121</v>
      </c>
      <c r="B90" s="134" t="s">
        <v>16</v>
      </c>
      <c r="C90" s="135" t="s">
        <v>334</v>
      </c>
      <c r="D90" s="135">
        <v>1000000746</v>
      </c>
      <c r="E90" s="136" t="s">
        <v>335</v>
      </c>
      <c r="F90" s="137">
        <v>42216</v>
      </c>
      <c r="G90" s="40" t="str">
        <f t="shared" si="14"/>
        <v>Targeted Dealer</v>
      </c>
      <c r="H90" s="40"/>
      <c r="I90" s="41">
        <v>140</v>
      </c>
      <c r="J90" s="41">
        <f t="shared" si="15"/>
        <v>140</v>
      </c>
      <c r="K90" s="43">
        <v>147.5</v>
      </c>
      <c r="L90" s="43">
        <f t="shared" si="16"/>
        <v>-7.5</v>
      </c>
      <c r="M90" s="43">
        <f t="shared" si="17"/>
        <v>105.35714285714286</v>
      </c>
      <c r="N90" s="42">
        <v>102</v>
      </c>
      <c r="O90" s="45" t="str">
        <f t="shared" si="18"/>
        <v>DEC</v>
      </c>
      <c r="P90" s="42">
        <v>102</v>
      </c>
      <c r="Q90" s="44">
        <f t="shared" si="19"/>
        <v>45.5</v>
      </c>
      <c r="R90" s="45">
        <f t="shared" si="20"/>
        <v>0.44607843137254899</v>
      </c>
      <c r="S90" s="44" t="str">
        <f t="shared" si="21"/>
        <v>GROWTH</v>
      </c>
      <c r="T90" s="43">
        <v>130</v>
      </c>
      <c r="U90" s="46" t="str">
        <f t="shared" si="22"/>
        <v>jAN</v>
      </c>
      <c r="V90" s="42">
        <v>130</v>
      </c>
      <c r="W90" s="47">
        <f t="shared" si="23"/>
        <v>17.5</v>
      </c>
      <c r="X90" s="48">
        <f t="shared" si="24"/>
        <v>0.13461538461538458</v>
      </c>
      <c r="Y90" s="47" t="str">
        <f t="shared" si="25"/>
        <v>GROWTH</v>
      </c>
      <c r="Z90" s="138">
        <v>0</v>
      </c>
      <c r="AA90" s="133"/>
      <c r="AB90" s="133" t="s">
        <v>121</v>
      </c>
      <c r="AC90" s="27"/>
    </row>
    <row r="91" spans="1:29" s="139" customFormat="1" ht="13.8">
      <c r="A91" s="133" t="s">
        <v>121</v>
      </c>
      <c r="B91" s="134" t="s">
        <v>3924</v>
      </c>
      <c r="C91" s="135" t="s">
        <v>336</v>
      </c>
      <c r="D91" s="135">
        <v>1000000741</v>
      </c>
      <c r="E91" s="136" t="s">
        <v>337</v>
      </c>
      <c r="F91" s="137">
        <v>42889</v>
      </c>
      <c r="G91" s="40" t="str">
        <f t="shared" si="14"/>
        <v>Targeted Dealer</v>
      </c>
      <c r="H91" s="40"/>
      <c r="I91" s="41">
        <v>200</v>
      </c>
      <c r="J91" s="41">
        <f t="shared" si="15"/>
        <v>200</v>
      </c>
      <c r="K91" s="43">
        <v>160</v>
      </c>
      <c r="L91" s="43">
        <f t="shared" si="16"/>
        <v>40</v>
      </c>
      <c r="M91" s="43">
        <f t="shared" si="17"/>
        <v>80</v>
      </c>
      <c r="N91" s="42">
        <v>280</v>
      </c>
      <c r="O91" s="45" t="str">
        <f t="shared" si="18"/>
        <v>DEC</v>
      </c>
      <c r="P91" s="42">
        <v>280</v>
      </c>
      <c r="Q91" s="44">
        <f t="shared" si="19"/>
        <v>-120</v>
      </c>
      <c r="R91" s="45">
        <f t="shared" si="20"/>
        <v>-0.4285714285714286</v>
      </c>
      <c r="S91" s="44" t="str">
        <f t="shared" si="21"/>
        <v>DEGROWTH</v>
      </c>
      <c r="T91" s="43">
        <v>180</v>
      </c>
      <c r="U91" s="46" t="str">
        <f t="shared" si="22"/>
        <v>jAN</v>
      </c>
      <c r="V91" s="42">
        <v>180</v>
      </c>
      <c r="W91" s="47">
        <f t="shared" si="23"/>
        <v>-20</v>
      </c>
      <c r="X91" s="48">
        <f t="shared" si="24"/>
        <v>-0.11111111111111116</v>
      </c>
      <c r="Y91" s="47" t="str">
        <f t="shared" si="25"/>
        <v>DEGROWTH</v>
      </c>
      <c r="Z91" s="138">
        <v>0</v>
      </c>
      <c r="AA91" s="133"/>
      <c r="AB91" s="133" t="s">
        <v>121</v>
      </c>
      <c r="AC91" s="27"/>
    </row>
    <row r="92" spans="1:29" s="139" customFormat="1" ht="13.8">
      <c r="A92" s="133" t="s">
        <v>121</v>
      </c>
      <c r="B92" s="134" t="s">
        <v>16</v>
      </c>
      <c r="C92" s="135" t="s">
        <v>338</v>
      </c>
      <c r="D92" s="135">
        <v>1000000736</v>
      </c>
      <c r="E92" s="136" t="s">
        <v>339</v>
      </c>
      <c r="F92" s="137">
        <v>42929</v>
      </c>
      <c r="G92" s="40" t="str">
        <f t="shared" si="14"/>
        <v>Targeted Dealer</v>
      </c>
      <c r="H92" s="40"/>
      <c r="I92" s="41">
        <v>665</v>
      </c>
      <c r="J92" s="41">
        <f t="shared" si="15"/>
        <v>665</v>
      </c>
      <c r="K92" s="43">
        <v>757.65</v>
      </c>
      <c r="L92" s="43">
        <f t="shared" si="16"/>
        <v>-92.649999999999977</v>
      </c>
      <c r="M92" s="43">
        <f t="shared" si="17"/>
        <v>113.93233082706766</v>
      </c>
      <c r="N92" s="42">
        <v>925.25</v>
      </c>
      <c r="O92" s="45" t="str">
        <f t="shared" si="18"/>
        <v>DEC</v>
      </c>
      <c r="P92" s="42">
        <v>925.25</v>
      </c>
      <c r="Q92" s="44">
        <f t="shared" si="19"/>
        <v>-167.60000000000002</v>
      </c>
      <c r="R92" s="45">
        <f t="shared" si="20"/>
        <v>-0.18114023236962984</v>
      </c>
      <c r="S92" s="44" t="str">
        <f t="shared" si="21"/>
        <v>DEGROWTH</v>
      </c>
      <c r="T92" s="43">
        <v>590</v>
      </c>
      <c r="U92" s="46" t="str">
        <f t="shared" si="22"/>
        <v>jAN</v>
      </c>
      <c r="V92" s="42">
        <v>590</v>
      </c>
      <c r="W92" s="47">
        <f t="shared" si="23"/>
        <v>167.64999999999998</v>
      </c>
      <c r="X92" s="48">
        <f t="shared" si="24"/>
        <v>0.28415254237288123</v>
      </c>
      <c r="Y92" s="47" t="str">
        <f t="shared" si="25"/>
        <v>GROWTH</v>
      </c>
      <c r="Z92" s="138">
        <v>0</v>
      </c>
      <c r="AA92" s="133"/>
      <c r="AB92" s="133" t="s">
        <v>121</v>
      </c>
      <c r="AC92" s="27"/>
    </row>
    <row r="93" spans="1:29" s="139" customFormat="1" ht="13.8">
      <c r="A93" s="133" t="s">
        <v>121</v>
      </c>
      <c r="B93" s="134" t="s">
        <v>3924</v>
      </c>
      <c r="C93" s="135" t="s">
        <v>340</v>
      </c>
      <c r="D93" s="135">
        <v>1000000725</v>
      </c>
      <c r="E93" s="136" t="s">
        <v>341</v>
      </c>
      <c r="F93" s="137">
        <v>43252</v>
      </c>
      <c r="G93" s="40" t="str">
        <f t="shared" si="14"/>
        <v>Targeted Dealer</v>
      </c>
      <c r="H93" s="40"/>
      <c r="I93" s="41">
        <v>260</v>
      </c>
      <c r="J93" s="41">
        <f t="shared" si="15"/>
        <v>260</v>
      </c>
      <c r="K93" s="43">
        <v>220</v>
      </c>
      <c r="L93" s="43">
        <f t="shared" si="16"/>
        <v>40</v>
      </c>
      <c r="M93" s="43">
        <f t="shared" si="17"/>
        <v>84.615384615384613</v>
      </c>
      <c r="N93" s="42">
        <v>194</v>
      </c>
      <c r="O93" s="45" t="str">
        <f t="shared" si="18"/>
        <v>DEC</v>
      </c>
      <c r="P93" s="42">
        <v>194</v>
      </c>
      <c r="Q93" s="44">
        <f t="shared" si="19"/>
        <v>26</v>
      </c>
      <c r="R93" s="45">
        <f t="shared" si="20"/>
        <v>0.134020618556701</v>
      </c>
      <c r="S93" s="44" t="str">
        <f t="shared" si="21"/>
        <v>GROWTH</v>
      </c>
      <c r="T93" s="43">
        <v>200</v>
      </c>
      <c r="U93" s="46" t="str">
        <f t="shared" si="22"/>
        <v>jAN</v>
      </c>
      <c r="V93" s="42">
        <v>200</v>
      </c>
      <c r="W93" s="47">
        <f t="shared" si="23"/>
        <v>20</v>
      </c>
      <c r="X93" s="48">
        <f t="shared" si="24"/>
        <v>0.10000000000000009</v>
      </c>
      <c r="Y93" s="47" t="str">
        <f t="shared" si="25"/>
        <v>GROWTH</v>
      </c>
      <c r="Z93" s="138">
        <v>0</v>
      </c>
      <c r="AA93" s="133"/>
      <c r="AB93" s="133" t="s">
        <v>121</v>
      </c>
      <c r="AC93" s="27"/>
    </row>
    <row r="94" spans="1:29" s="139" customFormat="1" ht="13.8">
      <c r="A94" s="133" t="s">
        <v>121</v>
      </c>
      <c r="B94" s="134" t="s">
        <v>16</v>
      </c>
      <c r="C94" s="135" t="s">
        <v>344</v>
      </c>
      <c r="D94" s="135">
        <v>1000000738</v>
      </c>
      <c r="E94" s="136" t="s">
        <v>345</v>
      </c>
      <c r="F94" s="137">
        <v>43326</v>
      </c>
      <c r="G94" s="40" t="str">
        <f t="shared" si="14"/>
        <v>Targeted Dealer</v>
      </c>
      <c r="H94" s="40"/>
      <c r="I94" s="41">
        <v>300</v>
      </c>
      <c r="J94" s="41">
        <f t="shared" si="15"/>
        <v>300</v>
      </c>
      <c r="K94" s="43">
        <v>0</v>
      </c>
      <c r="L94" s="43">
        <f t="shared" si="16"/>
        <v>300</v>
      </c>
      <c r="M94" s="43">
        <f t="shared" si="17"/>
        <v>0</v>
      </c>
      <c r="N94" s="42">
        <v>235</v>
      </c>
      <c r="O94" s="45" t="str">
        <f t="shared" si="18"/>
        <v>DEC</v>
      </c>
      <c r="P94" s="42">
        <v>235</v>
      </c>
      <c r="Q94" s="44">
        <f t="shared" si="19"/>
        <v>-235</v>
      </c>
      <c r="R94" s="45">
        <f t="shared" si="20"/>
        <v>-1</v>
      </c>
      <c r="S94" s="44" t="str">
        <f t="shared" si="21"/>
        <v>DEGROWTH</v>
      </c>
      <c r="T94" s="43">
        <v>71</v>
      </c>
      <c r="U94" s="46" t="str">
        <f t="shared" si="22"/>
        <v>jAN</v>
      </c>
      <c r="V94" s="42">
        <v>71</v>
      </c>
      <c r="W94" s="47">
        <f t="shared" si="23"/>
        <v>-71</v>
      </c>
      <c r="X94" s="48">
        <f t="shared" si="24"/>
        <v>-1</v>
      </c>
      <c r="Y94" s="47" t="str">
        <f t="shared" si="25"/>
        <v>DEGROWTH</v>
      </c>
      <c r="Z94" s="138">
        <v>0</v>
      </c>
      <c r="AA94" s="133"/>
      <c r="AB94" s="133" t="s">
        <v>121</v>
      </c>
      <c r="AC94" s="27"/>
    </row>
    <row r="95" spans="1:29" s="139" customFormat="1" ht="13.8">
      <c r="A95" s="133" t="s">
        <v>121</v>
      </c>
      <c r="B95" s="134" t="s">
        <v>3924</v>
      </c>
      <c r="C95" s="135" t="s">
        <v>346</v>
      </c>
      <c r="D95" s="135">
        <v>1000000731</v>
      </c>
      <c r="E95" s="136" t="s">
        <v>347</v>
      </c>
      <c r="F95" s="137">
        <v>43426</v>
      </c>
      <c r="G95" s="40" t="str">
        <f t="shared" si="14"/>
        <v>Targeted Dealer</v>
      </c>
      <c r="H95" s="40"/>
      <c r="I95" s="41">
        <v>265</v>
      </c>
      <c r="J95" s="41">
        <f t="shared" si="15"/>
        <v>265</v>
      </c>
      <c r="K95" s="43">
        <v>240</v>
      </c>
      <c r="L95" s="43">
        <f t="shared" si="16"/>
        <v>25</v>
      </c>
      <c r="M95" s="43">
        <f t="shared" si="17"/>
        <v>90.566037735849065</v>
      </c>
      <c r="N95" s="42">
        <v>240</v>
      </c>
      <c r="O95" s="45" t="str">
        <f t="shared" si="18"/>
        <v>DEC</v>
      </c>
      <c r="P95" s="42">
        <v>240</v>
      </c>
      <c r="Q95" s="44">
        <f t="shared" si="19"/>
        <v>0</v>
      </c>
      <c r="R95" s="45">
        <f t="shared" si="20"/>
        <v>0</v>
      </c>
      <c r="S95" s="44" t="str">
        <f t="shared" si="21"/>
        <v>GROWTH</v>
      </c>
      <c r="T95" s="43">
        <v>180</v>
      </c>
      <c r="U95" s="46" t="str">
        <f t="shared" si="22"/>
        <v>jAN</v>
      </c>
      <c r="V95" s="42">
        <v>180</v>
      </c>
      <c r="W95" s="47">
        <f t="shared" si="23"/>
        <v>60</v>
      </c>
      <c r="X95" s="48">
        <f t="shared" si="24"/>
        <v>0.33333333333333326</v>
      </c>
      <c r="Y95" s="47" t="str">
        <f t="shared" si="25"/>
        <v>GROWTH</v>
      </c>
      <c r="Z95" s="138">
        <v>0</v>
      </c>
      <c r="AA95" s="133"/>
      <c r="AB95" s="133" t="s">
        <v>121</v>
      </c>
      <c r="AC95" s="27"/>
    </row>
    <row r="96" spans="1:29" s="139" customFormat="1" ht="13.8">
      <c r="A96" s="133" t="s">
        <v>121</v>
      </c>
      <c r="B96" s="134" t="s">
        <v>16</v>
      </c>
      <c r="C96" s="135" t="s">
        <v>348</v>
      </c>
      <c r="D96" s="135">
        <v>1000001067</v>
      </c>
      <c r="E96" s="136" t="s">
        <v>349</v>
      </c>
      <c r="F96" s="137">
        <v>43647</v>
      </c>
      <c r="G96" s="40" t="str">
        <f t="shared" si="14"/>
        <v>Targeted Dealer</v>
      </c>
      <c r="H96" s="40"/>
      <c r="I96" s="41">
        <v>20</v>
      </c>
      <c r="J96" s="41">
        <f t="shared" si="15"/>
        <v>20</v>
      </c>
      <c r="K96" s="43">
        <v>25</v>
      </c>
      <c r="L96" s="43">
        <f t="shared" si="16"/>
        <v>-5</v>
      </c>
      <c r="M96" s="43">
        <f t="shared" si="17"/>
        <v>125</v>
      </c>
      <c r="N96" s="42">
        <v>33.25</v>
      </c>
      <c r="O96" s="45" t="str">
        <f t="shared" si="18"/>
        <v>DEC</v>
      </c>
      <c r="P96" s="42">
        <v>33.25</v>
      </c>
      <c r="Q96" s="44">
        <f t="shared" si="19"/>
        <v>-8.25</v>
      </c>
      <c r="R96" s="45">
        <f t="shared" si="20"/>
        <v>-0.24812030075187974</v>
      </c>
      <c r="S96" s="44" t="str">
        <f t="shared" si="21"/>
        <v>DEGROWTH</v>
      </c>
      <c r="T96" s="43">
        <v>0</v>
      </c>
      <c r="U96" s="46" t="str">
        <f t="shared" si="22"/>
        <v>jAN</v>
      </c>
      <c r="V96" s="42">
        <v>0</v>
      </c>
      <c r="W96" s="47">
        <f t="shared" si="23"/>
        <v>25</v>
      </c>
      <c r="X96" s="48">
        <f t="shared" si="24"/>
        <v>0</v>
      </c>
      <c r="Y96" s="47" t="b">
        <f t="shared" si="25"/>
        <v>0</v>
      </c>
      <c r="Z96" s="138">
        <v>1</v>
      </c>
      <c r="AA96" s="133"/>
      <c r="AB96" s="133" t="s">
        <v>121</v>
      </c>
      <c r="AC96" s="27"/>
    </row>
    <row r="97" spans="1:29" s="139" customFormat="1" ht="13.8">
      <c r="A97" s="133" t="s">
        <v>121</v>
      </c>
      <c r="B97" s="134" t="s">
        <v>16</v>
      </c>
      <c r="C97" s="135" t="s">
        <v>350</v>
      </c>
      <c r="D97" s="135">
        <v>1000001066</v>
      </c>
      <c r="E97" s="136" t="s">
        <v>351</v>
      </c>
      <c r="F97" s="137">
        <v>43843</v>
      </c>
      <c r="G97" s="40" t="str">
        <f t="shared" si="14"/>
        <v>Targeted Dealer</v>
      </c>
      <c r="H97" s="40"/>
      <c r="I97" s="41">
        <v>240</v>
      </c>
      <c r="J97" s="41">
        <f t="shared" si="15"/>
        <v>240</v>
      </c>
      <c r="K97" s="43">
        <v>271</v>
      </c>
      <c r="L97" s="43">
        <f t="shared" si="16"/>
        <v>-31</v>
      </c>
      <c r="M97" s="43">
        <f t="shared" si="17"/>
        <v>112.91666666666667</v>
      </c>
      <c r="N97" s="42">
        <v>223.5</v>
      </c>
      <c r="O97" s="45" t="str">
        <f t="shared" si="18"/>
        <v>DEC</v>
      </c>
      <c r="P97" s="42">
        <v>223.5</v>
      </c>
      <c r="Q97" s="44">
        <f t="shared" si="19"/>
        <v>47.5</v>
      </c>
      <c r="R97" s="45">
        <f t="shared" si="20"/>
        <v>0.21252796420581666</v>
      </c>
      <c r="S97" s="44" t="str">
        <f t="shared" si="21"/>
        <v>GROWTH</v>
      </c>
      <c r="T97" s="43">
        <v>225</v>
      </c>
      <c r="U97" s="46" t="str">
        <f t="shared" si="22"/>
        <v>jAN</v>
      </c>
      <c r="V97" s="42">
        <v>225</v>
      </c>
      <c r="W97" s="47">
        <f t="shared" si="23"/>
        <v>46</v>
      </c>
      <c r="X97" s="48">
        <f t="shared" si="24"/>
        <v>0.20444444444444443</v>
      </c>
      <c r="Y97" s="47" t="str">
        <f t="shared" si="25"/>
        <v>GROWTH</v>
      </c>
      <c r="Z97" s="138">
        <v>0</v>
      </c>
      <c r="AA97" s="133"/>
      <c r="AB97" s="133" t="s">
        <v>121</v>
      </c>
      <c r="AC97" s="27"/>
    </row>
    <row r="98" spans="1:29" s="139" customFormat="1" ht="13.8">
      <c r="A98" s="133" t="s">
        <v>121</v>
      </c>
      <c r="B98" s="134" t="s">
        <v>3924</v>
      </c>
      <c r="C98" s="135" t="s">
        <v>352</v>
      </c>
      <c r="D98" s="135">
        <v>1000000734</v>
      </c>
      <c r="E98" s="136" t="s">
        <v>353</v>
      </c>
      <c r="F98" s="137">
        <v>43899</v>
      </c>
      <c r="G98" s="40" t="str">
        <f t="shared" si="14"/>
        <v>Targeted Dealer</v>
      </c>
      <c r="H98" s="40"/>
      <c r="I98" s="41">
        <v>160</v>
      </c>
      <c r="J98" s="41">
        <f t="shared" si="15"/>
        <v>160</v>
      </c>
      <c r="K98" s="43">
        <v>40</v>
      </c>
      <c r="L98" s="43">
        <f t="shared" si="16"/>
        <v>120</v>
      </c>
      <c r="M98" s="43">
        <f t="shared" si="17"/>
        <v>25</v>
      </c>
      <c r="N98" s="42">
        <v>40</v>
      </c>
      <c r="O98" s="45" t="str">
        <f t="shared" si="18"/>
        <v>DEC</v>
      </c>
      <c r="P98" s="42">
        <v>40</v>
      </c>
      <c r="Q98" s="44">
        <f t="shared" si="19"/>
        <v>0</v>
      </c>
      <c r="R98" s="45">
        <f t="shared" si="20"/>
        <v>0</v>
      </c>
      <c r="S98" s="44" t="str">
        <f t="shared" si="21"/>
        <v>GROWTH</v>
      </c>
      <c r="T98" s="43">
        <v>120</v>
      </c>
      <c r="U98" s="46" t="str">
        <f t="shared" si="22"/>
        <v>jAN</v>
      </c>
      <c r="V98" s="42">
        <v>120</v>
      </c>
      <c r="W98" s="47">
        <f t="shared" si="23"/>
        <v>-80</v>
      </c>
      <c r="X98" s="48">
        <f t="shared" si="24"/>
        <v>-0.66666666666666674</v>
      </c>
      <c r="Y98" s="47" t="str">
        <f t="shared" si="25"/>
        <v>DEGROWTH</v>
      </c>
      <c r="Z98" s="138">
        <v>0</v>
      </c>
      <c r="AA98" s="133"/>
      <c r="AB98" s="133" t="s">
        <v>121</v>
      </c>
      <c r="AC98" s="27"/>
    </row>
    <row r="99" spans="1:29" s="139" customFormat="1" ht="13.8">
      <c r="A99" s="133" t="s">
        <v>121</v>
      </c>
      <c r="B99" s="134" t="s">
        <v>16</v>
      </c>
      <c r="C99" s="135" t="s">
        <v>354</v>
      </c>
      <c r="D99" s="135">
        <v>1000001068</v>
      </c>
      <c r="E99" s="136" t="s">
        <v>355</v>
      </c>
      <c r="F99" s="137">
        <v>44050</v>
      </c>
      <c r="G99" s="40" t="str">
        <f t="shared" si="14"/>
        <v>Targeted Dealer</v>
      </c>
      <c r="H99" s="40"/>
      <c r="I99" s="41">
        <v>60</v>
      </c>
      <c r="J99" s="41">
        <f t="shared" si="15"/>
        <v>60</v>
      </c>
      <c r="K99" s="43">
        <v>23</v>
      </c>
      <c r="L99" s="43">
        <f t="shared" si="16"/>
        <v>37</v>
      </c>
      <c r="M99" s="43">
        <f t="shared" si="17"/>
        <v>38.333333333333336</v>
      </c>
      <c r="N99" s="42">
        <v>45</v>
      </c>
      <c r="O99" s="45" t="str">
        <f t="shared" si="18"/>
        <v>DEC</v>
      </c>
      <c r="P99" s="42">
        <v>45</v>
      </c>
      <c r="Q99" s="44">
        <f t="shared" si="19"/>
        <v>-22</v>
      </c>
      <c r="R99" s="45">
        <f t="shared" si="20"/>
        <v>-0.48888888888888893</v>
      </c>
      <c r="S99" s="44" t="str">
        <f t="shared" si="21"/>
        <v>DEGROWTH</v>
      </c>
      <c r="T99" s="43">
        <v>60</v>
      </c>
      <c r="U99" s="46" t="str">
        <f t="shared" si="22"/>
        <v>jAN</v>
      </c>
      <c r="V99" s="42">
        <v>60</v>
      </c>
      <c r="W99" s="47">
        <f t="shared" si="23"/>
        <v>-37</v>
      </c>
      <c r="X99" s="48">
        <f t="shared" si="24"/>
        <v>-0.6166666666666667</v>
      </c>
      <c r="Y99" s="47" t="str">
        <f t="shared" si="25"/>
        <v>DEGROWTH</v>
      </c>
      <c r="Z99" s="138">
        <v>0</v>
      </c>
      <c r="AA99" s="133"/>
      <c r="AB99" s="133" t="s">
        <v>121</v>
      </c>
      <c r="AC99" s="27"/>
    </row>
    <row r="100" spans="1:29" s="139" customFormat="1" ht="13.8">
      <c r="A100" s="133" t="s">
        <v>121</v>
      </c>
      <c r="B100" s="134" t="s">
        <v>3924</v>
      </c>
      <c r="C100" s="135" t="s">
        <v>356</v>
      </c>
      <c r="D100" s="135">
        <v>1000001069</v>
      </c>
      <c r="E100" s="136" t="s">
        <v>357</v>
      </c>
      <c r="F100" s="137">
        <v>44256</v>
      </c>
      <c r="G100" s="40" t="str">
        <f t="shared" si="14"/>
        <v>Targeted Dealer</v>
      </c>
      <c r="H100" s="40"/>
      <c r="I100" s="41">
        <v>155</v>
      </c>
      <c r="J100" s="41">
        <f t="shared" si="15"/>
        <v>155</v>
      </c>
      <c r="K100" s="43">
        <v>80</v>
      </c>
      <c r="L100" s="43">
        <f t="shared" si="16"/>
        <v>75</v>
      </c>
      <c r="M100" s="43">
        <f t="shared" si="17"/>
        <v>51.612903225806448</v>
      </c>
      <c r="N100" s="42">
        <v>120</v>
      </c>
      <c r="O100" s="45" t="str">
        <f t="shared" si="18"/>
        <v>DEC</v>
      </c>
      <c r="P100" s="42">
        <v>120</v>
      </c>
      <c r="Q100" s="44">
        <f t="shared" si="19"/>
        <v>-40</v>
      </c>
      <c r="R100" s="45">
        <f t="shared" si="20"/>
        <v>-0.33333333333333337</v>
      </c>
      <c r="S100" s="44" t="str">
        <f t="shared" si="21"/>
        <v>DEGROWTH</v>
      </c>
      <c r="T100" s="43">
        <v>86</v>
      </c>
      <c r="U100" s="46" t="str">
        <f t="shared" si="22"/>
        <v>jAN</v>
      </c>
      <c r="V100" s="42">
        <v>86</v>
      </c>
      <c r="W100" s="47">
        <f t="shared" si="23"/>
        <v>-6</v>
      </c>
      <c r="X100" s="48">
        <f t="shared" si="24"/>
        <v>-6.9767441860465129E-2</v>
      </c>
      <c r="Y100" s="47" t="str">
        <f t="shared" si="25"/>
        <v>DEGROWTH</v>
      </c>
      <c r="Z100" s="138">
        <v>0</v>
      </c>
      <c r="AA100" s="133"/>
      <c r="AB100" s="133" t="s">
        <v>121</v>
      </c>
      <c r="AC100" s="27"/>
    </row>
    <row r="101" spans="1:29" s="139" customFormat="1" ht="13.8">
      <c r="A101" s="133" t="s">
        <v>121</v>
      </c>
      <c r="B101" s="134" t="s">
        <v>3924</v>
      </c>
      <c r="C101" s="135" t="s">
        <v>358</v>
      </c>
      <c r="D101" s="135">
        <v>1000001065</v>
      </c>
      <c r="E101" s="136" t="s">
        <v>359</v>
      </c>
      <c r="F101" s="137">
        <v>44296</v>
      </c>
      <c r="G101" s="40" t="str">
        <f t="shared" si="14"/>
        <v>Targeted Dealer</v>
      </c>
      <c r="H101" s="40"/>
      <c r="I101" s="41">
        <v>405</v>
      </c>
      <c r="J101" s="41">
        <f t="shared" si="15"/>
        <v>405</v>
      </c>
      <c r="K101" s="43">
        <v>280</v>
      </c>
      <c r="L101" s="43">
        <f t="shared" si="16"/>
        <v>125</v>
      </c>
      <c r="M101" s="43">
        <f t="shared" si="17"/>
        <v>69.135802469135811</v>
      </c>
      <c r="N101" s="42">
        <v>260</v>
      </c>
      <c r="O101" s="45" t="str">
        <f t="shared" si="18"/>
        <v>DEC</v>
      </c>
      <c r="P101" s="42">
        <v>260</v>
      </c>
      <c r="Q101" s="44">
        <f t="shared" si="19"/>
        <v>20</v>
      </c>
      <c r="R101" s="45">
        <f t="shared" si="20"/>
        <v>7.6923076923076872E-2</v>
      </c>
      <c r="S101" s="44" t="str">
        <f t="shared" si="21"/>
        <v>GROWTH</v>
      </c>
      <c r="T101" s="43">
        <v>340</v>
      </c>
      <c r="U101" s="46" t="str">
        <f t="shared" si="22"/>
        <v>jAN</v>
      </c>
      <c r="V101" s="42">
        <v>340</v>
      </c>
      <c r="W101" s="47">
        <f t="shared" si="23"/>
        <v>-60</v>
      </c>
      <c r="X101" s="48">
        <f t="shared" si="24"/>
        <v>-0.17647058823529416</v>
      </c>
      <c r="Y101" s="47" t="str">
        <f t="shared" si="25"/>
        <v>DEGROWTH</v>
      </c>
      <c r="Z101" s="138">
        <v>0</v>
      </c>
      <c r="AA101" s="133"/>
      <c r="AB101" s="133" t="s">
        <v>121</v>
      </c>
      <c r="AC101" s="27"/>
    </row>
    <row r="102" spans="1:29" s="139" customFormat="1" ht="13.8">
      <c r="A102" s="133" t="s">
        <v>121</v>
      </c>
      <c r="B102" s="134" t="s">
        <v>16</v>
      </c>
      <c r="C102" s="135" t="s">
        <v>360</v>
      </c>
      <c r="D102" s="135">
        <v>1000002403</v>
      </c>
      <c r="E102" s="136" t="s">
        <v>361</v>
      </c>
      <c r="F102" s="137">
        <v>44560</v>
      </c>
      <c r="G102" s="40" t="str">
        <f t="shared" si="14"/>
        <v>Targeted Dealer</v>
      </c>
      <c r="H102" s="40"/>
      <c r="I102" s="41">
        <v>40</v>
      </c>
      <c r="J102" s="41">
        <f t="shared" si="15"/>
        <v>40</v>
      </c>
      <c r="K102" s="43">
        <v>43.5</v>
      </c>
      <c r="L102" s="43">
        <f t="shared" si="16"/>
        <v>-3.5</v>
      </c>
      <c r="M102" s="43">
        <f t="shared" si="17"/>
        <v>108.75</v>
      </c>
      <c r="N102" s="42">
        <v>24</v>
      </c>
      <c r="O102" s="45" t="str">
        <f t="shared" si="18"/>
        <v>DEC</v>
      </c>
      <c r="P102" s="42">
        <v>24</v>
      </c>
      <c r="Q102" s="44">
        <f t="shared" si="19"/>
        <v>19.5</v>
      </c>
      <c r="R102" s="45">
        <f t="shared" si="20"/>
        <v>0.8125</v>
      </c>
      <c r="S102" s="44" t="str">
        <f t="shared" si="21"/>
        <v>GROWTH</v>
      </c>
      <c r="T102" s="43">
        <v>33.5</v>
      </c>
      <c r="U102" s="46" t="str">
        <f t="shared" si="22"/>
        <v>jAN</v>
      </c>
      <c r="V102" s="42">
        <v>33.5</v>
      </c>
      <c r="W102" s="47">
        <f t="shared" si="23"/>
        <v>10</v>
      </c>
      <c r="X102" s="48">
        <f t="shared" si="24"/>
        <v>0.29850746268656714</v>
      </c>
      <c r="Y102" s="47" t="str">
        <f t="shared" si="25"/>
        <v>GROWTH</v>
      </c>
      <c r="Z102" s="138">
        <v>0</v>
      </c>
      <c r="AA102" s="133"/>
      <c r="AB102" s="133" t="s">
        <v>121</v>
      </c>
      <c r="AC102" s="27"/>
    </row>
    <row r="103" spans="1:29" s="139" customFormat="1" ht="13.8">
      <c r="A103" s="133" t="s">
        <v>121</v>
      </c>
      <c r="B103" s="134" t="s">
        <v>16</v>
      </c>
      <c r="C103" s="135" t="s">
        <v>362</v>
      </c>
      <c r="D103" s="135">
        <v>1000002406</v>
      </c>
      <c r="E103" s="136" t="s">
        <v>363</v>
      </c>
      <c r="F103" s="137">
        <v>44574</v>
      </c>
      <c r="G103" s="40" t="str">
        <f t="shared" si="14"/>
        <v>Targeted Dealer</v>
      </c>
      <c r="H103" s="40"/>
      <c r="I103" s="41">
        <v>90</v>
      </c>
      <c r="J103" s="41">
        <f t="shared" si="15"/>
        <v>90</v>
      </c>
      <c r="K103" s="43">
        <v>91.5</v>
      </c>
      <c r="L103" s="43">
        <f t="shared" si="16"/>
        <v>-1.5</v>
      </c>
      <c r="M103" s="43">
        <f t="shared" si="17"/>
        <v>101.66666666666666</v>
      </c>
      <c r="N103" s="42">
        <v>54.5</v>
      </c>
      <c r="O103" s="45" t="str">
        <f t="shared" si="18"/>
        <v>DEC</v>
      </c>
      <c r="P103" s="42">
        <v>54.5</v>
      </c>
      <c r="Q103" s="44">
        <f t="shared" si="19"/>
        <v>37</v>
      </c>
      <c r="R103" s="45">
        <f t="shared" si="20"/>
        <v>0.67889908256880727</v>
      </c>
      <c r="S103" s="44" t="str">
        <f t="shared" si="21"/>
        <v>GROWTH</v>
      </c>
      <c r="T103" s="43">
        <v>87.75</v>
      </c>
      <c r="U103" s="46" t="str">
        <f t="shared" si="22"/>
        <v>jAN</v>
      </c>
      <c r="V103" s="42">
        <v>87.75</v>
      </c>
      <c r="W103" s="47">
        <f t="shared" si="23"/>
        <v>3.75</v>
      </c>
      <c r="X103" s="48">
        <f t="shared" si="24"/>
        <v>4.2735042735042805E-2</v>
      </c>
      <c r="Y103" s="47" t="str">
        <f t="shared" si="25"/>
        <v>GROWTH</v>
      </c>
      <c r="Z103" s="138">
        <v>0</v>
      </c>
      <c r="AA103" s="133"/>
      <c r="AB103" s="133" t="s">
        <v>121</v>
      </c>
      <c r="AC103" s="27"/>
    </row>
    <row r="104" spans="1:29" s="139" customFormat="1" ht="13.8">
      <c r="A104" s="133" t="s">
        <v>121</v>
      </c>
      <c r="B104" s="134" t="s">
        <v>3924</v>
      </c>
      <c r="C104" s="135" t="s">
        <v>364</v>
      </c>
      <c r="D104" s="135">
        <v>1000002619</v>
      </c>
      <c r="E104" s="136" t="s">
        <v>365</v>
      </c>
      <c r="F104" s="137">
        <v>44628</v>
      </c>
      <c r="G104" s="40" t="str">
        <f t="shared" si="14"/>
        <v>Targeted Dealer</v>
      </c>
      <c r="H104" s="40"/>
      <c r="I104" s="41">
        <v>80</v>
      </c>
      <c r="J104" s="41">
        <f t="shared" si="15"/>
        <v>80</v>
      </c>
      <c r="K104" s="43">
        <v>80</v>
      </c>
      <c r="L104" s="43">
        <f t="shared" si="16"/>
        <v>0</v>
      </c>
      <c r="M104" s="43">
        <f t="shared" si="17"/>
        <v>100</v>
      </c>
      <c r="N104" s="42">
        <v>40</v>
      </c>
      <c r="O104" s="45" t="str">
        <f t="shared" si="18"/>
        <v>DEC</v>
      </c>
      <c r="P104" s="42">
        <v>40</v>
      </c>
      <c r="Q104" s="44">
        <f t="shared" si="19"/>
        <v>40</v>
      </c>
      <c r="R104" s="45">
        <f t="shared" si="20"/>
        <v>1</v>
      </c>
      <c r="S104" s="44" t="str">
        <f t="shared" si="21"/>
        <v>GROWTH</v>
      </c>
      <c r="T104" s="43">
        <v>40</v>
      </c>
      <c r="U104" s="46" t="str">
        <f t="shared" si="22"/>
        <v>jAN</v>
      </c>
      <c r="V104" s="42">
        <v>40</v>
      </c>
      <c r="W104" s="47">
        <f t="shared" si="23"/>
        <v>40</v>
      </c>
      <c r="X104" s="48">
        <f t="shared" si="24"/>
        <v>1</v>
      </c>
      <c r="Y104" s="47" t="str">
        <f t="shared" si="25"/>
        <v>GROWTH</v>
      </c>
      <c r="Z104" s="138">
        <v>1</v>
      </c>
      <c r="AA104" s="133"/>
      <c r="AB104" s="133" t="s">
        <v>121</v>
      </c>
      <c r="AC104" s="27"/>
    </row>
    <row r="105" spans="1:29" s="139" customFormat="1" ht="13.8">
      <c r="A105" s="133" t="s">
        <v>121</v>
      </c>
      <c r="B105" s="134" t="s">
        <v>3924</v>
      </c>
      <c r="C105" s="135" t="s">
        <v>366</v>
      </c>
      <c r="D105" s="135">
        <v>1000002761</v>
      </c>
      <c r="E105" s="136" t="s">
        <v>367</v>
      </c>
      <c r="F105" s="137">
        <v>44706</v>
      </c>
      <c r="G105" s="40" t="str">
        <f t="shared" si="14"/>
        <v>Targeted Dealer</v>
      </c>
      <c r="H105" s="40"/>
      <c r="I105" s="41">
        <v>100</v>
      </c>
      <c r="J105" s="41">
        <f t="shared" si="15"/>
        <v>100</v>
      </c>
      <c r="K105" s="43">
        <v>60</v>
      </c>
      <c r="L105" s="43">
        <f t="shared" si="16"/>
        <v>40</v>
      </c>
      <c r="M105" s="43">
        <f t="shared" si="17"/>
        <v>60</v>
      </c>
      <c r="N105" s="42">
        <v>40</v>
      </c>
      <c r="O105" s="45" t="str">
        <f t="shared" si="18"/>
        <v>DEC</v>
      </c>
      <c r="P105" s="42">
        <v>40</v>
      </c>
      <c r="Q105" s="44">
        <f t="shared" si="19"/>
        <v>20</v>
      </c>
      <c r="R105" s="45">
        <f t="shared" si="20"/>
        <v>0.5</v>
      </c>
      <c r="S105" s="44" t="str">
        <f t="shared" si="21"/>
        <v>GROWTH</v>
      </c>
      <c r="T105" s="43">
        <v>80</v>
      </c>
      <c r="U105" s="46" t="str">
        <f t="shared" si="22"/>
        <v>jAN</v>
      </c>
      <c r="V105" s="42">
        <v>80</v>
      </c>
      <c r="W105" s="47">
        <f t="shared" si="23"/>
        <v>-20</v>
      </c>
      <c r="X105" s="48">
        <f t="shared" si="24"/>
        <v>-0.25</v>
      </c>
      <c r="Y105" s="47" t="str">
        <f t="shared" si="25"/>
        <v>DEGROWTH</v>
      </c>
      <c r="Z105" s="138">
        <v>0</v>
      </c>
      <c r="AA105" s="133"/>
      <c r="AB105" s="133" t="s">
        <v>121</v>
      </c>
      <c r="AC105" s="27"/>
    </row>
    <row r="106" spans="1:29" s="139" customFormat="1" ht="13.8">
      <c r="A106" s="133" t="s">
        <v>121</v>
      </c>
      <c r="B106" s="134" t="s">
        <v>16</v>
      </c>
      <c r="C106" s="135" t="s">
        <v>368</v>
      </c>
      <c r="D106" s="135">
        <v>1000003193</v>
      </c>
      <c r="E106" s="136" t="s">
        <v>369</v>
      </c>
      <c r="F106" s="137">
        <v>44924</v>
      </c>
      <c r="G106" s="40" t="str">
        <f t="shared" si="14"/>
        <v>Targeted Dealer</v>
      </c>
      <c r="H106" s="40"/>
      <c r="I106" s="41">
        <v>60</v>
      </c>
      <c r="J106" s="41">
        <f t="shared" si="15"/>
        <v>60</v>
      </c>
      <c r="K106" s="43">
        <v>67.5</v>
      </c>
      <c r="L106" s="43">
        <f t="shared" si="16"/>
        <v>-7.5</v>
      </c>
      <c r="M106" s="43">
        <f t="shared" si="17"/>
        <v>112.5</v>
      </c>
      <c r="N106" s="42">
        <v>70.5</v>
      </c>
      <c r="O106" s="45" t="str">
        <f t="shared" si="18"/>
        <v>DEC</v>
      </c>
      <c r="P106" s="42">
        <v>70.5</v>
      </c>
      <c r="Q106" s="44">
        <f t="shared" si="19"/>
        <v>-3</v>
      </c>
      <c r="R106" s="45">
        <f t="shared" si="20"/>
        <v>-4.2553191489361653E-2</v>
      </c>
      <c r="S106" s="44" t="str">
        <f t="shared" si="21"/>
        <v>DEGROWTH</v>
      </c>
      <c r="T106" s="43">
        <v>15</v>
      </c>
      <c r="U106" s="46" t="str">
        <f t="shared" si="22"/>
        <v>jAN</v>
      </c>
      <c r="V106" s="42">
        <v>15</v>
      </c>
      <c r="W106" s="47">
        <f t="shared" si="23"/>
        <v>52.5</v>
      </c>
      <c r="X106" s="48">
        <f t="shared" si="24"/>
        <v>3.5</v>
      </c>
      <c r="Y106" s="47" t="str">
        <f t="shared" si="25"/>
        <v>GROWTH</v>
      </c>
      <c r="Z106" s="138">
        <v>1</v>
      </c>
      <c r="AA106" s="133"/>
      <c r="AB106" s="133" t="s">
        <v>121</v>
      </c>
      <c r="AC106" s="27"/>
    </row>
    <row r="107" spans="1:29" s="139" customFormat="1" ht="13.8">
      <c r="A107" s="133" t="s">
        <v>121</v>
      </c>
      <c r="B107" s="134" t="s">
        <v>3924</v>
      </c>
      <c r="C107" s="140" t="s">
        <v>372</v>
      </c>
      <c r="D107" s="135">
        <v>1000003508</v>
      </c>
      <c r="E107" s="140" t="s">
        <v>373</v>
      </c>
      <c r="F107" s="137">
        <v>45046</v>
      </c>
      <c r="G107" s="40" t="str">
        <f t="shared" si="14"/>
        <v>Targeted Dealer</v>
      </c>
      <c r="H107" s="40"/>
      <c r="I107" s="41">
        <v>220</v>
      </c>
      <c r="J107" s="41">
        <f t="shared" si="15"/>
        <v>220</v>
      </c>
      <c r="K107" s="43">
        <v>221</v>
      </c>
      <c r="L107" s="43">
        <f t="shared" si="16"/>
        <v>-1</v>
      </c>
      <c r="M107" s="43">
        <f t="shared" si="17"/>
        <v>100.45454545454545</v>
      </c>
      <c r="N107" s="42">
        <v>217.5</v>
      </c>
      <c r="O107" s="45" t="str">
        <f t="shared" si="18"/>
        <v>DEC</v>
      </c>
      <c r="P107" s="42">
        <v>217.5</v>
      </c>
      <c r="Q107" s="44">
        <f t="shared" si="19"/>
        <v>3.5</v>
      </c>
      <c r="R107" s="45">
        <f t="shared" si="20"/>
        <v>1.6091954022988464E-2</v>
      </c>
      <c r="S107" s="44" t="str">
        <f t="shared" si="21"/>
        <v>GROWTH</v>
      </c>
      <c r="T107" s="43">
        <v>160</v>
      </c>
      <c r="U107" s="46" t="str">
        <f t="shared" si="22"/>
        <v>jAN</v>
      </c>
      <c r="V107" s="42">
        <v>160</v>
      </c>
      <c r="W107" s="47">
        <f t="shared" si="23"/>
        <v>61</v>
      </c>
      <c r="X107" s="48">
        <f t="shared" si="24"/>
        <v>0.38125000000000009</v>
      </c>
      <c r="Y107" s="47" t="str">
        <f t="shared" si="25"/>
        <v>GROWTH</v>
      </c>
      <c r="Z107" s="138">
        <v>0</v>
      </c>
      <c r="AA107" s="133"/>
      <c r="AB107" s="133" t="s">
        <v>121</v>
      </c>
      <c r="AC107" s="27"/>
    </row>
    <row r="108" spans="1:29" s="139" customFormat="1" ht="13.8">
      <c r="A108" s="133" t="s">
        <v>121</v>
      </c>
      <c r="B108" s="134" t="s">
        <v>16</v>
      </c>
      <c r="C108" s="140" t="s">
        <v>374</v>
      </c>
      <c r="D108" s="135">
        <v>1000003525</v>
      </c>
      <c r="E108" s="140" t="s">
        <v>375</v>
      </c>
      <c r="F108" s="137">
        <v>45065</v>
      </c>
      <c r="G108" s="40" t="str">
        <f t="shared" si="14"/>
        <v>Targeted Dealer</v>
      </c>
      <c r="H108" s="40"/>
      <c r="I108" s="41">
        <v>120</v>
      </c>
      <c r="J108" s="41">
        <f t="shared" si="15"/>
        <v>120</v>
      </c>
      <c r="K108" s="43">
        <v>101</v>
      </c>
      <c r="L108" s="43">
        <f t="shared" si="16"/>
        <v>19</v>
      </c>
      <c r="M108" s="43">
        <f t="shared" si="17"/>
        <v>84.166666666666671</v>
      </c>
      <c r="N108" s="42">
        <v>85</v>
      </c>
      <c r="O108" s="45" t="str">
        <f t="shared" si="18"/>
        <v>DEC</v>
      </c>
      <c r="P108" s="42">
        <v>85</v>
      </c>
      <c r="Q108" s="44">
        <f t="shared" si="19"/>
        <v>16</v>
      </c>
      <c r="R108" s="45">
        <f t="shared" si="20"/>
        <v>0.18823529411764706</v>
      </c>
      <c r="S108" s="44" t="str">
        <f t="shared" si="21"/>
        <v>GROWTH</v>
      </c>
      <c r="T108" s="43">
        <v>107.5</v>
      </c>
      <c r="U108" s="46" t="str">
        <f t="shared" si="22"/>
        <v>jAN</v>
      </c>
      <c r="V108" s="42">
        <v>107.5</v>
      </c>
      <c r="W108" s="47">
        <f t="shared" si="23"/>
        <v>-6.5</v>
      </c>
      <c r="X108" s="48">
        <f t="shared" si="24"/>
        <v>-6.0465116279069808E-2</v>
      </c>
      <c r="Y108" s="47" t="str">
        <f t="shared" si="25"/>
        <v>DEGROWTH</v>
      </c>
      <c r="Z108" s="138">
        <v>0</v>
      </c>
      <c r="AA108" s="133"/>
      <c r="AB108" s="133" t="s">
        <v>121</v>
      </c>
      <c r="AC108" s="27"/>
    </row>
    <row r="109" spans="1:29" s="139" customFormat="1" ht="13.8">
      <c r="A109" s="133" t="s">
        <v>121</v>
      </c>
      <c r="B109" s="134" t="s">
        <v>16</v>
      </c>
      <c r="C109" s="140" t="s">
        <v>376</v>
      </c>
      <c r="D109" s="135">
        <v>1000003589</v>
      </c>
      <c r="E109" s="140" t="s">
        <v>377</v>
      </c>
      <c r="F109" s="137">
        <v>45084</v>
      </c>
      <c r="G109" s="40" t="str">
        <f t="shared" si="14"/>
        <v>Targeted Dealer</v>
      </c>
      <c r="H109" s="40"/>
      <c r="I109" s="41">
        <v>120</v>
      </c>
      <c r="J109" s="41">
        <f t="shared" si="15"/>
        <v>120</v>
      </c>
      <c r="K109" s="43">
        <v>110</v>
      </c>
      <c r="L109" s="43">
        <f t="shared" si="16"/>
        <v>10</v>
      </c>
      <c r="M109" s="43">
        <f t="shared" si="17"/>
        <v>91.666666666666671</v>
      </c>
      <c r="N109" s="42">
        <v>120</v>
      </c>
      <c r="O109" s="45" t="str">
        <f t="shared" si="18"/>
        <v>DEC</v>
      </c>
      <c r="P109" s="42">
        <v>120</v>
      </c>
      <c r="Q109" s="44">
        <f t="shared" si="19"/>
        <v>-10</v>
      </c>
      <c r="R109" s="45">
        <f t="shared" si="20"/>
        <v>-8.333333333333337E-2</v>
      </c>
      <c r="S109" s="44" t="str">
        <f t="shared" si="21"/>
        <v>DEGROWTH</v>
      </c>
      <c r="T109" s="43">
        <v>70</v>
      </c>
      <c r="U109" s="46" t="str">
        <f t="shared" si="22"/>
        <v>jAN</v>
      </c>
      <c r="V109" s="42">
        <v>70</v>
      </c>
      <c r="W109" s="47">
        <f t="shared" si="23"/>
        <v>40</v>
      </c>
      <c r="X109" s="48">
        <f t="shared" si="24"/>
        <v>0.5714285714285714</v>
      </c>
      <c r="Y109" s="47" t="str">
        <f t="shared" si="25"/>
        <v>GROWTH</v>
      </c>
      <c r="Z109" s="138">
        <v>0</v>
      </c>
      <c r="AA109" s="133"/>
      <c r="AB109" s="133" t="s">
        <v>121</v>
      </c>
      <c r="AC109" s="27"/>
    </row>
    <row r="110" spans="1:29" s="139" customFormat="1" ht="13.8">
      <c r="A110" s="133" t="s">
        <v>121</v>
      </c>
      <c r="B110" s="134" t="s">
        <v>3924</v>
      </c>
      <c r="C110" s="140" t="s">
        <v>378</v>
      </c>
      <c r="D110" s="135">
        <v>1000003599</v>
      </c>
      <c r="E110" s="140" t="s">
        <v>379</v>
      </c>
      <c r="F110" s="137">
        <v>45100</v>
      </c>
      <c r="G110" s="40" t="str">
        <f t="shared" si="14"/>
        <v>Targeted Dealer</v>
      </c>
      <c r="H110" s="40"/>
      <c r="I110" s="41">
        <v>140</v>
      </c>
      <c r="J110" s="41">
        <f t="shared" si="15"/>
        <v>140</v>
      </c>
      <c r="K110" s="43">
        <v>100</v>
      </c>
      <c r="L110" s="43">
        <f t="shared" si="16"/>
        <v>40</v>
      </c>
      <c r="M110" s="43">
        <f t="shared" si="17"/>
        <v>71.428571428571431</v>
      </c>
      <c r="N110" s="42">
        <v>100</v>
      </c>
      <c r="O110" s="45" t="str">
        <f t="shared" si="18"/>
        <v>DEC</v>
      </c>
      <c r="P110" s="42">
        <v>100</v>
      </c>
      <c r="Q110" s="44">
        <f t="shared" si="19"/>
        <v>0</v>
      </c>
      <c r="R110" s="45">
        <f t="shared" si="20"/>
        <v>0</v>
      </c>
      <c r="S110" s="44" t="str">
        <f t="shared" si="21"/>
        <v>GROWTH</v>
      </c>
      <c r="T110" s="43">
        <v>130</v>
      </c>
      <c r="U110" s="46" t="str">
        <f t="shared" si="22"/>
        <v>jAN</v>
      </c>
      <c r="V110" s="42">
        <v>130</v>
      </c>
      <c r="W110" s="47">
        <f t="shared" si="23"/>
        <v>-30</v>
      </c>
      <c r="X110" s="48">
        <f t="shared" si="24"/>
        <v>-0.23076923076923073</v>
      </c>
      <c r="Y110" s="47" t="str">
        <f t="shared" si="25"/>
        <v>DEGROWTH</v>
      </c>
      <c r="Z110" s="138">
        <v>0</v>
      </c>
      <c r="AA110" s="133"/>
      <c r="AB110" s="133" t="s">
        <v>121</v>
      </c>
      <c r="AC110" s="27"/>
    </row>
    <row r="111" spans="1:29" s="139" customFormat="1" ht="13.8">
      <c r="A111" s="133" t="s">
        <v>121</v>
      </c>
      <c r="B111" s="134" t="s">
        <v>16</v>
      </c>
      <c r="C111" s="140" t="s">
        <v>380</v>
      </c>
      <c r="D111" s="135">
        <v>1000003635</v>
      </c>
      <c r="E111" s="140" t="s">
        <v>381</v>
      </c>
      <c r="F111" s="137">
        <v>45127</v>
      </c>
      <c r="G111" s="40" t="str">
        <f t="shared" si="14"/>
        <v>Targeted Dealer</v>
      </c>
      <c r="H111" s="40"/>
      <c r="I111" s="41">
        <v>50</v>
      </c>
      <c r="J111" s="41">
        <f t="shared" si="15"/>
        <v>50</v>
      </c>
      <c r="K111" s="43">
        <v>52.25</v>
      </c>
      <c r="L111" s="43">
        <f t="shared" si="16"/>
        <v>-2.25</v>
      </c>
      <c r="M111" s="43">
        <f t="shared" si="17"/>
        <v>104.5</v>
      </c>
      <c r="N111" s="42">
        <v>50.6</v>
      </c>
      <c r="O111" s="45" t="str">
        <f t="shared" si="18"/>
        <v>DEC</v>
      </c>
      <c r="P111" s="42">
        <v>50.6</v>
      </c>
      <c r="Q111" s="44">
        <f t="shared" si="19"/>
        <v>1.6499999999999986</v>
      </c>
      <c r="R111" s="45">
        <f t="shared" si="20"/>
        <v>3.2608695652173836E-2</v>
      </c>
      <c r="S111" s="44" t="str">
        <f t="shared" si="21"/>
        <v>GROWTH</v>
      </c>
      <c r="T111" s="43">
        <v>47.5</v>
      </c>
      <c r="U111" s="46" t="str">
        <f t="shared" si="22"/>
        <v>jAN</v>
      </c>
      <c r="V111" s="42">
        <v>47.5</v>
      </c>
      <c r="W111" s="47">
        <f t="shared" si="23"/>
        <v>4.75</v>
      </c>
      <c r="X111" s="48">
        <f t="shared" si="24"/>
        <v>0.10000000000000009</v>
      </c>
      <c r="Y111" s="47" t="str">
        <f t="shared" si="25"/>
        <v>GROWTH</v>
      </c>
      <c r="Z111" s="138">
        <v>0</v>
      </c>
      <c r="AA111" s="133"/>
      <c r="AB111" s="133" t="s">
        <v>121</v>
      </c>
      <c r="AC111" s="27"/>
    </row>
    <row r="112" spans="1:29" s="139" customFormat="1" ht="13.8">
      <c r="A112" s="133" t="s">
        <v>121</v>
      </c>
      <c r="B112" s="134" t="s">
        <v>16</v>
      </c>
      <c r="C112" s="140" t="s">
        <v>382</v>
      </c>
      <c r="D112" s="135">
        <v>1000003663</v>
      </c>
      <c r="E112" s="140" t="s">
        <v>383</v>
      </c>
      <c r="F112" s="137">
        <v>45135</v>
      </c>
      <c r="G112" s="40" t="str">
        <f t="shared" si="14"/>
        <v>Targeted Dealer</v>
      </c>
      <c r="H112" s="40"/>
      <c r="I112" s="41">
        <v>120</v>
      </c>
      <c r="J112" s="41">
        <f t="shared" si="15"/>
        <v>120</v>
      </c>
      <c r="K112" s="43">
        <v>128</v>
      </c>
      <c r="L112" s="43">
        <f t="shared" si="16"/>
        <v>-8</v>
      </c>
      <c r="M112" s="43">
        <f t="shared" si="17"/>
        <v>106.66666666666667</v>
      </c>
      <c r="N112" s="42">
        <v>92</v>
      </c>
      <c r="O112" s="45" t="str">
        <f t="shared" si="18"/>
        <v>DEC</v>
      </c>
      <c r="P112" s="42">
        <v>92</v>
      </c>
      <c r="Q112" s="44">
        <f t="shared" si="19"/>
        <v>36</v>
      </c>
      <c r="R112" s="45">
        <f t="shared" si="20"/>
        <v>0.39130434782608692</v>
      </c>
      <c r="S112" s="44" t="str">
        <f t="shared" si="21"/>
        <v>GROWTH</v>
      </c>
      <c r="T112" s="43">
        <v>188.75</v>
      </c>
      <c r="U112" s="46" t="str">
        <f t="shared" si="22"/>
        <v>jAN</v>
      </c>
      <c r="V112" s="42">
        <v>188.75</v>
      </c>
      <c r="W112" s="47">
        <f t="shared" si="23"/>
        <v>-60.75</v>
      </c>
      <c r="X112" s="48">
        <f t="shared" si="24"/>
        <v>-0.32185430463576159</v>
      </c>
      <c r="Y112" s="47" t="str">
        <f t="shared" si="25"/>
        <v>DEGROWTH</v>
      </c>
      <c r="Z112" s="138">
        <v>0</v>
      </c>
      <c r="AA112" s="133"/>
      <c r="AB112" s="133" t="s">
        <v>121</v>
      </c>
      <c r="AC112" s="27"/>
    </row>
    <row r="113" spans="1:29" s="139" customFormat="1" ht="13.8">
      <c r="A113" s="133" t="s">
        <v>121</v>
      </c>
      <c r="B113" s="134" t="s">
        <v>16</v>
      </c>
      <c r="C113" s="140" t="s">
        <v>384</v>
      </c>
      <c r="D113" s="135">
        <v>1000003702</v>
      </c>
      <c r="E113" s="140" t="s">
        <v>385</v>
      </c>
      <c r="F113" s="137">
        <v>45171</v>
      </c>
      <c r="G113" s="40" t="str">
        <f t="shared" si="14"/>
        <v>Targeted Dealer</v>
      </c>
      <c r="H113" s="40"/>
      <c r="I113" s="41">
        <v>130</v>
      </c>
      <c r="J113" s="41">
        <f t="shared" si="15"/>
        <v>130</v>
      </c>
      <c r="K113" s="43">
        <v>129.5</v>
      </c>
      <c r="L113" s="43">
        <f t="shared" si="16"/>
        <v>0.5</v>
      </c>
      <c r="M113" s="43">
        <f t="shared" si="17"/>
        <v>99.615384615384613</v>
      </c>
      <c r="N113" s="42">
        <v>70.5</v>
      </c>
      <c r="O113" s="45" t="str">
        <f t="shared" si="18"/>
        <v>DEC</v>
      </c>
      <c r="P113" s="42">
        <v>70.5</v>
      </c>
      <c r="Q113" s="44">
        <f t="shared" si="19"/>
        <v>59</v>
      </c>
      <c r="R113" s="45">
        <f t="shared" si="20"/>
        <v>0.83687943262411357</v>
      </c>
      <c r="S113" s="44" t="str">
        <f t="shared" si="21"/>
        <v>GROWTH</v>
      </c>
      <c r="T113" s="43">
        <v>153</v>
      </c>
      <c r="U113" s="46" t="str">
        <f t="shared" si="22"/>
        <v>jAN</v>
      </c>
      <c r="V113" s="42">
        <v>153</v>
      </c>
      <c r="W113" s="47">
        <f t="shared" si="23"/>
        <v>-23.5</v>
      </c>
      <c r="X113" s="48">
        <f t="shared" si="24"/>
        <v>-0.15359477124183007</v>
      </c>
      <c r="Y113" s="47" t="str">
        <f t="shared" si="25"/>
        <v>DEGROWTH</v>
      </c>
      <c r="Z113" s="138">
        <v>0</v>
      </c>
      <c r="AA113" s="133"/>
      <c r="AB113" s="133" t="s">
        <v>121</v>
      </c>
      <c r="AC113" s="27"/>
    </row>
    <row r="114" spans="1:29" s="139" customFormat="1" ht="13.8">
      <c r="A114" s="138" t="s">
        <v>121</v>
      </c>
      <c r="B114" s="134" t="s">
        <v>3924</v>
      </c>
      <c r="C114" s="144" t="s">
        <v>386</v>
      </c>
      <c r="D114" s="144">
        <v>1000003841</v>
      </c>
      <c r="E114" s="144" t="s">
        <v>387</v>
      </c>
      <c r="F114" s="145">
        <v>45321</v>
      </c>
      <c r="G114" s="40" t="str">
        <f t="shared" si="14"/>
        <v>Targeted Dealer</v>
      </c>
      <c r="H114" s="40"/>
      <c r="I114" s="41">
        <v>150</v>
      </c>
      <c r="J114" s="41">
        <f t="shared" si="15"/>
        <v>150</v>
      </c>
      <c r="K114" s="43">
        <v>80</v>
      </c>
      <c r="L114" s="43">
        <f t="shared" si="16"/>
        <v>70</v>
      </c>
      <c r="M114" s="43">
        <f t="shared" si="17"/>
        <v>53.333333333333336</v>
      </c>
      <c r="N114" s="42">
        <v>85</v>
      </c>
      <c r="O114" s="45" t="str">
        <f t="shared" si="18"/>
        <v>DEC</v>
      </c>
      <c r="P114" s="42">
        <v>85</v>
      </c>
      <c r="Q114" s="44">
        <f t="shared" si="19"/>
        <v>-5</v>
      </c>
      <c r="R114" s="45">
        <f t="shared" si="20"/>
        <v>-5.8823529411764719E-2</v>
      </c>
      <c r="S114" s="44" t="str">
        <f t="shared" si="21"/>
        <v>DEGROWTH</v>
      </c>
      <c r="T114" s="43">
        <v>120</v>
      </c>
      <c r="U114" s="46" t="str">
        <f t="shared" si="22"/>
        <v>jAN</v>
      </c>
      <c r="V114" s="42">
        <v>120</v>
      </c>
      <c r="W114" s="47">
        <f t="shared" si="23"/>
        <v>-40</v>
      </c>
      <c r="X114" s="48">
        <f t="shared" si="24"/>
        <v>-0.33333333333333337</v>
      </c>
      <c r="Y114" s="47" t="str">
        <f t="shared" si="25"/>
        <v>DEGROWTH</v>
      </c>
      <c r="Z114" s="138">
        <v>0</v>
      </c>
      <c r="AA114" s="133"/>
      <c r="AB114" s="138" t="s">
        <v>121</v>
      </c>
      <c r="AC114" s="27"/>
    </row>
    <row r="115" spans="1:29" s="139" customFormat="1" ht="13.8">
      <c r="A115" s="138" t="s">
        <v>121</v>
      </c>
      <c r="B115" s="134" t="s">
        <v>16</v>
      </c>
      <c r="C115" s="144" t="s">
        <v>388</v>
      </c>
      <c r="D115" s="144">
        <v>1000003864</v>
      </c>
      <c r="E115" s="144" t="s">
        <v>389</v>
      </c>
      <c r="F115" s="137">
        <v>45338</v>
      </c>
      <c r="G115" s="40" t="str">
        <f t="shared" si="14"/>
        <v>Targeted Dealer</v>
      </c>
      <c r="H115" s="40"/>
      <c r="I115" s="41">
        <v>100</v>
      </c>
      <c r="J115" s="41">
        <f t="shared" si="15"/>
        <v>100</v>
      </c>
      <c r="K115" s="43">
        <v>94</v>
      </c>
      <c r="L115" s="43">
        <f t="shared" si="16"/>
        <v>6</v>
      </c>
      <c r="M115" s="43">
        <f t="shared" si="17"/>
        <v>94</v>
      </c>
      <c r="N115" s="42">
        <v>86.75</v>
      </c>
      <c r="O115" s="45" t="str">
        <f t="shared" si="18"/>
        <v>DEC</v>
      </c>
      <c r="P115" s="42">
        <v>86.75</v>
      </c>
      <c r="Q115" s="44">
        <f t="shared" si="19"/>
        <v>7.25</v>
      </c>
      <c r="R115" s="45">
        <f t="shared" si="20"/>
        <v>8.35734870317002E-2</v>
      </c>
      <c r="S115" s="44" t="str">
        <f t="shared" si="21"/>
        <v>GROWTH</v>
      </c>
      <c r="T115" s="43">
        <v>95.85</v>
      </c>
      <c r="U115" s="46" t="str">
        <f t="shared" si="22"/>
        <v>jAN</v>
      </c>
      <c r="V115" s="42">
        <v>95.85</v>
      </c>
      <c r="W115" s="47">
        <f t="shared" si="23"/>
        <v>-1.8499999999999943</v>
      </c>
      <c r="X115" s="48">
        <f t="shared" si="24"/>
        <v>-1.930099113197703E-2</v>
      </c>
      <c r="Y115" s="47" t="str">
        <f t="shared" si="25"/>
        <v>DEGROWTH</v>
      </c>
      <c r="Z115" s="138">
        <v>0</v>
      </c>
      <c r="AA115" s="133"/>
      <c r="AB115" s="138" t="s">
        <v>121</v>
      </c>
      <c r="AC115" s="27"/>
    </row>
    <row r="116" spans="1:29" s="139" customFormat="1" ht="13.8">
      <c r="A116" s="138" t="s">
        <v>121</v>
      </c>
      <c r="B116" s="134" t="s">
        <v>3924</v>
      </c>
      <c r="C116" s="144" t="s">
        <v>390</v>
      </c>
      <c r="D116" s="144">
        <v>1000003885</v>
      </c>
      <c r="E116" s="144" t="s">
        <v>391</v>
      </c>
      <c r="F116" s="137">
        <v>45359</v>
      </c>
      <c r="G116" s="40" t="str">
        <f t="shared" si="14"/>
        <v>Targeted Dealer</v>
      </c>
      <c r="H116" s="40"/>
      <c r="I116" s="41">
        <v>270</v>
      </c>
      <c r="J116" s="41">
        <f t="shared" si="15"/>
        <v>270</v>
      </c>
      <c r="K116" s="43">
        <v>220</v>
      </c>
      <c r="L116" s="43">
        <f t="shared" si="16"/>
        <v>50</v>
      </c>
      <c r="M116" s="43">
        <f t="shared" si="17"/>
        <v>81.481481481481481</v>
      </c>
      <c r="N116" s="42">
        <v>275</v>
      </c>
      <c r="O116" s="45" t="str">
        <f t="shared" si="18"/>
        <v>DEC</v>
      </c>
      <c r="P116" s="42">
        <v>275</v>
      </c>
      <c r="Q116" s="44">
        <f t="shared" si="19"/>
        <v>-55</v>
      </c>
      <c r="R116" s="45">
        <f t="shared" si="20"/>
        <v>-0.19999999999999996</v>
      </c>
      <c r="S116" s="44" t="str">
        <f t="shared" si="21"/>
        <v>DEGROWTH</v>
      </c>
      <c r="T116" s="43">
        <v>170</v>
      </c>
      <c r="U116" s="46" t="str">
        <f t="shared" si="22"/>
        <v>jAN</v>
      </c>
      <c r="V116" s="42">
        <v>170</v>
      </c>
      <c r="W116" s="47">
        <f t="shared" si="23"/>
        <v>50</v>
      </c>
      <c r="X116" s="48">
        <f t="shared" si="24"/>
        <v>0.29411764705882359</v>
      </c>
      <c r="Y116" s="47" t="str">
        <f t="shared" si="25"/>
        <v>GROWTH</v>
      </c>
      <c r="Z116" s="138">
        <v>0</v>
      </c>
      <c r="AA116" s="133"/>
      <c r="AB116" s="138" t="s">
        <v>121</v>
      </c>
      <c r="AC116" s="27"/>
    </row>
    <row r="117" spans="1:29" s="139" customFormat="1" ht="13.8">
      <c r="A117" s="138" t="s">
        <v>121</v>
      </c>
      <c r="B117" s="134" t="s">
        <v>16</v>
      </c>
      <c r="C117" s="144" t="s">
        <v>392</v>
      </c>
      <c r="D117" s="144">
        <v>1000003900</v>
      </c>
      <c r="E117" s="144" t="s">
        <v>393</v>
      </c>
      <c r="F117" s="137">
        <v>45381</v>
      </c>
      <c r="G117" s="40" t="str">
        <f t="shared" si="14"/>
        <v>Targeted Dealer</v>
      </c>
      <c r="H117" s="40"/>
      <c r="I117" s="41">
        <v>120</v>
      </c>
      <c r="J117" s="41">
        <f t="shared" si="15"/>
        <v>120</v>
      </c>
      <c r="K117" s="43">
        <v>100</v>
      </c>
      <c r="L117" s="43">
        <f t="shared" si="16"/>
        <v>20</v>
      </c>
      <c r="M117" s="43">
        <f t="shared" si="17"/>
        <v>83.333333333333343</v>
      </c>
      <c r="N117" s="42">
        <v>100</v>
      </c>
      <c r="O117" s="45" t="str">
        <f t="shared" si="18"/>
        <v>DEC</v>
      </c>
      <c r="P117" s="42">
        <v>100</v>
      </c>
      <c r="Q117" s="44">
        <f t="shared" si="19"/>
        <v>0</v>
      </c>
      <c r="R117" s="45">
        <f t="shared" si="20"/>
        <v>0</v>
      </c>
      <c r="S117" s="44" t="str">
        <f t="shared" si="21"/>
        <v>GROWTH</v>
      </c>
      <c r="T117" s="43">
        <v>115.5</v>
      </c>
      <c r="U117" s="46" t="str">
        <f t="shared" si="22"/>
        <v>jAN</v>
      </c>
      <c r="V117" s="42">
        <v>115.5</v>
      </c>
      <c r="W117" s="47">
        <f t="shared" si="23"/>
        <v>-15.5</v>
      </c>
      <c r="X117" s="48">
        <f t="shared" si="24"/>
        <v>-0.13419913419913421</v>
      </c>
      <c r="Y117" s="47" t="str">
        <f t="shared" si="25"/>
        <v>DEGROWTH</v>
      </c>
      <c r="Z117" s="138">
        <v>0</v>
      </c>
      <c r="AA117" s="133"/>
      <c r="AB117" s="138" t="s">
        <v>121</v>
      </c>
      <c r="AC117" s="27"/>
    </row>
    <row r="118" spans="1:29" s="139" customFormat="1" ht="13.8">
      <c r="A118" s="138" t="s">
        <v>121</v>
      </c>
      <c r="B118" s="134" t="s">
        <v>16</v>
      </c>
      <c r="C118" s="144" t="s">
        <v>394</v>
      </c>
      <c r="D118" s="144">
        <v>1000003910</v>
      </c>
      <c r="E118" s="144" t="s">
        <v>395</v>
      </c>
      <c r="F118" s="137">
        <v>45400</v>
      </c>
      <c r="G118" s="40" t="str">
        <f t="shared" si="14"/>
        <v>Targeted Dealer</v>
      </c>
      <c r="H118" s="40"/>
      <c r="I118" s="41">
        <v>30</v>
      </c>
      <c r="J118" s="41">
        <f t="shared" si="15"/>
        <v>30</v>
      </c>
      <c r="K118" s="43">
        <v>36</v>
      </c>
      <c r="L118" s="43">
        <f t="shared" si="16"/>
        <v>-6</v>
      </c>
      <c r="M118" s="43">
        <f t="shared" si="17"/>
        <v>120</v>
      </c>
      <c r="N118" s="42">
        <v>9</v>
      </c>
      <c r="O118" s="45" t="str">
        <f t="shared" si="18"/>
        <v>DEC</v>
      </c>
      <c r="P118" s="42">
        <v>9</v>
      </c>
      <c r="Q118" s="44">
        <f t="shared" si="19"/>
        <v>27</v>
      </c>
      <c r="R118" s="45">
        <f t="shared" si="20"/>
        <v>3</v>
      </c>
      <c r="S118" s="44" t="str">
        <f t="shared" si="21"/>
        <v>GROWTH</v>
      </c>
      <c r="T118" s="43">
        <v>21</v>
      </c>
      <c r="U118" s="46" t="str">
        <f t="shared" si="22"/>
        <v>jAN</v>
      </c>
      <c r="V118" s="42">
        <v>21</v>
      </c>
      <c r="W118" s="47">
        <f t="shared" si="23"/>
        <v>15</v>
      </c>
      <c r="X118" s="48">
        <f t="shared" si="24"/>
        <v>0.71428571428571419</v>
      </c>
      <c r="Y118" s="47" t="str">
        <f t="shared" si="25"/>
        <v>GROWTH</v>
      </c>
      <c r="Z118" s="138">
        <v>0</v>
      </c>
      <c r="AA118" s="133"/>
      <c r="AB118" s="138" t="s">
        <v>121</v>
      </c>
      <c r="AC118" s="27"/>
    </row>
    <row r="119" spans="1:29" s="139" customFormat="1" ht="13.8">
      <c r="A119" s="138" t="s">
        <v>121</v>
      </c>
      <c r="B119" s="134" t="s">
        <v>16</v>
      </c>
      <c r="C119" s="144" t="s">
        <v>396</v>
      </c>
      <c r="D119" s="144">
        <v>1000003932</v>
      </c>
      <c r="E119" s="144" t="s">
        <v>397</v>
      </c>
      <c r="F119" s="137">
        <v>45412</v>
      </c>
      <c r="G119" s="40" t="str">
        <f t="shared" si="14"/>
        <v>Targeted Dealer</v>
      </c>
      <c r="H119" s="40"/>
      <c r="I119" s="41">
        <v>110</v>
      </c>
      <c r="J119" s="41">
        <f t="shared" si="15"/>
        <v>110</v>
      </c>
      <c r="K119" s="43">
        <v>90.25</v>
      </c>
      <c r="L119" s="43">
        <f t="shared" si="16"/>
        <v>19.75</v>
      </c>
      <c r="M119" s="43">
        <f t="shared" si="17"/>
        <v>82.045454545454533</v>
      </c>
      <c r="N119" s="42">
        <v>117</v>
      </c>
      <c r="O119" s="45" t="str">
        <f t="shared" si="18"/>
        <v>DEC</v>
      </c>
      <c r="P119" s="42">
        <v>117</v>
      </c>
      <c r="Q119" s="44">
        <f t="shared" si="19"/>
        <v>-26.75</v>
      </c>
      <c r="R119" s="45">
        <f t="shared" si="20"/>
        <v>-0.2286324786324786</v>
      </c>
      <c r="S119" s="44" t="str">
        <f t="shared" si="21"/>
        <v>DEGROWTH</v>
      </c>
      <c r="T119" s="43">
        <v>106.25</v>
      </c>
      <c r="U119" s="46" t="str">
        <f t="shared" si="22"/>
        <v>jAN</v>
      </c>
      <c r="V119" s="42">
        <v>106.25</v>
      </c>
      <c r="W119" s="47">
        <f t="shared" si="23"/>
        <v>-16</v>
      </c>
      <c r="X119" s="48">
        <f t="shared" si="24"/>
        <v>-0.15058823529411769</v>
      </c>
      <c r="Y119" s="47" t="str">
        <f t="shared" si="25"/>
        <v>DEGROWTH</v>
      </c>
      <c r="Z119" s="138">
        <v>0</v>
      </c>
      <c r="AA119" s="133"/>
      <c r="AB119" s="138" t="s">
        <v>121</v>
      </c>
      <c r="AC119" s="27"/>
    </row>
    <row r="120" spans="1:29" s="139" customFormat="1" ht="13.8">
      <c r="A120" s="138" t="s">
        <v>121</v>
      </c>
      <c r="B120" s="134" t="s">
        <v>3924</v>
      </c>
      <c r="C120" s="144" t="s">
        <v>398</v>
      </c>
      <c r="D120" s="144">
        <v>1000003995</v>
      </c>
      <c r="E120" s="144" t="s">
        <v>399</v>
      </c>
      <c r="F120" s="137">
        <v>45446</v>
      </c>
      <c r="G120" s="40" t="str">
        <f t="shared" si="14"/>
        <v>Targeted Dealer</v>
      </c>
      <c r="H120" s="40"/>
      <c r="I120" s="41">
        <v>140</v>
      </c>
      <c r="J120" s="41">
        <f t="shared" si="15"/>
        <v>140</v>
      </c>
      <c r="K120" s="43">
        <v>160</v>
      </c>
      <c r="L120" s="43">
        <f t="shared" si="16"/>
        <v>-20</v>
      </c>
      <c r="M120" s="43">
        <f t="shared" si="17"/>
        <v>114.28571428571429</v>
      </c>
      <c r="N120" s="42">
        <v>160</v>
      </c>
      <c r="O120" s="45" t="str">
        <f t="shared" si="18"/>
        <v>DEC</v>
      </c>
      <c r="P120" s="42">
        <v>160</v>
      </c>
      <c r="Q120" s="44">
        <f t="shared" si="19"/>
        <v>0</v>
      </c>
      <c r="R120" s="45">
        <f t="shared" si="20"/>
        <v>0</v>
      </c>
      <c r="S120" s="44" t="str">
        <f t="shared" si="21"/>
        <v>GROWTH</v>
      </c>
      <c r="T120" s="43">
        <v>80</v>
      </c>
      <c r="U120" s="46" t="str">
        <f t="shared" si="22"/>
        <v>jAN</v>
      </c>
      <c r="V120" s="42">
        <v>80</v>
      </c>
      <c r="W120" s="47">
        <f t="shared" si="23"/>
        <v>80</v>
      </c>
      <c r="X120" s="48">
        <f t="shared" si="24"/>
        <v>1</v>
      </c>
      <c r="Y120" s="47" t="str">
        <f t="shared" si="25"/>
        <v>GROWTH</v>
      </c>
      <c r="Z120" s="138">
        <v>0</v>
      </c>
      <c r="AA120" s="133"/>
      <c r="AB120" s="138" t="s">
        <v>121</v>
      </c>
      <c r="AC120" s="27"/>
    </row>
    <row r="121" spans="1:29" s="139" customFormat="1" ht="13.8">
      <c r="A121" s="138" t="s">
        <v>121</v>
      </c>
      <c r="B121" s="134" t="s">
        <v>16</v>
      </c>
      <c r="C121" s="144" t="s">
        <v>400</v>
      </c>
      <c r="D121" s="144">
        <v>1000004005</v>
      </c>
      <c r="E121" s="144" t="s">
        <v>401</v>
      </c>
      <c r="F121" s="137">
        <v>45454</v>
      </c>
      <c r="G121" s="40" t="str">
        <f t="shared" si="14"/>
        <v>Targeted Dealer</v>
      </c>
      <c r="H121" s="40"/>
      <c r="I121" s="41">
        <v>110</v>
      </c>
      <c r="J121" s="41">
        <f t="shared" si="15"/>
        <v>110</v>
      </c>
      <c r="K121" s="43">
        <v>94</v>
      </c>
      <c r="L121" s="43">
        <f t="shared" si="16"/>
        <v>16</v>
      </c>
      <c r="M121" s="43">
        <f t="shared" si="17"/>
        <v>85.454545454545453</v>
      </c>
      <c r="N121" s="42">
        <v>73</v>
      </c>
      <c r="O121" s="45" t="str">
        <f t="shared" si="18"/>
        <v>DEC</v>
      </c>
      <c r="P121" s="42">
        <v>73</v>
      </c>
      <c r="Q121" s="44">
        <f t="shared" si="19"/>
        <v>21</v>
      </c>
      <c r="R121" s="45">
        <f t="shared" si="20"/>
        <v>0.28767123287671237</v>
      </c>
      <c r="S121" s="44" t="str">
        <f t="shared" si="21"/>
        <v>GROWTH</v>
      </c>
      <c r="T121" s="43">
        <v>105.5</v>
      </c>
      <c r="U121" s="46" t="str">
        <f t="shared" si="22"/>
        <v>jAN</v>
      </c>
      <c r="V121" s="42">
        <v>105.5</v>
      </c>
      <c r="W121" s="47">
        <f t="shared" si="23"/>
        <v>-11.5</v>
      </c>
      <c r="X121" s="48">
        <f t="shared" si="24"/>
        <v>-0.10900473933649291</v>
      </c>
      <c r="Y121" s="47" t="str">
        <f t="shared" si="25"/>
        <v>DEGROWTH</v>
      </c>
      <c r="Z121" s="138">
        <v>0</v>
      </c>
      <c r="AA121" s="133"/>
      <c r="AB121" s="138" t="s">
        <v>121</v>
      </c>
      <c r="AC121" s="27"/>
    </row>
    <row r="122" spans="1:29" s="139" customFormat="1" ht="13.8">
      <c r="A122" s="133" t="s">
        <v>121</v>
      </c>
      <c r="B122" s="134" t="s">
        <v>18</v>
      </c>
      <c r="C122" s="135" t="s">
        <v>402</v>
      </c>
      <c r="D122" s="135">
        <v>1000000476</v>
      </c>
      <c r="E122" s="136" t="s">
        <v>403</v>
      </c>
      <c r="F122" s="137">
        <v>38768</v>
      </c>
      <c r="G122" s="40" t="str">
        <f t="shared" si="14"/>
        <v>Targeted Dealer</v>
      </c>
      <c r="H122" s="40"/>
      <c r="I122" s="41">
        <v>6480</v>
      </c>
      <c r="J122" s="41">
        <f t="shared" si="15"/>
        <v>6480</v>
      </c>
      <c r="K122" s="43">
        <v>6659.45</v>
      </c>
      <c r="L122" s="43">
        <f t="shared" si="16"/>
        <v>-179.44999999999982</v>
      </c>
      <c r="M122" s="43">
        <f t="shared" si="17"/>
        <v>102.7692901234568</v>
      </c>
      <c r="N122" s="42">
        <v>5883.3</v>
      </c>
      <c r="O122" s="45" t="str">
        <f t="shared" si="18"/>
        <v>DEC</v>
      </c>
      <c r="P122" s="42">
        <v>5883.3</v>
      </c>
      <c r="Q122" s="44">
        <f t="shared" si="19"/>
        <v>776.14999999999964</v>
      </c>
      <c r="R122" s="45">
        <f t="shared" si="20"/>
        <v>0.13192426019410863</v>
      </c>
      <c r="S122" s="44" t="str">
        <f t="shared" si="21"/>
        <v>GROWTH</v>
      </c>
      <c r="T122" s="43">
        <v>5847</v>
      </c>
      <c r="U122" s="46" t="str">
        <f t="shared" si="22"/>
        <v>jAN</v>
      </c>
      <c r="V122" s="42">
        <v>5847</v>
      </c>
      <c r="W122" s="47">
        <f t="shared" si="23"/>
        <v>812.44999999999982</v>
      </c>
      <c r="X122" s="48">
        <f t="shared" si="24"/>
        <v>0.13895159911065491</v>
      </c>
      <c r="Y122" s="47" t="str">
        <f t="shared" si="25"/>
        <v>GROWTH</v>
      </c>
      <c r="Z122" s="138">
        <v>0</v>
      </c>
      <c r="AA122" s="133"/>
      <c r="AB122" s="133" t="s">
        <v>121</v>
      </c>
      <c r="AC122" s="27"/>
    </row>
    <row r="123" spans="1:29" s="139" customFormat="1" ht="13.8">
      <c r="A123" s="133" t="s">
        <v>121</v>
      </c>
      <c r="B123" s="134" t="s">
        <v>18</v>
      </c>
      <c r="C123" s="135" t="s">
        <v>404</v>
      </c>
      <c r="D123" s="135">
        <v>1000000468</v>
      </c>
      <c r="E123" s="136" t="s">
        <v>405</v>
      </c>
      <c r="F123" s="137">
        <v>38904</v>
      </c>
      <c r="G123" s="40" t="str">
        <f t="shared" si="14"/>
        <v>Targeted Dealer</v>
      </c>
      <c r="H123" s="40"/>
      <c r="I123" s="41">
        <v>40</v>
      </c>
      <c r="J123" s="41">
        <f t="shared" si="15"/>
        <v>40</v>
      </c>
      <c r="K123" s="43">
        <v>30</v>
      </c>
      <c r="L123" s="43">
        <f t="shared" si="16"/>
        <v>10</v>
      </c>
      <c r="M123" s="43">
        <f t="shared" si="17"/>
        <v>75</v>
      </c>
      <c r="N123" s="42">
        <v>30</v>
      </c>
      <c r="O123" s="45" t="str">
        <f t="shared" si="18"/>
        <v>DEC</v>
      </c>
      <c r="P123" s="42">
        <v>30</v>
      </c>
      <c r="Q123" s="44">
        <f t="shared" si="19"/>
        <v>0</v>
      </c>
      <c r="R123" s="45">
        <f t="shared" si="20"/>
        <v>0</v>
      </c>
      <c r="S123" s="44" t="str">
        <f t="shared" si="21"/>
        <v>GROWTH</v>
      </c>
      <c r="T123" s="43">
        <v>40</v>
      </c>
      <c r="U123" s="46" t="str">
        <f t="shared" si="22"/>
        <v>jAN</v>
      </c>
      <c r="V123" s="42">
        <v>40</v>
      </c>
      <c r="W123" s="47">
        <f t="shared" si="23"/>
        <v>-10</v>
      </c>
      <c r="X123" s="48">
        <f t="shared" si="24"/>
        <v>-0.25</v>
      </c>
      <c r="Y123" s="47" t="str">
        <f t="shared" si="25"/>
        <v>DEGROWTH</v>
      </c>
      <c r="Z123" s="138">
        <v>1</v>
      </c>
      <c r="AA123" s="133"/>
      <c r="AB123" s="133" t="s">
        <v>121</v>
      </c>
      <c r="AC123" s="27"/>
    </row>
    <row r="124" spans="1:29" s="139" customFormat="1" ht="13.8">
      <c r="A124" s="133" t="s">
        <v>121</v>
      </c>
      <c r="B124" s="134" t="s">
        <v>3921</v>
      </c>
      <c r="C124" s="135" t="s">
        <v>406</v>
      </c>
      <c r="D124" s="135">
        <v>1000000445</v>
      </c>
      <c r="E124" s="136" t="s">
        <v>407</v>
      </c>
      <c r="F124" s="137">
        <v>38923</v>
      </c>
      <c r="G124" s="40" t="str">
        <f t="shared" si="14"/>
        <v>Targeted Dealer</v>
      </c>
      <c r="H124" s="40"/>
      <c r="I124" s="41">
        <v>100</v>
      </c>
      <c r="J124" s="41">
        <f t="shared" si="15"/>
        <v>100</v>
      </c>
      <c r="K124" s="43">
        <v>40</v>
      </c>
      <c r="L124" s="43">
        <f t="shared" si="16"/>
        <v>60</v>
      </c>
      <c r="M124" s="43">
        <f t="shared" si="17"/>
        <v>40</v>
      </c>
      <c r="N124" s="42">
        <v>69</v>
      </c>
      <c r="O124" s="45" t="str">
        <f t="shared" si="18"/>
        <v>DEC</v>
      </c>
      <c r="P124" s="42">
        <v>69</v>
      </c>
      <c r="Q124" s="44">
        <f t="shared" si="19"/>
        <v>-29</v>
      </c>
      <c r="R124" s="45">
        <f t="shared" si="20"/>
        <v>-0.42028985507246375</v>
      </c>
      <c r="S124" s="44" t="str">
        <f t="shared" si="21"/>
        <v>DEGROWTH</v>
      </c>
      <c r="T124" s="43">
        <v>110</v>
      </c>
      <c r="U124" s="46" t="str">
        <f t="shared" si="22"/>
        <v>jAN</v>
      </c>
      <c r="V124" s="42">
        <v>110</v>
      </c>
      <c r="W124" s="47">
        <f t="shared" si="23"/>
        <v>-70</v>
      </c>
      <c r="X124" s="48">
        <f t="shared" si="24"/>
        <v>-0.63636363636363635</v>
      </c>
      <c r="Y124" s="47" t="str">
        <f t="shared" si="25"/>
        <v>DEGROWTH</v>
      </c>
      <c r="Z124" s="138">
        <v>0</v>
      </c>
      <c r="AA124" s="133"/>
      <c r="AB124" s="133" t="s">
        <v>121</v>
      </c>
      <c r="AC124" s="27"/>
    </row>
    <row r="125" spans="1:29" s="139" customFormat="1" ht="13.8">
      <c r="A125" s="133" t="s">
        <v>121</v>
      </c>
      <c r="B125" s="134" t="s">
        <v>3921</v>
      </c>
      <c r="C125" s="135" t="s">
        <v>410</v>
      </c>
      <c r="D125" s="135">
        <v>1000000443</v>
      </c>
      <c r="E125" s="136" t="s">
        <v>411</v>
      </c>
      <c r="F125" s="137">
        <v>40054</v>
      </c>
      <c r="G125" s="40" t="str">
        <f t="shared" si="14"/>
        <v>Targeted Dealer</v>
      </c>
      <c r="H125" s="40"/>
      <c r="I125" s="41">
        <v>3120</v>
      </c>
      <c r="J125" s="41">
        <f t="shared" si="15"/>
        <v>3120</v>
      </c>
      <c r="K125" s="43">
        <v>3419</v>
      </c>
      <c r="L125" s="43">
        <f t="shared" si="16"/>
        <v>-299</v>
      </c>
      <c r="M125" s="43">
        <f t="shared" si="17"/>
        <v>109.58333333333334</v>
      </c>
      <c r="N125" s="42">
        <v>3333.8</v>
      </c>
      <c r="O125" s="45" t="str">
        <f t="shared" si="18"/>
        <v>DEC</v>
      </c>
      <c r="P125" s="42">
        <v>3333.8</v>
      </c>
      <c r="Q125" s="44">
        <f t="shared" si="19"/>
        <v>85.199999999999818</v>
      </c>
      <c r="R125" s="45">
        <f t="shared" si="20"/>
        <v>2.5556422100905918E-2</v>
      </c>
      <c r="S125" s="44" t="str">
        <f t="shared" si="21"/>
        <v>GROWTH</v>
      </c>
      <c r="T125" s="43">
        <v>2949.65</v>
      </c>
      <c r="U125" s="46" t="str">
        <f t="shared" si="22"/>
        <v>jAN</v>
      </c>
      <c r="V125" s="42">
        <v>2949.65</v>
      </c>
      <c r="W125" s="47">
        <f t="shared" si="23"/>
        <v>469.34999999999991</v>
      </c>
      <c r="X125" s="48">
        <f t="shared" si="24"/>
        <v>0.15912057362737952</v>
      </c>
      <c r="Y125" s="47" t="str">
        <f t="shared" si="25"/>
        <v>GROWTH</v>
      </c>
      <c r="Z125" s="138">
        <v>0</v>
      </c>
      <c r="AA125" s="133"/>
      <c r="AB125" s="133" t="s">
        <v>121</v>
      </c>
      <c r="AC125" s="27"/>
    </row>
    <row r="126" spans="1:29" s="139" customFormat="1" ht="13.8">
      <c r="A126" s="133" t="s">
        <v>121</v>
      </c>
      <c r="B126" s="134" t="s">
        <v>18</v>
      </c>
      <c r="C126" s="135" t="s">
        <v>412</v>
      </c>
      <c r="D126" s="135">
        <v>1000000462</v>
      </c>
      <c r="E126" s="136" t="s">
        <v>413</v>
      </c>
      <c r="F126" s="137">
        <v>40054</v>
      </c>
      <c r="G126" s="40" t="str">
        <f t="shared" si="14"/>
        <v>Targeted Dealer</v>
      </c>
      <c r="H126" s="40"/>
      <c r="I126" s="41">
        <v>400</v>
      </c>
      <c r="J126" s="41">
        <f t="shared" si="15"/>
        <v>400</v>
      </c>
      <c r="K126" s="43">
        <v>310</v>
      </c>
      <c r="L126" s="43">
        <f t="shared" si="16"/>
        <v>90</v>
      </c>
      <c r="M126" s="43">
        <f t="shared" si="17"/>
        <v>77.5</v>
      </c>
      <c r="N126" s="42">
        <v>355</v>
      </c>
      <c r="O126" s="45" t="str">
        <f t="shared" si="18"/>
        <v>DEC</v>
      </c>
      <c r="P126" s="42">
        <v>355</v>
      </c>
      <c r="Q126" s="44">
        <f t="shared" si="19"/>
        <v>-45</v>
      </c>
      <c r="R126" s="45">
        <f t="shared" si="20"/>
        <v>-0.12676056338028174</v>
      </c>
      <c r="S126" s="44" t="str">
        <f t="shared" si="21"/>
        <v>DEGROWTH</v>
      </c>
      <c r="T126" s="43">
        <v>491.2</v>
      </c>
      <c r="U126" s="46" t="str">
        <f t="shared" si="22"/>
        <v>jAN</v>
      </c>
      <c r="V126" s="42">
        <v>491.2</v>
      </c>
      <c r="W126" s="47">
        <f t="shared" si="23"/>
        <v>-181.2</v>
      </c>
      <c r="X126" s="48">
        <f t="shared" si="24"/>
        <v>-0.36889250814332242</v>
      </c>
      <c r="Y126" s="47" t="str">
        <f t="shared" si="25"/>
        <v>DEGROWTH</v>
      </c>
      <c r="Z126" s="138">
        <v>0</v>
      </c>
      <c r="AA126" s="133"/>
      <c r="AB126" s="133" t="s">
        <v>121</v>
      </c>
      <c r="AC126" s="27"/>
    </row>
    <row r="127" spans="1:29" s="139" customFormat="1" ht="13.8">
      <c r="A127" s="133" t="s">
        <v>121</v>
      </c>
      <c r="B127" s="134" t="s">
        <v>3921</v>
      </c>
      <c r="C127" s="135" t="s">
        <v>414</v>
      </c>
      <c r="D127" s="135">
        <v>1000000461</v>
      </c>
      <c r="E127" s="136" t="s">
        <v>415</v>
      </c>
      <c r="F127" s="137">
        <v>40814</v>
      </c>
      <c r="G127" s="40" t="str">
        <f t="shared" si="14"/>
        <v>Targeted Dealer</v>
      </c>
      <c r="H127" s="40"/>
      <c r="I127" s="41">
        <v>120</v>
      </c>
      <c r="J127" s="41">
        <f t="shared" si="15"/>
        <v>120</v>
      </c>
      <c r="K127" s="43">
        <v>120</v>
      </c>
      <c r="L127" s="43">
        <f t="shared" si="16"/>
        <v>0</v>
      </c>
      <c r="M127" s="43">
        <f t="shared" si="17"/>
        <v>100</v>
      </c>
      <c r="N127" s="42">
        <v>80</v>
      </c>
      <c r="O127" s="45" t="str">
        <f t="shared" si="18"/>
        <v>DEC</v>
      </c>
      <c r="P127" s="42">
        <v>80</v>
      </c>
      <c r="Q127" s="44">
        <f t="shared" si="19"/>
        <v>40</v>
      </c>
      <c r="R127" s="45">
        <f t="shared" si="20"/>
        <v>0.5</v>
      </c>
      <c r="S127" s="44" t="str">
        <f t="shared" si="21"/>
        <v>GROWTH</v>
      </c>
      <c r="T127" s="43">
        <v>120</v>
      </c>
      <c r="U127" s="46" t="str">
        <f t="shared" si="22"/>
        <v>jAN</v>
      </c>
      <c r="V127" s="42">
        <v>120</v>
      </c>
      <c r="W127" s="47">
        <f t="shared" si="23"/>
        <v>0</v>
      </c>
      <c r="X127" s="48">
        <f t="shared" si="24"/>
        <v>0</v>
      </c>
      <c r="Y127" s="47" t="str">
        <f t="shared" si="25"/>
        <v>GROWTH</v>
      </c>
      <c r="Z127" s="138">
        <v>0</v>
      </c>
      <c r="AA127" s="133"/>
      <c r="AB127" s="133" t="s">
        <v>121</v>
      </c>
      <c r="AC127" s="27"/>
    </row>
    <row r="128" spans="1:29" s="139" customFormat="1" ht="13.8">
      <c r="A128" s="133" t="s">
        <v>121</v>
      </c>
      <c r="B128" s="134" t="s">
        <v>18</v>
      </c>
      <c r="C128" s="135" t="s">
        <v>416</v>
      </c>
      <c r="D128" s="135">
        <v>1000000477</v>
      </c>
      <c r="E128" s="136" t="s">
        <v>417</v>
      </c>
      <c r="F128" s="137">
        <v>40906</v>
      </c>
      <c r="G128" s="40" t="str">
        <f t="shared" si="14"/>
        <v>Targeted Dealer</v>
      </c>
      <c r="H128" s="40"/>
      <c r="I128" s="41">
        <v>20</v>
      </c>
      <c r="J128" s="41">
        <f t="shared" si="15"/>
        <v>20</v>
      </c>
      <c r="K128" s="43">
        <v>0</v>
      </c>
      <c r="L128" s="43">
        <f t="shared" si="16"/>
        <v>20</v>
      </c>
      <c r="M128" s="43">
        <f t="shared" si="17"/>
        <v>0</v>
      </c>
      <c r="N128" s="42">
        <v>15</v>
      </c>
      <c r="O128" s="45" t="str">
        <f t="shared" si="18"/>
        <v>DEC</v>
      </c>
      <c r="P128" s="42">
        <v>15</v>
      </c>
      <c r="Q128" s="44">
        <f t="shared" si="19"/>
        <v>-15</v>
      </c>
      <c r="R128" s="45">
        <f t="shared" si="20"/>
        <v>-1</v>
      </c>
      <c r="S128" s="44" t="str">
        <f t="shared" si="21"/>
        <v>DEGROWTH</v>
      </c>
      <c r="T128" s="43">
        <v>20</v>
      </c>
      <c r="U128" s="46" t="str">
        <f t="shared" si="22"/>
        <v>jAN</v>
      </c>
      <c r="V128" s="42">
        <v>20</v>
      </c>
      <c r="W128" s="47">
        <f t="shared" si="23"/>
        <v>-20</v>
      </c>
      <c r="X128" s="48">
        <f t="shared" si="24"/>
        <v>-1</v>
      </c>
      <c r="Y128" s="47" t="str">
        <f t="shared" si="25"/>
        <v>DEGROWTH</v>
      </c>
      <c r="Z128" s="138">
        <v>1</v>
      </c>
      <c r="AA128" s="133"/>
      <c r="AB128" s="133" t="s">
        <v>121</v>
      </c>
      <c r="AC128" s="27"/>
    </row>
    <row r="129" spans="1:29" s="139" customFormat="1" ht="13.8">
      <c r="A129" s="133" t="s">
        <v>121</v>
      </c>
      <c r="B129" s="134" t="s">
        <v>18</v>
      </c>
      <c r="C129" s="135" t="s">
        <v>418</v>
      </c>
      <c r="D129" s="135">
        <v>1000000448</v>
      </c>
      <c r="E129" s="136" t="s">
        <v>419</v>
      </c>
      <c r="F129" s="137">
        <v>41212</v>
      </c>
      <c r="G129" s="40" t="str">
        <f t="shared" si="14"/>
        <v>Targeted Dealer</v>
      </c>
      <c r="H129" s="40"/>
      <c r="I129" s="41">
        <v>220</v>
      </c>
      <c r="J129" s="41">
        <f t="shared" si="15"/>
        <v>220</v>
      </c>
      <c r="K129" s="43">
        <v>220</v>
      </c>
      <c r="L129" s="43">
        <f t="shared" si="16"/>
        <v>0</v>
      </c>
      <c r="M129" s="43">
        <f t="shared" si="17"/>
        <v>99.999999999999986</v>
      </c>
      <c r="N129" s="42">
        <v>259.2</v>
      </c>
      <c r="O129" s="45" t="str">
        <f t="shared" si="18"/>
        <v>DEC</v>
      </c>
      <c r="P129" s="42">
        <v>259.2</v>
      </c>
      <c r="Q129" s="44">
        <f t="shared" si="19"/>
        <v>-39.199999999999989</v>
      </c>
      <c r="R129" s="45">
        <f t="shared" si="20"/>
        <v>-0.15123456790123457</v>
      </c>
      <c r="S129" s="44" t="str">
        <f t="shared" si="21"/>
        <v>DEGROWTH</v>
      </c>
      <c r="T129" s="43">
        <v>210</v>
      </c>
      <c r="U129" s="46" t="str">
        <f t="shared" si="22"/>
        <v>jAN</v>
      </c>
      <c r="V129" s="42">
        <v>210</v>
      </c>
      <c r="W129" s="47">
        <f t="shared" si="23"/>
        <v>10</v>
      </c>
      <c r="X129" s="48">
        <f t="shared" si="24"/>
        <v>4.7619047619047672E-2</v>
      </c>
      <c r="Y129" s="47" t="str">
        <f t="shared" si="25"/>
        <v>GROWTH</v>
      </c>
      <c r="Z129" s="138">
        <v>0</v>
      </c>
      <c r="AA129" s="133"/>
      <c r="AB129" s="133" t="s">
        <v>121</v>
      </c>
      <c r="AC129" s="27"/>
    </row>
    <row r="130" spans="1:29" s="139" customFormat="1" ht="13.8">
      <c r="A130" s="133" t="s">
        <v>121</v>
      </c>
      <c r="B130" s="134" t="s">
        <v>18</v>
      </c>
      <c r="C130" s="135" t="s">
        <v>420</v>
      </c>
      <c r="D130" s="135">
        <v>1000000446</v>
      </c>
      <c r="E130" s="136" t="s">
        <v>421</v>
      </c>
      <c r="F130" s="137">
        <v>41438</v>
      </c>
      <c r="G130" s="40" t="str">
        <f t="shared" si="14"/>
        <v>Targeted Dealer</v>
      </c>
      <c r="H130" s="40"/>
      <c r="I130" s="41">
        <v>460</v>
      </c>
      <c r="J130" s="41">
        <f t="shared" si="15"/>
        <v>460</v>
      </c>
      <c r="K130" s="43">
        <v>439.75</v>
      </c>
      <c r="L130" s="43">
        <f t="shared" si="16"/>
        <v>20.25</v>
      </c>
      <c r="M130" s="43">
        <f t="shared" si="17"/>
        <v>95.59782608695653</v>
      </c>
      <c r="N130" s="42">
        <v>497.15</v>
      </c>
      <c r="O130" s="45" t="str">
        <f t="shared" si="18"/>
        <v>DEC</v>
      </c>
      <c r="P130" s="42">
        <v>497.15</v>
      </c>
      <c r="Q130" s="44">
        <f t="shared" si="19"/>
        <v>-57.399999999999977</v>
      </c>
      <c r="R130" s="45">
        <f t="shared" si="20"/>
        <v>-0.11545811123403393</v>
      </c>
      <c r="S130" s="44" t="str">
        <f t="shared" si="21"/>
        <v>DEGROWTH</v>
      </c>
      <c r="T130" s="43">
        <v>450</v>
      </c>
      <c r="U130" s="46" t="str">
        <f t="shared" si="22"/>
        <v>jAN</v>
      </c>
      <c r="V130" s="42">
        <v>450</v>
      </c>
      <c r="W130" s="47">
        <f t="shared" si="23"/>
        <v>-10.25</v>
      </c>
      <c r="X130" s="48">
        <f t="shared" si="24"/>
        <v>-2.2777777777777786E-2</v>
      </c>
      <c r="Y130" s="47" t="str">
        <f t="shared" si="25"/>
        <v>DEGROWTH</v>
      </c>
      <c r="Z130" s="138">
        <v>0</v>
      </c>
      <c r="AA130" s="133"/>
      <c r="AB130" s="133" t="s">
        <v>121</v>
      </c>
      <c r="AC130" s="27"/>
    </row>
    <row r="131" spans="1:29" s="139" customFormat="1" ht="13.8">
      <c r="A131" s="133" t="s">
        <v>121</v>
      </c>
      <c r="B131" s="134" t="s">
        <v>18</v>
      </c>
      <c r="C131" s="135" t="s">
        <v>426</v>
      </c>
      <c r="D131" s="135">
        <v>1000000465</v>
      </c>
      <c r="E131" s="136" t="s">
        <v>427</v>
      </c>
      <c r="F131" s="137">
        <v>41934</v>
      </c>
      <c r="G131" s="40" t="str">
        <f t="shared" si="14"/>
        <v>Targeted Dealer</v>
      </c>
      <c r="H131" s="40"/>
      <c r="I131" s="41">
        <v>80</v>
      </c>
      <c r="J131" s="41">
        <f t="shared" si="15"/>
        <v>80</v>
      </c>
      <c r="K131" s="43">
        <v>40</v>
      </c>
      <c r="L131" s="43">
        <f t="shared" si="16"/>
        <v>40</v>
      </c>
      <c r="M131" s="43">
        <f t="shared" si="17"/>
        <v>50</v>
      </c>
      <c r="N131" s="42">
        <v>35</v>
      </c>
      <c r="O131" s="45" t="str">
        <f t="shared" si="18"/>
        <v>DEC</v>
      </c>
      <c r="P131" s="42">
        <v>35</v>
      </c>
      <c r="Q131" s="44">
        <f t="shared" si="19"/>
        <v>5</v>
      </c>
      <c r="R131" s="45">
        <f t="shared" si="20"/>
        <v>0.14285714285714279</v>
      </c>
      <c r="S131" s="44" t="str">
        <f t="shared" si="21"/>
        <v>GROWTH</v>
      </c>
      <c r="T131" s="43">
        <v>40</v>
      </c>
      <c r="U131" s="46" t="str">
        <f t="shared" si="22"/>
        <v>jAN</v>
      </c>
      <c r="V131" s="42">
        <v>40</v>
      </c>
      <c r="W131" s="47">
        <f t="shared" si="23"/>
        <v>0</v>
      </c>
      <c r="X131" s="48">
        <f t="shared" si="24"/>
        <v>0</v>
      </c>
      <c r="Y131" s="47" t="str">
        <f t="shared" si="25"/>
        <v>GROWTH</v>
      </c>
      <c r="Z131" s="138">
        <v>0</v>
      </c>
      <c r="AA131" s="133"/>
      <c r="AB131" s="133" t="s">
        <v>121</v>
      </c>
      <c r="AC131" s="27"/>
    </row>
    <row r="132" spans="1:29" s="139" customFormat="1" ht="13.8">
      <c r="A132" s="133" t="s">
        <v>121</v>
      </c>
      <c r="B132" s="134" t="s">
        <v>18</v>
      </c>
      <c r="C132" s="135" t="s">
        <v>428</v>
      </c>
      <c r="D132" s="135">
        <v>1000000447</v>
      </c>
      <c r="E132" s="136" t="s">
        <v>429</v>
      </c>
      <c r="F132" s="137">
        <v>42510</v>
      </c>
      <c r="G132" s="40" t="str">
        <f t="shared" ref="G132:G194" si="26">IF(I132&gt;0,"Targeted Dealer","-")</f>
        <v>Targeted Dealer</v>
      </c>
      <c r="H132" s="40"/>
      <c r="I132" s="41">
        <v>120</v>
      </c>
      <c r="J132" s="41">
        <f t="shared" ref="J132:J194" si="27">I132/$J$1*($J$1-$E$1)</f>
        <v>120</v>
      </c>
      <c r="K132" s="43">
        <v>0</v>
      </c>
      <c r="L132" s="43">
        <f t="shared" ref="L132:L194" si="28">I132-K132</f>
        <v>120</v>
      </c>
      <c r="M132" s="43">
        <f t="shared" ref="M132:M194" si="29">IFERROR((K132/J132%),"-")</f>
        <v>0</v>
      </c>
      <c r="N132" s="42">
        <v>40</v>
      </c>
      <c r="O132" s="45" t="str">
        <f t="shared" ref="O132:O194" si="30">IF(F132&lt;=$P$2,"DEC","")</f>
        <v>DEC</v>
      </c>
      <c r="P132" s="42">
        <v>40</v>
      </c>
      <c r="Q132" s="44">
        <f t="shared" ref="Q132:Q194" si="31">K132-P132</f>
        <v>-40</v>
      </c>
      <c r="R132" s="45">
        <f t="shared" ref="R132:R194" si="32">IFERROR(IF(O132="Dec",(K132/P132-1))," ")</f>
        <v>-1</v>
      </c>
      <c r="S132" s="44" t="str">
        <f t="shared" ref="S132:S194" si="33">IF(N132&gt;0,IF(O132="","-",IF(R132&lt;0%,"DEGROWTH","GROWTH")))</f>
        <v>DEGROWTH</v>
      </c>
      <c r="T132" s="43">
        <v>80</v>
      </c>
      <c r="U132" s="46" t="str">
        <f t="shared" ref="U132:U194" si="34">IF(F132&lt;=$V$2,"jAN","")</f>
        <v>jAN</v>
      </c>
      <c r="V132" s="42">
        <v>80</v>
      </c>
      <c r="W132" s="47">
        <f t="shared" ref="W132:W194" si="35">K132-V132</f>
        <v>-80</v>
      </c>
      <c r="X132" s="48">
        <f t="shared" ref="X132:X194" si="36">IFERROR(IF(U132="Jan",(K132/V132-1)),0)</f>
        <v>-1</v>
      </c>
      <c r="Y132" s="47" t="str">
        <f t="shared" ref="Y132:Y194" si="37">IF(T132&gt;0,IF(U132="","-",IF(X132&lt;0%,"DEGROWTH","GROWTH")))</f>
        <v>DEGROWTH</v>
      </c>
      <c r="Z132" s="138">
        <v>0</v>
      </c>
      <c r="AA132" s="133"/>
      <c r="AB132" s="133" t="s">
        <v>121</v>
      </c>
      <c r="AC132" s="27"/>
    </row>
    <row r="133" spans="1:29" s="139" customFormat="1" ht="13.8">
      <c r="A133" s="133" t="s">
        <v>121</v>
      </c>
      <c r="B133" s="134" t="s">
        <v>3921</v>
      </c>
      <c r="C133" s="135" t="s">
        <v>430</v>
      </c>
      <c r="D133" s="135">
        <v>1000000455</v>
      </c>
      <c r="E133" s="136" t="s">
        <v>431</v>
      </c>
      <c r="F133" s="137">
        <v>42573</v>
      </c>
      <c r="G133" s="40" t="str">
        <f t="shared" si="26"/>
        <v>Targeted Dealer</v>
      </c>
      <c r="H133" s="40"/>
      <c r="I133" s="41">
        <v>120</v>
      </c>
      <c r="J133" s="41">
        <f t="shared" si="27"/>
        <v>120</v>
      </c>
      <c r="K133" s="43">
        <v>103.5</v>
      </c>
      <c r="L133" s="43">
        <f t="shared" si="28"/>
        <v>16.5</v>
      </c>
      <c r="M133" s="43">
        <f t="shared" si="29"/>
        <v>86.25</v>
      </c>
      <c r="N133" s="42">
        <v>64</v>
      </c>
      <c r="O133" s="45" t="str">
        <f t="shared" si="30"/>
        <v>DEC</v>
      </c>
      <c r="P133" s="42">
        <v>64</v>
      </c>
      <c r="Q133" s="44">
        <f t="shared" si="31"/>
        <v>39.5</v>
      </c>
      <c r="R133" s="45">
        <f t="shared" si="32"/>
        <v>0.6171875</v>
      </c>
      <c r="S133" s="44" t="str">
        <f t="shared" si="33"/>
        <v>GROWTH</v>
      </c>
      <c r="T133" s="43">
        <v>50</v>
      </c>
      <c r="U133" s="46" t="str">
        <f t="shared" si="34"/>
        <v>jAN</v>
      </c>
      <c r="V133" s="42">
        <v>50</v>
      </c>
      <c r="W133" s="47">
        <f t="shared" si="35"/>
        <v>53.5</v>
      </c>
      <c r="X133" s="48">
        <f t="shared" si="36"/>
        <v>1.0699999999999998</v>
      </c>
      <c r="Y133" s="47" t="str">
        <f t="shared" si="37"/>
        <v>GROWTH</v>
      </c>
      <c r="Z133" s="138">
        <v>0</v>
      </c>
      <c r="AA133" s="133"/>
      <c r="AB133" s="133" t="s">
        <v>121</v>
      </c>
      <c r="AC133" s="27"/>
    </row>
    <row r="134" spans="1:29" s="139" customFormat="1" ht="13.8">
      <c r="A134" s="133" t="s">
        <v>121</v>
      </c>
      <c r="B134" s="134" t="s">
        <v>18</v>
      </c>
      <c r="C134" s="135" t="s">
        <v>432</v>
      </c>
      <c r="D134" s="135">
        <v>1000000457</v>
      </c>
      <c r="E134" s="136" t="s">
        <v>433</v>
      </c>
      <c r="F134" s="137">
        <v>42814</v>
      </c>
      <c r="G134" s="40" t="str">
        <f t="shared" si="26"/>
        <v>Targeted Dealer</v>
      </c>
      <c r="H134" s="40"/>
      <c r="I134" s="41">
        <v>80</v>
      </c>
      <c r="J134" s="41">
        <f t="shared" si="27"/>
        <v>80</v>
      </c>
      <c r="K134" s="43">
        <v>120</v>
      </c>
      <c r="L134" s="43">
        <f t="shared" si="28"/>
        <v>-40</v>
      </c>
      <c r="M134" s="43">
        <f t="shared" si="29"/>
        <v>150</v>
      </c>
      <c r="N134" s="42">
        <v>75</v>
      </c>
      <c r="O134" s="45" t="str">
        <f t="shared" si="30"/>
        <v>DEC</v>
      </c>
      <c r="P134" s="42">
        <v>75</v>
      </c>
      <c r="Q134" s="44">
        <f t="shared" si="31"/>
        <v>45</v>
      </c>
      <c r="R134" s="45">
        <f t="shared" si="32"/>
        <v>0.60000000000000009</v>
      </c>
      <c r="S134" s="44" t="str">
        <f t="shared" si="33"/>
        <v>GROWTH</v>
      </c>
      <c r="T134" s="43">
        <v>80</v>
      </c>
      <c r="U134" s="46" t="str">
        <f t="shared" si="34"/>
        <v>jAN</v>
      </c>
      <c r="V134" s="42">
        <v>80</v>
      </c>
      <c r="W134" s="47">
        <f t="shared" si="35"/>
        <v>40</v>
      </c>
      <c r="X134" s="48">
        <f t="shared" si="36"/>
        <v>0.5</v>
      </c>
      <c r="Y134" s="47" t="str">
        <f t="shared" si="37"/>
        <v>GROWTH</v>
      </c>
      <c r="Z134" s="138">
        <v>0</v>
      </c>
      <c r="AA134" s="133"/>
      <c r="AB134" s="133" t="s">
        <v>121</v>
      </c>
      <c r="AC134" s="27"/>
    </row>
    <row r="135" spans="1:29" s="139" customFormat="1" ht="13.8">
      <c r="A135" s="133" t="s">
        <v>121</v>
      </c>
      <c r="B135" s="134" t="s">
        <v>18</v>
      </c>
      <c r="C135" s="135" t="s">
        <v>434</v>
      </c>
      <c r="D135" s="135">
        <v>1000000473</v>
      </c>
      <c r="E135" s="136" t="s">
        <v>435</v>
      </c>
      <c r="F135" s="137">
        <v>42844</v>
      </c>
      <c r="G135" s="40" t="str">
        <f t="shared" si="26"/>
        <v>Targeted Dealer</v>
      </c>
      <c r="H135" s="40"/>
      <c r="I135" s="41">
        <v>240</v>
      </c>
      <c r="J135" s="41">
        <f t="shared" si="27"/>
        <v>240</v>
      </c>
      <c r="K135" s="43">
        <v>160</v>
      </c>
      <c r="L135" s="43">
        <f t="shared" si="28"/>
        <v>80</v>
      </c>
      <c r="M135" s="43">
        <f t="shared" si="29"/>
        <v>66.666666666666671</v>
      </c>
      <c r="N135" s="42">
        <v>160</v>
      </c>
      <c r="O135" s="45" t="str">
        <f t="shared" si="30"/>
        <v>DEC</v>
      </c>
      <c r="P135" s="42">
        <v>160</v>
      </c>
      <c r="Q135" s="44">
        <f t="shared" si="31"/>
        <v>0</v>
      </c>
      <c r="R135" s="45">
        <f t="shared" si="32"/>
        <v>0</v>
      </c>
      <c r="S135" s="44" t="str">
        <f t="shared" si="33"/>
        <v>GROWTH</v>
      </c>
      <c r="T135" s="43">
        <v>240</v>
      </c>
      <c r="U135" s="46" t="str">
        <f t="shared" si="34"/>
        <v>jAN</v>
      </c>
      <c r="V135" s="42">
        <v>240</v>
      </c>
      <c r="W135" s="47">
        <f t="shared" si="35"/>
        <v>-80</v>
      </c>
      <c r="X135" s="48">
        <f t="shared" si="36"/>
        <v>-0.33333333333333337</v>
      </c>
      <c r="Y135" s="47" t="str">
        <f t="shared" si="37"/>
        <v>DEGROWTH</v>
      </c>
      <c r="Z135" s="138">
        <v>0</v>
      </c>
      <c r="AA135" s="133"/>
      <c r="AB135" s="133" t="s">
        <v>121</v>
      </c>
      <c r="AC135" s="27"/>
    </row>
    <row r="136" spans="1:29" s="139" customFormat="1" ht="13.8">
      <c r="A136" s="133" t="s">
        <v>121</v>
      </c>
      <c r="B136" s="134" t="s">
        <v>3921</v>
      </c>
      <c r="C136" s="135" t="s">
        <v>436</v>
      </c>
      <c r="D136" s="135">
        <v>1000000470</v>
      </c>
      <c r="E136" s="136" t="s">
        <v>437</v>
      </c>
      <c r="F136" s="137">
        <v>42845</v>
      </c>
      <c r="G136" s="40" t="str">
        <f t="shared" si="26"/>
        <v>Targeted Dealer</v>
      </c>
      <c r="H136" s="40"/>
      <c r="I136" s="41">
        <v>1660</v>
      </c>
      <c r="J136" s="41">
        <f t="shared" si="27"/>
        <v>1660</v>
      </c>
      <c r="K136" s="43">
        <v>1121.5999999999999</v>
      </c>
      <c r="L136" s="43">
        <f t="shared" si="28"/>
        <v>538.40000000000009</v>
      </c>
      <c r="M136" s="43">
        <f t="shared" si="29"/>
        <v>67.566265060240951</v>
      </c>
      <c r="N136" s="42">
        <v>1513.5</v>
      </c>
      <c r="O136" s="45" t="str">
        <f t="shared" si="30"/>
        <v>DEC</v>
      </c>
      <c r="P136" s="42">
        <v>1513.5</v>
      </c>
      <c r="Q136" s="44">
        <f t="shared" si="31"/>
        <v>-391.90000000000009</v>
      </c>
      <c r="R136" s="45">
        <f t="shared" si="32"/>
        <v>-0.25893624050214736</v>
      </c>
      <c r="S136" s="44" t="str">
        <f t="shared" si="33"/>
        <v>DEGROWTH</v>
      </c>
      <c r="T136" s="43">
        <v>1740</v>
      </c>
      <c r="U136" s="46" t="str">
        <f t="shared" si="34"/>
        <v>jAN</v>
      </c>
      <c r="V136" s="42">
        <v>1740</v>
      </c>
      <c r="W136" s="47">
        <f t="shared" si="35"/>
        <v>-618.40000000000009</v>
      </c>
      <c r="X136" s="48">
        <f t="shared" si="36"/>
        <v>-0.35540229885057473</v>
      </c>
      <c r="Y136" s="47" t="str">
        <f t="shared" si="37"/>
        <v>DEGROWTH</v>
      </c>
      <c r="Z136" s="138">
        <v>0</v>
      </c>
      <c r="AA136" s="133"/>
      <c r="AB136" s="133" t="s">
        <v>121</v>
      </c>
      <c r="AC136" s="27"/>
    </row>
    <row r="137" spans="1:29" s="139" customFormat="1" ht="13.8">
      <c r="A137" s="133" t="s">
        <v>121</v>
      </c>
      <c r="B137" s="134" t="s">
        <v>3921</v>
      </c>
      <c r="C137" s="135" t="s">
        <v>438</v>
      </c>
      <c r="D137" s="135">
        <v>1000000478</v>
      </c>
      <c r="E137" s="136" t="s">
        <v>439</v>
      </c>
      <c r="F137" s="137">
        <v>42970</v>
      </c>
      <c r="G137" s="40" t="str">
        <f t="shared" si="26"/>
        <v>Targeted Dealer</v>
      </c>
      <c r="H137" s="40"/>
      <c r="I137" s="41">
        <v>120</v>
      </c>
      <c r="J137" s="41">
        <f t="shared" si="27"/>
        <v>120</v>
      </c>
      <c r="K137" s="43">
        <v>120</v>
      </c>
      <c r="L137" s="43">
        <f t="shared" si="28"/>
        <v>0</v>
      </c>
      <c r="M137" s="43">
        <f t="shared" si="29"/>
        <v>100</v>
      </c>
      <c r="N137" s="42">
        <v>40</v>
      </c>
      <c r="O137" s="45" t="str">
        <f t="shared" si="30"/>
        <v>DEC</v>
      </c>
      <c r="P137" s="42">
        <v>40</v>
      </c>
      <c r="Q137" s="44">
        <f t="shared" si="31"/>
        <v>80</v>
      </c>
      <c r="R137" s="45">
        <f t="shared" si="32"/>
        <v>2</v>
      </c>
      <c r="S137" s="44" t="str">
        <f t="shared" si="33"/>
        <v>GROWTH</v>
      </c>
      <c r="T137" s="43">
        <v>45</v>
      </c>
      <c r="U137" s="46" t="str">
        <f t="shared" si="34"/>
        <v>jAN</v>
      </c>
      <c r="V137" s="42">
        <v>45</v>
      </c>
      <c r="W137" s="47">
        <f t="shared" si="35"/>
        <v>75</v>
      </c>
      <c r="X137" s="48">
        <f t="shared" si="36"/>
        <v>1.6666666666666665</v>
      </c>
      <c r="Y137" s="47" t="str">
        <f t="shared" si="37"/>
        <v>GROWTH</v>
      </c>
      <c r="Z137" s="138">
        <v>1</v>
      </c>
      <c r="AA137" s="133"/>
      <c r="AB137" s="133" t="s">
        <v>121</v>
      </c>
      <c r="AC137" s="27"/>
    </row>
    <row r="138" spans="1:29" s="139" customFormat="1" ht="13.8">
      <c r="A138" s="133" t="s">
        <v>121</v>
      </c>
      <c r="B138" s="134" t="s">
        <v>3921</v>
      </c>
      <c r="C138" s="135" t="s">
        <v>440</v>
      </c>
      <c r="D138" s="135">
        <v>1000000444</v>
      </c>
      <c r="E138" s="136" t="s">
        <v>441</v>
      </c>
      <c r="F138" s="137">
        <v>43061</v>
      </c>
      <c r="G138" s="40" t="str">
        <f t="shared" si="26"/>
        <v>Targeted Dealer</v>
      </c>
      <c r="H138" s="40"/>
      <c r="I138" s="41">
        <v>400</v>
      </c>
      <c r="J138" s="41">
        <f t="shared" si="27"/>
        <v>400</v>
      </c>
      <c r="K138" s="43">
        <v>378.9</v>
      </c>
      <c r="L138" s="43">
        <f t="shared" si="28"/>
        <v>21.100000000000023</v>
      </c>
      <c r="M138" s="43">
        <f t="shared" si="29"/>
        <v>94.724999999999994</v>
      </c>
      <c r="N138" s="42">
        <v>347</v>
      </c>
      <c r="O138" s="45" t="str">
        <f t="shared" si="30"/>
        <v>DEC</v>
      </c>
      <c r="P138" s="42">
        <v>347</v>
      </c>
      <c r="Q138" s="44">
        <f t="shared" si="31"/>
        <v>31.899999999999977</v>
      </c>
      <c r="R138" s="45">
        <f t="shared" si="32"/>
        <v>9.1930835734870264E-2</v>
      </c>
      <c r="S138" s="44" t="str">
        <f t="shared" si="33"/>
        <v>GROWTH</v>
      </c>
      <c r="T138" s="43">
        <v>481.35</v>
      </c>
      <c r="U138" s="46" t="str">
        <f t="shared" si="34"/>
        <v>jAN</v>
      </c>
      <c r="V138" s="42">
        <v>481.35</v>
      </c>
      <c r="W138" s="47">
        <f t="shared" si="35"/>
        <v>-102.45000000000005</v>
      </c>
      <c r="X138" s="48">
        <f t="shared" si="36"/>
        <v>-0.21283889062013095</v>
      </c>
      <c r="Y138" s="47" t="str">
        <f t="shared" si="37"/>
        <v>DEGROWTH</v>
      </c>
      <c r="Z138" s="138">
        <v>0</v>
      </c>
      <c r="AA138" s="133"/>
      <c r="AB138" s="133" t="s">
        <v>121</v>
      </c>
      <c r="AC138" s="27"/>
    </row>
    <row r="139" spans="1:29" s="139" customFormat="1" ht="13.8">
      <c r="A139" s="133" t="s">
        <v>121</v>
      </c>
      <c r="B139" s="134" t="s">
        <v>3921</v>
      </c>
      <c r="C139" s="135" t="s">
        <v>442</v>
      </c>
      <c r="D139" s="135">
        <v>1000000458</v>
      </c>
      <c r="E139" s="136" t="s">
        <v>443</v>
      </c>
      <c r="F139" s="137">
        <v>43061</v>
      </c>
      <c r="G139" s="40" t="str">
        <f t="shared" si="26"/>
        <v>Targeted Dealer</v>
      </c>
      <c r="H139" s="40"/>
      <c r="I139" s="41">
        <v>160</v>
      </c>
      <c r="J139" s="41">
        <f t="shared" si="27"/>
        <v>160</v>
      </c>
      <c r="K139" s="43">
        <v>210</v>
      </c>
      <c r="L139" s="43">
        <f t="shared" si="28"/>
        <v>-50</v>
      </c>
      <c r="M139" s="43">
        <f t="shared" si="29"/>
        <v>131.25</v>
      </c>
      <c r="N139" s="42">
        <v>150</v>
      </c>
      <c r="O139" s="45" t="str">
        <f t="shared" si="30"/>
        <v>DEC</v>
      </c>
      <c r="P139" s="42">
        <v>150</v>
      </c>
      <c r="Q139" s="44">
        <f t="shared" si="31"/>
        <v>60</v>
      </c>
      <c r="R139" s="45">
        <f t="shared" si="32"/>
        <v>0.39999999999999991</v>
      </c>
      <c r="S139" s="44" t="str">
        <f t="shared" si="33"/>
        <v>GROWTH</v>
      </c>
      <c r="T139" s="43">
        <v>180</v>
      </c>
      <c r="U139" s="46" t="str">
        <f t="shared" si="34"/>
        <v>jAN</v>
      </c>
      <c r="V139" s="42">
        <v>180</v>
      </c>
      <c r="W139" s="47">
        <f t="shared" si="35"/>
        <v>30</v>
      </c>
      <c r="X139" s="48">
        <f t="shared" si="36"/>
        <v>0.16666666666666674</v>
      </c>
      <c r="Y139" s="47" t="str">
        <f t="shared" si="37"/>
        <v>GROWTH</v>
      </c>
      <c r="Z139" s="138">
        <v>0</v>
      </c>
      <c r="AA139" s="133"/>
      <c r="AB139" s="133" t="s">
        <v>121</v>
      </c>
      <c r="AC139" s="27"/>
    </row>
    <row r="140" spans="1:29" s="139" customFormat="1" ht="13.8">
      <c r="A140" s="133" t="s">
        <v>121</v>
      </c>
      <c r="B140" s="134" t="s">
        <v>3921</v>
      </c>
      <c r="C140" s="135" t="s">
        <v>444</v>
      </c>
      <c r="D140" s="135">
        <v>1000000471</v>
      </c>
      <c r="E140" s="136" t="s">
        <v>445</v>
      </c>
      <c r="F140" s="137">
        <v>43061</v>
      </c>
      <c r="G140" s="40" t="str">
        <f t="shared" si="26"/>
        <v>Targeted Dealer</v>
      </c>
      <c r="H140" s="40"/>
      <c r="I140" s="41">
        <v>120</v>
      </c>
      <c r="J140" s="41">
        <f t="shared" si="27"/>
        <v>120</v>
      </c>
      <c r="K140" s="43">
        <v>90</v>
      </c>
      <c r="L140" s="43">
        <f t="shared" si="28"/>
        <v>30</v>
      </c>
      <c r="M140" s="43">
        <f t="shared" si="29"/>
        <v>75</v>
      </c>
      <c r="N140" s="42">
        <v>100</v>
      </c>
      <c r="O140" s="45" t="str">
        <f t="shared" si="30"/>
        <v>DEC</v>
      </c>
      <c r="P140" s="42">
        <v>100</v>
      </c>
      <c r="Q140" s="44">
        <f t="shared" si="31"/>
        <v>-10</v>
      </c>
      <c r="R140" s="45">
        <f t="shared" si="32"/>
        <v>-9.9999999999999978E-2</v>
      </c>
      <c r="S140" s="44" t="str">
        <f t="shared" si="33"/>
        <v>DEGROWTH</v>
      </c>
      <c r="T140" s="43">
        <v>235.4</v>
      </c>
      <c r="U140" s="46" t="str">
        <f t="shared" si="34"/>
        <v>jAN</v>
      </c>
      <c r="V140" s="42">
        <v>235.4</v>
      </c>
      <c r="W140" s="47">
        <f t="shared" si="35"/>
        <v>-145.4</v>
      </c>
      <c r="X140" s="48">
        <f t="shared" si="36"/>
        <v>-0.61767204757858962</v>
      </c>
      <c r="Y140" s="47" t="str">
        <f t="shared" si="37"/>
        <v>DEGROWTH</v>
      </c>
      <c r="Z140" s="138">
        <v>0</v>
      </c>
      <c r="AA140" s="133"/>
      <c r="AB140" s="133" t="s">
        <v>121</v>
      </c>
      <c r="AC140" s="27"/>
    </row>
    <row r="141" spans="1:29" s="139" customFormat="1" ht="13.8">
      <c r="A141" s="133" t="s">
        <v>121</v>
      </c>
      <c r="B141" s="134" t="s">
        <v>3921</v>
      </c>
      <c r="C141" s="135" t="s">
        <v>446</v>
      </c>
      <c r="D141" s="135">
        <v>1000000474</v>
      </c>
      <c r="E141" s="136" t="s">
        <v>447</v>
      </c>
      <c r="F141" s="137">
        <v>43241</v>
      </c>
      <c r="G141" s="40" t="str">
        <f t="shared" si="26"/>
        <v>Targeted Dealer</v>
      </c>
      <c r="H141" s="40"/>
      <c r="I141" s="41">
        <v>80</v>
      </c>
      <c r="J141" s="41">
        <f t="shared" si="27"/>
        <v>80</v>
      </c>
      <c r="K141" s="43">
        <v>80</v>
      </c>
      <c r="L141" s="43">
        <f t="shared" si="28"/>
        <v>0</v>
      </c>
      <c r="M141" s="43">
        <f t="shared" si="29"/>
        <v>100</v>
      </c>
      <c r="N141" s="42">
        <v>40</v>
      </c>
      <c r="O141" s="45" t="str">
        <f t="shared" si="30"/>
        <v>DEC</v>
      </c>
      <c r="P141" s="42">
        <v>40</v>
      </c>
      <c r="Q141" s="44">
        <f t="shared" si="31"/>
        <v>40</v>
      </c>
      <c r="R141" s="45">
        <f t="shared" si="32"/>
        <v>1</v>
      </c>
      <c r="S141" s="44" t="str">
        <f t="shared" si="33"/>
        <v>GROWTH</v>
      </c>
      <c r="T141" s="43">
        <v>40</v>
      </c>
      <c r="U141" s="46" t="str">
        <f t="shared" si="34"/>
        <v>jAN</v>
      </c>
      <c r="V141" s="42">
        <v>40</v>
      </c>
      <c r="W141" s="47">
        <f t="shared" si="35"/>
        <v>40</v>
      </c>
      <c r="X141" s="48">
        <f t="shared" si="36"/>
        <v>1</v>
      </c>
      <c r="Y141" s="47" t="str">
        <f t="shared" si="37"/>
        <v>GROWTH</v>
      </c>
      <c r="Z141" s="138">
        <v>0</v>
      </c>
      <c r="AA141" s="133"/>
      <c r="AB141" s="133" t="s">
        <v>121</v>
      </c>
      <c r="AC141" s="27"/>
    </row>
    <row r="142" spans="1:29" s="139" customFormat="1" ht="13.8">
      <c r="A142" s="133" t="s">
        <v>121</v>
      </c>
      <c r="B142" s="134" t="s">
        <v>18</v>
      </c>
      <c r="C142" s="135" t="s">
        <v>448</v>
      </c>
      <c r="D142" s="135">
        <v>1000000464</v>
      </c>
      <c r="E142" s="136" t="s">
        <v>449</v>
      </c>
      <c r="F142" s="137">
        <v>43333</v>
      </c>
      <c r="G142" s="40" t="str">
        <f t="shared" si="26"/>
        <v>Targeted Dealer</v>
      </c>
      <c r="H142" s="40"/>
      <c r="I142" s="41">
        <v>40</v>
      </c>
      <c r="J142" s="41">
        <f t="shared" si="27"/>
        <v>40</v>
      </c>
      <c r="K142" s="43">
        <v>40</v>
      </c>
      <c r="L142" s="43">
        <f t="shared" si="28"/>
        <v>0</v>
      </c>
      <c r="M142" s="43">
        <f t="shared" si="29"/>
        <v>100</v>
      </c>
      <c r="N142" s="42">
        <v>20</v>
      </c>
      <c r="O142" s="45" t="str">
        <f t="shared" si="30"/>
        <v>DEC</v>
      </c>
      <c r="P142" s="42">
        <v>20</v>
      </c>
      <c r="Q142" s="44">
        <f t="shared" si="31"/>
        <v>20</v>
      </c>
      <c r="R142" s="45">
        <f t="shared" si="32"/>
        <v>1</v>
      </c>
      <c r="S142" s="44" t="str">
        <f t="shared" si="33"/>
        <v>GROWTH</v>
      </c>
      <c r="T142" s="43">
        <v>20</v>
      </c>
      <c r="U142" s="46" t="str">
        <f t="shared" si="34"/>
        <v>jAN</v>
      </c>
      <c r="V142" s="42">
        <v>20</v>
      </c>
      <c r="W142" s="47">
        <f t="shared" si="35"/>
        <v>20</v>
      </c>
      <c r="X142" s="48">
        <f t="shared" si="36"/>
        <v>1</v>
      </c>
      <c r="Y142" s="47" t="str">
        <f t="shared" si="37"/>
        <v>GROWTH</v>
      </c>
      <c r="Z142" s="138">
        <v>0</v>
      </c>
      <c r="AA142" s="133"/>
      <c r="AB142" s="133" t="s">
        <v>121</v>
      </c>
      <c r="AC142" s="27"/>
    </row>
    <row r="143" spans="1:29" s="139" customFormat="1" ht="13.8">
      <c r="A143" s="133" t="s">
        <v>121</v>
      </c>
      <c r="B143" s="134" t="s">
        <v>18</v>
      </c>
      <c r="C143" s="135" t="s">
        <v>450</v>
      </c>
      <c r="D143" s="135">
        <v>1000000467</v>
      </c>
      <c r="E143" s="136" t="s">
        <v>451</v>
      </c>
      <c r="F143" s="137">
        <v>43360</v>
      </c>
      <c r="G143" s="40" t="str">
        <f t="shared" si="26"/>
        <v>Targeted Dealer</v>
      </c>
      <c r="H143" s="40"/>
      <c r="I143" s="41">
        <v>60</v>
      </c>
      <c r="J143" s="41">
        <f t="shared" si="27"/>
        <v>60</v>
      </c>
      <c r="K143" s="43">
        <v>50</v>
      </c>
      <c r="L143" s="43">
        <f t="shared" si="28"/>
        <v>10</v>
      </c>
      <c r="M143" s="43">
        <f t="shared" si="29"/>
        <v>83.333333333333343</v>
      </c>
      <c r="N143" s="42">
        <v>80</v>
      </c>
      <c r="O143" s="45" t="str">
        <f t="shared" si="30"/>
        <v>DEC</v>
      </c>
      <c r="P143" s="42">
        <v>80</v>
      </c>
      <c r="Q143" s="44">
        <f t="shared" si="31"/>
        <v>-30</v>
      </c>
      <c r="R143" s="45">
        <f t="shared" si="32"/>
        <v>-0.375</v>
      </c>
      <c r="S143" s="44" t="str">
        <f t="shared" si="33"/>
        <v>DEGROWTH</v>
      </c>
      <c r="T143" s="43">
        <v>30</v>
      </c>
      <c r="U143" s="46" t="str">
        <f t="shared" si="34"/>
        <v>jAN</v>
      </c>
      <c r="V143" s="42">
        <v>30</v>
      </c>
      <c r="W143" s="47">
        <f t="shared" si="35"/>
        <v>20</v>
      </c>
      <c r="X143" s="48">
        <f t="shared" si="36"/>
        <v>0.66666666666666674</v>
      </c>
      <c r="Y143" s="47" t="str">
        <f t="shared" si="37"/>
        <v>GROWTH</v>
      </c>
      <c r="Z143" s="138">
        <v>0</v>
      </c>
      <c r="AA143" s="133"/>
      <c r="AB143" s="133" t="s">
        <v>121</v>
      </c>
      <c r="AC143" s="27"/>
    </row>
    <row r="144" spans="1:29" s="139" customFormat="1" ht="13.8">
      <c r="A144" s="133" t="s">
        <v>121</v>
      </c>
      <c r="B144" s="134" t="s">
        <v>3921</v>
      </c>
      <c r="C144" s="135" t="s">
        <v>454</v>
      </c>
      <c r="D144" s="135">
        <v>1000000472</v>
      </c>
      <c r="E144" s="136" t="s">
        <v>455</v>
      </c>
      <c r="F144" s="137">
        <v>43514</v>
      </c>
      <c r="G144" s="40" t="str">
        <f t="shared" si="26"/>
        <v>Targeted Dealer</v>
      </c>
      <c r="H144" s="40"/>
      <c r="I144" s="41">
        <v>160</v>
      </c>
      <c r="J144" s="41">
        <f t="shared" si="27"/>
        <v>160</v>
      </c>
      <c r="K144" s="43">
        <v>100</v>
      </c>
      <c r="L144" s="43">
        <f t="shared" si="28"/>
        <v>60</v>
      </c>
      <c r="M144" s="43">
        <f t="shared" si="29"/>
        <v>62.5</v>
      </c>
      <c r="N144" s="42">
        <v>90</v>
      </c>
      <c r="O144" s="45" t="str">
        <f t="shared" si="30"/>
        <v>DEC</v>
      </c>
      <c r="P144" s="42">
        <v>90</v>
      </c>
      <c r="Q144" s="44">
        <f t="shared" si="31"/>
        <v>10</v>
      </c>
      <c r="R144" s="45">
        <f t="shared" si="32"/>
        <v>0.11111111111111116</v>
      </c>
      <c r="S144" s="44" t="str">
        <f t="shared" si="33"/>
        <v>GROWTH</v>
      </c>
      <c r="T144" s="43">
        <v>120</v>
      </c>
      <c r="U144" s="46" t="str">
        <f t="shared" si="34"/>
        <v>jAN</v>
      </c>
      <c r="V144" s="42">
        <v>120</v>
      </c>
      <c r="W144" s="47">
        <f t="shared" si="35"/>
        <v>-20</v>
      </c>
      <c r="X144" s="48">
        <f t="shared" si="36"/>
        <v>-0.16666666666666663</v>
      </c>
      <c r="Y144" s="47" t="str">
        <f t="shared" si="37"/>
        <v>DEGROWTH</v>
      </c>
      <c r="Z144" s="138">
        <v>0</v>
      </c>
      <c r="AA144" s="133"/>
      <c r="AB144" s="133" t="s">
        <v>121</v>
      </c>
      <c r="AC144" s="27"/>
    </row>
    <row r="145" spans="1:29" s="139" customFormat="1" ht="13.8">
      <c r="A145" s="133" t="s">
        <v>121</v>
      </c>
      <c r="B145" s="134" t="s">
        <v>3921</v>
      </c>
      <c r="C145" s="135" t="s">
        <v>456</v>
      </c>
      <c r="D145" s="135">
        <v>1000000915</v>
      </c>
      <c r="E145" s="136" t="s">
        <v>457</v>
      </c>
      <c r="F145" s="137">
        <v>43561</v>
      </c>
      <c r="G145" s="40" t="str">
        <f t="shared" si="26"/>
        <v>Targeted Dealer</v>
      </c>
      <c r="H145" s="40"/>
      <c r="I145" s="41">
        <v>100</v>
      </c>
      <c r="J145" s="41">
        <f t="shared" si="27"/>
        <v>100</v>
      </c>
      <c r="K145" s="43">
        <v>90</v>
      </c>
      <c r="L145" s="43">
        <f t="shared" si="28"/>
        <v>10</v>
      </c>
      <c r="M145" s="43">
        <f t="shared" si="29"/>
        <v>90</v>
      </c>
      <c r="N145" s="42">
        <v>110</v>
      </c>
      <c r="O145" s="45" t="str">
        <f t="shared" si="30"/>
        <v>DEC</v>
      </c>
      <c r="P145" s="42">
        <v>110</v>
      </c>
      <c r="Q145" s="44">
        <f t="shared" si="31"/>
        <v>-20</v>
      </c>
      <c r="R145" s="45">
        <f t="shared" si="32"/>
        <v>-0.18181818181818177</v>
      </c>
      <c r="S145" s="44" t="str">
        <f t="shared" si="33"/>
        <v>DEGROWTH</v>
      </c>
      <c r="T145" s="43">
        <v>70</v>
      </c>
      <c r="U145" s="46" t="str">
        <f t="shared" si="34"/>
        <v>jAN</v>
      </c>
      <c r="V145" s="42">
        <v>70</v>
      </c>
      <c r="W145" s="47">
        <f t="shared" si="35"/>
        <v>20</v>
      </c>
      <c r="X145" s="48">
        <f t="shared" si="36"/>
        <v>0.28571428571428581</v>
      </c>
      <c r="Y145" s="47" t="str">
        <f t="shared" si="37"/>
        <v>GROWTH</v>
      </c>
      <c r="Z145" s="138">
        <v>0</v>
      </c>
      <c r="AA145" s="133"/>
      <c r="AB145" s="133" t="s">
        <v>121</v>
      </c>
      <c r="AC145" s="27"/>
    </row>
    <row r="146" spans="1:29" s="139" customFormat="1" ht="13.8">
      <c r="A146" s="133" t="s">
        <v>121</v>
      </c>
      <c r="B146" s="134" t="s">
        <v>18</v>
      </c>
      <c r="C146" s="135" t="s">
        <v>458</v>
      </c>
      <c r="D146" s="135">
        <v>1000000931</v>
      </c>
      <c r="E146" s="136" t="s">
        <v>459</v>
      </c>
      <c r="F146" s="137">
        <v>43612</v>
      </c>
      <c r="G146" s="40" t="str">
        <f t="shared" si="26"/>
        <v>Targeted Dealer</v>
      </c>
      <c r="H146" s="40"/>
      <c r="I146" s="41">
        <v>30</v>
      </c>
      <c r="J146" s="41">
        <f t="shared" si="27"/>
        <v>30</v>
      </c>
      <c r="K146" s="43">
        <v>15</v>
      </c>
      <c r="L146" s="43">
        <f t="shared" si="28"/>
        <v>15</v>
      </c>
      <c r="M146" s="43">
        <f t="shared" si="29"/>
        <v>50</v>
      </c>
      <c r="N146" s="42">
        <v>25</v>
      </c>
      <c r="O146" s="45" t="str">
        <f t="shared" si="30"/>
        <v>DEC</v>
      </c>
      <c r="P146" s="42">
        <v>25</v>
      </c>
      <c r="Q146" s="44">
        <f t="shared" si="31"/>
        <v>-10</v>
      </c>
      <c r="R146" s="45">
        <f t="shared" si="32"/>
        <v>-0.4</v>
      </c>
      <c r="S146" s="44" t="str">
        <f t="shared" si="33"/>
        <v>DEGROWTH</v>
      </c>
      <c r="T146" s="43">
        <v>20</v>
      </c>
      <c r="U146" s="46" t="str">
        <f t="shared" si="34"/>
        <v>jAN</v>
      </c>
      <c r="V146" s="42">
        <v>20</v>
      </c>
      <c r="W146" s="47">
        <f t="shared" si="35"/>
        <v>-5</v>
      </c>
      <c r="X146" s="48">
        <f t="shared" si="36"/>
        <v>-0.25</v>
      </c>
      <c r="Y146" s="47" t="str">
        <f t="shared" si="37"/>
        <v>DEGROWTH</v>
      </c>
      <c r="Z146" s="138">
        <v>1</v>
      </c>
      <c r="AA146" s="133"/>
      <c r="AB146" s="133" t="s">
        <v>121</v>
      </c>
      <c r="AC146" s="27"/>
    </row>
    <row r="147" spans="1:29" s="139" customFormat="1" ht="13.8">
      <c r="A147" s="133" t="s">
        <v>121</v>
      </c>
      <c r="B147" s="134" t="s">
        <v>18</v>
      </c>
      <c r="C147" s="135" t="s">
        <v>460</v>
      </c>
      <c r="D147" s="135">
        <v>1000000934</v>
      </c>
      <c r="E147" s="136" t="s">
        <v>461</v>
      </c>
      <c r="F147" s="137">
        <v>43638</v>
      </c>
      <c r="G147" s="40" t="str">
        <f t="shared" si="26"/>
        <v>Targeted Dealer</v>
      </c>
      <c r="H147" s="40"/>
      <c r="I147" s="41">
        <v>40</v>
      </c>
      <c r="J147" s="41">
        <f t="shared" si="27"/>
        <v>40</v>
      </c>
      <c r="K147" s="43">
        <v>20</v>
      </c>
      <c r="L147" s="43">
        <f t="shared" si="28"/>
        <v>20</v>
      </c>
      <c r="M147" s="43">
        <f t="shared" si="29"/>
        <v>50</v>
      </c>
      <c r="N147" s="42">
        <v>50</v>
      </c>
      <c r="O147" s="45" t="str">
        <f t="shared" si="30"/>
        <v>DEC</v>
      </c>
      <c r="P147" s="42">
        <v>50</v>
      </c>
      <c r="Q147" s="44">
        <f t="shared" si="31"/>
        <v>-30</v>
      </c>
      <c r="R147" s="45">
        <f t="shared" si="32"/>
        <v>-0.6</v>
      </c>
      <c r="S147" s="44" t="str">
        <f t="shared" si="33"/>
        <v>DEGROWTH</v>
      </c>
      <c r="T147" s="43">
        <v>85</v>
      </c>
      <c r="U147" s="46" t="str">
        <f t="shared" si="34"/>
        <v>jAN</v>
      </c>
      <c r="V147" s="42">
        <v>85</v>
      </c>
      <c r="W147" s="47">
        <f t="shared" si="35"/>
        <v>-65</v>
      </c>
      <c r="X147" s="48">
        <f t="shared" si="36"/>
        <v>-0.76470588235294112</v>
      </c>
      <c r="Y147" s="47" t="str">
        <f t="shared" si="37"/>
        <v>DEGROWTH</v>
      </c>
      <c r="Z147" s="138">
        <v>1</v>
      </c>
      <c r="AA147" s="133"/>
      <c r="AB147" s="133" t="s">
        <v>121</v>
      </c>
      <c r="AC147" s="27"/>
    </row>
    <row r="148" spans="1:29" s="139" customFormat="1" ht="13.8">
      <c r="A148" s="133" t="s">
        <v>121</v>
      </c>
      <c r="B148" s="134" t="s">
        <v>18</v>
      </c>
      <c r="C148" s="135" t="s">
        <v>464</v>
      </c>
      <c r="D148" s="135">
        <v>1000000920</v>
      </c>
      <c r="E148" s="136" t="s">
        <v>465</v>
      </c>
      <c r="F148" s="137">
        <v>43837</v>
      </c>
      <c r="G148" s="40" t="str">
        <f t="shared" si="26"/>
        <v>Targeted Dealer</v>
      </c>
      <c r="H148" s="40"/>
      <c r="I148" s="41">
        <v>80</v>
      </c>
      <c r="J148" s="41">
        <f t="shared" si="27"/>
        <v>80</v>
      </c>
      <c r="K148" s="43">
        <v>0</v>
      </c>
      <c r="L148" s="43">
        <f t="shared" si="28"/>
        <v>80</v>
      </c>
      <c r="M148" s="43">
        <f t="shared" si="29"/>
        <v>0</v>
      </c>
      <c r="N148" s="42">
        <v>0</v>
      </c>
      <c r="O148" s="45" t="str">
        <f t="shared" si="30"/>
        <v>DEC</v>
      </c>
      <c r="P148" s="42">
        <v>0</v>
      </c>
      <c r="Q148" s="44">
        <f t="shared" si="31"/>
        <v>0</v>
      </c>
      <c r="R148" s="45" t="str">
        <f t="shared" si="32"/>
        <v xml:space="preserve"> </v>
      </c>
      <c r="S148" s="44" t="b">
        <f t="shared" si="33"/>
        <v>0</v>
      </c>
      <c r="T148" s="43">
        <v>0</v>
      </c>
      <c r="U148" s="46" t="str">
        <f t="shared" si="34"/>
        <v>jAN</v>
      </c>
      <c r="V148" s="42">
        <v>0</v>
      </c>
      <c r="W148" s="47">
        <f t="shared" si="35"/>
        <v>0</v>
      </c>
      <c r="X148" s="48">
        <f t="shared" si="36"/>
        <v>0</v>
      </c>
      <c r="Y148" s="47" t="b">
        <f t="shared" si="37"/>
        <v>0</v>
      </c>
      <c r="Z148" s="138">
        <v>0</v>
      </c>
      <c r="AA148" s="133"/>
      <c r="AB148" s="133" t="s">
        <v>121</v>
      </c>
      <c r="AC148" s="27"/>
    </row>
    <row r="149" spans="1:29" s="139" customFormat="1" ht="13.8">
      <c r="A149" s="133" t="s">
        <v>121</v>
      </c>
      <c r="B149" s="134" t="s">
        <v>18</v>
      </c>
      <c r="C149" s="135" t="s">
        <v>468</v>
      </c>
      <c r="D149" s="135">
        <v>1000000914</v>
      </c>
      <c r="E149" s="136" t="s">
        <v>469</v>
      </c>
      <c r="F149" s="137">
        <v>44060</v>
      </c>
      <c r="G149" s="40" t="str">
        <f t="shared" si="26"/>
        <v>Targeted Dealer</v>
      </c>
      <c r="H149" s="40"/>
      <c r="I149" s="41">
        <v>160</v>
      </c>
      <c r="J149" s="41">
        <f t="shared" si="27"/>
        <v>160</v>
      </c>
      <c r="K149" s="43">
        <v>190</v>
      </c>
      <c r="L149" s="43">
        <f t="shared" si="28"/>
        <v>-30</v>
      </c>
      <c r="M149" s="43">
        <f t="shared" si="29"/>
        <v>118.75</v>
      </c>
      <c r="N149" s="42">
        <v>120</v>
      </c>
      <c r="O149" s="45" t="str">
        <f t="shared" si="30"/>
        <v>DEC</v>
      </c>
      <c r="P149" s="42">
        <v>120</v>
      </c>
      <c r="Q149" s="44">
        <f t="shared" si="31"/>
        <v>70</v>
      </c>
      <c r="R149" s="45">
        <f t="shared" si="32"/>
        <v>0.58333333333333326</v>
      </c>
      <c r="S149" s="44" t="str">
        <f t="shared" si="33"/>
        <v>GROWTH</v>
      </c>
      <c r="T149" s="43">
        <v>330</v>
      </c>
      <c r="U149" s="46" t="str">
        <f t="shared" si="34"/>
        <v>jAN</v>
      </c>
      <c r="V149" s="42">
        <v>330</v>
      </c>
      <c r="W149" s="47">
        <f t="shared" si="35"/>
        <v>-140</v>
      </c>
      <c r="X149" s="48">
        <f t="shared" si="36"/>
        <v>-0.4242424242424242</v>
      </c>
      <c r="Y149" s="47" t="str">
        <f t="shared" si="37"/>
        <v>DEGROWTH</v>
      </c>
      <c r="Z149" s="138">
        <v>0</v>
      </c>
      <c r="AA149" s="133"/>
      <c r="AB149" s="133" t="s">
        <v>121</v>
      </c>
      <c r="AC149" s="27"/>
    </row>
    <row r="150" spans="1:29" s="139" customFormat="1" ht="13.8">
      <c r="A150" s="133" t="s">
        <v>121</v>
      </c>
      <c r="B150" s="134" t="s">
        <v>18</v>
      </c>
      <c r="C150" s="135" t="s">
        <v>470</v>
      </c>
      <c r="D150" s="135">
        <v>1000000930</v>
      </c>
      <c r="E150" s="136" t="s">
        <v>471</v>
      </c>
      <c r="F150" s="137">
        <v>44067</v>
      </c>
      <c r="G150" s="40" t="str">
        <f t="shared" si="26"/>
        <v>Targeted Dealer</v>
      </c>
      <c r="H150" s="40"/>
      <c r="I150" s="41">
        <v>160</v>
      </c>
      <c r="J150" s="41">
        <f t="shared" si="27"/>
        <v>160</v>
      </c>
      <c r="K150" s="43">
        <v>90</v>
      </c>
      <c r="L150" s="43">
        <f t="shared" si="28"/>
        <v>70</v>
      </c>
      <c r="M150" s="43">
        <f t="shared" si="29"/>
        <v>56.25</v>
      </c>
      <c r="N150" s="42">
        <v>90</v>
      </c>
      <c r="O150" s="45" t="str">
        <f t="shared" si="30"/>
        <v>DEC</v>
      </c>
      <c r="P150" s="42">
        <v>90</v>
      </c>
      <c r="Q150" s="44">
        <f t="shared" si="31"/>
        <v>0</v>
      </c>
      <c r="R150" s="45">
        <f t="shared" si="32"/>
        <v>0</v>
      </c>
      <c r="S150" s="44" t="str">
        <f t="shared" si="33"/>
        <v>GROWTH</v>
      </c>
      <c r="T150" s="43">
        <v>120</v>
      </c>
      <c r="U150" s="46" t="str">
        <f t="shared" si="34"/>
        <v>jAN</v>
      </c>
      <c r="V150" s="42">
        <v>120</v>
      </c>
      <c r="W150" s="47">
        <f t="shared" si="35"/>
        <v>-30</v>
      </c>
      <c r="X150" s="48">
        <f t="shared" si="36"/>
        <v>-0.25</v>
      </c>
      <c r="Y150" s="47" t="str">
        <f t="shared" si="37"/>
        <v>DEGROWTH</v>
      </c>
      <c r="Z150" s="138">
        <v>0</v>
      </c>
      <c r="AA150" s="133"/>
      <c r="AB150" s="133" t="s">
        <v>121</v>
      </c>
      <c r="AC150" s="27"/>
    </row>
    <row r="151" spans="1:29" s="139" customFormat="1" ht="13.8">
      <c r="A151" s="133" t="s">
        <v>121</v>
      </c>
      <c r="B151" s="134" t="s">
        <v>18</v>
      </c>
      <c r="C151" s="135" t="s">
        <v>472</v>
      </c>
      <c r="D151" s="135">
        <v>1000000922</v>
      </c>
      <c r="E151" s="136" t="s">
        <v>473</v>
      </c>
      <c r="F151" s="137">
        <v>44107</v>
      </c>
      <c r="G151" s="40" t="str">
        <f t="shared" si="26"/>
        <v>Targeted Dealer</v>
      </c>
      <c r="H151" s="40"/>
      <c r="I151" s="41">
        <v>80</v>
      </c>
      <c r="J151" s="41">
        <f t="shared" si="27"/>
        <v>80</v>
      </c>
      <c r="K151" s="43">
        <v>80</v>
      </c>
      <c r="L151" s="43">
        <f t="shared" si="28"/>
        <v>0</v>
      </c>
      <c r="M151" s="43">
        <f t="shared" si="29"/>
        <v>100</v>
      </c>
      <c r="N151" s="42">
        <v>120</v>
      </c>
      <c r="O151" s="45" t="str">
        <f t="shared" si="30"/>
        <v>DEC</v>
      </c>
      <c r="P151" s="42">
        <v>120</v>
      </c>
      <c r="Q151" s="44">
        <f t="shared" si="31"/>
        <v>-40</v>
      </c>
      <c r="R151" s="45">
        <f t="shared" si="32"/>
        <v>-0.33333333333333337</v>
      </c>
      <c r="S151" s="44" t="str">
        <f t="shared" si="33"/>
        <v>DEGROWTH</v>
      </c>
      <c r="T151" s="43">
        <v>40</v>
      </c>
      <c r="U151" s="46" t="str">
        <f t="shared" si="34"/>
        <v>jAN</v>
      </c>
      <c r="V151" s="42">
        <v>40</v>
      </c>
      <c r="W151" s="47">
        <f t="shared" si="35"/>
        <v>40</v>
      </c>
      <c r="X151" s="48">
        <f t="shared" si="36"/>
        <v>1</v>
      </c>
      <c r="Y151" s="47" t="str">
        <f t="shared" si="37"/>
        <v>GROWTH</v>
      </c>
      <c r="Z151" s="138">
        <v>0</v>
      </c>
      <c r="AA151" s="133"/>
      <c r="AB151" s="133" t="s">
        <v>121</v>
      </c>
      <c r="AC151" s="27"/>
    </row>
    <row r="152" spans="1:29" s="139" customFormat="1" ht="13.8">
      <c r="A152" s="133" t="s">
        <v>121</v>
      </c>
      <c r="B152" s="134" t="s">
        <v>3921</v>
      </c>
      <c r="C152" s="135" t="s">
        <v>474</v>
      </c>
      <c r="D152" s="135">
        <v>1000000918</v>
      </c>
      <c r="E152" s="136" t="s">
        <v>475</v>
      </c>
      <c r="F152" s="137">
        <v>44144</v>
      </c>
      <c r="G152" s="40" t="str">
        <f t="shared" si="26"/>
        <v>Targeted Dealer</v>
      </c>
      <c r="H152" s="40"/>
      <c r="I152" s="41">
        <v>240</v>
      </c>
      <c r="J152" s="41">
        <f t="shared" si="27"/>
        <v>240</v>
      </c>
      <c r="K152" s="43">
        <v>254.95</v>
      </c>
      <c r="L152" s="43">
        <f t="shared" si="28"/>
        <v>-14.949999999999989</v>
      </c>
      <c r="M152" s="43">
        <f t="shared" si="29"/>
        <v>106.22916666666667</v>
      </c>
      <c r="N152" s="42">
        <v>210</v>
      </c>
      <c r="O152" s="45" t="str">
        <f t="shared" si="30"/>
        <v>DEC</v>
      </c>
      <c r="P152" s="42">
        <v>210</v>
      </c>
      <c r="Q152" s="44">
        <f t="shared" si="31"/>
        <v>44.949999999999989</v>
      </c>
      <c r="R152" s="45">
        <f t="shared" si="32"/>
        <v>0.21404761904761904</v>
      </c>
      <c r="S152" s="44" t="str">
        <f t="shared" si="33"/>
        <v>GROWTH</v>
      </c>
      <c r="T152" s="43">
        <v>278.60000000000002</v>
      </c>
      <c r="U152" s="46" t="str">
        <f t="shared" si="34"/>
        <v>jAN</v>
      </c>
      <c r="V152" s="42">
        <v>278.60000000000002</v>
      </c>
      <c r="W152" s="47">
        <f t="shared" si="35"/>
        <v>-23.650000000000034</v>
      </c>
      <c r="X152" s="48">
        <f t="shared" si="36"/>
        <v>-8.4888729361091264E-2</v>
      </c>
      <c r="Y152" s="47" t="str">
        <f t="shared" si="37"/>
        <v>DEGROWTH</v>
      </c>
      <c r="Z152" s="138">
        <v>0</v>
      </c>
      <c r="AA152" s="133"/>
      <c r="AB152" s="133" t="s">
        <v>121</v>
      </c>
      <c r="AC152" s="27"/>
    </row>
    <row r="153" spans="1:29" s="139" customFormat="1" ht="13.8">
      <c r="A153" s="133" t="s">
        <v>121</v>
      </c>
      <c r="B153" s="134" t="s">
        <v>18</v>
      </c>
      <c r="C153" s="135" t="s">
        <v>478</v>
      </c>
      <c r="D153" s="135">
        <v>1000000916</v>
      </c>
      <c r="E153" s="136" t="s">
        <v>479</v>
      </c>
      <c r="F153" s="137">
        <v>44270</v>
      </c>
      <c r="G153" s="40" t="str">
        <f t="shared" si="26"/>
        <v>Targeted Dealer</v>
      </c>
      <c r="H153" s="40"/>
      <c r="I153" s="41">
        <v>140</v>
      </c>
      <c r="J153" s="41">
        <f t="shared" si="27"/>
        <v>140</v>
      </c>
      <c r="K153" s="43">
        <v>200</v>
      </c>
      <c r="L153" s="43">
        <f t="shared" si="28"/>
        <v>-60</v>
      </c>
      <c r="M153" s="43">
        <f t="shared" si="29"/>
        <v>142.85714285714286</v>
      </c>
      <c r="N153" s="42">
        <v>150</v>
      </c>
      <c r="O153" s="45" t="str">
        <f t="shared" si="30"/>
        <v>DEC</v>
      </c>
      <c r="P153" s="42">
        <v>150</v>
      </c>
      <c r="Q153" s="44">
        <f t="shared" si="31"/>
        <v>50</v>
      </c>
      <c r="R153" s="45">
        <f t="shared" si="32"/>
        <v>0.33333333333333326</v>
      </c>
      <c r="S153" s="44" t="str">
        <f t="shared" si="33"/>
        <v>GROWTH</v>
      </c>
      <c r="T153" s="43">
        <v>110</v>
      </c>
      <c r="U153" s="46" t="str">
        <f t="shared" si="34"/>
        <v>jAN</v>
      </c>
      <c r="V153" s="42">
        <v>110</v>
      </c>
      <c r="W153" s="47">
        <f t="shared" si="35"/>
        <v>90</v>
      </c>
      <c r="X153" s="48">
        <f t="shared" si="36"/>
        <v>0.81818181818181812</v>
      </c>
      <c r="Y153" s="47" t="str">
        <f t="shared" si="37"/>
        <v>GROWTH</v>
      </c>
      <c r="Z153" s="138">
        <v>0</v>
      </c>
      <c r="AA153" s="133"/>
      <c r="AB153" s="133" t="s">
        <v>121</v>
      </c>
      <c r="AC153" s="27"/>
    </row>
    <row r="154" spans="1:29" s="139" customFormat="1" ht="13.8">
      <c r="A154" s="133" t="s">
        <v>121</v>
      </c>
      <c r="B154" s="134" t="s">
        <v>3921</v>
      </c>
      <c r="C154" s="135" t="s">
        <v>482</v>
      </c>
      <c r="D154" s="135">
        <v>1000000929</v>
      </c>
      <c r="E154" s="136" t="s">
        <v>483</v>
      </c>
      <c r="F154" s="137">
        <v>44387</v>
      </c>
      <c r="G154" s="40" t="str">
        <f t="shared" si="26"/>
        <v>Targeted Dealer</v>
      </c>
      <c r="H154" s="40"/>
      <c r="I154" s="41">
        <v>120</v>
      </c>
      <c r="J154" s="41">
        <f t="shared" si="27"/>
        <v>120</v>
      </c>
      <c r="K154" s="43">
        <v>142</v>
      </c>
      <c r="L154" s="43">
        <f t="shared" si="28"/>
        <v>-22</v>
      </c>
      <c r="M154" s="43">
        <f t="shared" si="29"/>
        <v>118.33333333333334</v>
      </c>
      <c r="N154" s="42">
        <v>170</v>
      </c>
      <c r="O154" s="45" t="str">
        <f t="shared" si="30"/>
        <v>DEC</v>
      </c>
      <c r="P154" s="42">
        <v>170</v>
      </c>
      <c r="Q154" s="44">
        <f t="shared" si="31"/>
        <v>-28</v>
      </c>
      <c r="R154" s="45">
        <f t="shared" si="32"/>
        <v>-0.16470588235294115</v>
      </c>
      <c r="S154" s="44" t="str">
        <f t="shared" si="33"/>
        <v>DEGROWTH</v>
      </c>
      <c r="T154" s="43">
        <v>0</v>
      </c>
      <c r="U154" s="46" t="str">
        <f t="shared" si="34"/>
        <v>jAN</v>
      </c>
      <c r="V154" s="42">
        <v>0</v>
      </c>
      <c r="W154" s="47">
        <f t="shared" si="35"/>
        <v>142</v>
      </c>
      <c r="X154" s="48">
        <f t="shared" si="36"/>
        <v>0</v>
      </c>
      <c r="Y154" s="47" t="b">
        <f t="shared" si="37"/>
        <v>0</v>
      </c>
      <c r="Z154" s="138">
        <v>0</v>
      </c>
      <c r="AA154" s="133"/>
      <c r="AB154" s="133" t="s">
        <v>121</v>
      </c>
      <c r="AC154" s="27"/>
    </row>
    <row r="155" spans="1:29" s="139" customFormat="1" ht="13.8">
      <c r="A155" s="133" t="s">
        <v>121</v>
      </c>
      <c r="B155" s="134" t="s">
        <v>18</v>
      </c>
      <c r="C155" s="135" t="s">
        <v>484</v>
      </c>
      <c r="D155" s="135">
        <v>1000000919</v>
      </c>
      <c r="E155" s="136" t="s">
        <v>485</v>
      </c>
      <c r="F155" s="137">
        <v>44459</v>
      </c>
      <c r="G155" s="40" t="str">
        <f t="shared" si="26"/>
        <v>Targeted Dealer</v>
      </c>
      <c r="H155" s="40"/>
      <c r="I155" s="41">
        <v>80</v>
      </c>
      <c r="J155" s="41">
        <f t="shared" si="27"/>
        <v>80</v>
      </c>
      <c r="K155" s="43">
        <v>80</v>
      </c>
      <c r="L155" s="43">
        <f t="shared" si="28"/>
        <v>0</v>
      </c>
      <c r="M155" s="43">
        <f t="shared" si="29"/>
        <v>100</v>
      </c>
      <c r="N155" s="42">
        <v>40</v>
      </c>
      <c r="O155" s="45" t="str">
        <f t="shared" si="30"/>
        <v>DEC</v>
      </c>
      <c r="P155" s="42">
        <v>40</v>
      </c>
      <c r="Q155" s="44">
        <f t="shared" si="31"/>
        <v>40</v>
      </c>
      <c r="R155" s="45">
        <f t="shared" si="32"/>
        <v>1</v>
      </c>
      <c r="S155" s="44" t="str">
        <f t="shared" si="33"/>
        <v>GROWTH</v>
      </c>
      <c r="T155" s="43">
        <v>80</v>
      </c>
      <c r="U155" s="46" t="str">
        <f t="shared" si="34"/>
        <v>jAN</v>
      </c>
      <c r="V155" s="42">
        <v>80</v>
      </c>
      <c r="W155" s="47">
        <f t="shared" si="35"/>
        <v>0</v>
      </c>
      <c r="X155" s="48">
        <f t="shared" si="36"/>
        <v>0</v>
      </c>
      <c r="Y155" s="47" t="str">
        <f t="shared" si="37"/>
        <v>GROWTH</v>
      </c>
      <c r="Z155" s="138">
        <v>0</v>
      </c>
      <c r="AA155" s="133"/>
      <c r="AB155" s="133" t="s">
        <v>121</v>
      </c>
      <c r="AC155" s="27"/>
    </row>
    <row r="156" spans="1:29" s="139" customFormat="1" ht="13.8">
      <c r="A156" s="133" t="s">
        <v>121</v>
      </c>
      <c r="B156" s="134" t="s">
        <v>3921</v>
      </c>
      <c r="C156" s="135" t="s">
        <v>486</v>
      </c>
      <c r="D156" s="135">
        <v>1000000925</v>
      </c>
      <c r="E156" s="136" t="s">
        <v>487</v>
      </c>
      <c r="F156" s="137">
        <v>44533</v>
      </c>
      <c r="G156" s="40" t="str">
        <f t="shared" si="26"/>
        <v>Targeted Dealer</v>
      </c>
      <c r="H156" s="40"/>
      <c r="I156" s="41">
        <v>160</v>
      </c>
      <c r="J156" s="41">
        <f t="shared" si="27"/>
        <v>160</v>
      </c>
      <c r="K156" s="43">
        <v>0</v>
      </c>
      <c r="L156" s="43">
        <f t="shared" si="28"/>
        <v>160</v>
      </c>
      <c r="M156" s="43">
        <f t="shared" si="29"/>
        <v>0</v>
      </c>
      <c r="N156" s="42">
        <v>250</v>
      </c>
      <c r="O156" s="45" t="str">
        <f t="shared" si="30"/>
        <v>DEC</v>
      </c>
      <c r="P156" s="42">
        <v>250</v>
      </c>
      <c r="Q156" s="44">
        <f t="shared" si="31"/>
        <v>-250</v>
      </c>
      <c r="R156" s="45">
        <f t="shared" si="32"/>
        <v>-1</v>
      </c>
      <c r="S156" s="44" t="str">
        <f t="shared" si="33"/>
        <v>DEGROWTH</v>
      </c>
      <c r="T156" s="43">
        <v>80</v>
      </c>
      <c r="U156" s="46" t="str">
        <f t="shared" si="34"/>
        <v>jAN</v>
      </c>
      <c r="V156" s="42">
        <v>80</v>
      </c>
      <c r="W156" s="47">
        <f t="shared" si="35"/>
        <v>-80</v>
      </c>
      <c r="X156" s="48">
        <f t="shared" si="36"/>
        <v>-1</v>
      </c>
      <c r="Y156" s="47" t="str">
        <f t="shared" si="37"/>
        <v>DEGROWTH</v>
      </c>
      <c r="Z156" s="138">
        <v>0</v>
      </c>
      <c r="AA156" s="133"/>
      <c r="AB156" s="133" t="s">
        <v>121</v>
      </c>
      <c r="AC156" s="27"/>
    </row>
    <row r="157" spans="1:29" s="139" customFormat="1" ht="13.8">
      <c r="A157" s="133" t="s">
        <v>121</v>
      </c>
      <c r="B157" s="134" t="s">
        <v>3921</v>
      </c>
      <c r="C157" s="135" t="s">
        <v>488</v>
      </c>
      <c r="D157" s="135">
        <v>1000000927</v>
      </c>
      <c r="E157" s="136" t="s">
        <v>489</v>
      </c>
      <c r="F157" s="137">
        <v>44537</v>
      </c>
      <c r="G157" s="40" t="str">
        <f t="shared" si="26"/>
        <v>Targeted Dealer</v>
      </c>
      <c r="H157" s="40"/>
      <c r="I157" s="41">
        <v>70</v>
      </c>
      <c r="J157" s="41">
        <f t="shared" si="27"/>
        <v>70</v>
      </c>
      <c r="K157" s="43">
        <v>40</v>
      </c>
      <c r="L157" s="43">
        <f t="shared" si="28"/>
        <v>30</v>
      </c>
      <c r="M157" s="43">
        <f t="shared" si="29"/>
        <v>57.142857142857146</v>
      </c>
      <c r="N157" s="42">
        <v>20</v>
      </c>
      <c r="O157" s="45" t="str">
        <f t="shared" si="30"/>
        <v>DEC</v>
      </c>
      <c r="P157" s="42">
        <v>20</v>
      </c>
      <c r="Q157" s="44">
        <f t="shared" si="31"/>
        <v>20</v>
      </c>
      <c r="R157" s="45">
        <f t="shared" si="32"/>
        <v>1</v>
      </c>
      <c r="S157" s="44" t="str">
        <f t="shared" si="33"/>
        <v>GROWTH</v>
      </c>
      <c r="T157" s="43">
        <v>40</v>
      </c>
      <c r="U157" s="46" t="str">
        <f t="shared" si="34"/>
        <v>jAN</v>
      </c>
      <c r="V157" s="42">
        <v>40</v>
      </c>
      <c r="W157" s="47">
        <f t="shared" si="35"/>
        <v>0</v>
      </c>
      <c r="X157" s="48">
        <f t="shared" si="36"/>
        <v>0</v>
      </c>
      <c r="Y157" s="47" t="str">
        <f t="shared" si="37"/>
        <v>GROWTH</v>
      </c>
      <c r="Z157" s="138">
        <v>0</v>
      </c>
      <c r="AA157" s="133"/>
      <c r="AB157" s="133" t="s">
        <v>121</v>
      </c>
      <c r="AC157" s="27"/>
    </row>
    <row r="158" spans="1:29" s="139" customFormat="1" ht="13.8">
      <c r="A158" s="133" t="s">
        <v>121</v>
      </c>
      <c r="B158" s="134" t="s">
        <v>18</v>
      </c>
      <c r="C158" s="135" t="s">
        <v>492</v>
      </c>
      <c r="D158" s="135">
        <v>1000002404</v>
      </c>
      <c r="E158" s="136" t="s">
        <v>493</v>
      </c>
      <c r="F158" s="137">
        <v>44565</v>
      </c>
      <c r="G158" s="40" t="str">
        <f t="shared" si="26"/>
        <v>Targeted Dealer</v>
      </c>
      <c r="H158" s="40"/>
      <c r="I158" s="41">
        <v>10</v>
      </c>
      <c r="J158" s="41">
        <f t="shared" si="27"/>
        <v>10</v>
      </c>
      <c r="K158" s="43">
        <v>0</v>
      </c>
      <c r="L158" s="43">
        <f t="shared" si="28"/>
        <v>10</v>
      </c>
      <c r="M158" s="43">
        <f t="shared" si="29"/>
        <v>0</v>
      </c>
      <c r="N158" s="42">
        <v>10</v>
      </c>
      <c r="O158" s="45" t="str">
        <f t="shared" si="30"/>
        <v>DEC</v>
      </c>
      <c r="P158" s="42">
        <v>10</v>
      </c>
      <c r="Q158" s="44">
        <f t="shared" si="31"/>
        <v>-10</v>
      </c>
      <c r="R158" s="45">
        <f t="shared" si="32"/>
        <v>-1</v>
      </c>
      <c r="S158" s="44" t="str">
        <f t="shared" si="33"/>
        <v>DEGROWTH</v>
      </c>
      <c r="T158" s="43">
        <v>10</v>
      </c>
      <c r="U158" s="46" t="str">
        <f t="shared" si="34"/>
        <v>jAN</v>
      </c>
      <c r="V158" s="42">
        <v>10</v>
      </c>
      <c r="W158" s="47">
        <f t="shared" si="35"/>
        <v>-10</v>
      </c>
      <c r="X158" s="48">
        <f t="shared" si="36"/>
        <v>-1</v>
      </c>
      <c r="Y158" s="47" t="str">
        <f t="shared" si="37"/>
        <v>DEGROWTH</v>
      </c>
      <c r="Z158" s="138">
        <v>1</v>
      </c>
      <c r="AA158" s="133"/>
      <c r="AB158" s="133" t="s">
        <v>121</v>
      </c>
      <c r="AC158" s="27"/>
    </row>
    <row r="159" spans="1:29" s="139" customFormat="1" ht="13.8">
      <c r="A159" s="133" t="s">
        <v>121</v>
      </c>
      <c r="B159" s="134" t="s">
        <v>18</v>
      </c>
      <c r="C159" s="135" t="s">
        <v>494</v>
      </c>
      <c r="D159" s="135">
        <v>1000002409</v>
      </c>
      <c r="E159" s="136" t="s">
        <v>495</v>
      </c>
      <c r="F159" s="137">
        <v>44579</v>
      </c>
      <c r="G159" s="40" t="str">
        <f t="shared" si="26"/>
        <v>Targeted Dealer</v>
      </c>
      <c r="H159" s="40"/>
      <c r="I159" s="41">
        <v>120</v>
      </c>
      <c r="J159" s="41">
        <f t="shared" si="27"/>
        <v>120</v>
      </c>
      <c r="K159" s="43">
        <v>80</v>
      </c>
      <c r="L159" s="43">
        <f t="shared" si="28"/>
        <v>40</v>
      </c>
      <c r="M159" s="43">
        <f t="shared" si="29"/>
        <v>66.666666666666671</v>
      </c>
      <c r="N159" s="42">
        <v>80</v>
      </c>
      <c r="O159" s="45" t="str">
        <f t="shared" si="30"/>
        <v>DEC</v>
      </c>
      <c r="P159" s="42">
        <v>80</v>
      </c>
      <c r="Q159" s="44">
        <f t="shared" si="31"/>
        <v>0</v>
      </c>
      <c r="R159" s="45">
        <f t="shared" si="32"/>
        <v>0</v>
      </c>
      <c r="S159" s="44" t="str">
        <f t="shared" si="33"/>
        <v>GROWTH</v>
      </c>
      <c r="T159" s="43">
        <v>40</v>
      </c>
      <c r="U159" s="46" t="str">
        <f t="shared" si="34"/>
        <v>jAN</v>
      </c>
      <c r="V159" s="42">
        <v>40</v>
      </c>
      <c r="W159" s="47">
        <f t="shared" si="35"/>
        <v>40</v>
      </c>
      <c r="X159" s="48">
        <f t="shared" si="36"/>
        <v>1</v>
      </c>
      <c r="Y159" s="47" t="str">
        <f t="shared" si="37"/>
        <v>GROWTH</v>
      </c>
      <c r="Z159" s="138">
        <v>0</v>
      </c>
      <c r="AA159" s="133"/>
      <c r="AB159" s="133" t="s">
        <v>121</v>
      </c>
      <c r="AC159" s="27"/>
    </row>
    <row r="160" spans="1:29" s="139" customFormat="1" ht="13.8">
      <c r="A160" s="133" t="s">
        <v>121</v>
      </c>
      <c r="B160" s="134" t="s">
        <v>3921</v>
      </c>
      <c r="C160" s="135" t="s">
        <v>496</v>
      </c>
      <c r="D160" s="135">
        <v>1000002727</v>
      </c>
      <c r="E160" s="140" t="s">
        <v>497</v>
      </c>
      <c r="F160" s="137">
        <v>44671</v>
      </c>
      <c r="G160" s="40" t="str">
        <f t="shared" si="26"/>
        <v>Targeted Dealer</v>
      </c>
      <c r="H160" s="40"/>
      <c r="I160" s="41">
        <v>80</v>
      </c>
      <c r="J160" s="41">
        <f t="shared" si="27"/>
        <v>80</v>
      </c>
      <c r="K160" s="43">
        <v>0</v>
      </c>
      <c r="L160" s="43">
        <f t="shared" si="28"/>
        <v>80</v>
      </c>
      <c r="M160" s="43">
        <f t="shared" si="29"/>
        <v>0</v>
      </c>
      <c r="N160" s="42">
        <v>130</v>
      </c>
      <c r="O160" s="45" t="str">
        <f t="shared" si="30"/>
        <v>DEC</v>
      </c>
      <c r="P160" s="42">
        <v>130</v>
      </c>
      <c r="Q160" s="44">
        <f t="shared" si="31"/>
        <v>-130</v>
      </c>
      <c r="R160" s="45">
        <f t="shared" si="32"/>
        <v>-1</v>
      </c>
      <c r="S160" s="44" t="str">
        <f t="shared" si="33"/>
        <v>DEGROWTH</v>
      </c>
      <c r="T160" s="43">
        <v>65</v>
      </c>
      <c r="U160" s="46" t="str">
        <f t="shared" si="34"/>
        <v>jAN</v>
      </c>
      <c r="V160" s="42">
        <v>65</v>
      </c>
      <c r="W160" s="47">
        <f t="shared" si="35"/>
        <v>-65</v>
      </c>
      <c r="X160" s="48">
        <f t="shared" si="36"/>
        <v>-1</v>
      </c>
      <c r="Y160" s="47" t="str">
        <f t="shared" si="37"/>
        <v>DEGROWTH</v>
      </c>
      <c r="Z160" s="138">
        <v>0</v>
      </c>
      <c r="AA160" s="133"/>
      <c r="AB160" s="133" t="s">
        <v>121</v>
      </c>
      <c r="AC160" s="27"/>
    </row>
    <row r="161" spans="1:29" s="139" customFormat="1" ht="13.8">
      <c r="A161" s="133" t="s">
        <v>121</v>
      </c>
      <c r="B161" s="134" t="s">
        <v>3921</v>
      </c>
      <c r="C161" s="135" t="s">
        <v>504</v>
      </c>
      <c r="D161" s="135">
        <v>1000003010</v>
      </c>
      <c r="E161" s="140" t="s">
        <v>505</v>
      </c>
      <c r="F161" s="137">
        <v>44834</v>
      </c>
      <c r="G161" s="40" t="str">
        <f t="shared" si="26"/>
        <v>Targeted Dealer</v>
      </c>
      <c r="H161" s="40"/>
      <c r="I161" s="41">
        <v>720</v>
      </c>
      <c r="J161" s="41">
        <f t="shared" si="27"/>
        <v>720</v>
      </c>
      <c r="K161" s="43">
        <v>770</v>
      </c>
      <c r="L161" s="43">
        <f t="shared" si="28"/>
        <v>-50</v>
      </c>
      <c r="M161" s="43">
        <f t="shared" si="29"/>
        <v>106.94444444444444</v>
      </c>
      <c r="N161" s="42">
        <v>639.35</v>
      </c>
      <c r="O161" s="45" t="str">
        <f t="shared" si="30"/>
        <v>DEC</v>
      </c>
      <c r="P161" s="42">
        <v>639.35</v>
      </c>
      <c r="Q161" s="44">
        <f t="shared" si="31"/>
        <v>130.64999999999998</v>
      </c>
      <c r="R161" s="45">
        <f t="shared" si="32"/>
        <v>0.20434816610620166</v>
      </c>
      <c r="S161" s="44" t="str">
        <f t="shared" si="33"/>
        <v>GROWTH</v>
      </c>
      <c r="T161" s="43">
        <v>720</v>
      </c>
      <c r="U161" s="46" t="str">
        <f t="shared" si="34"/>
        <v>jAN</v>
      </c>
      <c r="V161" s="42">
        <v>720</v>
      </c>
      <c r="W161" s="47">
        <f t="shared" si="35"/>
        <v>50</v>
      </c>
      <c r="X161" s="48">
        <f t="shared" si="36"/>
        <v>6.944444444444442E-2</v>
      </c>
      <c r="Y161" s="47" t="str">
        <f t="shared" si="37"/>
        <v>GROWTH</v>
      </c>
      <c r="Z161" s="138">
        <v>0</v>
      </c>
      <c r="AA161" s="133"/>
      <c r="AB161" s="133" t="s">
        <v>121</v>
      </c>
      <c r="AC161" s="27"/>
    </row>
    <row r="162" spans="1:29" s="139" customFormat="1" ht="13.8">
      <c r="A162" s="133" t="s">
        <v>121</v>
      </c>
      <c r="B162" s="134" t="s">
        <v>18</v>
      </c>
      <c r="C162" s="135" t="s">
        <v>506</v>
      </c>
      <c r="D162" s="135">
        <v>1000003122</v>
      </c>
      <c r="E162" s="140" t="s">
        <v>507</v>
      </c>
      <c r="F162" s="137">
        <v>44903</v>
      </c>
      <c r="G162" s="40" t="str">
        <f t="shared" si="26"/>
        <v>Targeted Dealer</v>
      </c>
      <c r="H162" s="40"/>
      <c r="I162" s="41">
        <v>540</v>
      </c>
      <c r="J162" s="41">
        <f t="shared" si="27"/>
        <v>540</v>
      </c>
      <c r="K162" s="43">
        <v>540</v>
      </c>
      <c r="L162" s="43">
        <f t="shared" si="28"/>
        <v>0</v>
      </c>
      <c r="M162" s="43">
        <f t="shared" si="29"/>
        <v>100</v>
      </c>
      <c r="N162" s="42">
        <v>543.5</v>
      </c>
      <c r="O162" s="45" t="str">
        <f t="shared" si="30"/>
        <v>DEC</v>
      </c>
      <c r="P162" s="42">
        <v>543.5</v>
      </c>
      <c r="Q162" s="44">
        <f t="shared" si="31"/>
        <v>-3.5</v>
      </c>
      <c r="R162" s="45">
        <f t="shared" si="32"/>
        <v>-6.4397424103035394E-3</v>
      </c>
      <c r="S162" s="44" t="str">
        <f t="shared" si="33"/>
        <v>DEGROWTH</v>
      </c>
      <c r="T162" s="43">
        <v>500</v>
      </c>
      <c r="U162" s="46" t="str">
        <f t="shared" si="34"/>
        <v>jAN</v>
      </c>
      <c r="V162" s="42">
        <v>500</v>
      </c>
      <c r="W162" s="47">
        <f t="shared" si="35"/>
        <v>40</v>
      </c>
      <c r="X162" s="48">
        <f t="shared" si="36"/>
        <v>8.0000000000000071E-2</v>
      </c>
      <c r="Y162" s="47" t="str">
        <f t="shared" si="37"/>
        <v>GROWTH</v>
      </c>
      <c r="Z162" s="138">
        <v>0</v>
      </c>
      <c r="AA162" s="133"/>
      <c r="AB162" s="133" t="s">
        <v>121</v>
      </c>
      <c r="AC162" s="27"/>
    </row>
    <row r="163" spans="1:29" s="139" customFormat="1" ht="13.8">
      <c r="A163" s="133" t="s">
        <v>121</v>
      </c>
      <c r="B163" s="134" t="s">
        <v>18</v>
      </c>
      <c r="C163" s="135" t="s">
        <v>512</v>
      </c>
      <c r="D163" s="135">
        <v>1000003332</v>
      </c>
      <c r="E163" s="140" t="s">
        <v>513</v>
      </c>
      <c r="F163" s="137">
        <v>44961</v>
      </c>
      <c r="G163" s="40" t="str">
        <f t="shared" si="26"/>
        <v>Targeted Dealer</v>
      </c>
      <c r="H163" s="40"/>
      <c r="I163" s="41">
        <v>120</v>
      </c>
      <c r="J163" s="41">
        <f t="shared" si="27"/>
        <v>120</v>
      </c>
      <c r="K163" s="43">
        <v>50</v>
      </c>
      <c r="L163" s="43">
        <f t="shared" si="28"/>
        <v>70</v>
      </c>
      <c r="M163" s="43">
        <f t="shared" si="29"/>
        <v>41.666666666666671</v>
      </c>
      <c r="N163" s="42">
        <v>150</v>
      </c>
      <c r="O163" s="45" t="str">
        <f t="shared" si="30"/>
        <v>DEC</v>
      </c>
      <c r="P163" s="42">
        <v>150</v>
      </c>
      <c r="Q163" s="44">
        <f t="shared" si="31"/>
        <v>-100</v>
      </c>
      <c r="R163" s="45">
        <f t="shared" si="32"/>
        <v>-0.66666666666666674</v>
      </c>
      <c r="S163" s="44" t="str">
        <f t="shared" si="33"/>
        <v>DEGROWTH</v>
      </c>
      <c r="T163" s="43">
        <v>160</v>
      </c>
      <c r="U163" s="46" t="str">
        <f t="shared" si="34"/>
        <v>jAN</v>
      </c>
      <c r="V163" s="42">
        <v>160</v>
      </c>
      <c r="W163" s="47">
        <f t="shared" si="35"/>
        <v>-110</v>
      </c>
      <c r="X163" s="48">
        <f t="shared" si="36"/>
        <v>-0.6875</v>
      </c>
      <c r="Y163" s="47" t="str">
        <f t="shared" si="37"/>
        <v>DEGROWTH</v>
      </c>
      <c r="Z163" s="138">
        <v>0</v>
      </c>
      <c r="AA163" s="133"/>
      <c r="AB163" s="133" t="s">
        <v>121</v>
      </c>
      <c r="AC163" s="27"/>
    </row>
    <row r="164" spans="1:29" s="139" customFormat="1" ht="13.8">
      <c r="A164" s="133" t="s">
        <v>121</v>
      </c>
      <c r="B164" s="134" t="s">
        <v>18</v>
      </c>
      <c r="C164" s="135" t="s">
        <v>518</v>
      </c>
      <c r="D164" s="135">
        <v>1000003479</v>
      </c>
      <c r="E164" s="140" t="s">
        <v>519</v>
      </c>
      <c r="F164" s="137">
        <v>45036</v>
      </c>
      <c r="G164" s="40" t="str">
        <f t="shared" si="26"/>
        <v>Targeted Dealer</v>
      </c>
      <c r="H164" s="40"/>
      <c r="I164" s="41">
        <v>40</v>
      </c>
      <c r="J164" s="41">
        <f t="shared" si="27"/>
        <v>40</v>
      </c>
      <c r="K164" s="43">
        <v>80</v>
      </c>
      <c r="L164" s="43">
        <f t="shared" si="28"/>
        <v>-40</v>
      </c>
      <c r="M164" s="43">
        <f t="shared" si="29"/>
        <v>200</v>
      </c>
      <c r="N164" s="42">
        <v>40</v>
      </c>
      <c r="O164" s="45" t="str">
        <f t="shared" si="30"/>
        <v>DEC</v>
      </c>
      <c r="P164" s="42">
        <v>40</v>
      </c>
      <c r="Q164" s="44">
        <f t="shared" si="31"/>
        <v>40</v>
      </c>
      <c r="R164" s="45">
        <f t="shared" si="32"/>
        <v>1</v>
      </c>
      <c r="S164" s="44" t="str">
        <f t="shared" si="33"/>
        <v>GROWTH</v>
      </c>
      <c r="T164" s="43">
        <v>120</v>
      </c>
      <c r="U164" s="46" t="str">
        <f t="shared" si="34"/>
        <v>jAN</v>
      </c>
      <c r="V164" s="42">
        <v>120</v>
      </c>
      <c r="W164" s="47">
        <f t="shared" si="35"/>
        <v>-40</v>
      </c>
      <c r="X164" s="48">
        <f t="shared" si="36"/>
        <v>-0.33333333333333337</v>
      </c>
      <c r="Y164" s="47" t="str">
        <f t="shared" si="37"/>
        <v>DEGROWTH</v>
      </c>
      <c r="Z164" s="138">
        <v>1</v>
      </c>
      <c r="AA164" s="133"/>
      <c r="AB164" s="133" t="s">
        <v>121</v>
      </c>
      <c r="AC164" s="27"/>
    </row>
    <row r="165" spans="1:29" s="139" customFormat="1" ht="13.8">
      <c r="A165" s="133" t="s">
        <v>121</v>
      </c>
      <c r="B165" s="134" t="s">
        <v>18</v>
      </c>
      <c r="C165" s="135" t="s">
        <v>520</v>
      </c>
      <c r="D165" s="135">
        <v>1000003553</v>
      </c>
      <c r="E165" s="140" t="s">
        <v>521</v>
      </c>
      <c r="F165" s="137">
        <v>45072</v>
      </c>
      <c r="G165" s="40" t="str">
        <f t="shared" si="26"/>
        <v>Targeted Dealer</v>
      </c>
      <c r="H165" s="40"/>
      <c r="I165" s="41">
        <v>160</v>
      </c>
      <c r="J165" s="41">
        <f t="shared" si="27"/>
        <v>160</v>
      </c>
      <c r="K165" s="43">
        <v>160</v>
      </c>
      <c r="L165" s="43">
        <f t="shared" si="28"/>
        <v>0</v>
      </c>
      <c r="M165" s="43">
        <f t="shared" si="29"/>
        <v>100</v>
      </c>
      <c r="N165" s="42">
        <v>230</v>
      </c>
      <c r="O165" s="45" t="str">
        <f t="shared" si="30"/>
        <v>DEC</v>
      </c>
      <c r="P165" s="42">
        <v>230</v>
      </c>
      <c r="Q165" s="44">
        <f t="shared" si="31"/>
        <v>-70</v>
      </c>
      <c r="R165" s="45">
        <f t="shared" si="32"/>
        <v>-0.30434782608695654</v>
      </c>
      <c r="S165" s="44" t="str">
        <f t="shared" si="33"/>
        <v>DEGROWTH</v>
      </c>
      <c r="T165" s="43">
        <v>85</v>
      </c>
      <c r="U165" s="46" t="str">
        <f t="shared" si="34"/>
        <v>jAN</v>
      </c>
      <c r="V165" s="42">
        <v>85</v>
      </c>
      <c r="W165" s="47">
        <f t="shared" si="35"/>
        <v>75</v>
      </c>
      <c r="X165" s="48">
        <f t="shared" si="36"/>
        <v>0.88235294117647056</v>
      </c>
      <c r="Y165" s="47" t="str">
        <f t="shared" si="37"/>
        <v>GROWTH</v>
      </c>
      <c r="Z165" s="138">
        <v>0</v>
      </c>
      <c r="AA165" s="133"/>
      <c r="AB165" s="133" t="s">
        <v>121</v>
      </c>
      <c r="AC165" s="27"/>
    </row>
    <row r="166" spans="1:29" s="139" customFormat="1" ht="13.8">
      <c r="A166" s="133" t="s">
        <v>121</v>
      </c>
      <c r="B166" s="134" t="s">
        <v>18</v>
      </c>
      <c r="C166" s="135" t="s">
        <v>526</v>
      </c>
      <c r="D166" s="135">
        <v>1000003643</v>
      </c>
      <c r="E166" s="140" t="s">
        <v>527</v>
      </c>
      <c r="F166" s="137">
        <v>45126</v>
      </c>
      <c r="G166" s="40" t="str">
        <f t="shared" si="26"/>
        <v>Targeted Dealer</v>
      </c>
      <c r="H166" s="40"/>
      <c r="I166" s="41">
        <v>20</v>
      </c>
      <c r="J166" s="41">
        <f t="shared" si="27"/>
        <v>20</v>
      </c>
      <c r="K166" s="43">
        <v>0</v>
      </c>
      <c r="L166" s="43">
        <f t="shared" si="28"/>
        <v>20</v>
      </c>
      <c r="M166" s="43">
        <f t="shared" si="29"/>
        <v>0</v>
      </c>
      <c r="N166" s="42">
        <v>0</v>
      </c>
      <c r="O166" s="45" t="str">
        <f t="shared" si="30"/>
        <v>DEC</v>
      </c>
      <c r="P166" s="42">
        <v>0</v>
      </c>
      <c r="Q166" s="44">
        <f t="shared" si="31"/>
        <v>0</v>
      </c>
      <c r="R166" s="45" t="str">
        <f t="shared" si="32"/>
        <v xml:space="preserve"> </v>
      </c>
      <c r="S166" s="44" t="b">
        <f t="shared" si="33"/>
        <v>0</v>
      </c>
      <c r="T166" s="43">
        <v>15</v>
      </c>
      <c r="U166" s="46" t="str">
        <f t="shared" si="34"/>
        <v>jAN</v>
      </c>
      <c r="V166" s="42">
        <v>15</v>
      </c>
      <c r="W166" s="47">
        <f t="shared" si="35"/>
        <v>-15</v>
      </c>
      <c r="X166" s="48">
        <f t="shared" si="36"/>
        <v>-1</v>
      </c>
      <c r="Y166" s="47" t="str">
        <f t="shared" si="37"/>
        <v>DEGROWTH</v>
      </c>
      <c r="Z166" s="138">
        <v>1</v>
      </c>
      <c r="AA166" s="133"/>
      <c r="AB166" s="133" t="s">
        <v>121</v>
      </c>
      <c r="AC166" s="27"/>
    </row>
    <row r="167" spans="1:29" s="139" customFormat="1" ht="13.8">
      <c r="A167" s="133" t="s">
        <v>121</v>
      </c>
      <c r="B167" s="134" t="s">
        <v>3921</v>
      </c>
      <c r="C167" s="135" t="s">
        <v>532</v>
      </c>
      <c r="D167" s="135">
        <v>1000003763</v>
      </c>
      <c r="E167" s="140" t="s">
        <v>533</v>
      </c>
      <c r="F167" s="137">
        <v>45252</v>
      </c>
      <c r="G167" s="40" t="str">
        <f t="shared" si="26"/>
        <v>Targeted Dealer</v>
      </c>
      <c r="H167" s="40"/>
      <c r="I167" s="41">
        <v>120</v>
      </c>
      <c r="J167" s="41">
        <f t="shared" si="27"/>
        <v>120</v>
      </c>
      <c r="K167" s="43">
        <v>120</v>
      </c>
      <c r="L167" s="43">
        <f t="shared" si="28"/>
        <v>0</v>
      </c>
      <c r="M167" s="43">
        <f t="shared" si="29"/>
        <v>100</v>
      </c>
      <c r="N167" s="42">
        <v>100</v>
      </c>
      <c r="O167" s="45" t="str">
        <f t="shared" si="30"/>
        <v>DEC</v>
      </c>
      <c r="P167" s="42">
        <v>100</v>
      </c>
      <c r="Q167" s="44">
        <f t="shared" si="31"/>
        <v>20</v>
      </c>
      <c r="R167" s="45">
        <f t="shared" si="32"/>
        <v>0.19999999999999996</v>
      </c>
      <c r="S167" s="44" t="str">
        <f t="shared" si="33"/>
        <v>GROWTH</v>
      </c>
      <c r="T167" s="43">
        <v>235</v>
      </c>
      <c r="U167" s="46" t="str">
        <f t="shared" si="34"/>
        <v>jAN</v>
      </c>
      <c r="V167" s="42">
        <v>235</v>
      </c>
      <c r="W167" s="47">
        <f t="shared" si="35"/>
        <v>-115</v>
      </c>
      <c r="X167" s="48">
        <f t="shared" si="36"/>
        <v>-0.48936170212765961</v>
      </c>
      <c r="Y167" s="47" t="str">
        <f t="shared" si="37"/>
        <v>DEGROWTH</v>
      </c>
      <c r="Z167" s="138">
        <v>0</v>
      </c>
      <c r="AA167" s="133"/>
      <c r="AB167" s="133" t="s">
        <v>121</v>
      </c>
      <c r="AC167" s="27"/>
    </row>
    <row r="168" spans="1:29" s="139" customFormat="1" ht="13.8">
      <c r="A168" s="138" t="s">
        <v>121</v>
      </c>
      <c r="B168" s="134" t="s">
        <v>3921</v>
      </c>
      <c r="C168" s="144" t="s">
        <v>534</v>
      </c>
      <c r="D168" s="144">
        <v>1000003844</v>
      </c>
      <c r="E168" s="144" t="s">
        <v>535</v>
      </c>
      <c r="F168" s="145">
        <v>45322</v>
      </c>
      <c r="G168" s="40" t="str">
        <f t="shared" si="26"/>
        <v>Targeted Dealer</v>
      </c>
      <c r="H168" s="40"/>
      <c r="I168" s="41">
        <v>600</v>
      </c>
      <c r="J168" s="41">
        <f t="shared" si="27"/>
        <v>600</v>
      </c>
      <c r="K168" s="43">
        <v>590</v>
      </c>
      <c r="L168" s="43">
        <f t="shared" si="28"/>
        <v>10</v>
      </c>
      <c r="M168" s="43">
        <f t="shared" si="29"/>
        <v>98.333333333333329</v>
      </c>
      <c r="N168" s="42">
        <v>799.95</v>
      </c>
      <c r="O168" s="45" t="str">
        <f t="shared" si="30"/>
        <v>DEC</v>
      </c>
      <c r="P168" s="42">
        <v>799.95</v>
      </c>
      <c r="Q168" s="44">
        <f t="shared" si="31"/>
        <v>-209.95000000000005</v>
      </c>
      <c r="R168" s="45">
        <f t="shared" si="32"/>
        <v>-0.26245390336896057</v>
      </c>
      <c r="S168" s="44" t="str">
        <f t="shared" si="33"/>
        <v>DEGROWTH</v>
      </c>
      <c r="T168" s="43">
        <v>315</v>
      </c>
      <c r="U168" s="46" t="str">
        <f t="shared" si="34"/>
        <v>jAN</v>
      </c>
      <c r="V168" s="42">
        <v>315</v>
      </c>
      <c r="W168" s="47">
        <f t="shared" si="35"/>
        <v>275</v>
      </c>
      <c r="X168" s="48">
        <f t="shared" si="36"/>
        <v>0.87301587301587302</v>
      </c>
      <c r="Y168" s="47" t="str">
        <f t="shared" si="37"/>
        <v>GROWTH</v>
      </c>
      <c r="Z168" s="138">
        <v>0</v>
      </c>
      <c r="AA168" s="133"/>
      <c r="AB168" s="138" t="s">
        <v>121</v>
      </c>
      <c r="AC168" s="27"/>
    </row>
    <row r="169" spans="1:29" s="139" customFormat="1" ht="13.8">
      <c r="A169" s="138" t="s">
        <v>121</v>
      </c>
      <c r="B169" s="134" t="s">
        <v>3921</v>
      </c>
      <c r="C169" s="144" t="s">
        <v>540</v>
      </c>
      <c r="D169" s="144">
        <v>1000003971</v>
      </c>
      <c r="E169" s="144" t="s">
        <v>541</v>
      </c>
      <c r="F169" s="137">
        <v>45439</v>
      </c>
      <c r="G169" s="40" t="str">
        <f t="shared" si="26"/>
        <v>-</v>
      </c>
      <c r="H169" s="40"/>
      <c r="I169" s="41">
        <v>0</v>
      </c>
      <c r="J169" s="41">
        <f t="shared" si="27"/>
        <v>0</v>
      </c>
      <c r="K169" s="43">
        <v>0</v>
      </c>
      <c r="L169" s="43">
        <f t="shared" si="28"/>
        <v>0</v>
      </c>
      <c r="M169" s="43" t="str">
        <f t="shared" si="29"/>
        <v>-</v>
      </c>
      <c r="N169" s="42">
        <v>10</v>
      </c>
      <c r="O169" s="45" t="str">
        <f t="shared" si="30"/>
        <v>DEC</v>
      </c>
      <c r="P169" s="42">
        <v>10</v>
      </c>
      <c r="Q169" s="44">
        <f t="shared" si="31"/>
        <v>-10</v>
      </c>
      <c r="R169" s="45">
        <f t="shared" si="32"/>
        <v>-1</v>
      </c>
      <c r="S169" s="44" t="str">
        <f t="shared" si="33"/>
        <v>DEGROWTH</v>
      </c>
      <c r="T169" s="43">
        <v>20</v>
      </c>
      <c r="U169" s="46" t="str">
        <f t="shared" si="34"/>
        <v>jAN</v>
      </c>
      <c r="V169" s="42">
        <v>20</v>
      </c>
      <c r="W169" s="47">
        <f t="shared" si="35"/>
        <v>-20</v>
      </c>
      <c r="X169" s="48">
        <f t="shared" si="36"/>
        <v>-1</v>
      </c>
      <c r="Y169" s="47" t="str">
        <f t="shared" si="37"/>
        <v>DEGROWTH</v>
      </c>
      <c r="Z169" s="138">
        <v>0</v>
      </c>
      <c r="AA169" s="133"/>
      <c r="AB169" s="138" t="s">
        <v>121</v>
      </c>
      <c r="AC169" s="27"/>
    </row>
    <row r="170" spans="1:29" s="139" customFormat="1" ht="13.8">
      <c r="A170" s="138" t="s">
        <v>121</v>
      </c>
      <c r="B170" s="134" t="s">
        <v>3921</v>
      </c>
      <c r="C170" s="144" t="s">
        <v>542</v>
      </c>
      <c r="D170" s="144">
        <v>1000004014</v>
      </c>
      <c r="E170" s="144" t="s">
        <v>543</v>
      </c>
      <c r="F170" s="137">
        <v>45464</v>
      </c>
      <c r="G170" s="40" t="str">
        <f t="shared" si="26"/>
        <v>Targeted Dealer</v>
      </c>
      <c r="H170" s="40"/>
      <c r="I170" s="41">
        <v>20</v>
      </c>
      <c r="J170" s="41">
        <f t="shared" si="27"/>
        <v>20</v>
      </c>
      <c r="K170" s="43">
        <v>0</v>
      </c>
      <c r="L170" s="43">
        <f t="shared" si="28"/>
        <v>20</v>
      </c>
      <c r="M170" s="43">
        <f t="shared" si="29"/>
        <v>0</v>
      </c>
      <c r="N170" s="42">
        <v>0</v>
      </c>
      <c r="O170" s="45" t="str">
        <f t="shared" si="30"/>
        <v>DEC</v>
      </c>
      <c r="P170" s="42">
        <v>0</v>
      </c>
      <c r="Q170" s="44">
        <f t="shared" si="31"/>
        <v>0</v>
      </c>
      <c r="R170" s="45" t="str">
        <f t="shared" si="32"/>
        <v xml:space="preserve"> </v>
      </c>
      <c r="S170" s="44" t="b">
        <f t="shared" si="33"/>
        <v>0</v>
      </c>
      <c r="T170" s="43">
        <v>50</v>
      </c>
      <c r="U170" s="46" t="str">
        <f t="shared" si="34"/>
        <v>jAN</v>
      </c>
      <c r="V170" s="42">
        <v>50</v>
      </c>
      <c r="W170" s="47">
        <f t="shared" si="35"/>
        <v>-50</v>
      </c>
      <c r="X170" s="48">
        <f t="shared" si="36"/>
        <v>-1</v>
      </c>
      <c r="Y170" s="47" t="str">
        <f t="shared" si="37"/>
        <v>DEGROWTH</v>
      </c>
      <c r="Z170" s="138">
        <v>0</v>
      </c>
      <c r="AA170" s="133"/>
      <c r="AB170" s="138" t="s">
        <v>121</v>
      </c>
      <c r="AC170" s="27"/>
    </row>
    <row r="171" spans="1:29" s="139" customFormat="1" ht="13.8">
      <c r="A171" s="138" t="s">
        <v>121</v>
      </c>
      <c r="B171" s="134" t="s">
        <v>3921</v>
      </c>
      <c r="C171" s="144" t="s">
        <v>546</v>
      </c>
      <c r="D171" s="144">
        <v>1000004083</v>
      </c>
      <c r="E171" s="144" t="s">
        <v>547</v>
      </c>
      <c r="F171" s="137">
        <v>45516</v>
      </c>
      <c r="G171" s="40" t="str">
        <f t="shared" si="26"/>
        <v>Targeted Dealer</v>
      </c>
      <c r="H171" s="40"/>
      <c r="I171" s="41">
        <v>160</v>
      </c>
      <c r="J171" s="41">
        <f t="shared" si="27"/>
        <v>160</v>
      </c>
      <c r="K171" s="43">
        <v>200</v>
      </c>
      <c r="L171" s="43">
        <f t="shared" si="28"/>
        <v>-40</v>
      </c>
      <c r="M171" s="43">
        <f t="shared" si="29"/>
        <v>125</v>
      </c>
      <c r="N171" s="42">
        <v>175.55</v>
      </c>
      <c r="O171" s="45" t="str">
        <f t="shared" si="30"/>
        <v>DEC</v>
      </c>
      <c r="P171" s="42">
        <v>175.55</v>
      </c>
      <c r="Q171" s="44">
        <f t="shared" si="31"/>
        <v>24.449999999999989</v>
      </c>
      <c r="R171" s="45">
        <f t="shared" si="32"/>
        <v>0.13927655938479067</v>
      </c>
      <c r="S171" s="44" t="str">
        <f t="shared" si="33"/>
        <v>GROWTH</v>
      </c>
      <c r="T171" s="43">
        <v>193.9</v>
      </c>
      <c r="U171" s="46" t="str">
        <f t="shared" si="34"/>
        <v>jAN</v>
      </c>
      <c r="V171" s="42">
        <v>193.9</v>
      </c>
      <c r="W171" s="47">
        <f t="shared" si="35"/>
        <v>6.0999999999999943</v>
      </c>
      <c r="X171" s="48">
        <f t="shared" si="36"/>
        <v>3.1459515214027789E-2</v>
      </c>
      <c r="Y171" s="47" t="str">
        <f t="shared" si="37"/>
        <v>GROWTH</v>
      </c>
      <c r="Z171" s="138">
        <v>0</v>
      </c>
      <c r="AA171" s="133"/>
      <c r="AB171" s="138" t="s">
        <v>121</v>
      </c>
      <c r="AC171" s="27"/>
    </row>
    <row r="172" spans="1:29" s="139" customFormat="1" ht="13.8">
      <c r="A172" s="133" t="s">
        <v>121</v>
      </c>
      <c r="B172" s="141" t="s">
        <v>548</v>
      </c>
      <c r="C172" s="140" t="s">
        <v>553</v>
      </c>
      <c r="D172" s="135">
        <v>1000000086</v>
      </c>
      <c r="E172" s="136" t="s">
        <v>554</v>
      </c>
      <c r="F172" s="137">
        <v>42431</v>
      </c>
      <c r="G172" s="40" t="str">
        <f t="shared" si="26"/>
        <v>Targeted Dealer</v>
      </c>
      <c r="H172" s="40"/>
      <c r="I172" s="41">
        <v>80</v>
      </c>
      <c r="J172" s="41">
        <f t="shared" si="27"/>
        <v>80</v>
      </c>
      <c r="K172" s="43">
        <v>100</v>
      </c>
      <c r="L172" s="43">
        <f t="shared" si="28"/>
        <v>-20</v>
      </c>
      <c r="M172" s="43">
        <f t="shared" si="29"/>
        <v>125</v>
      </c>
      <c r="N172" s="42">
        <v>40</v>
      </c>
      <c r="O172" s="45" t="str">
        <f t="shared" si="30"/>
        <v>DEC</v>
      </c>
      <c r="P172" s="42">
        <v>40</v>
      </c>
      <c r="Q172" s="44">
        <f t="shared" si="31"/>
        <v>60</v>
      </c>
      <c r="R172" s="45">
        <f t="shared" si="32"/>
        <v>1.5</v>
      </c>
      <c r="S172" s="44" t="str">
        <f t="shared" si="33"/>
        <v>GROWTH</v>
      </c>
      <c r="T172" s="43">
        <v>20</v>
      </c>
      <c r="U172" s="46" t="str">
        <f t="shared" si="34"/>
        <v>jAN</v>
      </c>
      <c r="V172" s="42">
        <v>20</v>
      </c>
      <c r="W172" s="47">
        <f t="shared" si="35"/>
        <v>80</v>
      </c>
      <c r="X172" s="48">
        <f t="shared" si="36"/>
        <v>4</v>
      </c>
      <c r="Y172" s="47" t="str">
        <f t="shared" si="37"/>
        <v>GROWTH</v>
      </c>
      <c r="Z172" s="138">
        <v>0</v>
      </c>
      <c r="AA172" s="133"/>
      <c r="AB172" s="133" t="s">
        <v>121</v>
      </c>
      <c r="AC172" s="27"/>
    </row>
    <row r="173" spans="1:29" s="139" customFormat="1" ht="13.8">
      <c r="A173" s="133" t="s">
        <v>121</v>
      </c>
      <c r="B173" s="141" t="s">
        <v>548</v>
      </c>
      <c r="C173" s="140" t="s">
        <v>555</v>
      </c>
      <c r="D173" s="135">
        <v>1000000067</v>
      </c>
      <c r="E173" s="136" t="s">
        <v>556</v>
      </c>
      <c r="F173" s="137">
        <v>42739</v>
      </c>
      <c r="G173" s="40" t="str">
        <f t="shared" si="26"/>
        <v>Targeted Dealer</v>
      </c>
      <c r="H173" s="40"/>
      <c r="I173" s="41">
        <v>200</v>
      </c>
      <c r="J173" s="41">
        <f t="shared" si="27"/>
        <v>200</v>
      </c>
      <c r="K173" s="43">
        <v>40</v>
      </c>
      <c r="L173" s="43">
        <f t="shared" si="28"/>
        <v>160</v>
      </c>
      <c r="M173" s="43">
        <f t="shared" si="29"/>
        <v>20</v>
      </c>
      <c r="N173" s="42">
        <v>167</v>
      </c>
      <c r="O173" s="45" t="str">
        <f t="shared" si="30"/>
        <v>DEC</v>
      </c>
      <c r="P173" s="42">
        <v>167</v>
      </c>
      <c r="Q173" s="44">
        <f t="shared" si="31"/>
        <v>-127</v>
      </c>
      <c r="R173" s="45">
        <f t="shared" si="32"/>
        <v>-0.76047904191616766</v>
      </c>
      <c r="S173" s="44" t="str">
        <f t="shared" si="33"/>
        <v>DEGROWTH</v>
      </c>
      <c r="T173" s="43">
        <v>122.5</v>
      </c>
      <c r="U173" s="46" t="str">
        <f t="shared" si="34"/>
        <v>jAN</v>
      </c>
      <c r="V173" s="42">
        <v>122.5</v>
      </c>
      <c r="W173" s="47">
        <f t="shared" si="35"/>
        <v>-82.5</v>
      </c>
      <c r="X173" s="48">
        <f t="shared" si="36"/>
        <v>-0.67346938775510212</v>
      </c>
      <c r="Y173" s="47" t="str">
        <f t="shared" si="37"/>
        <v>DEGROWTH</v>
      </c>
      <c r="Z173" s="138">
        <v>0</v>
      </c>
      <c r="AA173" s="133"/>
      <c r="AB173" s="133" t="s">
        <v>121</v>
      </c>
      <c r="AC173" s="27"/>
    </row>
    <row r="174" spans="1:29" s="139" customFormat="1" ht="13.8">
      <c r="A174" s="133" t="s">
        <v>121</v>
      </c>
      <c r="B174" s="141" t="s">
        <v>548</v>
      </c>
      <c r="C174" s="140" t="s">
        <v>557</v>
      </c>
      <c r="D174" s="135">
        <v>1000000832</v>
      </c>
      <c r="E174" s="136" t="s">
        <v>558</v>
      </c>
      <c r="F174" s="137">
        <v>42901</v>
      </c>
      <c r="G174" s="40" t="str">
        <f t="shared" si="26"/>
        <v>-</v>
      </c>
      <c r="H174" s="40"/>
      <c r="I174" s="41">
        <v>0</v>
      </c>
      <c r="J174" s="41">
        <f t="shared" si="27"/>
        <v>0</v>
      </c>
      <c r="K174" s="43">
        <v>0</v>
      </c>
      <c r="L174" s="43">
        <f t="shared" si="28"/>
        <v>0</v>
      </c>
      <c r="M174" s="43" t="str">
        <f t="shared" si="29"/>
        <v>-</v>
      </c>
      <c r="N174" s="42">
        <v>0</v>
      </c>
      <c r="O174" s="45" t="str">
        <f t="shared" si="30"/>
        <v>DEC</v>
      </c>
      <c r="P174" s="42">
        <v>0</v>
      </c>
      <c r="Q174" s="44">
        <f t="shared" si="31"/>
        <v>0</v>
      </c>
      <c r="R174" s="45" t="str">
        <f t="shared" si="32"/>
        <v xml:space="preserve"> </v>
      </c>
      <c r="S174" s="44" t="b">
        <f t="shared" si="33"/>
        <v>0</v>
      </c>
      <c r="T174" s="43">
        <v>63.5</v>
      </c>
      <c r="U174" s="46" t="str">
        <f t="shared" si="34"/>
        <v>jAN</v>
      </c>
      <c r="V174" s="42">
        <v>63.5</v>
      </c>
      <c r="W174" s="47">
        <f t="shared" si="35"/>
        <v>-63.5</v>
      </c>
      <c r="X174" s="48">
        <f t="shared" si="36"/>
        <v>-1</v>
      </c>
      <c r="Y174" s="47" t="str">
        <f t="shared" si="37"/>
        <v>DEGROWTH</v>
      </c>
      <c r="Z174" s="138">
        <v>1</v>
      </c>
      <c r="AA174" s="133"/>
      <c r="AB174" s="133" t="s">
        <v>121</v>
      </c>
      <c r="AC174" s="27"/>
    </row>
    <row r="175" spans="1:29" s="139" customFormat="1" ht="13.8">
      <c r="A175" s="133" t="s">
        <v>121</v>
      </c>
      <c r="B175" s="141" t="s">
        <v>548</v>
      </c>
      <c r="C175" s="140" t="s">
        <v>561</v>
      </c>
      <c r="D175" s="135">
        <v>1000000074</v>
      </c>
      <c r="E175" s="136" t="s">
        <v>562</v>
      </c>
      <c r="F175" s="137">
        <v>43171</v>
      </c>
      <c r="G175" s="40" t="str">
        <f t="shared" si="26"/>
        <v>Targeted Dealer</v>
      </c>
      <c r="H175" s="40"/>
      <c r="I175" s="41">
        <v>40</v>
      </c>
      <c r="J175" s="41">
        <f t="shared" si="27"/>
        <v>40</v>
      </c>
      <c r="K175" s="43">
        <v>40</v>
      </c>
      <c r="L175" s="43">
        <f t="shared" si="28"/>
        <v>0</v>
      </c>
      <c r="M175" s="43">
        <f t="shared" si="29"/>
        <v>100</v>
      </c>
      <c r="N175" s="42">
        <v>40</v>
      </c>
      <c r="O175" s="45" t="str">
        <f t="shared" si="30"/>
        <v>DEC</v>
      </c>
      <c r="P175" s="42">
        <v>40</v>
      </c>
      <c r="Q175" s="44">
        <f t="shared" si="31"/>
        <v>0</v>
      </c>
      <c r="R175" s="45">
        <f t="shared" si="32"/>
        <v>0</v>
      </c>
      <c r="S175" s="44" t="str">
        <f t="shared" si="33"/>
        <v>GROWTH</v>
      </c>
      <c r="T175" s="43">
        <v>80</v>
      </c>
      <c r="U175" s="46" t="str">
        <f t="shared" si="34"/>
        <v>jAN</v>
      </c>
      <c r="V175" s="42">
        <v>80</v>
      </c>
      <c r="W175" s="47">
        <f t="shared" si="35"/>
        <v>-40</v>
      </c>
      <c r="X175" s="48">
        <f t="shared" si="36"/>
        <v>-0.5</v>
      </c>
      <c r="Y175" s="47" t="str">
        <f t="shared" si="37"/>
        <v>DEGROWTH</v>
      </c>
      <c r="Z175" s="138">
        <v>0</v>
      </c>
      <c r="AA175" s="133"/>
      <c r="AB175" s="133" t="s">
        <v>121</v>
      </c>
      <c r="AC175" s="27"/>
    </row>
    <row r="176" spans="1:29" s="139" customFormat="1" ht="13.8">
      <c r="A176" s="133" t="s">
        <v>121</v>
      </c>
      <c r="B176" s="141" t="s">
        <v>548</v>
      </c>
      <c r="C176" s="140" t="s">
        <v>565</v>
      </c>
      <c r="D176" s="135">
        <v>1000000072</v>
      </c>
      <c r="E176" s="136" t="s">
        <v>566</v>
      </c>
      <c r="F176" s="137">
        <v>43410</v>
      </c>
      <c r="G176" s="40" t="str">
        <f t="shared" si="26"/>
        <v>Targeted Dealer</v>
      </c>
      <c r="H176" s="40"/>
      <c r="I176" s="41">
        <v>80</v>
      </c>
      <c r="J176" s="41">
        <f t="shared" si="27"/>
        <v>80</v>
      </c>
      <c r="K176" s="43">
        <v>0</v>
      </c>
      <c r="L176" s="43">
        <f t="shared" si="28"/>
        <v>80</v>
      </c>
      <c r="M176" s="43">
        <f t="shared" si="29"/>
        <v>0</v>
      </c>
      <c r="N176" s="42">
        <v>0</v>
      </c>
      <c r="O176" s="45" t="str">
        <f t="shared" si="30"/>
        <v>DEC</v>
      </c>
      <c r="P176" s="42">
        <v>0</v>
      </c>
      <c r="Q176" s="44">
        <f t="shared" si="31"/>
        <v>0</v>
      </c>
      <c r="R176" s="45" t="str">
        <f t="shared" si="32"/>
        <v xml:space="preserve"> </v>
      </c>
      <c r="S176" s="44" t="b">
        <f t="shared" si="33"/>
        <v>0</v>
      </c>
      <c r="T176" s="43">
        <v>514</v>
      </c>
      <c r="U176" s="46" t="str">
        <f t="shared" si="34"/>
        <v>jAN</v>
      </c>
      <c r="V176" s="42">
        <v>514</v>
      </c>
      <c r="W176" s="47">
        <f t="shared" si="35"/>
        <v>-514</v>
      </c>
      <c r="X176" s="48">
        <f t="shared" si="36"/>
        <v>-1</v>
      </c>
      <c r="Y176" s="47" t="str">
        <f t="shared" si="37"/>
        <v>DEGROWTH</v>
      </c>
      <c r="Z176" s="138">
        <v>0</v>
      </c>
      <c r="AA176" s="133"/>
      <c r="AB176" s="133" t="s">
        <v>121</v>
      </c>
      <c r="AC176" s="27"/>
    </row>
    <row r="177" spans="1:29" s="139" customFormat="1" ht="13.8">
      <c r="A177" s="133" t="s">
        <v>121</v>
      </c>
      <c r="B177" s="141" t="s">
        <v>548</v>
      </c>
      <c r="C177" s="140" t="s">
        <v>567</v>
      </c>
      <c r="D177" s="135">
        <v>1000000070</v>
      </c>
      <c r="E177" s="136" t="s">
        <v>568</v>
      </c>
      <c r="F177" s="137">
        <v>43703</v>
      </c>
      <c r="G177" s="40" t="str">
        <f t="shared" si="26"/>
        <v>Targeted Dealer</v>
      </c>
      <c r="H177" s="40"/>
      <c r="I177" s="41">
        <v>140</v>
      </c>
      <c r="J177" s="41">
        <f t="shared" si="27"/>
        <v>140</v>
      </c>
      <c r="K177" s="43">
        <v>40</v>
      </c>
      <c r="L177" s="43">
        <f t="shared" si="28"/>
        <v>100</v>
      </c>
      <c r="M177" s="43">
        <f t="shared" si="29"/>
        <v>28.571428571428573</v>
      </c>
      <c r="N177" s="42">
        <v>120</v>
      </c>
      <c r="O177" s="45" t="str">
        <f t="shared" si="30"/>
        <v>DEC</v>
      </c>
      <c r="P177" s="42">
        <v>120</v>
      </c>
      <c r="Q177" s="44">
        <f t="shared" si="31"/>
        <v>-80</v>
      </c>
      <c r="R177" s="45">
        <f t="shared" si="32"/>
        <v>-0.66666666666666674</v>
      </c>
      <c r="S177" s="44" t="str">
        <f t="shared" si="33"/>
        <v>DEGROWTH</v>
      </c>
      <c r="T177" s="43">
        <v>121.2</v>
      </c>
      <c r="U177" s="46" t="str">
        <f t="shared" si="34"/>
        <v>jAN</v>
      </c>
      <c r="V177" s="42">
        <v>121.2</v>
      </c>
      <c r="W177" s="47">
        <f t="shared" si="35"/>
        <v>-81.2</v>
      </c>
      <c r="X177" s="48">
        <f t="shared" si="36"/>
        <v>-0.66996699669966997</v>
      </c>
      <c r="Y177" s="47" t="str">
        <f t="shared" si="37"/>
        <v>DEGROWTH</v>
      </c>
      <c r="Z177" s="138">
        <v>0</v>
      </c>
      <c r="AA177" s="133"/>
      <c r="AB177" s="133" t="s">
        <v>121</v>
      </c>
      <c r="AC177" s="27"/>
    </row>
    <row r="178" spans="1:29" s="139" customFormat="1" ht="13.8">
      <c r="A178" s="133" t="s">
        <v>121</v>
      </c>
      <c r="B178" s="141" t="s">
        <v>548</v>
      </c>
      <c r="C178" s="140" t="s">
        <v>569</v>
      </c>
      <c r="D178" s="135">
        <v>1000000087</v>
      </c>
      <c r="E178" s="136" t="s">
        <v>570</v>
      </c>
      <c r="F178" s="137">
        <v>43960</v>
      </c>
      <c r="G178" s="40" t="str">
        <f t="shared" si="26"/>
        <v>Targeted Dealer</v>
      </c>
      <c r="H178" s="40"/>
      <c r="I178" s="41">
        <v>200</v>
      </c>
      <c r="J178" s="41">
        <f t="shared" si="27"/>
        <v>200</v>
      </c>
      <c r="K178" s="43">
        <v>40</v>
      </c>
      <c r="L178" s="43">
        <f t="shared" si="28"/>
        <v>160</v>
      </c>
      <c r="M178" s="43">
        <f t="shared" si="29"/>
        <v>20</v>
      </c>
      <c r="N178" s="42">
        <v>120</v>
      </c>
      <c r="O178" s="45" t="str">
        <f t="shared" si="30"/>
        <v>DEC</v>
      </c>
      <c r="P178" s="42">
        <v>120</v>
      </c>
      <c r="Q178" s="44">
        <f t="shared" si="31"/>
        <v>-80</v>
      </c>
      <c r="R178" s="45">
        <f t="shared" si="32"/>
        <v>-0.66666666666666674</v>
      </c>
      <c r="S178" s="44" t="str">
        <f t="shared" si="33"/>
        <v>DEGROWTH</v>
      </c>
      <c r="T178" s="43">
        <v>80</v>
      </c>
      <c r="U178" s="46" t="str">
        <f t="shared" si="34"/>
        <v>jAN</v>
      </c>
      <c r="V178" s="42">
        <v>80</v>
      </c>
      <c r="W178" s="47">
        <f t="shared" si="35"/>
        <v>-40</v>
      </c>
      <c r="X178" s="48">
        <f t="shared" si="36"/>
        <v>-0.5</v>
      </c>
      <c r="Y178" s="47" t="str">
        <f t="shared" si="37"/>
        <v>DEGROWTH</v>
      </c>
      <c r="Z178" s="138">
        <v>0</v>
      </c>
      <c r="AA178" s="133"/>
      <c r="AB178" s="133" t="s">
        <v>121</v>
      </c>
      <c r="AC178" s="27"/>
    </row>
    <row r="179" spans="1:29" s="139" customFormat="1" ht="13.8">
      <c r="A179" s="133" t="s">
        <v>121</v>
      </c>
      <c r="B179" s="141" t="s">
        <v>548</v>
      </c>
      <c r="C179" s="140" t="s">
        <v>571</v>
      </c>
      <c r="D179" s="135">
        <v>1000000079</v>
      </c>
      <c r="E179" s="136" t="s">
        <v>572</v>
      </c>
      <c r="F179" s="137">
        <v>44154</v>
      </c>
      <c r="G179" s="40" t="str">
        <f t="shared" si="26"/>
        <v>-</v>
      </c>
      <c r="H179" s="40"/>
      <c r="I179" s="41">
        <v>0</v>
      </c>
      <c r="J179" s="41">
        <f t="shared" si="27"/>
        <v>0</v>
      </c>
      <c r="K179" s="43">
        <v>0</v>
      </c>
      <c r="L179" s="43">
        <f t="shared" si="28"/>
        <v>0</v>
      </c>
      <c r="M179" s="43" t="str">
        <f t="shared" si="29"/>
        <v>-</v>
      </c>
      <c r="N179" s="42">
        <v>0</v>
      </c>
      <c r="O179" s="45" t="str">
        <f t="shared" si="30"/>
        <v>DEC</v>
      </c>
      <c r="P179" s="42">
        <v>0</v>
      </c>
      <c r="Q179" s="44">
        <f t="shared" si="31"/>
        <v>0</v>
      </c>
      <c r="R179" s="45" t="str">
        <f t="shared" si="32"/>
        <v xml:space="preserve"> </v>
      </c>
      <c r="S179" s="44" t="b">
        <f t="shared" si="33"/>
        <v>0</v>
      </c>
      <c r="T179" s="43">
        <v>33.5</v>
      </c>
      <c r="U179" s="46" t="str">
        <f t="shared" si="34"/>
        <v>jAN</v>
      </c>
      <c r="V179" s="42">
        <v>33.5</v>
      </c>
      <c r="W179" s="47">
        <f t="shared" si="35"/>
        <v>-33.5</v>
      </c>
      <c r="X179" s="48">
        <f t="shared" si="36"/>
        <v>-1</v>
      </c>
      <c r="Y179" s="47" t="str">
        <f t="shared" si="37"/>
        <v>DEGROWTH</v>
      </c>
      <c r="Z179" s="138">
        <v>0</v>
      </c>
      <c r="AA179" s="133"/>
      <c r="AB179" s="133" t="s">
        <v>121</v>
      </c>
      <c r="AC179" s="27"/>
    </row>
    <row r="180" spans="1:29" s="139" customFormat="1" ht="13.8">
      <c r="A180" s="133" t="s">
        <v>121</v>
      </c>
      <c r="B180" s="141" t="s">
        <v>548</v>
      </c>
      <c r="C180" s="140" t="s">
        <v>573</v>
      </c>
      <c r="D180" s="135">
        <v>1000000081</v>
      </c>
      <c r="E180" s="136" t="s">
        <v>574</v>
      </c>
      <c r="F180" s="137">
        <v>44163</v>
      </c>
      <c r="G180" s="40" t="str">
        <f t="shared" si="26"/>
        <v>Targeted Dealer</v>
      </c>
      <c r="H180" s="40"/>
      <c r="I180" s="41">
        <v>120</v>
      </c>
      <c r="J180" s="41">
        <f t="shared" si="27"/>
        <v>120</v>
      </c>
      <c r="K180" s="43">
        <v>0</v>
      </c>
      <c r="L180" s="43">
        <f t="shared" si="28"/>
        <v>120</v>
      </c>
      <c r="M180" s="43">
        <f t="shared" si="29"/>
        <v>0</v>
      </c>
      <c r="N180" s="42">
        <v>0</v>
      </c>
      <c r="O180" s="45" t="str">
        <f t="shared" si="30"/>
        <v>DEC</v>
      </c>
      <c r="P180" s="42">
        <v>0</v>
      </c>
      <c r="Q180" s="44">
        <f t="shared" si="31"/>
        <v>0</v>
      </c>
      <c r="R180" s="45" t="str">
        <f t="shared" si="32"/>
        <v xml:space="preserve"> </v>
      </c>
      <c r="S180" s="44" t="b">
        <f t="shared" si="33"/>
        <v>0</v>
      </c>
      <c r="T180" s="43">
        <v>40</v>
      </c>
      <c r="U180" s="46" t="str">
        <f t="shared" si="34"/>
        <v>jAN</v>
      </c>
      <c r="V180" s="42">
        <v>40</v>
      </c>
      <c r="W180" s="47">
        <f t="shared" si="35"/>
        <v>-40</v>
      </c>
      <c r="X180" s="48">
        <f t="shared" si="36"/>
        <v>-1</v>
      </c>
      <c r="Y180" s="47" t="str">
        <f t="shared" si="37"/>
        <v>DEGROWTH</v>
      </c>
      <c r="Z180" s="138">
        <v>0</v>
      </c>
      <c r="AA180" s="133"/>
      <c r="AB180" s="133" t="s">
        <v>121</v>
      </c>
      <c r="AC180" s="27"/>
    </row>
    <row r="181" spans="1:29" s="139" customFormat="1" ht="13.8">
      <c r="A181" s="133" t="s">
        <v>121</v>
      </c>
      <c r="B181" s="141" t="s">
        <v>548</v>
      </c>
      <c r="C181" s="140" t="s">
        <v>575</v>
      </c>
      <c r="D181" s="135">
        <v>1000000076</v>
      </c>
      <c r="E181" s="136" t="s">
        <v>576</v>
      </c>
      <c r="F181" s="137">
        <v>44308</v>
      </c>
      <c r="G181" s="40" t="str">
        <f t="shared" si="26"/>
        <v>Targeted Dealer</v>
      </c>
      <c r="H181" s="40"/>
      <c r="I181" s="41">
        <v>200</v>
      </c>
      <c r="J181" s="41">
        <f t="shared" si="27"/>
        <v>200</v>
      </c>
      <c r="K181" s="43">
        <v>80</v>
      </c>
      <c r="L181" s="43">
        <f t="shared" si="28"/>
        <v>120</v>
      </c>
      <c r="M181" s="43">
        <f t="shared" si="29"/>
        <v>40</v>
      </c>
      <c r="N181" s="42">
        <v>160</v>
      </c>
      <c r="O181" s="45" t="str">
        <f t="shared" si="30"/>
        <v>DEC</v>
      </c>
      <c r="P181" s="42">
        <v>160</v>
      </c>
      <c r="Q181" s="44">
        <f t="shared" si="31"/>
        <v>-80</v>
      </c>
      <c r="R181" s="45">
        <f t="shared" si="32"/>
        <v>-0.5</v>
      </c>
      <c r="S181" s="44" t="str">
        <f t="shared" si="33"/>
        <v>DEGROWTH</v>
      </c>
      <c r="T181" s="43">
        <v>80</v>
      </c>
      <c r="U181" s="46" t="str">
        <f t="shared" si="34"/>
        <v>jAN</v>
      </c>
      <c r="V181" s="42">
        <v>80</v>
      </c>
      <c r="W181" s="47">
        <f t="shared" si="35"/>
        <v>0</v>
      </c>
      <c r="X181" s="48">
        <f t="shared" si="36"/>
        <v>0</v>
      </c>
      <c r="Y181" s="47" t="str">
        <f t="shared" si="37"/>
        <v>GROWTH</v>
      </c>
      <c r="Z181" s="138">
        <v>0</v>
      </c>
      <c r="AA181" s="133"/>
      <c r="AB181" s="133" t="s">
        <v>121</v>
      </c>
      <c r="AC181" s="27"/>
    </row>
    <row r="182" spans="1:29" s="139" customFormat="1" ht="13.8">
      <c r="A182" s="133" t="s">
        <v>121</v>
      </c>
      <c r="B182" s="141" t="s">
        <v>548</v>
      </c>
      <c r="C182" s="140" t="s">
        <v>577</v>
      </c>
      <c r="D182" s="135">
        <v>1000000075</v>
      </c>
      <c r="E182" s="136" t="s">
        <v>578</v>
      </c>
      <c r="F182" s="137">
        <v>44376</v>
      </c>
      <c r="G182" s="40" t="str">
        <f t="shared" si="26"/>
        <v>Targeted Dealer</v>
      </c>
      <c r="H182" s="40"/>
      <c r="I182" s="41">
        <v>280</v>
      </c>
      <c r="J182" s="41">
        <f t="shared" si="27"/>
        <v>280</v>
      </c>
      <c r="K182" s="43">
        <v>280</v>
      </c>
      <c r="L182" s="43">
        <f t="shared" si="28"/>
        <v>0</v>
      </c>
      <c r="M182" s="43">
        <f t="shared" si="29"/>
        <v>100</v>
      </c>
      <c r="N182" s="42">
        <v>240</v>
      </c>
      <c r="O182" s="45" t="str">
        <f t="shared" si="30"/>
        <v>DEC</v>
      </c>
      <c r="P182" s="42">
        <v>240</v>
      </c>
      <c r="Q182" s="44">
        <f t="shared" si="31"/>
        <v>40</v>
      </c>
      <c r="R182" s="45">
        <f t="shared" si="32"/>
        <v>0.16666666666666674</v>
      </c>
      <c r="S182" s="44" t="str">
        <f t="shared" si="33"/>
        <v>GROWTH</v>
      </c>
      <c r="T182" s="43">
        <v>280</v>
      </c>
      <c r="U182" s="46" t="str">
        <f t="shared" si="34"/>
        <v>jAN</v>
      </c>
      <c r="V182" s="42">
        <v>280</v>
      </c>
      <c r="W182" s="47">
        <f t="shared" si="35"/>
        <v>0</v>
      </c>
      <c r="X182" s="48">
        <f t="shared" si="36"/>
        <v>0</v>
      </c>
      <c r="Y182" s="47" t="str">
        <f t="shared" si="37"/>
        <v>GROWTH</v>
      </c>
      <c r="Z182" s="138">
        <v>0</v>
      </c>
      <c r="AA182" s="133"/>
      <c r="AB182" s="133" t="s">
        <v>121</v>
      </c>
      <c r="AC182" s="27"/>
    </row>
    <row r="183" spans="1:29" s="139" customFormat="1" ht="13.8">
      <c r="A183" s="133" t="s">
        <v>121</v>
      </c>
      <c r="B183" s="141" t="s">
        <v>548</v>
      </c>
      <c r="C183" s="140" t="s">
        <v>579</v>
      </c>
      <c r="D183" s="135">
        <v>1000000088</v>
      </c>
      <c r="E183" s="136" t="s">
        <v>580</v>
      </c>
      <c r="F183" s="137">
        <v>44452</v>
      </c>
      <c r="G183" s="40" t="str">
        <f t="shared" si="26"/>
        <v>Targeted Dealer</v>
      </c>
      <c r="H183" s="40"/>
      <c r="I183" s="41">
        <v>240</v>
      </c>
      <c r="J183" s="41">
        <f t="shared" si="27"/>
        <v>240</v>
      </c>
      <c r="K183" s="43">
        <v>480</v>
      </c>
      <c r="L183" s="43">
        <f t="shared" si="28"/>
        <v>-240</v>
      </c>
      <c r="M183" s="43">
        <f t="shared" si="29"/>
        <v>200</v>
      </c>
      <c r="N183" s="42">
        <v>240</v>
      </c>
      <c r="O183" s="45" t="str">
        <f t="shared" si="30"/>
        <v>DEC</v>
      </c>
      <c r="P183" s="42">
        <v>240</v>
      </c>
      <c r="Q183" s="44">
        <f t="shared" si="31"/>
        <v>240</v>
      </c>
      <c r="R183" s="45">
        <f t="shared" si="32"/>
        <v>1</v>
      </c>
      <c r="S183" s="44" t="str">
        <f t="shared" si="33"/>
        <v>GROWTH</v>
      </c>
      <c r="T183" s="43">
        <v>240</v>
      </c>
      <c r="U183" s="46" t="str">
        <f t="shared" si="34"/>
        <v>jAN</v>
      </c>
      <c r="V183" s="42">
        <v>240</v>
      </c>
      <c r="W183" s="47">
        <f t="shared" si="35"/>
        <v>240</v>
      </c>
      <c r="X183" s="48">
        <f t="shared" si="36"/>
        <v>1</v>
      </c>
      <c r="Y183" s="47" t="str">
        <f t="shared" si="37"/>
        <v>GROWTH</v>
      </c>
      <c r="Z183" s="138">
        <v>0</v>
      </c>
      <c r="AA183" s="133"/>
      <c r="AB183" s="133" t="s">
        <v>121</v>
      </c>
      <c r="AC183" s="27"/>
    </row>
    <row r="184" spans="1:29" s="139" customFormat="1" ht="13.8">
      <c r="A184" s="133" t="s">
        <v>121</v>
      </c>
      <c r="B184" s="141" t="s">
        <v>548</v>
      </c>
      <c r="C184" s="140" t="s">
        <v>581</v>
      </c>
      <c r="D184" s="135">
        <v>1000002392</v>
      </c>
      <c r="E184" s="136" t="s">
        <v>582</v>
      </c>
      <c r="F184" s="137">
        <v>44539</v>
      </c>
      <c r="G184" s="40" t="str">
        <f t="shared" si="26"/>
        <v>Targeted Dealer</v>
      </c>
      <c r="H184" s="40"/>
      <c r="I184" s="41">
        <v>120</v>
      </c>
      <c r="J184" s="41">
        <f t="shared" si="27"/>
        <v>120</v>
      </c>
      <c r="K184" s="43">
        <v>0</v>
      </c>
      <c r="L184" s="43">
        <f t="shared" si="28"/>
        <v>120</v>
      </c>
      <c r="M184" s="43">
        <f t="shared" si="29"/>
        <v>0</v>
      </c>
      <c r="N184" s="42">
        <v>160</v>
      </c>
      <c r="O184" s="45" t="str">
        <f t="shared" si="30"/>
        <v>DEC</v>
      </c>
      <c r="P184" s="42">
        <v>160</v>
      </c>
      <c r="Q184" s="44">
        <f t="shared" si="31"/>
        <v>-160</v>
      </c>
      <c r="R184" s="45">
        <f t="shared" si="32"/>
        <v>-1</v>
      </c>
      <c r="S184" s="44" t="str">
        <f t="shared" si="33"/>
        <v>DEGROWTH</v>
      </c>
      <c r="T184" s="43">
        <v>80</v>
      </c>
      <c r="U184" s="46" t="str">
        <f t="shared" si="34"/>
        <v>jAN</v>
      </c>
      <c r="V184" s="42">
        <v>80</v>
      </c>
      <c r="W184" s="47">
        <f t="shared" si="35"/>
        <v>-80</v>
      </c>
      <c r="X184" s="48">
        <f t="shared" si="36"/>
        <v>-1</v>
      </c>
      <c r="Y184" s="47" t="str">
        <f t="shared" si="37"/>
        <v>DEGROWTH</v>
      </c>
      <c r="Z184" s="138">
        <v>0</v>
      </c>
      <c r="AA184" s="133"/>
      <c r="AB184" s="133" t="s">
        <v>121</v>
      </c>
      <c r="AC184" s="27"/>
    </row>
    <row r="185" spans="1:29" s="139" customFormat="1" ht="13.8">
      <c r="A185" s="133" t="s">
        <v>121</v>
      </c>
      <c r="B185" s="141" t="s">
        <v>548</v>
      </c>
      <c r="C185" s="140" t="s">
        <v>583</v>
      </c>
      <c r="D185" s="135">
        <v>1000002816</v>
      </c>
      <c r="E185" s="136" t="s">
        <v>584</v>
      </c>
      <c r="F185" s="137">
        <v>44727</v>
      </c>
      <c r="G185" s="40" t="str">
        <f t="shared" si="26"/>
        <v>Targeted Dealer</v>
      </c>
      <c r="H185" s="40"/>
      <c r="I185" s="41">
        <v>40</v>
      </c>
      <c r="J185" s="41">
        <f t="shared" si="27"/>
        <v>40</v>
      </c>
      <c r="K185" s="43">
        <v>0</v>
      </c>
      <c r="L185" s="43">
        <f t="shared" si="28"/>
        <v>40</v>
      </c>
      <c r="M185" s="43">
        <f t="shared" si="29"/>
        <v>0</v>
      </c>
      <c r="N185" s="42">
        <v>0</v>
      </c>
      <c r="O185" s="45" t="str">
        <f t="shared" si="30"/>
        <v>DEC</v>
      </c>
      <c r="P185" s="42">
        <v>0</v>
      </c>
      <c r="Q185" s="44">
        <f t="shared" si="31"/>
        <v>0</v>
      </c>
      <c r="R185" s="45" t="str">
        <f t="shared" si="32"/>
        <v xml:space="preserve"> </v>
      </c>
      <c r="S185" s="44" t="b">
        <f t="shared" si="33"/>
        <v>0</v>
      </c>
      <c r="T185" s="43">
        <v>80</v>
      </c>
      <c r="U185" s="46" t="str">
        <f t="shared" si="34"/>
        <v>jAN</v>
      </c>
      <c r="V185" s="42">
        <v>80</v>
      </c>
      <c r="W185" s="47">
        <f t="shared" si="35"/>
        <v>-80</v>
      </c>
      <c r="X185" s="48">
        <f t="shared" si="36"/>
        <v>-1</v>
      </c>
      <c r="Y185" s="47" t="str">
        <f t="shared" si="37"/>
        <v>DEGROWTH</v>
      </c>
      <c r="Z185" s="138">
        <v>1</v>
      </c>
      <c r="AA185" s="133"/>
      <c r="AB185" s="133" t="s">
        <v>121</v>
      </c>
      <c r="AC185" s="27"/>
    </row>
    <row r="186" spans="1:29" s="139" customFormat="1" ht="13.8">
      <c r="A186" s="133" t="s">
        <v>121</v>
      </c>
      <c r="B186" s="141" t="s">
        <v>548</v>
      </c>
      <c r="C186" s="140" t="s">
        <v>587</v>
      </c>
      <c r="D186" s="135">
        <v>1000003166</v>
      </c>
      <c r="E186" s="136" t="s">
        <v>588</v>
      </c>
      <c r="F186" s="137">
        <v>44916</v>
      </c>
      <c r="G186" s="40" t="str">
        <f t="shared" si="26"/>
        <v>Targeted Dealer</v>
      </c>
      <c r="H186" s="40"/>
      <c r="I186" s="41">
        <v>200</v>
      </c>
      <c r="J186" s="41">
        <f t="shared" si="27"/>
        <v>200</v>
      </c>
      <c r="K186" s="43">
        <v>120</v>
      </c>
      <c r="L186" s="43">
        <f t="shared" si="28"/>
        <v>80</v>
      </c>
      <c r="M186" s="43">
        <f t="shared" si="29"/>
        <v>60</v>
      </c>
      <c r="N186" s="42">
        <v>0</v>
      </c>
      <c r="O186" s="45" t="str">
        <f t="shared" si="30"/>
        <v>DEC</v>
      </c>
      <c r="P186" s="42">
        <v>0</v>
      </c>
      <c r="Q186" s="44">
        <f t="shared" si="31"/>
        <v>120</v>
      </c>
      <c r="R186" s="45" t="str">
        <f t="shared" si="32"/>
        <v xml:space="preserve"> </v>
      </c>
      <c r="S186" s="44" t="b">
        <f t="shared" si="33"/>
        <v>0</v>
      </c>
      <c r="T186" s="43">
        <v>40</v>
      </c>
      <c r="U186" s="46" t="str">
        <f t="shared" si="34"/>
        <v>jAN</v>
      </c>
      <c r="V186" s="42">
        <v>40</v>
      </c>
      <c r="W186" s="47">
        <f t="shared" si="35"/>
        <v>80</v>
      </c>
      <c r="X186" s="48">
        <f t="shared" si="36"/>
        <v>2</v>
      </c>
      <c r="Y186" s="47" t="str">
        <f t="shared" si="37"/>
        <v>GROWTH</v>
      </c>
      <c r="Z186" s="138">
        <v>0</v>
      </c>
      <c r="AA186" s="133"/>
      <c r="AB186" s="133" t="s">
        <v>121</v>
      </c>
      <c r="AC186" s="27"/>
    </row>
    <row r="187" spans="1:29" s="139" customFormat="1" ht="13.8">
      <c r="A187" s="133" t="s">
        <v>121</v>
      </c>
      <c r="B187" s="141" t="s">
        <v>548</v>
      </c>
      <c r="C187" s="140" t="s">
        <v>589</v>
      </c>
      <c r="D187" s="135">
        <v>1000003273</v>
      </c>
      <c r="E187" s="140" t="s">
        <v>590</v>
      </c>
      <c r="F187" s="137">
        <v>44949</v>
      </c>
      <c r="G187" s="40" t="str">
        <f t="shared" si="26"/>
        <v>Targeted Dealer</v>
      </c>
      <c r="H187" s="40"/>
      <c r="I187" s="41">
        <v>120</v>
      </c>
      <c r="J187" s="41">
        <f t="shared" si="27"/>
        <v>120</v>
      </c>
      <c r="K187" s="43">
        <v>120</v>
      </c>
      <c r="L187" s="43">
        <f t="shared" si="28"/>
        <v>0</v>
      </c>
      <c r="M187" s="43">
        <f t="shared" si="29"/>
        <v>100</v>
      </c>
      <c r="N187" s="42">
        <v>80</v>
      </c>
      <c r="O187" s="45" t="str">
        <f t="shared" si="30"/>
        <v>DEC</v>
      </c>
      <c r="P187" s="42">
        <v>80</v>
      </c>
      <c r="Q187" s="44">
        <f t="shared" si="31"/>
        <v>40</v>
      </c>
      <c r="R187" s="45">
        <f t="shared" si="32"/>
        <v>0.5</v>
      </c>
      <c r="S187" s="44" t="str">
        <f t="shared" si="33"/>
        <v>GROWTH</v>
      </c>
      <c r="T187" s="43">
        <v>80</v>
      </c>
      <c r="U187" s="46" t="str">
        <f t="shared" si="34"/>
        <v>jAN</v>
      </c>
      <c r="V187" s="42">
        <v>80</v>
      </c>
      <c r="W187" s="47">
        <f t="shared" si="35"/>
        <v>40</v>
      </c>
      <c r="X187" s="48">
        <f t="shared" si="36"/>
        <v>0.5</v>
      </c>
      <c r="Y187" s="47" t="str">
        <f t="shared" si="37"/>
        <v>GROWTH</v>
      </c>
      <c r="Z187" s="138">
        <v>0</v>
      </c>
      <c r="AA187" s="133"/>
      <c r="AB187" s="133" t="s">
        <v>121</v>
      </c>
      <c r="AC187" s="27"/>
    </row>
    <row r="188" spans="1:29" s="139" customFormat="1" ht="13.8">
      <c r="A188" s="133" t="s">
        <v>121</v>
      </c>
      <c r="B188" s="141" t="s">
        <v>548</v>
      </c>
      <c r="C188" s="140" t="s">
        <v>591</v>
      </c>
      <c r="D188" s="135">
        <v>1000003424</v>
      </c>
      <c r="E188" s="140" t="s">
        <v>592</v>
      </c>
      <c r="F188" s="137">
        <v>44999</v>
      </c>
      <c r="G188" s="40" t="str">
        <f t="shared" si="26"/>
        <v>Targeted Dealer</v>
      </c>
      <c r="H188" s="40"/>
      <c r="I188" s="41">
        <v>240</v>
      </c>
      <c r="J188" s="41">
        <f t="shared" si="27"/>
        <v>240</v>
      </c>
      <c r="K188" s="43">
        <v>280</v>
      </c>
      <c r="L188" s="43">
        <f t="shared" si="28"/>
        <v>-40</v>
      </c>
      <c r="M188" s="43">
        <f t="shared" si="29"/>
        <v>116.66666666666667</v>
      </c>
      <c r="N188" s="42">
        <v>320</v>
      </c>
      <c r="O188" s="45" t="str">
        <f t="shared" si="30"/>
        <v>DEC</v>
      </c>
      <c r="P188" s="42">
        <v>320</v>
      </c>
      <c r="Q188" s="44">
        <f t="shared" si="31"/>
        <v>-40</v>
      </c>
      <c r="R188" s="45">
        <f t="shared" si="32"/>
        <v>-0.125</v>
      </c>
      <c r="S188" s="44" t="str">
        <f t="shared" si="33"/>
        <v>DEGROWTH</v>
      </c>
      <c r="T188" s="43">
        <v>220</v>
      </c>
      <c r="U188" s="46" t="str">
        <f t="shared" si="34"/>
        <v>jAN</v>
      </c>
      <c r="V188" s="42">
        <v>220</v>
      </c>
      <c r="W188" s="47">
        <f t="shared" si="35"/>
        <v>60</v>
      </c>
      <c r="X188" s="48">
        <f t="shared" si="36"/>
        <v>0.27272727272727271</v>
      </c>
      <c r="Y188" s="47" t="str">
        <f t="shared" si="37"/>
        <v>GROWTH</v>
      </c>
      <c r="Z188" s="138">
        <v>0</v>
      </c>
      <c r="AA188" s="133"/>
      <c r="AB188" s="133" t="s">
        <v>121</v>
      </c>
      <c r="AC188" s="27"/>
    </row>
    <row r="189" spans="1:29" s="139" customFormat="1" ht="13.8">
      <c r="A189" s="133" t="s">
        <v>121</v>
      </c>
      <c r="B189" s="141" t="s">
        <v>548</v>
      </c>
      <c r="C189" s="140" t="s">
        <v>593</v>
      </c>
      <c r="D189" s="135">
        <v>1000003452</v>
      </c>
      <c r="E189" s="140" t="s">
        <v>594</v>
      </c>
      <c r="F189" s="137">
        <v>45012</v>
      </c>
      <c r="G189" s="40" t="str">
        <f t="shared" si="26"/>
        <v>Targeted Dealer</v>
      </c>
      <c r="H189" s="40"/>
      <c r="I189" s="41">
        <v>600</v>
      </c>
      <c r="J189" s="41">
        <f t="shared" si="27"/>
        <v>600</v>
      </c>
      <c r="K189" s="43">
        <v>160</v>
      </c>
      <c r="L189" s="43">
        <f t="shared" si="28"/>
        <v>440</v>
      </c>
      <c r="M189" s="43">
        <f t="shared" si="29"/>
        <v>26.666666666666668</v>
      </c>
      <c r="N189" s="42">
        <v>510</v>
      </c>
      <c r="O189" s="45" t="str">
        <f t="shared" si="30"/>
        <v>DEC</v>
      </c>
      <c r="P189" s="42">
        <v>510</v>
      </c>
      <c r="Q189" s="44">
        <f t="shared" si="31"/>
        <v>-350</v>
      </c>
      <c r="R189" s="45">
        <f t="shared" si="32"/>
        <v>-0.68627450980392157</v>
      </c>
      <c r="S189" s="44" t="str">
        <f t="shared" si="33"/>
        <v>DEGROWTH</v>
      </c>
      <c r="T189" s="43">
        <v>631</v>
      </c>
      <c r="U189" s="46" t="str">
        <f t="shared" si="34"/>
        <v>jAN</v>
      </c>
      <c r="V189" s="42">
        <v>631</v>
      </c>
      <c r="W189" s="47">
        <f t="shared" si="35"/>
        <v>-471</v>
      </c>
      <c r="X189" s="48">
        <f t="shared" si="36"/>
        <v>-0.74643423137876386</v>
      </c>
      <c r="Y189" s="47" t="str">
        <f t="shared" si="37"/>
        <v>DEGROWTH</v>
      </c>
      <c r="Z189" s="138">
        <v>0</v>
      </c>
      <c r="AA189" s="133"/>
      <c r="AB189" s="133" t="s">
        <v>121</v>
      </c>
      <c r="AC189" s="27"/>
    </row>
    <row r="190" spans="1:29" s="139" customFormat="1" ht="13.8">
      <c r="A190" s="133" t="s">
        <v>121</v>
      </c>
      <c r="B190" s="141" t="s">
        <v>548</v>
      </c>
      <c r="C190" s="140" t="s">
        <v>595</v>
      </c>
      <c r="D190" s="135">
        <v>1000003533</v>
      </c>
      <c r="E190" s="140" t="s">
        <v>596</v>
      </c>
      <c r="F190" s="137">
        <v>45064</v>
      </c>
      <c r="G190" s="40" t="str">
        <f t="shared" si="26"/>
        <v>Targeted Dealer</v>
      </c>
      <c r="H190" s="40"/>
      <c r="I190" s="41">
        <v>160</v>
      </c>
      <c r="J190" s="41">
        <f t="shared" si="27"/>
        <v>160</v>
      </c>
      <c r="K190" s="43">
        <v>40</v>
      </c>
      <c r="L190" s="43">
        <f t="shared" si="28"/>
        <v>120</v>
      </c>
      <c r="M190" s="43">
        <f t="shared" si="29"/>
        <v>25</v>
      </c>
      <c r="N190" s="42">
        <v>80</v>
      </c>
      <c r="O190" s="45" t="str">
        <f t="shared" si="30"/>
        <v>DEC</v>
      </c>
      <c r="P190" s="42">
        <v>80</v>
      </c>
      <c r="Q190" s="44">
        <f t="shared" si="31"/>
        <v>-40</v>
      </c>
      <c r="R190" s="45">
        <f t="shared" si="32"/>
        <v>-0.5</v>
      </c>
      <c r="S190" s="44" t="str">
        <f t="shared" si="33"/>
        <v>DEGROWTH</v>
      </c>
      <c r="T190" s="43">
        <v>120</v>
      </c>
      <c r="U190" s="46" t="str">
        <f t="shared" si="34"/>
        <v>jAN</v>
      </c>
      <c r="V190" s="42">
        <v>120</v>
      </c>
      <c r="W190" s="47">
        <f t="shared" si="35"/>
        <v>-80</v>
      </c>
      <c r="X190" s="48">
        <f t="shared" si="36"/>
        <v>-0.66666666666666674</v>
      </c>
      <c r="Y190" s="47" t="str">
        <f t="shared" si="37"/>
        <v>DEGROWTH</v>
      </c>
      <c r="Z190" s="138">
        <v>0</v>
      </c>
      <c r="AA190" s="133"/>
      <c r="AB190" s="133" t="s">
        <v>121</v>
      </c>
      <c r="AC190" s="27"/>
    </row>
    <row r="191" spans="1:29" s="139" customFormat="1" ht="13.8">
      <c r="A191" s="133" t="s">
        <v>121</v>
      </c>
      <c r="B191" s="141" t="s">
        <v>548</v>
      </c>
      <c r="C191" s="140" t="s">
        <v>597</v>
      </c>
      <c r="D191" s="135">
        <v>1000003653</v>
      </c>
      <c r="E191" s="140" t="s">
        <v>598</v>
      </c>
      <c r="F191" s="137">
        <v>45134</v>
      </c>
      <c r="G191" s="40" t="str">
        <f t="shared" si="26"/>
        <v>Targeted Dealer</v>
      </c>
      <c r="H191" s="40"/>
      <c r="I191" s="41">
        <v>50</v>
      </c>
      <c r="J191" s="41">
        <f t="shared" si="27"/>
        <v>50</v>
      </c>
      <c r="K191" s="43">
        <v>53</v>
      </c>
      <c r="L191" s="43">
        <f t="shared" si="28"/>
        <v>-3</v>
      </c>
      <c r="M191" s="43">
        <f t="shared" si="29"/>
        <v>106</v>
      </c>
      <c r="N191" s="42">
        <v>45</v>
      </c>
      <c r="O191" s="45" t="str">
        <f t="shared" si="30"/>
        <v>DEC</v>
      </c>
      <c r="P191" s="42">
        <v>45</v>
      </c>
      <c r="Q191" s="44">
        <f t="shared" si="31"/>
        <v>8</v>
      </c>
      <c r="R191" s="45">
        <f t="shared" si="32"/>
        <v>0.17777777777777781</v>
      </c>
      <c r="S191" s="44" t="str">
        <f t="shared" si="33"/>
        <v>GROWTH</v>
      </c>
      <c r="T191" s="43">
        <v>48</v>
      </c>
      <c r="U191" s="46" t="str">
        <f t="shared" si="34"/>
        <v>jAN</v>
      </c>
      <c r="V191" s="42">
        <v>48</v>
      </c>
      <c r="W191" s="47">
        <f t="shared" si="35"/>
        <v>5</v>
      </c>
      <c r="X191" s="48">
        <f t="shared" si="36"/>
        <v>0.10416666666666674</v>
      </c>
      <c r="Y191" s="47" t="str">
        <f t="shared" si="37"/>
        <v>GROWTH</v>
      </c>
      <c r="Z191" s="138">
        <v>0</v>
      </c>
      <c r="AA191" s="133"/>
      <c r="AB191" s="133" t="s">
        <v>121</v>
      </c>
      <c r="AC191" s="27"/>
    </row>
    <row r="192" spans="1:29" s="139" customFormat="1" ht="13.8">
      <c r="A192" s="133" t="s">
        <v>121</v>
      </c>
      <c r="B192" s="141" t="s">
        <v>548</v>
      </c>
      <c r="C192" s="140" t="s">
        <v>599</v>
      </c>
      <c r="D192" s="135">
        <v>1000003727</v>
      </c>
      <c r="E192" s="140" t="s">
        <v>600</v>
      </c>
      <c r="F192" s="137">
        <v>45215</v>
      </c>
      <c r="G192" s="40" t="str">
        <f t="shared" si="26"/>
        <v>Targeted Dealer</v>
      </c>
      <c r="H192" s="40"/>
      <c r="I192" s="41">
        <v>200</v>
      </c>
      <c r="J192" s="41">
        <f t="shared" si="27"/>
        <v>200</v>
      </c>
      <c r="K192" s="43">
        <v>120</v>
      </c>
      <c r="L192" s="43">
        <f t="shared" si="28"/>
        <v>80</v>
      </c>
      <c r="M192" s="43">
        <f t="shared" si="29"/>
        <v>60</v>
      </c>
      <c r="N192" s="42">
        <v>200</v>
      </c>
      <c r="O192" s="45" t="str">
        <f t="shared" si="30"/>
        <v>DEC</v>
      </c>
      <c r="P192" s="42">
        <v>200</v>
      </c>
      <c r="Q192" s="44">
        <f t="shared" si="31"/>
        <v>-80</v>
      </c>
      <c r="R192" s="45">
        <f t="shared" si="32"/>
        <v>-0.4</v>
      </c>
      <c r="S192" s="44" t="str">
        <f t="shared" si="33"/>
        <v>DEGROWTH</v>
      </c>
      <c r="T192" s="43">
        <v>120</v>
      </c>
      <c r="U192" s="46" t="str">
        <f t="shared" si="34"/>
        <v>jAN</v>
      </c>
      <c r="V192" s="42">
        <v>120</v>
      </c>
      <c r="W192" s="47">
        <f t="shared" si="35"/>
        <v>0</v>
      </c>
      <c r="X192" s="48">
        <f t="shared" si="36"/>
        <v>0</v>
      </c>
      <c r="Y192" s="47" t="str">
        <f t="shared" si="37"/>
        <v>GROWTH</v>
      </c>
      <c r="Z192" s="138">
        <v>0</v>
      </c>
      <c r="AA192" s="133"/>
      <c r="AB192" s="133" t="s">
        <v>121</v>
      </c>
      <c r="AC192" s="27"/>
    </row>
    <row r="193" spans="1:29" s="139" customFormat="1" ht="13.8">
      <c r="A193" s="133" t="s">
        <v>121</v>
      </c>
      <c r="B193" s="141" t="s">
        <v>548</v>
      </c>
      <c r="C193" s="141" t="s">
        <v>601</v>
      </c>
      <c r="D193" s="141">
        <v>1000003782</v>
      </c>
      <c r="E193" s="141" t="s">
        <v>602</v>
      </c>
      <c r="F193" s="137">
        <v>45271</v>
      </c>
      <c r="G193" s="40" t="str">
        <f t="shared" si="26"/>
        <v>Targeted Dealer</v>
      </c>
      <c r="H193" s="40"/>
      <c r="I193" s="41">
        <v>70</v>
      </c>
      <c r="J193" s="41">
        <f t="shared" si="27"/>
        <v>70</v>
      </c>
      <c r="K193" s="43">
        <v>13</v>
      </c>
      <c r="L193" s="43">
        <f t="shared" si="28"/>
        <v>57</v>
      </c>
      <c r="M193" s="43">
        <f t="shared" si="29"/>
        <v>18.571428571428573</v>
      </c>
      <c r="N193" s="42">
        <v>47.5</v>
      </c>
      <c r="O193" s="45" t="str">
        <f t="shared" si="30"/>
        <v>DEC</v>
      </c>
      <c r="P193" s="42">
        <v>47.5</v>
      </c>
      <c r="Q193" s="44">
        <f t="shared" si="31"/>
        <v>-34.5</v>
      </c>
      <c r="R193" s="45">
        <f t="shared" si="32"/>
        <v>-0.72631578947368425</v>
      </c>
      <c r="S193" s="44" t="str">
        <f t="shared" si="33"/>
        <v>DEGROWTH</v>
      </c>
      <c r="T193" s="43">
        <v>50.5</v>
      </c>
      <c r="U193" s="46" t="str">
        <f t="shared" si="34"/>
        <v>jAN</v>
      </c>
      <c r="V193" s="42">
        <v>50.5</v>
      </c>
      <c r="W193" s="47">
        <f t="shared" si="35"/>
        <v>-37.5</v>
      </c>
      <c r="X193" s="48">
        <f t="shared" si="36"/>
        <v>-0.74257425742574257</v>
      </c>
      <c r="Y193" s="47" t="str">
        <f t="shared" si="37"/>
        <v>DEGROWTH</v>
      </c>
      <c r="Z193" s="138">
        <v>0</v>
      </c>
      <c r="AA193" s="133"/>
      <c r="AB193" s="133" t="s">
        <v>121</v>
      </c>
      <c r="AC193" s="27"/>
    </row>
    <row r="194" spans="1:29" s="139" customFormat="1" ht="13.8">
      <c r="A194" s="133" t="s">
        <v>121</v>
      </c>
      <c r="B194" s="141" t="s">
        <v>548</v>
      </c>
      <c r="C194" s="141" t="s">
        <v>603</v>
      </c>
      <c r="D194" s="141">
        <v>1000003816</v>
      </c>
      <c r="E194" s="141" t="s">
        <v>604</v>
      </c>
      <c r="F194" s="143">
        <v>45301</v>
      </c>
      <c r="G194" s="40" t="str">
        <f t="shared" si="26"/>
        <v>Targeted Dealer</v>
      </c>
      <c r="H194" s="40"/>
      <c r="I194" s="41">
        <v>20</v>
      </c>
      <c r="J194" s="41">
        <f t="shared" si="27"/>
        <v>20</v>
      </c>
      <c r="K194" s="43">
        <v>0</v>
      </c>
      <c r="L194" s="43">
        <f t="shared" si="28"/>
        <v>20</v>
      </c>
      <c r="M194" s="43">
        <f t="shared" si="29"/>
        <v>0</v>
      </c>
      <c r="N194" s="42">
        <v>15</v>
      </c>
      <c r="O194" s="45" t="str">
        <f t="shared" si="30"/>
        <v>DEC</v>
      </c>
      <c r="P194" s="42">
        <v>15</v>
      </c>
      <c r="Q194" s="44">
        <f t="shared" si="31"/>
        <v>-15</v>
      </c>
      <c r="R194" s="45">
        <f t="shared" si="32"/>
        <v>-1</v>
      </c>
      <c r="S194" s="44" t="str">
        <f t="shared" si="33"/>
        <v>DEGROWTH</v>
      </c>
      <c r="T194" s="43">
        <v>15</v>
      </c>
      <c r="U194" s="46" t="str">
        <f t="shared" si="34"/>
        <v>jAN</v>
      </c>
      <c r="V194" s="42">
        <v>15</v>
      </c>
      <c r="W194" s="47">
        <f t="shared" si="35"/>
        <v>-15</v>
      </c>
      <c r="X194" s="48">
        <f t="shared" si="36"/>
        <v>-1</v>
      </c>
      <c r="Y194" s="47" t="str">
        <f t="shared" si="37"/>
        <v>DEGROWTH</v>
      </c>
      <c r="Z194" s="138">
        <v>0</v>
      </c>
      <c r="AA194" s="133"/>
      <c r="AB194" s="133" t="s">
        <v>121</v>
      </c>
      <c r="AC194" s="27"/>
    </row>
    <row r="195" spans="1:29" s="139" customFormat="1" ht="13.8">
      <c r="A195" s="138" t="s">
        <v>121</v>
      </c>
      <c r="B195" s="144" t="s">
        <v>548</v>
      </c>
      <c r="C195" s="144" t="s">
        <v>609</v>
      </c>
      <c r="D195" s="144">
        <v>1000004010</v>
      </c>
      <c r="E195" s="144" t="s">
        <v>610</v>
      </c>
      <c r="F195" s="137">
        <v>45458</v>
      </c>
      <c r="G195" s="40" t="str">
        <f t="shared" ref="G195:G257" si="38">IF(I195&gt;0,"Targeted Dealer","-")</f>
        <v>Targeted Dealer</v>
      </c>
      <c r="H195" s="40"/>
      <c r="I195" s="41">
        <v>120</v>
      </c>
      <c r="J195" s="41">
        <f t="shared" ref="J195:J257" si="39">I195/$J$1*($J$1-$E$1)</f>
        <v>120</v>
      </c>
      <c r="K195" s="43">
        <v>40</v>
      </c>
      <c r="L195" s="43">
        <f t="shared" ref="L195:L257" si="40">I195-K195</f>
        <v>80</v>
      </c>
      <c r="M195" s="43">
        <f t="shared" ref="M195:M257" si="41">IFERROR((K195/J195%),"-")</f>
        <v>33.333333333333336</v>
      </c>
      <c r="N195" s="42">
        <v>80</v>
      </c>
      <c r="O195" s="45" t="str">
        <f t="shared" ref="O195:O257" si="42">IF(F195&lt;=$P$2,"DEC","")</f>
        <v>DEC</v>
      </c>
      <c r="P195" s="42">
        <v>80</v>
      </c>
      <c r="Q195" s="44">
        <f t="shared" ref="Q195:Q257" si="43">K195-P195</f>
        <v>-40</v>
      </c>
      <c r="R195" s="45">
        <f t="shared" ref="R195:R257" si="44">IFERROR(IF(O195="Dec",(K195/P195-1))," ")</f>
        <v>-0.5</v>
      </c>
      <c r="S195" s="44" t="str">
        <f t="shared" ref="S195:S257" si="45">IF(N195&gt;0,IF(O195="","-",IF(R195&lt;0%,"DEGROWTH","GROWTH")))</f>
        <v>DEGROWTH</v>
      </c>
      <c r="T195" s="43">
        <v>200</v>
      </c>
      <c r="U195" s="46" t="str">
        <f t="shared" ref="U195:U257" si="46">IF(F195&lt;=$V$2,"jAN","")</f>
        <v>jAN</v>
      </c>
      <c r="V195" s="42">
        <v>200</v>
      </c>
      <c r="W195" s="47">
        <f t="shared" ref="W195:W257" si="47">K195-V195</f>
        <v>-160</v>
      </c>
      <c r="X195" s="48">
        <f t="shared" ref="X195:X257" si="48">IFERROR(IF(U195="Jan",(K195/V195-1)),0)</f>
        <v>-0.8</v>
      </c>
      <c r="Y195" s="47" t="str">
        <f t="shared" ref="Y195:Y257" si="49">IF(T195&gt;0,IF(U195="","-",IF(X195&lt;0%,"DEGROWTH","GROWTH")))</f>
        <v>DEGROWTH</v>
      </c>
      <c r="Z195" s="138">
        <v>0</v>
      </c>
      <c r="AA195" s="133"/>
      <c r="AB195" s="138" t="s">
        <v>121</v>
      </c>
      <c r="AC195" s="27"/>
    </row>
    <row r="196" spans="1:29" s="139" customFormat="1" ht="13.8">
      <c r="A196" s="138" t="s">
        <v>121</v>
      </c>
      <c r="B196" s="144" t="s">
        <v>548</v>
      </c>
      <c r="C196" s="144" t="s">
        <v>611</v>
      </c>
      <c r="D196" s="144">
        <v>1000004084</v>
      </c>
      <c r="E196" s="144" t="s">
        <v>612</v>
      </c>
      <c r="F196" s="137">
        <v>45518</v>
      </c>
      <c r="G196" s="40" t="str">
        <f t="shared" si="38"/>
        <v>Targeted Dealer</v>
      </c>
      <c r="H196" s="40"/>
      <c r="I196" s="41">
        <v>400</v>
      </c>
      <c r="J196" s="41">
        <f t="shared" si="39"/>
        <v>400</v>
      </c>
      <c r="K196" s="43">
        <v>400.5</v>
      </c>
      <c r="L196" s="43">
        <f t="shared" si="40"/>
        <v>-0.5</v>
      </c>
      <c r="M196" s="43">
        <f t="shared" si="41"/>
        <v>100.125</v>
      </c>
      <c r="N196" s="42">
        <v>400</v>
      </c>
      <c r="O196" s="45" t="str">
        <f t="shared" si="42"/>
        <v>DEC</v>
      </c>
      <c r="P196" s="42">
        <v>400</v>
      </c>
      <c r="Q196" s="44">
        <f t="shared" si="43"/>
        <v>0.5</v>
      </c>
      <c r="R196" s="45">
        <f t="shared" si="44"/>
        <v>1.2499999999999734E-3</v>
      </c>
      <c r="S196" s="44" t="str">
        <f t="shared" si="45"/>
        <v>GROWTH</v>
      </c>
      <c r="T196" s="43">
        <v>360</v>
      </c>
      <c r="U196" s="46" t="str">
        <f t="shared" si="46"/>
        <v>jAN</v>
      </c>
      <c r="V196" s="42">
        <v>360</v>
      </c>
      <c r="W196" s="47">
        <f t="shared" si="47"/>
        <v>40.5</v>
      </c>
      <c r="X196" s="48">
        <f t="shared" si="48"/>
        <v>0.11250000000000004</v>
      </c>
      <c r="Y196" s="47" t="str">
        <f t="shared" si="49"/>
        <v>GROWTH</v>
      </c>
      <c r="Z196" s="138">
        <v>0</v>
      </c>
      <c r="AA196" s="133"/>
      <c r="AB196" s="138" t="s">
        <v>121</v>
      </c>
      <c r="AC196" s="27"/>
    </row>
    <row r="197" spans="1:29" s="139" customFormat="1" ht="13.8">
      <c r="A197" s="133" t="s">
        <v>121</v>
      </c>
      <c r="B197" s="141" t="s">
        <v>613</v>
      </c>
      <c r="C197" s="140" t="s">
        <v>614</v>
      </c>
      <c r="D197" s="135">
        <v>1000000103</v>
      </c>
      <c r="E197" s="136" t="s">
        <v>615</v>
      </c>
      <c r="F197" s="137">
        <v>41870</v>
      </c>
      <c r="G197" s="40" t="str">
        <f t="shared" si="38"/>
        <v>Targeted Dealer</v>
      </c>
      <c r="H197" s="40"/>
      <c r="I197" s="41">
        <v>240</v>
      </c>
      <c r="J197" s="41">
        <f t="shared" si="39"/>
        <v>240</v>
      </c>
      <c r="K197" s="43">
        <v>259.5</v>
      </c>
      <c r="L197" s="43">
        <f t="shared" si="40"/>
        <v>-19.5</v>
      </c>
      <c r="M197" s="43">
        <f t="shared" si="41"/>
        <v>108.125</v>
      </c>
      <c r="N197" s="42">
        <v>262.5</v>
      </c>
      <c r="O197" s="45" t="str">
        <f t="shared" si="42"/>
        <v>DEC</v>
      </c>
      <c r="P197" s="42">
        <v>262.5</v>
      </c>
      <c r="Q197" s="44">
        <f t="shared" si="43"/>
        <v>-3</v>
      </c>
      <c r="R197" s="45">
        <f t="shared" si="44"/>
        <v>-1.1428571428571455E-2</v>
      </c>
      <c r="S197" s="44" t="str">
        <f t="shared" si="45"/>
        <v>DEGROWTH</v>
      </c>
      <c r="T197" s="43">
        <v>205.5</v>
      </c>
      <c r="U197" s="46" t="str">
        <f t="shared" si="46"/>
        <v>jAN</v>
      </c>
      <c r="V197" s="42">
        <v>205.5</v>
      </c>
      <c r="W197" s="47">
        <f t="shared" si="47"/>
        <v>54</v>
      </c>
      <c r="X197" s="48">
        <f t="shared" si="48"/>
        <v>0.26277372262773713</v>
      </c>
      <c r="Y197" s="47" t="str">
        <f t="shared" si="49"/>
        <v>GROWTH</v>
      </c>
      <c r="Z197" s="138">
        <v>0</v>
      </c>
      <c r="AA197" s="133"/>
      <c r="AB197" s="133" t="s">
        <v>121</v>
      </c>
      <c r="AC197" s="27"/>
    </row>
    <row r="198" spans="1:29" s="139" customFormat="1" ht="13.8">
      <c r="A198" s="133" t="s">
        <v>121</v>
      </c>
      <c r="B198" s="141" t="s">
        <v>613</v>
      </c>
      <c r="C198" s="140" t="s">
        <v>618</v>
      </c>
      <c r="D198" s="135">
        <v>1000000094</v>
      </c>
      <c r="E198" s="136" t="s">
        <v>598</v>
      </c>
      <c r="F198" s="137">
        <v>41880</v>
      </c>
      <c r="G198" s="40" t="str">
        <f t="shared" si="38"/>
        <v>Targeted Dealer</v>
      </c>
      <c r="H198" s="40"/>
      <c r="I198" s="41">
        <v>30</v>
      </c>
      <c r="J198" s="41">
        <f t="shared" si="39"/>
        <v>30</v>
      </c>
      <c r="K198" s="43">
        <v>132</v>
      </c>
      <c r="L198" s="43">
        <f t="shared" si="40"/>
        <v>-102</v>
      </c>
      <c r="M198" s="43">
        <f t="shared" si="41"/>
        <v>440</v>
      </c>
      <c r="N198" s="42">
        <v>32</v>
      </c>
      <c r="O198" s="45" t="str">
        <f t="shared" si="42"/>
        <v>DEC</v>
      </c>
      <c r="P198" s="42">
        <v>32</v>
      </c>
      <c r="Q198" s="44">
        <f t="shared" si="43"/>
        <v>100</v>
      </c>
      <c r="R198" s="45">
        <f t="shared" si="44"/>
        <v>3.125</v>
      </c>
      <c r="S198" s="44" t="str">
        <f t="shared" si="45"/>
        <v>GROWTH</v>
      </c>
      <c r="T198" s="43">
        <v>58</v>
      </c>
      <c r="U198" s="46" t="str">
        <f t="shared" si="46"/>
        <v>jAN</v>
      </c>
      <c r="V198" s="42">
        <v>58</v>
      </c>
      <c r="W198" s="47">
        <f t="shared" si="47"/>
        <v>74</v>
      </c>
      <c r="X198" s="48">
        <f t="shared" si="48"/>
        <v>1.2758620689655173</v>
      </c>
      <c r="Y198" s="47" t="str">
        <f t="shared" si="49"/>
        <v>GROWTH</v>
      </c>
      <c r="Z198" s="138">
        <v>0</v>
      </c>
      <c r="AA198" s="133"/>
      <c r="AB198" s="133" t="s">
        <v>121</v>
      </c>
      <c r="AC198" s="27"/>
    </row>
    <row r="199" spans="1:29" s="139" customFormat="1" ht="13.8">
      <c r="A199" s="133" t="s">
        <v>121</v>
      </c>
      <c r="B199" s="141" t="s">
        <v>613</v>
      </c>
      <c r="C199" s="140" t="s">
        <v>619</v>
      </c>
      <c r="D199" s="135">
        <v>1000000109</v>
      </c>
      <c r="E199" s="136" t="s">
        <v>620</v>
      </c>
      <c r="F199" s="137">
        <v>42601</v>
      </c>
      <c r="G199" s="40" t="str">
        <f t="shared" si="38"/>
        <v>-</v>
      </c>
      <c r="H199" s="40"/>
      <c r="I199" s="41">
        <v>0</v>
      </c>
      <c r="J199" s="41">
        <f t="shared" si="39"/>
        <v>0</v>
      </c>
      <c r="K199" s="43">
        <v>0</v>
      </c>
      <c r="L199" s="43">
        <f t="shared" si="40"/>
        <v>0</v>
      </c>
      <c r="M199" s="43" t="str">
        <f t="shared" si="41"/>
        <v>-</v>
      </c>
      <c r="N199" s="42">
        <v>0</v>
      </c>
      <c r="O199" s="45" t="str">
        <f t="shared" si="42"/>
        <v>DEC</v>
      </c>
      <c r="P199" s="42">
        <v>0</v>
      </c>
      <c r="Q199" s="44">
        <f t="shared" si="43"/>
        <v>0</v>
      </c>
      <c r="R199" s="45" t="str">
        <f t="shared" si="44"/>
        <v xml:space="preserve"> </v>
      </c>
      <c r="S199" s="44" t="b">
        <f t="shared" si="45"/>
        <v>0</v>
      </c>
      <c r="T199" s="43">
        <v>133.5</v>
      </c>
      <c r="U199" s="46" t="str">
        <f t="shared" si="46"/>
        <v>jAN</v>
      </c>
      <c r="V199" s="42">
        <v>133.5</v>
      </c>
      <c r="W199" s="47">
        <f t="shared" si="47"/>
        <v>-133.5</v>
      </c>
      <c r="X199" s="48">
        <f t="shared" si="48"/>
        <v>-1</v>
      </c>
      <c r="Y199" s="47" t="str">
        <f t="shared" si="49"/>
        <v>DEGROWTH</v>
      </c>
      <c r="Z199" s="138">
        <v>0</v>
      </c>
      <c r="AA199" s="133"/>
      <c r="AB199" s="133" t="s">
        <v>121</v>
      </c>
      <c r="AC199" s="27"/>
    </row>
    <row r="200" spans="1:29" s="139" customFormat="1" ht="13.8">
      <c r="A200" s="133" t="s">
        <v>121</v>
      </c>
      <c r="B200" s="141" t="s">
        <v>613</v>
      </c>
      <c r="C200" s="140" t="s">
        <v>621</v>
      </c>
      <c r="D200" s="135">
        <v>1000000096</v>
      </c>
      <c r="E200" s="136" t="s">
        <v>622</v>
      </c>
      <c r="F200" s="137">
        <v>43052</v>
      </c>
      <c r="G200" s="40" t="str">
        <f t="shared" si="38"/>
        <v>Targeted Dealer</v>
      </c>
      <c r="H200" s="40"/>
      <c r="I200" s="41">
        <v>170</v>
      </c>
      <c r="J200" s="41">
        <f t="shared" si="39"/>
        <v>170</v>
      </c>
      <c r="K200" s="43">
        <v>117.5</v>
      </c>
      <c r="L200" s="43">
        <f t="shared" si="40"/>
        <v>52.5</v>
      </c>
      <c r="M200" s="43">
        <f t="shared" si="41"/>
        <v>69.117647058823536</v>
      </c>
      <c r="N200" s="42">
        <v>153</v>
      </c>
      <c r="O200" s="45" t="str">
        <f t="shared" si="42"/>
        <v>DEC</v>
      </c>
      <c r="P200" s="42">
        <v>153</v>
      </c>
      <c r="Q200" s="44">
        <f t="shared" si="43"/>
        <v>-35.5</v>
      </c>
      <c r="R200" s="45">
        <f t="shared" si="44"/>
        <v>-0.23202614379084963</v>
      </c>
      <c r="S200" s="44" t="str">
        <f t="shared" si="45"/>
        <v>DEGROWTH</v>
      </c>
      <c r="T200" s="43">
        <v>125.5</v>
      </c>
      <c r="U200" s="46" t="str">
        <f t="shared" si="46"/>
        <v>jAN</v>
      </c>
      <c r="V200" s="42">
        <v>125.5</v>
      </c>
      <c r="W200" s="47">
        <f t="shared" si="47"/>
        <v>-8</v>
      </c>
      <c r="X200" s="48">
        <f t="shared" si="48"/>
        <v>-6.374501992031878E-2</v>
      </c>
      <c r="Y200" s="47" t="str">
        <f t="shared" si="49"/>
        <v>DEGROWTH</v>
      </c>
      <c r="Z200" s="138">
        <v>0</v>
      </c>
      <c r="AA200" s="133"/>
      <c r="AB200" s="133" t="s">
        <v>121</v>
      </c>
      <c r="AC200" s="27"/>
    </row>
    <row r="201" spans="1:29" s="139" customFormat="1" ht="13.8">
      <c r="A201" s="133" t="s">
        <v>121</v>
      </c>
      <c r="B201" s="141" t="s">
        <v>613</v>
      </c>
      <c r="C201" s="140" t="s">
        <v>625</v>
      </c>
      <c r="D201" s="135">
        <v>1000000110</v>
      </c>
      <c r="E201" s="136" t="s">
        <v>626</v>
      </c>
      <c r="F201" s="137">
        <v>43068</v>
      </c>
      <c r="G201" s="40" t="str">
        <f t="shared" si="38"/>
        <v>Targeted Dealer</v>
      </c>
      <c r="H201" s="40"/>
      <c r="I201" s="41">
        <v>40</v>
      </c>
      <c r="J201" s="41">
        <f t="shared" si="39"/>
        <v>40</v>
      </c>
      <c r="K201" s="43">
        <v>20</v>
      </c>
      <c r="L201" s="43">
        <f t="shared" si="40"/>
        <v>20</v>
      </c>
      <c r="M201" s="43">
        <f t="shared" si="41"/>
        <v>50</v>
      </c>
      <c r="N201" s="42">
        <v>20</v>
      </c>
      <c r="O201" s="45" t="str">
        <f t="shared" si="42"/>
        <v>DEC</v>
      </c>
      <c r="P201" s="42">
        <v>20</v>
      </c>
      <c r="Q201" s="44">
        <f t="shared" si="43"/>
        <v>0</v>
      </c>
      <c r="R201" s="45">
        <f t="shared" si="44"/>
        <v>0</v>
      </c>
      <c r="S201" s="44" t="str">
        <f t="shared" si="45"/>
        <v>GROWTH</v>
      </c>
      <c r="T201" s="43">
        <v>0</v>
      </c>
      <c r="U201" s="46" t="str">
        <f t="shared" si="46"/>
        <v>jAN</v>
      </c>
      <c r="V201" s="42">
        <v>0</v>
      </c>
      <c r="W201" s="47">
        <f t="shared" si="47"/>
        <v>20</v>
      </c>
      <c r="X201" s="48">
        <f t="shared" si="48"/>
        <v>0</v>
      </c>
      <c r="Y201" s="47" t="b">
        <f t="shared" si="49"/>
        <v>0</v>
      </c>
      <c r="Z201" s="138">
        <v>0</v>
      </c>
      <c r="AA201" s="133"/>
      <c r="AB201" s="133" t="s">
        <v>121</v>
      </c>
      <c r="AC201" s="27"/>
    </row>
    <row r="202" spans="1:29" s="139" customFormat="1" ht="13.8">
      <c r="A202" s="133" t="s">
        <v>121</v>
      </c>
      <c r="B202" s="141" t="s">
        <v>613</v>
      </c>
      <c r="C202" s="140" t="s">
        <v>627</v>
      </c>
      <c r="D202" s="135">
        <v>1000000104</v>
      </c>
      <c r="E202" s="136" t="s">
        <v>628</v>
      </c>
      <c r="F202" s="137">
        <v>43235</v>
      </c>
      <c r="G202" s="40" t="str">
        <f t="shared" si="38"/>
        <v>Targeted Dealer</v>
      </c>
      <c r="H202" s="40"/>
      <c r="I202" s="41">
        <v>28</v>
      </c>
      <c r="J202" s="41">
        <f t="shared" si="39"/>
        <v>28</v>
      </c>
      <c r="K202" s="43">
        <v>60</v>
      </c>
      <c r="L202" s="43">
        <f t="shared" si="40"/>
        <v>-32</v>
      </c>
      <c r="M202" s="43">
        <f t="shared" si="41"/>
        <v>214.28571428571428</v>
      </c>
      <c r="N202" s="42">
        <v>30</v>
      </c>
      <c r="O202" s="45" t="str">
        <f t="shared" si="42"/>
        <v>DEC</v>
      </c>
      <c r="P202" s="42">
        <v>30</v>
      </c>
      <c r="Q202" s="44">
        <f t="shared" si="43"/>
        <v>30</v>
      </c>
      <c r="R202" s="45">
        <f t="shared" si="44"/>
        <v>1</v>
      </c>
      <c r="S202" s="44" t="str">
        <f t="shared" si="45"/>
        <v>GROWTH</v>
      </c>
      <c r="T202" s="43">
        <v>28</v>
      </c>
      <c r="U202" s="46" t="str">
        <f t="shared" si="46"/>
        <v>jAN</v>
      </c>
      <c r="V202" s="42">
        <v>28</v>
      </c>
      <c r="W202" s="47">
        <f t="shared" si="47"/>
        <v>32</v>
      </c>
      <c r="X202" s="48">
        <f t="shared" si="48"/>
        <v>1.1428571428571428</v>
      </c>
      <c r="Y202" s="47" t="str">
        <f t="shared" si="49"/>
        <v>GROWTH</v>
      </c>
      <c r="Z202" s="138">
        <v>0</v>
      </c>
      <c r="AA202" s="133"/>
      <c r="AB202" s="133" t="s">
        <v>121</v>
      </c>
      <c r="AC202" s="27"/>
    </row>
    <row r="203" spans="1:29" s="139" customFormat="1" ht="13.8">
      <c r="A203" s="133" t="s">
        <v>121</v>
      </c>
      <c r="B203" s="141" t="s">
        <v>613</v>
      </c>
      <c r="C203" s="140" t="s">
        <v>631</v>
      </c>
      <c r="D203" s="135">
        <v>1000000113</v>
      </c>
      <c r="E203" s="136" t="s">
        <v>632</v>
      </c>
      <c r="F203" s="137">
        <v>43397</v>
      </c>
      <c r="G203" s="40" t="str">
        <f t="shared" si="38"/>
        <v>Targeted Dealer</v>
      </c>
      <c r="H203" s="40"/>
      <c r="I203" s="41">
        <v>170</v>
      </c>
      <c r="J203" s="41">
        <f t="shared" si="39"/>
        <v>170</v>
      </c>
      <c r="K203" s="43">
        <v>180.5</v>
      </c>
      <c r="L203" s="43">
        <f t="shared" si="40"/>
        <v>-10.5</v>
      </c>
      <c r="M203" s="43">
        <f t="shared" si="41"/>
        <v>106.17647058823529</v>
      </c>
      <c r="N203" s="42">
        <v>167.5</v>
      </c>
      <c r="O203" s="45" t="str">
        <f t="shared" si="42"/>
        <v>DEC</v>
      </c>
      <c r="P203" s="42">
        <v>167.5</v>
      </c>
      <c r="Q203" s="44">
        <f t="shared" si="43"/>
        <v>13</v>
      </c>
      <c r="R203" s="45">
        <f t="shared" si="44"/>
        <v>7.7611940298507376E-2</v>
      </c>
      <c r="S203" s="44" t="str">
        <f t="shared" si="45"/>
        <v>GROWTH</v>
      </c>
      <c r="T203" s="43">
        <v>179</v>
      </c>
      <c r="U203" s="46" t="str">
        <f t="shared" si="46"/>
        <v>jAN</v>
      </c>
      <c r="V203" s="42">
        <v>179</v>
      </c>
      <c r="W203" s="47">
        <f t="shared" si="47"/>
        <v>1.5</v>
      </c>
      <c r="X203" s="48">
        <f t="shared" si="48"/>
        <v>8.379888268156499E-3</v>
      </c>
      <c r="Y203" s="47" t="str">
        <f t="shared" si="49"/>
        <v>GROWTH</v>
      </c>
      <c r="Z203" s="138">
        <v>0</v>
      </c>
      <c r="AA203" s="133"/>
      <c r="AB203" s="133" t="s">
        <v>121</v>
      </c>
      <c r="AC203" s="27"/>
    </row>
    <row r="204" spans="1:29" s="139" customFormat="1" ht="13.8">
      <c r="A204" s="133" t="s">
        <v>121</v>
      </c>
      <c r="B204" s="141" t="s">
        <v>613</v>
      </c>
      <c r="C204" s="140" t="s">
        <v>633</v>
      </c>
      <c r="D204" s="135">
        <v>1000000097</v>
      </c>
      <c r="E204" s="136" t="s">
        <v>634</v>
      </c>
      <c r="F204" s="137">
        <v>43603</v>
      </c>
      <c r="G204" s="40" t="str">
        <f t="shared" si="38"/>
        <v>-</v>
      </c>
      <c r="H204" s="40"/>
      <c r="I204" s="41">
        <v>0</v>
      </c>
      <c r="J204" s="41">
        <f t="shared" si="39"/>
        <v>0</v>
      </c>
      <c r="K204" s="43">
        <v>0</v>
      </c>
      <c r="L204" s="43">
        <f t="shared" si="40"/>
        <v>0</v>
      </c>
      <c r="M204" s="43" t="str">
        <f t="shared" si="41"/>
        <v>-</v>
      </c>
      <c r="N204" s="42">
        <v>0</v>
      </c>
      <c r="O204" s="45" t="str">
        <f t="shared" si="42"/>
        <v>DEC</v>
      </c>
      <c r="P204" s="42">
        <v>0</v>
      </c>
      <c r="Q204" s="44">
        <f t="shared" si="43"/>
        <v>0</v>
      </c>
      <c r="R204" s="45" t="str">
        <f t="shared" si="44"/>
        <v xml:space="preserve"> </v>
      </c>
      <c r="S204" s="44" t="b">
        <f t="shared" si="45"/>
        <v>0</v>
      </c>
      <c r="T204" s="43">
        <v>97</v>
      </c>
      <c r="U204" s="46" t="str">
        <f t="shared" si="46"/>
        <v>jAN</v>
      </c>
      <c r="V204" s="42">
        <v>97</v>
      </c>
      <c r="W204" s="47">
        <f t="shared" si="47"/>
        <v>-97</v>
      </c>
      <c r="X204" s="48">
        <f t="shared" si="48"/>
        <v>-1</v>
      </c>
      <c r="Y204" s="47" t="str">
        <f t="shared" si="49"/>
        <v>DEGROWTH</v>
      </c>
      <c r="Z204" s="138">
        <v>0</v>
      </c>
      <c r="AA204" s="133"/>
      <c r="AB204" s="133" t="s">
        <v>121</v>
      </c>
      <c r="AC204" s="27"/>
    </row>
    <row r="205" spans="1:29" s="139" customFormat="1" ht="13.8">
      <c r="A205" s="133" t="s">
        <v>121</v>
      </c>
      <c r="B205" s="141" t="s">
        <v>613</v>
      </c>
      <c r="C205" s="140" t="s">
        <v>635</v>
      </c>
      <c r="D205" s="135">
        <v>1000000834</v>
      </c>
      <c r="E205" s="136" t="s">
        <v>636</v>
      </c>
      <c r="F205" s="137">
        <v>43687</v>
      </c>
      <c r="G205" s="40" t="str">
        <f t="shared" si="38"/>
        <v>Targeted Dealer</v>
      </c>
      <c r="H205" s="40"/>
      <c r="I205" s="41">
        <v>210</v>
      </c>
      <c r="J205" s="41">
        <f t="shared" si="39"/>
        <v>210</v>
      </c>
      <c r="K205" s="43">
        <v>251.8</v>
      </c>
      <c r="L205" s="43">
        <f t="shared" si="40"/>
        <v>-41.800000000000011</v>
      </c>
      <c r="M205" s="43">
        <f t="shared" si="41"/>
        <v>119.90476190476191</v>
      </c>
      <c r="N205" s="42">
        <v>199.5</v>
      </c>
      <c r="O205" s="45" t="str">
        <f t="shared" si="42"/>
        <v>DEC</v>
      </c>
      <c r="P205" s="42">
        <v>199.5</v>
      </c>
      <c r="Q205" s="44">
        <f t="shared" si="43"/>
        <v>52.300000000000011</v>
      </c>
      <c r="R205" s="45">
        <f t="shared" si="44"/>
        <v>0.26215538847117803</v>
      </c>
      <c r="S205" s="44" t="str">
        <f t="shared" si="45"/>
        <v>GROWTH</v>
      </c>
      <c r="T205" s="43">
        <v>232.5</v>
      </c>
      <c r="U205" s="46" t="str">
        <f t="shared" si="46"/>
        <v>jAN</v>
      </c>
      <c r="V205" s="42">
        <v>232.5</v>
      </c>
      <c r="W205" s="47">
        <f t="shared" si="47"/>
        <v>19.300000000000011</v>
      </c>
      <c r="X205" s="48">
        <f t="shared" si="48"/>
        <v>8.301075268817204E-2</v>
      </c>
      <c r="Y205" s="47" t="str">
        <f t="shared" si="49"/>
        <v>GROWTH</v>
      </c>
      <c r="Z205" s="138">
        <v>0</v>
      </c>
      <c r="AA205" s="133"/>
      <c r="AB205" s="133" t="s">
        <v>121</v>
      </c>
      <c r="AC205" s="27"/>
    </row>
    <row r="206" spans="1:29" s="139" customFormat="1" ht="13.8">
      <c r="A206" s="133" t="s">
        <v>121</v>
      </c>
      <c r="B206" s="141" t="s">
        <v>613</v>
      </c>
      <c r="C206" s="140" t="s">
        <v>639</v>
      </c>
      <c r="D206" s="135">
        <v>1000000100</v>
      </c>
      <c r="E206" s="136" t="s">
        <v>640</v>
      </c>
      <c r="F206" s="137">
        <v>43886</v>
      </c>
      <c r="G206" s="40" t="str">
        <f t="shared" si="38"/>
        <v>Targeted Dealer</v>
      </c>
      <c r="H206" s="40"/>
      <c r="I206" s="41">
        <v>60</v>
      </c>
      <c r="J206" s="41">
        <f t="shared" si="39"/>
        <v>60</v>
      </c>
      <c r="K206" s="43">
        <v>60</v>
      </c>
      <c r="L206" s="43">
        <f t="shared" si="40"/>
        <v>0</v>
      </c>
      <c r="M206" s="43">
        <f t="shared" si="41"/>
        <v>100</v>
      </c>
      <c r="N206" s="42">
        <v>60.5</v>
      </c>
      <c r="O206" s="45" t="str">
        <f t="shared" si="42"/>
        <v>DEC</v>
      </c>
      <c r="P206" s="42">
        <v>60.5</v>
      </c>
      <c r="Q206" s="44">
        <f t="shared" si="43"/>
        <v>-0.5</v>
      </c>
      <c r="R206" s="45">
        <f t="shared" si="44"/>
        <v>-8.2644628099173278E-3</v>
      </c>
      <c r="S206" s="44" t="str">
        <f t="shared" si="45"/>
        <v>DEGROWTH</v>
      </c>
      <c r="T206" s="43">
        <v>56</v>
      </c>
      <c r="U206" s="46" t="str">
        <f t="shared" si="46"/>
        <v>jAN</v>
      </c>
      <c r="V206" s="42">
        <v>56</v>
      </c>
      <c r="W206" s="47">
        <f t="shared" si="47"/>
        <v>4</v>
      </c>
      <c r="X206" s="48">
        <f t="shared" si="48"/>
        <v>7.1428571428571397E-2</v>
      </c>
      <c r="Y206" s="47" t="str">
        <f t="shared" si="49"/>
        <v>GROWTH</v>
      </c>
      <c r="Z206" s="138">
        <v>0</v>
      </c>
      <c r="AA206" s="133"/>
      <c r="AB206" s="133" t="s">
        <v>121</v>
      </c>
      <c r="AC206" s="27"/>
    </row>
    <row r="207" spans="1:29" s="139" customFormat="1" ht="13.8">
      <c r="A207" s="133" t="s">
        <v>121</v>
      </c>
      <c r="B207" s="141" t="s">
        <v>613</v>
      </c>
      <c r="C207" s="140" t="s">
        <v>643</v>
      </c>
      <c r="D207" s="135">
        <v>1000002610</v>
      </c>
      <c r="E207" s="136" t="s">
        <v>644</v>
      </c>
      <c r="F207" s="137">
        <v>44616</v>
      </c>
      <c r="G207" s="40" t="str">
        <f t="shared" si="38"/>
        <v>Targeted Dealer</v>
      </c>
      <c r="H207" s="40"/>
      <c r="I207" s="41">
        <v>15</v>
      </c>
      <c r="J207" s="41">
        <f t="shared" si="39"/>
        <v>15</v>
      </c>
      <c r="K207" s="43">
        <v>0</v>
      </c>
      <c r="L207" s="43">
        <f t="shared" si="40"/>
        <v>15</v>
      </c>
      <c r="M207" s="43">
        <f t="shared" si="41"/>
        <v>0</v>
      </c>
      <c r="N207" s="42">
        <v>14</v>
      </c>
      <c r="O207" s="45" t="str">
        <f t="shared" si="42"/>
        <v>DEC</v>
      </c>
      <c r="P207" s="42">
        <v>14</v>
      </c>
      <c r="Q207" s="44">
        <f t="shared" si="43"/>
        <v>-14</v>
      </c>
      <c r="R207" s="45">
        <f t="shared" si="44"/>
        <v>-1</v>
      </c>
      <c r="S207" s="44" t="str">
        <f t="shared" si="45"/>
        <v>DEGROWTH</v>
      </c>
      <c r="T207" s="43">
        <v>27</v>
      </c>
      <c r="U207" s="46" t="str">
        <f t="shared" si="46"/>
        <v>jAN</v>
      </c>
      <c r="V207" s="42">
        <v>27</v>
      </c>
      <c r="W207" s="47">
        <f t="shared" si="47"/>
        <v>-27</v>
      </c>
      <c r="X207" s="48">
        <f t="shared" si="48"/>
        <v>-1</v>
      </c>
      <c r="Y207" s="47" t="str">
        <f t="shared" si="49"/>
        <v>DEGROWTH</v>
      </c>
      <c r="Z207" s="138">
        <v>0</v>
      </c>
      <c r="AA207" s="133"/>
      <c r="AB207" s="133" t="s">
        <v>121</v>
      </c>
      <c r="AC207" s="27"/>
    </row>
    <row r="208" spans="1:29" s="139" customFormat="1" ht="13.8">
      <c r="A208" s="133" t="s">
        <v>121</v>
      </c>
      <c r="B208" s="141" t="s">
        <v>613</v>
      </c>
      <c r="C208" s="140" t="s">
        <v>645</v>
      </c>
      <c r="D208" s="135">
        <v>1000002747</v>
      </c>
      <c r="E208" s="136" t="s">
        <v>646</v>
      </c>
      <c r="F208" s="137">
        <v>44692</v>
      </c>
      <c r="G208" s="40" t="str">
        <f t="shared" si="38"/>
        <v>Targeted Dealer</v>
      </c>
      <c r="H208" s="40"/>
      <c r="I208" s="41">
        <v>85</v>
      </c>
      <c r="J208" s="41">
        <f t="shared" si="39"/>
        <v>85</v>
      </c>
      <c r="K208" s="43">
        <v>40</v>
      </c>
      <c r="L208" s="43">
        <f t="shared" si="40"/>
        <v>45</v>
      </c>
      <c r="M208" s="43">
        <f t="shared" si="41"/>
        <v>47.058823529411768</v>
      </c>
      <c r="N208" s="42">
        <v>75</v>
      </c>
      <c r="O208" s="45" t="str">
        <f t="shared" si="42"/>
        <v>DEC</v>
      </c>
      <c r="P208" s="42">
        <v>75</v>
      </c>
      <c r="Q208" s="44">
        <f t="shared" si="43"/>
        <v>-35</v>
      </c>
      <c r="R208" s="45">
        <f t="shared" si="44"/>
        <v>-0.46666666666666667</v>
      </c>
      <c r="S208" s="44" t="str">
        <f t="shared" si="45"/>
        <v>DEGROWTH</v>
      </c>
      <c r="T208" s="43">
        <v>55</v>
      </c>
      <c r="U208" s="46" t="str">
        <f t="shared" si="46"/>
        <v>jAN</v>
      </c>
      <c r="V208" s="42">
        <v>55</v>
      </c>
      <c r="W208" s="47">
        <f t="shared" si="47"/>
        <v>-15</v>
      </c>
      <c r="X208" s="48">
        <f t="shared" si="48"/>
        <v>-0.27272727272727271</v>
      </c>
      <c r="Y208" s="47" t="str">
        <f t="shared" si="49"/>
        <v>DEGROWTH</v>
      </c>
      <c r="Z208" s="138">
        <v>0</v>
      </c>
      <c r="AA208" s="133"/>
      <c r="AB208" s="133" t="s">
        <v>121</v>
      </c>
      <c r="AC208" s="27"/>
    </row>
    <row r="209" spans="1:29" s="139" customFormat="1" ht="13.8">
      <c r="A209" s="133" t="s">
        <v>121</v>
      </c>
      <c r="B209" s="141" t="s">
        <v>613</v>
      </c>
      <c r="C209" s="140" t="s">
        <v>647</v>
      </c>
      <c r="D209" s="135">
        <v>1000002757</v>
      </c>
      <c r="E209" s="136" t="s">
        <v>648</v>
      </c>
      <c r="F209" s="137">
        <v>44704</v>
      </c>
      <c r="G209" s="40" t="str">
        <f t="shared" si="38"/>
        <v>Targeted Dealer</v>
      </c>
      <c r="H209" s="40"/>
      <c r="I209" s="41">
        <v>150</v>
      </c>
      <c r="J209" s="41">
        <f t="shared" si="39"/>
        <v>150</v>
      </c>
      <c r="K209" s="43">
        <v>118</v>
      </c>
      <c r="L209" s="43">
        <f t="shared" si="40"/>
        <v>32</v>
      </c>
      <c r="M209" s="43">
        <f t="shared" si="41"/>
        <v>78.666666666666671</v>
      </c>
      <c r="N209" s="42">
        <v>161</v>
      </c>
      <c r="O209" s="45" t="str">
        <f t="shared" si="42"/>
        <v>DEC</v>
      </c>
      <c r="P209" s="42">
        <v>161</v>
      </c>
      <c r="Q209" s="44">
        <f t="shared" si="43"/>
        <v>-43</v>
      </c>
      <c r="R209" s="45">
        <f t="shared" si="44"/>
        <v>-0.26708074534161486</v>
      </c>
      <c r="S209" s="44" t="str">
        <f t="shared" si="45"/>
        <v>DEGROWTH</v>
      </c>
      <c r="T209" s="43">
        <v>153.25</v>
      </c>
      <c r="U209" s="46" t="str">
        <f t="shared" si="46"/>
        <v>jAN</v>
      </c>
      <c r="V209" s="42">
        <v>153.25</v>
      </c>
      <c r="W209" s="47">
        <f t="shared" si="47"/>
        <v>-35.25</v>
      </c>
      <c r="X209" s="48">
        <f t="shared" si="48"/>
        <v>-0.23001631321370308</v>
      </c>
      <c r="Y209" s="47" t="str">
        <f t="shared" si="49"/>
        <v>DEGROWTH</v>
      </c>
      <c r="Z209" s="138">
        <v>0</v>
      </c>
      <c r="AA209" s="133"/>
      <c r="AB209" s="133" t="s">
        <v>121</v>
      </c>
      <c r="AC209" s="27"/>
    </row>
    <row r="210" spans="1:29" s="139" customFormat="1" ht="13.8">
      <c r="A210" s="133" t="s">
        <v>121</v>
      </c>
      <c r="B210" s="141" t="s">
        <v>613</v>
      </c>
      <c r="C210" s="140" t="s">
        <v>649</v>
      </c>
      <c r="D210" s="135">
        <v>1000002835</v>
      </c>
      <c r="E210" s="136" t="s">
        <v>650</v>
      </c>
      <c r="F210" s="137">
        <v>44758</v>
      </c>
      <c r="G210" s="40" t="str">
        <f t="shared" si="38"/>
        <v>Targeted Dealer</v>
      </c>
      <c r="H210" s="40"/>
      <c r="I210" s="41">
        <v>330</v>
      </c>
      <c r="J210" s="41">
        <f t="shared" si="39"/>
        <v>330</v>
      </c>
      <c r="K210" s="43">
        <v>228.6</v>
      </c>
      <c r="L210" s="43">
        <f t="shared" si="40"/>
        <v>101.4</v>
      </c>
      <c r="M210" s="43">
        <f t="shared" si="41"/>
        <v>69.27272727272728</v>
      </c>
      <c r="N210" s="42">
        <v>310.85000000000002</v>
      </c>
      <c r="O210" s="45" t="str">
        <f t="shared" si="42"/>
        <v>DEC</v>
      </c>
      <c r="P210" s="42">
        <v>310.85000000000002</v>
      </c>
      <c r="Q210" s="44">
        <f t="shared" si="43"/>
        <v>-82.250000000000028</v>
      </c>
      <c r="R210" s="45">
        <f t="shared" si="44"/>
        <v>-0.26459707254302722</v>
      </c>
      <c r="S210" s="44" t="str">
        <f t="shared" si="45"/>
        <v>DEGROWTH</v>
      </c>
      <c r="T210" s="43">
        <v>218.5</v>
      </c>
      <c r="U210" s="46" t="str">
        <f t="shared" si="46"/>
        <v>jAN</v>
      </c>
      <c r="V210" s="42">
        <v>218.5</v>
      </c>
      <c r="W210" s="47">
        <f t="shared" si="47"/>
        <v>10.099999999999994</v>
      </c>
      <c r="X210" s="48">
        <f t="shared" si="48"/>
        <v>4.6224256292906052E-2</v>
      </c>
      <c r="Y210" s="47" t="str">
        <f t="shared" si="49"/>
        <v>GROWTH</v>
      </c>
      <c r="Z210" s="138">
        <v>0</v>
      </c>
      <c r="AA210" s="133"/>
      <c r="AB210" s="133" t="s">
        <v>121</v>
      </c>
      <c r="AC210" s="27"/>
    </row>
    <row r="211" spans="1:29" s="139" customFormat="1" ht="13.8">
      <c r="A211" s="133" t="s">
        <v>121</v>
      </c>
      <c r="B211" s="141" t="s">
        <v>613</v>
      </c>
      <c r="C211" s="140" t="s">
        <v>651</v>
      </c>
      <c r="D211" s="135">
        <v>1000003161</v>
      </c>
      <c r="E211" s="136" t="s">
        <v>652</v>
      </c>
      <c r="F211" s="137">
        <v>44915</v>
      </c>
      <c r="G211" s="40" t="str">
        <f t="shared" si="38"/>
        <v>Targeted Dealer</v>
      </c>
      <c r="H211" s="40"/>
      <c r="I211" s="41">
        <v>60</v>
      </c>
      <c r="J211" s="41">
        <f t="shared" si="39"/>
        <v>60</v>
      </c>
      <c r="K211" s="43">
        <v>0</v>
      </c>
      <c r="L211" s="43">
        <f t="shared" si="40"/>
        <v>60</v>
      </c>
      <c r="M211" s="43">
        <f t="shared" si="41"/>
        <v>0</v>
      </c>
      <c r="N211" s="42">
        <v>20</v>
      </c>
      <c r="O211" s="45" t="str">
        <f t="shared" si="42"/>
        <v>DEC</v>
      </c>
      <c r="P211" s="42">
        <v>20</v>
      </c>
      <c r="Q211" s="44">
        <f t="shared" si="43"/>
        <v>-20</v>
      </c>
      <c r="R211" s="45">
        <f t="shared" si="44"/>
        <v>-1</v>
      </c>
      <c r="S211" s="44" t="str">
        <f t="shared" si="45"/>
        <v>DEGROWTH</v>
      </c>
      <c r="T211" s="43">
        <v>80</v>
      </c>
      <c r="U211" s="46" t="str">
        <f t="shared" si="46"/>
        <v>jAN</v>
      </c>
      <c r="V211" s="42">
        <v>80</v>
      </c>
      <c r="W211" s="47">
        <f t="shared" si="47"/>
        <v>-80</v>
      </c>
      <c r="X211" s="48">
        <f t="shared" si="48"/>
        <v>-1</v>
      </c>
      <c r="Y211" s="47" t="str">
        <f t="shared" si="49"/>
        <v>DEGROWTH</v>
      </c>
      <c r="Z211" s="138">
        <v>0</v>
      </c>
      <c r="AA211" s="133"/>
      <c r="AB211" s="133" t="s">
        <v>121</v>
      </c>
      <c r="AC211" s="27"/>
    </row>
    <row r="212" spans="1:29" s="139" customFormat="1" ht="13.8">
      <c r="A212" s="133" t="s">
        <v>121</v>
      </c>
      <c r="B212" s="141" t="s">
        <v>613</v>
      </c>
      <c r="C212" s="140" t="s">
        <v>653</v>
      </c>
      <c r="D212" s="135">
        <v>1000003500</v>
      </c>
      <c r="E212" s="140" t="s">
        <v>654</v>
      </c>
      <c r="F212" s="137">
        <v>45045</v>
      </c>
      <c r="G212" s="40" t="str">
        <f t="shared" si="38"/>
        <v>Targeted Dealer</v>
      </c>
      <c r="H212" s="40"/>
      <c r="I212" s="41">
        <v>14</v>
      </c>
      <c r="J212" s="41">
        <f t="shared" si="39"/>
        <v>14</v>
      </c>
      <c r="K212" s="43">
        <v>41</v>
      </c>
      <c r="L212" s="43">
        <f t="shared" si="40"/>
        <v>-27</v>
      </c>
      <c r="M212" s="43">
        <f t="shared" si="41"/>
        <v>292.85714285714283</v>
      </c>
      <c r="N212" s="42">
        <v>14</v>
      </c>
      <c r="O212" s="45" t="str">
        <f t="shared" si="42"/>
        <v>DEC</v>
      </c>
      <c r="P212" s="42">
        <v>14</v>
      </c>
      <c r="Q212" s="44">
        <f t="shared" si="43"/>
        <v>27</v>
      </c>
      <c r="R212" s="45">
        <f t="shared" si="44"/>
        <v>1.9285714285714284</v>
      </c>
      <c r="S212" s="44" t="str">
        <f t="shared" si="45"/>
        <v>GROWTH</v>
      </c>
      <c r="T212" s="43">
        <v>26</v>
      </c>
      <c r="U212" s="46" t="str">
        <f t="shared" si="46"/>
        <v>jAN</v>
      </c>
      <c r="V212" s="42">
        <v>26</v>
      </c>
      <c r="W212" s="47">
        <f t="shared" si="47"/>
        <v>15</v>
      </c>
      <c r="X212" s="48">
        <f t="shared" si="48"/>
        <v>0.57692307692307687</v>
      </c>
      <c r="Y212" s="47" t="str">
        <f t="shared" si="49"/>
        <v>GROWTH</v>
      </c>
      <c r="Z212" s="138">
        <v>0</v>
      </c>
      <c r="AA212" s="133"/>
      <c r="AB212" s="133" t="s">
        <v>121</v>
      </c>
      <c r="AC212" s="27"/>
    </row>
    <row r="213" spans="1:29" s="139" customFormat="1" ht="13.8">
      <c r="A213" s="133" t="s">
        <v>121</v>
      </c>
      <c r="B213" s="141" t="s">
        <v>613</v>
      </c>
      <c r="C213" s="140" t="s">
        <v>655</v>
      </c>
      <c r="D213" s="135">
        <v>1000003513</v>
      </c>
      <c r="E213" s="140" t="s">
        <v>656</v>
      </c>
      <c r="F213" s="137">
        <v>45054</v>
      </c>
      <c r="G213" s="40" t="str">
        <f t="shared" si="38"/>
        <v>Targeted Dealer</v>
      </c>
      <c r="H213" s="40"/>
      <c r="I213" s="41">
        <v>365.25</v>
      </c>
      <c r="J213" s="41">
        <f t="shared" si="39"/>
        <v>365.25</v>
      </c>
      <c r="K213" s="43">
        <v>317.39999999999998</v>
      </c>
      <c r="L213" s="43">
        <f t="shared" si="40"/>
        <v>47.850000000000023</v>
      </c>
      <c r="M213" s="43">
        <f t="shared" si="41"/>
        <v>86.899383983572889</v>
      </c>
      <c r="N213" s="42">
        <v>316.25</v>
      </c>
      <c r="O213" s="45" t="str">
        <f t="shared" si="42"/>
        <v>DEC</v>
      </c>
      <c r="P213" s="42">
        <v>316.25</v>
      </c>
      <c r="Q213" s="44">
        <f t="shared" si="43"/>
        <v>1.1499999999999773</v>
      </c>
      <c r="R213" s="45">
        <f t="shared" si="44"/>
        <v>3.6363636363636598E-3</v>
      </c>
      <c r="S213" s="44" t="str">
        <f t="shared" si="45"/>
        <v>GROWTH</v>
      </c>
      <c r="T213" s="43">
        <v>495.05</v>
      </c>
      <c r="U213" s="46" t="str">
        <f t="shared" si="46"/>
        <v>jAN</v>
      </c>
      <c r="V213" s="42">
        <v>495.05</v>
      </c>
      <c r="W213" s="47">
        <f t="shared" si="47"/>
        <v>-177.65000000000003</v>
      </c>
      <c r="X213" s="48">
        <f t="shared" si="48"/>
        <v>-0.35885264114735893</v>
      </c>
      <c r="Y213" s="47" t="str">
        <f t="shared" si="49"/>
        <v>DEGROWTH</v>
      </c>
      <c r="Z213" s="138">
        <v>0</v>
      </c>
      <c r="AA213" s="133"/>
      <c r="AB213" s="133" t="s">
        <v>121</v>
      </c>
      <c r="AC213" s="27"/>
    </row>
    <row r="214" spans="1:29" s="139" customFormat="1" ht="13.8">
      <c r="A214" s="133" t="s">
        <v>121</v>
      </c>
      <c r="B214" s="141" t="s">
        <v>613</v>
      </c>
      <c r="C214" s="140" t="s">
        <v>657</v>
      </c>
      <c r="D214" s="135">
        <v>1000003544</v>
      </c>
      <c r="E214" s="140" t="s">
        <v>658</v>
      </c>
      <c r="F214" s="137">
        <v>45069</v>
      </c>
      <c r="G214" s="40" t="str">
        <f t="shared" si="38"/>
        <v>Targeted Dealer</v>
      </c>
      <c r="H214" s="40"/>
      <c r="I214" s="41">
        <v>85</v>
      </c>
      <c r="J214" s="41">
        <f t="shared" si="39"/>
        <v>85</v>
      </c>
      <c r="K214" s="43">
        <v>20</v>
      </c>
      <c r="L214" s="43">
        <f t="shared" si="40"/>
        <v>65</v>
      </c>
      <c r="M214" s="43">
        <f t="shared" si="41"/>
        <v>23.529411764705884</v>
      </c>
      <c r="N214" s="42">
        <v>40</v>
      </c>
      <c r="O214" s="45" t="str">
        <f t="shared" si="42"/>
        <v>DEC</v>
      </c>
      <c r="P214" s="42">
        <v>40</v>
      </c>
      <c r="Q214" s="44">
        <f t="shared" si="43"/>
        <v>-20</v>
      </c>
      <c r="R214" s="45">
        <f t="shared" si="44"/>
        <v>-0.5</v>
      </c>
      <c r="S214" s="44" t="str">
        <f t="shared" si="45"/>
        <v>DEGROWTH</v>
      </c>
      <c r="T214" s="43">
        <v>50.2</v>
      </c>
      <c r="U214" s="46" t="str">
        <f t="shared" si="46"/>
        <v>jAN</v>
      </c>
      <c r="V214" s="42">
        <v>50.2</v>
      </c>
      <c r="W214" s="47">
        <f t="shared" si="47"/>
        <v>-30.200000000000003</v>
      </c>
      <c r="X214" s="48">
        <f t="shared" si="48"/>
        <v>-0.60159362549800799</v>
      </c>
      <c r="Y214" s="47" t="str">
        <f t="shared" si="49"/>
        <v>DEGROWTH</v>
      </c>
      <c r="Z214" s="138">
        <v>0</v>
      </c>
      <c r="AA214" s="133"/>
      <c r="AB214" s="133" t="s">
        <v>121</v>
      </c>
      <c r="AC214" s="27"/>
    </row>
    <row r="215" spans="1:29" s="139" customFormat="1" ht="13.8">
      <c r="A215" s="133" t="s">
        <v>121</v>
      </c>
      <c r="B215" s="141" t="s">
        <v>613</v>
      </c>
      <c r="C215" s="140" t="s">
        <v>659</v>
      </c>
      <c r="D215" s="135">
        <v>1000003616</v>
      </c>
      <c r="E215" s="140" t="s">
        <v>660</v>
      </c>
      <c r="F215" s="137">
        <v>45110</v>
      </c>
      <c r="G215" s="40" t="str">
        <f t="shared" si="38"/>
        <v>Targeted Dealer</v>
      </c>
      <c r="H215" s="40"/>
      <c r="I215" s="41">
        <v>60</v>
      </c>
      <c r="J215" s="41">
        <f t="shared" si="39"/>
        <v>60</v>
      </c>
      <c r="K215" s="43">
        <v>20</v>
      </c>
      <c r="L215" s="43">
        <f t="shared" si="40"/>
        <v>40</v>
      </c>
      <c r="M215" s="43">
        <f t="shared" si="41"/>
        <v>33.333333333333336</v>
      </c>
      <c r="N215" s="42">
        <v>40</v>
      </c>
      <c r="O215" s="45" t="str">
        <f t="shared" si="42"/>
        <v>DEC</v>
      </c>
      <c r="P215" s="42">
        <v>40</v>
      </c>
      <c r="Q215" s="44">
        <f t="shared" si="43"/>
        <v>-20</v>
      </c>
      <c r="R215" s="45">
        <f t="shared" si="44"/>
        <v>-0.5</v>
      </c>
      <c r="S215" s="44" t="str">
        <f t="shared" si="45"/>
        <v>DEGROWTH</v>
      </c>
      <c r="T215" s="43">
        <v>60</v>
      </c>
      <c r="U215" s="46" t="str">
        <f t="shared" si="46"/>
        <v>jAN</v>
      </c>
      <c r="V215" s="42">
        <v>60</v>
      </c>
      <c r="W215" s="47">
        <f t="shared" si="47"/>
        <v>-40</v>
      </c>
      <c r="X215" s="48">
        <f t="shared" si="48"/>
        <v>-0.66666666666666674</v>
      </c>
      <c r="Y215" s="47" t="str">
        <f t="shared" si="49"/>
        <v>DEGROWTH</v>
      </c>
      <c r="Z215" s="138">
        <v>0</v>
      </c>
      <c r="AA215" s="133"/>
      <c r="AB215" s="133" t="s">
        <v>121</v>
      </c>
      <c r="AC215" s="27"/>
    </row>
    <row r="216" spans="1:29" s="139" customFormat="1" ht="13.8">
      <c r="A216" s="133" t="s">
        <v>121</v>
      </c>
      <c r="B216" s="141" t="s">
        <v>613</v>
      </c>
      <c r="C216" s="140" t="s">
        <v>661</v>
      </c>
      <c r="D216" s="135">
        <v>1000003655</v>
      </c>
      <c r="E216" s="140" t="s">
        <v>662</v>
      </c>
      <c r="F216" s="137">
        <v>45136</v>
      </c>
      <c r="G216" s="40" t="str">
        <f t="shared" si="38"/>
        <v>Targeted Dealer</v>
      </c>
      <c r="H216" s="40"/>
      <c r="I216" s="41">
        <v>100</v>
      </c>
      <c r="J216" s="41">
        <f t="shared" si="39"/>
        <v>100</v>
      </c>
      <c r="K216" s="43">
        <v>15</v>
      </c>
      <c r="L216" s="43">
        <f t="shared" si="40"/>
        <v>85</v>
      </c>
      <c r="M216" s="43">
        <f t="shared" si="41"/>
        <v>15</v>
      </c>
      <c r="N216" s="42">
        <v>109</v>
      </c>
      <c r="O216" s="45" t="str">
        <f t="shared" si="42"/>
        <v>DEC</v>
      </c>
      <c r="P216" s="42">
        <v>109</v>
      </c>
      <c r="Q216" s="44">
        <f t="shared" si="43"/>
        <v>-94</v>
      </c>
      <c r="R216" s="45">
        <f t="shared" si="44"/>
        <v>-0.86238532110091737</v>
      </c>
      <c r="S216" s="44" t="str">
        <f t="shared" si="45"/>
        <v>DEGROWTH</v>
      </c>
      <c r="T216" s="43">
        <v>48</v>
      </c>
      <c r="U216" s="46" t="str">
        <f t="shared" si="46"/>
        <v>jAN</v>
      </c>
      <c r="V216" s="42">
        <v>48</v>
      </c>
      <c r="W216" s="47">
        <f t="shared" si="47"/>
        <v>-33</v>
      </c>
      <c r="X216" s="48">
        <f t="shared" si="48"/>
        <v>-0.6875</v>
      </c>
      <c r="Y216" s="47" t="str">
        <f t="shared" si="49"/>
        <v>DEGROWTH</v>
      </c>
      <c r="Z216" s="138">
        <v>0</v>
      </c>
      <c r="AA216" s="133"/>
      <c r="AB216" s="133" t="s">
        <v>121</v>
      </c>
      <c r="AC216" s="27"/>
    </row>
    <row r="217" spans="1:29" s="139" customFormat="1" ht="13.8">
      <c r="A217" s="133" t="s">
        <v>121</v>
      </c>
      <c r="B217" s="141" t="s">
        <v>613</v>
      </c>
      <c r="C217" s="140" t="s">
        <v>663</v>
      </c>
      <c r="D217" s="135">
        <v>1000003676</v>
      </c>
      <c r="E217" s="140" t="s">
        <v>664</v>
      </c>
      <c r="F217" s="137">
        <v>45142</v>
      </c>
      <c r="G217" s="40" t="str">
        <f t="shared" si="38"/>
        <v>Targeted Dealer</v>
      </c>
      <c r="H217" s="40"/>
      <c r="I217" s="41">
        <v>47.5</v>
      </c>
      <c r="J217" s="41">
        <f t="shared" si="39"/>
        <v>47.5</v>
      </c>
      <c r="K217" s="43">
        <v>0</v>
      </c>
      <c r="L217" s="43">
        <f t="shared" si="40"/>
        <v>47.5</v>
      </c>
      <c r="M217" s="43">
        <f t="shared" si="41"/>
        <v>0</v>
      </c>
      <c r="N217" s="42">
        <v>100</v>
      </c>
      <c r="O217" s="45" t="str">
        <f t="shared" si="42"/>
        <v>DEC</v>
      </c>
      <c r="P217" s="42">
        <v>100</v>
      </c>
      <c r="Q217" s="44">
        <f t="shared" si="43"/>
        <v>-100</v>
      </c>
      <c r="R217" s="45">
        <f t="shared" si="44"/>
        <v>-1</v>
      </c>
      <c r="S217" s="44" t="str">
        <f t="shared" si="45"/>
        <v>DEGROWTH</v>
      </c>
      <c r="T217" s="43">
        <v>85</v>
      </c>
      <c r="U217" s="46" t="str">
        <f t="shared" si="46"/>
        <v>jAN</v>
      </c>
      <c r="V217" s="42">
        <v>85</v>
      </c>
      <c r="W217" s="47">
        <f t="shared" si="47"/>
        <v>-85</v>
      </c>
      <c r="X217" s="48">
        <f t="shared" si="48"/>
        <v>-1</v>
      </c>
      <c r="Y217" s="47" t="str">
        <f t="shared" si="49"/>
        <v>DEGROWTH</v>
      </c>
      <c r="Z217" s="138">
        <v>0</v>
      </c>
      <c r="AA217" s="133"/>
      <c r="AB217" s="133" t="s">
        <v>121</v>
      </c>
      <c r="AC217" s="27"/>
    </row>
    <row r="218" spans="1:29" s="139" customFormat="1" ht="13.8">
      <c r="A218" s="133" t="s">
        <v>121</v>
      </c>
      <c r="B218" s="141" t="s">
        <v>613</v>
      </c>
      <c r="C218" s="140" t="s">
        <v>665</v>
      </c>
      <c r="D218" s="135">
        <v>1000003726</v>
      </c>
      <c r="E218" s="140" t="s">
        <v>666</v>
      </c>
      <c r="F218" s="137">
        <v>45210</v>
      </c>
      <c r="G218" s="40" t="str">
        <f t="shared" si="38"/>
        <v>Targeted Dealer</v>
      </c>
      <c r="H218" s="40"/>
      <c r="I218" s="41">
        <v>120</v>
      </c>
      <c r="J218" s="41">
        <f t="shared" si="39"/>
        <v>120</v>
      </c>
      <c r="K218" s="43">
        <v>204.95</v>
      </c>
      <c r="L218" s="43">
        <f t="shared" si="40"/>
        <v>-84.949999999999989</v>
      </c>
      <c r="M218" s="43">
        <f t="shared" si="41"/>
        <v>170.79166666666666</v>
      </c>
      <c r="N218" s="42">
        <v>50</v>
      </c>
      <c r="O218" s="45" t="str">
        <f t="shared" si="42"/>
        <v>DEC</v>
      </c>
      <c r="P218" s="42">
        <v>50</v>
      </c>
      <c r="Q218" s="44">
        <f t="shared" si="43"/>
        <v>154.94999999999999</v>
      </c>
      <c r="R218" s="45">
        <f t="shared" si="44"/>
        <v>3.0990000000000002</v>
      </c>
      <c r="S218" s="44" t="str">
        <f t="shared" si="45"/>
        <v>GROWTH</v>
      </c>
      <c r="T218" s="43">
        <v>120</v>
      </c>
      <c r="U218" s="46" t="str">
        <f t="shared" si="46"/>
        <v>jAN</v>
      </c>
      <c r="V218" s="42">
        <v>120</v>
      </c>
      <c r="W218" s="47">
        <f t="shared" si="47"/>
        <v>84.949999999999989</v>
      </c>
      <c r="X218" s="48">
        <f t="shared" si="48"/>
        <v>0.70791666666666653</v>
      </c>
      <c r="Y218" s="47" t="str">
        <f t="shared" si="49"/>
        <v>GROWTH</v>
      </c>
      <c r="Z218" s="138">
        <v>0</v>
      </c>
      <c r="AA218" s="133"/>
      <c r="AB218" s="133" t="s">
        <v>121</v>
      </c>
      <c r="AC218" s="27"/>
    </row>
    <row r="219" spans="1:29" s="139" customFormat="1" ht="13.8">
      <c r="A219" s="133" t="s">
        <v>121</v>
      </c>
      <c r="B219" s="141" t="s">
        <v>613</v>
      </c>
      <c r="C219" s="140" t="s">
        <v>667</v>
      </c>
      <c r="D219" s="135">
        <v>1000003728</v>
      </c>
      <c r="E219" s="140" t="s">
        <v>668</v>
      </c>
      <c r="F219" s="137">
        <v>45215</v>
      </c>
      <c r="G219" s="40" t="str">
        <f t="shared" si="38"/>
        <v>Targeted Dealer</v>
      </c>
      <c r="H219" s="40"/>
      <c r="I219" s="41">
        <v>500</v>
      </c>
      <c r="J219" s="41">
        <f t="shared" si="39"/>
        <v>500</v>
      </c>
      <c r="K219" s="43">
        <v>472.7</v>
      </c>
      <c r="L219" s="43">
        <f t="shared" si="40"/>
        <v>27.300000000000011</v>
      </c>
      <c r="M219" s="43">
        <f t="shared" si="41"/>
        <v>94.539999999999992</v>
      </c>
      <c r="N219" s="42">
        <v>495.90000000000003</v>
      </c>
      <c r="O219" s="45" t="str">
        <f t="shared" si="42"/>
        <v>DEC</v>
      </c>
      <c r="P219" s="42">
        <v>495.90000000000003</v>
      </c>
      <c r="Q219" s="44">
        <f t="shared" si="43"/>
        <v>-23.200000000000045</v>
      </c>
      <c r="R219" s="45">
        <f t="shared" si="44"/>
        <v>-4.678362573099426E-2</v>
      </c>
      <c r="S219" s="44" t="str">
        <f t="shared" si="45"/>
        <v>DEGROWTH</v>
      </c>
      <c r="T219" s="43">
        <v>241</v>
      </c>
      <c r="U219" s="46" t="str">
        <f t="shared" si="46"/>
        <v>jAN</v>
      </c>
      <c r="V219" s="42">
        <v>241</v>
      </c>
      <c r="W219" s="47">
        <f t="shared" si="47"/>
        <v>231.7</v>
      </c>
      <c r="X219" s="48">
        <f t="shared" si="48"/>
        <v>0.96141078838174265</v>
      </c>
      <c r="Y219" s="47" t="str">
        <f t="shared" si="49"/>
        <v>GROWTH</v>
      </c>
      <c r="Z219" s="138">
        <v>0</v>
      </c>
      <c r="AA219" s="133"/>
      <c r="AB219" s="133" t="s">
        <v>121</v>
      </c>
      <c r="AC219" s="27"/>
    </row>
    <row r="220" spans="1:29" s="139" customFormat="1" ht="13.8">
      <c r="A220" s="138" t="s">
        <v>121</v>
      </c>
      <c r="B220" s="144" t="s">
        <v>613</v>
      </c>
      <c r="C220" s="144" t="s">
        <v>669</v>
      </c>
      <c r="D220" s="144">
        <v>1000003873</v>
      </c>
      <c r="E220" s="144" t="s">
        <v>670</v>
      </c>
      <c r="F220" s="137">
        <v>45350</v>
      </c>
      <c r="G220" s="40" t="str">
        <f t="shared" si="38"/>
        <v>-</v>
      </c>
      <c r="H220" s="40"/>
      <c r="I220" s="41">
        <v>0</v>
      </c>
      <c r="J220" s="41">
        <f t="shared" si="39"/>
        <v>0</v>
      </c>
      <c r="K220" s="43">
        <v>48</v>
      </c>
      <c r="L220" s="43">
        <f t="shared" si="40"/>
        <v>-48</v>
      </c>
      <c r="M220" s="43" t="str">
        <f t="shared" si="41"/>
        <v>-</v>
      </c>
      <c r="N220" s="42">
        <v>0</v>
      </c>
      <c r="O220" s="45" t="str">
        <f t="shared" si="42"/>
        <v>DEC</v>
      </c>
      <c r="P220" s="42">
        <v>0</v>
      </c>
      <c r="Q220" s="44">
        <f t="shared" si="43"/>
        <v>48</v>
      </c>
      <c r="R220" s="45" t="str">
        <f t="shared" si="44"/>
        <v xml:space="preserve"> </v>
      </c>
      <c r="S220" s="44" t="b">
        <f t="shared" si="45"/>
        <v>0</v>
      </c>
      <c r="T220" s="43">
        <v>35</v>
      </c>
      <c r="U220" s="46" t="str">
        <f t="shared" si="46"/>
        <v>jAN</v>
      </c>
      <c r="V220" s="42">
        <v>35</v>
      </c>
      <c r="W220" s="47">
        <f t="shared" si="47"/>
        <v>13</v>
      </c>
      <c r="X220" s="48">
        <f t="shared" si="48"/>
        <v>0.37142857142857144</v>
      </c>
      <c r="Y220" s="47" t="str">
        <f t="shared" si="49"/>
        <v>GROWTH</v>
      </c>
      <c r="Z220" s="138">
        <v>0</v>
      </c>
      <c r="AA220" s="133"/>
      <c r="AB220" s="138" t="s">
        <v>121</v>
      </c>
      <c r="AC220" s="27"/>
    </row>
    <row r="221" spans="1:29" s="139" customFormat="1" ht="13.8">
      <c r="A221" s="138" t="s">
        <v>121</v>
      </c>
      <c r="B221" s="144" t="s">
        <v>613</v>
      </c>
      <c r="C221" s="144" t="s">
        <v>671</v>
      </c>
      <c r="D221" s="144">
        <v>1000003893</v>
      </c>
      <c r="E221" s="144" t="s">
        <v>672</v>
      </c>
      <c r="F221" s="137">
        <v>45373</v>
      </c>
      <c r="G221" s="40" t="str">
        <f t="shared" si="38"/>
        <v>Targeted Dealer</v>
      </c>
      <c r="H221" s="40"/>
      <c r="I221" s="41">
        <v>60</v>
      </c>
      <c r="J221" s="41">
        <f t="shared" si="39"/>
        <v>60</v>
      </c>
      <c r="K221" s="43">
        <v>0</v>
      </c>
      <c r="L221" s="43">
        <f t="shared" si="40"/>
        <v>60</v>
      </c>
      <c r="M221" s="43">
        <f t="shared" si="41"/>
        <v>0</v>
      </c>
      <c r="N221" s="42">
        <v>0</v>
      </c>
      <c r="O221" s="45" t="str">
        <f t="shared" si="42"/>
        <v>DEC</v>
      </c>
      <c r="P221" s="42">
        <v>0</v>
      </c>
      <c r="Q221" s="44">
        <f t="shared" si="43"/>
        <v>0</v>
      </c>
      <c r="R221" s="45" t="str">
        <f t="shared" si="44"/>
        <v xml:space="preserve"> </v>
      </c>
      <c r="S221" s="44" t="b">
        <f t="shared" si="45"/>
        <v>0</v>
      </c>
      <c r="T221" s="43">
        <v>160</v>
      </c>
      <c r="U221" s="46" t="str">
        <f t="shared" si="46"/>
        <v>jAN</v>
      </c>
      <c r="V221" s="42">
        <v>160</v>
      </c>
      <c r="W221" s="47">
        <f t="shared" si="47"/>
        <v>-160</v>
      </c>
      <c r="X221" s="48">
        <f t="shared" si="48"/>
        <v>-1</v>
      </c>
      <c r="Y221" s="47" t="str">
        <f t="shared" si="49"/>
        <v>DEGROWTH</v>
      </c>
      <c r="Z221" s="138">
        <v>1</v>
      </c>
      <c r="AA221" s="133"/>
      <c r="AB221" s="138" t="s">
        <v>121</v>
      </c>
      <c r="AC221" s="27"/>
    </row>
    <row r="222" spans="1:29" s="139" customFormat="1" ht="13.8">
      <c r="A222" s="138" t="s">
        <v>121</v>
      </c>
      <c r="B222" s="144" t="s">
        <v>613</v>
      </c>
      <c r="C222" s="144" t="s">
        <v>673</v>
      </c>
      <c r="D222" s="144">
        <v>1000003926</v>
      </c>
      <c r="E222" s="144" t="s">
        <v>674</v>
      </c>
      <c r="F222" s="137">
        <v>45412</v>
      </c>
      <c r="G222" s="40" t="str">
        <f t="shared" si="38"/>
        <v>Targeted Dealer</v>
      </c>
      <c r="H222" s="40"/>
      <c r="I222" s="41">
        <v>200</v>
      </c>
      <c r="J222" s="41">
        <f t="shared" si="39"/>
        <v>200</v>
      </c>
      <c r="K222" s="43">
        <v>176</v>
      </c>
      <c r="L222" s="43">
        <f t="shared" si="40"/>
        <v>24</v>
      </c>
      <c r="M222" s="43">
        <f t="shared" si="41"/>
        <v>88</v>
      </c>
      <c r="N222" s="42">
        <v>216.5</v>
      </c>
      <c r="O222" s="45" t="str">
        <f t="shared" si="42"/>
        <v>DEC</v>
      </c>
      <c r="P222" s="42">
        <v>216.5</v>
      </c>
      <c r="Q222" s="44">
        <f t="shared" si="43"/>
        <v>-40.5</v>
      </c>
      <c r="R222" s="45">
        <f t="shared" si="44"/>
        <v>-0.18706697459584298</v>
      </c>
      <c r="S222" s="44" t="str">
        <f t="shared" si="45"/>
        <v>DEGROWTH</v>
      </c>
      <c r="T222" s="43">
        <v>61</v>
      </c>
      <c r="U222" s="46" t="str">
        <f t="shared" si="46"/>
        <v>jAN</v>
      </c>
      <c r="V222" s="42">
        <v>61</v>
      </c>
      <c r="W222" s="47">
        <f t="shared" si="47"/>
        <v>115</v>
      </c>
      <c r="X222" s="48">
        <f t="shared" si="48"/>
        <v>1.8852459016393444</v>
      </c>
      <c r="Y222" s="47" t="str">
        <f t="shared" si="49"/>
        <v>GROWTH</v>
      </c>
      <c r="Z222" s="138">
        <v>0</v>
      </c>
      <c r="AA222" s="133"/>
      <c r="AB222" s="138" t="s">
        <v>121</v>
      </c>
      <c r="AC222" s="27"/>
    </row>
    <row r="223" spans="1:29" s="139" customFormat="1" ht="13.8">
      <c r="A223" s="138" t="s">
        <v>121</v>
      </c>
      <c r="B223" s="144" t="s">
        <v>613</v>
      </c>
      <c r="C223" s="144" t="s">
        <v>679</v>
      </c>
      <c r="D223" s="144">
        <v>1000004063</v>
      </c>
      <c r="E223" s="144" t="s">
        <v>680</v>
      </c>
      <c r="F223" s="137">
        <v>45498</v>
      </c>
      <c r="G223" s="40" t="str">
        <f t="shared" si="38"/>
        <v>Targeted Dealer</v>
      </c>
      <c r="H223" s="40"/>
      <c r="I223" s="41">
        <v>422.5</v>
      </c>
      <c r="J223" s="41">
        <f t="shared" si="39"/>
        <v>422.5</v>
      </c>
      <c r="K223" s="43">
        <v>423</v>
      </c>
      <c r="L223" s="43">
        <f t="shared" si="40"/>
        <v>-0.5</v>
      </c>
      <c r="M223" s="43">
        <f t="shared" si="41"/>
        <v>100.11834319526628</v>
      </c>
      <c r="N223" s="42">
        <v>446</v>
      </c>
      <c r="O223" s="45" t="str">
        <f t="shared" si="42"/>
        <v>DEC</v>
      </c>
      <c r="P223" s="42">
        <v>446</v>
      </c>
      <c r="Q223" s="44">
        <f t="shared" si="43"/>
        <v>-23</v>
      </c>
      <c r="R223" s="45">
        <f t="shared" si="44"/>
        <v>-5.1569506726457437E-2</v>
      </c>
      <c r="S223" s="44" t="str">
        <f t="shared" si="45"/>
        <v>DEGROWTH</v>
      </c>
      <c r="T223" s="43">
        <v>369.15</v>
      </c>
      <c r="U223" s="46" t="str">
        <f t="shared" si="46"/>
        <v>jAN</v>
      </c>
      <c r="V223" s="42">
        <v>369.15</v>
      </c>
      <c r="W223" s="47">
        <f t="shared" si="47"/>
        <v>53.850000000000023</v>
      </c>
      <c r="X223" s="48">
        <f t="shared" si="48"/>
        <v>0.14587566030069077</v>
      </c>
      <c r="Y223" s="47" t="str">
        <f t="shared" si="49"/>
        <v>GROWTH</v>
      </c>
      <c r="Z223" s="138">
        <v>0</v>
      </c>
      <c r="AA223" s="133"/>
      <c r="AB223" s="138" t="s">
        <v>121</v>
      </c>
      <c r="AC223" s="27"/>
    </row>
    <row r="224" spans="1:29" s="139" customFormat="1" ht="13.8">
      <c r="A224" s="138" t="s">
        <v>121</v>
      </c>
      <c r="B224" s="144" t="s">
        <v>613</v>
      </c>
      <c r="C224" s="144" t="s">
        <v>681</v>
      </c>
      <c r="D224" s="144">
        <v>1000004075</v>
      </c>
      <c r="E224" s="144" t="s">
        <v>682</v>
      </c>
      <c r="F224" s="137">
        <v>45506</v>
      </c>
      <c r="G224" s="40" t="str">
        <f t="shared" si="38"/>
        <v>Targeted Dealer</v>
      </c>
      <c r="H224" s="40"/>
      <c r="I224" s="41">
        <v>20</v>
      </c>
      <c r="J224" s="41">
        <f t="shared" si="39"/>
        <v>20</v>
      </c>
      <c r="K224" s="43">
        <v>20</v>
      </c>
      <c r="L224" s="43">
        <f t="shared" si="40"/>
        <v>0</v>
      </c>
      <c r="M224" s="43">
        <f t="shared" si="41"/>
        <v>100</v>
      </c>
      <c r="N224" s="42">
        <v>15</v>
      </c>
      <c r="O224" s="45" t="str">
        <f t="shared" si="42"/>
        <v>DEC</v>
      </c>
      <c r="P224" s="42">
        <v>15</v>
      </c>
      <c r="Q224" s="44">
        <f t="shared" si="43"/>
        <v>5</v>
      </c>
      <c r="R224" s="45">
        <f t="shared" si="44"/>
        <v>0.33333333333333326</v>
      </c>
      <c r="S224" s="44" t="str">
        <f t="shared" si="45"/>
        <v>GROWTH</v>
      </c>
      <c r="T224" s="43">
        <v>20</v>
      </c>
      <c r="U224" s="46" t="str">
        <f t="shared" si="46"/>
        <v>jAN</v>
      </c>
      <c r="V224" s="42">
        <v>20</v>
      </c>
      <c r="W224" s="47">
        <f t="shared" si="47"/>
        <v>0</v>
      </c>
      <c r="X224" s="48">
        <f t="shared" si="48"/>
        <v>0</v>
      </c>
      <c r="Y224" s="47" t="str">
        <f t="shared" si="49"/>
        <v>GROWTH</v>
      </c>
      <c r="Z224" s="138">
        <v>0</v>
      </c>
      <c r="AA224" s="133"/>
      <c r="AB224" s="138" t="s">
        <v>121</v>
      </c>
      <c r="AC224" s="27"/>
    </row>
    <row r="225" spans="1:29" s="139" customFormat="1" ht="13.8">
      <c r="A225" s="133" t="s">
        <v>121</v>
      </c>
      <c r="B225" s="141" t="s">
        <v>22</v>
      </c>
      <c r="C225" s="135" t="s">
        <v>685</v>
      </c>
      <c r="D225" s="135">
        <v>1000000413</v>
      </c>
      <c r="E225" s="136" t="s">
        <v>686</v>
      </c>
      <c r="F225" s="137">
        <v>38741</v>
      </c>
      <c r="G225" s="40" t="str">
        <f t="shared" si="38"/>
        <v>-</v>
      </c>
      <c r="H225" s="40"/>
      <c r="I225" s="41">
        <v>0</v>
      </c>
      <c r="J225" s="41">
        <f t="shared" si="39"/>
        <v>0</v>
      </c>
      <c r="K225" s="43">
        <v>0</v>
      </c>
      <c r="L225" s="43">
        <f t="shared" si="40"/>
        <v>0</v>
      </c>
      <c r="M225" s="43" t="str">
        <f t="shared" si="41"/>
        <v>-</v>
      </c>
      <c r="N225" s="42">
        <v>0</v>
      </c>
      <c r="O225" s="45" t="str">
        <f t="shared" si="42"/>
        <v>DEC</v>
      </c>
      <c r="P225" s="42">
        <v>0</v>
      </c>
      <c r="Q225" s="44">
        <f t="shared" si="43"/>
        <v>0</v>
      </c>
      <c r="R225" s="45" t="str">
        <f t="shared" si="44"/>
        <v xml:space="preserve"> </v>
      </c>
      <c r="S225" s="44" t="b">
        <f t="shared" si="45"/>
        <v>0</v>
      </c>
      <c r="T225" s="43">
        <v>0</v>
      </c>
      <c r="U225" s="46" t="str">
        <f t="shared" si="46"/>
        <v>jAN</v>
      </c>
      <c r="V225" s="42">
        <v>0</v>
      </c>
      <c r="W225" s="47">
        <f t="shared" si="47"/>
        <v>0</v>
      </c>
      <c r="X225" s="48">
        <f t="shared" si="48"/>
        <v>0</v>
      </c>
      <c r="Y225" s="47" t="b">
        <f t="shared" si="49"/>
        <v>0</v>
      </c>
      <c r="Z225" s="138">
        <v>0</v>
      </c>
      <c r="AA225" s="133"/>
      <c r="AB225" s="133" t="s">
        <v>121</v>
      </c>
      <c r="AC225" s="27"/>
    </row>
    <row r="226" spans="1:29" s="139" customFormat="1" ht="13.8">
      <c r="A226" s="133" t="s">
        <v>121</v>
      </c>
      <c r="B226" s="141" t="s">
        <v>22</v>
      </c>
      <c r="C226" s="135" t="s">
        <v>687</v>
      </c>
      <c r="D226" s="135">
        <v>1000000418</v>
      </c>
      <c r="E226" s="136" t="s">
        <v>688</v>
      </c>
      <c r="F226" s="137">
        <v>39958</v>
      </c>
      <c r="G226" s="40" t="str">
        <f t="shared" si="38"/>
        <v>Targeted Dealer</v>
      </c>
      <c r="H226" s="40"/>
      <c r="I226" s="41">
        <v>250</v>
      </c>
      <c r="J226" s="41">
        <f t="shared" si="39"/>
        <v>250</v>
      </c>
      <c r="K226" s="43">
        <v>220</v>
      </c>
      <c r="L226" s="43">
        <f t="shared" si="40"/>
        <v>30</v>
      </c>
      <c r="M226" s="43">
        <f t="shared" si="41"/>
        <v>88</v>
      </c>
      <c r="N226" s="42">
        <v>212.5</v>
      </c>
      <c r="O226" s="45" t="str">
        <f t="shared" si="42"/>
        <v>DEC</v>
      </c>
      <c r="P226" s="42">
        <v>212.5</v>
      </c>
      <c r="Q226" s="44">
        <f t="shared" si="43"/>
        <v>7.5</v>
      </c>
      <c r="R226" s="45">
        <f t="shared" si="44"/>
        <v>3.529411764705892E-2</v>
      </c>
      <c r="S226" s="44" t="str">
        <f t="shared" si="45"/>
        <v>GROWTH</v>
      </c>
      <c r="T226" s="43">
        <v>151</v>
      </c>
      <c r="U226" s="46" t="str">
        <f t="shared" si="46"/>
        <v>jAN</v>
      </c>
      <c r="V226" s="42">
        <v>151</v>
      </c>
      <c r="W226" s="47">
        <f t="shared" si="47"/>
        <v>69</v>
      </c>
      <c r="X226" s="48">
        <f t="shared" si="48"/>
        <v>0.45695364238410585</v>
      </c>
      <c r="Y226" s="47" t="str">
        <f t="shared" si="49"/>
        <v>GROWTH</v>
      </c>
      <c r="Z226" s="138">
        <v>0</v>
      </c>
      <c r="AA226" s="133"/>
      <c r="AB226" s="133" t="s">
        <v>121</v>
      </c>
      <c r="AC226" s="27"/>
    </row>
    <row r="227" spans="1:29" s="139" customFormat="1" ht="13.8">
      <c r="A227" s="133" t="s">
        <v>121</v>
      </c>
      <c r="B227" s="141" t="s">
        <v>22</v>
      </c>
      <c r="C227" s="135" t="s">
        <v>689</v>
      </c>
      <c r="D227" s="135">
        <v>1000000404</v>
      </c>
      <c r="E227" s="136" t="s">
        <v>690</v>
      </c>
      <c r="F227" s="137">
        <v>39963</v>
      </c>
      <c r="G227" s="40" t="str">
        <f t="shared" si="38"/>
        <v>Targeted Dealer</v>
      </c>
      <c r="H227" s="40"/>
      <c r="I227" s="41">
        <v>100</v>
      </c>
      <c r="J227" s="41">
        <f t="shared" si="39"/>
        <v>100</v>
      </c>
      <c r="K227" s="43">
        <v>127.5</v>
      </c>
      <c r="L227" s="43">
        <f t="shared" si="40"/>
        <v>-27.5</v>
      </c>
      <c r="M227" s="43">
        <f t="shared" si="41"/>
        <v>127.5</v>
      </c>
      <c r="N227" s="42">
        <v>108.5</v>
      </c>
      <c r="O227" s="45" t="str">
        <f t="shared" si="42"/>
        <v>DEC</v>
      </c>
      <c r="P227" s="42">
        <v>108.5</v>
      </c>
      <c r="Q227" s="44">
        <f t="shared" si="43"/>
        <v>19</v>
      </c>
      <c r="R227" s="45">
        <f t="shared" si="44"/>
        <v>0.1751152073732718</v>
      </c>
      <c r="S227" s="44" t="str">
        <f t="shared" si="45"/>
        <v>GROWTH</v>
      </c>
      <c r="T227" s="43">
        <v>47</v>
      </c>
      <c r="U227" s="46" t="str">
        <f t="shared" si="46"/>
        <v>jAN</v>
      </c>
      <c r="V227" s="42">
        <v>47</v>
      </c>
      <c r="W227" s="47">
        <f t="shared" si="47"/>
        <v>80.5</v>
      </c>
      <c r="X227" s="48">
        <f t="shared" si="48"/>
        <v>1.7127659574468086</v>
      </c>
      <c r="Y227" s="47" t="str">
        <f t="shared" si="49"/>
        <v>GROWTH</v>
      </c>
      <c r="Z227" s="138">
        <v>0</v>
      </c>
      <c r="AA227" s="133"/>
      <c r="AB227" s="133" t="s">
        <v>121</v>
      </c>
      <c r="AC227" s="27"/>
    </row>
    <row r="228" spans="1:29" s="139" customFormat="1" ht="13.8">
      <c r="A228" s="133" t="s">
        <v>121</v>
      </c>
      <c r="B228" s="141" t="s">
        <v>22</v>
      </c>
      <c r="C228" s="135" t="s">
        <v>691</v>
      </c>
      <c r="D228" s="135">
        <v>1000000401</v>
      </c>
      <c r="E228" s="136" t="s">
        <v>692</v>
      </c>
      <c r="F228" s="137">
        <v>40011</v>
      </c>
      <c r="G228" s="40" t="str">
        <f t="shared" si="38"/>
        <v>Targeted Dealer</v>
      </c>
      <c r="H228" s="40"/>
      <c r="I228" s="41">
        <v>400</v>
      </c>
      <c r="J228" s="41">
        <f t="shared" si="39"/>
        <v>400</v>
      </c>
      <c r="K228" s="43">
        <v>272</v>
      </c>
      <c r="L228" s="43">
        <f t="shared" si="40"/>
        <v>128</v>
      </c>
      <c r="M228" s="43">
        <f t="shared" si="41"/>
        <v>68</v>
      </c>
      <c r="N228" s="42">
        <v>368</v>
      </c>
      <c r="O228" s="45" t="str">
        <f t="shared" si="42"/>
        <v>DEC</v>
      </c>
      <c r="P228" s="42">
        <v>368</v>
      </c>
      <c r="Q228" s="44">
        <f t="shared" si="43"/>
        <v>-96</v>
      </c>
      <c r="R228" s="45">
        <f t="shared" si="44"/>
        <v>-0.26086956521739135</v>
      </c>
      <c r="S228" s="44" t="str">
        <f t="shared" si="45"/>
        <v>DEGROWTH</v>
      </c>
      <c r="T228" s="43">
        <v>238.05</v>
      </c>
      <c r="U228" s="46" t="str">
        <f t="shared" si="46"/>
        <v>jAN</v>
      </c>
      <c r="V228" s="42">
        <v>238.05</v>
      </c>
      <c r="W228" s="47">
        <f t="shared" si="47"/>
        <v>33.949999999999989</v>
      </c>
      <c r="X228" s="48">
        <f t="shared" si="48"/>
        <v>0.14261709724847726</v>
      </c>
      <c r="Y228" s="47" t="str">
        <f t="shared" si="49"/>
        <v>GROWTH</v>
      </c>
      <c r="Z228" s="138">
        <v>0</v>
      </c>
      <c r="AA228" s="133"/>
      <c r="AB228" s="133" t="s">
        <v>121</v>
      </c>
      <c r="AC228" s="27"/>
    </row>
    <row r="229" spans="1:29" s="139" customFormat="1" ht="13.8">
      <c r="A229" s="133" t="s">
        <v>121</v>
      </c>
      <c r="B229" s="141" t="s">
        <v>22</v>
      </c>
      <c r="C229" s="140" t="s">
        <v>693</v>
      </c>
      <c r="D229" s="135">
        <v>1000000407</v>
      </c>
      <c r="E229" s="136" t="s">
        <v>694</v>
      </c>
      <c r="F229" s="137">
        <v>40176</v>
      </c>
      <c r="G229" s="40" t="str">
        <f t="shared" si="38"/>
        <v>Targeted Dealer</v>
      </c>
      <c r="H229" s="40"/>
      <c r="I229" s="41">
        <v>200</v>
      </c>
      <c r="J229" s="41">
        <f t="shared" si="39"/>
        <v>200</v>
      </c>
      <c r="K229" s="43">
        <v>53.5</v>
      </c>
      <c r="L229" s="43">
        <f t="shared" si="40"/>
        <v>146.5</v>
      </c>
      <c r="M229" s="43">
        <f t="shared" si="41"/>
        <v>26.75</v>
      </c>
      <c r="N229" s="42">
        <v>202</v>
      </c>
      <c r="O229" s="45" t="str">
        <f t="shared" si="42"/>
        <v>DEC</v>
      </c>
      <c r="P229" s="42">
        <v>202</v>
      </c>
      <c r="Q229" s="44">
        <f t="shared" si="43"/>
        <v>-148.5</v>
      </c>
      <c r="R229" s="45">
        <f t="shared" si="44"/>
        <v>-0.73514851485148514</v>
      </c>
      <c r="S229" s="44" t="str">
        <f t="shared" si="45"/>
        <v>DEGROWTH</v>
      </c>
      <c r="T229" s="43">
        <v>176</v>
      </c>
      <c r="U229" s="46" t="str">
        <f t="shared" si="46"/>
        <v>jAN</v>
      </c>
      <c r="V229" s="42">
        <v>176</v>
      </c>
      <c r="W229" s="47">
        <f t="shared" si="47"/>
        <v>-122.5</v>
      </c>
      <c r="X229" s="48">
        <f t="shared" si="48"/>
        <v>-0.69602272727272729</v>
      </c>
      <c r="Y229" s="47" t="str">
        <f t="shared" si="49"/>
        <v>DEGROWTH</v>
      </c>
      <c r="Z229" s="138">
        <v>0</v>
      </c>
      <c r="AA229" s="133"/>
      <c r="AB229" s="133" t="s">
        <v>121</v>
      </c>
      <c r="AC229" s="27"/>
    </row>
    <row r="230" spans="1:29" s="139" customFormat="1" ht="13.8">
      <c r="A230" s="133" t="s">
        <v>121</v>
      </c>
      <c r="B230" s="141" t="s">
        <v>22</v>
      </c>
      <c r="C230" s="135" t="s">
        <v>695</v>
      </c>
      <c r="D230" s="135">
        <v>1000000423</v>
      </c>
      <c r="E230" s="136" t="s">
        <v>696</v>
      </c>
      <c r="F230" s="137">
        <v>40411</v>
      </c>
      <c r="G230" s="40" t="str">
        <f t="shared" si="38"/>
        <v>Targeted Dealer</v>
      </c>
      <c r="H230" s="40"/>
      <c r="I230" s="41">
        <v>150</v>
      </c>
      <c r="J230" s="41">
        <f t="shared" si="39"/>
        <v>150</v>
      </c>
      <c r="K230" s="43">
        <v>91</v>
      </c>
      <c r="L230" s="43">
        <f t="shared" si="40"/>
        <v>59</v>
      </c>
      <c r="M230" s="43">
        <f t="shared" si="41"/>
        <v>60.666666666666664</v>
      </c>
      <c r="N230" s="42">
        <v>0</v>
      </c>
      <c r="O230" s="45" t="str">
        <f t="shared" si="42"/>
        <v>DEC</v>
      </c>
      <c r="P230" s="42">
        <v>0</v>
      </c>
      <c r="Q230" s="44">
        <f t="shared" si="43"/>
        <v>91</v>
      </c>
      <c r="R230" s="45" t="str">
        <f t="shared" si="44"/>
        <v xml:space="preserve"> </v>
      </c>
      <c r="S230" s="44" t="b">
        <f t="shared" si="45"/>
        <v>0</v>
      </c>
      <c r="T230" s="43">
        <v>95</v>
      </c>
      <c r="U230" s="46" t="str">
        <f t="shared" si="46"/>
        <v>jAN</v>
      </c>
      <c r="V230" s="42">
        <v>95</v>
      </c>
      <c r="W230" s="47">
        <f t="shared" si="47"/>
        <v>-4</v>
      </c>
      <c r="X230" s="48">
        <f t="shared" si="48"/>
        <v>-4.2105263157894757E-2</v>
      </c>
      <c r="Y230" s="47" t="str">
        <f t="shared" si="49"/>
        <v>DEGROWTH</v>
      </c>
      <c r="Z230" s="138">
        <v>0</v>
      </c>
      <c r="AA230" s="133"/>
      <c r="AB230" s="133" t="s">
        <v>121</v>
      </c>
      <c r="AC230" s="27"/>
    </row>
    <row r="231" spans="1:29" s="139" customFormat="1" ht="13.8">
      <c r="A231" s="133" t="s">
        <v>121</v>
      </c>
      <c r="B231" s="141" t="s">
        <v>22</v>
      </c>
      <c r="C231" s="135" t="s">
        <v>699</v>
      </c>
      <c r="D231" s="135">
        <v>1000000417</v>
      </c>
      <c r="E231" s="136" t="s">
        <v>700</v>
      </c>
      <c r="F231" s="137">
        <v>41687</v>
      </c>
      <c r="G231" s="40" t="str">
        <f t="shared" si="38"/>
        <v>Targeted Dealer</v>
      </c>
      <c r="H231" s="40"/>
      <c r="I231" s="41">
        <v>800</v>
      </c>
      <c r="J231" s="41">
        <f t="shared" si="39"/>
        <v>800</v>
      </c>
      <c r="K231" s="43">
        <v>768.5</v>
      </c>
      <c r="L231" s="43">
        <f t="shared" si="40"/>
        <v>31.5</v>
      </c>
      <c r="M231" s="43">
        <f t="shared" si="41"/>
        <v>96.0625</v>
      </c>
      <c r="N231" s="42">
        <v>657.5</v>
      </c>
      <c r="O231" s="45" t="str">
        <f t="shared" si="42"/>
        <v>DEC</v>
      </c>
      <c r="P231" s="42">
        <v>657.5</v>
      </c>
      <c r="Q231" s="44">
        <f t="shared" si="43"/>
        <v>111</v>
      </c>
      <c r="R231" s="45">
        <f t="shared" si="44"/>
        <v>0.16882129277566538</v>
      </c>
      <c r="S231" s="44" t="str">
        <f t="shared" si="45"/>
        <v>GROWTH</v>
      </c>
      <c r="T231" s="43">
        <v>609</v>
      </c>
      <c r="U231" s="46" t="str">
        <f t="shared" si="46"/>
        <v>jAN</v>
      </c>
      <c r="V231" s="42">
        <v>609</v>
      </c>
      <c r="W231" s="47">
        <f t="shared" si="47"/>
        <v>159.5</v>
      </c>
      <c r="X231" s="48">
        <f t="shared" si="48"/>
        <v>0.26190476190476186</v>
      </c>
      <c r="Y231" s="47" t="str">
        <f t="shared" si="49"/>
        <v>GROWTH</v>
      </c>
      <c r="Z231" s="138">
        <v>0</v>
      </c>
      <c r="AA231" s="133"/>
      <c r="AB231" s="133" t="s">
        <v>121</v>
      </c>
      <c r="AC231" s="27"/>
    </row>
    <row r="232" spans="1:29" s="139" customFormat="1" ht="13.8">
      <c r="A232" s="133" t="s">
        <v>121</v>
      </c>
      <c r="B232" s="141" t="s">
        <v>22</v>
      </c>
      <c r="C232" s="135" t="s">
        <v>705</v>
      </c>
      <c r="D232" s="135">
        <v>1000000397</v>
      </c>
      <c r="E232" s="136" t="s">
        <v>706</v>
      </c>
      <c r="F232" s="137">
        <v>42081</v>
      </c>
      <c r="G232" s="40" t="str">
        <f t="shared" si="38"/>
        <v>Targeted Dealer</v>
      </c>
      <c r="H232" s="40"/>
      <c r="I232" s="41">
        <v>100</v>
      </c>
      <c r="J232" s="41">
        <f t="shared" si="39"/>
        <v>100</v>
      </c>
      <c r="K232" s="43">
        <v>40</v>
      </c>
      <c r="L232" s="43">
        <f t="shared" si="40"/>
        <v>60</v>
      </c>
      <c r="M232" s="43">
        <f t="shared" si="41"/>
        <v>40</v>
      </c>
      <c r="N232" s="42">
        <v>61.5</v>
      </c>
      <c r="O232" s="45" t="str">
        <f t="shared" si="42"/>
        <v>DEC</v>
      </c>
      <c r="P232" s="42">
        <v>61.5</v>
      </c>
      <c r="Q232" s="44">
        <f t="shared" si="43"/>
        <v>-21.5</v>
      </c>
      <c r="R232" s="45">
        <f t="shared" si="44"/>
        <v>-0.34959349593495936</v>
      </c>
      <c r="S232" s="44" t="str">
        <f t="shared" si="45"/>
        <v>DEGROWTH</v>
      </c>
      <c r="T232" s="43">
        <v>20</v>
      </c>
      <c r="U232" s="46" t="str">
        <f t="shared" si="46"/>
        <v>jAN</v>
      </c>
      <c r="V232" s="42">
        <v>20</v>
      </c>
      <c r="W232" s="47">
        <f t="shared" si="47"/>
        <v>20</v>
      </c>
      <c r="X232" s="48">
        <f t="shared" si="48"/>
        <v>1</v>
      </c>
      <c r="Y232" s="47" t="str">
        <f t="shared" si="49"/>
        <v>GROWTH</v>
      </c>
      <c r="Z232" s="138">
        <v>0</v>
      </c>
      <c r="AA232" s="133"/>
      <c r="AB232" s="133" t="s">
        <v>121</v>
      </c>
      <c r="AC232" s="27"/>
    </row>
    <row r="233" spans="1:29" s="139" customFormat="1" ht="13.8">
      <c r="A233" s="133" t="s">
        <v>121</v>
      </c>
      <c r="B233" s="141" t="s">
        <v>22</v>
      </c>
      <c r="C233" s="135" t="s">
        <v>709</v>
      </c>
      <c r="D233" s="135">
        <v>1000000395</v>
      </c>
      <c r="E233" s="136" t="s">
        <v>710</v>
      </c>
      <c r="F233" s="137">
        <v>42405</v>
      </c>
      <c r="G233" s="40" t="str">
        <f t="shared" si="38"/>
        <v>Targeted Dealer</v>
      </c>
      <c r="H233" s="40"/>
      <c r="I233" s="41">
        <v>450</v>
      </c>
      <c r="J233" s="41">
        <f t="shared" si="39"/>
        <v>450</v>
      </c>
      <c r="K233" s="43">
        <v>352.75</v>
      </c>
      <c r="L233" s="43">
        <f t="shared" si="40"/>
        <v>97.25</v>
      </c>
      <c r="M233" s="43">
        <f t="shared" si="41"/>
        <v>78.388888888888886</v>
      </c>
      <c r="N233" s="42">
        <v>408.5</v>
      </c>
      <c r="O233" s="45" t="str">
        <f t="shared" si="42"/>
        <v>DEC</v>
      </c>
      <c r="P233" s="42">
        <v>408.5</v>
      </c>
      <c r="Q233" s="44">
        <f t="shared" si="43"/>
        <v>-55.75</v>
      </c>
      <c r="R233" s="45">
        <f t="shared" si="44"/>
        <v>-0.13647490820073438</v>
      </c>
      <c r="S233" s="44" t="str">
        <f t="shared" si="45"/>
        <v>DEGROWTH</v>
      </c>
      <c r="T233" s="43">
        <v>299</v>
      </c>
      <c r="U233" s="46" t="str">
        <f t="shared" si="46"/>
        <v>jAN</v>
      </c>
      <c r="V233" s="42">
        <v>299</v>
      </c>
      <c r="W233" s="47">
        <f t="shared" si="47"/>
        <v>53.75</v>
      </c>
      <c r="X233" s="48">
        <f t="shared" si="48"/>
        <v>0.17976588628762546</v>
      </c>
      <c r="Y233" s="47" t="str">
        <f t="shared" si="49"/>
        <v>GROWTH</v>
      </c>
      <c r="Z233" s="138">
        <v>0</v>
      </c>
      <c r="AA233" s="133"/>
      <c r="AB233" s="133" t="s">
        <v>121</v>
      </c>
      <c r="AC233" s="27"/>
    </row>
    <row r="234" spans="1:29" s="139" customFormat="1" ht="13.8">
      <c r="A234" s="133" t="s">
        <v>121</v>
      </c>
      <c r="B234" s="141" t="s">
        <v>22</v>
      </c>
      <c r="C234" s="135" t="s">
        <v>711</v>
      </c>
      <c r="D234" s="135">
        <v>1000000416</v>
      </c>
      <c r="E234" s="136" t="s">
        <v>712</v>
      </c>
      <c r="F234" s="137">
        <v>42445</v>
      </c>
      <c r="G234" s="40" t="str">
        <f t="shared" si="38"/>
        <v>Targeted Dealer</v>
      </c>
      <c r="H234" s="40"/>
      <c r="I234" s="41">
        <v>150</v>
      </c>
      <c r="J234" s="41">
        <f t="shared" si="39"/>
        <v>150</v>
      </c>
      <c r="K234" s="43">
        <v>125</v>
      </c>
      <c r="L234" s="43">
        <f t="shared" si="40"/>
        <v>25</v>
      </c>
      <c r="M234" s="43">
        <f t="shared" si="41"/>
        <v>83.333333333333329</v>
      </c>
      <c r="N234" s="42">
        <v>128</v>
      </c>
      <c r="O234" s="45" t="str">
        <f t="shared" si="42"/>
        <v>DEC</v>
      </c>
      <c r="P234" s="42">
        <v>128</v>
      </c>
      <c r="Q234" s="44">
        <f t="shared" si="43"/>
        <v>-3</v>
      </c>
      <c r="R234" s="45">
        <f t="shared" si="44"/>
        <v>-2.34375E-2</v>
      </c>
      <c r="S234" s="44" t="str">
        <f t="shared" si="45"/>
        <v>DEGROWTH</v>
      </c>
      <c r="T234" s="43">
        <v>106.5</v>
      </c>
      <c r="U234" s="46" t="str">
        <f t="shared" si="46"/>
        <v>jAN</v>
      </c>
      <c r="V234" s="42">
        <v>106.5</v>
      </c>
      <c r="W234" s="47">
        <f t="shared" si="47"/>
        <v>18.5</v>
      </c>
      <c r="X234" s="48">
        <f t="shared" si="48"/>
        <v>0.17370892018779349</v>
      </c>
      <c r="Y234" s="47" t="str">
        <f t="shared" si="49"/>
        <v>GROWTH</v>
      </c>
      <c r="Z234" s="138">
        <v>0</v>
      </c>
      <c r="AA234" s="133"/>
      <c r="AB234" s="133" t="s">
        <v>121</v>
      </c>
      <c r="AC234" s="27"/>
    </row>
    <row r="235" spans="1:29" s="139" customFormat="1" ht="13.8">
      <c r="A235" s="133" t="s">
        <v>121</v>
      </c>
      <c r="B235" s="141" t="s">
        <v>22</v>
      </c>
      <c r="C235" s="135" t="s">
        <v>713</v>
      </c>
      <c r="D235" s="135">
        <v>1000000415</v>
      </c>
      <c r="E235" s="136" t="s">
        <v>714</v>
      </c>
      <c r="F235" s="137">
        <v>42465</v>
      </c>
      <c r="G235" s="40" t="str">
        <f t="shared" si="38"/>
        <v>Targeted Dealer</v>
      </c>
      <c r="H235" s="40"/>
      <c r="I235" s="41">
        <v>600</v>
      </c>
      <c r="J235" s="41">
        <f t="shared" si="39"/>
        <v>600</v>
      </c>
      <c r="K235" s="43">
        <v>606</v>
      </c>
      <c r="L235" s="43">
        <f t="shared" si="40"/>
        <v>-6</v>
      </c>
      <c r="M235" s="43">
        <f t="shared" si="41"/>
        <v>101</v>
      </c>
      <c r="N235" s="42">
        <v>600</v>
      </c>
      <c r="O235" s="45" t="str">
        <f t="shared" si="42"/>
        <v>DEC</v>
      </c>
      <c r="P235" s="42">
        <v>600</v>
      </c>
      <c r="Q235" s="44">
        <f t="shared" si="43"/>
        <v>6</v>
      </c>
      <c r="R235" s="45">
        <f t="shared" si="44"/>
        <v>1.0000000000000009E-2</v>
      </c>
      <c r="S235" s="44" t="str">
        <f t="shared" si="45"/>
        <v>GROWTH</v>
      </c>
      <c r="T235" s="43">
        <v>520</v>
      </c>
      <c r="U235" s="46" t="str">
        <f t="shared" si="46"/>
        <v>jAN</v>
      </c>
      <c r="V235" s="42">
        <v>520</v>
      </c>
      <c r="W235" s="47">
        <f t="shared" si="47"/>
        <v>86</v>
      </c>
      <c r="X235" s="48">
        <f t="shared" si="48"/>
        <v>0.16538461538461546</v>
      </c>
      <c r="Y235" s="47" t="str">
        <f t="shared" si="49"/>
        <v>GROWTH</v>
      </c>
      <c r="Z235" s="138">
        <v>0</v>
      </c>
      <c r="AA235" s="133"/>
      <c r="AB235" s="133" t="s">
        <v>121</v>
      </c>
      <c r="AC235" s="27"/>
    </row>
    <row r="236" spans="1:29" s="139" customFormat="1" ht="13.8">
      <c r="A236" s="133" t="s">
        <v>121</v>
      </c>
      <c r="B236" s="141" t="s">
        <v>22</v>
      </c>
      <c r="C236" s="135" t="s">
        <v>715</v>
      </c>
      <c r="D236" s="135">
        <v>1000000393</v>
      </c>
      <c r="E236" s="136" t="s">
        <v>716</v>
      </c>
      <c r="F236" s="137">
        <v>42528</v>
      </c>
      <c r="G236" s="40" t="str">
        <f t="shared" si="38"/>
        <v>Targeted Dealer</v>
      </c>
      <c r="H236" s="40"/>
      <c r="I236" s="41">
        <v>130</v>
      </c>
      <c r="J236" s="41">
        <f t="shared" si="39"/>
        <v>130</v>
      </c>
      <c r="K236" s="43">
        <v>80</v>
      </c>
      <c r="L236" s="43">
        <f t="shared" si="40"/>
        <v>50</v>
      </c>
      <c r="M236" s="43">
        <f t="shared" si="41"/>
        <v>61.538461538461533</v>
      </c>
      <c r="N236" s="42">
        <v>80</v>
      </c>
      <c r="O236" s="45" t="str">
        <f t="shared" si="42"/>
        <v>DEC</v>
      </c>
      <c r="P236" s="42">
        <v>80</v>
      </c>
      <c r="Q236" s="44">
        <f t="shared" si="43"/>
        <v>0</v>
      </c>
      <c r="R236" s="45">
        <f t="shared" si="44"/>
        <v>0</v>
      </c>
      <c r="S236" s="44" t="str">
        <f t="shared" si="45"/>
        <v>GROWTH</v>
      </c>
      <c r="T236" s="43">
        <v>75</v>
      </c>
      <c r="U236" s="46" t="str">
        <f t="shared" si="46"/>
        <v>jAN</v>
      </c>
      <c r="V236" s="42">
        <v>75</v>
      </c>
      <c r="W236" s="47">
        <f t="shared" si="47"/>
        <v>5</v>
      </c>
      <c r="X236" s="48">
        <f t="shared" si="48"/>
        <v>6.6666666666666652E-2</v>
      </c>
      <c r="Y236" s="47" t="str">
        <f t="shared" si="49"/>
        <v>GROWTH</v>
      </c>
      <c r="Z236" s="138">
        <v>0</v>
      </c>
      <c r="AA236" s="133"/>
      <c r="AB236" s="133" t="s">
        <v>121</v>
      </c>
      <c r="AC236" s="27"/>
    </row>
    <row r="237" spans="1:29" s="139" customFormat="1" ht="13.8">
      <c r="A237" s="133" t="s">
        <v>121</v>
      </c>
      <c r="B237" s="141" t="s">
        <v>22</v>
      </c>
      <c r="C237" s="135" t="s">
        <v>717</v>
      </c>
      <c r="D237" s="135">
        <v>1000000414</v>
      </c>
      <c r="E237" s="136" t="s">
        <v>718</v>
      </c>
      <c r="F237" s="137">
        <v>42606</v>
      </c>
      <c r="G237" s="40" t="str">
        <f t="shared" si="38"/>
        <v>Targeted Dealer</v>
      </c>
      <c r="H237" s="40"/>
      <c r="I237" s="41">
        <v>50</v>
      </c>
      <c r="J237" s="41">
        <f t="shared" si="39"/>
        <v>50</v>
      </c>
      <c r="K237" s="43">
        <v>0</v>
      </c>
      <c r="L237" s="43">
        <f t="shared" si="40"/>
        <v>50</v>
      </c>
      <c r="M237" s="43">
        <f t="shared" si="41"/>
        <v>0</v>
      </c>
      <c r="N237" s="42">
        <v>30</v>
      </c>
      <c r="O237" s="45" t="str">
        <f t="shared" si="42"/>
        <v>DEC</v>
      </c>
      <c r="P237" s="42">
        <v>30</v>
      </c>
      <c r="Q237" s="44">
        <f t="shared" si="43"/>
        <v>-30</v>
      </c>
      <c r="R237" s="45">
        <f t="shared" si="44"/>
        <v>-1</v>
      </c>
      <c r="S237" s="44" t="str">
        <f t="shared" si="45"/>
        <v>DEGROWTH</v>
      </c>
      <c r="T237" s="43">
        <v>23.5</v>
      </c>
      <c r="U237" s="46" t="str">
        <f t="shared" si="46"/>
        <v>jAN</v>
      </c>
      <c r="V237" s="42">
        <v>23.5</v>
      </c>
      <c r="W237" s="47">
        <f t="shared" si="47"/>
        <v>-23.5</v>
      </c>
      <c r="X237" s="48">
        <f t="shared" si="48"/>
        <v>-1</v>
      </c>
      <c r="Y237" s="47" t="str">
        <f t="shared" si="49"/>
        <v>DEGROWTH</v>
      </c>
      <c r="Z237" s="138">
        <v>0</v>
      </c>
      <c r="AA237" s="133"/>
      <c r="AB237" s="133" t="s">
        <v>121</v>
      </c>
      <c r="AC237" s="27"/>
    </row>
    <row r="238" spans="1:29" s="139" customFormat="1" ht="13.8">
      <c r="A238" s="133" t="s">
        <v>121</v>
      </c>
      <c r="B238" s="141" t="s">
        <v>22</v>
      </c>
      <c r="C238" s="135" t="s">
        <v>719</v>
      </c>
      <c r="D238" s="135">
        <v>1000000391</v>
      </c>
      <c r="E238" s="136" t="s">
        <v>720</v>
      </c>
      <c r="F238" s="137">
        <v>42697</v>
      </c>
      <c r="G238" s="40" t="str">
        <f t="shared" si="38"/>
        <v>-</v>
      </c>
      <c r="H238" s="40"/>
      <c r="I238" s="41">
        <v>0</v>
      </c>
      <c r="J238" s="41">
        <f t="shared" si="39"/>
        <v>0</v>
      </c>
      <c r="K238" s="43">
        <v>0</v>
      </c>
      <c r="L238" s="43">
        <f t="shared" si="40"/>
        <v>0</v>
      </c>
      <c r="M238" s="43" t="str">
        <f t="shared" si="41"/>
        <v>-</v>
      </c>
      <c r="N238" s="42">
        <v>0</v>
      </c>
      <c r="O238" s="45" t="str">
        <f t="shared" si="42"/>
        <v>DEC</v>
      </c>
      <c r="P238" s="42">
        <v>0</v>
      </c>
      <c r="Q238" s="44">
        <f t="shared" si="43"/>
        <v>0</v>
      </c>
      <c r="R238" s="45" t="str">
        <f t="shared" si="44"/>
        <v xml:space="preserve"> </v>
      </c>
      <c r="S238" s="44" t="b">
        <f t="shared" si="45"/>
        <v>0</v>
      </c>
      <c r="T238" s="43">
        <v>18.5</v>
      </c>
      <c r="U238" s="46" t="str">
        <f t="shared" si="46"/>
        <v>jAN</v>
      </c>
      <c r="V238" s="42">
        <v>18.5</v>
      </c>
      <c r="W238" s="47">
        <f t="shared" si="47"/>
        <v>-18.5</v>
      </c>
      <c r="X238" s="48">
        <f t="shared" si="48"/>
        <v>-1</v>
      </c>
      <c r="Y238" s="47" t="str">
        <f t="shared" si="49"/>
        <v>DEGROWTH</v>
      </c>
      <c r="Z238" s="138">
        <v>0</v>
      </c>
      <c r="AA238" s="133"/>
      <c r="AB238" s="133" t="s">
        <v>121</v>
      </c>
      <c r="AC238" s="27"/>
    </row>
    <row r="239" spans="1:29" s="139" customFormat="1" ht="13.8">
      <c r="A239" s="133" t="s">
        <v>121</v>
      </c>
      <c r="B239" s="141" t="s">
        <v>22</v>
      </c>
      <c r="C239" s="135" t="s">
        <v>721</v>
      </c>
      <c r="D239" s="135">
        <v>1000000422</v>
      </c>
      <c r="E239" s="136" t="s">
        <v>722</v>
      </c>
      <c r="F239" s="137">
        <v>42725</v>
      </c>
      <c r="G239" s="40" t="str">
        <f t="shared" si="38"/>
        <v>Targeted Dealer</v>
      </c>
      <c r="H239" s="40"/>
      <c r="I239" s="41">
        <v>550</v>
      </c>
      <c r="J239" s="41">
        <f t="shared" si="39"/>
        <v>550</v>
      </c>
      <c r="K239" s="43">
        <v>571.25</v>
      </c>
      <c r="L239" s="43">
        <f t="shared" si="40"/>
        <v>-21.25</v>
      </c>
      <c r="M239" s="43">
        <f t="shared" si="41"/>
        <v>103.86363636363636</v>
      </c>
      <c r="N239" s="42">
        <v>362</v>
      </c>
      <c r="O239" s="45" t="str">
        <f t="shared" si="42"/>
        <v>DEC</v>
      </c>
      <c r="P239" s="42">
        <v>362</v>
      </c>
      <c r="Q239" s="44">
        <f t="shared" si="43"/>
        <v>209.25</v>
      </c>
      <c r="R239" s="45">
        <f t="shared" si="44"/>
        <v>0.57803867403314912</v>
      </c>
      <c r="S239" s="44" t="str">
        <f t="shared" si="45"/>
        <v>GROWTH</v>
      </c>
      <c r="T239" s="43">
        <v>1248.2</v>
      </c>
      <c r="U239" s="46" t="str">
        <f t="shared" si="46"/>
        <v>jAN</v>
      </c>
      <c r="V239" s="42">
        <v>1248.2</v>
      </c>
      <c r="W239" s="47">
        <f t="shared" si="47"/>
        <v>-676.95</v>
      </c>
      <c r="X239" s="48">
        <f t="shared" si="48"/>
        <v>-0.54234097099823741</v>
      </c>
      <c r="Y239" s="47" t="str">
        <f t="shared" si="49"/>
        <v>DEGROWTH</v>
      </c>
      <c r="Z239" s="138">
        <v>0</v>
      </c>
      <c r="AA239" s="133"/>
      <c r="AB239" s="133" t="s">
        <v>121</v>
      </c>
      <c r="AC239" s="27"/>
    </row>
    <row r="240" spans="1:29" s="139" customFormat="1" ht="13.8">
      <c r="A240" s="133" t="s">
        <v>121</v>
      </c>
      <c r="B240" s="141" t="s">
        <v>22</v>
      </c>
      <c r="C240" s="135" t="s">
        <v>723</v>
      </c>
      <c r="D240" s="135">
        <v>1000000400</v>
      </c>
      <c r="E240" s="136" t="s">
        <v>724</v>
      </c>
      <c r="F240" s="137">
        <v>43216</v>
      </c>
      <c r="G240" s="40" t="str">
        <f t="shared" si="38"/>
        <v>Targeted Dealer</v>
      </c>
      <c r="H240" s="40"/>
      <c r="I240" s="41">
        <v>50</v>
      </c>
      <c r="J240" s="41">
        <f t="shared" si="39"/>
        <v>50</v>
      </c>
      <c r="K240" s="43">
        <v>25</v>
      </c>
      <c r="L240" s="43">
        <f t="shared" si="40"/>
        <v>25</v>
      </c>
      <c r="M240" s="43">
        <f t="shared" si="41"/>
        <v>50</v>
      </c>
      <c r="N240" s="42">
        <v>35</v>
      </c>
      <c r="O240" s="45" t="str">
        <f t="shared" si="42"/>
        <v>DEC</v>
      </c>
      <c r="P240" s="42">
        <v>35</v>
      </c>
      <c r="Q240" s="44">
        <f t="shared" si="43"/>
        <v>-10</v>
      </c>
      <c r="R240" s="45">
        <f t="shared" si="44"/>
        <v>-0.2857142857142857</v>
      </c>
      <c r="S240" s="44" t="str">
        <f t="shared" si="45"/>
        <v>DEGROWTH</v>
      </c>
      <c r="T240" s="43">
        <v>20</v>
      </c>
      <c r="U240" s="46" t="str">
        <f t="shared" si="46"/>
        <v>jAN</v>
      </c>
      <c r="V240" s="42">
        <v>20</v>
      </c>
      <c r="W240" s="47">
        <f t="shared" si="47"/>
        <v>5</v>
      </c>
      <c r="X240" s="48">
        <f t="shared" si="48"/>
        <v>0.25</v>
      </c>
      <c r="Y240" s="47" t="str">
        <f t="shared" si="49"/>
        <v>GROWTH</v>
      </c>
      <c r="Z240" s="138">
        <v>0</v>
      </c>
      <c r="AA240" s="133"/>
      <c r="AB240" s="133" t="s">
        <v>121</v>
      </c>
      <c r="AC240" s="27"/>
    </row>
    <row r="241" spans="1:29" s="139" customFormat="1" ht="13.8">
      <c r="A241" s="133" t="s">
        <v>121</v>
      </c>
      <c r="B241" s="141" t="s">
        <v>22</v>
      </c>
      <c r="C241" s="135" t="s">
        <v>725</v>
      </c>
      <c r="D241" s="135">
        <v>1000000398</v>
      </c>
      <c r="E241" s="136" t="s">
        <v>726</v>
      </c>
      <c r="F241" s="137">
        <v>43389</v>
      </c>
      <c r="G241" s="40" t="str">
        <f t="shared" si="38"/>
        <v>Targeted Dealer</v>
      </c>
      <c r="H241" s="40"/>
      <c r="I241" s="41">
        <v>600</v>
      </c>
      <c r="J241" s="41">
        <f t="shared" si="39"/>
        <v>600</v>
      </c>
      <c r="K241" s="43">
        <v>440</v>
      </c>
      <c r="L241" s="43">
        <f t="shared" si="40"/>
        <v>160</v>
      </c>
      <c r="M241" s="43">
        <f t="shared" si="41"/>
        <v>73.333333333333329</v>
      </c>
      <c r="N241" s="42">
        <v>520</v>
      </c>
      <c r="O241" s="45" t="str">
        <f t="shared" si="42"/>
        <v>DEC</v>
      </c>
      <c r="P241" s="42">
        <v>520</v>
      </c>
      <c r="Q241" s="44">
        <f t="shared" si="43"/>
        <v>-80</v>
      </c>
      <c r="R241" s="45">
        <f t="shared" si="44"/>
        <v>-0.15384615384615385</v>
      </c>
      <c r="S241" s="44" t="str">
        <f t="shared" si="45"/>
        <v>DEGROWTH</v>
      </c>
      <c r="T241" s="43">
        <v>560</v>
      </c>
      <c r="U241" s="46" t="str">
        <f t="shared" si="46"/>
        <v>jAN</v>
      </c>
      <c r="V241" s="42">
        <v>560</v>
      </c>
      <c r="W241" s="47">
        <f t="shared" si="47"/>
        <v>-120</v>
      </c>
      <c r="X241" s="48">
        <f t="shared" si="48"/>
        <v>-0.2142857142857143</v>
      </c>
      <c r="Y241" s="47" t="str">
        <f t="shared" si="49"/>
        <v>DEGROWTH</v>
      </c>
      <c r="Z241" s="138">
        <v>0</v>
      </c>
      <c r="AA241" s="133"/>
      <c r="AB241" s="133" t="s">
        <v>121</v>
      </c>
      <c r="AC241" s="27"/>
    </row>
    <row r="242" spans="1:29" s="139" customFormat="1" ht="13.8">
      <c r="A242" s="133" t="s">
        <v>121</v>
      </c>
      <c r="B242" s="141" t="s">
        <v>22</v>
      </c>
      <c r="C242" s="135" t="s">
        <v>727</v>
      </c>
      <c r="D242" s="135">
        <v>1000000901</v>
      </c>
      <c r="E242" s="136" t="s">
        <v>728</v>
      </c>
      <c r="F242" s="137">
        <v>43776</v>
      </c>
      <c r="G242" s="40" t="str">
        <f t="shared" si="38"/>
        <v>Targeted Dealer</v>
      </c>
      <c r="H242" s="40"/>
      <c r="I242" s="41">
        <v>700</v>
      </c>
      <c r="J242" s="41">
        <f t="shared" si="39"/>
        <v>700</v>
      </c>
      <c r="K242" s="43">
        <v>685.25</v>
      </c>
      <c r="L242" s="43">
        <f t="shared" si="40"/>
        <v>14.75</v>
      </c>
      <c r="M242" s="43">
        <f t="shared" si="41"/>
        <v>97.892857142857139</v>
      </c>
      <c r="N242" s="42">
        <v>566.20000000000005</v>
      </c>
      <c r="O242" s="45" t="str">
        <f t="shared" si="42"/>
        <v>DEC</v>
      </c>
      <c r="P242" s="42">
        <v>566.20000000000005</v>
      </c>
      <c r="Q242" s="44">
        <f t="shared" si="43"/>
        <v>119.04999999999995</v>
      </c>
      <c r="R242" s="45">
        <f t="shared" si="44"/>
        <v>0.21026139173436942</v>
      </c>
      <c r="S242" s="44" t="str">
        <f t="shared" si="45"/>
        <v>GROWTH</v>
      </c>
      <c r="T242" s="43">
        <v>677</v>
      </c>
      <c r="U242" s="46" t="str">
        <f t="shared" si="46"/>
        <v>jAN</v>
      </c>
      <c r="V242" s="42">
        <v>677</v>
      </c>
      <c r="W242" s="47">
        <f t="shared" si="47"/>
        <v>8.25</v>
      </c>
      <c r="X242" s="48">
        <f t="shared" si="48"/>
        <v>1.2186115214180226E-2</v>
      </c>
      <c r="Y242" s="47" t="str">
        <f t="shared" si="49"/>
        <v>GROWTH</v>
      </c>
      <c r="Z242" s="138">
        <v>0</v>
      </c>
      <c r="AA242" s="133"/>
      <c r="AB242" s="133" t="s">
        <v>121</v>
      </c>
      <c r="AC242" s="27"/>
    </row>
    <row r="243" spans="1:29" s="139" customFormat="1" ht="13.8">
      <c r="A243" s="133" t="s">
        <v>121</v>
      </c>
      <c r="B243" s="141" t="s">
        <v>22</v>
      </c>
      <c r="C243" s="135" t="s">
        <v>729</v>
      </c>
      <c r="D243" s="135">
        <v>1000000894</v>
      </c>
      <c r="E243" s="136" t="s">
        <v>730</v>
      </c>
      <c r="F243" s="137">
        <v>43788</v>
      </c>
      <c r="G243" s="40" t="str">
        <f t="shared" si="38"/>
        <v>Targeted Dealer</v>
      </c>
      <c r="H243" s="40"/>
      <c r="I243" s="41">
        <v>70</v>
      </c>
      <c r="J243" s="41">
        <f t="shared" si="39"/>
        <v>70</v>
      </c>
      <c r="K243" s="43">
        <v>30</v>
      </c>
      <c r="L243" s="43">
        <f t="shared" si="40"/>
        <v>40</v>
      </c>
      <c r="M243" s="43">
        <f t="shared" si="41"/>
        <v>42.857142857142861</v>
      </c>
      <c r="N243" s="42">
        <v>20.5</v>
      </c>
      <c r="O243" s="45" t="str">
        <f t="shared" si="42"/>
        <v>DEC</v>
      </c>
      <c r="P243" s="42">
        <v>20.5</v>
      </c>
      <c r="Q243" s="44">
        <f t="shared" si="43"/>
        <v>9.5</v>
      </c>
      <c r="R243" s="45">
        <f t="shared" si="44"/>
        <v>0.46341463414634143</v>
      </c>
      <c r="S243" s="44" t="str">
        <f t="shared" si="45"/>
        <v>GROWTH</v>
      </c>
      <c r="T243" s="43">
        <v>20</v>
      </c>
      <c r="U243" s="46" t="str">
        <f t="shared" si="46"/>
        <v>jAN</v>
      </c>
      <c r="V243" s="42">
        <v>20</v>
      </c>
      <c r="W243" s="47">
        <f t="shared" si="47"/>
        <v>10</v>
      </c>
      <c r="X243" s="48">
        <f t="shared" si="48"/>
        <v>0.5</v>
      </c>
      <c r="Y243" s="47" t="str">
        <f t="shared" si="49"/>
        <v>GROWTH</v>
      </c>
      <c r="Z243" s="138">
        <v>0</v>
      </c>
      <c r="AA243" s="133"/>
      <c r="AB243" s="133" t="s">
        <v>121</v>
      </c>
      <c r="AC243" s="27"/>
    </row>
    <row r="244" spans="1:29" s="139" customFormat="1" ht="13.8">
      <c r="A244" s="133" t="s">
        <v>121</v>
      </c>
      <c r="B244" s="141" t="s">
        <v>22</v>
      </c>
      <c r="C244" s="135" t="s">
        <v>731</v>
      </c>
      <c r="D244" s="135">
        <v>1000000389</v>
      </c>
      <c r="E244" s="136" t="s">
        <v>732</v>
      </c>
      <c r="F244" s="137">
        <v>43980</v>
      </c>
      <c r="G244" s="40" t="str">
        <f t="shared" si="38"/>
        <v>-</v>
      </c>
      <c r="H244" s="40"/>
      <c r="I244" s="41">
        <v>0</v>
      </c>
      <c r="J244" s="41">
        <f t="shared" si="39"/>
        <v>0</v>
      </c>
      <c r="K244" s="43">
        <v>0</v>
      </c>
      <c r="L244" s="43">
        <f t="shared" si="40"/>
        <v>0</v>
      </c>
      <c r="M244" s="43" t="str">
        <f t="shared" si="41"/>
        <v>-</v>
      </c>
      <c r="N244" s="42">
        <v>0</v>
      </c>
      <c r="O244" s="45" t="str">
        <f t="shared" si="42"/>
        <v>DEC</v>
      </c>
      <c r="P244" s="42">
        <v>0</v>
      </c>
      <c r="Q244" s="44">
        <f t="shared" si="43"/>
        <v>0</v>
      </c>
      <c r="R244" s="45" t="str">
        <f t="shared" si="44"/>
        <v xml:space="preserve"> </v>
      </c>
      <c r="S244" s="44" t="b">
        <f t="shared" si="45"/>
        <v>0</v>
      </c>
      <c r="T244" s="43">
        <v>20</v>
      </c>
      <c r="U244" s="46" t="str">
        <f t="shared" si="46"/>
        <v>jAN</v>
      </c>
      <c r="V244" s="42">
        <v>20</v>
      </c>
      <c r="W244" s="47">
        <f t="shared" si="47"/>
        <v>-20</v>
      </c>
      <c r="X244" s="48">
        <f t="shared" si="48"/>
        <v>-1</v>
      </c>
      <c r="Y244" s="47" t="str">
        <f t="shared" si="49"/>
        <v>DEGROWTH</v>
      </c>
      <c r="Z244" s="138">
        <v>1</v>
      </c>
      <c r="AA244" s="133"/>
      <c r="AB244" s="133" t="s">
        <v>121</v>
      </c>
      <c r="AC244" s="27"/>
    </row>
    <row r="245" spans="1:29" s="139" customFormat="1" ht="13.8">
      <c r="A245" s="133" t="s">
        <v>121</v>
      </c>
      <c r="B245" s="141" t="s">
        <v>22</v>
      </c>
      <c r="C245" s="135" t="s">
        <v>733</v>
      </c>
      <c r="D245" s="135">
        <v>1000000893</v>
      </c>
      <c r="E245" s="136" t="s">
        <v>734</v>
      </c>
      <c r="F245" s="137">
        <v>43987</v>
      </c>
      <c r="G245" s="40" t="str">
        <f t="shared" si="38"/>
        <v>Targeted Dealer</v>
      </c>
      <c r="H245" s="40"/>
      <c r="I245" s="41">
        <v>60</v>
      </c>
      <c r="J245" s="41">
        <f t="shared" si="39"/>
        <v>60</v>
      </c>
      <c r="K245" s="43">
        <v>44.5</v>
      </c>
      <c r="L245" s="43">
        <f t="shared" si="40"/>
        <v>15.5</v>
      </c>
      <c r="M245" s="43">
        <f t="shared" si="41"/>
        <v>74.166666666666671</v>
      </c>
      <c r="N245" s="42">
        <v>52</v>
      </c>
      <c r="O245" s="45" t="str">
        <f t="shared" si="42"/>
        <v>DEC</v>
      </c>
      <c r="P245" s="42">
        <v>52</v>
      </c>
      <c r="Q245" s="44">
        <f t="shared" si="43"/>
        <v>-7.5</v>
      </c>
      <c r="R245" s="45">
        <f t="shared" si="44"/>
        <v>-0.14423076923076927</v>
      </c>
      <c r="S245" s="44" t="str">
        <f t="shared" si="45"/>
        <v>DEGROWTH</v>
      </c>
      <c r="T245" s="43">
        <v>50</v>
      </c>
      <c r="U245" s="46" t="str">
        <f t="shared" si="46"/>
        <v>jAN</v>
      </c>
      <c r="V245" s="42">
        <v>50</v>
      </c>
      <c r="W245" s="47">
        <f t="shared" si="47"/>
        <v>-5.5</v>
      </c>
      <c r="X245" s="48">
        <f t="shared" si="48"/>
        <v>-0.10999999999999999</v>
      </c>
      <c r="Y245" s="47" t="str">
        <f t="shared" si="49"/>
        <v>DEGROWTH</v>
      </c>
      <c r="Z245" s="138">
        <v>0</v>
      </c>
      <c r="AA245" s="133"/>
      <c r="AB245" s="133" t="s">
        <v>121</v>
      </c>
      <c r="AC245" s="27"/>
    </row>
    <row r="246" spans="1:29" s="139" customFormat="1" ht="13.8">
      <c r="A246" s="133" t="s">
        <v>121</v>
      </c>
      <c r="B246" s="141" t="s">
        <v>22</v>
      </c>
      <c r="C246" s="135" t="s">
        <v>735</v>
      </c>
      <c r="D246" s="135">
        <v>1000000890</v>
      </c>
      <c r="E246" s="136" t="s">
        <v>736</v>
      </c>
      <c r="F246" s="137">
        <v>44068</v>
      </c>
      <c r="G246" s="40" t="str">
        <f t="shared" si="38"/>
        <v>Targeted Dealer</v>
      </c>
      <c r="H246" s="40"/>
      <c r="I246" s="41">
        <v>90</v>
      </c>
      <c r="J246" s="41">
        <f t="shared" si="39"/>
        <v>90</v>
      </c>
      <c r="K246" s="43">
        <v>40</v>
      </c>
      <c r="L246" s="43">
        <f t="shared" si="40"/>
        <v>50</v>
      </c>
      <c r="M246" s="43">
        <f t="shared" si="41"/>
        <v>44.444444444444443</v>
      </c>
      <c r="N246" s="42">
        <v>30</v>
      </c>
      <c r="O246" s="45" t="str">
        <f t="shared" si="42"/>
        <v>DEC</v>
      </c>
      <c r="P246" s="42">
        <v>30</v>
      </c>
      <c r="Q246" s="44">
        <f t="shared" si="43"/>
        <v>10</v>
      </c>
      <c r="R246" s="45">
        <f t="shared" si="44"/>
        <v>0.33333333333333326</v>
      </c>
      <c r="S246" s="44" t="str">
        <f t="shared" si="45"/>
        <v>GROWTH</v>
      </c>
      <c r="T246" s="43">
        <v>50</v>
      </c>
      <c r="U246" s="46" t="str">
        <f t="shared" si="46"/>
        <v>jAN</v>
      </c>
      <c r="V246" s="42">
        <v>50</v>
      </c>
      <c r="W246" s="47">
        <f t="shared" si="47"/>
        <v>-10</v>
      </c>
      <c r="X246" s="48">
        <f t="shared" si="48"/>
        <v>-0.19999999999999996</v>
      </c>
      <c r="Y246" s="47" t="str">
        <f t="shared" si="49"/>
        <v>DEGROWTH</v>
      </c>
      <c r="Z246" s="138">
        <v>0</v>
      </c>
      <c r="AA246" s="133"/>
      <c r="AB246" s="133" t="s">
        <v>121</v>
      </c>
      <c r="AC246" s="27"/>
    </row>
    <row r="247" spans="1:29" s="139" customFormat="1" ht="13.8">
      <c r="A247" s="133" t="s">
        <v>121</v>
      </c>
      <c r="B247" s="141" t="s">
        <v>22</v>
      </c>
      <c r="C247" s="135" t="s">
        <v>737</v>
      </c>
      <c r="D247" s="135">
        <v>1000000895</v>
      </c>
      <c r="E247" s="136" t="s">
        <v>738</v>
      </c>
      <c r="F247" s="137">
        <v>44110</v>
      </c>
      <c r="G247" s="40" t="str">
        <f t="shared" si="38"/>
        <v>Targeted Dealer</v>
      </c>
      <c r="H247" s="40"/>
      <c r="I247" s="41">
        <v>60</v>
      </c>
      <c r="J247" s="41">
        <f t="shared" si="39"/>
        <v>60</v>
      </c>
      <c r="K247" s="43">
        <v>0</v>
      </c>
      <c r="L247" s="43">
        <f t="shared" si="40"/>
        <v>60</v>
      </c>
      <c r="M247" s="43">
        <f t="shared" si="41"/>
        <v>0</v>
      </c>
      <c r="N247" s="42">
        <v>40</v>
      </c>
      <c r="O247" s="45" t="str">
        <f t="shared" si="42"/>
        <v>DEC</v>
      </c>
      <c r="P247" s="42">
        <v>40</v>
      </c>
      <c r="Q247" s="44">
        <f t="shared" si="43"/>
        <v>-40</v>
      </c>
      <c r="R247" s="45">
        <f t="shared" si="44"/>
        <v>-1</v>
      </c>
      <c r="S247" s="44" t="str">
        <f t="shared" si="45"/>
        <v>DEGROWTH</v>
      </c>
      <c r="T247" s="43">
        <v>33</v>
      </c>
      <c r="U247" s="46" t="str">
        <f t="shared" si="46"/>
        <v>jAN</v>
      </c>
      <c r="V247" s="42">
        <v>33</v>
      </c>
      <c r="W247" s="47">
        <f t="shared" si="47"/>
        <v>-33</v>
      </c>
      <c r="X247" s="48">
        <f t="shared" si="48"/>
        <v>-1</v>
      </c>
      <c r="Y247" s="47" t="str">
        <f t="shared" si="49"/>
        <v>DEGROWTH</v>
      </c>
      <c r="Z247" s="138">
        <v>0</v>
      </c>
      <c r="AA247" s="133"/>
      <c r="AB247" s="133" t="s">
        <v>121</v>
      </c>
      <c r="AC247" s="27"/>
    </row>
    <row r="248" spans="1:29" s="139" customFormat="1" ht="13.8">
      <c r="A248" s="133" t="s">
        <v>121</v>
      </c>
      <c r="B248" s="141" t="s">
        <v>22</v>
      </c>
      <c r="C248" s="135" t="s">
        <v>743</v>
      </c>
      <c r="D248" s="135">
        <v>1000002846</v>
      </c>
      <c r="E248" s="140" t="s">
        <v>744</v>
      </c>
      <c r="F248" s="137">
        <v>44767</v>
      </c>
      <c r="G248" s="40" t="str">
        <f t="shared" si="38"/>
        <v>Targeted Dealer</v>
      </c>
      <c r="H248" s="40"/>
      <c r="I248" s="41">
        <v>50</v>
      </c>
      <c r="J248" s="41">
        <f t="shared" si="39"/>
        <v>50</v>
      </c>
      <c r="K248" s="43">
        <v>20</v>
      </c>
      <c r="L248" s="43">
        <f t="shared" si="40"/>
        <v>30</v>
      </c>
      <c r="M248" s="43">
        <f t="shared" si="41"/>
        <v>40</v>
      </c>
      <c r="N248" s="42">
        <v>30</v>
      </c>
      <c r="O248" s="45" t="str">
        <f t="shared" si="42"/>
        <v>DEC</v>
      </c>
      <c r="P248" s="42">
        <v>30</v>
      </c>
      <c r="Q248" s="44">
        <f t="shared" si="43"/>
        <v>-10</v>
      </c>
      <c r="R248" s="45">
        <f t="shared" si="44"/>
        <v>-0.33333333333333337</v>
      </c>
      <c r="S248" s="44" t="str">
        <f t="shared" si="45"/>
        <v>DEGROWTH</v>
      </c>
      <c r="T248" s="43">
        <v>20</v>
      </c>
      <c r="U248" s="46" t="str">
        <f t="shared" si="46"/>
        <v>jAN</v>
      </c>
      <c r="V248" s="42">
        <v>20</v>
      </c>
      <c r="W248" s="47">
        <f t="shared" si="47"/>
        <v>0</v>
      </c>
      <c r="X248" s="48">
        <f t="shared" si="48"/>
        <v>0</v>
      </c>
      <c r="Y248" s="47" t="str">
        <f t="shared" si="49"/>
        <v>GROWTH</v>
      </c>
      <c r="Z248" s="138">
        <v>0</v>
      </c>
      <c r="AA248" s="133"/>
      <c r="AB248" s="133" t="s">
        <v>121</v>
      </c>
      <c r="AC248" s="27"/>
    </row>
    <row r="249" spans="1:29" s="139" customFormat="1" ht="13.8">
      <c r="A249" s="133" t="s">
        <v>121</v>
      </c>
      <c r="B249" s="141" t="s">
        <v>22</v>
      </c>
      <c r="C249" s="135" t="s">
        <v>745</v>
      </c>
      <c r="D249" s="135">
        <v>1000002980</v>
      </c>
      <c r="E249" s="140" t="s">
        <v>746</v>
      </c>
      <c r="F249" s="137">
        <v>44830</v>
      </c>
      <c r="G249" s="40" t="str">
        <f t="shared" si="38"/>
        <v>Targeted Dealer</v>
      </c>
      <c r="H249" s="40"/>
      <c r="I249" s="41">
        <v>70</v>
      </c>
      <c r="J249" s="41">
        <f t="shared" si="39"/>
        <v>70</v>
      </c>
      <c r="K249" s="43">
        <v>50</v>
      </c>
      <c r="L249" s="43">
        <f t="shared" si="40"/>
        <v>20</v>
      </c>
      <c r="M249" s="43">
        <f t="shared" si="41"/>
        <v>71.428571428571431</v>
      </c>
      <c r="N249" s="42">
        <v>35</v>
      </c>
      <c r="O249" s="45" t="str">
        <f t="shared" si="42"/>
        <v>DEC</v>
      </c>
      <c r="P249" s="42">
        <v>35</v>
      </c>
      <c r="Q249" s="44">
        <f t="shared" si="43"/>
        <v>15</v>
      </c>
      <c r="R249" s="45">
        <f t="shared" si="44"/>
        <v>0.4285714285714286</v>
      </c>
      <c r="S249" s="44" t="str">
        <f t="shared" si="45"/>
        <v>GROWTH</v>
      </c>
      <c r="T249" s="43">
        <v>42.5</v>
      </c>
      <c r="U249" s="46" t="str">
        <f t="shared" si="46"/>
        <v>jAN</v>
      </c>
      <c r="V249" s="42">
        <v>42.5</v>
      </c>
      <c r="W249" s="47">
        <f t="shared" si="47"/>
        <v>7.5</v>
      </c>
      <c r="X249" s="48">
        <f t="shared" si="48"/>
        <v>0.17647058823529416</v>
      </c>
      <c r="Y249" s="47" t="str">
        <f t="shared" si="49"/>
        <v>GROWTH</v>
      </c>
      <c r="Z249" s="138">
        <v>0</v>
      </c>
      <c r="AA249" s="133"/>
      <c r="AB249" s="133" t="s">
        <v>121</v>
      </c>
      <c r="AC249" s="27"/>
    </row>
    <row r="250" spans="1:29" s="139" customFormat="1" ht="13.8">
      <c r="A250" s="133" t="s">
        <v>121</v>
      </c>
      <c r="B250" s="141" t="s">
        <v>22</v>
      </c>
      <c r="C250" s="135" t="s">
        <v>748</v>
      </c>
      <c r="D250" s="135">
        <v>1000003186</v>
      </c>
      <c r="E250" s="140" t="s">
        <v>749</v>
      </c>
      <c r="F250" s="137">
        <v>44923</v>
      </c>
      <c r="G250" s="40" t="str">
        <f t="shared" si="38"/>
        <v>Targeted Dealer</v>
      </c>
      <c r="H250" s="40"/>
      <c r="I250" s="41">
        <v>180</v>
      </c>
      <c r="J250" s="41">
        <f t="shared" si="39"/>
        <v>180</v>
      </c>
      <c r="K250" s="43">
        <v>80</v>
      </c>
      <c r="L250" s="43">
        <f t="shared" si="40"/>
        <v>100</v>
      </c>
      <c r="M250" s="43">
        <f t="shared" si="41"/>
        <v>44.444444444444443</v>
      </c>
      <c r="N250" s="42">
        <v>25</v>
      </c>
      <c r="O250" s="45" t="str">
        <f t="shared" si="42"/>
        <v>DEC</v>
      </c>
      <c r="P250" s="42">
        <v>25</v>
      </c>
      <c r="Q250" s="44">
        <f t="shared" si="43"/>
        <v>55</v>
      </c>
      <c r="R250" s="45">
        <f t="shared" si="44"/>
        <v>2.2000000000000002</v>
      </c>
      <c r="S250" s="44" t="str">
        <f t="shared" si="45"/>
        <v>GROWTH</v>
      </c>
      <c r="T250" s="43">
        <v>163</v>
      </c>
      <c r="U250" s="46" t="str">
        <f t="shared" si="46"/>
        <v>jAN</v>
      </c>
      <c r="V250" s="42">
        <v>163</v>
      </c>
      <c r="W250" s="47">
        <f t="shared" si="47"/>
        <v>-83</v>
      </c>
      <c r="X250" s="48">
        <f t="shared" si="48"/>
        <v>-0.50920245398773001</v>
      </c>
      <c r="Y250" s="47" t="str">
        <f t="shared" si="49"/>
        <v>DEGROWTH</v>
      </c>
      <c r="Z250" s="138">
        <v>0</v>
      </c>
      <c r="AA250" s="133"/>
      <c r="AB250" s="133" t="s">
        <v>121</v>
      </c>
      <c r="AC250" s="27"/>
    </row>
    <row r="251" spans="1:29" s="139" customFormat="1" ht="13.8">
      <c r="A251" s="133" t="s">
        <v>121</v>
      </c>
      <c r="B251" s="141" t="s">
        <v>22</v>
      </c>
      <c r="C251" s="135" t="s">
        <v>750</v>
      </c>
      <c r="D251" s="135">
        <v>1000003398</v>
      </c>
      <c r="E251" s="140" t="s">
        <v>751</v>
      </c>
      <c r="F251" s="137">
        <v>44985</v>
      </c>
      <c r="G251" s="40" t="str">
        <f t="shared" si="38"/>
        <v>Targeted Dealer</v>
      </c>
      <c r="H251" s="40"/>
      <c r="I251" s="41">
        <v>40</v>
      </c>
      <c r="J251" s="41">
        <f t="shared" si="39"/>
        <v>40</v>
      </c>
      <c r="K251" s="43">
        <v>25</v>
      </c>
      <c r="L251" s="43">
        <f t="shared" si="40"/>
        <v>15</v>
      </c>
      <c r="M251" s="43">
        <f t="shared" si="41"/>
        <v>62.5</v>
      </c>
      <c r="N251" s="42">
        <v>0</v>
      </c>
      <c r="O251" s="45" t="str">
        <f t="shared" si="42"/>
        <v>DEC</v>
      </c>
      <c r="P251" s="42">
        <v>0</v>
      </c>
      <c r="Q251" s="44">
        <f t="shared" si="43"/>
        <v>25</v>
      </c>
      <c r="R251" s="45" t="str">
        <f t="shared" si="44"/>
        <v xml:space="preserve"> </v>
      </c>
      <c r="S251" s="44" t="b">
        <f t="shared" si="45"/>
        <v>0</v>
      </c>
      <c r="T251" s="43">
        <v>0</v>
      </c>
      <c r="U251" s="46" t="str">
        <f t="shared" si="46"/>
        <v>jAN</v>
      </c>
      <c r="V251" s="42">
        <v>0</v>
      </c>
      <c r="W251" s="47">
        <f t="shared" si="47"/>
        <v>25</v>
      </c>
      <c r="X251" s="48">
        <f t="shared" si="48"/>
        <v>0</v>
      </c>
      <c r="Y251" s="47" t="b">
        <f t="shared" si="49"/>
        <v>0</v>
      </c>
      <c r="Z251" s="138">
        <v>0</v>
      </c>
      <c r="AA251" s="133"/>
      <c r="AB251" s="133" t="s">
        <v>121</v>
      </c>
      <c r="AC251" s="27"/>
    </row>
    <row r="252" spans="1:29" s="139" customFormat="1" ht="13.8">
      <c r="A252" s="133" t="s">
        <v>121</v>
      </c>
      <c r="B252" s="141" t="s">
        <v>22</v>
      </c>
      <c r="C252" s="135" t="s">
        <v>752</v>
      </c>
      <c r="D252" s="135">
        <v>1000003447</v>
      </c>
      <c r="E252" s="140" t="s">
        <v>753</v>
      </c>
      <c r="F252" s="137">
        <v>45008</v>
      </c>
      <c r="G252" s="40" t="str">
        <f t="shared" si="38"/>
        <v>Targeted Dealer</v>
      </c>
      <c r="H252" s="40"/>
      <c r="I252" s="41">
        <v>40</v>
      </c>
      <c r="J252" s="41">
        <f t="shared" si="39"/>
        <v>40</v>
      </c>
      <c r="K252" s="43">
        <v>25</v>
      </c>
      <c r="L252" s="43">
        <f t="shared" si="40"/>
        <v>15</v>
      </c>
      <c r="M252" s="43">
        <f t="shared" si="41"/>
        <v>62.5</v>
      </c>
      <c r="N252" s="42">
        <v>0</v>
      </c>
      <c r="O252" s="45" t="str">
        <f t="shared" si="42"/>
        <v>DEC</v>
      </c>
      <c r="P252" s="42">
        <v>0</v>
      </c>
      <c r="Q252" s="44">
        <f t="shared" si="43"/>
        <v>25</v>
      </c>
      <c r="R252" s="45" t="str">
        <f t="shared" si="44"/>
        <v xml:space="preserve"> </v>
      </c>
      <c r="S252" s="44" t="b">
        <f t="shared" si="45"/>
        <v>0</v>
      </c>
      <c r="T252" s="43">
        <v>200</v>
      </c>
      <c r="U252" s="46" t="str">
        <f t="shared" si="46"/>
        <v>jAN</v>
      </c>
      <c r="V252" s="42">
        <v>200</v>
      </c>
      <c r="W252" s="47">
        <f t="shared" si="47"/>
        <v>-175</v>
      </c>
      <c r="X252" s="48">
        <f t="shared" si="48"/>
        <v>-0.875</v>
      </c>
      <c r="Y252" s="47" t="str">
        <f t="shared" si="49"/>
        <v>DEGROWTH</v>
      </c>
      <c r="Z252" s="138">
        <v>1</v>
      </c>
      <c r="AA252" s="133"/>
      <c r="AB252" s="133" t="s">
        <v>121</v>
      </c>
      <c r="AC252" s="27"/>
    </row>
    <row r="253" spans="1:29" s="139" customFormat="1" ht="13.8">
      <c r="A253" s="133" t="s">
        <v>121</v>
      </c>
      <c r="B253" s="141" t="s">
        <v>22</v>
      </c>
      <c r="C253" s="135" t="s">
        <v>754</v>
      </c>
      <c r="D253" s="135">
        <v>1000003493</v>
      </c>
      <c r="E253" s="140" t="s">
        <v>755</v>
      </c>
      <c r="F253" s="137">
        <v>45039</v>
      </c>
      <c r="G253" s="40" t="str">
        <f t="shared" si="38"/>
        <v>Targeted Dealer</v>
      </c>
      <c r="H253" s="40"/>
      <c r="I253" s="41">
        <v>30</v>
      </c>
      <c r="J253" s="41">
        <f t="shared" si="39"/>
        <v>30</v>
      </c>
      <c r="K253" s="43">
        <v>1</v>
      </c>
      <c r="L253" s="43">
        <f t="shared" si="40"/>
        <v>29</v>
      </c>
      <c r="M253" s="43">
        <f t="shared" si="41"/>
        <v>3.3333333333333335</v>
      </c>
      <c r="N253" s="42">
        <v>3.5</v>
      </c>
      <c r="O253" s="45" t="str">
        <f t="shared" si="42"/>
        <v>DEC</v>
      </c>
      <c r="P253" s="42">
        <v>3.5</v>
      </c>
      <c r="Q253" s="44">
        <f t="shared" si="43"/>
        <v>-2.5</v>
      </c>
      <c r="R253" s="45">
        <f t="shared" si="44"/>
        <v>-0.7142857142857143</v>
      </c>
      <c r="S253" s="44" t="str">
        <f t="shared" si="45"/>
        <v>DEGROWTH</v>
      </c>
      <c r="T253" s="43">
        <v>9</v>
      </c>
      <c r="U253" s="46" t="str">
        <f t="shared" si="46"/>
        <v>jAN</v>
      </c>
      <c r="V253" s="42">
        <v>9</v>
      </c>
      <c r="W253" s="47">
        <f t="shared" si="47"/>
        <v>-8</v>
      </c>
      <c r="X253" s="48">
        <f t="shared" si="48"/>
        <v>-0.88888888888888884</v>
      </c>
      <c r="Y253" s="47" t="str">
        <f t="shared" si="49"/>
        <v>DEGROWTH</v>
      </c>
      <c r="Z253" s="138">
        <v>1</v>
      </c>
      <c r="AA253" s="133"/>
      <c r="AB253" s="133" t="s">
        <v>121</v>
      </c>
      <c r="AC253" s="27"/>
    </row>
    <row r="254" spans="1:29" s="139" customFormat="1" ht="13.8">
      <c r="A254" s="138" t="s">
        <v>121</v>
      </c>
      <c r="B254" s="144" t="s">
        <v>22</v>
      </c>
      <c r="C254" s="144" t="s">
        <v>762</v>
      </c>
      <c r="D254" s="144">
        <v>1000004034</v>
      </c>
      <c r="E254" s="144" t="s">
        <v>763</v>
      </c>
      <c r="F254" s="137">
        <v>45478</v>
      </c>
      <c r="G254" s="40" t="str">
        <f t="shared" si="38"/>
        <v>Targeted Dealer</v>
      </c>
      <c r="H254" s="40"/>
      <c r="I254" s="41">
        <v>50</v>
      </c>
      <c r="J254" s="41">
        <f t="shared" si="39"/>
        <v>50</v>
      </c>
      <c r="K254" s="43">
        <v>1.5</v>
      </c>
      <c r="L254" s="43">
        <f t="shared" si="40"/>
        <v>48.5</v>
      </c>
      <c r="M254" s="43">
        <f t="shared" si="41"/>
        <v>3</v>
      </c>
      <c r="N254" s="42">
        <v>0</v>
      </c>
      <c r="O254" s="45" t="str">
        <f t="shared" si="42"/>
        <v>DEC</v>
      </c>
      <c r="P254" s="42">
        <v>0</v>
      </c>
      <c r="Q254" s="44">
        <f t="shared" si="43"/>
        <v>1.5</v>
      </c>
      <c r="R254" s="45" t="str">
        <f t="shared" si="44"/>
        <v xml:space="preserve"> </v>
      </c>
      <c r="S254" s="44" t="b">
        <f t="shared" si="45"/>
        <v>0</v>
      </c>
      <c r="T254" s="43">
        <v>3</v>
      </c>
      <c r="U254" s="46" t="str">
        <f t="shared" si="46"/>
        <v>jAN</v>
      </c>
      <c r="V254" s="42">
        <v>3</v>
      </c>
      <c r="W254" s="47">
        <f t="shared" si="47"/>
        <v>-1.5</v>
      </c>
      <c r="X254" s="48">
        <f t="shared" si="48"/>
        <v>-0.5</v>
      </c>
      <c r="Y254" s="47" t="str">
        <f t="shared" si="49"/>
        <v>DEGROWTH</v>
      </c>
      <c r="Z254" s="138">
        <v>0</v>
      </c>
      <c r="AA254" s="133"/>
      <c r="AB254" s="138" t="s">
        <v>121</v>
      </c>
      <c r="AC254" s="27"/>
    </row>
    <row r="255" spans="1:29" s="139" customFormat="1" ht="13.8">
      <c r="A255" s="133" t="s">
        <v>121</v>
      </c>
      <c r="B255" s="141" t="s">
        <v>25</v>
      </c>
      <c r="C255" s="135" t="s">
        <v>764</v>
      </c>
      <c r="D255" s="135">
        <v>1000000268</v>
      </c>
      <c r="E255" s="136" t="s">
        <v>765</v>
      </c>
      <c r="F255" s="137">
        <v>38384</v>
      </c>
      <c r="G255" s="40" t="str">
        <f t="shared" si="38"/>
        <v>Targeted Dealer</v>
      </c>
      <c r="H255" s="40"/>
      <c r="I255" s="41">
        <v>20</v>
      </c>
      <c r="J255" s="41">
        <f t="shared" si="39"/>
        <v>20</v>
      </c>
      <c r="K255" s="43">
        <v>20</v>
      </c>
      <c r="L255" s="43">
        <f t="shared" si="40"/>
        <v>0</v>
      </c>
      <c r="M255" s="43">
        <f t="shared" si="41"/>
        <v>100</v>
      </c>
      <c r="N255" s="42">
        <v>20</v>
      </c>
      <c r="O255" s="45" t="str">
        <f t="shared" si="42"/>
        <v>DEC</v>
      </c>
      <c r="P255" s="42">
        <v>20</v>
      </c>
      <c r="Q255" s="44">
        <f t="shared" si="43"/>
        <v>0</v>
      </c>
      <c r="R255" s="45">
        <f t="shared" si="44"/>
        <v>0</v>
      </c>
      <c r="S255" s="44" t="str">
        <f t="shared" si="45"/>
        <v>GROWTH</v>
      </c>
      <c r="T255" s="43">
        <v>20</v>
      </c>
      <c r="U255" s="46" t="str">
        <f t="shared" si="46"/>
        <v>jAN</v>
      </c>
      <c r="V255" s="42">
        <v>20</v>
      </c>
      <c r="W255" s="47">
        <f t="shared" si="47"/>
        <v>0</v>
      </c>
      <c r="X255" s="48">
        <f t="shared" si="48"/>
        <v>0</v>
      </c>
      <c r="Y255" s="47" t="str">
        <f t="shared" si="49"/>
        <v>GROWTH</v>
      </c>
      <c r="Z255" s="138">
        <v>0</v>
      </c>
      <c r="AA255" s="133"/>
      <c r="AB255" s="133" t="s">
        <v>121</v>
      </c>
      <c r="AC255" s="27"/>
    </row>
    <row r="256" spans="1:29" s="139" customFormat="1" ht="13.8">
      <c r="A256" s="133" t="s">
        <v>121</v>
      </c>
      <c r="B256" s="141" t="s">
        <v>25</v>
      </c>
      <c r="C256" s="135" t="s">
        <v>766</v>
      </c>
      <c r="D256" s="135">
        <v>1000000263</v>
      </c>
      <c r="E256" s="136" t="s">
        <v>767</v>
      </c>
      <c r="F256" s="137">
        <v>39562</v>
      </c>
      <c r="G256" s="40" t="str">
        <f t="shared" si="38"/>
        <v>Targeted Dealer</v>
      </c>
      <c r="H256" s="40"/>
      <c r="I256" s="41">
        <v>20</v>
      </c>
      <c r="J256" s="41">
        <f t="shared" si="39"/>
        <v>20</v>
      </c>
      <c r="K256" s="43">
        <v>30</v>
      </c>
      <c r="L256" s="43">
        <f t="shared" si="40"/>
        <v>-10</v>
      </c>
      <c r="M256" s="43">
        <f t="shared" si="41"/>
        <v>150</v>
      </c>
      <c r="N256" s="42">
        <v>0</v>
      </c>
      <c r="O256" s="45" t="str">
        <f t="shared" si="42"/>
        <v>DEC</v>
      </c>
      <c r="P256" s="42">
        <v>0</v>
      </c>
      <c r="Q256" s="44">
        <f t="shared" si="43"/>
        <v>30</v>
      </c>
      <c r="R256" s="45" t="str">
        <f t="shared" si="44"/>
        <v xml:space="preserve"> </v>
      </c>
      <c r="S256" s="44" t="b">
        <f t="shared" si="45"/>
        <v>0</v>
      </c>
      <c r="T256" s="43">
        <v>25</v>
      </c>
      <c r="U256" s="46" t="str">
        <f t="shared" si="46"/>
        <v>jAN</v>
      </c>
      <c r="V256" s="42">
        <v>25</v>
      </c>
      <c r="W256" s="47">
        <f t="shared" si="47"/>
        <v>5</v>
      </c>
      <c r="X256" s="48">
        <f t="shared" si="48"/>
        <v>0.19999999999999996</v>
      </c>
      <c r="Y256" s="47" t="str">
        <f t="shared" si="49"/>
        <v>GROWTH</v>
      </c>
      <c r="Z256" s="138">
        <v>0</v>
      </c>
      <c r="AA256" s="133"/>
      <c r="AB256" s="133" t="s">
        <v>121</v>
      </c>
      <c r="AC256" s="27"/>
    </row>
    <row r="257" spans="1:29" s="139" customFormat="1" ht="13.8">
      <c r="A257" s="133" t="s">
        <v>121</v>
      </c>
      <c r="B257" s="141" t="s">
        <v>25</v>
      </c>
      <c r="C257" s="135" t="s">
        <v>768</v>
      </c>
      <c r="D257" s="135">
        <v>1000000277</v>
      </c>
      <c r="E257" s="136" t="s">
        <v>769</v>
      </c>
      <c r="F257" s="137">
        <v>40101</v>
      </c>
      <c r="G257" s="40" t="str">
        <f t="shared" si="38"/>
        <v>Targeted Dealer</v>
      </c>
      <c r="H257" s="40"/>
      <c r="I257" s="41">
        <v>980</v>
      </c>
      <c r="J257" s="41">
        <f t="shared" si="39"/>
        <v>980</v>
      </c>
      <c r="K257" s="43">
        <v>960</v>
      </c>
      <c r="L257" s="43">
        <f t="shared" si="40"/>
        <v>20</v>
      </c>
      <c r="M257" s="43">
        <f t="shared" si="41"/>
        <v>97.959183673469383</v>
      </c>
      <c r="N257" s="42">
        <v>775</v>
      </c>
      <c r="O257" s="45" t="str">
        <f t="shared" si="42"/>
        <v>DEC</v>
      </c>
      <c r="P257" s="42">
        <v>775</v>
      </c>
      <c r="Q257" s="44">
        <f t="shared" si="43"/>
        <v>185</v>
      </c>
      <c r="R257" s="45">
        <f t="shared" si="44"/>
        <v>0.23870967741935489</v>
      </c>
      <c r="S257" s="44" t="str">
        <f t="shared" si="45"/>
        <v>GROWTH</v>
      </c>
      <c r="T257" s="43">
        <v>965</v>
      </c>
      <c r="U257" s="46" t="str">
        <f t="shared" si="46"/>
        <v>jAN</v>
      </c>
      <c r="V257" s="42">
        <v>965</v>
      </c>
      <c r="W257" s="47">
        <f t="shared" si="47"/>
        <v>-5</v>
      </c>
      <c r="X257" s="48">
        <f t="shared" si="48"/>
        <v>-5.1813471502590858E-3</v>
      </c>
      <c r="Y257" s="47" t="str">
        <f t="shared" si="49"/>
        <v>DEGROWTH</v>
      </c>
      <c r="Z257" s="138">
        <v>0</v>
      </c>
      <c r="AA257" s="133"/>
      <c r="AB257" s="133" t="s">
        <v>121</v>
      </c>
      <c r="AC257" s="27"/>
    </row>
    <row r="258" spans="1:29" s="139" customFormat="1" ht="13.8">
      <c r="A258" s="133" t="s">
        <v>121</v>
      </c>
      <c r="B258" s="141" t="s">
        <v>25</v>
      </c>
      <c r="C258" s="135" t="s">
        <v>772</v>
      </c>
      <c r="D258" s="135">
        <v>1000000261</v>
      </c>
      <c r="E258" s="136" t="s">
        <v>773</v>
      </c>
      <c r="F258" s="137">
        <v>41482</v>
      </c>
      <c r="G258" s="40" t="str">
        <f t="shared" ref="G258:G321" si="50">IF(I258&gt;0,"Targeted Dealer","-")</f>
        <v>Targeted Dealer</v>
      </c>
      <c r="H258" s="40"/>
      <c r="I258" s="41">
        <v>30</v>
      </c>
      <c r="J258" s="41">
        <f t="shared" ref="J258:J321" si="51">I258/$J$1*($J$1-$E$1)</f>
        <v>30</v>
      </c>
      <c r="K258" s="43">
        <v>0</v>
      </c>
      <c r="L258" s="43">
        <f t="shared" ref="L258:L321" si="52">I258-K258</f>
        <v>30</v>
      </c>
      <c r="M258" s="43">
        <f t="shared" ref="M258:M321" si="53">IFERROR((K258/J258%),"-")</f>
        <v>0</v>
      </c>
      <c r="N258" s="42">
        <v>0</v>
      </c>
      <c r="O258" s="45" t="str">
        <f t="shared" ref="O258:O321" si="54">IF(F258&lt;=$P$2,"DEC","")</f>
        <v>DEC</v>
      </c>
      <c r="P258" s="42">
        <v>0</v>
      </c>
      <c r="Q258" s="44">
        <f t="shared" ref="Q258:Q321" si="55">K258-P258</f>
        <v>0</v>
      </c>
      <c r="R258" s="45" t="str">
        <f t="shared" ref="R258:R321" si="56">IFERROR(IF(O258="Dec",(K258/P258-1))," ")</f>
        <v xml:space="preserve"> </v>
      </c>
      <c r="S258" s="44" t="b">
        <f t="shared" ref="S258:S321" si="57">IF(N258&gt;0,IF(O258="","-",IF(R258&lt;0%,"DEGROWTH","GROWTH")))</f>
        <v>0</v>
      </c>
      <c r="T258" s="43">
        <v>20</v>
      </c>
      <c r="U258" s="46" t="str">
        <f t="shared" ref="U258:U321" si="58">IF(F258&lt;=$V$2,"jAN","")</f>
        <v>jAN</v>
      </c>
      <c r="V258" s="42">
        <v>20</v>
      </c>
      <c r="W258" s="47">
        <f t="shared" ref="W258:W321" si="59">K258-V258</f>
        <v>-20</v>
      </c>
      <c r="X258" s="48">
        <f t="shared" ref="X258:X321" si="60">IFERROR(IF(U258="Jan",(K258/V258-1)),0)</f>
        <v>-1</v>
      </c>
      <c r="Y258" s="47" t="str">
        <f t="shared" ref="Y258:Y321" si="61">IF(T258&gt;0,IF(U258="","-",IF(X258&lt;0%,"DEGROWTH","GROWTH")))</f>
        <v>DEGROWTH</v>
      </c>
      <c r="Z258" s="138">
        <v>1</v>
      </c>
      <c r="AA258" s="133"/>
      <c r="AB258" s="133" t="s">
        <v>121</v>
      </c>
      <c r="AC258" s="27"/>
    </row>
    <row r="259" spans="1:29" s="139" customFormat="1" ht="13.8">
      <c r="A259" s="133" t="s">
        <v>121</v>
      </c>
      <c r="B259" s="141" t="s">
        <v>25</v>
      </c>
      <c r="C259" s="135" t="s">
        <v>774</v>
      </c>
      <c r="D259" s="135">
        <v>1000000262</v>
      </c>
      <c r="E259" s="136" t="s">
        <v>775</v>
      </c>
      <c r="F259" s="137">
        <v>41971</v>
      </c>
      <c r="G259" s="40" t="str">
        <f t="shared" si="50"/>
        <v>Targeted Dealer</v>
      </c>
      <c r="H259" s="40"/>
      <c r="I259" s="41">
        <v>20</v>
      </c>
      <c r="J259" s="41">
        <f t="shared" si="51"/>
        <v>20</v>
      </c>
      <c r="K259" s="43">
        <v>20</v>
      </c>
      <c r="L259" s="43">
        <f t="shared" si="52"/>
        <v>0</v>
      </c>
      <c r="M259" s="43">
        <f t="shared" si="53"/>
        <v>100</v>
      </c>
      <c r="N259" s="42">
        <v>20</v>
      </c>
      <c r="O259" s="45" t="str">
        <f t="shared" si="54"/>
        <v>DEC</v>
      </c>
      <c r="P259" s="42">
        <v>20</v>
      </c>
      <c r="Q259" s="44">
        <f t="shared" si="55"/>
        <v>0</v>
      </c>
      <c r="R259" s="45">
        <f t="shared" si="56"/>
        <v>0</v>
      </c>
      <c r="S259" s="44" t="str">
        <f t="shared" si="57"/>
        <v>GROWTH</v>
      </c>
      <c r="T259" s="43">
        <v>120</v>
      </c>
      <c r="U259" s="46" t="str">
        <f t="shared" si="58"/>
        <v>jAN</v>
      </c>
      <c r="V259" s="42">
        <v>120</v>
      </c>
      <c r="W259" s="47">
        <f t="shared" si="59"/>
        <v>-100</v>
      </c>
      <c r="X259" s="48">
        <f t="shared" si="60"/>
        <v>-0.83333333333333337</v>
      </c>
      <c r="Y259" s="47" t="str">
        <f t="shared" si="61"/>
        <v>DEGROWTH</v>
      </c>
      <c r="Z259" s="138">
        <v>1</v>
      </c>
      <c r="AA259" s="133"/>
      <c r="AB259" s="133" t="s">
        <v>121</v>
      </c>
      <c r="AC259" s="27"/>
    </row>
    <row r="260" spans="1:29" s="139" customFormat="1" ht="13.8">
      <c r="A260" s="133" t="s">
        <v>121</v>
      </c>
      <c r="B260" s="141" t="s">
        <v>25</v>
      </c>
      <c r="C260" s="135" t="s">
        <v>778</v>
      </c>
      <c r="D260" s="135">
        <v>1000000266</v>
      </c>
      <c r="E260" s="136" t="s">
        <v>779</v>
      </c>
      <c r="F260" s="137">
        <v>42522</v>
      </c>
      <c r="G260" s="40" t="str">
        <f t="shared" si="50"/>
        <v>Targeted Dealer</v>
      </c>
      <c r="H260" s="40"/>
      <c r="I260" s="41">
        <v>375</v>
      </c>
      <c r="J260" s="41">
        <f t="shared" si="51"/>
        <v>375</v>
      </c>
      <c r="K260" s="43">
        <v>425</v>
      </c>
      <c r="L260" s="43">
        <f t="shared" si="52"/>
        <v>-50</v>
      </c>
      <c r="M260" s="43">
        <f t="shared" si="53"/>
        <v>113.33333333333333</v>
      </c>
      <c r="N260" s="42">
        <v>375</v>
      </c>
      <c r="O260" s="45" t="str">
        <f t="shared" si="54"/>
        <v>DEC</v>
      </c>
      <c r="P260" s="42">
        <v>375</v>
      </c>
      <c r="Q260" s="44">
        <f t="shared" si="55"/>
        <v>50</v>
      </c>
      <c r="R260" s="45">
        <f t="shared" si="56"/>
        <v>0.1333333333333333</v>
      </c>
      <c r="S260" s="44" t="str">
        <f t="shared" si="57"/>
        <v>GROWTH</v>
      </c>
      <c r="T260" s="43">
        <v>230</v>
      </c>
      <c r="U260" s="46" t="str">
        <f t="shared" si="58"/>
        <v>jAN</v>
      </c>
      <c r="V260" s="42">
        <v>230</v>
      </c>
      <c r="W260" s="47">
        <f t="shared" si="59"/>
        <v>195</v>
      </c>
      <c r="X260" s="48">
        <f t="shared" si="60"/>
        <v>0.84782608695652173</v>
      </c>
      <c r="Y260" s="47" t="str">
        <f t="shared" si="61"/>
        <v>GROWTH</v>
      </c>
      <c r="Z260" s="138">
        <v>0</v>
      </c>
      <c r="AA260" s="133"/>
      <c r="AB260" s="133" t="s">
        <v>121</v>
      </c>
      <c r="AC260" s="27"/>
    </row>
    <row r="261" spans="1:29" s="139" customFormat="1" ht="13.8">
      <c r="A261" s="133" t="s">
        <v>121</v>
      </c>
      <c r="B261" s="141" t="s">
        <v>25</v>
      </c>
      <c r="C261" s="135" t="s">
        <v>782</v>
      </c>
      <c r="D261" s="135">
        <v>1000000260</v>
      </c>
      <c r="E261" s="136" t="s">
        <v>783</v>
      </c>
      <c r="F261" s="137">
        <v>43021</v>
      </c>
      <c r="G261" s="40" t="str">
        <f t="shared" si="50"/>
        <v>Targeted Dealer</v>
      </c>
      <c r="H261" s="40"/>
      <c r="I261" s="41">
        <v>90</v>
      </c>
      <c r="J261" s="41">
        <f t="shared" si="51"/>
        <v>90</v>
      </c>
      <c r="K261" s="43">
        <v>70</v>
      </c>
      <c r="L261" s="43">
        <f t="shared" si="52"/>
        <v>20</v>
      </c>
      <c r="M261" s="43">
        <f t="shared" si="53"/>
        <v>77.777777777777771</v>
      </c>
      <c r="N261" s="42">
        <v>100</v>
      </c>
      <c r="O261" s="45" t="str">
        <f t="shared" si="54"/>
        <v>DEC</v>
      </c>
      <c r="P261" s="42">
        <v>100</v>
      </c>
      <c r="Q261" s="44">
        <f t="shared" si="55"/>
        <v>-30</v>
      </c>
      <c r="R261" s="45">
        <f t="shared" si="56"/>
        <v>-0.30000000000000004</v>
      </c>
      <c r="S261" s="44" t="str">
        <f t="shared" si="57"/>
        <v>DEGROWTH</v>
      </c>
      <c r="T261" s="43">
        <v>63</v>
      </c>
      <c r="U261" s="46" t="str">
        <f t="shared" si="58"/>
        <v>jAN</v>
      </c>
      <c r="V261" s="42">
        <v>63</v>
      </c>
      <c r="W261" s="47">
        <f t="shared" si="59"/>
        <v>7</v>
      </c>
      <c r="X261" s="48">
        <f t="shared" si="60"/>
        <v>0.11111111111111116</v>
      </c>
      <c r="Y261" s="47" t="str">
        <f t="shared" si="61"/>
        <v>GROWTH</v>
      </c>
      <c r="Z261" s="138">
        <v>0</v>
      </c>
      <c r="AA261" s="133"/>
      <c r="AB261" s="133" t="s">
        <v>121</v>
      </c>
      <c r="AC261" s="27"/>
    </row>
    <row r="262" spans="1:29" s="139" customFormat="1" ht="13.8">
      <c r="A262" s="133" t="s">
        <v>121</v>
      </c>
      <c r="B262" s="141" t="s">
        <v>25</v>
      </c>
      <c r="C262" s="135" t="s">
        <v>784</v>
      </c>
      <c r="D262" s="135">
        <v>1000000839</v>
      </c>
      <c r="E262" s="136" t="s">
        <v>785</v>
      </c>
      <c r="F262" s="137">
        <v>43623</v>
      </c>
      <c r="G262" s="40" t="str">
        <f t="shared" si="50"/>
        <v>Targeted Dealer</v>
      </c>
      <c r="H262" s="40"/>
      <c r="I262" s="41">
        <v>30</v>
      </c>
      <c r="J262" s="41">
        <f t="shared" si="51"/>
        <v>30</v>
      </c>
      <c r="K262" s="43">
        <v>30</v>
      </c>
      <c r="L262" s="43">
        <f t="shared" si="52"/>
        <v>0</v>
      </c>
      <c r="M262" s="43">
        <f t="shared" si="53"/>
        <v>100</v>
      </c>
      <c r="N262" s="42">
        <v>30</v>
      </c>
      <c r="O262" s="45" t="str">
        <f t="shared" si="54"/>
        <v>DEC</v>
      </c>
      <c r="P262" s="42">
        <v>30</v>
      </c>
      <c r="Q262" s="44">
        <f t="shared" si="55"/>
        <v>0</v>
      </c>
      <c r="R262" s="45">
        <f t="shared" si="56"/>
        <v>0</v>
      </c>
      <c r="S262" s="44" t="str">
        <f t="shared" si="57"/>
        <v>GROWTH</v>
      </c>
      <c r="T262" s="43">
        <v>45</v>
      </c>
      <c r="U262" s="46" t="str">
        <f t="shared" si="58"/>
        <v>jAN</v>
      </c>
      <c r="V262" s="42">
        <v>45</v>
      </c>
      <c r="W262" s="47">
        <f t="shared" si="59"/>
        <v>-15</v>
      </c>
      <c r="X262" s="48">
        <f t="shared" si="60"/>
        <v>-0.33333333333333337</v>
      </c>
      <c r="Y262" s="47" t="str">
        <f t="shared" si="61"/>
        <v>DEGROWTH</v>
      </c>
      <c r="Z262" s="138">
        <v>1</v>
      </c>
      <c r="AA262" s="133"/>
      <c r="AB262" s="133" t="s">
        <v>121</v>
      </c>
      <c r="AC262" s="27"/>
    </row>
    <row r="263" spans="1:29" s="139" customFormat="1" ht="13.8">
      <c r="A263" s="133" t="s">
        <v>121</v>
      </c>
      <c r="B263" s="141" t="s">
        <v>25</v>
      </c>
      <c r="C263" s="135" t="s">
        <v>786</v>
      </c>
      <c r="D263" s="135">
        <v>1000000256</v>
      </c>
      <c r="E263" s="136" t="s">
        <v>787</v>
      </c>
      <c r="F263" s="137">
        <v>43754</v>
      </c>
      <c r="G263" s="40" t="str">
        <f t="shared" si="50"/>
        <v>Targeted Dealer</v>
      </c>
      <c r="H263" s="40"/>
      <c r="I263" s="41">
        <v>20</v>
      </c>
      <c r="J263" s="41">
        <f t="shared" si="51"/>
        <v>20</v>
      </c>
      <c r="K263" s="43">
        <v>20</v>
      </c>
      <c r="L263" s="43">
        <f t="shared" si="52"/>
        <v>0</v>
      </c>
      <c r="M263" s="43">
        <f t="shared" si="53"/>
        <v>100</v>
      </c>
      <c r="N263" s="42">
        <v>20</v>
      </c>
      <c r="O263" s="45" t="str">
        <f t="shared" si="54"/>
        <v>DEC</v>
      </c>
      <c r="P263" s="42">
        <v>20</v>
      </c>
      <c r="Q263" s="44">
        <f t="shared" si="55"/>
        <v>0</v>
      </c>
      <c r="R263" s="45">
        <f t="shared" si="56"/>
        <v>0</v>
      </c>
      <c r="S263" s="44" t="str">
        <f t="shared" si="57"/>
        <v>GROWTH</v>
      </c>
      <c r="T263" s="43">
        <v>50</v>
      </c>
      <c r="U263" s="46" t="str">
        <f t="shared" si="58"/>
        <v>jAN</v>
      </c>
      <c r="V263" s="42">
        <v>50</v>
      </c>
      <c r="W263" s="47">
        <f t="shared" si="59"/>
        <v>-30</v>
      </c>
      <c r="X263" s="48">
        <f t="shared" si="60"/>
        <v>-0.6</v>
      </c>
      <c r="Y263" s="47" t="str">
        <f t="shared" si="61"/>
        <v>DEGROWTH</v>
      </c>
      <c r="Z263" s="138">
        <v>0</v>
      </c>
      <c r="AA263" s="133"/>
      <c r="AB263" s="133" t="s">
        <v>121</v>
      </c>
      <c r="AC263" s="27"/>
    </row>
    <row r="264" spans="1:29" s="139" customFormat="1" ht="13.8">
      <c r="A264" s="133" t="s">
        <v>121</v>
      </c>
      <c r="B264" s="141" t="s">
        <v>25</v>
      </c>
      <c r="C264" s="135" t="s">
        <v>788</v>
      </c>
      <c r="D264" s="135">
        <v>1000000265</v>
      </c>
      <c r="E264" s="136" t="s">
        <v>789</v>
      </c>
      <c r="F264" s="137">
        <v>43893</v>
      </c>
      <c r="G264" s="40" t="str">
        <f t="shared" si="50"/>
        <v>Targeted Dealer</v>
      </c>
      <c r="H264" s="40"/>
      <c r="I264" s="41">
        <v>30</v>
      </c>
      <c r="J264" s="41">
        <f t="shared" si="51"/>
        <v>30</v>
      </c>
      <c r="K264" s="43">
        <v>0</v>
      </c>
      <c r="L264" s="43">
        <f t="shared" si="52"/>
        <v>30</v>
      </c>
      <c r="M264" s="43">
        <f t="shared" si="53"/>
        <v>0</v>
      </c>
      <c r="N264" s="42">
        <v>30</v>
      </c>
      <c r="O264" s="45" t="str">
        <f t="shared" si="54"/>
        <v>DEC</v>
      </c>
      <c r="P264" s="42">
        <v>30</v>
      </c>
      <c r="Q264" s="44">
        <f t="shared" si="55"/>
        <v>-30</v>
      </c>
      <c r="R264" s="45">
        <f t="shared" si="56"/>
        <v>-1</v>
      </c>
      <c r="S264" s="44" t="str">
        <f t="shared" si="57"/>
        <v>DEGROWTH</v>
      </c>
      <c r="T264" s="43">
        <v>25</v>
      </c>
      <c r="U264" s="46" t="str">
        <f t="shared" si="58"/>
        <v>jAN</v>
      </c>
      <c r="V264" s="42">
        <v>25</v>
      </c>
      <c r="W264" s="47">
        <f t="shared" si="59"/>
        <v>-25</v>
      </c>
      <c r="X264" s="48">
        <f t="shared" si="60"/>
        <v>-1</v>
      </c>
      <c r="Y264" s="47" t="str">
        <f t="shared" si="61"/>
        <v>DEGROWTH</v>
      </c>
      <c r="Z264" s="138">
        <v>0</v>
      </c>
      <c r="AA264" s="133"/>
      <c r="AB264" s="133" t="s">
        <v>121</v>
      </c>
      <c r="AC264" s="27"/>
    </row>
    <row r="265" spans="1:29" s="139" customFormat="1" ht="13.8">
      <c r="A265" s="133" t="s">
        <v>121</v>
      </c>
      <c r="B265" s="141" t="s">
        <v>25</v>
      </c>
      <c r="C265" s="135" t="s">
        <v>790</v>
      </c>
      <c r="D265" s="135">
        <v>1000000258</v>
      </c>
      <c r="E265" s="136" t="s">
        <v>791</v>
      </c>
      <c r="F265" s="137">
        <v>44001</v>
      </c>
      <c r="G265" s="40" t="str">
        <f t="shared" si="50"/>
        <v>Targeted Dealer</v>
      </c>
      <c r="H265" s="40"/>
      <c r="I265" s="41">
        <v>100</v>
      </c>
      <c r="J265" s="41">
        <f t="shared" si="51"/>
        <v>100</v>
      </c>
      <c r="K265" s="43">
        <v>80</v>
      </c>
      <c r="L265" s="43">
        <f t="shared" si="52"/>
        <v>20</v>
      </c>
      <c r="M265" s="43">
        <f t="shared" si="53"/>
        <v>80</v>
      </c>
      <c r="N265" s="42">
        <v>70</v>
      </c>
      <c r="O265" s="45" t="str">
        <f t="shared" si="54"/>
        <v>DEC</v>
      </c>
      <c r="P265" s="42">
        <v>70</v>
      </c>
      <c r="Q265" s="44">
        <f t="shared" si="55"/>
        <v>10</v>
      </c>
      <c r="R265" s="45">
        <f t="shared" si="56"/>
        <v>0.14285714285714279</v>
      </c>
      <c r="S265" s="44" t="str">
        <f t="shared" si="57"/>
        <v>GROWTH</v>
      </c>
      <c r="T265" s="43">
        <v>80</v>
      </c>
      <c r="U265" s="46" t="str">
        <f t="shared" si="58"/>
        <v>jAN</v>
      </c>
      <c r="V265" s="42">
        <v>80</v>
      </c>
      <c r="W265" s="47">
        <f t="shared" si="59"/>
        <v>0</v>
      </c>
      <c r="X265" s="48">
        <f t="shared" si="60"/>
        <v>0</v>
      </c>
      <c r="Y265" s="47" t="str">
        <f t="shared" si="61"/>
        <v>GROWTH</v>
      </c>
      <c r="Z265" s="138">
        <v>0</v>
      </c>
      <c r="AA265" s="133"/>
      <c r="AB265" s="133" t="s">
        <v>121</v>
      </c>
      <c r="AC265" s="27"/>
    </row>
    <row r="266" spans="1:29" s="139" customFormat="1" ht="13.8">
      <c r="A266" s="133" t="s">
        <v>121</v>
      </c>
      <c r="B266" s="141" t="s">
        <v>25</v>
      </c>
      <c r="C266" s="135" t="s">
        <v>792</v>
      </c>
      <c r="D266" s="135">
        <v>1000000279</v>
      </c>
      <c r="E266" s="136" t="s">
        <v>793</v>
      </c>
      <c r="F266" s="137">
        <v>44144</v>
      </c>
      <c r="G266" s="40" t="str">
        <f t="shared" si="50"/>
        <v>Targeted Dealer</v>
      </c>
      <c r="H266" s="40"/>
      <c r="I266" s="41">
        <v>30</v>
      </c>
      <c r="J266" s="41">
        <f t="shared" si="51"/>
        <v>30</v>
      </c>
      <c r="K266" s="43">
        <v>20</v>
      </c>
      <c r="L266" s="43">
        <f t="shared" si="52"/>
        <v>10</v>
      </c>
      <c r="M266" s="43">
        <f t="shared" si="53"/>
        <v>66.666666666666671</v>
      </c>
      <c r="N266" s="42">
        <v>20</v>
      </c>
      <c r="O266" s="45" t="str">
        <f t="shared" si="54"/>
        <v>DEC</v>
      </c>
      <c r="P266" s="42">
        <v>20</v>
      </c>
      <c r="Q266" s="44">
        <f t="shared" si="55"/>
        <v>0</v>
      </c>
      <c r="R266" s="45">
        <f t="shared" si="56"/>
        <v>0</v>
      </c>
      <c r="S266" s="44" t="str">
        <f t="shared" si="57"/>
        <v>GROWTH</v>
      </c>
      <c r="T266" s="43">
        <v>40</v>
      </c>
      <c r="U266" s="46" t="str">
        <f t="shared" si="58"/>
        <v>jAN</v>
      </c>
      <c r="V266" s="42">
        <v>40</v>
      </c>
      <c r="W266" s="47">
        <f t="shared" si="59"/>
        <v>-20</v>
      </c>
      <c r="X266" s="48">
        <f t="shared" si="60"/>
        <v>-0.5</v>
      </c>
      <c r="Y266" s="47" t="str">
        <f t="shared" si="61"/>
        <v>DEGROWTH</v>
      </c>
      <c r="Z266" s="138">
        <v>0</v>
      </c>
      <c r="AA266" s="133"/>
      <c r="AB266" s="133" t="s">
        <v>121</v>
      </c>
      <c r="AC266" s="27"/>
    </row>
    <row r="267" spans="1:29" s="139" customFormat="1" ht="13.8">
      <c r="A267" s="133" t="s">
        <v>121</v>
      </c>
      <c r="B267" s="141" t="s">
        <v>25</v>
      </c>
      <c r="C267" s="135" t="s">
        <v>794</v>
      </c>
      <c r="D267" s="135">
        <v>1000000272</v>
      </c>
      <c r="E267" s="136" t="s">
        <v>795</v>
      </c>
      <c r="F267" s="137">
        <v>44321</v>
      </c>
      <c r="G267" s="40" t="str">
        <f t="shared" si="50"/>
        <v>Targeted Dealer</v>
      </c>
      <c r="H267" s="40"/>
      <c r="I267" s="41">
        <v>120</v>
      </c>
      <c r="J267" s="41">
        <f t="shared" si="51"/>
        <v>120</v>
      </c>
      <c r="K267" s="43">
        <v>125</v>
      </c>
      <c r="L267" s="43">
        <f t="shared" si="52"/>
        <v>-5</v>
      </c>
      <c r="M267" s="43">
        <f t="shared" si="53"/>
        <v>104.16666666666667</v>
      </c>
      <c r="N267" s="42">
        <v>140</v>
      </c>
      <c r="O267" s="45" t="str">
        <f t="shared" si="54"/>
        <v>DEC</v>
      </c>
      <c r="P267" s="42">
        <v>140</v>
      </c>
      <c r="Q267" s="44">
        <f t="shared" si="55"/>
        <v>-15</v>
      </c>
      <c r="R267" s="45">
        <f t="shared" si="56"/>
        <v>-0.1071428571428571</v>
      </c>
      <c r="S267" s="44" t="str">
        <f t="shared" si="57"/>
        <v>DEGROWTH</v>
      </c>
      <c r="T267" s="43">
        <v>120</v>
      </c>
      <c r="U267" s="46" t="str">
        <f t="shared" si="58"/>
        <v>jAN</v>
      </c>
      <c r="V267" s="42">
        <v>120</v>
      </c>
      <c r="W267" s="47">
        <f t="shared" si="59"/>
        <v>5</v>
      </c>
      <c r="X267" s="48">
        <f t="shared" si="60"/>
        <v>4.1666666666666741E-2</v>
      </c>
      <c r="Y267" s="47" t="str">
        <f t="shared" si="61"/>
        <v>GROWTH</v>
      </c>
      <c r="Z267" s="138">
        <v>0</v>
      </c>
      <c r="AA267" s="133"/>
      <c r="AB267" s="133" t="s">
        <v>121</v>
      </c>
      <c r="AC267" s="27"/>
    </row>
    <row r="268" spans="1:29" s="139" customFormat="1" ht="13.8">
      <c r="A268" s="133" t="s">
        <v>121</v>
      </c>
      <c r="B268" s="141" t="s">
        <v>25</v>
      </c>
      <c r="C268" s="135" t="s">
        <v>796</v>
      </c>
      <c r="D268" s="135">
        <v>1000000278</v>
      </c>
      <c r="E268" s="136" t="s">
        <v>797</v>
      </c>
      <c r="F268" s="137">
        <v>44468</v>
      </c>
      <c r="G268" s="40" t="str">
        <f t="shared" si="50"/>
        <v>Targeted Dealer</v>
      </c>
      <c r="H268" s="40"/>
      <c r="I268" s="41">
        <v>20</v>
      </c>
      <c r="J268" s="41">
        <f t="shared" si="51"/>
        <v>20</v>
      </c>
      <c r="K268" s="43">
        <v>0</v>
      </c>
      <c r="L268" s="43">
        <f t="shared" si="52"/>
        <v>20</v>
      </c>
      <c r="M268" s="43">
        <f t="shared" si="53"/>
        <v>0</v>
      </c>
      <c r="N268" s="42">
        <v>20</v>
      </c>
      <c r="O268" s="45" t="str">
        <f t="shared" si="54"/>
        <v>DEC</v>
      </c>
      <c r="P268" s="42">
        <v>20</v>
      </c>
      <c r="Q268" s="44">
        <f t="shared" si="55"/>
        <v>-20</v>
      </c>
      <c r="R268" s="45">
        <f t="shared" si="56"/>
        <v>-1</v>
      </c>
      <c r="S268" s="44" t="str">
        <f t="shared" si="57"/>
        <v>DEGROWTH</v>
      </c>
      <c r="T268" s="43">
        <v>15</v>
      </c>
      <c r="U268" s="46" t="str">
        <f t="shared" si="58"/>
        <v>jAN</v>
      </c>
      <c r="V268" s="42">
        <v>15</v>
      </c>
      <c r="W268" s="47">
        <f t="shared" si="59"/>
        <v>-15</v>
      </c>
      <c r="X268" s="48">
        <f t="shared" si="60"/>
        <v>-1</v>
      </c>
      <c r="Y268" s="47" t="str">
        <f t="shared" si="61"/>
        <v>DEGROWTH</v>
      </c>
      <c r="Z268" s="138">
        <v>1</v>
      </c>
      <c r="AA268" s="133"/>
      <c r="AB268" s="133" t="s">
        <v>121</v>
      </c>
      <c r="AC268" s="27"/>
    </row>
    <row r="269" spans="1:29" s="139" customFormat="1" ht="13.8">
      <c r="A269" s="133" t="s">
        <v>121</v>
      </c>
      <c r="B269" s="141" t="s">
        <v>25</v>
      </c>
      <c r="C269" s="135" t="s">
        <v>798</v>
      </c>
      <c r="D269" s="135">
        <v>1000000270</v>
      </c>
      <c r="E269" s="136" t="s">
        <v>799</v>
      </c>
      <c r="F269" s="137">
        <v>44494</v>
      </c>
      <c r="G269" s="40" t="str">
        <f t="shared" si="50"/>
        <v>Targeted Dealer</v>
      </c>
      <c r="H269" s="40"/>
      <c r="I269" s="41">
        <v>180</v>
      </c>
      <c r="J269" s="41">
        <f t="shared" si="51"/>
        <v>180</v>
      </c>
      <c r="K269" s="43">
        <v>150</v>
      </c>
      <c r="L269" s="43">
        <f t="shared" si="52"/>
        <v>30</v>
      </c>
      <c r="M269" s="43">
        <f t="shared" si="53"/>
        <v>83.333333333333329</v>
      </c>
      <c r="N269" s="42">
        <v>200</v>
      </c>
      <c r="O269" s="45" t="str">
        <f t="shared" si="54"/>
        <v>DEC</v>
      </c>
      <c r="P269" s="42">
        <v>200</v>
      </c>
      <c r="Q269" s="44">
        <f t="shared" si="55"/>
        <v>-50</v>
      </c>
      <c r="R269" s="45">
        <f t="shared" si="56"/>
        <v>-0.25</v>
      </c>
      <c r="S269" s="44" t="str">
        <f t="shared" si="57"/>
        <v>DEGROWTH</v>
      </c>
      <c r="T269" s="43">
        <v>110</v>
      </c>
      <c r="U269" s="46" t="str">
        <f t="shared" si="58"/>
        <v>jAN</v>
      </c>
      <c r="V269" s="42">
        <v>110</v>
      </c>
      <c r="W269" s="47">
        <f t="shared" si="59"/>
        <v>40</v>
      </c>
      <c r="X269" s="48">
        <f t="shared" si="60"/>
        <v>0.36363636363636354</v>
      </c>
      <c r="Y269" s="47" t="str">
        <f t="shared" si="61"/>
        <v>GROWTH</v>
      </c>
      <c r="Z269" s="138">
        <v>0</v>
      </c>
      <c r="AA269" s="133"/>
      <c r="AB269" s="133" t="s">
        <v>121</v>
      </c>
      <c r="AC269" s="27"/>
    </row>
    <row r="270" spans="1:29" s="139" customFormat="1" ht="13.8">
      <c r="A270" s="138" t="s">
        <v>121</v>
      </c>
      <c r="B270" s="144" t="s">
        <v>25</v>
      </c>
      <c r="C270" s="144" t="s">
        <v>812</v>
      </c>
      <c r="D270" s="144">
        <v>1000004054</v>
      </c>
      <c r="E270" s="144" t="s">
        <v>813</v>
      </c>
      <c r="F270" s="137">
        <v>45497</v>
      </c>
      <c r="G270" s="40" t="str">
        <f t="shared" si="50"/>
        <v>-</v>
      </c>
      <c r="H270" s="40"/>
      <c r="I270" s="41">
        <v>0</v>
      </c>
      <c r="J270" s="41">
        <f t="shared" si="51"/>
        <v>0</v>
      </c>
      <c r="K270" s="43">
        <v>0</v>
      </c>
      <c r="L270" s="43">
        <f t="shared" si="52"/>
        <v>0</v>
      </c>
      <c r="M270" s="43" t="str">
        <f t="shared" si="53"/>
        <v>-</v>
      </c>
      <c r="N270" s="42">
        <v>0</v>
      </c>
      <c r="O270" s="45" t="str">
        <f t="shared" si="54"/>
        <v>DEC</v>
      </c>
      <c r="P270" s="42">
        <v>0</v>
      </c>
      <c r="Q270" s="44">
        <f t="shared" si="55"/>
        <v>0</v>
      </c>
      <c r="R270" s="45" t="str">
        <f t="shared" si="56"/>
        <v xml:space="preserve"> </v>
      </c>
      <c r="S270" s="44" t="b">
        <f t="shared" si="57"/>
        <v>0</v>
      </c>
      <c r="T270" s="43">
        <v>80</v>
      </c>
      <c r="U270" s="46" t="str">
        <f t="shared" si="58"/>
        <v>jAN</v>
      </c>
      <c r="V270" s="42">
        <v>80</v>
      </c>
      <c r="W270" s="47">
        <f t="shared" si="59"/>
        <v>-80</v>
      </c>
      <c r="X270" s="48">
        <f t="shared" si="60"/>
        <v>-1</v>
      </c>
      <c r="Y270" s="47" t="str">
        <f t="shared" si="61"/>
        <v>DEGROWTH</v>
      </c>
      <c r="Z270" s="138">
        <v>1</v>
      </c>
      <c r="AA270" s="133"/>
      <c r="AB270" s="138" t="s">
        <v>121</v>
      </c>
      <c r="AC270" s="27"/>
    </row>
    <row r="271" spans="1:29" s="139" customFormat="1" ht="13.8">
      <c r="A271" s="133" t="s">
        <v>121</v>
      </c>
      <c r="B271" s="141" t="s">
        <v>814</v>
      </c>
      <c r="C271" s="135" t="s">
        <v>817</v>
      </c>
      <c r="D271" s="135">
        <v>1000000718</v>
      </c>
      <c r="E271" s="136" t="s">
        <v>818</v>
      </c>
      <c r="F271" s="137">
        <v>38642</v>
      </c>
      <c r="G271" s="40" t="str">
        <f t="shared" si="50"/>
        <v>Targeted Dealer</v>
      </c>
      <c r="H271" s="40"/>
      <c r="I271" s="41">
        <v>1120</v>
      </c>
      <c r="J271" s="41">
        <f t="shared" si="51"/>
        <v>1120</v>
      </c>
      <c r="K271" s="43">
        <v>1040</v>
      </c>
      <c r="L271" s="43">
        <f t="shared" si="52"/>
        <v>80</v>
      </c>
      <c r="M271" s="43">
        <f t="shared" si="53"/>
        <v>92.857142857142861</v>
      </c>
      <c r="N271" s="42">
        <v>845</v>
      </c>
      <c r="O271" s="45" t="str">
        <f t="shared" si="54"/>
        <v>DEC</v>
      </c>
      <c r="P271" s="42">
        <v>845</v>
      </c>
      <c r="Q271" s="44">
        <f t="shared" si="55"/>
        <v>195</v>
      </c>
      <c r="R271" s="45">
        <f t="shared" si="56"/>
        <v>0.23076923076923084</v>
      </c>
      <c r="S271" s="44" t="str">
        <f t="shared" si="57"/>
        <v>GROWTH</v>
      </c>
      <c r="T271" s="43">
        <v>1017</v>
      </c>
      <c r="U271" s="46" t="str">
        <f t="shared" si="58"/>
        <v>jAN</v>
      </c>
      <c r="V271" s="42">
        <v>1017</v>
      </c>
      <c r="W271" s="47">
        <f t="shared" si="59"/>
        <v>23</v>
      </c>
      <c r="X271" s="48">
        <f t="shared" si="60"/>
        <v>2.2615535889872085E-2</v>
      </c>
      <c r="Y271" s="47" t="str">
        <f t="shared" si="61"/>
        <v>GROWTH</v>
      </c>
      <c r="Z271" s="138">
        <v>0</v>
      </c>
      <c r="AA271" s="133"/>
      <c r="AB271" s="133" t="s">
        <v>121</v>
      </c>
      <c r="AC271" s="27"/>
    </row>
    <row r="272" spans="1:29" s="139" customFormat="1" ht="13.8">
      <c r="A272" s="133" t="s">
        <v>121</v>
      </c>
      <c r="B272" s="141" t="s">
        <v>814</v>
      </c>
      <c r="C272" s="135" t="s">
        <v>819</v>
      </c>
      <c r="D272" s="135">
        <v>1000000707</v>
      </c>
      <c r="E272" s="136" t="s">
        <v>820</v>
      </c>
      <c r="F272" s="137">
        <v>38687</v>
      </c>
      <c r="G272" s="40" t="str">
        <f t="shared" si="50"/>
        <v>Targeted Dealer</v>
      </c>
      <c r="H272" s="40"/>
      <c r="I272" s="41">
        <v>1410</v>
      </c>
      <c r="J272" s="41">
        <f t="shared" si="51"/>
        <v>1410</v>
      </c>
      <c r="K272" s="43">
        <v>1546.8</v>
      </c>
      <c r="L272" s="43">
        <f t="shared" si="52"/>
        <v>-136.79999999999995</v>
      </c>
      <c r="M272" s="43">
        <f t="shared" si="53"/>
        <v>109.70212765957447</v>
      </c>
      <c r="N272" s="42">
        <v>1659.35</v>
      </c>
      <c r="O272" s="45" t="str">
        <f t="shared" si="54"/>
        <v>DEC</v>
      </c>
      <c r="P272" s="42">
        <v>1659.35</v>
      </c>
      <c r="Q272" s="44">
        <f t="shared" si="55"/>
        <v>-112.54999999999995</v>
      </c>
      <c r="R272" s="45">
        <f t="shared" si="56"/>
        <v>-6.7827763883448355E-2</v>
      </c>
      <c r="S272" s="44" t="str">
        <f t="shared" si="57"/>
        <v>DEGROWTH</v>
      </c>
      <c r="T272" s="43">
        <v>1269.1500000000001</v>
      </c>
      <c r="U272" s="46" t="str">
        <f t="shared" si="58"/>
        <v>jAN</v>
      </c>
      <c r="V272" s="42">
        <v>1269.1500000000001</v>
      </c>
      <c r="W272" s="47">
        <f t="shared" si="59"/>
        <v>277.64999999999986</v>
      </c>
      <c r="X272" s="48">
        <f t="shared" si="60"/>
        <v>0.21876846708426889</v>
      </c>
      <c r="Y272" s="47" t="str">
        <f t="shared" si="61"/>
        <v>GROWTH</v>
      </c>
      <c r="Z272" s="138">
        <v>0</v>
      </c>
      <c r="AA272" s="133"/>
      <c r="AB272" s="133" t="s">
        <v>121</v>
      </c>
      <c r="AC272" s="27"/>
    </row>
    <row r="273" spans="1:29" s="139" customFormat="1" ht="13.8">
      <c r="A273" s="133" t="s">
        <v>121</v>
      </c>
      <c r="B273" s="141" t="s">
        <v>814</v>
      </c>
      <c r="C273" s="135" t="s">
        <v>821</v>
      </c>
      <c r="D273" s="135">
        <v>1000000719</v>
      </c>
      <c r="E273" s="136" t="s">
        <v>822</v>
      </c>
      <c r="F273" s="137">
        <v>40081</v>
      </c>
      <c r="G273" s="40" t="str">
        <f t="shared" si="50"/>
        <v>Targeted Dealer</v>
      </c>
      <c r="H273" s="40"/>
      <c r="I273" s="41">
        <v>40</v>
      </c>
      <c r="J273" s="41">
        <f t="shared" si="51"/>
        <v>40</v>
      </c>
      <c r="K273" s="43">
        <v>20</v>
      </c>
      <c r="L273" s="43">
        <f t="shared" si="52"/>
        <v>20</v>
      </c>
      <c r="M273" s="43">
        <f t="shared" si="53"/>
        <v>50</v>
      </c>
      <c r="N273" s="42">
        <v>0</v>
      </c>
      <c r="O273" s="45" t="str">
        <f t="shared" si="54"/>
        <v>DEC</v>
      </c>
      <c r="P273" s="42">
        <v>0</v>
      </c>
      <c r="Q273" s="44">
        <f t="shared" si="55"/>
        <v>20</v>
      </c>
      <c r="R273" s="45" t="str">
        <f t="shared" si="56"/>
        <v xml:space="preserve"> </v>
      </c>
      <c r="S273" s="44" t="b">
        <f t="shared" si="57"/>
        <v>0</v>
      </c>
      <c r="T273" s="43">
        <v>0</v>
      </c>
      <c r="U273" s="46" t="str">
        <f t="shared" si="58"/>
        <v>jAN</v>
      </c>
      <c r="V273" s="42">
        <v>0</v>
      </c>
      <c r="W273" s="47">
        <f t="shared" si="59"/>
        <v>20</v>
      </c>
      <c r="X273" s="48">
        <f t="shared" si="60"/>
        <v>0</v>
      </c>
      <c r="Y273" s="47" t="b">
        <f t="shared" si="61"/>
        <v>0</v>
      </c>
      <c r="Z273" s="138">
        <v>0</v>
      </c>
      <c r="AA273" s="133"/>
      <c r="AB273" s="133" t="s">
        <v>121</v>
      </c>
      <c r="AC273" s="27"/>
    </row>
    <row r="274" spans="1:29" s="139" customFormat="1" ht="13.8">
      <c r="A274" s="133" t="s">
        <v>121</v>
      </c>
      <c r="B274" s="141" t="s">
        <v>814</v>
      </c>
      <c r="C274" s="135" t="s">
        <v>823</v>
      </c>
      <c r="D274" s="135">
        <v>1000000720</v>
      </c>
      <c r="E274" s="136" t="s">
        <v>824</v>
      </c>
      <c r="F274" s="137">
        <v>41537</v>
      </c>
      <c r="G274" s="40" t="str">
        <f t="shared" si="50"/>
        <v>Targeted Dealer</v>
      </c>
      <c r="H274" s="40"/>
      <c r="I274" s="41">
        <v>220</v>
      </c>
      <c r="J274" s="41">
        <f t="shared" si="51"/>
        <v>220</v>
      </c>
      <c r="K274" s="43">
        <v>150</v>
      </c>
      <c r="L274" s="43">
        <f t="shared" si="52"/>
        <v>70</v>
      </c>
      <c r="M274" s="43">
        <f t="shared" si="53"/>
        <v>68.181818181818173</v>
      </c>
      <c r="N274" s="42">
        <v>40</v>
      </c>
      <c r="O274" s="45" t="str">
        <f t="shared" si="54"/>
        <v>DEC</v>
      </c>
      <c r="P274" s="42">
        <v>40</v>
      </c>
      <c r="Q274" s="44">
        <f t="shared" si="55"/>
        <v>110</v>
      </c>
      <c r="R274" s="45">
        <f t="shared" si="56"/>
        <v>2.75</v>
      </c>
      <c r="S274" s="44" t="str">
        <f t="shared" si="57"/>
        <v>GROWTH</v>
      </c>
      <c r="T274" s="43">
        <v>213</v>
      </c>
      <c r="U274" s="46" t="str">
        <f t="shared" si="58"/>
        <v>jAN</v>
      </c>
      <c r="V274" s="42">
        <v>213</v>
      </c>
      <c r="W274" s="47">
        <f t="shared" si="59"/>
        <v>-63</v>
      </c>
      <c r="X274" s="48">
        <f t="shared" si="60"/>
        <v>-0.29577464788732399</v>
      </c>
      <c r="Y274" s="47" t="str">
        <f t="shared" si="61"/>
        <v>DEGROWTH</v>
      </c>
      <c r="Z274" s="138">
        <v>0</v>
      </c>
      <c r="AA274" s="133"/>
      <c r="AB274" s="133" t="s">
        <v>121</v>
      </c>
      <c r="AC274" s="27"/>
    </row>
    <row r="275" spans="1:29" s="139" customFormat="1" ht="13.8">
      <c r="A275" s="133" t="s">
        <v>121</v>
      </c>
      <c r="B275" s="141" t="s">
        <v>814</v>
      </c>
      <c r="C275" s="135" t="s">
        <v>825</v>
      </c>
      <c r="D275" s="135">
        <v>1000000716</v>
      </c>
      <c r="E275" s="136" t="s">
        <v>826</v>
      </c>
      <c r="F275" s="137">
        <v>42580</v>
      </c>
      <c r="G275" s="40" t="str">
        <f t="shared" si="50"/>
        <v>Targeted Dealer</v>
      </c>
      <c r="H275" s="40"/>
      <c r="I275" s="41">
        <v>1050</v>
      </c>
      <c r="J275" s="41">
        <f t="shared" si="51"/>
        <v>1050</v>
      </c>
      <c r="K275" s="43">
        <v>1054</v>
      </c>
      <c r="L275" s="43">
        <f t="shared" si="52"/>
        <v>-4</v>
      </c>
      <c r="M275" s="43">
        <f t="shared" si="53"/>
        <v>100.38095238095238</v>
      </c>
      <c r="N275" s="42">
        <v>750</v>
      </c>
      <c r="O275" s="45" t="str">
        <f t="shared" si="54"/>
        <v>DEC</v>
      </c>
      <c r="P275" s="42">
        <v>750</v>
      </c>
      <c r="Q275" s="44">
        <f t="shared" si="55"/>
        <v>304</v>
      </c>
      <c r="R275" s="45">
        <f t="shared" si="56"/>
        <v>0.40533333333333332</v>
      </c>
      <c r="S275" s="44" t="str">
        <f t="shared" si="57"/>
        <v>GROWTH</v>
      </c>
      <c r="T275" s="43">
        <v>1035</v>
      </c>
      <c r="U275" s="46" t="str">
        <f t="shared" si="58"/>
        <v>jAN</v>
      </c>
      <c r="V275" s="42">
        <v>1035</v>
      </c>
      <c r="W275" s="47">
        <f t="shared" si="59"/>
        <v>19</v>
      </c>
      <c r="X275" s="48">
        <f t="shared" si="60"/>
        <v>1.8357487922705307E-2</v>
      </c>
      <c r="Y275" s="47" t="str">
        <f t="shared" si="61"/>
        <v>GROWTH</v>
      </c>
      <c r="Z275" s="138">
        <v>0</v>
      </c>
      <c r="AA275" s="133"/>
      <c r="AB275" s="133" t="s">
        <v>121</v>
      </c>
      <c r="AC275" s="27"/>
    </row>
    <row r="276" spans="1:29" s="139" customFormat="1" ht="13.8">
      <c r="A276" s="133" t="s">
        <v>121</v>
      </c>
      <c r="B276" s="141" t="s">
        <v>814</v>
      </c>
      <c r="C276" s="135" t="s">
        <v>827</v>
      </c>
      <c r="D276" s="135">
        <v>1000000717</v>
      </c>
      <c r="E276" s="136" t="s">
        <v>828</v>
      </c>
      <c r="F276" s="137">
        <v>42648</v>
      </c>
      <c r="G276" s="40" t="str">
        <f t="shared" si="50"/>
        <v>Targeted Dealer</v>
      </c>
      <c r="H276" s="40"/>
      <c r="I276" s="41">
        <v>120</v>
      </c>
      <c r="J276" s="41">
        <f t="shared" si="51"/>
        <v>120</v>
      </c>
      <c r="K276" s="43">
        <v>32.5</v>
      </c>
      <c r="L276" s="43">
        <f t="shared" si="52"/>
        <v>87.5</v>
      </c>
      <c r="M276" s="43">
        <f t="shared" si="53"/>
        <v>27.083333333333336</v>
      </c>
      <c r="N276" s="42">
        <v>25</v>
      </c>
      <c r="O276" s="45" t="str">
        <f t="shared" si="54"/>
        <v>DEC</v>
      </c>
      <c r="P276" s="42">
        <v>25</v>
      </c>
      <c r="Q276" s="44">
        <f t="shared" si="55"/>
        <v>7.5</v>
      </c>
      <c r="R276" s="45">
        <f t="shared" si="56"/>
        <v>0.30000000000000004</v>
      </c>
      <c r="S276" s="44" t="str">
        <f t="shared" si="57"/>
        <v>GROWTH</v>
      </c>
      <c r="T276" s="43">
        <v>120</v>
      </c>
      <c r="U276" s="46" t="str">
        <f t="shared" si="58"/>
        <v>jAN</v>
      </c>
      <c r="V276" s="42">
        <v>120</v>
      </c>
      <c r="W276" s="47">
        <f t="shared" si="59"/>
        <v>-87.5</v>
      </c>
      <c r="X276" s="48">
        <f t="shared" si="60"/>
        <v>-0.72916666666666674</v>
      </c>
      <c r="Y276" s="47" t="str">
        <f t="shared" si="61"/>
        <v>DEGROWTH</v>
      </c>
      <c r="Z276" s="138">
        <v>0</v>
      </c>
      <c r="AA276" s="133"/>
      <c r="AB276" s="133" t="s">
        <v>121</v>
      </c>
      <c r="AC276" s="27"/>
    </row>
    <row r="277" spans="1:29" s="139" customFormat="1" ht="13.8">
      <c r="A277" s="133" t="s">
        <v>121</v>
      </c>
      <c r="B277" s="141" t="s">
        <v>814</v>
      </c>
      <c r="C277" s="135" t="s">
        <v>833</v>
      </c>
      <c r="D277" s="135">
        <v>1000001057</v>
      </c>
      <c r="E277" s="136" t="s">
        <v>834</v>
      </c>
      <c r="F277" s="137">
        <v>43848</v>
      </c>
      <c r="G277" s="40" t="str">
        <f t="shared" si="50"/>
        <v>Targeted Dealer</v>
      </c>
      <c r="H277" s="40"/>
      <c r="I277" s="41">
        <v>120</v>
      </c>
      <c r="J277" s="41">
        <f t="shared" si="51"/>
        <v>120</v>
      </c>
      <c r="K277" s="43">
        <v>120</v>
      </c>
      <c r="L277" s="43">
        <f t="shared" si="52"/>
        <v>0</v>
      </c>
      <c r="M277" s="43">
        <f t="shared" si="53"/>
        <v>100</v>
      </c>
      <c r="N277" s="42">
        <v>40</v>
      </c>
      <c r="O277" s="45" t="str">
        <f t="shared" si="54"/>
        <v>DEC</v>
      </c>
      <c r="P277" s="42">
        <v>40</v>
      </c>
      <c r="Q277" s="44">
        <f t="shared" si="55"/>
        <v>80</v>
      </c>
      <c r="R277" s="45">
        <f t="shared" si="56"/>
        <v>2</v>
      </c>
      <c r="S277" s="44" t="str">
        <f t="shared" si="57"/>
        <v>GROWTH</v>
      </c>
      <c r="T277" s="43">
        <v>143</v>
      </c>
      <c r="U277" s="46" t="str">
        <f t="shared" si="58"/>
        <v>jAN</v>
      </c>
      <c r="V277" s="42">
        <v>143</v>
      </c>
      <c r="W277" s="47">
        <f t="shared" si="59"/>
        <v>-23</v>
      </c>
      <c r="X277" s="48">
        <f t="shared" si="60"/>
        <v>-0.16083916083916083</v>
      </c>
      <c r="Y277" s="47" t="str">
        <f t="shared" si="61"/>
        <v>DEGROWTH</v>
      </c>
      <c r="Z277" s="138">
        <v>0</v>
      </c>
      <c r="AA277" s="133"/>
      <c r="AB277" s="133" t="s">
        <v>121</v>
      </c>
      <c r="AC277" s="27"/>
    </row>
    <row r="278" spans="1:29" s="139" customFormat="1" ht="13.8">
      <c r="A278" s="133" t="s">
        <v>121</v>
      </c>
      <c r="B278" s="141" t="s">
        <v>814</v>
      </c>
      <c r="C278" s="135" t="s">
        <v>835</v>
      </c>
      <c r="D278" s="135">
        <v>1000001062</v>
      </c>
      <c r="E278" s="136" t="s">
        <v>836</v>
      </c>
      <c r="F278" s="137">
        <v>44001</v>
      </c>
      <c r="G278" s="40" t="str">
        <f t="shared" si="50"/>
        <v>Targeted Dealer</v>
      </c>
      <c r="H278" s="40"/>
      <c r="I278" s="41">
        <v>180</v>
      </c>
      <c r="J278" s="41">
        <f t="shared" si="51"/>
        <v>180</v>
      </c>
      <c r="K278" s="43">
        <v>40</v>
      </c>
      <c r="L278" s="43">
        <f t="shared" si="52"/>
        <v>140</v>
      </c>
      <c r="M278" s="43">
        <f t="shared" si="53"/>
        <v>22.222222222222221</v>
      </c>
      <c r="N278" s="42">
        <v>245.05</v>
      </c>
      <c r="O278" s="45" t="str">
        <f t="shared" si="54"/>
        <v>DEC</v>
      </c>
      <c r="P278" s="42">
        <v>245.05</v>
      </c>
      <c r="Q278" s="44">
        <f t="shared" si="55"/>
        <v>-205.05</v>
      </c>
      <c r="R278" s="45">
        <f t="shared" si="56"/>
        <v>-0.83676800652927974</v>
      </c>
      <c r="S278" s="44" t="str">
        <f t="shared" si="57"/>
        <v>DEGROWTH</v>
      </c>
      <c r="T278" s="43">
        <v>140</v>
      </c>
      <c r="U278" s="46" t="str">
        <f t="shared" si="58"/>
        <v>jAN</v>
      </c>
      <c r="V278" s="42">
        <v>140</v>
      </c>
      <c r="W278" s="47">
        <f t="shared" si="59"/>
        <v>-100</v>
      </c>
      <c r="X278" s="48">
        <f t="shared" si="60"/>
        <v>-0.7142857142857143</v>
      </c>
      <c r="Y278" s="47" t="str">
        <f t="shared" si="61"/>
        <v>DEGROWTH</v>
      </c>
      <c r="Z278" s="138">
        <v>0</v>
      </c>
      <c r="AA278" s="133"/>
      <c r="AB278" s="133" t="s">
        <v>121</v>
      </c>
      <c r="AC278" s="27"/>
    </row>
    <row r="279" spans="1:29" s="139" customFormat="1" ht="13.8">
      <c r="A279" s="133" t="s">
        <v>121</v>
      </c>
      <c r="B279" s="141" t="s">
        <v>814</v>
      </c>
      <c r="C279" s="135" t="s">
        <v>839</v>
      </c>
      <c r="D279" s="135">
        <v>1000002618</v>
      </c>
      <c r="E279" s="136" t="s">
        <v>840</v>
      </c>
      <c r="F279" s="137">
        <v>44627</v>
      </c>
      <c r="G279" s="40" t="str">
        <f t="shared" si="50"/>
        <v>Targeted Dealer</v>
      </c>
      <c r="H279" s="40"/>
      <c r="I279" s="41">
        <v>180</v>
      </c>
      <c r="J279" s="41">
        <f t="shared" si="51"/>
        <v>180</v>
      </c>
      <c r="K279" s="43">
        <v>122.5</v>
      </c>
      <c r="L279" s="43">
        <f t="shared" si="52"/>
        <v>57.5</v>
      </c>
      <c r="M279" s="43">
        <f t="shared" si="53"/>
        <v>68.055555555555557</v>
      </c>
      <c r="N279" s="42">
        <v>170</v>
      </c>
      <c r="O279" s="45" t="str">
        <f t="shared" si="54"/>
        <v>DEC</v>
      </c>
      <c r="P279" s="42">
        <v>170</v>
      </c>
      <c r="Q279" s="44">
        <f t="shared" si="55"/>
        <v>-47.5</v>
      </c>
      <c r="R279" s="45">
        <f t="shared" si="56"/>
        <v>-0.27941176470588236</v>
      </c>
      <c r="S279" s="44" t="str">
        <f t="shared" si="57"/>
        <v>DEGROWTH</v>
      </c>
      <c r="T279" s="43">
        <v>178</v>
      </c>
      <c r="U279" s="46" t="str">
        <f t="shared" si="58"/>
        <v>jAN</v>
      </c>
      <c r="V279" s="42">
        <v>178</v>
      </c>
      <c r="W279" s="47">
        <f t="shared" si="59"/>
        <v>-55.5</v>
      </c>
      <c r="X279" s="48">
        <f t="shared" si="60"/>
        <v>-0.3117977528089888</v>
      </c>
      <c r="Y279" s="47" t="str">
        <f t="shared" si="61"/>
        <v>DEGROWTH</v>
      </c>
      <c r="Z279" s="138">
        <v>0</v>
      </c>
      <c r="AA279" s="133"/>
      <c r="AB279" s="133" t="s">
        <v>121</v>
      </c>
      <c r="AC279" s="27"/>
    </row>
    <row r="280" spans="1:29" s="139" customFormat="1" ht="13.8">
      <c r="A280" s="133" t="s">
        <v>121</v>
      </c>
      <c r="B280" s="141" t="s">
        <v>814</v>
      </c>
      <c r="C280" s="135" t="s">
        <v>841</v>
      </c>
      <c r="D280" s="135">
        <v>1000002758</v>
      </c>
      <c r="E280" s="136" t="s">
        <v>842</v>
      </c>
      <c r="F280" s="137">
        <v>44704</v>
      </c>
      <c r="G280" s="40" t="str">
        <f t="shared" si="50"/>
        <v>Targeted Dealer</v>
      </c>
      <c r="H280" s="40"/>
      <c r="I280" s="41">
        <v>40</v>
      </c>
      <c r="J280" s="41">
        <f t="shared" si="51"/>
        <v>40</v>
      </c>
      <c r="K280" s="43">
        <v>27</v>
      </c>
      <c r="L280" s="43">
        <f t="shared" si="52"/>
        <v>13</v>
      </c>
      <c r="M280" s="43">
        <f t="shared" si="53"/>
        <v>67.5</v>
      </c>
      <c r="N280" s="42">
        <v>0</v>
      </c>
      <c r="O280" s="45" t="str">
        <f t="shared" si="54"/>
        <v>DEC</v>
      </c>
      <c r="P280" s="42">
        <v>0</v>
      </c>
      <c r="Q280" s="44">
        <f t="shared" si="55"/>
        <v>27</v>
      </c>
      <c r="R280" s="45" t="str">
        <f t="shared" si="56"/>
        <v xml:space="preserve"> </v>
      </c>
      <c r="S280" s="44" t="b">
        <f t="shared" si="57"/>
        <v>0</v>
      </c>
      <c r="T280" s="43">
        <v>20</v>
      </c>
      <c r="U280" s="46" t="str">
        <f t="shared" si="58"/>
        <v>jAN</v>
      </c>
      <c r="V280" s="42">
        <v>20</v>
      </c>
      <c r="W280" s="47">
        <f t="shared" si="59"/>
        <v>7</v>
      </c>
      <c r="X280" s="48">
        <f t="shared" si="60"/>
        <v>0.35000000000000009</v>
      </c>
      <c r="Y280" s="47" t="str">
        <f t="shared" si="61"/>
        <v>GROWTH</v>
      </c>
      <c r="Z280" s="138">
        <v>0</v>
      </c>
      <c r="AA280" s="133"/>
      <c r="AB280" s="133" t="s">
        <v>121</v>
      </c>
      <c r="AC280" s="27"/>
    </row>
    <row r="281" spans="1:29" s="139" customFormat="1" ht="13.8">
      <c r="A281" s="133" t="s">
        <v>121</v>
      </c>
      <c r="B281" s="141" t="s">
        <v>814</v>
      </c>
      <c r="C281" s="135" t="s">
        <v>843</v>
      </c>
      <c r="D281" s="135">
        <v>1000002759</v>
      </c>
      <c r="E281" s="136" t="s">
        <v>844</v>
      </c>
      <c r="F281" s="137">
        <v>44704</v>
      </c>
      <c r="G281" s="40" t="str">
        <f t="shared" si="50"/>
        <v>Targeted Dealer</v>
      </c>
      <c r="H281" s="40"/>
      <c r="I281" s="41">
        <v>120</v>
      </c>
      <c r="J281" s="41">
        <f t="shared" si="51"/>
        <v>120</v>
      </c>
      <c r="K281" s="43">
        <v>120</v>
      </c>
      <c r="L281" s="43">
        <f t="shared" si="52"/>
        <v>0</v>
      </c>
      <c r="M281" s="43">
        <f t="shared" si="53"/>
        <v>100</v>
      </c>
      <c r="N281" s="42">
        <v>80</v>
      </c>
      <c r="O281" s="45" t="str">
        <f t="shared" si="54"/>
        <v>DEC</v>
      </c>
      <c r="P281" s="42">
        <v>80</v>
      </c>
      <c r="Q281" s="44">
        <f t="shared" si="55"/>
        <v>40</v>
      </c>
      <c r="R281" s="45">
        <f t="shared" si="56"/>
        <v>0.5</v>
      </c>
      <c r="S281" s="44" t="str">
        <f t="shared" si="57"/>
        <v>GROWTH</v>
      </c>
      <c r="T281" s="43">
        <v>120</v>
      </c>
      <c r="U281" s="46" t="str">
        <f t="shared" si="58"/>
        <v>jAN</v>
      </c>
      <c r="V281" s="42">
        <v>120</v>
      </c>
      <c r="W281" s="47">
        <f t="shared" si="59"/>
        <v>0</v>
      </c>
      <c r="X281" s="48">
        <f t="shared" si="60"/>
        <v>0</v>
      </c>
      <c r="Y281" s="47" t="str">
        <f t="shared" si="61"/>
        <v>GROWTH</v>
      </c>
      <c r="Z281" s="138">
        <v>0</v>
      </c>
      <c r="AA281" s="133"/>
      <c r="AB281" s="133" t="s">
        <v>121</v>
      </c>
      <c r="AC281" s="27"/>
    </row>
    <row r="282" spans="1:29" s="139" customFormat="1" ht="13.8">
      <c r="A282" s="133" t="s">
        <v>121</v>
      </c>
      <c r="B282" s="141" t="s">
        <v>814</v>
      </c>
      <c r="C282" s="135" t="s">
        <v>845</v>
      </c>
      <c r="D282" s="135">
        <v>1000002760</v>
      </c>
      <c r="E282" s="136" t="s">
        <v>846</v>
      </c>
      <c r="F282" s="137">
        <v>44704</v>
      </c>
      <c r="G282" s="40" t="str">
        <f t="shared" si="50"/>
        <v>Targeted Dealer</v>
      </c>
      <c r="H282" s="40"/>
      <c r="I282" s="41">
        <v>40</v>
      </c>
      <c r="J282" s="41">
        <f t="shared" si="51"/>
        <v>40</v>
      </c>
      <c r="K282" s="43">
        <v>24</v>
      </c>
      <c r="L282" s="43">
        <f t="shared" si="52"/>
        <v>16</v>
      </c>
      <c r="M282" s="43">
        <f t="shared" si="53"/>
        <v>60</v>
      </c>
      <c r="N282" s="42">
        <v>20</v>
      </c>
      <c r="O282" s="45" t="str">
        <f t="shared" si="54"/>
        <v>DEC</v>
      </c>
      <c r="P282" s="42">
        <v>20</v>
      </c>
      <c r="Q282" s="44">
        <f t="shared" si="55"/>
        <v>4</v>
      </c>
      <c r="R282" s="45">
        <f t="shared" si="56"/>
        <v>0.19999999999999996</v>
      </c>
      <c r="S282" s="44" t="str">
        <f t="shared" si="57"/>
        <v>GROWTH</v>
      </c>
      <c r="T282" s="43">
        <v>40</v>
      </c>
      <c r="U282" s="46" t="str">
        <f t="shared" si="58"/>
        <v>jAN</v>
      </c>
      <c r="V282" s="42">
        <v>40</v>
      </c>
      <c r="W282" s="47">
        <f t="shared" si="59"/>
        <v>-16</v>
      </c>
      <c r="X282" s="48">
        <f t="shared" si="60"/>
        <v>-0.4</v>
      </c>
      <c r="Y282" s="47" t="str">
        <f t="shared" si="61"/>
        <v>DEGROWTH</v>
      </c>
      <c r="Z282" s="138">
        <v>0</v>
      </c>
      <c r="AA282" s="133"/>
      <c r="AB282" s="133" t="s">
        <v>121</v>
      </c>
      <c r="AC282" s="27"/>
    </row>
    <row r="283" spans="1:29" s="139" customFormat="1" ht="13.8">
      <c r="A283" s="133" t="s">
        <v>121</v>
      </c>
      <c r="B283" s="141" t="s">
        <v>814</v>
      </c>
      <c r="C283" s="135" t="s">
        <v>847</v>
      </c>
      <c r="D283" s="135">
        <v>1000002764</v>
      </c>
      <c r="E283" s="136" t="s">
        <v>848</v>
      </c>
      <c r="F283" s="137">
        <v>44711</v>
      </c>
      <c r="G283" s="40" t="str">
        <f t="shared" si="50"/>
        <v>Targeted Dealer</v>
      </c>
      <c r="H283" s="40"/>
      <c r="I283" s="41">
        <v>30</v>
      </c>
      <c r="J283" s="41">
        <f t="shared" si="51"/>
        <v>30</v>
      </c>
      <c r="K283" s="43">
        <v>30</v>
      </c>
      <c r="L283" s="43">
        <f t="shared" si="52"/>
        <v>0</v>
      </c>
      <c r="M283" s="43">
        <f t="shared" si="53"/>
        <v>100</v>
      </c>
      <c r="N283" s="42">
        <v>20</v>
      </c>
      <c r="O283" s="45" t="str">
        <f t="shared" si="54"/>
        <v>DEC</v>
      </c>
      <c r="P283" s="42">
        <v>20</v>
      </c>
      <c r="Q283" s="44">
        <f t="shared" si="55"/>
        <v>10</v>
      </c>
      <c r="R283" s="45">
        <f t="shared" si="56"/>
        <v>0.5</v>
      </c>
      <c r="S283" s="44" t="str">
        <f t="shared" si="57"/>
        <v>GROWTH</v>
      </c>
      <c r="T283" s="43">
        <v>40</v>
      </c>
      <c r="U283" s="46" t="str">
        <f t="shared" si="58"/>
        <v>jAN</v>
      </c>
      <c r="V283" s="42">
        <v>40</v>
      </c>
      <c r="W283" s="47">
        <f t="shared" si="59"/>
        <v>-10</v>
      </c>
      <c r="X283" s="48">
        <f t="shared" si="60"/>
        <v>-0.25</v>
      </c>
      <c r="Y283" s="47" t="str">
        <f t="shared" si="61"/>
        <v>DEGROWTH</v>
      </c>
      <c r="Z283" s="138">
        <v>0</v>
      </c>
      <c r="AA283" s="133"/>
      <c r="AB283" s="133" t="s">
        <v>121</v>
      </c>
      <c r="AC283" s="27"/>
    </row>
    <row r="284" spans="1:29" s="139" customFormat="1" ht="13.8">
      <c r="A284" s="133" t="s">
        <v>121</v>
      </c>
      <c r="B284" s="141" t="s">
        <v>814</v>
      </c>
      <c r="C284" s="140" t="s">
        <v>851</v>
      </c>
      <c r="D284" s="135">
        <v>1000003503</v>
      </c>
      <c r="E284" s="140" t="s">
        <v>852</v>
      </c>
      <c r="F284" s="137">
        <v>45042</v>
      </c>
      <c r="G284" s="40" t="str">
        <f t="shared" si="50"/>
        <v>Targeted Dealer</v>
      </c>
      <c r="H284" s="40"/>
      <c r="I284" s="41">
        <v>20</v>
      </c>
      <c r="J284" s="41">
        <f t="shared" si="51"/>
        <v>20</v>
      </c>
      <c r="K284" s="43">
        <v>40</v>
      </c>
      <c r="L284" s="43">
        <f t="shared" si="52"/>
        <v>-20</v>
      </c>
      <c r="M284" s="43">
        <f t="shared" si="53"/>
        <v>200</v>
      </c>
      <c r="N284" s="42">
        <v>25</v>
      </c>
      <c r="O284" s="45" t="str">
        <f t="shared" si="54"/>
        <v>DEC</v>
      </c>
      <c r="P284" s="42">
        <v>25</v>
      </c>
      <c r="Q284" s="44">
        <f t="shared" si="55"/>
        <v>15</v>
      </c>
      <c r="R284" s="45">
        <f t="shared" si="56"/>
        <v>0.60000000000000009</v>
      </c>
      <c r="S284" s="44" t="str">
        <f t="shared" si="57"/>
        <v>GROWTH</v>
      </c>
      <c r="T284" s="43">
        <v>40</v>
      </c>
      <c r="U284" s="46" t="str">
        <f t="shared" si="58"/>
        <v>jAN</v>
      </c>
      <c r="V284" s="42">
        <v>40</v>
      </c>
      <c r="W284" s="47">
        <f t="shared" si="59"/>
        <v>0</v>
      </c>
      <c r="X284" s="48">
        <f t="shared" si="60"/>
        <v>0</v>
      </c>
      <c r="Y284" s="47" t="str">
        <f t="shared" si="61"/>
        <v>GROWTH</v>
      </c>
      <c r="Z284" s="138">
        <v>0</v>
      </c>
      <c r="AA284" s="133"/>
      <c r="AB284" s="133" t="s">
        <v>121</v>
      </c>
      <c r="AC284" s="27"/>
    </row>
    <row r="285" spans="1:29" s="139" customFormat="1" ht="13.8">
      <c r="A285" s="133" t="s">
        <v>121</v>
      </c>
      <c r="B285" s="141" t="s">
        <v>814</v>
      </c>
      <c r="C285" s="140" t="s">
        <v>853</v>
      </c>
      <c r="D285" s="135">
        <v>1000003511</v>
      </c>
      <c r="E285" s="140" t="s">
        <v>854</v>
      </c>
      <c r="F285" s="137">
        <v>45056</v>
      </c>
      <c r="G285" s="40" t="str">
        <f t="shared" si="50"/>
        <v>Targeted Dealer</v>
      </c>
      <c r="H285" s="40"/>
      <c r="I285" s="41">
        <v>80</v>
      </c>
      <c r="J285" s="41">
        <f t="shared" si="51"/>
        <v>80</v>
      </c>
      <c r="K285" s="43">
        <v>80</v>
      </c>
      <c r="L285" s="43">
        <f t="shared" si="52"/>
        <v>0</v>
      </c>
      <c r="M285" s="43">
        <f t="shared" si="53"/>
        <v>100</v>
      </c>
      <c r="N285" s="42">
        <v>40</v>
      </c>
      <c r="O285" s="45" t="str">
        <f t="shared" si="54"/>
        <v>DEC</v>
      </c>
      <c r="P285" s="42">
        <v>40</v>
      </c>
      <c r="Q285" s="44">
        <f t="shared" si="55"/>
        <v>40</v>
      </c>
      <c r="R285" s="45">
        <f t="shared" si="56"/>
        <v>1</v>
      </c>
      <c r="S285" s="44" t="str">
        <f t="shared" si="57"/>
        <v>GROWTH</v>
      </c>
      <c r="T285" s="43">
        <v>60</v>
      </c>
      <c r="U285" s="46" t="str">
        <f t="shared" si="58"/>
        <v>jAN</v>
      </c>
      <c r="V285" s="42">
        <v>60</v>
      </c>
      <c r="W285" s="47">
        <f t="shared" si="59"/>
        <v>20</v>
      </c>
      <c r="X285" s="48">
        <f t="shared" si="60"/>
        <v>0.33333333333333326</v>
      </c>
      <c r="Y285" s="47" t="str">
        <f t="shared" si="61"/>
        <v>GROWTH</v>
      </c>
      <c r="Z285" s="138">
        <v>1</v>
      </c>
      <c r="AA285" s="133"/>
      <c r="AB285" s="133" t="s">
        <v>121</v>
      </c>
      <c r="AC285" s="27"/>
    </row>
    <row r="286" spans="1:29" s="139" customFormat="1" ht="13.8">
      <c r="A286" s="133" t="s">
        <v>121</v>
      </c>
      <c r="B286" s="141" t="s">
        <v>814</v>
      </c>
      <c r="C286" s="140" t="s">
        <v>857</v>
      </c>
      <c r="D286" s="135">
        <v>1000003519</v>
      </c>
      <c r="E286" s="140" t="s">
        <v>858</v>
      </c>
      <c r="F286" s="137">
        <v>45058</v>
      </c>
      <c r="G286" s="40" t="str">
        <f t="shared" si="50"/>
        <v>Targeted Dealer</v>
      </c>
      <c r="H286" s="40"/>
      <c r="I286" s="41">
        <v>180</v>
      </c>
      <c r="J286" s="41">
        <f t="shared" si="51"/>
        <v>180</v>
      </c>
      <c r="K286" s="43">
        <v>191.75</v>
      </c>
      <c r="L286" s="43">
        <f t="shared" si="52"/>
        <v>-11.75</v>
      </c>
      <c r="M286" s="43">
        <f t="shared" si="53"/>
        <v>106.52777777777777</v>
      </c>
      <c r="N286" s="42">
        <v>235</v>
      </c>
      <c r="O286" s="45" t="str">
        <f t="shared" si="54"/>
        <v>DEC</v>
      </c>
      <c r="P286" s="42">
        <v>235</v>
      </c>
      <c r="Q286" s="44">
        <f t="shared" si="55"/>
        <v>-43.25</v>
      </c>
      <c r="R286" s="45">
        <f t="shared" si="56"/>
        <v>-0.18404255319148932</v>
      </c>
      <c r="S286" s="44" t="str">
        <f t="shared" si="57"/>
        <v>DEGROWTH</v>
      </c>
      <c r="T286" s="43">
        <v>145.5</v>
      </c>
      <c r="U286" s="46" t="str">
        <f t="shared" si="58"/>
        <v>jAN</v>
      </c>
      <c r="V286" s="42">
        <v>145.5</v>
      </c>
      <c r="W286" s="47">
        <f t="shared" si="59"/>
        <v>46.25</v>
      </c>
      <c r="X286" s="48">
        <f t="shared" si="60"/>
        <v>0.31786941580756012</v>
      </c>
      <c r="Y286" s="47" t="str">
        <f t="shared" si="61"/>
        <v>GROWTH</v>
      </c>
      <c r="Z286" s="138">
        <v>0</v>
      </c>
      <c r="AA286" s="133"/>
      <c r="AB286" s="133" t="s">
        <v>121</v>
      </c>
      <c r="AC286" s="27"/>
    </row>
    <row r="287" spans="1:29" s="139" customFormat="1" ht="13.8">
      <c r="A287" s="133" t="s">
        <v>121</v>
      </c>
      <c r="B287" s="141" t="s">
        <v>814</v>
      </c>
      <c r="C287" s="141" t="s">
        <v>859</v>
      </c>
      <c r="D287" s="141">
        <v>1000003809</v>
      </c>
      <c r="E287" s="141" t="s">
        <v>860</v>
      </c>
      <c r="F287" s="137">
        <v>45289</v>
      </c>
      <c r="G287" s="40" t="str">
        <f t="shared" si="50"/>
        <v>Targeted Dealer</v>
      </c>
      <c r="H287" s="40"/>
      <c r="I287" s="41">
        <v>20</v>
      </c>
      <c r="J287" s="41">
        <f t="shared" si="51"/>
        <v>20</v>
      </c>
      <c r="K287" s="43">
        <v>40</v>
      </c>
      <c r="L287" s="43">
        <f t="shared" si="52"/>
        <v>-20</v>
      </c>
      <c r="M287" s="43">
        <f t="shared" si="53"/>
        <v>200</v>
      </c>
      <c r="N287" s="42">
        <v>40</v>
      </c>
      <c r="O287" s="45" t="str">
        <f t="shared" si="54"/>
        <v>DEC</v>
      </c>
      <c r="P287" s="42">
        <v>40</v>
      </c>
      <c r="Q287" s="44">
        <f t="shared" si="55"/>
        <v>0</v>
      </c>
      <c r="R287" s="45">
        <f t="shared" si="56"/>
        <v>0</v>
      </c>
      <c r="S287" s="44" t="str">
        <f t="shared" si="57"/>
        <v>GROWTH</v>
      </c>
      <c r="T287" s="43">
        <v>20</v>
      </c>
      <c r="U287" s="46" t="str">
        <f t="shared" si="58"/>
        <v>jAN</v>
      </c>
      <c r="V287" s="42">
        <v>20</v>
      </c>
      <c r="W287" s="47">
        <f t="shared" si="59"/>
        <v>20</v>
      </c>
      <c r="X287" s="48">
        <f t="shared" si="60"/>
        <v>1</v>
      </c>
      <c r="Y287" s="47" t="str">
        <f t="shared" si="61"/>
        <v>GROWTH</v>
      </c>
      <c r="Z287" s="138">
        <v>0</v>
      </c>
      <c r="AA287" s="133"/>
      <c r="AB287" s="133" t="s">
        <v>121</v>
      </c>
      <c r="AC287" s="27"/>
    </row>
    <row r="288" spans="1:29" s="139" customFormat="1" ht="13.8">
      <c r="A288" s="133" t="s">
        <v>121</v>
      </c>
      <c r="B288" s="141" t="s">
        <v>27</v>
      </c>
      <c r="C288" s="135" t="s">
        <v>865</v>
      </c>
      <c r="D288" s="135">
        <v>1000000237</v>
      </c>
      <c r="E288" s="136" t="s">
        <v>866</v>
      </c>
      <c r="F288" s="137">
        <v>38385</v>
      </c>
      <c r="G288" s="40" t="str">
        <f t="shared" si="50"/>
        <v>Targeted Dealer</v>
      </c>
      <c r="H288" s="40"/>
      <c r="I288" s="41">
        <v>20</v>
      </c>
      <c r="J288" s="41">
        <f t="shared" si="51"/>
        <v>20</v>
      </c>
      <c r="K288" s="43">
        <v>5.5</v>
      </c>
      <c r="L288" s="43">
        <f t="shared" si="52"/>
        <v>14.5</v>
      </c>
      <c r="M288" s="43">
        <f t="shared" si="53"/>
        <v>27.5</v>
      </c>
      <c r="N288" s="42">
        <v>13</v>
      </c>
      <c r="O288" s="45" t="str">
        <f t="shared" si="54"/>
        <v>DEC</v>
      </c>
      <c r="P288" s="42">
        <v>13</v>
      </c>
      <c r="Q288" s="44">
        <f t="shared" si="55"/>
        <v>-7.5</v>
      </c>
      <c r="R288" s="45">
        <f t="shared" si="56"/>
        <v>-0.57692307692307687</v>
      </c>
      <c r="S288" s="44" t="str">
        <f t="shared" si="57"/>
        <v>DEGROWTH</v>
      </c>
      <c r="T288" s="43">
        <v>0</v>
      </c>
      <c r="U288" s="46" t="str">
        <f t="shared" si="58"/>
        <v>jAN</v>
      </c>
      <c r="V288" s="42">
        <v>0</v>
      </c>
      <c r="W288" s="47">
        <f t="shared" si="59"/>
        <v>5.5</v>
      </c>
      <c r="X288" s="48">
        <f t="shared" si="60"/>
        <v>0</v>
      </c>
      <c r="Y288" s="47" t="b">
        <f t="shared" si="61"/>
        <v>0</v>
      </c>
      <c r="Z288" s="138">
        <v>1</v>
      </c>
      <c r="AA288" s="133"/>
      <c r="AB288" s="133" t="s">
        <v>121</v>
      </c>
      <c r="AC288" s="27"/>
    </row>
    <row r="289" spans="1:29" s="139" customFormat="1" ht="13.8">
      <c r="A289" s="133" t="s">
        <v>121</v>
      </c>
      <c r="B289" s="141" t="s">
        <v>27</v>
      </c>
      <c r="C289" s="135" t="s">
        <v>867</v>
      </c>
      <c r="D289" s="135">
        <v>1000000810</v>
      </c>
      <c r="E289" s="136" t="s">
        <v>868</v>
      </c>
      <c r="F289" s="137">
        <v>38385</v>
      </c>
      <c r="G289" s="40" t="str">
        <f t="shared" si="50"/>
        <v>Targeted Dealer</v>
      </c>
      <c r="H289" s="40"/>
      <c r="I289" s="41">
        <v>40</v>
      </c>
      <c r="J289" s="41">
        <f t="shared" si="51"/>
        <v>40</v>
      </c>
      <c r="K289" s="43">
        <v>40</v>
      </c>
      <c r="L289" s="43">
        <f t="shared" si="52"/>
        <v>0</v>
      </c>
      <c r="M289" s="43">
        <f t="shared" si="53"/>
        <v>100</v>
      </c>
      <c r="N289" s="42">
        <v>40</v>
      </c>
      <c r="O289" s="45" t="str">
        <f t="shared" si="54"/>
        <v>DEC</v>
      </c>
      <c r="P289" s="42">
        <v>40</v>
      </c>
      <c r="Q289" s="44">
        <f t="shared" si="55"/>
        <v>0</v>
      </c>
      <c r="R289" s="45">
        <f t="shared" si="56"/>
        <v>0</v>
      </c>
      <c r="S289" s="44" t="str">
        <f t="shared" si="57"/>
        <v>GROWTH</v>
      </c>
      <c r="T289" s="43">
        <v>40</v>
      </c>
      <c r="U289" s="46" t="str">
        <f t="shared" si="58"/>
        <v>jAN</v>
      </c>
      <c r="V289" s="42">
        <v>40</v>
      </c>
      <c r="W289" s="47">
        <f t="shared" si="59"/>
        <v>0</v>
      </c>
      <c r="X289" s="48">
        <f t="shared" si="60"/>
        <v>0</v>
      </c>
      <c r="Y289" s="47" t="str">
        <f t="shared" si="61"/>
        <v>GROWTH</v>
      </c>
      <c r="Z289" s="138">
        <v>0</v>
      </c>
      <c r="AA289" s="133"/>
      <c r="AB289" s="133" t="s">
        <v>121</v>
      </c>
      <c r="AC289" s="27"/>
    </row>
    <row r="290" spans="1:29" s="139" customFormat="1" ht="13.8">
      <c r="A290" s="133" t="s">
        <v>121</v>
      </c>
      <c r="B290" s="141" t="s">
        <v>27</v>
      </c>
      <c r="C290" s="135" t="s">
        <v>869</v>
      </c>
      <c r="D290" s="135">
        <v>1000000816</v>
      </c>
      <c r="E290" s="136" t="s">
        <v>870</v>
      </c>
      <c r="F290" s="137">
        <v>38385</v>
      </c>
      <c r="G290" s="40" t="str">
        <f t="shared" si="50"/>
        <v>Targeted Dealer</v>
      </c>
      <c r="H290" s="40"/>
      <c r="I290" s="41">
        <v>750</v>
      </c>
      <c r="J290" s="41">
        <f t="shared" si="51"/>
        <v>750</v>
      </c>
      <c r="K290" s="43">
        <v>675.5</v>
      </c>
      <c r="L290" s="43">
        <f t="shared" si="52"/>
        <v>74.5</v>
      </c>
      <c r="M290" s="43">
        <f t="shared" si="53"/>
        <v>90.066666666666663</v>
      </c>
      <c r="N290" s="42">
        <v>749</v>
      </c>
      <c r="O290" s="45" t="str">
        <f t="shared" si="54"/>
        <v>DEC</v>
      </c>
      <c r="P290" s="42">
        <v>749</v>
      </c>
      <c r="Q290" s="44">
        <f t="shared" si="55"/>
        <v>-73.5</v>
      </c>
      <c r="R290" s="45">
        <f t="shared" si="56"/>
        <v>-9.8130841121495282E-2</v>
      </c>
      <c r="S290" s="44" t="str">
        <f t="shared" si="57"/>
        <v>DEGROWTH</v>
      </c>
      <c r="T290" s="43">
        <v>683</v>
      </c>
      <c r="U290" s="46" t="str">
        <f t="shared" si="58"/>
        <v>jAN</v>
      </c>
      <c r="V290" s="42">
        <v>683</v>
      </c>
      <c r="W290" s="47">
        <f t="shared" si="59"/>
        <v>-7.5</v>
      </c>
      <c r="X290" s="48">
        <f t="shared" si="60"/>
        <v>-1.0980966325036645E-2</v>
      </c>
      <c r="Y290" s="47" t="str">
        <f t="shared" si="61"/>
        <v>DEGROWTH</v>
      </c>
      <c r="Z290" s="138">
        <v>0</v>
      </c>
      <c r="AA290" s="133"/>
      <c r="AB290" s="133" t="s">
        <v>121</v>
      </c>
      <c r="AC290" s="27"/>
    </row>
    <row r="291" spans="1:29" s="139" customFormat="1" ht="13.8">
      <c r="A291" s="133" t="s">
        <v>121</v>
      </c>
      <c r="B291" s="141" t="s">
        <v>27</v>
      </c>
      <c r="C291" s="135" t="s">
        <v>871</v>
      </c>
      <c r="D291" s="135">
        <v>1000000235</v>
      </c>
      <c r="E291" s="136" t="s">
        <v>872</v>
      </c>
      <c r="F291" s="137">
        <v>39212</v>
      </c>
      <c r="G291" s="40" t="str">
        <f t="shared" si="50"/>
        <v>Targeted Dealer</v>
      </c>
      <c r="H291" s="40"/>
      <c r="I291" s="41">
        <v>1150</v>
      </c>
      <c r="J291" s="41">
        <f t="shared" si="51"/>
        <v>1150</v>
      </c>
      <c r="K291" s="43">
        <v>1093</v>
      </c>
      <c r="L291" s="43">
        <f t="shared" si="52"/>
        <v>57</v>
      </c>
      <c r="M291" s="43">
        <f t="shared" si="53"/>
        <v>95.043478260869563</v>
      </c>
      <c r="N291" s="42">
        <v>1074.25</v>
      </c>
      <c r="O291" s="45" t="str">
        <f t="shared" si="54"/>
        <v>DEC</v>
      </c>
      <c r="P291" s="42">
        <v>1074.25</v>
      </c>
      <c r="Q291" s="44">
        <f t="shared" si="55"/>
        <v>18.75</v>
      </c>
      <c r="R291" s="45">
        <f t="shared" si="56"/>
        <v>1.7454037700721514E-2</v>
      </c>
      <c r="S291" s="44" t="str">
        <f t="shared" si="57"/>
        <v>GROWTH</v>
      </c>
      <c r="T291" s="43">
        <v>1446.75</v>
      </c>
      <c r="U291" s="46" t="str">
        <f t="shared" si="58"/>
        <v>jAN</v>
      </c>
      <c r="V291" s="42">
        <v>1446.75</v>
      </c>
      <c r="W291" s="47">
        <f t="shared" si="59"/>
        <v>-353.75</v>
      </c>
      <c r="X291" s="48">
        <f t="shared" si="60"/>
        <v>-0.2445135648868153</v>
      </c>
      <c r="Y291" s="47" t="str">
        <f t="shared" si="61"/>
        <v>DEGROWTH</v>
      </c>
      <c r="Z291" s="138">
        <v>0</v>
      </c>
      <c r="AA291" s="133"/>
      <c r="AB291" s="133" t="s">
        <v>121</v>
      </c>
      <c r="AC291" s="27"/>
    </row>
    <row r="292" spans="1:29" s="139" customFormat="1" ht="13.8">
      <c r="A292" s="133" t="s">
        <v>121</v>
      </c>
      <c r="B292" s="141" t="s">
        <v>27</v>
      </c>
      <c r="C292" s="135" t="s">
        <v>873</v>
      </c>
      <c r="D292" s="135">
        <v>1000000245</v>
      </c>
      <c r="E292" s="136" t="s">
        <v>874</v>
      </c>
      <c r="F292" s="137">
        <v>39958</v>
      </c>
      <c r="G292" s="40" t="str">
        <f t="shared" si="50"/>
        <v>Targeted Dealer</v>
      </c>
      <c r="H292" s="40"/>
      <c r="I292" s="41">
        <v>20</v>
      </c>
      <c r="J292" s="41">
        <f t="shared" si="51"/>
        <v>20</v>
      </c>
      <c r="K292" s="43">
        <v>2.5</v>
      </c>
      <c r="L292" s="43">
        <f t="shared" si="52"/>
        <v>17.5</v>
      </c>
      <c r="M292" s="43">
        <f t="shared" si="53"/>
        <v>12.5</v>
      </c>
      <c r="N292" s="42">
        <v>15</v>
      </c>
      <c r="O292" s="45" t="str">
        <f t="shared" si="54"/>
        <v>DEC</v>
      </c>
      <c r="P292" s="42">
        <v>15</v>
      </c>
      <c r="Q292" s="44">
        <f t="shared" si="55"/>
        <v>-12.5</v>
      </c>
      <c r="R292" s="45">
        <f t="shared" si="56"/>
        <v>-0.83333333333333337</v>
      </c>
      <c r="S292" s="44" t="str">
        <f t="shared" si="57"/>
        <v>DEGROWTH</v>
      </c>
      <c r="T292" s="43">
        <v>0</v>
      </c>
      <c r="U292" s="46" t="str">
        <f t="shared" si="58"/>
        <v>jAN</v>
      </c>
      <c r="V292" s="42">
        <v>0</v>
      </c>
      <c r="W292" s="47">
        <f t="shared" si="59"/>
        <v>2.5</v>
      </c>
      <c r="X292" s="48">
        <f t="shared" si="60"/>
        <v>0</v>
      </c>
      <c r="Y292" s="47" t="b">
        <f t="shared" si="61"/>
        <v>0</v>
      </c>
      <c r="Z292" s="138">
        <v>1</v>
      </c>
      <c r="AA292" s="133"/>
      <c r="AB292" s="133" t="s">
        <v>121</v>
      </c>
      <c r="AC292" s="27"/>
    </row>
    <row r="293" spans="1:29" s="139" customFormat="1" ht="13.8">
      <c r="A293" s="133" t="s">
        <v>121</v>
      </c>
      <c r="B293" s="141" t="s">
        <v>27</v>
      </c>
      <c r="C293" s="135" t="s">
        <v>875</v>
      </c>
      <c r="D293" s="135">
        <v>1000000248</v>
      </c>
      <c r="E293" s="136" t="s">
        <v>876</v>
      </c>
      <c r="F293" s="137">
        <v>39958</v>
      </c>
      <c r="G293" s="40" t="str">
        <f t="shared" si="50"/>
        <v>Targeted Dealer</v>
      </c>
      <c r="H293" s="40"/>
      <c r="I293" s="41">
        <v>250</v>
      </c>
      <c r="J293" s="41">
        <f t="shared" si="51"/>
        <v>250</v>
      </c>
      <c r="K293" s="43">
        <v>155.5</v>
      </c>
      <c r="L293" s="43">
        <f t="shared" si="52"/>
        <v>94.5</v>
      </c>
      <c r="M293" s="43">
        <f t="shared" si="53"/>
        <v>62.2</v>
      </c>
      <c r="N293" s="42">
        <v>254.5</v>
      </c>
      <c r="O293" s="45" t="str">
        <f t="shared" si="54"/>
        <v>DEC</v>
      </c>
      <c r="P293" s="42">
        <v>254.5</v>
      </c>
      <c r="Q293" s="44">
        <f t="shared" si="55"/>
        <v>-99</v>
      </c>
      <c r="R293" s="45">
        <f t="shared" si="56"/>
        <v>-0.38899803536345778</v>
      </c>
      <c r="S293" s="44" t="str">
        <f t="shared" si="57"/>
        <v>DEGROWTH</v>
      </c>
      <c r="T293" s="43">
        <v>194.25</v>
      </c>
      <c r="U293" s="46" t="str">
        <f t="shared" si="58"/>
        <v>jAN</v>
      </c>
      <c r="V293" s="42">
        <v>194.25</v>
      </c>
      <c r="W293" s="47">
        <f t="shared" si="59"/>
        <v>-38.75</v>
      </c>
      <c r="X293" s="48">
        <f t="shared" si="60"/>
        <v>-0.19948519948519949</v>
      </c>
      <c r="Y293" s="47" t="str">
        <f t="shared" si="61"/>
        <v>DEGROWTH</v>
      </c>
      <c r="Z293" s="138">
        <v>0</v>
      </c>
      <c r="AA293" s="133"/>
      <c r="AB293" s="133" t="s">
        <v>121</v>
      </c>
      <c r="AC293" s="27"/>
    </row>
    <row r="294" spans="1:29" s="139" customFormat="1" ht="13.8">
      <c r="A294" s="133" t="s">
        <v>121</v>
      </c>
      <c r="B294" s="141" t="s">
        <v>27</v>
      </c>
      <c r="C294" s="135" t="s">
        <v>877</v>
      </c>
      <c r="D294" s="135">
        <v>1000000341</v>
      </c>
      <c r="E294" s="136" t="s">
        <v>878</v>
      </c>
      <c r="F294" s="137">
        <v>40030</v>
      </c>
      <c r="G294" s="40" t="str">
        <f t="shared" si="50"/>
        <v>Targeted Dealer</v>
      </c>
      <c r="H294" s="40"/>
      <c r="I294" s="41">
        <v>560</v>
      </c>
      <c r="J294" s="41">
        <f t="shared" si="51"/>
        <v>560</v>
      </c>
      <c r="K294" s="43">
        <v>688</v>
      </c>
      <c r="L294" s="43">
        <f t="shared" si="52"/>
        <v>-128</v>
      </c>
      <c r="M294" s="43">
        <f t="shared" si="53"/>
        <v>122.85714285714286</v>
      </c>
      <c r="N294" s="42">
        <v>445.5</v>
      </c>
      <c r="O294" s="45" t="str">
        <f t="shared" si="54"/>
        <v>DEC</v>
      </c>
      <c r="P294" s="42">
        <v>445.5</v>
      </c>
      <c r="Q294" s="44">
        <f t="shared" si="55"/>
        <v>242.5</v>
      </c>
      <c r="R294" s="45">
        <f t="shared" si="56"/>
        <v>0.54433221099887774</v>
      </c>
      <c r="S294" s="44" t="str">
        <f t="shared" si="57"/>
        <v>GROWTH</v>
      </c>
      <c r="T294" s="43">
        <v>458</v>
      </c>
      <c r="U294" s="46" t="str">
        <f t="shared" si="58"/>
        <v>jAN</v>
      </c>
      <c r="V294" s="42">
        <v>458</v>
      </c>
      <c r="W294" s="47">
        <f t="shared" si="59"/>
        <v>230</v>
      </c>
      <c r="X294" s="48">
        <f t="shared" si="60"/>
        <v>0.50218340611353707</v>
      </c>
      <c r="Y294" s="47" t="str">
        <f t="shared" si="61"/>
        <v>GROWTH</v>
      </c>
      <c r="Z294" s="138">
        <v>0</v>
      </c>
      <c r="AA294" s="133"/>
      <c r="AB294" s="133" t="s">
        <v>121</v>
      </c>
      <c r="AC294" s="27"/>
    </row>
    <row r="295" spans="1:29" s="139" customFormat="1" ht="13.8">
      <c r="A295" s="133" t="s">
        <v>121</v>
      </c>
      <c r="B295" s="141" t="s">
        <v>27</v>
      </c>
      <c r="C295" s="135" t="s">
        <v>879</v>
      </c>
      <c r="D295" s="135">
        <v>1000000236</v>
      </c>
      <c r="E295" s="136" t="s">
        <v>880</v>
      </c>
      <c r="F295" s="137">
        <v>41146</v>
      </c>
      <c r="G295" s="40" t="str">
        <f t="shared" si="50"/>
        <v>Targeted Dealer</v>
      </c>
      <c r="H295" s="40"/>
      <c r="I295" s="41">
        <v>50</v>
      </c>
      <c r="J295" s="41">
        <f t="shared" si="51"/>
        <v>50</v>
      </c>
      <c r="K295" s="43">
        <v>20</v>
      </c>
      <c r="L295" s="43">
        <f t="shared" si="52"/>
        <v>30</v>
      </c>
      <c r="M295" s="43">
        <f t="shared" si="53"/>
        <v>40</v>
      </c>
      <c r="N295" s="42">
        <v>20</v>
      </c>
      <c r="O295" s="45" t="str">
        <f t="shared" si="54"/>
        <v>DEC</v>
      </c>
      <c r="P295" s="42">
        <v>20</v>
      </c>
      <c r="Q295" s="44">
        <f t="shared" si="55"/>
        <v>0</v>
      </c>
      <c r="R295" s="45">
        <f t="shared" si="56"/>
        <v>0</v>
      </c>
      <c r="S295" s="44" t="str">
        <f t="shared" si="57"/>
        <v>GROWTH</v>
      </c>
      <c r="T295" s="43">
        <v>85</v>
      </c>
      <c r="U295" s="46" t="str">
        <f t="shared" si="58"/>
        <v>jAN</v>
      </c>
      <c r="V295" s="42">
        <v>85</v>
      </c>
      <c r="W295" s="47">
        <f t="shared" si="59"/>
        <v>-65</v>
      </c>
      <c r="X295" s="48">
        <f t="shared" si="60"/>
        <v>-0.76470588235294112</v>
      </c>
      <c r="Y295" s="47" t="str">
        <f t="shared" si="61"/>
        <v>DEGROWTH</v>
      </c>
      <c r="Z295" s="138">
        <v>0</v>
      </c>
      <c r="AA295" s="133"/>
      <c r="AB295" s="133" t="s">
        <v>121</v>
      </c>
      <c r="AC295" s="27"/>
    </row>
    <row r="296" spans="1:29" s="139" customFormat="1" ht="13.8">
      <c r="A296" s="133" t="s">
        <v>121</v>
      </c>
      <c r="B296" s="141" t="s">
        <v>27</v>
      </c>
      <c r="C296" s="135" t="s">
        <v>881</v>
      </c>
      <c r="D296" s="135">
        <v>1000000233</v>
      </c>
      <c r="E296" s="136" t="s">
        <v>882</v>
      </c>
      <c r="F296" s="137">
        <v>41243</v>
      </c>
      <c r="G296" s="40" t="str">
        <f t="shared" si="50"/>
        <v>Targeted Dealer</v>
      </c>
      <c r="H296" s="40"/>
      <c r="I296" s="41">
        <v>650</v>
      </c>
      <c r="J296" s="41">
        <f t="shared" si="51"/>
        <v>650</v>
      </c>
      <c r="K296" s="43">
        <v>538</v>
      </c>
      <c r="L296" s="43">
        <f t="shared" si="52"/>
        <v>112</v>
      </c>
      <c r="M296" s="43">
        <f t="shared" si="53"/>
        <v>82.769230769230774</v>
      </c>
      <c r="N296" s="42">
        <v>546</v>
      </c>
      <c r="O296" s="45" t="str">
        <f t="shared" si="54"/>
        <v>DEC</v>
      </c>
      <c r="P296" s="42">
        <v>546</v>
      </c>
      <c r="Q296" s="44">
        <f t="shared" si="55"/>
        <v>-8</v>
      </c>
      <c r="R296" s="45">
        <f t="shared" si="56"/>
        <v>-1.46520146520146E-2</v>
      </c>
      <c r="S296" s="44" t="str">
        <f t="shared" si="57"/>
        <v>DEGROWTH</v>
      </c>
      <c r="T296" s="43">
        <v>675</v>
      </c>
      <c r="U296" s="46" t="str">
        <f t="shared" si="58"/>
        <v>jAN</v>
      </c>
      <c r="V296" s="42">
        <v>675</v>
      </c>
      <c r="W296" s="47">
        <f t="shared" si="59"/>
        <v>-137</v>
      </c>
      <c r="X296" s="48">
        <f t="shared" si="60"/>
        <v>-0.20296296296296301</v>
      </c>
      <c r="Y296" s="47" t="str">
        <f t="shared" si="61"/>
        <v>DEGROWTH</v>
      </c>
      <c r="Z296" s="138">
        <v>0</v>
      </c>
      <c r="AA296" s="133"/>
      <c r="AB296" s="133" t="s">
        <v>121</v>
      </c>
      <c r="AC296" s="27"/>
    </row>
    <row r="297" spans="1:29" s="139" customFormat="1" ht="13.8">
      <c r="A297" s="133" t="s">
        <v>121</v>
      </c>
      <c r="B297" s="141" t="s">
        <v>27</v>
      </c>
      <c r="C297" s="135" t="s">
        <v>883</v>
      </c>
      <c r="D297" s="135">
        <v>1000000247</v>
      </c>
      <c r="E297" s="136" t="s">
        <v>884</v>
      </c>
      <c r="F297" s="137">
        <v>41243</v>
      </c>
      <c r="G297" s="40" t="str">
        <f t="shared" si="50"/>
        <v>Targeted Dealer</v>
      </c>
      <c r="H297" s="40"/>
      <c r="I297" s="41">
        <v>120</v>
      </c>
      <c r="J297" s="41">
        <f t="shared" si="51"/>
        <v>120</v>
      </c>
      <c r="K297" s="43">
        <v>50</v>
      </c>
      <c r="L297" s="43">
        <f t="shared" si="52"/>
        <v>70</v>
      </c>
      <c r="M297" s="43">
        <f t="shared" si="53"/>
        <v>41.666666666666671</v>
      </c>
      <c r="N297" s="42">
        <v>80</v>
      </c>
      <c r="O297" s="45" t="str">
        <f t="shared" si="54"/>
        <v>DEC</v>
      </c>
      <c r="P297" s="42">
        <v>80</v>
      </c>
      <c r="Q297" s="44">
        <f t="shared" si="55"/>
        <v>-30</v>
      </c>
      <c r="R297" s="45">
        <f t="shared" si="56"/>
        <v>-0.375</v>
      </c>
      <c r="S297" s="44" t="str">
        <f t="shared" si="57"/>
        <v>DEGROWTH</v>
      </c>
      <c r="T297" s="43">
        <v>115</v>
      </c>
      <c r="U297" s="46" t="str">
        <f t="shared" si="58"/>
        <v>jAN</v>
      </c>
      <c r="V297" s="42">
        <v>115</v>
      </c>
      <c r="W297" s="47">
        <f t="shared" si="59"/>
        <v>-65</v>
      </c>
      <c r="X297" s="48">
        <f t="shared" si="60"/>
        <v>-0.56521739130434789</v>
      </c>
      <c r="Y297" s="47" t="str">
        <f t="shared" si="61"/>
        <v>DEGROWTH</v>
      </c>
      <c r="Z297" s="138">
        <v>0</v>
      </c>
      <c r="AA297" s="133"/>
      <c r="AB297" s="133" t="s">
        <v>121</v>
      </c>
      <c r="AC297" s="27"/>
    </row>
    <row r="298" spans="1:29" s="139" customFormat="1" ht="13.8">
      <c r="A298" s="133" t="s">
        <v>121</v>
      </c>
      <c r="B298" s="141" t="s">
        <v>27</v>
      </c>
      <c r="C298" s="135" t="s">
        <v>885</v>
      </c>
      <c r="D298" s="135">
        <v>1000000246</v>
      </c>
      <c r="E298" s="136" t="s">
        <v>886</v>
      </c>
      <c r="F298" s="137">
        <v>41386</v>
      </c>
      <c r="G298" s="40" t="str">
        <f t="shared" si="50"/>
        <v>Targeted Dealer</v>
      </c>
      <c r="H298" s="40"/>
      <c r="I298" s="41">
        <v>20</v>
      </c>
      <c r="J298" s="41">
        <f t="shared" si="51"/>
        <v>20</v>
      </c>
      <c r="K298" s="43">
        <v>3</v>
      </c>
      <c r="L298" s="43">
        <f t="shared" si="52"/>
        <v>17</v>
      </c>
      <c r="M298" s="43">
        <f t="shared" si="53"/>
        <v>15</v>
      </c>
      <c r="N298" s="42">
        <v>130</v>
      </c>
      <c r="O298" s="45" t="str">
        <f t="shared" si="54"/>
        <v>DEC</v>
      </c>
      <c r="P298" s="42">
        <v>130</v>
      </c>
      <c r="Q298" s="44">
        <f t="shared" si="55"/>
        <v>-127</v>
      </c>
      <c r="R298" s="45">
        <f t="shared" si="56"/>
        <v>-0.97692307692307689</v>
      </c>
      <c r="S298" s="44" t="str">
        <f t="shared" si="57"/>
        <v>DEGROWTH</v>
      </c>
      <c r="T298" s="43">
        <v>7.5</v>
      </c>
      <c r="U298" s="46" t="str">
        <f t="shared" si="58"/>
        <v>jAN</v>
      </c>
      <c r="V298" s="42">
        <v>7.5</v>
      </c>
      <c r="W298" s="47">
        <f t="shared" si="59"/>
        <v>-4.5</v>
      </c>
      <c r="X298" s="48">
        <f t="shared" si="60"/>
        <v>-0.6</v>
      </c>
      <c r="Y298" s="47" t="str">
        <f t="shared" si="61"/>
        <v>DEGROWTH</v>
      </c>
      <c r="Z298" s="138">
        <v>0</v>
      </c>
      <c r="AA298" s="133"/>
      <c r="AB298" s="133" t="s">
        <v>121</v>
      </c>
      <c r="AC298" s="27"/>
    </row>
    <row r="299" spans="1:29" s="139" customFormat="1" ht="13.8">
      <c r="A299" s="133" t="s">
        <v>121</v>
      </c>
      <c r="B299" s="141" t="s">
        <v>27</v>
      </c>
      <c r="C299" s="135" t="s">
        <v>887</v>
      </c>
      <c r="D299" s="135">
        <v>1000000811</v>
      </c>
      <c r="E299" s="136" t="s">
        <v>888</v>
      </c>
      <c r="F299" s="137">
        <v>42097</v>
      </c>
      <c r="G299" s="40" t="str">
        <f t="shared" si="50"/>
        <v>Targeted Dealer</v>
      </c>
      <c r="H299" s="40"/>
      <c r="I299" s="41">
        <v>50</v>
      </c>
      <c r="J299" s="41">
        <f t="shared" si="51"/>
        <v>50</v>
      </c>
      <c r="K299" s="43">
        <v>32.5</v>
      </c>
      <c r="L299" s="43">
        <f t="shared" si="52"/>
        <v>17.5</v>
      </c>
      <c r="M299" s="43">
        <f t="shared" si="53"/>
        <v>65</v>
      </c>
      <c r="N299" s="42">
        <v>72.5</v>
      </c>
      <c r="O299" s="45" t="str">
        <f t="shared" si="54"/>
        <v>DEC</v>
      </c>
      <c r="P299" s="42">
        <v>72.5</v>
      </c>
      <c r="Q299" s="44">
        <f t="shared" si="55"/>
        <v>-40</v>
      </c>
      <c r="R299" s="45">
        <f t="shared" si="56"/>
        <v>-0.55172413793103448</v>
      </c>
      <c r="S299" s="44" t="str">
        <f t="shared" si="57"/>
        <v>DEGROWTH</v>
      </c>
      <c r="T299" s="43">
        <v>50</v>
      </c>
      <c r="U299" s="46" t="str">
        <f t="shared" si="58"/>
        <v>jAN</v>
      </c>
      <c r="V299" s="42">
        <v>50</v>
      </c>
      <c r="W299" s="47">
        <f t="shared" si="59"/>
        <v>-17.5</v>
      </c>
      <c r="X299" s="48">
        <f t="shared" si="60"/>
        <v>-0.35</v>
      </c>
      <c r="Y299" s="47" t="str">
        <f t="shared" si="61"/>
        <v>DEGROWTH</v>
      </c>
      <c r="Z299" s="138">
        <v>1</v>
      </c>
      <c r="AA299" s="133"/>
      <c r="AB299" s="133" t="s">
        <v>121</v>
      </c>
      <c r="AC299" s="27"/>
    </row>
    <row r="300" spans="1:29" s="139" customFormat="1" ht="13.8">
      <c r="A300" s="133" t="s">
        <v>121</v>
      </c>
      <c r="B300" s="141" t="s">
        <v>27</v>
      </c>
      <c r="C300" s="135" t="s">
        <v>889</v>
      </c>
      <c r="D300" s="135">
        <v>1000000239</v>
      </c>
      <c r="E300" s="136" t="s">
        <v>890</v>
      </c>
      <c r="F300" s="137">
        <v>42123</v>
      </c>
      <c r="G300" s="40" t="str">
        <f t="shared" si="50"/>
        <v>Targeted Dealer</v>
      </c>
      <c r="H300" s="40"/>
      <c r="I300" s="41">
        <v>120</v>
      </c>
      <c r="J300" s="41">
        <f t="shared" si="51"/>
        <v>120</v>
      </c>
      <c r="K300" s="43">
        <v>92.5</v>
      </c>
      <c r="L300" s="43">
        <f t="shared" si="52"/>
        <v>27.5</v>
      </c>
      <c r="M300" s="43">
        <f t="shared" si="53"/>
        <v>77.083333333333343</v>
      </c>
      <c r="N300" s="42">
        <v>124</v>
      </c>
      <c r="O300" s="45" t="str">
        <f t="shared" si="54"/>
        <v>DEC</v>
      </c>
      <c r="P300" s="42">
        <v>124</v>
      </c>
      <c r="Q300" s="44">
        <f t="shared" si="55"/>
        <v>-31.5</v>
      </c>
      <c r="R300" s="45">
        <f t="shared" si="56"/>
        <v>-0.25403225806451613</v>
      </c>
      <c r="S300" s="44" t="str">
        <f t="shared" si="57"/>
        <v>DEGROWTH</v>
      </c>
      <c r="T300" s="43">
        <v>141.75</v>
      </c>
      <c r="U300" s="46" t="str">
        <f t="shared" si="58"/>
        <v>jAN</v>
      </c>
      <c r="V300" s="42">
        <v>141.75</v>
      </c>
      <c r="W300" s="47">
        <f t="shared" si="59"/>
        <v>-49.25</v>
      </c>
      <c r="X300" s="48">
        <f t="shared" si="60"/>
        <v>-0.34744268077601415</v>
      </c>
      <c r="Y300" s="47" t="str">
        <f t="shared" si="61"/>
        <v>DEGROWTH</v>
      </c>
      <c r="Z300" s="138">
        <v>0</v>
      </c>
      <c r="AA300" s="133"/>
      <c r="AB300" s="133" t="s">
        <v>121</v>
      </c>
      <c r="AC300" s="27"/>
    </row>
    <row r="301" spans="1:29" s="139" customFormat="1" ht="13.8">
      <c r="A301" s="133" t="s">
        <v>121</v>
      </c>
      <c r="B301" s="141" t="s">
        <v>27</v>
      </c>
      <c r="C301" s="135" t="s">
        <v>891</v>
      </c>
      <c r="D301" s="135">
        <v>1000000820</v>
      </c>
      <c r="E301" s="136" t="s">
        <v>892</v>
      </c>
      <c r="F301" s="137">
        <v>42634</v>
      </c>
      <c r="G301" s="40" t="str">
        <f t="shared" si="50"/>
        <v>Targeted Dealer</v>
      </c>
      <c r="H301" s="40"/>
      <c r="I301" s="41">
        <v>130</v>
      </c>
      <c r="J301" s="41">
        <f t="shared" si="51"/>
        <v>130</v>
      </c>
      <c r="K301" s="43">
        <v>114.35</v>
      </c>
      <c r="L301" s="43">
        <f t="shared" si="52"/>
        <v>15.650000000000006</v>
      </c>
      <c r="M301" s="43">
        <f t="shared" si="53"/>
        <v>87.961538461538453</v>
      </c>
      <c r="N301" s="42">
        <v>142.75</v>
      </c>
      <c r="O301" s="45" t="str">
        <f t="shared" si="54"/>
        <v>DEC</v>
      </c>
      <c r="P301" s="42">
        <v>142.75</v>
      </c>
      <c r="Q301" s="44">
        <f t="shared" si="55"/>
        <v>-28.400000000000006</v>
      </c>
      <c r="R301" s="45">
        <f t="shared" si="56"/>
        <v>-0.19894921190893178</v>
      </c>
      <c r="S301" s="44" t="str">
        <f t="shared" si="57"/>
        <v>DEGROWTH</v>
      </c>
      <c r="T301" s="43">
        <v>126.25</v>
      </c>
      <c r="U301" s="46" t="str">
        <f t="shared" si="58"/>
        <v>jAN</v>
      </c>
      <c r="V301" s="42">
        <v>126.25</v>
      </c>
      <c r="W301" s="47">
        <f t="shared" si="59"/>
        <v>-11.900000000000006</v>
      </c>
      <c r="X301" s="48">
        <f t="shared" si="60"/>
        <v>-9.4257425742574341E-2</v>
      </c>
      <c r="Y301" s="47" t="str">
        <f t="shared" si="61"/>
        <v>DEGROWTH</v>
      </c>
      <c r="Z301" s="138">
        <v>0</v>
      </c>
      <c r="AA301" s="133"/>
      <c r="AB301" s="133" t="s">
        <v>121</v>
      </c>
      <c r="AC301" s="27"/>
    </row>
    <row r="302" spans="1:29" s="139" customFormat="1" ht="13.8">
      <c r="A302" s="133" t="s">
        <v>121</v>
      </c>
      <c r="B302" s="141" t="s">
        <v>27</v>
      </c>
      <c r="C302" s="135" t="s">
        <v>893</v>
      </c>
      <c r="D302" s="135">
        <v>1000000821</v>
      </c>
      <c r="E302" s="136" t="s">
        <v>894</v>
      </c>
      <c r="F302" s="137">
        <v>42731</v>
      </c>
      <c r="G302" s="40" t="str">
        <f t="shared" si="50"/>
        <v>Targeted Dealer</v>
      </c>
      <c r="H302" s="40"/>
      <c r="I302" s="41">
        <v>30</v>
      </c>
      <c r="J302" s="41">
        <f t="shared" si="51"/>
        <v>30</v>
      </c>
      <c r="K302" s="43">
        <v>2.5</v>
      </c>
      <c r="L302" s="43">
        <f t="shared" si="52"/>
        <v>27.5</v>
      </c>
      <c r="M302" s="43">
        <f t="shared" si="53"/>
        <v>8.3333333333333339</v>
      </c>
      <c r="N302" s="42">
        <v>2</v>
      </c>
      <c r="O302" s="45" t="str">
        <f t="shared" si="54"/>
        <v>DEC</v>
      </c>
      <c r="P302" s="42">
        <v>2</v>
      </c>
      <c r="Q302" s="44">
        <f t="shared" si="55"/>
        <v>0.5</v>
      </c>
      <c r="R302" s="45">
        <f t="shared" si="56"/>
        <v>0.25</v>
      </c>
      <c r="S302" s="44" t="str">
        <f t="shared" si="57"/>
        <v>GROWTH</v>
      </c>
      <c r="T302" s="43">
        <v>68</v>
      </c>
      <c r="U302" s="46" t="str">
        <f t="shared" si="58"/>
        <v>jAN</v>
      </c>
      <c r="V302" s="42">
        <v>68</v>
      </c>
      <c r="W302" s="47">
        <f t="shared" si="59"/>
        <v>-65.5</v>
      </c>
      <c r="X302" s="48">
        <f t="shared" si="60"/>
        <v>-0.96323529411764708</v>
      </c>
      <c r="Y302" s="47" t="str">
        <f t="shared" si="61"/>
        <v>DEGROWTH</v>
      </c>
      <c r="Z302" s="138">
        <v>1</v>
      </c>
      <c r="AA302" s="133"/>
      <c r="AB302" s="133" t="s">
        <v>121</v>
      </c>
      <c r="AC302" s="27"/>
    </row>
    <row r="303" spans="1:29" s="139" customFormat="1" ht="13.8">
      <c r="A303" s="133" t="s">
        <v>121</v>
      </c>
      <c r="B303" s="141" t="s">
        <v>27</v>
      </c>
      <c r="C303" s="135" t="s">
        <v>895</v>
      </c>
      <c r="D303" s="135">
        <v>1000000249</v>
      </c>
      <c r="E303" s="136" t="s">
        <v>896</v>
      </c>
      <c r="F303" s="137">
        <v>43217</v>
      </c>
      <c r="G303" s="40" t="str">
        <f t="shared" si="50"/>
        <v>Targeted Dealer</v>
      </c>
      <c r="H303" s="40"/>
      <c r="I303" s="41">
        <v>50</v>
      </c>
      <c r="J303" s="41">
        <f t="shared" si="51"/>
        <v>50</v>
      </c>
      <c r="K303" s="43">
        <v>37</v>
      </c>
      <c r="L303" s="43">
        <f t="shared" si="52"/>
        <v>13</v>
      </c>
      <c r="M303" s="43">
        <f t="shared" si="53"/>
        <v>74</v>
      </c>
      <c r="N303" s="42">
        <v>76.599999999999994</v>
      </c>
      <c r="O303" s="45" t="str">
        <f t="shared" si="54"/>
        <v>DEC</v>
      </c>
      <c r="P303" s="42">
        <v>76.599999999999994</v>
      </c>
      <c r="Q303" s="44">
        <f t="shared" si="55"/>
        <v>-39.599999999999994</v>
      </c>
      <c r="R303" s="45">
        <f t="shared" si="56"/>
        <v>-0.51697127937336806</v>
      </c>
      <c r="S303" s="44" t="str">
        <f t="shared" si="57"/>
        <v>DEGROWTH</v>
      </c>
      <c r="T303" s="43">
        <v>24.5</v>
      </c>
      <c r="U303" s="46" t="str">
        <f t="shared" si="58"/>
        <v>jAN</v>
      </c>
      <c r="V303" s="42">
        <v>24.5</v>
      </c>
      <c r="W303" s="47">
        <f t="shared" si="59"/>
        <v>12.5</v>
      </c>
      <c r="X303" s="48">
        <f t="shared" si="60"/>
        <v>0.51020408163265296</v>
      </c>
      <c r="Y303" s="47" t="str">
        <f t="shared" si="61"/>
        <v>GROWTH</v>
      </c>
      <c r="Z303" s="138">
        <v>0</v>
      </c>
      <c r="AA303" s="133"/>
      <c r="AB303" s="133" t="s">
        <v>121</v>
      </c>
      <c r="AC303" s="27"/>
    </row>
    <row r="304" spans="1:29" s="139" customFormat="1" ht="13.8">
      <c r="A304" s="133" t="s">
        <v>121</v>
      </c>
      <c r="B304" s="141" t="s">
        <v>27</v>
      </c>
      <c r="C304" s="135" t="s">
        <v>897</v>
      </c>
      <c r="D304" s="135">
        <v>1000000238</v>
      </c>
      <c r="E304" s="136" t="s">
        <v>898</v>
      </c>
      <c r="F304" s="137">
        <v>43315</v>
      </c>
      <c r="G304" s="40" t="str">
        <f t="shared" si="50"/>
        <v>Targeted Dealer</v>
      </c>
      <c r="H304" s="40"/>
      <c r="I304" s="41">
        <v>20</v>
      </c>
      <c r="J304" s="41">
        <f t="shared" si="51"/>
        <v>20</v>
      </c>
      <c r="K304" s="43">
        <v>12</v>
      </c>
      <c r="L304" s="43">
        <f t="shared" si="52"/>
        <v>8</v>
      </c>
      <c r="M304" s="43">
        <f t="shared" si="53"/>
        <v>60</v>
      </c>
      <c r="N304" s="42">
        <v>22.5</v>
      </c>
      <c r="O304" s="45" t="str">
        <f t="shared" si="54"/>
        <v>DEC</v>
      </c>
      <c r="P304" s="42">
        <v>22.5</v>
      </c>
      <c r="Q304" s="44">
        <f t="shared" si="55"/>
        <v>-10.5</v>
      </c>
      <c r="R304" s="45">
        <f t="shared" si="56"/>
        <v>-0.46666666666666667</v>
      </c>
      <c r="S304" s="44" t="str">
        <f t="shared" si="57"/>
        <v>DEGROWTH</v>
      </c>
      <c r="T304" s="43">
        <v>2.5</v>
      </c>
      <c r="U304" s="46" t="str">
        <f t="shared" si="58"/>
        <v>jAN</v>
      </c>
      <c r="V304" s="42">
        <v>2.5</v>
      </c>
      <c r="W304" s="47">
        <f t="shared" si="59"/>
        <v>9.5</v>
      </c>
      <c r="X304" s="48">
        <f t="shared" si="60"/>
        <v>3.8</v>
      </c>
      <c r="Y304" s="47" t="str">
        <f t="shared" si="61"/>
        <v>GROWTH</v>
      </c>
      <c r="Z304" s="138">
        <v>0</v>
      </c>
      <c r="AA304" s="133"/>
      <c r="AB304" s="133" t="s">
        <v>121</v>
      </c>
      <c r="AC304" s="27"/>
    </row>
    <row r="305" spans="1:29" s="139" customFormat="1" ht="13.8">
      <c r="A305" s="133" t="s">
        <v>121</v>
      </c>
      <c r="B305" s="141" t="s">
        <v>27</v>
      </c>
      <c r="C305" s="135" t="s">
        <v>899</v>
      </c>
      <c r="D305" s="135">
        <v>1000000234</v>
      </c>
      <c r="E305" s="136" t="s">
        <v>900</v>
      </c>
      <c r="F305" s="137">
        <v>43476</v>
      </c>
      <c r="G305" s="40" t="str">
        <f t="shared" si="50"/>
        <v>-</v>
      </c>
      <c r="H305" s="40"/>
      <c r="I305" s="41">
        <v>0</v>
      </c>
      <c r="J305" s="41">
        <f t="shared" si="51"/>
        <v>0</v>
      </c>
      <c r="K305" s="43">
        <v>0</v>
      </c>
      <c r="L305" s="43">
        <f t="shared" si="52"/>
        <v>0</v>
      </c>
      <c r="M305" s="43" t="str">
        <f t="shared" si="53"/>
        <v>-</v>
      </c>
      <c r="N305" s="42">
        <v>0</v>
      </c>
      <c r="O305" s="45" t="str">
        <f t="shared" si="54"/>
        <v>DEC</v>
      </c>
      <c r="P305" s="42">
        <v>0</v>
      </c>
      <c r="Q305" s="44">
        <f t="shared" si="55"/>
        <v>0</v>
      </c>
      <c r="R305" s="45" t="str">
        <f t="shared" si="56"/>
        <v xml:space="preserve"> </v>
      </c>
      <c r="S305" s="44" t="b">
        <f t="shared" si="57"/>
        <v>0</v>
      </c>
      <c r="T305" s="43">
        <v>38</v>
      </c>
      <c r="U305" s="46" t="str">
        <f t="shared" si="58"/>
        <v>jAN</v>
      </c>
      <c r="V305" s="42">
        <v>38</v>
      </c>
      <c r="W305" s="47">
        <f t="shared" si="59"/>
        <v>-38</v>
      </c>
      <c r="X305" s="48">
        <f t="shared" si="60"/>
        <v>-1</v>
      </c>
      <c r="Y305" s="47" t="str">
        <f t="shared" si="61"/>
        <v>DEGROWTH</v>
      </c>
      <c r="Z305" s="138">
        <v>0</v>
      </c>
      <c r="AA305" s="133"/>
      <c r="AB305" s="133" t="s">
        <v>121</v>
      </c>
      <c r="AC305" s="27"/>
    </row>
    <row r="306" spans="1:29" s="139" customFormat="1" ht="13.8">
      <c r="A306" s="133" t="s">
        <v>121</v>
      </c>
      <c r="B306" s="141" t="s">
        <v>27</v>
      </c>
      <c r="C306" s="135" t="s">
        <v>901</v>
      </c>
      <c r="D306" s="135">
        <v>1000000250</v>
      </c>
      <c r="E306" s="136" t="s">
        <v>902</v>
      </c>
      <c r="F306" s="137">
        <v>43525</v>
      </c>
      <c r="G306" s="40" t="str">
        <f t="shared" si="50"/>
        <v>Targeted Dealer</v>
      </c>
      <c r="H306" s="40"/>
      <c r="I306" s="41">
        <v>20</v>
      </c>
      <c r="J306" s="41">
        <f t="shared" si="51"/>
        <v>20</v>
      </c>
      <c r="K306" s="43">
        <v>22.5</v>
      </c>
      <c r="L306" s="43">
        <f t="shared" si="52"/>
        <v>-2.5</v>
      </c>
      <c r="M306" s="43">
        <f t="shared" si="53"/>
        <v>112.5</v>
      </c>
      <c r="N306" s="42">
        <v>20</v>
      </c>
      <c r="O306" s="45" t="str">
        <f t="shared" si="54"/>
        <v>DEC</v>
      </c>
      <c r="P306" s="42">
        <v>20</v>
      </c>
      <c r="Q306" s="44">
        <f t="shared" si="55"/>
        <v>2.5</v>
      </c>
      <c r="R306" s="45">
        <f t="shared" si="56"/>
        <v>0.125</v>
      </c>
      <c r="S306" s="44" t="str">
        <f t="shared" si="57"/>
        <v>GROWTH</v>
      </c>
      <c r="T306" s="43">
        <v>0</v>
      </c>
      <c r="U306" s="46" t="str">
        <f t="shared" si="58"/>
        <v>jAN</v>
      </c>
      <c r="V306" s="42">
        <v>0</v>
      </c>
      <c r="W306" s="47">
        <f t="shared" si="59"/>
        <v>22.5</v>
      </c>
      <c r="X306" s="48">
        <f t="shared" si="60"/>
        <v>0</v>
      </c>
      <c r="Y306" s="47" t="b">
        <f t="shared" si="61"/>
        <v>0</v>
      </c>
      <c r="Z306" s="138">
        <v>0</v>
      </c>
      <c r="AA306" s="133"/>
      <c r="AB306" s="133" t="s">
        <v>121</v>
      </c>
      <c r="AC306" s="27"/>
    </row>
    <row r="307" spans="1:29" s="139" customFormat="1" ht="13.8">
      <c r="A307" s="133" t="s">
        <v>121</v>
      </c>
      <c r="B307" s="141" t="s">
        <v>27</v>
      </c>
      <c r="C307" s="135" t="s">
        <v>903</v>
      </c>
      <c r="D307" s="135">
        <v>1000000339</v>
      </c>
      <c r="E307" s="136" t="s">
        <v>904</v>
      </c>
      <c r="F307" s="137">
        <v>43648</v>
      </c>
      <c r="G307" s="40" t="str">
        <f t="shared" si="50"/>
        <v>Targeted Dealer</v>
      </c>
      <c r="H307" s="40"/>
      <c r="I307" s="41">
        <v>170</v>
      </c>
      <c r="J307" s="41">
        <f t="shared" si="51"/>
        <v>170</v>
      </c>
      <c r="K307" s="43">
        <v>117</v>
      </c>
      <c r="L307" s="43">
        <f t="shared" si="52"/>
        <v>53</v>
      </c>
      <c r="M307" s="43">
        <f t="shared" si="53"/>
        <v>68.82352941176471</v>
      </c>
      <c r="N307" s="42">
        <v>110</v>
      </c>
      <c r="O307" s="45" t="str">
        <f t="shared" si="54"/>
        <v>DEC</v>
      </c>
      <c r="P307" s="42">
        <v>110</v>
      </c>
      <c r="Q307" s="44">
        <f t="shared" si="55"/>
        <v>7</v>
      </c>
      <c r="R307" s="45">
        <f t="shared" si="56"/>
        <v>6.3636363636363713E-2</v>
      </c>
      <c r="S307" s="44" t="str">
        <f t="shared" si="57"/>
        <v>GROWTH</v>
      </c>
      <c r="T307" s="43">
        <v>165</v>
      </c>
      <c r="U307" s="46" t="str">
        <f t="shared" si="58"/>
        <v>jAN</v>
      </c>
      <c r="V307" s="42">
        <v>165</v>
      </c>
      <c r="W307" s="47">
        <f t="shared" si="59"/>
        <v>-48</v>
      </c>
      <c r="X307" s="48">
        <f t="shared" si="60"/>
        <v>-0.29090909090909089</v>
      </c>
      <c r="Y307" s="47" t="str">
        <f t="shared" si="61"/>
        <v>DEGROWTH</v>
      </c>
      <c r="Z307" s="138">
        <v>0</v>
      </c>
      <c r="AA307" s="133"/>
      <c r="AB307" s="133" t="s">
        <v>121</v>
      </c>
      <c r="AC307" s="27"/>
    </row>
    <row r="308" spans="1:29" s="139" customFormat="1" ht="13.8">
      <c r="A308" s="133" t="s">
        <v>121</v>
      </c>
      <c r="B308" s="141" t="s">
        <v>27</v>
      </c>
      <c r="C308" s="135" t="s">
        <v>905</v>
      </c>
      <c r="D308" s="135">
        <v>1000000815</v>
      </c>
      <c r="E308" s="136" t="s">
        <v>906</v>
      </c>
      <c r="F308" s="137">
        <v>43700</v>
      </c>
      <c r="G308" s="40" t="str">
        <f t="shared" si="50"/>
        <v>Targeted Dealer</v>
      </c>
      <c r="H308" s="40"/>
      <c r="I308" s="41">
        <v>640</v>
      </c>
      <c r="J308" s="41">
        <f t="shared" si="51"/>
        <v>640</v>
      </c>
      <c r="K308" s="43">
        <v>704.35</v>
      </c>
      <c r="L308" s="43">
        <f t="shared" si="52"/>
        <v>-64.350000000000023</v>
      </c>
      <c r="M308" s="43">
        <f t="shared" si="53"/>
        <v>110.0546875</v>
      </c>
      <c r="N308" s="42">
        <v>527.6</v>
      </c>
      <c r="O308" s="45" t="str">
        <f t="shared" si="54"/>
        <v>DEC</v>
      </c>
      <c r="P308" s="42">
        <v>527.6</v>
      </c>
      <c r="Q308" s="44">
        <f t="shared" si="55"/>
        <v>176.75</v>
      </c>
      <c r="R308" s="45">
        <f t="shared" si="56"/>
        <v>0.3350075815011373</v>
      </c>
      <c r="S308" s="44" t="str">
        <f t="shared" si="57"/>
        <v>GROWTH</v>
      </c>
      <c r="T308" s="43">
        <v>637.5</v>
      </c>
      <c r="U308" s="46" t="str">
        <f t="shared" si="58"/>
        <v>jAN</v>
      </c>
      <c r="V308" s="42">
        <v>637.5</v>
      </c>
      <c r="W308" s="47">
        <f t="shared" si="59"/>
        <v>66.850000000000023</v>
      </c>
      <c r="X308" s="48">
        <f t="shared" si="60"/>
        <v>0.10486274509803928</v>
      </c>
      <c r="Y308" s="47" t="str">
        <f t="shared" si="61"/>
        <v>GROWTH</v>
      </c>
      <c r="Z308" s="138">
        <v>0</v>
      </c>
      <c r="AA308" s="133"/>
      <c r="AB308" s="133" t="s">
        <v>121</v>
      </c>
      <c r="AC308" s="27"/>
    </row>
    <row r="309" spans="1:29" s="139" customFormat="1" ht="13.8">
      <c r="A309" s="133" t="s">
        <v>121</v>
      </c>
      <c r="B309" s="141" t="s">
        <v>27</v>
      </c>
      <c r="C309" s="135" t="s">
        <v>909</v>
      </c>
      <c r="D309" s="135">
        <v>1000000340</v>
      </c>
      <c r="E309" s="136" t="s">
        <v>910</v>
      </c>
      <c r="F309" s="137">
        <v>44006</v>
      </c>
      <c r="G309" s="40" t="str">
        <f t="shared" si="50"/>
        <v>Targeted Dealer</v>
      </c>
      <c r="H309" s="40"/>
      <c r="I309" s="41">
        <v>60</v>
      </c>
      <c r="J309" s="41">
        <f t="shared" si="51"/>
        <v>60</v>
      </c>
      <c r="K309" s="43">
        <v>30</v>
      </c>
      <c r="L309" s="43">
        <f t="shared" si="52"/>
        <v>30</v>
      </c>
      <c r="M309" s="43">
        <f t="shared" si="53"/>
        <v>50</v>
      </c>
      <c r="N309" s="42">
        <v>60.5</v>
      </c>
      <c r="O309" s="45" t="str">
        <f t="shared" si="54"/>
        <v>DEC</v>
      </c>
      <c r="P309" s="42">
        <v>60.5</v>
      </c>
      <c r="Q309" s="44">
        <f t="shared" si="55"/>
        <v>-30.5</v>
      </c>
      <c r="R309" s="45">
        <f t="shared" si="56"/>
        <v>-0.50413223140495866</v>
      </c>
      <c r="S309" s="44" t="str">
        <f t="shared" si="57"/>
        <v>DEGROWTH</v>
      </c>
      <c r="T309" s="43">
        <v>134.5</v>
      </c>
      <c r="U309" s="46" t="str">
        <f t="shared" si="58"/>
        <v>jAN</v>
      </c>
      <c r="V309" s="42">
        <v>134.5</v>
      </c>
      <c r="W309" s="47">
        <f t="shared" si="59"/>
        <v>-104.5</v>
      </c>
      <c r="X309" s="48">
        <f t="shared" si="60"/>
        <v>-0.77695167286245348</v>
      </c>
      <c r="Y309" s="47" t="str">
        <f t="shared" si="61"/>
        <v>DEGROWTH</v>
      </c>
      <c r="Z309" s="138">
        <v>1</v>
      </c>
      <c r="AA309" s="133"/>
      <c r="AB309" s="133" t="s">
        <v>121</v>
      </c>
      <c r="AC309" s="27"/>
    </row>
    <row r="310" spans="1:29" s="139" customFormat="1" ht="13.8">
      <c r="A310" s="133" t="s">
        <v>121</v>
      </c>
      <c r="B310" s="141" t="s">
        <v>27</v>
      </c>
      <c r="C310" s="135" t="s">
        <v>911</v>
      </c>
      <c r="D310" s="135">
        <v>1000000817</v>
      </c>
      <c r="E310" s="136" t="s">
        <v>912</v>
      </c>
      <c r="F310" s="137">
        <v>44134</v>
      </c>
      <c r="G310" s="40" t="str">
        <f t="shared" si="50"/>
        <v>Targeted Dealer</v>
      </c>
      <c r="H310" s="40"/>
      <c r="I310" s="41">
        <v>50</v>
      </c>
      <c r="J310" s="41">
        <f t="shared" si="51"/>
        <v>50</v>
      </c>
      <c r="K310" s="43">
        <v>56.5</v>
      </c>
      <c r="L310" s="43">
        <f t="shared" si="52"/>
        <v>-6.5</v>
      </c>
      <c r="M310" s="43">
        <f t="shared" si="53"/>
        <v>113</v>
      </c>
      <c r="N310" s="42">
        <v>54</v>
      </c>
      <c r="O310" s="45" t="str">
        <f t="shared" si="54"/>
        <v>DEC</v>
      </c>
      <c r="P310" s="42">
        <v>54</v>
      </c>
      <c r="Q310" s="44">
        <f t="shared" si="55"/>
        <v>2.5</v>
      </c>
      <c r="R310" s="45">
        <f t="shared" si="56"/>
        <v>4.629629629629628E-2</v>
      </c>
      <c r="S310" s="44" t="str">
        <f t="shared" si="57"/>
        <v>GROWTH</v>
      </c>
      <c r="T310" s="43">
        <v>23</v>
      </c>
      <c r="U310" s="46" t="str">
        <f t="shared" si="58"/>
        <v>jAN</v>
      </c>
      <c r="V310" s="42">
        <v>23</v>
      </c>
      <c r="W310" s="47">
        <f t="shared" si="59"/>
        <v>33.5</v>
      </c>
      <c r="X310" s="48">
        <f t="shared" si="60"/>
        <v>1.4565217391304346</v>
      </c>
      <c r="Y310" s="47" t="str">
        <f t="shared" si="61"/>
        <v>GROWTH</v>
      </c>
      <c r="Z310" s="138">
        <v>0</v>
      </c>
      <c r="AA310" s="133"/>
      <c r="AB310" s="133" t="s">
        <v>121</v>
      </c>
      <c r="AC310" s="27"/>
    </row>
    <row r="311" spans="1:29" s="139" customFormat="1" ht="13.8">
      <c r="A311" s="133" t="s">
        <v>121</v>
      </c>
      <c r="B311" s="141" t="s">
        <v>27</v>
      </c>
      <c r="C311" s="135" t="s">
        <v>913</v>
      </c>
      <c r="D311" s="135">
        <v>1000000818</v>
      </c>
      <c r="E311" s="136" t="s">
        <v>914</v>
      </c>
      <c r="F311" s="137">
        <v>44139</v>
      </c>
      <c r="G311" s="40" t="str">
        <f t="shared" si="50"/>
        <v>Targeted Dealer</v>
      </c>
      <c r="H311" s="40"/>
      <c r="I311" s="41">
        <v>100</v>
      </c>
      <c r="J311" s="41">
        <f t="shared" si="51"/>
        <v>100</v>
      </c>
      <c r="K311" s="43">
        <v>151.75</v>
      </c>
      <c r="L311" s="43">
        <f t="shared" si="52"/>
        <v>-51.75</v>
      </c>
      <c r="M311" s="43">
        <f t="shared" si="53"/>
        <v>151.75</v>
      </c>
      <c r="N311" s="42">
        <v>106.25</v>
      </c>
      <c r="O311" s="45" t="str">
        <f t="shared" si="54"/>
        <v>DEC</v>
      </c>
      <c r="P311" s="42">
        <v>106.25</v>
      </c>
      <c r="Q311" s="44">
        <f t="shared" si="55"/>
        <v>45.5</v>
      </c>
      <c r="R311" s="45">
        <f t="shared" si="56"/>
        <v>0.42823529411764705</v>
      </c>
      <c r="S311" s="44" t="str">
        <f t="shared" si="57"/>
        <v>GROWTH</v>
      </c>
      <c r="T311" s="43">
        <v>20</v>
      </c>
      <c r="U311" s="46" t="str">
        <f t="shared" si="58"/>
        <v>jAN</v>
      </c>
      <c r="V311" s="42">
        <v>20</v>
      </c>
      <c r="W311" s="47">
        <f t="shared" si="59"/>
        <v>131.75</v>
      </c>
      <c r="X311" s="48">
        <f t="shared" si="60"/>
        <v>6.5875000000000004</v>
      </c>
      <c r="Y311" s="47" t="str">
        <f t="shared" si="61"/>
        <v>GROWTH</v>
      </c>
      <c r="Z311" s="138">
        <v>0</v>
      </c>
      <c r="AA311" s="133"/>
      <c r="AB311" s="133" t="s">
        <v>121</v>
      </c>
      <c r="AC311" s="27"/>
    </row>
    <row r="312" spans="1:29" s="139" customFormat="1" ht="13.8">
      <c r="A312" s="133" t="s">
        <v>121</v>
      </c>
      <c r="B312" s="141" t="s">
        <v>27</v>
      </c>
      <c r="C312" s="135" t="s">
        <v>915</v>
      </c>
      <c r="D312" s="135">
        <v>1000000812</v>
      </c>
      <c r="E312" s="136" t="s">
        <v>916</v>
      </c>
      <c r="F312" s="137">
        <v>44291</v>
      </c>
      <c r="G312" s="40" t="str">
        <f t="shared" si="50"/>
        <v>Targeted Dealer</v>
      </c>
      <c r="H312" s="40"/>
      <c r="I312" s="41">
        <v>1550</v>
      </c>
      <c r="J312" s="41">
        <f t="shared" si="51"/>
        <v>1550</v>
      </c>
      <c r="K312" s="43">
        <v>1499</v>
      </c>
      <c r="L312" s="43">
        <f t="shared" si="52"/>
        <v>51</v>
      </c>
      <c r="M312" s="43">
        <f t="shared" si="53"/>
        <v>96.709677419354833</v>
      </c>
      <c r="N312" s="42">
        <v>1453.4</v>
      </c>
      <c r="O312" s="45" t="str">
        <f t="shared" si="54"/>
        <v>DEC</v>
      </c>
      <c r="P312" s="42">
        <v>1453.4</v>
      </c>
      <c r="Q312" s="44">
        <f t="shared" si="55"/>
        <v>45.599999999999909</v>
      </c>
      <c r="R312" s="45">
        <f t="shared" si="56"/>
        <v>3.1374707582220829E-2</v>
      </c>
      <c r="S312" s="44" t="str">
        <f t="shared" si="57"/>
        <v>GROWTH</v>
      </c>
      <c r="T312" s="43">
        <v>1473.25</v>
      </c>
      <c r="U312" s="46" t="str">
        <f t="shared" si="58"/>
        <v>jAN</v>
      </c>
      <c r="V312" s="42">
        <v>1473.25</v>
      </c>
      <c r="W312" s="47">
        <f t="shared" si="59"/>
        <v>25.75</v>
      </c>
      <c r="X312" s="48">
        <f t="shared" si="60"/>
        <v>1.7478364160868898E-2</v>
      </c>
      <c r="Y312" s="47" t="str">
        <f t="shared" si="61"/>
        <v>GROWTH</v>
      </c>
      <c r="Z312" s="138">
        <v>0</v>
      </c>
      <c r="AA312" s="133"/>
      <c r="AB312" s="133" t="s">
        <v>121</v>
      </c>
      <c r="AC312" s="27"/>
    </row>
    <row r="313" spans="1:29" s="139" customFormat="1" ht="13.8">
      <c r="A313" s="133" t="s">
        <v>121</v>
      </c>
      <c r="B313" s="141" t="s">
        <v>27</v>
      </c>
      <c r="C313" s="135" t="s">
        <v>917</v>
      </c>
      <c r="D313" s="135">
        <v>1000000819</v>
      </c>
      <c r="E313" s="136" t="s">
        <v>918</v>
      </c>
      <c r="F313" s="137">
        <v>44321</v>
      </c>
      <c r="G313" s="40" t="str">
        <f t="shared" si="50"/>
        <v>Targeted Dealer</v>
      </c>
      <c r="H313" s="40"/>
      <c r="I313" s="41">
        <v>200</v>
      </c>
      <c r="J313" s="41">
        <f t="shared" si="51"/>
        <v>200</v>
      </c>
      <c r="K313" s="43">
        <v>210</v>
      </c>
      <c r="L313" s="43">
        <f t="shared" si="52"/>
        <v>-10</v>
      </c>
      <c r="M313" s="43">
        <f t="shared" si="53"/>
        <v>105</v>
      </c>
      <c r="N313" s="42">
        <v>168.85</v>
      </c>
      <c r="O313" s="45" t="str">
        <f t="shared" si="54"/>
        <v>DEC</v>
      </c>
      <c r="P313" s="42">
        <v>168.85</v>
      </c>
      <c r="Q313" s="44">
        <f t="shared" si="55"/>
        <v>41.150000000000006</v>
      </c>
      <c r="R313" s="45">
        <f t="shared" si="56"/>
        <v>0.24370743263251415</v>
      </c>
      <c r="S313" s="44" t="str">
        <f t="shared" si="57"/>
        <v>GROWTH</v>
      </c>
      <c r="T313" s="43">
        <v>225</v>
      </c>
      <c r="U313" s="46" t="str">
        <f t="shared" si="58"/>
        <v>jAN</v>
      </c>
      <c r="V313" s="42">
        <v>225</v>
      </c>
      <c r="W313" s="47">
        <f t="shared" si="59"/>
        <v>-15</v>
      </c>
      <c r="X313" s="48">
        <f t="shared" si="60"/>
        <v>-6.6666666666666652E-2</v>
      </c>
      <c r="Y313" s="47" t="str">
        <f t="shared" si="61"/>
        <v>DEGROWTH</v>
      </c>
      <c r="Z313" s="138">
        <v>0</v>
      </c>
      <c r="AA313" s="133"/>
      <c r="AB313" s="133" t="s">
        <v>121</v>
      </c>
      <c r="AC313" s="27"/>
    </row>
    <row r="314" spans="1:29" s="139" customFormat="1" ht="13.8">
      <c r="A314" s="133" t="s">
        <v>121</v>
      </c>
      <c r="B314" s="141" t="s">
        <v>27</v>
      </c>
      <c r="C314" s="135" t="s">
        <v>919</v>
      </c>
      <c r="D314" s="135">
        <v>1000000252</v>
      </c>
      <c r="E314" s="136" t="s">
        <v>920</v>
      </c>
      <c r="F314" s="137">
        <v>44398</v>
      </c>
      <c r="G314" s="40" t="str">
        <f t="shared" si="50"/>
        <v>Targeted Dealer</v>
      </c>
      <c r="H314" s="40"/>
      <c r="I314" s="41">
        <v>20</v>
      </c>
      <c r="J314" s="41">
        <f t="shared" si="51"/>
        <v>20</v>
      </c>
      <c r="K314" s="43">
        <v>0</v>
      </c>
      <c r="L314" s="43">
        <f t="shared" si="52"/>
        <v>20</v>
      </c>
      <c r="M314" s="43">
        <f t="shared" si="53"/>
        <v>0</v>
      </c>
      <c r="N314" s="42">
        <v>0</v>
      </c>
      <c r="O314" s="45" t="str">
        <f t="shared" si="54"/>
        <v>DEC</v>
      </c>
      <c r="P314" s="42">
        <v>0</v>
      </c>
      <c r="Q314" s="44">
        <f t="shared" si="55"/>
        <v>0</v>
      </c>
      <c r="R314" s="45" t="str">
        <f t="shared" si="56"/>
        <v xml:space="preserve"> </v>
      </c>
      <c r="S314" s="44" t="b">
        <f t="shared" si="57"/>
        <v>0</v>
      </c>
      <c r="T314" s="43">
        <v>0</v>
      </c>
      <c r="U314" s="46" t="str">
        <f t="shared" si="58"/>
        <v>jAN</v>
      </c>
      <c r="V314" s="42">
        <v>0</v>
      </c>
      <c r="W314" s="47">
        <f t="shared" si="59"/>
        <v>0</v>
      </c>
      <c r="X314" s="48">
        <f t="shared" si="60"/>
        <v>0</v>
      </c>
      <c r="Y314" s="47" t="b">
        <f t="shared" si="61"/>
        <v>0</v>
      </c>
      <c r="Z314" s="138">
        <v>1</v>
      </c>
      <c r="AA314" s="133"/>
      <c r="AB314" s="133" t="s">
        <v>121</v>
      </c>
      <c r="AC314" s="27"/>
    </row>
    <row r="315" spans="1:29" s="139" customFormat="1" ht="13.8">
      <c r="A315" s="133" t="s">
        <v>121</v>
      </c>
      <c r="B315" s="141" t="s">
        <v>27</v>
      </c>
      <c r="C315" s="135" t="s">
        <v>923</v>
      </c>
      <c r="D315" s="135">
        <v>1000003134</v>
      </c>
      <c r="E315" s="140" t="s">
        <v>924</v>
      </c>
      <c r="F315" s="137">
        <v>44911</v>
      </c>
      <c r="G315" s="40" t="str">
        <f t="shared" si="50"/>
        <v>Targeted Dealer</v>
      </c>
      <c r="H315" s="40"/>
      <c r="I315" s="41">
        <v>130</v>
      </c>
      <c r="J315" s="41">
        <f t="shared" si="51"/>
        <v>130</v>
      </c>
      <c r="K315" s="43">
        <v>30</v>
      </c>
      <c r="L315" s="43">
        <f t="shared" si="52"/>
        <v>100</v>
      </c>
      <c r="M315" s="43">
        <f t="shared" si="53"/>
        <v>23.076923076923077</v>
      </c>
      <c r="N315" s="42">
        <v>81.5</v>
      </c>
      <c r="O315" s="45" t="str">
        <f t="shared" si="54"/>
        <v>DEC</v>
      </c>
      <c r="P315" s="42">
        <v>81.5</v>
      </c>
      <c r="Q315" s="44">
        <f t="shared" si="55"/>
        <v>-51.5</v>
      </c>
      <c r="R315" s="45">
        <f t="shared" si="56"/>
        <v>-0.63190184049079756</v>
      </c>
      <c r="S315" s="44" t="str">
        <f t="shared" si="57"/>
        <v>DEGROWTH</v>
      </c>
      <c r="T315" s="43">
        <v>174</v>
      </c>
      <c r="U315" s="46" t="str">
        <f t="shared" si="58"/>
        <v>jAN</v>
      </c>
      <c r="V315" s="42">
        <v>174</v>
      </c>
      <c r="W315" s="47">
        <f t="shared" si="59"/>
        <v>-144</v>
      </c>
      <c r="X315" s="48">
        <f t="shared" si="60"/>
        <v>-0.82758620689655171</v>
      </c>
      <c r="Y315" s="47" t="str">
        <f t="shared" si="61"/>
        <v>DEGROWTH</v>
      </c>
      <c r="Z315" s="138">
        <v>0</v>
      </c>
      <c r="AA315" s="133"/>
      <c r="AB315" s="133" t="s">
        <v>121</v>
      </c>
      <c r="AC315" s="27"/>
    </row>
    <row r="316" spans="1:29" s="139" customFormat="1" ht="13.8">
      <c r="A316" s="133" t="s">
        <v>121</v>
      </c>
      <c r="B316" s="141" t="s">
        <v>27</v>
      </c>
      <c r="C316" s="135" t="s">
        <v>929</v>
      </c>
      <c r="D316" s="135">
        <v>1000003308</v>
      </c>
      <c r="E316" s="140" t="s">
        <v>930</v>
      </c>
      <c r="F316" s="137">
        <v>44957</v>
      </c>
      <c r="G316" s="40" t="str">
        <f t="shared" si="50"/>
        <v>Targeted Dealer</v>
      </c>
      <c r="H316" s="40"/>
      <c r="I316" s="41">
        <v>40</v>
      </c>
      <c r="J316" s="41">
        <f t="shared" si="51"/>
        <v>40</v>
      </c>
      <c r="K316" s="43">
        <v>0</v>
      </c>
      <c r="L316" s="43">
        <f t="shared" si="52"/>
        <v>40</v>
      </c>
      <c r="M316" s="43">
        <f t="shared" si="53"/>
        <v>0</v>
      </c>
      <c r="N316" s="42">
        <v>0</v>
      </c>
      <c r="O316" s="45" t="str">
        <f t="shared" si="54"/>
        <v>DEC</v>
      </c>
      <c r="P316" s="42">
        <v>0</v>
      </c>
      <c r="Q316" s="44">
        <f t="shared" si="55"/>
        <v>0</v>
      </c>
      <c r="R316" s="45" t="str">
        <f t="shared" si="56"/>
        <v xml:space="preserve"> </v>
      </c>
      <c r="S316" s="44" t="b">
        <f t="shared" si="57"/>
        <v>0</v>
      </c>
      <c r="T316" s="43">
        <v>28.5</v>
      </c>
      <c r="U316" s="46" t="str">
        <f t="shared" si="58"/>
        <v>jAN</v>
      </c>
      <c r="V316" s="42">
        <v>28.5</v>
      </c>
      <c r="W316" s="47">
        <f t="shared" si="59"/>
        <v>-28.5</v>
      </c>
      <c r="X316" s="48">
        <f t="shared" si="60"/>
        <v>-1</v>
      </c>
      <c r="Y316" s="47" t="str">
        <f t="shared" si="61"/>
        <v>DEGROWTH</v>
      </c>
      <c r="Z316" s="138">
        <v>1</v>
      </c>
      <c r="AA316" s="133"/>
      <c r="AB316" s="133" t="s">
        <v>121</v>
      </c>
      <c r="AC316" s="27"/>
    </row>
    <row r="317" spans="1:29" s="139" customFormat="1" ht="13.8">
      <c r="A317" s="133" t="s">
        <v>121</v>
      </c>
      <c r="B317" s="141" t="s">
        <v>27</v>
      </c>
      <c r="C317" s="135" t="s">
        <v>933</v>
      </c>
      <c r="D317" s="135">
        <v>1000003473</v>
      </c>
      <c r="E317" s="140" t="s">
        <v>934</v>
      </c>
      <c r="F317" s="137">
        <v>45021</v>
      </c>
      <c r="G317" s="40" t="str">
        <f t="shared" si="50"/>
        <v>Targeted Dealer</v>
      </c>
      <c r="H317" s="40"/>
      <c r="I317" s="41">
        <v>80</v>
      </c>
      <c r="J317" s="41">
        <f t="shared" si="51"/>
        <v>80</v>
      </c>
      <c r="K317" s="43">
        <v>70</v>
      </c>
      <c r="L317" s="43">
        <f t="shared" si="52"/>
        <v>10</v>
      </c>
      <c r="M317" s="43">
        <f t="shared" si="53"/>
        <v>87.5</v>
      </c>
      <c r="N317" s="42">
        <v>62.5</v>
      </c>
      <c r="O317" s="45" t="str">
        <f t="shared" si="54"/>
        <v>DEC</v>
      </c>
      <c r="P317" s="42">
        <v>62.5</v>
      </c>
      <c r="Q317" s="44">
        <f t="shared" si="55"/>
        <v>7.5</v>
      </c>
      <c r="R317" s="45">
        <f t="shared" si="56"/>
        <v>0.12000000000000011</v>
      </c>
      <c r="S317" s="44" t="str">
        <f t="shared" si="57"/>
        <v>GROWTH</v>
      </c>
      <c r="T317" s="43">
        <v>87.5</v>
      </c>
      <c r="U317" s="46" t="str">
        <f t="shared" si="58"/>
        <v>jAN</v>
      </c>
      <c r="V317" s="42">
        <v>87.5</v>
      </c>
      <c r="W317" s="47">
        <f t="shared" si="59"/>
        <v>-17.5</v>
      </c>
      <c r="X317" s="48">
        <f t="shared" si="60"/>
        <v>-0.19999999999999996</v>
      </c>
      <c r="Y317" s="47" t="str">
        <f t="shared" si="61"/>
        <v>DEGROWTH</v>
      </c>
      <c r="Z317" s="138">
        <v>0</v>
      </c>
      <c r="AA317" s="133"/>
      <c r="AB317" s="133" t="s">
        <v>121</v>
      </c>
      <c r="AC317" s="27"/>
    </row>
    <row r="318" spans="1:29" s="139" customFormat="1" ht="13.8">
      <c r="A318" s="133" t="s">
        <v>121</v>
      </c>
      <c r="B318" s="141" t="s">
        <v>27</v>
      </c>
      <c r="C318" s="135" t="s">
        <v>935</v>
      </c>
      <c r="D318" s="135">
        <v>1000003502</v>
      </c>
      <c r="E318" s="140" t="s">
        <v>936</v>
      </c>
      <c r="F318" s="137">
        <v>45042</v>
      </c>
      <c r="G318" s="40" t="str">
        <f t="shared" si="50"/>
        <v>Targeted Dealer</v>
      </c>
      <c r="H318" s="40"/>
      <c r="I318" s="41">
        <v>200</v>
      </c>
      <c r="J318" s="41">
        <f t="shared" si="51"/>
        <v>200</v>
      </c>
      <c r="K318" s="43">
        <v>315</v>
      </c>
      <c r="L318" s="43">
        <f t="shared" si="52"/>
        <v>-115</v>
      </c>
      <c r="M318" s="43">
        <f t="shared" si="53"/>
        <v>157.5</v>
      </c>
      <c r="N318" s="42">
        <v>307.75</v>
      </c>
      <c r="O318" s="45" t="str">
        <f t="shared" si="54"/>
        <v>DEC</v>
      </c>
      <c r="P318" s="42">
        <v>307.75</v>
      </c>
      <c r="Q318" s="44">
        <f t="shared" si="55"/>
        <v>7.25</v>
      </c>
      <c r="R318" s="45">
        <f t="shared" si="56"/>
        <v>2.3558082859463925E-2</v>
      </c>
      <c r="S318" s="44" t="str">
        <f t="shared" si="57"/>
        <v>GROWTH</v>
      </c>
      <c r="T318" s="43">
        <v>164</v>
      </c>
      <c r="U318" s="46" t="str">
        <f t="shared" si="58"/>
        <v>jAN</v>
      </c>
      <c r="V318" s="42">
        <v>164</v>
      </c>
      <c r="W318" s="47">
        <f t="shared" si="59"/>
        <v>151</v>
      </c>
      <c r="X318" s="48">
        <f t="shared" si="60"/>
        <v>0.9207317073170731</v>
      </c>
      <c r="Y318" s="47" t="str">
        <f t="shared" si="61"/>
        <v>GROWTH</v>
      </c>
      <c r="Z318" s="138">
        <v>0</v>
      </c>
      <c r="AA318" s="133"/>
      <c r="AB318" s="133" t="s">
        <v>121</v>
      </c>
      <c r="AC318" s="27"/>
    </row>
    <row r="319" spans="1:29" s="139" customFormat="1" ht="13.8">
      <c r="A319" s="133" t="s">
        <v>121</v>
      </c>
      <c r="B319" s="141" t="s">
        <v>27</v>
      </c>
      <c r="C319" s="135" t="s">
        <v>937</v>
      </c>
      <c r="D319" s="135">
        <v>1000003566</v>
      </c>
      <c r="E319" s="140" t="s">
        <v>938</v>
      </c>
      <c r="F319" s="137">
        <v>45078</v>
      </c>
      <c r="G319" s="40" t="str">
        <f t="shared" si="50"/>
        <v>Targeted Dealer</v>
      </c>
      <c r="H319" s="40"/>
      <c r="I319" s="41">
        <v>50</v>
      </c>
      <c r="J319" s="41">
        <f t="shared" si="51"/>
        <v>50</v>
      </c>
      <c r="K319" s="43">
        <v>45</v>
      </c>
      <c r="L319" s="43">
        <f t="shared" si="52"/>
        <v>5</v>
      </c>
      <c r="M319" s="43">
        <f t="shared" si="53"/>
        <v>90</v>
      </c>
      <c r="N319" s="42">
        <v>55</v>
      </c>
      <c r="O319" s="45" t="str">
        <f t="shared" si="54"/>
        <v>DEC</v>
      </c>
      <c r="P319" s="42">
        <v>55</v>
      </c>
      <c r="Q319" s="44">
        <f t="shared" si="55"/>
        <v>-10</v>
      </c>
      <c r="R319" s="45">
        <f t="shared" si="56"/>
        <v>-0.18181818181818177</v>
      </c>
      <c r="S319" s="44" t="str">
        <f t="shared" si="57"/>
        <v>DEGROWTH</v>
      </c>
      <c r="T319" s="43">
        <v>39</v>
      </c>
      <c r="U319" s="46" t="str">
        <f t="shared" si="58"/>
        <v>jAN</v>
      </c>
      <c r="V319" s="42">
        <v>39</v>
      </c>
      <c r="W319" s="47">
        <f t="shared" si="59"/>
        <v>6</v>
      </c>
      <c r="X319" s="48">
        <f t="shared" si="60"/>
        <v>0.15384615384615374</v>
      </c>
      <c r="Y319" s="47" t="str">
        <f t="shared" si="61"/>
        <v>GROWTH</v>
      </c>
      <c r="Z319" s="138">
        <v>0</v>
      </c>
      <c r="AA319" s="133"/>
      <c r="AB319" s="133" t="s">
        <v>121</v>
      </c>
      <c r="AC319" s="27"/>
    </row>
    <row r="320" spans="1:29" s="139" customFormat="1" ht="13.8">
      <c r="A320" s="133" t="s">
        <v>121</v>
      </c>
      <c r="B320" s="141" t="s">
        <v>27</v>
      </c>
      <c r="C320" s="135" t="s">
        <v>939</v>
      </c>
      <c r="D320" s="135">
        <v>1000003683</v>
      </c>
      <c r="E320" s="140" t="s">
        <v>940</v>
      </c>
      <c r="F320" s="137">
        <v>45148</v>
      </c>
      <c r="G320" s="40" t="str">
        <f t="shared" si="50"/>
        <v>-</v>
      </c>
      <c r="H320" s="40"/>
      <c r="I320" s="41">
        <v>0</v>
      </c>
      <c r="J320" s="41">
        <f t="shared" si="51"/>
        <v>0</v>
      </c>
      <c r="K320" s="43">
        <v>0</v>
      </c>
      <c r="L320" s="43">
        <f t="shared" si="52"/>
        <v>0</v>
      </c>
      <c r="M320" s="43" t="str">
        <f t="shared" si="53"/>
        <v>-</v>
      </c>
      <c r="N320" s="42">
        <v>0</v>
      </c>
      <c r="O320" s="45" t="str">
        <f t="shared" si="54"/>
        <v>DEC</v>
      </c>
      <c r="P320" s="42">
        <v>0</v>
      </c>
      <c r="Q320" s="44">
        <f t="shared" si="55"/>
        <v>0</v>
      </c>
      <c r="R320" s="45" t="str">
        <f t="shared" si="56"/>
        <v xml:space="preserve"> </v>
      </c>
      <c r="S320" s="44" t="b">
        <f t="shared" si="57"/>
        <v>0</v>
      </c>
      <c r="T320" s="43">
        <v>41</v>
      </c>
      <c r="U320" s="46" t="str">
        <f t="shared" si="58"/>
        <v>jAN</v>
      </c>
      <c r="V320" s="42">
        <v>41</v>
      </c>
      <c r="W320" s="47">
        <f t="shared" si="59"/>
        <v>-41</v>
      </c>
      <c r="X320" s="48">
        <f t="shared" si="60"/>
        <v>-1</v>
      </c>
      <c r="Y320" s="47" t="str">
        <f t="shared" si="61"/>
        <v>DEGROWTH</v>
      </c>
      <c r="Z320" s="138">
        <v>0</v>
      </c>
      <c r="AA320" s="133"/>
      <c r="AB320" s="133" t="s">
        <v>121</v>
      </c>
      <c r="AC320" s="27"/>
    </row>
    <row r="321" spans="1:29" s="139" customFormat="1" ht="13.8">
      <c r="A321" s="133" t="s">
        <v>121</v>
      </c>
      <c r="B321" s="141" t="s">
        <v>27</v>
      </c>
      <c r="C321" s="135" t="s">
        <v>941</v>
      </c>
      <c r="D321" s="135">
        <v>1000003715</v>
      </c>
      <c r="E321" s="140" t="s">
        <v>942</v>
      </c>
      <c r="F321" s="137">
        <v>45181</v>
      </c>
      <c r="G321" s="40" t="str">
        <f t="shared" si="50"/>
        <v>Targeted Dealer</v>
      </c>
      <c r="H321" s="40"/>
      <c r="I321" s="41">
        <v>40</v>
      </c>
      <c r="J321" s="41">
        <f t="shared" si="51"/>
        <v>40</v>
      </c>
      <c r="K321" s="43">
        <v>0</v>
      </c>
      <c r="L321" s="43">
        <f t="shared" si="52"/>
        <v>40</v>
      </c>
      <c r="M321" s="43">
        <f t="shared" si="53"/>
        <v>0</v>
      </c>
      <c r="N321" s="42">
        <v>0</v>
      </c>
      <c r="O321" s="45" t="str">
        <f t="shared" si="54"/>
        <v>DEC</v>
      </c>
      <c r="P321" s="42">
        <v>0</v>
      </c>
      <c r="Q321" s="44">
        <f t="shared" si="55"/>
        <v>0</v>
      </c>
      <c r="R321" s="45" t="str">
        <f t="shared" si="56"/>
        <v xml:space="preserve"> </v>
      </c>
      <c r="S321" s="44" t="b">
        <f t="shared" si="57"/>
        <v>0</v>
      </c>
      <c r="T321" s="43">
        <v>69.5</v>
      </c>
      <c r="U321" s="46" t="str">
        <f t="shared" si="58"/>
        <v>jAN</v>
      </c>
      <c r="V321" s="42">
        <v>69.5</v>
      </c>
      <c r="W321" s="47">
        <f t="shared" si="59"/>
        <v>-69.5</v>
      </c>
      <c r="X321" s="48">
        <f t="shared" si="60"/>
        <v>-1</v>
      </c>
      <c r="Y321" s="47" t="str">
        <f t="shared" si="61"/>
        <v>DEGROWTH</v>
      </c>
      <c r="Z321" s="138">
        <v>0</v>
      </c>
      <c r="AA321" s="133"/>
      <c r="AB321" s="133" t="s">
        <v>121</v>
      </c>
      <c r="AC321" s="27"/>
    </row>
    <row r="322" spans="1:29" s="139" customFormat="1" ht="13.8">
      <c r="A322" s="133" t="s">
        <v>121</v>
      </c>
      <c r="B322" s="141" t="s">
        <v>27</v>
      </c>
      <c r="C322" s="135" t="s">
        <v>943</v>
      </c>
      <c r="D322" s="135">
        <v>1000003732</v>
      </c>
      <c r="E322" s="140" t="s">
        <v>944</v>
      </c>
      <c r="F322" s="137">
        <v>45219</v>
      </c>
      <c r="G322" s="40" t="str">
        <f t="shared" ref="G322:G384" si="62">IF(I322&gt;0,"Targeted Dealer","-")</f>
        <v>Targeted Dealer</v>
      </c>
      <c r="H322" s="40"/>
      <c r="I322" s="41">
        <v>1150</v>
      </c>
      <c r="J322" s="41">
        <f t="shared" ref="J322:J384" si="63">I322/$J$1*($J$1-$E$1)</f>
        <v>1150</v>
      </c>
      <c r="K322" s="43">
        <v>1209.25</v>
      </c>
      <c r="L322" s="43">
        <f t="shared" ref="L322:L384" si="64">I322-K322</f>
        <v>-59.25</v>
      </c>
      <c r="M322" s="43">
        <f t="shared" ref="M322:M384" si="65">IFERROR((K322/J322%),"-")</f>
        <v>105.15217391304348</v>
      </c>
      <c r="N322" s="42">
        <v>1418.45</v>
      </c>
      <c r="O322" s="45" t="str">
        <f t="shared" ref="O322:O384" si="66">IF(F322&lt;=$P$2,"DEC","")</f>
        <v>DEC</v>
      </c>
      <c r="P322" s="42">
        <v>1418.45</v>
      </c>
      <c r="Q322" s="44">
        <f t="shared" ref="Q322:Q384" si="67">K322-P322</f>
        <v>-209.20000000000005</v>
      </c>
      <c r="R322" s="45">
        <f t="shared" ref="R322:R384" si="68">IFERROR(IF(O322="Dec",(K322/P322-1))," ")</f>
        <v>-0.14748493073425217</v>
      </c>
      <c r="S322" s="44" t="str">
        <f t="shared" ref="S322:S384" si="69">IF(N322&gt;0,IF(O322="","-",IF(R322&lt;0%,"DEGROWTH","GROWTH")))</f>
        <v>DEGROWTH</v>
      </c>
      <c r="T322" s="43">
        <v>699.5</v>
      </c>
      <c r="U322" s="46" t="str">
        <f t="shared" ref="U322:U384" si="70">IF(F322&lt;=$V$2,"jAN","")</f>
        <v>jAN</v>
      </c>
      <c r="V322" s="42">
        <v>699.5</v>
      </c>
      <c r="W322" s="47">
        <f t="shared" ref="W322:W384" si="71">K322-V322</f>
        <v>509.75</v>
      </c>
      <c r="X322" s="48">
        <f t="shared" ref="X322:X384" si="72">IFERROR(IF(U322="Jan",(K322/V322-1)),0)</f>
        <v>0.72873481057898504</v>
      </c>
      <c r="Y322" s="47" t="str">
        <f t="shared" ref="Y322:Y384" si="73">IF(T322&gt;0,IF(U322="","-",IF(X322&lt;0%,"DEGROWTH","GROWTH")))</f>
        <v>GROWTH</v>
      </c>
      <c r="Z322" s="138">
        <v>0</v>
      </c>
      <c r="AA322" s="133"/>
      <c r="AB322" s="133" t="s">
        <v>121</v>
      </c>
      <c r="AC322" s="27"/>
    </row>
    <row r="323" spans="1:29" s="139" customFormat="1" ht="13.8">
      <c r="A323" s="133" t="s">
        <v>121</v>
      </c>
      <c r="B323" s="141" t="s">
        <v>27</v>
      </c>
      <c r="C323" s="141" t="s">
        <v>945</v>
      </c>
      <c r="D323" s="141">
        <v>1000003794</v>
      </c>
      <c r="E323" s="141" t="s">
        <v>946</v>
      </c>
      <c r="F323" s="137">
        <v>45281</v>
      </c>
      <c r="G323" s="40" t="str">
        <f t="shared" si="62"/>
        <v>Targeted Dealer</v>
      </c>
      <c r="H323" s="40"/>
      <c r="I323" s="41">
        <v>120</v>
      </c>
      <c r="J323" s="41">
        <f t="shared" si="63"/>
        <v>120</v>
      </c>
      <c r="K323" s="43">
        <v>135</v>
      </c>
      <c r="L323" s="43">
        <f t="shared" si="64"/>
        <v>-15</v>
      </c>
      <c r="M323" s="43">
        <f t="shared" si="65"/>
        <v>112.5</v>
      </c>
      <c r="N323" s="42">
        <v>95</v>
      </c>
      <c r="O323" s="45" t="str">
        <f t="shared" si="66"/>
        <v>DEC</v>
      </c>
      <c r="P323" s="42">
        <v>95</v>
      </c>
      <c r="Q323" s="44">
        <f t="shared" si="67"/>
        <v>40</v>
      </c>
      <c r="R323" s="45">
        <f t="shared" si="68"/>
        <v>0.42105263157894735</v>
      </c>
      <c r="S323" s="44" t="str">
        <f t="shared" si="69"/>
        <v>GROWTH</v>
      </c>
      <c r="T323" s="43">
        <v>85</v>
      </c>
      <c r="U323" s="46" t="str">
        <f t="shared" si="70"/>
        <v>jAN</v>
      </c>
      <c r="V323" s="42">
        <v>85</v>
      </c>
      <c r="W323" s="47">
        <f t="shared" si="71"/>
        <v>50</v>
      </c>
      <c r="X323" s="48">
        <f t="shared" si="72"/>
        <v>0.58823529411764697</v>
      </c>
      <c r="Y323" s="47" t="str">
        <f t="shared" si="73"/>
        <v>GROWTH</v>
      </c>
      <c r="Z323" s="138">
        <v>0</v>
      </c>
      <c r="AA323" s="133"/>
      <c r="AB323" s="133" t="s">
        <v>121</v>
      </c>
      <c r="AC323" s="27"/>
    </row>
    <row r="324" spans="1:29" s="139" customFormat="1" ht="13.8">
      <c r="A324" s="133" t="s">
        <v>121</v>
      </c>
      <c r="B324" s="141" t="s">
        <v>27</v>
      </c>
      <c r="C324" s="141" t="s">
        <v>947</v>
      </c>
      <c r="D324" s="141">
        <v>1000003817</v>
      </c>
      <c r="E324" s="141" t="s">
        <v>948</v>
      </c>
      <c r="F324" s="143">
        <v>45301</v>
      </c>
      <c r="G324" s="40" t="str">
        <f t="shared" si="62"/>
        <v>Targeted Dealer</v>
      </c>
      <c r="H324" s="40"/>
      <c r="I324" s="41">
        <v>90</v>
      </c>
      <c r="J324" s="41">
        <f t="shared" si="63"/>
        <v>90</v>
      </c>
      <c r="K324" s="43">
        <v>90</v>
      </c>
      <c r="L324" s="43">
        <f t="shared" si="64"/>
        <v>0</v>
      </c>
      <c r="M324" s="43">
        <f t="shared" si="65"/>
        <v>100</v>
      </c>
      <c r="N324" s="42">
        <v>140</v>
      </c>
      <c r="O324" s="45" t="str">
        <f t="shared" si="66"/>
        <v>DEC</v>
      </c>
      <c r="P324" s="42">
        <v>140</v>
      </c>
      <c r="Q324" s="44">
        <f t="shared" si="67"/>
        <v>-50</v>
      </c>
      <c r="R324" s="45">
        <f t="shared" si="68"/>
        <v>-0.3571428571428571</v>
      </c>
      <c r="S324" s="44" t="str">
        <f t="shared" si="69"/>
        <v>DEGROWTH</v>
      </c>
      <c r="T324" s="43">
        <v>80</v>
      </c>
      <c r="U324" s="46" t="str">
        <f t="shared" si="70"/>
        <v>jAN</v>
      </c>
      <c r="V324" s="42">
        <v>80</v>
      </c>
      <c r="W324" s="47">
        <f t="shared" si="71"/>
        <v>10</v>
      </c>
      <c r="X324" s="48">
        <f t="shared" si="72"/>
        <v>0.125</v>
      </c>
      <c r="Y324" s="47" t="str">
        <f t="shared" si="73"/>
        <v>GROWTH</v>
      </c>
      <c r="Z324" s="138">
        <v>0</v>
      </c>
      <c r="AA324" s="133"/>
      <c r="AB324" s="133" t="s">
        <v>121</v>
      </c>
      <c r="AC324" s="27"/>
    </row>
    <row r="325" spans="1:29" s="139" customFormat="1" ht="13.8">
      <c r="A325" s="138" t="s">
        <v>121</v>
      </c>
      <c r="B325" s="144" t="s">
        <v>27</v>
      </c>
      <c r="C325" s="144" t="s">
        <v>949</v>
      </c>
      <c r="D325" s="144">
        <v>1000003914</v>
      </c>
      <c r="E325" s="144" t="s">
        <v>950</v>
      </c>
      <c r="F325" s="137">
        <v>45402</v>
      </c>
      <c r="G325" s="40" t="str">
        <f t="shared" si="62"/>
        <v>-</v>
      </c>
      <c r="H325" s="40"/>
      <c r="I325" s="41">
        <v>0</v>
      </c>
      <c r="J325" s="41">
        <f t="shared" si="63"/>
        <v>0</v>
      </c>
      <c r="K325" s="43">
        <v>0</v>
      </c>
      <c r="L325" s="43">
        <f t="shared" si="64"/>
        <v>0</v>
      </c>
      <c r="M325" s="43" t="str">
        <f t="shared" si="65"/>
        <v>-</v>
      </c>
      <c r="N325" s="42">
        <v>0</v>
      </c>
      <c r="O325" s="45" t="str">
        <f t="shared" si="66"/>
        <v>DEC</v>
      </c>
      <c r="P325" s="42">
        <v>0</v>
      </c>
      <c r="Q325" s="44">
        <f t="shared" si="67"/>
        <v>0</v>
      </c>
      <c r="R325" s="45" t="str">
        <f t="shared" si="68"/>
        <v xml:space="preserve"> </v>
      </c>
      <c r="S325" s="44" t="b">
        <f t="shared" si="69"/>
        <v>0</v>
      </c>
      <c r="T325" s="43">
        <v>34.5</v>
      </c>
      <c r="U325" s="46" t="str">
        <f t="shared" si="70"/>
        <v>jAN</v>
      </c>
      <c r="V325" s="42">
        <v>34.5</v>
      </c>
      <c r="W325" s="47">
        <f t="shared" si="71"/>
        <v>-34.5</v>
      </c>
      <c r="X325" s="48">
        <f t="shared" si="72"/>
        <v>-1</v>
      </c>
      <c r="Y325" s="47" t="str">
        <f t="shared" si="73"/>
        <v>DEGROWTH</v>
      </c>
      <c r="Z325" s="138">
        <v>0</v>
      </c>
      <c r="AA325" s="133"/>
      <c r="AB325" s="138" t="s">
        <v>121</v>
      </c>
      <c r="AC325" s="27"/>
    </row>
    <row r="326" spans="1:29" s="139" customFormat="1" ht="13.8">
      <c r="A326" s="138" t="s">
        <v>121</v>
      </c>
      <c r="B326" s="144" t="s">
        <v>27</v>
      </c>
      <c r="C326" s="144" t="s">
        <v>951</v>
      </c>
      <c r="D326" s="144">
        <v>1000003953</v>
      </c>
      <c r="E326" s="144" t="s">
        <v>952</v>
      </c>
      <c r="F326" s="137">
        <v>45427</v>
      </c>
      <c r="G326" s="40" t="str">
        <f t="shared" si="62"/>
        <v>Targeted Dealer</v>
      </c>
      <c r="H326" s="40"/>
      <c r="I326" s="41">
        <v>300</v>
      </c>
      <c r="J326" s="41">
        <f t="shared" si="63"/>
        <v>300</v>
      </c>
      <c r="K326" s="43">
        <v>401.25</v>
      </c>
      <c r="L326" s="43">
        <f t="shared" si="64"/>
        <v>-101.25</v>
      </c>
      <c r="M326" s="43">
        <f t="shared" si="65"/>
        <v>133.75</v>
      </c>
      <c r="N326" s="42">
        <v>349.25</v>
      </c>
      <c r="O326" s="45" t="str">
        <f t="shared" si="66"/>
        <v>DEC</v>
      </c>
      <c r="P326" s="42">
        <v>349.25</v>
      </c>
      <c r="Q326" s="44">
        <f t="shared" si="67"/>
        <v>52</v>
      </c>
      <c r="R326" s="45">
        <f t="shared" si="68"/>
        <v>0.14889047959914103</v>
      </c>
      <c r="S326" s="44" t="str">
        <f t="shared" si="69"/>
        <v>GROWTH</v>
      </c>
      <c r="T326" s="43">
        <v>312.75</v>
      </c>
      <c r="U326" s="46" t="str">
        <f t="shared" si="70"/>
        <v>jAN</v>
      </c>
      <c r="V326" s="42">
        <v>312.75</v>
      </c>
      <c r="W326" s="47">
        <f t="shared" si="71"/>
        <v>88.5</v>
      </c>
      <c r="X326" s="48">
        <f t="shared" si="72"/>
        <v>0.28297362110311752</v>
      </c>
      <c r="Y326" s="47" t="str">
        <f t="shared" si="73"/>
        <v>GROWTH</v>
      </c>
      <c r="Z326" s="138">
        <v>0</v>
      </c>
      <c r="AA326" s="133"/>
      <c r="AB326" s="138" t="s">
        <v>121</v>
      </c>
      <c r="AC326" s="27"/>
    </row>
    <row r="327" spans="1:29" s="139" customFormat="1" ht="13.8">
      <c r="A327" s="138" t="s">
        <v>121</v>
      </c>
      <c r="B327" s="144" t="s">
        <v>27</v>
      </c>
      <c r="C327" s="144" t="s">
        <v>953</v>
      </c>
      <c r="D327" s="144">
        <v>1000003996</v>
      </c>
      <c r="E327" s="144" t="s">
        <v>954</v>
      </c>
      <c r="F327" s="137">
        <v>45446</v>
      </c>
      <c r="G327" s="40" t="str">
        <f t="shared" si="62"/>
        <v>Targeted Dealer</v>
      </c>
      <c r="H327" s="40"/>
      <c r="I327" s="41">
        <v>80</v>
      </c>
      <c r="J327" s="41">
        <f t="shared" si="63"/>
        <v>80</v>
      </c>
      <c r="K327" s="43">
        <v>55</v>
      </c>
      <c r="L327" s="43">
        <f t="shared" si="64"/>
        <v>25</v>
      </c>
      <c r="M327" s="43">
        <f t="shared" si="65"/>
        <v>68.75</v>
      </c>
      <c r="N327" s="42">
        <v>103.75</v>
      </c>
      <c r="O327" s="45" t="str">
        <f t="shared" si="66"/>
        <v>DEC</v>
      </c>
      <c r="P327" s="42">
        <v>103.75</v>
      </c>
      <c r="Q327" s="44">
        <f t="shared" si="67"/>
        <v>-48.75</v>
      </c>
      <c r="R327" s="45">
        <f t="shared" si="68"/>
        <v>-0.46987951807228912</v>
      </c>
      <c r="S327" s="44" t="str">
        <f t="shared" si="69"/>
        <v>DEGROWTH</v>
      </c>
      <c r="T327" s="43">
        <v>65</v>
      </c>
      <c r="U327" s="46" t="str">
        <f t="shared" si="70"/>
        <v>jAN</v>
      </c>
      <c r="V327" s="42">
        <v>65</v>
      </c>
      <c r="W327" s="47">
        <f t="shared" si="71"/>
        <v>-10</v>
      </c>
      <c r="X327" s="48">
        <f t="shared" si="72"/>
        <v>-0.15384615384615385</v>
      </c>
      <c r="Y327" s="47" t="str">
        <f t="shared" si="73"/>
        <v>DEGROWTH</v>
      </c>
      <c r="Z327" s="138">
        <v>0</v>
      </c>
      <c r="AA327" s="133"/>
      <c r="AB327" s="138" t="s">
        <v>121</v>
      </c>
      <c r="AC327" s="27"/>
    </row>
    <row r="328" spans="1:29" s="139" customFormat="1" ht="13.8">
      <c r="A328" s="138" t="s">
        <v>121</v>
      </c>
      <c r="B328" s="144" t="s">
        <v>27</v>
      </c>
      <c r="C328" s="144" t="s">
        <v>955</v>
      </c>
      <c r="D328" s="144">
        <v>1000004000</v>
      </c>
      <c r="E328" s="144" t="s">
        <v>956</v>
      </c>
      <c r="F328" s="137">
        <v>45449</v>
      </c>
      <c r="G328" s="40" t="str">
        <f t="shared" si="62"/>
        <v>Targeted Dealer</v>
      </c>
      <c r="H328" s="40"/>
      <c r="I328" s="41">
        <v>70</v>
      </c>
      <c r="J328" s="41">
        <f t="shared" si="63"/>
        <v>70</v>
      </c>
      <c r="K328" s="43">
        <v>60</v>
      </c>
      <c r="L328" s="43">
        <f t="shared" si="64"/>
        <v>10</v>
      </c>
      <c r="M328" s="43">
        <f t="shared" si="65"/>
        <v>85.714285714285722</v>
      </c>
      <c r="N328" s="42">
        <v>70</v>
      </c>
      <c r="O328" s="45" t="str">
        <f t="shared" si="66"/>
        <v>DEC</v>
      </c>
      <c r="P328" s="42">
        <v>70</v>
      </c>
      <c r="Q328" s="44">
        <f t="shared" si="67"/>
        <v>-10</v>
      </c>
      <c r="R328" s="45">
        <f t="shared" si="68"/>
        <v>-0.1428571428571429</v>
      </c>
      <c r="S328" s="44" t="str">
        <f t="shared" si="69"/>
        <v>DEGROWTH</v>
      </c>
      <c r="T328" s="43">
        <v>75</v>
      </c>
      <c r="U328" s="46" t="str">
        <f t="shared" si="70"/>
        <v>jAN</v>
      </c>
      <c r="V328" s="42">
        <v>75</v>
      </c>
      <c r="W328" s="47">
        <f t="shared" si="71"/>
        <v>-15</v>
      </c>
      <c r="X328" s="48">
        <f t="shared" si="72"/>
        <v>-0.19999999999999996</v>
      </c>
      <c r="Y328" s="47" t="str">
        <f t="shared" si="73"/>
        <v>DEGROWTH</v>
      </c>
      <c r="Z328" s="138">
        <v>0</v>
      </c>
      <c r="AA328" s="133"/>
      <c r="AB328" s="138" t="s">
        <v>121</v>
      </c>
      <c r="AC328" s="27"/>
    </row>
    <row r="329" spans="1:29" s="139" customFormat="1" ht="13.8">
      <c r="A329" s="138" t="s">
        <v>121</v>
      </c>
      <c r="B329" s="144" t="s">
        <v>27</v>
      </c>
      <c r="C329" s="144" t="s">
        <v>957</v>
      </c>
      <c r="D329" s="144">
        <v>1000004008</v>
      </c>
      <c r="E329" s="144" t="s">
        <v>958</v>
      </c>
      <c r="F329" s="137">
        <v>45457</v>
      </c>
      <c r="G329" s="40" t="str">
        <f t="shared" si="62"/>
        <v>Targeted Dealer</v>
      </c>
      <c r="H329" s="40"/>
      <c r="I329" s="41">
        <v>80</v>
      </c>
      <c r="J329" s="41">
        <f t="shared" si="63"/>
        <v>80</v>
      </c>
      <c r="K329" s="43">
        <v>75</v>
      </c>
      <c r="L329" s="43">
        <f t="shared" si="64"/>
        <v>5</v>
      </c>
      <c r="M329" s="43">
        <f t="shared" si="65"/>
        <v>93.75</v>
      </c>
      <c r="N329" s="42">
        <v>60</v>
      </c>
      <c r="O329" s="45" t="str">
        <f t="shared" si="66"/>
        <v>DEC</v>
      </c>
      <c r="P329" s="42">
        <v>60</v>
      </c>
      <c r="Q329" s="44">
        <f t="shared" si="67"/>
        <v>15</v>
      </c>
      <c r="R329" s="45">
        <f t="shared" si="68"/>
        <v>0.25</v>
      </c>
      <c r="S329" s="44" t="str">
        <f t="shared" si="69"/>
        <v>GROWTH</v>
      </c>
      <c r="T329" s="43">
        <v>90</v>
      </c>
      <c r="U329" s="46" t="str">
        <f t="shared" si="70"/>
        <v>jAN</v>
      </c>
      <c r="V329" s="42">
        <v>90</v>
      </c>
      <c r="W329" s="47">
        <f t="shared" si="71"/>
        <v>-15</v>
      </c>
      <c r="X329" s="48">
        <f t="shared" si="72"/>
        <v>-0.16666666666666663</v>
      </c>
      <c r="Y329" s="47" t="str">
        <f t="shared" si="73"/>
        <v>DEGROWTH</v>
      </c>
      <c r="Z329" s="138">
        <v>0</v>
      </c>
      <c r="AA329" s="133"/>
      <c r="AB329" s="138" t="s">
        <v>121</v>
      </c>
      <c r="AC329" s="27"/>
    </row>
    <row r="330" spans="1:29" s="139" customFormat="1" ht="13.8">
      <c r="A330" s="138" t="s">
        <v>121</v>
      </c>
      <c r="B330" s="144" t="s">
        <v>27</v>
      </c>
      <c r="C330" s="144" t="s">
        <v>959</v>
      </c>
      <c r="D330" s="144">
        <v>1000004074</v>
      </c>
      <c r="E330" s="144" t="s">
        <v>960</v>
      </c>
      <c r="F330" s="137">
        <v>45506</v>
      </c>
      <c r="G330" s="40" t="str">
        <f t="shared" si="62"/>
        <v>Targeted Dealer</v>
      </c>
      <c r="H330" s="40"/>
      <c r="I330" s="41">
        <v>60</v>
      </c>
      <c r="J330" s="41">
        <f t="shared" si="63"/>
        <v>60</v>
      </c>
      <c r="K330" s="43">
        <v>65</v>
      </c>
      <c r="L330" s="43">
        <f t="shared" si="64"/>
        <v>-5</v>
      </c>
      <c r="M330" s="43">
        <f t="shared" si="65"/>
        <v>108.33333333333334</v>
      </c>
      <c r="N330" s="42">
        <v>60.25</v>
      </c>
      <c r="O330" s="45" t="str">
        <f t="shared" si="66"/>
        <v>DEC</v>
      </c>
      <c r="P330" s="42">
        <v>60.25</v>
      </c>
      <c r="Q330" s="44">
        <f t="shared" si="67"/>
        <v>4.75</v>
      </c>
      <c r="R330" s="45">
        <f t="shared" si="68"/>
        <v>7.8838174273858863E-2</v>
      </c>
      <c r="S330" s="44" t="str">
        <f t="shared" si="69"/>
        <v>GROWTH</v>
      </c>
      <c r="T330" s="43">
        <v>40</v>
      </c>
      <c r="U330" s="46" t="str">
        <f t="shared" si="70"/>
        <v>jAN</v>
      </c>
      <c r="V330" s="42">
        <v>40</v>
      </c>
      <c r="W330" s="47">
        <f t="shared" si="71"/>
        <v>25</v>
      </c>
      <c r="X330" s="48">
        <f t="shared" si="72"/>
        <v>0.625</v>
      </c>
      <c r="Y330" s="47" t="str">
        <f t="shared" si="73"/>
        <v>GROWTH</v>
      </c>
      <c r="Z330" s="138">
        <v>0</v>
      </c>
      <c r="AA330" s="133"/>
      <c r="AB330" s="138" t="s">
        <v>121</v>
      </c>
      <c r="AC330" s="27"/>
    </row>
    <row r="331" spans="1:29" s="139" customFormat="1" ht="13.8">
      <c r="A331" s="133" t="s">
        <v>121</v>
      </c>
      <c r="B331" s="141" t="s">
        <v>961</v>
      </c>
      <c r="C331" s="140" t="s">
        <v>962</v>
      </c>
      <c r="D331" s="135">
        <v>1000000119</v>
      </c>
      <c r="E331" s="136" t="s">
        <v>963</v>
      </c>
      <c r="F331" s="137">
        <v>40826</v>
      </c>
      <c r="G331" s="40" t="str">
        <f t="shared" si="62"/>
        <v>Targeted Dealer</v>
      </c>
      <c r="H331" s="40"/>
      <c r="I331" s="41">
        <v>180</v>
      </c>
      <c r="J331" s="41">
        <f t="shared" si="63"/>
        <v>180</v>
      </c>
      <c r="K331" s="43">
        <v>197.5</v>
      </c>
      <c r="L331" s="43">
        <f t="shared" si="64"/>
        <v>-17.5</v>
      </c>
      <c r="M331" s="43">
        <f t="shared" si="65"/>
        <v>109.72222222222221</v>
      </c>
      <c r="N331" s="42">
        <v>101.5</v>
      </c>
      <c r="O331" s="45" t="str">
        <f t="shared" si="66"/>
        <v>DEC</v>
      </c>
      <c r="P331" s="42">
        <v>101.5</v>
      </c>
      <c r="Q331" s="44">
        <f t="shared" si="67"/>
        <v>96</v>
      </c>
      <c r="R331" s="45">
        <f t="shared" si="68"/>
        <v>0.94581280788177335</v>
      </c>
      <c r="S331" s="44" t="str">
        <f t="shared" si="69"/>
        <v>GROWTH</v>
      </c>
      <c r="T331" s="43">
        <v>161.5</v>
      </c>
      <c r="U331" s="46" t="str">
        <f t="shared" si="70"/>
        <v>jAN</v>
      </c>
      <c r="V331" s="42">
        <v>161.5</v>
      </c>
      <c r="W331" s="47">
        <f t="shared" si="71"/>
        <v>36</v>
      </c>
      <c r="X331" s="48">
        <f t="shared" si="72"/>
        <v>0.22291021671826616</v>
      </c>
      <c r="Y331" s="47" t="str">
        <f t="shared" si="73"/>
        <v>GROWTH</v>
      </c>
      <c r="Z331" s="138">
        <v>0</v>
      </c>
      <c r="AA331" s="133"/>
      <c r="AB331" s="133" t="s">
        <v>121</v>
      </c>
      <c r="AC331" s="27"/>
    </row>
    <row r="332" spans="1:29" s="139" customFormat="1" ht="13.8">
      <c r="A332" s="133" t="s">
        <v>121</v>
      </c>
      <c r="B332" s="141" t="s">
        <v>961</v>
      </c>
      <c r="C332" s="140" t="s">
        <v>964</v>
      </c>
      <c r="D332" s="135">
        <v>1000000114</v>
      </c>
      <c r="E332" s="136" t="s">
        <v>965</v>
      </c>
      <c r="F332" s="137">
        <v>41289</v>
      </c>
      <c r="G332" s="40" t="str">
        <f t="shared" si="62"/>
        <v>Targeted Dealer</v>
      </c>
      <c r="H332" s="40"/>
      <c r="I332" s="41">
        <v>340</v>
      </c>
      <c r="J332" s="41">
        <f t="shared" si="63"/>
        <v>340</v>
      </c>
      <c r="K332" s="43">
        <v>295</v>
      </c>
      <c r="L332" s="43">
        <f t="shared" si="64"/>
        <v>45</v>
      </c>
      <c r="M332" s="43">
        <f t="shared" si="65"/>
        <v>86.764705882352942</v>
      </c>
      <c r="N332" s="42">
        <v>500</v>
      </c>
      <c r="O332" s="45" t="str">
        <f t="shared" si="66"/>
        <v>DEC</v>
      </c>
      <c r="P332" s="42">
        <v>500</v>
      </c>
      <c r="Q332" s="44">
        <f t="shared" si="67"/>
        <v>-205</v>
      </c>
      <c r="R332" s="45">
        <f t="shared" si="68"/>
        <v>-0.41000000000000003</v>
      </c>
      <c r="S332" s="44" t="str">
        <f t="shared" si="69"/>
        <v>DEGROWTH</v>
      </c>
      <c r="T332" s="43">
        <v>213</v>
      </c>
      <c r="U332" s="46" t="str">
        <f t="shared" si="70"/>
        <v>jAN</v>
      </c>
      <c r="V332" s="42">
        <v>213</v>
      </c>
      <c r="W332" s="47">
        <f t="shared" si="71"/>
        <v>82</v>
      </c>
      <c r="X332" s="48">
        <f t="shared" si="72"/>
        <v>0.38497652582159625</v>
      </c>
      <c r="Y332" s="47" t="str">
        <f t="shared" si="73"/>
        <v>GROWTH</v>
      </c>
      <c r="Z332" s="138">
        <v>0</v>
      </c>
      <c r="AA332" s="133"/>
      <c r="AB332" s="133" t="s">
        <v>121</v>
      </c>
      <c r="AC332" s="27"/>
    </row>
    <row r="333" spans="1:29" s="139" customFormat="1" ht="13.8">
      <c r="A333" s="133" t="s">
        <v>121</v>
      </c>
      <c r="B333" s="141" t="s">
        <v>961</v>
      </c>
      <c r="C333" s="140" t="s">
        <v>972</v>
      </c>
      <c r="D333" s="135">
        <v>1000003611</v>
      </c>
      <c r="E333" s="140" t="s">
        <v>973</v>
      </c>
      <c r="F333" s="137">
        <v>45103</v>
      </c>
      <c r="G333" s="40" t="str">
        <f t="shared" si="62"/>
        <v>-</v>
      </c>
      <c r="H333" s="40"/>
      <c r="I333" s="41">
        <v>0</v>
      </c>
      <c r="J333" s="41">
        <f t="shared" si="63"/>
        <v>0</v>
      </c>
      <c r="K333" s="43">
        <v>0</v>
      </c>
      <c r="L333" s="43">
        <f t="shared" si="64"/>
        <v>0</v>
      </c>
      <c r="M333" s="43" t="str">
        <f t="shared" si="65"/>
        <v>-</v>
      </c>
      <c r="N333" s="42">
        <v>0</v>
      </c>
      <c r="O333" s="45" t="str">
        <f t="shared" si="66"/>
        <v>DEC</v>
      </c>
      <c r="P333" s="42">
        <v>0</v>
      </c>
      <c r="Q333" s="44">
        <f t="shared" si="67"/>
        <v>0</v>
      </c>
      <c r="R333" s="45" t="str">
        <f t="shared" si="68"/>
        <v xml:space="preserve"> </v>
      </c>
      <c r="S333" s="44" t="b">
        <f t="shared" si="69"/>
        <v>0</v>
      </c>
      <c r="T333" s="43">
        <v>0</v>
      </c>
      <c r="U333" s="46" t="str">
        <f t="shared" si="70"/>
        <v>jAN</v>
      </c>
      <c r="V333" s="42">
        <v>0</v>
      </c>
      <c r="W333" s="47">
        <f t="shared" si="71"/>
        <v>0</v>
      </c>
      <c r="X333" s="48">
        <f t="shared" si="72"/>
        <v>0</v>
      </c>
      <c r="Y333" s="47" t="b">
        <f t="shared" si="73"/>
        <v>0</v>
      </c>
      <c r="Z333" s="138">
        <v>0</v>
      </c>
      <c r="AA333" s="133"/>
      <c r="AB333" s="133" t="s">
        <v>121</v>
      </c>
      <c r="AC333" s="27"/>
    </row>
    <row r="334" spans="1:29" s="139" customFormat="1" ht="13.8">
      <c r="A334" s="138" t="s">
        <v>121</v>
      </c>
      <c r="B334" s="144" t="s">
        <v>961</v>
      </c>
      <c r="C334" s="144" t="s">
        <v>976</v>
      </c>
      <c r="D334" s="144">
        <v>1000003876</v>
      </c>
      <c r="E334" s="144" t="s">
        <v>977</v>
      </c>
      <c r="F334" s="137">
        <v>45351</v>
      </c>
      <c r="G334" s="40" t="str">
        <f t="shared" si="62"/>
        <v>Targeted Dealer</v>
      </c>
      <c r="H334" s="40"/>
      <c r="I334" s="41">
        <v>175</v>
      </c>
      <c r="J334" s="41">
        <f t="shared" si="63"/>
        <v>175</v>
      </c>
      <c r="K334" s="43">
        <v>120</v>
      </c>
      <c r="L334" s="43">
        <f t="shared" si="64"/>
        <v>55</v>
      </c>
      <c r="M334" s="43">
        <f t="shared" si="65"/>
        <v>68.571428571428569</v>
      </c>
      <c r="N334" s="42">
        <v>135</v>
      </c>
      <c r="O334" s="45" t="str">
        <f t="shared" si="66"/>
        <v>DEC</v>
      </c>
      <c r="P334" s="42">
        <v>135</v>
      </c>
      <c r="Q334" s="44">
        <f t="shared" si="67"/>
        <v>-15</v>
      </c>
      <c r="R334" s="45">
        <f t="shared" si="68"/>
        <v>-0.11111111111111116</v>
      </c>
      <c r="S334" s="44" t="str">
        <f t="shared" si="69"/>
        <v>DEGROWTH</v>
      </c>
      <c r="T334" s="43">
        <v>265</v>
      </c>
      <c r="U334" s="46" t="str">
        <f t="shared" si="70"/>
        <v>jAN</v>
      </c>
      <c r="V334" s="42">
        <v>265</v>
      </c>
      <c r="W334" s="47">
        <f t="shared" si="71"/>
        <v>-145</v>
      </c>
      <c r="X334" s="48">
        <f t="shared" si="72"/>
        <v>-0.54716981132075471</v>
      </c>
      <c r="Y334" s="47" t="str">
        <f t="shared" si="73"/>
        <v>DEGROWTH</v>
      </c>
      <c r="Z334" s="138">
        <v>0</v>
      </c>
      <c r="AA334" s="133"/>
      <c r="AB334" s="138" t="s">
        <v>121</v>
      </c>
      <c r="AC334" s="27"/>
    </row>
    <row r="335" spans="1:29" s="139" customFormat="1" ht="13.8">
      <c r="A335" s="138" t="s">
        <v>121</v>
      </c>
      <c r="B335" s="144" t="s">
        <v>961</v>
      </c>
      <c r="C335" s="144" t="s">
        <v>982</v>
      </c>
      <c r="D335" s="144">
        <v>1000004016</v>
      </c>
      <c r="E335" s="144" t="s">
        <v>983</v>
      </c>
      <c r="F335" s="137">
        <v>45468</v>
      </c>
      <c r="G335" s="40" t="str">
        <f t="shared" si="62"/>
        <v>Targeted Dealer</v>
      </c>
      <c r="H335" s="40"/>
      <c r="I335" s="41">
        <v>150</v>
      </c>
      <c r="J335" s="41">
        <f t="shared" si="63"/>
        <v>150</v>
      </c>
      <c r="K335" s="43">
        <v>150</v>
      </c>
      <c r="L335" s="43">
        <f t="shared" si="64"/>
        <v>0</v>
      </c>
      <c r="M335" s="43">
        <f t="shared" si="65"/>
        <v>100</v>
      </c>
      <c r="N335" s="42">
        <v>50</v>
      </c>
      <c r="O335" s="45" t="str">
        <f t="shared" si="66"/>
        <v>DEC</v>
      </c>
      <c r="P335" s="42">
        <v>50</v>
      </c>
      <c r="Q335" s="44">
        <f t="shared" si="67"/>
        <v>100</v>
      </c>
      <c r="R335" s="45">
        <f t="shared" si="68"/>
        <v>2</v>
      </c>
      <c r="S335" s="44" t="str">
        <f t="shared" si="69"/>
        <v>GROWTH</v>
      </c>
      <c r="T335" s="43">
        <v>135</v>
      </c>
      <c r="U335" s="46" t="str">
        <f t="shared" si="70"/>
        <v>jAN</v>
      </c>
      <c r="V335" s="42">
        <v>135</v>
      </c>
      <c r="W335" s="47">
        <f t="shared" si="71"/>
        <v>15</v>
      </c>
      <c r="X335" s="48">
        <f t="shared" si="72"/>
        <v>0.11111111111111116</v>
      </c>
      <c r="Y335" s="47" t="str">
        <f t="shared" si="73"/>
        <v>GROWTH</v>
      </c>
      <c r="Z335" s="138">
        <v>0</v>
      </c>
      <c r="AA335" s="133"/>
      <c r="AB335" s="138" t="s">
        <v>121</v>
      </c>
      <c r="AC335" s="27"/>
    </row>
    <row r="336" spans="1:29" s="139" customFormat="1" ht="13.8">
      <c r="A336" s="133" t="s">
        <v>121</v>
      </c>
      <c r="B336" s="141" t="s">
        <v>31</v>
      </c>
      <c r="C336" s="135" t="s">
        <v>986</v>
      </c>
      <c r="D336" s="135">
        <v>1000000751</v>
      </c>
      <c r="E336" s="136" t="s">
        <v>987</v>
      </c>
      <c r="F336" s="137">
        <v>38387</v>
      </c>
      <c r="G336" s="40" t="str">
        <f t="shared" si="62"/>
        <v>Targeted Dealer</v>
      </c>
      <c r="H336" s="40"/>
      <c r="I336" s="41">
        <v>50</v>
      </c>
      <c r="J336" s="41">
        <f t="shared" si="63"/>
        <v>50</v>
      </c>
      <c r="K336" s="43">
        <v>65</v>
      </c>
      <c r="L336" s="43">
        <f t="shared" si="64"/>
        <v>-15</v>
      </c>
      <c r="M336" s="43">
        <f t="shared" si="65"/>
        <v>130</v>
      </c>
      <c r="N336" s="42">
        <v>3</v>
      </c>
      <c r="O336" s="45" t="str">
        <f t="shared" si="66"/>
        <v>DEC</v>
      </c>
      <c r="P336" s="42">
        <v>3</v>
      </c>
      <c r="Q336" s="44">
        <f t="shared" si="67"/>
        <v>62</v>
      </c>
      <c r="R336" s="45">
        <f t="shared" si="68"/>
        <v>20.666666666666668</v>
      </c>
      <c r="S336" s="44" t="str">
        <f t="shared" si="69"/>
        <v>GROWTH</v>
      </c>
      <c r="T336" s="43">
        <v>25</v>
      </c>
      <c r="U336" s="46" t="str">
        <f t="shared" si="70"/>
        <v>jAN</v>
      </c>
      <c r="V336" s="42">
        <v>25</v>
      </c>
      <c r="W336" s="47">
        <f t="shared" si="71"/>
        <v>40</v>
      </c>
      <c r="X336" s="48">
        <f t="shared" si="72"/>
        <v>1.6</v>
      </c>
      <c r="Y336" s="47" t="str">
        <f t="shared" si="73"/>
        <v>GROWTH</v>
      </c>
      <c r="Z336" s="138">
        <v>1</v>
      </c>
      <c r="AA336" s="133"/>
      <c r="AB336" s="133" t="s">
        <v>121</v>
      </c>
      <c r="AC336" s="27"/>
    </row>
    <row r="337" spans="1:29" s="139" customFormat="1" ht="13.8">
      <c r="A337" s="133" t="s">
        <v>121</v>
      </c>
      <c r="B337" s="141" t="s">
        <v>31</v>
      </c>
      <c r="C337" s="135" t="s">
        <v>988</v>
      </c>
      <c r="D337" s="135">
        <v>1000000752</v>
      </c>
      <c r="E337" s="136" t="s">
        <v>989</v>
      </c>
      <c r="F337" s="137">
        <v>38416</v>
      </c>
      <c r="G337" s="40" t="str">
        <f t="shared" si="62"/>
        <v>Targeted Dealer</v>
      </c>
      <c r="H337" s="40"/>
      <c r="I337" s="41">
        <v>1150</v>
      </c>
      <c r="J337" s="41">
        <f t="shared" si="63"/>
        <v>1150</v>
      </c>
      <c r="K337" s="43">
        <v>1150</v>
      </c>
      <c r="L337" s="43">
        <f t="shared" si="64"/>
        <v>0</v>
      </c>
      <c r="M337" s="43">
        <f t="shared" si="65"/>
        <v>100</v>
      </c>
      <c r="N337" s="42">
        <v>1257</v>
      </c>
      <c r="O337" s="45" t="str">
        <f t="shared" si="66"/>
        <v>DEC</v>
      </c>
      <c r="P337" s="42">
        <v>1257</v>
      </c>
      <c r="Q337" s="44">
        <f t="shared" si="67"/>
        <v>-107</v>
      </c>
      <c r="R337" s="45">
        <f t="shared" si="68"/>
        <v>-8.5123309466984876E-2</v>
      </c>
      <c r="S337" s="44" t="str">
        <f t="shared" si="69"/>
        <v>DEGROWTH</v>
      </c>
      <c r="T337" s="43">
        <v>1010</v>
      </c>
      <c r="U337" s="46" t="str">
        <f t="shared" si="70"/>
        <v>jAN</v>
      </c>
      <c r="V337" s="42">
        <v>1010</v>
      </c>
      <c r="W337" s="47">
        <f t="shared" si="71"/>
        <v>140</v>
      </c>
      <c r="X337" s="48">
        <f t="shared" si="72"/>
        <v>0.13861386138613851</v>
      </c>
      <c r="Y337" s="47" t="str">
        <f t="shared" si="73"/>
        <v>GROWTH</v>
      </c>
      <c r="Z337" s="138">
        <v>0</v>
      </c>
      <c r="AA337" s="133"/>
      <c r="AB337" s="133" t="s">
        <v>121</v>
      </c>
      <c r="AC337" s="27"/>
    </row>
    <row r="338" spans="1:29" s="139" customFormat="1" ht="13.8">
      <c r="A338" s="133" t="s">
        <v>121</v>
      </c>
      <c r="B338" s="141" t="s">
        <v>31</v>
      </c>
      <c r="C338" s="135" t="s">
        <v>992</v>
      </c>
      <c r="D338" s="135">
        <v>1000000761</v>
      </c>
      <c r="E338" s="136" t="s">
        <v>993</v>
      </c>
      <c r="F338" s="137">
        <v>39324</v>
      </c>
      <c r="G338" s="40" t="str">
        <f t="shared" si="62"/>
        <v>Targeted Dealer</v>
      </c>
      <c r="H338" s="40"/>
      <c r="I338" s="41">
        <v>180</v>
      </c>
      <c r="J338" s="41">
        <f t="shared" si="63"/>
        <v>180</v>
      </c>
      <c r="K338" s="43">
        <v>80</v>
      </c>
      <c r="L338" s="43">
        <f t="shared" si="64"/>
        <v>100</v>
      </c>
      <c r="M338" s="43">
        <f t="shared" si="65"/>
        <v>44.444444444444443</v>
      </c>
      <c r="N338" s="42">
        <v>130</v>
      </c>
      <c r="O338" s="45" t="str">
        <f t="shared" si="66"/>
        <v>DEC</v>
      </c>
      <c r="P338" s="42">
        <v>130</v>
      </c>
      <c r="Q338" s="44">
        <f t="shared" si="67"/>
        <v>-50</v>
      </c>
      <c r="R338" s="45">
        <f t="shared" si="68"/>
        <v>-0.38461538461538458</v>
      </c>
      <c r="S338" s="44" t="str">
        <f t="shared" si="69"/>
        <v>DEGROWTH</v>
      </c>
      <c r="T338" s="43">
        <v>205</v>
      </c>
      <c r="U338" s="46" t="str">
        <f t="shared" si="70"/>
        <v>jAN</v>
      </c>
      <c r="V338" s="42">
        <v>205</v>
      </c>
      <c r="W338" s="47">
        <f t="shared" si="71"/>
        <v>-125</v>
      </c>
      <c r="X338" s="48">
        <f t="shared" si="72"/>
        <v>-0.6097560975609756</v>
      </c>
      <c r="Y338" s="47" t="str">
        <f t="shared" si="73"/>
        <v>DEGROWTH</v>
      </c>
      <c r="Z338" s="138">
        <v>0</v>
      </c>
      <c r="AA338" s="133"/>
      <c r="AB338" s="133" t="s">
        <v>121</v>
      </c>
      <c r="AC338" s="27"/>
    </row>
    <row r="339" spans="1:29" s="139" customFormat="1" ht="13.8">
      <c r="A339" s="133" t="s">
        <v>121</v>
      </c>
      <c r="B339" s="141" t="s">
        <v>31</v>
      </c>
      <c r="C339" s="135" t="s">
        <v>994</v>
      </c>
      <c r="D339" s="135">
        <v>1000000753</v>
      </c>
      <c r="E339" s="136" t="s">
        <v>744</v>
      </c>
      <c r="F339" s="137">
        <v>40807</v>
      </c>
      <c r="G339" s="40" t="str">
        <f t="shared" si="62"/>
        <v>Targeted Dealer</v>
      </c>
      <c r="H339" s="40"/>
      <c r="I339" s="41">
        <v>50</v>
      </c>
      <c r="J339" s="41">
        <f t="shared" si="63"/>
        <v>50</v>
      </c>
      <c r="K339" s="43">
        <v>40</v>
      </c>
      <c r="L339" s="43">
        <f t="shared" si="64"/>
        <v>10</v>
      </c>
      <c r="M339" s="43">
        <f t="shared" si="65"/>
        <v>80</v>
      </c>
      <c r="N339" s="42">
        <v>0</v>
      </c>
      <c r="O339" s="45" t="str">
        <f t="shared" si="66"/>
        <v>DEC</v>
      </c>
      <c r="P339" s="42">
        <v>0</v>
      </c>
      <c r="Q339" s="44">
        <f t="shared" si="67"/>
        <v>40</v>
      </c>
      <c r="R339" s="45" t="str">
        <f t="shared" si="68"/>
        <v xml:space="preserve"> </v>
      </c>
      <c r="S339" s="44" t="b">
        <f t="shared" si="69"/>
        <v>0</v>
      </c>
      <c r="T339" s="43">
        <v>35</v>
      </c>
      <c r="U339" s="46" t="str">
        <f t="shared" si="70"/>
        <v>jAN</v>
      </c>
      <c r="V339" s="42">
        <v>35</v>
      </c>
      <c r="W339" s="47">
        <f t="shared" si="71"/>
        <v>5</v>
      </c>
      <c r="X339" s="48">
        <f t="shared" si="72"/>
        <v>0.14285714285714279</v>
      </c>
      <c r="Y339" s="47" t="str">
        <f t="shared" si="73"/>
        <v>GROWTH</v>
      </c>
      <c r="Z339" s="138">
        <v>1</v>
      </c>
      <c r="AA339" s="133"/>
      <c r="AB339" s="133" t="s">
        <v>121</v>
      </c>
      <c r="AC339" s="27"/>
    </row>
    <row r="340" spans="1:29" s="139" customFormat="1" ht="13.8">
      <c r="A340" s="133" t="s">
        <v>121</v>
      </c>
      <c r="B340" s="141" t="s">
        <v>31</v>
      </c>
      <c r="C340" s="135" t="s">
        <v>999</v>
      </c>
      <c r="D340" s="135">
        <v>1000000760</v>
      </c>
      <c r="E340" s="136" t="s">
        <v>1000</v>
      </c>
      <c r="F340" s="137">
        <v>42866</v>
      </c>
      <c r="G340" s="40" t="str">
        <f t="shared" si="62"/>
        <v>Targeted Dealer</v>
      </c>
      <c r="H340" s="40"/>
      <c r="I340" s="41">
        <v>40</v>
      </c>
      <c r="J340" s="41">
        <f t="shared" si="63"/>
        <v>40</v>
      </c>
      <c r="K340" s="43">
        <v>20</v>
      </c>
      <c r="L340" s="43">
        <f t="shared" si="64"/>
        <v>20</v>
      </c>
      <c r="M340" s="43">
        <f t="shared" si="65"/>
        <v>50</v>
      </c>
      <c r="N340" s="42">
        <v>40</v>
      </c>
      <c r="O340" s="45" t="str">
        <f t="shared" si="66"/>
        <v>DEC</v>
      </c>
      <c r="P340" s="42">
        <v>40</v>
      </c>
      <c r="Q340" s="44">
        <f t="shared" si="67"/>
        <v>-20</v>
      </c>
      <c r="R340" s="45">
        <f t="shared" si="68"/>
        <v>-0.5</v>
      </c>
      <c r="S340" s="44" t="str">
        <f t="shared" si="69"/>
        <v>DEGROWTH</v>
      </c>
      <c r="T340" s="43">
        <v>60</v>
      </c>
      <c r="U340" s="46" t="str">
        <f t="shared" si="70"/>
        <v>jAN</v>
      </c>
      <c r="V340" s="42">
        <v>60</v>
      </c>
      <c r="W340" s="47">
        <f t="shared" si="71"/>
        <v>-40</v>
      </c>
      <c r="X340" s="48">
        <f t="shared" si="72"/>
        <v>-0.66666666666666674</v>
      </c>
      <c r="Y340" s="47" t="str">
        <f t="shared" si="73"/>
        <v>DEGROWTH</v>
      </c>
      <c r="Z340" s="138">
        <v>0</v>
      </c>
      <c r="AA340" s="133"/>
      <c r="AB340" s="133" t="s">
        <v>121</v>
      </c>
      <c r="AC340" s="27"/>
    </row>
    <row r="341" spans="1:29" s="139" customFormat="1" ht="13.8">
      <c r="A341" s="133" t="s">
        <v>121</v>
      </c>
      <c r="B341" s="141" t="s">
        <v>31</v>
      </c>
      <c r="C341" s="135" t="s">
        <v>1001</v>
      </c>
      <c r="D341" s="135">
        <v>1000000749</v>
      </c>
      <c r="E341" s="136" t="s">
        <v>1002</v>
      </c>
      <c r="F341" s="137">
        <v>42993</v>
      </c>
      <c r="G341" s="40" t="str">
        <f t="shared" si="62"/>
        <v>Targeted Dealer</v>
      </c>
      <c r="H341" s="40"/>
      <c r="I341" s="41">
        <v>80</v>
      </c>
      <c r="J341" s="41">
        <f t="shared" si="63"/>
        <v>80</v>
      </c>
      <c r="K341" s="43">
        <v>0</v>
      </c>
      <c r="L341" s="43">
        <f t="shared" si="64"/>
        <v>80</v>
      </c>
      <c r="M341" s="43">
        <f t="shared" si="65"/>
        <v>0</v>
      </c>
      <c r="N341" s="42">
        <v>45</v>
      </c>
      <c r="O341" s="45" t="str">
        <f t="shared" si="66"/>
        <v>DEC</v>
      </c>
      <c r="P341" s="42">
        <v>45</v>
      </c>
      <c r="Q341" s="44">
        <f t="shared" si="67"/>
        <v>-45</v>
      </c>
      <c r="R341" s="45">
        <f t="shared" si="68"/>
        <v>-1</v>
      </c>
      <c r="S341" s="44" t="str">
        <f t="shared" si="69"/>
        <v>DEGROWTH</v>
      </c>
      <c r="T341" s="43">
        <v>45</v>
      </c>
      <c r="U341" s="46" t="str">
        <f t="shared" si="70"/>
        <v>jAN</v>
      </c>
      <c r="V341" s="42">
        <v>45</v>
      </c>
      <c r="W341" s="47">
        <f t="shared" si="71"/>
        <v>-45</v>
      </c>
      <c r="X341" s="48">
        <f t="shared" si="72"/>
        <v>-1</v>
      </c>
      <c r="Y341" s="47" t="str">
        <f t="shared" si="73"/>
        <v>DEGROWTH</v>
      </c>
      <c r="Z341" s="138">
        <v>0</v>
      </c>
      <c r="AA341" s="133"/>
      <c r="AB341" s="133" t="s">
        <v>121</v>
      </c>
      <c r="AC341" s="27"/>
    </row>
    <row r="342" spans="1:29" s="139" customFormat="1" ht="13.8">
      <c r="A342" s="133" t="s">
        <v>121</v>
      </c>
      <c r="B342" s="141" t="s">
        <v>31</v>
      </c>
      <c r="C342" s="135" t="s">
        <v>1003</v>
      </c>
      <c r="D342" s="135">
        <v>1000000757</v>
      </c>
      <c r="E342" s="136" t="s">
        <v>1004</v>
      </c>
      <c r="F342" s="137">
        <v>43169</v>
      </c>
      <c r="G342" s="40" t="str">
        <f t="shared" si="62"/>
        <v>Targeted Dealer</v>
      </c>
      <c r="H342" s="40"/>
      <c r="I342" s="41">
        <v>350</v>
      </c>
      <c r="J342" s="41">
        <f t="shared" si="63"/>
        <v>350</v>
      </c>
      <c r="K342" s="43">
        <v>40</v>
      </c>
      <c r="L342" s="43">
        <f t="shared" si="64"/>
        <v>310</v>
      </c>
      <c r="M342" s="43">
        <f t="shared" si="65"/>
        <v>11.428571428571429</v>
      </c>
      <c r="N342" s="42">
        <v>285</v>
      </c>
      <c r="O342" s="45" t="str">
        <f t="shared" si="66"/>
        <v>DEC</v>
      </c>
      <c r="P342" s="42">
        <v>285</v>
      </c>
      <c r="Q342" s="44">
        <f t="shared" si="67"/>
        <v>-245</v>
      </c>
      <c r="R342" s="45">
        <f t="shared" si="68"/>
        <v>-0.85964912280701755</v>
      </c>
      <c r="S342" s="44" t="str">
        <f t="shared" si="69"/>
        <v>DEGROWTH</v>
      </c>
      <c r="T342" s="43">
        <v>352.5</v>
      </c>
      <c r="U342" s="46" t="str">
        <f t="shared" si="70"/>
        <v>jAN</v>
      </c>
      <c r="V342" s="42">
        <v>352.5</v>
      </c>
      <c r="W342" s="47">
        <f t="shared" si="71"/>
        <v>-312.5</v>
      </c>
      <c r="X342" s="48">
        <f t="shared" si="72"/>
        <v>-0.88652482269503552</v>
      </c>
      <c r="Y342" s="47" t="str">
        <f t="shared" si="73"/>
        <v>DEGROWTH</v>
      </c>
      <c r="Z342" s="138">
        <v>0</v>
      </c>
      <c r="AA342" s="133"/>
      <c r="AB342" s="133" t="s">
        <v>121</v>
      </c>
      <c r="AC342" s="27"/>
    </row>
    <row r="343" spans="1:29" s="139" customFormat="1" ht="13.8">
      <c r="A343" s="133" t="s">
        <v>121</v>
      </c>
      <c r="B343" s="141" t="s">
        <v>31</v>
      </c>
      <c r="C343" s="135" t="s">
        <v>1005</v>
      </c>
      <c r="D343" s="135">
        <v>1000001082</v>
      </c>
      <c r="E343" s="136" t="s">
        <v>1006</v>
      </c>
      <c r="F343" s="137">
        <v>43791</v>
      </c>
      <c r="G343" s="40" t="str">
        <f t="shared" si="62"/>
        <v>Targeted Dealer</v>
      </c>
      <c r="H343" s="40"/>
      <c r="I343" s="41">
        <v>40</v>
      </c>
      <c r="J343" s="41">
        <f t="shared" si="63"/>
        <v>40</v>
      </c>
      <c r="K343" s="43">
        <v>0</v>
      </c>
      <c r="L343" s="43">
        <f t="shared" si="64"/>
        <v>40</v>
      </c>
      <c r="M343" s="43">
        <f t="shared" si="65"/>
        <v>0</v>
      </c>
      <c r="N343" s="42">
        <v>40</v>
      </c>
      <c r="O343" s="45" t="str">
        <f t="shared" si="66"/>
        <v>DEC</v>
      </c>
      <c r="P343" s="42">
        <v>40</v>
      </c>
      <c r="Q343" s="44">
        <f t="shared" si="67"/>
        <v>-40</v>
      </c>
      <c r="R343" s="45">
        <f t="shared" si="68"/>
        <v>-1</v>
      </c>
      <c r="S343" s="44" t="str">
        <f t="shared" si="69"/>
        <v>DEGROWTH</v>
      </c>
      <c r="T343" s="43">
        <v>40</v>
      </c>
      <c r="U343" s="46" t="str">
        <f t="shared" si="70"/>
        <v>jAN</v>
      </c>
      <c r="V343" s="42">
        <v>40</v>
      </c>
      <c r="W343" s="47">
        <f t="shared" si="71"/>
        <v>-40</v>
      </c>
      <c r="X343" s="48">
        <f t="shared" si="72"/>
        <v>-1</v>
      </c>
      <c r="Y343" s="47" t="str">
        <f t="shared" si="73"/>
        <v>DEGROWTH</v>
      </c>
      <c r="Z343" s="138">
        <v>0</v>
      </c>
      <c r="AA343" s="133"/>
      <c r="AB343" s="133" t="s">
        <v>121</v>
      </c>
      <c r="AC343" s="27"/>
    </row>
    <row r="344" spans="1:29" s="139" customFormat="1" ht="13.8">
      <c r="A344" s="133" t="s">
        <v>121</v>
      </c>
      <c r="B344" s="141" t="s">
        <v>31</v>
      </c>
      <c r="C344" s="135" t="s">
        <v>1007</v>
      </c>
      <c r="D344" s="135">
        <v>1000001078</v>
      </c>
      <c r="E344" s="136" t="s">
        <v>1008</v>
      </c>
      <c r="F344" s="137">
        <v>43817</v>
      </c>
      <c r="G344" s="40" t="str">
        <f t="shared" si="62"/>
        <v>Targeted Dealer</v>
      </c>
      <c r="H344" s="40"/>
      <c r="I344" s="41">
        <v>60</v>
      </c>
      <c r="J344" s="41">
        <f t="shared" si="63"/>
        <v>60</v>
      </c>
      <c r="K344" s="43">
        <v>0</v>
      </c>
      <c r="L344" s="43">
        <f t="shared" si="64"/>
        <v>60</v>
      </c>
      <c r="M344" s="43">
        <f t="shared" si="65"/>
        <v>0</v>
      </c>
      <c r="N344" s="42">
        <v>44</v>
      </c>
      <c r="O344" s="45" t="str">
        <f t="shared" si="66"/>
        <v>DEC</v>
      </c>
      <c r="P344" s="42">
        <v>44</v>
      </c>
      <c r="Q344" s="44">
        <f t="shared" si="67"/>
        <v>-44</v>
      </c>
      <c r="R344" s="45">
        <f t="shared" si="68"/>
        <v>-1</v>
      </c>
      <c r="S344" s="44" t="str">
        <f t="shared" si="69"/>
        <v>DEGROWTH</v>
      </c>
      <c r="T344" s="43">
        <v>30</v>
      </c>
      <c r="U344" s="46" t="str">
        <f t="shared" si="70"/>
        <v>jAN</v>
      </c>
      <c r="V344" s="42">
        <v>30</v>
      </c>
      <c r="W344" s="47">
        <f t="shared" si="71"/>
        <v>-30</v>
      </c>
      <c r="X344" s="48">
        <f t="shared" si="72"/>
        <v>-1</v>
      </c>
      <c r="Y344" s="47" t="str">
        <f t="shared" si="73"/>
        <v>DEGROWTH</v>
      </c>
      <c r="Z344" s="138">
        <v>0</v>
      </c>
      <c r="AA344" s="133"/>
      <c r="AB344" s="133" t="s">
        <v>121</v>
      </c>
      <c r="AC344" s="27"/>
    </row>
    <row r="345" spans="1:29" s="139" customFormat="1" ht="13.8">
      <c r="A345" s="133" t="s">
        <v>121</v>
      </c>
      <c r="B345" s="141" t="s">
        <v>31</v>
      </c>
      <c r="C345" s="135" t="s">
        <v>1009</v>
      </c>
      <c r="D345" s="135">
        <v>1000000763</v>
      </c>
      <c r="E345" s="136" t="s">
        <v>1010</v>
      </c>
      <c r="F345" s="137">
        <v>43894</v>
      </c>
      <c r="G345" s="40" t="str">
        <f t="shared" si="62"/>
        <v>Targeted Dealer</v>
      </c>
      <c r="H345" s="40"/>
      <c r="I345" s="41">
        <v>550</v>
      </c>
      <c r="J345" s="41">
        <f t="shared" si="63"/>
        <v>550</v>
      </c>
      <c r="K345" s="43">
        <v>556.5</v>
      </c>
      <c r="L345" s="43">
        <f t="shared" si="64"/>
        <v>-6.5</v>
      </c>
      <c r="M345" s="43">
        <f t="shared" si="65"/>
        <v>101.18181818181819</v>
      </c>
      <c r="N345" s="42">
        <v>520.5</v>
      </c>
      <c r="O345" s="45" t="str">
        <f t="shared" si="66"/>
        <v>DEC</v>
      </c>
      <c r="P345" s="42">
        <v>520.5</v>
      </c>
      <c r="Q345" s="44">
        <f t="shared" si="67"/>
        <v>36</v>
      </c>
      <c r="R345" s="45">
        <f t="shared" si="68"/>
        <v>6.91642651296831E-2</v>
      </c>
      <c r="S345" s="44" t="str">
        <f t="shared" si="69"/>
        <v>GROWTH</v>
      </c>
      <c r="T345" s="43">
        <v>405</v>
      </c>
      <c r="U345" s="46" t="str">
        <f t="shared" si="70"/>
        <v>jAN</v>
      </c>
      <c r="V345" s="42">
        <v>405</v>
      </c>
      <c r="W345" s="47">
        <f t="shared" si="71"/>
        <v>151.5</v>
      </c>
      <c r="X345" s="48">
        <f t="shared" si="72"/>
        <v>0.374074074074074</v>
      </c>
      <c r="Y345" s="47" t="str">
        <f t="shared" si="73"/>
        <v>GROWTH</v>
      </c>
      <c r="Z345" s="138">
        <v>0</v>
      </c>
      <c r="AA345" s="133"/>
      <c r="AB345" s="133" t="s">
        <v>121</v>
      </c>
      <c r="AC345" s="27"/>
    </row>
    <row r="346" spans="1:29" s="139" customFormat="1" ht="13.8">
      <c r="A346" s="133" t="s">
        <v>121</v>
      </c>
      <c r="B346" s="141" t="s">
        <v>31</v>
      </c>
      <c r="C346" s="135" t="s">
        <v>1013</v>
      </c>
      <c r="D346" s="135">
        <v>1000001077</v>
      </c>
      <c r="E346" s="136" t="s">
        <v>1014</v>
      </c>
      <c r="F346" s="137">
        <v>43959</v>
      </c>
      <c r="G346" s="40" t="str">
        <f t="shared" si="62"/>
        <v>Targeted Dealer</v>
      </c>
      <c r="H346" s="40"/>
      <c r="I346" s="41">
        <v>20</v>
      </c>
      <c r="J346" s="41">
        <f t="shared" si="63"/>
        <v>20</v>
      </c>
      <c r="K346" s="43">
        <v>40</v>
      </c>
      <c r="L346" s="43">
        <f t="shared" si="64"/>
        <v>-20</v>
      </c>
      <c r="M346" s="43">
        <f t="shared" si="65"/>
        <v>200</v>
      </c>
      <c r="N346" s="42">
        <v>0</v>
      </c>
      <c r="O346" s="45" t="str">
        <f t="shared" si="66"/>
        <v>DEC</v>
      </c>
      <c r="P346" s="42">
        <v>0</v>
      </c>
      <c r="Q346" s="44">
        <f t="shared" si="67"/>
        <v>40</v>
      </c>
      <c r="R346" s="45" t="str">
        <f t="shared" si="68"/>
        <v xml:space="preserve"> </v>
      </c>
      <c r="S346" s="44" t="b">
        <f t="shared" si="69"/>
        <v>0</v>
      </c>
      <c r="T346" s="43">
        <v>230.5</v>
      </c>
      <c r="U346" s="46" t="str">
        <f t="shared" si="70"/>
        <v>jAN</v>
      </c>
      <c r="V346" s="42">
        <v>230.5</v>
      </c>
      <c r="W346" s="47">
        <f t="shared" si="71"/>
        <v>-190.5</v>
      </c>
      <c r="X346" s="48">
        <f t="shared" si="72"/>
        <v>-0.82646420824295008</v>
      </c>
      <c r="Y346" s="47" t="str">
        <f t="shared" si="73"/>
        <v>DEGROWTH</v>
      </c>
      <c r="Z346" s="138">
        <v>1</v>
      </c>
      <c r="AA346" s="133"/>
      <c r="AB346" s="133" t="s">
        <v>121</v>
      </c>
      <c r="AC346" s="27"/>
    </row>
    <row r="347" spans="1:29" s="139" customFormat="1" ht="13.8">
      <c r="A347" s="133" t="s">
        <v>121</v>
      </c>
      <c r="B347" s="141" t="s">
        <v>31</v>
      </c>
      <c r="C347" s="135" t="s">
        <v>1015</v>
      </c>
      <c r="D347" s="135">
        <v>1000001070</v>
      </c>
      <c r="E347" s="136" t="s">
        <v>1016</v>
      </c>
      <c r="F347" s="137">
        <v>44405</v>
      </c>
      <c r="G347" s="40" t="str">
        <f t="shared" si="62"/>
        <v>Targeted Dealer</v>
      </c>
      <c r="H347" s="40"/>
      <c r="I347" s="41">
        <v>50</v>
      </c>
      <c r="J347" s="41">
        <f t="shared" si="63"/>
        <v>50</v>
      </c>
      <c r="K347" s="43">
        <v>30</v>
      </c>
      <c r="L347" s="43">
        <f t="shared" si="64"/>
        <v>20</v>
      </c>
      <c r="M347" s="43">
        <f t="shared" si="65"/>
        <v>60</v>
      </c>
      <c r="N347" s="42">
        <v>20</v>
      </c>
      <c r="O347" s="45" t="str">
        <f t="shared" si="66"/>
        <v>DEC</v>
      </c>
      <c r="P347" s="42">
        <v>20</v>
      </c>
      <c r="Q347" s="44">
        <f t="shared" si="67"/>
        <v>10</v>
      </c>
      <c r="R347" s="45">
        <f t="shared" si="68"/>
        <v>0.5</v>
      </c>
      <c r="S347" s="44" t="str">
        <f t="shared" si="69"/>
        <v>GROWTH</v>
      </c>
      <c r="T347" s="43">
        <v>20</v>
      </c>
      <c r="U347" s="46" t="str">
        <f t="shared" si="70"/>
        <v>jAN</v>
      </c>
      <c r="V347" s="42">
        <v>20</v>
      </c>
      <c r="W347" s="47">
        <f t="shared" si="71"/>
        <v>10</v>
      </c>
      <c r="X347" s="48">
        <f t="shared" si="72"/>
        <v>0.5</v>
      </c>
      <c r="Y347" s="47" t="str">
        <f t="shared" si="73"/>
        <v>GROWTH</v>
      </c>
      <c r="Z347" s="138">
        <v>0</v>
      </c>
      <c r="AA347" s="133"/>
      <c r="AB347" s="133" t="s">
        <v>121</v>
      </c>
      <c r="AC347" s="27"/>
    </row>
    <row r="348" spans="1:29" s="139" customFormat="1" ht="13.8">
      <c r="A348" s="133" t="s">
        <v>121</v>
      </c>
      <c r="B348" s="141" t="s">
        <v>31</v>
      </c>
      <c r="C348" s="135" t="s">
        <v>1019</v>
      </c>
      <c r="D348" s="135">
        <v>1000002605</v>
      </c>
      <c r="E348" s="136" t="s">
        <v>1020</v>
      </c>
      <c r="F348" s="137">
        <v>44601</v>
      </c>
      <c r="G348" s="40" t="str">
        <f t="shared" si="62"/>
        <v>Targeted Dealer</v>
      </c>
      <c r="H348" s="40"/>
      <c r="I348" s="41">
        <v>70</v>
      </c>
      <c r="J348" s="41">
        <f t="shared" si="63"/>
        <v>70</v>
      </c>
      <c r="K348" s="43">
        <v>75</v>
      </c>
      <c r="L348" s="43">
        <f t="shared" si="64"/>
        <v>-5</v>
      </c>
      <c r="M348" s="43">
        <f t="shared" si="65"/>
        <v>107.14285714285715</v>
      </c>
      <c r="N348" s="42">
        <v>60</v>
      </c>
      <c r="O348" s="45" t="str">
        <f t="shared" si="66"/>
        <v>DEC</v>
      </c>
      <c r="P348" s="42">
        <v>60</v>
      </c>
      <c r="Q348" s="44">
        <f t="shared" si="67"/>
        <v>15</v>
      </c>
      <c r="R348" s="45">
        <f t="shared" si="68"/>
        <v>0.25</v>
      </c>
      <c r="S348" s="44" t="str">
        <f t="shared" si="69"/>
        <v>GROWTH</v>
      </c>
      <c r="T348" s="43">
        <v>75</v>
      </c>
      <c r="U348" s="46" t="str">
        <f t="shared" si="70"/>
        <v>jAN</v>
      </c>
      <c r="V348" s="42">
        <v>75</v>
      </c>
      <c r="W348" s="47">
        <f t="shared" si="71"/>
        <v>0</v>
      </c>
      <c r="X348" s="48">
        <f t="shared" si="72"/>
        <v>0</v>
      </c>
      <c r="Y348" s="47" t="str">
        <f t="shared" si="73"/>
        <v>GROWTH</v>
      </c>
      <c r="Z348" s="138">
        <v>0</v>
      </c>
      <c r="AA348" s="133"/>
      <c r="AB348" s="133" t="s">
        <v>121</v>
      </c>
      <c r="AC348" s="27"/>
    </row>
    <row r="349" spans="1:29" s="139" customFormat="1" ht="13.8">
      <c r="A349" s="133" t="s">
        <v>121</v>
      </c>
      <c r="B349" s="141" t="s">
        <v>31</v>
      </c>
      <c r="C349" s="135" t="s">
        <v>1021</v>
      </c>
      <c r="D349" s="135">
        <v>1000002617</v>
      </c>
      <c r="E349" s="136" t="s">
        <v>1022</v>
      </c>
      <c r="F349" s="137">
        <v>44625</v>
      </c>
      <c r="G349" s="40" t="str">
        <f t="shared" si="62"/>
        <v>Targeted Dealer</v>
      </c>
      <c r="H349" s="40"/>
      <c r="I349" s="41">
        <v>140</v>
      </c>
      <c r="J349" s="41">
        <f t="shared" si="63"/>
        <v>140</v>
      </c>
      <c r="K349" s="43">
        <v>45.5</v>
      </c>
      <c r="L349" s="43">
        <f t="shared" si="64"/>
        <v>94.5</v>
      </c>
      <c r="M349" s="43">
        <f t="shared" si="65"/>
        <v>32.5</v>
      </c>
      <c r="N349" s="42">
        <v>96</v>
      </c>
      <c r="O349" s="45" t="str">
        <f t="shared" si="66"/>
        <v>DEC</v>
      </c>
      <c r="P349" s="42">
        <v>96</v>
      </c>
      <c r="Q349" s="44">
        <f t="shared" si="67"/>
        <v>-50.5</v>
      </c>
      <c r="R349" s="45">
        <f t="shared" si="68"/>
        <v>-0.52604166666666674</v>
      </c>
      <c r="S349" s="44" t="str">
        <f t="shared" si="69"/>
        <v>DEGROWTH</v>
      </c>
      <c r="T349" s="43">
        <v>134</v>
      </c>
      <c r="U349" s="46" t="str">
        <f t="shared" si="70"/>
        <v>jAN</v>
      </c>
      <c r="V349" s="42">
        <v>134</v>
      </c>
      <c r="W349" s="47">
        <f t="shared" si="71"/>
        <v>-88.5</v>
      </c>
      <c r="X349" s="48">
        <f t="shared" si="72"/>
        <v>-0.66044776119402981</v>
      </c>
      <c r="Y349" s="47" t="str">
        <f t="shared" si="73"/>
        <v>DEGROWTH</v>
      </c>
      <c r="Z349" s="138">
        <v>0</v>
      </c>
      <c r="AA349" s="133"/>
      <c r="AB349" s="133" t="s">
        <v>121</v>
      </c>
      <c r="AC349" s="27"/>
    </row>
    <row r="350" spans="1:29" s="139" customFormat="1" ht="13.8">
      <c r="A350" s="133" t="s">
        <v>121</v>
      </c>
      <c r="B350" s="141" t="s">
        <v>31</v>
      </c>
      <c r="C350" s="140" t="s">
        <v>1023</v>
      </c>
      <c r="D350" s="135">
        <v>1000002726</v>
      </c>
      <c r="E350" s="140" t="s">
        <v>1024</v>
      </c>
      <c r="F350" s="137">
        <v>44671</v>
      </c>
      <c r="G350" s="40" t="str">
        <f t="shared" si="62"/>
        <v>Targeted Dealer</v>
      </c>
      <c r="H350" s="40"/>
      <c r="I350" s="41">
        <v>40</v>
      </c>
      <c r="J350" s="41">
        <f t="shared" si="63"/>
        <v>40</v>
      </c>
      <c r="K350" s="43">
        <v>40</v>
      </c>
      <c r="L350" s="43">
        <f t="shared" si="64"/>
        <v>0</v>
      </c>
      <c r="M350" s="43">
        <f t="shared" si="65"/>
        <v>100</v>
      </c>
      <c r="N350" s="42">
        <v>20</v>
      </c>
      <c r="O350" s="45" t="str">
        <f t="shared" si="66"/>
        <v>DEC</v>
      </c>
      <c r="P350" s="42">
        <v>20</v>
      </c>
      <c r="Q350" s="44">
        <f t="shared" si="67"/>
        <v>20</v>
      </c>
      <c r="R350" s="45">
        <f t="shared" si="68"/>
        <v>1</v>
      </c>
      <c r="S350" s="44" t="str">
        <f t="shared" si="69"/>
        <v>GROWTH</v>
      </c>
      <c r="T350" s="43">
        <v>38.5</v>
      </c>
      <c r="U350" s="46" t="str">
        <f t="shared" si="70"/>
        <v>jAN</v>
      </c>
      <c r="V350" s="42">
        <v>38.5</v>
      </c>
      <c r="W350" s="47">
        <f t="shared" si="71"/>
        <v>1.5</v>
      </c>
      <c r="X350" s="48">
        <f t="shared" si="72"/>
        <v>3.8961038961038863E-2</v>
      </c>
      <c r="Y350" s="47" t="str">
        <f t="shared" si="73"/>
        <v>GROWTH</v>
      </c>
      <c r="Z350" s="138">
        <v>1</v>
      </c>
      <c r="AA350" s="133"/>
      <c r="AB350" s="133" t="s">
        <v>121</v>
      </c>
      <c r="AC350" s="27"/>
    </row>
    <row r="351" spans="1:29" s="139" customFormat="1" ht="13.8">
      <c r="A351" s="133" t="s">
        <v>121</v>
      </c>
      <c r="B351" s="141" t="s">
        <v>31</v>
      </c>
      <c r="C351" s="140" t="s">
        <v>1025</v>
      </c>
      <c r="D351" s="135">
        <v>1000002748</v>
      </c>
      <c r="E351" s="140" t="s">
        <v>1026</v>
      </c>
      <c r="F351" s="137">
        <v>44694</v>
      </c>
      <c r="G351" s="40" t="str">
        <f t="shared" si="62"/>
        <v>Targeted Dealer</v>
      </c>
      <c r="H351" s="40"/>
      <c r="I351" s="41">
        <v>160</v>
      </c>
      <c r="J351" s="41">
        <f t="shared" si="63"/>
        <v>160</v>
      </c>
      <c r="K351" s="43">
        <v>180</v>
      </c>
      <c r="L351" s="43">
        <f t="shared" si="64"/>
        <v>-20</v>
      </c>
      <c r="M351" s="43">
        <f t="shared" si="65"/>
        <v>112.5</v>
      </c>
      <c r="N351" s="42">
        <v>190</v>
      </c>
      <c r="O351" s="45" t="str">
        <f t="shared" si="66"/>
        <v>DEC</v>
      </c>
      <c r="P351" s="42">
        <v>190</v>
      </c>
      <c r="Q351" s="44">
        <f t="shared" si="67"/>
        <v>-10</v>
      </c>
      <c r="R351" s="45">
        <f t="shared" si="68"/>
        <v>-5.2631578947368474E-2</v>
      </c>
      <c r="S351" s="44" t="str">
        <f t="shared" si="69"/>
        <v>DEGROWTH</v>
      </c>
      <c r="T351" s="43">
        <v>150</v>
      </c>
      <c r="U351" s="46" t="str">
        <f t="shared" si="70"/>
        <v>jAN</v>
      </c>
      <c r="V351" s="42">
        <v>150</v>
      </c>
      <c r="W351" s="47">
        <f t="shared" si="71"/>
        <v>30</v>
      </c>
      <c r="X351" s="48">
        <f t="shared" si="72"/>
        <v>0.19999999999999996</v>
      </c>
      <c r="Y351" s="47" t="str">
        <f t="shared" si="73"/>
        <v>GROWTH</v>
      </c>
      <c r="Z351" s="138">
        <v>0</v>
      </c>
      <c r="AA351" s="133"/>
      <c r="AB351" s="133" t="s">
        <v>121</v>
      </c>
      <c r="AC351" s="27"/>
    </row>
    <row r="352" spans="1:29" s="139" customFormat="1" ht="13.8">
      <c r="A352" s="133" t="s">
        <v>121</v>
      </c>
      <c r="B352" s="141" t="s">
        <v>31</v>
      </c>
      <c r="C352" s="140" t="s">
        <v>1027</v>
      </c>
      <c r="D352" s="135">
        <v>1000002811</v>
      </c>
      <c r="E352" s="140" t="s">
        <v>1028</v>
      </c>
      <c r="F352" s="137">
        <v>44719</v>
      </c>
      <c r="G352" s="40" t="str">
        <f t="shared" si="62"/>
        <v>-</v>
      </c>
      <c r="H352" s="40"/>
      <c r="I352" s="41">
        <v>0</v>
      </c>
      <c r="J352" s="41">
        <f t="shared" si="63"/>
        <v>0</v>
      </c>
      <c r="K352" s="43">
        <v>0</v>
      </c>
      <c r="L352" s="43">
        <f t="shared" si="64"/>
        <v>0</v>
      </c>
      <c r="M352" s="43" t="str">
        <f t="shared" si="65"/>
        <v>-</v>
      </c>
      <c r="N352" s="42">
        <v>0</v>
      </c>
      <c r="O352" s="45" t="str">
        <f t="shared" si="66"/>
        <v>DEC</v>
      </c>
      <c r="P352" s="42">
        <v>0</v>
      </c>
      <c r="Q352" s="44">
        <f t="shared" si="67"/>
        <v>0</v>
      </c>
      <c r="R352" s="45" t="str">
        <f t="shared" si="68"/>
        <v xml:space="preserve"> </v>
      </c>
      <c r="S352" s="44" t="b">
        <f t="shared" si="69"/>
        <v>0</v>
      </c>
      <c r="T352" s="43">
        <v>308.75</v>
      </c>
      <c r="U352" s="46" t="str">
        <f t="shared" si="70"/>
        <v>jAN</v>
      </c>
      <c r="V352" s="42">
        <v>308.75</v>
      </c>
      <c r="W352" s="47">
        <f t="shared" si="71"/>
        <v>-308.75</v>
      </c>
      <c r="X352" s="48">
        <f t="shared" si="72"/>
        <v>-1</v>
      </c>
      <c r="Y352" s="47" t="str">
        <f t="shared" si="73"/>
        <v>DEGROWTH</v>
      </c>
      <c r="Z352" s="138">
        <v>0</v>
      </c>
      <c r="AA352" s="133"/>
      <c r="AB352" s="133" t="s">
        <v>121</v>
      </c>
      <c r="AC352" s="27"/>
    </row>
    <row r="353" spans="1:29" s="139" customFormat="1" ht="13.8">
      <c r="A353" s="133" t="s">
        <v>121</v>
      </c>
      <c r="B353" s="141" t="s">
        <v>31</v>
      </c>
      <c r="C353" s="140" t="s">
        <v>1029</v>
      </c>
      <c r="D353" s="135">
        <v>1000003477</v>
      </c>
      <c r="E353" s="140" t="s">
        <v>1030</v>
      </c>
      <c r="F353" s="137">
        <v>45036</v>
      </c>
      <c r="G353" s="40" t="str">
        <f t="shared" si="62"/>
        <v>Targeted Dealer</v>
      </c>
      <c r="H353" s="40"/>
      <c r="I353" s="41">
        <v>30</v>
      </c>
      <c r="J353" s="41">
        <f t="shared" si="63"/>
        <v>30</v>
      </c>
      <c r="K353" s="43">
        <v>10</v>
      </c>
      <c r="L353" s="43">
        <f t="shared" si="64"/>
        <v>20</v>
      </c>
      <c r="M353" s="43">
        <f t="shared" si="65"/>
        <v>33.333333333333336</v>
      </c>
      <c r="N353" s="42">
        <v>10</v>
      </c>
      <c r="O353" s="45" t="str">
        <f t="shared" si="66"/>
        <v>DEC</v>
      </c>
      <c r="P353" s="42">
        <v>10</v>
      </c>
      <c r="Q353" s="44">
        <f t="shared" si="67"/>
        <v>0</v>
      </c>
      <c r="R353" s="45">
        <f t="shared" si="68"/>
        <v>0</v>
      </c>
      <c r="S353" s="44" t="str">
        <f t="shared" si="69"/>
        <v>GROWTH</v>
      </c>
      <c r="T353" s="43">
        <v>35</v>
      </c>
      <c r="U353" s="46" t="str">
        <f t="shared" si="70"/>
        <v>jAN</v>
      </c>
      <c r="V353" s="42">
        <v>35</v>
      </c>
      <c r="W353" s="47">
        <f t="shared" si="71"/>
        <v>-25</v>
      </c>
      <c r="X353" s="48">
        <f t="shared" si="72"/>
        <v>-0.7142857142857143</v>
      </c>
      <c r="Y353" s="47" t="str">
        <f t="shared" si="73"/>
        <v>DEGROWTH</v>
      </c>
      <c r="Z353" s="138">
        <v>0</v>
      </c>
      <c r="AA353" s="133"/>
      <c r="AB353" s="133" t="s">
        <v>121</v>
      </c>
      <c r="AC353" s="27"/>
    </row>
    <row r="354" spans="1:29" s="139" customFormat="1" ht="13.8">
      <c r="A354" s="133" t="s">
        <v>121</v>
      </c>
      <c r="B354" s="141" t="s">
        <v>31</v>
      </c>
      <c r="C354" s="140" t="s">
        <v>1031</v>
      </c>
      <c r="D354" s="135">
        <v>1000003521</v>
      </c>
      <c r="E354" s="140" t="s">
        <v>1032</v>
      </c>
      <c r="F354" s="137">
        <v>45062</v>
      </c>
      <c r="G354" s="40" t="str">
        <f t="shared" si="62"/>
        <v>Targeted Dealer</v>
      </c>
      <c r="H354" s="40"/>
      <c r="I354" s="41">
        <v>120</v>
      </c>
      <c r="J354" s="41">
        <f t="shared" si="63"/>
        <v>120</v>
      </c>
      <c r="K354" s="43">
        <v>35</v>
      </c>
      <c r="L354" s="43">
        <f t="shared" si="64"/>
        <v>85</v>
      </c>
      <c r="M354" s="43">
        <f t="shared" si="65"/>
        <v>29.166666666666668</v>
      </c>
      <c r="N354" s="42">
        <v>95</v>
      </c>
      <c r="O354" s="45" t="str">
        <f t="shared" si="66"/>
        <v>DEC</v>
      </c>
      <c r="P354" s="42">
        <v>95</v>
      </c>
      <c r="Q354" s="44">
        <f t="shared" si="67"/>
        <v>-60</v>
      </c>
      <c r="R354" s="45">
        <f t="shared" si="68"/>
        <v>-0.63157894736842102</v>
      </c>
      <c r="S354" s="44" t="str">
        <f t="shared" si="69"/>
        <v>DEGROWTH</v>
      </c>
      <c r="T354" s="43">
        <v>120</v>
      </c>
      <c r="U354" s="46" t="str">
        <f t="shared" si="70"/>
        <v>jAN</v>
      </c>
      <c r="V354" s="42">
        <v>120</v>
      </c>
      <c r="W354" s="47">
        <f t="shared" si="71"/>
        <v>-85</v>
      </c>
      <c r="X354" s="48">
        <f t="shared" si="72"/>
        <v>-0.70833333333333326</v>
      </c>
      <c r="Y354" s="47" t="str">
        <f t="shared" si="73"/>
        <v>DEGROWTH</v>
      </c>
      <c r="Z354" s="138">
        <v>0</v>
      </c>
      <c r="AA354" s="133"/>
      <c r="AB354" s="133" t="s">
        <v>121</v>
      </c>
      <c r="AC354" s="27"/>
    </row>
    <row r="355" spans="1:29" s="139" customFormat="1" ht="13.8">
      <c r="A355" s="138" t="s">
        <v>121</v>
      </c>
      <c r="B355" s="144" t="s">
        <v>31</v>
      </c>
      <c r="C355" s="144" t="s">
        <v>1039</v>
      </c>
      <c r="D355" s="144">
        <v>1000003931</v>
      </c>
      <c r="E355" s="144" t="s">
        <v>1040</v>
      </c>
      <c r="F355" s="137">
        <v>45412</v>
      </c>
      <c r="G355" s="40" t="str">
        <f t="shared" si="62"/>
        <v>Targeted Dealer</v>
      </c>
      <c r="H355" s="40"/>
      <c r="I355" s="41">
        <v>50</v>
      </c>
      <c r="J355" s="41">
        <f t="shared" si="63"/>
        <v>50</v>
      </c>
      <c r="K355" s="43">
        <v>0</v>
      </c>
      <c r="L355" s="43">
        <f t="shared" si="64"/>
        <v>50</v>
      </c>
      <c r="M355" s="43">
        <f t="shared" si="65"/>
        <v>0</v>
      </c>
      <c r="N355" s="42">
        <v>35</v>
      </c>
      <c r="O355" s="45" t="str">
        <f t="shared" si="66"/>
        <v>DEC</v>
      </c>
      <c r="P355" s="42">
        <v>35</v>
      </c>
      <c r="Q355" s="44">
        <f t="shared" si="67"/>
        <v>-35</v>
      </c>
      <c r="R355" s="45">
        <f t="shared" si="68"/>
        <v>-1</v>
      </c>
      <c r="S355" s="44" t="str">
        <f t="shared" si="69"/>
        <v>DEGROWTH</v>
      </c>
      <c r="T355" s="43">
        <v>29</v>
      </c>
      <c r="U355" s="46" t="str">
        <f t="shared" si="70"/>
        <v>jAN</v>
      </c>
      <c r="V355" s="42">
        <v>29</v>
      </c>
      <c r="W355" s="47">
        <f t="shared" si="71"/>
        <v>-29</v>
      </c>
      <c r="X355" s="48">
        <f t="shared" si="72"/>
        <v>-1</v>
      </c>
      <c r="Y355" s="47" t="str">
        <f t="shared" si="73"/>
        <v>DEGROWTH</v>
      </c>
      <c r="Z355" s="138">
        <v>1</v>
      </c>
      <c r="AA355" s="133"/>
      <c r="AB355" s="138" t="s">
        <v>121</v>
      </c>
      <c r="AC355" s="27"/>
    </row>
    <row r="356" spans="1:29" s="139" customFormat="1" ht="13.8">
      <c r="A356" s="138" t="s">
        <v>121</v>
      </c>
      <c r="B356" s="144" t="s">
        <v>31</v>
      </c>
      <c r="C356" s="144" t="s">
        <v>1045</v>
      </c>
      <c r="D356" s="144">
        <v>1000004065</v>
      </c>
      <c r="E356" s="144" t="s">
        <v>1046</v>
      </c>
      <c r="F356" s="137">
        <v>45503</v>
      </c>
      <c r="G356" s="40" t="str">
        <f t="shared" si="62"/>
        <v>-</v>
      </c>
      <c r="H356" s="40"/>
      <c r="I356" s="41">
        <v>0</v>
      </c>
      <c r="J356" s="41">
        <f t="shared" si="63"/>
        <v>0</v>
      </c>
      <c r="K356" s="43">
        <v>47.25</v>
      </c>
      <c r="L356" s="43">
        <f t="shared" si="64"/>
        <v>-47.25</v>
      </c>
      <c r="M356" s="43" t="str">
        <f t="shared" si="65"/>
        <v>-</v>
      </c>
      <c r="N356" s="42">
        <v>0</v>
      </c>
      <c r="O356" s="45" t="str">
        <f t="shared" si="66"/>
        <v>DEC</v>
      </c>
      <c r="P356" s="42">
        <v>0</v>
      </c>
      <c r="Q356" s="44">
        <f t="shared" si="67"/>
        <v>47.25</v>
      </c>
      <c r="R356" s="45" t="str">
        <f t="shared" si="68"/>
        <v xml:space="preserve"> </v>
      </c>
      <c r="S356" s="44" t="b">
        <f t="shared" si="69"/>
        <v>0</v>
      </c>
      <c r="T356" s="43">
        <v>81.75</v>
      </c>
      <c r="U356" s="46" t="str">
        <f t="shared" si="70"/>
        <v>jAN</v>
      </c>
      <c r="V356" s="42">
        <v>81.75</v>
      </c>
      <c r="W356" s="47">
        <f t="shared" si="71"/>
        <v>-34.5</v>
      </c>
      <c r="X356" s="48">
        <f t="shared" si="72"/>
        <v>-0.42201834862385323</v>
      </c>
      <c r="Y356" s="47" t="str">
        <f t="shared" si="73"/>
        <v>DEGROWTH</v>
      </c>
      <c r="Z356" s="138">
        <v>1</v>
      </c>
      <c r="AA356" s="133"/>
      <c r="AB356" s="138" t="s">
        <v>121</v>
      </c>
      <c r="AC356" s="27"/>
    </row>
    <row r="357" spans="1:29" s="139" customFormat="1" ht="13.8">
      <c r="A357" s="138" t="s">
        <v>121</v>
      </c>
      <c r="B357" s="144" t="s">
        <v>31</v>
      </c>
      <c r="C357" s="144" t="s">
        <v>1047</v>
      </c>
      <c r="D357" s="144">
        <v>1000004097</v>
      </c>
      <c r="E357" s="144" t="s">
        <v>1048</v>
      </c>
      <c r="F357" s="137">
        <v>45532</v>
      </c>
      <c r="G357" s="40" t="str">
        <f t="shared" si="62"/>
        <v>Targeted Dealer</v>
      </c>
      <c r="H357" s="40"/>
      <c r="I357" s="41">
        <v>60</v>
      </c>
      <c r="J357" s="41">
        <f t="shared" si="63"/>
        <v>60</v>
      </c>
      <c r="K357" s="43">
        <v>105.5</v>
      </c>
      <c r="L357" s="43">
        <f t="shared" si="64"/>
        <v>-45.5</v>
      </c>
      <c r="M357" s="43">
        <f t="shared" si="65"/>
        <v>175.83333333333334</v>
      </c>
      <c r="N357" s="42">
        <v>65</v>
      </c>
      <c r="O357" s="45" t="str">
        <f t="shared" si="66"/>
        <v>DEC</v>
      </c>
      <c r="P357" s="42">
        <v>65</v>
      </c>
      <c r="Q357" s="44">
        <f t="shared" si="67"/>
        <v>40.5</v>
      </c>
      <c r="R357" s="45">
        <f t="shared" si="68"/>
        <v>0.62307692307692308</v>
      </c>
      <c r="S357" s="44" t="str">
        <f t="shared" si="69"/>
        <v>GROWTH</v>
      </c>
      <c r="T357" s="43">
        <v>23</v>
      </c>
      <c r="U357" s="46" t="str">
        <f t="shared" si="70"/>
        <v>jAN</v>
      </c>
      <c r="V357" s="42">
        <v>23</v>
      </c>
      <c r="W357" s="47">
        <f t="shared" si="71"/>
        <v>82.5</v>
      </c>
      <c r="X357" s="48">
        <f t="shared" si="72"/>
        <v>3.5869565217391308</v>
      </c>
      <c r="Y357" s="47" t="str">
        <f t="shared" si="73"/>
        <v>GROWTH</v>
      </c>
      <c r="Z357" s="138">
        <v>0</v>
      </c>
      <c r="AA357" s="133"/>
      <c r="AB357" s="138" t="s">
        <v>121</v>
      </c>
      <c r="AC357" s="27"/>
    </row>
    <row r="358" spans="1:29" s="139" customFormat="1" ht="13.8">
      <c r="A358" s="133" t="s">
        <v>121</v>
      </c>
      <c r="B358" s="141" t="s">
        <v>32</v>
      </c>
      <c r="C358" s="140" t="s">
        <v>1049</v>
      </c>
      <c r="D358" s="135">
        <v>1000000702</v>
      </c>
      <c r="E358" s="136" t="s">
        <v>1050</v>
      </c>
      <c r="F358" s="137">
        <v>39855</v>
      </c>
      <c r="G358" s="40" t="str">
        <f t="shared" si="62"/>
        <v>Targeted Dealer</v>
      </c>
      <c r="H358" s="40"/>
      <c r="I358" s="41">
        <v>285</v>
      </c>
      <c r="J358" s="41">
        <f t="shared" si="63"/>
        <v>285</v>
      </c>
      <c r="K358" s="43">
        <v>290</v>
      </c>
      <c r="L358" s="43">
        <f t="shared" si="64"/>
        <v>-5</v>
      </c>
      <c r="M358" s="43">
        <f t="shared" si="65"/>
        <v>101.75438596491227</v>
      </c>
      <c r="N358" s="42">
        <v>223</v>
      </c>
      <c r="O358" s="45" t="str">
        <f t="shared" si="66"/>
        <v>DEC</v>
      </c>
      <c r="P358" s="42">
        <v>223</v>
      </c>
      <c r="Q358" s="44">
        <f t="shared" si="67"/>
        <v>67</v>
      </c>
      <c r="R358" s="45">
        <f t="shared" si="68"/>
        <v>0.30044843049327352</v>
      </c>
      <c r="S358" s="44" t="str">
        <f t="shared" si="69"/>
        <v>GROWTH</v>
      </c>
      <c r="T358" s="43">
        <v>260</v>
      </c>
      <c r="U358" s="46" t="str">
        <f t="shared" si="70"/>
        <v>jAN</v>
      </c>
      <c r="V358" s="42">
        <v>260</v>
      </c>
      <c r="W358" s="47">
        <f t="shared" si="71"/>
        <v>30</v>
      </c>
      <c r="X358" s="48">
        <f t="shared" si="72"/>
        <v>0.11538461538461542</v>
      </c>
      <c r="Y358" s="47" t="str">
        <f t="shared" si="73"/>
        <v>GROWTH</v>
      </c>
      <c r="Z358" s="138">
        <v>0</v>
      </c>
      <c r="AA358" s="133"/>
      <c r="AB358" s="133" t="s">
        <v>121</v>
      </c>
      <c r="AC358" s="27"/>
    </row>
    <row r="359" spans="1:29" s="139" customFormat="1" ht="13.8">
      <c r="A359" s="133" t="s">
        <v>121</v>
      </c>
      <c r="B359" s="141" t="s">
        <v>32</v>
      </c>
      <c r="C359" s="135" t="s">
        <v>1051</v>
      </c>
      <c r="D359" s="135">
        <v>1000000694</v>
      </c>
      <c r="E359" s="136" t="s">
        <v>1052</v>
      </c>
      <c r="F359" s="137">
        <v>40275</v>
      </c>
      <c r="G359" s="40" t="str">
        <f t="shared" si="62"/>
        <v>Targeted Dealer</v>
      </c>
      <c r="H359" s="40"/>
      <c r="I359" s="41">
        <v>50</v>
      </c>
      <c r="J359" s="41">
        <f t="shared" si="63"/>
        <v>50</v>
      </c>
      <c r="K359" s="43">
        <v>70</v>
      </c>
      <c r="L359" s="43">
        <f t="shared" si="64"/>
        <v>-20</v>
      </c>
      <c r="M359" s="43">
        <f t="shared" si="65"/>
        <v>140</v>
      </c>
      <c r="N359" s="42">
        <v>24</v>
      </c>
      <c r="O359" s="45" t="str">
        <f t="shared" si="66"/>
        <v>DEC</v>
      </c>
      <c r="P359" s="42">
        <v>24</v>
      </c>
      <c r="Q359" s="44">
        <f t="shared" si="67"/>
        <v>46</v>
      </c>
      <c r="R359" s="45">
        <f t="shared" si="68"/>
        <v>1.9166666666666665</v>
      </c>
      <c r="S359" s="44" t="str">
        <f t="shared" si="69"/>
        <v>GROWTH</v>
      </c>
      <c r="T359" s="43">
        <v>47</v>
      </c>
      <c r="U359" s="46" t="str">
        <f t="shared" si="70"/>
        <v>jAN</v>
      </c>
      <c r="V359" s="42">
        <v>47</v>
      </c>
      <c r="W359" s="47">
        <f t="shared" si="71"/>
        <v>23</v>
      </c>
      <c r="X359" s="48">
        <f t="shared" si="72"/>
        <v>0.4893617021276595</v>
      </c>
      <c r="Y359" s="47" t="str">
        <f t="shared" si="73"/>
        <v>GROWTH</v>
      </c>
      <c r="Z359" s="138">
        <v>0</v>
      </c>
      <c r="AA359" s="133"/>
      <c r="AB359" s="133" t="s">
        <v>121</v>
      </c>
      <c r="AC359" s="27"/>
    </row>
    <row r="360" spans="1:29" s="139" customFormat="1" ht="13.8">
      <c r="A360" s="133" t="s">
        <v>121</v>
      </c>
      <c r="B360" s="141" t="s">
        <v>32</v>
      </c>
      <c r="C360" s="135" t="s">
        <v>1053</v>
      </c>
      <c r="D360" s="135">
        <v>1000000697</v>
      </c>
      <c r="E360" s="136" t="s">
        <v>1054</v>
      </c>
      <c r="F360" s="137">
        <v>40388</v>
      </c>
      <c r="G360" s="40" t="str">
        <f t="shared" si="62"/>
        <v>Targeted Dealer</v>
      </c>
      <c r="H360" s="40"/>
      <c r="I360" s="41">
        <v>120</v>
      </c>
      <c r="J360" s="41">
        <f t="shared" si="63"/>
        <v>120</v>
      </c>
      <c r="K360" s="43">
        <v>120</v>
      </c>
      <c r="L360" s="43">
        <f t="shared" si="64"/>
        <v>0</v>
      </c>
      <c r="M360" s="43">
        <f t="shared" si="65"/>
        <v>100</v>
      </c>
      <c r="N360" s="42">
        <v>150</v>
      </c>
      <c r="O360" s="45" t="str">
        <f t="shared" si="66"/>
        <v>DEC</v>
      </c>
      <c r="P360" s="42">
        <v>150</v>
      </c>
      <c r="Q360" s="44">
        <f t="shared" si="67"/>
        <v>-30</v>
      </c>
      <c r="R360" s="45">
        <f t="shared" si="68"/>
        <v>-0.19999999999999996</v>
      </c>
      <c r="S360" s="44" t="str">
        <f t="shared" si="69"/>
        <v>DEGROWTH</v>
      </c>
      <c r="T360" s="43">
        <v>65</v>
      </c>
      <c r="U360" s="46" t="str">
        <f t="shared" si="70"/>
        <v>jAN</v>
      </c>
      <c r="V360" s="42">
        <v>65</v>
      </c>
      <c r="W360" s="47">
        <f t="shared" si="71"/>
        <v>55</v>
      </c>
      <c r="X360" s="48">
        <f t="shared" si="72"/>
        <v>0.84615384615384626</v>
      </c>
      <c r="Y360" s="47" t="str">
        <f t="shared" si="73"/>
        <v>GROWTH</v>
      </c>
      <c r="Z360" s="138">
        <v>0</v>
      </c>
      <c r="AA360" s="133"/>
      <c r="AB360" s="133" t="s">
        <v>121</v>
      </c>
      <c r="AC360" s="27"/>
    </row>
    <row r="361" spans="1:29" s="139" customFormat="1" ht="13.8">
      <c r="A361" s="133" t="s">
        <v>121</v>
      </c>
      <c r="B361" s="141" t="s">
        <v>32</v>
      </c>
      <c r="C361" s="135" t="s">
        <v>1055</v>
      </c>
      <c r="D361" s="135">
        <v>1000000696</v>
      </c>
      <c r="E361" s="136" t="s">
        <v>1056</v>
      </c>
      <c r="F361" s="137">
        <v>40666</v>
      </c>
      <c r="G361" s="40" t="str">
        <f t="shared" si="62"/>
        <v>Targeted Dealer</v>
      </c>
      <c r="H361" s="40"/>
      <c r="I361" s="41">
        <v>50</v>
      </c>
      <c r="J361" s="41">
        <f t="shared" si="63"/>
        <v>50</v>
      </c>
      <c r="K361" s="43">
        <v>35</v>
      </c>
      <c r="L361" s="43">
        <f t="shared" si="64"/>
        <v>15</v>
      </c>
      <c r="M361" s="43">
        <f t="shared" si="65"/>
        <v>70</v>
      </c>
      <c r="N361" s="42">
        <v>35</v>
      </c>
      <c r="O361" s="45" t="str">
        <f t="shared" si="66"/>
        <v>DEC</v>
      </c>
      <c r="P361" s="42">
        <v>35</v>
      </c>
      <c r="Q361" s="44">
        <f t="shared" si="67"/>
        <v>0</v>
      </c>
      <c r="R361" s="45">
        <f t="shared" si="68"/>
        <v>0</v>
      </c>
      <c r="S361" s="44" t="str">
        <f t="shared" si="69"/>
        <v>GROWTH</v>
      </c>
      <c r="T361" s="43">
        <v>0</v>
      </c>
      <c r="U361" s="46" t="str">
        <f t="shared" si="70"/>
        <v>jAN</v>
      </c>
      <c r="V361" s="42">
        <v>0</v>
      </c>
      <c r="W361" s="47">
        <f t="shared" si="71"/>
        <v>35</v>
      </c>
      <c r="X361" s="48">
        <f t="shared" si="72"/>
        <v>0</v>
      </c>
      <c r="Y361" s="47" t="b">
        <f t="shared" si="73"/>
        <v>0</v>
      </c>
      <c r="Z361" s="138">
        <v>0</v>
      </c>
      <c r="AA361" s="133"/>
      <c r="AB361" s="133" t="s">
        <v>121</v>
      </c>
      <c r="AC361" s="27"/>
    </row>
    <row r="362" spans="1:29" s="139" customFormat="1" ht="13.8">
      <c r="A362" s="133" t="s">
        <v>121</v>
      </c>
      <c r="B362" s="141" t="s">
        <v>32</v>
      </c>
      <c r="C362" s="135" t="s">
        <v>1057</v>
      </c>
      <c r="D362" s="135">
        <v>1000000692</v>
      </c>
      <c r="E362" s="136" t="s">
        <v>1058</v>
      </c>
      <c r="F362" s="137">
        <v>40732</v>
      </c>
      <c r="G362" s="40" t="str">
        <f t="shared" si="62"/>
        <v>Targeted Dealer</v>
      </c>
      <c r="H362" s="40"/>
      <c r="I362" s="41">
        <v>140</v>
      </c>
      <c r="J362" s="41">
        <f t="shared" si="63"/>
        <v>140</v>
      </c>
      <c r="K362" s="43">
        <v>106</v>
      </c>
      <c r="L362" s="43">
        <f t="shared" si="64"/>
        <v>34</v>
      </c>
      <c r="M362" s="43">
        <f t="shared" si="65"/>
        <v>75.714285714285722</v>
      </c>
      <c r="N362" s="42">
        <v>80</v>
      </c>
      <c r="O362" s="45" t="str">
        <f t="shared" si="66"/>
        <v>DEC</v>
      </c>
      <c r="P362" s="42">
        <v>80</v>
      </c>
      <c r="Q362" s="44">
        <f t="shared" si="67"/>
        <v>26</v>
      </c>
      <c r="R362" s="45">
        <f t="shared" si="68"/>
        <v>0.32499999999999996</v>
      </c>
      <c r="S362" s="44" t="str">
        <f t="shared" si="69"/>
        <v>GROWTH</v>
      </c>
      <c r="T362" s="43">
        <v>130</v>
      </c>
      <c r="U362" s="46" t="str">
        <f t="shared" si="70"/>
        <v>jAN</v>
      </c>
      <c r="V362" s="42">
        <v>130</v>
      </c>
      <c r="W362" s="47">
        <f t="shared" si="71"/>
        <v>-24</v>
      </c>
      <c r="X362" s="48">
        <f t="shared" si="72"/>
        <v>-0.18461538461538463</v>
      </c>
      <c r="Y362" s="47" t="str">
        <f t="shared" si="73"/>
        <v>DEGROWTH</v>
      </c>
      <c r="Z362" s="138">
        <v>0</v>
      </c>
      <c r="AA362" s="133"/>
      <c r="AB362" s="133" t="s">
        <v>121</v>
      </c>
      <c r="AC362" s="27"/>
    </row>
    <row r="363" spans="1:29" s="139" customFormat="1" ht="13.8">
      <c r="A363" s="133" t="s">
        <v>121</v>
      </c>
      <c r="B363" s="141" t="s">
        <v>32</v>
      </c>
      <c r="C363" s="135" t="s">
        <v>1059</v>
      </c>
      <c r="D363" s="135">
        <v>1000000699</v>
      </c>
      <c r="E363" s="136" t="s">
        <v>1060</v>
      </c>
      <c r="F363" s="137">
        <v>40799</v>
      </c>
      <c r="G363" s="40" t="str">
        <f t="shared" si="62"/>
        <v>Targeted Dealer</v>
      </c>
      <c r="H363" s="40"/>
      <c r="I363" s="41">
        <v>180</v>
      </c>
      <c r="J363" s="41">
        <f t="shared" si="63"/>
        <v>180</v>
      </c>
      <c r="K363" s="43">
        <v>154</v>
      </c>
      <c r="L363" s="43">
        <f t="shared" si="64"/>
        <v>26</v>
      </c>
      <c r="M363" s="43">
        <f t="shared" si="65"/>
        <v>85.555555555555557</v>
      </c>
      <c r="N363" s="42">
        <v>164</v>
      </c>
      <c r="O363" s="45" t="str">
        <f t="shared" si="66"/>
        <v>DEC</v>
      </c>
      <c r="P363" s="42">
        <v>164</v>
      </c>
      <c r="Q363" s="44">
        <f t="shared" si="67"/>
        <v>-10</v>
      </c>
      <c r="R363" s="45">
        <f t="shared" si="68"/>
        <v>-6.0975609756097615E-2</v>
      </c>
      <c r="S363" s="44" t="str">
        <f t="shared" si="69"/>
        <v>DEGROWTH</v>
      </c>
      <c r="T363" s="43">
        <v>155</v>
      </c>
      <c r="U363" s="46" t="str">
        <f t="shared" si="70"/>
        <v>jAN</v>
      </c>
      <c r="V363" s="42">
        <v>155</v>
      </c>
      <c r="W363" s="47">
        <f t="shared" si="71"/>
        <v>-1</v>
      </c>
      <c r="X363" s="48">
        <f t="shared" si="72"/>
        <v>-6.4516129032258229E-3</v>
      </c>
      <c r="Y363" s="47" t="str">
        <f t="shared" si="73"/>
        <v>DEGROWTH</v>
      </c>
      <c r="Z363" s="138">
        <v>0</v>
      </c>
      <c r="AA363" s="133"/>
      <c r="AB363" s="133" t="s">
        <v>121</v>
      </c>
      <c r="AC363" s="27"/>
    </row>
    <row r="364" spans="1:29" s="139" customFormat="1" ht="13.8">
      <c r="A364" s="133" t="s">
        <v>121</v>
      </c>
      <c r="B364" s="141" t="s">
        <v>32</v>
      </c>
      <c r="C364" s="135" t="s">
        <v>1061</v>
      </c>
      <c r="D364" s="135">
        <v>1000000683</v>
      </c>
      <c r="E364" s="136" t="s">
        <v>1062</v>
      </c>
      <c r="F364" s="137">
        <v>40982</v>
      </c>
      <c r="G364" s="40" t="str">
        <f t="shared" si="62"/>
        <v>Targeted Dealer</v>
      </c>
      <c r="H364" s="40"/>
      <c r="I364" s="41">
        <v>450</v>
      </c>
      <c r="J364" s="41">
        <f t="shared" si="63"/>
        <v>450</v>
      </c>
      <c r="K364" s="43">
        <v>322</v>
      </c>
      <c r="L364" s="43">
        <f t="shared" si="64"/>
        <v>128</v>
      </c>
      <c r="M364" s="43">
        <f t="shared" si="65"/>
        <v>71.555555555555557</v>
      </c>
      <c r="N364" s="42">
        <v>483</v>
      </c>
      <c r="O364" s="45" t="str">
        <f t="shared" si="66"/>
        <v>DEC</v>
      </c>
      <c r="P364" s="42">
        <v>483</v>
      </c>
      <c r="Q364" s="44">
        <f t="shared" si="67"/>
        <v>-161</v>
      </c>
      <c r="R364" s="45">
        <f t="shared" si="68"/>
        <v>-0.33333333333333337</v>
      </c>
      <c r="S364" s="44" t="str">
        <f t="shared" si="69"/>
        <v>DEGROWTH</v>
      </c>
      <c r="T364" s="43">
        <v>390</v>
      </c>
      <c r="U364" s="46" t="str">
        <f t="shared" si="70"/>
        <v>jAN</v>
      </c>
      <c r="V364" s="42">
        <v>390</v>
      </c>
      <c r="W364" s="47">
        <f t="shared" si="71"/>
        <v>-68</v>
      </c>
      <c r="X364" s="48">
        <f t="shared" si="72"/>
        <v>-0.17435897435897441</v>
      </c>
      <c r="Y364" s="47" t="str">
        <f t="shared" si="73"/>
        <v>DEGROWTH</v>
      </c>
      <c r="Z364" s="138">
        <v>0</v>
      </c>
      <c r="AA364" s="133"/>
      <c r="AB364" s="133" t="s">
        <v>121</v>
      </c>
      <c r="AC364" s="27"/>
    </row>
    <row r="365" spans="1:29" s="139" customFormat="1" ht="13.8">
      <c r="A365" s="133" t="s">
        <v>121</v>
      </c>
      <c r="B365" s="141" t="s">
        <v>32</v>
      </c>
      <c r="C365" s="140" t="s">
        <v>1065</v>
      </c>
      <c r="D365" s="135">
        <v>1000000679</v>
      </c>
      <c r="E365" s="136" t="s">
        <v>1066</v>
      </c>
      <c r="F365" s="137">
        <v>42857</v>
      </c>
      <c r="G365" s="40" t="str">
        <f t="shared" si="62"/>
        <v>Targeted Dealer</v>
      </c>
      <c r="H365" s="40"/>
      <c r="I365" s="41">
        <v>250</v>
      </c>
      <c r="J365" s="41">
        <f t="shared" si="63"/>
        <v>250</v>
      </c>
      <c r="K365" s="43">
        <v>222</v>
      </c>
      <c r="L365" s="43">
        <f t="shared" si="64"/>
        <v>28</v>
      </c>
      <c r="M365" s="43">
        <f t="shared" si="65"/>
        <v>88.8</v>
      </c>
      <c r="N365" s="42">
        <v>162</v>
      </c>
      <c r="O365" s="45" t="str">
        <f t="shared" si="66"/>
        <v>DEC</v>
      </c>
      <c r="P365" s="42">
        <v>162</v>
      </c>
      <c r="Q365" s="44">
        <f t="shared" si="67"/>
        <v>60</v>
      </c>
      <c r="R365" s="45">
        <f t="shared" si="68"/>
        <v>0.37037037037037046</v>
      </c>
      <c r="S365" s="44" t="str">
        <f t="shared" si="69"/>
        <v>GROWTH</v>
      </c>
      <c r="T365" s="43">
        <v>354</v>
      </c>
      <c r="U365" s="46" t="str">
        <f t="shared" si="70"/>
        <v>jAN</v>
      </c>
      <c r="V365" s="42">
        <v>354</v>
      </c>
      <c r="W365" s="47">
        <f t="shared" si="71"/>
        <v>-132</v>
      </c>
      <c r="X365" s="48">
        <f t="shared" si="72"/>
        <v>-0.3728813559322034</v>
      </c>
      <c r="Y365" s="47" t="str">
        <f t="shared" si="73"/>
        <v>DEGROWTH</v>
      </c>
      <c r="Z365" s="138">
        <v>0</v>
      </c>
      <c r="AA365" s="133"/>
      <c r="AB365" s="133" t="s">
        <v>121</v>
      </c>
      <c r="AC365" s="27"/>
    </row>
    <row r="366" spans="1:29" s="139" customFormat="1" ht="13.8">
      <c r="A366" s="133" t="s">
        <v>121</v>
      </c>
      <c r="B366" s="141" t="s">
        <v>32</v>
      </c>
      <c r="C366" s="140" t="s">
        <v>1067</v>
      </c>
      <c r="D366" s="135">
        <v>1000000695</v>
      </c>
      <c r="E366" s="136" t="s">
        <v>1068</v>
      </c>
      <c r="F366" s="137">
        <v>42928</v>
      </c>
      <c r="G366" s="40" t="str">
        <f t="shared" si="62"/>
        <v>Targeted Dealer</v>
      </c>
      <c r="H366" s="40"/>
      <c r="I366" s="41">
        <v>150</v>
      </c>
      <c r="J366" s="41">
        <f t="shared" si="63"/>
        <v>150</v>
      </c>
      <c r="K366" s="43">
        <v>150</v>
      </c>
      <c r="L366" s="43">
        <f t="shared" si="64"/>
        <v>0</v>
      </c>
      <c r="M366" s="43">
        <f t="shared" si="65"/>
        <v>100</v>
      </c>
      <c r="N366" s="42">
        <v>138</v>
      </c>
      <c r="O366" s="45" t="str">
        <f t="shared" si="66"/>
        <v>DEC</v>
      </c>
      <c r="P366" s="42">
        <v>138</v>
      </c>
      <c r="Q366" s="44">
        <f t="shared" si="67"/>
        <v>12</v>
      </c>
      <c r="R366" s="45">
        <f t="shared" si="68"/>
        <v>8.6956521739130377E-2</v>
      </c>
      <c r="S366" s="44" t="str">
        <f t="shared" si="69"/>
        <v>GROWTH</v>
      </c>
      <c r="T366" s="43">
        <v>120</v>
      </c>
      <c r="U366" s="46" t="str">
        <f t="shared" si="70"/>
        <v>jAN</v>
      </c>
      <c r="V366" s="42">
        <v>120</v>
      </c>
      <c r="W366" s="47">
        <f t="shared" si="71"/>
        <v>30</v>
      </c>
      <c r="X366" s="48">
        <f t="shared" si="72"/>
        <v>0.25</v>
      </c>
      <c r="Y366" s="47" t="str">
        <f t="shared" si="73"/>
        <v>GROWTH</v>
      </c>
      <c r="Z366" s="138">
        <v>0</v>
      </c>
      <c r="AA366" s="133"/>
      <c r="AB366" s="133" t="s">
        <v>121</v>
      </c>
      <c r="AC366" s="27"/>
    </row>
    <row r="367" spans="1:29" s="139" customFormat="1" ht="13.8">
      <c r="A367" s="133" t="s">
        <v>121</v>
      </c>
      <c r="B367" s="141" t="s">
        <v>32</v>
      </c>
      <c r="C367" s="140" t="s">
        <v>1069</v>
      </c>
      <c r="D367" s="135">
        <v>1000000701</v>
      </c>
      <c r="E367" s="136" t="s">
        <v>1070</v>
      </c>
      <c r="F367" s="137">
        <v>43334</v>
      </c>
      <c r="G367" s="40" t="str">
        <f t="shared" si="62"/>
        <v>Targeted Dealer</v>
      </c>
      <c r="H367" s="40"/>
      <c r="I367" s="41">
        <v>3500</v>
      </c>
      <c r="J367" s="41">
        <f t="shared" si="63"/>
        <v>3500</v>
      </c>
      <c r="K367" s="43">
        <v>2969</v>
      </c>
      <c r="L367" s="43">
        <f t="shared" si="64"/>
        <v>531</v>
      </c>
      <c r="M367" s="43">
        <f t="shared" si="65"/>
        <v>84.828571428571422</v>
      </c>
      <c r="N367" s="42">
        <v>3239.5</v>
      </c>
      <c r="O367" s="45" t="str">
        <f t="shared" si="66"/>
        <v>DEC</v>
      </c>
      <c r="P367" s="42">
        <v>3239.5</v>
      </c>
      <c r="Q367" s="44">
        <f t="shared" si="67"/>
        <v>-270.5</v>
      </c>
      <c r="R367" s="45">
        <f t="shared" si="68"/>
        <v>-8.3500540206822071E-2</v>
      </c>
      <c r="S367" s="44" t="str">
        <f t="shared" si="69"/>
        <v>DEGROWTH</v>
      </c>
      <c r="T367" s="43">
        <v>2233</v>
      </c>
      <c r="U367" s="46" t="str">
        <f t="shared" si="70"/>
        <v>jAN</v>
      </c>
      <c r="V367" s="42">
        <v>2233</v>
      </c>
      <c r="W367" s="47">
        <f t="shared" si="71"/>
        <v>736</v>
      </c>
      <c r="X367" s="48">
        <f t="shared" si="72"/>
        <v>0.32960143304970901</v>
      </c>
      <c r="Y367" s="47" t="str">
        <f t="shared" si="73"/>
        <v>GROWTH</v>
      </c>
      <c r="Z367" s="138">
        <v>0</v>
      </c>
      <c r="AA367" s="133"/>
      <c r="AB367" s="133" t="s">
        <v>121</v>
      </c>
      <c r="AC367" s="27"/>
    </row>
    <row r="368" spans="1:29" s="139" customFormat="1" ht="13.8">
      <c r="A368" s="133" t="s">
        <v>121</v>
      </c>
      <c r="B368" s="141" t="s">
        <v>32</v>
      </c>
      <c r="C368" s="140" t="s">
        <v>1073</v>
      </c>
      <c r="D368" s="135">
        <v>1000001055</v>
      </c>
      <c r="E368" s="136" t="s">
        <v>1074</v>
      </c>
      <c r="F368" s="137">
        <v>43734</v>
      </c>
      <c r="G368" s="40" t="str">
        <f t="shared" si="62"/>
        <v>Targeted Dealer</v>
      </c>
      <c r="H368" s="40"/>
      <c r="I368" s="41">
        <v>50</v>
      </c>
      <c r="J368" s="41">
        <f t="shared" si="63"/>
        <v>50</v>
      </c>
      <c r="K368" s="43">
        <v>77</v>
      </c>
      <c r="L368" s="43">
        <f t="shared" si="64"/>
        <v>-27</v>
      </c>
      <c r="M368" s="43">
        <f t="shared" si="65"/>
        <v>154</v>
      </c>
      <c r="N368" s="42">
        <v>85</v>
      </c>
      <c r="O368" s="45" t="str">
        <f t="shared" si="66"/>
        <v>DEC</v>
      </c>
      <c r="P368" s="42">
        <v>85</v>
      </c>
      <c r="Q368" s="44">
        <f t="shared" si="67"/>
        <v>-8</v>
      </c>
      <c r="R368" s="45">
        <f t="shared" si="68"/>
        <v>-9.4117647058823528E-2</v>
      </c>
      <c r="S368" s="44" t="str">
        <f t="shared" si="69"/>
        <v>DEGROWTH</v>
      </c>
      <c r="T368" s="43">
        <v>35</v>
      </c>
      <c r="U368" s="46" t="str">
        <f t="shared" si="70"/>
        <v>jAN</v>
      </c>
      <c r="V368" s="42">
        <v>35</v>
      </c>
      <c r="W368" s="47">
        <f t="shared" si="71"/>
        <v>42</v>
      </c>
      <c r="X368" s="48">
        <f t="shared" si="72"/>
        <v>1.2000000000000002</v>
      </c>
      <c r="Y368" s="47" t="str">
        <f t="shared" si="73"/>
        <v>GROWTH</v>
      </c>
      <c r="Z368" s="138">
        <v>0</v>
      </c>
      <c r="AA368" s="133"/>
      <c r="AB368" s="133" t="s">
        <v>121</v>
      </c>
      <c r="AC368" s="27"/>
    </row>
    <row r="369" spans="1:29" s="139" customFormat="1" ht="13.8">
      <c r="A369" s="133" t="s">
        <v>121</v>
      </c>
      <c r="B369" s="141" t="s">
        <v>32</v>
      </c>
      <c r="C369" s="140" t="s">
        <v>1075</v>
      </c>
      <c r="D369" s="135">
        <v>1000001052</v>
      </c>
      <c r="E369" s="136" t="s">
        <v>1076</v>
      </c>
      <c r="F369" s="137">
        <v>44004</v>
      </c>
      <c r="G369" s="40" t="str">
        <f t="shared" si="62"/>
        <v>Targeted Dealer</v>
      </c>
      <c r="H369" s="40"/>
      <c r="I369" s="41">
        <v>700</v>
      </c>
      <c r="J369" s="41">
        <f t="shared" si="63"/>
        <v>700</v>
      </c>
      <c r="K369" s="43">
        <v>910</v>
      </c>
      <c r="L369" s="43">
        <f t="shared" si="64"/>
        <v>-210</v>
      </c>
      <c r="M369" s="43">
        <f t="shared" si="65"/>
        <v>130</v>
      </c>
      <c r="N369" s="42">
        <v>545</v>
      </c>
      <c r="O369" s="45" t="str">
        <f t="shared" si="66"/>
        <v>DEC</v>
      </c>
      <c r="P369" s="42">
        <v>545</v>
      </c>
      <c r="Q369" s="44">
        <f t="shared" si="67"/>
        <v>365</v>
      </c>
      <c r="R369" s="45">
        <f t="shared" si="68"/>
        <v>0.66972477064220182</v>
      </c>
      <c r="S369" s="44" t="str">
        <f t="shared" si="69"/>
        <v>GROWTH</v>
      </c>
      <c r="T369" s="43">
        <v>368</v>
      </c>
      <c r="U369" s="46" t="str">
        <f t="shared" si="70"/>
        <v>jAN</v>
      </c>
      <c r="V369" s="42">
        <v>368</v>
      </c>
      <c r="W369" s="47">
        <f t="shared" si="71"/>
        <v>542</v>
      </c>
      <c r="X369" s="48">
        <f t="shared" si="72"/>
        <v>1.472826086956522</v>
      </c>
      <c r="Y369" s="47" t="str">
        <f t="shared" si="73"/>
        <v>GROWTH</v>
      </c>
      <c r="Z369" s="138">
        <v>0</v>
      </c>
      <c r="AA369" s="133"/>
      <c r="AB369" s="133" t="s">
        <v>121</v>
      </c>
      <c r="AC369" s="27"/>
    </row>
    <row r="370" spans="1:29" s="139" customFormat="1" ht="13.8">
      <c r="A370" s="133" t="s">
        <v>121</v>
      </c>
      <c r="B370" s="141" t="s">
        <v>32</v>
      </c>
      <c r="C370" s="140" t="s">
        <v>1077</v>
      </c>
      <c r="D370" s="135">
        <v>1000001051</v>
      </c>
      <c r="E370" s="136" t="s">
        <v>1078</v>
      </c>
      <c r="F370" s="137">
        <v>44413</v>
      </c>
      <c r="G370" s="40" t="str">
        <f t="shared" si="62"/>
        <v>Targeted Dealer</v>
      </c>
      <c r="H370" s="40"/>
      <c r="I370" s="41">
        <v>250</v>
      </c>
      <c r="J370" s="41">
        <f t="shared" si="63"/>
        <v>250</v>
      </c>
      <c r="K370" s="43">
        <v>253</v>
      </c>
      <c r="L370" s="43">
        <f t="shared" si="64"/>
        <v>-3</v>
      </c>
      <c r="M370" s="43">
        <f t="shared" si="65"/>
        <v>101.2</v>
      </c>
      <c r="N370" s="42">
        <v>179</v>
      </c>
      <c r="O370" s="45" t="str">
        <f t="shared" si="66"/>
        <v>DEC</v>
      </c>
      <c r="P370" s="42">
        <v>179</v>
      </c>
      <c r="Q370" s="44">
        <f t="shared" si="67"/>
        <v>74</v>
      </c>
      <c r="R370" s="45">
        <f t="shared" si="68"/>
        <v>0.41340782122905018</v>
      </c>
      <c r="S370" s="44" t="str">
        <f t="shared" si="69"/>
        <v>GROWTH</v>
      </c>
      <c r="T370" s="43">
        <v>228</v>
      </c>
      <c r="U370" s="46" t="str">
        <f t="shared" si="70"/>
        <v>jAN</v>
      </c>
      <c r="V370" s="42">
        <v>228</v>
      </c>
      <c r="W370" s="47">
        <f t="shared" si="71"/>
        <v>25</v>
      </c>
      <c r="X370" s="48">
        <f t="shared" si="72"/>
        <v>0.10964912280701755</v>
      </c>
      <c r="Y370" s="47" t="str">
        <f t="shared" si="73"/>
        <v>GROWTH</v>
      </c>
      <c r="Z370" s="138">
        <v>0</v>
      </c>
      <c r="AA370" s="133"/>
      <c r="AB370" s="133" t="s">
        <v>121</v>
      </c>
      <c r="AC370" s="27"/>
    </row>
    <row r="371" spans="1:29" s="139" customFormat="1" ht="13.8">
      <c r="A371" s="133" t="s">
        <v>121</v>
      </c>
      <c r="B371" s="141" t="s">
        <v>32</v>
      </c>
      <c r="C371" s="140" t="s">
        <v>1079</v>
      </c>
      <c r="D371" s="135">
        <v>1000001047</v>
      </c>
      <c r="E371" s="136" t="s">
        <v>1080</v>
      </c>
      <c r="F371" s="137">
        <v>44415</v>
      </c>
      <c r="G371" s="40" t="str">
        <f t="shared" si="62"/>
        <v>Targeted Dealer</v>
      </c>
      <c r="H371" s="40"/>
      <c r="I371" s="41">
        <v>150</v>
      </c>
      <c r="J371" s="41">
        <f t="shared" si="63"/>
        <v>150</v>
      </c>
      <c r="K371" s="43">
        <v>103</v>
      </c>
      <c r="L371" s="43">
        <f t="shared" si="64"/>
        <v>47</v>
      </c>
      <c r="M371" s="43">
        <f t="shared" si="65"/>
        <v>68.666666666666671</v>
      </c>
      <c r="N371" s="42">
        <v>106</v>
      </c>
      <c r="O371" s="45" t="str">
        <f t="shared" si="66"/>
        <v>DEC</v>
      </c>
      <c r="P371" s="42">
        <v>106</v>
      </c>
      <c r="Q371" s="44">
        <f t="shared" si="67"/>
        <v>-3</v>
      </c>
      <c r="R371" s="45">
        <f t="shared" si="68"/>
        <v>-2.8301886792452824E-2</v>
      </c>
      <c r="S371" s="44" t="str">
        <f t="shared" si="69"/>
        <v>DEGROWTH</v>
      </c>
      <c r="T371" s="43">
        <v>120</v>
      </c>
      <c r="U371" s="46" t="str">
        <f t="shared" si="70"/>
        <v>jAN</v>
      </c>
      <c r="V371" s="42">
        <v>120</v>
      </c>
      <c r="W371" s="47">
        <f t="shared" si="71"/>
        <v>-17</v>
      </c>
      <c r="X371" s="48">
        <f t="shared" si="72"/>
        <v>-0.14166666666666672</v>
      </c>
      <c r="Y371" s="47" t="str">
        <f t="shared" si="73"/>
        <v>DEGROWTH</v>
      </c>
      <c r="Z371" s="138">
        <v>0</v>
      </c>
      <c r="AA371" s="133"/>
      <c r="AB371" s="133" t="s">
        <v>121</v>
      </c>
      <c r="AC371" s="27"/>
    </row>
    <row r="372" spans="1:29" s="139" customFormat="1" ht="13.8">
      <c r="A372" s="133" t="s">
        <v>121</v>
      </c>
      <c r="B372" s="141" t="s">
        <v>32</v>
      </c>
      <c r="C372" s="140" t="s">
        <v>1081</v>
      </c>
      <c r="D372" s="135">
        <v>1000002613</v>
      </c>
      <c r="E372" s="136" t="s">
        <v>1082</v>
      </c>
      <c r="F372" s="137">
        <v>44623</v>
      </c>
      <c r="G372" s="40" t="str">
        <f t="shared" si="62"/>
        <v>Targeted Dealer</v>
      </c>
      <c r="H372" s="40"/>
      <c r="I372" s="41">
        <v>110</v>
      </c>
      <c r="J372" s="41">
        <f t="shared" si="63"/>
        <v>110</v>
      </c>
      <c r="K372" s="43">
        <v>0</v>
      </c>
      <c r="L372" s="43">
        <f t="shared" si="64"/>
        <v>110</v>
      </c>
      <c r="M372" s="43">
        <f t="shared" si="65"/>
        <v>0</v>
      </c>
      <c r="N372" s="42">
        <v>71</v>
      </c>
      <c r="O372" s="45" t="str">
        <f t="shared" si="66"/>
        <v>DEC</v>
      </c>
      <c r="P372" s="42">
        <v>71</v>
      </c>
      <c r="Q372" s="44">
        <f t="shared" si="67"/>
        <v>-71</v>
      </c>
      <c r="R372" s="45">
        <f t="shared" si="68"/>
        <v>-1</v>
      </c>
      <c r="S372" s="44" t="str">
        <f t="shared" si="69"/>
        <v>DEGROWTH</v>
      </c>
      <c r="T372" s="43">
        <v>71</v>
      </c>
      <c r="U372" s="46" t="str">
        <f t="shared" si="70"/>
        <v>jAN</v>
      </c>
      <c r="V372" s="42">
        <v>71</v>
      </c>
      <c r="W372" s="47">
        <f t="shared" si="71"/>
        <v>-71</v>
      </c>
      <c r="X372" s="48">
        <f t="shared" si="72"/>
        <v>-1</v>
      </c>
      <c r="Y372" s="47" t="str">
        <f t="shared" si="73"/>
        <v>DEGROWTH</v>
      </c>
      <c r="Z372" s="138">
        <v>0</v>
      </c>
      <c r="AA372" s="133"/>
      <c r="AB372" s="133" t="s">
        <v>121</v>
      </c>
      <c r="AC372" s="27"/>
    </row>
    <row r="373" spans="1:29" s="139" customFormat="1" ht="13.8">
      <c r="A373" s="133" t="s">
        <v>121</v>
      </c>
      <c r="B373" s="141" t="s">
        <v>32</v>
      </c>
      <c r="C373" s="140" t="s">
        <v>1085</v>
      </c>
      <c r="D373" s="135">
        <v>1000002812</v>
      </c>
      <c r="E373" s="136" t="s">
        <v>1086</v>
      </c>
      <c r="F373" s="137">
        <v>44719</v>
      </c>
      <c r="G373" s="40" t="str">
        <f t="shared" si="62"/>
        <v>Targeted Dealer</v>
      </c>
      <c r="H373" s="40"/>
      <c r="I373" s="41">
        <v>60</v>
      </c>
      <c r="J373" s="41">
        <f t="shared" si="63"/>
        <v>60</v>
      </c>
      <c r="K373" s="43">
        <v>78</v>
      </c>
      <c r="L373" s="43">
        <f t="shared" si="64"/>
        <v>-18</v>
      </c>
      <c r="M373" s="43">
        <f t="shared" si="65"/>
        <v>130</v>
      </c>
      <c r="N373" s="42">
        <v>26</v>
      </c>
      <c r="O373" s="45" t="str">
        <f t="shared" si="66"/>
        <v>DEC</v>
      </c>
      <c r="P373" s="42">
        <v>26</v>
      </c>
      <c r="Q373" s="44">
        <f t="shared" si="67"/>
        <v>52</v>
      </c>
      <c r="R373" s="45">
        <f t="shared" si="68"/>
        <v>2</v>
      </c>
      <c r="S373" s="44" t="str">
        <f t="shared" si="69"/>
        <v>GROWTH</v>
      </c>
      <c r="T373" s="43">
        <v>78</v>
      </c>
      <c r="U373" s="46" t="str">
        <f t="shared" si="70"/>
        <v>jAN</v>
      </c>
      <c r="V373" s="42">
        <v>78</v>
      </c>
      <c r="W373" s="47">
        <f t="shared" si="71"/>
        <v>0</v>
      </c>
      <c r="X373" s="48">
        <f t="shared" si="72"/>
        <v>0</v>
      </c>
      <c r="Y373" s="47" t="str">
        <f t="shared" si="73"/>
        <v>GROWTH</v>
      </c>
      <c r="Z373" s="138">
        <v>0</v>
      </c>
      <c r="AA373" s="133"/>
      <c r="AB373" s="133" t="s">
        <v>121</v>
      </c>
      <c r="AC373" s="27"/>
    </row>
    <row r="374" spans="1:29" s="139" customFormat="1" ht="13.8">
      <c r="A374" s="133" t="s">
        <v>121</v>
      </c>
      <c r="B374" s="141" t="s">
        <v>32</v>
      </c>
      <c r="C374" s="140" t="s">
        <v>1087</v>
      </c>
      <c r="D374" s="135">
        <v>1000002844</v>
      </c>
      <c r="E374" s="136" t="s">
        <v>1088</v>
      </c>
      <c r="F374" s="137">
        <v>44763</v>
      </c>
      <c r="G374" s="40" t="str">
        <f t="shared" si="62"/>
        <v>Targeted Dealer</v>
      </c>
      <c r="H374" s="40"/>
      <c r="I374" s="41">
        <v>2105</v>
      </c>
      <c r="J374" s="41">
        <f t="shared" si="63"/>
        <v>2105</v>
      </c>
      <c r="K374" s="43">
        <v>1466</v>
      </c>
      <c r="L374" s="43">
        <f t="shared" si="64"/>
        <v>639</v>
      </c>
      <c r="M374" s="43">
        <f t="shared" si="65"/>
        <v>69.643705463182897</v>
      </c>
      <c r="N374" s="42">
        <v>1256</v>
      </c>
      <c r="O374" s="45" t="str">
        <f t="shared" si="66"/>
        <v>DEC</v>
      </c>
      <c r="P374" s="42">
        <v>1256</v>
      </c>
      <c r="Q374" s="44">
        <f t="shared" si="67"/>
        <v>210</v>
      </c>
      <c r="R374" s="45">
        <f t="shared" si="68"/>
        <v>0.16719745222929938</v>
      </c>
      <c r="S374" s="44" t="str">
        <f t="shared" si="69"/>
        <v>GROWTH</v>
      </c>
      <c r="T374" s="43">
        <v>1698</v>
      </c>
      <c r="U374" s="46" t="str">
        <f t="shared" si="70"/>
        <v>jAN</v>
      </c>
      <c r="V374" s="42">
        <v>1698</v>
      </c>
      <c r="W374" s="47">
        <f t="shared" si="71"/>
        <v>-232</v>
      </c>
      <c r="X374" s="48">
        <f t="shared" si="72"/>
        <v>-0.1366313309776207</v>
      </c>
      <c r="Y374" s="47" t="str">
        <f t="shared" si="73"/>
        <v>DEGROWTH</v>
      </c>
      <c r="Z374" s="138">
        <v>0</v>
      </c>
      <c r="AA374" s="133"/>
      <c r="AB374" s="133" t="s">
        <v>121</v>
      </c>
      <c r="AC374" s="27"/>
    </row>
    <row r="375" spans="1:29" s="139" customFormat="1" ht="13.8">
      <c r="A375" s="133" t="s">
        <v>121</v>
      </c>
      <c r="B375" s="141" t="s">
        <v>32</v>
      </c>
      <c r="C375" s="140" t="s">
        <v>1089</v>
      </c>
      <c r="D375" s="135">
        <v>1000003136</v>
      </c>
      <c r="E375" s="136" t="s">
        <v>1090</v>
      </c>
      <c r="F375" s="137">
        <v>44914</v>
      </c>
      <c r="G375" s="40" t="str">
        <f t="shared" si="62"/>
        <v>Targeted Dealer</v>
      </c>
      <c r="H375" s="40"/>
      <c r="I375" s="41">
        <v>50</v>
      </c>
      <c r="J375" s="41">
        <f t="shared" si="63"/>
        <v>50</v>
      </c>
      <c r="K375" s="43">
        <v>0</v>
      </c>
      <c r="L375" s="43">
        <f t="shared" si="64"/>
        <v>50</v>
      </c>
      <c r="M375" s="43">
        <f t="shared" si="65"/>
        <v>0</v>
      </c>
      <c r="N375" s="42">
        <v>0</v>
      </c>
      <c r="O375" s="45" t="str">
        <f t="shared" si="66"/>
        <v>DEC</v>
      </c>
      <c r="P375" s="42">
        <v>0</v>
      </c>
      <c r="Q375" s="44">
        <f t="shared" si="67"/>
        <v>0</v>
      </c>
      <c r="R375" s="45" t="str">
        <f t="shared" si="68"/>
        <v xml:space="preserve"> </v>
      </c>
      <c r="S375" s="44" t="b">
        <f t="shared" si="69"/>
        <v>0</v>
      </c>
      <c r="T375" s="43">
        <v>53</v>
      </c>
      <c r="U375" s="46" t="str">
        <f t="shared" si="70"/>
        <v>jAN</v>
      </c>
      <c r="V375" s="42">
        <v>53</v>
      </c>
      <c r="W375" s="47">
        <f t="shared" si="71"/>
        <v>-53</v>
      </c>
      <c r="X375" s="48">
        <f t="shared" si="72"/>
        <v>-1</v>
      </c>
      <c r="Y375" s="47" t="str">
        <f t="shared" si="73"/>
        <v>DEGROWTH</v>
      </c>
      <c r="Z375" s="138">
        <v>1</v>
      </c>
      <c r="AA375" s="133"/>
      <c r="AB375" s="133" t="s">
        <v>121</v>
      </c>
      <c r="AC375" s="27"/>
    </row>
    <row r="376" spans="1:29" s="139" customFormat="1" ht="13.8">
      <c r="A376" s="133" t="s">
        <v>121</v>
      </c>
      <c r="B376" s="141" t="s">
        <v>32</v>
      </c>
      <c r="C376" s="140" t="s">
        <v>1093</v>
      </c>
      <c r="D376" s="135">
        <v>1000003612</v>
      </c>
      <c r="E376" s="136" t="s">
        <v>1094</v>
      </c>
      <c r="F376" s="137">
        <v>45106</v>
      </c>
      <c r="G376" s="40" t="str">
        <f t="shared" si="62"/>
        <v>Targeted Dealer</v>
      </c>
      <c r="H376" s="40"/>
      <c r="I376" s="41">
        <v>280</v>
      </c>
      <c r="J376" s="41">
        <f t="shared" si="63"/>
        <v>280</v>
      </c>
      <c r="K376" s="43">
        <v>327</v>
      </c>
      <c r="L376" s="43">
        <f t="shared" si="64"/>
        <v>-47</v>
      </c>
      <c r="M376" s="43">
        <f t="shared" si="65"/>
        <v>116.78571428571429</v>
      </c>
      <c r="N376" s="42">
        <v>305</v>
      </c>
      <c r="O376" s="45" t="str">
        <f t="shared" si="66"/>
        <v>DEC</v>
      </c>
      <c r="P376" s="42">
        <v>305</v>
      </c>
      <c r="Q376" s="44">
        <f t="shared" si="67"/>
        <v>22</v>
      </c>
      <c r="R376" s="45">
        <f t="shared" si="68"/>
        <v>7.2131147540983598E-2</v>
      </c>
      <c r="S376" s="44" t="str">
        <f t="shared" si="69"/>
        <v>GROWTH</v>
      </c>
      <c r="T376" s="43">
        <v>189</v>
      </c>
      <c r="U376" s="46" t="str">
        <f t="shared" si="70"/>
        <v>jAN</v>
      </c>
      <c r="V376" s="42">
        <v>189</v>
      </c>
      <c r="W376" s="47">
        <f t="shared" si="71"/>
        <v>138</v>
      </c>
      <c r="X376" s="48">
        <f t="shared" si="72"/>
        <v>0.73015873015873023</v>
      </c>
      <c r="Y376" s="47" t="str">
        <f t="shared" si="73"/>
        <v>GROWTH</v>
      </c>
      <c r="Z376" s="138">
        <v>0</v>
      </c>
      <c r="AA376" s="133"/>
      <c r="AB376" s="133" t="s">
        <v>121</v>
      </c>
      <c r="AC376" s="27"/>
    </row>
    <row r="377" spans="1:29" s="139" customFormat="1" ht="13.8">
      <c r="A377" s="133" t="s">
        <v>121</v>
      </c>
      <c r="B377" s="141" t="s">
        <v>32</v>
      </c>
      <c r="C377" s="140" t="s">
        <v>1097</v>
      </c>
      <c r="D377" s="135">
        <v>1000003675</v>
      </c>
      <c r="E377" s="136" t="s">
        <v>1098</v>
      </c>
      <c r="F377" s="137">
        <v>45142</v>
      </c>
      <c r="G377" s="40" t="str">
        <f t="shared" si="62"/>
        <v>Targeted Dealer</v>
      </c>
      <c r="H377" s="40"/>
      <c r="I377" s="41">
        <v>50</v>
      </c>
      <c r="J377" s="41">
        <f t="shared" si="63"/>
        <v>50</v>
      </c>
      <c r="K377" s="43">
        <v>27</v>
      </c>
      <c r="L377" s="43">
        <f t="shared" si="64"/>
        <v>23</v>
      </c>
      <c r="M377" s="43">
        <f t="shared" si="65"/>
        <v>54</v>
      </c>
      <c r="N377" s="42">
        <v>27</v>
      </c>
      <c r="O377" s="45" t="str">
        <f t="shared" si="66"/>
        <v>DEC</v>
      </c>
      <c r="P377" s="42">
        <v>27</v>
      </c>
      <c r="Q377" s="44">
        <f t="shared" si="67"/>
        <v>0</v>
      </c>
      <c r="R377" s="45">
        <f t="shared" si="68"/>
        <v>0</v>
      </c>
      <c r="S377" s="44" t="str">
        <f t="shared" si="69"/>
        <v>GROWTH</v>
      </c>
      <c r="T377" s="43">
        <v>26</v>
      </c>
      <c r="U377" s="46" t="str">
        <f t="shared" si="70"/>
        <v>jAN</v>
      </c>
      <c r="V377" s="42">
        <v>26</v>
      </c>
      <c r="W377" s="47">
        <f t="shared" si="71"/>
        <v>1</v>
      </c>
      <c r="X377" s="48">
        <f t="shared" si="72"/>
        <v>3.8461538461538547E-2</v>
      </c>
      <c r="Y377" s="47" t="str">
        <f t="shared" si="73"/>
        <v>GROWTH</v>
      </c>
      <c r="Z377" s="138">
        <v>0</v>
      </c>
      <c r="AA377" s="133"/>
      <c r="AB377" s="133" t="s">
        <v>121</v>
      </c>
      <c r="AC377" s="27"/>
    </row>
    <row r="378" spans="1:29" s="139" customFormat="1" ht="13.8">
      <c r="A378" s="138" t="s">
        <v>121</v>
      </c>
      <c r="B378" s="144" t="s">
        <v>32</v>
      </c>
      <c r="C378" s="144" t="s">
        <v>1105</v>
      </c>
      <c r="D378" s="144">
        <v>1000004038</v>
      </c>
      <c r="E378" s="144" t="s">
        <v>1106</v>
      </c>
      <c r="F378" s="137">
        <v>45484</v>
      </c>
      <c r="G378" s="40" t="str">
        <f t="shared" si="62"/>
        <v>Targeted Dealer</v>
      </c>
      <c r="H378" s="40"/>
      <c r="I378" s="41">
        <v>50</v>
      </c>
      <c r="J378" s="41">
        <f t="shared" si="63"/>
        <v>50</v>
      </c>
      <c r="K378" s="43">
        <v>44</v>
      </c>
      <c r="L378" s="43">
        <f t="shared" si="64"/>
        <v>6</v>
      </c>
      <c r="M378" s="43">
        <f t="shared" si="65"/>
        <v>88</v>
      </c>
      <c r="N378" s="42">
        <v>21</v>
      </c>
      <c r="O378" s="45" t="str">
        <f t="shared" si="66"/>
        <v>DEC</v>
      </c>
      <c r="P378" s="42">
        <v>21</v>
      </c>
      <c r="Q378" s="44">
        <f t="shared" si="67"/>
        <v>23</v>
      </c>
      <c r="R378" s="45">
        <f t="shared" si="68"/>
        <v>1.0952380952380953</v>
      </c>
      <c r="S378" s="44" t="str">
        <f t="shared" si="69"/>
        <v>GROWTH</v>
      </c>
      <c r="T378" s="43">
        <v>49</v>
      </c>
      <c r="U378" s="46" t="str">
        <f t="shared" si="70"/>
        <v>jAN</v>
      </c>
      <c r="V378" s="42">
        <v>49</v>
      </c>
      <c r="W378" s="47">
        <f t="shared" si="71"/>
        <v>-5</v>
      </c>
      <c r="X378" s="48">
        <f t="shared" si="72"/>
        <v>-0.10204081632653061</v>
      </c>
      <c r="Y378" s="47" t="str">
        <f t="shared" si="73"/>
        <v>DEGROWTH</v>
      </c>
      <c r="Z378" s="138">
        <v>0</v>
      </c>
      <c r="AA378" s="133"/>
      <c r="AB378" s="138" t="s">
        <v>121</v>
      </c>
      <c r="AC378" s="27"/>
    </row>
    <row r="379" spans="1:29" s="139" customFormat="1" ht="13.8">
      <c r="A379" s="133" t="s">
        <v>121</v>
      </c>
      <c r="B379" s="141" t="s">
        <v>33</v>
      </c>
      <c r="C379" s="135" t="s">
        <v>1107</v>
      </c>
      <c r="D379" s="135">
        <v>1000000385</v>
      </c>
      <c r="E379" s="136" t="s">
        <v>1108</v>
      </c>
      <c r="F379" s="137">
        <v>40115</v>
      </c>
      <c r="G379" s="40" t="str">
        <f t="shared" si="62"/>
        <v>Targeted Dealer</v>
      </c>
      <c r="H379" s="40"/>
      <c r="I379" s="41">
        <v>25</v>
      </c>
      <c r="J379" s="41">
        <f t="shared" si="63"/>
        <v>25</v>
      </c>
      <c r="K379" s="43">
        <v>28</v>
      </c>
      <c r="L379" s="43">
        <f t="shared" si="64"/>
        <v>-3</v>
      </c>
      <c r="M379" s="43">
        <f t="shared" si="65"/>
        <v>112</v>
      </c>
      <c r="N379" s="42">
        <v>15</v>
      </c>
      <c r="O379" s="45" t="str">
        <f t="shared" si="66"/>
        <v>DEC</v>
      </c>
      <c r="P379" s="42">
        <v>15</v>
      </c>
      <c r="Q379" s="44">
        <f t="shared" si="67"/>
        <v>13</v>
      </c>
      <c r="R379" s="45">
        <f t="shared" si="68"/>
        <v>0.8666666666666667</v>
      </c>
      <c r="S379" s="44" t="str">
        <f t="shared" si="69"/>
        <v>GROWTH</v>
      </c>
      <c r="T379" s="43">
        <v>54</v>
      </c>
      <c r="U379" s="46" t="str">
        <f t="shared" si="70"/>
        <v>jAN</v>
      </c>
      <c r="V379" s="42">
        <v>54</v>
      </c>
      <c r="W379" s="47">
        <f t="shared" si="71"/>
        <v>-26</v>
      </c>
      <c r="X379" s="48">
        <f t="shared" si="72"/>
        <v>-0.48148148148148151</v>
      </c>
      <c r="Y379" s="47" t="str">
        <f t="shared" si="73"/>
        <v>DEGROWTH</v>
      </c>
      <c r="Z379" s="138">
        <v>1</v>
      </c>
      <c r="AA379" s="133"/>
      <c r="AB379" s="133" t="s">
        <v>121</v>
      </c>
      <c r="AC379" s="27"/>
    </row>
    <row r="380" spans="1:29" s="139" customFormat="1" ht="13.8">
      <c r="A380" s="133" t="s">
        <v>121</v>
      </c>
      <c r="B380" s="141" t="s">
        <v>33</v>
      </c>
      <c r="C380" s="135" t="s">
        <v>1109</v>
      </c>
      <c r="D380" s="135">
        <v>1000000388</v>
      </c>
      <c r="E380" s="136" t="s">
        <v>1110</v>
      </c>
      <c r="F380" s="137">
        <v>43038</v>
      </c>
      <c r="G380" s="40" t="str">
        <f t="shared" si="62"/>
        <v>Targeted Dealer</v>
      </c>
      <c r="H380" s="40"/>
      <c r="I380" s="41">
        <v>25</v>
      </c>
      <c r="J380" s="41">
        <f t="shared" si="63"/>
        <v>25</v>
      </c>
      <c r="K380" s="43">
        <v>0</v>
      </c>
      <c r="L380" s="43">
        <f t="shared" si="64"/>
        <v>25</v>
      </c>
      <c r="M380" s="43">
        <f t="shared" si="65"/>
        <v>0</v>
      </c>
      <c r="N380" s="42">
        <v>0</v>
      </c>
      <c r="O380" s="45" t="str">
        <f t="shared" si="66"/>
        <v>DEC</v>
      </c>
      <c r="P380" s="42">
        <v>0</v>
      </c>
      <c r="Q380" s="44">
        <f t="shared" si="67"/>
        <v>0</v>
      </c>
      <c r="R380" s="45" t="str">
        <f t="shared" si="68"/>
        <v xml:space="preserve"> </v>
      </c>
      <c r="S380" s="44" t="b">
        <f t="shared" si="69"/>
        <v>0</v>
      </c>
      <c r="T380" s="43">
        <v>30</v>
      </c>
      <c r="U380" s="46" t="str">
        <f t="shared" si="70"/>
        <v>jAN</v>
      </c>
      <c r="V380" s="42">
        <v>30</v>
      </c>
      <c r="W380" s="47">
        <f t="shared" si="71"/>
        <v>-30</v>
      </c>
      <c r="X380" s="48">
        <f t="shared" si="72"/>
        <v>-1</v>
      </c>
      <c r="Y380" s="47" t="str">
        <f t="shared" si="73"/>
        <v>DEGROWTH</v>
      </c>
      <c r="Z380" s="138">
        <v>1</v>
      </c>
      <c r="AA380" s="133"/>
      <c r="AB380" s="133" t="s">
        <v>121</v>
      </c>
      <c r="AC380" s="27"/>
    </row>
    <row r="381" spans="1:29" s="139" customFormat="1" ht="13.8">
      <c r="A381" s="133" t="s">
        <v>121</v>
      </c>
      <c r="B381" s="141" t="s">
        <v>33</v>
      </c>
      <c r="C381" s="135" t="s">
        <v>1111</v>
      </c>
      <c r="D381" s="135">
        <v>1000000383</v>
      </c>
      <c r="E381" s="136" t="s">
        <v>1112</v>
      </c>
      <c r="F381" s="137">
        <v>43061</v>
      </c>
      <c r="G381" s="40" t="str">
        <f t="shared" si="62"/>
        <v>Targeted Dealer</v>
      </c>
      <c r="H381" s="40"/>
      <c r="I381" s="41">
        <v>250</v>
      </c>
      <c r="J381" s="41">
        <f t="shared" si="63"/>
        <v>250</v>
      </c>
      <c r="K381" s="43">
        <v>245</v>
      </c>
      <c r="L381" s="43">
        <f t="shared" si="64"/>
        <v>5</v>
      </c>
      <c r="M381" s="43">
        <f t="shared" si="65"/>
        <v>98</v>
      </c>
      <c r="N381" s="42">
        <v>240</v>
      </c>
      <c r="O381" s="45" t="str">
        <f t="shared" si="66"/>
        <v>DEC</v>
      </c>
      <c r="P381" s="42">
        <v>240</v>
      </c>
      <c r="Q381" s="44">
        <f t="shared" si="67"/>
        <v>5</v>
      </c>
      <c r="R381" s="45">
        <f t="shared" si="68"/>
        <v>2.0833333333333259E-2</v>
      </c>
      <c r="S381" s="44" t="str">
        <f t="shared" si="69"/>
        <v>GROWTH</v>
      </c>
      <c r="T381" s="43">
        <v>255</v>
      </c>
      <c r="U381" s="46" t="str">
        <f t="shared" si="70"/>
        <v>jAN</v>
      </c>
      <c r="V381" s="42">
        <v>255</v>
      </c>
      <c r="W381" s="47">
        <f t="shared" si="71"/>
        <v>-10</v>
      </c>
      <c r="X381" s="48">
        <f t="shared" si="72"/>
        <v>-3.9215686274509776E-2</v>
      </c>
      <c r="Y381" s="47" t="str">
        <f t="shared" si="73"/>
        <v>DEGROWTH</v>
      </c>
      <c r="Z381" s="138">
        <v>0</v>
      </c>
      <c r="AA381" s="133"/>
      <c r="AB381" s="133" t="s">
        <v>121</v>
      </c>
      <c r="AC381" s="27"/>
    </row>
    <row r="382" spans="1:29" s="139" customFormat="1" ht="13.8">
      <c r="A382" s="133" t="s">
        <v>121</v>
      </c>
      <c r="B382" s="141" t="s">
        <v>33</v>
      </c>
      <c r="C382" s="135" t="s">
        <v>1113</v>
      </c>
      <c r="D382" s="135">
        <v>1000000380</v>
      </c>
      <c r="E382" s="136" t="s">
        <v>1114</v>
      </c>
      <c r="F382" s="137">
        <v>43587</v>
      </c>
      <c r="G382" s="40" t="str">
        <f t="shared" si="62"/>
        <v>Targeted Dealer</v>
      </c>
      <c r="H382" s="40"/>
      <c r="I382" s="41">
        <v>50</v>
      </c>
      <c r="J382" s="41">
        <f t="shared" si="63"/>
        <v>50</v>
      </c>
      <c r="K382" s="43">
        <v>0</v>
      </c>
      <c r="L382" s="43">
        <f t="shared" si="64"/>
        <v>50</v>
      </c>
      <c r="M382" s="43">
        <f t="shared" si="65"/>
        <v>0</v>
      </c>
      <c r="N382" s="42">
        <v>46</v>
      </c>
      <c r="O382" s="45" t="str">
        <f t="shared" si="66"/>
        <v>DEC</v>
      </c>
      <c r="P382" s="42">
        <v>46</v>
      </c>
      <c r="Q382" s="44">
        <f t="shared" si="67"/>
        <v>-46</v>
      </c>
      <c r="R382" s="45">
        <f t="shared" si="68"/>
        <v>-1</v>
      </c>
      <c r="S382" s="44" t="str">
        <f t="shared" si="69"/>
        <v>DEGROWTH</v>
      </c>
      <c r="T382" s="43">
        <v>46</v>
      </c>
      <c r="U382" s="46" t="str">
        <f t="shared" si="70"/>
        <v>jAN</v>
      </c>
      <c r="V382" s="42">
        <v>46</v>
      </c>
      <c r="W382" s="47">
        <f t="shared" si="71"/>
        <v>-46</v>
      </c>
      <c r="X382" s="48">
        <f t="shared" si="72"/>
        <v>-1</v>
      </c>
      <c r="Y382" s="47" t="str">
        <f t="shared" si="73"/>
        <v>DEGROWTH</v>
      </c>
      <c r="Z382" s="138">
        <v>1</v>
      </c>
      <c r="AA382" s="133"/>
      <c r="AB382" s="133" t="s">
        <v>121</v>
      </c>
      <c r="AC382" s="27"/>
    </row>
    <row r="383" spans="1:29" s="139" customFormat="1" ht="13.8">
      <c r="A383" s="133" t="s">
        <v>121</v>
      </c>
      <c r="B383" s="141" t="s">
        <v>33</v>
      </c>
      <c r="C383" s="135" t="s">
        <v>1115</v>
      </c>
      <c r="D383" s="135">
        <v>1000000384</v>
      </c>
      <c r="E383" s="136" t="s">
        <v>1116</v>
      </c>
      <c r="F383" s="137">
        <v>44392</v>
      </c>
      <c r="G383" s="40" t="str">
        <f t="shared" si="62"/>
        <v>Targeted Dealer</v>
      </c>
      <c r="H383" s="40"/>
      <c r="I383" s="41">
        <v>1270</v>
      </c>
      <c r="J383" s="41">
        <f t="shared" si="63"/>
        <v>1270</v>
      </c>
      <c r="K383" s="43">
        <v>997</v>
      </c>
      <c r="L383" s="43">
        <f t="shared" si="64"/>
        <v>273</v>
      </c>
      <c r="M383" s="43">
        <f t="shared" si="65"/>
        <v>78.503937007874015</v>
      </c>
      <c r="N383" s="42">
        <v>923.5</v>
      </c>
      <c r="O383" s="45" t="str">
        <f t="shared" si="66"/>
        <v>DEC</v>
      </c>
      <c r="P383" s="42">
        <v>923.5</v>
      </c>
      <c r="Q383" s="44">
        <f t="shared" si="67"/>
        <v>73.5</v>
      </c>
      <c r="R383" s="45">
        <f t="shared" si="68"/>
        <v>7.9588521927449918E-2</v>
      </c>
      <c r="S383" s="44" t="str">
        <f t="shared" si="69"/>
        <v>GROWTH</v>
      </c>
      <c r="T383" s="43">
        <v>1417</v>
      </c>
      <c r="U383" s="46" t="str">
        <f t="shared" si="70"/>
        <v>jAN</v>
      </c>
      <c r="V383" s="42">
        <v>1417</v>
      </c>
      <c r="W383" s="47">
        <f t="shared" si="71"/>
        <v>-420</v>
      </c>
      <c r="X383" s="48">
        <f t="shared" si="72"/>
        <v>-0.29640084685956247</v>
      </c>
      <c r="Y383" s="47" t="str">
        <f t="shared" si="73"/>
        <v>DEGROWTH</v>
      </c>
      <c r="Z383" s="138">
        <v>0</v>
      </c>
      <c r="AA383" s="133"/>
      <c r="AB383" s="133" t="s">
        <v>121</v>
      </c>
      <c r="AC383" s="27"/>
    </row>
    <row r="384" spans="1:29" s="139" customFormat="1" ht="13.8">
      <c r="A384" s="133" t="s">
        <v>121</v>
      </c>
      <c r="B384" s="141" t="s">
        <v>33</v>
      </c>
      <c r="C384" s="141" t="s">
        <v>1119</v>
      </c>
      <c r="D384" s="141">
        <v>1000003773</v>
      </c>
      <c r="E384" s="141" t="s">
        <v>1120</v>
      </c>
      <c r="F384" s="137">
        <v>45267</v>
      </c>
      <c r="G384" s="40" t="str">
        <f t="shared" si="62"/>
        <v>Targeted Dealer</v>
      </c>
      <c r="H384" s="40"/>
      <c r="I384" s="41">
        <v>150</v>
      </c>
      <c r="J384" s="41">
        <f t="shared" si="63"/>
        <v>150</v>
      </c>
      <c r="K384" s="43">
        <v>115</v>
      </c>
      <c r="L384" s="43">
        <f t="shared" si="64"/>
        <v>35</v>
      </c>
      <c r="M384" s="43">
        <f t="shared" si="65"/>
        <v>76.666666666666671</v>
      </c>
      <c r="N384" s="42">
        <v>150</v>
      </c>
      <c r="O384" s="45" t="str">
        <f t="shared" si="66"/>
        <v>DEC</v>
      </c>
      <c r="P384" s="42">
        <v>150</v>
      </c>
      <c r="Q384" s="44">
        <f t="shared" si="67"/>
        <v>-35</v>
      </c>
      <c r="R384" s="45">
        <f t="shared" si="68"/>
        <v>-0.23333333333333328</v>
      </c>
      <c r="S384" s="44" t="str">
        <f t="shared" si="69"/>
        <v>DEGROWTH</v>
      </c>
      <c r="T384" s="43">
        <v>0</v>
      </c>
      <c r="U384" s="46" t="str">
        <f t="shared" si="70"/>
        <v>jAN</v>
      </c>
      <c r="V384" s="42">
        <v>0</v>
      </c>
      <c r="W384" s="47">
        <f t="shared" si="71"/>
        <v>115</v>
      </c>
      <c r="X384" s="48">
        <f t="shared" si="72"/>
        <v>0</v>
      </c>
      <c r="Y384" s="47" t="b">
        <f t="shared" si="73"/>
        <v>0</v>
      </c>
      <c r="Z384" s="138">
        <v>1</v>
      </c>
      <c r="AA384" s="133"/>
      <c r="AB384" s="133" t="s">
        <v>121</v>
      </c>
      <c r="AC384" s="27"/>
    </row>
    <row r="385" spans="1:29" s="139" customFormat="1" ht="13.8">
      <c r="A385" s="133" t="s">
        <v>121</v>
      </c>
      <c r="B385" s="141" t="s">
        <v>34</v>
      </c>
      <c r="C385" s="135" t="s">
        <v>1121</v>
      </c>
      <c r="D385" s="135">
        <v>1000000577</v>
      </c>
      <c r="E385" s="136" t="s">
        <v>1122</v>
      </c>
      <c r="F385" s="137">
        <v>41486</v>
      </c>
      <c r="G385" s="40" t="str">
        <f t="shared" ref="G385:G448" si="74">IF(I385&gt;0,"Targeted Dealer","-")</f>
        <v>Targeted Dealer</v>
      </c>
      <c r="H385" s="40"/>
      <c r="I385" s="41">
        <v>210</v>
      </c>
      <c r="J385" s="41">
        <f t="shared" ref="J385:J448" si="75">I385/$J$1*($J$1-$E$1)</f>
        <v>210</v>
      </c>
      <c r="K385" s="43">
        <v>50</v>
      </c>
      <c r="L385" s="43">
        <f t="shared" ref="L385:L448" si="76">I385-K385</f>
        <v>160</v>
      </c>
      <c r="M385" s="43">
        <f t="shared" ref="M385:M448" si="77">IFERROR((K385/J385%),"-")</f>
        <v>23.80952380952381</v>
      </c>
      <c r="N385" s="42">
        <v>220</v>
      </c>
      <c r="O385" s="45" t="str">
        <f t="shared" ref="O385:O448" si="78">IF(F385&lt;=$P$2,"DEC","")</f>
        <v>DEC</v>
      </c>
      <c r="P385" s="42">
        <v>220</v>
      </c>
      <c r="Q385" s="44">
        <f t="shared" ref="Q385:Q448" si="79">K385-P385</f>
        <v>-170</v>
      </c>
      <c r="R385" s="45">
        <f t="shared" ref="R385:R448" si="80">IFERROR(IF(O385="Dec",(K385/P385-1))," ")</f>
        <v>-0.77272727272727271</v>
      </c>
      <c r="S385" s="44" t="str">
        <f t="shared" ref="S385:S448" si="81">IF(N385&gt;0,IF(O385="","-",IF(R385&lt;0%,"DEGROWTH","GROWTH")))</f>
        <v>DEGROWTH</v>
      </c>
      <c r="T385" s="43">
        <v>50</v>
      </c>
      <c r="U385" s="46" t="str">
        <f t="shared" ref="U385:U448" si="82">IF(F385&lt;=$V$2,"jAN","")</f>
        <v>jAN</v>
      </c>
      <c r="V385" s="42">
        <v>50</v>
      </c>
      <c r="W385" s="47">
        <f t="shared" ref="W385:W448" si="83">K385-V385</f>
        <v>0</v>
      </c>
      <c r="X385" s="48">
        <f t="shared" ref="X385:X448" si="84">IFERROR(IF(U385="Jan",(K385/V385-1)),0)</f>
        <v>0</v>
      </c>
      <c r="Y385" s="47" t="str">
        <f t="shared" ref="Y385:Y448" si="85">IF(T385&gt;0,IF(U385="","-",IF(X385&lt;0%,"DEGROWTH","GROWTH")))</f>
        <v>GROWTH</v>
      </c>
      <c r="Z385" s="138">
        <v>0</v>
      </c>
      <c r="AA385" s="133"/>
      <c r="AB385" s="133" t="s">
        <v>121</v>
      </c>
      <c r="AC385" s="27"/>
    </row>
    <row r="386" spans="1:29" s="139" customFormat="1" ht="13.8">
      <c r="A386" s="133" t="s">
        <v>121</v>
      </c>
      <c r="B386" s="141" t="s">
        <v>34</v>
      </c>
      <c r="C386" s="135" t="s">
        <v>1123</v>
      </c>
      <c r="D386" s="135">
        <v>1000000562</v>
      </c>
      <c r="E386" s="136" t="s">
        <v>1124</v>
      </c>
      <c r="F386" s="137">
        <v>41556</v>
      </c>
      <c r="G386" s="40" t="str">
        <f t="shared" si="74"/>
        <v>Targeted Dealer</v>
      </c>
      <c r="H386" s="40"/>
      <c r="I386" s="41">
        <v>60</v>
      </c>
      <c r="J386" s="41">
        <f t="shared" si="75"/>
        <v>60</v>
      </c>
      <c r="K386" s="43">
        <v>27</v>
      </c>
      <c r="L386" s="43">
        <f t="shared" si="76"/>
        <v>33</v>
      </c>
      <c r="M386" s="43">
        <f t="shared" si="77"/>
        <v>45</v>
      </c>
      <c r="N386" s="42">
        <v>27</v>
      </c>
      <c r="O386" s="45" t="str">
        <f t="shared" si="78"/>
        <v>DEC</v>
      </c>
      <c r="P386" s="42">
        <v>27</v>
      </c>
      <c r="Q386" s="44">
        <f t="shared" si="79"/>
        <v>0</v>
      </c>
      <c r="R386" s="45">
        <f t="shared" si="80"/>
        <v>0</v>
      </c>
      <c r="S386" s="44" t="str">
        <f t="shared" si="81"/>
        <v>GROWTH</v>
      </c>
      <c r="T386" s="43">
        <v>54</v>
      </c>
      <c r="U386" s="46" t="str">
        <f t="shared" si="82"/>
        <v>jAN</v>
      </c>
      <c r="V386" s="42">
        <v>54</v>
      </c>
      <c r="W386" s="47">
        <f t="shared" si="83"/>
        <v>-27</v>
      </c>
      <c r="X386" s="48">
        <f t="shared" si="84"/>
        <v>-0.5</v>
      </c>
      <c r="Y386" s="47" t="str">
        <f t="shared" si="85"/>
        <v>DEGROWTH</v>
      </c>
      <c r="Z386" s="138">
        <v>0</v>
      </c>
      <c r="AA386" s="133"/>
      <c r="AB386" s="133" t="s">
        <v>121</v>
      </c>
      <c r="AC386" s="27"/>
    </row>
    <row r="387" spans="1:29" s="139" customFormat="1" ht="13.8">
      <c r="A387" s="133" t="s">
        <v>121</v>
      </c>
      <c r="B387" s="141" t="s">
        <v>34</v>
      </c>
      <c r="C387" s="135" t="s">
        <v>1125</v>
      </c>
      <c r="D387" s="135">
        <v>1000000579</v>
      </c>
      <c r="E387" s="136" t="s">
        <v>1126</v>
      </c>
      <c r="F387" s="137">
        <v>41899</v>
      </c>
      <c r="G387" s="40" t="str">
        <f t="shared" si="74"/>
        <v>Targeted Dealer</v>
      </c>
      <c r="H387" s="40"/>
      <c r="I387" s="41">
        <v>5860</v>
      </c>
      <c r="J387" s="41">
        <f t="shared" si="75"/>
        <v>5860</v>
      </c>
      <c r="K387" s="43">
        <v>6567</v>
      </c>
      <c r="L387" s="43">
        <f t="shared" si="76"/>
        <v>-707</v>
      </c>
      <c r="M387" s="43">
        <f t="shared" si="77"/>
        <v>112.06484641638225</v>
      </c>
      <c r="N387" s="42">
        <v>7448.0000000000009</v>
      </c>
      <c r="O387" s="45" t="str">
        <f t="shared" si="78"/>
        <v>DEC</v>
      </c>
      <c r="P387" s="42">
        <v>7448.0000000000009</v>
      </c>
      <c r="Q387" s="44">
        <f t="shared" si="79"/>
        <v>-881.00000000000091</v>
      </c>
      <c r="R387" s="45">
        <f t="shared" si="80"/>
        <v>-0.11828678839957041</v>
      </c>
      <c r="S387" s="44" t="str">
        <f t="shared" si="81"/>
        <v>DEGROWTH</v>
      </c>
      <c r="T387" s="43">
        <v>5544.9999999999991</v>
      </c>
      <c r="U387" s="46" t="str">
        <f t="shared" si="82"/>
        <v>jAN</v>
      </c>
      <c r="V387" s="42">
        <v>5544.9999999999991</v>
      </c>
      <c r="W387" s="47">
        <f t="shared" si="83"/>
        <v>1022.0000000000009</v>
      </c>
      <c r="X387" s="48">
        <f t="shared" si="84"/>
        <v>0.18431018935978383</v>
      </c>
      <c r="Y387" s="47" t="str">
        <f t="shared" si="85"/>
        <v>GROWTH</v>
      </c>
      <c r="Z387" s="138">
        <v>0</v>
      </c>
      <c r="AA387" s="133"/>
      <c r="AB387" s="133" t="s">
        <v>121</v>
      </c>
      <c r="AC387" s="27"/>
    </row>
    <row r="388" spans="1:29" s="139" customFormat="1" ht="13.8">
      <c r="A388" s="133" t="s">
        <v>121</v>
      </c>
      <c r="B388" s="141" t="s">
        <v>34</v>
      </c>
      <c r="C388" s="135" t="s">
        <v>1127</v>
      </c>
      <c r="D388" s="135">
        <v>1000000558</v>
      </c>
      <c r="E388" s="136" t="s">
        <v>1128</v>
      </c>
      <c r="F388" s="137">
        <v>42966</v>
      </c>
      <c r="G388" s="40" t="str">
        <f t="shared" si="74"/>
        <v>Targeted Dealer</v>
      </c>
      <c r="H388" s="40"/>
      <c r="I388" s="41">
        <v>1445</v>
      </c>
      <c r="J388" s="41">
        <f t="shared" si="75"/>
        <v>1445</v>
      </c>
      <c r="K388" s="43">
        <v>1000.95</v>
      </c>
      <c r="L388" s="43">
        <f t="shared" si="76"/>
        <v>444.04999999999995</v>
      </c>
      <c r="M388" s="43">
        <f t="shared" si="77"/>
        <v>69.269896193771629</v>
      </c>
      <c r="N388" s="42">
        <v>739</v>
      </c>
      <c r="O388" s="45" t="str">
        <f t="shared" si="78"/>
        <v>DEC</v>
      </c>
      <c r="P388" s="42">
        <v>739</v>
      </c>
      <c r="Q388" s="44">
        <f t="shared" si="79"/>
        <v>261.95000000000005</v>
      </c>
      <c r="R388" s="45">
        <f t="shared" si="80"/>
        <v>0.35446549391069015</v>
      </c>
      <c r="S388" s="44" t="str">
        <f t="shared" si="81"/>
        <v>GROWTH</v>
      </c>
      <c r="T388" s="43">
        <v>1348.5</v>
      </c>
      <c r="U388" s="46" t="str">
        <f t="shared" si="82"/>
        <v>jAN</v>
      </c>
      <c r="V388" s="42">
        <v>1348.5</v>
      </c>
      <c r="W388" s="47">
        <f t="shared" si="83"/>
        <v>-347.54999999999995</v>
      </c>
      <c r="X388" s="48">
        <f t="shared" si="84"/>
        <v>-0.25773081201334813</v>
      </c>
      <c r="Y388" s="47" t="str">
        <f t="shared" si="85"/>
        <v>DEGROWTH</v>
      </c>
      <c r="Z388" s="138">
        <v>0</v>
      </c>
      <c r="AA388" s="133"/>
      <c r="AB388" s="133" t="s">
        <v>121</v>
      </c>
      <c r="AC388" s="27"/>
    </row>
    <row r="389" spans="1:29" s="139" customFormat="1" ht="13.8">
      <c r="A389" s="133" t="s">
        <v>121</v>
      </c>
      <c r="B389" s="141" t="s">
        <v>34</v>
      </c>
      <c r="C389" s="135" t="s">
        <v>1129</v>
      </c>
      <c r="D389" s="135">
        <v>1000000569</v>
      </c>
      <c r="E389" s="136" t="s">
        <v>1130</v>
      </c>
      <c r="F389" s="137">
        <v>43208</v>
      </c>
      <c r="G389" s="40" t="str">
        <f t="shared" si="74"/>
        <v>Targeted Dealer</v>
      </c>
      <c r="H389" s="40"/>
      <c r="I389" s="41">
        <v>205</v>
      </c>
      <c r="J389" s="41">
        <f t="shared" si="75"/>
        <v>205</v>
      </c>
      <c r="K389" s="43">
        <v>152</v>
      </c>
      <c r="L389" s="43">
        <f t="shared" si="76"/>
        <v>53</v>
      </c>
      <c r="M389" s="43">
        <f t="shared" si="77"/>
        <v>74.146341463414643</v>
      </c>
      <c r="N389" s="42">
        <v>206</v>
      </c>
      <c r="O389" s="45" t="str">
        <f t="shared" si="78"/>
        <v>DEC</v>
      </c>
      <c r="P389" s="42">
        <v>206</v>
      </c>
      <c r="Q389" s="44">
        <f t="shared" si="79"/>
        <v>-54</v>
      </c>
      <c r="R389" s="45">
        <f t="shared" si="80"/>
        <v>-0.26213592233009708</v>
      </c>
      <c r="S389" s="44" t="str">
        <f t="shared" si="81"/>
        <v>DEGROWTH</v>
      </c>
      <c r="T389" s="43">
        <v>0</v>
      </c>
      <c r="U389" s="46" t="str">
        <f t="shared" si="82"/>
        <v>jAN</v>
      </c>
      <c r="V389" s="42">
        <v>0</v>
      </c>
      <c r="W389" s="47">
        <f t="shared" si="83"/>
        <v>152</v>
      </c>
      <c r="X389" s="48">
        <f t="shared" si="84"/>
        <v>0</v>
      </c>
      <c r="Y389" s="47" t="b">
        <f t="shared" si="85"/>
        <v>0</v>
      </c>
      <c r="Z389" s="138">
        <v>0</v>
      </c>
      <c r="AA389" s="133"/>
      <c r="AB389" s="133" t="s">
        <v>121</v>
      </c>
      <c r="AC389" s="27"/>
    </row>
    <row r="390" spans="1:29" s="139" customFormat="1" ht="13.8">
      <c r="A390" s="133" t="s">
        <v>121</v>
      </c>
      <c r="B390" s="141" t="s">
        <v>34</v>
      </c>
      <c r="C390" s="135" t="s">
        <v>1131</v>
      </c>
      <c r="D390" s="135">
        <v>1000000559</v>
      </c>
      <c r="E390" s="136" t="s">
        <v>1132</v>
      </c>
      <c r="F390" s="137">
        <v>43259</v>
      </c>
      <c r="G390" s="40" t="str">
        <f t="shared" si="74"/>
        <v>-</v>
      </c>
      <c r="H390" s="40"/>
      <c r="I390" s="41">
        <v>0</v>
      </c>
      <c r="J390" s="41">
        <f t="shared" si="75"/>
        <v>0</v>
      </c>
      <c r="K390" s="43">
        <v>0</v>
      </c>
      <c r="L390" s="43">
        <f t="shared" si="76"/>
        <v>0</v>
      </c>
      <c r="M390" s="43" t="str">
        <f t="shared" si="77"/>
        <v>-</v>
      </c>
      <c r="N390" s="42">
        <v>0</v>
      </c>
      <c r="O390" s="45" t="str">
        <f t="shared" si="78"/>
        <v>DEC</v>
      </c>
      <c r="P390" s="42">
        <v>0</v>
      </c>
      <c r="Q390" s="44">
        <f t="shared" si="79"/>
        <v>0</v>
      </c>
      <c r="R390" s="45" t="str">
        <f t="shared" si="80"/>
        <v xml:space="preserve"> </v>
      </c>
      <c r="S390" s="44" t="b">
        <f t="shared" si="81"/>
        <v>0</v>
      </c>
      <c r="T390" s="43">
        <v>50</v>
      </c>
      <c r="U390" s="46" t="str">
        <f t="shared" si="82"/>
        <v>jAN</v>
      </c>
      <c r="V390" s="42">
        <v>50</v>
      </c>
      <c r="W390" s="47">
        <f t="shared" si="83"/>
        <v>-50</v>
      </c>
      <c r="X390" s="48">
        <f t="shared" si="84"/>
        <v>-1</v>
      </c>
      <c r="Y390" s="47" t="str">
        <f t="shared" si="85"/>
        <v>DEGROWTH</v>
      </c>
      <c r="Z390" s="138">
        <v>0</v>
      </c>
      <c r="AA390" s="133"/>
      <c r="AB390" s="133" t="s">
        <v>121</v>
      </c>
      <c r="AC390" s="27"/>
    </row>
    <row r="391" spans="1:29" s="139" customFormat="1" ht="13.8">
      <c r="A391" s="133" t="s">
        <v>121</v>
      </c>
      <c r="B391" s="141" t="s">
        <v>34</v>
      </c>
      <c r="C391" s="135" t="s">
        <v>1133</v>
      </c>
      <c r="D391" s="135">
        <v>1000000578</v>
      </c>
      <c r="E391" s="136" t="s">
        <v>1134</v>
      </c>
      <c r="F391" s="137">
        <v>43263</v>
      </c>
      <c r="G391" s="40" t="str">
        <f t="shared" si="74"/>
        <v>Targeted Dealer</v>
      </c>
      <c r="H391" s="40"/>
      <c r="I391" s="41">
        <v>205</v>
      </c>
      <c r="J391" s="41">
        <f t="shared" si="75"/>
        <v>205</v>
      </c>
      <c r="K391" s="43">
        <v>210</v>
      </c>
      <c r="L391" s="43">
        <f t="shared" si="76"/>
        <v>-5</v>
      </c>
      <c r="M391" s="43">
        <f t="shared" si="77"/>
        <v>102.43902439024392</v>
      </c>
      <c r="N391" s="42">
        <v>298</v>
      </c>
      <c r="O391" s="45" t="str">
        <f t="shared" si="78"/>
        <v>DEC</v>
      </c>
      <c r="P391" s="42">
        <v>298</v>
      </c>
      <c r="Q391" s="44">
        <f t="shared" si="79"/>
        <v>-88</v>
      </c>
      <c r="R391" s="45">
        <f t="shared" si="80"/>
        <v>-0.29530201342281881</v>
      </c>
      <c r="S391" s="44" t="str">
        <f t="shared" si="81"/>
        <v>DEGROWTH</v>
      </c>
      <c r="T391" s="43">
        <v>97</v>
      </c>
      <c r="U391" s="46" t="str">
        <f t="shared" si="82"/>
        <v>jAN</v>
      </c>
      <c r="V391" s="42">
        <v>97</v>
      </c>
      <c r="W391" s="47">
        <f t="shared" si="83"/>
        <v>113</v>
      </c>
      <c r="X391" s="48">
        <f t="shared" si="84"/>
        <v>1.1649484536082473</v>
      </c>
      <c r="Y391" s="47" t="str">
        <f t="shared" si="85"/>
        <v>GROWTH</v>
      </c>
      <c r="Z391" s="138">
        <v>0</v>
      </c>
      <c r="AA391" s="133"/>
      <c r="AB391" s="133" t="s">
        <v>121</v>
      </c>
      <c r="AC391" s="27"/>
    </row>
    <row r="392" spans="1:29" s="139" customFormat="1" ht="13.8">
      <c r="A392" s="133" t="s">
        <v>121</v>
      </c>
      <c r="B392" s="141" t="s">
        <v>34</v>
      </c>
      <c r="C392" s="135" t="s">
        <v>1135</v>
      </c>
      <c r="D392" s="135">
        <v>1000000561</v>
      </c>
      <c r="E392" s="136" t="s">
        <v>1136</v>
      </c>
      <c r="F392" s="137">
        <v>43357</v>
      </c>
      <c r="G392" s="40" t="str">
        <f t="shared" si="74"/>
        <v>Targeted Dealer</v>
      </c>
      <c r="H392" s="40"/>
      <c r="I392" s="41">
        <v>155</v>
      </c>
      <c r="J392" s="41">
        <f t="shared" si="75"/>
        <v>155</v>
      </c>
      <c r="K392" s="43">
        <v>105</v>
      </c>
      <c r="L392" s="43">
        <f t="shared" si="76"/>
        <v>50</v>
      </c>
      <c r="M392" s="43">
        <f t="shared" si="77"/>
        <v>67.741935483870961</v>
      </c>
      <c r="N392" s="42">
        <v>241</v>
      </c>
      <c r="O392" s="45" t="str">
        <f t="shared" si="78"/>
        <v>DEC</v>
      </c>
      <c r="P392" s="42">
        <v>241</v>
      </c>
      <c r="Q392" s="44">
        <f t="shared" si="79"/>
        <v>-136</v>
      </c>
      <c r="R392" s="45">
        <f t="shared" si="80"/>
        <v>-0.56431535269709543</v>
      </c>
      <c r="S392" s="44" t="str">
        <f t="shared" si="81"/>
        <v>DEGROWTH</v>
      </c>
      <c r="T392" s="43">
        <v>100</v>
      </c>
      <c r="U392" s="46" t="str">
        <f t="shared" si="82"/>
        <v>jAN</v>
      </c>
      <c r="V392" s="42">
        <v>100</v>
      </c>
      <c r="W392" s="47">
        <f t="shared" si="83"/>
        <v>5</v>
      </c>
      <c r="X392" s="48">
        <f t="shared" si="84"/>
        <v>5.0000000000000044E-2</v>
      </c>
      <c r="Y392" s="47" t="str">
        <f t="shared" si="85"/>
        <v>GROWTH</v>
      </c>
      <c r="Z392" s="138">
        <v>0</v>
      </c>
      <c r="AA392" s="133"/>
      <c r="AB392" s="133" t="s">
        <v>121</v>
      </c>
      <c r="AC392" s="27"/>
    </row>
    <row r="393" spans="1:29" s="139" customFormat="1" ht="13.8">
      <c r="A393" s="133" t="s">
        <v>121</v>
      </c>
      <c r="B393" s="141" t="s">
        <v>34</v>
      </c>
      <c r="C393" s="135" t="s">
        <v>1137</v>
      </c>
      <c r="D393" s="135">
        <v>1000000573</v>
      </c>
      <c r="E393" s="136" t="s">
        <v>1138</v>
      </c>
      <c r="F393" s="137">
        <v>43357</v>
      </c>
      <c r="G393" s="40" t="str">
        <f t="shared" si="74"/>
        <v>Targeted Dealer</v>
      </c>
      <c r="H393" s="40"/>
      <c r="I393" s="41">
        <v>5200</v>
      </c>
      <c r="J393" s="41">
        <f t="shared" si="75"/>
        <v>5200</v>
      </c>
      <c r="K393" s="43">
        <v>5123.5</v>
      </c>
      <c r="L393" s="43">
        <f t="shared" si="76"/>
        <v>76.5</v>
      </c>
      <c r="M393" s="43">
        <f t="shared" si="77"/>
        <v>98.52884615384616</v>
      </c>
      <c r="N393" s="42">
        <v>5009</v>
      </c>
      <c r="O393" s="45" t="str">
        <f t="shared" si="78"/>
        <v>DEC</v>
      </c>
      <c r="P393" s="42">
        <v>5009</v>
      </c>
      <c r="Q393" s="44">
        <f t="shared" si="79"/>
        <v>114.5</v>
      </c>
      <c r="R393" s="45">
        <f t="shared" si="80"/>
        <v>2.2858854062687062E-2</v>
      </c>
      <c r="S393" s="44" t="str">
        <f t="shared" si="81"/>
        <v>GROWTH</v>
      </c>
      <c r="T393" s="43">
        <v>5015</v>
      </c>
      <c r="U393" s="46" t="str">
        <f t="shared" si="82"/>
        <v>jAN</v>
      </c>
      <c r="V393" s="42">
        <v>5015</v>
      </c>
      <c r="W393" s="47">
        <f t="shared" si="83"/>
        <v>108.5</v>
      </c>
      <c r="X393" s="48">
        <f t="shared" si="84"/>
        <v>2.1635094715852343E-2</v>
      </c>
      <c r="Y393" s="47" t="str">
        <f t="shared" si="85"/>
        <v>GROWTH</v>
      </c>
      <c r="Z393" s="138">
        <v>0</v>
      </c>
      <c r="AA393" s="133"/>
      <c r="AB393" s="133" t="s">
        <v>121</v>
      </c>
      <c r="AC393" s="27"/>
    </row>
    <row r="394" spans="1:29" s="139" customFormat="1" ht="13.8">
      <c r="A394" s="133" t="s">
        <v>121</v>
      </c>
      <c r="B394" s="141" t="s">
        <v>34</v>
      </c>
      <c r="C394" s="135" t="s">
        <v>1139</v>
      </c>
      <c r="D394" s="135">
        <v>1000000983</v>
      </c>
      <c r="E394" s="136" t="s">
        <v>1140</v>
      </c>
      <c r="F394" s="137">
        <v>43711</v>
      </c>
      <c r="G394" s="40" t="str">
        <f t="shared" si="74"/>
        <v>Targeted Dealer</v>
      </c>
      <c r="H394" s="40"/>
      <c r="I394" s="41">
        <v>530</v>
      </c>
      <c r="J394" s="41">
        <f t="shared" si="75"/>
        <v>530</v>
      </c>
      <c r="K394" s="43">
        <v>389.8</v>
      </c>
      <c r="L394" s="43">
        <f t="shared" si="76"/>
        <v>140.19999999999999</v>
      </c>
      <c r="M394" s="43">
        <f t="shared" si="77"/>
        <v>73.547169811320757</v>
      </c>
      <c r="N394" s="42">
        <v>788</v>
      </c>
      <c r="O394" s="45" t="str">
        <f t="shared" si="78"/>
        <v>DEC</v>
      </c>
      <c r="P394" s="42">
        <v>788</v>
      </c>
      <c r="Q394" s="44">
        <f t="shared" si="79"/>
        <v>-398.2</v>
      </c>
      <c r="R394" s="45">
        <f t="shared" si="80"/>
        <v>-0.50532994923857866</v>
      </c>
      <c r="S394" s="44" t="str">
        <f t="shared" si="81"/>
        <v>DEGROWTH</v>
      </c>
      <c r="T394" s="43">
        <v>409</v>
      </c>
      <c r="U394" s="46" t="str">
        <f t="shared" si="82"/>
        <v>jAN</v>
      </c>
      <c r="V394" s="42">
        <v>409</v>
      </c>
      <c r="W394" s="47">
        <f t="shared" si="83"/>
        <v>-19.199999999999989</v>
      </c>
      <c r="X394" s="48">
        <f t="shared" si="84"/>
        <v>-4.6943765281173611E-2</v>
      </c>
      <c r="Y394" s="47" t="str">
        <f t="shared" si="85"/>
        <v>DEGROWTH</v>
      </c>
      <c r="Z394" s="138">
        <v>0</v>
      </c>
      <c r="AA394" s="133"/>
      <c r="AB394" s="133" t="s">
        <v>121</v>
      </c>
      <c r="AC394" s="27"/>
    </row>
    <row r="395" spans="1:29" s="139" customFormat="1" ht="13.8">
      <c r="A395" s="133" t="s">
        <v>121</v>
      </c>
      <c r="B395" s="141" t="s">
        <v>34</v>
      </c>
      <c r="C395" s="135" t="s">
        <v>1141</v>
      </c>
      <c r="D395" s="135">
        <v>1000000969</v>
      </c>
      <c r="E395" s="136" t="s">
        <v>1142</v>
      </c>
      <c r="F395" s="137">
        <v>43819</v>
      </c>
      <c r="G395" s="40" t="str">
        <f t="shared" si="74"/>
        <v>-</v>
      </c>
      <c r="H395" s="40"/>
      <c r="I395" s="41">
        <v>0</v>
      </c>
      <c r="J395" s="41">
        <f t="shared" si="75"/>
        <v>0</v>
      </c>
      <c r="K395" s="43">
        <v>206</v>
      </c>
      <c r="L395" s="43">
        <f t="shared" si="76"/>
        <v>-206</v>
      </c>
      <c r="M395" s="43" t="str">
        <f t="shared" si="77"/>
        <v>-</v>
      </c>
      <c r="N395" s="42">
        <v>0</v>
      </c>
      <c r="O395" s="45" t="str">
        <f t="shared" si="78"/>
        <v>DEC</v>
      </c>
      <c r="P395" s="42">
        <v>0</v>
      </c>
      <c r="Q395" s="44">
        <f t="shared" si="79"/>
        <v>206</v>
      </c>
      <c r="R395" s="45" t="str">
        <f t="shared" si="80"/>
        <v xml:space="preserve"> </v>
      </c>
      <c r="S395" s="44" t="b">
        <f t="shared" si="81"/>
        <v>0</v>
      </c>
      <c r="T395" s="43">
        <v>312</v>
      </c>
      <c r="U395" s="46" t="str">
        <f t="shared" si="82"/>
        <v>jAN</v>
      </c>
      <c r="V395" s="42">
        <v>312</v>
      </c>
      <c r="W395" s="47">
        <f t="shared" si="83"/>
        <v>-106</v>
      </c>
      <c r="X395" s="48">
        <f t="shared" si="84"/>
        <v>-0.33974358974358976</v>
      </c>
      <c r="Y395" s="47" t="str">
        <f t="shared" si="85"/>
        <v>DEGROWTH</v>
      </c>
      <c r="Z395" s="138">
        <v>0</v>
      </c>
      <c r="AA395" s="133"/>
      <c r="AB395" s="133" t="s">
        <v>121</v>
      </c>
      <c r="AC395" s="27"/>
    </row>
    <row r="396" spans="1:29" s="139" customFormat="1" ht="13.8">
      <c r="A396" s="133" t="s">
        <v>121</v>
      </c>
      <c r="B396" s="141" t="s">
        <v>34</v>
      </c>
      <c r="C396" s="135" t="s">
        <v>1143</v>
      </c>
      <c r="D396" s="135">
        <v>1000000976</v>
      </c>
      <c r="E396" s="136" t="s">
        <v>1144</v>
      </c>
      <c r="F396" s="137">
        <v>44002</v>
      </c>
      <c r="G396" s="40" t="str">
        <f t="shared" si="74"/>
        <v>Targeted Dealer</v>
      </c>
      <c r="H396" s="40"/>
      <c r="I396" s="41">
        <v>105</v>
      </c>
      <c r="J396" s="41">
        <f t="shared" si="75"/>
        <v>105</v>
      </c>
      <c r="K396" s="43">
        <v>110.15</v>
      </c>
      <c r="L396" s="43">
        <f t="shared" si="76"/>
        <v>-5.1500000000000057</v>
      </c>
      <c r="M396" s="43">
        <f t="shared" si="77"/>
        <v>104.90476190476191</v>
      </c>
      <c r="N396" s="42">
        <v>118</v>
      </c>
      <c r="O396" s="45" t="str">
        <f t="shared" si="78"/>
        <v>DEC</v>
      </c>
      <c r="P396" s="42">
        <v>118</v>
      </c>
      <c r="Q396" s="44">
        <f t="shared" si="79"/>
        <v>-7.8499999999999943</v>
      </c>
      <c r="R396" s="45">
        <f t="shared" si="80"/>
        <v>-6.6525423728813537E-2</v>
      </c>
      <c r="S396" s="44" t="str">
        <f t="shared" si="81"/>
        <v>DEGROWTH</v>
      </c>
      <c r="T396" s="43">
        <v>85</v>
      </c>
      <c r="U396" s="46" t="str">
        <f t="shared" si="82"/>
        <v>jAN</v>
      </c>
      <c r="V396" s="42">
        <v>85</v>
      </c>
      <c r="W396" s="47">
        <f t="shared" si="83"/>
        <v>25.150000000000006</v>
      </c>
      <c r="X396" s="48">
        <f t="shared" si="84"/>
        <v>0.29588235294117649</v>
      </c>
      <c r="Y396" s="47" t="str">
        <f t="shared" si="85"/>
        <v>GROWTH</v>
      </c>
      <c r="Z396" s="138">
        <v>0</v>
      </c>
      <c r="AA396" s="133"/>
      <c r="AB396" s="133" t="s">
        <v>121</v>
      </c>
      <c r="AC396" s="27"/>
    </row>
    <row r="397" spans="1:29" s="139" customFormat="1" ht="13.8">
      <c r="A397" s="133" t="s">
        <v>121</v>
      </c>
      <c r="B397" s="141" t="s">
        <v>34</v>
      </c>
      <c r="C397" s="135" t="s">
        <v>1145</v>
      </c>
      <c r="D397" s="135">
        <v>1000000972</v>
      </c>
      <c r="E397" s="136" t="s">
        <v>1146</v>
      </c>
      <c r="F397" s="137">
        <v>44008</v>
      </c>
      <c r="G397" s="40" t="str">
        <f t="shared" si="74"/>
        <v>Targeted Dealer</v>
      </c>
      <c r="H397" s="40"/>
      <c r="I397" s="41">
        <v>115</v>
      </c>
      <c r="J397" s="41">
        <f t="shared" si="75"/>
        <v>115</v>
      </c>
      <c r="K397" s="43">
        <v>55</v>
      </c>
      <c r="L397" s="43">
        <f t="shared" si="76"/>
        <v>60</v>
      </c>
      <c r="M397" s="43">
        <f t="shared" si="77"/>
        <v>47.826086956521742</v>
      </c>
      <c r="N397" s="42">
        <v>118.3</v>
      </c>
      <c r="O397" s="45" t="str">
        <f t="shared" si="78"/>
        <v>DEC</v>
      </c>
      <c r="P397" s="42">
        <v>118.3</v>
      </c>
      <c r="Q397" s="44">
        <f t="shared" si="79"/>
        <v>-63.3</v>
      </c>
      <c r="R397" s="45">
        <f t="shared" si="80"/>
        <v>-0.53508030431107345</v>
      </c>
      <c r="S397" s="44" t="str">
        <f t="shared" si="81"/>
        <v>DEGROWTH</v>
      </c>
      <c r="T397" s="43">
        <v>105</v>
      </c>
      <c r="U397" s="46" t="str">
        <f t="shared" si="82"/>
        <v>jAN</v>
      </c>
      <c r="V397" s="42">
        <v>105</v>
      </c>
      <c r="W397" s="47">
        <f t="shared" si="83"/>
        <v>-50</v>
      </c>
      <c r="X397" s="48">
        <f t="shared" si="84"/>
        <v>-0.47619047619047616</v>
      </c>
      <c r="Y397" s="47" t="str">
        <f t="shared" si="85"/>
        <v>DEGROWTH</v>
      </c>
      <c r="Z397" s="138">
        <v>0</v>
      </c>
      <c r="AA397" s="133"/>
      <c r="AB397" s="133" t="s">
        <v>121</v>
      </c>
      <c r="AC397" s="27"/>
    </row>
    <row r="398" spans="1:29" s="139" customFormat="1" ht="13.8">
      <c r="A398" s="133" t="s">
        <v>121</v>
      </c>
      <c r="B398" s="141" t="s">
        <v>34</v>
      </c>
      <c r="C398" s="135" t="s">
        <v>1149</v>
      </c>
      <c r="D398" s="135">
        <v>1000000970</v>
      </c>
      <c r="E398" s="136" t="s">
        <v>1150</v>
      </c>
      <c r="F398" s="137">
        <v>44309</v>
      </c>
      <c r="G398" s="40" t="str">
        <f t="shared" si="74"/>
        <v>Targeted Dealer</v>
      </c>
      <c r="H398" s="40"/>
      <c r="I398" s="41">
        <v>2320</v>
      </c>
      <c r="J398" s="41">
        <f t="shared" si="75"/>
        <v>2320</v>
      </c>
      <c r="K398" s="43">
        <v>2181</v>
      </c>
      <c r="L398" s="43">
        <f t="shared" si="76"/>
        <v>139</v>
      </c>
      <c r="M398" s="43">
        <f t="shared" si="77"/>
        <v>94.008620689655174</v>
      </c>
      <c r="N398" s="42">
        <v>2488</v>
      </c>
      <c r="O398" s="45" t="str">
        <f t="shared" si="78"/>
        <v>DEC</v>
      </c>
      <c r="P398" s="42">
        <v>2488</v>
      </c>
      <c r="Q398" s="44">
        <f t="shared" si="79"/>
        <v>-307</v>
      </c>
      <c r="R398" s="45">
        <f t="shared" si="80"/>
        <v>-0.12339228295819937</v>
      </c>
      <c r="S398" s="44" t="str">
        <f t="shared" si="81"/>
        <v>DEGROWTH</v>
      </c>
      <c r="T398" s="43">
        <v>2152</v>
      </c>
      <c r="U398" s="46" t="str">
        <f t="shared" si="82"/>
        <v>jAN</v>
      </c>
      <c r="V398" s="42">
        <v>2152</v>
      </c>
      <c r="W398" s="47">
        <f t="shared" si="83"/>
        <v>29</v>
      </c>
      <c r="X398" s="48">
        <f t="shared" si="84"/>
        <v>1.3475836431226851E-2</v>
      </c>
      <c r="Y398" s="47" t="str">
        <f t="shared" si="85"/>
        <v>GROWTH</v>
      </c>
      <c r="Z398" s="138">
        <v>0</v>
      </c>
      <c r="AA398" s="133"/>
      <c r="AB398" s="133" t="s">
        <v>121</v>
      </c>
      <c r="AC398" s="27"/>
    </row>
    <row r="399" spans="1:29" s="139" customFormat="1" ht="13.8">
      <c r="A399" s="133" t="s">
        <v>121</v>
      </c>
      <c r="B399" s="141" t="s">
        <v>34</v>
      </c>
      <c r="C399" s="135" t="s">
        <v>1151</v>
      </c>
      <c r="D399" s="135">
        <v>1000000975</v>
      </c>
      <c r="E399" s="136" t="s">
        <v>1152</v>
      </c>
      <c r="F399" s="137">
        <v>44474</v>
      </c>
      <c r="G399" s="40" t="str">
        <f t="shared" si="74"/>
        <v>Targeted Dealer</v>
      </c>
      <c r="H399" s="40"/>
      <c r="I399" s="41">
        <v>155</v>
      </c>
      <c r="J399" s="41">
        <f t="shared" si="75"/>
        <v>155</v>
      </c>
      <c r="K399" s="43">
        <v>155.75</v>
      </c>
      <c r="L399" s="43">
        <f t="shared" si="76"/>
        <v>-0.75</v>
      </c>
      <c r="M399" s="43">
        <f t="shared" si="77"/>
        <v>100.48387096774194</v>
      </c>
      <c r="N399" s="42">
        <v>280</v>
      </c>
      <c r="O399" s="45" t="str">
        <f t="shared" si="78"/>
        <v>DEC</v>
      </c>
      <c r="P399" s="42">
        <v>280</v>
      </c>
      <c r="Q399" s="44">
        <f t="shared" si="79"/>
        <v>-124.25</v>
      </c>
      <c r="R399" s="45">
        <f t="shared" si="80"/>
        <v>-0.44374999999999998</v>
      </c>
      <c r="S399" s="44" t="str">
        <f t="shared" si="81"/>
        <v>DEGROWTH</v>
      </c>
      <c r="T399" s="43">
        <v>0</v>
      </c>
      <c r="U399" s="46" t="str">
        <f t="shared" si="82"/>
        <v>jAN</v>
      </c>
      <c r="V399" s="42">
        <v>0</v>
      </c>
      <c r="W399" s="47">
        <f t="shared" si="83"/>
        <v>155.75</v>
      </c>
      <c r="X399" s="48">
        <f t="shared" si="84"/>
        <v>0</v>
      </c>
      <c r="Y399" s="47" t="b">
        <f t="shared" si="85"/>
        <v>0</v>
      </c>
      <c r="Z399" s="138">
        <v>0</v>
      </c>
      <c r="AA399" s="133"/>
      <c r="AB399" s="133" t="s">
        <v>121</v>
      </c>
      <c r="AC399" s="27"/>
    </row>
    <row r="400" spans="1:29" s="139" customFormat="1" ht="13.8">
      <c r="A400" s="133" t="s">
        <v>121</v>
      </c>
      <c r="B400" s="141" t="s">
        <v>34</v>
      </c>
      <c r="C400" s="135" t="s">
        <v>1153</v>
      </c>
      <c r="D400" s="135">
        <v>1000002823</v>
      </c>
      <c r="E400" s="136" t="s">
        <v>1154</v>
      </c>
      <c r="F400" s="137">
        <v>44740</v>
      </c>
      <c r="G400" s="40" t="str">
        <f t="shared" si="74"/>
        <v>Targeted Dealer</v>
      </c>
      <c r="H400" s="40"/>
      <c r="I400" s="41">
        <v>155</v>
      </c>
      <c r="J400" s="41">
        <f t="shared" si="75"/>
        <v>155</v>
      </c>
      <c r="K400" s="43">
        <v>175</v>
      </c>
      <c r="L400" s="43">
        <f t="shared" si="76"/>
        <v>-20</v>
      </c>
      <c r="M400" s="43">
        <f t="shared" si="77"/>
        <v>112.90322580645162</v>
      </c>
      <c r="N400" s="42">
        <v>124</v>
      </c>
      <c r="O400" s="45" t="str">
        <f t="shared" si="78"/>
        <v>DEC</v>
      </c>
      <c r="P400" s="42">
        <v>124</v>
      </c>
      <c r="Q400" s="44">
        <f t="shared" si="79"/>
        <v>51</v>
      </c>
      <c r="R400" s="45">
        <f t="shared" si="80"/>
        <v>0.41129032258064524</v>
      </c>
      <c r="S400" s="44" t="str">
        <f t="shared" si="81"/>
        <v>GROWTH</v>
      </c>
      <c r="T400" s="43">
        <v>270.5</v>
      </c>
      <c r="U400" s="46" t="str">
        <f t="shared" si="82"/>
        <v>jAN</v>
      </c>
      <c r="V400" s="42">
        <v>270.5</v>
      </c>
      <c r="W400" s="47">
        <f t="shared" si="83"/>
        <v>-95.5</v>
      </c>
      <c r="X400" s="48">
        <f t="shared" si="84"/>
        <v>-0.35304990757855825</v>
      </c>
      <c r="Y400" s="47" t="str">
        <f t="shared" si="85"/>
        <v>DEGROWTH</v>
      </c>
      <c r="Z400" s="138">
        <v>0</v>
      </c>
      <c r="AA400" s="133"/>
      <c r="AB400" s="133" t="s">
        <v>121</v>
      </c>
      <c r="AC400" s="27"/>
    </row>
    <row r="401" spans="1:29" s="139" customFormat="1" ht="13.8">
      <c r="A401" s="133" t="s">
        <v>121</v>
      </c>
      <c r="B401" s="141" t="s">
        <v>34</v>
      </c>
      <c r="C401" s="140" t="s">
        <v>1157</v>
      </c>
      <c r="D401" s="135">
        <v>1000003188</v>
      </c>
      <c r="E401" s="140" t="s">
        <v>1158</v>
      </c>
      <c r="F401" s="137">
        <v>44923</v>
      </c>
      <c r="G401" s="40" t="str">
        <f t="shared" si="74"/>
        <v>-</v>
      </c>
      <c r="H401" s="40"/>
      <c r="I401" s="41">
        <v>0</v>
      </c>
      <c r="J401" s="41">
        <f t="shared" si="75"/>
        <v>0</v>
      </c>
      <c r="K401" s="43">
        <v>0</v>
      </c>
      <c r="L401" s="43">
        <f t="shared" si="76"/>
        <v>0</v>
      </c>
      <c r="M401" s="43" t="str">
        <f t="shared" si="77"/>
        <v>-</v>
      </c>
      <c r="N401" s="42">
        <v>0</v>
      </c>
      <c r="O401" s="45" t="str">
        <f t="shared" si="78"/>
        <v>DEC</v>
      </c>
      <c r="P401" s="42">
        <v>0</v>
      </c>
      <c r="Q401" s="44">
        <f t="shared" si="79"/>
        <v>0</v>
      </c>
      <c r="R401" s="45" t="str">
        <f t="shared" si="80"/>
        <v xml:space="preserve"> </v>
      </c>
      <c r="S401" s="44" t="b">
        <f t="shared" si="81"/>
        <v>0</v>
      </c>
      <c r="T401" s="43">
        <v>102</v>
      </c>
      <c r="U401" s="46" t="str">
        <f t="shared" si="82"/>
        <v>jAN</v>
      </c>
      <c r="V401" s="42">
        <v>102</v>
      </c>
      <c r="W401" s="47">
        <f t="shared" si="83"/>
        <v>-102</v>
      </c>
      <c r="X401" s="48">
        <f t="shared" si="84"/>
        <v>-1</v>
      </c>
      <c r="Y401" s="47" t="str">
        <f t="shared" si="85"/>
        <v>DEGROWTH</v>
      </c>
      <c r="Z401" s="138">
        <v>1</v>
      </c>
      <c r="AA401" s="133"/>
      <c r="AB401" s="133" t="s">
        <v>121</v>
      </c>
      <c r="AC401" s="27"/>
    </row>
    <row r="402" spans="1:29" s="139" customFormat="1" ht="13.8">
      <c r="A402" s="133" t="s">
        <v>121</v>
      </c>
      <c r="B402" s="141" t="s">
        <v>34</v>
      </c>
      <c r="C402" s="140" t="s">
        <v>1159</v>
      </c>
      <c r="D402" s="135">
        <v>1000003192</v>
      </c>
      <c r="E402" s="140" t="s">
        <v>1160</v>
      </c>
      <c r="F402" s="137">
        <v>44924</v>
      </c>
      <c r="G402" s="40" t="str">
        <f t="shared" si="74"/>
        <v>Targeted Dealer</v>
      </c>
      <c r="H402" s="40"/>
      <c r="I402" s="41">
        <v>155</v>
      </c>
      <c r="J402" s="41">
        <f t="shared" si="75"/>
        <v>155</v>
      </c>
      <c r="K402" s="43">
        <v>214</v>
      </c>
      <c r="L402" s="43">
        <f t="shared" si="76"/>
        <v>-59</v>
      </c>
      <c r="M402" s="43">
        <f t="shared" si="77"/>
        <v>138.06451612903226</v>
      </c>
      <c r="N402" s="42">
        <v>118.5</v>
      </c>
      <c r="O402" s="45" t="str">
        <f t="shared" si="78"/>
        <v>DEC</v>
      </c>
      <c r="P402" s="42">
        <v>118.5</v>
      </c>
      <c r="Q402" s="44">
        <f t="shared" si="79"/>
        <v>95.5</v>
      </c>
      <c r="R402" s="45">
        <f t="shared" si="80"/>
        <v>0.80590717299578052</v>
      </c>
      <c r="S402" s="44" t="str">
        <f t="shared" si="81"/>
        <v>GROWTH</v>
      </c>
      <c r="T402" s="43">
        <v>245</v>
      </c>
      <c r="U402" s="46" t="str">
        <f t="shared" si="82"/>
        <v>jAN</v>
      </c>
      <c r="V402" s="42">
        <v>245</v>
      </c>
      <c r="W402" s="47">
        <f t="shared" si="83"/>
        <v>-31</v>
      </c>
      <c r="X402" s="48">
        <f t="shared" si="84"/>
        <v>-0.12653061224489792</v>
      </c>
      <c r="Y402" s="47" t="str">
        <f t="shared" si="85"/>
        <v>DEGROWTH</v>
      </c>
      <c r="Z402" s="138">
        <v>0</v>
      </c>
      <c r="AA402" s="133"/>
      <c r="AB402" s="133" t="s">
        <v>121</v>
      </c>
      <c r="AC402" s="27"/>
    </row>
    <row r="403" spans="1:29" s="139" customFormat="1" ht="13.8">
      <c r="A403" s="133" t="s">
        <v>121</v>
      </c>
      <c r="B403" s="141" t="s">
        <v>34</v>
      </c>
      <c r="C403" s="140" t="s">
        <v>1161</v>
      </c>
      <c r="D403" s="135">
        <v>1000003203</v>
      </c>
      <c r="E403" s="140" t="s">
        <v>1162</v>
      </c>
      <c r="F403" s="137">
        <v>44926</v>
      </c>
      <c r="G403" s="40" t="str">
        <f t="shared" si="74"/>
        <v>Targeted Dealer</v>
      </c>
      <c r="H403" s="40"/>
      <c r="I403" s="41">
        <v>425</v>
      </c>
      <c r="J403" s="41">
        <f t="shared" si="75"/>
        <v>425</v>
      </c>
      <c r="K403" s="43">
        <v>353</v>
      </c>
      <c r="L403" s="43">
        <f t="shared" si="76"/>
        <v>72</v>
      </c>
      <c r="M403" s="43">
        <f t="shared" si="77"/>
        <v>83.058823529411768</v>
      </c>
      <c r="N403" s="42">
        <v>302</v>
      </c>
      <c r="O403" s="45" t="str">
        <f t="shared" si="78"/>
        <v>DEC</v>
      </c>
      <c r="P403" s="42">
        <v>302</v>
      </c>
      <c r="Q403" s="44">
        <f t="shared" si="79"/>
        <v>51</v>
      </c>
      <c r="R403" s="45">
        <f t="shared" si="80"/>
        <v>0.16887417218543055</v>
      </c>
      <c r="S403" s="44" t="str">
        <f t="shared" si="81"/>
        <v>GROWTH</v>
      </c>
      <c r="T403" s="43">
        <v>355</v>
      </c>
      <c r="U403" s="46" t="str">
        <f t="shared" si="82"/>
        <v>jAN</v>
      </c>
      <c r="V403" s="42">
        <v>355</v>
      </c>
      <c r="W403" s="47">
        <f t="shared" si="83"/>
        <v>-2</v>
      </c>
      <c r="X403" s="48">
        <f t="shared" si="84"/>
        <v>-5.6338028169014009E-3</v>
      </c>
      <c r="Y403" s="47" t="str">
        <f t="shared" si="85"/>
        <v>DEGROWTH</v>
      </c>
      <c r="Z403" s="138">
        <v>0</v>
      </c>
      <c r="AA403" s="133"/>
      <c r="AB403" s="133" t="s">
        <v>121</v>
      </c>
      <c r="AC403" s="27"/>
    </row>
    <row r="404" spans="1:29" s="139" customFormat="1" ht="13.8">
      <c r="A404" s="133" t="s">
        <v>121</v>
      </c>
      <c r="B404" s="141" t="s">
        <v>34</v>
      </c>
      <c r="C404" s="140" t="s">
        <v>1163</v>
      </c>
      <c r="D404" s="135">
        <v>1000003386</v>
      </c>
      <c r="E404" s="140" t="s">
        <v>1164</v>
      </c>
      <c r="F404" s="137">
        <v>44983</v>
      </c>
      <c r="G404" s="40" t="str">
        <f t="shared" si="74"/>
        <v>Targeted Dealer</v>
      </c>
      <c r="H404" s="40"/>
      <c r="I404" s="41">
        <v>155</v>
      </c>
      <c r="J404" s="41">
        <f t="shared" si="75"/>
        <v>155</v>
      </c>
      <c r="K404" s="43">
        <v>122</v>
      </c>
      <c r="L404" s="43">
        <f t="shared" si="76"/>
        <v>33</v>
      </c>
      <c r="M404" s="43">
        <f t="shared" si="77"/>
        <v>78.709677419354833</v>
      </c>
      <c r="N404" s="42">
        <v>208</v>
      </c>
      <c r="O404" s="45" t="str">
        <f t="shared" si="78"/>
        <v>DEC</v>
      </c>
      <c r="P404" s="42">
        <v>208</v>
      </c>
      <c r="Q404" s="44">
        <f t="shared" si="79"/>
        <v>-86</v>
      </c>
      <c r="R404" s="45">
        <f t="shared" si="80"/>
        <v>-0.41346153846153844</v>
      </c>
      <c r="S404" s="44" t="str">
        <f t="shared" si="81"/>
        <v>DEGROWTH</v>
      </c>
      <c r="T404" s="43">
        <v>0</v>
      </c>
      <c r="U404" s="46" t="str">
        <f t="shared" si="82"/>
        <v>jAN</v>
      </c>
      <c r="V404" s="42">
        <v>0</v>
      </c>
      <c r="W404" s="47">
        <f t="shared" si="83"/>
        <v>122</v>
      </c>
      <c r="X404" s="48">
        <f t="shared" si="84"/>
        <v>0</v>
      </c>
      <c r="Y404" s="47" t="b">
        <f t="shared" si="85"/>
        <v>0</v>
      </c>
      <c r="Z404" s="138">
        <v>0</v>
      </c>
      <c r="AA404" s="133"/>
      <c r="AB404" s="133" t="s">
        <v>121</v>
      </c>
      <c r="AC404" s="27"/>
    </row>
    <row r="405" spans="1:29" s="139" customFormat="1" ht="13.8">
      <c r="A405" s="133" t="s">
        <v>121</v>
      </c>
      <c r="B405" s="141" t="s">
        <v>34</v>
      </c>
      <c r="C405" s="141" t="s">
        <v>1165</v>
      </c>
      <c r="D405" s="141">
        <v>1000003785</v>
      </c>
      <c r="E405" s="141" t="s">
        <v>1166</v>
      </c>
      <c r="F405" s="137">
        <v>45273</v>
      </c>
      <c r="G405" s="40" t="str">
        <f t="shared" si="74"/>
        <v>Targeted Dealer</v>
      </c>
      <c r="H405" s="40"/>
      <c r="I405" s="41">
        <v>1365</v>
      </c>
      <c r="J405" s="41">
        <f t="shared" si="75"/>
        <v>1365</v>
      </c>
      <c r="K405" s="43">
        <v>2224.85</v>
      </c>
      <c r="L405" s="43">
        <f t="shared" si="76"/>
        <v>-859.84999999999991</v>
      </c>
      <c r="M405" s="43">
        <f t="shared" si="77"/>
        <v>162.99267399267399</v>
      </c>
      <c r="N405" s="42">
        <v>1728.7</v>
      </c>
      <c r="O405" s="45" t="str">
        <f t="shared" si="78"/>
        <v>DEC</v>
      </c>
      <c r="P405" s="42">
        <v>1728.7</v>
      </c>
      <c r="Q405" s="44">
        <f t="shared" si="79"/>
        <v>496.14999999999986</v>
      </c>
      <c r="R405" s="45">
        <f t="shared" si="80"/>
        <v>0.28700757794874754</v>
      </c>
      <c r="S405" s="44" t="str">
        <f t="shared" si="81"/>
        <v>GROWTH</v>
      </c>
      <c r="T405" s="43">
        <v>622.75</v>
      </c>
      <c r="U405" s="46" t="str">
        <f t="shared" si="82"/>
        <v>jAN</v>
      </c>
      <c r="V405" s="42">
        <v>622.75</v>
      </c>
      <c r="W405" s="47">
        <f t="shared" si="83"/>
        <v>1602.1</v>
      </c>
      <c r="X405" s="48">
        <f t="shared" si="84"/>
        <v>2.5726214371738254</v>
      </c>
      <c r="Y405" s="47" t="str">
        <f t="shared" si="85"/>
        <v>GROWTH</v>
      </c>
      <c r="Z405" s="138">
        <v>0</v>
      </c>
      <c r="AA405" s="133"/>
      <c r="AB405" s="133" t="s">
        <v>121</v>
      </c>
      <c r="AC405" s="27"/>
    </row>
    <row r="406" spans="1:29" s="139" customFormat="1" ht="13.8">
      <c r="A406" s="133" t="s">
        <v>121</v>
      </c>
      <c r="B406" s="141" t="s">
        <v>34</v>
      </c>
      <c r="C406" s="141" t="s">
        <v>1167</v>
      </c>
      <c r="D406" s="142">
        <v>1000003822</v>
      </c>
      <c r="E406" s="142" t="s">
        <v>1168</v>
      </c>
      <c r="F406" s="143">
        <v>45310</v>
      </c>
      <c r="G406" s="40" t="str">
        <f t="shared" si="74"/>
        <v>Targeted Dealer</v>
      </c>
      <c r="H406" s="40"/>
      <c r="I406" s="41">
        <v>125</v>
      </c>
      <c r="J406" s="41">
        <f t="shared" si="75"/>
        <v>125</v>
      </c>
      <c r="K406" s="43">
        <v>86</v>
      </c>
      <c r="L406" s="43">
        <f t="shared" si="76"/>
        <v>39</v>
      </c>
      <c r="M406" s="43">
        <f t="shared" si="77"/>
        <v>68.8</v>
      </c>
      <c r="N406" s="42">
        <v>90</v>
      </c>
      <c r="O406" s="45" t="str">
        <f t="shared" si="78"/>
        <v>DEC</v>
      </c>
      <c r="P406" s="42">
        <v>90</v>
      </c>
      <c r="Q406" s="44">
        <f t="shared" si="79"/>
        <v>-4</v>
      </c>
      <c r="R406" s="45">
        <f t="shared" si="80"/>
        <v>-4.4444444444444398E-2</v>
      </c>
      <c r="S406" s="44" t="str">
        <f t="shared" si="81"/>
        <v>DEGROWTH</v>
      </c>
      <c r="T406" s="43">
        <v>105</v>
      </c>
      <c r="U406" s="46" t="str">
        <f t="shared" si="82"/>
        <v>jAN</v>
      </c>
      <c r="V406" s="42">
        <v>105</v>
      </c>
      <c r="W406" s="47">
        <f t="shared" si="83"/>
        <v>-19</v>
      </c>
      <c r="X406" s="48">
        <f t="shared" si="84"/>
        <v>-0.18095238095238098</v>
      </c>
      <c r="Y406" s="47" t="str">
        <f t="shared" si="85"/>
        <v>DEGROWTH</v>
      </c>
      <c r="Z406" s="138">
        <v>0</v>
      </c>
      <c r="AA406" s="133"/>
      <c r="AB406" s="133" t="s">
        <v>121</v>
      </c>
      <c r="AC406" s="27"/>
    </row>
    <row r="407" spans="1:29" s="139" customFormat="1" ht="13.8">
      <c r="A407" s="138" t="s">
        <v>121</v>
      </c>
      <c r="B407" s="144" t="s">
        <v>34</v>
      </c>
      <c r="C407" s="144" t="s">
        <v>1169</v>
      </c>
      <c r="D407" s="144">
        <v>1000003908</v>
      </c>
      <c r="E407" s="144" t="s">
        <v>1170</v>
      </c>
      <c r="F407" s="137">
        <v>45392</v>
      </c>
      <c r="G407" s="40" t="str">
        <f t="shared" si="74"/>
        <v>Targeted Dealer</v>
      </c>
      <c r="H407" s="40"/>
      <c r="I407" s="41">
        <v>330</v>
      </c>
      <c r="J407" s="41">
        <f t="shared" si="75"/>
        <v>330</v>
      </c>
      <c r="K407" s="43">
        <v>474.4</v>
      </c>
      <c r="L407" s="43">
        <f t="shared" si="76"/>
        <v>-144.39999999999998</v>
      </c>
      <c r="M407" s="43">
        <f t="shared" si="77"/>
        <v>143.75757575757575</v>
      </c>
      <c r="N407" s="42">
        <v>145</v>
      </c>
      <c r="O407" s="45" t="str">
        <f t="shared" si="78"/>
        <v>DEC</v>
      </c>
      <c r="P407" s="42">
        <v>145</v>
      </c>
      <c r="Q407" s="44">
        <f t="shared" si="79"/>
        <v>329.4</v>
      </c>
      <c r="R407" s="45">
        <f t="shared" si="80"/>
        <v>2.2717241379310344</v>
      </c>
      <c r="S407" s="44" t="str">
        <f t="shared" si="81"/>
        <v>GROWTH</v>
      </c>
      <c r="T407" s="43">
        <v>300</v>
      </c>
      <c r="U407" s="46" t="str">
        <f t="shared" si="82"/>
        <v>jAN</v>
      </c>
      <c r="V407" s="42">
        <v>300</v>
      </c>
      <c r="W407" s="47">
        <f t="shared" si="83"/>
        <v>174.39999999999998</v>
      </c>
      <c r="X407" s="48">
        <f t="shared" si="84"/>
        <v>0.58133333333333326</v>
      </c>
      <c r="Y407" s="47" t="str">
        <f t="shared" si="85"/>
        <v>GROWTH</v>
      </c>
      <c r="Z407" s="138">
        <v>0</v>
      </c>
      <c r="AA407" s="133"/>
      <c r="AB407" s="138" t="s">
        <v>121</v>
      </c>
      <c r="AC407" s="27"/>
    </row>
    <row r="408" spans="1:29" s="139" customFormat="1" ht="13.8">
      <c r="A408" s="138" t="s">
        <v>121</v>
      </c>
      <c r="B408" s="144" t="s">
        <v>34</v>
      </c>
      <c r="C408" s="144" t="s">
        <v>1171</v>
      </c>
      <c r="D408" s="144">
        <v>1000003935</v>
      </c>
      <c r="E408" s="144" t="s">
        <v>1172</v>
      </c>
      <c r="F408" s="137">
        <v>45412</v>
      </c>
      <c r="G408" s="40" t="str">
        <f t="shared" si="74"/>
        <v>Targeted Dealer</v>
      </c>
      <c r="H408" s="40"/>
      <c r="I408" s="41">
        <v>370</v>
      </c>
      <c r="J408" s="41">
        <f t="shared" si="75"/>
        <v>370</v>
      </c>
      <c r="K408" s="43">
        <v>50</v>
      </c>
      <c r="L408" s="43">
        <f t="shared" si="76"/>
        <v>320</v>
      </c>
      <c r="M408" s="43">
        <f t="shared" si="77"/>
        <v>13.513513513513512</v>
      </c>
      <c r="N408" s="42">
        <v>310</v>
      </c>
      <c r="O408" s="45" t="str">
        <f t="shared" si="78"/>
        <v>DEC</v>
      </c>
      <c r="P408" s="42">
        <v>310</v>
      </c>
      <c r="Q408" s="44">
        <f t="shared" si="79"/>
        <v>-260</v>
      </c>
      <c r="R408" s="45">
        <f t="shared" si="80"/>
        <v>-0.83870967741935487</v>
      </c>
      <c r="S408" s="44" t="str">
        <f t="shared" si="81"/>
        <v>DEGROWTH</v>
      </c>
      <c r="T408" s="43">
        <v>350</v>
      </c>
      <c r="U408" s="46" t="str">
        <f t="shared" si="82"/>
        <v>jAN</v>
      </c>
      <c r="V408" s="42">
        <v>350</v>
      </c>
      <c r="W408" s="47">
        <f t="shared" si="83"/>
        <v>-300</v>
      </c>
      <c r="X408" s="48">
        <f t="shared" si="84"/>
        <v>-0.85714285714285721</v>
      </c>
      <c r="Y408" s="47" t="str">
        <f t="shared" si="85"/>
        <v>DEGROWTH</v>
      </c>
      <c r="Z408" s="138">
        <v>0</v>
      </c>
      <c r="AA408" s="133"/>
      <c r="AB408" s="138" t="s">
        <v>121</v>
      </c>
      <c r="AC408" s="27"/>
    </row>
    <row r="409" spans="1:29" s="139" customFormat="1" ht="13.8">
      <c r="A409" s="138" t="s">
        <v>121</v>
      </c>
      <c r="B409" s="144" t="s">
        <v>34</v>
      </c>
      <c r="C409" s="144" t="s">
        <v>1173</v>
      </c>
      <c r="D409" s="144">
        <v>1000004017</v>
      </c>
      <c r="E409" s="144" t="s">
        <v>1174</v>
      </c>
      <c r="F409" s="137">
        <v>45468</v>
      </c>
      <c r="G409" s="40" t="str">
        <f t="shared" si="74"/>
        <v>Targeted Dealer</v>
      </c>
      <c r="H409" s="40"/>
      <c r="I409" s="41">
        <v>55</v>
      </c>
      <c r="J409" s="41">
        <f t="shared" si="75"/>
        <v>55</v>
      </c>
      <c r="K409" s="43">
        <v>0</v>
      </c>
      <c r="L409" s="43">
        <f t="shared" si="76"/>
        <v>55</v>
      </c>
      <c r="M409" s="43">
        <f t="shared" si="77"/>
        <v>0</v>
      </c>
      <c r="N409" s="42">
        <v>50</v>
      </c>
      <c r="O409" s="45" t="str">
        <f t="shared" si="78"/>
        <v>DEC</v>
      </c>
      <c r="P409" s="42">
        <v>50</v>
      </c>
      <c r="Q409" s="44">
        <f t="shared" si="79"/>
        <v>-50</v>
      </c>
      <c r="R409" s="45">
        <f t="shared" si="80"/>
        <v>-1</v>
      </c>
      <c r="S409" s="44" t="str">
        <f t="shared" si="81"/>
        <v>DEGROWTH</v>
      </c>
      <c r="T409" s="43">
        <v>50</v>
      </c>
      <c r="U409" s="46" t="str">
        <f t="shared" si="82"/>
        <v>jAN</v>
      </c>
      <c r="V409" s="42">
        <v>50</v>
      </c>
      <c r="W409" s="47">
        <f t="shared" si="83"/>
        <v>-50</v>
      </c>
      <c r="X409" s="48">
        <f t="shared" si="84"/>
        <v>-1</v>
      </c>
      <c r="Y409" s="47" t="str">
        <f t="shared" si="85"/>
        <v>DEGROWTH</v>
      </c>
      <c r="Z409" s="138">
        <v>0</v>
      </c>
      <c r="AA409" s="133"/>
      <c r="AB409" s="138" t="s">
        <v>121</v>
      </c>
      <c r="AC409" s="27"/>
    </row>
    <row r="410" spans="1:29" s="139" customFormat="1" ht="13.8">
      <c r="A410" s="138" t="s">
        <v>121</v>
      </c>
      <c r="B410" s="144" t="s">
        <v>34</v>
      </c>
      <c r="C410" s="144" t="s">
        <v>1175</v>
      </c>
      <c r="D410" s="144">
        <v>1000004104</v>
      </c>
      <c r="E410" s="144" t="s">
        <v>1176</v>
      </c>
      <c r="F410" s="137">
        <v>45534</v>
      </c>
      <c r="G410" s="40" t="str">
        <f t="shared" si="74"/>
        <v>Targeted Dealer</v>
      </c>
      <c r="H410" s="40"/>
      <c r="I410" s="41">
        <v>55</v>
      </c>
      <c r="J410" s="41">
        <f t="shared" si="75"/>
        <v>55</v>
      </c>
      <c r="K410" s="43">
        <v>35</v>
      </c>
      <c r="L410" s="43">
        <f t="shared" si="76"/>
        <v>20</v>
      </c>
      <c r="M410" s="43">
        <f t="shared" si="77"/>
        <v>63.636363636363633</v>
      </c>
      <c r="N410" s="42">
        <v>0</v>
      </c>
      <c r="O410" s="45" t="str">
        <f t="shared" si="78"/>
        <v>DEC</v>
      </c>
      <c r="P410" s="42">
        <v>0</v>
      </c>
      <c r="Q410" s="44">
        <f t="shared" si="79"/>
        <v>35</v>
      </c>
      <c r="R410" s="45" t="str">
        <f t="shared" si="80"/>
        <v xml:space="preserve"> </v>
      </c>
      <c r="S410" s="44" t="b">
        <f t="shared" si="81"/>
        <v>0</v>
      </c>
      <c r="T410" s="43">
        <v>295.5</v>
      </c>
      <c r="U410" s="46" t="str">
        <f t="shared" si="82"/>
        <v>jAN</v>
      </c>
      <c r="V410" s="42">
        <v>295.5</v>
      </c>
      <c r="W410" s="47">
        <f t="shared" si="83"/>
        <v>-260.5</v>
      </c>
      <c r="X410" s="48">
        <f t="shared" si="84"/>
        <v>-0.88155668358714045</v>
      </c>
      <c r="Y410" s="47" t="str">
        <f t="shared" si="85"/>
        <v>DEGROWTH</v>
      </c>
      <c r="Z410" s="138">
        <v>1</v>
      </c>
      <c r="AA410" s="133"/>
      <c r="AB410" s="138" t="s">
        <v>121</v>
      </c>
      <c r="AC410" s="27"/>
    </row>
    <row r="411" spans="1:29" s="139" customFormat="1" ht="13.8">
      <c r="A411" s="133" t="s">
        <v>121</v>
      </c>
      <c r="B411" s="141" t="s">
        <v>37</v>
      </c>
      <c r="C411" s="135" t="s">
        <v>1177</v>
      </c>
      <c r="D411" s="135">
        <v>1000000630</v>
      </c>
      <c r="E411" s="136" t="s">
        <v>1178</v>
      </c>
      <c r="F411" s="137">
        <v>41479</v>
      </c>
      <c r="G411" s="40" t="str">
        <f t="shared" si="74"/>
        <v>Targeted Dealer</v>
      </c>
      <c r="H411" s="40"/>
      <c r="I411" s="41">
        <v>35</v>
      </c>
      <c r="J411" s="41">
        <f t="shared" si="75"/>
        <v>35</v>
      </c>
      <c r="K411" s="43">
        <v>0</v>
      </c>
      <c r="L411" s="43">
        <f t="shared" si="76"/>
        <v>35</v>
      </c>
      <c r="M411" s="43">
        <f t="shared" si="77"/>
        <v>0</v>
      </c>
      <c r="N411" s="42">
        <v>35</v>
      </c>
      <c r="O411" s="45" t="str">
        <f t="shared" si="78"/>
        <v>DEC</v>
      </c>
      <c r="P411" s="42">
        <v>35</v>
      </c>
      <c r="Q411" s="44">
        <f t="shared" si="79"/>
        <v>-35</v>
      </c>
      <c r="R411" s="45">
        <f t="shared" si="80"/>
        <v>-1</v>
      </c>
      <c r="S411" s="44" t="str">
        <f t="shared" si="81"/>
        <v>DEGROWTH</v>
      </c>
      <c r="T411" s="43">
        <v>0</v>
      </c>
      <c r="U411" s="46" t="str">
        <f t="shared" si="82"/>
        <v>jAN</v>
      </c>
      <c r="V411" s="42">
        <v>0</v>
      </c>
      <c r="W411" s="47">
        <f t="shared" si="83"/>
        <v>0</v>
      </c>
      <c r="X411" s="48">
        <f t="shared" si="84"/>
        <v>0</v>
      </c>
      <c r="Y411" s="47" t="b">
        <f t="shared" si="85"/>
        <v>0</v>
      </c>
      <c r="Z411" s="138">
        <v>0</v>
      </c>
      <c r="AA411" s="133"/>
      <c r="AB411" s="133" t="s">
        <v>121</v>
      </c>
      <c r="AC411" s="27"/>
    </row>
    <row r="412" spans="1:29" s="139" customFormat="1" ht="13.8">
      <c r="A412" s="133" t="s">
        <v>121</v>
      </c>
      <c r="B412" s="141" t="s">
        <v>37</v>
      </c>
      <c r="C412" s="135" t="s">
        <v>1179</v>
      </c>
      <c r="D412" s="135">
        <v>1000000620</v>
      </c>
      <c r="E412" s="136" t="s">
        <v>1180</v>
      </c>
      <c r="F412" s="137">
        <v>41645</v>
      </c>
      <c r="G412" s="40" t="str">
        <f t="shared" si="74"/>
        <v>Targeted Dealer</v>
      </c>
      <c r="H412" s="40"/>
      <c r="I412" s="41">
        <v>240</v>
      </c>
      <c r="J412" s="41">
        <f t="shared" si="75"/>
        <v>240</v>
      </c>
      <c r="K412" s="43">
        <v>350</v>
      </c>
      <c r="L412" s="43">
        <f t="shared" si="76"/>
        <v>-110</v>
      </c>
      <c r="M412" s="43">
        <f t="shared" si="77"/>
        <v>145.83333333333334</v>
      </c>
      <c r="N412" s="42">
        <v>160</v>
      </c>
      <c r="O412" s="45" t="str">
        <f t="shared" si="78"/>
        <v>DEC</v>
      </c>
      <c r="P412" s="42">
        <v>160</v>
      </c>
      <c r="Q412" s="44">
        <f t="shared" si="79"/>
        <v>190</v>
      </c>
      <c r="R412" s="45">
        <f t="shared" si="80"/>
        <v>1.1875</v>
      </c>
      <c r="S412" s="44" t="str">
        <f t="shared" si="81"/>
        <v>GROWTH</v>
      </c>
      <c r="T412" s="43">
        <v>310</v>
      </c>
      <c r="U412" s="46" t="str">
        <f t="shared" si="82"/>
        <v>jAN</v>
      </c>
      <c r="V412" s="42">
        <v>310</v>
      </c>
      <c r="W412" s="47">
        <f t="shared" si="83"/>
        <v>40</v>
      </c>
      <c r="X412" s="48">
        <f t="shared" si="84"/>
        <v>0.12903225806451624</v>
      </c>
      <c r="Y412" s="47" t="str">
        <f t="shared" si="85"/>
        <v>GROWTH</v>
      </c>
      <c r="Z412" s="138">
        <v>0</v>
      </c>
      <c r="AA412" s="133"/>
      <c r="AB412" s="133" t="s">
        <v>121</v>
      </c>
      <c r="AC412" s="27"/>
    </row>
    <row r="413" spans="1:29" s="139" customFormat="1" ht="13.8">
      <c r="A413" s="133" t="s">
        <v>121</v>
      </c>
      <c r="B413" s="141" t="s">
        <v>37</v>
      </c>
      <c r="C413" s="135" t="s">
        <v>1181</v>
      </c>
      <c r="D413" s="135">
        <v>1000000624</v>
      </c>
      <c r="E413" s="136" t="s">
        <v>1182</v>
      </c>
      <c r="F413" s="137">
        <v>41766</v>
      </c>
      <c r="G413" s="40" t="str">
        <f t="shared" si="74"/>
        <v>Targeted Dealer</v>
      </c>
      <c r="H413" s="40"/>
      <c r="I413" s="41">
        <v>1050</v>
      </c>
      <c r="J413" s="41">
        <f t="shared" si="75"/>
        <v>1050</v>
      </c>
      <c r="K413" s="43">
        <v>148.19999999999999</v>
      </c>
      <c r="L413" s="43">
        <f t="shared" si="76"/>
        <v>901.8</v>
      </c>
      <c r="M413" s="43">
        <f t="shared" si="77"/>
        <v>14.114285714285714</v>
      </c>
      <c r="N413" s="42">
        <v>277.5</v>
      </c>
      <c r="O413" s="45" t="str">
        <f t="shared" si="78"/>
        <v>DEC</v>
      </c>
      <c r="P413" s="42">
        <v>277.5</v>
      </c>
      <c r="Q413" s="44">
        <f t="shared" si="79"/>
        <v>-129.30000000000001</v>
      </c>
      <c r="R413" s="45">
        <f t="shared" si="80"/>
        <v>-0.46594594594594596</v>
      </c>
      <c r="S413" s="44" t="str">
        <f t="shared" si="81"/>
        <v>DEGROWTH</v>
      </c>
      <c r="T413" s="43">
        <v>924.95</v>
      </c>
      <c r="U413" s="46" t="str">
        <f t="shared" si="82"/>
        <v>jAN</v>
      </c>
      <c r="V413" s="42">
        <v>924.95</v>
      </c>
      <c r="W413" s="47">
        <f t="shared" si="83"/>
        <v>-776.75</v>
      </c>
      <c r="X413" s="48">
        <f t="shared" si="84"/>
        <v>-0.83977512297962054</v>
      </c>
      <c r="Y413" s="47" t="str">
        <f t="shared" si="85"/>
        <v>DEGROWTH</v>
      </c>
      <c r="Z413" s="138">
        <v>0</v>
      </c>
      <c r="AA413" s="133"/>
      <c r="AB413" s="133" t="s">
        <v>121</v>
      </c>
      <c r="AC413" s="27"/>
    </row>
    <row r="414" spans="1:29" s="139" customFormat="1" ht="13.8">
      <c r="A414" s="133" t="s">
        <v>121</v>
      </c>
      <c r="B414" s="141" t="s">
        <v>37</v>
      </c>
      <c r="C414" s="135" t="s">
        <v>1183</v>
      </c>
      <c r="D414" s="135">
        <v>1000000631</v>
      </c>
      <c r="E414" s="136" t="s">
        <v>1184</v>
      </c>
      <c r="F414" s="137">
        <v>41892</v>
      </c>
      <c r="G414" s="40" t="str">
        <f t="shared" si="74"/>
        <v>Targeted Dealer</v>
      </c>
      <c r="H414" s="40"/>
      <c r="I414" s="41">
        <v>990</v>
      </c>
      <c r="J414" s="41">
        <f t="shared" si="75"/>
        <v>990</v>
      </c>
      <c r="K414" s="43">
        <v>775</v>
      </c>
      <c r="L414" s="43">
        <f t="shared" si="76"/>
        <v>215</v>
      </c>
      <c r="M414" s="43">
        <f t="shared" si="77"/>
        <v>78.282828282828277</v>
      </c>
      <c r="N414" s="42">
        <v>840</v>
      </c>
      <c r="O414" s="45" t="str">
        <f t="shared" si="78"/>
        <v>DEC</v>
      </c>
      <c r="P414" s="42">
        <v>840</v>
      </c>
      <c r="Q414" s="44">
        <f t="shared" si="79"/>
        <v>-65</v>
      </c>
      <c r="R414" s="45">
        <f t="shared" si="80"/>
        <v>-7.7380952380952328E-2</v>
      </c>
      <c r="S414" s="44" t="str">
        <f t="shared" si="81"/>
        <v>DEGROWTH</v>
      </c>
      <c r="T414" s="43">
        <v>875</v>
      </c>
      <c r="U414" s="46" t="str">
        <f t="shared" si="82"/>
        <v>jAN</v>
      </c>
      <c r="V414" s="42">
        <v>875</v>
      </c>
      <c r="W414" s="47">
        <f t="shared" si="83"/>
        <v>-100</v>
      </c>
      <c r="X414" s="48">
        <f t="shared" si="84"/>
        <v>-0.11428571428571432</v>
      </c>
      <c r="Y414" s="47" t="str">
        <f t="shared" si="85"/>
        <v>DEGROWTH</v>
      </c>
      <c r="Z414" s="138">
        <v>0</v>
      </c>
      <c r="AA414" s="133"/>
      <c r="AB414" s="133" t="s">
        <v>121</v>
      </c>
      <c r="AC414" s="27"/>
    </row>
    <row r="415" spans="1:29" s="139" customFormat="1" ht="13.8">
      <c r="A415" s="133" t="s">
        <v>121</v>
      </c>
      <c r="B415" s="141" t="s">
        <v>37</v>
      </c>
      <c r="C415" s="135" t="s">
        <v>1185</v>
      </c>
      <c r="D415" s="135">
        <v>1000000621</v>
      </c>
      <c r="E415" s="136" t="s">
        <v>1186</v>
      </c>
      <c r="F415" s="137">
        <v>41913</v>
      </c>
      <c r="G415" s="40" t="str">
        <f t="shared" si="74"/>
        <v>Targeted Dealer</v>
      </c>
      <c r="H415" s="40"/>
      <c r="I415" s="41">
        <v>3295</v>
      </c>
      <c r="J415" s="41">
        <f t="shared" si="75"/>
        <v>3295</v>
      </c>
      <c r="K415" s="43">
        <v>2507.6</v>
      </c>
      <c r="L415" s="43">
        <f t="shared" si="76"/>
        <v>787.40000000000009</v>
      </c>
      <c r="M415" s="43">
        <f t="shared" si="77"/>
        <v>76.103186646433983</v>
      </c>
      <c r="N415" s="42">
        <v>2556.8000000000002</v>
      </c>
      <c r="O415" s="45" t="str">
        <f t="shared" si="78"/>
        <v>DEC</v>
      </c>
      <c r="P415" s="42">
        <v>2556.8000000000002</v>
      </c>
      <c r="Q415" s="44">
        <f t="shared" si="79"/>
        <v>-49.200000000000273</v>
      </c>
      <c r="R415" s="45">
        <f t="shared" si="80"/>
        <v>-1.9242803504380568E-2</v>
      </c>
      <c r="S415" s="44" t="str">
        <f t="shared" si="81"/>
        <v>DEGROWTH</v>
      </c>
      <c r="T415" s="43">
        <v>2465.35</v>
      </c>
      <c r="U415" s="46" t="str">
        <f t="shared" si="82"/>
        <v>jAN</v>
      </c>
      <c r="V415" s="42">
        <v>2465.35</v>
      </c>
      <c r="W415" s="47">
        <f t="shared" si="83"/>
        <v>42.25</v>
      </c>
      <c r="X415" s="48">
        <f t="shared" si="84"/>
        <v>1.7137526111911106E-2</v>
      </c>
      <c r="Y415" s="47" t="str">
        <f t="shared" si="85"/>
        <v>GROWTH</v>
      </c>
      <c r="Z415" s="138">
        <v>0</v>
      </c>
      <c r="AA415" s="133"/>
      <c r="AB415" s="133" t="s">
        <v>121</v>
      </c>
      <c r="AC415" s="27"/>
    </row>
    <row r="416" spans="1:29" s="139" customFormat="1" ht="13.8">
      <c r="A416" s="133" t="s">
        <v>121</v>
      </c>
      <c r="B416" s="141" t="s">
        <v>37</v>
      </c>
      <c r="C416" s="135" t="s">
        <v>1189</v>
      </c>
      <c r="D416" s="135">
        <v>1000000629</v>
      </c>
      <c r="E416" s="136" t="s">
        <v>1190</v>
      </c>
      <c r="F416" s="137">
        <v>42487</v>
      </c>
      <c r="G416" s="40" t="str">
        <f t="shared" si="74"/>
        <v>Targeted Dealer</v>
      </c>
      <c r="H416" s="40"/>
      <c r="I416" s="41">
        <v>1300</v>
      </c>
      <c r="J416" s="41">
        <f t="shared" si="75"/>
        <v>1300</v>
      </c>
      <c r="K416" s="43">
        <v>735</v>
      </c>
      <c r="L416" s="43">
        <f t="shared" si="76"/>
        <v>565</v>
      </c>
      <c r="M416" s="43">
        <f t="shared" si="77"/>
        <v>56.53846153846154</v>
      </c>
      <c r="N416" s="42">
        <v>1532</v>
      </c>
      <c r="O416" s="45" t="str">
        <f t="shared" si="78"/>
        <v>DEC</v>
      </c>
      <c r="P416" s="42">
        <v>1532</v>
      </c>
      <c r="Q416" s="44">
        <f t="shared" si="79"/>
        <v>-797</v>
      </c>
      <c r="R416" s="45">
        <f t="shared" si="80"/>
        <v>-0.52023498694516968</v>
      </c>
      <c r="S416" s="44" t="str">
        <f t="shared" si="81"/>
        <v>DEGROWTH</v>
      </c>
      <c r="T416" s="43">
        <v>850</v>
      </c>
      <c r="U416" s="46" t="str">
        <f t="shared" si="82"/>
        <v>jAN</v>
      </c>
      <c r="V416" s="42">
        <v>850</v>
      </c>
      <c r="W416" s="47">
        <f t="shared" si="83"/>
        <v>-115</v>
      </c>
      <c r="X416" s="48">
        <f t="shared" si="84"/>
        <v>-0.13529411764705879</v>
      </c>
      <c r="Y416" s="47" t="str">
        <f t="shared" si="85"/>
        <v>DEGROWTH</v>
      </c>
      <c r="Z416" s="138">
        <v>0</v>
      </c>
      <c r="AA416" s="133"/>
      <c r="AB416" s="133" t="s">
        <v>121</v>
      </c>
      <c r="AC416" s="27"/>
    </row>
    <row r="417" spans="1:29" s="139" customFormat="1" ht="13.8">
      <c r="A417" s="133" t="s">
        <v>121</v>
      </c>
      <c r="B417" s="141" t="s">
        <v>37</v>
      </c>
      <c r="C417" s="135" t="s">
        <v>1191</v>
      </c>
      <c r="D417" s="135">
        <v>1000000627</v>
      </c>
      <c r="E417" s="136" t="s">
        <v>1192</v>
      </c>
      <c r="F417" s="137">
        <v>43294</v>
      </c>
      <c r="G417" s="40" t="str">
        <f t="shared" si="74"/>
        <v>Targeted Dealer</v>
      </c>
      <c r="H417" s="40"/>
      <c r="I417" s="41">
        <v>1265</v>
      </c>
      <c r="J417" s="41">
        <f t="shared" si="75"/>
        <v>1265</v>
      </c>
      <c r="K417" s="43">
        <v>1302.5</v>
      </c>
      <c r="L417" s="43">
        <f t="shared" si="76"/>
        <v>-37.5</v>
      </c>
      <c r="M417" s="43">
        <f t="shared" si="77"/>
        <v>102.96442687747036</v>
      </c>
      <c r="N417" s="42">
        <v>1225</v>
      </c>
      <c r="O417" s="45" t="str">
        <f t="shared" si="78"/>
        <v>DEC</v>
      </c>
      <c r="P417" s="42">
        <v>1225</v>
      </c>
      <c r="Q417" s="44">
        <f t="shared" si="79"/>
        <v>77.5</v>
      </c>
      <c r="R417" s="45">
        <f t="shared" si="80"/>
        <v>6.3265306122449072E-2</v>
      </c>
      <c r="S417" s="44" t="str">
        <f t="shared" si="81"/>
        <v>GROWTH</v>
      </c>
      <c r="T417" s="43">
        <v>1210</v>
      </c>
      <c r="U417" s="46" t="str">
        <f t="shared" si="82"/>
        <v>jAN</v>
      </c>
      <c r="V417" s="42">
        <v>1210</v>
      </c>
      <c r="W417" s="47">
        <f t="shared" si="83"/>
        <v>92.5</v>
      </c>
      <c r="X417" s="48">
        <f t="shared" si="84"/>
        <v>7.6446280991735449E-2</v>
      </c>
      <c r="Y417" s="47" t="str">
        <f t="shared" si="85"/>
        <v>GROWTH</v>
      </c>
      <c r="Z417" s="138">
        <v>0</v>
      </c>
      <c r="AA417" s="133"/>
      <c r="AB417" s="133" t="s">
        <v>121</v>
      </c>
      <c r="AC417" s="27"/>
    </row>
    <row r="418" spans="1:29" s="139" customFormat="1" ht="13.8">
      <c r="A418" s="133" t="s">
        <v>121</v>
      </c>
      <c r="B418" s="141" t="s">
        <v>37</v>
      </c>
      <c r="C418" s="135" t="s">
        <v>1193</v>
      </c>
      <c r="D418" s="135">
        <v>1000000623</v>
      </c>
      <c r="E418" s="136" t="s">
        <v>1194</v>
      </c>
      <c r="F418" s="137">
        <v>43381</v>
      </c>
      <c r="G418" s="40" t="str">
        <f t="shared" si="74"/>
        <v>Targeted Dealer</v>
      </c>
      <c r="H418" s="40"/>
      <c r="I418" s="41">
        <v>70</v>
      </c>
      <c r="J418" s="41">
        <f t="shared" si="75"/>
        <v>70</v>
      </c>
      <c r="K418" s="43">
        <v>0</v>
      </c>
      <c r="L418" s="43">
        <f t="shared" si="76"/>
        <v>70</v>
      </c>
      <c r="M418" s="43">
        <f t="shared" si="77"/>
        <v>0</v>
      </c>
      <c r="N418" s="42">
        <v>0</v>
      </c>
      <c r="O418" s="45" t="str">
        <f t="shared" si="78"/>
        <v>DEC</v>
      </c>
      <c r="P418" s="42">
        <v>0</v>
      </c>
      <c r="Q418" s="44">
        <f t="shared" si="79"/>
        <v>0</v>
      </c>
      <c r="R418" s="45" t="str">
        <f t="shared" si="80"/>
        <v xml:space="preserve"> </v>
      </c>
      <c r="S418" s="44" t="b">
        <f t="shared" si="81"/>
        <v>0</v>
      </c>
      <c r="T418" s="43">
        <v>70</v>
      </c>
      <c r="U418" s="46" t="str">
        <f t="shared" si="82"/>
        <v>jAN</v>
      </c>
      <c r="V418" s="42">
        <v>70</v>
      </c>
      <c r="W418" s="47">
        <f t="shared" si="83"/>
        <v>-70</v>
      </c>
      <c r="X418" s="48">
        <f t="shared" si="84"/>
        <v>-1</v>
      </c>
      <c r="Y418" s="47" t="str">
        <f t="shared" si="85"/>
        <v>DEGROWTH</v>
      </c>
      <c r="Z418" s="138">
        <v>0</v>
      </c>
      <c r="AA418" s="133"/>
      <c r="AB418" s="133" t="s">
        <v>121</v>
      </c>
      <c r="AC418" s="27"/>
    </row>
    <row r="419" spans="1:29" s="139" customFormat="1" ht="13.8">
      <c r="A419" s="133" t="s">
        <v>121</v>
      </c>
      <c r="B419" s="141" t="s">
        <v>37</v>
      </c>
      <c r="C419" s="135" t="s">
        <v>1195</v>
      </c>
      <c r="D419" s="135">
        <v>1000001020</v>
      </c>
      <c r="E419" s="136" t="s">
        <v>1196</v>
      </c>
      <c r="F419" s="137">
        <v>43601</v>
      </c>
      <c r="G419" s="40" t="str">
        <f t="shared" si="74"/>
        <v>Targeted Dealer</v>
      </c>
      <c r="H419" s="40"/>
      <c r="I419" s="41">
        <v>35</v>
      </c>
      <c r="J419" s="41">
        <f t="shared" si="75"/>
        <v>35</v>
      </c>
      <c r="K419" s="43">
        <v>20</v>
      </c>
      <c r="L419" s="43">
        <f t="shared" si="76"/>
        <v>15</v>
      </c>
      <c r="M419" s="43">
        <f t="shared" si="77"/>
        <v>57.142857142857146</v>
      </c>
      <c r="N419" s="42">
        <v>0</v>
      </c>
      <c r="O419" s="45" t="str">
        <f t="shared" si="78"/>
        <v>DEC</v>
      </c>
      <c r="P419" s="42">
        <v>0</v>
      </c>
      <c r="Q419" s="44">
        <f t="shared" si="79"/>
        <v>20</v>
      </c>
      <c r="R419" s="45" t="str">
        <f t="shared" si="80"/>
        <v xml:space="preserve"> </v>
      </c>
      <c r="S419" s="44" t="b">
        <f t="shared" si="81"/>
        <v>0</v>
      </c>
      <c r="T419" s="43">
        <v>280</v>
      </c>
      <c r="U419" s="46" t="str">
        <f t="shared" si="82"/>
        <v>jAN</v>
      </c>
      <c r="V419" s="42">
        <v>280</v>
      </c>
      <c r="W419" s="47">
        <f t="shared" si="83"/>
        <v>-260</v>
      </c>
      <c r="X419" s="48">
        <f t="shared" si="84"/>
        <v>-0.9285714285714286</v>
      </c>
      <c r="Y419" s="47" t="str">
        <f t="shared" si="85"/>
        <v>DEGROWTH</v>
      </c>
      <c r="Z419" s="138">
        <v>1</v>
      </c>
      <c r="AA419" s="133"/>
      <c r="AB419" s="133" t="s">
        <v>121</v>
      </c>
      <c r="AC419" s="27"/>
    </row>
    <row r="420" spans="1:29" s="139" customFormat="1" ht="13.8">
      <c r="A420" s="133" t="s">
        <v>121</v>
      </c>
      <c r="B420" s="141" t="s">
        <v>37</v>
      </c>
      <c r="C420" s="135" t="s">
        <v>1197</v>
      </c>
      <c r="D420" s="135">
        <v>1000001017</v>
      </c>
      <c r="E420" s="136" t="s">
        <v>1198</v>
      </c>
      <c r="F420" s="137">
        <v>43629</v>
      </c>
      <c r="G420" s="40" t="str">
        <f t="shared" si="74"/>
        <v>Targeted Dealer</v>
      </c>
      <c r="H420" s="40"/>
      <c r="I420" s="41">
        <v>1960</v>
      </c>
      <c r="J420" s="41">
        <f t="shared" si="75"/>
        <v>1960</v>
      </c>
      <c r="K420" s="43">
        <v>1498.4</v>
      </c>
      <c r="L420" s="43">
        <f t="shared" si="76"/>
        <v>461.59999999999991</v>
      </c>
      <c r="M420" s="43">
        <f t="shared" si="77"/>
        <v>76.448979591836732</v>
      </c>
      <c r="N420" s="42">
        <v>1673.8</v>
      </c>
      <c r="O420" s="45" t="str">
        <f t="shared" si="78"/>
        <v>DEC</v>
      </c>
      <c r="P420" s="42">
        <v>1673.8</v>
      </c>
      <c r="Q420" s="44">
        <f t="shared" si="79"/>
        <v>-175.39999999999986</v>
      </c>
      <c r="R420" s="45">
        <f t="shared" si="80"/>
        <v>-0.10479149241247454</v>
      </c>
      <c r="S420" s="44" t="str">
        <f t="shared" si="81"/>
        <v>DEGROWTH</v>
      </c>
      <c r="T420" s="43">
        <v>1818</v>
      </c>
      <c r="U420" s="46" t="str">
        <f t="shared" si="82"/>
        <v>jAN</v>
      </c>
      <c r="V420" s="42">
        <v>1818</v>
      </c>
      <c r="W420" s="47">
        <f t="shared" si="83"/>
        <v>-319.59999999999991</v>
      </c>
      <c r="X420" s="48">
        <f t="shared" si="84"/>
        <v>-0.17579757975797572</v>
      </c>
      <c r="Y420" s="47" t="str">
        <f t="shared" si="85"/>
        <v>DEGROWTH</v>
      </c>
      <c r="Z420" s="138">
        <v>0</v>
      </c>
      <c r="AA420" s="133"/>
      <c r="AB420" s="133" t="s">
        <v>121</v>
      </c>
      <c r="AC420" s="27"/>
    </row>
    <row r="421" spans="1:29" s="139" customFormat="1" ht="13.8">
      <c r="A421" s="133" t="s">
        <v>121</v>
      </c>
      <c r="B421" s="141" t="s">
        <v>37</v>
      </c>
      <c r="C421" s="135" t="s">
        <v>1199</v>
      </c>
      <c r="D421" s="135">
        <v>1000001016</v>
      </c>
      <c r="E421" s="136" t="s">
        <v>1200</v>
      </c>
      <c r="F421" s="137">
        <v>43715</v>
      </c>
      <c r="G421" s="40" t="str">
        <f t="shared" si="74"/>
        <v>Targeted Dealer</v>
      </c>
      <c r="H421" s="40"/>
      <c r="I421" s="41">
        <v>440</v>
      </c>
      <c r="J421" s="41">
        <f t="shared" si="75"/>
        <v>440</v>
      </c>
      <c r="K421" s="43">
        <v>230</v>
      </c>
      <c r="L421" s="43">
        <f t="shared" si="76"/>
        <v>210</v>
      </c>
      <c r="M421" s="43">
        <f t="shared" si="77"/>
        <v>52.272727272727266</v>
      </c>
      <c r="N421" s="42">
        <v>240</v>
      </c>
      <c r="O421" s="45" t="str">
        <f t="shared" si="78"/>
        <v>DEC</v>
      </c>
      <c r="P421" s="42">
        <v>240</v>
      </c>
      <c r="Q421" s="44">
        <f t="shared" si="79"/>
        <v>-10</v>
      </c>
      <c r="R421" s="45">
        <f t="shared" si="80"/>
        <v>-4.166666666666663E-2</v>
      </c>
      <c r="S421" s="44" t="str">
        <f t="shared" si="81"/>
        <v>DEGROWTH</v>
      </c>
      <c r="T421" s="43">
        <v>440</v>
      </c>
      <c r="U421" s="46" t="str">
        <f t="shared" si="82"/>
        <v>jAN</v>
      </c>
      <c r="V421" s="42">
        <v>440</v>
      </c>
      <c r="W421" s="47">
        <f t="shared" si="83"/>
        <v>-210</v>
      </c>
      <c r="X421" s="48">
        <f t="shared" si="84"/>
        <v>-0.47727272727272729</v>
      </c>
      <c r="Y421" s="47" t="str">
        <f t="shared" si="85"/>
        <v>DEGROWTH</v>
      </c>
      <c r="Z421" s="138">
        <v>0</v>
      </c>
      <c r="AA421" s="133"/>
      <c r="AB421" s="133" t="s">
        <v>121</v>
      </c>
      <c r="AC421" s="27"/>
    </row>
    <row r="422" spans="1:29" s="139" customFormat="1" ht="13.8">
      <c r="A422" s="133" t="s">
        <v>121</v>
      </c>
      <c r="B422" s="141" t="s">
        <v>37</v>
      </c>
      <c r="C422" s="135" t="s">
        <v>1201</v>
      </c>
      <c r="D422" s="135">
        <v>1000001014</v>
      </c>
      <c r="E422" s="136" t="s">
        <v>1202</v>
      </c>
      <c r="F422" s="137">
        <v>43806</v>
      </c>
      <c r="G422" s="40" t="str">
        <f t="shared" si="74"/>
        <v>Targeted Dealer</v>
      </c>
      <c r="H422" s="40"/>
      <c r="I422" s="41">
        <v>1605</v>
      </c>
      <c r="J422" s="41">
        <f t="shared" si="75"/>
        <v>1605</v>
      </c>
      <c r="K422" s="43">
        <v>1610</v>
      </c>
      <c r="L422" s="43">
        <f t="shared" si="76"/>
        <v>-5</v>
      </c>
      <c r="M422" s="43">
        <f t="shared" si="77"/>
        <v>100.31152647975077</v>
      </c>
      <c r="N422" s="42">
        <v>1534.9</v>
      </c>
      <c r="O422" s="45" t="str">
        <f t="shared" si="78"/>
        <v>DEC</v>
      </c>
      <c r="P422" s="42">
        <v>1534.9</v>
      </c>
      <c r="Q422" s="44">
        <f t="shared" si="79"/>
        <v>75.099999999999909</v>
      </c>
      <c r="R422" s="45">
        <f t="shared" si="80"/>
        <v>4.8928268942602049E-2</v>
      </c>
      <c r="S422" s="44" t="str">
        <f t="shared" si="81"/>
        <v>GROWTH</v>
      </c>
      <c r="T422" s="43">
        <v>1540</v>
      </c>
      <c r="U422" s="46" t="str">
        <f t="shared" si="82"/>
        <v>jAN</v>
      </c>
      <c r="V422" s="42">
        <v>1540</v>
      </c>
      <c r="W422" s="47">
        <f t="shared" si="83"/>
        <v>70</v>
      </c>
      <c r="X422" s="48">
        <f t="shared" si="84"/>
        <v>4.5454545454545414E-2</v>
      </c>
      <c r="Y422" s="47" t="str">
        <f t="shared" si="85"/>
        <v>GROWTH</v>
      </c>
      <c r="Z422" s="138">
        <v>0</v>
      </c>
      <c r="AA422" s="133"/>
      <c r="AB422" s="133" t="s">
        <v>121</v>
      </c>
      <c r="AC422" s="27"/>
    </row>
    <row r="423" spans="1:29" s="139" customFormat="1" ht="13.8">
      <c r="A423" s="133" t="s">
        <v>121</v>
      </c>
      <c r="B423" s="141" t="s">
        <v>37</v>
      </c>
      <c r="C423" s="135" t="s">
        <v>1205</v>
      </c>
      <c r="D423" s="135">
        <v>1000001025</v>
      </c>
      <c r="E423" s="136" t="s">
        <v>1206</v>
      </c>
      <c r="F423" s="137">
        <v>44092</v>
      </c>
      <c r="G423" s="40" t="str">
        <f t="shared" si="74"/>
        <v>Targeted Dealer</v>
      </c>
      <c r="H423" s="40"/>
      <c r="I423" s="41">
        <v>1210</v>
      </c>
      <c r="J423" s="41">
        <f t="shared" si="75"/>
        <v>1210</v>
      </c>
      <c r="K423" s="43">
        <v>1234.1500000000001</v>
      </c>
      <c r="L423" s="43">
        <f t="shared" si="76"/>
        <v>-24.150000000000091</v>
      </c>
      <c r="M423" s="43">
        <f t="shared" si="77"/>
        <v>101.99586776859505</v>
      </c>
      <c r="N423" s="42">
        <v>1196.9499999999998</v>
      </c>
      <c r="O423" s="45" t="str">
        <f t="shared" si="78"/>
        <v>DEC</v>
      </c>
      <c r="P423" s="42">
        <v>1196.9499999999998</v>
      </c>
      <c r="Q423" s="44">
        <f t="shared" si="79"/>
        <v>37.200000000000273</v>
      </c>
      <c r="R423" s="45">
        <f t="shared" si="80"/>
        <v>3.1078992439116382E-2</v>
      </c>
      <c r="S423" s="44" t="str">
        <f t="shared" si="81"/>
        <v>GROWTH</v>
      </c>
      <c r="T423" s="43">
        <v>382</v>
      </c>
      <c r="U423" s="46" t="str">
        <f t="shared" si="82"/>
        <v>jAN</v>
      </c>
      <c r="V423" s="42">
        <v>382</v>
      </c>
      <c r="W423" s="47">
        <f t="shared" si="83"/>
        <v>852.15000000000009</v>
      </c>
      <c r="X423" s="48">
        <f t="shared" si="84"/>
        <v>2.2307591623036651</v>
      </c>
      <c r="Y423" s="47" t="str">
        <f t="shared" si="85"/>
        <v>GROWTH</v>
      </c>
      <c r="Z423" s="138">
        <v>0</v>
      </c>
      <c r="AA423" s="133"/>
      <c r="AB423" s="133" t="s">
        <v>121</v>
      </c>
      <c r="AC423" s="27"/>
    </row>
    <row r="424" spans="1:29" s="139" customFormat="1" ht="13.8">
      <c r="A424" s="133" t="s">
        <v>121</v>
      </c>
      <c r="B424" s="141" t="s">
        <v>37</v>
      </c>
      <c r="C424" s="135" t="s">
        <v>1207</v>
      </c>
      <c r="D424" s="135">
        <v>1000001031</v>
      </c>
      <c r="E424" s="136" t="s">
        <v>1208</v>
      </c>
      <c r="F424" s="137">
        <v>44404</v>
      </c>
      <c r="G424" s="40" t="str">
        <f t="shared" si="74"/>
        <v>Targeted Dealer</v>
      </c>
      <c r="H424" s="40"/>
      <c r="I424" s="41">
        <v>160</v>
      </c>
      <c r="J424" s="41">
        <f t="shared" si="75"/>
        <v>160</v>
      </c>
      <c r="K424" s="43">
        <v>0</v>
      </c>
      <c r="L424" s="43">
        <f t="shared" si="76"/>
        <v>160</v>
      </c>
      <c r="M424" s="43">
        <f t="shared" si="77"/>
        <v>0</v>
      </c>
      <c r="N424" s="42">
        <v>0</v>
      </c>
      <c r="O424" s="45" t="str">
        <f t="shared" si="78"/>
        <v>DEC</v>
      </c>
      <c r="P424" s="42">
        <v>0</v>
      </c>
      <c r="Q424" s="44">
        <f t="shared" si="79"/>
        <v>0</v>
      </c>
      <c r="R424" s="45" t="str">
        <f t="shared" si="80"/>
        <v xml:space="preserve"> </v>
      </c>
      <c r="S424" s="44" t="b">
        <f t="shared" si="81"/>
        <v>0</v>
      </c>
      <c r="T424" s="43">
        <v>200</v>
      </c>
      <c r="U424" s="46" t="str">
        <f t="shared" si="82"/>
        <v>jAN</v>
      </c>
      <c r="V424" s="42">
        <v>200</v>
      </c>
      <c r="W424" s="47">
        <f t="shared" si="83"/>
        <v>-200</v>
      </c>
      <c r="X424" s="48">
        <f t="shared" si="84"/>
        <v>-1</v>
      </c>
      <c r="Y424" s="47" t="str">
        <f t="shared" si="85"/>
        <v>DEGROWTH</v>
      </c>
      <c r="Z424" s="138">
        <v>0</v>
      </c>
      <c r="AA424" s="133"/>
      <c r="AB424" s="133" t="s">
        <v>121</v>
      </c>
      <c r="AC424" s="27"/>
    </row>
    <row r="425" spans="1:29" s="139" customFormat="1" ht="13.8">
      <c r="A425" s="133" t="s">
        <v>121</v>
      </c>
      <c r="B425" s="141" t="s">
        <v>37</v>
      </c>
      <c r="C425" s="135" t="s">
        <v>1209</v>
      </c>
      <c r="D425" s="135">
        <v>1000001027</v>
      </c>
      <c r="E425" s="136" t="s">
        <v>1210</v>
      </c>
      <c r="F425" s="137">
        <v>44459</v>
      </c>
      <c r="G425" s="40" t="str">
        <f t="shared" si="74"/>
        <v>Targeted Dealer</v>
      </c>
      <c r="H425" s="40"/>
      <c r="I425" s="41">
        <v>175</v>
      </c>
      <c r="J425" s="41">
        <f t="shared" si="75"/>
        <v>175</v>
      </c>
      <c r="K425" s="43">
        <v>210</v>
      </c>
      <c r="L425" s="43">
        <f t="shared" si="76"/>
        <v>-35</v>
      </c>
      <c r="M425" s="43">
        <f t="shared" si="77"/>
        <v>120</v>
      </c>
      <c r="N425" s="42">
        <v>0</v>
      </c>
      <c r="O425" s="45" t="str">
        <f t="shared" si="78"/>
        <v>DEC</v>
      </c>
      <c r="P425" s="42">
        <v>0</v>
      </c>
      <c r="Q425" s="44">
        <f t="shared" si="79"/>
        <v>210</v>
      </c>
      <c r="R425" s="45" t="str">
        <f t="shared" si="80"/>
        <v xml:space="preserve"> </v>
      </c>
      <c r="S425" s="44" t="b">
        <f t="shared" si="81"/>
        <v>0</v>
      </c>
      <c r="T425" s="43">
        <v>210</v>
      </c>
      <c r="U425" s="46" t="str">
        <f t="shared" si="82"/>
        <v>jAN</v>
      </c>
      <c r="V425" s="42">
        <v>210</v>
      </c>
      <c r="W425" s="47">
        <f t="shared" si="83"/>
        <v>0</v>
      </c>
      <c r="X425" s="48">
        <f t="shared" si="84"/>
        <v>0</v>
      </c>
      <c r="Y425" s="47" t="str">
        <f t="shared" si="85"/>
        <v>GROWTH</v>
      </c>
      <c r="Z425" s="138">
        <v>0</v>
      </c>
      <c r="AA425" s="133"/>
      <c r="AB425" s="133" t="s">
        <v>121</v>
      </c>
      <c r="AC425" s="27"/>
    </row>
    <row r="426" spans="1:29" s="139" customFormat="1" ht="13.8">
      <c r="A426" s="133" t="s">
        <v>121</v>
      </c>
      <c r="B426" s="141" t="s">
        <v>37</v>
      </c>
      <c r="C426" s="135" t="s">
        <v>1211</v>
      </c>
      <c r="D426" s="135">
        <v>1000001018</v>
      </c>
      <c r="E426" s="136" t="s">
        <v>1212</v>
      </c>
      <c r="F426" s="137">
        <v>44464</v>
      </c>
      <c r="G426" s="40" t="str">
        <f t="shared" si="74"/>
        <v>Targeted Dealer</v>
      </c>
      <c r="H426" s="40"/>
      <c r="I426" s="41">
        <v>105</v>
      </c>
      <c r="J426" s="41">
        <f t="shared" si="75"/>
        <v>105</v>
      </c>
      <c r="K426" s="43">
        <v>70</v>
      </c>
      <c r="L426" s="43">
        <f t="shared" si="76"/>
        <v>35</v>
      </c>
      <c r="M426" s="43">
        <f t="shared" si="77"/>
        <v>66.666666666666657</v>
      </c>
      <c r="N426" s="42">
        <v>110</v>
      </c>
      <c r="O426" s="45" t="str">
        <f t="shared" si="78"/>
        <v>DEC</v>
      </c>
      <c r="P426" s="42">
        <v>110</v>
      </c>
      <c r="Q426" s="44">
        <f t="shared" si="79"/>
        <v>-40</v>
      </c>
      <c r="R426" s="45">
        <f t="shared" si="80"/>
        <v>-0.36363636363636365</v>
      </c>
      <c r="S426" s="44" t="str">
        <f t="shared" si="81"/>
        <v>DEGROWTH</v>
      </c>
      <c r="T426" s="43">
        <v>140</v>
      </c>
      <c r="U426" s="46" t="str">
        <f t="shared" si="82"/>
        <v>jAN</v>
      </c>
      <c r="V426" s="42">
        <v>140</v>
      </c>
      <c r="W426" s="47">
        <f t="shared" si="83"/>
        <v>-70</v>
      </c>
      <c r="X426" s="48">
        <f t="shared" si="84"/>
        <v>-0.5</v>
      </c>
      <c r="Y426" s="47" t="str">
        <f t="shared" si="85"/>
        <v>DEGROWTH</v>
      </c>
      <c r="Z426" s="138">
        <v>0</v>
      </c>
      <c r="AA426" s="133"/>
      <c r="AB426" s="133" t="s">
        <v>121</v>
      </c>
      <c r="AC426" s="27"/>
    </row>
    <row r="427" spans="1:29" s="139" customFormat="1" ht="13.8">
      <c r="A427" s="133" t="s">
        <v>121</v>
      </c>
      <c r="B427" s="141" t="s">
        <v>37</v>
      </c>
      <c r="C427" s="135" t="s">
        <v>1213</v>
      </c>
      <c r="D427" s="135">
        <v>1000001024</v>
      </c>
      <c r="E427" s="136" t="s">
        <v>1214</v>
      </c>
      <c r="F427" s="137">
        <v>44467</v>
      </c>
      <c r="G427" s="40" t="str">
        <f t="shared" si="74"/>
        <v>Targeted Dealer</v>
      </c>
      <c r="H427" s="40"/>
      <c r="I427" s="41">
        <v>320</v>
      </c>
      <c r="J427" s="41">
        <f t="shared" si="75"/>
        <v>320</v>
      </c>
      <c r="K427" s="43">
        <v>220</v>
      </c>
      <c r="L427" s="43">
        <f t="shared" si="76"/>
        <v>100</v>
      </c>
      <c r="M427" s="43">
        <f t="shared" si="77"/>
        <v>68.75</v>
      </c>
      <c r="N427" s="42">
        <v>35</v>
      </c>
      <c r="O427" s="45" t="str">
        <f t="shared" si="78"/>
        <v>DEC</v>
      </c>
      <c r="P427" s="42">
        <v>35</v>
      </c>
      <c r="Q427" s="44">
        <f t="shared" si="79"/>
        <v>185</v>
      </c>
      <c r="R427" s="45">
        <f t="shared" si="80"/>
        <v>5.2857142857142856</v>
      </c>
      <c r="S427" s="44" t="str">
        <f t="shared" si="81"/>
        <v>GROWTH</v>
      </c>
      <c r="T427" s="43">
        <v>266</v>
      </c>
      <c r="U427" s="46" t="str">
        <f t="shared" si="82"/>
        <v>jAN</v>
      </c>
      <c r="V427" s="42">
        <v>266</v>
      </c>
      <c r="W427" s="47">
        <f t="shared" si="83"/>
        <v>-46</v>
      </c>
      <c r="X427" s="48">
        <f t="shared" si="84"/>
        <v>-0.17293233082706772</v>
      </c>
      <c r="Y427" s="47" t="str">
        <f t="shared" si="85"/>
        <v>DEGROWTH</v>
      </c>
      <c r="Z427" s="138">
        <v>1</v>
      </c>
      <c r="AA427" s="133"/>
      <c r="AB427" s="133" t="s">
        <v>121</v>
      </c>
      <c r="AC427" s="27"/>
    </row>
    <row r="428" spans="1:29" s="139" customFormat="1" ht="13.8">
      <c r="A428" s="133" t="s">
        <v>121</v>
      </c>
      <c r="B428" s="141" t="s">
        <v>37</v>
      </c>
      <c r="C428" s="140" t="s">
        <v>1221</v>
      </c>
      <c r="D428" s="135">
        <v>1000003100</v>
      </c>
      <c r="E428" s="140" t="s">
        <v>1222</v>
      </c>
      <c r="F428" s="137">
        <v>44873</v>
      </c>
      <c r="G428" s="40" t="str">
        <f t="shared" si="74"/>
        <v>Targeted Dealer</v>
      </c>
      <c r="H428" s="40"/>
      <c r="I428" s="41">
        <v>580</v>
      </c>
      <c r="J428" s="41">
        <f t="shared" si="75"/>
        <v>580</v>
      </c>
      <c r="K428" s="43">
        <v>640</v>
      </c>
      <c r="L428" s="43">
        <f t="shared" si="76"/>
        <v>-60</v>
      </c>
      <c r="M428" s="43">
        <f t="shared" si="77"/>
        <v>110.3448275862069</v>
      </c>
      <c r="N428" s="42">
        <v>776.45</v>
      </c>
      <c r="O428" s="45" t="str">
        <f t="shared" si="78"/>
        <v>DEC</v>
      </c>
      <c r="P428" s="42">
        <v>776.45</v>
      </c>
      <c r="Q428" s="44">
        <f t="shared" si="79"/>
        <v>-136.45000000000005</v>
      </c>
      <c r="R428" s="45">
        <f t="shared" si="80"/>
        <v>-0.17573572026531015</v>
      </c>
      <c r="S428" s="44" t="str">
        <f t="shared" si="81"/>
        <v>DEGROWTH</v>
      </c>
      <c r="T428" s="43">
        <v>165.5</v>
      </c>
      <c r="U428" s="46" t="str">
        <f t="shared" si="82"/>
        <v>jAN</v>
      </c>
      <c r="V428" s="42">
        <v>165.5</v>
      </c>
      <c r="W428" s="47">
        <f t="shared" si="83"/>
        <v>474.5</v>
      </c>
      <c r="X428" s="48">
        <f t="shared" si="84"/>
        <v>2.8670694864048341</v>
      </c>
      <c r="Y428" s="47" t="str">
        <f t="shared" si="85"/>
        <v>GROWTH</v>
      </c>
      <c r="Z428" s="138">
        <v>1</v>
      </c>
      <c r="AA428" s="133"/>
      <c r="AB428" s="133" t="s">
        <v>121</v>
      </c>
      <c r="AC428" s="27"/>
    </row>
    <row r="429" spans="1:29" s="139" customFormat="1" ht="13.8">
      <c r="A429" s="133" t="s">
        <v>121</v>
      </c>
      <c r="B429" s="141" t="s">
        <v>37</v>
      </c>
      <c r="C429" s="140" t="s">
        <v>1225</v>
      </c>
      <c r="D429" s="135">
        <v>1000003445</v>
      </c>
      <c r="E429" s="140" t="s">
        <v>1226</v>
      </c>
      <c r="F429" s="137">
        <v>45008</v>
      </c>
      <c r="G429" s="40" t="str">
        <f t="shared" si="74"/>
        <v>Targeted Dealer</v>
      </c>
      <c r="H429" s="40"/>
      <c r="I429" s="41">
        <v>590</v>
      </c>
      <c r="J429" s="41">
        <f t="shared" si="75"/>
        <v>590</v>
      </c>
      <c r="K429" s="43">
        <v>280</v>
      </c>
      <c r="L429" s="43">
        <f t="shared" si="76"/>
        <v>310</v>
      </c>
      <c r="M429" s="43">
        <f t="shared" si="77"/>
        <v>47.457627118644062</v>
      </c>
      <c r="N429" s="42">
        <v>690</v>
      </c>
      <c r="O429" s="45" t="str">
        <f t="shared" si="78"/>
        <v>DEC</v>
      </c>
      <c r="P429" s="42">
        <v>690</v>
      </c>
      <c r="Q429" s="44">
        <f t="shared" si="79"/>
        <v>-410</v>
      </c>
      <c r="R429" s="45">
        <f t="shared" si="80"/>
        <v>-0.59420289855072461</v>
      </c>
      <c r="S429" s="44" t="str">
        <f t="shared" si="81"/>
        <v>DEGROWTH</v>
      </c>
      <c r="T429" s="43">
        <v>560</v>
      </c>
      <c r="U429" s="46" t="str">
        <f t="shared" si="82"/>
        <v>jAN</v>
      </c>
      <c r="V429" s="42">
        <v>560</v>
      </c>
      <c r="W429" s="47">
        <f t="shared" si="83"/>
        <v>-280</v>
      </c>
      <c r="X429" s="48">
        <f t="shared" si="84"/>
        <v>-0.5</v>
      </c>
      <c r="Y429" s="47" t="str">
        <f t="shared" si="85"/>
        <v>DEGROWTH</v>
      </c>
      <c r="Z429" s="138">
        <v>0</v>
      </c>
      <c r="AA429" s="133"/>
      <c r="AB429" s="133" t="s">
        <v>121</v>
      </c>
      <c r="AC429" s="27"/>
    </row>
    <row r="430" spans="1:29" s="139" customFormat="1" ht="13.8">
      <c r="A430" s="133" t="s">
        <v>121</v>
      </c>
      <c r="B430" s="141" t="s">
        <v>37</v>
      </c>
      <c r="C430" s="140" t="s">
        <v>1227</v>
      </c>
      <c r="D430" s="135">
        <v>1000003489</v>
      </c>
      <c r="E430" s="140" t="s">
        <v>1228</v>
      </c>
      <c r="F430" s="137">
        <v>45042</v>
      </c>
      <c r="G430" s="40" t="str">
        <f t="shared" si="74"/>
        <v>Targeted Dealer</v>
      </c>
      <c r="H430" s="40"/>
      <c r="I430" s="41">
        <v>105</v>
      </c>
      <c r="J430" s="41">
        <f t="shared" si="75"/>
        <v>105</v>
      </c>
      <c r="K430" s="43">
        <v>140</v>
      </c>
      <c r="L430" s="43">
        <f t="shared" si="76"/>
        <v>-35</v>
      </c>
      <c r="M430" s="43">
        <f t="shared" si="77"/>
        <v>133.33333333333331</v>
      </c>
      <c r="N430" s="42">
        <v>70</v>
      </c>
      <c r="O430" s="45" t="str">
        <f t="shared" si="78"/>
        <v>DEC</v>
      </c>
      <c r="P430" s="42">
        <v>70</v>
      </c>
      <c r="Q430" s="44">
        <f t="shared" si="79"/>
        <v>70</v>
      </c>
      <c r="R430" s="45">
        <f t="shared" si="80"/>
        <v>1</v>
      </c>
      <c r="S430" s="44" t="str">
        <f t="shared" si="81"/>
        <v>GROWTH</v>
      </c>
      <c r="T430" s="43">
        <v>105</v>
      </c>
      <c r="U430" s="46" t="str">
        <f t="shared" si="82"/>
        <v>jAN</v>
      </c>
      <c r="V430" s="42">
        <v>105</v>
      </c>
      <c r="W430" s="47">
        <f t="shared" si="83"/>
        <v>35</v>
      </c>
      <c r="X430" s="48">
        <f t="shared" si="84"/>
        <v>0.33333333333333326</v>
      </c>
      <c r="Y430" s="47" t="str">
        <f t="shared" si="85"/>
        <v>GROWTH</v>
      </c>
      <c r="Z430" s="138">
        <v>0</v>
      </c>
      <c r="AA430" s="133"/>
      <c r="AB430" s="133" t="s">
        <v>121</v>
      </c>
      <c r="AC430" s="27"/>
    </row>
    <row r="431" spans="1:29" s="139" customFormat="1" ht="13.8">
      <c r="A431" s="133" t="s">
        <v>121</v>
      </c>
      <c r="B431" s="141" t="s">
        <v>37</v>
      </c>
      <c r="C431" s="140" t="s">
        <v>1231</v>
      </c>
      <c r="D431" s="135">
        <v>1000003698</v>
      </c>
      <c r="E431" s="140" t="s">
        <v>1232</v>
      </c>
      <c r="F431" s="137">
        <v>45162</v>
      </c>
      <c r="G431" s="40" t="str">
        <f t="shared" si="74"/>
        <v>Targeted Dealer</v>
      </c>
      <c r="H431" s="40"/>
      <c r="I431" s="41">
        <v>385</v>
      </c>
      <c r="J431" s="41">
        <f t="shared" si="75"/>
        <v>385</v>
      </c>
      <c r="K431" s="43">
        <v>130</v>
      </c>
      <c r="L431" s="43">
        <f t="shared" si="76"/>
        <v>255</v>
      </c>
      <c r="M431" s="43">
        <f t="shared" si="77"/>
        <v>33.766233766233768</v>
      </c>
      <c r="N431" s="42">
        <v>380</v>
      </c>
      <c r="O431" s="45" t="str">
        <f t="shared" si="78"/>
        <v>DEC</v>
      </c>
      <c r="P431" s="42">
        <v>380</v>
      </c>
      <c r="Q431" s="44">
        <f t="shared" si="79"/>
        <v>-250</v>
      </c>
      <c r="R431" s="45">
        <f t="shared" si="80"/>
        <v>-0.65789473684210531</v>
      </c>
      <c r="S431" s="44" t="str">
        <f t="shared" si="81"/>
        <v>DEGROWTH</v>
      </c>
      <c r="T431" s="43">
        <v>175</v>
      </c>
      <c r="U431" s="46" t="str">
        <f t="shared" si="82"/>
        <v>jAN</v>
      </c>
      <c r="V431" s="42">
        <v>175</v>
      </c>
      <c r="W431" s="47">
        <f t="shared" si="83"/>
        <v>-45</v>
      </c>
      <c r="X431" s="48">
        <f t="shared" si="84"/>
        <v>-0.25714285714285712</v>
      </c>
      <c r="Y431" s="47" t="str">
        <f t="shared" si="85"/>
        <v>DEGROWTH</v>
      </c>
      <c r="Z431" s="138">
        <v>0</v>
      </c>
      <c r="AA431" s="133"/>
      <c r="AB431" s="133" t="s">
        <v>121</v>
      </c>
      <c r="AC431" s="27"/>
    </row>
    <row r="432" spans="1:29" s="139" customFormat="1" ht="13.8">
      <c r="A432" s="133" t="s">
        <v>121</v>
      </c>
      <c r="B432" s="141" t="s">
        <v>37</v>
      </c>
      <c r="C432" s="140" t="s">
        <v>1233</v>
      </c>
      <c r="D432" s="135">
        <v>1000003762</v>
      </c>
      <c r="E432" s="140" t="s">
        <v>1234</v>
      </c>
      <c r="F432" s="137">
        <v>45252</v>
      </c>
      <c r="G432" s="40" t="str">
        <f t="shared" si="74"/>
        <v>Targeted Dealer</v>
      </c>
      <c r="H432" s="40"/>
      <c r="I432" s="41">
        <v>70</v>
      </c>
      <c r="J432" s="41">
        <f t="shared" si="75"/>
        <v>70</v>
      </c>
      <c r="K432" s="43">
        <v>35</v>
      </c>
      <c r="L432" s="43">
        <f t="shared" si="76"/>
        <v>35</v>
      </c>
      <c r="M432" s="43">
        <f t="shared" si="77"/>
        <v>50</v>
      </c>
      <c r="N432" s="42">
        <v>75.05</v>
      </c>
      <c r="O432" s="45" t="str">
        <f t="shared" si="78"/>
        <v>DEC</v>
      </c>
      <c r="P432" s="42">
        <v>75.05</v>
      </c>
      <c r="Q432" s="44">
        <f t="shared" si="79"/>
        <v>-40.049999999999997</v>
      </c>
      <c r="R432" s="45">
        <f t="shared" si="80"/>
        <v>-0.53364423717521658</v>
      </c>
      <c r="S432" s="44" t="str">
        <f t="shared" si="81"/>
        <v>DEGROWTH</v>
      </c>
      <c r="T432" s="43">
        <v>0</v>
      </c>
      <c r="U432" s="46" t="str">
        <f t="shared" si="82"/>
        <v>jAN</v>
      </c>
      <c r="V432" s="42">
        <v>0</v>
      </c>
      <c r="W432" s="47">
        <f t="shared" si="83"/>
        <v>35</v>
      </c>
      <c r="X432" s="48">
        <f t="shared" si="84"/>
        <v>0</v>
      </c>
      <c r="Y432" s="47" t="b">
        <f t="shared" si="85"/>
        <v>0</v>
      </c>
      <c r="Z432" s="138">
        <v>0</v>
      </c>
      <c r="AA432" s="133"/>
      <c r="AB432" s="133" t="s">
        <v>121</v>
      </c>
      <c r="AC432" s="27"/>
    </row>
    <row r="433" spans="1:29" s="139" customFormat="1" ht="13.8">
      <c r="A433" s="138" t="s">
        <v>121</v>
      </c>
      <c r="B433" s="144" t="s">
        <v>37</v>
      </c>
      <c r="C433" s="144" t="s">
        <v>1237</v>
      </c>
      <c r="D433" s="144">
        <v>1000003924</v>
      </c>
      <c r="E433" s="144" t="s">
        <v>1238</v>
      </c>
      <c r="F433" s="137">
        <v>45412</v>
      </c>
      <c r="G433" s="40" t="str">
        <f t="shared" si="74"/>
        <v>Targeted Dealer</v>
      </c>
      <c r="H433" s="40"/>
      <c r="I433" s="41">
        <v>655</v>
      </c>
      <c r="J433" s="41">
        <f t="shared" si="75"/>
        <v>655</v>
      </c>
      <c r="K433" s="43">
        <v>679.2</v>
      </c>
      <c r="L433" s="43">
        <f t="shared" si="76"/>
        <v>-24.200000000000045</v>
      </c>
      <c r="M433" s="43">
        <f t="shared" si="77"/>
        <v>103.69465648854963</v>
      </c>
      <c r="N433" s="42">
        <v>1003.2</v>
      </c>
      <c r="O433" s="45" t="str">
        <f t="shared" si="78"/>
        <v>DEC</v>
      </c>
      <c r="P433" s="42">
        <v>1003.2</v>
      </c>
      <c r="Q433" s="44">
        <f t="shared" si="79"/>
        <v>-324</v>
      </c>
      <c r="R433" s="45">
        <f t="shared" si="80"/>
        <v>-0.32296650717703346</v>
      </c>
      <c r="S433" s="44" t="str">
        <f t="shared" si="81"/>
        <v>DEGROWTH</v>
      </c>
      <c r="T433" s="43">
        <v>520</v>
      </c>
      <c r="U433" s="46" t="str">
        <f t="shared" si="82"/>
        <v>jAN</v>
      </c>
      <c r="V433" s="42">
        <v>520</v>
      </c>
      <c r="W433" s="47">
        <f t="shared" si="83"/>
        <v>159.20000000000005</v>
      </c>
      <c r="X433" s="48">
        <f t="shared" si="84"/>
        <v>0.30615384615384622</v>
      </c>
      <c r="Y433" s="47" t="str">
        <f t="shared" si="85"/>
        <v>GROWTH</v>
      </c>
      <c r="Z433" s="138">
        <v>0</v>
      </c>
      <c r="AA433" s="133"/>
      <c r="AB433" s="138" t="s">
        <v>121</v>
      </c>
      <c r="AC433" s="27"/>
    </row>
    <row r="434" spans="1:29" s="139" customFormat="1" ht="13.8">
      <c r="A434" s="138" t="s">
        <v>121</v>
      </c>
      <c r="B434" s="144" t="s">
        <v>37</v>
      </c>
      <c r="C434" s="144" t="s">
        <v>1239</v>
      </c>
      <c r="D434" s="144">
        <v>1000003997</v>
      </c>
      <c r="E434" s="144" t="s">
        <v>1240</v>
      </c>
      <c r="F434" s="137">
        <v>45448</v>
      </c>
      <c r="G434" s="40" t="str">
        <f t="shared" si="74"/>
        <v>Targeted Dealer</v>
      </c>
      <c r="H434" s="40"/>
      <c r="I434" s="41">
        <v>650</v>
      </c>
      <c r="J434" s="41">
        <f t="shared" si="75"/>
        <v>650</v>
      </c>
      <c r="K434" s="43">
        <v>687.15</v>
      </c>
      <c r="L434" s="43">
        <f t="shared" si="76"/>
        <v>-37.149999999999977</v>
      </c>
      <c r="M434" s="43">
        <f t="shared" si="77"/>
        <v>105.71538461538461</v>
      </c>
      <c r="N434" s="42">
        <v>745</v>
      </c>
      <c r="O434" s="45" t="str">
        <f t="shared" si="78"/>
        <v>DEC</v>
      </c>
      <c r="P434" s="42">
        <v>745</v>
      </c>
      <c r="Q434" s="44">
        <f t="shared" si="79"/>
        <v>-57.850000000000023</v>
      </c>
      <c r="R434" s="45">
        <f t="shared" si="80"/>
        <v>-7.7651006711409454E-2</v>
      </c>
      <c r="S434" s="44" t="str">
        <f t="shared" si="81"/>
        <v>DEGROWTH</v>
      </c>
      <c r="T434" s="43">
        <v>646.75</v>
      </c>
      <c r="U434" s="46" t="str">
        <f t="shared" si="82"/>
        <v>jAN</v>
      </c>
      <c r="V434" s="42">
        <v>646.75</v>
      </c>
      <c r="W434" s="47">
        <f t="shared" si="83"/>
        <v>40.399999999999977</v>
      </c>
      <c r="X434" s="48">
        <f t="shared" si="84"/>
        <v>6.2466177039041337E-2</v>
      </c>
      <c r="Y434" s="47" t="str">
        <f t="shared" si="85"/>
        <v>GROWTH</v>
      </c>
      <c r="Z434" s="138">
        <v>0</v>
      </c>
      <c r="AA434" s="133"/>
      <c r="AB434" s="138" t="s">
        <v>121</v>
      </c>
      <c r="AC434" s="27"/>
    </row>
    <row r="435" spans="1:29" s="139" customFormat="1" ht="13.8">
      <c r="A435" s="138" t="s">
        <v>121</v>
      </c>
      <c r="B435" s="144" t="s">
        <v>37</v>
      </c>
      <c r="C435" s="144" t="s">
        <v>1241</v>
      </c>
      <c r="D435" s="144">
        <v>1000004020</v>
      </c>
      <c r="E435" s="144" t="s">
        <v>1242</v>
      </c>
      <c r="F435" s="137">
        <v>45469</v>
      </c>
      <c r="G435" s="40" t="str">
        <f t="shared" si="74"/>
        <v>Targeted Dealer</v>
      </c>
      <c r="H435" s="40"/>
      <c r="I435" s="41">
        <v>1400</v>
      </c>
      <c r="J435" s="41">
        <f t="shared" si="75"/>
        <v>1400</v>
      </c>
      <c r="K435" s="43">
        <v>1935</v>
      </c>
      <c r="L435" s="43">
        <f t="shared" si="76"/>
        <v>-535</v>
      </c>
      <c r="M435" s="43">
        <f t="shared" si="77"/>
        <v>138.21428571428572</v>
      </c>
      <c r="N435" s="42">
        <v>1631.5</v>
      </c>
      <c r="O435" s="45" t="str">
        <f t="shared" si="78"/>
        <v>DEC</v>
      </c>
      <c r="P435" s="42">
        <v>1631.5</v>
      </c>
      <c r="Q435" s="44">
        <f t="shared" si="79"/>
        <v>303.5</v>
      </c>
      <c r="R435" s="45">
        <f t="shared" si="80"/>
        <v>0.18602513024823786</v>
      </c>
      <c r="S435" s="44" t="str">
        <f t="shared" si="81"/>
        <v>GROWTH</v>
      </c>
      <c r="T435" s="43">
        <v>1205</v>
      </c>
      <c r="U435" s="46" t="str">
        <f t="shared" si="82"/>
        <v>jAN</v>
      </c>
      <c r="V435" s="42">
        <v>1205</v>
      </c>
      <c r="W435" s="47">
        <f t="shared" si="83"/>
        <v>730</v>
      </c>
      <c r="X435" s="48">
        <f t="shared" si="84"/>
        <v>0.60580912863070546</v>
      </c>
      <c r="Y435" s="47" t="str">
        <f t="shared" si="85"/>
        <v>GROWTH</v>
      </c>
      <c r="Z435" s="138">
        <v>0</v>
      </c>
      <c r="AA435" s="133"/>
      <c r="AB435" s="138" t="s">
        <v>121</v>
      </c>
      <c r="AC435" s="27"/>
    </row>
    <row r="436" spans="1:29" s="139" customFormat="1" ht="13.8">
      <c r="A436" s="138" t="s">
        <v>121</v>
      </c>
      <c r="B436" s="144" t="s">
        <v>37</v>
      </c>
      <c r="C436" s="144" t="s">
        <v>1243</v>
      </c>
      <c r="D436" s="144">
        <v>1000004050</v>
      </c>
      <c r="E436" s="144" t="s">
        <v>1244</v>
      </c>
      <c r="F436" s="137">
        <v>45493</v>
      </c>
      <c r="G436" s="40" t="str">
        <f t="shared" si="74"/>
        <v>Targeted Dealer</v>
      </c>
      <c r="H436" s="40"/>
      <c r="I436" s="41">
        <v>35</v>
      </c>
      <c r="J436" s="41">
        <f t="shared" si="75"/>
        <v>35</v>
      </c>
      <c r="K436" s="43">
        <v>0</v>
      </c>
      <c r="L436" s="43">
        <f t="shared" si="76"/>
        <v>35</v>
      </c>
      <c r="M436" s="43">
        <f t="shared" si="77"/>
        <v>0</v>
      </c>
      <c r="N436" s="42">
        <v>0</v>
      </c>
      <c r="O436" s="45" t="str">
        <f t="shared" si="78"/>
        <v>DEC</v>
      </c>
      <c r="P436" s="42">
        <v>0</v>
      </c>
      <c r="Q436" s="44">
        <f t="shared" si="79"/>
        <v>0</v>
      </c>
      <c r="R436" s="45" t="str">
        <f t="shared" si="80"/>
        <v xml:space="preserve"> </v>
      </c>
      <c r="S436" s="44" t="b">
        <f t="shared" si="81"/>
        <v>0</v>
      </c>
      <c r="T436" s="43">
        <v>35</v>
      </c>
      <c r="U436" s="46" t="str">
        <f t="shared" si="82"/>
        <v>jAN</v>
      </c>
      <c r="V436" s="42">
        <v>35</v>
      </c>
      <c r="W436" s="47">
        <f t="shared" si="83"/>
        <v>-35</v>
      </c>
      <c r="X436" s="48">
        <f t="shared" si="84"/>
        <v>-1</v>
      </c>
      <c r="Y436" s="47" t="str">
        <f t="shared" si="85"/>
        <v>DEGROWTH</v>
      </c>
      <c r="Z436" s="138">
        <v>1</v>
      </c>
      <c r="AA436" s="133"/>
      <c r="AB436" s="138" t="s">
        <v>121</v>
      </c>
      <c r="AC436" s="27"/>
    </row>
    <row r="437" spans="1:29" s="139" customFormat="1" ht="13.8">
      <c r="A437" s="133" t="s">
        <v>1245</v>
      </c>
      <c r="B437" s="141" t="s">
        <v>40</v>
      </c>
      <c r="C437" s="135" t="s">
        <v>1248</v>
      </c>
      <c r="D437" s="135">
        <v>1000000281</v>
      </c>
      <c r="E437" s="136" t="s">
        <v>1249</v>
      </c>
      <c r="F437" s="137">
        <v>38435</v>
      </c>
      <c r="G437" s="40" t="str">
        <f t="shared" si="74"/>
        <v>Targeted Dealer</v>
      </c>
      <c r="H437" s="40"/>
      <c r="I437" s="41">
        <v>3000</v>
      </c>
      <c r="J437" s="41">
        <f t="shared" si="75"/>
        <v>3000</v>
      </c>
      <c r="K437" s="43">
        <v>2893.5</v>
      </c>
      <c r="L437" s="43">
        <f t="shared" si="76"/>
        <v>106.5</v>
      </c>
      <c r="M437" s="43">
        <f t="shared" si="77"/>
        <v>96.45</v>
      </c>
      <c r="N437" s="42">
        <v>2813</v>
      </c>
      <c r="O437" s="45" t="str">
        <f t="shared" si="78"/>
        <v>DEC</v>
      </c>
      <c r="P437" s="42">
        <v>2813</v>
      </c>
      <c r="Q437" s="44">
        <f t="shared" si="79"/>
        <v>80.5</v>
      </c>
      <c r="R437" s="45">
        <f t="shared" si="80"/>
        <v>2.8617134731603322E-2</v>
      </c>
      <c r="S437" s="44" t="str">
        <f t="shared" si="81"/>
        <v>GROWTH</v>
      </c>
      <c r="T437" s="43">
        <v>2842.5</v>
      </c>
      <c r="U437" s="46" t="str">
        <f t="shared" si="82"/>
        <v>jAN</v>
      </c>
      <c r="V437" s="42">
        <v>2842.5</v>
      </c>
      <c r="W437" s="47">
        <f t="shared" si="83"/>
        <v>51</v>
      </c>
      <c r="X437" s="48">
        <f t="shared" si="84"/>
        <v>1.7941952506596248E-2</v>
      </c>
      <c r="Y437" s="47" t="str">
        <f t="shared" si="85"/>
        <v>GROWTH</v>
      </c>
      <c r="Z437" s="138">
        <v>0</v>
      </c>
      <c r="AA437" s="133"/>
      <c r="AB437" s="133" t="s">
        <v>1245</v>
      </c>
      <c r="AC437" s="27"/>
    </row>
    <row r="438" spans="1:29" s="139" customFormat="1" ht="13.8">
      <c r="A438" s="138" t="s">
        <v>1245</v>
      </c>
      <c r="B438" s="144" t="s">
        <v>40</v>
      </c>
      <c r="C438" s="144" t="s">
        <v>1331</v>
      </c>
      <c r="D438" s="144">
        <v>1000003989</v>
      </c>
      <c r="E438" s="144" t="s">
        <v>1332</v>
      </c>
      <c r="F438" s="137">
        <v>45443</v>
      </c>
      <c r="G438" s="40" t="str">
        <f t="shared" si="74"/>
        <v>Targeted Dealer</v>
      </c>
      <c r="H438" s="40"/>
      <c r="I438" s="41">
        <v>45</v>
      </c>
      <c r="J438" s="41">
        <f t="shared" si="75"/>
        <v>45</v>
      </c>
      <c r="K438" s="43">
        <v>30</v>
      </c>
      <c r="L438" s="43">
        <f t="shared" si="76"/>
        <v>15</v>
      </c>
      <c r="M438" s="43">
        <f t="shared" si="77"/>
        <v>66.666666666666671</v>
      </c>
      <c r="N438" s="42">
        <v>47</v>
      </c>
      <c r="O438" s="45" t="str">
        <f t="shared" si="78"/>
        <v>DEC</v>
      </c>
      <c r="P438" s="42">
        <v>47</v>
      </c>
      <c r="Q438" s="44">
        <f t="shared" si="79"/>
        <v>-17</v>
      </c>
      <c r="R438" s="45">
        <f t="shared" si="80"/>
        <v>-0.36170212765957444</v>
      </c>
      <c r="S438" s="44" t="str">
        <f t="shared" si="81"/>
        <v>DEGROWTH</v>
      </c>
      <c r="T438" s="43">
        <v>43</v>
      </c>
      <c r="U438" s="46" t="str">
        <f t="shared" si="82"/>
        <v>jAN</v>
      </c>
      <c r="V438" s="42">
        <v>43</v>
      </c>
      <c r="W438" s="47">
        <f t="shared" si="83"/>
        <v>-13</v>
      </c>
      <c r="X438" s="48">
        <f t="shared" si="84"/>
        <v>-0.30232558139534882</v>
      </c>
      <c r="Y438" s="47" t="str">
        <f t="shared" si="85"/>
        <v>DEGROWTH</v>
      </c>
      <c r="Z438" s="138">
        <v>0</v>
      </c>
      <c r="AA438" s="133"/>
      <c r="AB438" s="138" t="s">
        <v>1245</v>
      </c>
      <c r="AC438" s="27"/>
    </row>
    <row r="439" spans="1:29" s="139" customFormat="1" ht="13.8">
      <c r="A439" s="133" t="s">
        <v>1245</v>
      </c>
      <c r="B439" s="141" t="s">
        <v>40</v>
      </c>
      <c r="C439" s="135" t="s">
        <v>1266</v>
      </c>
      <c r="D439" s="135">
        <v>1000000283</v>
      </c>
      <c r="E439" s="136" t="s">
        <v>1267</v>
      </c>
      <c r="F439" s="137">
        <v>41541</v>
      </c>
      <c r="G439" s="40" t="str">
        <f t="shared" si="74"/>
        <v>Targeted Dealer</v>
      </c>
      <c r="H439" s="40"/>
      <c r="I439" s="41">
        <v>1025</v>
      </c>
      <c r="J439" s="41">
        <f t="shared" si="75"/>
        <v>1025</v>
      </c>
      <c r="K439" s="43">
        <v>895.5</v>
      </c>
      <c r="L439" s="43">
        <f t="shared" si="76"/>
        <v>129.5</v>
      </c>
      <c r="M439" s="43">
        <f t="shared" si="77"/>
        <v>87.365853658536579</v>
      </c>
      <c r="N439" s="42">
        <v>1082</v>
      </c>
      <c r="O439" s="45" t="str">
        <f t="shared" si="78"/>
        <v>DEC</v>
      </c>
      <c r="P439" s="42">
        <v>1082</v>
      </c>
      <c r="Q439" s="44">
        <f t="shared" si="79"/>
        <v>-186.5</v>
      </c>
      <c r="R439" s="45">
        <f t="shared" si="80"/>
        <v>-0.172365988909427</v>
      </c>
      <c r="S439" s="44" t="str">
        <f t="shared" si="81"/>
        <v>DEGROWTH</v>
      </c>
      <c r="T439" s="43">
        <v>879.5</v>
      </c>
      <c r="U439" s="46" t="str">
        <f t="shared" si="82"/>
        <v>jAN</v>
      </c>
      <c r="V439" s="42">
        <v>879.5</v>
      </c>
      <c r="W439" s="47">
        <f t="shared" si="83"/>
        <v>16</v>
      </c>
      <c r="X439" s="48">
        <f t="shared" si="84"/>
        <v>1.8192154633314361E-2</v>
      </c>
      <c r="Y439" s="47" t="str">
        <f t="shared" si="85"/>
        <v>GROWTH</v>
      </c>
      <c r="Z439" s="138">
        <v>0</v>
      </c>
      <c r="AA439" s="133"/>
      <c r="AB439" s="133" t="s">
        <v>1245</v>
      </c>
      <c r="AC439" s="27"/>
    </row>
    <row r="440" spans="1:29" s="139" customFormat="1" ht="13.8">
      <c r="A440" s="133" t="s">
        <v>1245</v>
      </c>
      <c r="B440" s="141" t="s">
        <v>40</v>
      </c>
      <c r="C440" s="135" t="s">
        <v>1278</v>
      </c>
      <c r="D440" s="135">
        <v>1000000284</v>
      </c>
      <c r="E440" s="136" t="s">
        <v>1279</v>
      </c>
      <c r="F440" s="137">
        <v>42795</v>
      </c>
      <c r="G440" s="40" t="str">
        <f t="shared" si="74"/>
        <v>Targeted Dealer</v>
      </c>
      <c r="H440" s="40"/>
      <c r="I440" s="41">
        <v>100</v>
      </c>
      <c r="J440" s="41">
        <f t="shared" si="75"/>
        <v>100</v>
      </c>
      <c r="K440" s="43">
        <v>69.5</v>
      </c>
      <c r="L440" s="43">
        <f t="shared" si="76"/>
        <v>30.5</v>
      </c>
      <c r="M440" s="43">
        <f t="shared" si="77"/>
        <v>69.5</v>
      </c>
      <c r="N440" s="42">
        <v>91</v>
      </c>
      <c r="O440" s="45" t="str">
        <f t="shared" si="78"/>
        <v>DEC</v>
      </c>
      <c r="P440" s="42">
        <v>91</v>
      </c>
      <c r="Q440" s="44">
        <f t="shared" si="79"/>
        <v>-21.5</v>
      </c>
      <c r="R440" s="45">
        <f t="shared" si="80"/>
        <v>-0.23626373626373631</v>
      </c>
      <c r="S440" s="44" t="str">
        <f t="shared" si="81"/>
        <v>DEGROWTH</v>
      </c>
      <c r="T440" s="43">
        <v>130</v>
      </c>
      <c r="U440" s="46" t="str">
        <f t="shared" si="82"/>
        <v>jAN</v>
      </c>
      <c r="V440" s="42">
        <v>130</v>
      </c>
      <c r="W440" s="47">
        <f t="shared" si="83"/>
        <v>-60.5</v>
      </c>
      <c r="X440" s="48">
        <f t="shared" si="84"/>
        <v>-0.4653846153846154</v>
      </c>
      <c r="Y440" s="47" t="str">
        <f t="shared" si="85"/>
        <v>DEGROWTH</v>
      </c>
      <c r="Z440" s="138">
        <v>0</v>
      </c>
      <c r="AA440" s="133"/>
      <c r="AB440" s="133" t="s">
        <v>1245</v>
      </c>
      <c r="AC440" s="27"/>
    </row>
    <row r="441" spans="1:29" s="139" customFormat="1" ht="13.8">
      <c r="A441" s="133" t="s">
        <v>1245</v>
      </c>
      <c r="B441" s="141" t="s">
        <v>40</v>
      </c>
      <c r="C441" s="135" t="s">
        <v>1254</v>
      </c>
      <c r="D441" s="135">
        <v>1000000285</v>
      </c>
      <c r="E441" s="136" t="s">
        <v>1255</v>
      </c>
      <c r="F441" s="137">
        <v>39226</v>
      </c>
      <c r="G441" s="40" t="str">
        <f t="shared" si="74"/>
        <v>Targeted Dealer</v>
      </c>
      <c r="H441" s="40"/>
      <c r="I441" s="41">
        <v>220</v>
      </c>
      <c r="J441" s="41">
        <f t="shared" si="75"/>
        <v>220</v>
      </c>
      <c r="K441" s="43">
        <v>167</v>
      </c>
      <c r="L441" s="43">
        <f t="shared" si="76"/>
        <v>53</v>
      </c>
      <c r="M441" s="43">
        <f t="shared" si="77"/>
        <v>75.909090909090907</v>
      </c>
      <c r="N441" s="42">
        <v>155</v>
      </c>
      <c r="O441" s="45" t="str">
        <f t="shared" si="78"/>
        <v>DEC</v>
      </c>
      <c r="P441" s="42">
        <v>155</v>
      </c>
      <c r="Q441" s="44">
        <f t="shared" si="79"/>
        <v>12</v>
      </c>
      <c r="R441" s="45">
        <f t="shared" si="80"/>
        <v>7.7419354838709653E-2</v>
      </c>
      <c r="S441" s="44" t="str">
        <f t="shared" si="81"/>
        <v>GROWTH</v>
      </c>
      <c r="T441" s="43">
        <v>270</v>
      </c>
      <c r="U441" s="46" t="str">
        <f t="shared" si="82"/>
        <v>jAN</v>
      </c>
      <c r="V441" s="42">
        <v>270</v>
      </c>
      <c r="W441" s="47">
        <f t="shared" si="83"/>
        <v>-103</v>
      </c>
      <c r="X441" s="48">
        <f t="shared" si="84"/>
        <v>-0.38148148148148153</v>
      </c>
      <c r="Y441" s="47" t="str">
        <f t="shared" si="85"/>
        <v>DEGROWTH</v>
      </c>
      <c r="Z441" s="138">
        <v>0</v>
      </c>
      <c r="AA441" s="133"/>
      <c r="AB441" s="133" t="s">
        <v>1245</v>
      </c>
      <c r="AC441" s="27"/>
    </row>
    <row r="442" spans="1:29" s="139" customFormat="1" ht="13.8">
      <c r="A442" s="133" t="s">
        <v>1245</v>
      </c>
      <c r="B442" s="141" t="s">
        <v>40</v>
      </c>
      <c r="C442" s="140" t="s">
        <v>1308</v>
      </c>
      <c r="D442" s="135">
        <v>1000003402</v>
      </c>
      <c r="E442" s="140" t="s">
        <v>1309</v>
      </c>
      <c r="F442" s="137">
        <v>44985</v>
      </c>
      <c r="G442" s="40" t="str">
        <f t="shared" si="74"/>
        <v>-</v>
      </c>
      <c r="H442" s="40"/>
      <c r="I442" s="41">
        <v>0</v>
      </c>
      <c r="J442" s="41">
        <f t="shared" si="75"/>
        <v>0</v>
      </c>
      <c r="K442" s="43">
        <v>0</v>
      </c>
      <c r="L442" s="43">
        <f t="shared" si="76"/>
        <v>0</v>
      </c>
      <c r="M442" s="43" t="str">
        <f t="shared" si="77"/>
        <v>-</v>
      </c>
      <c r="N442" s="42">
        <v>0</v>
      </c>
      <c r="O442" s="45" t="str">
        <f t="shared" si="78"/>
        <v>DEC</v>
      </c>
      <c r="P442" s="42">
        <v>0</v>
      </c>
      <c r="Q442" s="44">
        <f t="shared" si="79"/>
        <v>0</v>
      </c>
      <c r="R442" s="45" t="str">
        <f t="shared" si="80"/>
        <v xml:space="preserve"> </v>
      </c>
      <c r="S442" s="44" t="b">
        <f t="shared" si="81"/>
        <v>0</v>
      </c>
      <c r="T442" s="43">
        <v>13</v>
      </c>
      <c r="U442" s="46" t="str">
        <f t="shared" si="82"/>
        <v>jAN</v>
      </c>
      <c r="V442" s="42">
        <v>13</v>
      </c>
      <c r="W442" s="47">
        <f t="shared" si="83"/>
        <v>-13</v>
      </c>
      <c r="X442" s="48">
        <f t="shared" si="84"/>
        <v>-1</v>
      </c>
      <c r="Y442" s="47" t="str">
        <f t="shared" si="85"/>
        <v>DEGROWTH</v>
      </c>
      <c r="Z442" s="138">
        <v>1</v>
      </c>
      <c r="AA442" s="133"/>
      <c r="AB442" s="133" t="s">
        <v>1245</v>
      </c>
      <c r="AC442" s="27"/>
    </row>
    <row r="443" spans="1:29" s="139" customFormat="1" ht="13.8">
      <c r="A443" s="133" t="s">
        <v>1245</v>
      </c>
      <c r="B443" s="141" t="s">
        <v>40</v>
      </c>
      <c r="C443" s="141" t="s">
        <v>1324</v>
      </c>
      <c r="D443" s="141">
        <v>1000003805</v>
      </c>
      <c r="E443" s="141" t="s">
        <v>1309</v>
      </c>
      <c r="F443" s="137">
        <v>45288</v>
      </c>
      <c r="G443" s="40" t="str">
        <f t="shared" si="74"/>
        <v>Targeted Dealer</v>
      </c>
      <c r="H443" s="40"/>
      <c r="I443" s="41">
        <v>40</v>
      </c>
      <c r="J443" s="41">
        <f t="shared" si="75"/>
        <v>40</v>
      </c>
      <c r="K443" s="43">
        <v>12.5</v>
      </c>
      <c r="L443" s="43">
        <f t="shared" si="76"/>
        <v>27.5</v>
      </c>
      <c r="M443" s="43">
        <f t="shared" si="77"/>
        <v>31.25</v>
      </c>
      <c r="N443" s="42">
        <v>25</v>
      </c>
      <c r="O443" s="45" t="str">
        <f t="shared" si="78"/>
        <v>DEC</v>
      </c>
      <c r="P443" s="42">
        <v>25</v>
      </c>
      <c r="Q443" s="44">
        <f t="shared" si="79"/>
        <v>-12.5</v>
      </c>
      <c r="R443" s="45">
        <f t="shared" si="80"/>
        <v>-0.5</v>
      </c>
      <c r="S443" s="44" t="str">
        <f t="shared" si="81"/>
        <v>DEGROWTH</v>
      </c>
      <c r="T443" s="43">
        <v>33</v>
      </c>
      <c r="U443" s="46" t="str">
        <f t="shared" si="82"/>
        <v>jAN</v>
      </c>
      <c r="V443" s="42">
        <v>33</v>
      </c>
      <c r="W443" s="47">
        <f t="shared" si="83"/>
        <v>-20.5</v>
      </c>
      <c r="X443" s="48">
        <f t="shared" si="84"/>
        <v>-0.62121212121212122</v>
      </c>
      <c r="Y443" s="47" t="str">
        <f t="shared" si="85"/>
        <v>DEGROWTH</v>
      </c>
      <c r="Z443" s="138">
        <v>0</v>
      </c>
      <c r="AA443" s="133"/>
      <c r="AB443" s="133" t="s">
        <v>1245</v>
      </c>
      <c r="AC443" s="27"/>
    </row>
    <row r="444" spans="1:29" s="139" customFormat="1" ht="13.8">
      <c r="A444" s="133" t="s">
        <v>1245</v>
      </c>
      <c r="B444" s="141" t="s">
        <v>40</v>
      </c>
      <c r="C444" s="135" t="s">
        <v>1282</v>
      </c>
      <c r="D444" s="135">
        <v>1000000286</v>
      </c>
      <c r="E444" s="136" t="s">
        <v>1283</v>
      </c>
      <c r="F444" s="137">
        <v>43173</v>
      </c>
      <c r="G444" s="40" t="str">
        <f t="shared" si="74"/>
        <v>Targeted Dealer</v>
      </c>
      <c r="H444" s="40"/>
      <c r="I444" s="41">
        <v>135</v>
      </c>
      <c r="J444" s="41">
        <f t="shared" si="75"/>
        <v>135</v>
      </c>
      <c r="K444" s="43">
        <v>143.75</v>
      </c>
      <c r="L444" s="43">
        <f t="shared" si="76"/>
        <v>-8.75</v>
      </c>
      <c r="M444" s="43">
        <f t="shared" si="77"/>
        <v>106.48148148148148</v>
      </c>
      <c r="N444" s="42">
        <v>153.44999999999999</v>
      </c>
      <c r="O444" s="45" t="str">
        <f t="shared" si="78"/>
        <v>DEC</v>
      </c>
      <c r="P444" s="42">
        <v>153.44999999999999</v>
      </c>
      <c r="Q444" s="44">
        <f t="shared" si="79"/>
        <v>-9.6999999999999886</v>
      </c>
      <c r="R444" s="45">
        <f t="shared" si="80"/>
        <v>-6.3212772890192226E-2</v>
      </c>
      <c r="S444" s="44" t="str">
        <f t="shared" si="81"/>
        <v>DEGROWTH</v>
      </c>
      <c r="T444" s="43">
        <v>123.5</v>
      </c>
      <c r="U444" s="46" t="str">
        <f t="shared" si="82"/>
        <v>jAN</v>
      </c>
      <c r="V444" s="42">
        <v>123.5</v>
      </c>
      <c r="W444" s="47">
        <f t="shared" si="83"/>
        <v>20.25</v>
      </c>
      <c r="X444" s="48">
        <f t="shared" si="84"/>
        <v>0.16396761133603244</v>
      </c>
      <c r="Y444" s="47" t="str">
        <f t="shared" si="85"/>
        <v>GROWTH</v>
      </c>
      <c r="Z444" s="138">
        <v>0</v>
      </c>
      <c r="AA444" s="133"/>
      <c r="AB444" s="133" t="s">
        <v>1245</v>
      </c>
      <c r="AC444" s="27"/>
    </row>
    <row r="445" spans="1:29" s="139" customFormat="1" ht="13.8">
      <c r="A445" s="133" t="s">
        <v>1245</v>
      </c>
      <c r="B445" s="141" t="s">
        <v>40</v>
      </c>
      <c r="C445" s="135" t="s">
        <v>1268</v>
      </c>
      <c r="D445" s="135">
        <v>1000000287</v>
      </c>
      <c r="E445" s="136" t="s">
        <v>1269</v>
      </c>
      <c r="F445" s="137">
        <v>41802</v>
      </c>
      <c r="G445" s="40" t="str">
        <f t="shared" si="74"/>
        <v>Targeted Dealer</v>
      </c>
      <c r="H445" s="40"/>
      <c r="I445" s="41">
        <v>135</v>
      </c>
      <c r="J445" s="41">
        <f t="shared" si="75"/>
        <v>135</v>
      </c>
      <c r="K445" s="43">
        <v>191</v>
      </c>
      <c r="L445" s="43">
        <f t="shared" si="76"/>
        <v>-56</v>
      </c>
      <c r="M445" s="43">
        <f t="shared" si="77"/>
        <v>141.48148148148147</v>
      </c>
      <c r="N445" s="42">
        <v>215</v>
      </c>
      <c r="O445" s="45" t="str">
        <f t="shared" si="78"/>
        <v>DEC</v>
      </c>
      <c r="P445" s="42">
        <v>215</v>
      </c>
      <c r="Q445" s="44">
        <f t="shared" si="79"/>
        <v>-24</v>
      </c>
      <c r="R445" s="45">
        <f t="shared" si="80"/>
        <v>-0.11162790697674418</v>
      </c>
      <c r="S445" s="44" t="str">
        <f t="shared" si="81"/>
        <v>DEGROWTH</v>
      </c>
      <c r="T445" s="43">
        <v>122</v>
      </c>
      <c r="U445" s="46" t="str">
        <f t="shared" si="82"/>
        <v>jAN</v>
      </c>
      <c r="V445" s="42">
        <v>122</v>
      </c>
      <c r="W445" s="47">
        <f t="shared" si="83"/>
        <v>69</v>
      </c>
      <c r="X445" s="48">
        <f t="shared" si="84"/>
        <v>0.56557377049180335</v>
      </c>
      <c r="Y445" s="47" t="str">
        <f t="shared" si="85"/>
        <v>GROWTH</v>
      </c>
      <c r="Z445" s="138">
        <v>0</v>
      </c>
      <c r="AA445" s="133"/>
      <c r="AB445" s="133" t="s">
        <v>1245</v>
      </c>
      <c r="AC445" s="27"/>
    </row>
    <row r="446" spans="1:29" s="139" customFormat="1" ht="13.8">
      <c r="A446" s="133" t="s">
        <v>1245</v>
      </c>
      <c r="B446" s="141" t="s">
        <v>40</v>
      </c>
      <c r="C446" s="140" t="s">
        <v>1310</v>
      </c>
      <c r="D446" s="135">
        <v>1000003483</v>
      </c>
      <c r="E446" s="140" t="s">
        <v>1311</v>
      </c>
      <c r="F446" s="137">
        <v>45021</v>
      </c>
      <c r="G446" s="40" t="str">
        <f t="shared" si="74"/>
        <v>Targeted Dealer</v>
      </c>
      <c r="H446" s="40"/>
      <c r="I446" s="41">
        <v>20</v>
      </c>
      <c r="J446" s="41">
        <f t="shared" si="75"/>
        <v>20</v>
      </c>
      <c r="K446" s="43">
        <v>0</v>
      </c>
      <c r="L446" s="43">
        <f t="shared" si="76"/>
        <v>20</v>
      </c>
      <c r="M446" s="43">
        <f t="shared" si="77"/>
        <v>0</v>
      </c>
      <c r="N446" s="42">
        <v>13</v>
      </c>
      <c r="O446" s="45" t="str">
        <f t="shared" si="78"/>
        <v>DEC</v>
      </c>
      <c r="P446" s="42">
        <v>13</v>
      </c>
      <c r="Q446" s="44">
        <f t="shared" si="79"/>
        <v>-13</v>
      </c>
      <c r="R446" s="45">
        <f t="shared" si="80"/>
        <v>-1</v>
      </c>
      <c r="S446" s="44" t="str">
        <f t="shared" si="81"/>
        <v>DEGROWTH</v>
      </c>
      <c r="T446" s="43">
        <v>31</v>
      </c>
      <c r="U446" s="46" t="str">
        <f t="shared" si="82"/>
        <v>jAN</v>
      </c>
      <c r="V446" s="42">
        <v>31</v>
      </c>
      <c r="W446" s="47">
        <f t="shared" si="83"/>
        <v>-31</v>
      </c>
      <c r="X446" s="48">
        <f t="shared" si="84"/>
        <v>-1</v>
      </c>
      <c r="Y446" s="47" t="str">
        <f t="shared" si="85"/>
        <v>DEGROWTH</v>
      </c>
      <c r="Z446" s="138">
        <v>1</v>
      </c>
      <c r="AA446" s="133"/>
      <c r="AB446" s="133" t="s">
        <v>1245</v>
      </c>
      <c r="AC446" s="27"/>
    </row>
    <row r="447" spans="1:29" s="139" customFormat="1" ht="13.8">
      <c r="A447" s="133" t="s">
        <v>1245</v>
      </c>
      <c r="B447" s="141" t="s">
        <v>40</v>
      </c>
      <c r="C447" s="135" t="s">
        <v>1298</v>
      </c>
      <c r="D447" s="135">
        <v>1000002621</v>
      </c>
      <c r="E447" s="136" t="s">
        <v>1299</v>
      </c>
      <c r="F447" s="137">
        <v>44628</v>
      </c>
      <c r="G447" s="40" t="str">
        <f t="shared" si="74"/>
        <v>Targeted Dealer</v>
      </c>
      <c r="H447" s="40"/>
      <c r="I447" s="41">
        <v>125</v>
      </c>
      <c r="J447" s="41">
        <f t="shared" si="75"/>
        <v>125</v>
      </c>
      <c r="K447" s="43">
        <v>112</v>
      </c>
      <c r="L447" s="43">
        <f t="shared" si="76"/>
        <v>13</v>
      </c>
      <c r="M447" s="43">
        <f t="shared" si="77"/>
        <v>89.6</v>
      </c>
      <c r="N447" s="42">
        <v>127</v>
      </c>
      <c r="O447" s="45" t="str">
        <f t="shared" si="78"/>
        <v>DEC</v>
      </c>
      <c r="P447" s="42">
        <v>127</v>
      </c>
      <c r="Q447" s="44">
        <f t="shared" si="79"/>
        <v>-15</v>
      </c>
      <c r="R447" s="45">
        <f t="shared" si="80"/>
        <v>-0.11811023622047245</v>
      </c>
      <c r="S447" s="44" t="str">
        <f t="shared" si="81"/>
        <v>DEGROWTH</v>
      </c>
      <c r="T447" s="43">
        <v>125.5</v>
      </c>
      <c r="U447" s="46" t="str">
        <f t="shared" si="82"/>
        <v>jAN</v>
      </c>
      <c r="V447" s="42">
        <v>125.5</v>
      </c>
      <c r="W447" s="47">
        <f t="shared" si="83"/>
        <v>-13.5</v>
      </c>
      <c r="X447" s="48">
        <f t="shared" si="84"/>
        <v>-0.10756972111553786</v>
      </c>
      <c r="Y447" s="47" t="str">
        <f t="shared" si="85"/>
        <v>DEGROWTH</v>
      </c>
      <c r="Z447" s="138">
        <v>0</v>
      </c>
      <c r="AA447" s="133"/>
      <c r="AB447" s="133" t="s">
        <v>1245</v>
      </c>
      <c r="AC447" s="27"/>
    </row>
    <row r="448" spans="1:29" s="139" customFormat="1" ht="13.8">
      <c r="A448" s="133" t="s">
        <v>1245</v>
      </c>
      <c r="B448" s="141" t="s">
        <v>40</v>
      </c>
      <c r="C448" s="140" t="s">
        <v>1306</v>
      </c>
      <c r="D448" s="135">
        <v>1000003309</v>
      </c>
      <c r="E448" s="140" t="s">
        <v>1307</v>
      </c>
      <c r="F448" s="137">
        <v>44957</v>
      </c>
      <c r="G448" s="40" t="str">
        <f t="shared" si="74"/>
        <v>-</v>
      </c>
      <c r="H448" s="40"/>
      <c r="I448" s="41">
        <v>0</v>
      </c>
      <c r="J448" s="41">
        <f t="shared" si="75"/>
        <v>0</v>
      </c>
      <c r="K448" s="43">
        <v>0</v>
      </c>
      <c r="L448" s="43">
        <f t="shared" si="76"/>
        <v>0</v>
      </c>
      <c r="M448" s="43" t="str">
        <f t="shared" si="77"/>
        <v>-</v>
      </c>
      <c r="N448" s="42">
        <v>0</v>
      </c>
      <c r="O448" s="45" t="str">
        <f t="shared" si="78"/>
        <v>DEC</v>
      </c>
      <c r="P448" s="42">
        <v>0</v>
      </c>
      <c r="Q448" s="44">
        <f t="shared" si="79"/>
        <v>0</v>
      </c>
      <c r="R448" s="45" t="str">
        <f t="shared" si="80"/>
        <v xml:space="preserve"> </v>
      </c>
      <c r="S448" s="44" t="b">
        <f t="shared" si="81"/>
        <v>0</v>
      </c>
      <c r="T448" s="43">
        <v>79</v>
      </c>
      <c r="U448" s="46" t="str">
        <f t="shared" si="82"/>
        <v>jAN</v>
      </c>
      <c r="V448" s="42">
        <v>79</v>
      </c>
      <c r="W448" s="47">
        <f t="shared" si="83"/>
        <v>-79</v>
      </c>
      <c r="X448" s="48">
        <f t="shared" si="84"/>
        <v>-1</v>
      </c>
      <c r="Y448" s="47" t="str">
        <f t="shared" si="85"/>
        <v>DEGROWTH</v>
      </c>
      <c r="Z448" s="138">
        <v>0</v>
      </c>
      <c r="AA448" s="133"/>
      <c r="AB448" s="133" t="s">
        <v>1245</v>
      </c>
      <c r="AC448" s="27"/>
    </row>
    <row r="449" spans="1:29" s="139" customFormat="1" ht="13.8">
      <c r="A449" s="133" t="s">
        <v>1245</v>
      </c>
      <c r="B449" s="141" t="s">
        <v>40</v>
      </c>
      <c r="C449" s="140" t="s">
        <v>1314</v>
      </c>
      <c r="D449" s="135">
        <v>1000003615</v>
      </c>
      <c r="E449" s="140" t="s">
        <v>1315</v>
      </c>
      <c r="F449" s="137">
        <v>45107</v>
      </c>
      <c r="G449" s="40" t="str">
        <f t="shared" ref="G449:G511" si="86">IF(I449&gt;0,"Targeted Dealer","-")</f>
        <v>Targeted Dealer</v>
      </c>
      <c r="H449" s="40"/>
      <c r="I449" s="41">
        <v>41</v>
      </c>
      <c r="J449" s="41">
        <f t="shared" ref="J449:J511" si="87">I449/$J$1*($J$1-$E$1)</f>
        <v>41</v>
      </c>
      <c r="K449" s="43">
        <v>39</v>
      </c>
      <c r="L449" s="43">
        <f t="shared" ref="L449:L511" si="88">I449-K449</f>
        <v>2</v>
      </c>
      <c r="M449" s="43">
        <f t="shared" ref="M449:M511" si="89">IFERROR((K449/J449%),"-")</f>
        <v>95.121951219512198</v>
      </c>
      <c r="N449" s="42">
        <v>37</v>
      </c>
      <c r="O449" s="45" t="str">
        <f t="shared" ref="O449:O511" si="90">IF(F449&lt;=$P$2,"DEC","")</f>
        <v>DEC</v>
      </c>
      <c r="P449" s="42">
        <v>37</v>
      </c>
      <c r="Q449" s="44">
        <f t="shared" ref="Q449:Q511" si="91">K449-P449</f>
        <v>2</v>
      </c>
      <c r="R449" s="45">
        <f t="shared" ref="R449:R511" si="92">IFERROR(IF(O449="Dec",(K449/P449-1))," ")</f>
        <v>5.4054054054053946E-2</v>
      </c>
      <c r="S449" s="44" t="str">
        <f t="shared" ref="S449:S511" si="93">IF(N449&gt;0,IF(O449="","-",IF(R449&lt;0%,"DEGROWTH","GROWTH")))</f>
        <v>GROWTH</v>
      </c>
      <c r="T449" s="43">
        <v>58.5</v>
      </c>
      <c r="U449" s="46" t="str">
        <f t="shared" ref="U449:U511" si="94">IF(F449&lt;=$V$2,"jAN","")</f>
        <v>jAN</v>
      </c>
      <c r="V449" s="42">
        <v>58.5</v>
      </c>
      <c r="W449" s="47">
        <f t="shared" ref="W449:W511" si="95">K449-V449</f>
        <v>-19.5</v>
      </c>
      <c r="X449" s="48">
        <f t="shared" ref="X449:X511" si="96">IFERROR(IF(U449="Jan",(K449/V449-1)),0)</f>
        <v>-0.33333333333333337</v>
      </c>
      <c r="Y449" s="47" t="str">
        <f t="shared" ref="Y449:Y511" si="97">IF(T449&gt;0,IF(U449="","-",IF(X449&lt;0%,"DEGROWTH","GROWTH")))</f>
        <v>DEGROWTH</v>
      </c>
      <c r="Z449" s="138">
        <v>0</v>
      </c>
      <c r="AA449" s="133"/>
      <c r="AB449" s="133" t="s">
        <v>1245</v>
      </c>
      <c r="AC449" s="27"/>
    </row>
    <row r="450" spans="1:29" s="139" customFormat="1" ht="13.8">
      <c r="A450" s="133" t="s">
        <v>1245</v>
      </c>
      <c r="B450" s="141" t="s">
        <v>40</v>
      </c>
      <c r="C450" s="141" t="s">
        <v>1320</v>
      </c>
      <c r="D450" s="141">
        <v>1000003799</v>
      </c>
      <c r="E450" s="141" t="s">
        <v>1321</v>
      </c>
      <c r="F450" s="137">
        <v>45283</v>
      </c>
      <c r="G450" s="40" t="str">
        <f t="shared" si="86"/>
        <v>Targeted Dealer</v>
      </c>
      <c r="H450" s="40"/>
      <c r="I450" s="41">
        <v>80</v>
      </c>
      <c r="J450" s="41">
        <f t="shared" si="87"/>
        <v>80</v>
      </c>
      <c r="K450" s="43">
        <v>13</v>
      </c>
      <c r="L450" s="43">
        <f t="shared" si="88"/>
        <v>67</v>
      </c>
      <c r="M450" s="43">
        <f t="shared" si="89"/>
        <v>16.25</v>
      </c>
      <c r="N450" s="42">
        <v>25</v>
      </c>
      <c r="O450" s="45" t="str">
        <f t="shared" si="90"/>
        <v>DEC</v>
      </c>
      <c r="P450" s="42">
        <v>25</v>
      </c>
      <c r="Q450" s="44">
        <f t="shared" si="91"/>
        <v>-12</v>
      </c>
      <c r="R450" s="45">
        <f t="shared" si="92"/>
        <v>-0.48</v>
      </c>
      <c r="S450" s="44" t="str">
        <f t="shared" si="93"/>
        <v>DEGROWTH</v>
      </c>
      <c r="T450" s="43">
        <v>149.5</v>
      </c>
      <c r="U450" s="46" t="str">
        <f t="shared" si="94"/>
        <v>jAN</v>
      </c>
      <c r="V450" s="42">
        <v>149.5</v>
      </c>
      <c r="W450" s="47">
        <f t="shared" si="95"/>
        <v>-136.5</v>
      </c>
      <c r="X450" s="48">
        <f t="shared" si="96"/>
        <v>-0.91304347826086962</v>
      </c>
      <c r="Y450" s="47" t="str">
        <f t="shared" si="97"/>
        <v>DEGROWTH</v>
      </c>
      <c r="Z450" s="138">
        <v>0</v>
      </c>
      <c r="AA450" s="133"/>
      <c r="AB450" s="133" t="s">
        <v>1245</v>
      </c>
      <c r="AC450" s="27"/>
    </row>
    <row r="451" spans="1:29" s="139" customFormat="1" ht="13.8">
      <c r="A451" s="138" t="s">
        <v>1245</v>
      </c>
      <c r="B451" s="144" t="s">
        <v>40</v>
      </c>
      <c r="C451" s="144" t="s">
        <v>1327</v>
      </c>
      <c r="D451" s="144">
        <v>1000003846</v>
      </c>
      <c r="E451" s="144" t="s">
        <v>1328</v>
      </c>
      <c r="F451" s="145">
        <v>45322</v>
      </c>
      <c r="G451" s="40" t="str">
        <f t="shared" si="86"/>
        <v>Targeted Dealer</v>
      </c>
      <c r="H451" s="40"/>
      <c r="I451" s="41">
        <v>150</v>
      </c>
      <c r="J451" s="41">
        <f t="shared" si="87"/>
        <v>150</v>
      </c>
      <c r="K451" s="43">
        <v>286</v>
      </c>
      <c r="L451" s="43">
        <f t="shared" si="88"/>
        <v>-136</v>
      </c>
      <c r="M451" s="43">
        <f t="shared" si="89"/>
        <v>190.66666666666666</v>
      </c>
      <c r="N451" s="42">
        <v>194.5</v>
      </c>
      <c r="O451" s="45" t="str">
        <f t="shared" si="90"/>
        <v>DEC</v>
      </c>
      <c r="P451" s="42">
        <v>194.5</v>
      </c>
      <c r="Q451" s="44">
        <f t="shared" si="91"/>
        <v>91.5</v>
      </c>
      <c r="R451" s="45">
        <f t="shared" si="92"/>
        <v>0.47043701799485871</v>
      </c>
      <c r="S451" s="44" t="str">
        <f t="shared" si="93"/>
        <v>GROWTH</v>
      </c>
      <c r="T451" s="43">
        <v>130</v>
      </c>
      <c r="U451" s="46" t="str">
        <f t="shared" si="94"/>
        <v>jAN</v>
      </c>
      <c r="V451" s="42">
        <v>130</v>
      </c>
      <c r="W451" s="47">
        <f t="shared" si="95"/>
        <v>156</v>
      </c>
      <c r="X451" s="48">
        <f t="shared" si="96"/>
        <v>1.2000000000000002</v>
      </c>
      <c r="Y451" s="47" t="str">
        <f t="shared" si="97"/>
        <v>GROWTH</v>
      </c>
      <c r="Z451" s="138">
        <v>0</v>
      </c>
      <c r="AA451" s="133"/>
      <c r="AB451" s="138" t="s">
        <v>1245</v>
      </c>
      <c r="AC451" s="27"/>
    </row>
    <row r="452" spans="1:29" s="139" customFormat="1" ht="13.8">
      <c r="A452" s="133" t="s">
        <v>1245</v>
      </c>
      <c r="B452" s="141" t="s">
        <v>40</v>
      </c>
      <c r="C452" s="135" t="s">
        <v>1256</v>
      </c>
      <c r="D452" s="135">
        <v>1000000288</v>
      </c>
      <c r="E452" s="136" t="s">
        <v>1257</v>
      </c>
      <c r="F452" s="137">
        <v>39398</v>
      </c>
      <c r="G452" s="40" t="str">
        <f t="shared" si="86"/>
        <v>Targeted Dealer</v>
      </c>
      <c r="H452" s="40"/>
      <c r="I452" s="41">
        <v>80</v>
      </c>
      <c r="J452" s="41">
        <f t="shared" si="87"/>
        <v>80</v>
      </c>
      <c r="K452" s="43">
        <v>103.5</v>
      </c>
      <c r="L452" s="43">
        <f t="shared" si="88"/>
        <v>-23.5</v>
      </c>
      <c r="M452" s="43">
        <f t="shared" si="89"/>
        <v>129.375</v>
      </c>
      <c r="N452" s="42">
        <v>126.5</v>
      </c>
      <c r="O452" s="45" t="str">
        <f t="shared" si="90"/>
        <v>DEC</v>
      </c>
      <c r="P452" s="42">
        <v>126.5</v>
      </c>
      <c r="Q452" s="44">
        <f t="shared" si="91"/>
        <v>-23</v>
      </c>
      <c r="R452" s="45">
        <f t="shared" si="92"/>
        <v>-0.18181818181818177</v>
      </c>
      <c r="S452" s="44" t="str">
        <f t="shared" si="93"/>
        <v>DEGROWTH</v>
      </c>
      <c r="T452" s="43">
        <v>39</v>
      </c>
      <c r="U452" s="46" t="str">
        <f t="shared" si="94"/>
        <v>jAN</v>
      </c>
      <c r="V452" s="42">
        <v>39</v>
      </c>
      <c r="W452" s="47">
        <f t="shared" si="95"/>
        <v>64.5</v>
      </c>
      <c r="X452" s="48">
        <f t="shared" si="96"/>
        <v>1.6538461538461537</v>
      </c>
      <c r="Y452" s="47" t="str">
        <f t="shared" si="97"/>
        <v>GROWTH</v>
      </c>
      <c r="Z452" s="138">
        <v>0</v>
      </c>
      <c r="AA452" s="133"/>
      <c r="AB452" s="133" t="s">
        <v>1245</v>
      </c>
      <c r="AC452" s="27"/>
    </row>
    <row r="453" spans="1:29" s="139" customFormat="1" ht="13.8">
      <c r="A453" s="133" t="s">
        <v>1245</v>
      </c>
      <c r="B453" s="141" t="s">
        <v>40</v>
      </c>
      <c r="C453" s="135" t="s">
        <v>1288</v>
      </c>
      <c r="D453" s="135">
        <v>1000000290</v>
      </c>
      <c r="E453" s="136" t="s">
        <v>1289</v>
      </c>
      <c r="F453" s="137">
        <v>43540</v>
      </c>
      <c r="G453" s="40" t="str">
        <f t="shared" si="86"/>
        <v>Targeted Dealer</v>
      </c>
      <c r="H453" s="40"/>
      <c r="I453" s="41">
        <v>15</v>
      </c>
      <c r="J453" s="41">
        <f t="shared" si="87"/>
        <v>15</v>
      </c>
      <c r="K453" s="43">
        <v>11</v>
      </c>
      <c r="L453" s="43">
        <f t="shared" si="88"/>
        <v>4</v>
      </c>
      <c r="M453" s="43">
        <f t="shared" si="89"/>
        <v>73.333333333333343</v>
      </c>
      <c r="N453" s="42">
        <v>3.5</v>
      </c>
      <c r="O453" s="45" t="str">
        <f t="shared" si="90"/>
        <v>DEC</v>
      </c>
      <c r="P453" s="42">
        <v>3.5</v>
      </c>
      <c r="Q453" s="44">
        <f t="shared" si="91"/>
        <v>7.5</v>
      </c>
      <c r="R453" s="45">
        <f t="shared" si="92"/>
        <v>2.1428571428571428</v>
      </c>
      <c r="S453" s="44" t="str">
        <f t="shared" si="93"/>
        <v>GROWTH</v>
      </c>
      <c r="T453" s="43">
        <v>3.5</v>
      </c>
      <c r="U453" s="46" t="str">
        <f t="shared" si="94"/>
        <v>jAN</v>
      </c>
      <c r="V453" s="42">
        <v>3.5</v>
      </c>
      <c r="W453" s="47">
        <f t="shared" si="95"/>
        <v>7.5</v>
      </c>
      <c r="X453" s="48">
        <f t="shared" si="96"/>
        <v>2.1428571428571428</v>
      </c>
      <c r="Y453" s="47" t="str">
        <f t="shared" si="97"/>
        <v>GROWTH</v>
      </c>
      <c r="Z453" s="138">
        <v>0</v>
      </c>
      <c r="AA453" s="133"/>
      <c r="AB453" s="133" t="s">
        <v>1245</v>
      </c>
      <c r="AC453" s="27"/>
    </row>
    <row r="454" spans="1:29" s="139" customFormat="1" ht="13.8">
      <c r="A454" s="133" t="s">
        <v>1245</v>
      </c>
      <c r="B454" s="141" t="s">
        <v>40</v>
      </c>
      <c r="C454" s="141" t="s">
        <v>1325</v>
      </c>
      <c r="D454" s="141">
        <v>1000003815</v>
      </c>
      <c r="E454" s="141" t="s">
        <v>1326</v>
      </c>
      <c r="F454" s="143">
        <v>45291</v>
      </c>
      <c r="G454" s="40" t="str">
        <f t="shared" si="86"/>
        <v>Targeted Dealer</v>
      </c>
      <c r="H454" s="40"/>
      <c r="I454" s="41">
        <v>250</v>
      </c>
      <c r="J454" s="41">
        <f t="shared" si="87"/>
        <v>250</v>
      </c>
      <c r="K454" s="43">
        <v>363</v>
      </c>
      <c r="L454" s="43">
        <f t="shared" si="88"/>
        <v>-113</v>
      </c>
      <c r="M454" s="43">
        <f t="shared" si="89"/>
        <v>145.19999999999999</v>
      </c>
      <c r="N454" s="42">
        <v>258</v>
      </c>
      <c r="O454" s="45" t="str">
        <f t="shared" si="90"/>
        <v>DEC</v>
      </c>
      <c r="P454" s="42">
        <v>258</v>
      </c>
      <c r="Q454" s="44">
        <f t="shared" si="91"/>
        <v>105</v>
      </c>
      <c r="R454" s="45">
        <f t="shared" si="92"/>
        <v>0.40697674418604657</v>
      </c>
      <c r="S454" s="44" t="str">
        <f t="shared" si="93"/>
        <v>GROWTH</v>
      </c>
      <c r="T454" s="43">
        <v>281</v>
      </c>
      <c r="U454" s="46" t="str">
        <f t="shared" si="94"/>
        <v>jAN</v>
      </c>
      <c r="V454" s="42">
        <v>281</v>
      </c>
      <c r="W454" s="47">
        <f t="shared" si="95"/>
        <v>82</v>
      </c>
      <c r="X454" s="48">
        <f t="shared" si="96"/>
        <v>0.29181494661921703</v>
      </c>
      <c r="Y454" s="47" t="str">
        <f t="shared" si="97"/>
        <v>GROWTH</v>
      </c>
      <c r="Z454" s="138">
        <v>0</v>
      </c>
      <c r="AA454" s="133"/>
      <c r="AB454" s="133" t="s">
        <v>1245</v>
      </c>
      <c r="AC454" s="27"/>
    </row>
    <row r="455" spans="1:29" s="139" customFormat="1" ht="13.8">
      <c r="A455" s="133" t="s">
        <v>1245</v>
      </c>
      <c r="B455" s="141" t="s">
        <v>40</v>
      </c>
      <c r="C455" s="140" t="s">
        <v>1260</v>
      </c>
      <c r="D455" s="135">
        <v>1000000291</v>
      </c>
      <c r="E455" s="136" t="s">
        <v>1261</v>
      </c>
      <c r="F455" s="137">
        <v>41097</v>
      </c>
      <c r="G455" s="40" t="str">
        <f t="shared" si="86"/>
        <v>Targeted Dealer</v>
      </c>
      <c r="H455" s="40"/>
      <c r="I455" s="41">
        <v>25</v>
      </c>
      <c r="J455" s="41">
        <f t="shared" si="87"/>
        <v>25</v>
      </c>
      <c r="K455" s="43">
        <v>21</v>
      </c>
      <c r="L455" s="43">
        <f t="shared" si="88"/>
        <v>4</v>
      </c>
      <c r="M455" s="43">
        <f t="shared" si="89"/>
        <v>84</v>
      </c>
      <c r="N455" s="42">
        <v>40.5</v>
      </c>
      <c r="O455" s="45" t="str">
        <f t="shared" si="90"/>
        <v>DEC</v>
      </c>
      <c r="P455" s="42">
        <v>40.5</v>
      </c>
      <c r="Q455" s="44">
        <f t="shared" si="91"/>
        <v>-19.5</v>
      </c>
      <c r="R455" s="45">
        <f t="shared" si="92"/>
        <v>-0.48148148148148151</v>
      </c>
      <c r="S455" s="44" t="str">
        <f t="shared" si="93"/>
        <v>DEGROWTH</v>
      </c>
      <c r="T455" s="43">
        <v>0</v>
      </c>
      <c r="U455" s="46" t="str">
        <f t="shared" si="94"/>
        <v>jAN</v>
      </c>
      <c r="V455" s="42">
        <v>0</v>
      </c>
      <c r="W455" s="47">
        <f t="shared" si="95"/>
        <v>21</v>
      </c>
      <c r="X455" s="48">
        <f t="shared" si="96"/>
        <v>0</v>
      </c>
      <c r="Y455" s="47" t="b">
        <f t="shared" si="97"/>
        <v>0</v>
      </c>
      <c r="Z455" s="138">
        <v>0</v>
      </c>
      <c r="AA455" s="133"/>
      <c r="AB455" s="133" t="s">
        <v>1245</v>
      </c>
      <c r="AC455" s="27"/>
    </row>
    <row r="456" spans="1:29" s="139" customFormat="1" ht="13.8">
      <c r="A456" s="133" t="s">
        <v>1245</v>
      </c>
      <c r="B456" s="141" t="s">
        <v>40</v>
      </c>
      <c r="C456" s="135" t="s">
        <v>1300</v>
      </c>
      <c r="D456" s="135">
        <v>1000002763</v>
      </c>
      <c r="E456" s="136" t="s">
        <v>1301</v>
      </c>
      <c r="F456" s="137">
        <v>44711</v>
      </c>
      <c r="G456" s="40" t="str">
        <f t="shared" si="86"/>
        <v>Targeted Dealer</v>
      </c>
      <c r="H456" s="40"/>
      <c r="I456" s="41">
        <v>100</v>
      </c>
      <c r="J456" s="41">
        <f t="shared" si="87"/>
        <v>100</v>
      </c>
      <c r="K456" s="43">
        <v>55.5</v>
      </c>
      <c r="L456" s="43">
        <f t="shared" si="88"/>
        <v>44.5</v>
      </c>
      <c r="M456" s="43">
        <f t="shared" si="89"/>
        <v>55.5</v>
      </c>
      <c r="N456" s="42">
        <v>71.75</v>
      </c>
      <c r="O456" s="45" t="str">
        <f t="shared" si="90"/>
        <v>DEC</v>
      </c>
      <c r="P456" s="42">
        <v>71.75</v>
      </c>
      <c r="Q456" s="44">
        <f t="shared" si="91"/>
        <v>-16.25</v>
      </c>
      <c r="R456" s="45">
        <f t="shared" si="92"/>
        <v>-0.22648083623693382</v>
      </c>
      <c r="S456" s="44" t="str">
        <f t="shared" si="93"/>
        <v>DEGROWTH</v>
      </c>
      <c r="T456" s="43">
        <v>86.5</v>
      </c>
      <c r="U456" s="46" t="str">
        <f t="shared" si="94"/>
        <v>jAN</v>
      </c>
      <c r="V456" s="42">
        <v>86.5</v>
      </c>
      <c r="W456" s="47">
        <f t="shared" si="95"/>
        <v>-31</v>
      </c>
      <c r="X456" s="48">
        <f t="shared" si="96"/>
        <v>-0.35838150289017345</v>
      </c>
      <c r="Y456" s="47" t="str">
        <f t="shared" si="97"/>
        <v>DEGROWTH</v>
      </c>
      <c r="Z456" s="138">
        <v>0</v>
      </c>
      <c r="AA456" s="133"/>
      <c r="AB456" s="133" t="s">
        <v>1245</v>
      </c>
      <c r="AC456" s="27"/>
    </row>
    <row r="457" spans="1:29" s="139" customFormat="1" ht="13.8">
      <c r="A457" s="138" t="s">
        <v>1245</v>
      </c>
      <c r="B457" s="144" t="s">
        <v>40</v>
      </c>
      <c r="C457" s="144" t="s">
        <v>1329</v>
      </c>
      <c r="D457" s="144">
        <v>1000003975</v>
      </c>
      <c r="E457" s="144" t="s">
        <v>1330</v>
      </c>
      <c r="F457" s="137">
        <v>45430</v>
      </c>
      <c r="G457" s="40" t="str">
        <f t="shared" si="86"/>
        <v>Targeted Dealer</v>
      </c>
      <c r="H457" s="40"/>
      <c r="I457" s="41">
        <v>35</v>
      </c>
      <c r="J457" s="41">
        <f t="shared" si="87"/>
        <v>35</v>
      </c>
      <c r="K457" s="43">
        <v>46</v>
      </c>
      <c r="L457" s="43">
        <f t="shared" si="88"/>
        <v>-11</v>
      </c>
      <c r="M457" s="43">
        <f t="shared" si="89"/>
        <v>131.42857142857144</v>
      </c>
      <c r="N457" s="42">
        <v>51</v>
      </c>
      <c r="O457" s="45" t="str">
        <f t="shared" si="90"/>
        <v>DEC</v>
      </c>
      <c r="P457" s="42">
        <v>51</v>
      </c>
      <c r="Q457" s="44">
        <f t="shared" si="91"/>
        <v>-5</v>
      </c>
      <c r="R457" s="45">
        <f t="shared" si="92"/>
        <v>-9.8039215686274495E-2</v>
      </c>
      <c r="S457" s="44" t="str">
        <f t="shared" si="93"/>
        <v>DEGROWTH</v>
      </c>
      <c r="T457" s="43">
        <v>25.5</v>
      </c>
      <c r="U457" s="46" t="str">
        <f t="shared" si="94"/>
        <v>jAN</v>
      </c>
      <c r="V457" s="42">
        <v>25.5</v>
      </c>
      <c r="W457" s="47">
        <f t="shared" si="95"/>
        <v>20.5</v>
      </c>
      <c r="X457" s="48">
        <f t="shared" si="96"/>
        <v>0.80392156862745101</v>
      </c>
      <c r="Y457" s="47" t="str">
        <f t="shared" si="97"/>
        <v>GROWTH</v>
      </c>
      <c r="Z457" s="138">
        <v>0</v>
      </c>
      <c r="AA457" s="133"/>
      <c r="AB457" s="138" t="s">
        <v>1245</v>
      </c>
      <c r="AC457" s="27"/>
    </row>
    <row r="458" spans="1:29" s="139" customFormat="1" ht="13.8">
      <c r="A458" s="133" t="s">
        <v>1245</v>
      </c>
      <c r="B458" s="141" t="s">
        <v>40</v>
      </c>
      <c r="C458" s="140" t="s">
        <v>1316</v>
      </c>
      <c r="D458" s="135">
        <v>1000003642</v>
      </c>
      <c r="E458" s="140" t="s">
        <v>1317</v>
      </c>
      <c r="F458" s="137">
        <v>45118</v>
      </c>
      <c r="G458" s="40" t="str">
        <f t="shared" si="86"/>
        <v>Targeted Dealer</v>
      </c>
      <c r="H458" s="40"/>
      <c r="I458" s="41">
        <v>180</v>
      </c>
      <c r="J458" s="41">
        <f t="shared" si="87"/>
        <v>180</v>
      </c>
      <c r="K458" s="43">
        <v>221</v>
      </c>
      <c r="L458" s="43">
        <f t="shared" si="88"/>
        <v>-41</v>
      </c>
      <c r="M458" s="43">
        <f t="shared" si="89"/>
        <v>122.77777777777777</v>
      </c>
      <c r="N458" s="42">
        <v>182</v>
      </c>
      <c r="O458" s="45" t="str">
        <f t="shared" si="90"/>
        <v>DEC</v>
      </c>
      <c r="P458" s="42">
        <v>182</v>
      </c>
      <c r="Q458" s="44">
        <f t="shared" si="91"/>
        <v>39</v>
      </c>
      <c r="R458" s="45">
        <f t="shared" si="92"/>
        <v>0.21428571428571419</v>
      </c>
      <c r="S458" s="44" t="str">
        <f t="shared" si="93"/>
        <v>GROWTH</v>
      </c>
      <c r="T458" s="43">
        <v>140.5</v>
      </c>
      <c r="U458" s="46" t="str">
        <f t="shared" si="94"/>
        <v>jAN</v>
      </c>
      <c r="V458" s="42">
        <v>140.5</v>
      </c>
      <c r="W458" s="47">
        <f t="shared" si="95"/>
        <v>80.5</v>
      </c>
      <c r="X458" s="48">
        <f t="shared" si="96"/>
        <v>0.57295373665480431</v>
      </c>
      <c r="Y458" s="47" t="str">
        <f t="shared" si="97"/>
        <v>GROWTH</v>
      </c>
      <c r="Z458" s="138">
        <v>0</v>
      </c>
      <c r="AA458" s="133"/>
      <c r="AB458" s="133" t="s">
        <v>1245</v>
      </c>
      <c r="AC458" s="27"/>
    </row>
    <row r="459" spans="1:29" s="139" customFormat="1" ht="13.8">
      <c r="A459" s="133" t="s">
        <v>1245</v>
      </c>
      <c r="B459" s="141" t="s">
        <v>40</v>
      </c>
      <c r="C459" s="135" t="s">
        <v>1252</v>
      </c>
      <c r="D459" s="135">
        <v>1000000292</v>
      </c>
      <c r="E459" s="136" t="s">
        <v>1253</v>
      </c>
      <c r="F459" s="137">
        <v>38941</v>
      </c>
      <c r="G459" s="40" t="str">
        <f t="shared" si="86"/>
        <v>Targeted Dealer</v>
      </c>
      <c r="H459" s="40"/>
      <c r="I459" s="41">
        <v>1100</v>
      </c>
      <c r="J459" s="41">
        <f t="shared" si="87"/>
        <v>1100</v>
      </c>
      <c r="K459" s="43">
        <v>844.5</v>
      </c>
      <c r="L459" s="43">
        <f t="shared" si="88"/>
        <v>255.5</v>
      </c>
      <c r="M459" s="43">
        <f t="shared" si="89"/>
        <v>76.772727272727266</v>
      </c>
      <c r="N459" s="42">
        <v>867</v>
      </c>
      <c r="O459" s="45" t="str">
        <f t="shared" si="90"/>
        <v>DEC</v>
      </c>
      <c r="P459" s="42">
        <v>867</v>
      </c>
      <c r="Q459" s="44">
        <f t="shared" si="91"/>
        <v>-22.5</v>
      </c>
      <c r="R459" s="45">
        <f t="shared" si="92"/>
        <v>-2.5951557093425559E-2</v>
      </c>
      <c r="S459" s="44" t="str">
        <f t="shared" si="93"/>
        <v>DEGROWTH</v>
      </c>
      <c r="T459" s="43">
        <v>851.5</v>
      </c>
      <c r="U459" s="46" t="str">
        <f t="shared" si="94"/>
        <v>jAN</v>
      </c>
      <c r="V459" s="42">
        <v>851.5</v>
      </c>
      <c r="W459" s="47">
        <f t="shared" si="95"/>
        <v>-7</v>
      </c>
      <c r="X459" s="48">
        <f t="shared" si="96"/>
        <v>-8.2207868467409906E-3</v>
      </c>
      <c r="Y459" s="47" t="str">
        <f t="shared" si="97"/>
        <v>DEGROWTH</v>
      </c>
      <c r="Z459" s="138">
        <v>0</v>
      </c>
      <c r="AA459" s="133"/>
      <c r="AB459" s="133" t="s">
        <v>1245</v>
      </c>
      <c r="AC459" s="27"/>
    </row>
    <row r="460" spans="1:29" s="139" customFormat="1" ht="13.8">
      <c r="A460" s="133" t="s">
        <v>1245</v>
      </c>
      <c r="B460" s="141" t="s">
        <v>40</v>
      </c>
      <c r="C460" s="140" t="s">
        <v>1304</v>
      </c>
      <c r="D460" s="135">
        <v>1000003294</v>
      </c>
      <c r="E460" s="140" t="s">
        <v>1305</v>
      </c>
      <c r="F460" s="137">
        <v>44953</v>
      </c>
      <c r="G460" s="40" t="str">
        <f t="shared" si="86"/>
        <v>Targeted Dealer</v>
      </c>
      <c r="H460" s="40"/>
      <c r="I460" s="41">
        <v>150</v>
      </c>
      <c r="J460" s="41">
        <f t="shared" si="87"/>
        <v>150</v>
      </c>
      <c r="K460" s="43">
        <v>166</v>
      </c>
      <c r="L460" s="43">
        <f t="shared" si="88"/>
        <v>-16</v>
      </c>
      <c r="M460" s="43">
        <f t="shared" si="89"/>
        <v>110.66666666666667</v>
      </c>
      <c r="N460" s="42">
        <v>169</v>
      </c>
      <c r="O460" s="45" t="str">
        <f t="shared" si="90"/>
        <v>DEC</v>
      </c>
      <c r="P460" s="42">
        <v>169</v>
      </c>
      <c r="Q460" s="44">
        <f t="shared" si="91"/>
        <v>-3</v>
      </c>
      <c r="R460" s="45">
        <f t="shared" si="92"/>
        <v>-1.7751479289940808E-2</v>
      </c>
      <c r="S460" s="44" t="str">
        <f t="shared" si="93"/>
        <v>DEGROWTH</v>
      </c>
      <c r="T460" s="43">
        <v>179.5</v>
      </c>
      <c r="U460" s="46" t="str">
        <f t="shared" si="94"/>
        <v>jAN</v>
      </c>
      <c r="V460" s="42">
        <v>179.5</v>
      </c>
      <c r="W460" s="47">
        <f t="shared" si="95"/>
        <v>-13.5</v>
      </c>
      <c r="X460" s="48">
        <f t="shared" si="96"/>
        <v>-7.5208913649025044E-2</v>
      </c>
      <c r="Y460" s="47" t="str">
        <f t="shared" si="97"/>
        <v>DEGROWTH</v>
      </c>
      <c r="Z460" s="138">
        <v>0</v>
      </c>
      <c r="AA460" s="133"/>
      <c r="AB460" s="133" t="s">
        <v>1245</v>
      </c>
      <c r="AC460" s="27"/>
    </row>
    <row r="461" spans="1:29" s="139" customFormat="1" ht="13.8">
      <c r="A461" s="133" t="s">
        <v>1245</v>
      </c>
      <c r="B461" s="141" t="s">
        <v>40</v>
      </c>
      <c r="C461" s="135" t="s">
        <v>1274</v>
      </c>
      <c r="D461" s="135">
        <v>1000000294</v>
      </c>
      <c r="E461" s="136" t="s">
        <v>1275</v>
      </c>
      <c r="F461" s="137">
        <v>42762</v>
      </c>
      <c r="G461" s="40" t="str">
        <f t="shared" si="86"/>
        <v>Targeted Dealer</v>
      </c>
      <c r="H461" s="40"/>
      <c r="I461" s="41">
        <v>550</v>
      </c>
      <c r="J461" s="41">
        <f t="shared" si="87"/>
        <v>550</v>
      </c>
      <c r="K461" s="43">
        <v>151.5</v>
      </c>
      <c r="L461" s="43">
        <f t="shared" si="88"/>
        <v>398.5</v>
      </c>
      <c r="M461" s="43">
        <f t="shared" si="89"/>
        <v>27.545454545454547</v>
      </c>
      <c r="N461" s="42">
        <v>405.5</v>
      </c>
      <c r="O461" s="45" t="str">
        <f t="shared" si="90"/>
        <v>DEC</v>
      </c>
      <c r="P461" s="42">
        <v>405.5</v>
      </c>
      <c r="Q461" s="44">
        <f t="shared" si="91"/>
        <v>-254</v>
      </c>
      <c r="R461" s="45">
        <f t="shared" si="92"/>
        <v>-0.62638717632552399</v>
      </c>
      <c r="S461" s="44" t="str">
        <f t="shared" si="93"/>
        <v>DEGROWTH</v>
      </c>
      <c r="T461" s="43">
        <v>451.45</v>
      </c>
      <c r="U461" s="46" t="str">
        <f t="shared" si="94"/>
        <v>jAN</v>
      </c>
      <c r="V461" s="42">
        <v>451.45</v>
      </c>
      <c r="W461" s="47">
        <f t="shared" si="95"/>
        <v>-299.95</v>
      </c>
      <c r="X461" s="48">
        <f t="shared" si="96"/>
        <v>-0.66441466386089265</v>
      </c>
      <c r="Y461" s="47" t="str">
        <f t="shared" si="97"/>
        <v>DEGROWTH</v>
      </c>
      <c r="Z461" s="138">
        <v>0</v>
      </c>
      <c r="AA461" s="133"/>
      <c r="AB461" s="133" t="s">
        <v>1245</v>
      </c>
      <c r="AC461" s="27"/>
    </row>
    <row r="462" spans="1:29" s="139" customFormat="1" ht="13.8">
      <c r="A462" s="133" t="s">
        <v>1245</v>
      </c>
      <c r="B462" s="141" t="s">
        <v>40</v>
      </c>
      <c r="C462" s="141" t="s">
        <v>1322</v>
      </c>
      <c r="D462" s="141">
        <v>1000003802</v>
      </c>
      <c r="E462" s="141" t="s">
        <v>1323</v>
      </c>
      <c r="F462" s="137">
        <v>45283</v>
      </c>
      <c r="G462" s="40" t="str">
        <f t="shared" si="86"/>
        <v>Targeted Dealer</v>
      </c>
      <c r="H462" s="40"/>
      <c r="I462" s="41">
        <v>200</v>
      </c>
      <c r="J462" s="41">
        <f t="shared" si="87"/>
        <v>200</v>
      </c>
      <c r="K462" s="43">
        <v>443.5</v>
      </c>
      <c r="L462" s="43">
        <f t="shared" si="88"/>
        <v>-243.5</v>
      </c>
      <c r="M462" s="43">
        <f t="shared" si="89"/>
        <v>221.75</v>
      </c>
      <c r="N462" s="42">
        <v>220</v>
      </c>
      <c r="O462" s="45" t="str">
        <f t="shared" si="90"/>
        <v>DEC</v>
      </c>
      <c r="P462" s="42">
        <v>220</v>
      </c>
      <c r="Q462" s="44">
        <f t="shared" si="91"/>
        <v>223.5</v>
      </c>
      <c r="R462" s="45">
        <f t="shared" si="92"/>
        <v>1.0159090909090911</v>
      </c>
      <c r="S462" s="44" t="str">
        <f t="shared" si="93"/>
        <v>GROWTH</v>
      </c>
      <c r="T462" s="43">
        <v>115.5</v>
      </c>
      <c r="U462" s="46" t="str">
        <f t="shared" si="94"/>
        <v>jAN</v>
      </c>
      <c r="V462" s="42">
        <v>115.5</v>
      </c>
      <c r="W462" s="47">
        <f t="shared" si="95"/>
        <v>328</v>
      </c>
      <c r="X462" s="48">
        <f t="shared" si="96"/>
        <v>2.83982683982684</v>
      </c>
      <c r="Y462" s="47" t="str">
        <f t="shared" si="97"/>
        <v>GROWTH</v>
      </c>
      <c r="Z462" s="138">
        <v>0</v>
      </c>
      <c r="AA462" s="133"/>
      <c r="AB462" s="133" t="s">
        <v>1245</v>
      </c>
      <c r="AC462" s="27"/>
    </row>
    <row r="463" spans="1:29" s="139" customFormat="1" ht="13.8">
      <c r="A463" s="133" t="s">
        <v>1245</v>
      </c>
      <c r="B463" s="141" t="s">
        <v>40</v>
      </c>
      <c r="C463" s="135" t="s">
        <v>1258</v>
      </c>
      <c r="D463" s="135">
        <v>1000000295</v>
      </c>
      <c r="E463" s="136" t="s">
        <v>1259</v>
      </c>
      <c r="F463" s="137">
        <v>41092</v>
      </c>
      <c r="G463" s="40" t="str">
        <f t="shared" si="86"/>
        <v>Targeted Dealer</v>
      </c>
      <c r="H463" s="40"/>
      <c r="I463" s="41">
        <v>70</v>
      </c>
      <c r="J463" s="41">
        <f t="shared" si="87"/>
        <v>70</v>
      </c>
      <c r="K463" s="43">
        <v>48</v>
      </c>
      <c r="L463" s="43">
        <f t="shared" si="88"/>
        <v>22</v>
      </c>
      <c r="M463" s="43">
        <f t="shared" si="89"/>
        <v>68.571428571428569</v>
      </c>
      <c r="N463" s="42">
        <v>52</v>
      </c>
      <c r="O463" s="45" t="str">
        <f t="shared" si="90"/>
        <v>DEC</v>
      </c>
      <c r="P463" s="42">
        <v>52</v>
      </c>
      <c r="Q463" s="44">
        <f t="shared" si="91"/>
        <v>-4</v>
      </c>
      <c r="R463" s="45">
        <f t="shared" si="92"/>
        <v>-7.6923076923076872E-2</v>
      </c>
      <c r="S463" s="44" t="str">
        <f t="shared" si="93"/>
        <v>DEGROWTH</v>
      </c>
      <c r="T463" s="43">
        <v>67</v>
      </c>
      <c r="U463" s="46" t="str">
        <f t="shared" si="94"/>
        <v>jAN</v>
      </c>
      <c r="V463" s="42">
        <v>67</v>
      </c>
      <c r="W463" s="47">
        <f t="shared" si="95"/>
        <v>-19</v>
      </c>
      <c r="X463" s="48">
        <f t="shared" si="96"/>
        <v>-0.28358208955223885</v>
      </c>
      <c r="Y463" s="47" t="str">
        <f t="shared" si="97"/>
        <v>DEGROWTH</v>
      </c>
      <c r="Z463" s="138">
        <v>0</v>
      </c>
      <c r="AA463" s="133"/>
      <c r="AB463" s="133" t="s">
        <v>1245</v>
      </c>
      <c r="AC463" s="27"/>
    </row>
    <row r="464" spans="1:29" s="139" customFormat="1" ht="13.8">
      <c r="A464" s="133" t="s">
        <v>1245</v>
      </c>
      <c r="B464" s="141" t="s">
        <v>40</v>
      </c>
      <c r="C464" s="141" t="s">
        <v>1337</v>
      </c>
      <c r="D464" s="135">
        <v>1000004100</v>
      </c>
      <c r="E464" s="136" t="s">
        <v>1338</v>
      </c>
      <c r="F464" s="150">
        <v>45532</v>
      </c>
      <c r="G464" s="40" t="str">
        <f t="shared" si="86"/>
        <v>Targeted Dealer</v>
      </c>
      <c r="H464" s="40"/>
      <c r="I464" s="41">
        <v>13</v>
      </c>
      <c r="J464" s="41">
        <f t="shared" si="87"/>
        <v>13</v>
      </c>
      <c r="K464" s="43">
        <v>0</v>
      </c>
      <c r="L464" s="43">
        <f t="shared" si="88"/>
        <v>13</v>
      </c>
      <c r="M464" s="43">
        <f t="shared" si="89"/>
        <v>0</v>
      </c>
      <c r="N464" s="42">
        <v>0</v>
      </c>
      <c r="O464" s="45" t="str">
        <f t="shared" si="90"/>
        <v>DEC</v>
      </c>
      <c r="P464" s="42">
        <v>0</v>
      </c>
      <c r="Q464" s="44">
        <f t="shared" si="91"/>
        <v>0</v>
      </c>
      <c r="R464" s="45" t="str">
        <f t="shared" si="92"/>
        <v xml:space="preserve"> </v>
      </c>
      <c r="S464" s="44" t="b">
        <f t="shared" si="93"/>
        <v>0</v>
      </c>
      <c r="T464" s="43">
        <v>0</v>
      </c>
      <c r="U464" s="46" t="str">
        <f t="shared" si="94"/>
        <v>jAN</v>
      </c>
      <c r="V464" s="42">
        <v>0</v>
      </c>
      <c r="W464" s="47">
        <f t="shared" si="95"/>
        <v>0</v>
      </c>
      <c r="X464" s="48">
        <f t="shared" si="96"/>
        <v>0</v>
      </c>
      <c r="Y464" s="47" t="b">
        <f t="shared" si="97"/>
        <v>0</v>
      </c>
      <c r="Z464" s="138">
        <v>1</v>
      </c>
      <c r="AA464" s="133"/>
      <c r="AB464" s="133" t="s">
        <v>1245</v>
      </c>
      <c r="AC464" s="27"/>
    </row>
    <row r="465" spans="1:29" s="139" customFormat="1" ht="13.8">
      <c r="A465" s="133" t="s">
        <v>1245</v>
      </c>
      <c r="B465" s="141" t="s">
        <v>40</v>
      </c>
      <c r="C465" s="135" t="s">
        <v>1290</v>
      </c>
      <c r="D465" s="135">
        <v>1000000297</v>
      </c>
      <c r="E465" s="136" t="s">
        <v>1291</v>
      </c>
      <c r="F465" s="137">
        <v>43805</v>
      </c>
      <c r="G465" s="40" t="str">
        <f t="shared" si="86"/>
        <v>Targeted Dealer</v>
      </c>
      <c r="H465" s="40"/>
      <c r="I465" s="41">
        <v>100</v>
      </c>
      <c r="J465" s="41">
        <f t="shared" si="87"/>
        <v>100</v>
      </c>
      <c r="K465" s="43">
        <v>101</v>
      </c>
      <c r="L465" s="43">
        <f t="shared" si="88"/>
        <v>-1</v>
      </c>
      <c r="M465" s="43">
        <f t="shared" si="89"/>
        <v>101</v>
      </c>
      <c r="N465" s="42">
        <v>140.5</v>
      </c>
      <c r="O465" s="45" t="str">
        <f t="shared" si="90"/>
        <v>DEC</v>
      </c>
      <c r="P465" s="42">
        <v>140.5</v>
      </c>
      <c r="Q465" s="44">
        <f t="shared" si="91"/>
        <v>-39.5</v>
      </c>
      <c r="R465" s="45">
        <f t="shared" si="92"/>
        <v>-0.28113879003558717</v>
      </c>
      <c r="S465" s="44" t="str">
        <f t="shared" si="93"/>
        <v>DEGROWTH</v>
      </c>
      <c r="T465" s="43">
        <v>10.5</v>
      </c>
      <c r="U465" s="46" t="str">
        <f t="shared" si="94"/>
        <v>jAN</v>
      </c>
      <c r="V465" s="42">
        <v>10.5</v>
      </c>
      <c r="W465" s="47">
        <f t="shared" si="95"/>
        <v>90.5</v>
      </c>
      <c r="X465" s="48">
        <f t="shared" si="96"/>
        <v>8.6190476190476186</v>
      </c>
      <c r="Y465" s="47" t="str">
        <f t="shared" si="97"/>
        <v>GROWTH</v>
      </c>
      <c r="Z465" s="138">
        <v>0</v>
      </c>
      <c r="AA465" s="133"/>
      <c r="AB465" s="133" t="s">
        <v>1245</v>
      </c>
      <c r="AC465" s="27"/>
    </row>
    <row r="466" spans="1:29" s="139" customFormat="1" ht="13.8">
      <c r="A466" s="133" t="s">
        <v>1245</v>
      </c>
      <c r="B466" s="141" t="s">
        <v>40</v>
      </c>
      <c r="C466" s="135" t="s">
        <v>1280</v>
      </c>
      <c r="D466" s="135">
        <v>1000000298</v>
      </c>
      <c r="E466" s="136" t="s">
        <v>1281</v>
      </c>
      <c r="F466" s="137">
        <v>42826</v>
      </c>
      <c r="G466" s="40" t="str">
        <f t="shared" si="86"/>
        <v>Targeted Dealer</v>
      </c>
      <c r="H466" s="40"/>
      <c r="I466" s="41">
        <v>1200</v>
      </c>
      <c r="J466" s="41">
        <f t="shared" si="87"/>
        <v>1200</v>
      </c>
      <c r="K466" s="43">
        <v>962.5</v>
      </c>
      <c r="L466" s="43">
        <f t="shared" si="88"/>
        <v>237.5</v>
      </c>
      <c r="M466" s="43">
        <f t="shared" si="89"/>
        <v>80.208333333333329</v>
      </c>
      <c r="N466" s="42">
        <v>1052</v>
      </c>
      <c r="O466" s="45" t="str">
        <f t="shared" si="90"/>
        <v>DEC</v>
      </c>
      <c r="P466" s="42">
        <v>1052</v>
      </c>
      <c r="Q466" s="44">
        <f t="shared" si="91"/>
        <v>-89.5</v>
      </c>
      <c r="R466" s="45">
        <f t="shared" si="92"/>
        <v>-8.5076045627376473E-2</v>
      </c>
      <c r="S466" s="44" t="str">
        <f t="shared" si="93"/>
        <v>DEGROWTH</v>
      </c>
      <c r="T466" s="43">
        <v>1096.5</v>
      </c>
      <c r="U466" s="46" t="str">
        <f t="shared" si="94"/>
        <v>jAN</v>
      </c>
      <c r="V466" s="42">
        <v>1096.5</v>
      </c>
      <c r="W466" s="47">
        <f t="shared" si="95"/>
        <v>-134</v>
      </c>
      <c r="X466" s="48">
        <f t="shared" si="96"/>
        <v>-0.1222070223438213</v>
      </c>
      <c r="Y466" s="47" t="str">
        <f t="shared" si="97"/>
        <v>DEGROWTH</v>
      </c>
      <c r="Z466" s="138">
        <v>0</v>
      </c>
      <c r="AA466" s="133"/>
      <c r="AB466" s="133" t="s">
        <v>1245</v>
      </c>
      <c r="AC466" s="27"/>
    </row>
    <row r="467" spans="1:29" s="139" customFormat="1" ht="13.8">
      <c r="A467" s="133" t="s">
        <v>1245</v>
      </c>
      <c r="B467" s="141" t="s">
        <v>40</v>
      </c>
      <c r="C467" s="135" t="s">
        <v>1272</v>
      </c>
      <c r="D467" s="135">
        <v>1000000299</v>
      </c>
      <c r="E467" s="136" t="s">
        <v>1273</v>
      </c>
      <c r="F467" s="137">
        <v>42693</v>
      </c>
      <c r="G467" s="40" t="str">
        <f t="shared" si="86"/>
        <v>Targeted Dealer</v>
      </c>
      <c r="H467" s="40"/>
      <c r="I467" s="41">
        <v>535</v>
      </c>
      <c r="J467" s="41">
        <f t="shared" si="87"/>
        <v>535</v>
      </c>
      <c r="K467" s="43">
        <v>385</v>
      </c>
      <c r="L467" s="43">
        <f t="shared" si="88"/>
        <v>150</v>
      </c>
      <c r="M467" s="43">
        <f t="shared" si="89"/>
        <v>71.962616822429908</v>
      </c>
      <c r="N467" s="42">
        <v>420</v>
      </c>
      <c r="O467" s="45" t="str">
        <f t="shared" si="90"/>
        <v>DEC</v>
      </c>
      <c r="P467" s="42">
        <v>420</v>
      </c>
      <c r="Q467" s="44">
        <f t="shared" si="91"/>
        <v>-35</v>
      </c>
      <c r="R467" s="45">
        <f t="shared" si="92"/>
        <v>-8.333333333333337E-2</v>
      </c>
      <c r="S467" s="44" t="str">
        <f t="shared" si="93"/>
        <v>DEGROWTH</v>
      </c>
      <c r="T467" s="43">
        <v>506.5</v>
      </c>
      <c r="U467" s="46" t="str">
        <f t="shared" si="94"/>
        <v>jAN</v>
      </c>
      <c r="V467" s="42">
        <v>506.5</v>
      </c>
      <c r="W467" s="47">
        <f t="shared" si="95"/>
        <v>-121.5</v>
      </c>
      <c r="X467" s="48">
        <f t="shared" si="96"/>
        <v>-0.23988153998025663</v>
      </c>
      <c r="Y467" s="47" t="str">
        <f t="shared" si="97"/>
        <v>DEGROWTH</v>
      </c>
      <c r="Z467" s="138">
        <v>0</v>
      </c>
      <c r="AA467" s="133"/>
      <c r="AB467" s="133" t="s">
        <v>1245</v>
      </c>
      <c r="AC467" s="27"/>
    </row>
    <row r="468" spans="1:29" s="139" customFormat="1" ht="13.8">
      <c r="A468" s="133" t="s">
        <v>1245</v>
      </c>
      <c r="B468" s="141" t="s">
        <v>40</v>
      </c>
      <c r="C468" s="140" t="s">
        <v>1302</v>
      </c>
      <c r="D468" s="135">
        <v>1000003162</v>
      </c>
      <c r="E468" s="140" t="s">
        <v>1303</v>
      </c>
      <c r="F468" s="137">
        <v>44916</v>
      </c>
      <c r="G468" s="40" t="str">
        <f t="shared" si="86"/>
        <v>Targeted Dealer</v>
      </c>
      <c r="H468" s="40"/>
      <c r="I468" s="41">
        <v>120</v>
      </c>
      <c r="J468" s="41">
        <f t="shared" si="87"/>
        <v>120</v>
      </c>
      <c r="K468" s="43">
        <v>103.5</v>
      </c>
      <c r="L468" s="43">
        <f t="shared" si="88"/>
        <v>16.5</v>
      </c>
      <c r="M468" s="43">
        <f t="shared" si="89"/>
        <v>86.25</v>
      </c>
      <c r="N468" s="42">
        <v>137</v>
      </c>
      <c r="O468" s="45" t="str">
        <f t="shared" si="90"/>
        <v>DEC</v>
      </c>
      <c r="P468" s="42">
        <v>137</v>
      </c>
      <c r="Q468" s="44">
        <f t="shared" si="91"/>
        <v>-33.5</v>
      </c>
      <c r="R468" s="45">
        <f t="shared" si="92"/>
        <v>-0.24452554744525545</v>
      </c>
      <c r="S468" s="44" t="str">
        <f t="shared" si="93"/>
        <v>DEGROWTH</v>
      </c>
      <c r="T468" s="43">
        <v>104</v>
      </c>
      <c r="U468" s="46" t="str">
        <f t="shared" si="94"/>
        <v>jAN</v>
      </c>
      <c r="V468" s="42">
        <v>104</v>
      </c>
      <c r="W468" s="47">
        <f t="shared" si="95"/>
        <v>-0.5</v>
      </c>
      <c r="X468" s="48">
        <f t="shared" si="96"/>
        <v>-4.8076923076922906E-3</v>
      </c>
      <c r="Y468" s="47" t="str">
        <f t="shared" si="97"/>
        <v>DEGROWTH</v>
      </c>
      <c r="Z468" s="138">
        <v>0</v>
      </c>
      <c r="AA468" s="133"/>
      <c r="AB468" s="133" t="s">
        <v>1245</v>
      </c>
      <c r="AC468" s="27"/>
    </row>
    <row r="469" spans="1:29" s="139" customFormat="1" ht="13.8">
      <c r="A469" s="133" t="s">
        <v>1245</v>
      </c>
      <c r="B469" s="141" t="s">
        <v>40</v>
      </c>
      <c r="C469" s="135" t="s">
        <v>1262</v>
      </c>
      <c r="D469" s="135">
        <v>1000000301</v>
      </c>
      <c r="E469" s="136" t="s">
        <v>1263</v>
      </c>
      <c r="F469" s="137">
        <v>41248</v>
      </c>
      <c r="G469" s="40" t="str">
        <f t="shared" si="86"/>
        <v>Targeted Dealer</v>
      </c>
      <c r="H469" s="40"/>
      <c r="I469" s="41">
        <v>1943</v>
      </c>
      <c r="J469" s="41">
        <f t="shared" si="87"/>
        <v>1943</v>
      </c>
      <c r="K469" s="43">
        <v>1907</v>
      </c>
      <c r="L469" s="43">
        <f t="shared" si="88"/>
        <v>36</v>
      </c>
      <c r="M469" s="43">
        <f t="shared" si="89"/>
        <v>98.147195059186828</v>
      </c>
      <c r="N469" s="42">
        <v>1551</v>
      </c>
      <c r="O469" s="45" t="str">
        <f t="shared" si="90"/>
        <v>DEC</v>
      </c>
      <c r="P469" s="42">
        <v>1551</v>
      </c>
      <c r="Q469" s="44">
        <f t="shared" si="91"/>
        <v>356</v>
      </c>
      <c r="R469" s="45">
        <f t="shared" si="92"/>
        <v>0.22952933591231472</v>
      </c>
      <c r="S469" s="44" t="str">
        <f t="shared" si="93"/>
        <v>GROWTH</v>
      </c>
      <c r="T469" s="43">
        <v>1758</v>
      </c>
      <c r="U469" s="46" t="str">
        <f t="shared" si="94"/>
        <v>jAN</v>
      </c>
      <c r="V469" s="42">
        <v>1758</v>
      </c>
      <c r="W469" s="47">
        <f t="shared" si="95"/>
        <v>149</v>
      </c>
      <c r="X469" s="48">
        <f t="shared" si="96"/>
        <v>8.475540386803182E-2</v>
      </c>
      <c r="Y469" s="47" t="str">
        <f t="shared" si="97"/>
        <v>GROWTH</v>
      </c>
      <c r="Z469" s="138">
        <v>0</v>
      </c>
      <c r="AA469" s="133"/>
      <c r="AB469" s="133" t="s">
        <v>1245</v>
      </c>
      <c r="AC469" s="27"/>
    </row>
    <row r="470" spans="1:29" s="139" customFormat="1" ht="13.8">
      <c r="A470" s="133" t="s">
        <v>1245</v>
      </c>
      <c r="B470" s="141" t="s">
        <v>40</v>
      </c>
      <c r="C470" s="135" t="s">
        <v>1264</v>
      </c>
      <c r="D470" s="135">
        <v>1000000302</v>
      </c>
      <c r="E470" s="136" t="s">
        <v>1265</v>
      </c>
      <c r="F470" s="137">
        <v>41488</v>
      </c>
      <c r="G470" s="40" t="str">
        <f t="shared" si="86"/>
        <v>Targeted Dealer</v>
      </c>
      <c r="H470" s="40"/>
      <c r="I470" s="41">
        <v>450</v>
      </c>
      <c r="J470" s="41">
        <f t="shared" si="87"/>
        <v>450</v>
      </c>
      <c r="K470" s="43">
        <v>441.5</v>
      </c>
      <c r="L470" s="43">
        <f t="shared" si="88"/>
        <v>8.5</v>
      </c>
      <c r="M470" s="43">
        <f t="shared" si="89"/>
        <v>98.111111111111114</v>
      </c>
      <c r="N470" s="42">
        <v>416</v>
      </c>
      <c r="O470" s="45" t="str">
        <f t="shared" si="90"/>
        <v>DEC</v>
      </c>
      <c r="P470" s="42">
        <v>416</v>
      </c>
      <c r="Q470" s="44">
        <f t="shared" si="91"/>
        <v>25.5</v>
      </c>
      <c r="R470" s="45">
        <f t="shared" si="92"/>
        <v>6.1298076923076872E-2</v>
      </c>
      <c r="S470" s="44" t="str">
        <f t="shared" si="93"/>
        <v>GROWTH</v>
      </c>
      <c r="T470" s="43">
        <v>490.5</v>
      </c>
      <c r="U470" s="46" t="str">
        <f t="shared" si="94"/>
        <v>jAN</v>
      </c>
      <c r="V470" s="42">
        <v>490.5</v>
      </c>
      <c r="W470" s="47">
        <f t="shared" si="95"/>
        <v>-49</v>
      </c>
      <c r="X470" s="48">
        <f t="shared" si="96"/>
        <v>-9.9898063200815512E-2</v>
      </c>
      <c r="Y470" s="47" t="str">
        <f t="shared" si="97"/>
        <v>DEGROWTH</v>
      </c>
      <c r="Z470" s="138">
        <v>0</v>
      </c>
      <c r="AA470" s="133"/>
      <c r="AB470" s="133" t="s">
        <v>1245</v>
      </c>
      <c r="AC470" s="27"/>
    </row>
    <row r="471" spans="1:29" s="139" customFormat="1" ht="13.8">
      <c r="A471" s="133" t="s">
        <v>1245</v>
      </c>
      <c r="B471" s="141" t="s">
        <v>40</v>
      </c>
      <c r="C471" s="135" t="s">
        <v>1250</v>
      </c>
      <c r="D471" s="135">
        <v>1000000303</v>
      </c>
      <c r="E471" s="136" t="s">
        <v>1251</v>
      </c>
      <c r="F471" s="137">
        <v>38465</v>
      </c>
      <c r="G471" s="40" t="str">
        <f t="shared" si="86"/>
        <v>Targeted Dealer</v>
      </c>
      <c r="H471" s="40"/>
      <c r="I471" s="41">
        <v>15</v>
      </c>
      <c r="J471" s="41">
        <f t="shared" si="87"/>
        <v>15</v>
      </c>
      <c r="K471" s="43">
        <v>14</v>
      </c>
      <c r="L471" s="43">
        <f t="shared" si="88"/>
        <v>1</v>
      </c>
      <c r="M471" s="43">
        <f t="shared" si="89"/>
        <v>93.333333333333343</v>
      </c>
      <c r="N471" s="42">
        <v>10.5</v>
      </c>
      <c r="O471" s="45" t="str">
        <f t="shared" si="90"/>
        <v>DEC</v>
      </c>
      <c r="P471" s="42">
        <v>10.5</v>
      </c>
      <c r="Q471" s="44">
        <f t="shared" si="91"/>
        <v>3.5</v>
      </c>
      <c r="R471" s="45">
        <f t="shared" si="92"/>
        <v>0.33333333333333326</v>
      </c>
      <c r="S471" s="44" t="str">
        <f t="shared" si="93"/>
        <v>GROWTH</v>
      </c>
      <c r="T471" s="43">
        <v>17.5</v>
      </c>
      <c r="U471" s="46" t="str">
        <f t="shared" si="94"/>
        <v>jAN</v>
      </c>
      <c r="V471" s="42">
        <v>17.5</v>
      </c>
      <c r="W471" s="47">
        <f t="shared" si="95"/>
        <v>-3.5</v>
      </c>
      <c r="X471" s="48">
        <f t="shared" si="96"/>
        <v>-0.19999999999999996</v>
      </c>
      <c r="Y471" s="47" t="str">
        <f t="shared" si="97"/>
        <v>DEGROWTH</v>
      </c>
      <c r="Z471" s="138">
        <v>0</v>
      </c>
      <c r="AA471" s="133"/>
      <c r="AB471" s="133" t="s">
        <v>1245</v>
      </c>
      <c r="AC471" s="27"/>
    </row>
    <row r="472" spans="1:29" s="139" customFormat="1" ht="13.8">
      <c r="A472" s="133" t="s">
        <v>1245</v>
      </c>
      <c r="B472" s="141" t="s">
        <v>40</v>
      </c>
      <c r="C472" s="135" t="s">
        <v>1270</v>
      </c>
      <c r="D472" s="135">
        <v>1000000305</v>
      </c>
      <c r="E472" s="136" t="s">
        <v>1271</v>
      </c>
      <c r="F472" s="137">
        <v>41870</v>
      </c>
      <c r="G472" s="40" t="str">
        <f t="shared" si="86"/>
        <v>Targeted Dealer</v>
      </c>
      <c r="H472" s="40"/>
      <c r="I472" s="41">
        <v>420</v>
      </c>
      <c r="J472" s="41">
        <f t="shared" si="87"/>
        <v>420</v>
      </c>
      <c r="K472" s="43">
        <v>365</v>
      </c>
      <c r="L472" s="43">
        <f t="shared" si="88"/>
        <v>55</v>
      </c>
      <c r="M472" s="43">
        <f t="shared" si="89"/>
        <v>86.904761904761898</v>
      </c>
      <c r="N472" s="42">
        <v>413.5</v>
      </c>
      <c r="O472" s="45" t="str">
        <f t="shared" si="90"/>
        <v>DEC</v>
      </c>
      <c r="P472" s="42">
        <v>413.5</v>
      </c>
      <c r="Q472" s="44">
        <f t="shared" si="91"/>
        <v>-48.5</v>
      </c>
      <c r="R472" s="45">
        <f t="shared" si="92"/>
        <v>-0.11729141475211613</v>
      </c>
      <c r="S472" s="44" t="str">
        <f t="shared" si="93"/>
        <v>DEGROWTH</v>
      </c>
      <c r="T472" s="43">
        <v>365.5</v>
      </c>
      <c r="U472" s="46" t="str">
        <f t="shared" si="94"/>
        <v>jAN</v>
      </c>
      <c r="V472" s="42">
        <v>365.5</v>
      </c>
      <c r="W472" s="47">
        <f t="shared" si="95"/>
        <v>-0.5</v>
      </c>
      <c r="X472" s="48">
        <f t="shared" si="96"/>
        <v>-1.3679890560875929E-3</v>
      </c>
      <c r="Y472" s="47" t="str">
        <f t="shared" si="97"/>
        <v>DEGROWTH</v>
      </c>
      <c r="Z472" s="138">
        <v>0</v>
      </c>
      <c r="AA472" s="133"/>
      <c r="AB472" s="133" t="s">
        <v>1245</v>
      </c>
      <c r="AC472" s="27"/>
    </row>
    <row r="473" spans="1:29" s="139" customFormat="1" ht="13.8">
      <c r="A473" s="133" t="s">
        <v>1245</v>
      </c>
      <c r="B473" s="141" t="s">
        <v>43</v>
      </c>
      <c r="C473" s="135" t="s">
        <v>1339</v>
      </c>
      <c r="D473" s="135">
        <v>1000000182</v>
      </c>
      <c r="E473" s="136" t="s">
        <v>1340</v>
      </c>
      <c r="F473" s="137">
        <v>38408</v>
      </c>
      <c r="G473" s="40" t="str">
        <f t="shared" si="86"/>
        <v>Targeted Dealer</v>
      </c>
      <c r="H473" s="40"/>
      <c r="I473" s="41">
        <v>60</v>
      </c>
      <c r="J473" s="41">
        <f t="shared" si="87"/>
        <v>60</v>
      </c>
      <c r="K473" s="43">
        <v>60</v>
      </c>
      <c r="L473" s="43">
        <f t="shared" si="88"/>
        <v>0</v>
      </c>
      <c r="M473" s="43">
        <f t="shared" si="89"/>
        <v>100</v>
      </c>
      <c r="N473" s="42">
        <v>40</v>
      </c>
      <c r="O473" s="45" t="str">
        <f t="shared" si="90"/>
        <v>DEC</v>
      </c>
      <c r="P473" s="42">
        <v>40</v>
      </c>
      <c r="Q473" s="44">
        <f t="shared" si="91"/>
        <v>20</v>
      </c>
      <c r="R473" s="45">
        <f t="shared" si="92"/>
        <v>0.5</v>
      </c>
      <c r="S473" s="44" t="str">
        <f t="shared" si="93"/>
        <v>GROWTH</v>
      </c>
      <c r="T473" s="43">
        <v>80</v>
      </c>
      <c r="U473" s="46" t="str">
        <f t="shared" si="94"/>
        <v>jAN</v>
      </c>
      <c r="V473" s="42">
        <v>80</v>
      </c>
      <c r="W473" s="47">
        <f t="shared" si="95"/>
        <v>-20</v>
      </c>
      <c r="X473" s="48">
        <f t="shared" si="96"/>
        <v>-0.25</v>
      </c>
      <c r="Y473" s="47" t="str">
        <f t="shared" si="97"/>
        <v>DEGROWTH</v>
      </c>
      <c r="Z473" s="138">
        <v>0</v>
      </c>
      <c r="AA473" s="133"/>
      <c r="AB473" s="133" t="s">
        <v>1245</v>
      </c>
      <c r="AC473" s="27"/>
    </row>
    <row r="474" spans="1:29" s="139" customFormat="1" ht="13.8">
      <c r="A474" s="133" t="s">
        <v>1245</v>
      </c>
      <c r="B474" s="141" t="s">
        <v>43</v>
      </c>
      <c r="C474" s="135" t="s">
        <v>1341</v>
      </c>
      <c r="D474" s="135">
        <v>1000000184</v>
      </c>
      <c r="E474" s="136" t="s">
        <v>1342</v>
      </c>
      <c r="F474" s="137">
        <v>38408</v>
      </c>
      <c r="G474" s="40" t="str">
        <f t="shared" si="86"/>
        <v>Targeted Dealer</v>
      </c>
      <c r="H474" s="40"/>
      <c r="I474" s="41">
        <v>1200</v>
      </c>
      <c r="J474" s="41">
        <f t="shared" si="87"/>
        <v>1200</v>
      </c>
      <c r="K474" s="43">
        <v>985</v>
      </c>
      <c r="L474" s="43">
        <f t="shared" si="88"/>
        <v>215</v>
      </c>
      <c r="M474" s="43">
        <f t="shared" si="89"/>
        <v>82.083333333333329</v>
      </c>
      <c r="N474" s="42">
        <v>1097.5</v>
      </c>
      <c r="O474" s="45" t="str">
        <f t="shared" si="90"/>
        <v>DEC</v>
      </c>
      <c r="P474" s="42">
        <v>1097.5</v>
      </c>
      <c r="Q474" s="44">
        <f t="shared" si="91"/>
        <v>-112.5</v>
      </c>
      <c r="R474" s="45">
        <f t="shared" si="92"/>
        <v>-0.10250569476082005</v>
      </c>
      <c r="S474" s="44" t="str">
        <f t="shared" si="93"/>
        <v>DEGROWTH</v>
      </c>
      <c r="T474" s="43">
        <v>1110.5</v>
      </c>
      <c r="U474" s="46" t="str">
        <f t="shared" si="94"/>
        <v>jAN</v>
      </c>
      <c r="V474" s="42">
        <v>1110.5</v>
      </c>
      <c r="W474" s="47">
        <f t="shared" si="95"/>
        <v>-125.5</v>
      </c>
      <c r="X474" s="48">
        <f t="shared" si="96"/>
        <v>-0.11301215668617737</v>
      </c>
      <c r="Y474" s="47" t="str">
        <f t="shared" si="97"/>
        <v>DEGROWTH</v>
      </c>
      <c r="Z474" s="138">
        <v>0</v>
      </c>
      <c r="AA474" s="133"/>
      <c r="AB474" s="133" t="s">
        <v>1245</v>
      </c>
      <c r="AC474" s="27"/>
    </row>
    <row r="475" spans="1:29" s="139" customFormat="1" ht="13.8">
      <c r="A475" s="133" t="s">
        <v>1245</v>
      </c>
      <c r="B475" s="141" t="s">
        <v>43</v>
      </c>
      <c r="C475" s="135" t="s">
        <v>1343</v>
      </c>
      <c r="D475" s="135">
        <v>1000000171</v>
      </c>
      <c r="E475" s="136" t="s">
        <v>1344</v>
      </c>
      <c r="F475" s="137">
        <v>38750</v>
      </c>
      <c r="G475" s="40" t="str">
        <f t="shared" si="86"/>
        <v>Targeted Dealer</v>
      </c>
      <c r="H475" s="40"/>
      <c r="I475" s="41">
        <v>150</v>
      </c>
      <c r="J475" s="41">
        <f t="shared" si="87"/>
        <v>150</v>
      </c>
      <c r="K475" s="43">
        <v>89.5</v>
      </c>
      <c r="L475" s="43">
        <f t="shared" si="88"/>
        <v>60.5</v>
      </c>
      <c r="M475" s="43">
        <f t="shared" si="89"/>
        <v>59.666666666666664</v>
      </c>
      <c r="N475" s="42">
        <v>124.5</v>
      </c>
      <c r="O475" s="45" t="str">
        <f t="shared" si="90"/>
        <v>DEC</v>
      </c>
      <c r="P475" s="42">
        <v>124.5</v>
      </c>
      <c r="Q475" s="44">
        <f t="shared" si="91"/>
        <v>-35</v>
      </c>
      <c r="R475" s="45">
        <f t="shared" si="92"/>
        <v>-0.28112449799196793</v>
      </c>
      <c r="S475" s="44" t="str">
        <f t="shared" si="93"/>
        <v>DEGROWTH</v>
      </c>
      <c r="T475" s="43">
        <v>77.5</v>
      </c>
      <c r="U475" s="46" t="str">
        <f t="shared" si="94"/>
        <v>jAN</v>
      </c>
      <c r="V475" s="42">
        <v>77.5</v>
      </c>
      <c r="W475" s="47">
        <f t="shared" si="95"/>
        <v>12</v>
      </c>
      <c r="X475" s="48">
        <f t="shared" si="96"/>
        <v>0.15483870967741931</v>
      </c>
      <c r="Y475" s="47" t="str">
        <f t="shared" si="97"/>
        <v>GROWTH</v>
      </c>
      <c r="Z475" s="138">
        <v>0</v>
      </c>
      <c r="AA475" s="133"/>
      <c r="AB475" s="133" t="s">
        <v>1245</v>
      </c>
      <c r="AC475" s="27"/>
    </row>
    <row r="476" spans="1:29" s="139" customFormat="1" ht="13.8">
      <c r="A476" s="133" t="s">
        <v>1245</v>
      </c>
      <c r="B476" s="141" t="s">
        <v>43</v>
      </c>
      <c r="C476" s="135" t="s">
        <v>1345</v>
      </c>
      <c r="D476" s="135">
        <v>1000000176</v>
      </c>
      <c r="E476" s="136" t="s">
        <v>1346</v>
      </c>
      <c r="F476" s="137">
        <v>38750</v>
      </c>
      <c r="G476" s="40" t="str">
        <f t="shared" si="86"/>
        <v>-</v>
      </c>
      <c r="H476" s="40"/>
      <c r="I476" s="41">
        <v>0</v>
      </c>
      <c r="J476" s="41">
        <f t="shared" si="87"/>
        <v>0</v>
      </c>
      <c r="K476" s="43">
        <v>19.5</v>
      </c>
      <c r="L476" s="43">
        <f t="shared" si="88"/>
        <v>-19.5</v>
      </c>
      <c r="M476" s="43" t="str">
        <f t="shared" si="89"/>
        <v>-</v>
      </c>
      <c r="N476" s="42">
        <v>0</v>
      </c>
      <c r="O476" s="45" t="str">
        <f t="shared" si="90"/>
        <v>DEC</v>
      </c>
      <c r="P476" s="42">
        <v>0</v>
      </c>
      <c r="Q476" s="44">
        <f t="shared" si="91"/>
        <v>19.5</v>
      </c>
      <c r="R476" s="45" t="str">
        <f t="shared" si="92"/>
        <v xml:space="preserve"> </v>
      </c>
      <c r="S476" s="44" t="b">
        <f t="shared" si="93"/>
        <v>0</v>
      </c>
      <c r="T476" s="43">
        <v>25.5</v>
      </c>
      <c r="U476" s="46" t="str">
        <f t="shared" si="94"/>
        <v>jAN</v>
      </c>
      <c r="V476" s="42">
        <v>25.5</v>
      </c>
      <c r="W476" s="47">
        <f t="shared" si="95"/>
        <v>-6</v>
      </c>
      <c r="X476" s="48">
        <f t="shared" si="96"/>
        <v>-0.23529411764705888</v>
      </c>
      <c r="Y476" s="47" t="str">
        <f t="shared" si="97"/>
        <v>DEGROWTH</v>
      </c>
      <c r="Z476" s="138">
        <v>1</v>
      </c>
      <c r="AA476" s="133"/>
      <c r="AB476" s="133" t="s">
        <v>1245</v>
      </c>
      <c r="AC476" s="27"/>
    </row>
    <row r="477" spans="1:29" s="139" customFormat="1" ht="13.8">
      <c r="A477" s="133" t="s">
        <v>1245</v>
      </c>
      <c r="B477" s="141" t="s">
        <v>43</v>
      </c>
      <c r="C477" s="140" t="s">
        <v>1349</v>
      </c>
      <c r="D477" s="135">
        <v>1000000185</v>
      </c>
      <c r="E477" s="136" t="s">
        <v>1350</v>
      </c>
      <c r="F477" s="137">
        <v>41758</v>
      </c>
      <c r="G477" s="40" t="str">
        <f t="shared" si="86"/>
        <v>Targeted Dealer</v>
      </c>
      <c r="H477" s="40"/>
      <c r="I477" s="41">
        <v>25</v>
      </c>
      <c r="J477" s="41">
        <f t="shared" si="87"/>
        <v>25</v>
      </c>
      <c r="K477" s="43">
        <v>37.5</v>
      </c>
      <c r="L477" s="43">
        <f t="shared" si="88"/>
        <v>-12.5</v>
      </c>
      <c r="M477" s="43">
        <f t="shared" si="89"/>
        <v>150</v>
      </c>
      <c r="N477" s="42">
        <v>25</v>
      </c>
      <c r="O477" s="45" t="str">
        <f t="shared" si="90"/>
        <v>DEC</v>
      </c>
      <c r="P477" s="42">
        <v>25</v>
      </c>
      <c r="Q477" s="44">
        <f t="shared" si="91"/>
        <v>12.5</v>
      </c>
      <c r="R477" s="45">
        <f t="shared" si="92"/>
        <v>0.5</v>
      </c>
      <c r="S477" s="44" t="str">
        <f t="shared" si="93"/>
        <v>GROWTH</v>
      </c>
      <c r="T477" s="43">
        <v>70</v>
      </c>
      <c r="U477" s="46" t="str">
        <f t="shared" si="94"/>
        <v>jAN</v>
      </c>
      <c r="V477" s="42">
        <v>70</v>
      </c>
      <c r="W477" s="47">
        <f t="shared" si="95"/>
        <v>-32.5</v>
      </c>
      <c r="X477" s="48">
        <f t="shared" si="96"/>
        <v>-0.4642857142857143</v>
      </c>
      <c r="Y477" s="47" t="str">
        <f t="shared" si="97"/>
        <v>DEGROWTH</v>
      </c>
      <c r="Z477" s="138">
        <v>0</v>
      </c>
      <c r="AA477" s="133"/>
      <c r="AB477" s="133" t="s">
        <v>1245</v>
      </c>
      <c r="AC477" s="27"/>
    </row>
    <row r="478" spans="1:29" s="139" customFormat="1" ht="13.8">
      <c r="A478" s="133" t="s">
        <v>1245</v>
      </c>
      <c r="B478" s="141" t="s">
        <v>43</v>
      </c>
      <c r="C478" s="135" t="s">
        <v>1351</v>
      </c>
      <c r="D478" s="135">
        <v>1000000196</v>
      </c>
      <c r="E478" s="136" t="s">
        <v>1352</v>
      </c>
      <c r="F478" s="137">
        <v>41768</v>
      </c>
      <c r="G478" s="40" t="str">
        <f t="shared" si="86"/>
        <v>Targeted Dealer</v>
      </c>
      <c r="H478" s="40"/>
      <c r="I478" s="41">
        <v>25</v>
      </c>
      <c r="J478" s="41">
        <f t="shared" si="87"/>
        <v>25</v>
      </c>
      <c r="K478" s="43">
        <v>24.5</v>
      </c>
      <c r="L478" s="43">
        <f t="shared" si="88"/>
        <v>0.5</v>
      </c>
      <c r="M478" s="43">
        <f t="shared" si="89"/>
        <v>98</v>
      </c>
      <c r="N478" s="42">
        <v>25</v>
      </c>
      <c r="O478" s="45" t="str">
        <f t="shared" si="90"/>
        <v>DEC</v>
      </c>
      <c r="P478" s="42">
        <v>25</v>
      </c>
      <c r="Q478" s="44">
        <f t="shared" si="91"/>
        <v>-0.5</v>
      </c>
      <c r="R478" s="45">
        <f t="shared" si="92"/>
        <v>-2.0000000000000018E-2</v>
      </c>
      <c r="S478" s="44" t="str">
        <f t="shared" si="93"/>
        <v>DEGROWTH</v>
      </c>
      <c r="T478" s="43">
        <v>13</v>
      </c>
      <c r="U478" s="46" t="str">
        <f t="shared" si="94"/>
        <v>jAN</v>
      </c>
      <c r="V478" s="42">
        <v>13</v>
      </c>
      <c r="W478" s="47">
        <f t="shared" si="95"/>
        <v>11.5</v>
      </c>
      <c r="X478" s="48">
        <f t="shared" si="96"/>
        <v>0.88461538461538458</v>
      </c>
      <c r="Y478" s="47" t="str">
        <f t="shared" si="97"/>
        <v>GROWTH</v>
      </c>
      <c r="Z478" s="138">
        <v>0</v>
      </c>
      <c r="AA478" s="133"/>
      <c r="AB478" s="133" t="s">
        <v>1245</v>
      </c>
      <c r="AC478" s="27"/>
    </row>
    <row r="479" spans="1:29" s="139" customFormat="1" ht="13.8">
      <c r="A479" s="133" t="s">
        <v>1245</v>
      </c>
      <c r="B479" s="141" t="s">
        <v>43</v>
      </c>
      <c r="C479" s="140" t="s">
        <v>1353</v>
      </c>
      <c r="D479" s="135">
        <v>1000000177</v>
      </c>
      <c r="E479" s="136" t="s">
        <v>1354</v>
      </c>
      <c r="F479" s="137">
        <v>41912</v>
      </c>
      <c r="G479" s="40" t="str">
        <f t="shared" si="86"/>
        <v>Targeted Dealer</v>
      </c>
      <c r="H479" s="40"/>
      <c r="I479" s="41">
        <v>450</v>
      </c>
      <c r="J479" s="41">
        <f t="shared" si="87"/>
        <v>450</v>
      </c>
      <c r="K479" s="43">
        <v>379.5</v>
      </c>
      <c r="L479" s="43">
        <f t="shared" si="88"/>
        <v>70.5</v>
      </c>
      <c r="M479" s="43">
        <f t="shared" si="89"/>
        <v>84.333333333333329</v>
      </c>
      <c r="N479" s="42">
        <v>400</v>
      </c>
      <c r="O479" s="45" t="str">
        <f t="shared" si="90"/>
        <v>DEC</v>
      </c>
      <c r="P479" s="42">
        <v>400</v>
      </c>
      <c r="Q479" s="44">
        <f t="shared" si="91"/>
        <v>-20.5</v>
      </c>
      <c r="R479" s="45">
        <f t="shared" si="92"/>
        <v>-5.1250000000000018E-2</v>
      </c>
      <c r="S479" s="44" t="str">
        <f t="shared" si="93"/>
        <v>DEGROWTH</v>
      </c>
      <c r="T479" s="43">
        <v>404.5</v>
      </c>
      <c r="U479" s="46" t="str">
        <f t="shared" si="94"/>
        <v>jAN</v>
      </c>
      <c r="V479" s="42">
        <v>404.5</v>
      </c>
      <c r="W479" s="47">
        <f t="shared" si="95"/>
        <v>-25</v>
      </c>
      <c r="X479" s="48">
        <f t="shared" si="96"/>
        <v>-6.180469715698389E-2</v>
      </c>
      <c r="Y479" s="47" t="str">
        <f t="shared" si="97"/>
        <v>DEGROWTH</v>
      </c>
      <c r="Z479" s="138">
        <v>0</v>
      </c>
      <c r="AA479" s="133"/>
      <c r="AB479" s="133" t="s">
        <v>1245</v>
      </c>
      <c r="AC479" s="27"/>
    </row>
    <row r="480" spans="1:29" s="139" customFormat="1" ht="13.8">
      <c r="A480" s="133" t="s">
        <v>1245</v>
      </c>
      <c r="B480" s="141" t="s">
        <v>43</v>
      </c>
      <c r="C480" s="135" t="s">
        <v>1355</v>
      </c>
      <c r="D480" s="135">
        <v>1000000194</v>
      </c>
      <c r="E480" s="136" t="s">
        <v>1356</v>
      </c>
      <c r="F480" s="137">
        <v>42228</v>
      </c>
      <c r="G480" s="40" t="str">
        <f t="shared" si="86"/>
        <v>Targeted Dealer</v>
      </c>
      <c r="H480" s="40"/>
      <c r="I480" s="41">
        <v>380</v>
      </c>
      <c r="J480" s="41">
        <f t="shared" si="87"/>
        <v>380</v>
      </c>
      <c r="K480" s="43">
        <v>391</v>
      </c>
      <c r="L480" s="43">
        <f t="shared" si="88"/>
        <v>-11</v>
      </c>
      <c r="M480" s="43">
        <f t="shared" si="89"/>
        <v>102.89473684210527</v>
      </c>
      <c r="N480" s="42">
        <v>275.5</v>
      </c>
      <c r="O480" s="45" t="str">
        <f t="shared" si="90"/>
        <v>DEC</v>
      </c>
      <c r="P480" s="42">
        <v>275.5</v>
      </c>
      <c r="Q480" s="44">
        <f t="shared" si="91"/>
        <v>115.5</v>
      </c>
      <c r="R480" s="45">
        <f t="shared" si="92"/>
        <v>0.41923774954627957</v>
      </c>
      <c r="S480" s="44" t="str">
        <f t="shared" si="93"/>
        <v>GROWTH</v>
      </c>
      <c r="T480" s="43">
        <v>366.5</v>
      </c>
      <c r="U480" s="46" t="str">
        <f t="shared" si="94"/>
        <v>jAN</v>
      </c>
      <c r="V480" s="42">
        <v>366.5</v>
      </c>
      <c r="W480" s="47">
        <f t="shared" si="95"/>
        <v>24.5</v>
      </c>
      <c r="X480" s="48">
        <f t="shared" si="96"/>
        <v>6.684856753069579E-2</v>
      </c>
      <c r="Y480" s="47" t="str">
        <f t="shared" si="97"/>
        <v>GROWTH</v>
      </c>
      <c r="Z480" s="138">
        <v>0</v>
      </c>
      <c r="AA480" s="133"/>
      <c r="AB480" s="133" t="s">
        <v>1245</v>
      </c>
      <c r="AC480" s="27"/>
    </row>
    <row r="481" spans="1:29" s="139" customFormat="1" ht="13.8">
      <c r="A481" s="133" t="s">
        <v>1245</v>
      </c>
      <c r="B481" s="141" t="s">
        <v>43</v>
      </c>
      <c r="C481" s="135" t="s">
        <v>1357</v>
      </c>
      <c r="D481" s="135">
        <v>1000000189</v>
      </c>
      <c r="E481" s="136" t="s">
        <v>1358</v>
      </c>
      <c r="F481" s="137">
        <v>42280</v>
      </c>
      <c r="G481" s="40" t="str">
        <f t="shared" si="86"/>
        <v>Targeted Dealer</v>
      </c>
      <c r="H481" s="40"/>
      <c r="I481" s="41">
        <v>25</v>
      </c>
      <c r="J481" s="41">
        <f t="shared" si="87"/>
        <v>25</v>
      </c>
      <c r="K481" s="43">
        <v>27.5</v>
      </c>
      <c r="L481" s="43">
        <f t="shared" si="88"/>
        <v>-2.5</v>
      </c>
      <c r="M481" s="43">
        <f t="shared" si="89"/>
        <v>110</v>
      </c>
      <c r="N481" s="42">
        <v>27.5</v>
      </c>
      <c r="O481" s="45" t="str">
        <f t="shared" si="90"/>
        <v>DEC</v>
      </c>
      <c r="P481" s="42">
        <v>27.5</v>
      </c>
      <c r="Q481" s="44">
        <f t="shared" si="91"/>
        <v>0</v>
      </c>
      <c r="R481" s="45">
        <f t="shared" si="92"/>
        <v>0</v>
      </c>
      <c r="S481" s="44" t="str">
        <f t="shared" si="93"/>
        <v>GROWTH</v>
      </c>
      <c r="T481" s="43">
        <v>50</v>
      </c>
      <c r="U481" s="46" t="str">
        <f t="shared" si="94"/>
        <v>jAN</v>
      </c>
      <c r="V481" s="42">
        <v>50</v>
      </c>
      <c r="W481" s="47">
        <f t="shared" si="95"/>
        <v>-22.5</v>
      </c>
      <c r="X481" s="48">
        <f t="shared" si="96"/>
        <v>-0.44999999999999996</v>
      </c>
      <c r="Y481" s="47" t="str">
        <f t="shared" si="97"/>
        <v>DEGROWTH</v>
      </c>
      <c r="Z481" s="138">
        <v>1</v>
      </c>
      <c r="AA481" s="133"/>
      <c r="AB481" s="133" t="s">
        <v>1245</v>
      </c>
      <c r="AC481" s="27"/>
    </row>
    <row r="482" spans="1:29" s="139" customFormat="1" ht="13.8">
      <c r="A482" s="133" t="s">
        <v>1245</v>
      </c>
      <c r="B482" s="141" t="s">
        <v>43</v>
      </c>
      <c r="C482" s="135" t="s">
        <v>1363</v>
      </c>
      <c r="D482" s="135">
        <v>1000000181</v>
      </c>
      <c r="E482" s="136" t="s">
        <v>1364</v>
      </c>
      <c r="F482" s="137">
        <v>42889</v>
      </c>
      <c r="G482" s="40" t="str">
        <f t="shared" si="86"/>
        <v>Targeted Dealer</v>
      </c>
      <c r="H482" s="40"/>
      <c r="I482" s="41">
        <v>120</v>
      </c>
      <c r="J482" s="41">
        <f t="shared" si="87"/>
        <v>120</v>
      </c>
      <c r="K482" s="43">
        <v>38.5</v>
      </c>
      <c r="L482" s="43">
        <f t="shared" si="88"/>
        <v>81.5</v>
      </c>
      <c r="M482" s="43">
        <f t="shared" si="89"/>
        <v>32.083333333333336</v>
      </c>
      <c r="N482" s="42">
        <v>110.5</v>
      </c>
      <c r="O482" s="45" t="str">
        <f t="shared" si="90"/>
        <v>DEC</v>
      </c>
      <c r="P482" s="42">
        <v>110.5</v>
      </c>
      <c r="Q482" s="44">
        <f t="shared" si="91"/>
        <v>-72</v>
      </c>
      <c r="R482" s="45">
        <f t="shared" si="92"/>
        <v>-0.65158371040723984</v>
      </c>
      <c r="S482" s="44" t="str">
        <f t="shared" si="93"/>
        <v>DEGROWTH</v>
      </c>
      <c r="T482" s="43">
        <v>97.5</v>
      </c>
      <c r="U482" s="46" t="str">
        <f t="shared" si="94"/>
        <v>jAN</v>
      </c>
      <c r="V482" s="42">
        <v>97.5</v>
      </c>
      <c r="W482" s="47">
        <f t="shared" si="95"/>
        <v>-59</v>
      </c>
      <c r="X482" s="48">
        <f t="shared" si="96"/>
        <v>-0.6051282051282052</v>
      </c>
      <c r="Y482" s="47" t="str">
        <f t="shared" si="97"/>
        <v>DEGROWTH</v>
      </c>
      <c r="Z482" s="138">
        <v>0</v>
      </c>
      <c r="AA482" s="133"/>
      <c r="AB482" s="133" t="s">
        <v>1245</v>
      </c>
      <c r="AC482" s="27"/>
    </row>
    <row r="483" spans="1:29" s="139" customFormat="1" ht="13.8">
      <c r="A483" s="133" t="s">
        <v>1245</v>
      </c>
      <c r="B483" s="141" t="s">
        <v>43</v>
      </c>
      <c r="C483" s="135" t="s">
        <v>1365</v>
      </c>
      <c r="D483" s="135">
        <v>1000000178</v>
      </c>
      <c r="E483" s="136" t="s">
        <v>1366</v>
      </c>
      <c r="F483" s="137">
        <v>42921</v>
      </c>
      <c r="G483" s="40" t="str">
        <f t="shared" si="86"/>
        <v>Targeted Dealer</v>
      </c>
      <c r="H483" s="40"/>
      <c r="I483" s="41">
        <v>25</v>
      </c>
      <c r="J483" s="41">
        <f t="shared" si="87"/>
        <v>25</v>
      </c>
      <c r="K483" s="43">
        <v>0</v>
      </c>
      <c r="L483" s="43">
        <f t="shared" si="88"/>
        <v>25</v>
      </c>
      <c r="M483" s="43">
        <f t="shared" si="89"/>
        <v>0</v>
      </c>
      <c r="N483" s="42">
        <v>12.5</v>
      </c>
      <c r="O483" s="45" t="str">
        <f t="shared" si="90"/>
        <v>DEC</v>
      </c>
      <c r="P483" s="42">
        <v>12.5</v>
      </c>
      <c r="Q483" s="44">
        <f t="shared" si="91"/>
        <v>-12.5</v>
      </c>
      <c r="R483" s="45">
        <f t="shared" si="92"/>
        <v>-1</v>
      </c>
      <c r="S483" s="44" t="str">
        <f t="shared" si="93"/>
        <v>DEGROWTH</v>
      </c>
      <c r="T483" s="43">
        <v>0</v>
      </c>
      <c r="U483" s="46" t="str">
        <f t="shared" si="94"/>
        <v>jAN</v>
      </c>
      <c r="V483" s="42">
        <v>0</v>
      </c>
      <c r="W483" s="47">
        <f t="shared" si="95"/>
        <v>0</v>
      </c>
      <c r="X483" s="48">
        <f t="shared" si="96"/>
        <v>0</v>
      </c>
      <c r="Y483" s="47" t="b">
        <f t="shared" si="97"/>
        <v>0</v>
      </c>
      <c r="Z483" s="138">
        <v>0</v>
      </c>
      <c r="AA483" s="133"/>
      <c r="AB483" s="133" t="s">
        <v>1245</v>
      </c>
      <c r="AC483" s="27"/>
    </row>
    <row r="484" spans="1:29" s="139" customFormat="1" ht="13.8">
      <c r="A484" s="133" t="s">
        <v>1245</v>
      </c>
      <c r="B484" s="141" t="s">
        <v>43</v>
      </c>
      <c r="C484" s="135" t="s">
        <v>1367</v>
      </c>
      <c r="D484" s="135">
        <v>1000000190</v>
      </c>
      <c r="E484" s="136" t="s">
        <v>1368</v>
      </c>
      <c r="F484" s="137">
        <v>43066</v>
      </c>
      <c r="G484" s="40" t="str">
        <f t="shared" si="86"/>
        <v>Targeted Dealer</v>
      </c>
      <c r="H484" s="40"/>
      <c r="I484" s="41">
        <v>80</v>
      </c>
      <c r="J484" s="41">
        <f t="shared" si="87"/>
        <v>80</v>
      </c>
      <c r="K484" s="43">
        <v>90.5</v>
      </c>
      <c r="L484" s="43">
        <f t="shared" si="88"/>
        <v>-10.5</v>
      </c>
      <c r="M484" s="43">
        <f t="shared" si="89"/>
        <v>113.125</v>
      </c>
      <c r="N484" s="42">
        <v>141</v>
      </c>
      <c r="O484" s="45" t="str">
        <f t="shared" si="90"/>
        <v>DEC</v>
      </c>
      <c r="P484" s="42">
        <v>141</v>
      </c>
      <c r="Q484" s="44">
        <f t="shared" si="91"/>
        <v>-50.5</v>
      </c>
      <c r="R484" s="45">
        <f t="shared" si="92"/>
        <v>-0.35815602836879434</v>
      </c>
      <c r="S484" s="44" t="str">
        <f t="shared" si="93"/>
        <v>DEGROWTH</v>
      </c>
      <c r="T484" s="43">
        <v>36.5</v>
      </c>
      <c r="U484" s="46" t="str">
        <f t="shared" si="94"/>
        <v>jAN</v>
      </c>
      <c r="V484" s="42">
        <v>36.5</v>
      </c>
      <c r="W484" s="47">
        <f t="shared" si="95"/>
        <v>54</v>
      </c>
      <c r="X484" s="48">
        <f t="shared" si="96"/>
        <v>1.4794520547945207</v>
      </c>
      <c r="Y484" s="47" t="str">
        <f t="shared" si="97"/>
        <v>GROWTH</v>
      </c>
      <c r="Z484" s="138">
        <v>0</v>
      </c>
      <c r="AA484" s="133"/>
      <c r="AB484" s="133" t="s">
        <v>1245</v>
      </c>
      <c r="AC484" s="27"/>
    </row>
    <row r="485" spans="1:29" s="139" customFormat="1" ht="13.8">
      <c r="A485" s="133" t="s">
        <v>1245</v>
      </c>
      <c r="B485" s="141" t="s">
        <v>43</v>
      </c>
      <c r="C485" s="135" t="s">
        <v>1369</v>
      </c>
      <c r="D485" s="135">
        <v>1000000168</v>
      </c>
      <c r="E485" s="136" t="s">
        <v>1370</v>
      </c>
      <c r="F485" s="137">
        <v>43147</v>
      </c>
      <c r="G485" s="40" t="str">
        <f t="shared" si="86"/>
        <v>Targeted Dealer</v>
      </c>
      <c r="H485" s="40"/>
      <c r="I485" s="41">
        <v>200</v>
      </c>
      <c r="J485" s="41">
        <f t="shared" si="87"/>
        <v>200</v>
      </c>
      <c r="K485" s="43">
        <v>162.5</v>
      </c>
      <c r="L485" s="43">
        <f t="shared" si="88"/>
        <v>37.5</v>
      </c>
      <c r="M485" s="43">
        <f t="shared" si="89"/>
        <v>81.25</v>
      </c>
      <c r="N485" s="42">
        <v>99.5</v>
      </c>
      <c r="O485" s="45" t="str">
        <f t="shared" si="90"/>
        <v>DEC</v>
      </c>
      <c r="P485" s="42">
        <v>99.5</v>
      </c>
      <c r="Q485" s="44">
        <f t="shared" si="91"/>
        <v>63</v>
      </c>
      <c r="R485" s="45">
        <f t="shared" si="92"/>
        <v>0.63316582914572872</v>
      </c>
      <c r="S485" s="44" t="str">
        <f t="shared" si="93"/>
        <v>GROWTH</v>
      </c>
      <c r="T485" s="43">
        <v>260</v>
      </c>
      <c r="U485" s="46" t="str">
        <f t="shared" si="94"/>
        <v>jAN</v>
      </c>
      <c r="V485" s="42">
        <v>260</v>
      </c>
      <c r="W485" s="47">
        <f t="shared" si="95"/>
        <v>-97.5</v>
      </c>
      <c r="X485" s="48">
        <f t="shared" si="96"/>
        <v>-0.375</v>
      </c>
      <c r="Y485" s="47" t="str">
        <f t="shared" si="97"/>
        <v>DEGROWTH</v>
      </c>
      <c r="Z485" s="138">
        <v>0</v>
      </c>
      <c r="AA485" s="133"/>
      <c r="AB485" s="133" t="s">
        <v>1245</v>
      </c>
      <c r="AC485" s="27"/>
    </row>
    <row r="486" spans="1:29" s="139" customFormat="1" ht="13.8">
      <c r="A486" s="133" t="s">
        <v>1245</v>
      </c>
      <c r="B486" s="141" t="s">
        <v>43</v>
      </c>
      <c r="C486" s="135" t="s">
        <v>1373</v>
      </c>
      <c r="D486" s="135">
        <v>1000000172</v>
      </c>
      <c r="E486" s="136" t="s">
        <v>1374</v>
      </c>
      <c r="F486" s="137">
        <v>43282</v>
      </c>
      <c r="G486" s="40" t="str">
        <f t="shared" si="86"/>
        <v>Targeted Dealer</v>
      </c>
      <c r="H486" s="40"/>
      <c r="I486" s="41">
        <v>700</v>
      </c>
      <c r="J486" s="41">
        <f t="shared" si="87"/>
        <v>700</v>
      </c>
      <c r="K486" s="43">
        <v>633.79999999999995</v>
      </c>
      <c r="L486" s="43">
        <f t="shared" si="88"/>
        <v>66.200000000000045</v>
      </c>
      <c r="M486" s="43">
        <f t="shared" si="89"/>
        <v>90.54285714285713</v>
      </c>
      <c r="N486" s="42">
        <v>588</v>
      </c>
      <c r="O486" s="45" t="str">
        <f t="shared" si="90"/>
        <v>DEC</v>
      </c>
      <c r="P486" s="42">
        <v>588</v>
      </c>
      <c r="Q486" s="44">
        <f t="shared" si="91"/>
        <v>45.799999999999955</v>
      </c>
      <c r="R486" s="45">
        <f t="shared" si="92"/>
        <v>7.7891156462585043E-2</v>
      </c>
      <c r="S486" s="44" t="str">
        <f t="shared" si="93"/>
        <v>GROWTH</v>
      </c>
      <c r="T486" s="43">
        <v>727</v>
      </c>
      <c r="U486" s="46" t="str">
        <f t="shared" si="94"/>
        <v>jAN</v>
      </c>
      <c r="V486" s="42">
        <v>727</v>
      </c>
      <c r="W486" s="47">
        <f t="shared" si="95"/>
        <v>-93.200000000000045</v>
      </c>
      <c r="X486" s="48">
        <f t="shared" si="96"/>
        <v>-0.12819807427785423</v>
      </c>
      <c r="Y486" s="47" t="str">
        <f t="shared" si="97"/>
        <v>DEGROWTH</v>
      </c>
      <c r="Z486" s="138">
        <v>0</v>
      </c>
      <c r="AA486" s="133"/>
      <c r="AB486" s="133" t="s">
        <v>1245</v>
      </c>
      <c r="AC486" s="27"/>
    </row>
    <row r="487" spans="1:29" s="139" customFormat="1" ht="13.8">
      <c r="A487" s="133" t="s">
        <v>1245</v>
      </c>
      <c r="B487" s="141" t="s">
        <v>43</v>
      </c>
      <c r="C487" s="135" t="s">
        <v>1375</v>
      </c>
      <c r="D487" s="135">
        <v>1000000195</v>
      </c>
      <c r="E487" s="136" t="s">
        <v>1376</v>
      </c>
      <c r="F487" s="137">
        <v>43282</v>
      </c>
      <c r="G487" s="40" t="str">
        <f t="shared" si="86"/>
        <v>Targeted Dealer</v>
      </c>
      <c r="H487" s="40"/>
      <c r="I487" s="41">
        <v>180</v>
      </c>
      <c r="J487" s="41">
        <f t="shared" si="87"/>
        <v>180</v>
      </c>
      <c r="K487" s="43">
        <v>155.5</v>
      </c>
      <c r="L487" s="43">
        <f t="shared" si="88"/>
        <v>24.5</v>
      </c>
      <c r="M487" s="43">
        <f t="shared" si="89"/>
        <v>86.388888888888886</v>
      </c>
      <c r="N487" s="42">
        <v>133</v>
      </c>
      <c r="O487" s="45" t="str">
        <f t="shared" si="90"/>
        <v>DEC</v>
      </c>
      <c r="P487" s="42">
        <v>133</v>
      </c>
      <c r="Q487" s="44">
        <f t="shared" si="91"/>
        <v>22.5</v>
      </c>
      <c r="R487" s="45">
        <f t="shared" si="92"/>
        <v>0.16917293233082709</v>
      </c>
      <c r="S487" s="44" t="str">
        <f t="shared" si="93"/>
        <v>GROWTH</v>
      </c>
      <c r="T487" s="43">
        <v>167.5</v>
      </c>
      <c r="U487" s="46" t="str">
        <f t="shared" si="94"/>
        <v>jAN</v>
      </c>
      <c r="V487" s="42">
        <v>167.5</v>
      </c>
      <c r="W487" s="47">
        <f t="shared" si="95"/>
        <v>-12</v>
      </c>
      <c r="X487" s="48">
        <f t="shared" si="96"/>
        <v>-7.1641791044776082E-2</v>
      </c>
      <c r="Y487" s="47" t="str">
        <f t="shared" si="97"/>
        <v>DEGROWTH</v>
      </c>
      <c r="Z487" s="138">
        <v>0</v>
      </c>
      <c r="AA487" s="133"/>
      <c r="AB487" s="133" t="s">
        <v>1245</v>
      </c>
      <c r="AC487" s="27"/>
    </row>
    <row r="488" spans="1:29" s="139" customFormat="1" ht="13.8">
      <c r="A488" s="133" t="s">
        <v>1245</v>
      </c>
      <c r="B488" s="141" t="s">
        <v>43</v>
      </c>
      <c r="C488" s="135" t="s">
        <v>1377</v>
      </c>
      <c r="D488" s="135">
        <v>1000000170</v>
      </c>
      <c r="E488" s="136" t="s">
        <v>1378</v>
      </c>
      <c r="F488" s="137">
        <v>43295</v>
      </c>
      <c r="G488" s="40" t="str">
        <f t="shared" si="86"/>
        <v>Targeted Dealer</v>
      </c>
      <c r="H488" s="40"/>
      <c r="I488" s="41">
        <v>260</v>
      </c>
      <c r="J488" s="41">
        <f t="shared" si="87"/>
        <v>260</v>
      </c>
      <c r="K488" s="43">
        <v>215</v>
      </c>
      <c r="L488" s="43">
        <f t="shared" si="88"/>
        <v>45</v>
      </c>
      <c r="M488" s="43">
        <f t="shared" si="89"/>
        <v>82.692307692307693</v>
      </c>
      <c r="N488" s="42">
        <v>224</v>
      </c>
      <c r="O488" s="45" t="str">
        <f t="shared" si="90"/>
        <v>DEC</v>
      </c>
      <c r="P488" s="42">
        <v>224</v>
      </c>
      <c r="Q488" s="44">
        <f t="shared" si="91"/>
        <v>-9</v>
      </c>
      <c r="R488" s="45">
        <f t="shared" si="92"/>
        <v>-4.0178571428571397E-2</v>
      </c>
      <c r="S488" s="44" t="str">
        <f t="shared" si="93"/>
        <v>DEGROWTH</v>
      </c>
      <c r="T488" s="43">
        <v>262</v>
      </c>
      <c r="U488" s="46" t="str">
        <f t="shared" si="94"/>
        <v>jAN</v>
      </c>
      <c r="V488" s="42">
        <v>262</v>
      </c>
      <c r="W488" s="47">
        <f t="shared" si="95"/>
        <v>-47</v>
      </c>
      <c r="X488" s="48">
        <f t="shared" si="96"/>
        <v>-0.17938931297709926</v>
      </c>
      <c r="Y488" s="47" t="str">
        <f t="shared" si="97"/>
        <v>DEGROWTH</v>
      </c>
      <c r="Z488" s="138">
        <v>0</v>
      </c>
      <c r="AA488" s="133"/>
      <c r="AB488" s="133" t="s">
        <v>1245</v>
      </c>
      <c r="AC488" s="27"/>
    </row>
    <row r="489" spans="1:29" s="139" customFormat="1" ht="13.8">
      <c r="A489" s="133" t="s">
        <v>1245</v>
      </c>
      <c r="B489" s="141" t="s">
        <v>43</v>
      </c>
      <c r="C489" s="140" t="s">
        <v>1383</v>
      </c>
      <c r="D489" s="135">
        <v>1000000179</v>
      </c>
      <c r="E489" s="136" t="s">
        <v>1384</v>
      </c>
      <c r="F489" s="137">
        <v>44208</v>
      </c>
      <c r="G489" s="40" t="str">
        <f t="shared" si="86"/>
        <v>Targeted Dealer</v>
      </c>
      <c r="H489" s="40"/>
      <c r="I489" s="41">
        <v>150</v>
      </c>
      <c r="J489" s="41">
        <f t="shared" si="87"/>
        <v>150</v>
      </c>
      <c r="K489" s="43">
        <v>104</v>
      </c>
      <c r="L489" s="43">
        <f t="shared" si="88"/>
        <v>46</v>
      </c>
      <c r="M489" s="43">
        <f t="shared" si="89"/>
        <v>69.333333333333329</v>
      </c>
      <c r="N489" s="42">
        <v>217.5</v>
      </c>
      <c r="O489" s="45" t="str">
        <f t="shared" si="90"/>
        <v>DEC</v>
      </c>
      <c r="P489" s="42">
        <v>217.5</v>
      </c>
      <c r="Q489" s="44">
        <f t="shared" si="91"/>
        <v>-113.5</v>
      </c>
      <c r="R489" s="45">
        <f t="shared" si="92"/>
        <v>-0.52183908045977012</v>
      </c>
      <c r="S489" s="44" t="str">
        <f t="shared" si="93"/>
        <v>DEGROWTH</v>
      </c>
      <c r="T489" s="43">
        <v>147.5</v>
      </c>
      <c r="U489" s="46" t="str">
        <f t="shared" si="94"/>
        <v>jAN</v>
      </c>
      <c r="V489" s="42">
        <v>147.5</v>
      </c>
      <c r="W489" s="47">
        <f t="shared" si="95"/>
        <v>-43.5</v>
      </c>
      <c r="X489" s="48">
        <f t="shared" si="96"/>
        <v>-0.29491525423728815</v>
      </c>
      <c r="Y489" s="47" t="str">
        <f t="shared" si="97"/>
        <v>DEGROWTH</v>
      </c>
      <c r="Z489" s="138">
        <v>0</v>
      </c>
      <c r="AA489" s="133"/>
      <c r="AB489" s="133" t="s">
        <v>1245</v>
      </c>
      <c r="AC489" s="27"/>
    </row>
    <row r="490" spans="1:29" s="139" customFormat="1" ht="13.8">
      <c r="A490" s="133" t="s">
        <v>1245</v>
      </c>
      <c r="B490" s="141" t="s">
        <v>43</v>
      </c>
      <c r="C490" s="140" t="s">
        <v>1385</v>
      </c>
      <c r="D490" s="135">
        <v>1000000183</v>
      </c>
      <c r="E490" s="136" t="s">
        <v>1386</v>
      </c>
      <c r="F490" s="137">
        <v>44240</v>
      </c>
      <c r="G490" s="40" t="str">
        <f t="shared" si="86"/>
        <v>Targeted Dealer</v>
      </c>
      <c r="H490" s="40"/>
      <c r="I490" s="41">
        <v>25</v>
      </c>
      <c r="J490" s="41">
        <f t="shared" si="87"/>
        <v>25</v>
      </c>
      <c r="K490" s="43">
        <v>7.5</v>
      </c>
      <c r="L490" s="43">
        <f t="shared" si="88"/>
        <v>17.5</v>
      </c>
      <c r="M490" s="43">
        <f t="shared" si="89"/>
        <v>30</v>
      </c>
      <c r="N490" s="42">
        <v>7.5</v>
      </c>
      <c r="O490" s="45" t="str">
        <f t="shared" si="90"/>
        <v>DEC</v>
      </c>
      <c r="P490" s="42">
        <v>7.5</v>
      </c>
      <c r="Q490" s="44">
        <f t="shared" si="91"/>
        <v>0</v>
      </c>
      <c r="R490" s="45">
        <f t="shared" si="92"/>
        <v>0</v>
      </c>
      <c r="S490" s="44" t="str">
        <f t="shared" si="93"/>
        <v>GROWTH</v>
      </c>
      <c r="T490" s="43">
        <v>0</v>
      </c>
      <c r="U490" s="46" t="str">
        <f t="shared" si="94"/>
        <v>jAN</v>
      </c>
      <c r="V490" s="42">
        <v>0</v>
      </c>
      <c r="W490" s="47">
        <f t="shared" si="95"/>
        <v>7.5</v>
      </c>
      <c r="X490" s="48">
        <f t="shared" si="96"/>
        <v>0</v>
      </c>
      <c r="Y490" s="47" t="b">
        <f t="shared" si="97"/>
        <v>0</v>
      </c>
      <c r="Z490" s="138">
        <v>1</v>
      </c>
      <c r="AA490" s="133"/>
      <c r="AB490" s="133" t="s">
        <v>1245</v>
      </c>
      <c r="AC490" s="27"/>
    </row>
    <row r="491" spans="1:29" s="139" customFormat="1" ht="13.8">
      <c r="A491" s="133" t="s">
        <v>1245</v>
      </c>
      <c r="B491" s="141" t="s">
        <v>43</v>
      </c>
      <c r="C491" s="140" t="s">
        <v>1387</v>
      </c>
      <c r="D491" s="135">
        <v>1000000174</v>
      </c>
      <c r="E491" s="136" t="s">
        <v>1388</v>
      </c>
      <c r="F491" s="137">
        <v>44441</v>
      </c>
      <c r="G491" s="40" t="str">
        <f t="shared" si="86"/>
        <v>Targeted Dealer</v>
      </c>
      <c r="H491" s="40"/>
      <c r="I491" s="41">
        <v>76</v>
      </c>
      <c r="J491" s="41">
        <f t="shared" si="87"/>
        <v>76</v>
      </c>
      <c r="K491" s="43">
        <v>64</v>
      </c>
      <c r="L491" s="43">
        <f t="shared" si="88"/>
        <v>12</v>
      </c>
      <c r="M491" s="43">
        <f t="shared" si="89"/>
        <v>84.21052631578948</v>
      </c>
      <c r="N491" s="42">
        <v>64</v>
      </c>
      <c r="O491" s="45" t="str">
        <f t="shared" si="90"/>
        <v>DEC</v>
      </c>
      <c r="P491" s="42">
        <v>64</v>
      </c>
      <c r="Q491" s="44">
        <f t="shared" si="91"/>
        <v>0</v>
      </c>
      <c r="R491" s="45">
        <f t="shared" si="92"/>
        <v>0</v>
      </c>
      <c r="S491" s="44" t="str">
        <f t="shared" si="93"/>
        <v>GROWTH</v>
      </c>
      <c r="T491" s="43">
        <v>64</v>
      </c>
      <c r="U491" s="46" t="str">
        <f t="shared" si="94"/>
        <v>jAN</v>
      </c>
      <c r="V491" s="42">
        <v>64</v>
      </c>
      <c r="W491" s="47">
        <f t="shared" si="95"/>
        <v>0</v>
      </c>
      <c r="X491" s="48">
        <f t="shared" si="96"/>
        <v>0</v>
      </c>
      <c r="Y491" s="47" t="str">
        <f t="shared" si="97"/>
        <v>GROWTH</v>
      </c>
      <c r="Z491" s="138">
        <v>0</v>
      </c>
      <c r="AA491" s="133"/>
      <c r="AB491" s="133" t="s">
        <v>1245</v>
      </c>
      <c r="AC491" s="27"/>
    </row>
    <row r="492" spans="1:29" s="139" customFormat="1" ht="13.8">
      <c r="A492" s="133" t="s">
        <v>1245</v>
      </c>
      <c r="B492" s="141" t="s">
        <v>43</v>
      </c>
      <c r="C492" s="140" t="s">
        <v>1389</v>
      </c>
      <c r="D492" s="135">
        <v>1000002402</v>
      </c>
      <c r="E492" s="136" t="s">
        <v>1390</v>
      </c>
      <c r="F492" s="137">
        <v>44559</v>
      </c>
      <c r="G492" s="40" t="str">
        <f t="shared" si="86"/>
        <v>Targeted Dealer</v>
      </c>
      <c r="H492" s="40"/>
      <c r="I492" s="41">
        <v>80</v>
      </c>
      <c r="J492" s="41">
        <f t="shared" si="87"/>
        <v>80</v>
      </c>
      <c r="K492" s="43">
        <v>72.5</v>
      </c>
      <c r="L492" s="43">
        <f t="shared" si="88"/>
        <v>7.5</v>
      </c>
      <c r="M492" s="43">
        <f t="shared" si="89"/>
        <v>90.625</v>
      </c>
      <c r="N492" s="42">
        <v>65</v>
      </c>
      <c r="O492" s="45" t="str">
        <f t="shared" si="90"/>
        <v>DEC</v>
      </c>
      <c r="P492" s="42">
        <v>65</v>
      </c>
      <c r="Q492" s="44">
        <f t="shared" si="91"/>
        <v>7.5</v>
      </c>
      <c r="R492" s="45">
        <f t="shared" si="92"/>
        <v>0.11538461538461542</v>
      </c>
      <c r="S492" s="44" t="str">
        <f t="shared" si="93"/>
        <v>GROWTH</v>
      </c>
      <c r="T492" s="43">
        <v>38</v>
      </c>
      <c r="U492" s="46" t="str">
        <f t="shared" si="94"/>
        <v>jAN</v>
      </c>
      <c r="V492" s="42">
        <v>38</v>
      </c>
      <c r="W492" s="47">
        <f t="shared" si="95"/>
        <v>34.5</v>
      </c>
      <c r="X492" s="48">
        <f t="shared" si="96"/>
        <v>0.90789473684210531</v>
      </c>
      <c r="Y492" s="47" t="str">
        <f t="shared" si="97"/>
        <v>GROWTH</v>
      </c>
      <c r="Z492" s="138">
        <v>0</v>
      </c>
      <c r="AA492" s="133"/>
      <c r="AB492" s="133" t="s">
        <v>1245</v>
      </c>
      <c r="AC492" s="27"/>
    </row>
    <row r="493" spans="1:29" s="139" customFormat="1" ht="13.8">
      <c r="A493" s="133" t="s">
        <v>1245</v>
      </c>
      <c r="B493" s="141" t="s">
        <v>43</v>
      </c>
      <c r="C493" s="140" t="s">
        <v>1391</v>
      </c>
      <c r="D493" s="135">
        <v>1000002740</v>
      </c>
      <c r="E493" s="136" t="s">
        <v>1392</v>
      </c>
      <c r="F493" s="137">
        <v>44685</v>
      </c>
      <c r="G493" s="40" t="str">
        <f t="shared" si="86"/>
        <v>Targeted Dealer</v>
      </c>
      <c r="H493" s="40"/>
      <c r="I493" s="41">
        <v>275</v>
      </c>
      <c r="J493" s="41">
        <f t="shared" si="87"/>
        <v>275</v>
      </c>
      <c r="K493" s="43">
        <v>200</v>
      </c>
      <c r="L493" s="43">
        <f t="shared" si="88"/>
        <v>75</v>
      </c>
      <c r="M493" s="43">
        <f t="shared" si="89"/>
        <v>72.727272727272734</v>
      </c>
      <c r="N493" s="42">
        <v>251.5</v>
      </c>
      <c r="O493" s="45" t="str">
        <f t="shared" si="90"/>
        <v>DEC</v>
      </c>
      <c r="P493" s="42">
        <v>251.5</v>
      </c>
      <c r="Q493" s="44">
        <f t="shared" si="91"/>
        <v>-51.5</v>
      </c>
      <c r="R493" s="45">
        <f t="shared" si="92"/>
        <v>-0.20477137176938365</v>
      </c>
      <c r="S493" s="44" t="str">
        <f t="shared" si="93"/>
        <v>DEGROWTH</v>
      </c>
      <c r="T493" s="43">
        <v>195.5</v>
      </c>
      <c r="U493" s="46" t="str">
        <f t="shared" si="94"/>
        <v>jAN</v>
      </c>
      <c r="V493" s="42">
        <v>195.5</v>
      </c>
      <c r="W493" s="47">
        <f t="shared" si="95"/>
        <v>4.5</v>
      </c>
      <c r="X493" s="48">
        <f t="shared" si="96"/>
        <v>2.3017902813299296E-2</v>
      </c>
      <c r="Y493" s="47" t="str">
        <f t="shared" si="97"/>
        <v>GROWTH</v>
      </c>
      <c r="Z493" s="138">
        <v>0</v>
      </c>
      <c r="AA493" s="133"/>
      <c r="AB493" s="133" t="s">
        <v>1245</v>
      </c>
      <c r="AC493" s="27"/>
    </row>
    <row r="494" spans="1:29" s="139" customFormat="1" ht="13.8">
      <c r="A494" s="133" t="s">
        <v>1245</v>
      </c>
      <c r="B494" s="141" t="s">
        <v>43</v>
      </c>
      <c r="C494" s="140" t="s">
        <v>1393</v>
      </c>
      <c r="D494" s="135">
        <v>1000002746</v>
      </c>
      <c r="E494" s="136" t="s">
        <v>1394</v>
      </c>
      <c r="F494" s="137">
        <v>44691</v>
      </c>
      <c r="G494" s="40" t="str">
        <f t="shared" si="86"/>
        <v>Targeted Dealer</v>
      </c>
      <c r="H494" s="40"/>
      <c r="I494" s="41">
        <v>50</v>
      </c>
      <c r="J494" s="41">
        <f t="shared" si="87"/>
        <v>50</v>
      </c>
      <c r="K494" s="43">
        <v>0</v>
      </c>
      <c r="L494" s="43">
        <f t="shared" si="88"/>
        <v>50</v>
      </c>
      <c r="M494" s="43">
        <f t="shared" si="89"/>
        <v>0</v>
      </c>
      <c r="N494" s="42">
        <v>0</v>
      </c>
      <c r="O494" s="45" t="str">
        <f t="shared" si="90"/>
        <v>DEC</v>
      </c>
      <c r="P494" s="42">
        <v>0</v>
      </c>
      <c r="Q494" s="44">
        <f t="shared" si="91"/>
        <v>0</v>
      </c>
      <c r="R494" s="45" t="str">
        <f t="shared" si="92"/>
        <v xml:space="preserve"> </v>
      </c>
      <c r="S494" s="44" t="b">
        <f t="shared" si="93"/>
        <v>0</v>
      </c>
      <c r="T494" s="43">
        <v>0</v>
      </c>
      <c r="U494" s="46" t="str">
        <f t="shared" si="94"/>
        <v>jAN</v>
      </c>
      <c r="V494" s="42">
        <v>0</v>
      </c>
      <c r="W494" s="47">
        <f t="shared" si="95"/>
        <v>0</v>
      </c>
      <c r="X494" s="48">
        <f t="shared" si="96"/>
        <v>0</v>
      </c>
      <c r="Y494" s="47" t="b">
        <f t="shared" si="97"/>
        <v>0</v>
      </c>
      <c r="Z494" s="138">
        <v>0</v>
      </c>
      <c r="AA494" s="133"/>
      <c r="AB494" s="133" t="s">
        <v>1245</v>
      </c>
      <c r="AC494" s="27"/>
    </row>
    <row r="495" spans="1:29" s="139" customFormat="1" ht="13.8">
      <c r="A495" s="133" t="s">
        <v>1245</v>
      </c>
      <c r="B495" s="141" t="s">
        <v>43</v>
      </c>
      <c r="C495" s="140" t="s">
        <v>1395</v>
      </c>
      <c r="D495" s="135">
        <v>1000002820</v>
      </c>
      <c r="E495" s="136" t="s">
        <v>1396</v>
      </c>
      <c r="F495" s="137">
        <v>44737</v>
      </c>
      <c r="G495" s="40" t="str">
        <f t="shared" si="86"/>
        <v>Targeted Dealer</v>
      </c>
      <c r="H495" s="40"/>
      <c r="I495" s="41">
        <v>150</v>
      </c>
      <c r="J495" s="41">
        <f t="shared" si="87"/>
        <v>150</v>
      </c>
      <c r="K495" s="43">
        <v>107</v>
      </c>
      <c r="L495" s="43">
        <f t="shared" si="88"/>
        <v>43</v>
      </c>
      <c r="M495" s="43">
        <f t="shared" si="89"/>
        <v>71.333333333333329</v>
      </c>
      <c r="N495" s="42">
        <v>70</v>
      </c>
      <c r="O495" s="45" t="str">
        <f t="shared" si="90"/>
        <v>DEC</v>
      </c>
      <c r="P495" s="42">
        <v>70</v>
      </c>
      <c r="Q495" s="44">
        <f t="shared" si="91"/>
        <v>37</v>
      </c>
      <c r="R495" s="45">
        <f t="shared" si="92"/>
        <v>0.52857142857142847</v>
      </c>
      <c r="S495" s="44" t="str">
        <f t="shared" si="93"/>
        <v>GROWTH</v>
      </c>
      <c r="T495" s="43">
        <v>137.5</v>
      </c>
      <c r="U495" s="46" t="str">
        <f t="shared" si="94"/>
        <v>jAN</v>
      </c>
      <c r="V495" s="42">
        <v>137.5</v>
      </c>
      <c r="W495" s="47">
        <f t="shared" si="95"/>
        <v>-30.5</v>
      </c>
      <c r="X495" s="48">
        <f t="shared" si="96"/>
        <v>-0.2218181818181818</v>
      </c>
      <c r="Y495" s="47" t="str">
        <f t="shared" si="97"/>
        <v>DEGROWTH</v>
      </c>
      <c r="Z495" s="138">
        <v>0</v>
      </c>
      <c r="AA495" s="133"/>
      <c r="AB495" s="133" t="s">
        <v>1245</v>
      </c>
      <c r="AC495" s="27"/>
    </row>
    <row r="496" spans="1:29" s="139" customFormat="1" ht="13.8">
      <c r="A496" s="133" t="s">
        <v>1245</v>
      </c>
      <c r="B496" s="141" t="s">
        <v>43</v>
      </c>
      <c r="C496" s="135" t="s">
        <v>1397</v>
      </c>
      <c r="D496" s="135">
        <v>1000003497</v>
      </c>
      <c r="E496" s="140" t="s">
        <v>1398</v>
      </c>
      <c r="F496" s="137">
        <v>44804</v>
      </c>
      <c r="G496" s="40" t="str">
        <f t="shared" si="86"/>
        <v>Targeted Dealer</v>
      </c>
      <c r="H496" s="40"/>
      <c r="I496" s="41">
        <v>25</v>
      </c>
      <c r="J496" s="41">
        <f t="shared" si="87"/>
        <v>25</v>
      </c>
      <c r="K496" s="43">
        <v>25.5</v>
      </c>
      <c r="L496" s="43">
        <f t="shared" si="88"/>
        <v>-0.5</v>
      </c>
      <c r="M496" s="43">
        <f t="shared" si="89"/>
        <v>102</v>
      </c>
      <c r="N496" s="42">
        <v>26</v>
      </c>
      <c r="O496" s="45" t="str">
        <f t="shared" si="90"/>
        <v>DEC</v>
      </c>
      <c r="P496" s="42">
        <v>26</v>
      </c>
      <c r="Q496" s="44">
        <f t="shared" si="91"/>
        <v>-0.5</v>
      </c>
      <c r="R496" s="45">
        <f t="shared" si="92"/>
        <v>-1.9230769230769273E-2</v>
      </c>
      <c r="S496" s="44" t="str">
        <f t="shared" si="93"/>
        <v>DEGROWTH</v>
      </c>
      <c r="T496" s="43">
        <v>20</v>
      </c>
      <c r="U496" s="46" t="str">
        <f t="shared" si="94"/>
        <v>jAN</v>
      </c>
      <c r="V496" s="42">
        <v>20</v>
      </c>
      <c r="W496" s="47">
        <f t="shared" si="95"/>
        <v>5.5</v>
      </c>
      <c r="X496" s="48">
        <f t="shared" si="96"/>
        <v>0.27499999999999991</v>
      </c>
      <c r="Y496" s="47" t="str">
        <f t="shared" si="97"/>
        <v>GROWTH</v>
      </c>
      <c r="Z496" s="138">
        <v>0</v>
      </c>
      <c r="AA496" s="133"/>
      <c r="AB496" s="133" t="s">
        <v>1245</v>
      </c>
      <c r="AC496" s="27"/>
    </row>
    <row r="497" spans="1:29" s="139" customFormat="1" ht="13.8">
      <c r="A497" s="133" t="s">
        <v>1245</v>
      </c>
      <c r="B497" s="141" t="s">
        <v>43</v>
      </c>
      <c r="C497" s="135" t="s">
        <v>1399</v>
      </c>
      <c r="D497" s="135">
        <v>1000003116</v>
      </c>
      <c r="E497" s="140" t="s">
        <v>1400</v>
      </c>
      <c r="F497" s="137">
        <v>44893</v>
      </c>
      <c r="G497" s="40" t="str">
        <f t="shared" si="86"/>
        <v>Targeted Dealer</v>
      </c>
      <c r="H497" s="40"/>
      <c r="I497" s="41">
        <v>60</v>
      </c>
      <c r="J497" s="41">
        <f t="shared" si="87"/>
        <v>60</v>
      </c>
      <c r="K497" s="43">
        <v>12.5</v>
      </c>
      <c r="L497" s="43">
        <f t="shared" si="88"/>
        <v>47.5</v>
      </c>
      <c r="M497" s="43">
        <f t="shared" si="89"/>
        <v>20.833333333333336</v>
      </c>
      <c r="N497" s="42">
        <v>20</v>
      </c>
      <c r="O497" s="45" t="str">
        <f t="shared" si="90"/>
        <v>DEC</v>
      </c>
      <c r="P497" s="42">
        <v>20</v>
      </c>
      <c r="Q497" s="44">
        <f t="shared" si="91"/>
        <v>-7.5</v>
      </c>
      <c r="R497" s="45">
        <f t="shared" si="92"/>
        <v>-0.375</v>
      </c>
      <c r="S497" s="44" t="str">
        <f t="shared" si="93"/>
        <v>DEGROWTH</v>
      </c>
      <c r="T497" s="43">
        <v>32.5</v>
      </c>
      <c r="U497" s="46" t="str">
        <f t="shared" si="94"/>
        <v>jAN</v>
      </c>
      <c r="V497" s="42">
        <v>32.5</v>
      </c>
      <c r="W497" s="47">
        <f t="shared" si="95"/>
        <v>-20</v>
      </c>
      <c r="X497" s="48">
        <f t="shared" si="96"/>
        <v>-0.61538461538461542</v>
      </c>
      <c r="Y497" s="47" t="str">
        <f t="shared" si="97"/>
        <v>DEGROWTH</v>
      </c>
      <c r="Z497" s="138">
        <v>0</v>
      </c>
      <c r="AA497" s="133"/>
      <c r="AB497" s="133" t="s">
        <v>1245</v>
      </c>
      <c r="AC497" s="27"/>
    </row>
    <row r="498" spans="1:29" s="139" customFormat="1" ht="13.8">
      <c r="A498" s="133" t="s">
        <v>1245</v>
      </c>
      <c r="B498" s="141" t="s">
        <v>43</v>
      </c>
      <c r="C498" s="135" t="s">
        <v>1403</v>
      </c>
      <c r="D498" s="135">
        <v>1000003191</v>
      </c>
      <c r="E498" s="140" t="s">
        <v>1404</v>
      </c>
      <c r="F498" s="137">
        <v>44924</v>
      </c>
      <c r="G498" s="40" t="str">
        <f t="shared" si="86"/>
        <v>Targeted Dealer</v>
      </c>
      <c r="H498" s="40"/>
      <c r="I498" s="41">
        <v>25</v>
      </c>
      <c r="J498" s="41">
        <f t="shared" si="87"/>
        <v>25</v>
      </c>
      <c r="K498" s="43">
        <v>0</v>
      </c>
      <c r="L498" s="43">
        <f t="shared" si="88"/>
        <v>25</v>
      </c>
      <c r="M498" s="43">
        <f t="shared" si="89"/>
        <v>0</v>
      </c>
      <c r="N498" s="42">
        <v>12.5</v>
      </c>
      <c r="O498" s="45" t="str">
        <f t="shared" si="90"/>
        <v>DEC</v>
      </c>
      <c r="P498" s="42">
        <v>12.5</v>
      </c>
      <c r="Q498" s="44">
        <f t="shared" si="91"/>
        <v>-12.5</v>
      </c>
      <c r="R498" s="45">
        <f t="shared" si="92"/>
        <v>-1</v>
      </c>
      <c r="S498" s="44" t="str">
        <f t="shared" si="93"/>
        <v>DEGROWTH</v>
      </c>
      <c r="T498" s="43">
        <v>13</v>
      </c>
      <c r="U498" s="46" t="str">
        <f t="shared" si="94"/>
        <v>jAN</v>
      </c>
      <c r="V498" s="42">
        <v>13</v>
      </c>
      <c r="W498" s="47">
        <f t="shared" si="95"/>
        <v>-13</v>
      </c>
      <c r="X498" s="48">
        <f t="shared" si="96"/>
        <v>-1</v>
      </c>
      <c r="Y498" s="47" t="str">
        <f t="shared" si="97"/>
        <v>DEGROWTH</v>
      </c>
      <c r="Z498" s="138">
        <v>0</v>
      </c>
      <c r="AA498" s="133"/>
      <c r="AB498" s="133" t="s">
        <v>1245</v>
      </c>
      <c r="AC498" s="27"/>
    </row>
    <row r="499" spans="1:29" s="139" customFormat="1" ht="13.8">
      <c r="A499" s="133" t="s">
        <v>1245</v>
      </c>
      <c r="B499" s="141" t="s">
        <v>43</v>
      </c>
      <c r="C499" s="135" t="s">
        <v>1407</v>
      </c>
      <c r="D499" s="135">
        <v>1000003325</v>
      </c>
      <c r="E499" s="140" t="s">
        <v>1408</v>
      </c>
      <c r="F499" s="137">
        <v>44966</v>
      </c>
      <c r="G499" s="40" t="str">
        <f t="shared" si="86"/>
        <v>Targeted Dealer</v>
      </c>
      <c r="H499" s="40"/>
      <c r="I499" s="41">
        <v>100</v>
      </c>
      <c r="J499" s="41">
        <f t="shared" si="87"/>
        <v>100</v>
      </c>
      <c r="K499" s="43">
        <v>160</v>
      </c>
      <c r="L499" s="43">
        <f t="shared" si="88"/>
        <v>-60</v>
      </c>
      <c r="M499" s="43">
        <f t="shared" si="89"/>
        <v>160</v>
      </c>
      <c r="N499" s="42">
        <v>80</v>
      </c>
      <c r="O499" s="45" t="str">
        <f t="shared" si="90"/>
        <v>DEC</v>
      </c>
      <c r="P499" s="42">
        <v>80</v>
      </c>
      <c r="Q499" s="44">
        <f t="shared" si="91"/>
        <v>80</v>
      </c>
      <c r="R499" s="45">
        <f t="shared" si="92"/>
        <v>1</v>
      </c>
      <c r="S499" s="44" t="str">
        <f t="shared" si="93"/>
        <v>GROWTH</v>
      </c>
      <c r="T499" s="43">
        <v>20</v>
      </c>
      <c r="U499" s="46" t="str">
        <f t="shared" si="94"/>
        <v>jAN</v>
      </c>
      <c r="V499" s="42">
        <v>20</v>
      </c>
      <c r="W499" s="47">
        <f t="shared" si="95"/>
        <v>140</v>
      </c>
      <c r="X499" s="48">
        <f t="shared" si="96"/>
        <v>7</v>
      </c>
      <c r="Y499" s="47" t="str">
        <f t="shared" si="97"/>
        <v>GROWTH</v>
      </c>
      <c r="Z499" s="138">
        <v>0</v>
      </c>
      <c r="AA499" s="133"/>
      <c r="AB499" s="133" t="s">
        <v>1245</v>
      </c>
      <c r="AC499" s="27"/>
    </row>
    <row r="500" spans="1:29" s="139" customFormat="1" ht="13.8">
      <c r="A500" s="133" t="s">
        <v>1245</v>
      </c>
      <c r="B500" s="141" t="s">
        <v>43</v>
      </c>
      <c r="C500" s="135" t="s">
        <v>1409</v>
      </c>
      <c r="D500" s="135">
        <v>1000003407</v>
      </c>
      <c r="E500" s="140" t="s">
        <v>922</v>
      </c>
      <c r="F500" s="137">
        <v>44991</v>
      </c>
      <c r="G500" s="40" t="str">
        <f t="shared" si="86"/>
        <v>Targeted Dealer</v>
      </c>
      <c r="H500" s="40"/>
      <c r="I500" s="41">
        <v>150</v>
      </c>
      <c r="J500" s="41">
        <f t="shared" si="87"/>
        <v>150</v>
      </c>
      <c r="K500" s="43">
        <v>125</v>
      </c>
      <c r="L500" s="43">
        <f t="shared" si="88"/>
        <v>25</v>
      </c>
      <c r="M500" s="43">
        <f t="shared" si="89"/>
        <v>83.333333333333329</v>
      </c>
      <c r="N500" s="42">
        <v>75</v>
      </c>
      <c r="O500" s="45" t="str">
        <f t="shared" si="90"/>
        <v>DEC</v>
      </c>
      <c r="P500" s="42">
        <v>75</v>
      </c>
      <c r="Q500" s="44">
        <f t="shared" si="91"/>
        <v>50</v>
      </c>
      <c r="R500" s="45">
        <f t="shared" si="92"/>
        <v>0.66666666666666674</v>
      </c>
      <c r="S500" s="44" t="str">
        <f t="shared" si="93"/>
        <v>GROWTH</v>
      </c>
      <c r="T500" s="43">
        <v>219.5</v>
      </c>
      <c r="U500" s="46" t="str">
        <f t="shared" si="94"/>
        <v>jAN</v>
      </c>
      <c r="V500" s="42">
        <v>219.5</v>
      </c>
      <c r="W500" s="47">
        <f t="shared" si="95"/>
        <v>-94.5</v>
      </c>
      <c r="X500" s="48">
        <f t="shared" si="96"/>
        <v>-0.43052391799544421</v>
      </c>
      <c r="Y500" s="47" t="str">
        <f t="shared" si="97"/>
        <v>DEGROWTH</v>
      </c>
      <c r="Z500" s="138">
        <v>0</v>
      </c>
      <c r="AA500" s="133"/>
      <c r="AB500" s="133" t="s">
        <v>1245</v>
      </c>
      <c r="AC500" s="27"/>
    </row>
    <row r="501" spans="1:29" s="139" customFormat="1" ht="13.8">
      <c r="A501" s="133" t="s">
        <v>1245</v>
      </c>
      <c r="B501" s="141" t="s">
        <v>43</v>
      </c>
      <c r="C501" s="135" t="s">
        <v>1414</v>
      </c>
      <c r="D501" s="135">
        <v>1000003598</v>
      </c>
      <c r="E501" s="140" t="s">
        <v>1415</v>
      </c>
      <c r="F501" s="137">
        <v>45100</v>
      </c>
      <c r="G501" s="40" t="str">
        <f t="shared" si="86"/>
        <v>Targeted Dealer</v>
      </c>
      <c r="H501" s="40"/>
      <c r="I501" s="41">
        <v>140</v>
      </c>
      <c r="J501" s="41">
        <f t="shared" si="87"/>
        <v>140</v>
      </c>
      <c r="K501" s="43">
        <v>149</v>
      </c>
      <c r="L501" s="43">
        <f t="shared" si="88"/>
        <v>-9</v>
      </c>
      <c r="M501" s="43">
        <f t="shared" si="89"/>
        <v>106.42857142857143</v>
      </c>
      <c r="N501" s="42">
        <v>151</v>
      </c>
      <c r="O501" s="45" t="str">
        <f t="shared" si="90"/>
        <v>DEC</v>
      </c>
      <c r="P501" s="42">
        <v>151</v>
      </c>
      <c r="Q501" s="44">
        <f t="shared" si="91"/>
        <v>-2</v>
      </c>
      <c r="R501" s="45">
        <f t="shared" si="92"/>
        <v>-1.3245033112582738E-2</v>
      </c>
      <c r="S501" s="44" t="str">
        <f t="shared" si="93"/>
        <v>DEGROWTH</v>
      </c>
      <c r="T501" s="43">
        <v>108.5</v>
      </c>
      <c r="U501" s="46" t="str">
        <f t="shared" si="94"/>
        <v>jAN</v>
      </c>
      <c r="V501" s="42">
        <v>108.5</v>
      </c>
      <c r="W501" s="47">
        <f t="shared" si="95"/>
        <v>40.5</v>
      </c>
      <c r="X501" s="48">
        <f t="shared" si="96"/>
        <v>0.37327188940092171</v>
      </c>
      <c r="Y501" s="47" t="str">
        <f t="shared" si="97"/>
        <v>GROWTH</v>
      </c>
      <c r="Z501" s="138">
        <v>0</v>
      </c>
      <c r="AA501" s="133"/>
      <c r="AB501" s="133" t="s">
        <v>1245</v>
      </c>
      <c r="AC501" s="27"/>
    </row>
    <row r="502" spans="1:29" s="139" customFormat="1" ht="13.8">
      <c r="A502" s="133" t="s">
        <v>1245</v>
      </c>
      <c r="B502" s="141" t="s">
        <v>43</v>
      </c>
      <c r="C502" s="141" t="s">
        <v>1416</v>
      </c>
      <c r="D502" s="141">
        <v>1000003791</v>
      </c>
      <c r="E502" s="141" t="s">
        <v>1417</v>
      </c>
      <c r="F502" s="137">
        <v>45280</v>
      </c>
      <c r="G502" s="40" t="str">
        <f t="shared" si="86"/>
        <v>Targeted Dealer</v>
      </c>
      <c r="H502" s="40"/>
      <c r="I502" s="41">
        <v>25</v>
      </c>
      <c r="J502" s="41">
        <f t="shared" si="87"/>
        <v>25</v>
      </c>
      <c r="K502" s="43">
        <v>0</v>
      </c>
      <c r="L502" s="43">
        <f t="shared" si="88"/>
        <v>25</v>
      </c>
      <c r="M502" s="43">
        <f t="shared" si="89"/>
        <v>0</v>
      </c>
      <c r="N502" s="42">
        <v>0</v>
      </c>
      <c r="O502" s="45" t="str">
        <f t="shared" si="90"/>
        <v>DEC</v>
      </c>
      <c r="P502" s="42">
        <v>0</v>
      </c>
      <c r="Q502" s="44">
        <f t="shared" si="91"/>
        <v>0</v>
      </c>
      <c r="R502" s="45" t="str">
        <f t="shared" si="92"/>
        <v xml:space="preserve"> </v>
      </c>
      <c r="S502" s="44" t="b">
        <f t="shared" si="93"/>
        <v>0</v>
      </c>
      <c r="T502" s="43">
        <v>20</v>
      </c>
      <c r="U502" s="46" t="str">
        <f t="shared" si="94"/>
        <v>jAN</v>
      </c>
      <c r="V502" s="42">
        <v>20</v>
      </c>
      <c r="W502" s="47">
        <f t="shared" si="95"/>
        <v>-20</v>
      </c>
      <c r="X502" s="48">
        <f t="shared" si="96"/>
        <v>-1</v>
      </c>
      <c r="Y502" s="47" t="str">
        <f t="shared" si="97"/>
        <v>DEGROWTH</v>
      </c>
      <c r="Z502" s="138">
        <v>1</v>
      </c>
      <c r="AA502" s="133"/>
      <c r="AB502" s="133" t="s">
        <v>1245</v>
      </c>
      <c r="AC502" s="27"/>
    </row>
    <row r="503" spans="1:29" s="139" customFormat="1" ht="13.8">
      <c r="A503" s="133" t="s">
        <v>1245</v>
      </c>
      <c r="B503" s="141" t="s">
        <v>43</v>
      </c>
      <c r="C503" s="141" t="s">
        <v>1418</v>
      </c>
      <c r="D503" s="141">
        <v>1000003806</v>
      </c>
      <c r="E503" s="141" t="s">
        <v>1323</v>
      </c>
      <c r="F503" s="137">
        <v>45288</v>
      </c>
      <c r="G503" s="40" t="str">
        <f t="shared" si="86"/>
        <v>Targeted Dealer</v>
      </c>
      <c r="H503" s="40"/>
      <c r="I503" s="41">
        <v>10</v>
      </c>
      <c r="J503" s="41">
        <f t="shared" si="87"/>
        <v>10</v>
      </c>
      <c r="K503" s="43">
        <v>25</v>
      </c>
      <c r="L503" s="43">
        <f t="shared" si="88"/>
        <v>-15</v>
      </c>
      <c r="M503" s="43">
        <f t="shared" si="89"/>
        <v>250</v>
      </c>
      <c r="N503" s="42">
        <v>0</v>
      </c>
      <c r="O503" s="45" t="str">
        <f t="shared" si="90"/>
        <v>DEC</v>
      </c>
      <c r="P503" s="42">
        <v>0</v>
      </c>
      <c r="Q503" s="44">
        <f t="shared" si="91"/>
        <v>25</v>
      </c>
      <c r="R503" s="45" t="str">
        <f t="shared" si="92"/>
        <v xml:space="preserve"> </v>
      </c>
      <c r="S503" s="44" t="b">
        <f t="shared" si="93"/>
        <v>0</v>
      </c>
      <c r="T503" s="43">
        <v>31.5</v>
      </c>
      <c r="U503" s="46" t="str">
        <f t="shared" si="94"/>
        <v>jAN</v>
      </c>
      <c r="V503" s="42">
        <v>31.5</v>
      </c>
      <c r="W503" s="47">
        <f t="shared" si="95"/>
        <v>-6.5</v>
      </c>
      <c r="X503" s="48">
        <f t="shared" si="96"/>
        <v>-0.20634920634920639</v>
      </c>
      <c r="Y503" s="47" t="str">
        <f t="shared" si="97"/>
        <v>DEGROWTH</v>
      </c>
      <c r="Z503" s="138">
        <v>0</v>
      </c>
      <c r="AA503" s="133"/>
      <c r="AB503" s="133" t="s">
        <v>1245</v>
      </c>
      <c r="AC503" s="27"/>
    </row>
    <row r="504" spans="1:29" s="139" customFormat="1" ht="13.8">
      <c r="A504" s="138" t="s">
        <v>1245</v>
      </c>
      <c r="B504" s="144" t="s">
        <v>43</v>
      </c>
      <c r="C504" s="144" t="s">
        <v>1419</v>
      </c>
      <c r="D504" s="144">
        <v>1000003845</v>
      </c>
      <c r="E504" s="144" t="s">
        <v>1420</v>
      </c>
      <c r="F504" s="145">
        <v>45322</v>
      </c>
      <c r="G504" s="40" t="str">
        <f t="shared" si="86"/>
        <v>Targeted Dealer</v>
      </c>
      <c r="H504" s="40"/>
      <c r="I504" s="41">
        <v>100</v>
      </c>
      <c r="J504" s="41">
        <f t="shared" si="87"/>
        <v>100</v>
      </c>
      <c r="K504" s="43">
        <v>108</v>
      </c>
      <c r="L504" s="43">
        <f t="shared" si="88"/>
        <v>-8</v>
      </c>
      <c r="M504" s="43">
        <f t="shared" si="89"/>
        <v>108</v>
      </c>
      <c r="N504" s="42">
        <v>118.5</v>
      </c>
      <c r="O504" s="45" t="str">
        <f t="shared" si="90"/>
        <v>DEC</v>
      </c>
      <c r="P504" s="42">
        <v>118.5</v>
      </c>
      <c r="Q504" s="44">
        <f t="shared" si="91"/>
        <v>-10.5</v>
      </c>
      <c r="R504" s="45">
        <f t="shared" si="92"/>
        <v>-8.8607594936708889E-2</v>
      </c>
      <c r="S504" s="44" t="str">
        <f t="shared" si="93"/>
        <v>DEGROWTH</v>
      </c>
      <c r="T504" s="43">
        <v>38</v>
      </c>
      <c r="U504" s="46" t="str">
        <f t="shared" si="94"/>
        <v>jAN</v>
      </c>
      <c r="V504" s="42">
        <v>38</v>
      </c>
      <c r="W504" s="47">
        <f t="shared" si="95"/>
        <v>70</v>
      </c>
      <c r="X504" s="48">
        <f t="shared" si="96"/>
        <v>1.8421052631578947</v>
      </c>
      <c r="Y504" s="47" t="str">
        <f t="shared" si="97"/>
        <v>GROWTH</v>
      </c>
      <c r="Z504" s="138">
        <v>0</v>
      </c>
      <c r="AA504" s="133"/>
      <c r="AB504" s="138" t="s">
        <v>1245</v>
      </c>
      <c r="AC504" s="27"/>
    </row>
    <row r="505" spans="1:29" s="139" customFormat="1" ht="13.8">
      <c r="A505" s="138" t="s">
        <v>1245</v>
      </c>
      <c r="B505" s="144" t="s">
        <v>43</v>
      </c>
      <c r="C505" s="144" t="s">
        <v>1421</v>
      </c>
      <c r="D505" s="144">
        <v>1000003852</v>
      </c>
      <c r="E505" s="144" t="s">
        <v>1422</v>
      </c>
      <c r="F505" s="137">
        <v>45335</v>
      </c>
      <c r="G505" s="40" t="str">
        <f t="shared" si="86"/>
        <v>Targeted Dealer</v>
      </c>
      <c r="H505" s="40"/>
      <c r="I505" s="41">
        <v>260</v>
      </c>
      <c r="J505" s="41">
        <f t="shared" si="87"/>
        <v>260</v>
      </c>
      <c r="K505" s="43">
        <v>157</v>
      </c>
      <c r="L505" s="43">
        <f t="shared" si="88"/>
        <v>103</v>
      </c>
      <c r="M505" s="43">
        <f t="shared" si="89"/>
        <v>60.38461538461538</v>
      </c>
      <c r="N505" s="42">
        <v>249.5</v>
      </c>
      <c r="O505" s="45" t="str">
        <f t="shared" si="90"/>
        <v>DEC</v>
      </c>
      <c r="P505" s="42">
        <v>249.5</v>
      </c>
      <c r="Q505" s="44">
        <f t="shared" si="91"/>
        <v>-92.5</v>
      </c>
      <c r="R505" s="45">
        <f t="shared" si="92"/>
        <v>-0.3707414829659319</v>
      </c>
      <c r="S505" s="44" t="str">
        <f t="shared" si="93"/>
        <v>DEGROWTH</v>
      </c>
      <c r="T505" s="43">
        <v>246</v>
      </c>
      <c r="U505" s="46" t="str">
        <f t="shared" si="94"/>
        <v>jAN</v>
      </c>
      <c r="V505" s="42">
        <v>246</v>
      </c>
      <c r="W505" s="47">
        <f t="shared" si="95"/>
        <v>-89</v>
      </c>
      <c r="X505" s="48">
        <f t="shared" si="96"/>
        <v>-0.36178861788617889</v>
      </c>
      <c r="Y505" s="47" t="str">
        <f t="shared" si="97"/>
        <v>DEGROWTH</v>
      </c>
      <c r="Z505" s="138">
        <v>0</v>
      </c>
      <c r="AA505" s="133"/>
      <c r="AB505" s="138" t="s">
        <v>1245</v>
      </c>
      <c r="AC505" s="27"/>
    </row>
    <row r="506" spans="1:29" s="139" customFormat="1" ht="13.8">
      <c r="A506" s="138" t="s">
        <v>1245</v>
      </c>
      <c r="B506" s="144" t="s">
        <v>43</v>
      </c>
      <c r="C506" s="144" t="s">
        <v>1423</v>
      </c>
      <c r="D506" s="144">
        <v>1000003854</v>
      </c>
      <c r="E506" s="144" t="s">
        <v>1424</v>
      </c>
      <c r="F506" s="137">
        <v>45339</v>
      </c>
      <c r="G506" s="40" t="str">
        <f t="shared" si="86"/>
        <v>Targeted Dealer</v>
      </c>
      <c r="H506" s="40"/>
      <c r="I506" s="41">
        <v>120</v>
      </c>
      <c r="J506" s="41">
        <f t="shared" si="87"/>
        <v>120</v>
      </c>
      <c r="K506" s="43">
        <v>172</v>
      </c>
      <c r="L506" s="43">
        <f t="shared" si="88"/>
        <v>-52</v>
      </c>
      <c r="M506" s="43">
        <f t="shared" si="89"/>
        <v>143.33333333333334</v>
      </c>
      <c r="N506" s="42">
        <v>112.5</v>
      </c>
      <c r="O506" s="45" t="str">
        <f t="shared" si="90"/>
        <v>DEC</v>
      </c>
      <c r="P506" s="42">
        <v>112.5</v>
      </c>
      <c r="Q506" s="44">
        <f t="shared" si="91"/>
        <v>59.5</v>
      </c>
      <c r="R506" s="45">
        <f t="shared" si="92"/>
        <v>0.52888888888888896</v>
      </c>
      <c r="S506" s="44" t="str">
        <f t="shared" si="93"/>
        <v>GROWTH</v>
      </c>
      <c r="T506" s="43">
        <v>132</v>
      </c>
      <c r="U506" s="46" t="str">
        <f t="shared" si="94"/>
        <v>jAN</v>
      </c>
      <c r="V506" s="42">
        <v>132</v>
      </c>
      <c r="W506" s="47">
        <f t="shared" si="95"/>
        <v>40</v>
      </c>
      <c r="X506" s="48">
        <f t="shared" si="96"/>
        <v>0.30303030303030298</v>
      </c>
      <c r="Y506" s="47" t="str">
        <f t="shared" si="97"/>
        <v>GROWTH</v>
      </c>
      <c r="Z506" s="138">
        <v>0</v>
      </c>
      <c r="AA506" s="133"/>
      <c r="AB506" s="138" t="s">
        <v>1245</v>
      </c>
      <c r="AC506" s="27"/>
    </row>
    <row r="507" spans="1:29" s="139" customFormat="1" ht="13.8">
      <c r="A507" s="138" t="s">
        <v>1245</v>
      </c>
      <c r="B507" s="144" t="s">
        <v>43</v>
      </c>
      <c r="C507" s="144" t="s">
        <v>1425</v>
      </c>
      <c r="D507" s="144">
        <v>1000003855</v>
      </c>
      <c r="E507" s="144" t="s">
        <v>1426</v>
      </c>
      <c r="F507" s="137">
        <v>45339</v>
      </c>
      <c r="G507" s="40" t="str">
        <f t="shared" si="86"/>
        <v>Targeted Dealer</v>
      </c>
      <c r="H507" s="40"/>
      <c r="I507" s="41">
        <v>120</v>
      </c>
      <c r="J507" s="41">
        <f t="shared" si="87"/>
        <v>120</v>
      </c>
      <c r="K507" s="43">
        <v>82.5</v>
      </c>
      <c r="L507" s="43">
        <f t="shared" si="88"/>
        <v>37.5</v>
      </c>
      <c r="M507" s="43">
        <f t="shared" si="89"/>
        <v>68.75</v>
      </c>
      <c r="N507" s="42">
        <v>95</v>
      </c>
      <c r="O507" s="45" t="str">
        <f t="shared" si="90"/>
        <v>DEC</v>
      </c>
      <c r="P507" s="42">
        <v>95</v>
      </c>
      <c r="Q507" s="44">
        <f t="shared" si="91"/>
        <v>-12.5</v>
      </c>
      <c r="R507" s="45">
        <f t="shared" si="92"/>
        <v>-0.13157894736842102</v>
      </c>
      <c r="S507" s="44" t="str">
        <f t="shared" si="93"/>
        <v>DEGROWTH</v>
      </c>
      <c r="T507" s="43">
        <v>107.5</v>
      </c>
      <c r="U507" s="46" t="str">
        <f t="shared" si="94"/>
        <v>jAN</v>
      </c>
      <c r="V507" s="42">
        <v>107.5</v>
      </c>
      <c r="W507" s="47">
        <f t="shared" si="95"/>
        <v>-25</v>
      </c>
      <c r="X507" s="48">
        <f t="shared" si="96"/>
        <v>-0.23255813953488369</v>
      </c>
      <c r="Y507" s="47" t="str">
        <f t="shared" si="97"/>
        <v>DEGROWTH</v>
      </c>
      <c r="Z507" s="138">
        <v>0</v>
      </c>
      <c r="AA507" s="133"/>
      <c r="AB507" s="138" t="s">
        <v>1245</v>
      </c>
      <c r="AC507" s="27"/>
    </row>
    <row r="508" spans="1:29" s="139" customFormat="1" ht="13.8">
      <c r="A508" s="138" t="s">
        <v>1245</v>
      </c>
      <c r="B508" s="144" t="s">
        <v>43</v>
      </c>
      <c r="C508" s="144" t="s">
        <v>1427</v>
      </c>
      <c r="D508" s="144">
        <v>1000003890</v>
      </c>
      <c r="E508" s="144" t="s">
        <v>1428</v>
      </c>
      <c r="F508" s="137">
        <v>45371</v>
      </c>
      <c r="G508" s="40" t="str">
        <f t="shared" si="86"/>
        <v>Targeted Dealer</v>
      </c>
      <c r="H508" s="40"/>
      <c r="I508" s="41">
        <v>1400</v>
      </c>
      <c r="J508" s="41">
        <f t="shared" si="87"/>
        <v>1400</v>
      </c>
      <c r="K508" s="43">
        <v>1139</v>
      </c>
      <c r="L508" s="43">
        <f t="shared" si="88"/>
        <v>261</v>
      </c>
      <c r="M508" s="43">
        <f t="shared" si="89"/>
        <v>81.357142857142861</v>
      </c>
      <c r="N508" s="42">
        <v>975</v>
      </c>
      <c r="O508" s="45" t="str">
        <f t="shared" si="90"/>
        <v>DEC</v>
      </c>
      <c r="P508" s="42">
        <v>975</v>
      </c>
      <c r="Q508" s="44">
        <f t="shared" si="91"/>
        <v>164</v>
      </c>
      <c r="R508" s="45">
        <f t="shared" si="92"/>
        <v>0.16820512820512823</v>
      </c>
      <c r="S508" s="44" t="str">
        <f t="shared" si="93"/>
        <v>GROWTH</v>
      </c>
      <c r="T508" s="43">
        <v>1203</v>
      </c>
      <c r="U508" s="46" t="str">
        <f t="shared" si="94"/>
        <v>jAN</v>
      </c>
      <c r="V508" s="42">
        <v>1203</v>
      </c>
      <c r="W508" s="47">
        <f t="shared" si="95"/>
        <v>-64</v>
      </c>
      <c r="X508" s="48">
        <f t="shared" si="96"/>
        <v>-5.3200332502078118E-2</v>
      </c>
      <c r="Y508" s="47" t="str">
        <f t="shared" si="97"/>
        <v>DEGROWTH</v>
      </c>
      <c r="Z508" s="138">
        <v>0</v>
      </c>
      <c r="AA508" s="133"/>
      <c r="AB508" s="138" t="s">
        <v>1245</v>
      </c>
      <c r="AC508" s="27"/>
    </row>
    <row r="509" spans="1:29" s="139" customFormat="1" ht="13.8">
      <c r="A509" s="138" t="s">
        <v>1245</v>
      </c>
      <c r="B509" s="144" t="s">
        <v>43</v>
      </c>
      <c r="C509" s="144" t="s">
        <v>1429</v>
      </c>
      <c r="D509" s="144">
        <v>1000003968</v>
      </c>
      <c r="E509" s="144" t="s">
        <v>1430</v>
      </c>
      <c r="F509" s="137">
        <v>45439</v>
      </c>
      <c r="G509" s="40" t="str">
        <f t="shared" si="86"/>
        <v>Targeted Dealer</v>
      </c>
      <c r="H509" s="40"/>
      <c r="I509" s="41">
        <v>60</v>
      </c>
      <c r="J509" s="41">
        <f t="shared" si="87"/>
        <v>60</v>
      </c>
      <c r="K509" s="43">
        <v>88.5</v>
      </c>
      <c r="L509" s="43">
        <f t="shared" si="88"/>
        <v>-28.5</v>
      </c>
      <c r="M509" s="43">
        <f t="shared" si="89"/>
        <v>147.5</v>
      </c>
      <c r="N509" s="42">
        <v>37</v>
      </c>
      <c r="O509" s="45" t="str">
        <f t="shared" si="90"/>
        <v>DEC</v>
      </c>
      <c r="P509" s="42">
        <v>37</v>
      </c>
      <c r="Q509" s="44">
        <f t="shared" si="91"/>
        <v>51.5</v>
      </c>
      <c r="R509" s="45">
        <f t="shared" si="92"/>
        <v>1.3918918918918921</v>
      </c>
      <c r="S509" s="44" t="str">
        <f t="shared" si="93"/>
        <v>GROWTH</v>
      </c>
      <c r="T509" s="43">
        <v>51</v>
      </c>
      <c r="U509" s="46" t="str">
        <f t="shared" si="94"/>
        <v>jAN</v>
      </c>
      <c r="V509" s="42">
        <v>51</v>
      </c>
      <c r="W509" s="47">
        <f t="shared" si="95"/>
        <v>37.5</v>
      </c>
      <c r="X509" s="48">
        <f t="shared" si="96"/>
        <v>0.73529411764705888</v>
      </c>
      <c r="Y509" s="47" t="str">
        <f t="shared" si="97"/>
        <v>GROWTH</v>
      </c>
      <c r="Z509" s="138">
        <v>0</v>
      </c>
      <c r="AA509" s="133"/>
      <c r="AB509" s="138" t="s">
        <v>1245</v>
      </c>
      <c r="AC509" s="27"/>
    </row>
    <row r="510" spans="1:29" s="139" customFormat="1" ht="13.8">
      <c r="A510" s="138" t="s">
        <v>1245</v>
      </c>
      <c r="B510" s="144" t="s">
        <v>43</v>
      </c>
      <c r="C510" s="144" t="s">
        <v>1431</v>
      </c>
      <c r="D510" s="144">
        <v>1000003969</v>
      </c>
      <c r="E510" s="144" t="s">
        <v>922</v>
      </c>
      <c r="F510" s="137">
        <v>45439</v>
      </c>
      <c r="G510" s="40" t="str">
        <f t="shared" si="86"/>
        <v>Targeted Dealer</v>
      </c>
      <c r="H510" s="40"/>
      <c r="I510" s="41">
        <v>25</v>
      </c>
      <c r="J510" s="41">
        <f t="shared" si="87"/>
        <v>25</v>
      </c>
      <c r="K510" s="43">
        <v>50</v>
      </c>
      <c r="L510" s="43">
        <f t="shared" si="88"/>
        <v>-25</v>
      </c>
      <c r="M510" s="43">
        <f t="shared" si="89"/>
        <v>200</v>
      </c>
      <c r="N510" s="42">
        <v>25</v>
      </c>
      <c r="O510" s="45" t="str">
        <f t="shared" si="90"/>
        <v>DEC</v>
      </c>
      <c r="P510" s="42">
        <v>25</v>
      </c>
      <c r="Q510" s="44">
        <f t="shared" si="91"/>
        <v>25</v>
      </c>
      <c r="R510" s="45">
        <f t="shared" si="92"/>
        <v>1</v>
      </c>
      <c r="S510" s="44" t="str">
        <f t="shared" si="93"/>
        <v>GROWTH</v>
      </c>
      <c r="T510" s="43">
        <v>12</v>
      </c>
      <c r="U510" s="46" t="str">
        <f t="shared" si="94"/>
        <v>jAN</v>
      </c>
      <c r="V510" s="42">
        <v>12</v>
      </c>
      <c r="W510" s="47">
        <f t="shared" si="95"/>
        <v>38</v>
      </c>
      <c r="X510" s="48">
        <f t="shared" si="96"/>
        <v>3.166666666666667</v>
      </c>
      <c r="Y510" s="47" t="str">
        <f t="shared" si="97"/>
        <v>GROWTH</v>
      </c>
      <c r="Z510" s="138">
        <v>0</v>
      </c>
      <c r="AA510" s="133"/>
      <c r="AB510" s="138" t="s">
        <v>1245</v>
      </c>
      <c r="AC510" s="27"/>
    </row>
    <row r="511" spans="1:29" s="139" customFormat="1" ht="13.8">
      <c r="A511" s="138" t="s">
        <v>1245</v>
      </c>
      <c r="B511" s="144" t="s">
        <v>43</v>
      </c>
      <c r="C511" s="144" t="s">
        <v>1432</v>
      </c>
      <c r="D511" s="144">
        <v>1000003999</v>
      </c>
      <c r="E511" s="144" t="s">
        <v>1433</v>
      </c>
      <c r="F511" s="137">
        <v>45449</v>
      </c>
      <c r="G511" s="40" t="str">
        <f t="shared" si="86"/>
        <v>Targeted Dealer</v>
      </c>
      <c r="H511" s="40"/>
      <c r="I511" s="41">
        <v>37</v>
      </c>
      <c r="J511" s="41">
        <f t="shared" si="87"/>
        <v>37</v>
      </c>
      <c r="K511" s="43">
        <v>25.5</v>
      </c>
      <c r="L511" s="43">
        <f t="shared" si="88"/>
        <v>11.5</v>
      </c>
      <c r="M511" s="43">
        <f t="shared" si="89"/>
        <v>68.918918918918919</v>
      </c>
      <c r="N511" s="42">
        <v>25.5</v>
      </c>
      <c r="O511" s="45" t="str">
        <f t="shared" si="90"/>
        <v>DEC</v>
      </c>
      <c r="P511" s="42">
        <v>25.5</v>
      </c>
      <c r="Q511" s="44">
        <f t="shared" si="91"/>
        <v>0</v>
      </c>
      <c r="R511" s="45">
        <f t="shared" si="92"/>
        <v>0</v>
      </c>
      <c r="S511" s="44" t="str">
        <f t="shared" si="93"/>
        <v>GROWTH</v>
      </c>
      <c r="T511" s="43">
        <v>25</v>
      </c>
      <c r="U511" s="46" t="str">
        <f t="shared" si="94"/>
        <v>jAN</v>
      </c>
      <c r="V511" s="42">
        <v>25</v>
      </c>
      <c r="W511" s="47">
        <f t="shared" si="95"/>
        <v>0.5</v>
      </c>
      <c r="X511" s="48">
        <f t="shared" si="96"/>
        <v>2.0000000000000018E-2</v>
      </c>
      <c r="Y511" s="47" t="str">
        <f t="shared" si="97"/>
        <v>GROWTH</v>
      </c>
      <c r="Z511" s="138">
        <v>0</v>
      </c>
      <c r="AA511" s="133"/>
      <c r="AB511" s="138" t="s">
        <v>1245</v>
      </c>
      <c r="AC511" s="27"/>
    </row>
    <row r="512" spans="1:29" s="139" customFormat="1" ht="13.8">
      <c r="A512" s="138" t="s">
        <v>1245</v>
      </c>
      <c r="B512" s="144" t="s">
        <v>43</v>
      </c>
      <c r="C512" s="144" t="s">
        <v>1434</v>
      </c>
      <c r="D512" s="144">
        <v>1000004022</v>
      </c>
      <c r="E512" s="144" t="s">
        <v>1435</v>
      </c>
      <c r="F512" s="137">
        <v>45472</v>
      </c>
      <c r="G512" s="40" t="str">
        <f t="shared" ref="G512:G575" si="98">IF(I512&gt;0,"Targeted Dealer","-")</f>
        <v>Targeted Dealer</v>
      </c>
      <c r="H512" s="40"/>
      <c r="I512" s="41">
        <v>25</v>
      </c>
      <c r="J512" s="41">
        <f t="shared" ref="J512:J575" si="99">I512/$J$1*($J$1-$E$1)</f>
        <v>25</v>
      </c>
      <c r="K512" s="43">
        <v>0</v>
      </c>
      <c r="L512" s="43">
        <f t="shared" ref="L512:L575" si="100">I512-K512</f>
        <v>25</v>
      </c>
      <c r="M512" s="43">
        <f t="shared" ref="M512:M575" si="101">IFERROR((K512/J512%),"-")</f>
        <v>0</v>
      </c>
      <c r="N512" s="42">
        <v>12.5</v>
      </c>
      <c r="O512" s="45" t="str">
        <f t="shared" ref="O512:O575" si="102">IF(F512&lt;=$P$2,"DEC","")</f>
        <v>DEC</v>
      </c>
      <c r="P512" s="42">
        <v>12.5</v>
      </c>
      <c r="Q512" s="44">
        <f t="shared" ref="Q512:Q575" si="103">K512-P512</f>
        <v>-12.5</v>
      </c>
      <c r="R512" s="45">
        <f t="shared" ref="R512:R575" si="104">IFERROR(IF(O512="Dec",(K512/P512-1))," ")</f>
        <v>-1</v>
      </c>
      <c r="S512" s="44" t="str">
        <f t="shared" ref="S512:S575" si="105">IF(N512&gt;0,IF(O512="","-",IF(R512&lt;0%,"DEGROWTH","GROWTH")))</f>
        <v>DEGROWTH</v>
      </c>
      <c r="T512" s="43">
        <v>32</v>
      </c>
      <c r="U512" s="46" t="str">
        <f t="shared" ref="U512:U575" si="106">IF(F512&lt;=$V$2,"jAN","")</f>
        <v>jAN</v>
      </c>
      <c r="V512" s="42">
        <v>32</v>
      </c>
      <c r="W512" s="47">
        <f t="shared" ref="W512:W575" si="107">K512-V512</f>
        <v>-32</v>
      </c>
      <c r="X512" s="48">
        <f t="shared" ref="X512:X575" si="108">IFERROR(IF(U512="Jan",(K512/V512-1)),0)</f>
        <v>-1</v>
      </c>
      <c r="Y512" s="47" t="str">
        <f t="shared" ref="Y512:Y575" si="109">IF(T512&gt;0,IF(U512="","-",IF(X512&lt;0%,"DEGROWTH","GROWTH")))</f>
        <v>DEGROWTH</v>
      </c>
      <c r="Z512" s="138">
        <v>1</v>
      </c>
      <c r="AA512" s="133"/>
      <c r="AB512" s="138" t="s">
        <v>1245</v>
      </c>
      <c r="AC512" s="27"/>
    </row>
    <row r="513" spans="1:29" s="139" customFormat="1" ht="13.8">
      <c r="A513" s="138" t="s">
        <v>1245</v>
      </c>
      <c r="B513" s="144" t="s">
        <v>43</v>
      </c>
      <c r="C513" s="144" t="s">
        <v>1436</v>
      </c>
      <c r="D513" s="144">
        <v>1000004052</v>
      </c>
      <c r="E513" s="144" t="s">
        <v>1437</v>
      </c>
      <c r="F513" s="137">
        <v>45497</v>
      </c>
      <c r="G513" s="40" t="str">
        <f t="shared" si="98"/>
        <v>Targeted Dealer</v>
      </c>
      <c r="H513" s="40"/>
      <c r="I513" s="41">
        <v>50</v>
      </c>
      <c r="J513" s="41">
        <f t="shared" si="99"/>
        <v>50</v>
      </c>
      <c r="K513" s="43">
        <v>62.5</v>
      </c>
      <c r="L513" s="43">
        <f t="shared" si="100"/>
        <v>-12.5</v>
      </c>
      <c r="M513" s="43">
        <f t="shared" si="101"/>
        <v>125</v>
      </c>
      <c r="N513" s="42">
        <v>57</v>
      </c>
      <c r="O513" s="45" t="str">
        <f t="shared" si="102"/>
        <v>DEC</v>
      </c>
      <c r="P513" s="42">
        <v>57</v>
      </c>
      <c r="Q513" s="44">
        <f t="shared" si="103"/>
        <v>5.5</v>
      </c>
      <c r="R513" s="45">
        <f t="shared" si="104"/>
        <v>9.6491228070175517E-2</v>
      </c>
      <c r="S513" s="44" t="str">
        <f t="shared" si="105"/>
        <v>GROWTH</v>
      </c>
      <c r="T513" s="43">
        <v>49.5</v>
      </c>
      <c r="U513" s="46" t="str">
        <f t="shared" si="106"/>
        <v>jAN</v>
      </c>
      <c r="V513" s="42">
        <v>49.5</v>
      </c>
      <c r="W513" s="47">
        <f t="shared" si="107"/>
        <v>13</v>
      </c>
      <c r="X513" s="48">
        <f t="shared" si="108"/>
        <v>0.26262626262626254</v>
      </c>
      <c r="Y513" s="47" t="str">
        <f t="shared" si="109"/>
        <v>GROWTH</v>
      </c>
      <c r="Z513" s="138">
        <v>0</v>
      </c>
      <c r="AA513" s="133"/>
      <c r="AB513" s="138" t="s">
        <v>1245</v>
      </c>
      <c r="AC513" s="27"/>
    </row>
    <row r="514" spans="1:29" s="139" customFormat="1" ht="13.8">
      <c r="A514" s="138" t="s">
        <v>1245</v>
      </c>
      <c r="B514" s="144" t="s">
        <v>43</v>
      </c>
      <c r="C514" s="144" t="s">
        <v>1438</v>
      </c>
      <c r="D514" s="144">
        <v>1000004105</v>
      </c>
      <c r="E514" s="144" t="s">
        <v>1439</v>
      </c>
      <c r="F514" s="151">
        <v>45535</v>
      </c>
      <c r="G514" s="40" t="str">
        <f t="shared" si="98"/>
        <v>Targeted Dealer</v>
      </c>
      <c r="H514" s="40"/>
      <c r="I514" s="41">
        <v>25</v>
      </c>
      <c r="J514" s="41">
        <f t="shared" si="99"/>
        <v>25</v>
      </c>
      <c r="K514" s="43">
        <v>25</v>
      </c>
      <c r="L514" s="43">
        <f t="shared" si="100"/>
        <v>0</v>
      </c>
      <c r="M514" s="43">
        <f t="shared" si="101"/>
        <v>100</v>
      </c>
      <c r="N514" s="42">
        <v>0</v>
      </c>
      <c r="O514" s="45" t="str">
        <f t="shared" si="102"/>
        <v>DEC</v>
      </c>
      <c r="P514" s="42">
        <v>0</v>
      </c>
      <c r="Q514" s="44">
        <f t="shared" si="103"/>
        <v>25</v>
      </c>
      <c r="R514" s="45" t="str">
        <f t="shared" si="104"/>
        <v xml:space="preserve"> </v>
      </c>
      <c r="S514" s="44" t="b">
        <f t="shared" si="105"/>
        <v>0</v>
      </c>
      <c r="T514" s="43">
        <v>12</v>
      </c>
      <c r="U514" s="46" t="str">
        <f t="shared" si="106"/>
        <v>jAN</v>
      </c>
      <c r="V514" s="42">
        <v>12</v>
      </c>
      <c r="W514" s="47">
        <f t="shared" si="107"/>
        <v>13</v>
      </c>
      <c r="X514" s="48">
        <f t="shared" si="108"/>
        <v>1.0833333333333335</v>
      </c>
      <c r="Y514" s="47" t="str">
        <f t="shared" si="109"/>
        <v>GROWTH</v>
      </c>
      <c r="Z514" s="138">
        <v>0</v>
      </c>
      <c r="AA514" s="133"/>
      <c r="AB514" s="138" t="s">
        <v>1245</v>
      </c>
      <c r="AC514" s="27"/>
    </row>
    <row r="515" spans="1:29" s="139" customFormat="1" ht="13.8">
      <c r="A515" s="133" t="s">
        <v>1245</v>
      </c>
      <c r="B515" s="141" t="s">
        <v>44</v>
      </c>
      <c r="C515" s="135" t="s">
        <v>1440</v>
      </c>
      <c r="D515" s="135">
        <v>1000000368</v>
      </c>
      <c r="E515" s="136" t="s">
        <v>1441</v>
      </c>
      <c r="F515" s="137">
        <v>38386</v>
      </c>
      <c r="G515" s="40" t="str">
        <f t="shared" si="98"/>
        <v>Targeted Dealer</v>
      </c>
      <c r="H515" s="40"/>
      <c r="I515" s="41">
        <v>180</v>
      </c>
      <c r="J515" s="41">
        <f t="shared" si="99"/>
        <v>180</v>
      </c>
      <c r="K515" s="43">
        <v>278.5</v>
      </c>
      <c r="L515" s="43">
        <f t="shared" si="100"/>
        <v>-98.5</v>
      </c>
      <c r="M515" s="43">
        <f t="shared" si="101"/>
        <v>154.72222222222223</v>
      </c>
      <c r="N515" s="42">
        <v>367.5</v>
      </c>
      <c r="O515" s="45" t="str">
        <f t="shared" si="102"/>
        <v>DEC</v>
      </c>
      <c r="P515" s="42">
        <v>367.5</v>
      </c>
      <c r="Q515" s="44">
        <f t="shared" si="103"/>
        <v>-89</v>
      </c>
      <c r="R515" s="45">
        <f t="shared" si="104"/>
        <v>-0.2421768707482993</v>
      </c>
      <c r="S515" s="44" t="str">
        <f t="shared" si="105"/>
        <v>DEGROWTH</v>
      </c>
      <c r="T515" s="43">
        <v>304</v>
      </c>
      <c r="U515" s="46" t="str">
        <f t="shared" si="106"/>
        <v>jAN</v>
      </c>
      <c r="V515" s="42">
        <v>304</v>
      </c>
      <c r="W515" s="47">
        <f t="shared" si="107"/>
        <v>-25.5</v>
      </c>
      <c r="X515" s="48">
        <f t="shared" si="108"/>
        <v>-8.3881578947368474E-2</v>
      </c>
      <c r="Y515" s="47" t="str">
        <f t="shared" si="109"/>
        <v>DEGROWTH</v>
      </c>
      <c r="Z515" s="138">
        <v>0</v>
      </c>
      <c r="AA515" s="133"/>
      <c r="AB515" s="133" t="s">
        <v>1245</v>
      </c>
      <c r="AC515" s="27"/>
    </row>
    <row r="516" spans="1:29" s="139" customFormat="1" ht="13.8">
      <c r="A516" s="133" t="s">
        <v>1245</v>
      </c>
      <c r="B516" s="141" t="s">
        <v>44</v>
      </c>
      <c r="C516" s="135" t="s">
        <v>1446</v>
      </c>
      <c r="D516" s="135">
        <v>1000000370</v>
      </c>
      <c r="E516" s="136" t="s">
        <v>1447</v>
      </c>
      <c r="F516" s="137">
        <v>39073</v>
      </c>
      <c r="G516" s="40" t="str">
        <f t="shared" si="98"/>
        <v>Targeted Dealer</v>
      </c>
      <c r="H516" s="40"/>
      <c r="I516" s="41">
        <v>50</v>
      </c>
      <c r="J516" s="41">
        <f t="shared" si="99"/>
        <v>50</v>
      </c>
      <c r="K516" s="43">
        <v>16.5</v>
      </c>
      <c r="L516" s="43">
        <f t="shared" si="100"/>
        <v>33.5</v>
      </c>
      <c r="M516" s="43">
        <f t="shared" si="101"/>
        <v>33</v>
      </c>
      <c r="N516" s="42">
        <v>38.5</v>
      </c>
      <c r="O516" s="45" t="str">
        <f t="shared" si="102"/>
        <v>DEC</v>
      </c>
      <c r="P516" s="42">
        <v>38.5</v>
      </c>
      <c r="Q516" s="44">
        <f t="shared" si="103"/>
        <v>-22</v>
      </c>
      <c r="R516" s="45">
        <f t="shared" si="104"/>
        <v>-0.5714285714285714</v>
      </c>
      <c r="S516" s="44" t="str">
        <f t="shared" si="105"/>
        <v>DEGROWTH</v>
      </c>
      <c r="T516" s="43">
        <v>21</v>
      </c>
      <c r="U516" s="46" t="str">
        <f t="shared" si="106"/>
        <v>jAN</v>
      </c>
      <c r="V516" s="42">
        <v>21</v>
      </c>
      <c r="W516" s="47">
        <f t="shared" si="107"/>
        <v>-4.5</v>
      </c>
      <c r="X516" s="48">
        <f t="shared" si="108"/>
        <v>-0.2142857142857143</v>
      </c>
      <c r="Y516" s="47" t="str">
        <f t="shared" si="109"/>
        <v>DEGROWTH</v>
      </c>
      <c r="Z516" s="138">
        <v>0</v>
      </c>
      <c r="AA516" s="133"/>
      <c r="AB516" s="133" t="s">
        <v>1245</v>
      </c>
      <c r="AC516" s="27"/>
    </row>
    <row r="517" spans="1:29" s="139" customFormat="1" ht="13.8">
      <c r="A517" s="133" t="s">
        <v>1245</v>
      </c>
      <c r="B517" s="141" t="s">
        <v>44</v>
      </c>
      <c r="C517" s="135" t="s">
        <v>1450</v>
      </c>
      <c r="D517" s="135">
        <v>1000000364</v>
      </c>
      <c r="E517" s="136" t="s">
        <v>1451</v>
      </c>
      <c r="F517" s="137">
        <v>39312</v>
      </c>
      <c r="G517" s="40" t="str">
        <f t="shared" si="98"/>
        <v>-</v>
      </c>
      <c r="H517" s="40"/>
      <c r="I517" s="41">
        <v>0</v>
      </c>
      <c r="J517" s="41">
        <f t="shared" si="99"/>
        <v>0</v>
      </c>
      <c r="K517" s="43">
        <v>0</v>
      </c>
      <c r="L517" s="43">
        <f t="shared" si="100"/>
        <v>0</v>
      </c>
      <c r="M517" s="43" t="str">
        <f t="shared" si="101"/>
        <v>-</v>
      </c>
      <c r="N517" s="42">
        <v>0</v>
      </c>
      <c r="O517" s="45" t="str">
        <f t="shared" si="102"/>
        <v>DEC</v>
      </c>
      <c r="P517" s="42">
        <v>0</v>
      </c>
      <c r="Q517" s="44">
        <f t="shared" si="103"/>
        <v>0</v>
      </c>
      <c r="R517" s="45" t="str">
        <f t="shared" si="104"/>
        <v xml:space="preserve"> </v>
      </c>
      <c r="S517" s="44" t="b">
        <f t="shared" si="105"/>
        <v>0</v>
      </c>
      <c r="T517" s="43">
        <v>3.5</v>
      </c>
      <c r="U517" s="46" t="str">
        <f t="shared" si="106"/>
        <v>jAN</v>
      </c>
      <c r="V517" s="42">
        <v>3.5</v>
      </c>
      <c r="W517" s="47">
        <f t="shared" si="107"/>
        <v>-3.5</v>
      </c>
      <c r="X517" s="48">
        <f t="shared" si="108"/>
        <v>-1</v>
      </c>
      <c r="Y517" s="47" t="str">
        <f t="shared" si="109"/>
        <v>DEGROWTH</v>
      </c>
      <c r="Z517" s="138">
        <v>1</v>
      </c>
      <c r="AA517" s="133"/>
      <c r="AB517" s="133" t="s">
        <v>1245</v>
      </c>
      <c r="AC517" s="27"/>
    </row>
    <row r="518" spans="1:29" s="139" customFormat="1" ht="13.8">
      <c r="A518" s="133" t="s">
        <v>1245</v>
      </c>
      <c r="B518" s="141" t="s">
        <v>44</v>
      </c>
      <c r="C518" s="135" t="s">
        <v>1452</v>
      </c>
      <c r="D518" s="135">
        <v>1000000337</v>
      </c>
      <c r="E518" s="136" t="s">
        <v>1453</v>
      </c>
      <c r="F518" s="137">
        <v>39402</v>
      </c>
      <c r="G518" s="40" t="str">
        <f t="shared" si="98"/>
        <v>Targeted Dealer</v>
      </c>
      <c r="H518" s="40"/>
      <c r="I518" s="41">
        <v>110</v>
      </c>
      <c r="J518" s="41">
        <f t="shared" si="99"/>
        <v>110</v>
      </c>
      <c r="K518" s="43">
        <v>49.5</v>
      </c>
      <c r="L518" s="43">
        <f t="shared" si="100"/>
        <v>60.5</v>
      </c>
      <c r="M518" s="43">
        <f t="shared" si="101"/>
        <v>44.999999999999993</v>
      </c>
      <c r="N518" s="42">
        <v>82</v>
      </c>
      <c r="O518" s="45" t="str">
        <f t="shared" si="102"/>
        <v>DEC</v>
      </c>
      <c r="P518" s="42">
        <v>82</v>
      </c>
      <c r="Q518" s="44">
        <f t="shared" si="103"/>
        <v>-32.5</v>
      </c>
      <c r="R518" s="45">
        <f t="shared" si="104"/>
        <v>-0.39634146341463417</v>
      </c>
      <c r="S518" s="44" t="str">
        <f t="shared" si="105"/>
        <v>DEGROWTH</v>
      </c>
      <c r="T518" s="43">
        <v>101</v>
      </c>
      <c r="U518" s="46" t="str">
        <f t="shared" si="106"/>
        <v>jAN</v>
      </c>
      <c r="V518" s="42">
        <v>101</v>
      </c>
      <c r="W518" s="47">
        <f t="shared" si="107"/>
        <v>-51.5</v>
      </c>
      <c r="X518" s="48">
        <f t="shared" si="108"/>
        <v>-0.50990099009900991</v>
      </c>
      <c r="Y518" s="47" t="str">
        <f t="shared" si="109"/>
        <v>DEGROWTH</v>
      </c>
      <c r="Z518" s="138">
        <v>0</v>
      </c>
      <c r="AA518" s="133"/>
      <c r="AB518" s="133" t="s">
        <v>1245</v>
      </c>
      <c r="AC518" s="27"/>
    </row>
    <row r="519" spans="1:29" s="139" customFormat="1" ht="13.8">
      <c r="A519" s="133" t="s">
        <v>1245</v>
      </c>
      <c r="B519" s="141" t="s">
        <v>44</v>
      </c>
      <c r="C519" s="135" t="s">
        <v>1454</v>
      </c>
      <c r="D519" s="135">
        <v>1000000360</v>
      </c>
      <c r="E519" s="136" t="s">
        <v>1455</v>
      </c>
      <c r="F519" s="137">
        <v>39743</v>
      </c>
      <c r="G519" s="40" t="str">
        <f t="shared" si="98"/>
        <v>Targeted Dealer</v>
      </c>
      <c r="H519" s="40"/>
      <c r="I519" s="41">
        <v>1850</v>
      </c>
      <c r="J519" s="41">
        <f t="shared" si="99"/>
        <v>1850</v>
      </c>
      <c r="K519" s="43">
        <v>1662</v>
      </c>
      <c r="L519" s="43">
        <f t="shared" si="100"/>
        <v>188</v>
      </c>
      <c r="M519" s="43">
        <f t="shared" si="101"/>
        <v>89.837837837837839</v>
      </c>
      <c r="N519" s="42">
        <v>1787</v>
      </c>
      <c r="O519" s="45" t="str">
        <f t="shared" si="102"/>
        <v>DEC</v>
      </c>
      <c r="P519" s="42">
        <v>1787</v>
      </c>
      <c r="Q519" s="44">
        <f t="shared" si="103"/>
        <v>-125</v>
      </c>
      <c r="R519" s="45">
        <f t="shared" si="104"/>
        <v>-6.9949636261891435E-2</v>
      </c>
      <c r="S519" s="44" t="str">
        <f t="shared" si="105"/>
        <v>DEGROWTH</v>
      </c>
      <c r="T519" s="43">
        <v>1725.75</v>
      </c>
      <c r="U519" s="46" t="str">
        <f t="shared" si="106"/>
        <v>jAN</v>
      </c>
      <c r="V519" s="42">
        <v>1725.75</v>
      </c>
      <c r="W519" s="47">
        <f t="shared" si="107"/>
        <v>-63.75</v>
      </c>
      <c r="X519" s="48">
        <f t="shared" si="108"/>
        <v>-3.6940460669274255E-2</v>
      </c>
      <c r="Y519" s="47" t="str">
        <f t="shared" si="109"/>
        <v>DEGROWTH</v>
      </c>
      <c r="Z519" s="138">
        <v>0</v>
      </c>
      <c r="AA519" s="133"/>
      <c r="AB519" s="133" t="s">
        <v>1245</v>
      </c>
      <c r="AC519" s="27"/>
    </row>
    <row r="520" spans="1:29" s="139" customFormat="1" ht="13.8">
      <c r="A520" s="133" t="s">
        <v>1245</v>
      </c>
      <c r="B520" s="141" t="s">
        <v>44</v>
      </c>
      <c r="C520" s="135" t="s">
        <v>1456</v>
      </c>
      <c r="D520" s="135">
        <v>1000000358</v>
      </c>
      <c r="E520" s="136" t="s">
        <v>1457</v>
      </c>
      <c r="F520" s="137">
        <v>39933</v>
      </c>
      <c r="G520" s="40" t="str">
        <f t="shared" si="98"/>
        <v>Targeted Dealer</v>
      </c>
      <c r="H520" s="40"/>
      <c r="I520" s="41">
        <v>200</v>
      </c>
      <c r="J520" s="41">
        <f t="shared" si="99"/>
        <v>200</v>
      </c>
      <c r="K520" s="43">
        <v>168.25</v>
      </c>
      <c r="L520" s="43">
        <f t="shared" si="100"/>
        <v>31.75</v>
      </c>
      <c r="M520" s="43">
        <f t="shared" si="101"/>
        <v>84.125</v>
      </c>
      <c r="N520" s="42">
        <v>155</v>
      </c>
      <c r="O520" s="45" t="str">
        <f t="shared" si="102"/>
        <v>DEC</v>
      </c>
      <c r="P520" s="42">
        <v>155</v>
      </c>
      <c r="Q520" s="44">
        <f t="shared" si="103"/>
        <v>13.25</v>
      </c>
      <c r="R520" s="45">
        <f t="shared" si="104"/>
        <v>8.5483870967741904E-2</v>
      </c>
      <c r="S520" s="44" t="str">
        <f t="shared" si="105"/>
        <v>GROWTH</v>
      </c>
      <c r="T520" s="43">
        <v>73</v>
      </c>
      <c r="U520" s="46" t="str">
        <f t="shared" si="106"/>
        <v>jAN</v>
      </c>
      <c r="V520" s="42">
        <v>73</v>
      </c>
      <c r="W520" s="47">
        <f t="shared" si="107"/>
        <v>95.25</v>
      </c>
      <c r="X520" s="48">
        <f t="shared" si="108"/>
        <v>1.3047945205479454</v>
      </c>
      <c r="Y520" s="47" t="str">
        <f t="shared" si="109"/>
        <v>GROWTH</v>
      </c>
      <c r="Z520" s="138">
        <v>0</v>
      </c>
      <c r="AA520" s="133"/>
      <c r="AB520" s="133" t="s">
        <v>1245</v>
      </c>
      <c r="AC520" s="27"/>
    </row>
    <row r="521" spans="1:29" s="139" customFormat="1" ht="13.8">
      <c r="A521" s="133" t="s">
        <v>1245</v>
      </c>
      <c r="B521" s="141" t="s">
        <v>44</v>
      </c>
      <c r="C521" s="135" t="s">
        <v>1458</v>
      </c>
      <c r="D521" s="135">
        <v>1000000351</v>
      </c>
      <c r="E521" s="136" t="s">
        <v>1459</v>
      </c>
      <c r="F521" s="137">
        <v>40371</v>
      </c>
      <c r="G521" s="40" t="str">
        <f t="shared" si="98"/>
        <v>Targeted Dealer</v>
      </c>
      <c r="H521" s="40"/>
      <c r="I521" s="41">
        <v>20</v>
      </c>
      <c r="J521" s="41">
        <f t="shared" si="99"/>
        <v>20</v>
      </c>
      <c r="K521" s="43">
        <v>14</v>
      </c>
      <c r="L521" s="43">
        <f t="shared" si="100"/>
        <v>6</v>
      </c>
      <c r="M521" s="43">
        <f t="shared" si="101"/>
        <v>70</v>
      </c>
      <c r="N521" s="42">
        <v>14</v>
      </c>
      <c r="O521" s="45" t="str">
        <f t="shared" si="102"/>
        <v>DEC</v>
      </c>
      <c r="P521" s="42">
        <v>14</v>
      </c>
      <c r="Q521" s="44">
        <f t="shared" si="103"/>
        <v>0</v>
      </c>
      <c r="R521" s="45">
        <f t="shared" si="104"/>
        <v>0</v>
      </c>
      <c r="S521" s="44" t="str">
        <f t="shared" si="105"/>
        <v>GROWTH</v>
      </c>
      <c r="T521" s="43">
        <v>10.5</v>
      </c>
      <c r="U521" s="46" t="str">
        <f t="shared" si="106"/>
        <v>jAN</v>
      </c>
      <c r="V521" s="42">
        <v>10.5</v>
      </c>
      <c r="W521" s="47">
        <f t="shared" si="107"/>
        <v>3.5</v>
      </c>
      <c r="X521" s="48">
        <f t="shared" si="108"/>
        <v>0.33333333333333326</v>
      </c>
      <c r="Y521" s="47" t="str">
        <f t="shared" si="109"/>
        <v>GROWTH</v>
      </c>
      <c r="Z521" s="138">
        <v>1</v>
      </c>
      <c r="AA521" s="133"/>
      <c r="AB521" s="133" t="s">
        <v>1245</v>
      </c>
      <c r="AC521" s="27"/>
    </row>
    <row r="522" spans="1:29" s="139" customFormat="1" ht="13.8">
      <c r="A522" s="133" t="s">
        <v>1245</v>
      </c>
      <c r="B522" s="141" t="s">
        <v>44</v>
      </c>
      <c r="C522" s="135" t="s">
        <v>1460</v>
      </c>
      <c r="D522" s="135">
        <v>1000000328</v>
      </c>
      <c r="E522" s="136" t="s">
        <v>1461</v>
      </c>
      <c r="F522" s="137">
        <v>40408</v>
      </c>
      <c r="G522" s="40" t="str">
        <f t="shared" si="98"/>
        <v>Targeted Dealer</v>
      </c>
      <c r="H522" s="40"/>
      <c r="I522" s="41">
        <v>55</v>
      </c>
      <c r="J522" s="41">
        <f t="shared" si="99"/>
        <v>55</v>
      </c>
      <c r="K522" s="43">
        <v>25.5</v>
      </c>
      <c r="L522" s="43">
        <f t="shared" si="100"/>
        <v>29.5</v>
      </c>
      <c r="M522" s="43">
        <f t="shared" si="101"/>
        <v>46.36363636363636</v>
      </c>
      <c r="N522" s="42">
        <v>40</v>
      </c>
      <c r="O522" s="45" t="str">
        <f t="shared" si="102"/>
        <v>DEC</v>
      </c>
      <c r="P522" s="42">
        <v>40</v>
      </c>
      <c r="Q522" s="44">
        <f t="shared" si="103"/>
        <v>-14.5</v>
      </c>
      <c r="R522" s="45">
        <f t="shared" si="104"/>
        <v>-0.36250000000000004</v>
      </c>
      <c r="S522" s="44" t="str">
        <f t="shared" si="105"/>
        <v>DEGROWTH</v>
      </c>
      <c r="T522" s="43">
        <v>51.5</v>
      </c>
      <c r="U522" s="46" t="str">
        <f t="shared" si="106"/>
        <v>jAN</v>
      </c>
      <c r="V522" s="42">
        <v>51.5</v>
      </c>
      <c r="W522" s="47">
        <f t="shared" si="107"/>
        <v>-26</v>
      </c>
      <c r="X522" s="48">
        <f t="shared" si="108"/>
        <v>-0.50485436893203883</v>
      </c>
      <c r="Y522" s="47" t="str">
        <f t="shared" si="109"/>
        <v>DEGROWTH</v>
      </c>
      <c r="Z522" s="138">
        <v>1</v>
      </c>
      <c r="AA522" s="133"/>
      <c r="AB522" s="133" t="s">
        <v>1245</v>
      </c>
      <c r="AC522" s="27"/>
    </row>
    <row r="523" spans="1:29" s="139" customFormat="1" ht="13.8">
      <c r="A523" s="133" t="s">
        <v>1245</v>
      </c>
      <c r="B523" s="141" t="s">
        <v>44</v>
      </c>
      <c r="C523" s="135" t="s">
        <v>1462</v>
      </c>
      <c r="D523" s="135">
        <v>1000000312</v>
      </c>
      <c r="E523" s="136" t="s">
        <v>1463</v>
      </c>
      <c r="F523" s="137">
        <v>40560</v>
      </c>
      <c r="G523" s="40" t="str">
        <f t="shared" si="98"/>
        <v>Targeted Dealer</v>
      </c>
      <c r="H523" s="40"/>
      <c r="I523" s="41">
        <v>70</v>
      </c>
      <c r="J523" s="41">
        <f t="shared" si="99"/>
        <v>70</v>
      </c>
      <c r="K523" s="43">
        <v>29.5</v>
      </c>
      <c r="L523" s="43">
        <f t="shared" si="100"/>
        <v>40.5</v>
      </c>
      <c r="M523" s="43">
        <f t="shared" si="101"/>
        <v>42.142857142857146</v>
      </c>
      <c r="N523" s="42">
        <v>63</v>
      </c>
      <c r="O523" s="45" t="str">
        <f t="shared" si="102"/>
        <v>DEC</v>
      </c>
      <c r="P523" s="42">
        <v>63</v>
      </c>
      <c r="Q523" s="44">
        <f t="shared" si="103"/>
        <v>-33.5</v>
      </c>
      <c r="R523" s="45">
        <f t="shared" si="104"/>
        <v>-0.53174603174603174</v>
      </c>
      <c r="S523" s="44" t="str">
        <f t="shared" si="105"/>
        <v>DEGROWTH</v>
      </c>
      <c r="T523" s="43">
        <v>37.5</v>
      </c>
      <c r="U523" s="46" t="str">
        <f t="shared" si="106"/>
        <v>jAN</v>
      </c>
      <c r="V523" s="42">
        <v>37.5</v>
      </c>
      <c r="W523" s="47">
        <f t="shared" si="107"/>
        <v>-8</v>
      </c>
      <c r="X523" s="48">
        <f t="shared" si="108"/>
        <v>-0.21333333333333337</v>
      </c>
      <c r="Y523" s="47" t="str">
        <f t="shared" si="109"/>
        <v>DEGROWTH</v>
      </c>
      <c r="Z523" s="138">
        <v>0</v>
      </c>
      <c r="AA523" s="133"/>
      <c r="AB523" s="133" t="s">
        <v>1245</v>
      </c>
      <c r="AC523" s="27"/>
    </row>
    <row r="524" spans="1:29" s="139" customFormat="1" ht="13.8">
      <c r="A524" s="133" t="s">
        <v>1245</v>
      </c>
      <c r="B524" s="141" t="s">
        <v>44</v>
      </c>
      <c r="C524" s="135" t="s">
        <v>1464</v>
      </c>
      <c r="D524" s="135">
        <v>1000000359</v>
      </c>
      <c r="E524" s="136" t="s">
        <v>1465</v>
      </c>
      <c r="F524" s="137">
        <v>40740</v>
      </c>
      <c r="G524" s="40" t="str">
        <f t="shared" si="98"/>
        <v>Targeted Dealer</v>
      </c>
      <c r="H524" s="40"/>
      <c r="I524" s="41">
        <v>90</v>
      </c>
      <c r="J524" s="41">
        <f t="shared" si="99"/>
        <v>90</v>
      </c>
      <c r="K524" s="43">
        <v>64.5</v>
      </c>
      <c r="L524" s="43">
        <f t="shared" si="100"/>
        <v>25.5</v>
      </c>
      <c r="M524" s="43">
        <f t="shared" si="101"/>
        <v>71.666666666666671</v>
      </c>
      <c r="N524" s="42">
        <v>70.5</v>
      </c>
      <c r="O524" s="45" t="str">
        <f t="shared" si="102"/>
        <v>DEC</v>
      </c>
      <c r="P524" s="42">
        <v>70.5</v>
      </c>
      <c r="Q524" s="44">
        <f t="shared" si="103"/>
        <v>-6</v>
      </c>
      <c r="R524" s="45">
        <f t="shared" si="104"/>
        <v>-8.5106382978723416E-2</v>
      </c>
      <c r="S524" s="44" t="str">
        <f t="shared" si="105"/>
        <v>DEGROWTH</v>
      </c>
      <c r="T524" s="43">
        <v>30.5</v>
      </c>
      <c r="U524" s="46" t="str">
        <f t="shared" si="106"/>
        <v>jAN</v>
      </c>
      <c r="V524" s="42">
        <v>30.5</v>
      </c>
      <c r="W524" s="47">
        <f t="shared" si="107"/>
        <v>34</v>
      </c>
      <c r="X524" s="48">
        <f t="shared" si="108"/>
        <v>1.1147540983606556</v>
      </c>
      <c r="Y524" s="47" t="str">
        <f t="shared" si="109"/>
        <v>GROWTH</v>
      </c>
      <c r="Z524" s="138">
        <v>0</v>
      </c>
      <c r="AA524" s="133"/>
      <c r="AB524" s="133" t="s">
        <v>1245</v>
      </c>
      <c r="AC524" s="27"/>
    </row>
    <row r="525" spans="1:29" s="139" customFormat="1" ht="13.8">
      <c r="A525" s="133" t="s">
        <v>1245</v>
      </c>
      <c r="B525" s="141" t="s">
        <v>44</v>
      </c>
      <c r="C525" s="135" t="s">
        <v>1468</v>
      </c>
      <c r="D525" s="135">
        <v>1000000336</v>
      </c>
      <c r="E525" s="136" t="s">
        <v>1469</v>
      </c>
      <c r="F525" s="137">
        <v>41018</v>
      </c>
      <c r="G525" s="40" t="str">
        <f t="shared" si="98"/>
        <v>Targeted Dealer</v>
      </c>
      <c r="H525" s="40"/>
      <c r="I525" s="41">
        <v>20</v>
      </c>
      <c r="J525" s="41">
        <f t="shared" si="99"/>
        <v>20</v>
      </c>
      <c r="K525" s="43">
        <v>3.5</v>
      </c>
      <c r="L525" s="43">
        <f t="shared" si="100"/>
        <v>16.5</v>
      </c>
      <c r="M525" s="43">
        <f t="shared" si="101"/>
        <v>17.5</v>
      </c>
      <c r="N525" s="42">
        <v>23.5</v>
      </c>
      <c r="O525" s="45" t="str">
        <f t="shared" si="102"/>
        <v>DEC</v>
      </c>
      <c r="P525" s="42">
        <v>23.5</v>
      </c>
      <c r="Q525" s="44">
        <f t="shared" si="103"/>
        <v>-20</v>
      </c>
      <c r="R525" s="45">
        <f t="shared" si="104"/>
        <v>-0.85106382978723405</v>
      </c>
      <c r="S525" s="44" t="str">
        <f t="shared" si="105"/>
        <v>DEGROWTH</v>
      </c>
      <c r="T525" s="43">
        <v>17.5</v>
      </c>
      <c r="U525" s="46" t="str">
        <f t="shared" si="106"/>
        <v>jAN</v>
      </c>
      <c r="V525" s="42">
        <v>17.5</v>
      </c>
      <c r="W525" s="47">
        <f t="shared" si="107"/>
        <v>-14</v>
      </c>
      <c r="X525" s="48">
        <f t="shared" si="108"/>
        <v>-0.8</v>
      </c>
      <c r="Y525" s="47" t="str">
        <f t="shared" si="109"/>
        <v>DEGROWTH</v>
      </c>
      <c r="Z525" s="138">
        <v>1</v>
      </c>
      <c r="AA525" s="133"/>
      <c r="AB525" s="133" t="s">
        <v>1245</v>
      </c>
      <c r="AC525" s="27"/>
    </row>
    <row r="526" spans="1:29" s="139" customFormat="1" ht="13.8">
      <c r="A526" s="133" t="s">
        <v>1245</v>
      </c>
      <c r="B526" s="141" t="s">
        <v>44</v>
      </c>
      <c r="C526" s="135" t="s">
        <v>1470</v>
      </c>
      <c r="D526" s="135">
        <v>1000000326</v>
      </c>
      <c r="E526" s="136" t="s">
        <v>1471</v>
      </c>
      <c r="F526" s="137">
        <v>42032</v>
      </c>
      <c r="G526" s="40" t="str">
        <f t="shared" si="98"/>
        <v>-</v>
      </c>
      <c r="H526" s="40"/>
      <c r="I526" s="41">
        <v>0</v>
      </c>
      <c r="J526" s="41">
        <f t="shared" si="99"/>
        <v>0</v>
      </c>
      <c r="K526" s="43">
        <v>0</v>
      </c>
      <c r="L526" s="43">
        <f t="shared" si="100"/>
        <v>0</v>
      </c>
      <c r="M526" s="43" t="str">
        <f t="shared" si="101"/>
        <v>-</v>
      </c>
      <c r="N526" s="42">
        <v>3.5</v>
      </c>
      <c r="O526" s="45" t="str">
        <f t="shared" si="102"/>
        <v>DEC</v>
      </c>
      <c r="P526" s="42">
        <v>3.5</v>
      </c>
      <c r="Q526" s="44">
        <f t="shared" si="103"/>
        <v>-3.5</v>
      </c>
      <c r="R526" s="45">
        <f t="shared" si="104"/>
        <v>-1</v>
      </c>
      <c r="S526" s="44" t="str">
        <f t="shared" si="105"/>
        <v>DEGROWTH</v>
      </c>
      <c r="T526" s="43">
        <v>5</v>
      </c>
      <c r="U526" s="46" t="str">
        <f t="shared" si="106"/>
        <v>jAN</v>
      </c>
      <c r="V526" s="42">
        <v>5</v>
      </c>
      <c r="W526" s="47">
        <f t="shared" si="107"/>
        <v>-5</v>
      </c>
      <c r="X526" s="48">
        <f t="shared" si="108"/>
        <v>-1</v>
      </c>
      <c r="Y526" s="47" t="str">
        <f t="shared" si="109"/>
        <v>DEGROWTH</v>
      </c>
      <c r="Z526" s="138">
        <v>1</v>
      </c>
      <c r="AA526" s="133"/>
      <c r="AB526" s="133" t="s">
        <v>1245</v>
      </c>
      <c r="AC526" s="27"/>
    </row>
    <row r="527" spans="1:29" s="139" customFormat="1" ht="13.8">
      <c r="A527" s="133" t="s">
        <v>1245</v>
      </c>
      <c r="B527" s="141" t="s">
        <v>44</v>
      </c>
      <c r="C527" s="135" t="s">
        <v>1472</v>
      </c>
      <c r="D527" s="135">
        <v>1000000311</v>
      </c>
      <c r="E527" s="136" t="s">
        <v>1473</v>
      </c>
      <c r="F527" s="137">
        <v>42135</v>
      </c>
      <c r="G527" s="40" t="str">
        <f t="shared" si="98"/>
        <v>Targeted Dealer</v>
      </c>
      <c r="H527" s="40"/>
      <c r="I527" s="41">
        <v>900</v>
      </c>
      <c r="J527" s="41">
        <f t="shared" si="99"/>
        <v>900</v>
      </c>
      <c r="K527" s="43">
        <v>804.75</v>
      </c>
      <c r="L527" s="43">
        <f t="shared" si="100"/>
        <v>95.25</v>
      </c>
      <c r="M527" s="43">
        <f t="shared" si="101"/>
        <v>89.416666666666671</v>
      </c>
      <c r="N527" s="42">
        <v>664</v>
      </c>
      <c r="O527" s="45" t="str">
        <f t="shared" si="102"/>
        <v>DEC</v>
      </c>
      <c r="P527" s="42">
        <v>664</v>
      </c>
      <c r="Q527" s="44">
        <f t="shared" si="103"/>
        <v>140.75</v>
      </c>
      <c r="R527" s="45">
        <f t="shared" si="104"/>
        <v>0.21197289156626509</v>
      </c>
      <c r="S527" s="44" t="str">
        <f t="shared" si="105"/>
        <v>GROWTH</v>
      </c>
      <c r="T527" s="43">
        <v>793</v>
      </c>
      <c r="U527" s="46" t="str">
        <f t="shared" si="106"/>
        <v>jAN</v>
      </c>
      <c r="V527" s="42">
        <v>793</v>
      </c>
      <c r="W527" s="47">
        <f t="shared" si="107"/>
        <v>11.75</v>
      </c>
      <c r="X527" s="48">
        <f t="shared" si="108"/>
        <v>1.4817150063051621E-2</v>
      </c>
      <c r="Y527" s="47" t="str">
        <f t="shared" si="109"/>
        <v>GROWTH</v>
      </c>
      <c r="Z527" s="138">
        <v>0</v>
      </c>
      <c r="AA527" s="133"/>
      <c r="AB527" s="133" t="s">
        <v>1245</v>
      </c>
      <c r="AC527" s="27"/>
    </row>
    <row r="528" spans="1:29" s="139" customFormat="1" ht="13.8">
      <c r="A528" s="133" t="s">
        <v>1245</v>
      </c>
      <c r="B528" s="141" t="s">
        <v>44</v>
      </c>
      <c r="C528" s="135" t="s">
        <v>1478</v>
      </c>
      <c r="D528" s="135">
        <v>1000000313</v>
      </c>
      <c r="E528" s="136" t="s">
        <v>1479</v>
      </c>
      <c r="F528" s="137">
        <v>42759</v>
      </c>
      <c r="G528" s="40" t="str">
        <f t="shared" si="98"/>
        <v>Targeted Dealer</v>
      </c>
      <c r="H528" s="40"/>
      <c r="I528" s="41">
        <v>110</v>
      </c>
      <c r="J528" s="41">
        <f t="shared" si="99"/>
        <v>110</v>
      </c>
      <c r="K528" s="43">
        <v>116.5</v>
      </c>
      <c r="L528" s="43">
        <f t="shared" si="100"/>
        <v>-6.5</v>
      </c>
      <c r="M528" s="43">
        <f t="shared" si="101"/>
        <v>105.90909090909091</v>
      </c>
      <c r="N528" s="42">
        <v>92</v>
      </c>
      <c r="O528" s="45" t="str">
        <f t="shared" si="102"/>
        <v>DEC</v>
      </c>
      <c r="P528" s="42">
        <v>92</v>
      </c>
      <c r="Q528" s="44">
        <f t="shared" si="103"/>
        <v>24.5</v>
      </c>
      <c r="R528" s="45">
        <f t="shared" si="104"/>
        <v>0.26630434782608692</v>
      </c>
      <c r="S528" s="44" t="str">
        <f t="shared" si="105"/>
        <v>GROWTH</v>
      </c>
      <c r="T528" s="43">
        <v>108.5</v>
      </c>
      <c r="U528" s="46" t="str">
        <f t="shared" si="106"/>
        <v>jAN</v>
      </c>
      <c r="V528" s="42">
        <v>108.5</v>
      </c>
      <c r="W528" s="47">
        <f t="shared" si="107"/>
        <v>8</v>
      </c>
      <c r="X528" s="48">
        <f t="shared" si="108"/>
        <v>7.3732718894009119E-2</v>
      </c>
      <c r="Y528" s="47" t="str">
        <f t="shared" si="109"/>
        <v>GROWTH</v>
      </c>
      <c r="Z528" s="138">
        <v>0</v>
      </c>
      <c r="AA528" s="133"/>
      <c r="AB528" s="133" t="s">
        <v>1245</v>
      </c>
      <c r="AC528" s="27"/>
    </row>
    <row r="529" spans="1:29" s="139" customFormat="1" ht="13.8">
      <c r="A529" s="133" t="s">
        <v>1245</v>
      </c>
      <c r="B529" s="141" t="s">
        <v>44</v>
      </c>
      <c r="C529" s="135" t="s">
        <v>1480</v>
      </c>
      <c r="D529" s="135">
        <v>1000000355</v>
      </c>
      <c r="E529" s="136" t="s">
        <v>1481</v>
      </c>
      <c r="F529" s="137">
        <v>42908</v>
      </c>
      <c r="G529" s="40" t="str">
        <f t="shared" si="98"/>
        <v>Targeted Dealer</v>
      </c>
      <c r="H529" s="40"/>
      <c r="I529" s="41">
        <v>120</v>
      </c>
      <c r="J529" s="41">
        <f t="shared" si="99"/>
        <v>120</v>
      </c>
      <c r="K529" s="43">
        <v>120.5</v>
      </c>
      <c r="L529" s="43">
        <f t="shared" si="100"/>
        <v>-0.5</v>
      </c>
      <c r="M529" s="43">
        <f t="shared" si="101"/>
        <v>100.41666666666667</v>
      </c>
      <c r="N529" s="42">
        <v>113.75</v>
      </c>
      <c r="O529" s="45" t="str">
        <f t="shared" si="102"/>
        <v>DEC</v>
      </c>
      <c r="P529" s="42">
        <v>113.75</v>
      </c>
      <c r="Q529" s="44">
        <f t="shared" si="103"/>
        <v>6.75</v>
      </c>
      <c r="R529" s="45">
        <f t="shared" si="104"/>
        <v>5.9340659340659352E-2</v>
      </c>
      <c r="S529" s="44" t="str">
        <f t="shared" si="105"/>
        <v>GROWTH</v>
      </c>
      <c r="T529" s="43">
        <v>81</v>
      </c>
      <c r="U529" s="46" t="str">
        <f t="shared" si="106"/>
        <v>jAN</v>
      </c>
      <c r="V529" s="42">
        <v>81</v>
      </c>
      <c r="W529" s="47">
        <f t="shared" si="107"/>
        <v>39.5</v>
      </c>
      <c r="X529" s="48">
        <f t="shared" si="108"/>
        <v>0.48765432098765427</v>
      </c>
      <c r="Y529" s="47" t="str">
        <f t="shared" si="109"/>
        <v>GROWTH</v>
      </c>
      <c r="Z529" s="138">
        <v>0</v>
      </c>
      <c r="AA529" s="133"/>
      <c r="AB529" s="133" t="s">
        <v>1245</v>
      </c>
      <c r="AC529" s="27"/>
    </row>
    <row r="530" spans="1:29" s="139" customFormat="1" ht="13.8">
      <c r="A530" s="133" t="s">
        <v>1245</v>
      </c>
      <c r="B530" s="141" t="s">
        <v>44</v>
      </c>
      <c r="C530" s="135" t="s">
        <v>1484</v>
      </c>
      <c r="D530" s="135">
        <v>1000000315</v>
      </c>
      <c r="E530" s="136" t="s">
        <v>1485</v>
      </c>
      <c r="F530" s="137">
        <v>43112</v>
      </c>
      <c r="G530" s="40" t="str">
        <f t="shared" si="98"/>
        <v>Targeted Dealer</v>
      </c>
      <c r="H530" s="40"/>
      <c r="I530" s="41">
        <v>30</v>
      </c>
      <c r="J530" s="41">
        <f t="shared" si="99"/>
        <v>30</v>
      </c>
      <c r="K530" s="43">
        <v>44</v>
      </c>
      <c r="L530" s="43">
        <f t="shared" si="100"/>
        <v>-14</v>
      </c>
      <c r="M530" s="43">
        <f t="shared" si="101"/>
        <v>146.66666666666669</v>
      </c>
      <c r="N530" s="42">
        <v>59</v>
      </c>
      <c r="O530" s="45" t="str">
        <f t="shared" si="102"/>
        <v>DEC</v>
      </c>
      <c r="P530" s="42">
        <v>59</v>
      </c>
      <c r="Q530" s="44">
        <f t="shared" si="103"/>
        <v>-15</v>
      </c>
      <c r="R530" s="45">
        <f t="shared" si="104"/>
        <v>-0.25423728813559321</v>
      </c>
      <c r="S530" s="44" t="str">
        <f t="shared" si="105"/>
        <v>DEGROWTH</v>
      </c>
      <c r="T530" s="43">
        <v>28.5</v>
      </c>
      <c r="U530" s="46" t="str">
        <f t="shared" si="106"/>
        <v>jAN</v>
      </c>
      <c r="V530" s="42">
        <v>28.5</v>
      </c>
      <c r="W530" s="47">
        <f t="shared" si="107"/>
        <v>15.5</v>
      </c>
      <c r="X530" s="48">
        <f t="shared" si="108"/>
        <v>0.54385964912280693</v>
      </c>
      <c r="Y530" s="47" t="str">
        <f t="shared" si="109"/>
        <v>GROWTH</v>
      </c>
      <c r="Z530" s="138">
        <v>1</v>
      </c>
      <c r="AA530" s="133"/>
      <c r="AB530" s="133" t="s">
        <v>1245</v>
      </c>
      <c r="AC530" s="27"/>
    </row>
    <row r="531" spans="1:29" s="139" customFormat="1" ht="13.8">
      <c r="A531" s="133" t="s">
        <v>1245</v>
      </c>
      <c r="B531" s="141" t="s">
        <v>44</v>
      </c>
      <c r="C531" s="135" t="s">
        <v>1488</v>
      </c>
      <c r="D531" s="135">
        <v>1000000350</v>
      </c>
      <c r="E531" s="136" t="s">
        <v>1489</v>
      </c>
      <c r="F531" s="137">
        <v>43209</v>
      </c>
      <c r="G531" s="40" t="str">
        <f t="shared" si="98"/>
        <v>Targeted Dealer</v>
      </c>
      <c r="H531" s="40"/>
      <c r="I531" s="41">
        <v>20</v>
      </c>
      <c r="J531" s="41">
        <f t="shared" si="99"/>
        <v>20</v>
      </c>
      <c r="K531" s="43">
        <v>0</v>
      </c>
      <c r="L531" s="43">
        <f t="shared" si="100"/>
        <v>20</v>
      </c>
      <c r="M531" s="43">
        <f t="shared" si="101"/>
        <v>0</v>
      </c>
      <c r="N531" s="42">
        <v>6</v>
      </c>
      <c r="O531" s="45" t="str">
        <f t="shared" si="102"/>
        <v>DEC</v>
      </c>
      <c r="P531" s="42">
        <v>6</v>
      </c>
      <c r="Q531" s="44">
        <f t="shared" si="103"/>
        <v>-6</v>
      </c>
      <c r="R531" s="45">
        <f t="shared" si="104"/>
        <v>-1</v>
      </c>
      <c r="S531" s="44" t="str">
        <f t="shared" si="105"/>
        <v>DEGROWTH</v>
      </c>
      <c r="T531" s="43">
        <v>4</v>
      </c>
      <c r="U531" s="46" t="str">
        <f t="shared" si="106"/>
        <v>jAN</v>
      </c>
      <c r="V531" s="42">
        <v>4</v>
      </c>
      <c r="W531" s="47">
        <f t="shared" si="107"/>
        <v>-4</v>
      </c>
      <c r="X531" s="48">
        <f t="shared" si="108"/>
        <v>-1</v>
      </c>
      <c r="Y531" s="47" t="str">
        <f t="shared" si="109"/>
        <v>DEGROWTH</v>
      </c>
      <c r="Z531" s="138">
        <v>1</v>
      </c>
      <c r="AA531" s="133"/>
      <c r="AB531" s="133" t="s">
        <v>1245</v>
      </c>
      <c r="AC531" s="27"/>
    </row>
    <row r="532" spans="1:29" s="139" customFormat="1" ht="13.8">
      <c r="A532" s="133" t="s">
        <v>1245</v>
      </c>
      <c r="B532" s="141" t="s">
        <v>44</v>
      </c>
      <c r="C532" s="135" t="s">
        <v>1492</v>
      </c>
      <c r="D532" s="135">
        <v>1000000346</v>
      </c>
      <c r="E532" s="136" t="s">
        <v>1493</v>
      </c>
      <c r="F532" s="137">
        <v>43237</v>
      </c>
      <c r="G532" s="40" t="str">
        <f t="shared" si="98"/>
        <v>-</v>
      </c>
      <c r="H532" s="40"/>
      <c r="I532" s="41">
        <v>0</v>
      </c>
      <c r="J532" s="41">
        <f t="shared" si="99"/>
        <v>0</v>
      </c>
      <c r="K532" s="43">
        <v>21</v>
      </c>
      <c r="L532" s="43">
        <f t="shared" si="100"/>
        <v>-21</v>
      </c>
      <c r="M532" s="43" t="str">
        <f t="shared" si="101"/>
        <v>-</v>
      </c>
      <c r="N532" s="42">
        <v>20</v>
      </c>
      <c r="O532" s="45" t="str">
        <f t="shared" si="102"/>
        <v>DEC</v>
      </c>
      <c r="P532" s="42">
        <v>20</v>
      </c>
      <c r="Q532" s="44">
        <f t="shared" si="103"/>
        <v>1</v>
      </c>
      <c r="R532" s="45">
        <f t="shared" si="104"/>
        <v>5.0000000000000044E-2</v>
      </c>
      <c r="S532" s="44" t="str">
        <f t="shared" si="105"/>
        <v>GROWTH</v>
      </c>
      <c r="T532" s="43">
        <v>3.5</v>
      </c>
      <c r="U532" s="46" t="str">
        <f t="shared" si="106"/>
        <v>jAN</v>
      </c>
      <c r="V532" s="42">
        <v>3.5</v>
      </c>
      <c r="W532" s="47">
        <f t="shared" si="107"/>
        <v>17.5</v>
      </c>
      <c r="X532" s="48">
        <f t="shared" si="108"/>
        <v>5</v>
      </c>
      <c r="Y532" s="47" t="str">
        <f t="shared" si="109"/>
        <v>GROWTH</v>
      </c>
      <c r="Z532" s="138">
        <v>1</v>
      </c>
      <c r="AA532" s="133"/>
      <c r="AB532" s="133" t="s">
        <v>1245</v>
      </c>
      <c r="AC532" s="27"/>
    </row>
    <row r="533" spans="1:29" s="139" customFormat="1" ht="13.8">
      <c r="A533" s="133" t="s">
        <v>1245</v>
      </c>
      <c r="B533" s="141" t="s">
        <v>44</v>
      </c>
      <c r="C533" s="135" t="s">
        <v>1496</v>
      </c>
      <c r="D533" s="135">
        <v>1000000365</v>
      </c>
      <c r="E533" s="136" t="s">
        <v>1497</v>
      </c>
      <c r="F533" s="137">
        <v>43256</v>
      </c>
      <c r="G533" s="40" t="str">
        <f t="shared" si="98"/>
        <v>Targeted Dealer</v>
      </c>
      <c r="H533" s="40"/>
      <c r="I533" s="41">
        <v>20</v>
      </c>
      <c r="J533" s="41">
        <f t="shared" si="99"/>
        <v>20</v>
      </c>
      <c r="K533" s="43">
        <v>0</v>
      </c>
      <c r="L533" s="43">
        <f t="shared" si="100"/>
        <v>20</v>
      </c>
      <c r="M533" s="43">
        <f t="shared" si="101"/>
        <v>0</v>
      </c>
      <c r="N533" s="42">
        <v>7</v>
      </c>
      <c r="O533" s="45" t="str">
        <f t="shared" si="102"/>
        <v>DEC</v>
      </c>
      <c r="P533" s="42">
        <v>7</v>
      </c>
      <c r="Q533" s="44">
        <f t="shared" si="103"/>
        <v>-7</v>
      </c>
      <c r="R533" s="45">
        <f t="shared" si="104"/>
        <v>-1</v>
      </c>
      <c r="S533" s="44" t="str">
        <f t="shared" si="105"/>
        <v>DEGROWTH</v>
      </c>
      <c r="T533" s="43">
        <v>27</v>
      </c>
      <c r="U533" s="46" t="str">
        <f t="shared" si="106"/>
        <v>jAN</v>
      </c>
      <c r="V533" s="42">
        <v>27</v>
      </c>
      <c r="W533" s="47">
        <f t="shared" si="107"/>
        <v>-27</v>
      </c>
      <c r="X533" s="48">
        <f t="shared" si="108"/>
        <v>-1</v>
      </c>
      <c r="Y533" s="47" t="str">
        <f t="shared" si="109"/>
        <v>DEGROWTH</v>
      </c>
      <c r="Z533" s="138">
        <v>0</v>
      </c>
      <c r="AA533" s="133"/>
      <c r="AB533" s="133" t="s">
        <v>1245</v>
      </c>
      <c r="AC533" s="27"/>
    </row>
    <row r="534" spans="1:29" s="139" customFormat="1" ht="13.8">
      <c r="A534" s="133" t="s">
        <v>1245</v>
      </c>
      <c r="B534" s="141" t="s">
        <v>44</v>
      </c>
      <c r="C534" s="135" t="s">
        <v>1498</v>
      </c>
      <c r="D534" s="135">
        <v>1000000331</v>
      </c>
      <c r="E534" s="136" t="s">
        <v>1499</v>
      </c>
      <c r="F534" s="137">
        <v>43333</v>
      </c>
      <c r="G534" s="40" t="str">
        <f t="shared" si="98"/>
        <v>Targeted Dealer</v>
      </c>
      <c r="H534" s="40"/>
      <c r="I534" s="41">
        <v>20</v>
      </c>
      <c r="J534" s="41">
        <f t="shared" si="99"/>
        <v>20</v>
      </c>
      <c r="K534" s="43">
        <v>20</v>
      </c>
      <c r="L534" s="43">
        <f t="shared" si="100"/>
        <v>0</v>
      </c>
      <c r="M534" s="43">
        <f t="shared" si="101"/>
        <v>100</v>
      </c>
      <c r="N534" s="42">
        <v>20.5</v>
      </c>
      <c r="O534" s="45" t="str">
        <f t="shared" si="102"/>
        <v>DEC</v>
      </c>
      <c r="P534" s="42">
        <v>20.5</v>
      </c>
      <c r="Q534" s="44">
        <f t="shared" si="103"/>
        <v>-0.5</v>
      </c>
      <c r="R534" s="45">
        <f t="shared" si="104"/>
        <v>-2.4390243902439046E-2</v>
      </c>
      <c r="S534" s="44" t="str">
        <f t="shared" si="105"/>
        <v>DEGROWTH</v>
      </c>
      <c r="T534" s="43">
        <v>21.5</v>
      </c>
      <c r="U534" s="46" t="str">
        <f t="shared" si="106"/>
        <v>jAN</v>
      </c>
      <c r="V534" s="42">
        <v>21.5</v>
      </c>
      <c r="W534" s="47">
        <f t="shared" si="107"/>
        <v>-1.5</v>
      </c>
      <c r="X534" s="48">
        <f t="shared" si="108"/>
        <v>-6.9767441860465129E-2</v>
      </c>
      <c r="Y534" s="47" t="str">
        <f t="shared" si="109"/>
        <v>DEGROWTH</v>
      </c>
      <c r="Z534" s="138">
        <v>0</v>
      </c>
      <c r="AA534" s="133"/>
      <c r="AB534" s="133" t="s">
        <v>1245</v>
      </c>
      <c r="AC534" s="27"/>
    </row>
    <row r="535" spans="1:29" s="139" customFormat="1" ht="13.8">
      <c r="A535" s="133" t="s">
        <v>1245</v>
      </c>
      <c r="B535" s="141" t="s">
        <v>44</v>
      </c>
      <c r="C535" s="135" t="s">
        <v>1500</v>
      </c>
      <c r="D535" s="135">
        <v>1000000338</v>
      </c>
      <c r="E535" s="136" t="s">
        <v>1501</v>
      </c>
      <c r="F535" s="137">
        <v>43556</v>
      </c>
      <c r="G535" s="40" t="str">
        <f t="shared" si="98"/>
        <v>Targeted Dealer</v>
      </c>
      <c r="H535" s="40"/>
      <c r="I535" s="41">
        <v>600</v>
      </c>
      <c r="J535" s="41">
        <f t="shared" si="99"/>
        <v>600</v>
      </c>
      <c r="K535" s="43">
        <v>602</v>
      </c>
      <c r="L535" s="43">
        <f t="shared" si="100"/>
        <v>-2</v>
      </c>
      <c r="M535" s="43">
        <f t="shared" si="101"/>
        <v>100.33333333333333</v>
      </c>
      <c r="N535" s="42">
        <v>533</v>
      </c>
      <c r="O535" s="45" t="str">
        <f t="shared" si="102"/>
        <v>DEC</v>
      </c>
      <c r="P535" s="42">
        <v>533</v>
      </c>
      <c r="Q535" s="44">
        <f t="shared" si="103"/>
        <v>69</v>
      </c>
      <c r="R535" s="45">
        <f t="shared" si="104"/>
        <v>0.12945590994371492</v>
      </c>
      <c r="S535" s="44" t="str">
        <f t="shared" si="105"/>
        <v>GROWTH</v>
      </c>
      <c r="T535" s="43">
        <v>429.25</v>
      </c>
      <c r="U535" s="46" t="str">
        <f t="shared" si="106"/>
        <v>jAN</v>
      </c>
      <c r="V535" s="42">
        <v>429.25</v>
      </c>
      <c r="W535" s="47">
        <f t="shared" si="107"/>
        <v>172.75</v>
      </c>
      <c r="X535" s="48">
        <f t="shared" si="108"/>
        <v>0.40244612696563764</v>
      </c>
      <c r="Y535" s="47" t="str">
        <f t="shared" si="109"/>
        <v>GROWTH</v>
      </c>
      <c r="Z535" s="138">
        <v>0</v>
      </c>
      <c r="AA535" s="133"/>
      <c r="AB535" s="133" t="s">
        <v>1245</v>
      </c>
      <c r="AC535" s="27"/>
    </row>
    <row r="536" spans="1:29" s="139" customFormat="1" ht="13.8">
      <c r="A536" s="133" t="s">
        <v>1245</v>
      </c>
      <c r="B536" s="141" t="s">
        <v>44</v>
      </c>
      <c r="C536" s="135" t="s">
        <v>1502</v>
      </c>
      <c r="D536" s="135">
        <v>1000000843</v>
      </c>
      <c r="E536" s="136" t="s">
        <v>1503</v>
      </c>
      <c r="F536" s="137">
        <v>43586</v>
      </c>
      <c r="G536" s="40" t="str">
        <f t="shared" si="98"/>
        <v>Targeted Dealer</v>
      </c>
      <c r="H536" s="40"/>
      <c r="I536" s="41">
        <v>1200</v>
      </c>
      <c r="J536" s="41">
        <f t="shared" si="99"/>
        <v>1200</v>
      </c>
      <c r="K536" s="43">
        <v>990.75</v>
      </c>
      <c r="L536" s="43">
        <f t="shared" si="100"/>
        <v>209.25</v>
      </c>
      <c r="M536" s="43">
        <f t="shared" si="101"/>
        <v>82.5625</v>
      </c>
      <c r="N536" s="42">
        <v>1149.3499999999999</v>
      </c>
      <c r="O536" s="45" t="str">
        <f t="shared" si="102"/>
        <v>DEC</v>
      </c>
      <c r="P536" s="42">
        <v>1149.3499999999999</v>
      </c>
      <c r="Q536" s="44">
        <f t="shared" si="103"/>
        <v>-158.59999999999991</v>
      </c>
      <c r="R536" s="45">
        <f t="shared" si="104"/>
        <v>-0.13799103841301597</v>
      </c>
      <c r="S536" s="44" t="str">
        <f t="shared" si="105"/>
        <v>DEGROWTH</v>
      </c>
      <c r="T536" s="43">
        <v>820.15</v>
      </c>
      <c r="U536" s="46" t="str">
        <f t="shared" si="106"/>
        <v>jAN</v>
      </c>
      <c r="V536" s="42">
        <v>820.15</v>
      </c>
      <c r="W536" s="47">
        <f t="shared" si="107"/>
        <v>170.60000000000002</v>
      </c>
      <c r="X536" s="48">
        <f t="shared" si="108"/>
        <v>0.20801072974455903</v>
      </c>
      <c r="Y536" s="47" t="str">
        <f t="shared" si="109"/>
        <v>GROWTH</v>
      </c>
      <c r="Z536" s="138">
        <v>0</v>
      </c>
      <c r="AA536" s="133"/>
      <c r="AB536" s="133" t="s">
        <v>1245</v>
      </c>
      <c r="AC536" s="27"/>
    </row>
    <row r="537" spans="1:29" s="139" customFormat="1" ht="13.8">
      <c r="A537" s="133" t="s">
        <v>1245</v>
      </c>
      <c r="B537" s="141" t="s">
        <v>44</v>
      </c>
      <c r="C537" s="135" t="s">
        <v>1504</v>
      </c>
      <c r="D537" s="135">
        <v>1000000333</v>
      </c>
      <c r="E537" s="136" t="s">
        <v>1505</v>
      </c>
      <c r="F537" s="137">
        <v>43654</v>
      </c>
      <c r="G537" s="40" t="str">
        <f t="shared" si="98"/>
        <v>Targeted Dealer</v>
      </c>
      <c r="H537" s="40"/>
      <c r="I537" s="41">
        <v>175</v>
      </c>
      <c r="J537" s="41">
        <f t="shared" si="99"/>
        <v>175</v>
      </c>
      <c r="K537" s="43">
        <v>262.5</v>
      </c>
      <c r="L537" s="43">
        <f t="shared" si="100"/>
        <v>-87.5</v>
      </c>
      <c r="M537" s="43">
        <f t="shared" si="101"/>
        <v>150</v>
      </c>
      <c r="N537" s="42">
        <v>211</v>
      </c>
      <c r="O537" s="45" t="str">
        <f t="shared" si="102"/>
        <v>DEC</v>
      </c>
      <c r="P537" s="42">
        <v>211</v>
      </c>
      <c r="Q537" s="44">
        <f t="shared" si="103"/>
        <v>51.5</v>
      </c>
      <c r="R537" s="45">
        <f t="shared" si="104"/>
        <v>0.24407582938388628</v>
      </c>
      <c r="S537" s="44" t="str">
        <f t="shared" si="105"/>
        <v>GROWTH</v>
      </c>
      <c r="T537" s="43">
        <v>347</v>
      </c>
      <c r="U537" s="46" t="str">
        <f t="shared" si="106"/>
        <v>jAN</v>
      </c>
      <c r="V537" s="42">
        <v>347</v>
      </c>
      <c r="W537" s="47">
        <f t="shared" si="107"/>
        <v>-84.5</v>
      </c>
      <c r="X537" s="48">
        <f t="shared" si="108"/>
        <v>-0.24351585014409227</v>
      </c>
      <c r="Y537" s="47" t="str">
        <f t="shared" si="109"/>
        <v>DEGROWTH</v>
      </c>
      <c r="Z537" s="138">
        <v>0</v>
      </c>
      <c r="AA537" s="133"/>
      <c r="AB537" s="133" t="s">
        <v>1245</v>
      </c>
      <c r="AC537" s="27"/>
    </row>
    <row r="538" spans="1:29" s="139" customFormat="1" ht="13.8">
      <c r="A538" s="133" t="s">
        <v>1245</v>
      </c>
      <c r="B538" s="141" t="s">
        <v>44</v>
      </c>
      <c r="C538" s="135" t="s">
        <v>1508</v>
      </c>
      <c r="D538" s="135">
        <v>1000000332</v>
      </c>
      <c r="E538" s="136" t="s">
        <v>1509</v>
      </c>
      <c r="F538" s="137">
        <v>44271</v>
      </c>
      <c r="G538" s="40" t="str">
        <f t="shared" si="98"/>
        <v>Targeted Dealer</v>
      </c>
      <c r="H538" s="40"/>
      <c r="I538" s="41">
        <v>130</v>
      </c>
      <c r="J538" s="41">
        <f t="shared" si="99"/>
        <v>130</v>
      </c>
      <c r="K538" s="43">
        <v>127.5</v>
      </c>
      <c r="L538" s="43">
        <f t="shared" si="100"/>
        <v>2.5</v>
      </c>
      <c r="M538" s="43">
        <f t="shared" si="101"/>
        <v>98.07692307692308</v>
      </c>
      <c r="N538" s="42">
        <v>119.5</v>
      </c>
      <c r="O538" s="45" t="str">
        <f t="shared" si="102"/>
        <v>DEC</v>
      </c>
      <c r="P538" s="42">
        <v>119.5</v>
      </c>
      <c r="Q538" s="44">
        <f t="shared" si="103"/>
        <v>8</v>
      </c>
      <c r="R538" s="45">
        <f t="shared" si="104"/>
        <v>6.6945606694560622E-2</v>
      </c>
      <c r="S538" s="44" t="str">
        <f t="shared" si="105"/>
        <v>GROWTH</v>
      </c>
      <c r="T538" s="43">
        <v>110.5</v>
      </c>
      <c r="U538" s="46" t="str">
        <f t="shared" si="106"/>
        <v>jAN</v>
      </c>
      <c r="V538" s="42">
        <v>110.5</v>
      </c>
      <c r="W538" s="47">
        <f t="shared" si="107"/>
        <v>17</v>
      </c>
      <c r="X538" s="48">
        <f t="shared" si="108"/>
        <v>0.15384615384615374</v>
      </c>
      <c r="Y538" s="47" t="str">
        <f t="shared" si="109"/>
        <v>GROWTH</v>
      </c>
      <c r="Z538" s="138">
        <v>0</v>
      </c>
      <c r="AA538" s="133"/>
      <c r="AB538" s="133" t="s">
        <v>1245</v>
      </c>
      <c r="AC538" s="27"/>
    </row>
    <row r="539" spans="1:29" s="139" customFormat="1" ht="13.8">
      <c r="A539" s="133" t="s">
        <v>1245</v>
      </c>
      <c r="B539" s="141" t="s">
        <v>44</v>
      </c>
      <c r="C539" s="135" t="s">
        <v>1516</v>
      </c>
      <c r="D539" s="135">
        <v>1000000842</v>
      </c>
      <c r="E539" s="136" t="s">
        <v>1517</v>
      </c>
      <c r="F539" s="137">
        <v>44419</v>
      </c>
      <c r="G539" s="40" t="str">
        <f t="shared" si="98"/>
        <v>Targeted Dealer</v>
      </c>
      <c r="H539" s="40"/>
      <c r="I539" s="41">
        <v>230</v>
      </c>
      <c r="J539" s="41">
        <f t="shared" si="99"/>
        <v>230</v>
      </c>
      <c r="K539" s="43">
        <v>125.25</v>
      </c>
      <c r="L539" s="43">
        <f t="shared" si="100"/>
        <v>104.75</v>
      </c>
      <c r="M539" s="43">
        <f t="shared" si="101"/>
        <v>54.456521739130437</v>
      </c>
      <c r="N539" s="42">
        <v>169.75</v>
      </c>
      <c r="O539" s="45" t="str">
        <f t="shared" si="102"/>
        <v>DEC</v>
      </c>
      <c r="P539" s="42">
        <v>169.75</v>
      </c>
      <c r="Q539" s="44">
        <f t="shared" si="103"/>
        <v>-44.5</v>
      </c>
      <c r="R539" s="45">
        <f t="shared" si="104"/>
        <v>-0.26215022091310747</v>
      </c>
      <c r="S539" s="44" t="str">
        <f t="shared" si="105"/>
        <v>DEGROWTH</v>
      </c>
      <c r="T539" s="43">
        <v>188</v>
      </c>
      <c r="U539" s="46" t="str">
        <f t="shared" si="106"/>
        <v>jAN</v>
      </c>
      <c r="V539" s="42">
        <v>188</v>
      </c>
      <c r="W539" s="47">
        <f t="shared" si="107"/>
        <v>-62.75</v>
      </c>
      <c r="X539" s="48">
        <f t="shared" si="108"/>
        <v>-0.33377659574468088</v>
      </c>
      <c r="Y539" s="47" t="str">
        <f t="shared" si="109"/>
        <v>DEGROWTH</v>
      </c>
      <c r="Z539" s="138">
        <v>0</v>
      </c>
      <c r="AA539" s="133"/>
      <c r="AB539" s="133" t="s">
        <v>1245</v>
      </c>
      <c r="AC539" s="27"/>
    </row>
    <row r="540" spans="1:29" s="139" customFormat="1" ht="13.8">
      <c r="A540" s="133" t="s">
        <v>1245</v>
      </c>
      <c r="B540" s="141" t="s">
        <v>44</v>
      </c>
      <c r="C540" s="135" t="s">
        <v>1526</v>
      </c>
      <c r="D540" s="135">
        <v>1000002847</v>
      </c>
      <c r="E540" s="136" t="s">
        <v>1527</v>
      </c>
      <c r="F540" s="137">
        <v>44772</v>
      </c>
      <c r="G540" s="40" t="str">
        <f t="shared" si="98"/>
        <v>Targeted Dealer</v>
      </c>
      <c r="H540" s="40"/>
      <c r="I540" s="41">
        <v>1100</v>
      </c>
      <c r="J540" s="41">
        <f t="shared" si="99"/>
        <v>1100</v>
      </c>
      <c r="K540" s="43">
        <v>1371.5</v>
      </c>
      <c r="L540" s="43">
        <f t="shared" si="100"/>
        <v>-271.5</v>
      </c>
      <c r="M540" s="43">
        <f t="shared" si="101"/>
        <v>124.68181818181819</v>
      </c>
      <c r="N540" s="42">
        <v>1153.25</v>
      </c>
      <c r="O540" s="45" t="str">
        <f t="shared" si="102"/>
        <v>DEC</v>
      </c>
      <c r="P540" s="42">
        <v>1153.25</v>
      </c>
      <c r="Q540" s="44">
        <f t="shared" si="103"/>
        <v>218.25</v>
      </c>
      <c r="R540" s="45">
        <f t="shared" si="104"/>
        <v>0.18924777801864301</v>
      </c>
      <c r="S540" s="44" t="str">
        <f t="shared" si="105"/>
        <v>GROWTH</v>
      </c>
      <c r="T540" s="43">
        <v>1023.65</v>
      </c>
      <c r="U540" s="46" t="str">
        <f t="shared" si="106"/>
        <v>jAN</v>
      </c>
      <c r="V540" s="42">
        <v>1023.65</v>
      </c>
      <c r="W540" s="47">
        <f t="shared" si="107"/>
        <v>347.85</v>
      </c>
      <c r="X540" s="48">
        <f t="shared" si="108"/>
        <v>0.33981341278757382</v>
      </c>
      <c r="Y540" s="47" t="str">
        <f t="shared" si="109"/>
        <v>GROWTH</v>
      </c>
      <c r="Z540" s="138">
        <v>0</v>
      </c>
      <c r="AA540" s="133"/>
      <c r="AB540" s="133" t="s">
        <v>1245</v>
      </c>
      <c r="AC540" s="27"/>
    </row>
    <row r="541" spans="1:29" s="139" customFormat="1" ht="13.8">
      <c r="A541" s="133" t="s">
        <v>1245</v>
      </c>
      <c r="B541" s="141" t="s">
        <v>44</v>
      </c>
      <c r="C541" s="140" t="s">
        <v>1530</v>
      </c>
      <c r="D541" s="135">
        <v>1000002990</v>
      </c>
      <c r="E541" s="140" t="s">
        <v>1531</v>
      </c>
      <c r="F541" s="137">
        <v>44832</v>
      </c>
      <c r="G541" s="40" t="str">
        <f t="shared" si="98"/>
        <v>Targeted Dealer</v>
      </c>
      <c r="H541" s="40"/>
      <c r="I541" s="41">
        <v>120</v>
      </c>
      <c r="J541" s="41">
        <f t="shared" si="99"/>
        <v>120</v>
      </c>
      <c r="K541" s="43">
        <v>77</v>
      </c>
      <c r="L541" s="43">
        <f t="shared" si="100"/>
        <v>43</v>
      </c>
      <c r="M541" s="43">
        <f t="shared" si="101"/>
        <v>64.166666666666671</v>
      </c>
      <c r="N541" s="42">
        <v>113.5</v>
      </c>
      <c r="O541" s="45" t="str">
        <f t="shared" si="102"/>
        <v>DEC</v>
      </c>
      <c r="P541" s="42">
        <v>113.5</v>
      </c>
      <c r="Q541" s="44">
        <f t="shared" si="103"/>
        <v>-36.5</v>
      </c>
      <c r="R541" s="45">
        <f t="shared" si="104"/>
        <v>-0.32158590308370039</v>
      </c>
      <c r="S541" s="44" t="str">
        <f t="shared" si="105"/>
        <v>DEGROWTH</v>
      </c>
      <c r="T541" s="43">
        <v>103.5</v>
      </c>
      <c r="U541" s="46" t="str">
        <f t="shared" si="106"/>
        <v>jAN</v>
      </c>
      <c r="V541" s="42">
        <v>103.5</v>
      </c>
      <c r="W541" s="47">
        <f t="shared" si="107"/>
        <v>-26.5</v>
      </c>
      <c r="X541" s="48">
        <f t="shared" si="108"/>
        <v>-0.2560386473429952</v>
      </c>
      <c r="Y541" s="47" t="str">
        <f t="shared" si="109"/>
        <v>DEGROWTH</v>
      </c>
      <c r="Z541" s="138">
        <v>0</v>
      </c>
      <c r="AA541" s="133"/>
      <c r="AB541" s="133" t="s">
        <v>1245</v>
      </c>
      <c r="AC541" s="27"/>
    </row>
    <row r="542" spans="1:29" s="139" customFormat="1" ht="13.8">
      <c r="A542" s="133" t="s">
        <v>1245</v>
      </c>
      <c r="B542" s="141" t="s">
        <v>44</v>
      </c>
      <c r="C542" s="140" t="s">
        <v>1532</v>
      </c>
      <c r="D542" s="135">
        <v>1000003062</v>
      </c>
      <c r="E542" s="140" t="s">
        <v>1533</v>
      </c>
      <c r="F542" s="137">
        <v>44865</v>
      </c>
      <c r="G542" s="40" t="str">
        <f t="shared" si="98"/>
        <v>-</v>
      </c>
      <c r="H542" s="40"/>
      <c r="I542" s="41">
        <v>0</v>
      </c>
      <c r="J542" s="41">
        <f t="shared" si="99"/>
        <v>0</v>
      </c>
      <c r="K542" s="43">
        <v>0</v>
      </c>
      <c r="L542" s="43">
        <f t="shared" si="100"/>
        <v>0</v>
      </c>
      <c r="M542" s="43" t="str">
        <f t="shared" si="101"/>
        <v>-</v>
      </c>
      <c r="N542" s="42">
        <v>0</v>
      </c>
      <c r="O542" s="45" t="str">
        <f t="shared" si="102"/>
        <v>DEC</v>
      </c>
      <c r="P542" s="42">
        <v>0</v>
      </c>
      <c r="Q542" s="44">
        <f t="shared" si="103"/>
        <v>0</v>
      </c>
      <c r="R542" s="45" t="str">
        <f t="shared" si="104"/>
        <v xml:space="preserve"> </v>
      </c>
      <c r="S542" s="44" t="b">
        <f t="shared" si="105"/>
        <v>0</v>
      </c>
      <c r="T542" s="43">
        <v>0</v>
      </c>
      <c r="U542" s="46" t="str">
        <f t="shared" si="106"/>
        <v>jAN</v>
      </c>
      <c r="V542" s="42">
        <v>0</v>
      </c>
      <c r="W542" s="47">
        <f t="shared" si="107"/>
        <v>0</v>
      </c>
      <c r="X542" s="48">
        <f t="shared" si="108"/>
        <v>0</v>
      </c>
      <c r="Y542" s="47" t="b">
        <f t="shared" si="109"/>
        <v>0</v>
      </c>
      <c r="Z542" s="138">
        <v>1</v>
      </c>
      <c r="AA542" s="133"/>
      <c r="AB542" s="133" t="s">
        <v>1245</v>
      </c>
      <c r="AC542" s="27"/>
    </row>
    <row r="543" spans="1:29" s="139" customFormat="1" ht="13.8">
      <c r="A543" s="133" t="s">
        <v>1245</v>
      </c>
      <c r="B543" s="141" t="s">
        <v>44</v>
      </c>
      <c r="C543" s="140" t="s">
        <v>1538</v>
      </c>
      <c r="D543" s="135">
        <v>1000003250</v>
      </c>
      <c r="E543" s="140" t="s">
        <v>1539</v>
      </c>
      <c r="F543" s="137">
        <v>44945</v>
      </c>
      <c r="G543" s="40" t="str">
        <f t="shared" si="98"/>
        <v>Targeted Dealer</v>
      </c>
      <c r="H543" s="40"/>
      <c r="I543" s="41">
        <v>20</v>
      </c>
      <c r="J543" s="41">
        <f t="shared" si="99"/>
        <v>20</v>
      </c>
      <c r="K543" s="43">
        <v>0</v>
      </c>
      <c r="L543" s="43">
        <f t="shared" si="100"/>
        <v>20</v>
      </c>
      <c r="M543" s="43">
        <f t="shared" si="101"/>
        <v>0</v>
      </c>
      <c r="N543" s="42">
        <v>0</v>
      </c>
      <c r="O543" s="45" t="str">
        <f t="shared" si="102"/>
        <v>DEC</v>
      </c>
      <c r="P543" s="42">
        <v>0</v>
      </c>
      <c r="Q543" s="44">
        <f t="shared" si="103"/>
        <v>0</v>
      </c>
      <c r="R543" s="45" t="str">
        <f t="shared" si="104"/>
        <v xml:space="preserve"> </v>
      </c>
      <c r="S543" s="44" t="b">
        <f t="shared" si="105"/>
        <v>0</v>
      </c>
      <c r="T543" s="43">
        <v>13</v>
      </c>
      <c r="U543" s="46" t="str">
        <f t="shared" si="106"/>
        <v>jAN</v>
      </c>
      <c r="V543" s="42">
        <v>13</v>
      </c>
      <c r="W543" s="47">
        <f t="shared" si="107"/>
        <v>-13</v>
      </c>
      <c r="X543" s="48">
        <f t="shared" si="108"/>
        <v>-1</v>
      </c>
      <c r="Y543" s="47" t="str">
        <f t="shared" si="109"/>
        <v>DEGROWTH</v>
      </c>
      <c r="Z543" s="138">
        <v>1</v>
      </c>
      <c r="AA543" s="133"/>
      <c r="AB543" s="133" t="s">
        <v>1245</v>
      </c>
      <c r="AC543" s="27"/>
    </row>
    <row r="544" spans="1:29" s="139" customFormat="1" ht="13.8">
      <c r="A544" s="133" t="s">
        <v>1245</v>
      </c>
      <c r="B544" s="141" t="s">
        <v>44</v>
      </c>
      <c r="C544" s="140" t="s">
        <v>1549</v>
      </c>
      <c r="D544" s="135">
        <v>1000003515</v>
      </c>
      <c r="E544" s="140" t="s">
        <v>1550</v>
      </c>
      <c r="F544" s="137">
        <v>45054</v>
      </c>
      <c r="G544" s="40" t="str">
        <f t="shared" si="98"/>
        <v>Targeted Dealer</v>
      </c>
      <c r="H544" s="40"/>
      <c r="I544" s="41">
        <v>170</v>
      </c>
      <c r="J544" s="41">
        <f t="shared" si="99"/>
        <v>170</v>
      </c>
      <c r="K544" s="43">
        <v>76.5</v>
      </c>
      <c r="L544" s="43">
        <f t="shared" si="100"/>
        <v>93.5</v>
      </c>
      <c r="M544" s="43">
        <f t="shared" si="101"/>
        <v>45</v>
      </c>
      <c r="N544" s="42">
        <v>153</v>
      </c>
      <c r="O544" s="45" t="str">
        <f t="shared" si="102"/>
        <v>DEC</v>
      </c>
      <c r="P544" s="42">
        <v>153</v>
      </c>
      <c r="Q544" s="44">
        <f t="shared" si="103"/>
        <v>-76.5</v>
      </c>
      <c r="R544" s="45">
        <f t="shared" si="104"/>
        <v>-0.5</v>
      </c>
      <c r="S544" s="44" t="str">
        <f t="shared" si="105"/>
        <v>DEGROWTH</v>
      </c>
      <c r="T544" s="43">
        <v>66.5</v>
      </c>
      <c r="U544" s="46" t="str">
        <f t="shared" si="106"/>
        <v>jAN</v>
      </c>
      <c r="V544" s="42">
        <v>66.5</v>
      </c>
      <c r="W544" s="47">
        <f t="shared" si="107"/>
        <v>10</v>
      </c>
      <c r="X544" s="48">
        <f t="shared" si="108"/>
        <v>0.15037593984962405</v>
      </c>
      <c r="Y544" s="47" t="str">
        <f t="shared" si="109"/>
        <v>GROWTH</v>
      </c>
      <c r="Z544" s="138">
        <v>0</v>
      </c>
      <c r="AA544" s="133"/>
      <c r="AB544" s="133" t="s">
        <v>1245</v>
      </c>
      <c r="AC544" s="27"/>
    </row>
    <row r="545" spans="1:29" s="139" customFormat="1" ht="13.8">
      <c r="A545" s="133" t="s">
        <v>1245</v>
      </c>
      <c r="B545" s="141" t="s">
        <v>44</v>
      </c>
      <c r="C545" s="140" t="s">
        <v>1551</v>
      </c>
      <c r="D545" s="135">
        <v>1000003592</v>
      </c>
      <c r="E545" s="140" t="s">
        <v>1552</v>
      </c>
      <c r="F545" s="137">
        <v>45080</v>
      </c>
      <c r="G545" s="40" t="str">
        <f t="shared" si="98"/>
        <v>-</v>
      </c>
      <c r="H545" s="40"/>
      <c r="I545" s="41">
        <v>0</v>
      </c>
      <c r="J545" s="41">
        <f t="shared" si="99"/>
        <v>0</v>
      </c>
      <c r="K545" s="43">
        <v>10.5</v>
      </c>
      <c r="L545" s="43">
        <f t="shared" si="100"/>
        <v>-10.5</v>
      </c>
      <c r="M545" s="43" t="str">
        <f t="shared" si="101"/>
        <v>-</v>
      </c>
      <c r="N545" s="42">
        <v>0</v>
      </c>
      <c r="O545" s="45" t="str">
        <f t="shared" si="102"/>
        <v>DEC</v>
      </c>
      <c r="P545" s="42">
        <v>0</v>
      </c>
      <c r="Q545" s="44">
        <f t="shared" si="103"/>
        <v>10.5</v>
      </c>
      <c r="R545" s="45" t="str">
        <f t="shared" si="104"/>
        <v xml:space="preserve"> </v>
      </c>
      <c r="S545" s="44" t="b">
        <f t="shared" si="105"/>
        <v>0</v>
      </c>
      <c r="T545" s="43">
        <v>84</v>
      </c>
      <c r="U545" s="46" t="str">
        <f t="shared" si="106"/>
        <v>jAN</v>
      </c>
      <c r="V545" s="42">
        <v>84</v>
      </c>
      <c r="W545" s="47">
        <f t="shared" si="107"/>
        <v>-73.5</v>
      </c>
      <c r="X545" s="48">
        <f t="shared" si="108"/>
        <v>-0.875</v>
      </c>
      <c r="Y545" s="47" t="str">
        <f t="shared" si="109"/>
        <v>DEGROWTH</v>
      </c>
      <c r="Z545" s="138">
        <v>1</v>
      </c>
      <c r="AA545" s="133"/>
      <c r="AB545" s="133" t="s">
        <v>1245</v>
      </c>
      <c r="AC545" s="27"/>
    </row>
    <row r="546" spans="1:29" s="139" customFormat="1" ht="13.8">
      <c r="A546" s="133" t="s">
        <v>1245</v>
      </c>
      <c r="B546" s="141" t="s">
        <v>44</v>
      </c>
      <c r="C546" s="140" t="s">
        <v>1555</v>
      </c>
      <c r="D546" s="135">
        <v>1000003744</v>
      </c>
      <c r="E546" s="140" t="s">
        <v>1556</v>
      </c>
      <c r="F546" s="137">
        <v>45233</v>
      </c>
      <c r="G546" s="40" t="str">
        <f t="shared" si="98"/>
        <v>Targeted Dealer</v>
      </c>
      <c r="H546" s="40"/>
      <c r="I546" s="41">
        <v>100</v>
      </c>
      <c r="J546" s="41">
        <f t="shared" si="99"/>
        <v>100</v>
      </c>
      <c r="K546" s="43">
        <v>40</v>
      </c>
      <c r="L546" s="43">
        <f t="shared" si="100"/>
        <v>60</v>
      </c>
      <c r="M546" s="43">
        <f t="shared" si="101"/>
        <v>40</v>
      </c>
      <c r="N546" s="42">
        <v>60</v>
      </c>
      <c r="O546" s="45" t="str">
        <f t="shared" si="102"/>
        <v>DEC</v>
      </c>
      <c r="P546" s="42">
        <v>60</v>
      </c>
      <c r="Q546" s="44">
        <f t="shared" si="103"/>
        <v>-20</v>
      </c>
      <c r="R546" s="45">
        <f t="shared" si="104"/>
        <v>-0.33333333333333337</v>
      </c>
      <c r="S546" s="44" t="str">
        <f t="shared" si="105"/>
        <v>DEGROWTH</v>
      </c>
      <c r="T546" s="43">
        <v>0</v>
      </c>
      <c r="U546" s="46" t="str">
        <f t="shared" si="106"/>
        <v>jAN</v>
      </c>
      <c r="V546" s="42">
        <v>0</v>
      </c>
      <c r="W546" s="47">
        <f t="shared" si="107"/>
        <v>40</v>
      </c>
      <c r="X546" s="48">
        <f t="shared" si="108"/>
        <v>0</v>
      </c>
      <c r="Y546" s="47" t="b">
        <f t="shared" si="109"/>
        <v>0</v>
      </c>
      <c r="Z546" s="138">
        <v>1</v>
      </c>
      <c r="AA546" s="133"/>
      <c r="AB546" s="133" t="s">
        <v>1245</v>
      </c>
      <c r="AC546" s="27"/>
    </row>
    <row r="547" spans="1:29" s="139" customFormat="1" ht="13.8">
      <c r="A547" s="138" t="s">
        <v>1245</v>
      </c>
      <c r="B547" s="144" t="s">
        <v>44</v>
      </c>
      <c r="C547" s="144" t="s">
        <v>1559</v>
      </c>
      <c r="D547" s="144">
        <v>1000003901</v>
      </c>
      <c r="E547" s="144" t="s">
        <v>1560</v>
      </c>
      <c r="F547" s="137">
        <v>45382</v>
      </c>
      <c r="G547" s="40" t="str">
        <f t="shared" si="98"/>
        <v>Targeted Dealer</v>
      </c>
      <c r="H547" s="40"/>
      <c r="I547" s="41">
        <v>40</v>
      </c>
      <c r="J547" s="41">
        <f t="shared" si="99"/>
        <v>40</v>
      </c>
      <c r="K547" s="43">
        <v>94.5</v>
      </c>
      <c r="L547" s="43">
        <f t="shared" si="100"/>
        <v>-54.5</v>
      </c>
      <c r="M547" s="43">
        <f t="shared" si="101"/>
        <v>236.25</v>
      </c>
      <c r="N547" s="42">
        <v>34</v>
      </c>
      <c r="O547" s="45" t="str">
        <f t="shared" si="102"/>
        <v>DEC</v>
      </c>
      <c r="P547" s="42">
        <v>34</v>
      </c>
      <c r="Q547" s="44">
        <f t="shared" si="103"/>
        <v>60.5</v>
      </c>
      <c r="R547" s="45">
        <f t="shared" si="104"/>
        <v>1.7794117647058822</v>
      </c>
      <c r="S547" s="44" t="str">
        <f t="shared" si="105"/>
        <v>GROWTH</v>
      </c>
      <c r="T547" s="43">
        <v>20</v>
      </c>
      <c r="U547" s="46" t="str">
        <f t="shared" si="106"/>
        <v>jAN</v>
      </c>
      <c r="V547" s="42">
        <v>20</v>
      </c>
      <c r="W547" s="47">
        <f t="shared" si="107"/>
        <v>74.5</v>
      </c>
      <c r="X547" s="48">
        <f t="shared" si="108"/>
        <v>3.7249999999999996</v>
      </c>
      <c r="Y547" s="47" t="str">
        <f t="shared" si="109"/>
        <v>GROWTH</v>
      </c>
      <c r="Z547" s="138">
        <v>0</v>
      </c>
      <c r="AA547" s="133"/>
      <c r="AB547" s="138" t="s">
        <v>1245</v>
      </c>
      <c r="AC547" s="27"/>
    </row>
    <row r="548" spans="1:29" s="139" customFormat="1" ht="13.8">
      <c r="A548" s="138" t="s">
        <v>1245</v>
      </c>
      <c r="B548" s="144" t="s">
        <v>44</v>
      </c>
      <c r="C548" s="144" t="s">
        <v>1561</v>
      </c>
      <c r="D548" s="144">
        <v>1000003983</v>
      </c>
      <c r="E548" s="144" t="s">
        <v>1562</v>
      </c>
      <c r="F548" s="137">
        <v>45440</v>
      </c>
      <c r="G548" s="40" t="str">
        <f t="shared" si="98"/>
        <v>Targeted Dealer</v>
      </c>
      <c r="H548" s="40"/>
      <c r="I548" s="41">
        <v>140</v>
      </c>
      <c r="J548" s="41">
        <f t="shared" si="99"/>
        <v>140</v>
      </c>
      <c r="K548" s="43">
        <v>81</v>
      </c>
      <c r="L548" s="43">
        <f t="shared" si="100"/>
        <v>59</v>
      </c>
      <c r="M548" s="43">
        <f t="shared" si="101"/>
        <v>57.857142857142861</v>
      </c>
      <c r="N548" s="42">
        <v>120</v>
      </c>
      <c r="O548" s="45" t="str">
        <f t="shared" si="102"/>
        <v>DEC</v>
      </c>
      <c r="P548" s="42">
        <v>120</v>
      </c>
      <c r="Q548" s="44">
        <f t="shared" si="103"/>
        <v>-39</v>
      </c>
      <c r="R548" s="45">
        <f t="shared" si="104"/>
        <v>-0.32499999999999996</v>
      </c>
      <c r="S548" s="44" t="str">
        <f t="shared" si="105"/>
        <v>DEGROWTH</v>
      </c>
      <c r="T548" s="43">
        <v>131.75</v>
      </c>
      <c r="U548" s="46" t="str">
        <f t="shared" si="106"/>
        <v>jAN</v>
      </c>
      <c r="V548" s="42">
        <v>131.75</v>
      </c>
      <c r="W548" s="47">
        <f t="shared" si="107"/>
        <v>-50.75</v>
      </c>
      <c r="X548" s="48">
        <f t="shared" si="108"/>
        <v>-0.38519924098671732</v>
      </c>
      <c r="Y548" s="47" t="str">
        <f t="shared" si="109"/>
        <v>DEGROWTH</v>
      </c>
      <c r="Z548" s="138">
        <v>0</v>
      </c>
      <c r="AA548" s="133"/>
      <c r="AB548" s="138" t="s">
        <v>1245</v>
      </c>
      <c r="AC548" s="27"/>
    </row>
    <row r="549" spans="1:29" s="139" customFormat="1" ht="13.8">
      <c r="A549" s="138" t="s">
        <v>1245</v>
      </c>
      <c r="B549" s="144" t="s">
        <v>44</v>
      </c>
      <c r="C549" s="144" t="s">
        <v>1563</v>
      </c>
      <c r="D549" s="144">
        <v>1000004023</v>
      </c>
      <c r="E549" s="144" t="s">
        <v>1564</v>
      </c>
      <c r="F549" s="137">
        <v>45472</v>
      </c>
      <c r="G549" s="40" t="str">
        <f t="shared" si="98"/>
        <v>Targeted Dealer</v>
      </c>
      <c r="H549" s="40"/>
      <c r="I549" s="41">
        <v>30</v>
      </c>
      <c r="J549" s="41">
        <f t="shared" si="99"/>
        <v>30</v>
      </c>
      <c r="K549" s="43">
        <v>30.5</v>
      </c>
      <c r="L549" s="43">
        <f t="shared" si="100"/>
        <v>-0.5</v>
      </c>
      <c r="M549" s="43">
        <f t="shared" si="101"/>
        <v>101.66666666666667</v>
      </c>
      <c r="N549" s="42">
        <v>23.5</v>
      </c>
      <c r="O549" s="45" t="str">
        <f t="shared" si="102"/>
        <v>DEC</v>
      </c>
      <c r="P549" s="42">
        <v>23.5</v>
      </c>
      <c r="Q549" s="44">
        <f t="shared" si="103"/>
        <v>7</v>
      </c>
      <c r="R549" s="45">
        <f t="shared" si="104"/>
        <v>0.2978723404255319</v>
      </c>
      <c r="S549" s="44" t="str">
        <f t="shared" si="105"/>
        <v>GROWTH</v>
      </c>
      <c r="T549" s="43">
        <v>22</v>
      </c>
      <c r="U549" s="46" t="str">
        <f t="shared" si="106"/>
        <v>jAN</v>
      </c>
      <c r="V549" s="42">
        <v>22</v>
      </c>
      <c r="W549" s="47">
        <f t="shared" si="107"/>
        <v>8.5</v>
      </c>
      <c r="X549" s="48">
        <f t="shared" si="108"/>
        <v>0.38636363636363646</v>
      </c>
      <c r="Y549" s="47" t="str">
        <f t="shared" si="109"/>
        <v>GROWTH</v>
      </c>
      <c r="Z549" s="138">
        <v>1</v>
      </c>
      <c r="AA549" s="133"/>
      <c r="AB549" s="138" t="s">
        <v>1245</v>
      </c>
      <c r="AC549" s="27"/>
    </row>
    <row r="550" spans="1:29" s="139" customFormat="1" ht="13.8">
      <c r="A550" s="138" t="s">
        <v>1245</v>
      </c>
      <c r="B550" s="144" t="s">
        <v>44</v>
      </c>
      <c r="C550" s="144" t="s">
        <v>1565</v>
      </c>
      <c r="D550" s="144">
        <v>1000004073</v>
      </c>
      <c r="E550" s="144" t="s">
        <v>1566</v>
      </c>
      <c r="F550" s="137">
        <v>45504</v>
      </c>
      <c r="G550" s="40" t="str">
        <f t="shared" si="98"/>
        <v>-</v>
      </c>
      <c r="H550" s="40"/>
      <c r="I550" s="41">
        <v>0</v>
      </c>
      <c r="J550" s="41">
        <f t="shared" si="99"/>
        <v>0</v>
      </c>
      <c r="K550" s="43">
        <v>0</v>
      </c>
      <c r="L550" s="43">
        <f t="shared" si="100"/>
        <v>0</v>
      </c>
      <c r="M550" s="43" t="str">
        <f t="shared" si="101"/>
        <v>-</v>
      </c>
      <c r="N550" s="42">
        <v>0</v>
      </c>
      <c r="O550" s="45" t="str">
        <f t="shared" si="102"/>
        <v>DEC</v>
      </c>
      <c r="P550" s="42">
        <v>0</v>
      </c>
      <c r="Q550" s="44">
        <f t="shared" si="103"/>
        <v>0</v>
      </c>
      <c r="R550" s="45" t="str">
        <f t="shared" si="104"/>
        <v xml:space="preserve"> </v>
      </c>
      <c r="S550" s="44" t="b">
        <f t="shared" si="105"/>
        <v>0</v>
      </c>
      <c r="T550" s="43">
        <v>56</v>
      </c>
      <c r="U550" s="46" t="str">
        <f t="shared" si="106"/>
        <v>jAN</v>
      </c>
      <c r="V550" s="42">
        <v>56</v>
      </c>
      <c r="W550" s="47">
        <f t="shared" si="107"/>
        <v>-56</v>
      </c>
      <c r="X550" s="48">
        <f t="shared" si="108"/>
        <v>-1</v>
      </c>
      <c r="Y550" s="47" t="str">
        <f t="shared" si="109"/>
        <v>DEGROWTH</v>
      </c>
      <c r="Z550" s="138">
        <v>1</v>
      </c>
      <c r="AA550" s="133"/>
      <c r="AB550" s="138" t="s">
        <v>1245</v>
      </c>
      <c r="AC550" s="27"/>
    </row>
    <row r="551" spans="1:29" s="139" customFormat="1" ht="13.8">
      <c r="A551" s="138" t="s">
        <v>1245</v>
      </c>
      <c r="B551" s="144" t="s">
        <v>44</v>
      </c>
      <c r="C551" s="144" t="s">
        <v>1567</v>
      </c>
      <c r="D551" s="144">
        <v>1000004085</v>
      </c>
      <c r="E551" s="144" t="s">
        <v>1568</v>
      </c>
      <c r="F551" s="137">
        <v>45518</v>
      </c>
      <c r="G551" s="40" t="str">
        <f t="shared" si="98"/>
        <v>Targeted Dealer</v>
      </c>
      <c r="H551" s="40"/>
      <c r="I551" s="41">
        <v>120</v>
      </c>
      <c r="J551" s="41">
        <f t="shared" si="99"/>
        <v>120</v>
      </c>
      <c r="K551" s="43">
        <v>84.5</v>
      </c>
      <c r="L551" s="43">
        <f t="shared" si="100"/>
        <v>35.5</v>
      </c>
      <c r="M551" s="43">
        <f t="shared" si="101"/>
        <v>70.416666666666671</v>
      </c>
      <c r="N551" s="42">
        <v>80.5</v>
      </c>
      <c r="O551" s="45" t="str">
        <f t="shared" si="102"/>
        <v>DEC</v>
      </c>
      <c r="P551" s="42">
        <v>80.5</v>
      </c>
      <c r="Q551" s="44">
        <f t="shared" si="103"/>
        <v>4</v>
      </c>
      <c r="R551" s="45">
        <f t="shared" si="104"/>
        <v>4.9689440993788914E-2</v>
      </c>
      <c r="S551" s="44" t="str">
        <f t="shared" si="105"/>
        <v>GROWTH</v>
      </c>
      <c r="T551" s="43">
        <v>91</v>
      </c>
      <c r="U551" s="46" t="str">
        <f t="shared" si="106"/>
        <v>jAN</v>
      </c>
      <c r="V551" s="42">
        <v>91</v>
      </c>
      <c r="W551" s="47">
        <f t="shared" si="107"/>
        <v>-6.5</v>
      </c>
      <c r="X551" s="48">
        <f t="shared" si="108"/>
        <v>-7.1428571428571397E-2</v>
      </c>
      <c r="Y551" s="47" t="str">
        <f t="shared" si="109"/>
        <v>DEGROWTH</v>
      </c>
      <c r="Z551" s="138">
        <v>0</v>
      </c>
      <c r="AA551" s="133"/>
      <c r="AB551" s="138" t="s">
        <v>1245</v>
      </c>
      <c r="AC551" s="27"/>
    </row>
    <row r="552" spans="1:29" s="139" customFormat="1" ht="13.8">
      <c r="A552" s="133" t="s">
        <v>1245</v>
      </c>
      <c r="B552" s="141" t="s">
        <v>45</v>
      </c>
      <c r="C552" s="135" t="s">
        <v>1571</v>
      </c>
      <c r="D552" s="135">
        <v>1000000609</v>
      </c>
      <c r="E552" s="136" t="s">
        <v>1572</v>
      </c>
      <c r="F552" s="137">
        <v>38395</v>
      </c>
      <c r="G552" s="40" t="str">
        <f t="shared" si="98"/>
        <v>Targeted Dealer</v>
      </c>
      <c r="H552" s="40"/>
      <c r="I552" s="41">
        <v>20</v>
      </c>
      <c r="J552" s="41">
        <f t="shared" si="99"/>
        <v>20</v>
      </c>
      <c r="K552" s="43">
        <v>0</v>
      </c>
      <c r="L552" s="43">
        <f t="shared" si="100"/>
        <v>20</v>
      </c>
      <c r="M552" s="43">
        <f t="shared" si="101"/>
        <v>0</v>
      </c>
      <c r="N552" s="42">
        <v>0</v>
      </c>
      <c r="O552" s="45" t="str">
        <f t="shared" si="102"/>
        <v>DEC</v>
      </c>
      <c r="P552" s="42">
        <v>0</v>
      </c>
      <c r="Q552" s="44">
        <f t="shared" si="103"/>
        <v>0</v>
      </c>
      <c r="R552" s="45" t="str">
        <f t="shared" si="104"/>
        <v xml:space="preserve"> </v>
      </c>
      <c r="S552" s="44" t="b">
        <f t="shared" si="105"/>
        <v>0</v>
      </c>
      <c r="T552" s="43">
        <v>60</v>
      </c>
      <c r="U552" s="46" t="str">
        <f t="shared" si="106"/>
        <v>jAN</v>
      </c>
      <c r="V552" s="42">
        <v>60</v>
      </c>
      <c r="W552" s="47">
        <f t="shared" si="107"/>
        <v>-60</v>
      </c>
      <c r="X552" s="48">
        <f t="shared" si="108"/>
        <v>-1</v>
      </c>
      <c r="Y552" s="47" t="str">
        <f t="shared" si="109"/>
        <v>DEGROWTH</v>
      </c>
      <c r="Z552" s="138">
        <v>0</v>
      </c>
      <c r="AA552" s="133"/>
      <c r="AB552" s="133" t="s">
        <v>1245</v>
      </c>
      <c r="AC552" s="27"/>
    </row>
    <row r="553" spans="1:29" s="139" customFormat="1" ht="13.8">
      <c r="A553" s="133" t="s">
        <v>1245</v>
      </c>
      <c r="B553" s="141" t="s">
        <v>45</v>
      </c>
      <c r="C553" s="135" t="s">
        <v>1573</v>
      </c>
      <c r="D553" s="135">
        <v>1000000607</v>
      </c>
      <c r="E553" s="136" t="s">
        <v>1574</v>
      </c>
      <c r="F553" s="137">
        <v>41215</v>
      </c>
      <c r="G553" s="40" t="str">
        <f t="shared" si="98"/>
        <v>Targeted Dealer</v>
      </c>
      <c r="H553" s="40"/>
      <c r="I553" s="41">
        <v>1220</v>
      </c>
      <c r="J553" s="41">
        <f t="shared" si="99"/>
        <v>1220</v>
      </c>
      <c r="K553" s="43">
        <v>1240</v>
      </c>
      <c r="L553" s="43">
        <f t="shared" si="100"/>
        <v>-20</v>
      </c>
      <c r="M553" s="43">
        <f t="shared" si="101"/>
        <v>101.63934426229508</v>
      </c>
      <c r="N553" s="42">
        <v>960</v>
      </c>
      <c r="O553" s="45" t="str">
        <f t="shared" si="102"/>
        <v>DEC</v>
      </c>
      <c r="P553" s="42">
        <v>960</v>
      </c>
      <c r="Q553" s="44">
        <f t="shared" si="103"/>
        <v>280</v>
      </c>
      <c r="R553" s="45">
        <f t="shared" si="104"/>
        <v>0.29166666666666674</v>
      </c>
      <c r="S553" s="44" t="str">
        <f t="shared" si="105"/>
        <v>GROWTH</v>
      </c>
      <c r="T553" s="43">
        <v>1160</v>
      </c>
      <c r="U553" s="46" t="str">
        <f t="shared" si="106"/>
        <v>jAN</v>
      </c>
      <c r="V553" s="42">
        <v>1160</v>
      </c>
      <c r="W553" s="47">
        <f t="shared" si="107"/>
        <v>80</v>
      </c>
      <c r="X553" s="48">
        <f t="shared" si="108"/>
        <v>6.8965517241379226E-2</v>
      </c>
      <c r="Y553" s="47" t="str">
        <f t="shared" si="109"/>
        <v>GROWTH</v>
      </c>
      <c r="Z553" s="138">
        <v>0</v>
      </c>
      <c r="AA553" s="133"/>
      <c r="AB553" s="133" t="s">
        <v>1245</v>
      </c>
      <c r="AC553" s="27"/>
    </row>
    <row r="554" spans="1:29" s="139" customFormat="1" ht="13.8">
      <c r="A554" s="133" t="s">
        <v>1245</v>
      </c>
      <c r="B554" s="141" t="s">
        <v>45</v>
      </c>
      <c r="C554" s="135" t="s">
        <v>1575</v>
      </c>
      <c r="D554" s="135">
        <v>1000000611</v>
      </c>
      <c r="E554" s="136" t="s">
        <v>1576</v>
      </c>
      <c r="F554" s="137">
        <v>41261</v>
      </c>
      <c r="G554" s="40" t="str">
        <f t="shared" si="98"/>
        <v>Targeted Dealer</v>
      </c>
      <c r="H554" s="40"/>
      <c r="I554" s="41">
        <v>310</v>
      </c>
      <c r="J554" s="41">
        <f t="shared" si="99"/>
        <v>310</v>
      </c>
      <c r="K554" s="43">
        <v>260</v>
      </c>
      <c r="L554" s="43">
        <f t="shared" si="100"/>
        <v>50</v>
      </c>
      <c r="M554" s="43">
        <f t="shared" si="101"/>
        <v>83.870967741935488</v>
      </c>
      <c r="N554" s="42">
        <v>180</v>
      </c>
      <c r="O554" s="45" t="str">
        <f t="shared" si="102"/>
        <v>DEC</v>
      </c>
      <c r="P554" s="42">
        <v>180</v>
      </c>
      <c r="Q554" s="44">
        <f t="shared" si="103"/>
        <v>80</v>
      </c>
      <c r="R554" s="45">
        <f t="shared" si="104"/>
        <v>0.44444444444444442</v>
      </c>
      <c r="S554" s="44" t="str">
        <f t="shared" si="105"/>
        <v>GROWTH</v>
      </c>
      <c r="T554" s="43">
        <v>260</v>
      </c>
      <c r="U554" s="46" t="str">
        <f t="shared" si="106"/>
        <v>jAN</v>
      </c>
      <c r="V554" s="42">
        <v>260</v>
      </c>
      <c r="W554" s="47">
        <f t="shared" si="107"/>
        <v>0</v>
      </c>
      <c r="X554" s="48">
        <f t="shared" si="108"/>
        <v>0</v>
      </c>
      <c r="Y554" s="47" t="str">
        <f t="shared" si="109"/>
        <v>GROWTH</v>
      </c>
      <c r="Z554" s="138">
        <v>0</v>
      </c>
      <c r="AA554" s="133"/>
      <c r="AB554" s="133" t="s">
        <v>1245</v>
      </c>
      <c r="AC554" s="27"/>
    </row>
    <row r="555" spans="1:29" s="139" customFormat="1" ht="13.8">
      <c r="A555" s="133" t="s">
        <v>1245</v>
      </c>
      <c r="B555" s="141" t="s">
        <v>45</v>
      </c>
      <c r="C555" s="135" t="s">
        <v>1577</v>
      </c>
      <c r="D555" s="135">
        <v>1000000614</v>
      </c>
      <c r="E555" s="136" t="s">
        <v>1578</v>
      </c>
      <c r="F555" s="137">
        <v>41527</v>
      </c>
      <c r="G555" s="40" t="str">
        <f t="shared" si="98"/>
        <v>Targeted Dealer</v>
      </c>
      <c r="H555" s="40"/>
      <c r="I555" s="41">
        <v>1100</v>
      </c>
      <c r="J555" s="41">
        <f t="shared" si="99"/>
        <v>1100</v>
      </c>
      <c r="K555" s="43">
        <v>1080</v>
      </c>
      <c r="L555" s="43">
        <f t="shared" si="100"/>
        <v>20</v>
      </c>
      <c r="M555" s="43">
        <f t="shared" si="101"/>
        <v>98.181818181818187</v>
      </c>
      <c r="N555" s="42">
        <v>760</v>
      </c>
      <c r="O555" s="45" t="str">
        <f t="shared" si="102"/>
        <v>DEC</v>
      </c>
      <c r="P555" s="42">
        <v>760</v>
      </c>
      <c r="Q555" s="44">
        <f t="shared" si="103"/>
        <v>320</v>
      </c>
      <c r="R555" s="45">
        <f t="shared" si="104"/>
        <v>0.42105263157894735</v>
      </c>
      <c r="S555" s="44" t="str">
        <f t="shared" si="105"/>
        <v>GROWTH</v>
      </c>
      <c r="T555" s="43">
        <v>1020</v>
      </c>
      <c r="U555" s="46" t="str">
        <f t="shared" si="106"/>
        <v>jAN</v>
      </c>
      <c r="V555" s="42">
        <v>1020</v>
      </c>
      <c r="W555" s="47">
        <f t="shared" si="107"/>
        <v>60</v>
      </c>
      <c r="X555" s="48">
        <f t="shared" si="108"/>
        <v>5.8823529411764719E-2</v>
      </c>
      <c r="Y555" s="47" t="str">
        <f t="shared" si="109"/>
        <v>GROWTH</v>
      </c>
      <c r="Z555" s="138">
        <v>0</v>
      </c>
      <c r="AA555" s="133"/>
      <c r="AB555" s="133" t="s">
        <v>1245</v>
      </c>
      <c r="AC555" s="27"/>
    </row>
    <row r="556" spans="1:29" s="139" customFormat="1" ht="13.8">
      <c r="A556" s="133" t="s">
        <v>1245</v>
      </c>
      <c r="B556" s="141" t="s">
        <v>45</v>
      </c>
      <c r="C556" s="135" t="s">
        <v>1581</v>
      </c>
      <c r="D556" s="135">
        <v>1000000605</v>
      </c>
      <c r="E556" s="136" t="s">
        <v>1582</v>
      </c>
      <c r="F556" s="137">
        <v>42627</v>
      </c>
      <c r="G556" s="40" t="str">
        <f t="shared" si="98"/>
        <v>Targeted Dealer</v>
      </c>
      <c r="H556" s="40"/>
      <c r="I556" s="41">
        <v>190</v>
      </c>
      <c r="J556" s="41">
        <f t="shared" si="99"/>
        <v>190</v>
      </c>
      <c r="K556" s="43">
        <v>80</v>
      </c>
      <c r="L556" s="43">
        <f t="shared" si="100"/>
        <v>110</v>
      </c>
      <c r="M556" s="43">
        <f t="shared" si="101"/>
        <v>42.10526315789474</v>
      </c>
      <c r="N556" s="42">
        <v>60</v>
      </c>
      <c r="O556" s="45" t="str">
        <f t="shared" si="102"/>
        <v>DEC</v>
      </c>
      <c r="P556" s="42">
        <v>60</v>
      </c>
      <c r="Q556" s="44">
        <f t="shared" si="103"/>
        <v>20</v>
      </c>
      <c r="R556" s="45">
        <f t="shared" si="104"/>
        <v>0.33333333333333326</v>
      </c>
      <c r="S556" s="44" t="str">
        <f t="shared" si="105"/>
        <v>GROWTH</v>
      </c>
      <c r="T556" s="43">
        <v>180</v>
      </c>
      <c r="U556" s="46" t="str">
        <f t="shared" si="106"/>
        <v>jAN</v>
      </c>
      <c r="V556" s="42">
        <v>180</v>
      </c>
      <c r="W556" s="47">
        <f t="shared" si="107"/>
        <v>-100</v>
      </c>
      <c r="X556" s="48">
        <f t="shared" si="108"/>
        <v>-0.55555555555555558</v>
      </c>
      <c r="Y556" s="47" t="str">
        <f t="shared" si="109"/>
        <v>DEGROWTH</v>
      </c>
      <c r="Z556" s="138">
        <v>0</v>
      </c>
      <c r="AA556" s="133"/>
      <c r="AB556" s="133" t="s">
        <v>1245</v>
      </c>
      <c r="AC556" s="27"/>
    </row>
    <row r="557" spans="1:29" s="139" customFormat="1" ht="13.8">
      <c r="A557" s="133" t="s">
        <v>1245</v>
      </c>
      <c r="B557" s="141" t="s">
        <v>45</v>
      </c>
      <c r="C557" s="135" t="s">
        <v>1583</v>
      </c>
      <c r="D557" s="135">
        <v>1000000604</v>
      </c>
      <c r="E557" s="136" t="s">
        <v>1584</v>
      </c>
      <c r="F557" s="137">
        <v>42703</v>
      </c>
      <c r="G557" s="40" t="str">
        <f t="shared" si="98"/>
        <v>Targeted Dealer</v>
      </c>
      <c r="H557" s="40"/>
      <c r="I557" s="41">
        <v>200</v>
      </c>
      <c r="J557" s="41">
        <f t="shared" si="99"/>
        <v>200</v>
      </c>
      <c r="K557" s="43">
        <v>100</v>
      </c>
      <c r="L557" s="43">
        <f t="shared" si="100"/>
        <v>100</v>
      </c>
      <c r="M557" s="43">
        <f t="shared" si="101"/>
        <v>50</v>
      </c>
      <c r="N557" s="42">
        <v>40</v>
      </c>
      <c r="O557" s="45" t="str">
        <f t="shared" si="102"/>
        <v>DEC</v>
      </c>
      <c r="P557" s="42">
        <v>40</v>
      </c>
      <c r="Q557" s="44">
        <f t="shared" si="103"/>
        <v>60</v>
      </c>
      <c r="R557" s="45">
        <f t="shared" si="104"/>
        <v>1.5</v>
      </c>
      <c r="S557" s="44" t="str">
        <f t="shared" si="105"/>
        <v>GROWTH</v>
      </c>
      <c r="T557" s="43">
        <v>180</v>
      </c>
      <c r="U557" s="46" t="str">
        <f t="shared" si="106"/>
        <v>jAN</v>
      </c>
      <c r="V557" s="42">
        <v>180</v>
      </c>
      <c r="W557" s="47">
        <f t="shared" si="107"/>
        <v>-80</v>
      </c>
      <c r="X557" s="48">
        <f t="shared" si="108"/>
        <v>-0.44444444444444442</v>
      </c>
      <c r="Y557" s="47" t="str">
        <f t="shared" si="109"/>
        <v>DEGROWTH</v>
      </c>
      <c r="Z557" s="138">
        <v>0</v>
      </c>
      <c r="AA557" s="133"/>
      <c r="AB557" s="133" t="s">
        <v>1245</v>
      </c>
      <c r="AC557" s="27"/>
    </row>
    <row r="558" spans="1:29" s="139" customFormat="1" ht="13.8">
      <c r="A558" s="133" t="s">
        <v>1245</v>
      </c>
      <c r="B558" s="141" t="s">
        <v>45</v>
      </c>
      <c r="C558" s="135" t="s">
        <v>1587</v>
      </c>
      <c r="D558" s="135">
        <v>1000000613</v>
      </c>
      <c r="E558" s="136" t="s">
        <v>1588</v>
      </c>
      <c r="F558" s="137">
        <v>43259</v>
      </c>
      <c r="G558" s="40" t="str">
        <f t="shared" si="98"/>
        <v>Targeted Dealer</v>
      </c>
      <c r="H558" s="40"/>
      <c r="I558" s="41">
        <v>30</v>
      </c>
      <c r="J558" s="41">
        <f t="shared" si="99"/>
        <v>30</v>
      </c>
      <c r="K558" s="43">
        <v>20</v>
      </c>
      <c r="L558" s="43">
        <f t="shared" si="100"/>
        <v>10</v>
      </c>
      <c r="M558" s="43">
        <f t="shared" si="101"/>
        <v>66.666666666666671</v>
      </c>
      <c r="N558" s="42">
        <v>0</v>
      </c>
      <c r="O558" s="45" t="str">
        <f t="shared" si="102"/>
        <v>DEC</v>
      </c>
      <c r="P558" s="42">
        <v>0</v>
      </c>
      <c r="Q558" s="44">
        <f t="shared" si="103"/>
        <v>20</v>
      </c>
      <c r="R558" s="45" t="str">
        <f t="shared" si="104"/>
        <v xml:space="preserve"> </v>
      </c>
      <c r="S558" s="44" t="b">
        <f t="shared" si="105"/>
        <v>0</v>
      </c>
      <c r="T558" s="43">
        <v>0</v>
      </c>
      <c r="U558" s="46" t="str">
        <f t="shared" si="106"/>
        <v>jAN</v>
      </c>
      <c r="V558" s="42">
        <v>0</v>
      </c>
      <c r="W558" s="47">
        <f t="shared" si="107"/>
        <v>20</v>
      </c>
      <c r="X558" s="48">
        <f t="shared" si="108"/>
        <v>0</v>
      </c>
      <c r="Y558" s="47" t="b">
        <f t="shared" si="109"/>
        <v>0</v>
      </c>
      <c r="Z558" s="138">
        <v>0</v>
      </c>
      <c r="AA558" s="133"/>
      <c r="AB558" s="133" t="s">
        <v>1245</v>
      </c>
      <c r="AC558" s="27"/>
    </row>
    <row r="559" spans="1:29" s="139" customFormat="1" ht="13.8">
      <c r="A559" s="133" t="s">
        <v>1245</v>
      </c>
      <c r="B559" s="141" t="s">
        <v>45</v>
      </c>
      <c r="C559" s="135" t="s">
        <v>1589</v>
      </c>
      <c r="D559" s="135">
        <v>1000002753</v>
      </c>
      <c r="E559" s="136" t="s">
        <v>1590</v>
      </c>
      <c r="F559" s="137">
        <v>44700</v>
      </c>
      <c r="G559" s="40" t="str">
        <f t="shared" si="98"/>
        <v>Targeted Dealer</v>
      </c>
      <c r="H559" s="40"/>
      <c r="I559" s="41">
        <v>20</v>
      </c>
      <c r="J559" s="41">
        <f t="shared" si="99"/>
        <v>20</v>
      </c>
      <c r="K559" s="43">
        <v>60</v>
      </c>
      <c r="L559" s="43">
        <f t="shared" si="100"/>
        <v>-40</v>
      </c>
      <c r="M559" s="43">
        <f t="shared" si="101"/>
        <v>300</v>
      </c>
      <c r="N559" s="42">
        <v>20</v>
      </c>
      <c r="O559" s="45" t="str">
        <f t="shared" si="102"/>
        <v>DEC</v>
      </c>
      <c r="P559" s="42">
        <v>20</v>
      </c>
      <c r="Q559" s="44">
        <f t="shared" si="103"/>
        <v>40</v>
      </c>
      <c r="R559" s="45">
        <f t="shared" si="104"/>
        <v>2</v>
      </c>
      <c r="S559" s="44" t="str">
        <f t="shared" si="105"/>
        <v>GROWTH</v>
      </c>
      <c r="T559" s="43">
        <v>20</v>
      </c>
      <c r="U559" s="46" t="str">
        <f t="shared" si="106"/>
        <v>jAN</v>
      </c>
      <c r="V559" s="42">
        <v>20</v>
      </c>
      <c r="W559" s="47">
        <f t="shared" si="107"/>
        <v>40</v>
      </c>
      <c r="X559" s="48">
        <f t="shared" si="108"/>
        <v>2</v>
      </c>
      <c r="Y559" s="47" t="str">
        <f t="shared" si="109"/>
        <v>GROWTH</v>
      </c>
      <c r="Z559" s="138">
        <v>0</v>
      </c>
      <c r="AA559" s="133"/>
      <c r="AB559" s="133" t="s">
        <v>1245</v>
      </c>
      <c r="AC559" s="27"/>
    </row>
    <row r="560" spans="1:29" s="139" customFormat="1" ht="13.8">
      <c r="A560" s="133" t="s">
        <v>1245</v>
      </c>
      <c r="B560" s="141" t="s">
        <v>45</v>
      </c>
      <c r="C560" s="135" t="s">
        <v>1595</v>
      </c>
      <c r="D560" s="135">
        <v>1000003246</v>
      </c>
      <c r="E560" s="136" t="s">
        <v>1596</v>
      </c>
      <c r="F560" s="137">
        <v>44939</v>
      </c>
      <c r="G560" s="40" t="str">
        <f t="shared" si="98"/>
        <v>Targeted Dealer</v>
      </c>
      <c r="H560" s="40"/>
      <c r="I560" s="41">
        <v>100</v>
      </c>
      <c r="J560" s="41">
        <f t="shared" si="99"/>
        <v>100</v>
      </c>
      <c r="K560" s="43">
        <v>60</v>
      </c>
      <c r="L560" s="43">
        <f t="shared" si="100"/>
        <v>40</v>
      </c>
      <c r="M560" s="43">
        <f t="shared" si="101"/>
        <v>60</v>
      </c>
      <c r="N560" s="42">
        <v>40</v>
      </c>
      <c r="O560" s="45" t="str">
        <f t="shared" si="102"/>
        <v>DEC</v>
      </c>
      <c r="P560" s="42">
        <v>40</v>
      </c>
      <c r="Q560" s="44">
        <f t="shared" si="103"/>
        <v>20</v>
      </c>
      <c r="R560" s="45">
        <f t="shared" si="104"/>
        <v>0.5</v>
      </c>
      <c r="S560" s="44" t="str">
        <f t="shared" si="105"/>
        <v>GROWTH</v>
      </c>
      <c r="T560" s="43">
        <v>80</v>
      </c>
      <c r="U560" s="46" t="str">
        <f t="shared" si="106"/>
        <v>jAN</v>
      </c>
      <c r="V560" s="42">
        <v>80</v>
      </c>
      <c r="W560" s="47">
        <f t="shared" si="107"/>
        <v>-20</v>
      </c>
      <c r="X560" s="48">
        <f t="shared" si="108"/>
        <v>-0.25</v>
      </c>
      <c r="Y560" s="47" t="str">
        <f t="shared" si="109"/>
        <v>DEGROWTH</v>
      </c>
      <c r="Z560" s="138">
        <v>0</v>
      </c>
      <c r="AA560" s="133"/>
      <c r="AB560" s="133" t="s">
        <v>1245</v>
      </c>
      <c r="AC560" s="27"/>
    </row>
    <row r="561" spans="1:29" s="139" customFormat="1" ht="13.8">
      <c r="A561" s="133" t="s">
        <v>1245</v>
      </c>
      <c r="B561" s="141" t="s">
        <v>45</v>
      </c>
      <c r="C561" s="135" t="s">
        <v>1597</v>
      </c>
      <c r="D561" s="135">
        <v>1000003274</v>
      </c>
      <c r="E561" s="136" t="s">
        <v>1598</v>
      </c>
      <c r="F561" s="137">
        <v>44950</v>
      </c>
      <c r="G561" s="40" t="str">
        <f t="shared" si="98"/>
        <v>Targeted Dealer</v>
      </c>
      <c r="H561" s="40"/>
      <c r="I561" s="41">
        <v>100</v>
      </c>
      <c r="J561" s="41">
        <f t="shared" si="99"/>
        <v>100</v>
      </c>
      <c r="K561" s="43">
        <v>140</v>
      </c>
      <c r="L561" s="43">
        <f t="shared" si="100"/>
        <v>-40</v>
      </c>
      <c r="M561" s="43">
        <f t="shared" si="101"/>
        <v>140</v>
      </c>
      <c r="N561" s="42">
        <v>80</v>
      </c>
      <c r="O561" s="45" t="str">
        <f t="shared" si="102"/>
        <v>DEC</v>
      </c>
      <c r="P561" s="42">
        <v>80</v>
      </c>
      <c r="Q561" s="44">
        <f t="shared" si="103"/>
        <v>60</v>
      </c>
      <c r="R561" s="45">
        <f t="shared" si="104"/>
        <v>0.75</v>
      </c>
      <c r="S561" s="44" t="str">
        <f t="shared" si="105"/>
        <v>GROWTH</v>
      </c>
      <c r="T561" s="43">
        <v>60</v>
      </c>
      <c r="U561" s="46" t="str">
        <f t="shared" si="106"/>
        <v>jAN</v>
      </c>
      <c r="V561" s="42">
        <v>60</v>
      </c>
      <c r="W561" s="47">
        <f t="shared" si="107"/>
        <v>80</v>
      </c>
      <c r="X561" s="48">
        <f t="shared" si="108"/>
        <v>1.3333333333333335</v>
      </c>
      <c r="Y561" s="47" t="str">
        <f t="shared" si="109"/>
        <v>GROWTH</v>
      </c>
      <c r="Z561" s="138">
        <v>0</v>
      </c>
      <c r="AA561" s="133"/>
      <c r="AB561" s="133" t="s">
        <v>1245</v>
      </c>
      <c r="AC561" s="27"/>
    </row>
    <row r="562" spans="1:29" s="139" customFormat="1" ht="13.8">
      <c r="A562" s="133" t="s">
        <v>1245</v>
      </c>
      <c r="B562" s="141" t="s">
        <v>45</v>
      </c>
      <c r="C562" s="135" t="s">
        <v>1599</v>
      </c>
      <c r="D562" s="135">
        <v>1000003278</v>
      </c>
      <c r="E562" s="136" t="s">
        <v>1600</v>
      </c>
      <c r="F562" s="137">
        <v>44951</v>
      </c>
      <c r="G562" s="40" t="str">
        <f t="shared" si="98"/>
        <v>Targeted Dealer</v>
      </c>
      <c r="H562" s="40"/>
      <c r="I562" s="41">
        <v>220</v>
      </c>
      <c r="J562" s="41">
        <f t="shared" si="99"/>
        <v>220</v>
      </c>
      <c r="K562" s="43">
        <v>210</v>
      </c>
      <c r="L562" s="43">
        <f t="shared" si="100"/>
        <v>10</v>
      </c>
      <c r="M562" s="43">
        <f t="shared" si="101"/>
        <v>95.454545454545453</v>
      </c>
      <c r="N562" s="42">
        <v>280</v>
      </c>
      <c r="O562" s="45" t="str">
        <f t="shared" si="102"/>
        <v>DEC</v>
      </c>
      <c r="P562" s="42">
        <v>280</v>
      </c>
      <c r="Q562" s="44">
        <f t="shared" si="103"/>
        <v>-70</v>
      </c>
      <c r="R562" s="45">
        <f t="shared" si="104"/>
        <v>-0.25</v>
      </c>
      <c r="S562" s="44" t="str">
        <f t="shared" si="105"/>
        <v>DEGROWTH</v>
      </c>
      <c r="T562" s="43">
        <v>180</v>
      </c>
      <c r="U562" s="46" t="str">
        <f t="shared" si="106"/>
        <v>jAN</v>
      </c>
      <c r="V562" s="42">
        <v>180</v>
      </c>
      <c r="W562" s="47">
        <f t="shared" si="107"/>
        <v>30</v>
      </c>
      <c r="X562" s="48">
        <f t="shared" si="108"/>
        <v>0.16666666666666674</v>
      </c>
      <c r="Y562" s="47" t="str">
        <f t="shared" si="109"/>
        <v>GROWTH</v>
      </c>
      <c r="Z562" s="138">
        <v>0</v>
      </c>
      <c r="AA562" s="133"/>
      <c r="AB562" s="133" t="s">
        <v>1245</v>
      </c>
      <c r="AC562" s="27"/>
    </row>
    <row r="563" spans="1:29" s="139" customFormat="1" ht="13.8">
      <c r="A563" s="133" t="s">
        <v>1245</v>
      </c>
      <c r="B563" s="141" t="s">
        <v>45</v>
      </c>
      <c r="C563" s="135" t="s">
        <v>1601</v>
      </c>
      <c r="D563" s="135">
        <v>1000003324</v>
      </c>
      <c r="E563" s="136" t="s">
        <v>1602</v>
      </c>
      <c r="F563" s="137">
        <v>44965</v>
      </c>
      <c r="G563" s="40" t="str">
        <f t="shared" si="98"/>
        <v>Targeted Dealer</v>
      </c>
      <c r="H563" s="40"/>
      <c r="I563" s="41">
        <v>280</v>
      </c>
      <c r="J563" s="41">
        <f t="shared" si="99"/>
        <v>280</v>
      </c>
      <c r="K563" s="43">
        <v>260</v>
      </c>
      <c r="L563" s="43">
        <f t="shared" si="100"/>
        <v>20</v>
      </c>
      <c r="M563" s="43">
        <f t="shared" si="101"/>
        <v>92.857142857142861</v>
      </c>
      <c r="N563" s="42">
        <v>200</v>
      </c>
      <c r="O563" s="45" t="str">
        <f t="shared" si="102"/>
        <v>DEC</v>
      </c>
      <c r="P563" s="42">
        <v>200</v>
      </c>
      <c r="Q563" s="44">
        <f t="shared" si="103"/>
        <v>60</v>
      </c>
      <c r="R563" s="45">
        <f t="shared" si="104"/>
        <v>0.30000000000000004</v>
      </c>
      <c r="S563" s="44" t="str">
        <f t="shared" si="105"/>
        <v>GROWTH</v>
      </c>
      <c r="T563" s="43">
        <v>200</v>
      </c>
      <c r="U563" s="46" t="str">
        <f t="shared" si="106"/>
        <v>jAN</v>
      </c>
      <c r="V563" s="42">
        <v>200</v>
      </c>
      <c r="W563" s="47">
        <f t="shared" si="107"/>
        <v>60</v>
      </c>
      <c r="X563" s="48">
        <f t="shared" si="108"/>
        <v>0.30000000000000004</v>
      </c>
      <c r="Y563" s="47" t="str">
        <f t="shared" si="109"/>
        <v>GROWTH</v>
      </c>
      <c r="Z563" s="138">
        <v>0</v>
      </c>
      <c r="AA563" s="133"/>
      <c r="AB563" s="133" t="s">
        <v>1245</v>
      </c>
      <c r="AC563" s="27"/>
    </row>
    <row r="564" spans="1:29" s="139" customFormat="1" ht="13.8">
      <c r="A564" s="138" t="s">
        <v>1245</v>
      </c>
      <c r="B564" s="144" t="s">
        <v>45</v>
      </c>
      <c r="C564" s="144" t="s">
        <v>1607</v>
      </c>
      <c r="D564" s="144">
        <v>1000003907</v>
      </c>
      <c r="E564" s="144" t="s">
        <v>1608</v>
      </c>
      <c r="F564" s="137">
        <v>45392</v>
      </c>
      <c r="G564" s="40" t="str">
        <f t="shared" si="98"/>
        <v>Targeted Dealer</v>
      </c>
      <c r="H564" s="40"/>
      <c r="I564" s="41">
        <v>550</v>
      </c>
      <c r="J564" s="41">
        <f t="shared" si="99"/>
        <v>550</v>
      </c>
      <c r="K564" s="43">
        <v>660</v>
      </c>
      <c r="L564" s="43">
        <f t="shared" si="100"/>
        <v>-110</v>
      </c>
      <c r="M564" s="43">
        <f t="shared" si="101"/>
        <v>120</v>
      </c>
      <c r="N564" s="42">
        <v>500</v>
      </c>
      <c r="O564" s="45" t="str">
        <f t="shared" si="102"/>
        <v>DEC</v>
      </c>
      <c r="P564" s="42">
        <v>500</v>
      </c>
      <c r="Q564" s="44">
        <f t="shared" si="103"/>
        <v>160</v>
      </c>
      <c r="R564" s="45">
        <f t="shared" si="104"/>
        <v>0.32000000000000006</v>
      </c>
      <c r="S564" s="44" t="str">
        <f t="shared" si="105"/>
        <v>GROWTH</v>
      </c>
      <c r="T564" s="43">
        <v>366</v>
      </c>
      <c r="U564" s="46" t="str">
        <f t="shared" si="106"/>
        <v>jAN</v>
      </c>
      <c r="V564" s="42">
        <v>366</v>
      </c>
      <c r="W564" s="47">
        <f t="shared" si="107"/>
        <v>294</v>
      </c>
      <c r="X564" s="48">
        <f t="shared" si="108"/>
        <v>0.80327868852459017</v>
      </c>
      <c r="Y564" s="47" t="str">
        <f t="shared" si="109"/>
        <v>GROWTH</v>
      </c>
      <c r="Z564" s="138">
        <v>0</v>
      </c>
      <c r="AA564" s="133"/>
      <c r="AB564" s="138" t="s">
        <v>1245</v>
      </c>
      <c r="AC564" s="27"/>
    </row>
    <row r="565" spans="1:29" s="139" customFormat="1" ht="13.8">
      <c r="A565" s="138" t="s">
        <v>1245</v>
      </c>
      <c r="B565" s="144" t="s">
        <v>45</v>
      </c>
      <c r="C565" s="144" t="s">
        <v>1609</v>
      </c>
      <c r="D565" s="144">
        <v>1000004062</v>
      </c>
      <c r="E565" s="144" t="s">
        <v>1610</v>
      </c>
      <c r="F565" s="137">
        <v>45498</v>
      </c>
      <c r="G565" s="40" t="str">
        <f t="shared" si="98"/>
        <v>Targeted Dealer</v>
      </c>
      <c r="H565" s="40"/>
      <c r="I565" s="41">
        <v>20</v>
      </c>
      <c r="J565" s="41">
        <f t="shared" si="99"/>
        <v>20</v>
      </c>
      <c r="K565" s="43">
        <v>60</v>
      </c>
      <c r="L565" s="43">
        <f t="shared" si="100"/>
        <v>-40</v>
      </c>
      <c r="M565" s="43">
        <f t="shared" si="101"/>
        <v>300</v>
      </c>
      <c r="N565" s="42">
        <v>0</v>
      </c>
      <c r="O565" s="45" t="str">
        <f t="shared" si="102"/>
        <v>DEC</v>
      </c>
      <c r="P565" s="42">
        <v>0</v>
      </c>
      <c r="Q565" s="44">
        <f t="shared" si="103"/>
        <v>60</v>
      </c>
      <c r="R565" s="45" t="str">
        <f t="shared" si="104"/>
        <v xml:space="preserve"> </v>
      </c>
      <c r="S565" s="44" t="b">
        <f t="shared" si="105"/>
        <v>0</v>
      </c>
      <c r="T565" s="43">
        <v>70</v>
      </c>
      <c r="U565" s="46" t="str">
        <f t="shared" si="106"/>
        <v>jAN</v>
      </c>
      <c r="V565" s="42">
        <v>70</v>
      </c>
      <c r="W565" s="47">
        <f t="shared" si="107"/>
        <v>-10</v>
      </c>
      <c r="X565" s="48">
        <f t="shared" si="108"/>
        <v>-0.1428571428571429</v>
      </c>
      <c r="Y565" s="47" t="str">
        <f t="shared" si="109"/>
        <v>DEGROWTH</v>
      </c>
      <c r="Z565" s="138">
        <v>0</v>
      </c>
      <c r="AA565" s="133"/>
      <c r="AB565" s="138" t="s">
        <v>1245</v>
      </c>
      <c r="AC565" s="27"/>
    </row>
    <row r="566" spans="1:29" s="139" customFormat="1" ht="13.8">
      <c r="A566" s="138" t="s">
        <v>1245</v>
      </c>
      <c r="B566" s="144" t="s">
        <v>45</v>
      </c>
      <c r="C566" s="144" t="s">
        <v>1611</v>
      </c>
      <c r="D566" s="144">
        <v>1000004082</v>
      </c>
      <c r="E566" s="144" t="s">
        <v>1612</v>
      </c>
      <c r="F566" s="137">
        <v>45516</v>
      </c>
      <c r="G566" s="40" t="str">
        <f t="shared" si="98"/>
        <v>Targeted Dealer</v>
      </c>
      <c r="H566" s="40"/>
      <c r="I566" s="41">
        <v>60</v>
      </c>
      <c r="J566" s="41">
        <f t="shared" si="99"/>
        <v>60</v>
      </c>
      <c r="K566" s="43">
        <v>60</v>
      </c>
      <c r="L566" s="43">
        <f t="shared" si="100"/>
        <v>0</v>
      </c>
      <c r="M566" s="43">
        <f t="shared" si="101"/>
        <v>100</v>
      </c>
      <c r="N566" s="42">
        <v>40</v>
      </c>
      <c r="O566" s="45" t="str">
        <f t="shared" si="102"/>
        <v>DEC</v>
      </c>
      <c r="P566" s="42">
        <v>40</v>
      </c>
      <c r="Q566" s="44">
        <f t="shared" si="103"/>
        <v>20</v>
      </c>
      <c r="R566" s="45">
        <f t="shared" si="104"/>
        <v>0.5</v>
      </c>
      <c r="S566" s="44" t="str">
        <f t="shared" si="105"/>
        <v>GROWTH</v>
      </c>
      <c r="T566" s="43">
        <v>60</v>
      </c>
      <c r="U566" s="46" t="str">
        <f t="shared" si="106"/>
        <v>jAN</v>
      </c>
      <c r="V566" s="42">
        <v>60</v>
      </c>
      <c r="W566" s="47">
        <f t="shared" si="107"/>
        <v>0</v>
      </c>
      <c r="X566" s="48">
        <f t="shared" si="108"/>
        <v>0</v>
      </c>
      <c r="Y566" s="47" t="str">
        <f t="shared" si="109"/>
        <v>GROWTH</v>
      </c>
      <c r="Z566" s="138">
        <v>0</v>
      </c>
      <c r="AA566" s="133"/>
      <c r="AB566" s="138" t="s">
        <v>1245</v>
      </c>
      <c r="AC566" s="27"/>
    </row>
    <row r="567" spans="1:29" s="139" customFormat="1" ht="13.8">
      <c r="A567" s="138" t="s">
        <v>1245</v>
      </c>
      <c r="B567" s="144" t="s">
        <v>45</v>
      </c>
      <c r="C567" s="144" t="s">
        <v>1613</v>
      </c>
      <c r="D567" s="144">
        <v>1000004086</v>
      </c>
      <c r="E567" s="144" t="s">
        <v>1614</v>
      </c>
      <c r="F567" s="137">
        <v>45518</v>
      </c>
      <c r="G567" s="40" t="str">
        <f t="shared" si="98"/>
        <v>Targeted Dealer</v>
      </c>
      <c r="H567" s="40"/>
      <c r="I567" s="41">
        <v>100</v>
      </c>
      <c r="J567" s="41">
        <f t="shared" si="99"/>
        <v>100</v>
      </c>
      <c r="K567" s="43">
        <v>40</v>
      </c>
      <c r="L567" s="43">
        <f t="shared" si="100"/>
        <v>60</v>
      </c>
      <c r="M567" s="43">
        <f t="shared" si="101"/>
        <v>40</v>
      </c>
      <c r="N567" s="42">
        <v>40</v>
      </c>
      <c r="O567" s="45" t="str">
        <f t="shared" si="102"/>
        <v>DEC</v>
      </c>
      <c r="P567" s="42">
        <v>40</v>
      </c>
      <c r="Q567" s="44">
        <f t="shared" si="103"/>
        <v>0</v>
      </c>
      <c r="R567" s="45">
        <f t="shared" si="104"/>
        <v>0</v>
      </c>
      <c r="S567" s="44" t="str">
        <f t="shared" si="105"/>
        <v>GROWTH</v>
      </c>
      <c r="T567" s="43">
        <v>80</v>
      </c>
      <c r="U567" s="46" t="str">
        <f t="shared" si="106"/>
        <v>jAN</v>
      </c>
      <c r="V567" s="42">
        <v>80</v>
      </c>
      <c r="W567" s="47">
        <f t="shared" si="107"/>
        <v>-40</v>
      </c>
      <c r="X567" s="48">
        <f t="shared" si="108"/>
        <v>-0.5</v>
      </c>
      <c r="Y567" s="47" t="str">
        <f t="shared" si="109"/>
        <v>DEGROWTH</v>
      </c>
      <c r="Z567" s="138">
        <v>0</v>
      </c>
      <c r="AA567" s="133"/>
      <c r="AB567" s="138" t="s">
        <v>1245</v>
      </c>
      <c r="AC567" s="27"/>
    </row>
    <row r="568" spans="1:29" s="139" customFormat="1" ht="13.8">
      <c r="A568" s="133" t="s">
        <v>1245</v>
      </c>
      <c r="B568" s="134" t="s">
        <v>46</v>
      </c>
      <c r="C568" s="135" t="s">
        <v>1615</v>
      </c>
      <c r="D568" s="135">
        <v>1000000481</v>
      </c>
      <c r="E568" s="136" t="s">
        <v>1616</v>
      </c>
      <c r="F568" s="137">
        <v>38789</v>
      </c>
      <c r="G568" s="40" t="str">
        <f t="shared" si="98"/>
        <v>Targeted Dealer</v>
      </c>
      <c r="H568" s="40"/>
      <c r="I568" s="41">
        <v>2500</v>
      </c>
      <c r="J568" s="41">
        <f t="shared" si="99"/>
        <v>2500</v>
      </c>
      <c r="K568" s="43">
        <v>2001</v>
      </c>
      <c r="L568" s="43">
        <f t="shared" si="100"/>
        <v>499</v>
      </c>
      <c r="M568" s="43">
        <f t="shared" si="101"/>
        <v>80.040000000000006</v>
      </c>
      <c r="N568" s="42">
        <v>2753.5</v>
      </c>
      <c r="O568" s="45" t="str">
        <f t="shared" si="102"/>
        <v>DEC</v>
      </c>
      <c r="P568" s="42">
        <v>2753.5</v>
      </c>
      <c r="Q568" s="44">
        <f t="shared" si="103"/>
        <v>-752.5</v>
      </c>
      <c r="R568" s="45">
        <f t="shared" si="104"/>
        <v>-0.27328854185581986</v>
      </c>
      <c r="S568" s="44" t="str">
        <f t="shared" si="105"/>
        <v>DEGROWTH</v>
      </c>
      <c r="T568" s="43">
        <v>2377.5</v>
      </c>
      <c r="U568" s="46" t="str">
        <f t="shared" si="106"/>
        <v>jAN</v>
      </c>
      <c r="V568" s="42">
        <v>2377.5</v>
      </c>
      <c r="W568" s="47">
        <f t="shared" si="107"/>
        <v>-376.5</v>
      </c>
      <c r="X568" s="48">
        <f t="shared" si="108"/>
        <v>-0.15835962145110405</v>
      </c>
      <c r="Y568" s="47" t="str">
        <f t="shared" si="109"/>
        <v>DEGROWTH</v>
      </c>
      <c r="Z568" s="138">
        <v>0</v>
      </c>
      <c r="AA568" s="133"/>
      <c r="AB568" s="133" t="s">
        <v>1245</v>
      </c>
      <c r="AC568" s="27"/>
    </row>
    <row r="569" spans="1:29" s="139" customFormat="1" ht="13.8">
      <c r="A569" s="133" t="s">
        <v>1245</v>
      </c>
      <c r="B569" s="134" t="s">
        <v>3922</v>
      </c>
      <c r="C569" s="135" t="s">
        <v>1617</v>
      </c>
      <c r="D569" s="135">
        <v>1000000512</v>
      </c>
      <c r="E569" s="136" t="s">
        <v>1618</v>
      </c>
      <c r="F569" s="137">
        <v>38841</v>
      </c>
      <c r="G569" s="40" t="str">
        <f t="shared" si="98"/>
        <v>Targeted Dealer</v>
      </c>
      <c r="H569" s="40"/>
      <c r="I569" s="41">
        <v>2800</v>
      </c>
      <c r="J569" s="41">
        <f t="shared" si="99"/>
        <v>2800</v>
      </c>
      <c r="K569" s="43">
        <v>1783.5</v>
      </c>
      <c r="L569" s="43">
        <f t="shared" si="100"/>
        <v>1016.5</v>
      </c>
      <c r="M569" s="43">
        <f t="shared" si="101"/>
        <v>63.696428571428569</v>
      </c>
      <c r="N569" s="42">
        <v>1428.5</v>
      </c>
      <c r="O569" s="45" t="str">
        <f t="shared" si="102"/>
        <v>DEC</v>
      </c>
      <c r="P569" s="42">
        <v>1428.5</v>
      </c>
      <c r="Q569" s="44">
        <f t="shared" si="103"/>
        <v>355</v>
      </c>
      <c r="R569" s="45">
        <f t="shared" si="104"/>
        <v>0.24851242562128117</v>
      </c>
      <c r="S569" s="44" t="str">
        <f t="shared" si="105"/>
        <v>GROWTH</v>
      </c>
      <c r="T569" s="43">
        <v>0</v>
      </c>
      <c r="U569" s="46" t="str">
        <f t="shared" si="106"/>
        <v>jAN</v>
      </c>
      <c r="V569" s="42">
        <v>0</v>
      </c>
      <c r="W569" s="47">
        <f t="shared" si="107"/>
        <v>1783.5</v>
      </c>
      <c r="X569" s="48">
        <f t="shared" si="108"/>
        <v>0</v>
      </c>
      <c r="Y569" s="47" t="b">
        <f t="shared" si="109"/>
        <v>0</v>
      </c>
      <c r="Z569" s="138">
        <v>0</v>
      </c>
      <c r="AA569" s="133"/>
      <c r="AB569" s="133" t="s">
        <v>1245</v>
      </c>
      <c r="AC569" s="27"/>
    </row>
    <row r="570" spans="1:29" s="139" customFormat="1" ht="13.8">
      <c r="A570" s="133" t="s">
        <v>1245</v>
      </c>
      <c r="B570" s="134" t="s">
        <v>46</v>
      </c>
      <c r="C570" s="135" t="s">
        <v>1619</v>
      </c>
      <c r="D570" s="135">
        <v>1000000514</v>
      </c>
      <c r="E570" s="136" t="s">
        <v>1620</v>
      </c>
      <c r="F570" s="137">
        <v>38856</v>
      </c>
      <c r="G570" s="40" t="str">
        <f t="shared" si="98"/>
        <v>Targeted Dealer</v>
      </c>
      <c r="H570" s="40"/>
      <c r="I570" s="41">
        <v>1300</v>
      </c>
      <c r="J570" s="41">
        <f t="shared" si="99"/>
        <v>1300</v>
      </c>
      <c r="K570" s="43">
        <v>1294</v>
      </c>
      <c r="L570" s="43">
        <f t="shared" si="100"/>
        <v>6</v>
      </c>
      <c r="M570" s="43">
        <f t="shared" si="101"/>
        <v>99.538461538461533</v>
      </c>
      <c r="N570" s="42">
        <v>1055</v>
      </c>
      <c r="O570" s="45" t="str">
        <f t="shared" si="102"/>
        <v>DEC</v>
      </c>
      <c r="P570" s="42">
        <v>1055</v>
      </c>
      <c r="Q570" s="44">
        <f t="shared" si="103"/>
        <v>239</v>
      </c>
      <c r="R570" s="45">
        <f t="shared" si="104"/>
        <v>0.22654028436018958</v>
      </c>
      <c r="S570" s="44" t="str">
        <f t="shared" si="105"/>
        <v>GROWTH</v>
      </c>
      <c r="T570" s="43">
        <v>1425</v>
      </c>
      <c r="U570" s="46" t="str">
        <f t="shared" si="106"/>
        <v>jAN</v>
      </c>
      <c r="V570" s="42">
        <v>1425</v>
      </c>
      <c r="W570" s="47">
        <f t="shared" si="107"/>
        <v>-131</v>
      </c>
      <c r="X570" s="48">
        <f t="shared" si="108"/>
        <v>-9.1929824561403528E-2</v>
      </c>
      <c r="Y570" s="47" t="str">
        <f t="shared" si="109"/>
        <v>DEGROWTH</v>
      </c>
      <c r="Z570" s="138">
        <v>0</v>
      </c>
      <c r="AA570" s="133"/>
      <c r="AB570" s="133" t="s">
        <v>1245</v>
      </c>
      <c r="AC570" s="27"/>
    </row>
    <row r="571" spans="1:29" s="139" customFormat="1" ht="13.8">
      <c r="A571" s="133" t="s">
        <v>1245</v>
      </c>
      <c r="B571" s="134" t="s">
        <v>46</v>
      </c>
      <c r="C571" s="135" t="s">
        <v>1621</v>
      </c>
      <c r="D571" s="135">
        <v>1000000515</v>
      </c>
      <c r="E571" s="136" t="s">
        <v>1622</v>
      </c>
      <c r="F571" s="137">
        <v>39972</v>
      </c>
      <c r="G571" s="40" t="str">
        <f t="shared" si="98"/>
        <v>Targeted Dealer</v>
      </c>
      <c r="H571" s="40"/>
      <c r="I571" s="41">
        <v>200</v>
      </c>
      <c r="J571" s="41">
        <f t="shared" si="99"/>
        <v>200</v>
      </c>
      <c r="K571" s="43">
        <v>251</v>
      </c>
      <c r="L571" s="43">
        <f t="shared" si="100"/>
        <v>-51</v>
      </c>
      <c r="M571" s="43">
        <f t="shared" si="101"/>
        <v>125.5</v>
      </c>
      <c r="N571" s="42">
        <v>200</v>
      </c>
      <c r="O571" s="45" t="str">
        <f t="shared" si="102"/>
        <v>DEC</v>
      </c>
      <c r="P571" s="42">
        <v>200</v>
      </c>
      <c r="Q571" s="44">
        <f t="shared" si="103"/>
        <v>51</v>
      </c>
      <c r="R571" s="45">
        <f t="shared" si="104"/>
        <v>0.25499999999999989</v>
      </c>
      <c r="S571" s="44" t="str">
        <f t="shared" si="105"/>
        <v>GROWTH</v>
      </c>
      <c r="T571" s="43">
        <v>412</v>
      </c>
      <c r="U571" s="46" t="str">
        <f t="shared" si="106"/>
        <v>jAN</v>
      </c>
      <c r="V571" s="42">
        <v>412</v>
      </c>
      <c r="W571" s="47">
        <f t="shared" si="107"/>
        <v>-161</v>
      </c>
      <c r="X571" s="48">
        <f t="shared" si="108"/>
        <v>-0.39077669902912626</v>
      </c>
      <c r="Y571" s="47" t="str">
        <f t="shared" si="109"/>
        <v>DEGROWTH</v>
      </c>
      <c r="Z571" s="138">
        <v>0</v>
      </c>
      <c r="AA571" s="133"/>
      <c r="AB571" s="133" t="s">
        <v>1245</v>
      </c>
      <c r="AC571" s="27"/>
    </row>
    <row r="572" spans="1:29" s="139" customFormat="1" ht="13.8">
      <c r="A572" s="133" t="s">
        <v>1245</v>
      </c>
      <c r="B572" s="134" t="s">
        <v>46</v>
      </c>
      <c r="C572" s="135" t="s">
        <v>1623</v>
      </c>
      <c r="D572" s="135">
        <v>1000000519</v>
      </c>
      <c r="E572" s="136" t="s">
        <v>1624</v>
      </c>
      <c r="F572" s="137">
        <v>40275</v>
      </c>
      <c r="G572" s="40" t="str">
        <f t="shared" si="98"/>
        <v>Targeted Dealer</v>
      </c>
      <c r="H572" s="40"/>
      <c r="I572" s="41">
        <v>50</v>
      </c>
      <c r="J572" s="41">
        <f t="shared" si="99"/>
        <v>50</v>
      </c>
      <c r="K572" s="43">
        <v>55</v>
      </c>
      <c r="L572" s="43">
        <f t="shared" si="100"/>
        <v>-5</v>
      </c>
      <c r="M572" s="43">
        <f t="shared" si="101"/>
        <v>110</v>
      </c>
      <c r="N572" s="42">
        <v>75</v>
      </c>
      <c r="O572" s="45" t="str">
        <f t="shared" si="102"/>
        <v>DEC</v>
      </c>
      <c r="P572" s="42">
        <v>75</v>
      </c>
      <c r="Q572" s="44">
        <f t="shared" si="103"/>
        <v>-20</v>
      </c>
      <c r="R572" s="45">
        <f t="shared" si="104"/>
        <v>-0.26666666666666672</v>
      </c>
      <c r="S572" s="44" t="str">
        <f t="shared" si="105"/>
        <v>DEGROWTH</v>
      </c>
      <c r="T572" s="43">
        <v>25</v>
      </c>
      <c r="U572" s="46" t="str">
        <f t="shared" si="106"/>
        <v>jAN</v>
      </c>
      <c r="V572" s="42">
        <v>25</v>
      </c>
      <c r="W572" s="47">
        <f t="shared" si="107"/>
        <v>30</v>
      </c>
      <c r="X572" s="48">
        <f t="shared" si="108"/>
        <v>1.2000000000000002</v>
      </c>
      <c r="Y572" s="47" t="str">
        <f t="shared" si="109"/>
        <v>GROWTH</v>
      </c>
      <c r="Z572" s="138">
        <v>0</v>
      </c>
      <c r="AA572" s="133"/>
      <c r="AB572" s="133" t="s">
        <v>1245</v>
      </c>
      <c r="AC572" s="27"/>
    </row>
    <row r="573" spans="1:29" s="139" customFormat="1" ht="13.8">
      <c r="A573" s="133" t="s">
        <v>1245</v>
      </c>
      <c r="B573" s="134" t="s">
        <v>46</v>
      </c>
      <c r="C573" s="135" t="s">
        <v>1625</v>
      </c>
      <c r="D573" s="135">
        <v>1000000527</v>
      </c>
      <c r="E573" s="136" t="s">
        <v>1626</v>
      </c>
      <c r="F573" s="137">
        <v>40597</v>
      </c>
      <c r="G573" s="40" t="str">
        <f t="shared" si="98"/>
        <v>Targeted Dealer</v>
      </c>
      <c r="H573" s="40"/>
      <c r="I573" s="41">
        <v>900</v>
      </c>
      <c r="J573" s="41">
        <f t="shared" si="99"/>
        <v>900</v>
      </c>
      <c r="K573" s="43">
        <v>605</v>
      </c>
      <c r="L573" s="43">
        <f t="shared" si="100"/>
        <v>295</v>
      </c>
      <c r="M573" s="43">
        <f t="shared" si="101"/>
        <v>67.222222222222229</v>
      </c>
      <c r="N573" s="42">
        <v>999</v>
      </c>
      <c r="O573" s="45" t="str">
        <f t="shared" si="102"/>
        <v>DEC</v>
      </c>
      <c r="P573" s="42">
        <v>999</v>
      </c>
      <c r="Q573" s="44">
        <f t="shared" si="103"/>
        <v>-394</v>
      </c>
      <c r="R573" s="45">
        <f t="shared" si="104"/>
        <v>-0.39439439439439439</v>
      </c>
      <c r="S573" s="44" t="str">
        <f t="shared" si="105"/>
        <v>DEGROWTH</v>
      </c>
      <c r="T573" s="43">
        <v>822</v>
      </c>
      <c r="U573" s="46" t="str">
        <f t="shared" si="106"/>
        <v>jAN</v>
      </c>
      <c r="V573" s="42">
        <v>822</v>
      </c>
      <c r="W573" s="47">
        <f t="shared" si="107"/>
        <v>-217</v>
      </c>
      <c r="X573" s="48">
        <f t="shared" si="108"/>
        <v>-0.26399026763990263</v>
      </c>
      <c r="Y573" s="47" t="str">
        <f t="shared" si="109"/>
        <v>DEGROWTH</v>
      </c>
      <c r="Z573" s="138">
        <v>0</v>
      </c>
      <c r="AA573" s="133"/>
      <c r="AB573" s="133" t="s">
        <v>1245</v>
      </c>
      <c r="AC573" s="27"/>
    </row>
    <row r="574" spans="1:29" s="139" customFormat="1" ht="13.8">
      <c r="A574" s="133" t="s">
        <v>1245</v>
      </c>
      <c r="B574" s="134" t="s">
        <v>46</v>
      </c>
      <c r="C574" s="135" t="s">
        <v>1627</v>
      </c>
      <c r="D574" s="135">
        <v>1000000495</v>
      </c>
      <c r="E574" s="136" t="s">
        <v>1628</v>
      </c>
      <c r="F574" s="137">
        <v>40637</v>
      </c>
      <c r="G574" s="40" t="str">
        <f t="shared" si="98"/>
        <v>Targeted Dealer</v>
      </c>
      <c r="H574" s="40"/>
      <c r="I574" s="41">
        <v>1100</v>
      </c>
      <c r="J574" s="41">
        <f t="shared" si="99"/>
        <v>1100</v>
      </c>
      <c r="K574" s="43">
        <v>793</v>
      </c>
      <c r="L574" s="43">
        <f t="shared" si="100"/>
        <v>307</v>
      </c>
      <c r="M574" s="43">
        <f t="shared" si="101"/>
        <v>72.090909090909093</v>
      </c>
      <c r="N574" s="42">
        <v>1038</v>
      </c>
      <c r="O574" s="45" t="str">
        <f t="shared" si="102"/>
        <v>DEC</v>
      </c>
      <c r="P574" s="42">
        <v>1038</v>
      </c>
      <c r="Q574" s="44">
        <f t="shared" si="103"/>
        <v>-245</v>
      </c>
      <c r="R574" s="45">
        <f t="shared" si="104"/>
        <v>-0.23603082851637769</v>
      </c>
      <c r="S574" s="44" t="str">
        <f t="shared" si="105"/>
        <v>DEGROWTH</v>
      </c>
      <c r="T574" s="43">
        <v>1042</v>
      </c>
      <c r="U574" s="46" t="str">
        <f t="shared" si="106"/>
        <v>jAN</v>
      </c>
      <c r="V574" s="42">
        <v>1042</v>
      </c>
      <c r="W574" s="47">
        <f t="shared" si="107"/>
        <v>-249</v>
      </c>
      <c r="X574" s="48">
        <f t="shared" si="108"/>
        <v>-0.23896353166986561</v>
      </c>
      <c r="Y574" s="47" t="str">
        <f t="shared" si="109"/>
        <v>DEGROWTH</v>
      </c>
      <c r="Z574" s="138">
        <v>0</v>
      </c>
      <c r="AA574" s="133"/>
      <c r="AB574" s="133" t="s">
        <v>1245</v>
      </c>
      <c r="AC574" s="27"/>
    </row>
    <row r="575" spans="1:29" s="139" customFormat="1" ht="13.8">
      <c r="A575" s="133" t="s">
        <v>1245</v>
      </c>
      <c r="B575" s="134" t="s">
        <v>3922</v>
      </c>
      <c r="C575" s="135" t="s">
        <v>1629</v>
      </c>
      <c r="D575" s="135">
        <v>1000000487</v>
      </c>
      <c r="E575" s="136" t="s">
        <v>1630</v>
      </c>
      <c r="F575" s="137">
        <v>40836</v>
      </c>
      <c r="G575" s="40" t="str">
        <f t="shared" si="98"/>
        <v>Targeted Dealer</v>
      </c>
      <c r="H575" s="40"/>
      <c r="I575" s="41">
        <v>13</v>
      </c>
      <c r="J575" s="41">
        <f t="shared" si="99"/>
        <v>13</v>
      </c>
      <c r="K575" s="43">
        <v>0</v>
      </c>
      <c r="L575" s="43">
        <f t="shared" si="100"/>
        <v>13</v>
      </c>
      <c r="M575" s="43">
        <f t="shared" si="101"/>
        <v>0</v>
      </c>
      <c r="N575" s="42">
        <v>13.5</v>
      </c>
      <c r="O575" s="45" t="str">
        <f t="shared" si="102"/>
        <v>DEC</v>
      </c>
      <c r="P575" s="42">
        <v>13.5</v>
      </c>
      <c r="Q575" s="44">
        <f t="shared" si="103"/>
        <v>-13.5</v>
      </c>
      <c r="R575" s="45">
        <f t="shared" si="104"/>
        <v>-1</v>
      </c>
      <c r="S575" s="44" t="str">
        <f t="shared" si="105"/>
        <v>DEGROWTH</v>
      </c>
      <c r="T575" s="43">
        <v>0</v>
      </c>
      <c r="U575" s="46" t="str">
        <f t="shared" si="106"/>
        <v>jAN</v>
      </c>
      <c r="V575" s="42">
        <v>0</v>
      </c>
      <c r="W575" s="47">
        <f t="shared" si="107"/>
        <v>0</v>
      </c>
      <c r="X575" s="48">
        <f t="shared" si="108"/>
        <v>0</v>
      </c>
      <c r="Y575" s="47" t="b">
        <f t="shared" si="109"/>
        <v>0</v>
      </c>
      <c r="Z575" s="138">
        <v>1</v>
      </c>
      <c r="AA575" s="133"/>
      <c r="AB575" s="133" t="s">
        <v>1245</v>
      </c>
      <c r="AC575" s="27"/>
    </row>
    <row r="576" spans="1:29" s="139" customFormat="1" ht="13.8">
      <c r="A576" s="133" t="s">
        <v>1245</v>
      </c>
      <c r="B576" s="134" t="s">
        <v>46</v>
      </c>
      <c r="C576" s="135" t="s">
        <v>1631</v>
      </c>
      <c r="D576" s="135">
        <v>1000000488</v>
      </c>
      <c r="E576" s="136" t="s">
        <v>1632</v>
      </c>
      <c r="F576" s="137">
        <v>40875</v>
      </c>
      <c r="G576" s="40" t="str">
        <f t="shared" ref="G576:G639" si="110">IF(I576&gt;0,"Targeted Dealer","-")</f>
        <v>Targeted Dealer</v>
      </c>
      <c r="H576" s="40"/>
      <c r="I576" s="41">
        <v>800</v>
      </c>
      <c r="J576" s="41">
        <f t="shared" ref="J576:J639" si="111">I576/$J$1*($J$1-$E$1)</f>
        <v>800</v>
      </c>
      <c r="K576" s="43">
        <v>695</v>
      </c>
      <c r="L576" s="43">
        <f t="shared" ref="L576:L639" si="112">I576-K576</f>
        <v>105</v>
      </c>
      <c r="M576" s="43">
        <f t="shared" ref="M576:M639" si="113">IFERROR((K576/J576%),"-")</f>
        <v>86.875</v>
      </c>
      <c r="N576" s="42">
        <v>815</v>
      </c>
      <c r="O576" s="45" t="str">
        <f t="shared" ref="O576:O639" si="114">IF(F576&lt;=$P$2,"DEC","")</f>
        <v>DEC</v>
      </c>
      <c r="P576" s="42">
        <v>815</v>
      </c>
      <c r="Q576" s="44">
        <f t="shared" ref="Q576:Q639" si="115">K576-P576</f>
        <v>-120</v>
      </c>
      <c r="R576" s="45">
        <f t="shared" ref="R576:R639" si="116">IFERROR(IF(O576="Dec",(K576/P576-1))," ")</f>
        <v>-0.14723926380368102</v>
      </c>
      <c r="S576" s="44" t="str">
        <f t="shared" ref="S576:S639" si="117">IF(N576&gt;0,IF(O576="","-",IF(R576&lt;0%,"DEGROWTH","GROWTH")))</f>
        <v>DEGROWTH</v>
      </c>
      <c r="T576" s="43">
        <v>764</v>
      </c>
      <c r="U576" s="46" t="str">
        <f t="shared" ref="U576:U639" si="118">IF(F576&lt;=$V$2,"jAN","")</f>
        <v>jAN</v>
      </c>
      <c r="V576" s="42">
        <v>764</v>
      </c>
      <c r="W576" s="47">
        <f t="shared" ref="W576:W639" si="119">K576-V576</f>
        <v>-69</v>
      </c>
      <c r="X576" s="48">
        <f t="shared" ref="X576:X639" si="120">IFERROR(IF(U576="Jan",(K576/V576-1)),0)</f>
        <v>-9.0314136125654421E-2</v>
      </c>
      <c r="Y576" s="47" t="str">
        <f t="shared" ref="Y576:Y639" si="121">IF(T576&gt;0,IF(U576="","-",IF(X576&lt;0%,"DEGROWTH","GROWTH")))</f>
        <v>DEGROWTH</v>
      </c>
      <c r="Z576" s="138">
        <v>0</v>
      </c>
      <c r="AA576" s="133"/>
      <c r="AB576" s="133" t="s">
        <v>1245</v>
      </c>
      <c r="AC576" s="27"/>
    </row>
    <row r="577" spans="1:29" s="139" customFormat="1" ht="13.8">
      <c r="A577" s="133" t="s">
        <v>1245</v>
      </c>
      <c r="B577" s="134" t="s">
        <v>46</v>
      </c>
      <c r="C577" s="135" t="s">
        <v>1633</v>
      </c>
      <c r="D577" s="135">
        <v>1000000522</v>
      </c>
      <c r="E577" s="136" t="s">
        <v>1634</v>
      </c>
      <c r="F577" s="137">
        <v>40885</v>
      </c>
      <c r="G577" s="40" t="str">
        <f t="shared" si="110"/>
        <v>Targeted Dealer</v>
      </c>
      <c r="H577" s="40"/>
      <c r="I577" s="41">
        <v>1000</v>
      </c>
      <c r="J577" s="41">
        <f t="shared" si="111"/>
        <v>1000</v>
      </c>
      <c r="K577" s="43">
        <v>1004</v>
      </c>
      <c r="L577" s="43">
        <f t="shared" si="112"/>
        <v>-4</v>
      </c>
      <c r="M577" s="43">
        <f t="shared" si="113"/>
        <v>100.4</v>
      </c>
      <c r="N577" s="42">
        <v>902</v>
      </c>
      <c r="O577" s="45" t="str">
        <f t="shared" si="114"/>
        <v>DEC</v>
      </c>
      <c r="P577" s="42">
        <v>902</v>
      </c>
      <c r="Q577" s="44">
        <f t="shared" si="115"/>
        <v>102</v>
      </c>
      <c r="R577" s="45">
        <f t="shared" si="116"/>
        <v>0.11308203991130816</v>
      </c>
      <c r="S577" s="44" t="str">
        <f t="shared" si="117"/>
        <v>GROWTH</v>
      </c>
      <c r="T577" s="43">
        <v>865</v>
      </c>
      <c r="U577" s="46" t="str">
        <f t="shared" si="118"/>
        <v>jAN</v>
      </c>
      <c r="V577" s="42">
        <v>865</v>
      </c>
      <c r="W577" s="47">
        <f t="shared" si="119"/>
        <v>139</v>
      </c>
      <c r="X577" s="48">
        <f t="shared" si="120"/>
        <v>0.1606936416184972</v>
      </c>
      <c r="Y577" s="47" t="str">
        <f t="shared" si="121"/>
        <v>GROWTH</v>
      </c>
      <c r="Z577" s="138">
        <v>0</v>
      </c>
      <c r="AA577" s="133"/>
      <c r="AB577" s="133" t="s">
        <v>1245</v>
      </c>
      <c r="AC577" s="27"/>
    </row>
    <row r="578" spans="1:29" s="139" customFormat="1" ht="13.8">
      <c r="A578" s="133" t="s">
        <v>1245</v>
      </c>
      <c r="B578" s="134" t="s">
        <v>46</v>
      </c>
      <c r="C578" s="135" t="s">
        <v>1635</v>
      </c>
      <c r="D578" s="135">
        <v>1000000491</v>
      </c>
      <c r="E578" s="136" t="s">
        <v>1636</v>
      </c>
      <c r="F578" s="137">
        <v>41080</v>
      </c>
      <c r="G578" s="40" t="str">
        <f t="shared" si="110"/>
        <v>Targeted Dealer</v>
      </c>
      <c r="H578" s="40"/>
      <c r="I578" s="41">
        <v>50</v>
      </c>
      <c r="J578" s="41">
        <f t="shared" si="111"/>
        <v>50</v>
      </c>
      <c r="K578" s="43">
        <v>55</v>
      </c>
      <c r="L578" s="43">
        <f t="shared" si="112"/>
        <v>-5</v>
      </c>
      <c r="M578" s="43">
        <f t="shared" si="113"/>
        <v>110</v>
      </c>
      <c r="N578" s="42">
        <v>50</v>
      </c>
      <c r="O578" s="45" t="str">
        <f t="shared" si="114"/>
        <v>DEC</v>
      </c>
      <c r="P578" s="42">
        <v>50</v>
      </c>
      <c r="Q578" s="44">
        <f t="shared" si="115"/>
        <v>5</v>
      </c>
      <c r="R578" s="45">
        <f t="shared" si="116"/>
        <v>0.10000000000000009</v>
      </c>
      <c r="S578" s="44" t="str">
        <f t="shared" si="117"/>
        <v>GROWTH</v>
      </c>
      <c r="T578" s="43">
        <v>55</v>
      </c>
      <c r="U578" s="46" t="str">
        <f t="shared" si="118"/>
        <v>jAN</v>
      </c>
      <c r="V578" s="42">
        <v>55</v>
      </c>
      <c r="W578" s="47">
        <f t="shared" si="119"/>
        <v>0</v>
      </c>
      <c r="X578" s="48">
        <f t="shared" si="120"/>
        <v>0</v>
      </c>
      <c r="Y578" s="47" t="str">
        <f t="shared" si="121"/>
        <v>GROWTH</v>
      </c>
      <c r="Z578" s="138">
        <v>0</v>
      </c>
      <c r="AA578" s="133"/>
      <c r="AB578" s="133" t="s">
        <v>1245</v>
      </c>
      <c r="AC578" s="27"/>
    </row>
    <row r="579" spans="1:29" s="139" customFormat="1" ht="13.8">
      <c r="A579" s="133" t="s">
        <v>1245</v>
      </c>
      <c r="B579" s="134" t="s">
        <v>3922</v>
      </c>
      <c r="C579" s="135" t="s">
        <v>1637</v>
      </c>
      <c r="D579" s="135">
        <v>1000000499</v>
      </c>
      <c r="E579" s="136" t="s">
        <v>1638</v>
      </c>
      <c r="F579" s="137">
        <v>41109</v>
      </c>
      <c r="G579" s="40" t="str">
        <f t="shared" si="110"/>
        <v>Targeted Dealer</v>
      </c>
      <c r="H579" s="40"/>
      <c r="I579" s="41">
        <v>1550</v>
      </c>
      <c r="J579" s="41">
        <f t="shared" si="111"/>
        <v>1550</v>
      </c>
      <c r="K579" s="43">
        <v>1239</v>
      </c>
      <c r="L579" s="43">
        <f t="shared" si="112"/>
        <v>311</v>
      </c>
      <c r="M579" s="43">
        <f t="shared" si="113"/>
        <v>79.935483870967744</v>
      </c>
      <c r="N579" s="42">
        <v>1352.45</v>
      </c>
      <c r="O579" s="45" t="str">
        <f t="shared" si="114"/>
        <v>DEC</v>
      </c>
      <c r="P579" s="42">
        <v>1352.45</v>
      </c>
      <c r="Q579" s="44">
        <f t="shared" si="115"/>
        <v>-113.45000000000005</v>
      </c>
      <c r="R579" s="45">
        <f t="shared" si="116"/>
        <v>-8.3884801656253449E-2</v>
      </c>
      <c r="S579" s="44" t="str">
        <f t="shared" si="117"/>
        <v>DEGROWTH</v>
      </c>
      <c r="T579" s="43">
        <v>0</v>
      </c>
      <c r="U579" s="46" t="str">
        <f t="shared" si="118"/>
        <v>jAN</v>
      </c>
      <c r="V579" s="42">
        <v>0</v>
      </c>
      <c r="W579" s="47">
        <f t="shared" si="119"/>
        <v>1239</v>
      </c>
      <c r="X579" s="48">
        <f t="shared" si="120"/>
        <v>0</v>
      </c>
      <c r="Y579" s="47" t="b">
        <f t="shared" si="121"/>
        <v>0</v>
      </c>
      <c r="Z579" s="138">
        <v>0</v>
      </c>
      <c r="AA579" s="133"/>
      <c r="AB579" s="133" t="s">
        <v>1245</v>
      </c>
      <c r="AC579" s="27"/>
    </row>
    <row r="580" spans="1:29" s="139" customFormat="1" ht="13.8">
      <c r="A580" s="133" t="s">
        <v>1245</v>
      </c>
      <c r="B580" s="134" t="s">
        <v>46</v>
      </c>
      <c r="C580" s="135" t="s">
        <v>1639</v>
      </c>
      <c r="D580" s="135">
        <v>1000000490</v>
      </c>
      <c r="E580" s="136" t="s">
        <v>1640</v>
      </c>
      <c r="F580" s="137">
        <v>41234</v>
      </c>
      <c r="G580" s="40" t="str">
        <f t="shared" si="110"/>
        <v>Targeted Dealer</v>
      </c>
      <c r="H580" s="40"/>
      <c r="I580" s="41">
        <v>650</v>
      </c>
      <c r="J580" s="41">
        <f t="shared" si="111"/>
        <v>650</v>
      </c>
      <c r="K580" s="43">
        <v>650</v>
      </c>
      <c r="L580" s="43">
        <f t="shared" si="112"/>
        <v>0</v>
      </c>
      <c r="M580" s="43">
        <f t="shared" si="113"/>
        <v>100</v>
      </c>
      <c r="N580" s="42">
        <v>625</v>
      </c>
      <c r="O580" s="45" t="str">
        <f t="shared" si="114"/>
        <v>DEC</v>
      </c>
      <c r="P580" s="42">
        <v>625</v>
      </c>
      <c r="Q580" s="44">
        <f t="shared" si="115"/>
        <v>25</v>
      </c>
      <c r="R580" s="45">
        <f t="shared" si="116"/>
        <v>4.0000000000000036E-2</v>
      </c>
      <c r="S580" s="44" t="str">
        <f t="shared" si="117"/>
        <v>GROWTH</v>
      </c>
      <c r="T580" s="43">
        <v>595</v>
      </c>
      <c r="U580" s="46" t="str">
        <f t="shared" si="118"/>
        <v>jAN</v>
      </c>
      <c r="V580" s="42">
        <v>595</v>
      </c>
      <c r="W580" s="47">
        <f t="shared" si="119"/>
        <v>55</v>
      </c>
      <c r="X580" s="48">
        <f t="shared" si="120"/>
        <v>9.243697478991586E-2</v>
      </c>
      <c r="Y580" s="47" t="str">
        <f t="shared" si="121"/>
        <v>GROWTH</v>
      </c>
      <c r="Z580" s="138">
        <v>0</v>
      </c>
      <c r="AA580" s="133"/>
      <c r="AB580" s="133" t="s">
        <v>1245</v>
      </c>
      <c r="AC580" s="27"/>
    </row>
    <row r="581" spans="1:29" s="139" customFormat="1" ht="13.8">
      <c r="A581" s="133" t="s">
        <v>1245</v>
      </c>
      <c r="B581" s="134" t="s">
        <v>3922</v>
      </c>
      <c r="C581" s="135" t="s">
        <v>1641</v>
      </c>
      <c r="D581" s="135">
        <v>1000000523</v>
      </c>
      <c r="E581" s="136" t="s">
        <v>1642</v>
      </c>
      <c r="F581" s="137">
        <v>41256</v>
      </c>
      <c r="G581" s="40" t="str">
        <f t="shared" si="110"/>
        <v>Targeted Dealer</v>
      </c>
      <c r="H581" s="40"/>
      <c r="I581" s="41">
        <v>13</v>
      </c>
      <c r="J581" s="41">
        <f t="shared" si="111"/>
        <v>13</v>
      </c>
      <c r="K581" s="43">
        <v>13</v>
      </c>
      <c r="L581" s="43">
        <f t="shared" si="112"/>
        <v>0</v>
      </c>
      <c r="M581" s="43">
        <f t="shared" si="113"/>
        <v>100</v>
      </c>
      <c r="N581" s="42">
        <v>0</v>
      </c>
      <c r="O581" s="45" t="str">
        <f t="shared" si="114"/>
        <v>DEC</v>
      </c>
      <c r="P581" s="42">
        <v>0</v>
      </c>
      <c r="Q581" s="44">
        <f t="shared" si="115"/>
        <v>13</v>
      </c>
      <c r="R581" s="45" t="str">
        <f t="shared" si="116"/>
        <v xml:space="preserve"> </v>
      </c>
      <c r="S581" s="44" t="b">
        <f t="shared" si="117"/>
        <v>0</v>
      </c>
      <c r="T581" s="43">
        <v>0</v>
      </c>
      <c r="U581" s="46" t="str">
        <f t="shared" si="118"/>
        <v>jAN</v>
      </c>
      <c r="V581" s="42">
        <v>0</v>
      </c>
      <c r="W581" s="47">
        <f t="shared" si="119"/>
        <v>13</v>
      </c>
      <c r="X581" s="48">
        <f t="shared" si="120"/>
        <v>0</v>
      </c>
      <c r="Y581" s="47" t="b">
        <f t="shared" si="121"/>
        <v>0</v>
      </c>
      <c r="Z581" s="138">
        <v>0</v>
      </c>
      <c r="AA581" s="133"/>
      <c r="AB581" s="133" t="s">
        <v>1245</v>
      </c>
      <c r="AC581" s="27"/>
    </row>
    <row r="582" spans="1:29" s="139" customFormat="1" ht="13.8">
      <c r="A582" s="133" t="s">
        <v>1245</v>
      </c>
      <c r="B582" s="134" t="s">
        <v>46</v>
      </c>
      <c r="C582" s="135" t="s">
        <v>1643</v>
      </c>
      <c r="D582" s="135">
        <v>1000000497</v>
      </c>
      <c r="E582" s="136" t="s">
        <v>1644</v>
      </c>
      <c r="F582" s="137">
        <v>41297</v>
      </c>
      <c r="G582" s="40" t="str">
        <f t="shared" si="110"/>
        <v>Targeted Dealer</v>
      </c>
      <c r="H582" s="40"/>
      <c r="I582" s="41">
        <v>125</v>
      </c>
      <c r="J582" s="41">
        <f t="shared" si="111"/>
        <v>125</v>
      </c>
      <c r="K582" s="43">
        <v>125</v>
      </c>
      <c r="L582" s="43">
        <f t="shared" si="112"/>
        <v>0</v>
      </c>
      <c r="M582" s="43">
        <f t="shared" si="113"/>
        <v>100</v>
      </c>
      <c r="N582" s="42">
        <v>100</v>
      </c>
      <c r="O582" s="45" t="str">
        <f t="shared" si="114"/>
        <v>DEC</v>
      </c>
      <c r="P582" s="42">
        <v>100</v>
      </c>
      <c r="Q582" s="44">
        <f t="shared" si="115"/>
        <v>25</v>
      </c>
      <c r="R582" s="45">
        <f t="shared" si="116"/>
        <v>0.25</v>
      </c>
      <c r="S582" s="44" t="str">
        <f t="shared" si="117"/>
        <v>GROWTH</v>
      </c>
      <c r="T582" s="43">
        <v>125</v>
      </c>
      <c r="U582" s="46" t="str">
        <f t="shared" si="118"/>
        <v>jAN</v>
      </c>
      <c r="V582" s="42">
        <v>125</v>
      </c>
      <c r="W582" s="47">
        <f t="shared" si="119"/>
        <v>0</v>
      </c>
      <c r="X582" s="48">
        <f t="shared" si="120"/>
        <v>0</v>
      </c>
      <c r="Y582" s="47" t="str">
        <f t="shared" si="121"/>
        <v>GROWTH</v>
      </c>
      <c r="Z582" s="138">
        <v>0</v>
      </c>
      <c r="AA582" s="133"/>
      <c r="AB582" s="133" t="s">
        <v>1245</v>
      </c>
      <c r="AC582" s="27"/>
    </row>
    <row r="583" spans="1:29" s="139" customFormat="1" ht="13.8">
      <c r="A583" s="133" t="s">
        <v>1245</v>
      </c>
      <c r="B583" s="134" t="s">
        <v>3922</v>
      </c>
      <c r="C583" s="135" t="s">
        <v>1645</v>
      </c>
      <c r="D583" s="135">
        <v>1000000511</v>
      </c>
      <c r="E583" s="136" t="s">
        <v>1646</v>
      </c>
      <c r="F583" s="137">
        <v>41401</v>
      </c>
      <c r="G583" s="40" t="str">
        <f t="shared" si="110"/>
        <v>Targeted Dealer</v>
      </c>
      <c r="H583" s="40"/>
      <c r="I583" s="41">
        <v>125</v>
      </c>
      <c r="J583" s="41">
        <f t="shared" si="111"/>
        <v>125</v>
      </c>
      <c r="K583" s="43">
        <v>315</v>
      </c>
      <c r="L583" s="43">
        <f t="shared" si="112"/>
        <v>-190</v>
      </c>
      <c r="M583" s="43">
        <f t="shared" si="113"/>
        <v>252</v>
      </c>
      <c r="N583" s="42">
        <v>75</v>
      </c>
      <c r="O583" s="45" t="str">
        <f t="shared" si="114"/>
        <v>DEC</v>
      </c>
      <c r="P583" s="42">
        <v>75</v>
      </c>
      <c r="Q583" s="44">
        <f t="shared" si="115"/>
        <v>240</v>
      </c>
      <c r="R583" s="45">
        <f t="shared" si="116"/>
        <v>3.2</v>
      </c>
      <c r="S583" s="44" t="str">
        <f t="shared" si="117"/>
        <v>GROWTH</v>
      </c>
      <c r="T583" s="43">
        <v>0</v>
      </c>
      <c r="U583" s="46" t="str">
        <f t="shared" si="118"/>
        <v>jAN</v>
      </c>
      <c r="V583" s="42">
        <v>0</v>
      </c>
      <c r="W583" s="47">
        <f t="shared" si="119"/>
        <v>315</v>
      </c>
      <c r="X583" s="48">
        <f t="shared" si="120"/>
        <v>0</v>
      </c>
      <c r="Y583" s="47" t="b">
        <f t="shared" si="121"/>
        <v>0</v>
      </c>
      <c r="Z583" s="138">
        <v>1</v>
      </c>
      <c r="AA583" s="133"/>
      <c r="AB583" s="133" t="s">
        <v>1245</v>
      </c>
      <c r="AC583" s="27"/>
    </row>
    <row r="584" spans="1:29" s="139" customFormat="1" ht="13.8">
      <c r="A584" s="133" t="s">
        <v>1245</v>
      </c>
      <c r="B584" s="134" t="s">
        <v>46</v>
      </c>
      <c r="C584" s="135" t="s">
        <v>1647</v>
      </c>
      <c r="D584" s="135">
        <v>1000000493</v>
      </c>
      <c r="E584" s="136" t="s">
        <v>1648</v>
      </c>
      <c r="F584" s="137">
        <v>41408</v>
      </c>
      <c r="G584" s="40" t="str">
        <f t="shared" si="110"/>
        <v>Targeted Dealer</v>
      </c>
      <c r="H584" s="40"/>
      <c r="I584" s="41">
        <v>250</v>
      </c>
      <c r="J584" s="41">
        <f t="shared" si="111"/>
        <v>250</v>
      </c>
      <c r="K584" s="43">
        <v>235</v>
      </c>
      <c r="L584" s="43">
        <f t="shared" si="112"/>
        <v>15</v>
      </c>
      <c r="M584" s="43">
        <f t="shared" si="113"/>
        <v>94</v>
      </c>
      <c r="N584" s="42">
        <v>237</v>
      </c>
      <c r="O584" s="45" t="str">
        <f t="shared" si="114"/>
        <v>DEC</v>
      </c>
      <c r="P584" s="42">
        <v>237</v>
      </c>
      <c r="Q584" s="44">
        <f t="shared" si="115"/>
        <v>-2</v>
      </c>
      <c r="R584" s="45">
        <f t="shared" si="116"/>
        <v>-8.4388185654008518E-3</v>
      </c>
      <c r="S584" s="44" t="str">
        <f t="shared" si="117"/>
        <v>DEGROWTH</v>
      </c>
      <c r="T584" s="43">
        <v>277</v>
      </c>
      <c r="U584" s="46" t="str">
        <f t="shared" si="118"/>
        <v>jAN</v>
      </c>
      <c r="V584" s="42">
        <v>277</v>
      </c>
      <c r="W584" s="47">
        <f t="shared" si="119"/>
        <v>-42</v>
      </c>
      <c r="X584" s="48">
        <f t="shared" si="120"/>
        <v>-0.15162454873646214</v>
      </c>
      <c r="Y584" s="47" t="str">
        <f t="shared" si="121"/>
        <v>DEGROWTH</v>
      </c>
      <c r="Z584" s="138">
        <v>0</v>
      </c>
      <c r="AA584" s="133"/>
      <c r="AB584" s="133" t="s">
        <v>1245</v>
      </c>
      <c r="AC584" s="27"/>
    </row>
    <row r="585" spans="1:29" s="139" customFormat="1" ht="13.8">
      <c r="A585" s="133" t="s">
        <v>1245</v>
      </c>
      <c r="B585" s="134" t="s">
        <v>3922</v>
      </c>
      <c r="C585" s="135" t="s">
        <v>1649</v>
      </c>
      <c r="D585" s="135">
        <v>1000000492</v>
      </c>
      <c r="E585" s="136" t="s">
        <v>1650</v>
      </c>
      <c r="F585" s="137">
        <v>41562</v>
      </c>
      <c r="G585" s="40" t="str">
        <f t="shared" si="110"/>
        <v>Targeted Dealer</v>
      </c>
      <c r="H585" s="40"/>
      <c r="I585" s="41">
        <v>125</v>
      </c>
      <c r="J585" s="41">
        <f t="shared" si="111"/>
        <v>125</v>
      </c>
      <c r="K585" s="43">
        <v>125</v>
      </c>
      <c r="L585" s="43">
        <f t="shared" si="112"/>
        <v>0</v>
      </c>
      <c r="M585" s="43">
        <f t="shared" si="113"/>
        <v>100</v>
      </c>
      <c r="N585" s="42">
        <v>155</v>
      </c>
      <c r="O585" s="45" t="str">
        <f t="shared" si="114"/>
        <v>DEC</v>
      </c>
      <c r="P585" s="42">
        <v>155</v>
      </c>
      <c r="Q585" s="44">
        <f t="shared" si="115"/>
        <v>-30</v>
      </c>
      <c r="R585" s="45">
        <f t="shared" si="116"/>
        <v>-0.19354838709677424</v>
      </c>
      <c r="S585" s="44" t="str">
        <f t="shared" si="117"/>
        <v>DEGROWTH</v>
      </c>
      <c r="T585" s="43">
        <v>0</v>
      </c>
      <c r="U585" s="46" t="str">
        <f t="shared" si="118"/>
        <v>jAN</v>
      </c>
      <c r="V585" s="42">
        <v>0</v>
      </c>
      <c r="W585" s="47">
        <f t="shared" si="119"/>
        <v>125</v>
      </c>
      <c r="X585" s="48">
        <f t="shared" si="120"/>
        <v>0</v>
      </c>
      <c r="Y585" s="47" t="b">
        <f t="shared" si="121"/>
        <v>0</v>
      </c>
      <c r="Z585" s="138">
        <v>0</v>
      </c>
      <c r="AA585" s="133"/>
      <c r="AB585" s="133" t="s">
        <v>1245</v>
      </c>
      <c r="AC585" s="27"/>
    </row>
    <row r="586" spans="1:29" s="139" customFormat="1" ht="13.8">
      <c r="A586" s="133" t="s">
        <v>1245</v>
      </c>
      <c r="B586" s="134" t="s">
        <v>46</v>
      </c>
      <c r="C586" s="135" t="s">
        <v>1651</v>
      </c>
      <c r="D586" s="135">
        <v>1000000501</v>
      </c>
      <c r="E586" s="136" t="s">
        <v>1652</v>
      </c>
      <c r="F586" s="137">
        <v>41648</v>
      </c>
      <c r="G586" s="40" t="str">
        <f t="shared" si="110"/>
        <v>Targeted Dealer</v>
      </c>
      <c r="H586" s="40"/>
      <c r="I586" s="41">
        <v>25</v>
      </c>
      <c r="J586" s="41">
        <f t="shared" si="111"/>
        <v>25</v>
      </c>
      <c r="K586" s="43">
        <v>25</v>
      </c>
      <c r="L586" s="43">
        <f t="shared" si="112"/>
        <v>0</v>
      </c>
      <c r="M586" s="43">
        <f t="shared" si="113"/>
        <v>100</v>
      </c>
      <c r="N586" s="42">
        <v>25</v>
      </c>
      <c r="O586" s="45" t="str">
        <f t="shared" si="114"/>
        <v>DEC</v>
      </c>
      <c r="P586" s="42">
        <v>25</v>
      </c>
      <c r="Q586" s="44">
        <f t="shared" si="115"/>
        <v>0</v>
      </c>
      <c r="R586" s="45">
        <f t="shared" si="116"/>
        <v>0</v>
      </c>
      <c r="S586" s="44" t="str">
        <f t="shared" si="117"/>
        <v>GROWTH</v>
      </c>
      <c r="T586" s="43">
        <v>55</v>
      </c>
      <c r="U586" s="46" t="str">
        <f t="shared" si="118"/>
        <v>jAN</v>
      </c>
      <c r="V586" s="42">
        <v>55</v>
      </c>
      <c r="W586" s="47">
        <f t="shared" si="119"/>
        <v>-30</v>
      </c>
      <c r="X586" s="48">
        <f t="shared" si="120"/>
        <v>-0.54545454545454541</v>
      </c>
      <c r="Y586" s="47" t="str">
        <f t="shared" si="121"/>
        <v>DEGROWTH</v>
      </c>
      <c r="Z586" s="138">
        <v>0</v>
      </c>
      <c r="AA586" s="133"/>
      <c r="AB586" s="133" t="s">
        <v>1245</v>
      </c>
      <c r="AC586" s="27"/>
    </row>
    <row r="587" spans="1:29" s="139" customFormat="1" ht="13.8">
      <c r="A587" s="133" t="s">
        <v>1245</v>
      </c>
      <c r="B587" s="134" t="s">
        <v>3922</v>
      </c>
      <c r="C587" s="135" t="s">
        <v>1653</v>
      </c>
      <c r="D587" s="135">
        <v>1000000513</v>
      </c>
      <c r="E587" s="136" t="s">
        <v>1654</v>
      </c>
      <c r="F587" s="137">
        <v>41837</v>
      </c>
      <c r="G587" s="40" t="str">
        <f t="shared" si="110"/>
        <v>Targeted Dealer</v>
      </c>
      <c r="H587" s="40"/>
      <c r="I587" s="41">
        <v>13</v>
      </c>
      <c r="J587" s="41">
        <f t="shared" si="111"/>
        <v>13</v>
      </c>
      <c r="K587" s="43">
        <v>0</v>
      </c>
      <c r="L587" s="43">
        <f t="shared" si="112"/>
        <v>13</v>
      </c>
      <c r="M587" s="43">
        <f t="shared" si="113"/>
        <v>0</v>
      </c>
      <c r="N587" s="42">
        <v>0</v>
      </c>
      <c r="O587" s="45" t="str">
        <f t="shared" si="114"/>
        <v>DEC</v>
      </c>
      <c r="P587" s="42">
        <v>0</v>
      </c>
      <c r="Q587" s="44">
        <f t="shared" si="115"/>
        <v>0</v>
      </c>
      <c r="R587" s="45" t="str">
        <f t="shared" si="116"/>
        <v xml:space="preserve"> </v>
      </c>
      <c r="S587" s="44" t="b">
        <f t="shared" si="117"/>
        <v>0</v>
      </c>
      <c r="T587" s="43">
        <v>0</v>
      </c>
      <c r="U587" s="46" t="str">
        <f t="shared" si="118"/>
        <v>jAN</v>
      </c>
      <c r="V587" s="42">
        <v>0</v>
      </c>
      <c r="W587" s="47">
        <f t="shared" si="119"/>
        <v>0</v>
      </c>
      <c r="X587" s="48">
        <f t="shared" si="120"/>
        <v>0</v>
      </c>
      <c r="Y587" s="47" t="b">
        <f t="shared" si="121"/>
        <v>0</v>
      </c>
      <c r="Z587" s="138">
        <v>0</v>
      </c>
      <c r="AA587" s="133"/>
      <c r="AB587" s="133" t="s">
        <v>1245</v>
      </c>
      <c r="AC587" s="27"/>
    </row>
    <row r="588" spans="1:29" s="139" customFormat="1" ht="13.8">
      <c r="A588" s="133" t="s">
        <v>1245</v>
      </c>
      <c r="B588" s="134" t="s">
        <v>46</v>
      </c>
      <c r="C588" s="135" t="s">
        <v>1655</v>
      </c>
      <c r="D588" s="135">
        <v>1000000509</v>
      </c>
      <c r="E588" s="136" t="s">
        <v>1656</v>
      </c>
      <c r="F588" s="137">
        <v>42096</v>
      </c>
      <c r="G588" s="40" t="str">
        <f t="shared" si="110"/>
        <v>Targeted Dealer</v>
      </c>
      <c r="H588" s="40"/>
      <c r="I588" s="41">
        <v>1400</v>
      </c>
      <c r="J588" s="41">
        <f t="shared" si="111"/>
        <v>1400</v>
      </c>
      <c r="K588" s="43">
        <v>1157.5</v>
      </c>
      <c r="L588" s="43">
        <f t="shared" si="112"/>
        <v>242.5</v>
      </c>
      <c r="M588" s="43">
        <f t="shared" si="113"/>
        <v>82.678571428571431</v>
      </c>
      <c r="N588" s="42">
        <v>1433</v>
      </c>
      <c r="O588" s="45" t="str">
        <f t="shared" si="114"/>
        <v>DEC</v>
      </c>
      <c r="P588" s="42">
        <v>1433</v>
      </c>
      <c r="Q588" s="44">
        <f t="shared" si="115"/>
        <v>-275.5</v>
      </c>
      <c r="R588" s="45">
        <f t="shared" si="116"/>
        <v>-0.19225401256106067</v>
      </c>
      <c r="S588" s="44" t="str">
        <f t="shared" si="117"/>
        <v>DEGROWTH</v>
      </c>
      <c r="T588" s="43">
        <v>1394</v>
      </c>
      <c r="U588" s="46" t="str">
        <f t="shared" si="118"/>
        <v>jAN</v>
      </c>
      <c r="V588" s="42">
        <v>1394</v>
      </c>
      <c r="W588" s="47">
        <f t="shared" si="119"/>
        <v>-236.5</v>
      </c>
      <c r="X588" s="48">
        <f t="shared" si="120"/>
        <v>-0.16965566714490676</v>
      </c>
      <c r="Y588" s="47" t="str">
        <f t="shared" si="121"/>
        <v>DEGROWTH</v>
      </c>
      <c r="Z588" s="138">
        <v>0</v>
      </c>
      <c r="AA588" s="133"/>
      <c r="AB588" s="133" t="s">
        <v>1245</v>
      </c>
      <c r="AC588" s="27"/>
    </row>
    <row r="589" spans="1:29" s="139" customFormat="1" ht="13.8">
      <c r="A589" s="133" t="s">
        <v>1245</v>
      </c>
      <c r="B589" s="134" t="s">
        <v>3922</v>
      </c>
      <c r="C589" s="135" t="s">
        <v>1657</v>
      </c>
      <c r="D589" s="135">
        <v>1000000486</v>
      </c>
      <c r="E589" s="136" t="s">
        <v>1658</v>
      </c>
      <c r="F589" s="137">
        <v>42102</v>
      </c>
      <c r="G589" s="40" t="str">
        <f t="shared" si="110"/>
        <v>Targeted Dealer</v>
      </c>
      <c r="H589" s="40"/>
      <c r="I589" s="41">
        <v>70</v>
      </c>
      <c r="J589" s="41">
        <f t="shared" si="111"/>
        <v>70</v>
      </c>
      <c r="K589" s="43">
        <v>0</v>
      </c>
      <c r="L589" s="43">
        <f t="shared" si="112"/>
        <v>70</v>
      </c>
      <c r="M589" s="43">
        <f t="shared" si="113"/>
        <v>0</v>
      </c>
      <c r="N589" s="42">
        <v>26</v>
      </c>
      <c r="O589" s="45" t="str">
        <f t="shared" si="114"/>
        <v>DEC</v>
      </c>
      <c r="P589" s="42">
        <v>26</v>
      </c>
      <c r="Q589" s="44">
        <f t="shared" si="115"/>
        <v>-26</v>
      </c>
      <c r="R589" s="45">
        <f t="shared" si="116"/>
        <v>-1</v>
      </c>
      <c r="S589" s="44" t="str">
        <f t="shared" si="117"/>
        <v>DEGROWTH</v>
      </c>
      <c r="T589" s="43">
        <v>0</v>
      </c>
      <c r="U589" s="46" t="str">
        <f t="shared" si="118"/>
        <v>jAN</v>
      </c>
      <c r="V589" s="42">
        <v>0</v>
      </c>
      <c r="W589" s="47">
        <f t="shared" si="119"/>
        <v>0</v>
      </c>
      <c r="X589" s="48">
        <f t="shared" si="120"/>
        <v>0</v>
      </c>
      <c r="Y589" s="47" t="b">
        <f t="shared" si="121"/>
        <v>0</v>
      </c>
      <c r="Z589" s="138">
        <v>0</v>
      </c>
      <c r="AA589" s="133"/>
      <c r="AB589" s="133" t="s">
        <v>1245</v>
      </c>
      <c r="AC589" s="27"/>
    </row>
    <row r="590" spans="1:29" s="139" customFormat="1" ht="13.8">
      <c r="A590" s="133" t="s">
        <v>1245</v>
      </c>
      <c r="B590" s="134" t="s">
        <v>46</v>
      </c>
      <c r="C590" s="135" t="s">
        <v>1659</v>
      </c>
      <c r="D590" s="135">
        <v>1000000503</v>
      </c>
      <c r="E590" s="136" t="s">
        <v>1660</v>
      </c>
      <c r="F590" s="137">
        <v>42174</v>
      </c>
      <c r="G590" s="40" t="str">
        <f t="shared" si="110"/>
        <v>Targeted Dealer</v>
      </c>
      <c r="H590" s="40"/>
      <c r="I590" s="41">
        <v>150</v>
      </c>
      <c r="J590" s="41">
        <f t="shared" si="111"/>
        <v>150</v>
      </c>
      <c r="K590" s="43">
        <v>155</v>
      </c>
      <c r="L590" s="43">
        <f t="shared" si="112"/>
        <v>-5</v>
      </c>
      <c r="M590" s="43">
        <f t="shared" si="113"/>
        <v>103.33333333333333</v>
      </c>
      <c r="N590" s="42">
        <v>80</v>
      </c>
      <c r="O590" s="45" t="str">
        <f t="shared" si="114"/>
        <v>DEC</v>
      </c>
      <c r="P590" s="42">
        <v>80</v>
      </c>
      <c r="Q590" s="44">
        <f t="shared" si="115"/>
        <v>75</v>
      </c>
      <c r="R590" s="45">
        <f t="shared" si="116"/>
        <v>0.9375</v>
      </c>
      <c r="S590" s="44" t="str">
        <f t="shared" si="117"/>
        <v>GROWTH</v>
      </c>
      <c r="T590" s="43">
        <v>100</v>
      </c>
      <c r="U590" s="46" t="str">
        <f t="shared" si="118"/>
        <v>jAN</v>
      </c>
      <c r="V590" s="42">
        <v>100</v>
      </c>
      <c r="W590" s="47">
        <f t="shared" si="119"/>
        <v>55</v>
      </c>
      <c r="X590" s="48">
        <f t="shared" si="120"/>
        <v>0.55000000000000004</v>
      </c>
      <c r="Y590" s="47" t="str">
        <f t="shared" si="121"/>
        <v>GROWTH</v>
      </c>
      <c r="Z590" s="138">
        <v>0</v>
      </c>
      <c r="AA590" s="133"/>
      <c r="AB590" s="133" t="s">
        <v>1245</v>
      </c>
      <c r="AC590" s="27"/>
    </row>
    <row r="591" spans="1:29" s="139" customFormat="1" ht="13.8">
      <c r="A591" s="133" t="s">
        <v>1245</v>
      </c>
      <c r="B591" s="134" t="s">
        <v>46</v>
      </c>
      <c r="C591" s="135" t="s">
        <v>1661</v>
      </c>
      <c r="D591" s="135">
        <v>1000000498</v>
      </c>
      <c r="E591" s="136" t="s">
        <v>1662</v>
      </c>
      <c r="F591" s="137">
        <v>42195</v>
      </c>
      <c r="G591" s="40" t="str">
        <f t="shared" si="110"/>
        <v>Targeted Dealer</v>
      </c>
      <c r="H591" s="40"/>
      <c r="I591" s="41">
        <v>25</v>
      </c>
      <c r="J591" s="41">
        <f t="shared" si="111"/>
        <v>25</v>
      </c>
      <c r="K591" s="43">
        <v>25</v>
      </c>
      <c r="L591" s="43">
        <f t="shared" si="112"/>
        <v>0</v>
      </c>
      <c r="M591" s="43">
        <f t="shared" si="113"/>
        <v>100</v>
      </c>
      <c r="N591" s="42">
        <v>25</v>
      </c>
      <c r="O591" s="45" t="str">
        <f t="shared" si="114"/>
        <v>DEC</v>
      </c>
      <c r="P591" s="42">
        <v>25</v>
      </c>
      <c r="Q591" s="44">
        <f t="shared" si="115"/>
        <v>0</v>
      </c>
      <c r="R591" s="45">
        <f t="shared" si="116"/>
        <v>0</v>
      </c>
      <c r="S591" s="44" t="str">
        <f t="shared" si="117"/>
        <v>GROWTH</v>
      </c>
      <c r="T591" s="43">
        <v>50</v>
      </c>
      <c r="U591" s="46" t="str">
        <f t="shared" si="118"/>
        <v>jAN</v>
      </c>
      <c r="V591" s="42">
        <v>50</v>
      </c>
      <c r="W591" s="47">
        <f t="shared" si="119"/>
        <v>-25</v>
      </c>
      <c r="X591" s="48">
        <f t="shared" si="120"/>
        <v>-0.5</v>
      </c>
      <c r="Y591" s="47" t="str">
        <f t="shared" si="121"/>
        <v>DEGROWTH</v>
      </c>
      <c r="Z591" s="138">
        <v>1</v>
      </c>
      <c r="AA591" s="133"/>
      <c r="AB591" s="133" t="s">
        <v>1245</v>
      </c>
      <c r="AC591" s="27"/>
    </row>
    <row r="592" spans="1:29" s="139" customFormat="1" ht="13.8">
      <c r="A592" s="133" t="s">
        <v>1245</v>
      </c>
      <c r="B592" s="134" t="s">
        <v>3922</v>
      </c>
      <c r="C592" s="135" t="s">
        <v>1663</v>
      </c>
      <c r="D592" s="135">
        <v>1000000496</v>
      </c>
      <c r="E592" s="136" t="s">
        <v>1664</v>
      </c>
      <c r="F592" s="137">
        <v>42286</v>
      </c>
      <c r="G592" s="40" t="str">
        <f t="shared" si="110"/>
        <v>Targeted Dealer</v>
      </c>
      <c r="H592" s="40"/>
      <c r="I592" s="41">
        <v>150</v>
      </c>
      <c r="J592" s="41">
        <f t="shared" si="111"/>
        <v>150</v>
      </c>
      <c r="K592" s="43">
        <v>100</v>
      </c>
      <c r="L592" s="43">
        <f t="shared" si="112"/>
        <v>50</v>
      </c>
      <c r="M592" s="43">
        <f t="shared" si="113"/>
        <v>66.666666666666671</v>
      </c>
      <c r="N592" s="42">
        <v>90</v>
      </c>
      <c r="O592" s="45" t="str">
        <f t="shared" si="114"/>
        <v>DEC</v>
      </c>
      <c r="P592" s="42">
        <v>90</v>
      </c>
      <c r="Q592" s="44">
        <f t="shared" si="115"/>
        <v>10</v>
      </c>
      <c r="R592" s="45">
        <f t="shared" si="116"/>
        <v>0.11111111111111116</v>
      </c>
      <c r="S592" s="44" t="str">
        <f t="shared" si="117"/>
        <v>GROWTH</v>
      </c>
      <c r="T592" s="43">
        <v>0</v>
      </c>
      <c r="U592" s="46" t="str">
        <f t="shared" si="118"/>
        <v>jAN</v>
      </c>
      <c r="V592" s="42">
        <v>0</v>
      </c>
      <c r="W592" s="47">
        <f t="shared" si="119"/>
        <v>100</v>
      </c>
      <c r="X592" s="48">
        <f t="shared" si="120"/>
        <v>0</v>
      </c>
      <c r="Y592" s="47" t="b">
        <f t="shared" si="121"/>
        <v>0</v>
      </c>
      <c r="Z592" s="138">
        <v>0</v>
      </c>
      <c r="AA592" s="133"/>
      <c r="AB592" s="133" t="s">
        <v>1245</v>
      </c>
      <c r="AC592" s="27"/>
    </row>
    <row r="593" spans="1:29" s="139" customFormat="1" ht="13.8">
      <c r="A593" s="133" t="s">
        <v>1245</v>
      </c>
      <c r="B593" s="134" t="s">
        <v>3922</v>
      </c>
      <c r="C593" s="135" t="s">
        <v>1665</v>
      </c>
      <c r="D593" s="135">
        <v>1000000508</v>
      </c>
      <c r="E593" s="136" t="s">
        <v>1666</v>
      </c>
      <c r="F593" s="137">
        <v>42373</v>
      </c>
      <c r="G593" s="40" t="str">
        <f t="shared" si="110"/>
        <v>Targeted Dealer</v>
      </c>
      <c r="H593" s="40"/>
      <c r="I593" s="41">
        <v>150</v>
      </c>
      <c r="J593" s="41">
        <f t="shared" si="111"/>
        <v>150</v>
      </c>
      <c r="K593" s="43">
        <v>38.5</v>
      </c>
      <c r="L593" s="43">
        <f t="shared" si="112"/>
        <v>111.5</v>
      </c>
      <c r="M593" s="43">
        <f t="shared" si="113"/>
        <v>25.666666666666668</v>
      </c>
      <c r="N593" s="42">
        <v>26</v>
      </c>
      <c r="O593" s="45" t="str">
        <f t="shared" si="114"/>
        <v>DEC</v>
      </c>
      <c r="P593" s="42">
        <v>26</v>
      </c>
      <c r="Q593" s="44">
        <f t="shared" si="115"/>
        <v>12.5</v>
      </c>
      <c r="R593" s="45">
        <f t="shared" si="116"/>
        <v>0.48076923076923084</v>
      </c>
      <c r="S593" s="44" t="str">
        <f t="shared" si="117"/>
        <v>GROWTH</v>
      </c>
      <c r="T593" s="43">
        <v>0</v>
      </c>
      <c r="U593" s="46" t="str">
        <f t="shared" si="118"/>
        <v>jAN</v>
      </c>
      <c r="V593" s="42">
        <v>0</v>
      </c>
      <c r="W593" s="47">
        <f t="shared" si="119"/>
        <v>38.5</v>
      </c>
      <c r="X593" s="48">
        <f t="shared" si="120"/>
        <v>0</v>
      </c>
      <c r="Y593" s="47" t="b">
        <f t="shared" si="121"/>
        <v>0</v>
      </c>
      <c r="Z593" s="138">
        <v>0</v>
      </c>
      <c r="AA593" s="133"/>
      <c r="AB593" s="133" t="s">
        <v>1245</v>
      </c>
      <c r="AC593" s="27"/>
    </row>
    <row r="594" spans="1:29" s="139" customFormat="1" ht="13.8">
      <c r="A594" s="133" t="s">
        <v>1245</v>
      </c>
      <c r="B594" s="134" t="s">
        <v>46</v>
      </c>
      <c r="C594" s="135" t="s">
        <v>1669</v>
      </c>
      <c r="D594" s="135">
        <v>1000000504</v>
      </c>
      <c r="E594" s="136" t="s">
        <v>1670</v>
      </c>
      <c r="F594" s="137">
        <v>42725</v>
      </c>
      <c r="G594" s="40" t="str">
        <f t="shared" si="110"/>
        <v>Targeted Dealer</v>
      </c>
      <c r="H594" s="40"/>
      <c r="I594" s="41">
        <v>200</v>
      </c>
      <c r="J594" s="41">
        <f t="shared" si="111"/>
        <v>200</v>
      </c>
      <c r="K594" s="43">
        <v>232</v>
      </c>
      <c r="L594" s="43">
        <f t="shared" si="112"/>
        <v>-32</v>
      </c>
      <c r="M594" s="43">
        <f t="shared" si="113"/>
        <v>116</v>
      </c>
      <c r="N594" s="42">
        <v>195</v>
      </c>
      <c r="O594" s="45" t="str">
        <f t="shared" si="114"/>
        <v>DEC</v>
      </c>
      <c r="P594" s="42">
        <v>195</v>
      </c>
      <c r="Q594" s="44">
        <f t="shared" si="115"/>
        <v>37</v>
      </c>
      <c r="R594" s="45">
        <f t="shared" si="116"/>
        <v>0.18974358974358974</v>
      </c>
      <c r="S594" s="44" t="str">
        <f t="shared" si="117"/>
        <v>GROWTH</v>
      </c>
      <c r="T594" s="43">
        <v>275</v>
      </c>
      <c r="U594" s="46" t="str">
        <f t="shared" si="118"/>
        <v>jAN</v>
      </c>
      <c r="V594" s="42">
        <v>275</v>
      </c>
      <c r="W594" s="47">
        <f t="shared" si="119"/>
        <v>-43</v>
      </c>
      <c r="X594" s="48">
        <f t="shared" si="120"/>
        <v>-0.15636363636363637</v>
      </c>
      <c r="Y594" s="47" t="str">
        <f t="shared" si="121"/>
        <v>DEGROWTH</v>
      </c>
      <c r="Z594" s="138">
        <v>0</v>
      </c>
      <c r="AA594" s="133"/>
      <c r="AB594" s="133" t="s">
        <v>1245</v>
      </c>
      <c r="AC594" s="27"/>
    </row>
    <row r="595" spans="1:29" s="139" customFormat="1" ht="13.8">
      <c r="A595" s="133" t="s">
        <v>1245</v>
      </c>
      <c r="B595" s="134" t="s">
        <v>3922</v>
      </c>
      <c r="C595" s="135" t="s">
        <v>1671</v>
      </c>
      <c r="D595" s="135">
        <v>1000000510</v>
      </c>
      <c r="E595" s="136" t="s">
        <v>1672</v>
      </c>
      <c r="F595" s="137">
        <v>42732</v>
      </c>
      <c r="G595" s="40" t="str">
        <f t="shared" si="110"/>
        <v>Targeted Dealer</v>
      </c>
      <c r="H595" s="40"/>
      <c r="I595" s="41">
        <v>1250</v>
      </c>
      <c r="J595" s="41">
        <f t="shared" si="111"/>
        <v>1250</v>
      </c>
      <c r="K595" s="43">
        <v>620</v>
      </c>
      <c r="L595" s="43">
        <f t="shared" si="112"/>
        <v>630</v>
      </c>
      <c r="M595" s="43">
        <f t="shared" si="113"/>
        <v>49.6</v>
      </c>
      <c r="N595" s="42">
        <v>1470</v>
      </c>
      <c r="O595" s="45" t="str">
        <f t="shared" si="114"/>
        <v>DEC</v>
      </c>
      <c r="P595" s="42">
        <v>1470</v>
      </c>
      <c r="Q595" s="44">
        <f t="shared" si="115"/>
        <v>-850</v>
      </c>
      <c r="R595" s="45">
        <f t="shared" si="116"/>
        <v>-0.57823129251700678</v>
      </c>
      <c r="S595" s="44" t="str">
        <f t="shared" si="117"/>
        <v>DEGROWTH</v>
      </c>
      <c r="T595" s="43">
        <v>0</v>
      </c>
      <c r="U595" s="46" t="str">
        <f t="shared" si="118"/>
        <v>jAN</v>
      </c>
      <c r="V595" s="42">
        <v>0</v>
      </c>
      <c r="W595" s="47">
        <f t="shared" si="119"/>
        <v>620</v>
      </c>
      <c r="X595" s="48">
        <f t="shared" si="120"/>
        <v>0</v>
      </c>
      <c r="Y595" s="47" t="b">
        <f t="shared" si="121"/>
        <v>0</v>
      </c>
      <c r="Z595" s="138">
        <v>0</v>
      </c>
      <c r="AA595" s="133"/>
      <c r="AB595" s="133" t="s">
        <v>1245</v>
      </c>
      <c r="AC595" s="27"/>
    </row>
    <row r="596" spans="1:29" s="139" customFormat="1" ht="13.8">
      <c r="A596" s="133" t="s">
        <v>1245</v>
      </c>
      <c r="B596" s="134" t="s">
        <v>3922</v>
      </c>
      <c r="C596" s="135" t="s">
        <v>1673</v>
      </c>
      <c r="D596" s="135">
        <v>1000000528</v>
      </c>
      <c r="E596" s="136" t="s">
        <v>1674</v>
      </c>
      <c r="F596" s="137">
        <v>42745</v>
      </c>
      <c r="G596" s="40" t="str">
        <f t="shared" si="110"/>
        <v>Targeted Dealer</v>
      </c>
      <c r="H596" s="40"/>
      <c r="I596" s="41">
        <v>50</v>
      </c>
      <c r="J596" s="41">
        <f t="shared" si="111"/>
        <v>50</v>
      </c>
      <c r="K596" s="43">
        <v>55</v>
      </c>
      <c r="L596" s="43">
        <f t="shared" si="112"/>
        <v>-5</v>
      </c>
      <c r="M596" s="43">
        <f t="shared" si="113"/>
        <v>110</v>
      </c>
      <c r="N596" s="42">
        <v>0</v>
      </c>
      <c r="O596" s="45" t="str">
        <f t="shared" si="114"/>
        <v>DEC</v>
      </c>
      <c r="P596" s="42">
        <v>0</v>
      </c>
      <c r="Q596" s="44">
        <f t="shared" si="115"/>
        <v>55</v>
      </c>
      <c r="R596" s="45" t="str">
        <f t="shared" si="116"/>
        <v xml:space="preserve"> </v>
      </c>
      <c r="S596" s="44" t="b">
        <f t="shared" si="117"/>
        <v>0</v>
      </c>
      <c r="T596" s="43">
        <v>0</v>
      </c>
      <c r="U596" s="46" t="str">
        <f t="shared" si="118"/>
        <v>jAN</v>
      </c>
      <c r="V596" s="42">
        <v>0</v>
      </c>
      <c r="W596" s="47">
        <f t="shared" si="119"/>
        <v>55</v>
      </c>
      <c r="X596" s="48">
        <f t="shared" si="120"/>
        <v>0</v>
      </c>
      <c r="Y596" s="47" t="b">
        <f t="shared" si="121"/>
        <v>0</v>
      </c>
      <c r="Z596" s="138">
        <v>0</v>
      </c>
      <c r="AA596" s="133"/>
      <c r="AB596" s="133" t="s">
        <v>1245</v>
      </c>
      <c r="AC596" s="27"/>
    </row>
    <row r="597" spans="1:29" s="139" customFormat="1" ht="13.8">
      <c r="A597" s="133" t="s">
        <v>1245</v>
      </c>
      <c r="B597" s="134" t="s">
        <v>3922</v>
      </c>
      <c r="C597" s="135" t="s">
        <v>1675</v>
      </c>
      <c r="D597" s="135">
        <v>1000000485</v>
      </c>
      <c r="E597" s="136" t="s">
        <v>1676</v>
      </c>
      <c r="F597" s="137">
        <v>42842</v>
      </c>
      <c r="G597" s="40" t="str">
        <f t="shared" si="110"/>
        <v>Targeted Dealer</v>
      </c>
      <c r="H597" s="40"/>
      <c r="I597" s="41">
        <v>60</v>
      </c>
      <c r="J597" s="41">
        <f t="shared" si="111"/>
        <v>60</v>
      </c>
      <c r="K597" s="43">
        <v>35</v>
      </c>
      <c r="L597" s="43">
        <f t="shared" si="112"/>
        <v>25</v>
      </c>
      <c r="M597" s="43">
        <f t="shared" si="113"/>
        <v>58.333333333333336</v>
      </c>
      <c r="N597" s="42">
        <v>105</v>
      </c>
      <c r="O597" s="45" t="str">
        <f t="shared" si="114"/>
        <v>DEC</v>
      </c>
      <c r="P597" s="42">
        <v>105</v>
      </c>
      <c r="Q597" s="44">
        <f t="shared" si="115"/>
        <v>-70</v>
      </c>
      <c r="R597" s="45">
        <f t="shared" si="116"/>
        <v>-0.66666666666666674</v>
      </c>
      <c r="S597" s="44" t="str">
        <f t="shared" si="117"/>
        <v>DEGROWTH</v>
      </c>
      <c r="T597" s="43">
        <v>0</v>
      </c>
      <c r="U597" s="46" t="str">
        <f t="shared" si="118"/>
        <v>jAN</v>
      </c>
      <c r="V597" s="42">
        <v>0</v>
      </c>
      <c r="W597" s="47">
        <f t="shared" si="119"/>
        <v>35</v>
      </c>
      <c r="X597" s="48">
        <f t="shared" si="120"/>
        <v>0</v>
      </c>
      <c r="Y597" s="47" t="b">
        <f t="shared" si="121"/>
        <v>0</v>
      </c>
      <c r="Z597" s="138">
        <v>0</v>
      </c>
      <c r="AA597" s="133"/>
      <c r="AB597" s="133" t="s">
        <v>1245</v>
      </c>
      <c r="AC597" s="27"/>
    </row>
    <row r="598" spans="1:29" s="139" customFormat="1" ht="13.8">
      <c r="A598" s="133" t="s">
        <v>1245</v>
      </c>
      <c r="B598" s="134" t="s">
        <v>46</v>
      </c>
      <c r="C598" s="135" t="s">
        <v>1677</v>
      </c>
      <c r="D598" s="135">
        <v>1000000494</v>
      </c>
      <c r="E598" s="136" t="s">
        <v>1678</v>
      </c>
      <c r="F598" s="137">
        <v>42870</v>
      </c>
      <c r="G598" s="40" t="str">
        <f t="shared" si="110"/>
        <v>Targeted Dealer</v>
      </c>
      <c r="H598" s="40"/>
      <c r="I598" s="41">
        <v>25</v>
      </c>
      <c r="J598" s="41">
        <f t="shared" si="111"/>
        <v>25</v>
      </c>
      <c r="K598" s="43">
        <v>55</v>
      </c>
      <c r="L598" s="43">
        <f t="shared" si="112"/>
        <v>-30</v>
      </c>
      <c r="M598" s="43">
        <f t="shared" si="113"/>
        <v>220</v>
      </c>
      <c r="N598" s="42">
        <v>25</v>
      </c>
      <c r="O598" s="45" t="str">
        <f t="shared" si="114"/>
        <v>DEC</v>
      </c>
      <c r="P598" s="42">
        <v>25</v>
      </c>
      <c r="Q598" s="44">
        <f t="shared" si="115"/>
        <v>30</v>
      </c>
      <c r="R598" s="45">
        <f t="shared" si="116"/>
        <v>1.2000000000000002</v>
      </c>
      <c r="S598" s="44" t="str">
        <f t="shared" si="117"/>
        <v>GROWTH</v>
      </c>
      <c r="T598" s="43">
        <v>25</v>
      </c>
      <c r="U598" s="46" t="str">
        <f t="shared" si="118"/>
        <v>jAN</v>
      </c>
      <c r="V598" s="42">
        <v>25</v>
      </c>
      <c r="W598" s="47">
        <f t="shared" si="119"/>
        <v>30</v>
      </c>
      <c r="X598" s="48">
        <f t="shared" si="120"/>
        <v>1.2000000000000002</v>
      </c>
      <c r="Y598" s="47" t="str">
        <f t="shared" si="121"/>
        <v>GROWTH</v>
      </c>
      <c r="Z598" s="138">
        <v>0</v>
      </c>
      <c r="AA598" s="133"/>
      <c r="AB598" s="133" t="s">
        <v>1245</v>
      </c>
      <c r="AC598" s="27"/>
    </row>
    <row r="599" spans="1:29" s="139" customFormat="1" ht="13.8">
      <c r="A599" s="133" t="s">
        <v>1245</v>
      </c>
      <c r="B599" s="134" t="s">
        <v>46</v>
      </c>
      <c r="C599" s="135" t="s">
        <v>1679</v>
      </c>
      <c r="D599" s="135">
        <v>1000000506</v>
      </c>
      <c r="E599" s="136" t="s">
        <v>1680</v>
      </c>
      <c r="F599" s="137">
        <v>42980</v>
      </c>
      <c r="G599" s="40" t="str">
        <f t="shared" si="110"/>
        <v>Targeted Dealer</v>
      </c>
      <c r="H599" s="40"/>
      <c r="I599" s="41">
        <v>2000</v>
      </c>
      <c r="J599" s="41">
        <f t="shared" si="111"/>
        <v>2000</v>
      </c>
      <c r="K599" s="43">
        <v>1840</v>
      </c>
      <c r="L599" s="43">
        <f t="shared" si="112"/>
        <v>160</v>
      </c>
      <c r="M599" s="43">
        <f t="shared" si="113"/>
        <v>92</v>
      </c>
      <c r="N599" s="42">
        <v>2050</v>
      </c>
      <c r="O599" s="45" t="str">
        <f t="shared" si="114"/>
        <v>DEC</v>
      </c>
      <c r="P599" s="42">
        <v>2050</v>
      </c>
      <c r="Q599" s="44">
        <f t="shared" si="115"/>
        <v>-210</v>
      </c>
      <c r="R599" s="45">
        <f t="shared" si="116"/>
        <v>-0.10243902439024388</v>
      </c>
      <c r="S599" s="44" t="str">
        <f t="shared" si="117"/>
        <v>DEGROWTH</v>
      </c>
      <c r="T599" s="43">
        <v>1820.5</v>
      </c>
      <c r="U599" s="46" t="str">
        <f t="shared" si="118"/>
        <v>jAN</v>
      </c>
      <c r="V599" s="42">
        <v>1820.5</v>
      </c>
      <c r="W599" s="47">
        <f t="shared" si="119"/>
        <v>19.5</v>
      </c>
      <c r="X599" s="48">
        <f t="shared" si="120"/>
        <v>1.0711343037627108E-2</v>
      </c>
      <c r="Y599" s="47" t="str">
        <f t="shared" si="121"/>
        <v>GROWTH</v>
      </c>
      <c r="Z599" s="138">
        <v>0</v>
      </c>
      <c r="AA599" s="133"/>
      <c r="AB599" s="133" t="s">
        <v>1245</v>
      </c>
      <c r="AC599" s="27"/>
    </row>
    <row r="600" spans="1:29" s="139" customFormat="1" ht="13.8">
      <c r="A600" s="133" t="s">
        <v>1245</v>
      </c>
      <c r="B600" s="134" t="s">
        <v>46</v>
      </c>
      <c r="C600" s="135" t="s">
        <v>1681</v>
      </c>
      <c r="D600" s="135">
        <v>1000000525</v>
      </c>
      <c r="E600" s="136" t="s">
        <v>1682</v>
      </c>
      <c r="F600" s="137">
        <v>43109</v>
      </c>
      <c r="G600" s="40" t="str">
        <f t="shared" si="110"/>
        <v>-</v>
      </c>
      <c r="H600" s="40"/>
      <c r="I600" s="41">
        <v>0</v>
      </c>
      <c r="J600" s="41">
        <f t="shared" si="111"/>
        <v>0</v>
      </c>
      <c r="K600" s="43">
        <v>25</v>
      </c>
      <c r="L600" s="43">
        <f t="shared" si="112"/>
        <v>-25</v>
      </c>
      <c r="M600" s="43" t="str">
        <f t="shared" si="113"/>
        <v>-</v>
      </c>
      <c r="N600" s="42">
        <v>0</v>
      </c>
      <c r="O600" s="45" t="str">
        <f t="shared" si="114"/>
        <v>DEC</v>
      </c>
      <c r="P600" s="42">
        <v>0</v>
      </c>
      <c r="Q600" s="44">
        <f t="shared" si="115"/>
        <v>25</v>
      </c>
      <c r="R600" s="45" t="str">
        <f t="shared" si="116"/>
        <v xml:space="preserve"> </v>
      </c>
      <c r="S600" s="44" t="b">
        <f t="shared" si="117"/>
        <v>0</v>
      </c>
      <c r="T600" s="43">
        <v>50</v>
      </c>
      <c r="U600" s="46" t="str">
        <f t="shared" si="118"/>
        <v>jAN</v>
      </c>
      <c r="V600" s="42">
        <v>50</v>
      </c>
      <c r="W600" s="47">
        <f t="shared" si="119"/>
        <v>-25</v>
      </c>
      <c r="X600" s="48">
        <f t="shared" si="120"/>
        <v>-0.5</v>
      </c>
      <c r="Y600" s="47" t="str">
        <f t="shared" si="121"/>
        <v>DEGROWTH</v>
      </c>
      <c r="Z600" s="138">
        <v>1</v>
      </c>
      <c r="AA600" s="133"/>
      <c r="AB600" s="133" t="s">
        <v>1245</v>
      </c>
      <c r="AC600" s="27"/>
    </row>
    <row r="601" spans="1:29" s="139" customFormat="1" ht="13.8">
      <c r="A601" s="133" t="s">
        <v>1245</v>
      </c>
      <c r="B601" s="134" t="s">
        <v>46</v>
      </c>
      <c r="C601" s="135" t="s">
        <v>1683</v>
      </c>
      <c r="D601" s="135">
        <v>1000000502</v>
      </c>
      <c r="E601" s="136" t="s">
        <v>1684</v>
      </c>
      <c r="F601" s="137">
        <v>43117</v>
      </c>
      <c r="G601" s="40" t="str">
        <f t="shared" si="110"/>
        <v>Targeted Dealer</v>
      </c>
      <c r="H601" s="40"/>
      <c r="I601" s="41">
        <v>100</v>
      </c>
      <c r="J601" s="41">
        <f t="shared" si="111"/>
        <v>100</v>
      </c>
      <c r="K601" s="43">
        <v>40</v>
      </c>
      <c r="L601" s="43">
        <f t="shared" si="112"/>
        <v>60</v>
      </c>
      <c r="M601" s="43">
        <f t="shared" si="113"/>
        <v>40</v>
      </c>
      <c r="N601" s="42">
        <v>28</v>
      </c>
      <c r="O601" s="45" t="str">
        <f t="shared" si="114"/>
        <v>DEC</v>
      </c>
      <c r="P601" s="42">
        <v>28</v>
      </c>
      <c r="Q601" s="44">
        <f t="shared" si="115"/>
        <v>12</v>
      </c>
      <c r="R601" s="45">
        <f t="shared" si="116"/>
        <v>0.4285714285714286</v>
      </c>
      <c r="S601" s="44" t="str">
        <f t="shared" si="117"/>
        <v>GROWTH</v>
      </c>
      <c r="T601" s="43">
        <v>188</v>
      </c>
      <c r="U601" s="46" t="str">
        <f t="shared" si="118"/>
        <v>jAN</v>
      </c>
      <c r="V601" s="42">
        <v>188</v>
      </c>
      <c r="W601" s="47">
        <f t="shared" si="119"/>
        <v>-148</v>
      </c>
      <c r="X601" s="48">
        <f t="shared" si="120"/>
        <v>-0.78723404255319152</v>
      </c>
      <c r="Y601" s="47" t="str">
        <f t="shared" si="121"/>
        <v>DEGROWTH</v>
      </c>
      <c r="Z601" s="138">
        <v>0</v>
      </c>
      <c r="AA601" s="133"/>
      <c r="AB601" s="133" t="s">
        <v>1245</v>
      </c>
      <c r="AC601" s="27"/>
    </row>
    <row r="602" spans="1:29" s="139" customFormat="1" ht="13.8">
      <c r="A602" s="133" t="s">
        <v>1245</v>
      </c>
      <c r="B602" s="134" t="s">
        <v>46</v>
      </c>
      <c r="C602" s="135" t="s">
        <v>1685</v>
      </c>
      <c r="D602" s="135">
        <v>1000000521</v>
      </c>
      <c r="E602" s="136" t="s">
        <v>1686</v>
      </c>
      <c r="F602" s="137">
        <v>43193</v>
      </c>
      <c r="G602" s="40" t="str">
        <f t="shared" si="110"/>
        <v>Targeted Dealer</v>
      </c>
      <c r="H602" s="40"/>
      <c r="I602" s="41">
        <v>950</v>
      </c>
      <c r="J602" s="41">
        <f t="shared" si="111"/>
        <v>950</v>
      </c>
      <c r="K602" s="43">
        <v>956</v>
      </c>
      <c r="L602" s="43">
        <f t="shared" si="112"/>
        <v>-6</v>
      </c>
      <c r="M602" s="43">
        <f t="shared" si="113"/>
        <v>100.63157894736842</v>
      </c>
      <c r="N602" s="42">
        <v>792</v>
      </c>
      <c r="O602" s="45" t="str">
        <f t="shared" si="114"/>
        <v>DEC</v>
      </c>
      <c r="P602" s="42">
        <v>792</v>
      </c>
      <c r="Q602" s="44">
        <f t="shared" si="115"/>
        <v>164</v>
      </c>
      <c r="R602" s="45">
        <f t="shared" si="116"/>
        <v>0.20707070707070696</v>
      </c>
      <c r="S602" s="44" t="str">
        <f t="shared" si="117"/>
        <v>GROWTH</v>
      </c>
      <c r="T602" s="43">
        <v>940</v>
      </c>
      <c r="U602" s="46" t="str">
        <f t="shared" si="118"/>
        <v>jAN</v>
      </c>
      <c r="V602" s="42">
        <v>940</v>
      </c>
      <c r="W602" s="47">
        <f t="shared" si="119"/>
        <v>16</v>
      </c>
      <c r="X602" s="48">
        <f t="shared" si="120"/>
        <v>1.7021276595744705E-2</v>
      </c>
      <c r="Y602" s="47" t="str">
        <f t="shared" si="121"/>
        <v>GROWTH</v>
      </c>
      <c r="Z602" s="138">
        <v>0</v>
      </c>
      <c r="AA602" s="133"/>
      <c r="AB602" s="133" t="s">
        <v>1245</v>
      </c>
      <c r="AC602" s="27"/>
    </row>
    <row r="603" spans="1:29" s="139" customFormat="1" ht="13.8">
      <c r="A603" s="133" t="s">
        <v>1245</v>
      </c>
      <c r="B603" s="134" t="s">
        <v>46</v>
      </c>
      <c r="C603" s="135" t="s">
        <v>1687</v>
      </c>
      <c r="D603" s="135">
        <v>1000000524</v>
      </c>
      <c r="E603" s="136" t="s">
        <v>1688</v>
      </c>
      <c r="F603" s="137">
        <v>43230</v>
      </c>
      <c r="G603" s="40" t="str">
        <f t="shared" si="110"/>
        <v>Targeted Dealer</v>
      </c>
      <c r="H603" s="40"/>
      <c r="I603" s="41">
        <v>1000</v>
      </c>
      <c r="J603" s="41">
        <f t="shared" si="111"/>
        <v>1000</v>
      </c>
      <c r="K603" s="43">
        <v>810</v>
      </c>
      <c r="L603" s="43">
        <f t="shared" si="112"/>
        <v>190</v>
      </c>
      <c r="M603" s="43">
        <f t="shared" si="113"/>
        <v>81</v>
      </c>
      <c r="N603" s="42">
        <v>675</v>
      </c>
      <c r="O603" s="45" t="str">
        <f t="shared" si="114"/>
        <v>DEC</v>
      </c>
      <c r="P603" s="42">
        <v>675</v>
      </c>
      <c r="Q603" s="44">
        <f t="shared" si="115"/>
        <v>135</v>
      </c>
      <c r="R603" s="45">
        <f t="shared" si="116"/>
        <v>0.19999999999999996</v>
      </c>
      <c r="S603" s="44" t="str">
        <f t="shared" si="117"/>
        <v>GROWTH</v>
      </c>
      <c r="T603" s="43">
        <v>1055</v>
      </c>
      <c r="U603" s="46" t="str">
        <f t="shared" si="118"/>
        <v>jAN</v>
      </c>
      <c r="V603" s="42">
        <v>1055</v>
      </c>
      <c r="W603" s="47">
        <f t="shared" si="119"/>
        <v>-245</v>
      </c>
      <c r="X603" s="48">
        <f t="shared" si="120"/>
        <v>-0.23222748815165872</v>
      </c>
      <c r="Y603" s="47" t="str">
        <f t="shared" si="121"/>
        <v>DEGROWTH</v>
      </c>
      <c r="Z603" s="138">
        <v>0</v>
      </c>
      <c r="AA603" s="133"/>
      <c r="AB603" s="133" t="s">
        <v>1245</v>
      </c>
      <c r="AC603" s="27"/>
    </row>
    <row r="604" spans="1:29" s="139" customFormat="1" ht="13.8">
      <c r="A604" s="133" t="s">
        <v>1245</v>
      </c>
      <c r="B604" s="134" t="s">
        <v>3922</v>
      </c>
      <c r="C604" s="135" t="s">
        <v>1689</v>
      </c>
      <c r="D604" s="135">
        <v>1000000484</v>
      </c>
      <c r="E604" s="136" t="s">
        <v>1690</v>
      </c>
      <c r="F604" s="137">
        <v>43255</v>
      </c>
      <c r="G604" s="40" t="str">
        <f t="shared" si="110"/>
        <v>Targeted Dealer</v>
      </c>
      <c r="H604" s="40"/>
      <c r="I604" s="41">
        <v>450</v>
      </c>
      <c r="J604" s="41">
        <f t="shared" si="111"/>
        <v>450</v>
      </c>
      <c r="K604" s="43">
        <v>209</v>
      </c>
      <c r="L604" s="43">
        <f t="shared" si="112"/>
        <v>241</v>
      </c>
      <c r="M604" s="43">
        <f t="shared" si="113"/>
        <v>46.444444444444443</v>
      </c>
      <c r="N604" s="42">
        <v>448</v>
      </c>
      <c r="O604" s="45" t="str">
        <f t="shared" si="114"/>
        <v>DEC</v>
      </c>
      <c r="P604" s="42">
        <v>448</v>
      </c>
      <c r="Q604" s="44">
        <f t="shared" si="115"/>
        <v>-239</v>
      </c>
      <c r="R604" s="45">
        <f t="shared" si="116"/>
        <v>-0.53348214285714279</v>
      </c>
      <c r="S604" s="44" t="str">
        <f t="shared" si="117"/>
        <v>DEGROWTH</v>
      </c>
      <c r="T604" s="43">
        <v>0</v>
      </c>
      <c r="U604" s="46" t="str">
        <f t="shared" si="118"/>
        <v>jAN</v>
      </c>
      <c r="V604" s="42">
        <v>0</v>
      </c>
      <c r="W604" s="47">
        <f t="shared" si="119"/>
        <v>209</v>
      </c>
      <c r="X604" s="48">
        <f t="shared" si="120"/>
        <v>0</v>
      </c>
      <c r="Y604" s="47" t="b">
        <f t="shared" si="121"/>
        <v>0</v>
      </c>
      <c r="Z604" s="138">
        <v>0</v>
      </c>
      <c r="AA604" s="133"/>
      <c r="AB604" s="133" t="s">
        <v>1245</v>
      </c>
      <c r="AC604" s="27"/>
    </row>
    <row r="605" spans="1:29" s="139" customFormat="1" ht="13.8">
      <c r="A605" s="133" t="s">
        <v>1245</v>
      </c>
      <c r="B605" s="134" t="s">
        <v>46</v>
      </c>
      <c r="C605" s="135" t="s">
        <v>1691</v>
      </c>
      <c r="D605" s="135">
        <v>1000000489</v>
      </c>
      <c r="E605" s="136" t="s">
        <v>1692</v>
      </c>
      <c r="F605" s="137">
        <v>43351</v>
      </c>
      <c r="G605" s="40" t="str">
        <f t="shared" si="110"/>
        <v>-</v>
      </c>
      <c r="H605" s="40"/>
      <c r="I605" s="41">
        <v>0</v>
      </c>
      <c r="J605" s="41">
        <f t="shared" si="111"/>
        <v>0</v>
      </c>
      <c r="K605" s="43">
        <v>0</v>
      </c>
      <c r="L605" s="43">
        <f t="shared" si="112"/>
        <v>0</v>
      </c>
      <c r="M605" s="43" t="str">
        <f t="shared" si="113"/>
        <v>-</v>
      </c>
      <c r="N605" s="42">
        <v>0</v>
      </c>
      <c r="O605" s="45" t="str">
        <f t="shared" si="114"/>
        <v>DEC</v>
      </c>
      <c r="P605" s="42">
        <v>0</v>
      </c>
      <c r="Q605" s="44">
        <f t="shared" si="115"/>
        <v>0</v>
      </c>
      <c r="R605" s="45" t="str">
        <f t="shared" si="116"/>
        <v xml:space="preserve"> </v>
      </c>
      <c r="S605" s="44" t="b">
        <f t="shared" si="117"/>
        <v>0</v>
      </c>
      <c r="T605" s="43">
        <v>25</v>
      </c>
      <c r="U605" s="46" t="str">
        <f t="shared" si="118"/>
        <v>jAN</v>
      </c>
      <c r="V605" s="42">
        <v>25</v>
      </c>
      <c r="W605" s="47">
        <f t="shared" si="119"/>
        <v>-25</v>
      </c>
      <c r="X605" s="48">
        <f t="shared" si="120"/>
        <v>-1</v>
      </c>
      <c r="Y605" s="47" t="str">
        <f t="shared" si="121"/>
        <v>DEGROWTH</v>
      </c>
      <c r="Z605" s="138">
        <v>1</v>
      </c>
      <c r="AA605" s="133"/>
      <c r="AB605" s="133" t="s">
        <v>1245</v>
      </c>
      <c r="AC605" s="27"/>
    </row>
    <row r="606" spans="1:29" s="139" customFormat="1" ht="13.8">
      <c r="A606" s="133" t="s">
        <v>1245</v>
      </c>
      <c r="B606" s="134" t="s">
        <v>3922</v>
      </c>
      <c r="C606" s="135" t="s">
        <v>1695</v>
      </c>
      <c r="D606" s="135">
        <v>1000000483</v>
      </c>
      <c r="E606" s="136" t="s">
        <v>1696</v>
      </c>
      <c r="F606" s="137">
        <v>43467</v>
      </c>
      <c r="G606" s="40" t="str">
        <f t="shared" si="110"/>
        <v>Targeted Dealer</v>
      </c>
      <c r="H606" s="40"/>
      <c r="I606" s="41">
        <v>750</v>
      </c>
      <c r="J606" s="41">
        <f t="shared" si="111"/>
        <v>750</v>
      </c>
      <c r="K606" s="43">
        <v>625</v>
      </c>
      <c r="L606" s="43">
        <f t="shared" si="112"/>
        <v>125</v>
      </c>
      <c r="M606" s="43">
        <f t="shared" si="113"/>
        <v>83.333333333333329</v>
      </c>
      <c r="N606" s="42">
        <v>777</v>
      </c>
      <c r="O606" s="45" t="str">
        <f t="shared" si="114"/>
        <v>DEC</v>
      </c>
      <c r="P606" s="42">
        <v>777</v>
      </c>
      <c r="Q606" s="44">
        <f t="shared" si="115"/>
        <v>-152</v>
      </c>
      <c r="R606" s="45">
        <f t="shared" si="116"/>
        <v>-0.19562419562419564</v>
      </c>
      <c r="S606" s="44" t="str">
        <f t="shared" si="117"/>
        <v>DEGROWTH</v>
      </c>
      <c r="T606" s="43">
        <v>0</v>
      </c>
      <c r="U606" s="46" t="str">
        <f t="shared" si="118"/>
        <v>jAN</v>
      </c>
      <c r="V606" s="42">
        <v>0</v>
      </c>
      <c r="W606" s="47">
        <f t="shared" si="119"/>
        <v>625</v>
      </c>
      <c r="X606" s="48">
        <f t="shared" si="120"/>
        <v>0</v>
      </c>
      <c r="Y606" s="47" t="b">
        <f t="shared" si="121"/>
        <v>0</v>
      </c>
      <c r="Z606" s="138">
        <v>0</v>
      </c>
      <c r="AA606" s="133"/>
      <c r="AB606" s="133" t="s">
        <v>1245</v>
      </c>
      <c r="AC606" s="27"/>
    </row>
    <row r="607" spans="1:29" s="139" customFormat="1" ht="13.8">
      <c r="A607" s="133" t="s">
        <v>1245</v>
      </c>
      <c r="B607" s="134" t="s">
        <v>46</v>
      </c>
      <c r="C607" s="135" t="s">
        <v>1699</v>
      </c>
      <c r="D607" s="135">
        <v>1000000948</v>
      </c>
      <c r="E607" s="136" t="s">
        <v>1700</v>
      </c>
      <c r="F607" s="137">
        <v>43556</v>
      </c>
      <c r="G607" s="40" t="str">
        <f t="shared" si="110"/>
        <v>Targeted Dealer</v>
      </c>
      <c r="H607" s="40"/>
      <c r="I607" s="41">
        <v>1650</v>
      </c>
      <c r="J607" s="41">
        <f t="shared" si="111"/>
        <v>1650</v>
      </c>
      <c r="K607" s="43">
        <v>1689.5</v>
      </c>
      <c r="L607" s="43">
        <f t="shared" si="112"/>
        <v>-39.5</v>
      </c>
      <c r="M607" s="43">
        <f t="shared" si="113"/>
        <v>102.39393939393939</v>
      </c>
      <c r="N607" s="42">
        <v>1532.5</v>
      </c>
      <c r="O607" s="45" t="str">
        <f t="shared" si="114"/>
        <v>DEC</v>
      </c>
      <c r="P607" s="42">
        <v>1532.5</v>
      </c>
      <c r="Q607" s="44">
        <f t="shared" si="115"/>
        <v>157</v>
      </c>
      <c r="R607" s="45">
        <f t="shared" si="116"/>
        <v>0.10244698205546499</v>
      </c>
      <c r="S607" s="44" t="str">
        <f t="shared" si="117"/>
        <v>GROWTH</v>
      </c>
      <c r="T607" s="43">
        <v>1599.5</v>
      </c>
      <c r="U607" s="46" t="str">
        <f t="shared" si="118"/>
        <v>jAN</v>
      </c>
      <c r="V607" s="42">
        <v>1599.5</v>
      </c>
      <c r="W607" s="47">
        <f t="shared" si="119"/>
        <v>90</v>
      </c>
      <c r="X607" s="48">
        <f t="shared" si="120"/>
        <v>5.6267583619881156E-2</v>
      </c>
      <c r="Y607" s="47" t="str">
        <f t="shared" si="121"/>
        <v>GROWTH</v>
      </c>
      <c r="Z607" s="138">
        <v>0</v>
      </c>
      <c r="AA607" s="133"/>
      <c r="AB607" s="133" t="s">
        <v>1245</v>
      </c>
      <c r="AC607" s="27"/>
    </row>
    <row r="608" spans="1:29" s="139" customFormat="1" ht="13.8">
      <c r="A608" s="133" t="s">
        <v>1245</v>
      </c>
      <c r="B608" s="134" t="s">
        <v>46</v>
      </c>
      <c r="C608" s="135" t="s">
        <v>1701</v>
      </c>
      <c r="D608" s="135">
        <v>1000000942</v>
      </c>
      <c r="E608" s="136" t="s">
        <v>1702</v>
      </c>
      <c r="F608" s="137">
        <v>43606</v>
      </c>
      <c r="G608" s="40" t="str">
        <f t="shared" si="110"/>
        <v>Targeted Dealer</v>
      </c>
      <c r="H608" s="40"/>
      <c r="I608" s="41">
        <v>100</v>
      </c>
      <c r="J608" s="41">
        <f t="shared" si="111"/>
        <v>100</v>
      </c>
      <c r="K608" s="43">
        <v>50</v>
      </c>
      <c r="L608" s="43">
        <f t="shared" si="112"/>
        <v>50</v>
      </c>
      <c r="M608" s="43">
        <f t="shared" si="113"/>
        <v>50</v>
      </c>
      <c r="N608" s="42">
        <v>50</v>
      </c>
      <c r="O608" s="45" t="str">
        <f t="shared" si="114"/>
        <v>DEC</v>
      </c>
      <c r="P608" s="42">
        <v>50</v>
      </c>
      <c r="Q608" s="44">
        <f t="shared" si="115"/>
        <v>0</v>
      </c>
      <c r="R608" s="45">
        <f t="shared" si="116"/>
        <v>0</v>
      </c>
      <c r="S608" s="44" t="str">
        <f t="shared" si="117"/>
        <v>GROWTH</v>
      </c>
      <c r="T608" s="43">
        <v>100</v>
      </c>
      <c r="U608" s="46" t="str">
        <f t="shared" si="118"/>
        <v>jAN</v>
      </c>
      <c r="V608" s="42">
        <v>100</v>
      </c>
      <c r="W608" s="47">
        <f t="shared" si="119"/>
        <v>-50</v>
      </c>
      <c r="X608" s="48">
        <f t="shared" si="120"/>
        <v>-0.5</v>
      </c>
      <c r="Y608" s="47" t="str">
        <f t="shared" si="121"/>
        <v>DEGROWTH</v>
      </c>
      <c r="Z608" s="138">
        <v>0</v>
      </c>
      <c r="AA608" s="133"/>
      <c r="AB608" s="133" t="s">
        <v>1245</v>
      </c>
      <c r="AC608" s="27"/>
    </row>
    <row r="609" spans="1:29" s="139" customFormat="1" ht="13.8">
      <c r="A609" s="133" t="s">
        <v>1245</v>
      </c>
      <c r="B609" s="134" t="s">
        <v>46</v>
      </c>
      <c r="C609" s="135" t="s">
        <v>1705</v>
      </c>
      <c r="D609" s="135">
        <v>1000000935</v>
      </c>
      <c r="E609" s="136" t="s">
        <v>1706</v>
      </c>
      <c r="F609" s="137">
        <v>43715</v>
      </c>
      <c r="G609" s="40" t="str">
        <f t="shared" si="110"/>
        <v>Targeted Dealer</v>
      </c>
      <c r="H609" s="40"/>
      <c r="I609" s="41">
        <v>25</v>
      </c>
      <c r="J609" s="41">
        <f t="shared" si="111"/>
        <v>25</v>
      </c>
      <c r="K609" s="43">
        <v>25</v>
      </c>
      <c r="L609" s="43">
        <f t="shared" si="112"/>
        <v>0</v>
      </c>
      <c r="M609" s="43">
        <f t="shared" si="113"/>
        <v>100</v>
      </c>
      <c r="N609" s="42">
        <v>25</v>
      </c>
      <c r="O609" s="45" t="str">
        <f t="shared" si="114"/>
        <v>DEC</v>
      </c>
      <c r="P609" s="42">
        <v>25</v>
      </c>
      <c r="Q609" s="44">
        <f t="shared" si="115"/>
        <v>0</v>
      </c>
      <c r="R609" s="45">
        <f t="shared" si="116"/>
        <v>0</v>
      </c>
      <c r="S609" s="44" t="str">
        <f t="shared" si="117"/>
        <v>GROWTH</v>
      </c>
      <c r="T609" s="43">
        <v>25</v>
      </c>
      <c r="U609" s="46" t="str">
        <f t="shared" si="118"/>
        <v>jAN</v>
      </c>
      <c r="V609" s="42">
        <v>25</v>
      </c>
      <c r="W609" s="47">
        <f t="shared" si="119"/>
        <v>0</v>
      </c>
      <c r="X609" s="48">
        <f t="shared" si="120"/>
        <v>0</v>
      </c>
      <c r="Y609" s="47" t="str">
        <f t="shared" si="121"/>
        <v>GROWTH</v>
      </c>
      <c r="Z609" s="138">
        <v>0</v>
      </c>
      <c r="AA609" s="133"/>
      <c r="AB609" s="133" t="s">
        <v>1245</v>
      </c>
      <c r="AC609" s="27"/>
    </row>
    <row r="610" spans="1:29" s="139" customFormat="1" ht="13.8">
      <c r="A610" s="133" t="s">
        <v>1245</v>
      </c>
      <c r="B610" s="134" t="s">
        <v>3922</v>
      </c>
      <c r="C610" s="135" t="s">
        <v>1707</v>
      </c>
      <c r="D610" s="135">
        <v>1000000953</v>
      </c>
      <c r="E610" s="136" t="s">
        <v>1708</v>
      </c>
      <c r="F610" s="137">
        <v>43715</v>
      </c>
      <c r="G610" s="40" t="str">
        <f t="shared" si="110"/>
        <v>Targeted Dealer</v>
      </c>
      <c r="H610" s="40"/>
      <c r="I610" s="41">
        <v>840</v>
      </c>
      <c r="J610" s="41">
        <f t="shared" si="111"/>
        <v>840</v>
      </c>
      <c r="K610" s="43">
        <v>795.5</v>
      </c>
      <c r="L610" s="43">
        <f t="shared" si="112"/>
        <v>44.5</v>
      </c>
      <c r="M610" s="43">
        <f t="shared" si="113"/>
        <v>94.702380952380949</v>
      </c>
      <c r="N610" s="42">
        <v>706.5</v>
      </c>
      <c r="O610" s="45" t="str">
        <f t="shared" si="114"/>
        <v>DEC</v>
      </c>
      <c r="P610" s="42">
        <v>706.5</v>
      </c>
      <c r="Q610" s="44">
        <f t="shared" si="115"/>
        <v>89</v>
      </c>
      <c r="R610" s="45">
        <f t="shared" si="116"/>
        <v>0.12597310686482666</v>
      </c>
      <c r="S610" s="44" t="str">
        <f t="shared" si="117"/>
        <v>GROWTH</v>
      </c>
      <c r="T610" s="43">
        <v>0</v>
      </c>
      <c r="U610" s="46" t="str">
        <f t="shared" si="118"/>
        <v>jAN</v>
      </c>
      <c r="V610" s="42">
        <v>0</v>
      </c>
      <c r="W610" s="47">
        <f t="shared" si="119"/>
        <v>795.5</v>
      </c>
      <c r="X610" s="48">
        <f t="shared" si="120"/>
        <v>0</v>
      </c>
      <c r="Y610" s="47" t="b">
        <f t="shared" si="121"/>
        <v>0</v>
      </c>
      <c r="Z610" s="138">
        <v>0</v>
      </c>
      <c r="AA610" s="133"/>
      <c r="AB610" s="133" t="s">
        <v>1245</v>
      </c>
      <c r="AC610" s="27"/>
    </row>
    <row r="611" spans="1:29" s="139" customFormat="1" ht="13.8">
      <c r="A611" s="133" t="s">
        <v>1245</v>
      </c>
      <c r="B611" s="134" t="s">
        <v>3922</v>
      </c>
      <c r="C611" s="135" t="s">
        <v>1709</v>
      </c>
      <c r="D611" s="135">
        <v>1000000943</v>
      </c>
      <c r="E611" s="136" t="s">
        <v>1710</v>
      </c>
      <c r="F611" s="137">
        <v>43717</v>
      </c>
      <c r="G611" s="40" t="str">
        <f t="shared" si="110"/>
        <v>Targeted Dealer</v>
      </c>
      <c r="H611" s="40"/>
      <c r="I611" s="41">
        <v>23</v>
      </c>
      <c r="J611" s="41">
        <f t="shared" si="111"/>
        <v>23</v>
      </c>
      <c r="K611" s="43">
        <v>0</v>
      </c>
      <c r="L611" s="43">
        <f t="shared" si="112"/>
        <v>23</v>
      </c>
      <c r="M611" s="43">
        <f t="shared" si="113"/>
        <v>0</v>
      </c>
      <c r="N611" s="42">
        <v>26.5</v>
      </c>
      <c r="O611" s="45" t="str">
        <f t="shared" si="114"/>
        <v>DEC</v>
      </c>
      <c r="P611" s="42">
        <v>26.5</v>
      </c>
      <c r="Q611" s="44">
        <f t="shared" si="115"/>
        <v>-26.5</v>
      </c>
      <c r="R611" s="45">
        <f t="shared" si="116"/>
        <v>-1</v>
      </c>
      <c r="S611" s="44" t="str">
        <f t="shared" si="117"/>
        <v>DEGROWTH</v>
      </c>
      <c r="T611" s="43">
        <v>0</v>
      </c>
      <c r="U611" s="46" t="str">
        <f t="shared" si="118"/>
        <v>jAN</v>
      </c>
      <c r="V611" s="42">
        <v>0</v>
      </c>
      <c r="W611" s="47">
        <f t="shared" si="119"/>
        <v>0</v>
      </c>
      <c r="X611" s="48">
        <f t="shared" si="120"/>
        <v>0</v>
      </c>
      <c r="Y611" s="47" t="b">
        <f t="shared" si="121"/>
        <v>0</v>
      </c>
      <c r="Z611" s="138">
        <v>0</v>
      </c>
      <c r="AA611" s="133"/>
      <c r="AB611" s="133" t="s">
        <v>1245</v>
      </c>
      <c r="AC611" s="27"/>
    </row>
    <row r="612" spans="1:29" s="139" customFormat="1" ht="13.8">
      <c r="A612" s="133" t="s">
        <v>1245</v>
      </c>
      <c r="B612" s="134" t="s">
        <v>46</v>
      </c>
      <c r="C612" s="135" t="s">
        <v>1711</v>
      </c>
      <c r="D612" s="135">
        <v>1000000946</v>
      </c>
      <c r="E612" s="136" t="s">
        <v>1712</v>
      </c>
      <c r="F612" s="137">
        <v>43755</v>
      </c>
      <c r="G612" s="40" t="str">
        <f t="shared" si="110"/>
        <v>Targeted Dealer</v>
      </c>
      <c r="H612" s="40"/>
      <c r="I612" s="41">
        <v>25</v>
      </c>
      <c r="J612" s="41">
        <f t="shared" si="111"/>
        <v>25</v>
      </c>
      <c r="K612" s="43">
        <v>50</v>
      </c>
      <c r="L612" s="43">
        <f t="shared" si="112"/>
        <v>-25</v>
      </c>
      <c r="M612" s="43">
        <f t="shared" si="113"/>
        <v>200</v>
      </c>
      <c r="N612" s="42">
        <v>30</v>
      </c>
      <c r="O612" s="45" t="str">
        <f t="shared" si="114"/>
        <v>DEC</v>
      </c>
      <c r="P612" s="42">
        <v>30</v>
      </c>
      <c r="Q612" s="44">
        <f t="shared" si="115"/>
        <v>20</v>
      </c>
      <c r="R612" s="45">
        <f t="shared" si="116"/>
        <v>0.66666666666666674</v>
      </c>
      <c r="S612" s="44" t="str">
        <f t="shared" si="117"/>
        <v>GROWTH</v>
      </c>
      <c r="T612" s="43">
        <v>25</v>
      </c>
      <c r="U612" s="46" t="str">
        <f t="shared" si="118"/>
        <v>jAN</v>
      </c>
      <c r="V612" s="42">
        <v>25</v>
      </c>
      <c r="W612" s="47">
        <f t="shared" si="119"/>
        <v>25</v>
      </c>
      <c r="X612" s="48">
        <f t="shared" si="120"/>
        <v>1</v>
      </c>
      <c r="Y612" s="47" t="str">
        <f t="shared" si="121"/>
        <v>GROWTH</v>
      </c>
      <c r="Z612" s="138">
        <v>0</v>
      </c>
      <c r="AA612" s="133"/>
      <c r="AB612" s="133" t="s">
        <v>1245</v>
      </c>
      <c r="AC612" s="27"/>
    </row>
    <row r="613" spans="1:29" s="139" customFormat="1" ht="13.8">
      <c r="A613" s="133" t="s">
        <v>1245</v>
      </c>
      <c r="B613" s="134" t="s">
        <v>3922</v>
      </c>
      <c r="C613" s="135" t="s">
        <v>1713</v>
      </c>
      <c r="D613" s="135">
        <v>1000000940</v>
      </c>
      <c r="E613" s="136" t="s">
        <v>1714</v>
      </c>
      <c r="F613" s="137">
        <v>43777</v>
      </c>
      <c r="G613" s="40" t="str">
        <f t="shared" si="110"/>
        <v>Targeted Dealer</v>
      </c>
      <c r="H613" s="40"/>
      <c r="I613" s="41">
        <v>950</v>
      </c>
      <c r="J613" s="41">
        <f t="shared" si="111"/>
        <v>950</v>
      </c>
      <c r="K613" s="43">
        <v>484</v>
      </c>
      <c r="L613" s="43">
        <f t="shared" si="112"/>
        <v>466</v>
      </c>
      <c r="M613" s="43">
        <f t="shared" si="113"/>
        <v>50.94736842105263</v>
      </c>
      <c r="N613" s="42">
        <v>555</v>
      </c>
      <c r="O613" s="45" t="str">
        <f t="shared" si="114"/>
        <v>DEC</v>
      </c>
      <c r="P613" s="42">
        <v>555</v>
      </c>
      <c r="Q613" s="44">
        <f t="shared" si="115"/>
        <v>-71</v>
      </c>
      <c r="R613" s="45">
        <f t="shared" si="116"/>
        <v>-0.12792792792792795</v>
      </c>
      <c r="S613" s="44" t="str">
        <f t="shared" si="117"/>
        <v>DEGROWTH</v>
      </c>
      <c r="T613" s="43">
        <v>0</v>
      </c>
      <c r="U613" s="46" t="str">
        <f t="shared" si="118"/>
        <v>jAN</v>
      </c>
      <c r="V613" s="42">
        <v>0</v>
      </c>
      <c r="W613" s="47">
        <f t="shared" si="119"/>
        <v>484</v>
      </c>
      <c r="X613" s="48">
        <f t="shared" si="120"/>
        <v>0</v>
      </c>
      <c r="Y613" s="47" t="b">
        <f t="shared" si="121"/>
        <v>0</v>
      </c>
      <c r="Z613" s="138">
        <v>0</v>
      </c>
      <c r="AA613" s="133"/>
      <c r="AB613" s="133" t="s">
        <v>1245</v>
      </c>
      <c r="AC613" s="27"/>
    </row>
    <row r="614" spans="1:29" s="139" customFormat="1" ht="13.8">
      <c r="A614" s="133" t="s">
        <v>1245</v>
      </c>
      <c r="B614" s="134" t="s">
        <v>3922</v>
      </c>
      <c r="C614" s="135" t="s">
        <v>1721</v>
      </c>
      <c r="D614" s="135">
        <v>1000000936</v>
      </c>
      <c r="E614" s="136" t="s">
        <v>1722</v>
      </c>
      <c r="F614" s="137">
        <v>43862</v>
      </c>
      <c r="G614" s="40" t="str">
        <f t="shared" si="110"/>
        <v>Targeted Dealer</v>
      </c>
      <c r="H614" s="40"/>
      <c r="I614" s="41">
        <v>13</v>
      </c>
      <c r="J614" s="41">
        <f t="shared" si="111"/>
        <v>13</v>
      </c>
      <c r="K614" s="43">
        <v>13</v>
      </c>
      <c r="L614" s="43">
        <f t="shared" si="112"/>
        <v>0</v>
      </c>
      <c r="M614" s="43">
        <f t="shared" si="113"/>
        <v>100</v>
      </c>
      <c r="N614" s="42">
        <v>13.5</v>
      </c>
      <c r="O614" s="45" t="str">
        <f t="shared" si="114"/>
        <v>DEC</v>
      </c>
      <c r="P614" s="42">
        <v>13.5</v>
      </c>
      <c r="Q614" s="44">
        <f t="shared" si="115"/>
        <v>-0.5</v>
      </c>
      <c r="R614" s="45">
        <f t="shared" si="116"/>
        <v>-3.703703703703709E-2</v>
      </c>
      <c r="S614" s="44" t="str">
        <f t="shared" si="117"/>
        <v>DEGROWTH</v>
      </c>
      <c r="T614" s="43">
        <v>0</v>
      </c>
      <c r="U614" s="46" t="str">
        <f t="shared" si="118"/>
        <v>jAN</v>
      </c>
      <c r="V614" s="42">
        <v>0</v>
      </c>
      <c r="W614" s="47">
        <f t="shared" si="119"/>
        <v>13</v>
      </c>
      <c r="X614" s="48">
        <f t="shared" si="120"/>
        <v>0</v>
      </c>
      <c r="Y614" s="47" t="b">
        <f t="shared" si="121"/>
        <v>0</v>
      </c>
      <c r="Z614" s="138">
        <v>0</v>
      </c>
      <c r="AA614" s="133"/>
      <c r="AB614" s="133" t="s">
        <v>1245</v>
      </c>
      <c r="AC614" s="27"/>
    </row>
    <row r="615" spans="1:29" s="139" customFormat="1" ht="13.8">
      <c r="A615" s="133" t="s">
        <v>1245</v>
      </c>
      <c r="B615" s="134" t="s">
        <v>46</v>
      </c>
      <c r="C615" s="135" t="s">
        <v>1723</v>
      </c>
      <c r="D615" s="135">
        <v>1000000949</v>
      </c>
      <c r="E615" s="136" t="s">
        <v>1724</v>
      </c>
      <c r="F615" s="137">
        <v>44117</v>
      </c>
      <c r="G615" s="40" t="str">
        <f t="shared" si="110"/>
        <v>Targeted Dealer</v>
      </c>
      <c r="H615" s="40"/>
      <c r="I615" s="41">
        <v>25</v>
      </c>
      <c r="J615" s="41">
        <f t="shared" si="111"/>
        <v>25</v>
      </c>
      <c r="K615" s="43">
        <v>0</v>
      </c>
      <c r="L615" s="43">
        <f t="shared" si="112"/>
        <v>25</v>
      </c>
      <c r="M615" s="43">
        <f t="shared" si="113"/>
        <v>0</v>
      </c>
      <c r="N615" s="42">
        <v>0</v>
      </c>
      <c r="O615" s="45" t="str">
        <f t="shared" si="114"/>
        <v>DEC</v>
      </c>
      <c r="P615" s="42">
        <v>0</v>
      </c>
      <c r="Q615" s="44">
        <f t="shared" si="115"/>
        <v>0</v>
      </c>
      <c r="R615" s="45" t="str">
        <f t="shared" si="116"/>
        <v xml:space="preserve"> </v>
      </c>
      <c r="S615" s="44" t="b">
        <f t="shared" si="117"/>
        <v>0</v>
      </c>
      <c r="T615" s="43">
        <v>25</v>
      </c>
      <c r="U615" s="46" t="str">
        <f t="shared" si="118"/>
        <v>jAN</v>
      </c>
      <c r="V615" s="42">
        <v>25</v>
      </c>
      <c r="W615" s="47">
        <f t="shared" si="119"/>
        <v>-25</v>
      </c>
      <c r="X615" s="48">
        <f t="shared" si="120"/>
        <v>-1</v>
      </c>
      <c r="Y615" s="47" t="str">
        <f t="shared" si="121"/>
        <v>DEGROWTH</v>
      </c>
      <c r="Z615" s="138">
        <v>0</v>
      </c>
      <c r="AA615" s="133"/>
      <c r="AB615" s="133" t="s">
        <v>1245</v>
      </c>
      <c r="AC615" s="27"/>
    </row>
    <row r="616" spans="1:29" s="139" customFormat="1" ht="13.8">
      <c r="A616" s="133" t="s">
        <v>1245</v>
      </c>
      <c r="B616" s="134" t="s">
        <v>46</v>
      </c>
      <c r="C616" s="135" t="s">
        <v>1725</v>
      </c>
      <c r="D616" s="135">
        <v>1000000945</v>
      </c>
      <c r="E616" s="136" t="s">
        <v>1726</v>
      </c>
      <c r="F616" s="137">
        <v>44153</v>
      </c>
      <c r="G616" s="40" t="str">
        <f t="shared" si="110"/>
        <v>Targeted Dealer</v>
      </c>
      <c r="H616" s="40"/>
      <c r="I616" s="41">
        <v>25</v>
      </c>
      <c r="J616" s="41">
        <f t="shared" si="111"/>
        <v>25</v>
      </c>
      <c r="K616" s="43">
        <v>25</v>
      </c>
      <c r="L616" s="43">
        <f t="shared" si="112"/>
        <v>0</v>
      </c>
      <c r="M616" s="43">
        <f t="shared" si="113"/>
        <v>100</v>
      </c>
      <c r="N616" s="42">
        <v>25</v>
      </c>
      <c r="O616" s="45" t="str">
        <f t="shared" si="114"/>
        <v>DEC</v>
      </c>
      <c r="P616" s="42">
        <v>25</v>
      </c>
      <c r="Q616" s="44">
        <f t="shared" si="115"/>
        <v>0</v>
      </c>
      <c r="R616" s="45">
        <f t="shared" si="116"/>
        <v>0</v>
      </c>
      <c r="S616" s="44" t="str">
        <f t="shared" si="117"/>
        <v>GROWTH</v>
      </c>
      <c r="T616" s="43">
        <v>0</v>
      </c>
      <c r="U616" s="46" t="str">
        <f t="shared" si="118"/>
        <v>jAN</v>
      </c>
      <c r="V616" s="42">
        <v>0</v>
      </c>
      <c r="W616" s="47">
        <f t="shared" si="119"/>
        <v>25</v>
      </c>
      <c r="X616" s="48">
        <f t="shared" si="120"/>
        <v>0</v>
      </c>
      <c r="Y616" s="47" t="b">
        <f t="shared" si="121"/>
        <v>0</v>
      </c>
      <c r="Z616" s="138">
        <v>0</v>
      </c>
      <c r="AA616" s="133"/>
      <c r="AB616" s="133" t="s">
        <v>1245</v>
      </c>
      <c r="AC616" s="27"/>
    </row>
    <row r="617" spans="1:29" s="139" customFormat="1" ht="13.8">
      <c r="A617" s="133" t="s">
        <v>1245</v>
      </c>
      <c r="B617" s="134" t="s">
        <v>3922</v>
      </c>
      <c r="C617" s="135" t="s">
        <v>1729</v>
      </c>
      <c r="D617" s="135">
        <v>1000000962</v>
      </c>
      <c r="E617" s="136" t="s">
        <v>1730</v>
      </c>
      <c r="F617" s="137">
        <v>44201</v>
      </c>
      <c r="G617" s="40" t="str">
        <f t="shared" si="110"/>
        <v>Targeted Dealer</v>
      </c>
      <c r="H617" s="40"/>
      <c r="I617" s="41">
        <v>550</v>
      </c>
      <c r="J617" s="41">
        <f t="shared" si="111"/>
        <v>550</v>
      </c>
      <c r="K617" s="43">
        <v>445</v>
      </c>
      <c r="L617" s="43">
        <f t="shared" si="112"/>
        <v>105</v>
      </c>
      <c r="M617" s="43">
        <f t="shared" si="113"/>
        <v>80.909090909090907</v>
      </c>
      <c r="N617" s="42">
        <v>492.5</v>
      </c>
      <c r="O617" s="45" t="str">
        <f t="shared" si="114"/>
        <v>DEC</v>
      </c>
      <c r="P617" s="42">
        <v>492.5</v>
      </c>
      <c r="Q617" s="44">
        <f t="shared" si="115"/>
        <v>-47.5</v>
      </c>
      <c r="R617" s="45">
        <f t="shared" si="116"/>
        <v>-9.6446700507614169E-2</v>
      </c>
      <c r="S617" s="44" t="str">
        <f t="shared" si="117"/>
        <v>DEGROWTH</v>
      </c>
      <c r="T617" s="43">
        <v>0</v>
      </c>
      <c r="U617" s="46" t="str">
        <f t="shared" si="118"/>
        <v>jAN</v>
      </c>
      <c r="V617" s="42">
        <v>0</v>
      </c>
      <c r="W617" s="47">
        <f t="shared" si="119"/>
        <v>445</v>
      </c>
      <c r="X617" s="48">
        <f t="shared" si="120"/>
        <v>0</v>
      </c>
      <c r="Y617" s="47" t="b">
        <f t="shared" si="121"/>
        <v>0</v>
      </c>
      <c r="Z617" s="138">
        <v>0</v>
      </c>
      <c r="AA617" s="133"/>
      <c r="AB617" s="133" t="s">
        <v>1245</v>
      </c>
      <c r="AC617" s="27"/>
    </row>
    <row r="618" spans="1:29" s="139" customFormat="1" ht="13.8">
      <c r="A618" s="133" t="s">
        <v>1245</v>
      </c>
      <c r="B618" s="134" t="s">
        <v>46</v>
      </c>
      <c r="C618" s="135" t="s">
        <v>1731</v>
      </c>
      <c r="D618" s="135">
        <v>1000000944</v>
      </c>
      <c r="E618" s="136" t="s">
        <v>1732</v>
      </c>
      <c r="F618" s="137">
        <v>44380</v>
      </c>
      <c r="G618" s="40" t="str">
        <f t="shared" si="110"/>
        <v>Targeted Dealer</v>
      </c>
      <c r="H618" s="40"/>
      <c r="I618" s="41">
        <v>50</v>
      </c>
      <c r="J618" s="41">
        <f t="shared" si="111"/>
        <v>50</v>
      </c>
      <c r="K618" s="43">
        <v>0</v>
      </c>
      <c r="L618" s="43">
        <f t="shared" si="112"/>
        <v>50</v>
      </c>
      <c r="M618" s="43">
        <f t="shared" si="113"/>
        <v>0</v>
      </c>
      <c r="N618" s="42">
        <v>55</v>
      </c>
      <c r="O618" s="45" t="str">
        <f t="shared" si="114"/>
        <v>DEC</v>
      </c>
      <c r="P618" s="42">
        <v>55</v>
      </c>
      <c r="Q618" s="44">
        <f t="shared" si="115"/>
        <v>-55</v>
      </c>
      <c r="R618" s="45">
        <f t="shared" si="116"/>
        <v>-1</v>
      </c>
      <c r="S618" s="44" t="str">
        <f t="shared" si="117"/>
        <v>DEGROWTH</v>
      </c>
      <c r="T618" s="43">
        <v>75</v>
      </c>
      <c r="U618" s="46" t="str">
        <f t="shared" si="118"/>
        <v>jAN</v>
      </c>
      <c r="V618" s="42">
        <v>75</v>
      </c>
      <c r="W618" s="47">
        <f t="shared" si="119"/>
        <v>-75</v>
      </c>
      <c r="X618" s="48">
        <f t="shared" si="120"/>
        <v>-1</v>
      </c>
      <c r="Y618" s="47" t="str">
        <f t="shared" si="121"/>
        <v>DEGROWTH</v>
      </c>
      <c r="Z618" s="138">
        <v>0</v>
      </c>
      <c r="AA618" s="133"/>
      <c r="AB618" s="133" t="s">
        <v>1245</v>
      </c>
      <c r="AC618" s="27"/>
    </row>
    <row r="619" spans="1:29" s="139" customFormat="1" ht="13.8">
      <c r="A619" s="133" t="s">
        <v>1245</v>
      </c>
      <c r="B619" s="134" t="s">
        <v>3922</v>
      </c>
      <c r="C619" s="135" t="s">
        <v>1733</v>
      </c>
      <c r="D619" s="135">
        <v>1000000950</v>
      </c>
      <c r="E619" s="136" t="s">
        <v>1734</v>
      </c>
      <c r="F619" s="137">
        <v>44481</v>
      </c>
      <c r="G619" s="40" t="str">
        <f t="shared" si="110"/>
        <v>Targeted Dealer</v>
      </c>
      <c r="H619" s="40"/>
      <c r="I619" s="41">
        <v>31</v>
      </c>
      <c r="J619" s="41">
        <f t="shared" si="111"/>
        <v>31</v>
      </c>
      <c r="K619" s="43">
        <v>25</v>
      </c>
      <c r="L619" s="43">
        <f t="shared" si="112"/>
        <v>6</v>
      </c>
      <c r="M619" s="43">
        <f t="shared" si="113"/>
        <v>80.645161290322577</v>
      </c>
      <c r="N619" s="42">
        <v>50</v>
      </c>
      <c r="O619" s="45" t="str">
        <f t="shared" si="114"/>
        <v>DEC</v>
      </c>
      <c r="P619" s="42">
        <v>50</v>
      </c>
      <c r="Q619" s="44">
        <f t="shared" si="115"/>
        <v>-25</v>
      </c>
      <c r="R619" s="45">
        <f t="shared" si="116"/>
        <v>-0.5</v>
      </c>
      <c r="S619" s="44" t="str">
        <f t="shared" si="117"/>
        <v>DEGROWTH</v>
      </c>
      <c r="T619" s="43">
        <v>0</v>
      </c>
      <c r="U619" s="46" t="str">
        <f t="shared" si="118"/>
        <v>jAN</v>
      </c>
      <c r="V619" s="42">
        <v>0</v>
      </c>
      <c r="W619" s="47">
        <f t="shared" si="119"/>
        <v>25</v>
      </c>
      <c r="X619" s="48">
        <f t="shared" si="120"/>
        <v>0</v>
      </c>
      <c r="Y619" s="47" t="b">
        <f t="shared" si="121"/>
        <v>0</v>
      </c>
      <c r="Z619" s="138">
        <v>0</v>
      </c>
      <c r="AA619" s="133"/>
      <c r="AB619" s="133" t="s">
        <v>1245</v>
      </c>
      <c r="AC619" s="27"/>
    </row>
    <row r="620" spans="1:29" s="139" customFormat="1" ht="13.8">
      <c r="A620" s="133" t="s">
        <v>1245</v>
      </c>
      <c r="B620" s="134" t="s">
        <v>3922</v>
      </c>
      <c r="C620" s="135" t="s">
        <v>1735</v>
      </c>
      <c r="D620" s="135">
        <v>1000002627</v>
      </c>
      <c r="E620" s="136" t="s">
        <v>1736</v>
      </c>
      <c r="F620" s="137">
        <v>44643</v>
      </c>
      <c r="G620" s="40" t="str">
        <f t="shared" si="110"/>
        <v>Targeted Dealer</v>
      </c>
      <c r="H620" s="40"/>
      <c r="I620" s="41">
        <v>160</v>
      </c>
      <c r="J620" s="41">
        <f t="shared" si="111"/>
        <v>160</v>
      </c>
      <c r="K620" s="43">
        <v>100</v>
      </c>
      <c r="L620" s="43">
        <f t="shared" si="112"/>
        <v>60</v>
      </c>
      <c r="M620" s="43">
        <f t="shared" si="113"/>
        <v>62.5</v>
      </c>
      <c r="N620" s="42">
        <v>115</v>
      </c>
      <c r="O620" s="45" t="str">
        <f t="shared" si="114"/>
        <v>DEC</v>
      </c>
      <c r="P620" s="42">
        <v>115</v>
      </c>
      <c r="Q620" s="44">
        <f t="shared" si="115"/>
        <v>-15</v>
      </c>
      <c r="R620" s="45">
        <f t="shared" si="116"/>
        <v>-0.13043478260869568</v>
      </c>
      <c r="S620" s="44" t="str">
        <f t="shared" si="117"/>
        <v>DEGROWTH</v>
      </c>
      <c r="T620" s="43">
        <v>0</v>
      </c>
      <c r="U620" s="46" t="str">
        <f t="shared" si="118"/>
        <v>jAN</v>
      </c>
      <c r="V620" s="42">
        <v>0</v>
      </c>
      <c r="W620" s="47">
        <f t="shared" si="119"/>
        <v>100</v>
      </c>
      <c r="X620" s="48">
        <f t="shared" si="120"/>
        <v>0</v>
      </c>
      <c r="Y620" s="47" t="b">
        <f t="shared" si="121"/>
        <v>0</v>
      </c>
      <c r="Z620" s="138">
        <v>0</v>
      </c>
      <c r="AA620" s="133"/>
      <c r="AB620" s="133" t="s">
        <v>1245</v>
      </c>
      <c r="AC620" s="27"/>
    </row>
    <row r="621" spans="1:29" s="139" customFormat="1" ht="13.8">
      <c r="A621" s="133" t="s">
        <v>1245</v>
      </c>
      <c r="B621" s="134" t="s">
        <v>3922</v>
      </c>
      <c r="C621" s="135" t="s">
        <v>1737</v>
      </c>
      <c r="D621" s="135">
        <v>1000002762</v>
      </c>
      <c r="E621" s="140" t="s">
        <v>1738</v>
      </c>
      <c r="F621" s="137">
        <v>44707</v>
      </c>
      <c r="G621" s="40" t="str">
        <f t="shared" si="110"/>
        <v>Targeted Dealer</v>
      </c>
      <c r="H621" s="40"/>
      <c r="I621" s="41">
        <v>100</v>
      </c>
      <c r="J621" s="41">
        <f t="shared" si="111"/>
        <v>100</v>
      </c>
      <c r="K621" s="43">
        <v>0</v>
      </c>
      <c r="L621" s="43">
        <f t="shared" si="112"/>
        <v>100</v>
      </c>
      <c r="M621" s="43">
        <f t="shared" si="113"/>
        <v>0</v>
      </c>
      <c r="N621" s="42">
        <v>0</v>
      </c>
      <c r="O621" s="45" t="str">
        <f t="shared" si="114"/>
        <v>DEC</v>
      </c>
      <c r="P621" s="42">
        <v>0</v>
      </c>
      <c r="Q621" s="44">
        <f t="shared" si="115"/>
        <v>0</v>
      </c>
      <c r="R621" s="45" t="str">
        <f t="shared" si="116"/>
        <v xml:space="preserve"> </v>
      </c>
      <c r="S621" s="44" t="b">
        <f t="shared" si="117"/>
        <v>0</v>
      </c>
      <c r="T621" s="43">
        <v>0</v>
      </c>
      <c r="U621" s="46" t="str">
        <f t="shared" si="118"/>
        <v>jAN</v>
      </c>
      <c r="V621" s="42">
        <v>0</v>
      </c>
      <c r="W621" s="47">
        <f t="shared" si="119"/>
        <v>0</v>
      </c>
      <c r="X621" s="48">
        <f t="shared" si="120"/>
        <v>0</v>
      </c>
      <c r="Y621" s="47" t="b">
        <f t="shared" si="121"/>
        <v>0</v>
      </c>
      <c r="Z621" s="138">
        <v>1</v>
      </c>
      <c r="AA621" s="133"/>
      <c r="AB621" s="133" t="s">
        <v>1245</v>
      </c>
      <c r="AC621" s="27"/>
    </row>
    <row r="622" spans="1:29" s="139" customFormat="1" ht="13.8">
      <c r="A622" s="133" t="s">
        <v>1245</v>
      </c>
      <c r="B622" s="134" t="s">
        <v>46</v>
      </c>
      <c r="C622" s="135" t="s">
        <v>1741</v>
      </c>
      <c r="D622" s="135">
        <v>1000002813</v>
      </c>
      <c r="E622" s="140" t="s">
        <v>1742</v>
      </c>
      <c r="F622" s="137">
        <v>44721</v>
      </c>
      <c r="G622" s="40" t="str">
        <f t="shared" si="110"/>
        <v>Targeted Dealer</v>
      </c>
      <c r="H622" s="40"/>
      <c r="I622" s="41">
        <v>200</v>
      </c>
      <c r="J622" s="41">
        <f t="shared" si="111"/>
        <v>200</v>
      </c>
      <c r="K622" s="43">
        <v>175</v>
      </c>
      <c r="L622" s="43">
        <f t="shared" si="112"/>
        <v>25</v>
      </c>
      <c r="M622" s="43">
        <f t="shared" si="113"/>
        <v>87.5</v>
      </c>
      <c r="N622" s="42">
        <v>205</v>
      </c>
      <c r="O622" s="45" t="str">
        <f t="shared" si="114"/>
        <v>DEC</v>
      </c>
      <c r="P622" s="42">
        <v>205</v>
      </c>
      <c r="Q622" s="44">
        <f t="shared" si="115"/>
        <v>-30</v>
      </c>
      <c r="R622" s="45">
        <f t="shared" si="116"/>
        <v>-0.14634146341463417</v>
      </c>
      <c r="S622" s="44" t="str">
        <f t="shared" si="117"/>
        <v>DEGROWTH</v>
      </c>
      <c r="T622" s="43">
        <v>230</v>
      </c>
      <c r="U622" s="46" t="str">
        <f t="shared" si="118"/>
        <v>jAN</v>
      </c>
      <c r="V622" s="42">
        <v>230</v>
      </c>
      <c r="W622" s="47">
        <f t="shared" si="119"/>
        <v>-55</v>
      </c>
      <c r="X622" s="48">
        <f t="shared" si="120"/>
        <v>-0.23913043478260865</v>
      </c>
      <c r="Y622" s="47" t="str">
        <f t="shared" si="121"/>
        <v>DEGROWTH</v>
      </c>
      <c r="Z622" s="138">
        <v>0</v>
      </c>
      <c r="AA622" s="133"/>
      <c r="AB622" s="133" t="s">
        <v>1245</v>
      </c>
      <c r="AC622" s="27"/>
    </row>
    <row r="623" spans="1:29" s="139" customFormat="1" ht="13.8">
      <c r="A623" s="133" t="s">
        <v>1245</v>
      </c>
      <c r="B623" s="134" t="s">
        <v>46</v>
      </c>
      <c r="C623" s="135" t="s">
        <v>1743</v>
      </c>
      <c r="D623" s="135">
        <v>1000002833</v>
      </c>
      <c r="E623" s="140" t="s">
        <v>1744</v>
      </c>
      <c r="F623" s="137">
        <v>44755</v>
      </c>
      <c r="G623" s="40" t="str">
        <f t="shared" si="110"/>
        <v>Targeted Dealer</v>
      </c>
      <c r="H623" s="40"/>
      <c r="I623" s="41">
        <v>550</v>
      </c>
      <c r="J623" s="41">
        <f t="shared" si="111"/>
        <v>550</v>
      </c>
      <c r="K623" s="43">
        <v>550</v>
      </c>
      <c r="L623" s="43">
        <f t="shared" si="112"/>
        <v>0</v>
      </c>
      <c r="M623" s="43">
        <f t="shared" si="113"/>
        <v>100</v>
      </c>
      <c r="N623" s="42">
        <v>550.5</v>
      </c>
      <c r="O623" s="45" t="str">
        <f t="shared" si="114"/>
        <v>DEC</v>
      </c>
      <c r="P623" s="42">
        <v>550.5</v>
      </c>
      <c r="Q623" s="44">
        <f t="shared" si="115"/>
        <v>-0.5</v>
      </c>
      <c r="R623" s="45">
        <f t="shared" si="116"/>
        <v>-9.0826521344233857E-4</v>
      </c>
      <c r="S623" s="44" t="str">
        <f t="shared" si="117"/>
        <v>DEGROWTH</v>
      </c>
      <c r="T623" s="43">
        <v>525</v>
      </c>
      <c r="U623" s="46" t="str">
        <f t="shared" si="118"/>
        <v>jAN</v>
      </c>
      <c r="V623" s="42">
        <v>525</v>
      </c>
      <c r="W623" s="47">
        <f t="shared" si="119"/>
        <v>25</v>
      </c>
      <c r="X623" s="48">
        <f t="shared" si="120"/>
        <v>4.7619047619047672E-2</v>
      </c>
      <c r="Y623" s="47" t="str">
        <f t="shared" si="121"/>
        <v>GROWTH</v>
      </c>
      <c r="Z623" s="138">
        <v>0</v>
      </c>
      <c r="AA623" s="133"/>
      <c r="AB623" s="133" t="s">
        <v>1245</v>
      </c>
      <c r="AC623" s="27"/>
    </row>
    <row r="624" spans="1:29" s="139" customFormat="1" ht="13.8">
      <c r="A624" s="133" t="s">
        <v>1245</v>
      </c>
      <c r="B624" s="134" t="s">
        <v>3922</v>
      </c>
      <c r="C624" s="135" t="s">
        <v>1749</v>
      </c>
      <c r="D624" s="135">
        <v>1000003282</v>
      </c>
      <c r="E624" s="140" t="s">
        <v>1750</v>
      </c>
      <c r="F624" s="137">
        <v>44951</v>
      </c>
      <c r="G624" s="40" t="str">
        <f t="shared" si="110"/>
        <v>Targeted Dealer</v>
      </c>
      <c r="H624" s="40"/>
      <c r="I624" s="41">
        <v>200</v>
      </c>
      <c r="J624" s="41">
        <f t="shared" si="111"/>
        <v>200</v>
      </c>
      <c r="K624" s="43">
        <v>95</v>
      </c>
      <c r="L624" s="43">
        <f t="shared" si="112"/>
        <v>105</v>
      </c>
      <c r="M624" s="43">
        <f t="shared" si="113"/>
        <v>47.5</v>
      </c>
      <c r="N624" s="42">
        <v>120</v>
      </c>
      <c r="O624" s="45" t="str">
        <f t="shared" si="114"/>
        <v>DEC</v>
      </c>
      <c r="P624" s="42">
        <v>120</v>
      </c>
      <c r="Q624" s="44">
        <f t="shared" si="115"/>
        <v>-25</v>
      </c>
      <c r="R624" s="45">
        <f t="shared" si="116"/>
        <v>-0.20833333333333337</v>
      </c>
      <c r="S624" s="44" t="str">
        <f t="shared" si="117"/>
        <v>DEGROWTH</v>
      </c>
      <c r="T624" s="43">
        <v>0</v>
      </c>
      <c r="U624" s="46" t="str">
        <f t="shared" si="118"/>
        <v>jAN</v>
      </c>
      <c r="V624" s="42">
        <v>0</v>
      </c>
      <c r="W624" s="47">
        <f t="shared" si="119"/>
        <v>95</v>
      </c>
      <c r="X624" s="48">
        <f t="shared" si="120"/>
        <v>0</v>
      </c>
      <c r="Y624" s="47" t="b">
        <f t="shared" si="121"/>
        <v>0</v>
      </c>
      <c r="Z624" s="138">
        <v>0</v>
      </c>
      <c r="AA624" s="133"/>
      <c r="AB624" s="133" t="s">
        <v>1245</v>
      </c>
      <c r="AC624" s="27"/>
    </row>
    <row r="625" spans="1:29" s="139" customFormat="1" ht="13.8">
      <c r="A625" s="133" t="s">
        <v>1245</v>
      </c>
      <c r="B625" s="134" t="s">
        <v>3922</v>
      </c>
      <c r="C625" s="135" t="s">
        <v>1751</v>
      </c>
      <c r="D625" s="135">
        <v>1000003292</v>
      </c>
      <c r="E625" s="140" t="s">
        <v>1752</v>
      </c>
      <c r="F625" s="137">
        <v>44953</v>
      </c>
      <c r="G625" s="40" t="str">
        <f t="shared" si="110"/>
        <v>Targeted Dealer</v>
      </c>
      <c r="H625" s="40"/>
      <c r="I625" s="41">
        <v>400</v>
      </c>
      <c r="J625" s="41">
        <f t="shared" si="111"/>
        <v>400</v>
      </c>
      <c r="K625" s="43">
        <v>395</v>
      </c>
      <c r="L625" s="43">
        <f t="shared" si="112"/>
        <v>5</v>
      </c>
      <c r="M625" s="43">
        <f t="shared" si="113"/>
        <v>98.75</v>
      </c>
      <c r="N625" s="42">
        <v>380.5</v>
      </c>
      <c r="O625" s="45" t="str">
        <f t="shared" si="114"/>
        <v>DEC</v>
      </c>
      <c r="P625" s="42">
        <v>380.5</v>
      </c>
      <c r="Q625" s="44">
        <f t="shared" si="115"/>
        <v>14.5</v>
      </c>
      <c r="R625" s="45">
        <f t="shared" si="116"/>
        <v>3.8107752956636043E-2</v>
      </c>
      <c r="S625" s="44" t="str">
        <f t="shared" si="117"/>
        <v>GROWTH</v>
      </c>
      <c r="T625" s="43">
        <v>0</v>
      </c>
      <c r="U625" s="46" t="str">
        <f t="shared" si="118"/>
        <v>jAN</v>
      </c>
      <c r="V625" s="42">
        <v>0</v>
      </c>
      <c r="W625" s="47">
        <f t="shared" si="119"/>
        <v>395</v>
      </c>
      <c r="X625" s="48">
        <f t="shared" si="120"/>
        <v>0</v>
      </c>
      <c r="Y625" s="47" t="b">
        <f t="shared" si="121"/>
        <v>0</v>
      </c>
      <c r="Z625" s="138">
        <v>0</v>
      </c>
      <c r="AA625" s="133"/>
      <c r="AB625" s="133" t="s">
        <v>1245</v>
      </c>
      <c r="AC625" s="27"/>
    </row>
    <row r="626" spans="1:29" s="139" customFormat="1" ht="13.8">
      <c r="A626" s="133" t="s">
        <v>1245</v>
      </c>
      <c r="B626" s="134" t="s">
        <v>46</v>
      </c>
      <c r="C626" s="135" t="s">
        <v>1753</v>
      </c>
      <c r="D626" s="135">
        <v>1000003344</v>
      </c>
      <c r="E626" s="140" t="s">
        <v>260</v>
      </c>
      <c r="F626" s="137">
        <v>44971</v>
      </c>
      <c r="G626" s="40" t="str">
        <f t="shared" si="110"/>
        <v>Targeted Dealer</v>
      </c>
      <c r="H626" s="40"/>
      <c r="I626" s="41">
        <v>50</v>
      </c>
      <c r="J626" s="41">
        <f t="shared" si="111"/>
        <v>50</v>
      </c>
      <c r="K626" s="43">
        <v>50</v>
      </c>
      <c r="L626" s="43">
        <f t="shared" si="112"/>
        <v>0</v>
      </c>
      <c r="M626" s="43">
        <f t="shared" si="113"/>
        <v>100</v>
      </c>
      <c r="N626" s="42">
        <v>25</v>
      </c>
      <c r="O626" s="45" t="str">
        <f t="shared" si="114"/>
        <v>DEC</v>
      </c>
      <c r="P626" s="42">
        <v>25</v>
      </c>
      <c r="Q626" s="44">
        <f t="shared" si="115"/>
        <v>25</v>
      </c>
      <c r="R626" s="45">
        <f t="shared" si="116"/>
        <v>1</v>
      </c>
      <c r="S626" s="44" t="str">
        <f t="shared" si="117"/>
        <v>GROWTH</v>
      </c>
      <c r="T626" s="43">
        <v>100</v>
      </c>
      <c r="U626" s="46" t="str">
        <f t="shared" si="118"/>
        <v>jAN</v>
      </c>
      <c r="V626" s="42">
        <v>100</v>
      </c>
      <c r="W626" s="47">
        <f t="shared" si="119"/>
        <v>-50</v>
      </c>
      <c r="X626" s="48">
        <f t="shared" si="120"/>
        <v>-0.5</v>
      </c>
      <c r="Y626" s="47" t="str">
        <f t="shared" si="121"/>
        <v>DEGROWTH</v>
      </c>
      <c r="Z626" s="138">
        <v>0</v>
      </c>
      <c r="AA626" s="133"/>
      <c r="AB626" s="133" t="s">
        <v>1245</v>
      </c>
      <c r="AC626" s="27"/>
    </row>
    <row r="627" spans="1:29" s="139" customFormat="1" ht="13.8">
      <c r="A627" s="133" t="s">
        <v>1245</v>
      </c>
      <c r="B627" s="134" t="s">
        <v>46</v>
      </c>
      <c r="C627" s="135" t="s">
        <v>1754</v>
      </c>
      <c r="D627" s="135">
        <v>1000003366</v>
      </c>
      <c r="E627" s="140" t="s">
        <v>1755</v>
      </c>
      <c r="F627" s="137">
        <v>44975</v>
      </c>
      <c r="G627" s="40" t="str">
        <f t="shared" si="110"/>
        <v>Targeted Dealer</v>
      </c>
      <c r="H627" s="40"/>
      <c r="I627" s="41">
        <v>300</v>
      </c>
      <c r="J627" s="41">
        <f t="shared" si="111"/>
        <v>300</v>
      </c>
      <c r="K627" s="43">
        <v>335</v>
      </c>
      <c r="L627" s="43">
        <f t="shared" si="112"/>
        <v>-35</v>
      </c>
      <c r="M627" s="43">
        <f t="shared" si="113"/>
        <v>111.66666666666667</v>
      </c>
      <c r="N627" s="42">
        <v>235</v>
      </c>
      <c r="O627" s="45" t="str">
        <f t="shared" si="114"/>
        <v>DEC</v>
      </c>
      <c r="P627" s="42">
        <v>235</v>
      </c>
      <c r="Q627" s="44">
        <f t="shared" si="115"/>
        <v>100</v>
      </c>
      <c r="R627" s="45">
        <f t="shared" si="116"/>
        <v>0.42553191489361697</v>
      </c>
      <c r="S627" s="44" t="str">
        <f t="shared" si="117"/>
        <v>GROWTH</v>
      </c>
      <c r="T627" s="43">
        <v>301</v>
      </c>
      <c r="U627" s="46" t="str">
        <f t="shared" si="118"/>
        <v>jAN</v>
      </c>
      <c r="V627" s="42">
        <v>301</v>
      </c>
      <c r="W627" s="47">
        <f t="shared" si="119"/>
        <v>34</v>
      </c>
      <c r="X627" s="48">
        <f t="shared" si="120"/>
        <v>0.11295681063122931</v>
      </c>
      <c r="Y627" s="47" t="str">
        <f t="shared" si="121"/>
        <v>GROWTH</v>
      </c>
      <c r="Z627" s="138">
        <v>0</v>
      </c>
      <c r="AA627" s="133"/>
      <c r="AB627" s="133" t="s">
        <v>1245</v>
      </c>
      <c r="AC627" s="27"/>
    </row>
    <row r="628" spans="1:29" s="139" customFormat="1" ht="13.8">
      <c r="A628" s="133" t="s">
        <v>1245</v>
      </c>
      <c r="B628" s="134" t="s">
        <v>46</v>
      </c>
      <c r="C628" s="135" t="s">
        <v>1756</v>
      </c>
      <c r="D628" s="135">
        <v>1000003393</v>
      </c>
      <c r="E628" s="140" t="s">
        <v>1757</v>
      </c>
      <c r="F628" s="137">
        <v>44985</v>
      </c>
      <c r="G628" s="40" t="str">
        <f t="shared" si="110"/>
        <v>Targeted Dealer</v>
      </c>
      <c r="H628" s="40"/>
      <c r="I628" s="41">
        <v>200</v>
      </c>
      <c r="J628" s="41">
        <f t="shared" si="111"/>
        <v>200</v>
      </c>
      <c r="K628" s="43">
        <v>160</v>
      </c>
      <c r="L628" s="43">
        <f t="shared" si="112"/>
        <v>40</v>
      </c>
      <c r="M628" s="43">
        <f t="shared" si="113"/>
        <v>80</v>
      </c>
      <c r="N628" s="42">
        <v>160</v>
      </c>
      <c r="O628" s="45" t="str">
        <f t="shared" si="114"/>
        <v>DEC</v>
      </c>
      <c r="P628" s="42">
        <v>160</v>
      </c>
      <c r="Q628" s="44">
        <f t="shared" si="115"/>
        <v>0</v>
      </c>
      <c r="R628" s="45">
        <f t="shared" si="116"/>
        <v>0</v>
      </c>
      <c r="S628" s="44" t="str">
        <f t="shared" si="117"/>
        <v>GROWTH</v>
      </c>
      <c r="T628" s="43">
        <v>200</v>
      </c>
      <c r="U628" s="46" t="str">
        <f t="shared" si="118"/>
        <v>jAN</v>
      </c>
      <c r="V628" s="42">
        <v>200</v>
      </c>
      <c r="W628" s="47">
        <f t="shared" si="119"/>
        <v>-40</v>
      </c>
      <c r="X628" s="48">
        <f t="shared" si="120"/>
        <v>-0.19999999999999996</v>
      </c>
      <c r="Y628" s="47" t="str">
        <f t="shared" si="121"/>
        <v>DEGROWTH</v>
      </c>
      <c r="Z628" s="138">
        <v>0</v>
      </c>
      <c r="AA628" s="133"/>
      <c r="AB628" s="133" t="s">
        <v>1245</v>
      </c>
      <c r="AC628" s="27"/>
    </row>
    <row r="629" spans="1:29" s="139" customFormat="1" ht="13.8">
      <c r="A629" s="133" t="s">
        <v>1245</v>
      </c>
      <c r="B629" s="134" t="s">
        <v>46</v>
      </c>
      <c r="C629" s="135" t="s">
        <v>1760</v>
      </c>
      <c r="D629" s="135">
        <v>1000003399</v>
      </c>
      <c r="E629" s="140" t="s">
        <v>1761</v>
      </c>
      <c r="F629" s="137">
        <v>44985</v>
      </c>
      <c r="G629" s="40" t="str">
        <f t="shared" si="110"/>
        <v>Targeted Dealer</v>
      </c>
      <c r="H629" s="40"/>
      <c r="I629" s="41">
        <v>300</v>
      </c>
      <c r="J629" s="41">
        <f t="shared" si="111"/>
        <v>300</v>
      </c>
      <c r="K629" s="43">
        <v>305</v>
      </c>
      <c r="L629" s="43">
        <f t="shared" si="112"/>
        <v>-5</v>
      </c>
      <c r="M629" s="43">
        <f t="shared" si="113"/>
        <v>101.66666666666667</v>
      </c>
      <c r="N629" s="42">
        <v>224.5</v>
      </c>
      <c r="O629" s="45" t="str">
        <f t="shared" si="114"/>
        <v>DEC</v>
      </c>
      <c r="P629" s="42">
        <v>224.5</v>
      </c>
      <c r="Q629" s="44">
        <f t="shared" si="115"/>
        <v>80.5</v>
      </c>
      <c r="R629" s="45">
        <f t="shared" si="116"/>
        <v>0.35857461024498893</v>
      </c>
      <c r="S629" s="44" t="str">
        <f t="shared" si="117"/>
        <v>GROWTH</v>
      </c>
      <c r="T629" s="43">
        <v>330</v>
      </c>
      <c r="U629" s="46" t="str">
        <f t="shared" si="118"/>
        <v>jAN</v>
      </c>
      <c r="V629" s="42">
        <v>330</v>
      </c>
      <c r="W629" s="47">
        <f t="shared" si="119"/>
        <v>-25</v>
      </c>
      <c r="X629" s="48">
        <f t="shared" si="120"/>
        <v>-7.5757575757575801E-2</v>
      </c>
      <c r="Y629" s="47" t="str">
        <f t="shared" si="121"/>
        <v>DEGROWTH</v>
      </c>
      <c r="Z629" s="138">
        <v>0</v>
      </c>
      <c r="AA629" s="133"/>
      <c r="AB629" s="133" t="s">
        <v>1245</v>
      </c>
      <c r="AC629" s="27"/>
    </row>
    <row r="630" spans="1:29" s="139" customFormat="1" ht="13.8">
      <c r="A630" s="133" t="s">
        <v>1245</v>
      </c>
      <c r="B630" s="134" t="s">
        <v>46</v>
      </c>
      <c r="C630" s="135" t="s">
        <v>1762</v>
      </c>
      <c r="D630" s="135">
        <v>1000003415</v>
      </c>
      <c r="E630" s="140" t="s">
        <v>1763</v>
      </c>
      <c r="F630" s="137">
        <v>44989</v>
      </c>
      <c r="G630" s="40" t="str">
        <f t="shared" si="110"/>
        <v>Targeted Dealer</v>
      </c>
      <c r="H630" s="40"/>
      <c r="I630" s="41">
        <v>150</v>
      </c>
      <c r="J630" s="41">
        <f t="shared" si="111"/>
        <v>150</v>
      </c>
      <c r="K630" s="43">
        <v>75</v>
      </c>
      <c r="L630" s="43">
        <f t="shared" si="112"/>
        <v>75</v>
      </c>
      <c r="M630" s="43">
        <f t="shared" si="113"/>
        <v>50</v>
      </c>
      <c r="N630" s="42">
        <v>110</v>
      </c>
      <c r="O630" s="45" t="str">
        <f t="shared" si="114"/>
        <v>DEC</v>
      </c>
      <c r="P630" s="42">
        <v>110</v>
      </c>
      <c r="Q630" s="44">
        <f t="shared" si="115"/>
        <v>-35</v>
      </c>
      <c r="R630" s="45">
        <f t="shared" si="116"/>
        <v>-0.31818181818181823</v>
      </c>
      <c r="S630" s="44" t="str">
        <f t="shared" si="117"/>
        <v>DEGROWTH</v>
      </c>
      <c r="T630" s="43">
        <v>175</v>
      </c>
      <c r="U630" s="46" t="str">
        <f t="shared" si="118"/>
        <v>jAN</v>
      </c>
      <c r="V630" s="42">
        <v>175</v>
      </c>
      <c r="W630" s="47">
        <f t="shared" si="119"/>
        <v>-100</v>
      </c>
      <c r="X630" s="48">
        <f t="shared" si="120"/>
        <v>-0.5714285714285714</v>
      </c>
      <c r="Y630" s="47" t="str">
        <f t="shared" si="121"/>
        <v>DEGROWTH</v>
      </c>
      <c r="Z630" s="138">
        <v>0</v>
      </c>
      <c r="AA630" s="133"/>
      <c r="AB630" s="133" t="s">
        <v>1245</v>
      </c>
      <c r="AC630" s="27"/>
    </row>
    <row r="631" spans="1:29" s="139" customFormat="1" ht="13.8">
      <c r="A631" s="133" t="s">
        <v>1245</v>
      </c>
      <c r="B631" s="134" t="s">
        <v>3922</v>
      </c>
      <c r="C631" s="135" t="s">
        <v>1764</v>
      </c>
      <c r="D631" s="135">
        <v>1000003454</v>
      </c>
      <c r="E631" s="140" t="s">
        <v>1765</v>
      </c>
      <c r="F631" s="137">
        <v>45012</v>
      </c>
      <c r="G631" s="40" t="str">
        <f t="shared" si="110"/>
        <v>Targeted Dealer</v>
      </c>
      <c r="H631" s="40"/>
      <c r="I631" s="41">
        <v>100</v>
      </c>
      <c r="J631" s="41">
        <f t="shared" si="111"/>
        <v>100</v>
      </c>
      <c r="K631" s="43">
        <v>66</v>
      </c>
      <c r="L631" s="43">
        <f t="shared" si="112"/>
        <v>34</v>
      </c>
      <c r="M631" s="43">
        <f t="shared" si="113"/>
        <v>66</v>
      </c>
      <c r="N631" s="42">
        <v>106</v>
      </c>
      <c r="O631" s="45" t="str">
        <f t="shared" si="114"/>
        <v>DEC</v>
      </c>
      <c r="P631" s="42">
        <v>106</v>
      </c>
      <c r="Q631" s="44">
        <f t="shared" si="115"/>
        <v>-40</v>
      </c>
      <c r="R631" s="45">
        <f t="shared" si="116"/>
        <v>-0.37735849056603776</v>
      </c>
      <c r="S631" s="44" t="str">
        <f t="shared" si="117"/>
        <v>DEGROWTH</v>
      </c>
      <c r="T631" s="43">
        <v>0</v>
      </c>
      <c r="U631" s="46" t="str">
        <f t="shared" si="118"/>
        <v>jAN</v>
      </c>
      <c r="V631" s="42">
        <v>0</v>
      </c>
      <c r="W631" s="47">
        <f t="shared" si="119"/>
        <v>66</v>
      </c>
      <c r="X631" s="48">
        <f t="shared" si="120"/>
        <v>0</v>
      </c>
      <c r="Y631" s="47" t="b">
        <f t="shared" si="121"/>
        <v>0</v>
      </c>
      <c r="Z631" s="138">
        <v>0</v>
      </c>
      <c r="AA631" s="133"/>
      <c r="AB631" s="133" t="s">
        <v>1245</v>
      </c>
      <c r="AC631" s="27"/>
    </row>
    <row r="632" spans="1:29" s="139" customFormat="1" ht="13.8">
      <c r="A632" s="133" t="s">
        <v>1245</v>
      </c>
      <c r="B632" s="134" t="s">
        <v>46</v>
      </c>
      <c r="C632" s="135" t="s">
        <v>1770</v>
      </c>
      <c r="D632" s="135">
        <v>1000003586</v>
      </c>
      <c r="E632" s="140" t="s">
        <v>1771</v>
      </c>
      <c r="F632" s="137">
        <v>45084</v>
      </c>
      <c r="G632" s="40" t="str">
        <f t="shared" si="110"/>
        <v>Targeted Dealer</v>
      </c>
      <c r="H632" s="40"/>
      <c r="I632" s="41">
        <v>125</v>
      </c>
      <c r="J632" s="41">
        <f t="shared" si="111"/>
        <v>125</v>
      </c>
      <c r="K632" s="43">
        <v>95</v>
      </c>
      <c r="L632" s="43">
        <f t="shared" si="112"/>
        <v>30</v>
      </c>
      <c r="M632" s="43">
        <f t="shared" si="113"/>
        <v>76</v>
      </c>
      <c r="N632" s="42">
        <v>145</v>
      </c>
      <c r="O632" s="45" t="str">
        <f t="shared" si="114"/>
        <v>DEC</v>
      </c>
      <c r="P632" s="42">
        <v>145</v>
      </c>
      <c r="Q632" s="44">
        <f t="shared" si="115"/>
        <v>-50</v>
      </c>
      <c r="R632" s="45">
        <f t="shared" si="116"/>
        <v>-0.34482758620689657</v>
      </c>
      <c r="S632" s="44" t="str">
        <f t="shared" si="117"/>
        <v>DEGROWTH</v>
      </c>
      <c r="T632" s="43">
        <v>125</v>
      </c>
      <c r="U632" s="46" t="str">
        <f t="shared" si="118"/>
        <v>jAN</v>
      </c>
      <c r="V632" s="42">
        <v>125</v>
      </c>
      <c r="W632" s="47">
        <f t="shared" si="119"/>
        <v>-30</v>
      </c>
      <c r="X632" s="48">
        <f t="shared" si="120"/>
        <v>-0.24</v>
      </c>
      <c r="Y632" s="47" t="str">
        <f t="shared" si="121"/>
        <v>DEGROWTH</v>
      </c>
      <c r="Z632" s="138">
        <v>0</v>
      </c>
      <c r="AA632" s="133"/>
      <c r="AB632" s="133" t="s">
        <v>1245</v>
      </c>
      <c r="AC632" s="27"/>
    </row>
    <row r="633" spans="1:29" s="139" customFormat="1" ht="13.8">
      <c r="A633" s="133" t="s">
        <v>1245</v>
      </c>
      <c r="B633" s="134" t="s">
        <v>3922</v>
      </c>
      <c r="C633" s="135" t="s">
        <v>1772</v>
      </c>
      <c r="D633" s="135">
        <v>1000003597</v>
      </c>
      <c r="E633" s="140" t="s">
        <v>1773</v>
      </c>
      <c r="F633" s="137">
        <v>45093</v>
      </c>
      <c r="G633" s="40" t="str">
        <f t="shared" si="110"/>
        <v>Targeted Dealer</v>
      </c>
      <c r="H633" s="40"/>
      <c r="I633" s="41">
        <v>150</v>
      </c>
      <c r="J633" s="41">
        <f t="shared" si="111"/>
        <v>150</v>
      </c>
      <c r="K633" s="43">
        <v>92</v>
      </c>
      <c r="L633" s="43">
        <f t="shared" si="112"/>
        <v>58</v>
      </c>
      <c r="M633" s="43">
        <f t="shared" si="113"/>
        <v>61.333333333333336</v>
      </c>
      <c r="N633" s="42">
        <v>104.5</v>
      </c>
      <c r="O633" s="45" t="str">
        <f t="shared" si="114"/>
        <v>DEC</v>
      </c>
      <c r="P633" s="42">
        <v>104.5</v>
      </c>
      <c r="Q633" s="44">
        <f t="shared" si="115"/>
        <v>-12.5</v>
      </c>
      <c r="R633" s="45">
        <f t="shared" si="116"/>
        <v>-0.11961722488038273</v>
      </c>
      <c r="S633" s="44" t="str">
        <f t="shared" si="117"/>
        <v>DEGROWTH</v>
      </c>
      <c r="T633" s="43">
        <v>0</v>
      </c>
      <c r="U633" s="46" t="str">
        <f t="shared" si="118"/>
        <v>jAN</v>
      </c>
      <c r="V633" s="42">
        <v>0</v>
      </c>
      <c r="W633" s="47">
        <f t="shared" si="119"/>
        <v>92</v>
      </c>
      <c r="X633" s="48">
        <f t="shared" si="120"/>
        <v>0</v>
      </c>
      <c r="Y633" s="47" t="b">
        <f t="shared" si="121"/>
        <v>0</v>
      </c>
      <c r="Z633" s="138">
        <v>0</v>
      </c>
      <c r="AA633" s="133"/>
      <c r="AB633" s="133" t="s">
        <v>1245</v>
      </c>
      <c r="AC633" s="27"/>
    </row>
    <row r="634" spans="1:29" s="139" customFormat="1" ht="13.8">
      <c r="A634" s="133" t="s">
        <v>1245</v>
      </c>
      <c r="B634" s="134" t="s">
        <v>3922</v>
      </c>
      <c r="C634" s="135" t="s">
        <v>1774</v>
      </c>
      <c r="D634" s="135">
        <v>1000003637</v>
      </c>
      <c r="E634" s="140" t="s">
        <v>1775</v>
      </c>
      <c r="F634" s="137">
        <v>45133</v>
      </c>
      <c r="G634" s="40" t="str">
        <f t="shared" si="110"/>
        <v>Targeted Dealer</v>
      </c>
      <c r="H634" s="40"/>
      <c r="I634" s="41">
        <v>90</v>
      </c>
      <c r="J634" s="41">
        <f t="shared" si="111"/>
        <v>90</v>
      </c>
      <c r="K634" s="43">
        <v>25</v>
      </c>
      <c r="L634" s="43">
        <f t="shared" si="112"/>
        <v>65</v>
      </c>
      <c r="M634" s="43">
        <f t="shared" si="113"/>
        <v>27.777777777777779</v>
      </c>
      <c r="N634" s="42">
        <v>0</v>
      </c>
      <c r="O634" s="45" t="str">
        <f t="shared" si="114"/>
        <v>DEC</v>
      </c>
      <c r="P634" s="42">
        <v>0</v>
      </c>
      <c r="Q634" s="44">
        <f t="shared" si="115"/>
        <v>25</v>
      </c>
      <c r="R634" s="45" t="str">
        <f t="shared" si="116"/>
        <v xml:space="preserve"> </v>
      </c>
      <c r="S634" s="44" t="b">
        <f t="shared" si="117"/>
        <v>0</v>
      </c>
      <c r="T634" s="43">
        <v>0</v>
      </c>
      <c r="U634" s="46" t="str">
        <f t="shared" si="118"/>
        <v>jAN</v>
      </c>
      <c r="V634" s="42">
        <v>0</v>
      </c>
      <c r="W634" s="47">
        <f t="shared" si="119"/>
        <v>25</v>
      </c>
      <c r="X634" s="48">
        <f t="shared" si="120"/>
        <v>0</v>
      </c>
      <c r="Y634" s="47" t="b">
        <f t="shared" si="121"/>
        <v>0</v>
      </c>
      <c r="Z634" s="138">
        <v>1</v>
      </c>
      <c r="AA634" s="133"/>
      <c r="AB634" s="133" t="s">
        <v>1245</v>
      </c>
      <c r="AC634" s="27"/>
    </row>
    <row r="635" spans="1:29" s="139" customFormat="1" ht="13.8">
      <c r="A635" s="133" t="s">
        <v>1245</v>
      </c>
      <c r="B635" s="134" t="s">
        <v>46</v>
      </c>
      <c r="C635" s="135" t="s">
        <v>1776</v>
      </c>
      <c r="D635" s="135">
        <v>1000003713</v>
      </c>
      <c r="E635" s="140" t="s">
        <v>1777</v>
      </c>
      <c r="F635" s="137">
        <v>45177</v>
      </c>
      <c r="G635" s="40" t="str">
        <f t="shared" si="110"/>
        <v>Targeted Dealer</v>
      </c>
      <c r="H635" s="40"/>
      <c r="I635" s="41">
        <v>100</v>
      </c>
      <c r="J635" s="41">
        <f t="shared" si="111"/>
        <v>100</v>
      </c>
      <c r="K635" s="43">
        <v>50</v>
      </c>
      <c r="L635" s="43">
        <f t="shared" si="112"/>
        <v>50</v>
      </c>
      <c r="M635" s="43">
        <f t="shared" si="113"/>
        <v>50</v>
      </c>
      <c r="N635" s="42">
        <v>100</v>
      </c>
      <c r="O635" s="45" t="str">
        <f t="shared" si="114"/>
        <v>DEC</v>
      </c>
      <c r="P635" s="42">
        <v>100</v>
      </c>
      <c r="Q635" s="44">
        <f t="shared" si="115"/>
        <v>-50</v>
      </c>
      <c r="R635" s="45">
        <f t="shared" si="116"/>
        <v>-0.5</v>
      </c>
      <c r="S635" s="44" t="str">
        <f t="shared" si="117"/>
        <v>DEGROWTH</v>
      </c>
      <c r="T635" s="43">
        <v>125</v>
      </c>
      <c r="U635" s="46" t="str">
        <f t="shared" si="118"/>
        <v>jAN</v>
      </c>
      <c r="V635" s="42">
        <v>125</v>
      </c>
      <c r="W635" s="47">
        <f t="shared" si="119"/>
        <v>-75</v>
      </c>
      <c r="X635" s="48">
        <f t="shared" si="120"/>
        <v>-0.6</v>
      </c>
      <c r="Y635" s="47" t="str">
        <f t="shared" si="121"/>
        <v>DEGROWTH</v>
      </c>
      <c r="Z635" s="138">
        <v>0</v>
      </c>
      <c r="AA635" s="133"/>
      <c r="AB635" s="133" t="s">
        <v>1245</v>
      </c>
      <c r="AC635" s="27"/>
    </row>
    <row r="636" spans="1:29" s="139" customFormat="1" ht="13.8">
      <c r="A636" s="133" t="s">
        <v>1245</v>
      </c>
      <c r="B636" s="134" t="s">
        <v>46</v>
      </c>
      <c r="C636" s="135" t="s">
        <v>1778</v>
      </c>
      <c r="D636" s="135">
        <v>1000003725</v>
      </c>
      <c r="E636" s="140" t="s">
        <v>1779</v>
      </c>
      <c r="F636" s="137">
        <v>45209</v>
      </c>
      <c r="G636" s="40" t="str">
        <f t="shared" si="110"/>
        <v>Targeted Dealer</v>
      </c>
      <c r="H636" s="40"/>
      <c r="I636" s="41">
        <v>1000</v>
      </c>
      <c r="J636" s="41">
        <f t="shared" si="111"/>
        <v>1000</v>
      </c>
      <c r="K636" s="43">
        <v>855</v>
      </c>
      <c r="L636" s="43">
        <f t="shared" si="112"/>
        <v>145</v>
      </c>
      <c r="M636" s="43">
        <f t="shared" si="113"/>
        <v>85.5</v>
      </c>
      <c r="N636" s="42">
        <v>670</v>
      </c>
      <c r="O636" s="45" t="str">
        <f t="shared" si="114"/>
        <v>DEC</v>
      </c>
      <c r="P636" s="42">
        <v>670</v>
      </c>
      <c r="Q636" s="44">
        <f t="shared" si="115"/>
        <v>185</v>
      </c>
      <c r="R636" s="45">
        <f t="shared" si="116"/>
        <v>0.27611940298507465</v>
      </c>
      <c r="S636" s="44" t="str">
        <f t="shared" si="117"/>
        <v>GROWTH</v>
      </c>
      <c r="T636" s="43">
        <v>1000</v>
      </c>
      <c r="U636" s="46" t="str">
        <f t="shared" si="118"/>
        <v>jAN</v>
      </c>
      <c r="V636" s="42">
        <v>1000</v>
      </c>
      <c r="W636" s="47">
        <f t="shared" si="119"/>
        <v>-145</v>
      </c>
      <c r="X636" s="48">
        <f t="shared" si="120"/>
        <v>-0.14500000000000002</v>
      </c>
      <c r="Y636" s="47" t="str">
        <f t="shared" si="121"/>
        <v>DEGROWTH</v>
      </c>
      <c r="Z636" s="138">
        <v>0</v>
      </c>
      <c r="AA636" s="133"/>
      <c r="AB636" s="133" t="s">
        <v>1245</v>
      </c>
      <c r="AC636" s="27"/>
    </row>
    <row r="637" spans="1:29" s="139" customFormat="1" ht="13.8">
      <c r="A637" s="133" t="s">
        <v>1245</v>
      </c>
      <c r="B637" s="134" t="s">
        <v>46</v>
      </c>
      <c r="C637" s="135" t="s">
        <v>1780</v>
      </c>
      <c r="D637" s="135">
        <v>1000003747</v>
      </c>
      <c r="E637" s="140" t="s">
        <v>1781</v>
      </c>
      <c r="F637" s="137">
        <v>45238</v>
      </c>
      <c r="G637" s="40" t="str">
        <f t="shared" si="110"/>
        <v>Targeted Dealer</v>
      </c>
      <c r="H637" s="40"/>
      <c r="I637" s="41">
        <v>50</v>
      </c>
      <c r="J637" s="41">
        <f t="shared" si="111"/>
        <v>50</v>
      </c>
      <c r="K637" s="43">
        <v>50</v>
      </c>
      <c r="L637" s="43">
        <f t="shared" si="112"/>
        <v>0</v>
      </c>
      <c r="M637" s="43">
        <f t="shared" si="113"/>
        <v>100</v>
      </c>
      <c r="N637" s="42">
        <v>55</v>
      </c>
      <c r="O637" s="45" t="str">
        <f t="shared" si="114"/>
        <v>DEC</v>
      </c>
      <c r="P637" s="42">
        <v>55</v>
      </c>
      <c r="Q637" s="44">
        <f t="shared" si="115"/>
        <v>-5</v>
      </c>
      <c r="R637" s="45">
        <f t="shared" si="116"/>
        <v>-9.0909090909090939E-2</v>
      </c>
      <c r="S637" s="44" t="str">
        <f t="shared" si="117"/>
        <v>DEGROWTH</v>
      </c>
      <c r="T637" s="43">
        <v>25</v>
      </c>
      <c r="U637" s="46" t="str">
        <f t="shared" si="118"/>
        <v>jAN</v>
      </c>
      <c r="V637" s="42">
        <v>25</v>
      </c>
      <c r="W637" s="47">
        <f t="shared" si="119"/>
        <v>25</v>
      </c>
      <c r="X637" s="48">
        <f t="shared" si="120"/>
        <v>1</v>
      </c>
      <c r="Y637" s="47" t="str">
        <f t="shared" si="121"/>
        <v>GROWTH</v>
      </c>
      <c r="Z637" s="138">
        <v>1</v>
      </c>
      <c r="AA637" s="133"/>
      <c r="AB637" s="133" t="s">
        <v>1245</v>
      </c>
      <c r="AC637" s="27"/>
    </row>
    <row r="638" spans="1:29" s="139" customFormat="1" ht="13.8">
      <c r="A638" s="133" t="s">
        <v>1245</v>
      </c>
      <c r="B638" s="134" t="s">
        <v>46</v>
      </c>
      <c r="C638" s="135" t="s">
        <v>1782</v>
      </c>
      <c r="D638" s="135">
        <v>1000003767</v>
      </c>
      <c r="E638" s="140" t="s">
        <v>1783</v>
      </c>
      <c r="F638" s="137">
        <v>45257</v>
      </c>
      <c r="G638" s="40" t="str">
        <f t="shared" si="110"/>
        <v>Targeted Dealer</v>
      </c>
      <c r="H638" s="40"/>
      <c r="I638" s="41">
        <v>25</v>
      </c>
      <c r="J638" s="41">
        <f t="shared" si="111"/>
        <v>25</v>
      </c>
      <c r="K638" s="43">
        <v>55</v>
      </c>
      <c r="L638" s="43">
        <f t="shared" si="112"/>
        <v>-30</v>
      </c>
      <c r="M638" s="43">
        <f t="shared" si="113"/>
        <v>220</v>
      </c>
      <c r="N638" s="42">
        <v>50</v>
      </c>
      <c r="O638" s="45" t="str">
        <f t="shared" si="114"/>
        <v>DEC</v>
      </c>
      <c r="P638" s="42">
        <v>50</v>
      </c>
      <c r="Q638" s="44">
        <f t="shared" si="115"/>
        <v>5</v>
      </c>
      <c r="R638" s="45">
        <f t="shared" si="116"/>
        <v>0.10000000000000009</v>
      </c>
      <c r="S638" s="44" t="str">
        <f t="shared" si="117"/>
        <v>GROWTH</v>
      </c>
      <c r="T638" s="43">
        <v>50</v>
      </c>
      <c r="U638" s="46" t="str">
        <f t="shared" si="118"/>
        <v>jAN</v>
      </c>
      <c r="V638" s="42">
        <v>50</v>
      </c>
      <c r="W638" s="47">
        <f t="shared" si="119"/>
        <v>5</v>
      </c>
      <c r="X638" s="48">
        <f t="shared" si="120"/>
        <v>0.10000000000000009</v>
      </c>
      <c r="Y638" s="47" t="str">
        <f t="shared" si="121"/>
        <v>GROWTH</v>
      </c>
      <c r="Z638" s="138">
        <v>0</v>
      </c>
      <c r="AA638" s="133"/>
      <c r="AB638" s="133" t="s">
        <v>1245</v>
      </c>
      <c r="AC638" s="27"/>
    </row>
    <row r="639" spans="1:29" s="139" customFormat="1" ht="13.8">
      <c r="A639" s="133" t="s">
        <v>1245</v>
      </c>
      <c r="B639" s="134" t="s">
        <v>3922</v>
      </c>
      <c r="C639" s="141" t="s">
        <v>1784</v>
      </c>
      <c r="D639" s="141">
        <v>1000003810</v>
      </c>
      <c r="E639" s="141" t="s">
        <v>1785</v>
      </c>
      <c r="F639" s="143">
        <v>45291</v>
      </c>
      <c r="G639" s="40" t="str">
        <f t="shared" si="110"/>
        <v>Targeted Dealer</v>
      </c>
      <c r="H639" s="40"/>
      <c r="I639" s="41">
        <v>26</v>
      </c>
      <c r="J639" s="41">
        <f t="shared" si="111"/>
        <v>26</v>
      </c>
      <c r="K639" s="43">
        <v>0</v>
      </c>
      <c r="L639" s="43">
        <f t="shared" si="112"/>
        <v>26</v>
      </c>
      <c r="M639" s="43">
        <f t="shared" si="113"/>
        <v>0</v>
      </c>
      <c r="N639" s="42">
        <v>13</v>
      </c>
      <c r="O639" s="45" t="str">
        <f t="shared" si="114"/>
        <v>DEC</v>
      </c>
      <c r="P639" s="42">
        <v>13</v>
      </c>
      <c r="Q639" s="44">
        <f t="shared" si="115"/>
        <v>-13</v>
      </c>
      <c r="R639" s="45">
        <f t="shared" si="116"/>
        <v>-1</v>
      </c>
      <c r="S639" s="44" t="str">
        <f t="shared" si="117"/>
        <v>DEGROWTH</v>
      </c>
      <c r="T639" s="43">
        <v>0</v>
      </c>
      <c r="U639" s="46" t="str">
        <f t="shared" si="118"/>
        <v>jAN</v>
      </c>
      <c r="V639" s="42">
        <v>0</v>
      </c>
      <c r="W639" s="47">
        <f t="shared" si="119"/>
        <v>0</v>
      </c>
      <c r="X639" s="48">
        <f t="shared" si="120"/>
        <v>0</v>
      </c>
      <c r="Y639" s="47" t="b">
        <f t="shared" si="121"/>
        <v>0</v>
      </c>
      <c r="Z639" s="138">
        <v>0</v>
      </c>
      <c r="AA639" s="133"/>
      <c r="AB639" s="133" t="s">
        <v>1245</v>
      </c>
      <c r="AC639" s="27"/>
    </row>
    <row r="640" spans="1:29" s="139" customFormat="1" ht="13.8">
      <c r="A640" s="138" t="s">
        <v>1245</v>
      </c>
      <c r="B640" s="134" t="s">
        <v>46</v>
      </c>
      <c r="C640" s="144" t="s">
        <v>1786</v>
      </c>
      <c r="D640" s="144">
        <v>1000003874</v>
      </c>
      <c r="E640" s="144" t="s">
        <v>1787</v>
      </c>
      <c r="F640" s="137">
        <v>45350</v>
      </c>
      <c r="G640" s="40" t="str">
        <f t="shared" ref="G640:G701" si="122">IF(I640&gt;0,"Targeted Dealer","-")</f>
        <v>Targeted Dealer</v>
      </c>
      <c r="H640" s="40"/>
      <c r="I640" s="41">
        <v>50</v>
      </c>
      <c r="J640" s="41">
        <f t="shared" ref="J640:J701" si="123">I640/$J$1*($J$1-$E$1)</f>
        <v>50</v>
      </c>
      <c r="K640" s="43">
        <v>20</v>
      </c>
      <c r="L640" s="43">
        <f t="shared" ref="L640:L701" si="124">I640-K640</f>
        <v>30</v>
      </c>
      <c r="M640" s="43">
        <f t="shared" ref="M640:M701" si="125">IFERROR((K640/J640%),"-")</f>
        <v>40</v>
      </c>
      <c r="N640" s="42">
        <v>25</v>
      </c>
      <c r="O640" s="45" t="str">
        <f t="shared" ref="O640:O701" si="126">IF(F640&lt;=$P$2,"DEC","")</f>
        <v>DEC</v>
      </c>
      <c r="P640" s="42">
        <v>25</v>
      </c>
      <c r="Q640" s="44">
        <f t="shared" ref="Q640:Q701" si="127">K640-P640</f>
        <v>-5</v>
      </c>
      <c r="R640" s="45">
        <f t="shared" ref="R640:R701" si="128">IFERROR(IF(O640="Dec",(K640/P640-1))," ")</f>
        <v>-0.19999999999999996</v>
      </c>
      <c r="S640" s="44" t="str">
        <f t="shared" ref="S640:S701" si="129">IF(N640&gt;0,IF(O640="","-",IF(R640&lt;0%,"DEGROWTH","GROWTH")))</f>
        <v>DEGROWTH</v>
      </c>
      <c r="T640" s="43">
        <v>75</v>
      </c>
      <c r="U640" s="46" t="str">
        <f t="shared" ref="U640:U701" si="130">IF(F640&lt;=$V$2,"jAN","")</f>
        <v>jAN</v>
      </c>
      <c r="V640" s="42">
        <v>75</v>
      </c>
      <c r="W640" s="47">
        <f t="shared" ref="W640:W701" si="131">K640-V640</f>
        <v>-55</v>
      </c>
      <c r="X640" s="48">
        <f t="shared" ref="X640:X701" si="132">IFERROR(IF(U640="Jan",(K640/V640-1)),0)</f>
        <v>-0.73333333333333339</v>
      </c>
      <c r="Y640" s="47" t="str">
        <f t="shared" ref="Y640:Y701" si="133">IF(T640&gt;0,IF(U640="","-",IF(X640&lt;0%,"DEGROWTH","GROWTH")))</f>
        <v>DEGROWTH</v>
      </c>
      <c r="Z640" s="138">
        <v>0</v>
      </c>
      <c r="AA640" s="133"/>
      <c r="AB640" s="138" t="s">
        <v>1245</v>
      </c>
      <c r="AC640" s="27"/>
    </row>
    <row r="641" spans="1:29" s="139" customFormat="1" ht="13.8">
      <c r="A641" s="138" t="s">
        <v>1245</v>
      </c>
      <c r="B641" s="134" t="s">
        <v>3922</v>
      </c>
      <c r="C641" s="144" t="s">
        <v>1790</v>
      </c>
      <c r="D641" s="144">
        <v>1000003912</v>
      </c>
      <c r="E641" s="144" t="s">
        <v>1791</v>
      </c>
      <c r="F641" s="137">
        <v>45401</v>
      </c>
      <c r="G641" s="40" t="str">
        <f t="shared" si="122"/>
        <v>Targeted Dealer</v>
      </c>
      <c r="H641" s="40"/>
      <c r="I641" s="41">
        <v>50</v>
      </c>
      <c r="J641" s="41">
        <f t="shared" si="123"/>
        <v>50</v>
      </c>
      <c r="K641" s="43">
        <v>26</v>
      </c>
      <c r="L641" s="43">
        <f t="shared" si="124"/>
        <v>24</v>
      </c>
      <c r="M641" s="43">
        <f t="shared" si="125"/>
        <v>52</v>
      </c>
      <c r="N641" s="42">
        <v>52</v>
      </c>
      <c r="O641" s="45" t="str">
        <f t="shared" si="126"/>
        <v>DEC</v>
      </c>
      <c r="P641" s="42">
        <v>52</v>
      </c>
      <c r="Q641" s="44">
        <f t="shared" si="127"/>
        <v>-26</v>
      </c>
      <c r="R641" s="45">
        <f t="shared" si="128"/>
        <v>-0.5</v>
      </c>
      <c r="S641" s="44" t="str">
        <f t="shared" si="129"/>
        <v>DEGROWTH</v>
      </c>
      <c r="T641" s="43">
        <v>0</v>
      </c>
      <c r="U641" s="46" t="str">
        <f t="shared" si="130"/>
        <v>jAN</v>
      </c>
      <c r="V641" s="42">
        <v>0</v>
      </c>
      <c r="W641" s="47">
        <f t="shared" si="131"/>
        <v>26</v>
      </c>
      <c r="X641" s="48">
        <f t="shared" si="132"/>
        <v>0</v>
      </c>
      <c r="Y641" s="47" t="b">
        <f t="shared" si="133"/>
        <v>0</v>
      </c>
      <c r="Z641" s="138">
        <v>0</v>
      </c>
      <c r="AA641" s="133"/>
      <c r="AB641" s="138" t="s">
        <v>1245</v>
      </c>
      <c r="AC641" s="27"/>
    </row>
    <row r="642" spans="1:29" s="139" customFormat="1" ht="13.8">
      <c r="A642" s="138" t="s">
        <v>1245</v>
      </c>
      <c r="B642" s="134" t="s">
        <v>3922</v>
      </c>
      <c r="C642" s="144" t="s">
        <v>1792</v>
      </c>
      <c r="D642" s="144">
        <v>1000003916</v>
      </c>
      <c r="E642" s="144" t="s">
        <v>1793</v>
      </c>
      <c r="F642" s="137">
        <v>45404</v>
      </c>
      <c r="G642" s="40" t="str">
        <f t="shared" si="122"/>
        <v>Targeted Dealer</v>
      </c>
      <c r="H642" s="40"/>
      <c r="I642" s="41">
        <v>250</v>
      </c>
      <c r="J642" s="41">
        <f t="shared" si="123"/>
        <v>250</v>
      </c>
      <c r="K642" s="43">
        <v>104</v>
      </c>
      <c r="L642" s="43">
        <f t="shared" si="124"/>
        <v>146</v>
      </c>
      <c r="M642" s="43">
        <f t="shared" si="125"/>
        <v>41.6</v>
      </c>
      <c r="N642" s="42">
        <v>277.5</v>
      </c>
      <c r="O642" s="45" t="str">
        <f t="shared" si="126"/>
        <v>DEC</v>
      </c>
      <c r="P642" s="42">
        <v>277.5</v>
      </c>
      <c r="Q642" s="44">
        <f t="shared" si="127"/>
        <v>-173.5</v>
      </c>
      <c r="R642" s="45">
        <f t="shared" si="128"/>
        <v>-0.62522522522522528</v>
      </c>
      <c r="S642" s="44" t="str">
        <f t="shared" si="129"/>
        <v>DEGROWTH</v>
      </c>
      <c r="T642" s="43">
        <v>0</v>
      </c>
      <c r="U642" s="46" t="str">
        <f t="shared" si="130"/>
        <v>jAN</v>
      </c>
      <c r="V642" s="42">
        <v>0</v>
      </c>
      <c r="W642" s="47">
        <f t="shared" si="131"/>
        <v>104</v>
      </c>
      <c r="X642" s="48">
        <f t="shared" si="132"/>
        <v>0</v>
      </c>
      <c r="Y642" s="47" t="b">
        <f t="shared" si="133"/>
        <v>0</v>
      </c>
      <c r="Z642" s="138">
        <v>0</v>
      </c>
      <c r="AA642" s="133"/>
      <c r="AB642" s="138" t="s">
        <v>1245</v>
      </c>
      <c r="AC642" s="27"/>
    </row>
    <row r="643" spans="1:29" s="139" customFormat="1" ht="13.8">
      <c r="A643" s="138" t="s">
        <v>1245</v>
      </c>
      <c r="B643" s="134" t="s">
        <v>46</v>
      </c>
      <c r="C643" s="144" t="s">
        <v>1794</v>
      </c>
      <c r="D643" s="144">
        <v>1000003927</v>
      </c>
      <c r="E643" s="144" t="s">
        <v>1795</v>
      </c>
      <c r="F643" s="137">
        <v>45412</v>
      </c>
      <c r="G643" s="40" t="str">
        <f t="shared" si="122"/>
        <v>Targeted Dealer</v>
      </c>
      <c r="H643" s="40"/>
      <c r="I643" s="41">
        <v>25</v>
      </c>
      <c r="J643" s="41">
        <f t="shared" si="123"/>
        <v>25</v>
      </c>
      <c r="K643" s="43">
        <v>25</v>
      </c>
      <c r="L643" s="43">
        <f t="shared" si="124"/>
        <v>0</v>
      </c>
      <c r="M643" s="43">
        <f t="shared" si="125"/>
        <v>100</v>
      </c>
      <c r="N643" s="42">
        <v>50</v>
      </c>
      <c r="O643" s="45" t="str">
        <f t="shared" si="126"/>
        <v>DEC</v>
      </c>
      <c r="P643" s="42">
        <v>50</v>
      </c>
      <c r="Q643" s="44">
        <f t="shared" si="127"/>
        <v>-25</v>
      </c>
      <c r="R643" s="45">
        <f t="shared" si="128"/>
        <v>-0.5</v>
      </c>
      <c r="S643" s="44" t="str">
        <f t="shared" si="129"/>
        <v>DEGROWTH</v>
      </c>
      <c r="T643" s="43">
        <v>50</v>
      </c>
      <c r="U643" s="46" t="str">
        <f t="shared" si="130"/>
        <v>jAN</v>
      </c>
      <c r="V643" s="42">
        <v>50</v>
      </c>
      <c r="W643" s="47">
        <f t="shared" si="131"/>
        <v>-25</v>
      </c>
      <c r="X643" s="48">
        <f t="shared" si="132"/>
        <v>-0.5</v>
      </c>
      <c r="Y643" s="47" t="str">
        <f t="shared" si="133"/>
        <v>DEGROWTH</v>
      </c>
      <c r="Z643" s="138">
        <v>0</v>
      </c>
      <c r="AA643" s="133"/>
      <c r="AB643" s="138" t="s">
        <v>1245</v>
      </c>
      <c r="AC643" s="27"/>
    </row>
    <row r="644" spans="1:29" s="139" customFormat="1" ht="13.8">
      <c r="A644" s="138" t="s">
        <v>1245</v>
      </c>
      <c r="B644" s="134" t="s">
        <v>3922</v>
      </c>
      <c r="C644" s="144" t="s">
        <v>1796</v>
      </c>
      <c r="D644" s="144">
        <v>1000003962</v>
      </c>
      <c r="E644" s="144" t="s">
        <v>1797</v>
      </c>
      <c r="F644" s="137">
        <v>45429</v>
      </c>
      <c r="G644" s="40" t="str">
        <f t="shared" si="122"/>
        <v>Targeted Dealer</v>
      </c>
      <c r="H644" s="40"/>
      <c r="I644" s="41">
        <v>90</v>
      </c>
      <c r="J644" s="41">
        <f t="shared" si="123"/>
        <v>90</v>
      </c>
      <c r="K644" s="43">
        <v>25</v>
      </c>
      <c r="L644" s="43">
        <f t="shared" si="124"/>
        <v>65</v>
      </c>
      <c r="M644" s="43">
        <f t="shared" si="125"/>
        <v>27.777777777777779</v>
      </c>
      <c r="N644" s="42">
        <v>0</v>
      </c>
      <c r="O644" s="45" t="str">
        <f t="shared" si="126"/>
        <v>DEC</v>
      </c>
      <c r="P644" s="42">
        <v>0</v>
      </c>
      <c r="Q644" s="44">
        <f t="shared" si="127"/>
        <v>25</v>
      </c>
      <c r="R644" s="45" t="str">
        <f t="shared" si="128"/>
        <v xml:space="preserve"> </v>
      </c>
      <c r="S644" s="44" t="b">
        <f t="shared" si="129"/>
        <v>0</v>
      </c>
      <c r="T644" s="43">
        <v>0</v>
      </c>
      <c r="U644" s="46" t="str">
        <f t="shared" si="130"/>
        <v>jAN</v>
      </c>
      <c r="V644" s="42">
        <v>0</v>
      </c>
      <c r="W644" s="47">
        <f t="shared" si="131"/>
        <v>25</v>
      </c>
      <c r="X644" s="48">
        <f t="shared" si="132"/>
        <v>0</v>
      </c>
      <c r="Y644" s="47" t="b">
        <f t="shared" si="133"/>
        <v>0</v>
      </c>
      <c r="Z644" s="138">
        <v>0</v>
      </c>
      <c r="AA644" s="133"/>
      <c r="AB644" s="138" t="s">
        <v>1245</v>
      </c>
      <c r="AC644" s="27"/>
    </row>
    <row r="645" spans="1:29" s="139" customFormat="1" ht="13.8">
      <c r="A645" s="138" t="s">
        <v>1245</v>
      </c>
      <c r="B645" s="134" t="s">
        <v>3922</v>
      </c>
      <c r="C645" s="144" t="s">
        <v>1798</v>
      </c>
      <c r="D645" s="144">
        <v>1000003984</v>
      </c>
      <c r="E645" s="144" t="s">
        <v>1799</v>
      </c>
      <c r="F645" s="137">
        <v>45440</v>
      </c>
      <c r="G645" s="40" t="str">
        <f t="shared" si="122"/>
        <v>-</v>
      </c>
      <c r="H645" s="40"/>
      <c r="I645" s="41">
        <v>0</v>
      </c>
      <c r="J645" s="41">
        <f t="shared" si="123"/>
        <v>0</v>
      </c>
      <c r="K645" s="43">
        <v>50</v>
      </c>
      <c r="L645" s="43">
        <f t="shared" si="124"/>
        <v>-50</v>
      </c>
      <c r="M645" s="43" t="str">
        <f t="shared" si="125"/>
        <v>-</v>
      </c>
      <c r="N645" s="42">
        <v>50</v>
      </c>
      <c r="O645" s="45" t="str">
        <f t="shared" si="126"/>
        <v>DEC</v>
      </c>
      <c r="P645" s="42">
        <v>50</v>
      </c>
      <c r="Q645" s="44">
        <f t="shared" si="127"/>
        <v>0</v>
      </c>
      <c r="R645" s="45">
        <f t="shared" si="128"/>
        <v>0</v>
      </c>
      <c r="S645" s="44" t="str">
        <f t="shared" si="129"/>
        <v>GROWTH</v>
      </c>
      <c r="T645" s="43">
        <v>0</v>
      </c>
      <c r="U645" s="46" t="str">
        <f t="shared" si="130"/>
        <v>jAN</v>
      </c>
      <c r="V645" s="42">
        <v>0</v>
      </c>
      <c r="W645" s="47">
        <f t="shared" si="131"/>
        <v>50</v>
      </c>
      <c r="X645" s="48">
        <f t="shared" si="132"/>
        <v>0</v>
      </c>
      <c r="Y645" s="47" t="b">
        <f t="shared" si="133"/>
        <v>0</v>
      </c>
      <c r="Z645" s="138">
        <v>1</v>
      </c>
      <c r="AA645" s="133"/>
      <c r="AB645" s="138" t="s">
        <v>1245</v>
      </c>
      <c r="AC645" s="27"/>
    </row>
    <row r="646" spans="1:29" s="139" customFormat="1" ht="13.8">
      <c r="A646" s="138" t="s">
        <v>1245</v>
      </c>
      <c r="B646" s="134" t="s">
        <v>46</v>
      </c>
      <c r="C646" s="144" t="s">
        <v>1802</v>
      </c>
      <c r="D646" s="144">
        <v>1000004046</v>
      </c>
      <c r="E646" s="144" t="s">
        <v>1803</v>
      </c>
      <c r="F646" s="137">
        <v>45490</v>
      </c>
      <c r="G646" s="40" t="str">
        <f t="shared" si="122"/>
        <v>Targeted Dealer</v>
      </c>
      <c r="H646" s="40"/>
      <c r="I646" s="41">
        <v>200</v>
      </c>
      <c r="J646" s="41">
        <f t="shared" si="123"/>
        <v>200</v>
      </c>
      <c r="K646" s="43">
        <v>200</v>
      </c>
      <c r="L646" s="43">
        <f t="shared" si="124"/>
        <v>0</v>
      </c>
      <c r="M646" s="43">
        <f t="shared" si="125"/>
        <v>100</v>
      </c>
      <c r="N646" s="42">
        <v>205</v>
      </c>
      <c r="O646" s="45" t="str">
        <f t="shared" si="126"/>
        <v>DEC</v>
      </c>
      <c r="P646" s="42">
        <v>205</v>
      </c>
      <c r="Q646" s="44">
        <f t="shared" si="127"/>
        <v>-5</v>
      </c>
      <c r="R646" s="45">
        <f t="shared" si="128"/>
        <v>-2.4390243902439046E-2</v>
      </c>
      <c r="S646" s="44" t="str">
        <f t="shared" si="129"/>
        <v>DEGROWTH</v>
      </c>
      <c r="T646" s="43">
        <v>205</v>
      </c>
      <c r="U646" s="46" t="str">
        <f t="shared" si="130"/>
        <v>jAN</v>
      </c>
      <c r="V646" s="42">
        <v>205</v>
      </c>
      <c r="W646" s="47">
        <f t="shared" si="131"/>
        <v>-5</v>
      </c>
      <c r="X646" s="48">
        <f t="shared" si="132"/>
        <v>-2.4390243902439046E-2</v>
      </c>
      <c r="Y646" s="47" t="str">
        <f t="shared" si="133"/>
        <v>DEGROWTH</v>
      </c>
      <c r="Z646" s="138">
        <v>0</v>
      </c>
      <c r="AA646" s="133"/>
      <c r="AB646" s="138" t="s">
        <v>1245</v>
      </c>
      <c r="AC646" s="27"/>
    </row>
    <row r="647" spans="1:29" s="139" customFormat="1" ht="13.8">
      <c r="A647" s="138" t="s">
        <v>1245</v>
      </c>
      <c r="B647" s="134" t="s">
        <v>46</v>
      </c>
      <c r="C647" s="144" t="s">
        <v>1804</v>
      </c>
      <c r="D647" s="144">
        <v>1000004076</v>
      </c>
      <c r="E647" s="144" t="s">
        <v>1805</v>
      </c>
      <c r="F647" s="137">
        <v>45506</v>
      </c>
      <c r="G647" s="40" t="str">
        <f t="shared" si="122"/>
        <v>Targeted Dealer</v>
      </c>
      <c r="H647" s="40"/>
      <c r="I647" s="41">
        <v>25</v>
      </c>
      <c r="J647" s="41">
        <f t="shared" si="123"/>
        <v>25</v>
      </c>
      <c r="K647" s="43">
        <v>7.5</v>
      </c>
      <c r="L647" s="43">
        <f t="shared" si="124"/>
        <v>17.5</v>
      </c>
      <c r="M647" s="43">
        <f t="shared" si="125"/>
        <v>30</v>
      </c>
      <c r="N647" s="42">
        <v>32.5</v>
      </c>
      <c r="O647" s="45" t="str">
        <f t="shared" si="126"/>
        <v>DEC</v>
      </c>
      <c r="P647" s="42">
        <v>32.5</v>
      </c>
      <c r="Q647" s="44">
        <f t="shared" si="127"/>
        <v>-25</v>
      </c>
      <c r="R647" s="45">
        <f t="shared" si="128"/>
        <v>-0.76923076923076916</v>
      </c>
      <c r="S647" s="44" t="str">
        <f t="shared" si="129"/>
        <v>DEGROWTH</v>
      </c>
      <c r="T647" s="43">
        <v>50</v>
      </c>
      <c r="U647" s="46" t="str">
        <f t="shared" si="130"/>
        <v>jAN</v>
      </c>
      <c r="V647" s="42">
        <v>50</v>
      </c>
      <c r="W647" s="47">
        <f t="shared" si="131"/>
        <v>-42.5</v>
      </c>
      <c r="X647" s="48">
        <f t="shared" si="132"/>
        <v>-0.85</v>
      </c>
      <c r="Y647" s="47" t="str">
        <f t="shared" si="133"/>
        <v>DEGROWTH</v>
      </c>
      <c r="Z647" s="138">
        <v>1</v>
      </c>
      <c r="AA647" s="133"/>
      <c r="AB647" s="138" t="s">
        <v>1245</v>
      </c>
      <c r="AC647" s="27"/>
    </row>
    <row r="648" spans="1:29" s="139" customFormat="1" ht="13.8">
      <c r="A648" s="138" t="s">
        <v>1245</v>
      </c>
      <c r="B648" s="134" t="s">
        <v>46</v>
      </c>
      <c r="C648" s="144" t="s">
        <v>1807</v>
      </c>
      <c r="D648" s="144">
        <v>1000004094</v>
      </c>
      <c r="E648" s="144" t="s">
        <v>1808</v>
      </c>
      <c r="F648" s="137">
        <v>45526</v>
      </c>
      <c r="G648" s="40" t="str">
        <f t="shared" si="122"/>
        <v>Targeted Dealer</v>
      </c>
      <c r="H648" s="40"/>
      <c r="I648" s="41">
        <v>25</v>
      </c>
      <c r="J648" s="41">
        <f t="shared" si="123"/>
        <v>25</v>
      </c>
      <c r="K648" s="43">
        <v>25</v>
      </c>
      <c r="L648" s="43">
        <f t="shared" si="124"/>
        <v>0</v>
      </c>
      <c r="M648" s="43">
        <f t="shared" si="125"/>
        <v>100</v>
      </c>
      <c r="N648" s="42">
        <v>30</v>
      </c>
      <c r="O648" s="45" t="str">
        <f t="shared" si="126"/>
        <v>DEC</v>
      </c>
      <c r="P648" s="42">
        <v>30</v>
      </c>
      <c r="Q648" s="44">
        <f t="shared" si="127"/>
        <v>-5</v>
      </c>
      <c r="R648" s="45">
        <f t="shared" si="128"/>
        <v>-0.16666666666666663</v>
      </c>
      <c r="S648" s="44" t="str">
        <f t="shared" si="129"/>
        <v>DEGROWTH</v>
      </c>
      <c r="T648" s="43">
        <v>50</v>
      </c>
      <c r="U648" s="46" t="str">
        <f t="shared" si="130"/>
        <v>jAN</v>
      </c>
      <c r="V648" s="42">
        <v>50</v>
      </c>
      <c r="W648" s="47">
        <f t="shared" si="131"/>
        <v>-25</v>
      </c>
      <c r="X648" s="48">
        <f t="shared" si="132"/>
        <v>-0.5</v>
      </c>
      <c r="Y648" s="47" t="str">
        <f t="shared" si="133"/>
        <v>DEGROWTH</v>
      </c>
      <c r="Z648" s="138">
        <v>0</v>
      </c>
      <c r="AA648" s="133"/>
      <c r="AB648" s="138" t="s">
        <v>1245</v>
      </c>
      <c r="AC648" s="27"/>
    </row>
    <row r="649" spans="1:29" s="139" customFormat="1" ht="13.8">
      <c r="A649" s="133" t="s">
        <v>1245</v>
      </c>
      <c r="B649" s="141" t="s">
        <v>48</v>
      </c>
      <c r="C649" s="135" t="s">
        <v>1809</v>
      </c>
      <c r="D649" s="135">
        <v>1000000534</v>
      </c>
      <c r="E649" s="136" t="s">
        <v>1810</v>
      </c>
      <c r="F649" s="137">
        <v>38535</v>
      </c>
      <c r="G649" s="40" t="str">
        <f t="shared" si="122"/>
        <v>Targeted Dealer</v>
      </c>
      <c r="H649" s="40"/>
      <c r="I649" s="41">
        <v>470</v>
      </c>
      <c r="J649" s="41">
        <f t="shared" si="123"/>
        <v>470</v>
      </c>
      <c r="K649" s="43">
        <v>204</v>
      </c>
      <c r="L649" s="43">
        <f t="shared" si="124"/>
        <v>266</v>
      </c>
      <c r="M649" s="43">
        <f t="shared" si="125"/>
        <v>43.404255319148938</v>
      </c>
      <c r="N649" s="42">
        <v>427</v>
      </c>
      <c r="O649" s="45" t="str">
        <f t="shared" si="126"/>
        <v>DEC</v>
      </c>
      <c r="P649" s="42">
        <v>427</v>
      </c>
      <c r="Q649" s="44">
        <f t="shared" si="127"/>
        <v>-223</v>
      </c>
      <c r="R649" s="45">
        <f t="shared" si="128"/>
        <v>-0.52224824355971899</v>
      </c>
      <c r="S649" s="44" t="str">
        <f t="shared" si="129"/>
        <v>DEGROWTH</v>
      </c>
      <c r="T649" s="43">
        <v>434.5</v>
      </c>
      <c r="U649" s="46" t="str">
        <f t="shared" si="130"/>
        <v>jAN</v>
      </c>
      <c r="V649" s="42">
        <v>434.5</v>
      </c>
      <c r="W649" s="47">
        <f t="shared" si="131"/>
        <v>-230.5</v>
      </c>
      <c r="X649" s="48">
        <f t="shared" si="132"/>
        <v>-0.53049482163406214</v>
      </c>
      <c r="Y649" s="47" t="str">
        <f t="shared" si="133"/>
        <v>DEGROWTH</v>
      </c>
      <c r="Z649" s="138">
        <v>0</v>
      </c>
      <c r="AA649" s="133"/>
      <c r="AB649" s="133" t="s">
        <v>1245</v>
      </c>
      <c r="AC649" s="27"/>
    </row>
    <row r="650" spans="1:29" s="139" customFormat="1" ht="13.8">
      <c r="A650" s="133" t="s">
        <v>1245</v>
      </c>
      <c r="B650" s="141" t="s">
        <v>48</v>
      </c>
      <c r="C650" s="135" t="s">
        <v>1811</v>
      </c>
      <c r="D650" s="135">
        <v>1000000539</v>
      </c>
      <c r="E650" s="136" t="s">
        <v>1812</v>
      </c>
      <c r="F650" s="137">
        <v>38563</v>
      </c>
      <c r="G650" s="40" t="str">
        <f t="shared" si="122"/>
        <v>Targeted Dealer</v>
      </c>
      <c r="H650" s="40"/>
      <c r="I650" s="41">
        <v>1300</v>
      </c>
      <c r="J650" s="41">
        <f t="shared" si="123"/>
        <v>1300</v>
      </c>
      <c r="K650" s="43">
        <v>1249</v>
      </c>
      <c r="L650" s="43">
        <f t="shared" si="124"/>
        <v>51</v>
      </c>
      <c r="M650" s="43">
        <f t="shared" si="125"/>
        <v>96.07692307692308</v>
      </c>
      <c r="N650" s="42">
        <v>1004</v>
      </c>
      <c r="O650" s="45" t="str">
        <f t="shared" si="126"/>
        <v>DEC</v>
      </c>
      <c r="P650" s="42">
        <v>1004</v>
      </c>
      <c r="Q650" s="44">
        <f t="shared" si="127"/>
        <v>245</v>
      </c>
      <c r="R650" s="45">
        <f t="shared" si="128"/>
        <v>0.24402390438247012</v>
      </c>
      <c r="S650" s="44" t="str">
        <f t="shared" si="129"/>
        <v>GROWTH</v>
      </c>
      <c r="T650" s="43">
        <v>1159.5</v>
      </c>
      <c r="U650" s="46" t="str">
        <f t="shared" si="130"/>
        <v>jAN</v>
      </c>
      <c r="V650" s="42">
        <v>1159.5</v>
      </c>
      <c r="W650" s="47">
        <f t="shared" si="131"/>
        <v>89.5</v>
      </c>
      <c r="X650" s="48">
        <f t="shared" si="132"/>
        <v>7.7188443294523568E-2</v>
      </c>
      <c r="Y650" s="47" t="str">
        <f t="shared" si="133"/>
        <v>GROWTH</v>
      </c>
      <c r="Z650" s="138">
        <v>0</v>
      </c>
      <c r="AA650" s="133"/>
      <c r="AB650" s="133" t="s">
        <v>1245</v>
      </c>
      <c r="AC650" s="27"/>
    </row>
    <row r="651" spans="1:29" s="139" customFormat="1" ht="13.8">
      <c r="A651" s="133" t="s">
        <v>1245</v>
      </c>
      <c r="B651" s="141" t="s">
        <v>48</v>
      </c>
      <c r="C651" s="135" t="s">
        <v>1815</v>
      </c>
      <c r="D651" s="135">
        <v>1000000557</v>
      </c>
      <c r="E651" s="136" t="s">
        <v>1816</v>
      </c>
      <c r="F651" s="137">
        <v>39067</v>
      </c>
      <c r="G651" s="40" t="str">
        <f t="shared" si="122"/>
        <v>Targeted Dealer</v>
      </c>
      <c r="H651" s="40"/>
      <c r="I651" s="41">
        <v>20</v>
      </c>
      <c r="J651" s="41">
        <f t="shared" si="123"/>
        <v>20</v>
      </c>
      <c r="K651" s="43">
        <v>0</v>
      </c>
      <c r="L651" s="43">
        <f t="shared" si="124"/>
        <v>20</v>
      </c>
      <c r="M651" s="43">
        <f t="shared" si="125"/>
        <v>0</v>
      </c>
      <c r="N651" s="42">
        <v>20</v>
      </c>
      <c r="O651" s="45" t="str">
        <f t="shared" si="126"/>
        <v>DEC</v>
      </c>
      <c r="P651" s="42">
        <v>20</v>
      </c>
      <c r="Q651" s="44">
        <f t="shared" si="127"/>
        <v>-20</v>
      </c>
      <c r="R651" s="45">
        <f t="shared" si="128"/>
        <v>-1</v>
      </c>
      <c r="S651" s="44" t="str">
        <f t="shared" si="129"/>
        <v>DEGROWTH</v>
      </c>
      <c r="T651" s="43">
        <v>20</v>
      </c>
      <c r="U651" s="46" t="str">
        <f t="shared" si="130"/>
        <v>jAN</v>
      </c>
      <c r="V651" s="42">
        <v>20</v>
      </c>
      <c r="W651" s="47">
        <f t="shared" si="131"/>
        <v>-20</v>
      </c>
      <c r="X651" s="48">
        <f t="shared" si="132"/>
        <v>-1</v>
      </c>
      <c r="Y651" s="47" t="str">
        <f t="shared" si="133"/>
        <v>DEGROWTH</v>
      </c>
      <c r="Z651" s="138">
        <v>0</v>
      </c>
      <c r="AA651" s="133"/>
      <c r="AB651" s="133" t="s">
        <v>1245</v>
      </c>
      <c r="AC651" s="27"/>
    </row>
    <row r="652" spans="1:29" s="139" customFormat="1" ht="13.8">
      <c r="A652" s="133" t="s">
        <v>1245</v>
      </c>
      <c r="B652" s="141" t="s">
        <v>48</v>
      </c>
      <c r="C652" s="135" t="s">
        <v>1817</v>
      </c>
      <c r="D652" s="135">
        <v>1000000529</v>
      </c>
      <c r="E652" s="136" t="s">
        <v>1818</v>
      </c>
      <c r="F652" s="137">
        <v>39073</v>
      </c>
      <c r="G652" s="40" t="str">
        <f t="shared" si="122"/>
        <v>Targeted Dealer</v>
      </c>
      <c r="H652" s="40"/>
      <c r="I652" s="41">
        <v>521</v>
      </c>
      <c r="J652" s="41">
        <f t="shared" si="123"/>
        <v>521</v>
      </c>
      <c r="K652" s="43">
        <v>592.5</v>
      </c>
      <c r="L652" s="43">
        <f t="shared" si="124"/>
        <v>-71.5</v>
      </c>
      <c r="M652" s="43">
        <f t="shared" si="125"/>
        <v>113.7236084452975</v>
      </c>
      <c r="N652" s="42">
        <v>467.5</v>
      </c>
      <c r="O652" s="45" t="str">
        <f t="shared" si="126"/>
        <v>DEC</v>
      </c>
      <c r="P652" s="42">
        <v>467.5</v>
      </c>
      <c r="Q652" s="44">
        <f t="shared" si="127"/>
        <v>125</v>
      </c>
      <c r="R652" s="45">
        <f t="shared" si="128"/>
        <v>0.26737967914438499</v>
      </c>
      <c r="S652" s="44" t="str">
        <f t="shared" si="129"/>
        <v>GROWTH</v>
      </c>
      <c r="T652" s="43">
        <v>462.5</v>
      </c>
      <c r="U652" s="46" t="str">
        <f t="shared" si="130"/>
        <v>jAN</v>
      </c>
      <c r="V652" s="42">
        <v>462.5</v>
      </c>
      <c r="W652" s="47">
        <f t="shared" si="131"/>
        <v>130</v>
      </c>
      <c r="X652" s="48">
        <f t="shared" si="132"/>
        <v>0.2810810810810811</v>
      </c>
      <c r="Y652" s="47" t="str">
        <f t="shared" si="133"/>
        <v>GROWTH</v>
      </c>
      <c r="Z652" s="138">
        <v>0</v>
      </c>
      <c r="AA652" s="133"/>
      <c r="AB652" s="133" t="s">
        <v>1245</v>
      </c>
      <c r="AC652" s="27"/>
    </row>
    <row r="653" spans="1:29" s="139" customFormat="1" ht="13.8">
      <c r="A653" s="133" t="s">
        <v>1245</v>
      </c>
      <c r="B653" s="141" t="s">
        <v>48</v>
      </c>
      <c r="C653" s="135" t="s">
        <v>1819</v>
      </c>
      <c r="D653" s="135">
        <v>1000000544</v>
      </c>
      <c r="E653" s="136" t="s">
        <v>1820</v>
      </c>
      <c r="F653" s="137">
        <v>39171</v>
      </c>
      <c r="G653" s="40" t="str">
        <f t="shared" si="122"/>
        <v>Targeted Dealer</v>
      </c>
      <c r="H653" s="40"/>
      <c r="I653" s="41">
        <v>580</v>
      </c>
      <c r="J653" s="41">
        <f t="shared" si="123"/>
        <v>580</v>
      </c>
      <c r="K653" s="43">
        <v>512</v>
      </c>
      <c r="L653" s="43">
        <f t="shared" si="124"/>
        <v>68</v>
      </c>
      <c r="M653" s="43">
        <f t="shared" si="125"/>
        <v>88.275862068965523</v>
      </c>
      <c r="N653" s="42">
        <v>435</v>
      </c>
      <c r="O653" s="45" t="str">
        <f t="shared" si="126"/>
        <v>DEC</v>
      </c>
      <c r="P653" s="42">
        <v>435</v>
      </c>
      <c r="Q653" s="44">
        <f t="shared" si="127"/>
        <v>77</v>
      </c>
      <c r="R653" s="45">
        <f t="shared" si="128"/>
        <v>0.17701149425287355</v>
      </c>
      <c r="S653" s="44" t="str">
        <f t="shared" si="129"/>
        <v>GROWTH</v>
      </c>
      <c r="T653" s="43">
        <v>543</v>
      </c>
      <c r="U653" s="46" t="str">
        <f t="shared" si="130"/>
        <v>jAN</v>
      </c>
      <c r="V653" s="42">
        <v>543</v>
      </c>
      <c r="W653" s="47">
        <f t="shared" si="131"/>
        <v>-31</v>
      </c>
      <c r="X653" s="48">
        <f t="shared" si="132"/>
        <v>-5.7090239410681365E-2</v>
      </c>
      <c r="Y653" s="47" t="str">
        <f t="shared" si="133"/>
        <v>DEGROWTH</v>
      </c>
      <c r="Z653" s="138">
        <v>0</v>
      </c>
      <c r="AA653" s="133"/>
      <c r="AB653" s="133" t="s">
        <v>1245</v>
      </c>
      <c r="AC653" s="27"/>
    </row>
    <row r="654" spans="1:29" s="139" customFormat="1" ht="13.8">
      <c r="A654" s="133" t="s">
        <v>1245</v>
      </c>
      <c r="B654" s="141" t="s">
        <v>48</v>
      </c>
      <c r="C654" s="135" t="s">
        <v>1821</v>
      </c>
      <c r="D654" s="135">
        <v>1000000541</v>
      </c>
      <c r="E654" s="136" t="s">
        <v>1822</v>
      </c>
      <c r="F654" s="137">
        <v>39184</v>
      </c>
      <c r="G654" s="40" t="str">
        <f t="shared" si="122"/>
        <v>Targeted Dealer</v>
      </c>
      <c r="H654" s="40"/>
      <c r="I654" s="41">
        <v>20</v>
      </c>
      <c r="J654" s="41">
        <f t="shared" si="123"/>
        <v>20</v>
      </c>
      <c r="K654" s="43">
        <v>20</v>
      </c>
      <c r="L654" s="43">
        <f t="shared" si="124"/>
        <v>0</v>
      </c>
      <c r="M654" s="43">
        <f t="shared" si="125"/>
        <v>100</v>
      </c>
      <c r="N654" s="42">
        <v>3.5</v>
      </c>
      <c r="O654" s="45" t="str">
        <f t="shared" si="126"/>
        <v>DEC</v>
      </c>
      <c r="P654" s="42">
        <v>3.5</v>
      </c>
      <c r="Q654" s="44">
        <f t="shared" si="127"/>
        <v>16.5</v>
      </c>
      <c r="R654" s="45">
        <f t="shared" si="128"/>
        <v>4.7142857142857144</v>
      </c>
      <c r="S654" s="44" t="str">
        <f t="shared" si="129"/>
        <v>GROWTH</v>
      </c>
      <c r="T654" s="43">
        <v>13</v>
      </c>
      <c r="U654" s="46" t="str">
        <f t="shared" si="130"/>
        <v>jAN</v>
      </c>
      <c r="V654" s="42">
        <v>13</v>
      </c>
      <c r="W654" s="47">
        <f t="shared" si="131"/>
        <v>7</v>
      </c>
      <c r="X654" s="48">
        <f t="shared" si="132"/>
        <v>0.53846153846153855</v>
      </c>
      <c r="Y654" s="47" t="str">
        <f t="shared" si="133"/>
        <v>GROWTH</v>
      </c>
      <c r="Z654" s="138">
        <v>0</v>
      </c>
      <c r="AA654" s="133"/>
      <c r="AB654" s="133" t="s">
        <v>1245</v>
      </c>
      <c r="AC654" s="27"/>
    </row>
    <row r="655" spans="1:29" s="139" customFormat="1" ht="13.8">
      <c r="A655" s="133" t="s">
        <v>1245</v>
      </c>
      <c r="B655" s="141" t="s">
        <v>48</v>
      </c>
      <c r="C655" s="135" t="s">
        <v>1823</v>
      </c>
      <c r="D655" s="135">
        <v>1000000530</v>
      </c>
      <c r="E655" s="136" t="s">
        <v>1824</v>
      </c>
      <c r="F655" s="137">
        <v>39547</v>
      </c>
      <c r="G655" s="40" t="str">
        <f t="shared" si="122"/>
        <v>Targeted Dealer</v>
      </c>
      <c r="H655" s="40"/>
      <c r="I655" s="41">
        <v>120</v>
      </c>
      <c r="J655" s="41">
        <f t="shared" si="123"/>
        <v>120</v>
      </c>
      <c r="K655" s="43">
        <v>136</v>
      </c>
      <c r="L655" s="43">
        <f t="shared" si="124"/>
        <v>-16</v>
      </c>
      <c r="M655" s="43">
        <f t="shared" si="125"/>
        <v>113.33333333333334</v>
      </c>
      <c r="N655" s="42">
        <v>129.5</v>
      </c>
      <c r="O655" s="45" t="str">
        <f t="shared" si="126"/>
        <v>DEC</v>
      </c>
      <c r="P655" s="42">
        <v>129.5</v>
      </c>
      <c r="Q655" s="44">
        <f t="shared" si="127"/>
        <v>6.5</v>
      </c>
      <c r="R655" s="45">
        <f t="shared" si="128"/>
        <v>5.0193050193050093E-2</v>
      </c>
      <c r="S655" s="44" t="str">
        <f t="shared" si="129"/>
        <v>GROWTH</v>
      </c>
      <c r="T655" s="43">
        <v>109</v>
      </c>
      <c r="U655" s="46" t="str">
        <f t="shared" si="130"/>
        <v>jAN</v>
      </c>
      <c r="V655" s="42">
        <v>109</v>
      </c>
      <c r="W655" s="47">
        <f t="shared" si="131"/>
        <v>27</v>
      </c>
      <c r="X655" s="48">
        <f t="shared" si="132"/>
        <v>0.24770642201834869</v>
      </c>
      <c r="Y655" s="47" t="str">
        <f t="shared" si="133"/>
        <v>GROWTH</v>
      </c>
      <c r="Z655" s="138">
        <v>0</v>
      </c>
      <c r="AA655" s="133"/>
      <c r="AB655" s="133" t="s">
        <v>1245</v>
      </c>
      <c r="AC655" s="27"/>
    </row>
    <row r="656" spans="1:29" s="139" customFormat="1" ht="13.8">
      <c r="A656" s="133" t="s">
        <v>1245</v>
      </c>
      <c r="B656" s="141" t="s">
        <v>48</v>
      </c>
      <c r="C656" s="135" t="s">
        <v>1825</v>
      </c>
      <c r="D656" s="135">
        <v>1000000549</v>
      </c>
      <c r="E656" s="136" t="s">
        <v>1826</v>
      </c>
      <c r="F656" s="137">
        <v>39961</v>
      </c>
      <c r="G656" s="40" t="str">
        <f t="shared" si="122"/>
        <v>Targeted Dealer</v>
      </c>
      <c r="H656" s="40"/>
      <c r="I656" s="41">
        <v>70</v>
      </c>
      <c r="J656" s="41">
        <f t="shared" si="123"/>
        <v>70</v>
      </c>
      <c r="K656" s="43">
        <v>13</v>
      </c>
      <c r="L656" s="43">
        <f t="shared" si="124"/>
        <v>57</v>
      </c>
      <c r="M656" s="43">
        <f t="shared" si="125"/>
        <v>18.571428571428573</v>
      </c>
      <c r="N656" s="42">
        <v>12.5</v>
      </c>
      <c r="O656" s="45" t="str">
        <f t="shared" si="126"/>
        <v>DEC</v>
      </c>
      <c r="P656" s="42">
        <v>12.5</v>
      </c>
      <c r="Q656" s="44">
        <f t="shared" si="127"/>
        <v>0.5</v>
      </c>
      <c r="R656" s="45">
        <f t="shared" si="128"/>
        <v>4.0000000000000036E-2</v>
      </c>
      <c r="S656" s="44" t="str">
        <f t="shared" si="129"/>
        <v>GROWTH</v>
      </c>
      <c r="T656" s="43">
        <v>13</v>
      </c>
      <c r="U656" s="46" t="str">
        <f t="shared" si="130"/>
        <v>jAN</v>
      </c>
      <c r="V656" s="42">
        <v>13</v>
      </c>
      <c r="W656" s="47">
        <f t="shared" si="131"/>
        <v>0</v>
      </c>
      <c r="X656" s="48">
        <f t="shared" si="132"/>
        <v>0</v>
      </c>
      <c r="Y656" s="47" t="str">
        <f t="shared" si="133"/>
        <v>GROWTH</v>
      </c>
      <c r="Z656" s="138">
        <v>1</v>
      </c>
      <c r="AA656" s="133"/>
      <c r="AB656" s="133" t="s">
        <v>1245</v>
      </c>
      <c r="AC656" s="27"/>
    </row>
    <row r="657" spans="1:29" s="139" customFormat="1" ht="13.8">
      <c r="A657" s="133" t="s">
        <v>1245</v>
      </c>
      <c r="B657" s="141" t="s">
        <v>48</v>
      </c>
      <c r="C657" s="135" t="s">
        <v>1827</v>
      </c>
      <c r="D657" s="135">
        <v>1000000554</v>
      </c>
      <c r="E657" s="136" t="s">
        <v>1828</v>
      </c>
      <c r="F657" s="137">
        <v>40583</v>
      </c>
      <c r="G657" s="40" t="str">
        <f t="shared" si="122"/>
        <v>Targeted Dealer</v>
      </c>
      <c r="H657" s="40"/>
      <c r="I657" s="41">
        <v>340</v>
      </c>
      <c r="J657" s="41">
        <f t="shared" si="123"/>
        <v>340</v>
      </c>
      <c r="K657" s="43">
        <v>269.5</v>
      </c>
      <c r="L657" s="43">
        <f t="shared" si="124"/>
        <v>70.5</v>
      </c>
      <c r="M657" s="43">
        <f t="shared" si="125"/>
        <v>79.264705882352942</v>
      </c>
      <c r="N657" s="42">
        <v>279</v>
      </c>
      <c r="O657" s="45" t="str">
        <f t="shared" si="126"/>
        <v>DEC</v>
      </c>
      <c r="P657" s="42">
        <v>279</v>
      </c>
      <c r="Q657" s="44">
        <f t="shared" si="127"/>
        <v>-9.5</v>
      </c>
      <c r="R657" s="45">
        <f t="shared" si="128"/>
        <v>-3.4050179211469578E-2</v>
      </c>
      <c r="S657" s="44" t="str">
        <f t="shared" si="129"/>
        <v>DEGROWTH</v>
      </c>
      <c r="T657" s="43">
        <v>316.5</v>
      </c>
      <c r="U657" s="46" t="str">
        <f t="shared" si="130"/>
        <v>jAN</v>
      </c>
      <c r="V657" s="42">
        <v>316.5</v>
      </c>
      <c r="W657" s="47">
        <f t="shared" si="131"/>
        <v>-47</v>
      </c>
      <c r="X657" s="48">
        <f t="shared" si="132"/>
        <v>-0.14849921011058453</v>
      </c>
      <c r="Y657" s="47" t="str">
        <f t="shared" si="133"/>
        <v>DEGROWTH</v>
      </c>
      <c r="Z657" s="138">
        <v>0</v>
      </c>
      <c r="AA657" s="133"/>
      <c r="AB657" s="133" t="s">
        <v>1245</v>
      </c>
      <c r="AC657" s="27"/>
    </row>
    <row r="658" spans="1:29" s="139" customFormat="1" ht="13.8">
      <c r="A658" s="133" t="s">
        <v>1245</v>
      </c>
      <c r="B658" s="141" t="s">
        <v>48</v>
      </c>
      <c r="C658" s="135" t="s">
        <v>1829</v>
      </c>
      <c r="D658" s="135">
        <v>1000000555</v>
      </c>
      <c r="E658" s="136" t="s">
        <v>1830</v>
      </c>
      <c r="F658" s="137">
        <v>40986</v>
      </c>
      <c r="G658" s="40" t="str">
        <f t="shared" si="122"/>
        <v>Targeted Dealer</v>
      </c>
      <c r="H658" s="40"/>
      <c r="I658" s="41">
        <v>70</v>
      </c>
      <c r="J658" s="41">
        <f t="shared" si="123"/>
        <v>70</v>
      </c>
      <c r="K658" s="43">
        <v>52</v>
      </c>
      <c r="L658" s="43">
        <f t="shared" si="124"/>
        <v>18</v>
      </c>
      <c r="M658" s="43">
        <f t="shared" si="125"/>
        <v>74.285714285714292</v>
      </c>
      <c r="N658" s="42">
        <v>64.5</v>
      </c>
      <c r="O658" s="45" t="str">
        <f t="shared" si="126"/>
        <v>DEC</v>
      </c>
      <c r="P658" s="42">
        <v>64.5</v>
      </c>
      <c r="Q658" s="44">
        <f t="shared" si="127"/>
        <v>-12.5</v>
      </c>
      <c r="R658" s="45">
        <f t="shared" si="128"/>
        <v>-0.19379844961240311</v>
      </c>
      <c r="S658" s="44" t="str">
        <f t="shared" si="129"/>
        <v>DEGROWTH</v>
      </c>
      <c r="T658" s="43">
        <v>64.5</v>
      </c>
      <c r="U658" s="46" t="str">
        <f t="shared" si="130"/>
        <v>jAN</v>
      </c>
      <c r="V658" s="42">
        <v>64.5</v>
      </c>
      <c r="W658" s="47">
        <f t="shared" si="131"/>
        <v>-12.5</v>
      </c>
      <c r="X658" s="48">
        <f t="shared" si="132"/>
        <v>-0.19379844961240311</v>
      </c>
      <c r="Y658" s="47" t="str">
        <f t="shared" si="133"/>
        <v>DEGROWTH</v>
      </c>
      <c r="Z658" s="138">
        <v>0</v>
      </c>
      <c r="AA658" s="133"/>
      <c r="AB658" s="133" t="s">
        <v>1245</v>
      </c>
      <c r="AC658" s="27"/>
    </row>
    <row r="659" spans="1:29" s="139" customFormat="1" ht="13.8">
      <c r="A659" s="133" t="s">
        <v>1245</v>
      </c>
      <c r="B659" s="141" t="s">
        <v>48</v>
      </c>
      <c r="C659" s="135" t="s">
        <v>1831</v>
      </c>
      <c r="D659" s="135">
        <v>1000000532</v>
      </c>
      <c r="E659" s="136" t="s">
        <v>1832</v>
      </c>
      <c r="F659" s="137">
        <v>41071</v>
      </c>
      <c r="G659" s="40" t="str">
        <f t="shared" si="122"/>
        <v>Targeted Dealer</v>
      </c>
      <c r="H659" s="40"/>
      <c r="I659" s="41">
        <v>239</v>
      </c>
      <c r="J659" s="41">
        <f t="shared" si="123"/>
        <v>239</v>
      </c>
      <c r="K659" s="43">
        <v>136.5</v>
      </c>
      <c r="L659" s="43">
        <f t="shared" si="124"/>
        <v>102.5</v>
      </c>
      <c r="M659" s="43">
        <f t="shared" si="125"/>
        <v>57.112970711297066</v>
      </c>
      <c r="N659" s="42">
        <v>112</v>
      </c>
      <c r="O659" s="45" t="str">
        <f t="shared" si="126"/>
        <v>DEC</v>
      </c>
      <c r="P659" s="42">
        <v>112</v>
      </c>
      <c r="Q659" s="44">
        <f t="shared" si="127"/>
        <v>24.5</v>
      </c>
      <c r="R659" s="45">
        <f t="shared" si="128"/>
        <v>0.21875</v>
      </c>
      <c r="S659" s="44" t="str">
        <f t="shared" si="129"/>
        <v>GROWTH</v>
      </c>
      <c r="T659" s="43">
        <v>231</v>
      </c>
      <c r="U659" s="46" t="str">
        <f t="shared" si="130"/>
        <v>jAN</v>
      </c>
      <c r="V659" s="42">
        <v>231</v>
      </c>
      <c r="W659" s="47">
        <f t="shared" si="131"/>
        <v>-94.5</v>
      </c>
      <c r="X659" s="48">
        <f t="shared" si="132"/>
        <v>-0.40909090909090906</v>
      </c>
      <c r="Y659" s="47" t="str">
        <f t="shared" si="133"/>
        <v>DEGROWTH</v>
      </c>
      <c r="Z659" s="138">
        <v>0</v>
      </c>
      <c r="AA659" s="133"/>
      <c r="AB659" s="133" t="s">
        <v>1245</v>
      </c>
      <c r="AC659" s="27"/>
    </row>
    <row r="660" spans="1:29" s="139" customFormat="1" ht="13.8">
      <c r="A660" s="133" t="s">
        <v>1245</v>
      </c>
      <c r="B660" s="141" t="s">
        <v>48</v>
      </c>
      <c r="C660" s="135" t="s">
        <v>1833</v>
      </c>
      <c r="D660" s="135">
        <v>1000000552</v>
      </c>
      <c r="E660" s="136" t="s">
        <v>1834</v>
      </c>
      <c r="F660" s="137">
        <v>41157</v>
      </c>
      <c r="G660" s="40" t="str">
        <f t="shared" si="122"/>
        <v>Targeted Dealer</v>
      </c>
      <c r="H660" s="40"/>
      <c r="I660" s="41">
        <v>175</v>
      </c>
      <c r="J660" s="41">
        <f t="shared" si="123"/>
        <v>175</v>
      </c>
      <c r="K660" s="43">
        <v>206.5</v>
      </c>
      <c r="L660" s="43">
        <f t="shared" si="124"/>
        <v>-31.5</v>
      </c>
      <c r="M660" s="43">
        <f t="shared" si="125"/>
        <v>118</v>
      </c>
      <c r="N660" s="42">
        <v>222</v>
      </c>
      <c r="O660" s="45" t="str">
        <f t="shared" si="126"/>
        <v>DEC</v>
      </c>
      <c r="P660" s="42">
        <v>222</v>
      </c>
      <c r="Q660" s="44">
        <f t="shared" si="127"/>
        <v>-15.5</v>
      </c>
      <c r="R660" s="45">
        <f t="shared" si="128"/>
        <v>-6.9819819819819773E-2</v>
      </c>
      <c r="S660" s="44" t="str">
        <f t="shared" si="129"/>
        <v>DEGROWTH</v>
      </c>
      <c r="T660" s="43">
        <v>147</v>
      </c>
      <c r="U660" s="46" t="str">
        <f t="shared" si="130"/>
        <v>jAN</v>
      </c>
      <c r="V660" s="42">
        <v>147</v>
      </c>
      <c r="W660" s="47">
        <f t="shared" si="131"/>
        <v>59.5</v>
      </c>
      <c r="X660" s="48">
        <f t="shared" si="132"/>
        <v>0.40476190476190466</v>
      </c>
      <c r="Y660" s="47" t="str">
        <f t="shared" si="133"/>
        <v>GROWTH</v>
      </c>
      <c r="Z660" s="138">
        <v>0</v>
      </c>
      <c r="AA660" s="133"/>
      <c r="AB660" s="133" t="s">
        <v>1245</v>
      </c>
      <c r="AC660" s="27"/>
    </row>
    <row r="661" spans="1:29" s="139" customFormat="1" ht="13.8">
      <c r="A661" s="133" t="s">
        <v>1245</v>
      </c>
      <c r="B661" s="141" t="s">
        <v>48</v>
      </c>
      <c r="C661" s="135" t="s">
        <v>1835</v>
      </c>
      <c r="D661" s="135">
        <v>1000000538</v>
      </c>
      <c r="E661" s="136" t="s">
        <v>1836</v>
      </c>
      <c r="F661" s="137">
        <v>41258</v>
      </c>
      <c r="G661" s="40" t="str">
        <f t="shared" si="122"/>
        <v>Targeted Dealer</v>
      </c>
      <c r="H661" s="40"/>
      <c r="I661" s="41">
        <v>26</v>
      </c>
      <c r="J661" s="41">
        <f t="shared" si="123"/>
        <v>26</v>
      </c>
      <c r="K661" s="43">
        <v>26</v>
      </c>
      <c r="L661" s="43">
        <f t="shared" si="124"/>
        <v>0</v>
      </c>
      <c r="M661" s="43">
        <f t="shared" si="125"/>
        <v>100</v>
      </c>
      <c r="N661" s="42">
        <v>12.5</v>
      </c>
      <c r="O661" s="45" t="str">
        <f t="shared" si="126"/>
        <v>DEC</v>
      </c>
      <c r="P661" s="42">
        <v>12.5</v>
      </c>
      <c r="Q661" s="44">
        <f t="shared" si="127"/>
        <v>13.5</v>
      </c>
      <c r="R661" s="45">
        <f t="shared" si="128"/>
        <v>1.08</v>
      </c>
      <c r="S661" s="44" t="str">
        <f t="shared" si="129"/>
        <v>GROWTH</v>
      </c>
      <c r="T661" s="43">
        <v>13</v>
      </c>
      <c r="U661" s="46" t="str">
        <f t="shared" si="130"/>
        <v>jAN</v>
      </c>
      <c r="V661" s="42">
        <v>13</v>
      </c>
      <c r="W661" s="47">
        <f t="shared" si="131"/>
        <v>13</v>
      </c>
      <c r="X661" s="48">
        <f t="shared" si="132"/>
        <v>1</v>
      </c>
      <c r="Y661" s="47" t="str">
        <f t="shared" si="133"/>
        <v>GROWTH</v>
      </c>
      <c r="Z661" s="138">
        <v>0</v>
      </c>
      <c r="AA661" s="133"/>
      <c r="AB661" s="133" t="s">
        <v>1245</v>
      </c>
      <c r="AC661" s="27"/>
    </row>
    <row r="662" spans="1:29" s="139" customFormat="1" ht="13.8">
      <c r="A662" s="133" t="s">
        <v>1245</v>
      </c>
      <c r="B662" s="141" t="s">
        <v>48</v>
      </c>
      <c r="C662" s="135" t="s">
        <v>1837</v>
      </c>
      <c r="D662" s="135">
        <v>1000000535</v>
      </c>
      <c r="E662" s="136" t="s">
        <v>1838</v>
      </c>
      <c r="F662" s="137">
        <v>41464</v>
      </c>
      <c r="G662" s="40" t="str">
        <f t="shared" si="122"/>
        <v>Targeted Dealer</v>
      </c>
      <c r="H662" s="40"/>
      <c r="I662" s="41">
        <v>52</v>
      </c>
      <c r="J662" s="41">
        <f t="shared" si="123"/>
        <v>52</v>
      </c>
      <c r="K662" s="43">
        <v>75</v>
      </c>
      <c r="L662" s="43">
        <f t="shared" si="124"/>
        <v>-23</v>
      </c>
      <c r="M662" s="43">
        <f t="shared" si="125"/>
        <v>144.23076923076923</v>
      </c>
      <c r="N662" s="42">
        <v>25</v>
      </c>
      <c r="O662" s="45" t="str">
        <f t="shared" si="126"/>
        <v>DEC</v>
      </c>
      <c r="P662" s="42">
        <v>25</v>
      </c>
      <c r="Q662" s="44">
        <f t="shared" si="127"/>
        <v>50</v>
      </c>
      <c r="R662" s="45">
        <f t="shared" si="128"/>
        <v>2</v>
      </c>
      <c r="S662" s="44" t="str">
        <f t="shared" si="129"/>
        <v>GROWTH</v>
      </c>
      <c r="T662" s="43">
        <v>50.5</v>
      </c>
      <c r="U662" s="46" t="str">
        <f t="shared" si="130"/>
        <v>jAN</v>
      </c>
      <c r="V662" s="42">
        <v>50.5</v>
      </c>
      <c r="W662" s="47">
        <f t="shared" si="131"/>
        <v>24.5</v>
      </c>
      <c r="X662" s="48">
        <f t="shared" si="132"/>
        <v>0.48514851485148514</v>
      </c>
      <c r="Y662" s="47" t="str">
        <f t="shared" si="133"/>
        <v>GROWTH</v>
      </c>
      <c r="Z662" s="138">
        <v>0</v>
      </c>
      <c r="AA662" s="133"/>
      <c r="AB662" s="133" t="s">
        <v>1245</v>
      </c>
      <c r="AC662" s="27"/>
    </row>
    <row r="663" spans="1:29" s="139" customFormat="1" ht="13.8">
      <c r="A663" s="133" t="s">
        <v>1245</v>
      </c>
      <c r="B663" s="141" t="s">
        <v>48</v>
      </c>
      <c r="C663" s="135" t="s">
        <v>1839</v>
      </c>
      <c r="D663" s="135">
        <v>1000000551</v>
      </c>
      <c r="E663" s="136" t="s">
        <v>1840</v>
      </c>
      <c r="F663" s="137">
        <v>41638</v>
      </c>
      <c r="G663" s="40" t="str">
        <f t="shared" si="122"/>
        <v>Targeted Dealer</v>
      </c>
      <c r="H663" s="40"/>
      <c r="I663" s="41">
        <v>88</v>
      </c>
      <c r="J663" s="41">
        <f t="shared" si="123"/>
        <v>88</v>
      </c>
      <c r="K663" s="43">
        <v>55.5</v>
      </c>
      <c r="L663" s="43">
        <f t="shared" si="124"/>
        <v>32.5</v>
      </c>
      <c r="M663" s="43">
        <f t="shared" si="125"/>
        <v>63.06818181818182</v>
      </c>
      <c r="N663" s="42">
        <v>43.5</v>
      </c>
      <c r="O663" s="45" t="str">
        <f t="shared" si="126"/>
        <v>DEC</v>
      </c>
      <c r="P663" s="42">
        <v>43.5</v>
      </c>
      <c r="Q663" s="44">
        <f t="shared" si="127"/>
        <v>12</v>
      </c>
      <c r="R663" s="45">
        <f t="shared" si="128"/>
        <v>0.27586206896551735</v>
      </c>
      <c r="S663" s="44" t="str">
        <f t="shared" si="129"/>
        <v>GROWTH</v>
      </c>
      <c r="T663" s="43">
        <v>49.5</v>
      </c>
      <c r="U663" s="46" t="str">
        <f t="shared" si="130"/>
        <v>jAN</v>
      </c>
      <c r="V663" s="42">
        <v>49.5</v>
      </c>
      <c r="W663" s="47">
        <f t="shared" si="131"/>
        <v>6</v>
      </c>
      <c r="X663" s="48">
        <f t="shared" si="132"/>
        <v>0.1212121212121211</v>
      </c>
      <c r="Y663" s="47" t="str">
        <f t="shared" si="133"/>
        <v>GROWTH</v>
      </c>
      <c r="Z663" s="138">
        <v>0</v>
      </c>
      <c r="AA663" s="133"/>
      <c r="AB663" s="133" t="s">
        <v>1245</v>
      </c>
      <c r="AC663" s="27"/>
    </row>
    <row r="664" spans="1:29" s="139" customFormat="1" ht="13.8">
      <c r="A664" s="133" t="s">
        <v>1245</v>
      </c>
      <c r="B664" s="141" t="s">
        <v>48</v>
      </c>
      <c r="C664" s="135" t="s">
        <v>1843</v>
      </c>
      <c r="D664" s="135">
        <v>1000000542</v>
      </c>
      <c r="E664" s="136" t="s">
        <v>1844</v>
      </c>
      <c r="F664" s="137">
        <v>42909</v>
      </c>
      <c r="G664" s="40" t="str">
        <f t="shared" si="122"/>
        <v>Targeted Dealer</v>
      </c>
      <c r="H664" s="40"/>
      <c r="I664" s="41">
        <v>250</v>
      </c>
      <c r="J664" s="41">
        <f t="shared" si="123"/>
        <v>250</v>
      </c>
      <c r="K664" s="43">
        <v>144</v>
      </c>
      <c r="L664" s="43">
        <f t="shared" si="124"/>
        <v>106</v>
      </c>
      <c r="M664" s="43">
        <f t="shared" si="125"/>
        <v>57.6</v>
      </c>
      <c r="N664" s="42">
        <v>198</v>
      </c>
      <c r="O664" s="45" t="str">
        <f t="shared" si="126"/>
        <v>DEC</v>
      </c>
      <c r="P664" s="42">
        <v>198</v>
      </c>
      <c r="Q664" s="44">
        <f t="shared" si="127"/>
        <v>-54</v>
      </c>
      <c r="R664" s="45">
        <f t="shared" si="128"/>
        <v>-0.27272727272727271</v>
      </c>
      <c r="S664" s="44" t="str">
        <f t="shared" si="129"/>
        <v>DEGROWTH</v>
      </c>
      <c r="T664" s="43">
        <v>192.5</v>
      </c>
      <c r="U664" s="46" t="str">
        <f t="shared" si="130"/>
        <v>jAN</v>
      </c>
      <c r="V664" s="42">
        <v>192.5</v>
      </c>
      <c r="W664" s="47">
        <f t="shared" si="131"/>
        <v>-48.5</v>
      </c>
      <c r="X664" s="48">
        <f t="shared" si="132"/>
        <v>-0.25194805194805192</v>
      </c>
      <c r="Y664" s="47" t="str">
        <f t="shared" si="133"/>
        <v>DEGROWTH</v>
      </c>
      <c r="Z664" s="138">
        <v>0</v>
      </c>
      <c r="AA664" s="133"/>
      <c r="AB664" s="133" t="s">
        <v>1245</v>
      </c>
      <c r="AC664" s="27"/>
    </row>
    <row r="665" spans="1:29" s="139" customFormat="1" ht="13.8">
      <c r="A665" s="133" t="s">
        <v>1245</v>
      </c>
      <c r="B665" s="141" t="s">
        <v>48</v>
      </c>
      <c r="C665" s="135" t="s">
        <v>1845</v>
      </c>
      <c r="D665" s="135">
        <v>1000000553</v>
      </c>
      <c r="E665" s="136" t="s">
        <v>1846</v>
      </c>
      <c r="F665" s="137">
        <v>42980</v>
      </c>
      <c r="G665" s="40" t="str">
        <f t="shared" si="122"/>
        <v>Targeted Dealer</v>
      </c>
      <c r="H665" s="40"/>
      <c r="I665" s="41">
        <v>280</v>
      </c>
      <c r="J665" s="41">
        <f t="shared" si="123"/>
        <v>280</v>
      </c>
      <c r="K665" s="43">
        <v>219.5</v>
      </c>
      <c r="L665" s="43">
        <f t="shared" si="124"/>
        <v>60.5</v>
      </c>
      <c r="M665" s="43">
        <f t="shared" si="125"/>
        <v>78.392857142857153</v>
      </c>
      <c r="N665" s="42">
        <v>202</v>
      </c>
      <c r="O665" s="45" t="str">
        <f t="shared" si="126"/>
        <v>DEC</v>
      </c>
      <c r="P665" s="42">
        <v>202</v>
      </c>
      <c r="Q665" s="44">
        <f t="shared" si="127"/>
        <v>17.5</v>
      </c>
      <c r="R665" s="45">
        <f t="shared" si="128"/>
        <v>8.6633663366336711E-2</v>
      </c>
      <c r="S665" s="44" t="str">
        <f t="shared" si="129"/>
        <v>GROWTH</v>
      </c>
      <c r="T665" s="43">
        <v>208.5</v>
      </c>
      <c r="U665" s="46" t="str">
        <f t="shared" si="130"/>
        <v>jAN</v>
      </c>
      <c r="V665" s="42">
        <v>208.5</v>
      </c>
      <c r="W665" s="47">
        <f t="shared" si="131"/>
        <v>11</v>
      </c>
      <c r="X665" s="48">
        <f t="shared" si="132"/>
        <v>5.2757793764987904E-2</v>
      </c>
      <c r="Y665" s="47" t="str">
        <f t="shared" si="133"/>
        <v>GROWTH</v>
      </c>
      <c r="Z665" s="138">
        <v>0</v>
      </c>
      <c r="AA665" s="133"/>
      <c r="AB665" s="133" t="s">
        <v>1245</v>
      </c>
      <c r="AC665" s="27"/>
    </row>
    <row r="666" spans="1:29" s="139" customFormat="1" ht="13.8">
      <c r="A666" s="133" t="s">
        <v>1245</v>
      </c>
      <c r="B666" s="141" t="s">
        <v>48</v>
      </c>
      <c r="C666" s="135" t="s">
        <v>1847</v>
      </c>
      <c r="D666" s="135">
        <v>1000000548</v>
      </c>
      <c r="E666" s="136" t="s">
        <v>1848</v>
      </c>
      <c r="F666" s="137">
        <v>43031</v>
      </c>
      <c r="G666" s="40" t="str">
        <f t="shared" si="122"/>
        <v>Targeted Dealer</v>
      </c>
      <c r="H666" s="40"/>
      <c r="I666" s="41">
        <v>1000</v>
      </c>
      <c r="J666" s="41">
        <f t="shared" si="123"/>
        <v>1000</v>
      </c>
      <c r="K666" s="43">
        <v>840</v>
      </c>
      <c r="L666" s="43">
        <f t="shared" si="124"/>
        <v>160</v>
      </c>
      <c r="M666" s="43">
        <f t="shared" si="125"/>
        <v>84</v>
      </c>
      <c r="N666" s="42">
        <v>811.5</v>
      </c>
      <c r="O666" s="45" t="str">
        <f t="shared" si="126"/>
        <v>DEC</v>
      </c>
      <c r="P666" s="42">
        <v>811.5</v>
      </c>
      <c r="Q666" s="44">
        <f t="shared" si="127"/>
        <v>28.5</v>
      </c>
      <c r="R666" s="45">
        <f t="shared" si="128"/>
        <v>3.512014787430684E-2</v>
      </c>
      <c r="S666" s="44" t="str">
        <f t="shared" si="129"/>
        <v>GROWTH</v>
      </c>
      <c r="T666" s="43">
        <v>804.5</v>
      </c>
      <c r="U666" s="46" t="str">
        <f t="shared" si="130"/>
        <v>jAN</v>
      </c>
      <c r="V666" s="42">
        <v>804.5</v>
      </c>
      <c r="W666" s="47">
        <f t="shared" si="131"/>
        <v>35.5</v>
      </c>
      <c r="X666" s="48">
        <f t="shared" si="132"/>
        <v>4.4126786824114417E-2</v>
      </c>
      <c r="Y666" s="47" t="str">
        <f t="shared" si="133"/>
        <v>GROWTH</v>
      </c>
      <c r="Z666" s="138">
        <v>0</v>
      </c>
      <c r="AA666" s="133"/>
      <c r="AB666" s="133" t="s">
        <v>1245</v>
      </c>
      <c r="AC666" s="27"/>
    </row>
    <row r="667" spans="1:29" s="139" customFormat="1" ht="13.8">
      <c r="A667" s="133" t="s">
        <v>1245</v>
      </c>
      <c r="B667" s="141" t="s">
        <v>48</v>
      </c>
      <c r="C667" s="135" t="s">
        <v>1849</v>
      </c>
      <c r="D667" s="135">
        <v>1000000546</v>
      </c>
      <c r="E667" s="136" t="s">
        <v>1850</v>
      </c>
      <c r="F667" s="137">
        <v>43344</v>
      </c>
      <c r="G667" s="40" t="str">
        <f t="shared" si="122"/>
        <v>Targeted Dealer</v>
      </c>
      <c r="H667" s="40"/>
      <c r="I667" s="41">
        <v>52</v>
      </c>
      <c r="J667" s="41">
        <f t="shared" si="123"/>
        <v>52</v>
      </c>
      <c r="K667" s="43">
        <v>52</v>
      </c>
      <c r="L667" s="43">
        <f t="shared" si="124"/>
        <v>0</v>
      </c>
      <c r="M667" s="43">
        <f t="shared" si="125"/>
        <v>100</v>
      </c>
      <c r="N667" s="42">
        <v>26</v>
      </c>
      <c r="O667" s="45" t="str">
        <f t="shared" si="126"/>
        <v>DEC</v>
      </c>
      <c r="P667" s="42">
        <v>26</v>
      </c>
      <c r="Q667" s="44">
        <f t="shared" si="127"/>
        <v>26</v>
      </c>
      <c r="R667" s="45">
        <f t="shared" si="128"/>
        <v>1</v>
      </c>
      <c r="S667" s="44" t="str">
        <f t="shared" si="129"/>
        <v>GROWTH</v>
      </c>
      <c r="T667" s="43">
        <v>26</v>
      </c>
      <c r="U667" s="46" t="str">
        <f t="shared" si="130"/>
        <v>jAN</v>
      </c>
      <c r="V667" s="42">
        <v>26</v>
      </c>
      <c r="W667" s="47">
        <f t="shared" si="131"/>
        <v>26</v>
      </c>
      <c r="X667" s="48">
        <f t="shared" si="132"/>
        <v>1</v>
      </c>
      <c r="Y667" s="47" t="str">
        <f t="shared" si="133"/>
        <v>GROWTH</v>
      </c>
      <c r="Z667" s="138">
        <v>0</v>
      </c>
      <c r="AA667" s="133"/>
      <c r="AB667" s="133" t="s">
        <v>1245</v>
      </c>
      <c r="AC667" s="27"/>
    </row>
    <row r="668" spans="1:29" s="139" customFormat="1" ht="13.8">
      <c r="A668" s="133" t="s">
        <v>1245</v>
      </c>
      <c r="B668" s="141" t="s">
        <v>48</v>
      </c>
      <c r="C668" s="135" t="s">
        <v>1851</v>
      </c>
      <c r="D668" s="135">
        <v>1000000958</v>
      </c>
      <c r="E668" s="136" t="s">
        <v>1852</v>
      </c>
      <c r="F668" s="137">
        <v>43584</v>
      </c>
      <c r="G668" s="40" t="str">
        <f t="shared" si="122"/>
        <v>Targeted Dealer</v>
      </c>
      <c r="H668" s="40"/>
      <c r="I668" s="41">
        <v>52</v>
      </c>
      <c r="J668" s="41">
        <f t="shared" si="123"/>
        <v>52</v>
      </c>
      <c r="K668" s="43">
        <v>0</v>
      </c>
      <c r="L668" s="43">
        <f t="shared" si="124"/>
        <v>52</v>
      </c>
      <c r="M668" s="43">
        <f t="shared" si="125"/>
        <v>0</v>
      </c>
      <c r="N668" s="42">
        <v>39</v>
      </c>
      <c r="O668" s="45" t="str">
        <f t="shared" si="126"/>
        <v>DEC</v>
      </c>
      <c r="P668" s="42">
        <v>39</v>
      </c>
      <c r="Q668" s="44">
        <f t="shared" si="127"/>
        <v>-39</v>
      </c>
      <c r="R668" s="45">
        <f t="shared" si="128"/>
        <v>-1</v>
      </c>
      <c r="S668" s="44" t="str">
        <f t="shared" si="129"/>
        <v>DEGROWTH</v>
      </c>
      <c r="T668" s="43">
        <v>38</v>
      </c>
      <c r="U668" s="46" t="str">
        <f t="shared" si="130"/>
        <v>jAN</v>
      </c>
      <c r="V668" s="42">
        <v>38</v>
      </c>
      <c r="W668" s="47">
        <f t="shared" si="131"/>
        <v>-38</v>
      </c>
      <c r="X668" s="48">
        <f t="shared" si="132"/>
        <v>-1</v>
      </c>
      <c r="Y668" s="47" t="str">
        <f t="shared" si="133"/>
        <v>DEGROWTH</v>
      </c>
      <c r="Z668" s="138">
        <v>1</v>
      </c>
      <c r="AA668" s="133"/>
      <c r="AB668" s="133" t="s">
        <v>1245</v>
      </c>
      <c r="AC668" s="27"/>
    </row>
    <row r="669" spans="1:29" s="139" customFormat="1" ht="13.8">
      <c r="A669" s="133" t="s">
        <v>1245</v>
      </c>
      <c r="B669" s="141" t="s">
        <v>48</v>
      </c>
      <c r="C669" s="135" t="s">
        <v>1853</v>
      </c>
      <c r="D669" s="135">
        <v>1000000963</v>
      </c>
      <c r="E669" s="136" t="s">
        <v>1854</v>
      </c>
      <c r="F669" s="137">
        <v>43609</v>
      </c>
      <c r="G669" s="40" t="str">
        <f t="shared" si="122"/>
        <v>Targeted Dealer</v>
      </c>
      <c r="H669" s="40"/>
      <c r="I669" s="41">
        <v>39</v>
      </c>
      <c r="J669" s="41">
        <f t="shared" si="123"/>
        <v>39</v>
      </c>
      <c r="K669" s="43">
        <v>25.5</v>
      </c>
      <c r="L669" s="43">
        <f t="shared" si="124"/>
        <v>13.5</v>
      </c>
      <c r="M669" s="43">
        <f t="shared" si="125"/>
        <v>65.384615384615387</v>
      </c>
      <c r="N669" s="42">
        <v>26</v>
      </c>
      <c r="O669" s="45" t="str">
        <f t="shared" si="126"/>
        <v>DEC</v>
      </c>
      <c r="P669" s="42">
        <v>26</v>
      </c>
      <c r="Q669" s="44">
        <f t="shared" si="127"/>
        <v>-0.5</v>
      </c>
      <c r="R669" s="45">
        <f t="shared" si="128"/>
        <v>-1.9230769230769273E-2</v>
      </c>
      <c r="S669" s="44" t="str">
        <f t="shared" si="129"/>
        <v>DEGROWTH</v>
      </c>
      <c r="T669" s="43">
        <v>39</v>
      </c>
      <c r="U669" s="46" t="str">
        <f t="shared" si="130"/>
        <v>jAN</v>
      </c>
      <c r="V669" s="42">
        <v>39</v>
      </c>
      <c r="W669" s="47">
        <f t="shared" si="131"/>
        <v>-13.5</v>
      </c>
      <c r="X669" s="48">
        <f t="shared" si="132"/>
        <v>-0.34615384615384615</v>
      </c>
      <c r="Y669" s="47" t="str">
        <f t="shared" si="133"/>
        <v>DEGROWTH</v>
      </c>
      <c r="Z669" s="138">
        <v>0</v>
      </c>
      <c r="AA669" s="133"/>
      <c r="AB669" s="133" t="s">
        <v>1245</v>
      </c>
      <c r="AC669" s="27"/>
    </row>
    <row r="670" spans="1:29" s="139" customFormat="1" ht="13.8">
      <c r="A670" s="133" t="s">
        <v>1245</v>
      </c>
      <c r="B670" s="141" t="s">
        <v>48</v>
      </c>
      <c r="C670" s="135" t="s">
        <v>1857</v>
      </c>
      <c r="D670" s="135">
        <v>1000000966</v>
      </c>
      <c r="E670" s="136" t="s">
        <v>1858</v>
      </c>
      <c r="F670" s="137">
        <v>43633</v>
      </c>
      <c r="G670" s="40" t="str">
        <f t="shared" si="122"/>
        <v>-</v>
      </c>
      <c r="H670" s="40"/>
      <c r="I670" s="41">
        <v>0</v>
      </c>
      <c r="J670" s="41">
        <f t="shared" si="123"/>
        <v>0</v>
      </c>
      <c r="K670" s="43">
        <v>0</v>
      </c>
      <c r="L670" s="43">
        <f t="shared" si="124"/>
        <v>0</v>
      </c>
      <c r="M670" s="43" t="str">
        <f t="shared" si="125"/>
        <v>-</v>
      </c>
      <c r="N670" s="42">
        <v>0</v>
      </c>
      <c r="O670" s="45" t="str">
        <f t="shared" si="126"/>
        <v>DEC</v>
      </c>
      <c r="P670" s="42">
        <v>0</v>
      </c>
      <c r="Q670" s="44">
        <f t="shared" si="127"/>
        <v>0</v>
      </c>
      <c r="R670" s="45" t="str">
        <f t="shared" si="128"/>
        <v xml:space="preserve"> </v>
      </c>
      <c r="S670" s="44" t="b">
        <f t="shared" si="129"/>
        <v>0</v>
      </c>
      <c r="T670" s="43">
        <v>46</v>
      </c>
      <c r="U670" s="46" t="str">
        <f t="shared" si="130"/>
        <v>jAN</v>
      </c>
      <c r="V670" s="42">
        <v>46</v>
      </c>
      <c r="W670" s="47">
        <f t="shared" si="131"/>
        <v>-46</v>
      </c>
      <c r="X670" s="48">
        <f t="shared" si="132"/>
        <v>-1</v>
      </c>
      <c r="Y670" s="47" t="str">
        <f t="shared" si="133"/>
        <v>DEGROWTH</v>
      </c>
      <c r="Z670" s="138">
        <v>0</v>
      </c>
      <c r="AA670" s="133"/>
      <c r="AB670" s="133" t="s">
        <v>1245</v>
      </c>
      <c r="AC670" s="27"/>
    </row>
    <row r="671" spans="1:29" s="139" customFormat="1" ht="13.8">
      <c r="A671" s="133" t="s">
        <v>1245</v>
      </c>
      <c r="B671" s="141" t="s">
        <v>48</v>
      </c>
      <c r="C671" s="135" t="s">
        <v>1859</v>
      </c>
      <c r="D671" s="135">
        <v>1000000965</v>
      </c>
      <c r="E671" s="136" t="s">
        <v>1860</v>
      </c>
      <c r="F671" s="137">
        <v>43825</v>
      </c>
      <c r="G671" s="40" t="str">
        <f t="shared" si="122"/>
        <v>Targeted Dealer</v>
      </c>
      <c r="H671" s="40"/>
      <c r="I671" s="41">
        <v>26</v>
      </c>
      <c r="J671" s="41">
        <f t="shared" si="123"/>
        <v>26</v>
      </c>
      <c r="K671" s="43">
        <v>13</v>
      </c>
      <c r="L671" s="43">
        <f t="shared" si="124"/>
        <v>13</v>
      </c>
      <c r="M671" s="43">
        <f t="shared" si="125"/>
        <v>50</v>
      </c>
      <c r="N671" s="42">
        <v>25.5</v>
      </c>
      <c r="O671" s="45" t="str">
        <f t="shared" si="126"/>
        <v>DEC</v>
      </c>
      <c r="P671" s="42">
        <v>25.5</v>
      </c>
      <c r="Q671" s="44">
        <f t="shared" si="127"/>
        <v>-12.5</v>
      </c>
      <c r="R671" s="45">
        <f t="shared" si="128"/>
        <v>-0.49019607843137258</v>
      </c>
      <c r="S671" s="44" t="str">
        <f t="shared" si="129"/>
        <v>DEGROWTH</v>
      </c>
      <c r="T671" s="43">
        <v>0</v>
      </c>
      <c r="U671" s="46" t="str">
        <f t="shared" si="130"/>
        <v>jAN</v>
      </c>
      <c r="V671" s="42">
        <v>0</v>
      </c>
      <c r="W671" s="47">
        <f t="shared" si="131"/>
        <v>13</v>
      </c>
      <c r="X671" s="48">
        <f t="shared" si="132"/>
        <v>0</v>
      </c>
      <c r="Y671" s="47" t="b">
        <f t="shared" si="133"/>
        <v>0</v>
      </c>
      <c r="Z671" s="138">
        <v>0</v>
      </c>
      <c r="AA671" s="133"/>
      <c r="AB671" s="133" t="s">
        <v>1245</v>
      </c>
      <c r="AC671" s="27"/>
    </row>
    <row r="672" spans="1:29" s="139" customFormat="1" ht="13.8">
      <c r="A672" s="133" t="s">
        <v>1245</v>
      </c>
      <c r="B672" s="141" t="s">
        <v>48</v>
      </c>
      <c r="C672" s="135" t="s">
        <v>1861</v>
      </c>
      <c r="D672" s="135">
        <v>1000000959</v>
      </c>
      <c r="E672" s="136" t="s">
        <v>1862</v>
      </c>
      <c r="F672" s="137">
        <v>44202</v>
      </c>
      <c r="G672" s="40" t="str">
        <f t="shared" si="122"/>
        <v>Targeted Dealer</v>
      </c>
      <c r="H672" s="40"/>
      <c r="I672" s="41">
        <v>62</v>
      </c>
      <c r="J672" s="41">
        <f t="shared" si="123"/>
        <v>62</v>
      </c>
      <c r="K672" s="43">
        <v>0</v>
      </c>
      <c r="L672" s="43">
        <f t="shared" si="124"/>
        <v>62</v>
      </c>
      <c r="M672" s="43">
        <f t="shared" si="125"/>
        <v>0</v>
      </c>
      <c r="N672" s="42">
        <v>57</v>
      </c>
      <c r="O672" s="45" t="str">
        <f t="shared" si="126"/>
        <v>DEC</v>
      </c>
      <c r="P672" s="42">
        <v>57</v>
      </c>
      <c r="Q672" s="44">
        <f t="shared" si="127"/>
        <v>-57</v>
      </c>
      <c r="R672" s="45">
        <f t="shared" si="128"/>
        <v>-1</v>
      </c>
      <c r="S672" s="44" t="str">
        <f t="shared" si="129"/>
        <v>DEGROWTH</v>
      </c>
      <c r="T672" s="43">
        <v>36</v>
      </c>
      <c r="U672" s="46" t="str">
        <f t="shared" si="130"/>
        <v>jAN</v>
      </c>
      <c r="V672" s="42">
        <v>36</v>
      </c>
      <c r="W672" s="47">
        <f t="shared" si="131"/>
        <v>-36</v>
      </c>
      <c r="X672" s="48">
        <f t="shared" si="132"/>
        <v>-1</v>
      </c>
      <c r="Y672" s="47" t="str">
        <f t="shared" si="133"/>
        <v>DEGROWTH</v>
      </c>
      <c r="Z672" s="138">
        <v>1</v>
      </c>
      <c r="AA672" s="133"/>
      <c r="AB672" s="133" t="s">
        <v>1245</v>
      </c>
      <c r="AC672" s="27"/>
    </row>
    <row r="673" spans="1:29" s="139" customFormat="1" ht="13.8">
      <c r="A673" s="133" t="s">
        <v>1245</v>
      </c>
      <c r="B673" s="141" t="s">
        <v>48</v>
      </c>
      <c r="C673" s="135" t="s">
        <v>1865</v>
      </c>
      <c r="D673" s="135">
        <v>1000002405</v>
      </c>
      <c r="E673" s="136" t="s">
        <v>1866</v>
      </c>
      <c r="F673" s="137">
        <v>44565</v>
      </c>
      <c r="G673" s="40" t="str">
        <f t="shared" si="122"/>
        <v>Targeted Dealer</v>
      </c>
      <c r="H673" s="40"/>
      <c r="I673" s="41">
        <v>52</v>
      </c>
      <c r="J673" s="41">
        <f t="shared" si="123"/>
        <v>52</v>
      </c>
      <c r="K673" s="43">
        <v>64.5</v>
      </c>
      <c r="L673" s="43">
        <f t="shared" si="124"/>
        <v>-12.5</v>
      </c>
      <c r="M673" s="43">
        <f t="shared" si="125"/>
        <v>124.03846153846153</v>
      </c>
      <c r="N673" s="42">
        <v>38</v>
      </c>
      <c r="O673" s="45" t="str">
        <f t="shared" si="126"/>
        <v>DEC</v>
      </c>
      <c r="P673" s="42">
        <v>38</v>
      </c>
      <c r="Q673" s="44">
        <f t="shared" si="127"/>
        <v>26.5</v>
      </c>
      <c r="R673" s="45">
        <f t="shared" si="128"/>
        <v>0.69736842105263164</v>
      </c>
      <c r="S673" s="44" t="str">
        <f t="shared" si="129"/>
        <v>GROWTH</v>
      </c>
      <c r="T673" s="43">
        <v>38.5</v>
      </c>
      <c r="U673" s="46" t="str">
        <f t="shared" si="130"/>
        <v>jAN</v>
      </c>
      <c r="V673" s="42">
        <v>38.5</v>
      </c>
      <c r="W673" s="47">
        <f t="shared" si="131"/>
        <v>26</v>
      </c>
      <c r="X673" s="48">
        <f t="shared" si="132"/>
        <v>0.67532467532467533</v>
      </c>
      <c r="Y673" s="47" t="str">
        <f t="shared" si="133"/>
        <v>GROWTH</v>
      </c>
      <c r="Z673" s="138">
        <v>0</v>
      </c>
      <c r="AA673" s="133"/>
      <c r="AB673" s="133" t="s">
        <v>1245</v>
      </c>
      <c r="AC673" s="27"/>
    </row>
    <row r="674" spans="1:29" s="139" customFormat="1" ht="13.8">
      <c r="A674" s="133" t="s">
        <v>1245</v>
      </c>
      <c r="B674" s="141" t="s">
        <v>48</v>
      </c>
      <c r="C674" s="135" t="s">
        <v>1867</v>
      </c>
      <c r="D674" s="135">
        <v>1000002607</v>
      </c>
      <c r="E674" s="136" t="s">
        <v>1868</v>
      </c>
      <c r="F674" s="137">
        <v>44614</v>
      </c>
      <c r="G674" s="40" t="str">
        <f t="shared" si="122"/>
        <v>Targeted Dealer</v>
      </c>
      <c r="H674" s="40"/>
      <c r="I674" s="41">
        <v>26</v>
      </c>
      <c r="J674" s="41">
        <f t="shared" si="123"/>
        <v>26</v>
      </c>
      <c r="K674" s="43">
        <v>13</v>
      </c>
      <c r="L674" s="43">
        <f t="shared" si="124"/>
        <v>13</v>
      </c>
      <c r="M674" s="43">
        <f t="shared" si="125"/>
        <v>50</v>
      </c>
      <c r="N674" s="42">
        <v>26</v>
      </c>
      <c r="O674" s="45" t="str">
        <f t="shared" si="126"/>
        <v>DEC</v>
      </c>
      <c r="P674" s="42">
        <v>26</v>
      </c>
      <c r="Q674" s="44">
        <f t="shared" si="127"/>
        <v>-13</v>
      </c>
      <c r="R674" s="45">
        <f t="shared" si="128"/>
        <v>-0.5</v>
      </c>
      <c r="S674" s="44" t="str">
        <f t="shared" si="129"/>
        <v>DEGROWTH</v>
      </c>
      <c r="T674" s="43">
        <v>0</v>
      </c>
      <c r="U674" s="46" t="str">
        <f t="shared" si="130"/>
        <v>jAN</v>
      </c>
      <c r="V674" s="42">
        <v>0</v>
      </c>
      <c r="W674" s="47">
        <f t="shared" si="131"/>
        <v>13</v>
      </c>
      <c r="X674" s="48">
        <f t="shared" si="132"/>
        <v>0</v>
      </c>
      <c r="Y674" s="47" t="b">
        <f t="shared" si="133"/>
        <v>0</v>
      </c>
      <c r="Z674" s="138">
        <v>1</v>
      </c>
      <c r="AA674" s="133"/>
      <c r="AB674" s="133" t="s">
        <v>1245</v>
      </c>
      <c r="AC674" s="27"/>
    </row>
    <row r="675" spans="1:29" s="139" customFormat="1" ht="13.8">
      <c r="A675" s="133" t="s">
        <v>1245</v>
      </c>
      <c r="B675" s="141" t="s">
        <v>48</v>
      </c>
      <c r="C675" s="135" t="s">
        <v>1869</v>
      </c>
      <c r="D675" s="135">
        <v>1000002723</v>
      </c>
      <c r="E675" s="140" t="s">
        <v>1870</v>
      </c>
      <c r="F675" s="137">
        <v>44664</v>
      </c>
      <c r="G675" s="40" t="str">
        <f t="shared" si="122"/>
        <v>Targeted Dealer</v>
      </c>
      <c r="H675" s="40"/>
      <c r="I675" s="41">
        <v>355</v>
      </c>
      <c r="J675" s="41">
        <f t="shared" si="123"/>
        <v>355</v>
      </c>
      <c r="K675" s="43">
        <v>234</v>
      </c>
      <c r="L675" s="43">
        <f t="shared" si="124"/>
        <v>121</v>
      </c>
      <c r="M675" s="43">
        <f t="shared" si="125"/>
        <v>65.91549295774648</v>
      </c>
      <c r="N675" s="42">
        <v>234</v>
      </c>
      <c r="O675" s="45" t="str">
        <f t="shared" si="126"/>
        <v>DEC</v>
      </c>
      <c r="P675" s="42">
        <v>234</v>
      </c>
      <c r="Q675" s="44">
        <f t="shared" si="127"/>
        <v>0</v>
      </c>
      <c r="R675" s="45">
        <f t="shared" si="128"/>
        <v>0</v>
      </c>
      <c r="S675" s="44" t="str">
        <f t="shared" si="129"/>
        <v>GROWTH</v>
      </c>
      <c r="T675" s="43">
        <v>273</v>
      </c>
      <c r="U675" s="46" t="str">
        <f t="shared" si="130"/>
        <v>jAN</v>
      </c>
      <c r="V675" s="42">
        <v>273</v>
      </c>
      <c r="W675" s="47">
        <f t="shared" si="131"/>
        <v>-39</v>
      </c>
      <c r="X675" s="48">
        <f t="shared" si="132"/>
        <v>-0.1428571428571429</v>
      </c>
      <c r="Y675" s="47" t="str">
        <f t="shared" si="133"/>
        <v>DEGROWTH</v>
      </c>
      <c r="Z675" s="138">
        <v>0</v>
      </c>
      <c r="AA675" s="133"/>
      <c r="AB675" s="133" t="s">
        <v>1245</v>
      </c>
      <c r="AC675" s="27"/>
    </row>
    <row r="676" spans="1:29" s="139" customFormat="1" ht="13.8">
      <c r="A676" s="133" t="s">
        <v>1245</v>
      </c>
      <c r="B676" s="141" t="s">
        <v>48</v>
      </c>
      <c r="C676" s="135" t="s">
        <v>1874</v>
      </c>
      <c r="D676" s="135">
        <v>1000003189</v>
      </c>
      <c r="E676" s="140" t="s">
        <v>1875</v>
      </c>
      <c r="F676" s="137">
        <v>44923</v>
      </c>
      <c r="G676" s="40" t="str">
        <f t="shared" si="122"/>
        <v>Targeted Dealer</v>
      </c>
      <c r="H676" s="40"/>
      <c r="I676" s="41">
        <v>82</v>
      </c>
      <c r="J676" s="41">
        <f t="shared" si="123"/>
        <v>82</v>
      </c>
      <c r="K676" s="43">
        <v>51</v>
      </c>
      <c r="L676" s="43">
        <f t="shared" si="124"/>
        <v>31</v>
      </c>
      <c r="M676" s="43">
        <f t="shared" si="125"/>
        <v>62.195121951219512</v>
      </c>
      <c r="N676" s="42">
        <v>63</v>
      </c>
      <c r="O676" s="45" t="str">
        <f t="shared" si="126"/>
        <v>DEC</v>
      </c>
      <c r="P676" s="42">
        <v>63</v>
      </c>
      <c r="Q676" s="44">
        <f t="shared" si="127"/>
        <v>-12</v>
      </c>
      <c r="R676" s="45">
        <f t="shared" si="128"/>
        <v>-0.19047619047619047</v>
      </c>
      <c r="S676" s="44" t="str">
        <f t="shared" si="129"/>
        <v>DEGROWTH</v>
      </c>
      <c r="T676" s="43">
        <v>64.5</v>
      </c>
      <c r="U676" s="46" t="str">
        <f t="shared" si="130"/>
        <v>jAN</v>
      </c>
      <c r="V676" s="42">
        <v>64.5</v>
      </c>
      <c r="W676" s="47">
        <f t="shared" si="131"/>
        <v>-13.5</v>
      </c>
      <c r="X676" s="48">
        <f t="shared" si="132"/>
        <v>-0.20930232558139539</v>
      </c>
      <c r="Y676" s="47" t="str">
        <f t="shared" si="133"/>
        <v>DEGROWTH</v>
      </c>
      <c r="Z676" s="138">
        <v>0</v>
      </c>
      <c r="AA676" s="133"/>
      <c r="AB676" s="133" t="s">
        <v>1245</v>
      </c>
      <c r="AC676" s="27"/>
    </row>
    <row r="677" spans="1:29" s="139" customFormat="1" ht="13.8">
      <c r="A677" s="133" t="s">
        <v>1245</v>
      </c>
      <c r="B677" s="141" t="s">
        <v>48</v>
      </c>
      <c r="C677" s="135" t="s">
        <v>1879</v>
      </c>
      <c r="D677" s="135">
        <v>1000003304</v>
      </c>
      <c r="E677" s="140" t="s">
        <v>922</v>
      </c>
      <c r="F677" s="137">
        <v>44957</v>
      </c>
      <c r="G677" s="40" t="str">
        <f t="shared" si="122"/>
        <v>Targeted Dealer</v>
      </c>
      <c r="H677" s="40"/>
      <c r="I677" s="41">
        <v>35</v>
      </c>
      <c r="J677" s="41">
        <f t="shared" si="123"/>
        <v>35</v>
      </c>
      <c r="K677" s="43">
        <v>25</v>
      </c>
      <c r="L677" s="43">
        <f t="shared" si="124"/>
        <v>10</v>
      </c>
      <c r="M677" s="43">
        <f t="shared" si="125"/>
        <v>71.428571428571431</v>
      </c>
      <c r="N677" s="42">
        <v>13</v>
      </c>
      <c r="O677" s="45" t="str">
        <f t="shared" si="126"/>
        <v>DEC</v>
      </c>
      <c r="P677" s="42">
        <v>13</v>
      </c>
      <c r="Q677" s="44">
        <f t="shared" si="127"/>
        <v>12</v>
      </c>
      <c r="R677" s="45">
        <f t="shared" si="128"/>
        <v>0.92307692307692313</v>
      </c>
      <c r="S677" s="44" t="str">
        <f t="shared" si="129"/>
        <v>GROWTH</v>
      </c>
      <c r="T677" s="43">
        <v>53</v>
      </c>
      <c r="U677" s="46" t="str">
        <f t="shared" si="130"/>
        <v>jAN</v>
      </c>
      <c r="V677" s="42">
        <v>53</v>
      </c>
      <c r="W677" s="47">
        <f t="shared" si="131"/>
        <v>-28</v>
      </c>
      <c r="X677" s="48">
        <f t="shared" si="132"/>
        <v>-0.52830188679245282</v>
      </c>
      <c r="Y677" s="47" t="str">
        <f t="shared" si="133"/>
        <v>DEGROWTH</v>
      </c>
      <c r="Z677" s="138">
        <v>0</v>
      </c>
      <c r="AA677" s="133"/>
      <c r="AB677" s="133" t="s">
        <v>1245</v>
      </c>
      <c r="AC677" s="27"/>
    </row>
    <row r="678" spans="1:29" s="139" customFormat="1" ht="13.8">
      <c r="A678" s="133" t="s">
        <v>1245</v>
      </c>
      <c r="B678" s="141" t="s">
        <v>48</v>
      </c>
      <c r="C678" s="135" t="s">
        <v>1882</v>
      </c>
      <c r="D678" s="135">
        <v>1000003385</v>
      </c>
      <c r="E678" s="140" t="s">
        <v>1883</v>
      </c>
      <c r="F678" s="137">
        <v>44983</v>
      </c>
      <c r="G678" s="40" t="str">
        <f t="shared" si="122"/>
        <v>Targeted Dealer</v>
      </c>
      <c r="H678" s="40"/>
      <c r="I678" s="41">
        <v>190</v>
      </c>
      <c r="J678" s="41">
        <f t="shared" si="123"/>
        <v>190</v>
      </c>
      <c r="K678" s="43">
        <v>129.5</v>
      </c>
      <c r="L678" s="43">
        <f t="shared" si="124"/>
        <v>60.5</v>
      </c>
      <c r="M678" s="43">
        <f t="shared" si="125"/>
        <v>68.15789473684211</v>
      </c>
      <c r="N678" s="42">
        <v>102.5</v>
      </c>
      <c r="O678" s="45" t="str">
        <f t="shared" si="126"/>
        <v>DEC</v>
      </c>
      <c r="P678" s="42">
        <v>102.5</v>
      </c>
      <c r="Q678" s="44">
        <f t="shared" si="127"/>
        <v>27</v>
      </c>
      <c r="R678" s="45">
        <f t="shared" si="128"/>
        <v>0.26341463414634148</v>
      </c>
      <c r="S678" s="44" t="str">
        <f t="shared" si="129"/>
        <v>GROWTH</v>
      </c>
      <c r="T678" s="43">
        <v>310.5</v>
      </c>
      <c r="U678" s="46" t="str">
        <f t="shared" si="130"/>
        <v>jAN</v>
      </c>
      <c r="V678" s="42">
        <v>310.5</v>
      </c>
      <c r="W678" s="47">
        <f t="shared" si="131"/>
        <v>-181</v>
      </c>
      <c r="X678" s="48">
        <f t="shared" si="132"/>
        <v>-0.58293075684380025</v>
      </c>
      <c r="Y678" s="47" t="str">
        <f t="shared" si="133"/>
        <v>DEGROWTH</v>
      </c>
      <c r="Z678" s="138">
        <v>0</v>
      </c>
      <c r="AA678" s="133"/>
      <c r="AB678" s="133" t="s">
        <v>1245</v>
      </c>
      <c r="AC678" s="27"/>
    </row>
    <row r="679" spans="1:29" s="139" customFormat="1" ht="13.8">
      <c r="A679" s="133" t="s">
        <v>1245</v>
      </c>
      <c r="B679" s="141" t="s">
        <v>48</v>
      </c>
      <c r="C679" s="135" t="s">
        <v>1886</v>
      </c>
      <c r="D679" s="135">
        <v>1000003429</v>
      </c>
      <c r="E679" s="140" t="s">
        <v>1887</v>
      </c>
      <c r="F679" s="137">
        <v>45001</v>
      </c>
      <c r="G679" s="40" t="str">
        <f t="shared" si="122"/>
        <v>Targeted Dealer</v>
      </c>
      <c r="H679" s="40"/>
      <c r="I679" s="41">
        <v>26</v>
      </c>
      <c r="J679" s="41">
        <f t="shared" si="123"/>
        <v>26</v>
      </c>
      <c r="K679" s="43">
        <v>0</v>
      </c>
      <c r="L679" s="43">
        <f t="shared" si="124"/>
        <v>26</v>
      </c>
      <c r="M679" s="43">
        <f t="shared" si="125"/>
        <v>0</v>
      </c>
      <c r="N679" s="42">
        <v>0</v>
      </c>
      <c r="O679" s="45" t="str">
        <f t="shared" si="126"/>
        <v>DEC</v>
      </c>
      <c r="P679" s="42">
        <v>0</v>
      </c>
      <c r="Q679" s="44">
        <f t="shared" si="127"/>
        <v>0</v>
      </c>
      <c r="R679" s="45" t="str">
        <f t="shared" si="128"/>
        <v xml:space="preserve"> </v>
      </c>
      <c r="S679" s="44" t="b">
        <f t="shared" si="129"/>
        <v>0</v>
      </c>
      <c r="T679" s="43">
        <v>25.5</v>
      </c>
      <c r="U679" s="46" t="str">
        <f t="shared" si="130"/>
        <v>jAN</v>
      </c>
      <c r="V679" s="42">
        <v>25.5</v>
      </c>
      <c r="W679" s="47">
        <f t="shared" si="131"/>
        <v>-25.5</v>
      </c>
      <c r="X679" s="48">
        <f t="shared" si="132"/>
        <v>-1</v>
      </c>
      <c r="Y679" s="47" t="str">
        <f t="shared" si="133"/>
        <v>DEGROWTH</v>
      </c>
      <c r="Z679" s="138">
        <v>0</v>
      </c>
      <c r="AA679" s="133"/>
      <c r="AB679" s="133" t="s">
        <v>1245</v>
      </c>
      <c r="AC679" s="27"/>
    </row>
    <row r="680" spans="1:29" s="139" customFormat="1" ht="13.8">
      <c r="A680" s="133" t="s">
        <v>1245</v>
      </c>
      <c r="B680" s="141" t="s">
        <v>48</v>
      </c>
      <c r="C680" s="135" t="s">
        <v>1888</v>
      </c>
      <c r="D680" s="135">
        <v>1000003443</v>
      </c>
      <c r="E680" s="140" t="s">
        <v>1889</v>
      </c>
      <c r="F680" s="137">
        <v>45008</v>
      </c>
      <c r="G680" s="40" t="str">
        <f t="shared" si="122"/>
        <v>Targeted Dealer</v>
      </c>
      <c r="H680" s="40"/>
      <c r="I680" s="41">
        <v>110</v>
      </c>
      <c r="J680" s="41">
        <f t="shared" si="123"/>
        <v>110</v>
      </c>
      <c r="K680" s="43">
        <v>110</v>
      </c>
      <c r="L680" s="43">
        <f t="shared" si="124"/>
        <v>0</v>
      </c>
      <c r="M680" s="43">
        <f t="shared" si="125"/>
        <v>99.999999999999986</v>
      </c>
      <c r="N680" s="42">
        <v>127</v>
      </c>
      <c r="O680" s="45" t="str">
        <f t="shared" si="126"/>
        <v>DEC</v>
      </c>
      <c r="P680" s="42">
        <v>127</v>
      </c>
      <c r="Q680" s="44">
        <f t="shared" si="127"/>
        <v>-17</v>
      </c>
      <c r="R680" s="45">
        <f t="shared" si="128"/>
        <v>-0.13385826771653542</v>
      </c>
      <c r="S680" s="44" t="str">
        <f t="shared" si="129"/>
        <v>DEGROWTH</v>
      </c>
      <c r="T680" s="43">
        <v>78.5</v>
      </c>
      <c r="U680" s="46" t="str">
        <f t="shared" si="130"/>
        <v>jAN</v>
      </c>
      <c r="V680" s="42">
        <v>78.5</v>
      </c>
      <c r="W680" s="47">
        <f t="shared" si="131"/>
        <v>31.5</v>
      </c>
      <c r="X680" s="48">
        <f t="shared" si="132"/>
        <v>0.40127388535031838</v>
      </c>
      <c r="Y680" s="47" t="str">
        <f t="shared" si="133"/>
        <v>GROWTH</v>
      </c>
      <c r="Z680" s="138">
        <v>0</v>
      </c>
      <c r="AA680" s="133"/>
      <c r="AB680" s="133" t="s">
        <v>1245</v>
      </c>
      <c r="AC680" s="27"/>
    </row>
    <row r="681" spans="1:29" s="139" customFormat="1" ht="13.8">
      <c r="A681" s="133" t="s">
        <v>1245</v>
      </c>
      <c r="B681" s="141" t="s">
        <v>48</v>
      </c>
      <c r="C681" s="135" t="s">
        <v>1890</v>
      </c>
      <c r="D681" s="135">
        <v>1000003745</v>
      </c>
      <c r="E681" s="140" t="s">
        <v>1891</v>
      </c>
      <c r="F681" s="137">
        <v>45234</v>
      </c>
      <c r="G681" s="40" t="str">
        <f t="shared" si="122"/>
        <v>Targeted Dealer</v>
      </c>
      <c r="H681" s="40"/>
      <c r="I681" s="41">
        <v>265</v>
      </c>
      <c r="J681" s="41">
        <f t="shared" si="123"/>
        <v>265</v>
      </c>
      <c r="K681" s="43">
        <v>182</v>
      </c>
      <c r="L681" s="43">
        <f t="shared" si="124"/>
        <v>83</v>
      </c>
      <c r="M681" s="43">
        <f t="shared" si="125"/>
        <v>68.679245283018872</v>
      </c>
      <c r="N681" s="42">
        <v>165</v>
      </c>
      <c r="O681" s="45" t="str">
        <f t="shared" si="126"/>
        <v>DEC</v>
      </c>
      <c r="P681" s="42">
        <v>165</v>
      </c>
      <c r="Q681" s="44">
        <f t="shared" si="127"/>
        <v>17</v>
      </c>
      <c r="R681" s="45">
        <f t="shared" si="128"/>
        <v>0.10303030303030303</v>
      </c>
      <c r="S681" s="44" t="str">
        <f t="shared" si="129"/>
        <v>GROWTH</v>
      </c>
      <c r="T681" s="43">
        <v>217.5</v>
      </c>
      <c r="U681" s="46" t="str">
        <f t="shared" si="130"/>
        <v>jAN</v>
      </c>
      <c r="V681" s="42">
        <v>217.5</v>
      </c>
      <c r="W681" s="47">
        <f t="shared" si="131"/>
        <v>-35.5</v>
      </c>
      <c r="X681" s="48">
        <f t="shared" si="132"/>
        <v>-0.16321839080459766</v>
      </c>
      <c r="Y681" s="47" t="str">
        <f t="shared" si="133"/>
        <v>DEGROWTH</v>
      </c>
      <c r="Z681" s="138">
        <v>0</v>
      </c>
      <c r="AA681" s="133"/>
      <c r="AB681" s="133" t="s">
        <v>1245</v>
      </c>
      <c r="AC681" s="27"/>
    </row>
    <row r="682" spans="1:29" s="139" customFormat="1" ht="13.8">
      <c r="A682" s="138" t="s">
        <v>1245</v>
      </c>
      <c r="B682" s="144" t="s">
        <v>48</v>
      </c>
      <c r="C682" s="144" t="s">
        <v>1894</v>
      </c>
      <c r="D682" s="144">
        <v>1000003842</v>
      </c>
      <c r="E682" s="144" t="s">
        <v>1895</v>
      </c>
      <c r="F682" s="145">
        <v>45322</v>
      </c>
      <c r="G682" s="40" t="str">
        <f t="shared" si="122"/>
        <v>Targeted Dealer</v>
      </c>
      <c r="H682" s="40"/>
      <c r="I682" s="41">
        <v>165</v>
      </c>
      <c r="J682" s="41">
        <f t="shared" si="123"/>
        <v>165</v>
      </c>
      <c r="K682" s="43">
        <v>166</v>
      </c>
      <c r="L682" s="43">
        <f t="shared" si="124"/>
        <v>-1</v>
      </c>
      <c r="M682" s="43">
        <f t="shared" si="125"/>
        <v>100.60606060606061</v>
      </c>
      <c r="N682" s="42">
        <v>154</v>
      </c>
      <c r="O682" s="45" t="str">
        <f t="shared" si="126"/>
        <v>DEC</v>
      </c>
      <c r="P682" s="42">
        <v>154</v>
      </c>
      <c r="Q682" s="44">
        <f t="shared" si="127"/>
        <v>12</v>
      </c>
      <c r="R682" s="45">
        <f t="shared" si="128"/>
        <v>7.7922077922077948E-2</v>
      </c>
      <c r="S682" s="44" t="str">
        <f t="shared" si="129"/>
        <v>GROWTH</v>
      </c>
      <c r="T682" s="43">
        <v>145</v>
      </c>
      <c r="U682" s="46" t="str">
        <f t="shared" si="130"/>
        <v>jAN</v>
      </c>
      <c r="V682" s="42">
        <v>145</v>
      </c>
      <c r="W682" s="47">
        <f t="shared" si="131"/>
        <v>21</v>
      </c>
      <c r="X682" s="48">
        <f t="shared" si="132"/>
        <v>0.14482758620689662</v>
      </c>
      <c r="Y682" s="47" t="str">
        <f t="shared" si="133"/>
        <v>GROWTH</v>
      </c>
      <c r="Z682" s="138">
        <v>0</v>
      </c>
      <c r="AA682" s="133"/>
      <c r="AB682" s="138" t="s">
        <v>1245</v>
      </c>
      <c r="AC682" s="27"/>
    </row>
    <row r="683" spans="1:29" s="139" customFormat="1" ht="13.8">
      <c r="A683" s="138" t="s">
        <v>1245</v>
      </c>
      <c r="B683" s="144" t="s">
        <v>48</v>
      </c>
      <c r="C683" s="144" t="s">
        <v>1896</v>
      </c>
      <c r="D683" s="144">
        <v>1000003843</v>
      </c>
      <c r="E683" s="144" t="s">
        <v>1897</v>
      </c>
      <c r="F683" s="145">
        <v>45322</v>
      </c>
      <c r="G683" s="40" t="str">
        <f t="shared" si="122"/>
        <v>Targeted Dealer</v>
      </c>
      <c r="H683" s="40"/>
      <c r="I683" s="41">
        <v>485</v>
      </c>
      <c r="J683" s="41">
        <f t="shared" si="123"/>
        <v>485</v>
      </c>
      <c r="K683" s="43">
        <v>506</v>
      </c>
      <c r="L683" s="43">
        <f t="shared" si="124"/>
        <v>-21</v>
      </c>
      <c r="M683" s="43">
        <f t="shared" si="125"/>
        <v>104.32989690721651</v>
      </c>
      <c r="N683" s="42">
        <v>424</v>
      </c>
      <c r="O683" s="45" t="str">
        <f t="shared" si="126"/>
        <v>DEC</v>
      </c>
      <c r="P683" s="42">
        <v>424</v>
      </c>
      <c r="Q683" s="44">
        <f t="shared" si="127"/>
        <v>82</v>
      </c>
      <c r="R683" s="45">
        <f t="shared" si="128"/>
        <v>0.19339622641509435</v>
      </c>
      <c r="S683" s="44" t="str">
        <f t="shared" si="129"/>
        <v>GROWTH</v>
      </c>
      <c r="T683" s="43">
        <v>462</v>
      </c>
      <c r="U683" s="46" t="str">
        <f t="shared" si="130"/>
        <v>jAN</v>
      </c>
      <c r="V683" s="42">
        <v>462</v>
      </c>
      <c r="W683" s="47">
        <f t="shared" si="131"/>
        <v>44</v>
      </c>
      <c r="X683" s="48">
        <f t="shared" si="132"/>
        <v>9.5238095238095344E-2</v>
      </c>
      <c r="Y683" s="47" t="str">
        <f t="shared" si="133"/>
        <v>GROWTH</v>
      </c>
      <c r="Z683" s="138">
        <v>0</v>
      </c>
      <c r="AA683" s="133"/>
      <c r="AB683" s="138" t="s">
        <v>1245</v>
      </c>
      <c r="AC683" s="27"/>
    </row>
    <row r="684" spans="1:29" s="139" customFormat="1" ht="13.8">
      <c r="A684" s="138" t="s">
        <v>1245</v>
      </c>
      <c r="B684" s="144" t="s">
        <v>48</v>
      </c>
      <c r="C684" s="144" t="s">
        <v>1898</v>
      </c>
      <c r="D684" s="144">
        <v>1000003896</v>
      </c>
      <c r="E684" s="144" t="s">
        <v>1899</v>
      </c>
      <c r="F684" s="137">
        <v>45379</v>
      </c>
      <c r="G684" s="40" t="str">
        <f t="shared" si="122"/>
        <v>Targeted Dealer</v>
      </c>
      <c r="H684" s="40"/>
      <c r="I684" s="41">
        <v>52</v>
      </c>
      <c r="J684" s="41">
        <f t="shared" si="123"/>
        <v>52</v>
      </c>
      <c r="K684" s="43">
        <v>55</v>
      </c>
      <c r="L684" s="43">
        <f t="shared" si="124"/>
        <v>-3</v>
      </c>
      <c r="M684" s="43">
        <f t="shared" si="125"/>
        <v>105.76923076923076</v>
      </c>
      <c r="N684" s="42">
        <v>30</v>
      </c>
      <c r="O684" s="45" t="str">
        <f t="shared" si="126"/>
        <v>DEC</v>
      </c>
      <c r="P684" s="42">
        <v>30</v>
      </c>
      <c r="Q684" s="44">
        <f t="shared" si="127"/>
        <v>25</v>
      </c>
      <c r="R684" s="45">
        <f t="shared" si="128"/>
        <v>0.83333333333333326</v>
      </c>
      <c r="S684" s="44" t="str">
        <f t="shared" si="129"/>
        <v>GROWTH</v>
      </c>
      <c r="T684" s="43">
        <v>35</v>
      </c>
      <c r="U684" s="46" t="str">
        <f t="shared" si="130"/>
        <v>jAN</v>
      </c>
      <c r="V684" s="42">
        <v>35</v>
      </c>
      <c r="W684" s="47">
        <f t="shared" si="131"/>
        <v>20</v>
      </c>
      <c r="X684" s="48">
        <f t="shared" si="132"/>
        <v>0.5714285714285714</v>
      </c>
      <c r="Y684" s="47" t="str">
        <f t="shared" si="133"/>
        <v>GROWTH</v>
      </c>
      <c r="Z684" s="138">
        <v>1</v>
      </c>
      <c r="AA684" s="133"/>
      <c r="AB684" s="138" t="s">
        <v>1245</v>
      </c>
      <c r="AC684" s="27"/>
    </row>
    <row r="685" spans="1:29" s="139" customFormat="1" ht="13.8">
      <c r="A685" s="138" t="s">
        <v>1245</v>
      </c>
      <c r="B685" s="144" t="s">
        <v>48</v>
      </c>
      <c r="C685" s="144" t="s">
        <v>1907</v>
      </c>
      <c r="D685" s="144">
        <v>1000004047</v>
      </c>
      <c r="E685" s="144" t="s">
        <v>1908</v>
      </c>
      <c r="F685" s="137">
        <v>45493</v>
      </c>
      <c r="G685" s="40" t="str">
        <f t="shared" si="122"/>
        <v>Targeted Dealer</v>
      </c>
      <c r="H685" s="40"/>
      <c r="I685" s="41">
        <v>52</v>
      </c>
      <c r="J685" s="41">
        <f t="shared" si="123"/>
        <v>52</v>
      </c>
      <c r="K685" s="43">
        <v>25</v>
      </c>
      <c r="L685" s="43">
        <f t="shared" si="124"/>
        <v>27</v>
      </c>
      <c r="M685" s="43">
        <f t="shared" si="125"/>
        <v>48.076923076923073</v>
      </c>
      <c r="N685" s="42">
        <v>36.5</v>
      </c>
      <c r="O685" s="45" t="str">
        <f t="shared" si="126"/>
        <v>DEC</v>
      </c>
      <c r="P685" s="42">
        <v>36.5</v>
      </c>
      <c r="Q685" s="44">
        <f t="shared" si="127"/>
        <v>-11.5</v>
      </c>
      <c r="R685" s="45">
        <f t="shared" si="128"/>
        <v>-0.31506849315068497</v>
      </c>
      <c r="S685" s="44" t="str">
        <f t="shared" si="129"/>
        <v>DEGROWTH</v>
      </c>
      <c r="T685" s="43">
        <v>38.5</v>
      </c>
      <c r="U685" s="46" t="str">
        <f t="shared" si="130"/>
        <v>jAN</v>
      </c>
      <c r="V685" s="42">
        <v>38.5</v>
      </c>
      <c r="W685" s="47">
        <f t="shared" si="131"/>
        <v>-13.5</v>
      </c>
      <c r="X685" s="48">
        <f t="shared" si="132"/>
        <v>-0.35064935064935066</v>
      </c>
      <c r="Y685" s="47" t="str">
        <f t="shared" si="133"/>
        <v>DEGROWTH</v>
      </c>
      <c r="Z685" s="138">
        <v>0</v>
      </c>
      <c r="AA685" s="133"/>
      <c r="AB685" s="138" t="s">
        <v>1245</v>
      </c>
      <c r="AC685" s="27"/>
    </row>
    <row r="686" spans="1:29" s="139" customFormat="1" ht="13.8">
      <c r="A686" s="133" t="s">
        <v>1245</v>
      </c>
      <c r="B686" s="141" t="s">
        <v>53</v>
      </c>
      <c r="C686" s="135" t="s">
        <v>1911</v>
      </c>
      <c r="D686" s="135">
        <v>1000000043</v>
      </c>
      <c r="E686" s="136" t="s">
        <v>1912</v>
      </c>
      <c r="F686" s="137">
        <v>38383</v>
      </c>
      <c r="G686" s="40" t="str">
        <f t="shared" si="122"/>
        <v>Targeted Dealer</v>
      </c>
      <c r="H686" s="40"/>
      <c r="I686" s="41">
        <v>170</v>
      </c>
      <c r="J686" s="41">
        <f t="shared" si="123"/>
        <v>170</v>
      </c>
      <c r="K686" s="43">
        <v>100</v>
      </c>
      <c r="L686" s="43">
        <f t="shared" si="124"/>
        <v>70</v>
      </c>
      <c r="M686" s="43">
        <f t="shared" si="125"/>
        <v>58.82352941176471</v>
      </c>
      <c r="N686" s="42">
        <v>145</v>
      </c>
      <c r="O686" s="45" t="str">
        <f t="shared" si="126"/>
        <v>DEC</v>
      </c>
      <c r="P686" s="42">
        <v>145</v>
      </c>
      <c r="Q686" s="44">
        <f t="shared" si="127"/>
        <v>-45</v>
      </c>
      <c r="R686" s="45">
        <f t="shared" si="128"/>
        <v>-0.31034482758620685</v>
      </c>
      <c r="S686" s="44" t="str">
        <f t="shared" si="129"/>
        <v>DEGROWTH</v>
      </c>
      <c r="T686" s="43">
        <v>179.9</v>
      </c>
      <c r="U686" s="46" t="str">
        <f t="shared" si="130"/>
        <v>jAN</v>
      </c>
      <c r="V686" s="42">
        <v>179.9</v>
      </c>
      <c r="W686" s="47">
        <f t="shared" si="131"/>
        <v>-79.900000000000006</v>
      </c>
      <c r="X686" s="48">
        <f t="shared" si="132"/>
        <v>-0.4441356309060589</v>
      </c>
      <c r="Y686" s="47" t="str">
        <f t="shared" si="133"/>
        <v>DEGROWTH</v>
      </c>
      <c r="Z686" s="138">
        <v>0</v>
      </c>
      <c r="AA686" s="133"/>
      <c r="AB686" s="133" t="s">
        <v>1245</v>
      </c>
      <c r="AC686" s="27"/>
    </row>
    <row r="687" spans="1:29" s="139" customFormat="1" ht="13.8">
      <c r="A687" s="133" t="s">
        <v>1245</v>
      </c>
      <c r="B687" s="141" t="s">
        <v>53</v>
      </c>
      <c r="C687" s="135" t="s">
        <v>1913</v>
      </c>
      <c r="D687" s="135">
        <v>1000000036</v>
      </c>
      <c r="E687" s="136" t="s">
        <v>1914</v>
      </c>
      <c r="F687" s="137">
        <v>39077</v>
      </c>
      <c r="G687" s="40" t="str">
        <f t="shared" si="122"/>
        <v>Targeted Dealer</v>
      </c>
      <c r="H687" s="40"/>
      <c r="I687" s="41">
        <v>400</v>
      </c>
      <c r="J687" s="41">
        <f t="shared" si="123"/>
        <v>400</v>
      </c>
      <c r="K687" s="43">
        <v>370</v>
      </c>
      <c r="L687" s="43">
        <f t="shared" si="124"/>
        <v>30</v>
      </c>
      <c r="M687" s="43">
        <f t="shared" si="125"/>
        <v>92.5</v>
      </c>
      <c r="N687" s="42">
        <v>375.5</v>
      </c>
      <c r="O687" s="45" t="str">
        <f t="shared" si="126"/>
        <v>DEC</v>
      </c>
      <c r="P687" s="42">
        <v>375.5</v>
      </c>
      <c r="Q687" s="44">
        <f t="shared" si="127"/>
        <v>-5.5</v>
      </c>
      <c r="R687" s="45">
        <f t="shared" si="128"/>
        <v>-1.4647137150466061E-2</v>
      </c>
      <c r="S687" s="44" t="str">
        <f t="shared" si="129"/>
        <v>DEGROWTH</v>
      </c>
      <c r="T687" s="43">
        <v>467.5</v>
      </c>
      <c r="U687" s="46" t="str">
        <f t="shared" si="130"/>
        <v>jAN</v>
      </c>
      <c r="V687" s="42">
        <v>467.5</v>
      </c>
      <c r="W687" s="47">
        <f t="shared" si="131"/>
        <v>-97.5</v>
      </c>
      <c r="X687" s="48">
        <f t="shared" si="132"/>
        <v>-0.20855614973262027</v>
      </c>
      <c r="Y687" s="47" t="str">
        <f t="shared" si="133"/>
        <v>DEGROWTH</v>
      </c>
      <c r="Z687" s="138">
        <v>0</v>
      </c>
      <c r="AA687" s="133"/>
      <c r="AB687" s="133" t="s">
        <v>1245</v>
      </c>
      <c r="AC687" s="27"/>
    </row>
    <row r="688" spans="1:29" s="139" customFormat="1" ht="13.8">
      <c r="A688" s="133" t="s">
        <v>1245</v>
      </c>
      <c r="B688" s="141" t="s">
        <v>53</v>
      </c>
      <c r="C688" s="135" t="s">
        <v>1915</v>
      </c>
      <c r="D688" s="135">
        <v>1000000040</v>
      </c>
      <c r="E688" s="136" t="s">
        <v>1916</v>
      </c>
      <c r="F688" s="137">
        <v>40505</v>
      </c>
      <c r="G688" s="40" t="str">
        <f t="shared" si="122"/>
        <v>Targeted Dealer</v>
      </c>
      <c r="H688" s="40"/>
      <c r="I688" s="41">
        <v>550</v>
      </c>
      <c r="J688" s="41">
        <f t="shared" si="123"/>
        <v>550</v>
      </c>
      <c r="K688" s="43">
        <v>365.75</v>
      </c>
      <c r="L688" s="43">
        <f t="shared" si="124"/>
        <v>184.25</v>
      </c>
      <c r="M688" s="43">
        <f t="shared" si="125"/>
        <v>66.5</v>
      </c>
      <c r="N688" s="42">
        <v>602.75</v>
      </c>
      <c r="O688" s="45" t="str">
        <f t="shared" si="126"/>
        <v>DEC</v>
      </c>
      <c r="P688" s="42">
        <v>602.75</v>
      </c>
      <c r="Q688" s="44">
        <f t="shared" si="127"/>
        <v>-237</v>
      </c>
      <c r="R688" s="45">
        <f t="shared" si="128"/>
        <v>-0.39319784321858153</v>
      </c>
      <c r="S688" s="44" t="str">
        <f t="shared" si="129"/>
        <v>DEGROWTH</v>
      </c>
      <c r="T688" s="43">
        <v>394</v>
      </c>
      <c r="U688" s="46" t="str">
        <f t="shared" si="130"/>
        <v>jAN</v>
      </c>
      <c r="V688" s="42">
        <v>394</v>
      </c>
      <c r="W688" s="47">
        <f t="shared" si="131"/>
        <v>-28.25</v>
      </c>
      <c r="X688" s="48">
        <f t="shared" si="132"/>
        <v>-7.1700507614213205E-2</v>
      </c>
      <c r="Y688" s="47" t="str">
        <f t="shared" si="133"/>
        <v>DEGROWTH</v>
      </c>
      <c r="Z688" s="138">
        <v>0</v>
      </c>
      <c r="AA688" s="133"/>
      <c r="AB688" s="133" t="s">
        <v>1245</v>
      </c>
      <c r="AC688" s="27"/>
    </row>
    <row r="689" spans="1:29" s="139" customFormat="1" ht="13.8">
      <c r="A689" s="133" t="s">
        <v>1245</v>
      </c>
      <c r="B689" s="141" t="s">
        <v>53</v>
      </c>
      <c r="C689" s="135" t="s">
        <v>1919</v>
      </c>
      <c r="D689" s="135">
        <v>1000000059</v>
      </c>
      <c r="E689" s="136" t="s">
        <v>1920</v>
      </c>
      <c r="F689" s="137">
        <v>41037</v>
      </c>
      <c r="G689" s="40" t="str">
        <f t="shared" si="122"/>
        <v>Targeted Dealer</v>
      </c>
      <c r="H689" s="40"/>
      <c r="I689" s="41">
        <v>30</v>
      </c>
      <c r="J689" s="41">
        <f t="shared" si="123"/>
        <v>30</v>
      </c>
      <c r="K689" s="43">
        <v>0</v>
      </c>
      <c r="L689" s="43">
        <f t="shared" si="124"/>
        <v>30</v>
      </c>
      <c r="M689" s="43">
        <f t="shared" si="125"/>
        <v>0</v>
      </c>
      <c r="N689" s="42">
        <v>0</v>
      </c>
      <c r="O689" s="45" t="str">
        <f t="shared" si="126"/>
        <v>DEC</v>
      </c>
      <c r="P689" s="42">
        <v>0</v>
      </c>
      <c r="Q689" s="44">
        <f t="shared" si="127"/>
        <v>0</v>
      </c>
      <c r="R689" s="45" t="str">
        <f t="shared" si="128"/>
        <v xml:space="preserve"> </v>
      </c>
      <c r="S689" s="44" t="b">
        <f t="shared" si="129"/>
        <v>0</v>
      </c>
      <c r="T689" s="43">
        <v>25</v>
      </c>
      <c r="U689" s="46" t="str">
        <f t="shared" si="130"/>
        <v>jAN</v>
      </c>
      <c r="V689" s="42">
        <v>25</v>
      </c>
      <c r="W689" s="47">
        <f t="shared" si="131"/>
        <v>-25</v>
      </c>
      <c r="X689" s="48">
        <f t="shared" si="132"/>
        <v>-1</v>
      </c>
      <c r="Y689" s="47" t="str">
        <f t="shared" si="133"/>
        <v>DEGROWTH</v>
      </c>
      <c r="Z689" s="138">
        <v>1</v>
      </c>
      <c r="AA689" s="133"/>
      <c r="AB689" s="133" t="s">
        <v>1245</v>
      </c>
      <c r="AC689" s="27"/>
    </row>
    <row r="690" spans="1:29" s="139" customFormat="1" ht="13.8">
      <c r="A690" s="133" t="s">
        <v>1245</v>
      </c>
      <c r="B690" s="141" t="s">
        <v>53</v>
      </c>
      <c r="C690" s="135" t="s">
        <v>1921</v>
      </c>
      <c r="D690" s="135">
        <v>1000000013</v>
      </c>
      <c r="E690" s="136" t="s">
        <v>1922</v>
      </c>
      <c r="F690" s="137">
        <v>41038</v>
      </c>
      <c r="G690" s="40" t="str">
        <f t="shared" si="122"/>
        <v>Targeted Dealer</v>
      </c>
      <c r="H690" s="40"/>
      <c r="I690" s="41">
        <v>180</v>
      </c>
      <c r="J690" s="41">
        <f t="shared" si="123"/>
        <v>180</v>
      </c>
      <c r="K690" s="43">
        <v>146</v>
      </c>
      <c r="L690" s="43">
        <f t="shared" si="124"/>
        <v>34</v>
      </c>
      <c r="M690" s="43">
        <f t="shared" si="125"/>
        <v>81.111111111111114</v>
      </c>
      <c r="N690" s="42">
        <v>120</v>
      </c>
      <c r="O690" s="45" t="str">
        <f t="shared" si="126"/>
        <v>DEC</v>
      </c>
      <c r="P690" s="42">
        <v>120</v>
      </c>
      <c r="Q690" s="44">
        <f t="shared" si="127"/>
        <v>26</v>
      </c>
      <c r="R690" s="45">
        <f t="shared" si="128"/>
        <v>0.21666666666666656</v>
      </c>
      <c r="S690" s="44" t="str">
        <f t="shared" si="129"/>
        <v>GROWTH</v>
      </c>
      <c r="T690" s="43">
        <v>86.5</v>
      </c>
      <c r="U690" s="46" t="str">
        <f t="shared" si="130"/>
        <v>jAN</v>
      </c>
      <c r="V690" s="42">
        <v>86.5</v>
      </c>
      <c r="W690" s="47">
        <f t="shared" si="131"/>
        <v>59.5</v>
      </c>
      <c r="X690" s="48">
        <f t="shared" si="132"/>
        <v>0.68786127167630062</v>
      </c>
      <c r="Y690" s="47" t="str">
        <f t="shared" si="133"/>
        <v>GROWTH</v>
      </c>
      <c r="Z690" s="138">
        <v>0</v>
      </c>
      <c r="AA690" s="133"/>
      <c r="AB690" s="133" t="s">
        <v>1245</v>
      </c>
      <c r="AC690" s="27"/>
    </row>
    <row r="691" spans="1:29" s="139" customFormat="1" ht="13.8">
      <c r="A691" s="133" t="s">
        <v>1245</v>
      </c>
      <c r="B691" s="141" t="s">
        <v>53</v>
      </c>
      <c r="C691" s="135" t="s">
        <v>1923</v>
      </c>
      <c r="D691" s="135">
        <v>1000000825</v>
      </c>
      <c r="E691" s="136" t="s">
        <v>1924</v>
      </c>
      <c r="F691" s="137">
        <v>41297</v>
      </c>
      <c r="G691" s="40" t="str">
        <f t="shared" si="122"/>
        <v>Targeted Dealer</v>
      </c>
      <c r="H691" s="40"/>
      <c r="I691" s="41">
        <v>120</v>
      </c>
      <c r="J691" s="41">
        <f t="shared" si="123"/>
        <v>120</v>
      </c>
      <c r="K691" s="43">
        <v>100</v>
      </c>
      <c r="L691" s="43">
        <f t="shared" si="124"/>
        <v>20</v>
      </c>
      <c r="M691" s="43">
        <f t="shared" si="125"/>
        <v>83.333333333333343</v>
      </c>
      <c r="N691" s="42">
        <v>115</v>
      </c>
      <c r="O691" s="45" t="str">
        <f t="shared" si="126"/>
        <v>DEC</v>
      </c>
      <c r="P691" s="42">
        <v>115</v>
      </c>
      <c r="Q691" s="44">
        <f t="shared" si="127"/>
        <v>-15</v>
      </c>
      <c r="R691" s="45">
        <f t="shared" si="128"/>
        <v>-0.13043478260869568</v>
      </c>
      <c r="S691" s="44" t="str">
        <f t="shared" si="129"/>
        <v>DEGROWTH</v>
      </c>
      <c r="T691" s="43">
        <v>112.5</v>
      </c>
      <c r="U691" s="46" t="str">
        <f t="shared" si="130"/>
        <v>jAN</v>
      </c>
      <c r="V691" s="42">
        <v>112.5</v>
      </c>
      <c r="W691" s="47">
        <f t="shared" si="131"/>
        <v>-12.5</v>
      </c>
      <c r="X691" s="48">
        <f t="shared" si="132"/>
        <v>-0.11111111111111116</v>
      </c>
      <c r="Y691" s="47" t="str">
        <f t="shared" si="133"/>
        <v>DEGROWTH</v>
      </c>
      <c r="Z691" s="138">
        <v>0</v>
      </c>
      <c r="AA691" s="133"/>
      <c r="AB691" s="133" t="s">
        <v>1245</v>
      </c>
      <c r="AC691" s="27"/>
    </row>
    <row r="692" spans="1:29" s="139" customFormat="1" ht="13.8">
      <c r="A692" s="133" t="s">
        <v>1245</v>
      </c>
      <c r="B692" s="141" t="s">
        <v>53</v>
      </c>
      <c r="C692" s="135" t="s">
        <v>1925</v>
      </c>
      <c r="D692" s="135">
        <v>1000000021</v>
      </c>
      <c r="E692" s="136" t="s">
        <v>1926</v>
      </c>
      <c r="F692" s="137">
        <v>41398</v>
      </c>
      <c r="G692" s="40" t="str">
        <f t="shared" si="122"/>
        <v>Targeted Dealer</v>
      </c>
      <c r="H692" s="40"/>
      <c r="I692" s="41">
        <v>40</v>
      </c>
      <c r="J692" s="41">
        <f t="shared" si="123"/>
        <v>40</v>
      </c>
      <c r="K692" s="43">
        <v>40</v>
      </c>
      <c r="L692" s="43">
        <f t="shared" si="124"/>
        <v>0</v>
      </c>
      <c r="M692" s="43">
        <f t="shared" si="125"/>
        <v>100</v>
      </c>
      <c r="N692" s="42">
        <v>30</v>
      </c>
      <c r="O692" s="45" t="str">
        <f t="shared" si="126"/>
        <v>DEC</v>
      </c>
      <c r="P692" s="42">
        <v>30</v>
      </c>
      <c r="Q692" s="44">
        <f t="shared" si="127"/>
        <v>10</v>
      </c>
      <c r="R692" s="45">
        <f t="shared" si="128"/>
        <v>0.33333333333333326</v>
      </c>
      <c r="S692" s="44" t="str">
        <f t="shared" si="129"/>
        <v>GROWTH</v>
      </c>
      <c r="T692" s="43">
        <v>10</v>
      </c>
      <c r="U692" s="46" t="str">
        <f t="shared" si="130"/>
        <v>jAN</v>
      </c>
      <c r="V692" s="42">
        <v>10</v>
      </c>
      <c r="W692" s="47">
        <f t="shared" si="131"/>
        <v>30</v>
      </c>
      <c r="X692" s="48">
        <f t="shared" si="132"/>
        <v>3</v>
      </c>
      <c r="Y692" s="47" t="str">
        <f t="shared" si="133"/>
        <v>GROWTH</v>
      </c>
      <c r="Z692" s="138">
        <v>0</v>
      </c>
      <c r="AA692" s="133"/>
      <c r="AB692" s="133" t="s">
        <v>1245</v>
      </c>
      <c r="AC692" s="27"/>
    </row>
    <row r="693" spans="1:29" s="139" customFormat="1" ht="13.8">
      <c r="A693" s="133" t="s">
        <v>1245</v>
      </c>
      <c r="B693" s="141" t="s">
        <v>53</v>
      </c>
      <c r="C693" s="135" t="s">
        <v>1927</v>
      </c>
      <c r="D693" s="135">
        <v>1000000022</v>
      </c>
      <c r="E693" s="136" t="s">
        <v>1928</v>
      </c>
      <c r="F693" s="137">
        <v>41398</v>
      </c>
      <c r="G693" s="40" t="str">
        <f t="shared" si="122"/>
        <v>Targeted Dealer</v>
      </c>
      <c r="H693" s="40"/>
      <c r="I693" s="41">
        <v>2200</v>
      </c>
      <c r="J693" s="41">
        <f t="shared" si="123"/>
        <v>2200</v>
      </c>
      <c r="K693" s="43">
        <v>1900.1</v>
      </c>
      <c r="L693" s="43">
        <f t="shared" si="124"/>
        <v>299.90000000000009</v>
      </c>
      <c r="M693" s="43">
        <f t="shared" si="125"/>
        <v>86.36818181818181</v>
      </c>
      <c r="N693" s="42">
        <v>2107.25</v>
      </c>
      <c r="O693" s="45" t="str">
        <f t="shared" si="126"/>
        <v>DEC</v>
      </c>
      <c r="P693" s="42">
        <v>2107.25</v>
      </c>
      <c r="Q693" s="44">
        <f t="shared" si="127"/>
        <v>-207.15000000000009</v>
      </c>
      <c r="R693" s="45">
        <f t="shared" si="128"/>
        <v>-9.8303476094435904E-2</v>
      </c>
      <c r="S693" s="44" t="str">
        <f t="shared" si="129"/>
        <v>DEGROWTH</v>
      </c>
      <c r="T693" s="43">
        <v>1706.75</v>
      </c>
      <c r="U693" s="46" t="str">
        <f t="shared" si="130"/>
        <v>jAN</v>
      </c>
      <c r="V693" s="42">
        <v>1706.75</v>
      </c>
      <c r="W693" s="47">
        <f t="shared" si="131"/>
        <v>193.34999999999991</v>
      </c>
      <c r="X693" s="48">
        <f t="shared" si="132"/>
        <v>0.11328548410722128</v>
      </c>
      <c r="Y693" s="47" t="str">
        <f t="shared" si="133"/>
        <v>GROWTH</v>
      </c>
      <c r="Z693" s="138">
        <v>0</v>
      </c>
      <c r="AA693" s="133"/>
      <c r="AB693" s="133" t="s">
        <v>1245</v>
      </c>
      <c r="AC693" s="27"/>
    </row>
    <row r="694" spans="1:29" s="139" customFormat="1" ht="13.8">
      <c r="A694" s="133" t="s">
        <v>1245</v>
      </c>
      <c r="B694" s="141" t="s">
        <v>53</v>
      </c>
      <c r="C694" s="135" t="s">
        <v>1933</v>
      </c>
      <c r="D694" s="135">
        <v>1000000041</v>
      </c>
      <c r="E694" s="136" t="s">
        <v>1808</v>
      </c>
      <c r="F694" s="137">
        <v>41536</v>
      </c>
      <c r="G694" s="40" t="str">
        <f t="shared" si="122"/>
        <v>Targeted Dealer</v>
      </c>
      <c r="H694" s="40"/>
      <c r="I694" s="41">
        <v>80</v>
      </c>
      <c r="J694" s="41">
        <f t="shared" si="123"/>
        <v>80</v>
      </c>
      <c r="K694" s="43">
        <v>65</v>
      </c>
      <c r="L694" s="43">
        <f t="shared" si="124"/>
        <v>15</v>
      </c>
      <c r="M694" s="43">
        <f t="shared" si="125"/>
        <v>81.25</v>
      </c>
      <c r="N694" s="42">
        <v>95</v>
      </c>
      <c r="O694" s="45" t="str">
        <f t="shared" si="126"/>
        <v>DEC</v>
      </c>
      <c r="P694" s="42">
        <v>95</v>
      </c>
      <c r="Q694" s="44">
        <f t="shared" si="127"/>
        <v>-30</v>
      </c>
      <c r="R694" s="45">
        <f t="shared" si="128"/>
        <v>-0.31578947368421051</v>
      </c>
      <c r="S694" s="44" t="str">
        <f t="shared" si="129"/>
        <v>DEGROWTH</v>
      </c>
      <c r="T694" s="43">
        <v>70</v>
      </c>
      <c r="U694" s="46" t="str">
        <f t="shared" si="130"/>
        <v>jAN</v>
      </c>
      <c r="V694" s="42">
        <v>70</v>
      </c>
      <c r="W694" s="47">
        <f t="shared" si="131"/>
        <v>-5</v>
      </c>
      <c r="X694" s="48">
        <f t="shared" si="132"/>
        <v>-7.1428571428571397E-2</v>
      </c>
      <c r="Y694" s="47" t="str">
        <f t="shared" si="133"/>
        <v>DEGROWTH</v>
      </c>
      <c r="Z694" s="138">
        <v>0</v>
      </c>
      <c r="AA694" s="133"/>
      <c r="AB694" s="133" t="s">
        <v>1245</v>
      </c>
      <c r="AC694" s="27"/>
    </row>
    <row r="695" spans="1:29" s="139" customFormat="1" ht="13.8">
      <c r="A695" s="133" t="s">
        <v>1245</v>
      </c>
      <c r="B695" s="141" t="s">
        <v>53</v>
      </c>
      <c r="C695" s="135" t="s">
        <v>1934</v>
      </c>
      <c r="D695" s="135">
        <v>1000000048</v>
      </c>
      <c r="E695" s="136" t="s">
        <v>1935</v>
      </c>
      <c r="F695" s="137">
        <v>41645</v>
      </c>
      <c r="G695" s="40" t="str">
        <f t="shared" si="122"/>
        <v>Targeted Dealer</v>
      </c>
      <c r="H695" s="40"/>
      <c r="I695" s="41">
        <v>120</v>
      </c>
      <c r="J695" s="41">
        <f t="shared" si="123"/>
        <v>120</v>
      </c>
      <c r="K695" s="43">
        <v>120</v>
      </c>
      <c r="L695" s="43">
        <f t="shared" si="124"/>
        <v>0</v>
      </c>
      <c r="M695" s="43">
        <f t="shared" si="125"/>
        <v>100</v>
      </c>
      <c r="N695" s="42">
        <v>185</v>
      </c>
      <c r="O695" s="45" t="str">
        <f t="shared" si="126"/>
        <v>DEC</v>
      </c>
      <c r="P695" s="42">
        <v>185</v>
      </c>
      <c r="Q695" s="44">
        <f t="shared" si="127"/>
        <v>-65</v>
      </c>
      <c r="R695" s="45">
        <f t="shared" si="128"/>
        <v>-0.35135135135135132</v>
      </c>
      <c r="S695" s="44" t="str">
        <f t="shared" si="129"/>
        <v>DEGROWTH</v>
      </c>
      <c r="T695" s="43">
        <v>120</v>
      </c>
      <c r="U695" s="46" t="str">
        <f t="shared" si="130"/>
        <v>jAN</v>
      </c>
      <c r="V695" s="42">
        <v>120</v>
      </c>
      <c r="W695" s="47">
        <f t="shared" si="131"/>
        <v>0</v>
      </c>
      <c r="X695" s="48">
        <f t="shared" si="132"/>
        <v>0</v>
      </c>
      <c r="Y695" s="47" t="str">
        <f t="shared" si="133"/>
        <v>GROWTH</v>
      </c>
      <c r="Z695" s="138">
        <v>0</v>
      </c>
      <c r="AA695" s="133"/>
      <c r="AB695" s="133" t="s">
        <v>1245</v>
      </c>
      <c r="AC695" s="27"/>
    </row>
    <row r="696" spans="1:29" s="139" customFormat="1" ht="13.8">
      <c r="A696" s="133" t="s">
        <v>1245</v>
      </c>
      <c r="B696" s="141" t="s">
        <v>53</v>
      </c>
      <c r="C696" s="135" t="s">
        <v>1936</v>
      </c>
      <c r="D696" s="135">
        <v>1000000047</v>
      </c>
      <c r="E696" s="136" t="s">
        <v>1937</v>
      </c>
      <c r="F696" s="137">
        <v>41817</v>
      </c>
      <c r="G696" s="40" t="str">
        <f t="shared" si="122"/>
        <v>Targeted Dealer</v>
      </c>
      <c r="H696" s="40"/>
      <c r="I696" s="41">
        <v>50</v>
      </c>
      <c r="J696" s="41">
        <f t="shared" si="123"/>
        <v>50</v>
      </c>
      <c r="K696" s="43">
        <v>50</v>
      </c>
      <c r="L696" s="43">
        <f t="shared" si="124"/>
        <v>0</v>
      </c>
      <c r="M696" s="43">
        <f t="shared" si="125"/>
        <v>100</v>
      </c>
      <c r="N696" s="42">
        <v>60</v>
      </c>
      <c r="O696" s="45" t="str">
        <f t="shared" si="126"/>
        <v>DEC</v>
      </c>
      <c r="P696" s="42">
        <v>60</v>
      </c>
      <c r="Q696" s="44">
        <f t="shared" si="127"/>
        <v>-10</v>
      </c>
      <c r="R696" s="45">
        <f t="shared" si="128"/>
        <v>-0.16666666666666663</v>
      </c>
      <c r="S696" s="44" t="str">
        <f t="shared" si="129"/>
        <v>DEGROWTH</v>
      </c>
      <c r="T696" s="43">
        <v>50</v>
      </c>
      <c r="U696" s="46" t="str">
        <f t="shared" si="130"/>
        <v>jAN</v>
      </c>
      <c r="V696" s="42">
        <v>50</v>
      </c>
      <c r="W696" s="47">
        <f t="shared" si="131"/>
        <v>0</v>
      </c>
      <c r="X696" s="48">
        <f t="shared" si="132"/>
        <v>0</v>
      </c>
      <c r="Y696" s="47" t="str">
        <f t="shared" si="133"/>
        <v>GROWTH</v>
      </c>
      <c r="Z696" s="138">
        <v>0</v>
      </c>
      <c r="AA696" s="133"/>
      <c r="AB696" s="133" t="s">
        <v>1245</v>
      </c>
      <c r="AC696" s="27"/>
    </row>
    <row r="697" spans="1:29" s="139" customFormat="1" ht="13.8">
      <c r="A697" s="133" t="s">
        <v>1245</v>
      </c>
      <c r="B697" s="141" t="s">
        <v>53</v>
      </c>
      <c r="C697" s="135" t="s">
        <v>1940</v>
      </c>
      <c r="D697" s="135">
        <v>1000000039</v>
      </c>
      <c r="E697" s="136" t="s">
        <v>1941</v>
      </c>
      <c r="F697" s="137">
        <v>42135</v>
      </c>
      <c r="G697" s="40" t="str">
        <f t="shared" si="122"/>
        <v>Targeted Dealer</v>
      </c>
      <c r="H697" s="40"/>
      <c r="I697" s="41">
        <v>100</v>
      </c>
      <c r="J697" s="41">
        <f t="shared" si="123"/>
        <v>100</v>
      </c>
      <c r="K697" s="43">
        <v>60</v>
      </c>
      <c r="L697" s="43">
        <f t="shared" si="124"/>
        <v>40</v>
      </c>
      <c r="M697" s="43">
        <f t="shared" si="125"/>
        <v>60</v>
      </c>
      <c r="N697" s="42">
        <v>70</v>
      </c>
      <c r="O697" s="45" t="str">
        <f t="shared" si="126"/>
        <v>DEC</v>
      </c>
      <c r="P697" s="42">
        <v>70</v>
      </c>
      <c r="Q697" s="44">
        <f t="shared" si="127"/>
        <v>-10</v>
      </c>
      <c r="R697" s="45">
        <f t="shared" si="128"/>
        <v>-0.1428571428571429</v>
      </c>
      <c r="S697" s="44" t="str">
        <f t="shared" si="129"/>
        <v>DEGROWTH</v>
      </c>
      <c r="T697" s="43">
        <v>50</v>
      </c>
      <c r="U697" s="46" t="str">
        <f t="shared" si="130"/>
        <v>jAN</v>
      </c>
      <c r="V697" s="42">
        <v>50</v>
      </c>
      <c r="W697" s="47">
        <f t="shared" si="131"/>
        <v>10</v>
      </c>
      <c r="X697" s="48">
        <f t="shared" si="132"/>
        <v>0.19999999999999996</v>
      </c>
      <c r="Y697" s="47" t="str">
        <f t="shared" si="133"/>
        <v>GROWTH</v>
      </c>
      <c r="Z697" s="138">
        <v>0</v>
      </c>
      <c r="AA697" s="133"/>
      <c r="AB697" s="133" t="s">
        <v>1245</v>
      </c>
      <c r="AC697" s="27"/>
    </row>
    <row r="698" spans="1:29" s="139" customFormat="1" ht="13.8">
      <c r="A698" s="133" t="s">
        <v>1245</v>
      </c>
      <c r="B698" s="141" t="s">
        <v>53</v>
      </c>
      <c r="C698" s="135" t="s">
        <v>1942</v>
      </c>
      <c r="D698" s="135">
        <v>1000000050</v>
      </c>
      <c r="E698" s="136" t="s">
        <v>1943</v>
      </c>
      <c r="F698" s="137">
        <v>42397</v>
      </c>
      <c r="G698" s="40" t="str">
        <f t="shared" si="122"/>
        <v>Targeted Dealer</v>
      </c>
      <c r="H698" s="40"/>
      <c r="I698" s="41">
        <v>400</v>
      </c>
      <c r="J698" s="41">
        <f t="shared" si="123"/>
        <v>400</v>
      </c>
      <c r="K698" s="43">
        <v>405.3</v>
      </c>
      <c r="L698" s="43">
        <f t="shared" si="124"/>
        <v>-5.3000000000000114</v>
      </c>
      <c r="M698" s="43">
        <f t="shared" si="125"/>
        <v>101.325</v>
      </c>
      <c r="N698" s="42">
        <v>425.5</v>
      </c>
      <c r="O698" s="45" t="str">
        <f t="shared" si="126"/>
        <v>DEC</v>
      </c>
      <c r="P698" s="42">
        <v>425.5</v>
      </c>
      <c r="Q698" s="44">
        <f t="shared" si="127"/>
        <v>-20.199999999999989</v>
      </c>
      <c r="R698" s="45">
        <f t="shared" si="128"/>
        <v>-4.7473560517038771E-2</v>
      </c>
      <c r="S698" s="44" t="str">
        <f t="shared" si="129"/>
        <v>DEGROWTH</v>
      </c>
      <c r="T698" s="43">
        <v>460.5</v>
      </c>
      <c r="U698" s="46" t="str">
        <f t="shared" si="130"/>
        <v>jAN</v>
      </c>
      <c r="V698" s="42">
        <v>460.5</v>
      </c>
      <c r="W698" s="47">
        <f t="shared" si="131"/>
        <v>-55.199999999999989</v>
      </c>
      <c r="X698" s="48">
        <f t="shared" si="132"/>
        <v>-0.11986970684039089</v>
      </c>
      <c r="Y698" s="47" t="str">
        <f t="shared" si="133"/>
        <v>DEGROWTH</v>
      </c>
      <c r="Z698" s="138">
        <v>0</v>
      </c>
      <c r="AA698" s="133"/>
      <c r="AB698" s="133" t="s">
        <v>1245</v>
      </c>
      <c r="AC698" s="27"/>
    </row>
    <row r="699" spans="1:29" s="139" customFormat="1" ht="13.8">
      <c r="A699" s="133" t="s">
        <v>1245</v>
      </c>
      <c r="B699" s="141" t="s">
        <v>53</v>
      </c>
      <c r="C699" s="135" t="s">
        <v>1944</v>
      </c>
      <c r="D699" s="135">
        <v>1000000822</v>
      </c>
      <c r="E699" s="136" t="s">
        <v>1945</v>
      </c>
      <c r="F699" s="137">
        <v>42472</v>
      </c>
      <c r="G699" s="40" t="str">
        <f t="shared" si="122"/>
        <v>Targeted Dealer</v>
      </c>
      <c r="H699" s="40"/>
      <c r="I699" s="41">
        <v>5000</v>
      </c>
      <c r="J699" s="41">
        <f t="shared" si="123"/>
        <v>5000</v>
      </c>
      <c r="K699" s="43">
        <v>5152.0499999999993</v>
      </c>
      <c r="L699" s="43">
        <f t="shared" si="124"/>
        <v>-152.04999999999927</v>
      </c>
      <c r="M699" s="43">
        <f t="shared" si="125"/>
        <v>103.04099999999998</v>
      </c>
      <c r="N699" s="42">
        <v>6085.35</v>
      </c>
      <c r="O699" s="45" t="str">
        <f t="shared" si="126"/>
        <v>DEC</v>
      </c>
      <c r="P699" s="42">
        <v>6085.35</v>
      </c>
      <c r="Q699" s="44">
        <f t="shared" si="127"/>
        <v>-933.30000000000109</v>
      </c>
      <c r="R699" s="45">
        <f t="shared" si="128"/>
        <v>-0.15336833542852935</v>
      </c>
      <c r="S699" s="44" t="str">
        <f t="shared" si="129"/>
        <v>DEGROWTH</v>
      </c>
      <c r="T699" s="43">
        <v>3135.65</v>
      </c>
      <c r="U699" s="46" t="str">
        <f t="shared" si="130"/>
        <v>jAN</v>
      </c>
      <c r="V699" s="42">
        <v>3135.65</v>
      </c>
      <c r="W699" s="47">
        <f t="shared" si="131"/>
        <v>2016.3999999999992</v>
      </c>
      <c r="X699" s="48">
        <f t="shared" si="132"/>
        <v>0.64305646357214585</v>
      </c>
      <c r="Y699" s="47" t="str">
        <f t="shared" si="133"/>
        <v>GROWTH</v>
      </c>
      <c r="Z699" s="138">
        <v>0</v>
      </c>
      <c r="AA699" s="133"/>
      <c r="AB699" s="133" t="s">
        <v>1245</v>
      </c>
      <c r="AC699" s="27"/>
    </row>
    <row r="700" spans="1:29" s="139" customFormat="1" ht="13.8">
      <c r="A700" s="133" t="s">
        <v>1245</v>
      </c>
      <c r="B700" s="141" t="s">
        <v>53</v>
      </c>
      <c r="C700" s="135" t="s">
        <v>1946</v>
      </c>
      <c r="D700" s="135">
        <v>1000000044</v>
      </c>
      <c r="E700" s="136" t="s">
        <v>1947</v>
      </c>
      <c r="F700" s="137">
        <v>42472</v>
      </c>
      <c r="G700" s="40" t="str">
        <f t="shared" si="122"/>
        <v>Targeted Dealer</v>
      </c>
      <c r="H700" s="40"/>
      <c r="I700" s="41">
        <v>300</v>
      </c>
      <c r="J700" s="41">
        <f t="shared" si="123"/>
        <v>300</v>
      </c>
      <c r="K700" s="43">
        <v>245</v>
      </c>
      <c r="L700" s="43">
        <f t="shared" si="124"/>
        <v>55</v>
      </c>
      <c r="M700" s="43">
        <f t="shared" si="125"/>
        <v>81.666666666666671</v>
      </c>
      <c r="N700" s="42">
        <v>272.5</v>
      </c>
      <c r="O700" s="45" t="str">
        <f t="shared" si="126"/>
        <v>DEC</v>
      </c>
      <c r="P700" s="42">
        <v>272.5</v>
      </c>
      <c r="Q700" s="44">
        <f t="shared" si="127"/>
        <v>-27.5</v>
      </c>
      <c r="R700" s="45">
        <f t="shared" si="128"/>
        <v>-0.1009174311926605</v>
      </c>
      <c r="S700" s="44" t="str">
        <f t="shared" si="129"/>
        <v>DEGROWTH</v>
      </c>
      <c r="T700" s="43">
        <v>303</v>
      </c>
      <c r="U700" s="46" t="str">
        <f t="shared" si="130"/>
        <v>jAN</v>
      </c>
      <c r="V700" s="42">
        <v>303</v>
      </c>
      <c r="W700" s="47">
        <f t="shared" si="131"/>
        <v>-58</v>
      </c>
      <c r="X700" s="48">
        <f t="shared" si="132"/>
        <v>-0.1914191419141914</v>
      </c>
      <c r="Y700" s="47" t="str">
        <f t="shared" si="133"/>
        <v>DEGROWTH</v>
      </c>
      <c r="Z700" s="138">
        <v>0</v>
      </c>
      <c r="AA700" s="133"/>
      <c r="AB700" s="133" t="s">
        <v>1245</v>
      </c>
      <c r="AC700" s="27"/>
    </row>
    <row r="701" spans="1:29" s="139" customFormat="1" ht="13.8">
      <c r="A701" s="133" t="s">
        <v>1245</v>
      </c>
      <c r="B701" s="141" t="s">
        <v>53</v>
      </c>
      <c r="C701" s="135" t="s">
        <v>1948</v>
      </c>
      <c r="D701" s="135">
        <v>1000000051</v>
      </c>
      <c r="E701" s="136" t="s">
        <v>1949</v>
      </c>
      <c r="F701" s="137">
        <v>42472</v>
      </c>
      <c r="G701" s="40" t="str">
        <f t="shared" si="122"/>
        <v>Targeted Dealer</v>
      </c>
      <c r="H701" s="40"/>
      <c r="I701" s="41">
        <v>75</v>
      </c>
      <c r="J701" s="41">
        <f t="shared" si="123"/>
        <v>75</v>
      </c>
      <c r="K701" s="43">
        <v>100</v>
      </c>
      <c r="L701" s="43">
        <f t="shared" si="124"/>
        <v>-25</v>
      </c>
      <c r="M701" s="43">
        <f t="shared" si="125"/>
        <v>133.33333333333334</v>
      </c>
      <c r="N701" s="42">
        <v>110</v>
      </c>
      <c r="O701" s="45" t="str">
        <f t="shared" si="126"/>
        <v>DEC</v>
      </c>
      <c r="P701" s="42">
        <v>110</v>
      </c>
      <c r="Q701" s="44">
        <f t="shared" si="127"/>
        <v>-10</v>
      </c>
      <c r="R701" s="45">
        <f t="shared" si="128"/>
        <v>-9.0909090909090939E-2</v>
      </c>
      <c r="S701" s="44" t="str">
        <f t="shared" si="129"/>
        <v>DEGROWTH</v>
      </c>
      <c r="T701" s="43">
        <v>60</v>
      </c>
      <c r="U701" s="46" t="str">
        <f t="shared" si="130"/>
        <v>jAN</v>
      </c>
      <c r="V701" s="42">
        <v>60</v>
      </c>
      <c r="W701" s="47">
        <f t="shared" si="131"/>
        <v>40</v>
      </c>
      <c r="X701" s="48">
        <f t="shared" si="132"/>
        <v>0.66666666666666674</v>
      </c>
      <c r="Y701" s="47" t="str">
        <f t="shared" si="133"/>
        <v>GROWTH</v>
      </c>
      <c r="Z701" s="138">
        <v>0</v>
      </c>
      <c r="AA701" s="133"/>
      <c r="AB701" s="133" t="s">
        <v>1245</v>
      </c>
      <c r="AC701" s="27"/>
    </row>
    <row r="702" spans="1:29" s="139" customFormat="1" ht="13.8">
      <c r="A702" s="133" t="s">
        <v>1245</v>
      </c>
      <c r="B702" s="141" t="s">
        <v>53</v>
      </c>
      <c r="C702" s="135" t="s">
        <v>1950</v>
      </c>
      <c r="D702" s="135">
        <v>1000000027</v>
      </c>
      <c r="E702" s="136" t="s">
        <v>1951</v>
      </c>
      <c r="F702" s="137">
        <v>42485</v>
      </c>
      <c r="G702" s="40" t="str">
        <f t="shared" ref="G702:G763" si="134">IF(I702&gt;0,"Targeted Dealer","-")</f>
        <v>Targeted Dealer</v>
      </c>
      <c r="H702" s="40"/>
      <c r="I702" s="41">
        <v>110</v>
      </c>
      <c r="J702" s="41">
        <f t="shared" ref="J702:J763" si="135">I702/$J$1*($J$1-$E$1)</f>
        <v>110</v>
      </c>
      <c r="K702" s="43">
        <v>95</v>
      </c>
      <c r="L702" s="43">
        <f t="shared" ref="L702:L763" si="136">I702-K702</f>
        <v>15</v>
      </c>
      <c r="M702" s="43">
        <f t="shared" ref="M702:M763" si="137">IFERROR((K702/J702%),"-")</f>
        <v>86.36363636363636</v>
      </c>
      <c r="N702" s="42">
        <v>15</v>
      </c>
      <c r="O702" s="45" t="str">
        <f t="shared" ref="O702:O763" si="138">IF(F702&lt;=$P$2,"DEC","")</f>
        <v>DEC</v>
      </c>
      <c r="P702" s="42">
        <v>15</v>
      </c>
      <c r="Q702" s="44">
        <f t="shared" ref="Q702:Q763" si="139">K702-P702</f>
        <v>80</v>
      </c>
      <c r="R702" s="45">
        <f t="shared" ref="R702:R763" si="140">IFERROR(IF(O702="Dec",(K702/P702-1))," ")</f>
        <v>5.333333333333333</v>
      </c>
      <c r="S702" s="44" t="str">
        <f t="shared" ref="S702:S763" si="141">IF(N702&gt;0,IF(O702="","-",IF(R702&lt;0%,"DEGROWTH","GROWTH")))</f>
        <v>GROWTH</v>
      </c>
      <c r="T702" s="43">
        <v>105.5</v>
      </c>
      <c r="U702" s="46" t="str">
        <f t="shared" ref="U702:U763" si="142">IF(F702&lt;=$V$2,"jAN","")</f>
        <v>jAN</v>
      </c>
      <c r="V702" s="42">
        <v>105.5</v>
      </c>
      <c r="W702" s="47">
        <f t="shared" ref="W702:W763" si="143">K702-V702</f>
        <v>-10.5</v>
      </c>
      <c r="X702" s="48">
        <f t="shared" ref="X702:X763" si="144">IFERROR(IF(U702="Jan",(K702/V702-1)),0)</f>
        <v>-9.9526066350710929E-2</v>
      </c>
      <c r="Y702" s="47" t="str">
        <f t="shared" ref="Y702:Y763" si="145">IF(T702&gt;0,IF(U702="","-",IF(X702&lt;0%,"DEGROWTH","GROWTH")))</f>
        <v>DEGROWTH</v>
      </c>
      <c r="Z702" s="138">
        <v>0</v>
      </c>
      <c r="AA702" s="133"/>
      <c r="AB702" s="133" t="s">
        <v>1245</v>
      </c>
      <c r="AC702" s="27"/>
    </row>
    <row r="703" spans="1:29" s="139" customFormat="1" ht="13.8">
      <c r="A703" s="133" t="s">
        <v>1245</v>
      </c>
      <c r="B703" s="141" t="s">
        <v>53</v>
      </c>
      <c r="C703" s="135" t="s">
        <v>1952</v>
      </c>
      <c r="D703" s="135">
        <v>1000000827</v>
      </c>
      <c r="E703" s="136" t="s">
        <v>1953</v>
      </c>
      <c r="F703" s="137">
        <v>42713</v>
      </c>
      <c r="G703" s="40" t="str">
        <f t="shared" si="134"/>
        <v>Targeted Dealer</v>
      </c>
      <c r="H703" s="40"/>
      <c r="I703" s="41">
        <v>200</v>
      </c>
      <c r="J703" s="41">
        <f t="shared" si="135"/>
        <v>200</v>
      </c>
      <c r="K703" s="43">
        <v>207</v>
      </c>
      <c r="L703" s="43">
        <f t="shared" si="136"/>
        <v>-7</v>
      </c>
      <c r="M703" s="43">
        <f t="shared" si="137"/>
        <v>103.5</v>
      </c>
      <c r="N703" s="42">
        <v>216.25</v>
      </c>
      <c r="O703" s="45" t="str">
        <f t="shared" si="138"/>
        <v>DEC</v>
      </c>
      <c r="P703" s="42">
        <v>216.25</v>
      </c>
      <c r="Q703" s="44">
        <f t="shared" si="139"/>
        <v>-9.25</v>
      </c>
      <c r="R703" s="45">
        <f t="shared" si="140"/>
        <v>-4.2774566473988473E-2</v>
      </c>
      <c r="S703" s="44" t="str">
        <f t="shared" si="141"/>
        <v>DEGROWTH</v>
      </c>
      <c r="T703" s="43">
        <v>221.5</v>
      </c>
      <c r="U703" s="46" t="str">
        <f t="shared" si="142"/>
        <v>jAN</v>
      </c>
      <c r="V703" s="42">
        <v>221.5</v>
      </c>
      <c r="W703" s="47">
        <f t="shared" si="143"/>
        <v>-14.5</v>
      </c>
      <c r="X703" s="48">
        <f t="shared" si="144"/>
        <v>-6.5462753950338626E-2</v>
      </c>
      <c r="Y703" s="47" t="str">
        <f t="shared" si="145"/>
        <v>DEGROWTH</v>
      </c>
      <c r="Z703" s="138">
        <v>0</v>
      </c>
      <c r="AA703" s="133"/>
      <c r="AB703" s="133" t="s">
        <v>1245</v>
      </c>
      <c r="AC703" s="27"/>
    </row>
    <row r="704" spans="1:29" s="139" customFormat="1" ht="13.8">
      <c r="A704" s="133" t="s">
        <v>1245</v>
      </c>
      <c r="B704" s="141" t="s">
        <v>53</v>
      </c>
      <c r="C704" s="135" t="s">
        <v>1954</v>
      </c>
      <c r="D704" s="135">
        <v>1000000064</v>
      </c>
      <c r="E704" s="136" t="s">
        <v>1955</v>
      </c>
      <c r="F704" s="137">
        <v>42830</v>
      </c>
      <c r="G704" s="40" t="str">
        <f t="shared" si="134"/>
        <v>Targeted Dealer</v>
      </c>
      <c r="H704" s="40"/>
      <c r="I704" s="41">
        <v>50</v>
      </c>
      <c r="J704" s="41">
        <f t="shared" si="135"/>
        <v>50</v>
      </c>
      <c r="K704" s="43">
        <v>10</v>
      </c>
      <c r="L704" s="43">
        <f t="shared" si="136"/>
        <v>40</v>
      </c>
      <c r="M704" s="43">
        <f t="shared" si="137"/>
        <v>20</v>
      </c>
      <c r="N704" s="42">
        <v>20</v>
      </c>
      <c r="O704" s="45" t="str">
        <f t="shared" si="138"/>
        <v>DEC</v>
      </c>
      <c r="P704" s="42">
        <v>20</v>
      </c>
      <c r="Q704" s="44">
        <f t="shared" si="139"/>
        <v>-10</v>
      </c>
      <c r="R704" s="45">
        <f t="shared" si="140"/>
        <v>-0.5</v>
      </c>
      <c r="S704" s="44" t="str">
        <f t="shared" si="141"/>
        <v>DEGROWTH</v>
      </c>
      <c r="T704" s="43">
        <v>18</v>
      </c>
      <c r="U704" s="46" t="str">
        <f t="shared" si="142"/>
        <v>jAN</v>
      </c>
      <c r="V704" s="42">
        <v>18</v>
      </c>
      <c r="W704" s="47">
        <f t="shared" si="143"/>
        <v>-8</v>
      </c>
      <c r="X704" s="48">
        <f t="shared" si="144"/>
        <v>-0.44444444444444442</v>
      </c>
      <c r="Y704" s="47" t="str">
        <f t="shared" si="145"/>
        <v>DEGROWTH</v>
      </c>
      <c r="Z704" s="138">
        <v>0</v>
      </c>
      <c r="AA704" s="133"/>
      <c r="AB704" s="133" t="s">
        <v>1245</v>
      </c>
      <c r="AC704" s="27"/>
    </row>
    <row r="705" spans="1:29" s="139" customFormat="1" ht="13.8">
      <c r="A705" s="133" t="s">
        <v>1245</v>
      </c>
      <c r="B705" s="141" t="s">
        <v>53</v>
      </c>
      <c r="C705" s="135" t="s">
        <v>1956</v>
      </c>
      <c r="D705" s="135">
        <v>1000000028</v>
      </c>
      <c r="E705" s="136" t="s">
        <v>1957</v>
      </c>
      <c r="F705" s="137">
        <v>42935</v>
      </c>
      <c r="G705" s="40" t="str">
        <f t="shared" si="134"/>
        <v>Targeted Dealer</v>
      </c>
      <c r="H705" s="40"/>
      <c r="I705" s="41">
        <v>190</v>
      </c>
      <c r="J705" s="41">
        <f t="shared" si="135"/>
        <v>190</v>
      </c>
      <c r="K705" s="43">
        <v>200</v>
      </c>
      <c r="L705" s="43">
        <f t="shared" si="136"/>
        <v>-10</v>
      </c>
      <c r="M705" s="43">
        <f t="shared" si="137"/>
        <v>105.26315789473685</v>
      </c>
      <c r="N705" s="42">
        <v>195.5</v>
      </c>
      <c r="O705" s="45" t="str">
        <f t="shared" si="138"/>
        <v>DEC</v>
      </c>
      <c r="P705" s="42">
        <v>195.5</v>
      </c>
      <c r="Q705" s="44">
        <f t="shared" si="139"/>
        <v>4.5</v>
      </c>
      <c r="R705" s="45">
        <f t="shared" si="140"/>
        <v>2.3017902813299296E-2</v>
      </c>
      <c r="S705" s="44" t="str">
        <f t="shared" si="141"/>
        <v>GROWTH</v>
      </c>
      <c r="T705" s="43">
        <v>219.25</v>
      </c>
      <c r="U705" s="46" t="str">
        <f t="shared" si="142"/>
        <v>jAN</v>
      </c>
      <c r="V705" s="42">
        <v>219.25</v>
      </c>
      <c r="W705" s="47">
        <f t="shared" si="143"/>
        <v>-19.25</v>
      </c>
      <c r="X705" s="48">
        <f t="shared" si="144"/>
        <v>-8.7799315849486859E-2</v>
      </c>
      <c r="Y705" s="47" t="str">
        <f t="shared" si="145"/>
        <v>DEGROWTH</v>
      </c>
      <c r="Z705" s="138">
        <v>0</v>
      </c>
      <c r="AA705" s="133"/>
      <c r="AB705" s="133" t="s">
        <v>1245</v>
      </c>
      <c r="AC705" s="27"/>
    </row>
    <row r="706" spans="1:29" s="139" customFormat="1" ht="13.8">
      <c r="A706" s="133" t="s">
        <v>1245</v>
      </c>
      <c r="B706" s="141" t="s">
        <v>53</v>
      </c>
      <c r="C706" s="135" t="s">
        <v>1960</v>
      </c>
      <c r="D706" s="135">
        <v>1000000060</v>
      </c>
      <c r="E706" s="136" t="s">
        <v>1961</v>
      </c>
      <c r="F706" s="137">
        <v>43131</v>
      </c>
      <c r="G706" s="40" t="str">
        <f t="shared" si="134"/>
        <v>Targeted Dealer</v>
      </c>
      <c r="H706" s="40"/>
      <c r="I706" s="41">
        <v>90</v>
      </c>
      <c r="J706" s="41">
        <f t="shared" si="135"/>
        <v>90</v>
      </c>
      <c r="K706" s="43">
        <v>67</v>
      </c>
      <c r="L706" s="43">
        <f t="shared" si="136"/>
        <v>23</v>
      </c>
      <c r="M706" s="43">
        <f t="shared" si="137"/>
        <v>74.444444444444443</v>
      </c>
      <c r="N706" s="42">
        <v>65</v>
      </c>
      <c r="O706" s="45" t="str">
        <f t="shared" si="138"/>
        <v>DEC</v>
      </c>
      <c r="P706" s="42">
        <v>65</v>
      </c>
      <c r="Q706" s="44">
        <f t="shared" si="139"/>
        <v>2</v>
      </c>
      <c r="R706" s="45">
        <f t="shared" si="140"/>
        <v>3.076923076923066E-2</v>
      </c>
      <c r="S706" s="44" t="str">
        <f t="shared" si="141"/>
        <v>GROWTH</v>
      </c>
      <c r="T706" s="43">
        <v>53</v>
      </c>
      <c r="U706" s="46" t="str">
        <f t="shared" si="142"/>
        <v>jAN</v>
      </c>
      <c r="V706" s="42">
        <v>53</v>
      </c>
      <c r="W706" s="47">
        <f t="shared" si="143"/>
        <v>14</v>
      </c>
      <c r="X706" s="48">
        <f t="shared" si="144"/>
        <v>0.26415094339622636</v>
      </c>
      <c r="Y706" s="47" t="str">
        <f t="shared" si="145"/>
        <v>GROWTH</v>
      </c>
      <c r="Z706" s="138">
        <v>0</v>
      </c>
      <c r="AA706" s="133"/>
      <c r="AB706" s="133" t="s">
        <v>1245</v>
      </c>
      <c r="AC706" s="27"/>
    </row>
    <row r="707" spans="1:29" s="139" customFormat="1" ht="13.8">
      <c r="A707" s="133" t="s">
        <v>1245</v>
      </c>
      <c r="B707" s="141" t="s">
        <v>53</v>
      </c>
      <c r="C707" s="135" t="s">
        <v>1962</v>
      </c>
      <c r="D707" s="135">
        <v>1000000024</v>
      </c>
      <c r="E707" s="136" t="s">
        <v>1963</v>
      </c>
      <c r="F707" s="137">
        <v>43134</v>
      </c>
      <c r="G707" s="40" t="str">
        <f t="shared" si="134"/>
        <v>Targeted Dealer</v>
      </c>
      <c r="H707" s="40"/>
      <c r="I707" s="41">
        <v>1600</v>
      </c>
      <c r="J707" s="41">
        <f t="shared" si="135"/>
        <v>1600</v>
      </c>
      <c r="K707" s="43">
        <v>1620</v>
      </c>
      <c r="L707" s="43">
        <f t="shared" si="136"/>
        <v>-20</v>
      </c>
      <c r="M707" s="43">
        <f t="shared" si="137"/>
        <v>101.25</v>
      </c>
      <c r="N707" s="42">
        <v>1679.5</v>
      </c>
      <c r="O707" s="45" t="str">
        <f t="shared" si="138"/>
        <v>DEC</v>
      </c>
      <c r="P707" s="42">
        <v>1679.5</v>
      </c>
      <c r="Q707" s="44">
        <f t="shared" si="139"/>
        <v>-59.5</v>
      </c>
      <c r="R707" s="45">
        <f t="shared" si="140"/>
        <v>-3.5427210479309301E-2</v>
      </c>
      <c r="S707" s="44" t="str">
        <f t="shared" si="141"/>
        <v>DEGROWTH</v>
      </c>
      <c r="T707" s="43">
        <v>1432.1</v>
      </c>
      <c r="U707" s="46" t="str">
        <f t="shared" si="142"/>
        <v>jAN</v>
      </c>
      <c r="V707" s="42">
        <v>1432.1</v>
      </c>
      <c r="W707" s="47">
        <f t="shared" si="143"/>
        <v>187.90000000000009</v>
      </c>
      <c r="X707" s="48">
        <f t="shared" si="144"/>
        <v>0.13120592137420584</v>
      </c>
      <c r="Y707" s="47" t="str">
        <f t="shared" si="145"/>
        <v>GROWTH</v>
      </c>
      <c r="Z707" s="138">
        <v>0</v>
      </c>
      <c r="AA707" s="133"/>
      <c r="AB707" s="133" t="s">
        <v>1245</v>
      </c>
      <c r="AC707" s="27"/>
    </row>
    <row r="708" spans="1:29" s="139" customFormat="1" ht="13.8">
      <c r="A708" s="133" t="s">
        <v>1245</v>
      </c>
      <c r="B708" s="141" t="s">
        <v>53</v>
      </c>
      <c r="C708" s="135" t="s">
        <v>1964</v>
      </c>
      <c r="D708" s="135">
        <v>1000000058</v>
      </c>
      <c r="E708" s="136" t="s">
        <v>1965</v>
      </c>
      <c r="F708" s="137">
        <v>43313</v>
      </c>
      <c r="G708" s="40" t="str">
        <f t="shared" si="134"/>
        <v>Targeted Dealer</v>
      </c>
      <c r="H708" s="40"/>
      <c r="I708" s="41">
        <v>50</v>
      </c>
      <c r="J708" s="41">
        <f t="shared" si="135"/>
        <v>50</v>
      </c>
      <c r="K708" s="43">
        <v>40</v>
      </c>
      <c r="L708" s="43">
        <f t="shared" si="136"/>
        <v>10</v>
      </c>
      <c r="M708" s="43">
        <f t="shared" si="137"/>
        <v>80</v>
      </c>
      <c r="N708" s="42">
        <v>25</v>
      </c>
      <c r="O708" s="45" t="str">
        <f t="shared" si="138"/>
        <v>DEC</v>
      </c>
      <c r="P708" s="42">
        <v>25</v>
      </c>
      <c r="Q708" s="44">
        <f t="shared" si="139"/>
        <v>15</v>
      </c>
      <c r="R708" s="45">
        <f t="shared" si="140"/>
        <v>0.60000000000000009</v>
      </c>
      <c r="S708" s="44" t="str">
        <f t="shared" si="141"/>
        <v>GROWTH</v>
      </c>
      <c r="T708" s="43">
        <v>45.5</v>
      </c>
      <c r="U708" s="46" t="str">
        <f t="shared" si="142"/>
        <v>jAN</v>
      </c>
      <c r="V708" s="42">
        <v>45.5</v>
      </c>
      <c r="W708" s="47">
        <f t="shared" si="143"/>
        <v>-5.5</v>
      </c>
      <c r="X708" s="48">
        <f t="shared" si="144"/>
        <v>-0.12087912087912089</v>
      </c>
      <c r="Y708" s="47" t="str">
        <f t="shared" si="145"/>
        <v>DEGROWTH</v>
      </c>
      <c r="Z708" s="138">
        <v>0</v>
      </c>
      <c r="AA708" s="133"/>
      <c r="AB708" s="133" t="s">
        <v>1245</v>
      </c>
      <c r="AC708" s="27"/>
    </row>
    <row r="709" spans="1:29" s="139" customFormat="1" ht="13.8">
      <c r="A709" s="133" t="s">
        <v>1245</v>
      </c>
      <c r="B709" s="141" t="s">
        <v>53</v>
      </c>
      <c r="C709" s="135" t="s">
        <v>1966</v>
      </c>
      <c r="D709" s="135">
        <v>1000000052</v>
      </c>
      <c r="E709" s="136" t="s">
        <v>1967</v>
      </c>
      <c r="F709" s="137">
        <v>43533</v>
      </c>
      <c r="G709" s="40" t="str">
        <f t="shared" si="134"/>
        <v>Targeted Dealer</v>
      </c>
      <c r="H709" s="40"/>
      <c r="I709" s="41">
        <v>200</v>
      </c>
      <c r="J709" s="41">
        <f t="shared" si="135"/>
        <v>200</v>
      </c>
      <c r="K709" s="43">
        <v>125</v>
      </c>
      <c r="L709" s="43">
        <f t="shared" si="136"/>
        <v>75</v>
      </c>
      <c r="M709" s="43">
        <f t="shared" si="137"/>
        <v>62.5</v>
      </c>
      <c r="N709" s="42">
        <v>186</v>
      </c>
      <c r="O709" s="45" t="str">
        <f t="shared" si="138"/>
        <v>DEC</v>
      </c>
      <c r="P709" s="42">
        <v>186</v>
      </c>
      <c r="Q709" s="44">
        <f t="shared" si="139"/>
        <v>-61</v>
      </c>
      <c r="R709" s="45">
        <f t="shared" si="140"/>
        <v>-0.32795698924731187</v>
      </c>
      <c r="S709" s="44" t="str">
        <f t="shared" si="141"/>
        <v>DEGROWTH</v>
      </c>
      <c r="T709" s="43">
        <v>201.5</v>
      </c>
      <c r="U709" s="46" t="str">
        <f t="shared" si="142"/>
        <v>jAN</v>
      </c>
      <c r="V709" s="42">
        <v>201.5</v>
      </c>
      <c r="W709" s="47">
        <f t="shared" si="143"/>
        <v>-76.5</v>
      </c>
      <c r="X709" s="48">
        <f t="shared" si="144"/>
        <v>-0.3796526054590571</v>
      </c>
      <c r="Y709" s="47" t="str">
        <f t="shared" si="145"/>
        <v>DEGROWTH</v>
      </c>
      <c r="Z709" s="138">
        <v>0</v>
      </c>
      <c r="AA709" s="133"/>
      <c r="AB709" s="133" t="s">
        <v>1245</v>
      </c>
      <c r="AC709" s="27"/>
    </row>
    <row r="710" spans="1:29" s="139" customFormat="1" ht="13.8">
      <c r="A710" s="133" t="s">
        <v>1245</v>
      </c>
      <c r="B710" s="141" t="s">
        <v>53</v>
      </c>
      <c r="C710" s="135" t="s">
        <v>1968</v>
      </c>
      <c r="D710" s="135">
        <v>1000000023</v>
      </c>
      <c r="E710" s="136" t="s">
        <v>1969</v>
      </c>
      <c r="F710" s="137">
        <v>43549</v>
      </c>
      <c r="G710" s="40" t="str">
        <f t="shared" si="134"/>
        <v>Targeted Dealer</v>
      </c>
      <c r="H710" s="40"/>
      <c r="I710" s="41">
        <v>20</v>
      </c>
      <c r="J710" s="41">
        <f t="shared" si="135"/>
        <v>20</v>
      </c>
      <c r="K710" s="43">
        <v>0</v>
      </c>
      <c r="L710" s="43">
        <f t="shared" si="136"/>
        <v>20</v>
      </c>
      <c r="M710" s="43">
        <f t="shared" si="137"/>
        <v>0</v>
      </c>
      <c r="N710" s="42">
        <v>0</v>
      </c>
      <c r="O710" s="45" t="str">
        <f t="shared" si="138"/>
        <v>DEC</v>
      </c>
      <c r="P710" s="42">
        <v>0</v>
      </c>
      <c r="Q710" s="44">
        <f t="shared" si="139"/>
        <v>0</v>
      </c>
      <c r="R710" s="45" t="str">
        <f t="shared" si="140"/>
        <v xml:space="preserve"> </v>
      </c>
      <c r="S710" s="44" t="b">
        <f t="shared" si="141"/>
        <v>0</v>
      </c>
      <c r="T710" s="43">
        <v>0</v>
      </c>
      <c r="U710" s="46" t="str">
        <f t="shared" si="142"/>
        <v>jAN</v>
      </c>
      <c r="V710" s="42">
        <v>0</v>
      </c>
      <c r="W710" s="47">
        <f t="shared" si="143"/>
        <v>0</v>
      </c>
      <c r="X710" s="48">
        <f t="shared" si="144"/>
        <v>0</v>
      </c>
      <c r="Y710" s="47" t="b">
        <f t="shared" si="145"/>
        <v>0</v>
      </c>
      <c r="Z710" s="138">
        <v>0</v>
      </c>
      <c r="AA710" s="133"/>
      <c r="AB710" s="133" t="s">
        <v>1245</v>
      </c>
      <c r="AC710" s="27"/>
    </row>
    <row r="711" spans="1:29" s="139" customFormat="1" ht="13.8">
      <c r="A711" s="133" t="s">
        <v>1245</v>
      </c>
      <c r="B711" s="141" t="s">
        <v>53</v>
      </c>
      <c r="C711" s="135" t="s">
        <v>1972</v>
      </c>
      <c r="D711" s="135">
        <v>1000000829</v>
      </c>
      <c r="E711" s="136" t="s">
        <v>1973</v>
      </c>
      <c r="F711" s="137">
        <v>43566</v>
      </c>
      <c r="G711" s="40" t="str">
        <f t="shared" si="134"/>
        <v>Targeted Dealer</v>
      </c>
      <c r="H711" s="40"/>
      <c r="I711" s="41">
        <v>130</v>
      </c>
      <c r="J711" s="41">
        <f t="shared" si="135"/>
        <v>130</v>
      </c>
      <c r="K711" s="43">
        <v>88.25</v>
      </c>
      <c r="L711" s="43">
        <f t="shared" si="136"/>
        <v>41.75</v>
      </c>
      <c r="M711" s="43">
        <f t="shared" si="137"/>
        <v>67.884615384615387</v>
      </c>
      <c r="N711" s="42">
        <v>114.75</v>
      </c>
      <c r="O711" s="45" t="str">
        <f t="shared" si="138"/>
        <v>DEC</v>
      </c>
      <c r="P711" s="42">
        <v>114.75</v>
      </c>
      <c r="Q711" s="44">
        <f t="shared" si="139"/>
        <v>-26.5</v>
      </c>
      <c r="R711" s="45">
        <f t="shared" si="140"/>
        <v>-0.23093681917211328</v>
      </c>
      <c r="S711" s="44" t="str">
        <f t="shared" si="141"/>
        <v>DEGROWTH</v>
      </c>
      <c r="T711" s="43">
        <v>173.3</v>
      </c>
      <c r="U711" s="46" t="str">
        <f t="shared" si="142"/>
        <v>jAN</v>
      </c>
      <c r="V711" s="42">
        <v>173.3</v>
      </c>
      <c r="W711" s="47">
        <f t="shared" si="143"/>
        <v>-85.050000000000011</v>
      </c>
      <c r="X711" s="48">
        <f t="shared" si="144"/>
        <v>-0.49076745527986154</v>
      </c>
      <c r="Y711" s="47" t="str">
        <f t="shared" si="145"/>
        <v>DEGROWTH</v>
      </c>
      <c r="Z711" s="138">
        <v>0</v>
      </c>
      <c r="AA711" s="133"/>
      <c r="AB711" s="133" t="s">
        <v>1245</v>
      </c>
      <c r="AC711" s="27"/>
    </row>
    <row r="712" spans="1:29" s="139" customFormat="1" ht="13.8">
      <c r="A712" s="133" t="s">
        <v>1245</v>
      </c>
      <c r="B712" s="141" t="s">
        <v>53</v>
      </c>
      <c r="C712" s="135" t="s">
        <v>1974</v>
      </c>
      <c r="D712" s="135">
        <v>1000000828</v>
      </c>
      <c r="E712" s="136" t="s">
        <v>1975</v>
      </c>
      <c r="F712" s="137">
        <v>43587</v>
      </c>
      <c r="G712" s="40" t="str">
        <f t="shared" si="134"/>
        <v>Targeted Dealer</v>
      </c>
      <c r="H712" s="40"/>
      <c r="I712" s="41">
        <v>30</v>
      </c>
      <c r="J712" s="41">
        <f t="shared" si="135"/>
        <v>30</v>
      </c>
      <c r="K712" s="43">
        <v>35</v>
      </c>
      <c r="L712" s="43">
        <f t="shared" si="136"/>
        <v>-5</v>
      </c>
      <c r="M712" s="43">
        <f t="shared" si="137"/>
        <v>116.66666666666667</v>
      </c>
      <c r="N712" s="42">
        <v>35</v>
      </c>
      <c r="O712" s="45" t="str">
        <f t="shared" si="138"/>
        <v>DEC</v>
      </c>
      <c r="P712" s="42">
        <v>35</v>
      </c>
      <c r="Q712" s="44">
        <f t="shared" si="139"/>
        <v>0</v>
      </c>
      <c r="R712" s="45">
        <f t="shared" si="140"/>
        <v>0</v>
      </c>
      <c r="S712" s="44" t="str">
        <f t="shared" si="141"/>
        <v>GROWTH</v>
      </c>
      <c r="T712" s="43">
        <v>50</v>
      </c>
      <c r="U712" s="46" t="str">
        <f t="shared" si="142"/>
        <v>jAN</v>
      </c>
      <c r="V712" s="42">
        <v>50</v>
      </c>
      <c r="W712" s="47">
        <f t="shared" si="143"/>
        <v>-15</v>
      </c>
      <c r="X712" s="48">
        <f t="shared" si="144"/>
        <v>-0.30000000000000004</v>
      </c>
      <c r="Y712" s="47" t="str">
        <f t="shared" si="145"/>
        <v>DEGROWTH</v>
      </c>
      <c r="Z712" s="138">
        <v>0</v>
      </c>
      <c r="AA712" s="133"/>
      <c r="AB712" s="133" t="s">
        <v>1245</v>
      </c>
      <c r="AC712" s="27"/>
    </row>
    <row r="713" spans="1:29" s="139" customFormat="1" ht="13.8">
      <c r="A713" s="133" t="s">
        <v>1245</v>
      </c>
      <c r="B713" s="141" t="s">
        <v>53</v>
      </c>
      <c r="C713" s="135" t="s">
        <v>1976</v>
      </c>
      <c r="D713" s="135">
        <v>1000000053</v>
      </c>
      <c r="E713" s="136" t="s">
        <v>1977</v>
      </c>
      <c r="F713" s="137">
        <v>43642</v>
      </c>
      <c r="G713" s="40" t="str">
        <f t="shared" si="134"/>
        <v>Targeted Dealer</v>
      </c>
      <c r="H713" s="40"/>
      <c r="I713" s="41">
        <v>20</v>
      </c>
      <c r="J713" s="41">
        <f t="shared" si="135"/>
        <v>20</v>
      </c>
      <c r="K713" s="43">
        <v>0</v>
      </c>
      <c r="L713" s="43">
        <f t="shared" si="136"/>
        <v>20</v>
      </c>
      <c r="M713" s="43">
        <f t="shared" si="137"/>
        <v>0</v>
      </c>
      <c r="N713" s="42">
        <v>22.5</v>
      </c>
      <c r="O713" s="45" t="str">
        <f t="shared" si="138"/>
        <v>DEC</v>
      </c>
      <c r="P713" s="42">
        <v>22.5</v>
      </c>
      <c r="Q713" s="44">
        <f t="shared" si="139"/>
        <v>-22.5</v>
      </c>
      <c r="R713" s="45">
        <f t="shared" si="140"/>
        <v>-1</v>
      </c>
      <c r="S713" s="44" t="str">
        <f t="shared" si="141"/>
        <v>DEGROWTH</v>
      </c>
      <c r="T713" s="43">
        <v>15</v>
      </c>
      <c r="U713" s="46" t="str">
        <f t="shared" si="142"/>
        <v>jAN</v>
      </c>
      <c r="V713" s="42">
        <v>15</v>
      </c>
      <c r="W713" s="47">
        <f t="shared" si="143"/>
        <v>-15</v>
      </c>
      <c r="X713" s="48">
        <f t="shared" si="144"/>
        <v>-1</v>
      </c>
      <c r="Y713" s="47" t="str">
        <f t="shared" si="145"/>
        <v>DEGROWTH</v>
      </c>
      <c r="Z713" s="138">
        <v>0</v>
      </c>
      <c r="AA713" s="133"/>
      <c r="AB713" s="133" t="s">
        <v>1245</v>
      </c>
      <c r="AC713" s="27"/>
    </row>
    <row r="714" spans="1:29" s="139" customFormat="1" ht="13.8">
      <c r="A714" s="133" t="s">
        <v>1245</v>
      </c>
      <c r="B714" s="141" t="s">
        <v>53</v>
      </c>
      <c r="C714" s="135" t="s">
        <v>1978</v>
      </c>
      <c r="D714" s="135">
        <v>1000000030</v>
      </c>
      <c r="E714" s="136" t="s">
        <v>1979</v>
      </c>
      <c r="F714" s="137">
        <v>43703</v>
      </c>
      <c r="G714" s="40" t="str">
        <f t="shared" si="134"/>
        <v>Targeted Dealer</v>
      </c>
      <c r="H714" s="40"/>
      <c r="I714" s="41">
        <v>20</v>
      </c>
      <c r="J714" s="41">
        <f t="shared" si="135"/>
        <v>20</v>
      </c>
      <c r="K714" s="43">
        <v>13</v>
      </c>
      <c r="L714" s="43">
        <f t="shared" si="136"/>
        <v>7</v>
      </c>
      <c r="M714" s="43">
        <f t="shared" si="137"/>
        <v>65</v>
      </c>
      <c r="N714" s="42">
        <v>0</v>
      </c>
      <c r="O714" s="45" t="str">
        <f t="shared" si="138"/>
        <v>DEC</v>
      </c>
      <c r="P714" s="42">
        <v>0</v>
      </c>
      <c r="Q714" s="44">
        <f t="shared" si="139"/>
        <v>13</v>
      </c>
      <c r="R714" s="45" t="str">
        <f t="shared" si="140"/>
        <v xml:space="preserve"> </v>
      </c>
      <c r="S714" s="44" t="b">
        <f t="shared" si="141"/>
        <v>0</v>
      </c>
      <c r="T714" s="43">
        <v>2.5</v>
      </c>
      <c r="U714" s="46" t="str">
        <f t="shared" si="142"/>
        <v>jAN</v>
      </c>
      <c r="V714" s="42">
        <v>2.5</v>
      </c>
      <c r="W714" s="47">
        <f t="shared" si="143"/>
        <v>10.5</v>
      </c>
      <c r="X714" s="48">
        <f t="shared" si="144"/>
        <v>4.2</v>
      </c>
      <c r="Y714" s="47" t="str">
        <f t="shared" si="145"/>
        <v>GROWTH</v>
      </c>
      <c r="Z714" s="138">
        <v>0</v>
      </c>
      <c r="AA714" s="133"/>
      <c r="AB714" s="133" t="s">
        <v>1245</v>
      </c>
      <c r="AC714" s="27"/>
    </row>
    <row r="715" spans="1:29" s="139" customFormat="1" ht="13.8">
      <c r="A715" s="133" t="s">
        <v>1245</v>
      </c>
      <c r="B715" s="141" t="s">
        <v>53</v>
      </c>
      <c r="C715" s="135" t="s">
        <v>1980</v>
      </c>
      <c r="D715" s="135">
        <v>1000002391</v>
      </c>
      <c r="E715" s="136" t="s">
        <v>1981</v>
      </c>
      <c r="F715" s="137">
        <v>43876</v>
      </c>
      <c r="G715" s="40" t="str">
        <f t="shared" si="134"/>
        <v>Targeted Dealer</v>
      </c>
      <c r="H715" s="40"/>
      <c r="I715" s="41">
        <v>80</v>
      </c>
      <c r="J715" s="41">
        <f t="shared" si="135"/>
        <v>80</v>
      </c>
      <c r="K715" s="43">
        <v>64.75</v>
      </c>
      <c r="L715" s="43">
        <f t="shared" si="136"/>
        <v>15.25</v>
      </c>
      <c r="M715" s="43">
        <f t="shared" si="137"/>
        <v>80.9375</v>
      </c>
      <c r="N715" s="42">
        <v>68</v>
      </c>
      <c r="O715" s="45" t="str">
        <f t="shared" si="138"/>
        <v>DEC</v>
      </c>
      <c r="P715" s="42">
        <v>68</v>
      </c>
      <c r="Q715" s="44">
        <f t="shared" si="139"/>
        <v>-3.25</v>
      </c>
      <c r="R715" s="45">
        <f t="shared" si="140"/>
        <v>-4.7794117647058876E-2</v>
      </c>
      <c r="S715" s="44" t="str">
        <f t="shared" si="141"/>
        <v>DEGROWTH</v>
      </c>
      <c r="T715" s="43">
        <v>111</v>
      </c>
      <c r="U715" s="46" t="str">
        <f t="shared" si="142"/>
        <v>jAN</v>
      </c>
      <c r="V715" s="42">
        <v>111</v>
      </c>
      <c r="W715" s="47">
        <f t="shared" si="143"/>
        <v>-46.25</v>
      </c>
      <c r="X715" s="48">
        <f t="shared" si="144"/>
        <v>-0.41666666666666663</v>
      </c>
      <c r="Y715" s="47" t="str">
        <f t="shared" si="145"/>
        <v>DEGROWTH</v>
      </c>
      <c r="Z715" s="138">
        <v>0</v>
      </c>
      <c r="AA715" s="133"/>
      <c r="AB715" s="133" t="s">
        <v>1245</v>
      </c>
      <c r="AC715" s="27"/>
    </row>
    <row r="716" spans="1:29" s="139" customFormat="1" ht="13.8">
      <c r="A716" s="133" t="s">
        <v>1245</v>
      </c>
      <c r="B716" s="141" t="s">
        <v>53</v>
      </c>
      <c r="C716" s="135" t="s">
        <v>1982</v>
      </c>
      <c r="D716" s="135">
        <v>1000000049</v>
      </c>
      <c r="E716" s="136" t="s">
        <v>1983</v>
      </c>
      <c r="F716" s="137">
        <v>43887</v>
      </c>
      <c r="G716" s="40" t="str">
        <f t="shared" si="134"/>
        <v>Targeted Dealer</v>
      </c>
      <c r="H716" s="40"/>
      <c r="I716" s="41">
        <v>30</v>
      </c>
      <c r="J716" s="41">
        <f t="shared" si="135"/>
        <v>30</v>
      </c>
      <c r="K716" s="43">
        <v>5</v>
      </c>
      <c r="L716" s="43">
        <f t="shared" si="136"/>
        <v>25</v>
      </c>
      <c r="M716" s="43">
        <f t="shared" si="137"/>
        <v>16.666666666666668</v>
      </c>
      <c r="N716" s="42">
        <v>10</v>
      </c>
      <c r="O716" s="45" t="str">
        <f t="shared" si="138"/>
        <v>DEC</v>
      </c>
      <c r="P716" s="42">
        <v>10</v>
      </c>
      <c r="Q716" s="44">
        <f t="shared" si="139"/>
        <v>-5</v>
      </c>
      <c r="R716" s="45">
        <f t="shared" si="140"/>
        <v>-0.5</v>
      </c>
      <c r="S716" s="44" t="str">
        <f t="shared" si="141"/>
        <v>DEGROWTH</v>
      </c>
      <c r="T716" s="43">
        <v>10</v>
      </c>
      <c r="U716" s="46" t="str">
        <f t="shared" si="142"/>
        <v>jAN</v>
      </c>
      <c r="V716" s="42">
        <v>10</v>
      </c>
      <c r="W716" s="47">
        <f t="shared" si="143"/>
        <v>-5</v>
      </c>
      <c r="X716" s="48">
        <f t="shared" si="144"/>
        <v>-0.5</v>
      </c>
      <c r="Y716" s="47" t="str">
        <f t="shared" si="145"/>
        <v>DEGROWTH</v>
      </c>
      <c r="Z716" s="138">
        <v>0</v>
      </c>
      <c r="AA716" s="133"/>
      <c r="AB716" s="133" t="s">
        <v>1245</v>
      </c>
      <c r="AC716" s="27"/>
    </row>
    <row r="717" spans="1:29" s="139" customFormat="1" ht="13.8">
      <c r="A717" s="133" t="s">
        <v>1245</v>
      </c>
      <c r="B717" s="141" t="s">
        <v>53</v>
      </c>
      <c r="C717" s="135" t="s">
        <v>1984</v>
      </c>
      <c r="D717" s="135">
        <v>1000000042</v>
      </c>
      <c r="E717" s="136" t="s">
        <v>1985</v>
      </c>
      <c r="F717" s="137">
        <v>43894</v>
      </c>
      <c r="G717" s="40" t="str">
        <f t="shared" si="134"/>
        <v>Targeted Dealer</v>
      </c>
      <c r="H717" s="40"/>
      <c r="I717" s="41">
        <v>120</v>
      </c>
      <c r="J717" s="41">
        <f t="shared" si="135"/>
        <v>120</v>
      </c>
      <c r="K717" s="43">
        <v>98.7</v>
      </c>
      <c r="L717" s="43">
        <f t="shared" si="136"/>
        <v>21.299999999999997</v>
      </c>
      <c r="M717" s="43">
        <f t="shared" si="137"/>
        <v>82.25</v>
      </c>
      <c r="N717" s="42">
        <v>95</v>
      </c>
      <c r="O717" s="45" t="str">
        <f t="shared" si="138"/>
        <v>DEC</v>
      </c>
      <c r="P717" s="42">
        <v>95</v>
      </c>
      <c r="Q717" s="44">
        <f t="shared" si="139"/>
        <v>3.7000000000000028</v>
      </c>
      <c r="R717" s="45">
        <f t="shared" si="140"/>
        <v>3.8947368421052619E-2</v>
      </c>
      <c r="S717" s="44" t="str">
        <f t="shared" si="141"/>
        <v>GROWTH</v>
      </c>
      <c r="T717" s="43">
        <v>75.5</v>
      </c>
      <c r="U717" s="46" t="str">
        <f t="shared" si="142"/>
        <v>jAN</v>
      </c>
      <c r="V717" s="42">
        <v>75.5</v>
      </c>
      <c r="W717" s="47">
        <f t="shared" si="143"/>
        <v>23.200000000000003</v>
      </c>
      <c r="X717" s="48">
        <f t="shared" si="144"/>
        <v>0.30728476821192063</v>
      </c>
      <c r="Y717" s="47" t="str">
        <f t="shared" si="145"/>
        <v>GROWTH</v>
      </c>
      <c r="Z717" s="138">
        <v>0</v>
      </c>
      <c r="AA717" s="133"/>
      <c r="AB717" s="133" t="s">
        <v>1245</v>
      </c>
      <c r="AC717" s="27"/>
    </row>
    <row r="718" spans="1:29" s="139" customFormat="1" ht="13.8">
      <c r="A718" s="133" t="s">
        <v>1245</v>
      </c>
      <c r="B718" s="141" t="s">
        <v>53</v>
      </c>
      <c r="C718" s="135" t="s">
        <v>1986</v>
      </c>
      <c r="D718" s="135">
        <v>1000000038</v>
      </c>
      <c r="E718" s="136" t="s">
        <v>1987</v>
      </c>
      <c r="F718" s="137">
        <v>43969</v>
      </c>
      <c r="G718" s="40" t="str">
        <f t="shared" si="134"/>
        <v>Targeted Dealer</v>
      </c>
      <c r="H718" s="40"/>
      <c r="I718" s="41">
        <v>750</v>
      </c>
      <c r="J718" s="41">
        <f t="shared" si="135"/>
        <v>750</v>
      </c>
      <c r="K718" s="43">
        <v>682.5</v>
      </c>
      <c r="L718" s="43">
        <f t="shared" si="136"/>
        <v>67.5</v>
      </c>
      <c r="M718" s="43">
        <f t="shared" si="137"/>
        <v>91</v>
      </c>
      <c r="N718" s="42">
        <v>701.65000000000009</v>
      </c>
      <c r="O718" s="45" t="str">
        <f t="shared" si="138"/>
        <v>DEC</v>
      </c>
      <c r="P718" s="42">
        <v>701.65000000000009</v>
      </c>
      <c r="Q718" s="44">
        <f t="shared" si="139"/>
        <v>-19.150000000000091</v>
      </c>
      <c r="R718" s="45">
        <f t="shared" si="140"/>
        <v>-2.7292809805458673E-2</v>
      </c>
      <c r="S718" s="44" t="str">
        <f t="shared" si="141"/>
        <v>DEGROWTH</v>
      </c>
      <c r="T718" s="43">
        <v>686</v>
      </c>
      <c r="U718" s="46" t="str">
        <f t="shared" si="142"/>
        <v>jAN</v>
      </c>
      <c r="V718" s="42">
        <v>686</v>
      </c>
      <c r="W718" s="47">
        <f t="shared" si="143"/>
        <v>-3.5</v>
      </c>
      <c r="X718" s="48">
        <f t="shared" si="144"/>
        <v>-5.1020408163264808E-3</v>
      </c>
      <c r="Y718" s="47" t="str">
        <f t="shared" si="145"/>
        <v>DEGROWTH</v>
      </c>
      <c r="Z718" s="138">
        <v>0</v>
      </c>
      <c r="AA718" s="133"/>
      <c r="AB718" s="133" t="s">
        <v>1245</v>
      </c>
      <c r="AC718" s="27"/>
    </row>
    <row r="719" spans="1:29" s="139" customFormat="1" ht="13.8">
      <c r="A719" s="133" t="s">
        <v>1245</v>
      </c>
      <c r="B719" s="141" t="s">
        <v>53</v>
      </c>
      <c r="C719" s="135" t="s">
        <v>1988</v>
      </c>
      <c r="D719" s="135">
        <v>1000000055</v>
      </c>
      <c r="E719" s="136" t="s">
        <v>1989</v>
      </c>
      <c r="F719" s="137">
        <v>44054</v>
      </c>
      <c r="G719" s="40" t="str">
        <f t="shared" si="134"/>
        <v>Targeted Dealer</v>
      </c>
      <c r="H719" s="40"/>
      <c r="I719" s="41">
        <v>20</v>
      </c>
      <c r="J719" s="41">
        <f t="shared" si="135"/>
        <v>20</v>
      </c>
      <c r="K719" s="43">
        <v>0</v>
      </c>
      <c r="L719" s="43">
        <f t="shared" si="136"/>
        <v>20</v>
      </c>
      <c r="M719" s="43">
        <f t="shared" si="137"/>
        <v>0</v>
      </c>
      <c r="N719" s="42">
        <v>0</v>
      </c>
      <c r="O719" s="45" t="str">
        <f t="shared" si="138"/>
        <v>DEC</v>
      </c>
      <c r="P719" s="42">
        <v>0</v>
      </c>
      <c r="Q719" s="44">
        <f t="shared" si="139"/>
        <v>0</v>
      </c>
      <c r="R719" s="45" t="str">
        <f t="shared" si="140"/>
        <v xml:space="preserve"> </v>
      </c>
      <c r="S719" s="44" t="b">
        <f t="shared" si="141"/>
        <v>0</v>
      </c>
      <c r="T719" s="43">
        <v>0</v>
      </c>
      <c r="U719" s="46" t="str">
        <f t="shared" si="142"/>
        <v>jAN</v>
      </c>
      <c r="V719" s="42">
        <v>0</v>
      </c>
      <c r="W719" s="47">
        <f t="shared" si="143"/>
        <v>0</v>
      </c>
      <c r="X719" s="48">
        <f t="shared" si="144"/>
        <v>0</v>
      </c>
      <c r="Y719" s="47" t="b">
        <f t="shared" si="145"/>
        <v>0</v>
      </c>
      <c r="Z719" s="138">
        <v>0</v>
      </c>
      <c r="AA719" s="133"/>
      <c r="AB719" s="133" t="s">
        <v>1245</v>
      </c>
      <c r="AC719" s="27"/>
    </row>
    <row r="720" spans="1:29" s="139" customFormat="1" ht="13.8">
      <c r="A720" s="133" t="s">
        <v>1245</v>
      </c>
      <c r="B720" s="141" t="s">
        <v>53</v>
      </c>
      <c r="C720" s="135" t="s">
        <v>1990</v>
      </c>
      <c r="D720" s="135">
        <v>1000000062</v>
      </c>
      <c r="E720" s="136" t="s">
        <v>1991</v>
      </c>
      <c r="F720" s="137">
        <v>44197</v>
      </c>
      <c r="G720" s="40" t="str">
        <f t="shared" si="134"/>
        <v>Targeted Dealer</v>
      </c>
      <c r="H720" s="40"/>
      <c r="I720" s="41">
        <v>50</v>
      </c>
      <c r="J720" s="41">
        <f t="shared" si="135"/>
        <v>50</v>
      </c>
      <c r="K720" s="43">
        <v>10</v>
      </c>
      <c r="L720" s="43">
        <f t="shared" si="136"/>
        <v>40</v>
      </c>
      <c r="M720" s="43">
        <f t="shared" si="137"/>
        <v>20</v>
      </c>
      <c r="N720" s="42">
        <v>0</v>
      </c>
      <c r="O720" s="45" t="str">
        <f t="shared" si="138"/>
        <v>DEC</v>
      </c>
      <c r="P720" s="42">
        <v>0</v>
      </c>
      <c r="Q720" s="44">
        <f t="shared" si="139"/>
        <v>10</v>
      </c>
      <c r="R720" s="45" t="str">
        <f t="shared" si="140"/>
        <v xml:space="preserve"> </v>
      </c>
      <c r="S720" s="44" t="b">
        <f t="shared" si="141"/>
        <v>0</v>
      </c>
      <c r="T720" s="43">
        <v>35</v>
      </c>
      <c r="U720" s="46" t="str">
        <f t="shared" si="142"/>
        <v>jAN</v>
      </c>
      <c r="V720" s="42">
        <v>35</v>
      </c>
      <c r="W720" s="47">
        <f t="shared" si="143"/>
        <v>-25</v>
      </c>
      <c r="X720" s="48">
        <f t="shared" si="144"/>
        <v>-0.7142857142857143</v>
      </c>
      <c r="Y720" s="47" t="str">
        <f t="shared" si="145"/>
        <v>DEGROWTH</v>
      </c>
      <c r="Z720" s="138">
        <v>0</v>
      </c>
      <c r="AA720" s="133"/>
      <c r="AB720" s="133" t="s">
        <v>1245</v>
      </c>
      <c r="AC720" s="27"/>
    </row>
    <row r="721" spans="1:29" s="139" customFormat="1" ht="13.8">
      <c r="A721" s="133" t="s">
        <v>1245</v>
      </c>
      <c r="B721" s="141" t="s">
        <v>53</v>
      </c>
      <c r="C721" s="135" t="s">
        <v>1992</v>
      </c>
      <c r="D721" s="135">
        <v>1000000823</v>
      </c>
      <c r="E721" s="136" t="s">
        <v>1993</v>
      </c>
      <c r="F721" s="137">
        <v>44202</v>
      </c>
      <c r="G721" s="40" t="str">
        <f t="shared" si="134"/>
        <v>Targeted Dealer</v>
      </c>
      <c r="H721" s="40"/>
      <c r="I721" s="41">
        <v>50</v>
      </c>
      <c r="J721" s="41">
        <f t="shared" si="135"/>
        <v>50</v>
      </c>
      <c r="K721" s="43">
        <v>15</v>
      </c>
      <c r="L721" s="43">
        <f t="shared" si="136"/>
        <v>35</v>
      </c>
      <c r="M721" s="43">
        <f t="shared" si="137"/>
        <v>30</v>
      </c>
      <c r="N721" s="42">
        <v>25</v>
      </c>
      <c r="O721" s="45" t="str">
        <f t="shared" si="138"/>
        <v>DEC</v>
      </c>
      <c r="P721" s="42">
        <v>25</v>
      </c>
      <c r="Q721" s="44">
        <f t="shared" si="139"/>
        <v>-10</v>
      </c>
      <c r="R721" s="45">
        <f t="shared" si="140"/>
        <v>-0.4</v>
      </c>
      <c r="S721" s="44" t="str">
        <f t="shared" si="141"/>
        <v>DEGROWTH</v>
      </c>
      <c r="T721" s="43">
        <v>55</v>
      </c>
      <c r="U721" s="46" t="str">
        <f t="shared" si="142"/>
        <v>jAN</v>
      </c>
      <c r="V721" s="42">
        <v>55</v>
      </c>
      <c r="W721" s="47">
        <f t="shared" si="143"/>
        <v>-40</v>
      </c>
      <c r="X721" s="48">
        <f t="shared" si="144"/>
        <v>-0.72727272727272729</v>
      </c>
      <c r="Y721" s="47" t="str">
        <f t="shared" si="145"/>
        <v>DEGROWTH</v>
      </c>
      <c r="Z721" s="138">
        <v>1</v>
      </c>
      <c r="AA721" s="133"/>
      <c r="AB721" s="133" t="s">
        <v>1245</v>
      </c>
      <c r="AC721" s="27"/>
    </row>
    <row r="722" spans="1:29" s="139" customFormat="1" ht="13.8">
      <c r="A722" s="133" t="s">
        <v>1245</v>
      </c>
      <c r="B722" s="141" t="s">
        <v>53</v>
      </c>
      <c r="C722" s="135" t="s">
        <v>1994</v>
      </c>
      <c r="D722" s="135">
        <v>1000000025</v>
      </c>
      <c r="E722" s="136" t="s">
        <v>1995</v>
      </c>
      <c r="F722" s="137">
        <v>44335</v>
      </c>
      <c r="G722" s="40" t="str">
        <f t="shared" si="134"/>
        <v>-</v>
      </c>
      <c r="H722" s="40"/>
      <c r="I722" s="41">
        <v>0</v>
      </c>
      <c r="J722" s="41">
        <f t="shared" si="135"/>
        <v>0</v>
      </c>
      <c r="K722" s="43">
        <v>0</v>
      </c>
      <c r="L722" s="43">
        <f t="shared" si="136"/>
        <v>0</v>
      </c>
      <c r="M722" s="43" t="str">
        <f t="shared" si="137"/>
        <v>-</v>
      </c>
      <c r="N722" s="42">
        <v>0</v>
      </c>
      <c r="O722" s="45" t="str">
        <f t="shared" si="138"/>
        <v>DEC</v>
      </c>
      <c r="P722" s="42">
        <v>0</v>
      </c>
      <c r="Q722" s="44">
        <f t="shared" si="139"/>
        <v>0</v>
      </c>
      <c r="R722" s="45" t="str">
        <f t="shared" si="140"/>
        <v xml:space="preserve"> </v>
      </c>
      <c r="S722" s="44" t="b">
        <f t="shared" si="141"/>
        <v>0</v>
      </c>
      <c r="T722" s="43">
        <v>65</v>
      </c>
      <c r="U722" s="46" t="str">
        <f t="shared" si="142"/>
        <v>jAN</v>
      </c>
      <c r="V722" s="42">
        <v>65</v>
      </c>
      <c r="W722" s="47">
        <f t="shared" si="143"/>
        <v>-65</v>
      </c>
      <c r="X722" s="48">
        <f t="shared" si="144"/>
        <v>-1</v>
      </c>
      <c r="Y722" s="47" t="str">
        <f t="shared" si="145"/>
        <v>DEGROWTH</v>
      </c>
      <c r="Z722" s="138">
        <v>0</v>
      </c>
      <c r="AA722" s="133"/>
      <c r="AB722" s="133" t="s">
        <v>1245</v>
      </c>
      <c r="AC722" s="27"/>
    </row>
    <row r="723" spans="1:29" s="139" customFormat="1" ht="13.8">
      <c r="A723" s="133" t="s">
        <v>1245</v>
      </c>
      <c r="B723" s="141" t="s">
        <v>53</v>
      </c>
      <c r="C723" s="135" t="s">
        <v>1996</v>
      </c>
      <c r="D723" s="135">
        <v>1000000056</v>
      </c>
      <c r="E723" s="136" t="s">
        <v>1997</v>
      </c>
      <c r="F723" s="137">
        <v>44422</v>
      </c>
      <c r="G723" s="40" t="str">
        <f t="shared" si="134"/>
        <v>Targeted Dealer</v>
      </c>
      <c r="H723" s="40"/>
      <c r="I723" s="41">
        <v>510</v>
      </c>
      <c r="J723" s="41">
        <f t="shared" si="135"/>
        <v>510.00000000000006</v>
      </c>
      <c r="K723" s="43">
        <v>512.5</v>
      </c>
      <c r="L723" s="43">
        <f t="shared" si="136"/>
        <v>-2.5</v>
      </c>
      <c r="M723" s="43">
        <f t="shared" si="137"/>
        <v>100.49019607843137</v>
      </c>
      <c r="N723" s="42">
        <v>501.5</v>
      </c>
      <c r="O723" s="45" t="str">
        <f t="shared" si="138"/>
        <v>DEC</v>
      </c>
      <c r="P723" s="42">
        <v>501.5</v>
      </c>
      <c r="Q723" s="44">
        <f t="shared" si="139"/>
        <v>11</v>
      </c>
      <c r="R723" s="45">
        <f t="shared" si="140"/>
        <v>2.193419740777669E-2</v>
      </c>
      <c r="S723" s="44" t="str">
        <f t="shared" si="141"/>
        <v>GROWTH</v>
      </c>
      <c r="T723" s="43">
        <v>370</v>
      </c>
      <c r="U723" s="46" t="str">
        <f t="shared" si="142"/>
        <v>jAN</v>
      </c>
      <c r="V723" s="42">
        <v>370</v>
      </c>
      <c r="W723" s="47">
        <f t="shared" si="143"/>
        <v>142.5</v>
      </c>
      <c r="X723" s="48">
        <f t="shared" si="144"/>
        <v>0.38513513513513509</v>
      </c>
      <c r="Y723" s="47" t="str">
        <f t="shared" si="145"/>
        <v>GROWTH</v>
      </c>
      <c r="Z723" s="138">
        <v>0</v>
      </c>
      <c r="AA723" s="133"/>
      <c r="AB723" s="133" t="s">
        <v>1245</v>
      </c>
      <c r="AC723" s="27"/>
    </row>
    <row r="724" spans="1:29" s="139" customFormat="1" ht="13.8">
      <c r="A724" s="133" t="s">
        <v>1245</v>
      </c>
      <c r="B724" s="141" t="s">
        <v>53</v>
      </c>
      <c r="C724" s="135" t="s">
        <v>1998</v>
      </c>
      <c r="D724" s="135">
        <v>1000000033</v>
      </c>
      <c r="E724" s="136" t="s">
        <v>1999</v>
      </c>
      <c r="F724" s="137">
        <v>44462</v>
      </c>
      <c r="G724" s="40" t="str">
        <f t="shared" si="134"/>
        <v>Targeted Dealer</v>
      </c>
      <c r="H724" s="40"/>
      <c r="I724" s="41">
        <v>120</v>
      </c>
      <c r="J724" s="41">
        <f t="shared" si="135"/>
        <v>120</v>
      </c>
      <c r="K724" s="43">
        <v>120.5</v>
      </c>
      <c r="L724" s="43">
        <f t="shared" si="136"/>
        <v>-0.5</v>
      </c>
      <c r="M724" s="43">
        <f t="shared" si="137"/>
        <v>100.41666666666667</v>
      </c>
      <c r="N724" s="42">
        <v>164.75</v>
      </c>
      <c r="O724" s="45" t="str">
        <f t="shared" si="138"/>
        <v>DEC</v>
      </c>
      <c r="P724" s="42">
        <v>164.75</v>
      </c>
      <c r="Q724" s="44">
        <f t="shared" si="139"/>
        <v>-44.25</v>
      </c>
      <c r="R724" s="45">
        <f t="shared" si="140"/>
        <v>-0.26858877086494692</v>
      </c>
      <c r="S724" s="44" t="str">
        <f t="shared" si="141"/>
        <v>DEGROWTH</v>
      </c>
      <c r="T724" s="43">
        <v>151.5</v>
      </c>
      <c r="U724" s="46" t="str">
        <f t="shared" si="142"/>
        <v>jAN</v>
      </c>
      <c r="V724" s="42">
        <v>151.5</v>
      </c>
      <c r="W724" s="47">
        <f t="shared" si="143"/>
        <v>-31</v>
      </c>
      <c r="X724" s="48">
        <f t="shared" si="144"/>
        <v>-0.20462046204620465</v>
      </c>
      <c r="Y724" s="47" t="str">
        <f t="shared" si="145"/>
        <v>DEGROWTH</v>
      </c>
      <c r="Z724" s="138">
        <v>0</v>
      </c>
      <c r="AA724" s="133"/>
      <c r="AB724" s="133" t="s">
        <v>1245</v>
      </c>
      <c r="AC724" s="27"/>
    </row>
    <row r="725" spans="1:29" s="139" customFormat="1" ht="13.8">
      <c r="A725" s="133" t="s">
        <v>1245</v>
      </c>
      <c r="B725" s="141" t="s">
        <v>53</v>
      </c>
      <c r="C725" s="135" t="s">
        <v>2000</v>
      </c>
      <c r="D725" s="135">
        <v>1000000826</v>
      </c>
      <c r="E725" s="136" t="s">
        <v>2001</v>
      </c>
      <c r="F725" s="137">
        <v>44462</v>
      </c>
      <c r="G725" s="40" t="str">
        <f t="shared" si="134"/>
        <v>Targeted Dealer</v>
      </c>
      <c r="H725" s="40"/>
      <c r="I725" s="41">
        <v>100</v>
      </c>
      <c r="J725" s="41">
        <f t="shared" si="135"/>
        <v>100</v>
      </c>
      <c r="K725" s="43">
        <v>29.5</v>
      </c>
      <c r="L725" s="43">
        <f t="shared" si="136"/>
        <v>70.5</v>
      </c>
      <c r="M725" s="43">
        <f t="shared" si="137"/>
        <v>29.5</v>
      </c>
      <c r="N725" s="42">
        <v>36.5</v>
      </c>
      <c r="O725" s="45" t="str">
        <f t="shared" si="138"/>
        <v>DEC</v>
      </c>
      <c r="P725" s="42">
        <v>36.5</v>
      </c>
      <c r="Q725" s="44">
        <f t="shared" si="139"/>
        <v>-7</v>
      </c>
      <c r="R725" s="45">
        <f t="shared" si="140"/>
        <v>-0.19178082191780821</v>
      </c>
      <c r="S725" s="44" t="str">
        <f t="shared" si="141"/>
        <v>DEGROWTH</v>
      </c>
      <c r="T725" s="43">
        <v>20</v>
      </c>
      <c r="U725" s="46" t="str">
        <f t="shared" si="142"/>
        <v>jAN</v>
      </c>
      <c r="V725" s="42">
        <v>20</v>
      </c>
      <c r="W725" s="47">
        <f t="shared" si="143"/>
        <v>9.5</v>
      </c>
      <c r="X725" s="48">
        <f t="shared" si="144"/>
        <v>0.47500000000000009</v>
      </c>
      <c r="Y725" s="47" t="str">
        <f t="shared" si="145"/>
        <v>GROWTH</v>
      </c>
      <c r="Z725" s="138">
        <v>0</v>
      </c>
      <c r="AA725" s="133"/>
      <c r="AB725" s="133" t="s">
        <v>1245</v>
      </c>
      <c r="AC725" s="27"/>
    </row>
    <row r="726" spans="1:29" s="139" customFormat="1" ht="13.8">
      <c r="A726" s="133" t="s">
        <v>1245</v>
      </c>
      <c r="B726" s="141" t="s">
        <v>53</v>
      </c>
      <c r="C726" s="135" t="s">
        <v>2002</v>
      </c>
      <c r="D726" s="135">
        <v>1000000029</v>
      </c>
      <c r="E726" s="136" t="s">
        <v>2003</v>
      </c>
      <c r="F726" s="137">
        <v>44522</v>
      </c>
      <c r="G726" s="40" t="str">
        <f t="shared" si="134"/>
        <v>Targeted Dealer</v>
      </c>
      <c r="H726" s="40"/>
      <c r="I726" s="41">
        <v>50</v>
      </c>
      <c r="J726" s="41">
        <f t="shared" si="135"/>
        <v>50</v>
      </c>
      <c r="K726" s="43">
        <v>60</v>
      </c>
      <c r="L726" s="43">
        <f t="shared" si="136"/>
        <v>-10</v>
      </c>
      <c r="M726" s="43">
        <f t="shared" si="137"/>
        <v>120</v>
      </c>
      <c r="N726" s="42">
        <v>31</v>
      </c>
      <c r="O726" s="45" t="str">
        <f t="shared" si="138"/>
        <v>DEC</v>
      </c>
      <c r="P726" s="42">
        <v>31</v>
      </c>
      <c r="Q726" s="44">
        <f t="shared" si="139"/>
        <v>29</v>
      </c>
      <c r="R726" s="45">
        <f t="shared" si="140"/>
        <v>0.93548387096774199</v>
      </c>
      <c r="S726" s="44" t="str">
        <f t="shared" si="141"/>
        <v>GROWTH</v>
      </c>
      <c r="T726" s="43">
        <v>30</v>
      </c>
      <c r="U726" s="46" t="str">
        <f t="shared" si="142"/>
        <v>jAN</v>
      </c>
      <c r="V726" s="42">
        <v>30</v>
      </c>
      <c r="W726" s="47">
        <f t="shared" si="143"/>
        <v>30</v>
      </c>
      <c r="X726" s="48">
        <f t="shared" si="144"/>
        <v>1</v>
      </c>
      <c r="Y726" s="47" t="str">
        <f t="shared" si="145"/>
        <v>GROWTH</v>
      </c>
      <c r="Z726" s="138">
        <v>0</v>
      </c>
      <c r="AA726" s="133"/>
      <c r="AB726" s="133" t="s">
        <v>1245</v>
      </c>
      <c r="AC726" s="27"/>
    </row>
    <row r="727" spans="1:29" s="139" customFormat="1" ht="13.8">
      <c r="A727" s="133" t="s">
        <v>1245</v>
      </c>
      <c r="B727" s="141" t="s">
        <v>53</v>
      </c>
      <c r="C727" s="135" t="s">
        <v>2006</v>
      </c>
      <c r="D727" s="135">
        <v>1000002744</v>
      </c>
      <c r="E727" s="136" t="s">
        <v>2007</v>
      </c>
      <c r="F727" s="137">
        <v>44691</v>
      </c>
      <c r="G727" s="40" t="str">
        <f t="shared" si="134"/>
        <v>Targeted Dealer</v>
      </c>
      <c r="H727" s="40"/>
      <c r="I727" s="41">
        <v>45</v>
      </c>
      <c r="J727" s="41">
        <f t="shared" si="135"/>
        <v>45</v>
      </c>
      <c r="K727" s="43">
        <v>50</v>
      </c>
      <c r="L727" s="43">
        <f t="shared" si="136"/>
        <v>-5</v>
      </c>
      <c r="M727" s="43">
        <f t="shared" si="137"/>
        <v>111.11111111111111</v>
      </c>
      <c r="N727" s="42">
        <v>25</v>
      </c>
      <c r="O727" s="45" t="str">
        <f t="shared" si="138"/>
        <v>DEC</v>
      </c>
      <c r="P727" s="42">
        <v>25</v>
      </c>
      <c r="Q727" s="44">
        <f t="shared" si="139"/>
        <v>25</v>
      </c>
      <c r="R727" s="45">
        <f t="shared" si="140"/>
        <v>1</v>
      </c>
      <c r="S727" s="44" t="str">
        <f t="shared" si="141"/>
        <v>GROWTH</v>
      </c>
      <c r="T727" s="43">
        <v>40</v>
      </c>
      <c r="U727" s="46" t="str">
        <f t="shared" si="142"/>
        <v>jAN</v>
      </c>
      <c r="V727" s="42">
        <v>40</v>
      </c>
      <c r="W727" s="47">
        <f t="shared" si="143"/>
        <v>10</v>
      </c>
      <c r="X727" s="48">
        <f t="shared" si="144"/>
        <v>0.25</v>
      </c>
      <c r="Y727" s="47" t="str">
        <f t="shared" si="145"/>
        <v>GROWTH</v>
      </c>
      <c r="Z727" s="138">
        <v>0</v>
      </c>
      <c r="AA727" s="133"/>
      <c r="AB727" s="133" t="s">
        <v>1245</v>
      </c>
      <c r="AC727" s="27"/>
    </row>
    <row r="728" spans="1:29" s="139" customFormat="1" ht="13.8">
      <c r="A728" s="133" t="s">
        <v>1245</v>
      </c>
      <c r="B728" s="141" t="s">
        <v>53</v>
      </c>
      <c r="C728" s="135" t="s">
        <v>2008</v>
      </c>
      <c r="D728" s="135">
        <v>1000002845</v>
      </c>
      <c r="E728" s="136" t="s">
        <v>2009</v>
      </c>
      <c r="F728" s="137">
        <v>44764</v>
      </c>
      <c r="G728" s="40" t="str">
        <f t="shared" si="134"/>
        <v>Targeted Dealer</v>
      </c>
      <c r="H728" s="40"/>
      <c r="I728" s="41">
        <v>50</v>
      </c>
      <c r="J728" s="41">
        <f t="shared" si="135"/>
        <v>50</v>
      </c>
      <c r="K728" s="43">
        <v>50</v>
      </c>
      <c r="L728" s="43">
        <f t="shared" si="136"/>
        <v>0</v>
      </c>
      <c r="M728" s="43">
        <f t="shared" si="137"/>
        <v>100</v>
      </c>
      <c r="N728" s="42">
        <v>55</v>
      </c>
      <c r="O728" s="45" t="str">
        <f t="shared" si="138"/>
        <v>DEC</v>
      </c>
      <c r="P728" s="42">
        <v>55</v>
      </c>
      <c r="Q728" s="44">
        <f t="shared" si="139"/>
        <v>-5</v>
      </c>
      <c r="R728" s="45">
        <f t="shared" si="140"/>
        <v>-9.0909090909090939E-2</v>
      </c>
      <c r="S728" s="44" t="str">
        <f t="shared" si="141"/>
        <v>DEGROWTH</v>
      </c>
      <c r="T728" s="43">
        <v>16</v>
      </c>
      <c r="U728" s="46" t="str">
        <f t="shared" si="142"/>
        <v>jAN</v>
      </c>
      <c r="V728" s="42">
        <v>16</v>
      </c>
      <c r="W728" s="47">
        <f t="shared" si="143"/>
        <v>34</v>
      </c>
      <c r="X728" s="48">
        <f t="shared" si="144"/>
        <v>2.125</v>
      </c>
      <c r="Y728" s="47" t="str">
        <f t="shared" si="145"/>
        <v>GROWTH</v>
      </c>
      <c r="Z728" s="138">
        <v>0</v>
      </c>
      <c r="AA728" s="133"/>
      <c r="AB728" s="133" t="s">
        <v>1245</v>
      </c>
      <c r="AC728" s="27"/>
    </row>
    <row r="729" spans="1:29" s="139" customFormat="1" ht="13.8">
      <c r="A729" s="133" t="s">
        <v>1245</v>
      </c>
      <c r="B729" s="141" t="s">
        <v>53</v>
      </c>
      <c r="C729" s="140" t="s">
        <v>2010</v>
      </c>
      <c r="D729" s="135">
        <v>1000002891</v>
      </c>
      <c r="E729" s="140" t="s">
        <v>1795</v>
      </c>
      <c r="F729" s="137">
        <v>44798</v>
      </c>
      <c r="G729" s="40" t="str">
        <f t="shared" si="134"/>
        <v>Targeted Dealer</v>
      </c>
      <c r="H729" s="40"/>
      <c r="I729" s="41">
        <v>170</v>
      </c>
      <c r="J729" s="41">
        <f t="shared" si="135"/>
        <v>170</v>
      </c>
      <c r="K729" s="43">
        <v>138.5</v>
      </c>
      <c r="L729" s="43">
        <f t="shared" si="136"/>
        <v>31.5</v>
      </c>
      <c r="M729" s="43">
        <f t="shared" si="137"/>
        <v>81.470588235294116</v>
      </c>
      <c r="N729" s="42">
        <v>189</v>
      </c>
      <c r="O729" s="45" t="str">
        <f t="shared" si="138"/>
        <v>DEC</v>
      </c>
      <c r="P729" s="42">
        <v>189</v>
      </c>
      <c r="Q729" s="44">
        <f t="shared" si="139"/>
        <v>-50.5</v>
      </c>
      <c r="R729" s="45">
        <f t="shared" si="140"/>
        <v>-0.26719576719576721</v>
      </c>
      <c r="S729" s="44" t="str">
        <f t="shared" si="141"/>
        <v>DEGROWTH</v>
      </c>
      <c r="T729" s="43">
        <v>190</v>
      </c>
      <c r="U729" s="46" t="str">
        <f t="shared" si="142"/>
        <v>jAN</v>
      </c>
      <c r="V729" s="42">
        <v>190</v>
      </c>
      <c r="W729" s="47">
        <f t="shared" si="143"/>
        <v>-51.5</v>
      </c>
      <c r="X729" s="48">
        <f t="shared" si="144"/>
        <v>-0.27105263157894732</v>
      </c>
      <c r="Y729" s="47" t="str">
        <f t="shared" si="145"/>
        <v>DEGROWTH</v>
      </c>
      <c r="Z729" s="138">
        <v>0</v>
      </c>
      <c r="AA729" s="133"/>
      <c r="AB729" s="133" t="s">
        <v>1245</v>
      </c>
      <c r="AC729" s="27"/>
    </row>
    <row r="730" spans="1:29" s="139" customFormat="1" ht="13.8">
      <c r="A730" s="133" t="s">
        <v>1245</v>
      </c>
      <c r="B730" s="141" t="s">
        <v>53</v>
      </c>
      <c r="C730" s="140" t="s">
        <v>2011</v>
      </c>
      <c r="D730" s="135">
        <v>1000003249</v>
      </c>
      <c r="E730" s="140" t="s">
        <v>2012</v>
      </c>
      <c r="F730" s="137">
        <v>44944</v>
      </c>
      <c r="G730" s="40" t="str">
        <f t="shared" si="134"/>
        <v>Targeted Dealer</v>
      </c>
      <c r="H730" s="40"/>
      <c r="I730" s="41">
        <v>150</v>
      </c>
      <c r="J730" s="41">
        <f t="shared" si="135"/>
        <v>150</v>
      </c>
      <c r="K730" s="43">
        <v>191</v>
      </c>
      <c r="L730" s="43">
        <f t="shared" si="136"/>
        <v>-41</v>
      </c>
      <c r="M730" s="43">
        <f t="shared" si="137"/>
        <v>127.33333333333333</v>
      </c>
      <c r="N730" s="42">
        <v>170</v>
      </c>
      <c r="O730" s="45" t="str">
        <f t="shared" si="138"/>
        <v>DEC</v>
      </c>
      <c r="P730" s="42">
        <v>170</v>
      </c>
      <c r="Q730" s="44">
        <f t="shared" si="139"/>
        <v>21</v>
      </c>
      <c r="R730" s="45">
        <f t="shared" si="140"/>
        <v>0.12352941176470589</v>
      </c>
      <c r="S730" s="44" t="str">
        <f t="shared" si="141"/>
        <v>GROWTH</v>
      </c>
      <c r="T730" s="43">
        <v>165</v>
      </c>
      <c r="U730" s="46" t="str">
        <f t="shared" si="142"/>
        <v>jAN</v>
      </c>
      <c r="V730" s="42">
        <v>165</v>
      </c>
      <c r="W730" s="47">
        <f t="shared" si="143"/>
        <v>26</v>
      </c>
      <c r="X730" s="48">
        <f t="shared" si="144"/>
        <v>0.15757575757575748</v>
      </c>
      <c r="Y730" s="47" t="str">
        <f t="shared" si="145"/>
        <v>GROWTH</v>
      </c>
      <c r="Z730" s="138">
        <v>0</v>
      </c>
      <c r="AA730" s="133"/>
      <c r="AB730" s="133" t="s">
        <v>1245</v>
      </c>
      <c r="AC730" s="27"/>
    </row>
    <row r="731" spans="1:29" s="139" customFormat="1" ht="13.8">
      <c r="A731" s="133" t="s">
        <v>1245</v>
      </c>
      <c r="B731" s="141" t="s">
        <v>53</v>
      </c>
      <c r="C731" s="141" t="s">
        <v>2015</v>
      </c>
      <c r="D731" s="141">
        <v>1000003783</v>
      </c>
      <c r="E731" s="141" t="s">
        <v>2016</v>
      </c>
      <c r="F731" s="137">
        <v>45271</v>
      </c>
      <c r="G731" s="40" t="str">
        <f t="shared" si="134"/>
        <v>-</v>
      </c>
      <c r="H731" s="40"/>
      <c r="I731" s="41">
        <v>0</v>
      </c>
      <c r="J731" s="41">
        <f t="shared" si="135"/>
        <v>0</v>
      </c>
      <c r="K731" s="43">
        <v>17.5</v>
      </c>
      <c r="L731" s="43">
        <f t="shared" si="136"/>
        <v>-17.5</v>
      </c>
      <c r="M731" s="43" t="str">
        <f t="shared" si="137"/>
        <v>-</v>
      </c>
      <c r="N731" s="42">
        <v>0</v>
      </c>
      <c r="O731" s="45" t="str">
        <f t="shared" si="138"/>
        <v>DEC</v>
      </c>
      <c r="P731" s="42">
        <v>0</v>
      </c>
      <c r="Q731" s="44">
        <f t="shared" si="139"/>
        <v>17.5</v>
      </c>
      <c r="R731" s="45" t="str">
        <f t="shared" si="140"/>
        <v xml:space="preserve"> </v>
      </c>
      <c r="S731" s="44" t="b">
        <f t="shared" si="141"/>
        <v>0</v>
      </c>
      <c r="T731" s="43">
        <v>7</v>
      </c>
      <c r="U731" s="46" t="str">
        <f t="shared" si="142"/>
        <v>jAN</v>
      </c>
      <c r="V731" s="42">
        <v>7</v>
      </c>
      <c r="W731" s="47">
        <f t="shared" si="143"/>
        <v>10.5</v>
      </c>
      <c r="X731" s="48">
        <f t="shared" si="144"/>
        <v>1.5</v>
      </c>
      <c r="Y731" s="47" t="str">
        <f t="shared" si="145"/>
        <v>GROWTH</v>
      </c>
      <c r="Z731" s="138">
        <v>1</v>
      </c>
      <c r="AA731" s="133"/>
      <c r="AB731" s="133" t="s">
        <v>1245</v>
      </c>
      <c r="AC731" s="27"/>
    </row>
    <row r="732" spans="1:29" s="139" customFormat="1" ht="13.8">
      <c r="A732" s="138" t="s">
        <v>1245</v>
      </c>
      <c r="B732" s="144" t="s">
        <v>53</v>
      </c>
      <c r="C732" s="144" t="s">
        <v>2018</v>
      </c>
      <c r="D732" s="144">
        <v>1000003963</v>
      </c>
      <c r="E732" s="144" t="s">
        <v>2019</v>
      </c>
      <c r="F732" s="137">
        <v>45429</v>
      </c>
      <c r="G732" s="40" t="str">
        <f t="shared" si="134"/>
        <v>Targeted Dealer</v>
      </c>
      <c r="H732" s="40"/>
      <c r="I732" s="41">
        <v>90</v>
      </c>
      <c r="J732" s="41">
        <f t="shared" si="135"/>
        <v>90</v>
      </c>
      <c r="K732" s="43">
        <v>47.5</v>
      </c>
      <c r="L732" s="43">
        <f t="shared" si="136"/>
        <v>42.5</v>
      </c>
      <c r="M732" s="43">
        <f t="shared" si="137"/>
        <v>52.777777777777779</v>
      </c>
      <c r="N732" s="42">
        <v>41</v>
      </c>
      <c r="O732" s="45" t="str">
        <f t="shared" si="138"/>
        <v>DEC</v>
      </c>
      <c r="P732" s="42">
        <v>41</v>
      </c>
      <c r="Q732" s="44">
        <f t="shared" si="139"/>
        <v>6.5</v>
      </c>
      <c r="R732" s="45">
        <f t="shared" si="140"/>
        <v>0.15853658536585358</v>
      </c>
      <c r="S732" s="44" t="str">
        <f t="shared" si="141"/>
        <v>GROWTH</v>
      </c>
      <c r="T732" s="43">
        <v>112</v>
      </c>
      <c r="U732" s="46" t="str">
        <f t="shared" si="142"/>
        <v>jAN</v>
      </c>
      <c r="V732" s="42">
        <v>112</v>
      </c>
      <c r="W732" s="47">
        <f t="shared" si="143"/>
        <v>-64.5</v>
      </c>
      <c r="X732" s="48">
        <f t="shared" si="144"/>
        <v>-0.57589285714285721</v>
      </c>
      <c r="Y732" s="47" t="str">
        <f t="shared" si="145"/>
        <v>DEGROWTH</v>
      </c>
      <c r="Z732" s="138">
        <v>0</v>
      </c>
      <c r="AA732" s="133"/>
      <c r="AB732" s="138" t="s">
        <v>1245</v>
      </c>
      <c r="AC732" s="27"/>
    </row>
    <row r="733" spans="1:29" s="139" customFormat="1" ht="13.8">
      <c r="A733" s="138" t="s">
        <v>1245</v>
      </c>
      <c r="B733" s="144" t="s">
        <v>53</v>
      </c>
      <c r="C733" s="144" t="s">
        <v>2020</v>
      </c>
      <c r="D733" s="144">
        <v>1000003964</v>
      </c>
      <c r="E733" s="144" t="s">
        <v>2021</v>
      </c>
      <c r="F733" s="137">
        <v>45429</v>
      </c>
      <c r="G733" s="40" t="str">
        <f t="shared" si="134"/>
        <v>Targeted Dealer</v>
      </c>
      <c r="H733" s="40"/>
      <c r="I733" s="41">
        <v>50</v>
      </c>
      <c r="J733" s="41">
        <f t="shared" si="135"/>
        <v>50</v>
      </c>
      <c r="K733" s="43">
        <v>53</v>
      </c>
      <c r="L733" s="43">
        <f t="shared" si="136"/>
        <v>-3</v>
      </c>
      <c r="M733" s="43">
        <f t="shared" si="137"/>
        <v>106</v>
      </c>
      <c r="N733" s="42">
        <v>50.5</v>
      </c>
      <c r="O733" s="45" t="str">
        <f t="shared" si="138"/>
        <v>DEC</v>
      </c>
      <c r="P733" s="42">
        <v>50.5</v>
      </c>
      <c r="Q733" s="44">
        <f t="shared" si="139"/>
        <v>2.5</v>
      </c>
      <c r="R733" s="45">
        <f t="shared" si="140"/>
        <v>4.9504950495049549E-2</v>
      </c>
      <c r="S733" s="44" t="str">
        <f t="shared" si="141"/>
        <v>GROWTH</v>
      </c>
      <c r="T733" s="43">
        <v>25</v>
      </c>
      <c r="U733" s="46" t="str">
        <f t="shared" si="142"/>
        <v>jAN</v>
      </c>
      <c r="V733" s="42">
        <v>25</v>
      </c>
      <c r="W733" s="47">
        <f t="shared" si="143"/>
        <v>28</v>
      </c>
      <c r="X733" s="48">
        <f t="shared" si="144"/>
        <v>1.1200000000000001</v>
      </c>
      <c r="Y733" s="47" t="str">
        <f t="shared" si="145"/>
        <v>GROWTH</v>
      </c>
      <c r="Z733" s="138">
        <v>0</v>
      </c>
      <c r="AA733" s="133"/>
      <c r="AB733" s="138" t="s">
        <v>1245</v>
      </c>
      <c r="AC733" s="27"/>
    </row>
    <row r="734" spans="1:29" s="139" customFormat="1" ht="13.8">
      <c r="A734" s="138" t="s">
        <v>1245</v>
      </c>
      <c r="B734" s="144" t="s">
        <v>53</v>
      </c>
      <c r="C734" s="144" t="s">
        <v>2022</v>
      </c>
      <c r="D734" s="144">
        <v>1000004087</v>
      </c>
      <c r="E734" s="144" t="s">
        <v>2023</v>
      </c>
      <c r="F734" s="137">
        <v>45519</v>
      </c>
      <c r="G734" s="40" t="str">
        <f t="shared" si="134"/>
        <v>-</v>
      </c>
      <c r="H734" s="40"/>
      <c r="I734" s="41">
        <v>0</v>
      </c>
      <c r="J734" s="41">
        <f t="shared" si="135"/>
        <v>0</v>
      </c>
      <c r="K734" s="43">
        <v>0</v>
      </c>
      <c r="L734" s="43">
        <f t="shared" si="136"/>
        <v>0</v>
      </c>
      <c r="M734" s="43" t="str">
        <f t="shared" si="137"/>
        <v>-</v>
      </c>
      <c r="N734" s="42">
        <v>20</v>
      </c>
      <c r="O734" s="45" t="str">
        <f t="shared" si="138"/>
        <v>DEC</v>
      </c>
      <c r="P734" s="42">
        <v>20</v>
      </c>
      <c r="Q734" s="44">
        <f t="shared" si="139"/>
        <v>-20</v>
      </c>
      <c r="R734" s="45">
        <f t="shared" si="140"/>
        <v>-1</v>
      </c>
      <c r="S734" s="44" t="str">
        <f t="shared" si="141"/>
        <v>DEGROWTH</v>
      </c>
      <c r="T734" s="43">
        <v>100</v>
      </c>
      <c r="U734" s="46" t="str">
        <f t="shared" si="142"/>
        <v>jAN</v>
      </c>
      <c r="V734" s="42">
        <v>100</v>
      </c>
      <c r="W734" s="47">
        <f t="shared" si="143"/>
        <v>-100</v>
      </c>
      <c r="X734" s="48">
        <f t="shared" si="144"/>
        <v>-1</v>
      </c>
      <c r="Y734" s="47" t="str">
        <f t="shared" si="145"/>
        <v>DEGROWTH</v>
      </c>
      <c r="Z734" s="138">
        <v>0</v>
      </c>
      <c r="AA734" s="133"/>
      <c r="AB734" s="138" t="s">
        <v>1245</v>
      </c>
      <c r="AC734" s="27"/>
    </row>
    <row r="735" spans="1:29" s="139" customFormat="1" ht="13.8">
      <c r="A735" s="138" t="s">
        <v>1245</v>
      </c>
      <c r="B735" s="144" t="s">
        <v>53</v>
      </c>
      <c r="C735" s="144" t="s">
        <v>2024</v>
      </c>
      <c r="D735" s="144">
        <v>1000004103</v>
      </c>
      <c r="E735" s="144" t="s">
        <v>2025</v>
      </c>
      <c r="F735" s="137">
        <v>45534</v>
      </c>
      <c r="G735" s="40" t="str">
        <f t="shared" si="134"/>
        <v>-</v>
      </c>
      <c r="H735" s="40"/>
      <c r="I735" s="41">
        <v>0</v>
      </c>
      <c r="J735" s="41">
        <f t="shared" si="135"/>
        <v>0</v>
      </c>
      <c r="K735" s="43">
        <v>0</v>
      </c>
      <c r="L735" s="43">
        <f t="shared" si="136"/>
        <v>0</v>
      </c>
      <c r="M735" s="43" t="str">
        <f t="shared" si="137"/>
        <v>-</v>
      </c>
      <c r="N735" s="42">
        <v>0</v>
      </c>
      <c r="O735" s="45" t="str">
        <f t="shared" si="138"/>
        <v>DEC</v>
      </c>
      <c r="P735" s="42">
        <v>0</v>
      </c>
      <c r="Q735" s="44">
        <f t="shared" si="139"/>
        <v>0</v>
      </c>
      <c r="R735" s="45" t="str">
        <f t="shared" si="140"/>
        <v xml:space="preserve"> </v>
      </c>
      <c r="S735" s="44" t="b">
        <f t="shared" si="141"/>
        <v>0</v>
      </c>
      <c r="T735" s="43">
        <v>40</v>
      </c>
      <c r="U735" s="46" t="str">
        <f t="shared" si="142"/>
        <v>jAN</v>
      </c>
      <c r="V735" s="42">
        <v>40</v>
      </c>
      <c r="W735" s="47">
        <f t="shared" si="143"/>
        <v>-40</v>
      </c>
      <c r="X735" s="48">
        <f t="shared" si="144"/>
        <v>-1</v>
      </c>
      <c r="Y735" s="47" t="str">
        <f t="shared" si="145"/>
        <v>DEGROWTH</v>
      </c>
      <c r="Z735" s="138">
        <v>0</v>
      </c>
      <c r="AA735" s="133"/>
      <c r="AB735" s="138" t="s">
        <v>1245</v>
      </c>
      <c r="AC735" s="27"/>
    </row>
    <row r="736" spans="1:29" s="139" customFormat="1" ht="13.8">
      <c r="A736" s="133" t="s">
        <v>1245</v>
      </c>
      <c r="B736" s="141" t="s">
        <v>56</v>
      </c>
      <c r="C736" s="135" t="s">
        <v>2026</v>
      </c>
      <c r="D736" s="135">
        <v>1000000790</v>
      </c>
      <c r="E736" s="136" t="s">
        <v>2027</v>
      </c>
      <c r="F736" s="137">
        <v>38565</v>
      </c>
      <c r="G736" s="40" t="str">
        <f t="shared" si="134"/>
        <v>Targeted Dealer</v>
      </c>
      <c r="H736" s="40"/>
      <c r="I736" s="41">
        <v>1200</v>
      </c>
      <c r="J736" s="41">
        <f t="shared" si="135"/>
        <v>1200</v>
      </c>
      <c r="K736" s="43">
        <v>1207.6500000000001</v>
      </c>
      <c r="L736" s="43">
        <f t="shared" si="136"/>
        <v>-7.6500000000000909</v>
      </c>
      <c r="M736" s="43">
        <f t="shared" si="137"/>
        <v>100.6375</v>
      </c>
      <c r="N736" s="42">
        <v>1202</v>
      </c>
      <c r="O736" s="45" t="str">
        <f t="shared" si="138"/>
        <v>DEC</v>
      </c>
      <c r="P736" s="42">
        <v>1202</v>
      </c>
      <c r="Q736" s="44">
        <f t="shared" si="139"/>
        <v>5.6500000000000909</v>
      </c>
      <c r="R736" s="45">
        <f t="shared" si="140"/>
        <v>4.7004991680532626E-3</v>
      </c>
      <c r="S736" s="44" t="str">
        <f t="shared" si="141"/>
        <v>GROWTH</v>
      </c>
      <c r="T736" s="43">
        <v>1119.25</v>
      </c>
      <c r="U736" s="46" t="str">
        <f t="shared" si="142"/>
        <v>jAN</v>
      </c>
      <c r="V736" s="42">
        <v>1119.25</v>
      </c>
      <c r="W736" s="47">
        <f t="shared" si="143"/>
        <v>88.400000000000091</v>
      </c>
      <c r="X736" s="48">
        <f t="shared" si="144"/>
        <v>7.8981460799642633E-2</v>
      </c>
      <c r="Y736" s="47" t="str">
        <f t="shared" si="145"/>
        <v>GROWTH</v>
      </c>
      <c r="Z736" s="138">
        <v>0</v>
      </c>
      <c r="AA736" s="133"/>
      <c r="AB736" s="133" t="s">
        <v>1245</v>
      </c>
      <c r="AC736" s="27"/>
    </row>
    <row r="737" spans="1:29" s="139" customFormat="1" ht="13.8">
      <c r="A737" s="133" t="s">
        <v>1245</v>
      </c>
      <c r="B737" s="141" t="s">
        <v>56</v>
      </c>
      <c r="C737" s="135" t="s">
        <v>2028</v>
      </c>
      <c r="D737" s="135">
        <v>1000000804</v>
      </c>
      <c r="E737" s="136" t="s">
        <v>2029</v>
      </c>
      <c r="F737" s="137">
        <v>38565</v>
      </c>
      <c r="G737" s="40" t="str">
        <f t="shared" si="134"/>
        <v>Targeted Dealer</v>
      </c>
      <c r="H737" s="40"/>
      <c r="I737" s="41">
        <v>40</v>
      </c>
      <c r="J737" s="41">
        <f t="shared" si="135"/>
        <v>40</v>
      </c>
      <c r="K737" s="43">
        <v>37.5</v>
      </c>
      <c r="L737" s="43">
        <f t="shared" si="136"/>
        <v>2.5</v>
      </c>
      <c r="M737" s="43">
        <f t="shared" si="137"/>
        <v>93.75</v>
      </c>
      <c r="N737" s="42">
        <v>25</v>
      </c>
      <c r="O737" s="45" t="str">
        <f t="shared" si="138"/>
        <v>DEC</v>
      </c>
      <c r="P737" s="42">
        <v>25</v>
      </c>
      <c r="Q737" s="44">
        <f t="shared" si="139"/>
        <v>12.5</v>
      </c>
      <c r="R737" s="45">
        <f t="shared" si="140"/>
        <v>0.5</v>
      </c>
      <c r="S737" s="44" t="str">
        <f t="shared" si="141"/>
        <v>GROWTH</v>
      </c>
      <c r="T737" s="43">
        <v>20</v>
      </c>
      <c r="U737" s="46" t="str">
        <f t="shared" si="142"/>
        <v>jAN</v>
      </c>
      <c r="V737" s="42">
        <v>20</v>
      </c>
      <c r="W737" s="47">
        <f t="shared" si="143"/>
        <v>17.5</v>
      </c>
      <c r="X737" s="48">
        <f t="shared" si="144"/>
        <v>0.875</v>
      </c>
      <c r="Y737" s="47" t="str">
        <f t="shared" si="145"/>
        <v>GROWTH</v>
      </c>
      <c r="Z737" s="138">
        <v>0</v>
      </c>
      <c r="AA737" s="133"/>
      <c r="AB737" s="133" t="s">
        <v>1245</v>
      </c>
      <c r="AC737" s="27"/>
    </row>
    <row r="738" spans="1:29" s="139" customFormat="1" ht="13.8">
      <c r="A738" s="133" t="s">
        <v>1245</v>
      </c>
      <c r="B738" s="141" t="s">
        <v>56</v>
      </c>
      <c r="C738" s="135" t="s">
        <v>2030</v>
      </c>
      <c r="D738" s="135">
        <v>1000000794</v>
      </c>
      <c r="E738" s="136" t="s">
        <v>2031</v>
      </c>
      <c r="F738" s="137">
        <v>38654</v>
      </c>
      <c r="G738" s="40" t="str">
        <f t="shared" si="134"/>
        <v>Targeted Dealer</v>
      </c>
      <c r="H738" s="40"/>
      <c r="I738" s="41">
        <v>50</v>
      </c>
      <c r="J738" s="41">
        <f t="shared" si="135"/>
        <v>50</v>
      </c>
      <c r="K738" s="43">
        <v>43.5</v>
      </c>
      <c r="L738" s="43">
        <f t="shared" si="136"/>
        <v>6.5</v>
      </c>
      <c r="M738" s="43">
        <f t="shared" si="137"/>
        <v>87</v>
      </c>
      <c r="N738" s="42">
        <v>15</v>
      </c>
      <c r="O738" s="45" t="str">
        <f t="shared" si="138"/>
        <v>DEC</v>
      </c>
      <c r="P738" s="42">
        <v>15</v>
      </c>
      <c r="Q738" s="44">
        <f t="shared" si="139"/>
        <v>28.5</v>
      </c>
      <c r="R738" s="45">
        <f t="shared" si="140"/>
        <v>1.9</v>
      </c>
      <c r="S738" s="44" t="str">
        <f t="shared" si="141"/>
        <v>GROWTH</v>
      </c>
      <c r="T738" s="43">
        <v>75.5</v>
      </c>
      <c r="U738" s="46" t="str">
        <f t="shared" si="142"/>
        <v>jAN</v>
      </c>
      <c r="V738" s="42">
        <v>75.5</v>
      </c>
      <c r="W738" s="47">
        <f t="shared" si="143"/>
        <v>-32</v>
      </c>
      <c r="X738" s="48">
        <f t="shared" si="144"/>
        <v>-0.42384105960264906</v>
      </c>
      <c r="Y738" s="47" t="str">
        <f t="shared" si="145"/>
        <v>DEGROWTH</v>
      </c>
      <c r="Z738" s="138">
        <v>0</v>
      </c>
      <c r="AA738" s="133"/>
      <c r="AB738" s="133" t="s">
        <v>1245</v>
      </c>
      <c r="AC738" s="27"/>
    </row>
    <row r="739" spans="1:29" s="139" customFormat="1" ht="13.8">
      <c r="A739" s="133" t="s">
        <v>1245</v>
      </c>
      <c r="B739" s="141" t="s">
        <v>56</v>
      </c>
      <c r="C739" s="135" t="s">
        <v>2032</v>
      </c>
      <c r="D739" s="135">
        <v>1000000806</v>
      </c>
      <c r="E739" s="136" t="s">
        <v>2033</v>
      </c>
      <c r="F739" s="137">
        <v>40794</v>
      </c>
      <c r="G739" s="40" t="str">
        <f t="shared" si="134"/>
        <v>Targeted Dealer</v>
      </c>
      <c r="H739" s="40"/>
      <c r="I739" s="41">
        <v>300</v>
      </c>
      <c r="J739" s="41">
        <f t="shared" si="135"/>
        <v>300</v>
      </c>
      <c r="K739" s="43">
        <v>301</v>
      </c>
      <c r="L739" s="43">
        <f t="shared" si="136"/>
        <v>-1</v>
      </c>
      <c r="M739" s="43">
        <f t="shared" si="137"/>
        <v>100.33333333333333</v>
      </c>
      <c r="N739" s="42">
        <v>326</v>
      </c>
      <c r="O739" s="45" t="str">
        <f t="shared" si="138"/>
        <v>DEC</v>
      </c>
      <c r="P739" s="42">
        <v>326</v>
      </c>
      <c r="Q739" s="44">
        <f t="shared" si="139"/>
        <v>-25</v>
      </c>
      <c r="R739" s="45">
        <f t="shared" si="140"/>
        <v>-7.6687116564417179E-2</v>
      </c>
      <c r="S739" s="44" t="str">
        <f t="shared" si="141"/>
        <v>DEGROWTH</v>
      </c>
      <c r="T739" s="43">
        <v>310.5</v>
      </c>
      <c r="U739" s="46" t="str">
        <f t="shared" si="142"/>
        <v>jAN</v>
      </c>
      <c r="V739" s="42">
        <v>310.5</v>
      </c>
      <c r="W739" s="47">
        <f t="shared" si="143"/>
        <v>-9.5</v>
      </c>
      <c r="X739" s="48">
        <f t="shared" si="144"/>
        <v>-3.0595813204508882E-2</v>
      </c>
      <c r="Y739" s="47" t="str">
        <f t="shared" si="145"/>
        <v>DEGROWTH</v>
      </c>
      <c r="Z739" s="138">
        <v>0</v>
      </c>
      <c r="AA739" s="133"/>
      <c r="AB739" s="133" t="s">
        <v>1245</v>
      </c>
      <c r="AC739" s="27"/>
    </row>
    <row r="740" spans="1:29" s="139" customFormat="1" ht="13.8">
      <c r="A740" s="133" t="s">
        <v>1245</v>
      </c>
      <c r="B740" s="141" t="s">
        <v>56</v>
      </c>
      <c r="C740" s="135" t="s">
        <v>2034</v>
      </c>
      <c r="D740" s="135">
        <v>1000000789</v>
      </c>
      <c r="E740" s="136" t="s">
        <v>2035</v>
      </c>
      <c r="F740" s="137">
        <v>41398</v>
      </c>
      <c r="G740" s="40" t="str">
        <f t="shared" si="134"/>
        <v>Targeted Dealer</v>
      </c>
      <c r="H740" s="40"/>
      <c r="I740" s="41">
        <v>70</v>
      </c>
      <c r="J740" s="41">
        <f t="shared" si="135"/>
        <v>70</v>
      </c>
      <c r="K740" s="43">
        <v>62.5</v>
      </c>
      <c r="L740" s="43">
        <f t="shared" si="136"/>
        <v>7.5</v>
      </c>
      <c r="M740" s="43">
        <f t="shared" si="137"/>
        <v>89.285714285714292</v>
      </c>
      <c r="N740" s="42">
        <v>37.5</v>
      </c>
      <c r="O740" s="45" t="str">
        <f t="shared" si="138"/>
        <v>DEC</v>
      </c>
      <c r="P740" s="42">
        <v>37.5</v>
      </c>
      <c r="Q740" s="44">
        <f t="shared" si="139"/>
        <v>25</v>
      </c>
      <c r="R740" s="45">
        <f t="shared" si="140"/>
        <v>0.66666666666666674</v>
      </c>
      <c r="S740" s="44" t="str">
        <f t="shared" si="141"/>
        <v>GROWTH</v>
      </c>
      <c r="T740" s="43">
        <v>48.5</v>
      </c>
      <c r="U740" s="46" t="str">
        <f t="shared" si="142"/>
        <v>jAN</v>
      </c>
      <c r="V740" s="42">
        <v>48.5</v>
      </c>
      <c r="W740" s="47">
        <f t="shared" si="143"/>
        <v>14</v>
      </c>
      <c r="X740" s="48">
        <f t="shared" si="144"/>
        <v>0.28865979381443307</v>
      </c>
      <c r="Y740" s="47" t="str">
        <f t="shared" si="145"/>
        <v>GROWTH</v>
      </c>
      <c r="Z740" s="138">
        <v>0</v>
      </c>
      <c r="AA740" s="133"/>
      <c r="AB740" s="133" t="s">
        <v>1245</v>
      </c>
      <c r="AC740" s="27"/>
    </row>
    <row r="741" spans="1:29" s="139" customFormat="1" ht="13.8">
      <c r="A741" s="133" t="s">
        <v>1245</v>
      </c>
      <c r="B741" s="141" t="s">
        <v>56</v>
      </c>
      <c r="C741" s="135" t="s">
        <v>2036</v>
      </c>
      <c r="D741" s="135">
        <v>1000000805</v>
      </c>
      <c r="E741" s="136" t="s">
        <v>2037</v>
      </c>
      <c r="F741" s="137">
        <v>41403</v>
      </c>
      <c r="G741" s="40" t="str">
        <f t="shared" si="134"/>
        <v>Targeted Dealer</v>
      </c>
      <c r="H741" s="40"/>
      <c r="I741" s="41">
        <v>110</v>
      </c>
      <c r="J741" s="41">
        <f t="shared" si="135"/>
        <v>110</v>
      </c>
      <c r="K741" s="43">
        <v>174</v>
      </c>
      <c r="L741" s="43">
        <f t="shared" si="136"/>
        <v>-64</v>
      </c>
      <c r="M741" s="43">
        <f t="shared" si="137"/>
        <v>158.18181818181816</v>
      </c>
      <c r="N741" s="42">
        <v>186</v>
      </c>
      <c r="O741" s="45" t="str">
        <f t="shared" si="138"/>
        <v>DEC</v>
      </c>
      <c r="P741" s="42">
        <v>186</v>
      </c>
      <c r="Q741" s="44">
        <f t="shared" si="139"/>
        <v>-12</v>
      </c>
      <c r="R741" s="45">
        <f t="shared" si="140"/>
        <v>-6.4516129032258118E-2</v>
      </c>
      <c r="S741" s="44" t="str">
        <f t="shared" si="141"/>
        <v>DEGROWTH</v>
      </c>
      <c r="T741" s="43">
        <v>134.5</v>
      </c>
      <c r="U741" s="46" t="str">
        <f t="shared" si="142"/>
        <v>jAN</v>
      </c>
      <c r="V741" s="42">
        <v>134.5</v>
      </c>
      <c r="W741" s="47">
        <f t="shared" si="143"/>
        <v>39.5</v>
      </c>
      <c r="X741" s="48">
        <f t="shared" si="144"/>
        <v>0.29368029739776946</v>
      </c>
      <c r="Y741" s="47" t="str">
        <f t="shared" si="145"/>
        <v>GROWTH</v>
      </c>
      <c r="Z741" s="138">
        <v>0</v>
      </c>
      <c r="AA741" s="133"/>
      <c r="AB741" s="133" t="s">
        <v>1245</v>
      </c>
      <c r="AC741" s="27"/>
    </row>
    <row r="742" spans="1:29" s="139" customFormat="1" ht="13.8">
      <c r="A742" s="133" t="s">
        <v>1245</v>
      </c>
      <c r="B742" s="141" t="s">
        <v>56</v>
      </c>
      <c r="C742" s="135" t="s">
        <v>2038</v>
      </c>
      <c r="D742" s="135">
        <v>1000000808</v>
      </c>
      <c r="E742" s="136" t="s">
        <v>2039</v>
      </c>
      <c r="F742" s="137">
        <v>41411</v>
      </c>
      <c r="G742" s="40" t="str">
        <f t="shared" si="134"/>
        <v>Targeted Dealer</v>
      </c>
      <c r="H742" s="40"/>
      <c r="I742" s="41">
        <v>400</v>
      </c>
      <c r="J742" s="41">
        <f t="shared" si="135"/>
        <v>400</v>
      </c>
      <c r="K742" s="43">
        <v>335</v>
      </c>
      <c r="L742" s="43">
        <f t="shared" si="136"/>
        <v>65</v>
      </c>
      <c r="M742" s="43">
        <f t="shared" si="137"/>
        <v>83.75</v>
      </c>
      <c r="N742" s="42">
        <v>245</v>
      </c>
      <c r="O742" s="45" t="str">
        <f t="shared" si="138"/>
        <v>DEC</v>
      </c>
      <c r="P742" s="42">
        <v>245</v>
      </c>
      <c r="Q742" s="44">
        <f t="shared" si="139"/>
        <v>90</v>
      </c>
      <c r="R742" s="45">
        <f t="shared" si="140"/>
        <v>0.36734693877551017</v>
      </c>
      <c r="S742" s="44" t="str">
        <f t="shared" si="141"/>
        <v>GROWTH</v>
      </c>
      <c r="T742" s="43">
        <v>396</v>
      </c>
      <c r="U742" s="46" t="str">
        <f t="shared" si="142"/>
        <v>jAN</v>
      </c>
      <c r="V742" s="42">
        <v>396</v>
      </c>
      <c r="W742" s="47">
        <f t="shared" si="143"/>
        <v>-61</v>
      </c>
      <c r="X742" s="48">
        <f t="shared" si="144"/>
        <v>-0.15404040404040409</v>
      </c>
      <c r="Y742" s="47" t="str">
        <f t="shared" si="145"/>
        <v>DEGROWTH</v>
      </c>
      <c r="Z742" s="138">
        <v>0</v>
      </c>
      <c r="AA742" s="133"/>
      <c r="AB742" s="133" t="s">
        <v>1245</v>
      </c>
      <c r="AC742" s="27"/>
    </row>
    <row r="743" spans="1:29" s="139" customFormat="1" ht="13.8">
      <c r="A743" s="133" t="s">
        <v>1245</v>
      </c>
      <c r="B743" s="141" t="s">
        <v>56</v>
      </c>
      <c r="C743" s="135" t="s">
        <v>2040</v>
      </c>
      <c r="D743" s="135">
        <v>1000000798</v>
      </c>
      <c r="E743" s="136" t="s">
        <v>2041</v>
      </c>
      <c r="F743" s="137">
        <v>41416</v>
      </c>
      <c r="G743" s="40" t="str">
        <f t="shared" si="134"/>
        <v>Targeted Dealer</v>
      </c>
      <c r="H743" s="40"/>
      <c r="I743" s="41">
        <v>80</v>
      </c>
      <c r="J743" s="41">
        <f t="shared" si="135"/>
        <v>80</v>
      </c>
      <c r="K743" s="43">
        <v>55.5</v>
      </c>
      <c r="L743" s="43">
        <f t="shared" si="136"/>
        <v>24.5</v>
      </c>
      <c r="M743" s="43">
        <f t="shared" si="137"/>
        <v>69.375</v>
      </c>
      <c r="N743" s="42">
        <v>70</v>
      </c>
      <c r="O743" s="45" t="str">
        <f t="shared" si="138"/>
        <v>DEC</v>
      </c>
      <c r="P743" s="42">
        <v>70</v>
      </c>
      <c r="Q743" s="44">
        <f t="shared" si="139"/>
        <v>-14.5</v>
      </c>
      <c r="R743" s="45">
        <f t="shared" si="140"/>
        <v>-0.20714285714285718</v>
      </c>
      <c r="S743" s="44" t="str">
        <f t="shared" si="141"/>
        <v>DEGROWTH</v>
      </c>
      <c r="T743" s="43">
        <v>86</v>
      </c>
      <c r="U743" s="46" t="str">
        <f t="shared" si="142"/>
        <v>jAN</v>
      </c>
      <c r="V743" s="42">
        <v>86</v>
      </c>
      <c r="W743" s="47">
        <f t="shared" si="143"/>
        <v>-30.5</v>
      </c>
      <c r="X743" s="48">
        <f t="shared" si="144"/>
        <v>-0.35465116279069764</v>
      </c>
      <c r="Y743" s="47" t="str">
        <f t="shared" si="145"/>
        <v>DEGROWTH</v>
      </c>
      <c r="Z743" s="138">
        <v>0</v>
      </c>
      <c r="AA743" s="133"/>
      <c r="AB743" s="133" t="s">
        <v>1245</v>
      </c>
      <c r="AC743" s="27"/>
    </row>
    <row r="744" spans="1:29" s="139" customFormat="1" ht="13.8">
      <c r="A744" s="133" t="s">
        <v>1245</v>
      </c>
      <c r="B744" s="141" t="s">
        <v>56</v>
      </c>
      <c r="C744" s="135" t="s">
        <v>2042</v>
      </c>
      <c r="D744" s="135">
        <v>1000000797</v>
      </c>
      <c r="E744" s="136" t="s">
        <v>2043</v>
      </c>
      <c r="F744" s="137">
        <v>41422</v>
      </c>
      <c r="G744" s="40" t="str">
        <f t="shared" si="134"/>
        <v>Targeted Dealer</v>
      </c>
      <c r="H744" s="40"/>
      <c r="I744" s="41">
        <v>235</v>
      </c>
      <c r="J744" s="41">
        <f t="shared" si="135"/>
        <v>235</v>
      </c>
      <c r="K744" s="43">
        <v>247.5</v>
      </c>
      <c r="L744" s="43">
        <f t="shared" si="136"/>
        <v>-12.5</v>
      </c>
      <c r="M744" s="43">
        <f t="shared" si="137"/>
        <v>105.31914893617021</v>
      </c>
      <c r="N744" s="42">
        <v>261.5</v>
      </c>
      <c r="O744" s="45" t="str">
        <f t="shared" si="138"/>
        <v>DEC</v>
      </c>
      <c r="P744" s="42">
        <v>261.5</v>
      </c>
      <c r="Q744" s="44">
        <f t="shared" si="139"/>
        <v>-14</v>
      </c>
      <c r="R744" s="45">
        <f t="shared" si="140"/>
        <v>-5.3537284894837445E-2</v>
      </c>
      <c r="S744" s="44" t="str">
        <f t="shared" si="141"/>
        <v>DEGROWTH</v>
      </c>
      <c r="T744" s="43">
        <v>204.5</v>
      </c>
      <c r="U744" s="46" t="str">
        <f t="shared" si="142"/>
        <v>jAN</v>
      </c>
      <c r="V744" s="42">
        <v>204.5</v>
      </c>
      <c r="W744" s="47">
        <f t="shared" si="143"/>
        <v>43</v>
      </c>
      <c r="X744" s="48">
        <f t="shared" si="144"/>
        <v>0.21026894865525669</v>
      </c>
      <c r="Y744" s="47" t="str">
        <f t="shared" si="145"/>
        <v>GROWTH</v>
      </c>
      <c r="Z744" s="138">
        <v>0</v>
      </c>
      <c r="AA744" s="133"/>
      <c r="AB744" s="133" t="s">
        <v>1245</v>
      </c>
      <c r="AC744" s="27"/>
    </row>
    <row r="745" spans="1:29" s="139" customFormat="1" ht="13.8">
      <c r="A745" s="133" t="s">
        <v>1245</v>
      </c>
      <c r="B745" s="141" t="s">
        <v>56</v>
      </c>
      <c r="C745" s="135" t="s">
        <v>2044</v>
      </c>
      <c r="D745" s="135">
        <v>1000000803</v>
      </c>
      <c r="E745" s="136" t="s">
        <v>2045</v>
      </c>
      <c r="F745" s="137">
        <v>41523</v>
      </c>
      <c r="G745" s="40" t="str">
        <f t="shared" si="134"/>
        <v>Targeted Dealer</v>
      </c>
      <c r="H745" s="40"/>
      <c r="I745" s="41">
        <v>90</v>
      </c>
      <c r="J745" s="41">
        <f t="shared" si="135"/>
        <v>90</v>
      </c>
      <c r="K745" s="43">
        <v>74</v>
      </c>
      <c r="L745" s="43">
        <f t="shared" si="136"/>
        <v>16</v>
      </c>
      <c r="M745" s="43">
        <f t="shared" si="137"/>
        <v>82.222222222222214</v>
      </c>
      <c r="N745" s="42">
        <v>63.5</v>
      </c>
      <c r="O745" s="45" t="str">
        <f t="shared" si="138"/>
        <v>DEC</v>
      </c>
      <c r="P745" s="42">
        <v>63.5</v>
      </c>
      <c r="Q745" s="44">
        <f t="shared" si="139"/>
        <v>10.5</v>
      </c>
      <c r="R745" s="45">
        <f t="shared" si="140"/>
        <v>0.16535433070866135</v>
      </c>
      <c r="S745" s="44" t="str">
        <f t="shared" si="141"/>
        <v>GROWTH</v>
      </c>
      <c r="T745" s="43">
        <v>92</v>
      </c>
      <c r="U745" s="46" t="str">
        <f t="shared" si="142"/>
        <v>jAN</v>
      </c>
      <c r="V745" s="42">
        <v>92</v>
      </c>
      <c r="W745" s="47">
        <f t="shared" si="143"/>
        <v>-18</v>
      </c>
      <c r="X745" s="48">
        <f t="shared" si="144"/>
        <v>-0.19565217391304346</v>
      </c>
      <c r="Y745" s="47" t="str">
        <f t="shared" si="145"/>
        <v>DEGROWTH</v>
      </c>
      <c r="Z745" s="138">
        <v>0</v>
      </c>
      <c r="AA745" s="133"/>
      <c r="AB745" s="133" t="s">
        <v>1245</v>
      </c>
      <c r="AC745" s="27"/>
    </row>
    <row r="746" spans="1:29" s="139" customFormat="1" ht="13.8">
      <c r="A746" s="133" t="s">
        <v>1245</v>
      </c>
      <c r="B746" s="141" t="s">
        <v>56</v>
      </c>
      <c r="C746" s="135" t="s">
        <v>2046</v>
      </c>
      <c r="D746" s="135">
        <v>1000000802</v>
      </c>
      <c r="E746" s="136" t="s">
        <v>2047</v>
      </c>
      <c r="F746" s="137">
        <v>41823</v>
      </c>
      <c r="G746" s="40" t="str">
        <f t="shared" si="134"/>
        <v>Targeted Dealer</v>
      </c>
      <c r="H746" s="40"/>
      <c r="I746" s="41">
        <v>50</v>
      </c>
      <c r="J746" s="41">
        <f t="shared" si="135"/>
        <v>50</v>
      </c>
      <c r="K746" s="43">
        <v>25</v>
      </c>
      <c r="L746" s="43">
        <f t="shared" si="136"/>
        <v>25</v>
      </c>
      <c r="M746" s="43">
        <f t="shared" si="137"/>
        <v>50</v>
      </c>
      <c r="N746" s="42">
        <v>28</v>
      </c>
      <c r="O746" s="45" t="str">
        <f t="shared" si="138"/>
        <v>DEC</v>
      </c>
      <c r="P746" s="42">
        <v>28</v>
      </c>
      <c r="Q746" s="44">
        <f t="shared" si="139"/>
        <v>-3</v>
      </c>
      <c r="R746" s="45">
        <f t="shared" si="140"/>
        <v>-0.1071428571428571</v>
      </c>
      <c r="S746" s="44" t="str">
        <f t="shared" si="141"/>
        <v>DEGROWTH</v>
      </c>
      <c r="T746" s="43">
        <v>55.5</v>
      </c>
      <c r="U746" s="46" t="str">
        <f t="shared" si="142"/>
        <v>jAN</v>
      </c>
      <c r="V746" s="42">
        <v>55.5</v>
      </c>
      <c r="W746" s="47">
        <f t="shared" si="143"/>
        <v>-30.5</v>
      </c>
      <c r="X746" s="48">
        <f t="shared" si="144"/>
        <v>-0.54954954954954949</v>
      </c>
      <c r="Y746" s="47" t="str">
        <f t="shared" si="145"/>
        <v>DEGROWTH</v>
      </c>
      <c r="Z746" s="138">
        <v>1</v>
      </c>
      <c r="AA746" s="133"/>
      <c r="AB746" s="133" t="s">
        <v>1245</v>
      </c>
      <c r="AC746" s="27"/>
    </row>
    <row r="747" spans="1:29" s="139" customFormat="1" ht="13.8">
      <c r="A747" s="133" t="s">
        <v>1245</v>
      </c>
      <c r="B747" s="141" t="s">
        <v>56</v>
      </c>
      <c r="C747" s="135" t="s">
        <v>2050</v>
      </c>
      <c r="D747" s="135">
        <v>1000000801</v>
      </c>
      <c r="E747" s="136" t="s">
        <v>2051</v>
      </c>
      <c r="F747" s="137">
        <v>42563</v>
      </c>
      <c r="G747" s="40" t="str">
        <f t="shared" si="134"/>
        <v>Targeted Dealer</v>
      </c>
      <c r="H747" s="40"/>
      <c r="I747" s="41">
        <v>130</v>
      </c>
      <c r="J747" s="41">
        <f t="shared" si="135"/>
        <v>130</v>
      </c>
      <c r="K747" s="43">
        <v>120.5</v>
      </c>
      <c r="L747" s="43">
        <f t="shared" si="136"/>
        <v>9.5</v>
      </c>
      <c r="M747" s="43">
        <f t="shared" si="137"/>
        <v>92.692307692307693</v>
      </c>
      <c r="N747" s="42">
        <v>115.5</v>
      </c>
      <c r="O747" s="45" t="str">
        <f t="shared" si="138"/>
        <v>DEC</v>
      </c>
      <c r="P747" s="42">
        <v>115.5</v>
      </c>
      <c r="Q747" s="44">
        <f t="shared" si="139"/>
        <v>5</v>
      </c>
      <c r="R747" s="45">
        <f t="shared" si="140"/>
        <v>4.3290043290043378E-2</v>
      </c>
      <c r="S747" s="44" t="str">
        <f t="shared" si="141"/>
        <v>GROWTH</v>
      </c>
      <c r="T747" s="43">
        <v>151</v>
      </c>
      <c r="U747" s="46" t="str">
        <f t="shared" si="142"/>
        <v>jAN</v>
      </c>
      <c r="V747" s="42">
        <v>151</v>
      </c>
      <c r="W747" s="47">
        <f t="shared" si="143"/>
        <v>-30.5</v>
      </c>
      <c r="X747" s="48">
        <f t="shared" si="144"/>
        <v>-0.20198675496688745</v>
      </c>
      <c r="Y747" s="47" t="str">
        <f t="shared" si="145"/>
        <v>DEGROWTH</v>
      </c>
      <c r="Z747" s="138">
        <v>0</v>
      </c>
      <c r="AA747" s="133"/>
      <c r="AB747" s="133" t="s">
        <v>1245</v>
      </c>
      <c r="AC747" s="27"/>
    </row>
    <row r="748" spans="1:29" s="139" customFormat="1" ht="13.8">
      <c r="A748" s="133" t="s">
        <v>1245</v>
      </c>
      <c r="B748" s="141" t="s">
        <v>56</v>
      </c>
      <c r="C748" s="135" t="s">
        <v>2052</v>
      </c>
      <c r="D748" s="135">
        <v>1000000809</v>
      </c>
      <c r="E748" s="136" t="s">
        <v>2053</v>
      </c>
      <c r="F748" s="137">
        <v>42878</v>
      </c>
      <c r="G748" s="40" t="str">
        <f t="shared" si="134"/>
        <v>Targeted Dealer</v>
      </c>
      <c r="H748" s="40"/>
      <c r="I748" s="41">
        <v>250</v>
      </c>
      <c r="J748" s="41">
        <f t="shared" si="135"/>
        <v>250</v>
      </c>
      <c r="K748" s="43">
        <v>287</v>
      </c>
      <c r="L748" s="43">
        <f t="shared" si="136"/>
        <v>-37</v>
      </c>
      <c r="M748" s="43">
        <f t="shared" si="137"/>
        <v>114.8</v>
      </c>
      <c r="N748" s="42">
        <v>321.5</v>
      </c>
      <c r="O748" s="45" t="str">
        <f t="shared" si="138"/>
        <v>DEC</v>
      </c>
      <c r="P748" s="42">
        <v>321.5</v>
      </c>
      <c r="Q748" s="44">
        <f t="shared" si="139"/>
        <v>-34.5</v>
      </c>
      <c r="R748" s="45">
        <f t="shared" si="140"/>
        <v>-0.10730948678071539</v>
      </c>
      <c r="S748" s="44" t="str">
        <f t="shared" si="141"/>
        <v>DEGROWTH</v>
      </c>
      <c r="T748" s="43">
        <v>223.5</v>
      </c>
      <c r="U748" s="46" t="str">
        <f t="shared" si="142"/>
        <v>jAN</v>
      </c>
      <c r="V748" s="42">
        <v>223.5</v>
      </c>
      <c r="W748" s="47">
        <f t="shared" si="143"/>
        <v>63.5</v>
      </c>
      <c r="X748" s="48">
        <f t="shared" si="144"/>
        <v>0.28411633109619694</v>
      </c>
      <c r="Y748" s="47" t="str">
        <f t="shared" si="145"/>
        <v>GROWTH</v>
      </c>
      <c r="Z748" s="138">
        <v>0</v>
      </c>
      <c r="AA748" s="133"/>
      <c r="AB748" s="133" t="s">
        <v>1245</v>
      </c>
      <c r="AC748" s="27"/>
    </row>
    <row r="749" spans="1:29" s="139" customFormat="1" ht="13.8">
      <c r="A749" s="133" t="s">
        <v>1245</v>
      </c>
      <c r="B749" s="141" t="s">
        <v>56</v>
      </c>
      <c r="C749" s="135" t="s">
        <v>2054</v>
      </c>
      <c r="D749" s="135">
        <v>1000000807</v>
      </c>
      <c r="E749" s="136" t="s">
        <v>2055</v>
      </c>
      <c r="F749" s="137">
        <v>43414</v>
      </c>
      <c r="G749" s="40" t="str">
        <f t="shared" si="134"/>
        <v>Targeted Dealer</v>
      </c>
      <c r="H749" s="40"/>
      <c r="I749" s="41">
        <v>80</v>
      </c>
      <c r="J749" s="41">
        <f t="shared" si="135"/>
        <v>80</v>
      </c>
      <c r="K749" s="43">
        <v>99.5</v>
      </c>
      <c r="L749" s="43">
        <f t="shared" si="136"/>
        <v>-19.5</v>
      </c>
      <c r="M749" s="43">
        <f t="shared" si="137"/>
        <v>124.375</v>
      </c>
      <c r="N749" s="42">
        <v>165.5</v>
      </c>
      <c r="O749" s="45" t="str">
        <f t="shared" si="138"/>
        <v>DEC</v>
      </c>
      <c r="P749" s="42">
        <v>165.5</v>
      </c>
      <c r="Q749" s="44">
        <f t="shared" si="139"/>
        <v>-66</v>
      </c>
      <c r="R749" s="45">
        <f t="shared" si="140"/>
        <v>-0.3987915407854985</v>
      </c>
      <c r="S749" s="44" t="str">
        <f t="shared" si="141"/>
        <v>DEGROWTH</v>
      </c>
      <c r="T749" s="43">
        <v>75.5</v>
      </c>
      <c r="U749" s="46" t="str">
        <f t="shared" si="142"/>
        <v>jAN</v>
      </c>
      <c r="V749" s="42">
        <v>75.5</v>
      </c>
      <c r="W749" s="47">
        <f t="shared" si="143"/>
        <v>24</v>
      </c>
      <c r="X749" s="48">
        <f t="shared" si="144"/>
        <v>0.31788079470198682</v>
      </c>
      <c r="Y749" s="47" t="str">
        <f t="shared" si="145"/>
        <v>GROWTH</v>
      </c>
      <c r="Z749" s="138">
        <v>0</v>
      </c>
      <c r="AA749" s="133"/>
      <c r="AB749" s="133" t="s">
        <v>1245</v>
      </c>
      <c r="AC749" s="27"/>
    </row>
    <row r="750" spans="1:29" s="139" customFormat="1" ht="13.8">
      <c r="A750" s="133" t="s">
        <v>1245</v>
      </c>
      <c r="B750" s="141" t="s">
        <v>56</v>
      </c>
      <c r="C750" s="135" t="s">
        <v>2056</v>
      </c>
      <c r="D750" s="135">
        <v>1000000799</v>
      </c>
      <c r="E750" s="136" t="s">
        <v>2057</v>
      </c>
      <c r="F750" s="137">
        <v>43419</v>
      </c>
      <c r="G750" s="40" t="str">
        <f t="shared" si="134"/>
        <v>Targeted Dealer</v>
      </c>
      <c r="H750" s="40"/>
      <c r="I750" s="41">
        <v>30</v>
      </c>
      <c r="J750" s="41">
        <f t="shared" si="135"/>
        <v>30</v>
      </c>
      <c r="K750" s="43">
        <v>25</v>
      </c>
      <c r="L750" s="43">
        <f t="shared" si="136"/>
        <v>5</v>
      </c>
      <c r="M750" s="43">
        <f t="shared" si="137"/>
        <v>83.333333333333343</v>
      </c>
      <c r="N750" s="42">
        <v>30</v>
      </c>
      <c r="O750" s="45" t="str">
        <f t="shared" si="138"/>
        <v>DEC</v>
      </c>
      <c r="P750" s="42">
        <v>30</v>
      </c>
      <c r="Q750" s="44">
        <f t="shared" si="139"/>
        <v>-5</v>
      </c>
      <c r="R750" s="45">
        <f t="shared" si="140"/>
        <v>-0.16666666666666663</v>
      </c>
      <c r="S750" s="44" t="str">
        <f t="shared" si="141"/>
        <v>DEGROWTH</v>
      </c>
      <c r="T750" s="43">
        <v>25.5</v>
      </c>
      <c r="U750" s="46" t="str">
        <f t="shared" si="142"/>
        <v>jAN</v>
      </c>
      <c r="V750" s="42">
        <v>25.5</v>
      </c>
      <c r="W750" s="47">
        <f t="shared" si="143"/>
        <v>-0.5</v>
      </c>
      <c r="X750" s="48">
        <f t="shared" si="144"/>
        <v>-1.9607843137254943E-2</v>
      </c>
      <c r="Y750" s="47" t="str">
        <f t="shared" si="145"/>
        <v>DEGROWTH</v>
      </c>
      <c r="Z750" s="138">
        <v>0</v>
      </c>
      <c r="AA750" s="133"/>
      <c r="AB750" s="133" t="s">
        <v>1245</v>
      </c>
      <c r="AC750" s="27"/>
    </row>
    <row r="751" spans="1:29" s="139" customFormat="1" ht="13.8">
      <c r="A751" s="133" t="s">
        <v>1245</v>
      </c>
      <c r="B751" s="141" t="s">
        <v>56</v>
      </c>
      <c r="C751" s="135" t="s">
        <v>2058</v>
      </c>
      <c r="D751" s="135">
        <v>1000000792</v>
      </c>
      <c r="E751" s="136" t="s">
        <v>2059</v>
      </c>
      <c r="F751" s="137">
        <v>43430</v>
      </c>
      <c r="G751" s="40" t="str">
        <f t="shared" si="134"/>
        <v>Targeted Dealer</v>
      </c>
      <c r="H751" s="40"/>
      <c r="I751" s="41">
        <v>25</v>
      </c>
      <c r="J751" s="41">
        <f t="shared" si="135"/>
        <v>25</v>
      </c>
      <c r="K751" s="43">
        <v>10</v>
      </c>
      <c r="L751" s="43">
        <f t="shared" si="136"/>
        <v>15</v>
      </c>
      <c r="M751" s="43">
        <f t="shared" si="137"/>
        <v>40</v>
      </c>
      <c r="N751" s="42">
        <v>20</v>
      </c>
      <c r="O751" s="45" t="str">
        <f t="shared" si="138"/>
        <v>DEC</v>
      </c>
      <c r="P751" s="42">
        <v>20</v>
      </c>
      <c r="Q751" s="44">
        <f t="shared" si="139"/>
        <v>-10</v>
      </c>
      <c r="R751" s="45">
        <f t="shared" si="140"/>
        <v>-0.5</v>
      </c>
      <c r="S751" s="44" t="str">
        <f t="shared" si="141"/>
        <v>DEGROWTH</v>
      </c>
      <c r="T751" s="43">
        <v>20</v>
      </c>
      <c r="U751" s="46" t="str">
        <f t="shared" si="142"/>
        <v>jAN</v>
      </c>
      <c r="V751" s="42">
        <v>20</v>
      </c>
      <c r="W751" s="47">
        <f t="shared" si="143"/>
        <v>-10</v>
      </c>
      <c r="X751" s="48">
        <f t="shared" si="144"/>
        <v>-0.5</v>
      </c>
      <c r="Y751" s="47" t="str">
        <f t="shared" si="145"/>
        <v>DEGROWTH</v>
      </c>
      <c r="Z751" s="138">
        <v>1</v>
      </c>
      <c r="AA751" s="133"/>
      <c r="AB751" s="133" t="s">
        <v>1245</v>
      </c>
      <c r="AC751" s="27"/>
    </row>
    <row r="752" spans="1:29" s="139" customFormat="1" ht="13.8">
      <c r="A752" s="133" t="s">
        <v>1245</v>
      </c>
      <c r="B752" s="141" t="s">
        <v>56</v>
      </c>
      <c r="C752" s="135" t="s">
        <v>2060</v>
      </c>
      <c r="D752" s="135">
        <v>1000000800</v>
      </c>
      <c r="E752" s="136" t="s">
        <v>2061</v>
      </c>
      <c r="F752" s="137">
        <v>43470</v>
      </c>
      <c r="G752" s="40" t="str">
        <f t="shared" si="134"/>
        <v>Targeted Dealer</v>
      </c>
      <c r="H752" s="40"/>
      <c r="I752" s="41">
        <v>70</v>
      </c>
      <c r="J752" s="41">
        <f t="shared" si="135"/>
        <v>70</v>
      </c>
      <c r="K752" s="43">
        <v>64.25</v>
      </c>
      <c r="L752" s="43">
        <f t="shared" si="136"/>
        <v>5.75</v>
      </c>
      <c r="M752" s="43">
        <f t="shared" si="137"/>
        <v>91.785714285714292</v>
      </c>
      <c r="N752" s="42">
        <v>79.5</v>
      </c>
      <c r="O752" s="45" t="str">
        <f t="shared" si="138"/>
        <v>DEC</v>
      </c>
      <c r="P752" s="42">
        <v>79.5</v>
      </c>
      <c r="Q752" s="44">
        <f t="shared" si="139"/>
        <v>-15.25</v>
      </c>
      <c r="R752" s="45">
        <f t="shared" si="140"/>
        <v>-0.19182389937106914</v>
      </c>
      <c r="S752" s="44" t="str">
        <f t="shared" si="141"/>
        <v>DEGROWTH</v>
      </c>
      <c r="T752" s="43">
        <v>70</v>
      </c>
      <c r="U752" s="46" t="str">
        <f t="shared" si="142"/>
        <v>jAN</v>
      </c>
      <c r="V752" s="42">
        <v>70</v>
      </c>
      <c r="W752" s="47">
        <f t="shared" si="143"/>
        <v>-5.75</v>
      </c>
      <c r="X752" s="48">
        <f t="shared" si="144"/>
        <v>-8.2142857142857184E-2</v>
      </c>
      <c r="Y752" s="47" t="str">
        <f t="shared" si="145"/>
        <v>DEGROWTH</v>
      </c>
      <c r="Z752" s="138">
        <v>0</v>
      </c>
      <c r="AA752" s="133"/>
      <c r="AB752" s="133" t="s">
        <v>1245</v>
      </c>
      <c r="AC752" s="27"/>
    </row>
    <row r="753" spans="1:29" s="139" customFormat="1" ht="13.8">
      <c r="A753" s="133" t="s">
        <v>1245</v>
      </c>
      <c r="B753" s="141" t="s">
        <v>56</v>
      </c>
      <c r="C753" s="135" t="s">
        <v>2062</v>
      </c>
      <c r="D753" s="135">
        <v>1000001102</v>
      </c>
      <c r="E753" s="136" t="s">
        <v>2063</v>
      </c>
      <c r="F753" s="137">
        <v>43568</v>
      </c>
      <c r="G753" s="40" t="str">
        <f t="shared" si="134"/>
        <v>Targeted Dealer</v>
      </c>
      <c r="H753" s="40"/>
      <c r="I753" s="41">
        <v>200</v>
      </c>
      <c r="J753" s="41">
        <f t="shared" si="135"/>
        <v>200</v>
      </c>
      <c r="K753" s="43">
        <v>164.5</v>
      </c>
      <c r="L753" s="43">
        <f t="shared" si="136"/>
        <v>35.5</v>
      </c>
      <c r="M753" s="43">
        <f t="shared" si="137"/>
        <v>82.25</v>
      </c>
      <c r="N753" s="42">
        <v>209</v>
      </c>
      <c r="O753" s="45" t="str">
        <f t="shared" si="138"/>
        <v>DEC</v>
      </c>
      <c r="P753" s="42">
        <v>209</v>
      </c>
      <c r="Q753" s="44">
        <f t="shared" si="139"/>
        <v>-44.5</v>
      </c>
      <c r="R753" s="45">
        <f t="shared" si="140"/>
        <v>-0.21291866028708128</v>
      </c>
      <c r="S753" s="44" t="str">
        <f t="shared" si="141"/>
        <v>DEGROWTH</v>
      </c>
      <c r="T753" s="43">
        <v>176.5</v>
      </c>
      <c r="U753" s="46" t="str">
        <f t="shared" si="142"/>
        <v>jAN</v>
      </c>
      <c r="V753" s="42">
        <v>176.5</v>
      </c>
      <c r="W753" s="47">
        <f t="shared" si="143"/>
        <v>-12</v>
      </c>
      <c r="X753" s="48">
        <f t="shared" si="144"/>
        <v>-6.7988668555240772E-2</v>
      </c>
      <c r="Y753" s="47" t="str">
        <f t="shared" si="145"/>
        <v>DEGROWTH</v>
      </c>
      <c r="Z753" s="138">
        <v>0</v>
      </c>
      <c r="AA753" s="133"/>
      <c r="AB753" s="133" t="s">
        <v>1245</v>
      </c>
      <c r="AC753" s="27"/>
    </row>
    <row r="754" spans="1:29" s="139" customFormat="1" ht="13.8">
      <c r="A754" s="133" t="s">
        <v>1245</v>
      </c>
      <c r="B754" s="141" t="s">
        <v>56</v>
      </c>
      <c r="C754" s="135" t="s">
        <v>2064</v>
      </c>
      <c r="D754" s="135">
        <v>1000001099</v>
      </c>
      <c r="E754" s="136" t="s">
        <v>2065</v>
      </c>
      <c r="F754" s="137">
        <v>43790</v>
      </c>
      <c r="G754" s="40" t="str">
        <f t="shared" si="134"/>
        <v>Targeted Dealer</v>
      </c>
      <c r="H754" s="40"/>
      <c r="I754" s="41">
        <v>150</v>
      </c>
      <c r="J754" s="41">
        <f t="shared" si="135"/>
        <v>150</v>
      </c>
      <c r="K754" s="43">
        <v>120</v>
      </c>
      <c r="L754" s="43">
        <f t="shared" si="136"/>
        <v>30</v>
      </c>
      <c r="M754" s="43">
        <f t="shared" si="137"/>
        <v>80</v>
      </c>
      <c r="N754" s="42">
        <v>136.5</v>
      </c>
      <c r="O754" s="45" t="str">
        <f t="shared" si="138"/>
        <v>DEC</v>
      </c>
      <c r="P754" s="42">
        <v>136.5</v>
      </c>
      <c r="Q754" s="44">
        <f t="shared" si="139"/>
        <v>-16.5</v>
      </c>
      <c r="R754" s="45">
        <f t="shared" si="140"/>
        <v>-0.12087912087912089</v>
      </c>
      <c r="S754" s="44" t="str">
        <f t="shared" si="141"/>
        <v>DEGROWTH</v>
      </c>
      <c r="T754" s="43">
        <v>153.5</v>
      </c>
      <c r="U754" s="46" t="str">
        <f t="shared" si="142"/>
        <v>jAN</v>
      </c>
      <c r="V754" s="42">
        <v>153.5</v>
      </c>
      <c r="W754" s="47">
        <f t="shared" si="143"/>
        <v>-33.5</v>
      </c>
      <c r="X754" s="48">
        <f t="shared" si="144"/>
        <v>-0.21824104234527686</v>
      </c>
      <c r="Y754" s="47" t="str">
        <f t="shared" si="145"/>
        <v>DEGROWTH</v>
      </c>
      <c r="Z754" s="138">
        <v>0</v>
      </c>
      <c r="AA754" s="133"/>
      <c r="AB754" s="133" t="s">
        <v>1245</v>
      </c>
      <c r="AC754" s="27"/>
    </row>
    <row r="755" spans="1:29" s="139" customFormat="1" ht="13.8">
      <c r="A755" s="133" t="s">
        <v>1245</v>
      </c>
      <c r="B755" s="141" t="s">
        <v>56</v>
      </c>
      <c r="C755" s="135" t="s">
        <v>2066</v>
      </c>
      <c r="D755" s="135">
        <v>1000001103</v>
      </c>
      <c r="E755" s="136" t="s">
        <v>2067</v>
      </c>
      <c r="F755" s="137">
        <v>43883</v>
      </c>
      <c r="G755" s="40" t="str">
        <f t="shared" si="134"/>
        <v>Targeted Dealer</v>
      </c>
      <c r="H755" s="40"/>
      <c r="I755" s="41">
        <v>125</v>
      </c>
      <c r="J755" s="41">
        <f t="shared" si="135"/>
        <v>125</v>
      </c>
      <c r="K755" s="43">
        <v>94</v>
      </c>
      <c r="L755" s="43">
        <f t="shared" si="136"/>
        <v>31</v>
      </c>
      <c r="M755" s="43">
        <f t="shared" si="137"/>
        <v>75.2</v>
      </c>
      <c r="N755" s="42">
        <v>105</v>
      </c>
      <c r="O755" s="45" t="str">
        <f t="shared" si="138"/>
        <v>DEC</v>
      </c>
      <c r="P755" s="42">
        <v>105</v>
      </c>
      <c r="Q755" s="44">
        <f t="shared" si="139"/>
        <v>-11</v>
      </c>
      <c r="R755" s="45">
        <f t="shared" si="140"/>
        <v>-0.10476190476190472</v>
      </c>
      <c r="S755" s="44" t="str">
        <f t="shared" si="141"/>
        <v>DEGROWTH</v>
      </c>
      <c r="T755" s="43">
        <v>111.4</v>
      </c>
      <c r="U755" s="46" t="str">
        <f t="shared" si="142"/>
        <v>jAN</v>
      </c>
      <c r="V755" s="42">
        <v>111.4</v>
      </c>
      <c r="W755" s="47">
        <f t="shared" si="143"/>
        <v>-17.400000000000006</v>
      </c>
      <c r="X755" s="48">
        <f t="shared" si="144"/>
        <v>-0.15619389587073618</v>
      </c>
      <c r="Y755" s="47" t="str">
        <f t="shared" si="145"/>
        <v>DEGROWTH</v>
      </c>
      <c r="Z755" s="138">
        <v>0</v>
      </c>
      <c r="AA755" s="133"/>
      <c r="AB755" s="133" t="s">
        <v>1245</v>
      </c>
      <c r="AC755" s="27"/>
    </row>
    <row r="756" spans="1:29" s="139" customFormat="1" ht="13.8">
      <c r="A756" s="133" t="s">
        <v>1245</v>
      </c>
      <c r="B756" s="141" t="s">
        <v>56</v>
      </c>
      <c r="C756" s="135" t="s">
        <v>2068</v>
      </c>
      <c r="D756" s="135">
        <v>1000001109</v>
      </c>
      <c r="E756" s="136" t="s">
        <v>2069</v>
      </c>
      <c r="F756" s="137">
        <v>43982</v>
      </c>
      <c r="G756" s="40" t="str">
        <f t="shared" si="134"/>
        <v>Targeted Dealer</v>
      </c>
      <c r="H756" s="40"/>
      <c r="I756" s="41">
        <v>95</v>
      </c>
      <c r="J756" s="41">
        <f t="shared" si="135"/>
        <v>95</v>
      </c>
      <c r="K756" s="43">
        <v>100.5</v>
      </c>
      <c r="L756" s="43">
        <f t="shared" si="136"/>
        <v>-5.5</v>
      </c>
      <c r="M756" s="43">
        <f t="shared" si="137"/>
        <v>105.78947368421053</v>
      </c>
      <c r="N756" s="42">
        <v>81</v>
      </c>
      <c r="O756" s="45" t="str">
        <f t="shared" si="138"/>
        <v>DEC</v>
      </c>
      <c r="P756" s="42">
        <v>81</v>
      </c>
      <c r="Q756" s="44">
        <f t="shared" si="139"/>
        <v>19.5</v>
      </c>
      <c r="R756" s="45">
        <f t="shared" si="140"/>
        <v>0.2407407407407407</v>
      </c>
      <c r="S756" s="44" t="str">
        <f t="shared" si="141"/>
        <v>GROWTH</v>
      </c>
      <c r="T756" s="43">
        <v>100.5</v>
      </c>
      <c r="U756" s="46" t="str">
        <f t="shared" si="142"/>
        <v>jAN</v>
      </c>
      <c r="V756" s="42">
        <v>100.5</v>
      </c>
      <c r="W756" s="47">
        <f t="shared" si="143"/>
        <v>0</v>
      </c>
      <c r="X756" s="48">
        <f t="shared" si="144"/>
        <v>0</v>
      </c>
      <c r="Y756" s="47" t="str">
        <f t="shared" si="145"/>
        <v>GROWTH</v>
      </c>
      <c r="Z756" s="138">
        <v>0</v>
      </c>
      <c r="AA756" s="133"/>
      <c r="AB756" s="133" t="s">
        <v>1245</v>
      </c>
      <c r="AC756" s="27"/>
    </row>
    <row r="757" spans="1:29" s="139" customFormat="1" ht="13.8">
      <c r="A757" s="133" t="s">
        <v>1245</v>
      </c>
      <c r="B757" s="141" t="s">
        <v>56</v>
      </c>
      <c r="C757" s="135" t="s">
        <v>2070</v>
      </c>
      <c r="D757" s="135">
        <v>1000001105</v>
      </c>
      <c r="E757" s="136" t="s">
        <v>2071</v>
      </c>
      <c r="F757" s="137">
        <v>43984</v>
      </c>
      <c r="G757" s="40" t="str">
        <f t="shared" si="134"/>
        <v>Targeted Dealer</v>
      </c>
      <c r="H757" s="40"/>
      <c r="I757" s="41">
        <v>70</v>
      </c>
      <c r="J757" s="41">
        <f t="shared" si="135"/>
        <v>70</v>
      </c>
      <c r="K757" s="43">
        <v>70</v>
      </c>
      <c r="L757" s="43">
        <f t="shared" si="136"/>
        <v>0</v>
      </c>
      <c r="M757" s="43">
        <f t="shared" si="137"/>
        <v>100</v>
      </c>
      <c r="N757" s="42">
        <v>85</v>
      </c>
      <c r="O757" s="45" t="str">
        <f t="shared" si="138"/>
        <v>DEC</v>
      </c>
      <c r="P757" s="42">
        <v>85</v>
      </c>
      <c r="Q757" s="44">
        <f t="shared" si="139"/>
        <v>-15</v>
      </c>
      <c r="R757" s="45">
        <f t="shared" si="140"/>
        <v>-0.17647058823529416</v>
      </c>
      <c r="S757" s="44" t="str">
        <f t="shared" si="141"/>
        <v>DEGROWTH</v>
      </c>
      <c r="T757" s="43">
        <v>49.75</v>
      </c>
      <c r="U757" s="46" t="str">
        <f t="shared" si="142"/>
        <v>jAN</v>
      </c>
      <c r="V757" s="42">
        <v>49.75</v>
      </c>
      <c r="W757" s="47">
        <f t="shared" si="143"/>
        <v>20.25</v>
      </c>
      <c r="X757" s="48">
        <f t="shared" si="144"/>
        <v>0.40703517587939708</v>
      </c>
      <c r="Y757" s="47" t="str">
        <f t="shared" si="145"/>
        <v>GROWTH</v>
      </c>
      <c r="Z757" s="138">
        <v>1</v>
      </c>
      <c r="AA757" s="133"/>
      <c r="AB757" s="133" t="s">
        <v>1245</v>
      </c>
      <c r="AC757" s="27"/>
    </row>
    <row r="758" spans="1:29" s="139" customFormat="1" ht="13.8">
      <c r="A758" s="133" t="s">
        <v>1245</v>
      </c>
      <c r="B758" s="141" t="s">
        <v>56</v>
      </c>
      <c r="C758" s="135" t="s">
        <v>2072</v>
      </c>
      <c r="D758" s="135">
        <v>1000001107</v>
      </c>
      <c r="E758" s="136" t="s">
        <v>2073</v>
      </c>
      <c r="F758" s="137">
        <v>44002</v>
      </c>
      <c r="G758" s="40" t="str">
        <f t="shared" si="134"/>
        <v>Targeted Dealer</v>
      </c>
      <c r="H758" s="40"/>
      <c r="I758" s="41">
        <v>1450</v>
      </c>
      <c r="J758" s="41">
        <f t="shared" si="135"/>
        <v>1450</v>
      </c>
      <c r="K758" s="43">
        <v>1295.5999999999999</v>
      </c>
      <c r="L758" s="43">
        <f t="shared" si="136"/>
        <v>154.40000000000009</v>
      </c>
      <c r="M758" s="43">
        <f t="shared" si="137"/>
        <v>89.351724137931029</v>
      </c>
      <c r="N758" s="42">
        <v>1373.55</v>
      </c>
      <c r="O758" s="45" t="str">
        <f t="shared" si="138"/>
        <v>DEC</v>
      </c>
      <c r="P758" s="42">
        <v>1373.55</v>
      </c>
      <c r="Q758" s="44">
        <f t="shared" si="139"/>
        <v>-77.950000000000045</v>
      </c>
      <c r="R758" s="45">
        <f t="shared" si="140"/>
        <v>-5.6750755341997028E-2</v>
      </c>
      <c r="S758" s="44" t="str">
        <f t="shared" si="141"/>
        <v>DEGROWTH</v>
      </c>
      <c r="T758" s="43">
        <v>1293</v>
      </c>
      <c r="U758" s="46" t="str">
        <f t="shared" si="142"/>
        <v>jAN</v>
      </c>
      <c r="V758" s="42">
        <v>1293</v>
      </c>
      <c r="W758" s="47">
        <f t="shared" si="143"/>
        <v>2.5999999999999091</v>
      </c>
      <c r="X758" s="48">
        <f t="shared" si="144"/>
        <v>2.010827532869186E-3</v>
      </c>
      <c r="Y758" s="47" t="str">
        <f t="shared" si="145"/>
        <v>GROWTH</v>
      </c>
      <c r="Z758" s="138">
        <v>0</v>
      </c>
      <c r="AA758" s="133"/>
      <c r="AB758" s="133" t="s">
        <v>1245</v>
      </c>
      <c r="AC758" s="27"/>
    </row>
    <row r="759" spans="1:29" s="139" customFormat="1" ht="13.8">
      <c r="A759" s="133" t="s">
        <v>1245</v>
      </c>
      <c r="B759" s="141" t="s">
        <v>56</v>
      </c>
      <c r="C759" s="135" t="s">
        <v>2076</v>
      </c>
      <c r="D759" s="135">
        <v>1000001108</v>
      </c>
      <c r="E759" s="136" t="s">
        <v>2077</v>
      </c>
      <c r="F759" s="137">
        <v>44147</v>
      </c>
      <c r="G759" s="40" t="str">
        <f t="shared" si="134"/>
        <v>Targeted Dealer</v>
      </c>
      <c r="H759" s="40"/>
      <c r="I759" s="41">
        <v>40</v>
      </c>
      <c r="J759" s="41">
        <f t="shared" si="135"/>
        <v>40</v>
      </c>
      <c r="K759" s="43">
        <v>35</v>
      </c>
      <c r="L759" s="43">
        <f t="shared" si="136"/>
        <v>5</v>
      </c>
      <c r="M759" s="43">
        <f t="shared" si="137"/>
        <v>87.5</v>
      </c>
      <c r="N759" s="42">
        <v>30</v>
      </c>
      <c r="O759" s="45" t="str">
        <f t="shared" si="138"/>
        <v>DEC</v>
      </c>
      <c r="P759" s="42">
        <v>30</v>
      </c>
      <c r="Q759" s="44">
        <f t="shared" si="139"/>
        <v>5</v>
      </c>
      <c r="R759" s="45">
        <f t="shared" si="140"/>
        <v>0.16666666666666674</v>
      </c>
      <c r="S759" s="44" t="str">
        <f t="shared" si="141"/>
        <v>GROWTH</v>
      </c>
      <c r="T759" s="43">
        <v>45</v>
      </c>
      <c r="U759" s="46" t="str">
        <f t="shared" si="142"/>
        <v>jAN</v>
      </c>
      <c r="V759" s="42">
        <v>45</v>
      </c>
      <c r="W759" s="47">
        <f t="shared" si="143"/>
        <v>-10</v>
      </c>
      <c r="X759" s="48">
        <f t="shared" si="144"/>
        <v>-0.22222222222222221</v>
      </c>
      <c r="Y759" s="47" t="str">
        <f t="shared" si="145"/>
        <v>DEGROWTH</v>
      </c>
      <c r="Z759" s="138">
        <v>0</v>
      </c>
      <c r="AA759" s="133"/>
      <c r="AB759" s="133" t="s">
        <v>1245</v>
      </c>
      <c r="AC759" s="27"/>
    </row>
    <row r="760" spans="1:29" s="139" customFormat="1" ht="13.8">
      <c r="A760" s="133" t="s">
        <v>1245</v>
      </c>
      <c r="B760" s="141" t="s">
        <v>56</v>
      </c>
      <c r="C760" s="135" t="s">
        <v>2078</v>
      </c>
      <c r="D760" s="135">
        <v>1000001098</v>
      </c>
      <c r="E760" s="136" t="s">
        <v>2079</v>
      </c>
      <c r="F760" s="137">
        <v>44366</v>
      </c>
      <c r="G760" s="40" t="str">
        <f t="shared" si="134"/>
        <v>Targeted Dealer</v>
      </c>
      <c r="H760" s="40"/>
      <c r="I760" s="41">
        <v>80</v>
      </c>
      <c r="J760" s="41">
        <f t="shared" si="135"/>
        <v>80</v>
      </c>
      <c r="K760" s="43">
        <v>100</v>
      </c>
      <c r="L760" s="43">
        <f t="shared" si="136"/>
        <v>-20</v>
      </c>
      <c r="M760" s="43">
        <f t="shared" si="137"/>
        <v>125</v>
      </c>
      <c r="N760" s="42">
        <v>65</v>
      </c>
      <c r="O760" s="45" t="str">
        <f t="shared" si="138"/>
        <v>DEC</v>
      </c>
      <c r="P760" s="42">
        <v>65</v>
      </c>
      <c r="Q760" s="44">
        <f t="shared" si="139"/>
        <v>35</v>
      </c>
      <c r="R760" s="45">
        <f t="shared" si="140"/>
        <v>0.53846153846153855</v>
      </c>
      <c r="S760" s="44" t="str">
        <f t="shared" si="141"/>
        <v>GROWTH</v>
      </c>
      <c r="T760" s="43">
        <v>100.5</v>
      </c>
      <c r="U760" s="46" t="str">
        <f t="shared" si="142"/>
        <v>jAN</v>
      </c>
      <c r="V760" s="42">
        <v>100.5</v>
      </c>
      <c r="W760" s="47">
        <f t="shared" si="143"/>
        <v>-0.5</v>
      </c>
      <c r="X760" s="48">
        <f t="shared" si="144"/>
        <v>-4.9751243781094301E-3</v>
      </c>
      <c r="Y760" s="47" t="str">
        <f t="shared" si="145"/>
        <v>DEGROWTH</v>
      </c>
      <c r="Z760" s="138">
        <v>0</v>
      </c>
      <c r="AA760" s="133"/>
      <c r="AB760" s="133" t="s">
        <v>1245</v>
      </c>
      <c r="AC760" s="27"/>
    </row>
    <row r="761" spans="1:29" s="139" customFormat="1" ht="13.8">
      <c r="A761" s="133" t="s">
        <v>1245</v>
      </c>
      <c r="B761" s="141" t="s">
        <v>56</v>
      </c>
      <c r="C761" s="135" t="s">
        <v>2080</v>
      </c>
      <c r="D761" s="135">
        <v>1000002595</v>
      </c>
      <c r="E761" s="136" t="s">
        <v>2081</v>
      </c>
      <c r="F761" s="137">
        <v>44597</v>
      </c>
      <c r="G761" s="40" t="str">
        <f t="shared" si="134"/>
        <v>Targeted Dealer</v>
      </c>
      <c r="H761" s="40"/>
      <c r="I761" s="41">
        <v>60</v>
      </c>
      <c r="J761" s="41">
        <f t="shared" si="135"/>
        <v>60</v>
      </c>
      <c r="K761" s="43">
        <v>30</v>
      </c>
      <c r="L761" s="43">
        <f t="shared" si="136"/>
        <v>30</v>
      </c>
      <c r="M761" s="43">
        <f t="shared" si="137"/>
        <v>50</v>
      </c>
      <c r="N761" s="42">
        <v>43.5</v>
      </c>
      <c r="O761" s="45" t="str">
        <f t="shared" si="138"/>
        <v>DEC</v>
      </c>
      <c r="P761" s="42">
        <v>43.5</v>
      </c>
      <c r="Q761" s="44">
        <f t="shared" si="139"/>
        <v>-13.5</v>
      </c>
      <c r="R761" s="45">
        <f t="shared" si="140"/>
        <v>-0.31034482758620685</v>
      </c>
      <c r="S761" s="44" t="str">
        <f t="shared" si="141"/>
        <v>DEGROWTH</v>
      </c>
      <c r="T761" s="43">
        <v>30</v>
      </c>
      <c r="U761" s="46" t="str">
        <f t="shared" si="142"/>
        <v>jAN</v>
      </c>
      <c r="V761" s="42">
        <v>30</v>
      </c>
      <c r="W761" s="47">
        <f t="shared" si="143"/>
        <v>0</v>
      </c>
      <c r="X761" s="48">
        <f t="shared" si="144"/>
        <v>0</v>
      </c>
      <c r="Y761" s="47" t="str">
        <f t="shared" si="145"/>
        <v>GROWTH</v>
      </c>
      <c r="Z761" s="138">
        <v>0</v>
      </c>
      <c r="AA761" s="133"/>
      <c r="AB761" s="133" t="s">
        <v>1245</v>
      </c>
      <c r="AC761" s="27"/>
    </row>
    <row r="762" spans="1:29" s="139" customFormat="1" ht="13.8">
      <c r="A762" s="133" t="s">
        <v>1245</v>
      </c>
      <c r="B762" s="141" t="s">
        <v>56</v>
      </c>
      <c r="C762" s="135" t="s">
        <v>2082</v>
      </c>
      <c r="D762" s="135">
        <v>1000003490</v>
      </c>
      <c r="E762" s="136" t="s">
        <v>2083</v>
      </c>
      <c r="F762" s="137">
        <v>45042</v>
      </c>
      <c r="G762" s="40" t="str">
        <f t="shared" si="134"/>
        <v>Targeted Dealer</v>
      </c>
      <c r="H762" s="40"/>
      <c r="I762" s="41">
        <v>35</v>
      </c>
      <c r="J762" s="41">
        <f t="shared" si="135"/>
        <v>35</v>
      </c>
      <c r="K762" s="43">
        <v>10</v>
      </c>
      <c r="L762" s="43">
        <f t="shared" si="136"/>
        <v>25</v>
      </c>
      <c r="M762" s="43">
        <f t="shared" si="137"/>
        <v>28.571428571428573</v>
      </c>
      <c r="N762" s="42">
        <v>0</v>
      </c>
      <c r="O762" s="45" t="str">
        <f t="shared" si="138"/>
        <v>DEC</v>
      </c>
      <c r="P762" s="42">
        <v>0</v>
      </c>
      <c r="Q762" s="44">
        <f t="shared" si="139"/>
        <v>10</v>
      </c>
      <c r="R762" s="45" t="str">
        <f t="shared" si="140"/>
        <v xml:space="preserve"> </v>
      </c>
      <c r="S762" s="44" t="b">
        <f t="shared" si="141"/>
        <v>0</v>
      </c>
      <c r="T762" s="43">
        <v>0</v>
      </c>
      <c r="U762" s="46" t="str">
        <f t="shared" si="142"/>
        <v>jAN</v>
      </c>
      <c r="V762" s="42">
        <v>0</v>
      </c>
      <c r="W762" s="47">
        <f t="shared" si="143"/>
        <v>10</v>
      </c>
      <c r="X762" s="48">
        <f t="shared" si="144"/>
        <v>0</v>
      </c>
      <c r="Y762" s="47" t="b">
        <f t="shared" si="145"/>
        <v>0</v>
      </c>
      <c r="Z762" s="138">
        <v>1</v>
      </c>
      <c r="AA762" s="133"/>
      <c r="AB762" s="133" t="s">
        <v>1245</v>
      </c>
      <c r="AC762" s="27"/>
    </row>
    <row r="763" spans="1:29" s="139" customFormat="1" ht="13.8">
      <c r="A763" s="133" t="s">
        <v>1245</v>
      </c>
      <c r="B763" s="141" t="s">
        <v>56</v>
      </c>
      <c r="C763" s="135" t="s">
        <v>2084</v>
      </c>
      <c r="D763" s="135">
        <v>1000003496</v>
      </c>
      <c r="E763" s="136" t="s">
        <v>2085</v>
      </c>
      <c r="F763" s="137">
        <v>45044</v>
      </c>
      <c r="G763" s="40" t="str">
        <f t="shared" si="134"/>
        <v>Targeted Dealer</v>
      </c>
      <c r="H763" s="40"/>
      <c r="I763" s="41">
        <v>80</v>
      </c>
      <c r="J763" s="41">
        <f t="shared" si="135"/>
        <v>80</v>
      </c>
      <c r="K763" s="43">
        <v>64.5</v>
      </c>
      <c r="L763" s="43">
        <f t="shared" si="136"/>
        <v>15.5</v>
      </c>
      <c r="M763" s="43">
        <f t="shared" si="137"/>
        <v>80.625</v>
      </c>
      <c r="N763" s="42">
        <v>97.5</v>
      </c>
      <c r="O763" s="45" t="str">
        <f t="shared" si="138"/>
        <v>DEC</v>
      </c>
      <c r="P763" s="42">
        <v>97.5</v>
      </c>
      <c r="Q763" s="44">
        <f t="shared" si="139"/>
        <v>-33</v>
      </c>
      <c r="R763" s="45">
        <f t="shared" si="140"/>
        <v>-0.33846153846153848</v>
      </c>
      <c r="S763" s="44" t="str">
        <f t="shared" si="141"/>
        <v>DEGROWTH</v>
      </c>
      <c r="T763" s="43">
        <v>50</v>
      </c>
      <c r="U763" s="46" t="str">
        <f t="shared" si="142"/>
        <v>jAN</v>
      </c>
      <c r="V763" s="42">
        <v>50</v>
      </c>
      <c r="W763" s="47">
        <f t="shared" si="143"/>
        <v>14.5</v>
      </c>
      <c r="X763" s="48">
        <f t="shared" si="144"/>
        <v>0.29000000000000004</v>
      </c>
      <c r="Y763" s="47" t="str">
        <f t="shared" si="145"/>
        <v>GROWTH</v>
      </c>
      <c r="Z763" s="138">
        <v>0</v>
      </c>
      <c r="AA763" s="133"/>
      <c r="AB763" s="133" t="s">
        <v>1245</v>
      </c>
      <c r="AC763" s="27"/>
    </row>
    <row r="764" spans="1:29" s="139" customFormat="1" ht="13.8">
      <c r="A764" s="133" t="s">
        <v>1245</v>
      </c>
      <c r="B764" s="141" t="s">
        <v>56</v>
      </c>
      <c r="C764" s="135" t="s">
        <v>2088</v>
      </c>
      <c r="D764" s="135">
        <v>1000003595</v>
      </c>
      <c r="E764" s="136" t="s">
        <v>2089</v>
      </c>
      <c r="F764" s="137">
        <v>45093</v>
      </c>
      <c r="G764" s="40" t="str">
        <f t="shared" ref="G764:G827" si="146">IF(I764&gt;0,"Targeted Dealer","-")</f>
        <v>Targeted Dealer</v>
      </c>
      <c r="H764" s="40"/>
      <c r="I764" s="41">
        <v>50</v>
      </c>
      <c r="J764" s="41">
        <f t="shared" ref="J764:J827" si="147">I764/$J$1*($J$1-$E$1)</f>
        <v>50</v>
      </c>
      <c r="K764" s="43">
        <v>28</v>
      </c>
      <c r="L764" s="43">
        <f t="shared" ref="L764:L827" si="148">I764-K764</f>
        <v>22</v>
      </c>
      <c r="M764" s="43">
        <f t="shared" ref="M764:M827" si="149">IFERROR((K764/J764%),"-")</f>
        <v>56</v>
      </c>
      <c r="N764" s="42">
        <v>25</v>
      </c>
      <c r="O764" s="45" t="str">
        <f t="shared" ref="O764:O827" si="150">IF(F764&lt;=$P$2,"DEC","")</f>
        <v>DEC</v>
      </c>
      <c r="P764" s="42">
        <v>25</v>
      </c>
      <c r="Q764" s="44">
        <f t="shared" ref="Q764:Q827" si="151">K764-P764</f>
        <v>3</v>
      </c>
      <c r="R764" s="45">
        <f t="shared" ref="R764:R827" si="152">IFERROR(IF(O764="Dec",(K764/P764-1))," ")</f>
        <v>0.12000000000000011</v>
      </c>
      <c r="S764" s="44" t="str">
        <f t="shared" ref="S764:S827" si="153">IF(N764&gt;0,IF(O764="","-",IF(R764&lt;0%,"DEGROWTH","GROWTH")))</f>
        <v>GROWTH</v>
      </c>
      <c r="T764" s="43">
        <v>20</v>
      </c>
      <c r="U764" s="46" t="str">
        <f t="shared" ref="U764:U827" si="154">IF(F764&lt;=$V$2,"jAN","")</f>
        <v>jAN</v>
      </c>
      <c r="V764" s="42">
        <v>20</v>
      </c>
      <c r="W764" s="47">
        <f t="shared" ref="W764:W827" si="155">K764-V764</f>
        <v>8</v>
      </c>
      <c r="X764" s="48">
        <f t="shared" ref="X764:X827" si="156">IFERROR(IF(U764="Jan",(K764/V764-1)),0)</f>
        <v>0.39999999999999991</v>
      </c>
      <c r="Y764" s="47" t="str">
        <f t="shared" ref="Y764:Y827" si="157">IF(T764&gt;0,IF(U764="","-",IF(X764&lt;0%,"DEGROWTH","GROWTH")))</f>
        <v>GROWTH</v>
      </c>
      <c r="Z764" s="138">
        <v>0</v>
      </c>
      <c r="AA764" s="133"/>
      <c r="AB764" s="133" t="s">
        <v>1245</v>
      </c>
      <c r="AC764" s="27"/>
    </row>
    <row r="765" spans="1:29" s="139" customFormat="1" ht="13.8">
      <c r="A765" s="133" t="s">
        <v>1245</v>
      </c>
      <c r="B765" s="141" t="s">
        <v>56</v>
      </c>
      <c r="C765" s="135" t="s">
        <v>2090</v>
      </c>
      <c r="D765" s="135">
        <v>1000003692</v>
      </c>
      <c r="E765" s="136" t="s">
        <v>2091</v>
      </c>
      <c r="F765" s="137">
        <v>45150</v>
      </c>
      <c r="G765" s="40" t="str">
        <f t="shared" si="146"/>
        <v>Targeted Dealer</v>
      </c>
      <c r="H765" s="40"/>
      <c r="I765" s="41">
        <v>30</v>
      </c>
      <c r="J765" s="41">
        <f t="shared" si="147"/>
        <v>30</v>
      </c>
      <c r="K765" s="43">
        <v>24</v>
      </c>
      <c r="L765" s="43">
        <f t="shared" si="148"/>
        <v>6</v>
      </c>
      <c r="M765" s="43">
        <f t="shared" si="149"/>
        <v>80</v>
      </c>
      <c r="N765" s="42">
        <v>24</v>
      </c>
      <c r="O765" s="45" t="str">
        <f t="shared" si="150"/>
        <v>DEC</v>
      </c>
      <c r="P765" s="42">
        <v>24</v>
      </c>
      <c r="Q765" s="44">
        <f t="shared" si="151"/>
        <v>0</v>
      </c>
      <c r="R765" s="45">
        <f t="shared" si="152"/>
        <v>0</v>
      </c>
      <c r="S765" s="44" t="str">
        <f t="shared" si="153"/>
        <v>GROWTH</v>
      </c>
      <c r="T765" s="43">
        <v>40</v>
      </c>
      <c r="U765" s="46" t="str">
        <f t="shared" si="154"/>
        <v>jAN</v>
      </c>
      <c r="V765" s="42">
        <v>40</v>
      </c>
      <c r="W765" s="47">
        <f t="shared" si="155"/>
        <v>-16</v>
      </c>
      <c r="X765" s="48">
        <f t="shared" si="156"/>
        <v>-0.4</v>
      </c>
      <c r="Y765" s="47" t="str">
        <f t="shared" si="157"/>
        <v>DEGROWTH</v>
      </c>
      <c r="Z765" s="138">
        <v>1</v>
      </c>
      <c r="AA765" s="133"/>
      <c r="AB765" s="133" t="s">
        <v>1245</v>
      </c>
      <c r="AC765" s="27"/>
    </row>
    <row r="766" spans="1:29" s="139" customFormat="1" ht="13.8">
      <c r="A766" s="138" t="s">
        <v>1245</v>
      </c>
      <c r="B766" s="144" t="s">
        <v>56</v>
      </c>
      <c r="C766" s="144" t="s">
        <v>2092</v>
      </c>
      <c r="D766" s="144">
        <v>1000003934</v>
      </c>
      <c r="E766" s="144" t="s">
        <v>2093</v>
      </c>
      <c r="F766" s="137">
        <v>45412</v>
      </c>
      <c r="G766" s="40" t="str">
        <f t="shared" si="146"/>
        <v>Targeted Dealer</v>
      </c>
      <c r="H766" s="40"/>
      <c r="I766" s="41">
        <v>40</v>
      </c>
      <c r="J766" s="41">
        <f t="shared" si="147"/>
        <v>40</v>
      </c>
      <c r="K766" s="43">
        <v>25</v>
      </c>
      <c r="L766" s="43">
        <f t="shared" si="148"/>
        <v>15</v>
      </c>
      <c r="M766" s="43">
        <f t="shared" si="149"/>
        <v>62.5</v>
      </c>
      <c r="N766" s="42">
        <v>21.3</v>
      </c>
      <c r="O766" s="45" t="str">
        <f t="shared" si="150"/>
        <v>DEC</v>
      </c>
      <c r="P766" s="42">
        <v>21.3</v>
      </c>
      <c r="Q766" s="44">
        <f t="shared" si="151"/>
        <v>3.6999999999999993</v>
      </c>
      <c r="R766" s="45">
        <f t="shared" si="152"/>
        <v>0.17370892018779349</v>
      </c>
      <c r="S766" s="44" t="str">
        <f t="shared" si="153"/>
        <v>GROWTH</v>
      </c>
      <c r="T766" s="43">
        <v>25.5</v>
      </c>
      <c r="U766" s="46" t="str">
        <f t="shared" si="154"/>
        <v>jAN</v>
      </c>
      <c r="V766" s="42">
        <v>25.5</v>
      </c>
      <c r="W766" s="47">
        <f t="shared" si="155"/>
        <v>-0.5</v>
      </c>
      <c r="X766" s="48">
        <f t="shared" si="156"/>
        <v>-1.9607843137254943E-2</v>
      </c>
      <c r="Y766" s="47" t="str">
        <f t="shared" si="157"/>
        <v>DEGROWTH</v>
      </c>
      <c r="Z766" s="138">
        <v>1</v>
      </c>
      <c r="AA766" s="133"/>
      <c r="AB766" s="138" t="s">
        <v>1245</v>
      </c>
      <c r="AC766" s="27"/>
    </row>
    <row r="767" spans="1:29" s="139" customFormat="1" ht="13.8">
      <c r="A767" s="138" t="s">
        <v>1245</v>
      </c>
      <c r="B767" s="144" t="s">
        <v>56</v>
      </c>
      <c r="C767" s="144" t="s">
        <v>2094</v>
      </c>
      <c r="D767" s="144">
        <v>1000004039</v>
      </c>
      <c r="E767" s="144" t="s">
        <v>2095</v>
      </c>
      <c r="F767" s="137">
        <v>45484</v>
      </c>
      <c r="G767" s="40" t="str">
        <f t="shared" si="146"/>
        <v>Targeted Dealer</v>
      </c>
      <c r="H767" s="40"/>
      <c r="I767" s="41">
        <v>60</v>
      </c>
      <c r="J767" s="41">
        <f t="shared" si="147"/>
        <v>60</v>
      </c>
      <c r="K767" s="43">
        <v>56.5</v>
      </c>
      <c r="L767" s="43">
        <f t="shared" si="148"/>
        <v>3.5</v>
      </c>
      <c r="M767" s="43">
        <f t="shared" si="149"/>
        <v>94.166666666666671</v>
      </c>
      <c r="N767" s="42">
        <v>27.5</v>
      </c>
      <c r="O767" s="45" t="str">
        <f t="shared" si="150"/>
        <v>DEC</v>
      </c>
      <c r="P767" s="42">
        <v>27.5</v>
      </c>
      <c r="Q767" s="44">
        <f t="shared" si="151"/>
        <v>29</v>
      </c>
      <c r="R767" s="45">
        <f t="shared" si="152"/>
        <v>1.0545454545454547</v>
      </c>
      <c r="S767" s="44" t="str">
        <f t="shared" si="153"/>
        <v>GROWTH</v>
      </c>
      <c r="T767" s="43">
        <v>51</v>
      </c>
      <c r="U767" s="46" t="str">
        <f t="shared" si="154"/>
        <v>jAN</v>
      </c>
      <c r="V767" s="42">
        <v>51</v>
      </c>
      <c r="W767" s="47">
        <f t="shared" si="155"/>
        <v>5.5</v>
      </c>
      <c r="X767" s="48">
        <f t="shared" si="156"/>
        <v>0.10784313725490202</v>
      </c>
      <c r="Y767" s="47" t="str">
        <f t="shared" si="157"/>
        <v>GROWTH</v>
      </c>
      <c r="Z767" s="138">
        <v>0</v>
      </c>
      <c r="AA767" s="133"/>
      <c r="AB767" s="138" t="s">
        <v>1245</v>
      </c>
      <c r="AC767" s="27"/>
    </row>
    <row r="768" spans="1:29" s="139" customFormat="1" ht="13.8">
      <c r="A768" s="138" t="s">
        <v>1245</v>
      </c>
      <c r="B768" s="144" t="s">
        <v>56</v>
      </c>
      <c r="C768" s="144" t="s">
        <v>2098</v>
      </c>
      <c r="D768" s="144">
        <v>1000004042</v>
      </c>
      <c r="E768" s="144" t="s">
        <v>2099</v>
      </c>
      <c r="F768" s="137">
        <v>45488</v>
      </c>
      <c r="G768" s="40" t="str">
        <f t="shared" si="146"/>
        <v>Targeted Dealer</v>
      </c>
      <c r="H768" s="40"/>
      <c r="I768" s="41">
        <v>60</v>
      </c>
      <c r="J768" s="41">
        <f t="shared" si="147"/>
        <v>60</v>
      </c>
      <c r="K768" s="43">
        <v>40.25</v>
      </c>
      <c r="L768" s="43">
        <f t="shared" si="148"/>
        <v>19.75</v>
      </c>
      <c r="M768" s="43">
        <f t="shared" si="149"/>
        <v>67.083333333333343</v>
      </c>
      <c r="N768" s="42">
        <v>29</v>
      </c>
      <c r="O768" s="45" t="str">
        <f t="shared" si="150"/>
        <v>DEC</v>
      </c>
      <c r="P768" s="42">
        <v>29</v>
      </c>
      <c r="Q768" s="44">
        <f t="shared" si="151"/>
        <v>11.25</v>
      </c>
      <c r="R768" s="45">
        <f t="shared" si="152"/>
        <v>0.38793103448275867</v>
      </c>
      <c r="S768" s="44" t="str">
        <f t="shared" si="153"/>
        <v>GROWTH</v>
      </c>
      <c r="T768" s="43">
        <v>58</v>
      </c>
      <c r="U768" s="46" t="str">
        <f t="shared" si="154"/>
        <v>jAN</v>
      </c>
      <c r="V768" s="42">
        <v>58</v>
      </c>
      <c r="W768" s="47">
        <f t="shared" si="155"/>
        <v>-17.75</v>
      </c>
      <c r="X768" s="48">
        <f t="shared" si="156"/>
        <v>-0.30603448275862066</v>
      </c>
      <c r="Y768" s="47" t="str">
        <f t="shared" si="157"/>
        <v>DEGROWTH</v>
      </c>
      <c r="Z768" s="138">
        <v>0</v>
      </c>
      <c r="AA768" s="133"/>
      <c r="AB768" s="138" t="s">
        <v>1245</v>
      </c>
      <c r="AC768" s="27"/>
    </row>
    <row r="769" spans="1:29" s="139" customFormat="1" ht="13.8">
      <c r="A769" s="133" t="s">
        <v>1245</v>
      </c>
      <c r="B769" s="141" t="s">
        <v>57</v>
      </c>
      <c r="C769" s="135" t="s">
        <v>2100</v>
      </c>
      <c r="D769" s="135">
        <v>1000000199</v>
      </c>
      <c r="E769" s="136" t="s">
        <v>2101</v>
      </c>
      <c r="F769" s="137">
        <v>38609</v>
      </c>
      <c r="G769" s="40" t="str">
        <f t="shared" si="146"/>
        <v>Targeted Dealer</v>
      </c>
      <c r="H769" s="40"/>
      <c r="I769" s="41">
        <v>170</v>
      </c>
      <c r="J769" s="41">
        <f t="shared" si="147"/>
        <v>170</v>
      </c>
      <c r="K769" s="43">
        <v>175</v>
      </c>
      <c r="L769" s="43">
        <f t="shared" si="148"/>
        <v>-5</v>
      </c>
      <c r="M769" s="43">
        <f t="shared" si="149"/>
        <v>102.94117647058823</v>
      </c>
      <c r="N769" s="42">
        <v>125</v>
      </c>
      <c r="O769" s="45" t="str">
        <f t="shared" si="150"/>
        <v>DEC</v>
      </c>
      <c r="P769" s="42">
        <v>125</v>
      </c>
      <c r="Q769" s="44">
        <f t="shared" si="151"/>
        <v>50</v>
      </c>
      <c r="R769" s="45">
        <f t="shared" si="152"/>
        <v>0.39999999999999991</v>
      </c>
      <c r="S769" s="44" t="str">
        <f t="shared" si="153"/>
        <v>GROWTH</v>
      </c>
      <c r="T769" s="43">
        <v>205</v>
      </c>
      <c r="U769" s="46" t="str">
        <f t="shared" si="154"/>
        <v>jAN</v>
      </c>
      <c r="V769" s="42">
        <v>205</v>
      </c>
      <c r="W769" s="47">
        <f t="shared" si="155"/>
        <v>-30</v>
      </c>
      <c r="X769" s="48">
        <f t="shared" si="156"/>
        <v>-0.14634146341463417</v>
      </c>
      <c r="Y769" s="47" t="str">
        <f t="shared" si="157"/>
        <v>DEGROWTH</v>
      </c>
      <c r="Z769" s="138">
        <v>0</v>
      </c>
      <c r="AA769" s="133"/>
      <c r="AB769" s="133" t="s">
        <v>1245</v>
      </c>
      <c r="AC769" s="27"/>
    </row>
    <row r="770" spans="1:29" s="139" customFormat="1" ht="13.8">
      <c r="A770" s="133" t="s">
        <v>1245</v>
      </c>
      <c r="B770" s="141" t="s">
        <v>57</v>
      </c>
      <c r="C770" s="135" t="s">
        <v>2102</v>
      </c>
      <c r="D770" s="135">
        <v>1000000213</v>
      </c>
      <c r="E770" s="136" t="s">
        <v>2103</v>
      </c>
      <c r="F770" s="137">
        <v>38644</v>
      </c>
      <c r="G770" s="40" t="str">
        <f t="shared" si="146"/>
        <v>Targeted Dealer</v>
      </c>
      <c r="H770" s="40"/>
      <c r="I770" s="41">
        <v>50</v>
      </c>
      <c r="J770" s="41">
        <f t="shared" si="147"/>
        <v>50</v>
      </c>
      <c r="K770" s="43">
        <v>24.5</v>
      </c>
      <c r="L770" s="43">
        <f t="shared" si="148"/>
        <v>25.5</v>
      </c>
      <c r="M770" s="43">
        <f t="shared" si="149"/>
        <v>49</v>
      </c>
      <c r="N770" s="42">
        <v>53.5</v>
      </c>
      <c r="O770" s="45" t="str">
        <f t="shared" si="150"/>
        <v>DEC</v>
      </c>
      <c r="P770" s="42">
        <v>53.5</v>
      </c>
      <c r="Q770" s="44">
        <f t="shared" si="151"/>
        <v>-29</v>
      </c>
      <c r="R770" s="45">
        <f t="shared" si="152"/>
        <v>-0.5420560747663552</v>
      </c>
      <c r="S770" s="44" t="str">
        <f t="shared" si="153"/>
        <v>DEGROWTH</v>
      </c>
      <c r="T770" s="43">
        <v>42</v>
      </c>
      <c r="U770" s="46" t="str">
        <f t="shared" si="154"/>
        <v>jAN</v>
      </c>
      <c r="V770" s="42">
        <v>42</v>
      </c>
      <c r="W770" s="47">
        <f t="shared" si="155"/>
        <v>-17.5</v>
      </c>
      <c r="X770" s="48">
        <f t="shared" si="156"/>
        <v>-0.41666666666666663</v>
      </c>
      <c r="Y770" s="47" t="str">
        <f t="shared" si="157"/>
        <v>DEGROWTH</v>
      </c>
      <c r="Z770" s="138">
        <v>0</v>
      </c>
      <c r="AA770" s="133"/>
      <c r="AB770" s="133" t="s">
        <v>1245</v>
      </c>
      <c r="AC770" s="27"/>
    </row>
    <row r="771" spans="1:29" s="139" customFormat="1" ht="13.8">
      <c r="A771" s="133" t="s">
        <v>1245</v>
      </c>
      <c r="B771" s="141" t="s">
        <v>57</v>
      </c>
      <c r="C771" s="135" t="s">
        <v>2104</v>
      </c>
      <c r="D771" s="135">
        <v>1000000222</v>
      </c>
      <c r="E771" s="136" t="s">
        <v>2105</v>
      </c>
      <c r="F771" s="137">
        <v>38647</v>
      </c>
      <c r="G771" s="40" t="str">
        <f t="shared" si="146"/>
        <v>Targeted Dealer</v>
      </c>
      <c r="H771" s="40"/>
      <c r="I771" s="41">
        <v>50</v>
      </c>
      <c r="J771" s="41">
        <f t="shared" si="147"/>
        <v>50</v>
      </c>
      <c r="K771" s="43">
        <v>41</v>
      </c>
      <c r="L771" s="43">
        <f t="shared" si="148"/>
        <v>9</v>
      </c>
      <c r="M771" s="43">
        <f t="shared" si="149"/>
        <v>82</v>
      </c>
      <c r="N771" s="42">
        <v>32.5</v>
      </c>
      <c r="O771" s="45" t="str">
        <f t="shared" si="150"/>
        <v>DEC</v>
      </c>
      <c r="P771" s="42">
        <v>32.5</v>
      </c>
      <c r="Q771" s="44">
        <f t="shared" si="151"/>
        <v>8.5</v>
      </c>
      <c r="R771" s="45">
        <f t="shared" si="152"/>
        <v>0.2615384615384615</v>
      </c>
      <c r="S771" s="44" t="str">
        <f t="shared" si="153"/>
        <v>GROWTH</v>
      </c>
      <c r="T771" s="43">
        <v>26.5</v>
      </c>
      <c r="U771" s="46" t="str">
        <f t="shared" si="154"/>
        <v>jAN</v>
      </c>
      <c r="V771" s="42">
        <v>26.5</v>
      </c>
      <c r="W771" s="47">
        <f t="shared" si="155"/>
        <v>14.5</v>
      </c>
      <c r="X771" s="48">
        <f t="shared" si="156"/>
        <v>0.54716981132075482</v>
      </c>
      <c r="Y771" s="47" t="str">
        <f t="shared" si="157"/>
        <v>GROWTH</v>
      </c>
      <c r="Z771" s="138">
        <v>0</v>
      </c>
      <c r="AA771" s="133"/>
      <c r="AB771" s="133" t="s">
        <v>1245</v>
      </c>
      <c r="AC771" s="27"/>
    </row>
    <row r="772" spans="1:29" s="139" customFormat="1" ht="13.8">
      <c r="A772" s="133" t="s">
        <v>1245</v>
      </c>
      <c r="B772" s="141" t="s">
        <v>57</v>
      </c>
      <c r="C772" s="135" t="s">
        <v>2106</v>
      </c>
      <c r="D772" s="135">
        <v>1000000202</v>
      </c>
      <c r="E772" s="136" t="s">
        <v>2107</v>
      </c>
      <c r="F772" s="137">
        <v>39612</v>
      </c>
      <c r="G772" s="40" t="str">
        <f t="shared" si="146"/>
        <v>Targeted Dealer</v>
      </c>
      <c r="H772" s="40"/>
      <c r="I772" s="41">
        <v>120</v>
      </c>
      <c r="J772" s="41">
        <f t="shared" si="147"/>
        <v>120</v>
      </c>
      <c r="K772" s="43">
        <v>125</v>
      </c>
      <c r="L772" s="43">
        <f t="shared" si="148"/>
        <v>-5</v>
      </c>
      <c r="M772" s="43">
        <f t="shared" si="149"/>
        <v>104.16666666666667</v>
      </c>
      <c r="N772" s="42">
        <v>125</v>
      </c>
      <c r="O772" s="45" t="str">
        <f t="shared" si="150"/>
        <v>DEC</v>
      </c>
      <c r="P772" s="42">
        <v>125</v>
      </c>
      <c r="Q772" s="44">
        <f t="shared" si="151"/>
        <v>0</v>
      </c>
      <c r="R772" s="45">
        <f t="shared" si="152"/>
        <v>0</v>
      </c>
      <c r="S772" s="44" t="str">
        <f t="shared" si="153"/>
        <v>GROWTH</v>
      </c>
      <c r="T772" s="43">
        <v>100</v>
      </c>
      <c r="U772" s="46" t="str">
        <f t="shared" si="154"/>
        <v>jAN</v>
      </c>
      <c r="V772" s="42">
        <v>100</v>
      </c>
      <c r="W772" s="47">
        <f t="shared" si="155"/>
        <v>25</v>
      </c>
      <c r="X772" s="48">
        <f t="shared" si="156"/>
        <v>0.25</v>
      </c>
      <c r="Y772" s="47" t="str">
        <f t="shared" si="157"/>
        <v>GROWTH</v>
      </c>
      <c r="Z772" s="138">
        <v>0</v>
      </c>
      <c r="AA772" s="133"/>
      <c r="AB772" s="133" t="s">
        <v>1245</v>
      </c>
      <c r="AC772" s="27"/>
    </row>
    <row r="773" spans="1:29" s="139" customFormat="1" ht="13.8">
      <c r="A773" s="133" t="s">
        <v>1245</v>
      </c>
      <c r="B773" s="141" t="s">
        <v>57</v>
      </c>
      <c r="C773" s="135" t="s">
        <v>2108</v>
      </c>
      <c r="D773" s="135">
        <v>1000000224</v>
      </c>
      <c r="E773" s="136" t="s">
        <v>2109</v>
      </c>
      <c r="F773" s="137">
        <v>40816</v>
      </c>
      <c r="G773" s="40" t="str">
        <f t="shared" si="146"/>
        <v>Targeted Dealer</v>
      </c>
      <c r="H773" s="40"/>
      <c r="I773" s="41">
        <v>130</v>
      </c>
      <c r="J773" s="41">
        <f t="shared" si="147"/>
        <v>130</v>
      </c>
      <c r="K773" s="43">
        <v>15</v>
      </c>
      <c r="L773" s="43">
        <f t="shared" si="148"/>
        <v>115</v>
      </c>
      <c r="M773" s="43">
        <f t="shared" si="149"/>
        <v>11.538461538461538</v>
      </c>
      <c r="N773" s="42">
        <v>10</v>
      </c>
      <c r="O773" s="45" t="str">
        <f t="shared" si="150"/>
        <v>DEC</v>
      </c>
      <c r="P773" s="42">
        <v>10</v>
      </c>
      <c r="Q773" s="44">
        <f t="shared" si="151"/>
        <v>5</v>
      </c>
      <c r="R773" s="45">
        <f t="shared" si="152"/>
        <v>0.5</v>
      </c>
      <c r="S773" s="44" t="str">
        <f t="shared" si="153"/>
        <v>GROWTH</v>
      </c>
      <c r="T773" s="43">
        <v>50</v>
      </c>
      <c r="U773" s="46" t="str">
        <f t="shared" si="154"/>
        <v>jAN</v>
      </c>
      <c r="V773" s="42">
        <v>50</v>
      </c>
      <c r="W773" s="47">
        <f t="shared" si="155"/>
        <v>-35</v>
      </c>
      <c r="X773" s="48">
        <f t="shared" si="156"/>
        <v>-0.7</v>
      </c>
      <c r="Y773" s="47" t="str">
        <f t="shared" si="157"/>
        <v>DEGROWTH</v>
      </c>
      <c r="Z773" s="138">
        <v>1</v>
      </c>
      <c r="AA773" s="133"/>
      <c r="AB773" s="133" t="s">
        <v>1245</v>
      </c>
      <c r="AC773" s="27"/>
    </row>
    <row r="774" spans="1:29" s="139" customFormat="1" ht="13.8">
      <c r="A774" s="133" t="s">
        <v>1245</v>
      </c>
      <c r="B774" s="141" t="s">
        <v>57</v>
      </c>
      <c r="C774" s="135" t="s">
        <v>2110</v>
      </c>
      <c r="D774" s="135">
        <v>1000000216</v>
      </c>
      <c r="E774" s="136" t="s">
        <v>2111</v>
      </c>
      <c r="F774" s="137">
        <v>40943</v>
      </c>
      <c r="G774" s="40" t="str">
        <f t="shared" si="146"/>
        <v>Targeted Dealer</v>
      </c>
      <c r="H774" s="40"/>
      <c r="I774" s="41">
        <v>275</v>
      </c>
      <c r="J774" s="41">
        <f t="shared" si="147"/>
        <v>275</v>
      </c>
      <c r="K774" s="43">
        <v>335</v>
      </c>
      <c r="L774" s="43">
        <f t="shared" si="148"/>
        <v>-60</v>
      </c>
      <c r="M774" s="43">
        <f t="shared" si="149"/>
        <v>121.81818181818181</v>
      </c>
      <c r="N774" s="42">
        <v>215</v>
      </c>
      <c r="O774" s="45" t="str">
        <f t="shared" si="150"/>
        <v>DEC</v>
      </c>
      <c r="P774" s="42">
        <v>215</v>
      </c>
      <c r="Q774" s="44">
        <f t="shared" si="151"/>
        <v>120</v>
      </c>
      <c r="R774" s="45">
        <f t="shared" si="152"/>
        <v>0.55813953488372103</v>
      </c>
      <c r="S774" s="44" t="str">
        <f t="shared" si="153"/>
        <v>GROWTH</v>
      </c>
      <c r="T774" s="43">
        <v>375.5</v>
      </c>
      <c r="U774" s="46" t="str">
        <f t="shared" si="154"/>
        <v>jAN</v>
      </c>
      <c r="V774" s="42">
        <v>375.5</v>
      </c>
      <c r="W774" s="47">
        <f t="shared" si="155"/>
        <v>-40.5</v>
      </c>
      <c r="X774" s="48">
        <f t="shared" si="156"/>
        <v>-0.10785619174434091</v>
      </c>
      <c r="Y774" s="47" t="str">
        <f t="shared" si="157"/>
        <v>DEGROWTH</v>
      </c>
      <c r="Z774" s="138">
        <v>0</v>
      </c>
      <c r="AA774" s="133"/>
      <c r="AB774" s="133" t="s">
        <v>1245</v>
      </c>
      <c r="AC774" s="27"/>
    </row>
    <row r="775" spans="1:29" s="139" customFormat="1" ht="13.8">
      <c r="A775" s="133" t="s">
        <v>1245</v>
      </c>
      <c r="B775" s="141" t="s">
        <v>57</v>
      </c>
      <c r="C775" s="135" t="s">
        <v>2112</v>
      </c>
      <c r="D775" s="135">
        <v>1000000201</v>
      </c>
      <c r="E775" s="136" t="s">
        <v>2113</v>
      </c>
      <c r="F775" s="137">
        <v>41051</v>
      </c>
      <c r="G775" s="40" t="str">
        <f t="shared" si="146"/>
        <v>-</v>
      </c>
      <c r="H775" s="40"/>
      <c r="I775" s="41">
        <v>0</v>
      </c>
      <c r="J775" s="41">
        <f t="shared" si="147"/>
        <v>0</v>
      </c>
      <c r="K775" s="43">
        <v>0</v>
      </c>
      <c r="L775" s="43">
        <f t="shared" si="148"/>
        <v>0</v>
      </c>
      <c r="M775" s="43" t="str">
        <f t="shared" si="149"/>
        <v>-</v>
      </c>
      <c r="N775" s="42">
        <v>0</v>
      </c>
      <c r="O775" s="45" t="str">
        <f t="shared" si="150"/>
        <v>DEC</v>
      </c>
      <c r="P775" s="42">
        <v>0</v>
      </c>
      <c r="Q775" s="44">
        <f t="shared" si="151"/>
        <v>0</v>
      </c>
      <c r="R775" s="45" t="str">
        <f t="shared" si="152"/>
        <v xml:space="preserve"> </v>
      </c>
      <c r="S775" s="44" t="b">
        <f t="shared" si="153"/>
        <v>0</v>
      </c>
      <c r="T775" s="43">
        <v>16</v>
      </c>
      <c r="U775" s="46" t="str">
        <f t="shared" si="154"/>
        <v>jAN</v>
      </c>
      <c r="V775" s="42">
        <v>16</v>
      </c>
      <c r="W775" s="47">
        <f t="shared" si="155"/>
        <v>-16</v>
      </c>
      <c r="X775" s="48">
        <f t="shared" si="156"/>
        <v>-1</v>
      </c>
      <c r="Y775" s="47" t="str">
        <f t="shared" si="157"/>
        <v>DEGROWTH</v>
      </c>
      <c r="Z775" s="138">
        <v>0</v>
      </c>
      <c r="AA775" s="133"/>
      <c r="AB775" s="133" t="s">
        <v>1245</v>
      </c>
      <c r="AC775" s="27"/>
    </row>
    <row r="776" spans="1:29" s="139" customFormat="1" ht="13.8">
      <c r="A776" s="133" t="s">
        <v>1245</v>
      </c>
      <c r="B776" s="141" t="s">
        <v>57</v>
      </c>
      <c r="C776" s="135" t="s">
        <v>2114</v>
      </c>
      <c r="D776" s="135">
        <v>1000000231</v>
      </c>
      <c r="E776" s="136" t="s">
        <v>2115</v>
      </c>
      <c r="F776" s="137">
        <v>41054</v>
      </c>
      <c r="G776" s="40" t="str">
        <f t="shared" si="146"/>
        <v>Targeted Dealer</v>
      </c>
      <c r="H776" s="40"/>
      <c r="I776" s="41">
        <v>100</v>
      </c>
      <c r="J776" s="41">
        <f t="shared" si="147"/>
        <v>100</v>
      </c>
      <c r="K776" s="43">
        <v>50</v>
      </c>
      <c r="L776" s="43">
        <f t="shared" si="148"/>
        <v>50</v>
      </c>
      <c r="M776" s="43">
        <f t="shared" si="149"/>
        <v>50</v>
      </c>
      <c r="N776" s="42">
        <v>125</v>
      </c>
      <c r="O776" s="45" t="str">
        <f t="shared" si="150"/>
        <v>DEC</v>
      </c>
      <c r="P776" s="42">
        <v>125</v>
      </c>
      <c r="Q776" s="44">
        <f t="shared" si="151"/>
        <v>-75</v>
      </c>
      <c r="R776" s="45">
        <f t="shared" si="152"/>
        <v>-0.6</v>
      </c>
      <c r="S776" s="44" t="str">
        <f t="shared" si="153"/>
        <v>DEGROWTH</v>
      </c>
      <c r="T776" s="43">
        <v>75</v>
      </c>
      <c r="U776" s="46" t="str">
        <f t="shared" si="154"/>
        <v>jAN</v>
      </c>
      <c r="V776" s="42">
        <v>75</v>
      </c>
      <c r="W776" s="47">
        <f t="shared" si="155"/>
        <v>-25</v>
      </c>
      <c r="X776" s="48">
        <f t="shared" si="156"/>
        <v>-0.33333333333333337</v>
      </c>
      <c r="Y776" s="47" t="str">
        <f t="shared" si="157"/>
        <v>DEGROWTH</v>
      </c>
      <c r="Z776" s="138">
        <v>0</v>
      </c>
      <c r="AA776" s="133"/>
      <c r="AB776" s="133" t="s">
        <v>1245</v>
      </c>
      <c r="AC776" s="27"/>
    </row>
    <row r="777" spans="1:29" s="139" customFormat="1" ht="13.8">
      <c r="A777" s="133" t="s">
        <v>1245</v>
      </c>
      <c r="B777" s="141" t="s">
        <v>57</v>
      </c>
      <c r="C777" s="135" t="s">
        <v>2116</v>
      </c>
      <c r="D777" s="135">
        <v>1000000208</v>
      </c>
      <c r="E777" s="136" t="s">
        <v>2117</v>
      </c>
      <c r="F777" s="137">
        <v>41207</v>
      </c>
      <c r="G777" s="40" t="str">
        <f t="shared" si="146"/>
        <v>Targeted Dealer</v>
      </c>
      <c r="H777" s="40"/>
      <c r="I777" s="41">
        <v>200</v>
      </c>
      <c r="J777" s="41">
        <f t="shared" si="147"/>
        <v>200</v>
      </c>
      <c r="K777" s="43">
        <v>224.5</v>
      </c>
      <c r="L777" s="43">
        <f t="shared" si="148"/>
        <v>-24.5</v>
      </c>
      <c r="M777" s="43">
        <f t="shared" si="149"/>
        <v>112.25</v>
      </c>
      <c r="N777" s="42">
        <v>160</v>
      </c>
      <c r="O777" s="45" t="str">
        <f t="shared" si="150"/>
        <v>DEC</v>
      </c>
      <c r="P777" s="42">
        <v>160</v>
      </c>
      <c r="Q777" s="44">
        <f t="shared" si="151"/>
        <v>64.5</v>
      </c>
      <c r="R777" s="45">
        <f t="shared" si="152"/>
        <v>0.40312499999999996</v>
      </c>
      <c r="S777" s="44" t="str">
        <f t="shared" si="153"/>
        <v>GROWTH</v>
      </c>
      <c r="T777" s="43">
        <v>250.5</v>
      </c>
      <c r="U777" s="46" t="str">
        <f t="shared" si="154"/>
        <v>jAN</v>
      </c>
      <c r="V777" s="42">
        <v>250.5</v>
      </c>
      <c r="W777" s="47">
        <f t="shared" si="155"/>
        <v>-26</v>
      </c>
      <c r="X777" s="48">
        <f t="shared" si="156"/>
        <v>-0.10379241516966065</v>
      </c>
      <c r="Y777" s="47" t="str">
        <f t="shared" si="157"/>
        <v>DEGROWTH</v>
      </c>
      <c r="Z777" s="138">
        <v>0</v>
      </c>
      <c r="AA777" s="133"/>
      <c r="AB777" s="133" t="s">
        <v>1245</v>
      </c>
      <c r="AC777" s="27"/>
    </row>
    <row r="778" spans="1:29" s="139" customFormat="1" ht="13.8">
      <c r="A778" s="133" t="s">
        <v>1245</v>
      </c>
      <c r="B778" s="141" t="s">
        <v>57</v>
      </c>
      <c r="C778" s="135" t="s">
        <v>2118</v>
      </c>
      <c r="D778" s="135">
        <v>1000000210</v>
      </c>
      <c r="E778" s="136" t="s">
        <v>2119</v>
      </c>
      <c r="F778" s="137">
        <v>41352</v>
      </c>
      <c r="G778" s="40" t="str">
        <f t="shared" si="146"/>
        <v>Targeted Dealer</v>
      </c>
      <c r="H778" s="40"/>
      <c r="I778" s="41">
        <v>80</v>
      </c>
      <c r="J778" s="41">
        <f t="shared" si="147"/>
        <v>80</v>
      </c>
      <c r="K778" s="43">
        <v>78</v>
      </c>
      <c r="L778" s="43">
        <f t="shared" si="148"/>
        <v>2</v>
      </c>
      <c r="M778" s="43">
        <f t="shared" si="149"/>
        <v>97.5</v>
      </c>
      <c r="N778" s="42">
        <v>80</v>
      </c>
      <c r="O778" s="45" t="str">
        <f t="shared" si="150"/>
        <v>DEC</v>
      </c>
      <c r="P778" s="42">
        <v>80</v>
      </c>
      <c r="Q778" s="44">
        <f t="shared" si="151"/>
        <v>-2</v>
      </c>
      <c r="R778" s="45">
        <f t="shared" si="152"/>
        <v>-2.5000000000000022E-2</v>
      </c>
      <c r="S778" s="44" t="str">
        <f t="shared" si="153"/>
        <v>DEGROWTH</v>
      </c>
      <c r="T778" s="43">
        <v>36</v>
      </c>
      <c r="U778" s="46" t="str">
        <f t="shared" si="154"/>
        <v>jAN</v>
      </c>
      <c r="V778" s="42">
        <v>36</v>
      </c>
      <c r="W778" s="47">
        <f t="shared" si="155"/>
        <v>42</v>
      </c>
      <c r="X778" s="48">
        <f t="shared" si="156"/>
        <v>1.1666666666666665</v>
      </c>
      <c r="Y778" s="47" t="str">
        <f t="shared" si="157"/>
        <v>GROWTH</v>
      </c>
      <c r="Z778" s="138">
        <v>0</v>
      </c>
      <c r="AA778" s="133"/>
      <c r="AB778" s="133" t="s">
        <v>1245</v>
      </c>
      <c r="AC778" s="27"/>
    </row>
    <row r="779" spans="1:29" s="139" customFormat="1" ht="13.8">
      <c r="A779" s="133" t="s">
        <v>1245</v>
      </c>
      <c r="B779" s="141" t="s">
        <v>57</v>
      </c>
      <c r="C779" s="135" t="s">
        <v>2120</v>
      </c>
      <c r="D779" s="135">
        <v>1000000219</v>
      </c>
      <c r="E779" s="136" t="s">
        <v>2121</v>
      </c>
      <c r="F779" s="137">
        <v>41436</v>
      </c>
      <c r="G779" s="40" t="str">
        <f t="shared" si="146"/>
        <v>Targeted Dealer</v>
      </c>
      <c r="H779" s="40"/>
      <c r="I779" s="41">
        <v>100</v>
      </c>
      <c r="J779" s="41">
        <f t="shared" si="147"/>
        <v>100</v>
      </c>
      <c r="K779" s="43">
        <v>150</v>
      </c>
      <c r="L779" s="43">
        <f t="shared" si="148"/>
        <v>-50</v>
      </c>
      <c r="M779" s="43">
        <f t="shared" si="149"/>
        <v>150</v>
      </c>
      <c r="N779" s="42">
        <v>125</v>
      </c>
      <c r="O779" s="45" t="str">
        <f t="shared" si="150"/>
        <v>DEC</v>
      </c>
      <c r="P779" s="42">
        <v>125</v>
      </c>
      <c r="Q779" s="44">
        <f t="shared" si="151"/>
        <v>25</v>
      </c>
      <c r="R779" s="45">
        <f t="shared" si="152"/>
        <v>0.19999999999999996</v>
      </c>
      <c r="S779" s="44" t="str">
        <f t="shared" si="153"/>
        <v>GROWTH</v>
      </c>
      <c r="T779" s="43">
        <v>145</v>
      </c>
      <c r="U779" s="46" t="str">
        <f t="shared" si="154"/>
        <v>jAN</v>
      </c>
      <c r="V779" s="42">
        <v>145</v>
      </c>
      <c r="W779" s="47">
        <f t="shared" si="155"/>
        <v>5</v>
      </c>
      <c r="X779" s="48">
        <f t="shared" si="156"/>
        <v>3.4482758620689724E-2</v>
      </c>
      <c r="Y779" s="47" t="str">
        <f t="shared" si="157"/>
        <v>GROWTH</v>
      </c>
      <c r="Z779" s="138">
        <v>0</v>
      </c>
      <c r="AA779" s="133"/>
      <c r="AB779" s="133" t="s">
        <v>1245</v>
      </c>
      <c r="AC779" s="27"/>
    </row>
    <row r="780" spans="1:29" s="139" customFormat="1" ht="13.8">
      <c r="A780" s="133" t="s">
        <v>1245</v>
      </c>
      <c r="B780" s="141" t="s">
        <v>57</v>
      </c>
      <c r="C780" s="135" t="s">
        <v>2122</v>
      </c>
      <c r="D780" s="135">
        <v>1000000207</v>
      </c>
      <c r="E780" s="136" t="s">
        <v>2123</v>
      </c>
      <c r="F780" s="137">
        <v>41848</v>
      </c>
      <c r="G780" s="40" t="str">
        <f t="shared" si="146"/>
        <v>Targeted Dealer</v>
      </c>
      <c r="H780" s="40"/>
      <c r="I780" s="41">
        <v>270</v>
      </c>
      <c r="J780" s="41">
        <f t="shared" si="147"/>
        <v>270</v>
      </c>
      <c r="K780" s="43">
        <v>217</v>
      </c>
      <c r="L780" s="43">
        <f t="shared" si="148"/>
        <v>53</v>
      </c>
      <c r="M780" s="43">
        <f t="shared" si="149"/>
        <v>80.370370370370367</v>
      </c>
      <c r="N780" s="42">
        <v>179</v>
      </c>
      <c r="O780" s="45" t="str">
        <f t="shared" si="150"/>
        <v>DEC</v>
      </c>
      <c r="P780" s="42">
        <v>179</v>
      </c>
      <c r="Q780" s="44">
        <f t="shared" si="151"/>
        <v>38</v>
      </c>
      <c r="R780" s="45">
        <f t="shared" si="152"/>
        <v>0.2122905027932962</v>
      </c>
      <c r="S780" s="44" t="str">
        <f t="shared" si="153"/>
        <v>GROWTH</v>
      </c>
      <c r="T780" s="43">
        <v>242</v>
      </c>
      <c r="U780" s="46" t="str">
        <f t="shared" si="154"/>
        <v>jAN</v>
      </c>
      <c r="V780" s="42">
        <v>242</v>
      </c>
      <c r="W780" s="47">
        <f t="shared" si="155"/>
        <v>-25</v>
      </c>
      <c r="X780" s="48">
        <f t="shared" si="156"/>
        <v>-0.10330578512396693</v>
      </c>
      <c r="Y780" s="47" t="str">
        <f t="shared" si="157"/>
        <v>DEGROWTH</v>
      </c>
      <c r="Z780" s="138">
        <v>0</v>
      </c>
      <c r="AA780" s="133"/>
      <c r="AB780" s="133" t="s">
        <v>1245</v>
      </c>
      <c r="AC780" s="27"/>
    </row>
    <row r="781" spans="1:29" s="139" customFormat="1" ht="13.8">
      <c r="A781" s="133" t="s">
        <v>1245</v>
      </c>
      <c r="B781" s="141" t="s">
        <v>57</v>
      </c>
      <c r="C781" s="135" t="s">
        <v>2124</v>
      </c>
      <c r="D781" s="135">
        <v>1000000209</v>
      </c>
      <c r="E781" s="136" t="s">
        <v>2125</v>
      </c>
      <c r="F781" s="137">
        <v>41880</v>
      </c>
      <c r="G781" s="40" t="str">
        <f t="shared" si="146"/>
        <v>Targeted Dealer</v>
      </c>
      <c r="H781" s="40"/>
      <c r="I781" s="41">
        <v>100</v>
      </c>
      <c r="J781" s="41">
        <f t="shared" si="147"/>
        <v>100</v>
      </c>
      <c r="K781" s="43">
        <v>50</v>
      </c>
      <c r="L781" s="43">
        <f t="shared" si="148"/>
        <v>50</v>
      </c>
      <c r="M781" s="43">
        <f t="shared" si="149"/>
        <v>50</v>
      </c>
      <c r="N781" s="42">
        <v>21</v>
      </c>
      <c r="O781" s="45" t="str">
        <f t="shared" si="150"/>
        <v>DEC</v>
      </c>
      <c r="P781" s="42">
        <v>21</v>
      </c>
      <c r="Q781" s="44">
        <f t="shared" si="151"/>
        <v>29</v>
      </c>
      <c r="R781" s="45">
        <f t="shared" si="152"/>
        <v>1.3809523809523809</v>
      </c>
      <c r="S781" s="44" t="str">
        <f t="shared" si="153"/>
        <v>GROWTH</v>
      </c>
      <c r="T781" s="43">
        <v>40</v>
      </c>
      <c r="U781" s="46" t="str">
        <f t="shared" si="154"/>
        <v>jAN</v>
      </c>
      <c r="V781" s="42">
        <v>40</v>
      </c>
      <c r="W781" s="47">
        <f t="shared" si="155"/>
        <v>10</v>
      </c>
      <c r="X781" s="48">
        <f t="shared" si="156"/>
        <v>0.25</v>
      </c>
      <c r="Y781" s="47" t="str">
        <f t="shared" si="157"/>
        <v>GROWTH</v>
      </c>
      <c r="Z781" s="138">
        <v>1</v>
      </c>
      <c r="AA781" s="133"/>
      <c r="AB781" s="133" t="s">
        <v>1245</v>
      </c>
      <c r="AC781" s="27"/>
    </row>
    <row r="782" spans="1:29" s="139" customFormat="1" ht="13.8">
      <c r="A782" s="133" t="s">
        <v>1245</v>
      </c>
      <c r="B782" s="141" t="s">
        <v>57</v>
      </c>
      <c r="C782" s="135" t="s">
        <v>2126</v>
      </c>
      <c r="D782" s="135">
        <v>1000000227</v>
      </c>
      <c r="E782" s="136" t="s">
        <v>2127</v>
      </c>
      <c r="F782" s="137">
        <v>42028</v>
      </c>
      <c r="G782" s="40" t="str">
        <f t="shared" si="146"/>
        <v>Targeted Dealer</v>
      </c>
      <c r="H782" s="40"/>
      <c r="I782" s="41">
        <v>50</v>
      </c>
      <c r="J782" s="41">
        <f t="shared" si="147"/>
        <v>50</v>
      </c>
      <c r="K782" s="43">
        <v>0</v>
      </c>
      <c r="L782" s="43">
        <f t="shared" si="148"/>
        <v>50</v>
      </c>
      <c r="M782" s="43">
        <f t="shared" si="149"/>
        <v>0</v>
      </c>
      <c r="N782" s="42">
        <v>0</v>
      </c>
      <c r="O782" s="45" t="str">
        <f t="shared" si="150"/>
        <v>DEC</v>
      </c>
      <c r="P782" s="42">
        <v>0</v>
      </c>
      <c r="Q782" s="44">
        <f t="shared" si="151"/>
        <v>0</v>
      </c>
      <c r="R782" s="45" t="str">
        <f t="shared" si="152"/>
        <v xml:space="preserve"> </v>
      </c>
      <c r="S782" s="44" t="b">
        <f t="shared" si="153"/>
        <v>0</v>
      </c>
      <c r="T782" s="43">
        <v>13</v>
      </c>
      <c r="U782" s="46" t="str">
        <f t="shared" si="154"/>
        <v>jAN</v>
      </c>
      <c r="V782" s="42">
        <v>13</v>
      </c>
      <c r="W782" s="47">
        <f t="shared" si="155"/>
        <v>-13</v>
      </c>
      <c r="X782" s="48">
        <f t="shared" si="156"/>
        <v>-1</v>
      </c>
      <c r="Y782" s="47" t="str">
        <f t="shared" si="157"/>
        <v>DEGROWTH</v>
      </c>
      <c r="Z782" s="138">
        <v>1</v>
      </c>
      <c r="AA782" s="133"/>
      <c r="AB782" s="133" t="s">
        <v>1245</v>
      </c>
      <c r="AC782" s="27"/>
    </row>
    <row r="783" spans="1:29" s="139" customFormat="1" ht="13.8">
      <c r="A783" s="133" t="s">
        <v>1245</v>
      </c>
      <c r="B783" s="141" t="s">
        <v>57</v>
      </c>
      <c r="C783" s="135" t="s">
        <v>2128</v>
      </c>
      <c r="D783" s="135">
        <v>1000000198</v>
      </c>
      <c r="E783" s="136" t="s">
        <v>2129</v>
      </c>
      <c r="F783" s="137">
        <v>42257</v>
      </c>
      <c r="G783" s="40" t="str">
        <f t="shared" si="146"/>
        <v>Targeted Dealer</v>
      </c>
      <c r="H783" s="40"/>
      <c r="I783" s="41">
        <v>800</v>
      </c>
      <c r="J783" s="41">
        <f t="shared" si="147"/>
        <v>800</v>
      </c>
      <c r="K783" s="43">
        <v>453</v>
      </c>
      <c r="L783" s="43">
        <f t="shared" si="148"/>
        <v>347</v>
      </c>
      <c r="M783" s="43">
        <f t="shared" si="149"/>
        <v>56.625</v>
      </c>
      <c r="N783" s="42">
        <v>614.5</v>
      </c>
      <c r="O783" s="45" t="str">
        <f t="shared" si="150"/>
        <v>DEC</v>
      </c>
      <c r="P783" s="42">
        <v>614.5</v>
      </c>
      <c r="Q783" s="44">
        <f t="shared" si="151"/>
        <v>-161.5</v>
      </c>
      <c r="R783" s="45">
        <f t="shared" si="152"/>
        <v>-0.2628152969894223</v>
      </c>
      <c r="S783" s="44" t="str">
        <f t="shared" si="153"/>
        <v>DEGROWTH</v>
      </c>
      <c r="T783" s="43">
        <v>692</v>
      </c>
      <c r="U783" s="46" t="str">
        <f t="shared" si="154"/>
        <v>jAN</v>
      </c>
      <c r="V783" s="42">
        <v>692</v>
      </c>
      <c r="W783" s="47">
        <f t="shared" si="155"/>
        <v>-239</v>
      </c>
      <c r="X783" s="48">
        <f t="shared" si="156"/>
        <v>-0.34537572254335258</v>
      </c>
      <c r="Y783" s="47" t="str">
        <f t="shared" si="157"/>
        <v>DEGROWTH</v>
      </c>
      <c r="Z783" s="138">
        <v>0</v>
      </c>
      <c r="AA783" s="133"/>
      <c r="AB783" s="133" t="s">
        <v>1245</v>
      </c>
      <c r="AC783" s="27"/>
    </row>
    <row r="784" spans="1:29" s="139" customFormat="1" ht="13.8">
      <c r="A784" s="133" t="s">
        <v>1245</v>
      </c>
      <c r="B784" s="141" t="s">
        <v>57</v>
      </c>
      <c r="C784" s="135" t="s">
        <v>2130</v>
      </c>
      <c r="D784" s="135">
        <v>1000000221</v>
      </c>
      <c r="E784" s="136" t="s">
        <v>2131</v>
      </c>
      <c r="F784" s="137">
        <v>42388</v>
      </c>
      <c r="G784" s="40" t="str">
        <f t="shared" si="146"/>
        <v>Targeted Dealer</v>
      </c>
      <c r="H784" s="40"/>
      <c r="I784" s="41">
        <v>300</v>
      </c>
      <c r="J784" s="41">
        <f t="shared" si="147"/>
        <v>300</v>
      </c>
      <c r="K784" s="43">
        <v>300</v>
      </c>
      <c r="L784" s="43">
        <f t="shared" si="148"/>
        <v>0</v>
      </c>
      <c r="M784" s="43">
        <f t="shared" si="149"/>
        <v>100</v>
      </c>
      <c r="N784" s="42">
        <v>425</v>
      </c>
      <c r="O784" s="45" t="str">
        <f t="shared" si="150"/>
        <v>DEC</v>
      </c>
      <c r="P784" s="42">
        <v>425</v>
      </c>
      <c r="Q784" s="44">
        <f t="shared" si="151"/>
        <v>-125</v>
      </c>
      <c r="R784" s="45">
        <f t="shared" si="152"/>
        <v>-0.29411764705882348</v>
      </c>
      <c r="S784" s="44" t="str">
        <f t="shared" si="153"/>
        <v>DEGROWTH</v>
      </c>
      <c r="T784" s="43">
        <v>309</v>
      </c>
      <c r="U784" s="46" t="str">
        <f t="shared" si="154"/>
        <v>jAN</v>
      </c>
      <c r="V784" s="42">
        <v>309</v>
      </c>
      <c r="W784" s="47">
        <f t="shared" si="155"/>
        <v>-9</v>
      </c>
      <c r="X784" s="48">
        <f t="shared" si="156"/>
        <v>-2.9126213592232997E-2</v>
      </c>
      <c r="Y784" s="47" t="str">
        <f t="shared" si="157"/>
        <v>DEGROWTH</v>
      </c>
      <c r="Z784" s="138">
        <v>0</v>
      </c>
      <c r="AA784" s="133"/>
      <c r="AB784" s="133" t="s">
        <v>1245</v>
      </c>
      <c r="AC784" s="27"/>
    </row>
    <row r="785" spans="1:29" s="139" customFormat="1" ht="13.8">
      <c r="A785" s="133" t="s">
        <v>1245</v>
      </c>
      <c r="B785" s="141" t="s">
        <v>57</v>
      </c>
      <c r="C785" s="135" t="s">
        <v>2134</v>
      </c>
      <c r="D785" s="135">
        <v>1000000218</v>
      </c>
      <c r="E785" s="136" t="s">
        <v>2135</v>
      </c>
      <c r="F785" s="137">
        <v>42522</v>
      </c>
      <c r="G785" s="40" t="str">
        <f t="shared" si="146"/>
        <v>Targeted Dealer</v>
      </c>
      <c r="H785" s="40"/>
      <c r="I785" s="41">
        <v>250</v>
      </c>
      <c r="J785" s="41">
        <f t="shared" si="147"/>
        <v>250</v>
      </c>
      <c r="K785" s="43">
        <v>175</v>
      </c>
      <c r="L785" s="43">
        <f t="shared" si="148"/>
        <v>75</v>
      </c>
      <c r="M785" s="43">
        <f t="shared" si="149"/>
        <v>70</v>
      </c>
      <c r="N785" s="42">
        <v>145</v>
      </c>
      <c r="O785" s="45" t="str">
        <f t="shared" si="150"/>
        <v>DEC</v>
      </c>
      <c r="P785" s="42">
        <v>145</v>
      </c>
      <c r="Q785" s="44">
        <f t="shared" si="151"/>
        <v>30</v>
      </c>
      <c r="R785" s="45">
        <f t="shared" si="152"/>
        <v>0.2068965517241379</v>
      </c>
      <c r="S785" s="44" t="str">
        <f t="shared" si="153"/>
        <v>GROWTH</v>
      </c>
      <c r="T785" s="43">
        <v>211.2</v>
      </c>
      <c r="U785" s="46" t="str">
        <f t="shared" si="154"/>
        <v>jAN</v>
      </c>
      <c r="V785" s="42">
        <v>211.2</v>
      </c>
      <c r="W785" s="47">
        <f t="shared" si="155"/>
        <v>-36.199999999999989</v>
      </c>
      <c r="X785" s="48">
        <f t="shared" si="156"/>
        <v>-0.17140151515151514</v>
      </c>
      <c r="Y785" s="47" t="str">
        <f t="shared" si="157"/>
        <v>DEGROWTH</v>
      </c>
      <c r="Z785" s="138">
        <v>0</v>
      </c>
      <c r="AA785" s="133"/>
      <c r="AB785" s="133" t="s">
        <v>1245</v>
      </c>
      <c r="AC785" s="27"/>
    </row>
    <row r="786" spans="1:29" s="139" customFormat="1" ht="13.8">
      <c r="A786" s="133" t="s">
        <v>1245</v>
      </c>
      <c r="B786" s="141" t="s">
        <v>57</v>
      </c>
      <c r="C786" s="135" t="s">
        <v>2136</v>
      </c>
      <c r="D786" s="135">
        <v>1000000200</v>
      </c>
      <c r="E786" s="136" t="s">
        <v>2137</v>
      </c>
      <c r="F786" s="137">
        <v>42991</v>
      </c>
      <c r="G786" s="40" t="str">
        <f t="shared" si="146"/>
        <v>Targeted Dealer</v>
      </c>
      <c r="H786" s="40"/>
      <c r="I786" s="41">
        <v>50</v>
      </c>
      <c r="J786" s="41">
        <f t="shared" si="147"/>
        <v>50</v>
      </c>
      <c r="K786" s="43">
        <v>86.5</v>
      </c>
      <c r="L786" s="43">
        <f t="shared" si="148"/>
        <v>-36.5</v>
      </c>
      <c r="M786" s="43">
        <f t="shared" si="149"/>
        <v>173</v>
      </c>
      <c r="N786" s="42">
        <v>50</v>
      </c>
      <c r="O786" s="45" t="str">
        <f t="shared" si="150"/>
        <v>DEC</v>
      </c>
      <c r="P786" s="42">
        <v>50</v>
      </c>
      <c r="Q786" s="44">
        <f t="shared" si="151"/>
        <v>36.5</v>
      </c>
      <c r="R786" s="45">
        <f t="shared" si="152"/>
        <v>0.73</v>
      </c>
      <c r="S786" s="44" t="str">
        <f t="shared" si="153"/>
        <v>GROWTH</v>
      </c>
      <c r="T786" s="43">
        <v>60</v>
      </c>
      <c r="U786" s="46" t="str">
        <f t="shared" si="154"/>
        <v>jAN</v>
      </c>
      <c r="V786" s="42">
        <v>60</v>
      </c>
      <c r="W786" s="47">
        <f t="shared" si="155"/>
        <v>26.5</v>
      </c>
      <c r="X786" s="48">
        <f t="shared" si="156"/>
        <v>0.44166666666666665</v>
      </c>
      <c r="Y786" s="47" t="str">
        <f t="shared" si="157"/>
        <v>GROWTH</v>
      </c>
      <c r="Z786" s="138">
        <v>0</v>
      </c>
      <c r="AA786" s="133"/>
      <c r="AB786" s="133" t="s">
        <v>1245</v>
      </c>
      <c r="AC786" s="27"/>
    </row>
    <row r="787" spans="1:29" s="139" customFormat="1" ht="13.8">
      <c r="A787" s="133" t="s">
        <v>1245</v>
      </c>
      <c r="B787" s="141" t="s">
        <v>57</v>
      </c>
      <c r="C787" s="135" t="s">
        <v>2138</v>
      </c>
      <c r="D787" s="135">
        <v>1000000204</v>
      </c>
      <c r="E787" s="136" t="s">
        <v>2139</v>
      </c>
      <c r="F787" s="137">
        <v>43054</v>
      </c>
      <c r="G787" s="40" t="str">
        <f t="shared" si="146"/>
        <v>Targeted Dealer</v>
      </c>
      <c r="H787" s="40"/>
      <c r="I787" s="41">
        <v>295</v>
      </c>
      <c r="J787" s="41">
        <f t="shared" si="147"/>
        <v>295</v>
      </c>
      <c r="K787" s="43">
        <v>300</v>
      </c>
      <c r="L787" s="43">
        <f t="shared" si="148"/>
        <v>-5</v>
      </c>
      <c r="M787" s="43">
        <f t="shared" si="149"/>
        <v>101.69491525423729</v>
      </c>
      <c r="N787" s="42">
        <v>274.5</v>
      </c>
      <c r="O787" s="45" t="str">
        <f t="shared" si="150"/>
        <v>DEC</v>
      </c>
      <c r="P787" s="42">
        <v>274.5</v>
      </c>
      <c r="Q787" s="44">
        <f t="shared" si="151"/>
        <v>25.5</v>
      </c>
      <c r="R787" s="45">
        <f t="shared" si="152"/>
        <v>9.2896174863388081E-2</v>
      </c>
      <c r="S787" s="44" t="str">
        <f t="shared" si="153"/>
        <v>GROWTH</v>
      </c>
      <c r="T787" s="43">
        <v>301</v>
      </c>
      <c r="U787" s="46" t="str">
        <f t="shared" si="154"/>
        <v>jAN</v>
      </c>
      <c r="V787" s="42">
        <v>301</v>
      </c>
      <c r="W787" s="47">
        <f t="shared" si="155"/>
        <v>-1</v>
      </c>
      <c r="X787" s="48">
        <f t="shared" si="156"/>
        <v>-3.3222591362126463E-3</v>
      </c>
      <c r="Y787" s="47" t="str">
        <f t="shared" si="157"/>
        <v>DEGROWTH</v>
      </c>
      <c r="Z787" s="138">
        <v>0</v>
      </c>
      <c r="AA787" s="133"/>
      <c r="AB787" s="133" t="s">
        <v>1245</v>
      </c>
      <c r="AC787" s="27"/>
    </row>
    <row r="788" spans="1:29" s="139" customFormat="1" ht="13.8">
      <c r="A788" s="133" t="s">
        <v>1245</v>
      </c>
      <c r="B788" s="141" t="s">
        <v>57</v>
      </c>
      <c r="C788" s="135" t="s">
        <v>2140</v>
      </c>
      <c r="D788" s="135">
        <v>1000000211</v>
      </c>
      <c r="E788" s="136" t="s">
        <v>2141</v>
      </c>
      <c r="F788" s="137">
        <v>43263</v>
      </c>
      <c r="G788" s="40" t="str">
        <f t="shared" si="146"/>
        <v>Targeted Dealer</v>
      </c>
      <c r="H788" s="40"/>
      <c r="I788" s="41">
        <v>150</v>
      </c>
      <c r="J788" s="41">
        <f t="shared" si="147"/>
        <v>150</v>
      </c>
      <c r="K788" s="43">
        <v>200</v>
      </c>
      <c r="L788" s="43">
        <f t="shared" si="148"/>
        <v>-50</v>
      </c>
      <c r="M788" s="43">
        <f t="shared" si="149"/>
        <v>133.33333333333334</v>
      </c>
      <c r="N788" s="42">
        <v>149.5</v>
      </c>
      <c r="O788" s="45" t="str">
        <f t="shared" si="150"/>
        <v>DEC</v>
      </c>
      <c r="P788" s="42">
        <v>149.5</v>
      </c>
      <c r="Q788" s="44">
        <f t="shared" si="151"/>
        <v>50.5</v>
      </c>
      <c r="R788" s="45">
        <f t="shared" si="152"/>
        <v>0.33779264214046822</v>
      </c>
      <c r="S788" s="44" t="str">
        <f t="shared" si="153"/>
        <v>GROWTH</v>
      </c>
      <c r="T788" s="43">
        <v>200</v>
      </c>
      <c r="U788" s="46" t="str">
        <f t="shared" si="154"/>
        <v>jAN</v>
      </c>
      <c r="V788" s="42">
        <v>200</v>
      </c>
      <c r="W788" s="47">
        <f t="shared" si="155"/>
        <v>0</v>
      </c>
      <c r="X788" s="48">
        <f t="shared" si="156"/>
        <v>0</v>
      </c>
      <c r="Y788" s="47" t="str">
        <f t="shared" si="157"/>
        <v>GROWTH</v>
      </c>
      <c r="Z788" s="138">
        <v>0</v>
      </c>
      <c r="AA788" s="133"/>
      <c r="AB788" s="133" t="s">
        <v>1245</v>
      </c>
      <c r="AC788" s="27"/>
    </row>
    <row r="789" spans="1:29" s="139" customFormat="1" ht="13.8">
      <c r="A789" s="133" t="s">
        <v>1245</v>
      </c>
      <c r="B789" s="141" t="s">
        <v>57</v>
      </c>
      <c r="C789" s="135" t="s">
        <v>2142</v>
      </c>
      <c r="D789" s="135">
        <v>1000000223</v>
      </c>
      <c r="E789" s="136" t="s">
        <v>2143</v>
      </c>
      <c r="F789" s="137">
        <v>43379</v>
      </c>
      <c r="G789" s="40" t="str">
        <f t="shared" si="146"/>
        <v>Targeted Dealer</v>
      </c>
      <c r="H789" s="40"/>
      <c r="I789" s="41">
        <v>260</v>
      </c>
      <c r="J789" s="41">
        <f t="shared" si="147"/>
        <v>260</v>
      </c>
      <c r="K789" s="43">
        <v>240</v>
      </c>
      <c r="L789" s="43">
        <f t="shared" si="148"/>
        <v>20</v>
      </c>
      <c r="M789" s="43">
        <f t="shared" si="149"/>
        <v>92.307692307692307</v>
      </c>
      <c r="N789" s="42">
        <v>220</v>
      </c>
      <c r="O789" s="45" t="str">
        <f t="shared" si="150"/>
        <v>DEC</v>
      </c>
      <c r="P789" s="42">
        <v>220</v>
      </c>
      <c r="Q789" s="44">
        <f t="shared" si="151"/>
        <v>20</v>
      </c>
      <c r="R789" s="45">
        <f t="shared" si="152"/>
        <v>9.0909090909090828E-2</v>
      </c>
      <c r="S789" s="44" t="str">
        <f t="shared" si="153"/>
        <v>GROWTH</v>
      </c>
      <c r="T789" s="43">
        <v>225</v>
      </c>
      <c r="U789" s="46" t="str">
        <f t="shared" si="154"/>
        <v>jAN</v>
      </c>
      <c r="V789" s="42">
        <v>225</v>
      </c>
      <c r="W789" s="47">
        <f t="shared" si="155"/>
        <v>15</v>
      </c>
      <c r="X789" s="48">
        <f t="shared" si="156"/>
        <v>6.6666666666666652E-2</v>
      </c>
      <c r="Y789" s="47" t="str">
        <f t="shared" si="157"/>
        <v>GROWTH</v>
      </c>
      <c r="Z789" s="138">
        <v>0</v>
      </c>
      <c r="AA789" s="133"/>
      <c r="AB789" s="133" t="s">
        <v>1245</v>
      </c>
      <c r="AC789" s="27"/>
    </row>
    <row r="790" spans="1:29" s="139" customFormat="1" ht="13.8">
      <c r="A790" s="133" t="s">
        <v>1245</v>
      </c>
      <c r="B790" s="141" t="s">
        <v>57</v>
      </c>
      <c r="C790" s="135" t="s">
        <v>2144</v>
      </c>
      <c r="D790" s="135">
        <v>1000000206</v>
      </c>
      <c r="E790" s="136" t="s">
        <v>2145</v>
      </c>
      <c r="F790" s="137">
        <v>43452</v>
      </c>
      <c r="G790" s="40" t="str">
        <f t="shared" si="146"/>
        <v>Targeted Dealer</v>
      </c>
      <c r="H790" s="40"/>
      <c r="I790" s="41">
        <v>170</v>
      </c>
      <c r="J790" s="41">
        <f t="shared" si="147"/>
        <v>170</v>
      </c>
      <c r="K790" s="43">
        <v>150</v>
      </c>
      <c r="L790" s="43">
        <f t="shared" si="148"/>
        <v>20</v>
      </c>
      <c r="M790" s="43">
        <f t="shared" si="149"/>
        <v>88.235294117647058</v>
      </c>
      <c r="N790" s="42">
        <v>200</v>
      </c>
      <c r="O790" s="45" t="str">
        <f t="shared" si="150"/>
        <v>DEC</v>
      </c>
      <c r="P790" s="42">
        <v>200</v>
      </c>
      <c r="Q790" s="44">
        <f t="shared" si="151"/>
        <v>-50</v>
      </c>
      <c r="R790" s="45">
        <f t="shared" si="152"/>
        <v>-0.25</v>
      </c>
      <c r="S790" s="44" t="str">
        <f t="shared" si="153"/>
        <v>DEGROWTH</v>
      </c>
      <c r="T790" s="43">
        <v>125</v>
      </c>
      <c r="U790" s="46" t="str">
        <f t="shared" si="154"/>
        <v>jAN</v>
      </c>
      <c r="V790" s="42">
        <v>125</v>
      </c>
      <c r="W790" s="47">
        <f t="shared" si="155"/>
        <v>25</v>
      </c>
      <c r="X790" s="48">
        <f t="shared" si="156"/>
        <v>0.19999999999999996</v>
      </c>
      <c r="Y790" s="47" t="str">
        <f t="shared" si="157"/>
        <v>GROWTH</v>
      </c>
      <c r="Z790" s="138">
        <v>0</v>
      </c>
      <c r="AA790" s="133"/>
      <c r="AB790" s="133" t="s">
        <v>1245</v>
      </c>
      <c r="AC790" s="27"/>
    </row>
    <row r="791" spans="1:29" s="139" customFormat="1" ht="13.8">
      <c r="A791" s="133" t="s">
        <v>1245</v>
      </c>
      <c r="B791" s="141" t="s">
        <v>57</v>
      </c>
      <c r="C791" s="135" t="s">
        <v>2146</v>
      </c>
      <c r="D791" s="135">
        <v>1000000229</v>
      </c>
      <c r="E791" s="136" t="s">
        <v>2147</v>
      </c>
      <c r="F791" s="137">
        <v>43817</v>
      </c>
      <c r="G791" s="40" t="str">
        <f t="shared" si="146"/>
        <v>Targeted Dealer</v>
      </c>
      <c r="H791" s="40"/>
      <c r="I791" s="41">
        <v>50</v>
      </c>
      <c r="J791" s="41">
        <f t="shared" si="147"/>
        <v>50</v>
      </c>
      <c r="K791" s="43">
        <v>0</v>
      </c>
      <c r="L791" s="43">
        <f t="shared" si="148"/>
        <v>50</v>
      </c>
      <c r="M791" s="43">
        <f t="shared" si="149"/>
        <v>0</v>
      </c>
      <c r="N791" s="42">
        <v>17.5</v>
      </c>
      <c r="O791" s="45" t="str">
        <f t="shared" si="150"/>
        <v>DEC</v>
      </c>
      <c r="P791" s="42">
        <v>17.5</v>
      </c>
      <c r="Q791" s="44">
        <f t="shared" si="151"/>
        <v>-17.5</v>
      </c>
      <c r="R791" s="45">
        <f t="shared" si="152"/>
        <v>-1</v>
      </c>
      <c r="S791" s="44" t="str">
        <f t="shared" si="153"/>
        <v>DEGROWTH</v>
      </c>
      <c r="T791" s="43">
        <v>59</v>
      </c>
      <c r="U791" s="46" t="str">
        <f t="shared" si="154"/>
        <v>jAN</v>
      </c>
      <c r="V791" s="42">
        <v>59</v>
      </c>
      <c r="W791" s="47">
        <f t="shared" si="155"/>
        <v>-59</v>
      </c>
      <c r="X791" s="48">
        <f t="shared" si="156"/>
        <v>-1</v>
      </c>
      <c r="Y791" s="47" t="str">
        <f t="shared" si="157"/>
        <v>DEGROWTH</v>
      </c>
      <c r="Z791" s="138">
        <v>0</v>
      </c>
      <c r="AA791" s="133"/>
      <c r="AB791" s="133" t="s">
        <v>1245</v>
      </c>
      <c r="AC791" s="27"/>
    </row>
    <row r="792" spans="1:29" s="139" customFormat="1" ht="13.8">
      <c r="A792" s="133" t="s">
        <v>1245</v>
      </c>
      <c r="B792" s="141" t="s">
        <v>57</v>
      </c>
      <c r="C792" s="135" t="s">
        <v>2148</v>
      </c>
      <c r="D792" s="135">
        <v>1000000214</v>
      </c>
      <c r="E792" s="136" t="s">
        <v>2149</v>
      </c>
      <c r="F792" s="137">
        <v>43992</v>
      </c>
      <c r="G792" s="40" t="str">
        <f t="shared" si="146"/>
        <v>Targeted Dealer</v>
      </c>
      <c r="H792" s="40"/>
      <c r="I792" s="41">
        <v>60</v>
      </c>
      <c r="J792" s="41">
        <f t="shared" si="147"/>
        <v>60</v>
      </c>
      <c r="K792" s="43">
        <v>25</v>
      </c>
      <c r="L792" s="43">
        <f t="shared" si="148"/>
        <v>35</v>
      </c>
      <c r="M792" s="43">
        <f t="shared" si="149"/>
        <v>41.666666666666671</v>
      </c>
      <c r="N792" s="42">
        <v>20</v>
      </c>
      <c r="O792" s="45" t="str">
        <f t="shared" si="150"/>
        <v>DEC</v>
      </c>
      <c r="P792" s="42">
        <v>20</v>
      </c>
      <c r="Q792" s="44">
        <f t="shared" si="151"/>
        <v>5</v>
      </c>
      <c r="R792" s="45">
        <f t="shared" si="152"/>
        <v>0.25</v>
      </c>
      <c r="S792" s="44" t="str">
        <f t="shared" si="153"/>
        <v>GROWTH</v>
      </c>
      <c r="T792" s="43">
        <v>40</v>
      </c>
      <c r="U792" s="46" t="str">
        <f t="shared" si="154"/>
        <v>jAN</v>
      </c>
      <c r="V792" s="42">
        <v>40</v>
      </c>
      <c r="W792" s="47">
        <f t="shared" si="155"/>
        <v>-15</v>
      </c>
      <c r="X792" s="48">
        <f t="shared" si="156"/>
        <v>-0.375</v>
      </c>
      <c r="Y792" s="47" t="str">
        <f t="shared" si="157"/>
        <v>DEGROWTH</v>
      </c>
      <c r="Z792" s="138">
        <v>0</v>
      </c>
      <c r="AA792" s="133"/>
      <c r="AB792" s="133" t="s">
        <v>1245</v>
      </c>
      <c r="AC792" s="27"/>
    </row>
    <row r="793" spans="1:29" s="139" customFormat="1" ht="13.8">
      <c r="A793" s="133" t="s">
        <v>1245</v>
      </c>
      <c r="B793" s="141" t="s">
        <v>57</v>
      </c>
      <c r="C793" s="135" t="s">
        <v>2150</v>
      </c>
      <c r="D793" s="135">
        <v>1000000205</v>
      </c>
      <c r="E793" s="136" t="s">
        <v>2151</v>
      </c>
      <c r="F793" s="137">
        <v>44068</v>
      </c>
      <c r="G793" s="40" t="str">
        <f t="shared" si="146"/>
        <v>Targeted Dealer</v>
      </c>
      <c r="H793" s="40"/>
      <c r="I793" s="41">
        <v>80</v>
      </c>
      <c r="J793" s="41">
        <f t="shared" si="147"/>
        <v>80</v>
      </c>
      <c r="K793" s="43">
        <v>0</v>
      </c>
      <c r="L793" s="43">
        <f t="shared" si="148"/>
        <v>80</v>
      </c>
      <c r="M793" s="43">
        <f t="shared" si="149"/>
        <v>0</v>
      </c>
      <c r="N793" s="42">
        <v>0</v>
      </c>
      <c r="O793" s="45" t="str">
        <f t="shared" si="150"/>
        <v>DEC</v>
      </c>
      <c r="P793" s="42">
        <v>0</v>
      </c>
      <c r="Q793" s="44">
        <f t="shared" si="151"/>
        <v>0</v>
      </c>
      <c r="R793" s="45" t="str">
        <f t="shared" si="152"/>
        <v xml:space="preserve"> </v>
      </c>
      <c r="S793" s="44" t="b">
        <f t="shared" si="153"/>
        <v>0</v>
      </c>
      <c r="T793" s="43">
        <v>25</v>
      </c>
      <c r="U793" s="46" t="str">
        <f t="shared" si="154"/>
        <v>jAN</v>
      </c>
      <c r="V793" s="42">
        <v>25</v>
      </c>
      <c r="W793" s="47">
        <f t="shared" si="155"/>
        <v>-25</v>
      </c>
      <c r="X793" s="48">
        <f t="shared" si="156"/>
        <v>-1</v>
      </c>
      <c r="Y793" s="47" t="str">
        <f t="shared" si="157"/>
        <v>DEGROWTH</v>
      </c>
      <c r="Z793" s="138">
        <v>1</v>
      </c>
      <c r="AA793" s="133"/>
      <c r="AB793" s="133" t="s">
        <v>1245</v>
      </c>
      <c r="AC793" s="27"/>
    </row>
    <row r="794" spans="1:29" s="139" customFormat="1" ht="13.8">
      <c r="A794" s="133" t="s">
        <v>1245</v>
      </c>
      <c r="B794" s="141" t="s">
        <v>57</v>
      </c>
      <c r="C794" s="135" t="s">
        <v>2152</v>
      </c>
      <c r="D794" s="135">
        <v>1000000215</v>
      </c>
      <c r="E794" s="136" t="s">
        <v>2153</v>
      </c>
      <c r="F794" s="137">
        <v>44145</v>
      </c>
      <c r="G794" s="40" t="str">
        <f t="shared" si="146"/>
        <v>Targeted Dealer</v>
      </c>
      <c r="H794" s="40"/>
      <c r="I794" s="41">
        <v>100</v>
      </c>
      <c r="J794" s="41">
        <f t="shared" si="147"/>
        <v>100</v>
      </c>
      <c r="K794" s="43">
        <v>82.5</v>
      </c>
      <c r="L794" s="43">
        <f t="shared" si="148"/>
        <v>17.5</v>
      </c>
      <c r="M794" s="43">
        <f t="shared" si="149"/>
        <v>82.5</v>
      </c>
      <c r="N794" s="42">
        <v>87.5</v>
      </c>
      <c r="O794" s="45" t="str">
        <f t="shared" si="150"/>
        <v>DEC</v>
      </c>
      <c r="P794" s="42">
        <v>87.5</v>
      </c>
      <c r="Q794" s="44">
        <f t="shared" si="151"/>
        <v>-5</v>
      </c>
      <c r="R794" s="45">
        <f t="shared" si="152"/>
        <v>-5.7142857142857162E-2</v>
      </c>
      <c r="S794" s="44" t="str">
        <f t="shared" si="153"/>
        <v>DEGROWTH</v>
      </c>
      <c r="T794" s="43">
        <v>63</v>
      </c>
      <c r="U794" s="46" t="str">
        <f t="shared" si="154"/>
        <v>jAN</v>
      </c>
      <c r="V794" s="42">
        <v>63</v>
      </c>
      <c r="W794" s="47">
        <f t="shared" si="155"/>
        <v>19.5</v>
      </c>
      <c r="X794" s="48">
        <f t="shared" si="156"/>
        <v>0.30952380952380953</v>
      </c>
      <c r="Y794" s="47" t="str">
        <f t="shared" si="157"/>
        <v>GROWTH</v>
      </c>
      <c r="Z794" s="138">
        <v>0</v>
      </c>
      <c r="AA794" s="133"/>
      <c r="AB794" s="133" t="s">
        <v>1245</v>
      </c>
      <c r="AC794" s="27"/>
    </row>
    <row r="795" spans="1:29" s="139" customFormat="1" ht="13.8">
      <c r="A795" s="133" t="s">
        <v>1245</v>
      </c>
      <c r="B795" s="141" t="s">
        <v>57</v>
      </c>
      <c r="C795" s="135" t="s">
        <v>2154</v>
      </c>
      <c r="D795" s="135">
        <v>1000000226</v>
      </c>
      <c r="E795" s="136" t="s">
        <v>2155</v>
      </c>
      <c r="F795" s="137">
        <v>44179</v>
      </c>
      <c r="G795" s="40" t="str">
        <f t="shared" si="146"/>
        <v>Targeted Dealer</v>
      </c>
      <c r="H795" s="40"/>
      <c r="I795" s="41">
        <v>120</v>
      </c>
      <c r="J795" s="41">
        <f t="shared" si="147"/>
        <v>120</v>
      </c>
      <c r="K795" s="43">
        <v>150</v>
      </c>
      <c r="L795" s="43">
        <f t="shared" si="148"/>
        <v>-30</v>
      </c>
      <c r="M795" s="43">
        <f t="shared" si="149"/>
        <v>125</v>
      </c>
      <c r="N795" s="42">
        <v>125</v>
      </c>
      <c r="O795" s="45" t="str">
        <f t="shared" si="150"/>
        <v>DEC</v>
      </c>
      <c r="P795" s="42">
        <v>125</v>
      </c>
      <c r="Q795" s="44">
        <f t="shared" si="151"/>
        <v>25</v>
      </c>
      <c r="R795" s="45">
        <f t="shared" si="152"/>
        <v>0.19999999999999996</v>
      </c>
      <c r="S795" s="44" t="str">
        <f t="shared" si="153"/>
        <v>GROWTH</v>
      </c>
      <c r="T795" s="43">
        <v>80</v>
      </c>
      <c r="U795" s="46" t="str">
        <f t="shared" si="154"/>
        <v>jAN</v>
      </c>
      <c r="V795" s="42">
        <v>80</v>
      </c>
      <c r="W795" s="47">
        <f t="shared" si="155"/>
        <v>70</v>
      </c>
      <c r="X795" s="48">
        <f t="shared" si="156"/>
        <v>0.875</v>
      </c>
      <c r="Y795" s="47" t="str">
        <f t="shared" si="157"/>
        <v>GROWTH</v>
      </c>
      <c r="Z795" s="138">
        <v>0</v>
      </c>
      <c r="AA795" s="133"/>
      <c r="AB795" s="133" t="s">
        <v>1245</v>
      </c>
      <c r="AC795" s="27"/>
    </row>
    <row r="796" spans="1:29" s="139" customFormat="1" ht="13.8">
      <c r="A796" s="133" t="s">
        <v>1245</v>
      </c>
      <c r="B796" s="141" t="s">
        <v>57</v>
      </c>
      <c r="C796" s="135" t="s">
        <v>2156</v>
      </c>
      <c r="D796" s="135">
        <v>1000000225</v>
      </c>
      <c r="E796" s="136" t="s">
        <v>2157</v>
      </c>
      <c r="F796" s="137">
        <v>44335</v>
      </c>
      <c r="G796" s="40" t="str">
        <f t="shared" si="146"/>
        <v>Targeted Dealer</v>
      </c>
      <c r="H796" s="40"/>
      <c r="I796" s="41">
        <v>50</v>
      </c>
      <c r="J796" s="41">
        <f t="shared" si="147"/>
        <v>50</v>
      </c>
      <c r="K796" s="43">
        <v>27.5</v>
      </c>
      <c r="L796" s="43">
        <f t="shared" si="148"/>
        <v>22.5</v>
      </c>
      <c r="M796" s="43">
        <f t="shared" si="149"/>
        <v>55</v>
      </c>
      <c r="N796" s="42">
        <v>44.5</v>
      </c>
      <c r="O796" s="45" t="str">
        <f t="shared" si="150"/>
        <v>DEC</v>
      </c>
      <c r="P796" s="42">
        <v>44.5</v>
      </c>
      <c r="Q796" s="44">
        <f t="shared" si="151"/>
        <v>-17</v>
      </c>
      <c r="R796" s="45">
        <f t="shared" si="152"/>
        <v>-0.3820224719101124</v>
      </c>
      <c r="S796" s="44" t="str">
        <f t="shared" si="153"/>
        <v>DEGROWTH</v>
      </c>
      <c r="T796" s="43">
        <v>60</v>
      </c>
      <c r="U796" s="46" t="str">
        <f t="shared" si="154"/>
        <v>jAN</v>
      </c>
      <c r="V796" s="42">
        <v>60</v>
      </c>
      <c r="W796" s="47">
        <f t="shared" si="155"/>
        <v>-32.5</v>
      </c>
      <c r="X796" s="48">
        <f t="shared" si="156"/>
        <v>-0.54166666666666674</v>
      </c>
      <c r="Y796" s="47" t="str">
        <f t="shared" si="157"/>
        <v>DEGROWTH</v>
      </c>
      <c r="Z796" s="138">
        <v>0</v>
      </c>
      <c r="AA796" s="133"/>
      <c r="AB796" s="133" t="s">
        <v>1245</v>
      </c>
      <c r="AC796" s="27"/>
    </row>
    <row r="797" spans="1:29" s="139" customFormat="1" ht="13.8">
      <c r="A797" s="133" t="s">
        <v>1245</v>
      </c>
      <c r="B797" s="141" t="s">
        <v>57</v>
      </c>
      <c r="C797" s="135" t="s">
        <v>2158</v>
      </c>
      <c r="D797" s="135">
        <v>1000002612</v>
      </c>
      <c r="E797" s="136" t="s">
        <v>2159</v>
      </c>
      <c r="F797" s="137">
        <v>44623</v>
      </c>
      <c r="G797" s="40" t="str">
        <f t="shared" si="146"/>
        <v>Targeted Dealer</v>
      </c>
      <c r="H797" s="40"/>
      <c r="I797" s="41">
        <v>270</v>
      </c>
      <c r="J797" s="41">
        <f t="shared" si="147"/>
        <v>270</v>
      </c>
      <c r="K797" s="43">
        <v>175</v>
      </c>
      <c r="L797" s="43">
        <f t="shared" si="148"/>
        <v>95</v>
      </c>
      <c r="M797" s="43">
        <f t="shared" si="149"/>
        <v>64.81481481481481</v>
      </c>
      <c r="N797" s="42">
        <v>125</v>
      </c>
      <c r="O797" s="45" t="str">
        <f t="shared" si="150"/>
        <v>DEC</v>
      </c>
      <c r="P797" s="42">
        <v>125</v>
      </c>
      <c r="Q797" s="44">
        <f t="shared" si="151"/>
        <v>50</v>
      </c>
      <c r="R797" s="45">
        <f t="shared" si="152"/>
        <v>0.39999999999999991</v>
      </c>
      <c r="S797" s="44" t="str">
        <f t="shared" si="153"/>
        <v>GROWTH</v>
      </c>
      <c r="T797" s="43">
        <v>224</v>
      </c>
      <c r="U797" s="46" t="str">
        <f t="shared" si="154"/>
        <v>jAN</v>
      </c>
      <c r="V797" s="42">
        <v>224</v>
      </c>
      <c r="W797" s="47">
        <f t="shared" si="155"/>
        <v>-49</v>
      </c>
      <c r="X797" s="48">
        <f t="shared" si="156"/>
        <v>-0.21875</v>
      </c>
      <c r="Y797" s="47" t="str">
        <f t="shared" si="157"/>
        <v>DEGROWTH</v>
      </c>
      <c r="Z797" s="138">
        <v>0</v>
      </c>
      <c r="AA797" s="133"/>
      <c r="AB797" s="133" t="s">
        <v>1245</v>
      </c>
      <c r="AC797" s="27"/>
    </row>
    <row r="798" spans="1:29" s="139" customFormat="1" ht="13.8">
      <c r="A798" s="133" t="s">
        <v>1245</v>
      </c>
      <c r="B798" s="141" t="s">
        <v>57</v>
      </c>
      <c r="C798" s="135" t="s">
        <v>2160</v>
      </c>
      <c r="D798" s="135">
        <v>1000002751</v>
      </c>
      <c r="E798" s="136" t="s">
        <v>2161</v>
      </c>
      <c r="F798" s="137">
        <v>44700</v>
      </c>
      <c r="G798" s="40" t="str">
        <f t="shared" si="146"/>
        <v>Targeted Dealer</v>
      </c>
      <c r="H798" s="40"/>
      <c r="I798" s="41">
        <v>125</v>
      </c>
      <c r="J798" s="41">
        <f t="shared" si="147"/>
        <v>125</v>
      </c>
      <c r="K798" s="43">
        <v>75</v>
      </c>
      <c r="L798" s="43">
        <f t="shared" si="148"/>
        <v>50</v>
      </c>
      <c r="M798" s="43">
        <f t="shared" si="149"/>
        <v>60</v>
      </c>
      <c r="N798" s="42">
        <v>50</v>
      </c>
      <c r="O798" s="45" t="str">
        <f t="shared" si="150"/>
        <v>DEC</v>
      </c>
      <c r="P798" s="42">
        <v>50</v>
      </c>
      <c r="Q798" s="44">
        <f t="shared" si="151"/>
        <v>25</v>
      </c>
      <c r="R798" s="45">
        <f t="shared" si="152"/>
        <v>0.5</v>
      </c>
      <c r="S798" s="44" t="str">
        <f t="shared" si="153"/>
        <v>GROWTH</v>
      </c>
      <c r="T798" s="43">
        <v>50</v>
      </c>
      <c r="U798" s="46" t="str">
        <f t="shared" si="154"/>
        <v>jAN</v>
      </c>
      <c r="V798" s="42">
        <v>50</v>
      </c>
      <c r="W798" s="47">
        <f t="shared" si="155"/>
        <v>25</v>
      </c>
      <c r="X798" s="48">
        <f t="shared" si="156"/>
        <v>0.5</v>
      </c>
      <c r="Y798" s="47" t="str">
        <f t="shared" si="157"/>
        <v>GROWTH</v>
      </c>
      <c r="Z798" s="138">
        <v>0</v>
      </c>
      <c r="AA798" s="133"/>
      <c r="AB798" s="133" t="s">
        <v>1245</v>
      </c>
      <c r="AC798" s="27"/>
    </row>
    <row r="799" spans="1:29" s="139" customFormat="1" ht="13.8">
      <c r="A799" s="133" t="s">
        <v>1245</v>
      </c>
      <c r="B799" s="141" t="s">
        <v>57</v>
      </c>
      <c r="C799" s="135" t="s">
        <v>2162</v>
      </c>
      <c r="D799" s="135">
        <v>1000002837</v>
      </c>
      <c r="E799" s="136" t="s">
        <v>2163</v>
      </c>
      <c r="F799" s="137">
        <v>44760</v>
      </c>
      <c r="G799" s="40" t="str">
        <f t="shared" si="146"/>
        <v>Targeted Dealer</v>
      </c>
      <c r="H799" s="40"/>
      <c r="I799" s="41">
        <v>200</v>
      </c>
      <c r="J799" s="41">
        <f t="shared" si="147"/>
        <v>200</v>
      </c>
      <c r="K799" s="43">
        <v>184</v>
      </c>
      <c r="L799" s="43">
        <f t="shared" si="148"/>
        <v>16</v>
      </c>
      <c r="M799" s="43">
        <f t="shared" si="149"/>
        <v>92</v>
      </c>
      <c r="N799" s="42">
        <v>132.5</v>
      </c>
      <c r="O799" s="45" t="str">
        <f t="shared" si="150"/>
        <v>DEC</v>
      </c>
      <c r="P799" s="42">
        <v>132.5</v>
      </c>
      <c r="Q799" s="44">
        <f t="shared" si="151"/>
        <v>51.5</v>
      </c>
      <c r="R799" s="45">
        <f t="shared" si="152"/>
        <v>0.38867924528301878</v>
      </c>
      <c r="S799" s="44" t="str">
        <f t="shared" si="153"/>
        <v>GROWTH</v>
      </c>
      <c r="T799" s="43">
        <v>245</v>
      </c>
      <c r="U799" s="46" t="str">
        <f t="shared" si="154"/>
        <v>jAN</v>
      </c>
      <c r="V799" s="42">
        <v>245</v>
      </c>
      <c r="W799" s="47">
        <f t="shared" si="155"/>
        <v>-61</v>
      </c>
      <c r="X799" s="48">
        <f t="shared" si="156"/>
        <v>-0.24897959183673468</v>
      </c>
      <c r="Y799" s="47" t="str">
        <f t="shared" si="157"/>
        <v>DEGROWTH</v>
      </c>
      <c r="Z799" s="138">
        <v>0</v>
      </c>
      <c r="AA799" s="133"/>
      <c r="AB799" s="133" t="s">
        <v>1245</v>
      </c>
      <c r="AC799" s="27"/>
    </row>
    <row r="800" spans="1:29" s="139" customFormat="1" ht="13.8">
      <c r="A800" s="133" t="s">
        <v>1245</v>
      </c>
      <c r="B800" s="141" t="s">
        <v>57</v>
      </c>
      <c r="C800" s="135" t="s">
        <v>2166</v>
      </c>
      <c r="D800" s="135">
        <v>1000002903</v>
      </c>
      <c r="E800" s="136" t="s">
        <v>2167</v>
      </c>
      <c r="F800" s="137">
        <v>44799</v>
      </c>
      <c r="G800" s="40" t="str">
        <f t="shared" si="146"/>
        <v>Targeted Dealer</v>
      </c>
      <c r="H800" s="40"/>
      <c r="I800" s="41">
        <v>120</v>
      </c>
      <c r="J800" s="41">
        <f t="shared" si="147"/>
        <v>120</v>
      </c>
      <c r="K800" s="43">
        <v>175</v>
      </c>
      <c r="L800" s="43">
        <f t="shared" si="148"/>
        <v>-55</v>
      </c>
      <c r="M800" s="43">
        <f t="shared" si="149"/>
        <v>145.83333333333334</v>
      </c>
      <c r="N800" s="42">
        <v>162.5</v>
      </c>
      <c r="O800" s="45" t="str">
        <f t="shared" si="150"/>
        <v>DEC</v>
      </c>
      <c r="P800" s="42">
        <v>162.5</v>
      </c>
      <c r="Q800" s="44">
        <f t="shared" si="151"/>
        <v>12.5</v>
      </c>
      <c r="R800" s="45">
        <f t="shared" si="152"/>
        <v>7.6923076923076872E-2</v>
      </c>
      <c r="S800" s="44" t="str">
        <f t="shared" si="153"/>
        <v>GROWTH</v>
      </c>
      <c r="T800" s="43">
        <v>160</v>
      </c>
      <c r="U800" s="46" t="str">
        <f t="shared" si="154"/>
        <v>jAN</v>
      </c>
      <c r="V800" s="42">
        <v>160</v>
      </c>
      <c r="W800" s="47">
        <f t="shared" si="155"/>
        <v>15</v>
      </c>
      <c r="X800" s="48">
        <f t="shared" si="156"/>
        <v>9.375E-2</v>
      </c>
      <c r="Y800" s="47" t="str">
        <f t="shared" si="157"/>
        <v>GROWTH</v>
      </c>
      <c r="Z800" s="138">
        <v>0</v>
      </c>
      <c r="AA800" s="133"/>
      <c r="AB800" s="133" t="s">
        <v>1245</v>
      </c>
      <c r="AC800" s="27"/>
    </row>
    <row r="801" spans="1:29" s="139" customFormat="1" ht="13.8">
      <c r="A801" s="133" t="s">
        <v>1245</v>
      </c>
      <c r="B801" s="141" t="s">
        <v>57</v>
      </c>
      <c r="C801" s="135" t="s">
        <v>2168</v>
      </c>
      <c r="D801" s="135">
        <v>1000003120</v>
      </c>
      <c r="E801" s="136" t="s">
        <v>2169</v>
      </c>
      <c r="F801" s="137">
        <v>44895</v>
      </c>
      <c r="G801" s="40" t="str">
        <f t="shared" si="146"/>
        <v>Targeted Dealer</v>
      </c>
      <c r="H801" s="40"/>
      <c r="I801" s="41">
        <v>100</v>
      </c>
      <c r="J801" s="41">
        <f t="shared" si="147"/>
        <v>100</v>
      </c>
      <c r="K801" s="43">
        <v>112.5</v>
      </c>
      <c r="L801" s="43">
        <f t="shared" si="148"/>
        <v>-12.5</v>
      </c>
      <c r="M801" s="43">
        <f t="shared" si="149"/>
        <v>112.5</v>
      </c>
      <c r="N801" s="42">
        <v>77.5</v>
      </c>
      <c r="O801" s="45" t="str">
        <f t="shared" si="150"/>
        <v>DEC</v>
      </c>
      <c r="P801" s="42">
        <v>77.5</v>
      </c>
      <c r="Q801" s="44">
        <f t="shared" si="151"/>
        <v>35</v>
      </c>
      <c r="R801" s="45">
        <f t="shared" si="152"/>
        <v>0.45161290322580649</v>
      </c>
      <c r="S801" s="44" t="str">
        <f t="shared" si="153"/>
        <v>GROWTH</v>
      </c>
      <c r="T801" s="43">
        <v>80</v>
      </c>
      <c r="U801" s="46" t="str">
        <f t="shared" si="154"/>
        <v>jAN</v>
      </c>
      <c r="V801" s="42">
        <v>80</v>
      </c>
      <c r="W801" s="47">
        <f t="shared" si="155"/>
        <v>32.5</v>
      </c>
      <c r="X801" s="48">
        <f t="shared" si="156"/>
        <v>0.40625</v>
      </c>
      <c r="Y801" s="47" t="str">
        <f t="shared" si="157"/>
        <v>GROWTH</v>
      </c>
      <c r="Z801" s="138">
        <v>0</v>
      </c>
      <c r="AA801" s="133"/>
      <c r="AB801" s="133" t="s">
        <v>1245</v>
      </c>
      <c r="AC801" s="27"/>
    </row>
    <row r="802" spans="1:29" s="139" customFormat="1" ht="13.8">
      <c r="A802" s="133" t="s">
        <v>1245</v>
      </c>
      <c r="B802" s="141" t="s">
        <v>57</v>
      </c>
      <c r="C802" s="135" t="s">
        <v>2170</v>
      </c>
      <c r="D802" s="135">
        <v>1000003125</v>
      </c>
      <c r="E802" s="136" t="s">
        <v>2171</v>
      </c>
      <c r="F802" s="137">
        <v>44907</v>
      </c>
      <c r="G802" s="40" t="str">
        <f t="shared" si="146"/>
        <v>Targeted Dealer</v>
      </c>
      <c r="H802" s="40"/>
      <c r="I802" s="41">
        <v>50</v>
      </c>
      <c r="J802" s="41">
        <f t="shared" si="147"/>
        <v>50</v>
      </c>
      <c r="K802" s="43">
        <v>0</v>
      </c>
      <c r="L802" s="43">
        <f t="shared" si="148"/>
        <v>50</v>
      </c>
      <c r="M802" s="43">
        <f t="shared" si="149"/>
        <v>0</v>
      </c>
      <c r="N802" s="42">
        <v>25</v>
      </c>
      <c r="O802" s="45" t="str">
        <f t="shared" si="150"/>
        <v>DEC</v>
      </c>
      <c r="P802" s="42">
        <v>25</v>
      </c>
      <c r="Q802" s="44">
        <f t="shared" si="151"/>
        <v>-25</v>
      </c>
      <c r="R802" s="45">
        <f t="shared" si="152"/>
        <v>-1</v>
      </c>
      <c r="S802" s="44" t="str">
        <f t="shared" si="153"/>
        <v>DEGROWTH</v>
      </c>
      <c r="T802" s="43">
        <v>25</v>
      </c>
      <c r="U802" s="46" t="str">
        <f t="shared" si="154"/>
        <v>jAN</v>
      </c>
      <c r="V802" s="42">
        <v>25</v>
      </c>
      <c r="W802" s="47">
        <f t="shared" si="155"/>
        <v>-25</v>
      </c>
      <c r="X802" s="48">
        <f t="shared" si="156"/>
        <v>-1</v>
      </c>
      <c r="Y802" s="47" t="str">
        <f t="shared" si="157"/>
        <v>DEGROWTH</v>
      </c>
      <c r="Z802" s="138">
        <v>0</v>
      </c>
      <c r="AA802" s="133"/>
      <c r="AB802" s="133" t="s">
        <v>1245</v>
      </c>
      <c r="AC802" s="27"/>
    </row>
    <row r="803" spans="1:29" s="139" customFormat="1" ht="13.8">
      <c r="A803" s="133" t="s">
        <v>1245</v>
      </c>
      <c r="B803" s="141" t="s">
        <v>57</v>
      </c>
      <c r="C803" s="135" t="s">
        <v>2174</v>
      </c>
      <c r="D803" s="135">
        <v>1000003768</v>
      </c>
      <c r="E803" s="136" t="s">
        <v>2175</v>
      </c>
      <c r="F803" s="137">
        <v>45259</v>
      </c>
      <c r="G803" s="40" t="str">
        <f t="shared" si="146"/>
        <v>Targeted Dealer</v>
      </c>
      <c r="H803" s="40"/>
      <c r="I803" s="41">
        <v>100</v>
      </c>
      <c r="J803" s="41">
        <f t="shared" si="147"/>
        <v>100</v>
      </c>
      <c r="K803" s="43">
        <v>50</v>
      </c>
      <c r="L803" s="43">
        <f t="shared" si="148"/>
        <v>50</v>
      </c>
      <c r="M803" s="43">
        <f t="shared" si="149"/>
        <v>50</v>
      </c>
      <c r="N803" s="42">
        <v>50</v>
      </c>
      <c r="O803" s="45" t="str">
        <f t="shared" si="150"/>
        <v>DEC</v>
      </c>
      <c r="P803" s="42">
        <v>50</v>
      </c>
      <c r="Q803" s="44">
        <f t="shared" si="151"/>
        <v>0</v>
      </c>
      <c r="R803" s="45">
        <f t="shared" si="152"/>
        <v>0</v>
      </c>
      <c r="S803" s="44" t="str">
        <f t="shared" si="153"/>
        <v>GROWTH</v>
      </c>
      <c r="T803" s="43">
        <v>50</v>
      </c>
      <c r="U803" s="46" t="str">
        <f t="shared" si="154"/>
        <v>jAN</v>
      </c>
      <c r="V803" s="42">
        <v>50</v>
      </c>
      <c r="W803" s="47">
        <f t="shared" si="155"/>
        <v>0</v>
      </c>
      <c r="X803" s="48">
        <f t="shared" si="156"/>
        <v>0</v>
      </c>
      <c r="Y803" s="47" t="str">
        <f t="shared" si="157"/>
        <v>GROWTH</v>
      </c>
      <c r="Z803" s="138">
        <v>1</v>
      </c>
      <c r="AA803" s="133"/>
      <c r="AB803" s="133" t="s">
        <v>1245</v>
      </c>
      <c r="AC803" s="27"/>
    </row>
    <row r="804" spans="1:29" s="139" customFormat="1" ht="13.8">
      <c r="A804" s="133" t="s">
        <v>1245</v>
      </c>
      <c r="B804" s="141" t="s">
        <v>57</v>
      </c>
      <c r="C804" s="141" t="s">
        <v>2176</v>
      </c>
      <c r="D804" s="141">
        <v>1000003803</v>
      </c>
      <c r="E804" s="141" t="s">
        <v>2177</v>
      </c>
      <c r="F804" s="137">
        <v>45283</v>
      </c>
      <c r="G804" s="40" t="str">
        <f t="shared" si="146"/>
        <v>Targeted Dealer</v>
      </c>
      <c r="H804" s="40"/>
      <c r="I804" s="41">
        <v>110</v>
      </c>
      <c r="J804" s="41">
        <f t="shared" si="147"/>
        <v>110</v>
      </c>
      <c r="K804" s="43">
        <v>50</v>
      </c>
      <c r="L804" s="43">
        <f t="shared" si="148"/>
        <v>60</v>
      </c>
      <c r="M804" s="43">
        <f t="shared" si="149"/>
        <v>45.454545454545453</v>
      </c>
      <c r="N804" s="42">
        <v>77</v>
      </c>
      <c r="O804" s="45" t="str">
        <f t="shared" si="150"/>
        <v>DEC</v>
      </c>
      <c r="P804" s="42">
        <v>77</v>
      </c>
      <c r="Q804" s="44">
        <f t="shared" si="151"/>
        <v>-27</v>
      </c>
      <c r="R804" s="45">
        <f t="shared" si="152"/>
        <v>-0.35064935064935066</v>
      </c>
      <c r="S804" s="44" t="str">
        <f t="shared" si="153"/>
        <v>DEGROWTH</v>
      </c>
      <c r="T804" s="43">
        <v>109</v>
      </c>
      <c r="U804" s="46" t="str">
        <f t="shared" si="154"/>
        <v>jAN</v>
      </c>
      <c r="V804" s="42">
        <v>109</v>
      </c>
      <c r="W804" s="47">
        <f t="shared" si="155"/>
        <v>-59</v>
      </c>
      <c r="X804" s="48">
        <f t="shared" si="156"/>
        <v>-0.54128440366972475</v>
      </c>
      <c r="Y804" s="47" t="str">
        <f t="shared" si="157"/>
        <v>DEGROWTH</v>
      </c>
      <c r="Z804" s="138">
        <v>0</v>
      </c>
      <c r="AA804" s="133"/>
      <c r="AB804" s="133" t="s">
        <v>1245</v>
      </c>
      <c r="AC804" s="27"/>
    </row>
    <row r="805" spans="1:29" s="139" customFormat="1" ht="13.8">
      <c r="A805" s="138" t="s">
        <v>1245</v>
      </c>
      <c r="B805" s="144" t="s">
        <v>57</v>
      </c>
      <c r="C805" s="144" t="s">
        <v>2178</v>
      </c>
      <c r="D805" s="144">
        <v>1000004026</v>
      </c>
      <c r="E805" s="144" t="s">
        <v>2179</v>
      </c>
      <c r="F805" s="137">
        <v>45473</v>
      </c>
      <c r="G805" s="40" t="str">
        <f t="shared" si="146"/>
        <v>Targeted Dealer</v>
      </c>
      <c r="H805" s="40"/>
      <c r="I805" s="41">
        <v>40</v>
      </c>
      <c r="J805" s="41">
        <f t="shared" si="147"/>
        <v>40</v>
      </c>
      <c r="K805" s="43">
        <v>10</v>
      </c>
      <c r="L805" s="43">
        <f t="shared" si="148"/>
        <v>30</v>
      </c>
      <c r="M805" s="43">
        <f t="shared" si="149"/>
        <v>25</v>
      </c>
      <c r="N805" s="42">
        <v>22.5</v>
      </c>
      <c r="O805" s="45" t="str">
        <f t="shared" si="150"/>
        <v>DEC</v>
      </c>
      <c r="P805" s="42">
        <v>22.5</v>
      </c>
      <c r="Q805" s="44">
        <f t="shared" si="151"/>
        <v>-12.5</v>
      </c>
      <c r="R805" s="45">
        <f t="shared" si="152"/>
        <v>-0.55555555555555558</v>
      </c>
      <c r="S805" s="44" t="str">
        <f t="shared" si="153"/>
        <v>DEGROWTH</v>
      </c>
      <c r="T805" s="43">
        <v>20</v>
      </c>
      <c r="U805" s="46" t="str">
        <f t="shared" si="154"/>
        <v>jAN</v>
      </c>
      <c r="V805" s="42">
        <v>20</v>
      </c>
      <c r="W805" s="47">
        <f t="shared" si="155"/>
        <v>-10</v>
      </c>
      <c r="X805" s="48">
        <f t="shared" si="156"/>
        <v>-0.5</v>
      </c>
      <c r="Y805" s="47" t="str">
        <f t="shared" si="157"/>
        <v>DEGROWTH</v>
      </c>
      <c r="Z805" s="138">
        <v>0</v>
      </c>
      <c r="AA805" s="133"/>
      <c r="AB805" s="138" t="s">
        <v>1245</v>
      </c>
      <c r="AC805" s="27"/>
    </row>
    <row r="806" spans="1:29" s="139" customFormat="1" ht="13.8">
      <c r="A806" s="133" t="s">
        <v>1245</v>
      </c>
      <c r="B806" s="141" t="s">
        <v>60</v>
      </c>
      <c r="C806" s="135" t="s">
        <v>2180</v>
      </c>
      <c r="D806" s="135">
        <v>1000000137</v>
      </c>
      <c r="E806" s="136" t="s">
        <v>2181</v>
      </c>
      <c r="F806" s="137">
        <v>38385</v>
      </c>
      <c r="G806" s="40" t="str">
        <f t="shared" si="146"/>
        <v>Targeted Dealer</v>
      </c>
      <c r="H806" s="40"/>
      <c r="I806" s="41">
        <v>40</v>
      </c>
      <c r="J806" s="41">
        <f t="shared" si="147"/>
        <v>40</v>
      </c>
      <c r="K806" s="43">
        <v>20.5</v>
      </c>
      <c r="L806" s="43">
        <f t="shared" si="148"/>
        <v>19.5</v>
      </c>
      <c r="M806" s="43">
        <f t="shared" si="149"/>
        <v>51.25</v>
      </c>
      <c r="N806" s="42">
        <v>20</v>
      </c>
      <c r="O806" s="45" t="str">
        <f t="shared" si="150"/>
        <v>DEC</v>
      </c>
      <c r="P806" s="42">
        <v>20</v>
      </c>
      <c r="Q806" s="44">
        <f t="shared" si="151"/>
        <v>0.5</v>
      </c>
      <c r="R806" s="45">
        <f t="shared" si="152"/>
        <v>2.4999999999999911E-2</v>
      </c>
      <c r="S806" s="44" t="str">
        <f t="shared" si="153"/>
        <v>GROWTH</v>
      </c>
      <c r="T806" s="43">
        <v>65.5</v>
      </c>
      <c r="U806" s="46" t="str">
        <f t="shared" si="154"/>
        <v>jAN</v>
      </c>
      <c r="V806" s="42">
        <v>65.5</v>
      </c>
      <c r="W806" s="47">
        <f t="shared" si="155"/>
        <v>-45</v>
      </c>
      <c r="X806" s="48">
        <f t="shared" si="156"/>
        <v>-0.68702290076335881</v>
      </c>
      <c r="Y806" s="47" t="str">
        <f t="shared" si="157"/>
        <v>DEGROWTH</v>
      </c>
      <c r="Z806" s="138">
        <v>0</v>
      </c>
      <c r="AA806" s="133"/>
      <c r="AB806" s="133" t="s">
        <v>1245</v>
      </c>
      <c r="AC806" s="27"/>
    </row>
    <row r="807" spans="1:29" s="139" customFormat="1" ht="13.8">
      <c r="A807" s="133" t="s">
        <v>1245</v>
      </c>
      <c r="B807" s="141" t="s">
        <v>60</v>
      </c>
      <c r="C807" s="135" t="s">
        <v>2182</v>
      </c>
      <c r="D807" s="135">
        <v>1000000144</v>
      </c>
      <c r="E807" s="136" t="s">
        <v>2183</v>
      </c>
      <c r="F807" s="137">
        <v>38385</v>
      </c>
      <c r="G807" s="40" t="str">
        <f t="shared" si="146"/>
        <v>Targeted Dealer</v>
      </c>
      <c r="H807" s="40"/>
      <c r="I807" s="41">
        <v>350</v>
      </c>
      <c r="J807" s="41">
        <f t="shared" si="147"/>
        <v>350</v>
      </c>
      <c r="K807" s="43">
        <v>273.5</v>
      </c>
      <c r="L807" s="43">
        <f t="shared" si="148"/>
        <v>76.5</v>
      </c>
      <c r="M807" s="43">
        <f t="shared" si="149"/>
        <v>78.142857142857139</v>
      </c>
      <c r="N807" s="42">
        <v>199.65</v>
      </c>
      <c r="O807" s="45" t="str">
        <f t="shared" si="150"/>
        <v>DEC</v>
      </c>
      <c r="P807" s="42">
        <v>199.65</v>
      </c>
      <c r="Q807" s="44">
        <f t="shared" si="151"/>
        <v>73.849999999999994</v>
      </c>
      <c r="R807" s="45">
        <f t="shared" si="152"/>
        <v>0.36989732031054334</v>
      </c>
      <c r="S807" s="44" t="str">
        <f t="shared" si="153"/>
        <v>GROWTH</v>
      </c>
      <c r="T807" s="43">
        <v>353</v>
      </c>
      <c r="U807" s="46" t="str">
        <f t="shared" si="154"/>
        <v>jAN</v>
      </c>
      <c r="V807" s="42">
        <v>353</v>
      </c>
      <c r="W807" s="47">
        <f t="shared" si="155"/>
        <v>-79.5</v>
      </c>
      <c r="X807" s="48">
        <f t="shared" si="156"/>
        <v>-0.22521246458923516</v>
      </c>
      <c r="Y807" s="47" t="str">
        <f t="shared" si="157"/>
        <v>DEGROWTH</v>
      </c>
      <c r="Z807" s="138">
        <v>0</v>
      </c>
      <c r="AA807" s="133"/>
      <c r="AB807" s="133" t="s">
        <v>1245</v>
      </c>
      <c r="AC807" s="27"/>
    </row>
    <row r="808" spans="1:29" s="139" customFormat="1" ht="13.8">
      <c r="A808" s="133" t="s">
        <v>1245</v>
      </c>
      <c r="B808" s="141" t="s">
        <v>60</v>
      </c>
      <c r="C808" s="135" t="s">
        <v>2184</v>
      </c>
      <c r="D808" s="135">
        <v>1000000129</v>
      </c>
      <c r="E808" s="136" t="s">
        <v>2185</v>
      </c>
      <c r="F808" s="137">
        <v>38560</v>
      </c>
      <c r="G808" s="40" t="str">
        <f t="shared" si="146"/>
        <v>Targeted Dealer</v>
      </c>
      <c r="H808" s="40"/>
      <c r="I808" s="41">
        <v>2160</v>
      </c>
      <c r="J808" s="41">
        <f t="shared" si="147"/>
        <v>2160</v>
      </c>
      <c r="K808" s="43">
        <v>2269.25</v>
      </c>
      <c r="L808" s="43">
        <f t="shared" si="148"/>
        <v>-109.25</v>
      </c>
      <c r="M808" s="43">
        <f t="shared" si="149"/>
        <v>105.05787037037037</v>
      </c>
      <c r="N808" s="42">
        <v>1759.15</v>
      </c>
      <c r="O808" s="45" t="str">
        <f t="shared" si="150"/>
        <v>DEC</v>
      </c>
      <c r="P808" s="42">
        <v>1759.15</v>
      </c>
      <c r="Q808" s="44">
        <f t="shared" si="151"/>
        <v>510.09999999999991</v>
      </c>
      <c r="R808" s="45">
        <f t="shared" si="152"/>
        <v>0.28996958758491309</v>
      </c>
      <c r="S808" s="44" t="str">
        <f t="shared" si="153"/>
        <v>GROWTH</v>
      </c>
      <c r="T808" s="43">
        <v>1873.6</v>
      </c>
      <c r="U808" s="46" t="str">
        <f t="shared" si="154"/>
        <v>jAN</v>
      </c>
      <c r="V808" s="42">
        <v>1873.6</v>
      </c>
      <c r="W808" s="47">
        <f t="shared" si="155"/>
        <v>395.65000000000009</v>
      </c>
      <c r="X808" s="48">
        <f t="shared" si="156"/>
        <v>0.21117100768573871</v>
      </c>
      <c r="Y808" s="47" t="str">
        <f t="shared" si="157"/>
        <v>GROWTH</v>
      </c>
      <c r="Z808" s="138">
        <v>0</v>
      </c>
      <c r="AA808" s="133"/>
      <c r="AB808" s="133" t="s">
        <v>1245</v>
      </c>
      <c r="AC808" s="27"/>
    </row>
    <row r="809" spans="1:29" s="139" customFormat="1" ht="13.8">
      <c r="A809" s="133" t="s">
        <v>1245</v>
      </c>
      <c r="B809" s="141" t="s">
        <v>60</v>
      </c>
      <c r="C809" s="135" t="s">
        <v>2186</v>
      </c>
      <c r="D809" s="135">
        <v>1000000158</v>
      </c>
      <c r="E809" s="136" t="s">
        <v>2187</v>
      </c>
      <c r="F809" s="137">
        <v>38590</v>
      </c>
      <c r="G809" s="40" t="str">
        <f t="shared" si="146"/>
        <v>Targeted Dealer</v>
      </c>
      <c r="H809" s="40"/>
      <c r="I809" s="41">
        <v>275</v>
      </c>
      <c r="J809" s="41">
        <f t="shared" si="147"/>
        <v>275</v>
      </c>
      <c r="K809" s="43">
        <v>293.5</v>
      </c>
      <c r="L809" s="43">
        <f t="shared" si="148"/>
        <v>-18.5</v>
      </c>
      <c r="M809" s="43">
        <f t="shared" si="149"/>
        <v>106.72727272727273</v>
      </c>
      <c r="N809" s="42">
        <v>272.5</v>
      </c>
      <c r="O809" s="45" t="str">
        <f t="shared" si="150"/>
        <v>DEC</v>
      </c>
      <c r="P809" s="42">
        <v>272.5</v>
      </c>
      <c r="Q809" s="44">
        <f t="shared" si="151"/>
        <v>21</v>
      </c>
      <c r="R809" s="45">
        <f t="shared" si="152"/>
        <v>7.7064220183486132E-2</v>
      </c>
      <c r="S809" s="44" t="str">
        <f t="shared" si="153"/>
        <v>GROWTH</v>
      </c>
      <c r="T809" s="43">
        <v>240.3</v>
      </c>
      <c r="U809" s="46" t="str">
        <f t="shared" si="154"/>
        <v>jAN</v>
      </c>
      <c r="V809" s="42">
        <v>240.3</v>
      </c>
      <c r="W809" s="47">
        <f t="shared" si="155"/>
        <v>53.199999999999989</v>
      </c>
      <c r="X809" s="48">
        <f t="shared" si="156"/>
        <v>0.22138992925509782</v>
      </c>
      <c r="Y809" s="47" t="str">
        <f t="shared" si="157"/>
        <v>GROWTH</v>
      </c>
      <c r="Z809" s="138">
        <v>0</v>
      </c>
      <c r="AA809" s="133"/>
      <c r="AB809" s="133" t="s">
        <v>1245</v>
      </c>
      <c r="AC809" s="27"/>
    </row>
    <row r="810" spans="1:29" s="139" customFormat="1" ht="13.8">
      <c r="A810" s="133" t="s">
        <v>1245</v>
      </c>
      <c r="B810" s="141" t="s">
        <v>60</v>
      </c>
      <c r="C810" s="135" t="s">
        <v>2188</v>
      </c>
      <c r="D810" s="135">
        <v>1000000120</v>
      </c>
      <c r="E810" s="136" t="s">
        <v>2189</v>
      </c>
      <c r="F810" s="137">
        <v>39000</v>
      </c>
      <c r="G810" s="40" t="str">
        <f t="shared" si="146"/>
        <v>Targeted Dealer</v>
      </c>
      <c r="H810" s="40"/>
      <c r="I810" s="41">
        <v>245</v>
      </c>
      <c r="J810" s="41">
        <f t="shared" si="147"/>
        <v>245</v>
      </c>
      <c r="K810" s="43">
        <v>152</v>
      </c>
      <c r="L810" s="43">
        <f t="shared" si="148"/>
        <v>93</v>
      </c>
      <c r="M810" s="43">
        <f t="shared" si="149"/>
        <v>62.04081632653061</v>
      </c>
      <c r="N810" s="42">
        <v>214</v>
      </c>
      <c r="O810" s="45" t="str">
        <f t="shared" si="150"/>
        <v>DEC</v>
      </c>
      <c r="P810" s="42">
        <v>214</v>
      </c>
      <c r="Q810" s="44">
        <f t="shared" si="151"/>
        <v>-62</v>
      </c>
      <c r="R810" s="45">
        <f t="shared" si="152"/>
        <v>-0.28971962616822433</v>
      </c>
      <c r="S810" s="44" t="str">
        <f t="shared" si="153"/>
        <v>DEGROWTH</v>
      </c>
      <c r="T810" s="43">
        <v>526.5</v>
      </c>
      <c r="U810" s="46" t="str">
        <f t="shared" si="154"/>
        <v>jAN</v>
      </c>
      <c r="V810" s="42">
        <v>526.5</v>
      </c>
      <c r="W810" s="47">
        <f t="shared" si="155"/>
        <v>-374.5</v>
      </c>
      <c r="X810" s="48">
        <f t="shared" si="156"/>
        <v>-0.71130104463437793</v>
      </c>
      <c r="Y810" s="47" t="str">
        <f t="shared" si="157"/>
        <v>DEGROWTH</v>
      </c>
      <c r="Z810" s="138">
        <v>0</v>
      </c>
      <c r="AA810" s="133"/>
      <c r="AB810" s="133" t="s">
        <v>1245</v>
      </c>
      <c r="AC810" s="27"/>
    </row>
    <row r="811" spans="1:29" s="139" customFormat="1" ht="13.8">
      <c r="A811" s="133" t="s">
        <v>1245</v>
      </c>
      <c r="B811" s="141" t="s">
        <v>60</v>
      </c>
      <c r="C811" s="135" t="s">
        <v>2190</v>
      </c>
      <c r="D811" s="135">
        <v>1000000126</v>
      </c>
      <c r="E811" s="136" t="s">
        <v>2191</v>
      </c>
      <c r="F811" s="137">
        <v>39001</v>
      </c>
      <c r="G811" s="40" t="str">
        <f t="shared" si="146"/>
        <v>Targeted Dealer</v>
      </c>
      <c r="H811" s="40"/>
      <c r="I811" s="41">
        <v>180</v>
      </c>
      <c r="J811" s="41">
        <f t="shared" si="147"/>
        <v>180</v>
      </c>
      <c r="K811" s="43">
        <v>206</v>
      </c>
      <c r="L811" s="43">
        <f t="shared" si="148"/>
        <v>-26</v>
      </c>
      <c r="M811" s="43">
        <f t="shared" si="149"/>
        <v>114.44444444444444</v>
      </c>
      <c r="N811" s="42">
        <v>160.5</v>
      </c>
      <c r="O811" s="45" t="str">
        <f t="shared" si="150"/>
        <v>DEC</v>
      </c>
      <c r="P811" s="42">
        <v>160.5</v>
      </c>
      <c r="Q811" s="44">
        <f t="shared" si="151"/>
        <v>45.5</v>
      </c>
      <c r="R811" s="45">
        <f t="shared" si="152"/>
        <v>0.28348909657320864</v>
      </c>
      <c r="S811" s="44" t="str">
        <f t="shared" si="153"/>
        <v>GROWTH</v>
      </c>
      <c r="T811" s="43">
        <v>212</v>
      </c>
      <c r="U811" s="46" t="str">
        <f t="shared" si="154"/>
        <v>jAN</v>
      </c>
      <c r="V811" s="42">
        <v>212</v>
      </c>
      <c r="W811" s="47">
        <f t="shared" si="155"/>
        <v>-6</v>
      </c>
      <c r="X811" s="48">
        <f t="shared" si="156"/>
        <v>-2.8301886792452824E-2</v>
      </c>
      <c r="Y811" s="47" t="str">
        <f t="shared" si="157"/>
        <v>DEGROWTH</v>
      </c>
      <c r="Z811" s="138">
        <v>0</v>
      </c>
      <c r="AA811" s="133"/>
      <c r="AB811" s="133" t="s">
        <v>1245</v>
      </c>
      <c r="AC811" s="27"/>
    </row>
    <row r="812" spans="1:29" s="139" customFormat="1" ht="13.8">
      <c r="A812" s="133" t="s">
        <v>1245</v>
      </c>
      <c r="B812" s="141" t="s">
        <v>60</v>
      </c>
      <c r="C812" s="135" t="s">
        <v>2192</v>
      </c>
      <c r="D812" s="135">
        <v>1000000155</v>
      </c>
      <c r="E812" s="136" t="s">
        <v>2193</v>
      </c>
      <c r="F812" s="137">
        <v>40361</v>
      </c>
      <c r="G812" s="40" t="str">
        <f t="shared" si="146"/>
        <v>Targeted Dealer</v>
      </c>
      <c r="H812" s="40"/>
      <c r="I812" s="41">
        <v>500</v>
      </c>
      <c r="J812" s="41">
        <f t="shared" si="147"/>
        <v>500</v>
      </c>
      <c r="K812" s="43">
        <v>366.15</v>
      </c>
      <c r="L812" s="43">
        <f t="shared" si="148"/>
        <v>133.85000000000002</v>
      </c>
      <c r="M812" s="43">
        <f t="shared" si="149"/>
        <v>73.22999999999999</v>
      </c>
      <c r="N812" s="42">
        <v>418.5</v>
      </c>
      <c r="O812" s="45" t="str">
        <f t="shared" si="150"/>
        <v>DEC</v>
      </c>
      <c r="P812" s="42">
        <v>418.5</v>
      </c>
      <c r="Q812" s="44">
        <f t="shared" si="151"/>
        <v>-52.350000000000023</v>
      </c>
      <c r="R812" s="45">
        <f t="shared" si="152"/>
        <v>-0.12508960573476713</v>
      </c>
      <c r="S812" s="44" t="str">
        <f t="shared" si="153"/>
        <v>DEGROWTH</v>
      </c>
      <c r="T812" s="43">
        <v>516</v>
      </c>
      <c r="U812" s="46" t="str">
        <f t="shared" si="154"/>
        <v>jAN</v>
      </c>
      <c r="V812" s="42">
        <v>516</v>
      </c>
      <c r="W812" s="47">
        <f t="shared" si="155"/>
        <v>-149.85000000000002</v>
      </c>
      <c r="X812" s="48">
        <f t="shared" si="156"/>
        <v>-0.29040697674418614</v>
      </c>
      <c r="Y812" s="47" t="str">
        <f t="shared" si="157"/>
        <v>DEGROWTH</v>
      </c>
      <c r="Z812" s="138">
        <v>0</v>
      </c>
      <c r="AA812" s="133"/>
      <c r="AB812" s="133" t="s">
        <v>1245</v>
      </c>
      <c r="AC812" s="27"/>
    </row>
    <row r="813" spans="1:29" s="139" customFormat="1" ht="13.8">
      <c r="A813" s="133" t="s">
        <v>1245</v>
      </c>
      <c r="B813" s="141" t="s">
        <v>60</v>
      </c>
      <c r="C813" s="135" t="s">
        <v>2194</v>
      </c>
      <c r="D813" s="135">
        <v>1000000150</v>
      </c>
      <c r="E813" s="136" t="s">
        <v>2195</v>
      </c>
      <c r="F813" s="137">
        <v>40373</v>
      </c>
      <c r="G813" s="40" t="str">
        <f t="shared" si="146"/>
        <v>Targeted Dealer</v>
      </c>
      <c r="H813" s="40"/>
      <c r="I813" s="41">
        <v>260</v>
      </c>
      <c r="J813" s="41">
        <f t="shared" si="147"/>
        <v>260</v>
      </c>
      <c r="K813" s="43">
        <v>187.5</v>
      </c>
      <c r="L813" s="43">
        <f t="shared" si="148"/>
        <v>72.5</v>
      </c>
      <c r="M813" s="43">
        <f t="shared" si="149"/>
        <v>72.115384615384613</v>
      </c>
      <c r="N813" s="42">
        <v>229.5</v>
      </c>
      <c r="O813" s="45" t="str">
        <f t="shared" si="150"/>
        <v>DEC</v>
      </c>
      <c r="P813" s="42">
        <v>229.5</v>
      </c>
      <c r="Q813" s="44">
        <f t="shared" si="151"/>
        <v>-42</v>
      </c>
      <c r="R813" s="45">
        <f t="shared" si="152"/>
        <v>-0.18300653594771243</v>
      </c>
      <c r="S813" s="44" t="str">
        <f t="shared" si="153"/>
        <v>DEGROWTH</v>
      </c>
      <c r="T813" s="43">
        <v>255</v>
      </c>
      <c r="U813" s="46" t="str">
        <f t="shared" si="154"/>
        <v>jAN</v>
      </c>
      <c r="V813" s="42">
        <v>255</v>
      </c>
      <c r="W813" s="47">
        <f t="shared" si="155"/>
        <v>-67.5</v>
      </c>
      <c r="X813" s="48">
        <f t="shared" si="156"/>
        <v>-0.26470588235294112</v>
      </c>
      <c r="Y813" s="47" t="str">
        <f t="shared" si="157"/>
        <v>DEGROWTH</v>
      </c>
      <c r="Z813" s="138">
        <v>0</v>
      </c>
      <c r="AA813" s="133"/>
      <c r="AB813" s="133" t="s">
        <v>1245</v>
      </c>
      <c r="AC813" s="27"/>
    </row>
    <row r="814" spans="1:29" s="139" customFormat="1" ht="13.8">
      <c r="A814" s="133" t="s">
        <v>1245</v>
      </c>
      <c r="B814" s="141" t="s">
        <v>60</v>
      </c>
      <c r="C814" s="135" t="s">
        <v>2196</v>
      </c>
      <c r="D814" s="135">
        <v>1000000154</v>
      </c>
      <c r="E814" s="136" t="s">
        <v>2197</v>
      </c>
      <c r="F814" s="137">
        <v>40655</v>
      </c>
      <c r="G814" s="40" t="str">
        <f t="shared" si="146"/>
        <v>Targeted Dealer</v>
      </c>
      <c r="H814" s="40"/>
      <c r="I814" s="41">
        <v>50</v>
      </c>
      <c r="J814" s="41">
        <f t="shared" si="147"/>
        <v>50</v>
      </c>
      <c r="K814" s="43">
        <v>30.5</v>
      </c>
      <c r="L814" s="43">
        <f t="shared" si="148"/>
        <v>19.5</v>
      </c>
      <c r="M814" s="43">
        <f t="shared" si="149"/>
        <v>61</v>
      </c>
      <c r="N814" s="42">
        <v>40</v>
      </c>
      <c r="O814" s="45" t="str">
        <f t="shared" si="150"/>
        <v>DEC</v>
      </c>
      <c r="P814" s="42">
        <v>40</v>
      </c>
      <c r="Q814" s="44">
        <f t="shared" si="151"/>
        <v>-9.5</v>
      </c>
      <c r="R814" s="45">
        <f t="shared" si="152"/>
        <v>-0.23750000000000004</v>
      </c>
      <c r="S814" s="44" t="str">
        <f t="shared" si="153"/>
        <v>DEGROWTH</v>
      </c>
      <c r="T814" s="43">
        <v>10</v>
      </c>
      <c r="U814" s="46" t="str">
        <f t="shared" si="154"/>
        <v>jAN</v>
      </c>
      <c r="V814" s="42">
        <v>10</v>
      </c>
      <c r="W814" s="47">
        <f t="shared" si="155"/>
        <v>20.5</v>
      </c>
      <c r="X814" s="48">
        <f t="shared" si="156"/>
        <v>2.0499999999999998</v>
      </c>
      <c r="Y814" s="47" t="str">
        <f t="shared" si="157"/>
        <v>GROWTH</v>
      </c>
      <c r="Z814" s="138">
        <v>1</v>
      </c>
      <c r="AA814" s="133"/>
      <c r="AB814" s="133" t="s">
        <v>1245</v>
      </c>
      <c r="AC814" s="27"/>
    </row>
    <row r="815" spans="1:29" s="139" customFormat="1" ht="13.8">
      <c r="A815" s="133" t="s">
        <v>1245</v>
      </c>
      <c r="B815" s="141" t="s">
        <v>60</v>
      </c>
      <c r="C815" s="135" t="s">
        <v>2198</v>
      </c>
      <c r="D815" s="135">
        <v>1000000147</v>
      </c>
      <c r="E815" s="136" t="s">
        <v>2199</v>
      </c>
      <c r="F815" s="137">
        <v>42107</v>
      </c>
      <c r="G815" s="40" t="str">
        <f t="shared" si="146"/>
        <v>Targeted Dealer</v>
      </c>
      <c r="H815" s="40"/>
      <c r="I815" s="41">
        <v>75</v>
      </c>
      <c r="J815" s="41">
        <f t="shared" si="147"/>
        <v>75</v>
      </c>
      <c r="K815" s="43">
        <v>15</v>
      </c>
      <c r="L815" s="43">
        <f t="shared" si="148"/>
        <v>60</v>
      </c>
      <c r="M815" s="43">
        <f t="shared" si="149"/>
        <v>20</v>
      </c>
      <c r="N815" s="42">
        <v>0</v>
      </c>
      <c r="O815" s="45" t="str">
        <f t="shared" si="150"/>
        <v>DEC</v>
      </c>
      <c r="P815" s="42">
        <v>0</v>
      </c>
      <c r="Q815" s="44">
        <f t="shared" si="151"/>
        <v>15</v>
      </c>
      <c r="R815" s="45" t="str">
        <f t="shared" si="152"/>
        <v xml:space="preserve"> </v>
      </c>
      <c r="S815" s="44" t="b">
        <f t="shared" si="153"/>
        <v>0</v>
      </c>
      <c r="T815" s="43">
        <v>35</v>
      </c>
      <c r="U815" s="46" t="str">
        <f t="shared" si="154"/>
        <v>jAN</v>
      </c>
      <c r="V815" s="42">
        <v>35</v>
      </c>
      <c r="W815" s="47">
        <f t="shared" si="155"/>
        <v>-20</v>
      </c>
      <c r="X815" s="48">
        <f t="shared" si="156"/>
        <v>-0.5714285714285714</v>
      </c>
      <c r="Y815" s="47" t="str">
        <f t="shared" si="157"/>
        <v>DEGROWTH</v>
      </c>
      <c r="Z815" s="138">
        <v>0</v>
      </c>
      <c r="AA815" s="133"/>
      <c r="AB815" s="133" t="s">
        <v>1245</v>
      </c>
      <c r="AC815" s="27"/>
    </row>
    <row r="816" spans="1:29" s="139" customFormat="1" ht="13.8">
      <c r="A816" s="133" t="s">
        <v>1245</v>
      </c>
      <c r="B816" s="141" t="s">
        <v>60</v>
      </c>
      <c r="C816" s="135" t="s">
        <v>2200</v>
      </c>
      <c r="D816" s="135">
        <v>1000000125</v>
      </c>
      <c r="E816" s="136" t="s">
        <v>2201</v>
      </c>
      <c r="F816" s="137">
        <v>42139</v>
      </c>
      <c r="G816" s="40" t="str">
        <f t="shared" si="146"/>
        <v>-</v>
      </c>
      <c r="H816" s="40"/>
      <c r="I816" s="41">
        <v>0</v>
      </c>
      <c r="J816" s="41">
        <f t="shared" si="147"/>
        <v>0</v>
      </c>
      <c r="K816" s="43">
        <v>12.5</v>
      </c>
      <c r="L816" s="43">
        <f t="shared" si="148"/>
        <v>-12.5</v>
      </c>
      <c r="M816" s="43" t="str">
        <f t="shared" si="149"/>
        <v>-</v>
      </c>
      <c r="N816" s="42">
        <v>5</v>
      </c>
      <c r="O816" s="45" t="str">
        <f t="shared" si="150"/>
        <v>DEC</v>
      </c>
      <c r="P816" s="42">
        <v>5</v>
      </c>
      <c r="Q816" s="44">
        <f t="shared" si="151"/>
        <v>7.5</v>
      </c>
      <c r="R816" s="45">
        <f t="shared" si="152"/>
        <v>1.5</v>
      </c>
      <c r="S816" s="44" t="str">
        <f t="shared" si="153"/>
        <v>GROWTH</v>
      </c>
      <c r="T816" s="43">
        <v>0</v>
      </c>
      <c r="U816" s="46" t="str">
        <f t="shared" si="154"/>
        <v>jAN</v>
      </c>
      <c r="V816" s="42">
        <v>0</v>
      </c>
      <c r="W816" s="47">
        <f t="shared" si="155"/>
        <v>12.5</v>
      </c>
      <c r="X816" s="48">
        <f t="shared" si="156"/>
        <v>0</v>
      </c>
      <c r="Y816" s="47" t="b">
        <f t="shared" si="157"/>
        <v>0</v>
      </c>
      <c r="Z816" s="138">
        <v>1</v>
      </c>
      <c r="AA816" s="133"/>
      <c r="AB816" s="133" t="s">
        <v>1245</v>
      </c>
      <c r="AC816" s="27"/>
    </row>
    <row r="817" spans="1:29" s="139" customFormat="1" ht="13.8">
      <c r="A817" s="133" t="s">
        <v>1245</v>
      </c>
      <c r="B817" s="141" t="s">
        <v>60</v>
      </c>
      <c r="C817" s="135" t="s">
        <v>2202</v>
      </c>
      <c r="D817" s="135">
        <v>1000000128</v>
      </c>
      <c r="E817" s="136" t="s">
        <v>2203</v>
      </c>
      <c r="F817" s="137">
        <v>42417</v>
      </c>
      <c r="G817" s="40" t="str">
        <f t="shared" si="146"/>
        <v>-</v>
      </c>
      <c r="H817" s="40"/>
      <c r="I817" s="41">
        <v>0</v>
      </c>
      <c r="J817" s="41">
        <f t="shared" si="147"/>
        <v>0</v>
      </c>
      <c r="K817" s="43">
        <v>0</v>
      </c>
      <c r="L817" s="43">
        <f t="shared" si="148"/>
        <v>0</v>
      </c>
      <c r="M817" s="43" t="str">
        <f t="shared" si="149"/>
        <v>-</v>
      </c>
      <c r="N817" s="42">
        <v>0</v>
      </c>
      <c r="O817" s="45" t="str">
        <f t="shared" si="150"/>
        <v>DEC</v>
      </c>
      <c r="P817" s="42">
        <v>0</v>
      </c>
      <c r="Q817" s="44">
        <f t="shared" si="151"/>
        <v>0</v>
      </c>
      <c r="R817" s="45" t="str">
        <f t="shared" si="152"/>
        <v xml:space="preserve"> </v>
      </c>
      <c r="S817" s="44" t="b">
        <f t="shared" si="153"/>
        <v>0</v>
      </c>
      <c r="T817" s="43">
        <v>278</v>
      </c>
      <c r="U817" s="46" t="str">
        <f t="shared" si="154"/>
        <v>jAN</v>
      </c>
      <c r="V817" s="42">
        <v>278</v>
      </c>
      <c r="W817" s="47">
        <f t="shared" si="155"/>
        <v>-278</v>
      </c>
      <c r="X817" s="48">
        <f t="shared" si="156"/>
        <v>-1</v>
      </c>
      <c r="Y817" s="47" t="str">
        <f t="shared" si="157"/>
        <v>DEGROWTH</v>
      </c>
      <c r="Z817" s="138">
        <v>0</v>
      </c>
      <c r="AA817" s="133"/>
      <c r="AB817" s="133" t="s">
        <v>1245</v>
      </c>
      <c r="AC817" s="27"/>
    </row>
    <row r="818" spans="1:29" s="139" customFormat="1" ht="13.8">
      <c r="A818" s="133" t="s">
        <v>1245</v>
      </c>
      <c r="B818" s="141" t="s">
        <v>60</v>
      </c>
      <c r="C818" s="135" t="s">
        <v>2204</v>
      </c>
      <c r="D818" s="135">
        <v>1000000142</v>
      </c>
      <c r="E818" s="136" t="s">
        <v>2205</v>
      </c>
      <c r="F818" s="137">
        <v>42864</v>
      </c>
      <c r="G818" s="40" t="str">
        <f t="shared" si="146"/>
        <v>Targeted Dealer</v>
      </c>
      <c r="H818" s="40"/>
      <c r="I818" s="41">
        <v>60</v>
      </c>
      <c r="J818" s="41">
        <f t="shared" si="147"/>
        <v>60</v>
      </c>
      <c r="K818" s="43">
        <v>60</v>
      </c>
      <c r="L818" s="43">
        <f t="shared" si="148"/>
        <v>0</v>
      </c>
      <c r="M818" s="43">
        <f t="shared" si="149"/>
        <v>100</v>
      </c>
      <c r="N818" s="42">
        <v>26</v>
      </c>
      <c r="O818" s="45" t="str">
        <f t="shared" si="150"/>
        <v>DEC</v>
      </c>
      <c r="P818" s="42">
        <v>26</v>
      </c>
      <c r="Q818" s="44">
        <f t="shared" si="151"/>
        <v>34</v>
      </c>
      <c r="R818" s="45">
        <f t="shared" si="152"/>
        <v>1.3076923076923075</v>
      </c>
      <c r="S818" s="44" t="str">
        <f t="shared" si="153"/>
        <v>GROWTH</v>
      </c>
      <c r="T818" s="43">
        <v>55</v>
      </c>
      <c r="U818" s="46" t="str">
        <f t="shared" si="154"/>
        <v>jAN</v>
      </c>
      <c r="V818" s="42">
        <v>55</v>
      </c>
      <c r="W818" s="47">
        <f t="shared" si="155"/>
        <v>5</v>
      </c>
      <c r="X818" s="48">
        <f t="shared" si="156"/>
        <v>9.0909090909090828E-2</v>
      </c>
      <c r="Y818" s="47" t="str">
        <f t="shared" si="157"/>
        <v>GROWTH</v>
      </c>
      <c r="Z818" s="138">
        <v>0</v>
      </c>
      <c r="AA818" s="133"/>
      <c r="AB818" s="133" t="s">
        <v>1245</v>
      </c>
      <c r="AC818" s="27"/>
    </row>
    <row r="819" spans="1:29" s="139" customFormat="1" ht="13.8">
      <c r="A819" s="133" t="s">
        <v>1245</v>
      </c>
      <c r="B819" s="141" t="s">
        <v>60</v>
      </c>
      <c r="C819" s="135" t="s">
        <v>2206</v>
      </c>
      <c r="D819" s="135">
        <v>1000000157</v>
      </c>
      <c r="E819" s="136" t="s">
        <v>2207</v>
      </c>
      <c r="F819" s="137">
        <v>42970</v>
      </c>
      <c r="G819" s="40" t="str">
        <f t="shared" si="146"/>
        <v>Targeted Dealer</v>
      </c>
      <c r="H819" s="40"/>
      <c r="I819" s="41">
        <v>1640</v>
      </c>
      <c r="J819" s="41">
        <f t="shared" si="147"/>
        <v>1640</v>
      </c>
      <c r="K819" s="43">
        <v>1741.3</v>
      </c>
      <c r="L819" s="43">
        <f t="shared" si="148"/>
        <v>-101.29999999999995</v>
      </c>
      <c r="M819" s="43">
        <f t="shared" si="149"/>
        <v>106.17682926829269</v>
      </c>
      <c r="N819" s="42">
        <v>1497.8</v>
      </c>
      <c r="O819" s="45" t="str">
        <f t="shared" si="150"/>
        <v>DEC</v>
      </c>
      <c r="P819" s="42">
        <v>1497.8</v>
      </c>
      <c r="Q819" s="44">
        <f t="shared" si="151"/>
        <v>243.5</v>
      </c>
      <c r="R819" s="45">
        <f t="shared" si="152"/>
        <v>0.1625717719321671</v>
      </c>
      <c r="S819" s="44" t="str">
        <f t="shared" si="153"/>
        <v>GROWTH</v>
      </c>
      <c r="T819" s="43">
        <v>1559.4500000000003</v>
      </c>
      <c r="U819" s="46" t="str">
        <f t="shared" si="154"/>
        <v>jAN</v>
      </c>
      <c r="V819" s="42">
        <v>1559.4500000000003</v>
      </c>
      <c r="W819" s="47">
        <f t="shared" si="155"/>
        <v>181.84999999999968</v>
      </c>
      <c r="X819" s="48">
        <f t="shared" si="156"/>
        <v>0.11661162589374441</v>
      </c>
      <c r="Y819" s="47" t="str">
        <f t="shared" si="157"/>
        <v>GROWTH</v>
      </c>
      <c r="Z819" s="138">
        <v>0</v>
      </c>
      <c r="AA819" s="133"/>
      <c r="AB819" s="133" t="s">
        <v>1245</v>
      </c>
      <c r="AC819" s="27"/>
    </row>
    <row r="820" spans="1:29" s="139" customFormat="1" ht="13.8">
      <c r="A820" s="133" t="s">
        <v>1245</v>
      </c>
      <c r="B820" s="141" t="s">
        <v>60</v>
      </c>
      <c r="C820" s="135" t="s">
        <v>2208</v>
      </c>
      <c r="D820" s="135">
        <v>1000000138</v>
      </c>
      <c r="E820" s="136" t="s">
        <v>2209</v>
      </c>
      <c r="F820" s="137">
        <v>43232</v>
      </c>
      <c r="G820" s="40" t="str">
        <f t="shared" si="146"/>
        <v>Targeted Dealer</v>
      </c>
      <c r="H820" s="40"/>
      <c r="I820" s="41">
        <v>205</v>
      </c>
      <c r="J820" s="41">
        <f t="shared" si="147"/>
        <v>205</v>
      </c>
      <c r="K820" s="43">
        <v>347.25</v>
      </c>
      <c r="L820" s="43">
        <f t="shared" si="148"/>
        <v>-142.25</v>
      </c>
      <c r="M820" s="43">
        <f t="shared" si="149"/>
        <v>169.39024390243904</v>
      </c>
      <c r="N820" s="42">
        <v>185.8</v>
      </c>
      <c r="O820" s="45" t="str">
        <f t="shared" si="150"/>
        <v>DEC</v>
      </c>
      <c r="P820" s="42">
        <v>185.8</v>
      </c>
      <c r="Q820" s="44">
        <f t="shared" si="151"/>
        <v>161.44999999999999</v>
      </c>
      <c r="R820" s="45">
        <f t="shared" si="152"/>
        <v>0.86894510226049504</v>
      </c>
      <c r="S820" s="44" t="str">
        <f t="shared" si="153"/>
        <v>GROWTH</v>
      </c>
      <c r="T820" s="43">
        <v>200</v>
      </c>
      <c r="U820" s="46" t="str">
        <f t="shared" si="154"/>
        <v>jAN</v>
      </c>
      <c r="V820" s="42">
        <v>200</v>
      </c>
      <c r="W820" s="47">
        <f t="shared" si="155"/>
        <v>147.25</v>
      </c>
      <c r="X820" s="48">
        <f t="shared" si="156"/>
        <v>0.73625000000000007</v>
      </c>
      <c r="Y820" s="47" t="str">
        <f t="shared" si="157"/>
        <v>GROWTH</v>
      </c>
      <c r="Z820" s="138">
        <v>0</v>
      </c>
      <c r="AA820" s="133"/>
      <c r="AB820" s="133" t="s">
        <v>1245</v>
      </c>
      <c r="AC820" s="27"/>
    </row>
    <row r="821" spans="1:29" s="139" customFormat="1" ht="13.8">
      <c r="A821" s="133" t="s">
        <v>1245</v>
      </c>
      <c r="B821" s="141" t="s">
        <v>60</v>
      </c>
      <c r="C821" s="135" t="s">
        <v>2210</v>
      </c>
      <c r="D821" s="135">
        <v>1000000148</v>
      </c>
      <c r="E821" s="136" t="s">
        <v>2211</v>
      </c>
      <c r="F821" s="137">
        <v>43232</v>
      </c>
      <c r="G821" s="40" t="str">
        <f t="shared" si="146"/>
        <v>Targeted Dealer</v>
      </c>
      <c r="H821" s="40"/>
      <c r="I821" s="41">
        <v>170</v>
      </c>
      <c r="J821" s="41">
        <f t="shared" si="147"/>
        <v>170</v>
      </c>
      <c r="K821" s="43">
        <v>132</v>
      </c>
      <c r="L821" s="43">
        <f t="shared" si="148"/>
        <v>38</v>
      </c>
      <c r="M821" s="43">
        <f t="shared" si="149"/>
        <v>77.64705882352942</v>
      </c>
      <c r="N821" s="42">
        <v>98</v>
      </c>
      <c r="O821" s="45" t="str">
        <f t="shared" si="150"/>
        <v>DEC</v>
      </c>
      <c r="P821" s="42">
        <v>98</v>
      </c>
      <c r="Q821" s="44">
        <f t="shared" si="151"/>
        <v>34</v>
      </c>
      <c r="R821" s="45">
        <f t="shared" si="152"/>
        <v>0.34693877551020402</v>
      </c>
      <c r="S821" s="44" t="str">
        <f t="shared" si="153"/>
        <v>GROWTH</v>
      </c>
      <c r="T821" s="43">
        <v>159.5</v>
      </c>
      <c r="U821" s="46" t="str">
        <f t="shared" si="154"/>
        <v>jAN</v>
      </c>
      <c r="V821" s="42">
        <v>159.5</v>
      </c>
      <c r="W821" s="47">
        <f t="shared" si="155"/>
        <v>-27.5</v>
      </c>
      <c r="X821" s="48">
        <f t="shared" si="156"/>
        <v>-0.17241379310344829</v>
      </c>
      <c r="Y821" s="47" t="str">
        <f t="shared" si="157"/>
        <v>DEGROWTH</v>
      </c>
      <c r="Z821" s="138">
        <v>0</v>
      </c>
      <c r="AA821" s="133"/>
      <c r="AB821" s="133" t="s">
        <v>1245</v>
      </c>
      <c r="AC821" s="27"/>
    </row>
    <row r="822" spans="1:29" s="139" customFormat="1" ht="13.8">
      <c r="A822" s="133" t="s">
        <v>1245</v>
      </c>
      <c r="B822" s="141" t="s">
        <v>60</v>
      </c>
      <c r="C822" s="135" t="s">
        <v>2214</v>
      </c>
      <c r="D822" s="135">
        <v>1000000152</v>
      </c>
      <c r="E822" s="136" t="s">
        <v>2215</v>
      </c>
      <c r="F822" s="137">
        <v>43246</v>
      </c>
      <c r="G822" s="40" t="str">
        <f t="shared" si="146"/>
        <v>Targeted Dealer</v>
      </c>
      <c r="H822" s="40"/>
      <c r="I822" s="41">
        <v>200</v>
      </c>
      <c r="J822" s="41">
        <f t="shared" si="147"/>
        <v>200</v>
      </c>
      <c r="K822" s="43">
        <v>212.5</v>
      </c>
      <c r="L822" s="43">
        <f t="shared" si="148"/>
        <v>-12.5</v>
      </c>
      <c r="M822" s="43">
        <f t="shared" si="149"/>
        <v>106.25</v>
      </c>
      <c r="N822" s="42">
        <v>181.5</v>
      </c>
      <c r="O822" s="45" t="str">
        <f t="shared" si="150"/>
        <v>DEC</v>
      </c>
      <c r="P822" s="42">
        <v>181.5</v>
      </c>
      <c r="Q822" s="44">
        <f t="shared" si="151"/>
        <v>31</v>
      </c>
      <c r="R822" s="45">
        <f t="shared" si="152"/>
        <v>0.17079889807162529</v>
      </c>
      <c r="S822" s="44" t="str">
        <f t="shared" si="153"/>
        <v>GROWTH</v>
      </c>
      <c r="T822" s="43">
        <v>165</v>
      </c>
      <c r="U822" s="46" t="str">
        <f t="shared" si="154"/>
        <v>jAN</v>
      </c>
      <c r="V822" s="42">
        <v>165</v>
      </c>
      <c r="W822" s="47">
        <f t="shared" si="155"/>
        <v>47.5</v>
      </c>
      <c r="X822" s="48">
        <f t="shared" si="156"/>
        <v>0.28787878787878785</v>
      </c>
      <c r="Y822" s="47" t="str">
        <f t="shared" si="157"/>
        <v>GROWTH</v>
      </c>
      <c r="Z822" s="138">
        <v>0</v>
      </c>
      <c r="AA822" s="133"/>
      <c r="AB822" s="133" t="s">
        <v>1245</v>
      </c>
      <c r="AC822" s="27"/>
    </row>
    <row r="823" spans="1:29" s="139" customFormat="1" ht="13.8">
      <c r="A823" s="133" t="s">
        <v>1245</v>
      </c>
      <c r="B823" s="141" t="s">
        <v>60</v>
      </c>
      <c r="C823" s="135" t="s">
        <v>2216</v>
      </c>
      <c r="D823" s="135">
        <v>1000000145</v>
      </c>
      <c r="E823" s="136" t="s">
        <v>2217</v>
      </c>
      <c r="F823" s="137">
        <v>43337</v>
      </c>
      <c r="G823" s="40" t="str">
        <f t="shared" si="146"/>
        <v>Targeted Dealer</v>
      </c>
      <c r="H823" s="40"/>
      <c r="I823" s="41">
        <v>125</v>
      </c>
      <c r="J823" s="41">
        <f t="shared" si="147"/>
        <v>125</v>
      </c>
      <c r="K823" s="43">
        <v>50</v>
      </c>
      <c r="L823" s="43">
        <f t="shared" si="148"/>
        <v>75</v>
      </c>
      <c r="M823" s="43">
        <f t="shared" si="149"/>
        <v>40</v>
      </c>
      <c r="N823" s="42">
        <v>56</v>
      </c>
      <c r="O823" s="45" t="str">
        <f t="shared" si="150"/>
        <v>DEC</v>
      </c>
      <c r="P823" s="42">
        <v>56</v>
      </c>
      <c r="Q823" s="44">
        <f t="shared" si="151"/>
        <v>-6</v>
      </c>
      <c r="R823" s="45">
        <f t="shared" si="152"/>
        <v>-0.1071428571428571</v>
      </c>
      <c r="S823" s="44" t="str">
        <f t="shared" si="153"/>
        <v>DEGROWTH</v>
      </c>
      <c r="T823" s="43">
        <v>174.5</v>
      </c>
      <c r="U823" s="46" t="str">
        <f t="shared" si="154"/>
        <v>jAN</v>
      </c>
      <c r="V823" s="42">
        <v>174.5</v>
      </c>
      <c r="W823" s="47">
        <f t="shared" si="155"/>
        <v>-124.5</v>
      </c>
      <c r="X823" s="48">
        <f t="shared" si="156"/>
        <v>-0.71346704871060174</v>
      </c>
      <c r="Y823" s="47" t="str">
        <f t="shared" si="157"/>
        <v>DEGROWTH</v>
      </c>
      <c r="Z823" s="138">
        <v>0</v>
      </c>
      <c r="AA823" s="133"/>
      <c r="AB823" s="133" t="s">
        <v>1245</v>
      </c>
      <c r="AC823" s="27"/>
    </row>
    <row r="824" spans="1:29" s="139" customFormat="1" ht="13.8">
      <c r="A824" s="133" t="s">
        <v>1245</v>
      </c>
      <c r="B824" s="141" t="s">
        <v>60</v>
      </c>
      <c r="C824" s="135" t="s">
        <v>2218</v>
      </c>
      <c r="D824" s="135">
        <v>1000000162</v>
      </c>
      <c r="E824" s="136" t="s">
        <v>2219</v>
      </c>
      <c r="F824" s="137">
        <v>43337</v>
      </c>
      <c r="G824" s="40" t="str">
        <f t="shared" si="146"/>
        <v>Targeted Dealer</v>
      </c>
      <c r="H824" s="40"/>
      <c r="I824" s="41">
        <v>30</v>
      </c>
      <c r="J824" s="41">
        <f t="shared" si="147"/>
        <v>30</v>
      </c>
      <c r="K824" s="43">
        <v>25</v>
      </c>
      <c r="L824" s="43">
        <f t="shared" si="148"/>
        <v>5</v>
      </c>
      <c r="M824" s="43">
        <f t="shared" si="149"/>
        <v>83.333333333333343</v>
      </c>
      <c r="N824" s="42">
        <v>26.55</v>
      </c>
      <c r="O824" s="45" t="str">
        <f t="shared" si="150"/>
        <v>DEC</v>
      </c>
      <c r="P824" s="42">
        <v>26.55</v>
      </c>
      <c r="Q824" s="44">
        <f t="shared" si="151"/>
        <v>-1.5500000000000007</v>
      </c>
      <c r="R824" s="45">
        <f t="shared" si="152"/>
        <v>-5.8380414312617757E-2</v>
      </c>
      <c r="S824" s="44" t="str">
        <f t="shared" si="153"/>
        <v>DEGROWTH</v>
      </c>
      <c r="T824" s="43">
        <v>20</v>
      </c>
      <c r="U824" s="46" t="str">
        <f t="shared" si="154"/>
        <v>jAN</v>
      </c>
      <c r="V824" s="42">
        <v>20</v>
      </c>
      <c r="W824" s="47">
        <f t="shared" si="155"/>
        <v>5</v>
      </c>
      <c r="X824" s="48">
        <f t="shared" si="156"/>
        <v>0.25</v>
      </c>
      <c r="Y824" s="47" t="str">
        <f t="shared" si="157"/>
        <v>GROWTH</v>
      </c>
      <c r="Z824" s="138">
        <v>0</v>
      </c>
      <c r="AA824" s="133"/>
      <c r="AB824" s="133" t="s">
        <v>1245</v>
      </c>
      <c r="AC824" s="27"/>
    </row>
    <row r="825" spans="1:29" s="139" customFormat="1" ht="13.8">
      <c r="A825" s="133" t="s">
        <v>1245</v>
      </c>
      <c r="B825" s="141" t="s">
        <v>60</v>
      </c>
      <c r="C825" s="135" t="s">
        <v>2220</v>
      </c>
      <c r="D825" s="135">
        <v>1000000122</v>
      </c>
      <c r="E825" s="136" t="s">
        <v>2221</v>
      </c>
      <c r="F825" s="137">
        <v>43430</v>
      </c>
      <c r="G825" s="40" t="str">
        <f t="shared" si="146"/>
        <v>Targeted Dealer</v>
      </c>
      <c r="H825" s="40"/>
      <c r="I825" s="41">
        <v>70</v>
      </c>
      <c r="J825" s="41">
        <f t="shared" si="147"/>
        <v>70</v>
      </c>
      <c r="K825" s="43">
        <v>5</v>
      </c>
      <c r="L825" s="43">
        <f t="shared" si="148"/>
        <v>65</v>
      </c>
      <c r="M825" s="43">
        <f t="shared" si="149"/>
        <v>7.1428571428571432</v>
      </c>
      <c r="N825" s="42">
        <v>10</v>
      </c>
      <c r="O825" s="45" t="str">
        <f t="shared" si="150"/>
        <v>DEC</v>
      </c>
      <c r="P825" s="42">
        <v>10</v>
      </c>
      <c r="Q825" s="44">
        <f t="shared" si="151"/>
        <v>-5</v>
      </c>
      <c r="R825" s="45">
        <f t="shared" si="152"/>
        <v>-0.5</v>
      </c>
      <c r="S825" s="44" t="str">
        <f t="shared" si="153"/>
        <v>DEGROWTH</v>
      </c>
      <c r="T825" s="43">
        <v>17.5</v>
      </c>
      <c r="U825" s="46" t="str">
        <f t="shared" si="154"/>
        <v>jAN</v>
      </c>
      <c r="V825" s="42">
        <v>17.5</v>
      </c>
      <c r="W825" s="47">
        <f t="shared" si="155"/>
        <v>-12.5</v>
      </c>
      <c r="X825" s="48">
        <f t="shared" si="156"/>
        <v>-0.7142857142857143</v>
      </c>
      <c r="Y825" s="47" t="str">
        <f t="shared" si="157"/>
        <v>DEGROWTH</v>
      </c>
      <c r="Z825" s="138">
        <v>0</v>
      </c>
      <c r="AA825" s="133"/>
      <c r="AB825" s="133" t="s">
        <v>1245</v>
      </c>
      <c r="AC825" s="27"/>
    </row>
    <row r="826" spans="1:29" s="139" customFormat="1" ht="13.8">
      <c r="A826" s="133" t="s">
        <v>1245</v>
      </c>
      <c r="B826" s="141" t="s">
        <v>60</v>
      </c>
      <c r="C826" s="135" t="s">
        <v>2222</v>
      </c>
      <c r="D826" s="135">
        <v>1000000136</v>
      </c>
      <c r="E826" s="136" t="s">
        <v>2223</v>
      </c>
      <c r="F826" s="137">
        <v>43439</v>
      </c>
      <c r="G826" s="40" t="str">
        <f t="shared" si="146"/>
        <v>Targeted Dealer</v>
      </c>
      <c r="H826" s="40"/>
      <c r="I826" s="41">
        <v>50</v>
      </c>
      <c r="J826" s="41">
        <f t="shared" si="147"/>
        <v>50</v>
      </c>
      <c r="K826" s="43">
        <v>36</v>
      </c>
      <c r="L826" s="43">
        <f t="shared" si="148"/>
        <v>14</v>
      </c>
      <c r="M826" s="43">
        <f t="shared" si="149"/>
        <v>72</v>
      </c>
      <c r="N826" s="42">
        <v>28.5</v>
      </c>
      <c r="O826" s="45" t="str">
        <f t="shared" si="150"/>
        <v>DEC</v>
      </c>
      <c r="P826" s="42">
        <v>28.5</v>
      </c>
      <c r="Q826" s="44">
        <f t="shared" si="151"/>
        <v>7.5</v>
      </c>
      <c r="R826" s="45">
        <f t="shared" si="152"/>
        <v>0.26315789473684204</v>
      </c>
      <c r="S826" s="44" t="str">
        <f t="shared" si="153"/>
        <v>GROWTH</v>
      </c>
      <c r="T826" s="43">
        <v>43</v>
      </c>
      <c r="U826" s="46" t="str">
        <f t="shared" si="154"/>
        <v>jAN</v>
      </c>
      <c r="V826" s="42">
        <v>43</v>
      </c>
      <c r="W826" s="47">
        <f t="shared" si="155"/>
        <v>-7</v>
      </c>
      <c r="X826" s="48">
        <f t="shared" si="156"/>
        <v>-0.16279069767441856</v>
      </c>
      <c r="Y826" s="47" t="str">
        <f t="shared" si="157"/>
        <v>DEGROWTH</v>
      </c>
      <c r="Z826" s="138">
        <v>0</v>
      </c>
      <c r="AA826" s="133"/>
      <c r="AB826" s="133" t="s">
        <v>1245</v>
      </c>
      <c r="AC826" s="27"/>
    </row>
    <row r="827" spans="1:29" s="139" customFormat="1" ht="13.8">
      <c r="A827" s="133" t="s">
        <v>1245</v>
      </c>
      <c r="B827" s="141" t="s">
        <v>60</v>
      </c>
      <c r="C827" s="135" t="s">
        <v>2226</v>
      </c>
      <c r="D827" s="135">
        <v>1000000160</v>
      </c>
      <c r="E827" s="136" t="s">
        <v>2227</v>
      </c>
      <c r="F827" s="137">
        <v>43566</v>
      </c>
      <c r="G827" s="40" t="str">
        <f t="shared" si="146"/>
        <v>Targeted Dealer</v>
      </c>
      <c r="H827" s="40"/>
      <c r="I827" s="41">
        <v>50</v>
      </c>
      <c r="J827" s="41">
        <f t="shared" si="147"/>
        <v>50</v>
      </c>
      <c r="K827" s="43">
        <v>52.5</v>
      </c>
      <c r="L827" s="43">
        <f t="shared" si="148"/>
        <v>-2.5</v>
      </c>
      <c r="M827" s="43">
        <f t="shared" si="149"/>
        <v>105</v>
      </c>
      <c r="N827" s="42">
        <v>37.75</v>
      </c>
      <c r="O827" s="45" t="str">
        <f t="shared" si="150"/>
        <v>DEC</v>
      </c>
      <c r="P827" s="42">
        <v>37.75</v>
      </c>
      <c r="Q827" s="44">
        <f t="shared" si="151"/>
        <v>14.75</v>
      </c>
      <c r="R827" s="45">
        <f t="shared" si="152"/>
        <v>0.39072847682119205</v>
      </c>
      <c r="S827" s="44" t="str">
        <f t="shared" si="153"/>
        <v>GROWTH</v>
      </c>
      <c r="T827" s="43">
        <v>37.5</v>
      </c>
      <c r="U827" s="46" t="str">
        <f t="shared" si="154"/>
        <v>jAN</v>
      </c>
      <c r="V827" s="42">
        <v>37.5</v>
      </c>
      <c r="W827" s="47">
        <f t="shared" si="155"/>
        <v>15</v>
      </c>
      <c r="X827" s="48">
        <f t="shared" si="156"/>
        <v>0.39999999999999991</v>
      </c>
      <c r="Y827" s="47" t="str">
        <f t="shared" si="157"/>
        <v>GROWTH</v>
      </c>
      <c r="Z827" s="138">
        <v>0</v>
      </c>
      <c r="AA827" s="133"/>
      <c r="AB827" s="133" t="s">
        <v>1245</v>
      </c>
      <c r="AC827" s="27"/>
    </row>
    <row r="828" spans="1:29" s="139" customFormat="1" ht="13.8">
      <c r="A828" s="133" t="s">
        <v>1245</v>
      </c>
      <c r="B828" s="141" t="s">
        <v>60</v>
      </c>
      <c r="C828" s="135" t="s">
        <v>2228</v>
      </c>
      <c r="D828" s="135">
        <v>1000000141</v>
      </c>
      <c r="E828" s="136" t="s">
        <v>2229</v>
      </c>
      <c r="F828" s="137">
        <v>43647</v>
      </c>
      <c r="G828" s="40" t="str">
        <f t="shared" ref="G828:G890" si="158">IF(I828&gt;0,"Targeted Dealer","-")</f>
        <v>Targeted Dealer</v>
      </c>
      <c r="H828" s="40"/>
      <c r="I828" s="41">
        <v>80</v>
      </c>
      <c r="J828" s="41">
        <f t="shared" ref="J828:J890" si="159">I828/$J$1*($J$1-$E$1)</f>
        <v>80</v>
      </c>
      <c r="K828" s="43">
        <v>33.5</v>
      </c>
      <c r="L828" s="43">
        <f t="shared" ref="L828:L890" si="160">I828-K828</f>
        <v>46.5</v>
      </c>
      <c r="M828" s="43">
        <f t="shared" ref="M828:M890" si="161">IFERROR((K828/J828%),"-")</f>
        <v>41.875</v>
      </c>
      <c r="N828" s="42">
        <v>30</v>
      </c>
      <c r="O828" s="45" t="str">
        <f t="shared" ref="O828:O890" si="162">IF(F828&lt;=$P$2,"DEC","")</f>
        <v>DEC</v>
      </c>
      <c r="P828" s="42">
        <v>30</v>
      </c>
      <c r="Q828" s="44">
        <f t="shared" ref="Q828:Q890" si="163">K828-P828</f>
        <v>3.5</v>
      </c>
      <c r="R828" s="45">
        <f t="shared" ref="R828:R890" si="164">IFERROR(IF(O828="Dec",(K828/P828-1))," ")</f>
        <v>0.1166666666666667</v>
      </c>
      <c r="S828" s="44" t="str">
        <f t="shared" ref="S828:S890" si="165">IF(N828&gt;0,IF(O828="","-",IF(R828&lt;0%,"DEGROWTH","GROWTH")))</f>
        <v>GROWTH</v>
      </c>
      <c r="T828" s="43">
        <v>75</v>
      </c>
      <c r="U828" s="46" t="str">
        <f t="shared" ref="U828:U890" si="166">IF(F828&lt;=$V$2,"jAN","")</f>
        <v>jAN</v>
      </c>
      <c r="V828" s="42">
        <v>75</v>
      </c>
      <c r="W828" s="47">
        <f t="shared" ref="W828:W890" si="167">K828-V828</f>
        <v>-41.5</v>
      </c>
      <c r="X828" s="48">
        <f t="shared" ref="X828:X890" si="168">IFERROR(IF(U828="Jan",(K828/V828-1)),0)</f>
        <v>-0.55333333333333334</v>
      </c>
      <c r="Y828" s="47" t="str">
        <f t="shared" ref="Y828:Y890" si="169">IF(T828&gt;0,IF(U828="","-",IF(X828&lt;0%,"DEGROWTH","GROWTH")))</f>
        <v>DEGROWTH</v>
      </c>
      <c r="Z828" s="138">
        <v>0</v>
      </c>
      <c r="AA828" s="133"/>
      <c r="AB828" s="133" t="s">
        <v>1245</v>
      </c>
      <c r="AC828" s="27"/>
    </row>
    <row r="829" spans="1:29" s="139" customFormat="1" ht="13.8">
      <c r="A829" s="133" t="s">
        <v>1245</v>
      </c>
      <c r="B829" s="141" t="s">
        <v>60</v>
      </c>
      <c r="C829" s="135" t="s">
        <v>2230</v>
      </c>
      <c r="D829" s="135">
        <v>1000000143</v>
      </c>
      <c r="E829" s="136" t="s">
        <v>2231</v>
      </c>
      <c r="F829" s="137">
        <v>43675</v>
      </c>
      <c r="G829" s="40" t="str">
        <f t="shared" si="158"/>
        <v>Targeted Dealer</v>
      </c>
      <c r="H829" s="40"/>
      <c r="I829" s="41">
        <v>50</v>
      </c>
      <c r="J829" s="41">
        <f t="shared" si="159"/>
        <v>50</v>
      </c>
      <c r="K829" s="43">
        <v>50</v>
      </c>
      <c r="L829" s="43">
        <f t="shared" si="160"/>
        <v>0</v>
      </c>
      <c r="M829" s="43">
        <f t="shared" si="161"/>
        <v>100</v>
      </c>
      <c r="N829" s="42">
        <v>50</v>
      </c>
      <c r="O829" s="45" t="str">
        <f t="shared" si="162"/>
        <v>DEC</v>
      </c>
      <c r="P829" s="42">
        <v>50</v>
      </c>
      <c r="Q829" s="44">
        <f t="shared" si="163"/>
        <v>0</v>
      </c>
      <c r="R829" s="45">
        <f t="shared" si="164"/>
        <v>0</v>
      </c>
      <c r="S829" s="44" t="str">
        <f t="shared" si="165"/>
        <v>GROWTH</v>
      </c>
      <c r="T829" s="43">
        <v>35</v>
      </c>
      <c r="U829" s="46" t="str">
        <f t="shared" si="166"/>
        <v>jAN</v>
      </c>
      <c r="V829" s="42">
        <v>35</v>
      </c>
      <c r="W829" s="47">
        <f t="shared" si="167"/>
        <v>15</v>
      </c>
      <c r="X829" s="48">
        <f t="shared" si="168"/>
        <v>0.4285714285714286</v>
      </c>
      <c r="Y829" s="47" t="str">
        <f t="shared" si="169"/>
        <v>GROWTH</v>
      </c>
      <c r="Z829" s="138">
        <v>0</v>
      </c>
      <c r="AA829" s="133"/>
      <c r="AB829" s="133" t="s">
        <v>1245</v>
      </c>
      <c r="AC829" s="27"/>
    </row>
    <row r="830" spans="1:29" s="139" customFormat="1" ht="13.8">
      <c r="A830" s="133" t="s">
        <v>1245</v>
      </c>
      <c r="B830" s="141" t="s">
        <v>60</v>
      </c>
      <c r="C830" s="135" t="s">
        <v>2232</v>
      </c>
      <c r="D830" s="135">
        <v>1000000153</v>
      </c>
      <c r="E830" s="136" t="s">
        <v>2233</v>
      </c>
      <c r="F830" s="137">
        <v>44041</v>
      </c>
      <c r="G830" s="40" t="str">
        <f t="shared" si="158"/>
        <v>Targeted Dealer</v>
      </c>
      <c r="H830" s="40"/>
      <c r="I830" s="41">
        <v>210</v>
      </c>
      <c r="J830" s="41">
        <f t="shared" si="159"/>
        <v>210</v>
      </c>
      <c r="K830" s="43">
        <v>213.85</v>
      </c>
      <c r="L830" s="43">
        <f t="shared" si="160"/>
        <v>-3.8499999999999943</v>
      </c>
      <c r="M830" s="43">
        <f t="shared" si="161"/>
        <v>101.83333333333333</v>
      </c>
      <c r="N830" s="42">
        <v>165</v>
      </c>
      <c r="O830" s="45" t="str">
        <f t="shared" si="162"/>
        <v>DEC</v>
      </c>
      <c r="P830" s="42">
        <v>165</v>
      </c>
      <c r="Q830" s="44">
        <f t="shared" si="163"/>
        <v>48.849999999999994</v>
      </c>
      <c r="R830" s="45">
        <f t="shared" si="164"/>
        <v>0.29606060606060614</v>
      </c>
      <c r="S830" s="44" t="str">
        <f t="shared" si="165"/>
        <v>GROWTH</v>
      </c>
      <c r="T830" s="43">
        <v>205</v>
      </c>
      <c r="U830" s="46" t="str">
        <f t="shared" si="166"/>
        <v>jAN</v>
      </c>
      <c r="V830" s="42">
        <v>205</v>
      </c>
      <c r="W830" s="47">
        <f t="shared" si="167"/>
        <v>8.8499999999999943</v>
      </c>
      <c r="X830" s="48">
        <f t="shared" si="168"/>
        <v>4.3170731707317112E-2</v>
      </c>
      <c r="Y830" s="47" t="str">
        <f t="shared" si="169"/>
        <v>GROWTH</v>
      </c>
      <c r="Z830" s="138">
        <v>0</v>
      </c>
      <c r="AA830" s="133"/>
      <c r="AB830" s="133" t="s">
        <v>1245</v>
      </c>
      <c r="AC830" s="27"/>
    </row>
    <row r="831" spans="1:29" s="139" customFormat="1" ht="13.8">
      <c r="A831" s="133" t="s">
        <v>1245</v>
      </c>
      <c r="B831" s="141" t="s">
        <v>60</v>
      </c>
      <c r="C831" s="135" t="s">
        <v>2234</v>
      </c>
      <c r="D831" s="135">
        <v>1000000836</v>
      </c>
      <c r="E831" s="136" t="s">
        <v>2235</v>
      </c>
      <c r="F831" s="137">
        <v>44123</v>
      </c>
      <c r="G831" s="40" t="str">
        <f t="shared" si="158"/>
        <v>Targeted Dealer</v>
      </c>
      <c r="H831" s="40"/>
      <c r="I831" s="41">
        <v>150</v>
      </c>
      <c r="J831" s="41">
        <f t="shared" si="159"/>
        <v>150</v>
      </c>
      <c r="K831" s="43">
        <v>127.75</v>
      </c>
      <c r="L831" s="43">
        <f t="shared" si="160"/>
        <v>22.25</v>
      </c>
      <c r="M831" s="43">
        <f t="shared" si="161"/>
        <v>85.166666666666671</v>
      </c>
      <c r="N831" s="42">
        <v>139</v>
      </c>
      <c r="O831" s="45" t="str">
        <f t="shared" si="162"/>
        <v>DEC</v>
      </c>
      <c r="P831" s="42">
        <v>139</v>
      </c>
      <c r="Q831" s="44">
        <f t="shared" si="163"/>
        <v>-11.25</v>
      </c>
      <c r="R831" s="45">
        <f t="shared" si="164"/>
        <v>-8.0935251798561203E-2</v>
      </c>
      <c r="S831" s="44" t="str">
        <f t="shared" si="165"/>
        <v>DEGROWTH</v>
      </c>
      <c r="T831" s="43">
        <v>63.75</v>
      </c>
      <c r="U831" s="46" t="str">
        <f t="shared" si="166"/>
        <v>jAN</v>
      </c>
      <c r="V831" s="42">
        <v>63.75</v>
      </c>
      <c r="W831" s="47">
        <f t="shared" si="167"/>
        <v>64</v>
      </c>
      <c r="X831" s="48">
        <f t="shared" si="168"/>
        <v>1.003921568627451</v>
      </c>
      <c r="Y831" s="47" t="str">
        <f t="shared" si="169"/>
        <v>GROWTH</v>
      </c>
      <c r="Z831" s="138">
        <v>0</v>
      </c>
      <c r="AA831" s="133"/>
      <c r="AB831" s="133" t="s">
        <v>1245</v>
      </c>
      <c r="AC831" s="27"/>
    </row>
    <row r="832" spans="1:29" s="139" customFormat="1" ht="13.8">
      <c r="A832" s="133" t="s">
        <v>1245</v>
      </c>
      <c r="B832" s="141" t="s">
        <v>60</v>
      </c>
      <c r="C832" s="135" t="s">
        <v>2236</v>
      </c>
      <c r="D832" s="135">
        <v>1000000159</v>
      </c>
      <c r="E832" s="136" t="s">
        <v>2237</v>
      </c>
      <c r="F832" s="137">
        <v>44140</v>
      </c>
      <c r="G832" s="40" t="str">
        <f t="shared" si="158"/>
        <v>Targeted Dealer</v>
      </c>
      <c r="H832" s="40"/>
      <c r="I832" s="41">
        <v>25</v>
      </c>
      <c r="J832" s="41">
        <f t="shared" si="159"/>
        <v>25</v>
      </c>
      <c r="K832" s="43">
        <v>18</v>
      </c>
      <c r="L832" s="43">
        <f t="shared" si="160"/>
        <v>7</v>
      </c>
      <c r="M832" s="43">
        <f t="shared" si="161"/>
        <v>72</v>
      </c>
      <c r="N832" s="42">
        <v>2</v>
      </c>
      <c r="O832" s="45" t="str">
        <f t="shared" si="162"/>
        <v>DEC</v>
      </c>
      <c r="P832" s="42">
        <v>2</v>
      </c>
      <c r="Q832" s="44">
        <f t="shared" si="163"/>
        <v>16</v>
      </c>
      <c r="R832" s="45">
        <f t="shared" si="164"/>
        <v>8</v>
      </c>
      <c r="S832" s="44" t="str">
        <f t="shared" si="165"/>
        <v>GROWTH</v>
      </c>
      <c r="T832" s="43">
        <v>25</v>
      </c>
      <c r="U832" s="46" t="str">
        <f t="shared" si="166"/>
        <v>jAN</v>
      </c>
      <c r="V832" s="42">
        <v>25</v>
      </c>
      <c r="W832" s="47">
        <f t="shared" si="167"/>
        <v>-7</v>
      </c>
      <c r="X832" s="48">
        <f t="shared" si="168"/>
        <v>-0.28000000000000003</v>
      </c>
      <c r="Y832" s="47" t="str">
        <f t="shared" si="169"/>
        <v>DEGROWTH</v>
      </c>
      <c r="Z832" s="138">
        <v>0</v>
      </c>
      <c r="AA832" s="133"/>
      <c r="AB832" s="133" t="s">
        <v>1245</v>
      </c>
      <c r="AC832" s="27"/>
    </row>
    <row r="833" spans="1:29" s="139" customFormat="1" ht="13.8">
      <c r="A833" s="133" t="s">
        <v>1245</v>
      </c>
      <c r="B833" s="141" t="s">
        <v>60</v>
      </c>
      <c r="C833" s="135" t="s">
        <v>2238</v>
      </c>
      <c r="D833" s="135">
        <v>1000000133</v>
      </c>
      <c r="E833" s="136" t="s">
        <v>2239</v>
      </c>
      <c r="F833" s="137">
        <v>44215</v>
      </c>
      <c r="G833" s="40" t="str">
        <f t="shared" si="158"/>
        <v>Targeted Dealer</v>
      </c>
      <c r="H833" s="40"/>
      <c r="I833" s="41">
        <v>100</v>
      </c>
      <c r="J833" s="41">
        <f t="shared" si="159"/>
        <v>100</v>
      </c>
      <c r="K833" s="43">
        <v>67.5</v>
      </c>
      <c r="L833" s="43">
        <f t="shared" si="160"/>
        <v>32.5</v>
      </c>
      <c r="M833" s="43">
        <f t="shared" si="161"/>
        <v>67.5</v>
      </c>
      <c r="N833" s="42">
        <v>66</v>
      </c>
      <c r="O833" s="45" t="str">
        <f t="shared" si="162"/>
        <v>DEC</v>
      </c>
      <c r="P833" s="42">
        <v>66</v>
      </c>
      <c r="Q833" s="44">
        <f t="shared" si="163"/>
        <v>1.5</v>
      </c>
      <c r="R833" s="45">
        <f t="shared" si="164"/>
        <v>2.2727272727272707E-2</v>
      </c>
      <c r="S833" s="44" t="str">
        <f t="shared" si="165"/>
        <v>GROWTH</v>
      </c>
      <c r="T833" s="43">
        <v>91.5</v>
      </c>
      <c r="U833" s="46" t="str">
        <f t="shared" si="166"/>
        <v>jAN</v>
      </c>
      <c r="V833" s="42">
        <v>91.5</v>
      </c>
      <c r="W833" s="47">
        <f t="shared" si="167"/>
        <v>-24</v>
      </c>
      <c r="X833" s="48">
        <f t="shared" si="168"/>
        <v>-0.26229508196721307</v>
      </c>
      <c r="Y833" s="47" t="str">
        <f t="shared" si="169"/>
        <v>DEGROWTH</v>
      </c>
      <c r="Z833" s="138">
        <v>0</v>
      </c>
      <c r="AA833" s="133"/>
      <c r="AB833" s="133" t="s">
        <v>1245</v>
      </c>
      <c r="AC833" s="27"/>
    </row>
    <row r="834" spans="1:29" s="139" customFormat="1" ht="13.8">
      <c r="A834" s="133" t="s">
        <v>1245</v>
      </c>
      <c r="B834" s="141" t="s">
        <v>60</v>
      </c>
      <c r="C834" s="135" t="s">
        <v>2240</v>
      </c>
      <c r="D834" s="135">
        <v>1000000135</v>
      </c>
      <c r="E834" s="136" t="s">
        <v>2241</v>
      </c>
      <c r="F834" s="137">
        <v>44452</v>
      </c>
      <c r="G834" s="40" t="str">
        <f t="shared" si="158"/>
        <v>Targeted Dealer</v>
      </c>
      <c r="H834" s="40"/>
      <c r="I834" s="41">
        <v>40</v>
      </c>
      <c r="J834" s="41">
        <f t="shared" si="159"/>
        <v>40</v>
      </c>
      <c r="K834" s="43">
        <v>34.75</v>
      </c>
      <c r="L834" s="43">
        <f t="shared" si="160"/>
        <v>5.25</v>
      </c>
      <c r="M834" s="43">
        <f t="shared" si="161"/>
        <v>86.875</v>
      </c>
      <c r="N834" s="42">
        <v>25</v>
      </c>
      <c r="O834" s="45" t="str">
        <f t="shared" si="162"/>
        <v>DEC</v>
      </c>
      <c r="P834" s="42">
        <v>25</v>
      </c>
      <c r="Q834" s="44">
        <f t="shared" si="163"/>
        <v>9.75</v>
      </c>
      <c r="R834" s="45">
        <f t="shared" si="164"/>
        <v>0.3899999999999999</v>
      </c>
      <c r="S834" s="44" t="str">
        <f t="shared" si="165"/>
        <v>GROWTH</v>
      </c>
      <c r="T834" s="43">
        <v>50</v>
      </c>
      <c r="U834" s="46" t="str">
        <f t="shared" si="166"/>
        <v>jAN</v>
      </c>
      <c r="V834" s="42">
        <v>50</v>
      </c>
      <c r="W834" s="47">
        <f t="shared" si="167"/>
        <v>-15.25</v>
      </c>
      <c r="X834" s="48">
        <f t="shared" si="168"/>
        <v>-0.30500000000000005</v>
      </c>
      <c r="Y834" s="47" t="str">
        <f t="shared" si="169"/>
        <v>DEGROWTH</v>
      </c>
      <c r="Z834" s="138">
        <v>0</v>
      </c>
      <c r="AA834" s="133"/>
      <c r="AB834" s="133" t="s">
        <v>1245</v>
      </c>
      <c r="AC834" s="27"/>
    </row>
    <row r="835" spans="1:29" s="139" customFormat="1" ht="13.8">
      <c r="A835" s="133" t="s">
        <v>1245</v>
      </c>
      <c r="B835" s="141" t="s">
        <v>60</v>
      </c>
      <c r="C835" s="135" t="s">
        <v>2242</v>
      </c>
      <c r="D835" s="135">
        <v>1000002609</v>
      </c>
      <c r="E835" s="136" t="s">
        <v>2243</v>
      </c>
      <c r="F835" s="137">
        <v>44616</v>
      </c>
      <c r="G835" s="40" t="str">
        <f t="shared" si="158"/>
        <v>Targeted Dealer</v>
      </c>
      <c r="H835" s="40"/>
      <c r="I835" s="41">
        <v>80</v>
      </c>
      <c r="J835" s="41">
        <f t="shared" si="159"/>
        <v>80</v>
      </c>
      <c r="K835" s="43">
        <v>18.5</v>
      </c>
      <c r="L835" s="43">
        <f t="shared" si="160"/>
        <v>61.5</v>
      </c>
      <c r="M835" s="43">
        <f t="shared" si="161"/>
        <v>23.125</v>
      </c>
      <c r="N835" s="42">
        <v>21.5</v>
      </c>
      <c r="O835" s="45" t="str">
        <f t="shared" si="162"/>
        <v>DEC</v>
      </c>
      <c r="P835" s="42">
        <v>21.5</v>
      </c>
      <c r="Q835" s="44">
        <f t="shared" si="163"/>
        <v>-3</v>
      </c>
      <c r="R835" s="45">
        <f t="shared" si="164"/>
        <v>-0.13953488372093026</v>
      </c>
      <c r="S835" s="44" t="str">
        <f t="shared" si="165"/>
        <v>DEGROWTH</v>
      </c>
      <c r="T835" s="43">
        <v>75.75</v>
      </c>
      <c r="U835" s="46" t="str">
        <f t="shared" si="166"/>
        <v>jAN</v>
      </c>
      <c r="V835" s="42">
        <v>75.75</v>
      </c>
      <c r="W835" s="47">
        <f t="shared" si="167"/>
        <v>-57.25</v>
      </c>
      <c r="X835" s="48">
        <f t="shared" si="168"/>
        <v>-0.75577557755775571</v>
      </c>
      <c r="Y835" s="47" t="str">
        <f t="shared" si="169"/>
        <v>DEGROWTH</v>
      </c>
      <c r="Z835" s="138">
        <v>0</v>
      </c>
      <c r="AA835" s="133"/>
      <c r="AB835" s="133" t="s">
        <v>1245</v>
      </c>
      <c r="AC835" s="27"/>
    </row>
    <row r="836" spans="1:29" s="139" customFormat="1" ht="13.8">
      <c r="A836" s="133" t="s">
        <v>1245</v>
      </c>
      <c r="B836" s="141" t="s">
        <v>60</v>
      </c>
      <c r="C836" s="135" t="s">
        <v>2248</v>
      </c>
      <c r="D836" s="135">
        <v>1000003168</v>
      </c>
      <c r="E836" s="140" t="s">
        <v>2249</v>
      </c>
      <c r="F836" s="137">
        <v>44918</v>
      </c>
      <c r="G836" s="40" t="str">
        <f t="shared" si="158"/>
        <v>Targeted Dealer</v>
      </c>
      <c r="H836" s="40"/>
      <c r="I836" s="41">
        <v>60</v>
      </c>
      <c r="J836" s="41">
        <f t="shared" si="159"/>
        <v>60</v>
      </c>
      <c r="K836" s="43">
        <v>52.5</v>
      </c>
      <c r="L836" s="43">
        <f t="shared" si="160"/>
        <v>7.5</v>
      </c>
      <c r="M836" s="43">
        <f t="shared" si="161"/>
        <v>87.5</v>
      </c>
      <c r="N836" s="42">
        <v>68.5</v>
      </c>
      <c r="O836" s="45" t="str">
        <f t="shared" si="162"/>
        <v>DEC</v>
      </c>
      <c r="P836" s="42">
        <v>68.5</v>
      </c>
      <c r="Q836" s="44">
        <f t="shared" si="163"/>
        <v>-16</v>
      </c>
      <c r="R836" s="45">
        <f t="shared" si="164"/>
        <v>-0.23357664233576647</v>
      </c>
      <c r="S836" s="44" t="str">
        <f t="shared" si="165"/>
        <v>DEGROWTH</v>
      </c>
      <c r="T836" s="43">
        <v>76.5</v>
      </c>
      <c r="U836" s="46" t="str">
        <f t="shared" si="166"/>
        <v>jAN</v>
      </c>
      <c r="V836" s="42">
        <v>76.5</v>
      </c>
      <c r="W836" s="47">
        <f t="shared" si="167"/>
        <v>-24</v>
      </c>
      <c r="X836" s="48">
        <f t="shared" si="168"/>
        <v>-0.31372549019607843</v>
      </c>
      <c r="Y836" s="47" t="str">
        <f t="shared" si="169"/>
        <v>DEGROWTH</v>
      </c>
      <c r="Z836" s="138">
        <v>0</v>
      </c>
      <c r="AA836" s="133"/>
      <c r="AB836" s="133" t="s">
        <v>1245</v>
      </c>
      <c r="AC836" s="27"/>
    </row>
    <row r="837" spans="1:29" s="139" customFormat="1" ht="13.8">
      <c r="A837" s="133" t="s">
        <v>1245</v>
      </c>
      <c r="B837" s="141" t="s">
        <v>60</v>
      </c>
      <c r="C837" s="135" t="s">
        <v>2250</v>
      </c>
      <c r="D837" s="135">
        <v>1000003182</v>
      </c>
      <c r="E837" s="140" t="s">
        <v>2251</v>
      </c>
      <c r="F837" s="137">
        <v>44922</v>
      </c>
      <c r="G837" s="40" t="str">
        <f t="shared" si="158"/>
        <v>Targeted Dealer</v>
      </c>
      <c r="H837" s="40"/>
      <c r="I837" s="41">
        <v>50</v>
      </c>
      <c r="J837" s="41">
        <f t="shared" si="159"/>
        <v>50</v>
      </c>
      <c r="K837" s="43">
        <v>5</v>
      </c>
      <c r="L837" s="43">
        <f t="shared" si="160"/>
        <v>45</v>
      </c>
      <c r="M837" s="43">
        <f t="shared" si="161"/>
        <v>10</v>
      </c>
      <c r="N837" s="42">
        <v>20</v>
      </c>
      <c r="O837" s="45" t="str">
        <f t="shared" si="162"/>
        <v>DEC</v>
      </c>
      <c r="P837" s="42">
        <v>20</v>
      </c>
      <c r="Q837" s="44">
        <f t="shared" si="163"/>
        <v>-15</v>
      </c>
      <c r="R837" s="45">
        <f t="shared" si="164"/>
        <v>-0.75</v>
      </c>
      <c r="S837" s="44" t="str">
        <f t="shared" si="165"/>
        <v>DEGROWTH</v>
      </c>
      <c r="T837" s="43">
        <v>30</v>
      </c>
      <c r="U837" s="46" t="str">
        <f t="shared" si="166"/>
        <v>jAN</v>
      </c>
      <c r="V837" s="42">
        <v>30</v>
      </c>
      <c r="W837" s="47">
        <f t="shared" si="167"/>
        <v>-25</v>
      </c>
      <c r="X837" s="48">
        <f t="shared" si="168"/>
        <v>-0.83333333333333337</v>
      </c>
      <c r="Y837" s="47" t="str">
        <f t="shared" si="169"/>
        <v>DEGROWTH</v>
      </c>
      <c r="Z837" s="138">
        <v>0</v>
      </c>
      <c r="AA837" s="133"/>
      <c r="AB837" s="133" t="s">
        <v>1245</v>
      </c>
      <c r="AC837" s="27"/>
    </row>
    <row r="838" spans="1:29" s="139" customFormat="1" ht="13.8">
      <c r="A838" s="133" t="s">
        <v>1245</v>
      </c>
      <c r="B838" s="141" t="s">
        <v>60</v>
      </c>
      <c r="C838" s="135" t="s">
        <v>2252</v>
      </c>
      <c r="D838" s="135">
        <v>1000003184</v>
      </c>
      <c r="E838" s="140" t="s">
        <v>2253</v>
      </c>
      <c r="F838" s="137">
        <v>44923</v>
      </c>
      <c r="G838" s="40" t="str">
        <f t="shared" si="158"/>
        <v>-</v>
      </c>
      <c r="H838" s="40"/>
      <c r="I838" s="41">
        <v>0</v>
      </c>
      <c r="J838" s="41">
        <f t="shared" si="159"/>
        <v>0</v>
      </c>
      <c r="K838" s="43">
        <v>0</v>
      </c>
      <c r="L838" s="43">
        <f t="shared" si="160"/>
        <v>0</v>
      </c>
      <c r="M838" s="43" t="str">
        <f t="shared" si="161"/>
        <v>-</v>
      </c>
      <c r="N838" s="42">
        <v>0</v>
      </c>
      <c r="O838" s="45" t="str">
        <f t="shared" si="162"/>
        <v>DEC</v>
      </c>
      <c r="P838" s="42">
        <v>0</v>
      </c>
      <c r="Q838" s="44">
        <f t="shared" si="163"/>
        <v>0</v>
      </c>
      <c r="R838" s="45" t="str">
        <f t="shared" si="164"/>
        <v xml:space="preserve"> </v>
      </c>
      <c r="S838" s="44" t="b">
        <f t="shared" si="165"/>
        <v>0</v>
      </c>
      <c r="T838" s="43">
        <v>20</v>
      </c>
      <c r="U838" s="46" t="str">
        <f t="shared" si="166"/>
        <v>jAN</v>
      </c>
      <c r="V838" s="42">
        <v>20</v>
      </c>
      <c r="W838" s="47">
        <f t="shared" si="167"/>
        <v>-20</v>
      </c>
      <c r="X838" s="48">
        <f t="shared" si="168"/>
        <v>-1</v>
      </c>
      <c r="Y838" s="47" t="str">
        <f t="shared" si="169"/>
        <v>DEGROWTH</v>
      </c>
      <c r="Z838" s="138">
        <v>0</v>
      </c>
      <c r="AA838" s="133"/>
      <c r="AB838" s="133" t="s">
        <v>1245</v>
      </c>
      <c r="AC838" s="27"/>
    </row>
    <row r="839" spans="1:29" s="139" customFormat="1" ht="13.8">
      <c r="A839" s="133" t="s">
        <v>1245</v>
      </c>
      <c r="B839" s="141" t="s">
        <v>60</v>
      </c>
      <c r="C839" s="135" t="s">
        <v>2254</v>
      </c>
      <c r="D839" s="135">
        <v>1000003208</v>
      </c>
      <c r="E839" s="140" t="s">
        <v>2255</v>
      </c>
      <c r="F839" s="137">
        <v>44926</v>
      </c>
      <c r="G839" s="40" t="str">
        <f t="shared" si="158"/>
        <v>Targeted Dealer</v>
      </c>
      <c r="H839" s="40"/>
      <c r="I839" s="41">
        <v>665</v>
      </c>
      <c r="J839" s="41">
        <f t="shared" si="159"/>
        <v>665</v>
      </c>
      <c r="K839" s="43">
        <v>491.25</v>
      </c>
      <c r="L839" s="43">
        <f t="shared" si="160"/>
        <v>173.75</v>
      </c>
      <c r="M839" s="43">
        <f t="shared" si="161"/>
        <v>73.872180451127818</v>
      </c>
      <c r="N839" s="42">
        <v>452</v>
      </c>
      <c r="O839" s="45" t="str">
        <f t="shared" si="162"/>
        <v>DEC</v>
      </c>
      <c r="P839" s="42">
        <v>452</v>
      </c>
      <c r="Q839" s="44">
        <f t="shared" si="163"/>
        <v>39.25</v>
      </c>
      <c r="R839" s="45">
        <f t="shared" si="164"/>
        <v>8.683628318584069E-2</v>
      </c>
      <c r="S839" s="44" t="str">
        <f t="shared" si="165"/>
        <v>GROWTH</v>
      </c>
      <c r="T839" s="43">
        <v>451.5</v>
      </c>
      <c r="U839" s="46" t="str">
        <f t="shared" si="166"/>
        <v>jAN</v>
      </c>
      <c r="V839" s="42">
        <v>451.5</v>
      </c>
      <c r="W839" s="47">
        <f t="shared" si="167"/>
        <v>39.75</v>
      </c>
      <c r="X839" s="48">
        <f t="shared" si="168"/>
        <v>8.8039867109634518E-2</v>
      </c>
      <c r="Y839" s="47" t="str">
        <f t="shared" si="169"/>
        <v>GROWTH</v>
      </c>
      <c r="Z839" s="138">
        <v>0</v>
      </c>
      <c r="AA839" s="133"/>
      <c r="AB839" s="133" t="s">
        <v>1245</v>
      </c>
      <c r="AC839" s="27"/>
    </row>
    <row r="840" spans="1:29" s="139" customFormat="1" ht="13.8">
      <c r="A840" s="133" t="s">
        <v>1245</v>
      </c>
      <c r="B840" s="141" t="s">
        <v>60</v>
      </c>
      <c r="C840" s="135" t="s">
        <v>2256</v>
      </c>
      <c r="D840" s="135">
        <v>1000003367</v>
      </c>
      <c r="E840" s="140" t="s">
        <v>2257</v>
      </c>
      <c r="F840" s="137">
        <v>44975</v>
      </c>
      <c r="G840" s="40" t="str">
        <f t="shared" si="158"/>
        <v>-</v>
      </c>
      <c r="H840" s="40"/>
      <c r="I840" s="41">
        <v>0</v>
      </c>
      <c r="J840" s="41">
        <f t="shared" si="159"/>
        <v>0</v>
      </c>
      <c r="K840" s="43">
        <v>0</v>
      </c>
      <c r="L840" s="43">
        <f t="shared" si="160"/>
        <v>0</v>
      </c>
      <c r="M840" s="43" t="str">
        <f t="shared" si="161"/>
        <v>-</v>
      </c>
      <c r="N840" s="42">
        <v>0</v>
      </c>
      <c r="O840" s="45" t="str">
        <f t="shared" si="162"/>
        <v>DEC</v>
      </c>
      <c r="P840" s="42">
        <v>0</v>
      </c>
      <c r="Q840" s="44">
        <f t="shared" si="163"/>
        <v>0</v>
      </c>
      <c r="R840" s="45" t="str">
        <f t="shared" si="164"/>
        <v xml:space="preserve"> </v>
      </c>
      <c r="S840" s="44" t="b">
        <f t="shared" si="165"/>
        <v>0</v>
      </c>
      <c r="T840" s="43">
        <v>38.75</v>
      </c>
      <c r="U840" s="46" t="str">
        <f t="shared" si="166"/>
        <v>jAN</v>
      </c>
      <c r="V840" s="42">
        <v>38.75</v>
      </c>
      <c r="W840" s="47">
        <f t="shared" si="167"/>
        <v>-38.75</v>
      </c>
      <c r="X840" s="48">
        <f t="shared" si="168"/>
        <v>-1</v>
      </c>
      <c r="Y840" s="47" t="str">
        <f t="shared" si="169"/>
        <v>DEGROWTH</v>
      </c>
      <c r="Z840" s="138">
        <v>0</v>
      </c>
      <c r="AA840" s="133"/>
      <c r="AB840" s="133" t="s">
        <v>1245</v>
      </c>
      <c r="AC840" s="27"/>
    </row>
    <row r="841" spans="1:29" s="139" customFormat="1" ht="13.8">
      <c r="A841" s="133" t="s">
        <v>1245</v>
      </c>
      <c r="B841" s="141" t="s">
        <v>60</v>
      </c>
      <c r="C841" s="135" t="s">
        <v>2258</v>
      </c>
      <c r="D841" s="135">
        <v>1000003382</v>
      </c>
      <c r="E841" s="140" t="s">
        <v>2259</v>
      </c>
      <c r="F841" s="137">
        <v>44978</v>
      </c>
      <c r="G841" s="40" t="str">
        <f t="shared" si="158"/>
        <v>Targeted Dealer</v>
      </c>
      <c r="H841" s="40"/>
      <c r="I841" s="41">
        <v>50</v>
      </c>
      <c r="J841" s="41">
        <f t="shared" si="159"/>
        <v>50</v>
      </c>
      <c r="K841" s="43">
        <v>25</v>
      </c>
      <c r="L841" s="43">
        <f t="shared" si="160"/>
        <v>25</v>
      </c>
      <c r="M841" s="43">
        <f t="shared" si="161"/>
        <v>50</v>
      </c>
      <c r="N841" s="42">
        <v>15</v>
      </c>
      <c r="O841" s="45" t="str">
        <f t="shared" si="162"/>
        <v>DEC</v>
      </c>
      <c r="P841" s="42">
        <v>15</v>
      </c>
      <c r="Q841" s="44">
        <f t="shared" si="163"/>
        <v>10</v>
      </c>
      <c r="R841" s="45">
        <f t="shared" si="164"/>
        <v>0.66666666666666674</v>
      </c>
      <c r="S841" s="44" t="str">
        <f t="shared" si="165"/>
        <v>GROWTH</v>
      </c>
      <c r="T841" s="43">
        <v>30</v>
      </c>
      <c r="U841" s="46" t="str">
        <f t="shared" si="166"/>
        <v>jAN</v>
      </c>
      <c r="V841" s="42">
        <v>30</v>
      </c>
      <c r="W841" s="47">
        <f t="shared" si="167"/>
        <v>-5</v>
      </c>
      <c r="X841" s="48">
        <f t="shared" si="168"/>
        <v>-0.16666666666666663</v>
      </c>
      <c r="Y841" s="47" t="str">
        <f t="shared" si="169"/>
        <v>DEGROWTH</v>
      </c>
      <c r="Z841" s="138">
        <v>0</v>
      </c>
      <c r="AA841" s="133"/>
      <c r="AB841" s="133" t="s">
        <v>1245</v>
      </c>
      <c r="AC841" s="27"/>
    </row>
    <row r="842" spans="1:29" s="139" customFormat="1" ht="13.8">
      <c r="A842" s="133" t="s">
        <v>1245</v>
      </c>
      <c r="B842" s="141" t="s">
        <v>60</v>
      </c>
      <c r="C842" s="135" t="s">
        <v>2264</v>
      </c>
      <c r="D842" s="135">
        <v>1000003501</v>
      </c>
      <c r="E842" s="140" t="s">
        <v>2265</v>
      </c>
      <c r="F842" s="137">
        <v>45045</v>
      </c>
      <c r="G842" s="40" t="str">
        <f t="shared" si="158"/>
        <v>Targeted Dealer</v>
      </c>
      <c r="H842" s="40"/>
      <c r="I842" s="41">
        <v>35</v>
      </c>
      <c r="J842" s="41">
        <f t="shared" si="159"/>
        <v>35</v>
      </c>
      <c r="K842" s="43">
        <v>37</v>
      </c>
      <c r="L842" s="43">
        <f t="shared" si="160"/>
        <v>-2</v>
      </c>
      <c r="M842" s="43">
        <f t="shared" si="161"/>
        <v>105.71428571428572</v>
      </c>
      <c r="N842" s="42">
        <v>0</v>
      </c>
      <c r="O842" s="45" t="str">
        <f t="shared" si="162"/>
        <v>DEC</v>
      </c>
      <c r="P842" s="42">
        <v>0</v>
      </c>
      <c r="Q842" s="44">
        <f t="shared" si="163"/>
        <v>37</v>
      </c>
      <c r="R842" s="45" t="str">
        <f t="shared" si="164"/>
        <v xml:space="preserve"> </v>
      </c>
      <c r="S842" s="44" t="b">
        <f t="shared" si="165"/>
        <v>0</v>
      </c>
      <c r="T842" s="43">
        <v>35</v>
      </c>
      <c r="U842" s="46" t="str">
        <f t="shared" si="166"/>
        <v>jAN</v>
      </c>
      <c r="V842" s="42">
        <v>35</v>
      </c>
      <c r="W842" s="47">
        <f t="shared" si="167"/>
        <v>2</v>
      </c>
      <c r="X842" s="48">
        <f t="shared" si="168"/>
        <v>5.7142857142857162E-2</v>
      </c>
      <c r="Y842" s="47" t="str">
        <f t="shared" si="169"/>
        <v>GROWTH</v>
      </c>
      <c r="Z842" s="138">
        <v>0</v>
      </c>
      <c r="AA842" s="133"/>
      <c r="AB842" s="133" t="s">
        <v>1245</v>
      </c>
      <c r="AC842" s="27"/>
    </row>
    <row r="843" spans="1:29" s="139" customFormat="1" ht="13.8">
      <c r="A843" s="133" t="s">
        <v>1245</v>
      </c>
      <c r="B843" s="141" t="s">
        <v>60</v>
      </c>
      <c r="C843" s="135" t="s">
        <v>2268</v>
      </c>
      <c r="D843" s="135">
        <v>1000003751</v>
      </c>
      <c r="E843" s="140" t="s">
        <v>2269</v>
      </c>
      <c r="F843" s="137">
        <v>45245</v>
      </c>
      <c r="G843" s="40" t="str">
        <f t="shared" si="158"/>
        <v>Targeted Dealer</v>
      </c>
      <c r="H843" s="40"/>
      <c r="I843" s="41">
        <v>60</v>
      </c>
      <c r="J843" s="41">
        <f t="shared" si="159"/>
        <v>60</v>
      </c>
      <c r="K843" s="43">
        <v>57</v>
      </c>
      <c r="L843" s="43">
        <f t="shared" si="160"/>
        <v>3</v>
      </c>
      <c r="M843" s="43">
        <f t="shared" si="161"/>
        <v>95</v>
      </c>
      <c r="N843" s="42">
        <v>30</v>
      </c>
      <c r="O843" s="45" t="str">
        <f t="shared" si="162"/>
        <v>DEC</v>
      </c>
      <c r="P843" s="42">
        <v>30</v>
      </c>
      <c r="Q843" s="44">
        <f t="shared" si="163"/>
        <v>27</v>
      </c>
      <c r="R843" s="45">
        <f t="shared" si="164"/>
        <v>0.89999999999999991</v>
      </c>
      <c r="S843" s="44" t="str">
        <f t="shared" si="165"/>
        <v>GROWTH</v>
      </c>
      <c r="T843" s="43">
        <v>55</v>
      </c>
      <c r="U843" s="46" t="str">
        <f t="shared" si="166"/>
        <v>jAN</v>
      </c>
      <c r="V843" s="42">
        <v>55</v>
      </c>
      <c r="W843" s="47">
        <f t="shared" si="167"/>
        <v>2</v>
      </c>
      <c r="X843" s="48">
        <f t="shared" si="168"/>
        <v>3.6363636363636376E-2</v>
      </c>
      <c r="Y843" s="47" t="str">
        <f t="shared" si="169"/>
        <v>GROWTH</v>
      </c>
      <c r="Z843" s="138">
        <v>1</v>
      </c>
      <c r="AA843" s="133"/>
      <c r="AB843" s="133" t="s">
        <v>1245</v>
      </c>
      <c r="AC843" s="27"/>
    </row>
    <row r="844" spans="1:29" s="139" customFormat="1" ht="13.8">
      <c r="A844" s="133" t="s">
        <v>1245</v>
      </c>
      <c r="B844" s="141" t="s">
        <v>60</v>
      </c>
      <c r="C844" s="141" t="s">
        <v>2274</v>
      </c>
      <c r="D844" s="141">
        <v>1000003795</v>
      </c>
      <c r="E844" s="141" t="s">
        <v>2275</v>
      </c>
      <c r="F844" s="137">
        <v>45283</v>
      </c>
      <c r="G844" s="40" t="str">
        <f t="shared" si="158"/>
        <v>Targeted Dealer</v>
      </c>
      <c r="H844" s="40"/>
      <c r="I844" s="41">
        <v>105</v>
      </c>
      <c r="J844" s="41">
        <f t="shared" si="159"/>
        <v>105</v>
      </c>
      <c r="K844" s="43">
        <v>54.75</v>
      </c>
      <c r="L844" s="43">
        <f t="shared" si="160"/>
        <v>50.25</v>
      </c>
      <c r="M844" s="43">
        <f t="shared" si="161"/>
        <v>52.142857142857139</v>
      </c>
      <c r="N844" s="42">
        <v>56.5</v>
      </c>
      <c r="O844" s="45" t="str">
        <f t="shared" si="162"/>
        <v>DEC</v>
      </c>
      <c r="P844" s="42">
        <v>56.5</v>
      </c>
      <c r="Q844" s="44">
        <f t="shared" si="163"/>
        <v>-1.75</v>
      </c>
      <c r="R844" s="45">
        <f t="shared" si="164"/>
        <v>-3.0973451327433676E-2</v>
      </c>
      <c r="S844" s="44" t="str">
        <f t="shared" si="165"/>
        <v>DEGROWTH</v>
      </c>
      <c r="T844" s="43">
        <v>101</v>
      </c>
      <c r="U844" s="46" t="str">
        <f t="shared" si="166"/>
        <v>jAN</v>
      </c>
      <c r="V844" s="42">
        <v>101</v>
      </c>
      <c r="W844" s="47">
        <f t="shared" si="167"/>
        <v>-46.25</v>
      </c>
      <c r="X844" s="48">
        <f t="shared" si="168"/>
        <v>-0.45792079207920788</v>
      </c>
      <c r="Y844" s="47" t="str">
        <f t="shared" si="169"/>
        <v>DEGROWTH</v>
      </c>
      <c r="Z844" s="138">
        <v>0</v>
      </c>
      <c r="AA844" s="133"/>
      <c r="AB844" s="133" t="s">
        <v>1245</v>
      </c>
      <c r="AC844" s="27"/>
    </row>
    <row r="845" spans="1:29" s="139" customFormat="1" ht="13.8">
      <c r="A845" s="133" t="s">
        <v>1245</v>
      </c>
      <c r="B845" s="141" t="s">
        <v>60</v>
      </c>
      <c r="C845" s="141" t="s">
        <v>2276</v>
      </c>
      <c r="D845" s="141">
        <v>1000003796</v>
      </c>
      <c r="E845" s="141" t="s">
        <v>2277</v>
      </c>
      <c r="F845" s="137">
        <v>45283</v>
      </c>
      <c r="G845" s="40" t="str">
        <f t="shared" si="158"/>
        <v>Targeted Dealer</v>
      </c>
      <c r="H845" s="40"/>
      <c r="I845" s="41">
        <v>70</v>
      </c>
      <c r="J845" s="41">
        <f t="shared" si="159"/>
        <v>70</v>
      </c>
      <c r="K845" s="43">
        <v>2.5</v>
      </c>
      <c r="L845" s="43">
        <f t="shared" si="160"/>
        <v>67.5</v>
      </c>
      <c r="M845" s="43">
        <f t="shared" si="161"/>
        <v>3.5714285714285716</v>
      </c>
      <c r="N845" s="42">
        <v>0</v>
      </c>
      <c r="O845" s="45" t="str">
        <f t="shared" si="162"/>
        <v>DEC</v>
      </c>
      <c r="P845" s="42">
        <v>0</v>
      </c>
      <c r="Q845" s="44">
        <f t="shared" si="163"/>
        <v>2.5</v>
      </c>
      <c r="R845" s="45" t="str">
        <f t="shared" si="164"/>
        <v xml:space="preserve"> </v>
      </c>
      <c r="S845" s="44" t="b">
        <f t="shared" si="165"/>
        <v>0</v>
      </c>
      <c r="T845" s="43">
        <v>20</v>
      </c>
      <c r="U845" s="46" t="str">
        <f t="shared" si="166"/>
        <v>jAN</v>
      </c>
      <c r="V845" s="42">
        <v>20</v>
      </c>
      <c r="W845" s="47">
        <f t="shared" si="167"/>
        <v>-17.5</v>
      </c>
      <c r="X845" s="48">
        <f t="shared" si="168"/>
        <v>-0.875</v>
      </c>
      <c r="Y845" s="47" t="str">
        <f t="shared" si="169"/>
        <v>DEGROWTH</v>
      </c>
      <c r="Z845" s="138">
        <v>0</v>
      </c>
      <c r="AA845" s="133"/>
      <c r="AB845" s="133" t="s">
        <v>1245</v>
      </c>
      <c r="AC845" s="27"/>
    </row>
    <row r="846" spans="1:29" s="139" customFormat="1" ht="13.8">
      <c r="A846" s="133" t="s">
        <v>1245</v>
      </c>
      <c r="B846" s="141" t="s">
        <v>60</v>
      </c>
      <c r="C846" s="141" t="s">
        <v>2280</v>
      </c>
      <c r="D846" s="141">
        <v>1000003807</v>
      </c>
      <c r="E846" s="141" t="s">
        <v>2281</v>
      </c>
      <c r="F846" s="137">
        <v>45289</v>
      </c>
      <c r="G846" s="40" t="str">
        <f t="shared" si="158"/>
        <v>Targeted Dealer</v>
      </c>
      <c r="H846" s="40"/>
      <c r="I846" s="41">
        <v>65</v>
      </c>
      <c r="J846" s="41">
        <f t="shared" si="159"/>
        <v>65</v>
      </c>
      <c r="K846" s="43">
        <v>45</v>
      </c>
      <c r="L846" s="43">
        <f t="shared" si="160"/>
        <v>20</v>
      </c>
      <c r="M846" s="43">
        <f t="shared" si="161"/>
        <v>69.230769230769226</v>
      </c>
      <c r="N846" s="42">
        <v>55</v>
      </c>
      <c r="O846" s="45" t="str">
        <f t="shared" si="162"/>
        <v>DEC</v>
      </c>
      <c r="P846" s="42">
        <v>55</v>
      </c>
      <c r="Q846" s="44">
        <f t="shared" si="163"/>
        <v>-10</v>
      </c>
      <c r="R846" s="45">
        <f t="shared" si="164"/>
        <v>-0.18181818181818177</v>
      </c>
      <c r="S846" s="44" t="str">
        <f t="shared" si="165"/>
        <v>DEGROWTH</v>
      </c>
      <c r="T846" s="43">
        <v>60</v>
      </c>
      <c r="U846" s="46" t="str">
        <f t="shared" si="166"/>
        <v>jAN</v>
      </c>
      <c r="V846" s="42">
        <v>60</v>
      </c>
      <c r="W846" s="47">
        <f t="shared" si="167"/>
        <v>-15</v>
      </c>
      <c r="X846" s="48">
        <f t="shared" si="168"/>
        <v>-0.25</v>
      </c>
      <c r="Y846" s="47" t="str">
        <f t="shared" si="169"/>
        <v>DEGROWTH</v>
      </c>
      <c r="Z846" s="138">
        <v>0</v>
      </c>
      <c r="AA846" s="133"/>
      <c r="AB846" s="133" t="s">
        <v>1245</v>
      </c>
      <c r="AC846" s="27"/>
    </row>
    <row r="847" spans="1:29" s="139" customFormat="1" ht="13.8">
      <c r="A847" s="138" t="s">
        <v>1245</v>
      </c>
      <c r="B847" s="144" t="s">
        <v>60</v>
      </c>
      <c r="C847" s="144" t="s">
        <v>2283</v>
      </c>
      <c r="D847" s="144">
        <v>1000003881</v>
      </c>
      <c r="E847" s="144" t="s">
        <v>2284</v>
      </c>
      <c r="F847" s="137">
        <v>45355</v>
      </c>
      <c r="G847" s="40" t="str">
        <f t="shared" si="158"/>
        <v>Targeted Dealer</v>
      </c>
      <c r="H847" s="40"/>
      <c r="I847" s="41">
        <v>175</v>
      </c>
      <c r="J847" s="41">
        <f t="shared" si="159"/>
        <v>175</v>
      </c>
      <c r="K847" s="43">
        <v>175.5</v>
      </c>
      <c r="L847" s="43">
        <f t="shared" si="160"/>
        <v>-0.5</v>
      </c>
      <c r="M847" s="43">
        <f t="shared" si="161"/>
        <v>100.28571428571429</v>
      </c>
      <c r="N847" s="42">
        <v>154</v>
      </c>
      <c r="O847" s="45" t="str">
        <f t="shared" si="162"/>
        <v>DEC</v>
      </c>
      <c r="P847" s="42">
        <v>154</v>
      </c>
      <c r="Q847" s="44">
        <f t="shared" si="163"/>
        <v>21.5</v>
      </c>
      <c r="R847" s="45">
        <f t="shared" si="164"/>
        <v>0.13961038961038952</v>
      </c>
      <c r="S847" s="44" t="str">
        <f t="shared" si="165"/>
        <v>GROWTH</v>
      </c>
      <c r="T847" s="43">
        <v>60.5</v>
      </c>
      <c r="U847" s="46" t="str">
        <f t="shared" si="166"/>
        <v>jAN</v>
      </c>
      <c r="V847" s="42">
        <v>60.5</v>
      </c>
      <c r="W847" s="47">
        <f t="shared" si="167"/>
        <v>115</v>
      </c>
      <c r="X847" s="48">
        <f t="shared" si="168"/>
        <v>1.9008264462809916</v>
      </c>
      <c r="Y847" s="47" t="str">
        <f t="shared" si="169"/>
        <v>GROWTH</v>
      </c>
      <c r="Z847" s="138">
        <v>0</v>
      </c>
      <c r="AA847" s="133"/>
      <c r="AB847" s="138" t="s">
        <v>1245</v>
      </c>
      <c r="AC847" s="27"/>
    </row>
    <row r="848" spans="1:29" s="139" customFormat="1" ht="13.8">
      <c r="A848" s="138" t="s">
        <v>1245</v>
      </c>
      <c r="B848" s="144" t="s">
        <v>60</v>
      </c>
      <c r="C848" s="144" t="s">
        <v>2285</v>
      </c>
      <c r="D848" s="144">
        <v>1000003904</v>
      </c>
      <c r="E848" s="144" t="s">
        <v>2286</v>
      </c>
      <c r="F848" s="137">
        <v>45388</v>
      </c>
      <c r="G848" s="40" t="str">
        <f t="shared" si="158"/>
        <v>Targeted Dealer</v>
      </c>
      <c r="H848" s="40"/>
      <c r="I848" s="41">
        <v>75</v>
      </c>
      <c r="J848" s="41">
        <f t="shared" si="159"/>
        <v>75</v>
      </c>
      <c r="K848" s="43">
        <v>25.75</v>
      </c>
      <c r="L848" s="43">
        <f t="shared" si="160"/>
        <v>49.25</v>
      </c>
      <c r="M848" s="43">
        <f t="shared" si="161"/>
        <v>34.333333333333336</v>
      </c>
      <c r="N848" s="42">
        <v>20</v>
      </c>
      <c r="O848" s="45" t="str">
        <f t="shared" si="162"/>
        <v>DEC</v>
      </c>
      <c r="P848" s="42">
        <v>20</v>
      </c>
      <c r="Q848" s="44">
        <f t="shared" si="163"/>
        <v>5.75</v>
      </c>
      <c r="R848" s="45">
        <f t="shared" si="164"/>
        <v>0.28750000000000009</v>
      </c>
      <c r="S848" s="44" t="str">
        <f t="shared" si="165"/>
        <v>GROWTH</v>
      </c>
      <c r="T848" s="43">
        <v>71.349999999999994</v>
      </c>
      <c r="U848" s="46" t="str">
        <f t="shared" si="166"/>
        <v>jAN</v>
      </c>
      <c r="V848" s="42">
        <v>71.349999999999994</v>
      </c>
      <c r="W848" s="47">
        <f t="shared" si="167"/>
        <v>-45.599999999999994</v>
      </c>
      <c r="X848" s="48">
        <f t="shared" si="168"/>
        <v>-0.63910301331464603</v>
      </c>
      <c r="Y848" s="47" t="str">
        <f t="shared" si="169"/>
        <v>DEGROWTH</v>
      </c>
      <c r="Z848" s="138">
        <v>0</v>
      </c>
      <c r="AA848" s="133"/>
      <c r="AB848" s="138" t="s">
        <v>1245</v>
      </c>
      <c r="AC848" s="27"/>
    </row>
    <row r="849" spans="1:29" s="139" customFormat="1" ht="13.8">
      <c r="A849" s="138" t="s">
        <v>1245</v>
      </c>
      <c r="B849" s="144" t="s">
        <v>60</v>
      </c>
      <c r="C849" s="144" t="s">
        <v>2289</v>
      </c>
      <c r="D849" s="144">
        <v>1000003920</v>
      </c>
      <c r="E849" s="144" t="s">
        <v>2290</v>
      </c>
      <c r="F849" s="137">
        <v>45409</v>
      </c>
      <c r="G849" s="40" t="str">
        <f t="shared" si="158"/>
        <v>Targeted Dealer</v>
      </c>
      <c r="H849" s="40"/>
      <c r="I849" s="41">
        <v>155</v>
      </c>
      <c r="J849" s="41">
        <f t="shared" si="159"/>
        <v>155</v>
      </c>
      <c r="K849" s="43">
        <v>25.5</v>
      </c>
      <c r="L849" s="43">
        <f t="shared" si="160"/>
        <v>129.5</v>
      </c>
      <c r="M849" s="43">
        <f t="shared" si="161"/>
        <v>16.451612903225804</v>
      </c>
      <c r="N849" s="42">
        <v>51</v>
      </c>
      <c r="O849" s="45" t="str">
        <f t="shared" si="162"/>
        <v>DEC</v>
      </c>
      <c r="P849" s="42">
        <v>51</v>
      </c>
      <c r="Q849" s="44">
        <f t="shared" si="163"/>
        <v>-25.5</v>
      </c>
      <c r="R849" s="45">
        <f t="shared" si="164"/>
        <v>-0.5</v>
      </c>
      <c r="S849" s="44" t="str">
        <f t="shared" si="165"/>
        <v>DEGROWTH</v>
      </c>
      <c r="T849" s="43">
        <v>62.5</v>
      </c>
      <c r="U849" s="46" t="str">
        <f t="shared" si="166"/>
        <v>jAN</v>
      </c>
      <c r="V849" s="42">
        <v>62.5</v>
      </c>
      <c r="W849" s="47">
        <f t="shared" si="167"/>
        <v>-37</v>
      </c>
      <c r="X849" s="48">
        <f t="shared" si="168"/>
        <v>-0.59200000000000008</v>
      </c>
      <c r="Y849" s="47" t="str">
        <f t="shared" si="169"/>
        <v>DEGROWTH</v>
      </c>
      <c r="Z849" s="138">
        <v>0</v>
      </c>
      <c r="AA849" s="133"/>
      <c r="AB849" s="138" t="s">
        <v>1245</v>
      </c>
      <c r="AC849" s="27"/>
    </row>
    <row r="850" spans="1:29" s="139" customFormat="1" ht="13.8">
      <c r="A850" s="138" t="s">
        <v>1245</v>
      </c>
      <c r="B850" s="144" t="s">
        <v>60</v>
      </c>
      <c r="C850" s="144" t="s">
        <v>2291</v>
      </c>
      <c r="D850" s="144">
        <v>1000003936</v>
      </c>
      <c r="E850" s="144" t="s">
        <v>2292</v>
      </c>
      <c r="F850" s="137">
        <v>45412</v>
      </c>
      <c r="G850" s="40" t="str">
        <f t="shared" si="158"/>
        <v>Targeted Dealer</v>
      </c>
      <c r="H850" s="40"/>
      <c r="I850" s="41">
        <v>70</v>
      </c>
      <c r="J850" s="41">
        <f t="shared" si="159"/>
        <v>70</v>
      </c>
      <c r="K850" s="43">
        <v>2.5</v>
      </c>
      <c r="L850" s="43">
        <f t="shared" si="160"/>
        <v>67.5</v>
      </c>
      <c r="M850" s="43">
        <f t="shared" si="161"/>
        <v>3.5714285714285716</v>
      </c>
      <c r="N850" s="42">
        <v>10</v>
      </c>
      <c r="O850" s="45" t="str">
        <f t="shared" si="162"/>
        <v>DEC</v>
      </c>
      <c r="P850" s="42">
        <v>10</v>
      </c>
      <c r="Q850" s="44">
        <f t="shared" si="163"/>
        <v>-7.5</v>
      </c>
      <c r="R850" s="45">
        <f t="shared" si="164"/>
        <v>-0.75</v>
      </c>
      <c r="S850" s="44" t="str">
        <f t="shared" si="165"/>
        <v>DEGROWTH</v>
      </c>
      <c r="T850" s="43">
        <v>30</v>
      </c>
      <c r="U850" s="46" t="str">
        <f t="shared" si="166"/>
        <v>jAN</v>
      </c>
      <c r="V850" s="42">
        <v>30</v>
      </c>
      <c r="W850" s="47">
        <f t="shared" si="167"/>
        <v>-27.5</v>
      </c>
      <c r="X850" s="48">
        <f t="shared" si="168"/>
        <v>-0.91666666666666663</v>
      </c>
      <c r="Y850" s="47" t="str">
        <f t="shared" si="169"/>
        <v>DEGROWTH</v>
      </c>
      <c r="Z850" s="138">
        <v>0</v>
      </c>
      <c r="AA850" s="133"/>
      <c r="AB850" s="138" t="s">
        <v>1245</v>
      </c>
      <c r="AC850" s="27"/>
    </row>
    <row r="851" spans="1:29" s="139" customFormat="1" ht="13.8">
      <c r="A851" s="138" t="s">
        <v>1245</v>
      </c>
      <c r="B851" s="144" t="s">
        <v>60</v>
      </c>
      <c r="C851" s="144" t="s">
        <v>2295</v>
      </c>
      <c r="D851" s="144">
        <v>1000004067</v>
      </c>
      <c r="E851" s="144" t="s">
        <v>2296</v>
      </c>
      <c r="F851" s="137">
        <v>45503</v>
      </c>
      <c r="G851" s="40" t="str">
        <f t="shared" si="158"/>
        <v>Targeted Dealer</v>
      </c>
      <c r="H851" s="40"/>
      <c r="I851" s="41">
        <v>50</v>
      </c>
      <c r="J851" s="41">
        <f t="shared" si="159"/>
        <v>50</v>
      </c>
      <c r="K851" s="43">
        <v>30</v>
      </c>
      <c r="L851" s="43">
        <f t="shared" si="160"/>
        <v>20</v>
      </c>
      <c r="M851" s="43">
        <f t="shared" si="161"/>
        <v>60</v>
      </c>
      <c r="N851" s="42">
        <v>50</v>
      </c>
      <c r="O851" s="45" t="str">
        <f t="shared" si="162"/>
        <v>DEC</v>
      </c>
      <c r="P851" s="42">
        <v>50</v>
      </c>
      <c r="Q851" s="44">
        <f t="shared" si="163"/>
        <v>-20</v>
      </c>
      <c r="R851" s="45">
        <f t="shared" si="164"/>
        <v>-0.4</v>
      </c>
      <c r="S851" s="44" t="str">
        <f t="shared" si="165"/>
        <v>DEGROWTH</v>
      </c>
      <c r="T851" s="43">
        <v>30.5</v>
      </c>
      <c r="U851" s="46" t="str">
        <f t="shared" si="166"/>
        <v>jAN</v>
      </c>
      <c r="V851" s="42">
        <v>30.5</v>
      </c>
      <c r="W851" s="47">
        <f t="shared" si="167"/>
        <v>-0.5</v>
      </c>
      <c r="X851" s="48">
        <f t="shared" si="168"/>
        <v>-1.6393442622950838E-2</v>
      </c>
      <c r="Y851" s="47" t="str">
        <f t="shared" si="169"/>
        <v>DEGROWTH</v>
      </c>
      <c r="Z851" s="138">
        <v>1</v>
      </c>
      <c r="AA851" s="133"/>
      <c r="AB851" s="138" t="s">
        <v>1245</v>
      </c>
      <c r="AC851" s="27"/>
    </row>
    <row r="852" spans="1:29" s="139" customFormat="1" ht="13.8">
      <c r="A852" s="133" t="s">
        <v>1245</v>
      </c>
      <c r="B852" s="141" t="s">
        <v>62</v>
      </c>
      <c r="C852" s="135" t="s">
        <v>2297</v>
      </c>
      <c r="D852" s="135">
        <v>1000000377</v>
      </c>
      <c r="E852" s="136" t="s">
        <v>2298</v>
      </c>
      <c r="F852" s="137">
        <v>38385</v>
      </c>
      <c r="G852" s="40" t="str">
        <f t="shared" si="158"/>
        <v>Targeted Dealer</v>
      </c>
      <c r="H852" s="40"/>
      <c r="I852" s="41">
        <v>100</v>
      </c>
      <c r="J852" s="41">
        <f t="shared" si="159"/>
        <v>100</v>
      </c>
      <c r="K852" s="43">
        <v>56.1</v>
      </c>
      <c r="L852" s="43">
        <f t="shared" si="160"/>
        <v>43.9</v>
      </c>
      <c r="M852" s="43">
        <f t="shared" si="161"/>
        <v>56.1</v>
      </c>
      <c r="N852" s="42">
        <v>86.5</v>
      </c>
      <c r="O852" s="45" t="str">
        <f t="shared" si="162"/>
        <v>DEC</v>
      </c>
      <c r="P852" s="42">
        <v>86.5</v>
      </c>
      <c r="Q852" s="44">
        <f t="shared" si="163"/>
        <v>-30.4</v>
      </c>
      <c r="R852" s="45">
        <f t="shared" si="164"/>
        <v>-0.35144508670520225</v>
      </c>
      <c r="S852" s="44" t="str">
        <f t="shared" si="165"/>
        <v>DEGROWTH</v>
      </c>
      <c r="T852" s="43">
        <v>85</v>
      </c>
      <c r="U852" s="46" t="str">
        <f t="shared" si="166"/>
        <v>jAN</v>
      </c>
      <c r="V852" s="42">
        <v>85</v>
      </c>
      <c r="W852" s="47">
        <f t="shared" si="167"/>
        <v>-28.9</v>
      </c>
      <c r="X852" s="48">
        <f t="shared" si="168"/>
        <v>-0.33999999999999997</v>
      </c>
      <c r="Y852" s="47" t="str">
        <f t="shared" si="169"/>
        <v>DEGROWTH</v>
      </c>
      <c r="Z852" s="138">
        <v>0</v>
      </c>
      <c r="AA852" s="133"/>
      <c r="AB852" s="133" t="s">
        <v>1245</v>
      </c>
      <c r="AC852" s="27"/>
    </row>
    <row r="853" spans="1:29" s="139" customFormat="1" ht="13.8">
      <c r="A853" s="133" t="s">
        <v>1245</v>
      </c>
      <c r="B853" s="141" t="s">
        <v>62</v>
      </c>
      <c r="C853" s="135" t="s">
        <v>2299</v>
      </c>
      <c r="D853" s="135">
        <v>1000000130</v>
      </c>
      <c r="E853" s="136" t="s">
        <v>2300</v>
      </c>
      <c r="F853" s="137">
        <v>38443</v>
      </c>
      <c r="G853" s="40" t="str">
        <f t="shared" si="158"/>
        <v>Targeted Dealer</v>
      </c>
      <c r="H853" s="40"/>
      <c r="I853" s="41">
        <v>850</v>
      </c>
      <c r="J853" s="41">
        <f t="shared" si="159"/>
        <v>850</v>
      </c>
      <c r="K853" s="43">
        <v>545</v>
      </c>
      <c r="L853" s="43">
        <f t="shared" si="160"/>
        <v>305</v>
      </c>
      <c r="M853" s="43">
        <f t="shared" si="161"/>
        <v>64.117647058823536</v>
      </c>
      <c r="N853" s="42">
        <v>559.75</v>
      </c>
      <c r="O853" s="45" t="str">
        <f t="shared" si="162"/>
        <v>DEC</v>
      </c>
      <c r="P853" s="42">
        <v>559.75</v>
      </c>
      <c r="Q853" s="44">
        <f t="shared" si="163"/>
        <v>-14.75</v>
      </c>
      <c r="R853" s="45">
        <f t="shared" si="164"/>
        <v>-2.6351049575703445E-2</v>
      </c>
      <c r="S853" s="44" t="str">
        <f t="shared" si="165"/>
        <v>DEGROWTH</v>
      </c>
      <c r="T853" s="43">
        <v>811.75</v>
      </c>
      <c r="U853" s="46" t="str">
        <f t="shared" si="166"/>
        <v>jAN</v>
      </c>
      <c r="V853" s="42">
        <v>811.75</v>
      </c>
      <c r="W853" s="47">
        <f t="shared" si="167"/>
        <v>-266.75</v>
      </c>
      <c r="X853" s="48">
        <f t="shared" si="168"/>
        <v>-0.32861102556205724</v>
      </c>
      <c r="Y853" s="47" t="str">
        <f t="shared" si="169"/>
        <v>DEGROWTH</v>
      </c>
      <c r="Z853" s="138">
        <v>0</v>
      </c>
      <c r="AA853" s="133"/>
      <c r="AB853" s="133" t="s">
        <v>1245</v>
      </c>
      <c r="AC853" s="27"/>
    </row>
    <row r="854" spans="1:29" s="139" customFormat="1" ht="13.8">
      <c r="A854" s="133" t="s">
        <v>1245</v>
      </c>
      <c r="B854" s="141" t="s">
        <v>62</v>
      </c>
      <c r="C854" s="135" t="s">
        <v>2301</v>
      </c>
      <c r="D854" s="135">
        <v>1000000375</v>
      </c>
      <c r="E854" s="136" t="s">
        <v>2302</v>
      </c>
      <c r="F854" s="137">
        <v>40196</v>
      </c>
      <c r="G854" s="40" t="str">
        <f t="shared" si="158"/>
        <v>Targeted Dealer</v>
      </c>
      <c r="H854" s="40"/>
      <c r="I854" s="41">
        <v>125</v>
      </c>
      <c r="J854" s="41">
        <f t="shared" si="159"/>
        <v>125</v>
      </c>
      <c r="K854" s="43">
        <v>143</v>
      </c>
      <c r="L854" s="43">
        <f t="shared" si="160"/>
        <v>-18</v>
      </c>
      <c r="M854" s="43">
        <f t="shared" si="161"/>
        <v>114.4</v>
      </c>
      <c r="N854" s="42">
        <v>117</v>
      </c>
      <c r="O854" s="45" t="str">
        <f t="shared" si="162"/>
        <v>DEC</v>
      </c>
      <c r="P854" s="42">
        <v>117</v>
      </c>
      <c r="Q854" s="44">
        <f t="shared" si="163"/>
        <v>26</v>
      </c>
      <c r="R854" s="45">
        <f t="shared" si="164"/>
        <v>0.22222222222222232</v>
      </c>
      <c r="S854" s="44" t="str">
        <f t="shared" si="165"/>
        <v>GROWTH</v>
      </c>
      <c r="T854" s="43">
        <v>189</v>
      </c>
      <c r="U854" s="46" t="str">
        <f t="shared" si="166"/>
        <v>jAN</v>
      </c>
      <c r="V854" s="42">
        <v>189</v>
      </c>
      <c r="W854" s="47">
        <f t="shared" si="167"/>
        <v>-46</v>
      </c>
      <c r="X854" s="48">
        <f t="shared" si="168"/>
        <v>-0.24338624338624337</v>
      </c>
      <c r="Y854" s="47" t="str">
        <f t="shared" si="169"/>
        <v>DEGROWTH</v>
      </c>
      <c r="Z854" s="138">
        <v>0</v>
      </c>
      <c r="AA854" s="133"/>
      <c r="AB854" s="133" t="s">
        <v>1245</v>
      </c>
      <c r="AC854" s="27"/>
    </row>
    <row r="855" spans="1:29" s="139" customFormat="1" ht="13.8">
      <c r="A855" s="133" t="s">
        <v>1245</v>
      </c>
      <c r="B855" s="141" t="s">
        <v>62</v>
      </c>
      <c r="C855" s="135" t="s">
        <v>2303</v>
      </c>
      <c r="D855" s="135">
        <v>1000000373</v>
      </c>
      <c r="E855" s="136" t="s">
        <v>2304</v>
      </c>
      <c r="F855" s="137">
        <v>40711</v>
      </c>
      <c r="G855" s="40" t="str">
        <f t="shared" si="158"/>
        <v>Targeted Dealer</v>
      </c>
      <c r="H855" s="40"/>
      <c r="I855" s="41">
        <v>750</v>
      </c>
      <c r="J855" s="41">
        <f t="shared" si="159"/>
        <v>750</v>
      </c>
      <c r="K855" s="43">
        <v>800</v>
      </c>
      <c r="L855" s="43">
        <f t="shared" si="160"/>
        <v>-50</v>
      </c>
      <c r="M855" s="43">
        <f t="shared" si="161"/>
        <v>106.66666666666667</v>
      </c>
      <c r="N855" s="42">
        <v>801.8</v>
      </c>
      <c r="O855" s="45" t="str">
        <f t="shared" si="162"/>
        <v>DEC</v>
      </c>
      <c r="P855" s="42">
        <v>801.8</v>
      </c>
      <c r="Q855" s="44">
        <f t="shared" si="163"/>
        <v>-1.7999999999999545</v>
      </c>
      <c r="R855" s="45">
        <f t="shared" si="164"/>
        <v>-2.2449488650535532E-3</v>
      </c>
      <c r="S855" s="44" t="str">
        <f t="shared" si="165"/>
        <v>DEGROWTH</v>
      </c>
      <c r="T855" s="43">
        <v>630.75</v>
      </c>
      <c r="U855" s="46" t="str">
        <f t="shared" si="166"/>
        <v>jAN</v>
      </c>
      <c r="V855" s="42">
        <v>630.75</v>
      </c>
      <c r="W855" s="47">
        <f t="shared" si="167"/>
        <v>169.25</v>
      </c>
      <c r="X855" s="48">
        <f t="shared" si="168"/>
        <v>0.26833135156559651</v>
      </c>
      <c r="Y855" s="47" t="str">
        <f t="shared" si="169"/>
        <v>GROWTH</v>
      </c>
      <c r="Z855" s="138">
        <v>0</v>
      </c>
      <c r="AA855" s="133"/>
      <c r="AB855" s="133" t="s">
        <v>1245</v>
      </c>
      <c r="AC855" s="27"/>
    </row>
    <row r="856" spans="1:29" s="139" customFormat="1" ht="13.8">
      <c r="A856" s="133" t="s">
        <v>1245</v>
      </c>
      <c r="B856" s="141" t="s">
        <v>62</v>
      </c>
      <c r="C856" s="135" t="s">
        <v>2305</v>
      </c>
      <c r="D856" s="135">
        <v>1000000372</v>
      </c>
      <c r="E856" s="136" t="s">
        <v>2306</v>
      </c>
      <c r="F856" s="137">
        <v>43237</v>
      </c>
      <c r="G856" s="40" t="str">
        <f t="shared" si="158"/>
        <v>Targeted Dealer</v>
      </c>
      <c r="H856" s="40"/>
      <c r="I856" s="41">
        <v>175</v>
      </c>
      <c r="J856" s="41">
        <f t="shared" si="159"/>
        <v>175</v>
      </c>
      <c r="K856" s="43">
        <v>101.5</v>
      </c>
      <c r="L856" s="43">
        <f t="shared" si="160"/>
        <v>73.5</v>
      </c>
      <c r="M856" s="43">
        <f t="shared" si="161"/>
        <v>58</v>
      </c>
      <c r="N856" s="42">
        <v>115</v>
      </c>
      <c r="O856" s="45" t="str">
        <f t="shared" si="162"/>
        <v>DEC</v>
      </c>
      <c r="P856" s="42">
        <v>115</v>
      </c>
      <c r="Q856" s="44">
        <f t="shared" si="163"/>
        <v>-13.5</v>
      </c>
      <c r="R856" s="45">
        <f t="shared" si="164"/>
        <v>-0.11739130434782608</v>
      </c>
      <c r="S856" s="44" t="str">
        <f t="shared" si="165"/>
        <v>DEGROWTH</v>
      </c>
      <c r="T856" s="43">
        <v>152.5</v>
      </c>
      <c r="U856" s="46" t="str">
        <f t="shared" si="166"/>
        <v>jAN</v>
      </c>
      <c r="V856" s="42">
        <v>152.5</v>
      </c>
      <c r="W856" s="47">
        <f t="shared" si="167"/>
        <v>-51</v>
      </c>
      <c r="X856" s="48">
        <f t="shared" si="168"/>
        <v>-0.33442622950819667</v>
      </c>
      <c r="Y856" s="47" t="str">
        <f t="shared" si="169"/>
        <v>DEGROWTH</v>
      </c>
      <c r="Z856" s="138">
        <v>0</v>
      </c>
      <c r="AA856" s="133"/>
      <c r="AB856" s="133" t="s">
        <v>1245</v>
      </c>
      <c r="AC856" s="27"/>
    </row>
    <row r="857" spans="1:29" s="139" customFormat="1" ht="13.8">
      <c r="A857" s="133" t="s">
        <v>1245</v>
      </c>
      <c r="B857" s="141" t="s">
        <v>62</v>
      </c>
      <c r="C857" s="135" t="s">
        <v>2307</v>
      </c>
      <c r="D857" s="135">
        <v>1000001111</v>
      </c>
      <c r="E857" s="136" t="s">
        <v>2308</v>
      </c>
      <c r="F857" s="137">
        <v>44501</v>
      </c>
      <c r="G857" s="40" t="str">
        <f t="shared" si="158"/>
        <v>Targeted Dealer</v>
      </c>
      <c r="H857" s="40"/>
      <c r="I857" s="41">
        <v>25</v>
      </c>
      <c r="J857" s="41">
        <f t="shared" si="159"/>
        <v>25</v>
      </c>
      <c r="K857" s="43">
        <v>10</v>
      </c>
      <c r="L857" s="43">
        <f t="shared" si="160"/>
        <v>15</v>
      </c>
      <c r="M857" s="43">
        <f t="shared" si="161"/>
        <v>40</v>
      </c>
      <c r="N857" s="42">
        <v>20</v>
      </c>
      <c r="O857" s="45" t="str">
        <f t="shared" si="162"/>
        <v>DEC</v>
      </c>
      <c r="P857" s="42">
        <v>20</v>
      </c>
      <c r="Q857" s="44">
        <f t="shared" si="163"/>
        <v>-10</v>
      </c>
      <c r="R857" s="45">
        <f t="shared" si="164"/>
        <v>-0.5</v>
      </c>
      <c r="S857" s="44" t="str">
        <f t="shared" si="165"/>
        <v>DEGROWTH</v>
      </c>
      <c r="T857" s="43">
        <v>20</v>
      </c>
      <c r="U857" s="46" t="str">
        <f t="shared" si="166"/>
        <v>jAN</v>
      </c>
      <c r="V857" s="42">
        <v>20</v>
      </c>
      <c r="W857" s="47">
        <f t="shared" si="167"/>
        <v>-10</v>
      </c>
      <c r="X857" s="48">
        <f t="shared" si="168"/>
        <v>-0.5</v>
      </c>
      <c r="Y857" s="47" t="str">
        <f t="shared" si="169"/>
        <v>DEGROWTH</v>
      </c>
      <c r="Z857" s="138">
        <v>0</v>
      </c>
      <c r="AA857" s="133"/>
      <c r="AB857" s="133" t="s">
        <v>1245</v>
      </c>
      <c r="AC857" s="27"/>
    </row>
    <row r="858" spans="1:29" s="139" customFormat="1" ht="13.8">
      <c r="A858" s="133" t="s">
        <v>1245</v>
      </c>
      <c r="B858" s="141" t="s">
        <v>62</v>
      </c>
      <c r="C858" s="135" t="s">
        <v>2315</v>
      </c>
      <c r="D858" s="135">
        <v>1000003211</v>
      </c>
      <c r="E858" s="140" t="s">
        <v>2316</v>
      </c>
      <c r="F858" s="137">
        <v>44930</v>
      </c>
      <c r="G858" s="40" t="str">
        <f t="shared" si="158"/>
        <v>Targeted Dealer</v>
      </c>
      <c r="H858" s="40"/>
      <c r="I858" s="41">
        <v>60</v>
      </c>
      <c r="J858" s="41">
        <f t="shared" si="159"/>
        <v>60</v>
      </c>
      <c r="K858" s="43">
        <v>10</v>
      </c>
      <c r="L858" s="43">
        <f t="shared" si="160"/>
        <v>50</v>
      </c>
      <c r="M858" s="43">
        <f t="shared" si="161"/>
        <v>16.666666666666668</v>
      </c>
      <c r="N858" s="42">
        <v>24</v>
      </c>
      <c r="O858" s="45" t="str">
        <f t="shared" si="162"/>
        <v>DEC</v>
      </c>
      <c r="P858" s="42">
        <v>24</v>
      </c>
      <c r="Q858" s="44">
        <f t="shared" si="163"/>
        <v>-14</v>
      </c>
      <c r="R858" s="45">
        <f t="shared" si="164"/>
        <v>-0.58333333333333326</v>
      </c>
      <c r="S858" s="44" t="str">
        <f t="shared" si="165"/>
        <v>DEGROWTH</v>
      </c>
      <c r="T858" s="43">
        <v>14.5</v>
      </c>
      <c r="U858" s="46" t="str">
        <f t="shared" si="166"/>
        <v>jAN</v>
      </c>
      <c r="V858" s="42">
        <v>14.5</v>
      </c>
      <c r="W858" s="47">
        <f t="shared" si="167"/>
        <v>-4.5</v>
      </c>
      <c r="X858" s="48">
        <f t="shared" si="168"/>
        <v>-0.31034482758620685</v>
      </c>
      <c r="Y858" s="47" t="str">
        <f t="shared" si="169"/>
        <v>DEGROWTH</v>
      </c>
      <c r="Z858" s="138">
        <v>1</v>
      </c>
      <c r="AA858" s="133"/>
      <c r="AB858" s="133" t="s">
        <v>1245</v>
      </c>
      <c r="AC858" s="27"/>
    </row>
    <row r="859" spans="1:29" s="139" customFormat="1" ht="13.8">
      <c r="A859" s="138" t="s">
        <v>1245</v>
      </c>
      <c r="B859" s="144" t="s">
        <v>62</v>
      </c>
      <c r="C859" s="144" t="s">
        <v>2321</v>
      </c>
      <c r="D859" s="144">
        <v>1000003863</v>
      </c>
      <c r="E859" s="144" t="s">
        <v>2322</v>
      </c>
      <c r="F859" s="137">
        <v>45338</v>
      </c>
      <c r="G859" s="40" t="str">
        <f t="shared" si="158"/>
        <v>Targeted Dealer</v>
      </c>
      <c r="H859" s="40"/>
      <c r="I859" s="41">
        <v>40</v>
      </c>
      <c r="J859" s="41">
        <f t="shared" si="159"/>
        <v>40</v>
      </c>
      <c r="K859" s="43">
        <v>20</v>
      </c>
      <c r="L859" s="43">
        <f t="shared" si="160"/>
        <v>20</v>
      </c>
      <c r="M859" s="43">
        <f t="shared" si="161"/>
        <v>50</v>
      </c>
      <c r="N859" s="42">
        <v>30</v>
      </c>
      <c r="O859" s="45" t="str">
        <f t="shared" si="162"/>
        <v>DEC</v>
      </c>
      <c r="P859" s="42">
        <v>30</v>
      </c>
      <c r="Q859" s="44">
        <f t="shared" si="163"/>
        <v>-10</v>
      </c>
      <c r="R859" s="45">
        <f t="shared" si="164"/>
        <v>-0.33333333333333337</v>
      </c>
      <c r="S859" s="44" t="str">
        <f t="shared" si="165"/>
        <v>DEGROWTH</v>
      </c>
      <c r="T859" s="43">
        <v>20</v>
      </c>
      <c r="U859" s="46" t="str">
        <f t="shared" si="166"/>
        <v>jAN</v>
      </c>
      <c r="V859" s="42">
        <v>20</v>
      </c>
      <c r="W859" s="47">
        <f t="shared" si="167"/>
        <v>0</v>
      </c>
      <c r="X859" s="48">
        <f t="shared" si="168"/>
        <v>0</v>
      </c>
      <c r="Y859" s="47" t="str">
        <f t="shared" si="169"/>
        <v>GROWTH</v>
      </c>
      <c r="Z859" s="138">
        <v>0</v>
      </c>
      <c r="AA859" s="133"/>
      <c r="AB859" s="138" t="s">
        <v>1245</v>
      </c>
      <c r="AC859" s="27"/>
    </row>
    <row r="860" spans="1:29" s="139" customFormat="1" ht="13.8">
      <c r="A860" s="138" t="s">
        <v>1245</v>
      </c>
      <c r="B860" s="144" t="s">
        <v>62</v>
      </c>
      <c r="C860" s="144" t="s">
        <v>2323</v>
      </c>
      <c r="D860" s="144">
        <v>1000003895</v>
      </c>
      <c r="E860" s="144" t="s">
        <v>2324</v>
      </c>
      <c r="F860" s="137">
        <v>45377</v>
      </c>
      <c r="G860" s="40" t="str">
        <f t="shared" si="158"/>
        <v>-</v>
      </c>
      <c r="H860" s="40"/>
      <c r="I860" s="41">
        <v>0</v>
      </c>
      <c r="J860" s="41">
        <f t="shared" si="159"/>
        <v>0</v>
      </c>
      <c r="K860" s="43">
        <v>5</v>
      </c>
      <c r="L860" s="43">
        <f t="shared" si="160"/>
        <v>-5</v>
      </c>
      <c r="M860" s="43" t="str">
        <f t="shared" si="161"/>
        <v>-</v>
      </c>
      <c r="N860" s="42">
        <v>0</v>
      </c>
      <c r="O860" s="45" t="str">
        <f t="shared" si="162"/>
        <v>DEC</v>
      </c>
      <c r="P860" s="42">
        <v>0</v>
      </c>
      <c r="Q860" s="44">
        <f t="shared" si="163"/>
        <v>5</v>
      </c>
      <c r="R860" s="45" t="str">
        <f t="shared" si="164"/>
        <v xml:space="preserve"> </v>
      </c>
      <c r="S860" s="44" t="b">
        <f t="shared" si="165"/>
        <v>0</v>
      </c>
      <c r="T860" s="43">
        <v>7.5</v>
      </c>
      <c r="U860" s="46" t="str">
        <f t="shared" si="166"/>
        <v>jAN</v>
      </c>
      <c r="V860" s="42">
        <v>7.5</v>
      </c>
      <c r="W860" s="47">
        <f t="shared" si="167"/>
        <v>-2.5</v>
      </c>
      <c r="X860" s="48">
        <f t="shared" si="168"/>
        <v>-0.33333333333333337</v>
      </c>
      <c r="Y860" s="47" t="str">
        <f t="shared" si="169"/>
        <v>DEGROWTH</v>
      </c>
      <c r="Z860" s="138">
        <v>1</v>
      </c>
      <c r="AA860" s="133"/>
      <c r="AB860" s="138" t="s">
        <v>1245</v>
      </c>
      <c r="AC860" s="27"/>
    </row>
    <row r="861" spans="1:29" s="139" customFormat="1" ht="13.8">
      <c r="A861" s="133" t="s">
        <v>1245</v>
      </c>
      <c r="B861" s="141" t="s">
        <v>63</v>
      </c>
      <c r="C861" s="135" t="s">
        <v>2325</v>
      </c>
      <c r="D861" s="135">
        <v>1000000437</v>
      </c>
      <c r="E861" s="136" t="s">
        <v>2326</v>
      </c>
      <c r="F861" s="137">
        <v>38385</v>
      </c>
      <c r="G861" s="40" t="str">
        <f t="shared" si="158"/>
        <v>Targeted Dealer</v>
      </c>
      <c r="H861" s="40"/>
      <c r="I861" s="41">
        <v>10</v>
      </c>
      <c r="J861" s="41">
        <f t="shared" si="159"/>
        <v>10</v>
      </c>
      <c r="K861" s="43">
        <v>0</v>
      </c>
      <c r="L861" s="43">
        <f t="shared" si="160"/>
        <v>10</v>
      </c>
      <c r="M861" s="43">
        <f t="shared" si="161"/>
        <v>0</v>
      </c>
      <c r="N861" s="42">
        <v>0</v>
      </c>
      <c r="O861" s="45" t="str">
        <f t="shared" si="162"/>
        <v>DEC</v>
      </c>
      <c r="P861" s="42">
        <v>0</v>
      </c>
      <c r="Q861" s="44">
        <f t="shared" si="163"/>
        <v>0</v>
      </c>
      <c r="R861" s="45" t="str">
        <f t="shared" si="164"/>
        <v xml:space="preserve"> </v>
      </c>
      <c r="S861" s="44" t="b">
        <f t="shared" si="165"/>
        <v>0</v>
      </c>
      <c r="T861" s="43">
        <v>0</v>
      </c>
      <c r="U861" s="46" t="str">
        <f t="shared" si="166"/>
        <v>jAN</v>
      </c>
      <c r="V861" s="42">
        <v>0</v>
      </c>
      <c r="W861" s="47">
        <f t="shared" si="167"/>
        <v>0</v>
      </c>
      <c r="X861" s="48">
        <f t="shared" si="168"/>
        <v>0</v>
      </c>
      <c r="Y861" s="47" t="b">
        <f t="shared" si="169"/>
        <v>0</v>
      </c>
      <c r="Z861" s="138">
        <v>1</v>
      </c>
      <c r="AA861" s="133"/>
      <c r="AB861" s="133" t="s">
        <v>1245</v>
      </c>
      <c r="AC861" s="27"/>
    </row>
    <row r="862" spans="1:29" s="139" customFormat="1" ht="13.8">
      <c r="A862" s="133" t="s">
        <v>1245</v>
      </c>
      <c r="B862" s="141" t="s">
        <v>63</v>
      </c>
      <c r="C862" s="135" t="s">
        <v>2327</v>
      </c>
      <c r="D862" s="135">
        <v>1000000140</v>
      </c>
      <c r="E862" s="136" t="s">
        <v>2328</v>
      </c>
      <c r="F862" s="137">
        <v>38443</v>
      </c>
      <c r="G862" s="40" t="str">
        <f t="shared" si="158"/>
        <v>Targeted Dealer</v>
      </c>
      <c r="H862" s="40"/>
      <c r="I862" s="41">
        <v>500</v>
      </c>
      <c r="J862" s="41">
        <f t="shared" si="159"/>
        <v>500</v>
      </c>
      <c r="K862" s="43">
        <v>314.75</v>
      </c>
      <c r="L862" s="43">
        <f t="shared" si="160"/>
        <v>185.25</v>
      </c>
      <c r="M862" s="43">
        <f t="shared" si="161"/>
        <v>62.95</v>
      </c>
      <c r="N862" s="42">
        <v>512.5</v>
      </c>
      <c r="O862" s="45" t="str">
        <f t="shared" si="162"/>
        <v>DEC</v>
      </c>
      <c r="P862" s="42">
        <v>512.5</v>
      </c>
      <c r="Q862" s="44">
        <f t="shared" si="163"/>
        <v>-197.75</v>
      </c>
      <c r="R862" s="45">
        <f t="shared" si="164"/>
        <v>-0.38585365853658538</v>
      </c>
      <c r="S862" s="44" t="str">
        <f t="shared" si="165"/>
        <v>DEGROWTH</v>
      </c>
      <c r="T862" s="43">
        <v>93</v>
      </c>
      <c r="U862" s="46" t="str">
        <f t="shared" si="166"/>
        <v>jAN</v>
      </c>
      <c r="V862" s="42">
        <v>93</v>
      </c>
      <c r="W862" s="47">
        <f t="shared" si="167"/>
        <v>221.75</v>
      </c>
      <c r="X862" s="48">
        <f t="shared" si="168"/>
        <v>2.3844086021505375</v>
      </c>
      <c r="Y862" s="47" t="str">
        <f t="shared" si="169"/>
        <v>GROWTH</v>
      </c>
      <c r="Z862" s="138">
        <v>0</v>
      </c>
      <c r="AA862" s="133"/>
      <c r="AB862" s="133" t="s">
        <v>1245</v>
      </c>
      <c r="AC862" s="27"/>
    </row>
    <row r="863" spans="1:29" s="139" customFormat="1" ht="13.8">
      <c r="A863" s="133" t="s">
        <v>1245</v>
      </c>
      <c r="B863" s="141" t="s">
        <v>63</v>
      </c>
      <c r="C863" s="135" t="s">
        <v>2329</v>
      </c>
      <c r="D863" s="135">
        <v>1000000434</v>
      </c>
      <c r="E863" s="136" t="s">
        <v>2330</v>
      </c>
      <c r="F863" s="137">
        <v>39220</v>
      </c>
      <c r="G863" s="40" t="str">
        <f t="shared" si="158"/>
        <v>Targeted Dealer</v>
      </c>
      <c r="H863" s="40"/>
      <c r="I863" s="41">
        <v>45</v>
      </c>
      <c r="J863" s="41">
        <f t="shared" si="159"/>
        <v>45</v>
      </c>
      <c r="K863" s="43">
        <v>33.5</v>
      </c>
      <c r="L863" s="43">
        <f t="shared" si="160"/>
        <v>11.5</v>
      </c>
      <c r="M863" s="43">
        <f t="shared" si="161"/>
        <v>74.444444444444443</v>
      </c>
      <c r="N863" s="42">
        <v>41.5</v>
      </c>
      <c r="O863" s="45" t="str">
        <f t="shared" si="162"/>
        <v>DEC</v>
      </c>
      <c r="P863" s="42">
        <v>41.5</v>
      </c>
      <c r="Q863" s="44">
        <f t="shared" si="163"/>
        <v>-8</v>
      </c>
      <c r="R863" s="45">
        <f t="shared" si="164"/>
        <v>-0.19277108433734935</v>
      </c>
      <c r="S863" s="44" t="str">
        <f t="shared" si="165"/>
        <v>DEGROWTH</v>
      </c>
      <c r="T863" s="43">
        <v>35.5</v>
      </c>
      <c r="U863" s="46" t="str">
        <f t="shared" si="166"/>
        <v>jAN</v>
      </c>
      <c r="V863" s="42">
        <v>35.5</v>
      </c>
      <c r="W863" s="47">
        <f t="shared" si="167"/>
        <v>-2</v>
      </c>
      <c r="X863" s="48">
        <f t="shared" si="168"/>
        <v>-5.633802816901412E-2</v>
      </c>
      <c r="Y863" s="47" t="str">
        <f t="shared" si="169"/>
        <v>DEGROWTH</v>
      </c>
      <c r="Z863" s="138">
        <v>0</v>
      </c>
      <c r="AA863" s="133"/>
      <c r="AB863" s="133" t="s">
        <v>1245</v>
      </c>
      <c r="AC863" s="27"/>
    </row>
    <row r="864" spans="1:29" s="139" customFormat="1" ht="13.8">
      <c r="A864" s="133" t="s">
        <v>1245</v>
      </c>
      <c r="B864" s="141" t="s">
        <v>63</v>
      </c>
      <c r="C864" s="135" t="s">
        <v>2331</v>
      </c>
      <c r="D864" s="135">
        <v>1000000432</v>
      </c>
      <c r="E864" s="136" t="s">
        <v>2332</v>
      </c>
      <c r="F864" s="137">
        <v>39316</v>
      </c>
      <c r="G864" s="40" t="str">
        <f t="shared" si="158"/>
        <v>Targeted Dealer</v>
      </c>
      <c r="H864" s="40"/>
      <c r="I864" s="41">
        <v>140</v>
      </c>
      <c r="J864" s="41">
        <f t="shared" si="159"/>
        <v>140</v>
      </c>
      <c r="K864" s="43">
        <v>169.25</v>
      </c>
      <c r="L864" s="43">
        <f t="shared" si="160"/>
        <v>-29.25</v>
      </c>
      <c r="M864" s="43">
        <f t="shared" si="161"/>
        <v>120.89285714285715</v>
      </c>
      <c r="N864" s="42">
        <v>122</v>
      </c>
      <c r="O864" s="45" t="str">
        <f t="shared" si="162"/>
        <v>DEC</v>
      </c>
      <c r="P864" s="42">
        <v>122</v>
      </c>
      <c r="Q864" s="44">
        <f t="shared" si="163"/>
        <v>47.25</v>
      </c>
      <c r="R864" s="45">
        <f t="shared" si="164"/>
        <v>0.38729508196721318</v>
      </c>
      <c r="S864" s="44" t="str">
        <f t="shared" si="165"/>
        <v>GROWTH</v>
      </c>
      <c r="T864" s="43">
        <v>259</v>
      </c>
      <c r="U864" s="46" t="str">
        <f t="shared" si="166"/>
        <v>jAN</v>
      </c>
      <c r="V864" s="42">
        <v>259</v>
      </c>
      <c r="W864" s="47">
        <f t="shared" si="167"/>
        <v>-89.75</v>
      </c>
      <c r="X864" s="48">
        <f t="shared" si="168"/>
        <v>-0.34652509652509655</v>
      </c>
      <c r="Y864" s="47" t="str">
        <f t="shared" si="169"/>
        <v>DEGROWTH</v>
      </c>
      <c r="Z864" s="138">
        <v>0</v>
      </c>
      <c r="AA864" s="133"/>
      <c r="AB864" s="133" t="s">
        <v>1245</v>
      </c>
      <c r="AC864" s="27"/>
    </row>
    <row r="865" spans="1:29" s="139" customFormat="1" ht="13.8">
      <c r="A865" s="133" t="s">
        <v>1245</v>
      </c>
      <c r="B865" s="141" t="s">
        <v>63</v>
      </c>
      <c r="C865" s="135" t="s">
        <v>2333</v>
      </c>
      <c r="D865" s="135">
        <v>1000000428</v>
      </c>
      <c r="E865" s="136" t="s">
        <v>2334</v>
      </c>
      <c r="F865" s="137">
        <v>39609</v>
      </c>
      <c r="G865" s="40" t="str">
        <f t="shared" si="158"/>
        <v>Targeted Dealer</v>
      </c>
      <c r="H865" s="40"/>
      <c r="I865" s="41">
        <v>60</v>
      </c>
      <c r="J865" s="41">
        <f t="shared" si="159"/>
        <v>60</v>
      </c>
      <c r="K865" s="43">
        <v>63</v>
      </c>
      <c r="L865" s="43">
        <f t="shared" si="160"/>
        <v>-3</v>
      </c>
      <c r="M865" s="43">
        <f t="shared" si="161"/>
        <v>105</v>
      </c>
      <c r="N865" s="42">
        <v>27</v>
      </c>
      <c r="O865" s="45" t="str">
        <f t="shared" si="162"/>
        <v>DEC</v>
      </c>
      <c r="P865" s="42">
        <v>27</v>
      </c>
      <c r="Q865" s="44">
        <f t="shared" si="163"/>
        <v>36</v>
      </c>
      <c r="R865" s="45">
        <f t="shared" si="164"/>
        <v>1.3333333333333335</v>
      </c>
      <c r="S865" s="44" t="str">
        <f t="shared" si="165"/>
        <v>GROWTH</v>
      </c>
      <c r="T865" s="43">
        <v>56.5</v>
      </c>
      <c r="U865" s="46" t="str">
        <f t="shared" si="166"/>
        <v>jAN</v>
      </c>
      <c r="V865" s="42">
        <v>56.5</v>
      </c>
      <c r="W865" s="47">
        <f t="shared" si="167"/>
        <v>6.5</v>
      </c>
      <c r="X865" s="48">
        <f t="shared" si="168"/>
        <v>0.11504424778761058</v>
      </c>
      <c r="Y865" s="47" t="str">
        <f t="shared" si="169"/>
        <v>GROWTH</v>
      </c>
      <c r="Z865" s="138">
        <v>0</v>
      </c>
      <c r="AA865" s="133"/>
      <c r="AB865" s="133" t="s">
        <v>1245</v>
      </c>
      <c r="AC865" s="27"/>
    </row>
    <row r="866" spans="1:29" s="139" customFormat="1" ht="13.8">
      <c r="A866" s="133" t="s">
        <v>1245</v>
      </c>
      <c r="B866" s="141" t="s">
        <v>63</v>
      </c>
      <c r="C866" s="135" t="s">
        <v>2335</v>
      </c>
      <c r="D866" s="135">
        <v>1000000442</v>
      </c>
      <c r="E866" s="136" t="s">
        <v>2336</v>
      </c>
      <c r="F866" s="137">
        <v>40024</v>
      </c>
      <c r="G866" s="40" t="str">
        <f t="shared" si="158"/>
        <v>Targeted Dealer</v>
      </c>
      <c r="H866" s="40"/>
      <c r="I866" s="41">
        <v>270</v>
      </c>
      <c r="J866" s="41">
        <f t="shared" si="159"/>
        <v>270</v>
      </c>
      <c r="K866" s="43">
        <v>318.75</v>
      </c>
      <c r="L866" s="43">
        <f t="shared" si="160"/>
        <v>-48.75</v>
      </c>
      <c r="M866" s="43">
        <f t="shared" si="161"/>
        <v>118.05555555555554</v>
      </c>
      <c r="N866" s="42">
        <v>289.85000000000002</v>
      </c>
      <c r="O866" s="45" t="str">
        <f t="shared" si="162"/>
        <v>DEC</v>
      </c>
      <c r="P866" s="42">
        <v>289.85000000000002</v>
      </c>
      <c r="Q866" s="44">
        <f t="shared" si="163"/>
        <v>28.899999999999977</v>
      </c>
      <c r="R866" s="45">
        <f t="shared" si="164"/>
        <v>9.9706744868035102E-2</v>
      </c>
      <c r="S866" s="44" t="str">
        <f t="shared" si="165"/>
        <v>GROWTH</v>
      </c>
      <c r="T866" s="43">
        <v>235</v>
      </c>
      <c r="U866" s="46" t="str">
        <f t="shared" si="166"/>
        <v>jAN</v>
      </c>
      <c r="V866" s="42">
        <v>235</v>
      </c>
      <c r="W866" s="47">
        <f t="shared" si="167"/>
        <v>83.75</v>
      </c>
      <c r="X866" s="48">
        <f t="shared" si="168"/>
        <v>0.3563829787234043</v>
      </c>
      <c r="Y866" s="47" t="str">
        <f t="shared" si="169"/>
        <v>GROWTH</v>
      </c>
      <c r="Z866" s="138">
        <v>0</v>
      </c>
      <c r="AA866" s="133"/>
      <c r="AB866" s="133" t="s">
        <v>1245</v>
      </c>
      <c r="AC866" s="27"/>
    </row>
    <row r="867" spans="1:29" s="139" customFormat="1" ht="13.8">
      <c r="A867" s="133" t="s">
        <v>1245</v>
      </c>
      <c r="B867" s="141" t="s">
        <v>63</v>
      </c>
      <c r="C867" s="135" t="s">
        <v>2337</v>
      </c>
      <c r="D867" s="135">
        <v>1000000431</v>
      </c>
      <c r="E867" s="136" t="s">
        <v>2338</v>
      </c>
      <c r="F867" s="137">
        <v>42884</v>
      </c>
      <c r="G867" s="40" t="str">
        <f t="shared" si="158"/>
        <v>Targeted Dealer</v>
      </c>
      <c r="H867" s="40"/>
      <c r="I867" s="41">
        <v>10</v>
      </c>
      <c r="J867" s="41">
        <f t="shared" si="159"/>
        <v>10</v>
      </c>
      <c r="K867" s="43">
        <v>0</v>
      </c>
      <c r="L867" s="43">
        <f t="shared" si="160"/>
        <v>10</v>
      </c>
      <c r="M867" s="43">
        <f t="shared" si="161"/>
        <v>0</v>
      </c>
      <c r="N867" s="42">
        <v>0</v>
      </c>
      <c r="O867" s="45" t="str">
        <f t="shared" si="162"/>
        <v>DEC</v>
      </c>
      <c r="P867" s="42">
        <v>0</v>
      </c>
      <c r="Q867" s="44">
        <f t="shared" si="163"/>
        <v>0</v>
      </c>
      <c r="R867" s="45" t="str">
        <f t="shared" si="164"/>
        <v xml:space="preserve"> </v>
      </c>
      <c r="S867" s="44" t="b">
        <f t="shared" si="165"/>
        <v>0</v>
      </c>
      <c r="T867" s="43">
        <v>2</v>
      </c>
      <c r="U867" s="46" t="str">
        <f t="shared" si="166"/>
        <v>jAN</v>
      </c>
      <c r="V867" s="42">
        <v>2</v>
      </c>
      <c r="W867" s="47">
        <f t="shared" si="167"/>
        <v>-2</v>
      </c>
      <c r="X867" s="48">
        <f t="shared" si="168"/>
        <v>-1</v>
      </c>
      <c r="Y867" s="47" t="str">
        <f t="shared" si="169"/>
        <v>DEGROWTH</v>
      </c>
      <c r="Z867" s="138">
        <v>0</v>
      </c>
      <c r="AA867" s="133"/>
      <c r="AB867" s="133" t="s">
        <v>1245</v>
      </c>
      <c r="AC867" s="27"/>
    </row>
    <row r="868" spans="1:29" s="139" customFormat="1" ht="13.8">
      <c r="A868" s="133" t="s">
        <v>1245</v>
      </c>
      <c r="B868" s="141" t="s">
        <v>63</v>
      </c>
      <c r="C868" s="135" t="s">
        <v>2339</v>
      </c>
      <c r="D868" s="135">
        <v>1000000439</v>
      </c>
      <c r="E868" s="136" t="s">
        <v>2340</v>
      </c>
      <c r="F868" s="137">
        <v>42921</v>
      </c>
      <c r="G868" s="40" t="str">
        <f t="shared" si="158"/>
        <v>Targeted Dealer</v>
      </c>
      <c r="H868" s="40"/>
      <c r="I868" s="41">
        <v>240</v>
      </c>
      <c r="J868" s="41">
        <f t="shared" si="159"/>
        <v>240</v>
      </c>
      <c r="K868" s="43">
        <v>190.75</v>
      </c>
      <c r="L868" s="43">
        <f t="shared" si="160"/>
        <v>49.25</v>
      </c>
      <c r="M868" s="43">
        <f t="shared" si="161"/>
        <v>79.479166666666671</v>
      </c>
      <c r="N868" s="42">
        <v>157</v>
      </c>
      <c r="O868" s="45" t="str">
        <f t="shared" si="162"/>
        <v>DEC</v>
      </c>
      <c r="P868" s="42">
        <v>157</v>
      </c>
      <c r="Q868" s="44">
        <f t="shared" si="163"/>
        <v>33.75</v>
      </c>
      <c r="R868" s="45">
        <f t="shared" si="164"/>
        <v>0.21496815286624193</v>
      </c>
      <c r="S868" s="44" t="str">
        <f t="shared" si="165"/>
        <v>GROWTH</v>
      </c>
      <c r="T868" s="43">
        <v>218.75</v>
      </c>
      <c r="U868" s="46" t="str">
        <f t="shared" si="166"/>
        <v>jAN</v>
      </c>
      <c r="V868" s="42">
        <v>218.75</v>
      </c>
      <c r="W868" s="47">
        <f t="shared" si="167"/>
        <v>-28</v>
      </c>
      <c r="X868" s="48">
        <f t="shared" si="168"/>
        <v>-0.128</v>
      </c>
      <c r="Y868" s="47" t="str">
        <f t="shared" si="169"/>
        <v>DEGROWTH</v>
      </c>
      <c r="Z868" s="138">
        <v>0</v>
      </c>
      <c r="AA868" s="133"/>
      <c r="AB868" s="133" t="s">
        <v>1245</v>
      </c>
      <c r="AC868" s="27"/>
    </row>
    <row r="869" spans="1:29" s="139" customFormat="1" ht="13.8">
      <c r="A869" s="133" t="s">
        <v>1245</v>
      </c>
      <c r="B869" s="141" t="s">
        <v>63</v>
      </c>
      <c r="C869" s="135" t="s">
        <v>2341</v>
      </c>
      <c r="D869" s="135">
        <v>1000000909</v>
      </c>
      <c r="E869" s="136" t="s">
        <v>2342</v>
      </c>
      <c r="F869" s="137">
        <v>43720</v>
      </c>
      <c r="G869" s="40" t="str">
        <f t="shared" si="158"/>
        <v>Targeted Dealer</v>
      </c>
      <c r="H869" s="40"/>
      <c r="I869" s="41">
        <v>60</v>
      </c>
      <c r="J869" s="41">
        <f t="shared" si="159"/>
        <v>60</v>
      </c>
      <c r="K869" s="43">
        <v>35</v>
      </c>
      <c r="L869" s="43">
        <f t="shared" si="160"/>
        <v>25</v>
      </c>
      <c r="M869" s="43">
        <f t="shared" si="161"/>
        <v>58.333333333333336</v>
      </c>
      <c r="N869" s="42">
        <v>37.5</v>
      </c>
      <c r="O869" s="45" t="str">
        <f t="shared" si="162"/>
        <v>DEC</v>
      </c>
      <c r="P869" s="42">
        <v>37.5</v>
      </c>
      <c r="Q869" s="44">
        <f t="shared" si="163"/>
        <v>-2.5</v>
      </c>
      <c r="R869" s="45">
        <f t="shared" si="164"/>
        <v>-6.6666666666666652E-2</v>
      </c>
      <c r="S869" s="44" t="str">
        <f t="shared" si="165"/>
        <v>DEGROWTH</v>
      </c>
      <c r="T869" s="43">
        <v>50</v>
      </c>
      <c r="U869" s="46" t="str">
        <f t="shared" si="166"/>
        <v>jAN</v>
      </c>
      <c r="V869" s="42">
        <v>50</v>
      </c>
      <c r="W869" s="47">
        <f t="shared" si="167"/>
        <v>-15</v>
      </c>
      <c r="X869" s="48">
        <f t="shared" si="168"/>
        <v>-0.30000000000000004</v>
      </c>
      <c r="Y869" s="47" t="str">
        <f t="shared" si="169"/>
        <v>DEGROWTH</v>
      </c>
      <c r="Z869" s="138">
        <v>0</v>
      </c>
      <c r="AA869" s="133"/>
      <c r="AB869" s="133" t="s">
        <v>1245</v>
      </c>
      <c r="AC869" s="27"/>
    </row>
    <row r="870" spans="1:29" s="139" customFormat="1" ht="13.8">
      <c r="A870" s="133" t="s">
        <v>1245</v>
      </c>
      <c r="B870" s="141" t="s">
        <v>63</v>
      </c>
      <c r="C870" s="135" t="s">
        <v>2345</v>
      </c>
      <c r="D870" s="135">
        <v>1000000907</v>
      </c>
      <c r="E870" s="136" t="s">
        <v>2346</v>
      </c>
      <c r="F870" s="137">
        <v>44377</v>
      </c>
      <c r="G870" s="40" t="str">
        <f t="shared" si="158"/>
        <v>Targeted Dealer</v>
      </c>
      <c r="H870" s="40"/>
      <c r="I870" s="41">
        <v>300</v>
      </c>
      <c r="J870" s="41">
        <f t="shared" si="159"/>
        <v>300</v>
      </c>
      <c r="K870" s="43">
        <v>273</v>
      </c>
      <c r="L870" s="43">
        <f t="shared" si="160"/>
        <v>27</v>
      </c>
      <c r="M870" s="43">
        <f t="shared" si="161"/>
        <v>91</v>
      </c>
      <c r="N870" s="42">
        <v>235</v>
      </c>
      <c r="O870" s="45" t="str">
        <f t="shared" si="162"/>
        <v>DEC</v>
      </c>
      <c r="P870" s="42">
        <v>235</v>
      </c>
      <c r="Q870" s="44">
        <f t="shared" si="163"/>
        <v>38</v>
      </c>
      <c r="R870" s="45">
        <f t="shared" si="164"/>
        <v>0.16170212765957448</v>
      </c>
      <c r="S870" s="44" t="str">
        <f t="shared" si="165"/>
        <v>GROWTH</v>
      </c>
      <c r="T870" s="43">
        <v>275</v>
      </c>
      <c r="U870" s="46" t="str">
        <f t="shared" si="166"/>
        <v>jAN</v>
      </c>
      <c r="V870" s="42">
        <v>275</v>
      </c>
      <c r="W870" s="47">
        <f t="shared" si="167"/>
        <v>-2</v>
      </c>
      <c r="X870" s="48">
        <f t="shared" si="168"/>
        <v>-7.2727272727273196E-3</v>
      </c>
      <c r="Y870" s="47" t="str">
        <f t="shared" si="169"/>
        <v>DEGROWTH</v>
      </c>
      <c r="Z870" s="138">
        <v>0</v>
      </c>
      <c r="AA870" s="133"/>
      <c r="AB870" s="133" t="s">
        <v>1245</v>
      </c>
      <c r="AC870" s="27"/>
    </row>
    <row r="871" spans="1:29" s="139" customFormat="1" ht="13.8">
      <c r="A871" s="133" t="s">
        <v>1245</v>
      </c>
      <c r="B871" s="141" t="s">
        <v>63</v>
      </c>
      <c r="C871" s="135" t="s">
        <v>2349</v>
      </c>
      <c r="D871" s="135">
        <v>1000000911</v>
      </c>
      <c r="E871" s="136" t="s">
        <v>2350</v>
      </c>
      <c r="F871" s="137">
        <v>44438</v>
      </c>
      <c r="G871" s="40" t="str">
        <f t="shared" si="158"/>
        <v>Targeted Dealer</v>
      </c>
      <c r="H871" s="40"/>
      <c r="I871" s="41">
        <v>30</v>
      </c>
      <c r="J871" s="41">
        <f t="shared" si="159"/>
        <v>30</v>
      </c>
      <c r="K871" s="43">
        <v>0</v>
      </c>
      <c r="L871" s="43">
        <f t="shared" si="160"/>
        <v>30</v>
      </c>
      <c r="M871" s="43">
        <f t="shared" si="161"/>
        <v>0</v>
      </c>
      <c r="N871" s="42">
        <v>25</v>
      </c>
      <c r="O871" s="45" t="str">
        <f t="shared" si="162"/>
        <v>DEC</v>
      </c>
      <c r="P871" s="42">
        <v>25</v>
      </c>
      <c r="Q871" s="44">
        <f t="shared" si="163"/>
        <v>-25</v>
      </c>
      <c r="R871" s="45">
        <f t="shared" si="164"/>
        <v>-1</v>
      </c>
      <c r="S871" s="44" t="str">
        <f t="shared" si="165"/>
        <v>DEGROWTH</v>
      </c>
      <c r="T871" s="43">
        <v>20</v>
      </c>
      <c r="U871" s="46" t="str">
        <f t="shared" si="166"/>
        <v>jAN</v>
      </c>
      <c r="V871" s="42">
        <v>20</v>
      </c>
      <c r="W871" s="47">
        <f t="shared" si="167"/>
        <v>-20</v>
      </c>
      <c r="X871" s="48">
        <f t="shared" si="168"/>
        <v>-1</v>
      </c>
      <c r="Y871" s="47" t="str">
        <f t="shared" si="169"/>
        <v>DEGROWTH</v>
      </c>
      <c r="Z871" s="138">
        <v>0</v>
      </c>
      <c r="AA871" s="133"/>
      <c r="AB871" s="133" t="s">
        <v>1245</v>
      </c>
      <c r="AC871" s="27"/>
    </row>
    <row r="872" spans="1:29" s="139" customFormat="1" ht="13.8">
      <c r="A872" s="133" t="s">
        <v>1245</v>
      </c>
      <c r="B872" s="141" t="s">
        <v>63</v>
      </c>
      <c r="C872" s="135" t="s">
        <v>2355</v>
      </c>
      <c r="D872" s="135">
        <v>1000003171</v>
      </c>
      <c r="E872" s="140" t="s">
        <v>2356</v>
      </c>
      <c r="F872" s="137">
        <v>44918</v>
      </c>
      <c r="G872" s="40" t="str">
        <f t="shared" si="158"/>
        <v>Targeted Dealer</v>
      </c>
      <c r="H872" s="40"/>
      <c r="I872" s="41">
        <v>380</v>
      </c>
      <c r="J872" s="41">
        <f t="shared" si="159"/>
        <v>380</v>
      </c>
      <c r="K872" s="43">
        <v>526.90000000000009</v>
      </c>
      <c r="L872" s="43">
        <f t="shared" si="160"/>
        <v>-146.90000000000009</v>
      </c>
      <c r="M872" s="43">
        <f t="shared" si="161"/>
        <v>138.65789473684214</v>
      </c>
      <c r="N872" s="42">
        <v>334.6</v>
      </c>
      <c r="O872" s="45" t="str">
        <f t="shared" si="162"/>
        <v>DEC</v>
      </c>
      <c r="P872" s="42">
        <v>334.6</v>
      </c>
      <c r="Q872" s="44">
        <f t="shared" si="163"/>
        <v>192.30000000000007</v>
      </c>
      <c r="R872" s="45">
        <f t="shared" si="164"/>
        <v>0.57471607890017951</v>
      </c>
      <c r="S872" s="44" t="str">
        <f t="shared" si="165"/>
        <v>GROWTH</v>
      </c>
      <c r="T872" s="43">
        <v>353.75</v>
      </c>
      <c r="U872" s="46" t="str">
        <f t="shared" si="166"/>
        <v>jAN</v>
      </c>
      <c r="V872" s="42">
        <v>353.75</v>
      </c>
      <c r="W872" s="47">
        <f t="shared" si="167"/>
        <v>173.15000000000009</v>
      </c>
      <c r="X872" s="48">
        <f t="shared" si="168"/>
        <v>0.48946996466431125</v>
      </c>
      <c r="Y872" s="47" t="str">
        <f t="shared" si="169"/>
        <v>GROWTH</v>
      </c>
      <c r="Z872" s="138">
        <v>0</v>
      </c>
      <c r="AA872" s="133"/>
      <c r="AB872" s="133" t="s">
        <v>1245</v>
      </c>
      <c r="AC872" s="27"/>
    </row>
    <row r="873" spans="1:29" s="139" customFormat="1" ht="13.8">
      <c r="A873" s="133" t="s">
        <v>1245</v>
      </c>
      <c r="B873" s="141" t="s">
        <v>63</v>
      </c>
      <c r="C873" s="135" t="s">
        <v>2361</v>
      </c>
      <c r="D873" s="135">
        <v>1000003531</v>
      </c>
      <c r="E873" s="140" t="s">
        <v>2362</v>
      </c>
      <c r="F873" s="137">
        <v>45065</v>
      </c>
      <c r="G873" s="40" t="str">
        <f t="shared" si="158"/>
        <v>Targeted Dealer</v>
      </c>
      <c r="H873" s="40"/>
      <c r="I873" s="41">
        <v>60</v>
      </c>
      <c r="J873" s="41">
        <f t="shared" si="159"/>
        <v>60</v>
      </c>
      <c r="K873" s="43">
        <v>72</v>
      </c>
      <c r="L873" s="43">
        <f t="shared" si="160"/>
        <v>-12</v>
      </c>
      <c r="M873" s="43">
        <f t="shared" si="161"/>
        <v>120</v>
      </c>
      <c r="N873" s="42">
        <v>15</v>
      </c>
      <c r="O873" s="45" t="str">
        <f t="shared" si="162"/>
        <v>DEC</v>
      </c>
      <c r="P873" s="42">
        <v>15</v>
      </c>
      <c r="Q873" s="44">
        <f t="shared" si="163"/>
        <v>57</v>
      </c>
      <c r="R873" s="45">
        <f t="shared" si="164"/>
        <v>3.8</v>
      </c>
      <c r="S873" s="44" t="str">
        <f t="shared" si="165"/>
        <v>GROWTH</v>
      </c>
      <c r="T873" s="43">
        <v>55.5</v>
      </c>
      <c r="U873" s="46" t="str">
        <f t="shared" si="166"/>
        <v>jAN</v>
      </c>
      <c r="V873" s="42">
        <v>55.5</v>
      </c>
      <c r="W873" s="47">
        <f t="shared" si="167"/>
        <v>16.5</v>
      </c>
      <c r="X873" s="48">
        <f t="shared" si="168"/>
        <v>0.29729729729729737</v>
      </c>
      <c r="Y873" s="47" t="str">
        <f t="shared" si="169"/>
        <v>GROWTH</v>
      </c>
      <c r="Z873" s="138">
        <v>0</v>
      </c>
      <c r="AA873" s="133"/>
      <c r="AB873" s="133" t="s">
        <v>1245</v>
      </c>
      <c r="AC873" s="27"/>
    </row>
    <row r="874" spans="1:29" s="139" customFormat="1" ht="13.8">
      <c r="A874" s="133" t="s">
        <v>1245</v>
      </c>
      <c r="B874" s="141" t="s">
        <v>63</v>
      </c>
      <c r="C874" s="135" t="s">
        <v>2363</v>
      </c>
      <c r="D874" s="135">
        <v>1000003590</v>
      </c>
      <c r="E874" s="140" t="s">
        <v>2364</v>
      </c>
      <c r="F874" s="137">
        <v>45084</v>
      </c>
      <c r="G874" s="40" t="str">
        <f t="shared" si="158"/>
        <v>Targeted Dealer</v>
      </c>
      <c r="H874" s="40"/>
      <c r="I874" s="41">
        <v>50</v>
      </c>
      <c r="J874" s="41">
        <f t="shared" si="159"/>
        <v>50</v>
      </c>
      <c r="K874" s="43">
        <v>25.5</v>
      </c>
      <c r="L874" s="43">
        <f t="shared" si="160"/>
        <v>24.5</v>
      </c>
      <c r="M874" s="43">
        <f t="shared" si="161"/>
        <v>51</v>
      </c>
      <c r="N874" s="42">
        <v>21</v>
      </c>
      <c r="O874" s="45" t="str">
        <f t="shared" si="162"/>
        <v>DEC</v>
      </c>
      <c r="P874" s="42">
        <v>21</v>
      </c>
      <c r="Q874" s="44">
        <f t="shared" si="163"/>
        <v>4.5</v>
      </c>
      <c r="R874" s="45">
        <f t="shared" si="164"/>
        <v>0.21428571428571419</v>
      </c>
      <c r="S874" s="44" t="str">
        <f t="shared" si="165"/>
        <v>GROWTH</v>
      </c>
      <c r="T874" s="43">
        <v>40</v>
      </c>
      <c r="U874" s="46" t="str">
        <f t="shared" si="166"/>
        <v>jAN</v>
      </c>
      <c r="V874" s="42">
        <v>40</v>
      </c>
      <c r="W874" s="47">
        <f t="shared" si="167"/>
        <v>-14.5</v>
      </c>
      <c r="X874" s="48">
        <f t="shared" si="168"/>
        <v>-0.36250000000000004</v>
      </c>
      <c r="Y874" s="47" t="str">
        <f t="shared" si="169"/>
        <v>DEGROWTH</v>
      </c>
      <c r="Z874" s="138">
        <v>0</v>
      </c>
      <c r="AA874" s="133"/>
      <c r="AB874" s="133" t="s">
        <v>1245</v>
      </c>
      <c r="AC874" s="27"/>
    </row>
    <row r="875" spans="1:29" s="139" customFormat="1" ht="13.8">
      <c r="A875" s="133" t="s">
        <v>1245</v>
      </c>
      <c r="B875" s="141" t="s">
        <v>63</v>
      </c>
      <c r="C875" s="141" t="s">
        <v>2369</v>
      </c>
      <c r="D875" s="141">
        <v>1000003818</v>
      </c>
      <c r="E875" s="141" t="s">
        <v>2370</v>
      </c>
      <c r="F875" s="143">
        <v>45301</v>
      </c>
      <c r="G875" s="40" t="str">
        <f t="shared" si="158"/>
        <v>Targeted Dealer</v>
      </c>
      <c r="H875" s="40"/>
      <c r="I875" s="41">
        <v>30</v>
      </c>
      <c r="J875" s="41">
        <f t="shared" si="159"/>
        <v>30</v>
      </c>
      <c r="K875" s="43">
        <v>30.9</v>
      </c>
      <c r="L875" s="43">
        <f t="shared" si="160"/>
        <v>-0.89999999999999858</v>
      </c>
      <c r="M875" s="43">
        <f t="shared" si="161"/>
        <v>103</v>
      </c>
      <c r="N875" s="42">
        <v>2.5</v>
      </c>
      <c r="O875" s="45" t="str">
        <f t="shared" si="162"/>
        <v>DEC</v>
      </c>
      <c r="P875" s="42">
        <v>2.5</v>
      </c>
      <c r="Q875" s="44">
        <f t="shared" si="163"/>
        <v>28.4</v>
      </c>
      <c r="R875" s="45">
        <f t="shared" si="164"/>
        <v>11.36</v>
      </c>
      <c r="S875" s="44" t="str">
        <f t="shared" si="165"/>
        <v>GROWTH</v>
      </c>
      <c r="T875" s="43">
        <v>105.5</v>
      </c>
      <c r="U875" s="46" t="str">
        <f t="shared" si="166"/>
        <v>jAN</v>
      </c>
      <c r="V875" s="42">
        <v>105.5</v>
      </c>
      <c r="W875" s="47">
        <f t="shared" si="167"/>
        <v>-74.599999999999994</v>
      </c>
      <c r="X875" s="48">
        <f t="shared" si="168"/>
        <v>-0.70710900473933647</v>
      </c>
      <c r="Y875" s="47" t="str">
        <f t="shared" si="169"/>
        <v>DEGROWTH</v>
      </c>
      <c r="Z875" s="138">
        <v>0</v>
      </c>
      <c r="AA875" s="133"/>
      <c r="AB875" s="133" t="s">
        <v>1245</v>
      </c>
      <c r="AC875" s="27"/>
    </row>
    <row r="876" spans="1:29" s="139" customFormat="1" ht="13.8">
      <c r="A876" s="138" t="s">
        <v>1245</v>
      </c>
      <c r="B876" s="144" t="s">
        <v>63</v>
      </c>
      <c r="C876" s="144" t="s">
        <v>2371</v>
      </c>
      <c r="D876" s="144">
        <v>1000003871</v>
      </c>
      <c r="E876" s="144" t="s">
        <v>2372</v>
      </c>
      <c r="F876" s="137">
        <v>45349</v>
      </c>
      <c r="G876" s="40" t="str">
        <f t="shared" si="158"/>
        <v>Targeted Dealer</v>
      </c>
      <c r="H876" s="40"/>
      <c r="I876" s="41">
        <v>20</v>
      </c>
      <c r="J876" s="41">
        <f t="shared" si="159"/>
        <v>20</v>
      </c>
      <c r="K876" s="43">
        <v>5</v>
      </c>
      <c r="L876" s="43">
        <f t="shared" si="160"/>
        <v>15</v>
      </c>
      <c r="M876" s="43">
        <f t="shared" si="161"/>
        <v>25</v>
      </c>
      <c r="N876" s="42">
        <v>5</v>
      </c>
      <c r="O876" s="45" t="str">
        <f t="shared" si="162"/>
        <v>DEC</v>
      </c>
      <c r="P876" s="42">
        <v>5</v>
      </c>
      <c r="Q876" s="44">
        <f t="shared" si="163"/>
        <v>0</v>
      </c>
      <c r="R876" s="45">
        <f t="shared" si="164"/>
        <v>0</v>
      </c>
      <c r="S876" s="44" t="str">
        <f t="shared" si="165"/>
        <v>GROWTH</v>
      </c>
      <c r="T876" s="43">
        <v>7.5</v>
      </c>
      <c r="U876" s="46" t="str">
        <f t="shared" si="166"/>
        <v>jAN</v>
      </c>
      <c r="V876" s="42">
        <v>7.5</v>
      </c>
      <c r="W876" s="47">
        <f t="shared" si="167"/>
        <v>-2.5</v>
      </c>
      <c r="X876" s="48">
        <f t="shared" si="168"/>
        <v>-0.33333333333333337</v>
      </c>
      <c r="Y876" s="47" t="str">
        <f t="shared" si="169"/>
        <v>DEGROWTH</v>
      </c>
      <c r="Z876" s="138">
        <v>1</v>
      </c>
      <c r="AA876" s="133"/>
      <c r="AB876" s="138" t="s">
        <v>1245</v>
      </c>
      <c r="AC876" s="27"/>
    </row>
    <row r="877" spans="1:29" s="139" customFormat="1" ht="13.8">
      <c r="A877" s="138" t="s">
        <v>1245</v>
      </c>
      <c r="B877" s="144" t="s">
        <v>63</v>
      </c>
      <c r="C877" s="144" t="s">
        <v>2375</v>
      </c>
      <c r="D877" s="144">
        <v>1000003915</v>
      </c>
      <c r="E877" s="144" t="s">
        <v>2376</v>
      </c>
      <c r="F877" s="137">
        <v>45404</v>
      </c>
      <c r="G877" s="40" t="str">
        <f t="shared" si="158"/>
        <v>Targeted Dealer</v>
      </c>
      <c r="H877" s="40"/>
      <c r="I877" s="41">
        <v>20</v>
      </c>
      <c r="J877" s="41">
        <f t="shared" si="159"/>
        <v>20</v>
      </c>
      <c r="K877" s="43">
        <v>0</v>
      </c>
      <c r="L877" s="43">
        <f t="shared" si="160"/>
        <v>20</v>
      </c>
      <c r="M877" s="43">
        <f t="shared" si="161"/>
        <v>0</v>
      </c>
      <c r="N877" s="42">
        <v>0</v>
      </c>
      <c r="O877" s="45" t="str">
        <f t="shared" si="162"/>
        <v>DEC</v>
      </c>
      <c r="P877" s="42">
        <v>0</v>
      </c>
      <c r="Q877" s="44">
        <f t="shared" si="163"/>
        <v>0</v>
      </c>
      <c r="R877" s="45" t="str">
        <f t="shared" si="164"/>
        <v xml:space="preserve"> </v>
      </c>
      <c r="S877" s="44" t="b">
        <f t="shared" si="165"/>
        <v>0</v>
      </c>
      <c r="T877" s="43">
        <v>0</v>
      </c>
      <c r="U877" s="46" t="str">
        <f t="shared" si="166"/>
        <v>jAN</v>
      </c>
      <c r="V877" s="42">
        <v>0</v>
      </c>
      <c r="W877" s="47">
        <f t="shared" si="167"/>
        <v>0</v>
      </c>
      <c r="X877" s="48">
        <f t="shared" si="168"/>
        <v>0</v>
      </c>
      <c r="Y877" s="47" t="b">
        <f t="shared" si="169"/>
        <v>0</v>
      </c>
      <c r="Z877" s="138">
        <v>0</v>
      </c>
      <c r="AA877" s="133"/>
      <c r="AB877" s="138" t="s">
        <v>1245</v>
      </c>
      <c r="AC877" s="27"/>
    </row>
    <row r="878" spans="1:29" s="139" customFormat="1" ht="13.8">
      <c r="A878" s="138" t="s">
        <v>1245</v>
      </c>
      <c r="B878" s="144" t="s">
        <v>63</v>
      </c>
      <c r="C878" s="144" t="s">
        <v>2377</v>
      </c>
      <c r="D878" s="144">
        <v>1000003994</v>
      </c>
      <c r="E878" s="144" t="s">
        <v>2378</v>
      </c>
      <c r="F878" s="137">
        <v>45443</v>
      </c>
      <c r="G878" s="40" t="str">
        <f t="shared" si="158"/>
        <v>Targeted Dealer</v>
      </c>
      <c r="H878" s="40"/>
      <c r="I878" s="41">
        <v>60</v>
      </c>
      <c r="J878" s="41">
        <f t="shared" si="159"/>
        <v>60</v>
      </c>
      <c r="K878" s="43">
        <v>15</v>
      </c>
      <c r="L878" s="43">
        <f t="shared" si="160"/>
        <v>45</v>
      </c>
      <c r="M878" s="43">
        <f t="shared" si="161"/>
        <v>25</v>
      </c>
      <c r="N878" s="42">
        <v>45</v>
      </c>
      <c r="O878" s="45" t="str">
        <f t="shared" si="162"/>
        <v>DEC</v>
      </c>
      <c r="P878" s="42">
        <v>45</v>
      </c>
      <c r="Q878" s="44">
        <f t="shared" si="163"/>
        <v>-30</v>
      </c>
      <c r="R878" s="45">
        <f t="shared" si="164"/>
        <v>-0.66666666666666674</v>
      </c>
      <c r="S878" s="44" t="str">
        <f t="shared" si="165"/>
        <v>DEGROWTH</v>
      </c>
      <c r="T878" s="43">
        <v>45</v>
      </c>
      <c r="U878" s="46" t="str">
        <f t="shared" si="166"/>
        <v>jAN</v>
      </c>
      <c r="V878" s="42">
        <v>45</v>
      </c>
      <c r="W878" s="47">
        <f t="shared" si="167"/>
        <v>-30</v>
      </c>
      <c r="X878" s="48">
        <f t="shared" si="168"/>
        <v>-0.66666666666666674</v>
      </c>
      <c r="Y878" s="47" t="str">
        <f t="shared" si="169"/>
        <v>DEGROWTH</v>
      </c>
      <c r="Z878" s="138">
        <v>0</v>
      </c>
      <c r="AA878" s="133"/>
      <c r="AB878" s="138" t="s">
        <v>1245</v>
      </c>
      <c r="AC878" s="27"/>
    </row>
    <row r="879" spans="1:29" s="139" customFormat="1" ht="13.8">
      <c r="A879" s="138" t="s">
        <v>1245</v>
      </c>
      <c r="B879" s="144" t="s">
        <v>63</v>
      </c>
      <c r="C879" s="144" t="s">
        <v>2379</v>
      </c>
      <c r="D879" s="144">
        <v>1000004004</v>
      </c>
      <c r="E879" s="144" t="s">
        <v>2380</v>
      </c>
      <c r="F879" s="137">
        <v>45450</v>
      </c>
      <c r="G879" s="40" t="str">
        <f t="shared" si="158"/>
        <v>Targeted Dealer</v>
      </c>
      <c r="H879" s="40"/>
      <c r="I879" s="41">
        <v>700</v>
      </c>
      <c r="J879" s="41">
        <f t="shared" si="159"/>
        <v>700</v>
      </c>
      <c r="K879" s="43">
        <v>737.3</v>
      </c>
      <c r="L879" s="43">
        <f t="shared" si="160"/>
        <v>-37.299999999999955</v>
      </c>
      <c r="M879" s="43">
        <f t="shared" si="161"/>
        <v>105.32857142857142</v>
      </c>
      <c r="N879" s="42">
        <v>889</v>
      </c>
      <c r="O879" s="45" t="str">
        <f t="shared" si="162"/>
        <v>DEC</v>
      </c>
      <c r="P879" s="42">
        <v>889</v>
      </c>
      <c r="Q879" s="44">
        <f t="shared" si="163"/>
        <v>-151.70000000000005</v>
      </c>
      <c r="R879" s="45">
        <f t="shared" si="164"/>
        <v>-0.17064116985376832</v>
      </c>
      <c r="S879" s="44" t="str">
        <f t="shared" si="165"/>
        <v>DEGROWTH</v>
      </c>
      <c r="T879" s="43">
        <v>598.25</v>
      </c>
      <c r="U879" s="46" t="str">
        <f t="shared" si="166"/>
        <v>jAN</v>
      </c>
      <c r="V879" s="42">
        <v>598.25</v>
      </c>
      <c r="W879" s="47">
        <f t="shared" si="167"/>
        <v>139.04999999999995</v>
      </c>
      <c r="X879" s="48">
        <f t="shared" si="168"/>
        <v>0.23242791475135816</v>
      </c>
      <c r="Y879" s="47" t="str">
        <f t="shared" si="169"/>
        <v>GROWTH</v>
      </c>
      <c r="Z879" s="138">
        <v>0</v>
      </c>
      <c r="AA879" s="133"/>
      <c r="AB879" s="138" t="s">
        <v>1245</v>
      </c>
      <c r="AC879" s="27"/>
    </row>
    <row r="880" spans="1:29" s="139" customFormat="1" ht="13.8">
      <c r="A880" s="138" t="s">
        <v>1245</v>
      </c>
      <c r="B880" s="144" t="s">
        <v>63</v>
      </c>
      <c r="C880" s="144" t="s">
        <v>2381</v>
      </c>
      <c r="D880" s="144">
        <v>1000004068</v>
      </c>
      <c r="E880" s="144" t="s">
        <v>1590</v>
      </c>
      <c r="F880" s="137">
        <v>45503</v>
      </c>
      <c r="G880" s="40" t="str">
        <f t="shared" si="158"/>
        <v>Targeted Dealer</v>
      </c>
      <c r="H880" s="40"/>
      <c r="I880" s="41">
        <v>170</v>
      </c>
      <c r="J880" s="41">
        <f t="shared" si="159"/>
        <v>170</v>
      </c>
      <c r="K880" s="43">
        <v>224</v>
      </c>
      <c r="L880" s="43">
        <f t="shared" si="160"/>
        <v>-54</v>
      </c>
      <c r="M880" s="43">
        <f t="shared" si="161"/>
        <v>131.76470588235296</v>
      </c>
      <c r="N880" s="42">
        <v>182.5</v>
      </c>
      <c r="O880" s="45" t="str">
        <f t="shared" si="162"/>
        <v>DEC</v>
      </c>
      <c r="P880" s="42">
        <v>182.5</v>
      </c>
      <c r="Q880" s="44">
        <f t="shared" si="163"/>
        <v>41.5</v>
      </c>
      <c r="R880" s="45">
        <f t="shared" si="164"/>
        <v>0.22739726027397267</v>
      </c>
      <c r="S880" s="44" t="str">
        <f t="shared" si="165"/>
        <v>GROWTH</v>
      </c>
      <c r="T880" s="43">
        <v>255</v>
      </c>
      <c r="U880" s="46" t="str">
        <f t="shared" si="166"/>
        <v>jAN</v>
      </c>
      <c r="V880" s="42">
        <v>255</v>
      </c>
      <c r="W880" s="47">
        <f t="shared" si="167"/>
        <v>-31</v>
      </c>
      <c r="X880" s="48">
        <f t="shared" si="168"/>
        <v>-0.1215686274509804</v>
      </c>
      <c r="Y880" s="47" t="str">
        <f t="shared" si="169"/>
        <v>DEGROWTH</v>
      </c>
      <c r="Z880" s="138">
        <v>0</v>
      </c>
      <c r="AA880" s="133"/>
      <c r="AB880" s="138" t="s">
        <v>1245</v>
      </c>
      <c r="AC880" s="27"/>
    </row>
    <row r="881" spans="1:29" s="139" customFormat="1" ht="13.8">
      <c r="A881" s="133" t="s">
        <v>1245</v>
      </c>
      <c r="B881" s="141" t="s">
        <v>58</v>
      </c>
      <c r="C881" s="135" t="s">
        <v>2386</v>
      </c>
      <c r="D881" s="135">
        <v>1000000598</v>
      </c>
      <c r="E881" s="136" t="s">
        <v>2387</v>
      </c>
      <c r="F881" s="137">
        <v>38976</v>
      </c>
      <c r="G881" s="40" t="str">
        <f t="shared" si="158"/>
        <v>Targeted Dealer</v>
      </c>
      <c r="H881" s="40"/>
      <c r="I881" s="41">
        <v>100</v>
      </c>
      <c r="J881" s="41">
        <f t="shared" si="159"/>
        <v>100</v>
      </c>
      <c r="K881" s="43">
        <v>62.5</v>
      </c>
      <c r="L881" s="43">
        <f t="shared" si="160"/>
        <v>37.5</v>
      </c>
      <c r="M881" s="43">
        <f t="shared" si="161"/>
        <v>62.5</v>
      </c>
      <c r="N881" s="42">
        <v>42</v>
      </c>
      <c r="O881" s="45" t="str">
        <f t="shared" si="162"/>
        <v>DEC</v>
      </c>
      <c r="P881" s="42">
        <v>42</v>
      </c>
      <c r="Q881" s="44">
        <f t="shared" si="163"/>
        <v>20.5</v>
      </c>
      <c r="R881" s="45">
        <f t="shared" si="164"/>
        <v>0.48809523809523814</v>
      </c>
      <c r="S881" s="44" t="str">
        <f t="shared" si="165"/>
        <v>GROWTH</v>
      </c>
      <c r="T881" s="43">
        <v>102</v>
      </c>
      <c r="U881" s="46" t="str">
        <f t="shared" si="166"/>
        <v>jAN</v>
      </c>
      <c r="V881" s="42">
        <v>102</v>
      </c>
      <c r="W881" s="47">
        <f t="shared" si="167"/>
        <v>-39.5</v>
      </c>
      <c r="X881" s="48">
        <f t="shared" si="168"/>
        <v>-0.38725490196078427</v>
      </c>
      <c r="Y881" s="47" t="str">
        <f t="shared" si="169"/>
        <v>DEGROWTH</v>
      </c>
      <c r="Z881" s="138">
        <v>0</v>
      </c>
      <c r="AA881" s="133"/>
      <c r="AB881" s="133" t="s">
        <v>1245</v>
      </c>
      <c r="AC881" s="27"/>
    </row>
    <row r="882" spans="1:29" s="139" customFormat="1" ht="13.8">
      <c r="A882" s="133" t="s">
        <v>1245</v>
      </c>
      <c r="B882" s="141" t="s">
        <v>58</v>
      </c>
      <c r="C882" s="135" t="s">
        <v>2388</v>
      </c>
      <c r="D882" s="135">
        <v>1000000587</v>
      </c>
      <c r="E882" s="136" t="s">
        <v>2389</v>
      </c>
      <c r="F882" s="137">
        <v>40024</v>
      </c>
      <c r="G882" s="40" t="str">
        <f t="shared" si="158"/>
        <v>Targeted Dealer</v>
      </c>
      <c r="H882" s="40"/>
      <c r="I882" s="41">
        <v>60</v>
      </c>
      <c r="J882" s="41">
        <f t="shared" si="159"/>
        <v>60</v>
      </c>
      <c r="K882" s="43">
        <v>114</v>
      </c>
      <c r="L882" s="43">
        <f t="shared" si="160"/>
        <v>-54</v>
      </c>
      <c r="M882" s="43">
        <f t="shared" si="161"/>
        <v>190</v>
      </c>
      <c r="N882" s="42">
        <v>0</v>
      </c>
      <c r="O882" s="45" t="str">
        <f t="shared" si="162"/>
        <v>DEC</v>
      </c>
      <c r="P882" s="42">
        <v>0</v>
      </c>
      <c r="Q882" s="44">
        <f t="shared" si="163"/>
        <v>114</v>
      </c>
      <c r="R882" s="45" t="str">
        <f t="shared" si="164"/>
        <v xml:space="preserve"> </v>
      </c>
      <c r="S882" s="44" t="b">
        <f t="shared" si="165"/>
        <v>0</v>
      </c>
      <c r="T882" s="43">
        <v>76</v>
      </c>
      <c r="U882" s="46" t="str">
        <f t="shared" si="166"/>
        <v>jAN</v>
      </c>
      <c r="V882" s="42">
        <v>76</v>
      </c>
      <c r="W882" s="47">
        <f t="shared" si="167"/>
        <v>38</v>
      </c>
      <c r="X882" s="48">
        <f t="shared" si="168"/>
        <v>0.5</v>
      </c>
      <c r="Y882" s="47" t="str">
        <f t="shared" si="169"/>
        <v>GROWTH</v>
      </c>
      <c r="Z882" s="138">
        <v>0</v>
      </c>
      <c r="AA882" s="133"/>
      <c r="AB882" s="133" t="s">
        <v>1245</v>
      </c>
      <c r="AC882" s="27"/>
    </row>
    <row r="883" spans="1:29" s="139" customFormat="1" ht="13.8">
      <c r="A883" s="133" t="s">
        <v>1245</v>
      </c>
      <c r="B883" s="141" t="s">
        <v>58</v>
      </c>
      <c r="C883" s="135" t="s">
        <v>2392</v>
      </c>
      <c r="D883" s="135">
        <v>1000000591</v>
      </c>
      <c r="E883" s="136" t="s">
        <v>2393</v>
      </c>
      <c r="F883" s="137">
        <v>41132</v>
      </c>
      <c r="G883" s="40" t="str">
        <f t="shared" si="158"/>
        <v>Targeted Dealer</v>
      </c>
      <c r="H883" s="40"/>
      <c r="I883" s="41">
        <v>60</v>
      </c>
      <c r="J883" s="41">
        <f t="shared" si="159"/>
        <v>60</v>
      </c>
      <c r="K883" s="43">
        <v>30</v>
      </c>
      <c r="L883" s="43">
        <f t="shared" si="160"/>
        <v>30</v>
      </c>
      <c r="M883" s="43">
        <f t="shared" si="161"/>
        <v>50</v>
      </c>
      <c r="N883" s="42">
        <v>69</v>
      </c>
      <c r="O883" s="45" t="str">
        <f t="shared" si="162"/>
        <v>DEC</v>
      </c>
      <c r="P883" s="42">
        <v>69</v>
      </c>
      <c r="Q883" s="44">
        <f t="shared" si="163"/>
        <v>-39</v>
      </c>
      <c r="R883" s="45">
        <f t="shared" si="164"/>
        <v>-0.56521739130434789</v>
      </c>
      <c r="S883" s="44" t="str">
        <f t="shared" si="165"/>
        <v>DEGROWTH</v>
      </c>
      <c r="T883" s="43">
        <v>61</v>
      </c>
      <c r="U883" s="46" t="str">
        <f t="shared" si="166"/>
        <v>jAN</v>
      </c>
      <c r="V883" s="42">
        <v>61</v>
      </c>
      <c r="W883" s="47">
        <f t="shared" si="167"/>
        <v>-31</v>
      </c>
      <c r="X883" s="48">
        <f t="shared" si="168"/>
        <v>-0.50819672131147542</v>
      </c>
      <c r="Y883" s="47" t="str">
        <f t="shared" si="169"/>
        <v>DEGROWTH</v>
      </c>
      <c r="Z883" s="138">
        <v>0</v>
      </c>
      <c r="AA883" s="133"/>
      <c r="AB883" s="133" t="s">
        <v>1245</v>
      </c>
      <c r="AC883" s="27"/>
    </row>
    <row r="884" spans="1:29" s="139" customFormat="1" ht="13.8">
      <c r="A884" s="133" t="s">
        <v>1245</v>
      </c>
      <c r="B884" s="141" t="s">
        <v>58</v>
      </c>
      <c r="C884" s="135" t="s">
        <v>2394</v>
      </c>
      <c r="D884" s="135">
        <v>1000000589</v>
      </c>
      <c r="E884" s="136" t="s">
        <v>2395</v>
      </c>
      <c r="F884" s="137">
        <v>41499</v>
      </c>
      <c r="G884" s="40" t="str">
        <f t="shared" si="158"/>
        <v>Targeted Dealer</v>
      </c>
      <c r="H884" s="40"/>
      <c r="I884" s="41">
        <v>20</v>
      </c>
      <c r="J884" s="41">
        <f t="shared" si="159"/>
        <v>20</v>
      </c>
      <c r="K884" s="43">
        <v>32.25</v>
      </c>
      <c r="L884" s="43">
        <f t="shared" si="160"/>
        <v>-12.25</v>
      </c>
      <c r="M884" s="43">
        <f t="shared" si="161"/>
        <v>161.25</v>
      </c>
      <c r="N884" s="42">
        <v>0</v>
      </c>
      <c r="O884" s="45" t="str">
        <f t="shared" si="162"/>
        <v>DEC</v>
      </c>
      <c r="P884" s="42">
        <v>0</v>
      </c>
      <c r="Q884" s="44">
        <f t="shared" si="163"/>
        <v>32.25</v>
      </c>
      <c r="R884" s="45" t="str">
        <f t="shared" si="164"/>
        <v xml:space="preserve"> </v>
      </c>
      <c r="S884" s="44" t="b">
        <f t="shared" si="165"/>
        <v>0</v>
      </c>
      <c r="T884" s="43">
        <v>50</v>
      </c>
      <c r="U884" s="46" t="str">
        <f t="shared" si="166"/>
        <v>jAN</v>
      </c>
      <c r="V884" s="42">
        <v>50</v>
      </c>
      <c r="W884" s="47">
        <f t="shared" si="167"/>
        <v>-17.75</v>
      </c>
      <c r="X884" s="48">
        <f t="shared" si="168"/>
        <v>-0.35499999999999998</v>
      </c>
      <c r="Y884" s="47" t="str">
        <f t="shared" si="169"/>
        <v>DEGROWTH</v>
      </c>
      <c r="Z884" s="138">
        <v>0</v>
      </c>
      <c r="AA884" s="133"/>
      <c r="AB884" s="133" t="s">
        <v>1245</v>
      </c>
      <c r="AC884" s="27"/>
    </row>
    <row r="885" spans="1:29" s="139" customFormat="1" ht="13.8">
      <c r="A885" s="133" t="s">
        <v>1245</v>
      </c>
      <c r="B885" s="141" t="s">
        <v>58</v>
      </c>
      <c r="C885" s="135" t="s">
        <v>2396</v>
      </c>
      <c r="D885" s="135">
        <v>1000000588</v>
      </c>
      <c r="E885" s="136" t="s">
        <v>2397</v>
      </c>
      <c r="F885" s="137">
        <v>42180</v>
      </c>
      <c r="G885" s="40" t="str">
        <f t="shared" si="158"/>
        <v>Targeted Dealer</v>
      </c>
      <c r="H885" s="40"/>
      <c r="I885" s="41">
        <v>60</v>
      </c>
      <c r="J885" s="41">
        <f t="shared" si="159"/>
        <v>60</v>
      </c>
      <c r="K885" s="43">
        <v>0</v>
      </c>
      <c r="L885" s="43">
        <f t="shared" si="160"/>
        <v>60</v>
      </c>
      <c r="M885" s="43">
        <f t="shared" si="161"/>
        <v>0</v>
      </c>
      <c r="N885" s="42">
        <v>68</v>
      </c>
      <c r="O885" s="45" t="str">
        <f t="shared" si="162"/>
        <v>DEC</v>
      </c>
      <c r="P885" s="42">
        <v>68</v>
      </c>
      <c r="Q885" s="44">
        <f t="shared" si="163"/>
        <v>-68</v>
      </c>
      <c r="R885" s="45">
        <f t="shared" si="164"/>
        <v>-1</v>
      </c>
      <c r="S885" s="44" t="str">
        <f t="shared" si="165"/>
        <v>DEGROWTH</v>
      </c>
      <c r="T885" s="43">
        <v>90.25</v>
      </c>
      <c r="U885" s="46" t="str">
        <f t="shared" si="166"/>
        <v>jAN</v>
      </c>
      <c r="V885" s="42">
        <v>90.25</v>
      </c>
      <c r="W885" s="47">
        <f t="shared" si="167"/>
        <v>-90.25</v>
      </c>
      <c r="X885" s="48">
        <f t="shared" si="168"/>
        <v>-1</v>
      </c>
      <c r="Y885" s="47" t="str">
        <f t="shared" si="169"/>
        <v>DEGROWTH</v>
      </c>
      <c r="Z885" s="138">
        <v>0</v>
      </c>
      <c r="AA885" s="133"/>
      <c r="AB885" s="133" t="s">
        <v>1245</v>
      </c>
      <c r="AC885" s="27"/>
    </row>
    <row r="886" spans="1:29" s="139" customFormat="1" ht="13.8">
      <c r="A886" s="133" t="s">
        <v>1245</v>
      </c>
      <c r="B886" s="141" t="s">
        <v>58</v>
      </c>
      <c r="C886" s="135" t="s">
        <v>2398</v>
      </c>
      <c r="D886" s="135">
        <v>1000000597</v>
      </c>
      <c r="E886" s="136" t="s">
        <v>2399</v>
      </c>
      <c r="F886" s="137">
        <v>42558</v>
      </c>
      <c r="G886" s="40" t="str">
        <f t="shared" si="158"/>
        <v>Targeted Dealer</v>
      </c>
      <c r="H886" s="40"/>
      <c r="I886" s="41">
        <v>50</v>
      </c>
      <c r="J886" s="41">
        <f t="shared" si="159"/>
        <v>50</v>
      </c>
      <c r="K886" s="43">
        <v>38</v>
      </c>
      <c r="L886" s="43">
        <f t="shared" si="160"/>
        <v>12</v>
      </c>
      <c r="M886" s="43">
        <f t="shared" si="161"/>
        <v>76</v>
      </c>
      <c r="N886" s="42">
        <v>39</v>
      </c>
      <c r="O886" s="45" t="str">
        <f t="shared" si="162"/>
        <v>DEC</v>
      </c>
      <c r="P886" s="42">
        <v>39</v>
      </c>
      <c r="Q886" s="44">
        <f t="shared" si="163"/>
        <v>-1</v>
      </c>
      <c r="R886" s="45">
        <f t="shared" si="164"/>
        <v>-2.5641025641025661E-2</v>
      </c>
      <c r="S886" s="44" t="str">
        <f t="shared" si="165"/>
        <v>DEGROWTH</v>
      </c>
      <c r="T886" s="43">
        <v>56.5</v>
      </c>
      <c r="U886" s="46" t="str">
        <f t="shared" si="166"/>
        <v>jAN</v>
      </c>
      <c r="V886" s="42">
        <v>56.5</v>
      </c>
      <c r="W886" s="47">
        <f t="shared" si="167"/>
        <v>-18.5</v>
      </c>
      <c r="X886" s="48">
        <f t="shared" si="168"/>
        <v>-0.32743362831858402</v>
      </c>
      <c r="Y886" s="47" t="str">
        <f t="shared" si="169"/>
        <v>DEGROWTH</v>
      </c>
      <c r="Z886" s="138">
        <v>0</v>
      </c>
      <c r="AA886" s="133"/>
      <c r="AB886" s="133" t="s">
        <v>1245</v>
      </c>
      <c r="AC886" s="27"/>
    </row>
    <row r="887" spans="1:29" s="139" customFormat="1" ht="13.8">
      <c r="A887" s="133" t="s">
        <v>1245</v>
      </c>
      <c r="B887" s="141" t="s">
        <v>58</v>
      </c>
      <c r="C887" s="135" t="s">
        <v>2402</v>
      </c>
      <c r="D887" s="135">
        <v>1000000593</v>
      </c>
      <c r="E887" s="136" t="s">
        <v>2403</v>
      </c>
      <c r="F887" s="137">
        <v>42746</v>
      </c>
      <c r="G887" s="40" t="str">
        <f t="shared" si="158"/>
        <v>Targeted Dealer</v>
      </c>
      <c r="H887" s="40"/>
      <c r="I887" s="41">
        <v>36</v>
      </c>
      <c r="J887" s="41">
        <f t="shared" si="159"/>
        <v>36</v>
      </c>
      <c r="K887" s="43">
        <v>57</v>
      </c>
      <c r="L887" s="43">
        <f t="shared" si="160"/>
        <v>-21</v>
      </c>
      <c r="M887" s="43">
        <f t="shared" si="161"/>
        <v>158.33333333333334</v>
      </c>
      <c r="N887" s="42">
        <v>58</v>
      </c>
      <c r="O887" s="45" t="str">
        <f t="shared" si="162"/>
        <v>DEC</v>
      </c>
      <c r="P887" s="42">
        <v>58</v>
      </c>
      <c r="Q887" s="44">
        <f t="shared" si="163"/>
        <v>-1</v>
      </c>
      <c r="R887" s="45">
        <f t="shared" si="164"/>
        <v>-1.7241379310344862E-2</v>
      </c>
      <c r="S887" s="44" t="str">
        <f t="shared" si="165"/>
        <v>DEGROWTH</v>
      </c>
      <c r="T887" s="43">
        <v>37</v>
      </c>
      <c r="U887" s="46" t="str">
        <f t="shared" si="166"/>
        <v>jAN</v>
      </c>
      <c r="V887" s="42">
        <v>37</v>
      </c>
      <c r="W887" s="47">
        <f t="shared" si="167"/>
        <v>20</v>
      </c>
      <c r="X887" s="48">
        <f t="shared" si="168"/>
        <v>0.54054054054054057</v>
      </c>
      <c r="Y887" s="47" t="str">
        <f t="shared" si="169"/>
        <v>GROWTH</v>
      </c>
      <c r="Z887" s="138">
        <v>0</v>
      </c>
      <c r="AA887" s="133"/>
      <c r="AB887" s="133" t="s">
        <v>1245</v>
      </c>
      <c r="AC887" s="27"/>
    </row>
    <row r="888" spans="1:29" s="139" customFormat="1" ht="13.8">
      <c r="A888" s="133" t="s">
        <v>1245</v>
      </c>
      <c r="B888" s="141" t="s">
        <v>58</v>
      </c>
      <c r="C888" s="135" t="s">
        <v>2406</v>
      </c>
      <c r="D888" s="135">
        <v>1000000594</v>
      </c>
      <c r="E888" s="136" t="s">
        <v>2407</v>
      </c>
      <c r="F888" s="137">
        <v>42945</v>
      </c>
      <c r="G888" s="40" t="str">
        <f t="shared" si="158"/>
        <v>Targeted Dealer</v>
      </c>
      <c r="H888" s="40"/>
      <c r="I888" s="41">
        <v>150</v>
      </c>
      <c r="J888" s="41">
        <f t="shared" si="159"/>
        <v>150</v>
      </c>
      <c r="K888" s="43">
        <v>334.95</v>
      </c>
      <c r="L888" s="43">
        <f t="shared" si="160"/>
        <v>-184.95</v>
      </c>
      <c r="M888" s="43">
        <f t="shared" si="161"/>
        <v>223.29999999999998</v>
      </c>
      <c r="N888" s="42">
        <v>83.5</v>
      </c>
      <c r="O888" s="45" t="str">
        <f t="shared" si="162"/>
        <v>DEC</v>
      </c>
      <c r="P888" s="42">
        <v>83.5</v>
      </c>
      <c r="Q888" s="44">
        <f t="shared" si="163"/>
        <v>251.45</v>
      </c>
      <c r="R888" s="45">
        <f t="shared" si="164"/>
        <v>3.0113772455089816</v>
      </c>
      <c r="S888" s="44" t="str">
        <f t="shared" si="165"/>
        <v>GROWTH</v>
      </c>
      <c r="T888" s="43">
        <v>139</v>
      </c>
      <c r="U888" s="46" t="str">
        <f t="shared" si="166"/>
        <v>jAN</v>
      </c>
      <c r="V888" s="42">
        <v>139</v>
      </c>
      <c r="W888" s="47">
        <f t="shared" si="167"/>
        <v>195.95</v>
      </c>
      <c r="X888" s="48">
        <f t="shared" si="168"/>
        <v>1.4097122302158271</v>
      </c>
      <c r="Y888" s="47" t="str">
        <f t="shared" si="169"/>
        <v>GROWTH</v>
      </c>
      <c r="Z888" s="138">
        <v>0</v>
      </c>
      <c r="AA888" s="133"/>
      <c r="AB888" s="133" t="s">
        <v>1245</v>
      </c>
      <c r="AC888" s="27"/>
    </row>
    <row r="889" spans="1:29" s="139" customFormat="1" ht="13.8">
      <c r="A889" s="133" t="s">
        <v>1245</v>
      </c>
      <c r="B889" s="141" t="s">
        <v>58</v>
      </c>
      <c r="C889" s="135" t="s">
        <v>2408</v>
      </c>
      <c r="D889" s="135">
        <v>1000000582</v>
      </c>
      <c r="E889" s="136" t="s">
        <v>2409</v>
      </c>
      <c r="F889" s="137">
        <v>43014</v>
      </c>
      <c r="G889" s="40" t="str">
        <f t="shared" si="158"/>
        <v>Targeted Dealer</v>
      </c>
      <c r="H889" s="40"/>
      <c r="I889" s="41">
        <v>18</v>
      </c>
      <c r="J889" s="41">
        <f t="shared" si="159"/>
        <v>18</v>
      </c>
      <c r="K889" s="43">
        <v>19</v>
      </c>
      <c r="L889" s="43">
        <f t="shared" si="160"/>
        <v>-1</v>
      </c>
      <c r="M889" s="43">
        <f t="shared" si="161"/>
        <v>105.55555555555556</v>
      </c>
      <c r="N889" s="42">
        <v>17.5</v>
      </c>
      <c r="O889" s="45" t="str">
        <f t="shared" si="162"/>
        <v>DEC</v>
      </c>
      <c r="P889" s="42">
        <v>17.5</v>
      </c>
      <c r="Q889" s="44">
        <f t="shared" si="163"/>
        <v>1.5</v>
      </c>
      <c r="R889" s="45">
        <f t="shared" si="164"/>
        <v>8.5714285714285632E-2</v>
      </c>
      <c r="S889" s="44" t="str">
        <f t="shared" si="165"/>
        <v>GROWTH</v>
      </c>
      <c r="T889" s="43">
        <v>19</v>
      </c>
      <c r="U889" s="46" t="str">
        <f t="shared" si="166"/>
        <v>jAN</v>
      </c>
      <c r="V889" s="42">
        <v>19</v>
      </c>
      <c r="W889" s="47">
        <f t="shared" si="167"/>
        <v>0</v>
      </c>
      <c r="X889" s="48">
        <f t="shared" si="168"/>
        <v>0</v>
      </c>
      <c r="Y889" s="47" t="str">
        <f t="shared" si="169"/>
        <v>GROWTH</v>
      </c>
      <c r="Z889" s="138">
        <v>0</v>
      </c>
      <c r="AA889" s="133"/>
      <c r="AB889" s="133" t="s">
        <v>1245</v>
      </c>
      <c r="AC889" s="27"/>
    </row>
    <row r="890" spans="1:29" s="139" customFormat="1" ht="13.8">
      <c r="A890" s="133" t="s">
        <v>1245</v>
      </c>
      <c r="B890" s="141" t="s">
        <v>58</v>
      </c>
      <c r="C890" s="135" t="s">
        <v>2410</v>
      </c>
      <c r="D890" s="135">
        <v>1000000583</v>
      </c>
      <c r="E890" s="136" t="s">
        <v>2411</v>
      </c>
      <c r="F890" s="137">
        <v>43014</v>
      </c>
      <c r="G890" s="40" t="str">
        <f t="shared" si="158"/>
        <v>-</v>
      </c>
      <c r="H890" s="40"/>
      <c r="I890" s="41">
        <v>0</v>
      </c>
      <c r="J890" s="41">
        <f t="shared" si="159"/>
        <v>0</v>
      </c>
      <c r="K890" s="43">
        <v>20</v>
      </c>
      <c r="L890" s="43">
        <f t="shared" si="160"/>
        <v>-20</v>
      </c>
      <c r="M890" s="43" t="str">
        <f t="shared" si="161"/>
        <v>-</v>
      </c>
      <c r="N890" s="42">
        <v>0</v>
      </c>
      <c r="O890" s="45" t="str">
        <f t="shared" si="162"/>
        <v>DEC</v>
      </c>
      <c r="P890" s="42">
        <v>0</v>
      </c>
      <c r="Q890" s="44">
        <f t="shared" si="163"/>
        <v>20</v>
      </c>
      <c r="R890" s="45" t="str">
        <f t="shared" si="164"/>
        <v xml:space="preserve"> </v>
      </c>
      <c r="S890" s="44" t="b">
        <f t="shared" si="165"/>
        <v>0</v>
      </c>
      <c r="T890" s="43">
        <v>39</v>
      </c>
      <c r="U890" s="46" t="str">
        <f t="shared" si="166"/>
        <v>jAN</v>
      </c>
      <c r="V890" s="42">
        <v>39</v>
      </c>
      <c r="W890" s="47">
        <f t="shared" si="167"/>
        <v>-19</v>
      </c>
      <c r="X890" s="48">
        <f t="shared" si="168"/>
        <v>-0.48717948717948723</v>
      </c>
      <c r="Y890" s="47" t="str">
        <f t="shared" si="169"/>
        <v>DEGROWTH</v>
      </c>
      <c r="Z890" s="138">
        <v>1</v>
      </c>
      <c r="AA890" s="133"/>
      <c r="AB890" s="133" t="s">
        <v>1245</v>
      </c>
      <c r="AC890" s="27"/>
    </row>
    <row r="891" spans="1:29" s="139" customFormat="1" ht="13.8">
      <c r="A891" s="133" t="s">
        <v>1245</v>
      </c>
      <c r="B891" s="141" t="s">
        <v>58</v>
      </c>
      <c r="C891" s="135" t="s">
        <v>2412</v>
      </c>
      <c r="D891" s="135">
        <v>1000000584</v>
      </c>
      <c r="E891" s="136" t="s">
        <v>2413</v>
      </c>
      <c r="F891" s="137">
        <v>43089</v>
      </c>
      <c r="G891" s="40" t="str">
        <f t="shared" ref="G891:G953" si="170">IF(I891&gt;0,"Targeted Dealer","-")</f>
        <v>Targeted Dealer</v>
      </c>
      <c r="H891" s="40"/>
      <c r="I891" s="41">
        <v>20</v>
      </c>
      <c r="J891" s="41">
        <f t="shared" ref="J891:J953" si="171">I891/$J$1*($J$1-$E$1)</f>
        <v>20</v>
      </c>
      <c r="K891" s="43">
        <v>80</v>
      </c>
      <c r="L891" s="43">
        <f t="shared" ref="L891:L953" si="172">I891-K891</f>
        <v>-60</v>
      </c>
      <c r="M891" s="43">
        <f t="shared" ref="M891:M953" si="173">IFERROR((K891/J891%),"-")</f>
        <v>400</v>
      </c>
      <c r="N891" s="42">
        <v>27</v>
      </c>
      <c r="O891" s="45" t="str">
        <f t="shared" ref="O891:O953" si="174">IF(F891&lt;=$P$2,"DEC","")</f>
        <v>DEC</v>
      </c>
      <c r="P891" s="42">
        <v>27</v>
      </c>
      <c r="Q891" s="44">
        <f t="shared" ref="Q891:Q953" si="175">K891-P891</f>
        <v>53</v>
      </c>
      <c r="R891" s="45">
        <f t="shared" ref="R891:R953" si="176">IFERROR(IF(O891="Dec",(K891/P891-1))," ")</f>
        <v>1.9629629629629628</v>
      </c>
      <c r="S891" s="44" t="str">
        <f t="shared" ref="S891:S953" si="177">IF(N891&gt;0,IF(O891="","-",IF(R891&lt;0%,"DEGROWTH","GROWTH")))</f>
        <v>GROWTH</v>
      </c>
      <c r="T891" s="43">
        <v>20</v>
      </c>
      <c r="U891" s="46" t="str">
        <f t="shared" ref="U891:U953" si="178">IF(F891&lt;=$V$2,"jAN","")</f>
        <v>jAN</v>
      </c>
      <c r="V891" s="42">
        <v>20</v>
      </c>
      <c r="W891" s="47">
        <f t="shared" ref="W891:W953" si="179">K891-V891</f>
        <v>60</v>
      </c>
      <c r="X891" s="48">
        <f t="shared" ref="X891:X953" si="180">IFERROR(IF(U891="Jan",(K891/V891-1)),0)</f>
        <v>3</v>
      </c>
      <c r="Y891" s="47" t="str">
        <f t="shared" ref="Y891:Y953" si="181">IF(T891&gt;0,IF(U891="","-",IF(X891&lt;0%,"DEGROWTH","GROWTH")))</f>
        <v>GROWTH</v>
      </c>
      <c r="Z891" s="138">
        <v>1</v>
      </c>
      <c r="AA891" s="133"/>
      <c r="AB891" s="133" t="s">
        <v>1245</v>
      </c>
      <c r="AC891" s="27"/>
    </row>
    <row r="892" spans="1:29" s="139" customFormat="1" ht="13.8">
      <c r="A892" s="133" t="s">
        <v>1245</v>
      </c>
      <c r="B892" s="141" t="s">
        <v>58</v>
      </c>
      <c r="C892" s="135" t="s">
        <v>2414</v>
      </c>
      <c r="D892" s="135">
        <v>1000001002</v>
      </c>
      <c r="E892" s="136" t="s">
        <v>2415</v>
      </c>
      <c r="F892" s="137">
        <v>43721</v>
      </c>
      <c r="G892" s="40" t="str">
        <f t="shared" si="170"/>
        <v>Targeted Dealer</v>
      </c>
      <c r="H892" s="40"/>
      <c r="I892" s="41">
        <v>100</v>
      </c>
      <c r="J892" s="41">
        <f t="shared" si="171"/>
        <v>100</v>
      </c>
      <c r="K892" s="43">
        <v>214.5</v>
      </c>
      <c r="L892" s="43">
        <f t="shared" si="172"/>
        <v>-114.5</v>
      </c>
      <c r="M892" s="43">
        <f t="shared" si="173"/>
        <v>214.5</v>
      </c>
      <c r="N892" s="42">
        <v>35.25</v>
      </c>
      <c r="O892" s="45" t="str">
        <f t="shared" si="174"/>
        <v>DEC</v>
      </c>
      <c r="P892" s="42">
        <v>35.25</v>
      </c>
      <c r="Q892" s="44">
        <f t="shared" si="175"/>
        <v>179.25</v>
      </c>
      <c r="R892" s="45">
        <f t="shared" si="176"/>
        <v>5.0851063829787231</v>
      </c>
      <c r="S892" s="44" t="str">
        <f t="shared" si="177"/>
        <v>GROWTH</v>
      </c>
      <c r="T892" s="43">
        <v>77.25</v>
      </c>
      <c r="U892" s="46" t="str">
        <f t="shared" si="178"/>
        <v>jAN</v>
      </c>
      <c r="V892" s="42">
        <v>77.25</v>
      </c>
      <c r="W892" s="47">
        <f t="shared" si="179"/>
        <v>137.25</v>
      </c>
      <c r="X892" s="48">
        <f t="shared" si="180"/>
        <v>1.7766990291262137</v>
      </c>
      <c r="Y892" s="47" t="str">
        <f t="shared" si="181"/>
        <v>GROWTH</v>
      </c>
      <c r="Z892" s="138">
        <v>0</v>
      </c>
      <c r="AA892" s="133"/>
      <c r="AB892" s="133" t="s">
        <v>1245</v>
      </c>
      <c r="AC892" s="27"/>
    </row>
    <row r="893" spans="1:29" s="139" customFormat="1" ht="13.8">
      <c r="A893" s="133" t="s">
        <v>1245</v>
      </c>
      <c r="B893" s="141" t="s">
        <v>58</v>
      </c>
      <c r="C893" s="135" t="s">
        <v>2418</v>
      </c>
      <c r="D893" s="135">
        <v>1000000999</v>
      </c>
      <c r="E893" s="136" t="s">
        <v>2419</v>
      </c>
      <c r="F893" s="137">
        <v>43883</v>
      </c>
      <c r="G893" s="40" t="str">
        <f t="shared" si="170"/>
        <v>Targeted Dealer</v>
      </c>
      <c r="H893" s="40"/>
      <c r="I893" s="41">
        <v>18</v>
      </c>
      <c r="J893" s="41">
        <f t="shared" si="171"/>
        <v>18</v>
      </c>
      <c r="K893" s="43">
        <v>0</v>
      </c>
      <c r="L893" s="43">
        <f t="shared" si="172"/>
        <v>18</v>
      </c>
      <c r="M893" s="43">
        <f t="shared" si="173"/>
        <v>0</v>
      </c>
      <c r="N893" s="42">
        <v>19</v>
      </c>
      <c r="O893" s="45" t="str">
        <f t="shared" si="174"/>
        <v>DEC</v>
      </c>
      <c r="P893" s="42">
        <v>19</v>
      </c>
      <c r="Q893" s="44">
        <f t="shared" si="175"/>
        <v>-19</v>
      </c>
      <c r="R893" s="45">
        <f t="shared" si="176"/>
        <v>-1</v>
      </c>
      <c r="S893" s="44" t="str">
        <f t="shared" si="177"/>
        <v>DEGROWTH</v>
      </c>
      <c r="T893" s="43">
        <v>19</v>
      </c>
      <c r="U893" s="46" t="str">
        <f t="shared" si="178"/>
        <v>jAN</v>
      </c>
      <c r="V893" s="42">
        <v>19</v>
      </c>
      <c r="W893" s="47">
        <f t="shared" si="179"/>
        <v>-19</v>
      </c>
      <c r="X893" s="48">
        <f t="shared" si="180"/>
        <v>-1</v>
      </c>
      <c r="Y893" s="47" t="str">
        <f t="shared" si="181"/>
        <v>DEGROWTH</v>
      </c>
      <c r="Z893" s="138">
        <v>1</v>
      </c>
      <c r="AA893" s="133"/>
      <c r="AB893" s="133" t="s">
        <v>1245</v>
      </c>
      <c r="AC893" s="27"/>
    </row>
    <row r="894" spans="1:29" s="139" customFormat="1" ht="13.8">
      <c r="A894" s="133" t="s">
        <v>1245</v>
      </c>
      <c r="B894" s="141" t="s">
        <v>58</v>
      </c>
      <c r="C894" s="135" t="s">
        <v>2420</v>
      </c>
      <c r="D894" s="135">
        <v>1000000996</v>
      </c>
      <c r="E894" s="136" t="s">
        <v>2421</v>
      </c>
      <c r="F894" s="137">
        <v>43960</v>
      </c>
      <c r="G894" s="40" t="str">
        <f t="shared" si="170"/>
        <v>Targeted Dealer</v>
      </c>
      <c r="H894" s="40"/>
      <c r="I894" s="41">
        <v>60</v>
      </c>
      <c r="J894" s="41">
        <f t="shared" si="171"/>
        <v>60</v>
      </c>
      <c r="K894" s="43">
        <v>154</v>
      </c>
      <c r="L894" s="43">
        <f t="shared" si="172"/>
        <v>-94</v>
      </c>
      <c r="M894" s="43">
        <f t="shared" si="173"/>
        <v>256.66666666666669</v>
      </c>
      <c r="N894" s="42">
        <v>50</v>
      </c>
      <c r="O894" s="45" t="str">
        <f t="shared" si="174"/>
        <v>DEC</v>
      </c>
      <c r="P894" s="42">
        <v>50</v>
      </c>
      <c r="Q894" s="44">
        <f t="shared" si="175"/>
        <v>104</v>
      </c>
      <c r="R894" s="45">
        <f t="shared" si="176"/>
        <v>2.08</v>
      </c>
      <c r="S894" s="44" t="str">
        <f t="shared" si="177"/>
        <v>GROWTH</v>
      </c>
      <c r="T894" s="43">
        <v>67</v>
      </c>
      <c r="U894" s="46" t="str">
        <f t="shared" si="178"/>
        <v>jAN</v>
      </c>
      <c r="V894" s="42">
        <v>67</v>
      </c>
      <c r="W894" s="47">
        <f t="shared" si="179"/>
        <v>87</v>
      </c>
      <c r="X894" s="48">
        <f t="shared" si="180"/>
        <v>1.2985074626865671</v>
      </c>
      <c r="Y894" s="47" t="str">
        <f t="shared" si="181"/>
        <v>GROWTH</v>
      </c>
      <c r="Z894" s="138">
        <v>0</v>
      </c>
      <c r="AA894" s="133"/>
      <c r="AB894" s="133" t="s">
        <v>1245</v>
      </c>
      <c r="AC894" s="27"/>
    </row>
    <row r="895" spans="1:29" s="139" customFormat="1" ht="13.8">
      <c r="A895" s="133" t="s">
        <v>1245</v>
      </c>
      <c r="B895" s="141" t="s">
        <v>58</v>
      </c>
      <c r="C895" s="135" t="s">
        <v>2422</v>
      </c>
      <c r="D895" s="135">
        <v>1000000990</v>
      </c>
      <c r="E895" s="136" t="s">
        <v>2423</v>
      </c>
      <c r="F895" s="137">
        <v>43971</v>
      </c>
      <c r="G895" s="40" t="str">
        <f t="shared" si="170"/>
        <v>Targeted Dealer</v>
      </c>
      <c r="H895" s="40"/>
      <c r="I895" s="41">
        <v>30</v>
      </c>
      <c r="J895" s="41">
        <f t="shared" si="171"/>
        <v>30</v>
      </c>
      <c r="K895" s="43">
        <v>28.35</v>
      </c>
      <c r="L895" s="43">
        <f t="shared" si="172"/>
        <v>1.6499999999999986</v>
      </c>
      <c r="M895" s="43">
        <f t="shared" si="173"/>
        <v>94.500000000000014</v>
      </c>
      <c r="N895" s="42">
        <v>58.75</v>
      </c>
      <c r="O895" s="45" t="str">
        <f t="shared" si="174"/>
        <v>DEC</v>
      </c>
      <c r="P895" s="42">
        <v>58.75</v>
      </c>
      <c r="Q895" s="44">
        <f t="shared" si="175"/>
        <v>-30.4</v>
      </c>
      <c r="R895" s="45">
        <f t="shared" si="176"/>
        <v>-0.51744680851063829</v>
      </c>
      <c r="S895" s="44" t="str">
        <f t="shared" si="177"/>
        <v>DEGROWTH</v>
      </c>
      <c r="T895" s="43">
        <v>22.75</v>
      </c>
      <c r="U895" s="46" t="str">
        <f t="shared" si="178"/>
        <v>jAN</v>
      </c>
      <c r="V895" s="42">
        <v>22.75</v>
      </c>
      <c r="W895" s="47">
        <f t="shared" si="179"/>
        <v>5.6000000000000014</v>
      </c>
      <c r="X895" s="48">
        <f t="shared" si="180"/>
        <v>0.24615384615384617</v>
      </c>
      <c r="Y895" s="47" t="str">
        <f t="shared" si="181"/>
        <v>GROWTH</v>
      </c>
      <c r="Z895" s="138">
        <v>0</v>
      </c>
      <c r="AA895" s="133"/>
      <c r="AB895" s="133" t="s">
        <v>1245</v>
      </c>
      <c r="AC895" s="27"/>
    </row>
    <row r="896" spans="1:29" s="139" customFormat="1" ht="13.8">
      <c r="A896" s="133" t="s">
        <v>1245</v>
      </c>
      <c r="B896" s="141" t="s">
        <v>58</v>
      </c>
      <c r="C896" s="135" t="s">
        <v>2424</v>
      </c>
      <c r="D896" s="135">
        <v>1000000985</v>
      </c>
      <c r="E896" s="136" t="s">
        <v>2425</v>
      </c>
      <c r="F896" s="137">
        <v>44064</v>
      </c>
      <c r="G896" s="40" t="str">
        <f t="shared" si="170"/>
        <v>Targeted Dealer</v>
      </c>
      <c r="H896" s="40"/>
      <c r="I896" s="41">
        <v>100</v>
      </c>
      <c r="J896" s="41">
        <f t="shared" si="171"/>
        <v>100</v>
      </c>
      <c r="K896" s="43">
        <v>121.25</v>
      </c>
      <c r="L896" s="43">
        <f t="shared" si="172"/>
        <v>-21.25</v>
      </c>
      <c r="M896" s="43">
        <f t="shared" si="173"/>
        <v>121.25</v>
      </c>
      <c r="N896" s="42">
        <v>118</v>
      </c>
      <c r="O896" s="45" t="str">
        <f t="shared" si="174"/>
        <v>DEC</v>
      </c>
      <c r="P896" s="42">
        <v>118</v>
      </c>
      <c r="Q896" s="44">
        <f t="shared" si="175"/>
        <v>3.25</v>
      </c>
      <c r="R896" s="45">
        <f t="shared" si="176"/>
        <v>2.754237288135597E-2</v>
      </c>
      <c r="S896" s="44" t="str">
        <f t="shared" si="177"/>
        <v>GROWTH</v>
      </c>
      <c r="T896" s="43">
        <v>90.5</v>
      </c>
      <c r="U896" s="46" t="str">
        <f t="shared" si="178"/>
        <v>jAN</v>
      </c>
      <c r="V896" s="42">
        <v>90.5</v>
      </c>
      <c r="W896" s="47">
        <f t="shared" si="179"/>
        <v>30.75</v>
      </c>
      <c r="X896" s="48">
        <f t="shared" si="180"/>
        <v>0.33977900552486195</v>
      </c>
      <c r="Y896" s="47" t="str">
        <f t="shared" si="181"/>
        <v>GROWTH</v>
      </c>
      <c r="Z896" s="138">
        <v>0</v>
      </c>
      <c r="AA896" s="133"/>
      <c r="AB896" s="133" t="s">
        <v>1245</v>
      </c>
      <c r="AC896" s="27"/>
    </row>
    <row r="897" spans="1:29" s="139" customFormat="1" ht="13.8">
      <c r="A897" s="133" t="s">
        <v>1245</v>
      </c>
      <c r="B897" s="141" t="s">
        <v>58</v>
      </c>
      <c r="C897" s="135" t="s">
        <v>2428</v>
      </c>
      <c r="D897" s="135">
        <v>1000000991</v>
      </c>
      <c r="E897" s="136" t="s">
        <v>2429</v>
      </c>
      <c r="F897" s="137">
        <v>44070</v>
      </c>
      <c r="G897" s="40" t="str">
        <f t="shared" si="170"/>
        <v>Targeted Dealer</v>
      </c>
      <c r="H897" s="40"/>
      <c r="I897" s="41">
        <v>100</v>
      </c>
      <c r="J897" s="41">
        <f t="shared" si="171"/>
        <v>100</v>
      </c>
      <c r="K897" s="43">
        <v>102</v>
      </c>
      <c r="L897" s="43">
        <f t="shared" si="172"/>
        <v>-2</v>
      </c>
      <c r="M897" s="43">
        <f t="shared" si="173"/>
        <v>102</v>
      </c>
      <c r="N897" s="42">
        <v>60</v>
      </c>
      <c r="O897" s="45" t="str">
        <f t="shared" si="174"/>
        <v>DEC</v>
      </c>
      <c r="P897" s="42">
        <v>60</v>
      </c>
      <c r="Q897" s="44">
        <f t="shared" si="175"/>
        <v>42</v>
      </c>
      <c r="R897" s="45">
        <f t="shared" si="176"/>
        <v>0.7</v>
      </c>
      <c r="S897" s="44" t="str">
        <f t="shared" si="177"/>
        <v>GROWTH</v>
      </c>
      <c r="T897" s="43">
        <v>135.6</v>
      </c>
      <c r="U897" s="46" t="str">
        <f t="shared" si="178"/>
        <v>jAN</v>
      </c>
      <c r="V897" s="42">
        <v>135.6</v>
      </c>
      <c r="W897" s="47">
        <f t="shared" si="179"/>
        <v>-33.599999999999994</v>
      </c>
      <c r="X897" s="48">
        <f t="shared" si="180"/>
        <v>-0.24778761061946897</v>
      </c>
      <c r="Y897" s="47" t="str">
        <f t="shared" si="181"/>
        <v>DEGROWTH</v>
      </c>
      <c r="Z897" s="138">
        <v>1</v>
      </c>
      <c r="AA897" s="133"/>
      <c r="AB897" s="133" t="s">
        <v>1245</v>
      </c>
      <c r="AC897" s="27"/>
    </row>
    <row r="898" spans="1:29" s="139" customFormat="1" ht="13.8">
      <c r="A898" s="133" t="s">
        <v>1245</v>
      </c>
      <c r="B898" s="141" t="s">
        <v>58</v>
      </c>
      <c r="C898" s="135" t="s">
        <v>2434</v>
      </c>
      <c r="D898" s="135">
        <v>1000001001</v>
      </c>
      <c r="E898" s="136" t="s">
        <v>2435</v>
      </c>
      <c r="F898" s="137">
        <v>44503</v>
      </c>
      <c r="G898" s="40" t="str">
        <f t="shared" si="170"/>
        <v>Targeted Dealer</v>
      </c>
      <c r="H898" s="40"/>
      <c r="I898" s="41">
        <v>20</v>
      </c>
      <c r="J898" s="41">
        <f t="shared" si="171"/>
        <v>20</v>
      </c>
      <c r="K898" s="43">
        <v>7</v>
      </c>
      <c r="L898" s="43">
        <f t="shared" si="172"/>
        <v>13</v>
      </c>
      <c r="M898" s="43">
        <f t="shared" si="173"/>
        <v>35</v>
      </c>
      <c r="N898" s="42">
        <v>56</v>
      </c>
      <c r="O898" s="45" t="str">
        <f t="shared" si="174"/>
        <v>DEC</v>
      </c>
      <c r="P898" s="42">
        <v>56</v>
      </c>
      <c r="Q898" s="44">
        <f t="shared" si="175"/>
        <v>-49</v>
      </c>
      <c r="R898" s="45">
        <f t="shared" si="176"/>
        <v>-0.875</v>
      </c>
      <c r="S898" s="44" t="str">
        <f t="shared" si="177"/>
        <v>DEGROWTH</v>
      </c>
      <c r="T898" s="43">
        <v>19</v>
      </c>
      <c r="U898" s="46" t="str">
        <f t="shared" si="178"/>
        <v>jAN</v>
      </c>
      <c r="V898" s="42">
        <v>19</v>
      </c>
      <c r="W898" s="47">
        <f t="shared" si="179"/>
        <v>-12</v>
      </c>
      <c r="X898" s="48">
        <f t="shared" si="180"/>
        <v>-0.63157894736842102</v>
      </c>
      <c r="Y898" s="47" t="str">
        <f t="shared" si="181"/>
        <v>DEGROWTH</v>
      </c>
      <c r="Z898" s="138">
        <v>0</v>
      </c>
      <c r="AA898" s="133"/>
      <c r="AB898" s="133" t="s">
        <v>1245</v>
      </c>
      <c r="AC898" s="27"/>
    </row>
    <row r="899" spans="1:29" s="139" customFormat="1" ht="13.8">
      <c r="A899" s="133" t="s">
        <v>1245</v>
      </c>
      <c r="B899" s="141" t="s">
        <v>58</v>
      </c>
      <c r="C899" s="135" t="s">
        <v>2436</v>
      </c>
      <c r="D899" s="135">
        <v>1000002754</v>
      </c>
      <c r="E899" s="140" t="s">
        <v>2437</v>
      </c>
      <c r="F899" s="137">
        <v>44701</v>
      </c>
      <c r="G899" s="40" t="str">
        <f t="shared" si="170"/>
        <v>Targeted Dealer</v>
      </c>
      <c r="H899" s="40"/>
      <c r="I899" s="41">
        <v>80</v>
      </c>
      <c r="J899" s="41">
        <f t="shared" si="171"/>
        <v>80</v>
      </c>
      <c r="K899" s="43">
        <v>107.45</v>
      </c>
      <c r="L899" s="43">
        <f t="shared" si="172"/>
        <v>-27.450000000000003</v>
      </c>
      <c r="M899" s="43">
        <f t="shared" si="173"/>
        <v>134.3125</v>
      </c>
      <c r="N899" s="42">
        <v>40</v>
      </c>
      <c r="O899" s="45" t="str">
        <f t="shared" si="174"/>
        <v>DEC</v>
      </c>
      <c r="P899" s="42">
        <v>40</v>
      </c>
      <c r="Q899" s="44">
        <f t="shared" si="175"/>
        <v>67.45</v>
      </c>
      <c r="R899" s="45">
        <f t="shared" si="176"/>
        <v>1.6862500000000002</v>
      </c>
      <c r="S899" s="44" t="str">
        <f t="shared" si="177"/>
        <v>GROWTH</v>
      </c>
      <c r="T899" s="43">
        <v>77</v>
      </c>
      <c r="U899" s="46" t="str">
        <f t="shared" si="178"/>
        <v>jAN</v>
      </c>
      <c r="V899" s="42">
        <v>77</v>
      </c>
      <c r="W899" s="47">
        <f t="shared" si="179"/>
        <v>30.450000000000003</v>
      </c>
      <c r="X899" s="48">
        <f t="shared" si="180"/>
        <v>0.3954545454545455</v>
      </c>
      <c r="Y899" s="47" t="str">
        <f t="shared" si="181"/>
        <v>GROWTH</v>
      </c>
      <c r="Z899" s="138">
        <v>0</v>
      </c>
      <c r="AA899" s="133"/>
      <c r="AB899" s="133" t="s">
        <v>1245</v>
      </c>
      <c r="AC899" s="27"/>
    </row>
    <row r="900" spans="1:29" s="139" customFormat="1" ht="13.8">
      <c r="A900" s="133" t="s">
        <v>1245</v>
      </c>
      <c r="B900" s="141" t="s">
        <v>58</v>
      </c>
      <c r="C900" s="135" t="s">
        <v>2438</v>
      </c>
      <c r="D900" s="135">
        <v>1000003112</v>
      </c>
      <c r="E900" s="140" t="s">
        <v>2439</v>
      </c>
      <c r="F900" s="137">
        <v>44887</v>
      </c>
      <c r="G900" s="40" t="str">
        <f t="shared" si="170"/>
        <v>Targeted Dealer</v>
      </c>
      <c r="H900" s="40"/>
      <c r="I900" s="41">
        <v>100</v>
      </c>
      <c r="J900" s="41">
        <f t="shared" si="171"/>
        <v>100</v>
      </c>
      <c r="K900" s="43">
        <v>141</v>
      </c>
      <c r="L900" s="43">
        <f t="shared" si="172"/>
        <v>-41</v>
      </c>
      <c r="M900" s="43">
        <f t="shared" si="173"/>
        <v>141</v>
      </c>
      <c r="N900" s="42">
        <v>38</v>
      </c>
      <c r="O900" s="45" t="str">
        <f t="shared" si="174"/>
        <v>DEC</v>
      </c>
      <c r="P900" s="42">
        <v>38</v>
      </c>
      <c r="Q900" s="44">
        <f t="shared" si="175"/>
        <v>103</v>
      </c>
      <c r="R900" s="45">
        <f t="shared" si="176"/>
        <v>2.7105263157894739</v>
      </c>
      <c r="S900" s="44" t="str">
        <f t="shared" si="177"/>
        <v>GROWTH</v>
      </c>
      <c r="T900" s="43">
        <v>112</v>
      </c>
      <c r="U900" s="46" t="str">
        <f t="shared" si="178"/>
        <v>jAN</v>
      </c>
      <c r="V900" s="42">
        <v>112</v>
      </c>
      <c r="W900" s="47">
        <f t="shared" si="179"/>
        <v>29</v>
      </c>
      <c r="X900" s="48">
        <f t="shared" si="180"/>
        <v>0.2589285714285714</v>
      </c>
      <c r="Y900" s="47" t="str">
        <f t="shared" si="181"/>
        <v>GROWTH</v>
      </c>
      <c r="Z900" s="138">
        <v>0</v>
      </c>
      <c r="AA900" s="133"/>
      <c r="AB900" s="133" t="s">
        <v>1245</v>
      </c>
      <c r="AC900" s="27"/>
    </row>
    <row r="901" spans="1:29" s="139" customFormat="1" ht="13.8">
      <c r="A901" s="133" t="s">
        <v>1245</v>
      </c>
      <c r="B901" s="141" t="s">
        <v>58</v>
      </c>
      <c r="C901" s="135" t="s">
        <v>2440</v>
      </c>
      <c r="D901" s="135">
        <v>1000003114</v>
      </c>
      <c r="E901" s="140" t="s">
        <v>2441</v>
      </c>
      <c r="F901" s="137">
        <v>44893</v>
      </c>
      <c r="G901" s="40" t="str">
        <f t="shared" si="170"/>
        <v>-</v>
      </c>
      <c r="H901" s="40"/>
      <c r="I901" s="41">
        <v>0</v>
      </c>
      <c r="J901" s="41">
        <f t="shared" si="171"/>
        <v>0</v>
      </c>
      <c r="K901" s="43">
        <v>0</v>
      </c>
      <c r="L901" s="43">
        <f t="shared" si="172"/>
        <v>0</v>
      </c>
      <c r="M901" s="43" t="str">
        <f t="shared" si="173"/>
        <v>-</v>
      </c>
      <c r="N901" s="42">
        <v>0</v>
      </c>
      <c r="O901" s="45" t="str">
        <f t="shared" si="174"/>
        <v>DEC</v>
      </c>
      <c r="P901" s="42">
        <v>0</v>
      </c>
      <c r="Q901" s="44">
        <f t="shared" si="175"/>
        <v>0</v>
      </c>
      <c r="R901" s="45" t="str">
        <f t="shared" si="176"/>
        <v xml:space="preserve"> </v>
      </c>
      <c r="S901" s="44" t="b">
        <f t="shared" si="177"/>
        <v>0</v>
      </c>
      <c r="T901" s="43">
        <v>25</v>
      </c>
      <c r="U901" s="46" t="str">
        <f t="shared" si="178"/>
        <v>jAN</v>
      </c>
      <c r="V901" s="42">
        <v>25</v>
      </c>
      <c r="W901" s="47">
        <f t="shared" si="179"/>
        <v>-25</v>
      </c>
      <c r="X901" s="48">
        <f t="shared" si="180"/>
        <v>-1</v>
      </c>
      <c r="Y901" s="47" t="str">
        <f t="shared" si="181"/>
        <v>DEGROWTH</v>
      </c>
      <c r="Z901" s="138">
        <v>0</v>
      </c>
      <c r="AA901" s="133"/>
      <c r="AB901" s="133" t="s">
        <v>1245</v>
      </c>
      <c r="AC901" s="27"/>
    </row>
    <row r="902" spans="1:29" s="139" customFormat="1" ht="13.8">
      <c r="A902" s="133" t="s">
        <v>1245</v>
      </c>
      <c r="B902" s="141" t="s">
        <v>58</v>
      </c>
      <c r="C902" s="135" t="s">
        <v>2442</v>
      </c>
      <c r="D902" s="135">
        <v>1000003126</v>
      </c>
      <c r="E902" s="140" t="s">
        <v>2443</v>
      </c>
      <c r="F902" s="137">
        <v>44907</v>
      </c>
      <c r="G902" s="40" t="str">
        <f t="shared" si="170"/>
        <v>Targeted Dealer</v>
      </c>
      <c r="H902" s="40"/>
      <c r="I902" s="41">
        <v>140</v>
      </c>
      <c r="J902" s="41">
        <f t="shared" si="171"/>
        <v>140</v>
      </c>
      <c r="K902" s="43">
        <v>170</v>
      </c>
      <c r="L902" s="43">
        <f t="shared" si="172"/>
        <v>-30</v>
      </c>
      <c r="M902" s="43">
        <f t="shared" si="173"/>
        <v>121.42857142857143</v>
      </c>
      <c r="N902" s="42">
        <v>77</v>
      </c>
      <c r="O902" s="45" t="str">
        <f t="shared" si="174"/>
        <v>DEC</v>
      </c>
      <c r="P902" s="42">
        <v>77</v>
      </c>
      <c r="Q902" s="44">
        <f t="shared" si="175"/>
        <v>93</v>
      </c>
      <c r="R902" s="45">
        <f t="shared" si="176"/>
        <v>1.2077922077922079</v>
      </c>
      <c r="S902" s="44" t="str">
        <f t="shared" si="177"/>
        <v>GROWTH</v>
      </c>
      <c r="T902" s="43">
        <v>134</v>
      </c>
      <c r="U902" s="46" t="str">
        <f t="shared" si="178"/>
        <v>jAN</v>
      </c>
      <c r="V902" s="42">
        <v>134</v>
      </c>
      <c r="W902" s="47">
        <f t="shared" si="179"/>
        <v>36</v>
      </c>
      <c r="X902" s="48">
        <f t="shared" si="180"/>
        <v>0.26865671641791056</v>
      </c>
      <c r="Y902" s="47" t="str">
        <f t="shared" si="181"/>
        <v>GROWTH</v>
      </c>
      <c r="Z902" s="138">
        <v>0</v>
      </c>
      <c r="AA902" s="133"/>
      <c r="AB902" s="133" t="s">
        <v>1245</v>
      </c>
      <c r="AC902" s="27"/>
    </row>
    <row r="903" spans="1:29" s="139" customFormat="1" ht="13.8">
      <c r="A903" s="133" t="s">
        <v>1245</v>
      </c>
      <c r="B903" s="141" t="s">
        <v>58</v>
      </c>
      <c r="C903" s="135" t="s">
        <v>2444</v>
      </c>
      <c r="D903" s="135">
        <v>1000003326</v>
      </c>
      <c r="E903" s="140" t="s">
        <v>2445</v>
      </c>
      <c r="F903" s="137">
        <v>44966</v>
      </c>
      <c r="G903" s="40" t="str">
        <f t="shared" si="170"/>
        <v>-</v>
      </c>
      <c r="H903" s="40"/>
      <c r="I903" s="41">
        <v>0</v>
      </c>
      <c r="J903" s="41">
        <f t="shared" si="171"/>
        <v>0</v>
      </c>
      <c r="K903" s="43">
        <v>4.5</v>
      </c>
      <c r="L903" s="43">
        <f t="shared" si="172"/>
        <v>-4.5</v>
      </c>
      <c r="M903" s="43" t="str">
        <f t="shared" si="173"/>
        <v>-</v>
      </c>
      <c r="N903" s="42">
        <v>45</v>
      </c>
      <c r="O903" s="45" t="str">
        <f t="shared" si="174"/>
        <v>DEC</v>
      </c>
      <c r="P903" s="42">
        <v>45</v>
      </c>
      <c r="Q903" s="44">
        <f t="shared" si="175"/>
        <v>-40.5</v>
      </c>
      <c r="R903" s="45">
        <f t="shared" si="176"/>
        <v>-0.9</v>
      </c>
      <c r="S903" s="44" t="str">
        <f t="shared" si="177"/>
        <v>DEGROWTH</v>
      </c>
      <c r="T903" s="43">
        <v>0</v>
      </c>
      <c r="U903" s="46" t="str">
        <f t="shared" si="178"/>
        <v>jAN</v>
      </c>
      <c r="V903" s="42">
        <v>0</v>
      </c>
      <c r="W903" s="47">
        <f t="shared" si="179"/>
        <v>4.5</v>
      </c>
      <c r="X903" s="48">
        <f t="shared" si="180"/>
        <v>0</v>
      </c>
      <c r="Y903" s="47" t="b">
        <f t="shared" si="181"/>
        <v>0</v>
      </c>
      <c r="Z903" s="138">
        <v>0</v>
      </c>
      <c r="AA903" s="133"/>
      <c r="AB903" s="133" t="s">
        <v>1245</v>
      </c>
      <c r="AC903" s="27"/>
    </row>
    <row r="904" spans="1:29" s="139" customFormat="1" ht="13.8">
      <c r="A904" s="133" t="s">
        <v>1245</v>
      </c>
      <c r="B904" s="141" t="s">
        <v>58</v>
      </c>
      <c r="C904" s="135" t="s">
        <v>2448</v>
      </c>
      <c r="D904" s="135">
        <v>1000003554</v>
      </c>
      <c r="E904" s="140" t="s">
        <v>2449</v>
      </c>
      <c r="F904" s="137">
        <v>45072</v>
      </c>
      <c r="G904" s="40" t="str">
        <f t="shared" si="170"/>
        <v>Targeted Dealer</v>
      </c>
      <c r="H904" s="40"/>
      <c r="I904" s="41">
        <v>20</v>
      </c>
      <c r="J904" s="41">
        <f t="shared" si="171"/>
        <v>20</v>
      </c>
      <c r="K904" s="43">
        <v>0</v>
      </c>
      <c r="L904" s="43">
        <f t="shared" si="172"/>
        <v>20</v>
      </c>
      <c r="M904" s="43">
        <f t="shared" si="173"/>
        <v>0</v>
      </c>
      <c r="N904" s="42">
        <v>19</v>
      </c>
      <c r="O904" s="45" t="str">
        <f t="shared" si="174"/>
        <v>DEC</v>
      </c>
      <c r="P904" s="42">
        <v>19</v>
      </c>
      <c r="Q904" s="44">
        <f t="shared" si="175"/>
        <v>-19</v>
      </c>
      <c r="R904" s="45">
        <f t="shared" si="176"/>
        <v>-1</v>
      </c>
      <c r="S904" s="44" t="str">
        <f t="shared" si="177"/>
        <v>DEGROWTH</v>
      </c>
      <c r="T904" s="43">
        <v>38</v>
      </c>
      <c r="U904" s="46" t="str">
        <f t="shared" si="178"/>
        <v>jAN</v>
      </c>
      <c r="V904" s="42">
        <v>38</v>
      </c>
      <c r="W904" s="47">
        <f t="shared" si="179"/>
        <v>-38</v>
      </c>
      <c r="X904" s="48">
        <f t="shared" si="180"/>
        <v>-1</v>
      </c>
      <c r="Y904" s="47" t="str">
        <f t="shared" si="181"/>
        <v>DEGROWTH</v>
      </c>
      <c r="Z904" s="138">
        <v>0</v>
      </c>
      <c r="AA904" s="133"/>
      <c r="AB904" s="133" t="s">
        <v>1245</v>
      </c>
      <c r="AC904" s="27"/>
    </row>
    <row r="905" spans="1:29" s="139" customFormat="1" ht="13.8">
      <c r="A905" s="133" t="s">
        <v>1245</v>
      </c>
      <c r="B905" s="141" t="s">
        <v>58</v>
      </c>
      <c r="C905" s="135" t="s">
        <v>2452</v>
      </c>
      <c r="D905" s="135">
        <v>1000003677</v>
      </c>
      <c r="E905" s="140" t="s">
        <v>2453</v>
      </c>
      <c r="F905" s="137">
        <v>45142</v>
      </c>
      <c r="G905" s="40" t="str">
        <f t="shared" si="170"/>
        <v>Targeted Dealer</v>
      </c>
      <c r="H905" s="40"/>
      <c r="I905" s="41">
        <v>10</v>
      </c>
      <c r="J905" s="41">
        <f t="shared" si="171"/>
        <v>10</v>
      </c>
      <c r="K905" s="43">
        <v>30</v>
      </c>
      <c r="L905" s="43">
        <f t="shared" si="172"/>
        <v>-20</v>
      </c>
      <c r="M905" s="43">
        <f t="shared" si="173"/>
        <v>300</v>
      </c>
      <c r="N905" s="42">
        <v>15</v>
      </c>
      <c r="O905" s="45" t="str">
        <f t="shared" si="174"/>
        <v>DEC</v>
      </c>
      <c r="P905" s="42">
        <v>15</v>
      </c>
      <c r="Q905" s="44">
        <f t="shared" si="175"/>
        <v>15</v>
      </c>
      <c r="R905" s="45">
        <f t="shared" si="176"/>
        <v>1</v>
      </c>
      <c r="S905" s="44" t="str">
        <f t="shared" si="177"/>
        <v>GROWTH</v>
      </c>
      <c r="T905" s="43">
        <v>0</v>
      </c>
      <c r="U905" s="46" t="str">
        <f t="shared" si="178"/>
        <v>jAN</v>
      </c>
      <c r="V905" s="42">
        <v>0</v>
      </c>
      <c r="W905" s="47">
        <f t="shared" si="179"/>
        <v>30</v>
      </c>
      <c r="X905" s="48">
        <f t="shared" si="180"/>
        <v>0</v>
      </c>
      <c r="Y905" s="47" t="b">
        <f t="shared" si="181"/>
        <v>0</v>
      </c>
      <c r="Z905" s="138">
        <v>0</v>
      </c>
      <c r="AA905" s="133"/>
      <c r="AB905" s="133" t="s">
        <v>1245</v>
      </c>
      <c r="AC905" s="27"/>
    </row>
    <row r="906" spans="1:29" s="139" customFormat="1" ht="13.8">
      <c r="A906" s="133" t="s">
        <v>1245</v>
      </c>
      <c r="B906" s="141" t="s">
        <v>58</v>
      </c>
      <c r="C906" s="135" t="s">
        <v>2454</v>
      </c>
      <c r="D906" s="135">
        <v>1000003714</v>
      </c>
      <c r="E906" s="140" t="s">
        <v>2455</v>
      </c>
      <c r="F906" s="137">
        <v>45181</v>
      </c>
      <c r="G906" s="40" t="str">
        <f t="shared" si="170"/>
        <v>Targeted Dealer</v>
      </c>
      <c r="H906" s="40"/>
      <c r="I906" s="41">
        <v>10</v>
      </c>
      <c r="J906" s="41">
        <f t="shared" si="171"/>
        <v>10</v>
      </c>
      <c r="K906" s="43">
        <v>3.5</v>
      </c>
      <c r="L906" s="43">
        <f t="shared" si="172"/>
        <v>6.5</v>
      </c>
      <c r="M906" s="43">
        <f t="shared" si="173"/>
        <v>35</v>
      </c>
      <c r="N906" s="42">
        <v>2</v>
      </c>
      <c r="O906" s="45" t="str">
        <f t="shared" si="174"/>
        <v>DEC</v>
      </c>
      <c r="P906" s="42">
        <v>2</v>
      </c>
      <c r="Q906" s="44">
        <f t="shared" si="175"/>
        <v>1.5</v>
      </c>
      <c r="R906" s="45">
        <f t="shared" si="176"/>
        <v>0.75</v>
      </c>
      <c r="S906" s="44" t="str">
        <f t="shared" si="177"/>
        <v>GROWTH</v>
      </c>
      <c r="T906" s="43">
        <v>0</v>
      </c>
      <c r="U906" s="46" t="str">
        <f t="shared" si="178"/>
        <v>jAN</v>
      </c>
      <c r="V906" s="42">
        <v>0</v>
      </c>
      <c r="W906" s="47">
        <f t="shared" si="179"/>
        <v>3.5</v>
      </c>
      <c r="X906" s="48">
        <f t="shared" si="180"/>
        <v>0</v>
      </c>
      <c r="Y906" s="47" t="b">
        <f t="shared" si="181"/>
        <v>0</v>
      </c>
      <c r="Z906" s="138">
        <v>1</v>
      </c>
      <c r="AA906" s="133"/>
      <c r="AB906" s="133" t="s">
        <v>1245</v>
      </c>
      <c r="AC906" s="27"/>
    </row>
    <row r="907" spans="1:29" s="139" customFormat="1" ht="13.8">
      <c r="A907" s="133" t="s">
        <v>1245</v>
      </c>
      <c r="B907" s="141" t="s">
        <v>58</v>
      </c>
      <c r="C907" s="135" t="s">
        <v>2456</v>
      </c>
      <c r="D907" s="135">
        <v>1000003746</v>
      </c>
      <c r="E907" s="140" t="s">
        <v>2457</v>
      </c>
      <c r="F907" s="137">
        <v>45238</v>
      </c>
      <c r="G907" s="40" t="str">
        <f t="shared" si="170"/>
        <v>Targeted Dealer</v>
      </c>
      <c r="H907" s="40"/>
      <c r="I907" s="41">
        <v>20</v>
      </c>
      <c r="J907" s="41">
        <f t="shared" si="171"/>
        <v>20</v>
      </c>
      <c r="K907" s="43">
        <v>0</v>
      </c>
      <c r="L907" s="43">
        <f t="shared" si="172"/>
        <v>20</v>
      </c>
      <c r="M907" s="43">
        <f t="shared" si="173"/>
        <v>0</v>
      </c>
      <c r="N907" s="42">
        <v>0</v>
      </c>
      <c r="O907" s="45" t="str">
        <f t="shared" si="174"/>
        <v>DEC</v>
      </c>
      <c r="P907" s="42">
        <v>0</v>
      </c>
      <c r="Q907" s="44">
        <f t="shared" si="175"/>
        <v>0</v>
      </c>
      <c r="R907" s="45" t="str">
        <f t="shared" si="176"/>
        <v xml:space="preserve"> </v>
      </c>
      <c r="S907" s="44" t="b">
        <f t="shared" si="177"/>
        <v>0</v>
      </c>
      <c r="T907" s="43">
        <v>23</v>
      </c>
      <c r="U907" s="46" t="str">
        <f t="shared" si="178"/>
        <v>jAN</v>
      </c>
      <c r="V907" s="42">
        <v>23</v>
      </c>
      <c r="W907" s="47">
        <f t="shared" si="179"/>
        <v>-23</v>
      </c>
      <c r="X907" s="48">
        <f t="shared" si="180"/>
        <v>-1</v>
      </c>
      <c r="Y907" s="47" t="str">
        <f t="shared" si="181"/>
        <v>DEGROWTH</v>
      </c>
      <c r="Z907" s="138">
        <v>0</v>
      </c>
      <c r="AA907" s="133"/>
      <c r="AB907" s="133" t="s">
        <v>1245</v>
      </c>
      <c r="AC907" s="27"/>
    </row>
    <row r="908" spans="1:29" s="139" customFormat="1" ht="13.8">
      <c r="A908" s="138" t="s">
        <v>1245</v>
      </c>
      <c r="B908" s="141" t="s">
        <v>58</v>
      </c>
      <c r="C908" s="144" t="s">
        <v>2458</v>
      </c>
      <c r="D908" s="144">
        <v>1000003867</v>
      </c>
      <c r="E908" s="144" t="s">
        <v>2459</v>
      </c>
      <c r="F908" s="137">
        <v>45342</v>
      </c>
      <c r="G908" s="40" t="str">
        <f t="shared" si="170"/>
        <v>Targeted Dealer</v>
      </c>
      <c r="H908" s="40"/>
      <c r="I908" s="41">
        <v>18</v>
      </c>
      <c r="J908" s="41">
        <f t="shared" si="171"/>
        <v>18</v>
      </c>
      <c r="K908" s="43">
        <v>20</v>
      </c>
      <c r="L908" s="43">
        <f t="shared" si="172"/>
        <v>-2</v>
      </c>
      <c r="M908" s="43">
        <f t="shared" si="173"/>
        <v>111.11111111111111</v>
      </c>
      <c r="N908" s="42">
        <v>0</v>
      </c>
      <c r="O908" s="45" t="str">
        <f t="shared" si="174"/>
        <v>DEC</v>
      </c>
      <c r="P908" s="42">
        <v>0</v>
      </c>
      <c r="Q908" s="44">
        <f t="shared" si="175"/>
        <v>20</v>
      </c>
      <c r="R908" s="45" t="str">
        <f t="shared" si="176"/>
        <v xml:space="preserve"> </v>
      </c>
      <c r="S908" s="44" t="b">
        <f t="shared" si="177"/>
        <v>0</v>
      </c>
      <c r="T908" s="43">
        <v>0</v>
      </c>
      <c r="U908" s="46" t="str">
        <f t="shared" si="178"/>
        <v>jAN</v>
      </c>
      <c r="V908" s="42">
        <v>0</v>
      </c>
      <c r="W908" s="47">
        <f t="shared" si="179"/>
        <v>20</v>
      </c>
      <c r="X908" s="48">
        <f t="shared" si="180"/>
        <v>0</v>
      </c>
      <c r="Y908" s="47" t="b">
        <f t="shared" si="181"/>
        <v>0</v>
      </c>
      <c r="Z908" s="138">
        <v>0</v>
      </c>
      <c r="AA908" s="133"/>
      <c r="AB908" s="138" t="s">
        <v>1245</v>
      </c>
      <c r="AC908" s="27"/>
    </row>
    <row r="909" spans="1:29" s="139" customFormat="1" ht="13.8">
      <c r="A909" s="138" t="s">
        <v>1245</v>
      </c>
      <c r="B909" s="141" t="s">
        <v>58</v>
      </c>
      <c r="C909" s="144" t="s">
        <v>2460</v>
      </c>
      <c r="D909" s="144">
        <v>1000003870</v>
      </c>
      <c r="E909" s="144" t="s">
        <v>2461</v>
      </c>
      <c r="F909" s="137">
        <v>45349</v>
      </c>
      <c r="G909" s="40" t="str">
        <f t="shared" si="170"/>
        <v>Targeted Dealer</v>
      </c>
      <c r="H909" s="40"/>
      <c r="I909" s="41">
        <v>10</v>
      </c>
      <c r="J909" s="41">
        <f t="shared" si="171"/>
        <v>10</v>
      </c>
      <c r="K909" s="43">
        <v>5.5</v>
      </c>
      <c r="L909" s="43">
        <f t="shared" si="172"/>
        <v>4.5</v>
      </c>
      <c r="M909" s="43">
        <f t="shared" si="173"/>
        <v>55</v>
      </c>
      <c r="N909" s="42">
        <v>18.5</v>
      </c>
      <c r="O909" s="45" t="str">
        <f t="shared" si="174"/>
        <v>DEC</v>
      </c>
      <c r="P909" s="42">
        <v>18.5</v>
      </c>
      <c r="Q909" s="44">
        <f t="shared" si="175"/>
        <v>-13</v>
      </c>
      <c r="R909" s="45">
        <f t="shared" si="176"/>
        <v>-0.70270270270270263</v>
      </c>
      <c r="S909" s="44" t="str">
        <f t="shared" si="177"/>
        <v>DEGROWTH</v>
      </c>
      <c r="T909" s="43">
        <v>0</v>
      </c>
      <c r="U909" s="46" t="str">
        <f t="shared" si="178"/>
        <v>jAN</v>
      </c>
      <c r="V909" s="42">
        <v>0</v>
      </c>
      <c r="W909" s="47">
        <f t="shared" si="179"/>
        <v>5.5</v>
      </c>
      <c r="X909" s="48">
        <f t="shared" si="180"/>
        <v>0</v>
      </c>
      <c r="Y909" s="47" t="b">
        <f t="shared" si="181"/>
        <v>0</v>
      </c>
      <c r="Z909" s="138">
        <v>1</v>
      </c>
      <c r="AA909" s="133"/>
      <c r="AB909" s="138" t="s">
        <v>1245</v>
      </c>
      <c r="AC909" s="27"/>
    </row>
    <row r="910" spans="1:29" s="139" customFormat="1" ht="13.8">
      <c r="A910" s="138" t="s">
        <v>1245</v>
      </c>
      <c r="B910" s="141" t="s">
        <v>58</v>
      </c>
      <c r="C910" s="144" t="s">
        <v>2462</v>
      </c>
      <c r="D910" s="144">
        <v>1000003889</v>
      </c>
      <c r="E910" s="144" t="s">
        <v>2463</v>
      </c>
      <c r="F910" s="137">
        <v>45369</v>
      </c>
      <c r="G910" s="40" t="str">
        <f t="shared" si="170"/>
        <v>Targeted Dealer</v>
      </c>
      <c r="H910" s="40"/>
      <c r="I910" s="41">
        <v>60</v>
      </c>
      <c r="J910" s="41">
        <f t="shared" si="171"/>
        <v>60</v>
      </c>
      <c r="K910" s="43">
        <v>172.25</v>
      </c>
      <c r="L910" s="43">
        <f t="shared" si="172"/>
        <v>-112.25</v>
      </c>
      <c r="M910" s="43">
        <f t="shared" si="173"/>
        <v>287.08333333333337</v>
      </c>
      <c r="N910" s="42">
        <v>109.25</v>
      </c>
      <c r="O910" s="45" t="str">
        <f t="shared" si="174"/>
        <v>DEC</v>
      </c>
      <c r="P910" s="42">
        <v>109.25</v>
      </c>
      <c r="Q910" s="44">
        <f t="shared" si="175"/>
        <v>63</v>
      </c>
      <c r="R910" s="45">
        <f t="shared" si="176"/>
        <v>0.57665903890160175</v>
      </c>
      <c r="S910" s="44" t="str">
        <f t="shared" si="177"/>
        <v>GROWTH</v>
      </c>
      <c r="T910" s="43">
        <v>27</v>
      </c>
      <c r="U910" s="46" t="str">
        <f t="shared" si="178"/>
        <v>jAN</v>
      </c>
      <c r="V910" s="42">
        <v>27</v>
      </c>
      <c r="W910" s="47">
        <f t="shared" si="179"/>
        <v>145.25</v>
      </c>
      <c r="X910" s="48">
        <f t="shared" si="180"/>
        <v>5.3796296296296298</v>
      </c>
      <c r="Y910" s="47" t="str">
        <f t="shared" si="181"/>
        <v>GROWTH</v>
      </c>
      <c r="Z910" s="138">
        <v>0</v>
      </c>
      <c r="AA910" s="133"/>
      <c r="AB910" s="138" t="s">
        <v>1245</v>
      </c>
      <c r="AC910" s="27"/>
    </row>
    <row r="911" spans="1:29" s="139" customFormat="1" ht="13.8">
      <c r="A911" s="138" t="s">
        <v>1245</v>
      </c>
      <c r="B911" s="141" t="s">
        <v>58</v>
      </c>
      <c r="C911" s="144" t="s">
        <v>2464</v>
      </c>
      <c r="D911" s="144">
        <v>1000003894</v>
      </c>
      <c r="E911" s="144" t="s">
        <v>2465</v>
      </c>
      <c r="F911" s="137">
        <v>45373</v>
      </c>
      <c r="G911" s="40" t="str">
        <f t="shared" si="170"/>
        <v>Targeted Dealer</v>
      </c>
      <c r="H911" s="40"/>
      <c r="I911" s="41">
        <v>20</v>
      </c>
      <c r="J911" s="41">
        <f t="shared" si="171"/>
        <v>20</v>
      </c>
      <c r="K911" s="43">
        <v>18</v>
      </c>
      <c r="L911" s="43">
        <f t="shared" si="172"/>
        <v>2</v>
      </c>
      <c r="M911" s="43">
        <f t="shared" si="173"/>
        <v>90</v>
      </c>
      <c r="N911" s="42">
        <v>21.5</v>
      </c>
      <c r="O911" s="45" t="str">
        <f t="shared" si="174"/>
        <v>DEC</v>
      </c>
      <c r="P911" s="42">
        <v>21.5</v>
      </c>
      <c r="Q911" s="44">
        <f t="shared" si="175"/>
        <v>-3.5</v>
      </c>
      <c r="R911" s="45">
        <f t="shared" si="176"/>
        <v>-0.16279069767441856</v>
      </c>
      <c r="S911" s="44" t="str">
        <f t="shared" si="177"/>
        <v>DEGROWTH</v>
      </c>
      <c r="T911" s="43">
        <v>48.5</v>
      </c>
      <c r="U911" s="46" t="str">
        <f t="shared" si="178"/>
        <v>jAN</v>
      </c>
      <c r="V911" s="42">
        <v>48.5</v>
      </c>
      <c r="W911" s="47">
        <f t="shared" si="179"/>
        <v>-30.5</v>
      </c>
      <c r="X911" s="48">
        <f t="shared" si="180"/>
        <v>-0.62886597938144329</v>
      </c>
      <c r="Y911" s="47" t="str">
        <f t="shared" si="181"/>
        <v>DEGROWTH</v>
      </c>
      <c r="Z911" s="138">
        <v>0</v>
      </c>
      <c r="AA911" s="133"/>
      <c r="AB911" s="138" t="s">
        <v>1245</v>
      </c>
      <c r="AC911" s="27"/>
    </row>
    <row r="912" spans="1:29" s="139" customFormat="1" ht="13.8">
      <c r="A912" s="138" t="s">
        <v>1245</v>
      </c>
      <c r="B912" s="141" t="s">
        <v>58</v>
      </c>
      <c r="C912" s="144" t="s">
        <v>2466</v>
      </c>
      <c r="D912" s="144">
        <v>1000003897</v>
      </c>
      <c r="E912" s="144" t="s">
        <v>2467</v>
      </c>
      <c r="F912" s="137">
        <v>45380</v>
      </c>
      <c r="G912" s="40" t="str">
        <f t="shared" si="170"/>
        <v>Targeted Dealer</v>
      </c>
      <c r="H912" s="40"/>
      <c r="I912" s="41">
        <v>40</v>
      </c>
      <c r="J912" s="41">
        <f t="shared" si="171"/>
        <v>40</v>
      </c>
      <c r="K912" s="43">
        <v>58</v>
      </c>
      <c r="L912" s="43">
        <f t="shared" si="172"/>
        <v>-18</v>
      </c>
      <c r="M912" s="43">
        <f t="shared" si="173"/>
        <v>145</v>
      </c>
      <c r="N912" s="42">
        <v>128</v>
      </c>
      <c r="O912" s="45" t="str">
        <f t="shared" si="174"/>
        <v>DEC</v>
      </c>
      <c r="P912" s="42">
        <v>128</v>
      </c>
      <c r="Q912" s="44">
        <f t="shared" si="175"/>
        <v>-70</v>
      </c>
      <c r="R912" s="45">
        <f t="shared" si="176"/>
        <v>-0.546875</v>
      </c>
      <c r="S912" s="44" t="str">
        <f t="shared" si="177"/>
        <v>DEGROWTH</v>
      </c>
      <c r="T912" s="43">
        <v>49</v>
      </c>
      <c r="U912" s="46" t="str">
        <f t="shared" si="178"/>
        <v>jAN</v>
      </c>
      <c r="V912" s="42">
        <v>49</v>
      </c>
      <c r="W912" s="47">
        <f t="shared" si="179"/>
        <v>9</v>
      </c>
      <c r="X912" s="48">
        <f t="shared" si="180"/>
        <v>0.18367346938775508</v>
      </c>
      <c r="Y912" s="47" t="str">
        <f t="shared" si="181"/>
        <v>GROWTH</v>
      </c>
      <c r="Z912" s="138">
        <v>0</v>
      </c>
      <c r="AA912" s="133"/>
      <c r="AB912" s="138" t="s">
        <v>1245</v>
      </c>
      <c r="AC912" s="27"/>
    </row>
    <row r="913" spans="1:29" s="139" customFormat="1" ht="13.8">
      <c r="A913" s="138" t="s">
        <v>1245</v>
      </c>
      <c r="B913" s="141" t="s">
        <v>58</v>
      </c>
      <c r="C913" s="144" t="s">
        <v>2468</v>
      </c>
      <c r="D913" s="144">
        <v>1000003911</v>
      </c>
      <c r="E913" s="144" t="s">
        <v>2469</v>
      </c>
      <c r="F913" s="137">
        <v>45401</v>
      </c>
      <c r="G913" s="40" t="str">
        <f t="shared" si="170"/>
        <v>-</v>
      </c>
      <c r="H913" s="40"/>
      <c r="I913" s="41">
        <v>0</v>
      </c>
      <c r="J913" s="41">
        <f t="shared" si="171"/>
        <v>0</v>
      </c>
      <c r="K913" s="43">
        <v>0</v>
      </c>
      <c r="L913" s="43">
        <f t="shared" si="172"/>
        <v>0</v>
      </c>
      <c r="M913" s="43" t="str">
        <f t="shared" si="173"/>
        <v>-</v>
      </c>
      <c r="N913" s="42">
        <v>0</v>
      </c>
      <c r="O913" s="45" t="str">
        <f t="shared" si="174"/>
        <v>DEC</v>
      </c>
      <c r="P913" s="42">
        <v>0</v>
      </c>
      <c r="Q913" s="44">
        <f t="shared" si="175"/>
        <v>0</v>
      </c>
      <c r="R913" s="45" t="str">
        <f t="shared" si="176"/>
        <v xml:space="preserve"> </v>
      </c>
      <c r="S913" s="44" t="b">
        <f t="shared" si="177"/>
        <v>0</v>
      </c>
      <c r="T913" s="43">
        <v>15</v>
      </c>
      <c r="U913" s="46" t="str">
        <f t="shared" si="178"/>
        <v>jAN</v>
      </c>
      <c r="V913" s="42">
        <v>15</v>
      </c>
      <c r="W913" s="47">
        <f t="shared" si="179"/>
        <v>-15</v>
      </c>
      <c r="X913" s="48">
        <f t="shared" si="180"/>
        <v>-1</v>
      </c>
      <c r="Y913" s="47" t="str">
        <f t="shared" si="181"/>
        <v>DEGROWTH</v>
      </c>
      <c r="Z913" s="138">
        <v>0</v>
      </c>
      <c r="AA913" s="133"/>
      <c r="AB913" s="138" t="s">
        <v>1245</v>
      </c>
      <c r="AC913" s="27"/>
    </row>
    <row r="914" spans="1:29" s="139" customFormat="1" ht="13.8">
      <c r="A914" s="138" t="s">
        <v>1245</v>
      </c>
      <c r="B914" s="141" t="s">
        <v>58</v>
      </c>
      <c r="C914" s="144" t="s">
        <v>2470</v>
      </c>
      <c r="D914" s="144">
        <v>1000003928</v>
      </c>
      <c r="E914" s="144" t="s">
        <v>2471</v>
      </c>
      <c r="F914" s="137">
        <v>45412</v>
      </c>
      <c r="G914" s="40" t="str">
        <f t="shared" si="170"/>
        <v>-</v>
      </c>
      <c r="H914" s="40"/>
      <c r="I914" s="41">
        <v>0</v>
      </c>
      <c r="J914" s="41">
        <f t="shared" si="171"/>
        <v>0</v>
      </c>
      <c r="K914" s="43">
        <v>0</v>
      </c>
      <c r="L914" s="43">
        <f t="shared" si="172"/>
        <v>0</v>
      </c>
      <c r="M914" s="43" t="str">
        <f t="shared" si="173"/>
        <v>-</v>
      </c>
      <c r="N914" s="42">
        <v>0</v>
      </c>
      <c r="O914" s="45" t="str">
        <f t="shared" si="174"/>
        <v>DEC</v>
      </c>
      <c r="P914" s="42">
        <v>0</v>
      </c>
      <c r="Q914" s="44">
        <f t="shared" si="175"/>
        <v>0</v>
      </c>
      <c r="R914" s="45" t="str">
        <f t="shared" si="176"/>
        <v xml:space="preserve"> </v>
      </c>
      <c r="S914" s="44" t="b">
        <f t="shared" si="177"/>
        <v>0</v>
      </c>
      <c r="T914" s="43">
        <v>0</v>
      </c>
      <c r="U914" s="46" t="str">
        <f t="shared" si="178"/>
        <v>jAN</v>
      </c>
      <c r="V914" s="42">
        <v>0</v>
      </c>
      <c r="W914" s="47">
        <f t="shared" si="179"/>
        <v>0</v>
      </c>
      <c r="X914" s="48">
        <f t="shared" si="180"/>
        <v>0</v>
      </c>
      <c r="Y914" s="47" t="b">
        <f t="shared" si="181"/>
        <v>0</v>
      </c>
      <c r="Z914" s="138">
        <v>0</v>
      </c>
      <c r="AA914" s="133"/>
      <c r="AB914" s="138" t="s">
        <v>1245</v>
      </c>
      <c r="AC914" s="27"/>
    </row>
    <row r="915" spans="1:29" s="139" customFormat="1" ht="13.8">
      <c r="A915" s="138" t="s">
        <v>1245</v>
      </c>
      <c r="B915" s="141" t="s">
        <v>58</v>
      </c>
      <c r="C915" s="144" t="s">
        <v>2474</v>
      </c>
      <c r="D915" s="144">
        <v>1000003990</v>
      </c>
      <c r="E915" s="144" t="s">
        <v>2475</v>
      </c>
      <c r="F915" s="137">
        <v>45443</v>
      </c>
      <c r="G915" s="40" t="str">
        <f t="shared" si="170"/>
        <v>Targeted Dealer</v>
      </c>
      <c r="H915" s="40"/>
      <c r="I915" s="41">
        <v>20</v>
      </c>
      <c r="J915" s="41">
        <f t="shared" si="171"/>
        <v>20</v>
      </c>
      <c r="K915" s="43">
        <v>13.5</v>
      </c>
      <c r="L915" s="43">
        <f t="shared" si="172"/>
        <v>6.5</v>
      </c>
      <c r="M915" s="43">
        <f t="shared" si="173"/>
        <v>67.5</v>
      </c>
      <c r="N915" s="42">
        <v>15.75</v>
      </c>
      <c r="O915" s="45" t="str">
        <f t="shared" si="174"/>
        <v>DEC</v>
      </c>
      <c r="P915" s="42">
        <v>15.75</v>
      </c>
      <c r="Q915" s="44">
        <f t="shared" si="175"/>
        <v>-2.25</v>
      </c>
      <c r="R915" s="45">
        <f t="shared" si="176"/>
        <v>-0.1428571428571429</v>
      </c>
      <c r="S915" s="44" t="str">
        <f t="shared" si="177"/>
        <v>DEGROWTH</v>
      </c>
      <c r="T915" s="43">
        <v>20.5</v>
      </c>
      <c r="U915" s="46" t="str">
        <f t="shared" si="178"/>
        <v>jAN</v>
      </c>
      <c r="V915" s="42">
        <v>20.5</v>
      </c>
      <c r="W915" s="47">
        <f t="shared" si="179"/>
        <v>-7</v>
      </c>
      <c r="X915" s="48">
        <f t="shared" si="180"/>
        <v>-0.34146341463414631</v>
      </c>
      <c r="Y915" s="47" t="str">
        <f t="shared" si="181"/>
        <v>DEGROWTH</v>
      </c>
      <c r="Z915" s="138">
        <v>0</v>
      </c>
      <c r="AA915" s="133"/>
      <c r="AB915" s="138" t="s">
        <v>1245</v>
      </c>
      <c r="AC915" s="27"/>
    </row>
    <row r="916" spans="1:29" s="139" customFormat="1" ht="13.8">
      <c r="A916" s="138" t="s">
        <v>1245</v>
      </c>
      <c r="B916" s="141" t="s">
        <v>58</v>
      </c>
      <c r="C916" s="144" t="s">
        <v>2476</v>
      </c>
      <c r="D916" s="144">
        <v>1000004024</v>
      </c>
      <c r="E916" s="144" t="s">
        <v>2477</v>
      </c>
      <c r="F916" s="137">
        <v>45472</v>
      </c>
      <c r="G916" s="40" t="str">
        <f t="shared" si="170"/>
        <v>Targeted Dealer</v>
      </c>
      <c r="H916" s="40"/>
      <c r="I916" s="41">
        <v>50</v>
      </c>
      <c r="J916" s="41">
        <f t="shared" si="171"/>
        <v>50</v>
      </c>
      <c r="K916" s="43">
        <v>44.75</v>
      </c>
      <c r="L916" s="43">
        <f t="shared" si="172"/>
        <v>5.25</v>
      </c>
      <c r="M916" s="43">
        <f t="shared" si="173"/>
        <v>89.5</v>
      </c>
      <c r="N916" s="42">
        <v>53</v>
      </c>
      <c r="O916" s="45" t="str">
        <f t="shared" si="174"/>
        <v>DEC</v>
      </c>
      <c r="P916" s="42">
        <v>53</v>
      </c>
      <c r="Q916" s="44">
        <f t="shared" si="175"/>
        <v>-8.25</v>
      </c>
      <c r="R916" s="45">
        <f t="shared" si="176"/>
        <v>-0.15566037735849059</v>
      </c>
      <c r="S916" s="44" t="str">
        <f t="shared" si="177"/>
        <v>DEGROWTH</v>
      </c>
      <c r="T916" s="43">
        <v>31.25</v>
      </c>
      <c r="U916" s="46" t="str">
        <f t="shared" si="178"/>
        <v>jAN</v>
      </c>
      <c r="V916" s="42">
        <v>31.25</v>
      </c>
      <c r="W916" s="47">
        <f t="shared" si="179"/>
        <v>13.5</v>
      </c>
      <c r="X916" s="48">
        <f t="shared" si="180"/>
        <v>0.43199999999999994</v>
      </c>
      <c r="Y916" s="47" t="str">
        <f t="shared" si="181"/>
        <v>GROWTH</v>
      </c>
      <c r="Z916" s="138">
        <v>0</v>
      </c>
      <c r="AA916" s="133"/>
      <c r="AB916" s="138" t="s">
        <v>1245</v>
      </c>
      <c r="AC916" s="27"/>
    </row>
    <row r="917" spans="1:29" s="139" customFormat="1" ht="13.8">
      <c r="A917" s="138" t="s">
        <v>1245</v>
      </c>
      <c r="B917" s="144" t="s">
        <v>58</v>
      </c>
      <c r="C917" s="144" t="s">
        <v>2478</v>
      </c>
      <c r="D917" s="144">
        <v>1000004049</v>
      </c>
      <c r="E917" s="144" t="s">
        <v>2479</v>
      </c>
      <c r="F917" s="137">
        <v>45493</v>
      </c>
      <c r="G917" s="40" t="str">
        <f t="shared" si="170"/>
        <v>Targeted Dealer</v>
      </c>
      <c r="H917" s="40"/>
      <c r="I917" s="41">
        <v>40</v>
      </c>
      <c r="J917" s="41">
        <f t="shared" si="171"/>
        <v>40</v>
      </c>
      <c r="K917" s="43">
        <v>133</v>
      </c>
      <c r="L917" s="43">
        <f t="shared" si="172"/>
        <v>-93</v>
      </c>
      <c r="M917" s="43">
        <f t="shared" si="173"/>
        <v>332.5</v>
      </c>
      <c r="N917" s="42">
        <v>62</v>
      </c>
      <c r="O917" s="45" t="str">
        <f t="shared" si="174"/>
        <v>DEC</v>
      </c>
      <c r="P917" s="42">
        <v>62</v>
      </c>
      <c r="Q917" s="44">
        <f t="shared" si="175"/>
        <v>71</v>
      </c>
      <c r="R917" s="45">
        <f t="shared" si="176"/>
        <v>1.1451612903225805</v>
      </c>
      <c r="S917" s="44" t="str">
        <f t="shared" si="177"/>
        <v>GROWTH</v>
      </c>
      <c r="T917" s="43">
        <v>20</v>
      </c>
      <c r="U917" s="46" t="str">
        <f t="shared" si="178"/>
        <v>jAN</v>
      </c>
      <c r="V917" s="42">
        <v>20</v>
      </c>
      <c r="W917" s="47">
        <f t="shared" si="179"/>
        <v>113</v>
      </c>
      <c r="X917" s="48">
        <f t="shared" si="180"/>
        <v>5.65</v>
      </c>
      <c r="Y917" s="47" t="str">
        <f t="shared" si="181"/>
        <v>GROWTH</v>
      </c>
      <c r="Z917" s="138">
        <v>0</v>
      </c>
      <c r="AA917" s="133"/>
      <c r="AB917" s="138" t="s">
        <v>1245</v>
      </c>
      <c r="AC917" s="27"/>
    </row>
    <row r="918" spans="1:29" s="139" customFormat="1" ht="13.8">
      <c r="A918" s="138" t="s">
        <v>1245</v>
      </c>
      <c r="B918" s="144" t="s">
        <v>58</v>
      </c>
      <c r="C918" s="144" t="s">
        <v>2480</v>
      </c>
      <c r="D918" s="144">
        <v>1000004106</v>
      </c>
      <c r="E918" s="144" t="s">
        <v>2481</v>
      </c>
      <c r="F918" s="151">
        <v>45535</v>
      </c>
      <c r="G918" s="40" t="str">
        <f t="shared" si="170"/>
        <v>Targeted Dealer</v>
      </c>
      <c r="H918" s="40"/>
      <c r="I918" s="41">
        <v>30</v>
      </c>
      <c r="J918" s="41">
        <f t="shared" si="171"/>
        <v>30</v>
      </c>
      <c r="K918" s="43">
        <v>15.25</v>
      </c>
      <c r="L918" s="43">
        <f t="shared" si="172"/>
        <v>14.75</v>
      </c>
      <c r="M918" s="43">
        <f t="shared" si="173"/>
        <v>50.833333333333336</v>
      </c>
      <c r="N918" s="42">
        <v>31.5</v>
      </c>
      <c r="O918" s="45" t="str">
        <f t="shared" si="174"/>
        <v>DEC</v>
      </c>
      <c r="P918" s="42">
        <v>31.5</v>
      </c>
      <c r="Q918" s="44">
        <f t="shared" si="175"/>
        <v>-16.25</v>
      </c>
      <c r="R918" s="45">
        <f t="shared" si="176"/>
        <v>-0.51587301587301582</v>
      </c>
      <c r="S918" s="44" t="str">
        <f t="shared" si="177"/>
        <v>DEGROWTH</v>
      </c>
      <c r="T918" s="43">
        <v>6.25</v>
      </c>
      <c r="U918" s="46" t="str">
        <f t="shared" si="178"/>
        <v>jAN</v>
      </c>
      <c r="V918" s="42">
        <v>6.25</v>
      </c>
      <c r="W918" s="47">
        <f t="shared" si="179"/>
        <v>9</v>
      </c>
      <c r="X918" s="48">
        <f t="shared" si="180"/>
        <v>1.44</v>
      </c>
      <c r="Y918" s="47" t="str">
        <f t="shared" si="181"/>
        <v>GROWTH</v>
      </c>
      <c r="Z918" s="138">
        <v>0</v>
      </c>
      <c r="AA918" s="133"/>
      <c r="AB918" s="138" t="s">
        <v>1245</v>
      </c>
      <c r="AC918" s="27"/>
    </row>
    <row r="919" spans="1:29" s="139" customFormat="1" ht="13.8">
      <c r="A919" s="133" t="s">
        <v>1245</v>
      </c>
      <c r="B919" s="141" t="s">
        <v>50</v>
      </c>
      <c r="C919" s="135" t="s">
        <v>2482</v>
      </c>
      <c r="D919" s="135">
        <v>1000000767</v>
      </c>
      <c r="E919" s="136" t="s">
        <v>2483</v>
      </c>
      <c r="F919" s="137">
        <v>38565</v>
      </c>
      <c r="G919" s="40" t="str">
        <f t="shared" si="170"/>
        <v>Targeted Dealer</v>
      </c>
      <c r="H919" s="40"/>
      <c r="I919" s="41">
        <v>850</v>
      </c>
      <c r="J919" s="41">
        <f t="shared" si="171"/>
        <v>850</v>
      </c>
      <c r="K919" s="43">
        <v>950</v>
      </c>
      <c r="L919" s="43">
        <f t="shared" si="172"/>
        <v>-100</v>
      </c>
      <c r="M919" s="43">
        <f t="shared" si="173"/>
        <v>111.76470588235294</v>
      </c>
      <c r="N919" s="42">
        <v>880</v>
      </c>
      <c r="O919" s="45" t="str">
        <f t="shared" si="174"/>
        <v>DEC</v>
      </c>
      <c r="P919" s="42">
        <v>880</v>
      </c>
      <c r="Q919" s="44">
        <f t="shared" si="175"/>
        <v>70</v>
      </c>
      <c r="R919" s="45">
        <f t="shared" si="176"/>
        <v>7.9545454545454586E-2</v>
      </c>
      <c r="S919" s="44" t="str">
        <f t="shared" si="177"/>
        <v>GROWTH</v>
      </c>
      <c r="T919" s="43">
        <v>845</v>
      </c>
      <c r="U919" s="46" t="str">
        <f t="shared" si="178"/>
        <v>jAN</v>
      </c>
      <c r="V919" s="42">
        <v>845</v>
      </c>
      <c r="W919" s="47">
        <f t="shared" si="179"/>
        <v>105</v>
      </c>
      <c r="X919" s="48">
        <f t="shared" si="180"/>
        <v>0.12426035502958577</v>
      </c>
      <c r="Y919" s="47" t="str">
        <f t="shared" si="181"/>
        <v>GROWTH</v>
      </c>
      <c r="Z919" s="138">
        <v>0</v>
      </c>
      <c r="AA919" s="133"/>
      <c r="AB919" s="133" t="s">
        <v>1245</v>
      </c>
      <c r="AC919" s="27"/>
    </row>
    <row r="920" spans="1:29" s="139" customFormat="1" ht="13.8">
      <c r="A920" s="133" t="s">
        <v>1245</v>
      </c>
      <c r="B920" s="141" t="s">
        <v>50</v>
      </c>
      <c r="C920" s="135" t="s">
        <v>2484</v>
      </c>
      <c r="D920" s="135">
        <v>1000000772</v>
      </c>
      <c r="E920" s="136" t="s">
        <v>2485</v>
      </c>
      <c r="F920" s="137">
        <v>40640</v>
      </c>
      <c r="G920" s="40" t="str">
        <f t="shared" si="170"/>
        <v>Targeted Dealer</v>
      </c>
      <c r="H920" s="40"/>
      <c r="I920" s="41">
        <v>65</v>
      </c>
      <c r="J920" s="41">
        <f t="shared" si="171"/>
        <v>65</v>
      </c>
      <c r="K920" s="43">
        <v>0</v>
      </c>
      <c r="L920" s="43">
        <f t="shared" si="172"/>
        <v>65</v>
      </c>
      <c r="M920" s="43">
        <f t="shared" si="173"/>
        <v>0</v>
      </c>
      <c r="N920" s="42">
        <v>0</v>
      </c>
      <c r="O920" s="45" t="str">
        <f t="shared" si="174"/>
        <v>DEC</v>
      </c>
      <c r="P920" s="42">
        <v>0</v>
      </c>
      <c r="Q920" s="44">
        <f t="shared" si="175"/>
        <v>0</v>
      </c>
      <c r="R920" s="45" t="str">
        <f t="shared" si="176"/>
        <v xml:space="preserve"> </v>
      </c>
      <c r="S920" s="44" t="b">
        <f t="shared" si="177"/>
        <v>0</v>
      </c>
      <c r="T920" s="43">
        <v>62</v>
      </c>
      <c r="U920" s="46" t="str">
        <f t="shared" si="178"/>
        <v>jAN</v>
      </c>
      <c r="V920" s="42">
        <v>62</v>
      </c>
      <c r="W920" s="47">
        <f t="shared" si="179"/>
        <v>-62</v>
      </c>
      <c r="X920" s="48">
        <f t="shared" si="180"/>
        <v>-1</v>
      </c>
      <c r="Y920" s="47" t="str">
        <f t="shared" si="181"/>
        <v>DEGROWTH</v>
      </c>
      <c r="Z920" s="138">
        <v>0</v>
      </c>
      <c r="AA920" s="133"/>
      <c r="AB920" s="133" t="s">
        <v>1245</v>
      </c>
      <c r="AC920" s="27"/>
    </row>
    <row r="921" spans="1:29" s="139" customFormat="1" ht="13.8">
      <c r="A921" s="133" t="s">
        <v>1245</v>
      </c>
      <c r="B921" s="141" t="s">
        <v>50</v>
      </c>
      <c r="C921" s="135" t="s">
        <v>2486</v>
      </c>
      <c r="D921" s="135">
        <v>1000000776</v>
      </c>
      <c r="E921" s="136" t="s">
        <v>2487</v>
      </c>
      <c r="F921" s="137">
        <v>41263</v>
      </c>
      <c r="G921" s="40" t="str">
        <f t="shared" si="170"/>
        <v>Targeted Dealer</v>
      </c>
      <c r="H921" s="40"/>
      <c r="I921" s="41">
        <v>80</v>
      </c>
      <c r="J921" s="41">
        <f t="shared" si="171"/>
        <v>80</v>
      </c>
      <c r="K921" s="43">
        <v>35</v>
      </c>
      <c r="L921" s="43">
        <f t="shared" si="172"/>
        <v>45</v>
      </c>
      <c r="M921" s="43">
        <f t="shared" si="173"/>
        <v>43.75</v>
      </c>
      <c r="N921" s="42">
        <v>60</v>
      </c>
      <c r="O921" s="45" t="str">
        <f t="shared" si="174"/>
        <v>DEC</v>
      </c>
      <c r="P921" s="42">
        <v>60</v>
      </c>
      <c r="Q921" s="44">
        <f t="shared" si="175"/>
        <v>-25</v>
      </c>
      <c r="R921" s="45">
        <f t="shared" si="176"/>
        <v>-0.41666666666666663</v>
      </c>
      <c r="S921" s="44" t="str">
        <f t="shared" si="177"/>
        <v>DEGROWTH</v>
      </c>
      <c r="T921" s="43">
        <v>50</v>
      </c>
      <c r="U921" s="46" t="str">
        <f t="shared" si="178"/>
        <v>jAN</v>
      </c>
      <c r="V921" s="42">
        <v>50</v>
      </c>
      <c r="W921" s="47">
        <f t="shared" si="179"/>
        <v>-15</v>
      </c>
      <c r="X921" s="48">
        <f t="shared" si="180"/>
        <v>-0.30000000000000004</v>
      </c>
      <c r="Y921" s="47" t="str">
        <f t="shared" si="181"/>
        <v>DEGROWTH</v>
      </c>
      <c r="Z921" s="138">
        <v>0</v>
      </c>
      <c r="AA921" s="133"/>
      <c r="AB921" s="133" t="s">
        <v>1245</v>
      </c>
      <c r="AC921" s="27"/>
    </row>
    <row r="922" spans="1:29" s="139" customFormat="1" ht="13.8">
      <c r="A922" s="133" t="s">
        <v>1245</v>
      </c>
      <c r="B922" s="141" t="s">
        <v>50</v>
      </c>
      <c r="C922" s="135" t="s">
        <v>2488</v>
      </c>
      <c r="D922" s="135">
        <v>1000000768</v>
      </c>
      <c r="E922" s="136" t="s">
        <v>2489</v>
      </c>
      <c r="F922" s="137">
        <v>41816</v>
      </c>
      <c r="G922" s="40" t="str">
        <f t="shared" si="170"/>
        <v>Targeted Dealer</v>
      </c>
      <c r="H922" s="40"/>
      <c r="I922" s="41">
        <v>75</v>
      </c>
      <c r="J922" s="41">
        <f t="shared" si="171"/>
        <v>75</v>
      </c>
      <c r="K922" s="43">
        <v>25</v>
      </c>
      <c r="L922" s="43">
        <f t="shared" si="172"/>
        <v>50</v>
      </c>
      <c r="M922" s="43">
        <f t="shared" si="173"/>
        <v>33.333333333333336</v>
      </c>
      <c r="N922" s="42">
        <v>25</v>
      </c>
      <c r="O922" s="45" t="str">
        <f t="shared" si="174"/>
        <v>DEC</v>
      </c>
      <c r="P922" s="42">
        <v>25</v>
      </c>
      <c r="Q922" s="44">
        <f t="shared" si="175"/>
        <v>0</v>
      </c>
      <c r="R922" s="45">
        <f t="shared" si="176"/>
        <v>0</v>
      </c>
      <c r="S922" s="44" t="str">
        <f t="shared" si="177"/>
        <v>GROWTH</v>
      </c>
      <c r="T922" s="43">
        <v>80</v>
      </c>
      <c r="U922" s="46" t="str">
        <f t="shared" si="178"/>
        <v>jAN</v>
      </c>
      <c r="V922" s="42">
        <v>80</v>
      </c>
      <c r="W922" s="47">
        <f t="shared" si="179"/>
        <v>-55</v>
      </c>
      <c r="X922" s="48">
        <f t="shared" si="180"/>
        <v>-0.6875</v>
      </c>
      <c r="Y922" s="47" t="str">
        <f t="shared" si="181"/>
        <v>DEGROWTH</v>
      </c>
      <c r="Z922" s="138">
        <v>0</v>
      </c>
      <c r="AA922" s="133"/>
      <c r="AB922" s="133" t="s">
        <v>1245</v>
      </c>
      <c r="AC922" s="27"/>
    </row>
    <row r="923" spans="1:29" s="139" customFormat="1" ht="13.8">
      <c r="A923" s="133" t="s">
        <v>1245</v>
      </c>
      <c r="B923" s="141" t="s">
        <v>50</v>
      </c>
      <c r="C923" s="135" t="s">
        <v>2490</v>
      </c>
      <c r="D923" s="135">
        <v>1000000775</v>
      </c>
      <c r="E923" s="136" t="s">
        <v>2491</v>
      </c>
      <c r="F923" s="137">
        <v>42905</v>
      </c>
      <c r="G923" s="40" t="str">
        <f t="shared" si="170"/>
        <v>Targeted Dealer</v>
      </c>
      <c r="H923" s="40"/>
      <c r="I923" s="41">
        <v>110</v>
      </c>
      <c r="J923" s="41">
        <f t="shared" si="171"/>
        <v>110</v>
      </c>
      <c r="K923" s="43">
        <v>105</v>
      </c>
      <c r="L923" s="43">
        <f t="shared" si="172"/>
        <v>5</v>
      </c>
      <c r="M923" s="43">
        <f t="shared" si="173"/>
        <v>95.454545454545453</v>
      </c>
      <c r="N923" s="42">
        <v>75</v>
      </c>
      <c r="O923" s="45" t="str">
        <f t="shared" si="174"/>
        <v>DEC</v>
      </c>
      <c r="P923" s="42">
        <v>75</v>
      </c>
      <c r="Q923" s="44">
        <f t="shared" si="175"/>
        <v>30</v>
      </c>
      <c r="R923" s="45">
        <f t="shared" si="176"/>
        <v>0.39999999999999991</v>
      </c>
      <c r="S923" s="44" t="str">
        <f t="shared" si="177"/>
        <v>GROWTH</v>
      </c>
      <c r="T923" s="43">
        <v>95</v>
      </c>
      <c r="U923" s="46" t="str">
        <f t="shared" si="178"/>
        <v>jAN</v>
      </c>
      <c r="V923" s="42">
        <v>95</v>
      </c>
      <c r="W923" s="47">
        <f t="shared" si="179"/>
        <v>10</v>
      </c>
      <c r="X923" s="48">
        <f t="shared" si="180"/>
        <v>0.10526315789473695</v>
      </c>
      <c r="Y923" s="47" t="str">
        <f t="shared" si="181"/>
        <v>GROWTH</v>
      </c>
      <c r="Z923" s="138">
        <v>0</v>
      </c>
      <c r="AA923" s="133"/>
      <c r="AB923" s="133" t="s">
        <v>1245</v>
      </c>
      <c r="AC923" s="27"/>
    </row>
    <row r="924" spans="1:29" s="139" customFormat="1" ht="13.8">
      <c r="A924" s="133" t="s">
        <v>1245</v>
      </c>
      <c r="B924" s="141" t="s">
        <v>50</v>
      </c>
      <c r="C924" s="135" t="s">
        <v>2492</v>
      </c>
      <c r="D924" s="135">
        <v>1000000770</v>
      </c>
      <c r="E924" s="136" t="s">
        <v>2493</v>
      </c>
      <c r="F924" s="137">
        <v>42977</v>
      </c>
      <c r="G924" s="40" t="str">
        <f t="shared" si="170"/>
        <v>-</v>
      </c>
      <c r="H924" s="40"/>
      <c r="I924" s="41">
        <v>0</v>
      </c>
      <c r="J924" s="41">
        <f t="shared" si="171"/>
        <v>0</v>
      </c>
      <c r="K924" s="43">
        <v>0</v>
      </c>
      <c r="L924" s="43">
        <f t="shared" si="172"/>
        <v>0</v>
      </c>
      <c r="M924" s="43" t="str">
        <f t="shared" si="173"/>
        <v>-</v>
      </c>
      <c r="N924" s="42">
        <v>0</v>
      </c>
      <c r="O924" s="45" t="str">
        <f t="shared" si="174"/>
        <v>DEC</v>
      </c>
      <c r="P924" s="42">
        <v>0</v>
      </c>
      <c r="Q924" s="44">
        <f t="shared" si="175"/>
        <v>0</v>
      </c>
      <c r="R924" s="45" t="str">
        <f t="shared" si="176"/>
        <v xml:space="preserve"> </v>
      </c>
      <c r="S924" s="44" t="b">
        <f t="shared" si="177"/>
        <v>0</v>
      </c>
      <c r="T924" s="43">
        <v>0</v>
      </c>
      <c r="U924" s="46" t="str">
        <f t="shared" si="178"/>
        <v>jAN</v>
      </c>
      <c r="V924" s="42">
        <v>0</v>
      </c>
      <c r="W924" s="47">
        <f t="shared" si="179"/>
        <v>0</v>
      </c>
      <c r="X924" s="48">
        <f t="shared" si="180"/>
        <v>0</v>
      </c>
      <c r="Y924" s="47" t="b">
        <f t="shared" si="181"/>
        <v>0</v>
      </c>
      <c r="Z924" s="138">
        <v>0</v>
      </c>
      <c r="AA924" s="133"/>
      <c r="AB924" s="133" t="s">
        <v>1245</v>
      </c>
      <c r="AC924" s="27"/>
    </row>
    <row r="925" spans="1:29" s="139" customFormat="1" ht="13.8">
      <c r="A925" s="133" t="s">
        <v>1245</v>
      </c>
      <c r="B925" s="141" t="s">
        <v>50</v>
      </c>
      <c r="C925" s="135" t="s">
        <v>2494</v>
      </c>
      <c r="D925" s="135">
        <v>1000000773</v>
      </c>
      <c r="E925" s="136" t="s">
        <v>2495</v>
      </c>
      <c r="F925" s="137">
        <v>43066</v>
      </c>
      <c r="G925" s="40" t="str">
        <f t="shared" si="170"/>
        <v>Targeted Dealer</v>
      </c>
      <c r="H925" s="40"/>
      <c r="I925" s="41">
        <v>160</v>
      </c>
      <c r="J925" s="41">
        <f t="shared" si="171"/>
        <v>160</v>
      </c>
      <c r="K925" s="43">
        <v>55</v>
      </c>
      <c r="L925" s="43">
        <f t="shared" si="172"/>
        <v>105</v>
      </c>
      <c r="M925" s="43">
        <f t="shared" si="173"/>
        <v>34.375</v>
      </c>
      <c r="N925" s="42">
        <v>115</v>
      </c>
      <c r="O925" s="45" t="str">
        <f t="shared" si="174"/>
        <v>DEC</v>
      </c>
      <c r="P925" s="42">
        <v>115</v>
      </c>
      <c r="Q925" s="44">
        <f t="shared" si="175"/>
        <v>-60</v>
      </c>
      <c r="R925" s="45">
        <f t="shared" si="176"/>
        <v>-0.52173913043478259</v>
      </c>
      <c r="S925" s="44" t="str">
        <f t="shared" si="177"/>
        <v>DEGROWTH</v>
      </c>
      <c r="T925" s="43">
        <v>211</v>
      </c>
      <c r="U925" s="46" t="str">
        <f t="shared" si="178"/>
        <v>jAN</v>
      </c>
      <c r="V925" s="42">
        <v>211</v>
      </c>
      <c r="W925" s="47">
        <f t="shared" si="179"/>
        <v>-156</v>
      </c>
      <c r="X925" s="48">
        <f t="shared" si="180"/>
        <v>-0.73933649289099523</v>
      </c>
      <c r="Y925" s="47" t="str">
        <f t="shared" si="181"/>
        <v>DEGROWTH</v>
      </c>
      <c r="Z925" s="138">
        <v>0</v>
      </c>
      <c r="AA925" s="133"/>
      <c r="AB925" s="133" t="s">
        <v>1245</v>
      </c>
      <c r="AC925" s="27"/>
    </row>
    <row r="926" spans="1:29" s="139" customFormat="1" ht="13.8">
      <c r="A926" s="133" t="s">
        <v>1245</v>
      </c>
      <c r="B926" s="141" t="s">
        <v>50</v>
      </c>
      <c r="C926" s="135" t="s">
        <v>2496</v>
      </c>
      <c r="D926" s="135">
        <v>1000000769</v>
      </c>
      <c r="E926" s="136" t="s">
        <v>2497</v>
      </c>
      <c r="F926" s="137">
        <v>43305</v>
      </c>
      <c r="G926" s="40" t="str">
        <f t="shared" si="170"/>
        <v>Targeted Dealer</v>
      </c>
      <c r="H926" s="40"/>
      <c r="I926" s="41">
        <v>95</v>
      </c>
      <c r="J926" s="41">
        <f t="shared" si="171"/>
        <v>95</v>
      </c>
      <c r="K926" s="43">
        <v>48</v>
      </c>
      <c r="L926" s="43">
        <f t="shared" si="172"/>
        <v>47</v>
      </c>
      <c r="M926" s="43">
        <f t="shared" si="173"/>
        <v>50.526315789473685</v>
      </c>
      <c r="N926" s="42">
        <v>81</v>
      </c>
      <c r="O926" s="45" t="str">
        <f t="shared" si="174"/>
        <v>DEC</v>
      </c>
      <c r="P926" s="42">
        <v>81</v>
      </c>
      <c r="Q926" s="44">
        <f t="shared" si="175"/>
        <v>-33</v>
      </c>
      <c r="R926" s="45">
        <f t="shared" si="176"/>
        <v>-0.40740740740740744</v>
      </c>
      <c r="S926" s="44" t="str">
        <f t="shared" si="177"/>
        <v>DEGROWTH</v>
      </c>
      <c r="T926" s="43">
        <v>82</v>
      </c>
      <c r="U926" s="46" t="str">
        <f t="shared" si="178"/>
        <v>jAN</v>
      </c>
      <c r="V926" s="42">
        <v>82</v>
      </c>
      <c r="W926" s="47">
        <f t="shared" si="179"/>
        <v>-34</v>
      </c>
      <c r="X926" s="48">
        <f t="shared" si="180"/>
        <v>-0.41463414634146345</v>
      </c>
      <c r="Y926" s="47" t="str">
        <f t="shared" si="181"/>
        <v>DEGROWTH</v>
      </c>
      <c r="Z926" s="138">
        <v>0</v>
      </c>
      <c r="AA926" s="133"/>
      <c r="AB926" s="133" t="s">
        <v>1245</v>
      </c>
      <c r="AC926" s="27"/>
    </row>
    <row r="927" spans="1:29" s="139" customFormat="1" ht="13.8">
      <c r="A927" s="133" t="s">
        <v>1245</v>
      </c>
      <c r="B927" s="141" t="s">
        <v>50</v>
      </c>
      <c r="C927" s="135" t="s">
        <v>2498</v>
      </c>
      <c r="D927" s="135">
        <v>1000000774</v>
      </c>
      <c r="E927" s="136" t="s">
        <v>2499</v>
      </c>
      <c r="F927" s="137">
        <v>43319</v>
      </c>
      <c r="G927" s="40" t="str">
        <f t="shared" si="170"/>
        <v>Targeted Dealer</v>
      </c>
      <c r="H927" s="40"/>
      <c r="I927" s="41">
        <v>100</v>
      </c>
      <c r="J927" s="41">
        <f t="shared" si="171"/>
        <v>100</v>
      </c>
      <c r="K927" s="43">
        <v>30</v>
      </c>
      <c r="L927" s="43">
        <f t="shared" si="172"/>
        <v>70</v>
      </c>
      <c r="M927" s="43">
        <f t="shared" si="173"/>
        <v>30</v>
      </c>
      <c r="N927" s="42">
        <v>95</v>
      </c>
      <c r="O927" s="45" t="str">
        <f t="shared" si="174"/>
        <v>DEC</v>
      </c>
      <c r="P927" s="42">
        <v>95</v>
      </c>
      <c r="Q927" s="44">
        <f t="shared" si="175"/>
        <v>-65</v>
      </c>
      <c r="R927" s="45">
        <f t="shared" si="176"/>
        <v>-0.68421052631578949</v>
      </c>
      <c r="S927" s="44" t="str">
        <f t="shared" si="177"/>
        <v>DEGROWTH</v>
      </c>
      <c r="T927" s="43">
        <v>90</v>
      </c>
      <c r="U927" s="46" t="str">
        <f t="shared" si="178"/>
        <v>jAN</v>
      </c>
      <c r="V927" s="42">
        <v>90</v>
      </c>
      <c r="W927" s="47">
        <f t="shared" si="179"/>
        <v>-60</v>
      </c>
      <c r="X927" s="48">
        <f t="shared" si="180"/>
        <v>-0.66666666666666674</v>
      </c>
      <c r="Y927" s="47" t="str">
        <f t="shared" si="181"/>
        <v>DEGROWTH</v>
      </c>
      <c r="Z927" s="138">
        <v>0</v>
      </c>
      <c r="AA927" s="133"/>
      <c r="AB927" s="133" t="s">
        <v>1245</v>
      </c>
      <c r="AC927" s="27"/>
    </row>
    <row r="928" spans="1:29" s="139" customFormat="1" ht="13.8">
      <c r="A928" s="133" t="s">
        <v>1245</v>
      </c>
      <c r="B928" s="141" t="s">
        <v>50</v>
      </c>
      <c r="C928" s="135" t="s">
        <v>2500</v>
      </c>
      <c r="D928" s="135">
        <v>1000001085</v>
      </c>
      <c r="E928" s="136" t="s">
        <v>2501</v>
      </c>
      <c r="F928" s="137">
        <v>43582</v>
      </c>
      <c r="G928" s="40" t="str">
        <f t="shared" si="170"/>
        <v>Targeted Dealer</v>
      </c>
      <c r="H928" s="40"/>
      <c r="I928" s="41">
        <v>25</v>
      </c>
      <c r="J928" s="41">
        <f t="shared" si="171"/>
        <v>25</v>
      </c>
      <c r="K928" s="43">
        <v>0</v>
      </c>
      <c r="L928" s="43">
        <f t="shared" si="172"/>
        <v>25</v>
      </c>
      <c r="M928" s="43">
        <f t="shared" si="173"/>
        <v>0</v>
      </c>
      <c r="N928" s="42">
        <v>25</v>
      </c>
      <c r="O928" s="45" t="str">
        <f t="shared" si="174"/>
        <v>DEC</v>
      </c>
      <c r="P928" s="42">
        <v>25</v>
      </c>
      <c r="Q928" s="44">
        <f t="shared" si="175"/>
        <v>-25</v>
      </c>
      <c r="R928" s="45">
        <f t="shared" si="176"/>
        <v>-1</v>
      </c>
      <c r="S928" s="44" t="str">
        <f t="shared" si="177"/>
        <v>DEGROWTH</v>
      </c>
      <c r="T928" s="43">
        <v>25</v>
      </c>
      <c r="U928" s="46" t="str">
        <f t="shared" si="178"/>
        <v>jAN</v>
      </c>
      <c r="V928" s="42">
        <v>25</v>
      </c>
      <c r="W928" s="47">
        <f t="shared" si="179"/>
        <v>-25</v>
      </c>
      <c r="X928" s="48">
        <f t="shared" si="180"/>
        <v>-1</v>
      </c>
      <c r="Y928" s="47" t="str">
        <f t="shared" si="181"/>
        <v>DEGROWTH</v>
      </c>
      <c r="Z928" s="138">
        <v>0</v>
      </c>
      <c r="AA928" s="133"/>
      <c r="AB928" s="133" t="s">
        <v>1245</v>
      </c>
      <c r="AC928" s="27"/>
    </row>
    <row r="929" spans="1:29" s="139" customFormat="1" ht="13.8">
      <c r="A929" s="133" t="s">
        <v>1245</v>
      </c>
      <c r="B929" s="141" t="s">
        <v>50</v>
      </c>
      <c r="C929" s="135" t="s">
        <v>2502</v>
      </c>
      <c r="D929" s="135">
        <v>1000001090</v>
      </c>
      <c r="E929" s="136" t="s">
        <v>2503</v>
      </c>
      <c r="F929" s="137">
        <v>43801</v>
      </c>
      <c r="G929" s="40" t="str">
        <f t="shared" si="170"/>
        <v>Targeted Dealer</v>
      </c>
      <c r="H929" s="40"/>
      <c r="I929" s="41">
        <v>420</v>
      </c>
      <c r="J929" s="41">
        <f t="shared" si="171"/>
        <v>420</v>
      </c>
      <c r="K929" s="43">
        <v>200</v>
      </c>
      <c r="L929" s="43">
        <f t="shared" si="172"/>
        <v>220</v>
      </c>
      <c r="M929" s="43">
        <f t="shared" si="173"/>
        <v>47.61904761904762</v>
      </c>
      <c r="N929" s="42">
        <v>486.85</v>
      </c>
      <c r="O929" s="45" t="str">
        <f t="shared" si="174"/>
        <v>DEC</v>
      </c>
      <c r="P929" s="42">
        <v>486.85</v>
      </c>
      <c r="Q929" s="44">
        <f t="shared" si="175"/>
        <v>-286.85000000000002</v>
      </c>
      <c r="R929" s="45">
        <f t="shared" si="176"/>
        <v>-0.5891958508780939</v>
      </c>
      <c r="S929" s="44" t="str">
        <f t="shared" si="177"/>
        <v>DEGROWTH</v>
      </c>
      <c r="T929" s="43">
        <v>405</v>
      </c>
      <c r="U929" s="46" t="str">
        <f t="shared" si="178"/>
        <v>jAN</v>
      </c>
      <c r="V929" s="42">
        <v>405</v>
      </c>
      <c r="W929" s="47">
        <f t="shared" si="179"/>
        <v>-205</v>
      </c>
      <c r="X929" s="48">
        <f t="shared" si="180"/>
        <v>-0.50617283950617287</v>
      </c>
      <c r="Y929" s="47" t="str">
        <f t="shared" si="181"/>
        <v>DEGROWTH</v>
      </c>
      <c r="Z929" s="138">
        <v>0</v>
      </c>
      <c r="AA929" s="133"/>
      <c r="AB929" s="133" t="s">
        <v>1245</v>
      </c>
      <c r="AC929" s="27"/>
    </row>
    <row r="930" spans="1:29" s="139" customFormat="1" ht="13.8">
      <c r="A930" s="133" t="s">
        <v>1245</v>
      </c>
      <c r="B930" s="141" t="s">
        <v>50</v>
      </c>
      <c r="C930" s="135" t="s">
        <v>2504</v>
      </c>
      <c r="D930" s="135">
        <v>1000001083</v>
      </c>
      <c r="E930" s="136" t="s">
        <v>2505</v>
      </c>
      <c r="F930" s="137">
        <v>44126</v>
      </c>
      <c r="G930" s="40" t="str">
        <f t="shared" si="170"/>
        <v>Targeted Dealer</v>
      </c>
      <c r="H930" s="40"/>
      <c r="I930" s="41">
        <v>160</v>
      </c>
      <c r="J930" s="41">
        <f t="shared" si="171"/>
        <v>160</v>
      </c>
      <c r="K930" s="43">
        <v>85</v>
      </c>
      <c r="L930" s="43">
        <f t="shared" si="172"/>
        <v>75</v>
      </c>
      <c r="M930" s="43">
        <f t="shared" si="173"/>
        <v>53.125</v>
      </c>
      <c r="N930" s="42">
        <v>70</v>
      </c>
      <c r="O930" s="45" t="str">
        <f t="shared" si="174"/>
        <v>DEC</v>
      </c>
      <c r="P930" s="42">
        <v>70</v>
      </c>
      <c r="Q930" s="44">
        <f t="shared" si="175"/>
        <v>15</v>
      </c>
      <c r="R930" s="45">
        <f t="shared" si="176"/>
        <v>0.21428571428571419</v>
      </c>
      <c r="S930" s="44" t="str">
        <f t="shared" si="177"/>
        <v>GROWTH</v>
      </c>
      <c r="T930" s="43">
        <v>190</v>
      </c>
      <c r="U930" s="46" t="str">
        <f t="shared" si="178"/>
        <v>jAN</v>
      </c>
      <c r="V930" s="42">
        <v>190</v>
      </c>
      <c r="W930" s="47">
        <f t="shared" si="179"/>
        <v>-105</v>
      </c>
      <c r="X930" s="48">
        <f t="shared" si="180"/>
        <v>-0.55263157894736836</v>
      </c>
      <c r="Y930" s="47" t="str">
        <f t="shared" si="181"/>
        <v>DEGROWTH</v>
      </c>
      <c r="Z930" s="138">
        <v>0</v>
      </c>
      <c r="AA930" s="133"/>
      <c r="AB930" s="133" t="s">
        <v>1245</v>
      </c>
      <c r="AC930" s="27"/>
    </row>
    <row r="931" spans="1:29" s="139" customFormat="1" ht="13.8">
      <c r="A931" s="133" t="s">
        <v>1245</v>
      </c>
      <c r="B931" s="141" t="s">
        <v>50</v>
      </c>
      <c r="C931" s="135" t="s">
        <v>2506</v>
      </c>
      <c r="D931" s="135">
        <v>1000001089</v>
      </c>
      <c r="E931" s="136" t="s">
        <v>2507</v>
      </c>
      <c r="F931" s="137">
        <v>44197</v>
      </c>
      <c r="G931" s="40" t="str">
        <f t="shared" si="170"/>
        <v>Targeted Dealer</v>
      </c>
      <c r="H931" s="40"/>
      <c r="I931" s="41">
        <v>165</v>
      </c>
      <c r="J931" s="41">
        <f t="shared" si="171"/>
        <v>165</v>
      </c>
      <c r="K931" s="43">
        <v>75</v>
      </c>
      <c r="L931" s="43">
        <f t="shared" si="172"/>
        <v>90</v>
      </c>
      <c r="M931" s="43">
        <f t="shared" si="173"/>
        <v>45.45454545454546</v>
      </c>
      <c r="N931" s="42">
        <v>77.5</v>
      </c>
      <c r="O931" s="45" t="str">
        <f t="shared" si="174"/>
        <v>DEC</v>
      </c>
      <c r="P931" s="42">
        <v>77.5</v>
      </c>
      <c r="Q931" s="44">
        <f t="shared" si="175"/>
        <v>-2.5</v>
      </c>
      <c r="R931" s="45">
        <f t="shared" si="176"/>
        <v>-3.2258064516129004E-2</v>
      </c>
      <c r="S931" s="44" t="str">
        <f t="shared" si="177"/>
        <v>DEGROWTH</v>
      </c>
      <c r="T931" s="43">
        <v>265</v>
      </c>
      <c r="U931" s="46" t="str">
        <f t="shared" si="178"/>
        <v>jAN</v>
      </c>
      <c r="V931" s="42">
        <v>265</v>
      </c>
      <c r="W931" s="47">
        <f t="shared" si="179"/>
        <v>-190</v>
      </c>
      <c r="X931" s="48">
        <f t="shared" si="180"/>
        <v>-0.71698113207547176</v>
      </c>
      <c r="Y931" s="47" t="str">
        <f t="shared" si="181"/>
        <v>DEGROWTH</v>
      </c>
      <c r="Z931" s="138">
        <v>0</v>
      </c>
      <c r="AA931" s="133"/>
      <c r="AB931" s="133" t="s">
        <v>1245</v>
      </c>
      <c r="AC931" s="27"/>
    </row>
    <row r="932" spans="1:29" s="139" customFormat="1" ht="13.8">
      <c r="A932" s="133" t="s">
        <v>1245</v>
      </c>
      <c r="B932" s="141" t="s">
        <v>50</v>
      </c>
      <c r="C932" s="135" t="s">
        <v>2508</v>
      </c>
      <c r="D932" s="135">
        <v>1000001088</v>
      </c>
      <c r="E932" s="136" t="s">
        <v>2509</v>
      </c>
      <c r="F932" s="137">
        <v>44321</v>
      </c>
      <c r="G932" s="40" t="str">
        <f t="shared" si="170"/>
        <v>Targeted Dealer</v>
      </c>
      <c r="H932" s="40"/>
      <c r="I932" s="41">
        <v>25</v>
      </c>
      <c r="J932" s="41">
        <f t="shared" si="171"/>
        <v>25</v>
      </c>
      <c r="K932" s="43">
        <v>25</v>
      </c>
      <c r="L932" s="43">
        <f t="shared" si="172"/>
        <v>0</v>
      </c>
      <c r="M932" s="43">
        <f t="shared" si="173"/>
        <v>100</v>
      </c>
      <c r="N932" s="42">
        <v>50</v>
      </c>
      <c r="O932" s="45" t="str">
        <f t="shared" si="174"/>
        <v>DEC</v>
      </c>
      <c r="P932" s="42">
        <v>50</v>
      </c>
      <c r="Q932" s="44">
        <f t="shared" si="175"/>
        <v>-25</v>
      </c>
      <c r="R932" s="45">
        <f t="shared" si="176"/>
        <v>-0.5</v>
      </c>
      <c r="S932" s="44" t="str">
        <f t="shared" si="177"/>
        <v>DEGROWTH</v>
      </c>
      <c r="T932" s="43">
        <v>0</v>
      </c>
      <c r="U932" s="46" t="str">
        <f t="shared" si="178"/>
        <v>jAN</v>
      </c>
      <c r="V932" s="42">
        <v>0</v>
      </c>
      <c r="W932" s="47">
        <f t="shared" si="179"/>
        <v>25</v>
      </c>
      <c r="X932" s="48">
        <f t="shared" si="180"/>
        <v>0</v>
      </c>
      <c r="Y932" s="47" t="b">
        <f t="shared" si="181"/>
        <v>0</v>
      </c>
      <c r="Z932" s="138">
        <v>1</v>
      </c>
      <c r="AA932" s="133"/>
      <c r="AB932" s="133" t="s">
        <v>1245</v>
      </c>
      <c r="AC932" s="27"/>
    </row>
    <row r="933" spans="1:29" s="139" customFormat="1" ht="13.8">
      <c r="A933" s="133" t="s">
        <v>1245</v>
      </c>
      <c r="B933" s="141" t="s">
        <v>50</v>
      </c>
      <c r="C933" s="135" t="s">
        <v>2512</v>
      </c>
      <c r="D933" s="135">
        <v>1000002756</v>
      </c>
      <c r="E933" s="140" t="s">
        <v>2513</v>
      </c>
      <c r="F933" s="137">
        <v>44704</v>
      </c>
      <c r="G933" s="40" t="str">
        <f t="shared" si="170"/>
        <v>Targeted Dealer</v>
      </c>
      <c r="H933" s="40"/>
      <c r="I933" s="41">
        <v>220</v>
      </c>
      <c r="J933" s="41">
        <f t="shared" si="171"/>
        <v>220</v>
      </c>
      <c r="K933" s="43">
        <v>60</v>
      </c>
      <c r="L933" s="43">
        <f t="shared" si="172"/>
        <v>160</v>
      </c>
      <c r="M933" s="43">
        <f t="shared" si="173"/>
        <v>27.27272727272727</v>
      </c>
      <c r="N933" s="42">
        <v>45</v>
      </c>
      <c r="O933" s="45" t="str">
        <f t="shared" si="174"/>
        <v>DEC</v>
      </c>
      <c r="P933" s="42">
        <v>45</v>
      </c>
      <c r="Q933" s="44">
        <f t="shared" si="175"/>
        <v>15</v>
      </c>
      <c r="R933" s="45">
        <f t="shared" si="176"/>
        <v>0.33333333333333326</v>
      </c>
      <c r="S933" s="44" t="str">
        <f t="shared" si="177"/>
        <v>GROWTH</v>
      </c>
      <c r="T933" s="43">
        <v>185</v>
      </c>
      <c r="U933" s="46" t="str">
        <f t="shared" si="178"/>
        <v>jAN</v>
      </c>
      <c r="V933" s="42">
        <v>185</v>
      </c>
      <c r="W933" s="47">
        <f t="shared" si="179"/>
        <v>-125</v>
      </c>
      <c r="X933" s="48">
        <f t="shared" si="180"/>
        <v>-0.67567567567567566</v>
      </c>
      <c r="Y933" s="47" t="str">
        <f t="shared" si="181"/>
        <v>DEGROWTH</v>
      </c>
      <c r="Z933" s="138">
        <v>0</v>
      </c>
      <c r="AA933" s="133"/>
      <c r="AB933" s="133" t="s">
        <v>1245</v>
      </c>
      <c r="AC933" s="27"/>
    </row>
    <row r="934" spans="1:29" s="139" customFormat="1" ht="13.8">
      <c r="A934" s="133" t="s">
        <v>1245</v>
      </c>
      <c r="B934" s="141" t="s">
        <v>50</v>
      </c>
      <c r="C934" s="135" t="s">
        <v>2514</v>
      </c>
      <c r="D934" s="135">
        <v>1000003158</v>
      </c>
      <c r="E934" s="140" t="s">
        <v>2515</v>
      </c>
      <c r="F934" s="137">
        <v>44914</v>
      </c>
      <c r="G934" s="40" t="str">
        <f t="shared" si="170"/>
        <v>-</v>
      </c>
      <c r="H934" s="40"/>
      <c r="I934" s="41">
        <v>0</v>
      </c>
      <c r="J934" s="41">
        <f t="shared" si="171"/>
        <v>0</v>
      </c>
      <c r="K934" s="43">
        <v>0</v>
      </c>
      <c r="L934" s="43">
        <f t="shared" si="172"/>
        <v>0</v>
      </c>
      <c r="M934" s="43" t="str">
        <f t="shared" si="173"/>
        <v>-</v>
      </c>
      <c r="N934" s="42">
        <v>0</v>
      </c>
      <c r="O934" s="45" t="str">
        <f t="shared" si="174"/>
        <v>DEC</v>
      </c>
      <c r="P934" s="42">
        <v>0</v>
      </c>
      <c r="Q934" s="44">
        <f t="shared" si="175"/>
        <v>0</v>
      </c>
      <c r="R934" s="45" t="str">
        <f t="shared" si="176"/>
        <v xml:space="preserve"> </v>
      </c>
      <c r="S934" s="44" t="b">
        <f t="shared" si="177"/>
        <v>0</v>
      </c>
      <c r="T934" s="43">
        <v>30</v>
      </c>
      <c r="U934" s="46" t="str">
        <f t="shared" si="178"/>
        <v>jAN</v>
      </c>
      <c r="V934" s="42">
        <v>30</v>
      </c>
      <c r="W934" s="47">
        <f t="shared" si="179"/>
        <v>-30</v>
      </c>
      <c r="X934" s="48">
        <f t="shared" si="180"/>
        <v>-1</v>
      </c>
      <c r="Y934" s="47" t="str">
        <f t="shared" si="181"/>
        <v>DEGROWTH</v>
      </c>
      <c r="Z934" s="138">
        <v>0</v>
      </c>
      <c r="AA934" s="133"/>
      <c r="AB934" s="133" t="s">
        <v>1245</v>
      </c>
      <c r="AC934" s="27"/>
    </row>
    <row r="935" spans="1:29" s="139" customFormat="1" ht="13.8">
      <c r="A935" s="133" t="s">
        <v>1245</v>
      </c>
      <c r="B935" s="141" t="s">
        <v>50</v>
      </c>
      <c r="C935" s="135" t="s">
        <v>2516</v>
      </c>
      <c r="D935" s="135">
        <v>1000003565</v>
      </c>
      <c r="E935" s="140" t="s">
        <v>2517</v>
      </c>
      <c r="F935" s="137">
        <v>45078</v>
      </c>
      <c r="G935" s="40" t="str">
        <f t="shared" si="170"/>
        <v>Targeted Dealer</v>
      </c>
      <c r="H935" s="40"/>
      <c r="I935" s="41">
        <v>100</v>
      </c>
      <c r="J935" s="41">
        <f t="shared" si="171"/>
        <v>100</v>
      </c>
      <c r="K935" s="43">
        <v>32</v>
      </c>
      <c r="L935" s="43">
        <f t="shared" si="172"/>
        <v>68</v>
      </c>
      <c r="M935" s="43">
        <f t="shared" si="173"/>
        <v>32</v>
      </c>
      <c r="N935" s="42">
        <v>32</v>
      </c>
      <c r="O935" s="45" t="str">
        <f t="shared" si="174"/>
        <v>DEC</v>
      </c>
      <c r="P935" s="42">
        <v>32</v>
      </c>
      <c r="Q935" s="44">
        <f t="shared" si="175"/>
        <v>0</v>
      </c>
      <c r="R935" s="45">
        <f t="shared" si="176"/>
        <v>0</v>
      </c>
      <c r="S935" s="44" t="str">
        <f t="shared" si="177"/>
        <v>GROWTH</v>
      </c>
      <c r="T935" s="43">
        <v>96</v>
      </c>
      <c r="U935" s="46" t="str">
        <f t="shared" si="178"/>
        <v>jAN</v>
      </c>
      <c r="V935" s="42">
        <v>96</v>
      </c>
      <c r="W935" s="47">
        <f t="shared" si="179"/>
        <v>-64</v>
      </c>
      <c r="X935" s="48">
        <f t="shared" si="180"/>
        <v>-0.66666666666666674</v>
      </c>
      <c r="Y935" s="47" t="str">
        <f t="shared" si="181"/>
        <v>DEGROWTH</v>
      </c>
      <c r="Z935" s="138">
        <v>0</v>
      </c>
      <c r="AA935" s="133"/>
      <c r="AB935" s="133" t="s">
        <v>1245</v>
      </c>
      <c r="AC935" s="27"/>
    </row>
    <row r="936" spans="1:29" s="139" customFormat="1" ht="13.8">
      <c r="A936" s="133" t="s">
        <v>1245</v>
      </c>
      <c r="B936" s="141" t="s">
        <v>50</v>
      </c>
      <c r="C936" s="135" t="s">
        <v>2520</v>
      </c>
      <c r="D936" s="135">
        <v>1000003716</v>
      </c>
      <c r="E936" s="140" t="s">
        <v>2521</v>
      </c>
      <c r="F936" s="137">
        <v>45181</v>
      </c>
      <c r="G936" s="40" t="str">
        <f t="shared" si="170"/>
        <v>Targeted Dealer</v>
      </c>
      <c r="H936" s="40"/>
      <c r="I936" s="41">
        <v>160</v>
      </c>
      <c r="J936" s="41">
        <f t="shared" si="171"/>
        <v>160</v>
      </c>
      <c r="K936" s="43">
        <v>90</v>
      </c>
      <c r="L936" s="43">
        <f t="shared" si="172"/>
        <v>70</v>
      </c>
      <c r="M936" s="43">
        <f t="shared" si="173"/>
        <v>56.25</v>
      </c>
      <c r="N936" s="42">
        <v>180</v>
      </c>
      <c r="O936" s="45" t="str">
        <f t="shared" si="174"/>
        <v>DEC</v>
      </c>
      <c r="P936" s="42">
        <v>180</v>
      </c>
      <c r="Q936" s="44">
        <f t="shared" si="175"/>
        <v>-90</v>
      </c>
      <c r="R936" s="45">
        <f t="shared" si="176"/>
        <v>-0.5</v>
      </c>
      <c r="S936" s="44" t="str">
        <f t="shared" si="177"/>
        <v>DEGROWTH</v>
      </c>
      <c r="T936" s="43">
        <v>150</v>
      </c>
      <c r="U936" s="46" t="str">
        <f t="shared" si="178"/>
        <v>jAN</v>
      </c>
      <c r="V936" s="42">
        <v>150</v>
      </c>
      <c r="W936" s="47">
        <f t="shared" si="179"/>
        <v>-60</v>
      </c>
      <c r="X936" s="48">
        <f t="shared" si="180"/>
        <v>-0.4</v>
      </c>
      <c r="Y936" s="47" t="str">
        <f t="shared" si="181"/>
        <v>DEGROWTH</v>
      </c>
      <c r="Z936" s="138">
        <v>0</v>
      </c>
      <c r="AA936" s="133"/>
      <c r="AB936" s="133" t="s">
        <v>1245</v>
      </c>
      <c r="AC936" s="27"/>
    </row>
    <row r="937" spans="1:29" s="139" customFormat="1" ht="13.8">
      <c r="A937" s="138" t="s">
        <v>1245</v>
      </c>
      <c r="B937" s="144" t="s">
        <v>50</v>
      </c>
      <c r="C937" s="144" t="s">
        <v>2524</v>
      </c>
      <c r="D937" s="144">
        <v>1000004025</v>
      </c>
      <c r="E937" s="144" t="s">
        <v>2525</v>
      </c>
      <c r="F937" s="137">
        <v>45473</v>
      </c>
      <c r="G937" s="40" t="str">
        <f t="shared" si="170"/>
        <v>Targeted Dealer</v>
      </c>
      <c r="H937" s="40"/>
      <c r="I937" s="41">
        <v>190</v>
      </c>
      <c r="J937" s="41">
        <f t="shared" si="171"/>
        <v>190</v>
      </c>
      <c r="K937" s="43">
        <v>65</v>
      </c>
      <c r="L937" s="43">
        <f t="shared" si="172"/>
        <v>125</v>
      </c>
      <c r="M937" s="43">
        <f t="shared" si="173"/>
        <v>34.210526315789473</v>
      </c>
      <c r="N937" s="42">
        <v>155</v>
      </c>
      <c r="O937" s="45" t="str">
        <f t="shared" si="174"/>
        <v>DEC</v>
      </c>
      <c r="P937" s="42">
        <v>155</v>
      </c>
      <c r="Q937" s="44">
        <f t="shared" si="175"/>
        <v>-90</v>
      </c>
      <c r="R937" s="45">
        <f t="shared" si="176"/>
        <v>-0.58064516129032251</v>
      </c>
      <c r="S937" s="44" t="str">
        <f t="shared" si="177"/>
        <v>DEGROWTH</v>
      </c>
      <c r="T937" s="43">
        <v>170</v>
      </c>
      <c r="U937" s="46" t="str">
        <f t="shared" si="178"/>
        <v>jAN</v>
      </c>
      <c r="V937" s="42">
        <v>170</v>
      </c>
      <c r="W937" s="47">
        <f t="shared" si="179"/>
        <v>-105</v>
      </c>
      <c r="X937" s="48">
        <f t="shared" si="180"/>
        <v>-0.61764705882352944</v>
      </c>
      <c r="Y937" s="47" t="str">
        <f t="shared" si="181"/>
        <v>DEGROWTH</v>
      </c>
      <c r="Z937" s="138">
        <v>0</v>
      </c>
      <c r="AA937" s="133"/>
      <c r="AB937" s="138" t="s">
        <v>1245</v>
      </c>
      <c r="AC937" s="27"/>
    </row>
    <row r="938" spans="1:29" s="139" customFormat="1" ht="13.8">
      <c r="A938" s="138" t="s">
        <v>1245</v>
      </c>
      <c r="B938" s="144" t="s">
        <v>50</v>
      </c>
      <c r="C938" s="144" t="s">
        <v>2526</v>
      </c>
      <c r="D938" s="144">
        <v>1000004072</v>
      </c>
      <c r="E938" s="144" t="s">
        <v>2527</v>
      </c>
      <c r="F938" s="137">
        <v>45504</v>
      </c>
      <c r="G938" s="40" t="str">
        <f t="shared" si="170"/>
        <v>Targeted Dealer</v>
      </c>
      <c r="H938" s="40"/>
      <c r="I938" s="41">
        <v>75</v>
      </c>
      <c r="J938" s="41">
        <f t="shared" si="171"/>
        <v>75</v>
      </c>
      <c r="K938" s="43">
        <v>35</v>
      </c>
      <c r="L938" s="43">
        <f t="shared" si="172"/>
        <v>40</v>
      </c>
      <c r="M938" s="43">
        <f t="shared" si="173"/>
        <v>46.666666666666664</v>
      </c>
      <c r="N938" s="42">
        <v>70</v>
      </c>
      <c r="O938" s="45" t="str">
        <f t="shared" si="174"/>
        <v>DEC</v>
      </c>
      <c r="P938" s="42">
        <v>70</v>
      </c>
      <c r="Q938" s="44">
        <f t="shared" si="175"/>
        <v>-35</v>
      </c>
      <c r="R938" s="45">
        <f t="shared" si="176"/>
        <v>-0.5</v>
      </c>
      <c r="S938" s="44" t="str">
        <f t="shared" si="177"/>
        <v>DEGROWTH</v>
      </c>
      <c r="T938" s="43">
        <v>65</v>
      </c>
      <c r="U938" s="46" t="str">
        <f t="shared" si="178"/>
        <v>jAN</v>
      </c>
      <c r="V938" s="42">
        <v>65</v>
      </c>
      <c r="W938" s="47">
        <f t="shared" si="179"/>
        <v>-30</v>
      </c>
      <c r="X938" s="48">
        <f t="shared" si="180"/>
        <v>-0.46153846153846156</v>
      </c>
      <c r="Y938" s="47" t="str">
        <f t="shared" si="181"/>
        <v>DEGROWTH</v>
      </c>
      <c r="Z938" s="138">
        <v>0</v>
      </c>
      <c r="AA938" s="133"/>
      <c r="AB938" s="138" t="s">
        <v>1245</v>
      </c>
      <c r="AC938" s="27"/>
    </row>
    <row r="939" spans="1:29" s="139" customFormat="1" ht="13.8">
      <c r="A939" s="133" t="s">
        <v>1245</v>
      </c>
      <c r="B939" s="141" t="s">
        <v>52</v>
      </c>
      <c r="C939" s="135" t="s">
        <v>2528</v>
      </c>
      <c r="D939" s="135">
        <v>1000000784</v>
      </c>
      <c r="E939" s="136" t="s">
        <v>2529</v>
      </c>
      <c r="F939" s="137">
        <v>40830</v>
      </c>
      <c r="G939" s="40" t="str">
        <f t="shared" si="170"/>
        <v>Targeted Dealer</v>
      </c>
      <c r="H939" s="40"/>
      <c r="I939" s="41">
        <v>25</v>
      </c>
      <c r="J939" s="41">
        <f t="shared" si="171"/>
        <v>25</v>
      </c>
      <c r="K939" s="43">
        <v>25</v>
      </c>
      <c r="L939" s="43">
        <f t="shared" si="172"/>
        <v>0</v>
      </c>
      <c r="M939" s="43">
        <f t="shared" si="173"/>
        <v>100</v>
      </c>
      <c r="N939" s="42">
        <v>0</v>
      </c>
      <c r="O939" s="45" t="str">
        <f t="shared" si="174"/>
        <v>DEC</v>
      </c>
      <c r="P939" s="42">
        <v>0</v>
      </c>
      <c r="Q939" s="44">
        <f t="shared" si="175"/>
        <v>25</v>
      </c>
      <c r="R939" s="45" t="str">
        <f t="shared" si="176"/>
        <v xml:space="preserve"> </v>
      </c>
      <c r="S939" s="44" t="b">
        <f t="shared" si="177"/>
        <v>0</v>
      </c>
      <c r="T939" s="43">
        <v>55</v>
      </c>
      <c r="U939" s="46" t="str">
        <f t="shared" si="178"/>
        <v>jAN</v>
      </c>
      <c r="V939" s="42">
        <v>55</v>
      </c>
      <c r="W939" s="47">
        <f t="shared" si="179"/>
        <v>-30</v>
      </c>
      <c r="X939" s="48">
        <f t="shared" si="180"/>
        <v>-0.54545454545454541</v>
      </c>
      <c r="Y939" s="47" t="str">
        <f t="shared" si="181"/>
        <v>DEGROWTH</v>
      </c>
      <c r="Z939" s="138">
        <v>0</v>
      </c>
      <c r="AA939" s="133"/>
      <c r="AB939" s="133" t="s">
        <v>1245</v>
      </c>
      <c r="AC939" s="27"/>
    </row>
    <row r="940" spans="1:29" s="139" customFormat="1" ht="13.8">
      <c r="A940" s="133" t="s">
        <v>1245</v>
      </c>
      <c r="B940" s="141" t="s">
        <v>52</v>
      </c>
      <c r="C940" s="135" t="s">
        <v>2530</v>
      </c>
      <c r="D940" s="135">
        <v>1000000786</v>
      </c>
      <c r="E940" s="136" t="s">
        <v>2531</v>
      </c>
      <c r="F940" s="137">
        <v>41233</v>
      </c>
      <c r="G940" s="40" t="str">
        <f t="shared" si="170"/>
        <v>Targeted Dealer</v>
      </c>
      <c r="H940" s="40"/>
      <c r="I940" s="41">
        <v>10</v>
      </c>
      <c r="J940" s="41">
        <f t="shared" si="171"/>
        <v>10</v>
      </c>
      <c r="K940" s="43">
        <v>0</v>
      </c>
      <c r="L940" s="43">
        <f t="shared" si="172"/>
        <v>10</v>
      </c>
      <c r="M940" s="43">
        <f t="shared" si="173"/>
        <v>0</v>
      </c>
      <c r="N940" s="42">
        <v>15</v>
      </c>
      <c r="O940" s="45" t="str">
        <f t="shared" si="174"/>
        <v>DEC</v>
      </c>
      <c r="P940" s="42">
        <v>15</v>
      </c>
      <c r="Q940" s="44">
        <f t="shared" si="175"/>
        <v>-15</v>
      </c>
      <c r="R940" s="45">
        <f t="shared" si="176"/>
        <v>-1</v>
      </c>
      <c r="S940" s="44" t="str">
        <f t="shared" si="177"/>
        <v>DEGROWTH</v>
      </c>
      <c r="T940" s="43">
        <v>25</v>
      </c>
      <c r="U940" s="46" t="str">
        <f t="shared" si="178"/>
        <v>jAN</v>
      </c>
      <c r="V940" s="42">
        <v>25</v>
      </c>
      <c r="W940" s="47">
        <f t="shared" si="179"/>
        <v>-25</v>
      </c>
      <c r="X940" s="48">
        <f t="shared" si="180"/>
        <v>-1</v>
      </c>
      <c r="Y940" s="47" t="str">
        <f t="shared" si="181"/>
        <v>DEGROWTH</v>
      </c>
      <c r="Z940" s="138">
        <v>1</v>
      </c>
      <c r="AA940" s="133"/>
      <c r="AB940" s="133" t="s">
        <v>1245</v>
      </c>
      <c r="AC940" s="27"/>
    </row>
    <row r="941" spans="1:29" s="139" customFormat="1" ht="13.8">
      <c r="A941" s="133" t="s">
        <v>1245</v>
      </c>
      <c r="B941" s="141" t="s">
        <v>52</v>
      </c>
      <c r="C941" s="135" t="s">
        <v>2532</v>
      </c>
      <c r="D941" s="135">
        <v>1000000788</v>
      </c>
      <c r="E941" s="136" t="s">
        <v>2533</v>
      </c>
      <c r="F941" s="137">
        <v>41323</v>
      </c>
      <c r="G941" s="40" t="str">
        <f t="shared" si="170"/>
        <v>Targeted Dealer</v>
      </c>
      <c r="H941" s="40"/>
      <c r="I941" s="41">
        <v>35</v>
      </c>
      <c r="J941" s="41">
        <f t="shared" si="171"/>
        <v>35</v>
      </c>
      <c r="K941" s="43">
        <v>0</v>
      </c>
      <c r="L941" s="43">
        <f t="shared" si="172"/>
        <v>35</v>
      </c>
      <c r="M941" s="43">
        <f t="shared" si="173"/>
        <v>0</v>
      </c>
      <c r="N941" s="42">
        <v>0</v>
      </c>
      <c r="O941" s="45" t="str">
        <f t="shared" si="174"/>
        <v>DEC</v>
      </c>
      <c r="P941" s="42">
        <v>0</v>
      </c>
      <c r="Q941" s="44">
        <f t="shared" si="175"/>
        <v>0</v>
      </c>
      <c r="R941" s="45" t="str">
        <f t="shared" si="176"/>
        <v xml:space="preserve"> </v>
      </c>
      <c r="S941" s="44" t="b">
        <f t="shared" si="177"/>
        <v>0</v>
      </c>
      <c r="T941" s="43">
        <v>35</v>
      </c>
      <c r="U941" s="46" t="str">
        <f t="shared" si="178"/>
        <v>jAN</v>
      </c>
      <c r="V941" s="42">
        <v>35</v>
      </c>
      <c r="W941" s="47">
        <f t="shared" si="179"/>
        <v>-35</v>
      </c>
      <c r="X941" s="48">
        <f t="shared" si="180"/>
        <v>-1</v>
      </c>
      <c r="Y941" s="47" t="str">
        <f t="shared" si="181"/>
        <v>DEGROWTH</v>
      </c>
      <c r="Z941" s="138">
        <v>0</v>
      </c>
      <c r="AA941" s="133"/>
      <c r="AB941" s="133" t="s">
        <v>1245</v>
      </c>
      <c r="AC941" s="27"/>
    </row>
    <row r="942" spans="1:29" s="139" customFormat="1" ht="13.8">
      <c r="A942" s="133" t="s">
        <v>1245</v>
      </c>
      <c r="B942" s="141" t="s">
        <v>52</v>
      </c>
      <c r="C942" s="135" t="s">
        <v>2534</v>
      </c>
      <c r="D942" s="135">
        <v>1000000780</v>
      </c>
      <c r="E942" s="136" t="s">
        <v>2535</v>
      </c>
      <c r="F942" s="137">
        <v>42017</v>
      </c>
      <c r="G942" s="40" t="str">
        <f t="shared" si="170"/>
        <v>Targeted Dealer</v>
      </c>
      <c r="H942" s="40"/>
      <c r="I942" s="41">
        <v>25</v>
      </c>
      <c r="J942" s="41">
        <f t="shared" si="171"/>
        <v>25</v>
      </c>
      <c r="K942" s="43">
        <v>0</v>
      </c>
      <c r="L942" s="43">
        <f t="shared" si="172"/>
        <v>25</v>
      </c>
      <c r="M942" s="43">
        <f t="shared" si="173"/>
        <v>0</v>
      </c>
      <c r="N942" s="42">
        <v>25</v>
      </c>
      <c r="O942" s="45" t="str">
        <f t="shared" si="174"/>
        <v>DEC</v>
      </c>
      <c r="P942" s="42">
        <v>25</v>
      </c>
      <c r="Q942" s="44">
        <f t="shared" si="175"/>
        <v>-25</v>
      </c>
      <c r="R942" s="45">
        <f t="shared" si="176"/>
        <v>-1</v>
      </c>
      <c r="S942" s="44" t="str">
        <f t="shared" si="177"/>
        <v>DEGROWTH</v>
      </c>
      <c r="T942" s="43">
        <v>100</v>
      </c>
      <c r="U942" s="46" t="str">
        <f t="shared" si="178"/>
        <v>jAN</v>
      </c>
      <c r="V942" s="42">
        <v>100</v>
      </c>
      <c r="W942" s="47">
        <f t="shared" si="179"/>
        <v>-100</v>
      </c>
      <c r="X942" s="48">
        <f t="shared" si="180"/>
        <v>-1</v>
      </c>
      <c r="Y942" s="47" t="str">
        <f t="shared" si="181"/>
        <v>DEGROWTH</v>
      </c>
      <c r="Z942" s="138">
        <v>0</v>
      </c>
      <c r="AA942" s="133"/>
      <c r="AB942" s="133" t="s">
        <v>1245</v>
      </c>
      <c r="AC942" s="27"/>
    </row>
    <row r="943" spans="1:29" s="139" customFormat="1" ht="13.8">
      <c r="A943" s="133" t="s">
        <v>1245</v>
      </c>
      <c r="B943" s="141" t="s">
        <v>52</v>
      </c>
      <c r="C943" s="135" t="s">
        <v>2536</v>
      </c>
      <c r="D943" s="135">
        <v>1000000782</v>
      </c>
      <c r="E943" s="136" t="s">
        <v>2537</v>
      </c>
      <c r="F943" s="137">
        <v>43054</v>
      </c>
      <c r="G943" s="40" t="str">
        <f t="shared" si="170"/>
        <v>Targeted Dealer</v>
      </c>
      <c r="H943" s="40"/>
      <c r="I943" s="41">
        <v>65</v>
      </c>
      <c r="J943" s="41">
        <f t="shared" si="171"/>
        <v>65</v>
      </c>
      <c r="K943" s="43">
        <v>0</v>
      </c>
      <c r="L943" s="43">
        <f t="shared" si="172"/>
        <v>65</v>
      </c>
      <c r="M943" s="43">
        <f t="shared" si="173"/>
        <v>0</v>
      </c>
      <c r="N943" s="42">
        <v>50</v>
      </c>
      <c r="O943" s="45" t="str">
        <f t="shared" si="174"/>
        <v>DEC</v>
      </c>
      <c r="P943" s="42">
        <v>50</v>
      </c>
      <c r="Q943" s="44">
        <f t="shared" si="175"/>
        <v>-50</v>
      </c>
      <c r="R943" s="45">
        <f t="shared" si="176"/>
        <v>-1</v>
      </c>
      <c r="S943" s="44" t="str">
        <f t="shared" si="177"/>
        <v>DEGROWTH</v>
      </c>
      <c r="T943" s="43">
        <v>60</v>
      </c>
      <c r="U943" s="46" t="str">
        <f t="shared" si="178"/>
        <v>jAN</v>
      </c>
      <c r="V943" s="42">
        <v>60</v>
      </c>
      <c r="W943" s="47">
        <f t="shared" si="179"/>
        <v>-60</v>
      </c>
      <c r="X943" s="48">
        <f t="shared" si="180"/>
        <v>-1</v>
      </c>
      <c r="Y943" s="47" t="str">
        <f t="shared" si="181"/>
        <v>DEGROWTH</v>
      </c>
      <c r="Z943" s="138">
        <v>0</v>
      </c>
      <c r="AA943" s="133"/>
      <c r="AB943" s="133" t="s">
        <v>1245</v>
      </c>
      <c r="AC943" s="27"/>
    </row>
    <row r="944" spans="1:29" s="139" customFormat="1" ht="13.8">
      <c r="A944" s="133" t="s">
        <v>1245</v>
      </c>
      <c r="B944" s="141" t="s">
        <v>52</v>
      </c>
      <c r="C944" s="135" t="s">
        <v>2538</v>
      </c>
      <c r="D944" s="135">
        <v>1000000781</v>
      </c>
      <c r="E944" s="136" t="s">
        <v>2539</v>
      </c>
      <c r="F944" s="137">
        <v>43063</v>
      </c>
      <c r="G944" s="40" t="str">
        <f t="shared" si="170"/>
        <v>Targeted Dealer</v>
      </c>
      <c r="H944" s="40"/>
      <c r="I944" s="41">
        <v>220</v>
      </c>
      <c r="J944" s="41">
        <f t="shared" si="171"/>
        <v>220</v>
      </c>
      <c r="K944" s="43">
        <v>55</v>
      </c>
      <c r="L944" s="43">
        <f t="shared" si="172"/>
        <v>165</v>
      </c>
      <c r="M944" s="43">
        <f t="shared" si="173"/>
        <v>24.999999999999996</v>
      </c>
      <c r="N944" s="42">
        <v>110</v>
      </c>
      <c r="O944" s="45" t="str">
        <f t="shared" si="174"/>
        <v>DEC</v>
      </c>
      <c r="P944" s="42">
        <v>110</v>
      </c>
      <c r="Q944" s="44">
        <f t="shared" si="175"/>
        <v>-55</v>
      </c>
      <c r="R944" s="45">
        <f t="shared" si="176"/>
        <v>-0.5</v>
      </c>
      <c r="S944" s="44" t="str">
        <f t="shared" si="177"/>
        <v>DEGROWTH</v>
      </c>
      <c r="T944" s="43">
        <v>150</v>
      </c>
      <c r="U944" s="46" t="str">
        <f t="shared" si="178"/>
        <v>jAN</v>
      </c>
      <c r="V944" s="42">
        <v>150</v>
      </c>
      <c r="W944" s="47">
        <f t="shared" si="179"/>
        <v>-95</v>
      </c>
      <c r="X944" s="48">
        <f t="shared" si="180"/>
        <v>-0.6333333333333333</v>
      </c>
      <c r="Y944" s="47" t="str">
        <f t="shared" si="181"/>
        <v>DEGROWTH</v>
      </c>
      <c r="Z944" s="138">
        <v>0</v>
      </c>
      <c r="AA944" s="133"/>
      <c r="AB944" s="133" t="s">
        <v>1245</v>
      </c>
      <c r="AC944" s="27"/>
    </row>
    <row r="945" spans="1:29" s="139" customFormat="1" ht="13.8">
      <c r="A945" s="133" t="s">
        <v>1245</v>
      </c>
      <c r="B945" s="141" t="s">
        <v>52</v>
      </c>
      <c r="C945" s="135" t="s">
        <v>2540</v>
      </c>
      <c r="D945" s="135">
        <v>1000001095</v>
      </c>
      <c r="E945" s="136" t="s">
        <v>2541</v>
      </c>
      <c r="F945" s="137">
        <v>43777</v>
      </c>
      <c r="G945" s="40" t="str">
        <f t="shared" si="170"/>
        <v>Targeted Dealer</v>
      </c>
      <c r="H945" s="40"/>
      <c r="I945" s="41">
        <v>150</v>
      </c>
      <c r="J945" s="41">
        <f t="shared" si="171"/>
        <v>150</v>
      </c>
      <c r="K945" s="43">
        <v>55</v>
      </c>
      <c r="L945" s="43">
        <f t="shared" si="172"/>
        <v>95</v>
      </c>
      <c r="M945" s="43">
        <f t="shared" si="173"/>
        <v>36.666666666666664</v>
      </c>
      <c r="N945" s="42">
        <v>50</v>
      </c>
      <c r="O945" s="45" t="str">
        <f t="shared" si="174"/>
        <v>DEC</v>
      </c>
      <c r="P945" s="42">
        <v>50</v>
      </c>
      <c r="Q945" s="44">
        <f t="shared" si="175"/>
        <v>5</v>
      </c>
      <c r="R945" s="45">
        <f t="shared" si="176"/>
        <v>0.10000000000000009</v>
      </c>
      <c r="S945" s="44" t="str">
        <f t="shared" si="177"/>
        <v>GROWTH</v>
      </c>
      <c r="T945" s="43">
        <v>130</v>
      </c>
      <c r="U945" s="46" t="str">
        <f t="shared" si="178"/>
        <v>jAN</v>
      </c>
      <c r="V945" s="42">
        <v>130</v>
      </c>
      <c r="W945" s="47">
        <f t="shared" si="179"/>
        <v>-75</v>
      </c>
      <c r="X945" s="48">
        <f t="shared" si="180"/>
        <v>-0.57692307692307687</v>
      </c>
      <c r="Y945" s="47" t="str">
        <f t="shared" si="181"/>
        <v>DEGROWTH</v>
      </c>
      <c r="Z945" s="138">
        <v>0</v>
      </c>
      <c r="AA945" s="133"/>
      <c r="AB945" s="133" t="s">
        <v>1245</v>
      </c>
      <c r="AC945" s="27"/>
    </row>
    <row r="946" spans="1:29" s="139" customFormat="1" ht="13.8">
      <c r="A946" s="133" t="s">
        <v>1245</v>
      </c>
      <c r="B946" s="141" t="s">
        <v>52</v>
      </c>
      <c r="C946" s="135" t="s">
        <v>2544</v>
      </c>
      <c r="D946" s="135">
        <v>1000001093</v>
      </c>
      <c r="E946" s="136" t="s">
        <v>2545</v>
      </c>
      <c r="F946" s="137">
        <v>44084</v>
      </c>
      <c r="G946" s="40" t="str">
        <f t="shared" si="170"/>
        <v>Targeted Dealer</v>
      </c>
      <c r="H946" s="40"/>
      <c r="I946" s="41">
        <v>185</v>
      </c>
      <c r="J946" s="41">
        <f t="shared" si="171"/>
        <v>185</v>
      </c>
      <c r="K946" s="43">
        <v>185</v>
      </c>
      <c r="L946" s="43">
        <f t="shared" si="172"/>
        <v>0</v>
      </c>
      <c r="M946" s="43">
        <f t="shared" si="173"/>
        <v>100</v>
      </c>
      <c r="N946" s="42">
        <v>85</v>
      </c>
      <c r="O946" s="45" t="str">
        <f t="shared" si="174"/>
        <v>DEC</v>
      </c>
      <c r="P946" s="42">
        <v>85</v>
      </c>
      <c r="Q946" s="44">
        <f t="shared" si="175"/>
        <v>100</v>
      </c>
      <c r="R946" s="45">
        <f t="shared" si="176"/>
        <v>1.1764705882352939</v>
      </c>
      <c r="S946" s="44" t="str">
        <f t="shared" si="177"/>
        <v>GROWTH</v>
      </c>
      <c r="T946" s="43">
        <v>115</v>
      </c>
      <c r="U946" s="46" t="str">
        <f t="shared" si="178"/>
        <v>jAN</v>
      </c>
      <c r="V946" s="42">
        <v>115</v>
      </c>
      <c r="W946" s="47">
        <f t="shared" si="179"/>
        <v>70</v>
      </c>
      <c r="X946" s="48">
        <f t="shared" si="180"/>
        <v>0.60869565217391308</v>
      </c>
      <c r="Y946" s="47" t="str">
        <f t="shared" si="181"/>
        <v>GROWTH</v>
      </c>
      <c r="Z946" s="138">
        <v>0</v>
      </c>
      <c r="AA946" s="133"/>
      <c r="AB946" s="133" t="s">
        <v>1245</v>
      </c>
      <c r="AC946" s="27"/>
    </row>
    <row r="947" spans="1:29" s="139" customFormat="1" ht="13.8">
      <c r="A947" s="133" t="s">
        <v>1245</v>
      </c>
      <c r="B947" s="141" t="s">
        <v>52</v>
      </c>
      <c r="C947" s="135" t="s">
        <v>2548</v>
      </c>
      <c r="D947" s="135">
        <v>1000003061</v>
      </c>
      <c r="E947" s="140" t="s">
        <v>2549</v>
      </c>
      <c r="F947" s="137">
        <v>44865</v>
      </c>
      <c r="G947" s="40" t="str">
        <f t="shared" si="170"/>
        <v>Targeted Dealer</v>
      </c>
      <c r="H947" s="40"/>
      <c r="I947" s="41">
        <v>140</v>
      </c>
      <c r="J947" s="41">
        <f t="shared" si="171"/>
        <v>140</v>
      </c>
      <c r="K947" s="43">
        <v>175</v>
      </c>
      <c r="L947" s="43">
        <f t="shared" si="172"/>
        <v>-35</v>
      </c>
      <c r="M947" s="43">
        <f t="shared" si="173"/>
        <v>125.00000000000001</v>
      </c>
      <c r="N947" s="42">
        <v>45</v>
      </c>
      <c r="O947" s="45" t="str">
        <f t="shared" si="174"/>
        <v>DEC</v>
      </c>
      <c r="P947" s="42">
        <v>45</v>
      </c>
      <c r="Q947" s="44">
        <f t="shared" si="175"/>
        <v>130</v>
      </c>
      <c r="R947" s="45">
        <f t="shared" si="176"/>
        <v>2.8888888888888888</v>
      </c>
      <c r="S947" s="44" t="str">
        <f t="shared" si="177"/>
        <v>GROWTH</v>
      </c>
      <c r="T947" s="43">
        <v>155</v>
      </c>
      <c r="U947" s="46" t="str">
        <f t="shared" si="178"/>
        <v>jAN</v>
      </c>
      <c r="V947" s="42">
        <v>155</v>
      </c>
      <c r="W947" s="47">
        <f t="shared" si="179"/>
        <v>20</v>
      </c>
      <c r="X947" s="48">
        <f t="shared" si="180"/>
        <v>0.12903225806451624</v>
      </c>
      <c r="Y947" s="47" t="str">
        <f t="shared" si="181"/>
        <v>GROWTH</v>
      </c>
      <c r="Z947" s="138">
        <v>0</v>
      </c>
      <c r="AA947" s="133"/>
      <c r="AB947" s="133" t="s">
        <v>1245</v>
      </c>
      <c r="AC947" s="27"/>
    </row>
    <row r="948" spans="1:29" s="139" customFormat="1" ht="13.8">
      <c r="A948" s="133" t="s">
        <v>1245</v>
      </c>
      <c r="B948" s="141" t="s">
        <v>52</v>
      </c>
      <c r="C948" s="135" t="s">
        <v>2550</v>
      </c>
      <c r="D948" s="135">
        <v>1000003306</v>
      </c>
      <c r="E948" s="140" t="s">
        <v>708</v>
      </c>
      <c r="F948" s="137">
        <v>44957</v>
      </c>
      <c r="G948" s="40" t="str">
        <f t="shared" si="170"/>
        <v>Targeted Dealer</v>
      </c>
      <c r="H948" s="40"/>
      <c r="I948" s="41">
        <v>105</v>
      </c>
      <c r="J948" s="41">
        <f t="shared" si="171"/>
        <v>105</v>
      </c>
      <c r="K948" s="43">
        <v>50</v>
      </c>
      <c r="L948" s="43">
        <f t="shared" si="172"/>
        <v>55</v>
      </c>
      <c r="M948" s="43">
        <f t="shared" si="173"/>
        <v>47.61904761904762</v>
      </c>
      <c r="N948" s="42">
        <v>25</v>
      </c>
      <c r="O948" s="45" t="str">
        <f t="shared" si="174"/>
        <v>DEC</v>
      </c>
      <c r="P948" s="42">
        <v>25</v>
      </c>
      <c r="Q948" s="44">
        <f t="shared" si="175"/>
        <v>25</v>
      </c>
      <c r="R948" s="45">
        <f t="shared" si="176"/>
        <v>1</v>
      </c>
      <c r="S948" s="44" t="str">
        <f t="shared" si="177"/>
        <v>GROWTH</v>
      </c>
      <c r="T948" s="43">
        <v>80</v>
      </c>
      <c r="U948" s="46" t="str">
        <f t="shared" si="178"/>
        <v>jAN</v>
      </c>
      <c r="V948" s="42">
        <v>80</v>
      </c>
      <c r="W948" s="47">
        <f t="shared" si="179"/>
        <v>-30</v>
      </c>
      <c r="X948" s="48">
        <f t="shared" si="180"/>
        <v>-0.375</v>
      </c>
      <c r="Y948" s="47" t="str">
        <f t="shared" si="181"/>
        <v>DEGROWTH</v>
      </c>
      <c r="Z948" s="138">
        <v>0</v>
      </c>
      <c r="AA948" s="133"/>
      <c r="AB948" s="133" t="s">
        <v>1245</v>
      </c>
      <c r="AC948" s="27"/>
    </row>
    <row r="949" spans="1:29" s="139" customFormat="1" ht="13.8">
      <c r="A949" s="133" t="s">
        <v>1245</v>
      </c>
      <c r="B949" s="141" t="s">
        <v>52</v>
      </c>
      <c r="C949" s="135" t="s">
        <v>2551</v>
      </c>
      <c r="D949" s="135">
        <v>1000003396</v>
      </c>
      <c r="E949" s="140" t="s">
        <v>2552</v>
      </c>
      <c r="F949" s="137">
        <v>44985</v>
      </c>
      <c r="G949" s="40" t="str">
        <f t="shared" si="170"/>
        <v>Targeted Dealer</v>
      </c>
      <c r="H949" s="40"/>
      <c r="I949" s="41">
        <v>150</v>
      </c>
      <c r="J949" s="41">
        <f t="shared" si="171"/>
        <v>150</v>
      </c>
      <c r="K949" s="43">
        <v>260</v>
      </c>
      <c r="L949" s="43">
        <f t="shared" si="172"/>
        <v>-110</v>
      </c>
      <c r="M949" s="43">
        <f t="shared" si="173"/>
        <v>173.33333333333334</v>
      </c>
      <c r="N949" s="42">
        <v>155</v>
      </c>
      <c r="O949" s="45" t="str">
        <f t="shared" si="174"/>
        <v>DEC</v>
      </c>
      <c r="P949" s="42">
        <v>155</v>
      </c>
      <c r="Q949" s="44">
        <f t="shared" si="175"/>
        <v>105</v>
      </c>
      <c r="R949" s="45">
        <f t="shared" si="176"/>
        <v>0.67741935483870974</v>
      </c>
      <c r="S949" s="44" t="str">
        <f t="shared" si="177"/>
        <v>GROWTH</v>
      </c>
      <c r="T949" s="43">
        <v>150</v>
      </c>
      <c r="U949" s="46" t="str">
        <f t="shared" si="178"/>
        <v>jAN</v>
      </c>
      <c r="V949" s="42">
        <v>150</v>
      </c>
      <c r="W949" s="47">
        <f t="shared" si="179"/>
        <v>110</v>
      </c>
      <c r="X949" s="48">
        <f t="shared" si="180"/>
        <v>0.73333333333333339</v>
      </c>
      <c r="Y949" s="47" t="str">
        <f t="shared" si="181"/>
        <v>GROWTH</v>
      </c>
      <c r="Z949" s="138">
        <v>0</v>
      </c>
      <c r="AA949" s="133"/>
      <c r="AB949" s="133" t="s">
        <v>1245</v>
      </c>
      <c r="AC949" s="27"/>
    </row>
    <row r="950" spans="1:29" s="139" customFormat="1" ht="13.8">
      <c r="A950" s="133" t="s">
        <v>1245</v>
      </c>
      <c r="B950" s="141" t="s">
        <v>52</v>
      </c>
      <c r="C950" s="135" t="s">
        <v>2553</v>
      </c>
      <c r="D950" s="135">
        <v>1000003613</v>
      </c>
      <c r="E950" s="140" t="s">
        <v>2554</v>
      </c>
      <c r="F950" s="137">
        <v>45106</v>
      </c>
      <c r="G950" s="40" t="str">
        <f t="shared" si="170"/>
        <v>Targeted Dealer</v>
      </c>
      <c r="H950" s="40"/>
      <c r="I950" s="41">
        <v>30</v>
      </c>
      <c r="J950" s="41">
        <f t="shared" si="171"/>
        <v>30</v>
      </c>
      <c r="K950" s="43">
        <v>25</v>
      </c>
      <c r="L950" s="43">
        <f t="shared" si="172"/>
        <v>5</v>
      </c>
      <c r="M950" s="43">
        <f t="shared" si="173"/>
        <v>83.333333333333343</v>
      </c>
      <c r="N950" s="42">
        <v>0</v>
      </c>
      <c r="O950" s="45" t="str">
        <f t="shared" si="174"/>
        <v>DEC</v>
      </c>
      <c r="P950" s="42">
        <v>0</v>
      </c>
      <c r="Q950" s="44">
        <f t="shared" si="175"/>
        <v>25</v>
      </c>
      <c r="R950" s="45" t="str">
        <f t="shared" si="176"/>
        <v xml:space="preserve"> </v>
      </c>
      <c r="S950" s="44" t="b">
        <f t="shared" si="177"/>
        <v>0</v>
      </c>
      <c r="T950" s="43">
        <v>25</v>
      </c>
      <c r="U950" s="46" t="str">
        <f t="shared" si="178"/>
        <v>jAN</v>
      </c>
      <c r="V950" s="42">
        <v>25</v>
      </c>
      <c r="W950" s="47">
        <f t="shared" si="179"/>
        <v>0</v>
      </c>
      <c r="X950" s="48">
        <f t="shared" si="180"/>
        <v>0</v>
      </c>
      <c r="Y950" s="47" t="str">
        <f t="shared" si="181"/>
        <v>GROWTH</v>
      </c>
      <c r="Z950" s="138">
        <v>0</v>
      </c>
      <c r="AA950" s="133"/>
      <c r="AB950" s="133" t="s">
        <v>1245</v>
      </c>
      <c r="AC950" s="27"/>
    </row>
    <row r="951" spans="1:29" s="139" customFormat="1" ht="13.8">
      <c r="A951" s="138" t="s">
        <v>1245</v>
      </c>
      <c r="B951" s="144" t="s">
        <v>52</v>
      </c>
      <c r="C951" s="144" t="s">
        <v>2559</v>
      </c>
      <c r="D951" s="144">
        <v>1000003868</v>
      </c>
      <c r="E951" s="144" t="s">
        <v>2560</v>
      </c>
      <c r="F951" s="137">
        <v>45345</v>
      </c>
      <c r="G951" s="40" t="str">
        <f t="shared" si="170"/>
        <v>Targeted Dealer</v>
      </c>
      <c r="H951" s="40"/>
      <c r="I951" s="41">
        <v>30</v>
      </c>
      <c r="J951" s="41">
        <f t="shared" si="171"/>
        <v>30</v>
      </c>
      <c r="K951" s="43">
        <v>25</v>
      </c>
      <c r="L951" s="43">
        <f t="shared" si="172"/>
        <v>5</v>
      </c>
      <c r="M951" s="43">
        <f t="shared" si="173"/>
        <v>83.333333333333343</v>
      </c>
      <c r="N951" s="42">
        <v>0</v>
      </c>
      <c r="O951" s="45" t="str">
        <f t="shared" si="174"/>
        <v>DEC</v>
      </c>
      <c r="P951" s="42">
        <v>0</v>
      </c>
      <c r="Q951" s="44">
        <f t="shared" si="175"/>
        <v>25</v>
      </c>
      <c r="R951" s="45" t="str">
        <f t="shared" si="176"/>
        <v xml:space="preserve"> </v>
      </c>
      <c r="S951" s="44" t="b">
        <f t="shared" si="177"/>
        <v>0</v>
      </c>
      <c r="T951" s="43">
        <v>0</v>
      </c>
      <c r="U951" s="46" t="str">
        <f t="shared" si="178"/>
        <v>jAN</v>
      </c>
      <c r="V951" s="42">
        <v>0</v>
      </c>
      <c r="W951" s="47">
        <f t="shared" si="179"/>
        <v>25</v>
      </c>
      <c r="X951" s="48">
        <f t="shared" si="180"/>
        <v>0</v>
      </c>
      <c r="Y951" s="47" t="b">
        <f t="shared" si="181"/>
        <v>0</v>
      </c>
      <c r="Z951" s="138">
        <v>0</v>
      </c>
      <c r="AA951" s="133"/>
      <c r="AB951" s="138" t="s">
        <v>1245</v>
      </c>
      <c r="AC951" s="27"/>
    </row>
    <row r="952" spans="1:29" s="139" customFormat="1" ht="13.8">
      <c r="A952" s="138" t="s">
        <v>1245</v>
      </c>
      <c r="B952" s="144" t="s">
        <v>52</v>
      </c>
      <c r="C952" s="144" t="s">
        <v>2561</v>
      </c>
      <c r="D952" s="144">
        <v>1000003952</v>
      </c>
      <c r="E952" s="144" t="s">
        <v>2562</v>
      </c>
      <c r="F952" s="137">
        <v>45427</v>
      </c>
      <c r="G952" s="40" t="str">
        <f t="shared" si="170"/>
        <v>Targeted Dealer</v>
      </c>
      <c r="H952" s="40"/>
      <c r="I952" s="41">
        <v>255</v>
      </c>
      <c r="J952" s="41">
        <f t="shared" si="171"/>
        <v>255.00000000000003</v>
      </c>
      <c r="K952" s="43">
        <v>90</v>
      </c>
      <c r="L952" s="43">
        <f t="shared" si="172"/>
        <v>165</v>
      </c>
      <c r="M952" s="43">
        <f t="shared" si="173"/>
        <v>35.294117647058819</v>
      </c>
      <c r="N952" s="42">
        <v>235</v>
      </c>
      <c r="O952" s="45" t="str">
        <f t="shared" si="174"/>
        <v>DEC</v>
      </c>
      <c r="P952" s="42">
        <v>235</v>
      </c>
      <c r="Q952" s="44">
        <f t="shared" si="175"/>
        <v>-145</v>
      </c>
      <c r="R952" s="45">
        <f t="shared" si="176"/>
        <v>-0.61702127659574468</v>
      </c>
      <c r="S952" s="44" t="str">
        <f t="shared" si="177"/>
        <v>DEGROWTH</v>
      </c>
      <c r="T952" s="43">
        <v>150</v>
      </c>
      <c r="U952" s="46" t="str">
        <f t="shared" si="178"/>
        <v>jAN</v>
      </c>
      <c r="V952" s="42">
        <v>150</v>
      </c>
      <c r="W952" s="47">
        <f t="shared" si="179"/>
        <v>-60</v>
      </c>
      <c r="X952" s="48">
        <f t="shared" si="180"/>
        <v>-0.4</v>
      </c>
      <c r="Y952" s="47" t="str">
        <f t="shared" si="181"/>
        <v>DEGROWTH</v>
      </c>
      <c r="Z952" s="138">
        <v>0</v>
      </c>
      <c r="AA952" s="133"/>
      <c r="AB952" s="138" t="s">
        <v>1245</v>
      </c>
      <c r="AC952" s="27"/>
    </row>
    <row r="953" spans="1:29" s="139" customFormat="1" ht="13.8">
      <c r="A953" s="138" t="s">
        <v>1245</v>
      </c>
      <c r="B953" s="144" t="s">
        <v>52</v>
      </c>
      <c r="C953" s="144" t="s">
        <v>2563</v>
      </c>
      <c r="D953" s="144">
        <v>1000003987</v>
      </c>
      <c r="E953" s="144" t="s">
        <v>922</v>
      </c>
      <c r="F953" s="137">
        <v>45441</v>
      </c>
      <c r="G953" s="40" t="str">
        <f t="shared" si="170"/>
        <v>Targeted Dealer</v>
      </c>
      <c r="H953" s="40"/>
      <c r="I953" s="41">
        <v>190</v>
      </c>
      <c r="J953" s="41">
        <f t="shared" si="171"/>
        <v>190</v>
      </c>
      <c r="K953" s="43">
        <v>95</v>
      </c>
      <c r="L953" s="43">
        <f t="shared" si="172"/>
        <v>95</v>
      </c>
      <c r="M953" s="43">
        <f t="shared" si="173"/>
        <v>50</v>
      </c>
      <c r="N953" s="42">
        <v>85</v>
      </c>
      <c r="O953" s="45" t="str">
        <f t="shared" si="174"/>
        <v>DEC</v>
      </c>
      <c r="P953" s="42">
        <v>85</v>
      </c>
      <c r="Q953" s="44">
        <f t="shared" si="175"/>
        <v>10</v>
      </c>
      <c r="R953" s="45">
        <f t="shared" si="176"/>
        <v>0.11764705882352944</v>
      </c>
      <c r="S953" s="44" t="str">
        <f t="shared" si="177"/>
        <v>GROWTH</v>
      </c>
      <c r="T953" s="43">
        <v>160</v>
      </c>
      <c r="U953" s="46" t="str">
        <f t="shared" si="178"/>
        <v>jAN</v>
      </c>
      <c r="V953" s="42">
        <v>160</v>
      </c>
      <c r="W953" s="47">
        <f t="shared" si="179"/>
        <v>-65</v>
      </c>
      <c r="X953" s="48">
        <f t="shared" si="180"/>
        <v>-0.40625</v>
      </c>
      <c r="Y953" s="47" t="str">
        <f t="shared" si="181"/>
        <v>DEGROWTH</v>
      </c>
      <c r="Z953" s="138">
        <v>0</v>
      </c>
      <c r="AA953" s="133"/>
      <c r="AB953" s="138" t="s">
        <v>1245</v>
      </c>
      <c r="AC953" s="27"/>
    </row>
    <row r="954" spans="1:29" s="139" customFormat="1" ht="13.8">
      <c r="A954" s="133" t="s">
        <v>3918</v>
      </c>
      <c r="B954" s="141" t="s">
        <v>2569</v>
      </c>
      <c r="C954" s="152" t="s">
        <v>2570</v>
      </c>
      <c r="D954" s="135">
        <v>1000001225</v>
      </c>
      <c r="E954" s="136" t="s">
        <v>2571</v>
      </c>
      <c r="F954" s="137">
        <v>39029</v>
      </c>
      <c r="G954" s="40" t="str">
        <f t="shared" ref="G954:G1017" si="182">IF(I954&gt;0,"Targeted Dealer","-")</f>
        <v>Targeted Dealer</v>
      </c>
      <c r="H954" s="40"/>
      <c r="I954" s="41">
        <v>1081.5</v>
      </c>
      <c r="J954" s="41">
        <f t="shared" ref="J954:J1017" si="183">I954/$J$1*($J$1-$E$1)</f>
        <v>1081.5</v>
      </c>
      <c r="K954" s="43">
        <v>926</v>
      </c>
      <c r="L954" s="43">
        <f t="shared" ref="L954:L1017" si="184">I954-K954</f>
        <v>155.5</v>
      </c>
      <c r="M954" s="43">
        <f t="shared" ref="M954:M1017" si="185">IFERROR((K954/J954%),"-")</f>
        <v>85.621821544151643</v>
      </c>
      <c r="N954" s="42">
        <v>901</v>
      </c>
      <c r="O954" s="45" t="str">
        <f t="shared" ref="O954:O1017" si="186">IF(F954&lt;=$P$2,"DEC","")</f>
        <v>DEC</v>
      </c>
      <c r="P954" s="42">
        <v>901</v>
      </c>
      <c r="Q954" s="44">
        <f t="shared" ref="Q954:Q1017" si="187">K954-P954</f>
        <v>25</v>
      </c>
      <c r="R954" s="45">
        <f t="shared" ref="R954:R1017" si="188">IFERROR(IF(O954="Dec",(K954/P954-1))," ")</f>
        <v>2.7746947835738167E-2</v>
      </c>
      <c r="S954" s="44" t="str">
        <f t="shared" ref="S954:S1017" si="189">IF(N954&gt;0,IF(O954="","-",IF(R954&lt;0%,"DEGROWTH","GROWTH")))</f>
        <v>GROWTH</v>
      </c>
      <c r="T954" s="43">
        <v>811</v>
      </c>
      <c r="U954" s="46" t="str">
        <f t="shared" ref="U954:U1017" si="190">IF(F954&lt;=$V$2,"jAN","")</f>
        <v>jAN</v>
      </c>
      <c r="V954" s="42">
        <v>811</v>
      </c>
      <c r="W954" s="47">
        <f t="shared" ref="W954:W1017" si="191">K954-V954</f>
        <v>115</v>
      </c>
      <c r="X954" s="48">
        <f t="shared" ref="X954:X1017" si="192">IFERROR(IF(U954="Jan",(K954/V954-1)),0)</f>
        <v>0.1418002466091246</v>
      </c>
      <c r="Y954" s="47" t="str">
        <f t="shared" ref="Y954:Y1017" si="193">IF(T954&gt;0,IF(U954="","-",IF(X954&lt;0%,"DEGROWTH","GROWTH")))</f>
        <v>GROWTH</v>
      </c>
      <c r="Z954" s="138">
        <v>0</v>
      </c>
      <c r="AA954" s="133"/>
      <c r="AB954" s="133" t="s">
        <v>3918</v>
      </c>
      <c r="AC954" s="27"/>
    </row>
    <row r="955" spans="1:29" s="139" customFormat="1" ht="13.8">
      <c r="A955" s="133" t="s">
        <v>3918</v>
      </c>
      <c r="B955" s="141" t="s">
        <v>2569</v>
      </c>
      <c r="C955" s="152" t="s">
        <v>2572</v>
      </c>
      <c r="D955" s="135">
        <v>1000001234</v>
      </c>
      <c r="E955" s="136" t="s">
        <v>2573</v>
      </c>
      <c r="F955" s="137">
        <v>40676</v>
      </c>
      <c r="G955" s="40" t="str">
        <f t="shared" si="182"/>
        <v>Targeted Dealer</v>
      </c>
      <c r="H955" s="40"/>
      <c r="I955" s="41">
        <v>5129</v>
      </c>
      <c r="J955" s="41">
        <f t="shared" si="183"/>
        <v>5129</v>
      </c>
      <c r="K955" s="43">
        <v>4161</v>
      </c>
      <c r="L955" s="43">
        <f t="shared" si="184"/>
        <v>968</v>
      </c>
      <c r="M955" s="43">
        <f t="shared" si="185"/>
        <v>81.12692532657438</v>
      </c>
      <c r="N955" s="42">
        <v>4199</v>
      </c>
      <c r="O955" s="45" t="str">
        <f t="shared" si="186"/>
        <v>DEC</v>
      </c>
      <c r="P955" s="42">
        <v>4199</v>
      </c>
      <c r="Q955" s="44">
        <f t="shared" si="187"/>
        <v>-38</v>
      </c>
      <c r="R955" s="45">
        <f t="shared" si="188"/>
        <v>-9.0497737556560764E-3</v>
      </c>
      <c r="S955" s="44" t="str">
        <f t="shared" si="189"/>
        <v>DEGROWTH</v>
      </c>
      <c r="T955" s="43">
        <v>5855</v>
      </c>
      <c r="U955" s="46" t="str">
        <f t="shared" si="190"/>
        <v>jAN</v>
      </c>
      <c r="V955" s="42">
        <v>5855</v>
      </c>
      <c r="W955" s="47">
        <f t="shared" si="191"/>
        <v>-1694</v>
      </c>
      <c r="X955" s="48">
        <f t="shared" si="192"/>
        <v>-0.28932536293766009</v>
      </c>
      <c r="Y955" s="47" t="str">
        <f t="shared" si="193"/>
        <v>DEGROWTH</v>
      </c>
      <c r="Z955" s="138">
        <v>0</v>
      </c>
      <c r="AA955" s="133"/>
      <c r="AB955" s="133" t="s">
        <v>3918</v>
      </c>
      <c r="AC955" s="27"/>
    </row>
    <row r="956" spans="1:29" s="139" customFormat="1" ht="13.8">
      <c r="A956" s="133" t="s">
        <v>3918</v>
      </c>
      <c r="B956" s="141" t="s">
        <v>2569</v>
      </c>
      <c r="C956" s="152" t="s">
        <v>2574</v>
      </c>
      <c r="D956" s="135">
        <v>1000001232</v>
      </c>
      <c r="E956" s="136" t="s">
        <v>2575</v>
      </c>
      <c r="F956" s="137">
        <v>41041</v>
      </c>
      <c r="G956" s="40" t="str">
        <f t="shared" si="182"/>
        <v>Targeted Dealer</v>
      </c>
      <c r="H956" s="40"/>
      <c r="I956" s="41">
        <v>411</v>
      </c>
      <c r="J956" s="41">
        <f t="shared" si="183"/>
        <v>411</v>
      </c>
      <c r="K956" s="43">
        <v>278</v>
      </c>
      <c r="L956" s="43">
        <f t="shared" si="184"/>
        <v>133</v>
      </c>
      <c r="M956" s="43">
        <f t="shared" si="185"/>
        <v>67.639902676399018</v>
      </c>
      <c r="N956" s="42">
        <v>248</v>
      </c>
      <c r="O956" s="45" t="str">
        <f t="shared" si="186"/>
        <v>DEC</v>
      </c>
      <c r="P956" s="42">
        <v>248</v>
      </c>
      <c r="Q956" s="44">
        <f t="shared" si="187"/>
        <v>30</v>
      </c>
      <c r="R956" s="45">
        <f t="shared" si="188"/>
        <v>0.12096774193548376</v>
      </c>
      <c r="S956" s="44" t="str">
        <f t="shared" si="189"/>
        <v>GROWTH</v>
      </c>
      <c r="T956" s="43">
        <v>349</v>
      </c>
      <c r="U956" s="46" t="str">
        <f t="shared" si="190"/>
        <v>jAN</v>
      </c>
      <c r="V956" s="42">
        <v>349</v>
      </c>
      <c r="W956" s="47">
        <f t="shared" si="191"/>
        <v>-71</v>
      </c>
      <c r="X956" s="48">
        <f t="shared" si="192"/>
        <v>-0.20343839541547282</v>
      </c>
      <c r="Y956" s="47" t="str">
        <f t="shared" si="193"/>
        <v>DEGROWTH</v>
      </c>
      <c r="Z956" s="138">
        <v>0</v>
      </c>
      <c r="AA956" s="133"/>
      <c r="AB956" s="133" t="s">
        <v>3918</v>
      </c>
      <c r="AC956" s="27"/>
    </row>
    <row r="957" spans="1:29" s="139" customFormat="1" ht="13.8">
      <c r="A957" s="133" t="s">
        <v>3918</v>
      </c>
      <c r="B957" s="141" t="s">
        <v>2569</v>
      </c>
      <c r="C957" s="152" t="s">
        <v>2576</v>
      </c>
      <c r="D957" s="135">
        <v>1000001229</v>
      </c>
      <c r="E957" s="136" t="s">
        <v>2577</v>
      </c>
      <c r="F957" s="137">
        <v>41168</v>
      </c>
      <c r="G957" s="40" t="str">
        <f t="shared" si="182"/>
        <v>Targeted Dealer</v>
      </c>
      <c r="H957" s="40"/>
      <c r="I957" s="41">
        <v>2100</v>
      </c>
      <c r="J957" s="41">
        <f t="shared" si="183"/>
        <v>2100</v>
      </c>
      <c r="K957" s="43">
        <v>2052</v>
      </c>
      <c r="L957" s="43">
        <f t="shared" si="184"/>
        <v>48</v>
      </c>
      <c r="M957" s="43">
        <f t="shared" si="185"/>
        <v>97.714285714285708</v>
      </c>
      <c r="N957" s="42">
        <v>1621</v>
      </c>
      <c r="O957" s="45" t="str">
        <f t="shared" si="186"/>
        <v>DEC</v>
      </c>
      <c r="P957" s="42">
        <v>1621</v>
      </c>
      <c r="Q957" s="44">
        <f t="shared" si="187"/>
        <v>431</v>
      </c>
      <c r="R957" s="45">
        <f t="shared" si="188"/>
        <v>0.26588525601480573</v>
      </c>
      <c r="S957" s="44" t="str">
        <f t="shared" si="189"/>
        <v>GROWTH</v>
      </c>
      <c r="T957" s="43">
        <v>2533</v>
      </c>
      <c r="U957" s="46" t="str">
        <f t="shared" si="190"/>
        <v>jAN</v>
      </c>
      <c r="V957" s="42">
        <v>2533</v>
      </c>
      <c r="W957" s="47">
        <f t="shared" si="191"/>
        <v>-481</v>
      </c>
      <c r="X957" s="48">
        <f t="shared" si="192"/>
        <v>-0.18989340702724045</v>
      </c>
      <c r="Y957" s="47" t="str">
        <f t="shared" si="193"/>
        <v>DEGROWTH</v>
      </c>
      <c r="Z957" s="138">
        <v>0</v>
      </c>
      <c r="AA957" s="133"/>
      <c r="AB957" s="133" t="s">
        <v>3918</v>
      </c>
      <c r="AC957" s="27"/>
    </row>
    <row r="958" spans="1:29" s="139" customFormat="1" ht="13.8">
      <c r="A958" s="133" t="s">
        <v>3918</v>
      </c>
      <c r="B958" s="141" t="s">
        <v>2569</v>
      </c>
      <c r="C958" s="152" t="s">
        <v>2580</v>
      </c>
      <c r="D958" s="135">
        <v>1000001233</v>
      </c>
      <c r="E958" s="136" t="s">
        <v>2581</v>
      </c>
      <c r="F958" s="137">
        <v>41400</v>
      </c>
      <c r="G958" s="40" t="str">
        <f t="shared" si="182"/>
        <v>Targeted Dealer</v>
      </c>
      <c r="H958" s="40"/>
      <c r="I958" s="41">
        <v>2040</v>
      </c>
      <c r="J958" s="41">
        <f t="shared" si="183"/>
        <v>2040.0000000000002</v>
      </c>
      <c r="K958" s="43">
        <v>1416</v>
      </c>
      <c r="L958" s="43">
        <f t="shared" si="184"/>
        <v>624</v>
      </c>
      <c r="M958" s="43">
        <f t="shared" si="185"/>
        <v>69.411764705882348</v>
      </c>
      <c r="N958" s="42">
        <v>1525</v>
      </c>
      <c r="O958" s="45" t="str">
        <f t="shared" si="186"/>
        <v>DEC</v>
      </c>
      <c r="P958" s="42">
        <v>1525</v>
      </c>
      <c r="Q958" s="44">
        <f t="shared" si="187"/>
        <v>-109</v>
      </c>
      <c r="R958" s="45">
        <f t="shared" si="188"/>
        <v>-7.1475409836065595E-2</v>
      </c>
      <c r="S958" s="44" t="str">
        <f t="shared" si="189"/>
        <v>DEGROWTH</v>
      </c>
      <c r="T958" s="43">
        <v>1859</v>
      </c>
      <c r="U958" s="46" t="str">
        <f t="shared" si="190"/>
        <v>jAN</v>
      </c>
      <c r="V958" s="42">
        <v>1859</v>
      </c>
      <c r="W958" s="47">
        <f t="shared" si="191"/>
        <v>-443</v>
      </c>
      <c r="X958" s="48">
        <f t="shared" si="192"/>
        <v>-0.23830016137708443</v>
      </c>
      <c r="Y958" s="47" t="str">
        <f t="shared" si="193"/>
        <v>DEGROWTH</v>
      </c>
      <c r="Z958" s="138">
        <v>0</v>
      </c>
      <c r="AA958" s="133"/>
      <c r="AB958" s="133" t="s">
        <v>3918</v>
      </c>
      <c r="AC958" s="27"/>
    </row>
    <row r="959" spans="1:29" s="139" customFormat="1" ht="13.8">
      <c r="A959" s="133" t="s">
        <v>3918</v>
      </c>
      <c r="B959" s="141" t="s">
        <v>2569</v>
      </c>
      <c r="C959" s="152" t="s">
        <v>2582</v>
      </c>
      <c r="D959" s="135">
        <v>1000001224</v>
      </c>
      <c r="E959" s="136" t="s">
        <v>2583</v>
      </c>
      <c r="F959" s="137">
        <v>41486</v>
      </c>
      <c r="G959" s="40" t="str">
        <f t="shared" si="182"/>
        <v>Targeted Dealer</v>
      </c>
      <c r="H959" s="40"/>
      <c r="I959" s="41">
        <v>3290</v>
      </c>
      <c r="J959" s="41">
        <f t="shared" si="183"/>
        <v>3290</v>
      </c>
      <c r="K959" s="43">
        <v>2598</v>
      </c>
      <c r="L959" s="43">
        <f t="shared" si="184"/>
        <v>692</v>
      </c>
      <c r="M959" s="43">
        <f t="shared" si="185"/>
        <v>78.966565349544069</v>
      </c>
      <c r="N959" s="42">
        <v>2968</v>
      </c>
      <c r="O959" s="45" t="str">
        <f t="shared" si="186"/>
        <v>DEC</v>
      </c>
      <c r="P959" s="42">
        <v>2968</v>
      </c>
      <c r="Q959" s="44">
        <f t="shared" si="187"/>
        <v>-370</v>
      </c>
      <c r="R959" s="45">
        <f t="shared" si="188"/>
        <v>-0.1246630727762803</v>
      </c>
      <c r="S959" s="44" t="str">
        <f t="shared" si="189"/>
        <v>DEGROWTH</v>
      </c>
      <c r="T959" s="43">
        <v>3484.5</v>
      </c>
      <c r="U959" s="46" t="str">
        <f t="shared" si="190"/>
        <v>jAN</v>
      </c>
      <c r="V959" s="42">
        <v>3484.5</v>
      </c>
      <c r="W959" s="47">
        <f t="shared" si="191"/>
        <v>-886.5</v>
      </c>
      <c r="X959" s="48">
        <f t="shared" si="192"/>
        <v>-0.25441239776151525</v>
      </c>
      <c r="Y959" s="47" t="str">
        <f t="shared" si="193"/>
        <v>DEGROWTH</v>
      </c>
      <c r="Z959" s="138">
        <v>0</v>
      </c>
      <c r="AA959" s="133"/>
      <c r="AB959" s="133" t="s">
        <v>3918</v>
      </c>
      <c r="AC959" s="27"/>
    </row>
    <row r="960" spans="1:29" s="139" customFormat="1" ht="13.8">
      <c r="A960" s="133" t="s">
        <v>3918</v>
      </c>
      <c r="B960" s="141" t="s">
        <v>2569</v>
      </c>
      <c r="C960" s="152" t="s">
        <v>2584</v>
      </c>
      <c r="D960" s="135">
        <v>1000001230</v>
      </c>
      <c r="E960" s="136" t="s">
        <v>2585</v>
      </c>
      <c r="F960" s="137">
        <v>41543</v>
      </c>
      <c r="G960" s="40" t="str">
        <f t="shared" si="182"/>
        <v>-</v>
      </c>
      <c r="H960" s="40"/>
      <c r="I960" s="41">
        <v>0</v>
      </c>
      <c r="J960" s="41">
        <f t="shared" si="183"/>
        <v>0</v>
      </c>
      <c r="K960" s="43">
        <v>36</v>
      </c>
      <c r="L960" s="43">
        <f t="shared" si="184"/>
        <v>-36</v>
      </c>
      <c r="M960" s="43" t="str">
        <f t="shared" si="185"/>
        <v>-</v>
      </c>
      <c r="N960" s="42">
        <v>0</v>
      </c>
      <c r="O960" s="45" t="str">
        <f t="shared" si="186"/>
        <v>DEC</v>
      </c>
      <c r="P960" s="42">
        <v>0</v>
      </c>
      <c r="Q960" s="44">
        <f t="shared" si="187"/>
        <v>36</v>
      </c>
      <c r="R960" s="45" t="str">
        <f t="shared" si="188"/>
        <v xml:space="preserve"> </v>
      </c>
      <c r="S960" s="44" t="b">
        <f t="shared" si="189"/>
        <v>0</v>
      </c>
      <c r="T960" s="43">
        <v>12</v>
      </c>
      <c r="U960" s="46" t="str">
        <f t="shared" si="190"/>
        <v>jAN</v>
      </c>
      <c r="V960" s="42">
        <v>12</v>
      </c>
      <c r="W960" s="47">
        <f t="shared" si="191"/>
        <v>24</v>
      </c>
      <c r="X960" s="48">
        <f t="shared" si="192"/>
        <v>2</v>
      </c>
      <c r="Y960" s="47" t="str">
        <f t="shared" si="193"/>
        <v>GROWTH</v>
      </c>
      <c r="Z960" s="138">
        <v>0</v>
      </c>
      <c r="AA960" s="133"/>
      <c r="AB960" s="133" t="s">
        <v>3918</v>
      </c>
      <c r="AC960" s="27"/>
    </row>
    <row r="961" spans="1:29" s="139" customFormat="1" ht="13.8">
      <c r="A961" s="133" t="s">
        <v>3918</v>
      </c>
      <c r="B961" s="141" t="s">
        <v>2569</v>
      </c>
      <c r="C961" s="152" t="s">
        <v>2586</v>
      </c>
      <c r="D961" s="135">
        <v>1000001231</v>
      </c>
      <c r="E961" s="136" t="s">
        <v>2587</v>
      </c>
      <c r="F961" s="137">
        <v>41621</v>
      </c>
      <c r="G961" s="40" t="str">
        <f t="shared" si="182"/>
        <v>Targeted Dealer</v>
      </c>
      <c r="H961" s="40"/>
      <c r="I961" s="41">
        <v>1088</v>
      </c>
      <c r="J961" s="41">
        <f t="shared" si="183"/>
        <v>1088</v>
      </c>
      <c r="K961" s="43">
        <v>973</v>
      </c>
      <c r="L961" s="43">
        <f t="shared" si="184"/>
        <v>115</v>
      </c>
      <c r="M961" s="43">
        <f t="shared" si="185"/>
        <v>89.430147058823522</v>
      </c>
      <c r="N961" s="42">
        <v>986</v>
      </c>
      <c r="O961" s="45" t="str">
        <f t="shared" si="186"/>
        <v>DEC</v>
      </c>
      <c r="P961" s="42">
        <v>986</v>
      </c>
      <c r="Q961" s="44">
        <f t="shared" si="187"/>
        <v>-13</v>
      </c>
      <c r="R961" s="45">
        <f t="shared" si="188"/>
        <v>-1.3184584178498993E-2</v>
      </c>
      <c r="S961" s="44" t="str">
        <f t="shared" si="189"/>
        <v>DEGROWTH</v>
      </c>
      <c r="T961" s="43">
        <v>847</v>
      </c>
      <c r="U961" s="46" t="str">
        <f t="shared" si="190"/>
        <v>jAN</v>
      </c>
      <c r="V961" s="42">
        <v>847</v>
      </c>
      <c r="W961" s="47">
        <f t="shared" si="191"/>
        <v>126</v>
      </c>
      <c r="X961" s="48">
        <f t="shared" si="192"/>
        <v>0.14876033057851235</v>
      </c>
      <c r="Y961" s="47" t="str">
        <f t="shared" si="193"/>
        <v>GROWTH</v>
      </c>
      <c r="Z961" s="138">
        <v>0</v>
      </c>
      <c r="AA961" s="133"/>
      <c r="AB961" s="133" t="s">
        <v>3918</v>
      </c>
      <c r="AC961" s="27"/>
    </row>
    <row r="962" spans="1:29" s="139" customFormat="1" ht="13.8">
      <c r="A962" s="133" t="s">
        <v>3918</v>
      </c>
      <c r="B962" s="141" t="s">
        <v>2569</v>
      </c>
      <c r="C962" s="152" t="s">
        <v>2588</v>
      </c>
      <c r="D962" s="135">
        <v>1000001236</v>
      </c>
      <c r="E962" s="136" t="s">
        <v>2589</v>
      </c>
      <c r="F962" s="137">
        <v>41692</v>
      </c>
      <c r="G962" s="40" t="str">
        <f t="shared" si="182"/>
        <v>Targeted Dealer</v>
      </c>
      <c r="H962" s="40"/>
      <c r="I962" s="41">
        <v>922</v>
      </c>
      <c r="J962" s="41">
        <f t="shared" si="183"/>
        <v>922</v>
      </c>
      <c r="K962" s="43">
        <v>750</v>
      </c>
      <c r="L962" s="43">
        <f t="shared" si="184"/>
        <v>172</v>
      </c>
      <c r="M962" s="43">
        <f t="shared" si="185"/>
        <v>81.344902386117127</v>
      </c>
      <c r="N962" s="42">
        <v>825</v>
      </c>
      <c r="O962" s="45" t="str">
        <f t="shared" si="186"/>
        <v>DEC</v>
      </c>
      <c r="P962" s="42">
        <v>825</v>
      </c>
      <c r="Q962" s="44">
        <f t="shared" si="187"/>
        <v>-75</v>
      </c>
      <c r="R962" s="45">
        <f t="shared" si="188"/>
        <v>-9.0909090909090939E-2</v>
      </c>
      <c r="S962" s="44" t="str">
        <f t="shared" si="189"/>
        <v>DEGROWTH</v>
      </c>
      <c r="T962" s="43">
        <v>875</v>
      </c>
      <c r="U962" s="46" t="str">
        <f t="shared" si="190"/>
        <v>jAN</v>
      </c>
      <c r="V962" s="42">
        <v>875</v>
      </c>
      <c r="W962" s="47">
        <f t="shared" si="191"/>
        <v>-125</v>
      </c>
      <c r="X962" s="48">
        <f t="shared" si="192"/>
        <v>-0.1428571428571429</v>
      </c>
      <c r="Y962" s="47" t="str">
        <f t="shared" si="193"/>
        <v>DEGROWTH</v>
      </c>
      <c r="Z962" s="138">
        <v>0</v>
      </c>
      <c r="AA962" s="133"/>
      <c r="AB962" s="133" t="s">
        <v>3918</v>
      </c>
      <c r="AC962" s="27"/>
    </row>
    <row r="963" spans="1:29" s="139" customFormat="1" ht="13.8">
      <c r="A963" s="133" t="s">
        <v>3918</v>
      </c>
      <c r="B963" s="141" t="s">
        <v>2569</v>
      </c>
      <c r="C963" s="152" t="s">
        <v>2590</v>
      </c>
      <c r="D963" s="135">
        <v>1000001228</v>
      </c>
      <c r="E963" s="136" t="s">
        <v>2591</v>
      </c>
      <c r="F963" s="137">
        <v>41698</v>
      </c>
      <c r="G963" s="40" t="str">
        <f t="shared" si="182"/>
        <v>Targeted Dealer</v>
      </c>
      <c r="H963" s="40"/>
      <c r="I963" s="41">
        <v>400</v>
      </c>
      <c r="J963" s="41">
        <f t="shared" si="183"/>
        <v>400</v>
      </c>
      <c r="K963" s="43">
        <v>216</v>
      </c>
      <c r="L963" s="43">
        <f t="shared" si="184"/>
        <v>184</v>
      </c>
      <c r="M963" s="43">
        <f t="shared" si="185"/>
        <v>54</v>
      </c>
      <c r="N963" s="42">
        <v>96</v>
      </c>
      <c r="O963" s="45" t="str">
        <f t="shared" si="186"/>
        <v>DEC</v>
      </c>
      <c r="P963" s="42">
        <v>96</v>
      </c>
      <c r="Q963" s="44">
        <f t="shared" si="187"/>
        <v>120</v>
      </c>
      <c r="R963" s="45">
        <f t="shared" si="188"/>
        <v>1.25</v>
      </c>
      <c r="S963" s="44" t="str">
        <f t="shared" si="189"/>
        <v>GROWTH</v>
      </c>
      <c r="T963" s="43">
        <v>397</v>
      </c>
      <c r="U963" s="46" t="str">
        <f t="shared" si="190"/>
        <v>jAN</v>
      </c>
      <c r="V963" s="42">
        <v>397</v>
      </c>
      <c r="W963" s="47">
        <f t="shared" si="191"/>
        <v>-181</v>
      </c>
      <c r="X963" s="48">
        <f t="shared" si="192"/>
        <v>-0.45591939546599491</v>
      </c>
      <c r="Y963" s="47" t="str">
        <f t="shared" si="193"/>
        <v>DEGROWTH</v>
      </c>
      <c r="Z963" s="138">
        <v>0</v>
      </c>
      <c r="AA963" s="133"/>
      <c r="AB963" s="133" t="s">
        <v>3918</v>
      </c>
      <c r="AC963" s="27"/>
    </row>
    <row r="964" spans="1:29" s="139" customFormat="1" ht="13.8">
      <c r="A964" s="133" t="s">
        <v>3918</v>
      </c>
      <c r="B964" s="141" t="s">
        <v>2569</v>
      </c>
      <c r="C964" s="152" t="s">
        <v>2592</v>
      </c>
      <c r="D964" s="135">
        <v>1000001252</v>
      </c>
      <c r="E964" s="136" t="s">
        <v>2593</v>
      </c>
      <c r="F964" s="137">
        <v>42124</v>
      </c>
      <c r="G964" s="40" t="str">
        <f t="shared" si="182"/>
        <v>Targeted Dealer</v>
      </c>
      <c r="H964" s="40"/>
      <c r="I964" s="41">
        <v>1125</v>
      </c>
      <c r="J964" s="41">
        <f t="shared" si="183"/>
        <v>1125</v>
      </c>
      <c r="K964" s="43">
        <v>950</v>
      </c>
      <c r="L964" s="43">
        <f t="shared" si="184"/>
        <v>175</v>
      </c>
      <c r="M964" s="43">
        <f t="shared" si="185"/>
        <v>84.444444444444443</v>
      </c>
      <c r="N964" s="42">
        <v>750</v>
      </c>
      <c r="O964" s="45" t="str">
        <f t="shared" si="186"/>
        <v>DEC</v>
      </c>
      <c r="P964" s="42">
        <v>750</v>
      </c>
      <c r="Q964" s="44">
        <f t="shared" si="187"/>
        <v>200</v>
      </c>
      <c r="R964" s="45">
        <f t="shared" si="188"/>
        <v>0.26666666666666661</v>
      </c>
      <c r="S964" s="44" t="str">
        <f t="shared" si="189"/>
        <v>GROWTH</v>
      </c>
      <c r="T964" s="43">
        <v>1300</v>
      </c>
      <c r="U964" s="46" t="str">
        <f t="shared" si="190"/>
        <v>jAN</v>
      </c>
      <c r="V964" s="42">
        <v>1300</v>
      </c>
      <c r="W964" s="47">
        <f t="shared" si="191"/>
        <v>-350</v>
      </c>
      <c r="X964" s="48">
        <f t="shared" si="192"/>
        <v>-0.26923076923076927</v>
      </c>
      <c r="Y964" s="47" t="str">
        <f t="shared" si="193"/>
        <v>DEGROWTH</v>
      </c>
      <c r="Z964" s="138">
        <v>0</v>
      </c>
      <c r="AA964" s="133"/>
      <c r="AB964" s="133" t="s">
        <v>3918</v>
      </c>
      <c r="AC964" s="27"/>
    </row>
    <row r="965" spans="1:29" s="139" customFormat="1" ht="13.8">
      <c r="A965" s="133" t="s">
        <v>3918</v>
      </c>
      <c r="B965" s="141" t="s">
        <v>2569</v>
      </c>
      <c r="C965" s="152" t="s">
        <v>2594</v>
      </c>
      <c r="D965" s="135">
        <v>1000001256</v>
      </c>
      <c r="E965" s="136" t="s">
        <v>2595</v>
      </c>
      <c r="F965" s="137">
        <v>42282</v>
      </c>
      <c r="G965" s="40" t="str">
        <f t="shared" si="182"/>
        <v>Targeted Dealer</v>
      </c>
      <c r="H965" s="40"/>
      <c r="I965" s="41">
        <v>350</v>
      </c>
      <c r="J965" s="41">
        <f t="shared" si="183"/>
        <v>350</v>
      </c>
      <c r="K965" s="43">
        <v>102</v>
      </c>
      <c r="L965" s="43">
        <f t="shared" si="184"/>
        <v>248</v>
      </c>
      <c r="M965" s="43">
        <f t="shared" si="185"/>
        <v>29.142857142857142</v>
      </c>
      <c r="N965" s="42">
        <v>253</v>
      </c>
      <c r="O965" s="45" t="str">
        <f t="shared" si="186"/>
        <v>DEC</v>
      </c>
      <c r="P965" s="42">
        <v>253</v>
      </c>
      <c r="Q965" s="44">
        <f t="shared" si="187"/>
        <v>-151</v>
      </c>
      <c r="R965" s="45">
        <f t="shared" si="188"/>
        <v>-0.59683794466403162</v>
      </c>
      <c r="S965" s="44" t="str">
        <f t="shared" si="189"/>
        <v>DEGROWTH</v>
      </c>
      <c r="T965" s="43">
        <v>165</v>
      </c>
      <c r="U965" s="46" t="str">
        <f t="shared" si="190"/>
        <v>jAN</v>
      </c>
      <c r="V965" s="42">
        <v>165</v>
      </c>
      <c r="W965" s="47">
        <f t="shared" si="191"/>
        <v>-63</v>
      </c>
      <c r="X965" s="48">
        <f t="shared" si="192"/>
        <v>-0.38181818181818183</v>
      </c>
      <c r="Y965" s="47" t="str">
        <f t="shared" si="193"/>
        <v>DEGROWTH</v>
      </c>
      <c r="Z965" s="138">
        <v>0</v>
      </c>
      <c r="AA965" s="133"/>
      <c r="AB965" s="133" t="s">
        <v>3918</v>
      </c>
      <c r="AC965" s="27"/>
    </row>
    <row r="966" spans="1:29" s="139" customFormat="1" ht="13.8">
      <c r="A966" s="133" t="s">
        <v>3918</v>
      </c>
      <c r="B966" s="141" t="s">
        <v>2569</v>
      </c>
      <c r="C966" s="152" t="s">
        <v>2596</v>
      </c>
      <c r="D966" s="135">
        <v>1000001242</v>
      </c>
      <c r="E966" s="136" t="s">
        <v>2597</v>
      </c>
      <c r="F966" s="137">
        <v>42542</v>
      </c>
      <c r="G966" s="40" t="str">
        <f t="shared" si="182"/>
        <v>Targeted Dealer</v>
      </c>
      <c r="H966" s="40"/>
      <c r="I966" s="41">
        <v>2750</v>
      </c>
      <c r="J966" s="41">
        <f t="shared" si="183"/>
        <v>2750</v>
      </c>
      <c r="K966" s="43">
        <v>2099</v>
      </c>
      <c r="L966" s="43">
        <f t="shared" si="184"/>
        <v>651</v>
      </c>
      <c r="M966" s="43">
        <f t="shared" si="185"/>
        <v>76.327272727272728</v>
      </c>
      <c r="N966" s="42">
        <v>2360</v>
      </c>
      <c r="O966" s="45" t="str">
        <f t="shared" si="186"/>
        <v>DEC</v>
      </c>
      <c r="P966" s="42">
        <v>2360</v>
      </c>
      <c r="Q966" s="44">
        <f t="shared" si="187"/>
        <v>-261</v>
      </c>
      <c r="R966" s="45">
        <f t="shared" si="188"/>
        <v>-0.110593220338983</v>
      </c>
      <c r="S966" s="44" t="str">
        <f t="shared" si="189"/>
        <v>DEGROWTH</v>
      </c>
      <c r="T966" s="43">
        <v>2709</v>
      </c>
      <c r="U966" s="46" t="str">
        <f t="shared" si="190"/>
        <v>jAN</v>
      </c>
      <c r="V966" s="42">
        <v>2709</v>
      </c>
      <c r="W966" s="47">
        <f t="shared" si="191"/>
        <v>-610</v>
      </c>
      <c r="X966" s="48">
        <f t="shared" si="192"/>
        <v>-0.2251753414544112</v>
      </c>
      <c r="Y966" s="47" t="str">
        <f t="shared" si="193"/>
        <v>DEGROWTH</v>
      </c>
      <c r="Z966" s="138">
        <v>0</v>
      </c>
      <c r="AA966" s="133"/>
      <c r="AB966" s="133" t="s">
        <v>3918</v>
      </c>
      <c r="AC966" s="27"/>
    </row>
    <row r="967" spans="1:29" s="139" customFormat="1" ht="13.8">
      <c r="A967" s="133" t="s">
        <v>3918</v>
      </c>
      <c r="B967" s="141" t="s">
        <v>2569</v>
      </c>
      <c r="C967" s="152" t="s">
        <v>2600</v>
      </c>
      <c r="D967" s="135">
        <v>1000001244</v>
      </c>
      <c r="E967" s="136" t="s">
        <v>2601</v>
      </c>
      <c r="F967" s="137">
        <v>43207</v>
      </c>
      <c r="G967" s="40" t="str">
        <f t="shared" si="182"/>
        <v>Targeted Dealer</v>
      </c>
      <c r="H967" s="40"/>
      <c r="I967" s="41">
        <v>51</v>
      </c>
      <c r="J967" s="41">
        <f t="shared" si="183"/>
        <v>51</v>
      </c>
      <c r="K967" s="43">
        <v>54</v>
      </c>
      <c r="L967" s="43">
        <f t="shared" si="184"/>
        <v>-3</v>
      </c>
      <c r="M967" s="43">
        <f t="shared" si="185"/>
        <v>105.88235294117646</v>
      </c>
      <c r="N967" s="42">
        <v>24</v>
      </c>
      <c r="O967" s="45" t="str">
        <f t="shared" si="186"/>
        <v>DEC</v>
      </c>
      <c r="P967" s="42">
        <v>24</v>
      </c>
      <c r="Q967" s="44">
        <f t="shared" si="187"/>
        <v>30</v>
      </c>
      <c r="R967" s="45">
        <f t="shared" si="188"/>
        <v>1.25</v>
      </c>
      <c r="S967" s="44" t="str">
        <f t="shared" si="189"/>
        <v>GROWTH</v>
      </c>
      <c r="T967" s="43">
        <v>51</v>
      </c>
      <c r="U967" s="46" t="str">
        <f t="shared" si="190"/>
        <v>jAN</v>
      </c>
      <c r="V967" s="42">
        <v>51</v>
      </c>
      <c r="W967" s="47">
        <f t="shared" si="191"/>
        <v>3</v>
      </c>
      <c r="X967" s="48">
        <f t="shared" si="192"/>
        <v>5.8823529411764719E-2</v>
      </c>
      <c r="Y967" s="47" t="str">
        <f t="shared" si="193"/>
        <v>GROWTH</v>
      </c>
      <c r="Z967" s="138">
        <v>0</v>
      </c>
      <c r="AA967" s="133"/>
      <c r="AB967" s="133" t="s">
        <v>3918</v>
      </c>
      <c r="AC967" s="27"/>
    </row>
    <row r="968" spans="1:29" s="139" customFormat="1" ht="13.8">
      <c r="A968" s="133" t="s">
        <v>3918</v>
      </c>
      <c r="B968" s="141" t="s">
        <v>2569</v>
      </c>
      <c r="C968" s="152" t="s">
        <v>2602</v>
      </c>
      <c r="D968" s="135">
        <v>1000001238</v>
      </c>
      <c r="E968" s="136" t="s">
        <v>2603</v>
      </c>
      <c r="F968" s="137">
        <v>43454</v>
      </c>
      <c r="G968" s="40" t="str">
        <f t="shared" si="182"/>
        <v>Targeted Dealer</v>
      </c>
      <c r="H968" s="40"/>
      <c r="I968" s="41">
        <v>1600</v>
      </c>
      <c r="J968" s="41">
        <f t="shared" si="183"/>
        <v>1600</v>
      </c>
      <c r="K968" s="43">
        <v>1040</v>
      </c>
      <c r="L968" s="43">
        <f t="shared" si="184"/>
        <v>560</v>
      </c>
      <c r="M968" s="43">
        <f t="shared" si="185"/>
        <v>65</v>
      </c>
      <c r="N968" s="42">
        <v>1260</v>
      </c>
      <c r="O968" s="45" t="str">
        <f t="shared" si="186"/>
        <v>DEC</v>
      </c>
      <c r="P968" s="42">
        <v>1260</v>
      </c>
      <c r="Q968" s="44">
        <f t="shared" si="187"/>
        <v>-220</v>
      </c>
      <c r="R968" s="45">
        <f t="shared" si="188"/>
        <v>-0.17460317460317465</v>
      </c>
      <c r="S968" s="44" t="str">
        <f t="shared" si="189"/>
        <v>DEGROWTH</v>
      </c>
      <c r="T968" s="43">
        <v>1252</v>
      </c>
      <c r="U968" s="46" t="str">
        <f t="shared" si="190"/>
        <v>jAN</v>
      </c>
      <c r="V968" s="42">
        <v>1252</v>
      </c>
      <c r="W968" s="47">
        <f t="shared" si="191"/>
        <v>-212</v>
      </c>
      <c r="X968" s="48">
        <f t="shared" si="192"/>
        <v>-0.16932907348242809</v>
      </c>
      <c r="Y968" s="47" t="str">
        <f t="shared" si="193"/>
        <v>DEGROWTH</v>
      </c>
      <c r="Z968" s="138">
        <v>0</v>
      </c>
      <c r="AA968" s="133"/>
      <c r="AB968" s="133" t="s">
        <v>3918</v>
      </c>
      <c r="AC968" s="27"/>
    </row>
    <row r="969" spans="1:29" s="139" customFormat="1" ht="13.8">
      <c r="A969" s="133" t="s">
        <v>3918</v>
      </c>
      <c r="B969" s="141" t="s">
        <v>2569</v>
      </c>
      <c r="C969" s="152" t="s">
        <v>2606</v>
      </c>
      <c r="D969" s="135">
        <v>1000001251</v>
      </c>
      <c r="E969" s="136" t="s">
        <v>2607</v>
      </c>
      <c r="F969" s="137">
        <v>43455</v>
      </c>
      <c r="G969" s="40" t="str">
        <f t="shared" si="182"/>
        <v>Targeted Dealer</v>
      </c>
      <c r="H969" s="40"/>
      <c r="I969" s="41">
        <v>1350</v>
      </c>
      <c r="J969" s="41">
        <f t="shared" si="183"/>
        <v>1350</v>
      </c>
      <c r="K969" s="43">
        <v>695</v>
      </c>
      <c r="L969" s="43">
        <f t="shared" si="184"/>
        <v>655</v>
      </c>
      <c r="M969" s="43">
        <f t="shared" si="185"/>
        <v>51.481481481481481</v>
      </c>
      <c r="N969" s="42">
        <v>1317</v>
      </c>
      <c r="O969" s="45" t="str">
        <f t="shared" si="186"/>
        <v>DEC</v>
      </c>
      <c r="P969" s="42">
        <v>1317</v>
      </c>
      <c r="Q969" s="44">
        <f t="shared" si="187"/>
        <v>-622</v>
      </c>
      <c r="R969" s="45">
        <f t="shared" si="188"/>
        <v>-0.47228549734244496</v>
      </c>
      <c r="S969" s="44" t="str">
        <f t="shared" si="189"/>
        <v>DEGROWTH</v>
      </c>
      <c r="T969" s="43">
        <v>1072</v>
      </c>
      <c r="U969" s="46" t="str">
        <f t="shared" si="190"/>
        <v>jAN</v>
      </c>
      <c r="V969" s="42">
        <v>1072</v>
      </c>
      <c r="W969" s="47">
        <f t="shared" si="191"/>
        <v>-377</v>
      </c>
      <c r="X969" s="48">
        <f t="shared" si="192"/>
        <v>-0.35167910447761197</v>
      </c>
      <c r="Y969" s="47" t="str">
        <f t="shared" si="193"/>
        <v>DEGROWTH</v>
      </c>
      <c r="Z969" s="138">
        <v>0</v>
      </c>
      <c r="AA969" s="133"/>
      <c r="AB969" s="133" t="s">
        <v>3918</v>
      </c>
      <c r="AC969" s="27"/>
    </row>
    <row r="970" spans="1:29" s="139" customFormat="1" ht="13.8">
      <c r="A970" s="133" t="s">
        <v>3918</v>
      </c>
      <c r="B970" s="141" t="s">
        <v>2569</v>
      </c>
      <c r="C970" s="152" t="s">
        <v>2608</v>
      </c>
      <c r="D970" s="135">
        <v>1000001254</v>
      </c>
      <c r="E970" s="136" t="s">
        <v>2609</v>
      </c>
      <c r="F970" s="137">
        <v>43493</v>
      </c>
      <c r="G970" s="40" t="str">
        <f t="shared" si="182"/>
        <v>Targeted Dealer</v>
      </c>
      <c r="H970" s="40"/>
      <c r="I970" s="41">
        <v>348</v>
      </c>
      <c r="J970" s="41">
        <f t="shared" si="183"/>
        <v>348</v>
      </c>
      <c r="K970" s="43">
        <v>165</v>
      </c>
      <c r="L970" s="43">
        <f t="shared" si="184"/>
        <v>183</v>
      </c>
      <c r="M970" s="43">
        <f t="shared" si="185"/>
        <v>47.413793103448278</v>
      </c>
      <c r="N970" s="42">
        <v>218</v>
      </c>
      <c r="O970" s="45" t="str">
        <f t="shared" si="186"/>
        <v>DEC</v>
      </c>
      <c r="P970" s="42">
        <v>218</v>
      </c>
      <c r="Q970" s="44">
        <f t="shared" si="187"/>
        <v>-53</v>
      </c>
      <c r="R970" s="45">
        <f t="shared" si="188"/>
        <v>-0.24311926605504586</v>
      </c>
      <c r="S970" s="44" t="str">
        <f t="shared" si="189"/>
        <v>DEGROWTH</v>
      </c>
      <c r="T970" s="43">
        <v>110</v>
      </c>
      <c r="U970" s="46" t="str">
        <f t="shared" si="190"/>
        <v>jAN</v>
      </c>
      <c r="V970" s="42">
        <v>110</v>
      </c>
      <c r="W970" s="47">
        <f t="shared" si="191"/>
        <v>55</v>
      </c>
      <c r="X970" s="48">
        <f t="shared" si="192"/>
        <v>0.5</v>
      </c>
      <c r="Y970" s="47" t="str">
        <f t="shared" si="193"/>
        <v>GROWTH</v>
      </c>
      <c r="Z970" s="138">
        <v>0</v>
      </c>
      <c r="AA970" s="133"/>
      <c r="AB970" s="133" t="s">
        <v>3918</v>
      </c>
      <c r="AC970" s="27"/>
    </row>
    <row r="971" spans="1:29" s="139" customFormat="1" ht="13.8">
      <c r="A971" s="133" t="s">
        <v>3918</v>
      </c>
      <c r="B971" s="141" t="s">
        <v>2569</v>
      </c>
      <c r="C971" s="152" t="s">
        <v>2610</v>
      </c>
      <c r="D971" s="135">
        <v>1000001259</v>
      </c>
      <c r="E971" s="136" t="s">
        <v>1439</v>
      </c>
      <c r="F971" s="137">
        <v>43494</v>
      </c>
      <c r="G971" s="40" t="str">
        <f t="shared" si="182"/>
        <v>Targeted Dealer</v>
      </c>
      <c r="H971" s="40"/>
      <c r="I971" s="41">
        <v>182</v>
      </c>
      <c r="J971" s="41">
        <f t="shared" si="183"/>
        <v>182</v>
      </c>
      <c r="K971" s="43">
        <v>40</v>
      </c>
      <c r="L971" s="43">
        <f t="shared" si="184"/>
        <v>142</v>
      </c>
      <c r="M971" s="43">
        <f t="shared" si="185"/>
        <v>21.978021978021978</v>
      </c>
      <c r="N971" s="42">
        <v>151</v>
      </c>
      <c r="O971" s="45" t="str">
        <f t="shared" si="186"/>
        <v>DEC</v>
      </c>
      <c r="P971" s="42">
        <v>151</v>
      </c>
      <c r="Q971" s="44">
        <f t="shared" si="187"/>
        <v>-111</v>
      </c>
      <c r="R971" s="45">
        <f t="shared" si="188"/>
        <v>-0.73509933774834435</v>
      </c>
      <c r="S971" s="44" t="str">
        <f t="shared" si="189"/>
        <v>DEGROWTH</v>
      </c>
      <c r="T971" s="43">
        <v>100</v>
      </c>
      <c r="U971" s="46" t="str">
        <f t="shared" si="190"/>
        <v>jAN</v>
      </c>
      <c r="V971" s="42">
        <v>100</v>
      </c>
      <c r="W971" s="47">
        <f t="shared" si="191"/>
        <v>-60</v>
      </c>
      <c r="X971" s="48">
        <f t="shared" si="192"/>
        <v>-0.6</v>
      </c>
      <c r="Y971" s="47" t="str">
        <f t="shared" si="193"/>
        <v>DEGROWTH</v>
      </c>
      <c r="Z971" s="138">
        <v>0</v>
      </c>
      <c r="AA971" s="133"/>
      <c r="AB971" s="133" t="s">
        <v>3918</v>
      </c>
      <c r="AC971" s="27"/>
    </row>
    <row r="972" spans="1:29" s="139" customFormat="1" ht="13.8">
      <c r="A972" s="133" t="s">
        <v>3918</v>
      </c>
      <c r="B972" s="141" t="s">
        <v>2569</v>
      </c>
      <c r="C972" s="152" t="s">
        <v>2613</v>
      </c>
      <c r="D972" s="135">
        <v>1000001245</v>
      </c>
      <c r="E972" s="136" t="s">
        <v>2614</v>
      </c>
      <c r="F972" s="137">
        <v>43652</v>
      </c>
      <c r="G972" s="40" t="str">
        <f t="shared" si="182"/>
        <v>Targeted Dealer</v>
      </c>
      <c r="H972" s="40"/>
      <c r="I972" s="41">
        <v>150</v>
      </c>
      <c r="J972" s="41">
        <f t="shared" si="183"/>
        <v>150</v>
      </c>
      <c r="K972" s="43">
        <v>108</v>
      </c>
      <c r="L972" s="43">
        <f t="shared" si="184"/>
        <v>42</v>
      </c>
      <c r="M972" s="43">
        <f t="shared" si="185"/>
        <v>72</v>
      </c>
      <c r="N972" s="42">
        <v>96</v>
      </c>
      <c r="O972" s="45" t="str">
        <f t="shared" si="186"/>
        <v>DEC</v>
      </c>
      <c r="P972" s="42">
        <v>96</v>
      </c>
      <c r="Q972" s="44">
        <f t="shared" si="187"/>
        <v>12</v>
      </c>
      <c r="R972" s="45">
        <f t="shared" si="188"/>
        <v>0.125</v>
      </c>
      <c r="S972" s="44" t="str">
        <f t="shared" si="189"/>
        <v>GROWTH</v>
      </c>
      <c r="T972" s="43">
        <v>180</v>
      </c>
      <c r="U972" s="46" t="str">
        <f t="shared" si="190"/>
        <v>jAN</v>
      </c>
      <c r="V972" s="42">
        <v>180</v>
      </c>
      <c r="W972" s="47">
        <f t="shared" si="191"/>
        <v>-72</v>
      </c>
      <c r="X972" s="48">
        <f t="shared" si="192"/>
        <v>-0.4</v>
      </c>
      <c r="Y972" s="47" t="str">
        <f t="shared" si="193"/>
        <v>DEGROWTH</v>
      </c>
      <c r="Z972" s="138">
        <v>0</v>
      </c>
      <c r="AA972" s="133"/>
      <c r="AB972" s="133" t="s">
        <v>3918</v>
      </c>
      <c r="AC972" s="27"/>
    </row>
    <row r="973" spans="1:29" s="139" customFormat="1" ht="13.8">
      <c r="A973" s="133" t="s">
        <v>3918</v>
      </c>
      <c r="B973" s="141" t="s">
        <v>2569</v>
      </c>
      <c r="C973" s="152" t="s">
        <v>2617</v>
      </c>
      <c r="D973" s="135">
        <v>1000001264</v>
      </c>
      <c r="E973" s="136" t="s">
        <v>2618</v>
      </c>
      <c r="F973" s="137">
        <v>43975</v>
      </c>
      <c r="G973" s="40" t="str">
        <f t="shared" si="182"/>
        <v>Targeted Dealer</v>
      </c>
      <c r="H973" s="40"/>
      <c r="I973" s="41">
        <v>1950</v>
      </c>
      <c r="J973" s="41">
        <f t="shared" si="183"/>
        <v>1950</v>
      </c>
      <c r="K973" s="43">
        <v>1165</v>
      </c>
      <c r="L973" s="43">
        <f t="shared" si="184"/>
        <v>785</v>
      </c>
      <c r="M973" s="43">
        <f t="shared" si="185"/>
        <v>59.743589743589745</v>
      </c>
      <c r="N973" s="42">
        <v>1615</v>
      </c>
      <c r="O973" s="45" t="str">
        <f t="shared" si="186"/>
        <v>DEC</v>
      </c>
      <c r="P973" s="42">
        <v>1615</v>
      </c>
      <c r="Q973" s="44">
        <f t="shared" si="187"/>
        <v>-450</v>
      </c>
      <c r="R973" s="45">
        <f t="shared" si="188"/>
        <v>-0.27863777089783281</v>
      </c>
      <c r="S973" s="44" t="str">
        <f t="shared" si="189"/>
        <v>DEGROWTH</v>
      </c>
      <c r="T973" s="43">
        <v>1835.5</v>
      </c>
      <c r="U973" s="46" t="str">
        <f t="shared" si="190"/>
        <v>jAN</v>
      </c>
      <c r="V973" s="42">
        <v>1835.5</v>
      </c>
      <c r="W973" s="47">
        <f t="shared" si="191"/>
        <v>-670.5</v>
      </c>
      <c r="X973" s="48">
        <f t="shared" si="192"/>
        <v>-0.3652955597929719</v>
      </c>
      <c r="Y973" s="47" t="str">
        <f t="shared" si="193"/>
        <v>DEGROWTH</v>
      </c>
      <c r="Z973" s="138">
        <v>0</v>
      </c>
      <c r="AA973" s="133"/>
      <c r="AB973" s="133" t="s">
        <v>3918</v>
      </c>
      <c r="AC973" s="27"/>
    </row>
    <row r="974" spans="1:29" s="139" customFormat="1" ht="13.8">
      <c r="A974" s="133" t="s">
        <v>3918</v>
      </c>
      <c r="B974" s="141" t="s">
        <v>2569</v>
      </c>
      <c r="C974" s="152" t="s">
        <v>2619</v>
      </c>
      <c r="D974" s="135">
        <v>1000001257</v>
      </c>
      <c r="E974" s="136" t="s">
        <v>2620</v>
      </c>
      <c r="F974" s="137">
        <v>44136</v>
      </c>
      <c r="G974" s="40" t="str">
        <f t="shared" si="182"/>
        <v>-</v>
      </c>
      <c r="H974" s="40"/>
      <c r="I974" s="41">
        <v>0</v>
      </c>
      <c r="J974" s="41">
        <f t="shared" si="183"/>
        <v>0</v>
      </c>
      <c r="K974" s="43">
        <v>12</v>
      </c>
      <c r="L974" s="43">
        <f t="shared" si="184"/>
        <v>-12</v>
      </c>
      <c r="M974" s="43" t="str">
        <f t="shared" si="185"/>
        <v>-</v>
      </c>
      <c r="N974" s="42">
        <v>0</v>
      </c>
      <c r="O974" s="45" t="str">
        <f t="shared" si="186"/>
        <v>DEC</v>
      </c>
      <c r="P974" s="42">
        <v>0</v>
      </c>
      <c r="Q974" s="44">
        <f t="shared" si="187"/>
        <v>12</v>
      </c>
      <c r="R974" s="45" t="str">
        <f t="shared" si="188"/>
        <v xml:space="preserve"> </v>
      </c>
      <c r="S974" s="44" t="b">
        <f t="shared" si="189"/>
        <v>0</v>
      </c>
      <c r="T974" s="43">
        <v>24</v>
      </c>
      <c r="U974" s="46" t="str">
        <f t="shared" si="190"/>
        <v>jAN</v>
      </c>
      <c r="V974" s="42">
        <v>24</v>
      </c>
      <c r="W974" s="47">
        <f t="shared" si="191"/>
        <v>-12</v>
      </c>
      <c r="X974" s="48">
        <f t="shared" si="192"/>
        <v>-0.5</v>
      </c>
      <c r="Y974" s="47" t="str">
        <f t="shared" si="193"/>
        <v>DEGROWTH</v>
      </c>
      <c r="Z974" s="138">
        <v>1</v>
      </c>
      <c r="AA974" s="133"/>
      <c r="AB974" s="133" t="s">
        <v>3918</v>
      </c>
      <c r="AC974" s="27"/>
    </row>
    <row r="975" spans="1:29" s="139" customFormat="1" ht="13.8">
      <c r="A975" s="133" t="s">
        <v>3918</v>
      </c>
      <c r="B975" s="141" t="s">
        <v>2569</v>
      </c>
      <c r="C975" s="152" t="s">
        <v>2623</v>
      </c>
      <c r="D975" s="135">
        <v>1000001265</v>
      </c>
      <c r="E975" s="136" t="s">
        <v>2624</v>
      </c>
      <c r="F975" s="137">
        <v>44188</v>
      </c>
      <c r="G975" s="40" t="str">
        <f t="shared" si="182"/>
        <v>Targeted Dealer</v>
      </c>
      <c r="H975" s="40"/>
      <c r="I975" s="41">
        <v>1100</v>
      </c>
      <c r="J975" s="41">
        <f t="shared" si="183"/>
        <v>1100</v>
      </c>
      <c r="K975" s="43">
        <v>919</v>
      </c>
      <c r="L975" s="43">
        <f t="shared" si="184"/>
        <v>181</v>
      </c>
      <c r="M975" s="43">
        <f t="shared" si="185"/>
        <v>83.545454545454547</v>
      </c>
      <c r="N975" s="42">
        <v>899.5</v>
      </c>
      <c r="O975" s="45" t="str">
        <f t="shared" si="186"/>
        <v>DEC</v>
      </c>
      <c r="P975" s="42">
        <v>899.5</v>
      </c>
      <c r="Q975" s="44">
        <f t="shared" si="187"/>
        <v>19.5</v>
      </c>
      <c r="R975" s="45">
        <f t="shared" si="188"/>
        <v>2.1678710394663625E-2</v>
      </c>
      <c r="S975" s="44" t="str">
        <f t="shared" si="189"/>
        <v>GROWTH</v>
      </c>
      <c r="T975" s="43">
        <v>1314</v>
      </c>
      <c r="U975" s="46" t="str">
        <f t="shared" si="190"/>
        <v>jAN</v>
      </c>
      <c r="V975" s="42">
        <v>1314</v>
      </c>
      <c r="W975" s="47">
        <f t="shared" si="191"/>
        <v>-395</v>
      </c>
      <c r="X975" s="48">
        <f t="shared" si="192"/>
        <v>-0.30060882800608824</v>
      </c>
      <c r="Y975" s="47" t="str">
        <f t="shared" si="193"/>
        <v>DEGROWTH</v>
      </c>
      <c r="Z975" s="138">
        <v>0</v>
      </c>
      <c r="AA975" s="133"/>
      <c r="AB975" s="133" t="s">
        <v>3918</v>
      </c>
      <c r="AC975" s="27"/>
    </row>
    <row r="976" spans="1:29" s="139" customFormat="1" ht="13.8">
      <c r="A976" s="133" t="s">
        <v>3918</v>
      </c>
      <c r="B976" s="141" t="s">
        <v>2569</v>
      </c>
      <c r="C976" s="152" t="s">
        <v>2625</v>
      </c>
      <c r="D976" s="135">
        <v>1000001241</v>
      </c>
      <c r="E976" s="136" t="s">
        <v>2626</v>
      </c>
      <c r="F976" s="137">
        <v>44194</v>
      </c>
      <c r="G976" s="40" t="str">
        <f t="shared" si="182"/>
        <v>Targeted Dealer</v>
      </c>
      <c r="H976" s="40"/>
      <c r="I976" s="41">
        <v>150</v>
      </c>
      <c r="J976" s="41">
        <f t="shared" si="183"/>
        <v>150</v>
      </c>
      <c r="K976" s="43">
        <v>75</v>
      </c>
      <c r="L976" s="43">
        <f t="shared" si="184"/>
        <v>75</v>
      </c>
      <c r="M976" s="43">
        <f t="shared" si="185"/>
        <v>50</v>
      </c>
      <c r="N976" s="42">
        <v>100</v>
      </c>
      <c r="O976" s="45" t="str">
        <f t="shared" si="186"/>
        <v>DEC</v>
      </c>
      <c r="P976" s="42">
        <v>100</v>
      </c>
      <c r="Q976" s="44">
        <f t="shared" si="187"/>
        <v>-25</v>
      </c>
      <c r="R976" s="45">
        <f t="shared" si="188"/>
        <v>-0.25</v>
      </c>
      <c r="S976" s="44" t="str">
        <f t="shared" si="189"/>
        <v>DEGROWTH</v>
      </c>
      <c r="T976" s="43">
        <v>190</v>
      </c>
      <c r="U976" s="46" t="str">
        <f t="shared" si="190"/>
        <v>jAN</v>
      </c>
      <c r="V976" s="42">
        <v>190</v>
      </c>
      <c r="W976" s="47">
        <f t="shared" si="191"/>
        <v>-115</v>
      </c>
      <c r="X976" s="48">
        <f t="shared" si="192"/>
        <v>-0.60526315789473684</v>
      </c>
      <c r="Y976" s="47" t="str">
        <f t="shared" si="193"/>
        <v>DEGROWTH</v>
      </c>
      <c r="Z976" s="138">
        <v>0</v>
      </c>
      <c r="AA976" s="133"/>
      <c r="AB976" s="133" t="s">
        <v>3918</v>
      </c>
      <c r="AC976" s="27"/>
    </row>
    <row r="977" spans="1:29" s="139" customFormat="1" ht="13.8">
      <c r="A977" s="133" t="s">
        <v>3918</v>
      </c>
      <c r="B977" s="141" t="s">
        <v>2569</v>
      </c>
      <c r="C977" s="152" t="s">
        <v>2627</v>
      </c>
      <c r="D977" s="135">
        <v>1000001239</v>
      </c>
      <c r="E977" s="136" t="s">
        <v>2628</v>
      </c>
      <c r="F977" s="137">
        <v>44201</v>
      </c>
      <c r="G977" s="40" t="str">
        <f t="shared" si="182"/>
        <v>Targeted Dealer</v>
      </c>
      <c r="H977" s="40"/>
      <c r="I977" s="41">
        <v>100</v>
      </c>
      <c r="J977" s="41">
        <f t="shared" si="183"/>
        <v>100</v>
      </c>
      <c r="K977" s="43">
        <v>125</v>
      </c>
      <c r="L977" s="43">
        <f t="shared" si="184"/>
        <v>-25</v>
      </c>
      <c r="M977" s="43">
        <f t="shared" si="185"/>
        <v>125</v>
      </c>
      <c r="N977" s="42">
        <v>0</v>
      </c>
      <c r="O977" s="45" t="str">
        <f t="shared" si="186"/>
        <v>DEC</v>
      </c>
      <c r="P977" s="42">
        <v>0</v>
      </c>
      <c r="Q977" s="44">
        <f t="shared" si="187"/>
        <v>125</v>
      </c>
      <c r="R977" s="45" t="str">
        <f t="shared" si="188"/>
        <v xml:space="preserve"> </v>
      </c>
      <c r="S977" s="44" t="b">
        <f t="shared" si="189"/>
        <v>0</v>
      </c>
      <c r="T977" s="43">
        <v>225</v>
      </c>
      <c r="U977" s="46" t="str">
        <f t="shared" si="190"/>
        <v>jAN</v>
      </c>
      <c r="V977" s="42">
        <v>225</v>
      </c>
      <c r="W977" s="47">
        <f t="shared" si="191"/>
        <v>-100</v>
      </c>
      <c r="X977" s="48">
        <f t="shared" si="192"/>
        <v>-0.44444444444444442</v>
      </c>
      <c r="Y977" s="47" t="str">
        <f t="shared" si="193"/>
        <v>DEGROWTH</v>
      </c>
      <c r="Z977" s="138">
        <v>0</v>
      </c>
      <c r="AA977" s="133"/>
      <c r="AB977" s="133" t="s">
        <v>3918</v>
      </c>
      <c r="AC977" s="27"/>
    </row>
    <row r="978" spans="1:29" s="139" customFormat="1" ht="13.8">
      <c r="A978" s="133" t="s">
        <v>3918</v>
      </c>
      <c r="B978" s="141" t="s">
        <v>2569</v>
      </c>
      <c r="C978" s="152" t="s">
        <v>2629</v>
      </c>
      <c r="D978" s="135">
        <v>1000001261</v>
      </c>
      <c r="E978" s="136" t="s">
        <v>2630</v>
      </c>
      <c r="F978" s="137">
        <v>44264</v>
      </c>
      <c r="G978" s="40" t="str">
        <f t="shared" si="182"/>
        <v>Targeted Dealer</v>
      </c>
      <c r="H978" s="40"/>
      <c r="I978" s="41">
        <v>17</v>
      </c>
      <c r="J978" s="41">
        <f t="shared" si="183"/>
        <v>17</v>
      </c>
      <c r="K978" s="43">
        <v>24</v>
      </c>
      <c r="L978" s="43">
        <f t="shared" si="184"/>
        <v>-7</v>
      </c>
      <c r="M978" s="43">
        <f t="shared" si="185"/>
        <v>141.17647058823528</v>
      </c>
      <c r="N978" s="42">
        <v>12</v>
      </c>
      <c r="O978" s="45" t="str">
        <f t="shared" si="186"/>
        <v>DEC</v>
      </c>
      <c r="P978" s="42">
        <v>12</v>
      </c>
      <c r="Q978" s="44">
        <f t="shared" si="187"/>
        <v>12</v>
      </c>
      <c r="R978" s="45">
        <f t="shared" si="188"/>
        <v>1</v>
      </c>
      <c r="S978" s="44" t="str">
        <f t="shared" si="189"/>
        <v>GROWTH</v>
      </c>
      <c r="T978" s="43">
        <v>49</v>
      </c>
      <c r="U978" s="46" t="str">
        <f t="shared" si="190"/>
        <v>jAN</v>
      </c>
      <c r="V978" s="42">
        <v>49</v>
      </c>
      <c r="W978" s="47">
        <f t="shared" si="191"/>
        <v>-25</v>
      </c>
      <c r="X978" s="48">
        <f t="shared" si="192"/>
        <v>-0.51020408163265307</v>
      </c>
      <c r="Y978" s="47" t="str">
        <f t="shared" si="193"/>
        <v>DEGROWTH</v>
      </c>
      <c r="Z978" s="138">
        <v>0</v>
      </c>
      <c r="AA978" s="133"/>
      <c r="AB978" s="133" t="s">
        <v>3918</v>
      </c>
      <c r="AC978" s="27"/>
    </row>
    <row r="979" spans="1:29" s="139" customFormat="1" ht="13.8">
      <c r="A979" s="133" t="s">
        <v>3918</v>
      </c>
      <c r="B979" s="141" t="s">
        <v>2569</v>
      </c>
      <c r="C979" s="152" t="s">
        <v>2631</v>
      </c>
      <c r="D979" s="135">
        <v>1000001250</v>
      </c>
      <c r="E979" s="136" t="s">
        <v>2632</v>
      </c>
      <c r="F979" s="137">
        <v>44267</v>
      </c>
      <c r="G979" s="40" t="str">
        <f t="shared" si="182"/>
        <v>Targeted Dealer</v>
      </c>
      <c r="H979" s="40"/>
      <c r="I979" s="41">
        <v>100</v>
      </c>
      <c r="J979" s="41">
        <f t="shared" si="183"/>
        <v>100</v>
      </c>
      <c r="K979" s="43">
        <v>50</v>
      </c>
      <c r="L979" s="43">
        <f t="shared" si="184"/>
        <v>50</v>
      </c>
      <c r="M979" s="43">
        <f t="shared" si="185"/>
        <v>50</v>
      </c>
      <c r="N979" s="42">
        <v>50</v>
      </c>
      <c r="O979" s="45" t="str">
        <f t="shared" si="186"/>
        <v>DEC</v>
      </c>
      <c r="P979" s="42">
        <v>50</v>
      </c>
      <c r="Q979" s="44">
        <f t="shared" si="187"/>
        <v>0</v>
      </c>
      <c r="R979" s="45">
        <f t="shared" si="188"/>
        <v>0</v>
      </c>
      <c r="S979" s="44" t="str">
        <f t="shared" si="189"/>
        <v>GROWTH</v>
      </c>
      <c r="T979" s="43">
        <v>75</v>
      </c>
      <c r="U979" s="46" t="str">
        <f t="shared" si="190"/>
        <v>jAN</v>
      </c>
      <c r="V979" s="42">
        <v>75</v>
      </c>
      <c r="W979" s="47">
        <f t="shared" si="191"/>
        <v>-25</v>
      </c>
      <c r="X979" s="48">
        <f t="shared" si="192"/>
        <v>-0.33333333333333337</v>
      </c>
      <c r="Y979" s="47" t="str">
        <f t="shared" si="193"/>
        <v>DEGROWTH</v>
      </c>
      <c r="Z979" s="138">
        <v>0</v>
      </c>
      <c r="AA979" s="133"/>
      <c r="AB979" s="133" t="s">
        <v>3918</v>
      </c>
      <c r="AC979" s="27"/>
    </row>
    <row r="980" spans="1:29" s="139" customFormat="1" ht="13.8">
      <c r="A980" s="133" t="s">
        <v>3918</v>
      </c>
      <c r="B980" s="141" t="s">
        <v>2569</v>
      </c>
      <c r="C980" s="152" t="s">
        <v>2633</v>
      </c>
      <c r="D980" s="135">
        <v>1000001998</v>
      </c>
      <c r="E980" s="136" t="s">
        <v>2634</v>
      </c>
      <c r="F980" s="137">
        <v>44468</v>
      </c>
      <c r="G980" s="40" t="str">
        <f t="shared" si="182"/>
        <v>Targeted Dealer</v>
      </c>
      <c r="H980" s="40"/>
      <c r="I980" s="41">
        <v>50</v>
      </c>
      <c r="J980" s="41">
        <f t="shared" si="183"/>
        <v>50</v>
      </c>
      <c r="K980" s="43">
        <v>0</v>
      </c>
      <c r="L980" s="43">
        <f t="shared" si="184"/>
        <v>50</v>
      </c>
      <c r="M980" s="43">
        <f t="shared" si="185"/>
        <v>0</v>
      </c>
      <c r="N980" s="42">
        <v>0</v>
      </c>
      <c r="O980" s="45" t="str">
        <f t="shared" si="186"/>
        <v>DEC</v>
      </c>
      <c r="P980" s="42">
        <v>0</v>
      </c>
      <c r="Q980" s="44">
        <f t="shared" si="187"/>
        <v>0</v>
      </c>
      <c r="R980" s="45" t="str">
        <f t="shared" si="188"/>
        <v xml:space="preserve"> </v>
      </c>
      <c r="S980" s="44" t="b">
        <f t="shared" si="189"/>
        <v>0</v>
      </c>
      <c r="T980" s="43">
        <v>100</v>
      </c>
      <c r="U980" s="46" t="str">
        <f t="shared" si="190"/>
        <v>jAN</v>
      </c>
      <c r="V980" s="42">
        <v>100</v>
      </c>
      <c r="W980" s="47">
        <f t="shared" si="191"/>
        <v>-100</v>
      </c>
      <c r="X980" s="48">
        <f t="shared" si="192"/>
        <v>-1</v>
      </c>
      <c r="Y980" s="47" t="str">
        <f t="shared" si="193"/>
        <v>DEGROWTH</v>
      </c>
      <c r="Z980" s="138">
        <v>0</v>
      </c>
      <c r="AA980" s="133"/>
      <c r="AB980" s="133" t="s">
        <v>3918</v>
      </c>
      <c r="AC980" s="27"/>
    </row>
    <row r="981" spans="1:29" s="139" customFormat="1" ht="13.8">
      <c r="A981" s="133" t="s">
        <v>3918</v>
      </c>
      <c r="B981" s="141" t="s">
        <v>2569</v>
      </c>
      <c r="C981" s="153" t="s">
        <v>2637</v>
      </c>
      <c r="D981" s="135">
        <v>1000002045</v>
      </c>
      <c r="E981" s="136" t="s">
        <v>2638</v>
      </c>
      <c r="F981" s="137">
        <v>44501</v>
      </c>
      <c r="G981" s="40" t="str">
        <f t="shared" si="182"/>
        <v>Targeted Dealer</v>
      </c>
      <c r="H981" s="40"/>
      <c r="I981" s="41">
        <v>479</v>
      </c>
      <c r="J981" s="41">
        <f t="shared" si="183"/>
        <v>479</v>
      </c>
      <c r="K981" s="43">
        <v>385</v>
      </c>
      <c r="L981" s="43">
        <f t="shared" si="184"/>
        <v>94</v>
      </c>
      <c r="M981" s="43">
        <f t="shared" si="185"/>
        <v>80.375782881002081</v>
      </c>
      <c r="N981" s="42">
        <v>360</v>
      </c>
      <c r="O981" s="45" t="str">
        <f t="shared" si="186"/>
        <v>DEC</v>
      </c>
      <c r="P981" s="42">
        <v>360</v>
      </c>
      <c r="Q981" s="44">
        <f t="shared" si="187"/>
        <v>25</v>
      </c>
      <c r="R981" s="45">
        <f t="shared" si="188"/>
        <v>6.944444444444442E-2</v>
      </c>
      <c r="S981" s="44" t="str">
        <f t="shared" si="189"/>
        <v>GROWTH</v>
      </c>
      <c r="T981" s="43">
        <v>402</v>
      </c>
      <c r="U981" s="46" t="str">
        <f t="shared" si="190"/>
        <v>jAN</v>
      </c>
      <c r="V981" s="42">
        <v>402</v>
      </c>
      <c r="W981" s="47">
        <f t="shared" si="191"/>
        <v>-17</v>
      </c>
      <c r="X981" s="48">
        <f t="shared" si="192"/>
        <v>-4.2288557213930322E-2</v>
      </c>
      <c r="Y981" s="47" t="str">
        <f t="shared" si="193"/>
        <v>DEGROWTH</v>
      </c>
      <c r="Z981" s="138">
        <v>0</v>
      </c>
      <c r="AA981" s="133"/>
      <c r="AB981" s="133" t="s">
        <v>3918</v>
      </c>
      <c r="AC981" s="27"/>
    </row>
    <row r="982" spans="1:29" s="139" customFormat="1" ht="13.8">
      <c r="A982" s="133" t="s">
        <v>3918</v>
      </c>
      <c r="B982" s="141" t="s">
        <v>2569</v>
      </c>
      <c r="C982" s="152" t="s">
        <v>2641</v>
      </c>
      <c r="D982" s="135">
        <v>1000002982</v>
      </c>
      <c r="E982" s="136" t="s">
        <v>2642</v>
      </c>
      <c r="F982" s="137">
        <v>44830</v>
      </c>
      <c r="G982" s="40" t="str">
        <f t="shared" si="182"/>
        <v>Targeted Dealer</v>
      </c>
      <c r="H982" s="40"/>
      <c r="I982" s="41">
        <v>85</v>
      </c>
      <c r="J982" s="41">
        <f t="shared" si="183"/>
        <v>85</v>
      </c>
      <c r="K982" s="43">
        <v>75</v>
      </c>
      <c r="L982" s="43">
        <f t="shared" si="184"/>
        <v>10</v>
      </c>
      <c r="M982" s="43">
        <f t="shared" si="185"/>
        <v>88.235294117647058</v>
      </c>
      <c r="N982" s="42">
        <v>75</v>
      </c>
      <c r="O982" s="45" t="str">
        <f t="shared" si="186"/>
        <v>DEC</v>
      </c>
      <c r="P982" s="42">
        <v>75</v>
      </c>
      <c r="Q982" s="44">
        <f t="shared" si="187"/>
        <v>0</v>
      </c>
      <c r="R982" s="45">
        <f t="shared" si="188"/>
        <v>0</v>
      </c>
      <c r="S982" s="44" t="str">
        <f t="shared" si="189"/>
        <v>GROWTH</v>
      </c>
      <c r="T982" s="43">
        <v>175</v>
      </c>
      <c r="U982" s="46" t="str">
        <f t="shared" si="190"/>
        <v>jAN</v>
      </c>
      <c r="V982" s="42">
        <v>175</v>
      </c>
      <c r="W982" s="47">
        <f t="shared" si="191"/>
        <v>-100</v>
      </c>
      <c r="X982" s="48">
        <f t="shared" si="192"/>
        <v>-0.5714285714285714</v>
      </c>
      <c r="Y982" s="47" t="str">
        <f t="shared" si="193"/>
        <v>DEGROWTH</v>
      </c>
      <c r="Z982" s="138">
        <v>0</v>
      </c>
      <c r="AA982" s="133"/>
      <c r="AB982" s="133" t="s">
        <v>3918</v>
      </c>
      <c r="AC982" s="27"/>
    </row>
    <row r="983" spans="1:29" s="139" customFormat="1" ht="13.8">
      <c r="A983" s="133" t="s">
        <v>3918</v>
      </c>
      <c r="B983" s="141" t="s">
        <v>2569</v>
      </c>
      <c r="C983" s="152" t="s">
        <v>2645</v>
      </c>
      <c r="D983" s="135">
        <v>1000003247</v>
      </c>
      <c r="E983" s="136" t="s">
        <v>2646</v>
      </c>
      <c r="F983" s="137">
        <v>44942</v>
      </c>
      <c r="G983" s="40" t="str">
        <f t="shared" si="182"/>
        <v>Targeted Dealer</v>
      </c>
      <c r="H983" s="40"/>
      <c r="I983" s="41">
        <v>25</v>
      </c>
      <c r="J983" s="41">
        <f t="shared" si="183"/>
        <v>25</v>
      </c>
      <c r="K983" s="43">
        <v>25</v>
      </c>
      <c r="L983" s="43">
        <f t="shared" si="184"/>
        <v>0</v>
      </c>
      <c r="M983" s="43">
        <f t="shared" si="185"/>
        <v>100</v>
      </c>
      <c r="N983" s="42">
        <v>25</v>
      </c>
      <c r="O983" s="45" t="str">
        <f t="shared" si="186"/>
        <v>DEC</v>
      </c>
      <c r="P983" s="42">
        <v>25</v>
      </c>
      <c r="Q983" s="44">
        <f t="shared" si="187"/>
        <v>0</v>
      </c>
      <c r="R983" s="45">
        <f t="shared" si="188"/>
        <v>0</v>
      </c>
      <c r="S983" s="44" t="str">
        <f t="shared" si="189"/>
        <v>GROWTH</v>
      </c>
      <c r="T983" s="43">
        <v>15</v>
      </c>
      <c r="U983" s="46" t="str">
        <f t="shared" si="190"/>
        <v>jAN</v>
      </c>
      <c r="V983" s="42">
        <v>15</v>
      </c>
      <c r="W983" s="47">
        <f t="shared" si="191"/>
        <v>10</v>
      </c>
      <c r="X983" s="48">
        <f t="shared" si="192"/>
        <v>0.66666666666666674</v>
      </c>
      <c r="Y983" s="47" t="str">
        <f t="shared" si="193"/>
        <v>GROWTH</v>
      </c>
      <c r="Z983" s="138">
        <v>1</v>
      </c>
      <c r="AA983" s="133"/>
      <c r="AB983" s="133" t="s">
        <v>3918</v>
      </c>
      <c r="AC983" s="27"/>
    </row>
    <row r="984" spans="1:29" s="139" customFormat="1" ht="13.8">
      <c r="A984" s="133" t="s">
        <v>3918</v>
      </c>
      <c r="B984" s="141" t="s">
        <v>2569</v>
      </c>
      <c r="C984" s="152" t="s">
        <v>2647</v>
      </c>
      <c r="D984" s="135">
        <v>1000003610</v>
      </c>
      <c r="E984" s="136" t="s">
        <v>2648</v>
      </c>
      <c r="F984" s="137">
        <v>45099</v>
      </c>
      <c r="G984" s="40" t="str">
        <f t="shared" si="182"/>
        <v>Targeted Dealer</v>
      </c>
      <c r="H984" s="40"/>
      <c r="I984" s="41">
        <v>12</v>
      </c>
      <c r="J984" s="41">
        <f t="shared" si="183"/>
        <v>12</v>
      </c>
      <c r="K984" s="43">
        <v>12</v>
      </c>
      <c r="L984" s="43">
        <f t="shared" si="184"/>
        <v>0</v>
      </c>
      <c r="M984" s="43">
        <f t="shared" si="185"/>
        <v>100</v>
      </c>
      <c r="N984" s="42">
        <v>12</v>
      </c>
      <c r="O984" s="45" t="str">
        <f t="shared" si="186"/>
        <v>DEC</v>
      </c>
      <c r="P984" s="42">
        <v>12</v>
      </c>
      <c r="Q984" s="44">
        <f t="shared" si="187"/>
        <v>0</v>
      </c>
      <c r="R984" s="45">
        <f t="shared" si="188"/>
        <v>0</v>
      </c>
      <c r="S984" s="44" t="str">
        <f t="shared" si="189"/>
        <v>GROWTH</v>
      </c>
      <c r="T984" s="43">
        <v>10</v>
      </c>
      <c r="U984" s="46" t="str">
        <f t="shared" si="190"/>
        <v>jAN</v>
      </c>
      <c r="V984" s="42">
        <v>10</v>
      </c>
      <c r="W984" s="47">
        <f t="shared" si="191"/>
        <v>2</v>
      </c>
      <c r="X984" s="48">
        <f t="shared" si="192"/>
        <v>0.19999999999999996</v>
      </c>
      <c r="Y984" s="47" t="str">
        <f t="shared" si="193"/>
        <v>GROWTH</v>
      </c>
      <c r="Z984" s="138">
        <v>1</v>
      </c>
      <c r="AA984" s="133"/>
      <c r="AB984" s="133" t="s">
        <v>3918</v>
      </c>
      <c r="AC984" s="27"/>
    </row>
    <row r="985" spans="1:29" s="139" customFormat="1" ht="13.8">
      <c r="A985" s="133" t="s">
        <v>3918</v>
      </c>
      <c r="B985" s="141" t="s">
        <v>2569</v>
      </c>
      <c r="C985" s="152" t="s">
        <v>2649</v>
      </c>
      <c r="D985" s="135">
        <v>1000003723</v>
      </c>
      <c r="E985" s="136" t="s">
        <v>2650</v>
      </c>
      <c r="F985" s="137">
        <v>45198</v>
      </c>
      <c r="G985" s="40" t="str">
        <f t="shared" si="182"/>
        <v>Targeted Dealer</v>
      </c>
      <c r="H985" s="40"/>
      <c r="I985" s="41">
        <v>151</v>
      </c>
      <c r="J985" s="41">
        <f t="shared" si="183"/>
        <v>151</v>
      </c>
      <c r="K985" s="43">
        <v>159</v>
      </c>
      <c r="L985" s="43">
        <f t="shared" si="184"/>
        <v>-8</v>
      </c>
      <c r="M985" s="43">
        <f t="shared" si="185"/>
        <v>105.29801324503312</v>
      </c>
      <c r="N985" s="42">
        <v>118</v>
      </c>
      <c r="O985" s="45" t="str">
        <f t="shared" si="186"/>
        <v>DEC</v>
      </c>
      <c r="P985" s="42">
        <v>118</v>
      </c>
      <c r="Q985" s="44">
        <f t="shared" si="187"/>
        <v>41</v>
      </c>
      <c r="R985" s="45">
        <f t="shared" si="188"/>
        <v>0.34745762711864403</v>
      </c>
      <c r="S985" s="44" t="str">
        <f t="shared" si="189"/>
        <v>GROWTH</v>
      </c>
      <c r="T985" s="43">
        <v>47</v>
      </c>
      <c r="U985" s="46" t="str">
        <f t="shared" si="190"/>
        <v>jAN</v>
      </c>
      <c r="V985" s="42">
        <v>47</v>
      </c>
      <c r="W985" s="47">
        <f t="shared" si="191"/>
        <v>112</v>
      </c>
      <c r="X985" s="48">
        <f t="shared" si="192"/>
        <v>2.3829787234042552</v>
      </c>
      <c r="Y985" s="47" t="str">
        <f t="shared" si="193"/>
        <v>GROWTH</v>
      </c>
      <c r="Z985" s="138">
        <v>0</v>
      </c>
      <c r="AA985" s="133"/>
      <c r="AB985" s="133" t="s">
        <v>3918</v>
      </c>
      <c r="AC985" s="27"/>
    </row>
    <row r="986" spans="1:29" s="139" customFormat="1" ht="13.8">
      <c r="A986" s="133" t="s">
        <v>3918</v>
      </c>
      <c r="B986" s="144" t="s">
        <v>2569</v>
      </c>
      <c r="C986" s="144" t="s">
        <v>2651</v>
      </c>
      <c r="D986" s="146">
        <v>1000004091</v>
      </c>
      <c r="E986" s="146" t="s">
        <v>2652</v>
      </c>
      <c r="F986" s="137">
        <v>45525</v>
      </c>
      <c r="G986" s="40" t="str">
        <f t="shared" si="182"/>
        <v>Targeted Dealer</v>
      </c>
      <c r="H986" s="40"/>
      <c r="I986" s="41">
        <v>60</v>
      </c>
      <c r="J986" s="41">
        <f t="shared" si="183"/>
        <v>60</v>
      </c>
      <c r="K986" s="43">
        <v>84</v>
      </c>
      <c r="L986" s="43">
        <f t="shared" si="184"/>
        <v>-24</v>
      </c>
      <c r="M986" s="43">
        <f t="shared" si="185"/>
        <v>140</v>
      </c>
      <c r="N986" s="42">
        <v>60</v>
      </c>
      <c r="O986" s="45" t="str">
        <f t="shared" si="186"/>
        <v>DEC</v>
      </c>
      <c r="P986" s="42">
        <v>60</v>
      </c>
      <c r="Q986" s="44">
        <f t="shared" si="187"/>
        <v>24</v>
      </c>
      <c r="R986" s="45">
        <f t="shared" si="188"/>
        <v>0.39999999999999991</v>
      </c>
      <c r="S986" s="44" t="str">
        <f t="shared" si="189"/>
        <v>GROWTH</v>
      </c>
      <c r="T986" s="43">
        <v>259.5</v>
      </c>
      <c r="U986" s="46" t="str">
        <f t="shared" si="190"/>
        <v>jAN</v>
      </c>
      <c r="V986" s="42">
        <v>259.5</v>
      </c>
      <c r="W986" s="47">
        <f t="shared" si="191"/>
        <v>-175.5</v>
      </c>
      <c r="X986" s="48">
        <f t="shared" si="192"/>
        <v>-0.67630057803468202</v>
      </c>
      <c r="Y986" s="47" t="str">
        <f t="shared" si="193"/>
        <v>DEGROWTH</v>
      </c>
      <c r="Z986" s="138">
        <v>0</v>
      </c>
      <c r="AA986" s="133"/>
      <c r="AB986" s="133" t="s">
        <v>3918</v>
      </c>
      <c r="AC986" s="27"/>
    </row>
    <row r="987" spans="1:29" s="139" customFormat="1" ht="13.8">
      <c r="A987" s="133" t="s">
        <v>3918</v>
      </c>
      <c r="B987" s="141" t="s">
        <v>69</v>
      </c>
      <c r="C987" s="152" t="s">
        <v>2653</v>
      </c>
      <c r="D987" s="135">
        <v>1000001141</v>
      </c>
      <c r="E987" s="136" t="s">
        <v>2654</v>
      </c>
      <c r="F987" s="137">
        <v>39566</v>
      </c>
      <c r="G987" s="40" t="str">
        <f t="shared" si="182"/>
        <v>Targeted Dealer</v>
      </c>
      <c r="H987" s="40"/>
      <c r="I987" s="41">
        <v>1775</v>
      </c>
      <c r="J987" s="41">
        <f t="shared" si="183"/>
        <v>1775</v>
      </c>
      <c r="K987" s="43">
        <v>1262</v>
      </c>
      <c r="L987" s="43">
        <f t="shared" si="184"/>
        <v>513</v>
      </c>
      <c r="M987" s="43">
        <f t="shared" si="185"/>
        <v>71.098591549295776</v>
      </c>
      <c r="N987" s="42">
        <v>1474</v>
      </c>
      <c r="O987" s="45" t="str">
        <f t="shared" si="186"/>
        <v>DEC</v>
      </c>
      <c r="P987" s="42">
        <v>1474</v>
      </c>
      <c r="Q987" s="44">
        <f t="shared" si="187"/>
        <v>-212</v>
      </c>
      <c r="R987" s="45">
        <f t="shared" si="188"/>
        <v>-0.14382632293080055</v>
      </c>
      <c r="S987" s="44" t="str">
        <f t="shared" si="189"/>
        <v>DEGROWTH</v>
      </c>
      <c r="T987" s="43">
        <v>1749</v>
      </c>
      <c r="U987" s="46" t="str">
        <f t="shared" si="190"/>
        <v>jAN</v>
      </c>
      <c r="V987" s="42">
        <v>1749</v>
      </c>
      <c r="W987" s="47">
        <f t="shared" si="191"/>
        <v>-487</v>
      </c>
      <c r="X987" s="48">
        <f t="shared" si="192"/>
        <v>-0.2784448256146369</v>
      </c>
      <c r="Y987" s="47" t="str">
        <f t="shared" si="193"/>
        <v>DEGROWTH</v>
      </c>
      <c r="Z987" s="138">
        <v>0</v>
      </c>
      <c r="AA987" s="133"/>
      <c r="AB987" s="133" t="s">
        <v>3918</v>
      </c>
      <c r="AC987" s="27"/>
    </row>
    <row r="988" spans="1:29" s="139" customFormat="1" ht="13.8">
      <c r="A988" s="133" t="s">
        <v>3918</v>
      </c>
      <c r="B988" s="141" t="s">
        <v>69</v>
      </c>
      <c r="C988" s="152" t="s">
        <v>2655</v>
      </c>
      <c r="D988" s="135">
        <v>1000001140</v>
      </c>
      <c r="E988" s="136" t="s">
        <v>2656</v>
      </c>
      <c r="F988" s="137">
        <v>41304</v>
      </c>
      <c r="G988" s="40" t="str">
        <f t="shared" si="182"/>
        <v>Targeted Dealer</v>
      </c>
      <c r="H988" s="40"/>
      <c r="I988" s="41">
        <v>1680</v>
      </c>
      <c r="J988" s="41">
        <f t="shared" si="183"/>
        <v>1680</v>
      </c>
      <c r="K988" s="43">
        <v>1401</v>
      </c>
      <c r="L988" s="43">
        <f t="shared" si="184"/>
        <v>279</v>
      </c>
      <c r="M988" s="43">
        <f t="shared" si="185"/>
        <v>83.392857142857139</v>
      </c>
      <c r="N988" s="42">
        <v>1163</v>
      </c>
      <c r="O988" s="45" t="str">
        <f t="shared" si="186"/>
        <v>DEC</v>
      </c>
      <c r="P988" s="42">
        <v>1163</v>
      </c>
      <c r="Q988" s="44">
        <f t="shared" si="187"/>
        <v>238</v>
      </c>
      <c r="R988" s="45">
        <f t="shared" si="188"/>
        <v>0.20464316423043849</v>
      </c>
      <c r="S988" s="44" t="str">
        <f t="shared" si="189"/>
        <v>GROWTH</v>
      </c>
      <c r="T988" s="43">
        <v>1715</v>
      </c>
      <c r="U988" s="46" t="str">
        <f t="shared" si="190"/>
        <v>jAN</v>
      </c>
      <c r="V988" s="42">
        <v>1715</v>
      </c>
      <c r="W988" s="47">
        <f t="shared" si="191"/>
        <v>-314</v>
      </c>
      <c r="X988" s="48">
        <f t="shared" si="192"/>
        <v>-0.18309037900874636</v>
      </c>
      <c r="Y988" s="47" t="str">
        <f t="shared" si="193"/>
        <v>DEGROWTH</v>
      </c>
      <c r="Z988" s="138">
        <v>0</v>
      </c>
      <c r="AA988" s="133"/>
      <c r="AB988" s="133" t="s">
        <v>3918</v>
      </c>
      <c r="AC988" s="27"/>
    </row>
    <row r="989" spans="1:29" s="139" customFormat="1" ht="13.8">
      <c r="A989" s="133" t="s">
        <v>3918</v>
      </c>
      <c r="B989" s="141" t="s">
        <v>69</v>
      </c>
      <c r="C989" s="152" t="s">
        <v>2657</v>
      </c>
      <c r="D989" s="135">
        <v>1000001146</v>
      </c>
      <c r="E989" s="136" t="s">
        <v>2658</v>
      </c>
      <c r="F989" s="137">
        <v>42223</v>
      </c>
      <c r="G989" s="40" t="str">
        <f t="shared" si="182"/>
        <v>Targeted Dealer</v>
      </c>
      <c r="H989" s="40"/>
      <c r="I989" s="41">
        <v>995</v>
      </c>
      <c r="J989" s="41">
        <f t="shared" si="183"/>
        <v>994.99999999999989</v>
      </c>
      <c r="K989" s="43">
        <v>495</v>
      </c>
      <c r="L989" s="43">
        <f t="shared" si="184"/>
        <v>500</v>
      </c>
      <c r="M989" s="43">
        <f t="shared" si="185"/>
        <v>49.748743718592969</v>
      </c>
      <c r="N989" s="42">
        <v>809</v>
      </c>
      <c r="O989" s="45" t="str">
        <f t="shared" si="186"/>
        <v>DEC</v>
      </c>
      <c r="P989" s="42">
        <v>809</v>
      </c>
      <c r="Q989" s="44">
        <f t="shared" si="187"/>
        <v>-314</v>
      </c>
      <c r="R989" s="45">
        <f t="shared" si="188"/>
        <v>-0.38813349814585907</v>
      </c>
      <c r="S989" s="44" t="str">
        <f t="shared" si="189"/>
        <v>DEGROWTH</v>
      </c>
      <c r="T989" s="43">
        <v>985</v>
      </c>
      <c r="U989" s="46" t="str">
        <f t="shared" si="190"/>
        <v>jAN</v>
      </c>
      <c r="V989" s="42">
        <v>985</v>
      </c>
      <c r="W989" s="47">
        <f t="shared" si="191"/>
        <v>-490</v>
      </c>
      <c r="X989" s="48">
        <f t="shared" si="192"/>
        <v>-0.4974619289340102</v>
      </c>
      <c r="Y989" s="47" t="str">
        <f t="shared" si="193"/>
        <v>DEGROWTH</v>
      </c>
      <c r="Z989" s="138">
        <v>0</v>
      </c>
      <c r="AA989" s="133"/>
      <c r="AB989" s="133" t="s">
        <v>3918</v>
      </c>
      <c r="AC989" s="27"/>
    </row>
    <row r="990" spans="1:29" s="139" customFormat="1" ht="13.8">
      <c r="A990" s="133" t="s">
        <v>3918</v>
      </c>
      <c r="B990" s="141" t="s">
        <v>69</v>
      </c>
      <c r="C990" s="152" t="s">
        <v>2661</v>
      </c>
      <c r="D990" s="135">
        <v>1000001150</v>
      </c>
      <c r="E990" s="136" t="s">
        <v>2662</v>
      </c>
      <c r="F990" s="137">
        <v>42524</v>
      </c>
      <c r="G990" s="40" t="str">
        <f t="shared" si="182"/>
        <v>Targeted Dealer</v>
      </c>
      <c r="H990" s="40"/>
      <c r="I990" s="41">
        <v>680</v>
      </c>
      <c r="J990" s="41">
        <f t="shared" si="183"/>
        <v>680</v>
      </c>
      <c r="K990" s="43">
        <v>662</v>
      </c>
      <c r="L990" s="43">
        <f t="shared" si="184"/>
        <v>18</v>
      </c>
      <c r="M990" s="43">
        <f t="shared" si="185"/>
        <v>97.352941176470594</v>
      </c>
      <c r="N990" s="42">
        <v>387</v>
      </c>
      <c r="O990" s="45" t="str">
        <f t="shared" si="186"/>
        <v>DEC</v>
      </c>
      <c r="P990" s="42">
        <v>387</v>
      </c>
      <c r="Q990" s="44">
        <f t="shared" si="187"/>
        <v>275</v>
      </c>
      <c r="R990" s="45">
        <f t="shared" si="188"/>
        <v>0.71059431524547811</v>
      </c>
      <c r="S990" s="44" t="str">
        <f t="shared" si="189"/>
        <v>GROWTH</v>
      </c>
      <c r="T990" s="43">
        <v>525</v>
      </c>
      <c r="U990" s="46" t="str">
        <f t="shared" si="190"/>
        <v>jAN</v>
      </c>
      <c r="V990" s="42">
        <v>525</v>
      </c>
      <c r="W990" s="47">
        <f t="shared" si="191"/>
        <v>137</v>
      </c>
      <c r="X990" s="48">
        <f t="shared" si="192"/>
        <v>0.26095238095238105</v>
      </c>
      <c r="Y990" s="47" t="str">
        <f t="shared" si="193"/>
        <v>GROWTH</v>
      </c>
      <c r="Z990" s="138">
        <v>0</v>
      </c>
      <c r="AA990" s="133"/>
      <c r="AB990" s="133" t="s">
        <v>3918</v>
      </c>
      <c r="AC990" s="27"/>
    </row>
    <row r="991" spans="1:29" s="139" customFormat="1" ht="13.8">
      <c r="A991" s="133" t="s">
        <v>3918</v>
      </c>
      <c r="B991" s="141" t="s">
        <v>69</v>
      </c>
      <c r="C991" s="152" t="s">
        <v>2663</v>
      </c>
      <c r="D991" s="135">
        <v>1000001144</v>
      </c>
      <c r="E991" s="136" t="s">
        <v>2664</v>
      </c>
      <c r="F991" s="137">
        <v>43589</v>
      </c>
      <c r="G991" s="40" t="str">
        <f t="shared" si="182"/>
        <v>Targeted Dealer</v>
      </c>
      <c r="H991" s="40"/>
      <c r="I991" s="41">
        <v>2124</v>
      </c>
      <c r="J991" s="41">
        <f t="shared" si="183"/>
        <v>2124</v>
      </c>
      <c r="K991" s="43">
        <v>1983</v>
      </c>
      <c r="L991" s="43">
        <f t="shared" si="184"/>
        <v>141</v>
      </c>
      <c r="M991" s="43">
        <f t="shared" si="185"/>
        <v>93.361581920903959</v>
      </c>
      <c r="N991" s="42">
        <v>2017</v>
      </c>
      <c r="O991" s="45" t="str">
        <f t="shared" si="186"/>
        <v>DEC</v>
      </c>
      <c r="P991" s="42">
        <v>2017</v>
      </c>
      <c r="Q991" s="44">
        <f t="shared" si="187"/>
        <v>-34</v>
      </c>
      <c r="R991" s="45">
        <f t="shared" si="188"/>
        <v>-1.6856717897868134E-2</v>
      </c>
      <c r="S991" s="44" t="str">
        <f t="shared" si="189"/>
        <v>DEGROWTH</v>
      </c>
      <c r="T991" s="43">
        <v>1736</v>
      </c>
      <c r="U991" s="46" t="str">
        <f t="shared" si="190"/>
        <v>jAN</v>
      </c>
      <c r="V991" s="42">
        <v>1736</v>
      </c>
      <c r="W991" s="47">
        <f t="shared" si="191"/>
        <v>247</v>
      </c>
      <c r="X991" s="48">
        <f t="shared" si="192"/>
        <v>0.14228110599078336</v>
      </c>
      <c r="Y991" s="47" t="str">
        <f t="shared" si="193"/>
        <v>GROWTH</v>
      </c>
      <c r="Z991" s="138">
        <v>0</v>
      </c>
      <c r="AA991" s="133"/>
      <c r="AB991" s="133" t="s">
        <v>3918</v>
      </c>
      <c r="AC991" s="27"/>
    </row>
    <row r="992" spans="1:29" s="139" customFormat="1" ht="13.8">
      <c r="A992" s="133" t="s">
        <v>3918</v>
      </c>
      <c r="B992" s="141" t="s">
        <v>69</v>
      </c>
      <c r="C992" s="152" t="s">
        <v>2665</v>
      </c>
      <c r="D992" s="135">
        <v>1000001154</v>
      </c>
      <c r="E992" s="136" t="s">
        <v>2666</v>
      </c>
      <c r="F992" s="137">
        <v>43749</v>
      </c>
      <c r="G992" s="40" t="str">
        <f t="shared" si="182"/>
        <v>Targeted Dealer</v>
      </c>
      <c r="H992" s="40"/>
      <c r="I992" s="41">
        <v>135</v>
      </c>
      <c r="J992" s="41">
        <f t="shared" si="183"/>
        <v>135</v>
      </c>
      <c r="K992" s="43">
        <v>120</v>
      </c>
      <c r="L992" s="43">
        <f t="shared" si="184"/>
        <v>15</v>
      </c>
      <c r="M992" s="43">
        <f t="shared" si="185"/>
        <v>88.888888888888886</v>
      </c>
      <c r="N992" s="42">
        <v>168</v>
      </c>
      <c r="O992" s="45" t="str">
        <f t="shared" si="186"/>
        <v>DEC</v>
      </c>
      <c r="P992" s="42">
        <v>168</v>
      </c>
      <c r="Q992" s="44">
        <f t="shared" si="187"/>
        <v>-48</v>
      </c>
      <c r="R992" s="45">
        <f t="shared" si="188"/>
        <v>-0.2857142857142857</v>
      </c>
      <c r="S992" s="44" t="str">
        <f t="shared" si="189"/>
        <v>DEGROWTH</v>
      </c>
      <c r="T992" s="43">
        <v>113</v>
      </c>
      <c r="U992" s="46" t="str">
        <f t="shared" si="190"/>
        <v>jAN</v>
      </c>
      <c r="V992" s="42">
        <v>113</v>
      </c>
      <c r="W992" s="47">
        <f t="shared" si="191"/>
        <v>7</v>
      </c>
      <c r="X992" s="48">
        <f t="shared" si="192"/>
        <v>6.1946902654867353E-2</v>
      </c>
      <c r="Y992" s="47" t="str">
        <f t="shared" si="193"/>
        <v>GROWTH</v>
      </c>
      <c r="Z992" s="138">
        <v>0</v>
      </c>
      <c r="AA992" s="133"/>
      <c r="AB992" s="133" t="s">
        <v>3918</v>
      </c>
      <c r="AC992" s="27"/>
    </row>
    <row r="993" spans="1:29" s="139" customFormat="1" ht="13.8">
      <c r="A993" s="133" t="s">
        <v>3918</v>
      </c>
      <c r="B993" s="141" t="s">
        <v>69</v>
      </c>
      <c r="C993" s="152" t="s">
        <v>2667</v>
      </c>
      <c r="D993" s="135">
        <v>1000001147</v>
      </c>
      <c r="E993" s="136" t="s">
        <v>2668</v>
      </c>
      <c r="F993" s="137">
        <v>44228</v>
      </c>
      <c r="G993" s="40" t="str">
        <f t="shared" si="182"/>
        <v>Targeted Dealer</v>
      </c>
      <c r="H993" s="40"/>
      <c r="I993" s="41">
        <v>150</v>
      </c>
      <c r="J993" s="41">
        <f t="shared" si="183"/>
        <v>150</v>
      </c>
      <c r="K993" s="43">
        <v>72</v>
      </c>
      <c r="L993" s="43">
        <f t="shared" si="184"/>
        <v>78</v>
      </c>
      <c r="M993" s="43">
        <f t="shared" si="185"/>
        <v>48</v>
      </c>
      <c r="N993" s="42">
        <v>108</v>
      </c>
      <c r="O993" s="45" t="str">
        <f t="shared" si="186"/>
        <v>DEC</v>
      </c>
      <c r="P993" s="42">
        <v>108</v>
      </c>
      <c r="Q993" s="44">
        <f t="shared" si="187"/>
        <v>-36</v>
      </c>
      <c r="R993" s="45">
        <f t="shared" si="188"/>
        <v>-0.33333333333333337</v>
      </c>
      <c r="S993" s="44" t="str">
        <f t="shared" si="189"/>
        <v>DEGROWTH</v>
      </c>
      <c r="T993" s="43">
        <v>144</v>
      </c>
      <c r="U993" s="46" t="str">
        <f t="shared" si="190"/>
        <v>jAN</v>
      </c>
      <c r="V993" s="42">
        <v>144</v>
      </c>
      <c r="W993" s="47">
        <f t="shared" si="191"/>
        <v>-72</v>
      </c>
      <c r="X993" s="48">
        <f t="shared" si="192"/>
        <v>-0.5</v>
      </c>
      <c r="Y993" s="47" t="str">
        <f t="shared" si="193"/>
        <v>DEGROWTH</v>
      </c>
      <c r="Z993" s="138">
        <v>0</v>
      </c>
      <c r="AA993" s="133"/>
      <c r="AB993" s="133" t="s">
        <v>3918</v>
      </c>
      <c r="AC993" s="27"/>
    </row>
    <row r="994" spans="1:29" s="139" customFormat="1" ht="13.8">
      <c r="A994" s="133" t="s">
        <v>3918</v>
      </c>
      <c r="B994" s="141" t="s">
        <v>69</v>
      </c>
      <c r="C994" s="152" t="s">
        <v>2669</v>
      </c>
      <c r="D994" s="135">
        <v>1000001153</v>
      </c>
      <c r="E994" s="136" t="s">
        <v>2670</v>
      </c>
      <c r="F994" s="137">
        <v>44230</v>
      </c>
      <c r="G994" s="40" t="str">
        <f t="shared" si="182"/>
        <v>Targeted Dealer</v>
      </c>
      <c r="H994" s="40"/>
      <c r="I994" s="41">
        <v>2530</v>
      </c>
      <c r="J994" s="41">
        <f t="shared" si="183"/>
        <v>2530</v>
      </c>
      <c r="K994" s="43">
        <v>2257</v>
      </c>
      <c r="L994" s="43">
        <f t="shared" si="184"/>
        <v>273</v>
      </c>
      <c r="M994" s="43">
        <f t="shared" si="185"/>
        <v>89.209486166007906</v>
      </c>
      <c r="N994" s="42">
        <v>2179</v>
      </c>
      <c r="O994" s="45" t="str">
        <f t="shared" si="186"/>
        <v>DEC</v>
      </c>
      <c r="P994" s="42">
        <v>2179</v>
      </c>
      <c r="Q994" s="44">
        <f t="shared" si="187"/>
        <v>78</v>
      </c>
      <c r="R994" s="45">
        <f t="shared" si="188"/>
        <v>3.5796236805874182E-2</v>
      </c>
      <c r="S994" s="44" t="str">
        <f t="shared" si="189"/>
        <v>GROWTH</v>
      </c>
      <c r="T994" s="43">
        <v>2549</v>
      </c>
      <c r="U994" s="46" t="str">
        <f t="shared" si="190"/>
        <v>jAN</v>
      </c>
      <c r="V994" s="42">
        <v>2549</v>
      </c>
      <c r="W994" s="47">
        <f t="shared" si="191"/>
        <v>-292</v>
      </c>
      <c r="X994" s="48">
        <f t="shared" si="192"/>
        <v>-0.11455472734405647</v>
      </c>
      <c r="Y994" s="47" t="str">
        <f t="shared" si="193"/>
        <v>DEGROWTH</v>
      </c>
      <c r="Z994" s="138">
        <v>0</v>
      </c>
      <c r="AA994" s="133"/>
      <c r="AB994" s="133" t="s">
        <v>3918</v>
      </c>
      <c r="AC994" s="27"/>
    </row>
    <row r="995" spans="1:29" s="139" customFormat="1" ht="13.8">
      <c r="A995" s="133" t="s">
        <v>3918</v>
      </c>
      <c r="B995" s="141" t="s">
        <v>69</v>
      </c>
      <c r="C995" s="152" t="s">
        <v>2671</v>
      </c>
      <c r="D995" s="135">
        <v>1000001143</v>
      </c>
      <c r="E995" s="136" t="s">
        <v>2672</v>
      </c>
      <c r="F995" s="137">
        <v>44257</v>
      </c>
      <c r="G995" s="40" t="str">
        <f t="shared" si="182"/>
        <v>Targeted Dealer</v>
      </c>
      <c r="H995" s="40"/>
      <c r="I995" s="41">
        <v>100</v>
      </c>
      <c r="J995" s="41">
        <f t="shared" si="183"/>
        <v>100</v>
      </c>
      <c r="K995" s="43">
        <v>72</v>
      </c>
      <c r="L995" s="43">
        <f t="shared" si="184"/>
        <v>28</v>
      </c>
      <c r="M995" s="43">
        <f t="shared" si="185"/>
        <v>72</v>
      </c>
      <c r="N995" s="42">
        <v>24</v>
      </c>
      <c r="O995" s="45" t="str">
        <f t="shared" si="186"/>
        <v>DEC</v>
      </c>
      <c r="P995" s="42">
        <v>24</v>
      </c>
      <c r="Q995" s="44">
        <f t="shared" si="187"/>
        <v>48</v>
      </c>
      <c r="R995" s="45">
        <f t="shared" si="188"/>
        <v>2</v>
      </c>
      <c r="S995" s="44" t="str">
        <f t="shared" si="189"/>
        <v>GROWTH</v>
      </c>
      <c r="T995" s="43">
        <v>72</v>
      </c>
      <c r="U995" s="46" t="str">
        <f t="shared" si="190"/>
        <v>jAN</v>
      </c>
      <c r="V995" s="42">
        <v>72</v>
      </c>
      <c r="W995" s="47">
        <f t="shared" si="191"/>
        <v>0</v>
      </c>
      <c r="X995" s="48">
        <f t="shared" si="192"/>
        <v>0</v>
      </c>
      <c r="Y995" s="47" t="str">
        <f t="shared" si="193"/>
        <v>GROWTH</v>
      </c>
      <c r="Z995" s="138">
        <v>0</v>
      </c>
      <c r="AA995" s="133"/>
      <c r="AB995" s="133" t="s">
        <v>3918</v>
      </c>
      <c r="AC995" s="27"/>
    </row>
    <row r="996" spans="1:29" s="139" customFormat="1" ht="13.8">
      <c r="A996" s="133" t="s">
        <v>3918</v>
      </c>
      <c r="B996" s="141" t="s">
        <v>69</v>
      </c>
      <c r="C996" s="152" t="s">
        <v>2675</v>
      </c>
      <c r="D996" s="135">
        <v>1000001148</v>
      </c>
      <c r="E996" s="136" t="s">
        <v>2676</v>
      </c>
      <c r="F996" s="137">
        <v>44337</v>
      </c>
      <c r="G996" s="40" t="str">
        <f t="shared" si="182"/>
        <v>Targeted Dealer</v>
      </c>
      <c r="H996" s="40"/>
      <c r="I996" s="41">
        <v>180</v>
      </c>
      <c r="J996" s="41">
        <f t="shared" si="183"/>
        <v>180</v>
      </c>
      <c r="K996" s="43">
        <v>259</v>
      </c>
      <c r="L996" s="43">
        <f t="shared" si="184"/>
        <v>-79</v>
      </c>
      <c r="M996" s="43">
        <f t="shared" si="185"/>
        <v>143.88888888888889</v>
      </c>
      <c r="N996" s="42">
        <v>156</v>
      </c>
      <c r="O996" s="45" t="str">
        <f t="shared" si="186"/>
        <v>DEC</v>
      </c>
      <c r="P996" s="42">
        <v>156</v>
      </c>
      <c r="Q996" s="44">
        <f t="shared" si="187"/>
        <v>103</v>
      </c>
      <c r="R996" s="45">
        <f t="shared" si="188"/>
        <v>0.66025641025641035</v>
      </c>
      <c r="S996" s="44" t="str">
        <f t="shared" si="189"/>
        <v>GROWTH</v>
      </c>
      <c r="T996" s="43">
        <v>164</v>
      </c>
      <c r="U996" s="46" t="str">
        <f t="shared" si="190"/>
        <v>jAN</v>
      </c>
      <c r="V996" s="42">
        <v>164</v>
      </c>
      <c r="W996" s="47">
        <f t="shared" si="191"/>
        <v>95</v>
      </c>
      <c r="X996" s="48">
        <f t="shared" si="192"/>
        <v>0.5792682926829269</v>
      </c>
      <c r="Y996" s="47" t="str">
        <f t="shared" si="193"/>
        <v>GROWTH</v>
      </c>
      <c r="Z996" s="138">
        <v>0</v>
      </c>
      <c r="AA996" s="133"/>
      <c r="AB996" s="133" t="s">
        <v>3918</v>
      </c>
      <c r="AC996" s="27"/>
    </row>
    <row r="997" spans="1:29" s="139" customFormat="1" ht="13.8">
      <c r="A997" s="133" t="s">
        <v>3918</v>
      </c>
      <c r="B997" s="141" t="s">
        <v>69</v>
      </c>
      <c r="C997" s="152" t="s">
        <v>2677</v>
      </c>
      <c r="D997" s="135">
        <v>1000002535</v>
      </c>
      <c r="E997" s="136" t="s">
        <v>2678</v>
      </c>
      <c r="F997" s="137">
        <v>44602</v>
      </c>
      <c r="G997" s="40" t="str">
        <f t="shared" si="182"/>
        <v>Targeted Dealer</v>
      </c>
      <c r="H997" s="40"/>
      <c r="I997" s="41">
        <v>240</v>
      </c>
      <c r="J997" s="41">
        <f t="shared" si="183"/>
        <v>240</v>
      </c>
      <c r="K997" s="43">
        <v>270</v>
      </c>
      <c r="L997" s="43">
        <f t="shared" si="184"/>
        <v>-30</v>
      </c>
      <c r="M997" s="43">
        <f t="shared" si="185"/>
        <v>112.5</v>
      </c>
      <c r="N997" s="42">
        <v>125</v>
      </c>
      <c r="O997" s="45" t="str">
        <f t="shared" si="186"/>
        <v>DEC</v>
      </c>
      <c r="P997" s="42">
        <v>125</v>
      </c>
      <c r="Q997" s="44">
        <f t="shared" si="187"/>
        <v>145</v>
      </c>
      <c r="R997" s="45">
        <f t="shared" si="188"/>
        <v>1.1600000000000001</v>
      </c>
      <c r="S997" s="44" t="str">
        <f t="shared" si="189"/>
        <v>GROWTH</v>
      </c>
      <c r="T997" s="43">
        <v>200</v>
      </c>
      <c r="U997" s="46" t="str">
        <f t="shared" si="190"/>
        <v>jAN</v>
      </c>
      <c r="V997" s="42">
        <v>200</v>
      </c>
      <c r="W997" s="47">
        <f t="shared" si="191"/>
        <v>70</v>
      </c>
      <c r="X997" s="48">
        <f t="shared" si="192"/>
        <v>0.35000000000000009</v>
      </c>
      <c r="Y997" s="47" t="str">
        <f t="shared" si="193"/>
        <v>GROWTH</v>
      </c>
      <c r="Z997" s="138">
        <v>0</v>
      </c>
      <c r="AA997" s="133"/>
      <c r="AB997" s="133" t="s">
        <v>3918</v>
      </c>
      <c r="AC997" s="27"/>
    </row>
    <row r="998" spans="1:29" s="139" customFormat="1" ht="13.8">
      <c r="A998" s="133" t="s">
        <v>3918</v>
      </c>
      <c r="B998" s="141" t="s">
        <v>69</v>
      </c>
      <c r="C998" s="152" t="s">
        <v>2683</v>
      </c>
      <c r="D998" s="135">
        <v>1000003700</v>
      </c>
      <c r="E998" s="141" t="s">
        <v>2684</v>
      </c>
      <c r="F998" s="137">
        <v>45167</v>
      </c>
      <c r="G998" s="40" t="str">
        <f t="shared" si="182"/>
        <v>Targeted Dealer</v>
      </c>
      <c r="H998" s="40"/>
      <c r="I998" s="41">
        <v>100</v>
      </c>
      <c r="J998" s="41">
        <f t="shared" si="183"/>
        <v>100</v>
      </c>
      <c r="K998" s="43">
        <v>97</v>
      </c>
      <c r="L998" s="43">
        <f t="shared" si="184"/>
        <v>3</v>
      </c>
      <c r="M998" s="43">
        <f t="shared" si="185"/>
        <v>97</v>
      </c>
      <c r="N998" s="42">
        <v>60</v>
      </c>
      <c r="O998" s="45" t="str">
        <f t="shared" si="186"/>
        <v>DEC</v>
      </c>
      <c r="P998" s="42">
        <v>60</v>
      </c>
      <c r="Q998" s="44">
        <f t="shared" si="187"/>
        <v>37</v>
      </c>
      <c r="R998" s="45">
        <f t="shared" si="188"/>
        <v>0.6166666666666667</v>
      </c>
      <c r="S998" s="44" t="str">
        <f t="shared" si="189"/>
        <v>GROWTH</v>
      </c>
      <c r="T998" s="43">
        <v>73</v>
      </c>
      <c r="U998" s="46" t="str">
        <f t="shared" si="190"/>
        <v>jAN</v>
      </c>
      <c r="V998" s="42">
        <v>73</v>
      </c>
      <c r="W998" s="47">
        <f t="shared" si="191"/>
        <v>24</v>
      </c>
      <c r="X998" s="48">
        <f t="shared" si="192"/>
        <v>0.32876712328767121</v>
      </c>
      <c r="Y998" s="47" t="str">
        <f t="shared" si="193"/>
        <v>GROWTH</v>
      </c>
      <c r="Z998" s="138">
        <v>0</v>
      </c>
      <c r="AA998" s="133"/>
      <c r="AB998" s="133" t="s">
        <v>3918</v>
      </c>
      <c r="AC998" s="27"/>
    </row>
    <row r="999" spans="1:29" s="139" customFormat="1" ht="13.8">
      <c r="A999" s="133" t="s">
        <v>3918</v>
      </c>
      <c r="B999" s="141" t="s">
        <v>69</v>
      </c>
      <c r="C999" s="152" t="s">
        <v>2685</v>
      </c>
      <c r="D999" s="135">
        <v>1000003743</v>
      </c>
      <c r="E999" s="141" t="s">
        <v>2686</v>
      </c>
      <c r="F999" s="137">
        <v>45230</v>
      </c>
      <c r="G999" s="40" t="str">
        <f t="shared" si="182"/>
        <v>Targeted Dealer</v>
      </c>
      <c r="H999" s="40"/>
      <c r="I999" s="41">
        <v>50</v>
      </c>
      <c r="J999" s="41">
        <f t="shared" si="183"/>
        <v>50</v>
      </c>
      <c r="K999" s="43">
        <v>60</v>
      </c>
      <c r="L999" s="43">
        <f t="shared" si="184"/>
        <v>-10</v>
      </c>
      <c r="M999" s="43">
        <f t="shared" si="185"/>
        <v>120</v>
      </c>
      <c r="N999" s="42">
        <v>24</v>
      </c>
      <c r="O999" s="45" t="str">
        <f t="shared" si="186"/>
        <v>DEC</v>
      </c>
      <c r="P999" s="42">
        <v>24</v>
      </c>
      <c r="Q999" s="44">
        <f t="shared" si="187"/>
        <v>36</v>
      </c>
      <c r="R999" s="45">
        <f t="shared" si="188"/>
        <v>1.5</v>
      </c>
      <c r="S999" s="44" t="str">
        <f t="shared" si="189"/>
        <v>GROWTH</v>
      </c>
      <c r="T999" s="43">
        <v>12</v>
      </c>
      <c r="U999" s="46" t="str">
        <f t="shared" si="190"/>
        <v>jAN</v>
      </c>
      <c r="V999" s="42">
        <v>12</v>
      </c>
      <c r="W999" s="47">
        <f t="shared" si="191"/>
        <v>48</v>
      </c>
      <c r="X999" s="48">
        <f t="shared" si="192"/>
        <v>4</v>
      </c>
      <c r="Y999" s="47" t="str">
        <f t="shared" si="193"/>
        <v>GROWTH</v>
      </c>
      <c r="Z999" s="138">
        <v>0</v>
      </c>
      <c r="AA999" s="133"/>
      <c r="AB999" s="133" t="s">
        <v>3918</v>
      </c>
      <c r="AC999" s="27"/>
    </row>
    <row r="1000" spans="1:29" s="139" customFormat="1" ht="13.8">
      <c r="A1000" s="133" t="s">
        <v>3918</v>
      </c>
      <c r="B1000" s="144" t="s">
        <v>69</v>
      </c>
      <c r="C1000" s="144" t="s">
        <v>2689</v>
      </c>
      <c r="D1000" s="144">
        <v>1000004007</v>
      </c>
      <c r="E1000" s="144" t="s">
        <v>2690</v>
      </c>
      <c r="F1000" s="137">
        <v>45457</v>
      </c>
      <c r="G1000" s="40" t="str">
        <f t="shared" si="182"/>
        <v>Targeted Dealer</v>
      </c>
      <c r="H1000" s="40"/>
      <c r="I1000" s="41">
        <v>125</v>
      </c>
      <c r="J1000" s="41">
        <f t="shared" si="183"/>
        <v>125</v>
      </c>
      <c r="K1000" s="43">
        <v>128</v>
      </c>
      <c r="L1000" s="43">
        <f t="shared" si="184"/>
        <v>-3</v>
      </c>
      <c r="M1000" s="43">
        <f t="shared" si="185"/>
        <v>102.4</v>
      </c>
      <c r="N1000" s="42">
        <v>138</v>
      </c>
      <c r="O1000" s="45" t="str">
        <f t="shared" si="186"/>
        <v>DEC</v>
      </c>
      <c r="P1000" s="42">
        <v>138</v>
      </c>
      <c r="Q1000" s="44">
        <f t="shared" si="187"/>
        <v>-10</v>
      </c>
      <c r="R1000" s="45">
        <f t="shared" si="188"/>
        <v>-7.2463768115942018E-2</v>
      </c>
      <c r="S1000" s="44" t="str">
        <f t="shared" si="189"/>
        <v>DEGROWTH</v>
      </c>
      <c r="T1000" s="43">
        <v>87</v>
      </c>
      <c r="U1000" s="46" t="str">
        <f t="shared" si="190"/>
        <v>jAN</v>
      </c>
      <c r="V1000" s="42">
        <v>87</v>
      </c>
      <c r="W1000" s="47">
        <f t="shared" si="191"/>
        <v>41</v>
      </c>
      <c r="X1000" s="48">
        <f t="shared" si="192"/>
        <v>0.47126436781609193</v>
      </c>
      <c r="Y1000" s="47" t="str">
        <f t="shared" si="193"/>
        <v>GROWTH</v>
      </c>
      <c r="Z1000" s="138">
        <v>0</v>
      </c>
      <c r="AA1000" s="133"/>
      <c r="AB1000" s="133" t="s">
        <v>3918</v>
      </c>
      <c r="AC1000" s="27"/>
    </row>
    <row r="1001" spans="1:29" s="139" customFormat="1" ht="13.8">
      <c r="A1001" s="133" t="s">
        <v>3918</v>
      </c>
      <c r="B1001" s="144" t="s">
        <v>69</v>
      </c>
      <c r="C1001" s="144" t="s">
        <v>2691</v>
      </c>
      <c r="D1001" s="144">
        <v>1000004035</v>
      </c>
      <c r="E1001" s="144" t="s">
        <v>2692</v>
      </c>
      <c r="F1001" s="137">
        <v>45478</v>
      </c>
      <c r="G1001" s="40" t="str">
        <f t="shared" si="182"/>
        <v>-</v>
      </c>
      <c r="H1001" s="40"/>
      <c r="I1001" s="41">
        <v>0</v>
      </c>
      <c r="J1001" s="41">
        <f t="shared" si="183"/>
        <v>0</v>
      </c>
      <c r="K1001" s="43">
        <v>0</v>
      </c>
      <c r="L1001" s="43">
        <f t="shared" si="184"/>
        <v>0</v>
      </c>
      <c r="M1001" s="43" t="str">
        <f t="shared" si="185"/>
        <v>-</v>
      </c>
      <c r="N1001" s="42">
        <v>0</v>
      </c>
      <c r="O1001" s="45" t="str">
        <f t="shared" si="186"/>
        <v>DEC</v>
      </c>
      <c r="P1001" s="42">
        <v>0</v>
      </c>
      <c r="Q1001" s="44">
        <f t="shared" si="187"/>
        <v>0</v>
      </c>
      <c r="R1001" s="45" t="str">
        <f t="shared" si="188"/>
        <v xml:space="preserve"> </v>
      </c>
      <c r="S1001" s="44" t="b">
        <f t="shared" si="189"/>
        <v>0</v>
      </c>
      <c r="T1001" s="43">
        <v>410</v>
      </c>
      <c r="U1001" s="46" t="str">
        <f t="shared" si="190"/>
        <v>jAN</v>
      </c>
      <c r="V1001" s="42">
        <v>410</v>
      </c>
      <c r="W1001" s="47">
        <f t="shared" si="191"/>
        <v>-410</v>
      </c>
      <c r="X1001" s="48">
        <f t="shared" si="192"/>
        <v>-1</v>
      </c>
      <c r="Y1001" s="47" t="str">
        <f t="shared" si="193"/>
        <v>DEGROWTH</v>
      </c>
      <c r="Z1001" s="138">
        <v>0</v>
      </c>
      <c r="AA1001" s="133"/>
      <c r="AB1001" s="133" t="s">
        <v>3918</v>
      </c>
      <c r="AC1001" s="27"/>
    </row>
    <row r="1002" spans="1:29" s="139" customFormat="1" ht="13.8">
      <c r="A1002" s="133" t="s">
        <v>3918</v>
      </c>
      <c r="B1002" s="144" t="s">
        <v>69</v>
      </c>
      <c r="C1002" s="144" t="s">
        <v>2693</v>
      </c>
      <c r="D1002" s="144">
        <v>1000004069</v>
      </c>
      <c r="E1002" s="144" t="s">
        <v>2694</v>
      </c>
      <c r="F1002" s="137">
        <v>45504</v>
      </c>
      <c r="G1002" s="40" t="str">
        <f t="shared" si="182"/>
        <v>Targeted Dealer</v>
      </c>
      <c r="H1002" s="40"/>
      <c r="I1002" s="41">
        <v>136</v>
      </c>
      <c r="J1002" s="41">
        <f t="shared" si="183"/>
        <v>136</v>
      </c>
      <c r="K1002" s="43">
        <v>170</v>
      </c>
      <c r="L1002" s="43">
        <f t="shared" si="184"/>
        <v>-34</v>
      </c>
      <c r="M1002" s="43">
        <f t="shared" si="185"/>
        <v>124.99999999999999</v>
      </c>
      <c r="N1002" s="42">
        <v>168</v>
      </c>
      <c r="O1002" s="45" t="str">
        <f t="shared" si="186"/>
        <v>DEC</v>
      </c>
      <c r="P1002" s="42">
        <v>168</v>
      </c>
      <c r="Q1002" s="44">
        <f t="shared" si="187"/>
        <v>2</v>
      </c>
      <c r="R1002" s="45">
        <f t="shared" si="188"/>
        <v>1.1904761904761862E-2</v>
      </c>
      <c r="S1002" s="44" t="str">
        <f t="shared" si="189"/>
        <v>GROWTH</v>
      </c>
      <c r="T1002" s="43">
        <v>104</v>
      </c>
      <c r="U1002" s="46" t="str">
        <f t="shared" si="190"/>
        <v>jAN</v>
      </c>
      <c r="V1002" s="42">
        <v>104</v>
      </c>
      <c r="W1002" s="47">
        <f t="shared" si="191"/>
        <v>66</v>
      </c>
      <c r="X1002" s="48">
        <f t="shared" si="192"/>
        <v>0.63461538461538458</v>
      </c>
      <c r="Y1002" s="47" t="str">
        <f t="shared" si="193"/>
        <v>GROWTH</v>
      </c>
      <c r="Z1002" s="138">
        <v>0</v>
      </c>
      <c r="AA1002" s="133"/>
      <c r="AB1002" s="133" t="s">
        <v>3918</v>
      </c>
      <c r="AC1002" s="27"/>
    </row>
    <row r="1003" spans="1:29" s="139" customFormat="1" ht="13.8">
      <c r="A1003" s="133" t="s">
        <v>3918</v>
      </c>
      <c r="B1003" s="141" t="s">
        <v>71</v>
      </c>
      <c r="C1003" s="152" t="s">
        <v>2695</v>
      </c>
      <c r="D1003" s="135">
        <v>1000001408</v>
      </c>
      <c r="E1003" s="136" t="s">
        <v>2696</v>
      </c>
      <c r="F1003" s="137">
        <v>40614</v>
      </c>
      <c r="G1003" s="40" t="str">
        <f t="shared" si="182"/>
        <v>Targeted Dealer</v>
      </c>
      <c r="H1003" s="40"/>
      <c r="I1003" s="41">
        <v>300</v>
      </c>
      <c r="J1003" s="41">
        <f t="shared" si="183"/>
        <v>300</v>
      </c>
      <c r="K1003" s="43">
        <v>445</v>
      </c>
      <c r="L1003" s="43">
        <f t="shared" si="184"/>
        <v>-145</v>
      </c>
      <c r="M1003" s="43">
        <f t="shared" si="185"/>
        <v>148.33333333333334</v>
      </c>
      <c r="N1003" s="42">
        <v>178.5</v>
      </c>
      <c r="O1003" s="45" t="str">
        <f t="shared" si="186"/>
        <v>DEC</v>
      </c>
      <c r="P1003" s="42">
        <v>178.5</v>
      </c>
      <c r="Q1003" s="44">
        <f t="shared" si="187"/>
        <v>266.5</v>
      </c>
      <c r="R1003" s="45">
        <f t="shared" si="188"/>
        <v>1.4929971988795518</v>
      </c>
      <c r="S1003" s="44" t="str">
        <f t="shared" si="189"/>
        <v>GROWTH</v>
      </c>
      <c r="T1003" s="43">
        <v>33.9</v>
      </c>
      <c r="U1003" s="46" t="str">
        <f t="shared" si="190"/>
        <v>jAN</v>
      </c>
      <c r="V1003" s="42">
        <v>33.9</v>
      </c>
      <c r="W1003" s="47">
        <f t="shared" si="191"/>
        <v>411.1</v>
      </c>
      <c r="X1003" s="48">
        <f t="shared" si="192"/>
        <v>12.12684365781711</v>
      </c>
      <c r="Y1003" s="47" t="str">
        <f t="shared" si="193"/>
        <v>GROWTH</v>
      </c>
      <c r="Z1003" s="138">
        <v>0</v>
      </c>
      <c r="AA1003" s="133"/>
      <c r="AB1003" s="133" t="s">
        <v>3918</v>
      </c>
      <c r="AC1003" s="27"/>
    </row>
    <row r="1004" spans="1:29" s="139" customFormat="1" ht="13.8">
      <c r="A1004" s="133" t="s">
        <v>3918</v>
      </c>
      <c r="B1004" s="141" t="s">
        <v>71</v>
      </c>
      <c r="C1004" s="141" t="s">
        <v>2697</v>
      </c>
      <c r="D1004" s="135">
        <v>1000001405</v>
      </c>
      <c r="E1004" s="136" t="s">
        <v>2698</v>
      </c>
      <c r="F1004" s="137">
        <v>40876</v>
      </c>
      <c r="G1004" s="40" t="str">
        <f t="shared" si="182"/>
        <v>Targeted Dealer</v>
      </c>
      <c r="H1004" s="40"/>
      <c r="I1004" s="41">
        <v>200</v>
      </c>
      <c r="J1004" s="41">
        <f t="shared" si="183"/>
        <v>200</v>
      </c>
      <c r="K1004" s="43">
        <v>201</v>
      </c>
      <c r="L1004" s="43">
        <f t="shared" si="184"/>
        <v>-1</v>
      </c>
      <c r="M1004" s="43">
        <f t="shared" si="185"/>
        <v>100.5</v>
      </c>
      <c r="N1004" s="42">
        <v>230</v>
      </c>
      <c r="O1004" s="45" t="str">
        <f t="shared" si="186"/>
        <v>DEC</v>
      </c>
      <c r="P1004" s="42">
        <v>230</v>
      </c>
      <c r="Q1004" s="44">
        <f t="shared" si="187"/>
        <v>-29</v>
      </c>
      <c r="R1004" s="45">
        <f t="shared" si="188"/>
        <v>-0.12608695652173918</v>
      </c>
      <c r="S1004" s="44" t="str">
        <f t="shared" si="189"/>
        <v>DEGROWTH</v>
      </c>
      <c r="T1004" s="43">
        <v>212</v>
      </c>
      <c r="U1004" s="46" t="str">
        <f t="shared" si="190"/>
        <v>jAN</v>
      </c>
      <c r="V1004" s="42">
        <v>212</v>
      </c>
      <c r="W1004" s="47">
        <f t="shared" si="191"/>
        <v>-11</v>
      </c>
      <c r="X1004" s="48">
        <f t="shared" si="192"/>
        <v>-5.1886792452830233E-2</v>
      </c>
      <c r="Y1004" s="47" t="str">
        <f t="shared" si="193"/>
        <v>DEGROWTH</v>
      </c>
      <c r="Z1004" s="138">
        <v>0</v>
      </c>
      <c r="AA1004" s="133"/>
      <c r="AB1004" s="133" t="s">
        <v>3918</v>
      </c>
      <c r="AC1004" s="27"/>
    </row>
    <row r="1005" spans="1:29" s="139" customFormat="1" ht="13.8">
      <c r="A1005" s="133" t="s">
        <v>3918</v>
      </c>
      <c r="B1005" s="141" t="s">
        <v>71</v>
      </c>
      <c r="C1005" s="152" t="s">
        <v>2699</v>
      </c>
      <c r="D1005" s="135">
        <v>1000001418</v>
      </c>
      <c r="E1005" s="136" t="s">
        <v>2700</v>
      </c>
      <c r="F1005" s="137">
        <v>40925</v>
      </c>
      <c r="G1005" s="40" t="str">
        <f t="shared" si="182"/>
        <v>Targeted Dealer</v>
      </c>
      <c r="H1005" s="40"/>
      <c r="I1005" s="41">
        <v>350</v>
      </c>
      <c r="J1005" s="41">
        <f t="shared" si="183"/>
        <v>350</v>
      </c>
      <c r="K1005" s="43">
        <v>200</v>
      </c>
      <c r="L1005" s="43">
        <f t="shared" si="184"/>
        <v>150</v>
      </c>
      <c r="M1005" s="43">
        <f t="shared" si="185"/>
        <v>57.142857142857146</v>
      </c>
      <c r="N1005" s="42">
        <v>300</v>
      </c>
      <c r="O1005" s="45" t="str">
        <f t="shared" si="186"/>
        <v>DEC</v>
      </c>
      <c r="P1005" s="42">
        <v>300</v>
      </c>
      <c r="Q1005" s="44">
        <f t="shared" si="187"/>
        <v>-100</v>
      </c>
      <c r="R1005" s="45">
        <f t="shared" si="188"/>
        <v>-0.33333333333333337</v>
      </c>
      <c r="S1005" s="44" t="str">
        <f t="shared" si="189"/>
        <v>DEGROWTH</v>
      </c>
      <c r="T1005" s="43">
        <v>254</v>
      </c>
      <c r="U1005" s="46" t="str">
        <f t="shared" si="190"/>
        <v>jAN</v>
      </c>
      <c r="V1005" s="42">
        <v>254</v>
      </c>
      <c r="W1005" s="47">
        <f t="shared" si="191"/>
        <v>-54</v>
      </c>
      <c r="X1005" s="48">
        <f t="shared" si="192"/>
        <v>-0.21259842519685035</v>
      </c>
      <c r="Y1005" s="47" t="str">
        <f t="shared" si="193"/>
        <v>DEGROWTH</v>
      </c>
      <c r="Z1005" s="138">
        <v>0</v>
      </c>
      <c r="AA1005" s="133"/>
      <c r="AB1005" s="133" t="s">
        <v>3918</v>
      </c>
      <c r="AC1005" s="27"/>
    </row>
    <row r="1006" spans="1:29" s="139" customFormat="1" ht="13.8">
      <c r="A1006" s="133" t="s">
        <v>3918</v>
      </c>
      <c r="B1006" s="141" t="s">
        <v>71</v>
      </c>
      <c r="C1006" s="152" t="s">
        <v>2701</v>
      </c>
      <c r="D1006" s="135">
        <v>1000002808</v>
      </c>
      <c r="E1006" s="136" t="s">
        <v>2702</v>
      </c>
      <c r="F1006" s="137">
        <v>40942</v>
      </c>
      <c r="G1006" s="40" t="str">
        <f t="shared" si="182"/>
        <v>Targeted Dealer</v>
      </c>
      <c r="H1006" s="40"/>
      <c r="I1006" s="41">
        <v>2075</v>
      </c>
      <c r="J1006" s="41">
        <f t="shared" si="183"/>
        <v>2075</v>
      </c>
      <c r="K1006" s="43">
        <v>2245.1000000000004</v>
      </c>
      <c r="L1006" s="43">
        <f t="shared" si="184"/>
        <v>-170.10000000000036</v>
      </c>
      <c r="M1006" s="43">
        <f t="shared" si="185"/>
        <v>108.1975903614458</v>
      </c>
      <c r="N1006" s="42">
        <v>2674.2000000000007</v>
      </c>
      <c r="O1006" s="45" t="str">
        <f t="shared" si="186"/>
        <v>DEC</v>
      </c>
      <c r="P1006" s="42">
        <v>2674.2000000000007</v>
      </c>
      <c r="Q1006" s="44">
        <f t="shared" si="187"/>
        <v>-429.10000000000036</v>
      </c>
      <c r="R1006" s="45">
        <f t="shared" si="188"/>
        <v>-0.16045920275222503</v>
      </c>
      <c r="S1006" s="44" t="str">
        <f t="shared" si="189"/>
        <v>DEGROWTH</v>
      </c>
      <c r="T1006" s="43">
        <v>1559.4</v>
      </c>
      <c r="U1006" s="46" t="str">
        <f t="shared" si="190"/>
        <v>jAN</v>
      </c>
      <c r="V1006" s="42">
        <v>1559.4</v>
      </c>
      <c r="W1006" s="47">
        <f t="shared" si="191"/>
        <v>685.70000000000027</v>
      </c>
      <c r="X1006" s="48">
        <f t="shared" si="192"/>
        <v>0.43972040528408374</v>
      </c>
      <c r="Y1006" s="47" t="str">
        <f t="shared" si="193"/>
        <v>GROWTH</v>
      </c>
      <c r="Z1006" s="138">
        <v>0</v>
      </c>
      <c r="AA1006" s="133"/>
      <c r="AB1006" s="133" t="s">
        <v>3918</v>
      </c>
      <c r="AC1006" s="27"/>
    </row>
    <row r="1007" spans="1:29" s="139" customFormat="1" ht="13.8">
      <c r="A1007" s="133" t="s">
        <v>3918</v>
      </c>
      <c r="B1007" s="141" t="s">
        <v>71</v>
      </c>
      <c r="C1007" s="152" t="s">
        <v>2703</v>
      </c>
      <c r="D1007" s="135">
        <v>1000001411</v>
      </c>
      <c r="E1007" s="136" t="s">
        <v>2704</v>
      </c>
      <c r="F1007" s="137">
        <v>41102</v>
      </c>
      <c r="G1007" s="40" t="str">
        <f t="shared" si="182"/>
        <v>Targeted Dealer</v>
      </c>
      <c r="H1007" s="40"/>
      <c r="I1007" s="41">
        <v>100</v>
      </c>
      <c r="J1007" s="41">
        <f t="shared" si="183"/>
        <v>100</v>
      </c>
      <c r="K1007" s="43">
        <v>102</v>
      </c>
      <c r="L1007" s="43">
        <f t="shared" si="184"/>
        <v>-2</v>
      </c>
      <c r="M1007" s="43">
        <f t="shared" si="185"/>
        <v>102</v>
      </c>
      <c r="N1007" s="42">
        <v>61</v>
      </c>
      <c r="O1007" s="45" t="str">
        <f t="shared" si="186"/>
        <v>DEC</v>
      </c>
      <c r="P1007" s="42">
        <v>61</v>
      </c>
      <c r="Q1007" s="44">
        <f t="shared" si="187"/>
        <v>41</v>
      </c>
      <c r="R1007" s="45">
        <f t="shared" si="188"/>
        <v>0.67213114754098369</v>
      </c>
      <c r="S1007" s="44" t="str">
        <f t="shared" si="189"/>
        <v>GROWTH</v>
      </c>
      <c r="T1007" s="43">
        <v>161</v>
      </c>
      <c r="U1007" s="46" t="str">
        <f t="shared" si="190"/>
        <v>jAN</v>
      </c>
      <c r="V1007" s="42">
        <v>161</v>
      </c>
      <c r="W1007" s="47">
        <f t="shared" si="191"/>
        <v>-59</v>
      </c>
      <c r="X1007" s="48">
        <f t="shared" si="192"/>
        <v>-0.36645962732919257</v>
      </c>
      <c r="Y1007" s="47" t="str">
        <f t="shared" si="193"/>
        <v>DEGROWTH</v>
      </c>
      <c r="Z1007" s="138">
        <v>0</v>
      </c>
      <c r="AA1007" s="133"/>
      <c r="AB1007" s="133" t="s">
        <v>3918</v>
      </c>
      <c r="AC1007" s="27"/>
    </row>
    <row r="1008" spans="1:29" s="139" customFormat="1" ht="13.8">
      <c r="A1008" s="133" t="s">
        <v>3918</v>
      </c>
      <c r="B1008" s="141" t="s">
        <v>71</v>
      </c>
      <c r="C1008" s="152" t="s">
        <v>2707</v>
      </c>
      <c r="D1008" s="135">
        <v>1000001413</v>
      </c>
      <c r="E1008" s="136" t="s">
        <v>2708</v>
      </c>
      <c r="F1008" s="137">
        <v>41234</v>
      </c>
      <c r="G1008" s="40" t="str">
        <f t="shared" si="182"/>
        <v>Targeted Dealer</v>
      </c>
      <c r="H1008" s="40"/>
      <c r="I1008" s="41">
        <v>150</v>
      </c>
      <c r="J1008" s="41">
        <f t="shared" si="183"/>
        <v>150</v>
      </c>
      <c r="K1008" s="43">
        <v>127</v>
      </c>
      <c r="L1008" s="43">
        <f t="shared" si="184"/>
        <v>23</v>
      </c>
      <c r="M1008" s="43">
        <f t="shared" si="185"/>
        <v>84.666666666666671</v>
      </c>
      <c r="N1008" s="42">
        <v>120.5</v>
      </c>
      <c r="O1008" s="45" t="str">
        <f t="shared" si="186"/>
        <v>DEC</v>
      </c>
      <c r="P1008" s="42">
        <v>120.5</v>
      </c>
      <c r="Q1008" s="44">
        <f t="shared" si="187"/>
        <v>6.5</v>
      </c>
      <c r="R1008" s="45">
        <f t="shared" si="188"/>
        <v>5.3941908713692976E-2</v>
      </c>
      <c r="S1008" s="44" t="str">
        <f t="shared" si="189"/>
        <v>GROWTH</v>
      </c>
      <c r="T1008" s="43">
        <v>130</v>
      </c>
      <c r="U1008" s="46" t="str">
        <f t="shared" si="190"/>
        <v>jAN</v>
      </c>
      <c r="V1008" s="42">
        <v>130</v>
      </c>
      <c r="W1008" s="47">
        <f t="shared" si="191"/>
        <v>-3</v>
      </c>
      <c r="X1008" s="48">
        <f t="shared" si="192"/>
        <v>-2.3076923076923106E-2</v>
      </c>
      <c r="Y1008" s="47" t="str">
        <f t="shared" si="193"/>
        <v>DEGROWTH</v>
      </c>
      <c r="Z1008" s="138">
        <v>0</v>
      </c>
      <c r="AA1008" s="133"/>
      <c r="AB1008" s="133" t="s">
        <v>3918</v>
      </c>
      <c r="AC1008" s="27"/>
    </row>
    <row r="1009" spans="1:29" s="139" customFormat="1" ht="13.8">
      <c r="A1009" s="133" t="s">
        <v>3918</v>
      </c>
      <c r="B1009" s="141" t="s">
        <v>71</v>
      </c>
      <c r="C1009" s="141" t="s">
        <v>2709</v>
      </c>
      <c r="D1009" s="135">
        <v>1000001406</v>
      </c>
      <c r="E1009" s="136" t="s">
        <v>2710</v>
      </c>
      <c r="F1009" s="137">
        <v>41479</v>
      </c>
      <c r="G1009" s="40" t="str">
        <f t="shared" si="182"/>
        <v>Targeted Dealer</v>
      </c>
      <c r="H1009" s="40"/>
      <c r="I1009" s="41">
        <v>150</v>
      </c>
      <c r="J1009" s="41">
        <f t="shared" si="183"/>
        <v>150</v>
      </c>
      <c r="K1009" s="43">
        <v>71.5</v>
      </c>
      <c r="L1009" s="43">
        <f t="shared" si="184"/>
        <v>78.5</v>
      </c>
      <c r="M1009" s="43">
        <f t="shared" si="185"/>
        <v>47.666666666666664</v>
      </c>
      <c r="N1009" s="42">
        <v>117</v>
      </c>
      <c r="O1009" s="45" t="str">
        <f t="shared" si="186"/>
        <v>DEC</v>
      </c>
      <c r="P1009" s="42">
        <v>117</v>
      </c>
      <c r="Q1009" s="44">
        <f t="shared" si="187"/>
        <v>-45.5</v>
      </c>
      <c r="R1009" s="45">
        <f t="shared" si="188"/>
        <v>-0.38888888888888884</v>
      </c>
      <c r="S1009" s="44" t="str">
        <f t="shared" si="189"/>
        <v>DEGROWTH</v>
      </c>
      <c r="T1009" s="43">
        <v>105</v>
      </c>
      <c r="U1009" s="46" t="str">
        <f t="shared" si="190"/>
        <v>jAN</v>
      </c>
      <c r="V1009" s="42">
        <v>105</v>
      </c>
      <c r="W1009" s="47">
        <f t="shared" si="191"/>
        <v>-33.5</v>
      </c>
      <c r="X1009" s="48">
        <f t="shared" si="192"/>
        <v>-0.31904761904761902</v>
      </c>
      <c r="Y1009" s="47" t="str">
        <f t="shared" si="193"/>
        <v>DEGROWTH</v>
      </c>
      <c r="Z1009" s="138">
        <v>0</v>
      </c>
      <c r="AA1009" s="133"/>
      <c r="AB1009" s="133" t="s">
        <v>3918</v>
      </c>
      <c r="AC1009" s="27"/>
    </row>
    <row r="1010" spans="1:29" s="139" customFormat="1" ht="13.8">
      <c r="A1010" s="133" t="s">
        <v>3918</v>
      </c>
      <c r="B1010" s="141" t="s">
        <v>71</v>
      </c>
      <c r="C1010" s="152" t="s">
        <v>2711</v>
      </c>
      <c r="D1010" s="135">
        <v>1000001415</v>
      </c>
      <c r="E1010" s="136" t="s">
        <v>2712</v>
      </c>
      <c r="F1010" s="137">
        <v>41543</v>
      </c>
      <c r="G1010" s="40" t="str">
        <f t="shared" si="182"/>
        <v>-</v>
      </c>
      <c r="H1010" s="40"/>
      <c r="I1010" s="41">
        <v>0</v>
      </c>
      <c r="J1010" s="41">
        <f t="shared" si="183"/>
        <v>0</v>
      </c>
      <c r="K1010" s="43">
        <v>0</v>
      </c>
      <c r="L1010" s="43">
        <f t="shared" si="184"/>
        <v>0</v>
      </c>
      <c r="M1010" s="43" t="str">
        <f t="shared" si="185"/>
        <v>-</v>
      </c>
      <c r="N1010" s="42">
        <v>0</v>
      </c>
      <c r="O1010" s="45" t="str">
        <f t="shared" si="186"/>
        <v>DEC</v>
      </c>
      <c r="P1010" s="42">
        <v>0</v>
      </c>
      <c r="Q1010" s="44">
        <f t="shared" si="187"/>
        <v>0</v>
      </c>
      <c r="R1010" s="45" t="str">
        <f t="shared" si="188"/>
        <v xml:space="preserve"> </v>
      </c>
      <c r="S1010" s="44" t="b">
        <f t="shared" si="189"/>
        <v>0</v>
      </c>
      <c r="T1010" s="43">
        <v>24</v>
      </c>
      <c r="U1010" s="46" t="str">
        <f t="shared" si="190"/>
        <v>jAN</v>
      </c>
      <c r="V1010" s="42">
        <v>24</v>
      </c>
      <c r="W1010" s="47">
        <f t="shared" si="191"/>
        <v>-24</v>
      </c>
      <c r="X1010" s="48">
        <f t="shared" si="192"/>
        <v>-1</v>
      </c>
      <c r="Y1010" s="47" t="str">
        <f t="shared" si="193"/>
        <v>DEGROWTH</v>
      </c>
      <c r="Z1010" s="138">
        <v>0</v>
      </c>
      <c r="AA1010" s="133"/>
      <c r="AB1010" s="133" t="s">
        <v>3918</v>
      </c>
      <c r="AC1010" s="27"/>
    </row>
    <row r="1011" spans="1:29" s="139" customFormat="1" ht="13.8">
      <c r="A1011" s="133" t="s">
        <v>3918</v>
      </c>
      <c r="B1011" s="141" t="s">
        <v>71</v>
      </c>
      <c r="C1011" s="152" t="s">
        <v>2713</v>
      </c>
      <c r="D1011" s="135">
        <v>1000001416</v>
      </c>
      <c r="E1011" s="136" t="s">
        <v>2714</v>
      </c>
      <c r="F1011" s="137">
        <v>41578</v>
      </c>
      <c r="G1011" s="40" t="str">
        <f t="shared" si="182"/>
        <v>Targeted Dealer</v>
      </c>
      <c r="H1011" s="40"/>
      <c r="I1011" s="41">
        <v>250</v>
      </c>
      <c r="J1011" s="41">
        <f t="shared" si="183"/>
        <v>250</v>
      </c>
      <c r="K1011" s="43">
        <v>116</v>
      </c>
      <c r="L1011" s="43">
        <f t="shared" si="184"/>
        <v>134</v>
      </c>
      <c r="M1011" s="43">
        <f t="shared" si="185"/>
        <v>46.4</v>
      </c>
      <c r="N1011" s="42">
        <v>309</v>
      </c>
      <c r="O1011" s="45" t="str">
        <f t="shared" si="186"/>
        <v>DEC</v>
      </c>
      <c r="P1011" s="42">
        <v>309</v>
      </c>
      <c r="Q1011" s="44">
        <f t="shared" si="187"/>
        <v>-193</v>
      </c>
      <c r="R1011" s="45">
        <f t="shared" si="188"/>
        <v>-0.62459546925566345</v>
      </c>
      <c r="S1011" s="44" t="str">
        <f t="shared" si="189"/>
        <v>DEGROWTH</v>
      </c>
      <c r="T1011" s="43">
        <v>210</v>
      </c>
      <c r="U1011" s="46" t="str">
        <f t="shared" si="190"/>
        <v>jAN</v>
      </c>
      <c r="V1011" s="42">
        <v>210</v>
      </c>
      <c r="W1011" s="47">
        <f t="shared" si="191"/>
        <v>-94</v>
      </c>
      <c r="X1011" s="48">
        <f t="shared" si="192"/>
        <v>-0.44761904761904758</v>
      </c>
      <c r="Y1011" s="47" t="str">
        <f t="shared" si="193"/>
        <v>DEGROWTH</v>
      </c>
      <c r="Z1011" s="138">
        <v>0</v>
      </c>
      <c r="AA1011" s="133"/>
      <c r="AB1011" s="133" t="s">
        <v>3918</v>
      </c>
      <c r="AC1011" s="27"/>
    </row>
    <row r="1012" spans="1:29" s="139" customFormat="1" ht="13.8">
      <c r="A1012" s="133" t="s">
        <v>3918</v>
      </c>
      <c r="B1012" s="141" t="s">
        <v>71</v>
      </c>
      <c r="C1012" s="152" t="s">
        <v>2715</v>
      </c>
      <c r="D1012" s="135">
        <v>1000001435</v>
      </c>
      <c r="E1012" s="136" t="s">
        <v>2716</v>
      </c>
      <c r="F1012" s="137">
        <v>41965</v>
      </c>
      <c r="G1012" s="40" t="str">
        <f t="shared" si="182"/>
        <v>Targeted Dealer</v>
      </c>
      <c r="H1012" s="40"/>
      <c r="I1012" s="41">
        <v>200</v>
      </c>
      <c r="J1012" s="41">
        <f t="shared" si="183"/>
        <v>200</v>
      </c>
      <c r="K1012" s="43">
        <v>121</v>
      </c>
      <c r="L1012" s="43">
        <f t="shared" si="184"/>
        <v>79</v>
      </c>
      <c r="M1012" s="43">
        <f t="shared" si="185"/>
        <v>60.5</v>
      </c>
      <c r="N1012" s="42">
        <v>161</v>
      </c>
      <c r="O1012" s="45" t="str">
        <f t="shared" si="186"/>
        <v>DEC</v>
      </c>
      <c r="P1012" s="42">
        <v>161</v>
      </c>
      <c r="Q1012" s="44">
        <f t="shared" si="187"/>
        <v>-40</v>
      </c>
      <c r="R1012" s="45">
        <f t="shared" si="188"/>
        <v>-0.24844720496894412</v>
      </c>
      <c r="S1012" s="44" t="str">
        <f t="shared" si="189"/>
        <v>DEGROWTH</v>
      </c>
      <c r="T1012" s="43">
        <v>129</v>
      </c>
      <c r="U1012" s="46" t="str">
        <f t="shared" si="190"/>
        <v>jAN</v>
      </c>
      <c r="V1012" s="42">
        <v>129</v>
      </c>
      <c r="W1012" s="47">
        <f t="shared" si="191"/>
        <v>-8</v>
      </c>
      <c r="X1012" s="48">
        <f t="shared" si="192"/>
        <v>-6.2015503875968991E-2</v>
      </c>
      <c r="Y1012" s="47" t="str">
        <f t="shared" si="193"/>
        <v>DEGROWTH</v>
      </c>
      <c r="Z1012" s="138">
        <v>0</v>
      </c>
      <c r="AA1012" s="133"/>
      <c r="AB1012" s="133" t="s">
        <v>3918</v>
      </c>
      <c r="AC1012" s="27"/>
    </row>
    <row r="1013" spans="1:29" s="139" customFormat="1" ht="13.8">
      <c r="A1013" s="133" t="s">
        <v>3918</v>
      </c>
      <c r="B1013" s="141" t="s">
        <v>71</v>
      </c>
      <c r="C1013" s="152" t="s">
        <v>2719</v>
      </c>
      <c r="D1013" s="135">
        <v>1000001439</v>
      </c>
      <c r="E1013" s="136" t="s">
        <v>2720</v>
      </c>
      <c r="F1013" s="137">
        <v>42116</v>
      </c>
      <c r="G1013" s="40" t="str">
        <f t="shared" si="182"/>
        <v>Targeted Dealer</v>
      </c>
      <c r="H1013" s="40"/>
      <c r="I1013" s="41">
        <v>1275</v>
      </c>
      <c r="J1013" s="41">
        <f t="shared" si="183"/>
        <v>1275</v>
      </c>
      <c r="K1013" s="43">
        <v>610</v>
      </c>
      <c r="L1013" s="43">
        <f t="shared" si="184"/>
        <v>665</v>
      </c>
      <c r="M1013" s="43">
        <f t="shared" si="185"/>
        <v>47.843137254901961</v>
      </c>
      <c r="N1013" s="42">
        <v>867</v>
      </c>
      <c r="O1013" s="45" t="str">
        <f t="shared" si="186"/>
        <v>DEC</v>
      </c>
      <c r="P1013" s="42">
        <v>867</v>
      </c>
      <c r="Q1013" s="44">
        <f t="shared" si="187"/>
        <v>-257</v>
      </c>
      <c r="R1013" s="45">
        <f t="shared" si="188"/>
        <v>-0.29642445213379465</v>
      </c>
      <c r="S1013" s="44" t="str">
        <f t="shared" si="189"/>
        <v>DEGROWTH</v>
      </c>
      <c r="T1013" s="43">
        <v>1404</v>
      </c>
      <c r="U1013" s="46" t="str">
        <f t="shared" si="190"/>
        <v>jAN</v>
      </c>
      <c r="V1013" s="42">
        <v>1404</v>
      </c>
      <c r="W1013" s="47">
        <f t="shared" si="191"/>
        <v>-794</v>
      </c>
      <c r="X1013" s="48">
        <f t="shared" si="192"/>
        <v>-0.56552706552706555</v>
      </c>
      <c r="Y1013" s="47" t="str">
        <f t="shared" si="193"/>
        <v>DEGROWTH</v>
      </c>
      <c r="Z1013" s="138">
        <v>0</v>
      </c>
      <c r="AA1013" s="133"/>
      <c r="AB1013" s="133" t="s">
        <v>3918</v>
      </c>
      <c r="AC1013" s="27"/>
    </row>
    <row r="1014" spans="1:29" s="139" customFormat="1" ht="13.8">
      <c r="A1014" s="133" t="s">
        <v>3918</v>
      </c>
      <c r="B1014" s="141" t="s">
        <v>71</v>
      </c>
      <c r="C1014" s="152" t="s">
        <v>2721</v>
      </c>
      <c r="D1014" s="135">
        <v>1000001433</v>
      </c>
      <c r="E1014" s="136" t="s">
        <v>2722</v>
      </c>
      <c r="F1014" s="137">
        <v>42282</v>
      </c>
      <c r="G1014" s="40" t="str">
        <f t="shared" si="182"/>
        <v>Targeted Dealer</v>
      </c>
      <c r="H1014" s="40"/>
      <c r="I1014" s="41">
        <v>450</v>
      </c>
      <c r="J1014" s="41">
        <f t="shared" si="183"/>
        <v>450</v>
      </c>
      <c r="K1014" s="43">
        <v>216</v>
      </c>
      <c r="L1014" s="43">
        <f t="shared" si="184"/>
        <v>234</v>
      </c>
      <c r="M1014" s="43">
        <f t="shared" si="185"/>
        <v>48</v>
      </c>
      <c r="N1014" s="42">
        <v>222</v>
      </c>
      <c r="O1014" s="45" t="str">
        <f t="shared" si="186"/>
        <v>DEC</v>
      </c>
      <c r="P1014" s="42">
        <v>222</v>
      </c>
      <c r="Q1014" s="44">
        <f t="shared" si="187"/>
        <v>-6</v>
      </c>
      <c r="R1014" s="45">
        <f t="shared" si="188"/>
        <v>-2.7027027027026973E-2</v>
      </c>
      <c r="S1014" s="44" t="str">
        <f t="shared" si="189"/>
        <v>DEGROWTH</v>
      </c>
      <c r="T1014" s="43">
        <v>486</v>
      </c>
      <c r="U1014" s="46" t="str">
        <f t="shared" si="190"/>
        <v>jAN</v>
      </c>
      <c r="V1014" s="42">
        <v>486</v>
      </c>
      <c r="W1014" s="47">
        <f t="shared" si="191"/>
        <v>-270</v>
      </c>
      <c r="X1014" s="48">
        <f t="shared" si="192"/>
        <v>-0.55555555555555558</v>
      </c>
      <c r="Y1014" s="47" t="str">
        <f t="shared" si="193"/>
        <v>DEGROWTH</v>
      </c>
      <c r="Z1014" s="138">
        <v>0</v>
      </c>
      <c r="AA1014" s="133"/>
      <c r="AB1014" s="133" t="s">
        <v>3918</v>
      </c>
      <c r="AC1014" s="27"/>
    </row>
    <row r="1015" spans="1:29" s="139" customFormat="1" ht="13.8">
      <c r="A1015" s="133" t="s">
        <v>3918</v>
      </c>
      <c r="B1015" s="141" t="s">
        <v>71</v>
      </c>
      <c r="C1015" s="152" t="s">
        <v>2723</v>
      </c>
      <c r="D1015" s="135">
        <v>1000001445</v>
      </c>
      <c r="E1015" s="136" t="s">
        <v>2724</v>
      </c>
      <c r="F1015" s="137">
        <v>42325</v>
      </c>
      <c r="G1015" s="40" t="str">
        <f t="shared" si="182"/>
        <v>Targeted Dealer</v>
      </c>
      <c r="H1015" s="40"/>
      <c r="I1015" s="41">
        <v>260</v>
      </c>
      <c r="J1015" s="41">
        <f t="shared" si="183"/>
        <v>260</v>
      </c>
      <c r="K1015" s="43">
        <v>398</v>
      </c>
      <c r="L1015" s="43">
        <f t="shared" si="184"/>
        <v>-138</v>
      </c>
      <c r="M1015" s="43">
        <f t="shared" si="185"/>
        <v>153.07692307692307</v>
      </c>
      <c r="N1015" s="42">
        <v>194</v>
      </c>
      <c r="O1015" s="45" t="str">
        <f t="shared" si="186"/>
        <v>DEC</v>
      </c>
      <c r="P1015" s="42">
        <v>194</v>
      </c>
      <c r="Q1015" s="44">
        <f t="shared" si="187"/>
        <v>204</v>
      </c>
      <c r="R1015" s="45">
        <f t="shared" si="188"/>
        <v>1.0515463917525771</v>
      </c>
      <c r="S1015" s="44" t="str">
        <f t="shared" si="189"/>
        <v>GROWTH</v>
      </c>
      <c r="T1015" s="43">
        <v>242</v>
      </c>
      <c r="U1015" s="46" t="str">
        <f t="shared" si="190"/>
        <v>jAN</v>
      </c>
      <c r="V1015" s="42">
        <v>242</v>
      </c>
      <c r="W1015" s="47">
        <f t="shared" si="191"/>
        <v>156</v>
      </c>
      <c r="X1015" s="48">
        <f t="shared" si="192"/>
        <v>0.64462809917355379</v>
      </c>
      <c r="Y1015" s="47" t="str">
        <f t="shared" si="193"/>
        <v>GROWTH</v>
      </c>
      <c r="Z1015" s="138">
        <v>0</v>
      </c>
      <c r="AA1015" s="133"/>
      <c r="AB1015" s="133" t="s">
        <v>3918</v>
      </c>
      <c r="AC1015" s="27"/>
    </row>
    <row r="1016" spans="1:29" s="139" customFormat="1" ht="13.8">
      <c r="A1016" s="133" t="s">
        <v>3918</v>
      </c>
      <c r="B1016" s="141" t="s">
        <v>71</v>
      </c>
      <c r="C1016" s="152" t="s">
        <v>2725</v>
      </c>
      <c r="D1016" s="135">
        <v>1000001429</v>
      </c>
      <c r="E1016" s="136" t="s">
        <v>2726</v>
      </c>
      <c r="F1016" s="137">
        <v>42483</v>
      </c>
      <c r="G1016" s="40" t="str">
        <f t="shared" si="182"/>
        <v>Targeted Dealer</v>
      </c>
      <c r="H1016" s="40"/>
      <c r="I1016" s="41">
        <v>700</v>
      </c>
      <c r="J1016" s="41">
        <f t="shared" si="183"/>
        <v>700</v>
      </c>
      <c r="K1016" s="43">
        <v>149</v>
      </c>
      <c r="L1016" s="43">
        <f t="shared" si="184"/>
        <v>551</v>
      </c>
      <c r="M1016" s="43">
        <f t="shared" si="185"/>
        <v>21.285714285714285</v>
      </c>
      <c r="N1016" s="42">
        <v>709.5</v>
      </c>
      <c r="O1016" s="45" t="str">
        <f t="shared" si="186"/>
        <v>DEC</v>
      </c>
      <c r="P1016" s="42">
        <v>709.5</v>
      </c>
      <c r="Q1016" s="44">
        <f t="shared" si="187"/>
        <v>-560.5</v>
      </c>
      <c r="R1016" s="45">
        <f t="shared" si="188"/>
        <v>-0.78999295278365045</v>
      </c>
      <c r="S1016" s="44" t="str">
        <f t="shared" si="189"/>
        <v>DEGROWTH</v>
      </c>
      <c r="T1016" s="43">
        <v>630</v>
      </c>
      <c r="U1016" s="46" t="str">
        <f t="shared" si="190"/>
        <v>jAN</v>
      </c>
      <c r="V1016" s="42">
        <v>630</v>
      </c>
      <c r="W1016" s="47">
        <f t="shared" si="191"/>
        <v>-481</v>
      </c>
      <c r="X1016" s="48">
        <f t="shared" si="192"/>
        <v>-0.76349206349206344</v>
      </c>
      <c r="Y1016" s="47" t="str">
        <f t="shared" si="193"/>
        <v>DEGROWTH</v>
      </c>
      <c r="Z1016" s="138">
        <v>0</v>
      </c>
      <c r="AA1016" s="133"/>
      <c r="AB1016" s="133" t="s">
        <v>3918</v>
      </c>
      <c r="AC1016" s="27"/>
    </row>
    <row r="1017" spans="1:29" s="139" customFormat="1" ht="13.8">
      <c r="A1017" s="133" t="s">
        <v>3918</v>
      </c>
      <c r="B1017" s="141" t="s">
        <v>71</v>
      </c>
      <c r="C1017" s="152" t="s">
        <v>2727</v>
      </c>
      <c r="D1017" s="135">
        <v>1000001419</v>
      </c>
      <c r="E1017" s="136" t="s">
        <v>2728</v>
      </c>
      <c r="F1017" s="137">
        <v>42671</v>
      </c>
      <c r="G1017" s="40" t="str">
        <f t="shared" si="182"/>
        <v>-</v>
      </c>
      <c r="H1017" s="40"/>
      <c r="I1017" s="41">
        <v>0</v>
      </c>
      <c r="J1017" s="41">
        <f t="shared" si="183"/>
        <v>0</v>
      </c>
      <c r="K1017" s="43">
        <v>0</v>
      </c>
      <c r="L1017" s="43">
        <f t="shared" si="184"/>
        <v>0</v>
      </c>
      <c r="M1017" s="43" t="str">
        <f t="shared" si="185"/>
        <v>-</v>
      </c>
      <c r="N1017" s="42">
        <v>0</v>
      </c>
      <c r="O1017" s="45" t="str">
        <f t="shared" si="186"/>
        <v>DEC</v>
      </c>
      <c r="P1017" s="42">
        <v>0</v>
      </c>
      <c r="Q1017" s="44">
        <f t="shared" si="187"/>
        <v>0</v>
      </c>
      <c r="R1017" s="45" t="str">
        <f t="shared" si="188"/>
        <v xml:space="preserve"> </v>
      </c>
      <c r="S1017" s="44" t="b">
        <f t="shared" si="189"/>
        <v>0</v>
      </c>
      <c r="T1017" s="43">
        <v>329</v>
      </c>
      <c r="U1017" s="46" t="str">
        <f t="shared" si="190"/>
        <v>jAN</v>
      </c>
      <c r="V1017" s="42">
        <v>329</v>
      </c>
      <c r="W1017" s="47">
        <f t="shared" si="191"/>
        <v>-329</v>
      </c>
      <c r="X1017" s="48">
        <f t="shared" si="192"/>
        <v>-1</v>
      </c>
      <c r="Y1017" s="47" t="str">
        <f t="shared" si="193"/>
        <v>DEGROWTH</v>
      </c>
      <c r="Z1017" s="138">
        <v>0</v>
      </c>
      <c r="AA1017" s="133"/>
      <c r="AB1017" s="133" t="s">
        <v>3918</v>
      </c>
      <c r="AC1017" s="27"/>
    </row>
    <row r="1018" spans="1:29" s="139" customFormat="1" ht="13.8">
      <c r="A1018" s="133" t="s">
        <v>3918</v>
      </c>
      <c r="B1018" s="141" t="s">
        <v>71</v>
      </c>
      <c r="C1018" s="152" t="s">
        <v>2729</v>
      </c>
      <c r="D1018" s="135">
        <v>1000001437</v>
      </c>
      <c r="E1018" s="136" t="s">
        <v>2730</v>
      </c>
      <c r="F1018" s="137">
        <v>42724</v>
      </c>
      <c r="G1018" s="40" t="str">
        <f t="shared" ref="G1018:G1077" si="194">IF(I1018&gt;0,"Targeted Dealer","-")</f>
        <v>Targeted Dealer</v>
      </c>
      <c r="H1018" s="40"/>
      <c r="I1018" s="41">
        <v>900</v>
      </c>
      <c r="J1018" s="41">
        <f t="shared" ref="J1018:J1077" si="195">I1018/$J$1*($J$1-$E$1)</f>
        <v>900</v>
      </c>
      <c r="K1018" s="43">
        <v>792</v>
      </c>
      <c r="L1018" s="43">
        <f t="shared" ref="L1018:L1077" si="196">I1018-K1018</f>
        <v>108</v>
      </c>
      <c r="M1018" s="43">
        <f t="shared" ref="M1018:M1077" si="197">IFERROR((K1018/J1018%),"-")</f>
        <v>88</v>
      </c>
      <c r="N1018" s="42">
        <v>716</v>
      </c>
      <c r="O1018" s="45" t="str">
        <f t="shared" ref="O1018:O1077" si="198">IF(F1018&lt;=$P$2,"DEC","")</f>
        <v>DEC</v>
      </c>
      <c r="P1018" s="42">
        <v>716</v>
      </c>
      <c r="Q1018" s="44">
        <f t="shared" ref="Q1018:Q1077" si="199">K1018-P1018</f>
        <v>76</v>
      </c>
      <c r="R1018" s="45">
        <f t="shared" ref="R1018:R1077" si="200">IFERROR(IF(O1018="Dec",(K1018/P1018-1))," ")</f>
        <v>0.1061452513966481</v>
      </c>
      <c r="S1018" s="44" t="str">
        <f t="shared" ref="S1018:S1077" si="201">IF(N1018&gt;0,IF(O1018="","-",IF(R1018&lt;0%,"DEGROWTH","GROWTH")))</f>
        <v>GROWTH</v>
      </c>
      <c r="T1018" s="43">
        <v>841</v>
      </c>
      <c r="U1018" s="46" t="str">
        <f t="shared" ref="U1018:U1077" si="202">IF(F1018&lt;=$V$2,"jAN","")</f>
        <v>jAN</v>
      </c>
      <c r="V1018" s="42">
        <v>841</v>
      </c>
      <c r="W1018" s="47">
        <f t="shared" ref="W1018:W1077" si="203">K1018-V1018</f>
        <v>-49</v>
      </c>
      <c r="X1018" s="48">
        <f t="shared" ref="X1018:X1077" si="204">IFERROR(IF(U1018="Jan",(K1018/V1018-1)),0)</f>
        <v>-5.8263971462544584E-2</v>
      </c>
      <c r="Y1018" s="47" t="str">
        <f t="shared" ref="Y1018:Y1077" si="205">IF(T1018&gt;0,IF(U1018="","-",IF(X1018&lt;0%,"DEGROWTH","GROWTH")))</f>
        <v>DEGROWTH</v>
      </c>
      <c r="Z1018" s="138">
        <v>0</v>
      </c>
      <c r="AA1018" s="133"/>
      <c r="AB1018" s="133" t="s">
        <v>3918</v>
      </c>
      <c r="AC1018" s="27"/>
    </row>
    <row r="1019" spans="1:29" s="139" customFormat="1" ht="13.8">
      <c r="A1019" s="133" t="s">
        <v>3918</v>
      </c>
      <c r="B1019" s="141" t="s">
        <v>71</v>
      </c>
      <c r="C1019" s="152" t="s">
        <v>2731</v>
      </c>
      <c r="D1019" s="135">
        <v>1000001446</v>
      </c>
      <c r="E1019" s="136" t="s">
        <v>2732</v>
      </c>
      <c r="F1019" s="137">
        <v>43239</v>
      </c>
      <c r="G1019" s="40" t="str">
        <f t="shared" si="194"/>
        <v>Targeted Dealer</v>
      </c>
      <c r="H1019" s="40"/>
      <c r="I1019" s="41">
        <v>50</v>
      </c>
      <c r="J1019" s="41">
        <f t="shared" si="195"/>
        <v>50</v>
      </c>
      <c r="K1019" s="43">
        <v>3.5</v>
      </c>
      <c r="L1019" s="43">
        <f t="shared" si="196"/>
        <v>46.5</v>
      </c>
      <c r="M1019" s="43">
        <f t="shared" si="197"/>
        <v>7</v>
      </c>
      <c r="N1019" s="42">
        <v>34</v>
      </c>
      <c r="O1019" s="45" t="str">
        <f t="shared" si="198"/>
        <v>DEC</v>
      </c>
      <c r="P1019" s="42">
        <v>34</v>
      </c>
      <c r="Q1019" s="44">
        <f t="shared" si="199"/>
        <v>-30.5</v>
      </c>
      <c r="R1019" s="45">
        <f t="shared" si="200"/>
        <v>-0.8970588235294118</v>
      </c>
      <c r="S1019" s="44" t="str">
        <f t="shared" si="201"/>
        <v>DEGROWTH</v>
      </c>
      <c r="T1019" s="43">
        <v>0</v>
      </c>
      <c r="U1019" s="46" t="str">
        <f t="shared" si="202"/>
        <v>jAN</v>
      </c>
      <c r="V1019" s="42">
        <v>0</v>
      </c>
      <c r="W1019" s="47">
        <f t="shared" si="203"/>
        <v>3.5</v>
      </c>
      <c r="X1019" s="48">
        <f t="shared" si="204"/>
        <v>0</v>
      </c>
      <c r="Y1019" s="47" t="b">
        <f t="shared" si="205"/>
        <v>0</v>
      </c>
      <c r="Z1019" s="138">
        <v>0</v>
      </c>
      <c r="AA1019" s="133"/>
      <c r="AB1019" s="133" t="s">
        <v>3918</v>
      </c>
      <c r="AC1019" s="27"/>
    </row>
    <row r="1020" spans="1:29" s="139" customFormat="1" ht="13.8">
      <c r="A1020" s="133" t="s">
        <v>3918</v>
      </c>
      <c r="B1020" s="141" t="s">
        <v>71</v>
      </c>
      <c r="C1020" s="152" t="s">
        <v>2737</v>
      </c>
      <c r="D1020" s="135">
        <v>1000001450</v>
      </c>
      <c r="E1020" s="136" t="s">
        <v>2738</v>
      </c>
      <c r="F1020" s="137">
        <v>43460</v>
      </c>
      <c r="G1020" s="40" t="str">
        <f t="shared" si="194"/>
        <v>-</v>
      </c>
      <c r="H1020" s="40"/>
      <c r="I1020" s="41">
        <v>0</v>
      </c>
      <c r="J1020" s="41">
        <f t="shared" si="195"/>
        <v>0</v>
      </c>
      <c r="K1020" s="43">
        <v>0</v>
      </c>
      <c r="L1020" s="43">
        <f t="shared" si="196"/>
        <v>0</v>
      </c>
      <c r="M1020" s="43" t="str">
        <f t="shared" si="197"/>
        <v>-</v>
      </c>
      <c r="N1020" s="42">
        <v>48</v>
      </c>
      <c r="O1020" s="45" t="str">
        <f t="shared" si="198"/>
        <v>DEC</v>
      </c>
      <c r="P1020" s="42">
        <v>48</v>
      </c>
      <c r="Q1020" s="44">
        <f t="shared" si="199"/>
        <v>-48</v>
      </c>
      <c r="R1020" s="45">
        <f t="shared" si="200"/>
        <v>-1</v>
      </c>
      <c r="S1020" s="44" t="str">
        <f t="shared" si="201"/>
        <v>DEGROWTH</v>
      </c>
      <c r="T1020" s="43">
        <v>166.5</v>
      </c>
      <c r="U1020" s="46" t="str">
        <f t="shared" si="202"/>
        <v>jAN</v>
      </c>
      <c r="V1020" s="42">
        <v>166.5</v>
      </c>
      <c r="W1020" s="47">
        <f t="shared" si="203"/>
        <v>-166.5</v>
      </c>
      <c r="X1020" s="48">
        <f t="shared" si="204"/>
        <v>-1</v>
      </c>
      <c r="Y1020" s="47" t="str">
        <f t="shared" si="205"/>
        <v>DEGROWTH</v>
      </c>
      <c r="Z1020" s="138">
        <v>0</v>
      </c>
      <c r="AA1020" s="133"/>
      <c r="AB1020" s="133" t="s">
        <v>3918</v>
      </c>
      <c r="AC1020" s="27"/>
    </row>
    <row r="1021" spans="1:29" s="139" customFormat="1" ht="13.8">
      <c r="A1021" s="133" t="s">
        <v>3918</v>
      </c>
      <c r="B1021" s="141" t="s">
        <v>71</v>
      </c>
      <c r="C1021" s="152" t="s">
        <v>2741</v>
      </c>
      <c r="D1021" s="135">
        <v>1000001441</v>
      </c>
      <c r="E1021" s="136" t="s">
        <v>2742</v>
      </c>
      <c r="F1021" s="137">
        <v>43581</v>
      </c>
      <c r="G1021" s="40" t="str">
        <f t="shared" si="194"/>
        <v>Targeted Dealer</v>
      </c>
      <c r="H1021" s="40"/>
      <c r="I1021" s="41">
        <v>50</v>
      </c>
      <c r="J1021" s="41">
        <f t="shared" si="195"/>
        <v>50</v>
      </c>
      <c r="K1021" s="43">
        <v>0</v>
      </c>
      <c r="L1021" s="43">
        <f t="shared" si="196"/>
        <v>50</v>
      </c>
      <c r="M1021" s="43">
        <f t="shared" si="197"/>
        <v>0</v>
      </c>
      <c r="N1021" s="42">
        <v>0</v>
      </c>
      <c r="O1021" s="45" t="str">
        <f t="shared" si="198"/>
        <v>DEC</v>
      </c>
      <c r="P1021" s="42">
        <v>0</v>
      </c>
      <c r="Q1021" s="44">
        <f t="shared" si="199"/>
        <v>0</v>
      </c>
      <c r="R1021" s="45" t="str">
        <f t="shared" si="200"/>
        <v xml:space="preserve"> </v>
      </c>
      <c r="S1021" s="44" t="b">
        <f t="shared" si="201"/>
        <v>0</v>
      </c>
      <c r="T1021" s="43">
        <v>0</v>
      </c>
      <c r="U1021" s="46" t="str">
        <f t="shared" si="202"/>
        <v>jAN</v>
      </c>
      <c r="V1021" s="42">
        <v>0</v>
      </c>
      <c r="W1021" s="47">
        <f t="shared" si="203"/>
        <v>0</v>
      </c>
      <c r="X1021" s="48">
        <f t="shared" si="204"/>
        <v>0</v>
      </c>
      <c r="Y1021" s="47" t="b">
        <f t="shared" si="205"/>
        <v>0</v>
      </c>
      <c r="Z1021" s="138">
        <v>0</v>
      </c>
      <c r="AA1021" s="133"/>
      <c r="AB1021" s="133" t="s">
        <v>3918</v>
      </c>
      <c r="AC1021" s="27"/>
    </row>
    <row r="1022" spans="1:29" s="139" customFormat="1" ht="13.8">
      <c r="A1022" s="133" t="s">
        <v>3918</v>
      </c>
      <c r="B1022" s="141" t="s">
        <v>71</v>
      </c>
      <c r="C1022" s="152" t="s">
        <v>2743</v>
      </c>
      <c r="D1022" s="135">
        <v>1000001443</v>
      </c>
      <c r="E1022" s="136" t="s">
        <v>2744</v>
      </c>
      <c r="F1022" s="137">
        <v>43616</v>
      </c>
      <c r="G1022" s="40" t="str">
        <f t="shared" si="194"/>
        <v>Targeted Dealer</v>
      </c>
      <c r="H1022" s="40"/>
      <c r="I1022" s="41">
        <v>50</v>
      </c>
      <c r="J1022" s="41">
        <f t="shared" si="195"/>
        <v>50</v>
      </c>
      <c r="K1022" s="43">
        <v>0</v>
      </c>
      <c r="L1022" s="43">
        <f t="shared" si="196"/>
        <v>50</v>
      </c>
      <c r="M1022" s="43">
        <f t="shared" si="197"/>
        <v>0</v>
      </c>
      <c r="N1022" s="42">
        <v>0</v>
      </c>
      <c r="O1022" s="45" t="str">
        <f t="shared" si="198"/>
        <v>DEC</v>
      </c>
      <c r="P1022" s="42">
        <v>0</v>
      </c>
      <c r="Q1022" s="44">
        <f t="shared" si="199"/>
        <v>0</v>
      </c>
      <c r="R1022" s="45" t="str">
        <f t="shared" si="200"/>
        <v xml:space="preserve"> </v>
      </c>
      <c r="S1022" s="44" t="b">
        <f t="shared" si="201"/>
        <v>0</v>
      </c>
      <c r="T1022" s="43">
        <v>5</v>
      </c>
      <c r="U1022" s="46" t="str">
        <f t="shared" si="202"/>
        <v>jAN</v>
      </c>
      <c r="V1022" s="42">
        <v>5</v>
      </c>
      <c r="W1022" s="47">
        <f t="shared" si="203"/>
        <v>-5</v>
      </c>
      <c r="X1022" s="48">
        <f t="shared" si="204"/>
        <v>-1</v>
      </c>
      <c r="Y1022" s="47" t="str">
        <f t="shared" si="205"/>
        <v>DEGROWTH</v>
      </c>
      <c r="Z1022" s="138">
        <v>1</v>
      </c>
      <c r="AA1022" s="133"/>
      <c r="AB1022" s="133" t="s">
        <v>3918</v>
      </c>
      <c r="AC1022" s="27"/>
    </row>
    <row r="1023" spans="1:29" s="139" customFormat="1" ht="13.8">
      <c r="A1023" s="133" t="s">
        <v>3918</v>
      </c>
      <c r="B1023" s="141" t="s">
        <v>71</v>
      </c>
      <c r="C1023" s="152" t="s">
        <v>2745</v>
      </c>
      <c r="D1023" s="135">
        <v>1000001421</v>
      </c>
      <c r="E1023" s="136" t="s">
        <v>2746</v>
      </c>
      <c r="F1023" s="137">
        <v>43622</v>
      </c>
      <c r="G1023" s="40" t="str">
        <f t="shared" si="194"/>
        <v>Targeted Dealer</v>
      </c>
      <c r="H1023" s="40"/>
      <c r="I1023" s="41">
        <v>100</v>
      </c>
      <c r="J1023" s="41">
        <f t="shared" si="195"/>
        <v>100</v>
      </c>
      <c r="K1023" s="43">
        <v>36</v>
      </c>
      <c r="L1023" s="43">
        <f t="shared" si="196"/>
        <v>64</v>
      </c>
      <c r="M1023" s="43">
        <f t="shared" si="197"/>
        <v>36</v>
      </c>
      <c r="N1023" s="42">
        <v>84</v>
      </c>
      <c r="O1023" s="45" t="str">
        <f t="shared" si="198"/>
        <v>DEC</v>
      </c>
      <c r="P1023" s="42">
        <v>84</v>
      </c>
      <c r="Q1023" s="44">
        <f t="shared" si="199"/>
        <v>-48</v>
      </c>
      <c r="R1023" s="45">
        <f t="shared" si="200"/>
        <v>-0.5714285714285714</v>
      </c>
      <c r="S1023" s="44" t="str">
        <f t="shared" si="201"/>
        <v>DEGROWTH</v>
      </c>
      <c r="T1023" s="43">
        <v>72</v>
      </c>
      <c r="U1023" s="46" t="str">
        <f t="shared" si="202"/>
        <v>jAN</v>
      </c>
      <c r="V1023" s="42">
        <v>72</v>
      </c>
      <c r="W1023" s="47">
        <f t="shared" si="203"/>
        <v>-36</v>
      </c>
      <c r="X1023" s="48">
        <f t="shared" si="204"/>
        <v>-0.5</v>
      </c>
      <c r="Y1023" s="47" t="str">
        <f t="shared" si="205"/>
        <v>DEGROWTH</v>
      </c>
      <c r="Z1023" s="138">
        <v>0</v>
      </c>
      <c r="AA1023" s="133"/>
      <c r="AB1023" s="133" t="s">
        <v>3918</v>
      </c>
      <c r="AC1023" s="27"/>
    </row>
    <row r="1024" spans="1:29" s="139" customFormat="1" ht="13.8">
      <c r="A1024" s="133" t="s">
        <v>3918</v>
      </c>
      <c r="B1024" s="141" t="s">
        <v>71</v>
      </c>
      <c r="C1024" s="152" t="s">
        <v>2747</v>
      </c>
      <c r="D1024" s="135">
        <v>1000001423</v>
      </c>
      <c r="E1024" s="136" t="s">
        <v>2748</v>
      </c>
      <c r="F1024" s="137">
        <v>43735</v>
      </c>
      <c r="G1024" s="40" t="str">
        <f t="shared" si="194"/>
        <v>Targeted Dealer</v>
      </c>
      <c r="H1024" s="40"/>
      <c r="I1024" s="41">
        <v>350</v>
      </c>
      <c r="J1024" s="41">
        <f t="shared" si="195"/>
        <v>350</v>
      </c>
      <c r="K1024" s="43">
        <v>204</v>
      </c>
      <c r="L1024" s="43">
        <f t="shared" si="196"/>
        <v>146</v>
      </c>
      <c r="M1024" s="43">
        <f t="shared" si="197"/>
        <v>58.285714285714285</v>
      </c>
      <c r="N1024" s="42">
        <v>270</v>
      </c>
      <c r="O1024" s="45" t="str">
        <f t="shared" si="198"/>
        <v>DEC</v>
      </c>
      <c r="P1024" s="42">
        <v>270</v>
      </c>
      <c r="Q1024" s="44">
        <f t="shared" si="199"/>
        <v>-66</v>
      </c>
      <c r="R1024" s="45">
        <f t="shared" si="200"/>
        <v>-0.24444444444444446</v>
      </c>
      <c r="S1024" s="44" t="str">
        <f t="shared" si="201"/>
        <v>DEGROWTH</v>
      </c>
      <c r="T1024" s="43">
        <v>316</v>
      </c>
      <c r="U1024" s="46" t="str">
        <f t="shared" si="202"/>
        <v>jAN</v>
      </c>
      <c r="V1024" s="42">
        <v>316</v>
      </c>
      <c r="W1024" s="47">
        <f t="shared" si="203"/>
        <v>-112</v>
      </c>
      <c r="X1024" s="48">
        <f t="shared" si="204"/>
        <v>-0.35443037974683544</v>
      </c>
      <c r="Y1024" s="47" t="str">
        <f t="shared" si="205"/>
        <v>DEGROWTH</v>
      </c>
      <c r="Z1024" s="138">
        <v>0</v>
      </c>
      <c r="AA1024" s="133"/>
      <c r="AB1024" s="133" t="s">
        <v>3918</v>
      </c>
      <c r="AC1024" s="27"/>
    </row>
    <row r="1025" spans="1:29" s="139" customFormat="1" ht="13.8">
      <c r="A1025" s="133" t="s">
        <v>3918</v>
      </c>
      <c r="B1025" s="141" t="s">
        <v>71</v>
      </c>
      <c r="C1025" s="152" t="s">
        <v>2749</v>
      </c>
      <c r="D1025" s="135">
        <v>1000001425</v>
      </c>
      <c r="E1025" s="136" t="s">
        <v>2750</v>
      </c>
      <c r="F1025" s="137">
        <v>43742</v>
      </c>
      <c r="G1025" s="40" t="str">
        <f t="shared" si="194"/>
        <v>Targeted Dealer</v>
      </c>
      <c r="H1025" s="40"/>
      <c r="I1025" s="41">
        <v>12</v>
      </c>
      <c r="J1025" s="41">
        <f t="shared" si="195"/>
        <v>12</v>
      </c>
      <c r="K1025" s="43">
        <v>24</v>
      </c>
      <c r="L1025" s="43">
        <f t="shared" si="196"/>
        <v>-12</v>
      </c>
      <c r="M1025" s="43">
        <f t="shared" si="197"/>
        <v>200</v>
      </c>
      <c r="N1025" s="42">
        <v>12</v>
      </c>
      <c r="O1025" s="45" t="str">
        <f t="shared" si="198"/>
        <v>DEC</v>
      </c>
      <c r="P1025" s="42">
        <v>12</v>
      </c>
      <c r="Q1025" s="44">
        <f t="shared" si="199"/>
        <v>12</v>
      </c>
      <c r="R1025" s="45">
        <f t="shared" si="200"/>
        <v>1</v>
      </c>
      <c r="S1025" s="44" t="str">
        <f t="shared" si="201"/>
        <v>GROWTH</v>
      </c>
      <c r="T1025" s="43">
        <v>125</v>
      </c>
      <c r="U1025" s="46" t="str">
        <f t="shared" si="202"/>
        <v>jAN</v>
      </c>
      <c r="V1025" s="42">
        <v>125</v>
      </c>
      <c r="W1025" s="47">
        <f t="shared" si="203"/>
        <v>-101</v>
      </c>
      <c r="X1025" s="48">
        <f t="shared" si="204"/>
        <v>-0.80800000000000005</v>
      </c>
      <c r="Y1025" s="47" t="str">
        <f t="shared" si="205"/>
        <v>DEGROWTH</v>
      </c>
      <c r="Z1025" s="138">
        <v>0</v>
      </c>
      <c r="AA1025" s="133"/>
      <c r="AB1025" s="133" t="s">
        <v>3918</v>
      </c>
      <c r="AC1025" s="27"/>
    </row>
    <row r="1026" spans="1:29" s="139" customFormat="1" ht="13.8">
      <c r="A1026" s="133" t="s">
        <v>3918</v>
      </c>
      <c r="B1026" s="141" t="s">
        <v>71</v>
      </c>
      <c r="C1026" s="152" t="s">
        <v>2753</v>
      </c>
      <c r="D1026" s="135">
        <v>1000001451</v>
      </c>
      <c r="E1026" s="136" t="s">
        <v>2754</v>
      </c>
      <c r="F1026" s="137">
        <v>43952</v>
      </c>
      <c r="G1026" s="40" t="str">
        <f t="shared" si="194"/>
        <v>Targeted Dealer</v>
      </c>
      <c r="H1026" s="40"/>
      <c r="I1026" s="41">
        <v>300</v>
      </c>
      <c r="J1026" s="41">
        <f t="shared" si="195"/>
        <v>300</v>
      </c>
      <c r="K1026" s="43">
        <v>174.5</v>
      </c>
      <c r="L1026" s="43">
        <f t="shared" si="196"/>
        <v>125.5</v>
      </c>
      <c r="M1026" s="43">
        <f t="shared" si="197"/>
        <v>58.166666666666664</v>
      </c>
      <c r="N1026" s="42">
        <v>216.75</v>
      </c>
      <c r="O1026" s="45" t="str">
        <f t="shared" si="198"/>
        <v>DEC</v>
      </c>
      <c r="P1026" s="42">
        <v>216.75</v>
      </c>
      <c r="Q1026" s="44">
        <f t="shared" si="199"/>
        <v>-42.25</v>
      </c>
      <c r="R1026" s="45">
        <f t="shared" si="200"/>
        <v>-0.19492502883506346</v>
      </c>
      <c r="S1026" s="44" t="str">
        <f t="shared" si="201"/>
        <v>DEGROWTH</v>
      </c>
      <c r="T1026" s="43">
        <v>728.25</v>
      </c>
      <c r="U1026" s="46" t="str">
        <f t="shared" si="202"/>
        <v>jAN</v>
      </c>
      <c r="V1026" s="42">
        <v>728.25</v>
      </c>
      <c r="W1026" s="47">
        <f t="shared" si="203"/>
        <v>-553.75</v>
      </c>
      <c r="X1026" s="48">
        <f t="shared" si="204"/>
        <v>-0.7603844833504978</v>
      </c>
      <c r="Y1026" s="47" t="str">
        <f t="shared" si="205"/>
        <v>DEGROWTH</v>
      </c>
      <c r="Z1026" s="138">
        <v>1</v>
      </c>
      <c r="AA1026" s="133"/>
      <c r="AB1026" s="133" t="s">
        <v>3918</v>
      </c>
      <c r="AC1026" s="27"/>
    </row>
    <row r="1027" spans="1:29" s="139" customFormat="1" ht="13.8">
      <c r="A1027" s="133" t="s">
        <v>3918</v>
      </c>
      <c r="B1027" s="141" t="s">
        <v>71</v>
      </c>
      <c r="C1027" s="152" t="s">
        <v>2755</v>
      </c>
      <c r="D1027" s="135">
        <v>1000001428</v>
      </c>
      <c r="E1027" s="136" t="s">
        <v>2756</v>
      </c>
      <c r="F1027" s="137">
        <v>43981</v>
      </c>
      <c r="G1027" s="40" t="str">
        <f t="shared" si="194"/>
        <v>Targeted Dealer</v>
      </c>
      <c r="H1027" s="40"/>
      <c r="I1027" s="41">
        <v>620</v>
      </c>
      <c r="J1027" s="41">
        <f t="shared" si="195"/>
        <v>620</v>
      </c>
      <c r="K1027" s="43">
        <v>264</v>
      </c>
      <c r="L1027" s="43">
        <f t="shared" si="196"/>
        <v>356</v>
      </c>
      <c r="M1027" s="43">
        <f t="shared" si="197"/>
        <v>42.58064516129032</v>
      </c>
      <c r="N1027" s="42">
        <v>357</v>
      </c>
      <c r="O1027" s="45" t="str">
        <f t="shared" si="198"/>
        <v>DEC</v>
      </c>
      <c r="P1027" s="42">
        <v>357</v>
      </c>
      <c r="Q1027" s="44">
        <f t="shared" si="199"/>
        <v>-93</v>
      </c>
      <c r="R1027" s="45">
        <f t="shared" si="200"/>
        <v>-0.26050420168067223</v>
      </c>
      <c r="S1027" s="44" t="str">
        <f t="shared" si="201"/>
        <v>DEGROWTH</v>
      </c>
      <c r="T1027" s="43">
        <v>516</v>
      </c>
      <c r="U1027" s="46" t="str">
        <f t="shared" si="202"/>
        <v>jAN</v>
      </c>
      <c r="V1027" s="42">
        <v>516</v>
      </c>
      <c r="W1027" s="47">
        <f t="shared" si="203"/>
        <v>-252</v>
      </c>
      <c r="X1027" s="48">
        <f t="shared" si="204"/>
        <v>-0.48837209302325579</v>
      </c>
      <c r="Y1027" s="47" t="str">
        <f t="shared" si="205"/>
        <v>DEGROWTH</v>
      </c>
      <c r="Z1027" s="138">
        <v>0</v>
      </c>
      <c r="AA1027" s="133"/>
      <c r="AB1027" s="133" t="s">
        <v>3918</v>
      </c>
      <c r="AC1027" s="27"/>
    </row>
    <row r="1028" spans="1:29" s="139" customFormat="1" ht="13.8">
      <c r="A1028" s="133" t="s">
        <v>3918</v>
      </c>
      <c r="B1028" s="141" t="s">
        <v>71</v>
      </c>
      <c r="C1028" s="152" t="s">
        <v>2757</v>
      </c>
      <c r="D1028" s="135">
        <v>1000001377</v>
      </c>
      <c r="E1028" s="136" t="s">
        <v>2758</v>
      </c>
      <c r="F1028" s="137">
        <v>44018</v>
      </c>
      <c r="G1028" s="40" t="str">
        <f t="shared" si="194"/>
        <v>Targeted Dealer</v>
      </c>
      <c r="H1028" s="40"/>
      <c r="I1028" s="41">
        <v>2075</v>
      </c>
      <c r="J1028" s="41">
        <f t="shared" si="195"/>
        <v>2075</v>
      </c>
      <c r="K1028" s="43">
        <v>2165</v>
      </c>
      <c r="L1028" s="43">
        <f t="shared" si="196"/>
        <v>-90</v>
      </c>
      <c r="M1028" s="43">
        <f t="shared" si="197"/>
        <v>104.33734939759036</v>
      </c>
      <c r="N1028" s="42">
        <v>2281.1000000000004</v>
      </c>
      <c r="O1028" s="45" t="str">
        <f t="shared" si="198"/>
        <v>DEC</v>
      </c>
      <c r="P1028" s="42">
        <v>2281.1000000000004</v>
      </c>
      <c r="Q1028" s="44">
        <f t="shared" si="199"/>
        <v>-116.10000000000036</v>
      </c>
      <c r="R1028" s="45">
        <f t="shared" si="200"/>
        <v>-5.089649730393242E-2</v>
      </c>
      <c r="S1028" s="44" t="str">
        <f t="shared" si="201"/>
        <v>DEGROWTH</v>
      </c>
      <c r="T1028" s="43">
        <v>2027.25</v>
      </c>
      <c r="U1028" s="46" t="str">
        <f t="shared" si="202"/>
        <v>jAN</v>
      </c>
      <c r="V1028" s="42">
        <v>2027.25</v>
      </c>
      <c r="W1028" s="47">
        <f t="shared" si="203"/>
        <v>137.75</v>
      </c>
      <c r="X1028" s="48">
        <f t="shared" si="204"/>
        <v>6.7949192255518653E-2</v>
      </c>
      <c r="Y1028" s="47" t="str">
        <f t="shared" si="205"/>
        <v>GROWTH</v>
      </c>
      <c r="Z1028" s="138">
        <v>0</v>
      </c>
      <c r="AA1028" s="133"/>
      <c r="AB1028" s="133" t="s">
        <v>3918</v>
      </c>
      <c r="AC1028" s="27"/>
    </row>
    <row r="1029" spans="1:29" s="139" customFormat="1" ht="13.8">
      <c r="A1029" s="133" t="s">
        <v>3918</v>
      </c>
      <c r="B1029" s="141" t="s">
        <v>71</v>
      </c>
      <c r="C1029" s="152" t="s">
        <v>2759</v>
      </c>
      <c r="D1029" s="135">
        <v>1000001426</v>
      </c>
      <c r="E1029" s="136" t="s">
        <v>2760</v>
      </c>
      <c r="F1029" s="137">
        <v>44049</v>
      </c>
      <c r="G1029" s="40" t="str">
        <f t="shared" si="194"/>
        <v>Targeted Dealer</v>
      </c>
      <c r="H1029" s="40"/>
      <c r="I1029" s="41">
        <v>301</v>
      </c>
      <c r="J1029" s="41">
        <f t="shared" si="195"/>
        <v>301</v>
      </c>
      <c r="K1029" s="43">
        <v>193</v>
      </c>
      <c r="L1029" s="43">
        <f t="shared" si="196"/>
        <v>108</v>
      </c>
      <c r="M1029" s="43">
        <f t="shared" si="197"/>
        <v>64.119601328903656</v>
      </c>
      <c r="N1029" s="42">
        <v>244</v>
      </c>
      <c r="O1029" s="45" t="str">
        <f t="shared" si="198"/>
        <v>DEC</v>
      </c>
      <c r="P1029" s="42">
        <v>244</v>
      </c>
      <c r="Q1029" s="44">
        <f t="shared" si="199"/>
        <v>-51</v>
      </c>
      <c r="R1029" s="45">
        <f t="shared" si="200"/>
        <v>-0.20901639344262291</v>
      </c>
      <c r="S1029" s="44" t="str">
        <f t="shared" si="201"/>
        <v>DEGROWTH</v>
      </c>
      <c r="T1029" s="43">
        <v>378</v>
      </c>
      <c r="U1029" s="46" t="str">
        <f t="shared" si="202"/>
        <v>jAN</v>
      </c>
      <c r="V1029" s="42">
        <v>378</v>
      </c>
      <c r="W1029" s="47">
        <f t="shared" si="203"/>
        <v>-185</v>
      </c>
      <c r="X1029" s="48">
        <f t="shared" si="204"/>
        <v>-0.48941798941798942</v>
      </c>
      <c r="Y1029" s="47" t="str">
        <f t="shared" si="205"/>
        <v>DEGROWTH</v>
      </c>
      <c r="Z1029" s="138">
        <v>0</v>
      </c>
      <c r="AA1029" s="133"/>
      <c r="AB1029" s="133" t="s">
        <v>3918</v>
      </c>
      <c r="AC1029" s="27"/>
    </row>
    <row r="1030" spans="1:29" s="139" customFormat="1" ht="13.8">
      <c r="A1030" s="133" t="s">
        <v>3918</v>
      </c>
      <c r="B1030" s="141" t="s">
        <v>71</v>
      </c>
      <c r="C1030" s="152" t="s">
        <v>2761</v>
      </c>
      <c r="D1030" s="135">
        <v>1000001455</v>
      </c>
      <c r="E1030" s="136" t="s">
        <v>2762</v>
      </c>
      <c r="F1030" s="137">
        <v>44049</v>
      </c>
      <c r="G1030" s="40" t="str">
        <f t="shared" si="194"/>
        <v>-</v>
      </c>
      <c r="H1030" s="40"/>
      <c r="I1030" s="41">
        <v>0</v>
      </c>
      <c r="J1030" s="41">
        <f t="shared" si="195"/>
        <v>0</v>
      </c>
      <c r="K1030" s="43">
        <v>0</v>
      </c>
      <c r="L1030" s="43">
        <f t="shared" si="196"/>
        <v>0</v>
      </c>
      <c r="M1030" s="43" t="str">
        <f t="shared" si="197"/>
        <v>-</v>
      </c>
      <c r="N1030" s="42">
        <v>0</v>
      </c>
      <c r="O1030" s="45" t="str">
        <f t="shared" si="198"/>
        <v>DEC</v>
      </c>
      <c r="P1030" s="42">
        <v>0</v>
      </c>
      <c r="Q1030" s="44">
        <f t="shared" si="199"/>
        <v>0</v>
      </c>
      <c r="R1030" s="45" t="str">
        <f t="shared" si="200"/>
        <v xml:space="preserve"> </v>
      </c>
      <c r="S1030" s="44" t="b">
        <f t="shared" si="201"/>
        <v>0</v>
      </c>
      <c r="T1030" s="43">
        <v>212</v>
      </c>
      <c r="U1030" s="46" t="str">
        <f t="shared" si="202"/>
        <v>jAN</v>
      </c>
      <c r="V1030" s="42">
        <v>212</v>
      </c>
      <c r="W1030" s="47">
        <f t="shared" si="203"/>
        <v>-212</v>
      </c>
      <c r="X1030" s="48">
        <f t="shared" si="204"/>
        <v>-1</v>
      </c>
      <c r="Y1030" s="47" t="str">
        <f t="shared" si="205"/>
        <v>DEGROWTH</v>
      </c>
      <c r="Z1030" s="138">
        <v>1</v>
      </c>
      <c r="AA1030" s="133"/>
      <c r="AB1030" s="133" t="s">
        <v>3918</v>
      </c>
      <c r="AC1030" s="27"/>
    </row>
    <row r="1031" spans="1:29" s="139" customFormat="1" ht="13.8">
      <c r="A1031" s="133" t="s">
        <v>3918</v>
      </c>
      <c r="B1031" s="141" t="s">
        <v>71</v>
      </c>
      <c r="C1031" s="152" t="s">
        <v>2769</v>
      </c>
      <c r="D1031" s="135">
        <v>1000001444</v>
      </c>
      <c r="E1031" s="153" t="s">
        <v>2770</v>
      </c>
      <c r="F1031" s="137">
        <v>44235</v>
      </c>
      <c r="G1031" s="40" t="str">
        <f t="shared" si="194"/>
        <v>Targeted Dealer</v>
      </c>
      <c r="H1031" s="40"/>
      <c r="I1031" s="41">
        <v>300</v>
      </c>
      <c r="J1031" s="41">
        <f t="shared" si="195"/>
        <v>300</v>
      </c>
      <c r="K1031" s="43">
        <v>255</v>
      </c>
      <c r="L1031" s="43">
        <f t="shared" si="196"/>
        <v>45</v>
      </c>
      <c r="M1031" s="43">
        <f t="shared" si="197"/>
        <v>85</v>
      </c>
      <c r="N1031" s="42">
        <v>324</v>
      </c>
      <c r="O1031" s="45" t="str">
        <f t="shared" si="198"/>
        <v>DEC</v>
      </c>
      <c r="P1031" s="42">
        <v>324</v>
      </c>
      <c r="Q1031" s="44">
        <f t="shared" si="199"/>
        <v>-69</v>
      </c>
      <c r="R1031" s="45">
        <f t="shared" si="200"/>
        <v>-0.21296296296296291</v>
      </c>
      <c r="S1031" s="44" t="str">
        <f t="shared" si="201"/>
        <v>DEGROWTH</v>
      </c>
      <c r="T1031" s="43">
        <v>424</v>
      </c>
      <c r="U1031" s="46" t="str">
        <f t="shared" si="202"/>
        <v>jAN</v>
      </c>
      <c r="V1031" s="42">
        <v>424</v>
      </c>
      <c r="W1031" s="47">
        <f t="shared" si="203"/>
        <v>-169</v>
      </c>
      <c r="X1031" s="48">
        <f t="shared" si="204"/>
        <v>-0.39858490566037741</v>
      </c>
      <c r="Y1031" s="47" t="str">
        <f t="shared" si="205"/>
        <v>DEGROWTH</v>
      </c>
      <c r="Z1031" s="138">
        <v>0</v>
      </c>
      <c r="AA1031" s="133"/>
      <c r="AB1031" s="133" t="s">
        <v>3918</v>
      </c>
      <c r="AC1031" s="27"/>
    </row>
    <row r="1032" spans="1:29" s="139" customFormat="1" ht="13.8">
      <c r="A1032" s="133" t="s">
        <v>3918</v>
      </c>
      <c r="B1032" s="141" t="s">
        <v>71</v>
      </c>
      <c r="C1032" s="135" t="s">
        <v>2771</v>
      </c>
      <c r="D1032" s="135">
        <v>1000002031</v>
      </c>
      <c r="E1032" s="136" t="s">
        <v>2772</v>
      </c>
      <c r="F1032" s="137">
        <v>44501</v>
      </c>
      <c r="G1032" s="40" t="str">
        <f t="shared" si="194"/>
        <v>Targeted Dealer</v>
      </c>
      <c r="H1032" s="40"/>
      <c r="I1032" s="41">
        <v>61</v>
      </c>
      <c r="J1032" s="41">
        <f t="shared" si="195"/>
        <v>61</v>
      </c>
      <c r="K1032" s="43">
        <v>37</v>
      </c>
      <c r="L1032" s="43">
        <f t="shared" si="196"/>
        <v>24</v>
      </c>
      <c r="M1032" s="43">
        <f t="shared" si="197"/>
        <v>60.655737704918032</v>
      </c>
      <c r="N1032" s="42">
        <v>0</v>
      </c>
      <c r="O1032" s="45" t="str">
        <f t="shared" si="198"/>
        <v>DEC</v>
      </c>
      <c r="P1032" s="42">
        <v>0</v>
      </c>
      <c r="Q1032" s="44">
        <f t="shared" si="199"/>
        <v>37</v>
      </c>
      <c r="R1032" s="45" t="str">
        <f t="shared" si="200"/>
        <v xml:space="preserve"> </v>
      </c>
      <c r="S1032" s="44" t="b">
        <f t="shared" si="201"/>
        <v>0</v>
      </c>
      <c r="T1032" s="43">
        <v>32</v>
      </c>
      <c r="U1032" s="46" t="str">
        <f t="shared" si="202"/>
        <v>jAN</v>
      </c>
      <c r="V1032" s="42">
        <v>32</v>
      </c>
      <c r="W1032" s="47">
        <f t="shared" si="203"/>
        <v>5</v>
      </c>
      <c r="X1032" s="48">
        <f t="shared" si="204"/>
        <v>0.15625</v>
      </c>
      <c r="Y1032" s="47" t="str">
        <f t="shared" si="205"/>
        <v>GROWTH</v>
      </c>
      <c r="Z1032" s="138">
        <v>0</v>
      </c>
      <c r="AA1032" s="133"/>
      <c r="AB1032" s="133" t="s">
        <v>3918</v>
      </c>
      <c r="AC1032" s="27"/>
    </row>
    <row r="1033" spans="1:29" s="139" customFormat="1" ht="13.8">
      <c r="A1033" s="133" t="s">
        <v>3918</v>
      </c>
      <c r="B1033" s="141" t="s">
        <v>71</v>
      </c>
      <c r="C1033" s="135" t="s">
        <v>2775</v>
      </c>
      <c r="D1033" s="135">
        <v>1000002083</v>
      </c>
      <c r="E1033" s="136" t="s">
        <v>2776</v>
      </c>
      <c r="F1033" s="137">
        <v>44569</v>
      </c>
      <c r="G1033" s="40" t="str">
        <f t="shared" si="194"/>
        <v>Targeted Dealer</v>
      </c>
      <c r="H1033" s="40"/>
      <c r="I1033" s="41">
        <v>50</v>
      </c>
      <c r="J1033" s="41">
        <f t="shared" si="195"/>
        <v>50</v>
      </c>
      <c r="K1033" s="43">
        <v>2.5</v>
      </c>
      <c r="L1033" s="43">
        <f t="shared" si="196"/>
        <v>47.5</v>
      </c>
      <c r="M1033" s="43">
        <f t="shared" si="197"/>
        <v>5</v>
      </c>
      <c r="N1033" s="42">
        <v>12</v>
      </c>
      <c r="O1033" s="45" t="str">
        <f t="shared" si="198"/>
        <v>DEC</v>
      </c>
      <c r="P1033" s="42">
        <v>12</v>
      </c>
      <c r="Q1033" s="44">
        <f t="shared" si="199"/>
        <v>-9.5</v>
      </c>
      <c r="R1033" s="45">
        <f t="shared" si="200"/>
        <v>-0.79166666666666663</v>
      </c>
      <c r="S1033" s="44" t="str">
        <f t="shared" si="201"/>
        <v>DEGROWTH</v>
      </c>
      <c r="T1033" s="43">
        <v>20</v>
      </c>
      <c r="U1033" s="46" t="str">
        <f t="shared" si="202"/>
        <v>jAN</v>
      </c>
      <c r="V1033" s="42">
        <v>20</v>
      </c>
      <c r="W1033" s="47">
        <f t="shared" si="203"/>
        <v>-17.5</v>
      </c>
      <c r="X1033" s="48">
        <f t="shared" si="204"/>
        <v>-0.875</v>
      </c>
      <c r="Y1033" s="47" t="str">
        <f t="shared" si="205"/>
        <v>DEGROWTH</v>
      </c>
      <c r="Z1033" s="138">
        <v>1</v>
      </c>
      <c r="AA1033" s="133"/>
      <c r="AB1033" s="133" t="s">
        <v>3918</v>
      </c>
      <c r="AC1033" s="27"/>
    </row>
    <row r="1034" spans="1:29" s="139" customFormat="1" ht="13.8">
      <c r="A1034" s="133" t="s">
        <v>3918</v>
      </c>
      <c r="B1034" s="141" t="s">
        <v>71</v>
      </c>
      <c r="C1034" s="135" t="s">
        <v>2777</v>
      </c>
      <c r="D1034" s="135">
        <v>1000002522</v>
      </c>
      <c r="E1034" s="136" t="s">
        <v>2778</v>
      </c>
      <c r="F1034" s="137">
        <v>44592</v>
      </c>
      <c r="G1034" s="40" t="str">
        <f t="shared" si="194"/>
        <v>Targeted Dealer</v>
      </c>
      <c r="H1034" s="40"/>
      <c r="I1034" s="41">
        <v>161</v>
      </c>
      <c r="J1034" s="41">
        <f t="shared" si="195"/>
        <v>161</v>
      </c>
      <c r="K1034" s="43">
        <v>175</v>
      </c>
      <c r="L1034" s="43">
        <f t="shared" si="196"/>
        <v>-14</v>
      </c>
      <c r="M1034" s="43">
        <f t="shared" si="197"/>
        <v>108.69565217391303</v>
      </c>
      <c r="N1034" s="42">
        <v>174</v>
      </c>
      <c r="O1034" s="45" t="str">
        <f t="shared" si="198"/>
        <v>DEC</v>
      </c>
      <c r="P1034" s="42">
        <v>174</v>
      </c>
      <c r="Q1034" s="44">
        <f t="shared" si="199"/>
        <v>1</v>
      </c>
      <c r="R1034" s="45">
        <f t="shared" si="200"/>
        <v>5.7471264367816577E-3</v>
      </c>
      <c r="S1034" s="44" t="str">
        <f t="shared" si="201"/>
        <v>GROWTH</v>
      </c>
      <c r="T1034" s="43">
        <v>120</v>
      </c>
      <c r="U1034" s="46" t="str">
        <f t="shared" si="202"/>
        <v>jAN</v>
      </c>
      <c r="V1034" s="42">
        <v>120</v>
      </c>
      <c r="W1034" s="47">
        <f t="shared" si="203"/>
        <v>55</v>
      </c>
      <c r="X1034" s="48">
        <f t="shared" si="204"/>
        <v>0.45833333333333326</v>
      </c>
      <c r="Y1034" s="47" t="str">
        <f t="shared" si="205"/>
        <v>GROWTH</v>
      </c>
      <c r="Z1034" s="138">
        <v>0</v>
      </c>
      <c r="AA1034" s="133"/>
      <c r="AB1034" s="133" t="s">
        <v>3918</v>
      </c>
      <c r="AC1034" s="27"/>
    </row>
    <row r="1035" spans="1:29" s="139" customFormat="1" ht="13.8">
      <c r="A1035" s="133" t="s">
        <v>3918</v>
      </c>
      <c r="B1035" s="141" t="s">
        <v>71</v>
      </c>
      <c r="C1035" s="152" t="s">
        <v>2781</v>
      </c>
      <c r="D1035" s="135">
        <v>1000002795</v>
      </c>
      <c r="E1035" s="141" t="s">
        <v>2782</v>
      </c>
      <c r="F1035" s="137">
        <v>44719</v>
      </c>
      <c r="G1035" s="40" t="str">
        <f t="shared" si="194"/>
        <v>Targeted Dealer</v>
      </c>
      <c r="H1035" s="40"/>
      <c r="I1035" s="41">
        <v>175</v>
      </c>
      <c r="J1035" s="41">
        <f t="shared" si="195"/>
        <v>175</v>
      </c>
      <c r="K1035" s="43">
        <v>176</v>
      </c>
      <c r="L1035" s="43">
        <f t="shared" si="196"/>
        <v>-1</v>
      </c>
      <c r="M1035" s="43">
        <f t="shared" si="197"/>
        <v>100.57142857142857</v>
      </c>
      <c r="N1035" s="42">
        <v>202</v>
      </c>
      <c r="O1035" s="45" t="str">
        <f t="shared" si="198"/>
        <v>DEC</v>
      </c>
      <c r="P1035" s="42">
        <v>202</v>
      </c>
      <c r="Q1035" s="44">
        <f t="shared" si="199"/>
        <v>-26</v>
      </c>
      <c r="R1035" s="45">
        <f t="shared" si="200"/>
        <v>-0.12871287128712872</v>
      </c>
      <c r="S1035" s="44" t="str">
        <f t="shared" si="201"/>
        <v>DEGROWTH</v>
      </c>
      <c r="T1035" s="43">
        <v>192</v>
      </c>
      <c r="U1035" s="46" t="str">
        <f t="shared" si="202"/>
        <v>jAN</v>
      </c>
      <c r="V1035" s="42">
        <v>192</v>
      </c>
      <c r="W1035" s="47">
        <f t="shared" si="203"/>
        <v>-16</v>
      </c>
      <c r="X1035" s="48">
        <f t="shared" si="204"/>
        <v>-8.333333333333337E-2</v>
      </c>
      <c r="Y1035" s="47" t="str">
        <f t="shared" si="205"/>
        <v>DEGROWTH</v>
      </c>
      <c r="Z1035" s="138">
        <v>0</v>
      </c>
      <c r="AA1035" s="133"/>
      <c r="AB1035" s="133" t="s">
        <v>3918</v>
      </c>
      <c r="AC1035" s="27"/>
    </row>
    <row r="1036" spans="1:29" s="139" customFormat="1" ht="13.8">
      <c r="A1036" s="133" t="s">
        <v>3918</v>
      </c>
      <c r="B1036" s="141" t="s">
        <v>71</v>
      </c>
      <c r="C1036" s="152" t="s">
        <v>2785</v>
      </c>
      <c r="D1036" s="135">
        <v>1000002673</v>
      </c>
      <c r="E1036" s="141" t="s">
        <v>387</v>
      </c>
      <c r="F1036" s="137">
        <v>44739</v>
      </c>
      <c r="G1036" s="40" t="str">
        <f t="shared" si="194"/>
        <v>Targeted Dealer</v>
      </c>
      <c r="H1036" s="40"/>
      <c r="I1036" s="41">
        <v>200</v>
      </c>
      <c r="J1036" s="41">
        <f t="shared" si="195"/>
        <v>200</v>
      </c>
      <c r="K1036" s="43">
        <v>240</v>
      </c>
      <c r="L1036" s="43">
        <f t="shared" si="196"/>
        <v>-40</v>
      </c>
      <c r="M1036" s="43">
        <f t="shared" si="197"/>
        <v>120</v>
      </c>
      <c r="N1036" s="42">
        <v>212</v>
      </c>
      <c r="O1036" s="45" t="str">
        <f t="shared" si="198"/>
        <v>DEC</v>
      </c>
      <c r="P1036" s="42">
        <v>212</v>
      </c>
      <c r="Q1036" s="44">
        <f t="shared" si="199"/>
        <v>28</v>
      </c>
      <c r="R1036" s="45">
        <f t="shared" si="200"/>
        <v>0.13207547169811318</v>
      </c>
      <c r="S1036" s="44" t="str">
        <f t="shared" si="201"/>
        <v>GROWTH</v>
      </c>
      <c r="T1036" s="43">
        <v>156</v>
      </c>
      <c r="U1036" s="46" t="str">
        <f t="shared" si="202"/>
        <v>jAN</v>
      </c>
      <c r="V1036" s="42">
        <v>156</v>
      </c>
      <c r="W1036" s="47">
        <f t="shared" si="203"/>
        <v>84</v>
      </c>
      <c r="X1036" s="48">
        <f t="shared" si="204"/>
        <v>0.53846153846153855</v>
      </c>
      <c r="Y1036" s="47" t="str">
        <f t="shared" si="205"/>
        <v>GROWTH</v>
      </c>
      <c r="Z1036" s="138">
        <v>0</v>
      </c>
      <c r="AA1036" s="133"/>
      <c r="AB1036" s="133" t="s">
        <v>3918</v>
      </c>
      <c r="AC1036" s="27"/>
    </row>
    <row r="1037" spans="1:29" s="139" customFormat="1" ht="13.8">
      <c r="A1037" s="133" t="s">
        <v>3918</v>
      </c>
      <c r="B1037" s="141" t="s">
        <v>71</v>
      </c>
      <c r="C1037" s="152" t="s">
        <v>2786</v>
      </c>
      <c r="D1037" s="135">
        <v>1000002889</v>
      </c>
      <c r="E1037" s="141" t="s">
        <v>2787</v>
      </c>
      <c r="F1037" s="137">
        <v>44793</v>
      </c>
      <c r="G1037" s="40" t="str">
        <f t="shared" si="194"/>
        <v>Targeted Dealer</v>
      </c>
      <c r="H1037" s="40"/>
      <c r="I1037" s="41">
        <v>750</v>
      </c>
      <c r="J1037" s="41">
        <f t="shared" si="195"/>
        <v>750</v>
      </c>
      <c r="K1037" s="43">
        <v>150</v>
      </c>
      <c r="L1037" s="43">
        <f t="shared" si="196"/>
        <v>600</v>
      </c>
      <c r="M1037" s="43">
        <f t="shared" si="197"/>
        <v>20</v>
      </c>
      <c r="N1037" s="42">
        <v>129</v>
      </c>
      <c r="O1037" s="45" t="str">
        <f t="shared" si="198"/>
        <v>DEC</v>
      </c>
      <c r="P1037" s="42">
        <v>129</v>
      </c>
      <c r="Q1037" s="44">
        <f t="shared" si="199"/>
        <v>21</v>
      </c>
      <c r="R1037" s="45">
        <f t="shared" si="200"/>
        <v>0.16279069767441867</v>
      </c>
      <c r="S1037" s="44" t="str">
        <f t="shared" si="201"/>
        <v>GROWTH</v>
      </c>
      <c r="T1037" s="43">
        <v>1099</v>
      </c>
      <c r="U1037" s="46" t="str">
        <f t="shared" si="202"/>
        <v>jAN</v>
      </c>
      <c r="V1037" s="42">
        <v>1099</v>
      </c>
      <c r="W1037" s="47">
        <f t="shared" si="203"/>
        <v>-949</v>
      </c>
      <c r="X1037" s="48">
        <f t="shared" si="204"/>
        <v>-0.86351228389444956</v>
      </c>
      <c r="Y1037" s="47" t="str">
        <f t="shared" si="205"/>
        <v>DEGROWTH</v>
      </c>
      <c r="Z1037" s="138">
        <v>0</v>
      </c>
      <c r="AA1037" s="133"/>
      <c r="AB1037" s="133" t="s">
        <v>3918</v>
      </c>
      <c r="AC1037" s="27"/>
    </row>
    <row r="1038" spans="1:29" s="139" customFormat="1" ht="13.8">
      <c r="A1038" s="133" t="s">
        <v>3918</v>
      </c>
      <c r="B1038" s="141" t="s">
        <v>71</v>
      </c>
      <c r="C1038" s="152" t="s">
        <v>2790</v>
      </c>
      <c r="D1038" s="135">
        <v>1000003232</v>
      </c>
      <c r="E1038" s="141" t="s">
        <v>2791</v>
      </c>
      <c r="F1038" s="137">
        <v>44935</v>
      </c>
      <c r="G1038" s="40" t="str">
        <f t="shared" si="194"/>
        <v>Targeted Dealer</v>
      </c>
      <c r="H1038" s="40"/>
      <c r="I1038" s="41">
        <v>50</v>
      </c>
      <c r="J1038" s="41">
        <f t="shared" si="195"/>
        <v>50</v>
      </c>
      <c r="K1038" s="43">
        <v>24</v>
      </c>
      <c r="L1038" s="43">
        <f t="shared" si="196"/>
        <v>26</v>
      </c>
      <c r="M1038" s="43">
        <f t="shared" si="197"/>
        <v>48</v>
      </c>
      <c r="N1038" s="42">
        <v>18</v>
      </c>
      <c r="O1038" s="45" t="str">
        <f t="shared" si="198"/>
        <v>DEC</v>
      </c>
      <c r="P1038" s="42">
        <v>18</v>
      </c>
      <c r="Q1038" s="44">
        <f t="shared" si="199"/>
        <v>6</v>
      </c>
      <c r="R1038" s="45">
        <f t="shared" si="200"/>
        <v>0.33333333333333326</v>
      </c>
      <c r="S1038" s="44" t="str">
        <f t="shared" si="201"/>
        <v>GROWTH</v>
      </c>
      <c r="T1038" s="43">
        <v>39</v>
      </c>
      <c r="U1038" s="46" t="str">
        <f t="shared" si="202"/>
        <v>jAN</v>
      </c>
      <c r="V1038" s="42">
        <v>39</v>
      </c>
      <c r="W1038" s="47">
        <f t="shared" si="203"/>
        <v>-15</v>
      </c>
      <c r="X1038" s="48">
        <f t="shared" si="204"/>
        <v>-0.38461538461538458</v>
      </c>
      <c r="Y1038" s="47" t="str">
        <f t="shared" si="205"/>
        <v>DEGROWTH</v>
      </c>
      <c r="Z1038" s="138">
        <v>0</v>
      </c>
      <c r="AA1038" s="133"/>
      <c r="AB1038" s="133" t="s">
        <v>3918</v>
      </c>
      <c r="AC1038" s="27"/>
    </row>
    <row r="1039" spans="1:29" s="139" customFormat="1" ht="13.8">
      <c r="A1039" s="133" t="s">
        <v>3918</v>
      </c>
      <c r="B1039" s="141" t="s">
        <v>71</v>
      </c>
      <c r="C1039" s="152" t="s">
        <v>2792</v>
      </c>
      <c r="D1039" s="135">
        <v>1000003387</v>
      </c>
      <c r="E1039" s="141" t="s">
        <v>2793</v>
      </c>
      <c r="F1039" s="137">
        <v>44984</v>
      </c>
      <c r="G1039" s="40" t="str">
        <f t="shared" si="194"/>
        <v>Targeted Dealer</v>
      </c>
      <c r="H1039" s="40"/>
      <c r="I1039" s="41">
        <v>12</v>
      </c>
      <c r="J1039" s="41">
        <f t="shared" si="195"/>
        <v>12</v>
      </c>
      <c r="K1039" s="43">
        <v>12</v>
      </c>
      <c r="L1039" s="43">
        <f t="shared" si="196"/>
        <v>0</v>
      </c>
      <c r="M1039" s="43">
        <f t="shared" si="197"/>
        <v>100</v>
      </c>
      <c r="N1039" s="42">
        <v>12</v>
      </c>
      <c r="O1039" s="45" t="str">
        <f t="shared" si="198"/>
        <v>DEC</v>
      </c>
      <c r="P1039" s="42">
        <v>12</v>
      </c>
      <c r="Q1039" s="44">
        <f t="shared" si="199"/>
        <v>0</v>
      </c>
      <c r="R1039" s="45">
        <f t="shared" si="200"/>
        <v>0</v>
      </c>
      <c r="S1039" s="44" t="str">
        <f t="shared" si="201"/>
        <v>GROWTH</v>
      </c>
      <c r="T1039" s="43">
        <v>24</v>
      </c>
      <c r="U1039" s="46" t="str">
        <f t="shared" si="202"/>
        <v>jAN</v>
      </c>
      <c r="V1039" s="42">
        <v>24</v>
      </c>
      <c r="W1039" s="47">
        <f t="shared" si="203"/>
        <v>-12</v>
      </c>
      <c r="X1039" s="48">
        <f t="shared" si="204"/>
        <v>-0.5</v>
      </c>
      <c r="Y1039" s="47" t="str">
        <f t="shared" si="205"/>
        <v>DEGROWTH</v>
      </c>
      <c r="Z1039" s="138">
        <v>1</v>
      </c>
      <c r="AA1039" s="133"/>
      <c r="AB1039" s="133" t="s">
        <v>3918</v>
      </c>
      <c r="AC1039" s="27"/>
    </row>
    <row r="1040" spans="1:29" s="139" customFormat="1" ht="13.8">
      <c r="A1040" s="133" t="s">
        <v>3918</v>
      </c>
      <c r="B1040" s="141" t="s">
        <v>71</v>
      </c>
      <c r="C1040" s="152" t="s">
        <v>2798</v>
      </c>
      <c r="D1040" s="135">
        <v>1000003529</v>
      </c>
      <c r="E1040" s="141" t="s">
        <v>2799</v>
      </c>
      <c r="F1040" s="137">
        <v>45065</v>
      </c>
      <c r="G1040" s="40" t="str">
        <f t="shared" si="194"/>
        <v>Targeted Dealer</v>
      </c>
      <c r="H1040" s="40"/>
      <c r="I1040" s="41">
        <v>50</v>
      </c>
      <c r="J1040" s="41">
        <f t="shared" si="195"/>
        <v>50</v>
      </c>
      <c r="K1040" s="43">
        <v>12</v>
      </c>
      <c r="L1040" s="43">
        <f t="shared" si="196"/>
        <v>38</v>
      </c>
      <c r="M1040" s="43">
        <f t="shared" si="197"/>
        <v>24</v>
      </c>
      <c r="N1040" s="42">
        <v>0</v>
      </c>
      <c r="O1040" s="45" t="str">
        <f t="shared" si="198"/>
        <v>DEC</v>
      </c>
      <c r="P1040" s="42">
        <v>0</v>
      </c>
      <c r="Q1040" s="44">
        <f t="shared" si="199"/>
        <v>12</v>
      </c>
      <c r="R1040" s="45" t="str">
        <f t="shared" si="200"/>
        <v xml:space="preserve"> </v>
      </c>
      <c r="S1040" s="44" t="b">
        <f t="shared" si="201"/>
        <v>0</v>
      </c>
      <c r="T1040" s="43">
        <v>5.45</v>
      </c>
      <c r="U1040" s="46" t="str">
        <f t="shared" si="202"/>
        <v>jAN</v>
      </c>
      <c r="V1040" s="42">
        <v>5.45</v>
      </c>
      <c r="W1040" s="47">
        <f t="shared" si="203"/>
        <v>6.55</v>
      </c>
      <c r="X1040" s="48">
        <f t="shared" si="204"/>
        <v>1.2018348623853212</v>
      </c>
      <c r="Y1040" s="47" t="str">
        <f t="shared" si="205"/>
        <v>GROWTH</v>
      </c>
      <c r="Z1040" s="138">
        <v>1</v>
      </c>
      <c r="AA1040" s="133"/>
      <c r="AB1040" s="133" t="s">
        <v>3918</v>
      </c>
      <c r="AC1040" s="27"/>
    </row>
    <row r="1041" spans="1:29" s="139" customFormat="1" ht="13.8">
      <c r="A1041" s="133" t="s">
        <v>3918</v>
      </c>
      <c r="B1041" s="141" t="s">
        <v>71</v>
      </c>
      <c r="C1041" s="152" t="s">
        <v>2800</v>
      </c>
      <c r="D1041" s="135">
        <v>1000003730</v>
      </c>
      <c r="E1041" s="141" t="s">
        <v>2801</v>
      </c>
      <c r="F1041" s="137">
        <v>45217</v>
      </c>
      <c r="G1041" s="40" t="str">
        <f t="shared" si="194"/>
        <v>Targeted Dealer</v>
      </c>
      <c r="H1041" s="40"/>
      <c r="I1041" s="41">
        <v>161</v>
      </c>
      <c r="J1041" s="41">
        <f t="shared" si="195"/>
        <v>161</v>
      </c>
      <c r="K1041" s="43">
        <v>205</v>
      </c>
      <c r="L1041" s="43">
        <f t="shared" si="196"/>
        <v>-44</v>
      </c>
      <c r="M1041" s="43">
        <f t="shared" si="197"/>
        <v>127.32919254658384</v>
      </c>
      <c r="N1041" s="42">
        <v>240</v>
      </c>
      <c r="O1041" s="45" t="str">
        <f t="shared" si="198"/>
        <v>DEC</v>
      </c>
      <c r="P1041" s="42">
        <v>240</v>
      </c>
      <c r="Q1041" s="44">
        <f t="shared" si="199"/>
        <v>-35</v>
      </c>
      <c r="R1041" s="45">
        <f t="shared" si="200"/>
        <v>-0.14583333333333337</v>
      </c>
      <c r="S1041" s="44" t="str">
        <f t="shared" si="201"/>
        <v>DEGROWTH</v>
      </c>
      <c r="T1041" s="43">
        <v>264</v>
      </c>
      <c r="U1041" s="46" t="str">
        <f t="shared" si="202"/>
        <v>jAN</v>
      </c>
      <c r="V1041" s="42">
        <v>264</v>
      </c>
      <c r="W1041" s="47">
        <f t="shared" si="203"/>
        <v>-59</v>
      </c>
      <c r="X1041" s="48">
        <f t="shared" si="204"/>
        <v>-0.22348484848484851</v>
      </c>
      <c r="Y1041" s="47" t="str">
        <f t="shared" si="205"/>
        <v>DEGROWTH</v>
      </c>
      <c r="Z1041" s="138">
        <v>0</v>
      </c>
      <c r="AA1041" s="133"/>
      <c r="AB1041" s="133" t="s">
        <v>3918</v>
      </c>
      <c r="AC1041" s="27"/>
    </row>
    <row r="1042" spans="1:29" s="139" customFormat="1" ht="13.8">
      <c r="A1042" s="133" t="s">
        <v>3918</v>
      </c>
      <c r="B1042" s="141" t="s">
        <v>71</v>
      </c>
      <c r="C1042" s="144" t="s">
        <v>2802</v>
      </c>
      <c r="D1042" s="144">
        <v>1000003869</v>
      </c>
      <c r="E1042" s="144" t="s">
        <v>2803</v>
      </c>
      <c r="F1042" s="137">
        <v>45349</v>
      </c>
      <c r="G1042" s="40" t="str">
        <f t="shared" si="194"/>
        <v>Targeted Dealer</v>
      </c>
      <c r="H1042" s="40"/>
      <c r="I1042" s="41">
        <v>51</v>
      </c>
      <c r="J1042" s="41">
        <f t="shared" si="195"/>
        <v>51</v>
      </c>
      <c r="K1042" s="43">
        <v>53</v>
      </c>
      <c r="L1042" s="43">
        <f t="shared" si="196"/>
        <v>-2</v>
      </c>
      <c r="M1042" s="43">
        <f t="shared" si="197"/>
        <v>103.92156862745098</v>
      </c>
      <c r="N1042" s="42">
        <v>41</v>
      </c>
      <c r="O1042" s="45" t="str">
        <f t="shared" si="198"/>
        <v>DEC</v>
      </c>
      <c r="P1042" s="42">
        <v>41</v>
      </c>
      <c r="Q1042" s="44">
        <f t="shared" si="199"/>
        <v>12</v>
      </c>
      <c r="R1042" s="45">
        <f t="shared" si="200"/>
        <v>0.29268292682926833</v>
      </c>
      <c r="S1042" s="44" t="str">
        <f t="shared" si="201"/>
        <v>GROWTH</v>
      </c>
      <c r="T1042" s="43">
        <v>38</v>
      </c>
      <c r="U1042" s="46" t="str">
        <f t="shared" si="202"/>
        <v>jAN</v>
      </c>
      <c r="V1042" s="42">
        <v>38</v>
      </c>
      <c r="W1042" s="47">
        <f t="shared" si="203"/>
        <v>15</v>
      </c>
      <c r="X1042" s="48">
        <f t="shared" si="204"/>
        <v>0.39473684210526305</v>
      </c>
      <c r="Y1042" s="47" t="str">
        <f t="shared" si="205"/>
        <v>GROWTH</v>
      </c>
      <c r="Z1042" s="138">
        <v>1</v>
      </c>
      <c r="AA1042" s="133"/>
      <c r="AB1042" s="133" t="s">
        <v>3918</v>
      </c>
      <c r="AC1042" s="27"/>
    </row>
    <row r="1043" spans="1:29" s="139" customFormat="1" ht="13.8">
      <c r="A1043" s="133" t="s">
        <v>3918</v>
      </c>
      <c r="B1043" s="144" t="s">
        <v>71</v>
      </c>
      <c r="C1043" s="144" t="s">
        <v>2804</v>
      </c>
      <c r="D1043" s="144">
        <v>1000003898</v>
      </c>
      <c r="E1043" s="144" t="s">
        <v>2805</v>
      </c>
      <c r="F1043" s="137">
        <v>45381</v>
      </c>
      <c r="G1043" s="40" t="str">
        <f t="shared" si="194"/>
        <v>Targeted Dealer</v>
      </c>
      <c r="H1043" s="40"/>
      <c r="I1043" s="41">
        <v>1600</v>
      </c>
      <c r="J1043" s="41">
        <f t="shared" si="195"/>
        <v>1600</v>
      </c>
      <c r="K1043" s="43">
        <v>1611.75</v>
      </c>
      <c r="L1043" s="43">
        <f t="shared" si="196"/>
        <v>-11.75</v>
      </c>
      <c r="M1043" s="43">
        <f t="shared" si="197"/>
        <v>100.734375</v>
      </c>
      <c r="N1043" s="42">
        <v>1483.15</v>
      </c>
      <c r="O1043" s="45" t="str">
        <f t="shared" si="198"/>
        <v>DEC</v>
      </c>
      <c r="P1043" s="42">
        <v>1483.15</v>
      </c>
      <c r="Q1043" s="44">
        <f t="shared" si="199"/>
        <v>128.59999999999991</v>
      </c>
      <c r="R1043" s="45">
        <f t="shared" si="200"/>
        <v>8.6707345851734452E-2</v>
      </c>
      <c r="S1043" s="44" t="str">
        <f t="shared" si="201"/>
        <v>GROWTH</v>
      </c>
      <c r="T1043" s="43">
        <v>924.4</v>
      </c>
      <c r="U1043" s="46" t="str">
        <f t="shared" si="202"/>
        <v>jAN</v>
      </c>
      <c r="V1043" s="42">
        <v>924.4</v>
      </c>
      <c r="W1043" s="47">
        <f t="shared" si="203"/>
        <v>687.35</v>
      </c>
      <c r="X1043" s="48">
        <f t="shared" si="204"/>
        <v>0.74356339247079184</v>
      </c>
      <c r="Y1043" s="47" t="str">
        <f t="shared" si="205"/>
        <v>GROWTH</v>
      </c>
      <c r="Z1043" s="138">
        <v>0</v>
      </c>
      <c r="AA1043" s="133"/>
      <c r="AB1043" s="133" t="s">
        <v>3918</v>
      </c>
      <c r="AC1043" s="27"/>
    </row>
    <row r="1044" spans="1:29" s="139" customFormat="1" ht="13.8">
      <c r="A1044" s="133" t="s">
        <v>3918</v>
      </c>
      <c r="B1044" s="141" t="s">
        <v>76</v>
      </c>
      <c r="C1044" s="152" t="s">
        <v>2808</v>
      </c>
      <c r="D1044" s="135">
        <v>1000002667</v>
      </c>
      <c r="E1044" s="141" t="s">
        <v>2809</v>
      </c>
      <c r="F1044" s="137">
        <v>44739</v>
      </c>
      <c r="G1044" s="40" t="str">
        <f t="shared" si="194"/>
        <v>Targeted Dealer</v>
      </c>
      <c r="H1044" s="40"/>
      <c r="I1044" s="41">
        <v>15</v>
      </c>
      <c r="J1044" s="41">
        <f t="shared" si="195"/>
        <v>15</v>
      </c>
      <c r="K1044" s="43">
        <v>19</v>
      </c>
      <c r="L1044" s="43">
        <f t="shared" si="196"/>
        <v>-4</v>
      </c>
      <c r="M1044" s="43">
        <f t="shared" si="197"/>
        <v>126.66666666666667</v>
      </c>
      <c r="N1044" s="42">
        <v>0</v>
      </c>
      <c r="O1044" s="45" t="str">
        <f t="shared" si="198"/>
        <v>DEC</v>
      </c>
      <c r="P1044" s="42">
        <v>0</v>
      </c>
      <c r="Q1044" s="44">
        <f t="shared" si="199"/>
        <v>19</v>
      </c>
      <c r="R1044" s="45" t="str">
        <f t="shared" si="200"/>
        <v xml:space="preserve"> </v>
      </c>
      <c r="S1044" s="44" t="b">
        <f t="shared" si="201"/>
        <v>0</v>
      </c>
      <c r="T1044" s="43">
        <v>0</v>
      </c>
      <c r="U1044" s="46" t="str">
        <f t="shared" si="202"/>
        <v>jAN</v>
      </c>
      <c r="V1044" s="42">
        <v>0</v>
      </c>
      <c r="W1044" s="47">
        <f t="shared" si="203"/>
        <v>19</v>
      </c>
      <c r="X1044" s="48">
        <f t="shared" si="204"/>
        <v>0</v>
      </c>
      <c r="Y1044" s="47" t="b">
        <f t="shared" si="205"/>
        <v>0</v>
      </c>
      <c r="Z1044" s="138">
        <v>0</v>
      </c>
      <c r="AA1044" s="133"/>
      <c r="AB1044" s="133" t="s">
        <v>3918</v>
      </c>
      <c r="AC1044" s="27"/>
    </row>
    <row r="1045" spans="1:29" s="139" customFormat="1" ht="13.8">
      <c r="A1045" s="133" t="s">
        <v>3918</v>
      </c>
      <c r="B1045" s="141" t="s">
        <v>76</v>
      </c>
      <c r="C1045" s="152" t="s">
        <v>2810</v>
      </c>
      <c r="D1045" s="135">
        <v>1000002659</v>
      </c>
      <c r="E1045" s="141" t="s">
        <v>2811</v>
      </c>
      <c r="F1045" s="137">
        <v>44739</v>
      </c>
      <c r="G1045" s="40" t="str">
        <f t="shared" si="194"/>
        <v>Targeted Dealer</v>
      </c>
      <c r="H1045" s="40"/>
      <c r="I1045" s="41">
        <v>20</v>
      </c>
      <c r="J1045" s="41">
        <f t="shared" si="195"/>
        <v>20</v>
      </c>
      <c r="K1045" s="43">
        <v>12</v>
      </c>
      <c r="L1045" s="43">
        <f t="shared" si="196"/>
        <v>8</v>
      </c>
      <c r="M1045" s="43">
        <f t="shared" si="197"/>
        <v>60</v>
      </c>
      <c r="N1045" s="42">
        <v>0</v>
      </c>
      <c r="O1045" s="45" t="str">
        <f t="shared" si="198"/>
        <v>DEC</v>
      </c>
      <c r="P1045" s="42">
        <v>0</v>
      </c>
      <c r="Q1045" s="44">
        <f t="shared" si="199"/>
        <v>12</v>
      </c>
      <c r="R1045" s="45" t="str">
        <f t="shared" si="200"/>
        <v xml:space="preserve"> </v>
      </c>
      <c r="S1045" s="44" t="b">
        <f t="shared" si="201"/>
        <v>0</v>
      </c>
      <c r="T1045" s="43">
        <v>11.5</v>
      </c>
      <c r="U1045" s="46" t="str">
        <f t="shared" si="202"/>
        <v>jAN</v>
      </c>
      <c r="V1045" s="42">
        <v>11.5</v>
      </c>
      <c r="W1045" s="47">
        <f t="shared" si="203"/>
        <v>0.5</v>
      </c>
      <c r="X1045" s="48">
        <f t="shared" si="204"/>
        <v>4.3478260869565188E-2</v>
      </c>
      <c r="Y1045" s="47" t="str">
        <f t="shared" si="205"/>
        <v>GROWTH</v>
      </c>
      <c r="Z1045" s="138">
        <v>0</v>
      </c>
      <c r="AA1045" s="133"/>
      <c r="AB1045" s="133" t="s">
        <v>3918</v>
      </c>
      <c r="AC1045" s="27"/>
    </row>
    <row r="1046" spans="1:29" s="139" customFormat="1" ht="13.8">
      <c r="A1046" s="133" t="s">
        <v>3918</v>
      </c>
      <c r="B1046" s="141" t="s">
        <v>76</v>
      </c>
      <c r="C1046" s="152" t="s">
        <v>2812</v>
      </c>
      <c r="D1046" s="135">
        <v>1000001879</v>
      </c>
      <c r="E1046" s="136" t="s">
        <v>2813</v>
      </c>
      <c r="F1046" s="137">
        <v>42059</v>
      </c>
      <c r="G1046" s="40" t="str">
        <f t="shared" si="194"/>
        <v>Targeted Dealer</v>
      </c>
      <c r="H1046" s="40"/>
      <c r="I1046" s="41">
        <v>60</v>
      </c>
      <c r="J1046" s="41">
        <f t="shared" si="195"/>
        <v>60</v>
      </c>
      <c r="K1046" s="43">
        <v>12</v>
      </c>
      <c r="L1046" s="43">
        <f t="shared" si="196"/>
        <v>48</v>
      </c>
      <c r="M1046" s="43">
        <f t="shared" si="197"/>
        <v>20</v>
      </c>
      <c r="N1046" s="42">
        <v>31.5</v>
      </c>
      <c r="O1046" s="45" t="str">
        <f t="shared" si="198"/>
        <v>DEC</v>
      </c>
      <c r="P1046" s="42">
        <v>31.5</v>
      </c>
      <c r="Q1046" s="44">
        <f t="shared" si="199"/>
        <v>-19.5</v>
      </c>
      <c r="R1046" s="45">
        <f t="shared" si="200"/>
        <v>-0.61904761904761907</v>
      </c>
      <c r="S1046" s="44" t="str">
        <f t="shared" si="201"/>
        <v>DEGROWTH</v>
      </c>
      <c r="T1046" s="43">
        <v>22</v>
      </c>
      <c r="U1046" s="46" t="str">
        <f t="shared" si="202"/>
        <v>jAN</v>
      </c>
      <c r="V1046" s="42">
        <v>22</v>
      </c>
      <c r="W1046" s="47">
        <f t="shared" si="203"/>
        <v>-10</v>
      </c>
      <c r="X1046" s="48">
        <f t="shared" si="204"/>
        <v>-0.45454545454545459</v>
      </c>
      <c r="Y1046" s="47" t="str">
        <f t="shared" si="205"/>
        <v>DEGROWTH</v>
      </c>
      <c r="Z1046" s="138">
        <v>0</v>
      </c>
      <c r="AA1046" s="133"/>
      <c r="AB1046" s="133" t="s">
        <v>3918</v>
      </c>
      <c r="AC1046" s="27"/>
    </row>
    <row r="1047" spans="1:29" s="139" customFormat="1" ht="13.8">
      <c r="A1047" s="133" t="s">
        <v>3918</v>
      </c>
      <c r="B1047" s="141" t="s">
        <v>76</v>
      </c>
      <c r="C1047" s="152" t="s">
        <v>2816</v>
      </c>
      <c r="D1047" s="135">
        <v>1000001887</v>
      </c>
      <c r="E1047" s="136" t="s">
        <v>2817</v>
      </c>
      <c r="F1047" s="137">
        <v>42116</v>
      </c>
      <c r="G1047" s="40" t="str">
        <f t="shared" si="194"/>
        <v>Targeted Dealer</v>
      </c>
      <c r="H1047" s="40"/>
      <c r="I1047" s="41">
        <v>185</v>
      </c>
      <c r="J1047" s="41">
        <f t="shared" si="195"/>
        <v>185</v>
      </c>
      <c r="K1047" s="43">
        <v>217.75</v>
      </c>
      <c r="L1047" s="43">
        <f t="shared" si="196"/>
        <v>-32.75</v>
      </c>
      <c r="M1047" s="43">
        <f t="shared" si="197"/>
        <v>117.70270270270269</v>
      </c>
      <c r="N1047" s="42">
        <v>170.7</v>
      </c>
      <c r="O1047" s="45" t="str">
        <f t="shared" si="198"/>
        <v>DEC</v>
      </c>
      <c r="P1047" s="42">
        <v>170.7</v>
      </c>
      <c r="Q1047" s="44">
        <f t="shared" si="199"/>
        <v>47.050000000000011</v>
      </c>
      <c r="R1047" s="45">
        <f t="shared" si="200"/>
        <v>0.27562975981253679</v>
      </c>
      <c r="S1047" s="44" t="str">
        <f t="shared" si="201"/>
        <v>GROWTH</v>
      </c>
      <c r="T1047" s="43">
        <v>143</v>
      </c>
      <c r="U1047" s="46" t="str">
        <f t="shared" si="202"/>
        <v>jAN</v>
      </c>
      <c r="V1047" s="42">
        <v>143</v>
      </c>
      <c r="W1047" s="47">
        <f t="shared" si="203"/>
        <v>74.75</v>
      </c>
      <c r="X1047" s="48">
        <f t="shared" si="204"/>
        <v>0.52272727272727271</v>
      </c>
      <c r="Y1047" s="47" t="str">
        <f t="shared" si="205"/>
        <v>GROWTH</v>
      </c>
      <c r="Z1047" s="138">
        <v>0</v>
      </c>
      <c r="AA1047" s="133"/>
      <c r="AB1047" s="133" t="s">
        <v>3918</v>
      </c>
      <c r="AC1047" s="27"/>
    </row>
    <row r="1048" spans="1:29" s="139" customFormat="1" ht="13.8">
      <c r="A1048" s="133" t="s">
        <v>3918</v>
      </c>
      <c r="B1048" s="141" t="s">
        <v>76</v>
      </c>
      <c r="C1048" s="152" t="s">
        <v>2818</v>
      </c>
      <c r="D1048" s="135">
        <v>1000001892</v>
      </c>
      <c r="E1048" s="136" t="s">
        <v>2819</v>
      </c>
      <c r="F1048" s="137">
        <v>42214</v>
      </c>
      <c r="G1048" s="40" t="str">
        <f t="shared" si="194"/>
        <v>Targeted Dealer</v>
      </c>
      <c r="H1048" s="40"/>
      <c r="I1048" s="41">
        <v>315</v>
      </c>
      <c r="J1048" s="41">
        <f t="shared" si="195"/>
        <v>315</v>
      </c>
      <c r="K1048" s="43">
        <v>314.5</v>
      </c>
      <c r="L1048" s="43">
        <f t="shared" si="196"/>
        <v>0.5</v>
      </c>
      <c r="M1048" s="43">
        <f t="shared" si="197"/>
        <v>99.841269841269849</v>
      </c>
      <c r="N1048" s="42">
        <v>312.75</v>
      </c>
      <c r="O1048" s="45" t="str">
        <f t="shared" si="198"/>
        <v>DEC</v>
      </c>
      <c r="P1048" s="42">
        <v>312.75</v>
      </c>
      <c r="Q1048" s="44">
        <f t="shared" si="199"/>
        <v>1.75</v>
      </c>
      <c r="R1048" s="45">
        <f t="shared" si="200"/>
        <v>5.5955235811351312E-3</v>
      </c>
      <c r="S1048" s="44" t="str">
        <f t="shared" si="201"/>
        <v>GROWTH</v>
      </c>
      <c r="T1048" s="43">
        <v>223</v>
      </c>
      <c r="U1048" s="46" t="str">
        <f t="shared" si="202"/>
        <v>jAN</v>
      </c>
      <c r="V1048" s="42">
        <v>223</v>
      </c>
      <c r="W1048" s="47">
        <f t="shared" si="203"/>
        <v>91.5</v>
      </c>
      <c r="X1048" s="48">
        <f t="shared" si="204"/>
        <v>0.41031390134529144</v>
      </c>
      <c r="Y1048" s="47" t="str">
        <f t="shared" si="205"/>
        <v>GROWTH</v>
      </c>
      <c r="Z1048" s="138">
        <v>0</v>
      </c>
      <c r="AA1048" s="133"/>
      <c r="AB1048" s="133" t="s">
        <v>3918</v>
      </c>
      <c r="AC1048" s="27"/>
    </row>
    <row r="1049" spans="1:29" s="139" customFormat="1" ht="13.8">
      <c r="A1049" s="133" t="s">
        <v>3918</v>
      </c>
      <c r="B1049" s="141" t="s">
        <v>76</v>
      </c>
      <c r="C1049" s="152" t="s">
        <v>2820</v>
      </c>
      <c r="D1049" s="135">
        <v>1000001874</v>
      </c>
      <c r="E1049" s="136" t="s">
        <v>2821</v>
      </c>
      <c r="F1049" s="137">
        <v>42220</v>
      </c>
      <c r="G1049" s="40" t="str">
        <f t="shared" si="194"/>
        <v>Targeted Dealer</v>
      </c>
      <c r="H1049" s="40"/>
      <c r="I1049" s="41">
        <v>150</v>
      </c>
      <c r="J1049" s="41">
        <f t="shared" si="195"/>
        <v>150</v>
      </c>
      <c r="K1049" s="43">
        <v>90</v>
      </c>
      <c r="L1049" s="43">
        <f t="shared" si="196"/>
        <v>60</v>
      </c>
      <c r="M1049" s="43">
        <f t="shared" si="197"/>
        <v>60</v>
      </c>
      <c r="N1049" s="42">
        <v>136.5</v>
      </c>
      <c r="O1049" s="45" t="str">
        <f t="shared" si="198"/>
        <v>DEC</v>
      </c>
      <c r="P1049" s="42">
        <v>136.5</v>
      </c>
      <c r="Q1049" s="44">
        <f t="shared" si="199"/>
        <v>-46.5</v>
      </c>
      <c r="R1049" s="45">
        <f t="shared" si="200"/>
        <v>-0.34065934065934067</v>
      </c>
      <c r="S1049" s="44" t="str">
        <f t="shared" si="201"/>
        <v>DEGROWTH</v>
      </c>
      <c r="T1049" s="43">
        <v>56</v>
      </c>
      <c r="U1049" s="46" t="str">
        <f t="shared" si="202"/>
        <v>jAN</v>
      </c>
      <c r="V1049" s="42">
        <v>56</v>
      </c>
      <c r="W1049" s="47">
        <f t="shared" si="203"/>
        <v>34</v>
      </c>
      <c r="X1049" s="48">
        <f t="shared" si="204"/>
        <v>0.60714285714285721</v>
      </c>
      <c r="Y1049" s="47" t="str">
        <f t="shared" si="205"/>
        <v>GROWTH</v>
      </c>
      <c r="Z1049" s="138">
        <v>0</v>
      </c>
      <c r="AA1049" s="133"/>
      <c r="AB1049" s="133" t="s">
        <v>3918</v>
      </c>
      <c r="AC1049" s="27"/>
    </row>
    <row r="1050" spans="1:29" s="139" customFormat="1" ht="13.8">
      <c r="A1050" s="133" t="s">
        <v>3918</v>
      </c>
      <c r="B1050" s="141" t="s">
        <v>76</v>
      </c>
      <c r="C1050" s="152" t="s">
        <v>2822</v>
      </c>
      <c r="D1050" s="135">
        <v>1000001877</v>
      </c>
      <c r="E1050" s="136" t="s">
        <v>2823</v>
      </c>
      <c r="F1050" s="137">
        <v>42343</v>
      </c>
      <c r="G1050" s="40" t="str">
        <f t="shared" si="194"/>
        <v>Targeted Dealer</v>
      </c>
      <c r="H1050" s="40"/>
      <c r="I1050" s="41">
        <v>550</v>
      </c>
      <c r="J1050" s="41">
        <f t="shared" si="195"/>
        <v>550</v>
      </c>
      <c r="K1050" s="43">
        <v>390.75</v>
      </c>
      <c r="L1050" s="43">
        <f t="shared" si="196"/>
        <v>159.25</v>
      </c>
      <c r="M1050" s="43">
        <f t="shared" si="197"/>
        <v>71.045454545454547</v>
      </c>
      <c r="N1050" s="42">
        <v>519.5</v>
      </c>
      <c r="O1050" s="45" t="str">
        <f t="shared" si="198"/>
        <v>DEC</v>
      </c>
      <c r="P1050" s="42">
        <v>519.5</v>
      </c>
      <c r="Q1050" s="44">
        <f t="shared" si="199"/>
        <v>-128.75</v>
      </c>
      <c r="R1050" s="45">
        <f t="shared" si="200"/>
        <v>-0.24783445620789224</v>
      </c>
      <c r="S1050" s="44" t="str">
        <f t="shared" si="201"/>
        <v>DEGROWTH</v>
      </c>
      <c r="T1050" s="43">
        <v>350.5</v>
      </c>
      <c r="U1050" s="46" t="str">
        <f t="shared" si="202"/>
        <v>jAN</v>
      </c>
      <c r="V1050" s="42">
        <v>350.5</v>
      </c>
      <c r="W1050" s="47">
        <f t="shared" si="203"/>
        <v>40.25</v>
      </c>
      <c r="X1050" s="48">
        <f t="shared" si="204"/>
        <v>0.11483594864479318</v>
      </c>
      <c r="Y1050" s="47" t="str">
        <f t="shared" si="205"/>
        <v>GROWTH</v>
      </c>
      <c r="Z1050" s="138">
        <v>0</v>
      </c>
      <c r="AA1050" s="133"/>
      <c r="AB1050" s="133" t="s">
        <v>3918</v>
      </c>
      <c r="AC1050" s="27"/>
    </row>
    <row r="1051" spans="1:29" s="139" customFormat="1" ht="13.8">
      <c r="A1051" s="133" t="s">
        <v>3918</v>
      </c>
      <c r="B1051" s="141" t="s">
        <v>76</v>
      </c>
      <c r="C1051" s="152" t="s">
        <v>2826</v>
      </c>
      <c r="D1051" s="135">
        <v>1000001901</v>
      </c>
      <c r="E1051" s="136" t="s">
        <v>2827</v>
      </c>
      <c r="F1051" s="137">
        <v>43479</v>
      </c>
      <c r="G1051" s="40" t="str">
        <f t="shared" si="194"/>
        <v>Targeted Dealer</v>
      </c>
      <c r="H1051" s="40"/>
      <c r="I1051" s="41">
        <v>320</v>
      </c>
      <c r="J1051" s="41">
        <f t="shared" si="195"/>
        <v>320</v>
      </c>
      <c r="K1051" s="43">
        <v>157.25</v>
      </c>
      <c r="L1051" s="43">
        <f t="shared" si="196"/>
        <v>162.75</v>
      </c>
      <c r="M1051" s="43">
        <f t="shared" si="197"/>
        <v>49.140625</v>
      </c>
      <c r="N1051" s="42">
        <v>217.65</v>
      </c>
      <c r="O1051" s="45" t="str">
        <f t="shared" si="198"/>
        <v>DEC</v>
      </c>
      <c r="P1051" s="42">
        <v>217.65</v>
      </c>
      <c r="Q1051" s="44">
        <f t="shared" si="199"/>
        <v>-60.400000000000006</v>
      </c>
      <c r="R1051" s="45">
        <f t="shared" si="200"/>
        <v>-0.27750976338157596</v>
      </c>
      <c r="S1051" s="44" t="str">
        <f t="shared" si="201"/>
        <v>DEGROWTH</v>
      </c>
      <c r="T1051" s="43">
        <v>165</v>
      </c>
      <c r="U1051" s="46" t="str">
        <f t="shared" si="202"/>
        <v>jAN</v>
      </c>
      <c r="V1051" s="42">
        <v>165</v>
      </c>
      <c r="W1051" s="47">
        <f t="shared" si="203"/>
        <v>-7.75</v>
      </c>
      <c r="X1051" s="48">
        <f t="shared" si="204"/>
        <v>-4.6969696969696995E-2</v>
      </c>
      <c r="Y1051" s="47" t="str">
        <f t="shared" si="205"/>
        <v>DEGROWTH</v>
      </c>
      <c r="Z1051" s="138">
        <v>0</v>
      </c>
      <c r="AA1051" s="133"/>
      <c r="AB1051" s="133" t="s">
        <v>3918</v>
      </c>
      <c r="AC1051" s="27"/>
    </row>
    <row r="1052" spans="1:29" s="139" customFormat="1" ht="13.8">
      <c r="A1052" s="133" t="s">
        <v>3918</v>
      </c>
      <c r="B1052" s="141" t="s">
        <v>76</v>
      </c>
      <c r="C1052" s="152" t="s">
        <v>2832</v>
      </c>
      <c r="D1052" s="135">
        <v>1000002781</v>
      </c>
      <c r="E1052" s="141" t="s">
        <v>2833</v>
      </c>
      <c r="F1052" s="137">
        <v>44699</v>
      </c>
      <c r="G1052" s="40" t="str">
        <f t="shared" si="194"/>
        <v>Targeted Dealer</v>
      </c>
      <c r="H1052" s="40"/>
      <c r="I1052" s="41">
        <v>15</v>
      </c>
      <c r="J1052" s="41">
        <f t="shared" si="195"/>
        <v>15</v>
      </c>
      <c r="K1052" s="43">
        <v>15</v>
      </c>
      <c r="L1052" s="43">
        <f t="shared" si="196"/>
        <v>0</v>
      </c>
      <c r="M1052" s="43">
        <f t="shared" si="197"/>
        <v>100</v>
      </c>
      <c r="N1052" s="42">
        <v>12</v>
      </c>
      <c r="O1052" s="45" t="str">
        <f t="shared" si="198"/>
        <v>DEC</v>
      </c>
      <c r="P1052" s="42">
        <v>12</v>
      </c>
      <c r="Q1052" s="44">
        <f t="shared" si="199"/>
        <v>3</v>
      </c>
      <c r="R1052" s="45">
        <f t="shared" si="200"/>
        <v>0.25</v>
      </c>
      <c r="S1052" s="44" t="str">
        <f t="shared" si="201"/>
        <v>GROWTH</v>
      </c>
      <c r="T1052" s="43">
        <v>0</v>
      </c>
      <c r="U1052" s="46" t="str">
        <f t="shared" si="202"/>
        <v>jAN</v>
      </c>
      <c r="V1052" s="42">
        <v>0</v>
      </c>
      <c r="W1052" s="47">
        <f t="shared" si="203"/>
        <v>15</v>
      </c>
      <c r="X1052" s="48">
        <f t="shared" si="204"/>
        <v>0</v>
      </c>
      <c r="Y1052" s="47" t="b">
        <f t="shared" si="205"/>
        <v>0</v>
      </c>
      <c r="Z1052" s="138">
        <v>0</v>
      </c>
      <c r="AA1052" s="133"/>
      <c r="AB1052" s="133" t="s">
        <v>3918</v>
      </c>
      <c r="AC1052" s="27"/>
    </row>
    <row r="1053" spans="1:29" s="139" customFormat="1" ht="13.8">
      <c r="A1053" s="133" t="s">
        <v>3918</v>
      </c>
      <c r="B1053" s="141" t="s">
        <v>76</v>
      </c>
      <c r="C1053" s="152" t="s">
        <v>2834</v>
      </c>
      <c r="D1053" s="135">
        <v>1000003495</v>
      </c>
      <c r="E1053" s="141" t="s">
        <v>2835</v>
      </c>
      <c r="F1053" s="137">
        <v>45041</v>
      </c>
      <c r="G1053" s="40" t="str">
        <f t="shared" si="194"/>
        <v>Targeted Dealer</v>
      </c>
      <c r="H1053" s="40"/>
      <c r="I1053" s="41">
        <v>145</v>
      </c>
      <c r="J1053" s="41">
        <f t="shared" si="195"/>
        <v>145</v>
      </c>
      <c r="K1053" s="43">
        <v>17.5</v>
      </c>
      <c r="L1053" s="43">
        <f t="shared" si="196"/>
        <v>127.5</v>
      </c>
      <c r="M1053" s="43">
        <f t="shared" si="197"/>
        <v>12.068965517241379</v>
      </c>
      <c r="N1053" s="42">
        <v>141</v>
      </c>
      <c r="O1053" s="45" t="str">
        <f t="shared" si="198"/>
        <v>DEC</v>
      </c>
      <c r="P1053" s="42">
        <v>141</v>
      </c>
      <c r="Q1053" s="44">
        <f t="shared" si="199"/>
        <v>-123.5</v>
      </c>
      <c r="R1053" s="45">
        <f t="shared" si="200"/>
        <v>-0.87588652482269502</v>
      </c>
      <c r="S1053" s="44" t="str">
        <f t="shared" si="201"/>
        <v>DEGROWTH</v>
      </c>
      <c r="T1053" s="43">
        <v>138</v>
      </c>
      <c r="U1053" s="46" t="str">
        <f t="shared" si="202"/>
        <v>jAN</v>
      </c>
      <c r="V1053" s="42">
        <v>138</v>
      </c>
      <c r="W1053" s="47">
        <f t="shared" si="203"/>
        <v>-120.5</v>
      </c>
      <c r="X1053" s="48">
        <f t="shared" si="204"/>
        <v>-0.87318840579710144</v>
      </c>
      <c r="Y1053" s="47" t="str">
        <f t="shared" si="205"/>
        <v>DEGROWTH</v>
      </c>
      <c r="Z1053" s="138">
        <v>0</v>
      </c>
      <c r="AA1053" s="133"/>
      <c r="AB1053" s="133" t="s">
        <v>3918</v>
      </c>
      <c r="AC1053" s="27"/>
    </row>
    <row r="1054" spans="1:29" s="139" customFormat="1" ht="13.8">
      <c r="A1054" s="133" t="s">
        <v>3918</v>
      </c>
      <c r="B1054" s="141" t="s">
        <v>76</v>
      </c>
      <c r="C1054" s="152" t="s">
        <v>2840</v>
      </c>
      <c r="D1054" s="135">
        <v>1000003658</v>
      </c>
      <c r="E1054" s="141" t="s">
        <v>2841</v>
      </c>
      <c r="F1054" s="137">
        <v>45136</v>
      </c>
      <c r="G1054" s="40" t="str">
        <f t="shared" si="194"/>
        <v>Targeted Dealer</v>
      </c>
      <c r="H1054" s="40"/>
      <c r="I1054" s="41">
        <v>70</v>
      </c>
      <c r="J1054" s="41">
        <f t="shared" si="195"/>
        <v>70</v>
      </c>
      <c r="K1054" s="43">
        <v>33.5</v>
      </c>
      <c r="L1054" s="43">
        <f t="shared" si="196"/>
        <v>36.5</v>
      </c>
      <c r="M1054" s="43">
        <f t="shared" si="197"/>
        <v>47.857142857142861</v>
      </c>
      <c r="N1054" s="42">
        <v>28.25</v>
      </c>
      <c r="O1054" s="45" t="str">
        <f t="shared" si="198"/>
        <v>DEC</v>
      </c>
      <c r="P1054" s="42">
        <v>28.25</v>
      </c>
      <c r="Q1054" s="44">
        <f t="shared" si="199"/>
        <v>5.25</v>
      </c>
      <c r="R1054" s="45">
        <f t="shared" si="200"/>
        <v>0.18584070796460184</v>
      </c>
      <c r="S1054" s="44" t="str">
        <f t="shared" si="201"/>
        <v>GROWTH</v>
      </c>
      <c r="T1054" s="43">
        <v>30</v>
      </c>
      <c r="U1054" s="46" t="str">
        <f t="shared" si="202"/>
        <v>jAN</v>
      </c>
      <c r="V1054" s="42">
        <v>30</v>
      </c>
      <c r="W1054" s="47">
        <f t="shared" si="203"/>
        <v>3.5</v>
      </c>
      <c r="X1054" s="48">
        <f t="shared" si="204"/>
        <v>0.1166666666666667</v>
      </c>
      <c r="Y1054" s="47" t="str">
        <f t="shared" si="205"/>
        <v>GROWTH</v>
      </c>
      <c r="Z1054" s="138">
        <v>0</v>
      </c>
      <c r="AA1054" s="133"/>
      <c r="AB1054" s="133" t="s">
        <v>3918</v>
      </c>
      <c r="AC1054" s="27"/>
    </row>
    <row r="1055" spans="1:29" s="139" customFormat="1" ht="13.8">
      <c r="A1055" s="138" t="s">
        <v>3919</v>
      </c>
      <c r="B1055" s="144" t="s">
        <v>80</v>
      </c>
      <c r="C1055" s="141" t="s">
        <v>2842</v>
      </c>
      <c r="D1055" s="135">
        <v>1000002670</v>
      </c>
      <c r="E1055" s="141" t="s">
        <v>2843</v>
      </c>
      <c r="F1055" s="137">
        <v>44739</v>
      </c>
      <c r="G1055" s="40" t="str">
        <f t="shared" si="194"/>
        <v>Targeted Dealer</v>
      </c>
      <c r="H1055" s="40"/>
      <c r="I1055" s="41">
        <v>125</v>
      </c>
      <c r="J1055" s="41">
        <f t="shared" si="195"/>
        <v>125</v>
      </c>
      <c r="K1055" s="43">
        <v>234.5</v>
      </c>
      <c r="L1055" s="43">
        <f t="shared" si="196"/>
        <v>-109.5</v>
      </c>
      <c r="M1055" s="43">
        <f t="shared" si="197"/>
        <v>187.6</v>
      </c>
      <c r="N1055" s="42">
        <v>251</v>
      </c>
      <c r="O1055" s="45" t="str">
        <f t="shared" si="198"/>
        <v>DEC</v>
      </c>
      <c r="P1055" s="42">
        <v>251</v>
      </c>
      <c r="Q1055" s="44">
        <f t="shared" si="199"/>
        <v>-16.5</v>
      </c>
      <c r="R1055" s="45">
        <f t="shared" si="200"/>
        <v>-6.5737051792828738E-2</v>
      </c>
      <c r="S1055" s="44" t="str">
        <f t="shared" si="201"/>
        <v>DEGROWTH</v>
      </c>
      <c r="T1055" s="43">
        <v>175</v>
      </c>
      <c r="U1055" s="46" t="str">
        <f t="shared" si="202"/>
        <v>jAN</v>
      </c>
      <c r="V1055" s="42">
        <v>175</v>
      </c>
      <c r="W1055" s="47">
        <f t="shared" si="203"/>
        <v>59.5</v>
      </c>
      <c r="X1055" s="48">
        <f t="shared" si="204"/>
        <v>0.34000000000000008</v>
      </c>
      <c r="Y1055" s="47" t="str">
        <f t="shared" si="205"/>
        <v>GROWTH</v>
      </c>
      <c r="Z1055" s="138">
        <v>0</v>
      </c>
      <c r="AA1055" s="138"/>
      <c r="AB1055" s="138" t="s">
        <v>3919</v>
      </c>
      <c r="AC1055" s="27"/>
    </row>
    <row r="1056" spans="1:29" s="139" customFormat="1" ht="13.8">
      <c r="A1056" s="138" t="s">
        <v>3919</v>
      </c>
      <c r="B1056" s="141" t="s">
        <v>80</v>
      </c>
      <c r="C1056" s="141" t="s">
        <v>2844</v>
      </c>
      <c r="D1056" s="135">
        <v>1000001910</v>
      </c>
      <c r="E1056" s="136" t="s">
        <v>2845</v>
      </c>
      <c r="F1056" s="137">
        <v>41341</v>
      </c>
      <c r="G1056" s="40" t="str">
        <f t="shared" si="194"/>
        <v>Targeted Dealer</v>
      </c>
      <c r="H1056" s="40"/>
      <c r="I1056" s="41">
        <v>125</v>
      </c>
      <c r="J1056" s="41">
        <f t="shared" si="195"/>
        <v>125</v>
      </c>
      <c r="K1056" s="43">
        <v>135</v>
      </c>
      <c r="L1056" s="43">
        <f t="shared" si="196"/>
        <v>-10</v>
      </c>
      <c r="M1056" s="43">
        <f t="shared" si="197"/>
        <v>108</v>
      </c>
      <c r="N1056" s="42">
        <v>125</v>
      </c>
      <c r="O1056" s="45" t="str">
        <f t="shared" si="198"/>
        <v>DEC</v>
      </c>
      <c r="P1056" s="42">
        <v>125</v>
      </c>
      <c r="Q1056" s="44">
        <f t="shared" si="199"/>
        <v>10</v>
      </c>
      <c r="R1056" s="45">
        <f t="shared" si="200"/>
        <v>8.0000000000000071E-2</v>
      </c>
      <c r="S1056" s="44" t="str">
        <f t="shared" si="201"/>
        <v>GROWTH</v>
      </c>
      <c r="T1056" s="43">
        <v>105</v>
      </c>
      <c r="U1056" s="46" t="str">
        <f t="shared" si="202"/>
        <v>jAN</v>
      </c>
      <c r="V1056" s="42">
        <v>105</v>
      </c>
      <c r="W1056" s="47">
        <f t="shared" si="203"/>
        <v>30</v>
      </c>
      <c r="X1056" s="48">
        <f t="shared" si="204"/>
        <v>0.28571428571428581</v>
      </c>
      <c r="Y1056" s="47" t="str">
        <f t="shared" si="205"/>
        <v>GROWTH</v>
      </c>
      <c r="Z1056" s="138">
        <v>0</v>
      </c>
      <c r="AA1056" s="138"/>
      <c r="AB1056" s="138" t="s">
        <v>3919</v>
      </c>
      <c r="AC1056" s="27"/>
    </row>
    <row r="1057" spans="1:29" s="139" customFormat="1" ht="13.8">
      <c r="A1057" s="138" t="s">
        <v>3919</v>
      </c>
      <c r="B1057" s="141" t="s">
        <v>80</v>
      </c>
      <c r="C1057" s="141" t="s">
        <v>2846</v>
      </c>
      <c r="D1057" s="135">
        <v>1000001952</v>
      </c>
      <c r="E1057" s="136" t="s">
        <v>2847</v>
      </c>
      <c r="F1057" s="137">
        <v>41900</v>
      </c>
      <c r="G1057" s="40" t="str">
        <f t="shared" si="194"/>
        <v>Targeted Dealer</v>
      </c>
      <c r="H1057" s="40"/>
      <c r="I1057" s="41">
        <v>50</v>
      </c>
      <c r="J1057" s="41">
        <f t="shared" si="195"/>
        <v>50</v>
      </c>
      <c r="K1057" s="43">
        <v>49</v>
      </c>
      <c r="L1057" s="43">
        <f t="shared" si="196"/>
        <v>1</v>
      </c>
      <c r="M1057" s="43">
        <f t="shared" si="197"/>
        <v>98</v>
      </c>
      <c r="N1057" s="42">
        <v>61.75</v>
      </c>
      <c r="O1057" s="45" t="str">
        <f t="shared" si="198"/>
        <v>DEC</v>
      </c>
      <c r="P1057" s="42">
        <v>61.75</v>
      </c>
      <c r="Q1057" s="44">
        <f t="shared" si="199"/>
        <v>-12.75</v>
      </c>
      <c r="R1057" s="45">
        <f t="shared" si="200"/>
        <v>-0.20647773279352222</v>
      </c>
      <c r="S1057" s="44" t="str">
        <f t="shared" si="201"/>
        <v>DEGROWTH</v>
      </c>
      <c r="T1057" s="43">
        <v>168.25</v>
      </c>
      <c r="U1057" s="46" t="str">
        <f t="shared" si="202"/>
        <v>jAN</v>
      </c>
      <c r="V1057" s="42">
        <v>168.25</v>
      </c>
      <c r="W1057" s="47">
        <f t="shared" si="203"/>
        <v>-119.25</v>
      </c>
      <c r="X1057" s="48">
        <f t="shared" si="204"/>
        <v>-0.70876671619613663</v>
      </c>
      <c r="Y1057" s="47" t="str">
        <f t="shared" si="205"/>
        <v>DEGROWTH</v>
      </c>
      <c r="Z1057" s="138">
        <v>0</v>
      </c>
      <c r="AA1057" s="138"/>
      <c r="AB1057" s="138" t="s">
        <v>3919</v>
      </c>
      <c r="AC1057" s="27"/>
    </row>
    <row r="1058" spans="1:29" s="139" customFormat="1" ht="13.8">
      <c r="A1058" s="138" t="s">
        <v>3919</v>
      </c>
      <c r="B1058" s="141" t="s">
        <v>80</v>
      </c>
      <c r="C1058" s="141" t="s">
        <v>2848</v>
      </c>
      <c r="D1058" s="135">
        <v>1000001917</v>
      </c>
      <c r="E1058" s="136" t="s">
        <v>2849</v>
      </c>
      <c r="F1058" s="137">
        <v>42506</v>
      </c>
      <c r="G1058" s="40" t="str">
        <f t="shared" si="194"/>
        <v>Targeted Dealer</v>
      </c>
      <c r="H1058" s="40"/>
      <c r="I1058" s="41">
        <v>100</v>
      </c>
      <c r="J1058" s="41">
        <f t="shared" si="195"/>
        <v>100</v>
      </c>
      <c r="K1058" s="43">
        <v>0</v>
      </c>
      <c r="L1058" s="43">
        <f t="shared" si="196"/>
        <v>100</v>
      </c>
      <c r="M1058" s="43">
        <f t="shared" si="197"/>
        <v>0</v>
      </c>
      <c r="N1058" s="42">
        <v>0</v>
      </c>
      <c r="O1058" s="45" t="str">
        <f t="shared" si="198"/>
        <v>DEC</v>
      </c>
      <c r="P1058" s="42">
        <v>0</v>
      </c>
      <c r="Q1058" s="44">
        <f t="shared" si="199"/>
        <v>0</v>
      </c>
      <c r="R1058" s="45" t="str">
        <f t="shared" si="200"/>
        <v xml:space="preserve"> </v>
      </c>
      <c r="S1058" s="44" t="b">
        <f t="shared" si="201"/>
        <v>0</v>
      </c>
      <c r="T1058" s="43">
        <v>0</v>
      </c>
      <c r="U1058" s="46" t="str">
        <f t="shared" si="202"/>
        <v>jAN</v>
      </c>
      <c r="V1058" s="42">
        <v>0</v>
      </c>
      <c r="W1058" s="47">
        <f t="shared" si="203"/>
        <v>0</v>
      </c>
      <c r="X1058" s="48">
        <f t="shared" si="204"/>
        <v>0</v>
      </c>
      <c r="Y1058" s="47" t="b">
        <f t="shared" si="205"/>
        <v>0</v>
      </c>
      <c r="Z1058" s="138">
        <v>1</v>
      </c>
      <c r="AA1058" s="138"/>
      <c r="AB1058" s="138" t="s">
        <v>3919</v>
      </c>
      <c r="AC1058" s="27"/>
    </row>
    <row r="1059" spans="1:29" s="139" customFormat="1" ht="13.8">
      <c r="A1059" s="138" t="s">
        <v>3919</v>
      </c>
      <c r="B1059" s="141" t="s">
        <v>80</v>
      </c>
      <c r="C1059" s="141" t="s">
        <v>2850</v>
      </c>
      <c r="D1059" s="135">
        <v>1000001916</v>
      </c>
      <c r="E1059" s="136" t="s">
        <v>2851</v>
      </c>
      <c r="F1059" s="137">
        <v>42621</v>
      </c>
      <c r="G1059" s="40" t="str">
        <f t="shared" si="194"/>
        <v>Targeted Dealer</v>
      </c>
      <c r="H1059" s="40"/>
      <c r="I1059" s="41">
        <v>200</v>
      </c>
      <c r="J1059" s="41">
        <f t="shared" si="195"/>
        <v>200</v>
      </c>
      <c r="K1059" s="43">
        <v>309.09999999999997</v>
      </c>
      <c r="L1059" s="43">
        <f t="shared" si="196"/>
        <v>-109.09999999999997</v>
      </c>
      <c r="M1059" s="43">
        <f t="shared" si="197"/>
        <v>154.54999999999998</v>
      </c>
      <c r="N1059" s="42">
        <v>275.64999999999998</v>
      </c>
      <c r="O1059" s="45" t="str">
        <f t="shared" si="198"/>
        <v>DEC</v>
      </c>
      <c r="P1059" s="42">
        <v>275.64999999999998</v>
      </c>
      <c r="Q1059" s="44">
        <f t="shared" si="199"/>
        <v>33.449999999999989</v>
      </c>
      <c r="R1059" s="45">
        <f t="shared" si="200"/>
        <v>0.12134953745692001</v>
      </c>
      <c r="S1059" s="44" t="str">
        <f t="shared" si="201"/>
        <v>GROWTH</v>
      </c>
      <c r="T1059" s="43">
        <v>350</v>
      </c>
      <c r="U1059" s="46" t="str">
        <f t="shared" si="202"/>
        <v>jAN</v>
      </c>
      <c r="V1059" s="42">
        <v>350</v>
      </c>
      <c r="W1059" s="47">
        <f t="shared" si="203"/>
        <v>-40.900000000000034</v>
      </c>
      <c r="X1059" s="48">
        <f t="shared" si="204"/>
        <v>-0.11685714285714299</v>
      </c>
      <c r="Y1059" s="47" t="str">
        <f t="shared" si="205"/>
        <v>DEGROWTH</v>
      </c>
      <c r="Z1059" s="138">
        <v>0</v>
      </c>
      <c r="AA1059" s="138"/>
      <c r="AB1059" s="138" t="s">
        <v>3919</v>
      </c>
      <c r="AC1059" s="27"/>
    </row>
    <row r="1060" spans="1:29" s="139" customFormat="1" ht="13.8">
      <c r="A1060" s="138" t="s">
        <v>3919</v>
      </c>
      <c r="B1060" s="141" t="s">
        <v>80</v>
      </c>
      <c r="C1060" s="141" t="s">
        <v>2852</v>
      </c>
      <c r="D1060" s="135">
        <v>1000001914</v>
      </c>
      <c r="E1060" s="136" t="s">
        <v>2853</v>
      </c>
      <c r="F1060" s="137">
        <v>42803</v>
      </c>
      <c r="G1060" s="40" t="str">
        <f t="shared" si="194"/>
        <v>Targeted Dealer</v>
      </c>
      <c r="H1060" s="40"/>
      <c r="I1060" s="41">
        <v>30</v>
      </c>
      <c r="J1060" s="41">
        <f t="shared" si="195"/>
        <v>30</v>
      </c>
      <c r="K1060" s="43">
        <v>30.5</v>
      </c>
      <c r="L1060" s="43">
        <f t="shared" si="196"/>
        <v>-0.5</v>
      </c>
      <c r="M1060" s="43">
        <f t="shared" si="197"/>
        <v>101.66666666666667</v>
      </c>
      <c r="N1060" s="42">
        <v>30</v>
      </c>
      <c r="O1060" s="45" t="str">
        <f t="shared" si="198"/>
        <v>DEC</v>
      </c>
      <c r="P1060" s="42">
        <v>30</v>
      </c>
      <c r="Q1060" s="44">
        <f t="shared" si="199"/>
        <v>0.5</v>
      </c>
      <c r="R1060" s="45">
        <f t="shared" si="200"/>
        <v>1.6666666666666607E-2</v>
      </c>
      <c r="S1060" s="44" t="str">
        <f t="shared" si="201"/>
        <v>GROWTH</v>
      </c>
      <c r="T1060" s="43">
        <v>20</v>
      </c>
      <c r="U1060" s="46" t="str">
        <f t="shared" si="202"/>
        <v>jAN</v>
      </c>
      <c r="V1060" s="42">
        <v>20</v>
      </c>
      <c r="W1060" s="47">
        <f t="shared" si="203"/>
        <v>10.5</v>
      </c>
      <c r="X1060" s="48">
        <f t="shared" si="204"/>
        <v>0.52499999999999991</v>
      </c>
      <c r="Y1060" s="47" t="str">
        <f t="shared" si="205"/>
        <v>GROWTH</v>
      </c>
      <c r="Z1060" s="138">
        <v>0</v>
      </c>
      <c r="AA1060" s="138"/>
      <c r="AB1060" s="138" t="s">
        <v>3919</v>
      </c>
      <c r="AC1060" s="27"/>
    </row>
    <row r="1061" spans="1:29" s="139" customFormat="1" ht="13.8">
      <c r="A1061" s="138" t="s">
        <v>3919</v>
      </c>
      <c r="B1061" s="141" t="s">
        <v>80</v>
      </c>
      <c r="C1061" s="141" t="s">
        <v>2856</v>
      </c>
      <c r="D1061" s="135">
        <v>1000001924</v>
      </c>
      <c r="E1061" s="136" t="s">
        <v>2857</v>
      </c>
      <c r="F1061" s="137">
        <v>43088</v>
      </c>
      <c r="G1061" s="40" t="str">
        <f t="shared" si="194"/>
        <v>Targeted Dealer</v>
      </c>
      <c r="H1061" s="40"/>
      <c r="I1061" s="41">
        <v>200</v>
      </c>
      <c r="J1061" s="41">
        <f t="shared" si="195"/>
        <v>200</v>
      </c>
      <c r="K1061" s="43">
        <v>53</v>
      </c>
      <c r="L1061" s="43">
        <f t="shared" si="196"/>
        <v>147</v>
      </c>
      <c r="M1061" s="43">
        <f t="shared" si="197"/>
        <v>26.5</v>
      </c>
      <c r="N1061" s="42">
        <v>0</v>
      </c>
      <c r="O1061" s="45" t="str">
        <f t="shared" si="198"/>
        <v>DEC</v>
      </c>
      <c r="P1061" s="42">
        <v>0</v>
      </c>
      <c r="Q1061" s="44">
        <f t="shared" si="199"/>
        <v>53</v>
      </c>
      <c r="R1061" s="45" t="str">
        <f t="shared" si="200"/>
        <v xml:space="preserve"> </v>
      </c>
      <c r="S1061" s="44" t="b">
        <f t="shared" si="201"/>
        <v>0</v>
      </c>
      <c r="T1061" s="43">
        <v>10</v>
      </c>
      <c r="U1061" s="46" t="str">
        <f t="shared" si="202"/>
        <v>jAN</v>
      </c>
      <c r="V1061" s="42">
        <v>10</v>
      </c>
      <c r="W1061" s="47">
        <f t="shared" si="203"/>
        <v>43</v>
      </c>
      <c r="X1061" s="48">
        <f t="shared" si="204"/>
        <v>4.3</v>
      </c>
      <c r="Y1061" s="47" t="str">
        <f t="shared" si="205"/>
        <v>GROWTH</v>
      </c>
      <c r="Z1061" s="138">
        <v>0</v>
      </c>
      <c r="AA1061" s="138"/>
      <c r="AB1061" s="138" t="s">
        <v>3919</v>
      </c>
      <c r="AC1061" s="27"/>
    </row>
    <row r="1062" spans="1:29" s="139" customFormat="1" ht="13.8">
      <c r="A1062" s="138" t="s">
        <v>3919</v>
      </c>
      <c r="B1062" s="141" t="s">
        <v>80</v>
      </c>
      <c r="C1062" s="141" t="s">
        <v>2858</v>
      </c>
      <c r="D1062" s="135">
        <v>1000001938</v>
      </c>
      <c r="E1062" s="136" t="s">
        <v>2859</v>
      </c>
      <c r="F1062" s="137">
        <v>43091</v>
      </c>
      <c r="G1062" s="40" t="str">
        <f t="shared" si="194"/>
        <v>Targeted Dealer</v>
      </c>
      <c r="H1062" s="40"/>
      <c r="I1062" s="41">
        <v>50</v>
      </c>
      <c r="J1062" s="41">
        <f t="shared" si="195"/>
        <v>50</v>
      </c>
      <c r="K1062" s="43">
        <v>95</v>
      </c>
      <c r="L1062" s="43">
        <f t="shared" si="196"/>
        <v>-45</v>
      </c>
      <c r="M1062" s="43">
        <f t="shared" si="197"/>
        <v>190</v>
      </c>
      <c r="N1062" s="42">
        <v>75</v>
      </c>
      <c r="O1062" s="45" t="str">
        <f t="shared" si="198"/>
        <v>DEC</v>
      </c>
      <c r="P1062" s="42">
        <v>75</v>
      </c>
      <c r="Q1062" s="44">
        <f t="shared" si="199"/>
        <v>20</v>
      </c>
      <c r="R1062" s="45">
        <f t="shared" si="200"/>
        <v>0.26666666666666661</v>
      </c>
      <c r="S1062" s="44" t="str">
        <f t="shared" si="201"/>
        <v>GROWTH</v>
      </c>
      <c r="T1062" s="43">
        <v>115</v>
      </c>
      <c r="U1062" s="46" t="str">
        <f t="shared" si="202"/>
        <v>jAN</v>
      </c>
      <c r="V1062" s="42">
        <v>115</v>
      </c>
      <c r="W1062" s="47">
        <f t="shared" si="203"/>
        <v>-20</v>
      </c>
      <c r="X1062" s="48">
        <f t="shared" si="204"/>
        <v>-0.17391304347826086</v>
      </c>
      <c r="Y1062" s="47" t="str">
        <f t="shared" si="205"/>
        <v>DEGROWTH</v>
      </c>
      <c r="Z1062" s="138">
        <v>0</v>
      </c>
      <c r="AA1062" s="138"/>
      <c r="AB1062" s="138" t="s">
        <v>3919</v>
      </c>
      <c r="AC1062" s="27"/>
    </row>
    <row r="1063" spans="1:29" s="139" customFormat="1" ht="13.8">
      <c r="A1063" s="138" t="s">
        <v>3919</v>
      </c>
      <c r="B1063" s="141" t="s">
        <v>80</v>
      </c>
      <c r="C1063" s="141" t="s">
        <v>2860</v>
      </c>
      <c r="D1063" s="135">
        <v>1000001928</v>
      </c>
      <c r="E1063" s="136" t="s">
        <v>2861</v>
      </c>
      <c r="F1063" s="137">
        <v>43315</v>
      </c>
      <c r="G1063" s="40" t="str">
        <f t="shared" si="194"/>
        <v>Targeted Dealer</v>
      </c>
      <c r="H1063" s="40"/>
      <c r="I1063" s="41">
        <v>450</v>
      </c>
      <c r="J1063" s="41">
        <f t="shared" si="195"/>
        <v>450</v>
      </c>
      <c r="K1063" s="43">
        <v>600.79999999999995</v>
      </c>
      <c r="L1063" s="43">
        <f t="shared" si="196"/>
        <v>-150.79999999999995</v>
      </c>
      <c r="M1063" s="43">
        <f t="shared" si="197"/>
        <v>133.51111111111109</v>
      </c>
      <c r="N1063" s="42">
        <v>590.5</v>
      </c>
      <c r="O1063" s="45" t="str">
        <f t="shared" si="198"/>
        <v>DEC</v>
      </c>
      <c r="P1063" s="42">
        <v>590.5</v>
      </c>
      <c r="Q1063" s="44">
        <f t="shared" si="199"/>
        <v>10.299999999999955</v>
      </c>
      <c r="R1063" s="45">
        <f t="shared" si="200"/>
        <v>1.7442845046570676E-2</v>
      </c>
      <c r="S1063" s="44" t="str">
        <f t="shared" si="201"/>
        <v>GROWTH</v>
      </c>
      <c r="T1063" s="43">
        <v>662.5</v>
      </c>
      <c r="U1063" s="46" t="str">
        <f t="shared" si="202"/>
        <v>jAN</v>
      </c>
      <c r="V1063" s="42">
        <v>662.5</v>
      </c>
      <c r="W1063" s="47">
        <f t="shared" si="203"/>
        <v>-61.700000000000045</v>
      </c>
      <c r="X1063" s="48">
        <f t="shared" si="204"/>
        <v>-9.3132075471698217E-2</v>
      </c>
      <c r="Y1063" s="47" t="str">
        <f t="shared" si="205"/>
        <v>DEGROWTH</v>
      </c>
      <c r="Z1063" s="138">
        <v>0</v>
      </c>
      <c r="AA1063" s="138"/>
      <c r="AB1063" s="138" t="s">
        <v>3919</v>
      </c>
      <c r="AC1063" s="27"/>
    </row>
    <row r="1064" spans="1:29" s="139" customFormat="1" ht="13.8">
      <c r="A1064" s="138" t="s">
        <v>3919</v>
      </c>
      <c r="B1064" s="141" t="s">
        <v>80</v>
      </c>
      <c r="C1064" s="141" t="s">
        <v>2862</v>
      </c>
      <c r="D1064" s="135">
        <v>1000001947</v>
      </c>
      <c r="E1064" s="136" t="s">
        <v>2863</v>
      </c>
      <c r="F1064" s="137">
        <v>43339</v>
      </c>
      <c r="G1064" s="40" t="str">
        <f t="shared" si="194"/>
        <v>Targeted Dealer</v>
      </c>
      <c r="H1064" s="40"/>
      <c r="I1064" s="41">
        <v>200</v>
      </c>
      <c r="J1064" s="41">
        <f t="shared" si="195"/>
        <v>200</v>
      </c>
      <c r="K1064" s="43">
        <v>520.5</v>
      </c>
      <c r="L1064" s="43">
        <f t="shared" si="196"/>
        <v>-320.5</v>
      </c>
      <c r="M1064" s="43">
        <f t="shared" si="197"/>
        <v>260.25</v>
      </c>
      <c r="N1064" s="42">
        <v>324</v>
      </c>
      <c r="O1064" s="45" t="str">
        <f t="shared" si="198"/>
        <v>DEC</v>
      </c>
      <c r="P1064" s="42">
        <v>324</v>
      </c>
      <c r="Q1064" s="44">
        <f t="shared" si="199"/>
        <v>196.5</v>
      </c>
      <c r="R1064" s="45">
        <f t="shared" si="200"/>
        <v>0.6064814814814814</v>
      </c>
      <c r="S1064" s="44" t="str">
        <f t="shared" si="201"/>
        <v>GROWTH</v>
      </c>
      <c r="T1064" s="43">
        <v>235</v>
      </c>
      <c r="U1064" s="46" t="str">
        <f t="shared" si="202"/>
        <v>jAN</v>
      </c>
      <c r="V1064" s="42">
        <v>235</v>
      </c>
      <c r="W1064" s="47">
        <f t="shared" si="203"/>
        <v>285.5</v>
      </c>
      <c r="X1064" s="48">
        <f t="shared" si="204"/>
        <v>1.2148936170212767</v>
      </c>
      <c r="Y1064" s="47" t="str">
        <f t="shared" si="205"/>
        <v>GROWTH</v>
      </c>
      <c r="Z1064" s="138">
        <v>0</v>
      </c>
      <c r="AA1064" s="138"/>
      <c r="AB1064" s="138" t="s">
        <v>3919</v>
      </c>
      <c r="AC1064" s="27"/>
    </row>
    <row r="1065" spans="1:29" s="139" customFormat="1" ht="13.8">
      <c r="A1065" s="138" t="s">
        <v>3919</v>
      </c>
      <c r="B1065" s="141" t="s">
        <v>80</v>
      </c>
      <c r="C1065" s="141" t="s">
        <v>2864</v>
      </c>
      <c r="D1065" s="135">
        <v>1000001920</v>
      </c>
      <c r="E1065" s="136" t="s">
        <v>2865</v>
      </c>
      <c r="F1065" s="137">
        <v>43421</v>
      </c>
      <c r="G1065" s="40" t="str">
        <f t="shared" si="194"/>
        <v>Targeted Dealer</v>
      </c>
      <c r="H1065" s="40"/>
      <c r="I1065" s="41">
        <v>120</v>
      </c>
      <c r="J1065" s="41">
        <f t="shared" si="195"/>
        <v>120</v>
      </c>
      <c r="K1065" s="43">
        <v>134.9</v>
      </c>
      <c r="L1065" s="43">
        <f t="shared" si="196"/>
        <v>-14.900000000000006</v>
      </c>
      <c r="M1065" s="43">
        <f t="shared" si="197"/>
        <v>112.41666666666667</v>
      </c>
      <c r="N1065" s="42">
        <v>120</v>
      </c>
      <c r="O1065" s="45" t="str">
        <f t="shared" si="198"/>
        <v>DEC</v>
      </c>
      <c r="P1065" s="42">
        <v>120</v>
      </c>
      <c r="Q1065" s="44">
        <f t="shared" si="199"/>
        <v>14.900000000000006</v>
      </c>
      <c r="R1065" s="45">
        <f t="shared" si="200"/>
        <v>0.12416666666666676</v>
      </c>
      <c r="S1065" s="44" t="str">
        <f t="shared" si="201"/>
        <v>GROWTH</v>
      </c>
      <c r="T1065" s="43">
        <v>250</v>
      </c>
      <c r="U1065" s="46" t="str">
        <f t="shared" si="202"/>
        <v>jAN</v>
      </c>
      <c r="V1065" s="42">
        <v>250</v>
      </c>
      <c r="W1065" s="47">
        <f t="shared" si="203"/>
        <v>-115.1</v>
      </c>
      <c r="X1065" s="48">
        <f t="shared" si="204"/>
        <v>-0.46040000000000003</v>
      </c>
      <c r="Y1065" s="47" t="str">
        <f t="shared" si="205"/>
        <v>DEGROWTH</v>
      </c>
      <c r="Z1065" s="138">
        <v>0</v>
      </c>
      <c r="AA1065" s="138"/>
      <c r="AB1065" s="138" t="s">
        <v>3919</v>
      </c>
      <c r="AC1065" s="27"/>
    </row>
    <row r="1066" spans="1:29" s="139" customFormat="1" ht="13.8">
      <c r="A1066" s="138" t="s">
        <v>3919</v>
      </c>
      <c r="B1066" s="141" t="s">
        <v>80</v>
      </c>
      <c r="C1066" s="141" t="s">
        <v>2866</v>
      </c>
      <c r="D1066" s="135">
        <v>1000001918</v>
      </c>
      <c r="E1066" s="136" t="s">
        <v>2867</v>
      </c>
      <c r="F1066" s="137">
        <v>43424</v>
      </c>
      <c r="G1066" s="40" t="str">
        <f t="shared" si="194"/>
        <v>Targeted Dealer</v>
      </c>
      <c r="H1066" s="40"/>
      <c r="I1066" s="41">
        <v>100</v>
      </c>
      <c r="J1066" s="41">
        <f t="shared" si="195"/>
        <v>100</v>
      </c>
      <c r="K1066" s="43">
        <v>14</v>
      </c>
      <c r="L1066" s="43">
        <f t="shared" si="196"/>
        <v>86</v>
      </c>
      <c r="M1066" s="43">
        <f t="shared" si="197"/>
        <v>14</v>
      </c>
      <c r="N1066" s="42">
        <v>172</v>
      </c>
      <c r="O1066" s="45" t="str">
        <f t="shared" si="198"/>
        <v>DEC</v>
      </c>
      <c r="P1066" s="42">
        <v>172</v>
      </c>
      <c r="Q1066" s="44">
        <f t="shared" si="199"/>
        <v>-158</v>
      </c>
      <c r="R1066" s="45">
        <f t="shared" si="200"/>
        <v>-0.91860465116279066</v>
      </c>
      <c r="S1066" s="44" t="str">
        <f t="shared" si="201"/>
        <v>DEGROWTH</v>
      </c>
      <c r="T1066" s="43">
        <v>10</v>
      </c>
      <c r="U1066" s="46" t="str">
        <f t="shared" si="202"/>
        <v>jAN</v>
      </c>
      <c r="V1066" s="42">
        <v>10</v>
      </c>
      <c r="W1066" s="47">
        <f t="shared" si="203"/>
        <v>4</v>
      </c>
      <c r="X1066" s="48">
        <f t="shared" si="204"/>
        <v>0.39999999999999991</v>
      </c>
      <c r="Y1066" s="47" t="str">
        <f t="shared" si="205"/>
        <v>GROWTH</v>
      </c>
      <c r="Z1066" s="138">
        <v>0</v>
      </c>
      <c r="AA1066" s="138"/>
      <c r="AB1066" s="138" t="s">
        <v>3919</v>
      </c>
      <c r="AC1066" s="27"/>
    </row>
    <row r="1067" spans="1:29" s="139" customFormat="1" ht="13.8">
      <c r="A1067" s="138" t="s">
        <v>3919</v>
      </c>
      <c r="B1067" s="141" t="s">
        <v>80</v>
      </c>
      <c r="C1067" s="141" t="s">
        <v>2868</v>
      </c>
      <c r="D1067" s="135">
        <v>1000001922</v>
      </c>
      <c r="E1067" s="136" t="s">
        <v>2869</v>
      </c>
      <c r="F1067" s="137">
        <v>43616</v>
      </c>
      <c r="G1067" s="40" t="str">
        <f t="shared" si="194"/>
        <v>Targeted Dealer</v>
      </c>
      <c r="H1067" s="40"/>
      <c r="I1067" s="41">
        <v>100</v>
      </c>
      <c r="J1067" s="41">
        <f t="shared" si="195"/>
        <v>100</v>
      </c>
      <c r="K1067" s="43">
        <v>0</v>
      </c>
      <c r="L1067" s="43">
        <f t="shared" si="196"/>
        <v>100</v>
      </c>
      <c r="M1067" s="43">
        <f t="shared" si="197"/>
        <v>0</v>
      </c>
      <c r="N1067" s="42">
        <v>0</v>
      </c>
      <c r="O1067" s="45" t="str">
        <f t="shared" si="198"/>
        <v>DEC</v>
      </c>
      <c r="P1067" s="42">
        <v>0</v>
      </c>
      <c r="Q1067" s="44">
        <f t="shared" si="199"/>
        <v>0</v>
      </c>
      <c r="R1067" s="45" t="str">
        <f t="shared" si="200"/>
        <v xml:space="preserve"> </v>
      </c>
      <c r="S1067" s="44" t="b">
        <f t="shared" si="201"/>
        <v>0</v>
      </c>
      <c r="T1067" s="43">
        <v>10</v>
      </c>
      <c r="U1067" s="46" t="str">
        <f t="shared" si="202"/>
        <v>jAN</v>
      </c>
      <c r="V1067" s="42">
        <v>10</v>
      </c>
      <c r="W1067" s="47">
        <f t="shared" si="203"/>
        <v>-10</v>
      </c>
      <c r="X1067" s="48">
        <f t="shared" si="204"/>
        <v>-1</v>
      </c>
      <c r="Y1067" s="47" t="str">
        <f t="shared" si="205"/>
        <v>DEGROWTH</v>
      </c>
      <c r="Z1067" s="138">
        <v>0</v>
      </c>
      <c r="AA1067" s="138"/>
      <c r="AB1067" s="138" t="s">
        <v>3919</v>
      </c>
      <c r="AC1067" s="27"/>
    </row>
    <row r="1068" spans="1:29" s="139" customFormat="1" ht="13.8">
      <c r="A1068" s="138" t="s">
        <v>3919</v>
      </c>
      <c r="B1068" s="141" t="s">
        <v>80</v>
      </c>
      <c r="C1068" s="141" t="s">
        <v>2870</v>
      </c>
      <c r="D1068" s="135">
        <v>1000001931</v>
      </c>
      <c r="E1068" s="136" t="s">
        <v>2871</v>
      </c>
      <c r="F1068" s="137">
        <v>43690</v>
      </c>
      <c r="G1068" s="40" t="str">
        <f t="shared" si="194"/>
        <v>Targeted Dealer</v>
      </c>
      <c r="H1068" s="40"/>
      <c r="I1068" s="41">
        <v>100</v>
      </c>
      <c r="J1068" s="41">
        <f t="shared" si="195"/>
        <v>100</v>
      </c>
      <c r="K1068" s="43">
        <v>35</v>
      </c>
      <c r="L1068" s="43">
        <f t="shared" si="196"/>
        <v>65</v>
      </c>
      <c r="M1068" s="43">
        <f t="shared" si="197"/>
        <v>35</v>
      </c>
      <c r="N1068" s="42">
        <v>105</v>
      </c>
      <c r="O1068" s="45" t="str">
        <f t="shared" si="198"/>
        <v>DEC</v>
      </c>
      <c r="P1068" s="42">
        <v>105</v>
      </c>
      <c r="Q1068" s="44">
        <f t="shared" si="199"/>
        <v>-70</v>
      </c>
      <c r="R1068" s="45">
        <f t="shared" si="200"/>
        <v>-0.66666666666666674</v>
      </c>
      <c r="S1068" s="44" t="str">
        <f t="shared" si="201"/>
        <v>DEGROWTH</v>
      </c>
      <c r="T1068" s="43">
        <v>0</v>
      </c>
      <c r="U1068" s="46" t="str">
        <f t="shared" si="202"/>
        <v>jAN</v>
      </c>
      <c r="V1068" s="42">
        <v>0</v>
      </c>
      <c r="W1068" s="47">
        <f t="shared" si="203"/>
        <v>35</v>
      </c>
      <c r="X1068" s="48">
        <f t="shared" si="204"/>
        <v>0</v>
      </c>
      <c r="Y1068" s="47" t="b">
        <f t="shared" si="205"/>
        <v>0</v>
      </c>
      <c r="Z1068" s="138">
        <v>0</v>
      </c>
      <c r="AA1068" s="138"/>
      <c r="AB1068" s="138" t="s">
        <v>3919</v>
      </c>
      <c r="AC1068" s="27"/>
    </row>
    <row r="1069" spans="1:29" s="139" customFormat="1" ht="13.8">
      <c r="A1069" s="138" t="s">
        <v>3919</v>
      </c>
      <c r="B1069" s="141" t="s">
        <v>80</v>
      </c>
      <c r="C1069" s="141" t="s">
        <v>2872</v>
      </c>
      <c r="D1069" s="135">
        <v>1000001932</v>
      </c>
      <c r="E1069" s="136" t="s">
        <v>2873</v>
      </c>
      <c r="F1069" s="137">
        <v>43698</v>
      </c>
      <c r="G1069" s="40" t="str">
        <f t="shared" si="194"/>
        <v>Targeted Dealer</v>
      </c>
      <c r="H1069" s="40"/>
      <c r="I1069" s="41">
        <v>3000</v>
      </c>
      <c r="J1069" s="41">
        <f t="shared" si="195"/>
        <v>3000</v>
      </c>
      <c r="K1069" s="43">
        <v>4674.5</v>
      </c>
      <c r="L1069" s="43">
        <f t="shared" si="196"/>
        <v>-1674.5</v>
      </c>
      <c r="M1069" s="43">
        <f t="shared" si="197"/>
        <v>155.81666666666666</v>
      </c>
      <c r="N1069" s="42">
        <v>3596.5</v>
      </c>
      <c r="O1069" s="45" t="str">
        <f t="shared" si="198"/>
        <v>DEC</v>
      </c>
      <c r="P1069" s="42">
        <v>3596.5</v>
      </c>
      <c r="Q1069" s="44">
        <f t="shared" si="199"/>
        <v>1078</v>
      </c>
      <c r="R1069" s="45">
        <f t="shared" si="200"/>
        <v>0.29973585430279437</v>
      </c>
      <c r="S1069" s="44" t="str">
        <f t="shared" si="201"/>
        <v>GROWTH</v>
      </c>
      <c r="T1069" s="43">
        <v>3506</v>
      </c>
      <c r="U1069" s="46" t="str">
        <f t="shared" si="202"/>
        <v>jAN</v>
      </c>
      <c r="V1069" s="42">
        <v>3506</v>
      </c>
      <c r="W1069" s="47">
        <f t="shared" si="203"/>
        <v>1168.5</v>
      </c>
      <c r="X1069" s="48">
        <f t="shared" si="204"/>
        <v>0.33328579577866524</v>
      </c>
      <c r="Y1069" s="47" t="str">
        <f t="shared" si="205"/>
        <v>GROWTH</v>
      </c>
      <c r="Z1069" s="138">
        <v>0</v>
      </c>
      <c r="AA1069" s="138"/>
      <c r="AB1069" s="138" t="s">
        <v>3919</v>
      </c>
      <c r="AC1069" s="27"/>
    </row>
    <row r="1070" spans="1:29" s="139" customFormat="1" ht="13.8">
      <c r="A1070" s="138" t="s">
        <v>3919</v>
      </c>
      <c r="B1070" s="141" t="s">
        <v>80</v>
      </c>
      <c r="C1070" s="141" t="s">
        <v>2876</v>
      </c>
      <c r="D1070" s="135">
        <v>1000001950</v>
      </c>
      <c r="E1070" s="136" t="s">
        <v>2877</v>
      </c>
      <c r="F1070" s="137">
        <v>43774</v>
      </c>
      <c r="G1070" s="40" t="str">
        <f t="shared" si="194"/>
        <v>Targeted Dealer</v>
      </c>
      <c r="H1070" s="40"/>
      <c r="I1070" s="41">
        <v>50</v>
      </c>
      <c r="J1070" s="41">
        <f t="shared" si="195"/>
        <v>50</v>
      </c>
      <c r="K1070" s="43">
        <v>52</v>
      </c>
      <c r="L1070" s="43">
        <f t="shared" si="196"/>
        <v>-2</v>
      </c>
      <c r="M1070" s="43">
        <f t="shared" si="197"/>
        <v>104</v>
      </c>
      <c r="N1070" s="42">
        <v>100</v>
      </c>
      <c r="O1070" s="45" t="str">
        <f t="shared" si="198"/>
        <v>DEC</v>
      </c>
      <c r="P1070" s="42">
        <v>100</v>
      </c>
      <c r="Q1070" s="44">
        <f t="shared" si="199"/>
        <v>-48</v>
      </c>
      <c r="R1070" s="45">
        <f t="shared" si="200"/>
        <v>-0.48</v>
      </c>
      <c r="S1070" s="44" t="str">
        <f t="shared" si="201"/>
        <v>DEGROWTH</v>
      </c>
      <c r="T1070" s="43">
        <v>25</v>
      </c>
      <c r="U1070" s="46" t="str">
        <f t="shared" si="202"/>
        <v>jAN</v>
      </c>
      <c r="V1070" s="42">
        <v>25</v>
      </c>
      <c r="W1070" s="47">
        <f t="shared" si="203"/>
        <v>27</v>
      </c>
      <c r="X1070" s="48">
        <f t="shared" si="204"/>
        <v>1.08</v>
      </c>
      <c r="Y1070" s="47" t="str">
        <f t="shared" si="205"/>
        <v>GROWTH</v>
      </c>
      <c r="Z1070" s="138">
        <v>0</v>
      </c>
      <c r="AA1070" s="138"/>
      <c r="AB1070" s="138" t="s">
        <v>3919</v>
      </c>
      <c r="AC1070" s="27"/>
    </row>
    <row r="1071" spans="1:29" s="139" customFormat="1" ht="13.8">
      <c r="A1071" s="138" t="s">
        <v>3919</v>
      </c>
      <c r="B1071" s="141" t="s">
        <v>80</v>
      </c>
      <c r="C1071" s="141" t="s">
        <v>2878</v>
      </c>
      <c r="D1071" s="135">
        <v>1000001942</v>
      </c>
      <c r="E1071" s="136" t="s">
        <v>2879</v>
      </c>
      <c r="F1071" s="137">
        <v>44096</v>
      </c>
      <c r="G1071" s="40" t="str">
        <f t="shared" si="194"/>
        <v>Targeted Dealer</v>
      </c>
      <c r="H1071" s="40"/>
      <c r="I1071" s="41">
        <v>600</v>
      </c>
      <c r="J1071" s="41">
        <f t="shared" si="195"/>
        <v>600</v>
      </c>
      <c r="K1071" s="43">
        <v>1009</v>
      </c>
      <c r="L1071" s="43">
        <f t="shared" si="196"/>
        <v>-409</v>
      </c>
      <c r="M1071" s="43">
        <f t="shared" si="197"/>
        <v>168.16666666666666</v>
      </c>
      <c r="N1071" s="42">
        <v>631.29999999999995</v>
      </c>
      <c r="O1071" s="45" t="str">
        <f t="shared" si="198"/>
        <v>DEC</v>
      </c>
      <c r="P1071" s="42">
        <v>631.29999999999995</v>
      </c>
      <c r="Q1071" s="44">
        <f t="shared" si="199"/>
        <v>377.70000000000005</v>
      </c>
      <c r="R1071" s="45">
        <f t="shared" si="200"/>
        <v>0.59828924441628395</v>
      </c>
      <c r="S1071" s="44" t="str">
        <f t="shared" si="201"/>
        <v>GROWTH</v>
      </c>
      <c r="T1071" s="43">
        <v>377.5</v>
      </c>
      <c r="U1071" s="46" t="str">
        <f t="shared" si="202"/>
        <v>jAN</v>
      </c>
      <c r="V1071" s="42">
        <v>377.5</v>
      </c>
      <c r="W1071" s="47">
        <f t="shared" si="203"/>
        <v>631.5</v>
      </c>
      <c r="X1071" s="48">
        <f t="shared" si="204"/>
        <v>1.6728476821192051</v>
      </c>
      <c r="Y1071" s="47" t="str">
        <f t="shared" si="205"/>
        <v>GROWTH</v>
      </c>
      <c r="Z1071" s="138">
        <v>0</v>
      </c>
      <c r="AA1071" s="138"/>
      <c r="AB1071" s="138" t="s">
        <v>3919</v>
      </c>
      <c r="AC1071" s="27"/>
    </row>
    <row r="1072" spans="1:29" s="139" customFormat="1" ht="13.8">
      <c r="A1072" s="138" t="s">
        <v>3919</v>
      </c>
      <c r="B1072" s="141" t="s">
        <v>80</v>
      </c>
      <c r="C1072" s="141" t="s">
        <v>2882</v>
      </c>
      <c r="D1072" s="135">
        <v>1000001951</v>
      </c>
      <c r="E1072" s="136" t="s">
        <v>2883</v>
      </c>
      <c r="F1072" s="137">
        <v>44181</v>
      </c>
      <c r="G1072" s="40" t="str">
        <f t="shared" si="194"/>
        <v>Targeted Dealer</v>
      </c>
      <c r="H1072" s="40"/>
      <c r="I1072" s="41">
        <v>700</v>
      </c>
      <c r="J1072" s="41">
        <f t="shared" si="195"/>
        <v>700</v>
      </c>
      <c r="K1072" s="43">
        <v>459</v>
      </c>
      <c r="L1072" s="43">
        <f t="shared" si="196"/>
        <v>241</v>
      </c>
      <c r="M1072" s="43">
        <f t="shared" si="197"/>
        <v>65.571428571428569</v>
      </c>
      <c r="N1072" s="42">
        <v>938</v>
      </c>
      <c r="O1072" s="45" t="str">
        <f t="shared" si="198"/>
        <v>DEC</v>
      </c>
      <c r="P1072" s="42">
        <v>938</v>
      </c>
      <c r="Q1072" s="44">
        <f t="shared" si="199"/>
        <v>-479</v>
      </c>
      <c r="R1072" s="45">
        <f t="shared" si="200"/>
        <v>-0.51066098081023448</v>
      </c>
      <c r="S1072" s="44" t="str">
        <f t="shared" si="201"/>
        <v>DEGROWTH</v>
      </c>
      <c r="T1072" s="43">
        <v>246</v>
      </c>
      <c r="U1072" s="46" t="str">
        <f t="shared" si="202"/>
        <v>jAN</v>
      </c>
      <c r="V1072" s="42">
        <v>246</v>
      </c>
      <c r="W1072" s="47">
        <f t="shared" si="203"/>
        <v>213</v>
      </c>
      <c r="X1072" s="48">
        <f t="shared" si="204"/>
        <v>0.86585365853658547</v>
      </c>
      <c r="Y1072" s="47" t="str">
        <f t="shared" si="205"/>
        <v>GROWTH</v>
      </c>
      <c r="Z1072" s="138">
        <v>0</v>
      </c>
      <c r="AA1072" s="138"/>
      <c r="AB1072" s="138" t="s">
        <v>3919</v>
      </c>
      <c r="AC1072" s="27"/>
    </row>
    <row r="1073" spans="1:29" s="139" customFormat="1" ht="13.8">
      <c r="A1073" s="138" t="s">
        <v>3919</v>
      </c>
      <c r="B1073" s="141" t="s">
        <v>80</v>
      </c>
      <c r="C1073" s="141" t="s">
        <v>2886</v>
      </c>
      <c r="D1073" s="135">
        <v>1000002024</v>
      </c>
      <c r="E1073" s="136" t="s">
        <v>2887</v>
      </c>
      <c r="F1073" s="137">
        <v>44501</v>
      </c>
      <c r="G1073" s="40" t="str">
        <f t="shared" si="194"/>
        <v>Targeted Dealer</v>
      </c>
      <c r="H1073" s="40"/>
      <c r="I1073" s="41">
        <v>205</v>
      </c>
      <c r="J1073" s="41">
        <f t="shared" si="195"/>
        <v>205</v>
      </c>
      <c r="K1073" s="43">
        <v>0</v>
      </c>
      <c r="L1073" s="43">
        <f t="shared" si="196"/>
        <v>205</v>
      </c>
      <c r="M1073" s="43">
        <f t="shared" si="197"/>
        <v>0</v>
      </c>
      <c r="N1073" s="42">
        <v>10</v>
      </c>
      <c r="O1073" s="45" t="str">
        <f t="shared" si="198"/>
        <v>DEC</v>
      </c>
      <c r="P1073" s="42">
        <v>10</v>
      </c>
      <c r="Q1073" s="44">
        <f t="shared" si="199"/>
        <v>-10</v>
      </c>
      <c r="R1073" s="45">
        <f t="shared" si="200"/>
        <v>-1</v>
      </c>
      <c r="S1073" s="44" t="str">
        <f t="shared" si="201"/>
        <v>DEGROWTH</v>
      </c>
      <c r="T1073" s="43">
        <v>0</v>
      </c>
      <c r="U1073" s="46" t="str">
        <f t="shared" si="202"/>
        <v>jAN</v>
      </c>
      <c r="V1073" s="42">
        <v>0</v>
      </c>
      <c r="W1073" s="47">
        <f t="shared" si="203"/>
        <v>0</v>
      </c>
      <c r="X1073" s="48">
        <f t="shared" si="204"/>
        <v>0</v>
      </c>
      <c r="Y1073" s="47" t="b">
        <f t="shared" si="205"/>
        <v>0</v>
      </c>
      <c r="Z1073" s="138">
        <v>1</v>
      </c>
      <c r="AA1073" s="138"/>
      <c r="AB1073" s="138" t="s">
        <v>3919</v>
      </c>
      <c r="AC1073" s="27"/>
    </row>
    <row r="1074" spans="1:29" s="139" customFormat="1" ht="13.8">
      <c r="A1074" s="138" t="s">
        <v>3919</v>
      </c>
      <c r="B1074" s="141" t="s">
        <v>80</v>
      </c>
      <c r="C1074" s="141" t="s">
        <v>2888</v>
      </c>
      <c r="D1074" s="135">
        <v>1000002036</v>
      </c>
      <c r="E1074" s="136" t="s">
        <v>2889</v>
      </c>
      <c r="F1074" s="137">
        <v>44501</v>
      </c>
      <c r="G1074" s="40" t="str">
        <f t="shared" si="194"/>
        <v>Targeted Dealer</v>
      </c>
      <c r="H1074" s="40"/>
      <c r="I1074" s="41">
        <v>100</v>
      </c>
      <c r="J1074" s="41">
        <f t="shared" si="195"/>
        <v>100</v>
      </c>
      <c r="K1074" s="43">
        <v>270</v>
      </c>
      <c r="L1074" s="43">
        <f t="shared" si="196"/>
        <v>-170</v>
      </c>
      <c r="M1074" s="43">
        <f t="shared" si="197"/>
        <v>270</v>
      </c>
      <c r="N1074" s="42">
        <v>150</v>
      </c>
      <c r="O1074" s="45" t="str">
        <f t="shared" si="198"/>
        <v>DEC</v>
      </c>
      <c r="P1074" s="42">
        <v>150</v>
      </c>
      <c r="Q1074" s="44">
        <f t="shared" si="199"/>
        <v>120</v>
      </c>
      <c r="R1074" s="45">
        <f t="shared" si="200"/>
        <v>0.8</v>
      </c>
      <c r="S1074" s="44" t="str">
        <f t="shared" si="201"/>
        <v>GROWTH</v>
      </c>
      <c r="T1074" s="43">
        <v>100</v>
      </c>
      <c r="U1074" s="46" t="str">
        <f t="shared" si="202"/>
        <v>jAN</v>
      </c>
      <c r="V1074" s="42">
        <v>100</v>
      </c>
      <c r="W1074" s="47">
        <f t="shared" si="203"/>
        <v>170</v>
      </c>
      <c r="X1074" s="48">
        <f t="shared" si="204"/>
        <v>1.7000000000000002</v>
      </c>
      <c r="Y1074" s="47" t="str">
        <f t="shared" si="205"/>
        <v>GROWTH</v>
      </c>
      <c r="Z1074" s="138">
        <v>0</v>
      </c>
      <c r="AA1074" s="138"/>
      <c r="AB1074" s="138" t="s">
        <v>3919</v>
      </c>
      <c r="AC1074" s="27"/>
    </row>
    <row r="1075" spans="1:29" s="139" customFormat="1" ht="13.8">
      <c r="A1075" s="138" t="s">
        <v>3919</v>
      </c>
      <c r="B1075" s="141" t="s">
        <v>80</v>
      </c>
      <c r="C1075" s="141" t="s">
        <v>2890</v>
      </c>
      <c r="D1075" s="135">
        <v>1000002552</v>
      </c>
      <c r="E1075" s="136" t="s">
        <v>2891</v>
      </c>
      <c r="F1075" s="137">
        <v>44615</v>
      </c>
      <c r="G1075" s="40" t="str">
        <f t="shared" si="194"/>
        <v>Targeted Dealer</v>
      </c>
      <c r="H1075" s="40"/>
      <c r="I1075" s="41">
        <v>100</v>
      </c>
      <c r="J1075" s="41">
        <f t="shared" si="195"/>
        <v>100</v>
      </c>
      <c r="K1075" s="43">
        <v>204</v>
      </c>
      <c r="L1075" s="43">
        <f t="shared" si="196"/>
        <v>-104</v>
      </c>
      <c r="M1075" s="43">
        <f t="shared" si="197"/>
        <v>204</v>
      </c>
      <c r="N1075" s="42">
        <v>197</v>
      </c>
      <c r="O1075" s="45" t="str">
        <f t="shared" si="198"/>
        <v>DEC</v>
      </c>
      <c r="P1075" s="42">
        <v>197</v>
      </c>
      <c r="Q1075" s="44">
        <f t="shared" si="199"/>
        <v>7</v>
      </c>
      <c r="R1075" s="45">
        <f t="shared" si="200"/>
        <v>3.5532994923857864E-2</v>
      </c>
      <c r="S1075" s="44" t="str">
        <f t="shared" si="201"/>
        <v>GROWTH</v>
      </c>
      <c r="T1075" s="43">
        <v>180</v>
      </c>
      <c r="U1075" s="46" t="str">
        <f t="shared" si="202"/>
        <v>jAN</v>
      </c>
      <c r="V1075" s="42">
        <v>180</v>
      </c>
      <c r="W1075" s="47">
        <f t="shared" si="203"/>
        <v>24</v>
      </c>
      <c r="X1075" s="48">
        <f t="shared" si="204"/>
        <v>0.1333333333333333</v>
      </c>
      <c r="Y1075" s="47" t="str">
        <f t="shared" si="205"/>
        <v>GROWTH</v>
      </c>
      <c r="Z1075" s="138">
        <v>0</v>
      </c>
      <c r="AA1075" s="138"/>
      <c r="AB1075" s="138" t="s">
        <v>3919</v>
      </c>
      <c r="AC1075" s="27"/>
    </row>
    <row r="1076" spans="1:29" s="139" customFormat="1" ht="13.8">
      <c r="A1076" s="138" t="s">
        <v>3919</v>
      </c>
      <c r="B1076" s="141" t="s">
        <v>80</v>
      </c>
      <c r="C1076" s="141" t="s">
        <v>2892</v>
      </c>
      <c r="D1076" s="135">
        <v>1000002558</v>
      </c>
      <c r="E1076" s="136" t="s">
        <v>2893</v>
      </c>
      <c r="F1076" s="137">
        <v>44617</v>
      </c>
      <c r="G1076" s="40" t="str">
        <f t="shared" si="194"/>
        <v>Targeted Dealer</v>
      </c>
      <c r="H1076" s="40"/>
      <c r="I1076" s="41">
        <v>150</v>
      </c>
      <c r="J1076" s="41">
        <f t="shared" si="195"/>
        <v>150</v>
      </c>
      <c r="K1076" s="43">
        <v>210</v>
      </c>
      <c r="L1076" s="43">
        <f t="shared" si="196"/>
        <v>-60</v>
      </c>
      <c r="M1076" s="43">
        <f t="shared" si="197"/>
        <v>140</v>
      </c>
      <c r="N1076" s="42">
        <v>228.25</v>
      </c>
      <c r="O1076" s="45" t="str">
        <f t="shared" si="198"/>
        <v>DEC</v>
      </c>
      <c r="P1076" s="42">
        <v>228.25</v>
      </c>
      <c r="Q1076" s="44">
        <f t="shared" si="199"/>
        <v>-18.25</v>
      </c>
      <c r="R1076" s="45">
        <f t="shared" si="200"/>
        <v>-7.9956188389923355E-2</v>
      </c>
      <c r="S1076" s="44" t="str">
        <f t="shared" si="201"/>
        <v>DEGROWTH</v>
      </c>
      <c r="T1076" s="43">
        <v>92.5</v>
      </c>
      <c r="U1076" s="46" t="str">
        <f t="shared" si="202"/>
        <v>jAN</v>
      </c>
      <c r="V1076" s="42">
        <v>92.5</v>
      </c>
      <c r="W1076" s="47">
        <f t="shared" si="203"/>
        <v>117.5</v>
      </c>
      <c r="X1076" s="48">
        <f t="shared" si="204"/>
        <v>1.2702702702702702</v>
      </c>
      <c r="Y1076" s="47" t="str">
        <f t="shared" si="205"/>
        <v>GROWTH</v>
      </c>
      <c r="Z1076" s="138">
        <v>0</v>
      </c>
      <c r="AA1076" s="138"/>
      <c r="AB1076" s="138" t="s">
        <v>3919</v>
      </c>
      <c r="AC1076" s="27"/>
    </row>
    <row r="1077" spans="1:29" s="139" customFormat="1" ht="13.8">
      <c r="A1077" s="138" t="s">
        <v>3919</v>
      </c>
      <c r="B1077" s="141" t="s">
        <v>80</v>
      </c>
      <c r="C1077" s="141" t="s">
        <v>2894</v>
      </c>
      <c r="D1077" s="135">
        <v>1000002632</v>
      </c>
      <c r="E1077" s="136" t="s">
        <v>2895</v>
      </c>
      <c r="F1077" s="137">
        <v>44621</v>
      </c>
      <c r="G1077" s="40" t="str">
        <f t="shared" si="194"/>
        <v>Targeted Dealer</v>
      </c>
      <c r="H1077" s="40"/>
      <c r="I1077" s="41">
        <v>40</v>
      </c>
      <c r="J1077" s="41">
        <f t="shared" si="195"/>
        <v>40</v>
      </c>
      <c r="K1077" s="43">
        <v>40</v>
      </c>
      <c r="L1077" s="43">
        <f t="shared" si="196"/>
        <v>0</v>
      </c>
      <c r="M1077" s="43">
        <f t="shared" si="197"/>
        <v>100</v>
      </c>
      <c r="N1077" s="42">
        <v>39</v>
      </c>
      <c r="O1077" s="45" t="str">
        <f t="shared" si="198"/>
        <v>DEC</v>
      </c>
      <c r="P1077" s="42">
        <v>39</v>
      </c>
      <c r="Q1077" s="44">
        <f t="shared" si="199"/>
        <v>1</v>
      </c>
      <c r="R1077" s="45">
        <f t="shared" si="200"/>
        <v>2.564102564102555E-2</v>
      </c>
      <c r="S1077" s="44" t="str">
        <f t="shared" si="201"/>
        <v>GROWTH</v>
      </c>
      <c r="T1077" s="43">
        <v>40</v>
      </c>
      <c r="U1077" s="46" t="str">
        <f t="shared" si="202"/>
        <v>jAN</v>
      </c>
      <c r="V1077" s="42">
        <v>40</v>
      </c>
      <c r="W1077" s="47">
        <f t="shared" si="203"/>
        <v>0</v>
      </c>
      <c r="X1077" s="48">
        <f t="shared" si="204"/>
        <v>0</v>
      </c>
      <c r="Y1077" s="47" t="str">
        <f t="shared" si="205"/>
        <v>GROWTH</v>
      </c>
      <c r="Z1077" s="138">
        <v>0</v>
      </c>
      <c r="AA1077" s="138"/>
      <c r="AB1077" s="138" t="s">
        <v>3919</v>
      </c>
      <c r="AC1077" s="27"/>
    </row>
    <row r="1078" spans="1:29" s="139" customFormat="1" ht="13.8">
      <c r="A1078" s="138" t="s">
        <v>3919</v>
      </c>
      <c r="B1078" s="141" t="s">
        <v>80</v>
      </c>
      <c r="C1078" s="141" t="s">
        <v>2896</v>
      </c>
      <c r="D1078" s="135">
        <v>1000002777</v>
      </c>
      <c r="E1078" s="141" t="s">
        <v>2897</v>
      </c>
      <c r="F1078" s="137">
        <v>44694</v>
      </c>
      <c r="G1078" s="40" t="str">
        <f t="shared" ref="G1078:G1136" si="206">IF(I1078&gt;0,"Targeted Dealer","-")</f>
        <v>Targeted Dealer</v>
      </c>
      <c r="H1078" s="40"/>
      <c r="I1078" s="41">
        <v>300</v>
      </c>
      <c r="J1078" s="41">
        <f t="shared" ref="J1078:J1136" si="207">I1078/$J$1*($J$1-$E$1)</f>
        <v>300</v>
      </c>
      <c r="K1078" s="43">
        <v>0</v>
      </c>
      <c r="L1078" s="43">
        <f t="shared" ref="L1078:L1136" si="208">I1078-K1078</f>
        <v>300</v>
      </c>
      <c r="M1078" s="43">
        <f t="shared" ref="M1078:M1136" si="209">IFERROR((K1078/J1078%),"-")</f>
        <v>0</v>
      </c>
      <c r="N1078" s="42">
        <v>0</v>
      </c>
      <c r="O1078" s="45" t="str">
        <f t="shared" ref="O1078:O1136" si="210">IF(F1078&lt;=$P$2,"DEC","")</f>
        <v>DEC</v>
      </c>
      <c r="P1078" s="42">
        <v>0</v>
      </c>
      <c r="Q1078" s="44">
        <f t="shared" ref="Q1078:Q1136" si="211">K1078-P1078</f>
        <v>0</v>
      </c>
      <c r="R1078" s="45" t="str">
        <f t="shared" ref="R1078:R1136" si="212">IFERROR(IF(O1078="Dec",(K1078/P1078-1))," ")</f>
        <v xml:space="preserve"> </v>
      </c>
      <c r="S1078" s="44" t="b">
        <f t="shared" ref="S1078:S1136" si="213">IF(N1078&gt;0,IF(O1078="","-",IF(R1078&lt;0%,"DEGROWTH","GROWTH")))</f>
        <v>0</v>
      </c>
      <c r="T1078" s="43">
        <v>0</v>
      </c>
      <c r="U1078" s="46" t="str">
        <f t="shared" ref="U1078:U1136" si="214">IF(F1078&lt;=$V$2,"jAN","")</f>
        <v>jAN</v>
      </c>
      <c r="V1078" s="42">
        <v>0</v>
      </c>
      <c r="W1078" s="47">
        <f t="shared" ref="W1078:W1136" si="215">K1078-V1078</f>
        <v>0</v>
      </c>
      <c r="X1078" s="48">
        <f t="shared" ref="X1078:X1136" si="216">IFERROR(IF(U1078="Jan",(K1078/V1078-1)),0)</f>
        <v>0</v>
      </c>
      <c r="Y1078" s="47" t="b">
        <f t="shared" ref="Y1078:Y1136" si="217">IF(T1078&gt;0,IF(U1078="","-",IF(X1078&lt;0%,"DEGROWTH","GROWTH")))</f>
        <v>0</v>
      </c>
      <c r="Z1078" s="138">
        <v>0</v>
      </c>
      <c r="AA1078" s="138"/>
      <c r="AB1078" s="138" t="s">
        <v>3919</v>
      </c>
      <c r="AC1078" s="27"/>
    </row>
    <row r="1079" spans="1:29" s="139" customFormat="1" ht="13.8">
      <c r="A1079" s="138" t="s">
        <v>3919</v>
      </c>
      <c r="B1079" s="141" t="s">
        <v>80</v>
      </c>
      <c r="C1079" s="141" t="s">
        <v>2898</v>
      </c>
      <c r="D1079" s="135">
        <v>1000003020</v>
      </c>
      <c r="E1079" s="141" t="s">
        <v>2899</v>
      </c>
      <c r="F1079" s="137">
        <v>44845</v>
      </c>
      <c r="G1079" s="40" t="str">
        <f t="shared" si="206"/>
        <v>Targeted Dealer</v>
      </c>
      <c r="H1079" s="40"/>
      <c r="I1079" s="41">
        <v>350</v>
      </c>
      <c r="J1079" s="41">
        <f t="shared" si="207"/>
        <v>350</v>
      </c>
      <c r="K1079" s="43">
        <v>148.75</v>
      </c>
      <c r="L1079" s="43">
        <f t="shared" si="208"/>
        <v>201.25</v>
      </c>
      <c r="M1079" s="43">
        <f t="shared" si="209"/>
        <v>42.5</v>
      </c>
      <c r="N1079" s="42">
        <v>232.5</v>
      </c>
      <c r="O1079" s="45" t="str">
        <f t="shared" si="210"/>
        <v>DEC</v>
      </c>
      <c r="P1079" s="42">
        <v>232.5</v>
      </c>
      <c r="Q1079" s="44">
        <f t="shared" si="211"/>
        <v>-83.75</v>
      </c>
      <c r="R1079" s="45">
        <f t="shared" si="212"/>
        <v>-0.36021505376344087</v>
      </c>
      <c r="S1079" s="44" t="str">
        <f t="shared" si="213"/>
        <v>DEGROWTH</v>
      </c>
      <c r="T1079" s="43">
        <v>148</v>
      </c>
      <c r="U1079" s="46" t="str">
        <f t="shared" si="214"/>
        <v>jAN</v>
      </c>
      <c r="V1079" s="42">
        <v>148</v>
      </c>
      <c r="W1079" s="47">
        <f t="shared" si="215"/>
        <v>0.75</v>
      </c>
      <c r="X1079" s="48">
        <f t="shared" si="216"/>
        <v>5.0675675675675436E-3</v>
      </c>
      <c r="Y1079" s="47" t="str">
        <f t="shared" si="217"/>
        <v>GROWTH</v>
      </c>
      <c r="Z1079" s="138">
        <v>0</v>
      </c>
      <c r="AA1079" s="138"/>
      <c r="AB1079" s="138" t="s">
        <v>3919</v>
      </c>
      <c r="AC1079" s="27"/>
    </row>
    <row r="1080" spans="1:29" s="139" customFormat="1" ht="13.8">
      <c r="A1080" s="138" t="s">
        <v>3919</v>
      </c>
      <c r="B1080" s="141" t="s">
        <v>80</v>
      </c>
      <c r="C1080" s="141" t="s">
        <v>2900</v>
      </c>
      <c r="D1080" s="135">
        <v>1000003310</v>
      </c>
      <c r="E1080" s="141" t="s">
        <v>2901</v>
      </c>
      <c r="F1080" s="137">
        <v>44957</v>
      </c>
      <c r="G1080" s="40" t="str">
        <f t="shared" si="206"/>
        <v>Targeted Dealer</v>
      </c>
      <c r="H1080" s="40"/>
      <c r="I1080" s="41">
        <v>500</v>
      </c>
      <c r="J1080" s="41">
        <f t="shared" si="207"/>
        <v>500</v>
      </c>
      <c r="K1080" s="43">
        <v>585.5</v>
      </c>
      <c r="L1080" s="43">
        <f t="shared" si="208"/>
        <v>-85.5</v>
      </c>
      <c r="M1080" s="43">
        <f t="shared" si="209"/>
        <v>117.1</v>
      </c>
      <c r="N1080" s="42">
        <v>525.75</v>
      </c>
      <c r="O1080" s="45" t="str">
        <f t="shared" si="210"/>
        <v>DEC</v>
      </c>
      <c r="P1080" s="42">
        <v>525.75</v>
      </c>
      <c r="Q1080" s="44">
        <f t="shared" si="211"/>
        <v>59.75</v>
      </c>
      <c r="R1080" s="45">
        <f t="shared" si="212"/>
        <v>0.1136471707085116</v>
      </c>
      <c r="S1080" s="44" t="str">
        <f t="shared" si="213"/>
        <v>GROWTH</v>
      </c>
      <c r="T1080" s="43">
        <v>582.25</v>
      </c>
      <c r="U1080" s="46" t="str">
        <f t="shared" si="214"/>
        <v>jAN</v>
      </c>
      <c r="V1080" s="42">
        <v>582.25</v>
      </c>
      <c r="W1080" s="47">
        <f t="shared" si="215"/>
        <v>3.25</v>
      </c>
      <c r="X1080" s="48">
        <f t="shared" si="216"/>
        <v>5.5817947617002872E-3</v>
      </c>
      <c r="Y1080" s="47" t="str">
        <f t="shared" si="217"/>
        <v>GROWTH</v>
      </c>
      <c r="Z1080" s="138">
        <v>0</v>
      </c>
      <c r="AA1080" s="138"/>
      <c r="AB1080" s="138" t="s">
        <v>3919</v>
      </c>
      <c r="AC1080" s="27"/>
    </row>
    <row r="1081" spans="1:29" s="139" customFormat="1" ht="13.8">
      <c r="A1081" s="138" t="s">
        <v>3919</v>
      </c>
      <c r="B1081" s="141" t="s">
        <v>80</v>
      </c>
      <c r="C1081" s="141" t="s">
        <v>2902</v>
      </c>
      <c r="D1081" s="135">
        <v>1000003516</v>
      </c>
      <c r="E1081" s="141" t="s">
        <v>2903</v>
      </c>
      <c r="F1081" s="137">
        <v>45057</v>
      </c>
      <c r="G1081" s="40" t="str">
        <f t="shared" si="206"/>
        <v>Targeted Dealer</v>
      </c>
      <c r="H1081" s="40"/>
      <c r="I1081" s="41">
        <v>50</v>
      </c>
      <c r="J1081" s="41">
        <f t="shared" si="207"/>
        <v>50</v>
      </c>
      <c r="K1081" s="43">
        <v>103.5</v>
      </c>
      <c r="L1081" s="43">
        <f t="shared" si="208"/>
        <v>-53.5</v>
      </c>
      <c r="M1081" s="43">
        <f t="shared" si="209"/>
        <v>207</v>
      </c>
      <c r="N1081" s="42">
        <v>30</v>
      </c>
      <c r="O1081" s="45" t="str">
        <f t="shared" si="210"/>
        <v>DEC</v>
      </c>
      <c r="P1081" s="42">
        <v>30</v>
      </c>
      <c r="Q1081" s="44">
        <f t="shared" si="211"/>
        <v>73.5</v>
      </c>
      <c r="R1081" s="45">
        <f t="shared" si="212"/>
        <v>2.4500000000000002</v>
      </c>
      <c r="S1081" s="44" t="str">
        <f t="shared" si="213"/>
        <v>GROWTH</v>
      </c>
      <c r="T1081" s="43">
        <v>135</v>
      </c>
      <c r="U1081" s="46" t="str">
        <f t="shared" si="214"/>
        <v>jAN</v>
      </c>
      <c r="V1081" s="42">
        <v>135</v>
      </c>
      <c r="W1081" s="47">
        <f t="shared" si="215"/>
        <v>-31.5</v>
      </c>
      <c r="X1081" s="48">
        <f t="shared" si="216"/>
        <v>-0.23333333333333328</v>
      </c>
      <c r="Y1081" s="47" t="str">
        <f t="shared" si="217"/>
        <v>DEGROWTH</v>
      </c>
      <c r="Z1081" s="138">
        <v>0</v>
      </c>
      <c r="AA1081" s="138"/>
      <c r="AB1081" s="138" t="s">
        <v>3919</v>
      </c>
      <c r="AC1081" s="27"/>
    </row>
    <row r="1082" spans="1:29" s="139" customFormat="1" ht="13.8">
      <c r="A1082" s="138" t="s">
        <v>3919</v>
      </c>
      <c r="B1082" s="141" t="s">
        <v>80</v>
      </c>
      <c r="C1082" s="141" t="s">
        <v>2904</v>
      </c>
      <c r="D1082" s="135">
        <v>1000003517</v>
      </c>
      <c r="E1082" s="141" t="s">
        <v>2905</v>
      </c>
      <c r="F1082" s="137">
        <v>45058</v>
      </c>
      <c r="G1082" s="40" t="str">
        <f t="shared" si="206"/>
        <v>Targeted Dealer</v>
      </c>
      <c r="H1082" s="40"/>
      <c r="I1082" s="41">
        <v>400</v>
      </c>
      <c r="J1082" s="41">
        <f t="shared" si="207"/>
        <v>400</v>
      </c>
      <c r="K1082" s="43">
        <v>532</v>
      </c>
      <c r="L1082" s="43">
        <f t="shared" si="208"/>
        <v>-132</v>
      </c>
      <c r="M1082" s="43">
        <f t="shared" si="209"/>
        <v>133</v>
      </c>
      <c r="N1082" s="42">
        <v>417.5</v>
      </c>
      <c r="O1082" s="45" t="str">
        <f t="shared" si="210"/>
        <v>DEC</v>
      </c>
      <c r="P1082" s="42">
        <v>417.5</v>
      </c>
      <c r="Q1082" s="44">
        <f t="shared" si="211"/>
        <v>114.5</v>
      </c>
      <c r="R1082" s="45">
        <f t="shared" si="212"/>
        <v>0.27425149700598794</v>
      </c>
      <c r="S1082" s="44" t="str">
        <f t="shared" si="213"/>
        <v>GROWTH</v>
      </c>
      <c r="T1082" s="43">
        <v>320</v>
      </c>
      <c r="U1082" s="46" t="str">
        <f t="shared" si="214"/>
        <v>jAN</v>
      </c>
      <c r="V1082" s="42">
        <v>320</v>
      </c>
      <c r="W1082" s="47">
        <f t="shared" si="215"/>
        <v>212</v>
      </c>
      <c r="X1082" s="48">
        <f t="shared" si="216"/>
        <v>0.66250000000000009</v>
      </c>
      <c r="Y1082" s="47" t="str">
        <f t="shared" si="217"/>
        <v>GROWTH</v>
      </c>
      <c r="Z1082" s="138">
        <v>0</v>
      </c>
      <c r="AA1082" s="138"/>
      <c r="AB1082" s="138" t="s">
        <v>3919</v>
      </c>
      <c r="AC1082" s="27"/>
    </row>
    <row r="1083" spans="1:29" s="139" customFormat="1" ht="13.8">
      <c r="A1083" s="138" t="s">
        <v>3919</v>
      </c>
      <c r="B1083" s="141" t="s">
        <v>80</v>
      </c>
      <c r="C1083" s="141" t="s">
        <v>2906</v>
      </c>
      <c r="D1083" s="135">
        <v>1000003614</v>
      </c>
      <c r="E1083" s="141" t="s">
        <v>2907</v>
      </c>
      <c r="F1083" s="137">
        <v>45106</v>
      </c>
      <c r="G1083" s="40" t="str">
        <f t="shared" si="206"/>
        <v>Targeted Dealer</v>
      </c>
      <c r="H1083" s="40"/>
      <c r="I1083" s="41">
        <v>200</v>
      </c>
      <c r="J1083" s="41">
        <f t="shared" si="207"/>
        <v>200</v>
      </c>
      <c r="K1083" s="43">
        <v>315</v>
      </c>
      <c r="L1083" s="43">
        <f t="shared" si="208"/>
        <v>-115</v>
      </c>
      <c r="M1083" s="43">
        <f t="shared" si="209"/>
        <v>157.5</v>
      </c>
      <c r="N1083" s="42">
        <v>300</v>
      </c>
      <c r="O1083" s="45" t="str">
        <f t="shared" si="210"/>
        <v>DEC</v>
      </c>
      <c r="P1083" s="42">
        <v>300</v>
      </c>
      <c r="Q1083" s="44">
        <f t="shared" si="211"/>
        <v>15</v>
      </c>
      <c r="R1083" s="45">
        <f t="shared" si="212"/>
        <v>5.0000000000000044E-2</v>
      </c>
      <c r="S1083" s="44" t="str">
        <f t="shared" si="213"/>
        <v>GROWTH</v>
      </c>
      <c r="T1083" s="43">
        <v>205</v>
      </c>
      <c r="U1083" s="46" t="str">
        <f t="shared" si="214"/>
        <v>jAN</v>
      </c>
      <c r="V1083" s="42">
        <v>205</v>
      </c>
      <c r="W1083" s="47">
        <f t="shared" si="215"/>
        <v>110</v>
      </c>
      <c r="X1083" s="48">
        <f t="shared" si="216"/>
        <v>0.53658536585365857</v>
      </c>
      <c r="Y1083" s="47" t="str">
        <f t="shared" si="217"/>
        <v>GROWTH</v>
      </c>
      <c r="Z1083" s="138">
        <v>0</v>
      </c>
      <c r="AA1083" s="138"/>
      <c r="AB1083" s="138" t="s">
        <v>3919</v>
      </c>
      <c r="AC1083" s="27"/>
    </row>
    <row r="1084" spans="1:29" s="139" customFormat="1" ht="13.8">
      <c r="A1084" s="138" t="s">
        <v>3919</v>
      </c>
      <c r="B1084" s="141" t="s">
        <v>80</v>
      </c>
      <c r="C1084" s="141" t="s">
        <v>2908</v>
      </c>
      <c r="D1084" s="135">
        <v>1000003721</v>
      </c>
      <c r="E1084" s="141" t="s">
        <v>2909</v>
      </c>
      <c r="F1084" s="137">
        <v>45185</v>
      </c>
      <c r="G1084" s="40" t="str">
        <f t="shared" si="206"/>
        <v>Targeted Dealer</v>
      </c>
      <c r="H1084" s="40"/>
      <c r="I1084" s="41">
        <v>150</v>
      </c>
      <c r="J1084" s="41">
        <f t="shared" si="207"/>
        <v>150</v>
      </c>
      <c r="K1084" s="43">
        <v>170</v>
      </c>
      <c r="L1084" s="43">
        <f t="shared" si="208"/>
        <v>-20</v>
      </c>
      <c r="M1084" s="43">
        <f t="shared" si="209"/>
        <v>113.33333333333333</v>
      </c>
      <c r="N1084" s="42">
        <v>170.5</v>
      </c>
      <c r="O1084" s="45" t="str">
        <f t="shared" si="210"/>
        <v>DEC</v>
      </c>
      <c r="P1084" s="42">
        <v>170.5</v>
      </c>
      <c r="Q1084" s="44">
        <f t="shared" si="211"/>
        <v>-0.5</v>
      </c>
      <c r="R1084" s="45">
        <f t="shared" si="212"/>
        <v>-2.9325513196480912E-3</v>
      </c>
      <c r="S1084" s="44" t="str">
        <f t="shared" si="213"/>
        <v>DEGROWTH</v>
      </c>
      <c r="T1084" s="43">
        <v>110</v>
      </c>
      <c r="U1084" s="46" t="str">
        <f t="shared" si="214"/>
        <v>jAN</v>
      </c>
      <c r="V1084" s="42">
        <v>110</v>
      </c>
      <c r="W1084" s="47">
        <f t="shared" si="215"/>
        <v>60</v>
      </c>
      <c r="X1084" s="48">
        <f t="shared" si="216"/>
        <v>0.54545454545454541</v>
      </c>
      <c r="Y1084" s="47" t="str">
        <f t="shared" si="217"/>
        <v>GROWTH</v>
      </c>
      <c r="Z1084" s="138">
        <v>0</v>
      </c>
      <c r="AA1084" s="138"/>
      <c r="AB1084" s="138" t="s">
        <v>3919</v>
      </c>
      <c r="AC1084" s="27"/>
    </row>
    <row r="1085" spans="1:29" s="139" customFormat="1" ht="13.8">
      <c r="A1085" s="138" t="s">
        <v>3919</v>
      </c>
      <c r="B1085" s="141" t="s">
        <v>80</v>
      </c>
      <c r="C1085" s="141" t="s">
        <v>2912</v>
      </c>
      <c r="D1085" s="135">
        <v>1000003756</v>
      </c>
      <c r="E1085" s="141" t="s">
        <v>2913</v>
      </c>
      <c r="F1085" s="137">
        <v>45247</v>
      </c>
      <c r="G1085" s="40" t="str">
        <f t="shared" si="206"/>
        <v>Targeted Dealer</v>
      </c>
      <c r="H1085" s="40"/>
      <c r="I1085" s="41">
        <v>50</v>
      </c>
      <c r="J1085" s="41">
        <f t="shared" si="207"/>
        <v>50</v>
      </c>
      <c r="K1085" s="43">
        <v>45</v>
      </c>
      <c r="L1085" s="43">
        <f t="shared" si="208"/>
        <v>5</v>
      </c>
      <c r="M1085" s="43">
        <f t="shared" si="209"/>
        <v>90</v>
      </c>
      <c r="N1085" s="42">
        <v>67.5</v>
      </c>
      <c r="O1085" s="45" t="str">
        <f t="shared" si="210"/>
        <v>DEC</v>
      </c>
      <c r="P1085" s="42">
        <v>67.5</v>
      </c>
      <c r="Q1085" s="44">
        <f t="shared" si="211"/>
        <v>-22.5</v>
      </c>
      <c r="R1085" s="45">
        <f t="shared" si="212"/>
        <v>-0.33333333333333337</v>
      </c>
      <c r="S1085" s="44" t="str">
        <f t="shared" si="213"/>
        <v>DEGROWTH</v>
      </c>
      <c r="T1085" s="43">
        <v>177</v>
      </c>
      <c r="U1085" s="46" t="str">
        <f t="shared" si="214"/>
        <v>jAN</v>
      </c>
      <c r="V1085" s="42">
        <v>177</v>
      </c>
      <c r="W1085" s="47">
        <f t="shared" si="215"/>
        <v>-132</v>
      </c>
      <c r="X1085" s="48">
        <f t="shared" si="216"/>
        <v>-0.74576271186440679</v>
      </c>
      <c r="Y1085" s="47" t="str">
        <f t="shared" si="217"/>
        <v>DEGROWTH</v>
      </c>
      <c r="Z1085" s="138">
        <v>0</v>
      </c>
      <c r="AA1085" s="138"/>
      <c r="AB1085" s="138" t="s">
        <v>3919</v>
      </c>
      <c r="AC1085" s="27"/>
    </row>
    <row r="1086" spans="1:29" s="139" customFormat="1" ht="13.8">
      <c r="A1086" s="138" t="s">
        <v>3919</v>
      </c>
      <c r="B1086" s="144" t="s">
        <v>80</v>
      </c>
      <c r="C1086" s="144" t="s">
        <v>2916</v>
      </c>
      <c r="D1086" s="144">
        <v>1000003886</v>
      </c>
      <c r="E1086" s="144" t="s">
        <v>2917</v>
      </c>
      <c r="F1086" s="137">
        <v>45364</v>
      </c>
      <c r="G1086" s="40" t="str">
        <f t="shared" si="206"/>
        <v>Targeted Dealer</v>
      </c>
      <c r="H1086" s="40"/>
      <c r="I1086" s="41">
        <v>20</v>
      </c>
      <c r="J1086" s="41">
        <f t="shared" si="207"/>
        <v>20</v>
      </c>
      <c r="K1086" s="43">
        <v>10</v>
      </c>
      <c r="L1086" s="43">
        <f t="shared" si="208"/>
        <v>10</v>
      </c>
      <c r="M1086" s="43">
        <f t="shared" si="209"/>
        <v>50</v>
      </c>
      <c r="N1086" s="42">
        <v>20</v>
      </c>
      <c r="O1086" s="45" t="str">
        <f t="shared" si="210"/>
        <v>DEC</v>
      </c>
      <c r="P1086" s="42">
        <v>20</v>
      </c>
      <c r="Q1086" s="44">
        <f t="shared" si="211"/>
        <v>-10</v>
      </c>
      <c r="R1086" s="45">
        <f t="shared" si="212"/>
        <v>-0.5</v>
      </c>
      <c r="S1086" s="44" t="str">
        <f t="shared" si="213"/>
        <v>DEGROWTH</v>
      </c>
      <c r="T1086" s="43">
        <v>35</v>
      </c>
      <c r="U1086" s="46" t="str">
        <f t="shared" si="214"/>
        <v>jAN</v>
      </c>
      <c r="V1086" s="42">
        <v>35</v>
      </c>
      <c r="W1086" s="47">
        <f t="shared" si="215"/>
        <v>-25</v>
      </c>
      <c r="X1086" s="48">
        <f t="shared" si="216"/>
        <v>-0.7142857142857143</v>
      </c>
      <c r="Y1086" s="47" t="str">
        <f t="shared" si="217"/>
        <v>DEGROWTH</v>
      </c>
      <c r="Z1086" s="138">
        <v>0</v>
      </c>
      <c r="AA1086" s="138"/>
      <c r="AB1086" s="138" t="s">
        <v>3919</v>
      </c>
      <c r="AC1086" s="27"/>
    </row>
    <row r="1087" spans="1:29" s="139" customFormat="1" ht="13.8">
      <c r="A1087" s="138" t="s">
        <v>3919</v>
      </c>
      <c r="B1087" s="144" t="s">
        <v>80</v>
      </c>
      <c r="C1087" s="144" t="s">
        <v>2918</v>
      </c>
      <c r="D1087" s="144">
        <v>1000003955</v>
      </c>
      <c r="E1087" s="144" t="s">
        <v>2919</v>
      </c>
      <c r="F1087" s="137">
        <v>45427</v>
      </c>
      <c r="G1087" s="40" t="str">
        <f t="shared" si="206"/>
        <v>Targeted Dealer</v>
      </c>
      <c r="H1087" s="40"/>
      <c r="I1087" s="41">
        <v>50</v>
      </c>
      <c r="J1087" s="41">
        <f t="shared" si="207"/>
        <v>50</v>
      </c>
      <c r="K1087" s="43">
        <v>70</v>
      </c>
      <c r="L1087" s="43">
        <f t="shared" si="208"/>
        <v>-20</v>
      </c>
      <c r="M1087" s="43">
        <f t="shared" si="209"/>
        <v>140</v>
      </c>
      <c r="N1087" s="42">
        <v>50</v>
      </c>
      <c r="O1087" s="45" t="str">
        <f t="shared" si="210"/>
        <v>DEC</v>
      </c>
      <c r="P1087" s="42">
        <v>50</v>
      </c>
      <c r="Q1087" s="44">
        <f t="shared" si="211"/>
        <v>20</v>
      </c>
      <c r="R1087" s="45">
        <f t="shared" si="212"/>
        <v>0.39999999999999991</v>
      </c>
      <c r="S1087" s="44" t="str">
        <f t="shared" si="213"/>
        <v>GROWTH</v>
      </c>
      <c r="T1087" s="43">
        <v>20</v>
      </c>
      <c r="U1087" s="46" t="str">
        <f t="shared" si="214"/>
        <v>jAN</v>
      </c>
      <c r="V1087" s="42">
        <v>20</v>
      </c>
      <c r="W1087" s="47">
        <f t="shared" si="215"/>
        <v>50</v>
      </c>
      <c r="X1087" s="48">
        <f t="shared" si="216"/>
        <v>2.5</v>
      </c>
      <c r="Y1087" s="47" t="str">
        <f t="shared" si="217"/>
        <v>GROWTH</v>
      </c>
      <c r="Z1087" s="138">
        <v>0</v>
      </c>
      <c r="AA1087" s="138"/>
      <c r="AB1087" s="138" t="s">
        <v>3919</v>
      </c>
      <c r="AC1087" s="27"/>
    </row>
    <row r="1088" spans="1:29" s="139" customFormat="1" ht="13.8">
      <c r="A1088" s="138" t="s">
        <v>3919</v>
      </c>
      <c r="B1088" s="144" t="s">
        <v>80</v>
      </c>
      <c r="C1088" s="144" t="s">
        <v>2920</v>
      </c>
      <c r="D1088" s="144">
        <v>1000003957</v>
      </c>
      <c r="E1088" s="144" t="s">
        <v>2921</v>
      </c>
      <c r="F1088" s="137">
        <v>45428</v>
      </c>
      <c r="G1088" s="40" t="str">
        <f t="shared" si="206"/>
        <v>Targeted Dealer</v>
      </c>
      <c r="H1088" s="40"/>
      <c r="I1088" s="41">
        <v>50</v>
      </c>
      <c r="J1088" s="41">
        <f t="shared" si="207"/>
        <v>50</v>
      </c>
      <c r="K1088" s="43">
        <v>64.5</v>
      </c>
      <c r="L1088" s="43">
        <f t="shared" si="208"/>
        <v>-14.5</v>
      </c>
      <c r="M1088" s="43">
        <f t="shared" si="209"/>
        <v>129</v>
      </c>
      <c r="N1088" s="42">
        <v>37</v>
      </c>
      <c r="O1088" s="45" t="str">
        <f t="shared" si="210"/>
        <v>DEC</v>
      </c>
      <c r="P1088" s="42">
        <v>37</v>
      </c>
      <c r="Q1088" s="44">
        <f t="shared" si="211"/>
        <v>27.5</v>
      </c>
      <c r="R1088" s="45">
        <f t="shared" si="212"/>
        <v>0.7432432432432432</v>
      </c>
      <c r="S1088" s="44" t="str">
        <f t="shared" si="213"/>
        <v>GROWTH</v>
      </c>
      <c r="T1088" s="43">
        <v>95</v>
      </c>
      <c r="U1088" s="46" t="str">
        <f t="shared" si="214"/>
        <v>jAN</v>
      </c>
      <c r="V1088" s="42">
        <v>95</v>
      </c>
      <c r="W1088" s="47">
        <f t="shared" si="215"/>
        <v>-30.5</v>
      </c>
      <c r="X1088" s="48">
        <f t="shared" si="216"/>
        <v>-0.32105263157894737</v>
      </c>
      <c r="Y1088" s="47" t="str">
        <f t="shared" si="217"/>
        <v>DEGROWTH</v>
      </c>
      <c r="Z1088" s="138">
        <v>0</v>
      </c>
      <c r="AA1088" s="138"/>
      <c r="AB1088" s="138" t="s">
        <v>3919</v>
      </c>
      <c r="AC1088" s="27"/>
    </row>
    <row r="1089" spans="1:29" s="139" customFormat="1" ht="13.8">
      <c r="A1089" s="138" t="s">
        <v>3919</v>
      </c>
      <c r="B1089" s="144" t="s">
        <v>80</v>
      </c>
      <c r="C1089" s="144" t="s">
        <v>2922</v>
      </c>
      <c r="D1089" s="144">
        <v>1000004009</v>
      </c>
      <c r="E1089" s="144" t="s">
        <v>2923</v>
      </c>
      <c r="F1089" s="137">
        <v>45457</v>
      </c>
      <c r="G1089" s="40" t="str">
        <f t="shared" si="206"/>
        <v>Targeted Dealer</v>
      </c>
      <c r="H1089" s="40"/>
      <c r="I1089" s="41">
        <v>10</v>
      </c>
      <c r="J1089" s="41">
        <f t="shared" si="207"/>
        <v>10</v>
      </c>
      <c r="K1089" s="43">
        <v>10</v>
      </c>
      <c r="L1089" s="43">
        <f t="shared" si="208"/>
        <v>0</v>
      </c>
      <c r="M1089" s="43">
        <f t="shared" si="209"/>
        <v>100</v>
      </c>
      <c r="N1089" s="42">
        <v>8</v>
      </c>
      <c r="O1089" s="45" t="str">
        <f t="shared" si="210"/>
        <v>DEC</v>
      </c>
      <c r="P1089" s="42">
        <v>8</v>
      </c>
      <c r="Q1089" s="44">
        <f t="shared" si="211"/>
        <v>2</v>
      </c>
      <c r="R1089" s="45">
        <f t="shared" si="212"/>
        <v>0.25</v>
      </c>
      <c r="S1089" s="44" t="str">
        <f t="shared" si="213"/>
        <v>GROWTH</v>
      </c>
      <c r="T1089" s="43">
        <v>10</v>
      </c>
      <c r="U1089" s="46" t="str">
        <f t="shared" si="214"/>
        <v>jAN</v>
      </c>
      <c r="V1089" s="42">
        <v>10</v>
      </c>
      <c r="W1089" s="47">
        <f t="shared" si="215"/>
        <v>0</v>
      </c>
      <c r="X1089" s="48">
        <f t="shared" si="216"/>
        <v>0</v>
      </c>
      <c r="Y1089" s="47" t="str">
        <f t="shared" si="217"/>
        <v>GROWTH</v>
      </c>
      <c r="Z1089" s="138">
        <v>0</v>
      </c>
      <c r="AA1089" s="138"/>
      <c r="AB1089" s="138" t="s">
        <v>3919</v>
      </c>
      <c r="AC1089" s="27"/>
    </row>
    <row r="1090" spans="1:29" s="139" customFormat="1" ht="13.8">
      <c r="A1090" s="138" t="s">
        <v>3919</v>
      </c>
      <c r="B1090" s="141" t="s">
        <v>80</v>
      </c>
      <c r="C1090" s="144" t="s">
        <v>2924</v>
      </c>
      <c r="D1090" s="144">
        <v>1000004033</v>
      </c>
      <c r="E1090" s="144" t="s">
        <v>2925</v>
      </c>
      <c r="F1090" s="137">
        <v>45477</v>
      </c>
      <c r="G1090" s="40" t="str">
        <f t="shared" si="206"/>
        <v>Targeted Dealer</v>
      </c>
      <c r="H1090" s="40"/>
      <c r="I1090" s="41">
        <v>100</v>
      </c>
      <c r="J1090" s="41">
        <f t="shared" si="207"/>
        <v>100</v>
      </c>
      <c r="K1090" s="43">
        <v>0</v>
      </c>
      <c r="L1090" s="43">
        <f t="shared" si="208"/>
        <v>100</v>
      </c>
      <c r="M1090" s="43">
        <f t="shared" si="209"/>
        <v>0</v>
      </c>
      <c r="N1090" s="42">
        <v>0</v>
      </c>
      <c r="O1090" s="45" t="str">
        <f t="shared" si="210"/>
        <v>DEC</v>
      </c>
      <c r="P1090" s="42">
        <v>0</v>
      </c>
      <c r="Q1090" s="44">
        <f t="shared" si="211"/>
        <v>0</v>
      </c>
      <c r="R1090" s="45" t="str">
        <f t="shared" si="212"/>
        <v xml:space="preserve"> </v>
      </c>
      <c r="S1090" s="44" t="b">
        <f t="shared" si="213"/>
        <v>0</v>
      </c>
      <c r="T1090" s="43">
        <v>98</v>
      </c>
      <c r="U1090" s="46" t="str">
        <f t="shared" si="214"/>
        <v>jAN</v>
      </c>
      <c r="V1090" s="42">
        <v>98</v>
      </c>
      <c r="W1090" s="47">
        <f t="shared" si="215"/>
        <v>-98</v>
      </c>
      <c r="X1090" s="48">
        <f t="shared" si="216"/>
        <v>-1</v>
      </c>
      <c r="Y1090" s="47" t="str">
        <f t="shared" si="217"/>
        <v>DEGROWTH</v>
      </c>
      <c r="Z1090" s="138">
        <v>0</v>
      </c>
      <c r="AA1090" s="138"/>
      <c r="AB1090" s="138" t="s">
        <v>3919</v>
      </c>
      <c r="AC1090" s="27"/>
    </row>
    <row r="1091" spans="1:29" s="139" customFormat="1" ht="13.8">
      <c r="A1091" s="138" t="s">
        <v>3919</v>
      </c>
      <c r="B1091" s="144" t="s">
        <v>80</v>
      </c>
      <c r="C1091" s="144" t="s">
        <v>2926</v>
      </c>
      <c r="D1091" s="144">
        <v>1000004036</v>
      </c>
      <c r="E1091" s="144" t="s">
        <v>2927</v>
      </c>
      <c r="F1091" s="137">
        <v>45483</v>
      </c>
      <c r="G1091" s="40" t="str">
        <f t="shared" si="206"/>
        <v>Targeted Dealer</v>
      </c>
      <c r="H1091" s="40"/>
      <c r="I1091" s="41">
        <v>50</v>
      </c>
      <c r="J1091" s="41">
        <f t="shared" si="207"/>
        <v>50</v>
      </c>
      <c r="K1091" s="43">
        <v>0</v>
      </c>
      <c r="L1091" s="43">
        <f t="shared" si="208"/>
        <v>50</v>
      </c>
      <c r="M1091" s="43">
        <f t="shared" si="209"/>
        <v>0</v>
      </c>
      <c r="N1091" s="42">
        <v>30</v>
      </c>
      <c r="O1091" s="45" t="str">
        <f t="shared" si="210"/>
        <v>DEC</v>
      </c>
      <c r="P1091" s="42">
        <v>30</v>
      </c>
      <c r="Q1091" s="44">
        <f t="shared" si="211"/>
        <v>-30</v>
      </c>
      <c r="R1091" s="45">
        <f t="shared" si="212"/>
        <v>-1</v>
      </c>
      <c r="S1091" s="44" t="str">
        <f t="shared" si="213"/>
        <v>DEGROWTH</v>
      </c>
      <c r="T1091" s="43">
        <v>25</v>
      </c>
      <c r="U1091" s="46" t="str">
        <f t="shared" si="214"/>
        <v>jAN</v>
      </c>
      <c r="V1091" s="42">
        <v>25</v>
      </c>
      <c r="W1091" s="47">
        <f t="shared" si="215"/>
        <v>-25</v>
      </c>
      <c r="X1091" s="48">
        <f t="shared" si="216"/>
        <v>-1</v>
      </c>
      <c r="Y1091" s="47" t="str">
        <f t="shared" si="217"/>
        <v>DEGROWTH</v>
      </c>
      <c r="Z1091" s="138">
        <v>0</v>
      </c>
      <c r="AA1091" s="138"/>
      <c r="AB1091" s="138" t="s">
        <v>3919</v>
      </c>
      <c r="AC1091" s="27"/>
    </row>
    <row r="1092" spans="1:29" s="139" customFormat="1" ht="13.8">
      <c r="A1092" s="138" t="s">
        <v>3919</v>
      </c>
      <c r="B1092" s="144" t="s">
        <v>80</v>
      </c>
      <c r="C1092" s="144" t="s">
        <v>2928</v>
      </c>
      <c r="D1092" s="144">
        <v>1000004077</v>
      </c>
      <c r="E1092" s="144" t="s">
        <v>2929</v>
      </c>
      <c r="F1092" s="137">
        <v>45509</v>
      </c>
      <c r="G1092" s="40" t="str">
        <f t="shared" si="206"/>
        <v>Targeted Dealer</v>
      </c>
      <c r="H1092" s="40"/>
      <c r="I1092" s="41">
        <v>40</v>
      </c>
      <c r="J1092" s="41">
        <f t="shared" si="207"/>
        <v>40</v>
      </c>
      <c r="K1092" s="43">
        <v>0</v>
      </c>
      <c r="L1092" s="43">
        <f t="shared" si="208"/>
        <v>40</v>
      </c>
      <c r="M1092" s="43">
        <f t="shared" si="209"/>
        <v>0</v>
      </c>
      <c r="N1092" s="42">
        <v>0</v>
      </c>
      <c r="O1092" s="45" t="str">
        <f t="shared" si="210"/>
        <v>DEC</v>
      </c>
      <c r="P1092" s="42">
        <v>0</v>
      </c>
      <c r="Q1092" s="44">
        <f t="shared" si="211"/>
        <v>0</v>
      </c>
      <c r="R1092" s="45" t="str">
        <f t="shared" si="212"/>
        <v xml:space="preserve"> </v>
      </c>
      <c r="S1092" s="44" t="b">
        <f t="shared" si="213"/>
        <v>0</v>
      </c>
      <c r="T1092" s="43">
        <v>86</v>
      </c>
      <c r="U1092" s="46" t="str">
        <f t="shared" si="214"/>
        <v>jAN</v>
      </c>
      <c r="V1092" s="42">
        <v>86</v>
      </c>
      <c r="W1092" s="47">
        <f t="shared" si="215"/>
        <v>-86</v>
      </c>
      <c r="X1092" s="48">
        <f t="shared" si="216"/>
        <v>-1</v>
      </c>
      <c r="Y1092" s="47" t="str">
        <f t="shared" si="217"/>
        <v>DEGROWTH</v>
      </c>
      <c r="Z1092" s="138">
        <v>0</v>
      </c>
      <c r="AA1092" s="138"/>
      <c r="AB1092" s="138" t="s">
        <v>3919</v>
      </c>
      <c r="AC1092" s="27"/>
    </row>
    <row r="1093" spans="1:29" s="139" customFormat="1" ht="13.8">
      <c r="A1093" s="138" t="s">
        <v>3919</v>
      </c>
      <c r="B1093" s="141" t="s">
        <v>82</v>
      </c>
      <c r="C1093" s="152" t="s">
        <v>2930</v>
      </c>
      <c r="D1093" s="135">
        <v>1000002702</v>
      </c>
      <c r="E1093" s="141" t="s">
        <v>2931</v>
      </c>
      <c r="F1093" s="137">
        <v>44739</v>
      </c>
      <c r="G1093" s="40" t="str">
        <f t="shared" si="206"/>
        <v>Targeted Dealer</v>
      </c>
      <c r="H1093" s="40"/>
      <c r="I1093" s="41">
        <v>150</v>
      </c>
      <c r="J1093" s="41">
        <f t="shared" si="207"/>
        <v>150</v>
      </c>
      <c r="K1093" s="43">
        <v>151</v>
      </c>
      <c r="L1093" s="43">
        <f t="shared" si="208"/>
        <v>-1</v>
      </c>
      <c r="M1093" s="43">
        <f t="shared" si="209"/>
        <v>100.66666666666667</v>
      </c>
      <c r="N1093" s="42">
        <v>50</v>
      </c>
      <c r="O1093" s="45" t="str">
        <f t="shared" si="210"/>
        <v>DEC</v>
      </c>
      <c r="P1093" s="42">
        <v>50</v>
      </c>
      <c r="Q1093" s="44">
        <f t="shared" si="211"/>
        <v>101</v>
      </c>
      <c r="R1093" s="45">
        <f t="shared" si="212"/>
        <v>2.02</v>
      </c>
      <c r="S1093" s="44" t="str">
        <f t="shared" si="213"/>
        <v>GROWTH</v>
      </c>
      <c r="T1093" s="43">
        <v>55</v>
      </c>
      <c r="U1093" s="46" t="str">
        <f t="shared" si="214"/>
        <v>jAN</v>
      </c>
      <c r="V1093" s="42">
        <v>55</v>
      </c>
      <c r="W1093" s="47">
        <f t="shared" si="215"/>
        <v>96</v>
      </c>
      <c r="X1093" s="48">
        <f t="shared" si="216"/>
        <v>1.7454545454545456</v>
      </c>
      <c r="Y1093" s="47" t="str">
        <f t="shared" si="217"/>
        <v>GROWTH</v>
      </c>
      <c r="Z1093" s="138">
        <v>0</v>
      </c>
      <c r="AA1093" s="138"/>
      <c r="AB1093" s="138" t="s">
        <v>3919</v>
      </c>
      <c r="AC1093" s="27"/>
    </row>
    <row r="1094" spans="1:29" s="139" customFormat="1" ht="13.8">
      <c r="A1094" s="138" t="s">
        <v>3919</v>
      </c>
      <c r="B1094" s="141" t="s">
        <v>82</v>
      </c>
      <c r="C1094" s="141" t="s">
        <v>2934</v>
      </c>
      <c r="D1094" s="135">
        <v>1000001329</v>
      </c>
      <c r="E1094" s="136" t="s">
        <v>2935</v>
      </c>
      <c r="F1094" s="137">
        <v>41898</v>
      </c>
      <c r="G1094" s="40" t="str">
        <f t="shared" si="206"/>
        <v>Targeted Dealer</v>
      </c>
      <c r="H1094" s="40"/>
      <c r="I1094" s="41">
        <v>200</v>
      </c>
      <c r="J1094" s="41">
        <f t="shared" si="207"/>
        <v>200</v>
      </c>
      <c r="K1094" s="43">
        <v>315.5</v>
      </c>
      <c r="L1094" s="43">
        <f t="shared" si="208"/>
        <v>-115.5</v>
      </c>
      <c r="M1094" s="43">
        <f t="shared" si="209"/>
        <v>157.75</v>
      </c>
      <c r="N1094" s="42">
        <v>295.5</v>
      </c>
      <c r="O1094" s="45" t="str">
        <f t="shared" si="210"/>
        <v>DEC</v>
      </c>
      <c r="P1094" s="42">
        <v>295.5</v>
      </c>
      <c r="Q1094" s="44">
        <f t="shared" si="211"/>
        <v>20</v>
      </c>
      <c r="R1094" s="45">
        <f t="shared" si="212"/>
        <v>6.7681895093062661E-2</v>
      </c>
      <c r="S1094" s="44" t="str">
        <f t="shared" si="213"/>
        <v>GROWTH</v>
      </c>
      <c r="T1094" s="43">
        <v>234</v>
      </c>
      <c r="U1094" s="46" t="str">
        <f t="shared" si="214"/>
        <v>jAN</v>
      </c>
      <c r="V1094" s="42">
        <v>234</v>
      </c>
      <c r="W1094" s="47">
        <f t="shared" si="215"/>
        <v>81.5</v>
      </c>
      <c r="X1094" s="48">
        <f t="shared" si="216"/>
        <v>0.34829059829059839</v>
      </c>
      <c r="Y1094" s="47" t="str">
        <f t="shared" si="217"/>
        <v>GROWTH</v>
      </c>
      <c r="Z1094" s="138">
        <v>0</v>
      </c>
      <c r="AA1094" s="138"/>
      <c r="AB1094" s="138" t="s">
        <v>3919</v>
      </c>
      <c r="AC1094" s="27"/>
    </row>
    <row r="1095" spans="1:29" s="139" customFormat="1" ht="13.8">
      <c r="A1095" s="138" t="s">
        <v>3919</v>
      </c>
      <c r="B1095" s="141" t="s">
        <v>82</v>
      </c>
      <c r="C1095" s="141" t="s">
        <v>2936</v>
      </c>
      <c r="D1095" s="135">
        <v>1000001337</v>
      </c>
      <c r="E1095" s="136" t="s">
        <v>2937</v>
      </c>
      <c r="F1095" s="137">
        <v>42200</v>
      </c>
      <c r="G1095" s="40" t="str">
        <f t="shared" si="206"/>
        <v>Targeted Dealer</v>
      </c>
      <c r="H1095" s="40"/>
      <c r="I1095" s="41">
        <v>100</v>
      </c>
      <c r="J1095" s="41">
        <f t="shared" si="207"/>
        <v>100</v>
      </c>
      <c r="K1095" s="43">
        <v>101</v>
      </c>
      <c r="L1095" s="43">
        <f t="shared" si="208"/>
        <v>-1</v>
      </c>
      <c r="M1095" s="43">
        <f t="shared" si="209"/>
        <v>101</v>
      </c>
      <c r="N1095" s="42">
        <v>181</v>
      </c>
      <c r="O1095" s="45" t="str">
        <f t="shared" si="210"/>
        <v>DEC</v>
      </c>
      <c r="P1095" s="42">
        <v>181</v>
      </c>
      <c r="Q1095" s="44">
        <f t="shared" si="211"/>
        <v>-80</v>
      </c>
      <c r="R1095" s="45">
        <f t="shared" si="212"/>
        <v>-0.44198895027624308</v>
      </c>
      <c r="S1095" s="44" t="str">
        <f t="shared" si="213"/>
        <v>DEGROWTH</v>
      </c>
      <c r="T1095" s="43">
        <v>160</v>
      </c>
      <c r="U1095" s="46" t="str">
        <f t="shared" si="214"/>
        <v>jAN</v>
      </c>
      <c r="V1095" s="42">
        <v>160</v>
      </c>
      <c r="W1095" s="47">
        <f t="shared" si="215"/>
        <v>-59</v>
      </c>
      <c r="X1095" s="48">
        <f t="shared" si="216"/>
        <v>-0.36875000000000002</v>
      </c>
      <c r="Y1095" s="47" t="str">
        <f t="shared" si="217"/>
        <v>DEGROWTH</v>
      </c>
      <c r="Z1095" s="138">
        <v>0</v>
      </c>
      <c r="AA1095" s="138"/>
      <c r="AB1095" s="138" t="s">
        <v>3919</v>
      </c>
      <c r="AC1095" s="27"/>
    </row>
    <row r="1096" spans="1:29" s="139" customFormat="1" ht="13.8">
      <c r="A1096" s="138" t="s">
        <v>3919</v>
      </c>
      <c r="B1096" s="141" t="s">
        <v>82</v>
      </c>
      <c r="C1096" s="141" t="s">
        <v>2940</v>
      </c>
      <c r="D1096" s="135">
        <v>1000001336</v>
      </c>
      <c r="E1096" s="136" t="s">
        <v>2941</v>
      </c>
      <c r="F1096" s="137">
        <v>42367</v>
      </c>
      <c r="G1096" s="40" t="str">
        <f t="shared" si="206"/>
        <v>Targeted Dealer</v>
      </c>
      <c r="H1096" s="40"/>
      <c r="I1096" s="41">
        <v>200</v>
      </c>
      <c r="J1096" s="41">
        <f t="shared" si="207"/>
        <v>200</v>
      </c>
      <c r="K1096" s="43">
        <v>258</v>
      </c>
      <c r="L1096" s="43">
        <f t="shared" si="208"/>
        <v>-58</v>
      </c>
      <c r="M1096" s="43">
        <f t="shared" si="209"/>
        <v>129</v>
      </c>
      <c r="N1096" s="42">
        <v>313.5</v>
      </c>
      <c r="O1096" s="45" t="str">
        <f t="shared" si="210"/>
        <v>DEC</v>
      </c>
      <c r="P1096" s="42">
        <v>313.5</v>
      </c>
      <c r="Q1096" s="44">
        <f t="shared" si="211"/>
        <v>-55.5</v>
      </c>
      <c r="R1096" s="45">
        <f t="shared" si="212"/>
        <v>-0.17703349282296654</v>
      </c>
      <c r="S1096" s="44" t="str">
        <f t="shared" si="213"/>
        <v>DEGROWTH</v>
      </c>
      <c r="T1096" s="43">
        <v>354</v>
      </c>
      <c r="U1096" s="46" t="str">
        <f t="shared" si="214"/>
        <v>jAN</v>
      </c>
      <c r="V1096" s="42">
        <v>354</v>
      </c>
      <c r="W1096" s="47">
        <f t="shared" si="215"/>
        <v>-96</v>
      </c>
      <c r="X1096" s="48">
        <f t="shared" si="216"/>
        <v>-0.27118644067796616</v>
      </c>
      <c r="Y1096" s="47" t="str">
        <f t="shared" si="217"/>
        <v>DEGROWTH</v>
      </c>
      <c r="Z1096" s="138">
        <v>0</v>
      </c>
      <c r="AA1096" s="138"/>
      <c r="AB1096" s="138" t="s">
        <v>3919</v>
      </c>
      <c r="AC1096" s="27"/>
    </row>
    <row r="1097" spans="1:29" s="139" customFormat="1" ht="13.8">
      <c r="A1097" s="138" t="s">
        <v>3919</v>
      </c>
      <c r="B1097" s="141" t="s">
        <v>82</v>
      </c>
      <c r="C1097" s="141" t="s">
        <v>2942</v>
      </c>
      <c r="D1097" s="135">
        <v>1000001330</v>
      </c>
      <c r="E1097" s="136" t="s">
        <v>2943</v>
      </c>
      <c r="F1097" s="137">
        <v>42766</v>
      </c>
      <c r="G1097" s="40" t="str">
        <f t="shared" si="206"/>
        <v>Targeted Dealer</v>
      </c>
      <c r="H1097" s="40"/>
      <c r="I1097" s="41">
        <v>15</v>
      </c>
      <c r="J1097" s="41">
        <f t="shared" si="207"/>
        <v>15</v>
      </c>
      <c r="K1097" s="43">
        <v>30</v>
      </c>
      <c r="L1097" s="43">
        <f t="shared" si="208"/>
        <v>-15</v>
      </c>
      <c r="M1097" s="43">
        <f t="shared" si="209"/>
        <v>200</v>
      </c>
      <c r="N1097" s="42">
        <v>10</v>
      </c>
      <c r="O1097" s="45" t="str">
        <f t="shared" si="210"/>
        <v>DEC</v>
      </c>
      <c r="P1097" s="42">
        <v>10</v>
      </c>
      <c r="Q1097" s="44">
        <f t="shared" si="211"/>
        <v>20</v>
      </c>
      <c r="R1097" s="45">
        <f t="shared" si="212"/>
        <v>2</v>
      </c>
      <c r="S1097" s="44" t="str">
        <f t="shared" si="213"/>
        <v>GROWTH</v>
      </c>
      <c r="T1097" s="43">
        <v>31</v>
      </c>
      <c r="U1097" s="46" t="str">
        <f t="shared" si="214"/>
        <v>jAN</v>
      </c>
      <c r="V1097" s="42">
        <v>31</v>
      </c>
      <c r="W1097" s="47">
        <f t="shared" si="215"/>
        <v>-1</v>
      </c>
      <c r="X1097" s="48">
        <f t="shared" si="216"/>
        <v>-3.2258064516129004E-2</v>
      </c>
      <c r="Y1097" s="47" t="str">
        <f t="shared" si="217"/>
        <v>DEGROWTH</v>
      </c>
      <c r="Z1097" s="138">
        <v>0</v>
      </c>
      <c r="AA1097" s="138"/>
      <c r="AB1097" s="138" t="s">
        <v>3919</v>
      </c>
      <c r="AC1097" s="27"/>
    </row>
    <row r="1098" spans="1:29" s="139" customFormat="1" ht="13.8">
      <c r="A1098" s="138" t="s">
        <v>3919</v>
      </c>
      <c r="B1098" s="141" t="s">
        <v>82</v>
      </c>
      <c r="C1098" s="141" t="s">
        <v>2944</v>
      </c>
      <c r="D1098" s="135">
        <v>1000001341</v>
      </c>
      <c r="E1098" s="136" t="s">
        <v>2945</v>
      </c>
      <c r="F1098" s="137">
        <v>42803</v>
      </c>
      <c r="G1098" s="40" t="str">
        <f t="shared" si="206"/>
        <v>Targeted Dealer</v>
      </c>
      <c r="H1098" s="40"/>
      <c r="I1098" s="41">
        <v>75</v>
      </c>
      <c r="J1098" s="41">
        <f t="shared" si="207"/>
        <v>75</v>
      </c>
      <c r="K1098" s="43">
        <v>103</v>
      </c>
      <c r="L1098" s="43">
        <f t="shared" si="208"/>
        <v>-28</v>
      </c>
      <c r="M1098" s="43">
        <f t="shared" si="209"/>
        <v>137.33333333333334</v>
      </c>
      <c r="N1098" s="42">
        <v>50</v>
      </c>
      <c r="O1098" s="45" t="str">
        <f t="shared" si="210"/>
        <v>DEC</v>
      </c>
      <c r="P1098" s="42">
        <v>50</v>
      </c>
      <c r="Q1098" s="44">
        <f t="shared" si="211"/>
        <v>53</v>
      </c>
      <c r="R1098" s="45">
        <f t="shared" si="212"/>
        <v>1.06</v>
      </c>
      <c r="S1098" s="44" t="str">
        <f t="shared" si="213"/>
        <v>GROWTH</v>
      </c>
      <c r="T1098" s="43">
        <v>76</v>
      </c>
      <c r="U1098" s="46" t="str">
        <f t="shared" si="214"/>
        <v>jAN</v>
      </c>
      <c r="V1098" s="42">
        <v>76</v>
      </c>
      <c r="W1098" s="47">
        <f t="shared" si="215"/>
        <v>27</v>
      </c>
      <c r="X1098" s="48">
        <f t="shared" si="216"/>
        <v>0.35526315789473695</v>
      </c>
      <c r="Y1098" s="47" t="str">
        <f t="shared" si="217"/>
        <v>GROWTH</v>
      </c>
      <c r="Z1098" s="138">
        <v>0</v>
      </c>
      <c r="AA1098" s="138"/>
      <c r="AB1098" s="138" t="s">
        <v>3919</v>
      </c>
      <c r="AC1098" s="27"/>
    </row>
    <row r="1099" spans="1:29" s="139" customFormat="1" ht="13.8">
      <c r="A1099" s="138" t="s">
        <v>3919</v>
      </c>
      <c r="B1099" s="141" t="s">
        <v>82</v>
      </c>
      <c r="C1099" s="141" t="s">
        <v>2946</v>
      </c>
      <c r="D1099" s="135">
        <v>1000001334</v>
      </c>
      <c r="E1099" s="136" t="s">
        <v>2947</v>
      </c>
      <c r="F1099" s="137">
        <v>43089</v>
      </c>
      <c r="G1099" s="40" t="str">
        <f t="shared" si="206"/>
        <v>Targeted Dealer</v>
      </c>
      <c r="H1099" s="40"/>
      <c r="I1099" s="41">
        <v>60</v>
      </c>
      <c r="J1099" s="41">
        <f t="shared" si="207"/>
        <v>60</v>
      </c>
      <c r="K1099" s="43">
        <v>18.5</v>
      </c>
      <c r="L1099" s="43">
        <f t="shared" si="208"/>
        <v>41.5</v>
      </c>
      <c r="M1099" s="43">
        <f t="shared" si="209"/>
        <v>30.833333333333336</v>
      </c>
      <c r="N1099" s="42">
        <v>30</v>
      </c>
      <c r="O1099" s="45" t="str">
        <f t="shared" si="210"/>
        <v>DEC</v>
      </c>
      <c r="P1099" s="42">
        <v>30</v>
      </c>
      <c r="Q1099" s="44">
        <f t="shared" si="211"/>
        <v>-11.5</v>
      </c>
      <c r="R1099" s="45">
        <f t="shared" si="212"/>
        <v>-0.3833333333333333</v>
      </c>
      <c r="S1099" s="44" t="str">
        <f t="shared" si="213"/>
        <v>DEGROWTH</v>
      </c>
      <c r="T1099" s="43">
        <v>188</v>
      </c>
      <c r="U1099" s="46" t="str">
        <f t="shared" si="214"/>
        <v>jAN</v>
      </c>
      <c r="V1099" s="42">
        <v>188</v>
      </c>
      <c r="W1099" s="47">
        <f t="shared" si="215"/>
        <v>-169.5</v>
      </c>
      <c r="X1099" s="48">
        <f t="shared" si="216"/>
        <v>-0.90159574468085102</v>
      </c>
      <c r="Y1099" s="47" t="str">
        <f t="shared" si="217"/>
        <v>DEGROWTH</v>
      </c>
      <c r="Z1099" s="138">
        <v>0</v>
      </c>
      <c r="AA1099" s="138"/>
      <c r="AB1099" s="138" t="s">
        <v>3919</v>
      </c>
      <c r="AC1099" s="27"/>
    </row>
    <row r="1100" spans="1:29" s="139" customFormat="1" ht="13.8">
      <c r="A1100" s="138" t="s">
        <v>3919</v>
      </c>
      <c r="B1100" s="141" t="s">
        <v>82</v>
      </c>
      <c r="C1100" s="141" t="s">
        <v>2948</v>
      </c>
      <c r="D1100" s="135">
        <v>1000001335</v>
      </c>
      <c r="E1100" s="136" t="s">
        <v>2949</v>
      </c>
      <c r="F1100" s="137">
        <v>43111</v>
      </c>
      <c r="G1100" s="40" t="str">
        <f t="shared" si="206"/>
        <v>Targeted Dealer</v>
      </c>
      <c r="H1100" s="40"/>
      <c r="I1100" s="41">
        <v>160</v>
      </c>
      <c r="J1100" s="41">
        <f t="shared" si="207"/>
        <v>160</v>
      </c>
      <c r="K1100" s="43">
        <v>161</v>
      </c>
      <c r="L1100" s="43">
        <f t="shared" si="208"/>
        <v>-1</v>
      </c>
      <c r="M1100" s="43">
        <f t="shared" si="209"/>
        <v>100.625</v>
      </c>
      <c r="N1100" s="42">
        <v>145</v>
      </c>
      <c r="O1100" s="45" t="str">
        <f t="shared" si="210"/>
        <v>DEC</v>
      </c>
      <c r="P1100" s="42">
        <v>145</v>
      </c>
      <c r="Q1100" s="44">
        <f t="shared" si="211"/>
        <v>16</v>
      </c>
      <c r="R1100" s="45">
        <f t="shared" si="212"/>
        <v>0.1103448275862069</v>
      </c>
      <c r="S1100" s="44" t="str">
        <f t="shared" si="213"/>
        <v>GROWTH</v>
      </c>
      <c r="T1100" s="43">
        <v>90</v>
      </c>
      <c r="U1100" s="46" t="str">
        <f t="shared" si="214"/>
        <v>jAN</v>
      </c>
      <c r="V1100" s="42">
        <v>90</v>
      </c>
      <c r="W1100" s="47">
        <f t="shared" si="215"/>
        <v>71</v>
      </c>
      <c r="X1100" s="48">
        <f t="shared" si="216"/>
        <v>0.78888888888888897</v>
      </c>
      <c r="Y1100" s="47" t="str">
        <f t="shared" si="217"/>
        <v>GROWTH</v>
      </c>
      <c r="Z1100" s="138">
        <v>0</v>
      </c>
      <c r="AA1100" s="138"/>
      <c r="AB1100" s="138" t="s">
        <v>3919</v>
      </c>
      <c r="AC1100" s="27"/>
    </row>
    <row r="1101" spans="1:29" s="139" customFormat="1" ht="13.8">
      <c r="A1101" s="138" t="s">
        <v>3919</v>
      </c>
      <c r="B1101" s="141" t="s">
        <v>82</v>
      </c>
      <c r="C1101" s="141" t="s">
        <v>2950</v>
      </c>
      <c r="D1101" s="135">
        <v>1000001930</v>
      </c>
      <c r="E1101" s="136" t="s">
        <v>2951</v>
      </c>
      <c r="F1101" s="137">
        <v>43652</v>
      </c>
      <c r="G1101" s="40" t="str">
        <f t="shared" si="206"/>
        <v>Targeted Dealer</v>
      </c>
      <c r="H1101" s="40"/>
      <c r="I1101" s="41">
        <v>50</v>
      </c>
      <c r="J1101" s="41">
        <f t="shared" si="207"/>
        <v>50</v>
      </c>
      <c r="K1101" s="43">
        <v>25</v>
      </c>
      <c r="L1101" s="43">
        <f t="shared" si="208"/>
        <v>25</v>
      </c>
      <c r="M1101" s="43">
        <f t="shared" si="209"/>
        <v>50</v>
      </c>
      <c r="N1101" s="42">
        <v>50</v>
      </c>
      <c r="O1101" s="45" t="str">
        <f t="shared" si="210"/>
        <v>DEC</v>
      </c>
      <c r="P1101" s="42">
        <v>50</v>
      </c>
      <c r="Q1101" s="44">
        <f t="shared" si="211"/>
        <v>-25</v>
      </c>
      <c r="R1101" s="45">
        <f t="shared" si="212"/>
        <v>-0.5</v>
      </c>
      <c r="S1101" s="44" t="str">
        <f t="shared" si="213"/>
        <v>DEGROWTH</v>
      </c>
      <c r="T1101" s="43">
        <v>60</v>
      </c>
      <c r="U1101" s="46" t="str">
        <f t="shared" si="214"/>
        <v>jAN</v>
      </c>
      <c r="V1101" s="42">
        <v>60</v>
      </c>
      <c r="W1101" s="47">
        <f t="shared" si="215"/>
        <v>-35</v>
      </c>
      <c r="X1101" s="48">
        <f t="shared" si="216"/>
        <v>-0.58333333333333326</v>
      </c>
      <c r="Y1101" s="47" t="str">
        <f t="shared" si="217"/>
        <v>DEGROWTH</v>
      </c>
      <c r="Z1101" s="138">
        <v>0</v>
      </c>
      <c r="AA1101" s="138"/>
      <c r="AB1101" s="138" t="s">
        <v>3919</v>
      </c>
      <c r="AC1101" s="27"/>
    </row>
    <row r="1102" spans="1:29" s="139" customFormat="1" ht="13.8">
      <c r="A1102" s="138" t="s">
        <v>3919</v>
      </c>
      <c r="B1102" s="141" t="s">
        <v>82</v>
      </c>
      <c r="C1102" s="141" t="s">
        <v>2956</v>
      </c>
      <c r="D1102" s="135">
        <v>1000002868</v>
      </c>
      <c r="E1102" s="136" t="s">
        <v>2957</v>
      </c>
      <c r="F1102" s="137">
        <v>44764</v>
      </c>
      <c r="G1102" s="40" t="str">
        <f t="shared" si="206"/>
        <v>Targeted Dealer</v>
      </c>
      <c r="H1102" s="40"/>
      <c r="I1102" s="41">
        <v>20</v>
      </c>
      <c r="J1102" s="41">
        <f t="shared" si="207"/>
        <v>20</v>
      </c>
      <c r="K1102" s="43">
        <v>30</v>
      </c>
      <c r="L1102" s="43">
        <f t="shared" si="208"/>
        <v>-10</v>
      </c>
      <c r="M1102" s="43">
        <f t="shared" si="209"/>
        <v>150</v>
      </c>
      <c r="N1102" s="42">
        <v>0</v>
      </c>
      <c r="O1102" s="45" t="str">
        <f t="shared" si="210"/>
        <v>DEC</v>
      </c>
      <c r="P1102" s="42">
        <v>0</v>
      </c>
      <c r="Q1102" s="44">
        <f t="shared" si="211"/>
        <v>30</v>
      </c>
      <c r="R1102" s="45" t="str">
        <f t="shared" si="212"/>
        <v xml:space="preserve"> </v>
      </c>
      <c r="S1102" s="44" t="b">
        <f t="shared" si="213"/>
        <v>0</v>
      </c>
      <c r="T1102" s="43">
        <v>10</v>
      </c>
      <c r="U1102" s="46" t="str">
        <f t="shared" si="214"/>
        <v>jAN</v>
      </c>
      <c r="V1102" s="42">
        <v>10</v>
      </c>
      <c r="W1102" s="47">
        <f t="shared" si="215"/>
        <v>20</v>
      </c>
      <c r="X1102" s="48">
        <f t="shared" si="216"/>
        <v>2</v>
      </c>
      <c r="Y1102" s="47" t="str">
        <f t="shared" si="217"/>
        <v>GROWTH</v>
      </c>
      <c r="Z1102" s="138">
        <v>0</v>
      </c>
      <c r="AA1102" s="138"/>
      <c r="AB1102" s="138" t="s">
        <v>3919</v>
      </c>
      <c r="AC1102" s="27"/>
    </row>
    <row r="1103" spans="1:29" s="139" customFormat="1" ht="13.8">
      <c r="A1103" s="138" t="s">
        <v>3919</v>
      </c>
      <c r="B1103" s="141" t="s">
        <v>82</v>
      </c>
      <c r="C1103" s="152" t="s">
        <v>2960</v>
      </c>
      <c r="D1103" s="135">
        <v>1000003632</v>
      </c>
      <c r="E1103" s="141" t="s">
        <v>2961</v>
      </c>
      <c r="F1103" s="137">
        <v>45118</v>
      </c>
      <c r="G1103" s="40" t="str">
        <f t="shared" si="206"/>
        <v>Targeted Dealer</v>
      </c>
      <c r="H1103" s="40"/>
      <c r="I1103" s="41">
        <v>50</v>
      </c>
      <c r="J1103" s="41">
        <f t="shared" si="207"/>
        <v>50</v>
      </c>
      <c r="K1103" s="43">
        <v>50</v>
      </c>
      <c r="L1103" s="43">
        <f t="shared" si="208"/>
        <v>0</v>
      </c>
      <c r="M1103" s="43">
        <f t="shared" si="209"/>
        <v>100</v>
      </c>
      <c r="N1103" s="42">
        <v>49</v>
      </c>
      <c r="O1103" s="45" t="str">
        <f t="shared" si="210"/>
        <v>DEC</v>
      </c>
      <c r="P1103" s="42">
        <v>49</v>
      </c>
      <c r="Q1103" s="44">
        <f t="shared" si="211"/>
        <v>1</v>
      </c>
      <c r="R1103" s="45">
        <f t="shared" si="212"/>
        <v>2.0408163265306145E-2</v>
      </c>
      <c r="S1103" s="44" t="str">
        <f t="shared" si="213"/>
        <v>GROWTH</v>
      </c>
      <c r="T1103" s="43">
        <v>10</v>
      </c>
      <c r="U1103" s="46" t="str">
        <f t="shared" si="214"/>
        <v>jAN</v>
      </c>
      <c r="V1103" s="42">
        <v>10</v>
      </c>
      <c r="W1103" s="47">
        <f t="shared" si="215"/>
        <v>40</v>
      </c>
      <c r="X1103" s="48">
        <f t="shared" si="216"/>
        <v>4</v>
      </c>
      <c r="Y1103" s="47" t="str">
        <f t="shared" si="217"/>
        <v>GROWTH</v>
      </c>
      <c r="Z1103" s="138">
        <v>0</v>
      </c>
      <c r="AA1103" s="138"/>
      <c r="AB1103" s="138" t="s">
        <v>3919</v>
      </c>
      <c r="AC1103" s="27"/>
    </row>
    <row r="1104" spans="1:29" s="139" customFormat="1" ht="13.8">
      <c r="A1104" s="138" t="s">
        <v>3919</v>
      </c>
      <c r="B1104" s="141" t="s">
        <v>84</v>
      </c>
      <c r="C1104" s="152" t="s">
        <v>2962</v>
      </c>
      <c r="D1104" s="135">
        <v>1000002679</v>
      </c>
      <c r="E1104" s="141" t="s">
        <v>2963</v>
      </c>
      <c r="F1104" s="137">
        <v>44739</v>
      </c>
      <c r="G1104" s="40" t="str">
        <f t="shared" si="206"/>
        <v>Targeted Dealer</v>
      </c>
      <c r="H1104" s="40"/>
      <c r="I1104" s="41">
        <v>25</v>
      </c>
      <c r="J1104" s="41">
        <f t="shared" si="207"/>
        <v>25</v>
      </c>
      <c r="K1104" s="43">
        <v>30</v>
      </c>
      <c r="L1104" s="43">
        <f t="shared" si="208"/>
        <v>-5</v>
      </c>
      <c r="M1104" s="43">
        <f t="shared" si="209"/>
        <v>120</v>
      </c>
      <c r="N1104" s="42">
        <v>25</v>
      </c>
      <c r="O1104" s="45" t="str">
        <f t="shared" si="210"/>
        <v>DEC</v>
      </c>
      <c r="P1104" s="42">
        <v>25</v>
      </c>
      <c r="Q1104" s="44">
        <f t="shared" si="211"/>
        <v>5</v>
      </c>
      <c r="R1104" s="45">
        <f t="shared" si="212"/>
        <v>0.19999999999999996</v>
      </c>
      <c r="S1104" s="44" t="str">
        <f t="shared" si="213"/>
        <v>GROWTH</v>
      </c>
      <c r="T1104" s="43">
        <v>103</v>
      </c>
      <c r="U1104" s="46" t="str">
        <f t="shared" si="214"/>
        <v>jAN</v>
      </c>
      <c r="V1104" s="42">
        <v>103</v>
      </c>
      <c r="W1104" s="47">
        <f t="shared" si="215"/>
        <v>-73</v>
      </c>
      <c r="X1104" s="48">
        <f t="shared" si="216"/>
        <v>-0.70873786407766992</v>
      </c>
      <c r="Y1104" s="47" t="str">
        <f t="shared" si="217"/>
        <v>DEGROWTH</v>
      </c>
      <c r="Z1104" s="138">
        <v>0</v>
      </c>
      <c r="AA1104" s="138"/>
      <c r="AB1104" s="138" t="s">
        <v>3919</v>
      </c>
      <c r="AC1104" s="27"/>
    </row>
    <row r="1105" spans="1:29" s="139" customFormat="1" ht="13.8">
      <c r="A1105" s="138" t="s">
        <v>3919</v>
      </c>
      <c r="B1105" s="141" t="s">
        <v>84</v>
      </c>
      <c r="C1105" s="152" t="s">
        <v>2964</v>
      </c>
      <c r="D1105" s="135">
        <v>1000001583</v>
      </c>
      <c r="E1105" s="136" t="s">
        <v>2965</v>
      </c>
      <c r="F1105" s="137">
        <v>41340</v>
      </c>
      <c r="G1105" s="40" t="str">
        <f t="shared" si="206"/>
        <v>Targeted Dealer</v>
      </c>
      <c r="H1105" s="40"/>
      <c r="I1105" s="41">
        <v>25</v>
      </c>
      <c r="J1105" s="41">
        <f t="shared" si="207"/>
        <v>25</v>
      </c>
      <c r="K1105" s="43">
        <v>25</v>
      </c>
      <c r="L1105" s="43">
        <f t="shared" si="208"/>
        <v>0</v>
      </c>
      <c r="M1105" s="43">
        <f t="shared" si="209"/>
        <v>100</v>
      </c>
      <c r="N1105" s="42">
        <v>25</v>
      </c>
      <c r="O1105" s="45" t="str">
        <f t="shared" si="210"/>
        <v>DEC</v>
      </c>
      <c r="P1105" s="42">
        <v>25</v>
      </c>
      <c r="Q1105" s="44">
        <f t="shared" si="211"/>
        <v>0</v>
      </c>
      <c r="R1105" s="45">
        <f t="shared" si="212"/>
        <v>0</v>
      </c>
      <c r="S1105" s="44" t="str">
        <f t="shared" si="213"/>
        <v>GROWTH</v>
      </c>
      <c r="T1105" s="43">
        <v>25</v>
      </c>
      <c r="U1105" s="46" t="str">
        <f t="shared" si="214"/>
        <v>jAN</v>
      </c>
      <c r="V1105" s="42">
        <v>25</v>
      </c>
      <c r="W1105" s="47">
        <f t="shared" si="215"/>
        <v>0</v>
      </c>
      <c r="X1105" s="48">
        <f t="shared" si="216"/>
        <v>0</v>
      </c>
      <c r="Y1105" s="47" t="str">
        <f t="shared" si="217"/>
        <v>GROWTH</v>
      </c>
      <c r="Z1105" s="138">
        <v>0</v>
      </c>
      <c r="AA1105" s="138"/>
      <c r="AB1105" s="138" t="s">
        <v>3919</v>
      </c>
      <c r="AC1105" s="27"/>
    </row>
    <row r="1106" spans="1:29" s="139" customFormat="1" ht="13.8">
      <c r="A1106" s="138" t="s">
        <v>3919</v>
      </c>
      <c r="B1106" s="144" t="s">
        <v>84</v>
      </c>
      <c r="C1106" s="144" t="s">
        <v>2966</v>
      </c>
      <c r="D1106" s="144">
        <v>1000001581</v>
      </c>
      <c r="E1106" s="144" t="s">
        <v>2967</v>
      </c>
      <c r="F1106" s="137">
        <v>41719</v>
      </c>
      <c r="G1106" s="40" t="str">
        <f t="shared" si="206"/>
        <v>-</v>
      </c>
      <c r="H1106" s="40"/>
      <c r="I1106" s="41">
        <v>0</v>
      </c>
      <c r="J1106" s="41">
        <f t="shared" si="207"/>
        <v>0</v>
      </c>
      <c r="K1106" s="43">
        <v>0</v>
      </c>
      <c r="L1106" s="43">
        <f t="shared" si="208"/>
        <v>0</v>
      </c>
      <c r="M1106" s="43" t="str">
        <f t="shared" si="209"/>
        <v>-</v>
      </c>
      <c r="N1106" s="42">
        <v>0</v>
      </c>
      <c r="O1106" s="45" t="str">
        <f t="shared" si="210"/>
        <v>DEC</v>
      </c>
      <c r="P1106" s="42">
        <v>0</v>
      </c>
      <c r="Q1106" s="44">
        <f t="shared" si="211"/>
        <v>0</v>
      </c>
      <c r="R1106" s="45" t="str">
        <f t="shared" si="212"/>
        <v xml:space="preserve"> </v>
      </c>
      <c r="S1106" s="44" t="b">
        <f t="shared" si="213"/>
        <v>0</v>
      </c>
      <c r="T1106" s="43">
        <v>0</v>
      </c>
      <c r="U1106" s="46" t="str">
        <f t="shared" si="214"/>
        <v>jAN</v>
      </c>
      <c r="V1106" s="42">
        <v>0</v>
      </c>
      <c r="W1106" s="47">
        <f t="shared" si="215"/>
        <v>0</v>
      </c>
      <c r="X1106" s="48">
        <f t="shared" si="216"/>
        <v>0</v>
      </c>
      <c r="Y1106" s="47" t="b">
        <f t="shared" si="217"/>
        <v>0</v>
      </c>
      <c r="Z1106" s="138">
        <v>1</v>
      </c>
      <c r="AA1106" s="138"/>
      <c r="AB1106" s="138" t="s">
        <v>3919</v>
      </c>
      <c r="AC1106" s="27"/>
    </row>
    <row r="1107" spans="1:29" s="139" customFormat="1" ht="13.8">
      <c r="A1107" s="138" t="s">
        <v>3919</v>
      </c>
      <c r="B1107" s="141" t="s">
        <v>84</v>
      </c>
      <c r="C1107" s="152" t="s">
        <v>2968</v>
      </c>
      <c r="D1107" s="135">
        <v>1000001615</v>
      </c>
      <c r="E1107" s="136" t="s">
        <v>2969</v>
      </c>
      <c r="F1107" s="137">
        <v>41818</v>
      </c>
      <c r="G1107" s="40" t="str">
        <f t="shared" si="206"/>
        <v>Targeted Dealer</v>
      </c>
      <c r="H1107" s="40"/>
      <c r="I1107" s="41">
        <v>130</v>
      </c>
      <c r="J1107" s="41">
        <f t="shared" si="207"/>
        <v>130</v>
      </c>
      <c r="K1107" s="43">
        <v>31</v>
      </c>
      <c r="L1107" s="43">
        <f t="shared" si="208"/>
        <v>99</v>
      </c>
      <c r="M1107" s="43">
        <f t="shared" si="209"/>
        <v>23.846153846153847</v>
      </c>
      <c r="N1107" s="42">
        <v>100</v>
      </c>
      <c r="O1107" s="45" t="str">
        <f t="shared" si="210"/>
        <v>DEC</v>
      </c>
      <c r="P1107" s="42">
        <v>100</v>
      </c>
      <c r="Q1107" s="44">
        <f t="shared" si="211"/>
        <v>-69</v>
      </c>
      <c r="R1107" s="45">
        <f t="shared" si="212"/>
        <v>-0.69</v>
      </c>
      <c r="S1107" s="44" t="str">
        <f t="shared" si="213"/>
        <v>DEGROWTH</v>
      </c>
      <c r="T1107" s="43">
        <v>42</v>
      </c>
      <c r="U1107" s="46" t="str">
        <f t="shared" si="214"/>
        <v>jAN</v>
      </c>
      <c r="V1107" s="42">
        <v>42</v>
      </c>
      <c r="W1107" s="47">
        <f t="shared" si="215"/>
        <v>-11</v>
      </c>
      <c r="X1107" s="48">
        <f t="shared" si="216"/>
        <v>-0.26190476190476186</v>
      </c>
      <c r="Y1107" s="47" t="str">
        <f t="shared" si="217"/>
        <v>DEGROWTH</v>
      </c>
      <c r="Z1107" s="138">
        <v>0</v>
      </c>
      <c r="AA1107" s="138"/>
      <c r="AB1107" s="138" t="s">
        <v>3919</v>
      </c>
      <c r="AC1107" s="27"/>
    </row>
    <row r="1108" spans="1:29" s="139" customFormat="1" ht="13.8">
      <c r="A1108" s="138" t="s">
        <v>3919</v>
      </c>
      <c r="B1108" s="141" t="s">
        <v>84</v>
      </c>
      <c r="C1108" s="152" t="s">
        <v>2970</v>
      </c>
      <c r="D1108" s="135">
        <v>1000001587</v>
      </c>
      <c r="E1108" s="136" t="s">
        <v>2971</v>
      </c>
      <c r="F1108" s="137">
        <v>42110</v>
      </c>
      <c r="G1108" s="40" t="str">
        <f t="shared" si="206"/>
        <v>Targeted Dealer</v>
      </c>
      <c r="H1108" s="40"/>
      <c r="I1108" s="41">
        <v>250</v>
      </c>
      <c r="J1108" s="41">
        <f t="shared" si="207"/>
        <v>250</v>
      </c>
      <c r="K1108" s="43">
        <v>159.5</v>
      </c>
      <c r="L1108" s="43">
        <f t="shared" si="208"/>
        <v>90.5</v>
      </c>
      <c r="M1108" s="43">
        <f t="shared" si="209"/>
        <v>63.8</v>
      </c>
      <c r="N1108" s="42">
        <v>278</v>
      </c>
      <c r="O1108" s="45" t="str">
        <f t="shared" si="210"/>
        <v>DEC</v>
      </c>
      <c r="P1108" s="42">
        <v>278</v>
      </c>
      <c r="Q1108" s="44">
        <f t="shared" si="211"/>
        <v>-118.5</v>
      </c>
      <c r="R1108" s="45">
        <f t="shared" si="212"/>
        <v>-0.42625899280575541</v>
      </c>
      <c r="S1108" s="44" t="str">
        <f t="shared" si="213"/>
        <v>DEGROWTH</v>
      </c>
      <c r="T1108" s="43">
        <v>259.7</v>
      </c>
      <c r="U1108" s="46" t="str">
        <f t="shared" si="214"/>
        <v>jAN</v>
      </c>
      <c r="V1108" s="42">
        <v>259.7</v>
      </c>
      <c r="W1108" s="47">
        <f t="shared" si="215"/>
        <v>-100.19999999999999</v>
      </c>
      <c r="X1108" s="48">
        <f t="shared" si="216"/>
        <v>-0.38582980361956098</v>
      </c>
      <c r="Y1108" s="47" t="str">
        <f t="shared" si="217"/>
        <v>DEGROWTH</v>
      </c>
      <c r="Z1108" s="138">
        <v>0</v>
      </c>
      <c r="AA1108" s="138"/>
      <c r="AB1108" s="138" t="s">
        <v>3919</v>
      </c>
      <c r="AC1108" s="27"/>
    </row>
    <row r="1109" spans="1:29" s="139" customFormat="1" ht="13.8">
      <c r="A1109" s="138" t="s">
        <v>3919</v>
      </c>
      <c r="B1109" s="141" t="s">
        <v>84</v>
      </c>
      <c r="C1109" s="152" t="s">
        <v>2974</v>
      </c>
      <c r="D1109" s="135">
        <v>1000001633</v>
      </c>
      <c r="E1109" s="136" t="s">
        <v>2975</v>
      </c>
      <c r="F1109" s="137">
        <v>43242</v>
      </c>
      <c r="G1109" s="40" t="str">
        <f t="shared" si="206"/>
        <v>Targeted Dealer</v>
      </c>
      <c r="H1109" s="40"/>
      <c r="I1109" s="41">
        <v>75</v>
      </c>
      <c r="J1109" s="41">
        <f t="shared" si="207"/>
        <v>75</v>
      </c>
      <c r="K1109" s="43">
        <v>75</v>
      </c>
      <c r="L1109" s="43">
        <f t="shared" si="208"/>
        <v>0</v>
      </c>
      <c r="M1109" s="43">
        <f t="shared" si="209"/>
        <v>100</v>
      </c>
      <c r="N1109" s="42">
        <v>50</v>
      </c>
      <c r="O1109" s="45" t="str">
        <f t="shared" si="210"/>
        <v>DEC</v>
      </c>
      <c r="P1109" s="42">
        <v>50</v>
      </c>
      <c r="Q1109" s="44">
        <f t="shared" si="211"/>
        <v>25</v>
      </c>
      <c r="R1109" s="45">
        <f t="shared" si="212"/>
        <v>0.5</v>
      </c>
      <c r="S1109" s="44" t="str">
        <f t="shared" si="213"/>
        <v>GROWTH</v>
      </c>
      <c r="T1109" s="43">
        <v>50</v>
      </c>
      <c r="U1109" s="46" t="str">
        <f t="shared" si="214"/>
        <v>jAN</v>
      </c>
      <c r="V1109" s="42">
        <v>50</v>
      </c>
      <c r="W1109" s="47">
        <f t="shared" si="215"/>
        <v>25</v>
      </c>
      <c r="X1109" s="48">
        <f t="shared" si="216"/>
        <v>0.5</v>
      </c>
      <c r="Y1109" s="47" t="str">
        <f t="shared" si="217"/>
        <v>GROWTH</v>
      </c>
      <c r="Z1109" s="138">
        <v>0</v>
      </c>
      <c r="AA1109" s="138"/>
      <c r="AB1109" s="138" t="s">
        <v>3919</v>
      </c>
      <c r="AC1109" s="27"/>
    </row>
    <row r="1110" spans="1:29" s="139" customFormat="1" ht="13.8">
      <c r="A1110" s="138" t="s">
        <v>3919</v>
      </c>
      <c r="B1110" s="141" t="s">
        <v>84</v>
      </c>
      <c r="C1110" s="152" t="s">
        <v>2976</v>
      </c>
      <c r="D1110" s="135">
        <v>1000001609</v>
      </c>
      <c r="E1110" s="136" t="s">
        <v>2977</v>
      </c>
      <c r="F1110" s="137">
        <v>43337</v>
      </c>
      <c r="G1110" s="40" t="str">
        <f t="shared" si="206"/>
        <v>Targeted Dealer</v>
      </c>
      <c r="H1110" s="40"/>
      <c r="I1110" s="41">
        <v>100</v>
      </c>
      <c r="J1110" s="41">
        <f t="shared" si="207"/>
        <v>100</v>
      </c>
      <c r="K1110" s="43">
        <v>105</v>
      </c>
      <c r="L1110" s="43">
        <f t="shared" si="208"/>
        <v>-5</v>
      </c>
      <c r="M1110" s="43">
        <f t="shared" si="209"/>
        <v>105</v>
      </c>
      <c r="N1110" s="42">
        <v>22.5</v>
      </c>
      <c r="O1110" s="45" t="str">
        <f t="shared" si="210"/>
        <v>DEC</v>
      </c>
      <c r="P1110" s="42">
        <v>22.5</v>
      </c>
      <c r="Q1110" s="44">
        <f t="shared" si="211"/>
        <v>82.5</v>
      </c>
      <c r="R1110" s="45">
        <f t="shared" si="212"/>
        <v>3.666666666666667</v>
      </c>
      <c r="S1110" s="44" t="str">
        <f t="shared" si="213"/>
        <v>GROWTH</v>
      </c>
      <c r="T1110" s="43">
        <v>45</v>
      </c>
      <c r="U1110" s="46" t="str">
        <f t="shared" si="214"/>
        <v>jAN</v>
      </c>
      <c r="V1110" s="42">
        <v>45</v>
      </c>
      <c r="W1110" s="47">
        <f t="shared" si="215"/>
        <v>60</v>
      </c>
      <c r="X1110" s="48">
        <f t="shared" si="216"/>
        <v>1.3333333333333335</v>
      </c>
      <c r="Y1110" s="47" t="str">
        <f t="shared" si="217"/>
        <v>GROWTH</v>
      </c>
      <c r="Z1110" s="138">
        <v>0</v>
      </c>
      <c r="AA1110" s="138"/>
      <c r="AB1110" s="138" t="s">
        <v>3919</v>
      </c>
      <c r="AC1110" s="27"/>
    </row>
    <row r="1111" spans="1:29" s="139" customFormat="1" ht="13.8">
      <c r="A1111" s="138" t="s">
        <v>3919</v>
      </c>
      <c r="B1111" s="141" t="s">
        <v>84</v>
      </c>
      <c r="C1111" s="152" t="s">
        <v>2978</v>
      </c>
      <c r="D1111" s="135">
        <v>1000001611</v>
      </c>
      <c r="E1111" s="136" t="s">
        <v>2979</v>
      </c>
      <c r="F1111" s="137">
        <v>43601</v>
      </c>
      <c r="G1111" s="40" t="str">
        <f t="shared" si="206"/>
        <v>Targeted Dealer</v>
      </c>
      <c r="H1111" s="40"/>
      <c r="I1111" s="41">
        <v>120</v>
      </c>
      <c r="J1111" s="41">
        <f t="shared" si="207"/>
        <v>120</v>
      </c>
      <c r="K1111" s="43">
        <v>80</v>
      </c>
      <c r="L1111" s="43">
        <f t="shared" si="208"/>
        <v>40</v>
      </c>
      <c r="M1111" s="43">
        <f t="shared" si="209"/>
        <v>66.666666666666671</v>
      </c>
      <c r="N1111" s="42">
        <v>75</v>
      </c>
      <c r="O1111" s="45" t="str">
        <f t="shared" si="210"/>
        <v>DEC</v>
      </c>
      <c r="P1111" s="42">
        <v>75</v>
      </c>
      <c r="Q1111" s="44">
        <f t="shared" si="211"/>
        <v>5</v>
      </c>
      <c r="R1111" s="45">
        <f t="shared" si="212"/>
        <v>6.6666666666666652E-2</v>
      </c>
      <c r="S1111" s="44" t="str">
        <f t="shared" si="213"/>
        <v>GROWTH</v>
      </c>
      <c r="T1111" s="43">
        <v>90</v>
      </c>
      <c r="U1111" s="46" t="str">
        <f t="shared" si="214"/>
        <v>jAN</v>
      </c>
      <c r="V1111" s="42">
        <v>90</v>
      </c>
      <c r="W1111" s="47">
        <f t="shared" si="215"/>
        <v>-10</v>
      </c>
      <c r="X1111" s="48">
        <f t="shared" si="216"/>
        <v>-0.11111111111111116</v>
      </c>
      <c r="Y1111" s="47" t="str">
        <f t="shared" si="217"/>
        <v>DEGROWTH</v>
      </c>
      <c r="Z1111" s="138">
        <v>0</v>
      </c>
      <c r="AA1111" s="138"/>
      <c r="AB1111" s="138" t="s">
        <v>3919</v>
      </c>
      <c r="AC1111" s="27"/>
    </row>
    <row r="1112" spans="1:29" s="139" customFormat="1" ht="13.8">
      <c r="A1112" s="138" t="s">
        <v>3919</v>
      </c>
      <c r="B1112" s="141" t="s">
        <v>84</v>
      </c>
      <c r="C1112" s="152" t="s">
        <v>2980</v>
      </c>
      <c r="D1112" s="135">
        <v>1000001590</v>
      </c>
      <c r="E1112" s="136" t="s">
        <v>2981</v>
      </c>
      <c r="F1112" s="137">
        <v>43718</v>
      </c>
      <c r="G1112" s="40" t="str">
        <f t="shared" si="206"/>
        <v>Targeted Dealer</v>
      </c>
      <c r="H1112" s="40"/>
      <c r="I1112" s="41">
        <v>160</v>
      </c>
      <c r="J1112" s="41">
        <f t="shared" si="207"/>
        <v>160</v>
      </c>
      <c r="K1112" s="43">
        <v>127</v>
      </c>
      <c r="L1112" s="43">
        <f t="shared" si="208"/>
        <v>33</v>
      </c>
      <c r="M1112" s="43">
        <f t="shared" si="209"/>
        <v>79.375</v>
      </c>
      <c r="N1112" s="42">
        <v>114</v>
      </c>
      <c r="O1112" s="45" t="str">
        <f t="shared" si="210"/>
        <v>DEC</v>
      </c>
      <c r="P1112" s="42">
        <v>114</v>
      </c>
      <c r="Q1112" s="44">
        <f t="shared" si="211"/>
        <v>13</v>
      </c>
      <c r="R1112" s="45">
        <f t="shared" si="212"/>
        <v>0.11403508771929816</v>
      </c>
      <c r="S1112" s="44" t="str">
        <f t="shared" si="213"/>
        <v>GROWTH</v>
      </c>
      <c r="T1112" s="43">
        <v>191</v>
      </c>
      <c r="U1112" s="46" t="str">
        <f t="shared" si="214"/>
        <v>jAN</v>
      </c>
      <c r="V1112" s="42">
        <v>191</v>
      </c>
      <c r="W1112" s="47">
        <f t="shared" si="215"/>
        <v>-64</v>
      </c>
      <c r="X1112" s="48">
        <f t="shared" si="216"/>
        <v>-0.33507853403141363</v>
      </c>
      <c r="Y1112" s="47" t="str">
        <f t="shared" si="217"/>
        <v>DEGROWTH</v>
      </c>
      <c r="Z1112" s="138">
        <v>0</v>
      </c>
      <c r="AA1112" s="138"/>
      <c r="AB1112" s="138" t="s">
        <v>3919</v>
      </c>
      <c r="AC1112" s="27"/>
    </row>
    <row r="1113" spans="1:29" s="139" customFormat="1" ht="13.8">
      <c r="A1113" s="138" t="s">
        <v>3919</v>
      </c>
      <c r="B1113" s="141" t="s">
        <v>84</v>
      </c>
      <c r="C1113" s="152" t="s">
        <v>2982</v>
      </c>
      <c r="D1113" s="135">
        <v>1000001600</v>
      </c>
      <c r="E1113" s="136" t="s">
        <v>2983</v>
      </c>
      <c r="F1113" s="137">
        <v>44302</v>
      </c>
      <c r="G1113" s="40" t="str">
        <f t="shared" si="206"/>
        <v>Targeted Dealer</v>
      </c>
      <c r="H1113" s="40"/>
      <c r="I1113" s="41">
        <v>300</v>
      </c>
      <c r="J1113" s="41">
        <f t="shared" si="207"/>
        <v>300</v>
      </c>
      <c r="K1113" s="43">
        <v>435</v>
      </c>
      <c r="L1113" s="43">
        <f t="shared" si="208"/>
        <v>-135</v>
      </c>
      <c r="M1113" s="43">
        <f t="shared" si="209"/>
        <v>145</v>
      </c>
      <c r="N1113" s="42">
        <v>525</v>
      </c>
      <c r="O1113" s="45" t="str">
        <f t="shared" si="210"/>
        <v>DEC</v>
      </c>
      <c r="P1113" s="42">
        <v>525</v>
      </c>
      <c r="Q1113" s="44">
        <f t="shared" si="211"/>
        <v>-90</v>
      </c>
      <c r="R1113" s="45">
        <f t="shared" si="212"/>
        <v>-0.17142857142857137</v>
      </c>
      <c r="S1113" s="44" t="str">
        <f t="shared" si="213"/>
        <v>DEGROWTH</v>
      </c>
      <c r="T1113" s="43">
        <v>380</v>
      </c>
      <c r="U1113" s="46" t="str">
        <f t="shared" si="214"/>
        <v>jAN</v>
      </c>
      <c r="V1113" s="42">
        <v>380</v>
      </c>
      <c r="W1113" s="47">
        <f t="shared" si="215"/>
        <v>55</v>
      </c>
      <c r="X1113" s="48">
        <f t="shared" si="216"/>
        <v>0.14473684210526305</v>
      </c>
      <c r="Y1113" s="47" t="str">
        <f t="shared" si="217"/>
        <v>GROWTH</v>
      </c>
      <c r="Z1113" s="138">
        <v>0</v>
      </c>
      <c r="AA1113" s="138"/>
      <c r="AB1113" s="138" t="s">
        <v>3919</v>
      </c>
      <c r="AC1113" s="27"/>
    </row>
    <row r="1114" spans="1:29" s="139" customFormat="1" ht="13.8">
      <c r="A1114" s="138" t="s">
        <v>3919</v>
      </c>
      <c r="B1114" s="141" t="s">
        <v>84</v>
      </c>
      <c r="C1114" s="152" t="s">
        <v>2986</v>
      </c>
      <c r="D1114" s="135">
        <v>1000002043</v>
      </c>
      <c r="E1114" s="136" t="s">
        <v>2987</v>
      </c>
      <c r="F1114" s="137">
        <v>44501</v>
      </c>
      <c r="G1114" s="40" t="str">
        <f t="shared" si="206"/>
        <v>Targeted Dealer</v>
      </c>
      <c r="H1114" s="40"/>
      <c r="I1114" s="41">
        <v>300</v>
      </c>
      <c r="J1114" s="41">
        <f t="shared" si="207"/>
        <v>300</v>
      </c>
      <c r="K1114" s="43">
        <v>337</v>
      </c>
      <c r="L1114" s="43">
        <f t="shared" si="208"/>
        <v>-37</v>
      </c>
      <c r="M1114" s="43">
        <f t="shared" si="209"/>
        <v>112.33333333333333</v>
      </c>
      <c r="N1114" s="42">
        <v>345.25</v>
      </c>
      <c r="O1114" s="45" t="str">
        <f t="shared" si="210"/>
        <v>DEC</v>
      </c>
      <c r="P1114" s="42">
        <v>345.25</v>
      </c>
      <c r="Q1114" s="44">
        <f t="shared" si="211"/>
        <v>-8.25</v>
      </c>
      <c r="R1114" s="45">
        <f t="shared" si="212"/>
        <v>-2.389572773352644E-2</v>
      </c>
      <c r="S1114" s="44" t="str">
        <f t="shared" si="213"/>
        <v>DEGROWTH</v>
      </c>
      <c r="T1114" s="43">
        <v>216</v>
      </c>
      <c r="U1114" s="46" t="str">
        <f t="shared" si="214"/>
        <v>jAN</v>
      </c>
      <c r="V1114" s="42">
        <v>216</v>
      </c>
      <c r="W1114" s="47">
        <f t="shared" si="215"/>
        <v>121</v>
      </c>
      <c r="X1114" s="48">
        <f t="shared" si="216"/>
        <v>0.56018518518518512</v>
      </c>
      <c r="Y1114" s="47" t="str">
        <f t="shared" si="217"/>
        <v>GROWTH</v>
      </c>
      <c r="Z1114" s="138">
        <v>0</v>
      </c>
      <c r="AA1114" s="138"/>
      <c r="AB1114" s="138" t="s">
        <v>3919</v>
      </c>
      <c r="AC1114" s="27"/>
    </row>
    <row r="1115" spans="1:29" s="139" customFormat="1" ht="13.8">
      <c r="A1115" s="138" t="s">
        <v>3919</v>
      </c>
      <c r="B1115" s="141" t="s">
        <v>84</v>
      </c>
      <c r="C1115" s="152" t="s">
        <v>2990</v>
      </c>
      <c r="D1115" s="135">
        <v>1000002073</v>
      </c>
      <c r="E1115" s="136" t="s">
        <v>2991</v>
      </c>
      <c r="F1115" s="137">
        <v>44531</v>
      </c>
      <c r="G1115" s="40" t="str">
        <f t="shared" si="206"/>
        <v>Targeted Dealer</v>
      </c>
      <c r="H1115" s="40"/>
      <c r="I1115" s="41">
        <v>60</v>
      </c>
      <c r="J1115" s="41">
        <f t="shared" si="207"/>
        <v>60</v>
      </c>
      <c r="K1115" s="43">
        <v>60</v>
      </c>
      <c r="L1115" s="43">
        <f t="shared" si="208"/>
        <v>0</v>
      </c>
      <c r="M1115" s="43">
        <f t="shared" si="209"/>
        <v>100</v>
      </c>
      <c r="N1115" s="42">
        <v>58</v>
      </c>
      <c r="O1115" s="45" t="str">
        <f t="shared" si="210"/>
        <v>DEC</v>
      </c>
      <c r="P1115" s="42">
        <v>58</v>
      </c>
      <c r="Q1115" s="44">
        <f t="shared" si="211"/>
        <v>2</v>
      </c>
      <c r="R1115" s="45">
        <f t="shared" si="212"/>
        <v>3.4482758620689724E-2</v>
      </c>
      <c r="S1115" s="44" t="str">
        <f t="shared" si="213"/>
        <v>GROWTH</v>
      </c>
      <c r="T1115" s="43">
        <v>43</v>
      </c>
      <c r="U1115" s="46" t="str">
        <f t="shared" si="214"/>
        <v>jAN</v>
      </c>
      <c r="V1115" s="42">
        <v>43</v>
      </c>
      <c r="W1115" s="47">
        <f t="shared" si="215"/>
        <v>17</v>
      </c>
      <c r="X1115" s="48">
        <f t="shared" si="216"/>
        <v>0.39534883720930236</v>
      </c>
      <c r="Y1115" s="47" t="str">
        <f t="shared" si="217"/>
        <v>GROWTH</v>
      </c>
      <c r="Z1115" s="138">
        <v>0</v>
      </c>
      <c r="AA1115" s="138"/>
      <c r="AB1115" s="138" t="s">
        <v>3919</v>
      </c>
      <c r="AC1115" s="27"/>
    </row>
    <row r="1116" spans="1:29" s="139" customFormat="1" ht="13.8">
      <c r="A1116" s="138" t="s">
        <v>3919</v>
      </c>
      <c r="B1116" s="141" t="s">
        <v>84</v>
      </c>
      <c r="C1116" s="152" t="s">
        <v>2992</v>
      </c>
      <c r="D1116" s="135">
        <v>1000002072</v>
      </c>
      <c r="E1116" s="136" t="s">
        <v>2993</v>
      </c>
      <c r="F1116" s="137">
        <v>44557</v>
      </c>
      <c r="G1116" s="40" t="str">
        <f t="shared" si="206"/>
        <v>Targeted Dealer</v>
      </c>
      <c r="H1116" s="40"/>
      <c r="I1116" s="41">
        <v>20</v>
      </c>
      <c r="J1116" s="41">
        <f t="shared" si="207"/>
        <v>20</v>
      </c>
      <c r="K1116" s="43">
        <v>5</v>
      </c>
      <c r="L1116" s="43">
        <f t="shared" si="208"/>
        <v>15</v>
      </c>
      <c r="M1116" s="43">
        <f t="shared" si="209"/>
        <v>25</v>
      </c>
      <c r="N1116" s="42">
        <v>5</v>
      </c>
      <c r="O1116" s="45" t="str">
        <f t="shared" si="210"/>
        <v>DEC</v>
      </c>
      <c r="P1116" s="42">
        <v>5</v>
      </c>
      <c r="Q1116" s="44">
        <f t="shared" si="211"/>
        <v>0</v>
      </c>
      <c r="R1116" s="45">
        <f t="shared" si="212"/>
        <v>0</v>
      </c>
      <c r="S1116" s="44" t="str">
        <f t="shared" si="213"/>
        <v>GROWTH</v>
      </c>
      <c r="T1116" s="43">
        <v>5</v>
      </c>
      <c r="U1116" s="46" t="str">
        <f t="shared" si="214"/>
        <v>jAN</v>
      </c>
      <c r="V1116" s="42">
        <v>5</v>
      </c>
      <c r="W1116" s="47">
        <f t="shared" si="215"/>
        <v>0</v>
      </c>
      <c r="X1116" s="48">
        <f t="shared" si="216"/>
        <v>0</v>
      </c>
      <c r="Y1116" s="47" t="str">
        <f t="shared" si="217"/>
        <v>GROWTH</v>
      </c>
      <c r="Z1116" s="138">
        <v>0</v>
      </c>
      <c r="AA1116" s="138"/>
      <c r="AB1116" s="138" t="s">
        <v>3919</v>
      </c>
      <c r="AC1116" s="27"/>
    </row>
    <row r="1117" spans="1:29" s="139" customFormat="1" ht="13.8">
      <c r="A1117" s="138" t="s">
        <v>3919</v>
      </c>
      <c r="B1117" s="141" t="s">
        <v>84</v>
      </c>
      <c r="C1117" s="152" t="s">
        <v>2994</v>
      </c>
      <c r="D1117" s="135">
        <v>1000002803</v>
      </c>
      <c r="E1117" s="141" t="s">
        <v>2995</v>
      </c>
      <c r="F1117" s="137">
        <v>44736</v>
      </c>
      <c r="G1117" s="40" t="str">
        <f t="shared" si="206"/>
        <v>Targeted Dealer</v>
      </c>
      <c r="H1117" s="40"/>
      <c r="I1117" s="41">
        <v>25</v>
      </c>
      <c r="J1117" s="41">
        <f t="shared" si="207"/>
        <v>25</v>
      </c>
      <c r="K1117" s="43">
        <v>25</v>
      </c>
      <c r="L1117" s="43">
        <f t="shared" si="208"/>
        <v>0</v>
      </c>
      <c r="M1117" s="43">
        <f t="shared" si="209"/>
        <v>100</v>
      </c>
      <c r="N1117" s="42">
        <v>30</v>
      </c>
      <c r="O1117" s="45" t="str">
        <f t="shared" si="210"/>
        <v>DEC</v>
      </c>
      <c r="P1117" s="42">
        <v>30</v>
      </c>
      <c r="Q1117" s="44">
        <f t="shared" si="211"/>
        <v>-5</v>
      </c>
      <c r="R1117" s="45">
        <f t="shared" si="212"/>
        <v>-0.16666666666666663</v>
      </c>
      <c r="S1117" s="44" t="str">
        <f t="shared" si="213"/>
        <v>DEGROWTH</v>
      </c>
      <c r="T1117" s="43">
        <v>50</v>
      </c>
      <c r="U1117" s="46" t="str">
        <f t="shared" si="214"/>
        <v>jAN</v>
      </c>
      <c r="V1117" s="42">
        <v>50</v>
      </c>
      <c r="W1117" s="47">
        <f t="shared" si="215"/>
        <v>-25</v>
      </c>
      <c r="X1117" s="48">
        <f t="shared" si="216"/>
        <v>-0.5</v>
      </c>
      <c r="Y1117" s="47" t="str">
        <f t="shared" si="217"/>
        <v>DEGROWTH</v>
      </c>
      <c r="Z1117" s="138">
        <v>0</v>
      </c>
      <c r="AA1117" s="138"/>
      <c r="AB1117" s="138" t="s">
        <v>3919</v>
      </c>
      <c r="AC1117" s="27"/>
    </row>
    <row r="1118" spans="1:29" s="139" customFormat="1" ht="13.8">
      <c r="A1118" s="138" t="s">
        <v>3919</v>
      </c>
      <c r="B1118" s="144" t="s">
        <v>84</v>
      </c>
      <c r="C1118" s="144" t="s">
        <v>2998</v>
      </c>
      <c r="D1118" s="144">
        <v>1000004095</v>
      </c>
      <c r="E1118" s="144" t="s">
        <v>2999</v>
      </c>
      <c r="F1118" s="137">
        <v>45527</v>
      </c>
      <c r="G1118" s="40" t="str">
        <f t="shared" si="206"/>
        <v>Targeted Dealer</v>
      </c>
      <c r="H1118" s="40"/>
      <c r="I1118" s="41">
        <v>20</v>
      </c>
      <c r="J1118" s="41">
        <f t="shared" si="207"/>
        <v>20</v>
      </c>
      <c r="K1118" s="43">
        <v>0</v>
      </c>
      <c r="L1118" s="43">
        <f t="shared" si="208"/>
        <v>20</v>
      </c>
      <c r="M1118" s="43">
        <f t="shared" si="209"/>
        <v>0</v>
      </c>
      <c r="N1118" s="42">
        <v>15</v>
      </c>
      <c r="O1118" s="45" t="str">
        <f t="shared" si="210"/>
        <v>DEC</v>
      </c>
      <c r="P1118" s="42">
        <v>15</v>
      </c>
      <c r="Q1118" s="44">
        <f t="shared" si="211"/>
        <v>-15</v>
      </c>
      <c r="R1118" s="45">
        <f t="shared" si="212"/>
        <v>-1</v>
      </c>
      <c r="S1118" s="44" t="str">
        <f t="shared" si="213"/>
        <v>DEGROWTH</v>
      </c>
      <c r="T1118" s="43">
        <v>22</v>
      </c>
      <c r="U1118" s="46" t="str">
        <f t="shared" si="214"/>
        <v>jAN</v>
      </c>
      <c r="V1118" s="42">
        <v>22</v>
      </c>
      <c r="W1118" s="47">
        <f t="shared" si="215"/>
        <v>-22</v>
      </c>
      <c r="X1118" s="48">
        <f t="shared" si="216"/>
        <v>-1</v>
      </c>
      <c r="Y1118" s="47" t="str">
        <f t="shared" si="217"/>
        <v>DEGROWTH</v>
      </c>
      <c r="Z1118" s="138">
        <v>0</v>
      </c>
      <c r="AA1118" s="138"/>
      <c r="AB1118" s="138" t="s">
        <v>3919</v>
      </c>
      <c r="AC1118" s="27"/>
    </row>
    <row r="1119" spans="1:29" s="139" customFormat="1" ht="13.8">
      <c r="A1119" s="133" t="s">
        <v>3918</v>
      </c>
      <c r="B1119" s="141" t="s">
        <v>73</v>
      </c>
      <c r="C1119" s="152" t="s">
        <v>3000</v>
      </c>
      <c r="D1119" s="135">
        <v>1000001354</v>
      </c>
      <c r="E1119" s="136" t="s">
        <v>3001</v>
      </c>
      <c r="F1119" s="137">
        <v>40802</v>
      </c>
      <c r="G1119" s="40" t="str">
        <f t="shared" si="206"/>
        <v>Targeted Dealer</v>
      </c>
      <c r="H1119" s="40"/>
      <c r="I1119" s="41">
        <v>250</v>
      </c>
      <c r="J1119" s="41">
        <f t="shared" si="207"/>
        <v>250</v>
      </c>
      <c r="K1119" s="43">
        <v>0</v>
      </c>
      <c r="L1119" s="43">
        <f t="shared" si="208"/>
        <v>250</v>
      </c>
      <c r="M1119" s="43">
        <f t="shared" si="209"/>
        <v>0</v>
      </c>
      <c r="N1119" s="42">
        <v>61.5</v>
      </c>
      <c r="O1119" s="45" t="str">
        <f t="shared" si="210"/>
        <v>DEC</v>
      </c>
      <c r="P1119" s="42">
        <v>61.5</v>
      </c>
      <c r="Q1119" s="44">
        <f t="shared" si="211"/>
        <v>-61.5</v>
      </c>
      <c r="R1119" s="45">
        <f t="shared" si="212"/>
        <v>-1</v>
      </c>
      <c r="S1119" s="44" t="str">
        <f t="shared" si="213"/>
        <v>DEGROWTH</v>
      </c>
      <c r="T1119" s="43">
        <v>138.5</v>
      </c>
      <c r="U1119" s="46" t="str">
        <f t="shared" si="214"/>
        <v>jAN</v>
      </c>
      <c r="V1119" s="42">
        <v>138.5</v>
      </c>
      <c r="W1119" s="47">
        <f t="shared" si="215"/>
        <v>-138.5</v>
      </c>
      <c r="X1119" s="48">
        <f t="shared" si="216"/>
        <v>-1</v>
      </c>
      <c r="Y1119" s="47" t="str">
        <f t="shared" si="217"/>
        <v>DEGROWTH</v>
      </c>
      <c r="Z1119" s="138">
        <v>0</v>
      </c>
      <c r="AA1119" s="133"/>
      <c r="AB1119" s="133" t="s">
        <v>3918</v>
      </c>
      <c r="AC1119" s="27"/>
    </row>
    <row r="1120" spans="1:29" s="139" customFormat="1" ht="13.8">
      <c r="A1120" s="133" t="s">
        <v>3918</v>
      </c>
      <c r="B1120" s="141" t="s">
        <v>73</v>
      </c>
      <c r="C1120" s="141" t="s">
        <v>3002</v>
      </c>
      <c r="D1120" s="135">
        <v>1000001351</v>
      </c>
      <c r="E1120" s="136" t="s">
        <v>3003</v>
      </c>
      <c r="F1120" s="137">
        <v>41234</v>
      </c>
      <c r="G1120" s="40" t="str">
        <f t="shared" si="206"/>
        <v>Targeted Dealer</v>
      </c>
      <c r="H1120" s="40"/>
      <c r="I1120" s="41">
        <v>500</v>
      </c>
      <c r="J1120" s="41">
        <f t="shared" si="207"/>
        <v>500</v>
      </c>
      <c r="K1120" s="43">
        <v>500.75</v>
      </c>
      <c r="L1120" s="43">
        <f t="shared" si="208"/>
        <v>-0.75</v>
      </c>
      <c r="M1120" s="43">
        <f t="shared" si="209"/>
        <v>100.15</v>
      </c>
      <c r="N1120" s="42">
        <v>457.4</v>
      </c>
      <c r="O1120" s="45" t="str">
        <f t="shared" si="210"/>
        <v>DEC</v>
      </c>
      <c r="P1120" s="42">
        <v>457.4</v>
      </c>
      <c r="Q1120" s="44">
        <f t="shared" si="211"/>
        <v>43.350000000000023</v>
      </c>
      <c r="R1120" s="45">
        <f t="shared" si="212"/>
        <v>9.4774814167031041E-2</v>
      </c>
      <c r="S1120" s="44" t="str">
        <f t="shared" si="213"/>
        <v>GROWTH</v>
      </c>
      <c r="T1120" s="43">
        <v>385.35</v>
      </c>
      <c r="U1120" s="46" t="str">
        <f t="shared" si="214"/>
        <v>jAN</v>
      </c>
      <c r="V1120" s="42">
        <v>385.35</v>
      </c>
      <c r="W1120" s="47">
        <f t="shared" si="215"/>
        <v>115.39999999999998</v>
      </c>
      <c r="X1120" s="48">
        <f t="shared" si="216"/>
        <v>0.29946801608926932</v>
      </c>
      <c r="Y1120" s="47" t="str">
        <f t="shared" si="217"/>
        <v>GROWTH</v>
      </c>
      <c r="Z1120" s="138">
        <v>0</v>
      </c>
      <c r="AA1120" s="133"/>
      <c r="AB1120" s="133" t="s">
        <v>3918</v>
      </c>
      <c r="AC1120" s="27"/>
    </row>
    <row r="1121" spans="1:29" s="139" customFormat="1" ht="13.8">
      <c r="A1121" s="133" t="s">
        <v>3918</v>
      </c>
      <c r="B1121" s="141" t="s">
        <v>73</v>
      </c>
      <c r="C1121" s="152" t="s">
        <v>3004</v>
      </c>
      <c r="D1121" s="135">
        <v>1000001417</v>
      </c>
      <c r="E1121" s="136" t="s">
        <v>3005</v>
      </c>
      <c r="F1121" s="137">
        <v>41720</v>
      </c>
      <c r="G1121" s="40" t="str">
        <f t="shared" si="206"/>
        <v>Targeted Dealer</v>
      </c>
      <c r="H1121" s="40"/>
      <c r="I1121" s="41">
        <v>600</v>
      </c>
      <c r="J1121" s="41">
        <f t="shared" si="207"/>
        <v>600</v>
      </c>
      <c r="K1121" s="43">
        <v>327.09999999999997</v>
      </c>
      <c r="L1121" s="43">
        <f t="shared" si="208"/>
        <v>272.90000000000003</v>
      </c>
      <c r="M1121" s="43">
        <f t="shared" si="209"/>
        <v>54.516666666666659</v>
      </c>
      <c r="N1121" s="42">
        <v>452.39999999999992</v>
      </c>
      <c r="O1121" s="45" t="str">
        <f t="shared" si="210"/>
        <v>DEC</v>
      </c>
      <c r="P1121" s="42">
        <v>452.39999999999992</v>
      </c>
      <c r="Q1121" s="44">
        <f t="shared" si="211"/>
        <v>-125.29999999999995</v>
      </c>
      <c r="R1121" s="45">
        <f t="shared" si="212"/>
        <v>-0.27696728558797523</v>
      </c>
      <c r="S1121" s="44" t="str">
        <f t="shared" si="213"/>
        <v>DEGROWTH</v>
      </c>
      <c r="T1121" s="43">
        <v>400.54999999999995</v>
      </c>
      <c r="U1121" s="46" t="str">
        <f t="shared" si="214"/>
        <v>jAN</v>
      </c>
      <c r="V1121" s="42">
        <v>400.54999999999995</v>
      </c>
      <c r="W1121" s="47">
        <f t="shared" si="215"/>
        <v>-73.449999999999989</v>
      </c>
      <c r="X1121" s="48">
        <f t="shared" si="216"/>
        <v>-0.18337286231431782</v>
      </c>
      <c r="Y1121" s="47" t="str">
        <f t="shared" si="217"/>
        <v>DEGROWTH</v>
      </c>
      <c r="Z1121" s="138">
        <v>0</v>
      </c>
      <c r="AA1121" s="133"/>
      <c r="AB1121" s="133" t="s">
        <v>3918</v>
      </c>
      <c r="AC1121" s="27"/>
    </row>
    <row r="1122" spans="1:29" s="139" customFormat="1" ht="13.8">
      <c r="A1122" s="133" t="s">
        <v>3918</v>
      </c>
      <c r="B1122" s="141" t="s">
        <v>73</v>
      </c>
      <c r="C1122" s="152" t="s">
        <v>3006</v>
      </c>
      <c r="D1122" s="135">
        <v>1000001384</v>
      </c>
      <c r="E1122" s="136" t="s">
        <v>3007</v>
      </c>
      <c r="F1122" s="137">
        <v>42339</v>
      </c>
      <c r="G1122" s="40" t="str">
        <f t="shared" si="206"/>
        <v>Targeted Dealer</v>
      </c>
      <c r="H1122" s="40"/>
      <c r="I1122" s="41">
        <v>1700</v>
      </c>
      <c r="J1122" s="41">
        <f t="shared" si="207"/>
        <v>1700</v>
      </c>
      <c r="K1122" s="43">
        <v>569</v>
      </c>
      <c r="L1122" s="43">
        <f t="shared" si="208"/>
        <v>1131</v>
      </c>
      <c r="M1122" s="43">
        <f t="shared" si="209"/>
        <v>33.470588235294116</v>
      </c>
      <c r="N1122" s="42">
        <v>959.55</v>
      </c>
      <c r="O1122" s="45" t="str">
        <f t="shared" si="210"/>
        <v>DEC</v>
      </c>
      <c r="P1122" s="42">
        <v>959.55</v>
      </c>
      <c r="Q1122" s="44">
        <f t="shared" si="211"/>
        <v>-390.54999999999995</v>
      </c>
      <c r="R1122" s="45">
        <f t="shared" si="212"/>
        <v>-0.40701370434057627</v>
      </c>
      <c r="S1122" s="44" t="str">
        <f t="shared" si="213"/>
        <v>DEGROWTH</v>
      </c>
      <c r="T1122" s="43">
        <v>5306.7</v>
      </c>
      <c r="U1122" s="46" t="str">
        <f t="shared" si="214"/>
        <v>jAN</v>
      </c>
      <c r="V1122" s="42">
        <v>5306.7</v>
      </c>
      <c r="W1122" s="47">
        <f t="shared" si="215"/>
        <v>-4737.7</v>
      </c>
      <c r="X1122" s="48">
        <f t="shared" si="216"/>
        <v>-0.89277705542050612</v>
      </c>
      <c r="Y1122" s="47" t="str">
        <f t="shared" si="217"/>
        <v>DEGROWTH</v>
      </c>
      <c r="Z1122" s="138">
        <v>0</v>
      </c>
      <c r="AA1122" s="133"/>
      <c r="AB1122" s="133" t="s">
        <v>3918</v>
      </c>
      <c r="AC1122" s="27"/>
    </row>
    <row r="1123" spans="1:29" s="139" customFormat="1" ht="13.8">
      <c r="A1123" s="133" t="s">
        <v>3918</v>
      </c>
      <c r="B1123" s="141" t="s">
        <v>73</v>
      </c>
      <c r="C1123" s="152" t="s">
        <v>3008</v>
      </c>
      <c r="D1123" s="135">
        <v>1000001420</v>
      </c>
      <c r="E1123" s="136" t="s">
        <v>3009</v>
      </c>
      <c r="F1123" s="137">
        <v>43378</v>
      </c>
      <c r="G1123" s="40" t="str">
        <f t="shared" si="206"/>
        <v>Targeted Dealer</v>
      </c>
      <c r="H1123" s="40"/>
      <c r="I1123" s="41">
        <v>1200</v>
      </c>
      <c r="J1123" s="41">
        <f t="shared" si="207"/>
        <v>1200</v>
      </c>
      <c r="K1123" s="43">
        <v>1289.9499999999998</v>
      </c>
      <c r="L1123" s="43">
        <f t="shared" si="208"/>
        <v>-89.949999999999818</v>
      </c>
      <c r="M1123" s="43">
        <f t="shared" si="209"/>
        <v>107.49583333333332</v>
      </c>
      <c r="N1123" s="42">
        <v>1213.8000000000002</v>
      </c>
      <c r="O1123" s="45" t="str">
        <f t="shared" si="210"/>
        <v>DEC</v>
      </c>
      <c r="P1123" s="42">
        <v>1213.8000000000002</v>
      </c>
      <c r="Q1123" s="44">
        <f t="shared" si="211"/>
        <v>76.149999999999636</v>
      </c>
      <c r="R1123" s="45">
        <f t="shared" si="212"/>
        <v>6.2736859449662008E-2</v>
      </c>
      <c r="S1123" s="44" t="str">
        <f t="shared" si="213"/>
        <v>GROWTH</v>
      </c>
      <c r="T1123" s="43">
        <v>907.99999999999989</v>
      </c>
      <c r="U1123" s="46" t="str">
        <f t="shared" si="214"/>
        <v>jAN</v>
      </c>
      <c r="V1123" s="42">
        <v>907.99999999999989</v>
      </c>
      <c r="W1123" s="47">
        <f t="shared" si="215"/>
        <v>381.94999999999993</v>
      </c>
      <c r="X1123" s="48">
        <f t="shared" si="216"/>
        <v>0.42064977973568274</v>
      </c>
      <c r="Y1123" s="47" t="str">
        <f t="shared" si="217"/>
        <v>GROWTH</v>
      </c>
      <c r="Z1123" s="138">
        <v>0</v>
      </c>
      <c r="AA1123" s="133"/>
      <c r="AB1123" s="133" t="s">
        <v>3918</v>
      </c>
      <c r="AC1123" s="27"/>
    </row>
    <row r="1124" spans="1:29" s="139" customFormat="1" ht="13.8">
      <c r="A1124" s="133" t="s">
        <v>3918</v>
      </c>
      <c r="B1124" s="141" t="s">
        <v>73</v>
      </c>
      <c r="C1124" s="152" t="s">
        <v>3010</v>
      </c>
      <c r="D1124" s="135">
        <v>1000001374</v>
      </c>
      <c r="E1124" s="136" t="s">
        <v>3011</v>
      </c>
      <c r="F1124" s="137">
        <v>43493</v>
      </c>
      <c r="G1124" s="40" t="str">
        <f t="shared" si="206"/>
        <v>Targeted Dealer</v>
      </c>
      <c r="H1124" s="40"/>
      <c r="I1124" s="41">
        <v>150</v>
      </c>
      <c r="J1124" s="41">
        <f t="shared" si="207"/>
        <v>150</v>
      </c>
      <c r="K1124" s="43">
        <v>170.5</v>
      </c>
      <c r="L1124" s="43">
        <f t="shared" si="208"/>
        <v>-20.5</v>
      </c>
      <c r="M1124" s="43">
        <f t="shared" si="209"/>
        <v>113.66666666666667</v>
      </c>
      <c r="N1124" s="42">
        <v>142.5</v>
      </c>
      <c r="O1124" s="45" t="str">
        <f t="shared" si="210"/>
        <v>DEC</v>
      </c>
      <c r="P1124" s="42">
        <v>142.5</v>
      </c>
      <c r="Q1124" s="44">
        <f t="shared" si="211"/>
        <v>28</v>
      </c>
      <c r="R1124" s="45">
        <f t="shared" si="212"/>
        <v>0.19649122807017538</v>
      </c>
      <c r="S1124" s="44" t="str">
        <f t="shared" si="213"/>
        <v>GROWTH</v>
      </c>
      <c r="T1124" s="43">
        <v>146.5</v>
      </c>
      <c r="U1124" s="46" t="str">
        <f t="shared" si="214"/>
        <v>jAN</v>
      </c>
      <c r="V1124" s="42">
        <v>146.5</v>
      </c>
      <c r="W1124" s="47">
        <f t="shared" si="215"/>
        <v>24</v>
      </c>
      <c r="X1124" s="48">
        <f t="shared" si="216"/>
        <v>0.16382252559726962</v>
      </c>
      <c r="Y1124" s="47" t="str">
        <f t="shared" si="217"/>
        <v>GROWTH</v>
      </c>
      <c r="Z1124" s="138">
        <v>0</v>
      </c>
      <c r="AA1124" s="133"/>
      <c r="AB1124" s="133" t="s">
        <v>3918</v>
      </c>
      <c r="AC1124" s="27"/>
    </row>
    <row r="1125" spans="1:29" s="139" customFormat="1" ht="13.8">
      <c r="A1125" s="133" t="s">
        <v>3918</v>
      </c>
      <c r="B1125" s="141" t="s">
        <v>73</v>
      </c>
      <c r="C1125" s="152" t="s">
        <v>3012</v>
      </c>
      <c r="D1125" s="135">
        <v>1000001361</v>
      </c>
      <c r="E1125" s="136" t="s">
        <v>3013</v>
      </c>
      <c r="F1125" s="137">
        <v>43787</v>
      </c>
      <c r="G1125" s="40" t="str">
        <f t="shared" si="206"/>
        <v>Targeted Dealer</v>
      </c>
      <c r="H1125" s="40"/>
      <c r="I1125" s="41">
        <v>1100</v>
      </c>
      <c r="J1125" s="41">
        <f t="shared" si="207"/>
        <v>1100</v>
      </c>
      <c r="K1125" s="43">
        <v>1061.25</v>
      </c>
      <c r="L1125" s="43">
        <f t="shared" si="208"/>
        <v>38.75</v>
      </c>
      <c r="M1125" s="43">
        <f t="shared" si="209"/>
        <v>96.477272727272734</v>
      </c>
      <c r="N1125" s="42">
        <v>949.4</v>
      </c>
      <c r="O1125" s="45" t="str">
        <f t="shared" si="210"/>
        <v>DEC</v>
      </c>
      <c r="P1125" s="42">
        <v>949.4</v>
      </c>
      <c r="Q1125" s="44">
        <f t="shared" si="211"/>
        <v>111.85000000000002</v>
      </c>
      <c r="R1125" s="45">
        <f t="shared" si="212"/>
        <v>0.11781124921002739</v>
      </c>
      <c r="S1125" s="44" t="str">
        <f t="shared" si="213"/>
        <v>GROWTH</v>
      </c>
      <c r="T1125" s="43">
        <v>646.54999999999995</v>
      </c>
      <c r="U1125" s="46" t="str">
        <f t="shared" si="214"/>
        <v>jAN</v>
      </c>
      <c r="V1125" s="42">
        <v>646.54999999999995</v>
      </c>
      <c r="W1125" s="47">
        <f t="shared" si="215"/>
        <v>414.70000000000005</v>
      </c>
      <c r="X1125" s="48">
        <f t="shared" si="216"/>
        <v>0.64140437707833908</v>
      </c>
      <c r="Y1125" s="47" t="str">
        <f t="shared" si="217"/>
        <v>GROWTH</v>
      </c>
      <c r="Z1125" s="138">
        <v>0</v>
      </c>
      <c r="AA1125" s="133"/>
      <c r="AB1125" s="133" t="s">
        <v>3918</v>
      </c>
      <c r="AC1125" s="27"/>
    </row>
    <row r="1126" spans="1:29" s="139" customFormat="1" ht="13.8">
      <c r="A1126" s="133" t="s">
        <v>3918</v>
      </c>
      <c r="B1126" s="141" t="s">
        <v>73</v>
      </c>
      <c r="C1126" s="152" t="s">
        <v>3014</v>
      </c>
      <c r="D1126" s="135">
        <v>1000001381</v>
      </c>
      <c r="E1126" s="136" t="s">
        <v>3015</v>
      </c>
      <c r="F1126" s="137">
        <v>43795</v>
      </c>
      <c r="G1126" s="40" t="str">
        <f t="shared" si="206"/>
        <v>Targeted Dealer</v>
      </c>
      <c r="H1126" s="40"/>
      <c r="I1126" s="41">
        <v>500</v>
      </c>
      <c r="J1126" s="41">
        <f t="shared" si="207"/>
        <v>500</v>
      </c>
      <c r="K1126" s="43">
        <v>398.25</v>
      </c>
      <c r="L1126" s="43">
        <f t="shared" si="208"/>
        <v>101.75</v>
      </c>
      <c r="M1126" s="43">
        <f t="shared" si="209"/>
        <v>79.650000000000006</v>
      </c>
      <c r="N1126" s="42">
        <v>588.5</v>
      </c>
      <c r="O1126" s="45" t="str">
        <f t="shared" si="210"/>
        <v>DEC</v>
      </c>
      <c r="P1126" s="42">
        <v>588.5</v>
      </c>
      <c r="Q1126" s="44">
        <f t="shared" si="211"/>
        <v>-190.25</v>
      </c>
      <c r="R1126" s="45">
        <f t="shared" si="212"/>
        <v>-0.32327952421410366</v>
      </c>
      <c r="S1126" s="44" t="str">
        <f t="shared" si="213"/>
        <v>DEGROWTH</v>
      </c>
      <c r="T1126" s="43">
        <v>263.75</v>
      </c>
      <c r="U1126" s="46" t="str">
        <f t="shared" si="214"/>
        <v>jAN</v>
      </c>
      <c r="V1126" s="42">
        <v>263.75</v>
      </c>
      <c r="W1126" s="47">
        <f t="shared" si="215"/>
        <v>134.5</v>
      </c>
      <c r="X1126" s="48">
        <f t="shared" si="216"/>
        <v>0.50995260663507103</v>
      </c>
      <c r="Y1126" s="47" t="str">
        <f t="shared" si="217"/>
        <v>GROWTH</v>
      </c>
      <c r="Z1126" s="138">
        <v>0</v>
      </c>
      <c r="AA1126" s="133"/>
      <c r="AB1126" s="133" t="s">
        <v>3918</v>
      </c>
      <c r="AC1126" s="27"/>
    </row>
    <row r="1127" spans="1:29" s="139" customFormat="1" ht="13.8">
      <c r="A1127" s="133" t="s">
        <v>3918</v>
      </c>
      <c r="B1127" s="141" t="s">
        <v>73</v>
      </c>
      <c r="C1127" s="152" t="s">
        <v>3018</v>
      </c>
      <c r="D1127" s="135">
        <v>1000002057</v>
      </c>
      <c r="E1127" s="136" t="s">
        <v>3019</v>
      </c>
      <c r="F1127" s="137">
        <v>44530</v>
      </c>
      <c r="G1127" s="40" t="str">
        <f t="shared" si="206"/>
        <v>Targeted Dealer</v>
      </c>
      <c r="H1127" s="40"/>
      <c r="I1127" s="41">
        <v>200</v>
      </c>
      <c r="J1127" s="41">
        <f t="shared" si="207"/>
        <v>200</v>
      </c>
      <c r="K1127" s="43">
        <v>54.75</v>
      </c>
      <c r="L1127" s="43">
        <f t="shared" si="208"/>
        <v>145.25</v>
      </c>
      <c r="M1127" s="43">
        <f t="shared" si="209"/>
        <v>27.375</v>
      </c>
      <c r="N1127" s="42">
        <v>90.5</v>
      </c>
      <c r="O1127" s="45" t="str">
        <f t="shared" si="210"/>
        <v>DEC</v>
      </c>
      <c r="P1127" s="42">
        <v>90.5</v>
      </c>
      <c r="Q1127" s="44">
        <f t="shared" si="211"/>
        <v>-35.75</v>
      </c>
      <c r="R1127" s="45">
        <f t="shared" si="212"/>
        <v>-0.39502762430939231</v>
      </c>
      <c r="S1127" s="44" t="str">
        <f t="shared" si="213"/>
        <v>DEGROWTH</v>
      </c>
      <c r="T1127" s="43">
        <v>291</v>
      </c>
      <c r="U1127" s="46" t="str">
        <f t="shared" si="214"/>
        <v>jAN</v>
      </c>
      <c r="V1127" s="42">
        <v>291</v>
      </c>
      <c r="W1127" s="47">
        <f t="shared" si="215"/>
        <v>-236.25</v>
      </c>
      <c r="X1127" s="48">
        <f t="shared" si="216"/>
        <v>-0.81185567010309279</v>
      </c>
      <c r="Y1127" s="47" t="str">
        <f t="shared" si="217"/>
        <v>DEGROWTH</v>
      </c>
      <c r="Z1127" s="138">
        <v>0</v>
      </c>
      <c r="AA1127" s="133"/>
      <c r="AB1127" s="133" t="s">
        <v>3918</v>
      </c>
      <c r="AC1127" s="27"/>
    </row>
    <row r="1128" spans="1:29" s="139" customFormat="1" ht="13.8">
      <c r="A1128" s="133" t="s">
        <v>3918</v>
      </c>
      <c r="B1128" s="141" t="s">
        <v>73</v>
      </c>
      <c r="C1128" s="152" t="s">
        <v>3024</v>
      </c>
      <c r="D1128" s="135">
        <v>1000003425</v>
      </c>
      <c r="E1128" s="141" t="s">
        <v>3025</v>
      </c>
      <c r="F1128" s="137">
        <v>44999</v>
      </c>
      <c r="G1128" s="40" t="str">
        <f t="shared" si="206"/>
        <v>Targeted Dealer</v>
      </c>
      <c r="H1128" s="40"/>
      <c r="I1128" s="41">
        <v>2100</v>
      </c>
      <c r="J1128" s="41">
        <f t="shared" si="207"/>
        <v>2100</v>
      </c>
      <c r="K1128" s="43">
        <v>2338</v>
      </c>
      <c r="L1128" s="43">
        <f t="shared" si="208"/>
        <v>-238</v>
      </c>
      <c r="M1128" s="43">
        <f t="shared" si="209"/>
        <v>111.33333333333333</v>
      </c>
      <c r="N1128" s="42">
        <v>2555</v>
      </c>
      <c r="O1128" s="45" t="str">
        <f t="shared" si="210"/>
        <v>DEC</v>
      </c>
      <c r="P1128" s="42">
        <v>2555</v>
      </c>
      <c r="Q1128" s="44">
        <f t="shared" si="211"/>
        <v>-217</v>
      </c>
      <c r="R1128" s="45">
        <f t="shared" si="212"/>
        <v>-8.4931506849315053E-2</v>
      </c>
      <c r="S1128" s="44" t="str">
        <f t="shared" si="213"/>
        <v>DEGROWTH</v>
      </c>
      <c r="T1128" s="43">
        <v>1840</v>
      </c>
      <c r="U1128" s="46" t="str">
        <f t="shared" si="214"/>
        <v>jAN</v>
      </c>
      <c r="V1128" s="42">
        <v>1840</v>
      </c>
      <c r="W1128" s="47">
        <f t="shared" si="215"/>
        <v>498</v>
      </c>
      <c r="X1128" s="48">
        <f t="shared" si="216"/>
        <v>0.27065217391304341</v>
      </c>
      <c r="Y1128" s="47" t="str">
        <f t="shared" si="217"/>
        <v>GROWTH</v>
      </c>
      <c r="Z1128" s="138">
        <v>0</v>
      </c>
      <c r="AA1128" s="133"/>
      <c r="AB1128" s="133" t="s">
        <v>3918</v>
      </c>
      <c r="AC1128" s="27"/>
    </row>
    <row r="1129" spans="1:29" s="139" customFormat="1" ht="13.8">
      <c r="A1129" s="133" t="s">
        <v>3918</v>
      </c>
      <c r="B1129" s="141" t="s">
        <v>75</v>
      </c>
      <c r="C1129" s="152" t="s">
        <v>3032</v>
      </c>
      <c r="D1129" s="135">
        <v>1000001355</v>
      </c>
      <c r="E1129" s="136" t="s">
        <v>3033</v>
      </c>
      <c r="F1129" s="137">
        <v>41208</v>
      </c>
      <c r="G1129" s="40" t="str">
        <f t="shared" si="206"/>
        <v>Targeted Dealer</v>
      </c>
      <c r="H1129" s="40"/>
      <c r="I1129" s="41">
        <v>50</v>
      </c>
      <c r="J1129" s="41">
        <f t="shared" si="207"/>
        <v>50</v>
      </c>
      <c r="K1129" s="43">
        <v>12</v>
      </c>
      <c r="L1129" s="43">
        <f t="shared" si="208"/>
        <v>38</v>
      </c>
      <c r="M1129" s="43">
        <f t="shared" si="209"/>
        <v>24</v>
      </c>
      <c r="N1129" s="42">
        <v>13</v>
      </c>
      <c r="O1129" s="45" t="str">
        <f t="shared" si="210"/>
        <v>DEC</v>
      </c>
      <c r="P1129" s="42">
        <v>13</v>
      </c>
      <c r="Q1129" s="44">
        <f t="shared" si="211"/>
        <v>-1</v>
      </c>
      <c r="R1129" s="45">
        <f t="shared" si="212"/>
        <v>-7.6923076923076872E-2</v>
      </c>
      <c r="S1129" s="44" t="str">
        <f t="shared" si="213"/>
        <v>DEGROWTH</v>
      </c>
      <c r="T1129" s="43">
        <v>6.75</v>
      </c>
      <c r="U1129" s="46" t="str">
        <f t="shared" si="214"/>
        <v>jAN</v>
      </c>
      <c r="V1129" s="42">
        <v>6.75</v>
      </c>
      <c r="W1129" s="47">
        <f t="shared" si="215"/>
        <v>5.25</v>
      </c>
      <c r="X1129" s="48">
        <f t="shared" si="216"/>
        <v>0.77777777777777768</v>
      </c>
      <c r="Y1129" s="47" t="str">
        <f t="shared" si="217"/>
        <v>GROWTH</v>
      </c>
      <c r="Z1129" s="138">
        <v>0</v>
      </c>
      <c r="AA1129" s="133"/>
      <c r="AB1129" s="133" t="s">
        <v>3918</v>
      </c>
      <c r="AC1129" s="27"/>
    </row>
    <row r="1130" spans="1:29" s="139" customFormat="1" ht="13.8">
      <c r="A1130" s="133" t="s">
        <v>3918</v>
      </c>
      <c r="B1130" s="141" t="s">
        <v>75</v>
      </c>
      <c r="C1130" s="141" t="s">
        <v>3034</v>
      </c>
      <c r="D1130" s="135">
        <v>1000001352</v>
      </c>
      <c r="E1130" s="136" t="s">
        <v>3035</v>
      </c>
      <c r="F1130" s="137">
        <v>41475</v>
      </c>
      <c r="G1130" s="40" t="str">
        <f t="shared" si="206"/>
        <v>Targeted Dealer</v>
      </c>
      <c r="H1130" s="40"/>
      <c r="I1130" s="41">
        <v>2000</v>
      </c>
      <c r="J1130" s="41">
        <f t="shared" si="207"/>
        <v>2000</v>
      </c>
      <c r="K1130" s="43">
        <v>2087.0500000000002</v>
      </c>
      <c r="L1130" s="43">
        <f t="shared" si="208"/>
        <v>-87.050000000000182</v>
      </c>
      <c r="M1130" s="43">
        <f t="shared" si="209"/>
        <v>104.35250000000001</v>
      </c>
      <c r="N1130" s="42">
        <v>2084.25</v>
      </c>
      <c r="O1130" s="45" t="str">
        <f t="shared" si="210"/>
        <v>DEC</v>
      </c>
      <c r="P1130" s="42">
        <v>2084.25</v>
      </c>
      <c r="Q1130" s="44">
        <f t="shared" si="211"/>
        <v>2.8000000000001819</v>
      </c>
      <c r="R1130" s="45">
        <f t="shared" si="212"/>
        <v>1.3434089000841087E-3</v>
      </c>
      <c r="S1130" s="44" t="str">
        <f t="shared" si="213"/>
        <v>GROWTH</v>
      </c>
      <c r="T1130" s="43">
        <v>1260.5</v>
      </c>
      <c r="U1130" s="46" t="str">
        <f t="shared" si="214"/>
        <v>jAN</v>
      </c>
      <c r="V1130" s="42">
        <v>1260.5</v>
      </c>
      <c r="W1130" s="47">
        <f t="shared" si="215"/>
        <v>826.55000000000018</v>
      </c>
      <c r="X1130" s="48">
        <f t="shared" si="216"/>
        <v>0.65573185243950838</v>
      </c>
      <c r="Y1130" s="47" t="str">
        <f t="shared" si="217"/>
        <v>GROWTH</v>
      </c>
      <c r="Z1130" s="138">
        <v>0</v>
      </c>
      <c r="AA1130" s="133"/>
      <c r="AB1130" s="133" t="s">
        <v>3918</v>
      </c>
      <c r="AC1130" s="27"/>
    </row>
    <row r="1131" spans="1:29" s="139" customFormat="1" ht="13.8">
      <c r="A1131" s="133" t="s">
        <v>3918</v>
      </c>
      <c r="B1131" s="141" t="s">
        <v>75</v>
      </c>
      <c r="C1131" s="152" t="s">
        <v>3036</v>
      </c>
      <c r="D1131" s="135">
        <v>1000001357</v>
      </c>
      <c r="E1131" s="136" t="s">
        <v>3037</v>
      </c>
      <c r="F1131" s="137">
        <v>41554</v>
      </c>
      <c r="G1131" s="40" t="str">
        <f t="shared" si="206"/>
        <v>Targeted Dealer</v>
      </c>
      <c r="H1131" s="40"/>
      <c r="I1131" s="41">
        <v>175</v>
      </c>
      <c r="J1131" s="41">
        <f t="shared" si="207"/>
        <v>175</v>
      </c>
      <c r="K1131" s="43">
        <v>142</v>
      </c>
      <c r="L1131" s="43">
        <f t="shared" si="208"/>
        <v>33</v>
      </c>
      <c r="M1131" s="43">
        <f t="shared" si="209"/>
        <v>81.142857142857139</v>
      </c>
      <c r="N1131" s="42">
        <v>195</v>
      </c>
      <c r="O1131" s="45" t="str">
        <f t="shared" si="210"/>
        <v>DEC</v>
      </c>
      <c r="P1131" s="42">
        <v>195</v>
      </c>
      <c r="Q1131" s="44">
        <f t="shared" si="211"/>
        <v>-53</v>
      </c>
      <c r="R1131" s="45">
        <f t="shared" si="212"/>
        <v>-0.27179487179487183</v>
      </c>
      <c r="S1131" s="44" t="str">
        <f t="shared" si="213"/>
        <v>DEGROWTH</v>
      </c>
      <c r="T1131" s="43">
        <v>139</v>
      </c>
      <c r="U1131" s="46" t="str">
        <f t="shared" si="214"/>
        <v>jAN</v>
      </c>
      <c r="V1131" s="42">
        <v>139</v>
      </c>
      <c r="W1131" s="47">
        <f t="shared" si="215"/>
        <v>3</v>
      </c>
      <c r="X1131" s="48">
        <f t="shared" si="216"/>
        <v>2.1582733812949728E-2</v>
      </c>
      <c r="Y1131" s="47" t="str">
        <f t="shared" si="217"/>
        <v>GROWTH</v>
      </c>
      <c r="Z1131" s="138">
        <v>0</v>
      </c>
      <c r="AA1131" s="133"/>
      <c r="AB1131" s="133" t="s">
        <v>3918</v>
      </c>
      <c r="AC1131" s="27"/>
    </row>
    <row r="1132" spans="1:29" s="139" customFormat="1" ht="13.8">
      <c r="A1132" s="133" t="s">
        <v>3918</v>
      </c>
      <c r="B1132" s="141" t="s">
        <v>75</v>
      </c>
      <c r="C1132" s="152" t="s">
        <v>3040</v>
      </c>
      <c r="D1132" s="135">
        <v>1000001369</v>
      </c>
      <c r="E1132" s="136" t="s">
        <v>3041</v>
      </c>
      <c r="F1132" s="137">
        <v>42332</v>
      </c>
      <c r="G1132" s="40" t="str">
        <f t="shared" si="206"/>
        <v>Targeted Dealer</v>
      </c>
      <c r="H1132" s="40"/>
      <c r="I1132" s="41">
        <v>100</v>
      </c>
      <c r="J1132" s="41">
        <f t="shared" si="207"/>
        <v>100</v>
      </c>
      <c r="K1132" s="43">
        <v>135</v>
      </c>
      <c r="L1132" s="43">
        <f t="shared" si="208"/>
        <v>-35</v>
      </c>
      <c r="M1132" s="43">
        <f t="shared" si="209"/>
        <v>135</v>
      </c>
      <c r="N1132" s="42">
        <v>80</v>
      </c>
      <c r="O1132" s="45" t="str">
        <f t="shared" si="210"/>
        <v>DEC</v>
      </c>
      <c r="P1132" s="42">
        <v>80</v>
      </c>
      <c r="Q1132" s="44">
        <f t="shared" si="211"/>
        <v>55</v>
      </c>
      <c r="R1132" s="45">
        <f t="shared" si="212"/>
        <v>0.6875</v>
      </c>
      <c r="S1132" s="44" t="str">
        <f t="shared" si="213"/>
        <v>GROWTH</v>
      </c>
      <c r="T1132" s="43">
        <v>58.5</v>
      </c>
      <c r="U1132" s="46" t="str">
        <f t="shared" si="214"/>
        <v>jAN</v>
      </c>
      <c r="V1132" s="42">
        <v>58.5</v>
      </c>
      <c r="W1132" s="47">
        <f t="shared" si="215"/>
        <v>76.5</v>
      </c>
      <c r="X1132" s="48">
        <f t="shared" si="216"/>
        <v>1.3076923076923075</v>
      </c>
      <c r="Y1132" s="47" t="str">
        <f t="shared" si="217"/>
        <v>GROWTH</v>
      </c>
      <c r="Z1132" s="138">
        <v>0</v>
      </c>
      <c r="AA1132" s="133"/>
      <c r="AB1132" s="133" t="s">
        <v>3918</v>
      </c>
      <c r="AC1132" s="27"/>
    </row>
    <row r="1133" spans="1:29" s="139" customFormat="1" ht="13.8">
      <c r="A1133" s="133" t="s">
        <v>3918</v>
      </c>
      <c r="B1133" s="141" t="s">
        <v>75</v>
      </c>
      <c r="C1133" s="152" t="s">
        <v>3042</v>
      </c>
      <c r="D1133" s="135">
        <v>1000001365</v>
      </c>
      <c r="E1133" s="136" t="s">
        <v>3043</v>
      </c>
      <c r="F1133" s="137">
        <v>42739</v>
      </c>
      <c r="G1133" s="40" t="str">
        <f t="shared" si="206"/>
        <v>Targeted Dealer</v>
      </c>
      <c r="H1133" s="40"/>
      <c r="I1133" s="41">
        <v>800</v>
      </c>
      <c r="J1133" s="41">
        <f t="shared" si="207"/>
        <v>800</v>
      </c>
      <c r="K1133" s="43">
        <v>725.5</v>
      </c>
      <c r="L1133" s="43">
        <f t="shared" si="208"/>
        <v>74.5</v>
      </c>
      <c r="M1133" s="43">
        <f t="shared" si="209"/>
        <v>90.6875</v>
      </c>
      <c r="N1133" s="42">
        <v>716.5</v>
      </c>
      <c r="O1133" s="45" t="str">
        <f t="shared" si="210"/>
        <v>DEC</v>
      </c>
      <c r="P1133" s="42">
        <v>716.5</v>
      </c>
      <c r="Q1133" s="44">
        <f t="shared" si="211"/>
        <v>9</v>
      </c>
      <c r="R1133" s="45">
        <f t="shared" si="212"/>
        <v>1.2561060711793415E-2</v>
      </c>
      <c r="S1133" s="44" t="str">
        <f t="shared" si="213"/>
        <v>GROWTH</v>
      </c>
      <c r="T1133" s="43">
        <v>643.75</v>
      </c>
      <c r="U1133" s="46" t="str">
        <f t="shared" si="214"/>
        <v>jAN</v>
      </c>
      <c r="V1133" s="42">
        <v>643.75</v>
      </c>
      <c r="W1133" s="47">
        <f t="shared" si="215"/>
        <v>81.75</v>
      </c>
      <c r="X1133" s="48">
        <f t="shared" si="216"/>
        <v>0.1269902912621359</v>
      </c>
      <c r="Y1133" s="47" t="str">
        <f t="shared" si="217"/>
        <v>GROWTH</v>
      </c>
      <c r="Z1133" s="138">
        <v>0</v>
      </c>
      <c r="AA1133" s="133"/>
      <c r="AB1133" s="133" t="s">
        <v>3918</v>
      </c>
      <c r="AC1133" s="27"/>
    </row>
    <row r="1134" spans="1:29" s="139" customFormat="1" ht="13.8">
      <c r="A1134" s="133" t="s">
        <v>3918</v>
      </c>
      <c r="B1134" s="141" t="s">
        <v>75</v>
      </c>
      <c r="C1134" s="152" t="s">
        <v>3044</v>
      </c>
      <c r="D1134" s="135">
        <v>1000001371</v>
      </c>
      <c r="E1134" s="136" t="s">
        <v>3045</v>
      </c>
      <c r="F1134" s="137">
        <v>43235</v>
      </c>
      <c r="G1134" s="40" t="str">
        <f t="shared" si="206"/>
        <v>Targeted Dealer</v>
      </c>
      <c r="H1134" s="40"/>
      <c r="I1134" s="41">
        <v>50</v>
      </c>
      <c r="J1134" s="41">
        <f t="shared" si="207"/>
        <v>50</v>
      </c>
      <c r="K1134" s="43">
        <v>36</v>
      </c>
      <c r="L1134" s="43">
        <f t="shared" si="208"/>
        <v>14</v>
      </c>
      <c r="M1134" s="43">
        <f t="shared" si="209"/>
        <v>72</v>
      </c>
      <c r="N1134" s="42">
        <v>12</v>
      </c>
      <c r="O1134" s="45" t="str">
        <f t="shared" si="210"/>
        <v>DEC</v>
      </c>
      <c r="P1134" s="42">
        <v>12</v>
      </c>
      <c r="Q1134" s="44">
        <f t="shared" si="211"/>
        <v>24</v>
      </c>
      <c r="R1134" s="45">
        <f t="shared" si="212"/>
        <v>2</v>
      </c>
      <c r="S1134" s="44" t="str">
        <f t="shared" si="213"/>
        <v>GROWTH</v>
      </c>
      <c r="T1134" s="43">
        <v>216</v>
      </c>
      <c r="U1134" s="46" t="str">
        <f t="shared" si="214"/>
        <v>jAN</v>
      </c>
      <c r="V1134" s="42">
        <v>216</v>
      </c>
      <c r="W1134" s="47">
        <f t="shared" si="215"/>
        <v>-180</v>
      </c>
      <c r="X1134" s="48">
        <f t="shared" si="216"/>
        <v>-0.83333333333333337</v>
      </c>
      <c r="Y1134" s="47" t="str">
        <f t="shared" si="217"/>
        <v>DEGROWTH</v>
      </c>
      <c r="Z1134" s="138">
        <v>1</v>
      </c>
      <c r="AA1134" s="133"/>
      <c r="AB1134" s="133" t="s">
        <v>3918</v>
      </c>
      <c r="AC1134" s="27"/>
    </row>
    <row r="1135" spans="1:29" s="139" customFormat="1" ht="13.8">
      <c r="A1135" s="133" t="s">
        <v>3918</v>
      </c>
      <c r="B1135" s="141" t="s">
        <v>75</v>
      </c>
      <c r="C1135" s="152" t="s">
        <v>3050</v>
      </c>
      <c r="D1135" s="135">
        <v>1000002008</v>
      </c>
      <c r="E1135" s="136" t="s">
        <v>811</v>
      </c>
      <c r="F1135" s="137">
        <v>44478</v>
      </c>
      <c r="G1135" s="40" t="str">
        <f t="shared" si="206"/>
        <v>Targeted Dealer</v>
      </c>
      <c r="H1135" s="40"/>
      <c r="I1135" s="41">
        <v>1400</v>
      </c>
      <c r="J1135" s="41">
        <f t="shared" si="207"/>
        <v>1400</v>
      </c>
      <c r="K1135" s="43">
        <v>1400.25</v>
      </c>
      <c r="L1135" s="43">
        <f t="shared" si="208"/>
        <v>-0.25</v>
      </c>
      <c r="M1135" s="43">
        <f t="shared" si="209"/>
        <v>100.01785714285714</v>
      </c>
      <c r="N1135" s="42">
        <v>1366.25</v>
      </c>
      <c r="O1135" s="45" t="str">
        <f t="shared" si="210"/>
        <v>DEC</v>
      </c>
      <c r="P1135" s="42">
        <v>1366.25</v>
      </c>
      <c r="Q1135" s="44">
        <f t="shared" si="211"/>
        <v>34</v>
      </c>
      <c r="R1135" s="45">
        <f t="shared" si="212"/>
        <v>2.4885635864592803E-2</v>
      </c>
      <c r="S1135" s="44" t="str">
        <f t="shared" si="213"/>
        <v>GROWTH</v>
      </c>
      <c r="T1135" s="43">
        <v>386</v>
      </c>
      <c r="U1135" s="46" t="str">
        <f t="shared" si="214"/>
        <v>jAN</v>
      </c>
      <c r="V1135" s="42">
        <v>386</v>
      </c>
      <c r="W1135" s="47">
        <f t="shared" si="215"/>
        <v>1014.25</v>
      </c>
      <c r="X1135" s="48">
        <f t="shared" si="216"/>
        <v>2.6275906735751295</v>
      </c>
      <c r="Y1135" s="47" t="str">
        <f t="shared" si="217"/>
        <v>GROWTH</v>
      </c>
      <c r="Z1135" s="138">
        <v>0</v>
      </c>
      <c r="AA1135" s="133"/>
      <c r="AB1135" s="133" t="s">
        <v>3918</v>
      </c>
      <c r="AC1135" s="27"/>
    </row>
    <row r="1136" spans="1:29" s="139" customFormat="1" ht="13.8">
      <c r="A1136" s="133" t="s">
        <v>3918</v>
      </c>
      <c r="B1136" s="141" t="s">
        <v>75</v>
      </c>
      <c r="C1136" s="135" t="s">
        <v>3051</v>
      </c>
      <c r="D1136" s="135">
        <v>1000002054</v>
      </c>
      <c r="E1136" s="136" t="s">
        <v>3052</v>
      </c>
      <c r="F1136" s="137">
        <v>44527</v>
      </c>
      <c r="G1136" s="40" t="str">
        <f t="shared" si="206"/>
        <v>Targeted Dealer</v>
      </c>
      <c r="H1136" s="40"/>
      <c r="I1136" s="41">
        <v>1700</v>
      </c>
      <c r="J1136" s="41">
        <f t="shared" si="207"/>
        <v>1700</v>
      </c>
      <c r="K1136" s="43">
        <v>1017.75</v>
      </c>
      <c r="L1136" s="43">
        <f t="shared" si="208"/>
        <v>682.25</v>
      </c>
      <c r="M1136" s="43">
        <f t="shared" si="209"/>
        <v>59.867647058823529</v>
      </c>
      <c r="N1136" s="42">
        <v>1317.05</v>
      </c>
      <c r="O1136" s="45" t="str">
        <f t="shared" si="210"/>
        <v>DEC</v>
      </c>
      <c r="P1136" s="42">
        <v>1317.05</v>
      </c>
      <c r="Q1136" s="44">
        <f t="shared" si="211"/>
        <v>-299.29999999999995</v>
      </c>
      <c r="R1136" s="45">
        <f t="shared" si="212"/>
        <v>-0.22725029421813903</v>
      </c>
      <c r="S1136" s="44" t="str">
        <f t="shared" si="213"/>
        <v>DEGROWTH</v>
      </c>
      <c r="T1136" s="43">
        <v>1845</v>
      </c>
      <c r="U1136" s="46" t="str">
        <f t="shared" si="214"/>
        <v>jAN</v>
      </c>
      <c r="V1136" s="42">
        <v>1845</v>
      </c>
      <c r="W1136" s="47">
        <f t="shared" si="215"/>
        <v>-827.25</v>
      </c>
      <c r="X1136" s="48">
        <f t="shared" si="216"/>
        <v>-0.44837398373983739</v>
      </c>
      <c r="Y1136" s="47" t="str">
        <f t="shared" si="217"/>
        <v>DEGROWTH</v>
      </c>
      <c r="Z1136" s="138">
        <v>0</v>
      </c>
      <c r="AA1136" s="133"/>
      <c r="AB1136" s="133" t="s">
        <v>3918</v>
      </c>
      <c r="AC1136" s="27"/>
    </row>
    <row r="1137" spans="1:29" s="139" customFormat="1" ht="13.8">
      <c r="A1137" s="133" t="s">
        <v>3918</v>
      </c>
      <c r="B1137" s="144" t="s">
        <v>75</v>
      </c>
      <c r="C1137" s="144" t="s">
        <v>3055</v>
      </c>
      <c r="D1137" s="144">
        <v>1000004001</v>
      </c>
      <c r="E1137" s="144" t="s">
        <v>3056</v>
      </c>
      <c r="F1137" s="137">
        <v>45449</v>
      </c>
      <c r="G1137" s="40" t="str">
        <f t="shared" ref="G1137:G1199" si="218">IF(I1137&gt;0,"Targeted Dealer","-")</f>
        <v>Targeted Dealer</v>
      </c>
      <c r="H1137" s="40"/>
      <c r="I1137" s="41">
        <v>50</v>
      </c>
      <c r="J1137" s="41">
        <f t="shared" ref="J1137:J1199" si="219">I1137/$J$1*($J$1-$E$1)</f>
        <v>50</v>
      </c>
      <c r="K1137" s="43">
        <v>3</v>
      </c>
      <c r="L1137" s="43">
        <f t="shared" ref="L1137:L1199" si="220">I1137-K1137</f>
        <v>47</v>
      </c>
      <c r="M1137" s="43">
        <f t="shared" ref="M1137:M1199" si="221">IFERROR((K1137/J1137%),"-")</f>
        <v>6</v>
      </c>
      <c r="N1137" s="42">
        <v>8.25</v>
      </c>
      <c r="O1137" s="45" t="str">
        <f t="shared" ref="O1137:O1199" si="222">IF(F1137&lt;=$P$2,"DEC","")</f>
        <v>DEC</v>
      </c>
      <c r="P1137" s="42">
        <v>8.25</v>
      </c>
      <c r="Q1137" s="44">
        <f t="shared" ref="Q1137:Q1199" si="223">K1137-P1137</f>
        <v>-5.25</v>
      </c>
      <c r="R1137" s="45">
        <f t="shared" ref="R1137:R1199" si="224">IFERROR(IF(O1137="Dec",(K1137/P1137-1))," ")</f>
        <v>-0.63636363636363635</v>
      </c>
      <c r="S1137" s="44" t="str">
        <f t="shared" ref="S1137:S1199" si="225">IF(N1137&gt;0,IF(O1137="","-",IF(R1137&lt;0%,"DEGROWTH","GROWTH")))</f>
        <v>DEGROWTH</v>
      </c>
      <c r="T1137" s="43">
        <v>8</v>
      </c>
      <c r="U1137" s="46" t="str">
        <f t="shared" ref="U1137:U1199" si="226">IF(F1137&lt;=$V$2,"jAN","")</f>
        <v>jAN</v>
      </c>
      <c r="V1137" s="42">
        <v>8</v>
      </c>
      <c r="W1137" s="47">
        <f t="shared" ref="W1137:W1199" si="227">K1137-V1137</f>
        <v>-5</v>
      </c>
      <c r="X1137" s="48">
        <f t="shared" ref="X1137:X1199" si="228">IFERROR(IF(U1137="Jan",(K1137/V1137-1)),0)</f>
        <v>-0.625</v>
      </c>
      <c r="Y1137" s="47" t="str">
        <f t="shared" ref="Y1137:Y1199" si="229">IF(T1137&gt;0,IF(U1137="","-",IF(X1137&lt;0%,"DEGROWTH","GROWTH")))</f>
        <v>DEGROWTH</v>
      </c>
      <c r="Z1137" s="138">
        <v>0</v>
      </c>
      <c r="AA1137" s="133"/>
      <c r="AB1137" s="133" t="s">
        <v>3918</v>
      </c>
      <c r="AC1137" s="27"/>
    </row>
    <row r="1138" spans="1:29" s="139" customFormat="1" ht="13.8">
      <c r="A1138" s="133" t="s">
        <v>3061</v>
      </c>
      <c r="B1138" s="141" t="s">
        <v>87</v>
      </c>
      <c r="C1138" s="152" t="s">
        <v>3062</v>
      </c>
      <c r="D1138" s="135">
        <v>1000001479</v>
      </c>
      <c r="E1138" s="136" t="s">
        <v>3063</v>
      </c>
      <c r="F1138" s="137">
        <v>41457</v>
      </c>
      <c r="G1138" s="40" t="str">
        <f t="shared" si="218"/>
        <v>Targeted Dealer</v>
      </c>
      <c r="H1138" s="40"/>
      <c r="I1138" s="41">
        <v>550</v>
      </c>
      <c r="J1138" s="41">
        <f t="shared" si="219"/>
        <v>550</v>
      </c>
      <c r="K1138" s="43">
        <v>224</v>
      </c>
      <c r="L1138" s="43">
        <f t="shared" si="220"/>
        <v>326</v>
      </c>
      <c r="M1138" s="43">
        <f t="shared" si="221"/>
        <v>40.727272727272727</v>
      </c>
      <c r="N1138" s="42">
        <v>722</v>
      </c>
      <c r="O1138" s="45" t="str">
        <f t="shared" si="222"/>
        <v>DEC</v>
      </c>
      <c r="P1138" s="42">
        <v>722</v>
      </c>
      <c r="Q1138" s="44">
        <f t="shared" si="223"/>
        <v>-498</v>
      </c>
      <c r="R1138" s="45">
        <f t="shared" si="224"/>
        <v>-0.6897506925207757</v>
      </c>
      <c r="S1138" s="44" t="str">
        <f t="shared" si="225"/>
        <v>DEGROWTH</v>
      </c>
      <c r="T1138" s="43">
        <v>529</v>
      </c>
      <c r="U1138" s="46" t="str">
        <f t="shared" si="226"/>
        <v>jAN</v>
      </c>
      <c r="V1138" s="42">
        <v>529</v>
      </c>
      <c r="W1138" s="47">
        <f t="shared" si="227"/>
        <v>-305</v>
      </c>
      <c r="X1138" s="48">
        <f t="shared" si="228"/>
        <v>-0.57655954631379958</v>
      </c>
      <c r="Y1138" s="47" t="str">
        <f t="shared" si="229"/>
        <v>DEGROWTH</v>
      </c>
      <c r="Z1138" s="138">
        <v>0</v>
      </c>
      <c r="AA1138" s="133"/>
      <c r="AB1138" s="133" t="s">
        <v>3061</v>
      </c>
      <c r="AC1138" s="27"/>
    </row>
    <row r="1139" spans="1:29" s="139" customFormat="1" ht="13.8">
      <c r="A1139" s="133" t="s">
        <v>3061</v>
      </c>
      <c r="B1139" s="141" t="s">
        <v>87</v>
      </c>
      <c r="C1139" s="152" t="s">
        <v>3064</v>
      </c>
      <c r="D1139" s="135">
        <v>1000001480</v>
      </c>
      <c r="E1139" s="136" t="s">
        <v>3065</v>
      </c>
      <c r="F1139" s="137">
        <v>41498</v>
      </c>
      <c r="G1139" s="40" t="str">
        <f t="shared" si="218"/>
        <v>Targeted Dealer</v>
      </c>
      <c r="H1139" s="40"/>
      <c r="I1139" s="41">
        <v>50</v>
      </c>
      <c r="J1139" s="41">
        <f t="shared" si="219"/>
        <v>50</v>
      </c>
      <c r="K1139" s="43">
        <v>16</v>
      </c>
      <c r="L1139" s="43">
        <f t="shared" si="220"/>
        <v>34</v>
      </c>
      <c r="M1139" s="43">
        <f t="shared" si="221"/>
        <v>32</v>
      </c>
      <c r="N1139" s="42">
        <v>16</v>
      </c>
      <c r="O1139" s="45" t="str">
        <f t="shared" si="222"/>
        <v>DEC</v>
      </c>
      <c r="P1139" s="42">
        <v>16</v>
      </c>
      <c r="Q1139" s="44">
        <f t="shared" si="223"/>
        <v>0</v>
      </c>
      <c r="R1139" s="45">
        <f t="shared" si="224"/>
        <v>0</v>
      </c>
      <c r="S1139" s="44" t="str">
        <f t="shared" si="225"/>
        <v>GROWTH</v>
      </c>
      <c r="T1139" s="43">
        <v>8</v>
      </c>
      <c r="U1139" s="46" t="str">
        <f t="shared" si="226"/>
        <v>jAN</v>
      </c>
      <c r="V1139" s="42">
        <v>8</v>
      </c>
      <c r="W1139" s="47">
        <f t="shared" si="227"/>
        <v>8</v>
      </c>
      <c r="X1139" s="48">
        <f t="shared" si="228"/>
        <v>1</v>
      </c>
      <c r="Y1139" s="47" t="str">
        <f t="shared" si="229"/>
        <v>GROWTH</v>
      </c>
      <c r="Z1139" s="138">
        <v>1</v>
      </c>
      <c r="AA1139" s="133"/>
      <c r="AB1139" s="133" t="s">
        <v>3061</v>
      </c>
      <c r="AC1139" s="27"/>
    </row>
    <row r="1140" spans="1:29" s="139" customFormat="1" ht="13.8">
      <c r="A1140" s="133" t="s">
        <v>3061</v>
      </c>
      <c r="B1140" s="141" t="s">
        <v>87</v>
      </c>
      <c r="C1140" s="152" t="s">
        <v>3066</v>
      </c>
      <c r="D1140" s="135">
        <v>1000001516</v>
      </c>
      <c r="E1140" s="136" t="s">
        <v>3067</v>
      </c>
      <c r="F1140" s="137">
        <v>41547</v>
      </c>
      <c r="G1140" s="40" t="str">
        <f t="shared" si="218"/>
        <v>Targeted Dealer</v>
      </c>
      <c r="H1140" s="40"/>
      <c r="I1140" s="41">
        <v>850</v>
      </c>
      <c r="J1140" s="41">
        <f t="shared" si="219"/>
        <v>850</v>
      </c>
      <c r="K1140" s="43">
        <v>80</v>
      </c>
      <c r="L1140" s="43">
        <f t="shared" si="220"/>
        <v>770</v>
      </c>
      <c r="M1140" s="43">
        <f t="shared" si="221"/>
        <v>9.4117647058823533</v>
      </c>
      <c r="N1140" s="42">
        <v>0</v>
      </c>
      <c r="O1140" s="45" t="str">
        <f t="shared" si="222"/>
        <v>DEC</v>
      </c>
      <c r="P1140" s="42">
        <v>0</v>
      </c>
      <c r="Q1140" s="44">
        <f t="shared" si="223"/>
        <v>80</v>
      </c>
      <c r="R1140" s="45" t="str">
        <f t="shared" si="224"/>
        <v xml:space="preserve"> </v>
      </c>
      <c r="S1140" s="44" t="b">
        <f t="shared" si="225"/>
        <v>0</v>
      </c>
      <c r="T1140" s="43">
        <v>822.5</v>
      </c>
      <c r="U1140" s="46" t="str">
        <f t="shared" si="226"/>
        <v>jAN</v>
      </c>
      <c r="V1140" s="42">
        <v>822.5</v>
      </c>
      <c r="W1140" s="47">
        <f t="shared" si="227"/>
        <v>-742.5</v>
      </c>
      <c r="X1140" s="48">
        <f t="shared" si="228"/>
        <v>-0.90273556231003038</v>
      </c>
      <c r="Y1140" s="47" t="str">
        <f t="shared" si="229"/>
        <v>DEGROWTH</v>
      </c>
      <c r="Z1140" s="138">
        <v>0</v>
      </c>
      <c r="AA1140" s="133"/>
      <c r="AB1140" s="133" t="s">
        <v>3061</v>
      </c>
      <c r="AC1140" s="27"/>
    </row>
    <row r="1141" spans="1:29" s="139" customFormat="1" ht="13.8">
      <c r="A1141" s="133" t="s">
        <v>3061</v>
      </c>
      <c r="B1141" s="141" t="s">
        <v>87</v>
      </c>
      <c r="C1141" s="141" t="s">
        <v>3068</v>
      </c>
      <c r="D1141" s="135">
        <v>1000001519</v>
      </c>
      <c r="E1141" s="136" t="s">
        <v>3069</v>
      </c>
      <c r="F1141" s="137">
        <v>41688</v>
      </c>
      <c r="G1141" s="40" t="str">
        <f t="shared" si="218"/>
        <v>Targeted Dealer</v>
      </c>
      <c r="H1141" s="40"/>
      <c r="I1141" s="41">
        <v>350</v>
      </c>
      <c r="J1141" s="41">
        <f t="shared" si="219"/>
        <v>350</v>
      </c>
      <c r="K1141" s="43">
        <v>261.5</v>
      </c>
      <c r="L1141" s="43">
        <f t="shared" si="220"/>
        <v>88.5</v>
      </c>
      <c r="M1141" s="43">
        <f t="shared" si="221"/>
        <v>74.714285714285708</v>
      </c>
      <c r="N1141" s="42">
        <v>370</v>
      </c>
      <c r="O1141" s="45" t="str">
        <f t="shared" si="222"/>
        <v>DEC</v>
      </c>
      <c r="P1141" s="42">
        <v>370</v>
      </c>
      <c r="Q1141" s="44">
        <f t="shared" si="223"/>
        <v>-108.5</v>
      </c>
      <c r="R1141" s="45">
        <f t="shared" si="224"/>
        <v>-0.29324324324324325</v>
      </c>
      <c r="S1141" s="44" t="str">
        <f t="shared" si="225"/>
        <v>DEGROWTH</v>
      </c>
      <c r="T1141" s="43">
        <v>321</v>
      </c>
      <c r="U1141" s="46" t="str">
        <f t="shared" si="226"/>
        <v>jAN</v>
      </c>
      <c r="V1141" s="42">
        <v>321</v>
      </c>
      <c r="W1141" s="47">
        <f t="shared" si="227"/>
        <v>-59.5</v>
      </c>
      <c r="X1141" s="48">
        <f t="shared" si="228"/>
        <v>-0.18535825545171336</v>
      </c>
      <c r="Y1141" s="47" t="str">
        <f t="shared" si="229"/>
        <v>DEGROWTH</v>
      </c>
      <c r="Z1141" s="138">
        <v>0</v>
      </c>
      <c r="AA1141" s="133"/>
      <c r="AB1141" s="133" t="s">
        <v>3061</v>
      </c>
      <c r="AC1141" s="27"/>
    </row>
    <row r="1142" spans="1:29" s="139" customFormat="1" ht="13.8">
      <c r="A1142" s="133" t="s">
        <v>3061</v>
      </c>
      <c r="B1142" s="141" t="s">
        <v>87</v>
      </c>
      <c r="C1142" s="141" t="s">
        <v>3070</v>
      </c>
      <c r="D1142" s="135">
        <v>1000001515</v>
      </c>
      <c r="E1142" s="136" t="s">
        <v>3071</v>
      </c>
      <c r="F1142" s="137">
        <v>41717</v>
      </c>
      <c r="G1142" s="40" t="str">
        <f t="shared" si="218"/>
        <v>Targeted Dealer</v>
      </c>
      <c r="H1142" s="40"/>
      <c r="I1142" s="41">
        <v>225</v>
      </c>
      <c r="J1142" s="41">
        <f t="shared" si="219"/>
        <v>225</v>
      </c>
      <c r="K1142" s="43">
        <v>275</v>
      </c>
      <c r="L1142" s="43">
        <f t="shared" si="220"/>
        <v>-50</v>
      </c>
      <c r="M1142" s="43">
        <f t="shared" si="221"/>
        <v>122.22222222222223</v>
      </c>
      <c r="N1142" s="42">
        <v>211</v>
      </c>
      <c r="O1142" s="45" t="str">
        <f t="shared" si="222"/>
        <v>DEC</v>
      </c>
      <c r="P1142" s="42">
        <v>211</v>
      </c>
      <c r="Q1142" s="44">
        <f t="shared" si="223"/>
        <v>64</v>
      </c>
      <c r="R1142" s="45">
        <f t="shared" si="224"/>
        <v>0.30331753554502372</v>
      </c>
      <c r="S1142" s="44" t="str">
        <f t="shared" si="225"/>
        <v>GROWTH</v>
      </c>
      <c r="T1142" s="43">
        <v>213</v>
      </c>
      <c r="U1142" s="46" t="str">
        <f t="shared" si="226"/>
        <v>jAN</v>
      </c>
      <c r="V1142" s="42">
        <v>213</v>
      </c>
      <c r="W1142" s="47">
        <f t="shared" si="227"/>
        <v>62</v>
      </c>
      <c r="X1142" s="48">
        <f t="shared" si="228"/>
        <v>0.29107981220657275</v>
      </c>
      <c r="Y1142" s="47" t="str">
        <f t="shared" si="229"/>
        <v>GROWTH</v>
      </c>
      <c r="Z1142" s="138">
        <v>0</v>
      </c>
      <c r="AA1142" s="133"/>
      <c r="AB1142" s="133" t="s">
        <v>3061</v>
      </c>
      <c r="AC1142" s="27"/>
    </row>
    <row r="1143" spans="1:29" s="139" customFormat="1" ht="13.8">
      <c r="A1143" s="133" t="s">
        <v>3061</v>
      </c>
      <c r="B1143" s="141" t="s">
        <v>87</v>
      </c>
      <c r="C1143" s="141" t="s">
        <v>3072</v>
      </c>
      <c r="D1143" s="135">
        <v>1000001496</v>
      </c>
      <c r="E1143" s="136" t="s">
        <v>3073</v>
      </c>
      <c r="F1143" s="137">
        <v>41768</v>
      </c>
      <c r="G1143" s="40" t="str">
        <f t="shared" si="218"/>
        <v>Targeted Dealer</v>
      </c>
      <c r="H1143" s="40"/>
      <c r="I1143" s="41">
        <v>40</v>
      </c>
      <c r="J1143" s="41">
        <f t="shared" si="219"/>
        <v>40</v>
      </c>
      <c r="K1143" s="43">
        <v>40</v>
      </c>
      <c r="L1143" s="43">
        <f t="shared" si="220"/>
        <v>0</v>
      </c>
      <c r="M1143" s="43">
        <f t="shared" si="221"/>
        <v>100</v>
      </c>
      <c r="N1143" s="42">
        <v>32</v>
      </c>
      <c r="O1143" s="45" t="str">
        <f t="shared" si="222"/>
        <v>DEC</v>
      </c>
      <c r="P1143" s="42">
        <v>32</v>
      </c>
      <c r="Q1143" s="44">
        <f t="shared" si="223"/>
        <v>8</v>
      </c>
      <c r="R1143" s="45">
        <f t="shared" si="224"/>
        <v>0.25</v>
      </c>
      <c r="S1143" s="44" t="str">
        <f t="shared" si="225"/>
        <v>GROWTH</v>
      </c>
      <c r="T1143" s="43">
        <v>32</v>
      </c>
      <c r="U1143" s="46" t="str">
        <f t="shared" si="226"/>
        <v>jAN</v>
      </c>
      <c r="V1143" s="42">
        <v>32</v>
      </c>
      <c r="W1143" s="47">
        <f t="shared" si="227"/>
        <v>8</v>
      </c>
      <c r="X1143" s="48">
        <f t="shared" si="228"/>
        <v>0.25</v>
      </c>
      <c r="Y1143" s="47" t="str">
        <f t="shared" si="229"/>
        <v>GROWTH</v>
      </c>
      <c r="Z1143" s="138">
        <v>0</v>
      </c>
      <c r="AA1143" s="133"/>
      <c r="AB1143" s="133" t="s">
        <v>3061</v>
      </c>
      <c r="AC1143" s="27"/>
    </row>
    <row r="1144" spans="1:29" s="139" customFormat="1" ht="13.8">
      <c r="A1144" s="133" t="s">
        <v>3061</v>
      </c>
      <c r="B1144" s="141" t="s">
        <v>87</v>
      </c>
      <c r="C1144" s="141" t="s">
        <v>3074</v>
      </c>
      <c r="D1144" s="135">
        <v>1000001482</v>
      </c>
      <c r="E1144" s="136" t="s">
        <v>3075</v>
      </c>
      <c r="F1144" s="137">
        <v>41817</v>
      </c>
      <c r="G1144" s="40" t="str">
        <f t="shared" si="218"/>
        <v>Targeted Dealer</v>
      </c>
      <c r="H1144" s="40"/>
      <c r="I1144" s="41">
        <v>320</v>
      </c>
      <c r="J1144" s="41">
        <f t="shared" si="219"/>
        <v>320</v>
      </c>
      <c r="K1144" s="43">
        <v>89.5</v>
      </c>
      <c r="L1144" s="43">
        <f t="shared" si="220"/>
        <v>230.5</v>
      </c>
      <c r="M1144" s="43">
        <f t="shared" si="221"/>
        <v>27.96875</v>
      </c>
      <c r="N1144" s="42">
        <v>0</v>
      </c>
      <c r="O1144" s="45" t="str">
        <f t="shared" si="222"/>
        <v>DEC</v>
      </c>
      <c r="P1144" s="42">
        <v>0</v>
      </c>
      <c r="Q1144" s="44">
        <f t="shared" si="223"/>
        <v>89.5</v>
      </c>
      <c r="R1144" s="45" t="str">
        <f t="shared" si="224"/>
        <v xml:space="preserve"> </v>
      </c>
      <c r="S1144" s="44" t="b">
        <f t="shared" si="225"/>
        <v>0</v>
      </c>
      <c r="T1144" s="43">
        <v>360.5</v>
      </c>
      <c r="U1144" s="46" t="str">
        <f t="shared" si="226"/>
        <v>jAN</v>
      </c>
      <c r="V1144" s="42">
        <v>360.5</v>
      </c>
      <c r="W1144" s="47">
        <f t="shared" si="227"/>
        <v>-271</v>
      </c>
      <c r="X1144" s="48">
        <f t="shared" si="228"/>
        <v>-0.75173370319001387</v>
      </c>
      <c r="Y1144" s="47" t="str">
        <f t="shared" si="229"/>
        <v>DEGROWTH</v>
      </c>
      <c r="Z1144" s="138">
        <v>0</v>
      </c>
      <c r="AA1144" s="133"/>
      <c r="AB1144" s="133" t="s">
        <v>3061</v>
      </c>
      <c r="AC1144" s="27"/>
    </row>
    <row r="1145" spans="1:29" s="139" customFormat="1" ht="13.8">
      <c r="A1145" s="133" t="s">
        <v>3061</v>
      </c>
      <c r="B1145" s="141" t="s">
        <v>87</v>
      </c>
      <c r="C1145" s="152" t="s">
        <v>3076</v>
      </c>
      <c r="D1145" s="135">
        <v>1000001505</v>
      </c>
      <c r="E1145" s="136" t="s">
        <v>3077</v>
      </c>
      <c r="F1145" s="137">
        <v>41962</v>
      </c>
      <c r="G1145" s="40" t="str">
        <f t="shared" si="218"/>
        <v>Targeted Dealer</v>
      </c>
      <c r="H1145" s="40"/>
      <c r="I1145" s="41">
        <v>1050</v>
      </c>
      <c r="J1145" s="41">
        <f t="shared" si="219"/>
        <v>1050</v>
      </c>
      <c r="K1145" s="43">
        <v>0</v>
      </c>
      <c r="L1145" s="43">
        <f t="shared" si="220"/>
        <v>1050</v>
      </c>
      <c r="M1145" s="43">
        <f t="shared" si="221"/>
        <v>0</v>
      </c>
      <c r="N1145" s="42">
        <v>1107.5</v>
      </c>
      <c r="O1145" s="45" t="str">
        <f t="shared" si="222"/>
        <v>DEC</v>
      </c>
      <c r="P1145" s="42">
        <v>1107.5</v>
      </c>
      <c r="Q1145" s="44">
        <f t="shared" si="223"/>
        <v>-1107.5</v>
      </c>
      <c r="R1145" s="45">
        <f t="shared" si="224"/>
        <v>-1</v>
      </c>
      <c r="S1145" s="44" t="str">
        <f t="shared" si="225"/>
        <v>DEGROWTH</v>
      </c>
      <c r="T1145" s="43">
        <v>1035</v>
      </c>
      <c r="U1145" s="46" t="str">
        <f t="shared" si="226"/>
        <v>jAN</v>
      </c>
      <c r="V1145" s="42">
        <v>1035</v>
      </c>
      <c r="W1145" s="47">
        <f t="shared" si="227"/>
        <v>-1035</v>
      </c>
      <c r="X1145" s="48">
        <f t="shared" si="228"/>
        <v>-1</v>
      </c>
      <c r="Y1145" s="47" t="str">
        <f t="shared" si="229"/>
        <v>DEGROWTH</v>
      </c>
      <c r="Z1145" s="138">
        <v>0</v>
      </c>
      <c r="AA1145" s="133"/>
      <c r="AB1145" s="133" t="s">
        <v>3061</v>
      </c>
      <c r="AC1145" s="27"/>
    </row>
    <row r="1146" spans="1:29" s="139" customFormat="1" ht="13.8">
      <c r="A1146" s="133" t="s">
        <v>3061</v>
      </c>
      <c r="B1146" s="141" t="s">
        <v>87</v>
      </c>
      <c r="C1146" s="152" t="s">
        <v>3080</v>
      </c>
      <c r="D1146" s="135">
        <v>1000001497</v>
      </c>
      <c r="E1146" s="136" t="s">
        <v>3081</v>
      </c>
      <c r="F1146" s="137">
        <v>42188</v>
      </c>
      <c r="G1146" s="40" t="str">
        <f t="shared" si="218"/>
        <v>Targeted Dealer</v>
      </c>
      <c r="H1146" s="40"/>
      <c r="I1146" s="41">
        <v>2750</v>
      </c>
      <c r="J1146" s="41">
        <f t="shared" si="219"/>
        <v>2750</v>
      </c>
      <c r="K1146" s="43">
        <v>2998.5</v>
      </c>
      <c r="L1146" s="43">
        <f t="shared" si="220"/>
        <v>-248.5</v>
      </c>
      <c r="M1146" s="43">
        <f t="shared" si="221"/>
        <v>109.03636363636363</v>
      </c>
      <c r="N1146" s="42">
        <v>4061</v>
      </c>
      <c r="O1146" s="45" t="str">
        <f t="shared" si="222"/>
        <v>DEC</v>
      </c>
      <c r="P1146" s="42">
        <v>4061</v>
      </c>
      <c r="Q1146" s="44">
        <f t="shared" si="223"/>
        <v>-1062.5</v>
      </c>
      <c r="R1146" s="45">
        <f t="shared" si="224"/>
        <v>-0.26163506525486335</v>
      </c>
      <c r="S1146" s="44" t="str">
        <f t="shared" si="225"/>
        <v>DEGROWTH</v>
      </c>
      <c r="T1146" s="43">
        <v>2707.75</v>
      </c>
      <c r="U1146" s="46" t="str">
        <f t="shared" si="226"/>
        <v>jAN</v>
      </c>
      <c r="V1146" s="42">
        <v>2707.75</v>
      </c>
      <c r="W1146" s="47">
        <f t="shared" si="227"/>
        <v>290.75</v>
      </c>
      <c r="X1146" s="48">
        <f t="shared" si="228"/>
        <v>0.10737697350198494</v>
      </c>
      <c r="Y1146" s="47" t="str">
        <f t="shared" si="229"/>
        <v>GROWTH</v>
      </c>
      <c r="Z1146" s="138">
        <v>0</v>
      </c>
      <c r="AA1146" s="133"/>
      <c r="AB1146" s="133" t="s">
        <v>3061</v>
      </c>
      <c r="AC1146" s="27"/>
    </row>
    <row r="1147" spans="1:29" s="139" customFormat="1" ht="13.8">
      <c r="A1147" s="133" t="s">
        <v>3061</v>
      </c>
      <c r="B1147" s="141" t="s">
        <v>87</v>
      </c>
      <c r="C1147" s="152" t="s">
        <v>3082</v>
      </c>
      <c r="D1147" s="135">
        <v>1000001507</v>
      </c>
      <c r="E1147" s="136" t="s">
        <v>3083</v>
      </c>
      <c r="F1147" s="137">
        <v>42626</v>
      </c>
      <c r="G1147" s="40" t="str">
        <f t="shared" si="218"/>
        <v>Targeted Dealer</v>
      </c>
      <c r="H1147" s="40"/>
      <c r="I1147" s="41">
        <v>195</v>
      </c>
      <c r="J1147" s="41">
        <f t="shared" si="219"/>
        <v>195</v>
      </c>
      <c r="K1147" s="43">
        <v>128</v>
      </c>
      <c r="L1147" s="43">
        <f t="shared" si="220"/>
        <v>67</v>
      </c>
      <c r="M1147" s="43">
        <f t="shared" si="221"/>
        <v>65.641025641025649</v>
      </c>
      <c r="N1147" s="42">
        <v>226.5</v>
      </c>
      <c r="O1147" s="45" t="str">
        <f t="shared" si="222"/>
        <v>DEC</v>
      </c>
      <c r="P1147" s="42">
        <v>226.5</v>
      </c>
      <c r="Q1147" s="44">
        <f t="shared" si="223"/>
        <v>-98.5</v>
      </c>
      <c r="R1147" s="45">
        <f t="shared" si="224"/>
        <v>-0.43487858719646799</v>
      </c>
      <c r="S1147" s="44" t="str">
        <f t="shared" si="225"/>
        <v>DEGROWTH</v>
      </c>
      <c r="T1147" s="43">
        <v>172</v>
      </c>
      <c r="U1147" s="46" t="str">
        <f t="shared" si="226"/>
        <v>jAN</v>
      </c>
      <c r="V1147" s="42">
        <v>172</v>
      </c>
      <c r="W1147" s="47">
        <f t="shared" si="227"/>
        <v>-44</v>
      </c>
      <c r="X1147" s="48">
        <f t="shared" si="228"/>
        <v>-0.2558139534883721</v>
      </c>
      <c r="Y1147" s="47" t="str">
        <f t="shared" si="229"/>
        <v>DEGROWTH</v>
      </c>
      <c r="Z1147" s="138">
        <v>0</v>
      </c>
      <c r="AA1147" s="133"/>
      <c r="AB1147" s="133" t="s">
        <v>3061</v>
      </c>
      <c r="AC1147" s="27"/>
    </row>
    <row r="1148" spans="1:29" s="139" customFormat="1" ht="13.8">
      <c r="A1148" s="133" t="s">
        <v>3061</v>
      </c>
      <c r="B1148" s="141" t="s">
        <v>87</v>
      </c>
      <c r="C1148" s="152" t="s">
        <v>3084</v>
      </c>
      <c r="D1148" s="135">
        <v>1000001492</v>
      </c>
      <c r="E1148" s="136" t="s">
        <v>3085</v>
      </c>
      <c r="F1148" s="137">
        <v>42688</v>
      </c>
      <c r="G1148" s="40" t="str">
        <f t="shared" si="218"/>
        <v>Targeted Dealer</v>
      </c>
      <c r="H1148" s="40"/>
      <c r="I1148" s="41">
        <v>300</v>
      </c>
      <c r="J1148" s="41">
        <f t="shared" si="219"/>
        <v>300</v>
      </c>
      <c r="K1148" s="43">
        <v>539</v>
      </c>
      <c r="L1148" s="43">
        <f t="shared" si="220"/>
        <v>-239</v>
      </c>
      <c r="M1148" s="43">
        <f t="shared" si="221"/>
        <v>179.66666666666666</v>
      </c>
      <c r="N1148" s="42">
        <v>369</v>
      </c>
      <c r="O1148" s="45" t="str">
        <f t="shared" si="222"/>
        <v>DEC</v>
      </c>
      <c r="P1148" s="42">
        <v>369</v>
      </c>
      <c r="Q1148" s="44">
        <f t="shared" si="223"/>
        <v>170</v>
      </c>
      <c r="R1148" s="45">
        <f t="shared" si="224"/>
        <v>0.46070460704607052</v>
      </c>
      <c r="S1148" s="44" t="str">
        <f t="shared" si="225"/>
        <v>GROWTH</v>
      </c>
      <c r="T1148" s="43">
        <v>125</v>
      </c>
      <c r="U1148" s="46" t="str">
        <f t="shared" si="226"/>
        <v>jAN</v>
      </c>
      <c r="V1148" s="42">
        <v>125</v>
      </c>
      <c r="W1148" s="47">
        <f t="shared" si="227"/>
        <v>414</v>
      </c>
      <c r="X1148" s="48">
        <f t="shared" si="228"/>
        <v>3.3120000000000003</v>
      </c>
      <c r="Y1148" s="47" t="str">
        <f t="shared" si="229"/>
        <v>GROWTH</v>
      </c>
      <c r="Z1148" s="138">
        <v>0</v>
      </c>
      <c r="AA1148" s="133"/>
      <c r="AB1148" s="133" t="s">
        <v>3061</v>
      </c>
      <c r="AC1148" s="27"/>
    </row>
    <row r="1149" spans="1:29" s="139" customFormat="1" ht="13.8">
      <c r="A1149" s="133" t="s">
        <v>3061</v>
      </c>
      <c r="B1149" s="141" t="s">
        <v>87</v>
      </c>
      <c r="C1149" s="152" t="s">
        <v>3086</v>
      </c>
      <c r="D1149" s="135">
        <v>1000001499</v>
      </c>
      <c r="E1149" s="136" t="s">
        <v>3087</v>
      </c>
      <c r="F1149" s="137">
        <v>43033</v>
      </c>
      <c r="G1149" s="40" t="str">
        <f t="shared" si="218"/>
        <v>Targeted Dealer</v>
      </c>
      <c r="H1149" s="40"/>
      <c r="I1149" s="41">
        <v>175</v>
      </c>
      <c r="J1149" s="41">
        <f t="shared" si="219"/>
        <v>175</v>
      </c>
      <c r="K1149" s="43">
        <v>74</v>
      </c>
      <c r="L1149" s="43">
        <f t="shared" si="220"/>
        <v>101</v>
      </c>
      <c r="M1149" s="43">
        <f t="shared" si="221"/>
        <v>42.285714285714285</v>
      </c>
      <c r="N1149" s="42">
        <v>25</v>
      </c>
      <c r="O1149" s="45" t="str">
        <f t="shared" si="222"/>
        <v>DEC</v>
      </c>
      <c r="P1149" s="42">
        <v>25</v>
      </c>
      <c r="Q1149" s="44">
        <f t="shared" si="223"/>
        <v>49</v>
      </c>
      <c r="R1149" s="45">
        <f t="shared" si="224"/>
        <v>1.96</v>
      </c>
      <c r="S1149" s="44" t="str">
        <f t="shared" si="225"/>
        <v>GROWTH</v>
      </c>
      <c r="T1149" s="43">
        <v>148</v>
      </c>
      <c r="U1149" s="46" t="str">
        <f t="shared" si="226"/>
        <v>jAN</v>
      </c>
      <c r="V1149" s="42">
        <v>148</v>
      </c>
      <c r="W1149" s="47">
        <f t="shared" si="227"/>
        <v>-74</v>
      </c>
      <c r="X1149" s="48">
        <f t="shared" si="228"/>
        <v>-0.5</v>
      </c>
      <c r="Y1149" s="47" t="str">
        <f t="shared" si="229"/>
        <v>DEGROWTH</v>
      </c>
      <c r="Z1149" s="138">
        <v>0</v>
      </c>
      <c r="AA1149" s="133"/>
      <c r="AB1149" s="133" t="s">
        <v>3061</v>
      </c>
      <c r="AC1149" s="27"/>
    </row>
    <row r="1150" spans="1:29" s="139" customFormat="1" ht="13.8">
      <c r="A1150" s="133" t="s">
        <v>3061</v>
      </c>
      <c r="B1150" s="141" t="s">
        <v>87</v>
      </c>
      <c r="C1150" s="152" t="s">
        <v>3088</v>
      </c>
      <c r="D1150" s="135">
        <v>1000001508</v>
      </c>
      <c r="E1150" s="136" t="s">
        <v>3089</v>
      </c>
      <c r="F1150" s="137">
        <v>43050</v>
      </c>
      <c r="G1150" s="40" t="str">
        <f t="shared" si="218"/>
        <v>Targeted Dealer</v>
      </c>
      <c r="H1150" s="40"/>
      <c r="I1150" s="41">
        <v>1500</v>
      </c>
      <c r="J1150" s="41">
        <f t="shared" si="219"/>
        <v>1500</v>
      </c>
      <c r="K1150" s="43">
        <v>2544.25</v>
      </c>
      <c r="L1150" s="43">
        <f t="shared" si="220"/>
        <v>-1044.25</v>
      </c>
      <c r="M1150" s="43">
        <f t="shared" si="221"/>
        <v>169.61666666666667</v>
      </c>
      <c r="N1150" s="42">
        <v>984.5</v>
      </c>
      <c r="O1150" s="45" t="str">
        <f t="shared" si="222"/>
        <v>DEC</v>
      </c>
      <c r="P1150" s="42">
        <v>984.5</v>
      </c>
      <c r="Q1150" s="44">
        <f t="shared" si="223"/>
        <v>1559.75</v>
      </c>
      <c r="R1150" s="45">
        <f t="shared" si="224"/>
        <v>1.584306754697816</v>
      </c>
      <c r="S1150" s="44" t="str">
        <f t="shared" si="225"/>
        <v>GROWTH</v>
      </c>
      <c r="T1150" s="43">
        <v>3019.5</v>
      </c>
      <c r="U1150" s="46" t="str">
        <f t="shared" si="226"/>
        <v>jAN</v>
      </c>
      <c r="V1150" s="42">
        <v>3019.5</v>
      </c>
      <c r="W1150" s="47">
        <f t="shared" si="227"/>
        <v>-475.25</v>
      </c>
      <c r="X1150" s="48">
        <f t="shared" si="228"/>
        <v>-0.1573936082132803</v>
      </c>
      <c r="Y1150" s="47" t="str">
        <f t="shared" si="229"/>
        <v>DEGROWTH</v>
      </c>
      <c r="Z1150" s="138">
        <v>0</v>
      </c>
      <c r="AA1150" s="133"/>
      <c r="AB1150" s="133" t="s">
        <v>3061</v>
      </c>
      <c r="AC1150" s="27"/>
    </row>
    <row r="1151" spans="1:29" s="139" customFormat="1" ht="13.8">
      <c r="A1151" s="133" t="s">
        <v>3061</v>
      </c>
      <c r="B1151" s="141" t="s">
        <v>87</v>
      </c>
      <c r="C1151" s="152" t="s">
        <v>3090</v>
      </c>
      <c r="D1151" s="135">
        <v>1000001500</v>
      </c>
      <c r="E1151" s="136" t="s">
        <v>3091</v>
      </c>
      <c r="F1151" s="137">
        <v>43208</v>
      </c>
      <c r="G1151" s="40" t="str">
        <f t="shared" si="218"/>
        <v>Targeted Dealer</v>
      </c>
      <c r="H1151" s="40"/>
      <c r="I1151" s="41">
        <v>130</v>
      </c>
      <c r="J1151" s="41">
        <f t="shared" si="219"/>
        <v>130</v>
      </c>
      <c r="K1151" s="43">
        <v>65</v>
      </c>
      <c r="L1151" s="43">
        <f t="shared" si="220"/>
        <v>65</v>
      </c>
      <c r="M1151" s="43">
        <f t="shared" si="221"/>
        <v>50</v>
      </c>
      <c r="N1151" s="42">
        <v>125</v>
      </c>
      <c r="O1151" s="45" t="str">
        <f t="shared" si="222"/>
        <v>DEC</v>
      </c>
      <c r="P1151" s="42">
        <v>125</v>
      </c>
      <c r="Q1151" s="44">
        <f t="shared" si="223"/>
        <v>-60</v>
      </c>
      <c r="R1151" s="45">
        <f t="shared" si="224"/>
        <v>-0.48</v>
      </c>
      <c r="S1151" s="44" t="str">
        <f t="shared" si="225"/>
        <v>DEGROWTH</v>
      </c>
      <c r="T1151" s="43">
        <v>60</v>
      </c>
      <c r="U1151" s="46" t="str">
        <f t="shared" si="226"/>
        <v>jAN</v>
      </c>
      <c r="V1151" s="42">
        <v>60</v>
      </c>
      <c r="W1151" s="47">
        <f t="shared" si="227"/>
        <v>5</v>
      </c>
      <c r="X1151" s="48">
        <f t="shared" si="228"/>
        <v>8.3333333333333259E-2</v>
      </c>
      <c r="Y1151" s="47" t="str">
        <f t="shared" si="229"/>
        <v>GROWTH</v>
      </c>
      <c r="Z1151" s="138">
        <v>0</v>
      </c>
      <c r="AA1151" s="133"/>
      <c r="AB1151" s="133" t="s">
        <v>3061</v>
      </c>
      <c r="AC1151" s="27"/>
    </row>
    <row r="1152" spans="1:29" s="139" customFormat="1" ht="13.8">
      <c r="A1152" s="133" t="s">
        <v>3061</v>
      </c>
      <c r="B1152" s="141" t="s">
        <v>87</v>
      </c>
      <c r="C1152" s="152" t="s">
        <v>3092</v>
      </c>
      <c r="D1152" s="135">
        <v>1000001509</v>
      </c>
      <c r="E1152" s="136" t="s">
        <v>3093</v>
      </c>
      <c r="F1152" s="137">
        <v>43276</v>
      </c>
      <c r="G1152" s="40" t="str">
        <f t="shared" si="218"/>
        <v>Targeted Dealer</v>
      </c>
      <c r="H1152" s="40"/>
      <c r="I1152" s="41">
        <v>100</v>
      </c>
      <c r="J1152" s="41">
        <f t="shared" si="219"/>
        <v>100</v>
      </c>
      <c r="K1152" s="43">
        <v>70</v>
      </c>
      <c r="L1152" s="43">
        <f t="shared" si="220"/>
        <v>30</v>
      </c>
      <c r="M1152" s="43">
        <f t="shared" si="221"/>
        <v>70</v>
      </c>
      <c r="N1152" s="42">
        <v>27</v>
      </c>
      <c r="O1152" s="45" t="str">
        <f t="shared" si="222"/>
        <v>DEC</v>
      </c>
      <c r="P1152" s="42">
        <v>27</v>
      </c>
      <c r="Q1152" s="44">
        <f t="shared" si="223"/>
        <v>43</v>
      </c>
      <c r="R1152" s="45">
        <f t="shared" si="224"/>
        <v>1.5925925925925926</v>
      </c>
      <c r="S1152" s="44" t="str">
        <f t="shared" si="225"/>
        <v>GROWTH</v>
      </c>
      <c r="T1152" s="43">
        <v>60</v>
      </c>
      <c r="U1152" s="46" t="str">
        <f t="shared" si="226"/>
        <v>jAN</v>
      </c>
      <c r="V1152" s="42">
        <v>60</v>
      </c>
      <c r="W1152" s="47">
        <f t="shared" si="227"/>
        <v>10</v>
      </c>
      <c r="X1152" s="48">
        <f t="shared" si="228"/>
        <v>0.16666666666666674</v>
      </c>
      <c r="Y1152" s="47" t="str">
        <f t="shared" si="229"/>
        <v>GROWTH</v>
      </c>
      <c r="Z1152" s="138">
        <v>1</v>
      </c>
      <c r="AA1152" s="133"/>
      <c r="AB1152" s="133" t="s">
        <v>3061</v>
      </c>
      <c r="AC1152" s="27"/>
    </row>
    <row r="1153" spans="1:29" s="139" customFormat="1" ht="13.8">
      <c r="A1153" s="133" t="s">
        <v>3061</v>
      </c>
      <c r="B1153" s="141" t="s">
        <v>87</v>
      </c>
      <c r="C1153" s="152" t="s">
        <v>3094</v>
      </c>
      <c r="D1153" s="135">
        <v>1000001483</v>
      </c>
      <c r="E1153" s="136" t="s">
        <v>3095</v>
      </c>
      <c r="F1153" s="137">
        <v>43382</v>
      </c>
      <c r="G1153" s="40" t="str">
        <f t="shared" si="218"/>
        <v>Targeted Dealer</v>
      </c>
      <c r="H1153" s="40"/>
      <c r="I1153" s="41">
        <v>300</v>
      </c>
      <c r="J1153" s="41">
        <f t="shared" si="219"/>
        <v>300</v>
      </c>
      <c r="K1153" s="43">
        <v>150</v>
      </c>
      <c r="L1153" s="43">
        <f t="shared" si="220"/>
        <v>150</v>
      </c>
      <c r="M1153" s="43">
        <f t="shared" si="221"/>
        <v>50</v>
      </c>
      <c r="N1153" s="42">
        <v>385</v>
      </c>
      <c r="O1153" s="45" t="str">
        <f t="shared" si="222"/>
        <v>DEC</v>
      </c>
      <c r="P1153" s="42">
        <v>385</v>
      </c>
      <c r="Q1153" s="44">
        <f t="shared" si="223"/>
        <v>-235</v>
      </c>
      <c r="R1153" s="45">
        <f t="shared" si="224"/>
        <v>-0.61038961038961037</v>
      </c>
      <c r="S1153" s="44" t="str">
        <f t="shared" si="225"/>
        <v>DEGROWTH</v>
      </c>
      <c r="T1153" s="43">
        <v>233</v>
      </c>
      <c r="U1153" s="46" t="str">
        <f t="shared" si="226"/>
        <v>jAN</v>
      </c>
      <c r="V1153" s="42">
        <v>233</v>
      </c>
      <c r="W1153" s="47">
        <f t="shared" si="227"/>
        <v>-83</v>
      </c>
      <c r="X1153" s="48">
        <f t="shared" si="228"/>
        <v>-0.35622317596566522</v>
      </c>
      <c r="Y1153" s="47" t="str">
        <f t="shared" si="229"/>
        <v>DEGROWTH</v>
      </c>
      <c r="Z1153" s="138">
        <v>0</v>
      </c>
      <c r="AA1153" s="133"/>
      <c r="AB1153" s="133" t="s">
        <v>3061</v>
      </c>
      <c r="AC1153" s="27"/>
    </row>
    <row r="1154" spans="1:29" s="139" customFormat="1" ht="13.8">
      <c r="A1154" s="133" t="s">
        <v>3061</v>
      </c>
      <c r="B1154" s="141" t="s">
        <v>87</v>
      </c>
      <c r="C1154" s="152" t="s">
        <v>3096</v>
      </c>
      <c r="D1154" s="135">
        <v>1000001490</v>
      </c>
      <c r="E1154" s="136" t="s">
        <v>3097</v>
      </c>
      <c r="F1154" s="137">
        <v>43530</v>
      </c>
      <c r="G1154" s="40" t="str">
        <f t="shared" si="218"/>
        <v>Targeted Dealer</v>
      </c>
      <c r="H1154" s="40"/>
      <c r="I1154" s="41">
        <v>450</v>
      </c>
      <c r="J1154" s="41">
        <f t="shared" si="219"/>
        <v>450</v>
      </c>
      <c r="K1154" s="43">
        <v>251</v>
      </c>
      <c r="L1154" s="43">
        <f t="shared" si="220"/>
        <v>199</v>
      </c>
      <c r="M1154" s="43">
        <f t="shared" si="221"/>
        <v>55.777777777777779</v>
      </c>
      <c r="N1154" s="42">
        <v>337.5</v>
      </c>
      <c r="O1154" s="45" t="str">
        <f t="shared" si="222"/>
        <v>DEC</v>
      </c>
      <c r="P1154" s="42">
        <v>337.5</v>
      </c>
      <c r="Q1154" s="44">
        <f t="shared" si="223"/>
        <v>-86.5</v>
      </c>
      <c r="R1154" s="45">
        <f t="shared" si="224"/>
        <v>-0.25629629629629624</v>
      </c>
      <c r="S1154" s="44" t="str">
        <f t="shared" si="225"/>
        <v>DEGROWTH</v>
      </c>
      <c r="T1154" s="43">
        <v>373.5</v>
      </c>
      <c r="U1154" s="46" t="str">
        <f t="shared" si="226"/>
        <v>jAN</v>
      </c>
      <c r="V1154" s="42">
        <v>373.5</v>
      </c>
      <c r="W1154" s="47">
        <f t="shared" si="227"/>
        <v>-122.5</v>
      </c>
      <c r="X1154" s="48">
        <f t="shared" si="228"/>
        <v>-0.32797858099062915</v>
      </c>
      <c r="Y1154" s="47" t="str">
        <f t="shared" si="229"/>
        <v>DEGROWTH</v>
      </c>
      <c r="Z1154" s="138">
        <v>0</v>
      </c>
      <c r="AA1154" s="133"/>
      <c r="AB1154" s="133" t="s">
        <v>3061</v>
      </c>
      <c r="AC1154" s="27"/>
    </row>
    <row r="1155" spans="1:29" s="139" customFormat="1" ht="13.8">
      <c r="A1155" s="133" t="s">
        <v>3061</v>
      </c>
      <c r="B1155" s="141" t="s">
        <v>87</v>
      </c>
      <c r="C1155" s="152" t="s">
        <v>3098</v>
      </c>
      <c r="D1155" s="135">
        <v>1000001494</v>
      </c>
      <c r="E1155" s="136" t="s">
        <v>3099</v>
      </c>
      <c r="F1155" s="137">
        <v>43875</v>
      </c>
      <c r="G1155" s="40" t="str">
        <f t="shared" si="218"/>
        <v>Targeted Dealer</v>
      </c>
      <c r="H1155" s="40"/>
      <c r="I1155" s="41">
        <v>250</v>
      </c>
      <c r="J1155" s="41">
        <f t="shared" si="219"/>
        <v>250</v>
      </c>
      <c r="K1155" s="43">
        <v>85</v>
      </c>
      <c r="L1155" s="43">
        <f t="shared" si="220"/>
        <v>165</v>
      </c>
      <c r="M1155" s="43">
        <f t="shared" si="221"/>
        <v>34</v>
      </c>
      <c r="N1155" s="42">
        <v>245</v>
      </c>
      <c r="O1155" s="45" t="str">
        <f t="shared" si="222"/>
        <v>DEC</v>
      </c>
      <c r="P1155" s="42">
        <v>245</v>
      </c>
      <c r="Q1155" s="44">
        <f t="shared" si="223"/>
        <v>-160</v>
      </c>
      <c r="R1155" s="45">
        <f t="shared" si="224"/>
        <v>-0.65306122448979598</v>
      </c>
      <c r="S1155" s="44" t="str">
        <f t="shared" si="225"/>
        <v>DEGROWTH</v>
      </c>
      <c r="T1155" s="43">
        <v>90</v>
      </c>
      <c r="U1155" s="46" t="str">
        <f t="shared" si="226"/>
        <v>jAN</v>
      </c>
      <c r="V1155" s="42">
        <v>90</v>
      </c>
      <c r="W1155" s="47">
        <f t="shared" si="227"/>
        <v>-5</v>
      </c>
      <c r="X1155" s="48">
        <f t="shared" si="228"/>
        <v>-5.555555555555558E-2</v>
      </c>
      <c r="Y1155" s="47" t="str">
        <f t="shared" si="229"/>
        <v>DEGROWTH</v>
      </c>
      <c r="Z1155" s="138">
        <v>0</v>
      </c>
      <c r="AA1155" s="133"/>
      <c r="AB1155" s="133" t="s">
        <v>3061</v>
      </c>
      <c r="AC1155" s="27"/>
    </row>
    <row r="1156" spans="1:29" s="139" customFormat="1" ht="13.8">
      <c r="A1156" s="133" t="s">
        <v>3061</v>
      </c>
      <c r="B1156" s="141" t="s">
        <v>87</v>
      </c>
      <c r="C1156" s="152" t="s">
        <v>3102</v>
      </c>
      <c r="D1156" s="135">
        <v>1000001484</v>
      </c>
      <c r="E1156" s="136" t="s">
        <v>3103</v>
      </c>
      <c r="F1156" s="137">
        <v>43880</v>
      </c>
      <c r="G1156" s="40" t="str">
        <f t="shared" si="218"/>
        <v>Targeted Dealer</v>
      </c>
      <c r="H1156" s="40"/>
      <c r="I1156" s="41">
        <v>1100</v>
      </c>
      <c r="J1156" s="41">
        <f t="shared" si="219"/>
        <v>1100</v>
      </c>
      <c r="K1156" s="43">
        <v>865</v>
      </c>
      <c r="L1156" s="43">
        <f t="shared" si="220"/>
        <v>235</v>
      </c>
      <c r="M1156" s="43">
        <f t="shared" si="221"/>
        <v>78.63636363636364</v>
      </c>
      <c r="N1156" s="42">
        <v>1133</v>
      </c>
      <c r="O1156" s="45" t="str">
        <f t="shared" si="222"/>
        <v>DEC</v>
      </c>
      <c r="P1156" s="42">
        <v>1133</v>
      </c>
      <c r="Q1156" s="44">
        <f t="shared" si="223"/>
        <v>-268</v>
      </c>
      <c r="R1156" s="45">
        <f t="shared" si="224"/>
        <v>-0.23654015887025592</v>
      </c>
      <c r="S1156" s="44" t="str">
        <f t="shared" si="225"/>
        <v>DEGROWTH</v>
      </c>
      <c r="T1156" s="43">
        <v>1030</v>
      </c>
      <c r="U1156" s="46" t="str">
        <f t="shared" si="226"/>
        <v>jAN</v>
      </c>
      <c r="V1156" s="42">
        <v>1030</v>
      </c>
      <c r="W1156" s="47">
        <f t="shared" si="227"/>
        <v>-165</v>
      </c>
      <c r="X1156" s="48">
        <f t="shared" si="228"/>
        <v>-0.16019417475728159</v>
      </c>
      <c r="Y1156" s="47" t="str">
        <f t="shared" si="229"/>
        <v>DEGROWTH</v>
      </c>
      <c r="Z1156" s="138">
        <v>0</v>
      </c>
      <c r="AA1156" s="133"/>
      <c r="AB1156" s="133" t="s">
        <v>3061</v>
      </c>
      <c r="AC1156" s="27"/>
    </row>
    <row r="1157" spans="1:29" s="139" customFormat="1" ht="13.8">
      <c r="A1157" s="133" t="s">
        <v>3061</v>
      </c>
      <c r="B1157" s="141" t="s">
        <v>87</v>
      </c>
      <c r="C1157" s="152" t="s">
        <v>3104</v>
      </c>
      <c r="D1157" s="135">
        <v>1000001511</v>
      </c>
      <c r="E1157" s="136" t="s">
        <v>3105</v>
      </c>
      <c r="F1157" s="137">
        <v>43882</v>
      </c>
      <c r="G1157" s="40" t="str">
        <f t="shared" si="218"/>
        <v>Targeted Dealer</v>
      </c>
      <c r="H1157" s="40"/>
      <c r="I1157" s="41">
        <v>525</v>
      </c>
      <c r="J1157" s="41">
        <f t="shared" si="219"/>
        <v>525</v>
      </c>
      <c r="K1157" s="43">
        <v>209.5</v>
      </c>
      <c r="L1157" s="43">
        <f t="shared" si="220"/>
        <v>315.5</v>
      </c>
      <c r="M1157" s="43">
        <f t="shared" si="221"/>
        <v>39.904761904761905</v>
      </c>
      <c r="N1157" s="42">
        <v>801.5</v>
      </c>
      <c r="O1157" s="45" t="str">
        <f t="shared" si="222"/>
        <v>DEC</v>
      </c>
      <c r="P1157" s="42">
        <v>801.5</v>
      </c>
      <c r="Q1157" s="44">
        <f t="shared" si="223"/>
        <v>-592</v>
      </c>
      <c r="R1157" s="45">
        <f t="shared" si="224"/>
        <v>-0.73861509669369929</v>
      </c>
      <c r="S1157" s="44" t="str">
        <f t="shared" si="225"/>
        <v>DEGROWTH</v>
      </c>
      <c r="T1157" s="43">
        <v>775.5</v>
      </c>
      <c r="U1157" s="46" t="str">
        <f t="shared" si="226"/>
        <v>jAN</v>
      </c>
      <c r="V1157" s="42">
        <v>775.5</v>
      </c>
      <c r="W1157" s="47">
        <f t="shared" si="227"/>
        <v>-566</v>
      </c>
      <c r="X1157" s="48">
        <f t="shared" si="228"/>
        <v>-0.72985170857511283</v>
      </c>
      <c r="Y1157" s="47" t="str">
        <f t="shared" si="229"/>
        <v>DEGROWTH</v>
      </c>
      <c r="Z1157" s="138">
        <v>0</v>
      </c>
      <c r="AA1157" s="133"/>
      <c r="AB1157" s="133" t="s">
        <v>3061</v>
      </c>
      <c r="AC1157" s="27"/>
    </row>
    <row r="1158" spans="1:29" s="139" customFormat="1" ht="13.8">
      <c r="A1158" s="133" t="s">
        <v>3061</v>
      </c>
      <c r="B1158" s="141" t="s">
        <v>87</v>
      </c>
      <c r="C1158" s="152" t="s">
        <v>3106</v>
      </c>
      <c r="D1158" s="135">
        <v>1000001485</v>
      </c>
      <c r="E1158" s="136" t="s">
        <v>3107</v>
      </c>
      <c r="F1158" s="137">
        <v>43977</v>
      </c>
      <c r="G1158" s="40" t="str">
        <f t="shared" si="218"/>
        <v>Targeted Dealer</v>
      </c>
      <c r="H1158" s="40"/>
      <c r="I1158" s="41">
        <v>150</v>
      </c>
      <c r="J1158" s="41">
        <f t="shared" si="219"/>
        <v>150</v>
      </c>
      <c r="K1158" s="43">
        <v>150</v>
      </c>
      <c r="L1158" s="43">
        <f t="shared" si="220"/>
        <v>0</v>
      </c>
      <c r="M1158" s="43">
        <f t="shared" si="221"/>
        <v>100</v>
      </c>
      <c r="N1158" s="42">
        <v>95</v>
      </c>
      <c r="O1158" s="45" t="str">
        <f t="shared" si="222"/>
        <v>DEC</v>
      </c>
      <c r="P1158" s="42">
        <v>95</v>
      </c>
      <c r="Q1158" s="44">
        <f t="shared" si="223"/>
        <v>55</v>
      </c>
      <c r="R1158" s="45">
        <f t="shared" si="224"/>
        <v>0.57894736842105265</v>
      </c>
      <c r="S1158" s="44" t="str">
        <f t="shared" si="225"/>
        <v>GROWTH</v>
      </c>
      <c r="T1158" s="43">
        <v>120</v>
      </c>
      <c r="U1158" s="46" t="str">
        <f t="shared" si="226"/>
        <v>jAN</v>
      </c>
      <c r="V1158" s="42">
        <v>120</v>
      </c>
      <c r="W1158" s="47">
        <f t="shared" si="227"/>
        <v>30</v>
      </c>
      <c r="X1158" s="48">
        <f t="shared" si="228"/>
        <v>0.25</v>
      </c>
      <c r="Y1158" s="47" t="str">
        <f t="shared" si="229"/>
        <v>GROWTH</v>
      </c>
      <c r="Z1158" s="138">
        <v>0</v>
      </c>
      <c r="AA1158" s="133"/>
      <c r="AB1158" s="133" t="s">
        <v>3061</v>
      </c>
      <c r="AC1158" s="27"/>
    </row>
    <row r="1159" spans="1:29" s="139" customFormat="1" ht="13.8">
      <c r="A1159" s="133" t="s">
        <v>3061</v>
      </c>
      <c r="B1159" s="141" t="s">
        <v>87</v>
      </c>
      <c r="C1159" s="152" t="s">
        <v>3108</v>
      </c>
      <c r="D1159" s="135">
        <v>1000001486</v>
      </c>
      <c r="E1159" s="136" t="s">
        <v>3109</v>
      </c>
      <c r="F1159" s="137">
        <v>44030</v>
      </c>
      <c r="G1159" s="40" t="str">
        <f t="shared" si="218"/>
        <v>Targeted Dealer</v>
      </c>
      <c r="H1159" s="40"/>
      <c r="I1159" s="41">
        <v>250</v>
      </c>
      <c r="J1159" s="41">
        <f t="shared" si="219"/>
        <v>250</v>
      </c>
      <c r="K1159" s="43">
        <v>250</v>
      </c>
      <c r="L1159" s="43">
        <f t="shared" si="220"/>
        <v>0</v>
      </c>
      <c r="M1159" s="43">
        <f t="shared" si="221"/>
        <v>100</v>
      </c>
      <c r="N1159" s="42">
        <v>305</v>
      </c>
      <c r="O1159" s="45" t="str">
        <f t="shared" si="222"/>
        <v>DEC</v>
      </c>
      <c r="P1159" s="42">
        <v>305</v>
      </c>
      <c r="Q1159" s="44">
        <f t="shared" si="223"/>
        <v>-55</v>
      </c>
      <c r="R1159" s="45">
        <f t="shared" si="224"/>
        <v>-0.18032786885245899</v>
      </c>
      <c r="S1159" s="44" t="str">
        <f t="shared" si="225"/>
        <v>DEGROWTH</v>
      </c>
      <c r="T1159" s="43">
        <v>235</v>
      </c>
      <c r="U1159" s="46" t="str">
        <f t="shared" si="226"/>
        <v>jAN</v>
      </c>
      <c r="V1159" s="42">
        <v>235</v>
      </c>
      <c r="W1159" s="47">
        <f t="shared" si="227"/>
        <v>15</v>
      </c>
      <c r="X1159" s="48">
        <f t="shared" si="228"/>
        <v>6.3829787234042534E-2</v>
      </c>
      <c r="Y1159" s="47" t="str">
        <f t="shared" si="229"/>
        <v>GROWTH</v>
      </c>
      <c r="Z1159" s="138">
        <v>0</v>
      </c>
      <c r="AA1159" s="133"/>
      <c r="AB1159" s="133" t="s">
        <v>3061</v>
      </c>
      <c r="AC1159" s="27"/>
    </row>
    <row r="1160" spans="1:29" s="139" customFormat="1" ht="13.8">
      <c r="A1160" s="133" t="s">
        <v>3061</v>
      </c>
      <c r="B1160" s="141" t="s">
        <v>87</v>
      </c>
      <c r="C1160" s="152" t="s">
        <v>3112</v>
      </c>
      <c r="D1160" s="135">
        <v>1000002006</v>
      </c>
      <c r="E1160" s="136" t="s">
        <v>3113</v>
      </c>
      <c r="F1160" s="137">
        <v>44478</v>
      </c>
      <c r="G1160" s="40" t="str">
        <f t="shared" si="218"/>
        <v>Targeted Dealer</v>
      </c>
      <c r="H1160" s="40"/>
      <c r="I1160" s="41">
        <v>250</v>
      </c>
      <c r="J1160" s="41">
        <f t="shared" si="219"/>
        <v>250</v>
      </c>
      <c r="K1160" s="43">
        <v>55</v>
      </c>
      <c r="L1160" s="43">
        <f t="shared" si="220"/>
        <v>195</v>
      </c>
      <c r="M1160" s="43">
        <f t="shared" si="221"/>
        <v>22</v>
      </c>
      <c r="N1160" s="42">
        <v>0</v>
      </c>
      <c r="O1160" s="45" t="str">
        <f t="shared" si="222"/>
        <v>DEC</v>
      </c>
      <c r="P1160" s="42">
        <v>0</v>
      </c>
      <c r="Q1160" s="44">
        <f t="shared" si="223"/>
        <v>55</v>
      </c>
      <c r="R1160" s="45" t="str">
        <f t="shared" si="224"/>
        <v xml:space="preserve"> </v>
      </c>
      <c r="S1160" s="44" t="b">
        <f t="shared" si="225"/>
        <v>0</v>
      </c>
      <c r="T1160" s="43">
        <v>10</v>
      </c>
      <c r="U1160" s="46" t="str">
        <f t="shared" si="226"/>
        <v>jAN</v>
      </c>
      <c r="V1160" s="42">
        <v>10</v>
      </c>
      <c r="W1160" s="47">
        <f t="shared" si="227"/>
        <v>45</v>
      </c>
      <c r="X1160" s="48">
        <f t="shared" si="228"/>
        <v>4.5</v>
      </c>
      <c r="Y1160" s="47" t="str">
        <f t="shared" si="229"/>
        <v>GROWTH</v>
      </c>
      <c r="Z1160" s="138">
        <v>0</v>
      </c>
      <c r="AA1160" s="133"/>
      <c r="AB1160" s="133" t="s">
        <v>3061</v>
      </c>
      <c r="AC1160" s="27"/>
    </row>
    <row r="1161" spans="1:29" s="139" customFormat="1" ht="13.8">
      <c r="A1161" s="133" t="s">
        <v>3061</v>
      </c>
      <c r="B1161" s="141" t="s">
        <v>87</v>
      </c>
      <c r="C1161" s="152" t="s">
        <v>3116</v>
      </c>
      <c r="D1161" s="135">
        <v>1000002041</v>
      </c>
      <c r="E1161" s="136" t="s">
        <v>3117</v>
      </c>
      <c r="F1161" s="137">
        <v>44501</v>
      </c>
      <c r="G1161" s="40" t="str">
        <f t="shared" si="218"/>
        <v>Targeted Dealer</v>
      </c>
      <c r="H1161" s="40"/>
      <c r="I1161" s="41">
        <v>250</v>
      </c>
      <c r="J1161" s="41">
        <f t="shared" si="219"/>
        <v>250</v>
      </c>
      <c r="K1161" s="43">
        <v>250</v>
      </c>
      <c r="L1161" s="43">
        <f t="shared" si="220"/>
        <v>0</v>
      </c>
      <c r="M1161" s="43">
        <f t="shared" si="221"/>
        <v>100</v>
      </c>
      <c r="N1161" s="42">
        <v>281</v>
      </c>
      <c r="O1161" s="45" t="str">
        <f t="shared" si="222"/>
        <v>DEC</v>
      </c>
      <c r="P1161" s="42">
        <v>281</v>
      </c>
      <c r="Q1161" s="44">
        <f t="shared" si="223"/>
        <v>-31</v>
      </c>
      <c r="R1161" s="45">
        <f t="shared" si="224"/>
        <v>-0.11032028469750887</v>
      </c>
      <c r="S1161" s="44" t="str">
        <f t="shared" si="225"/>
        <v>DEGROWTH</v>
      </c>
      <c r="T1161" s="43">
        <v>225</v>
      </c>
      <c r="U1161" s="46" t="str">
        <f t="shared" si="226"/>
        <v>jAN</v>
      </c>
      <c r="V1161" s="42">
        <v>225</v>
      </c>
      <c r="W1161" s="47">
        <f t="shared" si="227"/>
        <v>25</v>
      </c>
      <c r="X1161" s="48">
        <f t="shared" si="228"/>
        <v>0.11111111111111116</v>
      </c>
      <c r="Y1161" s="47" t="str">
        <f t="shared" si="229"/>
        <v>GROWTH</v>
      </c>
      <c r="Z1161" s="138">
        <v>0</v>
      </c>
      <c r="AA1161" s="133"/>
      <c r="AB1161" s="133" t="s">
        <v>3061</v>
      </c>
      <c r="AC1161" s="27"/>
    </row>
    <row r="1162" spans="1:29" s="139" customFormat="1" ht="13.8">
      <c r="A1162" s="133" t="s">
        <v>3061</v>
      </c>
      <c r="B1162" s="141" t="s">
        <v>87</v>
      </c>
      <c r="C1162" s="152" t="s">
        <v>3118</v>
      </c>
      <c r="D1162" s="135">
        <v>1000002044</v>
      </c>
      <c r="E1162" s="136" t="s">
        <v>3119</v>
      </c>
      <c r="F1162" s="137">
        <v>44501</v>
      </c>
      <c r="G1162" s="40" t="str">
        <f t="shared" si="218"/>
        <v>Targeted Dealer</v>
      </c>
      <c r="H1162" s="40"/>
      <c r="I1162" s="41">
        <v>800</v>
      </c>
      <c r="J1162" s="41">
        <f t="shared" si="219"/>
        <v>800</v>
      </c>
      <c r="K1162" s="43">
        <v>684.25</v>
      </c>
      <c r="L1162" s="43">
        <f t="shared" si="220"/>
        <v>115.75</v>
      </c>
      <c r="M1162" s="43">
        <f t="shared" si="221"/>
        <v>85.53125</v>
      </c>
      <c r="N1162" s="42">
        <v>1062</v>
      </c>
      <c r="O1162" s="45" t="str">
        <f t="shared" si="222"/>
        <v>DEC</v>
      </c>
      <c r="P1162" s="42">
        <v>1062</v>
      </c>
      <c r="Q1162" s="44">
        <f t="shared" si="223"/>
        <v>-377.75</v>
      </c>
      <c r="R1162" s="45">
        <f t="shared" si="224"/>
        <v>-0.35569679849340863</v>
      </c>
      <c r="S1162" s="44" t="str">
        <f t="shared" si="225"/>
        <v>DEGROWTH</v>
      </c>
      <c r="T1162" s="43">
        <v>769</v>
      </c>
      <c r="U1162" s="46" t="str">
        <f t="shared" si="226"/>
        <v>jAN</v>
      </c>
      <c r="V1162" s="42">
        <v>769</v>
      </c>
      <c r="W1162" s="47">
        <f t="shared" si="227"/>
        <v>-84.75</v>
      </c>
      <c r="X1162" s="48">
        <f t="shared" si="228"/>
        <v>-0.11020806241872561</v>
      </c>
      <c r="Y1162" s="47" t="str">
        <f t="shared" si="229"/>
        <v>DEGROWTH</v>
      </c>
      <c r="Z1162" s="138">
        <v>0</v>
      </c>
      <c r="AA1162" s="133"/>
      <c r="AB1162" s="133" t="s">
        <v>3061</v>
      </c>
      <c r="AC1162" s="27"/>
    </row>
    <row r="1163" spans="1:29" s="139" customFormat="1" ht="13.8">
      <c r="A1163" s="133" t="s">
        <v>3061</v>
      </c>
      <c r="B1163" s="141" t="s">
        <v>87</v>
      </c>
      <c r="C1163" s="152" t="s">
        <v>3122</v>
      </c>
      <c r="D1163" s="135">
        <v>1000002772</v>
      </c>
      <c r="E1163" s="136" t="s">
        <v>3123</v>
      </c>
      <c r="F1163" s="137">
        <v>44692</v>
      </c>
      <c r="G1163" s="40" t="str">
        <f t="shared" si="218"/>
        <v>-</v>
      </c>
      <c r="H1163" s="40"/>
      <c r="I1163" s="41">
        <v>0</v>
      </c>
      <c r="J1163" s="41">
        <f t="shared" si="219"/>
        <v>0</v>
      </c>
      <c r="K1163" s="43">
        <v>0</v>
      </c>
      <c r="L1163" s="43">
        <f t="shared" si="220"/>
        <v>0</v>
      </c>
      <c r="M1163" s="43" t="str">
        <f t="shared" si="221"/>
        <v>-</v>
      </c>
      <c r="N1163" s="42">
        <v>0</v>
      </c>
      <c r="O1163" s="45" t="str">
        <f t="shared" si="222"/>
        <v>DEC</v>
      </c>
      <c r="P1163" s="42">
        <v>0</v>
      </c>
      <c r="Q1163" s="44">
        <f t="shared" si="223"/>
        <v>0</v>
      </c>
      <c r="R1163" s="45" t="str">
        <f t="shared" si="224"/>
        <v xml:space="preserve"> </v>
      </c>
      <c r="S1163" s="44" t="b">
        <f t="shared" si="225"/>
        <v>0</v>
      </c>
      <c r="T1163" s="43">
        <v>133.5</v>
      </c>
      <c r="U1163" s="46" t="str">
        <f t="shared" si="226"/>
        <v>jAN</v>
      </c>
      <c r="V1163" s="42">
        <v>133.5</v>
      </c>
      <c r="W1163" s="47">
        <f t="shared" si="227"/>
        <v>-133.5</v>
      </c>
      <c r="X1163" s="48">
        <f t="shared" si="228"/>
        <v>-1</v>
      </c>
      <c r="Y1163" s="47" t="str">
        <f t="shared" si="229"/>
        <v>DEGROWTH</v>
      </c>
      <c r="Z1163" s="138">
        <v>1</v>
      </c>
      <c r="AA1163" s="133"/>
      <c r="AB1163" s="133" t="s">
        <v>3061</v>
      </c>
      <c r="AC1163" s="27"/>
    </row>
    <row r="1164" spans="1:29" s="139" customFormat="1" ht="13.8">
      <c r="A1164" s="133" t="s">
        <v>3061</v>
      </c>
      <c r="B1164" s="141" t="s">
        <v>87</v>
      </c>
      <c r="C1164" s="152" t="s">
        <v>3124</v>
      </c>
      <c r="D1164" s="135">
        <v>1000002851</v>
      </c>
      <c r="E1164" s="136" t="s">
        <v>3125</v>
      </c>
      <c r="F1164" s="137">
        <v>44744</v>
      </c>
      <c r="G1164" s="40" t="str">
        <f t="shared" si="218"/>
        <v>Targeted Dealer</v>
      </c>
      <c r="H1164" s="40"/>
      <c r="I1164" s="41">
        <v>200</v>
      </c>
      <c r="J1164" s="41">
        <f t="shared" si="219"/>
        <v>200</v>
      </c>
      <c r="K1164" s="43">
        <v>200</v>
      </c>
      <c r="L1164" s="43">
        <f t="shared" si="220"/>
        <v>0</v>
      </c>
      <c r="M1164" s="43">
        <f t="shared" si="221"/>
        <v>100</v>
      </c>
      <c r="N1164" s="42">
        <v>175</v>
      </c>
      <c r="O1164" s="45" t="str">
        <f t="shared" si="222"/>
        <v>DEC</v>
      </c>
      <c r="P1164" s="42">
        <v>175</v>
      </c>
      <c r="Q1164" s="44">
        <f t="shared" si="223"/>
        <v>25</v>
      </c>
      <c r="R1164" s="45">
        <f t="shared" si="224"/>
        <v>0.14285714285714279</v>
      </c>
      <c r="S1164" s="44" t="str">
        <f t="shared" si="225"/>
        <v>GROWTH</v>
      </c>
      <c r="T1164" s="43">
        <v>155</v>
      </c>
      <c r="U1164" s="46" t="str">
        <f t="shared" si="226"/>
        <v>jAN</v>
      </c>
      <c r="V1164" s="42">
        <v>155</v>
      </c>
      <c r="W1164" s="47">
        <f t="shared" si="227"/>
        <v>45</v>
      </c>
      <c r="X1164" s="48">
        <f t="shared" si="228"/>
        <v>0.29032258064516125</v>
      </c>
      <c r="Y1164" s="47" t="str">
        <f t="shared" si="229"/>
        <v>GROWTH</v>
      </c>
      <c r="Z1164" s="138">
        <v>0</v>
      </c>
      <c r="AA1164" s="133"/>
      <c r="AB1164" s="133" t="s">
        <v>3061</v>
      </c>
      <c r="AC1164" s="27"/>
    </row>
    <row r="1165" spans="1:29" s="139" customFormat="1" ht="13.8">
      <c r="A1165" s="133" t="s">
        <v>3061</v>
      </c>
      <c r="B1165" s="141" t="s">
        <v>87</v>
      </c>
      <c r="C1165" s="152" t="s">
        <v>3126</v>
      </c>
      <c r="D1165" s="135">
        <v>1000002867</v>
      </c>
      <c r="E1165" s="136" t="s">
        <v>3127</v>
      </c>
      <c r="F1165" s="137">
        <v>44768</v>
      </c>
      <c r="G1165" s="40" t="str">
        <f t="shared" si="218"/>
        <v>Targeted Dealer</v>
      </c>
      <c r="H1165" s="40"/>
      <c r="I1165" s="41">
        <v>50</v>
      </c>
      <c r="J1165" s="41">
        <f t="shared" si="219"/>
        <v>50</v>
      </c>
      <c r="K1165" s="43">
        <v>8</v>
      </c>
      <c r="L1165" s="43">
        <f t="shared" si="220"/>
        <v>42</v>
      </c>
      <c r="M1165" s="43">
        <f t="shared" si="221"/>
        <v>16</v>
      </c>
      <c r="N1165" s="42">
        <v>5</v>
      </c>
      <c r="O1165" s="45" t="str">
        <f t="shared" si="222"/>
        <v>DEC</v>
      </c>
      <c r="P1165" s="42">
        <v>5</v>
      </c>
      <c r="Q1165" s="44">
        <f t="shared" si="223"/>
        <v>3</v>
      </c>
      <c r="R1165" s="45">
        <f t="shared" si="224"/>
        <v>0.60000000000000009</v>
      </c>
      <c r="S1165" s="44" t="str">
        <f t="shared" si="225"/>
        <v>GROWTH</v>
      </c>
      <c r="T1165" s="43">
        <v>8</v>
      </c>
      <c r="U1165" s="46" t="str">
        <f t="shared" si="226"/>
        <v>jAN</v>
      </c>
      <c r="V1165" s="42">
        <v>8</v>
      </c>
      <c r="W1165" s="47">
        <f t="shared" si="227"/>
        <v>0</v>
      </c>
      <c r="X1165" s="48">
        <f t="shared" si="228"/>
        <v>0</v>
      </c>
      <c r="Y1165" s="47" t="str">
        <f t="shared" si="229"/>
        <v>GROWTH</v>
      </c>
      <c r="Z1165" s="138">
        <v>0</v>
      </c>
      <c r="AA1165" s="133"/>
      <c r="AB1165" s="133" t="s">
        <v>3061</v>
      </c>
      <c r="AC1165" s="27"/>
    </row>
    <row r="1166" spans="1:29" s="139" customFormat="1" ht="13.8">
      <c r="A1166" s="133" t="s">
        <v>3061</v>
      </c>
      <c r="B1166" s="141" t="s">
        <v>87</v>
      </c>
      <c r="C1166" s="152" t="s">
        <v>3128</v>
      </c>
      <c r="D1166" s="135">
        <v>1000002981</v>
      </c>
      <c r="E1166" s="141" t="s">
        <v>3129</v>
      </c>
      <c r="F1166" s="137">
        <v>44830</v>
      </c>
      <c r="G1166" s="40" t="str">
        <f t="shared" si="218"/>
        <v>Targeted Dealer</v>
      </c>
      <c r="H1166" s="40"/>
      <c r="I1166" s="41">
        <v>650</v>
      </c>
      <c r="J1166" s="41">
        <f t="shared" si="219"/>
        <v>650</v>
      </c>
      <c r="K1166" s="43">
        <v>1025</v>
      </c>
      <c r="L1166" s="43">
        <f t="shared" si="220"/>
        <v>-375</v>
      </c>
      <c r="M1166" s="43">
        <f t="shared" si="221"/>
        <v>157.69230769230768</v>
      </c>
      <c r="N1166" s="42">
        <v>1125.5</v>
      </c>
      <c r="O1166" s="45" t="str">
        <f t="shared" si="222"/>
        <v>DEC</v>
      </c>
      <c r="P1166" s="42">
        <v>1125.5</v>
      </c>
      <c r="Q1166" s="44">
        <f t="shared" si="223"/>
        <v>-100.5</v>
      </c>
      <c r="R1166" s="45">
        <f t="shared" si="224"/>
        <v>-8.9293647267880916E-2</v>
      </c>
      <c r="S1166" s="44" t="str">
        <f t="shared" si="225"/>
        <v>DEGROWTH</v>
      </c>
      <c r="T1166" s="43">
        <v>540.5</v>
      </c>
      <c r="U1166" s="46" t="str">
        <f t="shared" si="226"/>
        <v>jAN</v>
      </c>
      <c r="V1166" s="42">
        <v>540.5</v>
      </c>
      <c r="W1166" s="47">
        <f t="shared" si="227"/>
        <v>484.5</v>
      </c>
      <c r="X1166" s="48">
        <f t="shared" si="228"/>
        <v>0.8963922294172062</v>
      </c>
      <c r="Y1166" s="47" t="str">
        <f t="shared" si="229"/>
        <v>GROWTH</v>
      </c>
      <c r="Z1166" s="138">
        <v>0</v>
      </c>
      <c r="AA1166" s="133"/>
      <c r="AB1166" s="133" t="s">
        <v>3061</v>
      </c>
      <c r="AC1166" s="27"/>
    </row>
    <row r="1167" spans="1:29" s="139" customFormat="1" ht="13.8">
      <c r="A1167" s="133" t="s">
        <v>3061</v>
      </c>
      <c r="B1167" s="141" t="s">
        <v>87</v>
      </c>
      <c r="C1167" s="152" t="s">
        <v>3130</v>
      </c>
      <c r="D1167" s="135">
        <v>1000003242</v>
      </c>
      <c r="E1167" s="141" t="s">
        <v>3131</v>
      </c>
      <c r="F1167" s="137">
        <v>44936</v>
      </c>
      <c r="G1167" s="40" t="str">
        <f t="shared" si="218"/>
        <v>Targeted Dealer</v>
      </c>
      <c r="H1167" s="40"/>
      <c r="I1167" s="41">
        <v>250</v>
      </c>
      <c r="J1167" s="41">
        <f t="shared" si="219"/>
        <v>250</v>
      </c>
      <c r="K1167" s="43">
        <v>193</v>
      </c>
      <c r="L1167" s="43">
        <f t="shared" si="220"/>
        <v>57</v>
      </c>
      <c r="M1167" s="43">
        <f t="shared" si="221"/>
        <v>77.2</v>
      </c>
      <c r="N1167" s="42">
        <v>203.5</v>
      </c>
      <c r="O1167" s="45" t="str">
        <f t="shared" si="222"/>
        <v>DEC</v>
      </c>
      <c r="P1167" s="42">
        <v>203.5</v>
      </c>
      <c r="Q1167" s="44">
        <f t="shared" si="223"/>
        <v>-10.5</v>
      </c>
      <c r="R1167" s="45">
        <f t="shared" si="224"/>
        <v>-5.1597051597051635E-2</v>
      </c>
      <c r="S1167" s="44" t="str">
        <f t="shared" si="225"/>
        <v>DEGROWTH</v>
      </c>
      <c r="T1167" s="43">
        <v>138</v>
      </c>
      <c r="U1167" s="46" t="str">
        <f t="shared" si="226"/>
        <v>jAN</v>
      </c>
      <c r="V1167" s="42">
        <v>138</v>
      </c>
      <c r="W1167" s="47">
        <f t="shared" si="227"/>
        <v>55</v>
      </c>
      <c r="X1167" s="48">
        <f t="shared" si="228"/>
        <v>0.39855072463768115</v>
      </c>
      <c r="Y1167" s="47" t="str">
        <f t="shared" si="229"/>
        <v>GROWTH</v>
      </c>
      <c r="Z1167" s="138">
        <v>0</v>
      </c>
      <c r="AA1167" s="133"/>
      <c r="AB1167" s="133" t="s">
        <v>3061</v>
      </c>
      <c r="AC1167" s="27"/>
    </row>
    <row r="1168" spans="1:29" s="139" customFormat="1" ht="13.8">
      <c r="A1168" s="133" t="s">
        <v>3061</v>
      </c>
      <c r="B1168" s="141" t="s">
        <v>87</v>
      </c>
      <c r="C1168" s="152" t="s">
        <v>3132</v>
      </c>
      <c r="D1168" s="135">
        <v>1000003373</v>
      </c>
      <c r="E1168" s="141" t="s">
        <v>3133</v>
      </c>
      <c r="F1168" s="137">
        <v>44977</v>
      </c>
      <c r="G1168" s="40" t="str">
        <f t="shared" si="218"/>
        <v>Targeted Dealer</v>
      </c>
      <c r="H1168" s="40"/>
      <c r="I1168" s="41">
        <v>100</v>
      </c>
      <c r="J1168" s="41">
        <f t="shared" si="219"/>
        <v>100</v>
      </c>
      <c r="K1168" s="43">
        <v>0</v>
      </c>
      <c r="L1168" s="43">
        <f t="shared" si="220"/>
        <v>100</v>
      </c>
      <c r="M1168" s="43">
        <f t="shared" si="221"/>
        <v>0</v>
      </c>
      <c r="N1168" s="42">
        <v>0</v>
      </c>
      <c r="O1168" s="45" t="str">
        <f t="shared" si="222"/>
        <v>DEC</v>
      </c>
      <c r="P1168" s="42">
        <v>0</v>
      </c>
      <c r="Q1168" s="44">
        <f t="shared" si="223"/>
        <v>0</v>
      </c>
      <c r="R1168" s="45" t="str">
        <f t="shared" si="224"/>
        <v xml:space="preserve"> </v>
      </c>
      <c r="S1168" s="44" t="b">
        <f t="shared" si="225"/>
        <v>0</v>
      </c>
      <c r="T1168" s="43">
        <v>55</v>
      </c>
      <c r="U1168" s="46" t="str">
        <f t="shared" si="226"/>
        <v>jAN</v>
      </c>
      <c r="V1168" s="42">
        <v>55</v>
      </c>
      <c r="W1168" s="47">
        <f t="shared" si="227"/>
        <v>-55</v>
      </c>
      <c r="X1168" s="48">
        <f t="shared" si="228"/>
        <v>-1</v>
      </c>
      <c r="Y1168" s="47" t="str">
        <f t="shared" si="229"/>
        <v>DEGROWTH</v>
      </c>
      <c r="Z1168" s="138">
        <v>0</v>
      </c>
      <c r="AA1168" s="133"/>
      <c r="AB1168" s="133" t="s">
        <v>3061</v>
      </c>
      <c r="AC1168" s="27"/>
    </row>
    <row r="1169" spans="1:29" s="139" customFormat="1" ht="13.8">
      <c r="A1169" s="133" t="s">
        <v>3061</v>
      </c>
      <c r="B1169" s="141" t="s">
        <v>87</v>
      </c>
      <c r="C1169" s="152" t="s">
        <v>3134</v>
      </c>
      <c r="D1169" s="135">
        <v>1000003505</v>
      </c>
      <c r="E1169" s="141" t="s">
        <v>3135</v>
      </c>
      <c r="F1169" s="137">
        <v>45045</v>
      </c>
      <c r="G1169" s="40" t="str">
        <f t="shared" si="218"/>
        <v>Targeted Dealer</v>
      </c>
      <c r="H1169" s="40"/>
      <c r="I1169" s="41">
        <v>700</v>
      </c>
      <c r="J1169" s="41">
        <f t="shared" si="219"/>
        <v>700</v>
      </c>
      <c r="K1169" s="43">
        <v>700</v>
      </c>
      <c r="L1169" s="43">
        <f t="shared" si="220"/>
        <v>0</v>
      </c>
      <c r="M1169" s="43">
        <f t="shared" si="221"/>
        <v>100</v>
      </c>
      <c r="N1169" s="42">
        <v>835</v>
      </c>
      <c r="O1169" s="45" t="str">
        <f t="shared" si="222"/>
        <v>DEC</v>
      </c>
      <c r="P1169" s="42">
        <v>835</v>
      </c>
      <c r="Q1169" s="44">
        <f t="shared" si="223"/>
        <v>-135</v>
      </c>
      <c r="R1169" s="45">
        <f t="shared" si="224"/>
        <v>-0.16167664670658688</v>
      </c>
      <c r="S1169" s="44" t="str">
        <f t="shared" si="225"/>
        <v>DEGROWTH</v>
      </c>
      <c r="T1169" s="43">
        <v>435</v>
      </c>
      <c r="U1169" s="46" t="str">
        <f t="shared" si="226"/>
        <v>jAN</v>
      </c>
      <c r="V1169" s="42">
        <v>435</v>
      </c>
      <c r="W1169" s="47">
        <f t="shared" si="227"/>
        <v>265</v>
      </c>
      <c r="X1169" s="48">
        <f t="shared" si="228"/>
        <v>0.60919540229885061</v>
      </c>
      <c r="Y1169" s="47" t="str">
        <f t="shared" si="229"/>
        <v>GROWTH</v>
      </c>
      <c r="Z1169" s="138">
        <v>0</v>
      </c>
      <c r="AA1169" s="133"/>
      <c r="AB1169" s="133" t="s">
        <v>3061</v>
      </c>
      <c r="AC1169" s="27"/>
    </row>
    <row r="1170" spans="1:29" s="139" customFormat="1" ht="13.8">
      <c r="A1170" s="138" t="s">
        <v>3061</v>
      </c>
      <c r="B1170" s="144" t="s">
        <v>87</v>
      </c>
      <c r="C1170" s="144" t="s">
        <v>3136</v>
      </c>
      <c r="D1170" s="144">
        <v>1000003877</v>
      </c>
      <c r="E1170" s="144" t="s">
        <v>3137</v>
      </c>
      <c r="F1170" s="137">
        <v>45351</v>
      </c>
      <c r="G1170" s="40" t="str">
        <f t="shared" si="218"/>
        <v>Targeted Dealer</v>
      </c>
      <c r="H1170" s="40"/>
      <c r="I1170" s="41">
        <v>250</v>
      </c>
      <c r="J1170" s="41">
        <f t="shared" si="219"/>
        <v>250</v>
      </c>
      <c r="K1170" s="43">
        <v>253</v>
      </c>
      <c r="L1170" s="43">
        <f t="shared" si="220"/>
        <v>-3</v>
      </c>
      <c r="M1170" s="43">
        <f t="shared" si="221"/>
        <v>101.2</v>
      </c>
      <c r="N1170" s="42">
        <v>323</v>
      </c>
      <c r="O1170" s="45" t="str">
        <f t="shared" si="222"/>
        <v>DEC</v>
      </c>
      <c r="P1170" s="42">
        <v>323</v>
      </c>
      <c r="Q1170" s="44">
        <f t="shared" si="223"/>
        <v>-70</v>
      </c>
      <c r="R1170" s="45">
        <f t="shared" si="224"/>
        <v>-0.21671826625386992</v>
      </c>
      <c r="S1170" s="44" t="str">
        <f t="shared" si="225"/>
        <v>DEGROWTH</v>
      </c>
      <c r="T1170" s="43">
        <v>210</v>
      </c>
      <c r="U1170" s="46" t="str">
        <f t="shared" si="226"/>
        <v>jAN</v>
      </c>
      <c r="V1170" s="42">
        <v>210</v>
      </c>
      <c r="W1170" s="47">
        <f t="shared" si="227"/>
        <v>43</v>
      </c>
      <c r="X1170" s="48">
        <f t="shared" si="228"/>
        <v>0.2047619047619047</v>
      </c>
      <c r="Y1170" s="47" t="str">
        <f t="shared" si="229"/>
        <v>GROWTH</v>
      </c>
      <c r="Z1170" s="138">
        <v>0</v>
      </c>
      <c r="AA1170" s="138"/>
      <c r="AB1170" s="138" t="s">
        <v>3061</v>
      </c>
      <c r="AC1170" s="27"/>
    </row>
    <row r="1171" spans="1:29" s="139" customFormat="1" ht="13.8">
      <c r="A1171" s="138" t="s">
        <v>3061</v>
      </c>
      <c r="B1171" s="144" t="s">
        <v>87</v>
      </c>
      <c r="C1171" s="144" t="s">
        <v>3138</v>
      </c>
      <c r="D1171" s="144">
        <v>1000003918</v>
      </c>
      <c r="E1171" s="144" t="s">
        <v>3139</v>
      </c>
      <c r="F1171" s="137">
        <v>45409</v>
      </c>
      <c r="G1171" s="40" t="str">
        <f t="shared" si="218"/>
        <v>Targeted Dealer</v>
      </c>
      <c r="H1171" s="40"/>
      <c r="I1171" s="41">
        <v>100</v>
      </c>
      <c r="J1171" s="41">
        <f t="shared" si="219"/>
        <v>100</v>
      </c>
      <c r="K1171" s="43">
        <v>100</v>
      </c>
      <c r="L1171" s="43">
        <f t="shared" si="220"/>
        <v>0</v>
      </c>
      <c r="M1171" s="43">
        <f t="shared" si="221"/>
        <v>100</v>
      </c>
      <c r="N1171" s="42">
        <v>60</v>
      </c>
      <c r="O1171" s="45" t="str">
        <f t="shared" si="222"/>
        <v>DEC</v>
      </c>
      <c r="P1171" s="42">
        <v>60</v>
      </c>
      <c r="Q1171" s="44">
        <f t="shared" si="223"/>
        <v>40</v>
      </c>
      <c r="R1171" s="45">
        <f t="shared" si="224"/>
        <v>0.66666666666666674</v>
      </c>
      <c r="S1171" s="44" t="str">
        <f t="shared" si="225"/>
        <v>GROWTH</v>
      </c>
      <c r="T1171" s="43">
        <v>55</v>
      </c>
      <c r="U1171" s="46" t="str">
        <f t="shared" si="226"/>
        <v>jAN</v>
      </c>
      <c r="V1171" s="42">
        <v>55</v>
      </c>
      <c r="W1171" s="47">
        <f t="shared" si="227"/>
        <v>45</v>
      </c>
      <c r="X1171" s="48">
        <f t="shared" si="228"/>
        <v>0.81818181818181812</v>
      </c>
      <c r="Y1171" s="47" t="str">
        <f t="shared" si="229"/>
        <v>GROWTH</v>
      </c>
      <c r="Z1171" s="138">
        <v>0</v>
      </c>
      <c r="AA1171" s="138"/>
      <c r="AB1171" s="138" t="s">
        <v>3061</v>
      </c>
      <c r="AC1171" s="27"/>
    </row>
    <row r="1172" spans="1:29" s="139" customFormat="1" ht="13.8">
      <c r="A1172" s="138" t="s">
        <v>3061</v>
      </c>
      <c r="B1172" s="144" t="s">
        <v>87</v>
      </c>
      <c r="C1172" s="144" t="s">
        <v>3140</v>
      </c>
      <c r="D1172" s="144">
        <v>1000003922</v>
      </c>
      <c r="E1172" s="144" t="s">
        <v>3141</v>
      </c>
      <c r="F1172" s="137">
        <v>45411</v>
      </c>
      <c r="G1172" s="40" t="str">
        <f t="shared" si="218"/>
        <v>Targeted Dealer</v>
      </c>
      <c r="H1172" s="40"/>
      <c r="I1172" s="41">
        <v>200</v>
      </c>
      <c r="J1172" s="41">
        <f t="shared" si="219"/>
        <v>200</v>
      </c>
      <c r="K1172" s="43">
        <v>347.5</v>
      </c>
      <c r="L1172" s="43">
        <f t="shared" si="220"/>
        <v>-147.5</v>
      </c>
      <c r="M1172" s="43">
        <f t="shared" si="221"/>
        <v>173.75</v>
      </c>
      <c r="N1172" s="42">
        <v>230</v>
      </c>
      <c r="O1172" s="45" t="str">
        <f t="shared" si="222"/>
        <v>DEC</v>
      </c>
      <c r="P1172" s="42">
        <v>230</v>
      </c>
      <c r="Q1172" s="44">
        <f t="shared" si="223"/>
        <v>117.5</v>
      </c>
      <c r="R1172" s="45">
        <f t="shared" si="224"/>
        <v>0.51086956521739135</v>
      </c>
      <c r="S1172" s="44" t="str">
        <f t="shared" si="225"/>
        <v>GROWTH</v>
      </c>
      <c r="T1172" s="43">
        <v>65</v>
      </c>
      <c r="U1172" s="46" t="str">
        <f t="shared" si="226"/>
        <v>jAN</v>
      </c>
      <c r="V1172" s="42">
        <v>65</v>
      </c>
      <c r="W1172" s="47">
        <f t="shared" si="227"/>
        <v>282.5</v>
      </c>
      <c r="X1172" s="48">
        <f t="shared" si="228"/>
        <v>4.3461538461538458</v>
      </c>
      <c r="Y1172" s="47" t="str">
        <f t="shared" si="229"/>
        <v>GROWTH</v>
      </c>
      <c r="Z1172" s="138">
        <v>0</v>
      </c>
      <c r="AA1172" s="138"/>
      <c r="AB1172" s="138" t="s">
        <v>3061</v>
      </c>
      <c r="AC1172" s="27"/>
    </row>
    <row r="1173" spans="1:29" s="139" customFormat="1" ht="13.8">
      <c r="A1173" s="138" t="s">
        <v>3061</v>
      </c>
      <c r="B1173" s="144" t="s">
        <v>87</v>
      </c>
      <c r="C1173" s="144" t="s">
        <v>3144</v>
      </c>
      <c r="D1173" s="144">
        <v>1000003972</v>
      </c>
      <c r="E1173" s="144" t="s">
        <v>3145</v>
      </c>
      <c r="F1173" s="137">
        <v>45430</v>
      </c>
      <c r="G1173" s="40" t="str">
        <f t="shared" si="218"/>
        <v>Targeted Dealer</v>
      </c>
      <c r="H1173" s="40"/>
      <c r="I1173" s="41">
        <v>50</v>
      </c>
      <c r="J1173" s="41">
        <f t="shared" si="219"/>
        <v>50</v>
      </c>
      <c r="K1173" s="43">
        <v>52</v>
      </c>
      <c r="L1173" s="43">
        <f t="shared" si="220"/>
        <v>-2</v>
      </c>
      <c r="M1173" s="43">
        <f t="shared" si="221"/>
        <v>104</v>
      </c>
      <c r="N1173" s="42">
        <v>25</v>
      </c>
      <c r="O1173" s="45" t="str">
        <f t="shared" si="222"/>
        <v>DEC</v>
      </c>
      <c r="P1173" s="42">
        <v>25</v>
      </c>
      <c r="Q1173" s="44">
        <f t="shared" si="223"/>
        <v>27</v>
      </c>
      <c r="R1173" s="45">
        <f t="shared" si="224"/>
        <v>1.08</v>
      </c>
      <c r="S1173" s="44" t="str">
        <f t="shared" si="225"/>
        <v>GROWTH</v>
      </c>
      <c r="T1173" s="43">
        <v>25</v>
      </c>
      <c r="U1173" s="46" t="str">
        <f t="shared" si="226"/>
        <v>jAN</v>
      </c>
      <c r="V1173" s="42">
        <v>25</v>
      </c>
      <c r="W1173" s="47">
        <f t="shared" si="227"/>
        <v>27</v>
      </c>
      <c r="X1173" s="48">
        <f t="shared" si="228"/>
        <v>1.08</v>
      </c>
      <c r="Y1173" s="47" t="str">
        <f t="shared" si="229"/>
        <v>GROWTH</v>
      </c>
      <c r="Z1173" s="138">
        <v>0</v>
      </c>
      <c r="AA1173" s="138"/>
      <c r="AB1173" s="138" t="s">
        <v>3061</v>
      </c>
      <c r="AC1173" s="27"/>
    </row>
    <row r="1174" spans="1:29" s="139" customFormat="1" ht="13.8">
      <c r="A1174" s="133" t="s">
        <v>3061</v>
      </c>
      <c r="B1174" s="141" t="s">
        <v>94</v>
      </c>
      <c r="C1174" s="152" t="s">
        <v>3148</v>
      </c>
      <c r="D1174" s="135">
        <v>1000001978</v>
      </c>
      <c r="E1174" s="136" t="s">
        <v>3149</v>
      </c>
      <c r="F1174" s="137">
        <v>44413</v>
      </c>
      <c r="G1174" s="40" t="str">
        <f t="shared" si="218"/>
        <v>Targeted Dealer</v>
      </c>
      <c r="H1174" s="40"/>
      <c r="I1174" s="41">
        <v>50</v>
      </c>
      <c r="J1174" s="41">
        <f t="shared" si="219"/>
        <v>50</v>
      </c>
      <c r="K1174" s="43">
        <v>50</v>
      </c>
      <c r="L1174" s="43">
        <f t="shared" si="220"/>
        <v>0</v>
      </c>
      <c r="M1174" s="43">
        <f t="shared" si="221"/>
        <v>100</v>
      </c>
      <c r="N1174" s="42">
        <v>50</v>
      </c>
      <c r="O1174" s="45" t="str">
        <f t="shared" si="222"/>
        <v>DEC</v>
      </c>
      <c r="P1174" s="42">
        <v>50</v>
      </c>
      <c r="Q1174" s="44">
        <f t="shared" si="223"/>
        <v>0</v>
      </c>
      <c r="R1174" s="45">
        <f t="shared" si="224"/>
        <v>0</v>
      </c>
      <c r="S1174" s="44" t="str">
        <f t="shared" si="225"/>
        <v>GROWTH</v>
      </c>
      <c r="T1174" s="43">
        <v>85</v>
      </c>
      <c r="U1174" s="46" t="str">
        <f t="shared" si="226"/>
        <v>jAN</v>
      </c>
      <c r="V1174" s="42">
        <v>85</v>
      </c>
      <c r="W1174" s="47">
        <f t="shared" si="227"/>
        <v>-35</v>
      </c>
      <c r="X1174" s="48">
        <f t="shared" si="228"/>
        <v>-0.41176470588235292</v>
      </c>
      <c r="Y1174" s="47" t="str">
        <f t="shared" si="229"/>
        <v>DEGROWTH</v>
      </c>
      <c r="Z1174" s="138">
        <v>0</v>
      </c>
      <c r="AA1174" s="133"/>
      <c r="AB1174" s="133" t="s">
        <v>3061</v>
      </c>
      <c r="AC1174" s="27"/>
    </row>
    <row r="1175" spans="1:29" s="139" customFormat="1" ht="13.8">
      <c r="A1175" s="133" t="s">
        <v>3061</v>
      </c>
      <c r="B1175" s="141" t="s">
        <v>94</v>
      </c>
      <c r="C1175" s="152" t="s">
        <v>3152</v>
      </c>
      <c r="D1175" s="135">
        <v>1000002508</v>
      </c>
      <c r="E1175" s="153" t="s">
        <v>3153</v>
      </c>
      <c r="F1175" s="137">
        <v>44582</v>
      </c>
      <c r="G1175" s="40" t="str">
        <f t="shared" si="218"/>
        <v>Targeted Dealer</v>
      </c>
      <c r="H1175" s="40"/>
      <c r="I1175" s="41">
        <v>50</v>
      </c>
      <c r="J1175" s="41">
        <f t="shared" si="219"/>
        <v>50</v>
      </c>
      <c r="K1175" s="43">
        <v>50</v>
      </c>
      <c r="L1175" s="43">
        <f t="shared" si="220"/>
        <v>0</v>
      </c>
      <c r="M1175" s="43">
        <f t="shared" si="221"/>
        <v>100</v>
      </c>
      <c r="N1175" s="42">
        <v>75</v>
      </c>
      <c r="O1175" s="45" t="str">
        <f t="shared" si="222"/>
        <v>DEC</v>
      </c>
      <c r="P1175" s="42">
        <v>75</v>
      </c>
      <c r="Q1175" s="44">
        <f t="shared" si="223"/>
        <v>-25</v>
      </c>
      <c r="R1175" s="45">
        <f t="shared" si="224"/>
        <v>-0.33333333333333337</v>
      </c>
      <c r="S1175" s="44" t="str">
        <f t="shared" si="225"/>
        <v>DEGROWTH</v>
      </c>
      <c r="T1175" s="43">
        <v>85</v>
      </c>
      <c r="U1175" s="46" t="str">
        <f t="shared" si="226"/>
        <v>jAN</v>
      </c>
      <c r="V1175" s="42">
        <v>85</v>
      </c>
      <c r="W1175" s="47">
        <f t="shared" si="227"/>
        <v>-35</v>
      </c>
      <c r="X1175" s="48">
        <f t="shared" si="228"/>
        <v>-0.41176470588235292</v>
      </c>
      <c r="Y1175" s="47" t="str">
        <f t="shared" si="229"/>
        <v>DEGROWTH</v>
      </c>
      <c r="Z1175" s="138">
        <v>0</v>
      </c>
      <c r="AA1175" s="133"/>
      <c r="AB1175" s="133" t="s">
        <v>3061</v>
      </c>
      <c r="AC1175" s="27"/>
    </row>
    <row r="1176" spans="1:29" s="139" customFormat="1" ht="13.8">
      <c r="A1176" s="133" t="s">
        <v>3061</v>
      </c>
      <c r="B1176" s="141" t="s">
        <v>94</v>
      </c>
      <c r="C1176" s="152" t="s">
        <v>3156</v>
      </c>
      <c r="D1176" s="135">
        <v>1000002856</v>
      </c>
      <c r="E1176" s="153" t="s">
        <v>3157</v>
      </c>
      <c r="F1176" s="137">
        <v>44755</v>
      </c>
      <c r="G1176" s="40" t="str">
        <f t="shared" si="218"/>
        <v>Targeted Dealer</v>
      </c>
      <c r="H1176" s="40"/>
      <c r="I1176" s="41">
        <v>50</v>
      </c>
      <c r="J1176" s="41">
        <f t="shared" si="219"/>
        <v>50</v>
      </c>
      <c r="K1176" s="43">
        <v>55</v>
      </c>
      <c r="L1176" s="43">
        <f t="shared" si="220"/>
        <v>-5</v>
      </c>
      <c r="M1176" s="43">
        <f t="shared" si="221"/>
        <v>110</v>
      </c>
      <c r="N1176" s="42">
        <v>50</v>
      </c>
      <c r="O1176" s="45" t="str">
        <f t="shared" si="222"/>
        <v>DEC</v>
      </c>
      <c r="P1176" s="42">
        <v>50</v>
      </c>
      <c r="Q1176" s="44">
        <f t="shared" si="223"/>
        <v>5</v>
      </c>
      <c r="R1176" s="45">
        <f t="shared" si="224"/>
        <v>0.10000000000000009</v>
      </c>
      <c r="S1176" s="44" t="str">
        <f t="shared" si="225"/>
        <v>GROWTH</v>
      </c>
      <c r="T1176" s="43">
        <v>25</v>
      </c>
      <c r="U1176" s="46" t="str">
        <f t="shared" si="226"/>
        <v>jAN</v>
      </c>
      <c r="V1176" s="42">
        <v>25</v>
      </c>
      <c r="W1176" s="47">
        <f t="shared" si="227"/>
        <v>30</v>
      </c>
      <c r="X1176" s="48">
        <f t="shared" si="228"/>
        <v>1.2000000000000002</v>
      </c>
      <c r="Y1176" s="47" t="str">
        <f t="shared" si="229"/>
        <v>GROWTH</v>
      </c>
      <c r="Z1176" s="138">
        <v>0</v>
      </c>
      <c r="AA1176" s="133"/>
      <c r="AB1176" s="133" t="s">
        <v>3061</v>
      </c>
      <c r="AC1176" s="27"/>
    </row>
    <row r="1177" spans="1:29" s="139" customFormat="1" ht="13.8">
      <c r="A1177" s="133" t="s">
        <v>3061</v>
      </c>
      <c r="B1177" s="141" t="s">
        <v>94</v>
      </c>
      <c r="C1177" s="152" t="s">
        <v>3162</v>
      </c>
      <c r="D1177" s="135">
        <v>1000003731</v>
      </c>
      <c r="E1177" s="153" t="s">
        <v>3163</v>
      </c>
      <c r="F1177" s="137">
        <v>45217</v>
      </c>
      <c r="G1177" s="40" t="str">
        <f t="shared" si="218"/>
        <v>Targeted Dealer</v>
      </c>
      <c r="H1177" s="40"/>
      <c r="I1177" s="41">
        <v>100</v>
      </c>
      <c r="J1177" s="41">
        <f t="shared" si="219"/>
        <v>100</v>
      </c>
      <c r="K1177" s="43">
        <v>225</v>
      </c>
      <c r="L1177" s="43">
        <f t="shared" si="220"/>
        <v>-125</v>
      </c>
      <c r="M1177" s="43">
        <f t="shared" si="221"/>
        <v>225</v>
      </c>
      <c r="N1177" s="42">
        <v>175</v>
      </c>
      <c r="O1177" s="45" t="str">
        <f t="shared" si="222"/>
        <v>DEC</v>
      </c>
      <c r="P1177" s="42">
        <v>175</v>
      </c>
      <c r="Q1177" s="44">
        <f t="shared" si="223"/>
        <v>50</v>
      </c>
      <c r="R1177" s="45">
        <f t="shared" si="224"/>
        <v>0.28571428571428581</v>
      </c>
      <c r="S1177" s="44" t="str">
        <f t="shared" si="225"/>
        <v>GROWTH</v>
      </c>
      <c r="T1177" s="43">
        <v>160</v>
      </c>
      <c r="U1177" s="46" t="str">
        <f t="shared" si="226"/>
        <v>jAN</v>
      </c>
      <c r="V1177" s="42">
        <v>160</v>
      </c>
      <c r="W1177" s="47">
        <f t="shared" si="227"/>
        <v>65</v>
      </c>
      <c r="X1177" s="48">
        <f t="shared" si="228"/>
        <v>0.40625</v>
      </c>
      <c r="Y1177" s="47" t="str">
        <f t="shared" si="229"/>
        <v>GROWTH</v>
      </c>
      <c r="Z1177" s="138">
        <v>0</v>
      </c>
      <c r="AA1177" s="133"/>
      <c r="AB1177" s="133" t="s">
        <v>3061</v>
      </c>
      <c r="AC1177" s="27"/>
    </row>
    <row r="1178" spans="1:29" s="139" customFormat="1" ht="13.8">
      <c r="A1178" s="133" t="s">
        <v>3061</v>
      </c>
      <c r="B1178" s="141" t="s">
        <v>94</v>
      </c>
      <c r="C1178" s="141" t="s">
        <v>3164</v>
      </c>
      <c r="D1178" s="141">
        <v>1000003787</v>
      </c>
      <c r="E1178" s="141" t="s">
        <v>3165</v>
      </c>
      <c r="F1178" s="137">
        <v>45275</v>
      </c>
      <c r="G1178" s="40" t="str">
        <f t="shared" si="218"/>
        <v>Targeted Dealer</v>
      </c>
      <c r="H1178" s="40"/>
      <c r="I1178" s="41">
        <v>50</v>
      </c>
      <c r="J1178" s="41">
        <f t="shared" si="219"/>
        <v>50</v>
      </c>
      <c r="K1178" s="43">
        <v>50</v>
      </c>
      <c r="L1178" s="43">
        <f t="shared" si="220"/>
        <v>0</v>
      </c>
      <c r="M1178" s="43">
        <f t="shared" si="221"/>
        <v>100</v>
      </c>
      <c r="N1178" s="42">
        <v>50</v>
      </c>
      <c r="O1178" s="45" t="str">
        <f t="shared" si="222"/>
        <v>DEC</v>
      </c>
      <c r="P1178" s="42">
        <v>50</v>
      </c>
      <c r="Q1178" s="44">
        <f t="shared" si="223"/>
        <v>0</v>
      </c>
      <c r="R1178" s="45">
        <f t="shared" si="224"/>
        <v>0</v>
      </c>
      <c r="S1178" s="44" t="str">
        <f t="shared" si="225"/>
        <v>GROWTH</v>
      </c>
      <c r="T1178" s="43">
        <v>50</v>
      </c>
      <c r="U1178" s="46" t="str">
        <f t="shared" si="226"/>
        <v>jAN</v>
      </c>
      <c r="V1178" s="42">
        <v>50</v>
      </c>
      <c r="W1178" s="47">
        <f t="shared" si="227"/>
        <v>0</v>
      </c>
      <c r="X1178" s="48">
        <f t="shared" si="228"/>
        <v>0</v>
      </c>
      <c r="Y1178" s="47" t="str">
        <f t="shared" si="229"/>
        <v>GROWTH</v>
      </c>
      <c r="Z1178" s="138">
        <v>0</v>
      </c>
      <c r="AA1178" s="133"/>
      <c r="AB1178" s="133" t="s">
        <v>3061</v>
      </c>
      <c r="AC1178" s="27"/>
    </row>
    <row r="1179" spans="1:29" s="139" customFormat="1" ht="13.8">
      <c r="A1179" s="138" t="s">
        <v>3061</v>
      </c>
      <c r="B1179" s="144" t="s">
        <v>94</v>
      </c>
      <c r="C1179" s="144" t="s">
        <v>3168</v>
      </c>
      <c r="D1179" s="144">
        <v>1000003902</v>
      </c>
      <c r="E1179" s="144" t="s">
        <v>3169</v>
      </c>
      <c r="F1179" s="137">
        <v>45385</v>
      </c>
      <c r="G1179" s="40" t="str">
        <f t="shared" si="218"/>
        <v>Targeted Dealer</v>
      </c>
      <c r="H1179" s="40"/>
      <c r="I1179" s="41">
        <v>50</v>
      </c>
      <c r="J1179" s="41">
        <f t="shared" si="219"/>
        <v>50</v>
      </c>
      <c r="K1179" s="43">
        <v>50</v>
      </c>
      <c r="L1179" s="43">
        <f t="shared" si="220"/>
        <v>0</v>
      </c>
      <c r="M1179" s="43">
        <f t="shared" si="221"/>
        <v>100</v>
      </c>
      <c r="N1179" s="42">
        <v>50</v>
      </c>
      <c r="O1179" s="45" t="str">
        <f t="shared" si="222"/>
        <v>DEC</v>
      </c>
      <c r="P1179" s="42">
        <v>50</v>
      </c>
      <c r="Q1179" s="44">
        <f t="shared" si="223"/>
        <v>0</v>
      </c>
      <c r="R1179" s="45">
        <f t="shared" si="224"/>
        <v>0</v>
      </c>
      <c r="S1179" s="44" t="str">
        <f t="shared" si="225"/>
        <v>GROWTH</v>
      </c>
      <c r="T1179" s="43">
        <v>30</v>
      </c>
      <c r="U1179" s="46" t="str">
        <f t="shared" si="226"/>
        <v>jAN</v>
      </c>
      <c r="V1179" s="42">
        <v>30</v>
      </c>
      <c r="W1179" s="47">
        <f t="shared" si="227"/>
        <v>20</v>
      </c>
      <c r="X1179" s="48">
        <f t="shared" si="228"/>
        <v>0.66666666666666674</v>
      </c>
      <c r="Y1179" s="47" t="str">
        <f t="shared" si="229"/>
        <v>GROWTH</v>
      </c>
      <c r="Z1179" s="138">
        <v>0</v>
      </c>
      <c r="AA1179" s="138"/>
      <c r="AB1179" s="138" t="s">
        <v>3061</v>
      </c>
      <c r="AC1179" s="27"/>
    </row>
    <row r="1180" spans="1:29" s="139" customFormat="1" ht="13.8">
      <c r="A1180" s="133" t="s">
        <v>3061</v>
      </c>
      <c r="B1180" s="141" t="s">
        <v>3172</v>
      </c>
      <c r="C1180" s="152" t="s">
        <v>3173</v>
      </c>
      <c r="D1180" s="135">
        <v>1000001820</v>
      </c>
      <c r="E1180" s="136" t="s">
        <v>3174</v>
      </c>
      <c r="F1180" s="137">
        <v>42243</v>
      </c>
      <c r="G1180" s="40" t="str">
        <f t="shared" si="218"/>
        <v>Targeted Dealer</v>
      </c>
      <c r="H1180" s="40"/>
      <c r="I1180" s="41">
        <v>100</v>
      </c>
      <c r="J1180" s="41">
        <f t="shared" si="219"/>
        <v>100</v>
      </c>
      <c r="K1180" s="43">
        <v>0</v>
      </c>
      <c r="L1180" s="43">
        <f t="shared" si="220"/>
        <v>100</v>
      </c>
      <c r="M1180" s="43">
        <f t="shared" si="221"/>
        <v>0</v>
      </c>
      <c r="N1180" s="42">
        <v>0</v>
      </c>
      <c r="O1180" s="45" t="str">
        <f t="shared" si="222"/>
        <v>DEC</v>
      </c>
      <c r="P1180" s="42">
        <v>0</v>
      </c>
      <c r="Q1180" s="44">
        <f t="shared" si="223"/>
        <v>0</v>
      </c>
      <c r="R1180" s="45" t="str">
        <f t="shared" si="224"/>
        <v xml:space="preserve"> </v>
      </c>
      <c r="S1180" s="44" t="b">
        <f t="shared" si="225"/>
        <v>0</v>
      </c>
      <c r="T1180" s="43">
        <v>0</v>
      </c>
      <c r="U1180" s="46" t="str">
        <f t="shared" si="226"/>
        <v>jAN</v>
      </c>
      <c r="V1180" s="42">
        <v>0</v>
      </c>
      <c r="W1180" s="47">
        <f t="shared" si="227"/>
        <v>0</v>
      </c>
      <c r="X1180" s="48">
        <f t="shared" si="228"/>
        <v>0</v>
      </c>
      <c r="Y1180" s="47" t="b">
        <f t="shared" si="229"/>
        <v>0</v>
      </c>
      <c r="Z1180" s="138">
        <v>1</v>
      </c>
      <c r="AA1180" s="133"/>
      <c r="AB1180" s="133" t="s">
        <v>3061</v>
      </c>
      <c r="AC1180" s="27"/>
    </row>
    <row r="1181" spans="1:29" s="139" customFormat="1" ht="13.8">
      <c r="A1181" s="133" t="s">
        <v>3061</v>
      </c>
      <c r="B1181" s="141" t="s">
        <v>3172</v>
      </c>
      <c r="C1181" s="152" t="s">
        <v>3175</v>
      </c>
      <c r="D1181" s="135">
        <v>1000001821</v>
      </c>
      <c r="E1181" s="136" t="s">
        <v>3176</v>
      </c>
      <c r="F1181" s="137">
        <v>42307</v>
      </c>
      <c r="G1181" s="40" t="str">
        <f t="shared" si="218"/>
        <v>Targeted Dealer</v>
      </c>
      <c r="H1181" s="40"/>
      <c r="I1181" s="41">
        <v>50</v>
      </c>
      <c r="J1181" s="41">
        <f t="shared" si="219"/>
        <v>50</v>
      </c>
      <c r="K1181" s="43">
        <v>50</v>
      </c>
      <c r="L1181" s="43">
        <f t="shared" si="220"/>
        <v>0</v>
      </c>
      <c r="M1181" s="43">
        <f t="shared" si="221"/>
        <v>100</v>
      </c>
      <c r="N1181" s="42">
        <v>50</v>
      </c>
      <c r="O1181" s="45" t="str">
        <f t="shared" si="222"/>
        <v>DEC</v>
      </c>
      <c r="P1181" s="42">
        <v>50</v>
      </c>
      <c r="Q1181" s="44">
        <f t="shared" si="223"/>
        <v>0</v>
      </c>
      <c r="R1181" s="45">
        <f t="shared" si="224"/>
        <v>0</v>
      </c>
      <c r="S1181" s="44" t="str">
        <f t="shared" si="225"/>
        <v>GROWTH</v>
      </c>
      <c r="T1181" s="43">
        <v>75</v>
      </c>
      <c r="U1181" s="46" t="str">
        <f t="shared" si="226"/>
        <v>jAN</v>
      </c>
      <c r="V1181" s="42">
        <v>75</v>
      </c>
      <c r="W1181" s="47">
        <f t="shared" si="227"/>
        <v>-25</v>
      </c>
      <c r="X1181" s="48">
        <f t="shared" si="228"/>
        <v>-0.33333333333333337</v>
      </c>
      <c r="Y1181" s="47" t="str">
        <f t="shared" si="229"/>
        <v>DEGROWTH</v>
      </c>
      <c r="Z1181" s="138">
        <v>0</v>
      </c>
      <c r="AA1181" s="133"/>
      <c r="AB1181" s="133" t="s">
        <v>3061</v>
      </c>
      <c r="AC1181" s="27"/>
    </row>
    <row r="1182" spans="1:29" s="139" customFormat="1" ht="13.8">
      <c r="A1182" s="133" t="s">
        <v>3061</v>
      </c>
      <c r="B1182" s="141" t="s">
        <v>3172</v>
      </c>
      <c r="C1182" s="152" t="s">
        <v>3179</v>
      </c>
      <c r="D1182" s="135">
        <v>1000001813</v>
      </c>
      <c r="E1182" s="136" t="s">
        <v>3180</v>
      </c>
      <c r="F1182" s="137">
        <v>42574</v>
      </c>
      <c r="G1182" s="40" t="str">
        <f t="shared" si="218"/>
        <v>Targeted Dealer</v>
      </c>
      <c r="H1182" s="40"/>
      <c r="I1182" s="41">
        <v>25</v>
      </c>
      <c r="J1182" s="41">
        <f t="shared" si="219"/>
        <v>25</v>
      </c>
      <c r="K1182" s="43">
        <v>0</v>
      </c>
      <c r="L1182" s="43">
        <f t="shared" si="220"/>
        <v>25</v>
      </c>
      <c r="M1182" s="43">
        <f t="shared" si="221"/>
        <v>0</v>
      </c>
      <c r="N1182" s="42">
        <v>0</v>
      </c>
      <c r="O1182" s="45" t="str">
        <f t="shared" si="222"/>
        <v>DEC</v>
      </c>
      <c r="P1182" s="42">
        <v>0</v>
      </c>
      <c r="Q1182" s="44">
        <f t="shared" si="223"/>
        <v>0</v>
      </c>
      <c r="R1182" s="45" t="str">
        <f t="shared" si="224"/>
        <v xml:space="preserve"> </v>
      </c>
      <c r="S1182" s="44" t="b">
        <f t="shared" si="225"/>
        <v>0</v>
      </c>
      <c r="T1182" s="43">
        <v>0</v>
      </c>
      <c r="U1182" s="46" t="str">
        <f t="shared" si="226"/>
        <v>jAN</v>
      </c>
      <c r="V1182" s="42">
        <v>0</v>
      </c>
      <c r="W1182" s="47">
        <f t="shared" si="227"/>
        <v>0</v>
      </c>
      <c r="X1182" s="48">
        <f t="shared" si="228"/>
        <v>0</v>
      </c>
      <c r="Y1182" s="47" t="b">
        <f t="shared" si="229"/>
        <v>0</v>
      </c>
      <c r="Z1182" s="138">
        <v>1</v>
      </c>
      <c r="AA1182" s="133"/>
      <c r="AB1182" s="133" t="s">
        <v>3061</v>
      </c>
      <c r="AC1182" s="27"/>
    </row>
    <row r="1183" spans="1:29" s="139" customFormat="1" ht="13.8">
      <c r="A1183" s="133" t="s">
        <v>3061</v>
      </c>
      <c r="B1183" s="141" t="s">
        <v>3172</v>
      </c>
      <c r="C1183" s="152" t="s">
        <v>3185</v>
      </c>
      <c r="D1183" s="135">
        <v>1000001815</v>
      </c>
      <c r="E1183" s="136" t="s">
        <v>3186</v>
      </c>
      <c r="F1183" s="137">
        <v>43503</v>
      </c>
      <c r="G1183" s="40" t="str">
        <f t="shared" si="218"/>
        <v>Targeted Dealer</v>
      </c>
      <c r="H1183" s="40"/>
      <c r="I1183" s="41">
        <v>50</v>
      </c>
      <c r="J1183" s="41">
        <f t="shared" si="219"/>
        <v>50</v>
      </c>
      <c r="K1183" s="43">
        <v>55</v>
      </c>
      <c r="L1183" s="43">
        <f t="shared" si="220"/>
        <v>-5</v>
      </c>
      <c r="M1183" s="43">
        <f t="shared" si="221"/>
        <v>110</v>
      </c>
      <c r="N1183" s="42">
        <v>65</v>
      </c>
      <c r="O1183" s="45" t="str">
        <f t="shared" si="222"/>
        <v>DEC</v>
      </c>
      <c r="P1183" s="42">
        <v>65</v>
      </c>
      <c r="Q1183" s="44">
        <f t="shared" si="223"/>
        <v>-10</v>
      </c>
      <c r="R1183" s="45">
        <f t="shared" si="224"/>
        <v>-0.15384615384615385</v>
      </c>
      <c r="S1183" s="44" t="str">
        <f t="shared" si="225"/>
        <v>DEGROWTH</v>
      </c>
      <c r="T1183" s="43">
        <v>25</v>
      </c>
      <c r="U1183" s="46" t="str">
        <f t="shared" si="226"/>
        <v>jAN</v>
      </c>
      <c r="V1183" s="42">
        <v>25</v>
      </c>
      <c r="W1183" s="47">
        <f t="shared" si="227"/>
        <v>30</v>
      </c>
      <c r="X1183" s="48">
        <f t="shared" si="228"/>
        <v>1.2000000000000002</v>
      </c>
      <c r="Y1183" s="47" t="str">
        <f t="shared" si="229"/>
        <v>GROWTH</v>
      </c>
      <c r="Z1183" s="138">
        <v>0</v>
      </c>
      <c r="AA1183" s="133"/>
      <c r="AB1183" s="133" t="s">
        <v>3061</v>
      </c>
      <c r="AC1183" s="27"/>
    </row>
    <row r="1184" spans="1:29" s="139" customFormat="1" ht="13.8">
      <c r="A1184" s="133" t="s">
        <v>3061</v>
      </c>
      <c r="B1184" s="141" t="s">
        <v>3172</v>
      </c>
      <c r="C1184" s="152" t="s">
        <v>3187</v>
      </c>
      <c r="D1184" s="135">
        <v>1000001804</v>
      </c>
      <c r="E1184" s="136" t="s">
        <v>3188</v>
      </c>
      <c r="F1184" s="137">
        <v>43706</v>
      </c>
      <c r="G1184" s="40" t="str">
        <f t="shared" si="218"/>
        <v>Targeted Dealer</v>
      </c>
      <c r="H1184" s="40"/>
      <c r="I1184" s="41">
        <v>50</v>
      </c>
      <c r="J1184" s="41">
        <f t="shared" si="219"/>
        <v>50</v>
      </c>
      <c r="K1184" s="43">
        <v>0</v>
      </c>
      <c r="L1184" s="43">
        <f t="shared" si="220"/>
        <v>50</v>
      </c>
      <c r="M1184" s="43">
        <f t="shared" si="221"/>
        <v>0</v>
      </c>
      <c r="N1184" s="42">
        <v>50</v>
      </c>
      <c r="O1184" s="45" t="str">
        <f t="shared" si="222"/>
        <v>DEC</v>
      </c>
      <c r="P1184" s="42">
        <v>50</v>
      </c>
      <c r="Q1184" s="44">
        <f t="shared" si="223"/>
        <v>-50</v>
      </c>
      <c r="R1184" s="45">
        <f t="shared" si="224"/>
        <v>-1</v>
      </c>
      <c r="S1184" s="44" t="str">
        <f t="shared" si="225"/>
        <v>DEGROWTH</v>
      </c>
      <c r="T1184" s="43">
        <v>75</v>
      </c>
      <c r="U1184" s="46" t="str">
        <f t="shared" si="226"/>
        <v>jAN</v>
      </c>
      <c r="V1184" s="42">
        <v>75</v>
      </c>
      <c r="W1184" s="47">
        <f t="shared" si="227"/>
        <v>-75</v>
      </c>
      <c r="X1184" s="48">
        <f t="shared" si="228"/>
        <v>-1</v>
      </c>
      <c r="Y1184" s="47" t="str">
        <f t="shared" si="229"/>
        <v>DEGROWTH</v>
      </c>
      <c r="Z1184" s="138">
        <v>0</v>
      </c>
      <c r="AA1184" s="133"/>
      <c r="AB1184" s="133" t="s">
        <v>3061</v>
      </c>
      <c r="AC1184" s="27"/>
    </row>
    <row r="1185" spans="1:29" s="139" customFormat="1" ht="13.8">
      <c r="A1185" s="133" t="s">
        <v>3061</v>
      </c>
      <c r="B1185" s="141" t="s">
        <v>3172</v>
      </c>
      <c r="C1185" s="152" t="s">
        <v>3189</v>
      </c>
      <c r="D1185" s="135">
        <v>1000001818</v>
      </c>
      <c r="E1185" s="136" t="s">
        <v>3190</v>
      </c>
      <c r="F1185" s="137">
        <v>44323</v>
      </c>
      <c r="G1185" s="40" t="str">
        <f t="shared" si="218"/>
        <v>Targeted Dealer</v>
      </c>
      <c r="H1185" s="40"/>
      <c r="I1185" s="41">
        <v>100</v>
      </c>
      <c r="J1185" s="41">
        <f t="shared" si="219"/>
        <v>100</v>
      </c>
      <c r="K1185" s="43">
        <v>150</v>
      </c>
      <c r="L1185" s="43">
        <f t="shared" si="220"/>
        <v>-50</v>
      </c>
      <c r="M1185" s="43">
        <f t="shared" si="221"/>
        <v>150</v>
      </c>
      <c r="N1185" s="42">
        <v>170</v>
      </c>
      <c r="O1185" s="45" t="str">
        <f t="shared" si="222"/>
        <v>DEC</v>
      </c>
      <c r="P1185" s="42">
        <v>170</v>
      </c>
      <c r="Q1185" s="44">
        <f t="shared" si="223"/>
        <v>-20</v>
      </c>
      <c r="R1185" s="45">
        <f t="shared" si="224"/>
        <v>-0.11764705882352944</v>
      </c>
      <c r="S1185" s="44" t="str">
        <f t="shared" si="225"/>
        <v>DEGROWTH</v>
      </c>
      <c r="T1185" s="43">
        <v>240</v>
      </c>
      <c r="U1185" s="46" t="str">
        <f t="shared" si="226"/>
        <v>jAN</v>
      </c>
      <c r="V1185" s="42">
        <v>240</v>
      </c>
      <c r="W1185" s="47">
        <f t="shared" si="227"/>
        <v>-90</v>
      </c>
      <c r="X1185" s="48">
        <f t="shared" si="228"/>
        <v>-0.375</v>
      </c>
      <c r="Y1185" s="47" t="str">
        <f t="shared" si="229"/>
        <v>DEGROWTH</v>
      </c>
      <c r="Z1185" s="138">
        <v>0</v>
      </c>
      <c r="AA1185" s="133"/>
      <c r="AB1185" s="133" t="s">
        <v>3061</v>
      </c>
      <c r="AC1185" s="27"/>
    </row>
    <row r="1186" spans="1:29" s="139" customFormat="1" ht="13.8">
      <c r="A1186" s="133" t="s">
        <v>3061</v>
      </c>
      <c r="B1186" s="141" t="s">
        <v>3172</v>
      </c>
      <c r="C1186" s="152" t="s">
        <v>3191</v>
      </c>
      <c r="D1186" s="135">
        <v>1000002074</v>
      </c>
      <c r="E1186" s="153" t="s">
        <v>3192</v>
      </c>
      <c r="F1186" s="137">
        <v>44531</v>
      </c>
      <c r="G1186" s="40" t="str">
        <f t="shared" si="218"/>
        <v>-</v>
      </c>
      <c r="H1186" s="40"/>
      <c r="I1186" s="41">
        <v>0</v>
      </c>
      <c r="J1186" s="41">
        <f t="shared" si="219"/>
        <v>0</v>
      </c>
      <c r="K1186" s="43">
        <v>0</v>
      </c>
      <c r="L1186" s="43">
        <f t="shared" si="220"/>
        <v>0</v>
      </c>
      <c r="M1186" s="43" t="str">
        <f t="shared" si="221"/>
        <v>-</v>
      </c>
      <c r="N1186" s="42">
        <v>0</v>
      </c>
      <c r="O1186" s="45" t="str">
        <f t="shared" si="222"/>
        <v>DEC</v>
      </c>
      <c r="P1186" s="42">
        <v>0</v>
      </c>
      <c r="Q1186" s="44">
        <f t="shared" si="223"/>
        <v>0</v>
      </c>
      <c r="R1186" s="45" t="str">
        <f t="shared" si="224"/>
        <v xml:space="preserve"> </v>
      </c>
      <c r="S1186" s="44" t="b">
        <f t="shared" si="225"/>
        <v>0</v>
      </c>
      <c r="T1186" s="43">
        <v>0</v>
      </c>
      <c r="U1186" s="46" t="str">
        <f t="shared" si="226"/>
        <v>jAN</v>
      </c>
      <c r="V1186" s="42">
        <v>0</v>
      </c>
      <c r="W1186" s="47">
        <f t="shared" si="227"/>
        <v>0</v>
      </c>
      <c r="X1186" s="48">
        <f t="shared" si="228"/>
        <v>0</v>
      </c>
      <c r="Y1186" s="47" t="b">
        <f t="shared" si="229"/>
        <v>0</v>
      </c>
      <c r="Z1186" s="138">
        <v>0</v>
      </c>
      <c r="AA1186" s="133"/>
      <c r="AB1186" s="133" t="s">
        <v>3061</v>
      </c>
      <c r="AC1186" s="27"/>
    </row>
    <row r="1187" spans="1:29" s="139" customFormat="1" ht="13.8">
      <c r="A1187" s="133" t="s">
        <v>3061</v>
      </c>
      <c r="B1187" s="141" t="s">
        <v>3172</v>
      </c>
      <c r="C1187" s="152" t="s">
        <v>3193</v>
      </c>
      <c r="D1187" s="135">
        <v>1000002638</v>
      </c>
      <c r="E1187" s="153" t="s">
        <v>3194</v>
      </c>
      <c r="F1187" s="137">
        <v>44634</v>
      </c>
      <c r="G1187" s="40" t="str">
        <f t="shared" si="218"/>
        <v>Targeted Dealer</v>
      </c>
      <c r="H1187" s="40"/>
      <c r="I1187" s="41">
        <v>25</v>
      </c>
      <c r="J1187" s="41">
        <f t="shared" si="219"/>
        <v>25</v>
      </c>
      <c r="K1187" s="43">
        <v>25</v>
      </c>
      <c r="L1187" s="43">
        <f t="shared" si="220"/>
        <v>0</v>
      </c>
      <c r="M1187" s="43">
        <f t="shared" si="221"/>
        <v>100</v>
      </c>
      <c r="N1187" s="42">
        <v>25</v>
      </c>
      <c r="O1187" s="45" t="str">
        <f t="shared" si="222"/>
        <v>DEC</v>
      </c>
      <c r="P1187" s="42">
        <v>25</v>
      </c>
      <c r="Q1187" s="44">
        <f t="shared" si="223"/>
        <v>0</v>
      </c>
      <c r="R1187" s="45">
        <f t="shared" si="224"/>
        <v>0</v>
      </c>
      <c r="S1187" s="44" t="str">
        <f t="shared" si="225"/>
        <v>GROWTH</v>
      </c>
      <c r="T1187" s="43">
        <v>30</v>
      </c>
      <c r="U1187" s="46" t="str">
        <f t="shared" si="226"/>
        <v>jAN</v>
      </c>
      <c r="V1187" s="42">
        <v>30</v>
      </c>
      <c r="W1187" s="47">
        <f t="shared" si="227"/>
        <v>-5</v>
      </c>
      <c r="X1187" s="48">
        <f t="shared" si="228"/>
        <v>-0.16666666666666663</v>
      </c>
      <c r="Y1187" s="47" t="str">
        <f t="shared" si="229"/>
        <v>DEGROWTH</v>
      </c>
      <c r="Z1187" s="138">
        <v>0</v>
      </c>
      <c r="AA1187" s="133"/>
      <c r="AB1187" s="133" t="s">
        <v>3061</v>
      </c>
      <c r="AC1187" s="27"/>
    </row>
    <row r="1188" spans="1:29" s="139" customFormat="1" ht="13.8">
      <c r="A1188" s="133" t="s">
        <v>3061</v>
      </c>
      <c r="B1188" s="141" t="s">
        <v>3172</v>
      </c>
      <c r="C1188" s="152" t="s">
        <v>3195</v>
      </c>
      <c r="D1188" s="135">
        <v>1000002639</v>
      </c>
      <c r="E1188" s="153" t="s">
        <v>3196</v>
      </c>
      <c r="F1188" s="137">
        <v>44635</v>
      </c>
      <c r="G1188" s="40" t="str">
        <f t="shared" si="218"/>
        <v>Targeted Dealer</v>
      </c>
      <c r="H1188" s="40"/>
      <c r="I1188" s="41">
        <v>50</v>
      </c>
      <c r="J1188" s="41">
        <f t="shared" si="219"/>
        <v>50</v>
      </c>
      <c r="K1188" s="43">
        <v>75</v>
      </c>
      <c r="L1188" s="43">
        <f t="shared" si="220"/>
        <v>-25</v>
      </c>
      <c r="M1188" s="43">
        <f t="shared" si="221"/>
        <v>150</v>
      </c>
      <c r="N1188" s="42">
        <v>45</v>
      </c>
      <c r="O1188" s="45" t="str">
        <f t="shared" si="222"/>
        <v>DEC</v>
      </c>
      <c r="P1188" s="42">
        <v>45</v>
      </c>
      <c r="Q1188" s="44">
        <f t="shared" si="223"/>
        <v>30</v>
      </c>
      <c r="R1188" s="45">
        <f t="shared" si="224"/>
        <v>0.66666666666666674</v>
      </c>
      <c r="S1188" s="44" t="str">
        <f t="shared" si="225"/>
        <v>GROWTH</v>
      </c>
      <c r="T1188" s="43">
        <v>50</v>
      </c>
      <c r="U1188" s="46" t="str">
        <f t="shared" si="226"/>
        <v>jAN</v>
      </c>
      <c r="V1188" s="42">
        <v>50</v>
      </c>
      <c r="W1188" s="47">
        <f t="shared" si="227"/>
        <v>25</v>
      </c>
      <c r="X1188" s="48">
        <f t="shared" si="228"/>
        <v>0.5</v>
      </c>
      <c r="Y1188" s="47" t="str">
        <f t="shared" si="229"/>
        <v>GROWTH</v>
      </c>
      <c r="Z1188" s="138">
        <v>0</v>
      </c>
      <c r="AA1188" s="133"/>
      <c r="AB1188" s="133" t="s">
        <v>3061</v>
      </c>
      <c r="AC1188" s="27"/>
    </row>
    <row r="1189" spans="1:29" s="139" customFormat="1" ht="13.8">
      <c r="A1189" s="133" t="s">
        <v>3061</v>
      </c>
      <c r="B1189" s="141" t="s">
        <v>3172</v>
      </c>
      <c r="C1189" s="152" t="s">
        <v>3197</v>
      </c>
      <c r="D1189" s="135">
        <v>1000003645</v>
      </c>
      <c r="E1189" s="153" t="s">
        <v>3198</v>
      </c>
      <c r="F1189" s="137">
        <v>45126</v>
      </c>
      <c r="G1189" s="40" t="str">
        <f t="shared" si="218"/>
        <v>Targeted Dealer</v>
      </c>
      <c r="H1189" s="40"/>
      <c r="I1189" s="41">
        <v>25</v>
      </c>
      <c r="J1189" s="41">
        <f t="shared" si="219"/>
        <v>25</v>
      </c>
      <c r="K1189" s="43">
        <v>25</v>
      </c>
      <c r="L1189" s="43">
        <f t="shared" si="220"/>
        <v>0</v>
      </c>
      <c r="M1189" s="43">
        <f t="shared" si="221"/>
        <v>100</v>
      </c>
      <c r="N1189" s="42">
        <v>25</v>
      </c>
      <c r="O1189" s="45" t="str">
        <f t="shared" si="222"/>
        <v>DEC</v>
      </c>
      <c r="P1189" s="42">
        <v>25</v>
      </c>
      <c r="Q1189" s="44">
        <f t="shared" si="223"/>
        <v>0</v>
      </c>
      <c r="R1189" s="45">
        <f t="shared" si="224"/>
        <v>0</v>
      </c>
      <c r="S1189" s="44" t="str">
        <f t="shared" si="225"/>
        <v>GROWTH</v>
      </c>
      <c r="T1189" s="43">
        <v>25</v>
      </c>
      <c r="U1189" s="46" t="str">
        <f t="shared" si="226"/>
        <v>jAN</v>
      </c>
      <c r="V1189" s="42">
        <v>25</v>
      </c>
      <c r="W1189" s="47">
        <f t="shared" si="227"/>
        <v>0</v>
      </c>
      <c r="X1189" s="48">
        <f t="shared" si="228"/>
        <v>0</v>
      </c>
      <c r="Y1189" s="47" t="str">
        <f t="shared" si="229"/>
        <v>GROWTH</v>
      </c>
      <c r="Z1189" s="138">
        <v>0</v>
      </c>
      <c r="AA1189" s="133"/>
      <c r="AB1189" s="133" t="s">
        <v>3061</v>
      </c>
      <c r="AC1189" s="27"/>
    </row>
    <row r="1190" spans="1:29" s="139" customFormat="1" ht="13.8">
      <c r="A1190" s="133" t="s">
        <v>3061</v>
      </c>
      <c r="B1190" s="141" t="s">
        <v>3172</v>
      </c>
      <c r="C1190" s="144" t="s">
        <v>3201</v>
      </c>
      <c r="D1190" s="144">
        <v>1000004012</v>
      </c>
      <c r="E1190" s="144" t="s">
        <v>3202</v>
      </c>
      <c r="F1190" s="137">
        <v>45461</v>
      </c>
      <c r="G1190" s="40" t="str">
        <f t="shared" si="218"/>
        <v>Targeted Dealer</v>
      </c>
      <c r="H1190" s="40"/>
      <c r="I1190" s="41">
        <v>75</v>
      </c>
      <c r="J1190" s="41">
        <f t="shared" si="219"/>
        <v>75</v>
      </c>
      <c r="K1190" s="43">
        <v>25</v>
      </c>
      <c r="L1190" s="43">
        <f t="shared" si="220"/>
        <v>50</v>
      </c>
      <c r="M1190" s="43">
        <f t="shared" si="221"/>
        <v>33.333333333333336</v>
      </c>
      <c r="N1190" s="42">
        <v>0</v>
      </c>
      <c r="O1190" s="45" t="str">
        <f t="shared" si="222"/>
        <v>DEC</v>
      </c>
      <c r="P1190" s="42">
        <v>0</v>
      </c>
      <c r="Q1190" s="44">
        <f t="shared" si="223"/>
        <v>25</v>
      </c>
      <c r="R1190" s="45" t="str">
        <f t="shared" si="224"/>
        <v xml:space="preserve"> </v>
      </c>
      <c r="S1190" s="44" t="b">
        <f t="shared" si="225"/>
        <v>0</v>
      </c>
      <c r="T1190" s="43">
        <v>0</v>
      </c>
      <c r="U1190" s="46" t="str">
        <f t="shared" si="226"/>
        <v>jAN</v>
      </c>
      <c r="V1190" s="42">
        <v>0</v>
      </c>
      <c r="W1190" s="47">
        <f t="shared" si="227"/>
        <v>25</v>
      </c>
      <c r="X1190" s="48">
        <f t="shared" si="228"/>
        <v>0</v>
      </c>
      <c r="Y1190" s="47" t="b">
        <f t="shared" si="229"/>
        <v>0</v>
      </c>
      <c r="Z1190" s="138">
        <v>0</v>
      </c>
      <c r="AA1190" s="133"/>
      <c r="AB1190" s="133" t="s">
        <v>3061</v>
      </c>
      <c r="AC1190" s="27"/>
    </row>
    <row r="1191" spans="1:29" s="139" customFormat="1" ht="13.8">
      <c r="A1191" s="133" t="s">
        <v>3061</v>
      </c>
      <c r="B1191" s="144" t="s">
        <v>3172</v>
      </c>
      <c r="C1191" s="144" t="s">
        <v>3203</v>
      </c>
      <c r="D1191" s="144">
        <v>1000004088</v>
      </c>
      <c r="E1191" s="144" t="s">
        <v>3204</v>
      </c>
      <c r="F1191" s="137">
        <v>45520</v>
      </c>
      <c r="G1191" s="40" t="str">
        <f t="shared" si="218"/>
        <v>Targeted Dealer</v>
      </c>
      <c r="H1191" s="40"/>
      <c r="I1191" s="41">
        <v>50</v>
      </c>
      <c r="J1191" s="41">
        <f t="shared" si="219"/>
        <v>50</v>
      </c>
      <c r="K1191" s="43">
        <v>15</v>
      </c>
      <c r="L1191" s="43">
        <f t="shared" si="220"/>
        <v>35</v>
      </c>
      <c r="M1191" s="43">
        <f t="shared" si="221"/>
        <v>30</v>
      </c>
      <c r="N1191" s="42">
        <v>55</v>
      </c>
      <c r="O1191" s="45" t="str">
        <f t="shared" si="222"/>
        <v>DEC</v>
      </c>
      <c r="P1191" s="42">
        <v>55</v>
      </c>
      <c r="Q1191" s="44">
        <f t="shared" si="223"/>
        <v>-40</v>
      </c>
      <c r="R1191" s="45">
        <f t="shared" si="224"/>
        <v>-0.72727272727272729</v>
      </c>
      <c r="S1191" s="44" t="str">
        <f t="shared" si="225"/>
        <v>DEGROWTH</v>
      </c>
      <c r="T1191" s="43">
        <v>25</v>
      </c>
      <c r="U1191" s="46" t="str">
        <f t="shared" si="226"/>
        <v>jAN</v>
      </c>
      <c r="V1191" s="42">
        <v>25</v>
      </c>
      <c r="W1191" s="47">
        <f t="shared" si="227"/>
        <v>-10</v>
      </c>
      <c r="X1191" s="48">
        <f t="shared" si="228"/>
        <v>-0.4</v>
      </c>
      <c r="Y1191" s="47" t="str">
        <f t="shared" si="229"/>
        <v>DEGROWTH</v>
      </c>
      <c r="Z1191" s="138">
        <v>0</v>
      </c>
      <c r="AA1191" s="133"/>
      <c r="AB1191" s="133" t="s">
        <v>3061</v>
      </c>
      <c r="AC1191" s="27"/>
    </row>
    <row r="1192" spans="1:29" s="139" customFormat="1" ht="13.8">
      <c r="A1192" s="133" t="s">
        <v>3061</v>
      </c>
      <c r="B1192" s="141" t="s">
        <v>97</v>
      </c>
      <c r="C1192" s="152" t="s">
        <v>3207</v>
      </c>
      <c r="D1192" s="135">
        <v>1000002665</v>
      </c>
      <c r="E1192" s="141" t="s">
        <v>3208</v>
      </c>
      <c r="F1192" s="137">
        <v>44739</v>
      </c>
      <c r="G1192" s="40" t="str">
        <f t="shared" si="218"/>
        <v>Targeted Dealer</v>
      </c>
      <c r="H1192" s="40"/>
      <c r="I1192" s="41">
        <v>100</v>
      </c>
      <c r="J1192" s="41">
        <f t="shared" si="219"/>
        <v>100</v>
      </c>
      <c r="K1192" s="43">
        <v>101</v>
      </c>
      <c r="L1192" s="43">
        <f t="shared" si="220"/>
        <v>-1</v>
      </c>
      <c r="M1192" s="43">
        <f t="shared" si="221"/>
        <v>101</v>
      </c>
      <c r="N1192" s="42">
        <v>110</v>
      </c>
      <c r="O1192" s="45" t="str">
        <f t="shared" si="222"/>
        <v>DEC</v>
      </c>
      <c r="P1192" s="42">
        <v>110</v>
      </c>
      <c r="Q1192" s="44">
        <f t="shared" si="223"/>
        <v>-9</v>
      </c>
      <c r="R1192" s="45">
        <f t="shared" si="224"/>
        <v>-8.181818181818179E-2</v>
      </c>
      <c r="S1192" s="44" t="str">
        <f t="shared" si="225"/>
        <v>DEGROWTH</v>
      </c>
      <c r="T1192" s="43">
        <v>50</v>
      </c>
      <c r="U1192" s="46" t="str">
        <f t="shared" si="226"/>
        <v>jAN</v>
      </c>
      <c r="V1192" s="42">
        <v>50</v>
      </c>
      <c r="W1192" s="47">
        <f t="shared" si="227"/>
        <v>51</v>
      </c>
      <c r="X1192" s="48">
        <f t="shared" si="228"/>
        <v>1.02</v>
      </c>
      <c r="Y1192" s="47" t="str">
        <f t="shared" si="229"/>
        <v>GROWTH</v>
      </c>
      <c r="Z1192" s="138">
        <v>0</v>
      </c>
      <c r="AA1192" s="133"/>
      <c r="AB1192" s="133" t="s">
        <v>3061</v>
      </c>
      <c r="AC1192" s="27"/>
    </row>
    <row r="1193" spans="1:29" s="139" customFormat="1" ht="13.8">
      <c r="A1193" s="133" t="s">
        <v>3061</v>
      </c>
      <c r="B1193" s="141" t="s">
        <v>97</v>
      </c>
      <c r="C1193" s="152" t="s">
        <v>3209</v>
      </c>
      <c r="D1193" s="135">
        <v>1000002695</v>
      </c>
      <c r="E1193" s="141" t="s">
        <v>3210</v>
      </c>
      <c r="F1193" s="137">
        <v>44739</v>
      </c>
      <c r="G1193" s="40" t="str">
        <f t="shared" si="218"/>
        <v>Targeted Dealer</v>
      </c>
      <c r="H1193" s="40"/>
      <c r="I1193" s="41">
        <v>275</v>
      </c>
      <c r="J1193" s="41">
        <f t="shared" si="219"/>
        <v>275</v>
      </c>
      <c r="K1193" s="43">
        <v>275</v>
      </c>
      <c r="L1193" s="43">
        <f t="shared" si="220"/>
        <v>0</v>
      </c>
      <c r="M1193" s="43">
        <f t="shared" si="221"/>
        <v>100</v>
      </c>
      <c r="N1193" s="42">
        <v>360</v>
      </c>
      <c r="O1193" s="45" t="str">
        <f t="shared" si="222"/>
        <v>DEC</v>
      </c>
      <c r="P1193" s="42">
        <v>360</v>
      </c>
      <c r="Q1193" s="44">
        <f t="shared" si="223"/>
        <v>-85</v>
      </c>
      <c r="R1193" s="45">
        <f t="shared" si="224"/>
        <v>-0.23611111111111116</v>
      </c>
      <c r="S1193" s="44" t="str">
        <f t="shared" si="225"/>
        <v>DEGROWTH</v>
      </c>
      <c r="T1193" s="43">
        <v>210</v>
      </c>
      <c r="U1193" s="46" t="str">
        <f t="shared" si="226"/>
        <v>jAN</v>
      </c>
      <c r="V1193" s="42">
        <v>210</v>
      </c>
      <c r="W1193" s="47">
        <f t="shared" si="227"/>
        <v>65</v>
      </c>
      <c r="X1193" s="48">
        <f t="shared" si="228"/>
        <v>0.30952380952380953</v>
      </c>
      <c r="Y1193" s="47" t="str">
        <f t="shared" si="229"/>
        <v>GROWTH</v>
      </c>
      <c r="Z1193" s="138">
        <v>0</v>
      </c>
      <c r="AA1193" s="133"/>
      <c r="AB1193" s="133" t="s">
        <v>3061</v>
      </c>
      <c r="AC1193" s="27"/>
    </row>
    <row r="1194" spans="1:29" s="139" customFormat="1" ht="13.8">
      <c r="A1194" s="133" t="s">
        <v>3061</v>
      </c>
      <c r="B1194" s="141" t="s">
        <v>97</v>
      </c>
      <c r="C1194" s="141" t="s">
        <v>3211</v>
      </c>
      <c r="D1194" s="135">
        <v>1000001197</v>
      </c>
      <c r="E1194" s="136" t="s">
        <v>3212</v>
      </c>
      <c r="F1194" s="137">
        <v>41834</v>
      </c>
      <c r="G1194" s="40" t="str">
        <f t="shared" si="218"/>
        <v>Targeted Dealer</v>
      </c>
      <c r="H1194" s="40"/>
      <c r="I1194" s="41">
        <v>160</v>
      </c>
      <c r="J1194" s="41">
        <f t="shared" si="219"/>
        <v>160</v>
      </c>
      <c r="K1194" s="43">
        <v>125</v>
      </c>
      <c r="L1194" s="43">
        <f t="shared" si="220"/>
        <v>35</v>
      </c>
      <c r="M1194" s="43">
        <f t="shared" si="221"/>
        <v>78.125</v>
      </c>
      <c r="N1194" s="42">
        <v>210</v>
      </c>
      <c r="O1194" s="45" t="str">
        <f t="shared" si="222"/>
        <v>DEC</v>
      </c>
      <c r="P1194" s="42">
        <v>210</v>
      </c>
      <c r="Q1194" s="44">
        <f t="shared" si="223"/>
        <v>-85</v>
      </c>
      <c r="R1194" s="45">
        <f t="shared" si="224"/>
        <v>-0.40476190476190477</v>
      </c>
      <c r="S1194" s="44" t="str">
        <f t="shared" si="225"/>
        <v>DEGROWTH</v>
      </c>
      <c r="T1194" s="43">
        <v>285</v>
      </c>
      <c r="U1194" s="46" t="str">
        <f t="shared" si="226"/>
        <v>jAN</v>
      </c>
      <c r="V1194" s="42">
        <v>285</v>
      </c>
      <c r="W1194" s="47">
        <f t="shared" si="227"/>
        <v>-160</v>
      </c>
      <c r="X1194" s="48">
        <f t="shared" si="228"/>
        <v>-0.56140350877192979</v>
      </c>
      <c r="Y1194" s="47" t="str">
        <f t="shared" si="229"/>
        <v>DEGROWTH</v>
      </c>
      <c r="Z1194" s="138">
        <v>0</v>
      </c>
      <c r="AA1194" s="133"/>
      <c r="AB1194" s="133" t="s">
        <v>3061</v>
      </c>
      <c r="AC1194" s="27"/>
    </row>
    <row r="1195" spans="1:29" s="139" customFormat="1" ht="13.8">
      <c r="A1195" s="133" t="s">
        <v>3061</v>
      </c>
      <c r="B1195" s="141" t="s">
        <v>97</v>
      </c>
      <c r="C1195" s="141" t="s">
        <v>3213</v>
      </c>
      <c r="D1195" s="135">
        <v>1000001189</v>
      </c>
      <c r="E1195" s="136" t="s">
        <v>3214</v>
      </c>
      <c r="F1195" s="137">
        <v>41925</v>
      </c>
      <c r="G1195" s="40" t="str">
        <f t="shared" si="218"/>
        <v>Targeted Dealer</v>
      </c>
      <c r="H1195" s="40"/>
      <c r="I1195" s="41">
        <v>175</v>
      </c>
      <c r="J1195" s="41">
        <f t="shared" si="219"/>
        <v>175</v>
      </c>
      <c r="K1195" s="43">
        <v>125</v>
      </c>
      <c r="L1195" s="43">
        <f t="shared" si="220"/>
        <v>50</v>
      </c>
      <c r="M1195" s="43">
        <f t="shared" si="221"/>
        <v>71.428571428571431</v>
      </c>
      <c r="N1195" s="42">
        <v>205</v>
      </c>
      <c r="O1195" s="45" t="str">
        <f t="shared" si="222"/>
        <v>DEC</v>
      </c>
      <c r="P1195" s="42">
        <v>205</v>
      </c>
      <c r="Q1195" s="44">
        <f t="shared" si="223"/>
        <v>-80</v>
      </c>
      <c r="R1195" s="45">
        <f t="shared" si="224"/>
        <v>-0.3902439024390244</v>
      </c>
      <c r="S1195" s="44" t="str">
        <f t="shared" si="225"/>
        <v>DEGROWTH</v>
      </c>
      <c r="T1195" s="43">
        <v>30</v>
      </c>
      <c r="U1195" s="46" t="str">
        <f t="shared" si="226"/>
        <v>jAN</v>
      </c>
      <c r="V1195" s="42">
        <v>30</v>
      </c>
      <c r="W1195" s="47">
        <f t="shared" si="227"/>
        <v>95</v>
      </c>
      <c r="X1195" s="48">
        <f t="shared" si="228"/>
        <v>3.166666666666667</v>
      </c>
      <c r="Y1195" s="47" t="str">
        <f t="shared" si="229"/>
        <v>GROWTH</v>
      </c>
      <c r="Z1195" s="138">
        <v>0</v>
      </c>
      <c r="AA1195" s="133"/>
      <c r="AB1195" s="133" t="s">
        <v>3061</v>
      </c>
      <c r="AC1195" s="27"/>
    </row>
    <row r="1196" spans="1:29" s="139" customFormat="1" ht="13.8">
      <c r="A1196" s="133" t="s">
        <v>3061</v>
      </c>
      <c r="B1196" s="141" t="s">
        <v>97</v>
      </c>
      <c r="C1196" s="141" t="s">
        <v>3215</v>
      </c>
      <c r="D1196" s="135">
        <v>1000001190</v>
      </c>
      <c r="E1196" s="136" t="s">
        <v>3216</v>
      </c>
      <c r="F1196" s="137">
        <v>41995</v>
      </c>
      <c r="G1196" s="40" t="str">
        <f t="shared" si="218"/>
        <v>Targeted Dealer</v>
      </c>
      <c r="H1196" s="40"/>
      <c r="I1196" s="41">
        <v>50</v>
      </c>
      <c r="J1196" s="41">
        <f t="shared" si="219"/>
        <v>50</v>
      </c>
      <c r="K1196" s="43">
        <v>55</v>
      </c>
      <c r="L1196" s="43">
        <f t="shared" si="220"/>
        <v>-5</v>
      </c>
      <c r="M1196" s="43">
        <f t="shared" si="221"/>
        <v>110</v>
      </c>
      <c r="N1196" s="42">
        <v>30</v>
      </c>
      <c r="O1196" s="45" t="str">
        <f t="shared" si="222"/>
        <v>DEC</v>
      </c>
      <c r="P1196" s="42">
        <v>30</v>
      </c>
      <c r="Q1196" s="44">
        <f t="shared" si="223"/>
        <v>25</v>
      </c>
      <c r="R1196" s="45">
        <f t="shared" si="224"/>
        <v>0.83333333333333326</v>
      </c>
      <c r="S1196" s="44" t="str">
        <f t="shared" si="225"/>
        <v>GROWTH</v>
      </c>
      <c r="T1196" s="43">
        <v>25</v>
      </c>
      <c r="U1196" s="46" t="str">
        <f t="shared" si="226"/>
        <v>jAN</v>
      </c>
      <c r="V1196" s="42">
        <v>25</v>
      </c>
      <c r="W1196" s="47">
        <f t="shared" si="227"/>
        <v>30</v>
      </c>
      <c r="X1196" s="48">
        <f t="shared" si="228"/>
        <v>1.2000000000000002</v>
      </c>
      <c r="Y1196" s="47" t="str">
        <f t="shared" si="229"/>
        <v>GROWTH</v>
      </c>
      <c r="Z1196" s="138">
        <v>0</v>
      </c>
      <c r="AA1196" s="133"/>
      <c r="AB1196" s="133" t="s">
        <v>3061</v>
      </c>
      <c r="AC1196" s="27"/>
    </row>
    <row r="1197" spans="1:29" s="139" customFormat="1" ht="13.8">
      <c r="A1197" s="133" t="s">
        <v>3061</v>
      </c>
      <c r="B1197" s="141" t="s">
        <v>97</v>
      </c>
      <c r="C1197" s="141" t="s">
        <v>3217</v>
      </c>
      <c r="D1197" s="135">
        <v>1000001211</v>
      </c>
      <c r="E1197" s="136" t="s">
        <v>3218</v>
      </c>
      <c r="F1197" s="137">
        <v>42020</v>
      </c>
      <c r="G1197" s="40" t="str">
        <f t="shared" si="218"/>
        <v>Targeted Dealer</v>
      </c>
      <c r="H1197" s="40"/>
      <c r="I1197" s="41">
        <v>55</v>
      </c>
      <c r="J1197" s="41">
        <f t="shared" si="219"/>
        <v>55</v>
      </c>
      <c r="K1197" s="43">
        <v>25</v>
      </c>
      <c r="L1197" s="43">
        <f t="shared" si="220"/>
        <v>30</v>
      </c>
      <c r="M1197" s="43">
        <f t="shared" si="221"/>
        <v>45.454545454545453</v>
      </c>
      <c r="N1197" s="42">
        <v>50</v>
      </c>
      <c r="O1197" s="45" t="str">
        <f t="shared" si="222"/>
        <v>DEC</v>
      </c>
      <c r="P1197" s="42">
        <v>50</v>
      </c>
      <c r="Q1197" s="44">
        <f t="shared" si="223"/>
        <v>-25</v>
      </c>
      <c r="R1197" s="45">
        <f t="shared" si="224"/>
        <v>-0.5</v>
      </c>
      <c r="S1197" s="44" t="str">
        <f t="shared" si="225"/>
        <v>DEGROWTH</v>
      </c>
      <c r="T1197" s="43">
        <v>35</v>
      </c>
      <c r="U1197" s="46" t="str">
        <f t="shared" si="226"/>
        <v>jAN</v>
      </c>
      <c r="V1197" s="42">
        <v>35</v>
      </c>
      <c r="W1197" s="47">
        <f t="shared" si="227"/>
        <v>-10</v>
      </c>
      <c r="X1197" s="48">
        <f t="shared" si="228"/>
        <v>-0.2857142857142857</v>
      </c>
      <c r="Y1197" s="47" t="str">
        <f t="shared" si="229"/>
        <v>DEGROWTH</v>
      </c>
      <c r="Z1197" s="138">
        <v>1</v>
      </c>
      <c r="AA1197" s="133"/>
      <c r="AB1197" s="133" t="s">
        <v>3061</v>
      </c>
      <c r="AC1197" s="27"/>
    </row>
    <row r="1198" spans="1:29" s="139" customFormat="1" ht="13.8">
      <c r="A1198" s="133" t="s">
        <v>3061</v>
      </c>
      <c r="B1198" s="141" t="s">
        <v>97</v>
      </c>
      <c r="C1198" s="141" t="s">
        <v>3219</v>
      </c>
      <c r="D1198" s="135">
        <v>1000001198</v>
      </c>
      <c r="E1198" s="136" t="s">
        <v>3220</v>
      </c>
      <c r="F1198" s="137">
        <v>42074</v>
      </c>
      <c r="G1198" s="40" t="str">
        <f t="shared" si="218"/>
        <v>Targeted Dealer</v>
      </c>
      <c r="H1198" s="40"/>
      <c r="I1198" s="41">
        <v>150</v>
      </c>
      <c r="J1198" s="41">
        <f t="shared" si="219"/>
        <v>150</v>
      </c>
      <c r="K1198" s="43">
        <v>50</v>
      </c>
      <c r="L1198" s="43">
        <f t="shared" si="220"/>
        <v>100</v>
      </c>
      <c r="M1198" s="43">
        <f t="shared" si="221"/>
        <v>33.333333333333336</v>
      </c>
      <c r="N1198" s="42">
        <v>129.5</v>
      </c>
      <c r="O1198" s="45" t="str">
        <f t="shared" si="222"/>
        <v>DEC</v>
      </c>
      <c r="P1198" s="42">
        <v>129.5</v>
      </c>
      <c r="Q1198" s="44">
        <f t="shared" si="223"/>
        <v>-79.5</v>
      </c>
      <c r="R1198" s="45">
        <f t="shared" si="224"/>
        <v>-0.61389961389961389</v>
      </c>
      <c r="S1198" s="44" t="str">
        <f t="shared" si="225"/>
        <v>DEGROWTH</v>
      </c>
      <c r="T1198" s="43">
        <v>150</v>
      </c>
      <c r="U1198" s="46" t="str">
        <f t="shared" si="226"/>
        <v>jAN</v>
      </c>
      <c r="V1198" s="42">
        <v>150</v>
      </c>
      <c r="W1198" s="47">
        <f t="shared" si="227"/>
        <v>-100</v>
      </c>
      <c r="X1198" s="48">
        <f t="shared" si="228"/>
        <v>-0.66666666666666674</v>
      </c>
      <c r="Y1198" s="47" t="str">
        <f t="shared" si="229"/>
        <v>DEGROWTH</v>
      </c>
      <c r="Z1198" s="138">
        <v>0</v>
      </c>
      <c r="AA1198" s="133"/>
      <c r="AB1198" s="133" t="s">
        <v>3061</v>
      </c>
      <c r="AC1198" s="27"/>
    </row>
    <row r="1199" spans="1:29" s="139" customFormat="1" ht="13.8">
      <c r="A1199" s="133" t="s">
        <v>3061</v>
      </c>
      <c r="B1199" s="141" t="s">
        <v>97</v>
      </c>
      <c r="C1199" s="141" t="s">
        <v>3221</v>
      </c>
      <c r="D1199" s="135">
        <v>1000001199</v>
      </c>
      <c r="E1199" s="136" t="s">
        <v>3222</v>
      </c>
      <c r="F1199" s="137">
        <v>42140</v>
      </c>
      <c r="G1199" s="40" t="str">
        <f t="shared" si="218"/>
        <v>Targeted Dealer</v>
      </c>
      <c r="H1199" s="40"/>
      <c r="I1199" s="41">
        <v>125</v>
      </c>
      <c r="J1199" s="41">
        <f t="shared" si="219"/>
        <v>125</v>
      </c>
      <c r="K1199" s="43">
        <v>90</v>
      </c>
      <c r="L1199" s="43">
        <f t="shared" si="220"/>
        <v>35</v>
      </c>
      <c r="M1199" s="43">
        <f t="shared" si="221"/>
        <v>72</v>
      </c>
      <c r="N1199" s="42">
        <v>175</v>
      </c>
      <c r="O1199" s="45" t="str">
        <f t="shared" si="222"/>
        <v>DEC</v>
      </c>
      <c r="P1199" s="42">
        <v>175</v>
      </c>
      <c r="Q1199" s="44">
        <f t="shared" si="223"/>
        <v>-85</v>
      </c>
      <c r="R1199" s="45">
        <f t="shared" si="224"/>
        <v>-0.48571428571428577</v>
      </c>
      <c r="S1199" s="44" t="str">
        <f t="shared" si="225"/>
        <v>DEGROWTH</v>
      </c>
      <c r="T1199" s="43">
        <v>110</v>
      </c>
      <c r="U1199" s="46" t="str">
        <f t="shared" si="226"/>
        <v>jAN</v>
      </c>
      <c r="V1199" s="42">
        <v>110</v>
      </c>
      <c r="W1199" s="47">
        <f t="shared" si="227"/>
        <v>-20</v>
      </c>
      <c r="X1199" s="48">
        <f t="shared" si="228"/>
        <v>-0.18181818181818177</v>
      </c>
      <c r="Y1199" s="47" t="str">
        <f t="shared" si="229"/>
        <v>DEGROWTH</v>
      </c>
      <c r="Z1199" s="138">
        <v>0</v>
      </c>
      <c r="AA1199" s="133"/>
      <c r="AB1199" s="133" t="s">
        <v>3061</v>
      </c>
      <c r="AC1199" s="27"/>
    </row>
    <row r="1200" spans="1:29" s="139" customFormat="1" ht="13.8">
      <c r="A1200" s="133" t="s">
        <v>3061</v>
      </c>
      <c r="B1200" s="141" t="s">
        <v>97</v>
      </c>
      <c r="C1200" s="141" t="s">
        <v>3223</v>
      </c>
      <c r="D1200" s="135">
        <v>1000001212</v>
      </c>
      <c r="E1200" s="136" t="s">
        <v>3224</v>
      </c>
      <c r="F1200" s="137">
        <v>42364</v>
      </c>
      <c r="G1200" s="40" t="str">
        <f t="shared" ref="G1200:G1263" si="230">IF(I1200&gt;0,"Targeted Dealer","-")</f>
        <v>Targeted Dealer</v>
      </c>
      <c r="H1200" s="40"/>
      <c r="I1200" s="41">
        <v>200</v>
      </c>
      <c r="J1200" s="41">
        <f t="shared" ref="J1200:J1263" si="231">I1200/$J$1*($J$1-$E$1)</f>
        <v>200</v>
      </c>
      <c r="K1200" s="43">
        <v>210</v>
      </c>
      <c r="L1200" s="43">
        <f t="shared" ref="L1200:L1263" si="232">I1200-K1200</f>
        <v>-10</v>
      </c>
      <c r="M1200" s="43">
        <f t="shared" ref="M1200:M1263" si="233">IFERROR((K1200/J1200%),"-")</f>
        <v>105</v>
      </c>
      <c r="N1200" s="42">
        <v>225</v>
      </c>
      <c r="O1200" s="45" t="str">
        <f t="shared" ref="O1200:O1263" si="234">IF(F1200&lt;=$P$2,"DEC","")</f>
        <v>DEC</v>
      </c>
      <c r="P1200" s="42">
        <v>225</v>
      </c>
      <c r="Q1200" s="44">
        <f t="shared" ref="Q1200:Q1263" si="235">K1200-P1200</f>
        <v>-15</v>
      </c>
      <c r="R1200" s="45">
        <f t="shared" ref="R1200:R1263" si="236">IFERROR(IF(O1200="Dec",(K1200/P1200-1))," ")</f>
        <v>-6.6666666666666652E-2</v>
      </c>
      <c r="S1200" s="44" t="str">
        <f t="shared" ref="S1200:S1263" si="237">IF(N1200&gt;0,IF(O1200="","-",IF(R1200&lt;0%,"DEGROWTH","GROWTH")))</f>
        <v>DEGROWTH</v>
      </c>
      <c r="T1200" s="43">
        <v>175</v>
      </c>
      <c r="U1200" s="46" t="str">
        <f t="shared" ref="U1200:U1263" si="238">IF(F1200&lt;=$V$2,"jAN","")</f>
        <v>jAN</v>
      </c>
      <c r="V1200" s="42">
        <v>175</v>
      </c>
      <c r="W1200" s="47">
        <f t="shared" ref="W1200:W1263" si="239">K1200-V1200</f>
        <v>35</v>
      </c>
      <c r="X1200" s="48">
        <f t="shared" ref="X1200:X1263" si="240">IFERROR(IF(U1200="Jan",(K1200/V1200-1)),0)</f>
        <v>0.19999999999999996</v>
      </c>
      <c r="Y1200" s="47" t="str">
        <f t="shared" ref="Y1200:Y1263" si="241">IF(T1200&gt;0,IF(U1200="","-",IF(X1200&lt;0%,"DEGROWTH","GROWTH")))</f>
        <v>GROWTH</v>
      </c>
      <c r="Z1200" s="138">
        <v>0</v>
      </c>
      <c r="AA1200" s="133"/>
      <c r="AB1200" s="133" t="s">
        <v>3061</v>
      </c>
      <c r="AC1200" s="27"/>
    </row>
    <row r="1201" spans="1:29" s="139" customFormat="1" ht="13.8">
      <c r="A1201" s="133" t="s">
        <v>3061</v>
      </c>
      <c r="B1201" s="141" t="s">
        <v>97</v>
      </c>
      <c r="C1201" s="141" t="s">
        <v>3225</v>
      </c>
      <c r="D1201" s="135">
        <v>1000001200</v>
      </c>
      <c r="E1201" s="136" t="s">
        <v>3226</v>
      </c>
      <c r="F1201" s="137">
        <v>42539</v>
      </c>
      <c r="G1201" s="40" t="str">
        <f t="shared" si="230"/>
        <v>Targeted Dealer</v>
      </c>
      <c r="H1201" s="40"/>
      <c r="I1201" s="41">
        <v>60</v>
      </c>
      <c r="J1201" s="41">
        <f t="shared" si="231"/>
        <v>60</v>
      </c>
      <c r="K1201" s="43">
        <v>25</v>
      </c>
      <c r="L1201" s="43">
        <f t="shared" si="232"/>
        <v>35</v>
      </c>
      <c r="M1201" s="43">
        <f t="shared" si="233"/>
        <v>41.666666666666671</v>
      </c>
      <c r="N1201" s="42">
        <v>35</v>
      </c>
      <c r="O1201" s="45" t="str">
        <f t="shared" si="234"/>
        <v>DEC</v>
      </c>
      <c r="P1201" s="42">
        <v>35</v>
      </c>
      <c r="Q1201" s="44">
        <f t="shared" si="235"/>
        <v>-10</v>
      </c>
      <c r="R1201" s="45">
        <f t="shared" si="236"/>
        <v>-0.2857142857142857</v>
      </c>
      <c r="S1201" s="44" t="str">
        <f t="shared" si="237"/>
        <v>DEGROWTH</v>
      </c>
      <c r="T1201" s="43">
        <v>60</v>
      </c>
      <c r="U1201" s="46" t="str">
        <f t="shared" si="238"/>
        <v>jAN</v>
      </c>
      <c r="V1201" s="42">
        <v>60</v>
      </c>
      <c r="W1201" s="47">
        <f t="shared" si="239"/>
        <v>-35</v>
      </c>
      <c r="X1201" s="48">
        <f t="shared" si="240"/>
        <v>-0.58333333333333326</v>
      </c>
      <c r="Y1201" s="47" t="str">
        <f t="shared" si="241"/>
        <v>DEGROWTH</v>
      </c>
      <c r="Z1201" s="138">
        <v>0</v>
      </c>
      <c r="AA1201" s="133"/>
      <c r="AB1201" s="133" t="s">
        <v>3061</v>
      </c>
      <c r="AC1201" s="27"/>
    </row>
    <row r="1202" spans="1:29" s="139" customFormat="1" ht="13.8">
      <c r="A1202" s="133" t="s">
        <v>3061</v>
      </c>
      <c r="B1202" s="141" t="s">
        <v>97</v>
      </c>
      <c r="C1202" s="141" t="s">
        <v>3233</v>
      </c>
      <c r="D1202" s="135">
        <v>1000002633</v>
      </c>
      <c r="E1202" s="136" t="s">
        <v>3234</v>
      </c>
      <c r="F1202" s="137">
        <v>44621</v>
      </c>
      <c r="G1202" s="40" t="str">
        <f t="shared" si="230"/>
        <v>Targeted Dealer</v>
      </c>
      <c r="H1202" s="40"/>
      <c r="I1202" s="41">
        <v>125</v>
      </c>
      <c r="J1202" s="41">
        <f t="shared" si="231"/>
        <v>125</v>
      </c>
      <c r="K1202" s="43">
        <v>105</v>
      </c>
      <c r="L1202" s="43">
        <f t="shared" si="232"/>
        <v>20</v>
      </c>
      <c r="M1202" s="43">
        <f t="shared" si="233"/>
        <v>84</v>
      </c>
      <c r="N1202" s="42">
        <v>105</v>
      </c>
      <c r="O1202" s="45" t="str">
        <f t="shared" si="234"/>
        <v>DEC</v>
      </c>
      <c r="P1202" s="42">
        <v>105</v>
      </c>
      <c r="Q1202" s="44">
        <f t="shared" si="235"/>
        <v>0</v>
      </c>
      <c r="R1202" s="45">
        <f t="shared" si="236"/>
        <v>0</v>
      </c>
      <c r="S1202" s="44" t="str">
        <f t="shared" si="237"/>
        <v>GROWTH</v>
      </c>
      <c r="T1202" s="43">
        <v>125</v>
      </c>
      <c r="U1202" s="46" t="str">
        <f t="shared" si="238"/>
        <v>jAN</v>
      </c>
      <c r="V1202" s="42">
        <v>125</v>
      </c>
      <c r="W1202" s="47">
        <f t="shared" si="239"/>
        <v>-20</v>
      </c>
      <c r="X1202" s="48">
        <f t="shared" si="240"/>
        <v>-0.16000000000000003</v>
      </c>
      <c r="Y1202" s="47" t="str">
        <f t="shared" si="241"/>
        <v>DEGROWTH</v>
      </c>
      <c r="Z1202" s="138">
        <v>0</v>
      </c>
      <c r="AA1202" s="133"/>
      <c r="AB1202" s="133" t="s">
        <v>3061</v>
      </c>
      <c r="AC1202" s="27"/>
    </row>
    <row r="1203" spans="1:29" s="139" customFormat="1" ht="13.8">
      <c r="A1203" s="133" t="s">
        <v>3061</v>
      </c>
      <c r="B1203" s="144" t="s">
        <v>97</v>
      </c>
      <c r="C1203" s="144" t="s">
        <v>3239</v>
      </c>
      <c r="D1203" s="144">
        <v>1000003919</v>
      </c>
      <c r="E1203" s="144" t="s">
        <v>3240</v>
      </c>
      <c r="F1203" s="137">
        <v>45409</v>
      </c>
      <c r="G1203" s="40" t="str">
        <f t="shared" si="230"/>
        <v>Targeted Dealer</v>
      </c>
      <c r="H1203" s="40"/>
      <c r="I1203" s="41">
        <v>25</v>
      </c>
      <c r="J1203" s="41">
        <f t="shared" si="231"/>
        <v>25</v>
      </c>
      <c r="K1203" s="43">
        <v>25</v>
      </c>
      <c r="L1203" s="43">
        <f t="shared" si="232"/>
        <v>0</v>
      </c>
      <c r="M1203" s="43">
        <f t="shared" si="233"/>
        <v>100</v>
      </c>
      <c r="N1203" s="42">
        <v>25</v>
      </c>
      <c r="O1203" s="45" t="str">
        <f t="shared" si="234"/>
        <v>DEC</v>
      </c>
      <c r="P1203" s="42">
        <v>25</v>
      </c>
      <c r="Q1203" s="44">
        <f t="shared" si="235"/>
        <v>0</v>
      </c>
      <c r="R1203" s="45">
        <f t="shared" si="236"/>
        <v>0</v>
      </c>
      <c r="S1203" s="44" t="str">
        <f t="shared" si="237"/>
        <v>GROWTH</v>
      </c>
      <c r="T1203" s="43">
        <v>25</v>
      </c>
      <c r="U1203" s="46" t="str">
        <f t="shared" si="238"/>
        <v>jAN</v>
      </c>
      <c r="V1203" s="42">
        <v>25</v>
      </c>
      <c r="W1203" s="47">
        <f t="shared" si="239"/>
        <v>0</v>
      </c>
      <c r="X1203" s="48">
        <f t="shared" si="240"/>
        <v>0</v>
      </c>
      <c r="Y1203" s="47" t="str">
        <f t="shared" si="241"/>
        <v>GROWTH</v>
      </c>
      <c r="Z1203" s="138">
        <v>1</v>
      </c>
      <c r="AA1203" s="133"/>
      <c r="AB1203" s="133" t="s">
        <v>3061</v>
      </c>
      <c r="AC1203" s="27"/>
    </row>
    <row r="1204" spans="1:29" s="139" customFormat="1" ht="13.8">
      <c r="A1204" s="133" t="s">
        <v>3061</v>
      </c>
      <c r="B1204" s="144" t="s">
        <v>97</v>
      </c>
      <c r="C1204" s="144" t="s">
        <v>3241</v>
      </c>
      <c r="D1204" s="144">
        <v>1000003945</v>
      </c>
      <c r="E1204" s="144" t="s">
        <v>3242</v>
      </c>
      <c r="F1204" s="137">
        <v>45422</v>
      </c>
      <c r="G1204" s="40" t="str">
        <f t="shared" si="230"/>
        <v>Targeted Dealer</v>
      </c>
      <c r="H1204" s="40"/>
      <c r="I1204" s="41">
        <v>50</v>
      </c>
      <c r="J1204" s="41">
        <f t="shared" si="231"/>
        <v>50</v>
      </c>
      <c r="K1204" s="43">
        <v>50</v>
      </c>
      <c r="L1204" s="43">
        <f t="shared" si="232"/>
        <v>0</v>
      </c>
      <c r="M1204" s="43">
        <f t="shared" si="233"/>
        <v>100</v>
      </c>
      <c r="N1204" s="42">
        <v>50</v>
      </c>
      <c r="O1204" s="45" t="str">
        <f t="shared" si="234"/>
        <v>DEC</v>
      </c>
      <c r="P1204" s="42">
        <v>50</v>
      </c>
      <c r="Q1204" s="44">
        <f t="shared" si="235"/>
        <v>0</v>
      </c>
      <c r="R1204" s="45">
        <f t="shared" si="236"/>
        <v>0</v>
      </c>
      <c r="S1204" s="44" t="str">
        <f t="shared" si="237"/>
        <v>GROWTH</v>
      </c>
      <c r="T1204" s="43">
        <v>25</v>
      </c>
      <c r="U1204" s="46" t="str">
        <f t="shared" si="238"/>
        <v>jAN</v>
      </c>
      <c r="V1204" s="42">
        <v>25</v>
      </c>
      <c r="W1204" s="47">
        <f t="shared" si="239"/>
        <v>25</v>
      </c>
      <c r="X1204" s="48">
        <f t="shared" si="240"/>
        <v>1</v>
      </c>
      <c r="Y1204" s="47" t="str">
        <f t="shared" si="241"/>
        <v>GROWTH</v>
      </c>
      <c r="Z1204" s="138">
        <v>0</v>
      </c>
      <c r="AA1204" s="133"/>
      <c r="AB1204" s="133" t="s">
        <v>3061</v>
      </c>
      <c r="AC1204" s="27"/>
    </row>
    <row r="1205" spans="1:29" s="139" customFormat="1" ht="13.8">
      <c r="A1205" s="138" t="s">
        <v>3061</v>
      </c>
      <c r="B1205" s="144" t="s">
        <v>97</v>
      </c>
      <c r="C1205" s="144" t="s">
        <v>3243</v>
      </c>
      <c r="D1205" s="144">
        <v>1000003991</v>
      </c>
      <c r="E1205" s="144" t="s">
        <v>3244</v>
      </c>
      <c r="F1205" s="137">
        <v>45443</v>
      </c>
      <c r="G1205" s="40" t="str">
        <f t="shared" si="230"/>
        <v>Targeted Dealer</v>
      </c>
      <c r="H1205" s="40"/>
      <c r="I1205" s="41">
        <v>25</v>
      </c>
      <c r="J1205" s="41">
        <f t="shared" si="231"/>
        <v>25</v>
      </c>
      <c r="K1205" s="43">
        <v>25</v>
      </c>
      <c r="L1205" s="43">
        <f t="shared" si="232"/>
        <v>0</v>
      </c>
      <c r="M1205" s="43">
        <f t="shared" si="233"/>
        <v>100</v>
      </c>
      <c r="N1205" s="42">
        <v>25</v>
      </c>
      <c r="O1205" s="45" t="str">
        <f t="shared" si="234"/>
        <v>DEC</v>
      </c>
      <c r="P1205" s="42">
        <v>25</v>
      </c>
      <c r="Q1205" s="44">
        <f t="shared" si="235"/>
        <v>0</v>
      </c>
      <c r="R1205" s="45">
        <f t="shared" si="236"/>
        <v>0</v>
      </c>
      <c r="S1205" s="44" t="str">
        <f t="shared" si="237"/>
        <v>GROWTH</v>
      </c>
      <c r="T1205" s="43">
        <v>0</v>
      </c>
      <c r="U1205" s="46" t="str">
        <f t="shared" si="238"/>
        <v>jAN</v>
      </c>
      <c r="V1205" s="42">
        <v>0</v>
      </c>
      <c r="W1205" s="47">
        <f t="shared" si="239"/>
        <v>25</v>
      </c>
      <c r="X1205" s="48">
        <f t="shared" si="240"/>
        <v>0</v>
      </c>
      <c r="Y1205" s="47" t="b">
        <f t="shared" si="241"/>
        <v>0</v>
      </c>
      <c r="Z1205" s="138">
        <v>1</v>
      </c>
      <c r="AA1205" s="138"/>
      <c r="AB1205" s="138" t="s">
        <v>3061</v>
      </c>
      <c r="AC1205" s="27"/>
    </row>
    <row r="1206" spans="1:29" s="139" customFormat="1" ht="13.8">
      <c r="A1206" s="138" t="s">
        <v>3061</v>
      </c>
      <c r="B1206" s="144" t="s">
        <v>97</v>
      </c>
      <c r="C1206" s="144" t="s">
        <v>3245</v>
      </c>
      <c r="D1206" s="144">
        <v>1000004019</v>
      </c>
      <c r="E1206" s="144" t="s">
        <v>3246</v>
      </c>
      <c r="F1206" s="137">
        <v>45468</v>
      </c>
      <c r="G1206" s="40" t="str">
        <f t="shared" si="230"/>
        <v>-</v>
      </c>
      <c r="H1206" s="40"/>
      <c r="I1206" s="41">
        <v>0</v>
      </c>
      <c r="J1206" s="41">
        <f t="shared" si="231"/>
        <v>0</v>
      </c>
      <c r="K1206" s="43">
        <v>0</v>
      </c>
      <c r="L1206" s="43">
        <f t="shared" si="232"/>
        <v>0</v>
      </c>
      <c r="M1206" s="43" t="str">
        <f t="shared" si="233"/>
        <v>-</v>
      </c>
      <c r="N1206" s="42">
        <v>0</v>
      </c>
      <c r="O1206" s="45" t="str">
        <f t="shared" si="234"/>
        <v>DEC</v>
      </c>
      <c r="P1206" s="42">
        <v>0</v>
      </c>
      <c r="Q1206" s="44">
        <f t="shared" si="235"/>
        <v>0</v>
      </c>
      <c r="R1206" s="45" t="str">
        <f t="shared" si="236"/>
        <v xml:space="preserve"> </v>
      </c>
      <c r="S1206" s="44" t="b">
        <f t="shared" si="237"/>
        <v>0</v>
      </c>
      <c r="T1206" s="43">
        <v>0</v>
      </c>
      <c r="U1206" s="46" t="str">
        <f t="shared" si="238"/>
        <v>jAN</v>
      </c>
      <c r="V1206" s="42">
        <v>0</v>
      </c>
      <c r="W1206" s="47">
        <f t="shared" si="239"/>
        <v>0</v>
      </c>
      <c r="X1206" s="48">
        <f t="shared" si="240"/>
        <v>0</v>
      </c>
      <c r="Y1206" s="47" t="b">
        <f t="shared" si="241"/>
        <v>0</v>
      </c>
      <c r="Z1206" s="138">
        <v>0</v>
      </c>
      <c r="AA1206" s="138"/>
      <c r="AB1206" s="138" t="s">
        <v>3061</v>
      </c>
      <c r="AC1206" s="27"/>
    </row>
    <row r="1207" spans="1:29" s="139" customFormat="1" ht="13.8">
      <c r="A1207" s="133" t="s">
        <v>3061</v>
      </c>
      <c r="B1207" s="141" t="s">
        <v>99</v>
      </c>
      <c r="C1207" s="141" t="s">
        <v>3249</v>
      </c>
      <c r="D1207" s="135">
        <v>1000002559</v>
      </c>
      <c r="E1207" s="136" t="s">
        <v>3250</v>
      </c>
      <c r="F1207" s="137">
        <v>44739</v>
      </c>
      <c r="G1207" s="40" t="str">
        <f t="shared" si="230"/>
        <v>Targeted Dealer</v>
      </c>
      <c r="H1207" s="40"/>
      <c r="I1207" s="41">
        <v>50</v>
      </c>
      <c r="J1207" s="41">
        <f t="shared" si="231"/>
        <v>50</v>
      </c>
      <c r="K1207" s="43">
        <v>55</v>
      </c>
      <c r="L1207" s="43">
        <f t="shared" si="232"/>
        <v>-5</v>
      </c>
      <c r="M1207" s="43">
        <f t="shared" si="233"/>
        <v>110</v>
      </c>
      <c r="N1207" s="42">
        <v>30</v>
      </c>
      <c r="O1207" s="45" t="str">
        <f t="shared" si="234"/>
        <v>DEC</v>
      </c>
      <c r="P1207" s="42">
        <v>30</v>
      </c>
      <c r="Q1207" s="44">
        <f t="shared" si="235"/>
        <v>25</v>
      </c>
      <c r="R1207" s="45">
        <f t="shared" si="236"/>
        <v>0.83333333333333326</v>
      </c>
      <c r="S1207" s="44" t="str">
        <f t="shared" si="237"/>
        <v>GROWTH</v>
      </c>
      <c r="T1207" s="43">
        <v>25</v>
      </c>
      <c r="U1207" s="46" t="str">
        <f t="shared" si="238"/>
        <v>jAN</v>
      </c>
      <c r="V1207" s="42">
        <v>25</v>
      </c>
      <c r="W1207" s="47">
        <f t="shared" si="239"/>
        <v>30</v>
      </c>
      <c r="X1207" s="48">
        <f t="shared" si="240"/>
        <v>1.2000000000000002</v>
      </c>
      <c r="Y1207" s="47" t="str">
        <f t="shared" si="241"/>
        <v>GROWTH</v>
      </c>
      <c r="Z1207" s="138">
        <v>0</v>
      </c>
      <c r="AA1207" s="133"/>
      <c r="AB1207" s="133" t="s">
        <v>3061</v>
      </c>
      <c r="AC1207" s="27"/>
    </row>
    <row r="1208" spans="1:29" s="139" customFormat="1" ht="13.8">
      <c r="A1208" s="133" t="s">
        <v>3061</v>
      </c>
      <c r="B1208" s="141" t="s">
        <v>99</v>
      </c>
      <c r="C1208" s="152" t="s">
        <v>3251</v>
      </c>
      <c r="D1208" s="135">
        <v>1000001177</v>
      </c>
      <c r="E1208" s="136" t="s">
        <v>3252</v>
      </c>
      <c r="F1208" s="137">
        <v>41573</v>
      </c>
      <c r="G1208" s="40" t="str">
        <f t="shared" si="230"/>
        <v>Targeted Dealer</v>
      </c>
      <c r="H1208" s="40"/>
      <c r="I1208" s="41">
        <v>120</v>
      </c>
      <c r="J1208" s="41">
        <f t="shared" si="231"/>
        <v>120</v>
      </c>
      <c r="K1208" s="43">
        <v>0</v>
      </c>
      <c r="L1208" s="43">
        <f t="shared" si="232"/>
        <v>120</v>
      </c>
      <c r="M1208" s="43">
        <f t="shared" si="233"/>
        <v>0</v>
      </c>
      <c r="N1208" s="42">
        <v>59.5</v>
      </c>
      <c r="O1208" s="45" t="str">
        <f t="shared" si="234"/>
        <v>DEC</v>
      </c>
      <c r="P1208" s="42">
        <v>59.5</v>
      </c>
      <c r="Q1208" s="44">
        <f t="shared" si="235"/>
        <v>-59.5</v>
      </c>
      <c r="R1208" s="45">
        <f t="shared" si="236"/>
        <v>-1</v>
      </c>
      <c r="S1208" s="44" t="str">
        <f t="shared" si="237"/>
        <v>DEGROWTH</v>
      </c>
      <c r="T1208" s="43">
        <v>0</v>
      </c>
      <c r="U1208" s="46" t="str">
        <f t="shared" si="238"/>
        <v>jAN</v>
      </c>
      <c r="V1208" s="42">
        <v>0</v>
      </c>
      <c r="W1208" s="47">
        <f t="shared" si="239"/>
        <v>0</v>
      </c>
      <c r="X1208" s="48">
        <f t="shared" si="240"/>
        <v>0</v>
      </c>
      <c r="Y1208" s="47" t="b">
        <f t="shared" si="241"/>
        <v>0</v>
      </c>
      <c r="Z1208" s="138">
        <v>0</v>
      </c>
      <c r="AA1208" s="133"/>
      <c r="AB1208" s="133" t="s">
        <v>3061</v>
      </c>
      <c r="AC1208" s="27"/>
    </row>
    <row r="1209" spans="1:29" s="139" customFormat="1" ht="13.8">
      <c r="A1209" s="133" t="s">
        <v>3061</v>
      </c>
      <c r="B1209" s="141" t="s">
        <v>99</v>
      </c>
      <c r="C1209" s="152" t="s">
        <v>3255</v>
      </c>
      <c r="D1209" s="135">
        <v>1000001170</v>
      </c>
      <c r="E1209" s="136" t="s">
        <v>3256</v>
      </c>
      <c r="F1209" s="137">
        <v>41660</v>
      </c>
      <c r="G1209" s="40" t="str">
        <f t="shared" si="230"/>
        <v>Targeted Dealer</v>
      </c>
      <c r="H1209" s="40"/>
      <c r="I1209" s="41">
        <v>125</v>
      </c>
      <c r="J1209" s="41">
        <f t="shared" si="231"/>
        <v>125</v>
      </c>
      <c r="K1209" s="43">
        <v>50</v>
      </c>
      <c r="L1209" s="43">
        <f t="shared" si="232"/>
        <v>75</v>
      </c>
      <c r="M1209" s="43">
        <f t="shared" si="233"/>
        <v>40</v>
      </c>
      <c r="N1209" s="42">
        <v>150</v>
      </c>
      <c r="O1209" s="45" t="str">
        <f t="shared" si="234"/>
        <v>DEC</v>
      </c>
      <c r="P1209" s="42">
        <v>150</v>
      </c>
      <c r="Q1209" s="44">
        <f t="shared" si="235"/>
        <v>-100</v>
      </c>
      <c r="R1209" s="45">
        <f t="shared" si="236"/>
        <v>-0.66666666666666674</v>
      </c>
      <c r="S1209" s="44" t="str">
        <f t="shared" si="237"/>
        <v>DEGROWTH</v>
      </c>
      <c r="T1209" s="43">
        <v>100</v>
      </c>
      <c r="U1209" s="46" t="str">
        <f t="shared" si="238"/>
        <v>jAN</v>
      </c>
      <c r="V1209" s="42">
        <v>100</v>
      </c>
      <c r="W1209" s="47">
        <f t="shared" si="239"/>
        <v>-50</v>
      </c>
      <c r="X1209" s="48">
        <f t="shared" si="240"/>
        <v>-0.5</v>
      </c>
      <c r="Y1209" s="47" t="str">
        <f t="shared" si="241"/>
        <v>DEGROWTH</v>
      </c>
      <c r="Z1209" s="138">
        <v>0</v>
      </c>
      <c r="AA1209" s="133"/>
      <c r="AB1209" s="133" t="s">
        <v>3061</v>
      </c>
      <c r="AC1209" s="27"/>
    </row>
    <row r="1210" spans="1:29" s="139" customFormat="1" ht="13.8">
      <c r="A1210" s="133" t="s">
        <v>3061</v>
      </c>
      <c r="B1210" s="141" t="s">
        <v>99</v>
      </c>
      <c r="C1210" s="141" t="s">
        <v>3259</v>
      </c>
      <c r="D1210" s="135">
        <v>1000001178</v>
      </c>
      <c r="E1210" s="136" t="s">
        <v>3260</v>
      </c>
      <c r="F1210" s="137">
        <v>41732</v>
      </c>
      <c r="G1210" s="40" t="str">
        <f t="shared" si="230"/>
        <v>Targeted Dealer</v>
      </c>
      <c r="H1210" s="40"/>
      <c r="I1210" s="41">
        <v>60</v>
      </c>
      <c r="J1210" s="41">
        <f t="shared" si="231"/>
        <v>60</v>
      </c>
      <c r="K1210" s="43">
        <v>30</v>
      </c>
      <c r="L1210" s="43">
        <f t="shared" si="232"/>
        <v>30</v>
      </c>
      <c r="M1210" s="43">
        <f t="shared" si="233"/>
        <v>50</v>
      </c>
      <c r="N1210" s="42">
        <v>90</v>
      </c>
      <c r="O1210" s="45" t="str">
        <f t="shared" si="234"/>
        <v>DEC</v>
      </c>
      <c r="P1210" s="42">
        <v>90</v>
      </c>
      <c r="Q1210" s="44">
        <f t="shared" si="235"/>
        <v>-60</v>
      </c>
      <c r="R1210" s="45">
        <f t="shared" si="236"/>
        <v>-0.66666666666666674</v>
      </c>
      <c r="S1210" s="44" t="str">
        <f t="shared" si="237"/>
        <v>DEGROWTH</v>
      </c>
      <c r="T1210" s="43">
        <v>60</v>
      </c>
      <c r="U1210" s="46" t="str">
        <f t="shared" si="238"/>
        <v>jAN</v>
      </c>
      <c r="V1210" s="42">
        <v>60</v>
      </c>
      <c r="W1210" s="47">
        <f t="shared" si="239"/>
        <v>-30</v>
      </c>
      <c r="X1210" s="48">
        <f t="shared" si="240"/>
        <v>-0.5</v>
      </c>
      <c r="Y1210" s="47" t="str">
        <f t="shared" si="241"/>
        <v>DEGROWTH</v>
      </c>
      <c r="Z1210" s="138">
        <v>0</v>
      </c>
      <c r="AA1210" s="133"/>
      <c r="AB1210" s="133" t="s">
        <v>3061</v>
      </c>
      <c r="AC1210" s="27"/>
    </row>
    <row r="1211" spans="1:29" s="139" customFormat="1" ht="13.8">
      <c r="A1211" s="133" t="s">
        <v>3061</v>
      </c>
      <c r="B1211" s="141" t="s">
        <v>99</v>
      </c>
      <c r="C1211" s="141" t="s">
        <v>3261</v>
      </c>
      <c r="D1211" s="135">
        <v>1000001174</v>
      </c>
      <c r="E1211" s="136" t="s">
        <v>3262</v>
      </c>
      <c r="F1211" s="137">
        <v>41746</v>
      </c>
      <c r="G1211" s="40" t="str">
        <f t="shared" si="230"/>
        <v>Targeted Dealer</v>
      </c>
      <c r="H1211" s="40"/>
      <c r="I1211" s="41">
        <v>90</v>
      </c>
      <c r="J1211" s="41">
        <f t="shared" si="231"/>
        <v>90</v>
      </c>
      <c r="K1211" s="43">
        <v>100</v>
      </c>
      <c r="L1211" s="43">
        <f t="shared" si="232"/>
        <v>-10</v>
      </c>
      <c r="M1211" s="43">
        <f t="shared" si="233"/>
        <v>111.11111111111111</v>
      </c>
      <c r="N1211" s="42">
        <v>90</v>
      </c>
      <c r="O1211" s="45" t="str">
        <f t="shared" si="234"/>
        <v>DEC</v>
      </c>
      <c r="P1211" s="42">
        <v>90</v>
      </c>
      <c r="Q1211" s="44">
        <f t="shared" si="235"/>
        <v>10</v>
      </c>
      <c r="R1211" s="45">
        <f t="shared" si="236"/>
        <v>0.11111111111111116</v>
      </c>
      <c r="S1211" s="44" t="str">
        <f t="shared" si="237"/>
        <v>GROWTH</v>
      </c>
      <c r="T1211" s="43">
        <v>85</v>
      </c>
      <c r="U1211" s="46" t="str">
        <f t="shared" si="238"/>
        <v>jAN</v>
      </c>
      <c r="V1211" s="42">
        <v>85</v>
      </c>
      <c r="W1211" s="47">
        <f t="shared" si="239"/>
        <v>15</v>
      </c>
      <c r="X1211" s="48">
        <f t="shared" si="240"/>
        <v>0.17647058823529416</v>
      </c>
      <c r="Y1211" s="47" t="str">
        <f t="shared" si="241"/>
        <v>GROWTH</v>
      </c>
      <c r="Z1211" s="138">
        <v>0</v>
      </c>
      <c r="AA1211" s="133"/>
      <c r="AB1211" s="133" t="s">
        <v>3061</v>
      </c>
      <c r="AC1211" s="27"/>
    </row>
    <row r="1212" spans="1:29" s="139" customFormat="1" ht="13.8">
      <c r="A1212" s="133" t="s">
        <v>3061</v>
      </c>
      <c r="B1212" s="141" t="s">
        <v>99</v>
      </c>
      <c r="C1212" s="141" t="s">
        <v>3263</v>
      </c>
      <c r="D1212" s="135">
        <v>1000001165</v>
      </c>
      <c r="E1212" s="136" t="s">
        <v>3264</v>
      </c>
      <c r="F1212" s="137">
        <v>42146</v>
      </c>
      <c r="G1212" s="40" t="str">
        <f t="shared" si="230"/>
        <v>Targeted Dealer</v>
      </c>
      <c r="H1212" s="40"/>
      <c r="I1212" s="41">
        <v>75</v>
      </c>
      <c r="J1212" s="41">
        <f t="shared" si="231"/>
        <v>75</v>
      </c>
      <c r="K1212" s="43">
        <v>80</v>
      </c>
      <c r="L1212" s="43">
        <f t="shared" si="232"/>
        <v>-5</v>
      </c>
      <c r="M1212" s="43">
        <f t="shared" si="233"/>
        <v>106.66666666666667</v>
      </c>
      <c r="N1212" s="42">
        <v>189.5</v>
      </c>
      <c r="O1212" s="45" t="str">
        <f t="shared" si="234"/>
        <v>DEC</v>
      </c>
      <c r="P1212" s="42">
        <v>189.5</v>
      </c>
      <c r="Q1212" s="44">
        <f t="shared" si="235"/>
        <v>-109.5</v>
      </c>
      <c r="R1212" s="45">
        <f t="shared" si="236"/>
        <v>-0.57783641160949872</v>
      </c>
      <c r="S1212" s="44" t="str">
        <f t="shared" si="237"/>
        <v>DEGROWTH</v>
      </c>
      <c r="T1212" s="43">
        <v>155</v>
      </c>
      <c r="U1212" s="46" t="str">
        <f t="shared" si="238"/>
        <v>jAN</v>
      </c>
      <c r="V1212" s="42">
        <v>155</v>
      </c>
      <c r="W1212" s="47">
        <f t="shared" si="239"/>
        <v>-75</v>
      </c>
      <c r="X1212" s="48">
        <f t="shared" si="240"/>
        <v>-0.4838709677419355</v>
      </c>
      <c r="Y1212" s="47" t="str">
        <f t="shared" si="241"/>
        <v>DEGROWTH</v>
      </c>
      <c r="Z1212" s="138">
        <v>0</v>
      </c>
      <c r="AA1212" s="133"/>
      <c r="AB1212" s="133" t="s">
        <v>3061</v>
      </c>
      <c r="AC1212" s="27"/>
    </row>
    <row r="1213" spans="1:29" s="139" customFormat="1" ht="13.8">
      <c r="A1213" s="133" t="s">
        <v>3061</v>
      </c>
      <c r="B1213" s="141" t="s">
        <v>99</v>
      </c>
      <c r="C1213" s="141" t="s">
        <v>3265</v>
      </c>
      <c r="D1213" s="135">
        <v>1000001186</v>
      </c>
      <c r="E1213" s="136" t="s">
        <v>3266</v>
      </c>
      <c r="F1213" s="137">
        <v>43643</v>
      </c>
      <c r="G1213" s="40" t="str">
        <f t="shared" si="230"/>
        <v>Targeted Dealer</v>
      </c>
      <c r="H1213" s="40"/>
      <c r="I1213" s="41">
        <v>125</v>
      </c>
      <c r="J1213" s="41">
        <f t="shared" si="231"/>
        <v>125</v>
      </c>
      <c r="K1213" s="43">
        <v>105</v>
      </c>
      <c r="L1213" s="43">
        <f t="shared" si="232"/>
        <v>20</v>
      </c>
      <c r="M1213" s="43">
        <f t="shared" si="233"/>
        <v>84</v>
      </c>
      <c r="N1213" s="42">
        <v>199.75</v>
      </c>
      <c r="O1213" s="45" t="str">
        <f t="shared" si="234"/>
        <v>DEC</v>
      </c>
      <c r="P1213" s="42">
        <v>199.75</v>
      </c>
      <c r="Q1213" s="44">
        <f t="shared" si="235"/>
        <v>-94.75</v>
      </c>
      <c r="R1213" s="45">
        <f t="shared" si="236"/>
        <v>-0.47434292866082606</v>
      </c>
      <c r="S1213" s="44" t="str">
        <f t="shared" si="237"/>
        <v>DEGROWTH</v>
      </c>
      <c r="T1213" s="43">
        <v>85</v>
      </c>
      <c r="U1213" s="46" t="str">
        <f t="shared" si="238"/>
        <v>jAN</v>
      </c>
      <c r="V1213" s="42">
        <v>85</v>
      </c>
      <c r="W1213" s="47">
        <f t="shared" si="239"/>
        <v>20</v>
      </c>
      <c r="X1213" s="48">
        <f t="shared" si="240"/>
        <v>0.23529411764705888</v>
      </c>
      <c r="Y1213" s="47" t="str">
        <f t="shared" si="241"/>
        <v>GROWTH</v>
      </c>
      <c r="Z1213" s="138">
        <v>0</v>
      </c>
      <c r="AA1213" s="133"/>
      <c r="AB1213" s="133" t="s">
        <v>3061</v>
      </c>
      <c r="AC1213" s="27"/>
    </row>
    <row r="1214" spans="1:29" s="139" customFormat="1" ht="13.8">
      <c r="A1214" s="133" t="s">
        <v>3061</v>
      </c>
      <c r="B1214" s="141" t="s">
        <v>99</v>
      </c>
      <c r="C1214" s="141" t="s">
        <v>3267</v>
      </c>
      <c r="D1214" s="135">
        <v>1000001183</v>
      </c>
      <c r="E1214" s="136" t="s">
        <v>3268</v>
      </c>
      <c r="F1214" s="137">
        <v>43809</v>
      </c>
      <c r="G1214" s="40" t="str">
        <f t="shared" si="230"/>
        <v>Targeted Dealer</v>
      </c>
      <c r="H1214" s="40"/>
      <c r="I1214" s="41">
        <v>125</v>
      </c>
      <c r="J1214" s="41">
        <f t="shared" si="231"/>
        <v>125</v>
      </c>
      <c r="K1214" s="43">
        <v>130</v>
      </c>
      <c r="L1214" s="43">
        <f t="shared" si="232"/>
        <v>-5</v>
      </c>
      <c r="M1214" s="43">
        <f t="shared" si="233"/>
        <v>104</v>
      </c>
      <c r="N1214" s="42">
        <v>169.75</v>
      </c>
      <c r="O1214" s="45" t="str">
        <f t="shared" si="234"/>
        <v>DEC</v>
      </c>
      <c r="P1214" s="42">
        <v>169.75</v>
      </c>
      <c r="Q1214" s="44">
        <f t="shared" si="235"/>
        <v>-39.75</v>
      </c>
      <c r="R1214" s="45">
        <f t="shared" si="236"/>
        <v>-0.23416789396170834</v>
      </c>
      <c r="S1214" s="44" t="str">
        <f t="shared" si="237"/>
        <v>DEGROWTH</v>
      </c>
      <c r="T1214" s="43">
        <v>80</v>
      </c>
      <c r="U1214" s="46" t="str">
        <f t="shared" si="238"/>
        <v>jAN</v>
      </c>
      <c r="V1214" s="42">
        <v>80</v>
      </c>
      <c r="W1214" s="47">
        <f t="shared" si="239"/>
        <v>50</v>
      </c>
      <c r="X1214" s="48">
        <f t="shared" si="240"/>
        <v>0.625</v>
      </c>
      <c r="Y1214" s="47" t="str">
        <f t="shared" si="241"/>
        <v>GROWTH</v>
      </c>
      <c r="Z1214" s="138">
        <v>0</v>
      </c>
      <c r="AA1214" s="133"/>
      <c r="AB1214" s="133" t="s">
        <v>3061</v>
      </c>
      <c r="AC1214" s="27"/>
    </row>
    <row r="1215" spans="1:29" s="139" customFormat="1" ht="13.8">
      <c r="A1215" s="133" t="s">
        <v>3061</v>
      </c>
      <c r="B1215" s="141" t="s">
        <v>99</v>
      </c>
      <c r="C1215" s="152" t="s">
        <v>3269</v>
      </c>
      <c r="D1215" s="135">
        <v>1000001827</v>
      </c>
      <c r="E1215" s="136" t="s">
        <v>3270</v>
      </c>
      <c r="F1215" s="137">
        <v>44232</v>
      </c>
      <c r="G1215" s="40" t="str">
        <f t="shared" si="230"/>
        <v>Targeted Dealer</v>
      </c>
      <c r="H1215" s="40"/>
      <c r="I1215" s="41">
        <v>30</v>
      </c>
      <c r="J1215" s="41">
        <f t="shared" si="231"/>
        <v>30</v>
      </c>
      <c r="K1215" s="43">
        <v>0</v>
      </c>
      <c r="L1215" s="43">
        <f t="shared" si="232"/>
        <v>30</v>
      </c>
      <c r="M1215" s="43">
        <f t="shared" si="233"/>
        <v>0</v>
      </c>
      <c r="N1215" s="42">
        <v>0</v>
      </c>
      <c r="O1215" s="45" t="str">
        <f t="shared" si="234"/>
        <v>DEC</v>
      </c>
      <c r="P1215" s="42">
        <v>0</v>
      </c>
      <c r="Q1215" s="44">
        <f t="shared" si="235"/>
        <v>0</v>
      </c>
      <c r="R1215" s="45" t="str">
        <f t="shared" si="236"/>
        <v xml:space="preserve"> </v>
      </c>
      <c r="S1215" s="44" t="b">
        <f t="shared" si="237"/>
        <v>0</v>
      </c>
      <c r="T1215" s="43">
        <v>30</v>
      </c>
      <c r="U1215" s="46" t="str">
        <f t="shared" si="238"/>
        <v>jAN</v>
      </c>
      <c r="V1215" s="42">
        <v>30</v>
      </c>
      <c r="W1215" s="47">
        <f t="shared" si="239"/>
        <v>-30</v>
      </c>
      <c r="X1215" s="48">
        <f t="shared" si="240"/>
        <v>-1</v>
      </c>
      <c r="Y1215" s="47" t="str">
        <f t="shared" si="241"/>
        <v>DEGROWTH</v>
      </c>
      <c r="Z1215" s="138">
        <v>1</v>
      </c>
      <c r="AA1215" s="133"/>
      <c r="AB1215" s="133" t="s">
        <v>3061</v>
      </c>
      <c r="AC1215" s="27"/>
    </row>
    <row r="1216" spans="1:29" s="139" customFormat="1" ht="13.8">
      <c r="A1216" s="133" t="s">
        <v>3061</v>
      </c>
      <c r="B1216" s="141" t="s">
        <v>99</v>
      </c>
      <c r="C1216" s="141" t="s">
        <v>3271</v>
      </c>
      <c r="D1216" s="135">
        <v>1000001988</v>
      </c>
      <c r="E1216" s="136" t="s">
        <v>3272</v>
      </c>
      <c r="F1216" s="137">
        <v>44446</v>
      </c>
      <c r="G1216" s="40" t="str">
        <f t="shared" si="230"/>
        <v>Targeted Dealer</v>
      </c>
      <c r="H1216" s="40"/>
      <c r="I1216" s="41">
        <v>30</v>
      </c>
      <c r="J1216" s="41">
        <f t="shared" si="231"/>
        <v>30</v>
      </c>
      <c r="K1216" s="43">
        <v>0</v>
      </c>
      <c r="L1216" s="43">
        <f t="shared" si="232"/>
        <v>30</v>
      </c>
      <c r="M1216" s="43">
        <f t="shared" si="233"/>
        <v>0</v>
      </c>
      <c r="N1216" s="42">
        <v>55</v>
      </c>
      <c r="O1216" s="45" t="str">
        <f t="shared" si="234"/>
        <v>DEC</v>
      </c>
      <c r="P1216" s="42">
        <v>55</v>
      </c>
      <c r="Q1216" s="44">
        <f t="shared" si="235"/>
        <v>-55</v>
      </c>
      <c r="R1216" s="45">
        <f t="shared" si="236"/>
        <v>-1</v>
      </c>
      <c r="S1216" s="44" t="str">
        <f t="shared" si="237"/>
        <v>DEGROWTH</v>
      </c>
      <c r="T1216" s="43">
        <v>0</v>
      </c>
      <c r="U1216" s="46" t="str">
        <f t="shared" si="238"/>
        <v>jAN</v>
      </c>
      <c r="V1216" s="42">
        <v>0</v>
      </c>
      <c r="W1216" s="47">
        <f t="shared" si="239"/>
        <v>0</v>
      </c>
      <c r="X1216" s="48">
        <f t="shared" si="240"/>
        <v>0</v>
      </c>
      <c r="Y1216" s="47" t="b">
        <f t="shared" si="241"/>
        <v>0</v>
      </c>
      <c r="Z1216" s="138">
        <v>0</v>
      </c>
      <c r="AA1216" s="133"/>
      <c r="AB1216" s="133" t="s">
        <v>3061</v>
      </c>
      <c r="AC1216" s="27"/>
    </row>
    <row r="1217" spans="1:29" s="139" customFormat="1" ht="13.8">
      <c r="A1217" s="133" t="s">
        <v>3061</v>
      </c>
      <c r="B1217" s="141" t="s">
        <v>99</v>
      </c>
      <c r="C1217" s="141" t="s">
        <v>3273</v>
      </c>
      <c r="D1217" s="135">
        <v>1000002013</v>
      </c>
      <c r="E1217" s="136" t="s">
        <v>3274</v>
      </c>
      <c r="F1217" s="137">
        <v>44494</v>
      </c>
      <c r="G1217" s="40" t="str">
        <f t="shared" si="230"/>
        <v>-</v>
      </c>
      <c r="H1217" s="40"/>
      <c r="I1217" s="41">
        <v>0</v>
      </c>
      <c r="J1217" s="41">
        <f t="shared" si="231"/>
        <v>0</v>
      </c>
      <c r="K1217" s="43">
        <v>0</v>
      </c>
      <c r="L1217" s="43">
        <f t="shared" si="232"/>
        <v>0</v>
      </c>
      <c r="M1217" s="43" t="str">
        <f t="shared" si="233"/>
        <v>-</v>
      </c>
      <c r="N1217" s="42">
        <v>0</v>
      </c>
      <c r="O1217" s="45" t="str">
        <f t="shared" si="234"/>
        <v>DEC</v>
      </c>
      <c r="P1217" s="42">
        <v>0</v>
      </c>
      <c r="Q1217" s="44">
        <f t="shared" si="235"/>
        <v>0</v>
      </c>
      <c r="R1217" s="45" t="str">
        <f t="shared" si="236"/>
        <v xml:space="preserve"> </v>
      </c>
      <c r="S1217" s="44" t="b">
        <f t="shared" si="237"/>
        <v>0</v>
      </c>
      <c r="T1217" s="43">
        <v>25</v>
      </c>
      <c r="U1217" s="46" t="str">
        <f t="shared" si="238"/>
        <v>jAN</v>
      </c>
      <c r="V1217" s="42">
        <v>25</v>
      </c>
      <c r="W1217" s="47">
        <f t="shared" si="239"/>
        <v>-25</v>
      </c>
      <c r="X1217" s="48">
        <f t="shared" si="240"/>
        <v>-1</v>
      </c>
      <c r="Y1217" s="47" t="str">
        <f t="shared" si="241"/>
        <v>DEGROWTH</v>
      </c>
      <c r="Z1217" s="138">
        <v>0</v>
      </c>
      <c r="AA1217" s="133"/>
      <c r="AB1217" s="133" t="s">
        <v>3061</v>
      </c>
      <c r="AC1217" s="27"/>
    </row>
    <row r="1218" spans="1:29" s="139" customFormat="1" ht="13.8">
      <c r="A1218" s="133" t="s">
        <v>3061</v>
      </c>
      <c r="B1218" s="141" t="s">
        <v>99</v>
      </c>
      <c r="C1218" s="141" t="s">
        <v>3275</v>
      </c>
      <c r="D1218" s="135">
        <v>1000002030</v>
      </c>
      <c r="E1218" s="136" t="s">
        <v>3276</v>
      </c>
      <c r="F1218" s="137">
        <v>44509</v>
      </c>
      <c r="G1218" s="40" t="str">
        <f t="shared" si="230"/>
        <v>Targeted Dealer</v>
      </c>
      <c r="H1218" s="40"/>
      <c r="I1218" s="41">
        <v>300</v>
      </c>
      <c r="J1218" s="41">
        <f t="shared" si="231"/>
        <v>300</v>
      </c>
      <c r="K1218" s="43">
        <v>260</v>
      </c>
      <c r="L1218" s="43">
        <f t="shared" si="232"/>
        <v>40</v>
      </c>
      <c r="M1218" s="43">
        <f t="shared" si="233"/>
        <v>86.666666666666671</v>
      </c>
      <c r="N1218" s="42">
        <v>450</v>
      </c>
      <c r="O1218" s="45" t="str">
        <f t="shared" si="234"/>
        <v>DEC</v>
      </c>
      <c r="P1218" s="42">
        <v>450</v>
      </c>
      <c r="Q1218" s="44">
        <f t="shared" si="235"/>
        <v>-190</v>
      </c>
      <c r="R1218" s="45">
        <f t="shared" si="236"/>
        <v>-0.42222222222222228</v>
      </c>
      <c r="S1218" s="44" t="str">
        <f t="shared" si="237"/>
        <v>DEGROWTH</v>
      </c>
      <c r="T1218" s="43">
        <v>170</v>
      </c>
      <c r="U1218" s="46" t="str">
        <f t="shared" si="238"/>
        <v>jAN</v>
      </c>
      <c r="V1218" s="42">
        <v>170</v>
      </c>
      <c r="W1218" s="47">
        <f t="shared" si="239"/>
        <v>90</v>
      </c>
      <c r="X1218" s="48">
        <f t="shared" si="240"/>
        <v>0.52941176470588225</v>
      </c>
      <c r="Y1218" s="47" t="str">
        <f t="shared" si="241"/>
        <v>GROWTH</v>
      </c>
      <c r="Z1218" s="138">
        <v>0</v>
      </c>
      <c r="AA1218" s="133"/>
      <c r="AB1218" s="133" t="s">
        <v>3061</v>
      </c>
      <c r="AC1218" s="27"/>
    </row>
    <row r="1219" spans="1:29" s="139" customFormat="1" ht="13.8">
      <c r="A1219" s="133" t="s">
        <v>3061</v>
      </c>
      <c r="B1219" s="141" t="s">
        <v>99</v>
      </c>
      <c r="C1219" s="141" t="s">
        <v>3277</v>
      </c>
      <c r="D1219" s="135">
        <v>1000002075</v>
      </c>
      <c r="E1219" s="136" t="s">
        <v>3278</v>
      </c>
      <c r="F1219" s="137">
        <v>44531</v>
      </c>
      <c r="G1219" s="40" t="str">
        <f t="shared" si="230"/>
        <v>Targeted Dealer</v>
      </c>
      <c r="H1219" s="40"/>
      <c r="I1219" s="41">
        <v>25</v>
      </c>
      <c r="J1219" s="41">
        <f t="shared" si="231"/>
        <v>25</v>
      </c>
      <c r="K1219" s="43">
        <v>25</v>
      </c>
      <c r="L1219" s="43">
        <f t="shared" si="232"/>
        <v>0</v>
      </c>
      <c r="M1219" s="43">
        <f t="shared" si="233"/>
        <v>100</v>
      </c>
      <c r="N1219" s="42">
        <v>50</v>
      </c>
      <c r="O1219" s="45" t="str">
        <f t="shared" si="234"/>
        <v>DEC</v>
      </c>
      <c r="P1219" s="42">
        <v>50</v>
      </c>
      <c r="Q1219" s="44">
        <f t="shared" si="235"/>
        <v>-25</v>
      </c>
      <c r="R1219" s="45">
        <f t="shared" si="236"/>
        <v>-0.5</v>
      </c>
      <c r="S1219" s="44" t="str">
        <f t="shared" si="237"/>
        <v>DEGROWTH</v>
      </c>
      <c r="T1219" s="43">
        <v>30</v>
      </c>
      <c r="U1219" s="46" t="str">
        <f t="shared" si="238"/>
        <v>jAN</v>
      </c>
      <c r="V1219" s="42">
        <v>30</v>
      </c>
      <c r="W1219" s="47">
        <f t="shared" si="239"/>
        <v>-5</v>
      </c>
      <c r="X1219" s="48">
        <f t="shared" si="240"/>
        <v>-0.16666666666666663</v>
      </c>
      <c r="Y1219" s="47" t="str">
        <f t="shared" si="241"/>
        <v>DEGROWTH</v>
      </c>
      <c r="Z1219" s="138">
        <v>0</v>
      </c>
      <c r="AA1219" s="133"/>
      <c r="AB1219" s="133" t="s">
        <v>3061</v>
      </c>
      <c r="AC1219" s="27"/>
    </row>
    <row r="1220" spans="1:29" s="139" customFormat="1" ht="13.8">
      <c r="A1220" s="133" t="s">
        <v>3061</v>
      </c>
      <c r="B1220" s="141" t="s">
        <v>99</v>
      </c>
      <c r="C1220" s="141" t="s">
        <v>3279</v>
      </c>
      <c r="D1220" s="135">
        <v>1000002064</v>
      </c>
      <c r="E1220" s="136" t="s">
        <v>3280</v>
      </c>
      <c r="F1220" s="137">
        <v>44543</v>
      </c>
      <c r="G1220" s="40" t="str">
        <f t="shared" si="230"/>
        <v>Targeted Dealer</v>
      </c>
      <c r="H1220" s="40"/>
      <c r="I1220" s="41">
        <v>200</v>
      </c>
      <c r="J1220" s="41">
        <f t="shared" si="231"/>
        <v>200</v>
      </c>
      <c r="K1220" s="43">
        <v>210</v>
      </c>
      <c r="L1220" s="43">
        <f t="shared" si="232"/>
        <v>-10</v>
      </c>
      <c r="M1220" s="43">
        <f t="shared" si="233"/>
        <v>105</v>
      </c>
      <c r="N1220" s="42">
        <v>240</v>
      </c>
      <c r="O1220" s="45" t="str">
        <f t="shared" si="234"/>
        <v>DEC</v>
      </c>
      <c r="P1220" s="42">
        <v>240</v>
      </c>
      <c r="Q1220" s="44">
        <f t="shared" si="235"/>
        <v>-30</v>
      </c>
      <c r="R1220" s="45">
        <f t="shared" si="236"/>
        <v>-0.125</v>
      </c>
      <c r="S1220" s="44" t="str">
        <f t="shared" si="237"/>
        <v>DEGROWTH</v>
      </c>
      <c r="T1220" s="43">
        <v>225</v>
      </c>
      <c r="U1220" s="46" t="str">
        <f t="shared" si="238"/>
        <v>jAN</v>
      </c>
      <c r="V1220" s="42">
        <v>225</v>
      </c>
      <c r="W1220" s="47">
        <f t="shared" si="239"/>
        <v>-15</v>
      </c>
      <c r="X1220" s="48">
        <f t="shared" si="240"/>
        <v>-6.6666666666666652E-2</v>
      </c>
      <c r="Y1220" s="47" t="str">
        <f t="shared" si="241"/>
        <v>DEGROWTH</v>
      </c>
      <c r="Z1220" s="138">
        <v>0</v>
      </c>
      <c r="AA1220" s="133"/>
      <c r="AB1220" s="133" t="s">
        <v>3061</v>
      </c>
      <c r="AC1220" s="27"/>
    </row>
    <row r="1221" spans="1:29" s="139" customFormat="1" ht="13.8">
      <c r="A1221" s="133" t="s">
        <v>3061</v>
      </c>
      <c r="B1221" s="141" t="s">
        <v>99</v>
      </c>
      <c r="C1221" s="141" t="s">
        <v>3281</v>
      </c>
      <c r="D1221" s="135">
        <v>1000002070</v>
      </c>
      <c r="E1221" s="136" t="s">
        <v>3282</v>
      </c>
      <c r="F1221" s="137">
        <v>44554</v>
      </c>
      <c r="G1221" s="40" t="str">
        <f t="shared" si="230"/>
        <v>Targeted Dealer</v>
      </c>
      <c r="H1221" s="40"/>
      <c r="I1221" s="41">
        <v>250</v>
      </c>
      <c r="J1221" s="41">
        <f t="shared" si="231"/>
        <v>250</v>
      </c>
      <c r="K1221" s="43">
        <v>80</v>
      </c>
      <c r="L1221" s="43">
        <f t="shared" si="232"/>
        <v>170</v>
      </c>
      <c r="M1221" s="43">
        <f t="shared" si="233"/>
        <v>32</v>
      </c>
      <c r="N1221" s="42">
        <v>410</v>
      </c>
      <c r="O1221" s="45" t="str">
        <f t="shared" si="234"/>
        <v>DEC</v>
      </c>
      <c r="P1221" s="42">
        <v>410</v>
      </c>
      <c r="Q1221" s="44">
        <f t="shared" si="235"/>
        <v>-330</v>
      </c>
      <c r="R1221" s="45">
        <f t="shared" si="236"/>
        <v>-0.80487804878048785</v>
      </c>
      <c r="S1221" s="44" t="str">
        <f t="shared" si="237"/>
        <v>DEGROWTH</v>
      </c>
      <c r="T1221" s="43">
        <v>200</v>
      </c>
      <c r="U1221" s="46" t="str">
        <f t="shared" si="238"/>
        <v>jAN</v>
      </c>
      <c r="V1221" s="42">
        <v>200</v>
      </c>
      <c r="W1221" s="47">
        <f t="shared" si="239"/>
        <v>-120</v>
      </c>
      <c r="X1221" s="48">
        <f t="shared" si="240"/>
        <v>-0.6</v>
      </c>
      <c r="Y1221" s="47" t="str">
        <f t="shared" si="241"/>
        <v>DEGROWTH</v>
      </c>
      <c r="Z1221" s="138">
        <v>0</v>
      </c>
      <c r="AA1221" s="133"/>
      <c r="AB1221" s="133" t="s">
        <v>3061</v>
      </c>
      <c r="AC1221" s="27"/>
    </row>
    <row r="1222" spans="1:29" s="139" customFormat="1" ht="13.8">
      <c r="A1222" s="133" t="s">
        <v>3061</v>
      </c>
      <c r="B1222" s="141" t="s">
        <v>99</v>
      </c>
      <c r="C1222" s="141" t="s">
        <v>3283</v>
      </c>
      <c r="D1222" s="135">
        <v>1000002546</v>
      </c>
      <c r="E1222" s="136" t="s">
        <v>3284</v>
      </c>
      <c r="F1222" s="137">
        <v>44608</v>
      </c>
      <c r="G1222" s="40" t="str">
        <f t="shared" si="230"/>
        <v>Targeted Dealer</v>
      </c>
      <c r="H1222" s="40"/>
      <c r="I1222" s="41">
        <v>25</v>
      </c>
      <c r="J1222" s="41">
        <f t="shared" si="231"/>
        <v>25</v>
      </c>
      <c r="K1222" s="43">
        <v>25</v>
      </c>
      <c r="L1222" s="43">
        <f t="shared" si="232"/>
        <v>0</v>
      </c>
      <c r="M1222" s="43">
        <f t="shared" si="233"/>
        <v>100</v>
      </c>
      <c r="N1222" s="42">
        <v>0</v>
      </c>
      <c r="O1222" s="45" t="str">
        <f t="shared" si="234"/>
        <v>DEC</v>
      </c>
      <c r="P1222" s="42">
        <v>0</v>
      </c>
      <c r="Q1222" s="44">
        <f t="shared" si="235"/>
        <v>25</v>
      </c>
      <c r="R1222" s="45" t="str">
        <f t="shared" si="236"/>
        <v xml:space="preserve"> </v>
      </c>
      <c r="S1222" s="44" t="b">
        <f t="shared" si="237"/>
        <v>0</v>
      </c>
      <c r="T1222" s="43">
        <v>25</v>
      </c>
      <c r="U1222" s="46" t="str">
        <f t="shared" si="238"/>
        <v>jAN</v>
      </c>
      <c r="V1222" s="42">
        <v>25</v>
      </c>
      <c r="W1222" s="47">
        <f t="shared" si="239"/>
        <v>0</v>
      </c>
      <c r="X1222" s="48">
        <f t="shared" si="240"/>
        <v>0</v>
      </c>
      <c r="Y1222" s="47" t="str">
        <f t="shared" si="241"/>
        <v>GROWTH</v>
      </c>
      <c r="Z1222" s="138">
        <v>0</v>
      </c>
      <c r="AA1222" s="133"/>
      <c r="AB1222" s="133" t="s">
        <v>3061</v>
      </c>
      <c r="AC1222" s="27"/>
    </row>
    <row r="1223" spans="1:29" s="139" customFormat="1" ht="13.8">
      <c r="A1223" s="133" t="s">
        <v>3061</v>
      </c>
      <c r="B1223" s="141" t="s">
        <v>99</v>
      </c>
      <c r="C1223" s="152" t="s">
        <v>3285</v>
      </c>
      <c r="D1223" s="135">
        <v>1000002774</v>
      </c>
      <c r="E1223" s="154" t="s">
        <v>3286</v>
      </c>
      <c r="F1223" s="137">
        <v>44692</v>
      </c>
      <c r="G1223" s="40" t="str">
        <f t="shared" si="230"/>
        <v>Targeted Dealer</v>
      </c>
      <c r="H1223" s="40"/>
      <c r="I1223" s="41">
        <v>25</v>
      </c>
      <c r="J1223" s="41">
        <f t="shared" si="231"/>
        <v>25</v>
      </c>
      <c r="K1223" s="43">
        <v>30</v>
      </c>
      <c r="L1223" s="43">
        <f t="shared" si="232"/>
        <v>-5</v>
      </c>
      <c r="M1223" s="43">
        <f t="shared" si="233"/>
        <v>120</v>
      </c>
      <c r="N1223" s="42">
        <v>0</v>
      </c>
      <c r="O1223" s="45" t="str">
        <f t="shared" si="234"/>
        <v>DEC</v>
      </c>
      <c r="P1223" s="42">
        <v>0</v>
      </c>
      <c r="Q1223" s="44">
        <f t="shared" si="235"/>
        <v>30</v>
      </c>
      <c r="R1223" s="45" t="str">
        <f t="shared" si="236"/>
        <v xml:space="preserve"> </v>
      </c>
      <c r="S1223" s="44" t="b">
        <f t="shared" si="237"/>
        <v>0</v>
      </c>
      <c r="T1223" s="43">
        <v>50</v>
      </c>
      <c r="U1223" s="46" t="str">
        <f t="shared" si="238"/>
        <v>jAN</v>
      </c>
      <c r="V1223" s="42">
        <v>50</v>
      </c>
      <c r="W1223" s="47">
        <f t="shared" si="239"/>
        <v>-20</v>
      </c>
      <c r="X1223" s="48">
        <f t="shared" si="240"/>
        <v>-0.4</v>
      </c>
      <c r="Y1223" s="47" t="str">
        <f t="shared" si="241"/>
        <v>DEGROWTH</v>
      </c>
      <c r="Z1223" s="138">
        <v>0</v>
      </c>
      <c r="AA1223" s="133"/>
      <c r="AB1223" s="133" t="s">
        <v>3061</v>
      </c>
      <c r="AC1223" s="27"/>
    </row>
    <row r="1224" spans="1:29" s="139" customFormat="1" ht="13.8">
      <c r="A1224" s="133" t="s">
        <v>3061</v>
      </c>
      <c r="B1224" s="141" t="s">
        <v>99</v>
      </c>
      <c r="C1224" s="152" t="s">
        <v>3287</v>
      </c>
      <c r="D1224" s="135">
        <v>1000003311</v>
      </c>
      <c r="E1224" s="141" t="s">
        <v>3288</v>
      </c>
      <c r="F1224" s="137">
        <v>44957</v>
      </c>
      <c r="G1224" s="40" t="str">
        <f t="shared" si="230"/>
        <v>Targeted Dealer</v>
      </c>
      <c r="H1224" s="40"/>
      <c r="I1224" s="41">
        <v>50</v>
      </c>
      <c r="J1224" s="41">
        <f t="shared" si="231"/>
        <v>50</v>
      </c>
      <c r="K1224" s="43">
        <v>125</v>
      </c>
      <c r="L1224" s="43">
        <f t="shared" si="232"/>
        <v>-75</v>
      </c>
      <c r="M1224" s="43">
        <f t="shared" si="233"/>
        <v>250</v>
      </c>
      <c r="N1224" s="42">
        <v>159</v>
      </c>
      <c r="O1224" s="45" t="str">
        <f t="shared" si="234"/>
        <v>DEC</v>
      </c>
      <c r="P1224" s="42">
        <v>159</v>
      </c>
      <c r="Q1224" s="44">
        <f t="shared" si="235"/>
        <v>-34</v>
      </c>
      <c r="R1224" s="45">
        <f t="shared" si="236"/>
        <v>-0.21383647798742134</v>
      </c>
      <c r="S1224" s="44" t="str">
        <f t="shared" si="237"/>
        <v>DEGROWTH</v>
      </c>
      <c r="T1224" s="43">
        <v>30</v>
      </c>
      <c r="U1224" s="46" t="str">
        <f t="shared" si="238"/>
        <v>jAN</v>
      </c>
      <c r="V1224" s="42">
        <v>30</v>
      </c>
      <c r="W1224" s="47">
        <f t="shared" si="239"/>
        <v>95</v>
      </c>
      <c r="X1224" s="48">
        <f t="shared" si="240"/>
        <v>3.166666666666667</v>
      </c>
      <c r="Y1224" s="47" t="str">
        <f t="shared" si="241"/>
        <v>GROWTH</v>
      </c>
      <c r="Z1224" s="138">
        <v>0</v>
      </c>
      <c r="AA1224" s="133"/>
      <c r="AB1224" s="133" t="s">
        <v>3061</v>
      </c>
      <c r="AC1224" s="27"/>
    </row>
    <row r="1225" spans="1:29" s="139" customFormat="1" ht="13.8">
      <c r="A1225" s="133" t="s">
        <v>3061</v>
      </c>
      <c r="B1225" s="141" t="s">
        <v>99</v>
      </c>
      <c r="C1225" s="152" t="s">
        <v>3289</v>
      </c>
      <c r="D1225" s="135">
        <v>1000003323</v>
      </c>
      <c r="E1225" s="141" t="s">
        <v>3290</v>
      </c>
      <c r="F1225" s="137">
        <v>44959</v>
      </c>
      <c r="G1225" s="40" t="str">
        <f t="shared" si="230"/>
        <v>Targeted Dealer</v>
      </c>
      <c r="H1225" s="40"/>
      <c r="I1225" s="41">
        <v>25</v>
      </c>
      <c r="J1225" s="41">
        <f t="shared" si="231"/>
        <v>25</v>
      </c>
      <c r="K1225" s="43">
        <v>25</v>
      </c>
      <c r="L1225" s="43">
        <f t="shared" si="232"/>
        <v>0</v>
      </c>
      <c r="M1225" s="43">
        <f t="shared" si="233"/>
        <v>100</v>
      </c>
      <c r="N1225" s="42">
        <v>0</v>
      </c>
      <c r="O1225" s="45" t="str">
        <f t="shared" si="234"/>
        <v>DEC</v>
      </c>
      <c r="P1225" s="42">
        <v>0</v>
      </c>
      <c r="Q1225" s="44">
        <f t="shared" si="235"/>
        <v>25</v>
      </c>
      <c r="R1225" s="45" t="str">
        <f t="shared" si="236"/>
        <v xml:space="preserve"> </v>
      </c>
      <c r="S1225" s="44" t="b">
        <f t="shared" si="237"/>
        <v>0</v>
      </c>
      <c r="T1225" s="43">
        <v>0</v>
      </c>
      <c r="U1225" s="46" t="str">
        <f t="shared" si="238"/>
        <v>jAN</v>
      </c>
      <c r="V1225" s="42">
        <v>0</v>
      </c>
      <c r="W1225" s="47">
        <f t="shared" si="239"/>
        <v>25</v>
      </c>
      <c r="X1225" s="48">
        <f t="shared" si="240"/>
        <v>0</v>
      </c>
      <c r="Y1225" s="47" t="b">
        <f t="shared" si="241"/>
        <v>0</v>
      </c>
      <c r="Z1225" s="138">
        <v>0</v>
      </c>
      <c r="AA1225" s="133"/>
      <c r="AB1225" s="133" t="s">
        <v>3061</v>
      </c>
      <c r="AC1225" s="27"/>
    </row>
    <row r="1226" spans="1:29" s="139" customFormat="1" ht="13.8">
      <c r="A1226" s="133" t="s">
        <v>3061</v>
      </c>
      <c r="B1226" s="141" t="s">
        <v>99</v>
      </c>
      <c r="C1226" s="141" t="s">
        <v>3291</v>
      </c>
      <c r="D1226" s="141">
        <v>1000003772</v>
      </c>
      <c r="E1226" s="141" t="s">
        <v>3292</v>
      </c>
      <c r="F1226" s="137">
        <v>45266</v>
      </c>
      <c r="G1226" s="40" t="str">
        <f t="shared" si="230"/>
        <v>-</v>
      </c>
      <c r="H1226" s="40"/>
      <c r="I1226" s="41">
        <v>0</v>
      </c>
      <c r="J1226" s="41">
        <f t="shared" si="231"/>
        <v>0</v>
      </c>
      <c r="K1226" s="43">
        <v>0</v>
      </c>
      <c r="L1226" s="43">
        <f t="shared" si="232"/>
        <v>0</v>
      </c>
      <c r="M1226" s="43" t="str">
        <f t="shared" si="233"/>
        <v>-</v>
      </c>
      <c r="N1226" s="42">
        <v>0</v>
      </c>
      <c r="O1226" s="45" t="str">
        <f t="shared" si="234"/>
        <v>DEC</v>
      </c>
      <c r="P1226" s="42">
        <v>0</v>
      </c>
      <c r="Q1226" s="44">
        <f t="shared" si="235"/>
        <v>0</v>
      </c>
      <c r="R1226" s="45" t="str">
        <f t="shared" si="236"/>
        <v xml:space="preserve"> </v>
      </c>
      <c r="S1226" s="44" t="b">
        <f t="shared" si="237"/>
        <v>0</v>
      </c>
      <c r="T1226" s="43">
        <v>15</v>
      </c>
      <c r="U1226" s="46" t="str">
        <f t="shared" si="238"/>
        <v>jAN</v>
      </c>
      <c r="V1226" s="42">
        <v>15</v>
      </c>
      <c r="W1226" s="47">
        <f t="shared" si="239"/>
        <v>-15</v>
      </c>
      <c r="X1226" s="48">
        <f t="shared" si="240"/>
        <v>-1</v>
      </c>
      <c r="Y1226" s="47" t="str">
        <f t="shared" si="241"/>
        <v>DEGROWTH</v>
      </c>
      <c r="Z1226" s="138">
        <v>1</v>
      </c>
      <c r="AA1226" s="133"/>
      <c r="AB1226" s="133" t="s">
        <v>3061</v>
      </c>
      <c r="AC1226" s="27"/>
    </row>
    <row r="1227" spans="1:29" s="139" customFormat="1" ht="13.8">
      <c r="A1227" s="138" t="s">
        <v>3061</v>
      </c>
      <c r="B1227" s="144" t="s">
        <v>99</v>
      </c>
      <c r="C1227" s="144" t="s">
        <v>3293</v>
      </c>
      <c r="D1227" s="144">
        <v>1000003833</v>
      </c>
      <c r="E1227" s="144" t="s">
        <v>3294</v>
      </c>
      <c r="F1227" s="143">
        <v>45311</v>
      </c>
      <c r="G1227" s="40" t="str">
        <f t="shared" si="230"/>
        <v>Targeted Dealer</v>
      </c>
      <c r="H1227" s="40"/>
      <c r="I1227" s="41">
        <v>25</v>
      </c>
      <c r="J1227" s="41">
        <f t="shared" si="231"/>
        <v>25</v>
      </c>
      <c r="K1227" s="43">
        <v>0</v>
      </c>
      <c r="L1227" s="43">
        <f t="shared" si="232"/>
        <v>25</v>
      </c>
      <c r="M1227" s="43">
        <f t="shared" si="233"/>
        <v>0</v>
      </c>
      <c r="N1227" s="42">
        <v>0</v>
      </c>
      <c r="O1227" s="45" t="str">
        <f t="shared" si="234"/>
        <v>DEC</v>
      </c>
      <c r="P1227" s="42">
        <v>0</v>
      </c>
      <c r="Q1227" s="44">
        <f t="shared" si="235"/>
        <v>0</v>
      </c>
      <c r="R1227" s="45" t="str">
        <f t="shared" si="236"/>
        <v xml:space="preserve"> </v>
      </c>
      <c r="S1227" s="44" t="b">
        <f t="shared" si="237"/>
        <v>0</v>
      </c>
      <c r="T1227" s="43">
        <v>15</v>
      </c>
      <c r="U1227" s="46" t="str">
        <f t="shared" si="238"/>
        <v>jAN</v>
      </c>
      <c r="V1227" s="42">
        <v>15</v>
      </c>
      <c r="W1227" s="47">
        <f t="shared" si="239"/>
        <v>-15</v>
      </c>
      <c r="X1227" s="48">
        <f t="shared" si="240"/>
        <v>-1</v>
      </c>
      <c r="Y1227" s="47" t="str">
        <f t="shared" si="241"/>
        <v>DEGROWTH</v>
      </c>
      <c r="Z1227" s="138">
        <v>0</v>
      </c>
      <c r="AA1227" s="138"/>
      <c r="AB1227" s="138" t="s">
        <v>3061</v>
      </c>
      <c r="AC1227" s="27"/>
    </row>
    <row r="1228" spans="1:29" s="139" customFormat="1" ht="13.8">
      <c r="A1228" s="138" t="s">
        <v>3061</v>
      </c>
      <c r="B1228" s="144" t="s">
        <v>99</v>
      </c>
      <c r="C1228" s="144" t="s">
        <v>3295</v>
      </c>
      <c r="D1228" s="144">
        <v>1000003965</v>
      </c>
      <c r="E1228" s="144" t="s">
        <v>3296</v>
      </c>
      <c r="F1228" s="137">
        <v>45433</v>
      </c>
      <c r="G1228" s="40" t="str">
        <f t="shared" si="230"/>
        <v>Targeted Dealer</v>
      </c>
      <c r="H1228" s="40"/>
      <c r="I1228" s="41">
        <v>30</v>
      </c>
      <c r="J1228" s="41">
        <f t="shared" si="231"/>
        <v>30</v>
      </c>
      <c r="K1228" s="43">
        <v>55</v>
      </c>
      <c r="L1228" s="43">
        <f t="shared" si="232"/>
        <v>-25</v>
      </c>
      <c r="M1228" s="43">
        <f t="shared" si="233"/>
        <v>183.33333333333334</v>
      </c>
      <c r="N1228" s="42">
        <v>30</v>
      </c>
      <c r="O1228" s="45" t="str">
        <f t="shared" si="234"/>
        <v>DEC</v>
      </c>
      <c r="P1228" s="42">
        <v>30</v>
      </c>
      <c r="Q1228" s="44">
        <f t="shared" si="235"/>
        <v>25</v>
      </c>
      <c r="R1228" s="45">
        <f t="shared" si="236"/>
        <v>0.83333333333333326</v>
      </c>
      <c r="S1228" s="44" t="str">
        <f t="shared" si="237"/>
        <v>GROWTH</v>
      </c>
      <c r="T1228" s="43">
        <v>30</v>
      </c>
      <c r="U1228" s="46" t="str">
        <f t="shared" si="238"/>
        <v>jAN</v>
      </c>
      <c r="V1228" s="42">
        <v>30</v>
      </c>
      <c r="W1228" s="47">
        <f t="shared" si="239"/>
        <v>25</v>
      </c>
      <c r="X1228" s="48">
        <f t="shared" si="240"/>
        <v>0.83333333333333326</v>
      </c>
      <c r="Y1228" s="47" t="str">
        <f t="shared" si="241"/>
        <v>GROWTH</v>
      </c>
      <c r="Z1228" s="138">
        <v>0</v>
      </c>
      <c r="AA1228" s="138"/>
      <c r="AB1228" s="138" t="s">
        <v>3061</v>
      </c>
      <c r="AC1228" s="27"/>
    </row>
    <row r="1229" spans="1:29" s="139" customFormat="1" ht="13.8">
      <c r="A1229" s="133" t="s">
        <v>3061</v>
      </c>
      <c r="B1229" s="141" t="s">
        <v>101</v>
      </c>
      <c r="C1229" s="141" t="s">
        <v>3297</v>
      </c>
      <c r="D1229" s="135">
        <v>1000001654</v>
      </c>
      <c r="E1229" s="136" t="s">
        <v>3298</v>
      </c>
      <c r="F1229" s="137">
        <v>41869</v>
      </c>
      <c r="G1229" s="40" t="str">
        <f t="shared" si="230"/>
        <v>Targeted Dealer</v>
      </c>
      <c r="H1229" s="40"/>
      <c r="I1229" s="41">
        <v>50</v>
      </c>
      <c r="J1229" s="41">
        <f t="shared" si="231"/>
        <v>50</v>
      </c>
      <c r="K1229" s="43">
        <v>0</v>
      </c>
      <c r="L1229" s="43">
        <f t="shared" si="232"/>
        <v>50</v>
      </c>
      <c r="M1229" s="43">
        <f t="shared" si="233"/>
        <v>0</v>
      </c>
      <c r="N1229" s="42">
        <v>24</v>
      </c>
      <c r="O1229" s="45" t="str">
        <f t="shared" si="234"/>
        <v>DEC</v>
      </c>
      <c r="P1229" s="42">
        <v>24</v>
      </c>
      <c r="Q1229" s="44">
        <f t="shared" si="235"/>
        <v>-24</v>
      </c>
      <c r="R1229" s="45">
        <f t="shared" si="236"/>
        <v>-1</v>
      </c>
      <c r="S1229" s="44" t="str">
        <f t="shared" si="237"/>
        <v>DEGROWTH</v>
      </c>
      <c r="T1229" s="43">
        <v>15</v>
      </c>
      <c r="U1229" s="46" t="str">
        <f t="shared" si="238"/>
        <v>jAN</v>
      </c>
      <c r="V1229" s="42">
        <v>15</v>
      </c>
      <c r="W1229" s="47">
        <f t="shared" si="239"/>
        <v>-15</v>
      </c>
      <c r="X1229" s="48">
        <f t="shared" si="240"/>
        <v>-1</v>
      </c>
      <c r="Y1229" s="47" t="str">
        <f t="shared" si="241"/>
        <v>DEGROWTH</v>
      </c>
      <c r="Z1229" s="138">
        <v>0</v>
      </c>
      <c r="AA1229" s="133"/>
      <c r="AB1229" s="133" t="s">
        <v>3061</v>
      </c>
      <c r="AC1229" s="27"/>
    </row>
    <row r="1230" spans="1:29" s="139" customFormat="1" ht="13.8">
      <c r="A1230" s="133" t="s">
        <v>3061</v>
      </c>
      <c r="B1230" s="141" t="s">
        <v>101</v>
      </c>
      <c r="C1230" s="141" t="s">
        <v>3303</v>
      </c>
      <c r="D1230" s="135">
        <v>1000001642</v>
      </c>
      <c r="E1230" s="136" t="s">
        <v>3304</v>
      </c>
      <c r="F1230" s="137">
        <v>42185</v>
      </c>
      <c r="G1230" s="40" t="str">
        <f t="shared" si="230"/>
        <v>Targeted Dealer</v>
      </c>
      <c r="H1230" s="40"/>
      <c r="I1230" s="41">
        <v>25</v>
      </c>
      <c r="J1230" s="41">
        <f t="shared" si="231"/>
        <v>25</v>
      </c>
      <c r="K1230" s="43">
        <v>25</v>
      </c>
      <c r="L1230" s="43">
        <f t="shared" si="232"/>
        <v>0</v>
      </c>
      <c r="M1230" s="43">
        <f t="shared" si="233"/>
        <v>100</v>
      </c>
      <c r="N1230" s="42">
        <v>50</v>
      </c>
      <c r="O1230" s="45" t="str">
        <f t="shared" si="234"/>
        <v>DEC</v>
      </c>
      <c r="P1230" s="42">
        <v>50</v>
      </c>
      <c r="Q1230" s="44">
        <f t="shared" si="235"/>
        <v>-25</v>
      </c>
      <c r="R1230" s="45">
        <f t="shared" si="236"/>
        <v>-0.5</v>
      </c>
      <c r="S1230" s="44" t="str">
        <f t="shared" si="237"/>
        <v>DEGROWTH</v>
      </c>
      <c r="T1230" s="43">
        <v>45</v>
      </c>
      <c r="U1230" s="46" t="str">
        <f t="shared" si="238"/>
        <v>jAN</v>
      </c>
      <c r="V1230" s="42">
        <v>45</v>
      </c>
      <c r="W1230" s="47">
        <f t="shared" si="239"/>
        <v>-20</v>
      </c>
      <c r="X1230" s="48">
        <f t="shared" si="240"/>
        <v>-0.44444444444444442</v>
      </c>
      <c r="Y1230" s="47" t="str">
        <f t="shared" si="241"/>
        <v>DEGROWTH</v>
      </c>
      <c r="Z1230" s="138">
        <v>1</v>
      </c>
      <c r="AA1230" s="133"/>
      <c r="AB1230" s="133" t="s">
        <v>3061</v>
      </c>
      <c r="AC1230" s="27"/>
    </row>
    <row r="1231" spans="1:29" s="139" customFormat="1" ht="13.8">
      <c r="A1231" s="133" t="s">
        <v>3061</v>
      </c>
      <c r="B1231" s="141" t="s">
        <v>101</v>
      </c>
      <c r="C1231" s="141" t="s">
        <v>3307</v>
      </c>
      <c r="D1231" s="135">
        <v>1000001669</v>
      </c>
      <c r="E1231" s="136" t="s">
        <v>3308</v>
      </c>
      <c r="F1231" s="137">
        <v>42346</v>
      </c>
      <c r="G1231" s="40" t="str">
        <f t="shared" si="230"/>
        <v>Targeted Dealer</v>
      </c>
      <c r="H1231" s="40"/>
      <c r="I1231" s="41">
        <v>35</v>
      </c>
      <c r="J1231" s="41">
        <f t="shared" si="231"/>
        <v>35</v>
      </c>
      <c r="K1231" s="43">
        <v>35</v>
      </c>
      <c r="L1231" s="43">
        <f t="shared" si="232"/>
        <v>0</v>
      </c>
      <c r="M1231" s="43">
        <f t="shared" si="233"/>
        <v>100</v>
      </c>
      <c r="N1231" s="42">
        <v>45</v>
      </c>
      <c r="O1231" s="45" t="str">
        <f t="shared" si="234"/>
        <v>DEC</v>
      </c>
      <c r="P1231" s="42">
        <v>45</v>
      </c>
      <c r="Q1231" s="44">
        <f t="shared" si="235"/>
        <v>-10</v>
      </c>
      <c r="R1231" s="45">
        <f t="shared" si="236"/>
        <v>-0.22222222222222221</v>
      </c>
      <c r="S1231" s="44" t="str">
        <f t="shared" si="237"/>
        <v>DEGROWTH</v>
      </c>
      <c r="T1231" s="43">
        <v>15</v>
      </c>
      <c r="U1231" s="46" t="str">
        <f t="shared" si="238"/>
        <v>jAN</v>
      </c>
      <c r="V1231" s="42">
        <v>15</v>
      </c>
      <c r="W1231" s="47">
        <f t="shared" si="239"/>
        <v>20</v>
      </c>
      <c r="X1231" s="48">
        <f t="shared" si="240"/>
        <v>1.3333333333333335</v>
      </c>
      <c r="Y1231" s="47" t="str">
        <f t="shared" si="241"/>
        <v>GROWTH</v>
      </c>
      <c r="Z1231" s="138">
        <v>1</v>
      </c>
      <c r="AA1231" s="133"/>
      <c r="AB1231" s="133" t="s">
        <v>3061</v>
      </c>
      <c r="AC1231" s="27"/>
    </row>
    <row r="1232" spans="1:29" s="139" customFormat="1" ht="13.8">
      <c r="A1232" s="133" t="s">
        <v>3061</v>
      </c>
      <c r="B1232" s="141" t="s">
        <v>101</v>
      </c>
      <c r="C1232" s="141" t="s">
        <v>3309</v>
      </c>
      <c r="D1232" s="135">
        <v>1000001671</v>
      </c>
      <c r="E1232" s="136" t="s">
        <v>3310</v>
      </c>
      <c r="F1232" s="137">
        <v>42563</v>
      </c>
      <c r="G1232" s="40" t="str">
        <f t="shared" si="230"/>
        <v>Targeted Dealer</v>
      </c>
      <c r="H1232" s="40"/>
      <c r="I1232" s="41">
        <v>30</v>
      </c>
      <c r="J1232" s="41">
        <f t="shared" si="231"/>
        <v>30</v>
      </c>
      <c r="K1232" s="43">
        <v>25</v>
      </c>
      <c r="L1232" s="43">
        <f t="shared" si="232"/>
        <v>5</v>
      </c>
      <c r="M1232" s="43">
        <f t="shared" si="233"/>
        <v>83.333333333333343</v>
      </c>
      <c r="N1232" s="42">
        <v>25</v>
      </c>
      <c r="O1232" s="45" t="str">
        <f t="shared" si="234"/>
        <v>DEC</v>
      </c>
      <c r="P1232" s="42">
        <v>25</v>
      </c>
      <c r="Q1232" s="44">
        <f t="shared" si="235"/>
        <v>0</v>
      </c>
      <c r="R1232" s="45">
        <f t="shared" si="236"/>
        <v>0</v>
      </c>
      <c r="S1232" s="44" t="str">
        <f t="shared" si="237"/>
        <v>GROWTH</v>
      </c>
      <c r="T1232" s="43">
        <v>25</v>
      </c>
      <c r="U1232" s="46" t="str">
        <f t="shared" si="238"/>
        <v>jAN</v>
      </c>
      <c r="V1232" s="42">
        <v>25</v>
      </c>
      <c r="W1232" s="47">
        <f t="shared" si="239"/>
        <v>0</v>
      </c>
      <c r="X1232" s="48">
        <f t="shared" si="240"/>
        <v>0</v>
      </c>
      <c r="Y1232" s="47" t="str">
        <f t="shared" si="241"/>
        <v>GROWTH</v>
      </c>
      <c r="Z1232" s="138">
        <v>0</v>
      </c>
      <c r="AA1232" s="133"/>
      <c r="AB1232" s="133" t="s">
        <v>3061</v>
      </c>
      <c r="AC1232" s="27"/>
    </row>
    <row r="1233" spans="1:29" s="139" customFormat="1" ht="13.8">
      <c r="A1233" s="133" t="s">
        <v>3061</v>
      </c>
      <c r="B1233" s="141" t="s">
        <v>101</v>
      </c>
      <c r="C1233" s="141" t="s">
        <v>3311</v>
      </c>
      <c r="D1233" s="135">
        <v>1000001638</v>
      </c>
      <c r="E1233" s="136" t="s">
        <v>3312</v>
      </c>
      <c r="F1233" s="137">
        <v>42580</v>
      </c>
      <c r="G1233" s="40" t="str">
        <f t="shared" si="230"/>
        <v>Targeted Dealer</v>
      </c>
      <c r="H1233" s="40"/>
      <c r="I1233" s="41">
        <v>50</v>
      </c>
      <c r="J1233" s="41">
        <f t="shared" si="231"/>
        <v>50</v>
      </c>
      <c r="K1233" s="43">
        <v>55</v>
      </c>
      <c r="L1233" s="43">
        <f t="shared" si="232"/>
        <v>-5</v>
      </c>
      <c r="M1233" s="43">
        <f t="shared" si="233"/>
        <v>110</v>
      </c>
      <c r="N1233" s="42">
        <v>60</v>
      </c>
      <c r="O1233" s="45" t="str">
        <f t="shared" si="234"/>
        <v>DEC</v>
      </c>
      <c r="P1233" s="42">
        <v>60</v>
      </c>
      <c r="Q1233" s="44">
        <f t="shared" si="235"/>
        <v>-5</v>
      </c>
      <c r="R1233" s="45">
        <f t="shared" si="236"/>
        <v>-8.333333333333337E-2</v>
      </c>
      <c r="S1233" s="44" t="str">
        <f t="shared" si="237"/>
        <v>DEGROWTH</v>
      </c>
      <c r="T1233" s="43">
        <v>30</v>
      </c>
      <c r="U1233" s="46" t="str">
        <f t="shared" si="238"/>
        <v>jAN</v>
      </c>
      <c r="V1233" s="42">
        <v>30</v>
      </c>
      <c r="W1233" s="47">
        <f t="shared" si="239"/>
        <v>25</v>
      </c>
      <c r="X1233" s="48">
        <f t="shared" si="240"/>
        <v>0.83333333333333326</v>
      </c>
      <c r="Y1233" s="47" t="str">
        <f t="shared" si="241"/>
        <v>GROWTH</v>
      </c>
      <c r="Z1233" s="138">
        <v>0</v>
      </c>
      <c r="AA1233" s="133"/>
      <c r="AB1233" s="133" t="s">
        <v>3061</v>
      </c>
      <c r="AC1233" s="27"/>
    </row>
    <row r="1234" spans="1:29" s="139" customFormat="1" ht="13.8">
      <c r="A1234" s="133" t="s">
        <v>3061</v>
      </c>
      <c r="B1234" s="141" t="s">
        <v>101</v>
      </c>
      <c r="C1234" s="141" t="s">
        <v>3313</v>
      </c>
      <c r="D1234" s="135">
        <v>1000001652</v>
      </c>
      <c r="E1234" s="136" t="s">
        <v>3314</v>
      </c>
      <c r="F1234" s="137">
        <v>43288</v>
      </c>
      <c r="G1234" s="40" t="str">
        <f t="shared" si="230"/>
        <v>Targeted Dealer</v>
      </c>
      <c r="H1234" s="40"/>
      <c r="I1234" s="41">
        <v>30</v>
      </c>
      <c r="J1234" s="41">
        <f t="shared" si="231"/>
        <v>30</v>
      </c>
      <c r="K1234" s="43">
        <v>0</v>
      </c>
      <c r="L1234" s="43">
        <f t="shared" si="232"/>
        <v>30</v>
      </c>
      <c r="M1234" s="43">
        <f t="shared" si="233"/>
        <v>0</v>
      </c>
      <c r="N1234" s="42">
        <v>25</v>
      </c>
      <c r="O1234" s="45" t="str">
        <f t="shared" si="234"/>
        <v>DEC</v>
      </c>
      <c r="P1234" s="42">
        <v>25</v>
      </c>
      <c r="Q1234" s="44">
        <f t="shared" si="235"/>
        <v>-25</v>
      </c>
      <c r="R1234" s="45">
        <f t="shared" si="236"/>
        <v>-1</v>
      </c>
      <c r="S1234" s="44" t="str">
        <f t="shared" si="237"/>
        <v>DEGROWTH</v>
      </c>
      <c r="T1234" s="43">
        <v>25</v>
      </c>
      <c r="U1234" s="46" t="str">
        <f t="shared" si="238"/>
        <v>jAN</v>
      </c>
      <c r="V1234" s="42">
        <v>25</v>
      </c>
      <c r="W1234" s="47">
        <f t="shared" si="239"/>
        <v>-25</v>
      </c>
      <c r="X1234" s="48">
        <f t="shared" si="240"/>
        <v>-1</v>
      </c>
      <c r="Y1234" s="47" t="str">
        <f t="shared" si="241"/>
        <v>DEGROWTH</v>
      </c>
      <c r="Z1234" s="138">
        <v>0</v>
      </c>
      <c r="AA1234" s="133"/>
      <c r="AB1234" s="133" t="s">
        <v>3061</v>
      </c>
      <c r="AC1234" s="27"/>
    </row>
    <row r="1235" spans="1:29" s="139" customFormat="1" ht="13.8">
      <c r="A1235" s="133" t="s">
        <v>3061</v>
      </c>
      <c r="B1235" s="141" t="s">
        <v>101</v>
      </c>
      <c r="C1235" s="141" t="s">
        <v>3315</v>
      </c>
      <c r="D1235" s="135">
        <v>1000001657</v>
      </c>
      <c r="E1235" s="136" t="s">
        <v>3316</v>
      </c>
      <c r="F1235" s="137">
        <v>43319</v>
      </c>
      <c r="G1235" s="40" t="str">
        <f t="shared" si="230"/>
        <v>Targeted Dealer</v>
      </c>
      <c r="H1235" s="40"/>
      <c r="I1235" s="41">
        <v>50</v>
      </c>
      <c r="J1235" s="41">
        <f t="shared" si="231"/>
        <v>50</v>
      </c>
      <c r="K1235" s="43">
        <v>60</v>
      </c>
      <c r="L1235" s="43">
        <f t="shared" si="232"/>
        <v>-10</v>
      </c>
      <c r="M1235" s="43">
        <f t="shared" si="233"/>
        <v>120</v>
      </c>
      <c r="N1235" s="42">
        <v>25</v>
      </c>
      <c r="O1235" s="45" t="str">
        <f t="shared" si="234"/>
        <v>DEC</v>
      </c>
      <c r="P1235" s="42">
        <v>25</v>
      </c>
      <c r="Q1235" s="44">
        <f t="shared" si="235"/>
        <v>35</v>
      </c>
      <c r="R1235" s="45">
        <f t="shared" si="236"/>
        <v>1.4</v>
      </c>
      <c r="S1235" s="44" t="str">
        <f t="shared" si="237"/>
        <v>GROWTH</v>
      </c>
      <c r="T1235" s="43">
        <v>30</v>
      </c>
      <c r="U1235" s="46" t="str">
        <f t="shared" si="238"/>
        <v>jAN</v>
      </c>
      <c r="V1235" s="42">
        <v>30</v>
      </c>
      <c r="W1235" s="47">
        <f t="shared" si="239"/>
        <v>30</v>
      </c>
      <c r="X1235" s="48">
        <f t="shared" si="240"/>
        <v>1</v>
      </c>
      <c r="Y1235" s="47" t="str">
        <f t="shared" si="241"/>
        <v>GROWTH</v>
      </c>
      <c r="Z1235" s="138">
        <v>0</v>
      </c>
      <c r="AA1235" s="133"/>
      <c r="AB1235" s="133" t="s">
        <v>3061</v>
      </c>
      <c r="AC1235" s="27"/>
    </row>
    <row r="1236" spans="1:29" s="139" customFormat="1" ht="13.8">
      <c r="A1236" s="133" t="s">
        <v>3061</v>
      </c>
      <c r="B1236" s="141" t="s">
        <v>101</v>
      </c>
      <c r="C1236" s="141" t="s">
        <v>3317</v>
      </c>
      <c r="D1236" s="135">
        <v>1000001672</v>
      </c>
      <c r="E1236" s="136" t="s">
        <v>3318</v>
      </c>
      <c r="F1236" s="137">
        <v>43333</v>
      </c>
      <c r="G1236" s="40" t="str">
        <f t="shared" si="230"/>
        <v>Targeted Dealer</v>
      </c>
      <c r="H1236" s="40"/>
      <c r="I1236" s="41">
        <v>60</v>
      </c>
      <c r="J1236" s="41">
        <f t="shared" si="231"/>
        <v>60</v>
      </c>
      <c r="K1236" s="43">
        <v>60</v>
      </c>
      <c r="L1236" s="43">
        <f t="shared" si="232"/>
        <v>0</v>
      </c>
      <c r="M1236" s="43">
        <f t="shared" si="233"/>
        <v>100</v>
      </c>
      <c r="N1236" s="42">
        <v>105</v>
      </c>
      <c r="O1236" s="45" t="str">
        <f t="shared" si="234"/>
        <v>DEC</v>
      </c>
      <c r="P1236" s="42">
        <v>105</v>
      </c>
      <c r="Q1236" s="44">
        <f t="shared" si="235"/>
        <v>-45</v>
      </c>
      <c r="R1236" s="45">
        <f t="shared" si="236"/>
        <v>-0.4285714285714286</v>
      </c>
      <c r="S1236" s="44" t="str">
        <f t="shared" si="237"/>
        <v>DEGROWTH</v>
      </c>
      <c r="T1236" s="43">
        <v>90</v>
      </c>
      <c r="U1236" s="46" t="str">
        <f t="shared" si="238"/>
        <v>jAN</v>
      </c>
      <c r="V1236" s="42">
        <v>90</v>
      </c>
      <c r="W1236" s="47">
        <f t="shared" si="239"/>
        <v>-30</v>
      </c>
      <c r="X1236" s="48">
        <f t="shared" si="240"/>
        <v>-0.33333333333333337</v>
      </c>
      <c r="Y1236" s="47" t="str">
        <f t="shared" si="241"/>
        <v>DEGROWTH</v>
      </c>
      <c r="Z1236" s="138">
        <v>0</v>
      </c>
      <c r="AA1236" s="133"/>
      <c r="AB1236" s="133" t="s">
        <v>3061</v>
      </c>
      <c r="AC1236" s="27"/>
    </row>
    <row r="1237" spans="1:29" s="139" customFormat="1" ht="13.8">
      <c r="A1237" s="133" t="s">
        <v>3061</v>
      </c>
      <c r="B1237" s="141" t="s">
        <v>101</v>
      </c>
      <c r="C1237" s="141" t="s">
        <v>3319</v>
      </c>
      <c r="D1237" s="135">
        <v>1000001665</v>
      </c>
      <c r="E1237" s="136" t="s">
        <v>3320</v>
      </c>
      <c r="F1237" s="137">
        <v>43481</v>
      </c>
      <c r="G1237" s="40" t="str">
        <f t="shared" si="230"/>
        <v>Targeted Dealer</v>
      </c>
      <c r="H1237" s="40"/>
      <c r="I1237" s="41">
        <v>100</v>
      </c>
      <c r="J1237" s="41">
        <f t="shared" si="231"/>
        <v>100</v>
      </c>
      <c r="K1237" s="43">
        <v>175</v>
      </c>
      <c r="L1237" s="43">
        <f t="shared" si="232"/>
        <v>-75</v>
      </c>
      <c r="M1237" s="43">
        <f t="shared" si="233"/>
        <v>175</v>
      </c>
      <c r="N1237" s="42">
        <v>150</v>
      </c>
      <c r="O1237" s="45" t="str">
        <f t="shared" si="234"/>
        <v>DEC</v>
      </c>
      <c r="P1237" s="42">
        <v>150</v>
      </c>
      <c r="Q1237" s="44">
        <f t="shared" si="235"/>
        <v>25</v>
      </c>
      <c r="R1237" s="45">
        <f t="shared" si="236"/>
        <v>0.16666666666666674</v>
      </c>
      <c r="S1237" s="44" t="str">
        <f t="shared" si="237"/>
        <v>GROWTH</v>
      </c>
      <c r="T1237" s="43">
        <v>75</v>
      </c>
      <c r="U1237" s="46" t="str">
        <f t="shared" si="238"/>
        <v>jAN</v>
      </c>
      <c r="V1237" s="42">
        <v>75</v>
      </c>
      <c r="W1237" s="47">
        <f t="shared" si="239"/>
        <v>100</v>
      </c>
      <c r="X1237" s="48">
        <f t="shared" si="240"/>
        <v>1.3333333333333335</v>
      </c>
      <c r="Y1237" s="47" t="str">
        <f t="shared" si="241"/>
        <v>GROWTH</v>
      </c>
      <c r="Z1237" s="138">
        <v>0</v>
      </c>
      <c r="AA1237" s="133"/>
      <c r="AB1237" s="133" t="s">
        <v>3061</v>
      </c>
      <c r="AC1237" s="27"/>
    </row>
    <row r="1238" spans="1:29" s="139" customFormat="1" ht="13.8">
      <c r="A1238" s="133" t="s">
        <v>3061</v>
      </c>
      <c r="B1238" s="141" t="s">
        <v>101</v>
      </c>
      <c r="C1238" s="141" t="s">
        <v>3321</v>
      </c>
      <c r="D1238" s="135">
        <v>1000001647</v>
      </c>
      <c r="E1238" s="136" t="s">
        <v>3322</v>
      </c>
      <c r="F1238" s="137">
        <v>44204</v>
      </c>
      <c r="G1238" s="40" t="str">
        <f t="shared" si="230"/>
        <v>Targeted Dealer</v>
      </c>
      <c r="H1238" s="40"/>
      <c r="I1238" s="41">
        <v>30</v>
      </c>
      <c r="J1238" s="41">
        <f t="shared" si="231"/>
        <v>30</v>
      </c>
      <c r="K1238" s="43">
        <v>0</v>
      </c>
      <c r="L1238" s="43">
        <f t="shared" si="232"/>
        <v>30</v>
      </c>
      <c r="M1238" s="43">
        <f t="shared" si="233"/>
        <v>0</v>
      </c>
      <c r="N1238" s="42">
        <v>0</v>
      </c>
      <c r="O1238" s="45" t="str">
        <f t="shared" si="234"/>
        <v>DEC</v>
      </c>
      <c r="P1238" s="42">
        <v>0</v>
      </c>
      <c r="Q1238" s="44">
        <f t="shared" si="235"/>
        <v>0</v>
      </c>
      <c r="R1238" s="45" t="str">
        <f t="shared" si="236"/>
        <v xml:space="preserve"> </v>
      </c>
      <c r="S1238" s="44" t="b">
        <f t="shared" si="237"/>
        <v>0</v>
      </c>
      <c r="T1238" s="43">
        <v>35</v>
      </c>
      <c r="U1238" s="46" t="str">
        <f t="shared" si="238"/>
        <v>jAN</v>
      </c>
      <c r="V1238" s="42">
        <v>35</v>
      </c>
      <c r="W1238" s="47">
        <f t="shared" si="239"/>
        <v>-35</v>
      </c>
      <c r="X1238" s="48">
        <f t="shared" si="240"/>
        <v>-1</v>
      </c>
      <c r="Y1238" s="47" t="str">
        <f t="shared" si="241"/>
        <v>DEGROWTH</v>
      </c>
      <c r="Z1238" s="138">
        <v>1</v>
      </c>
      <c r="AA1238" s="133"/>
      <c r="AB1238" s="133" t="s">
        <v>3061</v>
      </c>
      <c r="AC1238" s="27"/>
    </row>
    <row r="1239" spans="1:29" s="139" customFormat="1" ht="13.8">
      <c r="A1239" s="133" t="s">
        <v>3061</v>
      </c>
      <c r="B1239" s="141" t="s">
        <v>101</v>
      </c>
      <c r="C1239" s="141" t="s">
        <v>3323</v>
      </c>
      <c r="D1239" s="135">
        <v>1000001675</v>
      </c>
      <c r="E1239" s="136" t="s">
        <v>3324</v>
      </c>
      <c r="F1239" s="137">
        <v>44247</v>
      </c>
      <c r="G1239" s="40" t="str">
        <f t="shared" si="230"/>
        <v>Targeted Dealer</v>
      </c>
      <c r="H1239" s="40"/>
      <c r="I1239" s="41">
        <v>60</v>
      </c>
      <c r="J1239" s="41">
        <f t="shared" si="231"/>
        <v>60</v>
      </c>
      <c r="K1239" s="43">
        <v>120</v>
      </c>
      <c r="L1239" s="43">
        <f t="shared" si="232"/>
        <v>-60</v>
      </c>
      <c r="M1239" s="43">
        <f t="shared" si="233"/>
        <v>200</v>
      </c>
      <c r="N1239" s="42">
        <v>60</v>
      </c>
      <c r="O1239" s="45" t="str">
        <f t="shared" si="234"/>
        <v>DEC</v>
      </c>
      <c r="P1239" s="42">
        <v>60</v>
      </c>
      <c r="Q1239" s="44">
        <f t="shared" si="235"/>
        <v>60</v>
      </c>
      <c r="R1239" s="45">
        <f t="shared" si="236"/>
        <v>1</v>
      </c>
      <c r="S1239" s="44" t="str">
        <f t="shared" si="237"/>
        <v>GROWTH</v>
      </c>
      <c r="T1239" s="43">
        <v>135</v>
      </c>
      <c r="U1239" s="46" t="str">
        <f t="shared" si="238"/>
        <v>jAN</v>
      </c>
      <c r="V1239" s="42">
        <v>135</v>
      </c>
      <c r="W1239" s="47">
        <f t="shared" si="239"/>
        <v>-15</v>
      </c>
      <c r="X1239" s="48">
        <f t="shared" si="240"/>
        <v>-0.11111111111111116</v>
      </c>
      <c r="Y1239" s="47" t="str">
        <f t="shared" si="241"/>
        <v>DEGROWTH</v>
      </c>
      <c r="Z1239" s="138">
        <v>0</v>
      </c>
      <c r="AA1239" s="133"/>
      <c r="AB1239" s="133" t="s">
        <v>3061</v>
      </c>
      <c r="AC1239" s="27"/>
    </row>
    <row r="1240" spans="1:29" s="139" customFormat="1" ht="13.8">
      <c r="A1240" s="133" t="s">
        <v>3061</v>
      </c>
      <c r="B1240" s="141" t="s">
        <v>101</v>
      </c>
      <c r="C1240" s="141" t="s">
        <v>3325</v>
      </c>
      <c r="D1240" s="135">
        <v>1000001641</v>
      </c>
      <c r="E1240" s="136" t="s">
        <v>3326</v>
      </c>
      <c r="F1240" s="137">
        <v>44369</v>
      </c>
      <c r="G1240" s="40" t="str">
        <f t="shared" si="230"/>
        <v>Targeted Dealer</v>
      </c>
      <c r="H1240" s="40"/>
      <c r="I1240" s="41">
        <v>90</v>
      </c>
      <c r="J1240" s="41">
        <f t="shared" si="231"/>
        <v>90</v>
      </c>
      <c r="K1240" s="43">
        <v>0</v>
      </c>
      <c r="L1240" s="43">
        <f t="shared" si="232"/>
        <v>90</v>
      </c>
      <c r="M1240" s="43">
        <f t="shared" si="233"/>
        <v>0</v>
      </c>
      <c r="N1240" s="42">
        <v>0</v>
      </c>
      <c r="O1240" s="45" t="str">
        <f t="shared" si="234"/>
        <v>DEC</v>
      </c>
      <c r="P1240" s="42">
        <v>0</v>
      </c>
      <c r="Q1240" s="44">
        <f t="shared" si="235"/>
        <v>0</v>
      </c>
      <c r="R1240" s="45" t="str">
        <f t="shared" si="236"/>
        <v xml:space="preserve"> </v>
      </c>
      <c r="S1240" s="44" t="b">
        <f t="shared" si="237"/>
        <v>0</v>
      </c>
      <c r="T1240" s="43">
        <v>370</v>
      </c>
      <c r="U1240" s="46" t="str">
        <f t="shared" si="238"/>
        <v>jAN</v>
      </c>
      <c r="V1240" s="42">
        <v>370</v>
      </c>
      <c r="W1240" s="47">
        <f t="shared" si="239"/>
        <v>-370</v>
      </c>
      <c r="X1240" s="48">
        <f t="shared" si="240"/>
        <v>-1</v>
      </c>
      <c r="Y1240" s="47" t="str">
        <f t="shared" si="241"/>
        <v>DEGROWTH</v>
      </c>
      <c r="Z1240" s="138">
        <v>0</v>
      </c>
      <c r="AA1240" s="133"/>
      <c r="AB1240" s="133" t="s">
        <v>3061</v>
      </c>
      <c r="AC1240" s="27"/>
    </row>
    <row r="1241" spans="1:29" s="139" customFormat="1" ht="13.8">
      <c r="A1241" s="133" t="s">
        <v>3061</v>
      </c>
      <c r="B1241" s="141" t="s">
        <v>101</v>
      </c>
      <c r="C1241" s="141" t="s">
        <v>3327</v>
      </c>
      <c r="D1241" s="135">
        <v>1000001644</v>
      </c>
      <c r="E1241" s="136" t="s">
        <v>3328</v>
      </c>
      <c r="F1241" s="137">
        <v>44396</v>
      </c>
      <c r="G1241" s="40" t="str">
        <f t="shared" si="230"/>
        <v>Targeted Dealer</v>
      </c>
      <c r="H1241" s="40"/>
      <c r="I1241" s="41">
        <v>120</v>
      </c>
      <c r="J1241" s="41">
        <f t="shared" si="231"/>
        <v>120</v>
      </c>
      <c r="K1241" s="43">
        <v>135</v>
      </c>
      <c r="L1241" s="43">
        <f t="shared" si="232"/>
        <v>-15</v>
      </c>
      <c r="M1241" s="43">
        <f t="shared" si="233"/>
        <v>112.5</v>
      </c>
      <c r="N1241" s="42">
        <v>160</v>
      </c>
      <c r="O1241" s="45" t="str">
        <f t="shared" si="234"/>
        <v>DEC</v>
      </c>
      <c r="P1241" s="42">
        <v>160</v>
      </c>
      <c r="Q1241" s="44">
        <f t="shared" si="235"/>
        <v>-25</v>
      </c>
      <c r="R1241" s="45">
        <f t="shared" si="236"/>
        <v>-0.15625</v>
      </c>
      <c r="S1241" s="44" t="str">
        <f t="shared" si="237"/>
        <v>DEGROWTH</v>
      </c>
      <c r="T1241" s="43">
        <v>100</v>
      </c>
      <c r="U1241" s="46" t="str">
        <f t="shared" si="238"/>
        <v>jAN</v>
      </c>
      <c r="V1241" s="42">
        <v>100</v>
      </c>
      <c r="W1241" s="47">
        <f t="shared" si="239"/>
        <v>35</v>
      </c>
      <c r="X1241" s="48">
        <f t="shared" si="240"/>
        <v>0.35000000000000009</v>
      </c>
      <c r="Y1241" s="47" t="str">
        <f t="shared" si="241"/>
        <v>GROWTH</v>
      </c>
      <c r="Z1241" s="138">
        <v>0</v>
      </c>
      <c r="AA1241" s="133"/>
      <c r="AB1241" s="133" t="s">
        <v>3061</v>
      </c>
      <c r="AC1241" s="27"/>
    </row>
    <row r="1242" spans="1:29" s="139" customFormat="1" ht="13.8">
      <c r="A1242" s="133" t="s">
        <v>3061</v>
      </c>
      <c r="B1242" s="141" t="s">
        <v>101</v>
      </c>
      <c r="C1242" s="141" t="s">
        <v>3329</v>
      </c>
      <c r="D1242" s="135">
        <v>1000002000</v>
      </c>
      <c r="E1242" s="136" t="s">
        <v>3330</v>
      </c>
      <c r="F1242" s="137">
        <v>44473</v>
      </c>
      <c r="G1242" s="40" t="str">
        <f t="shared" si="230"/>
        <v>Targeted Dealer</v>
      </c>
      <c r="H1242" s="40"/>
      <c r="I1242" s="41">
        <v>50</v>
      </c>
      <c r="J1242" s="41">
        <f t="shared" si="231"/>
        <v>50</v>
      </c>
      <c r="K1242" s="43">
        <v>0</v>
      </c>
      <c r="L1242" s="43">
        <f t="shared" si="232"/>
        <v>50</v>
      </c>
      <c r="M1242" s="43">
        <f t="shared" si="233"/>
        <v>0</v>
      </c>
      <c r="N1242" s="42">
        <v>0</v>
      </c>
      <c r="O1242" s="45" t="str">
        <f t="shared" si="234"/>
        <v>DEC</v>
      </c>
      <c r="P1242" s="42">
        <v>0</v>
      </c>
      <c r="Q1242" s="44">
        <f t="shared" si="235"/>
        <v>0</v>
      </c>
      <c r="R1242" s="45" t="str">
        <f t="shared" si="236"/>
        <v xml:space="preserve"> </v>
      </c>
      <c r="S1242" s="44" t="b">
        <f t="shared" si="237"/>
        <v>0</v>
      </c>
      <c r="T1242" s="43">
        <v>55</v>
      </c>
      <c r="U1242" s="46" t="str">
        <f t="shared" si="238"/>
        <v>jAN</v>
      </c>
      <c r="V1242" s="42">
        <v>55</v>
      </c>
      <c r="W1242" s="47">
        <f t="shared" si="239"/>
        <v>-55</v>
      </c>
      <c r="X1242" s="48">
        <f t="shared" si="240"/>
        <v>-1</v>
      </c>
      <c r="Y1242" s="47" t="str">
        <f t="shared" si="241"/>
        <v>DEGROWTH</v>
      </c>
      <c r="Z1242" s="138">
        <v>0</v>
      </c>
      <c r="AA1242" s="133"/>
      <c r="AB1242" s="133" t="s">
        <v>3061</v>
      </c>
      <c r="AC1242" s="27"/>
    </row>
    <row r="1243" spans="1:29" s="139" customFormat="1" ht="13.8">
      <c r="A1243" s="133" t="s">
        <v>3061</v>
      </c>
      <c r="B1243" s="141" t="s">
        <v>101</v>
      </c>
      <c r="C1243" s="141" t="s">
        <v>3331</v>
      </c>
      <c r="D1243" s="135">
        <v>1000002005</v>
      </c>
      <c r="E1243" s="136" t="s">
        <v>3332</v>
      </c>
      <c r="F1243" s="137">
        <v>44478</v>
      </c>
      <c r="G1243" s="40" t="str">
        <f t="shared" si="230"/>
        <v>Targeted Dealer</v>
      </c>
      <c r="H1243" s="40"/>
      <c r="I1243" s="41">
        <v>15</v>
      </c>
      <c r="J1243" s="41">
        <f t="shared" si="231"/>
        <v>15</v>
      </c>
      <c r="K1243" s="43">
        <v>15</v>
      </c>
      <c r="L1243" s="43">
        <f t="shared" si="232"/>
        <v>0</v>
      </c>
      <c r="M1243" s="43">
        <f t="shared" si="233"/>
        <v>100</v>
      </c>
      <c r="N1243" s="42">
        <v>0</v>
      </c>
      <c r="O1243" s="45" t="str">
        <f t="shared" si="234"/>
        <v>DEC</v>
      </c>
      <c r="P1243" s="42">
        <v>0</v>
      </c>
      <c r="Q1243" s="44">
        <f t="shared" si="235"/>
        <v>15</v>
      </c>
      <c r="R1243" s="45" t="str">
        <f t="shared" si="236"/>
        <v xml:space="preserve"> </v>
      </c>
      <c r="S1243" s="44" t="b">
        <f t="shared" si="237"/>
        <v>0</v>
      </c>
      <c r="T1243" s="43">
        <v>10</v>
      </c>
      <c r="U1243" s="46" t="str">
        <f t="shared" si="238"/>
        <v>jAN</v>
      </c>
      <c r="V1243" s="42">
        <v>10</v>
      </c>
      <c r="W1243" s="47">
        <f t="shared" si="239"/>
        <v>5</v>
      </c>
      <c r="X1243" s="48">
        <f t="shared" si="240"/>
        <v>0.5</v>
      </c>
      <c r="Y1243" s="47" t="str">
        <f t="shared" si="241"/>
        <v>GROWTH</v>
      </c>
      <c r="Z1243" s="138">
        <v>1</v>
      </c>
      <c r="AA1243" s="133"/>
      <c r="AB1243" s="133" t="s">
        <v>3061</v>
      </c>
      <c r="AC1243" s="27"/>
    </row>
    <row r="1244" spans="1:29" s="139" customFormat="1" ht="13.8">
      <c r="A1244" s="133" t="s">
        <v>3061</v>
      </c>
      <c r="B1244" s="141" t="s">
        <v>101</v>
      </c>
      <c r="C1244" s="141" t="s">
        <v>3333</v>
      </c>
      <c r="D1244" s="135">
        <v>1000002049</v>
      </c>
      <c r="E1244" s="136" t="s">
        <v>3334</v>
      </c>
      <c r="F1244" s="137">
        <v>44501</v>
      </c>
      <c r="G1244" s="40" t="str">
        <f t="shared" si="230"/>
        <v>Targeted Dealer</v>
      </c>
      <c r="H1244" s="40"/>
      <c r="I1244" s="41">
        <v>20</v>
      </c>
      <c r="J1244" s="41">
        <f t="shared" si="231"/>
        <v>20</v>
      </c>
      <c r="K1244" s="43">
        <v>25</v>
      </c>
      <c r="L1244" s="43">
        <f t="shared" si="232"/>
        <v>-5</v>
      </c>
      <c r="M1244" s="43">
        <f t="shared" si="233"/>
        <v>125</v>
      </c>
      <c r="N1244" s="42">
        <v>0</v>
      </c>
      <c r="O1244" s="45" t="str">
        <f t="shared" si="234"/>
        <v>DEC</v>
      </c>
      <c r="P1244" s="42">
        <v>0</v>
      </c>
      <c r="Q1244" s="44">
        <f t="shared" si="235"/>
        <v>25</v>
      </c>
      <c r="R1244" s="45" t="str">
        <f t="shared" si="236"/>
        <v xml:space="preserve"> </v>
      </c>
      <c r="S1244" s="44" t="b">
        <f t="shared" si="237"/>
        <v>0</v>
      </c>
      <c r="T1244" s="43">
        <v>0</v>
      </c>
      <c r="U1244" s="46" t="str">
        <f t="shared" si="238"/>
        <v>jAN</v>
      </c>
      <c r="V1244" s="42">
        <v>0</v>
      </c>
      <c r="W1244" s="47">
        <f t="shared" si="239"/>
        <v>25</v>
      </c>
      <c r="X1244" s="48">
        <f t="shared" si="240"/>
        <v>0</v>
      </c>
      <c r="Y1244" s="47" t="b">
        <f t="shared" si="241"/>
        <v>0</v>
      </c>
      <c r="Z1244" s="138">
        <v>1</v>
      </c>
      <c r="AA1244" s="133"/>
      <c r="AB1244" s="133" t="s">
        <v>3061</v>
      </c>
      <c r="AC1244" s="27"/>
    </row>
    <row r="1245" spans="1:29" s="139" customFormat="1" ht="13.8">
      <c r="A1245" s="133" t="s">
        <v>3061</v>
      </c>
      <c r="B1245" s="141" t="s">
        <v>101</v>
      </c>
      <c r="C1245" s="141" t="s">
        <v>3335</v>
      </c>
      <c r="D1245" s="135">
        <v>1000002059</v>
      </c>
      <c r="E1245" s="136" t="s">
        <v>3336</v>
      </c>
      <c r="F1245" s="137">
        <v>44532</v>
      </c>
      <c r="G1245" s="40" t="str">
        <f t="shared" si="230"/>
        <v>Targeted Dealer</v>
      </c>
      <c r="H1245" s="40"/>
      <c r="I1245" s="41">
        <v>40</v>
      </c>
      <c r="J1245" s="41">
        <f t="shared" si="231"/>
        <v>40</v>
      </c>
      <c r="K1245" s="43">
        <v>25</v>
      </c>
      <c r="L1245" s="43">
        <f t="shared" si="232"/>
        <v>15</v>
      </c>
      <c r="M1245" s="43">
        <f t="shared" si="233"/>
        <v>62.5</v>
      </c>
      <c r="N1245" s="42">
        <v>0</v>
      </c>
      <c r="O1245" s="45" t="str">
        <f t="shared" si="234"/>
        <v>DEC</v>
      </c>
      <c r="P1245" s="42">
        <v>0</v>
      </c>
      <c r="Q1245" s="44">
        <f t="shared" si="235"/>
        <v>25</v>
      </c>
      <c r="R1245" s="45" t="str">
        <f t="shared" si="236"/>
        <v xml:space="preserve"> </v>
      </c>
      <c r="S1245" s="44" t="b">
        <f t="shared" si="237"/>
        <v>0</v>
      </c>
      <c r="T1245" s="43">
        <v>50</v>
      </c>
      <c r="U1245" s="46" t="str">
        <f t="shared" si="238"/>
        <v>jAN</v>
      </c>
      <c r="V1245" s="42">
        <v>50</v>
      </c>
      <c r="W1245" s="47">
        <f t="shared" si="239"/>
        <v>-25</v>
      </c>
      <c r="X1245" s="48">
        <f t="shared" si="240"/>
        <v>-0.5</v>
      </c>
      <c r="Y1245" s="47" t="str">
        <f t="shared" si="241"/>
        <v>DEGROWTH</v>
      </c>
      <c r="Z1245" s="138">
        <v>1</v>
      </c>
      <c r="AA1245" s="133"/>
      <c r="AB1245" s="133" t="s">
        <v>3061</v>
      </c>
      <c r="AC1245" s="27"/>
    </row>
    <row r="1246" spans="1:29" s="139" customFormat="1" ht="13.8">
      <c r="A1246" s="133" t="s">
        <v>3061</v>
      </c>
      <c r="B1246" s="141" t="s">
        <v>101</v>
      </c>
      <c r="C1246" s="141" t="s">
        <v>3339</v>
      </c>
      <c r="D1246" s="135">
        <v>1000002553</v>
      </c>
      <c r="E1246" s="136" t="s">
        <v>3340</v>
      </c>
      <c r="F1246" s="137">
        <v>44615</v>
      </c>
      <c r="G1246" s="40" t="str">
        <f t="shared" si="230"/>
        <v>Targeted Dealer</v>
      </c>
      <c r="H1246" s="40"/>
      <c r="I1246" s="41">
        <v>60</v>
      </c>
      <c r="J1246" s="41">
        <f t="shared" si="231"/>
        <v>60</v>
      </c>
      <c r="K1246" s="43">
        <v>60</v>
      </c>
      <c r="L1246" s="43">
        <f t="shared" si="232"/>
        <v>0</v>
      </c>
      <c r="M1246" s="43">
        <f t="shared" si="233"/>
        <v>100</v>
      </c>
      <c r="N1246" s="42">
        <v>30</v>
      </c>
      <c r="O1246" s="45" t="str">
        <f t="shared" si="234"/>
        <v>DEC</v>
      </c>
      <c r="P1246" s="42">
        <v>30</v>
      </c>
      <c r="Q1246" s="44">
        <f t="shared" si="235"/>
        <v>30</v>
      </c>
      <c r="R1246" s="45">
        <f t="shared" si="236"/>
        <v>1</v>
      </c>
      <c r="S1246" s="44" t="str">
        <f t="shared" si="237"/>
        <v>GROWTH</v>
      </c>
      <c r="T1246" s="43">
        <v>30</v>
      </c>
      <c r="U1246" s="46" t="str">
        <f t="shared" si="238"/>
        <v>jAN</v>
      </c>
      <c r="V1246" s="42">
        <v>30</v>
      </c>
      <c r="W1246" s="47">
        <f t="shared" si="239"/>
        <v>30</v>
      </c>
      <c r="X1246" s="48">
        <f t="shared" si="240"/>
        <v>1</v>
      </c>
      <c r="Y1246" s="47" t="str">
        <f t="shared" si="241"/>
        <v>GROWTH</v>
      </c>
      <c r="Z1246" s="138">
        <v>0</v>
      </c>
      <c r="AA1246" s="133"/>
      <c r="AB1246" s="133" t="s">
        <v>3061</v>
      </c>
      <c r="AC1246" s="27"/>
    </row>
    <row r="1247" spans="1:29" s="139" customFormat="1" ht="13.8">
      <c r="A1247" s="133" t="s">
        <v>3061</v>
      </c>
      <c r="B1247" s="141" t="s">
        <v>101</v>
      </c>
      <c r="C1247" s="141" t="s">
        <v>3343</v>
      </c>
      <c r="D1247" s="135">
        <v>1000002789</v>
      </c>
      <c r="E1247" s="136" t="s">
        <v>3344</v>
      </c>
      <c r="F1247" s="137">
        <v>44711</v>
      </c>
      <c r="G1247" s="40" t="str">
        <f t="shared" si="230"/>
        <v>Targeted Dealer</v>
      </c>
      <c r="H1247" s="40"/>
      <c r="I1247" s="41">
        <v>40</v>
      </c>
      <c r="J1247" s="41">
        <f t="shared" si="231"/>
        <v>40</v>
      </c>
      <c r="K1247" s="43">
        <v>40</v>
      </c>
      <c r="L1247" s="43">
        <f t="shared" si="232"/>
        <v>0</v>
      </c>
      <c r="M1247" s="43">
        <f t="shared" si="233"/>
        <v>100</v>
      </c>
      <c r="N1247" s="42">
        <v>25</v>
      </c>
      <c r="O1247" s="45" t="str">
        <f t="shared" si="234"/>
        <v>DEC</v>
      </c>
      <c r="P1247" s="42">
        <v>25</v>
      </c>
      <c r="Q1247" s="44">
        <f t="shared" si="235"/>
        <v>15</v>
      </c>
      <c r="R1247" s="45">
        <f t="shared" si="236"/>
        <v>0.60000000000000009</v>
      </c>
      <c r="S1247" s="44" t="str">
        <f t="shared" si="237"/>
        <v>GROWTH</v>
      </c>
      <c r="T1247" s="43">
        <v>100</v>
      </c>
      <c r="U1247" s="46" t="str">
        <f t="shared" si="238"/>
        <v>jAN</v>
      </c>
      <c r="V1247" s="42">
        <v>100</v>
      </c>
      <c r="W1247" s="47">
        <f t="shared" si="239"/>
        <v>-60</v>
      </c>
      <c r="X1247" s="48">
        <f t="shared" si="240"/>
        <v>-0.6</v>
      </c>
      <c r="Y1247" s="47" t="str">
        <f t="shared" si="241"/>
        <v>DEGROWTH</v>
      </c>
      <c r="Z1247" s="138">
        <v>0</v>
      </c>
      <c r="AA1247" s="133"/>
      <c r="AB1247" s="133" t="s">
        <v>3061</v>
      </c>
      <c r="AC1247" s="27"/>
    </row>
    <row r="1248" spans="1:29" s="139" customFormat="1" ht="13.8">
      <c r="A1248" s="133" t="s">
        <v>3061</v>
      </c>
      <c r="B1248" s="141" t="s">
        <v>101</v>
      </c>
      <c r="C1248" s="141" t="s">
        <v>3345</v>
      </c>
      <c r="D1248" s="135">
        <v>1000003280</v>
      </c>
      <c r="E1248" s="136" t="s">
        <v>3346</v>
      </c>
      <c r="F1248" s="137">
        <v>44951</v>
      </c>
      <c r="G1248" s="40" t="str">
        <f t="shared" si="230"/>
        <v>Targeted Dealer</v>
      </c>
      <c r="H1248" s="40"/>
      <c r="I1248" s="41">
        <v>115</v>
      </c>
      <c r="J1248" s="41">
        <f t="shared" si="231"/>
        <v>115</v>
      </c>
      <c r="K1248" s="43">
        <v>125</v>
      </c>
      <c r="L1248" s="43">
        <f t="shared" si="232"/>
        <v>-10</v>
      </c>
      <c r="M1248" s="43">
        <f t="shared" si="233"/>
        <v>108.69565217391305</v>
      </c>
      <c r="N1248" s="42">
        <v>125</v>
      </c>
      <c r="O1248" s="45" t="str">
        <f t="shared" si="234"/>
        <v>DEC</v>
      </c>
      <c r="P1248" s="42">
        <v>125</v>
      </c>
      <c r="Q1248" s="44">
        <f t="shared" si="235"/>
        <v>0</v>
      </c>
      <c r="R1248" s="45">
        <f t="shared" si="236"/>
        <v>0</v>
      </c>
      <c r="S1248" s="44" t="str">
        <f t="shared" si="237"/>
        <v>GROWTH</v>
      </c>
      <c r="T1248" s="43">
        <v>50</v>
      </c>
      <c r="U1248" s="46" t="str">
        <f t="shared" si="238"/>
        <v>jAN</v>
      </c>
      <c r="V1248" s="42">
        <v>50</v>
      </c>
      <c r="W1248" s="47">
        <f t="shared" si="239"/>
        <v>75</v>
      </c>
      <c r="X1248" s="48">
        <f t="shared" si="240"/>
        <v>1.5</v>
      </c>
      <c r="Y1248" s="47" t="str">
        <f t="shared" si="241"/>
        <v>GROWTH</v>
      </c>
      <c r="Z1248" s="138">
        <v>0</v>
      </c>
      <c r="AA1248" s="133"/>
      <c r="AB1248" s="133" t="s">
        <v>3061</v>
      </c>
      <c r="AC1248" s="27"/>
    </row>
    <row r="1249" spans="1:29" s="139" customFormat="1" ht="13.8">
      <c r="A1249" s="155" t="s">
        <v>3061</v>
      </c>
      <c r="B1249" s="140" t="s">
        <v>90</v>
      </c>
      <c r="C1249" s="152" t="s">
        <v>3347</v>
      </c>
      <c r="D1249" s="135">
        <v>1000001472</v>
      </c>
      <c r="E1249" s="136" t="s">
        <v>3348</v>
      </c>
      <c r="F1249" s="137">
        <v>41340</v>
      </c>
      <c r="G1249" s="40" t="str">
        <f t="shared" si="230"/>
        <v>Targeted Dealer</v>
      </c>
      <c r="H1249" s="40"/>
      <c r="I1249" s="41">
        <v>30</v>
      </c>
      <c r="J1249" s="41">
        <f t="shared" si="231"/>
        <v>30</v>
      </c>
      <c r="K1249" s="43">
        <v>30</v>
      </c>
      <c r="L1249" s="43">
        <f t="shared" si="232"/>
        <v>0</v>
      </c>
      <c r="M1249" s="43">
        <f t="shared" si="233"/>
        <v>100</v>
      </c>
      <c r="N1249" s="42">
        <v>30</v>
      </c>
      <c r="O1249" s="45" t="str">
        <f t="shared" si="234"/>
        <v>DEC</v>
      </c>
      <c r="P1249" s="42">
        <v>30</v>
      </c>
      <c r="Q1249" s="44">
        <f t="shared" si="235"/>
        <v>0</v>
      </c>
      <c r="R1249" s="45">
        <f t="shared" si="236"/>
        <v>0</v>
      </c>
      <c r="S1249" s="44" t="str">
        <f t="shared" si="237"/>
        <v>GROWTH</v>
      </c>
      <c r="T1249" s="43">
        <v>30</v>
      </c>
      <c r="U1249" s="46" t="str">
        <f t="shared" si="238"/>
        <v>jAN</v>
      </c>
      <c r="V1249" s="42">
        <v>30</v>
      </c>
      <c r="W1249" s="47">
        <f t="shared" si="239"/>
        <v>0</v>
      </c>
      <c r="X1249" s="48">
        <f t="shared" si="240"/>
        <v>0</v>
      </c>
      <c r="Y1249" s="47" t="str">
        <f t="shared" si="241"/>
        <v>GROWTH</v>
      </c>
      <c r="Z1249" s="138">
        <v>1</v>
      </c>
      <c r="AA1249" s="155"/>
      <c r="AB1249" s="155" t="s">
        <v>3061</v>
      </c>
      <c r="AC1249" s="27"/>
    </row>
    <row r="1250" spans="1:29" s="139" customFormat="1" ht="13.8">
      <c r="A1250" s="155" t="s">
        <v>3061</v>
      </c>
      <c r="B1250" s="140" t="s">
        <v>90</v>
      </c>
      <c r="C1250" s="152" t="s">
        <v>3349</v>
      </c>
      <c r="D1250" s="135">
        <v>1000001477</v>
      </c>
      <c r="E1250" s="136" t="s">
        <v>3350</v>
      </c>
      <c r="F1250" s="137">
        <v>41449</v>
      </c>
      <c r="G1250" s="40" t="str">
        <f t="shared" si="230"/>
        <v>Targeted Dealer</v>
      </c>
      <c r="H1250" s="40"/>
      <c r="I1250" s="41">
        <v>50</v>
      </c>
      <c r="J1250" s="41">
        <f t="shared" si="231"/>
        <v>50</v>
      </c>
      <c r="K1250" s="43">
        <v>66</v>
      </c>
      <c r="L1250" s="43">
        <f t="shared" si="232"/>
        <v>-16</v>
      </c>
      <c r="M1250" s="43">
        <f t="shared" si="233"/>
        <v>132</v>
      </c>
      <c r="N1250" s="42">
        <v>71</v>
      </c>
      <c r="O1250" s="45" t="str">
        <f t="shared" si="234"/>
        <v>DEC</v>
      </c>
      <c r="P1250" s="42">
        <v>71</v>
      </c>
      <c r="Q1250" s="44">
        <f t="shared" si="235"/>
        <v>-5</v>
      </c>
      <c r="R1250" s="45">
        <f t="shared" si="236"/>
        <v>-7.0422535211267623E-2</v>
      </c>
      <c r="S1250" s="44" t="str">
        <f t="shared" si="237"/>
        <v>DEGROWTH</v>
      </c>
      <c r="T1250" s="43">
        <v>66</v>
      </c>
      <c r="U1250" s="46" t="str">
        <f t="shared" si="238"/>
        <v>jAN</v>
      </c>
      <c r="V1250" s="42">
        <v>66</v>
      </c>
      <c r="W1250" s="47">
        <f t="shared" si="239"/>
        <v>0</v>
      </c>
      <c r="X1250" s="48">
        <f t="shared" si="240"/>
        <v>0</v>
      </c>
      <c r="Y1250" s="47" t="str">
        <f t="shared" si="241"/>
        <v>GROWTH</v>
      </c>
      <c r="Z1250" s="138">
        <v>0</v>
      </c>
      <c r="AA1250" s="155"/>
      <c r="AB1250" s="155" t="s">
        <v>3061</v>
      </c>
      <c r="AC1250" s="27"/>
    </row>
    <row r="1251" spans="1:29" s="139" customFormat="1" ht="13.8">
      <c r="A1251" s="155" t="s">
        <v>3061</v>
      </c>
      <c r="B1251" s="140" t="s">
        <v>90</v>
      </c>
      <c r="C1251" s="152" t="s">
        <v>3351</v>
      </c>
      <c r="D1251" s="135">
        <v>1000001461</v>
      </c>
      <c r="E1251" s="136" t="s">
        <v>3352</v>
      </c>
      <c r="F1251" s="137">
        <v>41814</v>
      </c>
      <c r="G1251" s="40" t="str">
        <f t="shared" si="230"/>
        <v>Targeted Dealer</v>
      </c>
      <c r="H1251" s="40"/>
      <c r="I1251" s="41">
        <v>100</v>
      </c>
      <c r="J1251" s="41">
        <f t="shared" si="231"/>
        <v>100</v>
      </c>
      <c r="K1251" s="43">
        <v>101</v>
      </c>
      <c r="L1251" s="43">
        <f t="shared" si="232"/>
        <v>-1</v>
      </c>
      <c r="M1251" s="43">
        <f t="shared" si="233"/>
        <v>101</v>
      </c>
      <c r="N1251" s="42">
        <v>136</v>
      </c>
      <c r="O1251" s="45" t="str">
        <f t="shared" si="234"/>
        <v>DEC</v>
      </c>
      <c r="P1251" s="42">
        <v>136</v>
      </c>
      <c r="Q1251" s="44">
        <f t="shared" si="235"/>
        <v>-35</v>
      </c>
      <c r="R1251" s="45">
        <f t="shared" si="236"/>
        <v>-0.25735294117647056</v>
      </c>
      <c r="S1251" s="44" t="str">
        <f t="shared" si="237"/>
        <v>DEGROWTH</v>
      </c>
      <c r="T1251" s="43">
        <v>60</v>
      </c>
      <c r="U1251" s="46" t="str">
        <f t="shared" si="238"/>
        <v>jAN</v>
      </c>
      <c r="V1251" s="42">
        <v>60</v>
      </c>
      <c r="W1251" s="47">
        <f t="shared" si="239"/>
        <v>41</v>
      </c>
      <c r="X1251" s="48">
        <f t="shared" si="240"/>
        <v>0.68333333333333335</v>
      </c>
      <c r="Y1251" s="47" t="str">
        <f t="shared" si="241"/>
        <v>GROWTH</v>
      </c>
      <c r="Z1251" s="138">
        <v>0</v>
      </c>
      <c r="AA1251" s="155"/>
      <c r="AB1251" s="155" t="s">
        <v>3061</v>
      </c>
      <c r="AC1251" s="27"/>
    </row>
    <row r="1252" spans="1:29" s="139" customFormat="1" ht="13.8">
      <c r="A1252" s="155" t="s">
        <v>3061</v>
      </c>
      <c r="B1252" s="140" t="s">
        <v>90</v>
      </c>
      <c r="C1252" s="152" t="s">
        <v>3353</v>
      </c>
      <c r="D1252" s="135">
        <v>1000001463</v>
      </c>
      <c r="E1252" s="136" t="s">
        <v>3354</v>
      </c>
      <c r="F1252" s="137">
        <v>41856</v>
      </c>
      <c r="G1252" s="40" t="str">
        <f t="shared" si="230"/>
        <v>Targeted Dealer</v>
      </c>
      <c r="H1252" s="40"/>
      <c r="I1252" s="41">
        <v>120</v>
      </c>
      <c r="J1252" s="41">
        <f t="shared" si="231"/>
        <v>120</v>
      </c>
      <c r="K1252" s="43">
        <v>131</v>
      </c>
      <c r="L1252" s="43">
        <f t="shared" si="232"/>
        <v>-11</v>
      </c>
      <c r="M1252" s="43">
        <f t="shared" si="233"/>
        <v>109.16666666666667</v>
      </c>
      <c r="N1252" s="42">
        <v>125</v>
      </c>
      <c r="O1252" s="45" t="str">
        <f t="shared" si="234"/>
        <v>DEC</v>
      </c>
      <c r="P1252" s="42">
        <v>125</v>
      </c>
      <c r="Q1252" s="44">
        <f t="shared" si="235"/>
        <v>6</v>
      </c>
      <c r="R1252" s="45">
        <f t="shared" si="236"/>
        <v>4.8000000000000043E-2</v>
      </c>
      <c r="S1252" s="44" t="str">
        <f t="shared" si="237"/>
        <v>GROWTH</v>
      </c>
      <c r="T1252" s="43">
        <v>170</v>
      </c>
      <c r="U1252" s="46" t="str">
        <f t="shared" si="238"/>
        <v>jAN</v>
      </c>
      <c r="V1252" s="42">
        <v>170</v>
      </c>
      <c r="W1252" s="47">
        <f t="shared" si="239"/>
        <v>-39</v>
      </c>
      <c r="X1252" s="48">
        <f t="shared" si="240"/>
        <v>-0.22941176470588232</v>
      </c>
      <c r="Y1252" s="47" t="str">
        <f t="shared" si="241"/>
        <v>DEGROWTH</v>
      </c>
      <c r="Z1252" s="138">
        <v>0</v>
      </c>
      <c r="AA1252" s="155"/>
      <c r="AB1252" s="155" t="s">
        <v>3061</v>
      </c>
      <c r="AC1252" s="27"/>
    </row>
    <row r="1253" spans="1:29" s="139" customFormat="1" ht="13.8">
      <c r="A1253" s="155" t="s">
        <v>3061</v>
      </c>
      <c r="B1253" s="140" t="s">
        <v>90</v>
      </c>
      <c r="C1253" s="152" t="s">
        <v>3355</v>
      </c>
      <c r="D1253" s="135">
        <v>1000001468</v>
      </c>
      <c r="E1253" s="136" t="s">
        <v>3356</v>
      </c>
      <c r="F1253" s="137">
        <v>41940</v>
      </c>
      <c r="G1253" s="40" t="str">
        <f t="shared" si="230"/>
        <v>Targeted Dealer</v>
      </c>
      <c r="H1253" s="40"/>
      <c r="I1253" s="41">
        <v>250</v>
      </c>
      <c r="J1253" s="41">
        <f t="shared" si="231"/>
        <v>250</v>
      </c>
      <c r="K1253" s="43">
        <v>275</v>
      </c>
      <c r="L1253" s="43">
        <f t="shared" si="232"/>
        <v>-25</v>
      </c>
      <c r="M1253" s="43">
        <f t="shared" si="233"/>
        <v>110</v>
      </c>
      <c r="N1253" s="42">
        <v>325</v>
      </c>
      <c r="O1253" s="45" t="str">
        <f t="shared" si="234"/>
        <v>DEC</v>
      </c>
      <c r="P1253" s="42">
        <v>325</v>
      </c>
      <c r="Q1253" s="44">
        <f t="shared" si="235"/>
        <v>-50</v>
      </c>
      <c r="R1253" s="45">
        <f t="shared" si="236"/>
        <v>-0.15384615384615385</v>
      </c>
      <c r="S1253" s="44" t="str">
        <f t="shared" si="237"/>
        <v>DEGROWTH</v>
      </c>
      <c r="T1253" s="43">
        <v>230</v>
      </c>
      <c r="U1253" s="46" t="str">
        <f t="shared" si="238"/>
        <v>jAN</v>
      </c>
      <c r="V1253" s="42">
        <v>230</v>
      </c>
      <c r="W1253" s="47">
        <f t="shared" si="239"/>
        <v>45</v>
      </c>
      <c r="X1253" s="48">
        <f t="shared" si="240"/>
        <v>0.19565217391304346</v>
      </c>
      <c r="Y1253" s="47" t="str">
        <f t="shared" si="241"/>
        <v>GROWTH</v>
      </c>
      <c r="Z1253" s="138">
        <v>0</v>
      </c>
      <c r="AA1253" s="155"/>
      <c r="AB1253" s="155" t="s">
        <v>3061</v>
      </c>
      <c r="AC1253" s="27"/>
    </row>
    <row r="1254" spans="1:29" s="139" customFormat="1" ht="13.8">
      <c r="A1254" s="155" t="s">
        <v>3061</v>
      </c>
      <c r="B1254" s="140" t="s">
        <v>90</v>
      </c>
      <c r="C1254" s="152" t="s">
        <v>3357</v>
      </c>
      <c r="D1254" s="135">
        <v>1000001462</v>
      </c>
      <c r="E1254" s="136" t="s">
        <v>3358</v>
      </c>
      <c r="F1254" s="137">
        <v>41967</v>
      </c>
      <c r="G1254" s="40" t="str">
        <f t="shared" si="230"/>
        <v>Targeted Dealer</v>
      </c>
      <c r="H1254" s="40"/>
      <c r="I1254" s="41">
        <v>50</v>
      </c>
      <c r="J1254" s="41">
        <f t="shared" si="231"/>
        <v>50</v>
      </c>
      <c r="K1254" s="43">
        <v>80</v>
      </c>
      <c r="L1254" s="43">
        <f t="shared" si="232"/>
        <v>-30</v>
      </c>
      <c r="M1254" s="43">
        <f t="shared" si="233"/>
        <v>160</v>
      </c>
      <c r="N1254" s="42">
        <v>75</v>
      </c>
      <c r="O1254" s="45" t="str">
        <f t="shared" si="234"/>
        <v>DEC</v>
      </c>
      <c r="P1254" s="42">
        <v>75</v>
      </c>
      <c r="Q1254" s="44">
        <f t="shared" si="235"/>
        <v>5</v>
      </c>
      <c r="R1254" s="45">
        <f t="shared" si="236"/>
        <v>6.6666666666666652E-2</v>
      </c>
      <c r="S1254" s="44" t="str">
        <f t="shared" si="237"/>
        <v>GROWTH</v>
      </c>
      <c r="T1254" s="43">
        <v>25</v>
      </c>
      <c r="U1254" s="46" t="str">
        <f t="shared" si="238"/>
        <v>jAN</v>
      </c>
      <c r="V1254" s="42">
        <v>25</v>
      </c>
      <c r="W1254" s="47">
        <f t="shared" si="239"/>
        <v>55</v>
      </c>
      <c r="X1254" s="48">
        <f t="shared" si="240"/>
        <v>2.2000000000000002</v>
      </c>
      <c r="Y1254" s="47" t="str">
        <f t="shared" si="241"/>
        <v>GROWTH</v>
      </c>
      <c r="Z1254" s="138">
        <v>0</v>
      </c>
      <c r="AA1254" s="155"/>
      <c r="AB1254" s="155" t="s">
        <v>3061</v>
      </c>
      <c r="AC1254" s="27"/>
    </row>
    <row r="1255" spans="1:29" s="139" customFormat="1" ht="13.8">
      <c r="A1255" s="155" t="s">
        <v>3061</v>
      </c>
      <c r="B1255" s="140" t="s">
        <v>90</v>
      </c>
      <c r="C1255" s="152" t="s">
        <v>3361</v>
      </c>
      <c r="D1255" s="135">
        <v>1000001469</v>
      </c>
      <c r="E1255" s="136" t="s">
        <v>3362</v>
      </c>
      <c r="F1255" s="137">
        <v>43600</v>
      </c>
      <c r="G1255" s="40" t="str">
        <f t="shared" si="230"/>
        <v>Targeted Dealer</v>
      </c>
      <c r="H1255" s="40"/>
      <c r="I1255" s="41">
        <v>130</v>
      </c>
      <c r="J1255" s="41">
        <f t="shared" si="231"/>
        <v>130</v>
      </c>
      <c r="K1255" s="43">
        <v>151.5</v>
      </c>
      <c r="L1255" s="43">
        <f t="shared" si="232"/>
        <v>-21.5</v>
      </c>
      <c r="M1255" s="43">
        <f t="shared" si="233"/>
        <v>116.53846153846153</v>
      </c>
      <c r="N1255" s="42">
        <v>223</v>
      </c>
      <c r="O1255" s="45" t="str">
        <f t="shared" si="234"/>
        <v>DEC</v>
      </c>
      <c r="P1255" s="42">
        <v>223</v>
      </c>
      <c r="Q1255" s="44">
        <f t="shared" si="235"/>
        <v>-71.5</v>
      </c>
      <c r="R1255" s="45">
        <f t="shared" si="236"/>
        <v>-0.320627802690583</v>
      </c>
      <c r="S1255" s="44" t="str">
        <f t="shared" si="237"/>
        <v>DEGROWTH</v>
      </c>
      <c r="T1255" s="43">
        <v>150</v>
      </c>
      <c r="U1255" s="46" t="str">
        <f t="shared" si="238"/>
        <v>jAN</v>
      </c>
      <c r="V1255" s="42">
        <v>150</v>
      </c>
      <c r="W1255" s="47">
        <f t="shared" si="239"/>
        <v>1.5</v>
      </c>
      <c r="X1255" s="48">
        <f t="shared" si="240"/>
        <v>1.0000000000000009E-2</v>
      </c>
      <c r="Y1255" s="47" t="str">
        <f t="shared" si="241"/>
        <v>GROWTH</v>
      </c>
      <c r="Z1255" s="138">
        <v>0</v>
      </c>
      <c r="AA1255" s="155"/>
      <c r="AB1255" s="155" t="s">
        <v>3061</v>
      </c>
      <c r="AC1255" s="27"/>
    </row>
    <row r="1256" spans="1:29" s="139" customFormat="1" ht="13.8">
      <c r="A1256" s="155" t="s">
        <v>3061</v>
      </c>
      <c r="B1256" s="140" t="s">
        <v>90</v>
      </c>
      <c r="C1256" s="152" t="s">
        <v>3363</v>
      </c>
      <c r="D1256" s="135">
        <v>1000001459</v>
      </c>
      <c r="E1256" s="136" t="s">
        <v>3364</v>
      </c>
      <c r="F1256" s="137">
        <v>43686</v>
      </c>
      <c r="G1256" s="40" t="str">
        <f t="shared" si="230"/>
        <v>Targeted Dealer</v>
      </c>
      <c r="H1256" s="40"/>
      <c r="I1256" s="41">
        <v>215</v>
      </c>
      <c r="J1256" s="41">
        <f t="shared" si="231"/>
        <v>215</v>
      </c>
      <c r="K1256" s="43">
        <v>0</v>
      </c>
      <c r="L1256" s="43">
        <f t="shared" si="232"/>
        <v>215</v>
      </c>
      <c r="M1256" s="43">
        <f t="shared" si="233"/>
        <v>0</v>
      </c>
      <c r="N1256" s="42">
        <v>0</v>
      </c>
      <c r="O1256" s="45" t="str">
        <f t="shared" si="234"/>
        <v>DEC</v>
      </c>
      <c r="P1256" s="42">
        <v>0</v>
      </c>
      <c r="Q1256" s="44">
        <f t="shared" si="235"/>
        <v>0</v>
      </c>
      <c r="R1256" s="45" t="str">
        <f t="shared" si="236"/>
        <v xml:space="preserve"> </v>
      </c>
      <c r="S1256" s="44" t="b">
        <f t="shared" si="237"/>
        <v>0</v>
      </c>
      <c r="T1256" s="43">
        <v>0</v>
      </c>
      <c r="U1256" s="46" t="str">
        <f t="shared" si="238"/>
        <v>jAN</v>
      </c>
      <c r="V1256" s="42">
        <v>0</v>
      </c>
      <c r="W1256" s="47">
        <f t="shared" si="239"/>
        <v>0</v>
      </c>
      <c r="X1256" s="48">
        <f t="shared" si="240"/>
        <v>0</v>
      </c>
      <c r="Y1256" s="47" t="b">
        <f t="shared" si="241"/>
        <v>0</v>
      </c>
      <c r="Z1256" s="138">
        <v>1</v>
      </c>
      <c r="AA1256" s="155"/>
      <c r="AB1256" s="155" t="s">
        <v>3061</v>
      </c>
      <c r="AC1256" s="27"/>
    </row>
    <row r="1257" spans="1:29" s="139" customFormat="1" ht="13.8">
      <c r="A1257" s="155" t="s">
        <v>3061</v>
      </c>
      <c r="B1257" s="140" t="s">
        <v>90</v>
      </c>
      <c r="C1257" s="152" t="s">
        <v>3365</v>
      </c>
      <c r="D1257" s="135">
        <v>1000001195</v>
      </c>
      <c r="E1257" s="141" t="s">
        <v>3366</v>
      </c>
      <c r="F1257" s="137">
        <v>43804</v>
      </c>
      <c r="G1257" s="40" t="str">
        <f t="shared" si="230"/>
        <v>Targeted Dealer</v>
      </c>
      <c r="H1257" s="40"/>
      <c r="I1257" s="41">
        <v>200</v>
      </c>
      <c r="J1257" s="41">
        <f t="shared" si="231"/>
        <v>200</v>
      </c>
      <c r="K1257" s="43">
        <v>130</v>
      </c>
      <c r="L1257" s="43">
        <f t="shared" si="232"/>
        <v>70</v>
      </c>
      <c r="M1257" s="43">
        <f t="shared" si="233"/>
        <v>65</v>
      </c>
      <c r="N1257" s="42">
        <v>201</v>
      </c>
      <c r="O1257" s="45" t="str">
        <f t="shared" si="234"/>
        <v>DEC</v>
      </c>
      <c r="P1257" s="42">
        <v>201</v>
      </c>
      <c r="Q1257" s="44">
        <f t="shared" si="235"/>
        <v>-71</v>
      </c>
      <c r="R1257" s="45">
        <f t="shared" si="236"/>
        <v>-0.35323383084577109</v>
      </c>
      <c r="S1257" s="44" t="str">
        <f t="shared" si="237"/>
        <v>DEGROWTH</v>
      </c>
      <c r="T1257" s="43">
        <v>75</v>
      </c>
      <c r="U1257" s="46" t="str">
        <f t="shared" si="238"/>
        <v>jAN</v>
      </c>
      <c r="V1257" s="42">
        <v>75</v>
      </c>
      <c r="W1257" s="47">
        <f t="shared" si="239"/>
        <v>55</v>
      </c>
      <c r="X1257" s="48">
        <f t="shared" si="240"/>
        <v>0.73333333333333339</v>
      </c>
      <c r="Y1257" s="47" t="str">
        <f t="shared" si="241"/>
        <v>GROWTH</v>
      </c>
      <c r="Z1257" s="138">
        <v>0</v>
      </c>
      <c r="AA1257" s="155"/>
      <c r="AB1257" s="155" t="s">
        <v>3061</v>
      </c>
      <c r="AC1257" s="27"/>
    </row>
    <row r="1258" spans="1:29" s="139" customFormat="1" ht="13.8">
      <c r="A1258" s="155" t="s">
        <v>3061</v>
      </c>
      <c r="B1258" s="140" t="s">
        <v>90</v>
      </c>
      <c r="C1258" s="152" t="s">
        <v>3367</v>
      </c>
      <c r="D1258" s="135">
        <v>1000001465</v>
      </c>
      <c r="E1258" s="136" t="s">
        <v>3368</v>
      </c>
      <c r="F1258" s="137">
        <v>43867</v>
      </c>
      <c r="G1258" s="40" t="str">
        <f t="shared" si="230"/>
        <v>Targeted Dealer</v>
      </c>
      <c r="H1258" s="40"/>
      <c r="I1258" s="41">
        <v>255</v>
      </c>
      <c r="J1258" s="41">
        <f t="shared" si="231"/>
        <v>255.00000000000003</v>
      </c>
      <c r="K1258" s="43">
        <v>258.5</v>
      </c>
      <c r="L1258" s="43">
        <f t="shared" si="232"/>
        <v>-3.5</v>
      </c>
      <c r="M1258" s="43">
        <f t="shared" si="233"/>
        <v>101.37254901960783</v>
      </c>
      <c r="N1258" s="42">
        <v>256.5</v>
      </c>
      <c r="O1258" s="45" t="str">
        <f t="shared" si="234"/>
        <v>DEC</v>
      </c>
      <c r="P1258" s="42">
        <v>256.5</v>
      </c>
      <c r="Q1258" s="44">
        <f t="shared" si="235"/>
        <v>2</v>
      </c>
      <c r="R1258" s="45">
        <f t="shared" si="236"/>
        <v>7.7972709551656916E-3</v>
      </c>
      <c r="S1258" s="44" t="str">
        <f t="shared" si="237"/>
        <v>GROWTH</v>
      </c>
      <c r="T1258" s="43">
        <v>401.5</v>
      </c>
      <c r="U1258" s="46" t="str">
        <f t="shared" si="238"/>
        <v>jAN</v>
      </c>
      <c r="V1258" s="42">
        <v>401.5</v>
      </c>
      <c r="W1258" s="47">
        <f t="shared" si="239"/>
        <v>-143</v>
      </c>
      <c r="X1258" s="48">
        <f t="shared" si="240"/>
        <v>-0.35616438356164382</v>
      </c>
      <c r="Y1258" s="47" t="str">
        <f t="shared" si="241"/>
        <v>DEGROWTH</v>
      </c>
      <c r="Z1258" s="138">
        <v>0</v>
      </c>
      <c r="AA1258" s="155"/>
      <c r="AB1258" s="155" t="s">
        <v>3061</v>
      </c>
      <c r="AC1258" s="27"/>
    </row>
    <row r="1259" spans="1:29" s="139" customFormat="1" ht="13.8">
      <c r="A1259" s="155" t="s">
        <v>3061</v>
      </c>
      <c r="B1259" s="140" t="s">
        <v>90</v>
      </c>
      <c r="C1259" s="152" t="s">
        <v>3369</v>
      </c>
      <c r="D1259" s="135">
        <v>1000002010</v>
      </c>
      <c r="E1259" s="136" t="s">
        <v>3370</v>
      </c>
      <c r="F1259" s="137">
        <v>44488</v>
      </c>
      <c r="G1259" s="40" t="str">
        <f t="shared" si="230"/>
        <v>Targeted Dealer</v>
      </c>
      <c r="H1259" s="40"/>
      <c r="I1259" s="41">
        <v>50</v>
      </c>
      <c r="J1259" s="41">
        <f t="shared" si="231"/>
        <v>50</v>
      </c>
      <c r="K1259" s="43">
        <v>99.75</v>
      </c>
      <c r="L1259" s="43">
        <f t="shared" si="232"/>
        <v>-49.75</v>
      </c>
      <c r="M1259" s="43">
        <f t="shared" si="233"/>
        <v>199.5</v>
      </c>
      <c r="N1259" s="42">
        <v>18</v>
      </c>
      <c r="O1259" s="45" t="str">
        <f t="shared" si="234"/>
        <v>DEC</v>
      </c>
      <c r="P1259" s="42">
        <v>18</v>
      </c>
      <c r="Q1259" s="44">
        <f t="shared" si="235"/>
        <v>81.75</v>
      </c>
      <c r="R1259" s="45">
        <f t="shared" si="236"/>
        <v>4.541666666666667</v>
      </c>
      <c r="S1259" s="44" t="str">
        <f t="shared" si="237"/>
        <v>GROWTH</v>
      </c>
      <c r="T1259" s="43">
        <v>79.5</v>
      </c>
      <c r="U1259" s="46" t="str">
        <f t="shared" si="238"/>
        <v>jAN</v>
      </c>
      <c r="V1259" s="42">
        <v>79.5</v>
      </c>
      <c r="W1259" s="47">
        <f t="shared" si="239"/>
        <v>20.25</v>
      </c>
      <c r="X1259" s="48">
        <f t="shared" si="240"/>
        <v>0.25471698113207553</v>
      </c>
      <c r="Y1259" s="47" t="str">
        <f t="shared" si="241"/>
        <v>GROWTH</v>
      </c>
      <c r="Z1259" s="138">
        <v>0</v>
      </c>
      <c r="AA1259" s="155"/>
      <c r="AB1259" s="155" t="s">
        <v>3061</v>
      </c>
      <c r="AC1259" s="27"/>
    </row>
    <row r="1260" spans="1:29" s="139" customFormat="1" ht="13.8">
      <c r="A1260" s="155" t="s">
        <v>3061</v>
      </c>
      <c r="B1260" s="140" t="s">
        <v>90</v>
      </c>
      <c r="C1260" s="152" t="s">
        <v>3371</v>
      </c>
      <c r="D1260" s="135">
        <v>1000002510</v>
      </c>
      <c r="E1260" s="136" t="s">
        <v>3372</v>
      </c>
      <c r="F1260" s="137">
        <v>44585</v>
      </c>
      <c r="G1260" s="40" t="str">
        <f t="shared" si="230"/>
        <v>Targeted Dealer</v>
      </c>
      <c r="H1260" s="40"/>
      <c r="I1260" s="41">
        <v>100</v>
      </c>
      <c r="J1260" s="41">
        <f t="shared" si="231"/>
        <v>100</v>
      </c>
      <c r="K1260" s="43">
        <v>110</v>
      </c>
      <c r="L1260" s="43">
        <f t="shared" si="232"/>
        <v>-10</v>
      </c>
      <c r="M1260" s="43">
        <f t="shared" si="233"/>
        <v>110</v>
      </c>
      <c r="N1260" s="42">
        <v>120</v>
      </c>
      <c r="O1260" s="45" t="str">
        <f t="shared" si="234"/>
        <v>DEC</v>
      </c>
      <c r="P1260" s="42">
        <v>120</v>
      </c>
      <c r="Q1260" s="44">
        <f t="shared" si="235"/>
        <v>-10</v>
      </c>
      <c r="R1260" s="45">
        <f t="shared" si="236"/>
        <v>-8.333333333333337E-2</v>
      </c>
      <c r="S1260" s="44" t="str">
        <f t="shared" si="237"/>
        <v>DEGROWTH</v>
      </c>
      <c r="T1260" s="43">
        <v>60</v>
      </c>
      <c r="U1260" s="46" t="str">
        <f t="shared" si="238"/>
        <v>jAN</v>
      </c>
      <c r="V1260" s="42">
        <v>60</v>
      </c>
      <c r="W1260" s="47">
        <f t="shared" si="239"/>
        <v>50</v>
      </c>
      <c r="X1260" s="48">
        <f t="shared" si="240"/>
        <v>0.83333333333333326</v>
      </c>
      <c r="Y1260" s="47" t="str">
        <f t="shared" si="241"/>
        <v>GROWTH</v>
      </c>
      <c r="Z1260" s="138">
        <v>0</v>
      </c>
      <c r="AA1260" s="155"/>
      <c r="AB1260" s="155" t="s">
        <v>3061</v>
      </c>
      <c r="AC1260" s="27"/>
    </row>
    <row r="1261" spans="1:29" s="139" customFormat="1" ht="13.8">
      <c r="A1261" s="155" t="s">
        <v>3061</v>
      </c>
      <c r="B1261" s="140" t="s">
        <v>90</v>
      </c>
      <c r="C1261" s="152" t="s">
        <v>3375</v>
      </c>
      <c r="D1261" s="135">
        <v>1000002773</v>
      </c>
      <c r="E1261" s="136" t="s">
        <v>3376</v>
      </c>
      <c r="F1261" s="137">
        <v>44692</v>
      </c>
      <c r="G1261" s="40" t="str">
        <f t="shared" si="230"/>
        <v>Targeted Dealer</v>
      </c>
      <c r="H1261" s="40"/>
      <c r="I1261" s="41">
        <v>200</v>
      </c>
      <c r="J1261" s="41">
        <f t="shared" si="231"/>
        <v>200</v>
      </c>
      <c r="K1261" s="43">
        <v>203</v>
      </c>
      <c r="L1261" s="43">
        <f t="shared" si="232"/>
        <v>-3</v>
      </c>
      <c r="M1261" s="43">
        <f t="shared" si="233"/>
        <v>101.5</v>
      </c>
      <c r="N1261" s="42">
        <v>202</v>
      </c>
      <c r="O1261" s="45" t="str">
        <f t="shared" si="234"/>
        <v>DEC</v>
      </c>
      <c r="P1261" s="42">
        <v>202</v>
      </c>
      <c r="Q1261" s="44">
        <f t="shared" si="235"/>
        <v>1</v>
      </c>
      <c r="R1261" s="45">
        <f t="shared" si="236"/>
        <v>4.9504950495049549E-3</v>
      </c>
      <c r="S1261" s="44" t="str">
        <f t="shared" si="237"/>
        <v>GROWTH</v>
      </c>
      <c r="T1261" s="43">
        <v>150</v>
      </c>
      <c r="U1261" s="46" t="str">
        <f t="shared" si="238"/>
        <v>jAN</v>
      </c>
      <c r="V1261" s="42">
        <v>150</v>
      </c>
      <c r="W1261" s="47">
        <f t="shared" si="239"/>
        <v>53</v>
      </c>
      <c r="X1261" s="48">
        <f t="shared" si="240"/>
        <v>0.35333333333333328</v>
      </c>
      <c r="Y1261" s="47" t="str">
        <f t="shared" si="241"/>
        <v>GROWTH</v>
      </c>
      <c r="Z1261" s="138">
        <v>0</v>
      </c>
      <c r="AA1261" s="155"/>
      <c r="AB1261" s="155" t="s">
        <v>3061</v>
      </c>
      <c r="AC1261" s="27"/>
    </row>
    <row r="1262" spans="1:29" s="139" customFormat="1" ht="13.8">
      <c r="A1262" s="155" t="s">
        <v>3061</v>
      </c>
      <c r="B1262" s="140" t="s">
        <v>90</v>
      </c>
      <c r="C1262" s="152" t="s">
        <v>3377</v>
      </c>
      <c r="D1262" s="135">
        <v>1000002866</v>
      </c>
      <c r="E1262" s="136" t="s">
        <v>3378</v>
      </c>
      <c r="F1262" s="137">
        <v>44767</v>
      </c>
      <c r="G1262" s="40" t="str">
        <f t="shared" si="230"/>
        <v>Targeted Dealer</v>
      </c>
      <c r="H1262" s="40"/>
      <c r="I1262" s="41">
        <v>110</v>
      </c>
      <c r="J1262" s="41">
        <f t="shared" si="231"/>
        <v>110</v>
      </c>
      <c r="K1262" s="43">
        <v>140</v>
      </c>
      <c r="L1262" s="43">
        <f t="shared" si="232"/>
        <v>-30</v>
      </c>
      <c r="M1262" s="43">
        <f t="shared" si="233"/>
        <v>127.27272727272727</v>
      </c>
      <c r="N1262" s="42">
        <v>125</v>
      </c>
      <c r="O1262" s="45" t="str">
        <f t="shared" si="234"/>
        <v>DEC</v>
      </c>
      <c r="P1262" s="42">
        <v>125</v>
      </c>
      <c r="Q1262" s="44">
        <f t="shared" si="235"/>
        <v>15</v>
      </c>
      <c r="R1262" s="45">
        <f t="shared" si="236"/>
        <v>0.12000000000000011</v>
      </c>
      <c r="S1262" s="44" t="str">
        <f t="shared" si="237"/>
        <v>GROWTH</v>
      </c>
      <c r="T1262" s="43">
        <v>35</v>
      </c>
      <c r="U1262" s="46" t="str">
        <f t="shared" si="238"/>
        <v>jAN</v>
      </c>
      <c r="V1262" s="42">
        <v>35</v>
      </c>
      <c r="W1262" s="47">
        <f t="shared" si="239"/>
        <v>105</v>
      </c>
      <c r="X1262" s="48">
        <f t="shared" si="240"/>
        <v>3</v>
      </c>
      <c r="Y1262" s="47" t="str">
        <f t="shared" si="241"/>
        <v>GROWTH</v>
      </c>
      <c r="Z1262" s="138">
        <v>0</v>
      </c>
      <c r="AA1262" s="155"/>
      <c r="AB1262" s="155" t="s">
        <v>3061</v>
      </c>
      <c r="AC1262" s="27"/>
    </row>
    <row r="1263" spans="1:29" s="139" customFormat="1" ht="13.8">
      <c r="A1263" s="155" t="s">
        <v>3061</v>
      </c>
      <c r="B1263" s="140" t="s">
        <v>90</v>
      </c>
      <c r="C1263" s="152" t="s">
        <v>3381</v>
      </c>
      <c r="D1263" s="135">
        <v>1000003392</v>
      </c>
      <c r="E1263" s="141" t="s">
        <v>3382</v>
      </c>
      <c r="F1263" s="137">
        <v>44981</v>
      </c>
      <c r="G1263" s="40" t="str">
        <f t="shared" si="230"/>
        <v>Targeted Dealer</v>
      </c>
      <c r="H1263" s="40"/>
      <c r="I1263" s="41">
        <v>50</v>
      </c>
      <c r="J1263" s="41">
        <f t="shared" si="231"/>
        <v>50</v>
      </c>
      <c r="K1263" s="43">
        <v>85</v>
      </c>
      <c r="L1263" s="43">
        <f t="shared" si="232"/>
        <v>-35</v>
      </c>
      <c r="M1263" s="43">
        <f t="shared" si="233"/>
        <v>170</v>
      </c>
      <c r="N1263" s="42">
        <v>80</v>
      </c>
      <c r="O1263" s="45" t="str">
        <f t="shared" si="234"/>
        <v>DEC</v>
      </c>
      <c r="P1263" s="42">
        <v>80</v>
      </c>
      <c r="Q1263" s="44">
        <f t="shared" si="235"/>
        <v>5</v>
      </c>
      <c r="R1263" s="45">
        <f t="shared" si="236"/>
        <v>6.25E-2</v>
      </c>
      <c r="S1263" s="44" t="str">
        <f t="shared" si="237"/>
        <v>GROWTH</v>
      </c>
      <c r="T1263" s="43">
        <v>55</v>
      </c>
      <c r="U1263" s="46" t="str">
        <f t="shared" si="238"/>
        <v>jAN</v>
      </c>
      <c r="V1263" s="42">
        <v>55</v>
      </c>
      <c r="W1263" s="47">
        <f t="shared" si="239"/>
        <v>30</v>
      </c>
      <c r="X1263" s="48">
        <f t="shared" si="240"/>
        <v>0.54545454545454541</v>
      </c>
      <c r="Y1263" s="47" t="str">
        <f t="shared" si="241"/>
        <v>GROWTH</v>
      </c>
      <c r="Z1263" s="138">
        <v>0</v>
      </c>
      <c r="AA1263" s="155"/>
      <c r="AB1263" s="155" t="s">
        <v>3061</v>
      </c>
      <c r="AC1263" s="27"/>
    </row>
    <row r="1264" spans="1:29" s="139" customFormat="1" ht="13.8">
      <c r="A1264" s="155" t="s">
        <v>3061</v>
      </c>
      <c r="B1264" s="140" t="s">
        <v>90</v>
      </c>
      <c r="C1264" s="152" t="s">
        <v>3383</v>
      </c>
      <c r="D1264" s="135">
        <v>1000003462</v>
      </c>
      <c r="E1264" s="141" t="s">
        <v>3384</v>
      </c>
      <c r="F1264" s="137">
        <v>45013</v>
      </c>
      <c r="G1264" s="40" t="str">
        <f t="shared" ref="G1264:G1327" si="242">IF(I1264&gt;0,"Targeted Dealer","-")</f>
        <v>Targeted Dealer</v>
      </c>
      <c r="H1264" s="40"/>
      <c r="I1264" s="41">
        <v>270</v>
      </c>
      <c r="J1264" s="41">
        <f t="shared" ref="J1264:J1327" si="243">I1264/$J$1*($J$1-$E$1)</f>
        <v>270</v>
      </c>
      <c r="K1264" s="43">
        <v>0</v>
      </c>
      <c r="L1264" s="43">
        <f t="shared" ref="L1264:L1327" si="244">I1264-K1264</f>
        <v>270</v>
      </c>
      <c r="M1264" s="43">
        <f t="shared" ref="M1264:M1327" si="245">IFERROR((K1264/J1264%),"-")</f>
        <v>0</v>
      </c>
      <c r="N1264" s="42">
        <v>0</v>
      </c>
      <c r="O1264" s="45" t="str">
        <f t="shared" ref="O1264:O1327" si="246">IF(F1264&lt;=$P$2,"DEC","")</f>
        <v>DEC</v>
      </c>
      <c r="P1264" s="42">
        <v>0</v>
      </c>
      <c r="Q1264" s="44">
        <f t="shared" ref="Q1264:Q1327" si="247">K1264-P1264</f>
        <v>0</v>
      </c>
      <c r="R1264" s="45" t="str">
        <f t="shared" ref="R1264:R1327" si="248">IFERROR(IF(O1264="Dec",(K1264/P1264-1))," ")</f>
        <v xml:space="preserve"> </v>
      </c>
      <c r="S1264" s="44" t="b">
        <f t="shared" ref="S1264:S1327" si="249">IF(N1264&gt;0,IF(O1264="","-",IF(R1264&lt;0%,"DEGROWTH","GROWTH")))</f>
        <v>0</v>
      </c>
      <c r="T1264" s="43">
        <v>50</v>
      </c>
      <c r="U1264" s="46" t="str">
        <f t="shared" ref="U1264:U1327" si="250">IF(F1264&lt;=$V$2,"jAN","")</f>
        <v>jAN</v>
      </c>
      <c r="V1264" s="42">
        <v>50</v>
      </c>
      <c r="W1264" s="47">
        <f t="shared" ref="W1264:W1327" si="251">K1264-V1264</f>
        <v>-50</v>
      </c>
      <c r="X1264" s="48">
        <f t="shared" ref="X1264:X1327" si="252">IFERROR(IF(U1264="Jan",(K1264/V1264-1)),0)</f>
        <v>-1</v>
      </c>
      <c r="Y1264" s="47" t="str">
        <f t="shared" ref="Y1264:Y1327" si="253">IF(T1264&gt;0,IF(U1264="","-",IF(X1264&lt;0%,"DEGROWTH","GROWTH")))</f>
        <v>DEGROWTH</v>
      </c>
      <c r="Z1264" s="138">
        <v>1</v>
      </c>
      <c r="AA1264" s="155"/>
      <c r="AB1264" s="155" t="s">
        <v>3061</v>
      </c>
      <c r="AC1264" s="27"/>
    </row>
    <row r="1265" spans="1:29" s="139" customFormat="1" ht="13.8">
      <c r="A1265" s="155" t="s">
        <v>3061</v>
      </c>
      <c r="B1265" s="140" t="s">
        <v>90</v>
      </c>
      <c r="C1265" s="152" t="s">
        <v>3385</v>
      </c>
      <c r="D1265" s="135">
        <v>1000003606</v>
      </c>
      <c r="E1265" s="141" t="s">
        <v>3386</v>
      </c>
      <c r="F1265" s="137">
        <v>45090</v>
      </c>
      <c r="G1265" s="40" t="str">
        <f t="shared" si="242"/>
        <v>Targeted Dealer</v>
      </c>
      <c r="H1265" s="40"/>
      <c r="I1265" s="41">
        <v>100</v>
      </c>
      <c r="J1265" s="41">
        <f t="shared" si="243"/>
        <v>100</v>
      </c>
      <c r="K1265" s="43">
        <v>25</v>
      </c>
      <c r="L1265" s="43">
        <f t="shared" si="244"/>
        <v>75</v>
      </c>
      <c r="M1265" s="43">
        <f t="shared" si="245"/>
        <v>25</v>
      </c>
      <c r="N1265" s="42">
        <v>75</v>
      </c>
      <c r="O1265" s="45" t="str">
        <f t="shared" si="246"/>
        <v>DEC</v>
      </c>
      <c r="P1265" s="42">
        <v>75</v>
      </c>
      <c r="Q1265" s="44">
        <f t="shared" si="247"/>
        <v>-50</v>
      </c>
      <c r="R1265" s="45">
        <f t="shared" si="248"/>
        <v>-0.66666666666666674</v>
      </c>
      <c r="S1265" s="44" t="str">
        <f t="shared" si="249"/>
        <v>DEGROWTH</v>
      </c>
      <c r="T1265" s="43">
        <v>0</v>
      </c>
      <c r="U1265" s="46" t="str">
        <f t="shared" si="250"/>
        <v>jAN</v>
      </c>
      <c r="V1265" s="42">
        <v>0</v>
      </c>
      <c r="W1265" s="47">
        <f t="shared" si="251"/>
        <v>25</v>
      </c>
      <c r="X1265" s="48">
        <f t="shared" si="252"/>
        <v>0</v>
      </c>
      <c r="Y1265" s="47" t="b">
        <f t="shared" si="253"/>
        <v>0</v>
      </c>
      <c r="Z1265" s="138">
        <v>0</v>
      </c>
      <c r="AA1265" s="155"/>
      <c r="AB1265" s="155" t="s">
        <v>3061</v>
      </c>
      <c r="AC1265" s="27"/>
    </row>
    <row r="1266" spans="1:29" s="139" customFormat="1" ht="13.8">
      <c r="A1266" s="133" t="s">
        <v>3061</v>
      </c>
      <c r="B1266" s="144" t="s">
        <v>90</v>
      </c>
      <c r="C1266" s="144" t="s">
        <v>3389</v>
      </c>
      <c r="D1266" s="144">
        <v>1000003921</v>
      </c>
      <c r="E1266" s="144" t="s">
        <v>3390</v>
      </c>
      <c r="F1266" s="137">
        <v>45409</v>
      </c>
      <c r="G1266" s="40" t="str">
        <f t="shared" si="242"/>
        <v>Targeted Dealer</v>
      </c>
      <c r="H1266" s="40"/>
      <c r="I1266" s="41">
        <v>500</v>
      </c>
      <c r="J1266" s="41">
        <f t="shared" si="243"/>
        <v>500</v>
      </c>
      <c r="K1266" s="43">
        <v>512</v>
      </c>
      <c r="L1266" s="43">
        <f t="shared" si="244"/>
        <v>-12</v>
      </c>
      <c r="M1266" s="43">
        <f t="shared" si="245"/>
        <v>102.4</v>
      </c>
      <c r="N1266" s="42">
        <v>505</v>
      </c>
      <c r="O1266" s="45" t="str">
        <f t="shared" si="246"/>
        <v>DEC</v>
      </c>
      <c r="P1266" s="42">
        <v>505</v>
      </c>
      <c r="Q1266" s="44">
        <f t="shared" si="247"/>
        <v>7</v>
      </c>
      <c r="R1266" s="45">
        <f t="shared" si="248"/>
        <v>1.3861386138613874E-2</v>
      </c>
      <c r="S1266" s="44" t="str">
        <f t="shared" si="249"/>
        <v>GROWTH</v>
      </c>
      <c r="T1266" s="43">
        <v>505</v>
      </c>
      <c r="U1266" s="46" t="str">
        <f t="shared" si="250"/>
        <v>jAN</v>
      </c>
      <c r="V1266" s="42">
        <v>505</v>
      </c>
      <c r="W1266" s="47">
        <f t="shared" si="251"/>
        <v>7</v>
      </c>
      <c r="X1266" s="48">
        <f t="shared" si="252"/>
        <v>1.3861386138613874E-2</v>
      </c>
      <c r="Y1266" s="47" t="str">
        <f t="shared" si="253"/>
        <v>GROWTH</v>
      </c>
      <c r="Z1266" s="138">
        <v>0</v>
      </c>
      <c r="AA1266" s="133"/>
      <c r="AB1266" s="133" t="s">
        <v>3061</v>
      </c>
      <c r="AC1266" s="27"/>
    </row>
    <row r="1267" spans="1:29" s="139" customFormat="1" ht="13.8">
      <c r="A1267" s="138" t="s">
        <v>3061</v>
      </c>
      <c r="B1267" s="144" t="s">
        <v>90</v>
      </c>
      <c r="C1267" s="144" t="s">
        <v>3391</v>
      </c>
      <c r="D1267" s="144">
        <v>1000004064</v>
      </c>
      <c r="E1267" s="144" t="s">
        <v>3392</v>
      </c>
      <c r="F1267" s="137">
        <v>45502</v>
      </c>
      <c r="G1267" s="40" t="str">
        <f t="shared" si="242"/>
        <v>-</v>
      </c>
      <c r="H1267" s="40"/>
      <c r="I1267" s="41">
        <v>0</v>
      </c>
      <c r="J1267" s="41">
        <f t="shared" si="243"/>
        <v>0</v>
      </c>
      <c r="K1267" s="43">
        <v>0</v>
      </c>
      <c r="L1267" s="43">
        <f t="shared" si="244"/>
        <v>0</v>
      </c>
      <c r="M1267" s="43" t="str">
        <f t="shared" si="245"/>
        <v>-</v>
      </c>
      <c r="N1267" s="42">
        <v>0</v>
      </c>
      <c r="O1267" s="45" t="str">
        <f t="shared" si="246"/>
        <v>DEC</v>
      </c>
      <c r="P1267" s="42">
        <v>0</v>
      </c>
      <c r="Q1267" s="44">
        <f t="shared" si="247"/>
        <v>0</v>
      </c>
      <c r="R1267" s="45" t="str">
        <f t="shared" si="248"/>
        <v xml:space="preserve"> </v>
      </c>
      <c r="S1267" s="44" t="b">
        <f t="shared" si="249"/>
        <v>0</v>
      </c>
      <c r="T1267" s="43">
        <v>30</v>
      </c>
      <c r="U1267" s="46" t="str">
        <f t="shared" si="250"/>
        <v>jAN</v>
      </c>
      <c r="V1267" s="42">
        <v>30</v>
      </c>
      <c r="W1267" s="47">
        <f t="shared" si="251"/>
        <v>-30</v>
      </c>
      <c r="X1267" s="48">
        <f t="shared" si="252"/>
        <v>-1</v>
      </c>
      <c r="Y1267" s="47" t="str">
        <f t="shared" si="253"/>
        <v>DEGROWTH</v>
      </c>
      <c r="Z1267" s="138">
        <v>0</v>
      </c>
      <c r="AA1267" s="138"/>
      <c r="AB1267" s="138" t="s">
        <v>3061</v>
      </c>
      <c r="AC1267" s="27"/>
    </row>
    <row r="1268" spans="1:29" s="139" customFormat="1" ht="13.8">
      <c r="A1268" s="155" t="s">
        <v>3061</v>
      </c>
      <c r="B1268" s="140" t="s">
        <v>92</v>
      </c>
      <c r="C1268" s="141" t="s">
        <v>3399</v>
      </c>
      <c r="D1268" s="135">
        <v>1000001712</v>
      </c>
      <c r="E1268" s="136" t="s">
        <v>3400</v>
      </c>
      <c r="F1268" s="137">
        <v>41302</v>
      </c>
      <c r="G1268" s="40" t="str">
        <f t="shared" si="242"/>
        <v>Targeted Dealer</v>
      </c>
      <c r="H1268" s="40"/>
      <c r="I1268" s="41">
        <v>510</v>
      </c>
      <c r="J1268" s="41">
        <f t="shared" si="243"/>
        <v>510.00000000000006</v>
      </c>
      <c r="K1268" s="43">
        <v>166.5</v>
      </c>
      <c r="L1268" s="43">
        <f t="shared" si="244"/>
        <v>343.5</v>
      </c>
      <c r="M1268" s="43">
        <f t="shared" si="245"/>
        <v>32.647058823529406</v>
      </c>
      <c r="N1268" s="42">
        <v>677.8</v>
      </c>
      <c r="O1268" s="45" t="str">
        <f t="shared" si="246"/>
        <v>DEC</v>
      </c>
      <c r="P1268" s="42">
        <v>677.8</v>
      </c>
      <c r="Q1268" s="44">
        <f t="shared" si="247"/>
        <v>-511.29999999999995</v>
      </c>
      <c r="R1268" s="45">
        <f t="shared" si="248"/>
        <v>-0.75435231631749777</v>
      </c>
      <c r="S1268" s="44" t="str">
        <f t="shared" si="249"/>
        <v>DEGROWTH</v>
      </c>
      <c r="T1268" s="43">
        <v>474.25</v>
      </c>
      <c r="U1268" s="46" t="str">
        <f t="shared" si="250"/>
        <v>jAN</v>
      </c>
      <c r="V1268" s="42">
        <v>474.25</v>
      </c>
      <c r="W1268" s="47">
        <f t="shared" si="251"/>
        <v>-307.75</v>
      </c>
      <c r="X1268" s="48">
        <f t="shared" si="252"/>
        <v>-0.64891934633632053</v>
      </c>
      <c r="Y1268" s="47" t="str">
        <f t="shared" si="253"/>
        <v>DEGROWTH</v>
      </c>
      <c r="Z1268" s="138">
        <v>0</v>
      </c>
      <c r="AA1268" s="155"/>
      <c r="AB1268" s="155" t="s">
        <v>3061</v>
      </c>
      <c r="AC1268" s="27"/>
    </row>
    <row r="1269" spans="1:29" s="139" customFormat="1" ht="13.8">
      <c r="A1269" s="155" t="s">
        <v>3061</v>
      </c>
      <c r="B1269" s="140" t="s">
        <v>92</v>
      </c>
      <c r="C1269" s="152" t="s">
        <v>3401</v>
      </c>
      <c r="D1269" s="135">
        <v>1000001734</v>
      </c>
      <c r="E1269" s="136" t="s">
        <v>3402</v>
      </c>
      <c r="F1269" s="137">
        <v>41493</v>
      </c>
      <c r="G1269" s="40" t="str">
        <f t="shared" si="242"/>
        <v>Targeted Dealer</v>
      </c>
      <c r="H1269" s="40"/>
      <c r="I1269" s="41">
        <v>600</v>
      </c>
      <c r="J1269" s="41">
        <f t="shared" si="243"/>
        <v>600</v>
      </c>
      <c r="K1269" s="43">
        <v>575.79999999999995</v>
      </c>
      <c r="L1269" s="43">
        <f t="shared" si="244"/>
        <v>24.200000000000045</v>
      </c>
      <c r="M1269" s="43">
        <f t="shared" si="245"/>
        <v>95.966666666666654</v>
      </c>
      <c r="N1269" s="42">
        <v>726</v>
      </c>
      <c r="O1269" s="45" t="str">
        <f t="shared" si="246"/>
        <v>DEC</v>
      </c>
      <c r="P1269" s="42">
        <v>726</v>
      </c>
      <c r="Q1269" s="44">
        <f t="shared" si="247"/>
        <v>-150.20000000000005</v>
      </c>
      <c r="R1269" s="45">
        <f t="shared" si="248"/>
        <v>-0.20688705234159788</v>
      </c>
      <c r="S1269" s="44" t="str">
        <f t="shared" si="249"/>
        <v>DEGROWTH</v>
      </c>
      <c r="T1269" s="43">
        <v>637</v>
      </c>
      <c r="U1269" s="46" t="str">
        <f t="shared" si="250"/>
        <v>jAN</v>
      </c>
      <c r="V1269" s="42">
        <v>637</v>
      </c>
      <c r="W1269" s="47">
        <f t="shared" si="251"/>
        <v>-61.200000000000045</v>
      </c>
      <c r="X1269" s="48">
        <f t="shared" si="252"/>
        <v>-9.607535321821048E-2</v>
      </c>
      <c r="Y1269" s="47" t="str">
        <f t="shared" si="253"/>
        <v>DEGROWTH</v>
      </c>
      <c r="Z1269" s="138">
        <v>0</v>
      </c>
      <c r="AA1269" s="155"/>
      <c r="AB1269" s="155" t="s">
        <v>3061</v>
      </c>
      <c r="AC1269" s="27"/>
    </row>
    <row r="1270" spans="1:29" s="139" customFormat="1" ht="13.8">
      <c r="A1270" s="155" t="s">
        <v>3061</v>
      </c>
      <c r="B1270" s="140" t="s">
        <v>92</v>
      </c>
      <c r="C1270" s="152" t="s">
        <v>3403</v>
      </c>
      <c r="D1270" s="135">
        <v>1000001735</v>
      </c>
      <c r="E1270" s="136" t="s">
        <v>3404</v>
      </c>
      <c r="F1270" s="137">
        <v>41523</v>
      </c>
      <c r="G1270" s="40" t="str">
        <f t="shared" si="242"/>
        <v>Targeted Dealer</v>
      </c>
      <c r="H1270" s="40"/>
      <c r="I1270" s="41">
        <v>620</v>
      </c>
      <c r="J1270" s="41">
        <f t="shared" si="243"/>
        <v>620</v>
      </c>
      <c r="K1270" s="43">
        <v>315</v>
      </c>
      <c r="L1270" s="43">
        <f t="shared" si="244"/>
        <v>305</v>
      </c>
      <c r="M1270" s="43">
        <f t="shared" si="245"/>
        <v>50.806451612903224</v>
      </c>
      <c r="N1270" s="42">
        <v>352</v>
      </c>
      <c r="O1270" s="45" t="str">
        <f t="shared" si="246"/>
        <v>DEC</v>
      </c>
      <c r="P1270" s="42">
        <v>352</v>
      </c>
      <c r="Q1270" s="44">
        <f t="shared" si="247"/>
        <v>-37</v>
      </c>
      <c r="R1270" s="45">
        <f t="shared" si="248"/>
        <v>-0.10511363636363635</v>
      </c>
      <c r="S1270" s="44" t="str">
        <f t="shared" si="249"/>
        <v>DEGROWTH</v>
      </c>
      <c r="T1270" s="43">
        <v>1045</v>
      </c>
      <c r="U1270" s="46" t="str">
        <f t="shared" si="250"/>
        <v>jAN</v>
      </c>
      <c r="V1270" s="42">
        <v>1045</v>
      </c>
      <c r="W1270" s="47">
        <f t="shared" si="251"/>
        <v>-730</v>
      </c>
      <c r="X1270" s="48">
        <f t="shared" si="252"/>
        <v>-0.69856459330143539</v>
      </c>
      <c r="Y1270" s="47" t="str">
        <f t="shared" si="253"/>
        <v>DEGROWTH</v>
      </c>
      <c r="Z1270" s="138">
        <v>0</v>
      </c>
      <c r="AA1270" s="155"/>
      <c r="AB1270" s="155" t="s">
        <v>3061</v>
      </c>
      <c r="AC1270" s="27"/>
    </row>
    <row r="1271" spans="1:29" s="139" customFormat="1" ht="13.8">
      <c r="A1271" s="155" t="s">
        <v>3061</v>
      </c>
      <c r="B1271" s="140" t="s">
        <v>92</v>
      </c>
      <c r="C1271" s="152" t="s">
        <v>3405</v>
      </c>
      <c r="D1271" s="135">
        <v>1000001736</v>
      </c>
      <c r="E1271" s="136" t="s">
        <v>3406</v>
      </c>
      <c r="F1271" s="137">
        <v>41676</v>
      </c>
      <c r="G1271" s="40" t="str">
        <f t="shared" si="242"/>
        <v>Targeted Dealer</v>
      </c>
      <c r="H1271" s="40"/>
      <c r="I1271" s="41">
        <v>60</v>
      </c>
      <c r="J1271" s="41">
        <f t="shared" si="243"/>
        <v>60</v>
      </c>
      <c r="K1271" s="43">
        <v>60</v>
      </c>
      <c r="L1271" s="43">
        <f t="shared" si="244"/>
        <v>0</v>
      </c>
      <c r="M1271" s="43">
        <f t="shared" si="245"/>
        <v>100</v>
      </c>
      <c r="N1271" s="42">
        <v>60</v>
      </c>
      <c r="O1271" s="45" t="str">
        <f t="shared" si="246"/>
        <v>DEC</v>
      </c>
      <c r="P1271" s="42">
        <v>60</v>
      </c>
      <c r="Q1271" s="44">
        <f t="shared" si="247"/>
        <v>0</v>
      </c>
      <c r="R1271" s="45">
        <f t="shared" si="248"/>
        <v>0</v>
      </c>
      <c r="S1271" s="44" t="str">
        <f t="shared" si="249"/>
        <v>GROWTH</v>
      </c>
      <c r="T1271" s="43">
        <v>10</v>
      </c>
      <c r="U1271" s="46" t="str">
        <f t="shared" si="250"/>
        <v>jAN</v>
      </c>
      <c r="V1271" s="42">
        <v>10</v>
      </c>
      <c r="W1271" s="47">
        <f t="shared" si="251"/>
        <v>50</v>
      </c>
      <c r="X1271" s="48">
        <f t="shared" si="252"/>
        <v>5</v>
      </c>
      <c r="Y1271" s="47" t="str">
        <f t="shared" si="253"/>
        <v>GROWTH</v>
      </c>
      <c r="Z1271" s="138">
        <v>0</v>
      </c>
      <c r="AA1271" s="155"/>
      <c r="AB1271" s="155" t="s">
        <v>3061</v>
      </c>
      <c r="AC1271" s="27"/>
    </row>
    <row r="1272" spans="1:29" s="139" customFormat="1" ht="13.8">
      <c r="A1272" s="155" t="s">
        <v>3061</v>
      </c>
      <c r="B1272" s="140" t="s">
        <v>92</v>
      </c>
      <c r="C1272" s="152" t="s">
        <v>3407</v>
      </c>
      <c r="D1272" s="135">
        <v>1000001718</v>
      </c>
      <c r="E1272" s="136" t="s">
        <v>3408</v>
      </c>
      <c r="F1272" s="137">
        <v>42124</v>
      </c>
      <c r="G1272" s="40" t="str">
        <f t="shared" si="242"/>
        <v>Targeted Dealer</v>
      </c>
      <c r="H1272" s="40"/>
      <c r="I1272" s="41">
        <v>100</v>
      </c>
      <c r="J1272" s="41">
        <f t="shared" si="243"/>
        <v>100</v>
      </c>
      <c r="K1272" s="43">
        <v>18</v>
      </c>
      <c r="L1272" s="43">
        <f t="shared" si="244"/>
        <v>82</v>
      </c>
      <c r="M1272" s="43">
        <f t="shared" si="245"/>
        <v>18</v>
      </c>
      <c r="N1272" s="42">
        <v>18</v>
      </c>
      <c r="O1272" s="45" t="str">
        <f t="shared" si="246"/>
        <v>DEC</v>
      </c>
      <c r="P1272" s="42">
        <v>18</v>
      </c>
      <c r="Q1272" s="44">
        <f t="shared" si="247"/>
        <v>0</v>
      </c>
      <c r="R1272" s="45">
        <f t="shared" si="248"/>
        <v>0</v>
      </c>
      <c r="S1272" s="44" t="str">
        <f t="shared" si="249"/>
        <v>GROWTH</v>
      </c>
      <c r="T1272" s="43">
        <v>110</v>
      </c>
      <c r="U1272" s="46" t="str">
        <f t="shared" si="250"/>
        <v>jAN</v>
      </c>
      <c r="V1272" s="42">
        <v>110</v>
      </c>
      <c r="W1272" s="47">
        <f t="shared" si="251"/>
        <v>-92</v>
      </c>
      <c r="X1272" s="48">
        <f t="shared" si="252"/>
        <v>-0.83636363636363642</v>
      </c>
      <c r="Y1272" s="47" t="str">
        <f t="shared" si="253"/>
        <v>DEGROWTH</v>
      </c>
      <c r="Z1272" s="138">
        <v>0</v>
      </c>
      <c r="AA1272" s="155"/>
      <c r="AB1272" s="155" t="s">
        <v>3061</v>
      </c>
      <c r="AC1272" s="27"/>
    </row>
    <row r="1273" spans="1:29" s="139" customFormat="1" ht="13.8">
      <c r="A1273" s="155" t="s">
        <v>3061</v>
      </c>
      <c r="B1273" s="140" t="s">
        <v>92</v>
      </c>
      <c r="C1273" s="152" t="s">
        <v>3409</v>
      </c>
      <c r="D1273" s="135">
        <v>1000001724</v>
      </c>
      <c r="E1273" s="136" t="s">
        <v>3410</v>
      </c>
      <c r="F1273" s="137">
        <v>42124</v>
      </c>
      <c r="G1273" s="40" t="str">
        <f t="shared" si="242"/>
        <v>Targeted Dealer</v>
      </c>
      <c r="H1273" s="40"/>
      <c r="I1273" s="41">
        <v>80</v>
      </c>
      <c r="J1273" s="41">
        <f t="shared" si="243"/>
        <v>80</v>
      </c>
      <c r="K1273" s="43">
        <v>5.5</v>
      </c>
      <c r="L1273" s="43">
        <f t="shared" si="244"/>
        <v>74.5</v>
      </c>
      <c r="M1273" s="43">
        <f t="shared" si="245"/>
        <v>6.875</v>
      </c>
      <c r="N1273" s="42">
        <v>0</v>
      </c>
      <c r="O1273" s="45" t="str">
        <f t="shared" si="246"/>
        <v>DEC</v>
      </c>
      <c r="P1273" s="42">
        <v>0</v>
      </c>
      <c r="Q1273" s="44">
        <f t="shared" si="247"/>
        <v>5.5</v>
      </c>
      <c r="R1273" s="45" t="str">
        <f t="shared" si="248"/>
        <v xml:space="preserve"> </v>
      </c>
      <c r="S1273" s="44" t="b">
        <f t="shared" si="249"/>
        <v>0</v>
      </c>
      <c r="T1273" s="43">
        <v>0</v>
      </c>
      <c r="U1273" s="46" t="str">
        <f t="shared" si="250"/>
        <v>jAN</v>
      </c>
      <c r="V1273" s="42">
        <v>0</v>
      </c>
      <c r="W1273" s="47">
        <f t="shared" si="251"/>
        <v>5.5</v>
      </c>
      <c r="X1273" s="48">
        <f t="shared" si="252"/>
        <v>0</v>
      </c>
      <c r="Y1273" s="47" t="b">
        <f t="shared" si="253"/>
        <v>0</v>
      </c>
      <c r="Z1273" s="138">
        <v>0</v>
      </c>
      <c r="AA1273" s="155"/>
      <c r="AB1273" s="155" t="s">
        <v>3061</v>
      </c>
      <c r="AC1273" s="27"/>
    </row>
    <row r="1274" spans="1:29" s="139" customFormat="1" ht="13.8">
      <c r="A1274" s="155" t="s">
        <v>3061</v>
      </c>
      <c r="B1274" s="140" t="s">
        <v>92</v>
      </c>
      <c r="C1274" s="152" t="s">
        <v>3411</v>
      </c>
      <c r="D1274" s="135">
        <v>1000001721</v>
      </c>
      <c r="E1274" s="136" t="s">
        <v>3412</v>
      </c>
      <c r="F1274" s="137">
        <v>42222</v>
      </c>
      <c r="G1274" s="40" t="str">
        <f t="shared" si="242"/>
        <v>Targeted Dealer</v>
      </c>
      <c r="H1274" s="40"/>
      <c r="I1274" s="41">
        <v>140</v>
      </c>
      <c r="J1274" s="41">
        <f t="shared" si="243"/>
        <v>140</v>
      </c>
      <c r="K1274" s="43">
        <v>34.5</v>
      </c>
      <c r="L1274" s="43">
        <f t="shared" si="244"/>
        <v>105.5</v>
      </c>
      <c r="M1274" s="43">
        <f t="shared" si="245"/>
        <v>24.642857142857146</v>
      </c>
      <c r="N1274" s="42">
        <v>80</v>
      </c>
      <c r="O1274" s="45" t="str">
        <f t="shared" si="246"/>
        <v>DEC</v>
      </c>
      <c r="P1274" s="42">
        <v>80</v>
      </c>
      <c r="Q1274" s="44">
        <f t="shared" si="247"/>
        <v>-45.5</v>
      </c>
      <c r="R1274" s="45">
        <f t="shared" si="248"/>
        <v>-0.56874999999999998</v>
      </c>
      <c r="S1274" s="44" t="str">
        <f t="shared" si="249"/>
        <v>DEGROWTH</v>
      </c>
      <c r="T1274" s="43">
        <v>30</v>
      </c>
      <c r="U1274" s="46" t="str">
        <f t="shared" si="250"/>
        <v>jAN</v>
      </c>
      <c r="V1274" s="42">
        <v>30</v>
      </c>
      <c r="W1274" s="47">
        <f t="shared" si="251"/>
        <v>4.5</v>
      </c>
      <c r="X1274" s="48">
        <f t="shared" si="252"/>
        <v>0.14999999999999991</v>
      </c>
      <c r="Y1274" s="47" t="str">
        <f t="shared" si="253"/>
        <v>GROWTH</v>
      </c>
      <c r="Z1274" s="138">
        <v>0</v>
      </c>
      <c r="AA1274" s="155"/>
      <c r="AB1274" s="155" t="s">
        <v>3061</v>
      </c>
      <c r="AC1274" s="27"/>
    </row>
    <row r="1275" spans="1:29" s="139" customFormat="1" ht="13.8">
      <c r="A1275" s="155" t="s">
        <v>3061</v>
      </c>
      <c r="B1275" s="140" t="s">
        <v>92</v>
      </c>
      <c r="C1275" s="152" t="s">
        <v>3413</v>
      </c>
      <c r="D1275" s="135">
        <v>1000001727</v>
      </c>
      <c r="E1275" s="136" t="s">
        <v>3414</v>
      </c>
      <c r="F1275" s="137">
        <v>42756</v>
      </c>
      <c r="G1275" s="40" t="str">
        <f t="shared" si="242"/>
        <v>Targeted Dealer</v>
      </c>
      <c r="H1275" s="40"/>
      <c r="I1275" s="41">
        <v>30</v>
      </c>
      <c r="J1275" s="41">
        <f t="shared" si="243"/>
        <v>30</v>
      </c>
      <c r="K1275" s="43">
        <v>50</v>
      </c>
      <c r="L1275" s="43">
        <f t="shared" si="244"/>
        <v>-20</v>
      </c>
      <c r="M1275" s="43">
        <f t="shared" si="245"/>
        <v>166.66666666666669</v>
      </c>
      <c r="N1275" s="42">
        <v>0</v>
      </c>
      <c r="O1275" s="45" t="str">
        <f t="shared" si="246"/>
        <v>DEC</v>
      </c>
      <c r="P1275" s="42">
        <v>0</v>
      </c>
      <c r="Q1275" s="44">
        <f t="shared" si="247"/>
        <v>50</v>
      </c>
      <c r="R1275" s="45" t="str">
        <f t="shared" si="248"/>
        <v xml:space="preserve"> </v>
      </c>
      <c r="S1275" s="44" t="b">
        <f t="shared" si="249"/>
        <v>0</v>
      </c>
      <c r="T1275" s="43">
        <v>25</v>
      </c>
      <c r="U1275" s="46" t="str">
        <f t="shared" si="250"/>
        <v>jAN</v>
      </c>
      <c r="V1275" s="42">
        <v>25</v>
      </c>
      <c r="W1275" s="47">
        <f t="shared" si="251"/>
        <v>25</v>
      </c>
      <c r="X1275" s="48">
        <f t="shared" si="252"/>
        <v>1</v>
      </c>
      <c r="Y1275" s="47" t="str">
        <f t="shared" si="253"/>
        <v>GROWTH</v>
      </c>
      <c r="Z1275" s="138">
        <v>0</v>
      </c>
      <c r="AA1275" s="155"/>
      <c r="AB1275" s="155" t="s">
        <v>3061</v>
      </c>
      <c r="AC1275" s="27"/>
    </row>
    <row r="1276" spans="1:29" s="139" customFormat="1" ht="13.8">
      <c r="A1276" s="155" t="s">
        <v>3061</v>
      </c>
      <c r="B1276" s="140" t="s">
        <v>92</v>
      </c>
      <c r="C1276" s="152" t="s">
        <v>3415</v>
      </c>
      <c r="D1276" s="135">
        <v>1000001716</v>
      </c>
      <c r="E1276" s="136" t="s">
        <v>3416</v>
      </c>
      <c r="F1276" s="137">
        <v>43099</v>
      </c>
      <c r="G1276" s="40" t="str">
        <f t="shared" si="242"/>
        <v>Targeted Dealer</v>
      </c>
      <c r="H1276" s="40"/>
      <c r="I1276" s="41">
        <v>270</v>
      </c>
      <c r="J1276" s="41">
        <f t="shared" si="243"/>
        <v>270</v>
      </c>
      <c r="K1276" s="43">
        <v>482.5</v>
      </c>
      <c r="L1276" s="43">
        <f t="shared" si="244"/>
        <v>-212.5</v>
      </c>
      <c r="M1276" s="43">
        <f t="shared" si="245"/>
        <v>178.7037037037037</v>
      </c>
      <c r="N1276" s="42">
        <v>406.5</v>
      </c>
      <c r="O1276" s="45" t="str">
        <f t="shared" si="246"/>
        <v>DEC</v>
      </c>
      <c r="P1276" s="42">
        <v>406.5</v>
      </c>
      <c r="Q1276" s="44">
        <f t="shared" si="247"/>
        <v>76</v>
      </c>
      <c r="R1276" s="45">
        <f t="shared" si="248"/>
        <v>0.1869618696186961</v>
      </c>
      <c r="S1276" s="44" t="str">
        <f t="shared" si="249"/>
        <v>GROWTH</v>
      </c>
      <c r="T1276" s="43">
        <v>60</v>
      </c>
      <c r="U1276" s="46" t="str">
        <f t="shared" si="250"/>
        <v>jAN</v>
      </c>
      <c r="V1276" s="42">
        <v>60</v>
      </c>
      <c r="W1276" s="47">
        <f t="shared" si="251"/>
        <v>422.5</v>
      </c>
      <c r="X1276" s="48">
        <f t="shared" si="252"/>
        <v>7.0416666666666661</v>
      </c>
      <c r="Y1276" s="47" t="str">
        <f t="shared" si="253"/>
        <v>GROWTH</v>
      </c>
      <c r="Z1276" s="138">
        <v>0</v>
      </c>
      <c r="AA1276" s="155"/>
      <c r="AB1276" s="155" t="s">
        <v>3061</v>
      </c>
      <c r="AC1276" s="27"/>
    </row>
    <row r="1277" spans="1:29" s="139" customFormat="1" ht="13.8">
      <c r="A1277" s="155" t="s">
        <v>3061</v>
      </c>
      <c r="B1277" s="140" t="s">
        <v>92</v>
      </c>
      <c r="C1277" s="152" t="s">
        <v>3417</v>
      </c>
      <c r="D1277" s="135">
        <v>1000001722</v>
      </c>
      <c r="E1277" s="136" t="s">
        <v>3418</v>
      </c>
      <c r="F1277" s="137">
        <v>43614</v>
      </c>
      <c r="G1277" s="40" t="str">
        <f t="shared" si="242"/>
        <v>Targeted Dealer</v>
      </c>
      <c r="H1277" s="40"/>
      <c r="I1277" s="41">
        <v>250</v>
      </c>
      <c r="J1277" s="41">
        <f t="shared" si="243"/>
        <v>250</v>
      </c>
      <c r="K1277" s="43">
        <v>336</v>
      </c>
      <c r="L1277" s="43">
        <f t="shared" si="244"/>
        <v>-86</v>
      </c>
      <c r="M1277" s="43">
        <f t="shared" si="245"/>
        <v>134.4</v>
      </c>
      <c r="N1277" s="42">
        <v>340</v>
      </c>
      <c r="O1277" s="45" t="str">
        <f t="shared" si="246"/>
        <v>DEC</v>
      </c>
      <c r="P1277" s="42">
        <v>340</v>
      </c>
      <c r="Q1277" s="44">
        <f t="shared" si="247"/>
        <v>-4</v>
      </c>
      <c r="R1277" s="45">
        <f t="shared" si="248"/>
        <v>-1.1764705882352899E-2</v>
      </c>
      <c r="S1277" s="44" t="str">
        <f t="shared" si="249"/>
        <v>DEGROWTH</v>
      </c>
      <c r="T1277" s="43">
        <v>330</v>
      </c>
      <c r="U1277" s="46" t="str">
        <f t="shared" si="250"/>
        <v>jAN</v>
      </c>
      <c r="V1277" s="42">
        <v>330</v>
      </c>
      <c r="W1277" s="47">
        <f t="shared" si="251"/>
        <v>6</v>
      </c>
      <c r="X1277" s="48">
        <f t="shared" si="252"/>
        <v>1.8181818181818077E-2</v>
      </c>
      <c r="Y1277" s="47" t="str">
        <f t="shared" si="253"/>
        <v>GROWTH</v>
      </c>
      <c r="Z1277" s="138">
        <v>0</v>
      </c>
      <c r="AA1277" s="155"/>
      <c r="AB1277" s="155" t="s">
        <v>3061</v>
      </c>
      <c r="AC1277" s="27"/>
    </row>
    <row r="1278" spans="1:29" s="139" customFormat="1" ht="13.8">
      <c r="A1278" s="155" t="s">
        <v>3061</v>
      </c>
      <c r="B1278" s="140" t="s">
        <v>92</v>
      </c>
      <c r="C1278" s="152" t="s">
        <v>3419</v>
      </c>
      <c r="D1278" s="135">
        <v>1000001719</v>
      </c>
      <c r="E1278" s="136" t="s">
        <v>3420</v>
      </c>
      <c r="F1278" s="137">
        <v>43956</v>
      </c>
      <c r="G1278" s="40" t="str">
        <f t="shared" si="242"/>
        <v>Targeted Dealer</v>
      </c>
      <c r="H1278" s="40"/>
      <c r="I1278" s="41">
        <v>100</v>
      </c>
      <c r="J1278" s="41">
        <f t="shared" si="243"/>
        <v>100</v>
      </c>
      <c r="K1278" s="43">
        <v>210</v>
      </c>
      <c r="L1278" s="43">
        <f t="shared" si="244"/>
        <v>-110</v>
      </c>
      <c r="M1278" s="43">
        <f t="shared" si="245"/>
        <v>210</v>
      </c>
      <c r="N1278" s="42">
        <v>131</v>
      </c>
      <c r="O1278" s="45" t="str">
        <f t="shared" si="246"/>
        <v>DEC</v>
      </c>
      <c r="P1278" s="42">
        <v>131</v>
      </c>
      <c r="Q1278" s="44">
        <f t="shared" si="247"/>
        <v>79</v>
      </c>
      <c r="R1278" s="45">
        <f t="shared" si="248"/>
        <v>0.60305343511450382</v>
      </c>
      <c r="S1278" s="44" t="str">
        <f t="shared" si="249"/>
        <v>GROWTH</v>
      </c>
      <c r="T1278" s="43">
        <v>90</v>
      </c>
      <c r="U1278" s="46" t="str">
        <f t="shared" si="250"/>
        <v>jAN</v>
      </c>
      <c r="V1278" s="42">
        <v>90</v>
      </c>
      <c r="W1278" s="47">
        <f t="shared" si="251"/>
        <v>120</v>
      </c>
      <c r="X1278" s="48">
        <f t="shared" si="252"/>
        <v>1.3333333333333335</v>
      </c>
      <c r="Y1278" s="47" t="str">
        <f t="shared" si="253"/>
        <v>GROWTH</v>
      </c>
      <c r="Z1278" s="138">
        <v>0</v>
      </c>
      <c r="AA1278" s="155"/>
      <c r="AB1278" s="155" t="s">
        <v>3061</v>
      </c>
      <c r="AC1278" s="27"/>
    </row>
    <row r="1279" spans="1:29" s="139" customFormat="1" ht="13.8">
      <c r="A1279" s="155" t="s">
        <v>3061</v>
      </c>
      <c r="B1279" s="140" t="s">
        <v>92</v>
      </c>
      <c r="C1279" s="152" t="s">
        <v>3423</v>
      </c>
      <c r="D1279" s="135">
        <v>1000001731</v>
      </c>
      <c r="E1279" s="136" t="s">
        <v>3424</v>
      </c>
      <c r="F1279" s="137">
        <v>44305</v>
      </c>
      <c r="G1279" s="40" t="str">
        <f t="shared" si="242"/>
        <v>-</v>
      </c>
      <c r="H1279" s="40"/>
      <c r="I1279" s="41">
        <v>0</v>
      </c>
      <c r="J1279" s="41">
        <f t="shared" si="243"/>
        <v>0</v>
      </c>
      <c r="K1279" s="43">
        <v>0</v>
      </c>
      <c r="L1279" s="43">
        <f t="shared" si="244"/>
        <v>0</v>
      </c>
      <c r="M1279" s="43" t="str">
        <f t="shared" si="245"/>
        <v>-</v>
      </c>
      <c r="N1279" s="42">
        <v>0</v>
      </c>
      <c r="O1279" s="45" t="str">
        <f t="shared" si="246"/>
        <v>DEC</v>
      </c>
      <c r="P1279" s="42">
        <v>0</v>
      </c>
      <c r="Q1279" s="44">
        <f t="shared" si="247"/>
        <v>0</v>
      </c>
      <c r="R1279" s="45" t="str">
        <f t="shared" si="248"/>
        <v xml:space="preserve"> </v>
      </c>
      <c r="S1279" s="44" t="b">
        <f t="shared" si="249"/>
        <v>0</v>
      </c>
      <c r="T1279" s="43">
        <v>30</v>
      </c>
      <c r="U1279" s="46" t="str">
        <f t="shared" si="250"/>
        <v>jAN</v>
      </c>
      <c r="V1279" s="42">
        <v>30</v>
      </c>
      <c r="W1279" s="47">
        <f t="shared" si="251"/>
        <v>-30</v>
      </c>
      <c r="X1279" s="48">
        <f t="shared" si="252"/>
        <v>-1</v>
      </c>
      <c r="Y1279" s="47" t="str">
        <f t="shared" si="253"/>
        <v>DEGROWTH</v>
      </c>
      <c r="Z1279" s="138">
        <v>0</v>
      </c>
      <c r="AA1279" s="155"/>
      <c r="AB1279" s="155" t="s">
        <v>3061</v>
      </c>
      <c r="AC1279" s="27"/>
    </row>
    <row r="1280" spans="1:29" s="139" customFormat="1" ht="13.8">
      <c r="A1280" s="155" t="s">
        <v>3061</v>
      </c>
      <c r="B1280" s="140" t="s">
        <v>92</v>
      </c>
      <c r="C1280" s="152" t="s">
        <v>3425</v>
      </c>
      <c r="D1280" s="135">
        <v>1000001732</v>
      </c>
      <c r="E1280" s="136" t="s">
        <v>3426</v>
      </c>
      <c r="F1280" s="137">
        <v>44343</v>
      </c>
      <c r="G1280" s="40" t="str">
        <f t="shared" si="242"/>
        <v>Targeted Dealer</v>
      </c>
      <c r="H1280" s="40"/>
      <c r="I1280" s="41">
        <v>100</v>
      </c>
      <c r="J1280" s="41">
        <f t="shared" si="243"/>
        <v>100</v>
      </c>
      <c r="K1280" s="43">
        <v>36.5</v>
      </c>
      <c r="L1280" s="43">
        <f t="shared" si="244"/>
        <v>63.5</v>
      </c>
      <c r="M1280" s="43">
        <f t="shared" si="245"/>
        <v>36.5</v>
      </c>
      <c r="N1280" s="42">
        <v>20.5</v>
      </c>
      <c r="O1280" s="45" t="str">
        <f t="shared" si="246"/>
        <v>DEC</v>
      </c>
      <c r="P1280" s="42">
        <v>20.5</v>
      </c>
      <c r="Q1280" s="44">
        <f t="shared" si="247"/>
        <v>16</v>
      </c>
      <c r="R1280" s="45">
        <f t="shared" si="248"/>
        <v>0.78048780487804881</v>
      </c>
      <c r="S1280" s="44" t="str">
        <f t="shared" si="249"/>
        <v>GROWTH</v>
      </c>
      <c r="T1280" s="43">
        <v>0</v>
      </c>
      <c r="U1280" s="46" t="str">
        <f t="shared" si="250"/>
        <v>jAN</v>
      </c>
      <c r="V1280" s="42">
        <v>0</v>
      </c>
      <c r="W1280" s="47">
        <f t="shared" si="251"/>
        <v>36.5</v>
      </c>
      <c r="X1280" s="48">
        <f t="shared" si="252"/>
        <v>0</v>
      </c>
      <c r="Y1280" s="47" t="b">
        <f t="shared" si="253"/>
        <v>0</v>
      </c>
      <c r="Z1280" s="138">
        <v>1</v>
      </c>
      <c r="AA1280" s="155"/>
      <c r="AB1280" s="155" t="s">
        <v>3061</v>
      </c>
      <c r="AC1280" s="27"/>
    </row>
    <row r="1281" spans="1:29" s="139" customFormat="1" ht="13.8">
      <c r="A1281" s="155" t="s">
        <v>3061</v>
      </c>
      <c r="B1281" s="140" t="s">
        <v>92</v>
      </c>
      <c r="C1281" s="152" t="s">
        <v>3429</v>
      </c>
      <c r="D1281" s="135">
        <v>1000002536</v>
      </c>
      <c r="E1281" s="136" t="s">
        <v>3430</v>
      </c>
      <c r="F1281" s="137">
        <v>44603</v>
      </c>
      <c r="G1281" s="40" t="str">
        <f t="shared" si="242"/>
        <v>Targeted Dealer</v>
      </c>
      <c r="H1281" s="40"/>
      <c r="I1281" s="41">
        <v>80</v>
      </c>
      <c r="J1281" s="41">
        <f t="shared" si="243"/>
        <v>80</v>
      </c>
      <c r="K1281" s="43">
        <v>25</v>
      </c>
      <c r="L1281" s="43">
        <f t="shared" si="244"/>
        <v>55</v>
      </c>
      <c r="M1281" s="43">
        <f t="shared" si="245"/>
        <v>31.25</v>
      </c>
      <c r="N1281" s="42">
        <v>65</v>
      </c>
      <c r="O1281" s="45" t="str">
        <f t="shared" si="246"/>
        <v>DEC</v>
      </c>
      <c r="P1281" s="42">
        <v>65</v>
      </c>
      <c r="Q1281" s="44">
        <f t="shared" si="247"/>
        <v>-40</v>
      </c>
      <c r="R1281" s="45">
        <f t="shared" si="248"/>
        <v>-0.61538461538461542</v>
      </c>
      <c r="S1281" s="44" t="str">
        <f t="shared" si="249"/>
        <v>DEGROWTH</v>
      </c>
      <c r="T1281" s="43">
        <v>0</v>
      </c>
      <c r="U1281" s="46" t="str">
        <f t="shared" si="250"/>
        <v>jAN</v>
      </c>
      <c r="V1281" s="42">
        <v>0</v>
      </c>
      <c r="W1281" s="47">
        <f t="shared" si="251"/>
        <v>25</v>
      </c>
      <c r="X1281" s="48">
        <f t="shared" si="252"/>
        <v>0</v>
      </c>
      <c r="Y1281" s="47" t="b">
        <f t="shared" si="253"/>
        <v>0</v>
      </c>
      <c r="Z1281" s="138">
        <v>0</v>
      </c>
      <c r="AA1281" s="155"/>
      <c r="AB1281" s="155" t="s">
        <v>3061</v>
      </c>
      <c r="AC1281" s="27"/>
    </row>
    <row r="1282" spans="1:29" s="139" customFormat="1" ht="13.8">
      <c r="A1282" s="155" t="s">
        <v>3061</v>
      </c>
      <c r="B1282" s="140" t="s">
        <v>92</v>
      </c>
      <c r="C1282" s="152" t="s">
        <v>3431</v>
      </c>
      <c r="D1282" s="135">
        <v>1000003040</v>
      </c>
      <c r="E1282" s="141" t="s">
        <v>3432</v>
      </c>
      <c r="F1282" s="137">
        <v>44847</v>
      </c>
      <c r="G1282" s="40" t="str">
        <f t="shared" si="242"/>
        <v>Targeted Dealer</v>
      </c>
      <c r="H1282" s="40"/>
      <c r="I1282" s="41">
        <v>170</v>
      </c>
      <c r="J1282" s="41">
        <f t="shared" si="243"/>
        <v>170</v>
      </c>
      <c r="K1282" s="43">
        <v>186</v>
      </c>
      <c r="L1282" s="43">
        <f t="shared" si="244"/>
        <v>-16</v>
      </c>
      <c r="M1282" s="43">
        <f t="shared" si="245"/>
        <v>109.41176470588236</v>
      </c>
      <c r="N1282" s="42">
        <v>180</v>
      </c>
      <c r="O1282" s="45" t="str">
        <f t="shared" si="246"/>
        <v>DEC</v>
      </c>
      <c r="P1282" s="42">
        <v>180</v>
      </c>
      <c r="Q1282" s="44">
        <f t="shared" si="247"/>
        <v>6</v>
      </c>
      <c r="R1282" s="45">
        <f t="shared" si="248"/>
        <v>3.3333333333333437E-2</v>
      </c>
      <c r="S1282" s="44" t="str">
        <f t="shared" si="249"/>
        <v>GROWTH</v>
      </c>
      <c r="T1282" s="43">
        <v>205</v>
      </c>
      <c r="U1282" s="46" t="str">
        <f t="shared" si="250"/>
        <v>jAN</v>
      </c>
      <c r="V1282" s="42">
        <v>205</v>
      </c>
      <c r="W1282" s="47">
        <f t="shared" si="251"/>
        <v>-19</v>
      </c>
      <c r="X1282" s="48">
        <f t="shared" si="252"/>
        <v>-9.2682926829268264E-2</v>
      </c>
      <c r="Y1282" s="47" t="str">
        <f t="shared" si="253"/>
        <v>DEGROWTH</v>
      </c>
      <c r="Z1282" s="138">
        <v>0</v>
      </c>
      <c r="AA1282" s="155"/>
      <c r="AB1282" s="155" t="s">
        <v>3061</v>
      </c>
      <c r="AC1282" s="27"/>
    </row>
    <row r="1283" spans="1:29" s="139" customFormat="1" ht="13.8">
      <c r="A1283" s="155" t="s">
        <v>3061</v>
      </c>
      <c r="B1283" s="140" t="s">
        <v>92</v>
      </c>
      <c r="C1283" s="152" t="s">
        <v>3433</v>
      </c>
      <c r="D1283" s="135">
        <v>1000003080</v>
      </c>
      <c r="E1283" s="141" t="s">
        <v>3434</v>
      </c>
      <c r="F1283" s="137">
        <v>44868</v>
      </c>
      <c r="G1283" s="40" t="str">
        <f t="shared" si="242"/>
        <v>-</v>
      </c>
      <c r="H1283" s="40"/>
      <c r="I1283" s="41">
        <v>0</v>
      </c>
      <c r="J1283" s="41">
        <f t="shared" si="243"/>
        <v>0</v>
      </c>
      <c r="K1283" s="43">
        <v>0</v>
      </c>
      <c r="L1283" s="43">
        <f t="shared" si="244"/>
        <v>0</v>
      </c>
      <c r="M1283" s="43" t="str">
        <f t="shared" si="245"/>
        <v>-</v>
      </c>
      <c r="N1283" s="42">
        <v>0</v>
      </c>
      <c r="O1283" s="45" t="str">
        <f t="shared" si="246"/>
        <v>DEC</v>
      </c>
      <c r="P1283" s="42">
        <v>0</v>
      </c>
      <c r="Q1283" s="44">
        <f t="shared" si="247"/>
        <v>0</v>
      </c>
      <c r="R1283" s="45" t="str">
        <f t="shared" si="248"/>
        <v xml:space="preserve"> </v>
      </c>
      <c r="S1283" s="44" t="b">
        <f t="shared" si="249"/>
        <v>0</v>
      </c>
      <c r="T1283" s="43">
        <v>0</v>
      </c>
      <c r="U1283" s="46" t="str">
        <f t="shared" si="250"/>
        <v>jAN</v>
      </c>
      <c r="V1283" s="42">
        <v>0</v>
      </c>
      <c r="W1283" s="47">
        <f t="shared" si="251"/>
        <v>0</v>
      </c>
      <c r="X1283" s="48">
        <f t="shared" si="252"/>
        <v>0</v>
      </c>
      <c r="Y1283" s="47" t="b">
        <f t="shared" si="253"/>
        <v>0</v>
      </c>
      <c r="Z1283" s="138">
        <v>0</v>
      </c>
      <c r="AA1283" s="155"/>
      <c r="AB1283" s="155" t="s">
        <v>3061</v>
      </c>
      <c r="AC1283" s="27"/>
    </row>
    <row r="1284" spans="1:29" s="139" customFormat="1" ht="13.8">
      <c r="A1284" s="155" t="s">
        <v>3061</v>
      </c>
      <c r="B1284" s="140" t="s">
        <v>92</v>
      </c>
      <c r="C1284" s="152" t="s">
        <v>3437</v>
      </c>
      <c r="D1284" s="135">
        <v>1000003551</v>
      </c>
      <c r="E1284" s="141" t="s">
        <v>3438</v>
      </c>
      <c r="F1284" s="137">
        <v>45071</v>
      </c>
      <c r="G1284" s="40" t="str">
        <f t="shared" si="242"/>
        <v>Targeted Dealer</v>
      </c>
      <c r="H1284" s="40"/>
      <c r="I1284" s="41">
        <v>60</v>
      </c>
      <c r="J1284" s="41">
        <f t="shared" si="243"/>
        <v>60</v>
      </c>
      <c r="K1284" s="43">
        <v>0</v>
      </c>
      <c r="L1284" s="43">
        <f t="shared" si="244"/>
        <v>60</v>
      </c>
      <c r="M1284" s="43">
        <f t="shared" si="245"/>
        <v>0</v>
      </c>
      <c r="N1284" s="42">
        <v>0</v>
      </c>
      <c r="O1284" s="45" t="str">
        <f t="shared" si="246"/>
        <v>DEC</v>
      </c>
      <c r="P1284" s="42">
        <v>0</v>
      </c>
      <c r="Q1284" s="44">
        <f t="shared" si="247"/>
        <v>0</v>
      </c>
      <c r="R1284" s="45" t="str">
        <f t="shared" si="248"/>
        <v xml:space="preserve"> </v>
      </c>
      <c r="S1284" s="44" t="b">
        <f t="shared" si="249"/>
        <v>0</v>
      </c>
      <c r="T1284" s="43">
        <v>10</v>
      </c>
      <c r="U1284" s="46" t="str">
        <f t="shared" si="250"/>
        <v>jAN</v>
      </c>
      <c r="V1284" s="42">
        <v>10</v>
      </c>
      <c r="W1284" s="47">
        <f t="shared" si="251"/>
        <v>-10</v>
      </c>
      <c r="X1284" s="48">
        <f t="shared" si="252"/>
        <v>-1</v>
      </c>
      <c r="Y1284" s="47" t="str">
        <f t="shared" si="253"/>
        <v>DEGROWTH</v>
      </c>
      <c r="Z1284" s="138">
        <v>0</v>
      </c>
      <c r="AA1284" s="155"/>
      <c r="AB1284" s="155" t="s">
        <v>3061</v>
      </c>
      <c r="AC1284" s="27"/>
    </row>
    <row r="1285" spans="1:29" s="139" customFormat="1" ht="13.8">
      <c r="A1285" s="155" t="s">
        <v>3061</v>
      </c>
      <c r="B1285" s="140" t="s">
        <v>92</v>
      </c>
      <c r="C1285" s="152" t="s">
        <v>3439</v>
      </c>
      <c r="D1285" s="135">
        <v>1000003556</v>
      </c>
      <c r="E1285" s="141" t="s">
        <v>3440</v>
      </c>
      <c r="F1285" s="137">
        <v>45072</v>
      </c>
      <c r="G1285" s="40" t="str">
        <f t="shared" si="242"/>
        <v>Targeted Dealer</v>
      </c>
      <c r="H1285" s="40"/>
      <c r="I1285" s="41">
        <v>220</v>
      </c>
      <c r="J1285" s="41">
        <f t="shared" si="243"/>
        <v>220</v>
      </c>
      <c r="K1285" s="43">
        <v>401.25</v>
      </c>
      <c r="L1285" s="43">
        <f t="shared" si="244"/>
        <v>-181.25</v>
      </c>
      <c r="M1285" s="43">
        <f t="shared" si="245"/>
        <v>182.38636363636363</v>
      </c>
      <c r="N1285" s="42">
        <v>297.5</v>
      </c>
      <c r="O1285" s="45" t="str">
        <f t="shared" si="246"/>
        <v>DEC</v>
      </c>
      <c r="P1285" s="42">
        <v>297.5</v>
      </c>
      <c r="Q1285" s="44">
        <f t="shared" si="247"/>
        <v>103.75</v>
      </c>
      <c r="R1285" s="45">
        <f t="shared" si="248"/>
        <v>0.34873949579831942</v>
      </c>
      <c r="S1285" s="44" t="str">
        <f t="shared" si="249"/>
        <v>GROWTH</v>
      </c>
      <c r="T1285" s="43">
        <v>211</v>
      </c>
      <c r="U1285" s="46" t="str">
        <f t="shared" si="250"/>
        <v>jAN</v>
      </c>
      <c r="V1285" s="42">
        <v>211</v>
      </c>
      <c r="W1285" s="47">
        <f t="shared" si="251"/>
        <v>190.25</v>
      </c>
      <c r="X1285" s="48">
        <f t="shared" si="252"/>
        <v>0.90165876777251186</v>
      </c>
      <c r="Y1285" s="47" t="str">
        <f t="shared" si="253"/>
        <v>GROWTH</v>
      </c>
      <c r="Z1285" s="138">
        <v>0</v>
      </c>
      <c r="AA1285" s="155"/>
      <c r="AB1285" s="155" t="s">
        <v>3061</v>
      </c>
      <c r="AC1285" s="27"/>
    </row>
    <row r="1286" spans="1:29" s="139" customFormat="1" ht="13.8">
      <c r="A1286" s="138" t="s">
        <v>1245</v>
      </c>
      <c r="B1286" s="134" t="s">
        <v>3922</v>
      </c>
      <c r="C1286" s="144" t="s">
        <v>3443</v>
      </c>
      <c r="D1286" s="144">
        <v>1000004108</v>
      </c>
      <c r="E1286" s="144" t="s">
        <v>1789</v>
      </c>
      <c r="F1286" s="137">
        <v>45539</v>
      </c>
      <c r="G1286" s="40" t="str">
        <f t="shared" si="242"/>
        <v>Targeted Dealer</v>
      </c>
      <c r="H1286" s="40"/>
      <c r="I1286" s="41">
        <v>170</v>
      </c>
      <c r="J1286" s="41">
        <f t="shared" si="243"/>
        <v>170</v>
      </c>
      <c r="K1286" s="43">
        <v>90.5</v>
      </c>
      <c r="L1286" s="43">
        <f t="shared" si="244"/>
        <v>79.5</v>
      </c>
      <c r="M1286" s="43">
        <f t="shared" si="245"/>
        <v>53.235294117647058</v>
      </c>
      <c r="N1286" s="42">
        <v>153.5</v>
      </c>
      <c r="O1286" s="45" t="str">
        <f t="shared" si="246"/>
        <v>DEC</v>
      </c>
      <c r="P1286" s="42">
        <v>153.5</v>
      </c>
      <c r="Q1286" s="44">
        <f t="shared" si="247"/>
        <v>-63</v>
      </c>
      <c r="R1286" s="45">
        <f t="shared" si="248"/>
        <v>-0.4104234527687296</v>
      </c>
      <c r="S1286" s="44" t="str">
        <f t="shared" si="249"/>
        <v>DEGROWTH</v>
      </c>
      <c r="T1286" s="43">
        <v>0</v>
      </c>
      <c r="U1286" s="46" t="str">
        <f t="shared" si="250"/>
        <v>jAN</v>
      </c>
      <c r="V1286" s="42">
        <v>0</v>
      </c>
      <c r="W1286" s="47">
        <f t="shared" si="251"/>
        <v>90.5</v>
      </c>
      <c r="X1286" s="48">
        <f t="shared" si="252"/>
        <v>0</v>
      </c>
      <c r="Y1286" s="47" t="b">
        <f t="shared" si="253"/>
        <v>0</v>
      </c>
      <c r="Z1286" s="138">
        <v>0</v>
      </c>
      <c r="AA1286" s="133"/>
      <c r="AB1286" s="138" t="s">
        <v>1245</v>
      </c>
      <c r="AC1286" s="27"/>
    </row>
    <row r="1287" spans="1:29" s="139" customFormat="1" ht="13.8">
      <c r="A1287" s="138" t="s">
        <v>121</v>
      </c>
      <c r="B1287" s="144" t="s">
        <v>34</v>
      </c>
      <c r="C1287" s="144" t="s">
        <v>3444</v>
      </c>
      <c r="D1287" s="144">
        <v>1000004110</v>
      </c>
      <c r="E1287" s="144" t="s">
        <v>3445</v>
      </c>
      <c r="F1287" s="137">
        <v>45540</v>
      </c>
      <c r="G1287" s="40" t="str">
        <f t="shared" si="242"/>
        <v>Targeted Dealer</v>
      </c>
      <c r="H1287" s="40"/>
      <c r="I1287" s="41">
        <v>105</v>
      </c>
      <c r="J1287" s="41">
        <f t="shared" si="243"/>
        <v>105</v>
      </c>
      <c r="K1287" s="43">
        <v>0</v>
      </c>
      <c r="L1287" s="43">
        <f t="shared" si="244"/>
        <v>105</v>
      </c>
      <c r="M1287" s="43">
        <f t="shared" si="245"/>
        <v>0</v>
      </c>
      <c r="N1287" s="42">
        <v>114</v>
      </c>
      <c r="O1287" s="45" t="str">
        <f t="shared" si="246"/>
        <v>DEC</v>
      </c>
      <c r="P1287" s="42">
        <v>114</v>
      </c>
      <c r="Q1287" s="44">
        <f t="shared" si="247"/>
        <v>-114</v>
      </c>
      <c r="R1287" s="45">
        <f t="shared" si="248"/>
        <v>-1</v>
      </c>
      <c r="S1287" s="44" t="str">
        <f t="shared" si="249"/>
        <v>DEGROWTH</v>
      </c>
      <c r="T1287" s="43">
        <v>50</v>
      </c>
      <c r="U1287" s="46" t="str">
        <f t="shared" si="250"/>
        <v>jAN</v>
      </c>
      <c r="V1287" s="42">
        <v>50</v>
      </c>
      <c r="W1287" s="47">
        <f t="shared" si="251"/>
        <v>-50</v>
      </c>
      <c r="X1287" s="48">
        <f t="shared" si="252"/>
        <v>-1</v>
      </c>
      <c r="Y1287" s="47" t="str">
        <f t="shared" si="253"/>
        <v>DEGROWTH</v>
      </c>
      <c r="Z1287" s="138">
        <v>1</v>
      </c>
      <c r="AA1287" s="133"/>
      <c r="AB1287" s="138" t="s">
        <v>121</v>
      </c>
      <c r="AC1287" s="27"/>
    </row>
    <row r="1288" spans="1:29" s="139" customFormat="1" ht="13.8">
      <c r="A1288" s="138" t="s">
        <v>121</v>
      </c>
      <c r="B1288" s="144" t="s">
        <v>613</v>
      </c>
      <c r="C1288" s="144" t="s">
        <v>3446</v>
      </c>
      <c r="D1288" s="144">
        <v>1000004111</v>
      </c>
      <c r="E1288" s="144" t="s">
        <v>3447</v>
      </c>
      <c r="F1288" s="137">
        <v>45540</v>
      </c>
      <c r="G1288" s="40" t="str">
        <f t="shared" si="242"/>
        <v>Targeted Dealer</v>
      </c>
      <c r="H1288" s="40"/>
      <c r="I1288" s="41">
        <v>40</v>
      </c>
      <c r="J1288" s="41">
        <f t="shared" si="243"/>
        <v>40</v>
      </c>
      <c r="K1288" s="43">
        <v>0</v>
      </c>
      <c r="L1288" s="43">
        <f t="shared" si="244"/>
        <v>40</v>
      </c>
      <c r="M1288" s="43">
        <f t="shared" si="245"/>
        <v>0</v>
      </c>
      <c r="N1288" s="42">
        <v>0</v>
      </c>
      <c r="O1288" s="45" t="str">
        <f t="shared" si="246"/>
        <v>DEC</v>
      </c>
      <c r="P1288" s="42">
        <v>0</v>
      </c>
      <c r="Q1288" s="44">
        <f t="shared" si="247"/>
        <v>0</v>
      </c>
      <c r="R1288" s="45" t="str">
        <f t="shared" si="248"/>
        <v xml:space="preserve"> </v>
      </c>
      <c r="S1288" s="44" t="b">
        <f t="shared" si="249"/>
        <v>0</v>
      </c>
      <c r="T1288" s="43">
        <v>202</v>
      </c>
      <c r="U1288" s="46" t="str">
        <f t="shared" si="250"/>
        <v>jAN</v>
      </c>
      <c r="V1288" s="42">
        <v>202</v>
      </c>
      <c r="W1288" s="47">
        <f t="shared" si="251"/>
        <v>-202</v>
      </c>
      <c r="X1288" s="48">
        <f t="shared" si="252"/>
        <v>-1</v>
      </c>
      <c r="Y1288" s="47" t="str">
        <f t="shared" si="253"/>
        <v>DEGROWTH</v>
      </c>
      <c r="Z1288" s="138">
        <v>0</v>
      </c>
      <c r="AA1288" s="133"/>
      <c r="AB1288" s="138" t="s">
        <v>121</v>
      </c>
      <c r="AC1288" s="27"/>
    </row>
    <row r="1289" spans="1:29" s="139" customFormat="1" ht="13.8">
      <c r="A1289" s="138" t="s">
        <v>121</v>
      </c>
      <c r="B1289" s="134" t="s">
        <v>3923</v>
      </c>
      <c r="C1289" s="144" t="s">
        <v>3448</v>
      </c>
      <c r="D1289" s="144">
        <v>1000004109</v>
      </c>
      <c r="E1289" s="144" t="s">
        <v>3449</v>
      </c>
      <c r="F1289" s="137">
        <v>45540</v>
      </c>
      <c r="G1289" s="40" t="str">
        <f t="shared" si="242"/>
        <v>Targeted Dealer</v>
      </c>
      <c r="H1289" s="40"/>
      <c r="I1289" s="41">
        <v>40</v>
      </c>
      <c r="J1289" s="41">
        <f t="shared" si="243"/>
        <v>40</v>
      </c>
      <c r="K1289" s="43">
        <v>7</v>
      </c>
      <c r="L1289" s="43">
        <f t="shared" si="244"/>
        <v>33</v>
      </c>
      <c r="M1289" s="43">
        <f t="shared" si="245"/>
        <v>17.5</v>
      </c>
      <c r="N1289" s="42">
        <v>35</v>
      </c>
      <c r="O1289" s="45" t="str">
        <f t="shared" si="246"/>
        <v>DEC</v>
      </c>
      <c r="P1289" s="42">
        <v>35</v>
      </c>
      <c r="Q1289" s="44">
        <f t="shared" si="247"/>
        <v>-28</v>
      </c>
      <c r="R1289" s="45">
        <f t="shared" si="248"/>
        <v>-0.8</v>
      </c>
      <c r="S1289" s="44" t="str">
        <f t="shared" si="249"/>
        <v>DEGROWTH</v>
      </c>
      <c r="T1289" s="43">
        <v>20</v>
      </c>
      <c r="U1289" s="46" t="str">
        <f t="shared" si="250"/>
        <v>jAN</v>
      </c>
      <c r="V1289" s="42">
        <v>20</v>
      </c>
      <c r="W1289" s="47">
        <f t="shared" si="251"/>
        <v>-13</v>
      </c>
      <c r="X1289" s="48">
        <f t="shared" si="252"/>
        <v>-0.65</v>
      </c>
      <c r="Y1289" s="47" t="str">
        <f t="shared" si="253"/>
        <v>DEGROWTH</v>
      </c>
      <c r="Z1289" s="138">
        <v>0</v>
      </c>
      <c r="AA1289" s="133"/>
      <c r="AB1289" s="138" t="s">
        <v>121</v>
      </c>
      <c r="AC1289" s="27"/>
    </row>
    <row r="1290" spans="1:29" s="139" customFormat="1" ht="13.8">
      <c r="A1290" s="138" t="s">
        <v>1245</v>
      </c>
      <c r="B1290" s="144" t="s">
        <v>43</v>
      </c>
      <c r="C1290" s="144" t="s">
        <v>3450</v>
      </c>
      <c r="D1290" s="144">
        <v>1000004112</v>
      </c>
      <c r="E1290" s="144" t="s">
        <v>3451</v>
      </c>
      <c r="F1290" s="137">
        <v>45541</v>
      </c>
      <c r="G1290" s="40" t="str">
        <f t="shared" si="242"/>
        <v>Targeted Dealer</v>
      </c>
      <c r="H1290" s="40"/>
      <c r="I1290" s="41">
        <v>75</v>
      </c>
      <c r="J1290" s="41">
        <f t="shared" si="243"/>
        <v>75</v>
      </c>
      <c r="K1290" s="43">
        <v>76</v>
      </c>
      <c r="L1290" s="43">
        <f t="shared" si="244"/>
        <v>-1</v>
      </c>
      <c r="M1290" s="43">
        <f t="shared" si="245"/>
        <v>101.33333333333333</v>
      </c>
      <c r="N1290" s="42">
        <v>62.5</v>
      </c>
      <c r="O1290" s="45" t="str">
        <f t="shared" si="246"/>
        <v>DEC</v>
      </c>
      <c r="P1290" s="42">
        <v>62.5</v>
      </c>
      <c r="Q1290" s="44">
        <f t="shared" si="247"/>
        <v>13.5</v>
      </c>
      <c r="R1290" s="45">
        <f t="shared" si="248"/>
        <v>0.21599999999999997</v>
      </c>
      <c r="S1290" s="44" t="str">
        <f t="shared" si="249"/>
        <v>GROWTH</v>
      </c>
      <c r="T1290" s="43">
        <v>80</v>
      </c>
      <c r="U1290" s="46" t="str">
        <f t="shared" si="250"/>
        <v>jAN</v>
      </c>
      <c r="V1290" s="42">
        <v>80</v>
      </c>
      <c r="W1290" s="47">
        <f t="shared" si="251"/>
        <v>-4</v>
      </c>
      <c r="X1290" s="48">
        <f t="shared" si="252"/>
        <v>-5.0000000000000044E-2</v>
      </c>
      <c r="Y1290" s="47" t="str">
        <f t="shared" si="253"/>
        <v>DEGROWTH</v>
      </c>
      <c r="Z1290" s="138">
        <v>1</v>
      </c>
      <c r="AA1290" s="133"/>
      <c r="AB1290" s="138" t="s">
        <v>1245</v>
      </c>
      <c r="AC1290" s="27"/>
    </row>
    <row r="1291" spans="1:29" s="139" customFormat="1" ht="13.8">
      <c r="A1291" s="138" t="s">
        <v>121</v>
      </c>
      <c r="B1291" s="134" t="s">
        <v>3921</v>
      </c>
      <c r="C1291" s="144" t="s">
        <v>3454</v>
      </c>
      <c r="D1291" s="144">
        <v>1000002901</v>
      </c>
      <c r="E1291" s="144" t="s">
        <v>3455</v>
      </c>
      <c r="F1291" s="137">
        <v>44799</v>
      </c>
      <c r="G1291" s="40" t="str">
        <f t="shared" si="242"/>
        <v>Targeted Dealer</v>
      </c>
      <c r="H1291" s="40"/>
      <c r="I1291" s="41">
        <v>80</v>
      </c>
      <c r="J1291" s="41">
        <f t="shared" si="243"/>
        <v>80</v>
      </c>
      <c r="K1291" s="43">
        <v>140</v>
      </c>
      <c r="L1291" s="43">
        <f t="shared" si="244"/>
        <v>-60</v>
      </c>
      <c r="M1291" s="43">
        <f t="shared" si="245"/>
        <v>175</v>
      </c>
      <c r="N1291" s="42">
        <v>50</v>
      </c>
      <c r="O1291" s="45" t="str">
        <f t="shared" si="246"/>
        <v>DEC</v>
      </c>
      <c r="P1291" s="42">
        <v>50</v>
      </c>
      <c r="Q1291" s="44">
        <f t="shared" si="247"/>
        <v>90</v>
      </c>
      <c r="R1291" s="45">
        <f t="shared" si="248"/>
        <v>1.7999999999999998</v>
      </c>
      <c r="S1291" s="44" t="str">
        <f t="shared" si="249"/>
        <v>GROWTH</v>
      </c>
      <c r="T1291" s="43">
        <v>179</v>
      </c>
      <c r="U1291" s="46" t="str">
        <f t="shared" si="250"/>
        <v>jAN</v>
      </c>
      <c r="V1291" s="42">
        <v>179</v>
      </c>
      <c r="W1291" s="47">
        <f t="shared" si="251"/>
        <v>-39</v>
      </c>
      <c r="X1291" s="48">
        <f t="shared" si="252"/>
        <v>-0.21787709497206709</v>
      </c>
      <c r="Y1291" s="47" t="str">
        <f t="shared" si="253"/>
        <v>DEGROWTH</v>
      </c>
      <c r="Z1291" s="138">
        <v>0</v>
      </c>
      <c r="AA1291" s="133"/>
      <c r="AB1291" s="138" t="s">
        <v>121</v>
      </c>
      <c r="AC1291" s="27"/>
    </row>
    <row r="1292" spans="1:29" s="139" customFormat="1" ht="13.8">
      <c r="A1292" s="138" t="s">
        <v>121</v>
      </c>
      <c r="B1292" s="134" t="s">
        <v>3921</v>
      </c>
      <c r="C1292" s="144" t="s">
        <v>3458</v>
      </c>
      <c r="D1292" s="144">
        <v>1000004113</v>
      </c>
      <c r="E1292" s="144" t="s">
        <v>3459</v>
      </c>
      <c r="F1292" s="137">
        <v>45542</v>
      </c>
      <c r="G1292" s="40" t="str">
        <f t="shared" si="242"/>
        <v>Targeted Dealer</v>
      </c>
      <c r="H1292" s="40"/>
      <c r="I1292" s="41">
        <v>100</v>
      </c>
      <c r="J1292" s="41">
        <f t="shared" si="243"/>
        <v>100</v>
      </c>
      <c r="K1292" s="43">
        <v>130</v>
      </c>
      <c r="L1292" s="43">
        <f t="shared" si="244"/>
        <v>-30</v>
      </c>
      <c r="M1292" s="43">
        <f t="shared" si="245"/>
        <v>130</v>
      </c>
      <c r="N1292" s="42">
        <v>68.25</v>
      </c>
      <c r="O1292" s="45" t="str">
        <f t="shared" si="246"/>
        <v>DEC</v>
      </c>
      <c r="P1292" s="42">
        <v>68.25</v>
      </c>
      <c r="Q1292" s="44">
        <f t="shared" si="247"/>
        <v>61.75</v>
      </c>
      <c r="R1292" s="45">
        <f t="shared" si="248"/>
        <v>0.90476190476190466</v>
      </c>
      <c r="S1292" s="44" t="str">
        <f t="shared" si="249"/>
        <v>GROWTH</v>
      </c>
      <c r="T1292" s="43">
        <v>50</v>
      </c>
      <c r="U1292" s="46" t="str">
        <f t="shared" si="250"/>
        <v>jAN</v>
      </c>
      <c r="V1292" s="42">
        <v>50</v>
      </c>
      <c r="W1292" s="47">
        <f t="shared" si="251"/>
        <v>80</v>
      </c>
      <c r="X1292" s="48">
        <f t="shared" si="252"/>
        <v>1.6</v>
      </c>
      <c r="Y1292" s="47" t="str">
        <f t="shared" si="253"/>
        <v>GROWTH</v>
      </c>
      <c r="Z1292" s="138">
        <v>0</v>
      </c>
      <c r="AA1292" s="133"/>
      <c r="AB1292" s="138" t="s">
        <v>121</v>
      </c>
      <c r="AC1292" s="27"/>
    </row>
    <row r="1293" spans="1:29" s="139" customFormat="1" ht="13.8">
      <c r="A1293" s="138" t="s">
        <v>1245</v>
      </c>
      <c r="B1293" s="144" t="s">
        <v>57</v>
      </c>
      <c r="C1293" s="144" t="s">
        <v>3462</v>
      </c>
      <c r="D1293" s="144">
        <v>1000004114</v>
      </c>
      <c r="E1293" s="144" t="s">
        <v>3463</v>
      </c>
      <c r="F1293" s="137">
        <v>45544</v>
      </c>
      <c r="G1293" s="40" t="str">
        <f t="shared" si="242"/>
        <v>Targeted Dealer</v>
      </c>
      <c r="H1293" s="40"/>
      <c r="I1293" s="41">
        <v>80</v>
      </c>
      <c r="J1293" s="41">
        <f t="shared" si="243"/>
        <v>80</v>
      </c>
      <c r="K1293" s="43">
        <v>25</v>
      </c>
      <c r="L1293" s="43">
        <f t="shared" si="244"/>
        <v>55</v>
      </c>
      <c r="M1293" s="43">
        <f t="shared" si="245"/>
        <v>31.25</v>
      </c>
      <c r="N1293" s="42">
        <v>25</v>
      </c>
      <c r="O1293" s="45" t="str">
        <f t="shared" si="246"/>
        <v>DEC</v>
      </c>
      <c r="P1293" s="42">
        <v>25</v>
      </c>
      <c r="Q1293" s="44">
        <f t="shared" si="247"/>
        <v>0</v>
      </c>
      <c r="R1293" s="45">
        <f t="shared" si="248"/>
        <v>0</v>
      </c>
      <c r="S1293" s="44" t="str">
        <f t="shared" si="249"/>
        <v>GROWTH</v>
      </c>
      <c r="T1293" s="43">
        <v>52.5</v>
      </c>
      <c r="U1293" s="46" t="str">
        <f t="shared" si="250"/>
        <v>jAN</v>
      </c>
      <c r="V1293" s="42">
        <v>52.5</v>
      </c>
      <c r="W1293" s="47">
        <f t="shared" si="251"/>
        <v>-27.5</v>
      </c>
      <c r="X1293" s="48">
        <f t="shared" si="252"/>
        <v>-0.52380952380952384</v>
      </c>
      <c r="Y1293" s="47" t="str">
        <f t="shared" si="253"/>
        <v>DEGROWTH</v>
      </c>
      <c r="Z1293" s="138">
        <v>1</v>
      </c>
      <c r="AA1293" s="133"/>
      <c r="AB1293" s="138" t="s">
        <v>1245</v>
      </c>
      <c r="AC1293" s="27"/>
    </row>
    <row r="1294" spans="1:29" s="139" customFormat="1" ht="13.8">
      <c r="A1294" s="138" t="s">
        <v>1245</v>
      </c>
      <c r="B1294" s="134" t="s">
        <v>46</v>
      </c>
      <c r="C1294" s="144" t="s">
        <v>3464</v>
      </c>
      <c r="D1294" s="144">
        <v>1000004115</v>
      </c>
      <c r="E1294" s="144" t="s">
        <v>3465</v>
      </c>
      <c r="F1294" s="137">
        <v>45544</v>
      </c>
      <c r="G1294" s="40" t="str">
        <f t="shared" si="242"/>
        <v>Targeted Dealer</v>
      </c>
      <c r="H1294" s="40"/>
      <c r="I1294" s="41">
        <v>150</v>
      </c>
      <c r="J1294" s="41">
        <f t="shared" si="243"/>
        <v>150</v>
      </c>
      <c r="K1294" s="43">
        <v>125</v>
      </c>
      <c r="L1294" s="43">
        <f t="shared" si="244"/>
        <v>25</v>
      </c>
      <c r="M1294" s="43">
        <f t="shared" si="245"/>
        <v>83.333333333333329</v>
      </c>
      <c r="N1294" s="42">
        <v>125</v>
      </c>
      <c r="O1294" s="45" t="str">
        <f t="shared" si="246"/>
        <v>DEC</v>
      </c>
      <c r="P1294" s="42">
        <v>125</v>
      </c>
      <c r="Q1294" s="44">
        <f t="shared" si="247"/>
        <v>0</v>
      </c>
      <c r="R1294" s="45">
        <f t="shared" si="248"/>
        <v>0</v>
      </c>
      <c r="S1294" s="44" t="str">
        <f t="shared" si="249"/>
        <v>GROWTH</v>
      </c>
      <c r="T1294" s="43">
        <v>100</v>
      </c>
      <c r="U1294" s="46" t="str">
        <f t="shared" si="250"/>
        <v>jAN</v>
      </c>
      <c r="V1294" s="42">
        <v>100</v>
      </c>
      <c r="W1294" s="47">
        <f t="shared" si="251"/>
        <v>25</v>
      </c>
      <c r="X1294" s="48">
        <f t="shared" si="252"/>
        <v>0.25</v>
      </c>
      <c r="Y1294" s="47" t="str">
        <f t="shared" si="253"/>
        <v>GROWTH</v>
      </c>
      <c r="Z1294" s="138">
        <v>0</v>
      </c>
      <c r="AA1294" s="133"/>
      <c r="AB1294" s="138" t="s">
        <v>1245</v>
      </c>
      <c r="AC1294" s="27"/>
    </row>
    <row r="1295" spans="1:29" s="139" customFormat="1" ht="13.8">
      <c r="A1295" s="133" t="s">
        <v>121</v>
      </c>
      <c r="B1295" s="141" t="s">
        <v>37</v>
      </c>
      <c r="C1295" s="135" t="s">
        <v>3466</v>
      </c>
      <c r="D1295" s="135">
        <v>1000001029</v>
      </c>
      <c r="E1295" s="136" t="s">
        <v>3467</v>
      </c>
      <c r="F1295" s="137">
        <v>44305</v>
      </c>
      <c r="G1295" s="40" t="str">
        <f t="shared" si="242"/>
        <v>-</v>
      </c>
      <c r="H1295" s="40"/>
      <c r="I1295" s="41">
        <v>0</v>
      </c>
      <c r="J1295" s="41">
        <f t="shared" si="243"/>
        <v>0</v>
      </c>
      <c r="K1295" s="43">
        <v>0</v>
      </c>
      <c r="L1295" s="43">
        <f t="shared" si="244"/>
        <v>0</v>
      </c>
      <c r="M1295" s="43" t="str">
        <f t="shared" si="245"/>
        <v>-</v>
      </c>
      <c r="N1295" s="42">
        <v>0</v>
      </c>
      <c r="O1295" s="45" t="str">
        <f t="shared" si="246"/>
        <v>DEC</v>
      </c>
      <c r="P1295" s="42">
        <v>0</v>
      </c>
      <c r="Q1295" s="44">
        <f t="shared" si="247"/>
        <v>0</v>
      </c>
      <c r="R1295" s="45" t="str">
        <f t="shared" si="248"/>
        <v xml:space="preserve"> </v>
      </c>
      <c r="S1295" s="44" t="b">
        <f t="shared" si="249"/>
        <v>0</v>
      </c>
      <c r="T1295" s="43">
        <v>0</v>
      </c>
      <c r="U1295" s="46" t="str">
        <f t="shared" si="250"/>
        <v>jAN</v>
      </c>
      <c r="V1295" s="42">
        <v>0</v>
      </c>
      <c r="W1295" s="47">
        <f t="shared" si="251"/>
        <v>0</v>
      </c>
      <c r="X1295" s="48">
        <f t="shared" si="252"/>
        <v>0</v>
      </c>
      <c r="Y1295" s="47" t="b">
        <f t="shared" si="253"/>
        <v>0</v>
      </c>
      <c r="Z1295" s="138">
        <v>1</v>
      </c>
      <c r="AA1295" s="133"/>
      <c r="AB1295" s="133" t="s">
        <v>121</v>
      </c>
      <c r="AC1295" s="27"/>
    </row>
    <row r="1296" spans="1:29" s="139" customFormat="1" ht="13.8">
      <c r="A1296" s="133" t="s">
        <v>1245</v>
      </c>
      <c r="B1296" s="141" t="s">
        <v>48</v>
      </c>
      <c r="C1296" s="144" t="s">
        <v>3468</v>
      </c>
      <c r="D1296" s="144">
        <v>1000004116</v>
      </c>
      <c r="E1296" s="144" t="s">
        <v>3469</v>
      </c>
      <c r="F1296" s="137">
        <v>45547</v>
      </c>
      <c r="G1296" s="40" t="str">
        <f t="shared" si="242"/>
        <v>Targeted Dealer</v>
      </c>
      <c r="H1296" s="40"/>
      <c r="I1296" s="41">
        <v>74</v>
      </c>
      <c r="J1296" s="41">
        <f t="shared" si="243"/>
        <v>74</v>
      </c>
      <c r="K1296" s="43">
        <v>26</v>
      </c>
      <c r="L1296" s="43">
        <f t="shared" si="244"/>
        <v>48</v>
      </c>
      <c r="M1296" s="43">
        <f t="shared" si="245"/>
        <v>35.135135135135137</v>
      </c>
      <c r="N1296" s="42">
        <v>39</v>
      </c>
      <c r="O1296" s="45" t="str">
        <f t="shared" si="246"/>
        <v>DEC</v>
      </c>
      <c r="P1296" s="42">
        <v>39</v>
      </c>
      <c r="Q1296" s="44">
        <f t="shared" si="247"/>
        <v>-13</v>
      </c>
      <c r="R1296" s="45">
        <f t="shared" si="248"/>
        <v>-0.33333333333333337</v>
      </c>
      <c r="S1296" s="44" t="str">
        <f t="shared" si="249"/>
        <v>DEGROWTH</v>
      </c>
      <c r="T1296" s="43">
        <v>110.5</v>
      </c>
      <c r="U1296" s="46" t="str">
        <f t="shared" si="250"/>
        <v>jAN</v>
      </c>
      <c r="V1296" s="42">
        <v>110.5</v>
      </c>
      <c r="W1296" s="47">
        <f t="shared" si="251"/>
        <v>-84.5</v>
      </c>
      <c r="X1296" s="48">
        <f t="shared" si="252"/>
        <v>-0.76470588235294112</v>
      </c>
      <c r="Y1296" s="47" t="str">
        <f t="shared" si="253"/>
        <v>DEGROWTH</v>
      </c>
      <c r="Z1296" s="138">
        <v>0</v>
      </c>
      <c r="AA1296" s="133"/>
      <c r="AB1296" s="133" t="s">
        <v>1245</v>
      </c>
      <c r="AC1296" s="27"/>
    </row>
    <row r="1297" spans="1:29" s="139" customFormat="1" ht="13.8">
      <c r="A1297" s="133" t="s">
        <v>1245</v>
      </c>
      <c r="B1297" s="141" t="s">
        <v>53</v>
      </c>
      <c r="C1297" s="144" t="s">
        <v>3470</v>
      </c>
      <c r="D1297" s="144">
        <v>1000004117</v>
      </c>
      <c r="E1297" s="144" t="s">
        <v>3471</v>
      </c>
      <c r="F1297" s="137">
        <v>45547</v>
      </c>
      <c r="G1297" s="40" t="str">
        <f t="shared" si="242"/>
        <v>Targeted Dealer</v>
      </c>
      <c r="H1297" s="40"/>
      <c r="I1297" s="41">
        <v>20</v>
      </c>
      <c r="J1297" s="41">
        <f t="shared" si="243"/>
        <v>20</v>
      </c>
      <c r="K1297" s="43">
        <v>0</v>
      </c>
      <c r="L1297" s="43">
        <f t="shared" si="244"/>
        <v>20</v>
      </c>
      <c r="M1297" s="43">
        <f t="shared" si="245"/>
        <v>0</v>
      </c>
      <c r="N1297" s="42">
        <v>20</v>
      </c>
      <c r="O1297" s="45" t="str">
        <f t="shared" si="246"/>
        <v>DEC</v>
      </c>
      <c r="P1297" s="42">
        <v>20</v>
      </c>
      <c r="Q1297" s="44">
        <f t="shared" si="247"/>
        <v>-20</v>
      </c>
      <c r="R1297" s="45">
        <f t="shared" si="248"/>
        <v>-1</v>
      </c>
      <c r="S1297" s="44" t="str">
        <f t="shared" si="249"/>
        <v>DEGROWTH</v>
      </c>
      <c r="T1297" s="43">
        <v>0</v>
      </c>
      <c r="U1297" s="46" t="str">
        <f t="shared" si="250"/>
        <v>jAN</v>
      </c>
      <c r="V1297" s="42">
        <v>0</v>
      </c>
      <c r="W1297" s="47">
        <f t="shared" si="251"/>
        <v>0</v>
      </c>
      <c r="X1297" s="48">
        <f t="shared" si="252"/>
        <v>0</v>
      </c>
      <c r="Y1297" s="47" t="b">
        <f t="shared" si="253"/>
        <v>0</v>
      </c>
      <c r="Z1297" s="138">
        <v>1</v>
      </c>
      <c r="AA1297" s="133"/>
      <c r="AB1297" s="133" t="s">
        <v>1245</v>
      </c>
      <c r="AC1297" s="27"/>
    </row>
    <row r="1298" spans="1:29" s="139" customFormat="1" ht="13.8">
      <c r="A1298" s="133" t="s">
        <v>1245</v>
      </c>
      <c r="B1298" s="141" t="s">
        <v>52</v>
      </c>
      <c r="C1298" s="144" t="s">
        <v>3472</v>
      </c>
      <c r="D1298" s="144">
        <v>1000004118</v>
      </c>
      <c r="E1298" s="144" t="s">
        <v>3473</v>
      </c>
      <c r="F1298" s="137">
        <v>45547</v>
      </c>
      <c r="G1298" s="40" t="str">
        <f t="shared" si="242"/>
        <v>Targeted Dealer</v>
      </c>
      <c r="H1298" s="40"/>
      <c r="I1298" s="41">
        <v>245</v>
      </c>
      <c r="J1298" s="41">
        <f t="shared" si="243"/>
        <v>245</v>
      </c>
      <c r="K1298" s="43">
        <v>180</v>
      </c>
      <c r="L1298" s="43">
        <f t="shared" si="244"/>
        <v>65</v>
      </c>
      <c r="M1298" s="43">
        <f t="shared" si="245"/>
        <v>73.469387755102034</v>
      </c>
      <c r="N1298" s="42">
        <v>244.5</v>
      </c>
      <c r="O1298" s="45" t="str">
        <f t="shared" si="246"/>
        <v>DEC</v>
      </c>
      <c r="P1298" s="42">
        <v>244.5</v>
      </c>
      <c r="Q1298" s="44">
        <f t="shared" si="247"/>
        <v>-64.5</v>
      </c>
      <c r="R1298" s="45">
        <f t="shared" si="248"/>
        <v>-0.26380368098159512</v>
      </c>
      <c r="S1298" s="44" t="str">
        <f t="shared" si="249"/>
        <v>DEGROWTH</v>
      </c>
      <c r="T1298" s="43">
        <v>170</v>
      </c>
      <c r="U1298" s="46" t="str">
        <f t="shared" si="250"/>
        <v>jAN</v>
      </c>
      <c r="V1298" s="42">
        <v>170</v>
      </c>
      <c r="W1298" s="47">
        <f t="shared" si="251"/>
        <v>10</v>
      </c>
      <c r="X1298" s="48">
        <f t="shared" si="252"/>
        <v>5.8823529411764719E-2</v>
      </c>
      <c r="Y1298" s="47" t="str">
        <f t="shared" si="253"/>
        <v>GROWTH</v>
      </c>
      <c r="Z1298" s="138">
        <v>0</v>
      </c>
      <c r="AA1298" s="133"/>
      <c r="AB1298" s="133" t="s">
        <v>1245</v>
      </c>
      <c r="AC1298" s="27"/>
    </row>
    <row r="1299" spans="1:29" s="139" customFormat="1" ht="13.8">
      <c r="A1299" s="138" t="s">
        <v>1245</v>
      </c>
      <c r="B1299" s="144" t="s">
        <v>43</v>
      </c>
      <c r="C1299" s="144" t="s">
        <v>3474</v>
      </c>
      <c r="D1299" s="144">
        <v>1000004119</v>
      </c>
      <c r="E1299" s="144" t="s">
        <v>3475</v>
      </c>
      <c r="F1299" s="137">
        <v>45548</v>
      </c>
      <c r="G1299" s="40" t="str">
        <f t="shared" si="242"/>
        <v>Targeted Dealer</v>
      </c>
      <c r="H1299" s="40"/>
      <c r="I1299" s="41">
        <v>120</v>
      </c>
      <c r="J1299" s="41">
        <f t="shared" si="243"/>
        <v>120</v>
      </c>
      <c r="K1299" s="43">
        <v>62.5</v>
      </c>
      <c r="L1299" s="43">
        <f t="shared" si="244"/>
        <v>57.5</v>
      </c>
      <c r="M1299" s="43">
        <f t="shared" si="245"/>
        <v>52.083333333333336</v>
      </c>
      <c r="N1299" s="42">
        <v>100.5</v>
      </c>
      <c r="O1299" s="45" t="str">
        <f t="shared" si="246"/>
        <v>DEC</v>
      </c>
      <c r="P1299" s="42">
        <v>100.5</v>
      </c>
      <c r="Q1299" s="44">
        <f t="shared" si="247"/>
        <v>-38</v>
      </c>
      <c r="R1299" s="45">
        <f t="shared" si="248"/>
        <v>-0.37810945273631846</v>
      </c>
      <c r="S1299" s="44" t="str">
        <f t="shared" si="249"/>
        <v>DEGROWTH</v>
      </c>
      <c r="T1299" s="43">
        <v>143</v>
      </c>
      <c r="U1299" s="46" t="str">
        <f t="shared" si="250"/>
        <v>jAN</v>
      </c>
      <c r="V1299" s="42">
        <v>143</v>
      </c>
      <c r="W1299" s="47">
        <f t="shared" si="251"/>
        <v>-80.5</v>
      </c>
      <c r="X1299" s="48">
        <f t="shared" si="252"/>
        <v>-0.56293706293706292</v>
      </c>
      <c r="Y1299" s="47" t="str">
        <f t="shared" si="253"/>
        <v>DEGROWTH</v>
      </c>
      <c r="Z1299" s="138">
        <v>0</v>
      </c>
      <c r="AA1299" s="133"/>
      <c r="AB1299" s="138" t="s">
        <v>1245</v>
      </c>
      <c r="AC1299" s="27"/>
    </row>
    <row r="1300" spans="1:29" s="139" customFormat="1" ht="13.8">
      <c r="A1300" s="138" t="s">
        <v>121</v>
      </c>
      <c r="B1300" s="144" t="s">
        <v>25</v>
      </c>
      <c r="C1300" s="144" t="s">
        <v>3476</v>
      </c>
      <c r="D1300" s="144">
        <v>1000004120</v>
      </c>
      <c r="E1300" s="144" t="s">
        <v>3477</v>
      </c>
      <c r="F1300" s="137">
        <v>45548</v>
      </c>
      <c r="G1300" s="40" t="str">
        <f t="shared" si="242"/>
        <v>Targeted Dealer</v>
      </c>
      <c r="H1300" s="40"/>
      <c r="I1300" s="41">
        <v>90</v>
      </c>
      <c r="J1300" s="41">
        <f t="shared" si="243"/>
        <v>90</v>
      </c>
      <c r="K1300" s="43">
        <v>75</v>
      </c>
      <c r="L1300" s="43">
        <f t="shared" si="244"/>
        <v>15</v>
      </c>
      <c r="M1300" s="43">
        <f t="shared" si="245"/>
        <v>83.333333333333329</v>
      </c>
      <c r="N1300" s="42">
        <v>85</v>
      </c>
      <c r="O1300" s="45" t="str">
        <f t="shared" si="246"/>
        <v>DEC</v>
      </c>
      <c r="P1300" s="42">
        <v>85</v>
      </c>
      <c r="Q1300" s="44">
        <f t="shared" si="247"/>
        <v>-10</v>
      </c>
      <c r="R1300" s="45">
        <f t="shared" si="248"/>
        <v>-0.11764705882352944</v>
      </c>
      <c r="S1300" s="44" t="str">
        <f t="shared" si="249"/>
        <v>DEGROWTH</v>
      </c>
      <c r="T1300" s="43">
        <v>30</v>
      </c>
      <c r="U1300" s="46" t="str">
        <f t="shared" si="250"/>
        <v>jAN</v>
      </c>
      <c r="V1300" s="42">
        <v>30</v>
      </c>
      <c r="W1300" s="47">
        <f t="shared" si="251"/>
        <v>45</v>
      </c>
      <c r="X1300" s="48">
        <f t="shared" si="252"/>
        <v>1.5</v>
      </c>
      <c r="Y1300" s="47" t="str">
        <f t="shared" si="253"/>
        <v>GROWTH</v>
      </c>
      <c r="Z1300" s="138">
        <v>0</v>
      </c>
      <c r="AA1300" s="133"/>
      <c r="AB1300" s="138" t="s">
        <v>121</v>
      </c>
      <c r="AC1300" s="27"/>
    </row>
    <row r="1301" spans="1:29" s="139" customFormat="1" ht="13.8">
      <c r="A1301" s="138" t="s">
        <v>1245</v>
      </c>
      <c r="B1301" s="144" t="s">
        <v>60</v>
      </c>
      <c r="C1301" s="144" t="s">
        <v>3480</v>
      </c>
      <c r="D1301" s="144">
        <v>1000004121</v>
      </c>
      <c r="E1301" s="144" t="s">
        <v>3481</v>
      </c>
      <c r="F1301" s="137">
        <v>45553</v>
      </c>
      <c r="G1301" s="40" t="str">
        <f t="shared" si="242"/>
        <v>Targeted Dealer</v>
      </c>
      <c r="H1301" s="40"/>
      <c r="I1301" s="41">
        <v>275</v>
      </c>
      <c r="J1301" s="41">
        <f t="shared" si="243"/>
        <v>275</v>
      </c>
      <c r="K1301" s="43">
        <v>285</v>
      </c>
      <c r="L1301" s="43">
        <f t="shared" si="244"/>
        <v>-10</v>
      </c>
      <c r="M1301" s="43">
        <f t="shared" si="245"/>
        <v>103.63636363636364</v>
      </c>
      <c r="N1301" s="42">
        <v>314.35000000000002</v>
      </c>
      <c r="O1301" s="45" t="str">
        <f t="shared" si="246"/>
        <v>DEC</v>
      </c>
      <c r="P1301" s="42">
        <v>314.35000000000002</v>
      </c>
      <c r="Q1301" s="44">
        <f t="shared" si="247"/>
        <v>-29.350000000000023</v>
      </c>
      <c r="R1301" s="45">
        <f t="shared" si="248"/>
        <v>-9.3367265786543752E-2</v>
      </c>
      <c r="S1301" s="44" t="str">
        <f t="shared" si="249"/>
        <v>DEGROWTH</v>
      </c>
      <c r="T1301" s="43">
        <v>200.7</v>
      </c>
      <c r="U1301" s="46" t="str">
        <f t="shared" si="250"/>
        <v>jAN</v>
      </c>
      <c r="V1301" s="42">
        <v>200.7</v>
      </c>
      <c r="W1301" s="47">
        <f t="shared" si="251"/>
        <v>84.300000000000011</v>
      </c>
      <c r="X1301" s="48">
        <f t="shared" si="252"/>
        <v>0.42002989536621826</v>
      </c>
      <c r="Y1301" s="47" t="str">
        <f t="shared" si="253"/>
        <v>GROWTH</v>
      </c>
      <c r="Z1301" s="138">
        <v>0</v>
      </c>
      <c r="AA1301" s="133"/>
      <c r="AB1301" s="138" t="s">
        <v>1245</v>
      </c>
      <c r="AC1301" s="27"/>
    </row>
    <row r="1302" spans="1:29" s="139" customFormat="1" ht="13.8">
      <c r="A1302" s="138" t="s">
        <v>1245</v>
      </c>
      <c r="B1302" s="144" t="s">
        <v>45</v>
      </c>
      <c r="C1302" s="144" t="s">
        <v>3482</v>
      </c>
      <c r="D1302" s="144">
        <v>1000004122</v>
      </c>
      <c r="E1302" s="144" t="s">
        <v>3483</v>
      </c>
      <c r="F1302" s="137">
        <v>45554</v>
      </c>
      <c r="G1302" s="40" t="str">
        <f t="shared" si="242"/>
        <v>Targeted Dealer</v>
      </c>
      <c r="H1302" s="40"/>
      <c r="I1302" s="41">
        <v>20</v>
      </c>
      <c r="J1302" s="41">
        <f t="shared" si="243"/>
        <v>20</v>
      </c>
      <c r="K1302" s="43">
        <v>20</v>
      </c>
      <c r="L1302" s="43">
        <f t="shared" si="244"/>
        <v>0</v>
      </c>
      <c r="M1302" s="43">
        <f t="shared" si="245"/>
        <v>100</v>
      </c>
      <c r="N1302" s="42">
        <v>17</v>
      </c>
      <c r="O1302" s="45" t="str">
        <f t="shared" si="246"/>
        <v>DEC</v>
      </c>
      <c r="P1302" s="42">
        <v>17</v>
      </c>
      <c r="Q1302" s="44">
        <f t="shared" si="247"/>
        <v>3</v>
      </c>
      <c r="R1302" s="45">
        <f t="shared" si="248"/>
        <v>0.17647058823529416</v>
      </c>
      <c r="S1302" s="44" t="str">
        <f t="shared" si="249"/>
        <v>GROWTH</v>
      </c>
      <c r="T1302" s="43">
        <v>10</v>
      </c>
      <c r="U1302" s="46" t="str">
        <f t="shared" si="250"/>
        <v>jAN</v>
      </c>
      <c r="V1302" s="42">
        <v>10</v>
      </c>
      <c r="W1302" s="47">
        <f t="shared" si="251"/>
        <v>10</v>
      </c>
      <c r="X1302" s="48">
        <f t="shared" si="252"/>
        <v>1</v>
      </c>
      <c r="Y1302" s="47" t="str">
        <f t="shared" si="253"/>
        <v>GROWTH</v>
      </c>
      <c r="Z1302" s="138">
        <v>0</v>
      </c>
      <c r="AA1302" s="133"/>
      <c r="AB1302" s="138" t="s">
        <v>1245</v>
      </c>
      <c r="AC1302" s="27"/>
    </row>
    <row r="1303" spans="1:29" s="139" customFormat="1" ht="13.8">
      <c r="A1303" s="138" t="s">
        <v>121</v>
      </c>
      <c r="B1303" s="144" t="s">
        <v>32</v>
      </c>
      <c r="C1303" s="144" t="s">
        <v>3484</v>
      </c>
      <c r="D1303" s="144">
        <v>1000004123</v>
      </c>
      <c r="E1303" s="144" t="s">
        <v>3485</v>
      </c>
      <c r="F1303" s="137">
        <v>45554</v>
      </c>
      <c r="G1303" s="40" t="str">
        <f t="shared" si="242"/>
        <v>Targeted Dealer</v>
      </c>
      <c r="H1303" s="40"/>
      <c r="I1303" s="41">
        <v>250</v>
      </c>
      <c r="J1303" s="41">
        <f t="shared" si="243"/>
        <v>250</v>
      </c>
      <c r="K1303" s="43">
        <v>281</v>
      </c>
      <c r="L1303" s="43">
        <f t="shared" si="244"/>
        <v>-31</v>
      </c>
      <c r="M1303" s="43">
        <f t="shared" si="245"/>
        <v>112.4</v>
      </c>
      <c r="N1303" s="42">
        <v>98</v>
      </c>
      <c r="O1303" s="45" t="str">
        <f t="shared" si="246"/>
        <v>DEC</v>
      </c>
      <c r="P1303" s="42">
        <v>98</v>
      </c>
      <c r="Q1303" s="44">
        <f t="shared" si="247"/>
        <v>183</v>
      </c>
      <c r="R1303" s="45">
        <f t="shared" si="248"/>
        <v>1.8673469387755102</v>
      </c>
      <c r="S1303" s="44" t="str">
        <f t="shared" si="249"/>
        <v>GROWTH</v>
      </c>
      <c r="T1303" s="43">
        <v>366</v>
      </c>
      <c r="U1303" s="46" t="str">
        <f t="shared" si="250"/>
        <v>jAN</v>
      </c>
      <c r="V1303" s="42">
        <v>366</v>
      </c>
      <c r="W1303" s="47">
        <f t="shared" si="251"/>
        <v>-85</v>
      </c>
      <c r="X1303" s="48">
        <f t="shared" si="252"/>
        <v>-0.23224043715846998</v>
      </c>
      <c r="Y1303" s="47" t="str">
        <f t="shared" si="253"/>
        <v>DEGROWTH</v>
      </c>
      <c r="Z1303" s="138">
        <v>0</v>
      </c>
      <c r="AA1303" s="133"/>
      <c r="AB1303" s="138" t="s">
        <v>121</v>
      </c>
      <c r="AC1303" s="27"/>
    </row>
    <row r="1304" spans="1:29" s="139" customFormat="1" ht="13.8">
      <c r="A1304" s="138" t="s">
        <v>1245</v>
      </c>
      <c r="B1304" s="144" t="s">
        <v>60</v>
      </c>
      <c r="C1304" s="144" t="s">
        <v>3488</v>
      </c>
      <c r="D1304" s="144">
        <v>1000004126</v>
      </c>
      <c r="E1304" s="144" t="s">
        <v>3489</v>
      </c>
      <c r="F1304" s="137">
        <v>45556</v>
      </c>
      <c r="G1304" s="40" t="str">
        <f t="shared" si="242"/>
        <v>-</v>
      </c>
      <c r="H1304" s="40"/>
      <c r="I1304" s="41">
        <v>0</v>
      </c>
      <c r="J1304" s="41">
        <f t="shared" si="243"/>
        <v>0</v>
      </c>
      <c r="K1304" s="43">
        <v>80</v>
      </c>
      <c r="L1304" s="43">
        <f t="shared" si="244"/>
        <v>-80</v>
      </c>
      <c r="M1304" s="43" t="str">
        <f t="shared" si="245"/>
        <v>-</v>
      </c>
      <c r="N1304" s="42">
        <v>0</v>
      </c>
      <c r="O1304" s="45" t="str">
        <f t="shared" si="246"/>
        <v>DEC</v>
      </c>
      <c r="P1304" s="42">
        <v>0</v>
      </c>
      <c r="Q1304" s="44">
        <f t="shared" si="247"/>
        <v>80</v>
      </c>
      <c r="R1304" s="45" t="str">
        <f t="shared" si="248"/>
        <v xml:space="preserve"> </v>
      </c>
      <c r="S1304" s="44" t="b">
        <f t="shared" si="249"/>
        <v>0</v>
      </c>
      <c r="T1304" s="43">
        <v>0</v>
      </c>
      <c r="U1304" s="46" t="str">
        <f t="shared" si="250"/>
        <v>jAN</v>
      </c>
      <c r="V1304" s="42">
        <v>0</v>
      </c>
      <c r="W1304" s="47">
        <f t="shared" si="251"/>
        <v>80</v>
      </c>
      <c r="X1304" s="48">
        <f t="shared" si="252"/>
        <v>0</v>
      </c>
      <c r="Y1304" s="47" t="b">
        <f t="shared" si="253"/>
        <v>0</v>
      </c>
      <c r="Z1304" s="138">
        <v>1</v>
      </c>
      <c r="AA1304" s="133"/>
      <c r="AB1304" s="138" t="s">
        <v>1245</v>
      </c>
      <c r="AC1304" s="27"/>
    </row>
    <row r="1305" spans="1:29" s="139" customFormat="1" ht="13.8">
      <c r="A1305" s="138" t="s">
        <v>1245</v>
      </c>
      <c r="B1305" s="144" t="s">
        <v>62</v>
      </c>
      <c r="C1305" s="144" t="s">
        <v>3490</v>
      </c>
      <c r="D1305" s="144">
        <v>1000004124</v>
      </c>
      <c r="E1305" s="144" t="s">
        <v>3491</v>
      </c>
      <c r="F1305" s="137">
        <v>45556</v>
      </c>
      <c r="G1305" s="40" t="str">
        <f t="shared" si="242"/>
        <v>Targeted Dealer</v>
      </c>
      <c r="H1305" s="40"/>
      <c r="I1305" s="41">
        <v>110</v>
      </c>
      <c r="J1305" s="41">
        <f t="shared" si="243"/>
        <v>110</v>
      </c>
      <c r="K1305" s="43">
        <v>0</v>
      </c>
      <c r="L1305" s="43">
        <f t="shared" si="244"/>
        <v>110</v>
      </c>
      <c r="M1305" s="43">
        <f t="shared" si="245"/>
        <v>0</v>
      </c>
      <c r="N1305" s="42">
        <v>0</v>
      </c>
      <c r="O1305" s="45" t="str">
        <f t="shared" si="246"/>
        <v>DEC</v>
      </c>
      <c r="P1305" s="42">
        <v>0</v>
      </c>
      <c r="Q1305" s="44">
        <f t="shared" si="247"/>
        <v>0</v>
      </c>
      <c r="R1305" s="45" t="str">
        <f t="shared" si="248"/>
        <v xml:space="preserve"> </v>
      </c>
      <c r="S1305" s="44" t="b">
        <f t="shared" si="249"/>
        <v>0</v>
      </c>
      <c r="T1305" s="43">
        <v>105</v>
      </c>
      <c r="U1305" s="46" t="str">
        <f t="shared" si="250"/>
        <v>jAN</v>
      </c>
      <c r="V1305" s="42">
        <v>105</v>
      </c>
      <c r="W1305" s="47">
        <f t="shared" si="251"/>
        <v>-105</v>
      </c>
      <c r="X1305" s="48">
        <f t="shared" si="252"/>
        <v>-1</v>
      </c>
      <c r="Y1305" s="47" t="str">
        <f t="shared" si="253"/>
        <v>DEGROWTH</v>
      </c>
      <c r="Z1305" s="138">
        <v>0</v>
      </c>
      <c r="AA1305" s="133"/>
      <c r="AB1305" s="138" t="s">
        <v>1245</v>
      </c>
      <c r="AC1305" s="27"/>
    </row>
    <row r="1306" spans="1:29" s="139" customFormat="1" ht="13.8">
      <c r="A1306" s="138" t="s">
        <v>1245</v>
      </c>
      <c r="B1306" s="144" t="s">
        <v>58</v>
      </c>
      <c r="C1306" s="144" t="s">
        <v>3492</v>
      </c>
      <c r="D1306" s="144">
        <v>1000004134</v>
      </c>
      <c r="E1306" s="144" t="s">
        <v>3493</v>
      </c>
      <c r="F1306" s="137">
        <v>45558</v>
      </c>
      <c r="G1306" s="40" t="str">
        <f t="shared" si="242"/>
        <v>Targeted Dealer</v>
      </c>
      <c r="H1306" s="40"/>
      <c r="I1306" s="41">
        <v>10</v>
      </c>
      <c r="J1306" s="41">
        <f t="shared" si="243"/>
        <v>10</v>
      </c>
      <c r="K1306" s="43">
        <v>2</v>
      </c>
      <c r="L1306" s="43">
        <f t="shared" si="244"/>
        <v>8</v>
      </c>
      <c r="M1306" s="43">
        <f t="shared" si="245"/>
        <v>20</v>
      </c>
      <c r="N1306" s="42">
        <v>0</v>
      </c>
      <c r="O1306" s="45" t="str">
        <f t="shared" si="246"/>
        <v>DEC</v>
      </c>
      <c r="P1306" s="42">
        <v>0</v>
      </c>
      <c r="Q1306" s="44">
        <f t="shared" si="247"/>
        <v>2</v>
      </c>
      <c r="R1306" s="45" t="str">
        <f t="shared" si="248"/>
        <v xml:space="preserve"> </v>
      </c>
      <c r="S1306" s="44" t="b">
        <f t="shared" si="249"/>
        <v>0</v>
      </c>
      <c r="T1306" s="43">
        <v>0</v>
      </c>
      <c r="U1306" s="46" t="str">
        <f t="shared" si="250"/>
        <v>jAN</v>
      </c>
      <c r="V1306" s="42">
        <v>0</v>
      </c>
      <c r="W1306" s="47">
        <f t="shared" si="251"/>
        <v>2</v>
      </c>
      <c r="X1306" s="48">
        <f t="shared" si="252"/>
        <v>0</v>
      </c>
      <c r="Y1306" s="47" t="b">
        <f t="shared" si="253"/>
        <v>0</v>
      </c>
      <c r="Z1306" s="138">
        <v>0</v>
      </c>
      <c r="AA1306" s="133"/>
      <c r="AB1306" s="138" t="s">
        <v>1245</v>
      </c>
      <c r="AC1306" s="27"/>
    </row>
    <row r="1307" spans="1:29" s="139" customFormat="1" ht="13.8">
      <c r="A1307" s="138" t="s">
        <v>1245</v>
      </c>
      <c r="B1307" s="144" t="s">
        <v>50</v>
      </c>
      <c r="C1307" s="144" t="s">
        <v>3494</v>
      </c>
      <c r="D1307" s="144">
        <v>1000004133</v>
      </c>
      <c r="E1307" s="144" t="s">
        <v>3495</v>
      </c>
      <c r="F1307" s="137">
        <v>45558</v>
      </c>
      <c r="G1307" s="40" t="str">
        <f t="shared" si="242"/>
        <v>Targeted Dealer</v>
      </c>
      <c r="H1307" s="40"/>
      <c r="I1307" s="41">
        <v>60</v>
      </c>
      <c r="J1307" s="41">
        <f t="shared" si="243"/>
        <v>60</v>
      </c>
      <c r="K1307" s="43">
        <v>25</v>
      </c>
      <c r="L1307" s="43">
        <f t="shared" si="244"/>
        <v>35</v>
      </c>
      <c r="M1307" s="43">
        <f t="shared" si="245"/>
        <v>41.666666666666671</v>
      </c>
      <c r="N1307" s="42">
        <v>0</v>
      </c>
      <c r="O1307" s="45" t="str">
        <f t="shared" si="246"/>
        <v>DEC</v>
      </c>
      <c r="P1307" s="42">
        <v>0</v>
      </c>
      <c r="Q1307" s="44">
        <f t="shared" si="247"/>
        <v>25</v>
      </c>
      <c r="R1307" s="45" t="str">
        <f t="shared" si="248"/>
        <v xml:space="preserve"> </v>
      </c>
      <c r="S1307" s="44" t="b">
        <f t="shared" si="249"/>
        <v>0</v>
      </c>
      <c r="T1307" s="43">
        <v>50</v>
      </c>
      <c r="U1307" s="46" t="str">
        <f t="shared" si="250"/>
        <v>jAN</v>
      </c>
      <c r="V1307" s="42">
        <v>50</v>
      </c>
      <c r="W1307" s="47">
        <f t="shared" si="251"/>
        <v>-25</v>
      </c>
      <c r="X1307" s="48">
        <f t="shared" si="252"/>
        <v>-0.5</v>
      </c>
      <c r="Y1307" s="47" t="str">
        <f t="shared" si="253"/>
        <v>DEGROWTH</v>
      </c>
      <c r="Z1307" s="138">
        <v>0</v>
      </c>
      <c r="AA1307" s="133"/>
      <c r="AB1307" s="138" t="s">
        <v>1245</v>
      </c>
      <c r="AC1307" s="27"/>
    </row>
    <row r="1308" spans="1:29" s="139" customFormat="1" ht="13.8">
      <c r="A1308" s="138" t="s">
        <v>1245</v>
      </c>
      <c r="B1308" s="134" t="s">
        <v>46</v>
      </c>
      <c r="C1308" s="144" t="s">
        <v>3496</v>
      </c>
      <c r="D1308" s="144">
        <v>1000004132</v>
      </c>
      <c r="E1308" s="144" t="s">
        <v>3497</v>
      </c>
      <c r="F1308" s="137">
        <v>45558</v>
      </c>
      <c r="G1308" s="40" t="str">
        <f t="shared" si="242"/>
        <v>Targeted Dealer</v>
      </c>
      <c r="H1308" s="40"/>
      <c r="I1308" s="41">
        <v>100</v>
      </c>
      <c r="J1308" s="41">
        <f t="shared" si="243"/>
        <v>100</v>
      </c>
      <c r="K1308" s="43">
        <v>125</v>
      </c>
      <c r="L1308" s="43">
        <f t="shared" si="244"/>
        <v>-25</v>
      </c>
      <c r="M1308" s="43">
        <f t="shared" si="245"/>
        <v>125</v>
      </c>
      <c r="N1308" s="42">
        <v>100</v>
      </c>
      <c r="O1308" s="45" t="str">
        <f t="shared" si="246"/>
        <v>DEC</v>
      </c>
      <c r="P1308" s="42">
        <v>100</v>
      </c>
      <c r="Q1308" s="44">
        <f t="shared" si="247"/>
        <v>25</v>
      </c>
      <c r="R1308" s="45">
        <f t="shared" si="248"/>
        <v>0.25</v>
      </c>
      <c r="S1308" s="44" t="str">
        <f t="shared" si="249"/>
        <v>GROWTH</v>
      </c>
      <c r="T1308" s="43">
        <v>50</v>
      </c>
      <c r="U1308" s="46" t="str">
        <f t="shared" si="250"/>
        <v>jAN</v>
      </c>
      <c r="V1308" s="42">
        <v>50</v>
      </c>
      <c r="W1308" s="47">
        <f t="shared" si="251"/>
        <v>75</v>
      </c>
      <c r="X1308" s="48">
        <f t="shared" si="252"/>
        <v>1.5</v>
      </c>
      <c r="Y1308" s="47" t="str">
        <f t="shared" si="253"/>
        <v>GROWTH</v>
      </c>
      <c r="Z1308" s="138">
        <v>0</v>
      </c>
      <c r="AA1308" s="133"/>
      <c r="AB1308" s="138" t="s">
        <v>1245</v>
      </c>
      <c r="AC1308" s="27"/>
    </row>
    <row r="1309" spans="1:29" s="139" customFormat="1" ht="13.8">
      <c r="A1309" s="138" t="s">
        <v>1245</v>
      </c>
      <c r="B1309" s="144" t="s">
        <v>56</v>
      </c>
      <c r="C1309" s="144" t="s">
        <v>3500</v>
      </c>
      <c r="D1309" s="144">
        <v>1000004136</v>
      </c>
      <c r="E1309" s="144" t="s">
        <v>3501</v>
      </c>
      <c r="F1309" s="137">
        <v>45559</v>
      </c>
      <c r="G1309" s="40" t="str">
        <f t="shared" si="242"/>
        <v>Targeted Dealer</v>
      </c>
      <c r="H1309" s="40"/>
      <c r="I1309" s="41">
        <v>50</v>
      </c>
      <c r="J1309" s="41">
        <f t="shared" si="243"/>
        <v>50</v>
      </c>
      <c r="K1309" s="43">
        <v>25</v>
      </c>
      <c r="L1309" s="43">
        <f t="shared" si="244"/>
        <v>25</v>
      </c>
      <c r="M1309" s="43">
        <f t="shared" si="245"/>
        <v>50</v>
      </c>
      <c r="N1309" s="42">
        <v>36.5</v>
      </c>
      <c r="O1309" s="45" t="str">
        <f t="shared" si="246"/>
        <v>DEC</v>
      </c>
      <c r="P1309" s="42">
        <v>36.5</v>
      </c>
      <c r="Q1309" s="44">
        <f t="shared" si="247"/>
        <v>-11.5</v>
      </c>
      <c r="R1309" s="45">
        <f t="shared" si="248"/>
        <v>-0.31506849315068497</v>
      </c>
      <c r="S1309" s="44" t="str">
        <f t="shared" si="249"/>
        <v>DEGROWTH</v>
      </c>
      <c r="T1309" s="43">
        <v>110</v>
      </c>
      <c r="U1309" s="46" t="str">
        <f t="shared" si="250"/>
        <v>jAN</v>
      </c>
      <c r="V1309" s="42">
        <v>110</v>
      </c>
      <c r="W1309" s="47">
        <f t="shared" si="251"/>
        <v>-85</v>
      </c>
      <c r="X1309" s="48">
        <f t="shared" si="252"/>
        <v>-0.77272727272727271</v>
      </c>
      <c r="Y1309" s="47" t="str">
        <f t="shared" si="253"/>
        <v>DEGROWTH</v>
      </c>
      <c r="Z1309" s="138">
        <v>0</v>
      </c>
      <c r="AA1309" s="133"/>
      <c r="AB1309" s="138" t="s">
        <v>1245</v>
      </c>
      <c r="AC1309" s="27"/>
    </row>
    <row r="1310" spans="1:29" s="139" customFormat="1" ht="13.8">
      <c r="A1310" s="138" t="s">
        <v>121</v>
      </c>
      <c r="B1310" s="134" t="s">
        <v>18</v>
      </c>
      <c r="C1310" s="144" t="s">
        <v>3504</v>
      </c>
      <c r="D1310" s="144">
        <v>1000004137</v>
      </c>
      <c r="E1310" s="144" t="s">
        <v>3505</v>
      </c>
      <c r="F1310" s="137">
        <v>45560</v>
      </c>
      <c r="G1310" s="40" t="str">
        <f t="shared" si="242"/>
        <v>Targeted Dealer</v>
      </c>
      <c r="H1310" s="40"/>
      <c r="I1310" s="41">
        <v>500</v>
      </c>
      <c r="J1310" s="41">
        <f t="shared" si="243"/>
        <v>500</v>
      </c>
      <c r="K1310" s="43">
        <v>500</v>
      </c>
      <c r="L1310" s="43">
        <f t="shared" si="244"/>
        <v>0</v>
      </c>
      <c r="M1310" s="43">
        <f t="shared" si="245"/>
        <v>100</v>
      </c>
      <c r="N1310" s="42">
        <v>430</v>
      </c>
      <c r="O1310" s="45" t="str">
        <f t="shared" si="246"/>
        <v>DEC</v>
      </c>
      <c r="P1310" s="42">
        <v>430</v>
      </c>
      <c r="Q1310" s="44">
        <f t="shared" si="247"/>
        <v>70</v>
      </c>
      <c r="R1310" s="45">
        <f t="shared" si="248"/>
        <v>0.16279069767441867</v>
      </c>
      <c r="S1310" s="44" t="str">
        <f t="shared" si="249"/>
        <v>GROWTH</v>
      </c>
      <c r="T1310" s="43">
        <v>380</v>
      </c>
      <c r="U1310" s="46" t="str">
        <f t="shared" si="250"/>
        <v>jAN</v>
      </c>
      <c r="V1310" s="42">
        <v>380</v>
      </c>
      <c r="W1310" s="47">
        <f t="shared" si="251"/>
        <v>120</v>
      </c>
      <c r="X1310" s="48">
        <f t="shared" si="252"/>
        <v>0.31578947368421062</v>
      </c>
      <c r="Y1310" s="47" t="str">
        <f t="shared" si="253"/>
        <v>GROWTH</v>
      </c>
      <c r="Z1310" s="138">
        <v>0</v>
      </c>
      <c r="AA1310" s="133"/>
      <c r="AB1310" s="138" t="s">
        <v>121</v>
      </c>
      <c r="AC1310" s="27"/>
    </row>
    <row r="1311" spans="1:29" s="139" customFormat="1" ht="13.8">
      <c r="A1311" s="138" t="s">
        <v>121</v>
      </c>
      <c r="B1311" s="144" t="s">
        <v>37</v>
      </c>
      <c r="C1311" s="144" t="s">
        <v>3506</v>
      </c>
      <c r="D1311" s="144">
        <v>1000004138</v>
      </c>
      <c r="E1311" s="144" t="s">
        <v>3507</v>
      </c>
      <c r="F1311" s="137">
        <v>45560</v>
      </c>
      <c r="G1311" s="40" t="str">
        <f t="shared" si="242"/>
        <v>-</v>
      </c>
      <c r="H1311" s="40"/>
      <c r="I1311" s="41">
        <v>0</v>
      </c>
      <c r="J1311" s="41">
        <f t="shared" si="243"/>
        <v>0</v>
      </c>
      <c r="K1311" s="43">
        <v>0</v>
      </c>
      <c r="L1311" s="43">
        <f t="shared" si="244"/>
        <v>0</v>
      </c>
      <c r="M1311" s="43" t="str">
        <f t="shared" si="245"/>
        <v>-</v>
      </c>
      <c r="N1311" s="42">
        <v>0</v>
      </c>
      <c r="O1311" s="45" t="str">
        <f t="shared" si="246"/>
        <v>DEC</v>
      </c>
      <c r="P1311" s="42">
        <v>0</v>
      </c>
      <c r="Q1311" s="44">
        <f t="shared" si="247"/>
        <v>0</v>
      </c>
      <c r="R1311" s="45" t="str">
        <f t="shared" si="248"/>
        <v xml:space="preserve"> </v>
      </c>
      <c r="S1311" s="44" t="b">
        <f t="shared" si="249"/>
        <v>0</v>
      </c>
      <c r="T1311" s="43">
        <v>35</v>
      </c>
      <c r="U1311" s="46" t="str">
        <f t="shared" si="250"/>
        <v>jAN</v>
      </c>
      <c r="V1311" s="42">
        <v>35</v>
      </c>
      <c r="W1311" s="47">
        <f t="shared" si="251"/>
        <v>-35</v>
      </c>
      <c r="X1311" s="48">
        <f t="shared" si="252"/>
        <v>-1</v>
      </c>
      <c r="Y1311" s="47" t="str">
        <f t="shared" si="253"/>
        <v>DEGROWTH</v>
      </c>
      <c r="Z1311" s="138">
        <v>0</v>
      </c>
      <c r="AA1311" s="133"/>
      <c r="AB1311" s="138" t="s">
        <v>121</v>
      </c>
      <c r="AC1311" s="27"/>
    </row>
    <row r="1312" spans="1:29" s="139" customFormat="1" ht="13.8">
      <c r="A1312" s="138" t="s">
        <v>1245</v>
      </c>
      <c r="B1312" s="144" t="s">
        <v>43</v>
      </c>
      <c r="C1312" s="144" t="s">
        <v>3508</v>
      </c>
      <c r="D1312" s="144">
        <v>1000004139</v>
      </c>
      <c r="E1312" s="144" t="s">
        <v>3509</v>
      </c>
      <c r="F1312" s="137">
        <v>45562</v>
      </c>
      <c r="G1312" s="40" t="str">
        <f t="shared" si="242"/>
        <v>Targeted Dealer</v>
      </c>
      <c r="H1312" s="40"/>
      <c r="I1312" s="41">
        <v>20</v>
      </c>
      <c r="J1312" s="41">
        <f t="shared" si="243"/>
        <v>20</v>
      </c>
      <c r="K1312" s="43">
        <v>0</v>
      </c>
      <c r="L1312" s="43">
        <f t="shared" si="244"/>
        <v>20</v>
      </c>
      <c r="M1312" s="43">
        <f t="shared" si="245"/>
        <v>0</v>
      </c>
      <c r="N1312" s="42">
        <v>20</v>
      </c>
      <c r="O1312" s="45" t="str">
        <f t="shared" si="246"/>
        <v>DEC</v>
      </c>
      <c r="P1312" s="42">
        <v>20</v>
      </c>
      <c r="Q1312" s="44">
        <f t="shared" si="247"/>
        <v>-20</v>
      </c>
      <c r="R1312" s="45">
        <f t="shared" si="248"/>
        <v>-1</v>
      </c>
      <c r="S1312" s="44" t="str">
        <f t="shared" si="249"/>
        <v>DEGROWTH</v>
      </c>
      <c r="T1312" s="43">
        <v>35</v>
      </c>
      <c r="U1312" s="46" t="str">
        <f t="shared" si="250"/>
        <v>jAN</v>
      </c>
      <c r="V1312" s="42">
        <v>35</v>
      </c>
      <c r="W1312" s="47">
        <f t="shared" si="251"/>
        <v>-35</v>
      </c>
      <c r="X1312" s="48">
        <f t="shared" si="252"/>
        <v>-1</v>
      </c>
      <c r="Y1312" s="47" t="str">
        <f t="shared" si="253"/>
        <v>DEGROWTH</v>
      </c>
      <c r="Z1312" s="138">
        <v>0</v>
      </c>
      <c r="AA1312" s="133"/>
      <c r="AB1312" s="138" t="s">
        <v>1245</v>
      </c>
      <c r="AC1312" s="27"/>
    </row>
    <row r="1313" spans="1:29" s="139" customFormat="1" ht="13.8">
      <c r="A1313" s="138" t="s">
        <v>121</v>
      </c>
      <c r="B1313" s="144" t="s">
        <v>27</v>
      </c>
      <c r="C1313" s="144" t="s">
        <v>3512</v>
      </c>
      <c r="D1313" s="144">
        <v>1000004141</v>
      </c>
      <c r="E1313" s="144" t="s">
        <v>3513</v>
      </c>
      <c r="F1313" s="137">
        <v>45565</v>
      </c>
      <c r="G1313" s="40" t="str">
        <f t="shared" si="242"/>
        <v>Targeted Dealer</v>
      </c>
      <c r="H1313" s="40"/>
      <c r="I1313" s="41">
        <v>400</v>
      </c>
      <c r="J1313" s="41">
        <f t="shared" si="243"/>
        <v>400</v>
      </c>
      <c r="K1313" s="43">
        <v>331.5</v>
      </c>
      <c r="L1313" s="43">
        <f t="shared" si="244"/>
        <v>68.5</v>
      </c>
      <c r="M1313" s="43">
        <f t="shared" si="245"/>
        <v>82.875</v>
      </c>
      <c r="N1313" s="42">
        <v>271</v>
      </c>
      <c r="O1313" s="45" t="str">
        <f t="shared" si="246"/>
        <v>DEC</v>
      </c>
      <c r="P1313" s="42">
        <v>271</v>
      </c>
      <c r="Q1313" s="44">
        <f t="shared" si="247"/>
        <v>60.5</v>
      </c>
      <c r="R1313" s="45">
        <f t="shared" si="248"/>
        <v>0.2232472324723247</v>
      </c>
      <c r="S1313" s="44" t="str">
        <f t="shared" si="249"/>
        <v>GROWTH</v>
      </c>
      <c r="T1313" s="43">
        <v>393</v>
      </c>
      <c r="U1313" s="46" t="str">
        <f t="shared" si="250"/>
        <v>jAN</v>
      </c>
      <c r="V1313" s="42">
        <v>393</v>
      </c>
      <c r="W1313" s="47">
        <f t="shared" si="251"/>
        <v>-61.5</v>
      </c>
      <c r="X1313" s="48">
        <f t="shared" si="252"/>
        <v>-0.15648854961832059</v>
      </c>
      <c r="Y1313" s="47" t="str">
        <f t="shared" si="253"/>
        <v>DEGROWTH</v>
      </c>
      <c r="Z1313" s="138">
        <v>0</v>
      </c>
      <c r="AA1313" s="133"/>
      <c r="AB1313" s="138" t="s">
        <v>121</v>
      </c>
      <c r="AC1313" s="27"/>
    </row>
    <row r="1314" spans="1:29" s="139" customFormat="1" ht="13.8">
      <c r="A1314" s="138" t="s">
        <v>1245</v>
      </c>
      <c r="B1314" s="144" t="s">
        <v>60</v>
      </c>
      <c r="C1314" s="144" t="s">
        <v>3514</v>
      </c>
      <c r="D1314" s="144">
        <v>1000004142</v>
      </c>
      <c r="E1314" s="144" t="s">
        <v>3515</v>
      </c>
      <c r="F1314" s="137">
        <v>45565</v>
      </c>
      <c r="G1314" s="40" t="str">
        <f t="shared" si="242"/>
        <v>-</v>
      </c>
      <c r="H1314" s="40"/>
      <c r="I1314" s="41">
        <v>0</v>
      </c>
      <c r="J1314" s="41">
        <f t="shared" si="243"/>
        <v>0</v>
      </c>
      <c r="K1314" s="43">
        <v>0</v>
      </c>
      <c r="L1314" s="43">
        <f t="shared" si="244"/>
        <v>0</v>
      </c>
      <c r="M1314" s="43" t="str">
        <f t="shared" si="245"/>
        <v>-</v>
      </c>
      <c r="N1314" s="42">
        <v>0</v>
      </c>
      <c r="O1314" s="45" t="str">
        <f t="shared" si="246"/>
        <v>DEC</v>
      </c>
      <c r="P1314" s="42">
        <v>0</v>
      </c>
      <c r="Q1314" s="44">
        <f t="shared" si="247"/>
        <v>0</v>
      </c>
      <c r="R1314" s="45" t="str">
        <f t="shared" si="248"/>
        <v xml:space="preserve"> </v>
      </c>
      <c r="S1314" s="44" t="b">
        <f t="shared" si="249"/>
        <v>0</v>
      </c>
      <c r="T1314" s="43">
        <v>20</v>
      </c>
      <c r="U1314" s="46" t="str">
        <f t="shared" si="250"/>
        <v>jAN</v>
      </c>
      <c r="V1314" s="42">
        <v>20</v>
      </c>
      <c r="W1314" s="47">
        <f t="shared" si="251"/>
        <v>-20</v>
      </c>
      <c r="X1314" s="48">
        <f t="shared" si="252"/>
        <v>-1</v>
      </c>
      <c r="Y1314" s="47" t="str">
        <f t="shared" si="253"/>
        <v>DEGROWTH</v>
      </c>
      <c r="Z1314" s="138">
        <v>0</v>
      </c>
      <c r="AA1314" s="133"/>
      <c r="AB1314" s="138" t="s">
        <v>1245</v>
      </c>
      <c r="AC1314" s="27"/>
    </row>
    <row r="1315" spans="1:29" s="139" customFormat="1" ht="13.8">
      <c r="A1315" s="138" t="s">
        <v>3061</v>
      </c>
      <c r="B1315" s="144" t="s">
        <v>94</v>
      </c>
      <c r="C1315" s="144" t="s">
        <v>3520</v>
      </c>
      <c r="D1315" s="144">
        <v>1000004145</v>
      </c>
      <c r="E1315" s="144" t="s">
        <v>3521</v>
      </c>
      <c r="F1315" s="137">
        <v>45569</v>
      </c>
      <c r="G1315" s="40" t="str">
        <f t="shared" si="242"/>
        <v>Targeted Dealer</v>
      </c>
      <c r="H1315" s="40"/>
      <c r="I1315" s="41">
        <v>100</v>
      </c>
      <c r="J1315" s="41">
        <f t="shared" si="243"/>
        <v>100</v>
      </c>
      <c r="K1315" s="43">
        <v>0</v>
      </c>
      <c r="L1315" s="43">
        <f t="shared" si="244"/>
        <v>100</v>
      </c>
      <c r="M1315" s="43">
        <f t="shared" si="245"/>
        <v>0</v>
      </c>
      <c r="N1315" s="42">
        <v>0</v>
      </c>
      <c r="O1315" s="45" t="str">
        <f t="shared" si="246"/>
        <v>DEC</v>
      </c>
      <c r="P1315" s="42">
        <v>0</v>
      </c>
      <c r="Q1315" s="44">
        <f t="shared" si="247"/>
        <v>0</v>
      </c>
      <c r="R1315" s="45" t="str">
        <f t="shared" si="248"/>
        <v xml:space="preserve"> </v>
      </c>
      <c r="S1315" s="44" t="b">
        <f t="shared" si="249"/>
        <v>0</v>
      </c>
      <c r="T1315" s="43">
        <v>50</v>
      </c>
      <c r="U1315" s="46" t="str">
        <f t="shared" si="250"/>
        <v>jAN</v>
      </c>
      <c r="V1315" s="42">
        <v>50</v>
      </c>
      <c r="W1315" s="47">
        <f t="shared" si="251"/>
        <v>-50</v>
      </c>
      <c r="X1315" s="48">
        <f t="shared" si="252"/>
        <v>-1</v>
      </c>
      <c r="Y1315" s="47" t="str">
        <f t="shared" si="253"/>
        <v>DEGROWTH</v>
      </c>
      <c r="Z1315" s="138">
        <v>0</v>
      </c>
      <c r="AA1315" s="138"/>
      <c r="AB1315" s="138" t="s">
        <v>3061</v>
      </c>
      <c r="AC1315" s="27"/>
    </row>
    <row r="1316" spans="1:29" s="139" customFormat="1" ht="13.8">
      <c r="A1316" s="138" t="s">
        <v>3061</v>
      </c>
      <c r="B1316" s="144" t="s">
        <v>97</v>
      </c>
      <c r="C1316" s="144" t="s">
        <v>3522</v>
      </c>
      <c r="D1316" s="144">
        <v>1000004146</v>
      </c>
      <c r="E1316" s="144" t="s">
        <v>3523</v>
      </c>
      <c r="F1316" s="137">
        <v>45573</v>
      </c>
      <c r="G1316" s="40" t="str">
        <f t="shared" si="242"/>
        <v>Targeted Dealer</v>
      </c>
      <c r="H1316" s="40"/>
      <c r="I1316" s="41">
        <v>25</v>
      </c>
      <c r="J1316" s="41">
        <f t="shared" si="243"/>
        <v>25</v>
      </c>
      <c r="K1316" s="43">
        <v>0</v>
      </c>
      <c r="L1316" s="43">
        <f t="shared" si="244"/>
        <v>25</v>
      </c>
      <c r="M1316" s="43">
        <f t="shared" si="245"/>
        <v>0</v>
      </c>
      <c r="N1316" s="42">
        <v>5</v>
      </c>
      <c r="O1316" s="45" t="str">
        <f t="shared" si="246"/>
        <v>DEC</v>
      </c>
      <c r="P1316" s="42">
        <v>5</v>
      </c>
      <c r="Q1316" s="44">
        <f t="shared" si="247"/>
        <v>-5</v>
      </c>
      <c r="R1316" s="45">
        <f t="shared" si="248"/>
        <v>-1</v>
      </c>
      <c r="S1316" s="44" t="str">
        <f t="shared" si="249"/>
        <v>DEGROWTH</v>
      </c>
      <c r="T1316" s="43">
        <v>10</v>
      </c>
      <c r="U1316" s="46" t="str">
        <f t="shared" si="250"/>
        <v>jAN</v>
      </c>
      <c r="V1316" s="42">
        <v>10</v>
      </c>
      <c r="W1316" s="47">
        <f t="shared" si="251"/>
        <v>-10</v>
      </c>
      <c r="X1316" s="48">
        <f t="shared" si="252"/>
        <v>-1</v>
      </c>
      <c r="Y1316" s="47" t="str">
        <f t="shared" si="253"/>
        <v>DEGROWTH</v>
      </c>
      <c r="Z1316" s="138">
        <v>1</v>
      </c>
      <c r="AA1316" s="138"/>
      <c r="AB1316" s="138" t="s">
        <v>3061</v>
      </c>
      <c r="AC1316" s="27"/>
    </row>
    <row r="1317" spans="1:29" s="139" customFormat="1" ht="13.8">
      <c r="A1317" s="138" t="s">
        <v>1245</v>
      </c>
      <c r="B1317" s="144" t="s">
        <v>52</v>
      </c>
      <c r="C1317" s="144" t="s">
        <v>3524</v>
      </c>
      <c r="D1317" s="144">
        <v>1000004147</v>
      </c>
      <c r="E1317" s="144" t="s">
        <v>3525</v>
      </c>
      <c r="F1317" s="137">
        <v>45574</v>
      </c>
      <c r="G1317" s="40" t="str">
        <f t="shared" si="242"/>
        <v>Targeted Dealer</v>
      </c>
      <c r="H1317" s="40"/>
      <c r="I1317" s="41">
        <v>220</v>
      </c>
      <c r="J1317" s="41">
        <f t="shared" si="243"/>
        <v>220</v>
      </c>
      <c r="K1317" s="43">
        <v>455</v>
      </c>
      <c r="L1317" s="43">
        <f t="shared" si="244"/>
        <v>-235</v>
      </c>
      <c r="M1317" s="43">
        <f t="shared" si="245"/>
        <v>206.81818181818181</v>
      </c>
      <c r="N1317" s="42">
        <v>460</v>
      </c>
      <c r="O1317" s="45" t="str">
        <f t="shared" si="246"/>
        <v>DEC</v>
      </c>
      <c r="P1317" s="42">
        <v>460</v>
      </c>
      <c r="Q1317" s="44">
        <f t="shared" si="247"/>
        <v>-5</v>
      </c>
      <c r="R1317" s="45">
        <f t="shared" si="248"/>
        <v>-1.0869565217391353E-2</v>
      </c>
      <c r="S1317" s="44" t="str">
        <f t="shared" si="249"/>
        <v>DEGROWTH</v>
      </c>
      <c r="T1317" s="43">
        <v>150</v>
      </c>
      <c r="U1317" s="46" t="str">
        <f t="shared" si="250"/>
        <v>jAN</v>
      </c>
      <c r="V1317" s="42">
        <v>150</v>
      </c>
      <c r="W1317" s="47">
        <f t="shared" si="251"/>
        <v>305</v>
      </c>
      <c r="X1317" s="48">
        <f t="shared" si="252"/>
        <v>2.0333333333333332</v>
      </c>
      <c r="Y1317" s="47" t="str">
        <f t="shared" si="253"/>
        <v>GROWTH</v>
      </c>
      <c r="Z1317" s="138">
        <v>0</v>
      </c>
      <c r="AA1317" s="133"/>
      <c r="AB1317" s="138" t="s">
        <v>1245</v>
      </c>
      <c r="AC1317" s="27"/>
    </row>
    <row r="1318" spans="1:29" s="139" customFormat="1" ht="13.8">
      <c r="A1318" s="133" t="s">
        <v>1245</v>
      </c>
      <c r="B1318" s="141" t="s">
        <v>40</v>
      </c>
      <c r="C1318" s="135" t="s">
        <v>1292</v>
      </c>
      <c r="D1318" s="135">
        <v>1000000306</v>
      </c>
      <c r="E1318" s="136" t="s">
        <v>1293</v>
      </c>
      <c r="F1318" s="137">
        <v>43862</v>
      </c>
      <c r="G1318" s="40" t="str">
        <f t="shared" si="242"/>
        <v>Targeted Dealer</v>
      </c>
      <c r="H1318" s="40"/>
      <c r="I1318" s="41">
        <v>1000</v>
      </c>
      <c r="J1318" s="41">
        <f t="shared" si="243"/>
        <v>1000</v>
      </c>
      <c r="K1318" s="43">
        <v>835.5</v>
      </c>
      <c r="L1318" s="43">
        <f t="shared" si="244"/>
        <v>164.5</v>
      </c>
      <c r="M1318" s="43">
        <f t="shared" si="245"/>
        <v>83.55</v>
      </c>
      <c r="N1318" s="42">
        <v>964</v>
      </c>
      <c r="O1318" s="45" t="str">
        <f t="shared" si="246"/>
        <v>DEC</v>
      </c>
      <c r="P1318" s="42">
        <v>964</v>
      </c>
      <c r="Q1318" s="44">
        <f t="shared" si="247"/>
        <v>-128.5</v>
      </c>
      <c r="R1318" s="45">
        <f t="shared" si="248"/>
        <v>-0.13329875518672196</v>
      </c>
      <c r="S1318" s="44" t="str">
        <f t="shared" si="249"/>
        <v>DEGROWTH</v>
      </c>
      <c r="T1318" s="43">
        <v>943.5</v>
      </c>
      <c r="U1318" s="46" t="str">
        <f t="shared" si="250"/>
        <v>jAN</v>
      </c>
      <c r="V1318" s="42">
        <v>943.5</v>
      </c>
      <c r="W1318" s="47">
        <f t="shared" si="251"/>
        <v>-108</v>
      </c>
      <c r="X1318" s="48">
        <f t="shared" si="252"/>
        <v>-0.11446740858505566</v>
      </c>
      <c r="Y1318" s="47" t="str">
        <f t="shared" si="253"/>
        <v>DEGROWTH</v>
      </c>
      <c r="Z1318" s="138">
        <v>0</v>
      </c>
      <c r="AA1318" s="133"/>
      <c r="AB1318" s="133" t="s">
        <v>1245</v>
      </c>
      <c r="AC1318" s="27"/>
    </row>
    <row r="1319" spans="1:29" s="139" customFormat="1" ht="13.8">
      <c r="A1319" s="138" t="s">
        <v>121</v>
      </c>
      <c r="B1319" s="144" t="s">
        <v>27</v>
      </c>
      <c r="C1319" s="144" t="s">
        <v>3528</v>
      </c>
      <c r="D1319" s="144">
        <v>1000004149</v>
      </c>
      <c r="E1319" s="144" t="s">
        <v>3529</v>
      </c>
      <c r="F1319" s="137">
        <v>45574</v>
      </c>
      <c r="G1319" s="40" t="str">
        <f t="shared" si="242"/>
        <v>Targeted Dealer</v>
      </c>
      <c r="H1319" s="40"/>
      <c r="I1319" s="41">
        <v>30</v>
      </c>
      <c r="J1319" s="41">
        <f t="shared" si="243"/>
        <v>30</v>
      </c>
      <c r="K1319" s="43">
        <v>3</v>
      </c>
      <c r="L1319" s="43">
        <f t="shared" si="244"/>
        <v>27</v>
      </c>
      <c r="M1319" s="43">
        <f t="shared" si="245"/>
        <v>10</v>
      </c>
      <c r="N1319" s="42">
        <v>10</v>
      </c>
      <c r="O1319" s="45" t="str">
        <f t="shared" si="246"/>
        <v>DEC</v>
      </c>
      <c r="P1319" s="42">
        <v>10</v>
      </c>
      <c r="Q1319" s="44">
        <f t="shared" si="247"/>
        <v>-7</v>
      </c>
      <c r="R1319" s="45">
        <f t="shared" si="248"/>
        <v>-0.7</v>
      </c>
      <c r="S1319" s="44" t="str">
        <f t="shared" si="249"/>
        <v>DEGROWTH</v>
      </c>
      <c r="T1319" s="43">
        <v>45.85</v>
      </c>
      <c r="U1319" s="46" t="str">
        <f t="shared" si="250"/>
        <v>jAN</v>
      </c>
      <c r="V1319" s="42">
        <v>45.85</v>
      </c>
      <c r="W1319" s="47">
        <f t="shared" si="251"/>
        <v>-42.85</v>
      </c>
      <c r="X1319" s="48">
        <f t="shared" si="252"/>
        <v>-0.93456924754634674</v>
      </c>
      <c r="Y1319" s="47" t="str">
        <f t="shared" si="253"/>
        <v>DEGROWTH</v>
      </c>
      <c r="Z1319" s="138">
        <v>1</v>
      </c>
      <c r="AA1319" s="133"/>
      <c r="AB1319" s="138" t="s">
        <v>121</v>
      </c>
      <c r="AC1319" s="27"/>
    </row>
    <row r="1320" spans="1:29" s="139" customFormat="1" ht="13.8">
      <c r="A1320" s="138" t="s">
        <v>3061</v>
      </c>
      <c r="B1320" s="144" t="s">
        <v>92</v>
      </c>
      <c r="C1320" s="144" t="s">
        <v>3530</v>
      </c>
      <c r="D1320" s="144">
        <v>1000003303</v>
      </c>
      <c r="E1320" s="144" t="s">
        <v>3531</v>
      </c>
      <c r="F1320" s="137">
        <v>44957</v>
      </c>
      <c r="G1320" s="40" t="str">
        <f t="shared" si="242"/>
        <v>Targeted Dealer</v>
      </c>
      <c r="H1320" s="40"/>
      <c r="I1320" s="41">
        <v>50</v>
      </c>
      <c r="J1320" s="41">
        <f t="shared" si="243"/>
        <v>50</v>
      </c>
      <c r="K1320" s="43">
        <v>25</v>
      </c>
      <c r="L1320" s="43">
        <f t="shared" si="244"/>
        <v>25</v>
      </c>
      <c r="M1320" s="43">
        <f t="shared" si="245"/>
        <v>50</v>
      </c>
      <c r="N1320" s="42">
        <v>55</v>
      </c>
      <c r="O1320" s="45" t="str">
        <f t="shared" si="246"/>
        <v>DEC</v>
      </c>
      <c r="P1320" s="42">
        <v>55</v>
      </c>
      <c r="Q1320" s="44">
        <f t="shared" si="247"/>
        <v>-30</v>
      </c>
      <c r="R1320" s="45">
        <f t="shared" si="248"/>
        <v>-0.54545454545454541</v>
      </c>
      <c r="S1320" s="44" t="str">
        <f t="shared" si="249"/>
        <v>DEGROWTH</v>
      </c>
      <c r="T1320" s="43">
        <v>25</v>
      </c>
      <c r="U1320" s="46" t="str">
        <f t="shared" si="250"/>
        <v>jAN</v>
      </c>
      <c r="V1320" s="42">
        <v>25</v>
      </c>
      <c r="W1320" s="47">
        <f t="shared" si="251"/>
        <v>0</v>
      </c>
      <c r="X1320" s="48">
        <f t="shared" si="252"/>
        <v>0</v>
      </c>
      <c r="Y1320" s="47" t="str">
        <f t="shared" si="253"/>
        <v>GROWTH</v>
      </c>
      <c r="Z1320" s="138">
        <v>0</v>
      </c>
      <c r="AA1320" s="138"/>
      <c r="AB1320" s="138" t="s">
        <v>3061</v>
      </c>
      <c r="AC1320" s="27"/>
    </row>
    <row r="1321" spans="1:29" s="139" customFormat="1" ht="13.8">
      <c r="A1321" s="133" t="s">
        <v>1245</v>
      </c>
      <c r="B1321" s="141" t="s">
        <v>63</v>
      </c>
      <c r="C1321" s="135" t="s">
        <v>3532</v>
      </c>
      <c r="D1321" s="135">
        <v>1000000435</v>
      </c>
      <c r="E1321" s="136" t="s">
        <v>3533</v>
      </c>
      <c r="F1321" s="137">
        <v>42955</v>
      </c>
      <c r="G1321" s="40" t="str">
        <f t="shared" si="242"/>
        <v>Targeted Dealer</v>
      </c>
      <c r="H1321" s="40"/>
      <c r="I1321" s="41">
        <v>15</v>
      </c>
      <c r="J1321" s="41">
        <f t="shared" si="243"/>
        <v>15</v>
      </c>
      <c r="K1321" s="43">
        <v>17</v>
      </c>
      <c r="L1321" s="43">
        <f t="shared" si="244"/>
        <v>-2</v>
      </c>
      <c r="M1321" s="43">
        <f t="shared" si="245"/>
        <v>113.33333333333334</v>
      </c>
      <c r="N1321" s="42">
        <v>0</v>
      </c>
      <c r="O1321" s="45" t="str">
        <f t="shared" si="246"/>
        <v>DEC</v>
      </c>
      <c r="P1321" s="42">
        <v>0</v>
      </c>
      <c r="Q1321" s="44">
        <f t="shared" si="247"/>
        <v>17</v>
      </c>
      <c r="R1321" s="45" t="str">
        <f t="shared" si="248"/>
        <v xml:space="preserve"> </v>
      </c>
      <c r="S1321" s="44" t="b">
        <f t="shared" si="249"/>
        <v>0</v>
      </c>
      <c r="T1321" s="43">
        <v>0</v>
      </c>
      <c r="U1321" s="46" t="str">
        <f t="shared" si="250"/>
        <v>jAN</v>
      </c>
      <c r="V1321" s="42">
        <v>0</v>
      </c>
      <c r="W1321" s="47">
        <f t="shared" si="251"/>
        <v>17</v>
      </c>
      <c r="X1321" s="48">
        <f t="shared" si="252"/>
        <v>0</v>
      </c>
      <c r="Y1321" s="47" t="b">
        <f t="shared" si="253"/>
        <v>0</v>
      </c>
      <c r="Z1321" s="138">
        <v>0</v>
      </c>
      <c r="AA1321" s="133"/>
      <c r="AB1321" s="133" t="s">
        <v>1245</v>
      </c>
      <c r="AC1321" s="27"/>
    </row>
    <row r="1322" spans="1:29" s="139" customFormat="1" ht="13.8">
      <c r="A1322" s="138" t="s">
        <v>3919</v>
      </c>
      <c r="B1322" s="141" t="s">
        <v>82</v>
      </c>
      <c r="C1322" s="141" t="s">
        <v>3536</v>
      </c>
      <c r="D1322" s="135">
        <v>1000004150</v>
      </c>
      <c r="E1322" s="136" t="s">
        <v>3537</v>
      </c>
      <c r="F1322" s="137">
        <v>45581</v>
      </c>
      <c r="G1322" s="40" t="str">
        <f t="shared" si="242"/>
        <v>Targeted Dealer</v>
      </c>
      <c r="H1322" s="40"/>
      <c r="I1322" s="41">
        <v>25</v>
      </c>
      <c r="J1322" s="41">
        <f t="shared" si="243"/>
        <v>25</v>
      </c>
      <c r="K1322" s="43">
        <v>0</v>
      </c>
      <c r="L1322" s="43">
        <f t="shared" si="244"/>
        <v>25</v>
      </c>
      <c r="M1322" s="43">
        <f t="shared" si="245"/>
        <v>0</v>
      </c>
      <c r="N1322" s="42">
        <v>0</v>
      </c>
      <c r="O1322" s="45" t="str">
        <f t="shared" si="246"/>
        <v>DEC</v>
      </c>
      <c r="P1322" s="42">
        <v>0</v>
      </c>
      <c r="Q1322" s="44">
        <f t="shared" si="247"/>
        <v>0</v>
      </c>
      <c r="R1322" s="45" t="str">
        <f t="shared" si="248"/>
        <v xml:space="preserve"> </v>
      </c>
      <c r="S1322" s="44" t="b">
        <f t="shared" si="249"/>
        <v>0</v>
      </c>
      <c r="T1322" s="43">
        <v>10</v>
      </c>
      <c r="U1322" s="46" t="str">
        <f t="shared" si="250"/>
        <v>jAN</v>
      </c>
      <c r="V1322" s="42">
        <v>10</v>
      </c>
      <c r="W1322" s="47">
        <f t="shared" si="251"/>
        <v>-10</v>
      </c>
      <c r="X1322" s="48">
        <f t="shared" si="252"/>
        <v>-1</v>
      </c>
      <c r="Y1322" s="47" t="str">
        <f t="shared" si="253"/>
        <v>DEGROWTH</v>
      </c>
      <c r="Z1322" s="138">
        <v>0</v>
      </c>
      <c r="AA1322" s="138"/>
      <c r="AB1322" s="138" t="s">
        <v>3919</v>
      </c>
      <c r="AC1322" s="27"/>
    </row>
    <row r="1323" spans="1:29" s="139" customFormat="1" ht="13.8">
      <c r="A1323" s="133" t="s">
        <v>1245</v>
      </c>
      <c r="B1323" s="141" t="s">
        <v>53</v>
      </c>
      <c r="C1323" s="141" t="s">
        <v>3538</v>
      </c>
      <c r="D1323" s="135">
        <v>1000004151</v>
      </c>
      <c r="E1323" s="136" t="s">
        <v>3539</v>
      </c>
      <c r="F1323" s="137">
        <v>45583</v>
      </c>
      <c r="G1323" s="40" t="str">
        <f t="shared" si="242"/>
        <v>Targeted Dealer</v>
      </c>
      <c r="H1323" s="40"/>
      <c r="I1323" s="41">
        <v>150</v>
      </c>
      <c r="J1323" s="41">
        <f t="shared" si="243"/>
        <v>150</v>
      </c>
      <c r="K1323" s="43">
        <v>133</v>
      </c>
      <c r="L1323" s="43">
        <f t="shared" si="244"/>
        <v>17</v>
      </c>
      <c r="M1323" s="43">
        <f t="shared" si="245"/>
        <v>88.666666666666671</v>
      </c>
      <c r="N1323" s="42">
        <v>142.5</v>
      </c>
      <c r="O1323" s="45" t="str">
        <f t="shared" si="246"/>
        <v>DEC</v>
      </c>
      <c r="P1323" s="42">
        <v>142.5</v>
      </c>
      <c r="Q1323" s="44">
        <f t="shared" si="247"/>
        <v>-9.5</v>
      </c>
      <c r="R1323" s="45">
        <f t="shared" si="248"/>
        <v>-6.6666666666666652E-2</v>
      </c>
      <c r="S1323" s="44" t="str">
        <f t="shared" si="249"/>
        <v>DEGROWTH</v>
      </c>
      <c r="T1323" s="43">
        <v>163.5</v>
      </c>
      <c r="U1323" s="46" t="str">
        <f t="shared" si="250"/>
        <v>jAN</v>
      </c>
      <c r="V1323" s="42">
        <v>163.5</v>
      </c>
      <c r="W1323" s="47">
        <f t="shared" si="251"/>
        <v>-30.5</v>
      </c>
      <c r="X1323" s="48">
        <f t="shared" si="252"/>
        <v>-0.18654434250764529</v>
      </c>
      <c r="Y1323" s="47" t="str">
        <f t="shared" si="253"/>
        <v>DEGROWTH</v>
      </c>
      <c r="Z1323" s="138">
        <v>0</v>
      </c>
      <c r="AA1323" s="133"/>
      <c r="AB1323" s="133" t="s">
        <v>1245</v>
      </c>
      <c r="AC1323" s="27"/>
    </row>
    <row r="1324" spans="1:29" s="139" customFormat="1" ht="13.8">
      <c r="A1324" s="133" t="s">
        <v>1245</v>
      </c>
      <c r="B1324" s="134" t="s">
        <v>46</v>
      </c>
      <c r="C1324" s="141" t="s">
        <v>3540</v>
      </c>
      <c r="D1324" s="135">
        <v>1000004152</v>
      </c>
      <c r="E1324" s="136" t="s">
        <v>3541</v>
      </c>
      <c r="F1324" s="137">
        <v>45585</v>
      </c>
      <c r="G1324" s="40" t="str">
        <f t="shared" si="242"/>
        <v>Targeted Dealer</v>
      </c>
      <c r="H1324" s="40"/>
      <c r="I1324" s="41">
        <v>50</v>
      </c>
      <c r="J1324" s="41">
        <f t="shared" si="243"/>
        <v>50</v>
      </c>
      <c r="K1324" s="43">
        <v>50</v>
      </c>
      <c r="L1324" s="43">
        <f t="shared" si="244"/>
        <v>0</v>
      </c>
      <c r="M1324" s="43">
        <f t="shared" si="245"/>
        <v>100</v>
      </c>
      <c r="N1324" s="42">
        <v>50</v>
      </c>
      <c r="O1324" s="45" t="str">
        <f t="shared" si="246"/>
        <v>DEC</v>
      </c>
      <c r="P1324" s="42">
        <v>50</v>
      </c>
      <c r="Q1324" s="44">
        <f t="shared" si="247"/>
        <v>0</v>
      </c>
      <c r="R1324" s="45">
        <f t="shared" si="248"/>
        <v>0</v>
      </c>
      <c r="S1324" s="44" t="str">
        <f t="shared" si="249"/>
        <v>GROWTH</v>
      </c>
      <c r="T1324" s="43">
        <v>50</v>
      </c>
      <c r="U1324" s="46" t="str">
        <f t="shared" si="250"/>
        <v>jAN</v>
      </c>
      <c r="V1324" s="42">
        <v>50</v>
      </c>
      <c r="W1324" s="47">
        <f t="shared" si="251"/>
        <v>0</v>
      </c>
      <c r="X1324" s="48">
        <f t="shared" si="252"/>
        <v>0</v>
      </c>
      <c r="Y1324" s="47" t="str">
        <f t="shared" si="253"/>
        <v>GROWTH</v>
      </c>
      <c r="Z1324" s="138">
        <v>0</v>
      </c>
      <c r="AA1324" s="133"/>
      <c r="AB1324" s="133" t="s">
        <v>1245</v>
      </c>
      <c r="AC1324" s="27"/>
    </row>
    <row r="1325" spans="1:29" s="139" customFormat="1" ht="13.8">
      <c r="A1325" s="133" t="s">
        <v>121</v>
      </c>
      <c r="B1325" s="141" t="s">
        <v>613</v>
      </c>
      <c r="C1325" s="141" t="s">
        <v>3560</v>
      </c>
      <c r="D1325" s="135">
        <v>1000004157</v>
      </c>
      <c r="E1325" s="136" t="s">
        <v>3543</v>
      </c>
      <c r="F1325" s="150">
        <v>45589</v>
      </c>
      <c r="G1325" s="40" t="str">
        <f t="shared" si="242"/>
        <v>Targeted Dealer</v>
      </c>
      <c r="H1325" s="40"/>
      <c r="I1325" s="41">
        <v>170</v>
      </c>
      <c r="J1325" s="41">
        <f t="shared" si="243"/>
        <v>170</v>
      </c>
      <c r="K1325" s="43">
        <v>84</v>
      </c>
      <c r="L1325" s="43">
        <f t="shared" si="244"/>
        <v>86</v>
      </c>
      <c r="M1325" s="43">
        <f t="shared" si="245"/>
        <v>49.411764705882355</v>
      </c>
      <c r="N1325" s="42">
        <v>149</v>
      </c>
      <c r="O1325" s="45" t="str">
        <f t="shared" si="246"/>
        <v>DEC</v>
      </c>
      <c r="P1325" s="42">
        <v>149</v>
      </c>
      <c r="Q1325" s="44">
        <f t="shared" si="247"/>
        <v>-65</v>
      </c>
      <c r="R1325" s="45">
        <f t="shared" si="248"/>
        <v>-0.43624161073825507</v>
      </c>
      <c r="S1325" s="44" t="str">
        <f t="shared" si="249"/>
        <v>DEGROWTH</v>
      </c>
      <c r="T1325" s="43">
        <v>113</v>
      </c>
      <c r="U1325" s="46" t="str">
        <f t="shared" si="250"/>
        <v>jAN</v>
      </c>
      <c r="V1325" s="42">
        <v>113</v>
      </c>
      <c r="W1325" s="47">
        <f t="shared" si="251"/>
        <v>-29</v>
      </c>
      <c r="X1325" s="48">
        <f t="shared" si="252"/>
        <v>-0.25663716814159288</v>
      </c>
      <c r="Y1325" s="47" t="str">
        <f t="shared" si="253"/>
        <v>DEGROWTH</v>
      </c>
      <c r="Z1325" s="138">
        <v>0</v>
      </c>
      <c r="AA1325" s="133"/>
      <c r="AB1325" s="133" t="s">
        <v>121</v>
      </c>
      <c r="AC1325" s="27"/>
    </row>
    <row r="1326" spans="1:29" s="139" customFormat="1" ht="13.8">
      <c r="A1326" s="133" t="s">
        <v>121</v>
      </c>
      <c r="B1326" s="141" t="s">
        <v>281</v>
      </c>
      <c r="C1326" s="141" t="s">
        <v>3561</v>
      </c>
      <c r="D1326" s="135">
        <v>1000004155</v>
      </c>
      <c r="E1326" s="136" t="s">
        <v>303</v>
      </c>
      <c r="F1326" s="150">
        <v>45588</v>
      </c>
      <c r="G1326" s="40" t="str">
        <f t="shared" si="242"/>
        <v>Targeted Dealer</v>
      </c>
      <c r="H1326" s="40"/>
      <c r="I1326" s="41">
        <v>120</v>
      </c>
      <c r="J1326" s="41">
        <f t="shared" si="243"/>
        <v>120</v>
      </c>
      <c r="K1326" s="43">
        <v>100</v>
      </c>
      <c r="L1326" s="43">
        <f t="shared" si="244"/>
        <v>20</v>
      </c>
      <c r="M1326" s="43">
        <f t="shared" si="245"/>
        <v>83.333333333333343</v>
      </c>
      <c r="N1326" s="42">
        <v>80</v>
      </c>
      <c r="O1326" s="45" t="str">
        <f t="shared" si="246"/>
        <v>DEC</v>
      </c>
      <c r="P1326" s="42">
        <v>80</v>
      </c>
      <c r="Q1326" s="44">
        <f t="shared" si="247"/>
        <v>20</v>
      </c>
      <c r="R1326" s="45">
        <f t="shared" si="248"/>
        <v>0.25</v>
      </c>
      <c r="S1326" s="44" t="str">
        <f t="shared" si="249"/>
        <v>GROWTH</v>
      </c>
      <c r="T1326" s="43">
        <v>88</v>
      </c>
      <c r="U1326" s="46" t="str">
        <f t="shared" si="250"/>
        <v>jAN</v>
      </c>
      <c r="V1326" s="42">
        <v>88</v>
      </c>
      <c r="W1326" s="47">
        <f t="shared" si="251"/>
        <v>12</v>
      </c>
      <c r="X1326" s="48">
        <f t="shared" si="252"/>
        <v>0.13636363636363646</v>
      </c>
      <c r="Y1326" s="47" t="str">
        <f t="shared" si="253"/>
        <v>GROWTH</v>
      </c>
      <c r="Z1326" s="138">
        <v>0</v>
      </c>
      <c r="AA1326" s="133"/>
      <c r="AB1326" s="133" t="s">
        <v>121</v>
      </c>
      <c r="AC1326" s="27"/>
    </row>
    <row r="1327" spans="1:29" s="139" customFormat="1" ht="13.8">
      <c r="A1327" s="133" t="s">
        <v>1245</v>
      </c>
      <c r="B1327" s="141" t="s">
        <v>63</v>
      </c>
      <c r="C1327" s="141" t="s">
        <v>3562</v>
      </c>
      <c r="D1327" s="135">
        <v>1000004156</v>
      </c>
      <c r="E1327" s="136" t="s">
        <v>3545</v>
      </c>
      <c r="F1327" s="150">
        <v>45588</v>
      </c>
      <c r="G1327" s="40" t="str">
        <f t="shared" si="242"/>
        <v>Targeted Dealer</v>
      </c>
      <c r="H1327" s="40"/>
      <c r="I1327" s="41">
        <v>15</v>
      </c>
      <c r="J1327" s="41">
        <f t="shared" si="243"/>
        <v>15</v>
      </c>
      <c r="K1327" s="43">
        <v>5</v>
      </c>
      <c r="L1327" s="43">
        <f t="shared" si="244"/>
        <v>10</v>
      </c>
      <c r="M1327" s="43">
        <f t="shared" si="245"/>
        <v>33.333333333333336</v>
      </c>
      <c r="N1327" s="42">
        <v>5</v>
      </c>
      <c r="O1327" s="45" t="str">
        <f t="shared" si="246"/>
        <v>DEC</v>
      </c>
      <c r="P1327" s="42">
        <v>5</v>
      </c>
      <c r="Q1327" s="44">
        <f t="shared" si="247"/>
        <v>0</v>
      </c>
      <c r="R1327" s="45">
        <f t="shared" si="248"/>
        <v>0</v>
      </c>
      <c r="S1327" s="44" t="str">
        <f t="shared" si="249"/>
        <v>GROWTH</v>
      </c>
      <c r="T1327" s="43">
        <v>5</v>
      </c>
      <c r="U1327" s="46" t="str">
        <f t="shared" si="250"/>
        <v>jAN</v>
      </c>
      <c r="V1327" s="42">
        <v>5</v>
      </c>
      <c r="W1327" s="47">
        <f t="shared" si="251"/>
        <v>0</v>
      </c>
      <c r="X1327" s="48">
        <f t="shared" si="252"/>
        <v>0</v>
      </c>
      <c r="Y1327" s="47" t="str">
        <f t="shared" si="253"/>
        <v>GROWTH</v>
      </c>
      <c r="Z1327" s="138">
        <v>0</v>
      </c>
      <c r="AA1327" s="133"/>
      <c r="AB1327" s="133" t="s">
        <v>1245</v>
      </c>
      <c r="AC1327" s="27"/>
    </row>
    <row r="1328" spans="1:29" s="139" customFormat="1" ht="13.8">
      <c r="A1328" s="133" t="s">
        <v>121</v>
      </c>
      <c r="B1328" s="141" t="s">
        <v>27</v>
      </c>
      <c r="C1328" s="141" t="s">
        <v>3563</v>
      </c>
      <c r="D1328" s="135">
        <v>1000004161</v>
      </c>
      <c r="E1328" s="136" t="s">
        <v>3553</v>
      </c>
      <c r="F1328" s="150">
        <v>45597</v>
      </c>
      <c r="G1328" s="40" t="str">
        <f t="shared" ref="G1328:G1388" si="254">IF(I1328&gt;0,"Targeted Dealer","-")</f>
        <v>Targeted Dealer</v>
      </c>
      <c r="H1328" s="40"/>
      <c r="I1328" s="41">
        <v>120</v>
      </c>
      <c r="J1328" s="41">
        <f t="shared" ref="J1328:J1388" si="255">I1328/$J$1*($J$1-$E$1)</f>
        <v>120</v>
      </c>
      <c r="K1328" s="43">
        <v>130</v>
      </c>
      <c r="L1328" s="43">
        <f t="shared" ref="L1328:L1388" si="256">I1328-K1328</f>
        <v>-10</v>
      </c>
      <c r="M1328" s="43">
        <f t="shared" ref="M1328:M1388" si="257">IFERROR((K1328/J1328%),"-")</f>
        <v>108.33333333333334</v>
      </c>
      <c r="N1328" s="42">
        <v>135</v>
      </c>
      <c r="O1328" s="45" t="str">
        <f t="shared" ref="O1328:O1388" si="258">IF(F1328&lt;=$P$2,"DEC","")</f>
        <v>DEC</v>
      </c>
      <c r="P1328" s="42">
        <v>135</v>
      </c>
      <c r="Q1328" s="44">
        <f t="shared" ref="Q1328:Q1388" si="259">K1328-P1328</f>
        <v>-5</v>
      </c>
      <c r="R1328" s="45">
        <f t="shared" ref="R1328:R1388" si="260">IFERROR(IF(O1328="Dec",(K1328/P1328-1))," ")</f>
        <v>-3.703703703703709E-2</v>
      </c>
      <c r="S1328" s="44" t="str">
        <f t="shared" ref="S1328:S1388" si="261">IF(N1328&gt;0,IF(O1328="","-",IF(R1328&lt;0%,"DEGROWTH","GROWTH")))</f>
        <v>DEGROWTH</v>
      </c>
      <c r="T1328" s="43">
        <v>106</v>
      </c>
      <c r="U1328" s="46" t="str">
        <f t="shared" ref="U1328:U1388" si="262">IF(F1328&lt;=$V$2,"jAN","")</f>
        <v>jAN</v>
      </c>
      <c r="V1328" s="42">
        <v>106</v>
      </c>
      <c r="W1328" s="47">
        <f t="shared" ref="W1328:W1388" si="263">K1328-V1328</f>
        <v>24</v>
      </c>
      <c r="X1328" s="48">
        <f t="shared" ref="X1328:X1388" si="264">IFERROR(IF(U1328="Jan",(K1328/V1328-1)),0)</f>
        <v>0.22641509433962259</v>
      </c>
      <c r="Y1328" s="47" t="str">
        <f t="shared" ref="Y1328:Y1388" si="265">IF(T1328&gt;0,IF(U1328="","-",IF(X1328&lt;0%,"DEGROWTH","GROWTH")))</f>
        <v>GROWTH</v>
      </c>
      <c r="Z1328" s="138">
        <v>0</v>
      </c>
      <c r="AA1328" s="133"/>
      <c r="AB1328" s="133" t="s">
        <v>121</v>
      </c>
      <c r="AC1328" s="27"/>
    </row>
    <row r="1329" spans="1:29" s="139" customFormat="1" ht="13.8">
      <c r="A1329" s="133" t="s">
        <v>121</v>
      </c>
      <c r="B1329" s="141" t="s">
        <v>281</v>
      </c>
      <c r="C1329" s="141" t="s">
        <v>3564</v>
      </c>
      <c r="D1329" s="135">
        <v>1000004153</v>
      </c>
      <c r="E1329" s="136" t="s">
        <v>2690</v>
      </c>
      <c r="F1329" s="150">
        <v>45588</v>
      </c>
      <c r="G1329" s="40" t="str">
        <f t="shared" si="254"/>
        <v>Targeted Dealer</v>
      </c>
      <c r="H1329" s="40"/>
      <c r="I1329" s="41">
        <v>140</v>
      </c>
      <c r="J1329" s="41">
        <f t="shared" si="255"/>
        <v>140</v>
      </c>
      <c r="K1329" s="43">
        <v>100</v>
      </c>
      <c r="L1329" s="43">
        <f t="shared" si="256"/>
        <v>40</v>
      </c>
      <c r="M1329" s="43">
        <f t="shared" si="257"/>
        <v>71.428571428571431</v>
      </c>
      <c r="N1329" s="42">
        <v>190</v>
      </c>
      <c r="O1329" s="45" t="str">
        <f t="shared" si="258"/>
        <v>DEC</v>
      </c>
      <c r="P1329" s="42">
        <v>190</v>
      </c>
      <c r="Q1329" s="44">
        <f t="shared" si="259"/>
        <v>-90</v>
      </c>
      <c r="R1329" s="45">
        <f t="shared" si="260"/>
        <v>-0.47368421052631582</v>
      </c>
      <c r="S1329" s="44" t="str">
        <f t="shared" si="261"/>
        <v>DEGROWTH</v>
      </c>
      <c r="T1329" s="43">
        <v>130</v>
      </c>
      <c r="U1329" s="46" t="str">
        <f t="shared" si="262"/>
        <v>jAN</v>
      </c>
      <c r="V1329" s="42">
        <v>130</v>
      </c>
      <c r="W1329" s="47">
        <f t="shared" si="263"/>
        <v>-30</v>
      </c>
      <c r="X1329" s="48">
        <f t="shared" si="264"/>
        <v>-0.23076923076923073</v>
      </c>
      <c r="Y1329" s="47" t="str">
        <f t="shared" si="265"/>
        <v>DEGROWTH</v>
      </c>
      <c r="Z1329" s="138">
        <v>0</v>
      </c>
      <c r="AA1329" s="133"/>
      <c r="AB1329" s="133" t="s">
        <v>121</v>
      </c>
      <c r="AC1329" s="27"/>
    </row>
    <row r="1330" spans="1:29" s="139" customFormat="1" ht="13.8">
      <c r="A1330" s="133" t="s">
        <v>1245</v>
      </c>
      <c r="B1330" s="141" t="s">
        <v>53</v>
      </c>
      <c r="C1330" s="141" t="s">
        <v>3568</v>
      </c>
      <c r="D1330" s="135">
        <v>1000004165</v>
      </c>
      <c r="E1330" s="136" t="s">
        <v>3556</v>
      </c>
      <c r="F1330" s="150">
        <v>45602</v>
      </c>
      <c r="G1330" s="40" t="str">
        <f t="shared" si="254"/>
        <v>Targeted Dealer</v>
      </c>
      <c r="H1330" s="40"/>
      <c r="I1330" s="41">
        <v>750</v>
      </c>
      <c r="J1330" s="41">
        <f t="shared" si="255"/>
        <v>750</v>
      </c>
      <c r="K1330" s="43">
        <v>728.2</v>
      </c>
      <c r="L1330" s="43">
        <f t="shared" si="256"/>
        <v>21.799999999999955</v>
      </c>
      <c r="M1330" s="43">
        <f t="shared" si="257"/>
        <v>97.093333333333334</v>
      </c>
      <c r="N1330" s="42">
        <v>732</v>
      </c>
      <c r="O1330" s="45" t="str">
        <f t="shared" si="258"/>
        <v>DEC</v>
      </c>
      <c r="P1330" s="42">
        <v>732</v>
      </c>
      <c r="Q1330" s="44">
        <f t="shared" si="259"/>
        <v>-3.7999999999999545</v>
      </c>
      <c r="R1330" s="45">
        <f t="shared" si="260"/>
        <v>-5.1912568306010654E-3</v>
      </c>
      <c r="S1330" s="44" t="str">
        <f t="shared" si="261"/>
        <v>DEGROWTH</v>
      </c>
      <c r="T1330" s="43">
        <v>620.5</v>
      </c>
      <c r="U1330" s="46" t="str">
        <f t="shared" si="262"/>
        <v>jAN</v>
      </c>
      <c r="V1330" s="42">
        <v>620.5</v>
      </c>
      <c r="W1330" s="47">
        <f t="shared" si="263"/>
        <v>107.70000000000005</v>
      </c>
      <c r="X1330" s="48">
        <f t="shared" si="264"/>
        <v>0.17356970185334419</v>
      </c>
      <c r="Y1330" s="47" t="str">
        <f t="shared" si="265"/>
        <v>GROWTH</v>
      </c>
      <c r="Z1330" s="138">
        <v>0</v>
      </c>
      <c r="AA1330" s="133"/>
      <c r="AB1330" s="133" t="s">
        <v>1245</v>
      </c>
      <c r="AC1330" s="27"/>
    </row>
    <row r="1331" spans="1:29" s="139" customFormat="1" ht="13.8">
      <c r="A1331" s="133" t="s">
        <v>1245</v>
      </c>
      <c r="B1331" s="141" t="s">
        <v>56</v>
      </c>
      <c r="C1331" s="141" t="s">
        <v>3569</v>
      </c>
      <c r="D1331" s="135">
        <v>1000004164</v>
      </c>
      <c r="E1331" s="136" t="s">
        <v>3557</v>
      </c>
      <c r="F1331" s="150">
        <v>45602</v>
      </c>
      <c r="G1331" s="40" t="str">
        <f t="shared" si="254"/>
        <v>Targeted Dealer</v>
      </c>
      <c r="H1331" s="40"/>
      <c r="I1331" s="41">
        <v>30</v>
      </c>
      <c r="J1331" s="41">
        <f t="shared" si="255"/>
        <v>30</v>
      </c>
      <c r="K1331" s="43">
        <v>34.5</v>
      </c>
      <c r="L1331" s="43">
        <f t="shared" si="256"/>
        <v>-4.5</v>
      </c>
      <c r="M1331" s="43">
        <f t="shared" si="257"/>
        <v>115</v>
      </c>
      <c r="N1331" s="42">
        <v>5</v>
      </c>
      <c r="O1331" s="45" t="str">
        <f t="shared" si="258"/>
        <v>DEC</v>
      </c>
      <c r="P1331" s="42">
        <v>5</v>
      </c>
      <c r="Q1331" s="44">
        <f t="shared" si="259"/>
        <v>29.5</v>
      </c>
      <c r="R1331" s="45">
        <f t="shared" si="260"/>
        <v>5.9</v>
      </c>
      <c r="S1331" s="44" t="str">
        <f t="shared" si="261"/>
        <v>GROWTH</v>
      </c>
      <c r="T1331" s="43">
        <v>33.5</v>
      </c>
      <c r="U1331" s="46" t="str">
        <f t="shared" si="262"/>
        <v>jAN</v>
      </c>
      <c r="V1331" s="42">
        <v>33.5</v>
      </c>
      <c r="W1331" s="47">
        <f t="shared" si="263"/>
        <v>1</v>
      </c>
      <c r="X1331" s="48">
        <f t="shared" si="264"/>
        <v>2.9850746268656803E-2</v>
      </c>
      <c r="Y1331" s="47" t="str">
        <f t="shared" si="265"/>
        <v>GROWTH</v>
      </c>
      <c r="Z1331" s="138">
        <v>0</v>
      </c>
      <c r="AA1331" s="133"/>
      <c r="AB1331" s="133" t="s">
        <v>1245</v>
      </c>
      <c r="AC1331" s="27"/>
    </row>
    <row r="1332" spans="1:29" s="139" customFormat="1" ht="13.8">
      <c r="A1332" s="138" t="s">
        <v>3919</v>
      </c>
      <c r="B1332" s="141" t="s">
        <v>82</v>
      </c>
      <c r="C1332" s="141" t="s">
        <v>3570</v>
      </c>
      <c r="D1332" s="135">
        <v>1000004158</v>
      </c>
      <c r="E1332" s="136" t="s">
        <v>3558</v>
      </c>
      <c r="F1332" s="150">
        <v>45594</v>
      </c>
      <c r="G1332" s="40" t="str">
        <f t="shared" si="254"/>
        <v>Targeted Dealer</v>
      </c>
      <c r="H1332" s="40"/>
      <c r="I1332" s="41">
        <v>20</v>
      </c>
      <c r="J1332" s="41">
        <f t="shared" si="255"/>
        <v>20</v>
      </c>
      <c r="K1332" s="43">
        <v>15</v>
      </c>
      <c r="L1332" s="43">
        <f t="shared" si="256"/>
        <v>5</v>
      </c>
      <c r="M1332" s="43">
        <f t="shared" si="257"/>
        <v>75</v>
      </c>
      <c r="N1332" s="42">
        <v>20</v>
      </c>
      <c r="O1332" s="45" t="str">
        <f t="shared" si="258"/>
        <v>DEC</v>
      </c>
      <c r="P1332" s="42">
        <v>20</v>
      </c>
      <c r="Q1332" s="44">
        <f t="shared" si="259"/>
        <v>-5</v>
      </c>
      <c r="R1332" s="45">
        <f t="shared" si="260"/>
        <v>-0.25</v>
      </c>
      <c r="S1332" s="44" t="str">
        <f t="shared" si="261"/>
        <v>DEGROWTH</v>
      </c>
      <c r="T1332" s="43">
        <v>42</v>
      </c>
      <c r="U1332" s="46" t="str">
        <f t="shared" si="262"/>
        <v>jAN</v>
      </c>
      <c r="V1332" s="42">
        <v>42</v>
      </c>
      <c r="W1332" s="47">
        <f t="shared" si="263"/>
        <v>-27</v>
      </c>
      <c r="X1332" s="48">
        <f t="shared" si="264"/>
        <v>-0.64285714285714279</v>
      </c>
      <c r="Y1332" s="47" t="str">
        <f t="shared" si="265"/>
        <v>DEGROWTH</v>
      </c>
      <c r="Z1332" s="138">
        <v>0</v>
      </c>
      <c r="AA1332" s="138"/>
      <c r="AB1332" s="138" t="s">
        <v>3919</v>
      </c>
      <c r="AC1332" s="27"/>
    </row>
    <row r="1333" spans="1:29" s="139" customFormat="1" ht="13.8">
      <c r="A1333" s="133" t="s">
        <v>1245</v>
      </c>
      <c r="B1333" s="141" t="s">
        <v>56</v>
      </c>
      <c r="C1333" s="141" t="s">
        <v>3572</v>
      </c>
      <c r="D1333" s="135">
        <v>1000004163</v>
      </c>
      <c r="E1333" s="136" t="s">
        <v>3571</v>
      </c>
      <c r="F1333" s="150">
        <v>45602</v>
      </c>
      <c r="G1333" s="40" t="str">
        <f t="shared" si="254"/>
        <v>Targeted Dealer</v>
      </c>
      <c r="H1333" s="40"/>
      <c r="I1333" s="41">
        <v>100</v>
      </c>
      <c r="J1333" s="41">
        <f t="shared" si="255"/>
        <v>100</v>
      </c>
      <c r="K1333" s="43">
        <v>176.5</v>
      </c>
      <c r="L1333" s="43">
        <f t="shared" si="256"/>
        <v>-76.5</v>
      </c>
      <c r="M1333" s="43">
        <f t="shared" si="257"/>
        <v>176.5</v>
      </c>
      <c r="N1333" s="42">
        <v>130</v>
      </c>
      <c r="O1333" s="45" t="str">
        <f t="shared" si="258"/>
        <v>DEC</v>
      </c>
      <c r="P1333" s="42">
        <v>130</v>
      </c>
      <c r="Q1333" s="44">
        <f t="shared" si="259"/>
        <v>46.5</v>
      </c>
      <c r="R1333" s="45">
        <f t="shared" si="260"/>
        <v>0.35769230769230775</v>
      </c>
      <c r="S1333" s="44" t="str">
        <f t="shared" si="261"/>
        <v>GROWTH</v>
      </c>
      <c r="T1333" s="43">
        <v>100</v>
      </c>
      <c r="U1333" s="46" t="str">
        <f t="shared" si="262"/>
        <v>jAN</v>
      </c>
      <c r="V1333" s="42">
        <v>100</v>
      </c>
      <c r="W1333" s="47">
        <f t="shared" si="263"/>
        <v>76.5</v>
      </c>
      <c r="X1333" s="48">
        <f t="shared" si="264"/>
        <v>0.7649999999999999</v>
      </c>
      <c r="Y1333" s="47" t="str">
        <f t="shared" si="265"/>
        <v>GROWTH</v>
      </c>
      <c r="Z1333" s="138">
        <v>0</v>
      </c>
      <c r="AA1333" s="133"/>
      <c r="AB1333" s="133" t="s">
        <v>1245</v>
      </c>
      <c r="AC1333" s="27"/>
    </row>
    <row r="1334" spans="1:29" s="139" customFormat="1" ht="13.8">
      <c r="A1334" s="133" t="s">
        <v>121</v>
      </c>
      <c r="B1334" s="141" t="s">
        <v>32</v>
      </c>
      <c r="C1334" s="141" t="s">
        <v>3575</v>
      </c>
      <c r="D1334" s="135">
        <v>1000004168</v>
      </c>
      <c r="E1334" s="136" t="s">
        <v>3573</v>
      </c>
      <c r="F1334" s="150">
        <v>45606</v>
      </c>
      <c r="G1334" s="40" t="str">
        <f t="shared" si="254"/>
        <v>Targeted Dealer</v>
      </c>
      <c r="H1334" s="40"/>
      <c r="I1334" s="41">
        <v>30</v>
      </c>
      <c r="J1334" s="41">
        <f t="shared" si="255"/>
        <v>30</v>
      </c>
      <c r="K1334" s="43">
        <v>22</v>
      </c>
      <c r="L1334" s="43">
        <f t="shared" si="256"/>
        <v>8</v>
      </c>
      <c r="M1334" s="43">
        <f t="shared" si="257"/>
        <v>73.333333333333343</v>
      </c>
      <c r="N1334" s="42">
        <v>44</v>
      </c>
      <c r="O1334" s="45" t="str">
        <f t="shared" si="258"/>
        <v>DEC</v>
      </c>
      <c r="P1334" s="42">
        <v>44</v>
      </c>
      <c r="Q1334" s="44">
        <f t="shared" si="259"/>
        <v>-22</v>
      </c>
      <c r="R1334" s="45">
        <f t="shared" si="260"/>
        <v>-0.5</v>
      </c>
      <c r="S1334" s="44" t="str">
        <f t="shared" si="261"/>
        <v>DEGROWTH</v>
      </c>
      <c r="T1334" s="43">
        <v>22</v>
      </c>
      <c r="U1334" s="46" t="str">
        <f t="shared" si="262"/>
        <v>jAN</v>
      </c>
      <c r="V1334" s="42">
        <v>22</v>
      </c>
      <c r="W1334" s="47">
        <f t="shared" si="263"/>
        <v>0</v>
      </c>
      <c r="X1334" s="48">
        <f t="shared" si="264"/>
        <v>0</v>
      </c>
      <c r="Y1334" s="47" t="str">
        <f t="shared" si="265"/>
        <v>GROWTH</v>
      </c>
      <c r="Z1334" s="138">
        <v>0</v>
      </c>
      <c r="AA1334" s="133"/>
      <c r="AB1334" s="133" t="s">
        <v>121</v>
      </c>
      <c r="AC1334" s="27"/>
    </row>
    <row r="1335" spans="1:29" s="139" customFormat="1" ht="13.8">
      <c r="A1335" s="133" t="s">
        <v>3061</v>
      </c>
      <c r="B1335" s="141" t="s">
        <v>101</v>
      </c>
      <c r="C1335" s="141" t="s">
        <v>3576</v>
      </c>
      <c r="D1335" s="135">
        <v>1000001683</v>
      </c>
      <c r="E1335" s="136" t="s">
        <v>3574</v>
      </c>
      <c r="F1335" s="150">
        <v>41303</v>
      </c>
      <c r="G1335" s="40" t="str">
        <f t="shared" si="254"/>
        <v>Targeted Dealer</v>
      </c>
      <c r="H1335" s="40"/>
      <c r="I1335" s="41">
        <v>15</v>
      </c>
      <c r="J1335" s="41">
        <f t="shared" si="255"/>
        <v>15</v>
      </c>
      <c r="K1335" s="43">
        <v>5</v>
      </c>
      <c r="L1335" s="43">
        <f t="shared" si="256"/>
        <v>10</v>
      </c>
      <c r="M1335" s="43">
        <f t="shared" si="257"/>
        <v>33.333333333333336</v>
      </c>
      <c r="N1335" s="42">
        <v>20</v>
      </c>
      <c r="O1335" s="45" t="str">
        <f t="shared" si="258"/>
        <v>DEC</v>
      </c>
      <c r="P1335" s="42">
        <v>20</v>
      </c>
      <c r="Q1335" s="44">
        <f t="shared" si="259"/>
        <v>-15</v>
      </c>
      <c r="R1335" s="45">
        <f t="shared" si="260"/>
        <v>-0.75</v>
      </c>
      <c r="S1335" s="44" t="str">
        <f t="shared" si="261"/>
        <v>DEGROWTH</v>
      </c>
      <c r="T1335" s="43">
        <v>0</v>
      </c>
      <c r="U1335" s="46" t="str">
        <f t="shared" si="262"/>
        <v>jAN</v>
      </c>
      <c r="V1335" s="42">
        <v>0</v>
      </c>
      <c r="W1335" s="47">
        <f t="shared" si="263"/>
        <v>5</v>
      </c>
      <c r="X1335" s="48">
        <f t="shared" si="264"/>
        <v>0</v>
      </c>
      <c r="Y1335" s="47" t="b">
        <f t="shared" si="265"/>
        <v>0</v>
      </c>
      <c r="Z1335" s="138">
        <v>1</v>
      </c>
      <c r="AA1335" s="133"/>
      <c r="AB1335" s="133" t="s">
        <v>3061</v>
      </c>
      <c r="AC1335" s="27"/>
    </row>
    <row r="1336" spans="1:29" s="139" customFormat="1" ht="13.8">
      <c r="A1336" s="133" t="s">
        <v>121</v>
      </c>
      <c r="B1336" s="134" t="s">
        <v>12</v>
      </c>
      <c r="C1336" s="141" t="s">
        <v>3580</v>
      </c>
      <c r="D1336" s="135">
        <v>1000004167</v>
      </c>
      <c r="E1336" s="136" t="s">
        <v>3578</v>
      </c>
      <c r="F1336" s="150">
        <v>45606</v>
      </c>
      <c r="G1336" s="40" t="str">
        <f t="shared" si="254"/>
        <v>Targeted Dealer</v>
      </c>
      <c r="H1336" s="40"/>
      <c r="I1336" s="41">
        <v>120</v>
      </c>
      <c r="J1336" s="41">
        <f t="shared" si="255"/>
        <v>120</v>
      </c>
      <c r="K1336" s="43">
        <v>163</v>
      </c>
      <c r="L1336" s="43">
        <f t="shared" si="256"/>
        <v>-43</v>
      </c>
      <c r="M1336" s="43">
        <f t="shared" si="257"/>
        <v>135.83333333333334</v>
      </c>
      <c r="N1336" s="42">
        <v>150</v>
      </c>
      <c r="O1336" s="45" t="str">
        <f t="shared" si="258"/>
        <v>DEC</v>
      </c>
      <c r="P1336" s="42">
        <v>150</v>
      </c>
      <c r="Q1336" s="44">
        <f t="shared" si="259"/>
        <v>13</v>
      </c>
      <c r="R1336" s="45">
        <f t="shared" si="260"/>
        <v>8.666666666666667E-2</v>
      </c>
      <c r="S1336" s="44" t="str">
        <f t="shared" si="261"/>
        <v>GROWTH</v>
      </c>
      <c r="T1336" s="43">
        <v>39</v>
      </c>
      <c r="U1336" s="46" t="str">
        <f t="shared" si="262"/>
        <v>jAN</v>
      </c>
      <c r="V1336" s="42">
        <v>39</v>
      </c>
      <c r="W1336" s="47">
        <f t="shared" si="263"/>
        <v>124</v>
      </c>
      <c r="X1336" s="48">
        <f t="shared" si="264"/>
        <v>3.1794871794871797</v>
      </c>
      <c r="Y1336" s="47" t="str">
        <f t="shared" si="265"/>
        <v>GROWTH</v>
      </c>
      <c r="Z1336" s="138">
        <v>0</v>
      </c>
      <c r="AA1336" s="133"/>
      <c r="AB1336" s="133" t="s">
        <v>121</v>
      </c>
      <c r="AC1336" s="27"/>
    </row>
    <row r="1337" spans="1:29" s="139" customFormat="1" ht="13.8">
      <c r="A1337" s="133" t="s">
        <v>1245</v>
      </c>
      <c r="B1337" s="141" t="s">
        <v>62</v>
      </c>
      <c r="C1337" s="141" t="s">
        <v>3584</v>
      </c>
      <c r="D1337" s="135">
        <v>1000004169</v>
      </c>
      <c r="E1337" s="136" t="s">
        <v>3582</v>
      </c>
      <c r="F1337" s="150">
        <v>45606</v>
      </c>
      <c r="G1337" s="40" t="str">
        <f t="shared" si="254"/>
        <v>Targeted Dealer</v>
      </c>
      <c r="H1337" s="40"/>
      <c r="I1337" s="41">
        <v>40</v>
      </c>
      <c r="J1337" s="41">
        <f t="shared" si="255"/>
        <v>40</v>
      </c>
      <c r="K1337" s="43">
        <v>25</v>
      </c>
      <c r="L1337" s="43">
        <f t="shared" si="256"/>
        <v>15</v>
      </c>
      <c r="M1337" s="43">
        <f t="shared" si="257"/>
        <v>62.5</v>
      </c>
      <c r="N1337" s="42">
        <v>32</v>
      </c>
      <c r="O1337" s="45" t="str">
        <f t="shared" si="258"/>
        <v>DEC</v>
      </c>
      <c r="P1337" s="42">
        <v>32</v>
      </c>
      <c r="Q1337" s="44">
        <f t="shared" si="259"/>
        <v>-7</v>
      </c>
      <c r="R1337" s="45">
        <f t="shared" si="260"/>
        <v>-0.21875</v>
      </c>
      <c r="S1337" s="44" t="str">
        <f t="shared" si="261"/>
        <v>DEGROWTH</v>
      </c>
      <c r="T1337" s="43">
        <v>40.5</v>
      </c>
      <c r="U1337" s="46" t="str">
        <f t="shared" si="262"/>
        <v>jAN</v>
      </c>
      <c r="V1337" s="42">
        <v>40.5</v>
      </c>
      <c r="W1337" s="47">
        <f t="shared" si="263"/>
        <v>-15.5</v>
      </c>
      <c r="X1337" s="48">
        <f t="shared" si="264"/>
        <v>-0.38271604938271608</v>
      </c>
      <c r="Y1337" s="47" t="str">
        <f t="shared" si="265"/>
        <v>DEGROWTH</v>
      </c>
      <c r="Z1337" s="138">
        <v>0</v>
      </c>
      <c r="AA1337" s="133"/>
      <c r="AB1337" s="133" t="s">
        <v>1245</v>
      </c>
      <c r="AC1337" s="27"/>
    </row>
    <row r="1338" spans="1:29" s="139" customFormat="1" ht="13.8">
      <c r="A1338" s="133" t="s">
        <v>1245</v>
      </c>
      <c r="B1338" s="141" t="s">
        <v>63</v>
      </c>
      <c r="C1338" s="141" t="s">
        <v>3586</v>
      </c>
      <c r="D1338" s="135">
        <v>1000000378</v>
      </c>
      <c r="E1338" s="136" t="s">
        <v>3585</v>
      </c>
      <c r="F1338" s="150">
        <v>43911</v>
      </c>
      <c r="G1338" s="40" t="str">
        <f t="shared" si="254"/>
        <v>Targeted Dealer</v>
      </c>
      <c r="H1338" s="40"/>
      <c r="I1338" s="41">
        <v>40</v>
      </c>
      <c r="J1338" s="41">
        <f t="shared" si="255"/>
        <v>40</v>
      </c>
      <c r="K1338" s="43">
        <v>22.25</v>
      </c>
      <c r="L1338" s="43">
        <f t="shared" si="256"/>
        <v>17.75</v>
      </c>
      <c r="M1338" s="43">
        <f t="shared" si="257"/>
        <v>55.625</v>
      </c>
      <c r="N1338" s="42">
        <v>43</v>
      </c>
      <c r="O1338" s="45" t="str">
        <f t="shared" si="258"/>
        <v>DEC</v>
      </c>
      <c r="P1338" s="42">
        <v>43</v>
      </c>
      <c r="Q1338" s="44">
        <f t="shared" si="259"/>
        <v>-20.75</v>
      </c>
      <c r="R1338" s="45">
        <f t="shared" si="260"/>
        <v>-0.48255813953488369</v>
      </c>
      <c r="S1338" s="44" t="str">
        <f t="shared" si="261"/>
        <v>DEGROWTH</v>
      </c>
      <c r="T1338" s="43">
        <v>23.5</v>
      </c>
      <c r="U1338" s="46" t="str">
        <f t="shared" si="262"/>
        <v>jAN</v>
      </c>
      <c r="V1338" s="42">
        <v>23.5</v>
      </c>
      <c r="W1338" s="47">
        <f t="shared" si="263"/>
        <v>-1.25</v>
      </c>
      <c r="X1338" s="48">
        <f t="shared" si="264"/>
        <v>-5.3191489361702149E-2</v>
      </c>
      <c r="Y1338" s="47" t="str">
        <f t="shared" si="265"/>
        <v>DEGROWTH</v>
      </c>
      <c r="Z1338" s="138">
        <v>0</v>
      </c>
      <c r="AA1338" s="133"/>
      <c r="AB1338" s="133" t="s">
        <v>1245</v>
      </c>
      <c r="AC1338" s="27"/>
    </row>
    <row r="1339" spans="1:29" s="139" customFormat="1" ht="13.8">
      <c r="A1339" s="133" t="s">
        <v>3918</v>
      </c>
      <c r="B1339" s="141" t="s">
        <v>73</v>
      </c>
      <c r="C1339" s="141" t="s">
        <v>3588</v>
      </c>
      <c r="D1339" s="135">
        <v>1000001366</v>
      </c>
      <c r="E1339" s="136" t="s">
        <v>3587</v>
      </c>
      <c r="F1339" s="150">
        <v>44054</v>
      </c>
      <c r="G1339" s="40" t="str">
        <f t="shared" si="254"/>
        <v>Targeted Dealer</v>
      </c>
      <c r="H1339" s="40"/>
      <c r="I1339" s="41">
        <v>600</v>
      </c>
      <c r="J1339" s="41">
        <f t="shared" si="255"/>
        <v>600</v>
      </c>
      <c r="K1339" s="43">
        <v>648.45000000000005</v>
      </c>
      <c r="L1339" s="43">
        <f t="shared" si="256"/>
        <v>-48.450000000000045</v>
      </c>
      <c r="M1339" s="43">
        <f t="shared" si="257"/>
        <v>108.075</v>
      </c>
      <c r="N1339" s="42">
        <v>633.90000000000009</v>
      </c>
      <c r="O1339" s="45" t="str">
        <f t="shared" si="258"/>
        <v>DEC</v>
      </c>
      <c r="P1339" s="42">
        <v>633.90000000000009</v>
      </c>
      <c r="Q1339" s="44">
        <f t="shared" si="259"/>
        <v>14.549999999999955</v>
      </c>
      <c r="R1339" s="45">
        <f t="shared" si="260"/>
        <v>2.2953147184098466E-2</v>
      </c>
      <c r="S1339" s="44" t="str">
        <f t="shared" si="261"/>
        <v>GROWTH</v>
      </c>
      <c r="T1339" s="43">
        <v>48.75</v>
      </c>
      <c r="U1339" s="46" t="str">
        <f t="shared" si="262"/>
        <v>jAN</v>
      </c>
      <c r="V1339" s="42">
        <v>48.75</v>
      </c>
      <c r="W1339" s="47">
        <f t="shared" si="263"/>
        <v>599.70000000000005</v>
      </c>
      <c r="X1339" s="48">
        <f t="shared" si="264"/>
        <v>12.301538461538463</v>
      </c>
      <c r="Y1339" s="47" t="str">
        <f t="shared" si="265"/>
        <v>GROWTH</v>
      </c>
      <c r="Z1339" s="138">
        <v>0</v>
      </c>
      <c r="AA1339" s="133"/>
      <c r="AB1339" s="133" t="s">
        <v>3918</v>
      </c>
      <c r="AC1339" s="27"/>
    </row>
    <row r="1340" spans="1:29" s="139" customFormat="1" ht="13.8">
      <c r="A1340" s="133" t="s">
        <v>121</v>
      </c>
      <c r="B1340" s="141" t="s">
        <v>34</v>
      </c>
      <c r="C1340" s="141" t="s">
        <v>3591</v>
      </c>
      <c r="D1340" s="135">
        <v>1000004159</v>
      </c>
      <c r="E1340" s="136" t="s">
        <v>3589</v>
      </c>
      <c r="F1340" s="150">
        <v>45594</v>
      </c>
      <c r="G1340" s="40" t="str">
        <f t="shared" si="254"/>
        <v>Targeted Dealer</v>
      </c>
      <c r="H1340" s="40"/>
      <c r="I1340" s="41">
        <v>115</v>
      </c>
      <c r="J1340" s="41">
        <f t="shared" si="255"/>
        <v>115</v>
      </c>
      <c r="K1340" s="43">
        <v>38</v>
      </c>
      <c r="L1340" s="43">
        <f t="shared" si="256"/>
        <v>77</v>
      </c>
      <c r="M1340" s="43">
        <f t="shared" si="257"/>
        <v>33.04347826086957</v>
      </c>
      <c r="N1340" s="42">
        <v>76</v>
      </c>
      <c r="O1340" s="45" t="str">
        <f t="shared" si="258"/>
        <v>DEC</v>
      </c>
      <c r="P1340" s="42">
        <v>76</v>
      </c>
      <c r="Q1340" s="44">
        <f t="shared" si="259"/>
        <v>-38</v>
      </c>
      <c r="R1340" s="45">
        <f t="shared" si="260"/>
        <v>-0.5</v>
      </c>
      <c r="S1340" s="44" t="str">
        <f t="shared" si="261"/>
        <v>DEGROWTH</v>
      </c>
      <c r="T1340" s="43">
        <v>103</v>
      </c>
      <c r="U1340" s="46" t="str">
        <f t="shared" si="262"/>
        <v>jAN</v>
      </c>
      <c r="V1340" s="42">
        <v>103</v>
      </c>
      <c r="W1340" s="47">
        <f t="shared" si="263"/>
        <v>-65</v>
      </c>
      <c r="X1340" s="48">
        <f t="shared" si="264"/>
        <v>-0.63106796116504849</v>
      </c>
      <c r="Y1340" s="47" t="str">
        <f t="shared" si="265"/>
        <v>DEGROWTH</v>
      </c>
      <c r="Z1340" s="138">
        <v>0</v>
      </c>
      <c r="AA1340" s="133"/>
      <c r="AB1340" s="133" t="s">
        <v>121</v>
      </c>
      <c r="AC1340" s="27"/>
    </row>
    <row r="1341" spans="1:29" s="139" customFormat="1" ht="13.8">
      <c r="A1341" s="133" t="s">
        <v>121</v>
      </c>
      <c r="B1341" s="134" t="s">
        <v>3923</v>
      </c>
      <c r="C1341" s="141" t="s">
        <v>3592</v>
      </c>
      <c r="D1341" s="135">
        <v>1000004170</v>
      </c>
      <c r="E1341" s="136" t="s">
        <v>3590</v>
      </c>
      <c r="F1341" s="150">
        <v>45611</v>
      </c>
      <c r="G1341" s="40" t="str">
        <f t="shared" si="254"/>
        <v>Targeted Dealer</v>
      </c>
      <c r="H1341" s="40"/>
      <c r="I1341" s="41">
        <v>50</v>
      </c>
      <c r="J1341" s="41">
        <f t="shared" si="255"/>
        <v>50</v>
      </c>
      <c r="K1341" s="43">
        <v>50</v>
      </c>
      <c r="L1341" s="43">
        <f t="shared" si="256"/>
        <v>0</v>
      </c>
      <c r="M1341" s="43">
        <f t="shared" si="257"/>
        <v>100</v>
      </c>
      <c r="N1341" s="42">
        <v>65</v>
      </c>
      <c r="O1341" s="45" t="str">
        <f t="shared" si="258"/>
        <v>DEC</v>
      </c>
      <c r="P1341" s="42">
        <v>65</v>
      </c>
      <c r="Q1341" s="44">
        <f t="shared" si="259"/>
        <v>-15</v>
      </c>
      <c r="R1341" s="45">
        <f t="shared" si="260"/>
        <v>-0.23076923076923073</v>
      </c>
      <c r="S1341" s="44" t="str">
        <f t="shared" si="261"/>
        <v>DEGROWTH</v>
      </c>
      <c r="T1341" s="43">
        <v>44</v>
      </c>
      <c r="U1341" s="46" t="str">
        <f t="shared" si="262"/>
        <v>jAN</v>
      </c>
      <c r="V1341" s="42">
        <v>44</v>
      </c>
      <c r="W1341" s="47">
        <f t="shared" si="263"/>
        <v>6</v>
      </c>
      <c r="X1341" s="48">
        <f t="shared" si="264"/>
        <v>0.13636363636363646</v>
      </c>
      <c r="Y1341" s="47" t="str">
        <f t="shared" si="265"/>
        <v>GROWTH</v>
      </c>
      <c r="Z1341" s="138">
        <v>0</v>
      </c>
      <c r="AA1341" s="133"/>
      <c r="AB1341" s="133" t="s">
        <v>121</v>
      </c>
      <c r="AC1341" s="27"/>
    </row>
    <row r="1342" spans="1:29" s="139" customFormat="1" ht="13.8">
      <c r="A1342" s="133" t="s">
        <v>121</v>
      </c>
      <c r="B1342" s="141" t="s">
        <v>26</v>
      </c>
      <c r="C1342" s="141" t="s">
        <v>3597</v>
      </c>
      <c r="D1342" s="135">
        <v>1000003041</v>
      </c>
      <c r="E1342" s="136" t="s">
        <v>3593</v>
      </c>
      <c r="F1342" s="150">
        <v>44847</v>
      </c>
      <c r="G1342" s="40" t="str">
        <f t="shared" si="254"/>
        <v>Targeted Dealer</v>
      </c>
      <c r="H1342" s="40"/>
      <c r="I1342" s="41">
        <v>120</v>
      </c>
      <c r="J1342" s="41">
        <f t="shared" si="255"/>
        <v>120</v>
      </c>
      <c r="K1342" s="43">
        <v>80</v>
      </c>
      <c r="L1342" s="43">
        <f t="shared" si="256"/>
        <v>40</v>
      </c>
      <c r="M1342" s="43">
        <f t="shared" si="257"/>
        <v>66.666666666666671</v>
      </c>
      <c r="N1342" s="42">
        <v>80</v>
      </c>
      <c r="O1342" s="45" t="str">
        <f t="shared" si="258"/>
        <v>DEC</v>
      </c>
      <c r="P1342" s="42">
        <v>80</v>
      </c>
      <c r="Q1342" s="44">
        <f t="shared" si="259"/>
        <v>0</v>
      </c>
      <c r="R1342" s="45">
        <f t="shared" si="260"/>
        <v>0</v>
      </c>
      <c r="S1342" s="44" t="str">
        <f t="shared" si="261"/>
        <v>GROWTH</v>
      </c>
      <c r="T1342" s="43">
        <v>40</v>
      </c>
      <c r="U1342" s="46" t="str">
        <f t="shared" si="262"/>
        <v>jAN</v>
      </c>
      <c r="V1342" s="42">
        <v>40</v>
      </c>
      <c r="W1342" s="47">
        <f t="shared" si="263"/>
        <v>40</v>
      </c>
      <c r="X1342" s="48">
        <f t="shared" si="264"/>
        <v>1</v>
      </c>
      <c r="Y1342" s="47" t="str">
        <f t="shared" si="265"/>
        <v>GROWTH</v>
      </c>
      <c r="Z1342" s="138">
        <v>0</v>
      </c>
      <c r="AA1342" s="133"/>
      <c r="AB1342" s="133" t="s">
        <v>121</v>
      </c>
      <c r="AC1342" s="27"/>
    </row>
    <row r="1343" spans="1:29" s="139" customFormat="1" ht="13.8">
      <c r="A1343" s="133" t="s">
        <v>1245</v>
      </c>
      <c r="B1343" s="134" t="s">
        <v>46</v>
      </c>
      <c r="C1343" s="141" t="s">
        <v>3598</v>
      </c>
      <c r="D1343" s="135">
        <v>1000004172</v>
      </c>
      <c r="E1343" s="136" t="s">
        <v>3594</v>
      </c>
      <c r="F1343" s="150">
        <v>45618</v>
      </c>
      <c r="G1343" s="40" t="str">
        <f t="shared" si="254"/>
        <v>Targeted Dealer</v>
      </c>
      <c r="H1343" s="40"/>
      <c r="I1343" s="41">
        <v>50</v>
      </c>
      <c r="J1343" s="41">
        <f t="shared" si="255"/>
        <v>50</v>
      </c>
      <c r="K1343" s="43">
        <v>55</v>
      </c>
      <c r="L1343" s="43">
        <f t="shared" si="256"/>
        <v>-5</v>
      </c>
      <c r="M1343" s="43">
        <f t="shared" si="257"/>
        <v>110</v>
      </c>
      <c r="N1343" s="42">
        <v>50</v>
      </c>
      <c r="O1343" s="45" t="str">
        <f t="shared" si="258"/>
        <v>DEC</v>
      </c>
      <c r="P1343" s="42">
        <v>50</v>
      </c>
      <c r="Q1343" s="44">
        <f t="shared" si="259"/>
        <v>5</v>
      </c>
      <c r="R1343" s="45">
        <f t="shared" si="260"/>
        <v>0.10000000000000009</v>
      </c>
      <c r="S1343" s="44" t="str">
        <f t="shared" si="261"/>
        <v>GROWTH</v>
      </c>
      <c r="T1343" s="43">
        <v>25</v>
      </c>
      <c r="U1343" s="46" t="str">
        <f t="shared" si="262"/>
        <v>jAN</v>
      </c>
      <c r="V1343" s="42">
        <v>25</v>
      </c>
      <c r="W1343" s="47">
        <f t="shared" si="263"/>
        <v>30</v>
      </c>
      <c r="X1343" s="48">
        <f t="shared" si="264"/>
        <v>1.2000000000000002</v>
      </c>
      <c r="Y1343" s="47" t="str">
        <f t="shared" si="265"/>
        <v>GROWTH</v>
      </c>
      <c r="Z1343" s="138">
        <v>0</v>
      </c>
      <c r="AA1343" s="133"/>
      <c r="AB1343" s="133" t="s">
        <v>1245</v>
      </c>
      <c r="AC1343" s="27"/>
    </row>
    <row r="1344" spans="1:29" s="139" customFormat="1" ht="13.8">
      <c r="A1344" s="133" t="s">
        <v>121</v>
      </c>
      <c r="B1344" s="141" t="s">
        <v>961</v>
      </c>
      <c r="C1344" s="141" t="s">
        <v>3599</v>
      </c>
      <c r="D1344" s="135">
        <v>1000004183</v>
      </c>
      <c r="E1344" s="136" t="s">
        <v>3595</v>
      </c>
      <c r="F1344" s="150">
        <v>45621</v>
      </c>
      <c r="G1344" s="40" t="str">
        <f t="shared" si="254"/>
        <v>Targeted Dealer</v>
      </c>
      <c r="H1344" s="40"/>
      <c r="I1344" s="41">
        <v>315</v>
      </c>
      <c r="J1344" s="41">
        <f t="shared" si="255"/>
        <v>315</v>
      </c>
      <c r="K1344" s="43">
        <v>0</v>
      </c>
      <c r="L1344" s="43">
        <f t="shared" si="256"/>
        <v>315</v>
      </c>
      <c r="M1344" s="43">
        <f t="shared" si="257"/>
        <v>0</v>
      </c>
      <c r="N1344" s="42">
        <v>0</v>
      </c>
      <c r="O1344" s="45" t="str">
        <f t="shared" si="258"/>
        <v>DEC</v>
      </c>
      <c r="P1344" s="42">
        <v>0</v>
      </c>
      <c r="Q1344" s="44">
        <f t="shared" si="259"/>
        <v>0</v>
      </c>
      <c r="R1344" s="45" t="str">
        <f t="shared" si="260"/>
        <v xml:space="preserve"> </v>
      </c>
      <c r="S1344" s="44" t="b">
        <f t="shared" si="261"/>
        <v>0</v>
      </c>
      <c r="T1344" s="43">
        <v>362</v>
      </c>
      <c r="U1344" s="46" t="str">
        <f t="shared" si="262"/>
        <v>jAN</v>
      </c>
      <c r="V1344" s="42">
        <v>362</v>
      </c>
      <c r="W1344" s="47">
        <f t="shared" si="263"/>
        <v>-362</v>
      </c>
      <c r="X1344" s="48">
        <f t="shared" si="264"/>
        <v>-1</v>
      </c>
      <c r="Y1344" s="47" t="str">
        <f t="shared" si="265"/>
        <v>DEGROWTH</v>
      </c>
      <c r="Z1344" s="138">
        <v>0</v>
      </c>
      <c r="AA1344" s="133"/>
      <c r="AB1344" s="133" t="s">
        <v>121</v>
      </c>
      <c r="AC1344" s="27"/>
    </row>
    <row r="1345" spans="1:29" s="139" customFormat="1" ht="13.8">
      <c r="A1345" s="133" t="s">
        <v>121</v>
      </c>
      <c r="B1345" s="141" t="s">
        <v>34</v>
      </c>
      <c r="C1345" s="141" t="s">
        <v>3600</v>
      </c>
      <c r="D1345" s="135">
        <v>1000004171</v>
      </c>
      <c r="E1345" s="136" t="s">
        <v>3596</v>
      </c>
      <c r="F1345" s="150">
        <v>45611</v>
      </c>
      <c r="G1345" s="40" t="str">
        <f t="shared" si="254"/>
        <v>Targeted Dealer</v>
      </c>
      <c r="H1345" s="40"/>
      <c r="I1345" s="41">
        <v>155</v>
      </c>
      <c r="J1345" s="41">
        <f t="shared" si="255"/>
        <v>155</v>
      </c>
      <c r="K1345" s="43">
        <v>35</v>
      </c>
      <c r="L1345" s="43">
        <f t="shared" si="256"/>
        <v>120</v>
      </c>
      <c r="M1345" s="43">
        <f t="shared" si="257"/>
        <v>22.58064516129032</v>
      </c>
      <c r="N1345" s="42">
        <v>50</v>
      </c>
      <c r="O1345" s="45" t="str">
        <f t="shared" si="258"/>
        <v>DEC</v>
      </c>
      <c r="P1345" s="42">
        <v>50</v>
      </c>
      <c r="Q1345" s="44">
        <f t="shared" si="259"/>
        <v>-15</v>
      </c>
      <c r="R1345" s="45">
        <f t="shared" si="260"/>
        <v>-0.30000000000000004</v>
      </c>
      <c r="S1345" s="44" t="str">
        <f t="shared" si="261"/>
        <v>DEGROWTH</v>
      </c>
      <c r="T1345" s="43">
        <v>150</v>
      </c>
      <c r="U1345" s="46" t="str">
        <f t="shared" si="262"/>
        <v>jAN</v>
      </c>
      <c r="V1345" s="42">
        <v>150</v>
      </c>
      <c r="W1345" s="47">
        <f t="shared" si="263"/>
        <v>-115</v>
      </c>
      <c r="X1345" s="48">
        <f t="shared" si="264"/>
        <v>-0.76666666666666661</v>
      </c>
      <c r="Y1345" s="47" t="str">
        <f t="shared" si="265"/>
        <v>DEGROWTH</v>
      </c>
      <c r="Z1345" s="138">
        <v>0</v>
      </c>
      <c r="AA1345" s="133"/>
      <c r="AB1345" s="133" t="s">
        <v>121</v>
      </c>
      <c r="AC1345" s="27"/>
    </row>
    <row r="1346" spans="1:29" s="156" customFormat="1" ht="13.8">
      <c r="A1346" s="133" t="s">
        <v>121</v>
      </c>
      <c r="B1346" s="141" t="s">
        <v>31</v>
      </c>
      <c r="C1346" s="141" t="s">
        <v>3602</v>
      </c>
      <c r="D1346" s="135">
        <v>1000004182</v>
      </c>
      <c r="E1346" s="136" t="s">
        <v>3601</v>
      </c>
      <c r="F1346" s="150">
        <v>45621</v>
      </c>
      <c r="G1346" s="40" t="str">
        <f t="shared" si="254"/>
        <v>Targeted Dealer</v>
      </c>
      <c r="H1346" s="40"/>
      <c r="I1346" s="41">
        <v>50</v>
      </c>
      <c r="J1346" s="41">
        <f t="shared" si="255"/>
        <v>50</v>
      </c>
      <c r="K1346" s="43">
        <v>70</v>
      </c>
      <c r="L1346" s="43">
        <f t="shared" si="256"/>
        <v>-20</v>
      </c>
      <c r="M1346" s="43">
        <f t="shared" si="257"/>
        <v>140</v>
      </c>
      <c r="N1346" s="42">
        <v>70</v>
      </c>
      <c r="O1346" s="45" t="str">
        <f t="shared" si="258"/>
        <v>DEC</v>
      </c>
      <c r="P1346" s="42">
        <v>70</v>
      </c>
      <c r="Q1346" s="44">
        <f t="shared" si="259"/>
        <v>0</v>
      </c>
      <c r="R1346" s="45">
        <f t="shared" si="260"/>
        <v>0</v>
      </c>
      <c r="S1346" s="44" t="str">
        <f t="shared" si="261"/>
        <v>GROWTH</v>
      </c>
      <c r="T1346" s="43">
        <v>15</v>
      </c>
      <c r="U1346" s="46" t="str">
        <f t="shared" si="262"/>
        <v>jAN</v>
      </c>
      <c r="V1346" s="42">
        <v>15</v>
      </c>
      <c r="W1346" s="47">
        <f t="shared" si="263"/>
        <v>55</v>
      </c>
      <c r="X1346" s="48">
        <f t="shared" si="264"/>
        <v>3.666666666666667</v>
      </c>
      <c r="Y1346" s="47" t="str">
        <f t="shared" si="265"/>
        <v>GROWTH</v>
      </c>
      <c r="Z1346" s="138">
        <v>0</v>
      </c>
      <c r="AA1346" s="133"/>
      <c r="AB1346" s="133" t="s">
        <v>121</v>
      </c>
      <c r="AC1346" s="27"/>
    </row>
    <row r="1347" spans="1:29" s="156" customFormat="1" ht="13.8">
      <c r="A1347" s="133" t="s">
        <v>121</v>
      </c>
      <c r="B1347" s="141" t="s">
        <v>34</v>
      </c>
      <c r="C1347" s="141" t="s">
        <v>3606</v>
      </c>
      <c r="D1347" s="135">
        <v>1000000568</v>
      </c>
      <c r="E1347" s="136" t="s">
        <v>3605</v>
      </c>
      <c r="F1347" s="150">
        <v>44738</v>
      </c>
      <c r="G1347" s="40" t="str">
        <f t="shared" si="254"/>
        <v>Targeted Dealer</v>
      </c>
      <c r="H1347" s="40"/>
      <c r="I1347" s="41">
        <v>155</v>
      </c>
      <c r="J1347" s="41">
        <f t="shared" si="255"/>
        <v>155</v>
      </c>
      <c r="K1347" s="43">
        <v>190</v>
      </c>
      <c r="L1347" s="43">
        <f t="shared" si="256"/>
        <v>-35</v>
      </c>
      <c r="M1347" s="43">
        <f t="shared" si="257"/>
        <v>122.58064516129032</v>
      </c>
      <c r="N1347" s="42">
        <v>205</v>
      </c>
      <c r="O1347" s="45" t="str">
        <f t="shared" si="258"/>
        <v>DEC</v>
      </c>
      <c r="P1347" s="42">
        <v>205</v>
      </c>
      <c r="Q1347" s="44">
        <f t="shared" si="259"/>
        <v>-15</v>
      </c>
      <c r="R1347" s="45">
        <f t="shared" si="260"/>
        <v>-7.3170731707317027E-2</v>
      </c>
      <c r="S1347" s="44" t="str">
        <f t="shared" si="261"/>
        <v>DEGROWTH</v>
      </c>
      <c r="T1347" s="43">
        <v>105</v>
      </c>
      <c r="U1347" s="46" t="str">
        <f t="shared" si="262"/>
        <v>jAN</v>
      </c>
      <c r="V1347" s="42">
        <v>105</v>
      </c>
      <c r="W1347" s="47">
        <f t="shared" si="263"/>
        <v>85</v>
      </c>
      <c r="X1347" s="48">
        <f t="shared" si="264"/>
        <v>0.80952380952380953</v>
      </c>
      <c r="Y1347" s="47" t="str">
        <f t="shared" si="265"/>
        <v>GROWTH</v>
      </c>
      <c r="Z1347" s="138">
        <v>0</v>
      </c>
      <c r="AA1347" s="133"/>
      <c r="AB1347" s="133" t="s">
        <v>121</v>
      </c>
      <c r="AC1347" s="27"/>
    </row>
    <row r="1348" spans="1:29" s="156" customFormat="1" ht="13.8">
      <c r="A1348" s="133" t="s">
        <v>3061</v>
      </c>
      <c r="B1348" s="141" t="s">
        <v>87</v>
      </c>
      <c r="C1348" s="141" t="s">
        <v>3619</v>
      </c>
      <c r="D1348" s="135">
        <v>1000004184</v>
      </c>
      <c r="E1348" s="136" t="s">
        <v>3615</v>
      </c>
      <c r="F1348" s="150">
        <v>45626</v>
      </c>
      <c r="G1348" s="40" t="str">
        <f t="shared" si="254"/>
        <v>Targeted Dealer</v>
      </c>
      <c r="H1348" s="40"/>
      <c r="I1348" s="41">
        <v>350</v>
      </c>
      <c r="J1348" s="41">
        <f t="shared" si="255"/>
        <v>350</v>
      </c>
      <c r="K1348" s="43">
        <v>60.5</v>
      </c>
      <c r="L1348" s="43">
        <f t="shared" si="256"/>
        <v>289.5</v>
      </c>
      <c r="M1348" s="43">
        <f t="shared" si="257"/>
        <v>17.285714285714285</v>
      </c>
      <c r="N1348" s="42">
        <v>118.5</v>
      </c>
      <c r="O1348" s="45" t="str">
        <f t="shared" si="258"/>
        <v>DEC</v>
      </c>
      <c r="P1348" s="42">
        <v>118.5</v>
      </c>
      <c r="Q1348" s="44">
        <f t="shared" si="259"/>
        <v>-58</v>
      </c>
      <c r="R1348" s="45">
        <f t="shared" si="260"/>
        <v>-0.48945147679324896</v>
      </c>
      <c r="S1348" s="44" t="str">
        <f t="shared" si="261"/>
        <v>DEGROWTH</v>
      </c>
      <c r="T1348" s="43">
        <v>275</v>
      </c>
      <c r="U1348" s="46" t="str">
        <f t="shared" si="262"/>
        <v>jAN</v>
      </c>
      <c r="V1348" s="42">
        <v>275</v>
      </c>
      <c r="W1348" s="47">
        <f t="shared" si="263"/>
        <v>-214.5</v>
      </c>
      <c r="X1348" s="48">
        <f t="shared" si="264"/>
        <v>-0.78</v>
      </c>
      <c r="Y1348" s="47" t="str">
        <f t="shared" si="265"/>
        <v>DEGROWTH</v>
      </c>
      <c r="Z1348" s="138">
        <v>0</v>
      </c>
      <c r="AA1348" s="133"/>
      <c r="AB1348" s="133" t="s">
        <v>3061</v>
      </c>
      <c r="AC1348" s="27"/>
    </row>
    <row r="1349" spans="1:29" s="156" customFormat="1" ht="13.8">
      <c r="A1349" s="133" t="s">
        <v>121</v>
      </c>
      <c r="B1349" s="141" t="s">
        <v>27</v>
      </c>
      <c r="C1349" s="141" t="s">
        <v>3620</v>
      </c>
      <c r="D1349" s="135">
        <v>1000004177</v>
      </c>
      <c r="E1349" s="136" t="s">
        <v>3616</v>
      </c>
      <c r="F1349" s="150">
        <v>45630</v>
      </c>
      <c r="G1349" s="40" t="str">
        <f t="shared" si="254"/>
        <v>Targeted Dealer</v>
      </c>
      <c r="H1349" s="40"/>
      <c r="I1349" s="41">
        <v>90</v>
      </c>
      <c r="J1349" s="41">
        <f t="shared" si="255"/>
        <v>90</v>
      </c>
      <c r="K1349" s="43">
        <v>47</v>
      </c>
      <c r="L1349" s="43">
        <f t="shared" si="256"/>
        <v>43</v>
      </c>
      <c r="M1349" s="43">
        <f t="shared" si="257"/>
        <v>52.222222222222221</v>
      </c>
      <c r="N1349" s="42">
        <v>80</v>
      </c>
      <c r="O1349" s="45" t="str">
        <f t="shared" si="258"/>
        <v>DEC</v>
      </c>
      <c r="P1349" s="42">
        <v>80</v>
      </c>
      <c r="Q1349" s="44">
        <f t="shared" si="259"/>
        <v>-33</v>
      </c>
      <c r="R1349" s="45">
        <f t="shared" si="260"/>
        <v>-0.41249999999999998</v>
      </c>
      <c r="S1349" s="44" t="str">
        <f t="shared" si="261"/>
        <v>DEGROWTH</v>
      </c>
      <c r="T1349" s="43">
        <v>50</v>
      </c>
      <c r="U1349" s="46" t="str">
        <f t="shared" si="262"/>
        <v>jAN</v>
      </c>
      <c r="V1349" s="42">
        <v>50</v>
      </c>
      <c r="W1349" s="47">
        <f t="shared" si="263"/>
        <v>-3</v>
      </c>
      <c r="X1349" s="48">
        <f t="shared" si="264"/>
        <v>-6.0000000000000053E-2</v>
      </c>
      <c r="Y1349" s="47" t="str">
        <f t="shared" si="265"/>
        <v>DEGROWTH</v>
      </c>
      <c r="Z1349" s="138">
        <v>0</v>
      </c>
      <c r="AA1349" s="133"/>
      <c r="AB1349" s="133" t="s">
        <v>121</v>
      </c>
      <c r="AC1349" s="27"/>
    </row>
    <row r="1350" spans="1:29" s="156" customFormat="1" ht="13.8">
      <c r="A1350" s="133" t="s">
        <v>1245</v>
      </c>
      <c r="B1350" s="141" t="s">
        <v>57</v>
      </c>
      <c r="C1350" s="141" t="s">
        <v>3621</v>
      </c>
      <c r="D1350" s="135">
        <v>1000004174</v>
      </c>
      <c r="E1350" s="136" t="s">
        <v>3617</v>
      </c>
      <c r="F1350" s="150">
        <v>45625</v>
      </c>
      <c r="G1350" s="40" t="str">
        <f t="shared" si="254"/>
        <v>Targeted Dealer</v>
      </c>
      <c r="H1350" s="40"/>
      <c r="I1350" s="41">
        <v>130</v>
      </c>
      <c r="J1350" s="41">
        <f t="shared" si="255"/>
        <v>130</v>
      </c>
      <c r="K1350" s="43">
        <v>110</v>
      </c>
      <c r="L1350" s="43">
        <f t="shared" si="256"/>
        <v>20</v>
      </c>
      <c r="M1350" s="43">
        <f t="shared" si="257"/>
        <v>84.615384615384613</v>
      </c>
      <c r="N1350" s="42">
        <v>168.5</v>
      </c>
      <c r="O1350" s="45" t="str">
        <f t="shared" si="258"/>
        <v>DEC</v>
      </c>
      <c r="P1350" s="42">
        <v>168.5</v>
      </c>
      <c r="Q1350" s="44">
        <f t="shared" si="259"/>
        <v>-58.5</v>
      </c>
      <c r="R1350" s="45">
        <f t="shared" si="260"/>
        <v>-0.34718100890207715</v>
      </c>
      <c r="S1350" s="44" t="str">
        <f t="shared" si="261"/>
        <v>DEGROWTH</v>
      </c>
      <c r="T1350" s="43">
        <v>101.5</v>
      </c>
      <c r="U1350" s="46" t="str">
        <f t="shared" si="262"/>
        <v>jAN</v>
      </c>
      <c r="V1350" s="42">
        <v>101.5</v>
      </c>
      <c r="W1350" s="47">
        <f t="shared" si="263"/>
        <v>8.5</v>
      </c>
      <c r="X1350" s="48">
        <f t="shared" si="264"/>
        <v>8.3743842364532028E-2</v>
      </c>
      <c r="Y1350" s="47" t="str">
        <f t="shared" si="265"/>
        <v>GROWTH</v>
      </c>
      <c r="Z1350" s="138">
        <v>0</v>
      </c>
      <c r="AA1350" s="133"/>
      <c r="AB1350" s="133" t="s">
        <v>1245</v>
      </c>
      <c r="AC1350" s="27"/>
    </row>
    <row r="1351" spans="1:29" s="156" customFormat="1" ht="13.8">
      <c r="A1351" s="133" t="s">
        <v>1245</v>
      </c>
      <c r="B1351" s="141" t="s">
        <v>40</v>
      </c>
      <c r="C1351" s="140" t="s">
        <v>1312</v>
      </c>
      <c r="D1351" s="135">
        <v>1000003552</v>
      </c>
      <c r="E1351" s="140" t="s">
        <v>1313</v>
      </c>
      <c r="F1351" s="137">
        <v>45072</v>
      </c>
      <c r="G1351" s="40" t="str">
        <f t="shared" si="254"/>
        <v>-</v>
      </c>
      <c r="H1351" s="40"/>
      <c r="I1351" s="41">
        <v>0</v>
      </c>
      <c r="J1351" s="41">
        <f t="shared" si="255"/>
        <v>0</v>
      </c>
      <c r="K1351" s="43">
        <v>0</v>
      </c>
      <c r="L1351" s="43">
        <f t="shared" si="256"/>
        <v>0</v>
      </c>
      <c r="M1351" s="43" t="str">
        <f t="shared" si="257"/>
        <v>-</v>
      </c>
      <c r="N1351" s="42">
        <v>0</v>
      </c>
      <c r="O1351" s="45" t="str">
        <f t="shared" si="258"/>
        <v>DEC</v>
      </c>
      <c r="P1351" s="42">
        <v>0</v>
      </c>
      <c r="Q1351" s="44">
        <f t="shared" si="259"/>
        <v>0</v>
      </c>
      <c r="R1351" s="45" t="str">
        <f t="shared" si="260"/>
        <v xml:space="preserve"> </v>
      </c>
      <c r="S1351" s="44" t="b">
        <f t="shared" si="261"/>
        <v>0</v>
      </c>
      <c r="T1351" s="43">
        <v>15</v>
      </c>
      <c r="U1351" s="46" t="str">
        <f t="shared" si="262"/>
        <v>jAN</v>
      </c>
      <c r="V1351" s="42">
        <v>15</v>
      </c>
      <c r="W1351" s="47">
        <f t="shared" si="263"/>
        <v>-15</v>
      </c>
      <c r="X1351" s="48">
        <f t="shared" si="264"/>
        <v>-1</v>
      </c>
      <c r="Y1351" s="47" t="str">
        <f t="shared" si="265"/>
        <v>DEGROWTH</v>
      </c>
      <c r="Z1351" s="138">
        <v>0</v>
      </c>
      <c r="AA1351" s="133"/>
      <c r="AB1351" s="133" t="s">
        <v>1245</v>
      </c>
      <c r="AC1351" s="27"/>
    </row>
    <row r="1352" spans="1:29" s="156" customFormat="1" ht="13.8">
      <c r="A1352" s="133" t="s">
        <v>1245</v>
      </c>
      <c r="B1352" s="141" t="s">
        <v>43</v>
      </c>
      <c r="C1352" s="141" t="s">
        <v>3622</v>
      </c>
      <c r="D1352" s="135">
        <v>1000004175</v>
      </c>
      <c r="E1352" s="136" t="s">
        <v>3618</v>
      </c>
      <c r="F1352" s="150">
        <v>45625</v>
      </c>
      <c r="G1352" s="40" t="str">
        <f t="shared" si="254"/>
        <v>Targeted Dealer</v>
      </c>
      <c r="H1352" s="40"/>
      <c r="I1352" s="41">
        <v>30</v>
      </c>
      <c r="J1352" s="41">
        <f t="shared" si="255"/>
        <v>30</v>
      </c>
      <c r="K1352" s="43">
        <v>43</v>
      </c>
      <c r="L1352" s="43">
        <f t="shared" si="256"/>
        <v>-13</v>
      </c>
      <c r="M1352" s="43">
        <f t="shared" si="257"/>
        <v>143.33333333333334</v>
      </c>
      <c r="N1352" s="42">
        <v>30</v>
      </c>
      <c r="O1352" s="45" t="str">
        <f t="shared" si="258"/>
        <v>DEC</v>
      </c>
      <c r="P1352" s="42">
        <v>30</v>
      </c>
      <c r="Q1352" s="44">
        <f t="shared" si="259"/>
        <v>13</v>
      </c>
      <c r="R1352" s="45">
        <f t="shared" si="260"/>
        <v>0.43333333333333335</v>
      </c>
      <c r="S1352" s="44" t="str">
        <f t="shared" si="261"/>
        <v>GROWTH</v>
      </c>
      <c r="T1352" s="43">
        <v>32.5</v>
      </c>
      <c r="U1352" s="46" t="str">
        <f t="shared" si="262"/>
        <v>jAN</v>
      </c>
      <c r="V1352" s="42">
        <v>32.5</v>
      </c>
      <c r="W1352" s="47">
        <f t="shared" si="263"/>
        <v>10.5</v>
      </c>
      <c r="X1352" s="48">
        <f t="shared" si="264"/>
        <v>0.32307692307692304</v>
      </c>
      <c r="Y1352" s="47" t="str">
        <f t="shared" si="265"/>
        <v>GROWTH</v>
      </c>
      <c r="Z1352" s="138">
        <v>0</v>
      </c>
      <c r="AA1352" s="133"/>
      <c r="AB1352" s="133" t="s">
        <v>1245</v>
      </c>
      <c r="AC1352" s="27"/>
    </row>
    <row r="1353" spans="1:29" s="156" customFormat="1" ht="13.8">
      <c r="A1353" s="133" t="s">
        <v>121</v>
      </c>
      <c r="B1353" s="141" t="s">
        <v>37</v>
      </c>
      <c r="C1353" s="141" t="s">
        <v>3716</v>
      </c>
      <c r="D1353" s="135">
        <v>1000004166</v>
      </c>
      <c r="E1353" s="136" t="s">
        <v>3715</v>
      </c>
      <c r="F1353" s="150">
        <v>45603</v>
      </c>
      <c r="G1353" s="40" t="str">
        <f t="shared" si="254"/>
        <v>Targeted Dealer</v>
      </c>
      <c r="H1353" s="40"/>
      <c r="I1353" s="41">
        <v>30</v>
      </c>
      <c r="J1353" s="41">
        <f t="shared" si="255"/>
        <v>30</v>
      </c>
      <c r="K1353" s="43">
        <v>0</v>
      </c>
      <c r="L1353" s="43">
        <f t="shared" si="256"/>
        <v>30</v>
      </c>
      <c r="M1353" s="43">
        <f t="shared" si="257"/>
        <v>0</v>
      </c>
      <c r="N1353" s="42">
        <v>30</v>
      </c>
      <c r="O1353" s="45" t="str">
        <f t="shared" si="258"/>
        <v>DEC</v>
      </c>
      <c r="P1353" s="42">
        <v>30</v>
      </c>
      <c r="Q1353" s="44">
        <f t="shared" si="259"/>
        <v>-30</v>
      </c>
      <c r="R1353" s="45">
        <f t="shared" si="260"/>
        <v>-1</v>
      </c>
      <c r="S1353" s="44" t="str">
        <f t="shared" si="261"/>
        <v>DEGROWTH</v>
      </c>
      <c r="T1353" s="43">
        <v>30</v>
      </c>
      <c r="U1353" s="46" t="str">
        <f t="shared" si="262"/>
        <v>jAN</v>
      </c>
      <c r="V1353" s="42">
        <v>30</v>
      </c>
      <c r="W1353" s="47">
        <f t="shared" si="263"/>
        <v>-30</v>
      </c>
      <c r="X1353" s="48">
        <f t="shared" si="264"/>
        <v>-1</v>
      </c>
      <c r="Y1353" s="47" t="str">
        <f t="shared" si="265"/>
        <v>DEGROWTH</v>
      </c>
      <c r="Z1353" s="138">
        <v>0</v>
      </c>
      <c r="AA1353" s="133"/>
      <c r="AB1353" s="133" t="s">
        <v>121</v>
      </c>
      <c r="AC1353" s="27"/>
    </row>
    <row r="1354" spans="1:29" s="156" customFormat="1" ht="13.8">
      <c r="A1354" s="133" t="s">
        <v>3061</v>
      </c>
      <c r="B1354" s="141" t="s">
        <v>99</v>
      </c>
      <c r="C1354" s="141" t="s">
        <v>3718</v>
      </c>
      <c r="D1354" s="135">
        <v>1000001168</v>
      </c>
      <c r="E1354" s="136" t="s">
        <v>3652</v>
      </c>
      <c r="F1354" s="150">
        <v>44739</v>
      </c>
      <c r="G1354" s="40" t="str">
        <f t="shared" si="254"/>
        <v>Targeted Dealer</v>
      </c>
      <c r="H1354" s="40"/>
      <c r="I1354" s="41">
        <v>10</v>
      </c>
      <c r="J1354" s="41">
        <f t="shared" si="255"/>
        <v>10</v>
      </c>
      <c r="K1354" s="43">
        <v>15</v>
      </c>
      <c r="L1354" s="43">
        <f t="shared" si="256"/>
        <v>-5</v>
      </c>
      <c r="M1354" s="43">
        <f t="shared" si="257"/>
        <v>150</v>
      </c>
      <c r="N1354" s="42">
        <v>0</v>
      </c>
      <c r="O1354" s="45" t="str">
        <f t="shared" si="258"/>
        <v>DEC</v>
      </c>
      <c r="P1354" s="42">
        <v>0</v>
      </c>
      <c r="Q1354" s="44">
        <f t="shared" si="259"/>
        <v>15</v>
      </c>
      <c r="R1354" s="45" t="str">
        <f t="shared" si="260"/>
        <v xml:space="preserve"> </v>
      </c>
      <c r="S1354" s="44" t="b">
        <f t="shared" si="261"/>
        <v>0</v>
      </c>
      <c r="T1354" s="43">
        <v>0</v>
      </c>
      <c r="U1354" s="46" t="str">
        <f t="shared" si="262"/>
        <v>jAN</v>
      </c>
      <c r="V1354" s="42">
        <v>0</v>
      </c>
      <c r="W1354" s="47">
        <f t="shared" si="263"/>
        <v>15</v>
      </c>
      <c r="X1354" s="48">
        <f t="shared" si="264"/>
        <v>0</v>
      </c>
      <c r="Y1354" s="47" t="b">
        <f t="shared" si="265"/>
        <v>0</v>
      </c>
      <c r="Z1354" s="138">
        <v>0</v>
      </c>
      <c r="AA1354" s="133"/>
      <c r="AB1354" s="133" t="s">
        <v>3061</v>
      </c>
      <c r="AC1354" s="27"/>
    </row>
    <row r="1355" spans="1:29" s="156" customFormat="1" ht="13.8">
      <c r="A1355" s="133" t="s">
        <v>121</v>
      </c>
      <c r="B1355" s="141" t="s">
        <v>25</v>
      </c>
      <c r="C1355" s="141" t="s">
        <v>3726</v>
      </c>
      <c r="D1355" s="135">
        <v>1000004179</v>
      </c>
      <c r="E1355" s="136" t="s">
        <v>3722</v>
      </c>
      <c r="F1355" s="150">
        <v>45635</v>
      </c>
      <c r="G1355" s="40" t="str">
        <f t="shared" si="254"/>
        <v>Targeted Dealer</v>
      </c>
      <c r="H1355" s="40"/>
      <c r="I1355" s="41">
        <v>120</v>
      </c>
      <c r="J1355" s="41">
        <f t="shared" si="255"/>
        <v>120</v>
      </c>
      <c r="K1355" s="43">
        <v>120</v>
      </c>
      <c r="L1355" s="43">
        <f t="shared" si="256"/>
        <v>0</v>
      </c>
      <c r="M1355" s="43">
        <f t="shared" si="257"/>
        <v>100</v>
      </c>
      <c r="N1355" s="42">
        <v>80</v>
      </c>
      <c r="O1355" s="45" t="str">
        <f t="shared" si="258"/>
        <v>DEC</v>
      </c>
      <c r="P1355" s="42">
        <v>80</v>
      </c>
      <c r="Q1355" s="44">
        <f t="shared" si="259"/>
        <v>40</v>
      </c>
      <c r="R1355" s="45">
        <f t="shared" si="260"/>
        <v>0.5</v>
      </c>
      <c r="S1355" s="44" t="str">
        <f t="shared" si="261"/>
        <v>GROWTH</v>
      </c>
      <c r="T1355" s="43">
        <v>220</v>
      </c>
      <c r="U1355" s="46" t="str">
        <f t="shared" si="262"/>
        <v>jAN</v>
      </c>
      <c r="V1355" s="42">
        <v>220</v>
      </c>
      <c r="W1355" s="47">
        <f t="shared" si="263"/>
        <v>-100</v>
      </c>
      <c r="X1355" s="48">
        <f t="shared" si="264"/>
        <v>-0.45454545454545459</v>
      </c>
      <c r="Y1355" s="47" t="str">
        <f t="shared" si="265"/>
        <v>DEGROWTH</v>
      </c>
      <c r="Z1355" s="138">
        <v>0</v>
      </c>
      <c r="AA1355" s="133"/>
      <c r="AB1355" s="133" t="s">
        <v>121</v>
      </c>
      <c r="AC1355" s="27"/>
    </row>
    <row r="1356" spans="1:29" s="156" customFormat="1" ht="13.8">
      <c r="A1356" s="133" t="s">
        <v>121</v>
      </c>
      <c r="B1356" s="134" t="s">
        <v>3921</v>
      </c>
      <c r="C1356" s="141" t="s">
        <v>3725</v>
      </c>
      <c r="D1356" s="135">
        <v>1000004181</v>
      </c>
      <c r="E1356" s="136" t="s">
        <v>3723</v>
      </c>
      <c r="F1356" s="150">
        <v>45635</v>
      </c>
      <c r="G1356" s="40" t="str">
        <f t="shared" si="254"/>
        <v>Targeted Dealer</v>
      </c>
      <c r="H1356" s="40"/>
      <c r="I1356" s="41">
        <v>120</v>
      </c>
      <c r="J1356" s="41">
        <f t="shared" si="255"/>
        <v>120</v>
      </c>
      <c r="K1356" s="43">
        <v>140</v>
      </c>
      <c r="L1356" s="43">
        <f t="shared" si="256"/>
        <v>-20</v>
      </c>
      <c r="M1356" s="43">
        <f t="shared" si="257"/>
        <v>116.66666666666667</v>
      </c>
      <c r="N1356" s="42">
        <v>70</v>
      </c>
      <c r="O1356" s="45" t="str">
        <f t="shared" si="258"/>
        <v>DEC</v>
      </c>
      <c r="P1356" s="42">
        <v>70</v>
      </c>
      <c r="Q1356" s="44">
        <f t="shared" si="259"/>
        <v>70</v>
      </c>
      <c r="R1356" s="45">
        <f t="shared" si="260"/>
        <v>1</v>
      </c>
      <c r="S1356" s="44" t="str">
        <f t="shared" si="261"/>
        <v>GROWTH</v>
      </c>
      <c r="T1356" s="43">
        <v>160</v>
      </c>
      <c r="U1356" s="46" t="str">
        <f t="shared" si="262"/>
        <v>jAN</v>
      </c>
      <c r="V1356" s="42">
        <v>160</v>
      </c>
      <c r="W1356" s="47">
        <f t="shared" si="263"/>
        <v>-20</v>
      </c>
      <c r="X1356" s="48">
        <f t="shared" si="264"/>
        <v>-0.125</v>
      </c>
      <c r="Y1356" s="47" t="str">
        <f t="shared" si="265"/>
        <v>DEGROWTH</v>
      </c>
      <c r="Z1356" s="138">
        <v>0</v>
      </c>
      <c r="AA1356" s="133"/>
      <c r="AB1356" s="133" t="s">
        <v>121</v>
      </c>
      <c r="AC1356" s="27"/>
    </row>
    <row r="1357" spans="1:29" s="156" customFormat="1" ht="13.8">
      <c r="A1357" s="133" t="s">
        <v>3061</v>
      </c>
      <c r="B1357" s="141" t="s">
        <v>87</v>
      </c>
      <c r="C1357" s="141" t="s">
        <v>3735</v>
      </c>
      <c r="D1357" s="135">
        <v>1000001491</v>
      </c>
      <c r="E1357" s="136" t="s">
        <v>3727</v>
      </c>
      <c r="F1357" s="150">
        <v>44739</v>
      </c>
      <c r="G1357" s="40" t="str">
        <f t="shared" si="254"/>
        <v>Targeted Dealer</v>
      </c>
      <c r="H1357" s="40"/>
      <c r="I1357" s="41">
        <v>35</v>
      </c>
      <c r="J1357" s="41">
        <f t="shared" si="255"/>
        <v>35</v>
      </c>
      <c r="K1357" s="43">
        <v>0</v>
      </c>
      <c r="L1357" s="43">
        <f t="shared" si="256"/>
        <v>35</v>
      </c>
      <c r="M1357" s="43">
        <f t="shared" si="257"/>
        <v>0</v>
      </c>
      <c r="N1357" s="42">
        <v>0</v>
      </c>
      <c r="O1357" s="45" t="str">
        <f t="shared" si="258"/>
        <v>DEC</v>
      </c>
      <c r="P1357" s="42">
        <v>0</v>
      </c>
      <c r="Q1357" s="44">
        <f t="shared" si="259"/>
        <v>0</v>
      </c>
      <c r="R1357" s="45" t="str">
        <f t="shared" si="260"/>
        <v xml:space="preserve"> </v>
      </c>
      <c r="S1357" s="44" t="b">
        <f t="shared" si="261"/>
        <v>0</v>
      </c>
      <c r="T1357" s="43">
        <v>30</v>
      </c>
      <c r="U1357" s="46" t="str">
        <f t="shared" si="262"/>
        <v>jAN</v>
      </c>
      <c r="V1357" s="42">
        <v>30</v>
      </c>
      <c r="W1357" s="47">
        <f t="shared" si="263"/>
        <v>-30</v>
      </c>
      <c r="X1357" s="48">
        <f t="shared" si="264"/>
        <v>-1</v>
      </c>
      <c r="Y1357" s="47" t="str">
        <f t="shared" si="265"/>
        <v>DEGROWTH</v>
      </c>
      <c r="Z1357" s="138">
        <v>1</v>
      </c>
      <c r="AA1357" s="133"/>
      <c r="AB1357" s="133" t="s">
        <v>3061</v>
      </c>
      <c r="AC1357" s="27"/>
    </row>
    <row r="1358" spans="1:29" s="156" customFormat="1" ht="13.8">
      <c r="A1358" s="133" t="s">
        <v>121</v>
      </c>
      <c r="B1358" s="134" t="s">
        <v>12</v>
      </c>
      <c r="C1358" s="141" t="s">
        <v>3739</v>
      </c>
      <c r="D1358" s="135">
        <v>1000004187</v>
      </c>
      <c r="E1358" s="136" t="s">
        <v>3731</v>
      </c>
      <c r="F1358" s="150">
        <v>45636</v>
      </c>
      <c r="G1358" s="40" t="str">
        <f t="shared" si="254"/>
        <v>Targeted Dealer</v>
      </c>
      <c r="H1358" s="40"/>
      <c r="I1358" s="41">
        <v>200</v>
      </c>
      <c r="J1358" s="41">
        <f t="shared" si="255"/>
        <v>200</v>
      </c>
      <c r="K1358" s="43">
        <v>224</v>
      </c>
      <c r="L1358" s="43">
        <f t="shared" si="256"/>
        <v>-24</v>
      </c>
      <c r="M1358" s="43">
        <f t="shared" si="257"/>
        <v>112</v>
      </c>
      <c r="N1358" s="42">
        <v>250</v>
      </c>
      <c r="O1358" s="45" t="str">
        <f t="shared" si="258"/>
        <v>DEC</v>
      </c>
      <c r="P1358" s="42">
        <v>250</v>
      </c>
      <c r="Q1358" s="44">
        <f t="shared" si="259"/>
        <v>-26</v>
      </c>
      <c r="R1358" s="45">
        <f t="shared" si="260"/>
        <v>-0.10399999999999998</v>
      </c>
      <c r="S1358" s="44" t="str">
        <f t="shared" si="261"/>
        <v>DEGROWTH</v>
      </c>
      <c r="T1358" s="43">
        <v>158</v>
      </c>
      <c r="U1358" s="46" t="str">
        <f t="shared" si="262"/>
        <v>jAN</v>
      </c>
      <c r="V1358" s="42">
        <v>158</v>
      </c>
      <c r="W1358" s="47">
        <f t="shared" si="263"/>
        <v>66</v>
      </c>
      <c r="X1358" s="48">
        <f t="shared" si="264"/>
        <v>0.41772151898734178</v>
      </c>
      <c r="Y1358" s="47" t="str">
        <f t="shared" si="265"/>
        <v>GROWTH</v>
      </c>
      <c r="Z1358" s="138">
        <v>0</v>
      </c>
      <c r="AA1358" s="133"/>
      <c r="AB1358" s="133" t="s">
        <v>121</v>
      </c>
      <c r="AC1358" s="27"/>
    </row>
    <row r="1359" spans="1:29" s="156" customFormat="1" ht="13.8">
      <c r="A1359" s="133" t="s">
        <v>1245</v>
      </c>
      <c r="B1359" s="141" t="s">
        <v>57</v>
      </c>
      <c r="C1359" s="141" t="s">
        <v>3741</v>
      </c>
      <c r="D1359" s="135">
        <v>1000002400</v>
      </c>
      <c r="E1359" s="136" t="s">
        <v>3733</v>
      </c>
      <c r="F1359" s="150">
        <v>44738</v>
      </c>
      <c r="G1359" s="40" t="str">
        <f t="shared" si="254"/>
        <v>-</v>
      </c>
      <c r="H1359" s="40"/>
      <c r="I1359" s="41">
        <v>0</v>
      </c>
      <c r="J1359" s="41">
        <f t="shared" si="255"/>
        <v>0</v>
      </c>
      <c r="K1359" s="43">
        <v>0</v>
      </c>
      <c r="L1359" s="43">
        <f t="shared" si="256"/>
        <v>0</v>
      </c>
      <c r="M1359" s="43" t="str">
        <f t="shared" si="257"/>
        <v>-</v>
      </c>
      <c r="N1359" s="42">
        <v>0</v>
      </c>
      <c r="O1359" s="45" t="str">
        <f t="shared" si="258"/>
        <v>DEC</v>
      </c>
      <c r="P1359" s="42">
        <v>0</v>
      </c>
      <c r="Q1359" s="44">
        <f t="shared" si="259"/>
        <v>0</v>
      </c>
      <c r="R1359" s="45" t="str">
        <f t="shared" si="260"/>
        <v xml:space="preserve"> </v>
      </c>
      <c r="S1359" s="44" t="b">
        <f t="shared" si="261"/>
        <v>0</v>
      </c>
      <c r="T1359" s="43">
        <v>5</v>
      </c>
      <c r="U1359" s="46" t="str">
        <f t="shared" si="262"/>
        <v>jAN</v>
      </c>
      <c r="V1359" s="42">
        <v>5</v>
      </c>
      <c r="W1359" s="47">
        <f t="shared" si="263"/>
        <v>-5</v>
      </c>
      <c r="X1359" s="48">
        <f t="shared" si="264"/>
        <v>-1</v>
      </c>
      <c r="Y1359" s="47" t="str">
        <f t="shared" si="265"/>
        <v>DEGROWTH</v>
      </c>
      <c r="Z1359" s="138">
        <v>0</v>
      </c>
      <c r="AA1359" s="133"/>
      <c r="AB1359" s="133" t="s">
        <v>1245</v>
      </c>
      <c r="AC1359" s="27"/>
    </row>
    <row r="1360" spans="1:29" s="156" customFormat="1" ht="13.8">
      <c r="A1360" s="133" t="s">
        <v>1245</v>
      </c>
      <c r="B1360" s="141" t="s">
        <v>57</v>
      </c>
      <c r="C1360" s="141" t="s">
        <v>3742</v>
      </c>
      <c r="D1360" s="135">
        <v>1000004185</v>
      </c>
      <c r="E1360" s="136" t="s">
        <v>3734</v>
      </c>
      <c r="F1360" s="150">
        <v>45631</v>
      </c>
      <c r="G1360" s="40" t="str">
        <f t="shared" si="254"/>
        <v>Targeted Dealer</v>
      </c>
      <c r="H1360" s="40"/>
      <c r="I1360" s="41">
        <v>75</v>
      </c>
      <c r="J1360" s="41">
        <f t="shared" si="255"/>
        <v>75</v>
      </c>
      <c r="K1360" s="43">
        <v>75</v>
      </c>
      <c r="L1360" s="43">
        <f t="shared" si="256"/>
        <v>0</v>
      </c>
      <c r="M1360" s="43">
        <f t="shared" si="257"/>
        <v>100</v>
      </c>
      <c r="N1360" s="42">
        <v>100</v>
      </c>
      <c r="O1360" s="45" t="str">
        <f t="shared" si="258"/>
        <v>DEC</v>
      </c>
      <c r="P1360" s="42">
        <v>100</v>
      </c>
      <c r="Q1360" s="44">
        <f t="shared" si="259"/>
        <v>-25</v>
      </c>
      <c r="R1360" s="45">
        <f t="shared" si="260"/>
        <v>-0.25</v>
      </c>
      <c r="S1360" s="44" t="str">
        <f t="shared" si="261"/>
        <v>DEGROWTH</v>
      </c>
      <c r="T1360" s="43">
        <v>100</v>
      </c>
      <c r="U1360" s="46" t="str">
        <f t="shared" si="262"/>
        <v>jAN</v>
      </c>
      <c r="V1360" s="42">
        <v>100</v>
      </c>
      <c r="W1360" s="47">
        <f t="shared" si="263"/>
        <v>-25</v>
      </c>
      <c r="X1360" s="48">
        <f t="shared" si="264"/>
        <v>-0.25</v>
      </c>
      <c r="Y1360" s="47" t="str">
        <f t="shared" si="265"/>
        <v>DEGROWTH</v>
      </c>
      <c r="Z1360" s="138">
        <v>0</v>
      </c>
      <c r="AA1360" s="133"/>
      <c r="AB1360" s="133" t="s">
        <v>1245</v>
      </c>
      <c r="AC1360" s="27"/>
    </row>
    <row r="1361" spans="1:29" s="156" customFormat="1" ht="13.8">
      <c r="A1361" s="133" t="s">
        <v>3061</v>
      </c>
      <c r="B1361" s="141" t="s">
        <v>99</v>
      </c>
      <c r="C1361" s="141" t="s">
        <v>3743</v>
      </c>
      <c r="D1361" s="135">
        <v>1000001184</v>
      </c>
      <c r="E1361" s="136" t="s">
        <v>3691</v>
      </c>
      <c r="F1361" s="150">
        <v>44739</v>
      </c>
      <c r="G1361" s="40" t="str">
        <f t="shared" si="254"/>
        <v>Targeted Dealer</v>
      </c>
      <c r="H1361" s="40"/>
      <c r="I1361" s="41">
        <v>25</v>
      </c>
      <c r="J1361" s="41">
        <f t="shared" si="255"/>
        <v>25</v>
      </c>
      <c r="K1361" s="43">
        <v>25</v>
      </c>
      <c r="L1361" s="43">
        <f t="shared" si="256"/>
        <v>0</v>
      </c>
      <c r="M1361" s="43">
        <f t="shared" si="257"/>
        <v>100</v>
      </c>
      <c r="N1361" s="42">
        <v>24.75</v>
      </c>
      <c r="O1361" s="45" t="str">
        <f t="shared" si="258"/>
        <v>DEC</v>
      </c>
      <c r="P1361" s="42">
        <v>24.75</v>
      </c>
      <c r="Q1361" s="44">
        <f t="shared" si="259"/>
        <v>0.25</v>
      </c>
      <c r="R1361" s="45">
        <f t="shared" si="260"/>
        <v>1.0101010101010166E-2</v>
      </c>
      <c r="S1361" s="44" t="str">
        <f t="shared" si="261"/>
        <v>GROWTH</v>
      </c>
      <c r="T1361" s="43">
        <v>0</v>
      </c>
      <c r="U1361" s="46" t="str">
        <f t="shared" si="262"/>
        <v>jAN</v>
      </c>
      <c r="V1361" s="42">
        <v>0</v>
      </c>
      <c r="W1361" s="47">
        <f t="shared" si="263"/>
        <v>25</v>
      </c>
      <c r="X1361" s="48">
        <f t="shared" si="264"/>
        <v>0</v>
      </c>
      <c r="Y1361" s="47" t="b">
        <f t="shared" si="265"/>
        <v>0</v>
      </c>
      <c r="Z1361" s="138">
        <v>0</v>
      </c>
      <c r="AA1361" s="133"/>
      <c r="AB1361" s="133" t="s">
        <v>3061</v>
      </c>
      <c r="AC1361" s="27"/>
    </row>
    <row r="1362" spans="1:29" s="156" customFormat="1" ht="13.8">
      <c r="A1362" s="133" t="s">
        <v>3061</v>
      </c>
      <c r="B1362" s="141" t="s">
        <v>101</v>
      </c>
      <c r="C1362" s="141" t="s">
        <v>3745</v>
      </c>
      <c r="D1362" s="135">
        <v>1000001660</v>
      </c>
      <c r="E1362" s="136" t="s">
        <v>3642</v>
      </c>
      <c r="F1362" s="150">
        <v>44739</v>
      </c>
      <c r="G1362" s="40" t="str">
        <f t="shared" si="254"/>
        <v>Targeted Dealer</v>
      </c>
      <c r="H1362" s="40"/>
      <c r="I1362" s="41">
        <v>30</v>
      </c>
      <c r="J1362" s="41">
        <f t="shared" si="255"/>
        <v>30</v>
      </c>
      <c r="K1362" s="43">
        <v>30</v>
      </c>
      <c r="L1362" s="43">
        <f t="shared" si="256"/>
        <v>0</v>
      </c>
      <c r="M1362" s="43">
        <f t="shared" si="257"/>
        <v>100</v>
      </c>
      <c r="N1362" s="42">
        <v>0</v>
      </c>
      <c r="O1362" s="45" t="str">
        <f t="shared" si="258"/>
        <v>DEC</v>
      </c>
      <c r="P1362" s="42">
        <v>0</v>
      </c>
      <c r="Q1362" s="44">
        <f t="shared" si="259"/>
        <v>30</v>
      </c>
      <c r="R1362" s="45" t="str">
        <f t="shared" si="260"/>
        <v xml:space="preserve"> </v>
      </c>
      <c r="S1362" s="44" t="b">
        <f t="shared" si="261"/>
        <v>0</v>
      </c>
      <c r="T1362" s="43">
        <v>0</v>
      </c>
      <c r="U1362" s="46" t="str">
        <f t="shared" si="262"/>
        <v>jAN</v>
      </c>
      <c r="V1362" s="42">
        <v>0</v>
      </c>
      <c r="W1362" s="47">
        <f t="shared" si="263"/>
        <v>30</v>
      </c>
      <c r="X1362" s="48">
        <f t="shared" si="264"/>
        <v>0</v>
      </c>
      <c r="Y1362" s="47" t="b">
        <f t="shared" si="265"/>
        <v>0</v>
      </c>
      <c r="Z1362" s="138">
        <v>1</v>
      </c>
      <c r="AA1362" s="133"/>
      <c r="AB1362" s="133" t="s">
        <v>3061</v>
      </c>
      <c r="AC1362" s="27"/>
    </row>
    <row r="1363" spans="1:29" s="156" customFormat="1" ht="13.8">
      <c r="A1363" s="133" t="s">
        <v>3918</v>
      </c>
      <c r="B1363" s="141" t="s">
        <v>76</v>
      </c>
      <c r="C1363" s="141" t="s">
        <v>3746</v>
      </c>
      <c r="D1363" s="135">
        <v>1000002780</v>
      </c>
      <c r="E1363" s="136" t="s">
        <v>3666</v>
      </c>
      <c r="F1363" s="150">
        <v>44741</v>
      </c>
      <c r="G1363" s="40" t="str">
        <f t="shared" si="254"/>
        <v>Targeted Dealer</v>
      </c>
      <c r="H1363" s="40"/>
      <c r="I1363" s="41">
        <v>30</v>
      </c>
      <c r="J1363" s="41">
        <f t="shared" si="255"/>
        <v>30</v>
      </c>
      <c r="K1363" s="43">
        <v>0</v>
      </c>
      <c r="L1363" s="43">
        <f t="shared" si="256"/>
        <v>30</v>
      </c>
      <c r="M1363" s="43">
        <f t="shared" si="257"/>
        <v>0</v>
      </c>
      <c r="N1363" s="42">
        <v>15</v>
      </c>
      <c r="O1363" s="45" t="str">
        <f t="shared" si="258"/>
        <v>DEC</v>
      </c>
      <c r="P1363" s="42">
        <v>15</v>
      </c>
      <c r="Q1363" s="44">
        <f t="shared" si="259"/>
        <v>-15</v>
      </c>
      <c r="R1363" s="45">
        <f t="shared" si="260"/>
        <v>-1</v>
      </c>
      <c r="S1363" s="44" t="str">
        <f t="shared" si="261"/>
        <v>DEGROWTH</v>
      </c>
      <c r="T1363" s="43">
        <v>25.5</v>
      </c>
      <c r="U1363" s="46" t="str">
        <f t="shared" si="262"/>
        <v>jAN</v>
      </c>
      <c r="V1363" s="42">
        <v>25.5</v>
      </c>
      <c r="W1363" s="47">
        <f t="shared" si="263"/>
        <v>-25.5</v>
      </c>
      <c r="X1363" s="48">
        <f t="shared" si="264"/>
        <v>-1</v>
      </c>
      <c r="Y1363" s="47" t="str">
        <f t="shared" si="265"/>
        <v>DEGROWTH</v>
      </c>
      <c r="Z1363" s="138">
        <v>0</v>
      </c>
      <c r="AA1363" s="133"/>
      <c r="AB1363" s="133" t="s">
        <v>3918</v>
      </c>
      <c r="AC1363" s="27"/>
    </row>
    <row r="1364" spans="1:29" s="156" customFormat="1" ht="13.8">
      <c r="A1364" s="133" t="s">
        <v>3061</v>
      </c>
      <c r="B1364" s="141" t="s">
        <v>99</v>
      </c>
      <c r="C1364" s="141" t="s">
        <v>3749</v>
      </c>
      <c r="D1364" s="135">
        <v>1000002525</v>
      </c>
      <c r="E1364" s="136" t="s">
        <v>3654</v>
      </c>
      <c r="F1364" s="150">
        <v>44739</v>
      </c>
      <c r="G1364" s="40" t="str">
        <f t="shared" si="254"/>
        <v>Targeted Dealer</v>
      </c>
      <c r="H1364" s="40"/>
      <c r="I1364" s="41">
        <v>15</v>
      </c>
      <c r="J1364" s="41">
        <f t="shared" si="255"/>
        <v>15</v>
      </c>
      <c r="K1364" s="43">
        <v>0</v>
      </c>
      <c r="L1364" s="43">
        <f t="shared" si="256"/>
        <v>15</v>
      </c>
      <c r="M1364" s="43">
        <f t="shared" si="257"/>
        <v>0</v>
      </c>
      <c r="N1364" s="42">
        <v>0</v>
      </c>
      <c r="O1364" s="45" t="str">
        <f t="shared" si="258"/>
        <v>DEC</v>
      </c>
      <c r="P1364" s="42">
        <v>0</v>
      </c>
      <c r="Q1364" s="44">
        <f t="shared" si="259"/>
        <v>0</v>
      </c>
      <c r="R1364" s="45" t="str">
        <f t="shared" si="260"/>
        <v xml:space="preserve"> </v>
      </c>
      <c r="S1364" s="44" t="b">
        <f t="shared" si="261"/>
        <v>0</v>
      </c>
      <c r="T1364" s="43">
        <v>25</v>
      </c>
      <c r="U1364" s="46" t="str">
        <f t="shared" si="262"/>
        <v>jAN</v>
      </c>
      <c r="V1364" s="42">
        <v>25</v>
      </c>
      <c r="W1364" s="47">
        <f t="shared" si="263"/>
        <v>-25</v>
      </c>
      <c r="X1364" s="48">
        <f t="shared" si="264"/>
        <v>-1</v>
      </c>
      <c r="Y1364" s="47" t="str">
        <f t="shared" si="265"/>
        <v>DEGROWTH</v>
      </c>
      <c r="Z1364" s="138">
        <v>1</v>
      </c>
      <c r="AA1364" s="133"/>
      <c r="AB1364" s="133" t="s">
        <v>3061</v>
      </c>
      <c r="AC1364" s="27"/>
    </row>
    <row r="1365" spans="1:29" s="156" customFormat="1" ht="13.8">
      <c r="A1365" s="133" t="s">
        <v>121</v>
      </c>
      <c r="B1365" s="141" t="s">
        <v>34</v>
      </c>
      <c r="C1365" s="141" t="s">
        <v>3750</v>
      </c>
      <c r="D1365" s="135">
        <v>1000004192</v>
      </c>
      <c r="E1365" s="136" t="s">
        <v>3748</v>
      </c>
      <c r="F1365" s="150">
        <v>45642</v>
      </c>
      <c r="G1365" s="40" t="str">
        <f t="shared" si="254"/>
        <v>Targeted Dealer</v>
      </c>
      <c r="H1365" s="40"/>
      <c r="I1365" s="41">
        <v>205</v>
      </c>
      <c r="J1365" s="41">
        <f t="shared" si="255"/>
        <v>205</v>
      </c>
      <c r="K1365" s="43">
        <v>167</v>
      </c>
      <c r="L1365" s="43">
        <f t="shared" si="256"/>
        <v>38</v>
      </c>
      <c r="M1365" s="43">
        <f t="shared" si="257"/>
        <v>81.463414634146346</v>
      </c>
      <c r="N1365" s="42">
        <v>174</v>
      </c>
      <c r="O1365" s="45" t="str">
        <f t="shared" si="258"/>
        <v>DEC</v>
      </c>
      <c r="P1365" s="42">
        <v>174</v>
      </c>
      <c r="Q1365" s="44">
        <f t="shared" si="259"/>
        <v>-7</v>
      </c>
      <c r="R1365" s="45">
        <f t="shared" si="260"/>
        <v>-4.0229885057471271E-2</v>
      </c>
      <c r="S1365" s="44" t="str">
        <f t="shared" si="261"/>
        <v>DEGROWTH</v>
      </c>
      <c r="T1365" s="43">
        <v>208</v>
      </c>
      <c r="U1365" s="46" t="str">
        <f t="shared" si="262"/>
        <v>jAN</v>
      </c>
      <c r="V1365" s="42">
        <v>208</v>
      </c>
      <c r="W1365" s="47">
        <f t="shared" si="263"/>
        <v>-41</v>
      </c>
      <c r="X1365" s="48">
        <f t="shared" si="264"/>
        <v>-0.19711538461538458</v>
      </c>
      <c r="Y1365" s="47" t="str">
        <f t="shared" si="265"/>
        <v>DEGROWTH</v>
      </c>
      <c r="Z1365" s="138">
        <v>0</v>
      </c>
      <c r="AA1365" s="133"/>
      <c r="AB1365" s="133" t="s">
        <v>121</v>
      </c>
      <c r="AC1365" s="27"/>
    </row>
    <row r="1366" spans="1:29" s="156" customFormat="1" ht="13.8">
      <c r="A1366" s="133" t="s">
        <v>121</v>
      </c>
      <c r="B1366" s="141" t="s">
        <v>548</v>
      </c>
      <c r="C1366" s="141" t="s">
        <v>3753</v>
      </c>
      <c r="D1366" s="135">
        <v>1000004196</v>
      </c>
      <c r="E1366" s="136" t="s">
        <v>3751</v>
      </c>
      <c r="F1366" s="150">
        <v>45650</v>
      </c>
      <c r="G1366" s="40" t="str">
        <f t="shared" si="254"/>
        <v>Targeted Dealer</v>
      </c>
      <c r="H1366" s="40"/>
      <c r="I1366" s="41">
        <v>2640</v>
      </c>
      <c r="J1366" s="41">
        <f t="shared" si="255"/>
        <v>2640</v>
      </c>
      <c r="K1366" s="43">
        <v>2016.5</v>
      </c>
      <c r="L1366" s="43">
        <f t="shared" si="256"/>
        <v>623.5</v>
      </c>
      <c r="M1366" s="43">
        <f t="shared" si="257"/>
        <v>76.382575757575765</v>
      </c>
      <c r="N1366" s="42">
        <v>3000</v>
      </c>
      <c r="O1366" s="45" t="str">
        <f t="shared" si="258"/>
        <v>DEC</v>
      </c>
      <c r="P1366" s="42">
        <v>3000</v>
      </c>
      <c r="Q1366" s="44">
        <f t="shared" si="259"/>
        <v>-983.5</v>
      </c>
      <c r="R1366" s="45">
        <f t="shared" si="260"/>
        <v>-0.32783333333333331</v>
      </c>
      <c r="S1366" s="44" t="str">
        <f t="shared" si="261"/>
        <v>DEGROWTH</v>
      </c>
      <c r="T1366" s="43">
        <v>1320</v>
      </c>
      <c r="U1366" s="46" t="str">
        <f t="shared" si="262"/>
        <v>jAN</v>
      </c>
      <c r="V1366" s="42">
        <v>1320</v>
      </c>
      <c r="W1366" s="47">
        <f t="shared" si="263"/>
        <v>696.5</v>
      </c>
      <c r="X1366" s="48">
        <f t="shared" si="264"/>
        <v>0.52765151515151509</v>
      </c>
      <c r="Y1366" s="47" t="str">
        <f t="shared" si="265"/>
        <v>GROWTH</v>
      </c>
      <c r="Z1366" s="138">
        <v>0</v>
      </c>
      <c r="AA1366" s="133"/>
      <c r="AB1366" s="133" t="s">
        <v>121</v>
      </c>
      <c r="AC1366" s="27"/>
    </row>
    <row r="1367" spans="1:29" s="156" customFormat="1" ht="13.8">
      <c r="A1367" s="133" t="s">
        <v>121</v>
      </c>
      <c r="B1367" s="141" t="s">
        <v>613</v>
      </c>
      <c r="C1367" s="141" t="s">
        <v>3755</v>
      </c>
      <c r="D1367" s="135">
        <v>1000004203</v>
      </c>
      <c r="E1367" s="136" t="s">
        <v>3754</v>
      </c>
      <c r="F1367" s="150">
        <v>45652</v>
      </c>
      <c r="G1367" s="40" t="str">
        <f t="shared" si="254"/>
        <v>Targeted Dealer</v>
      </c>
      <c r="H1367" s="40"/>
      <c r="I1367" s="41">
        <v>20</v>
      </c>
      <c r="J1367" s="41">
        <f t="shared" si="255"/>
        <v>20</v>
      </c>
      <c r="K1367" s="43">
        <v>0</v>
      </c>
      <c r="L1367" s="43">
        <f t="shared" si="256"/>
        <v>20</v>
      </c>
      <c r="M1367" s="43">
        <f t="shared" si="257"/>
        <v>0</v>
      </c>
      <c r="N1367" s="42">
        <v>0</v>
      </c>
      <c r="O1367" s="45" t="str">
        <f t="shared" si="258"/>
        <v>DEC</v>
      </c>
      <c r="P1367" s="42">
        <v>0</v>
      </c>
      <c r="Q1367" s="44">
        <f t="shared" si="259"/>
        <v>0</v>
      </c>
      <c r="R1367" s="45" t="str">
        <f t="shared" si="260"/>
        <v xml:space="preserve"> </v>
      </c>
      <c r="S1367" s="44" t="b">
        <f t="shared" si="261"/>
        <v>0</v>
      </c>
      <c r="T1367" s="43">
        <v>0</v>
      </c>
      <c r="U1367" s="46" t="str">
        <f t="shared" si="262"/>
        <v>jAN</v>
      </c>
      <c r="V1367" s="42">
        <v>0</v>
      </c>
      <c r="W1367" s="47">
        <f t="shared" si="263"/>
        <v>0</v>
      </c>
      <c r="X1367" s="48">
        <f t="shared" si="264"/>
        <v>0</v>
      </c>
      <c r="Y1367" s="47" t="b">
        <f t="shared" si="265"/>
        <v>0</v>
      </c>
      <c r="Z1367" s="138">
        <v>0</v>
      </c>
      <c r="AA1367" s="133"/>
      <c r="AB1367" s="133" t="s">
        <v>121</v>
      </c>
      <c r="AC1367" s="27"/>
    </row>
    <row r="1368" spans="1:29" s="156" customFormat="1" ht="13.8">
      <c r="A1368" s="133" t="s">
        <v>121</v>
      </c>
      <c r="B1368" s="141" t="s">
        <v>31</v>
      </c>
      <c r="C1368" s="141" t="s">
        <v>3757</v>
      </c>
      <c r="D1368" s="135">
        <v>1000004197</v>
      </c>
      <c r="E1368" s="136" t="s">
        <v>3756</v>
      </c>
      <c r="F1368" s="150">
        <v>45652</v>
      </c>
      <c r="G1368" s="40" t="str">
        <f t="shared" si="254"/>
        <v>Targeted Dealer</v>
      </c>
      <c r="H1368" s="40"/>
      <c r="I1368" s="41">
        <v>300</v>
      </c>
      <c r="J1368" s="41">
        <f t="shared" si="255"/>
        <v>300</v>
      </c>
      <c r="K1368" s="43">
        <v>221.1</v>
      </c>
      <c r="L1368" s="43">
        <f t="shared" si="256"/>
        <v>78.900000000000006</v>
      </c>
      <c r="M1368" s="43">
        <f t="shared" si="257"/>
        <v>73.7</v>
      </c>
      <c r="N1368" s="42">
        <v>336.09999999999997</v>
      </c>
      <c r="O1368" s="45" t="str">
        <f t="shared" si="258"/>
        <v>DEC</v>
      </c>
      <c r="P1368" s="42">
        <v>336.09999999999997</v>
      </c>
      <c r="Q1368" s="44">
        <f t="shared" si="259"/>
        <v>-114.99999999999997</v>
      </c>
      <c r="R1368" s="45">
        <f t="shared" si="260"/>
        <v>-0.34216007140731919</v>
      </c>
      <c r="S1368" s="44" t="str">
        <f t="shared" si="261"/>
        <v>DEGROWTH</v>
      </c>
      <c r="T1368" s="43">
        <v>65</v>
      </c>
      <c r="U1368" s="46" t="str">
        <f t="shared" si="262"/>
        <v>jAN</v>
      </c>
      <c r="V1368" s="42">
        <v>65</v>
      </c>
      <c r="W1368" s="47">
        <f t="shared" si="263"/>
        <v>156.1</v>
      </c>
      <c r="X1368" s="48">
        <f t="shared" si="264"/>
        <v>2.4015384615384616</v>
      </c>
      <c r="Y1368" s="47" t="str">
        <f t="shared" si="265"/>
        <v>GROWTH</v>
      </c>
      <c r="Z1368" s="138">
        <v>0</v>
      </c>
      <c r="AA1368" s="133"/>
      <c r="AB1368" s="133" t="s">
        <v>121</v>
      </c>
      <c r="AC1368" s="27"/>
    </row>
    <row r="1369" spans="1:29" s="156" customFormat="1" ht="13.8">
      <c r="A1369" s="133" t="s">
        <v>121</v>
      </c>
      <c r="B1369" s="141" t="s">
        <v>34</v>
      </c>
      <c r="C1369" s="150" t="s">
        <v>3761</v>
      </c>
      <c r="D1369" s="135">
        <v>1000004202</v>
      </c>
      <c r="E1369" s="136" t="s">
        <v>3759</v>
      </c>
      <c r="F1369" s="150">
        <v>45645</v>
      </c>
      <c r="G1369" s="40" t="str">
        <f t="shared" si="254"/>
        <v>Targeted Dealer</v>
      </c>
      <c r="H1369" s="40"/>
      <c r="I1369" s="41">
        <v>55</v>
      </c>
      <c r="J1369" s="41">
        <f t="shared" si="255"/>
        <v>55</v>
      </c>
      <c r="K1369" s="43">
        <v>0</v>
      </c>
      <c r="L1369" s="43">
        <f t="shared" si="256"/>
        <v>55</v>
      </c>
      <c r="M1369" s="43">
        <f t="shared" si="257"/>
        <v>0</v>
      </c>
      <c r="N1369" s="42">
        <v>20</v>
      </c>
      <c r="O1369" s="45" t="str">
        <f t="shared" si="258"/>
        <v>DEC</v>
      </c>
      <c r="P1369" s="42">
        <v>20</v>
      </c>
      <c r="Q1369" s="44">
        <f t="shared" si="259"/>
        <v>-20</v>
      </c>
      <c r="R1369" s="45">
        <f t="shared" si="260"/>
        <v>-1</v>
      </c>
      <c r="S1369" s="44" t="str">
        <f t="shared" si="261"/>
        <v>DEGROWTH</v>
      </c>
      <c r="T1369" s="43">
        <v>75</v>
      </c>
      <c r="U1369" s="46" t="str">
        <f t="shared" si="262"/>
        <v>jAN</v>
      </c>
      <c r="V1369" s="42">
        <v>75</v>
      </c>
      <c r="W1369" s="47">
        <f t="shared" si="263"/>
        <v>-75</v>
      </c>
      <c r="X1369" s="48">
        <f t="shared" si="264"/>
        <v>-1</v>
      </c>
      <c r="Y1369" s="47" t="str">
        <f t="shared" si="265"/>
        <v>DEGROWTH</v>
      </c>
      <c r="Z1369" s="138">
        <v>1</v>
      </c>
      <c r="AA1369" s="133"/>
      <c r="AB1369" s="133" t="s">
        <v>121</v>
      </c>
      <c r="AC1369" s="27"/>
    </row>
    <row r="1370" spans="1:29" s="156" customFormat="1" ht="13.8">
      <c r="A1370" s="133" t="s">
        <v>3061</v>
      </c>
      <c r="B1370" s="147" t="s">
        <v>92</v>
      </c>
      <c r="C1370" s="147" t="s">
        <v>3772</v>
      </c>
      <c r="D1370" s="147">
        <v>1000001726</v>
      </c>
      <c r="E1370" s="147" t="s">
        <v>3765</v>
      </c>
      <c r="F1370" s="148">
        <v>44739</v>
      </c>
      <c r="G1370" s="40" t="str">
        <f t="shared" si="254"/>
        <v>Targeted Dealer</v>
      </c>
      <c r="H1370" s="40"/>
      <c r="I1370" s="41">
        <v>20</v>
      </c>
      <c r="J1370" s="41">
        <f t="shared" si="255"/>
        <v>20</v>
      </c>
      <c r="K1370" s="43">
        <v>12</v>
      </c>
      <c r="L1370" s="43">
        <f t="shared" si="256"/>
        <v>8</v>
      </c>
      <c r="M1370" s="43">
        <f t="shared" si="257"/>
        <v>60</v>
      </c>
      <c r="N1370" s="42">
        <v>0</v>
      </c>
      <c r="O1370" s="45" t="str">
        <f t="shared" si="258"/>
        <v>DEC</v>
      </c>
      <c r="P1370" s="42">
        <v>0</v>
      </c>
      <c r="Q1370" s="44">
        <f t="shared" si="259"/>
        <v>12</v>
      </c>
      <c r="R1370" s="45" t="str">
        <f t="shared" si="260"/>
        <v xml:space="preserve"> </v>
      </c>
      <c r="S1370" s="44" t="b">
        <f t="shared" si="261"/>
        <v>0</v>
      </c>
      <c r="T1370" s="43">
        <v>25</v>
      </c>
      <c r="U1370" s="46" t="str">
        <f t="shared" si="262"/>
        <v>jAN</v>
      </c>
      <c r="V1370" s="42">
        <v>25</v>
      </c>
      <c r="W1370" s="47">
        <f t="shared" si="263"/>
        <v>-13</v>
      </c>
      <c r="X1370" s="48">
        <f t="shared" si="264"/>
        <v>-0.52</v>
      </c>
      <c r="Y1370" s="47" t="str">
        <f t="shared" si="265"/>
        <v>DEGROWTH</v>
      </c>
      <c r="Z1370" s="138">
        <v>0</v>
      </c>
      <c r="AA1370" s="133"/>
      <c r="AB1370" s="133" t="s">
        <v>3061</v>
      </c>
      <c r="AC1370" s="27"/>
    </row>
    <row r="1371" spans="1:29" s="156" customFormat="1" ht="13.8">
      <c r="A1371" s="133" t="s">
        <v>1245</v>
      </c>
      <c r="B1371" s="141" t="s">
        <v>40</v>
      </c>
      <c r="C1371" s="135" t="s">
        <v>1286</v>
      </c>
      <c r="D1371" s="135">
        <v>1000000307</v>
      </c>
      <c r="E1371" s="136" t="s">
        <v>1287</v>
      </c>
      <c r="F1371" s="137">
        <v>43381</v>
      </c>
      <c r="G1371" s="40" t="str">
        <f t="shared" si="254"/>
        <v>Targeted Dealer</v>
      </c>
      <c r="H1371" s="40"/>
      <c r="I1371" s="41">
        <v>100</v>
      </c>
      <c r="J1371" s="41">
        <f t="shared" si="255"/>
        <v>100</v>
      </c>
      <c r="K1371" s="43">
        <v>111</v>
      </c>
      <c r="L1371" s="43">
        <f t="shared" si="256"/>
        <v>-11</v>
      </c>
      <c r="M1371" s="43">
        <f t="shared" si="257"/>
        <v>111</v>
      </c>
      <c r="N1371" s="42">
        <v>79</v>
      </c>
      <c r="O1371" s="45" t="str">
        <f t="shared" si="258"/>
        <v>DEC</v>
      </c>
      <c r="P1371" s="42">
        <v>79</v>
      </c>
      <c r="Q1371" s="44">
        <f t="shared" si="259"/>
        <v>32</v>
      </c>
      <c r="R1371" s="45">
        <f t="shared" si="260"/>
        <v>0.40506329113924044</v>
      </c>
      <c r="S1371" s="44" t="str">
        <f t="shared" si="261"/>
        <v>GROWTH</v>
      </c>
      <c r="T1371" s="43">
        <v>73</v>
      </c>
      <c r="U1371" s="46" t="str">
        <f t="shared" si="262"/>
        <v>jAN</v>
      </c>
      <c r="V1371" s="42">
        <v>73</v>
      </c>
      <c r="W1371" s="47">
        <f t="shared" si="263"/>
        <v>38</v>
      </c>
      <c r="X1371" s="48">
        <f t="shared" si="264"/>
        <v>0.52054794520547953</v>
      </c>
      <c r="Y1371" s="47" t="str">
        <f t="shared" si="265"/>
        <v>GROWTH</v>
      </c>
      <c r="Z1371" s="138">
        <v>0</v>
      </c>
      <c r="AA1371" s="133"/>
      <c r="AB1371" s="133" t="s">
        <v>1245</v>
      </c>
      <c r="AC1371" s="27"/>
    </row>
    <row r="1372" spans="1:29" s="156" customFormat="1" ht="13.8">
      <c r="A1372" s="133" t="s">
        <v>3061</v>
      </c>
      <c r="B1372" s="147" t="s">
        <v>99</v>
      </c>
      <c r="C1372" s="147" t="s">
        <v>3775</v>
      </c>
      <c r="D1372" s="147">
        <v>1000004206</v>
      </c>
      <c r="E1372" s="147" t="s">
        <v>3768</v>
      </c>
      <c r="F1372" s="148">
        <v>45657</v>
      </c>
      <c r="G1372" s="40" t="str">
        <f t="shared" si="254"/>
        <v>Targeted Dealer</v>
      </c>
      <c r="H1372" s="40"/>
      <c r="I1372" s="41">
        <v>50</v>
      </c>
      <c r="J1372" s="41">
        <f t="shared" si="255"/>
        <v>50</v>
      </c>
      <c r="K1372" s="43">
        <v>0</v>
      </c>
      <c r="L1372" s="43">
        <f t="shared" si="256"/>
        <v>50</v>
      </c>
      <c r="M1372" s="43">
        <f t="shared" si="257"/>
        <v>0</v>
      </c>
      <c r="N1372" s="42">
        <v>0</v>
      </c>
      <c r="O1372" s="45" t="str">
        <f t="shared" si="258"/>
        <v>DEC</v>
      </c>
      <c r="P1372" s="42">
        <v>0</v>
      </c>
      <c r="Q1372" s="44">
        <f t="shared" si="259"/>
        <v>0</v>
      </c>
      <c r="R1372" s="45" t="str">
        <f t="shared" si="260"/>
        <v xml:space="preserve"> </v>
      </c>
      <c r="S1372" s="44" t="b">
        <f t="shared" si="261"/>
        <v>0</v>
      </c>
      <c r="T1372" s="43">
        <v>50</v>
      </c>
      <c r="U1372" s="46" t="str">
        <f t="shared" si="262"/>
        <v>jAN</v>
      </c>
      <c r="V1372" s="42">
        <v>50</v>
      </c>
      <c r="W1372" s="47">
        <f t="shared" si="263"/>
        <v>-50</v>
      </c>
      <c r="X1372" s="48">
        <f t="shared" si="264"/>
        <v>-1</v>
      </c>
      <c r="Y1372" s="47" t="str">
        <f t="shared" si="265"/>
        <v>DEGROWTH</v>
      </c>
      <c r="Z1372" s="138">
        <v>0</v>
      </c>
      <c r="AA1372" s="133"/>
      <c r="AB1372" s="133" t="s">
        <v>3061</v>
      </c>
      <c r="AC1372" s="27"/>
    </row>
    <row r="1373" spans="1:29" s="156" customFormat="1" ht="13.8">
      <c r="A1373" s="133" t="s">
        <v>121</v>
      </c>
      <c r="B1373" s="147" t="s">
        <v>31</v>
      </c>
      <c r="C1373" s="147" t="s">
        <v>3776</v>
      </c>
      <c r="D1373" s="147">
        <v>1000004198</v>
      </c>
      <c r="E1373" s="147" t="s">
        <v>3769</v>
      </c>
      <c r="F1373" s="148">
        <v>45653</v>
      </c>
      <c r="G1373" s="40" t="str">
        <f t="shared" si="254"/>
        <v>-</v>
      </c>
      <c r="H1373" s="40"/>
      <c r="I1373" s="41">
        <v>0</v>
      </c>
      <c r="J1373" s="41">
        <f t="shared" si="255"/>
        <v>0</v>
      </c>
      <c r="K1373" s="43">
        <v>0</v>
      </c>
      <c r="L1373" s="43">
        <f t="shared" si="256"/>
        <v>0</v>
      </c>
      <c r="M1373" s="43" t="str">
        <f t="shared" si="257"/>
        <v>-</v>
      </c>
      <c r="N1373" s="42">
        <v>0</v>
      </c>
      <c r="O1373" s="45" t="str">
        <f t="shared" si="258"/>
        <v>DEC</v>
      </c>
      <c r="P1373" s="42">
        <v>0</v>
      </c>
      <c r="Q1373" s="44">
        <f t="shared" si="259"/>
        <v>0</v>
      </c>
      <c r="R1373" s="45" t="str">
        <f t="shared" si="260"/>
        <v xml:space="preserve"> </v>
      </c>
      <c r="S1373" s="44" t="b">
        <f t="shared" si="261"/>
        <v>0</v>
      </c>
      <c r="T1373" s="43">
        <v>30</v>
      </c>
      <c r="U1373" s="46" t="str">
        <f t="shared" si="262"/>
        <v>jAN</v>
      </c>
      <c r="V1373" s="42">
        <v>30</v>
      </c>
      <c r="W1373" s="47">
        <f t="shared" si="263"/>
        <v>-30</v>
      </c>
      <c r="X1373" s="48">
        <f t="shared" si="264"/>
        <v>-1</v>
      </c>
      <c r="Y1373" s="47" t="str">
        <f t="shared" si="265"/>
        <v>DEGROWTH</v>
      </c>
      <c r="Z1373" s="138">
        <v>1</v>
      </c>
      <c r="AA1373" s="133"/>
      <c r="AB1373" s="133" t="s">
        <v>121</v>
      </c>
      <c r="AC1373" s="27"/>
    </row>
    <row r="1374" spans="1:29" s="156" customFormat="1" ht="13.8">
      <c r="A1374" s="133" t="s">
        <v>121</v>
      </c>
      <c r="B1374" s="147" t="s">
        <v>34</v>
      </c>
      <c r="C1374" s="147" t="s">
        <v>3778</v>
      </c>
      <c r="D1374" s="147">
        <v>1000004193</v>
      </c>
      <c r="E1374" s="147" t="s">
        <v>3771</v>
      </c>
      <c r="F1374" s="148">
        <v>45642</v>
      </c>
      <c r="G1374" s="40" t="str">
        <f t="shared" si="254"/>
        <v>Targeted Dealer</v>
      </c>
      <c r="H1374" s="40"/>
      <c r="I1374" s="41">
        <v>55</v>
      </c>
      <c r="J1374" s="41">
        <f t="shared" si="255"/>
        <v>55</v>
      </c>
      <c r="K1374" s="43">
        <v>0</v>
      </c>
      <c r="L1374" s="43">
        <f t="shared" si="256"/>
        <v>55</v>
      </c>
      <c r="M1374" s="43">
        <f t="shared" si="257"/>
        <v>0</v>
      </c>
      <c r="N1374" s="42">
        <v>57</v>
      </c>
      <c r="O1374" s="45" t="str">
        <f t="shared" si="258"/>
        <v>DEC</v>
      </c>
      <c r="P1374" s="42">
        <v>57</v>
      </c>
      <c r="Q1374" s="44">
        <f t="shared" si="259"/>
        <v>-57</v>
      </c>
      <c r="R1374" s="45">
        <f t="shared" si="260"/>
        <v>-1</v>
      </c>
      <c r="S1374" s="44" t="str">
        <f t="shared" si="261"/>
        <v>DEGROWTH</v>
      </c>
      <c r="T1374" s="43">
        <v>50</v>
      </c>
      <c r="U1374" s="46" t="str">
        <f t="shared" si="262"/>
        <v>jAN</v>
      </c>
      <c r="V1374" s="42">
        <v>50</v>
      </c>
      <c r="W1374" s="47">
        <f t="shared" si="263"/>
        <v>-50</v>
      </c>
      <c r="X1374" s="48">
        <f t="shared" si="264"/>
        <v>-1</v>
      </c>
      <c r="Y1374" s="47" t="str">
        <f t="shared" si="265"/>
        <v>DEGROWTH</v>
      </c>
      <c r="Z1374" s="138">
        <v>0</v>
      </c>
      <c r="AA1374" s="133"/>
      <c r="AB1374" s="133" t="s">
        <v>121</v>
      </c>
      <c r="AC1374" s="27"/>
    </row>
    <row r="1375" spans="1:29" s="156" customFormat="1" ht="13.8">
      <c r="A1375" s="133" t="s">
        <v>3918</v>
      </c>
      <c r="B1375" s="147" t="s">
        <v>73</v>
      </c>
      <c r="C1375" s="147" t="s">
        <v>3782</v>
      </c>
      <c r="D1375" s="147">
        <v>1000001359</v>
      </c>
      <c r="E1375" s="147" t="s">
        <v>3779</v>
      </c>
      <c r="F1375" s="148">
        <v>44739</v>
      </c>
      <c r="G1375" s="40" t="str">
        <f t="shared" si="254"/>
        <v>Targeted Dealer</v>
      </c>
      <c r="H1375" s="40"/>
      <c r="I1375" s="41">
        <v>100</v>
      </c>
      <c r="J1375" s="41">
        <f t="shared" si="255"/>
        <v>100</v>
      </c>
      <c r="K1375" s="43">
        <v>42.5</v>
      </c>
      <c r="L1375" s="43">
        <f t="shared" si="256"/>
        <v>57.5</v>
      </c>
      <c r="M1375" s="43">
        <f t="shared" si="257"/>
        <v>42.5</v>
      </c>
      <c r="N1375" s="42">
        <v>69.5</v>
      </c>
      <c r="O1375" s="45" t="str">
        <f t="shared" si="258"/>
        <v>DEC</v>
      </c>
      <c r="P1375" s="42">
        <v>69.5</v>
      </c>
      <c r="Q1375" s="44">
        <f t="shared" si="259"/>
        <v>-27</v>
      </c>
      <c r="R1375" s="45">
        <f t="shared" si="260"/>
        <v>-0.38848920863309355</v>
      </c>
      <c r="S1375" s="44" t="str">
        <f t="shared" si="261"/>
        <v>DEGROWTH</v>
      </c>
      <c r="T1375" s="43">
        <v>17</v>
      </c>
      <c r="U1375" s="46" t="str">
        <f t="shared" si="262"/>
        <v>jAN</v>
      </c>
      <c r="V1375" s="42">
        <v>17</v>
      </c>
      <c r="W1375" s="47">
        <f t="shared" si="263"/>
        <v>25.5</v>
      </c>
      <c r="X1375" s="48">
        <f t="shared" si="264"/>
        <v>1.5</v>
      </c>
      <c r="Y1375" s="47" t="str">
        <f t="shared" si="265"/>
        <v>GROWTH</v>
      </c>
      <c r="Z1375" s="138">
        <v>0</v>
      </c>
      <c r="AA1375" s="133"/>
      <c r="AB1375" s="133" t="s">
        <v>3918</v>
      </c>
      <c r="AC1375" s="27"/>
    </row>
    <row r="1376" spans="1:29" s="156" customFormat="1" ht="13.8">
      <c r="A1376" s="133" t="s">
        <v>1245</v>
      </c>
      <c r="B1376" s="147" t="s">
        <v>57</v>
      </c>
      <c r="C1376" s="147" t="s">
        <v>3783</v>
      </c>
      <c r="D1376" s="147">
        <v>1000004212</v>
      </c>
      <c r="E1376" s="147" t="s">
        <v>3780</v>
      </c>
      <c r="F1376" s="148">
        <v>45667</v>
      </c>
      <c r="G1376" s="40" t="str">
        <f t="shared" si="254"/>
        <v>Targeted Dealer</v>
      </c>
      <c r="H1376" s="40"/>
      <c r="I1376" s="41">
        <v>150</v>
      </c>
      <c r="J1376" s="41">
        <f t="shared" si="255"/>
        <v>150</v>
      </c>
      <c r="K1376" s="43">
        <v>150</v>
      </c>
      <c r="L1376" s="43">
        <f t="shared" si="256"/>
        <v>0</v>
      </c>
      <c r="M1376" s="43">
        <f t="shared" si="257"/>
        <v>100</v>
      </c>
      <c r="N1376" s="42">
        <v>200</v>
      </c>
      <c r="O1376" s="45" t="str">
        <f t="shared" si="258"/>
        <v>DEC</v>
      </c>
      <c r="P1376" s="42">
        <v>200</v>
      </c>
      <c r="Q1376" s="44">
        <f t="shared" si="259"/>
        <v>-50</v>
      </c>
      <c r="R1376" s="45">
        <f t="shared" si="260"/>
        <v>-0.25</v>
      </c>
      <c r="S1376" s="44" t="str">
        <f t="shared" si="261"/>
        <v>DEGROWTH</v>
      </c>
      <c r="T1376" s="43">
        <v>50</v>
      </c>
      <c r="U1376" s="46" t="str">
        <f t="shared" si="262"/>
        <v>jAN</v>
      </c>
      <c r="V1376" s="42">
        <v>50</v>
      </c>
      <c r="W1376" s="47">
        <f t="shared" si="263"/>
        <v>100</v>
      </c>
      <c r="X1376" s="48">
        <f t="shared" si="264"/>
        <v>2</v>
      </c>
      <c r="Y1376" s="47" t="str">
        <f t="shared" si="265"/>
        <v>GROWTH</v>
      </c>
      <c r="Z1376" s="138">
        <v>0</v>
      </c>
      <c r="AA1376" s="133"/>
      <c r="AB1376" s="133" t="s">
        <v>1245</v>
      </c>
      <c r="AC1376" s="27"/>
    </row>
    <row r="1377" spans="1:29" s="156" customFormat="1" ht="13.8">
      <c r="A1377" s="133" t="s">
        <v>3061</v>
      </c>
      <c r="B1377" s="147" t="s">
        <v>90</v>
      </c>
      <c r="C1377" s="147" t="s">
        <v>3784</v>
      </c>
      <c r="D1377" s="147">
        <v>1000004204</v>
      </c>
      <c r="E1377" s="147" t="s">
        <v>3781</v>
      </c>
      <c r="F1377" s="148">
        <v>45653</v>
      </c>
      <c r="G1377" s="40" t="str">
        <f t="shared" si="254"/>
        <v>Targeted Dealer</v>
      </c>
      <c r="H1377" s="40"/>
      <c r="I1377" s="41">
        <v>60</v>
      </c>
      <c r="J1377" s="41">
        <f t="shared" si="255"/>
        <v>60</v>
      </c>
      <c r="K1377" s="43">
        <v>44.25</v>
      </c>
      <c r="L1377" s="43">
        <f t="shared" si="256"/>
        <v>15.75</v>
      </c>
      <c r="M1377" s="43">
        <f t="shared" si="257"/>
        <v>73.75</v>
      </c>
      <c r="N1377" s="42">
        <v>24.25</v>
      </c>
      <c r="O1377" s="45" t="str">
        <f t="shared" si="258"/>
        <v>DEC</v>
      </c>
      <c r="P1377" s="42">
        <v>24.25</v>
      </c>
      <c r="Q1377" s="44">
        <f t="shared" si="259"/>
        <v>20</v>
      </c>
      <c r="R1377" s="45">
        <f t="shared" si="260"/>
        <v>0.82474226804123707</v>
      </c>
      <c r="S1377" s="44" t="str">
        <f t="shared" si="261"/>
        <v>GROWTH</v>
      </c>
      <c r="T1377" s="43">
        <v>33</v>
      </c>
      <c r="U1377" s="46" t="str">
        <f t="shared" si="262"/>
        <v>jAN</v>
      </c>
      <c r="V1377" s="42">
        <v>33</v>
      </c>
      <c r="W1377" s="47">
        <f t="shared" si="263"/>
        <v>11.25</v>
      </c>
      <c r="X1377" s="48">
        <f t="shared" si="264"/>
        <v>0.34090909090909083</v>
      </c>
      <c r="Y1377" s="47" t="str">
        <f t="shared" si="265"/>
        <v>GROWTH</v>
      </c>
      <c r="Z1377" s="138">
        <v>0</v>
      </c>
      <c r="AA1377" s="133"/>
      <c r="AB1377" s="133" t="s">
        <v>3061</v>
      </c>
      <c r="AC1377" s="27"/>
    </row>
    <row r="1378" spans="1:29" s="156" customFormat="1" ht="13.8">
      <c r="A1378" s="149" t="s">
        <v>121</v>
      </c>
      <c r="B1378" s="134" t="s">
        <v>3920</v>
      </c>
      <c r="C1378" s="147" t="s">
        <v>3786</v>
      </c>
      <c r="D1378" s="147">
        <v>1000004215</v>
      </c>
      <c r="E1378" s="147" t="s">
        <v>3785</v>
      </c>
      <c r="F1378" s="148">
        <v>45673</v>
      </c>
      <c r="G1378" s="40" t="str">
        <f t="shared" si="254"/>
        <v>Targeted Dealer</v>
      </c>
      <c r="H1378" s="40"/>
      <c r="I1378" s="41">
        <v>120</v>
      </c>
      <c r="J1378" s="41">
        <f t="shared" si="255"/>
        <v>120</v>
      </c>
      <c r="K1378" s="43">
        <v>200</v>
      </c>
      <c r="L1378" s="43">
        <f t="shared" si="256"/>
        <v>-80</v>
      </c>
      <c r="M1378" s="43">
        <f t="shared" si="257"/>
        <v>166.66666666666669</v>
      </c>
      <c r="N1378" s="42">
        <v>160</v>
      </c>
      <c r="O1378" s="45" t="str">
        <f t="shared" si="258"/>
        <v>DEC</v>
      </c>
      <c r="P1378" s="42">
        <v>160</v>
      </c>
      <c r="Q1378" s="44">
        <f t="shared" si="259"/>
        <v>40</v>
      </c>
      <c r="R1378" s="45">
        <f t="shared" si="260"/>
        <v>0.25</v>
      </c>
      <c r="S1378" s="44" t="str">
        <f t="shared" si="261"/>
        <v>GROWTH</v>
      </c>
      <c r="T1378" s="43">
        <v>40</v>
      </c>
      <c r="U1378" s="46" t="str">
        <f t="shared" si="262"/>
        <v>jAN</v>
      </c>
      <c r="V1378" s="42">
        <v>40</v>
      </c>
      <c r="W1378" s="47">
        <f t="shared" si="263"/>
        <v>160</v>
      </c>
      <c r="X1378" s="48">
        <f t="shared" si="264"/>
        <v>4</v>
      </c>
      <c r="Y1378" s="47" t="str">
        <f t="shared" si="265"/>
        <v>GROWTH</v>
      </c>
      <c r="Z1378" s="138">
        <v>0</v>
      </c>
      <c r="AA1378" s="133"/>
      <c r="AB1378" s="149" t="s">
        <v>121</v>
      </c>
      <c r="AC1378" s="27"/>
    </row>
    <row r="1379" spans="1:29" s="156" customFormat="1" ht="13.8">
      <c r="A1379" s="149" t="s">
        <v>121</v>
      </c>
      <c r="B1379" s="147" t="s">
        <v>34</v>
      </c>
      <c r="C1379" s="147" t="s">
        <v>3789</v>
      </c>
      <c r="D1379" s="147">
        <v>1000000566</v>
      </c>
      <c r="E1379" s="147" t="s">
        <v>3787</v>
      </c>
      <c r="F1379" s="148">
        <v>41737</v>
      </c>
      <c r="G1379" s="40" t="str">
        <f t="shared" si="254"/>
        <v>-</v>
      </c>
      <c r="H1379" s="40"/>
      <c r="I1379" s="41">
        <v>0</v>
      </c>
      <c r="J1379" s="41">
        <f t="shared" si="255"/>
        <v>0</v>
      </c>
      <c r="K1379" s="43">
        <v>50</v>
      </c>
      <c r="L1379" s="43">
        <f t="shared" si="256"/>
        <v>-50</v>
      </c>
      <c r="M1379" s="43" t="str">
        <f t="shared" si="257"/>
        <v>-</v>
      </c>
      <c r="N1379" s="42">
        <v>0</v>
      </c>
      <c r="O1379" s="45" t="str">
        <f t="shared" si="258"/>
        <v>DEC</v>
      </c>
      <c r="P1379" s="42">
        <v>0</v>
      </c>
      <c r="Q1379" s="44">
        <f t="shared" si="259"/>
        <v>50</v>
      </c>
      <c r="R1379" s="45" t="str">
        <f t="shared" si="260"/>
        <v xml:space="preserve"> </v>
      </c>
      <c r="S1379" s="44" t="b">
        <f t="shared" si="261"/>
        <v>0</v>
      </c>
      <c r="T1379" s="43">
        <v>152</v>
      </c>
      <c r="U1379" s="46" t="str">
        <f t="shared" si="262"/>
        <v>jAN</v>
      </c>
      <c r="V1379" s="42">
        <v>152</v>
      </c>
      <c r="W1379" s="47">
        <f t="shared" si="263"/>
        <v>-102</v>
      </c>
      <c r="X1379" s="48">
        <f t="shared" si="264"/>
        <v>-0.67105263157894735</v>
      </c>
      <c r="Y1379" s="47" t="str">
        <f t="shared" si="265"/>
        <v>DEGROWTH</v>
      </c>
      <c r="Z1379" s="138">
        <v>0</v>
      </c>
      <c r="AA1379" s="133"/>
      <c r="AB1379" s="149" t="s">
        <v>121</v>
      </c>
      <c r="AC1379" s="27"/>
    </row>
    <row r="1380" spans="1:29" s="156" customFormat="1" ht="13.8">
      <c r="A1380" s="149" t="s">
        <v>1245</v>
      </c>
      <c r="B1380" s="147" t="s">
        <v>43</v>
      </c>
      <c r="C1380" s="147" t="s">
        <v>3790</v>
      </c>
      <c r="D1380" s="147">
        <v>1000004201</v>
      </c>
      <c r="E1380" s="147" t="s">
        <v>3788</v>
      </c>
      <c r="F1380" s="148">
        <v>45657</v>
      </c>
      <c r="G1380" s="40" t="str">
        <f t="shared" si="254"/>
        <v>Targeted Dealer</v>
      </c>
      <c r="H1380" s="40"/>
      <c r="I1380" s="41">
        <v>25</v>
      </c>
      <c r="J1380" s="41">
        <f t="shared" si="255"/>
        <v>25</v>
      </c>
      <c r="K1380" s="43">
        <v>13</v>
      </c>
      <c r="L1380" s="43">
        <f t="shared" si="256"/>
        <v>12</v>
      </c>
      <c r="M1380" s="43">
        <f t="shared" si="257"/>
        <v>52</v>
      </c>
      <c r="N1380" s="42">
        <v>0</v>
      </c>
      <c r="O1380" s="45" t="str">
        <f t="shared" si="258"/>
        <v>DEC</v>
      </c>
      <c r="P1380" s="42">
        <v>0</v>
      </c>
      <c r="Q1380" s="44">
        <f t="shared" si="259"/>
        <v>13</v>
      </c>
      <c r="R1380" s="45" t="str">
        <f t="shared" si="260"/>
        <v xml:space="preserve"> </v>
      </c>
      <c r="S1380" s="44" t="b">
        <f t="shared" si="261"/>
        <v>0</v>
      </c>
      <c r="T1380" s="43">
        <v>12.5</v>
      </c>
      <c r="U1380" s="46" t="str">
        <f t="shared" si="262"/>
        <v>jAN</v>
      </c>
      <c r="V1380" s="42">
        <v>12.5</v>
      </c>
      <c r="W1380" s="47">
        <f t="shared" si="263"/>
        <v>0.5</v>
      </c>
      <c r="X1380" s="48">
        <f t="shared" si="264"/>
        <v>4.0000000000000036E-2</v>
      </c>
      <c r="Y1380" s="47" t="str">
        <f t="shared" si="265"/>
        <v>GROWTH</v>
      </c>
      <c r="Z1380" s="138">
        <v>0</v>
      </c>
      <c r="AA1380" s="133"/>
      <c r="AB1380" s="149" t="s">
        <v>1245</v>
      </c>
      <c r="AC1380" s="27"/>
    </row>
    <row r="1381" spans="1:29" s="156" customFormat="1" ht="13.8">
      <c r="A1381" s="133" t="s">
        <v>3918</v>
      </c>
      <c r="B1381" s="147" t="s">
        <v>76</v>
      </c>
      <c r="C1381" s="147" t="s">
        <v>3795</v>
      </c>
      <c r="D1381" s="147">
        <v>1000004214</v>
      </c>
      <c r="E1381" s="147" t="s">
        <v>3792</v>
      </c>
      <c r="F1381" s="148">
        <v>45671</v>
      </c>
      <c r="G1381" s="40" t="str">
        <f t="shared" si="254"/>
        <v>Targeted Dealer</v>
      </c>
      <c r="H1381" s="40"/>
      <c r="I1381" s="41">
        <v>90</v>
      </c>
      <c r="J1381" s="41">
        <f t="shared" si="255"/>
        <v>90</v>
      </c>
      <c r="K1381" s="43">
        <v>0</v>
      </c>
      <c r="L1381" s="43">
        <f t="shared" si="256"/>
        <v>90</v>
      </c>
      <c r="M1381" s="43">
        <f t="shared" si="257"/>
        <v>0</v>
      </c>
      <c r="N1381" s="42">
        <v>26</v>
      </c>
      <c r="O1381" s="45" t="str">
        <f t="shared" si="258"/>
        <v>DEC</v>
      </c>
      <c r="P1381" s="42">
        <v>26</v>
      </c>
      <c r="Q1381" s="44">
        <f t="shared" si="259"/>
        <v>-26</v>
      </c>
      <c r="R1381" s="45">
        <f t="shared" si="260"/>
        <v>-1</v>
      </c>
      <c r="S1381" s="44" t="str">
        <f t="shared" si="261"/>
        <v>DEGROWTH</v>
      </c>
      <c r="T1381" s="43">
        <v>12</v>
      </c>
      <c r="U1381" s="46" t="str">
        <f t="shared" si="262"/>
        <v>jAN</v>
      </c>
      <c r="V1381" s="42">
        <v>12</v>
      </c>
      <c r="W1381" s="47">
        <f t="shared" si="263"/>
        <v>-12</v>
      </c>
      <c r="X1381" s="48">
        <f t="shared" si="264"/>
        <v>-1</v>
      </c>
      <c r="Y1381" s="47" t="str">
        <f t="shared" si="265"/>
        <v>DEGROWTH</v>
      </c>
      <c r="Z1381" s="138">
        <v>0</v>
      </c>
      <c r="AA1381" s="133"/>
      <c r="AB1381" s="133" t="s">
        <v>3918</v>
      </c>
      <c r="AC1381" s="27"/>
    </row>
    <row r="1382" spans="1:29" s="156" customFormat="1" ht="13.8">
      <c r="A1382" s="149" t="s">
        <v>121</v>
      </c>
      <c r="B1382" s="147" t="s">
        <v>34</v>
      </c>
      <c r="C1382" s="147" t="s">
        <v>3796</v>
      </c>
      <c r="D1382" s="147">
        <v>1000004216</v>
      </c>
      <c r="E1382" s="147" t="s">
        <v>3793</v>
      </c>
      <c r="F1382" s="148">
        <v>45675</v>
      </c>
      <c r="G1382" s="40" t="str">
        <f t="shared" si="254"/>
        <v>Targeted Dealer</v>
      </c>
      <c r="H1382" s="40"/>
      <c r="I1382" s="41">
        <v>155</v>
      </c>
      <c r="J1382" s="41">
        <f t="shared" si="255"/>
        <v>155</v>
      </c>
      <c r="K1382" s="43">
        <v>157</v>
      </c>
      <c r="L1382" s="43">
        <f t="shared" si="256"/>
        <v>-2</v>
      </c>
      <c r="M1382" s="43">
        <f t="shared" si="257"/>
        <v>101.29032258064515</v>
      </c>
      <c r="N1382" s="42">
        <v>102</v>
      </c>
      <c r="O1382" s="45" t="str">
        <f t="shared" si="258"/>
        <v>DEC</v>
      </c>
      <c r="P1382" s="42">
        <v>102</v>
      </c>
      <c r="Q1382" s="44">
        <f t="shared" si="259"/>
        <v>55</v>
      </c>
      <c r="R1382" s="45">
        <f t="shared" si="260"/>
        <v>0.53921568627450989</v>
      </c>
      <c r="S1382" s="44" t="str">
        <f t="shared" si="261"/>
        <v>GROWTH</v>
      </c>
      <c r="T1382" s="43">
        <v>150</v>
      </c>
      <c r="U1382" s="46" t="str">
        <f t="shared" si="262"/>
        <v>jAN</v>
      </c>
      <c r="V1382" s="42">
        <v>150</v>
      </c>
      <c r="W1382" s="47">
        <f t="shared" si="263"/>
        <v>7</v>
      </c>
      <c r="X1382" s="48">
        <f t="shared" si="264"/>
        <v>4.6666666666666634E-2</v>
      </c>
      <c r="Y1382" s="47" t="str">
        <f t="shared" si="265"/>
        <v>GROWTH</v>
      </c>
      <c r="Z1382" s="138">
        <v>0</v>
      </c>
      <c r="AA1382" s="133"/>
      <c r="AB1382" s="149" t="s">
        <v>121</v>
      </c>
      <c r="AC1382" s="27"/>
    </row>
    <row r="1383" spans="1:29" s="156" customFormat="1" ht="13.8">
      <c r="A1383" s="149" t="s">
        <v>121</v>
      </c>
      <c r="B1383" s="134" t="s">
        <v>3921</v>
      </c>
      <c r="C1383" s="147" t="s">
        <v>3797</v>
      </c>
      <c r="D1383" s="147">
        <v>1000004222</v>
      </c>
      <c r="E1383" s="147" t="s">
        <v>3794</v>
      </c>
      <c r="F1383" s="148">
        <v>45677</v>
      </c>
      <c r="G1383" s="40" t="str">
        <f t="shared" si="254"/>
        <v>Targeted Dealer</v>
      </c>
      <c r="H1383" s="40"/>
      <c r="I1383" s="41">
        <v>100</v>
      </c>
      <c r="J1383" s="41">
        <f t="shared" si="255"/>
        <v>100</v>
      </c>
      <c r="K1383" s="43">
        <v>120</v>
      </c>
      <c r="L1383" s="43">
        <f t="shared" si="256"/>
        <v>-20</v>
      </c>
      <c r="M1383" s="43">
        <f t="shared" si="257"/>
        <v>120</v>
      </c>
      <c r="N1383" s="42">
        <v>120</v>
      </c>
      <c r="O1383" s="45" t="str">
        <f t="shared" si="258"/>
        <v>DEC</v>
      </c>
      <c r="P1383" s="42">
        <v>120</v>
      </c>
      <c r="Q1383" s="44">
        <f t="shared" si="259"/>
        <v>0</v>
      </c>
      <c r="R1383" s="45">
        <f t="shared" si="260"/>
        <v>0</v>
      </c>
      <c r="S1383" s="44" t="str">
        <f t="shared" si="261"/>
        <v>GROWTH</v>
      </c>
      <c r="T1383" s="43">
        <v>50</v>
      </c>
      <c r="U1383" s="46" t="str">
        <f t="shared" si="262"/>
        <v>jAN</v>
      </c>
      <c r="V1383" s="42">
        <v>50</v>
      </c>
      <c r="W1383" s="47">
        <f t="shared" si="263"/>
        <v>70</v>
      </c>
      <c r="X1383" s="48">
        <f t="shared" si="264"/>
        <v>1.4</v>
      </c>
      <c r="Y1383" s="47" t="str">
        <f t="shared" si="265"/>
        <v>GROWTH</v>
      </c>
      <c r="Z1383" s="138">
        <v>0</v>
      </c>
      <c r="AA1383" s="133"/>
      <c r="AB1383" s="149" t="s">
        <v>121</v>
      </c>
      <c r="AC1383" s="27"/>
    </row>
    <row r="1384" spans="1:29" s="156" customFormat="1" ht="13.8">
      <c r="A1384" s="149" t="s">
        <v>1245</v>
      </c>
      <c r="B1384" s="134" t="s">
        <v>46</v>
      </c>
      <c r="C1384" s="147" t="s">
        <v>3798</v>
      </c>
      <c r="D1384" s="147">
        <v>1000004223</v>
      </c>
      <c r="E1384" s="147" t="s">
        <v>1759</v>
      </c>
      <c r="F1384" s="148">
        <v>45678</v>
      </c>
      <c r="G1384" s="40" t="str">
        <f t="shared" si="254"/>
        <v>Targeted Dealer</v>
      </c>
      <c r="H1384" s="40"/>
      <c r="I1384" s="41">
        <v>150</v>
      </c>
      <c r="J1384" s="41">
        <f t="shared" si="255"/>
        <v>150</v>
      </c>
      <c r="K1384" s="43">
        <v>110</v>
      </c>
      <c r="L1384" s="43">
        <f t="shared" si="256"/>
        <v>40</v>
      </c>
      <c r="M1384" s="43">
        <f t="shared" si="257"/>
        <v>73.333333333333329</v>
      </c>
      <c r="N1384" s="42">
        <v>135</v>
      </c>
      <c r="O1384" s="45" t="str">
        <f t="shared" si="258"/>
        <v>DEC</v>
      </c>
      <c r="P1384" s="42">
        <v>135</v>
      </c>
      <c r="Q1384" s="44">
        <f t="shared" si="259"/>
        <v>-25</v>
      </c>
      <c r="R1384" s="45">
        <f t="shared" si="260"/>
        <v>-0.18518518518518523</v>
      </c>
      <c r="S1384" s="44" t="str">
        <f t="shared" si="261"/>
        <v>DEGROWTH</v>
      </c>
      <c r="T1384" s="43">
        <v>60.5</v>
      </c>
      <c r="U1384" s="46" t="str">
        <f t="shared" si="262"/>
        <v>jAN</v>
      </c>
      <c r="V1384" s="42">
        <v>60.5</v>
      </c>
      <c r="W1384" s="47">
        <f t="shared" si="263"/>
        <v>49.5</v>
      </c>
      <c r="X1384" s="48">
        <f t="shared" si="264"/>
        <v>0.81818181818181812</v>
      </c>
      <c r="Y1384" s="47" t="str">
        <f t="shared" si="265"/>
        <v>GROWTH</v>
      </c>
      <c r="Z1384" s="138">
        <v>0</v>
      </c>
      <c r="AA1384" s="133"/>
      <c r="AB1384" s="149" t="s">
        <v>1245</v>
      </c>
      <c r="AC1384" s="27"/>
    </row>
    <row r="1385" spans="1:29" s="156" customFormat="1" ht="13.8">
      <c r="A1385" s="149" t="s">
        <v>121</v>
      </c>
      <c r="B1385" s="147" t="s">
        <v>34</v>
      </c>
      <c r="C1385" s="147" t="s">
        <v>3805</v>
      </c>
      <c r="D1385" s="147">
        <v>1000000580</v>
      </c>
      <c r="E1385" s="147" t="s">
        <v>3804</v>
      </c>
      <c r="F1385" s="148">
        <v>44738</v>
      </c>
      <c r="G1385" s="40" t="str">
        <f t="shared" si="254"/>
        <v>Targeted Dealer</v>
      </c>
      <c r="H1385" s="40"/>
      <c r="I1385" s="41">
        <v>55</v>
      </c>
      <c r="J1385" s="41">
        <f t="shared" si="255"/>
        <v>55</v>
      </c>
      <c r="K1385" s="43">
        <v>313</v>
      </c>
      <c r="L1385" s="43">
        <f t="shared" si="256"/>
        <v>-258</v>
      </c>
      <c r="M1385" s="43">
        <f t="shared" si="257"/>
        <v>569.09090909090901</v>
      </c>
      <c r="N1385" s="42">
        <v>80</v>
      </c>
      <c r="O1385" s="45" t="str">
        <f t="shared" si="258"/>
        <v>DEC</v>
      </c>
      <c r="P1385" s="42">
        <v>80</v>
      </c>
      <c r="Q1385" s="44">
        <f t="shared" si="259"/>
        <v>233</v>
      </c>
      <c r="R1385" s="45">
        <f t="shared" si="260"/>
        <v>2.9125000000000001</v>
      </c>
      <c r="S1385" s="44" t="str">
        <f t="shared" si="261"/>
        <v>GROWTH</v>
      </c>
      <c r="T1385" s="43">
        <v>55</v>
      </c>
      <c r="U1385" s="46" t="str">
        <f t="shared" si="262"/>
        <v>jAN</v>
      </c>
      <c r="V1385" s="42">
        <v>55</v>
      </c>
      <c r="W1385" s="47">
        <f t="shared" si="263"/>
        <v>258</v>
      </c>
      <c r="X1385" s="48">
        <f t="shared" si="264"/>
        <v>4.6909090909090905</v>
      </c>
      <c r="Y1385" s="47" t="str">
        <f t="shared" si="265"/>
        <v>GROWTH</v>
      </c>
      <c r="Z1385" s="138">
        <v>1</v>
      </c>
      <c r="AA1385" s="133"/>
      <c r="AB1385" s="149" t="s">
        <v>121</v>
      </c>
      <c r="AC1385" s="27"/>
    </row>
    <row r="1386" spans="1:29" s="156" customFormat="1" ht="13.8">
      <c r="A1386" s="149" t="s">
        <v>121</v>
      </c>
      <c r="B1386" s="134" t="s">
        <v>16</v>
      </c>
      <c r="C1386" s="147" t="s">
        <v>3808</v>
      </c>
      <c r="D1386" s="147">
        <v>1000004227</v>
      </c>
      <c r="E1386" s="147" t="s">
        <v>3806</v>
      </c>
      <c r="F1386" s="148" t="s">
        <v>3810</v>
      </c>
      <c r="G1386" s="40" t="str">
        <f t="shared" si="254"/>
        <v>Targeted Dealer</v>
      </c>
      <c r="H1386" s="40"/>
      <c r="I1386" s="41">
        <v>80</v>
      </c>
      <c r="J1386" s="41">
        <f t="shared" si="255"/>
        <v>80</v>
      </c>
      <c r="K1386" s="43">
        <v>116</v>
      </c>
      <c r="L1386" s="43">
        <f t="shared" si="256"/>
        <v>-36</v>
      </c>
      <c r="M1386" s="43">
        <f t="shared" si="257"/>
        <v>145</v>
      </c>
      <c r="N1386" s="42">
        <v>102</v>
      </c>
      <c r="O1386" s="45" t="str">
        <f t="shared" si="258"/>
        <v/>
      </c>
      <c r="P1386" s="42">
        <v>102</v>
      </c>
      <c r="Q1386" s="44">
        <f t="shared" si="259"/>
        <v>14</v>
      </c>
      <c r="R1386" s="45" t="b">
        <f t="shared" si="260"/>
        <v>0</v>
      </c>
      <c r="S1386" s="44" t="str">
        <f t="shared" si="261"/>
        <v>-</v>
      </c>
      <c r="T1386" s="43">
        <v>8</v>
      </c>
      <c r="U1386" s="46" t="str">
        <f t="shared" si="262"/>
        <v/>
      </c>
      <c r="V1386" s="42">
        <v>8</v>
      </c>
      <c r="W1386" s="47">
        <f t="shared" si="263"/>
        <v>108</v>
      </c>
      <c r="X1386" s="48" t="b">
        <f t="shared" si="264"/>
        <v>0</v>
      </c>
      <c r="Y1386" s="47" t="str">
        <f t="shared" si="265"/>
        <v>-</v>
      </c>
      <c r="Z1386" s="138">
        <v>0</v>
      </c>
      <c r="AA1386" s="133"/>
      <c r="AB1386" s="149" t="s">
        <v>121</v>
      </c>
      <c r="AC1386" s="27"/>
    </row>
    <row r="1387" spans="1:29" s="156" customFormat="1" ht="13.8">
      <c r="A1387" s="149" t="s">
        <v>3061</v>
      </c>
      <c r="B1387" s="147" t="s">
        <v>90</v>
      </c>
      <c r="C1387" s="147" t="s">
        <v>3812</v>
      </c>
      <c r="D1387" s="147">
        <v>1000004242</v>
      </c>
      <c r="E1387" s="147" t="s">
        <v>3811</v>
      </c>
      <c r="F1387" s="148">
        <v>45686</v>
      </c>
      <c r="G1387" s="40" t="str">
        <f t="shared" si="254"/>
        <v>Targeted Dealer</v>
      </c>
      <c r="H1387" s="40"/>
      <c r="I1387" s="41">
        <v>25</v>
      </c>
      <c r="J1387" s="41">
        <f t="shared" si="255"/>
        <v>25</v>
      </c>
      <c r="K1387" s="43">
        <v>30</v>
      </c>
      <c r="L1387" s="43">
        <f t="shared" si="256"/>
        <v>-5</v>
      </c>
      <c r="M1387" s="43">
        <f t="shared" si="257"/>
        <v>120</v>
      </c>
      <c r="N1387" s="42">
        <v>25</v>
      </c>
      <c r="O1387" s="45" t="str">
        <f t="shared" si="258"/>
        <v>DEC</v>
      </c>
      <c r="P1387" s="42">
        <v>25</v>
      </c>
      <c r="Q1387" s="44">
        <f t="shared" si="259"/>
        <v>5</v>
      </c>
      <c r="R1387" s="45">
        <f t="shared" si="260"/>
        <v>0.19999999999999996</v>
      </c>
      <c r="S1387" s="44" t="str">
        <f t="shared" si="261"/>
        <v>GROWTH</v>
      </c>
      <c r="T1387" s="43">
        <v>30</v>
      </c>
      <c r="U1387" s="46" t="str">
        <f t="shared" si="262"/>
        <v>jAN</v>
      </c>
      <c r="V1387" s="42">
        <v>30</v>
      </c>
      <c r="W1387" s="47">
        <f t="shared" si="263"/>
        <v>0</v>
      </c>
      <c r="X1387" s="48">
        <f t="shared" si="264"/>
        <v>0</v>
      </c>
      <c r="Y1387" s="47" t="str">
        <f t="shared" si="265"/>
        <v>GROWTH</v>
      </c>
      <c r="Z1387" s="138">
        <v>0</v>
      </c>
      <c r="AA1387" s="149"/>
      <c r="AB1387" s="149" t="s">
        <v>3061</v>
      </c>
      <c r="AC1387" s="27"/>
    </row>
    <row r="1388" spans="1:29" s="156" customFormat="1" ht="13.8">
      <c r="A1388" s="149" t="s">
        <v>1245</v>
      </c>
      <c r="B1388" s="147" t="s">
        <v>60</v>
      </c>
      <c r="C1388" s="147" t="s">
        <v>3815</v>
      </c>
      <c r="D1388" s="147">
        <v>1000004230</v>
      </c>
      <c r="E1388" s="147" t="s">
        <v>3814</v>
      </c>
      <c r="F1388" s="148">
        <v>45685</v>
      </c>
      <c r="G1388" s="40" t="str">
        <f t="shared" si="254"/>
        <v>Targeted Dealer</v>
      </c>
      <c r="H1388" s="40"/>
      <c r="I1388" s="41">
        <v>75</v>
      </c>
      <c r="J1388" s="41">
        <f t="shared" si="255"/>
        <v>75</v>
      </c>
      <c r="K1388" s="43">
        <v>18.5</v>
      </c>
      <c r="L1388" s="43">
        <f t="shared" si="256"/>
        <v>56.5</v>
      </c>
      <c r="M1388" s="43">
        <f t="shared" si="257"/>
        <v>24.666666666666668</v>
      </c>
      <c r="N1388" s="42">
        <v>0</v>
      </c>
      <c r="O1388" s="45" t="str">
        <f t="shared" si="258"/>
        <v>DEC</v>
      </c>
      <c r="P1388" s="42">
        <v>0</v>
      </c>
      <c r="Q1388" s="44">
        <f t="shared" si="259"/>
        <v>18.5</v>
      </c>
      <c r="R1388" s="45" t="str">
        <f t="shared" si="260"/>
        <v xml:space="preserve"> </v>
      </c>
      <c r="S1388" s="44" t="b">
        <f t="shared" si="261"/>
        <v>0</v>
      </c>
      <c r="T1388" s="43">
        <v>0</v>
      </c>
      <c r="U1388" s="46" t="str">
        <f t="shared" si="262"/>
        <v>jAN</v>
      </c>
      <c r="V1388" s="42">
        <v>0</v>
      </c>
      <c r="W1388" s="47">
        <f t="shared" si="263"/>
        <v>18.5</v>
      </c>
      <c r="X1388" s="48">
        <f t="shared" si="264"/>
        <v>0</v>
      </c>
      <c r="Y1388" s="47" t="b">
        <f t="shared" si="265"/>
        <v>0</v>
      </c>
      <c r="Z1388" s="138">
        <v>1</v>
      </c>
      <c r="AA1388" s="133"/>
      <c r="AB1388" s="149" t="s">
        <v>1245</v>
      </c>
      <c r="AC1388" s="27"/>
    </row>
    <row r="1389" spans="1:29" s="156" customFormat="1" ht="13.8">
      <c r="A1389" s="149" t="s">
        <v>1245</v>
      </c>
      <c r="B1389" s="147" t="s">
        <v>63</v>
      </c>
      <c r="C1389" s="147" t="s">
        <v>3820</v>
      </c>
      <c r="D1389" s="147">
        <v>1000004262</v>
      </c>
      <c r="E1389" s="147" t="s">
        <v>3817</v>
      </c>
      <c r="F1389" s="148">
        <v>45689</v>
      </c>
      <c r="G1389" s="40" t="str">
        <f t="shared" ref="G1389:G1451" si="266">IF(I1389&gt;0,"Targeted Dealer","-")</f>
        <v>Targeted Dealer</v>
      </c>
      <c r="H1389" s="40"/>
      <c r="I1389" s="41">
        <v>30</v>
      </c>
      <c r="J1389" s="41">
        <f t="shared" ref="J1389:J1451" si="267">I1389/$J$1*($J$1-$E$1)</f>
        <v>30</v>
      </c>
      <c r="K1389" s="43">
        <v>15</v>
      </c>
      <c r="L1389" s="43">
        <f t="shared" ref="L1389:L1451" si="268">I1389-K1389</f>
        <v>15</v>
      </c>
      <c r="M1389" s="43">
        <f t="shared" ref="M1389:M1451" si="269">IFERROR((K1389/J1389%),"-")</f>
        <v>50</v>
      </c>
      <c r="N1389" s="42">
        <v>9</v>
      </c>
      <c r="O1389" s="45" t="str">
        <f t="shared" ref="O1389:O1451" si="270">IF(F1389&lt;=$P$2,"DEC","")</f>
        <v>DEC</v>
      </c>
      <c r="P1389" s="42">
        <v>9</v>
      </c>
      <c r="Q1389" s="44">
        <f t="shared" ref="Q1389:Q1451" si="271">K1389-P1389</f>
        <v>6</v>
      </c>
      <c r="R1389" s="45">
        <f t="shared" ref="R1389:R1451" si="272">IFERROR(IF(O1389="Dec",(K1389/P1389-1))," ")</f>
        <v>0.66666666666666674</v>
      </c>
      <c r="S1389" s="44" t="str">
        <f t="shared" ref="S1389:S1451" si="273">IF(N1389&gt;0,IF(O1389="","-",IF(R1389&lt;0%,"DEGROWTH","GROWTH")))</f>
        <v>GROWTH</v>
      </c>
      <c r="T1389" s="43">
        <v>0</v>
      </c>
      <c r="U1389" s="46" t="str">
        <f t="shared" ref="U1389:U1451" si="274">IF(F1389&lt;=$V$2,"jAN","")</f>
        <v/>
      </c>
      <c r="V1389" s="42">
        <v>0</v>
      </c>
      <c r="W1389" s="47">
        <f t="shared" ref="W1389:W1451" si="275">K1389-V1389</f>
        <v>15</v>
      </c>
      <c r="X1389" s="48" t="b">
        <f t="shared" ref="X1389:X1451" si="276">IFERROR(IF(U1389="Jan",(K1389/V1389-1)),0)</f>
        <v>0</v>
      </c>
      <c r="Y1389" s="47" t="b">
        <f t="shared" ref="Y1389:Y1451" si="277">IF(T1389&gt;0,IF(U1389="","-",IF(X1389&lt;0%,"DEGROWTH","GROWTH")))</f>
        <v>0</v>
      </c>
      <c r="Z1389" s="138">
        <v>0</v>
      </c>
      <c r="AA1389" s="133"/>
      <c r="AB1389" s="149" t="s">
        <v>1245</v>
      </c>
      <c r="AC1389" s="27"/>
    </row>
    <row r="1390" spans="1:29" s="156" customFormat="1" ht="13.8">
      <c r="A1390" s="149" t="s">
        <v>121</v>
      </c>
      <c r="B1390" s="147" t="s">
        <v>34</v>
      </c>
      <c r="C1390" s="147" t="s">
        <v>3828</v>
      </c>
      <c r="D1390" s="147">
        <v>1000004224</v>
      </c>
      <c r="E1390" s="147" t="s">
        <v>3823</v>
      </c>
      <c r="F1390" s="148">
        <v>45684</v>
      </c>
      <c r="G1390" s="40" t="str">
        <f t="shared" si="266"/>
        <v>Targeted Dealer</v>
      </c>
      <c r="H1390" s="40"/>
      <c r="I1390" s="41">
        <v>155</v>
      </c>
      <c r="J1390" s="41">
        <f t="shared" si="267"/>
        <v>155</v>
      </c>
      <c r="K1390" s="43">
        <v>28</v>
      </c>
      <c r="L1390" s="43">
        <f t="shared" si="268"/>
        <v>127</v>
      </c>
      <c r="M1390" s="43">
        <f t="shared" si="269"/>
        <v>18.064516129032256</v>
      </c>
      <c r="N1390" s="42">
        <v>217</v>
      </c>
      <c r="O1390" s="45" t="str">
        <f t="shared" si="270"/>
        <v>DEC</v>
      </c>
      <c r="P1390" s="42">
        <v>217</v>
      </c>
      <c r="Q1390" s="44">
        <f t="shared" si="271"/>
        <v>-189</v>
      </c>
      <c r="R1390" s="45">
        <f t="shared" si="272"/>
        <v>-0.87096774193548387</v>
      </c>
      <c r="S1390" s="44" t="str">
        <f t="shared" si="273"/>
        <v>DEGROWTH</v>
      </c>
      <c r="T1390" s="43">
        <v>0</v>
      </c>
      <c r="U1390" s="46" t="str">
        <f t="shared" si="274"/>
        <v>jAN</v>
      </c>
      <c r="V1390" s="42">
        <v>0</v>
      </c>
      <c r="W1390" s="47">
        <f t="shared" si="275"/>
        <v>28</v>
      </c>
      <c r="X1390" s="48">
        <f t="shared" si="276"/>
        <v>0</v>
      </c>
      <c r="Y1390" s="47" t="b">
        <f t="shared" si="277"/>
        <v>0</v>
      </c>
      <c r="Z1390" s="138">
        <v>0</v>
      </c>
      <c r="AA1390" s="133"/>
      <c r="AB1390" s="149" t="s">
        <v>121</v>
      </c>
      <c r="AC1390" s="27"/>
    </row>
    <row r="1391" spans="1:29" s="156" customFormat="1" ht="13.8">
      <c r="A1391" s="149" t="s">
        <v>1245</v>
      </c>
      <c r="B1391" s="147" t="s">
        <v>44</v>
      </c>
      <c r="C1391" s="147" t="s">
        <v>3827</v>
      </c>
      <c r="D1391" s="147">
        <v>1000004213</v>
      </c>
      <c r="E1391" s="147" t="s">
        <v>3825</v>
      </c>
      <c r="F1391" s="148">
        <v>45667</v>
      </c>
      <c r="G1391" s="40" t="str">
        <f t="shared" si="266"/>
        <v>Targeted Dealer</v>
      </c>
      <c r="H1391" s="40"/>
      <c r="I1391" s="41">
        <v>30</v>
      </c>
      <c r="J1391" s="41">
        <f t="shared" si="267"/>
        <v>30</v>
      </c>
      <c r="K1391" s="43">
        <v>0</v>
      </c>
      <c r="L1391" s="43">
        <f t="shared" si="268"/>
        <v>30</v>
      </c>
      <c r="M1391" s="43">
        <f t="shared" si="269"/>
        <v>0</v>
      </c>
      <c r="N1391" s="42">
        <v>3.5</v>
      </c>
      <c r="O1391" s="45" t="str">
        <f t="shared" si="270"/>
        <v>DEC</v>
      </c>
      <c r="P1391" s="42">
        <v>3.5</v>
      </c>
      <c r="Q1391" s="44">
        <f t="shared" si="271"/>
        <v>-3.5</v>
      </c>
      <c r="R1391" s="45">
        <f t="shared" si="272"/>
        <v>-1</v>
      </c>
      <c r="S1391" s="44" t="str">
        <f t="shared" si="273"/>
        <v>DEGROWTH</v>
      </c>
      <c r="T1391" s="43">
        <v>0</v>
      </c>
      <c r="U1391" s="46" t="str">
        <f t="shared" si="274"/>
        <v>jAN</v>
      </c>
      <c r="V1391" s="42">
        <v>0</v>
      </c>
      <c r="W1391" s="47">
        <f t="shared" si="275"/>
        <v>0</v>
      </c>
      <c r="X1391" s="48">
        <f t="shared" si="276"/>
        <v>0</v>
      </c>
      <c r="Y1391" s="47" t="b">
        <f t="shared" si="277"/>
        <v>0</v>
      </c>
      <c r="Z1391" s="138">
        <v>1</v>
      </c>
      <c r="AA1391" s="133"/>
      <c r="AB1391" s="149" t="s">
        <v>1245</v>
      </c>
      <c r="AC1391" s="27"/>
    </row>
    <row r="1392" spans="1:29" s="156" customFormat="1" ht="13.8">
      <c r="A1392" s="149" t="s">
        <v>121</v>
      </c>
      <c r="B1392" s="134" t="s">
        <v>12</v>
      </c>
      <c r="C1392" s="147" t="s">
        <v>3833</v>
      </c>
      <c r="D1392" s="147">
        <v>1000004186</v>
      </c>
      <c r="E1392" s="147" t="s">
        <v>3831</v>
      </c>
      <c r="F1392" s="148">
        <v>45636</v>
      </c>
      <c r="G1392" s="40" t="str">
        <f t="shared" si="266"/>
        <v>Targeted Dealer</v>
      </c>
      <c r="H1392" s="40"/>
      <c r="I1392" s="41">
        <v>40</v>
      </c>
      <c r="J1392" s="41">
        <f t="shared" si="267"/>
        <v>40</v>
      </c>
      <c r="K1392" s="43">
        <v>26</v>
      </c>
      <c r="L1392" s="43">
        <f t="shared" si="268"/>
        <v>14</v>
      </c>
      <c r="M1392" s="43">
        <f t="shared" si="269"/>
        <v>65</v>
      </c>
      <c r="N1392" s="42">
        <v>26</v>
      </c>
      <c r="O1392" s="45" t="str">
        <f t="shared" si="270"/>
        <v>DEC</v>
      </c>
      <c r="P1392" s="42">
        <v>26</v>
      </c>
      <c r="Q1392" s="44">
        <f t="shared" si="271"/>
        <v>0</v>
      </c>
      <c r="R1392" s="45">
        <f t="shared" si="272"/>
        <v>0</v>
      </c>
      <c r="S1392" s="44" t="str">
        <f t="shared" si="273"/>
        <v>GROWTH</v>
      </c>
      <c r="T1392" s="43">
        <v>0</v>
      </c>
      <c r="U1392" s="46" t="str">
        <f t="shared" si="274"/>
        <v>jAN</v>
      </c>
      <c r="V1392" s="42">
        <v>0</v>
      </c>
      <c r="W1392" s="47">
        <f t="shared" si="275"/>
        <v>26</v>
      </c>
      <c r="X1392" s="48">
        <f t="shared" si="276"/>
        <v>0</v>
      </c>
      <c r="Y1392" s="47" t="b">
        <f t="shared" si="277"/>
        <v>0</v>
      </c>
      <c r="Z1392" s="138">
        <v>0</v>
      </c>
      <c r="AA1392" s="133"/>
      <c r="AB1392" s="149" t="s">
        <v>121</v>
      </c>
      <c r="AC1392" s="27"/>
    </row>
    <row r="1393" spans="1:29" s="156" customFormat="1" ht="13.8">
      <c r="A1393" s="149" t="s">
        <v>121</v>
      </c>
      <c r="B1393" s="147" t="s">
        <v>961</v>
      </c>
      <c r="C1393" s="147" t="s">
        <v>3835</v>
      </c>
      <c r="D1393" s="147">
        <v>1000000116</v>
      </c>
      <c r="E1393" s="147" t="s">
        <v>3834</v>
      </c>
      <c r="F1393" s="148">
        <v>44738</v>
      </c>
      <c r="G1393" s="40" t="str">
        <f t="shared" si="266"/>
        <v>Targeted Dealer</v>
      </c>
      <c r="H1393" s="40"/>
      <c r="I1393" s="41">
        <v>45</v>
      </c>
      <c r="J1393" s="41">
        <f t="shared" si="267"/>
        <v>45</v>
      </c>
      <c r="K1393" s="43">
        <v>0</v>
      </c>
      <c r="L1393" s="43">
        <f t="shared" si="268"/>
        <v>45</v>
      </c>
      <c r="M1393" s="43">
        <f t="shared" si="269"/>
        <v>0</v>
      </c>
      <c r="N1393" s="42">
        <v>0</v>
      </c>
      <c r="O1393" s="45" t="str">
        <f t="shared" si="270"/>
        <v>DEC</v>
      </c>
      <c r="P1393" s="42">
        <v>0</v>
      </c>
      <c r="Q1393" s="44">
        <f t="shared" si="271"/>
        <v>0</v>
      </c>
      <c r="R1393" s="45" t="str">
        <f t="shared" si="272"/>
        <v xml:space="preserve"> </v>
      </c>
      <c r="S1393" s="44" t="b">
        <f t="shared" si="273"/>
        <v>0</v>
      </c>
      <c r="T1393" s="43">
        <v>0</v>
      </c>
      <c r="U1393" s="46" t="str">
        <f t="shared" si="274"/>
        <v>jAN</v>
      </c>
      <c r="V1393" s="42">
        <v>0</v>
      </c>
      <c r="W1393" s="47">
        <f t="shared" si="275"/>
        <v>0</v>
      </c>
      <c r="X1393" s="48">
        <f t="shared" si="276"/>
        <v>0</v>
      </c>
      <c r="Y1393" s="47" t="b">
        <f t="shared" si="277"/>
        <v>0</v>
      </c>
      <c r="Z1393" s="138">
        <v>1</v>
      </c>
      <c r="AA1393" s="133"/>
      <c r="AB1393" s="149" t="s">
        <v>121</v>
      </c>
      <c r="AC1393" s="27"/>
    </row>
    <row r="1394" spans="1:29" s="156" customFormat="1" ht="13.8">
      <c r="A1394" s="149" t="s">
        <v>121</v>
      </c>
      <c r="B1394" s="147" t="s">
        <v>25</v>
      </c>
      <c r="C1394" s="147" t="s">
        <v>800</v>
      </c>
      <c r="D1394" s="147">
        <v>1000003453</v>
      </c>
      <c r="E1394" s="147" t="s">
        <v>801</v>
      </c>
      <c r="F1394" s="148">
        <v>45012</v>
      </c>
      <c r="G1394" s="40" t="str">
        <f t="shared" si="266"/>
        <v>Targeted Dealer</v>
      </c>
      <c r="H1394" s="40"/>
      <c r="I1394" s="41">
        <v>20</v>
      </c>
      <c r="J1394" s="41">
        <f t="shared" si="267"/>
        <v>20</v>
      </c>
      <c r="K1394" s="43">
        <v>20</v>
      </c>
      <c r="L1394" s="43">
        <f t="shared" si="268"/>
        <v>0</v>
      </c>
      <c r="M1394" s="43">
        <f t="shared" si="269"/>
        <v>100</v>
      </c>
      <c r="N1394" s="42">
        <v>10</v>
      </c>
      <c r="O1394" s="45" t="str">
        <f t="shared" si="270"/>
        <v>DEC</v>
      </c>
      <c r="P1394" s="42">
        <v>10</v>
      </c>
      <c r="Q1394" s="44">
        <f t="shared" si="271"/>
        <v>10</v>
      </c>
      <c r="R1394" s="45">
        <f t="shared" si="272"/>
        <v>1</v>
      </c>
      <c r="S1394" s="44" t="str">
        <f t="shared" si="273"/>
        <v>GROWTH</v>
      </c>
      <c r="T1394" s="43">
        <v>0</v>
      </c>
      <c r="U1394" s="46" t="str">
        <f t="shared" si="274"/>
        <v>jAN</v>
      </c>
      <c r="V1394" s="42">
        <v>0</v>
      </c>
      <c r="W1394" s="47">
        <f t="shared" si="275"/>
        <v>20</v>
      </c>
      <c r="X1394" s="48">
        <f t="shared" si="276"/>
        <v>0</v>
      </c>
      <c r="Y1394" s="47" t="b">
        <f t="shared" si="277"/>
        <v>0</v>
      </c>
      <c r="Z1394" s="138">
        <v>1</v>
      </c>
      <c r="AA1394" s="133"/>
      <c r="AB1394" s="149" t="s">
        <v>121</v>
      </c>
      <c r="AC1394" s="27"/>
    </row>
    <row r="1395" spans="1:29" s="156" customFormat="1" ht="13.8">
      <c r="A1395" s="149" t="s">
        <v>121</v>
      </c>
      <c r="B1395" s="147" t="s">
        <v>26</v>
      </c>
      <c r="C1395" s="147" t="s">
        <v>3838</v>
      </c>
      <c r="D1395" s="147">
        <v>1000003588</v>
      </c>
      <c r="E1395" s="147" t="s">
        <v>3836</v>
      </c>
      <c r="F1395" s="148">
        <v>45084</v>
      </c>
      <c r="G1395" s="40" t="str">
        <f t="shared" si="266"/>
        <v>Targeted Dealer</v>
      </c>
      <c r="H1395" s="40"/>
      <c r="I1395" s="41">
        <v>40</v>
      </c>
      <c r="J1395" s="41">
        <f t="shared" si="267"/>
        <v>40</v>
      </c>
      <c r="K1395" s="43">
        <v>0</v>
      </c>
      <c r="L1395" s="43">
        <f t="shared" si="268"/>
        <v>40</v>
      </c>
      <c r="M1395" s="43">
        <f t="shared" si="269"/>
        <v>0</v>
      </c>
      <c r="N1395" s="42">
        <v>45</v>
      </c>
      <c r="O1395" s="45" t="str">
        <f t="shared" si="270"/>
        <v>DEC</v>
      </c>
      <c r="P1395" s="42">
        <v>45</v>
      </c>
      <c r="Q1395" s="44">
        <f t="shared" si="271"/>
        <v>-45</v>
      </c>
      <c r="R1395" s="45">
        <f t="shared" si="272"/>
        <v>-1</v>
      </c>
      <c r="S1395" s="44" t="str">
        <f t="shared" si="273"/>
        <v>DEGROWTH</v>
      </c>
      <c r="T1395" s="43">
        <v>0</v>
      </c>
      <c r="U1395" s="46" t="str">
        <f t="shared" si="274"/>
        <v>jAN</v>
      </c>
      <c r="V1395" s="42">
        <v>0</v>
      </c>
      <c r="W1395" s="47">
        <f t="shared" si="275"/>
        <v>0</v>
      </c>
      <c r="X1395" s="48">
        <f t="shared" si="276"/>
        <v>0</v>
      </c>
      <c r="Y1395" s="47" t="b">
        <f t="shared" si="277"/>
        <v>0</v>
      </c>
      <c r="Z1395" s="138">
        <v>0</v>
      </c>
      <c r="AA1395" s="133"/>
      <c r="AB1395" s="149" t="s">
        <v>121</v>
      </c>
      <c r="AC1395" s="27"/>
    </row>
    <row r="1396" spans="1:29" s="156" customFormat="1" ht="13.8">
      <c r="A1396" s="149" t="s">
        <v>1245</v>
      </c>
      <c r="B1396" s="147" t="s">
        <v>63</v>
      </c>
      <c r="C1396" s="147" t="s">
        <v>3839</v>
      </c>
      <c r="D1396" s="147">
        <v>1000004265</v>
      </c>
      <c r="E1396" s="147" t="s">
        <v>3837</v>
      </c>
      <c r="F1396" s="148">
        <v>45698</v>
      </c>
      <c r="G1396" s="40" t="str">
        <f t="shared" si="266"/>
        <v>Targeted Dealer</v>
      </c>
      <c r="H1396" s="40"/>
      <c r="I1396" s="41">
        <v>50</v>
      </c>
      <c r="J1396" s="41">
        <f t="shared" si="267"/>
        <v>50</v>
      </c>
      <c r="K1396" s="43">
        <v>89.949999999999989</v>
      </c>
      <c r="L1396" s="43">
        <f t="shared" si="268"/>
        <v>-39.949999999999989</v>
      </c>
      <c r="M1396" s="43">
        <f t="shared" si="269"/>
        <v>179.89999999999998</v>
      </c>
      <c r="N1396" s="42">
        <v>60</v>
      </c>
      <c r="O1396" s="45" t="str">
        <f t="shared" si="270"/>
        <v>DEC</v>
      </c>
      <c r="P1396" s="42">
        <v>60</v>
      </c>
      <c r="Q1396" s="44">
        <f t="shared" si="271"/>
        <v>29.949999999999989</v>
      </c>
      <c r="R1396" s="45">
        <f t="shared" si="272"/>
        <v>0.49916666666666654</v>
      </c>
      <c r="S1396" s="44" t="str">
        <f t="shared" si="273"/>
        <v>GROWTH</v>
      </c>
      <c r="T1396" s="43">
        <v>0</v>
      </c>
      <c r="U1396" s="46" t="str">
        <f t="shared" si="274"/>
        <v/>
      </c>
      <c r="V1396" s="42">
        <v>0</v>
      </c>
      <c r="W1396" s="47">
        <f t="shared" si="275"/>
        <v>89.949999999999989</v>
      </c>
      <c r="X1396" s="48" t="b">
        <f t="shared" si="276"/>
        <v>0</v>
      </c>
      <c r="Y1396" s="47" t="b">
        <f t="shared" si="277"/>
        <v>0</v>
      </c>
      <c r="Z1396" s="138">
        <v>0</v>
      </c>
      <c r="AA1396" s="133"/>
      <c r="AB1396" s="149" t="s">
        <v>1245</v>
      </c>
      <c r="AC1396" s="27"/>
    </row>
    <row r="1397" spans="1:29" s="156" customFormat="1" ht="13.8">
      <c r="A1397" s="149" t="s">
        <v>121</v>
      </c>
      <c r="B1397" s="147" t="s">
        <v>26</v>
      </c>
      <c r="C1397" s="147" t="s">
        <v>3840</v>
      </c>
      <c r="D1397" s="147">
        <v>1000004252</v>
      </c>
      <c r="E1397" s="147" t="s">
        <v>1805</v>
      </c>
      <c r="F1397" s="148">
        <v>45686</v>
      </c>
      <c r="G1397" s="40" t="str">
        <f t="shared" si="266"/>
        <v>Targeted Dealer</v>
      </c>
      <c r="H1397" s="40"/>
      <c r="I1397" s="41">
        <v>80</v>
      </c>
      <c r="J1397" s="41">
        <f t="shared" si="267"/>
        <v>80</v>
      </c>
      <c r="K1397" s="43">
        <v>120</v>
      </c>
      <c r="L1397" s="43">
        <f t="shared" si="268"/>
        <v>-40</v>
      </c>
      <c r="M1397" s="43">
        <f t="shared" si="269"/>
        <v>150</v>
      </c>
      <c r="N1397" s="42">
        <v>80</v>
      </c>
      <c r="O1397" s="45" t="str">
        <f t="shared" si="270"/>
        <v>DEC</v>
      </c>
      <c r="P1397" s="42">
        <v>80</v>
      </c>
      <c r="Q1397" s="44">
        <f t="shared" si="271"/>
        <v>40</v>
      </c>
      <c r="R1397" s="45">
        <f t="shared" si="272"/>
        <v>0.5</v>
      </c>
      <c r="S1397" s="44" t="str">
        <f t="shared" si="273"/>
        <v>GROWTH</v>
      </c>
      <c r="T1397" s="43">
        <v>0</v>
      </c>
      <c r="U1397" s="46" t="str">
        <f t="shared" si="274"/>
        <v>jAN</v>
      </c>
      <c r="V1397" s="42">
        <v>0</v>
      </c>
      <c r="W1397" s="47">
        <f t="shared" si="275"/>
        <v>120</v>
      </c>
      <c r="X1397" s="48">
        <f t="shared" si="276"/>
        <v>0</v>
      </c>
      <c r="Y1397" s="47" t="b">
        <f t="shared" si="277"/>
        <v>0</v>
      </c>
      <c r="Z1397" s="138">
        <v>0</v>
      </c>
      <c r="AA1397" s="133"/>
      <c r="AB1397" s="149" t="s">
        <v>121</v>
      </c>
      <c r="AC1397" s="27"/>
    </row>
    <row r="1398" spans="1:29" s="156" customFormat="1" ht="13.8">
      <c r="A1398" s="138" t="s">
        <v>3919</v>
      </c>
      <c r="B1398" s="147" t="s">
        <v>84</v>
      </c>
      <c r="C1398" s="147" t="s">
        <v>3846</v>
      </c>
      <c r="D1398" s="147">
        <v>1000004232</v>
      </c>
      <c r="E1398" s="147" t="s">
        <v>3844</v>
      </c>
      <c r="F1398" s="148">
        <v>45679</v>
      </c>
      <c r="G1398" s="40" t="str">
        <f t="shared" si="266"/>
        <v>Targeted Dealer</v>
      </c>
      <c r="H1398" s="40"/>
      <c r="I1398" s="41">
        <v>60</v>
      </c>
      <c r="J1398" s="41">
        <f t="shared" si="267"/>
        <v>60</v>
      </c>
      <c r="K1398" s="43">
        <v>85</v>
      </c>
      <c r="L1398" s="43">
        <f t="shared" si="268"/>
        <v>-25</v>
      </c>
      <c r="M1398" s="43">
        <f t="shared" si="269"/>
        <v>141.66666666666669</v>
      </c>
      <c r="N1398" s="42">
        <v>50</v>
      </c>
      <c r="O1398" s="45" t="str">
        <f t="shared" si="270"/>
        <v>DEC</v>
      </c>
      <c r="P1398" s="42">
        <v>50</v>
      </c>
      <c r="Q1398" s="44">
        <f t="shared" si="271"/>
        <v>35</v>
      </c>
      <c r="R1398" s="45">
        <f t="shared" si="272"/>
        <v>0.7</v>
      </c>
      <c r="S1398" s="44" t="str">
        <f t="shared" si="273"/>
        <v>GROWTH</v>
      </c>
      <c r="T1398" s="43">
        <v>0</v>
      </c>
      <c r="U1398" s="46" t="str">
        <f t="shared" si="274"/>
        <v>jAN</v>
      </c>
      <c r="V1398" s="42">
        <v>0</v>
      </c>
      <c r="W1398" s="47">
        <f t="shared" si="275"/>
        <v>85</v>
      </c>
      <c r="X1398" s="48">
        <f t="shared" si="276"/>
        <v>0</v>
      </c>
      <c r="Y1398" s="47" t="b">
        <f t="shared" si="277"/>
        <v>0</v>
      </c>
      <c r="Z1398" s="138">
        <v>0</v>
      </c>
      <c r="AA1398" s="138"/>
      <c r="AB1398" s="138" t="s">
        <v>3919</v>
      </c>
      <c r="AC1398" s="27"/>
    </row>
    <row r="1399" spans="1:29" s="156" customFormat="1" ht="13.8">
      <c r="A1399" s="149" t="s">
        <v>121</v>
      </c>
      <c r="B1399" s="134" t="s">
        <v>3923</v>
      </c>
      <c r="C1399" s="147" t="s">
        <v>3847</v>
      </c>
      <c r="D1399" s="147">
        <v>1000004267</v>
      </c>
      <c r="E1399" s="147" t="s">
        <v>3845</v>
      </c>
      <c r="F1399" s="148">
        <v>45707</v>
      </c>
      <c r="G1399" s="40" t="str">
        <f t="shared" si="266"/>
        <v>Targeted Dealer</v>
      </c>
      <c r="H1399" s="40"/>
      <c r="I1399" s="41">
        <v>60</v>
      </c>
      <c r="J1399" s="41">
        <f t="shared" si="267"/>
        <v>60</v>
      </c>
      <c r="K1399" s="43">
        <v>20</v>
      </c>
      <c r="L1399" s="43">
        <f t="shared" si="268"/>
        <v>40</v>
      </c>
      <c r="M1399" s="43">
        <f t="shared" si="269"/>
        <v>33.333333333333336</v>
      </c>
      <c r="N1399" s="42">
        <v>40</v>
      </c>
      <c r="O1399" s="45" t="str">
        <f t="shared" si="270"/>
        <v>DEC</v>
      </c>
      <c r="P1399" s="42">
        <v>40</v>
      </c>
      <c r="Q1399" s="44">
        <f t="shared" si="271"/>
        <v>-20</v>
      </c>
      <c r="R1399" s="45">
        <f t="shared" si="272"/>
        <v>-0.5</v>
      </c>
      <c r="S1399" s="44" t="str">
        <f t="shared" si="273"/>
        <v>DEGROWTH</v>
      </c>
      <c r="T1399" s="43">
        <v>0</v>
      </c>
      <c r="U1399" s="46" t="str">
        <f t="shared" si="274"/>
        <v/>
      </c>
      <c r="V1399" s="42">
        <v>0</v>
      </c>
      <c r="W1399" s="47">
        <f t="shared" si="275"/>
        <v>20</v>
      </c>
      <c r="X1399" s="48" t="b">
        <f t="shared" si="276"/>
        <v>0</v>
      </c>
      <c r="Y1399" s="47" t="b">
        <f t="shared" si="277"/>
        <v>0</v>
      </c>
      <c r="Z1399" s="138">
        <v>0</v>
      </c>
      <c r="AA1399" s="133"/>
      <c r="AB1399" s="149" t="s">
        <v>121</v>
      </c>
      <c r="AC1399" s="27"/>
    </row>
    <row r="1400" spans="1:29" s="156" customFormat="1" ht="13.8">
      <c r="A1400" s="149" t="s">
        <v>3061</v>
      </c>
      <c r="B1400" s="147" t="s">
        <v>94</v>
      </c>
      <c r="C1400" s="147" t="s">
        <v>3850</v>
      </c>
      <c r="D1400" s="147">
        <v>1000002661</v>
      </c>
      <c r="E1400" s="147" t="s">
        <v>3848</v>
      </c>
      <c r="F1400" s="148">
        <v>44739</v>
      </c>
      <c r="G1400" s="40" t="str">
        <f t="shared" si="266"/>
        <v>Targeted Dealer</v>
      </c>
      <c r="H1400" s="40"/>
      <c r="I1400" s="41">
        <v>50</v>
      </c>
      <c r="J1400" s="41">
        <f t="shared" si="267"/>
        <v>50</v>
      </c>
      <c r="K1400" s="43">
        <v>50</v>
      </c>
      <c r="L1400" s="43">
        <f t="shared" si="268"/>
        <v>0</v>
      </c>
      <c r="M1400" s="43">
        <f t="shared" si="269"/>
        <v>100</v>
      </c>
      <c r="N1400" s="42">
        <v>75</v>
      </c>
      <c r="O1400" s="45" t="str">
        <f t="shared" si="270"/>
        <v>DEC</v>
      </c>
      <c r="P1400" s="42">
        <v>75</v>
      </c>
      <c r="Q1400" s="44">
        <f t="shared" si="271"/>
        <v>-25</v>
      </c>
      <c r="R1400" s="45">
        <f t="shared" si="272"/>
        <v>-0.33333333333333337</v>
      </c>
      <c r="S1400" s="44" t="str">
        <f t="shared" si="273"/>
        <v>DEGROWTH</v>
      </c>
      <c r="T1400" s="43">
        <v>0</v>
      </c>
      <c r="U1400" s="46" t="str">
        <f t="shared" si="274"/>
        <v>jAN</v>
      </c>
      <c r="V1400" s="42">
        <v>0</v>
      </c>
      <c r="W1400" s="47">
        <f t="shared" si="275"/>
        <v>50</v>
      </c>
      <c r="X1400" s="48">
        <f t="shared" si="276"/>
        <v>0</v>
      </c>
      <c r="Y1400" s="47" t="b">
        <f t="shared" si="277"/>
        <v>0</v>
      </c>
      <c r="Z1400" s="138">
        <v>0</v>
      </c>
      <c r="AA1400" s="149"/>
      <c r="AB1400" s="149" t="s">
        <v>3061</v>
      </c>
      <c r="AC1400" s="27"/>
    </row>
    <row r="1401" spans="1:29" s="156" customFormat="1" ht="13.8">
      <c r="A1401" s="149" t="s">
        <v>121</v>
      </c>
      <c r="B1401" s="147" t="s">
        <v>26</v>
      </c>
      <c r="C1401" s="147" t="s">
        <v>3854</v>
      </c>
      <c r="D1401" s="147">
        <v>1000004268</v>
      </c>
      <c r="E1401" s="147" t="s">
        <v>3852</v>
      </c>
      <c r="F1401" s="148">
        <v>45705</v>
      </c>
      <c r="G1401" s="40" t="str">
        <f t="shared" si="266"/>
        <v>Targeted Dealer</v>
      </c>
      <c r="H1401" s="40"/>
      <c r="I1401" s="41">
        <v>20</v>
      </c>
      <c r="J1401" s="41">
        <f t="shared" si="267"/>
        <v>20</v>
      </c>
      <c r="K1401" s="43">
        <v>12</v>
      </c>
      <c r="L1401" s="43">
        <f t="shared" si="268"/>
        <v>8</v>
      </c>
      <c r="M1401" s="43">
        <f t="shared" si="269"/>
        <v>60</v>
      </c>
      <c r="N1401" s="42">
        <v>20</v>
      </c>
      <c r="O1401" s="45" t="str">
        <f t="shared" si="270"/>
        <v>DEC</v>
      </c>
      <c r="P1401" s="42">
        <v>20</v>
      </c>
      <c r="Q1401" s="44">
        <f t="shared" si="271"/>
        <v>-8</v>
      </c>
      <c r="R1401" s="45">
        <f t="shared" si="272"/>
        <v>-0.4</v>
      </c>
      <c r="S1401" s="44" t="str">
        <f t="shared" si="273"/>
        <v>DEGROWTH</v>
      </c>
      <c r="T1401" s="43">
        <v>0</v>
      </c>
      <c r="U1401" s="46" t="str">
        <f t="shared" si="274"/>
        <v/>
      </c>
      <c r="V1401" s="42">
        <v>0</v>
      </c>
      <c r="W1401" s="47">
        <f t="shared" si="275"/>
        <v>12</v>
      </c>
      <c r="X1401" s="48" t="b">
        <f t="shared" si="276"/>
        <v>0</v>
      </c>
      <c r="Y1401" s="47" t="b">
        <f t="shared" si="277"/>
        <v>0</v>
      </c>
      <c r="Z1401" s="138">
        <v>0</v>
      </c>
      <c r="AA1401" s="133"/>
      <c r="AB1401" s="149" t="s">
        <v>121</v>
      </c>
      <c r="AC1401" s="27"/>
    </row>
    <row r="1402" spans="1:29" s="156" customFormat="1" ht="13.8">
      <c r="A1402" s="149" t="s">
        <v>121</v>
      </c>
      <c r="B1402" s="134" t="s">
        <v>18</v>
      </c>
      <c r="C1402" s="147" t="s">
        <v>3855</v>
      </c>
      <c r="D1402" s="147">
        <v>1000004270</v>
      </c>
      <c r="E1402" s="147" t="s">
        <v>3853</v>
      </c>
      <c r="F1402" s="148">
        <v>45713</v>
      </c>
      <c r="G1402" s="40" t="str">
        <f t="shared" si="266"/>
        <v>Targeted Dealer</v>
      </c>
      <c r="H1402" s="40"/>
      <c r="I1402" s="41">
        <v>40</v>
      </c>
      <c r="J1402" s="41">
        <f t="shared" si="267"/>
        <v>40</v>
      </c>
      <c r="K1402" s="43">
        <v>0</v>
      </c>
      <c r="L1402" s="43">
        <f t="shared" si="268"/>
        <v>40</v>
      </c>
      <c r="M1402" s="43">
        <f t="shared" si="269"/>
        <v>0</v>
      </c>
      <c r="N1402" s="42">
        <v>30</v>
      </c>
      <c r="O1402" s="45" t="str">
        <f t="shared" si="270"/>
        <v>DEC</v>
      </c>
      <c r="P1402" s="42">
        <v>30</v>
      </c>
      <c r="Q1402" s="44">
        <f t="shared" si="271"/>
        <v>-30</v>
      </c>
      <c r="R1402" s="45">
        <f t="shared" si="272"/>
        <v>-1</v>
      </c>
      <c r="S1402" s="44" t="str">
        <f t="shared" si="273"/>
        <v>DEGROWTH</v>
      </c>
      <c r="T1402" s="43">
        <v>0</v>
      </c>
      <c r="U1402" s="46" t="str">
        <f t="shared" si="274"/>
        <v/>
      </c>
      <c r="V1402" s="42">
        <v>0</v>
      </c>
      <c r="W1402" s="47">
        <f t="shared" si="275"/>
        <v>0</v>
      </c>
      <c r="X1402" s="48" t="b">
        <f t="shared" si="276"/>
        <v>0</v>
      </c>
      <c r="Y1402" s="47" t="b">
        <f t="shared" si="277"/>
        <v>0</v>
      </c>
      <c r="Z1402" s="138">
        <v>0</v>
      </c>
      <c r="AA1402" s="133"/>
      <c r="AB1402" s="149" t="s">
        <v>121</v>
      </c>
      <c r="AC1402" s="27"/>
    </row>
    <row r="1403" spans="1:29" s="156" customFormat="1" ht="13.8">
      <c r="A1403" s="149" t="s">
        <v>121</v>
      </c>
      <c r="B1403" s="147" t="s">
        <v>613</v>
      </c>
      <c r="C1403" s="147" t="s">
        <v>3866</v>
      </c>
      <c r="D1403" s="147">
        <v>1000000112</v>
      </c>
      <c r="E1403" s="147" t="s">
        <v>3856</v>
      </c>
      <c r="F1403" s="148">
        <v>44738</v>
      </c>
      <c r="G1403" s="40" t="str">
        <f t="shared" si="266"/>
        <v>Targeted Dealer</v>
      </c>
      <c r="H1403" s="40"/>
      <c r="I1403" s="41">
        <v>200</v>
      </c>
      <c r="J1403" s="41">
        <f t="shared" si="267"/>
        <v>200</v>
      </c>
      <c r="K1403" s="43">
        <v>226</v>
      </c>
      <c r="L1403" s="43">
        <f t="shared" si="268"/>
        <v>-26</v>
      </c>
      <c r="M1403" s="43">
        <f t="shared" si="269"/>
        <v>113</v>
      </c>
      <c r="N1403" s="42">
        <v>200</v>
      </c>
      <c r="O1403" s="45" t="str">
        <f t="shared" si="270"/>
        <v>DEC</v>
      </c>
      <c r="P1403" s="42">
        <v>200</v>
      </c>
      <c r="Q1403" s="44">
        <f t="shared" si="271"/>
        <v>26</v>
      </c>
      <c r="R1403" s="45">
        <f t="shared" si="272"/>
        <v>0.12999999999999989</v>
      </c>
      <c r="S1403" s="44" t="str">
        <f t="shared" si="273"/>
        <v>GROWTH</v>
      </c>
      <c r="T1403" s="43">
        <v>0</v>
      </c>
      <c r="U1403" s="46" t="str">
        <f t="shared" si="274"/>
        <v>jAN</v>
      </c>
      <c r="V1403" s="42">
        <v>0</v>
      </c>
      <c r="W1403" s="47">
        <f t="shared" si="275"/>
        <v>226</v>
      </c>
      <c r="X1403" s="48">
        <f t="shared" si="276"/>
        <v>0</v>
      </c>
      <c r="Y1403" s="47" t="b">
        <f t="shared" si="277"/>
        <v>0</v>
      </c>
      <c r="Z1403" s="138">
        <v>0</v>
      </c>
      <c r="AA1403" s="133"/>
      <c r="AB1403" s="149" t="s">
        <v>121</v>
      </c>
      <c r="AC1403" s="27"/>
    </row>
    <row r="1404" spans="1:29" s="156" customFormat="1" ht="13.8">
      <c r="A1404" s="149" t="s">
        <v>3061</v>
      </c>
      <c r="B1404" s="147" t="s">
        <v>97</v>
      </c>
      <c r="C1404" s="147" t="s">
        <v>3867</v>
      </c>
      <c r="D1404" s="147">
        <v>1000004226</v>
      </c>
      <c r="E1404" s="147" t="s">
        <v>3857</v>
      </c>
      <c r="F1404" s="148">
        <v>45684</v>
      </c>
      <c r="G1404" s="40" t="str">
        <f t="shared" si="266"/>
        <v>Targeted Dealer</v>
      </c>
      <c r="H1404" s="40"/>
      <c r="I1404" s="41">
        <v>50</v>
      </c>
      <c r="J1404" s="41">
        <f t="shared" si="267"/>
        <v>50</v>
      </c>
      <c r="K1404" s="43">
        <v>25</v>
      </c>
      <c r="L1404" s="43">
        <f t="shared" si="268"/>
        <v>25</v>
      </c>
      <c r="M1404" s="43">
        <f t="shared" si="269"/>
        <v>50</v>
      </c>
      <c r="N1404" s="42">
        <v>50</v>
      </c>
      <c r="O1404" s="45" t="str">
        <f t="shared" si="270"/>
        <v>DEC</v>
      </c>
      <c r="P1404" s="42">
        <v>50</v>
      </c>
      <c r="Q1404" s="44">
        <f t="shared" si="271"/>
        <v>-25</v>
      </c>
      <c r="R1404" s="45">
        <f t="shared" si="272"/>
        <v>-0.5</v>
      </c>
      <c r="S1404" s="44" t="str">
        <f t="shared" si="273"/>
        <v>DEGROWTH</v>
      </c>
      <c r="T1404" s="43">
        <v>0</v>
      </c>
      <c r="U1404" s="46" t="str">
        <f t="shared" si="274"/>
        <v>jAN</v>
      </c>
      <c r="V1404" s="42">
        <v>0</v>
      </c>
      <c r="W1404" s="47">
        <f t="shared" si="275"/>
        <v>25</v>
      </c>
      <c r="X1404" s="48">
        <f t="shared" si="276"/>
        <v>0</v>
      </c>
      <c r="Y1404" s="47" t="b">
        <f t="shared" si="277"/>
        <v>0</v>
      </c>
      <c r="Z1404" s="138">
        <v>0</v>
      </c>
      <c r="AA1404" s="149"/>
      <c r="AB1404" s="149" t="s">
        <v>3061</v>
      </c>
      <c r="AC1404" s="27"/>
    </row>
    <row r="1405" spans="1:29" s="156" customFormat="1" ht="13.8">
      <c r="A1405" s="149" t="s">
        <v>121</v>
      </c>
      <c r="B1405" s="147" t="s">
        <v>22</v>
      </c>
      <c r="C1405" s="147" t="s">
        <v>3868</v>
      </c>
      <c r="D1405" s="147">
        <v>1000000412</v>
      </c>
      <c r="E1405" s="147" t="s">
        <v>3858</v>
      </c>
      <c r="F1405" s="148">
        <v>44738</v>
      </c>
      <c r="G1405" s="40" t="str">
        <f t="shared" si="266"/>
        <v>-</v>
      </c>
      <c r="H1405" s="40"/>
      <c r="I1405" s="41">
        <v>0</v>
      </c>
      <c r="J1405" s="41">
        <f t="shared" si="267"/>
        <v>0</v>
      </c>
      <c r="K1405" s="43">
        <v>0</v>
      </c>
      <c r="L1405" s="43">
        <f t="shared" si="268"/>
        <v>0</v>
      </c>
      <c r="M1405" s="43" t="str">
        <f t="shared" si="269"/>
        <v>-</v>
      </c>
      <c r="N1405" s="42">
        <v>17.5</v>
      </c>
      <c r="O1405" s="45" t="str">
        <f t="shared" si="270"/>
        <v>DEC</v>
      </c>
      <c r="P1405" s="42">
        <v>17.5</v>
      </c>
      <c r="Q1405" s="44">
        <f t="shared" si="271"/>
        <v>-17.5</v>
      </c>
      <c r="R1405" s="45">
        <f t="shared" si="272"/>
        <v>-1</v>
      </c>
      <c r="S1405" s="44" t="str">
        <f t="shared" si="273"/>
        <v>DEGROWTH</v>
      </c>
      <c r="T1405" s="43">
        <v>0</v>
      </c>
      <c r="U1405" s="46" t="str">
        <f t="shared" si="274"/>
        <v>jAN</v>
      </c>
      <c r="V1405" s="42">
        <v>0</v>
      </c>
      <c r="W1405" s="47">
        <f t="shared" si="275"/>
        <v>0</v>
      </c>
      <c r="X1405" s="48">
        <f t="shared" si="276"/>
        <v>0</v>
      </c>
      <c r="Y1405" s="47" t="b">
        <f t="shared" si="277"/>
        <v>0</v>
      </c>
      <c r="Z1405" s="138">
        <v>1</v>
      </c>
      <c r="AA1405" s="133"/>
      <c r="AB1405" s="149" t="s">
        <v>121</v>
      </c>
      <c r="AC1405" s="27"/>
    </row>
    <row r="1406" spans="1:29" s="156" customFormat="1" ht="13.8">
      <c r="A1406" s="149" t="s">
        <v>121</v>
      </c>
      <c r="B1406" s="134" t="s">
        <v>3921</v>
      </c>
      <c r="C1406" s="147" t="s">
        <v>544</v>
      </c>
      <c r="D1406" s="147">
        <v>1000004021</v>
      </c>
      <c r="E1406" s="147" t="s">
        <v>545</v>
      </c>
      <c r="F1406" s="148">
        <v>45469</v>
      </c>
      <c r="G1406" s="40" t="str">
        <f t="shared" si="266"/>
        <v>Targeted Dealer</v>
      </c>
      <c r="H1406" s="40"/>
      <c r="I1406" s="41">
        <v>30</v>
      </c>
      <c r="J1406" s="41">
        <f t="shared" si="267"/>
        <v>30</v>
      </c>
      <c r="K1406" s="43">
        <v>40</v>
      </c>
      <c r="L1406" s="43">
        <f t="shared" si="268"/>
        <v>-10</v>
      </c>
      <c r="M1406" s="43">
        <f t="shared" si="269"/>
        <v>133.33333333333334</v>
      </c>
      <c r="N1406" s="42">
        <v>30</v>
      </c>
      <c r="O1406" s="45" t="str">
        <f t="shared" si="270"/>
        <v>DEC</v>
      </c>
      <c r="P1406" s="42">
        <v>30</v>
      </c>
      <c r="Q1406" s="44">
        <f t="shared" si="271"/>
        <v>10</v>
      </c>
      <c r="R1406" s="45">
        <f t="shared" si="272"/>
        <v>0.33333333333333326</v>
      </c>
      <c r="S1406" s="44" t="str">
        <f t="shared" si="273"/>
        <v>GROWTH</v>
      </c>
      <c r="T1406" s="43">
        <v>0</v>
      </c>
      <c r="U1406" s="46" t="str">
        <f t="shared" si="274"/>
        <v>jAN</v>
      </c>
      <c r="V1406" s="42">
        <v>0</v>
      </c>
      <c r="W1406" s="47">
        <f t="shared" si="275"/>
        <v>40</v>
      </c>
      <c r="X1406" s="48">
        <f t="shared" si="276"/>
        <v>0</v>
      </c>
      <c r="Y1406" s="47" t="b">
        <f t="shared" si="277"/>
        <v>0</v>
      </c>
      <c r="Z1406" s="138">
        <v>1</v>
      </c>
      <c r="AA1406" s="133"/>
      <c r="AB1406" s="149" t="s">
        <v>121</v>
      </c>
      <c r="AC1406" s="27"/>
    </row>
    <row r="1407" spans="1:29" s="156" customFormat="1" ht="13.8">
      <c r="A1407" s="149" t="s">
        <v>1245</v>
      </c>
      <c r="B1407" s="147" t="s">
        <v>58</v>
      </c>
      <c r="C1407" s="147" t="s">
        <v>3870</v>
      </c>
      <c r="D1407" s="147">
        <v>1000003442</v>
      </c>
      <c r="E1407" s="147" t="s">
        <v>3860</v>
      </c>
      <c r="F1407" s="148">
        <v>45008</v>
      </c>
      <c r="G1407" s="40" t="str">
        <f t="shared" si="266"/>
        <v>-</v>
      </c>
      <c r="H1407" s="40"/>
      <c r="I1407" s="41">
        <v>0</v>
      </c>
      <c r="J1407" s="41">
        <f t="shared" si="267"/>
        <v>0</v>
      </c>
      <c r="K1407" s="43">
        <v>0</v>
      </c>
      <c r="L1407" s="43">
        <f t="shared" si="268"/>
        <v>0</v>
      </c>
      <c r="M1407" s="43" t="str">
        <f t="shared" si="269"/>
        <v>-</v>
      </c>
      <c r="N1407" s="42">
        <v>0</v>
      </c>
      <c r="O1407" s="45" t="str">
        <f t="shared" si="270"/>
        <v>DEC</v>
      </c>
      <c r="P1407" s="42">
        <v>0</v>
      </c>
      <c r="Q1407" s="44">
        <f t="shared" si="271"/>
        <v>0</v>
      </c>
      <c r="R1407" s="45" t="str">
        <f t="shared" si="272"/>
        <v xml:space="preserve"> </v>
      </c>
      <c r="S1407" s="44" t="b">
        <f t="shared" si="273"/>
        <v>0</v>
      </c>
      <c r="T1407" s="43">
        <v>0</v>
      </c>
      <c r="U1407" s="46" t="str">
        <f t="shared" si="274"/>
        <v>jAN</v>
      </c>
      <c r="V1407" s="42">
        <v>0</v>
      </c>
      <c r="W1407" s="47">
        <f t="shared" si="275"/>
        <v>0</v>
      </c>
      <c r="X1407" s="48">
        <f t="shared" si="276"/>
        <v>0</v>
      </c>
      <c r="Y1407" s="47" t="b">
        <f t="shared" si="277"/>
        <v>0</v>
      </c>
      <c r="Z1407" s="138">
        <v>1</v>
      </c>
      <c r="AA1407" s="133"/>
      <c r="AB1407" s="149" t="s">
        <v>1245</v>
      </c>
      <c r="AC1407" s="27"/>
    </row>
    <row r="1408" spans="1:29" s="156" customFormat="1" ht="13.8">
      <c r="A1408" s="149" t="s">
        <v>3061</v>
      </c>
      <c r="B1408" s="147" t="s">
        <v>101</v>
      </c>
      <c r="C1408" s="147" t="s">
        <v>3337</v>
      </c>
      <c r="D1408" s="147">
        <v>1000002528</v>
      </c>
      <c r="E1408" s="147" t="s">
        <v>3862</v>
      </c>
      <c r="F1408" s="148">
        <v>44739</v>
      </c>
      <c r="G1408" s="40" t="str">
        <f t="shared" si="266"/>
        <v>Targeted Dealer</v>
      </c>
      <c r="H1408" s="40"/>
      <c r="I1408" s="41">
        <v>30</v>
      </c>
      <c r="J1408" s="41">
        <f t="shared" si="267"/>
        <v>30</v>
      </c>
      <c r="K1408" s="43">
        <v>10</v>
      </c>
      <c r="L1408" s="43">
        <f t="shared" si="268"/>
        <v>20</v>
      </c>
      <c r="M1408" s="43">
        <f t="shared" si="269"/>
        <v>33.333333333333336</v>
      </c>
      <c r="N1408" s="42">
        <v>0</v>
      </c>
      <c r="O1408" s="45" t="str">
        <f t="shared" si="270"/>
        <v>DEC</v>
      </c>
      <c r="P1408" s="42">
        <v>0</v>
      </c>
      <c r="Q1408" s="44">
        <f t="shared" si="271"/>
        <v>10</v>
      </c>
      <c r="R1408" s="45" t="str">
        <f t="shared" si="272"/>
        <v xml:space="preserve"> </v>
      </c>
      <c r="S1408" s="44" t="b">
        <f t="shared" si="273"/>
        <v>0</v>
      </c>
      <c r="T1408" s="43">
        <v>0</v>
      </c>
      <c r="U1408" s="46" t="str">
        <f t="shared" si="274"/>
        <v>jAN</v>
      </c>
      <c r="V1408" s="42">
        <v>0</v>
      </c>
      <c r="W1408" s="47">
        <f t="shared" si="275"/>
        <v>10</v>
      </c>
      <c r="X1408" s="48">
        <f t="shared" si="276"/>
        <v>0</v>
      </c>
      <c r="Y1408" s="47" t="b">
        <f t="shared" si="277"/>
        <v>0</v>
      </c>
      <c r="Z1408" s="138">
        <v>1</v>
      </c>
      <c r="AA1408" s="149"/>
      <c r="AB1408" s="149" t="s">
        <v>3061</v>
      </c>
      <c r="AC1408" s="27"/>
    </row>
    <row r="1409" spans="1:29" s="156" customFormat="1" ht="13.8">
      <c r="A1409" s="149" t="s">
        <v>121</v>
      </c>
      <c r="B1409" s="134" t="s">
        <v>3920</v>
      </c>
      <c r="C1409" s="147" t="s">
        <v>3873</v>
      </c>
      <c r="D1409" s="147">
        <v>1000004273</v>
      </c>
      <c r="E1409" s="147" t="s">
        <v>3864</v>
      </c>
      <c r="F1409" s="148">
        <v>45721</v>
      </c>
      <c r="G1409" s="40" t="str">
        <f t="shared" si="266"/>
        <v>Targeted Dealer</v>
      </c>
      <c r="H1409" s="40"/>
      <c r="I1409" s="41">
        <v>60</v>
      </c>
      <c r="J1409" s="41">
        <f t="shared" si="267"/>
        <v>60</v>
      </c>
      <c r="K1409" s="43">
        <v>61</v>
      </c>
      <c r="L1409" s="43">
        <f t="shared" si="268"/>
        <v>-1</v>
      </c>
      <c r="M1409" s="43">
        <f t="shared" si="269"/>
        <v>101.66666666666667</v>
      </c>
      <c r="N1409" s="42">
        <v>75</v>
      </c>
      <c r="O1409" s="45" t="str">
        <f t="shared" si="270"/>
        <v>DEC</v>
      </c>
      <c r="P1409" s="42">
        <v>75</v>
      </c>
      <c r="Q1409" s="44">
        <f t="shared" si="271"/>
        <v>-14</v>
      </c>
      <c r="R1409" s="45">
        <f t="shared" si="272"/>
        <v>-0.18666666666666665</v>
      </c>
      <c r="S1409" s="44" t="str">
        <f t="shared" si="273"/>
        <v>DEGROWTH</v>
      </c>
      <c r="T1409" s="43">
        <v>0</v>
      </c>
      <c r="U1409" s="46" t="str">
        <f t="shared" si="274"/>
        <v/>
      </c>
      <c r="V1409" s="42">
        <v>0</v>
      </c>
      <c r="W1409" s="47">
        <f t="shared" si="275"/>
        <v>61</v>
      </c>
      <c r="X1409" s="48" t="b">
        <f t="shared" si="276"/>
        <v>0</v>
      </c>
      <c r="Y1409" s="47" t="b">
        <f t="shared" si="277"/>
        <v>0</v>
      </c>
      <c r="Z1409" s="138">
        <v>0</v>
      </c>
      <c r="AA1409" s="133"/>
      <c r="AB1409" s="149" t="s">
        <v>121</v>
      </c>
      <c r="AC1409" s="27"/>
    </row>
    <row r="1410" spans="1:29" s="156" customFormat="1" ht="13.8">
      <c r="A1410" s="149" t="s">
        <v>121</v>
      </c>
      <c r="B1410" s="147" t="s">
        <v>613</v>
      </c>
      <c r="C1410" s="147" t="s">
        <v>3876</v>
      </c>
      <c r="D1410" s="147">
        <v>1000004276</v>
      </c>
      <c r="E1410" s="147" t="s">
        <v>3875</v>
      </c>
      <c r="F1410" s="148">
        <v>45727</v>
      </c>
      <c r="G1410" s="40" t="str">
        <f t="shared" si="266"/>
        <v>Targeted Dealer</v>
      </c>
      <c r="H1410" s="40"/>
      <c r="I1410" s="41">
        <v>40</v>
      </c>
      <c r="J1410" s="41">
        <f t="shared" si="267"/>
        <v>40</v>
      </c>
      <c r="K1410" s="43">
        <v>20</v>
      </c>
      <c r="L1410" s="43">
        <f t="shared" si="268"/>
        <v>20</v>
      </c>
      <c r="M1410" s="43">
        <f t="shared" si="269"/>
        <v>50</v>
      </c>
      <c r="N1410" s="42">
        <v>20</v>
      </c>
      <c r="O1410" s="45" t="str">
        <f t="shared" si="270"/>
        <v>DEC</v>
      </c>
      <c r="P1410" s="42">
        <v>20</v>
      </c>
      <c r="Q1410" s="44">
        <f t="shared" si="271"/>
        <v>0</v>
      </c>
      <c r="R1410" s="45">
        <f t="shared" si="272"/>
        <v>0</v>
      </c>
      <c r="S1410" s="44" t="str">
        <f t="shared" si="273"/>
        <v>GROWTH</v>
      </c>
      <c r="T1410" s="43">
        <v>0</v>
      </c>
      <c r="U1410" s="46" t="str">
        <f t="shared" si="274"/>
        <v/>
      </c>
      <c r="V1410" s="42">
        <v>0</v>
      </c>
      <c r="W1410" s="47">
        <f t="shared" si="275"/>
        <v>20</v>
      </c>
      <c r="X1410" s="48" t="b">
        <f t="shared" si="276"/>
        <v>0</v>
      </c>
      <c r="Y1410" s="47" t="b">
        <f t="shared" si="277"/>
        <v>0</v>
      </c>
      <c r="Z1410" s="138">
        <v>0</v>
      </c>
      <c r="AA1410" s="133"/>
      <c r="AB1410" s="149" t="s">
        <v>121</v>
      </c>
      <c r="AC1410" s="27"/>
    </row>
    <row r="1411" spans="1:29" s="156" customFormat="1" ht="13.8">
      <c r="A1411" s="149" t="s">
        <v>1245</v>
      </c>
      <c r="B1411" s="147" t="s">
        <v>48</v>
      </c>
      <c r="C1411" s="147" t="s">
        <v>3878</v>
      </c>
      <c r="D1411" s="147">
        <v>1000004225</v>
      </c>
      <c r="E1411" s="147" t="s">
        <v>3877</v>
      </c>
      <c r="F1411" s="148">
        <v>45684</v>
      </c>
      <c r="G1411" s="40" t="str">
        <f t="shared" si="266"/>
        <v>Targeted Dealer</v>
      </c>
      <c r="H1411" s="40"/>
      <c r="I1411" s="41">
        <v>30</v>
      </c>
      <c r="J1411" s="41">
        <f t="shared" si="267"/>
        <v>30</v>
      </c>
      <c r="K1411" s="43">
        <v>26</v>
      </c>
      <c r="L1411" s="43">
        <f t="shared" si="268"/>
        <v>4</v>
      </c>
      <c r="M1411" s="43">
        <f t="shared" si="269"/>
        <v>86.666666666666671</v>
      </c>
      <c r="N1411" s="42">
        <v>12</v>
      </c>
      <c r="O1411" s="45" t="str">
        <f t="shared" si="270"/>
        <v>DEC</v>
      </c>
      <c r="P1411" s="42">
        <v>12</v>
      </c>
      <c r="Q1411" s="44">
        <f t="shared" si="271"/>
        <v>14</v>
      </c>
      <c r="R1411" s="45">
        <f t="shared" si="272"/>
        <v>1.1666666666666665</v>
      </c>
      <c r="S1411" s="44" t="str">
        <f t="shared" si="273"/>
        <v>GROWTH</v>
      </c>
      <c r="T1411" s="43">
        <v>0</v>
      </c>
      <c r="U1411" s="46" t="str">
        <f t="shared" si="274"/>
        <v>jAN</v>
      </c>
      <c r="V1411" s="42">
        <v>0</v>
      </c>
      <c r="W1411" s="47">
        <f t="shared" si="275"/>
        <v>26</v>
      </c>
      <c r="X1411" s="48">
        <f t="shared" si="276"/>
        <v>0</v>
      </c>
      <c r="Y1411" s="47" t="b">
        <f t="shared" si="277"/>
        <v>0</v>
      </c>
      <c r="Z1411" s="138">
        <v>1</v>
      </c>
      <c r="AA1411" s="133"/>
      <c r="AB1411" s="149" t="s">
        <v>1245</v>
      </c>
      <c r="AC1411" s="27"/>
    </row>
    <row r="1412" spans="1:29" s="156" customFormat="1" ht="13.8">
      <c r="A1412" s="149" t="s">
        <v>121</v>
      </c>
      <c r="B1412" s="134" t="s">
        <v>18</v>
      </c>
      <c r="C1412" s="147" t="s">
        <v>3880</v>
      </c>
      <c r="D1412" s="147">
        <v>1000004277</v>
      </c>
      <c r="E1412" s="147" t="s">
        <v>3879</v>
      </c>
      <c r="F1412" s="148">
        <v>45731</v>
      </c>
      <c r="G1412" s="40" t="str">
        <f t="shared" si="266"/>
        <v>Targeted Dealer</v>
      </c>
      <c r="H1412" s="40"/>
      <c r="I1412" s="41">
        <v>20</v>
      </c>
      <c r="J1412" s="41">
        <f t="shared" si="267"/>
        <v>20</v>
      </c>
      <c r="K1412" s="43">
        <v>20</v>
      </c>
      <c r="L1412" s="43">
        <f t="shared" si="268"/>
        <v>0</v>
      </c>
      <c r="M1412" s="43">
        <f t="shared" si="269"/>
        <v>100</v>
      </c>
      <c r="N1412" s="42">
        <v>0</v>
      </c>
      <c r="O1412" s="45" t="str">
        <f t="shared" si="270"/>
        <v>DEC</v>
      </c>
      <c r="P1412" s="42">
        <v>0</v>
      </c>
      <c r="Q1412" s="44">
        <f t="shared" si="271"/>
        <v>20</v>
      </c>
      <c r="R1412" s="45" t="str">
        <f t="shared" si="272"/>
        <v xml:space="preserve"> </v>
      </c>
      <c r="S1412" s="44" t="b">
        <f t="shared" si="273"/>
        <v>0</v>
      </c>
      <c r="T1412" s="43">
        <v>0</v>
      </c>
      <c r="U1412" s="46" t="str">
        <f t="shared" si="274"/>
        <v/>
      </c>
      <c r="V1412" s="42">
        <v>0</v>
      </c>
      <c r="W1412" s="47">
        <f t="shared" si="275"/>
        <v>20</v>
      </c>
      <c r="X1412" s="48" t="b">
        <f t="shared" si="276"/>
        <v>0</v>
      </c>
      <c r="Y1412" s="47" t="b">
        <f t="shared" si="277"/>
        <v>0</v>
      </c>
      <c r="Z1412" s="138">
        <v>1</v>
      </c>
      <c r="AA1412" s="133"/>
      <c r="AB1412" s="149" t="s">
        <v>121</v>
      </c>
      <c r="AC1412" s="27"/>
    </row>
    <row r="1413" spans="1:29" s="156" customFormat="1" ht="13.8">
      <c r="A1413" s="138" t="s">
        <v>3919</v>
      </c>
      <c r="B1413" s="147" t="s">
        <v>80</v>
      </c>
      <c r="C1413" s="147" t="s">
        <v>2914</v>
      </c>
      <c r="D1413" s="147">
        <v>1000003824</v>
      </c>
      <c r="E1413" s="147" t="s">
        <v>2915</v>
      </c>
      <c r="F1413" s="148" t="s">
        <v>3883</v>
      </c>
      <c r="G1413" s="40" t="str">
        <f t="shared" si="266"/>
        <v>Targeted Dealer</v>
      </c>
      <c r="H1413" s="40"/>
      <c r="I1413" s="41">
        <v>300</v>
      </c>
      <c r="J1413" s="41">
        <f t="shared" si="267"/>
        <v>300</v>
      </c>
      <c r="K1413" s="43">
        <v>0</v>
      </c>
      <c r="L1413" s="43">
        <f t="shared" si="268"/>
        <v>300</v>
      </c>
      <c r="M1413" s="43">
        <f t="shared" si="269"/>
        <v>0</v>
      </c>
      <c r="N1413" s="42">
        <v>0</v>
      </c>
      <c r="O1413" s="45" t="str">
        <f t="shared" si="270"/>
        <v/>
      </c>
      <c r="P1413" s="42">
        <v>0</v>
      </c>
      <c r="Q1413" s="44">
        <f t="shared" si="271"/>
        <v>0</v>
      </c>
      <c r="R1413" s="45" t="b">
        <f t="shared" si="272"/>
        <v>0</v>
      </c>
      <c r="S1413" s="44" t="b">
        <f t="shared" si="273"/>
        <v>0</v>
      </c>
      <c r="T1413" s="43">
        <v>0</v>
      </c>
      <c r="U1413" s="46" t="str">
        <f t="shared" si="274"/>
        <v/>
      </c>
      <c r="V1413" s="42">
        <v>0</v>
      </c>
      <c r="W1413" s="47">
        <f t="shared" si="275"/>
        <v>0</v>
      </c>
      <c r="X1413" s="48" t="b">
        <f t="shared" si="276"/>
        <v>0</v>
      </c>
      <c r="Y1413" s="47" t="b">
        <f t="shared" si="277"/>
        <v>0</v>
      </c>
      <c r="Z1413" s="138">
        <v>1</v>
      </c>
      <c r="AA1413" s="138"/>
      <c r="AB1413" s="138" t="s">
        <v>3919</v>
      </c>
      <c r="AC1413" s="27"/>
    </row>
    <row r="1414" spans="1:29" s="156" customFormat="1" ht="13.8">
      <c r="A1414" s="149" t="s">
        <v>3061</v>
      </c>
      <c r="B1414" s="147" t="s">
        <v>90</v>
      </c>
      <c r="C1414" s="147" t="s">
        <v>3881</v>
      </c>
      <c r="D1414" s="147">
        <v>1000001466</v>
      </c>
      <c r="E1414" s="147" t="s">
        <v>3882</v>
      </c>
      <c r="F1414" s="148">
        <v>44113</v>
      </c>
      <c r="G1414" s="40" t="str">
        <f t="shared" si="266"/>
        <v>Targeted Dealer</v>
      </c>
      <c r="H1414" s="40"/>
      <c r="I1414" s="41">
        <v>50</v>
      </c>
      <c r="J1414" s="41">
        <f t="shared" si="267"/>
        <v>50</v>
      </c>
      <c r="K1414" s="43">
        <v>54</v>
      </c>
      <c r="L1414" s="43">
        <f t="shared" si="268"/>
        <v>-4</v>
      </c>
      <c r="M1414" s="43">
        <f t="shared" si="269"/>
        <v>108</v>
      </c>
      <c r="N1414" s="42">
        <v>50</v>
      </c>
      <c r="O1414" s="45" t="str">
        <f t="shared" si="270"/>
        <v>DEC</v>
      </c>
      <c r="P1414" s="42">
        <v>50</v>
      </c>
      <c r="Q1414" s="44">
        <f t="shared" si="271"/>
        <v>4</v>
      </c>
      <c r="R1414" s="45">
        <f t="shared" si="272"/>
        <v>8.0000000000000071E-2</v>
      </c>
      <c r="S1414" s="44" t="str">
        <f t="shared" si="273"/>
        <v>GROWTH</v>
      </c>
      <c r="T1414" s="43">
        <v>0</v>
      </c>
      <c r="U1414" s="46" t="str">
        <f t="shared" si="274"/>
        <v>jAN</v>
      </c>
      <c r="V1414" s="42">
        <v>0</v>
      </c>
      <c r="W1414" s="47">
        <f t="shared" si="275"/>
        <v>54</v>
      </c>
      <c r="X1414" s="48">
        <f t="shared" si="276"/>
        <v>0</v>
      </c>
      <c r="Y1414" s="47" t="b">
        <f t="shared" si="277"/>
        <v>0</v>
      </c>
      <c r="Z1414" s="138">
        <v>0</v>
      </c>
      <c r="AA1414" s="149"/>
      <c r="AB1414" s="149" t="s">
        <v>3061</v>
      </c>
      <c r="AC1414" s="27"/>
    </row>
    <row r="1415" spans="1:29" s="156" customFormat="1" ht="13.8">
      <c r="A1415" s="133" t="s">
        <v>3918</v>
      </c>
      <c r="B1415" s="147" t="s">
        <v>71</v>
      </c>
      <c r="C1415" s="147" t="s">
        <v>2717</v>
      </c>
      <c r="D1415" s="147">
        <v>1000001436</v>
      </c>
      <c r="E1415" s="147" t="s">
        <v>2718</v>
      </c>
      <c r="F1415" s="148">
        <v>44739</v>
      </c>
      <c r="G1415" s="40" t="str">
        <f t="shared" si="266"/>
        <v>Targeted Dealer</v>
      </c>
      <c r="H1415" s="40"/>
      <c r="I1415" s="41">
        <v>100</v>
      </c>
      <c r="J1415" s="41">
        <f t="shared" si="267"/>
        <v>100</v>
      </c>
      <c r="K1415" s="43">
        <v>111</v>
      </c>
      <c r="L1415" s="43">
        <f t="shared" si="268"/>
        <v>-11</v>
      </c>
      <c r="M1415" s="43">
        <f t="shared" si="269"/>
        <v>111</v>
      </c>
      <c r="N1415" s="42">
        <v>99</v>
      </c>
      <c r="O1415" s="45" t="str">
        <f t="shared" si="270"/>
        <v>DEC</v>
      </c>
      <c r="P1415" s="42">
        <v>99</v>
      </c>
      <c r="Q1415" s="44">
        <f t="shared" si="271"/>
        <v>12</v>
      </c>
      <c r="R1415" s="45">
        <f t="shared" si="272"/>
        <v>0.1212121212121211</v>
      </c>
      <c r="S1415" s="44" t="str">
        <f t="shared" si="273"/>
        <v>GROWTH</v>
      </c>
      <c r="T1415" s="43">
        <v>0</v>
      </c>
      <c r="U1415" s="46" t="str">
        <f t="shared" si="274"/>
        <v>jAN</v>
      </c>
      <c r="V1415" s="42">
        <v>0</v>
      </c>
      <c r="W1415" s="47">
        <f t="shared" si="275"/>
        <v>111</v>
      </c>
      <c r="X1415" s="48">
        <f t="shared" si="276"/>
        <v>0</v>
      </c>
      <c r="Y1415" s="47" t="b">
        <f t="shared" si="277"/>
        <v>0</v>
      </c>
      <c r="Z1415" s="138">
        <v>1</v>
      </c>
      <c r="AA1415" s="133"/>
      <c r="AB1415" s="133" t="s">
        <v>3918</v>
      </c>
      <c r="AC1415" s="27"/>
    </row>
    <row r="1416" spans="1:29" s="156" customFormat="1" ht="13.8">
      <c r="A1416" s="149" t="s">
        <v>121</v>
      </c>
      <c r="B1416" s="134" t="s">
        <v>18</v>
      </c>
      <c r="C1416" s="147" t="s">
        <v>3886</v>
      </c>
      <c r="D1416" s="147">
        <v>1000004285</v>
      </c>
      <c r="E1416" s="147" t="s">
        <v>3884</v>
      </c>
      <c r="F1416" s="148">
        <v>45736</v>
      </c>
      <c r="G1416" s="40" t="str">
        <f t="shared" si="266"/>
        <v>Targeted Dealer</v>
      </c>
      <c r="H1416" s="40"/>
      <c r="I1416" s="41">
        <v>40</v>
      </c>
      <c r="J1416" s="41">
        <f t="shared" si="267"/>
        <v>40</v>
      </c>
      <c r="K1416" s="43">
        <v>0</v>
      </c>
      <c r="L1416" s="43">
        <f t="shared" si="268"/>
        <v>40</v>
      </c>
      <c r="M1416" s="43">
        <f t="shared" si="269"/>
        <v>0</v>
      </c>
      <c r="N1416" s="42">
        <v>20</v>
      </c>
      <c r="O1416" s="45" t="str">
        <f t="shared" si="270"/>
        <v>DEC</v>
      </c>
      <c r="P1416" s="42">
        <v>20</v>
      </c>
      <c r="Q1416" s="44">
        <f t="shared" si="271"/>
        <v>-20</v>
      </c>
      <c r="R1416" s="45">
        <f t="shared" si="272"/>
        <v>-1</v>
      </c>
      <c r="S1416" s="44" t="str">
        <f t="shared" si="273"/>
        <v>DEGROWTH</v>
      </c>
      <c r="T1416" s="43">
        <v>0</v>
      </c>
      <c r="U1416" s="46" t="str">
        <f t="shared" si="274"/>
        <v/>
      </c>
      <c r="V1416" s="42">
        <v>0</v>
      </c>
      <c r="W1416" s="47">
        <f t="shared" si="275"/>
        <v>0</v>
      </c>
      <c r="X1416" s="48" t="b">
        <f t="shared" si="276"/>
        <v>0</v>
      </c>
      <c r="Y1416" s="47" t="b">
        <f t="shared" si="277"/>
        <v>0</v>
      </c>
      <c r="Z1416" s="138">
        <v>0</v>
      </c>
      <c r="AA1416" s="133"/>
      <c r="AB1416" s="149" t="s">
        <v>121</v>
      </c>
      <c r="AC1416" s="27"/>
    </row>
    <row r="1417" spans="1:29" s="156" customFormat="1" ht="13.8">
      <c r="A1417" s="149" t="s">
        <v>121</v>
      </c>
      <c r="B1417" s="147" t="s">
        <v>34</v>
      </c>
      <c r="C1417" s="147" t="s">
        <v>3887</v>
      </c>
      <c r="D1417" s="147">
        <v>1000004282</v>
      </c>
      <c r="E1417" s="147" t="s">
        <v>3885</v>
      </c>
      <c r="F1417" s="148">
        <v>45733</v>
      </c>
      <c r="G1417" s="40" t="str">
        <f t="shared" si="266"/>
        <v>Targeted Dealer</v>
      </c>
      <c r="H1417" s="40"/>
      <c r="I1417" s="41">
        <v>55</v>
      </c>
      <c r="J1417" s="41">
        <f t="shared" si="267"/>
        <v>55</v>
      </c>
      <c r="K1417" s="43">
        <v>44</v>
      </c>
      <c r="L1417" s="43">
        <f t="shared" si="268"/>
        <v>11</v>
      </c>
      <c r="M1417" s="43">
        <f t="shared" si="269"/>
        <v>80</v>
      </c>
      <c r="N1417" s="42">
        <v>52</v>
      </c>
      <c r="O1417" s="45" t="str">
        <f t="shared" si="270"/>
        <v>DEC</v>
      </c>
      <c r="P1417" s="42">
        <v>52</v>
      </c>
      <c r="Q1417" s="44">
        <f t="shared" si="271"/>
        <v>-8</v>
      </c>
      <c r="R1417" s="45">
        <f t="shared" si="272"/>
        <v>-0.15384615384615385</v>
      </c>
      <c r="S1417" s="44" t="str">
        <f t="shared" si="273"/>
        <v>DEGROWTH</v>
      </c>
      <c r="T1417" s="43">
        <v>0</v>
      </c>
      <c r="U1417" s="46" t="str">
        <f t="shared" si="274"/>
        <v/>
      </c>
      <c r="V1417" s="42">
        <v>0</v>
      </c>
      <c r="W1417" s="47">
        <f t="shared" si="275"/>
        <v>44</v>
      </c>
      <c r="X1417" s="48" t="b">
        <f t="shared" si="276"/>
        <v>0</v>
      </c>
      <c r="Y1417" s="47" t="b">
        <f t="shared" si="277"/>
        <v>0</v>
      </c>
      <c r="Z1417" s="138">
        <v>0</v>
      </c>
      <c r="AA1417" s="133"/>
      <c r="AB1417" s="149" t="s">
        <v>121</v>
      </c>
      <c r="AC1417" s="27"/>
    </row>
    <row r="1418" spans="1:29" s="156" customFormat="1" ht="13.8">
      <c r="A1418" s="149" t="s">
        <v>121</v>
      </c>
      <c r="B1418" s="147" t="s">
        <v>31</v>
      </c>
      <c r="C1418" s="147" t="s">
        <v>3888</v>
      </c>
      <c r="D1418" s="147">
        <v>1000004293</v>
      </c>
      <c r="E1418" s="147" t="s">
        <v>3889</v>
      </c>
      <c r="F1418" s="148">
        <v>45737</v>
      </c>
      <c r="G1418" s="40" t="str">
        <f t="shared" si="266"/>
        <v>Targeted Dealer</v>
      </c>
      <c r="H1418" s="40"/>
      <c r="I1418" s="41">
        <v>60</v>
      </c>
      <c r="J1418" s="41">
        <f t="shared" si="267"/>
        <v>60</v>
      </c>
      <c r="K1418" s="43">
        <v>20</v>
      </c>
      <c r="L1418" s="43">
        <f t="shared" si="268"/>
        <v>40</v>
      </c>
      <c r="M1418" s="43">
        <f t="shared" si="269"/>
        <v>33.333333333333336</v>
      </c>
      <c r="N1418" s="42">
        <v>0</v>
      </c>
      <c r="O1418" s="45" t="str">
        <f t="shared" si="270"/>
        <v>DEC</v>
      </c>
      <c r="P1418" s="42">
        <v>0</v>
      </c>
      <c r="Q1418" s="44">
        <f t="shared" si="271"/>
        <v>20</v>
      </c>
      <c r="R1418" s="45" t="str">
        <f t="shared" si="272"/>
        <v xml:space="preserve"> </v>
      </c>
      <c r="S1418" s="44" t="b">
        <f t="shared" si="273"/>
        <v>0</v>
      </c>
      <c r="T1418" s="43">
        <v>0</v>
      </c>
      <c r="U1418" s="46" t="str">
        <f t="shared" si="274"/>
        <v/>
      </c>
      <c r="V1418" s="42">
        <v>0</v>
      </c>
      <c r="W1418" s="47">
        <f t="shared" si="275"/>
        <v>20</v>
      </c>
      <c r="X1418" s="48" t="b">
        <f t="shared" si="276"/>
        <v>0</v>
      </c>
      <c r="Y1418" s="47" t="b">
        <f t="shared" si="277"/>
        <v>0</v>
      </c>
      <c r="Z1418" s="138">
        <v>0</v>
      </c>
      <c r="AA1418" s="133"/>
      <c r="AB1418" s="149" t="s">
        <v>121</v>
      </c>
      <c r="AC1418" s="27"/>
    </row>
    <row r="1419" spans="1:29" s="156" customFormat="1" ht="13.8">
      <c r="A1419" s="149" t="s">
        <v>121</v>
      </c>
      <c r="B1419" s="147" t="s">
        <v>961</v>
      </c>
      <c r="C1419" s="147" t="s">
        <v>3890</v>
      </c>
      <c r="D1419" s="147">
        <v>1000004272</v>
      </c>
      <c r="E1419" s="147" t="s">
        <v>3891</v>
      </c>
      <c r="F1419" s="148">
        <v>45717</v>
      </c>
      <c r="G1419" s="40" t="str">
        <f t="shared" si="266"/>
        <v>Targeted Dealer</v>
      </c>
      <c r="H1419" s="40"/>
      <c r="I1419" s="41">
        <v>40</v>
      </c>
      <c r="J1419" s="41">
        <f t="shared" si="267"/>
        <v>40</v>
      </c>
      <c r="K1419" s="43">
        <v>40</v>
      </c>
      <c r="L1419" s="43">
        <f t="shared" si="268"/>
        <v>0</v>
      </c>
      <c r="M1419" s="43">
        <f t="shared" si="269"/>
        <v>100</v>
      </c>
      <c r="N1419" s="42">
        <v>0</v>
      </c>
      <c r="O1419" s="45" t="str">
        <f t="shared" si="270"/>
        <v>DEC</v>
      </c>
      <c r="P1419" s="42">
        <v>0</v>
      </c>
      <c r="Q1419" s="44">
        <f t="shared" si="271"/>
        <v>40</v>
      </c>
      <c r="R1419" s="45" t="str">
        <f t="shared" si="272"/>
        <v xml:space="preserve"> </v>
      </c>
      <c r="S1419" s="44" t="b">
        <f t="shared" si="273"/>
        <v>0</v>
      </c>
      <c r="T1419" s="43">
        <v>0</v>
      </c>
      <c r="U1419" s="46" t="str">
        <f t="shared" si="274"/>
        <v/>
      </c>
      <c r="V1419" s="42">
        <v>0</v>
      </c>
      <c r="W1419" s="47">
        <f t="shared" si="275"/>
        <v>40</v>
      </c>
      <c r="X1419" s="48" t="b">
        <f t="shared" si="276"/>
        <v>0</v>
      </c>
      <c r="Y1419" s="47" t="b">
        <f t="shared" si="277"/>
        <v>0</v>
      </c>
      <c r="Z1419" s="138">
        <v>0</v>
      </c>
      <c r="AA1419" s="133"/>
      <c r="AB1419" s="149" t="s">
        <v>121</v>
      </c>
      <c r="AC1419" s="27"/>
    </row>
    <row r="1420" spans="1:29" s="156" customFormat="1" ht="13.8">
      <c r="A1420" s="149" t="s">
        <v>121</v>
      </c>
      <c r="B1420" s="147" t="s">
        <v>34</v>
      </c>
      <c r="C1420" s="147" t="s">
        <v>1147</v>
      </c>
      <c r="D1420" s="147">
        <v>1000000977</v>
      </c>
      <c r="E1420" s="147" t="s">
        <v>1148</v>
      </c>
      <c r="F1420" s="148">
        <v>44738</v>
      </c>
      <c r="G1420" s="40" t="str">
        <f t="shared" si="266"/>
        <v>Targeted Dealer</v>
      </c>
      <c r="H1420" s="40"/>
      <c r="I1420" s="41">
        <v>75</v>
      </c>
      <c r="J1420" s="41">
        <f t="shared" si="267"/>
        <v>75</v>
      </c>
      <c r="K1420" s="43">
        <v>25</v>
      </c>
      <c r="L1420" s="43">
        <f t="shared" si="268"/>
        <v>50</v>
      </c>
      <c r="M1420" s="43">
        <f t="shared" si="269"/>
        <v>33.333333333333336</v>
      </c>
      <c r="N1420" s="42">
        <v>78</v>
      </c>
      <c r="O1420" s="45" t="str">
        <f t="shared" si="270"/>
        <v>DEC</v>
      </c>
      <c r="P1420" s="42">
        <v>78</v>
      </c>
      <c r="Q1420" s="44">
        <f t="shared" si="271"/>
        <v>-53</v>
      </c>
      <c r="R1420" s="45">
        <f t="shared" si="272"/>
        <v>-0.67948717948717952</v>
      </c>
      <c r="S1420" s="44" t="str">
        <f t="shared" si="273"/>
        <v>DEGROWTH</v>
      </c>
      <c r="T1420" s="43">
        <v>0</v>
      </c>
      <c r="U1420" s="46" t="str">
        <f t="shared" si="274"/>
        <v>jAN</v>
      </c>
      <c r="V1420" s="42">
        <v>0</v>
      </c>
      <c r="W1420" s="47">
        <f t="shared" si="275"/>
        <v>25</v>
      </c>
      <c r="X1420" s="48">
        <f t="shared" si="276"/>
        <v>0</v>
      </c>
      <c r="Y1420" s="47" t="b">
        <f t="shared" si="277"/>
        <v>0</v>
      </c>
      <c r="Z1420" s="138">
        <v>0</v>
      </c>
      <c r="AA1420" s="133"/>
      <c r="AB1420" s="149" t="s">
        <v>121</v>
      </c>
      <c r="AC1420" s="27"/>
    </row>
    <row r="1421" spans="1:29" s="156" customFormat="1" ht="13.8">
      <c r="A1421" s="149" t="s">
        <v>121</v>
      </c>
      <c r="B1421" s="147" t="s">
        <v>961</v>
      </c>
      <c r="C1421" s="147" t="s">
        <v>3906</v>
      </c>
      <c r="D1421" s="147">
        <v>1000004314</v>
      </c>
      <c r="E1421" s="147" t="s">
        <v>3893</v>
      </c>
      <c r="F1421" s="148">
        <v>45757</v>
      </c>
      <c r="G1421" s="40" t="str">
        <f t="shared" si="266"/>
        <v>Targeted Dealer</v>
      </c>
      <c r="H1421" s="40"/>
      <c r="I1421" s="41">
        <v>525</v>
      </c>
      <c r="J1421" s="41">
        <f t="shared" si="267"/>
        <v>525</v>
      </c>
      <c r="K1421" s="43">
        <v>480</v>
      </c>
      <c r="L1421" s="43">
        <f t="shared" si="268"/>
        <v>45</v>
      </c>
      <c r="M1421" s="43">
        <f t="shared" si="269"/>
        <v>91.428571428571431</v>
      </c>
      <c r="N1421" s="42">
        <v>494</v>
      </c>
      <c r="O1421" s="45" t="str">
        <f t="shared" si="270"/>
        <v>DEC</v>
      </c>
      <c r="P1421" s="42">
        <v>494</v>
      </c>
      <c r="Q1421" s="44">
        <f t="shared" si="271"/>
        <v>-14</v>
      </c>
      <c r="R1421" s="45">
        <f t="shared" si="272"/>
        <v>-2.8340080971659964E-2</v>
      </c>
      <c r="S1421" s="44" t="str">
        <f t="shared" si="273"/>
        <v>DEGROWTH</v>
      </c>
      <c r="T1421" s="43">
        <v>0</v>
      </c>
      <c r="U1421" s="46" t="str">
        <f t="shared" si="274"/>
        <v/>
      </c>
      <c r="V1421" s="42">
        <v>0</v>
      </c>
      <c r="W1421" s="47">
        <f t="shared" si="275"/>
        <v>480</v>
      </c>
      <c r="X1421" s="48" t="b">
        <f t="shared" si="276"/>
        <v>0</v>
      </c>
      <c r="Y1421" s="47" t="b">
        <f t="shared" si="277"/>
        <v>0</v>
      </c>
      <c r="Z1421" s="138">
        <v>0</v>
      </c>
      <c r="AA1421" s="133"/>
      <c r="AB1421" s="149" t="s">
        <v>121</v>
      </c>
      <c r="AC1421" s="27"/>
    </row>
    <row r="1422" spans="1:29" s="156" customFormat="1" ht="13.8">
      <c r="A1422" s="149" t="s">
        <v>3061</v>
      </c>
      <c r="B1422" s="147" t="s">
        <v>99</v>
      </c>
      <c r="C1422" s="147" t="s">
        <v>3907</v>
      </c>
      <c r="D1422" s="147">
        <v>1000004271</v>
      </c>
      <c r="E1422" s="147" t="s">
        <v>3894</v>
      </c>
      <c r="F1422" s="148">
        <v>45716</v>
      </c>
      <c r="G1422" s="40" t="str">
        <f t="shared" si="266"/>
        <v>Targeted Dealer</v>
      </c>
      <c r="H1422" s="40"/>
      <c r="I1422" s="41">
        <v>25</v>
      </c>
      <c r="J1422" s="41">
        <f t="shared" si="267"/>
        <v>25</v>
      </c>
      <c r="K1422" s="43">
        <v>0</v>
      </c>
      <c r="L1422" s="43">
        <f t="shared" si="268"/>
        <v>25</v>
      </c>
      <c r="M1422" s="43">
        <f t="shared" si="269"/>
        <v>0</v>
      </c>
      <c r="N1422" s="42">
        <v>0</v>
      </c>
      <c r="O1422" s="45" t="str">
        <f t="shared" si="270"/>
        <v>DEC</v>
      </c>
      <c r="P1422" s="42">
        <v>0</v>
      </c>
      <c r="Q1422" s="44">
        <f t="shared" si="271"/>
        <v>0</v>
      </c>
      <c r="R1422" s="45" t="str">
        <f t="shared" si="272"/>
        <v xml:space="preserve"> </v>
      </c>
      <c r="S1422" s="44" t="b">
        <f t="shared" si="273"/>
        <v>0</v>
      </c>
      <c r="T1422" s="43">
        <v>0</v>
      </c>
      <c r="U1422" s="46" t="str">
        <f t="shared" si="274"/>
        <v/>
      </c>
      <c r="V1422" s="42">
        <v>0</v>
      </c>
      <c r="W1422" s="47">
        <f t="shared" si="275"/>
        <v>0</v>
      </c>
      <c r="X1422" s="48" t="b">
        <f t="shared" si="276"/>
        <v>0</v>
      </c>
      <c r="Y1422" s="47" t="b">
        <f t="shared" si="277"/>
        <v>0</v>
      </c>
      <c r="Z1422" s="138">
        <v>0</v>
      </c>
      <c r="AA1422" s="149"/>
      <c r="AB1422" s="149" t="s">
        <v>3061</v>
      </c>
      <c r="AC1422" s="27"/>
    </row>
    <row r="1423" spans="1:29" s="156" customFormat="1" ht="13.8">
      <c r="A1423" s="149" t="s">
        <v>3918</v>
      </c>
      <c r="B1423" s="147" t="s">
        <v>73</v>
      </c>
      <c r="C1423" s="147" t="s">
        <v>3908</v>
      </c>
      <c r="D1423" s="147">
        <v>1000004275</v>
      </c>
      <c r="E1423" s="147" t="s">
        <v>3895</v>
      </c>
      <c r="F1423" s="148">
        <v>45726</v>
      </c>
      <c r="G1423" s="40" t="str">
        <f t="shared" si="266"/>
        <v>Targeted Dealer</v>
      </c>
      <c r="H1423" s="40"/>
      <c r="I1423" s="41">
        <v>1050</v>
      </c>
      <c r="J1423" s="41">
        <f t="shared" si="267"/>
        <v>1050</v>
      </c>
      <c r="K1423" s="43">
        <v>1076.5</v>
      </c>
      <c r="L1423" s="43">
        <f t="shared" si="268"/>
        <v>-26.5</v>
      </c>
      <c r="M1423" s="43">
        <f t="shared" si="269"/>
        <v>102.52380952380952</v>
      </c>
      <c r="N1423" s="42">
        <v>1026.75</v>
      </c>
      <c r="O1423" s="45" t="str">
        <f t="shared" si="270"/>
        <v>DEC</v>
      </c>
      <c r="P1423" s="42">
        <v>1026.75</v>
      </c>
      <c r="Q1423" s="44">
        <f t="shared" si="271"/>
        <v>49.75</v>
      </c>
      <c r="R1423" s="45">
        <f t="shared" si="272"/>
        <v>4.8453859264670163E-2</v>
      </c>
      <c r="S1423" s="44" t="str">
        <f t="shared" si="273"/>
        <v>GROWTH</v>
      </c>
      <c r="T1423" s="43">
        <v>0</v>
      </c>
      <c r="U1423" s="46" t="str">
        <f t="shared" si="274"/>
        <v/>
      </c>
      <c r="V1423" s="42">
        <v>0</v>
      </c>
      <c r="W1423" s="47">
        <f t="shared" si="275"/>
        <v>1076.5</v>
      </c>
      <c r="X1423" s="48" t="b">
        <f t="shared" si="276"/>
        <v>0</v>
      </c>
      <c r="Y1423" s="47" t="b">
        <f t="shared" si="277"/>
        <v>0</v>
      </c>
      <c r="Z1423" s="138">
        <v>0</v>
      </c>
      <c r="AA1423" s="149"/>
      <c r="AB1423" s="149" t="s">
        <v>3918</v>
      </c>
      <c r="AC1423" s="27"/>
    </row>
    <row r="1424" spans="1:29" s="156" customFormat="1" ht="13.8">
      <c r="A1424" s="149" t="s">
        <v>1245</v>
      </c>
      <c r="B1424" s="147" t="s">
        <v>40</v>
      </c>
      <c r="C1424" s="147" t="s">
        <v>3909</v>
      </c>
      <c r="D1424" s="147">
        <v>1000004302</v>
      </c>
      <c r="E1424" s="147" t="s">
        <v>3896</v>
      </c>
      <c r="F1424" s="148">
        <v>45740</v>
      </c>
      <c r="G1424" s="40" t="str">
        <f t="shared" si="266"/>
        <v>Targeted Dealer</v>
      </c>
      <c r="H1424" s="40"/>
      <c r="I1424" s="41">
        <v>30</v>
      </c>
      <c r="J1424" s="41">
        <f t="shared" si="267"/>
        <v>30</v>
      </c>
      <c r="K1424" s="43">
        <v>108</v>
      </c>
      <c r="L1424" s="43">
        <f t="shared" si="268"/>
        <v>-78</v>
      </c>
      <c r="M1424" s="43">
        <f t="shared" si="269"/>
        <v>360</v>
      </c>
      <c r="N1424" s="42">
        <v>26</v>
      </c>
      <c r="O1424" s="45" t="str">
        <f t="shared" si="270"/>
        <v>DEC</v>
      </c>
      <c r="P1424" s="42">
        <v>26</v>
      </c>
      <c r="Q1424" s="44">
        <f t="shared" si="271"/>
        <v>82</v>
      </c>
      <c r="R1424" s="45">
        <f t="shared" si="272"/>
        <v>3.1538461538461542</v>
      </c>
      <c r="S1424" s="44" t="str">
        <f t="shared" si="273"/>
        <v>GROWTH</v>
      </c>
      <c r="T1424" s="43">
        <v>0</v>
      </c>
      <c r="U1424" s="46" t="str">
        <f t="shared" si="274"/>
        <v/>
      </c>
      <c r="V1424" s="42">
        <v>0</v>
      </c>
      <c r="W1424" s="47">
        <f t="shared" si="275"/>
        <v>108</v>
      </c>
      <c r="X1424" s="48" t="b">
        <f t="shared" si="276"/>
        <v>0</v>
      </c>
      <c r="Y1424" s="47" t="b">
        <f t="shared" si="277"/>
        <v>0</v>
      </c>
      <c r="Z1424" s="138">
        <v>0</v>
      </c>
      <c r="AA1424" s="133"/>
      <c r="AB1424" s="149" t="s">
        <v>1245</v>
      </c>
      <c r="AC1424" s="27"/>
    </row>
    <row r="1425" spans="1:29" s="156" customFormat="1" ht="13.8">
      <c r="A1425" s="149" t="s">
        <v>121</v>
      </c>
      <c r="B1425" s="147" t="s">
        <v>33</v>
      </c>
      <c r="C1425" s="147" t="s">
        <v>3910</v>
      </c>
      <c r="D1425" s="147">
        <v>1000000386</v>
      </c>
      <c r="E1425" s="147" t="s">
        <v>3897</v>
      </c>
      <c r="F1425" s="148">
        <v>44738</v>
      </c>
      <c r="G1425" s="40" t="str">
        <f t="shared" si="266"/>
        <v>Targeted Dealer</v>
      </c>
      <c r="H1425" s="40"/>
      <c r="I1425" s="41">
        <v>100</v>
      </c>
      <c r="J1425" s="41">
        <f t="shared" si="267"/>
        <v>100</v>
      </c>
      <c r="K1425" s="43">
        <v>69</v>
      </c>
      <c r="L1425" s="43">
        <f t="shared" si="268"/>
        <v>31</v>
      </c>
      <c r="M1425" s="43">
        <f t="shared" si="269"/>
        <v>69</v>
      </c>
      <c r="N1425" s="42">
        <v>24</v>
      </c>
      <c r="O1425" s="45" t="str">
        <f t="shared" si="270"/>
        <v>DEC</v>
      </c>
      <c r="P1425" s="42">
        <v>24</v>
      </c>
      <c r="Q1425" s="44">
        <f t="shared" si="271"/>
        <v>45</v>
      </c>
      <c r="R1425" s="45">
        <f t="shared" si="272"/>
        <v>1.875</v>
      </c>
      <c r="S1425" s="44" t="str">
        <f t="shared" si="273"/>
        <v>GROWTH</v>
      </c>
      <c r="T1425" s="43">
        <v>0</v>
      </c>
      <c r="U1425" s="46" t="str">
        <f t="shared" si="274"/>
        <v>jAN</v>
      </c>
      <c r="V1425" s="42">
        <v>0</v>
      </c>
      <c r="W1425" s="47">
        <f t="shared" si="275"/>
        <v>69</v>
      </c>
      <c r="X1425" s="48">
        <f t="shared" si="276"/>
        <v>0</v>
      </c>
      <c r="Y1425" s="47" t="b">
        <f t="shared" si="277"/>
        <v>0</v>
      </c>
      <c r="Z1425" s="138">
        <v>0</v>
      </c>
      <c r="AA1425" s="133"/>
      <c r="AB1425" s="149" t="s">
        <v>121</v>
      </c>
      <c r="AC1425" s="27"/>
    </row>
    <row r="1426" spans="1:29" s="156" customFormat="1" ht="13.8">
      <c r="A1426" s="149" t="s">
        <v>1245</v>
      </c>
      <c r="B1426" s="134" t="s">
        <v>46</v>
      </c>
      <c r="C1426" s="147" t="s">
        <v>3912</v>
      </c>
      <c r="D1426" s="147">
        <v>1000004316</v>
      </c>
      <c r="E1426" s="147" t="s">
        <v>3899</v>
      </c>
      <c r="F1426" s="148">
        <v>45757</v>
      </c>
      <c r="G1426" s="40" t="str">
        <f t="shared" si="266"/>
        <v>Targeted Dealer</v>
      </c>
      <c r="H1426" s="40"/>
      <c r="I1426" s="41">
        <v>150</v>
      </c>
      <c r="J1426" s="41">
        <f t="shared" si="267"/>
        <v>150</v>
      </c>
      <c r="K1426" s="43">
        <v>175</v>
      </c>
      <c r="L1426" s="43">
        <f t="shared" si="268"/>
        <v>-25</v>
      </c>
      <c r="M1426" s="43">
        <f t="shared" si="269"/>
        <v>116.66666666666667</v>
      </c>
      <c r="N1426" s="42">
        <v>100</v>
      </c>
      <c r="O1426" s="45" t="str">
        <f t="shared" si="270"/>
        <v>DEC</v>
      </c>
      <c r="P1426" s="42">
        <v>100</v>
      </c>
      <c r="Q1426" s="44">
        <f t="shared" si="271"/>
        <v>75</v>
      </c>
      <c r="R1426" s="45">
        <f t="shared" si="272"/>
        <v>0.75</v>
      </c>
      <c r="S1426" s="44" t="str">
        <f t="shared" si="273"/>
        <v>GROWTH</v>
      </c>
      <c r="T1426" s="43">
        <v>0</v>
      </c>
      <c r="U1426" s="46" t="str">
        <f t="shared" si="274"/>
        <v/>
      </c>
      <c r="V1426" s="42">
        <v>0</v>
      </c>
      <c r="W1426" s="47">
        <f t="shared" si="275"/>
        <v>175</v>
      </c>
      <c r="X1426" s="48" t="b">
        <f t="shared" si="276"/>
        <v>0</v>
      </c>
      <c r="Y1426" s="47" t="b">
        <f t="shared" si="277"/>
        <v>0</v>
      </c>
      <c r="Z1426" s="138">
        <v>0</v>
      </c>
      <c r="AA1426" s="133"/>
      <c r="AB1426" s="149" t="s">
        <v>1245</v>
      </c>
      <c r="AC1426" s="27"/>
    </row>
    <row r="1427" spans="1:29" s="156" customFormat="1" ht="13.8">
      <c r="A1427" s="149" t="s">
        <v>121</v>
      </c>
      <c r="B1427" s="147" t="s">
        <v>281</v>
      </c>
      <c r="C1427" s="147" t="s">
        <v>3913</v>
      </c>
      <c r="D1427" s="147">
        <v>1000003293</v>
      </c>
      <c r="E1427" s="147" t="s">
        <v>3900</v>
      </c>
      <c r="F1427" s="148">
        <v>44953</v>
      </c>
      <c r="G1427" s="40" t="str">
        <f t="shared" si="266"/>
        <v>Targeted Dealer</v>
      </c>
      <c r="H1427" s="40"/>
      <c r="I1427" s="41">
        <v>70</v>
      </c>
      <c r="J1427" s="41">
        <f t="shared" si="267"/>
        <v>70</v>
      </c>
      <c r="K1427" s="43">
        <v>70</v>
      </c>
      <c r="L1427" s="43">
        <f t="shared" si="268"/>
        <v>0</v>
      </c>
      <c r="M1427" s="43">
        <f t="shared" si="269"/>
        <v>100</v>
      </c>
      <c r="N1427" s="42">
        <v>33</v>
      </c>
      <c r="O1427" s="45" t="str">
        <f t="shared" si="270"/>
        <v>DEC</v>
      </c>
      <c r="P1427" s="42">
        <v>33</v>
      </c>
      <c r="Q1427" s="44">
        <f t="shared" si="271"/>
        <v>37</v>
      </c>
      <c r="R1427" s="45">
        <f t="shared" si="272"/>
        <v>1.1212121212121211</v>
      </c>
      <c r="S1427" s="44" t="str">
        <f t="shared" si="273"/>
        <v>GROWTH</v>
      </c>
      <c r="T1427" s="43">
        <v>0</v>
      </c>
      <c r="U1427" s="46" t="str">
        <f t="shared" si="274"/>
        <v>jAN</v>
      </c>
      <c r="V1427" s="42">
        <v>0</v>
      </c>
      <c r="W1427" s="47">
        <f t="shared" si="275"/>
        <v>70</v>
      </c>
      <c r="X1427" s="48">
        <f t="shared" si="276"/>
        <v>0</v>
      </c>
      <c r="Y1427" s="47" t="b">
        <f t="shared" si="277"/>
        <v>0</v>
      </c>
      <c r="Z1427" s="138">
        <v>0</v>
      </c>
      <c r="AA1427" s="133"/>
      <c r="AB1427" s="149" t="s">
        <v>121</v>
      </c>
      <c r="AC1427" s="27"/>
    </row>
    <row r="1428" spans="1:29" s="156" customFormat="1" ht="13.8">
      <c r="A1428" s="149" t="s">
        <v>3061</v>
      </c>
      <c r="B1428" s="147" t="s">
        <v>94</v>
      </c>
      <c r="C1428" s="147" t="s">
        <v>3914</v>
      </c>
      <c r="D1428" s="147">
        <v>1000004303</v>
      </c>
      <c r="E1428" s="147" t="s">
        <v>3901</v>
      </c>
      <c r="F1428" s="148">
        <v>45741</v>
      </c>
      <c r="G1428" s="40" t="str">
        <f t="shared" si="266"/>
        <v>Targeted Dealer</v>
      </c>
      <c r="H1428" s="40"/>
      <c r="I1428" s="41">
        <v>50</v>
      </c>
      <c r="J1428" s="41">
        <f t="shared" si="267"/>
        <v>50</v>
      </c>
      <c r="K1428" s="43">
        <v>0</v>
      </c>
      <c r="L1428" s="43">
        <f t="shared" si="268"/>
        <v>50</v>
      </c>
      <c r="M1428" s="43">
        <f t="shared" si="269"/>
        <v>0</v>
      </c>
      <c r="N1428" s="42">
        <v>0</v>
      </c>
      <c r="O1428" s="45" t="str">
        <f t="shared" si="270"/>
        <v>DEC</v>
      </c>
      <c r="P1428" s="42">
        <v>0</v>
      </c>
      <c r="Q1428" s="44">
        <f t="shared" si="271"/>
        <v>0</v>
      </c>
      <c r="R1428" s="45" t="str">
        <f t="shared" si="272"/>
        <v xml:space="preserve"> </v>
      </c>
      <c r="S1428" s="44" t="b">
        <f t="shared" si="273"/>
        <v>0</v>
      </c>
      <c r="T1428" s="43">
        <v>0</v>
      </c>
      <c r="U1428" s="46" t="str">
        <f t="shared" si="274"/>
        <v/>
      </c>
      <c r="V1428" s="42">
        <v>0</v>
      </c>
      <c r="W1428" s="47">
        <f t="shared" si="275"/>
        <v>0</v>
      </c>
      <c r="X1428" s="48" t="b">
        <f t="shared" si="276"/>
        <v>0</v>
      </c>
      <c r="Y1428" s="47" t="b">
        <f t="shared" si="277"/>
        <v>0</v>
      </c>
      <c r="Z1428" s="138">
        <v>1</v>
      </c>
      <c r="AA1428" s="149"/>
      <c r="AB1428" s="149" t="s">
        <v>3061</v>
      </c>
      <c r="AC1428" s="27"/>
    </row>
    <row r="1429" spans="1:29" s="156" customFormat="1" ht="13.8">
      <c r="A1429" s="149" t="s">
        <v>3061</v>
      </c>
      <c r="B1429" s="147" t="s">
        <v>94</v>
      </c>
      <c r="C1429" s="147" t="s">
        <v>3915</v>
      </c>
      <c r="D1429" s="147">
        <v>1000001808</v>
      </c>
      <c r="E1429" s="147" t="s">
        <v>3902</v>
      </c>
      <c r="F1429" s="148">
        <v>44739</v>
      </c>
      <c r="G1429" s="40" t="str">
        <f t="shared" si="266"/>
        <v>Targeted Dealer</v>
      </c>
      <c r="H1429" s="40"/>
      <c r="I1429" s="41">
        <v>100</v>
      </c>
      <c r="J1429" s="41">
        <f t="shared" si="267"/>
        <v>100</v>
      </c>
      <c r="K1429" s="43">
        <v>0</v>
      </c>
      <c r="L1429" s="43">
        <f t="shared" si="268"/>
        <v>100</v>
      </c>
      <c r="M1429" s="43">
        <f t="shared" si="269"/>
        <v>0</v>
      </c>
      <c r="N1429" s="42">
        <v>0</v>
      </c>
      <c r="O1429" s="45" t="str">
        <f t="shared" si="270"/>
        <v>DEC</v>
      </c>
      <c r="P1429" s="42">
        <v>0</v>
      </c>
      <c r="Q1429" s="44">
        <f t="shared" si="271"/>
        <v>0</v>
      </c>
      <c r="R1429" s="45" t="str">
        <f t="shared" si="272"/>
        <v xml:space="preserve"> </v>
      </c>
      <c r="S1429" s="44" t="b">
        <f t="shared" si="273"/>
        <v>0</v>
      </c>
      <c r="T1429" s="43">
        <v>0</v>
      </c>
      <c r="U1429" s="46" t="str">
        <f t="shared" si="274"/>
        <v>jAN</v>
      </c>
      <c r="V1429" s="42">
        <v>0</v>
      </c>
      <c r="W1429" s="47">
        <f t="shared" si="275"/>
        <v>0</v>
      </c>
      <c r="X1429" s="48">
        <f t="shared" si="276"/>
        <v>0</v>
      </c>
      <c r="Y1429" s="47" t="b">
        <f t="shared" si="277"/>
        <v>0</v>
      </c>
      <c r="Z1429" s="138">
        <v>0</v>
      </c>
      <c r="AA1429" s="149"/>
      <c r="AB1429" s="149" t="s">
        <v>3061</v>
      </c>
      <c r="AC1429" s="27"/>
    </row>
    <row r="1430" spans="1:29" s="156" customFormat="1" ht="13.8">
      <c r="A1430" s="149" t="s">
        <v>121</v>
      </c>
      <c r="B1430" s="134" t="s">
        <v>16</v>
      </c>
      <c r="C1430" s="147" t="s">
        <v>3916</v>
      </c>
      <c r="D1430" s="147">
        <v>1000004292</v>
      </c>
      <c r="E1430" s="147" t="s">
        <v>3903</v>
      </c>
      <c r="F1430" s="148">
        <v>45737</v>
      </c>
      <c r="G1430" s="40" t="str">
        <f t="shared" si="266"/>
        <v>Targeted Dealer</v>
      </c>
      <c r="H1430" s="40"/>
      <c r="I1430" s="41">
        <v>20</v>
      </c>
      <c r="J1430" s="41">
        <f t="shared" si="267"/>
        <v>20</v>
      </c>
      <c r="K1430" s="43">
        <v>10.5</v>
      </c>
      <c r="L1430" s="43">
        <f t="shared" si="268"/>
        <v>9.5</v>
      </c>
      <c r="M1430" s="43">
        <f t="shared" si="269"/>
        <v>52.5</v>
      </c>
      <c r="N1430" s="42">
        <v>8</v>
      </c>
      <c r="O1430" s="45" t="str">
        <f t="shared" si="270"/>
        <v>DEC</v>
      </c>
      <c r="P1430" s="42">
        <v>8</v>
      </c>
      <c r="Q1430" s="44">
        <f t="shared" si="271"/>
        <v>2.5</v>
      </c>
      <c r="R1430" s="45">
        <f t="shared" si="272"/>
        <v>0.3125</v>
      </c>
      <c r="S1430" s="44" t="str">
        <f t="shared" si="273"/>
        <v>GROWTH</v>
      </c>
      <c r="T1430" s="43">
        <v>0</v>
      </c>
      <c r="U1430" s="46" t="str">
        <f t="shared" si="274"/>
        <v/>
      </c>
      <c r="V1430" s="42">
        <v>0</v>
      </c>
      <c r="W1430" s="47">
        <f t="shared" si="275"/>
        <v>10.5</v>
      </c>
      <c r="X1430" s="48" t="b">
        <f t="shared" si="276"/>
        <v>0</v>
      </c>
      <c r="Y1430" s="47" t="b">
        <f t="shared" si="277"/>
        <v>0</v>
      </c>
      <c r="Z1430" s="138">
        <v>0</v>
      </c>
      <c r="AA1430" s="133"/>
      <c r="AB1430" s="149" t="s">
        <v>121</v>
      </c>
      <c r="AC1430" s="27"/>
    </row>
    <row r="1431" spans="1:29" s="156" customFormat="1" ht="13.8">
      <c r="A1431" s="149" t="s">
        <v>3919</v>
      </c>
      <c r="B1431" s="147" t="s">
        <v>80</v>
      </c>
      <c r="C1431" s="147" t="s">
        <v>3917</v>
      </c>
      <c r="D1431" s="147">
        <v>1000004315</v>
      </c>
      <c r="E1431" s="147" t="s">
        <v>3904</v>
      </c>
      <c r="F1431" s="148">
        <v>45757</v>
      </c>
      <c r="G1431" s="40" t="str">
        <f t="shared" si="266"/>
        <v>Targeted Dealer</v>
      </c>
      <c r="H1431" s="40"/>
      <c r="I1431" s="41">
        <v>100</v>
      </c>
      <c r="J1431" s="41">
        <f t="shared" si="267"/>
        <v>100</v>
      </c>
      <c r="K1431" s="43">
        <v>100</v>
      </c>
      <c r="L1431" s="43">
        <f t="shared" si="268"/>
        <v>0</v>
      </c>
      <c r="M1431" s="43">
        <f t="shared" si="269"/>
        <v>100</v>
      </c>
      <c r="N1431" s="42">
        <v>151</v>
      </c>
      <c r="O1431" s="45" t="str">
        <f t="shared" si="270"/>
        <v>DEC</v>
      </c>
      <c r="P1431" s="42">
        <v>151</v>
      </c>
      <c r="Q1431" s="44">
        <f t="shared" si="271"/>
        <v>-51</v>
      </c>
      <c r="R1431" s="45">
        <f t="shared" si="272"/>
        <v>-0.33774834437086088</v>
      </c>
      <c r="S1431" s="44" t="str">
        <f t="shared" si="273"/>
        <v>DEGROWTH</v>
      </c>
      <c r="T1431" s="43">
        <v>0</v>
      </c>
      <c r="U1431" s="46" t="str">
        <f t="shared" si="274"/>
        <v/>
      </c>
      <c r="V1431" s="42">
        <v>0</v>
      </c>
      <c r="W1431" s="47">
        <f t="shared" si="275"/>
        <v>100</v>
      </c>
      <c r="X1431" s="48" t="b">
        <f t="shared" si="276"/>
        <v>0</v>
      </c>
      <c r="Y1431" s="47" t="b">
        <f t="shared" si="277"/>
        <v>0</v>
      </c>
      <c r="Z1431" s="138">
        <v>0</v>
      </c>
      <c r="AA1431" s="149"/>
      <c r="AB1431" s="149" t="s">
        <v>3919</v>
      </c>
      <c r="AC1431" s="27"/>
    </row>
    <row r="1432" spans="1:29" s="156" customFormat="1" ht="13.8">
      <c r="A1432" s="149" t="s">
        <v>121</v>
      </c>
      <c r="B1432" s="147" t="s">
        <v>548</v>
      </c>
      <c r="C1432" s="147" t="s">
        <v>3929</v>
      </c>
      <c r="D1432" s="147">
        <v>1000004317</v>
      </c>
      <c r="E1432" s="147" t="s">
        <v>3925</v>
      </c>
      <c r="F1432" s="148">
        <v>45763</v>
      </c>
      <c r="G1432" s="40" t="str">
        <f t="shared" si="266"/>
        <v>Targeted Dealer</v>
      </c>
      <c r="H1432" s="40"/>
      <c r="I1432" s="41">
        <v>1400</v>
      </c>
      <c r="J1432" s="41">
        <f t="shared" si="267"/>
        <v>1400</v>
      </c>
      <c r="K1432" s="43">
        <v>1541.7999999999997</v>
      </c>
      <c r="L1432" s="43">
        <f t="shared" si="268"/>
        <v>-141.79999999999973</v>
      </c>
      <c r="M1432" s="43">
        <f t="shared" si="269"/>
        <v>110.12857142857141</v>
      </c>
      <c r="N1432" s="42">
        <v>1201.2</v>
      </c>
      <c r="O1432" s="45" t="str">
        <f t="shared" si="270"/>
        <v>DEC</v>
      </c>
      <c r="P1432" s="42">
        <v>1201.2</v>
      </c>
      <c r="Q1432" s="44">
        <f t="shared" si="271"/>
        <v>340.59999999999968</v>
      </c>
      <c r="R1432" s="45">
        <f t="shared" si="272"/>
        <v>0.28354978354978333</v>
      </c>
      <c r="S1432" s="44" t="str">
        <f t="shared" si="273"/>
        <v>GROWTH</v>
      </c>
      <c r="T1432" s="43">
        <v>0</v>
      </c>
      <c r="U1432" s="46" t="str">
        <f t="shared" si="274"/>
        <v/>
      </c>
      <c r="V1432" s="42">
        <v>0</v>
      </c>
      <c r="W1432" s="47">
        <f t="shared" si="275"/>
        <v>1541.7999999999997</v>
      </c>
      <c r="X1432" s="48" t="b">
        <f t="shared" si="276"/>
        <v>0</v>
      </c>
      <c r="Y1432" s="47" t="b">
        <f t="shared" si="277"/>
        <v>0</v>
      </c>
      <c r="Z1432" s="138">
        <v>0</v>
      </c>
      <c r="AA1432" s="133"/>
      <c r="AB1432" s="149" t="s">
        <v>121</v>
      </c>
      <c r="AC1432" s="27"/>
    </row>
    <row r="1433" spans="1:29" s="156" customFormat="1" ht="13.8">
      <c r="A1433" s="149" t="s">
        <v>121</v>
      </c>
      <c r="B1433" s="147" t="s">
        <v>22</v>
      </c>
      <c r="C1433" s="147" t="s">
        <v>3931</v>
      </c>
      <c r="D1433" s="147">
        <v>1000004313</v>
      </c>
      <c r="E1433" s="147" t="s">
        <v>3927</v>
      </c>
      <c r="F1433" s="148">
        <v>45755</v>
      </c>
      <c r="G1433" s="40" t="str">
        <f t="shared" si="266"/>
        <v>Targeted Dealer</v>
      </c>
      <c r="H1433" s="40"/>
      <c r="I1433" s="41">
        <v>80</v>
      </c>
      <c r="J1433" s="41">
        <f t="shared" si="267"/>
        <v>80</v>
      </c>
      <c r="K1433" s="43">
        <v>40</v>
      </c>
      <c r="L1433" s="43">
        <f t="shared" si="268"/>
        <v>40</v>
      </c>
      <c r="M1433" s="43">
        <f t="shared" si="269"/>
        <v>50</v>
      </c>
      <c r="N1433" s="42">
        <v>49</v>
      </c>
      <c r="O1433" s="45" t="str">
        <f t="shared" si="270"/>
        <v>DEC</v>
      </c>
      <c r="P1433" s="42">
        <v>49</v>
      </c>
      <c r="Q1433" s="44">
        <f t="shared" si="271"/>
        <v>-9</v>
      </c>
      <c r="R1433" s="45">
        <f t="shared" si="272"/>
        <v>-0.18367346938775508</v>
      </c>
      <c r="S1433" s="44" t="str">
        <f t="shared" si="273"/>
        <v>DEGROWTH</v>
      </c>
      <c r="T1433" s="43">
        <v>0</v>
      </c>
      <c r="U1433" s="46" t="str">
        <f t="shared" si="274"/>
        <v/>
      </c>
      <c r="V1433" s="42">
        <v>0</v>
      </c>
      <c r="W1433" s="47">
        <f t="shared" si="275"/>
        <v>40</v>
      </c>
      <c r="X1433" s="48" t="b">
        <f t="shared" si="276"/>
        <v>0</v>
      </c>
      <c r="Y1433" s="47" t="b">
        <f t="shared" si="277"/>
        <v>0</v>
      </c>
      <c r="Z1433" s="138">
        <v>0</v>
      </c>
      <c r="AA1433" s="133"/>
      <c r="AB1433" s="149" t="s">
        <v>121</v>
      </c>
      <c r="AC1433" s="27"/>
    </row>
    <row r="1434" spans="1:29" s="156" customFormat="1" ht="13.8">
      <c r="A1434" s="149" t="s">
        <v>3919</v>
      </c>
      <c r="B1434" s="147" t="s">
        <v>82</v>
      </c>
      <c r="C1434" s="147" t="s">
        <v>3934</v>
      </c>
      <c r="D1434" s="147">
        <v>1000004319</v>
      </c>
      <c r="E1434" s="147" t="s">
        <v>3933</v>
      </c>
      <c r="F1434" s="148">
        <v>44670</v>
      </c>
      <c r="G1434" s="40" t="str">
        <f t="shared" si="266"/>
        <v>Targeted Dealer</v>
      </c>
      <c r="H1434" s="40"/>
      <c r="I1434" s="41">
        <v>25</v>
      </c>
      <c r="J1434" s="41">
        <f t="shared" si="267"/>
        <v>25</v>
      </c>
      <c r="K1434" s="43">
        <v>0</v>
      </c>
      <c r="L1434" s="43">
        <f t="shared" si="268"/>
        <v>25</v>
      </c>
      <c r="M1434" s="43">
        <f t="shared" si="269"/>
        <v>0</v>
      </c>
      <c r="N1434" s="42">
        <v>0</v>
      </c>
      <c r="O1434" s="45" t="str">
        <f t="shared" si="270"/>
        <v>DEC</v>
      </c>
      <c r="P1434" s="42">
        <v>0</v>
      </c>
      <c r="Q1434" s="44">
        <f t="shared" si="271"/>
        <v>0</v>
      </c>
      <c r="R1434" s="45" t="str">
        <f t="shared" si="272"/>
        <v xml:space="preserve"> </v>
      </c>
      <c r="S1434" s="44" t="b">
        <f t="shared" si="273"/>
        <v>0</v>
      </c>
      <c r="T1434" s="43">
        <v>0</v>
      </c>
      <c r="U1434" s="46" t="str">
        <f t="shared" si="274"/>
        <v>jAN</v>
      </c>
      <c r="V1434" s="42">
        <v>0</v>
      </c>
      <c r="W1434" s="47">
        <f t="shared" si="275"/>
        <v>0</v>
      </c>
      <c r="X1434" s="48">
        <f t="shared" si="276"/>
        <v>0</v>
      </c>
      <c r="Y1434" s="47" t="b">
        <f t="shared" si="277"/>
        <v>0</v>
      </c>
      <c r="Z1434" s="138">
        <v>1</v>
      </c>
      <c r="AA1434" s="149"/>
      <c r="AB1434" s="149" t="s">
        <v>3919</v>
      </c>
      <c r="AC1434" s="27"/>
    </row>
    <row r="1435" spans="1:29" s="156" customFormat="1" ht="13.8">
      <c r="A1435" s="149" t="s">
        <v>3918</v>
      </c>
      <c r="B1435" s="147" t="s">
        <v>75</v>
      </c>
      <c r="C1435" s="147" t="s">
        <v>3942</v>
      </c>
      <c r="D1435" s="147">
        <v>1000004324</v>
      </c>
      <c r="E1435" s="147" t="s">
        <v>3935</v>
      </c>
      <c r="F1435" s="148">
        <v>45769</v>
      </c>
      <c r="G1435" s="40" t="str">
        <f t="shared" si="266"/>
        <v>Targeted Dealer</v>
      </c>
      <c r="H1435" s="40"/>
      <c r="I1435" s="41">
        <v>300</v>
      </c>
      <c r="J1435" s="41">
        <f t="shared" si="267"/>
        <v>300</v>
      </c>
      <c r="K1435" s="43">
        <v>241.25</v>
      </c>
      <c r="L1435" s="43">
        <f t="shared" si="268"/>
        <v>58.75</v>
      </c>
      <c r="M1435" s="43">
        <f t="shared" si="269"/>
        <v>80.416666666666671</v>
      </c>
      <c r="N1435" s="42">
        <v>226.5</v>
      </c>
      <c r="O1435" s="45" t="str">
        <f t="shared" si="270"/>
        <v>DEC</v>
      </c>
      <c r="P1435" s="42">
        <v>226.5</v>
      </c>
      <c r="Q1435" s="44">
        <f t="shared" si="271"/>
        <v>14.75</v>
      </c>
      <c r="R1435" s="45">
        <f t="shared" si="272"/>
        <v>6.5121412803532008E-2</v>
      </c>
      <c r="S1435" s="44" t="str">
        <f t="shared" si="273"/>
        <v>GROWTH</v>
      </c>
      <c r="T1435" s="43">
        <v>0</v>
      </c>
      <c r="U1435" s="46" t="str">
        <f t="shared" si="274"/>
        <v/>
      </c>
      <c r="V1435" s="42">
        <v>0</v>
      </c>
      <c r="W1435" s="47">
        <f t="shared" si="275"/>
        <v>241.25</v>
      </c>
      <c r="X1435" s="48" t="b">
        <f t="shared" si="276"/>
        <v>0</v>
      </c>
      <c r="Y1435" s="47" t="b">
        <f t="shared" si="277"/>
        <v>0</v>
      </c>
      <c r="Z1435" s="138">
        <v>0</v>
      </c>
      <c r="AA1435" s="149"/>
      <c r="AB1435" s="149" t="s">
        <v>3918</v>
      </c>
      <c r="AC1435" s="27"/>
    </row>
    <row r="1436" spans="1:29" s="156" customFormat="1" ht="13.8">
      <c r="A1436" s="149" t="s">
        <v>1245</v>
      </c>
      <c r="B1436" s="147" t="s">
        <v>46</v>
      </c>
      <c r="C1436" s="147" t="s">
        <v>3943</v>
      </c>
      <c r="D1436" s="147">
        <v>1000004321</v>
      </c>
      <c r="E1436" s="147" t="s">
        <v>3936</v>
      </c>
      <c r="F1436" s="148">
        <v>45768</v>
      </c>
      <c r="G1436" s="40" t="str">
        <f t="shared" si="266"/>
        <v>Targeted Dealer</v>
      </c>
      <c r="H1436" s="40"/>
      <c r="I1436" s="41">
        <v>200</v>
      </c>
      <c r="J1436" s="41">
        <f t="shared" si="267"/>
        <v>200</v>
      </c>
      <c r="K1436" s="43">
        <v>200</v>
      </c>
      <c r="L1436" s="43">
        <f t="shared" si="268"/>
        <v>0</v>
      </c>
      <c r="M1436" s="43">
        <f t="shared" si="269"/>
        <v>100</v>
      </c>
      <c r="N1436" s="42">
        <v>205</v>
      </c>
      <c r="O1436" s="45" t="str">
        <f t="shared" si="270"/>
        <v>DEC</v>
      </c>
      <c r="P1436" s="42">
        <v>205</v>
      </c>
      <c r="Q1436" s="44">
        <f t="shared" si="271"/>
        <v>-5</v>
      </c>
      <c r="R1436" s="45">
        <f t="shared" si="272"/>
        <v>-2.4390243902439046E-2</v>
      </c>
      <c r="S1436" s="44" t="str">
        <f t="shared" si="273"/>
        <v>DEGROWTH</v>
      </c>
      <c r="T1436" s="43">
        <v>0</v>
      </c>
      <c r="U1436" s="46" t="str">
        <f t="shared" si="274"/>
        <v/>
      </c>
      <c r="V1436" s="42">
        <v>0</v>
      </c>
      <c r="W1436" s="47">
        <f t="shared" si="275"/>
        <v>200</v>
      </c>
      <c r="X1436" s="48" t="b">
        <f t="shared" si="276"/>
        <v>0</v>
      </c>
      <c r="Y1436" s="47" t="b">
        <f t="shared" si="277"/>
        <v>0</v>
      </c>
      <c r="Z1436" s="138">
        <v>0</v>
      </c>
      <c r="AA1436" s="133"/>
      <c r="AB1436" s="149" t="s">
        <v>1245</v>
      </c>
      <c r="AC1436" s="27"/>
    </row>
    <row r="1437" spans="1:29" s="156" customFormat="1" ht="13.8">
      <c r="A1437" s="149" t="s">
        <v>1245</v>
      </c>
      <c r="B1437" s="147" t="s">
        <v>46</v>
      </c>
      <c r="C1437" s="147" t="s">
        <v>3944</v>
      </c>
      <c r="D1437" s="147">
        <v>1000004331</v>
      </c>
      <c r="E1437" s="147" t="s">
        <v>3937</v>
      </c>
      <c r="F1437" s="148">
        <v>45771</v>
      </c>
      <c r="G1437" s="40" t="str">
        <f t="shared" si="266"/>
        <v>Targeted Dealer</v>
      </c>
      <c r="H1437" s="40"/>
      <c r="I1437" s="41">
        <v>13</v>
      </c>
      <c r="J1437" s="41">
        <f t="shared" si="267"/>
        <v>13</v>
      </c>
      <c r="K1437" s="43">
        <v>26.5</v>
      </c>
      <c r="L1437" s="43">
        <f t="shared" si="268"/>
        <v>-13.5</v>
      </c>
      <c r="M1437" s="43">
        <f t="shared" si="269"/>
        <v>203.84615384615384</v>
      </c>
      <c r="N1437" s="42">
        <v>12</v>
      </c>
      <c r="O1437" s="45" t="str">
        <f t="shared" si="270"/>
        <v>DEC</v>
      </c>
      <c r="P1437" s="42">
        <v>12</v>
      </c>
      <c r="Q1437" s="44">
        <f t="shared" si="271"/>
        <v>14.5</v>
      </c>
      <c r="R1437" s="45">
        <f t="shared" si="272"/>
        <v>1.2083333333333335</v>
      </c>
      <c r="S1437" s="44" t="str">
        <f t="shared" si="273"/>
        <v>GROWTH</v>
      </c>
      <c r="T1437" s="43">
        <v>0</v>
      </c>
      <c r="U1437" s="46" t="str">
        <f t="shared" si="274"/>
        <v/>
      </c>
      <c r="V1437" s="42">
        <v>0</v>
      </c>
      <c r="W1437" s="47">
        <f t="shared" si="275"/>
        <v>26.5</v>
      </c>
      <c r="X1437" s="48" t="b">
        <f t="shared" si="276"/>
        <v>0</v>
      </c>
      <c r="Y1437" s="47" t="b">
        <f t="shared" si="277"/>
        <v>0</v>
      </c>
      <c r="Z1437" s="138">
        <v>0</v>
      </c>
      <c r="AA1437" s="133"/>
      <c r="AB1437" s="149" t="s">
        <v>1245</v>
      </c>
      <c r="AC1437" s="27"/>
    </row>
    <row r="1438" spans="1:29" s="156" customFormat="1" ht="13.8">
      <c r="A1438" s="149" t="s">
        <v>3919</v>
      </c>
      <c r="B1438" s="147" t="s">
        <v>84</v>
      </c>
      <c r="C1438" s="147" t="s">
        <v>3945</v>
      </c>
      <c r="D1438" s="147">
        <v>1000004323</v>
      </c>
      <c r="E1438" s="147" t="s">
        <v>3938</v>
      </c>
      <c r="F1438" s="148">
        <v>45769</v>
      </c>
      <c r="G1438" s="40" t="str">
        <f t="shared" si="266"/>
        <v>Targeted Dealer</v>
      </c>
      <c r="H1438" s="40"/>
      <c r="I1438" s="41">
        <v>20</v>
      </c>
      <c r="J1438" s="41">
        <f t="shared" si="267"/>
        <v>20</v>
      </c>
      <c r="K1438" s="43">
        <v>20</v>
      </c>
      <c r="L1438" s="43">
        <f t="shared" si="268"/>
        <v>0</v>
      </c>
      <c r="M1438" s="43">
        <f t="shared" si="269"/>
        <v>100</v>
      </c>
      <c r="N1438" s="42">
        <v>20</v>
      </c>
      <c r="O1438" s="45" t="str">
        <f t="shared" si="270"/>
        <v>DEC</v>
      </c>
      <c r="P1438" s="42">
        <v>20</v>
      </c>
      <c r="Q1438" s="44">
        <f t="shared" si="271"/>
        <v>0</v>
      </c>
      <c r="R1438" s="45">
        <f t="shared" si="272"/>
        <v>0</v>
      </c>
      <c r="S1438" s="44" t="str">
        <f t="shared" si="273"/>
        <v>GROWTH</v>
      </c>
      <c r="T1438" s="43">
        <v>0</v>
      </c>
      <c r="U1438" s="46" t="str">
        <f t="shared" si="274"/>
        <v/>
      </c>
      <c r="V1438" s="42">
        <v>0</v>
      </c>
      <c r="W1438" s="47">
        <f t="shared" si="275"/>
        <v>20</v>
      </c>
      <c r="X1438" s="48" t="b">
        <f t="shared" si="276"/>
        <v>0</v>
      </c>
      <c r="Y1438" s="47" t="b">
        <f t="shared" si="277"/>
        <v>0</v>
      </c>
      <c r="Z1438" s="138">
        <v>0</v>
      </c>
      <c r="AA1438" s="149"/>
      <c r="AB1438" s="149" t="s">
        <v>3919</v>
      </c>
      <c r="AC1438" s="27"/>
    </row>
    <row r="1439" spans="1:29" s="156" customFormat="1" ht="13.8">
      <c r="A1439" s="149" t="s">
        <v>121</v>
      </c>
      <c r="B1439" s="147" t="s">
        <v>34</v>
      </c>
      <c r="C1439" s="147" t="s">
        <v>3946</v>
      </c>
      <c r="D1439" s="147">
        <v>1000004328</v>
      </c>
      <c r="E1439" s="147" t="s">
        <v>3939</v>
      </c>
      <c r="F1439" s="148">
        <v>45770</v>
      </c>
      <c r="G1439" s="40" t="str">
        <f t="shared" si="266"/>
        <v>Targeted Dealer</v>
      </c>
      <c r="H1439" s="40"/>
      <c r="I1439" s="41">
        <v>230</v>
      </c>
      <c r="J1439" s="41">
        <f t="shared" si="267"/>
        <v>230</v>
      </c>
      <c r="K1439" s="43">
        <v>359.15000000000003</v>
      </c>
      <c r="L1439" s="43">
        <f t="shared" si="268"/>
        <v>-129.15000000000003</v>
      </c>
      <c r="M1439" s="43">
        <f t="shared" si="269"/>
        <v>156.1521739130435</v>
      </c>
      <c r="N1439" s="42">
        <v>288</v>
      </c>
      <c r="O1439" s="45" t="str">
        <f t="shared" si="270"/>
        <v>DEC</v>
      </c>
      <c r="P1439" s="42">
        <v>288</v>
      </c>
      <c r="Q1439" s="44">
        <f t="shared" si="271"/>
        <v>71.150000000000034</v>
      </c>
      <c r="R1439" s="45">
        <f t="shared" si="272"/>
        <v>0.2470486111111112</v>
      </c>
      <c r="S1439" s="44" t="str">
        <f t="shared" si="273"/>
        <v>GROWTH</v>
      </c>
      <c r="T1439" s="43">
        <v>0</v>
      </c>
      <c r="U1439" s="46" t="str">
        <f t="shared" si="274"/>
        <v/>
      </c>
      <c r="V1439" s="42">
        <v>0</v>
      </c>
      <c r="W1439" s="47">
        <f t="shared" si="275"/>
        <v>359.15000000000003</v>
      </c>
      <c r="X1439" s="48" t="b">
        <f t="shared" si="276"/>
        <v>0</v>
      </c>
      <c r="Y1439" s="47" t="b">
        <f t="shared" si="277"/>
        <v>0</v>
      </c>
      <c r="Z1439" s="138">
        <v>0</v>
      </c>
      <c r="AA1439" s="133"/>
      <c r="AB1439" s="149" t="s">
        <v>121</v>
      </c>
      <c r="AC1439" s="27"/>
    </row>
    <row r="1440" spans="1:29" s="156" customFormat="1" ht="13.8">
      <c r="A1440" s="149" t="s">
        <v>121</v>
      </c>
      <c r="B1440" s="147" t="s">
        <v>16</v>
      </c>
      <c r="C1440" s="147" t="s">
        <v>3947</v>
      </c>
      <c r="D1440" s="147">
        <v>1000004144</v>
      </c>
      <c r="E1440" s="147" t="s">
        <v>3940</v>
      </c>
      <c r="F1440" s="148">
        <v>45565</v>
      </c>
      <c r="G1440" s="40" t="str">
        <f t="shared" si="266"/>
        <v>Targeted Dealer</v>
      </c>
      <c r="H1440" s="40"/>
      <c r="I1440" s="41">
        <v>65</v>
      </c>
      <c r="J1440" s="41">
        <f t="shared" si="267"/>
        <v>65</v>
      </c>
      <c r="K1440" s="43">
        <v>20</v>
      </c>
      <c r="L1440" s="43">
        <f t="shared" si="268"/>
        <v>45</v>
      </c>
      <c r="M1440" s="43">
        <f t="shared" si="269"/>
        <v>30.769230769230766</v>
      </c>
      <c r="N1440" s="42">
        <v>0</v>
      </c>
      <c r="O1440" s="45" t="str">
        <f t="shared" si="270"/>
        <v>DEC</v>
      </c>
      <c r="P1440" s="42">
        <v>0</v>
      </c>
      <c r="Q1440" s="44">
        <f t="shared" si="271"/>
        <v>20</v>
      </c>
      <c r="R1440" s="45" t="str">
        <f t="shared" si="272"/>
        <v xml:space="preserve"> </v>
      </c>
      <c r="S1440" s="44" t="b">
        <f t="shared" si="273"/>
        <v>0</v>
      </c>
      <c r="T1440" s="43">
        <v>0</v>
      </c>
      <c r="U1440" s="46" t="str">
        <f t="shared" si="274"/>
        <v>jAN</v>
      </c>
      <c r="V1440" s="42">
        <v>0</v>
      </c>
      <c r="W1440" s="47">
        <f t="shared" si="275"/>
        <v>20</v>
      </c>
      <c r="X1440" s="48">
        <f t="shared" si="276"/>
        <v>0</v>
      </c>
      <c r="Y1440" s="47" t="b">
        <f t="shared" si="277"/>
        <v>0</v>
      </c>
      <c r="Z1440" s="138">
        <v>1</v>
      </c>
      <c r="AA1440" s="133"/>
      <c r="AB1440" s="149" t="s">
        <v>121</v>
      </c>
      <c r="AC1440" s="27"/>
    </row>
    <row r="1441" spans="1:29" s="156" customFormat="1" ht="13.8">
      <c r="A1441" s="149" t="s">
        <v>3918</v>
      </c>
      <c r="B1441" s="147" t="s">
        <v>80</v>
      </c>
      <c r="C1441" s="147" t="s">
        <v>3948</v>
      </c>
      <c r="D1441" s="147">
        <v>1000004318</v>
      </c>
      <c r="E1441" s="147" t="s">
        <v>3941</v>
      </c>
      <c r="F1441" s="148">
        <v>45765</v>
      </c>
      <c r="G1441" s="40" t="str">
        <f t="shared" si="266"/>
        <v>Targeted Dealer</v>
      </c>
      <c r="H1441" s="40"/>
      <c r="I1441" s="41">
        <v>50</v>
      </c>
      <c r="J1441" s="41">
        <f t="shared" si="267"/>
        <v>50</v>
      </c>
      <c r="K1441" s="43">
        <v>35</v>
      </c>
      <c r="L1441" s="43">
        <f t="shared" si="268"/>
        <v>15</v>
      </c>
      <c r="M1441" s="43">
        <f t="shared" si="269"/>
        <v>70</v>
      </c>
      <c r="N1441" s="42">
        <v>24</v>
      </c>
      <c r="O1441" s="45" t="str">
        <f t="shared" si="270"/>
        <v>DEC</v>
      </c>
      <c r="P1441" s="42">
        <v>24</v>
      </c>
      <c r="Q1441" s="44">
        <f t="shared" si="271"/>
        <v>11</v>
      </c>
      <c r="R1441" s="45">
        <f t="shared" si="272"/>
        <v>0.45833333333333326</v>
      </c>
      <c r="S1441" s="44" t="str">
        <f t="shared" si="273"/>
        <v>GROWTH</v>
      </c>
      <c r="T1441" s="43">
        <v>0</v>
      </c>
      <c r="U1441" s="46" t="str">
        <f t="shared" si="274"/>
        <v/>
      </c>
      <c r="V1441" s="42">
        <v>0</v>
      </c>
      <c r="W1441" s="47">
        <f t="shared" si="275"/>
        <v>35</v>
      </c>
      <c r="X1441" s="48" t="b">
        <f t="shared" si="276"/>
        <v>0</v>
      </c>
      <c r="Y1441" s="47" t="b">
        <f t="shared" si="277"/>
        <v>0</v>
      </c>
      <c r="Z1441" s="138">
        <v>0</v>
      </c>
      <c r="AA1441" s="149"/>
      <c r="AB1441" s="149" t="s">
        <v>3918</v>
      </c>
      <c r="AC1441" s="27"/>
    </row>
    <row r="1442" spans="1:29" s="156" customFormat="1" ht="13.8">
      <c r="A1442" s="149" t="s">
        <v>1245</v>
      </c>
      <c r="B1442" s="147" t="s">
        <v>44</v>
      </c>
      <c r="C1442" s="147" t="s">
        <v>3955</v>
      </c>
      <c r="D1442" s="147">
        <v>1000004334</v>
      </c>
      <c r="E1442" s="147" t="s">
        <v>3950</v>
      </c>
      <c r="F1442" s="148">
        <v>45775</v>
      </c>
      <c r="G1442" s="40" t="str">
        <f t="shared" si="266"/>
        <v>Targeted Dealer</v>
      </c>
      <c r="H1442" s="40"/>
      <c r="I1442" s="41">
        <v>1200</v>
      </c>
      <c r="J1442" s="41">
        <f t="shared" si="267"/>
        <v>1200</v>
      </c>
      <c r="K1442" s="43">
        <v>817.75</v>
      </c>
      <c r="L1442" s="43">
        <f t="shared" si="268"/>
        <v>382.25</v>
      </c>
      <c r="M1442" s="43">
        <f t="shared" si="269"/>
        <v>68.145833333333329</v>
      </c>
      <c r="N1442" s="42">
        <v>1051</v>
      </c>
      <c r="O1442" s="45" t="str">
        <f t="shared" si="270"/>
        <v>DEC</v>
      </c>
      <c r="P1442" s="42">
        <v>1051</v>
      </c>
      <c r="Q1442" s="44">
        <f t="shared" si="271"/>
        <v>-233.25</v>
      </c>
      <c r="R1442" s="45">
        <f t="shared" si="272"/>
        <v>-0.22193149381541388</v>
      </c>
      <c r="S1442" s="44" t="str">
        <f t="shared" si="273"/>
        <v>DEGROWTH</v>
      </c>
      <c r="T1442" s="43">
        <v>0</v>
      </c>
      <c r="U1442" s="46" t="str">
        <f t="shared" si="274"/>
        <v/>
      </c>
      <c r="V1442" s="42">
        <v>0</v>
      </c>
      <c r="W1442" s="47">
        <f t="shared" si="275"/>
        <v>817.75</v>
      </c>
      <c r="X1442" s="48" t="b">
        <f t="shared" si="276"/>
        <v>0</v>
      </c>
      <c r="Y1442" s="47" t="b">
        <f t="shared" si="277"/>
        <v>0</v>
      </c>
      <c r="Z1442" s="138">
        <v>0</v>
      </c>
      <c r="AA1442" s="133"/>
      <c r="AB1442" s="149" t="s">
        <v>1245</v>
      </c>
      <c r="AC1442" s="27"/>
    </row>
    <row r="1443" spans="1:29" s="156" customFormat="1" ht="13.8">
      <c r="A1443" s="149" t="s">
        <v>3061</v>
      </c>
      <c r="B1443" s="147" t="s">
        <v>90</v>
      </c>
      <c r="C1443" s="147" t="s">
        <v>3956</v>
      </c>
      <c r="D1443" s="147">
        <v>1000001982</v>
      </c>
      <c r="E1443" s="147" t="s">
        <v>3693</v>
      </c>
      <c r="F1443" s="148">
        <v>44739</v>
      </c>
      <c r="G1443" s="40" t="str">
        <f t="shared" si="266"/>
        <v>Targeted Dealer</v>
      </c>
      <c r="H1443" s="40"/>
      <c r="I1443" s="41">
        <v>25</v>
      </c>
      <c r="J1443" s="41">
        <f t="shared" si="267"/>
        <v>25</v>
      </c>
      <c r="K1443" s="43">
        <v>0</v>
      </c>
      <c r="L1443" s="43">
        <f t="shared" si="268"/>
        <v>25</v>
      </c>
      <c r="M1443" s="43">
        <f t="shared" si="269"/>
        <v>0</v>
      </c>
      <c r="N1443" s="42">
        <v>80</v>
      </c>
      <c r="O1443" s="45" t="str">
        <f t="shared" si="270"/>
        <v>DEC</v>
      </c>
      <c r="P1443" s="42">
        <v>80</v>
      </c>
      <c r="Q1443" s="44">
        <f t="shared" si="271"/>
        <v>-80</v>
      </c>
      <c r="R1443" s="45">
        <f t="shared" si="272"/>
        <v>-1</v>
      </c>
      <c r="S1443" s="44" t="str">
        <f t="shared" si="273"/>
        <v>DEGROWTH</v>
      </c>
      <c r="T1443" s="43">
        <v>0</v>
      </c>
      <c r="U1443" s="46" t="str">
        <f t="shared" si="274"/>
        <v>jAN</v>
      </c>
      <c r="V1443" s="42">
        <v>0</v>
      </c>
      <c r="W1443" s="47">
        <f t="shared" si="275"/>
        <v>0</v>
      </c>
      <c r="X1443" s="48">
        <f t="shared" si="276"/>
        <v>0</v>
      </c>
      <c r="Y1443" s="47" t="b">
        <f t="shared" si="277"/>
        <v>0</v>
      </c>
      <c r="Z1443" s="138">
        <v>0</v>
      </c>
      <c r="AA1443" s="149"/>
      <c r="AB1443" s="149" t="s">
        <v>3061</v>
      </c>
      <c r="AC1443" s="27"/>
    </row>
    <row r="1444" spans="1:29" s="156" customFormat="1" ht="13.8">
      <c r="A1444" s="149" t="s">
        <v>121</v>
      </c>
      <c r="B1444" s="147" t="s">
        <v>34</v>
      </c>
      <c r="C1444" s="147" t="s">
        <v>3957</v>
      </c>
      <c r="D1444" s="147">
        <v>1000004327</v>
      </c>
      <c r="E1444" s="147" t="s">
        <v>3951</v>
      </c>
      <c r="F1444" s="148">
        <v>45770</v>
      </c>
      <c r="G1444" s="40" t="str">
        <f t="shared" si="266"/>
        <v>Targeted Dealer</v>
      </c>
      <c r="H1444" s="40"/>
      <c r="I1444" s="41">
        <v>160</v>
      </c>
      <c r="J1444" s="41">
        <f t="shared" si="267"/>
        <v>160</v>
      </c>
      <c r="K1444" s="43">
        <v>209</v>
      </c>
      <c r="L1444" s="43">
        <f t="shared" si="268"/>
        <v>-49</v>
      </c>
      <c r="M1444" s="43">
        <f t="shared" si="269"/>
        <v>130.625</v>
      </c>
      <c r="N1444" s="42">
        <v>162.5</v>
      </c>
      <c r="O1444" s="45" t="str">
        <f t="shared" si="270"/>
        <v>DEC</v>
      </c>
      <c r="P1444" s="42">
        <v>162.5</v>
      </c>
      <c r="Q1444" s="44">
        <f t="shared" si="271"/>
        <v>46.5</v>
      </c>
      <c r="R1444" s="45">
        <f t="shared" si="272"/>
        <v>0.2861538461538462</v>
      </c>
      <c r="S1444" s="44" t="str">
        <f t="shared" si="273"/>
        <v>GROWTH</v>
      </c>
      <c r="T1444" s="43">
        <v>0</v>
      </c>
      <c r="U1444" s="46" t="str">
        <f t="shared" si="274"/>
        <v/>
      </c>
      <c r="V1444" s="42">
        <v>0</v>
      </c>
      <c r="W1444" s="47">
        <f t="shared" si="275"/>
        <v>209</v>
      </c>
      <c r="X1444" s="48" t="b">
        <f t="shared" si="276"/>
        <v>0</v>
      </c>
      <c r="Y1444" s="47" t="b">
        <f t="shared" si="277"/>
        <v>0</v>
      </c>
      <c r="Z1444" s="138">
        <v>0</v>
      </c>
      <c r="AA1444" s="133"/>
      <c r="AB1444" s="149" t="s">
        <v>121</v>
      </c>
      <c r="AC1444" s="27"/>
    </row>
    <row r="1445" spans="1:29" s="156" customFormat="1" ht="13.8">
      <c r="A1445" s="149" t="s">
        <v>121</v>
      </c>
      <c r="B1445" s="147" t="s">
        <v>12</v>
      </c>
      <c r="C1445" s="147" t="s">
        <v>3958</v>
      </c>
      <c r="D1445" s="147">
        <v>1000004333</v>
      </c>
      <c r="E1445" s="147" t="s">
        <v>1244</v>
      </c>
      <c r="F1445" s="148">
        <v>45773</v>
      </c>
      <c r="G1445" s="40" t="str">
        <f t="shared" si="266"/>
        <v>Targeted Dealer</v>
      </c>
      <c r="H1445" s="40"/>
      <c r="I1445" s="41">
        <v>52</v>
      </c>
      <c r="J1445" s="41">
        <f t="shared" si="267"/>
        <v>52</v>
      </c>
      <c r="K1445" s="43">
        <v>26</v>
      </c>
      <c r="L1445" s="43">
        <f t="shared" si="268"/>
        <v>26</v>
      </c>
      <c r="M1445" s="43">
        <f t="shared" si="269"/>
        <v>50</v>
      </c>
      <c r="N1445" s="42">
        <v>13</v>
      </c>
      <c r="O1445" s="45" t="str">
        <f t="shared" si="270"/>
        <v>DEC</v>
      </c>
      <c r="P1445" s="42">
        <v>13</v>
      </c>
      <c r="Q1445" s="44">
        <f t="shared" si="271"/>
        <v>13</v>
      </c>
      <c r="R1445" s="45">
        <f t="shared" si="272"/>
        <v>1</v>
      </c>
      <c r="S1445" s="44" t="str">
        <f t="shared" si="273"/>
        <v>GROWTH</v>
      </c>
      <c r="T1445" s="43">
        <v>0</v>
      </c>
      <c r="U1445" s="46" t="str">
        <f t="shared" si="274"/>
        <v/>
      </c>
      <c r="V1445" s="42">
        <v>0</v>
      </c>
      <c r="W1445" s="47">
        <f t="shared" si="275"/>
        <v>26</v>
      </c>
      <c r="X1445" s="48" t="b">
        <f t="shared" si="276"/>
        <v>0</v>
      </c>
      <c r="Y1445" s="47" t="b">
        <f t="shared" si="277"/>
        <v>0</v>
      </c>
      <c r="Z1445" s="138">
        <v>0</v>
      </c>
      <c r="AA1445" s="133"/>
      <c r="AB1445" s="149" t="s">
        <v>121</v>
      </c>
      <c r="AC1445" s="27"/>
    </row>
    <row r="1446" spans="1:29" s="156" customFormat="1" ht="13.8">
      <c r="A1446" s="149" t="s">
        <v>3919</v>
      </c>
      <c r="B1446" s="147" t="s">
        <v>80</v>
      </c>
      <c r="C1446" s="147" t="s">
        <v>3959</v>
      </c>
      <c r="D1446" s="147">
        <v>1000004320</v>
      </c>
      <c r="E1446" s="147" t="s">
        <v>3952</v>
      </c>
      <c r="F1446" s="148">
        <v>45768</v>
      </c>
      <c r="G1446" s="40" t="str">
        <f t="shared" si="266"/>
        <v>Targeted Dealer</v>
      </c>
      <c r="H1446" s="40"/>
      <c r="I1446" s="41">
        <v>200</v>
      </c>
      <c r="J1446" s="41">
        <f t="shared" si="267"/>
        <v>200</v>
      </c>
      <c r="K1446" s="43">
        <v>0</v>
      </c>
      <c r="L1446" s="43">
        <f t="shared" si="268"/>
        <v>200</v>
      </c>
      <c r="M1446" s="43">
        <f t="shared" si="269"/>
        <v>0</v>
      </c>
      <c r="N1446" s="42">
        <v>0</v>
      </c>
      <c r="O1446" s="45" t="str">
        <f t="shared" si="270"/>
        <v>DEC</v>
      </c>
      <c r="P1446" s="42">
        <v>0</v>
      </c>
      <c r="Q1446" s="44">
        <f t="shared" si="271"/>
        <v>0</v>
      </c>
      <c r="R1446" s="45" t="str">
        <f t="shared" si="272"/>
        <v xml:space="preserve"> </v>
      </c>
      <c r="S1446" s="44" t="b">
        <f t="shared" si="273"/>
        <v>0</v>
      </c>
      <c r="T1446" s="43">
        <v>0</v>
      </c>
      <c r="U1446" s="46" t="str">
        <f t="shared" si="274"/>
        <v/>
      </c>
      <c r="V1446" s="42">
        <v>0</v>
      </c>
      <c r="W1446" s="47">
        <f t="shared" si="275"/>
        <v>0</v>
      </c>
      <c r="X1446" s="48" t="b">
        <f t="shared" si="276"/>
        <v>0</v>
      </c>
      <c r="Y1446" s="47" t="b">
        <f t="shared" si="277"/>
        <v>0</v>
      </c>
      <c r="Z1446" s="138">
        <v>1</v>
      </c>
      <c r="AA1446" s="149"/>
      <c r="AB1446" s="149" t="s">
        <v>3919</v>
      </c>
      <c r="AC1446" s="27"/>
    </row>
    <row r="1447" spans="1:29" s="156" customFormat="1" ht="13.8">
      <c r="A1447" s="149" t="s">
        <v>3919</v>
      </c>
      <c r="B1447" s="147" t="s">
        <v>80</v>
      </c>
      <c r="C1447" s="147" t="s">
        <v>3960</v>
      </c>
      <c r="D1447" s="147">
        <v>1000004326</v>
      </c>
      <c r="E1447" s="147" t="s">
        <v>3953</v>
      </c>
      <c r="F1447" s="148">
        <v>45770</v>
      </c>
      <c r="G1447" s="40" t="str">
        <f t="shared" si="266"/>
        <v>Targeted Dealer</v>
      </c>
      <c r="H1447" s="40"/>
      <c r="I1447" s="41">
        <v>150</v>
      </c>
      <c r="J1447" s="41">
        <f t="shared" si="267"/>
        <v>150</v>
      </c>
      <c r="K1447" s="43">
        <v>156</v>
      </c>
      <c r="L1447" s="43">
        <f t="shared" si="268"/>
        <v>-6</v>
      </c>
      <c r="M1447" s="43">
        <f t="shared" si="269"/>
        <v>104</v>
      </c>
      <c r="N1447" s="42">
        <v>184</v>
      </c>
      <c r="O1447" s="45" t="str">
        <f t="shared" si="270"/>
        <v>DEC</v>
      </c>
      <c r="P1447" s="42">
        <v>184</v>
      </c>
      <c r="Q1447" s="44">
        <f t="shared" si="271"/>
        <v>-28</v>
      </c>
      <c r="R1447" s="45">
        <f t="shared" si="272"/>
        <v>-0.15217391304347827</v>
      </c>
      <c r="S1447" s="44" t="str">
        <f t="shared" si="273"/>
        <v>DEGROWTH</v>
      </c>
      <c r="T1447" s="43">
        <v>0</v>
      </c>
      <c r="U1447" s="46" t="str">
        <f t="shared" si="274"/>
        <v/>
      </c>
      <c r="V1447" s="42">
        <v>0</v>
      </c>
      <c r="W1447" s="47">
        <f t="shared" si="275"/>
        <v>156</v>
      </c>
      <c r="X1447" s="48" t="b">
        <f t="shared" si="276"/>
        <v>0</v>
      </c>
      <c r="Y1447" s="47" t="b">
        <f t="shared" si="277"/>
        <v>0</v>
      </c>
      <c r="Z1447" s="138">
        <v>0</v>
      </c>
      <c r="AA1447" s="149"/>
      <c r="AB1447" s="149" t="s">
        <v>3919</v>
      </c>
      <c r="AC1447" s="27"/>
    </row>
    <row r="1448" spans="1:29" s="156" customFormat="1" ht="13.8">
      <c r="A1448" s="149" t="s">
        <v>3919</v>
      </c>
      <c r="B1448" s="147" t="s">
        <v>80</v>
      </c>
      <c r="C1448" s="147" t="s">
        <v>3961</v>
      </c>
      <c r="D1448" s="147">
        <v>1000004330</v>
      </c>
      <c r="E1448" s="147" t="s">
        <v>3954</v>
      </c>
      <c r="F1448" s="148">
        <v>45771</v>
      </c>
      <c r="G1448" s="40" t="str">
        <f t="shared" si="266"/>
        <v>Targeted Dealer</v>
      </c>
      <c r="H1448" s="40"/>
      <c r="I1448" s="41">
        <v>125</v>
      </c>
      <c r="J1448" s="41">
        <f t="shared" si="267"/>
        <v>125</v>
      </c>
      <c r="K1448" s="43">
        <v>130</v>
      </c>
      <c r="L1448" s="43">
        <f t="shared" si="268"/>
        <v>-5</v>
      </c>
      <c r="M1448" s="43">
        <f t="shared" si="269"/>
        <v>104</v>
      </c>
      <c r="N1448" s="42">
        <v>190</v>
      </c>
      <c r="O1448" s="45" t="str">
        <f t="shared" si="270"/>
        <v>DEC</v>
      </c>
      <c r="P1448" s="42">
        <v>190</v>
      </c>
      <c r="Q1448" s="44">
        <f t="shared" si="271"/>
        <v>-60</v>
      </c>
      <c r="R1448" s="45">
        <f t="shared" si="272"/>
        <v>-0.31578947368421051</v>
      </c>
      <c r="S1448" s="44" t="str">
        <f t="shared" si="273"/>
        <v>DEGROWTH</v>
      </c>
      <c r="T1448" s="43">
        <v>0</v>
      </c>
      <c r="U1448" s="46" t="str">
        <f t="shared" si="274"/>
        <v/>
      </c>
      <c r="V1448" s="42">
        <v>0</v>
      </c>
      <c r="W1448" s="47">
        <f t="shared" si="275"/>
        <v>130</v>
      </c>
      <c r="X1448" s="48" t="b">
        <f t="shared" si="276"/>
        <v>0</v>
      </c>
      <c r="Y1448" s="47" t="b">
        <f t="shared" si="277"/>
        <v>0</v>
      </c>
      <c r="Z1448" s="138">
        <v>0</v>
      </c>
      <c r="AA1448" s="149"/>
      <c r="AB1448" s="149" t="s">
        <v>3919</v>
      </c>
      <c r="AC1448" s="27"/>
    </row>
    <row r="1449" spans="1:29" s="156" customFormat="1" ht="13.8">
      <c r="A1449" s="149" t="s">
        <v>1245</v>
      </c>
      <c r="B1449" s="147" t="s">
        <v>46</v>
      </c>
      <c r="C1449" s="147" t="s">
        <v>3964</v>
      </c>
      <c r="D1449" s="147">
        <v>1000004353</v>
      </c>
      <c r="E1449" s="147" t="s">
        <v>3962</v>
      </c>
      <c r="F1449" s="148">
        <v>45779</v>
      </c>
      <c r="G1449" s="40" t="str">
        <f t="shared" si="266"/>
        <v>Targeted Dealer</v>
      </c>
      <c r="H1449" s="40"/>
      <c r="I1449" s="41">
        <v>700</v>
      </c>
      <c r="J1449" s="41">
        <f t="shared" si="267"/>
        <v>700</v>
      </c>
      <c r="K1449" s="43">
        <v>586</v>
      </c>
      <c r="L1449" s="43">
        <f t="shared" si="268"/>
        <v>114</v>
      </c>
      <c r="M1449" s="43">
        <f t="shared" si="269"/>
        <v>83.714285714285708</v>
      </c>
      <c r="N1449" s="42">
        <v>600.5</v>
      </c>
      <c r="O1449" s="45" t="str">
        <f t="shared" si="270"/>
        <v>DEC</v>
      </c>
      <c r="P1449" s="42">
        <v>600.5</v>
      </c>
      <c r="Q1449" s="44">
        <f t="shared" si="271"/>
        <v>-14.5</v>
      </c>
      <c r="R1449" s="45">
        <f t="shared" si="272"/>
        <v>-2.4146544546211457E-2</v>
      </c>
      <c r="S1449" s="44" t="str">
        <f t="shared" si="273"/>
        <v>DEGROWTH</v>
      </c>
      <c r="T1449" s="43">
        <v>0</v>
      </c>
      <c r="U1449" s="46" t="str">
        <f t="shared" si="274"/>
        <v/>
      </c>
      <c r="V1449" s="42">
        <v>0</v>
      </c>
      <c r="W1449" s="47">
        <f t="shared" si="275"/>
        <v>586</v>
      </c>
      <c r="X1449" s="48" t="b">
        <f t="shared" si="276"/>
        <v>0</v>
      </c>
      <c r="Y1449" s="47" t="b">
        <f t="shared" si="277"/>
        <v>0</v>
      </c>
      <c r="Z1449" s="138">
        <v>0</v>
      </c>
      <c r="AA1449" s="133"/>
      <c r="AB1449" s="149" t="s">
        <v>1245</v>
      </c>
      <c r="AC1449" s="27"/>
    </row>
    <row r="1450" spans="1:29" s="156" customFormat="1" ht="13.8">
      <c r="A1450" s="149" t="s">
        <v>3919</v>
      </c>
      <c r="B1450" s="147" t="s">
        <v>82</v>
      </c>
      <c r="C1450" s="147" t="s">
        <v>3977</v>
      </c>
      <c r="D1450" s="147">
        <v>1000004332</v>
      </c>
      <c r="E1450" s="147" t="s">
        <v>3969</v>
      </c>
      <c r="F1450" s="148">
        <v>45772</v>
      </c>
      <c r="G1450" s="40" t="str">
        <f t="shared" si="266"/>
        <v>Targeted Dealer</v>
      </c>
      <c r="H1450" s="40"/>
      <c r="I1450" s="41">
        <v>25</v>
      </c>
      <c r="J1450" s="41">
        <f t="shared" si="267"/>
        <v>25</v>
      </c>
      <c r="K1450" s="43">
        <v>0</v>
      </c>
      <c r="L1450" s="43">
        <f t="shared" si="268"/>
        <v>25</v>
      </c>
      <c r="M1450" s="43">
        <f t="shared" si="269"/>
        <v>0</v>
      </c>
      <c r="N1450" s="42">
        <v>0</v>
      </c>
      <c r="O1450" s="45" t="str">
        <f t="shared" si="270"/>
        <v>DEC</v>
      </c>
      <c r="P1450" s="42">
        <v>0</v>
      </c>
      <c r="Q1450" s="44">
        <f t="shared" si="271"/>
        <v>0</v>
      </c>
      <c r="R1450" s="45" t="str">
        <f t="shared" si="272"/>
        <v xml:space="preserve"> </v>
      </c>
      <c r="S1450" s="44" t="b">
        <f t="shared" si="273"/>
        <v>0</v>
      </c>
      <c r="T1450" s="43">
        <v>0</v>
      </c>
      <c r="U1450" s="46" t="str">
        <f t="shared" si="274"/>
        <v/>
      </c>
      <c r="V1450" s="42">
        <v>0</v>
      </c>
      <c r="W1450" s="47">
        <f t="shared" si="275"/>
        <v>0</v>
      </c>
      <c r="X1450" s="48" t="b">
        <f t="shared" si="276"/>
        <v>0</v>
      </c>
      <c r="Y1450" s="47" t="b">
        <f t="shared" si="277"/>
        <v>0</v>
      </c>
      <c r="Z1450" s="138">
        <v>0</v>
      </c>
      <c r="AA1450" s="149"/>
      <c r="AB1450" s="149" t="s">
        <v>3919</v>
      </c>
      <c r="AC1450" s="27"/>
    </row>
    <row r="1451" spans="1:29" s="156" customFormat="1" ht="13.8">
      <c r="A1451" s="149" t="s">
        <v>1245</v>
      </c>
      <c r="B1451" s="147" t="s">
        <v>43</v>
      </c>
      <c r="C1451" s="147" t="s">
        <v>3978</v>
      </c>
      <c r="D1451" s="147">
        <v>1000004348</v>
      </c>
      <c r="E1451" s="147" t="s">
        <v>3970</v>
      </c>
      <c r="F1451" s="148">
        <v>45783</v>
      </c>
      <c r="G1451" s="40" t="str">
        <f t="shared" si="266"/>
        <v>Targeted Dealer</v>
      </c>
      <c r="H1451" s="40"/>
      <c r="I1451" s="41">
        <v>50</v>
      </c>
      <c r="J1451" s="41">
        <f t="shared" si="267"/>
        <v>50</v>
      </c>
      <c r="K1451" s="43">
        <v>75.5</v>
      </c>
      <c r="L1451" s="43">
        <f t="shared" si="268"/>
        <v>-25.5</v>
      </c>
      <c r="M1451" s="43">
        <f t="shared" si="269"/>
        <v>151</v>
      </c>
      <c r="N1451" s="42">
        <v>75</v>
      </c>
      <c r="O1451" s="45" t="str">
        <f t="shared" si="270"/>
        <v>DEC</v>
      </c>
      <c r="P1451" s="42">
        <v>75</v>
      </c>
      <c r="Q1451" s="44">
        <f t="shared" si="271"/>
        <v>0.5</v>
      </c>
      <c r="R1451" s="45">
        <f t="shared" si="272"/>
        <v>6.6666666666665986E-3</v>
      </c>
      <c r="S1451" s="44" t="str">
        <f t="shared" si="273"/>
        <v>GROWTH</v>
      </c>
      <c r="T1451" s="43">
        <v>0</v>
      </c>
      <c r="U1451" s="46" t="str">
        <f t="shared" si="274"/>
        <v/>
      </c>
      <c r="V1451" s="42">
        <v>0</v>
      </c>
      <c r="W1451" s="47">
        <f t="shared" si="275"/>
        <v>75.5</v>
      </c>
      <c r="X1451" s="48" t="b">
        <f t="shared" si="276"/>
        <v>0</v>
      </c>
      <c r="Y1451" s="47" t="b">
        <f t="shared" si="277"/>
        <v>0</v>
      </c>
      <c r="Z1451" s="138">
        <v>0</v>
      </c>
      <c r="AA1451" s="133"/>
      <c r="AB1451" s="149" t="s">
        <v>1245</v>
      </c>
      <c r="AC1451" s="27"/>
    </row>
    <row r="1452" spans="1:29" s="156" customFormat="1" ht="13.8">
      <c r="A1452" s="149" t="s">
        <v>1245</v>
      </c>
      <c r="B1452" s="147" t="s">
        <v>57</v>
      </c>
      <c r="C1452" s="147" t="s">
        <v>3979</v>
      </c>
      <c r="D1452" s="147">
        <v>1000004337</v>
      </c>
      <c r="E1452" s="147" t="s">
        <v>3971</v>
      </c>
      <c r="F1452" s="148">
        <v>45776</v>
      </c>
      <c r="G1452" s="40" t="str">
        <f t="shared" ref="G1452:G1512" si="278">IF(I1452&gt;0,"Targeted Dealer","-")</f>
        <v>Targeted Dealer</v>
      </c>
      <c r="H1452" s="40"/>
      <c r="I1452" s="41">
        <v>120</v>
      </c>
      <c r="J1452" s="41">
        <f t="shared" ref="J1452:J1512" si="279">I1452/$J$1*($J$1-$E$1)</f>
        <v>120</v>
      </c>
      <c r="K1452" s="43">
        <v>24.5</v>
      </c>
      <c r="L1452" s="43">
        <f t="shared" ref="L1452:L1512" si="280">I1452-K1452</f>
        <v>95.5</v>
      </c>
      <c r="M1452" s="43">
        <f t="shared" ref="M1452:M1512" si="281">IFERROR((K1452/J1452%),"-")</f>
        <v>20.416666666666668</v>
      </c>
      <c r="N1452" s="42">
        <v>73.5</v>
      </c>
      <c r="O1452" s="45" t="str">
        <f t="shared" ref="O1452:O1512" si="282">IF(F1452&lt;=$P$2,"DEC","")</f>
        <v>DEC</v>
      </c>
      <c r="P1452" s="42">
        <v>73.5</v>
      </c>
      <c r="Q1452" s="44">
        <f t="shared" ref="Q1452:Q1512" si="283">K1452-P1452</f>
        <v>-49</v>
      </c>
      <c r="R1452" s="45">
        <f t="shared" ref="R1452:R1512" si="284">IFERROR(IF(O1452="Dec",(K1452/P1452-1))," ")</f>
        <v>-0.66666666666666674</v>
      </c>
      <c r="S1452" s="44" t="str">
        <f t="shared" ref="S1452:S1512" si="285">IF(N1452&gt;0,IF(O1452="","-",IF(R1452&lt;0%,"DEGROWTH","GROWTH")))</f>
        <v>DEGROWTH</v>
      </c>
      <c r="T1452" s="43">
        <v>0</v>
      </c>
      <c r="U1452" s="46" t="str">
        <f t="shared" ref="U1452:U1512" si="286">IF(F1452&lt;=$V$2,"jAN","")</f>
        <v/>
      </c>
      <c r="V1452" s="42">
        <v>0</v>
      </c>
      <c r="W1452" s="47">
        <f t="shared" ref="W1452:W1512" si="287">K1452-V1452</f>
        <v>24.5</v>
      </c>
      <c r="X1452" s="48" t="b">
        <f t="shared" ref="X1452:X1512" si="288">IFERROR(IF(U1452="Jan",(K1452/V1452-1)),0)</f>
        <v>0</v>
      </c>
      <c r="Y1452" s="47" t="b">
        <f t="shared" ref="Y1452:Y1512" si="289">IF(T1452&gt;0,IF(U1452="","-",IF(X1452&lt;0%,"DEGROWTH","GROWTH")))</f>
        <v>0</v>
      </c>
      <c r="Z1452" s="138">
        <v>0</v>
      </c>
      <c r="AA1452" s="133"/>
      <c r="AB1452" s="149" t="s">
        <v>1245</v>
      </c>
      <c r="AC1452" s="27"/>
    </row>
    <row r="1453" spans="1:29" s="156" customFormat="1" ht="13.8">
      <c r="A1453" s="149" t="s">
        <v>121</v>
      </c>
      <c r="B1453" s="147" t="s">
        <v>25</v>
      </c>
      <c r="C1453" s="147" t="s">
        <v>3980</v>
      </c>
      <c r="D1453" s="147">
        <v>1000004336</v>
      </c>
      <c r="E1453" s="147" t="s">
        <v>3972</v>
      </c>
      <c r="F1453" s="148">
        <v>45776</v>
      </c>
      <c r="G1453" s="40" t="str">
        <f t="shared" si="278"/>
        <v>Targeted Dealer</v>
      </c>
      <c r="H1453" s="40"/>
      <c r="I1453" s="41">
        <v>20</v>
      </c>
      <c r="J1453" s="41">
        <f t="shared" si="279"/>
        <v>20</v>
      </c>
      <c r="K1453" s="43">
        <v>25</v>
      </c>
      <c r="L1453" s="43">
        <f t="shared" si="280"/>
        <v>-5</v>
      </c>
      <c r="M1453" s="43">
        <f t="shared" si="281"/>
        <v>125</v>
      </c>
      <c r="N1453" s="42">
        <v>15</v>
      </c>
      <c r="O1453" s="45" t="str">
        <f t="shared" si="282"/>
        <v>DEC</v>
      </c>
      <c r="P1453" s="42">
        <v>15</v>
      </c>
      <c r="Q1453" s="44">
        <f t="shared" si="283"/>
        <v>10</v>
      </c>
      <c r="R1453" s="45">
        <f t="shared" si="284"/>
        <v>0.66666666666666674</v>
      </c>
      <c r="S1453" s="44" t="str">
        <f t="shared" si="285"/>
        <v>GROWTH</v>
      </c>
      <c r="T1453" s="43">
        <v>0</v>
      </c>
      <c r="U1453" s="46" t="str">
        <f t="shared" si="286"/>
        <v/>
      </c>
      <c r="V1453" s="42">
        <v>0</v>
      </c>
      <c r="W1453" s="47">
        <f t="shared" si="287"/>
        <v>25</v>
      </c>
      <c r="X1453" s="48" t="b">
        <f t="shared" si="288"/>
        <v>0</v>
      </c>
      <c r="Y1453" s="47" t="b">
        <f t="shared" si="289"/>
        <v>0</v>
      </c>
      <c r="Z1453" s="138">
        <v>0</v>
      </c>
      <c r="AA1453" s="133"/>
      <c r="AB1453" s="149" t="s">
        <v>121</v>
      </c>
      <c r="AC1453" s="27"/>
    </row>
    <row r="1454" spans="1:29" s="156" customFormat="1" ht="13.8">
      <c r="A1454" s="149" t="s">
        <v>3061</v>
      </c>
      <c r="B1454" s="147" t="s">
        <v>87</v>
      </c>
      <c r="C1454" s="147" t="s">
        <v>3981</v>
      </c>
      <c r="D1454" s="147">
        <v>1000004346</v>
      </c>
      <c r="E1454" s="147" t="s">
        <v>3973</v>
      </c>
      <c r="F1454" s="148">
        <v>45777</v>
      </c>
      <c r="G1454" s="40" t="str">
        <f t="shared" si="278"/>
        <v>Targeted Dealer</v>
      </c>
      <c r="H1454" s="40"/>
      <c r="I1454" s="41">
        <v>200</v>
      </c>
      <c r="J1454" s="41">
        <f t="shared" si="279"/>
        <v>200</v>
      </c>
      <c r="K1454" s="43">
        <v>239.5</v>
      </c>
      <c r="L1454" s="43">
        <f t="shared" si="280"/>
        <v>-39.5</v>
      </c>
      <c r="M1454" s="43">
        <f t="shared" si="281"/>
        <v>119.75</v>
      </c>
      <c r="N1454" s="42">
        <v>235</v>
      </c>
      <c r="O1454" s="45" t="str">
        <f t="shared" si="282"/>
        <v>DEC</v>
      </c>
      <c r="P1454" s="42">
        <v>235</v>
      </c>
      <c r="Q1454" s="44">
        <f t="shared" si="283"/>
        <v>4.5</v>
      </c>
      <c r="R1454" s="45">
        <f t="shared" si="284"/>
        <v>1.9148936170212849E-2</v>
      </c>
      <c r="S1454" s="44" t="str">
        <f t="shared" si="285"/>
        <v>GROWTH</v>
      </c>
      <c r="T1454" s="43">
        <v>0</v>
      </c>
      <c r="U1454" s="46" t="str">
        <f t="shared" si="286"/>
        <v/>
      </c>
      <c r="V1454" s="42">
        <v>0</v>
      </c>
      <c r="W1454" s="47">
        <f t="shared" si="287"/>
        <v>239.5</v>
      </c>
      <c r="X1454" s="48" t="b">
        <f t="shared" si="288"/>
        <v>0</v>
      </c>
      <c r="Y1454" s="47" t="b">
        <f t="shared" si="289"/>
        <v>0</v>
      </c>
      <c r="Z1454" s="138">
        <v>0</v>
      </c>
      <c r="AA1454" s="149"/>
      <c r="AB1454" s="149" t="s">
        <v>3061</v>
      </c>
      <c r="AC1454" s="27"/>
    </row>
    <row r="1455" spans="1:29" s="156" customFormat="1" ht="13.8">
      <c r="A1455" s="149" t="s">
        <v>121</v>
      </c>
      <c r="B1455" s="147" t="s">
        <v>12</v>
      </c>
      <c r="C1455" s="147" t="s">
        <v>3982</v>
      </c>
      <c r="D1455" s="147">
        <v>1000004354</v>
      </c>
      <c r="E1455" s="147" t="s">
        <v>3974</v>
      </c>
      <c r="F1455" s="148">
        <v>45785</v>
      </c>
      <c r="G1455" s="40" t="str">
        <f t="shared" si="278"/>
        <v>Targeted Dealer</v>
      </c>
      <c r="H1455" s="40"/>
      <c r="I1455" s="41">
        <v>60</v>
      </c>
      <c r="J1455" s="41">
        <f t="shared" si="279"/>
        <v>60</v>
      </c>
      <c r="K1455" s="43">
        <v>78</v>
      </c>
      <c r="L1455" s="43">
        <f t="shared" si="280"/>
        <v>-18</v>
      </c>
      <c r="M1455" s="43">
        <f t="shared" si="281"/>
        <v>130</v>
      </c>
      <c r="N1455" s="42">
        <v>62</v>
      </c>
      <c r="O1455" s="45" t="str">
        <f t="shared" si="282"/>
        <v>DEC</v>
      </c>
      <c r="P1455" s="42">
        <v>62</v>
      </c>
      <c r="Q1455" s="44">
        <f t="shared" si="283"/>
        <v>16</v>
      </c>
      <c r="R1455" s="45">
        <f t="shared" si="284"/>
        <v>0.25806451612903225</v>
      </c>
      <c r="S1455" s="44" t="str">
        <f t="shared" si="285"/>
        <v>GROWTH</v>
      </c>
      <c r="T1455" s="43">
        <v>0</v>
      </c>
      <c r="U1455" s="46" t="str">
        <f t="shared" si="286"/>
        <v/>
      </c>
      <c r="V1455" s="42">
        <v>0</v>
      </c>
      <c r="W1455" s="47">
        <f t="shared" si="287"/>
        <v>78</v>
      </c>
      <c r="X1455" s="48" t="b">
        <f t="shared" si="288"/>
        <v>0</v>
      </c>
      <c r="Y1455" s="47" t="b">
        <f t="shared" si="289"/>
        <v>0</v>
      </c>
      <c r="Z1455" s="138">
        <v>0</v>
      </c>
      <c r="AA1455" s="133"/>
      <c r="AB1455" s="149" t="s">
        <v>121</v>
      </c>
      <c r="AC1455" s="27"/>
    </row>
    <row r="1456" spans="1:29" s="156" customFormat="1" ht="13.8">
      <c r="A1456" s="149" t="s">
        <v>121</v>
      </c>
      <c r="B1456" s="147" t="s">
        <v>814</v>
      </c>
      <c r="C1456" s="147" t="s">
        <v>831</v>
      </c>
      <c r="D1456" s="147">
        <v>1000000704</v>
      </c>
      <c r="E1456" s="147" t="s">
        <v>832</v>
      </c>
      <c r="F1456" s="148">
        <v>44738</v>
      </c>
      <c r="G1456" s="40" t="str">
        <f t="shared" si="278"/>
        <v>Targeted Dealer</v>
      </c>
      <c r="H1456" s="40"/>
      <c r="I1456" s="41">
        <v>20</v>
      </c>
      <c r="J1456" s="41">
        <f t="shared" si="279"/>
        <v>20</v>
      </c>
      <c r="K1456" s="43">
        <v>10</v>
      </c>
      <c r="L1456" s="43">
        <f t="shared" si="280"/>
        <v>10</v>
      </c>
      <c r="M1456" s="43">
        <f t="shared" si="281"/>
        <v>50</v>
      </c>
      <c r="N1456" s="42">
        <v>20</v>
      </c>
      <c r="O1456" s="45" t="str">
        <f t="shared" si="282"/>
        <v>DEC</v>
      </c>
      <c r="P1456" s="42">
        <v>20</v>
      </c>
      <c r="Q1456" s="44">
        <f t="shared" si="283"/>
        <v>-10</v>
      </c>
      <c r="R1456" s="45">
        <f t="shared" si="284"/>
        <v>-0.5</v>
      </c>
      <c r="S1456" s="44" t="str">
        <f t="shared" si="285"/>
        <v>DEGROWTH</v>
      </c>
      <c r="T1456" s="43">
        <v>0</v>
      </c>
      <c r="U1456" s="46" t="str">
        <f t="shared" si="286"/>
        <v>jAN</v>
      </c>
      <c r="V1456" s="42">
        <v>0</v>
      </c>
      <c r="W1456" s="47">
        <f t="shared" si="287"/>
        <v>10</v>
      </c>
      <c r="X1456" s="48">
        <f t="shared" si="288"/>
        <v>0</v>
      </c>
      <c r="Y1456" s="47" t="b">
        <f t="shared" si="289"/>
        <v>0</v>
      </c>
      <c r="Z1456" s="138">
        <v>0</v>
      </c>
      <c r="AA1456" s="133"/>
      <c r="AB1456" s="149" t="s">
        <v>121</v>
      </c>
      <c r="AC1456" s="27"/>
    </row>
    <row r="1457" spans="1:29" s="156" customFormat="1" ht="13.8">
      <c r="A1457" s="149" t="s">
        <v>121</v>
      </c>
      <c r="B1457" s="147" t="s">
        <v>814</v>
      </c>
      <c r="C1457" s="147" t="s">
        <v>3985</v>
      </c>
      <c r="D1457" s="147">
        <v>1000004322</v>
      </c>
      <c r="E1457" s="147" t="s">
        <v>3986</v>
      </c>
      <c r="F1457" s="148">
        <v>45768</v>
      </c>
      <c r="G1457" s="40" t="str">
        <f t="shared" si="278"/>
        <v>Targeted Dealer</v>
      </c>
      <c r="H1457" s="40"/>
      <c r="I1457" s="41">
        <v>10</v>
      </c>
      <c r="J1457" s="41">
        <f t="shared" si="279"/>
        <v>10</v>
      </c>
      <c r="K1457" s="43">
        <v>20</v>
      </c>
      <c r="L1457" s="43">
        <f t="shared" si="280"/>
        <v>-10</v>
      </c>
      <c r="M1457" s="43">
        <f t="shared" si="281"/>
        <v>200</v>
      </c>
      <c r="N1457" s="42">
        <v>20</v>
      </c>
      <c r="O1457" s="45" t="str">
        <f t="shared" si="282"/>
        <v>DEC</v>
      </c>
      <c r="P1457" s="42">
        <v>20</v>
      </c>
      <c r="Q1457" s="44">
        <f t="shared" si="283"/>
        <v>0</v>
      </c>
      <c r="R1457" s="45">
        <f t="shared" si="284"/>
        <v>0</v>
      </c>
      <c r="S1457" s="44" t="str">
        <f t="shared" si="285"/>
        <v>GROWTH</v>
      </c>
      <c r="T1457" s="43">
        <v>0</v>
      </c>
      <c r="U1457" s="46" t="str">
        <f t="shared" si="286"/>
        <v/>
      </c>
      <c r="V1457" s="42">
        <v>0</v>
      </c>
      <c r="W1457" s="47">
        <f t="shared" si="287"/>
        <v>20</v>
      </c>
      <c r="X1457" s="48" t="b">
        <f t="shared" si="288"/>
        <v>0</v>
      </c>
      <c r="Y1457" s="47" t="b">
        <f t="shared" si="289"/>
        <v>0</v>
      </c>
      <c r="Z1457" s="138">
        <v>0</v>
      </c>
      <c r="AA1457" s="133"/>
      <c r="AB1457" s="149" t="s">
        <v>121</v>
      </c>
      <c r="AC1457" s="27"/>
    </row>
    <row r="1458" spans="1:29" s="156" customFormat="1" ht="13.8">
      <c r="A1458" s="149" t="s">
        <v>1245</v>
      </c>
      <c r="B1458" s="147" t="s">
        <v>53</v>
      </c>
      <c r="C1458" s="147" t="s">
        <v>3997</v>
      </c>
      <c r="D1458" s="147">
        <v>1000004351</v>
      </c>
      <c r="E1458" s="147" t="s">
        <v>3987</v>
      </c>
      <c r="F1458" s="148">
        <v>45786</v>
      </c>
      <c r="G1458" s="40" t="str">
        <f t="shared" si="278"/>
        <v>Targeted Dealer</v>
      </c>
      <c r="H1458" s="40"/>
      <c r="I1458" s="41">
        <v>25</v>
      </c>
      <c r="J1458" s="41">
        <f t="shared" si="279"/>
        <v>25</v>
      </c>
      <c r="K1458" s="43">
        <v>25</v>
      </c>
      <c r="L1458" s="43">
        <f t="shared" si="280"/>
        <v>0</v>
      </c>
      <c r="M1458" s="43">
        <f t="shared" si="281"/>
        <v>100</v>
      </c>
      <c r="N1458" s="42">
        <v>25</v>
      </c>
      <c r="O1458" s="45" t="str">
        <f t="shared" si="282"/>
        <v>DEC</v>
      </c>
      <c r="P1458" s="42">
        <v>25</v>
      </c>
      <c r="Q1458" s="44">
        <f t="shared" si="283"/>
        <v>0</v>
      </c>
      <c r="R1458" s="45">
        <f t="shared" si="284"/>
        <v>0</v>
      </c>
      <c r="S1458" s="44" t="str">
        <f t="shared" si="285"/>
        <v>GROWTH</v>
      </c>
      <c r="T1458" s="43">
        <v>0</v>
      </c>
      <c r="U1458" s="46" t="str">
        <f t="shared" si="286"/>
        <v/>
      </c>
      <c r="V1458" s="42">
        <v>0</v>
      </c>
      <c r="W1458" s="47">
        <f t="shared" si="287"/>
        <v>25</v>
      </c>
      <c r="X1458" s="48" t="b">
        <f t="shared" si="288"/>
        <v>0</v>
      </c>
      <c r="Y1458" s="47" t="b">
        <f t="shared" si="289"/>
        <v>0</v>
      </c>
      <c r="Z1458" s="138">
        <v>1</v>
      </c>
      <c r="AA1458" s="133"/>
      <c r="AB1458" s="149" t="s">
        <v>1245</v>
      </c>
      <c r="AC1458" s="27"/>
    </row>
    <row r="1459" spans="1:29" s="156" customFormat="1" ht="13.8">
      <c r="A1459" s="149" t="s">
        <v>3918</v>
      </c>
      <c r="B1459" s="147" t="s">
        <v>75</v>
      </c>
      <c r="C1459" s="147" t="s">
        <v>3999</v>
      </c>
      <c r="D1459" s="147">
        <v>1000004357</v>
      </c>
      <c r="E1459" s="147" t="s">
        <v>3989</v>
      </c>
      <c r="F1459" s="148">
        <v>45792</v>
      </c>
      <c r="G1459" s="40" t="str">
        <f t="shared" si="278"/>
        <v>Targeted Dealer</v>
      </c>
      <c r="H1459" s="40"/>
      <c r="I1459" s="41">
        <v>500</v>
      </c>
      <c r="J1459" s="41">
        <f t="shared" si="279"/>
        <v>500</v>
      </c>
      <c r="K1459" s="43">
        <v>710.6</v>
      </c>
      <c r="L1459" s="43">
        <f t="shared" si="280"/>
        <v>-210.60000000000002</v>
      </c>
      <c r="M1459" s="43">
        <f t="shared" si="281"/>
        <v>142.12</v>
      </c>
      <c r="N1459" s="42">
        <v>464.25</v>
      </c>
      <c r="O1459" s="45" t="str">
        <f t="shared" si="282"/>
        <v>DEC</v>
      </c>
      <c r="P1459" s="42">
        <v>464.25</v>
      </c>
      <c r="Q1459" s="44">
        <f t="shared" si="283"/>
        <v>246.35000000000002</v>
      </c>
      <c r="R1459" s="45">
        <f t="shared" si="284"/>
        <v>0.53064081852450196</v>
      </c>
      <c r="S1459" s="44" t="str">
        <f t="shared" si="285"/>
        <v>GROWTH</v>
      </c>
      <c r="T1459" s="43">
        <v>0</v>
      </c>
      <c r="U1459" s="46" t="str">
        <f t="shared" si="286"/>
        <v/>
      </c>
      <c r="V1459" s="42">
        <v>0</v>
      </c>
      <c r="W1459" s="47">
        <f t="shared" si="287"/>
        <v>710.6</v>
      </c>
      <c r="X1459" s="48" t="b">
        <f t="shared" si="288"/>
        <v>0</v>
      </c>
      <c r="Y1459" s="47" t="b">
        <f t="shared" si="289"/>
        <v>0</v>
      </c>
      <c r="Z1459" s="138">
        <v>0</v>
      </c>
      <c r="AA1459" s="149"/>
      <c r="AB1459" s="149" t="s">
        <v>3918</v>
      </c>
      <c r="AC1459" s="27"/>
    </row>
    <row r="1460" spans="1:29" s="156" customFormat="1" ht="13.8">
      <c r="A1460" s="149" t="s">
        <v>121</v>
      </c>
      <c r="B1460" s="147" t="s">
        <v>33</v>
      </c>
      <c r="C1460" s="147" t="s">
        <v>4000</v>
      </c>
      <c r="D1460" s="147">
        <v>1000004359</v>
      </c>
      <c r="E1460" s="147" t="s">
        <v>3990</v>
      </c>
      <c r="F1460" s="148">
        <v>45794</v>
      </c>
      <c r="G1460" s="40" t="str">
        <f t="shared" si="278"/>
        <v>Targeted Dealer</v>
      </c>
      <c r="H1460" s="40"/>
      <c r="I1460" s="41">
        <v>500</v>
      </c>
      <c r="J1460" s="41">
        <f t="shared" si="279"/>
        <v>500</v>
      </c>
      <c r="K1460" s="43">
        <v>593</v>
      </c>
      <c r="L1460" s="43">
        <f t="shared" si="280"/>
        <v>-93</v>
      </c>
      <c r="M1460" s="43">
        <f t="shared" si="281"/>
        <v>118.6</v>
      </c>
      <c r="N1460" s="42">
        <v>526</v>
      </c>
      <c r="O1460" s="45" t="str">
        <f t="shared" si="282"/>
        <v>DEC</v>
      </c>
      <c r="P1460" s="42">
        <v>526</v>
      </c>
      <c r="Q1460" s="44">
        <f t="shared" si="283"/>
        <v>67</v>
      </c>
      <c r="R1460" s="45">
        <f t="shared" si="284"/>
        <v>0.12737642585551323</v>
      </c>
      <c r="S1460" s="44" t="str">
        <f t="shared" si="285"/>
        <v>GROWTH</v>
      </c>
      <c r="T1460" s="43">
        <v>0</v>
      </c>
      <c r="U1460" s="46" t="str">
        <f t="shared" si="286"/>
        <v/>
      </c>
      <c r="V1460" s="42">
        <v>0</v>
      </c>
      <c r="W1460" s="47">
        <f t="shared" si="287"/>
        <v>593</v>
      </c>
      <c r="X1460" s="48" t="b">
        <f t="shared" si="288"/>
        <v>0</v>
      </c>
      <c r="Y1460" s="47" t="b">
        <f t="shared" si="289"/>
        <v>0</v>
      </c>
      <c r="Z1460" s="138">
        <v>0</v>
      </c>
      <c r="AA1460" s="133"/>
      <c r="AB1460" s="149" t="s">
        <v>121</v>
      </c>
      <c r="AC1460" s="27"/>
    </row>
    <row r="1461" spans="1:29" s="156" customFormat="1" ht="13.8">
      <c r="A1461" s="149" t="s">
        <v>3918</v>
      </c>
      <c r="B1461" s="147" t="s">
        <v>71</v>
      </c>
      <c r="C1461" s="147" t="s">
        <v>4001</v>
      </c>
      <c r="D1461" s="147">
        <v>1000004356</v>
      </c>
      <c r="E1461" s="147" t="s">
        <v>3991</v>
      </c>
      <c r="F1461" s="148">
        <v>45792</v>
      </c>
      <c r="G1461" s="40" t="str">
        <f t="shared" si="278"/>
        <v>Targeted Dealer</v>
      </c>
      <c r="H1461" s="40"/>
      <c r="I1461" s="41">
        <v>70</v>
      </c>
      <c r="J1461" s="41">
        <f t="shared" si="279"/>
        <v>70</v>
      </c>
      <c r="K1461" s="43">
        <v>70</v>
      </c>
      <c r="L1461" s="43">
        <f t="shared" si="280"/>
        <v>0</v>
      </c>
      <c r="M1461" s="43">
        <f t="shared" si="281"/>
        <v>100</v>
      </c>
      <c r="N1461" s="42">
        <v>66</v>
      </c>
      <c r="O1461" s="45" t="str">
        <f t="shared" si="282"/>
        <v>DEC</v>
      </c>
      <c r="P1461" s="42">
        <v>66</v>
      </c>
      <c r="Q1461" s="44">
        <f t="shared" si="283"/>
        <v>4</v>
      </c>
      <c r="R1461" s="45">
        <f t="shared" si="284"/>
        <v>6.0606060606060552E-2</v>
      </c>
      <c r="S1461" s="44" t="str">
        <f t="shared" si="285"/>
        <v>GROWTH</v>
      </c>
      <c r="T1461" s="43">
        <v>0</v>
      </c>
      <c r="U1461" s="46" t="str">
        <f t="shared" si="286"/>
        <v/>
      </c>
      <c r="V1461" s="42">
        <v>0</v>
      </c>
      <c r="W1461" s="47">
        <f t="shared" si="287"/>
        <v>70</v>
      </c>
      <c r="X1461" s="48" t="b">
        <f t="shared" si="288"/>
        <v>0</v>
      </c>
      <c r="Y1461" s="47" t="b">
        <f t="shared" si="289"/>
        <v>0</v>
      </c>
      <c r="Z1461" s="138">
        <v>0</v>
      </c>
      <c r="AA1461" s="149"/>
      <c r="AB1461" s="149" t="s">
        <v>3918</v>
      </c>
      <c r="AC1461" s="27"/>
    </row>
    <row r="1462" spans="1:29" s="156" customFormat="1" ht="13.8">
      <c r="A1462" s="149" t="s">
        <v>3061</v>
      </c>
      <c r="B1462" s="147" t="s">
        <v>87</v>
      </c>
      <c r="C1462" s="147" t="s">
        <v>4003</v>
      </c>
      <c r="D1462" s="147">
        <v>1000004363</v>
      </c>
      <c r="E1462" s="147" t="s">
        <v>3993</v>
      </c>
      <c r="F1462" s="148">
        <v>45793</v>
      </c>
      <c r="G1462" s="40" t="str">
        <f t="shared" si="278"/>
        <v>Targeted Dealer</v>
      </c>
      <c r="H1462" s="40"/>
      <c r="I1462" s="41">
        <v>250</v>
      </c>
      <c r="J1462" s="41">
        <f t="shared" si="279"/>
        <v>250</v>
      </c>
      <c r="K1462" s="43">
        <v>360</v>
      </c>
      <c r="L1462" s="43">
        <f t="shared" si="280"/>
        <v>-110</v>
      </c>
      <c r="M1462" s="43">
        <f t="shared" si="281"/>
        <v>144</v>
      </c>
      <c r="N1462" s="42">
        <v>365</v>
      </c>
      <c r="O1462" s="45" t="str">
        <f t="shared" si="282"/>
        <v>DEC</v>
      </c>
      <c r="P1462" s="42">
        <v>365</v>
      </c>
      <c r="Q1462" s="44">
        <f t="shared" si="283"/>
        <v>-5</v>
      </c>
      <c r="R1462" s="45">
        <f t="shared" si="284"/>
        <v>-1.3698630136986356E-2</v>
      </c>
      <c r="S1462" s="44" t="str">
        <f t="shared" si="285"/>
        <v>DEGROWTH</v>
      </c>
      <c r="T1462" s="43">
        <v>0</v>
      </c>
      <c r="U1462" s="46" t="str">
        <f t="shared" si="286"/>
        <v/>
      </c>
      <c r="V1462" s="42">
        <v>0</v>
      </c>
      <c r="W1462" s="47">
        <f t="shared" si="287"/>
        <v>360</v>
      </c>
      <c r="X1462" s="48" t="b">
        <f t="shared" si="288"/>
        <v>0</v>
      </c>
      <c r="Y1462" s="47" t="b">
        <f t="shared" si="289"/>
        <v>0</v>
      </c>
      <c r="Z1462" s="138">
        <v>0</v>
      </c>
      <c r="AA1462" s="149"/>
      <c r="AB1462" s="149" t="s">
        <v>3061</v>
      </c>
      <c r="AC1462" s="27"/>
    </row>
    <row r="1463" spans="1:29" s="156" customFormat="1" ht="13.8">
      <c r="A1463" s="149" t="s">
        <v>3061</v>
      </c>
      <c r="B1463" s="147" t="s">
        <v>101</v>
      </c>
      <c r="C1463" s="147" t="s">
        <v>4004</v>
      </c>
      <c r="D1463" s="147">
        <v>1000004355</v>
      </c>
      <c r="E1463" s="147" t="s">
        <v>3994</v>
      </c>
      <c r="F1463" s="148">
        <v>45792</v>
      </c>
      <c r="G1463" s="40" t="str">
        <f t="shared" si="278"/>
        <v>Targeted Dealer</v>
      </c>
      <c r="H1463" s="40"/>
      <c r="I1463" s="41">
        <v>50</v>
      </c>
      <c r="J1463" s="41">
        <f t="shared" si="279"/>
        <v>50</v>
      </c>
      <c r="K1463" s="43">
        <v>25</v>
      </c>
      <c r="L1463" s="43">
        <f t="shared" si="280"/>
        <v>25</v>
      </c>
      <c r="M1463" s="43">
        <f t="shared" si="281"/>
        <v>50</v>
      </c>
      <c r="N1463" s="42">
        <v>65</v>
      </c>
      <c r="O1463" s="45" t="str">
        <f t="shared" si="282"/>
        <v>DEC</v>
      </c>
      <c r="P1463" s="42">
        <v>65</v>
      </c>
      <c r="Q1463" s="44">
        <f t="shared" si="283"/>
        <v>-40</v>
      </c>
      <c r="R1463" s="45">
        <f t="shared" si="284"/>
        <v>-0.61538461538461542</v>
      </c>
      <c r="S1463" s="44" t="str">
        <f t="shared" si="285"/>
        <v>DEGROWTH</v>
      </c>
      <c r="T1463" s="43">
        <v>0</v>
      </c>
      <c r="U1463" s="46" t="str">
        <f t="shared" si="286"/>
        <v/>
      </c>
      <c r="V1463" s="42">
        <v>0</v>
      </c>
      <c r="W1463" s="47">
        <f t="shared" si="287"/>
        <v>25</v>
      </c>
      <c r="X1463" s="48" t="b">
        <f t="shared" si="288"/>
        <v>0</v>
      </c>
      <c r="Y1463" s="47" t="b">
        <f t="shared" si="289"/>
        <v>0</v>
      </c>
      <c r="Z1463" s="138">
        <v>0</v>
      </c>
      <c r="AA1463" s="149"/>
      <c r="AB1463" s="149" t="s">
        <v>3061</v>
      </c>
      <c r="AC1463" s="27"/>
    </row>
    <row r="1464" spans="1:29" s="156" customFormat="1" ht="13.8">
      <c r="A1464" s="149" t="s">
        <v>3061</v>
      </c>
      <c r="B1464" s="147" t="s">
        <v>101</v>
      </c>
      <c r="C1464" s="147" t="s">
        <v>4005</v>
      </c>
      <c r="D1464" s="147">
        <v>1000004335</v>
      </c>
      <c r="E1464" s="147" t="s">
        <v>3995</v>
      </c>
      <c r="F1464" s="148">
        <v>45775</v>
      </c>
      <c r="G1464" s="40" t="str">
        <f t="shared" si="278"/>
        <v>Targeted Dealer</v>
      </c>
      <c r="H1464" s="40"/>
      <c r="I1464" s="41">
        <v>65</v>
      </c>
      <c r="J1464" s="41">
        <f t="shared" si="279"/>
        <v>65</v>
      </c>
      <c r="K1464" s="43">
        <v>15</v>
      </c>
      <c r="L1464" s="43">
        <f t="shared" si="280"/>
        <v>50</v>
      </c>
      <c r="M1464" s="43">
        <f t="shared" si="281"/>
        <v>23.076923076923077</v>
      </c>
      <c r="N1464" s="42">
        <v>60</v>
      </c>
      <c r="O1464" s="45" t="str">
        <f t="shared" si="282"/>
        <v>DEC</v>
      </c>
      <c r="P1464" s="42">
        <v>60</v>
      </c>
      <c r="Q1464" s="44">
        <f t="shared" si="283"/>
        <v>-45</v>
      </c>
      <c r="R1464" s="45">
        <f t="shared" si="284"/>
        <v>-0.75</v>
      </c>
      <c r="S1464" s="44" t="str">
        <f t="shared" si="285"/>
        <v>DEGROWTH</v>
      </c>
      <c r="T1464" s="43">
        <v>0</v>
      </c>
      <c r="U1464" s="46" t="str">
        <f t="shared" si="286"/>
        <v/>
      </c>
      <c r="V1464" s="42">
        <v>0</v>
      </c>
      <c r="W1464" s="47">
        <f t="shared" si="287"/>
        <v>15</v>
      </c>
      <c r="X1464" s="48" t="b">
        <f t="shared" si="288"/>
        <v>0</v>
      </c>
      <c r="Y1464" s="47" t="b">
        <f t="shared" si="289"/>
        <v>0</v>
      </c>
      <c r="Z1464" s="138">
        <v>0</v>
      </c>
      <c r="AA1464" s="149"/>
      <c r="AB1464" s="149" t="s">
        <v>3061</v>
      </c>
      <c r="AC1464" s="27"/>
    </row>
    <row r="1465" spans="1:29" s="156" customFormat="1" ht="13.8">
      <c r="A1465" s="149" t="s">
        <v>3919</v>
      </c>
      <c r="B1465" s="147" t="s">
        <v>80</v>
      </c>
      <c r="C1465" s="147" t="s">
        <v>4006</v>
      </c>
      <c r="D1465" s="147">
        <v>1000004358</v>
      </c>
      <c r="E1465" s="147" t="s">
        <v>3996</v>
      </c>
      <c r="F1465" s="148">
        <v>45794</v>
      </c>
      <c r="G1465" s="40" t="str">
        <f t="shared" si="278"/>
        <v>Targeted Dealer</v>
      </c>
      <c r="H1465" s="40"/>
      <c r="I1465" s="41">
        <v>40</v>
      </c>
      <c r="J1465" s="41">
        <f t="shared" si="279"/>
        <v>40</v>
      </c>
      <c r="K1465" s="43">
        <v>20</v>
      </c>
      <c r="L1465" s="43">
        <f t="shared" si="280"/>
        <v>20</v>
      </c>
      <c r="M1465" s="43">
        <f t="shared" si="281"/>
        <v>50</v>
      </c>
      <c r="N1465" s="42">
        <v>40</v>
      </c>
      <c r="O1465" s="45" t="str">
        <f t="shared" si="282"/>
        <v>DEC</v>
      </c>
      <c r="P1465" s="42">
        <v>40</v>
      </c>
      <c r="Q1465" s="44">
        <f t="shared" si="283"/>
        <v>-20</v>
      </c>
      <c r="R1465" s="45">
        <f t="shared" si="284"/>
        <v>-0.5</v>
      </c>
      <c r="S1465" s="44" t="str">
        <f t="shared" si="285"/>
        <v>DEGROWTH</v>
      </c>
      <c r="T1465" s="43">
        <v>0</v>
      </c>
      <c r="U1465" s="46" t="str">
        <f t="shared" si="286"/>
        <v/>
      </c>
      <c r="V1465" s="42">
        <v>0</v>
      </c>
      <c r="W1465" s="47">
        <f t="shared" si="287"/>
        <v>20</v>
      </c>
      <c r="X1465" s="48" t="b">
        <f t="shared" si="288"/>
        <v>0</v>
      </c>
      <c r="Y1465" s="47" t="b">
        <f t="shared" si="289"/>
        <v>0</v>
      </c>
      <c r="Z1465" s="138">
        <v>0</v>
      </c>
      <c r="AA1465" s="149"/>
      <c r="AB1465" s="149" t="s">
        <v>3919</v>
      </c>
      <c r="AC1465" s="27"/>
    </row>
    <row r="1466" spans="1:29" s="156" customFormat="1" ht="13.8">
      <c r="A1466" s="149" t="s">
        <v>1245</v>
      </c>
      <c r="B1466" s="147" t="s">
        <v>53</v>
      </c>
      <c r="C1466" s="147" t="s">
        <v>4010</v>
      </c>
      <c r="D1466" s="147">
        <v>1000004369</v>
      </c>
      <c r="E1466" s="147" t="s">
        <v>4007</v>
      </c>
      <c r="F1466" s="148">
        <v>45799</v>
      </c>
      <c r="G1466" s="40" t="str">
        <f t="shared" si="278"/>
        <v>Targeted Dealer</v>
      </c>
      <c r="H1466" s="40"/>
      <c r="I1466" s="41">
        <v>90</v>
      </c>
      <c r="J1466" s="41">
        <f t="shared" si="279"/>
        <v>90</v>
      </c>
      <c r="K1466" s="43">
        <v>80</v>
      </c>
      <c r="L1466" s="43">
        <f t="shared" si="280"/>
        <v>10</v>
      </c>
      <c r="M1466" s="43">
        <f t="shared" si="281"/>
        <v>88.888888888888886</v>
      </c>
      <c r="N1466" s="42">
        <v>70</v>
      </c>
      <c r="O1466" s="45" t="str">
        <f t="shared" si="282"/>
        <v>DEC</v>
      </c>
      <c r="P1466" s="42">
        <v>70</v>
      </c>
      <c r="Q1466" s="44">
        <f t="shared" si="283"/>
        <v>10</v>
      </c>
      <c r="R1466" s="45">
        <f t="shared" si="284"/>
        <v>0.14285714285714279</v>
      </c>
      <c r="S1466" s="44" t="str">
        <f t="shared" si="285"/>
        <v>GROWTH</v>
      </c>
      <c r="T1466" s="43">
        <v>0</v>
      </c>
      <c r="U1466" s="46" t="str">
        <f t="shared" si="286"/>
        <v/>
      </c>
      <c r="V1466" s="42">
        <v>0</v>
      </c>
      <c r="W1466" s="47">
        <f t="shared" si="287"/>
        <v>80</v>
      </c>
      <c r="X1466" s="48" t="b">
        <f t="shared" si="288"/>
        <v>0</v>
      </c>
      <c r="Y1466" s="47" t="b">
        <f t="shared" si="289"/>
        <v>0</v>
      </c>
      <c r="Z1466" s="138">
        <v>0</v>
      </c>
      <c r="AA1466" s="133"/>
      <c r="AB1466" s="149" t="s">
        <v>1245</v>
      </c>
      <c r="AC1466" s="27"/>
    </row>
    <row r="1467" spans="1:29" s="156" customFormat="1" ht="13.8">
      <c r="A1467" s="149" t="s">
        <v>121</v>
      </c>
      <c r="B1467" s="147" t="s">
        <v>3921</v>
      </c>
      <c r="C1467" s="147" t="s">
        <v>476</v>
      </c>
      <c r="D1467" s="147">
        <v>1000000923</v>
      </c>
      <c r="E1467" s="147" t="s">
        <v>4008</v>
      </c>
      <c r="F1467" s="148">
        <v>44180</v>
      </c>
      <c r="G1467" s="40" t="str">
        <f t="shared" si="278"/>
        <v>-</v>
      </c>
      <c r="H1467" s="40"/>
      <c r="I1467" s="41">
        <v>0</v>
      </c>
      <c r="J1467" s="41">
        <f t="shared" si="279"/>
        <v>0</v>
      </c>
      <c r="K1467" s="43">
        <v>0</v>
      </c>
      <c r="L1467" s="43">
        <f t="shared" si="280"/>
        <v>0</v>
      </c>
      <c r="M1467" s="43" t="str">
        <f t="shared" si="281"/>
        <v>-</v>
      </c>
      <c r="N1467" s="42">
        <v>0</v>
      </c>
      <c r="O1467" s="45" t="str">
        <f t="shared" si="282"/>
        <v>DEC</v>
      </c>
      <c r="P1467" s="42">
        <v>0</v>
      </c>
      <c r="Q1467" s="44">
        <f t="shared" si="283"/>
        <v>0</v>
      </c>
      <c r="R1467" s="45" t="str">
        <f t="shared" si="284"/>
        <v xml:space="preserve"> </v>
      </c>
      <c r="S1467" s="44" t="b">
        <f t="shared" si="285"/>
        <v>0</v>
      </c>
      <c r="T1467" s="43">
        <v>0</v>
      </c>
      <c r="U1467" s="46" t="str">
        <f t="shared" si="286"/>
        <v>jAN</v>
      </c>
      <c r="V1467" s="42">
        <v>0</v>
      </c>
      <c r="W1467" s="47">
        <f t="shared" si="287"/>
        <v>0</v>
      </c>
      <c r="X1467" s="48">
        <f t="shared" si="288"/>
        <v>0</v>
      </c>
      <c r="Y1467" s="47" t="b">
        <f t="shared" si="289"/>
        <v>0</v>
      </c>
      <c r="Z1467" s="138">
        <v>0</v>
      </c>
      <c r="AA1467" s="133"/>
      <c r="AB1467" s="149" t="s">
        <v>121</v>
      </c>
      <c r="AC1467" s="27"/>
    </row>
    <row r="1468" spans="1:29" s="156" customFormat="1" ht="13.8">
      <c r="A1468" s="149" t="s">
        <v>1245</v>
      </c>
      <c r="B1468" s="147" t="s">
        <v>58</v>
      </c>
      <c r="C1468" s="147" t="s">
        <v>4011</v>
      </c>
      <c r="D1468" s="147">
        <v>1000004367</v>
      </c>
      <c r="E1468" s="147" t="s">
        <v>4009</v>
      </c>
      <c r="F1468" s="148">
        <v>45799</v>
      </c>
      <c r="G1468" s="40" t="str">
        <f t="shared" si="278"/>
        <v>Targeted Dealer</v>
      </c>
      <c r="H1468" s="40"/>
      <c r="I1468" s="41">
        <v>350</v>
      </c>
      <c r="J1468" s="41">
        <f t="shared" si="279"/>
        <v>350</v>
      </c>
      <c r="K1468" s="43">
        <v>803.65</v>
      </c>
      <c r="L1468" s="43">
        <f t="shared" si="280"/>
        <v>-453.65</v>
      </c>
      <c r="M1468" s="43">
        <f t="shared" si="281"/>
        <v>229.6142857142857</v>
      </c>
      <c r="N1468" s="42">
        <v>392.25</v>
      </c>
      <c r="O1468" s="45" t="str">
        <f t="shared" si="282"/>
        <v>DEC</v>
      </c>
      <c r="P1468" s="42">
        <v>392.25</v>
      </c>
      <c r="Q1468" s="44">
        <f t="shared" si="283"/>
        <v>411.4</v>
      </c>
      <c r="R1468" s="45">
        <f t="shared" si="284"/>
        <v>1.0488209050350541</v>
      </c>
      <c r="S1468" s="44" t="str">
        <f t="shared" si="285"/>
        <v>GROWTH</v>
      </c>
      <c r="T1468" s="43">
        <v>0</v>
      </c>
      <c r="U1468" s="46" t="str">
        <f t="shared" si="286"/>
        <v/>
      </c>
      <c r="V1468" s="42">
        <v>0</v>
      </c>
      <c r="W1468" s="47">
        <f t="shared" si="287"/>
        <v>803.65</v>
      </c>
      <c r="X1468" s="48" t="b">
        <f t="shared" si="288"/>
        <v>0</v>
      </c>
      <c r="Y1468" s="47" t="b">
        <f t="shared" si="289"/>
        <v>0</v>
      </c>
      <c r="Z1468" s="138">
        <v>0</v>
      </c>
      <c r="AA1468" s="133"/>
      <c r="AB1468" s="149" t="s">
        <v>1245</v>
      </c>
      <c r="AC1468" s="27"/>
    </row>
    <row r="1469" spans="1:29" s="156" customFormat="1" ht="13.8">
      <c r="A1469" s="149" t="s">
        <v>1245</v>
      </c>
      <c r="B1469" s="147" t="s">
        <v>46</v>
      </c>
      <c r="C1469" s="147" t="s">
        <v>4014</v>
      </c>
      <c r="D1469" s="147">
        <v>1000004370</v>
      </c>
      <c r="E1469" s="147" t="s">
        <v>4012</v>
      </c>
      <c r="F1469" s="148">
        <v>45803</v>
      </c>
      <c r="G1469" s="40" t="str">
        <f t="shared" si="278"/>
        <v>Targeted Dealer</v>
      </c>
      <c r="H1469" s="40"/>
      <c r="I1469" s="41">
        <v>100</v>
      </c>
      <c r="J1469" s="41">
        <f t="shared" si="279"/>
        <v>100</v>
      </c>
      <c r="K1469" s="43">
        <v>75</v>
      </c>
      <c r="L1469" s="43">
        <f t="shared" si="280"/>
        <v>25</v>
      </c>
      <c r="M1469" s="43">
        <f t="shared" si="281"/>
        <v>75</v>
      </c>
      <c r="N1469" s="42">
        <v>75</v>
      </c>
      <c r="O1469" s="45" t="str">
        <f t="shared" si="282"/>
        <v>DEC</v>
      </c>
      <c r="P1469" s="42">
        <v>75</v>
      </c>
      <c r="Q1469" s="44">
        <f t="shared" si="283"/>
        <v>0</v>
      </c>
      <c r="R1469" s="45">
        <f t="shared" si="284"/>
        <v>0</v>
      </c>
      <c r="S1469" s="44" t="str">
        <f t="shared" si="285"/>
        <v>GROWTH</v>
      </c>
      <c r="T1469" s="43">
        <v>0</v>
      </c>
      <c r="U1469" s="46" t="str">
        <f t="shared" si="286"/>
        <v/>
      </c>
      <c r="V1469" s="42">
        <v>0</v>
      </c>
      <c r="W1469" s="47">
        <f t="shared" si="287"/>
        <v>75</v>
      </c>
      <c r="X1469" s="48" t="b">
        <f t="shared" si="288"/>
        <v>0</v>
      </c>
      <c r="Y1469" s="47" t="b">
        <f t="shared" si="289"/>
        <v>0</v>
      </c>
      <c r="Z1469" s="138">
        <v>0</v>
      </c>
      <c r="AA1469" s="133"/>
      <c r="AB1469" s="149" t="s">
        <v>1245</v>
      </c>
      <c r="AC1469" s="27"/>
    </row>
    <row r="1470" spans="1:29" s="156" customFormat="1" ht="13.8">
      <c r="A1470" s="149" t="s">
        <v>121</v>
      </c>
      <c r="B1470" s="147" t="s">
        <v>37</v>
      </c>
      <c r="C1470" s="147" t="s">
        <v>4015</v>
      </c>
      <c r="D1470" s="147">
        <v>1000004283</v>
      </c>
      <c r="E1470" s="147" t="s">
        <v>4013</v>
      </c>
      <c r="F1470" s="148">
        <v>45735</v>
      </c>
      <c r="G1470" s="40" t="str">
        <f t="shared" si="278"/>
        <v>Targeted Dealer</v>
      </c>
      <c r="H1470" s="40"/>
      <c r="I1470" s="41">
        <v>70</v>
      </c>
      <c r="J1470" s="41">
        <f t="shared" si="279"/>
        <v>70</v>
      </c>
      <c r="K1470" s="43">
        <v>0</v>
      </c>
      <c r="L1470" s="43">
        <f t="shared" si="280"/>
        <v>70</v>
      </c>
      <c r="M1470" s="43">
        <f t="shared" si="281"/>
        <v>0</v>
      </c>
      <c r="N1470" s="42">
        <v>35</v>
      </c>
      <c r="O1470" s="45" t="str">
        <f t="shared" si="282"/>
        <v>DEC</v>
      </c>
      <c r="P1470" s="42">
        <v>35</v>
      </c>
      <c r="Q1470" s="44">
        <f t="shared" si="283"/>
        <v>-35</v>
      </c>
      <c r="R1470" s="45">
        <f t="shared" si="284"/>
        <v>-1</v>
      </c>
      <c r="S1470" s="44" t="str">
        <f t="shared" si="285"/>
        <v>DEGROWTH</v>
      </c>
      <c r="T1470" s="43">
        <v>0</v>
      </c>
      <c r="U1470" s="46" t="str">
        <f t="shared" si="286"/>
        <v/>
      </c>
      <c r="V1470" s="42">
        <v>0</v>
      </c>
      <c r="W1470" s="47">
        <f t="shared" si="287"/>
        <v>0</v>
      </c>
      <c r="X1470" s="48" t="b">
        <f t="shared" si="288"/>
        <v>0</v>
      </c>
      <c r="Y1470" s="47" t="b">
        <f t="shared" si="289"/>
        <v>0</v>
      </c>
      <c r="Z1470" s="138">
        <v>0</v>
      </c>
      <c r="AA1470" s="133"/>
      <c r="AB1470" s="149" t="s">
        <v>121</v>
      </c>
      <c r="AC1470" s="27"/>
    </row>
    <row r="1471" spans="1:29" s="156" customFormat="1" ht="13.8">
      <c r="A1471" s="149" t="s">
        <v>121</v>
      </c>
      <c r="B1471" s="147" t="s">
        <v>18</v>
      </c>
      <c r="C1471" s="147" t="s">
        <v>500</v>
      </c>
      <c r="D1471" s="147">
        <v>1000002739</v>
      </c>
      <c r="E1471" s="147" t="s">
        <v>501</v>
      </c>
      <c r="F1471" s="148">
        <v>44739</v>
      </c>
      <c r="G1471" s="40" t="str">
        <f t="shared" si="278"/>
        <v>Targeted Dealer</v>
      </c>
      <c r="H1471" s="40"/>
      <c r="I1471" s="41">
        <v>60</v>
      </c>
      <c r="J1471" s="41">
        <f t="shared" si="279"/>
        <v>60</v>
      </c>
      <c r="K1471" s="43">
        <v>60</v>
      </c>
      <c r="L1471" s="43">
        <f t="shared" si="280"/>
        <v>0</v>
      </c>
      <c r="M1471" s="43">
        <f t="shared" si="281"/>
        <v>100</v>
      </c>
      <c r="N1471" s="42">
        <v>40</v>
      </c>
      <c r="O1471" s="45" t="str">
        <f t="shared" si="282"/>
        <v>DEC</v>
      </c>
      <c r="P1471" s="42">
        <v>40</v>
      </c>
      <c r="Q1471" s="44">
        <f t="shared" si="283"/>
        <v>20</v>
      </c>
      <c r="R1471" s="45">
        <f t="shared" si="284"/>
        <v>0.5</v>
      </c>
      <c r="S1471" s="44" t="str">
        <f t="shared" si="285"/>
        <v>GROWTH</v>
      </c>
      <c r="T1471" s="43">
        <v>0</v>
      </c>
      <c r="U1471" s="46" t="str">
        <f t="shared" si="286"/>
        <v>jAN</v>
      </c>
      <c r="V1471" s="42">
        <v>0</v>
      </c>
      <c r="W1471" s="47">
        <f t="shared" si="287"/>
        <v>60</v>
      </c>
      <c r="X1471" s="48">
        <f t="shared" si="288"/>
        <v>0</v>
      </c>
      <c r="Y1471" s="47" t="b">
        <f t="shared" si="289"/>
        <v>0</v>
      </c>
      <c r="Z1471" s="138">
        <v>0</v>
      </c>
      <c r="AA1471" s="133"/>
      <c r="AB1471" s="149" t="s">
        <v>121</v>
      </c>
      <c r="AC1471" s="27"/>
    </row>
    <row r="1472" spans="1:29" s="156" customFormat="1" ht="13.8">
      <c r="A1472" s="149" t="s">
        <v>3918</v>
      </c>
      <c r="B1472" s="147" t="s">
        <v>2569</v>
      </c>
      <c r="C1472" s="147" t="s">
        <v>4016</v>
      </c>
      <c r="D1472" s="147">
        <v>1000004347</v>
      </c>
      <c r="E1472" s="147" t="s">
        <v>4030</v>
      </c>
      <c r="F1472" s="148">
        <v>45782</v>
      </c>
      <c r="G1472" s="40" t="str">
        <f t="shared" si="278"/>
        <v>Targeted Dealer</v>
      </c>
      <c r="H1472" s="40"/>
      <c r="I1472" s="41">
        <v>91</v>
      </c>
      <c r="J1472" s="41">
        <f t="shared" si="279"/>
        <v>91</v>
      </c>
      <c r="K1472" s="43">
        <v>140</v>
      </c>
      <c r="L1472" s="43">
        <f t="shared" si="280"/>
        <v>-49</v>
      </c>
      <c r="M1472" s="43">
        <f t="shared" si="281"/>
        <v>153.84615384615384</v>
      </c>
      <c r="N1472" s="42">
        <v>66</v>
      </c>
      <c r="O1472" s="45" t="str">
        <f t="shared" si="282"/>
        <v>DEC</v>
      </c>
      <c r="P1472" s="42">
        <v>66</v>
      </c>
      <c r="Q1472" s="44">
        <f t="shared" si="283"/>
        <v>74</v>
      </c>
      <c r="R1472" s="45">
        <f t="shared" si="284"/>
        <v>1.1212121212121211</v>
      </c>
      <c r="S1472" s="44" t="str">
        <f t="shared" si="285"/>
        <v>GROWTH</v>
      </c>
      <c r="T1472" s="43">
        <v>0</v>
      </c>
      <c r="U1472" s="46" t="str">
        <f t="shared" si="286"/>
        <v/>
      </c>
      <c r="V1472" s="42">
        <v>0</v>
      </c>
      <c r="W1472" s="47">
        <f t="shared" si="287"/>
        <v>140</v>
      </c>
      <c r="X1472" s="48" t="b">
        <f t="shared" si="288"/>
        <v>0</v>
      </c>
      <c r="Y1472" s="47" t="b">
        <f t="shared" si="289"/>
        <v>0</v>
      </c>
      <c r="Z1472" s="138">
        <v>0</v>
      </c>
      <c r="AA1472" s="149"/>
      <c r="AB1472" s="149" t="s">
        <v>3918</v>
      </c>
      <c r="AC1472" s="27"/>
    </row>
    <row r="1473" spans="1:29" s="156" customFormat="1" ht="13.8">
      <c r="A1473" s="149" t="s">
        <v>3919</v>
      </c>
      <c r="B1473" s="147" t="s">
        <v>84</v>
      </c>
      <c r="C1473" s="147" t="s">
        <v>4017</v>
      </c>
      <c r="D1473" s="147">
        <v>1000004360</v>
      </c>
      <c r="E1473" s="147" t="s">
        <v>4031</v>
      </c>
      <c r="F1473" s="148">
        <v>45798</v>
      </c>
      <c r="G1473" s="40" t="str">
        <f t="shared" si="278"/>
        <v>-</v>
      </c>
      <c r="H1473" s="40"/>
      <c r="I1473" s="41">
        <v>0</v>
      </c>
      <c r="J1473" s="41">
        <f t="shared" si="279"/>
        <v>0</v>
      </c>
      <c r="K1473" s="43">
        <v>0</v>
      </c>
      <c r="L1473" s="43">
        <f t="shared" si="280"/>
        <v>0</v>
      </c>
      <c r="M1473" s="43" t="str">
        <f t="shared" si="281"/>
        <v>-</v>
      </c>
      <c r="N1473" s="42">
        <v>0</v>
      </c>
      <c r="O1473" s="45" t="str">
        <f t="shared" si="282"/>
        <v>DEC</v>
      </c>
      <c r="P1473" s="42">
        <v>0</v>
      </c>
      <c r="Q1473" s="44">
        <f t="shared" si="283"/>
        <v>0</v>
      </c>
      <c r="R1473" s="45" t="str">
        <f t="shared" si="284"/>
        <v xml:space="preserve"> </v>
      </c>
      <c r="S1473" s="44" t="b">
        <f t="shared" si="285"/>
        <v>0</v>
      </c>
      <c r="T1473" s="43">
        <v>0</v>
      </c>
      <c r="U1473" s="46" t="str">
        <f t="shared" si="286"/>
        <v/>
      </c>
      <c r="V1473" s="42">
        <v>0</v>
      </c>
      <c r="W1473" s="47">
        <f t="shared" si="287"/>
        <v>0</v>
      </c>
      <c r="X1473" s="48" t="b">
        <f t="shared" si="288"/>
        <v>0</v>
      </c>
      <c r="Y1473" s="47" t="b">
        <f t="shared" si="289"/>
        <v>0</v>
      </c>
      <c r="Z1473" s="138">
        <v>0</v>
      </c>
      <c r="AA1473" s="149"/>
      <c r="AB1473" s="149" t="s">
        <v>3919</v>
      </c>
      <c r="AC1473" s="27"/>
    </row>
    <row r="1474" spans="1:29" s="156" customFormat="1" ht="13.8">
      <c r="A1474" s="149" t="s">
        <v>121</v>
      </c>
      <c r="B1474" s="147" t="s">
        <v>32</v>
      </c>
      <c r="C1474" s="147" t="s">
        <v>4018</v>
      </c>
      <c r="D1474" s="147">
        <v>1000004361</v>
      </c>
      <c r="E1474" s="147" t="s">
        <v>4043</v>
      </c>
      <c r="F1474" s="148">
        <v>45804</v>
      </c>
      <c r="G1474" s="40" t="str">
        <f t="shared" si="278"/>
        <v>Targeted Dealer</v>
      </c>
      <c r="H1474" s="40"/>
      <c r="I1474" s="41">
        <v>200</v>
      </c>
      <c r="J1474" s="41">
        <f t="shared" si="279"/>
        <v>200</v>
      </c>
      <c r="K1474" s="43">
        <v>135</v>
      </c>
      <c r="L1474" s="43">
        <f t="shared" si="280"/>
        <v>65</v>
      </c>
      <c r="M1474" s="43">
        <f t="shared" si="281"/>
        <v>67.5</v>
      </c>
      <c r="N1474" s="42">
        <v>90</v>
      </c>
      <c r="O1474" s="45" t="str">
        <f t="shared" si="282"/>
        <v>DEC</v>
      </c>
      <c r="P1474" s="42">
        <v>90</v>
      </c>
      <c r="Q1474" s="44">
        <f t="shared" si="283"/>
        <v>45</v>
      </c>
      <c r="R1474" s="45">
        <f t="shared" si="284"/>
        <v>0.5</v>
      </c>
      <c r="S1474" s="44" t="str">
        <f t="shared" si="285"/>
        <v>GROWTH</v>
      </c>
      <c r="T1474" s="43">
        <v>0</v>
      </c>
      <c r="U1474" s="46" t="str">
        <f t="shared" si="286"/>
        <v/>
      </c>
      <c r="V1474" s="42">
        <v>0</v>
      </c>
      <c r="W1474" s="47">
        <f t="shared" si="287"/>
        <v>135</v>
      </c>
      <c r="X1474" s="48" t="b">
        <f t="shared" si="288"/>
        <v>0</v>
      </c>
      <c r="Y1474" s="47" t="b">
        <f t="shared" si="289"/>
        <v>0</v>
      </c>
      <c r="Z1474" s="138">
        <v>0</v>
      </c>
      <c r="AA1474" s="133"/>
      <c r="AB1474" s="149" t="s">
        <v>121</v>
      </c>
      <c r="AC1474" s="27"/>
    </row>
    <row r="1475" spans="1:29" s="156" customFormat="1" ht="13.8">
      <c r="A1475" s="149" t="s">
        <v>121</v>
      </c>
      <c r="B1475" s="147" t="s">
        <v>32</v>
      </c>
      <c r="C1475" s="147" t="s">
        <v>4019</v>
      </c>
      <c r="D1475" s="147">
        <v>1000004365</v>
      </c>
      <c r="E1475" s="147" t="s">
        <v>4037</v>
      </c>
      <c r="F1475" s="148">
        <v>45796</v>
      </c>
      <c r="G1475" s="40" t="str">
        <f t="shared" si="278"/>
        <v>Targeted Dealer</v>
      </c>
      <c r="H1475" s="40"/>
      <c r="I1475" s="41">
        <v>100</v>
      </c>
      <c r="J1475" s="41">
        <f t="shared" si="279"/>
        <v>100</v>
      </c>
      <c r="K1475" s="43">
        <v>125</v>
      </c>
      <c r="L1475" s="43">
        <f t="shared" si="280"/>
        <v>-25</v>
      </c>
      <c r="M1475" s="43">
        <f t="shared" si="281"/>
        <v>125</v>
      </c>
      <c r="N1475" s="42">
        <v>100</v>
      </c>
      <c r="O1475" s="45" t="str">
        <f t="shared" si="282"/>
        <v>DEC</v>
      </c>
      <c r="P1475" s="42">
        <v>100</v>
      </c>
      <c r="Q1475" s="44">
        <f t="shared" si="283"/>
        <v>25</v>
      </c>
      <c r="R1475" s="45">
        <f t="shared" si="284"/>
        <v>0.25</v>
      </c>
      <c r="S1475" s="44" t="str">
        <f t="shared" si="285"/>
        <v>GROWTH</v>
      </c>
      <c r="T1475" s="43">
        <v>0</v>
      </c>
      <c r="U1475" s="46" t="str">
        <f t="shared" si="286"/>
        <v/>
      </c>
      <c r="V1475" s="42">
        <v>0</v>
      </c>
      <c r="W1475" s="47">
        <f t="shared" si="287"/>
        <v>125</v>
      </c>
      <c r="X1475" s="48" t="b">
        <f t="shared" si="288"/>
        <v>0</v>
      </c>
      <c r="Y1475" s="47" t="b">
        <f t="shared" si="289"/>
        <v>0</v>
      </c>
      <c r="Z1475" s="138">
        <v>0</v>
      </c>
      <c r="AA1475" s="133"/>
      <c r="AB1475" s="149" t="s">
        <v>121</v>
      </c>
      <c r="AC1475" s="27"/>
    </row>
    <row r="1476" spans="1:29" s="156" customFormat="1" ht="13.8">
      <c r="A1476" s="149" t="s">
        <v>1245</v>
      </c>
      <c r="B1476" s="147" t="s">
        <v>60</v>
      </c>
      <c r="C1476" s="147" t="s">
        <v>4020</v>
      </c>
      <c r="D1476" s="147">
        <v>1000004368</v>
      </c>
      <c r="E1476" s="147" t="s">
        <v>4040</v>
      </c>
      <c r="F1476" s="148">
        <v>45800</v>
      </c>
      <c r="G1476" s="40" t="str">
        <f t="shared" si="278"/>
        <v>Targeted Dealer</v>
      </c>
      <c r="H1476" s="40"/>
      <c r="I1476" s="41">
        <v>145</v>
      </c>
      <c r="J1476" s="41">
        <f t="shared" si="279"/>
        <v>145</v>
      </c>
      <c r="K1476" s="43">
        <v>55</v>
      </c>
      <c r="L1476" s="43">
        <f t="shared" si="280"/>
        <v>90</v>
      </c>
      <c r="M1476" s="43">
        <f t="shared" si="281"/>
        <v>37.931034482758619</v>
      </c>
      <c r="N1476" s="42">
        <v>47.5</v>
      </c>
      <c r="O1476" s="45" t="str">
        <f t="shared" si="282"/>
        <v>DEC</v>
      </c>
      <c r="P1476" s="42">
        <v>47.5</v>
      </c>
      <c r="Q1476" s="44">
        <f t="shared" si="283"/>
        <v>7.5</v>
      </c>
      <c r="R1476" s="45">
        <f t="shared" si="284"/>
        <v>0.15789473684210531</v>
      </c>
      <c r="S1476" s="44" t="str">
        <f t="shared" si="285"/>
        <v>GROWTH</v>
      </c>
      <c r="T1476" s="43">
        <v>0</v>
      </c>
      <c r="U1476" s="46" t="str">
        <f t="shared" si="286"/>
        <v/>
      </c>
      <c r="V1476" s="42">
        <v>0</v>
      </c>
      <c r="W1476" s="47">
        <f t="shared" si="287"/>
        <v>55</v>
      </c>
      <c r="X1476" s="48" t="b">
        <f t="shared" si="288"/>
        <v>0</v>
      </c>
      <c r="Y1476" s="47" t="b">
        <f t="shared" si="289"/>
        <v>0</v>
      </c>
      <c r="Z1476" s="138">
        <v>0</v>
      </c>
      <c r="AA1476" s="133"/>
      <c r="AB1476" s="149" t="s">
        <v>1245</v>
      </c>
      <c r="AC1476" s="27"/>
    </row>
    <row r="1477" spans="1:29" s="156" customFormat="1" ht="13.8">
      <c r="A1477" s="149" t="s">
        <v>121</v>
      </c>
      <c r="B1477" s="147" t="s">
        <v>31</v>
      </c>
      <c r="C1477" s="147" t="s">
        <v>4021</v>
      </c>
      <c r="D1477" s="147">
        <v>1000004372</v>
      </c>
      <c r="E1477" s="147" t="s">
        <v>4033</v>
      </c>
      <c r="F1477" s="148">
        <v>45806</v>
      </c>
      <c r="G1477" s="40" t="str">
        <f t="shared" si="278"/>
        <v>Targeted Dealer</v>
      </c>
      <c r="H1477" s="40"/>
      <c r="I1477" s="41">
        <v>200</v>
      </c>
      <c r="J1477" s="41">
        <f t="shared" si="279"/>
        <v>200</v>
      </c>
      <c r="K1477" s="43">
        <v>240.3</v>
      </c>
      <c r="L1477" s="43">
        <f t="shared" si="280"/>
        <v>-40.300000000000011</v>
      </c>
      <c r="M1477" s="43">
        <f t="shared" si="281"/>
        <v>120.15</v>
      </c>
      <c r="N1477" s="42">
        <v>229.65</v>
      </c>
      <c r="O1477" s="45" t="str">
        <f t="shared" si="282"/>
        <v>DEC</v>
      </c>
      <c r="P1477" s="42">
        <v>229.65</v>
      </c>
      <c r="Q1477" s="44">
        <f t="shared" si="283"/>
        <v>10.650000000000006</v>
      </c>
      <c r="R1477" s="45">
        <f t="shared" si="284"/>
        <v>4.637491835401697E-2</v>
      </c>
      <c r="S1477" s="44" t="str">
        <f t="shared" si="285"/>
        <v>GROWTH</v>
      </c>
      <c r="T1477" s="43">
        <v>0</v>
      </c>
      <c r="U1477" s="46" t="str">
        <f t="shared" si="286"/>
        <v/>
      </c>
      <c r="V1477" s="42">
        <v>0</v>
      </c>
      <c r="W1477" s="47">
        <f t="shared" si="287"/>
        <v>240.3</v>
      </c>
      <c r="X1477" s="48" t="b">
        <f t="shared" si="288"/>
        <v>0</v>
      </c>
      <c r="Y1477" s="47" t="b">
        <f t="shared" si="289"/>
        <v>0</v>
      </c>
      <c r="Z1477" s="138">
        <v>0</v>
      </c>
      <c r="AA1477" s="133"/>
      <c r="AB1477" s="149" t="s">
        <v>121</v>
      </c>
      <c r="AC1477" s="27"/>
    </row>
    <row r="1478" spans="1:29" s="156" customFormat="1" ht="13.8">
      <c r="A1478" s="149" t="s">
        <v>1245</v>
      </c>
      <c r="B1478" s="147" t="s">
        <v>60</v>
      </c>
      <c r="C1478" s="147" t="s">
        <v>4022</v>
      </c>
      <c r="D1478" s="147">
        <v>1000004373</v>
      </c>
      <c r="E1478" s="147" t="s">
        <v>4039</v>
      </c>
      <c r="F1478" s="148">
        <v>45808</v>
      </c>
      <c r="G1478" s="40" t="str">
        <f t="shared" si="278"/>
        <v>Targeted Dealer</v>
      </c>
      <c r="H1478" s="40"/>
      <c r="I1478" s="41">
        <v>75</v>
      </c>
      <c r="J1478" s="41">
        <f t="shared" si="279"/>
        <v>75</v>
      </c>
      <c r="K1478" s="43">
        <v>52.5</v>
      </c>
      <c r="L1478" s="43">
        <f t="shared" si="280"/>
        <v>22.5</v>
      </c>
      <c r="M1478" s="43">
        <f t="shared" si="281"/>
        <v>70</v>
      </c>
      <c r="N1478" s="42">
        <v>47.5</v>
      </c>
      <c r="O1478" s="45" t="str">
        <f t="shared" si="282"/>
        <v>DEC</v>
      </c>
      <c r="P1478" s="42">
        <v>47.5</v>
      </c>
      <c r="Q1478" s="44">
        <f t="shared" si="283"/>
        <v>5</v>
      </c>
      <c r="R1478" s="45">
        <f t="shared" si="284"/>
        <v>0.10526315789473695</v>
      </c>
      <c r="S1478" s="44" t="str">
        <f t="shared" si="285"/>
        <v>GROWTH</v>
      </c>
      <c r="T1478" s="43">
        <v>0</v>
      </c>
      <c r="U1478" s="46" t="str">
        <f t="shared" si="286"/>
        <v/>
      </c>
      <c r="V1478" s="42">
        <v>0</v>
      </c>
      <c r="W1478" s="47">
        <f t="shared" si="287"/>
        <v>52.5</v>
      </c>
      <c r="X1478" s="48" t="b">
        <f t="shared" si="288"/>
        <v>0</v>
      </c>
      <c r="Y1478" s="47" t="b">
        <f t="shared" si="289"/>
        <v>0</v>
      </c>
      <c r="Z1478" s="138">
        <v>0</v>
      </c>
      <c r="AA1478" s="133"/>
      <c r="AB1478" s="149" t="s">
        <v>1245</v>
      </c>
      <c r="AC1478" s="27"/>
    </row>
    <row r="1479" spans="1:29" s="156" customFormat="1" ht="13.8">
      <c r="A1479" s="149" t="s">
        <v>1245</v>
      </c>
      <c r="B1479" s="147" t="s">
        <v>48</v>
      </c>
      <c r="C1479" s="147" t="s">
        <v>4023</v>
      </c>
      <c r="D1479" s="147">
        <v>1000004374</v>
      </c>
      <c r="E1479" s="147" t="s">
        <v>4034</v>
      </c>
      <c r="F1479" s="148">
        <v>45811</v>
      </c>
      <c r="G1479" s="40" t="str">
        <f t="shared" si="278"/>
        <v>Targeted Dealer</v>
      </c>
      <c r="H1479" s="40"/>
      <c r="I1479" s="41">
        <v>52</v>
      </c>
      <c r="J1479" s="41">
        <f t="shared" si="279"/>
        <v>52</v>
      </c>
      <c r="K1479" s="43">
        <v>38</v>
      </c>
      <c r="L1479" s="43">
        <f t="shared" si="280"/>
        <v>14</v>
      </c>
      <c r="M1479" s="43">
        <f t="shared" si="281"/>
        <v>73.07692307692308</v>
      </c>
      <c r="N1479" s="42">
        <v>38</v>
      </c>
      <c r="O1479" s="45" t="str">
        <f t="shared" si="282"/>
        <v>DEC</v>
      </c>
      <c r="P1479" s="42">
        <v>38</v>
      </c>
      <c r="Q1479" s="44">
        <f t="shared" si="283"/>
        <v>0</v>
      </c>
      <c r="R1479" s="45">
        <f t="shared" si="284"/>
        <v>0</v>
      </c>
      <c r="S1479" s="44" t="str">
        <f t="shared" si="285"/>
        <v>GROWTH</v>
      </c>
      <c r="T1479" s="43">
        <v>0</v>
      </c>
      <c r="U1479" s="46" t="str">
        <f t="shared" si="286"/>
        <v/>
      </c>
      <c r="V1479" s="42">
        <v>0</v>
      </c>
      <c r="W1479" s="47">
        <f t="shared" si="287"/>
        <v>38</v>
      </c>
      <c r="X1479" s="48" t="b">
        <f t="shared" si="288"/>
        <v>0</v>
      </c>
      <c r="Y1479" s="47" t="b">
        <f t="shared" si="289"/>
        <v>0</v>
      </c>
      <c r="Z1479" s="138">
        <v>0</v>
      </c>
      <c r="AA1479" s="133"/>
      <c r="AB1479" s="149" t="s">
        <v>1245</v>
      </c>
      <c r="AC1479" s="27"/>
    </row>
    <row r="1480" spans="1:29" s="156" customFormat="1" ht="13.8">
      <c r="A1480" s="149" t="s">
        <v>1245</v>
      </c>
      <c r="B1480" s="147" t="s">
        <v>48</v>
      </c>
      <c r="C1480" s="147" t="s">
        <v>4024</v>
      </c>
      <c r="D1480" s="147">
        <v>1000004375</v>
      </c>
      <c r="E1480" s="147" t="s">
        <v>4041</v>
      </c>
      <c r="F1480" s="148">
        <v>45813</v>
      </c>
      <c r="G1480" s="40" t="str">
        <f t="shared" si="278"/>
        <v>Targeted Dealer</v>
      </c>
      <c r="H1480" s="40"/>
      <c r="I1480" s="41">
        <v>52</v>
      </c>
      <c r="J1480" s="41">
        <f t="shared" si="279"/>
        <v>52</v>
      </c>
      <c r="K1480" s="43">
        <v>12.5</v>
      </c>
      <c r="L1480" s="43">
        <f t="shared" si="280"/>
        <v>39.5</v>
      </c>
      <c r="M1480" s="43">
        <f t="shared" si="281"/>
        <v>24.038461538461537</v>
      </c>
      <c r="N1480" s="42">
        <v>24.5</v>
      </c>
      <c r="O1480" s="45" t="str">
        <f t="shared" si="282"/>
        <v>DEC</v>
      </c>
      <c r="P1480" s="42">
        <v>24.5</v>
      </c>
      <c r="Q1480" s="44">
        <f t="shared" si="283"/>
        <v>-12</v>
      </c>
      <c r="R1480" s="45">
        <f t="shared" si="284"/>
        <v>-0.48979591836734693</v>
      </c>
      <c r="S1480" s="44" t="str">
        <f t="shared" si="285"/>
        <v>DEGROWTH</v>
      </c>
      <c r="T1480" s="43">
        <v>0</v>
      </c>
      <c r="U1480" s="46" t="str">
        <f t="shared" si="286"/>
        <v/>
      </c>
      <c r="V1480" s="42">
        <v>0</v>
      </c>
      <c r="W1480" s="47">
        <f t="shared" si="287"/>
        <v>12.5</v>
      </c>
      <c r="X1480" s="48" t="b">
        <f t="shared" si="288"/>
        <v>0</v>
      </c>
      <c r="Y1480" s="47" t="b">
        <f t="shared" si="289"/>
        <v>0</v>
      </c>
      <c r="Z1480" s="138">
        <v>0</v>
      </c>
      <c r="AA1480" s="133"/>
      <c r="AB1480" s="149" t="s">
        <v>1245</v>
      </c>
      <c r="AC1480" s="27"/>
    </row>
    <row r="1481" spans="1:29" s="156" customFormat="1" ht="13.8">
      <c r="A1481" s="149" t="s">
        <v>121</v>
      </c>
      <c r="B1481" s="147" t="s">
        <v>3923</v>
      </c>
      <c r="C1481" s="147" t="s">
        <v>4026</v>
      </c>
      <c r="D1481" s="147">
        <v>1000004377</v>
      </c>
      <c r="E1481" s="147" t="s">
        <v>4035</v>
      </c>
      <c r="F1481" s="148">
        <v>45817</v>
      </c>
      <c r="G1481" s="40" t="str">
        <f t="shared" si="278"/>
        <v>Targeted Dealer</v>
      </c>
      <c r="H1481" s="40"/>
      <c r="I1481" s="41">
        <v>540</v>
      </c>
      <c r="J1481" s="41">
        <f t="shared" si="279"/>
        <v>540</v>
      </c>
      <c r="K1481" s="43">
        <v>360</v>
      </c>
      <c r="L1481" s="43">
        <f t="shared" si="280"/>
        <v>180</v>
      </c>
      <c r="M1481" s="43">
        <f t="shared" si="281"/>
        <v>66.666666666666657</v>
      </c>
      <c r="N1481" s="42">
        <v>560</v>
      </c>
      <c r="O1481" s="45" t="str">
        <f t="shared" si="282"/>
        <v>DEC</v>
      </c>
      <c r="P1481" s="42">
        <v>560</v>
      </c>
      <c r="Q1481" s="44">
        <f t="shared" si="283"/>
        <v>-200</v>
      </c>
      <c r="R1481" s="45">
        <f t="shared" si="284"/>
        <v>-0.3571428571428571</v>
      </c>
      <c r="S1481" s="44" t="str">
        <f t="shared" si="285"/>
        <v>DEGROWTH</v>
      </c>
      <c r="T1481" s="43">
        <v>0</v>
      </c>
      <c r="U1481" s="46" t="str">
        <f t="shared" si="286"/>
        <v/>
      </c>
      <c r="V1481" s="42">
        <v>0</v>
      </c>
      <c r="W1481" s="47">
        <f t="shared" si="287"/>
        <v>360</v>
      </c>
      <c r="X1481" s="48" t="b">
        <f t="shared" si="288"/>
        <v>0</v>
      </c>
      <c r="Y1481" s="47" t="b">
        <f t="shared" si="289"/>
        <v>0</v>
      </c>
      <c r="Z1481" s="138">
        <v>0</v>
      </c>
      <c r="AA1481" s="133"/>
      <c r="AB1481" s="149" t="s">
        <v>121</v>
      </c>
      <c r="AC1481" s="27"/>
    </row>
    <row r="1482" spans="1:29" s="156" customFormat="1" ht="13.8">
      <c r="A1482" s="149" t="s">
        <v>1245</v>
      </c>
      <c r="B1482" s="147" t="s">
        <v>48</v>
      </c>
      <c r="C1482" s="147" t="s">
        <v>4027</v>
      </c>
      <c r="D1482" s="147">
        <v>1000004378</v>
      </c>
      <c r="E1482" s="147" t="s">
        <v>4038</v>
      </c>
      <c r="F1482" s="148">
        <v>45820</v>
      </c>
      <c r="G1482" s="40" t="str">
        <f t="shared" si="278"/>
        <v>Targeted Dealer</v>
      </c>
      <c r="H1482" s="40"/>
      <c r="I1482" s="41">
        <v>39</v>
      </c>
      <c r="J1482" s="41">
        <f t="shared" si="279"/>
        <v>39</v>
      </c>
      <c r="K1482" s="43">
        <v>48</v>
      </c>
      <c r="L1482" s="43">
        <f t="shared" si="280"/>
        <v>-9</v>
      </c>
      <c r="M1482" s="43">
        <f t="shared" si="281"/>
        <v>123.07692307692307</v>
      </c>
      <c r="N1482" s="42">
        <v>12</v>
      </c>
      <c r="O1482" s="45" t="str">
        <f t="shared" si="282"/>
        <v>DEC</v>
      </c>
      <c r="P1482" s="42">
        <v>12</v>
      </c>
      <c r="Q1482" s="44">
        <f t="shared" si="283"/>
        <v>36</v>
      </c>
      <c r="R1482" s="45">
        <f t="shared" si="284"/>
        <v>3</v>
      </c>
      <c r="S1482" s="44" t="str">
        <f t="shared" si="285"/>
        <v>GROWTH</v>
      </c>
      <c r="T1482" s="43">
        <v>0</v>
      </c>
      <c r="U1482" s="46" t="str">
        <f t="shared" si="286"/>
        <v/>
      </c>
      <c r="V1482" s="42">
        <v>0</v>
      </c>
      <c r="W1482" s="47">
        <f t="shared" si="287"/>
        <v>48</v>
      </c>
      <c r="X1482" s="48" t="b">
        <f t="shared" si="288"/>
        <v>0</v>
      </c>
      <c r="Y1482" s="47" t="b">
        <f t="shared" si="289"/>
        <v>0</v>
      </c>
      <c r="Z1482" s="138">
        <v>0</v>
      </c>
      <c r="AA1482" s="133"/>
      <c r="AB1482" s="149" t="s">
        <v>1245</v>
      </c>
      <c r="AC1482" s="27"/>
    </row>
    <row r="1483" spans="1:29" s="156" customFormat="1" ht="13.8">
      <c r="A1483" s="149" t="s">
        <v>3918</v>
      </c>
      <c r="B1483" s="147" t="s">
        <v>71</v>
      </c>
      <c r="C1483" s="147" t="s">
        <v>4028</v>
      </c>
      <c r="D1483" s="147">
        <v>1000004380</v>
      </c>
      <c r="E1483" s="147" t="s">
        <v>4042</v>
      </c>
      <c r="F1483" s="148">
        <v>45821</v>
      </c>
      <c r="G1483" s="40" t="str">
        <f t="shared" si="278"/>
        <v>Targeted Dealer</v>
      </c>
      <c r="H1483" s="40"/>
      <c r="I1483" s="41">
        <v>450</v>
      </c>
      <c r="J1483" s="41">
        <f t="shared" si="279"/>
        <v>450</v>
      </c>
      <c r="K1483" s="43">
        <v>777</v>
      </c>
      <c r="L1483" s="43">
        <f t="shared" si="280"/>
        <v>-327</v>
      </c>
      <c r="M1483" s="43">
        <f t="shared" si="281"/>
        <v>172.66666666666666</v>
      </c>
      <c r="N1483" s="42">
        <v>675</v>
      </c>
      <c r="O1483" s="45" t="str">
        <f t="shared" si="282"/>
        <v>DEC</v>
      </c>
      <c r="P1483" s="42">
        <v>675</v>
      </c>
      <c r="Q1483" s="44">
        <f t="shared" si="283"/>
        <v>102</v>
      </c>
      <c r="R1483" s="45">
        <f t="shared" si="284"/>
        <v>0.1511111111111112</v>
      </c>
      <c r="S1483" s="44" t="str">
        <f t="shared" si="285"/>
        <v>GROWTH</v>
      </c>
      <c r="T1483" s="43">
        <v>0</v>
      </c>
      <c r="U1483" s="46" t="str">
        <f t="shared" si="286"/>
        <v/>
      </c>
      <c r="V1483" s="42">
        <v>0</v>
      </c>
      <c r="W1483" s="47">
        <f t="shared" si="287"/>
        <v>777</v>
      </c>
      <c r="X1483" s="48" t="b">
        <f t="shared" si="288"/>
        <v>0</v>
      </c>
      <c r="Y1483" s="47" t="b">
        <f t="shared" si="289"/>
        <v>0</v>
      </c>
      <c r="Z1483" s="138">
        <v>0</v>
      </c>
      <c r="AA1483" s="149"/>
      <c r="AB1483" s="149" t="s">
        <v>3918</v>
      </c>
      <c r="AC1483" s="27"/>
    </row>
    <row r="1484" spans="1:29" s="156" customFormat="1" ht="13.8">
      <c r="A1484" s="149" t="s">
        <v>121</v>
      </c>
      <c r="B1484" s="147" t="s">
        <v>281</v>
      </c>
      <c r="C1484" s="147" t="s">
        <v>4029</v>
      </c>
      <c r="D1484" s="147">
        <v>1000004384</v>
      </c>
      <c r="E1484" s="147" t="s">
        <v>4036</v>
      </c>
      <c r="F1484" s="148">
        <v>45817</v>
      </c>
      <c r="G1484" s="40" t="str">
        <f t="shared" si="278"/>
        <v>Targeted Dealer</v>
      </c>
      <c r="H1484" s="40"/>
      <c r="I1484" s="41">
        <v>380</v>
      </c>
      <c r="J1484" s="41">
        <f t="shared" si="279"/>
        <v>380</v>
      </c>
      <c r="K1484" s="43">
        <v>360</v>
      </c>
      <c r="L1484" s="43">
        <f t="shared" si="280"/>
        <v>20</v>
      </c>
      <c r="M1484" s="43">
        <f t="shared" si="281"/>
        <v>94.736842105263165</v>
      </c>
      <c r="N1484" s="42">
        <v>480</v>
      </c>
      <c r="O1484" s="45" t="str">
        <f t="shared" si="282"/>
        <v>DEC</v>
      </c>
      <c r="P1484" s="42">
        <v>480</v>
      </c>
      <c r="Q1484" s="44">
        <f t="shared" si="283"/>
        <v>-120</v>
      </c>
      <c r="R1484" s="45">
        <f t="shared" si="284"/>
        <v>-0.25</v>
      </c>
      <c r="S1484" s="44" t="str">
        <f t="shared" si="285"/>
        <v>DEGROWTH</v>
      </c>
      <c r="T1484" s="43">
        <v>0</v>
      </c>
      <c r="U1484" s="46" t="str">
        <f t="shared" si="286"/>
        <v/>
      </c>
      <c r="V1484" s="42">
        <v>0</v>
      </c>
      <c r="W1484" s="47">
        <f t="shared" si="287"/>
        <v>360</v>
      </c>
      <c r="X1484" s="48" t="b">
        <f t="shared" si="288"/>
        <v>0</v>
      </c>
      <c r="Y1484" s="47" t="b">
        <f t="shared" si="289"/>
        <v>0</v>
      </c>
      <c r="Z1484" s="138">
        <v>0</v>
      </c>
      <c r="AA1484" s="133"/>
      <c r="AB1484" s="149" t="s">
        <v>121</v>
      </c>
      <c r="AC1484" s="27"/>
    </row>
    <row r="1485" spans="1:29" s="156" customFormat="1" ht="13.8">
      <c r="A1485" s="149" t="s">
        <v>3918</v>
      </c>
      <c r="B1485" s="147" t="s">
        <v>69</v>
      </c>
      <c r="C1485" s="147" t="s">
        <v>4046</v>
      </c>
      <c r="D1485" s="147">
        <v>1000004383</v>
      </c>
      <c r="E1485" s="147" t="s">
        <v>4044</v>
      </c>
      <c r="F1485" s="148">
        <v>45814</v>
      </c>
      <c r="G1485" s="40" t="str">
        <f t="shared" si="278"/>
        <v>-</v>
      </c>
      <c r="H1485" s="40"/>
      <c r="I1485" s="41">
        <v>0</v>
      </c>
      <c r="J1485" s="41">
        <f t="shared" si="279"/>
        <v>0</v>
      </c>
      <c r="K1485" s="43">
        <v>0</v>
      </c>
      <c r="L1485" s="43">
        <f t="shared" si="280"/>
        <v>0</v>
      </c>
      <c r="M1485" s="43" t="str">
        <f t="shared" si="281"/>
        <v>-</v>
      </c>
      <c r="N1485" s="42">
        <v>0</v>
      </c>
      <c r="O1485" s="45" t="str">
        <f t="shared" si="282"/>
        <v>DEC</v>
      </c>
      <c r="P1485" s="42">
        <v>0</v>
      </c>
      <c r="Q1485" s="44">
        <f t="shared" si="283"/>
        <v>0</v>
      </c>
      <c r="R1485" s="45" t="str">
        <f t="shared" si="284"/>
        <v xml:space="preserve"> </v>
      </c>
      <c r="S1485" s="44" t="b">
        <f t="shared" si="285"/>
        <v>0</v>
      </c>
      <c r="T1485" s="43">
        <v>0</v>
      </c>
      <c r="U1485" s="46" t="str">
        <f t="shared" si="286"/>
        <v/>
      </c>
      <c r="V1485" s="42">
        <v>0</v>
      </c>
      <c r="W1485" s="47">
        <f t="shared" si="287"/>
        <v>0</v>
      </c>
      <c r="X1485" s="48" t="b">
        <f t="shared" si="288"/>
        <v>0</v>
      </c>
      <c r="Y1485" s="47" t="b">
        <f t="shared" si="289"/>
        <v>0</v>
      </c>
      <c r="Z1485" s="138">
        <v>0</v>
      </c>
      <c r="AA1485" s="149"/>
      <c r="AB1485" s="149" t="s">
        <v>3918</v>
      </c>
      <c r="AC1485" s="27"/>
    </row>
    <row r="1486" spans="1:29" s="156" customFormat="1" ht="13.8">
      <c r="A1486" s="149" t="s">
        <v>1245</v>
      </c>
      <c r="B1486" s="147" t="s">
        <v>60</v>
      </c>
      <c r="C1486" s="147" t="s">
        <v>4047</v>
      </c>
      <c r="D1486" s="147">
        <v>1000004379</v>
      </c>
      <c r="E1486" s="147" t="s">
        <v>223</v>
      </c>
      <c r="F1486" s="148">
        <v>45821</v>
      </c>
      <c r="G1486" s="40" t="str">
        <f t="shared" si="278"/>
        <v>Targeted Dealer</v>
      </c>
      <c r="H1486" s="40"/>
      <c r="I1486" s="41">
        <v>40</v>
      </c>
      <c r="J1486" s="41">
        <f t="shared" si="279"/>
        <v>40</v>
      </c>
      <c r="K1486" s="43">
        <v>48</v>
      </c>
      <c r="L1486" s="43">
        <f t="shared" si="280"/>
        <v>-8</v>
      </c>
      <c r="M1486" s="43">
        <f t="shared" si="281"/>
        <v>120</v>
      </c>
      <c r="N1486" s="42">
        <v>30</v>
      </c>
      <c r="O1486" s="45" t="str">
        <f t="shared" si="282"/>
        <v>DEC</v>
      </c>
      <c r="P1486" s="42">
        <v>30</v>
      </c>
      <c r="Q1486" s="44">
        <f t="shared" si="283"/>
        <v>18</v>
      </c>
      <c r="R1486" s="45">
        <f t="shared" si="284"/>
        <v>0.60000000000000009</v>
      </c>
      <c r="S1486" s="44" t="str">
        <f t="shared" si="285"/>
        <v>GROWTH</v>
      </c>
      <c r="T1486" s="43">
        <v>0</v>
      </c>
      <c r="U1486" s="46" t="str">
        <f t="shared" si="286"/>
        <v/>
      </c>
      <c r="V1486" s="42">
        <v>0</v>
      </c>
      <c r="W1486" s="47">
        <f t="shared" si="287"/>
        <v>48</v>
      </c>
      <c r="X1486" s="48" t="b">
        <f t="shared" si="288"/>
        <v>0</v>
      </c>
      <c r="Y1486" s="47" t="b">
        <f t="shared" si="289"/>
        <v>0</v>
      </c>
      <c r="Z1486" s="138">
        <v>0</v>
      </c>
      <c r="AA1486" s="133"/>
      <c r="AB1486" s="149" t="s">
        <v>1245</v>
      </c>
      <c r="AC1486" s="27"/>
    </row>
    <row r="1487" spans="1:29" s="156" customFormat="1" ht="13.8">
      <c r="A1487" s="149" t="s">
        <v>121</v>
      </c>
      <c r="B1487" s="147" t="s">
        <v>25</v>
      </c>
      <c r="C1487" s="147" t="s">
        <v>770</v>
      </c>
      <c r="D1487" s="147">
        <v>1000000271</v>
      </c>
      <c r="E1487" s="147" t="s">
        <v>771</v>
      </c>
      <c r="F1487" s="148">
        <v>44738</v>
      </c>
      <c r="G1487" s="40" t="str">
        <f t="shared" si="278"/>
        <v>Targeted Dealer</v>
      </c>
      <c r="H1487" s="40"/>
      <c r="I1487" s="41">
        <v>20</v>
      </c>
      <c r="J1487" s="41">
        <f t="shared" si="279"/>
        <v>20</v>
      </c>
      <c r="K1487" s="43">
        <v>0</v>
      </c>
      <c r="L1487" s="43">
        <f t="shared" si="280"/>
        <v>20</v>
      </c>
      <c r="M1487" s="43">
        <f t="shared" si="281"/>
        <v>0</v>
      </c>
      <c r="N1487" s="42">
        <v>0</v>
      </c>
      <c r="O1487" s="45" t="str">
        <f t="shared" si="282"/>
        <v>DEC</v>
      </c>
      <c r="P1487" s="42">
        <v>0</v>
      </c>
      <c r="Q1487" s="44">
        <f t="shared" si="283"/>
        <v>0</v>
      </c>
      <c r="R1487" s="45" t="str">
        <f t="shared" si="284"/>
        <v xml:space="preserve"> </v>
      </c>
      <c r="S1487" s="44" t="b">
        <f t="shared" si="285"/>
        <v>0</v>
      </c>
      <c r="T1487" s="43">
        <v>0</v>
      </c>
      <c r="U1487" s="46" t="str">
        <f t="shared" si="286"/>
        <v>jAN</v>
      </c>
      <c r="V1487" s="42">
        <v>0</v>
      </c>
      <c r="W1487" s="47">
        <f t="shared" si="287"/>
        <v>0</v>
      </c>
      <c r="X1487" s="48">
        <f t="shared" si="288"/>
        <v>0</v>
      </c>
      <c r="Y1487" s="47" t="b">
        <f t="shared" si="289"/>
        <v>0</v>
      </c>
      <c r="Z1487" s="138">
        <v>0</v>
      </c>
      <c r="AA1487" s="133"/>
      <c r="AB1487" s="149" t="s">
        <v>121</v>
      </c>
      <c r="AC1487" s="27"/>
    </row>
    <row r="1488" spans="1:29" s="156" customFormat="1" ht="13.8">
      <c r="A1488" s="149" t="s">
        <v>1245</v>
      </c>
      <c r="B1488" s="147" t="s">
        <v>3922</v>
      </c>
      <c r="C1488" s="147" t="s">
        <v>4048</v>
      </c>
      <c r="D1488" s="147">
        <v>1000004391</v>
      </c>
      <c r="E1488" s="147" t="s">
        <v>4045</v>
      </c>
      <c r="F1488" s="148">
        <v>45820</v>
      </c>
      <c r="G1488" s="40" t="str">
        <f t="shared" si="278"/>
        <v>Targeted Dealer</v>
      </c>
      <c r="H1488" s="40"/>
      <c r="I1488" s="41">
        <v>100</v>
      </c>
      <c r="J1488" s="41">
        <f t="shared" si="279"/>
        <v>100</v>
      </c>
      <c r="K1488" s="43">
        <v>52</v>
      </c>
      <c r="L1488" s="43">
        <f t="shared" si="280"/>
        <v>48</v>
      </c>
      <c r="M1488" s="43">
        <f t="shared" si="281"/>
        <v>52</v>
      </c>
      <c r="N1488" s="42">
        <v>65.5</v>
      </c>
      <c r="O1488" s="45" t="str">
        <f t="shared" si="282"/>
        <v>DEC</v>
      </c>
      <c r="P1488" s="42">
        <v>65.5</v>
      </c>
      <c r="Q1488" s="44">
        <f t="shared" si="283"/>
        <v>-13.5</v>
      </c>
      <c r="R1488" s="45">
        <f t="shared" si="284"/>
        <v>-0.20610687022900764</v>
      </c>
      <c r="S1488" s="44" t="str">
        <f t="shared" si="285"/>
        <v>DEGROWTH</v>
      </c>
      <c r="T1488" s="43">
        <v>0</v>
      </c>
      <c r="U1488" s="46" t="str">
        <f t="shared" si="286"/>
        <v/>
      </c>
      <c r="V1488" s="42">
        <v>0</v>
      </c>
      <c r="W1488" s="47">
        <f t="shared" si="287"/>
        <v>52</v>
      </c>
      <c r="X1488" s="48" t="b">
        <f t="shared" si="288"/>
        <v>0</v>
      </c>
      <c r="Y1488" s="47" t="b">
        <f t="shared" si="289"/>
        <v>0</v>
      </c>
      <c r="Z1488" s="138">
        <v>0</v>
      </c>
      <c r="AA1488" s="133"/>
      <c r="AB1488" s="149" t="s">
        <v>1245</v>
      </c>
      <c r="AC1488" s="27"/>
    </row>
    <row r="1489" spans="1:29" s="156" customFormat="1" ht="13.8">
      <c r="A1489" s="149" t="s">
        <v>3918</v>
      </c>
      <c r="B1489" s="147" t="s">
        <v>76</v>
      </c>
      <c r="C1489" s="147" t="s">
        <v>4049</v>
      </c>
      <c r="D1489" s="147">
        <v>1000001900</v>
      </c>
      <c r="E1489" s="147" t="s">
        <v>4050</v>
      </c>
      <c r="F1489" s="148">
        <v>44739</v>
      </c>
      <c r="G1489" s="40" t="str">
        <f t="shared" si="278"/>
        <v>Targeted Dealer</v>
      </c>
      <c r="H1489" s="40"/>
      <c r="I1489" s="41">
        <v>110</v>
      </c>
      <c r="J1489" s="41">
        <f t="shared" si="279"/>
        <v>110</v>
      </c>
      <c r="K1489" s="43">
        <v>0</v>
      </c>
      <c r="L1489" s="43">
        <f t="shared" si="280"/>
        <v>110</v>
      </c>
      <c r="M1489" s="43">
        <f t="shared" si="281"/>
        <v>0</v>
      </c>
      <c r="N1489" s="42">
        <v>6.5</v>
      </c>
      <c r="O1489" s="45" t="str">
        <f t="shared" si="282"/>
        <v>DEC</v>
      </c>
      <c r="P1489" s="42">
        <v>6.5</v>
      </c>
      <c r="Q1489" s="44">
        <f t="shared" si="283"/>
        <v>-6.5</v>
      </c>
      <c r="R1489" s="45">
        <f t="shared" si="284"/>
        <v>-1</v>
      </c>
      <c r="S1489" s="44" t="str">
        <f t="shared" si="285"/>
        <v>DEGROWTH</v>
      </c>
      <c r="T1489" s="43">
        <v>0</v>
      </c>
      <c r="U1489" s="46" t="str">
        <f t="shared" si="286"/>
        <v>jAN</v>
      </c>
      <c r="V1489" s="42">
        <v>0</v>
      </c>
      <c r="W1489" s="47">
        <f t="shared" si="287"/>
        <v>0</v>
      </c>
      <c r="X1489" s="48">
        <f t="shared" si="288"/>
        <v>0</v>
      </c>
      <c r="Y1489" s="47" t="b">
        <f t="shared" si="289"/>
        <v>0</v>
      </c>
      <c r="Z1489" s="138">
        <v>0</v>
      </c>
      <c r="AA1489" s="149"/>
      <c r="AB1489" s="149" t="s">
        <v>3918</v>
      </c>
      <c r="AC1489" s="27"/>
    </row>
    <row r="1490" spans="1:29" s="156" customFormat="1" ht="13.8">
      <c r="A1490" s="149" t="s">
        <v>121</v>
      </c>
      <c r="B1490" s="147" t="s">
        <v>25</v>
      </c>
      <c r="C1490" s="147" t="s">
        <v>4053</v>
      </c>
      <c r="D1490" s="147">
        <v>1000004392</v>
      </c>
      <c r="E1490" s="147" t="s">
        <v>4051</v>
      </c>
      <c r="F1490" s="148">
        <v>45819</v>
      </c>
      <c r="G1490" s="40" t="str">
        <f t="shared" si="278"/>
        <v>Targeted Dealer</v>
      </c>
      <c r="H1490" s="40"/>
      <c r="I1490" s="41">
        <v>20</v>
      </c>
      <c r="J1490" s="41">
        <f t="shared" si="279"/>
        <v>20</v>
      </c>
      <c r="K1490" s="43">
        <v>25</v>
      </c>
      <c r="L1490" s="43">
        <f t="shared" si="280"/>
        <v>-5</v>
      </c>
      <c r="M1490" s="43">
        <f t="shared" si="281"/>
        <v>125</v>
      </c>
      <c r="N1490" s="42">
        <v>20</v>
      </c>
      <c r="O1490" s="45" t="str">
        <f t="shared" si="282"/>
        <v>DEC</v>
      </c>
      <c r="P1490" s="42">
        <v>20</v>
      </c>
      <c r="Q1490" s="44">
        <f t="shared" si="283"/>
        <v>5</v>
      </c>
      <c r="R1490" s="45">
        <f t="shared" si="284"/>
        <v>0.25</v>
      </c>
      <c r="S1490" s="44" t="str">
        <f t="shared" si="285"/>
        <v>GROWTH</v>
      </c>
      <c r="T1490" s="43">
        <v>0</v>
      </c>
      <c r="U1490" s="46" t="str">
        <f t="shared" si="286"/>
        <v/>
      </c>
      <c r="V1490" s="42">
        <v>0</v>
      </c>
      <c r="W1490" s="47">
        <f t="shared" si="287"/>
        <v>25</v>
      </c>
      <c r="X1490" s="48" t="b">
        <f t="shared" si="288"/>
        <v>0</v>
      </c>
      <c r="Y1490" s="47" t="b">
        <f t="shared" si="289"/>
        <v>0</v>
      </c>
      <c r="Z1490" s="138">
        <v>0</v>
      </c>
      <c r="AA1490" s="133"/>
      <c r="AB1490" s="149" t="s">
        <v>121</v>
      </c>
      <c r="AC1490" s="27"/>
    </row>
    <row r="1491" spans="1:29" s="156" customFormat="1" ht="13.8">
      <c r="A1491" s="149" t="s">
        <v>121</v>
      </c>
      <c r="B1491" s="147" t="s">
        <v>814</v>
      </c>
      <c r="C1491" s="147" t="s">
        <v>4054</v>
      </c>
      <c r="D1491" s="147">
        <v>1000004388</v>
      </c>
      <c r="E1491" s="147" t="s">
        <v>4052</v>
      </c>
      <c r="F1491" s="148">
        <v>45820</v>
      </c>
      <c r="G1491" s="40" t="str">
        <f t="shared" si="278"/>
        <v>Targeted Dealer</v>
      </c>
      <c r="H1491" s="40"/>
      <c r="I1491" s="41">
        <v>40</v>
      </c>
      <c r="J1491" s="41">
        <f t="shared" si="279"/>
        <v>40</v>
      </c>
      <c r="K1491" s="43">
        <v>40</v>
      </c>
      <c r="L1491" s="43">
        <f t="shared" si="280"/>
        <v>0</v>
      </c>
      <c r="M1491" s="43">
        <f t="shared" si="281"/>
        <v>100</v>
      </c>
      <c r="N1491" s="42">
        <v>37.5</v>
      </c>
      <c r="O1491" s="45" t="str">
        <f t="shared" si="282"/>
        <v>DEC</v>
      </c>
      <c r="P1491" s="42">
        <v>37.5</v>
      </c>
      <c r="Q1491" s="44">
        <f t="shared" si="283"/>
        <v>2.5</v>
      </c>
      <c r="R1491" s="45">
        <f t="shared" si="284"/>
        <v>6.6666666666666652E-2</v>
      </c>
      <c r="S1491" s="44" t="str">
        <f t="shared" si="285"/>
        <v>GROWTH</v>
      </c>
      <c r="T1491" s="43">
        <v>0</v>
      </c>
      <c r="U1491" s="46" t="str">
        <f t="shared" si="286"/>
        <v/>
      </c>
      <c r="V1491" s="42">
        <v>0</v>
      </c>
      <c r="W1491" s="47">
        <f t="shared" si="287"/>
        <v>40</v>
      </c>
      <c r="X1491" s="48" t="b">
        <f t="shared" si="288"/>
        <v>0</v>
      </c>
      <c r="Y1491" s="47" t="b">
        <f t="shared" si="289"/>
        <v>0</v>
      </c>
      <c r="Z1491" s="138">
        <v>0</v>
      </c>
      <c r="AA1491" s="133"/>
      <c r="AB1491" s="149" t="s">
        <v>121</v>
      </c>
      <c r="AC1491" s="27"/>
    </row>
    <row r="1492" spans="1:29" s="156" customFormat="1" ht="13.8">
      <c r="A1492" s="149" t="s">
        <v>1245</v>
      </c>
      <c r="B1492" s="147" t="s">
        <v>58</v>
      </c>
      <c r="C1492" s="147" t="s">
        <v>4058</v>
      </c>
      <c r="D1492" s="147">
        <v>1000004371</v>
      </c>
      <c r="E1492" s="147" t="s">
        <v>4056</v>
      </c>
      <c r="F1492" s="148">
        <v>45804</v>
      </c>
      <c r="G1492" s="40" t="str">
        <f t="shared" si="278"/>
        <v>Targeted Dealer</v>
      </c>
      <c r="H1492" s="40"/>
      <c r="I1492" s="41">
        <v>100</v>
      </c>
      <c r="J1492" s="41">
        <f t="shared" si="279"/>
        <v>100</v>
      </c>
      <c r="K1492" s="43">
        <v>103</v>
      </c>
      <c r="L1492" s="43">
        <f t="shared" si="280"/>
        <v>-3</v>
      </c>
      <c r="M1492" s="43">
        <f t="shared" si="281"/>
        <v>103</v>
      </c>
      <c r="N1492" s="42">
        <v>107.35</v>
      </c>
      <c r="O1492" s="45" t="str">
        <f t="shared" si="282"/>
        <v>DEC</v>
      </c>
      <c r="P1492" s="42">
        <v>107.35</v>
      </c>
      <c r="Q1492" s="44">
        <f t="shared" si="283"/>
        <v>-4.3499999999999943</v>
      </c>
      <c r="R1492" s="45">
        <f t="shared" si="284"/>
        <v>-4.0521658127619875E-2</v>
      </c>
      <c r="S1492" s="44" t="str">
        <f t="shared" si="285"/>
        <v>DEGROWTH</v>
      </c>
      <c r="T1492" s="43">
        <v>0</v>
      </c>
      <c r="U1492" s="46" t="str">
        <f t="shared" si="286"/>
        <v/>
      </c>
      <c r="V1492" s="42">
        <v>0</v>
      </c>
      <c r="W1492" s="47">
        <f t="shared" si="287"/>
        <v>103</v>
      </c>
      <c r="X1492" s="48" t="b">
        <f t="shared" si="288"/>
        <v>0</v>
      </c>
      <c r="Y1492" s="47" t="b">
        <f t="shared" si="289"/>
        <v>0</v>
      </c>
      <c r="Z1492" s="138">
        <v>0</v>
      </c>
      <c r="AA1492" s="133"/>
      <c r="AB1492" s="149" t="s">
        <v>1245</v>
      </c>
      <c r="AC1492" s="27"/>
    </row>
    <row r="1493" spans="1:29" s="156" customFormat="1" ht="13.8">
      <c r="A1493" s="149" t="s">
        <v>121</v>
      </c>
      <c r="B1493" s="147" t="s">
        <v>32</v>
      </c>
      <c r="C1493" s="147" t="s">
        <v>4060</v>
      </c>
      <c r="D1493" s="147">
        <v>1000004381</v>
      </c>
      <c r="E1493" s="147" t="s">
        <v>4059</v>
      </c>
      <c r="F1493" s="148">
        <v>45804</v>
      </c>
      <c r="G1493" s="40" t="str">
        <f t="shared" si="278"/>
        <v>-</v>
      </c>
      <c r="H1493" s="40"/>
      <c r="I1493" s="41">
        <v>0</v>
      </c>
      <c r="J1493" s="41">
        <f t="shared" si="279"/>
        <v>0</v>
      </c>
      <c r="K1493" s="43">
        <v>0</v>
      </c>
      <c r="L1493" s="43">
        <f t="shared" si="280"/>
        <v>0</v>
      </c>
      <c r="M1493" s="43" t="str">
        <f t="shared" si="281"/>
        <v>-</v>
      </c>
      <c r="N1493" s="42">
        <v>0</v>
      </c>
      <c r="O1493" s="45" t="str">
        <f t="shared" si="282"/>
        <v>DEC</v>
      </c>
      <c r="P1493" s="42">
        <v>0</v>
      </c>
      <c r="Q1493" s="44">
        <f t="shared" si="283"/>
        <v>0</v>
      </c>
      <c r="R1493" s="45" t="str">
        <f t="shared" si="284"/>
        <v xml:space="preserve"> </v>
      </c>
      <c r="S1493" s="44" t="b">
        <f t="shared" si="285"/>
        <v>0</v>
      </c>
      <c r="T1493" s="43">
        <v>0</v>
      </c>
      <c r="U1493" s="46" t="str">
        <f t="shared" si="286"/>
        <v/>
      </c>
      <c r="V1493" s="42">
        <v>0</v>
      </c>
      <c r="W1493" s="47">
        <f t="shared" si="287"/>
        <v>0</v>
      </c>
      <c r="X1493" s="48" t="b">
        <f t="shared" si="288"/>
        <v>0</v>
      </c>
      <c r="Y1493" s="47" t="b">
        <f t="shared" si="289"/>
        <v>0</v>
      </c>
      <c r="Z1493" s="138">
        <v>0</v>
      </c>
      <c r="AA1493" s="133"/>
      <c r="AB1493" s="149" t="s">
        <v>121</v>
      </c>
      <c r="AC1493" s="27"/>
    </row>
    <row r="1494" spans="1:29" s="156" customFormat="1" ht="13.8">
      <c r="A1494" s="149" t="s">
        <v>121</v>
      </c>
      <c r="B1494" s="147" t="s">
        <v>814</v>
      </c>
      <c r="C1494" s="147" t="s">
        <v>4093</v>
      </c>
      <c r="D1494" s="147">
        <v>1000004389</v>
      </c>
      <c r="E1494" s="147" t="s">
        <v>4061</v>
      </c>
      <c r="F1494" s="148">
        <v>45821</v>
      </c>
      <c r="G1494" s="40" t="str">
        <f t="shared" si="278"/>
        <v>Targeted Dealer</v>
      </c>
      <c r="H1494" s="40"/>
      <c r="I1494" s="41">
        <v>40</v>
      </c>
      <c r="J1494" s="41">
        <f t="shared" si="279"/>
        <v>40</v>
      </c>
      <c r="K1494" s="43">
        <v>0</v>
      </c>
      <c r="L1494" s="43">
        <f t="shared" si="280"/>
        <v>40</v>
      </c>
      <c r="M1494" s="43">
        <f t="shared" si="281"/>
        <v>0</v>
      </c>
      <c r="N1494" s="42">
        <v>0</v>
      </c>
      <c r="O1494" s="45" t="str">
        <f t="shared" si="282"/>
        <v>DEC</v>
      </c>
      <c r="P1494" s="42">
        <v>0</v>
      </c>
      <c r="Q1494" s="44">
        <f t="shared" si="283"/>
        <v>0</v>
      </c>
      <c r="R1494" s="45" t="str">
        <f t="shared" si="284"/>
        <v xml:space="preserve"> </v>
      </c>
      <c r="S1494" s="44" t="b">
        <f t="shared" si="285"/>
        <v>0</v>
      </c>
      <c r="T1494" s="43">
        <v>0</v>
      </c>
      <c r="U1494" s="46" t="str">
        <f t="shared" si="286"/>
        <v/>
      </c>
      <c r="V1494" s="42">
        <v>0</v>
      </c>
      <c r="W1494" s="47">
        <f t="shared" si="287"/>
        <v>0</v>
      </c>
      <c r="X1494" s="48" t="b">
        <f t="shared" si="288"/>
        <v>0</v>
      </c>
      <c r="Y1494" s="47" t="b">
        <f t="shared" si="289"/>
        <v>0</v>
      </c>
      <c r="Z1494" s="138">
        <v>0</v>
      </c>
      <c r="AA1494" s="133"/>
      <c r="AB1494" s="149" t="s">
        <v>121</v>
      </c>
      <c r="AC1494" s="27"/>
    </row>
    <row r="1495" spans="1:29" s="156" customFormat="1" ht="13.8">
      <c r="A1495" s="149" t="s">
        <v>1245</v>
      </c>
      <c r="B1495" s="147" t="s">
        <v>58</v>
      </c>
      <c r="C1495" s="147" t="s">
        <v>4094</v>
      </c>
      <c r="D1495" s="147">
        <v>1000004390</v>
      </c>
      <c r="E1495" s="147" t="s">
        <v>4062</v>
      </c>
      <c r="F1495" s="148">
        <v>45821</v>
      </c>
      <c r="G1495" s="40" t="str">
        <f t="shared" si="278"/>
        <v>Targeted Dealer</v>
      </c>
      <c r="H1495" s="40"/>
      <c r="I1495" s="41">
        <v>50</v>
      </c>
      <c r="J1495" s="41">
        <f t="shared" si="279"/>
        <v>50</v>
      </c>
      <c r="K1495" s="43">
        <v>53</v>
      </c>
      <c r="L1495" s="43">
        <f t="shared" si="280"/>
        <v>-3</v>
      </c>
      <c r="M1495" s="43">
        <f t="shared" si="281"/>
        <v>106</v>
      </c>
      <c r="N1495" s="42">
        <v>106</v>
      </c>
      <c r="O1495" s="45" t="str">
        <f t="shared" si="282"/>
        <v>DEC</v>
      </c>
      <c r="P1495" s="42">
        <v>106</v>
      </c>
      <c r="Q1495" s="44">
        <f t="shared" si="283"/>
        <v>-53</v>
      </c>
      <c r="R1495" s="45">
        <f t="shared" si="284"/>
        <v>-0.5</v>
      </c>
      <c r="S1495" s="44" t="str">
        <f t="shared" si="285"/>
        <v>DEGROWTH</v>
      </c>
      <c r="T1495" s="43">
        <v>0</v>
      </c>
      <c r="U1495" s="46" t="str">
        <f t="shared" si="286"/>
        <v/>
      </c>
      <c r="V1495" s="42">
        <v>0</v>
      </c>
      <c r="W1495" s="47">
        <f t="shared" si="287"/>
        <v>53</v>
      </c>
      <c r="X1495" s="48" t="b">
        <f t="shared" si="288"/>
        <v>0</v>
      </c>
      <c r="Y1495" s="47" t="b">
        <f t="shared" si="289"/>
        <v>0</v>
      </c>
      <c r="Z1495" s="138">
        <v>0</v>
      </c>
      <c r="AA1495" s="133"/>
      <c r="AB1495" s="149" t="s">
        <v>1245</v>
      </c>
      <c r="AC1495" s="27"/>
    </row>
    <row r="1496" spans="1:29" s="156" customFormat="1" ht="13.8">
      <c r="A1496" s="149" t="s">
        <v>121</v>
      </c>
      <c r="B1496" s="147" t="s">
        <v>27</v>
      </c>
      <c r="C1496" s="147" t="s">
        <v>4095</v>
      </c>
      <c r="D1496" s="147">
        <v>1000004395</v>
      </c>
      <c r="E1496" s="147" t="s">
        <v>4063</v>
      </c>
      <c r="F1496" s="148">
        <v>45827</v>
      </c>
      <c r="G1496" s="40" t="str">
        <f t="shared" si="278"/>
        <v>Targeted Dealer</v>
      </c>
      <c r="H1496" s="40"/>
      <c r="I1496" s="41">
        <v>30</v>
      </c>
      <c r="J1496" s="41">
        <f t="shared" si="279"/>
        <v>30</v>
      </c>
      <c r="K1496" s="43">
        <v>12</v>
      </c>
      <c r="L1496" s="43">
        <f t="shared" si="280"/>
        <v>18</v>
      </c>
      <c r="M1496" s="43">
        <f t="shared" si="281"/>
        <v>40</v>
      </c>
      <c r="N1496" s="42">
        <v>28</v>
      </c>
      <c r="O1496" s="45" t="str">
        <f t="shared" si="282"/>
        <v>DEC</v>
      </c>
      <c r="P1496" s="42">
        <v>28</v>
      </c>
      <c r="Q1496" s="44">
        <f t="shared" si="283"/>
        <v>-16</v>
      </c>
      <c r="R1496" s="45">
        <f t="shared" si="284"/>
        <v>-0.5714285714285714</v>
      </c>
      <c r="S1496" s="44" t="str">
        <f t="shared" si="285"/>
        <v>DEGROWTH</v>
      </c>
      <c r="T1496" s="43">
        <v>0</v>
      </c>
      <c r="U1496" s="46" t="str">
        <f t="shared" si="286"/>
        <v/>
      </c>
      <c r="V1496" s="42">
        <v>0</v>
      </c>
      <c r="W1496" s="47">
        <f t="shared" si="287"/>
        <v>12</v>
      </c>
      <c r="X1496" s="48" t="b">
        <f t="shared" si="288"/>
        <v>0</v>
      </c>
      <c r="Y1496" s="47" t="b">
        <f t="shared" si="289"/>
        <v>0</v>
      </c>
      <c r="Z1496" s="138">
        <v>0</v>
      </c>
      <c r="AA1496" s="133"/>
      <c r="AB1496" s="149" t="s">
        <v>121</v>
      </c>
      <c r="AC1496" s="27"/>
    </row>
    <row r="1497" spans="1:29" s="156" customFormat="1" ht="13.8">
      <c r="A1497" s="133" t="s">
        <v>3918</v>
      </c>
      <c r="B1497" s="147" t="s">
        <v>71</v>
      </c>
      <c r="C1497" s="147" t="s">
        <v>4096</v>
      </c>
      <c r="D1497" s="147">
        <v>1000004398</v>
      </c>
      <c r="E1497" s="147" t="s">
        <v>4064</v>
      </c>
      <c r="F1497" s="148">
        <v>45834</v>
      </c>
      <c r="G1497" s="40" t="str">
        <f t="shared" si="278"/>
        <v>Targeted Dealer</v>
      </c>
      <c r="H1497" s="40"/>
      <c r="I1497" s="41">
        <v>161</v>
      </c>
      <c r="J1497" s="41">
        <f t="shared" si="279"/>
        <v>161</v>
      </c>
      <c r="K1497" s="43">
        <v>410</v>
      </c>
      <c r="L1497" s="43">
        <f t="shared" si="280"/>
        <v>-249</v>
      </c>
      <c r="M1497" s="43">
        <f t="shared" si="281"/>
        <v>254.65838509316768</v>
      </c>
      <c r="N1497" s="42">
        <v>152</v>
      </c>
      <c r="O1497" s="45" t="str">
        <f t="shared" si="282"/>
        <v>DEC</v>
      </c>
      <c r="P1497" s="42">
        <v>152</v>
      </c>
      <c r="Q1497" s="44">
        <f t="shared" si="283"/>
        <v>258</v>
      </c>
      <c r="R1497" s="45">
        <f t="shared" si="284"/>
        <v>1.6973684210526314</v>
      </c>
      <c r="S1497" s="44" t="str">
        <f t="shared" si="285"/>
        <v>GROWTH</v>
      </c>
      <c r="T1497" s="43">
        <v>0</v>
      </c>
      <c r="U1497" s="46" t="str">
        <f t="shared" si="286"/>
        <v/>
      </c>
      <c r="V1497" s="42">
        <v>0</v>
      </c>
      <c r="W1497" s="47">
        <f t="shared" si="287"/>
        <v>410</v>
      </c>
      <c r="X1497" s="48" t="b">
        <f t="shared" si="288"/>
        <v>0</v>
      </c>
      <c r="Y1497" s="47" t="b">
        <f t="shared" si="289"/>
        <v>0</v>
      </c>
      <c r="Z1497" s="138">
        <v>0</v>
      </c>
      <c r="AA1497" s="133"/>
      <c r="AB1497" s="133" t="s">
        <v>3918</v>
      </c>
      <c r="AC1497" s="27"/>
    </row>
    <row r="1498" spans="1:29" s="156" customFormat="1" ht="13.8">
      <c r="A1498" s="149" t="s">
        <v>121</v>
      </c>
      <c r="B1498" s="147" t="s">
        <v>961</v>
      </c>
      <c r="C1498" s="147" t="s">
        <v>4097</v>
      </c>
      <c r="D1498" s="147">
        <v>1000004404</v>
      </c>
      <c r="E1498" s="147" t="s">
        <v>4065</v>
      </c>
      <c r="F1498" s="148">
        <v>45831</v>
      </c>
      <c r="G1498" s="40" t="str">
        <f t="shared" si="278"/>
        <v>Targeted Dealer</v>
      </c>
      <c r="H1498" s="40"/>
      <c r="I1498" s="41">
        <v>40</v>
      </c>
      <c r="J1498" s="41">
        <f t="shared" si="279"/>
        <v>40</v>
      </c>
      <c r="K1498" s="43">
        <v>15</v>
      </c>
      <c r="L1498" s="43">
        <f t="shared" si="280"/>
        <v>25</v>
      </c>
      <c r="M1498" s="43">
        <f t="shared" si="281"/>
        <v>37.5</v>
      </c>
      <c r="N1498" s="42">
        <v>0</v>
      </c>
      <c r="O1498" s="45" t="str">
        <f t="shared" si="282"/>
        <v>DEC</v>
      </c>
      <c r="P1498" s="42">
        <v>0</v>
      </c>
      <c r="Q1498" s="44">
        <f t="shared" si="283"/>
        <v>15</v>
      </c>
      <c r="R1498" s="45" t="str">
        <f t="shared" si="284"/>
        <v xml:space="preserve"> </v>
      </c>
      <c r="S1498" s="44" t="b">
        <f t="shared" si="285"/>
        <v>0</v>
      </c>
      <c r="T1498" s="43">
        <v>0</v>
      </c>
      <c r="U1498" s="46" t="str">
        <f t="shared" si="286"/>
        <v/>
      </c>
      <c r="V1498" s="42">
        <v>0</v>
      </c>
      <c r="W1498" s="47">
        <f t="shared" si="287"/>
        <v>15</v>
      </c>
      <c r="X1498" s="48" t="b">
        <f t="shared" si="288"/>
        <v>0</v>
      </c>
      <c r="Y1498" s="47" t="b">
        <f t="shared" si="289"/>
        <v>0</v>
      </c>
      <c r="Z1498" s="138">
        <v>0</v>
      </c>
      <c r="AA1498" s="133"/>
      <c r="AB1498" s="149" t="s">
        <v>121</v>
      </c>
      <c r="AC1498" s="27"/>
    </row>
    <row r="1499" spans="1:29" s="156" customFormat="1" ht="13.8">
      <c r="A1499" s="149" t="s">
        <v>121</v>
      </c>
      <c r="B1499" s="147" t="s">
        <v>613</v>
      </c>
      <c r="C1499" s="147" t="s">
        <v>4098</v>
      </c>
      <c r="D1499" s="147">
        <v>1000004405</v>
      </c>
      <c r="E1499" s="147" t="s">
        <v>4066</v>
      </c>
      <c r="F1499" s="148">
        <v>45833</v>
      </c>
      <c r="G1499" s="40" t="str">
        <f t="shared" si="278"/>
        <v>Targeted Dealer</v>
      </c>
      <c r="H1499" s="40"/>
      <c r="I1499" s="41">
        <v>350</v>
      </c>
      <c r="J1499" s="41">
        <f t="shared" si="279"/>
        <v>350</v>
      </c>
      <c r="K1499" s="43">
        <v>284.85000000000002</v>
      </c>
      <c r="L1499" s="43">
        <f t="shared" si="280"/>
        <v>65.149999999999977</v>
      </c>
      <c r="M1499" s="43">
        <f t="shared" si="281"/>
        <v>81.385714285714286</v>
      </c>
      <c r="N1499" s="42">
        <v>368.95</v>
      </c>
      <c r="O1499" s="45" t="str">
        <f t="shared" si="282"/>
        <v>DEC</v>
      </c>
      <c r="P1499" s="42">
        <v>368.95</v>
      </c>
      <c r="Q1499" s="44">
        <f t="shared" si="283"/>
        <v>-84.099999999999966</v>
      </c>
      <c r="R1499" s="45">
        <f t="shared" si="284"/>
        <v>-0.22794416587613486</v>
      </c>
      <c r="S1499" s="44" t="str">
        <f t="shared" si="285"/>
        <v>DEGROWTH</v>
      </c>
      <c r="T1499" s="43">
        <v>0</v>
      </c>
      <c r="U1499" s="46" t="str">
        <f t="shared" si="286"/>
        <v/>
      </c>
      <c r="V1499" s="42">
        <v>0</v>
      </c>
      <c r="W1499" s="47">
        <f t="shared" si="287"/>
        <v>284.85000000000002</v>
      </c>
      <c r="X1499" s="48" t="b">
        <f t="shared" si="288"/>
        <v>0</v>
      </c>
      <c r="Y1499" s="47" t="b">
        <f t="shared" si="289"/>
        <v>0</v>
      </c>
      <c r="Z1499" s="138">
        <v>0</v>
      </c>
      <c r="AA1499" s="133"/>
      <c r="AB1499" s="149" t="s">
        <v>121</v>
      </c>
      <c r="AC1499" s="27"/>
    </row>
    <row r="1500" spans="1:29" s="156" customFormat="1" ht="13.8">
      <c r="A1500" s="149" t="s">
        <v>1245</v>
      </c>
      <c r="B1500" s="147" t="s">
        <v>3922</v>
      </c>
      <c r="C1500" s="147" t="s">
        <v>4099</v>
      </c>
      <c r="D1500" s="147">
        <v>1000004400</v>
      </c>
      <c r="E1500" s="147" t="s">
        <v>4067</v>
      </c>
      <c r="F1500" s="148">
        <v>45838</v>
      </c>
      <c r="G1500" s="40" t="str">
        <f t="shared" si="278"/>
        <v>Targeted Dealer</v>
      </c>
      <c r="H1500" s="40"/>
      <c r="I1500" s="41">
        <v>50</v>
      </c>
      <c r="J1500" s="41">
        <f t="shared" si="279"/>
        <v>50</v>
      </c>
      <c r="K1500" s="43">
        <v>25</v>
      </c>
      <c r="L1500" s="43">
        <f t="shared" si="280"/>
        <v>25</v>
      </c>
      <c r="M1500" s="43">
        <f t="shared" si="281"/>
        <v>50</v>
      </c>
      <c r="N1500" s="42">
        <v>50</v>
      </c>
      <c r="O1500" s="45" t="str">
        <f t="shared" si="282"/>
        <v>DEC</v>
      </c>
      <c r="P1500" s="42">
        <v>50</v>
      </c>
      <c r="Q1500" s="44">
        <f t="shared" si="283"/>
        <v>-25</v>
      </c>
      <c r="R1500" s="45">
        <f t="shared" si="284"/>
        <v>-0.5</v>
      </c>
      <c r="S1500" s="44" t="str">
        <f t="shared" si="285"/>
        <v>DEGROWTH</v>
      </c>
      <c r="T1500" s="43">
        <v>0</v>
      </c>
      <c r="U1500" s="46" t="str">
        <f t="shared" si="286"/>
        <v/>
      </c>
      <c r="V1500" s="42">
        <v>0</v>
      </c>
      <c r="W1500" s="47">
        <f t="shared" si="287"/>
        <v>25</v>
      </c>
      <c r="X1500" s="48" t="b">
        <f t="shared" si="288"/>
        <v>0</v>
      </c>
      <c r="Y1500" s="47" t="b">
        <f t="shared" si="289"/>
        <v>0</v>
      </c>
      <c r="Z1500" s="138">
        <v>0</v>
      </c>
      <c r="AA1500" s="133"/>
      <c r="AB1500" s="149" t="s">
        <v>1245</v>
      </c>
      <c r="AC1500" s="27"/>
    </row>
    <row r="1501" spans="1:29" s="156" customFormat="1" ht="13.8">
      <c r="A1501" s="133" t="s">
        <v>3918</v>
      </c>
      <c r="B1501" s="147" t="s">
        <v>73</v>
      </c>
      <c r="C1501" s="147" t="s">
        <v>4100</v>
      </c>
      <c r="D1501" s="147">
        <v>1000004407</v>
      </c>
      <c r="E1501" s="147" t="s">
        <v>4068</v>
      </c>
      <c r="F1501" s="148">
        <v>45838</v>
      </c>
      <c r="G1501" s="40" t="str">
        <f t="shared" si="278"/>
        <v>Targeted Dealer</v>
      </c>
      <c r="H1501" s="40"/>
      <c r="I1501" s="41">
        <v>50</v>
      </c>
      <c r="J1501" s="41">
        <f t="shared" si="279"/>
        <v>50</v>
      </c>
      <c r="K1501" s="43">
        <v>112</v>
      </c>
      <c r="L1501" s="43">
        <f t="shared" si="280"/>
        <v>-62</v>
      </c>
      <c r="M1501" s="43">
        <f t="shared" si="281"/>
        <v>224</v>
      </c>
      <c r="N1501" s="42">
        <v>49.25</v>
      </c>
      <c r="O1501" s="45" t="str">
        <f t="shared" si="282"/>
        <v>DEC</v>
      </c>
      <c r="P1501" s="42">
        <v>49.25</v>
      </c>
      <c r="Q1501" s="44">
        <f t="shared" si="283"/>
        <v>62.75</v>
      </c>
      <c r="R1501" s="45">
        <f t="shared" si="284"/>
        <v>1.2741116751269037</v>
      </c>
      <c r="S1501" s="44" t="str">
        <f t="shared" si="285"/>
        <v>GROWTH</v>
      </c>
      <c r="T1501" s="43">
        <v>0</v>
      </c>
      <c r="U1501" s="46" t="str">
        <f t="shared" si="286"/>
        <v/>
      </c>
      <c r="V1501" s="42">
        <v>0</v>
      </c>
      <c r="W1501" s="47">
        <f t="shared" si="287"/>
        <v>112</v>
      </c>
      <c r="X1501" s="48" t="b">
        <f t="shared" si="288"/>
        <v>0</v>
      </c>
      <c r="Y1501" s="47" t="b">
        <f t="shared" si="289"/>
        <v>0</v>
      </c>
      <c r="Z1501" s="138">
        <v>0</v>
      </c>
      <c r="AA1501" s="133"/>
      <c r="AB1501" s="133" t="s">
        <v>3918</v>
      </c>
      <c r="AC1501" s="27"/>
    </row>
    <row r="1502" spans="1:29" s="156" customFormat="1" ht="13.8">
      <c r="A1502" s="133" t="s">
        <v>3918</v>
      </c>
      <c r="B1502" s="147" t="s">
        <v>76</v>
      </c>
      <c r="C1502" s="147" t="s">
        <v>4101</v>
      </c>
      <c r="D1502" s="147">
        <v>1000004394</v>
      </c>
      <c r="E1502" s="147" t="s">
        <v>4069</v>
      </c>
      <c r="F1502" s="148">
        <v>45827</v>
      </c>
      <c r="G1502" s="40" t="str">
        <f t="shared" si="278"/>
        <v>Targeted Dealer</v>
      </c>
      <c r="H1502" s="40"/>
      <c r="I1502" s="41">
        <v>75</v>
      </c>
      <c r="J1502" s="41">
        <f t="shared" si="279"/>
        <v>75</v>
      </c>
      <c r="K1502" s="43">
        <v>0</v>
      </c>
      <c r="L1502" s="43">
        <f t="shared" si="280"/>
        <v>75</v>
      </c>
      <c r="M1502" s="43">
        <f t="shared" si="281"/>
        <v>0</v>
      </c>
      <c r="N1502" s="42">
        <v>13.5</v>
      </c>
      <c r="O1502" s="45" t="str">
        <f t="shared" si="282"/>
        <v>DEC</v>
      </c>
      <c r="P1502" s="42">
        <v>13.5</v>
      </c>
      <c r="Q1502" s="44">
        <f t="shared" si="283"/>
        <v>-13.5</v>
      </c>
      <c r="R1502" s="45">
        <f t="shared" si="284"/>
        <v>-1</v>
      </c>
      <c r="S1502" s="44" t="str">
        <f t="shared" si="285"/>
        <v>DEGROWTH</v>
      </c>
      <c r="T1502" s="43">
        <v>0</v>
      </c>
      <c r="U1502" s="46" t="str">
        <f t="shared" si="286"/>
        <v/>
      </c>
      <c r="V1502" s="42">
        <v>0</v>
      </c>
      <c r="W1502" s="47">
        <f t="shared" si="287"/>
        <v>0</v>
      </c>
      <c r="X1502" s="48" t="b">
        <f t="shared" si="288"/>
        <v>0</v>
      </c>
      <c r="Y1502" s="47" t="b">
        <f t="shared" si="289"/>
        <v>0</v>
      </c>
      <c r="Z1502" s="138">
        <v>0</v>
      </c>
      <c r="AA1502" s="133"/>
      <c r="AB1502" s="133" t="s">
        <v>3918</v>
      </c>
      <c r="AC1502" s="27"/>
    </row>
    <row r="1503" spans="1:29" s="156" customFormat="1" ht="13.8">
      <c r="A1503" s="149" t="s">
        <v>121</v>
      </c>
      <c r="B1503" s="147" t="s">
        <v>961</v>
      </c>
      <c r="C1503" s="147" t="s">
        <v>4102</v>
      </c>
      <c r="D1503" s="147">
        <v>1000004399</v>
      </c>
      <c r="E1503" s="147" t="s">
        <v>4070</v>
      </c>
      <c r="F1503" s="148">
        <v>45836</v>
      </c>
      <c r="G1503" s="40" t="str">
        <f t="shared" si="278"/>
        <v>Targeted Dealer</v>
      </c>
      <c r="H1503" s="40"/>
      <c r="I1503" s="41">
        <v>90</v>
      </c>
      <c r="J1503" s="41">
        <f t="shared" si="279"/>
        <v>90</v>
      </c>
      <c r="K1503" s="43">
        <v>140</v>
      </c>
      <c r="L1503" s="43">
        <f t="shared" si="280"/>
        <v>-50</v>
      </c>
      <c r="M1503" s="43">
        <f t="shared" si="281"/>
        <v>155.55555555555554</v>
      </c>
      <c r="N1503" s="42">
        <v>90</v>
      </c>
      <c r="O1503" s="45" t="str">
        <f t="shared" si="282"/>
        <v>DEC</v>
      </c>
      <c r="P1503" s="42">
        <v>90</v>
      </c>
      <c r="Q1503" s="44">
        <f t="shared" si="283"/>
        <v>50</v>
      </c>
      <c r="R1503" s="45">
        <f t="shared" si="284"/>
        <v>0.55555555555555558</v>
      </c>
      <c r="S1503" s="44" t="str">
        <f t="shared" si="285"/>
        <v>GROWTH</v>
      </c>
      <c r="T1503" s="43">
        <v>0</v>
      </c>
      <c r="U1503" s="46" t="str">
        <f t="shared" si="286"/>
        <v/>
      </c>
      <c r="V1503" s="42">
        <v>0</v>
      </c>
      <c r="W1503" s="47">
        <f t="shared" si="287"/>
        <v>140</v>
      </c>
      <c r="X1503" s="48" t="b">
        <f t="shared" si="288"/>
        <v>0</v>
      </c>
      <c r="Y1503" s="47" t="b">
        <f t="shared" si="289"/>
        <v>0</v>
      </c>
      <c r="Z1503" s="138">
        <v>0</v>
      </c>
      <c r="AA1503" s="133"/>
      <c r="AB1503" s="149" t="s">
        <v>121</v>
      </c>
      <c r="AC1503" s="27"/>
    </row>
    <row r="1504" spans="1:29" s="156" customFormat="1" ht="13.8">
      <c r="A1504" s="149" t="s">
        <v>1245</v>
      </c>
      <c r="B1504" s="147" t="s">
        <v>46</v>
      </c>
      <c r="C1504" s="147" t="s">
        <v>4103</v>
      </c>
      <c r="D1504" s="147">
        <v>1000004385</v>
      </c>
      <c r="E1504" s="147" t="s">
        <v>1769</v>
      </c>
      <c r="F1504" s="148">
        <v>45818</v>
      </c>
      <c r="G1504" s="40" t="str">
        <f t="shared" si="278"/>
        <v>Targeted Dealer</v>
      </c>
      <c r="H1504" s="40"/>
      <c r="I1504" s="41">
        <v>150</v>
      </c>
      <c r="J1504" s="41">
        <f t="shared" si="279"/>
        <v>150</v>
      </c>
      <c r="K1504" s="43">
        <v>225</v>
      </c>
      <c r="L1504" s="43">
        <f t="shared" si="280"/>
        <v>-75</v>
      </c>
      <c r="M1504" s="43">
        <f t="shared" si="281"/>
        <v>150</v>
      </c>
      <c r="N1504" s="42">
        <v>155</v>
      </c>
      <c r="O1504" s="45" t="str">
        <f t="shared" si="282"/>
        <v>DEC</v>
      </c>
      <c r="P1504" s="42">
        <v>155</v>
      </c>
      <c r="Q1504" s="44">
        <f t="shared" si="283"/>
        <v>70</v>
      </c>
      <c r="R1504" s="45">
        <f t="shared" si="284"/>
        <v>0.45161290322580649</v>
      </c>
      <c r="S1504" s="44" t="str">
        <f t="shared" si="285"/>
        <v>GROWTH</v>
      </c>
      <c r="T1504" s="43">
        <v>0</v>
      </c>
      <c r="U1504" s="46" t="str">
        <f t="shared" si="286"/>
        <v/>
      </c>
      <c r="V1504" s="42">
        <v>0</v>
      </c>
      <c r="W1504" s="47">
        <f t="shared" si="287"/>
        <v>225</v>
      </c>
      <c r="X1504" s="48" t="b">
        <f t="shared" si="288"/>
        <v>0</v>
      </c>
      <c r="Y1504" s="47" t="b">
        <f t="shared" si="289"/>
        <v>0</v>
      </c>
      <c r="Z1504" s="138">
        <v>0</v>
      </c>
      <c r="AA1504" s="133"/>
      <c r="AB1504" s="149" t="s">
        <v>1245</v>
      </c>
      <c r="AC1504" s="27"/>
    </row>
    <row r="1505" spans="1:29" s="156" customFormat="1" ht="13.8">
      <c r="A1505" s="149" t="s">
        <v>121</v>
      </c>
      <c r="B1505" s="147" t="s">
        <v>3920</v>
      </c>
      <c r="C1505" s="147" t="s">
        <v>4104</v>
      </c>
      <c r="D1505" s="147">
        <v>1000004415</v>
      </c>
      <c r="E1505" s="147" t="s">
        <v>2031</v>
      </c>
      <c r="F1505" s="148">
        <v>45842</v>
      </c>
      <c r="G1505" s="40" t="str">
        <f t="shared" si="278"/>
        <v>Targeted Dealer</v>
      </c>
      <c r="H1505" s="40"/>
      <c r="I1505" s="41">
        <v>40</v>
      </c>
      <c r="J1505" s="41">
        <f t="shared" si="279"/>
        <v>40</v>
      </c>
      <c r="K1505" s="43">
        <v>57</v>
      </c>
      <c r="L1505" s="43">
        <f t="shared" si="280"/>
        <v>-17</v>
      </c>
      <c r="M1505" s="43">
        <f t="shared" si="281"/>
        <v>142.5</v>
      </c>
      <c r="N1505" s="42">
        <v>47</v>
      </c>
      <c r="O1505" s="45" t="str">
        <f t="shared" si="282"/>
        <v>DEC</v>
      </c>
      <c r="P1505" s="42">
        <v>47</v>
      </c>
      <c r="Q1505" s="44">
        <f t="shared" si="283"/>
        <v>10</v>
      </c>
      <c r="R1505" s="45">
        <f t="shared" si="284"/>
        <v>0.2127659574468086</v>
      </c>
      <c r="S1505" s="44" t="str">
        <f t="shared" si="285"/>
        <v>GROWTH</v>
      </c>
      <c r="T1505" s="43">
        <v>0</v>
      </c>
      <c r="U1505" s="46" t="str">
        <f t="shared" si="286"/>
        <v/>
      </c>
      <c r="V1505" s="42">
        <v>0</v>
      </c>
      <c r="W1505" s="47">
        <f t="shared" si="287"/>
        <v>57</v>
      </c>
      <c r="X1505" s="48" t="b">
        <f t="shared" si="288"/>
        <v>0</v>
      </c>
      <c r="Y1505" s="47" t="b">
        <f t="shared" si="289"/>
        <v>0</v>
      </c>
      <c r="Z1505" s="138">
        <v>0</v>
      </c>
      <c r="AA1505" s="133"/>
      <c r="AB1505" s="149" t="s">
        <v>121</v>
      </c>
      <c r="AC1505" s="27"/>
    </row>
    <row r="1506" spans="1:29" s="156" customFormat="1" ht="13.8">
      <c r="A1506" s="149" t="s">
        <v>121</v>
      </c>
      <c r="B1506" s="147" t="s">
        <v>27</v>
      </c>
      <c r="C1506" s="147" t="s">
        <v>4105</v>
      </c>
      <c r="D1506" s="147">
        <v>1000004414</v>
      </c>
      <c r="E1506" s="147" t="s">
        <v>4071</v>
      </c>
      <c r="F1506" s="148">
        <v>45841</v>
      </c>
      <c r="G1506" s="40" t="str">
        <f t="shared" si="278"/>
        <v>Targeted Dealer</v>
      </c>
      <c r="H1506" s="40"/>
      <c r="I1506" s="41">
        <v>90</v>
      </c>
      <c r="J1506" s="41">
        <f t="shared" si="279"/>
        <v>90</v>
      </c>
      <c r="K1506" s="43">
        <v>77</v>
      </c>
      <c r="L1506" s="43">
        <f t="shared" si="280"/>
        <v>13</v>
      </c>
      <c r="M1506" s="43">
        <f t="shared" si="281"/>
        <v>85.555555555555557</v>
      </c>
      <c r="N1506" s="42">
        <v>113.9</v>
      </c>
      <c r="O1506" s="45" t="str">
        <f t="shared" si="282"/>
        <v>DEC</v>
      </c>
      <c r="P1506" s="42">
        <v>113.9</v>
      </c>
      <c r="Q1506" s="44">
        <f t="shared" si="283"/>
        <v>-36.900000000000006</v>
      </c>
      <c r="R1506" s="45">
        <f t="shared" si="284"/>
        <v>-0.32396839332748029</v>
      </c>
      <c r="S1506" s="44" t="str">
        <f t="shared" si="285"/>
        <v>DEGROWTH</v>
      </c>
      <c r="T1506" s="43">
        <v>0</v>
      </c>
      <c r="U1506" s="46" t="str">
        <f t="shared" si="286"/>
        <v/>
      </c>
      <c r="V1506" s="42">
        <v>0</v>
      </c>
      <c r="W1506" s="47">
        <f t="shared" si="287"/>
        <v>77</v>
      </c>
      <c r="X1506" s="48" t="b">
        <f t="shared" si="288"/>
        <v>0</v>
      </c>
      <c r="Y1506" s="47" t="b">
        <f t="shared" si="289"/>
        <v>0</v>
      </c>
      <c r="Z1506" s="138">
        <v>0</v>
      </c>
      <c r="AA1506" s="133"/>
      <c r="AB1506" s="149" t="s">
        <v>121</v>
      </c>
      <c r="AC1506" s="27"/>
    </row>
    <row r="1507" spans="1:29" s="156" customFormat="1" ht="13.8">
      <c r="A1507" s="149" t="s">
        <v>121</v>
      </c>
      <c r="B1507" s="147" t="s">
        <v>16</v>
      </c>
      <c r="C1507" s="147" t="s">
        <v>4106</v>
      </c>
      <c r="D1507" s="147">
        <v>1000004401</v>
      </c>
      <c r="E1507" s="147" t="s">
        <v>4072</v>
      </c>
      <c r="F1507" s="148">
        <v>45839</v>
      </c>
      <c r="G1507" s="40" t="str">
        <f t="shared" si="278"/>
        <v>Targeted Dealer</v>
      </c>
      <c r="H1507" s="40"/>
      <c r="I1507" s="41">
        <v>20</v>
      </c>
      <c r="J1507" s="41">
        <f t="shared" si="279"/>
        <v>20</v>
      </c>
      <c r="K1507" s="43">
        <v>13.5</v>
      </c>
      <c r="L1507" s="43">
        <f t="shared" si="280"/>
        <v>6.5</v>
      </c>
      <c r="M1507" s="43">
        <f t="shared" si="281"/>
        <v>67.5</v>
      </c>
      <c r="N1507" s="42">
        <v>7.5</v>
      </c>
      <c r="O1507" s="45" t="str">
        <f t="shared" si="282"/>
        <v>DEC</v>
      </c>
      <c r="P1507" s="42">
        <v>7.5</v>
      </c>
      <c r="Q1507" s="44">
        <f t="shared" si="283"/>
        <v>6</v>
      </c>
      <c r="R1507" s="45">
        <f t="shared" si="284"/>
        <v>0.8</v>
      </c>
      <c r="S1507" s="44" t="str">
        <f t="shared" si="285"/>
        <v>GROWTH</v>
      </c>
      <c r="T1507" s="43">
        <v>0</v>
      </c>
      <c r="U1507" s="46" t="str">
        <f t="shared" si="286"/>
        <v/>
      </c>
      <c r="V1507" s="42">
        <v>0</v>
      </c>
      <c r="W1507" s="47">
        <f t="shared" si="287"/>
        <v>13.5</v>
      </c>
      <c r="X1507" s="48" t="b">
        <f t="shared" si="288"/>
        <v>0</v>
      </c>
      <c r="Y1507" s="47" t="b">
        <f t="shared" si="289"/>
        <v>0</v>
      </c>
      <c r="Z1507" s="138">
        <v>0</v>
      </c>
      <c r="AA1507" s="133"/>
      <c r="AB1507" s="149" t="s">
        <v>121</v>
      </c>
      <c r="AC1507" s="27"/>
    </row>
    <row r="1508" spans="1:29" s="156" customFormat="1" ht="13.8">
      <c r="A1508" s="149" t="s">
        <v>1245</v>
      </c>
      <c r="B1508" s="147" t="s">
        <v>53</v>
      </c>
      <c r="C1508" s="147" t="s">
        <v>4107</v>
      </c>
      <c r="D1508" s="147">
        <v>1000004412</v>
      </c>
      <c r="E1508" s="147" t="s">
        <v>4073</v>
      </c>
      <c r="F1508" s="148">
        <v>45840</v>
      </c>
      <c r="G1508" s="40" t="str">
        <f t="shared" si="278"/>
        <v>Targeted Dealer</v>
      </c>
      <c r="H1508" s="40"/>
      <c r="I1508" s="41">
        <v>100</v>
      </c>
      <c r="J1508" s="41">
        <f t="shared" si="279"/>
        <v>100</v>
      </c>
      <c r="K1508" s="43">
        <v>51.5</v>
      </c>
      <c r="L1508" s="43">
        <f t="shared" si="280"/>
        <v>48.5</v>
      </c>
      <c r="M1508" s="43">
        <f t="shared" si="281"/>
        <v>51.5</v>
      </c>
      <c r="N1508" s="42">
        <v>116.6</v>
      </c>
      <c r="O1508" s="45" t="str">
        <f t="shared" si="282"/>
        <v>DEC</v>
      </c>
      <c r="P1508" s="42">
        <v>116.6</v>
      </c>
      <c r="Q1508" s="44">
        <f t="shared" si="283"/>
        <v>-65.099999999999994</v>
      </c>
      <c r="R1508" s="45">
        <f t="shared" si="284"/>
        <v>-0.55831903945111483</v>
      </c>
      <c r="S1508" s="44" t="str">
        <f t="shared" si="285"/>
        <v>DEGROWTH</v>
      </c>
      <c r="T1508" s="43">
        <v>0</v>
      </c>
      <c r="U1508" s="46" t="str">
        <f t="shared" si="286"/>
        <v/>
      </c>
      <c r="V1508" s="42">
        <v>0</v>
      </c>
      <c r="W1508" s="47">
        <f t="shared" si="287"/>
        <v>51.5</v>
      </c>
      <c r="X1508" s="48" t="b">
        <f t="shared" si="288"/>
        <v>0</v>
      </c>
      <c r="Y1508" s="47" t="b">
        <f t="shared" si="289"/>
        <v>0</v>
      </c>
      <c r="Z1508" s="138">
        <v>0</v>
      </c>
      <c r="AA1508" s="133"/>
      <c r="AB1508" s="149" t="s">
        <v>1245</v>
      </c>
      <c r="AC1508" s="27"/>
    </row>
    <row r="1509" spans="1:29" s="156" customFormat="1" ht="13.8">
      <c r="A1509" s="149" t="s">
        <v>1245</v>
      </c>
      <c r="B1509" s="147" t="s">
        <v>63</v>
      </c>
      <c r="C1509" s="147" t="s">
        <v>4108</v>
      </c>
      <c r="D1509" s="147">
        <v>1000004417</v>
      </c>
      <c r="E1509" s="147" t="s">
        <v>4074</v>
      </c>
      <c r="F1509" s="148">
        <v>45843</v>
      </c>
      <c r="G1509" s="40" t="str">
        <f t="shared" si="278"/>
        <v>Targeted Dealer</v>
      </c>
      <c r="H1509" s="40"/>
      <c r="I1509" s="41">
        <v>30</v>
      </c>
      <c r="J1509" s="41">
        <f t="shared" si="279"/>
        <v>30</v>
      </c>
      <c r="K1509" s="43">
        <v>0</v>
      </c>
      <c r="L1509" s="43">
        <f t="shared" si="280"/>
        <v>30</v>
      </c>
      <c r="M1509" s="43">
        <f t="shared" si="281"/>
        <v>0</v>
      </c>
      <c r="N1509" s="42">
        <v>30</v>
      </c>
      <c r="O1509" s="45" t="str">
        <f t="shared" si="282"/>
        <v>DEC</v>
      </c>
      <c r="P1509" s="42">
        <v>30</v>
      </c>
      <c r="Q1509" s="44">
        <f t="shared" si="283"/>
        <v>-30</v>
      </c>
      <c r="R1509" s="45">
        <f t="shared" si="284"/>
        <v>-1</v>
      </c>
      <c r="S1509" s="44" t="str">
        <f t="shared" si="285"/>
        <v>DEGROWTH</v>
      </c>
      <c r="T1509" s="43">
        <v>0</v>
      </c>
      <c r="U1509" s="46" t="str">
        <f t="shared" si="286"/>
        <v/>
      </c>
      <c r="V1509" s="42">
        <v>0</v>
      </c>
      <c r="W1509" s="47">
        <f t="shared" si="287"/>
        <v>0</v>
      </c>
      <c r="X1509" s="48" t="b">
        <f t="shared" si="288"/>
        <v>0</v>
      </c>
      <c r="Y1509" s="47" t="b">
        <f t="shared" si="289"/>
        <v>0</v>
      </c>
      <c r="Z1509" s="138">
        <v>0</v>
      </c>
      <c r="AA1509" s="133"/>
      <c r="AB1509" s="149" t="s">
        <v>1245</v>
      </c>
      <c r="AC1509" s="27"/>
    </row>
    <row r="1510" spans="1:29" s="156" customFormat="1" ht="13.8">
      <c r="A1510" s="138" t="s">
        <v>3919</v>
      </c>
      <c r="B1510" s="147" t="s">
        <v>80</v>
      </c>
      <c r="C1510" s="147" t="s">
        <v>4109</v>
      </c>
      <c r="D1510" s="147">
        <v>1000004396</v>
      </c>
      <c r="E1510" s="147" t="s">
        <v>4075</v>
      </c>
      <c r="F1510" s="148">
        <v>45832</v>
      </c>
      <c r="G1510" s="40" t="str">
        <f t="shared" si="278"/>
        <v>-</v>
      </c>
      <c r="H1510" s="40"/>
      <c r="I1510" s="41">
        <v>0</v>
      </c>
      <c r="J1510" s="41">
        <f t="shared" si="279"/>
        <v>0</v>
      </c>
      <c r="K1510" s="43">
        <v>0</v>
      </c>
      <c r="L1510" s="43">
        <f t="shared" si="280"/>
        <v>0</v>
      </c>
      <c r="M1510" s="43" t="str">
        <f t="shared" si="281"/>
        <v>-</v>
      </c>
      <c r="N1510" s="42">
        <v>0</v>
      </c>
      <c r="O1510" s="45" t="str">
        <f t="shared" si="282"/>
        <v>DEC</v>
      </c>
      <c r="P1510" s="42">
        <v>0</v>
      </c>
      <c r="Q1510" s="44">
        <f t="shared" si="283"/>
        <v>0</v>
      </c>
      <c r="R1510" s="45" t="str">
        <f t="shared" si="284"/>
        <v xml:space="preserve"> </v>
      </c>
      <c r="S1510" s="44" t="b">
        <f t="shared" si="285"/>
        <v>0</v>
      </c>
      <c r="T1510" s="43">
        <v>0</v>
      </c>
      <c r="U1510" s="46" t="str">
        <f t="shared" si="286"/>
        <v/>
      </c>
      <c r="V1510" s="42">
        <v>0</v>
      </c>
      <c r="W1510" s="47">
        <f t="shared" si="287"/>
        <v>0</v>
      </c>
      <c r="X1510" s="48" t="b">
        <f t="shared" si="288"/>
        <v>0</v>
      </c>
      <c r="Y1510" s="47" t="b">
        <f t="shared" si="289"/>
        <v>0</v>
      </c>
      <c r="Z1510" s="138">
        <v>0</v>
      </c>
      <c r="AA1510" s="138"/>
      <c r="AB1510" s="138" t="s">
        <v>3919</v>
      </c>
      <c r="AC1510" s="27"/>
    </row>
    <row r="1511" spans="1:29" s="156" customFormat="1" ht="13.8">
      <c r="A1511" s="149" t="s">
        <v>3061</v>
      </c>
      <c r="B1511" s="147" t="s">
        <v>92</v>
      </c>
      <c r="C1511" s="147" t="s">
        <v>4110</v>
      </c>
      <c r="D1511" s="147">
        <v>1000004411</v>
      </c>
      <c r="E1511" s="147" t="s">
        <v>4076</v>
      </c>
      <c r="F1511" s="148">
        <v>45848</v>
      </c>
      <c r="G1511" s="40" t="str">
        <f t="shared" si="278"/>
        <v>Targeted Dealer</v>
      </c>
      <c r="H1511" s="40"/>
      <c r="I1511" s="41">
        <v>50</v>
      </c>
      <c r="J1511" s="41">
        <f t="shared" si="279"/>
        <v>50</v>
      </c>
      <c r="K1511" s="43">
        <v>46</v>
      </c>
      <c r="L1511" s="43">
        <f t="shared" si="280"/>
        <v>4</v>
      </c>
      <c r="M1511" s="43">
        <f t="shared" si="281"/>
        <v>92</v>
      </c>
      <c r="N1511" s="42">
        <v>6.5</v>
      </c>
      <c r="O1511" s="45" t="str">
        <f t="shared" si="282"/>
        <v>DEC</v>
      </c>
      <c r="P1511" s="42">
        <v>6.5</v>
      </c>
      <c r="Q1511" s="44">
        <f t="shared" si="283"/>
        <v>39.5</v>
      </c>
      <c r="R1511" s="45">
        <f t="shared" si="284"/>
        <v>6.0769230769230766</v>
      </c>
      <c r="S1511" s="44" t="str">
        <f t="shared" si="285"/>
        <v>GROWTH</v>
      </c>
      <c r="T1511" s="43">
        <v>0</v>
      </c>
      <c r="U1511" s="46" t="str">
        <f t="shared" si="286"/>
        <v/>
      </c>
      <c r="V1511" s="42">
        <v>0</v>
      </c>
      <c r="W1511" s="47">
        <f t="shared" si="287"/>
        <v>46</v>
      </c>
      <c r="X1511" s="48" t="b">
        <f t="shared" si="288"/>
        <v>0</v>
      </c>
      <c r="Y1511" s="47" t="b">
        <f t="shared" si="289"/>
        <v>0</v>
      </c>
      <c r="Z1511" s="138">
        <v>0</v>
      </c>
      <c r="AA1511" s="149"/>
      <c r="AB1511" s="149" t="s">
        <v>3061</v>
      </c>
      <c r="AC1511" s="27"/>
    </row>
    <row r="1512" spans="1:29" s="156" customFormat="1" ht="13.8">
      <c r="A1512" s="149" t="s">
        <v>121</v>
      </c>
      <c r="B1512" s="147" t="s">
        <v>16</v>
      </c>
      <c r="C1512" s="147" t="s">
        <v>4111</v>
      </c>
      <c r="D1512" s="147">
        <v>1000004410</v>
      </c>
      <c r="E1512" s="147" t="s">
        <v>4077</v>
      </c>
      <c r="F1512" s="148">
        <v>45848</v>
      </c>
      <c r="G1512" s="40" t="str">
        <f t="shared" si="278"/>
        <v>Targeted Dealer</v>
      </c>
      <c r="H1512" s="40"/>
      <c r="I1512" s="41">
        <v>80</v>
      </c>
      <c r="J1512" s="41">
        <f t="shared" si="279"/>
        <v>80</v>
      </c>
      <c r="K1512" s="43">
        <v>50.75</v>
      </c>
      <c r="L1512" s="43">
        <f t="shared" si="280"/>
        <v>29.25</v>
      </c>
      <c r="M1512" s="43">
        <f t="shared" si="281"/>
        <v>63.4375</v>
      </c>
      <c r="N1512" s="42">
        <v>65.25</v>
      </c>
      <c r="O1512" s="45" t="str">
        <f t="shared" si="282"/>
        <v>DEC</v>
      </c>
      <c r="P1512" s="42">
        <v>65.25</v>
      </c>
      <c r="Q1512" s="44">
        <f t="shared" si="283"/>
        <v>-14.5</v>
      </c>
      <c r="R1512" s="45">
        <f t="shared" si="284"/>
        <v>-0.22222222222222221</v>
      </c>
      <c r="S1512" s="44" t="str">
        <f t="shared" si="285"/>
        <v>DEGROWTH</v>
      </c>
      <c r="T1512" s="43">
        <v>0</v>
      </c>
      <c r="U1512" s="46" t="str">
        <f t="shared" si="286"/>
        <v/>
      </c>
      <c r="V1512" s="42">
        <v>0</v>
      </c>
      <c r="W1512" s="47">
        <f t="shared" si="287"/>
        <v>50.75</v>
      </c>
      <c r="X1512" s="48" t="b">
        <f t="shared" si="288"/>
        <v>0</v>
      </c>
      <c r="Y1512" s="47" t="b">
        <f t="shared" si="289"/>
        <v>0</v>
      </c>
      <c r="Z1512" s="138">
        <v>0</v>
      </c>
      <c r="AA1512" s="133"/>
      <c r="AB1512" s="149" t="s">
        <v>121</v>
      </c>
      <c r="AC1512" s="27"/>
    </row>
    <row r="1513" spans="1:29" s="156" customFormat="1" ht="13.8">
      <c r="A1513" s="149" t="s">
        <v>3061</v>
      </c>
      <c r="B1513" s="147" t="s">
        <v>4092</v>
      </c>
      <c r="C1513" s="147" t="s">
        <v>4112</v>
      </c>
      <c r="D1513" s="147">
        <v>1000004409</v>
      </c>
      <c r="E1513" s="147" t="s">
        <v>4078</v>
      </c>
      <c r="F1513" s="148">
        <v>45848</v>
      </c>
      <c r="G1513" s="40" t="str">
        <f t="shared" ref="G1513:G1575" si="290">IF(I1513&gt;0,"Targeted Dealer","-")</f>
        <v>Targeted Dealer</v>
      </c>
      <c r="H1513" s="40"/>
      <c r="I1513" s="41">
        <v>75</v>
      </c>
      <c r="J1513" s="41">
        <f t="shared" ref="J1513:J1575" si="291">I1513/$J$1*($J$1-$E$1)</f>
        <v>75</v>
      </c>
      <c r="K1513" s="43">
        <v>0</v>
      </c>
      <c r="L1513" s="43">
        <f t="shared" ref="L1513:L1575" si="292">I1513-K1513</f>
        <v>75</v>
      </c>
      <c r="M1513" s="43">
        <f t="shared" ref="M1513:M1575" si="293">IFERROR((K1513/J1513%),"-")</f>
        <v>0</v>
      </c>
      <c r="N1513" s="42">
        <v>0</v>
      </c>
      <c r="O1513" s="45" t="str">
        <f t="shared" ref="O1513:O1575" si="294">IF(F1513&lt;=$P$2,"DEC","")</f>
        <v>DEC</v>
      </c>
      <c r="P1513" s="42">
        <v>0</v>
      </c>
      <c r="Q1513" s="44">
        <f t="shared" ref="Q1513:Q1575" si="295">K1513-P1513</f>
        <v>0</v>
      </c>
      <c r="R1513" s="45" t="str">
        <f t="shared" ref="R1513:R1575" si="296">IFERROR(IF(O1513="Dec",(K1513/P1513-1))," ")</f>
        <v xml:space="preserve"> </v>
      </c>
      <c r="S1513" s="44" t="b">
        <f t="shared" ref="S1513:S1575" si="297">IF(N1513&gt;0,IF(O1513="","-",IF(R1513&lt;0%,"DEGROWTH","GROWTH")))</f>
        <v>0</v>
      </c>
      <c r="T1513" s="43">
        <v>0</v>
      </c>
      <c r="U1513" s="46" t="str">
        <f t="shared" ref="U1513:U1575" si="298">IF(F1513&lt;=$V$2,"jAN","")</f>
        <v/>
      </c>
      <c r="V1513" s="42">
        <v>0</v>
      </c>
      <c r="W1513" s="47">
        <f t="shared" ref="W1513:W1575" si="299">K1513-V1513</f>
        <v>0</v>
      </c>
      <c r="X1513" s="48" t="b">
        <f t="shared" ref="X1513:X1575" si="300">IFERROR(IF(U1513="Jan",(K1513/V1513-1)),0)</f>
        <v>0</v>
      </c>
      <c r="Y1513" s="47" t="b">
        <f t="shared" ref="Y1513:Y1575" si="301">IF(T1513&gt;0,IF(U1513="","-",IF(X1513&lt;0%,"DEGROWTH","GROWTH")))</f>
        <v>0</v>
      </c>
      <c r="Z1513" s="138">
        <v>1</v>
      </c>
      <c r="AA1513" s="149"/>
      <c r="AB1513" s="149" t="s">
        <v>3061</v>
      </c>
      <c r="AC1513" s="27"/>
    </row>
    <row r="1514" spans="1:29" s="156" customFormat="1" ht="13.8">
      <c r="A1514" s="149" t="s">
        <v>121</v>
      </c>
      <c r="B1514" s="147" t="s">
        <v>12</v>
      </c>
      <c r="C1514" s="147" t="s">
        <v>4113</v>
      </c>
      <c r="D1514" s="147">
        <v>1000004424</v>
      </c>
      <c r="E1514" s="147" t="s">
        <v>4079</v>
      </c>
      <c r="F1514" s="148">
        <v>45850</v>
      </c>
      <c r="G1514" s="40" t="str">
        <f t="shared" si="290"/>
        <v>Targeted Dealer</v>
      </c>
      <c r="H1514" s="40"/>
      <c r="I1514" s="41">
        <v>65</v>
      </c>
      <c r="J1514" s="41">
        <f t="shared" si="291"/>
        <v>65</v>
      </c>
      <c r="K1514" s="43">
        <v>61.5</v>
      </c>
      <c r="L1514" s="43">
        <f t="shared" si="292"/>
        <v>3.5</v>
      </c>
      <c r="M1514" s="43">
        <f t="shared" si="293"/>
        <v>94.615384615384613</v>
      </c>
      <c r="N1514" s="42">
        <v>65</v>
      </c>
      <c r="O1514" s="45" t="str">
        <f t="shared" si="294"/>
        <v>DEC</v>
      </c>
      <c r="P1514" s="42">
        <v>65</v>
      </c>
      <c r="Q1514" s="44">
        <f t="shared" si="295"/>
        <v>-3.5</v>
      </c>
      <c r="R1514" s="45">
        <f t="shared" si="296"/>
        <v>-5.3846153846153877E-2</v>
      </c>
      <c r="S1514" s="44" t="str">
        <f t="shared" si="297"/>
        <v>DEGROWTH</v>
      </c>
      <c r="T1514" s="43">
        <v>0</v>
      </c>
      <c r="U1514" s="46" t="str">
        <f t="shared" si="298"/>
        <v/>
      </c>
      <c r="V1514" s="42">
        <v>0</v>
      </c>
      <c r="W1514" s="47">
        <f t="shared" si="299"/>
        <v>61.5</v>
      </c>
      <c r="X1514" s="48" t="b">
        <f t="shared" si="300"/>
        <v>0</v>
      </c>
      <c r="Y1514" s="47" t="b">
        <f t="shared" si="301"/>
        <v>0</v>
      </c>
      <c r="Z1514" s="138">
        <v>0</v>
      </c>
      <c r="AA1514" s="133"/>
      <c r="AB1514" s="149" t="s">
        <v>121</v>
      </c>
      <c r="AC1514" s="27"/>
    </row>
    <row r="1515" spans="1:29" s="156" customFormat="1" ht="13.8">
      <c r="A1515" s="133" t="s">
        <v>3918</v>
      </c>
      <c r="B1515" s="147" t="s">
        <v>76</v>
      </c>
      <c r="C1515" s="147" t="s">
        <v>4114</v>
      </c>
      <c r="D1515" s="147">
        <v>1000004422</v>
      </c>
      <c r="E1515" s="147" t="s">
        <v>4080</v>
      </c>
      <c r="F1515" s="148">
        <v>45849</v>
      </c>
      <c r="G1515" s="40" t="str">
        <f t="shared" si="290"/>
        <v>Targeted Dealer</v>
      </c>
      <c r="H1515" s="40"/>
      <c r="I1515" s="41">
        <v>25</v>
      </c>
      <c r="J1515" s="41">
        <f t="shared" si="291"/>
        <v>25</v>
      </c>
      <c r="K1515" s="43">
        <v>8.25</v>
      </c>
      <c r="L1515" s="43">
        <f t="shared" si="292"/>
        <v>16.75</v>
      </c>
      <c r="M1515" s="43">
        <f t="shared" si="293"/>
        <v>33</v>
      </c>
      <c r="N1515" s="42">
        <v>11</v>
      </c>
      <c r="O1515" s="45" t="str">
        <f t="shared" si="294"/>
        <v>DEC</v>
      </c>
      <c r="P1515" s="42">
        <v>11</v>
      </c>
      <c r="Q1515" s="44">
        <f t="shared" si="295"/>
        <v>-2.75</v>
      </c>
      <c r="R1515" s="45">
        <f t="shared" si="296"/>
        <v>-0.25</v>
      </c>
      <c r="S1515" s="44" t="str">
        <f t="shared" si="297"/>
        <v>DEGROWTH</v>
      </c>
      <c r="T1515" s="43">
        <v>0</v>
      </c>
      <c r="U1515" s="46" t="str">
        <f t="shared" si="298"/>
        <v/>
      </c>
      <c r="V1515" s="42">
        <v>0</v>
      </c>
      <c r="W1515" s="47">
        <f t="shared" si="299"/>
        <v>8.25</v>
      </c>
      <c r="X1515" s="48" t="b">
        <f t="shared" si="300"/>
        <v>0</v>
      </c>
      <c r="Y1515" s="47" t="b">
        <f t="shared" si="301"/>
        <v>0</v>
      </c>
      <c r="Z1515" s="138">
        <v>0</v>
      </c>
      <c r="AA1515" s="133"/>
      <c r="AB1515" s="133" t="s">
        <v>3918</v>
      </c>
      <c r="AC1515" s="27"/>
    </row>
    <row r="1516" spans="1:29" s="156" customFormat="1" ht="13.8">
      <c r="A1516" s="149" t="s">
        <v>3061</v>
      </c>
      <c r="B1516" s="147" t="s">
        <v>99</v>
      </c>
      <c r="C1516" s="147" t="s">
        <v>4115</v>
      </c>
      <c r="D1516" s="147">
        <v>1000001182</v>
      </c>
      <c r="E1516" s="147" t="s">
        <v>4081</v>
      </c>
      <c r="F1516" s="148">
        <v>44739</v>
      </c>
      <c r="G1516" s="40" t="str">
        <f t="shared" si="290"/>
        <v>Targeted Dealer</v>
      </c>
      <c r="H1516" s="40"/>
      <c r="I1516" s="41">
        <v>25</v>
      </c>
      <c r="J1516" s="41">
        <f t="shared" si="291"/>
        <v>25</v>
      </c>
      <c r="K1516" s="43">
        <v>25</v>
      </c>
      <c r="L1516" s="43">
        <f t="shared" si="292"/>
        <v>0</v>
      </c>
      <c r="M1516" s="43">
        <f t="shared" si="293"/>
        <v>100</v>
      </c>
      <c r="N1516" s="42">
        <v>25</v>
      </c>
      <c r="O1516" s="45" t="str">
        <f t="shared" si="294"/>
        <v>DEC</v>
      </c>
      <c r="P1516" s="42">
        <v>25</v>
      </c>
      <c r="Q1516" s="44">
        <f t="shared" si="295"/>
        <v>0</v>
      </c>
      <c r="R1516" s="45">
        <f t="shared" si="296"/>
        <v>0</v>
      </c>
      <c r="S1516" s="44" t="str">
        <f t="shared" si="297"/>
        <v>GROWTH</v>
      </c>
      <c r="T1516" s="43">
        <v>0</v>
      </c>
      <c r="U1516" s="46" t="str">
        <f t="shared" si="298"/>
        <v>jAN</v>
      </c>
      <c r="V1516" s="42">
        <v>0</v>
      </c>
      <c r="W1516" s="47">
        <f t="shared" si="299"/>
        <v>25</v>
      </c>
      <c r="X1516" s="48">
        <f t="shared" si="300"/>
        <v>0</v>
      </c>
      <c r="Y1516" s="47" t="b">
        <f t="shared" si="301"/>
        <v>0</v>
      </c>
      <c r="Z1516" s="138">
        <v>0</v>
      </c>
      <c r="AA1516" s="149"/>
      <c r="AB1516" s="149" t="s">
        <v>3061</v>
      </c>
      <c r="AC1516" s="27"/>
    </row>
    <row r="1517" spans="1:29" s="156" customFormat="1" ht="13.8">
      <c r="A1517" s="149" t="s">
        <v>3061</v>
      </c>
      <c r="B1517" s="147" t="s">
        <v>101</v>
      </c>
      <c r="C1517" s="147" t="s">
        <v>4116</v>
      </c>
      <c r="D1517" s="147">
        <v>1000004416</v>
      </c>
      <c r="E1517" s="147" t="s">
        <v>4082</v>
      </c>
      <c r="F1517" s="148">
        <v>45843</v>
      </c>
      <c r="G1517" s="40" t="str">
        <f t="shared" si="290"/>
        <v>Targeted Dealer</v>
      </c>
      <c r="H1517" s="40"/>
      <c r="I1517" s="41">
        <v>20</v>
      </c>
      <c r="J1517" s="41">
        <f t="shared" si="291"/>
        <v>20</v>
      </c>
      <c r="K1517" s="43">
        <v>0</v>
      </c>
      <c r="L1517" s="43">
        <f t="shared" si="292"/>
        <v>20</v>
      </c>
      <c r="M1517" s="43">
        <f t="shared" si="293"/>
        <v>0</v>
      </c>
      <c r="N1517" s="42">
        <v>0</v>
      </c>
      <c r="O1517" s="45" t="str">
        <f t="shared" si="294"/>
        <v>DEC</v>
      </c>
      <c r="P1517" s="42">
        <v>0</v>
      </c>
      <c r="Q1517" s="44">
        <f t="shared" si="295"/>
        <v>0</v>
      </c>
      <c r="R1517" s="45" t="str">
        <f t="shared" si="296"/>
        <v xml:space="preserve"> </v>
      </c>
      <c r="S1517" s="44" t="b">
        <f t="shared" si="297"/>
        <v>0</v>
      </c>
      <c r="T1517" s="43">
        <v>0</v>
      </c>
      <c r="U1517" s="46" t="str">
        <f t="shared" si="298"/>
        <v/>
      </c>
      <c r="V1517" s="42">
        <v>0</v>
      </c>
      <c r="W1517" s="47">
        <f t="shared" si="299"/>
        <v>0</v>
      </c>
      <c r="X1517" s="48" t="b">
        <f t="shared" si="300"/>
        <v>0</v>
      </c>
      <c r="Y1517" s="47" t="b">
        <f t="shared" si="301"/>
        <v>0</v>
      </c>
      <c r="Z1517" s="138">
        <v>1</v>
      </c>
      <c r="AA1517" s="149"/>
      <c r="AB1517" s="149" t="s">
        <v>3061</v>
      </c>
      <c r="AC1517" s="27"/>
    </row>
    <row r="1518" spans="1:29" s="156" customFormat="1" ht="13.8">
      <c r="A1518" s="138" t="s">
        <v>3919</v>
      </c>
      <c r="B1518" s="147" t="s">
        <v>80</v>
      </c>
      <c r="C1518" s="147" t="s">
        <v>4117</v>
      </c>
      <c r="D1518" s="147">
        <v>1000004421</v>
      </c>
      <c r="E1518" s="147" t="s">
        <v>4083</v>
      </c>
      <c r="F1518" s="148">
        <v>45856</v>
      </c>
      <c r="G1518" s="40" t="str">
        <f t="shared" si="290"/>
        <v>-</v>
      </c>
      <c r="H1518" s="40"/>
      <c r="I1518" s="41">
        <v>0</v>
      </c>
      <c r="J1518" s="41">
        <f t="shared" si="291"/>
        <v>0</v>
      </c>
      <c r="K1518" s="43">
        <v>0</v>
      </c>
      <c r="L1518" s="43">
        <f t="shared" si="292"/>
        <v>0</v>
      </c>
      <c r="M1518" s="43" t="str">
        <f t="shared" si="293"/>
        <v>-</v>
      </c>
      <c r="N1518" s="42">
        <v>0</v>
      </c>
      <c r="O1518" s="45" t="str">
        <f t="shared" si="294"/>
        <v>DEC</v>
      </c>
      <c r="P1518" s="42">
        <v>0</v>
      </c>
      <c r="Q1518" s="44">
        <f t="shared" si="295"/>
        <v>0</v>
      </c>
      <c r="R1518" s="45" t="str">
        <f t="shared" si="296"/>
        <v xml:space="preserve"> </v>
      </c>
      <c r="S1518" s="44" t="b">
        <f t="shared" si="297"/>
        <v>0</v>
      </c>
      <c r="T1518" s="43">
        <v>0</v>
      </c>
      <c r="U1518" s="46" t="str">
        <f t="shared" si="298"/>
        <v/>
      </c>
      <c r="V1518" s="42">
        <v>0</v>
      </c>
      <c r="W1518" s="47">
        <f t="shared" si="299"/>
        <v>0</v>
      </c>
      <c r="X1518" s="48" t="b">
        <f t="shared" si="300"/>
        <v>0</v>
      </c>
      <c r="Y1518" s="47" t="b">
        <f t="shared" si="301"/>
        <v>0</v>
      </c>
      <c r="Z1518" s="138">
        <v>0</v>
      </c>
      <c r="AA1518" s="138"/>
      <c r="AB1518" s="138" t="s">
        <v>3919</v>
      </c>
      <c r="AC1518" s="27"/>
    </row>
    <row r="1519" spans="1:29" s="156" customFormat="1" ht="13.8">
      <c r="A1519" s="149" t="s">
        <v>3061</v>
      </c>
      <c r="B1519" s="147" t="s">
        <v>97</v>
      </c>
      <c r="C1519" s="147" t="s">
        <v>4118</v>
      </c>
      <c r="D1519" s="147">
        <v>1000004402</v>
      </c>
      <c r="E1519" s="147" t="s">
        <v>4084</v>
      </c>
      <c r="F1519" s="148">
        <v>45827</v>
      </c>
      <c r="G1519" s="40" t="str">
        <f t="shared" si="290"/>
        <v>Targeted Dealer</v>
      </c>
      <c r="H1519" s="40"/>
      <c r="I1519" s="41">
        <v>50</v>
      </c>
      <c r="J1519" s="41">
        <f t="shared" si="291"/>
        <v>50</v>
      </c>
      <c r="K1519" s="43">
        <v>110</v>
      </c>
      <c r="L1519" s="43">
        <f t="shared" si="292"/>
        <v>-60</v>
      </c>
      <c r="M1519" s="43">
        <f t="shared" si="293"/>
        <v>220</v>
      </c>
      <c r="N1519" s="42">
        <v>75</v>
      </c>
      <c r="O1519" s="45" t="str">
        <f t="shared" si="294"/>
        <v>DEC</v>
      </c>
      <c r="P1519" s="42">
        <v>75</v>
      </c>
      <c r="Q1519" s="44">
        <f t="shared" si="295"/>
        <v>35</v>
      </c>
      <c r="R1519" s="45">
        <f t="shared" si="296"/>
        <v>0.46666666666666656</v>
      </c>
      <c r="S1519" s="44" t="str">
        <f t="shared" si="297"/>
        <v>GROWTH</v>
      </c>
      <c r="T1519" s="43">
        <v>0</v>
      </c>
      <c r="U1519" s="46" t="str">
        <f t="shared" si="298"/>
        <v/>
      </c>
      <c r="V1519" s="42">
        <v>0</v>
      </c>
      <c r="W1519" s="47">
        <f t="shared" si="299"/>
        <v>110</v>
      </c>
      <c r="X1519" s="48" t="b">
        <f t="shared" si="300"/>
        <v>0</v>
      </c>
      <c r="Y1519" s="47" t="b">
        <f t="shared" si="301"/>
        <v>0</v>
      </c>
      <c r="Z1519" s="138">
        <v>0</v>
      </c>
      <c r="AA1519" s="149"/>
      <c r="AB1519" s="149" t="s">
        <v>3061</v>
      </c>
      <c r="AC1519" s="27"/>
    </row>
    <row r="1520" spans="1:29" s="156" customFormat="1" ht="13.8">
      <c r="A1520" s="149" t="s">
        <v>121</v>
      </c>
      <c r="B1520" s="147" t="s">
        <v>25</v>
      </c>
      <c r="C1520" s="147" t="s">
        <v>4119</v>
      </c>
      <c r="D1520" s="147">
        <v>1000004433</v>
      </c>
      <c r="E1520" s="147" t="s">
        <v>4085</v>
      </c>
      <c r="F1520" s="148">
        <v>45856</v>
      </c>
      <c r="G1520" s="40" t="str">
        <f t="shared" si="290"/>
        <v>Targeted Dealer</v>
      </c>
      <c r="H1520" s="40"/>
      <c r="I1520" s="41">
        <v>40</v>
      </c>
      <c r="J1520" s="41">
        <f t="shared" si="291"/>
        <v>40</v>
      </c>
      <c r="K1520" s="43">
        <v>50</v>
      </c>
      <c r="L1520" s="43">
        <f t="shared" si="292"/>
        <v>-10</v>
      </c>
      <c r="M1520" s="43">
        <f t="shared" si="293"/>
        <v>125</v>
      </c>
      <c r="N1520" s="42">
        <v>40</v>
      </c>
      <c r="O1520" s="45" t="str">
        <f t="shared" si="294"/>
        <v>DEC</v>
      </c>
      <c r="P1520" s="42">
        <v>40</v>
      </c>
      <c r="Q1520" s="44">
        <f t="shared" si="295"/>
        <v>10</v>
      </c>
      <c r="R1520" s="45">
        <f t="shared" si="296"/>
        <v>0.25</v>
      </c>
      <c r="S1520" s="44" t="str">
        <f t="shared" si="297"/>
        <v>GROWTH</v>
      </c>
      <c r="T1520" s="43">
        <v>0</v>
      </c>
      <c r="U1520" s="46" t="str">
        <f t="shared" si="298"/>
        <v/>
      </c>
      <c r="V1520" s="42">
        <v>0</v>
      </c>
      <c r="W1520" s="47">
        <f t="shared" si="299"/>
        <v>50</v>
      </c>
      <c r="X1520" s="48" t="b">
        <f t="shared" si="300"/>
        <v>0</v>
      </c>
      <c r="Y1520" s="47" t="b">
        <f t="shared" si="301"/>
        <v>0</v>
      </c>
      <c r="Z1520" s="138">
        <v>0</v>
      </c>
      <c r="AA1520" s="133"/>
      <c r="AB1520" s="149" t="s">
        <v>121</v>
      </c>
      <c r="AC1520" s="27"/>
    </row>
    <row r="1521" spans="1:29" s="156" customFormat="1" ht="13.8">
      <c r="A1521" s="149" t="s">
        <v>3061</v>
      </c>
      <c r="B1521" s="147" t="s">
        <v>87</v>
      </c>
      <c r="C1521" s="147" t="s">
        <v>4120</v>
      </c>
      <c r="D1521" s="147">
        <v>1000004419</v>
      </c>
      <c r="E1521" s="147" t="s">
        <v>4086</v>
      </c>
      <c r="F1521" s="148">
        <v>45856</v>
      </c>
      <c r="G1521" s="40" t="str">
        <f t="shared" si="290"/>
        <v>Targeted Dealer</v>
      </c>
      <c r="H1521" s="40"/>
      <c r="I1521" s="41">
        <v>225</v>
      </c>
      <c r="J1521" s="41">
        <f t="shared" si="291"/>
        <v>225</v>
      </c>
      <c r="K1521" s="43">
        <v>248</v>
      </c>
      <c r="L1521" s="43">
        <f t="shared" si="292"/>
        <v>-23</v>
      </c>
      <c r="M1521" s="43">
        <f t="shared" si="293"/>
        <v>110.22222222222223</v>
      </c>
      <c r="N1521" s="42">
        <v>185</v>
      </c>
      <c r="O1521" s="45" t="str">
        <f t="shared" si="294"/>
        <v>DEC</v>
      </c>
      <c r="P1521" s="42">
        <v>185</v>
      </c>
      <c r="Q1521" s="44">
        <f t="shared" si="295"/>
        <v>63</v>
      </c>
      <c r="R1521" s="45">
        <f t="shared" si="296"/>
        <v>0.34054054054054061</v>
      </c>
      <c r="S1521" s="44" t="str">
        <f t="shared" si="297"/>
        <v>GROWTH</v>
      </c>
      <c r="T1521" s="43">
        <v>0</v>
      </c>
      <c r="U1521" s="46" t="str">
        <f t="shared" si="298"/>
        <v/>
      </c>
      <c r="V1521" s="42">
        <v>0</v>
      </c>
      <c r="W1521" s="47">
        <f t="shared" si="299"/>
        <v>248</v>
      </c>
      <c r="X1521" s="48" t="b">
        <f t="shared" si="300"/>
        <v>0</v>
      </c>
      <c r="Y1521" s="47" t="b">
        <f t="shared" si="301"/>
        <v>0</v>
      </c>
      <c r="Z1521" s="138">
        <v>0</v>
      </c>
      <c r="AA1521" s="149"/>
      <c r="AB1521" s="149" t="s">
        <v>3061</v>
      </c>
      <c r="AC1521" s="27"/>
    </row>
    <row r="1522" spans="1:29" s="156" customFormat="1" ht="13.8">
      <c r="A1522" s="149" t="s">
        <v>3061</v>
      </c>
      <c r="B1522" s="147" t="s">
        <v>4092</v>
      </c>
      <c r="C1522" s="147" t="s">
        <v>4121</v>
      </c>
      <c r="D1522" s="147">
        <v>1000004413</v>
      </c>
      <c r="E1522" s="147" t="s">
        <v>4087</v>
      </c>
      <c r="F1522" s="148">
        <v>45841</v>
      </c>
      <c r="G1522" s="40" t="str">
        <f t="shared" si="290"/>
        <v>Targeted Dealer</v>
      </c>
      <c r="H1522" s="40"/>
      <c r="I1522" s="41">
        <v>25</v>
      </c>
      <c r="J1522" s="41">
        <f t="shared" si="291"/>
        <v>25</v>
      </c>
      <c r="K1522" s="43">
        <v>25</v>
      </c>
      <c r="L1522" s="43">
        <f t="shared" si="292"/>
        <v>0</v>
      </c>
      <c r="M1522" s="43">
        <f t="shared" si="293"/>
        <v>100</v>
      </c>
      <c r="N1522" s="42">
        <v>25</v>
      </c>
      <c r="O1522" s="45" t="str">
        <f t="shared" si="294"/>
        <v>DEC</v>
      </c>
      <c r="P1522" s="42">
        <v>25</v>
      </c>
      <c r="Q1522" s="44">
        <f t="shared" si="295"/>
        <v>0</v>
      </c>
      <c r="R1522" s="45">
        <f t="shared" si="296"/>
        <v>0</v>
      </c>
      <c r="S1522" s="44" t="str">
        <f t="shared" si="297"/>
        <v>GROWTH</v>
      </c>
      <c r="T1522" s="43">
        <v>0</v>
      </c>
      <c r="U1522" s="46" t="str">
        <f t="shared" si="298"/>
        <v/>
      </c>
      <c r="V1522" s="42">
        <v>0</v>
      </c>
      <c r="W1522" s="47">
        <f t="shared" si="299"/>
        <v>25</v>
      </c>
      <c r="X1522" s="48" t="b">
        <f t="shared" si="300"/>
        <v>0</v>
      </c>
      <c r="Y1522" s="47" t="b">
        <f t="shared" si="301"/>
        <v>0</v>
      </c>
      <c r="Z1522" s="138">
        <v>1</v>
      </c>
      <c r="AA1522" s="149"/>
      <c r="AB1522" s="149" t="s">
        <v>3061</v>
      </c>
      <c r="AC1522" s="27"/>
    </row>
    <row r="1523" spans="1:29" s="156" customFormat="1" ht="13.8">
      <c r="A1523" s="133" t="s">
        <v>3918</v>
      </c>
      <c r="B1523" s="147" t="s">
        <v>76</v>
      </c>
      <c r="C1523" s="147" t="s">
        <v>4122</v>
      </c>
      <c r="D1523" s="147">
        <v>1000004418</v>
      </c>
      <c r="E1523" s="147" t="s">
        <v>4088</v>
      </c>
      <c r="F1523" s="148">
        <v>45849</v>
      </c>
      <c r="G1523" s="40" t="str">
        <f t="shared" si="290"/>
        <v>Targeted Dealer</v>
      </c>
      <c r="H1523" s="40"/>
      <c r="I1523" s="41">
        <v>30</v>
      </c>
      <c r="J1523" s="41">
        <f t="shared" si="291"/>
        <v>30</v>
      </c>
      <c r="K1523" s="43">
        <v>31.5</v>
      </c>
      <c r="L1523" s="43">
        <f t="shared" si="292"/>
        <v>-1.5</v>
      </c>
      <c r="M1523" s="43">
        <f t="shared" si="293"/>
        <v>105</v>
      </c>
      <c r="N1523" s="42">
        <v>10</v>
      </c>
      <c r="O1523" s="45" t="str">
        <f t="shared" si="294"/>
        <v>DEC</v>
      </c>
      <c r="P1523" s="42">
        <v>10</v>
      </c>
      <c r="Q1523" s="44">
        <f t="shared" si="295"/>
        <v>21.5</v>
      </c>
      <c r="R1523" s="45">
        <f t="shared" si="296"/>
        <v>2.15</v>
      </c>
      <c r="S1523" s="44" t="str">
        <f t="shared" si="297"/>
        <v>GROWTH</v>
      </c>
      <c r="T1523" s="43">
        <v>0</v>
      </c>
      <c r="U1523" s="46" t="str">
        <f t="shared" si="298"/>
        <v/>
      </c>
      <c r="V1523" s="42">
        <v>0</v>
      </c>
      <c r="W1523" s="47">
        <f t="shared" si="299"/>
        <v>31.5</v>
      </c>
      <c r="X1523" s="48" t="b">
        <f t="shared" si="300"/>
        <v>0</v>
      </c>
      <c r="Y1523" s="47" t="b">
        <f t="shared" si="301"/>
        <v>0</v>
      </c>
      <c r="Z1523" s="138">
        <v>0</v>
      </c>
      <c r="AA1523" s="133"/>
      <c r="AB1523" s="133" t="s">
        <v>3918</v>
      </c>
      <c r="AC1523" s="27"/>
    </row>
    <row r="1524" spans="1:29" s="156" customFormat="1" ht="13.8">
      <c r="A1524" s="149" t="s">
        <v>3061</v>
      </c>
      <c r="B1524" s="147" t="s">
        <v>97</v>
      </c>
      <c r="C1524" s="147" t="s">
        <v>4123</v>
      </c>
      <c r="D1524" s="147">
        <v>1000003194</v>
      </c>
      <c r="E1524" s="147" t="s">
        <v>3635</v>
      </c>
      <c r="F1524" s="148">
        <v>44924</v>
      </c>
      <c r="G1524" s="40" t="str">
        <f t="shared" si="290"/>
        <v>Targeted Dealer</v>
      </c>
      <c r="H1524" s="40"/>
      <c r="I1524" s="41">
        <v>25</v>
      </c>
      <c r="J1524" s="41">
        <f t="shared" si="291"/>
        <v>25</v>
      </c>
      <c r="K1524" s="43">
        <v>0</v>
      </c>
      <c r="L1524" s="43">
        <f t="shared" si="292"/>
        <v>25</v>
      </c>
      <c r="M1524" s="43">
        <f t="shared" si="293"/>
        <v>0</v>
      </c>
      <c r="N1524" s="42">
        <v>0</v>
      </c>
      <c r="O1524" s="45" t="str">
        <f t="shared" si="294"/>
        <v>DEC</v>
      </c>
      <c r="P1524" s="42">
        <v>0</v>
      </c>
      <c r="Q1524" s="44">
        <f t="shared" si="295"/>
        <v>0</v>
      </c>
      <c r="R1524" s="45" t="str">
        <f t="shared" si="296"/>
        <v xml:space="preserve"> </v>
      </c>
      <c r="S1524" s="44" t="b">
        <f t="shared" si="297"/>
        <v>0</v>
      </c>
      <c r="T1524" s="43">
        <v>0</v>
      </c>
      <c r="U1524" s="46" t="str">
        <f t="shared" si="298"/>
        <v>jAN</v>
      </c>
      <c r="V1524" s="42">
        <v>0</v>
      </c>
      <c r="W1524" s="47">
        <f t="shared" si="299"/>
        <v>0</v>
      </c>
      <c r="X1524" s="48">
        <f t="shared" si="300"/>
        <v>0</v>
      </c>
      <c r="Y1524" s="47" t="b">
        <f t="shared" si="301"/>
        <v>0</v>
      </c>
      <c r="Z1524" s="138">
        <v>1</v>
      </c>
      <c r="AA1524" s="149"/>
      <c r="AB1524" s="149" t="s">
        <v>3061</v>
      </c>
      <c r="AC1524" s="27"/>
    </row>
    <row r="1525" spans="1:29" s="156" customFormat="1" ht="13.8">
      <c r="A1525" s="149" t="s">
        <v>121</v>
      </c>
      <c r="B1525" s="147" t="s">
        <v>548</v>
      </c>
      <c r="C1525" s="147" t="s">
        <v>4127</v>
      </c>
      <c r="D1525" s="147">
        <v>1000004434</v>
      </c>
      <c r="E1525" s="147" t="s">
        <v>4089</v>
      </c>
      <c r="F1525" s="148">
        <v>45857</v>
      </c>
      <c r="G1525" s="40" t="str">
        <f t="shared" si="290"/>
        <v>Targeted Dealer</v>
      </c>
      <c r="H1525" s="40"/>
      <c r="I1525" s="41">
        <v>200</v>
      </c>
      <c r="J1525" s="41">
        <f t="shared" si="291"/>
        <v>200</v>
      </c>
      <c r="K1525" s="43">
        <v>40</v>
      </c>
      <c r="L1525" s="43">
        <f t="shared" si="292"/>
        <v>160</v>
      </c>
      <c r="M1525" s="43">
        <f t="shared" si="293"/>
        <v>20</v>
      </c>
      <c r="N1525" s="42">
        <v>160</v>
      </c>
      <c r="O1525" s="45" t="str">
        <f t="shared" si="294"/>
        <v>DEC</v>
      </c>
      <c r="P1525" s="42">
        <v>160</v>
      </c>
      <c r="Q1525" s="44">
        <f t="shared" si="295"/>
        <v>-120</v>
      </c>
      <c r="R1525" s="45">
        <f t="shared" si="296"/>
        <v>-0.75</v>
      </c>
      <c r="S1525" s="44" t="str">
        <f t="shared" si="297"/>
        <v>DEGROWTH</v>
      </c>
      <c r="T1525" s="43">
        <v>0</v>
      </c>
      <c r="U1525" s="46" t="str">
        <f t="shared" si="298"/>
        <v/>
      </c>
      <c r="V1525" s="42">
        <v>0</v>
      </c>
      <c r="W1525" s="47">
        <f t="shared" si="299"/>
        <v>40</v>
      </c>
      <c r="X1525" s="48" t="b">
        <f t="shared" si="300"/>
        <v>0</v>
      </c>
      <c r="Y1525" s="47" t="b">
        <f t="shared" si="301"/>
        <v>0</v>
      </c>
      <c r="Z1525" s="138">
        <v>0</v>
      </c>
      <c r="AA1525" s="133"/>
      <c r="AB1525" s="149" t="s">
        <v>121</v>
      </c>
      <c r="AC1525" s="27"/>
    </row>
    <row r="1526" spans="1:29" s="156" customFormat="1" ht="13.8">
      <c r="A1526" s="133" t="s">
        <v>3918</v>
      </c>
      <c r="B1526" s="147" t="s">
        <v>76</v>
      </c>
      <c r="C1526" s="147" t="s">
        <v>4124</v>
      </c>
      <c r="D1526" s="147">
        <v>1000004366</v>
      </c>
      <c r="E1526" s="147" t="s">
        <v>4090</v>
      </c>
      <c r="F1526" s="148">
        <v>45797</v>
      </c>
      <c r="G1526" s="40" t="str">
        <f t="shared" si="290"/>
        <v>Targeted Dealer</v>
      </c>
      <c r="H1526" s="40"/>
      <c r="I1526" s="41">
        <v>10</v>
      </c>
      <c r="J1526" s="41">
        <f t="shared" si="291"/>
        <v>10</v>
      </c>
      <c r="K1526" s="43">
        <v>0</v>
      </c>
      <c r="L1526" s="43">
        <f t="shared" si="292"/>
        <v>10</v>
      </c>
      <c r="M1526" s="43">
        <f t="shared" si="293"/>
        <v>0</v>
      </c>
      <c r="N1526" s="42">
        <v>0</v>
      </c>
      <c r="O1526" s="45" t="str">
        <f t="shared" si="294"/>
        <v>DEC</v>
      </c>
      <c r="P1526" s="42">
        <v>0</v>
      </c>
      <c r="Q1526" s="44">
        <f t="shared" si="295"/>
        <v>0</v>
      </c>
      <c r="R1526" s="45" t="str">
        <f t="shared" si="296"/>
        <v xml:space="preserve"> </v>
      </c>
      <c r="S1526" s="44" t="b">
        <f t="shared" si="297"/>
        <v>0</v>
      </c>
      <c r="T1526" s="43">
        <v>0</v>
      </c>
      <c r="U1526" s="46" t="str">
        <f t="shared" si="298"/>
        <v/>
      </c>
      <c r="V1526" s="42">
        <v>0</v>
      </c>
      <c r="W1526" s="47">
        <f t="shared" si="299"/>
        <v>0</v>
      </c>
      <c r="X1526" s="48" t="b">
        <f t="shared" si="300"/>
        <v>0</v>
      </c>
      <c r="Y1526" s="47" t="b">
        <f t="shared" si="301"/>
        <v>0</v>
      </c>
      <c r="Z1526" s="138">
        <v>0</v>
      </c>
      <c r="AA1526" s="133"/>
      <c r="AB1526" s="133" t="s">
        <v>3918</v>
      </c>
      <c r="AC1526" s="27"/>
    </row>
    <row r="1527" spans="1:29" s="156" customFormat="1" ht="13.8">
      <c r="A1527" s="149" t="s">
        <v>1245</v>
      </c>
      <c r="B1527" s="147" t="s">
        <v>48</v>
      </c>
      <c r="C1527" s="147" t="s">
        <v>4125</v>
      </c>
      <c r="D1527" s="147">
        <v>1000004420</v>
      </c>
      <c r="E1527" s="147" t="s">
        <v>4091</v>
      </c>
      <c r="F1527" s="148">
        <v>45856</v>
      </c>
      <c r="G1527" s="40" t="str">
        <f t="shared" si="290"/>
        <v>Targeted Dealer</v>
      </c>
      <c r="H1527" s="40"/>
      <c r="I1527" s="41">
        <v>31</v>
      </c>
      <c r="J1527" s="41">
        <f t="shared" si="291"/>
        <v>31</v>
      </c>
      <c r="K1527" s="43">
        <v>23.5</v>
      </c>
      <c r="L1527" s="43">
        <f t="shared" si="292"/>
        <v>7.5</v>
      </c>
      <c r="M1527" s="43">
        <f t="shared" si="293"/>
        <v>75.806451612903231</v>
      </c>
      <c r="N1527" s="42">
        <v>24</v>
      </c>
      <c r="O1527" s="45" t="str">
        <f t="shared" si="294"/>
        <v>DEC</v>
      </c>
      <c r="P1527" s="42">
        <v>24</v>
      </c>
      <c r="Q1527" s="44">
        <f t="shared" si="295"/>
        <v>-0.5</v>
      </c>
      <c r="R1527" s="45">
        <f t="shared" si="296"/>
        <v>-2.083333333333337E-2</v>
      </c>
      <c r="S1527" s="44" t="str">
        <f t="shared" si="297"/>
        <v>DEGROWTH</v>
      </c>
      <c r="T1527" s="43">
        <v>0</v>
      </c>
      <c r="U1527" s="46" t="str">
        <f t="shared" si="298"/>
        <v/>
      </c>
      <c r="V1527" s="42">
        <v>0</v>
      </c>
      <c r="W1527" s="47">
        <f t="shared" si="299"/>
        <v>23.5</v>
      </c>
      <c r="X1527" s="48" t="b">
        <f t="shared" si="300"/>
        <v>0</v>
      </c>
      <c r="Y1527" s="47" t="b">
        <f t="shared" si="301"/>
        <v>0</v>
      </c>
      <c r="Z1527" s="138">
        <v>0</v>
      </c>
      <c r="AA1527" s="133"/>
      <c r="AB1527" s="149" t="s">
        <v>1245</v>
      </c>
      <c r="AC1527" s="27"/>
    </row>
    <row r="1528" spans="1:29" s="156" customFormat="1" ht="13.8">
      <c r="A1528" s="138" t="s">
        <v>3919</v>
      </c>
      <c r="B1528" s="147" t="s">
        <v>84</v>
      </c>
      <c r="C1528" s="147" t="s">
        <v>4126</v>
      </c>
      <c r="D1528" s="147">
        <v>1000002018</v>
      </c>
      <c r="E1528" s="147" t="s">
        <v>3713</v>
      </c>
      <c r="F1528" s="148">
        <v>44739</v>
      </c>
      <c r="G1528" s="40" t="str">
        <f t="shared" si="290"/>
        <v>Targeted Dealer</v>
      </c>
      <c r="H1528" s="40"/>
      <c r="I1528" s="41">
        <v>150</v>
      </c>
      <c r="J1528" s="41">
        <f t="shared" si="291"/>
        <v>150</v>
      </c>
      <c r="K1528" s="43">
        <v>179.5</v>
      </c>
      <c r="L1528" s="43">
        <f t="shared" si="292"/>
        <v>-29.5</v>
      </c>
      <c r="M1528" s="43">
        <f t="shared" si="293"/>
        <v>119.66666666666667</v>
      </c>
      <c r="N1528" s="42">
        <v>166.5</v>
      </c>
      <c r="O1528" s="45" t="str">
        <f t="shared" si="294"/>
        <v>DEC</v>
      </c>
      <c r="P1528" s="42">
        <v>166.5</v>
      </c>
      <c r="Q1528" s="44">
        <f t="shared" si="295"/>
        <v>13</v>
      </c>
      <c r="R1528" s="45">
        <f t="shared" si="296"/>
        <v>7.8078078078078095E-2</v>
      </c>
      <c r="S1528" s="44" t="str">
        <f t="shared" si="297"/>
        <v>GROWTH</v>
      </c>
      <c r="T1528" s="43">
        <v>0</v>
      </c>
      <c r="U1528" s="46" t="str">
        <f t="shared" si="298"/>
        <v>jAN</v>
      </c>
      <c r="V1528" s="42">
        <v>0</v>
      </c>
      <c r="W1528" s="47">
        <f t="shared" si="299"/>
        <v>179.5</v>
      </c>
      <c r="X1528" s="48">
        <f t="shared" si="300"/>
        <v>0</v>
      </c>
      <c r="Y1528" s="47" t="b">
        <f t="shared" si="301"/>
        <v>0</v>
      </c>
      <c r="Z1528" s="138">
        <v>0</v>
      </c>
      <c r="AA1528" s="138"/>
      <c r="AB1528" s="138" t="s">
        <v>3919</v>
      </c>
      <c r="AC1528" s="27"/>
    </row>
    <row r="1529" spans="1:29" s="156" customFormat="1" ht="13.8">
      <c r="A1529" s="149" t="s">
        <v>3061</v>
      </c>
      <c r="B1529" s="147" t="s">
        <v>99</v>
      </c>
      <c r="C1529" s="147" t="s">
        <v>4139</v>
      </c>
      <c r="D1529" s="147">
        <v>1000004436</v>
      </c>
      <c r="E1529" s="147" t="s">
        <v>4128</v>
      </c>
      <c r="F1529" s="148">
        <v>45866</v>
      </c>
      <c r="G1529" s="40" t="str">
        <f t="shared" si="290"/>
        <v>Targeted Dealer</v>
      </c>
      <c r="H1529" s="40"/>
      <c r="I1529" s="41">
        <v>25</v>
      </c>
      <c r="J1529" s="41">
        <f t="shared" si="291"/>
        <v>25</v>
      </c>
      <c r="K1529" s="43">
        <v>0</v>
      </c>
      <c r="L1529" s="43">
        <f t="shared" si="292"/>
        <v>25</v>
      </c>
      <c r="M1529" s="43">
        <f t="shared" si="293"/>
        <v>0</v>
      </c>
      <c r="N1529" s="42">
        <v>25</v>
      </c>
      <c r="O1529" s="45" t="str">
        <f t="shared" si="294"/>
        <v>DEC</v>
      </c>
      <c r="P1529" s="42">
        <v>25</v>
      </c>
      <c r="Q1529" s="44">
        <f t="shared" si="295"/>
        <v>-25</v>
      </c>
      <c r="R1529" s="45">
        <f t="shared" si="296"/>
        <v>-1</v>
      </c>
      <c r="S1529" s="44" t="str">
        <f t="shared" si="297"/>
        <v>DEGROWTH</v>
      </c>
      <c r="T1529" s="43">
        <v>0</v>
      </c>
      <c r="U1529" s="46" t="str">
        <f t="shared" si="298"/>
        <v/>
      </c>
      <c r="V1529" s="42">
        <v>0</v>
      </c>
      <c r="W1529" s="47">
        <f t="shared" si="299"/>
        <v>0</v>
      </c>
      <c r="X1529" s="48" t="b">
        <f t="shared" si="300"/>
        <v>0</v>
      </c>
      <c r="Y1529" s="47" t="b">
        <f t="shared" si="301"/>
        <v>0</v>
      </c>
      <c r="Z1529" s="138">
        <v>0</v>
      </c>
      <c r="AA1529" s="149"/>
      <c r="AB1529" s="149" t="s">
        <v>3061</v>
      </c>
      <c r="AC1529" s="27"/>
    </row>
    <row r="1530" spans="1:29" s="156" customFormat="1" ht="13.8">
      <c r="A1530" s="149" t="s">
        <v>1245</v>
      </c>
      <c r="B1530" s="147" t="s">
        <v>40</v>
      </c>
      <c r="C1530" s="147" t="s">
        <v>4140</v>
      </c>
      <c r="D1530" s="147">
        <v>1000004439</v>
      </c>
      <c r="E1530" s="147" t="s">
        <v>2609</v>
      </c>
      <c r="F1530" s="148">
        <v>45869</v>
      </c>
      <c r="G1530" s="40" t="str">
        <f t="shared" si="290"/>
        <v>Targeted Dealer</v>
      </c>
      <c r="H1530" s="40"/>
      <c r="I1530" s="41">
        <v>50</v>
      </c>
      <c r="J1530" s="41">
        <f t="shared" si="291"/>
        <v>50</v>
      </c>
      <c r="K1530" s="43">
        <v>132.5</v>
      </c>
      <c r="L1530" s="43">
        <f t="shared" si="292"/>
        <v>-82.5</v>
      </c>
      <c r="M1530" s="43">
        <f t="shared" si="293"/>
        <v>265</v>
      </c>
      <c r="N1530" s="42">
        <v>112.5</v>
      </c>
      <c r="O1530" s="45" t="str">
        <f t="shared" si="294"/>
        <v>DEC</v>
      </c>
      <c r="P1530" s="42">
        <v>112.5</v>
      </c>
      <c r="Q1530" s="44">
        <f t="shared" si="295"/>
        <v>20</v>
      </c>
      <c r="R1530" s="45">
        <f t="shared" si="296"/>
        <v>0.17777777777777781</v>
      </c>
      <c r="S1530" s="44" t="str">
        <f t="shared" si="297"/>
        <v>GROWTH</v>
      </c>
      <c r="T1530" s="43">
        <v>0</v>
      </c>
      <c r="U1530" s="46" t="str">
        <f t="shared" si="298"/>
        <v/>
      </c>
      <c r="V1530" s="42">
        <v>0</v>
      </c>
      <c r="W1530" s="47">
        <f t="shared" si="299"/>
        <v>132.5</v>
      </c>
      <c r="X1530" s="48" t="b">
        <f t="shared" si="300"/>
        <v>0</v>
      </c>
      <c r="Y1530" s="47" t="b">
        <f t="shared" si="301"/>
        <v>0</v>
      </c>
      <c r="Z1530" s="138">
        <v>0</v>
      </c>
      <c r="AA1530" s="133"/>
      <c r="AB1530" s="149" t="s">
        <v>1245</v>
      </c>
      <c r="AC1530" s="27"/>
    </row>
    <row r="1531" spans="1:29" s="156" customFormat="1" ht="13.8">
      <c r="A1531" s="149" t="s">
        <v>1245</v>
      </c>
      <c r="B1531" s="147" t="s">
        <v>44</v>
      </c>
      <c r="C1531" s="147" t="s">
        <v>1518</v>
      </c>
      <c r="D1531" s="147">
        <v>1000000354</v>
      </c>
      <c r="E1531" s="147" t="s">
        <v>4129</v>
      </c>
      <c r="F1531" s="148">
        <v>44738</v>
      </c>
      <c r="G1531" s="40" t="str">
        <f t="shared" si="290"/>
        <v>-</v>
      </c>
      <c r="H1531" s="40"/>
      <c r="I1531" s="41">
        <v>0</v>
      </c>
      <c r="J1531" s="41">
        <f t="shared" si="291"/>
        <v>0</v>
      </c>
      <c r="K1531" s="43">
        <v>0</v>
      </c>
      <c r="L1531" s="43">
        <f t="shared" si="292"/>
        <v>0</v>
      </c>
      <c r="M1531" s="43" t="str">
        <f t="shared" si="293"/>
        <v>-</v>
      </c>
      <c r="N1531" s="42">
        <v>0</v>
      </c>
      <c r="O1531" s="45" t="str">
        <f t="shared" si="294"/>
        <v>DEC</v>
      </c>
      <c r="P1531" s="42">
        <v>0</v>
      </c>
      <c r="Q1531" s="44">
        <f t="shared" si="295"/>
        <v>0</v>
      </c>
      <c r="R1531" s="45" t="str">
        <f t="shared" si="296"/>
        <v xml:space="preserve"> </v>
      </c>
      <c r="S1531" s="44" t="b">
        <f t="shared" si="297"/>
        <v>0</v>
      </c>
      <c r="T1531" s="43">
        <v>0</v>
      </c>
      <c r="U1531" s="46" t="str">
        <f t="shared" si="298"/>
        <v>jAN</v>
      </c>
      <c r="V1531" s="42">
        <v>0</v>
      </c>
      <c r="W1531" s="47">
        <f t="shared" si="299"/>
        <v>0</v>
      </c>
      <c r="X1531" s="48">
        <f t="shared" si="300"/>
        <v>0</v>
      </c>
      <c r="Y1531" s="47" t="b">
        <f t="shared" si="301"/>
        <v>0</v>
      </c>
      <c r="Z1531" s="138">
        <v>0</v>
      </c>
      <c r="AA1531" s="133"/>
      <c r="AB1531" s="149" t="s">
        <v>1245</v>
      </c>
      <c r="AC1531" s="27"/>
    </row>
    <row r="1532" spans="1:29" s="156" customFormat="1" ht="13.8">
      <c r="A1532" s="149" t="s">
        <v>3061</v>
      </c>
      <c r="B1532" s="147" t="s">
        <v>63</v>
      </c>
      <c r="C1532" s="147" t="s">
        <v>4141</v>
      </c>
      <c r="D1532" s="147">
        <v>1000004423</v>
      </c>
      <c r="E1532" s="147" t="s">
        <v>4130</v>
      </c>
      <c r="F1532" s="148">
        <v>45850</v>
      </c>
      <c r="G1532" s="40" t="str">
        <f t="shared" si="290"/>
        <v>Targeted Dealer</v>
      </c>
      <c r="H1532" s="40"/>
      <c r="I1532" s="41">
        <v>20</v>
      </c>
      <c r="J1532" s="41">
        <f t="shared" si="291"/>
        <v>20</v>
      </c>
      <c r="K1532" s="43">
        <v>0</v>
      </c>
      <c r="L1532" s="43">
        <f t="shared" si="292"/>
        <v>20</v>
      </c>
      <c r="M1532" s="43">
        <f t="shared" si="293"/>
        <v>0</v>
      </c>
      <c r="N1532" s="42">
        <v>4</v>
      </c>
      <c r="O1532" s="45" t="str">
        <f t="shared" si="294"/>
        <v>DEC</v>
      </c>
      <c r="P1532" s="42">
        <v>4</v>
      </c>
      <c r="Q1532" s="44">
        <f t="shared" si="295"/>
        <v>-4</v>
      </c>
      <c r="R1532" s="45">
        <f t="shared" si="296"/>
        <v>-1</v>
      </c>
      <c r="S1532" s="44" t="str">
        <f t="shared" si="297"/>
        <v>DEGROWTH</v>
      </c>
      <c r="T1532" s="43">
        <v>0</v>
      </c>
      <c r="U1532" s="46" t="str">
        <f t="shared" si="298"/>
        <v/>
      </c>
      <c r="V1532" s="42">
        <v>0</v>
      </c>
      <c r="W1532" s="47">
        <f t="shared" si="299"/>
        <v>0</v>
      </c>
      <c r="X1532" s="48" t="b">
        <f t="shared" si="300"/>
        <v>0</v>
      </c>
      <c r="Y1532" s="47" t="b">
        <f t="shared" si="301"/>
        <v>0</v>
      </c>
      <c r="Z1532" s="138">
        <v>0</v>
      </c>
      <c r="AA1532" s="149"/>
      <c r="AB1532" s="149" t="s">
        <v>3061</v>
      </c>
      <c r="AC1532" s="27"/>
    </row>
    <row r="1533" spans="1:29" s="156" customFormat="1" ht="13.8">
      <c r="A1533" s="149" t="s">
        <v>121</v>
      </c>
      <c r="B1533" s="147" t="s">
        <v>34</v>
      </c>
      <c r="C1533" s="147" t="s">
        <v>3502</v>
      </c>
      <c r="D1533" s="147">
        <v>1000000984</v>
      </c>
      <c r="E1533" s="147" t="s">
        <v>4131</v>
      </c>
      <c r="F1533" s="148">
        <v>44738</v>
      </c>
      <c r="G1533" s="40" t="str">
        <f t="shared" si="290"/>
        <v>-</v>
      </c>
      <c r="H1533" s="40"/>
      <c r="I1533" s="41">
        <v>0</v>
      </c>
      <c r="J1533" s="41">
        <f t="shared" si="291"/>
        <v>0</v>
      </c>
      <c r="K1533" s="43">
        <v>0</v>
      </c>
      <c r="L1533" s="43">
        <f t="shared" si="292"/>
        <v>0</v>
      </c>
      <c r="M1533" s="43" t="str">
        <f t="shared" si="293"/>
        <v>-</v>
      </c>
      <c r="N1533" s="42">
        <v>0</v>
      </c>
      <c r="O1533" s="45" t="str">
        <f t="shared" si="294"/>
        <v>DEC</v>
      </c>
      <c r="P1533" s="42">
        <v>0</v>
      </c>
      <c r="Q1533" s="44">
        <f t="shared" si="295"/>
        <v>0</v>
      </c>
      <c r="R1533" s="45" t="str">
        <f t="shared" si="296"/>
        <v xml:space="preserve"> </v>
      </c>
      <c r="S1533" s="44" t="b">
        <f t="shared" si="297"/>
        <v>0</v>
      </c>
      <c r="T1533" s="43">
        <v>0</v>
      </c>
      <c r="U1533" s="46" t="str">
        <f t="shared" si="298"/>
        <v>jAN</v>
      </c>
      <c r="V1533" s="42">
        <v>0</v>
      </c>
      <c r="W1533" s="47">
        <f t="shared" si="299"/>
        <v>0</v>
      </c>
      <c r="X1533" s="48">
        <f t="shared" si="300"/>
        <v>0</v>
      </c>
      <c r="Y1533" s="47" t="b">
        <f t="shared" si="301"/>
        <v>0</v>
      </c>
      <c r="Z1533" s="138">
        <v>0</v>
      </c>
      <c r="AA1533" s="133"/>
      <c r="AB1533" s="149" t="s">
        <v>121</v>
      </c>
      <c r="AC1533" s="27"/>
    </row>
    <row r="1534" spans="1:29" s="156" customFormat="1" ht="13.8">
      <c r="A1534" s="149" t="s">
        <v>121</v>
      </c>
      <c r="B1534" s="147" t="s">
        <v>34</v>
      </c>
      <c r="C1534" s="147" t="s">
        <v>4142</v>
      </c>
      <c r="D1534" s="147">
        <v>1000004444</v>
      </c>
      <c r="E1534" s="147" t="s">
        <v>4132</v>
      </c>
      <c r="F1534" s="148">
        <v>45869</v>
      </c>
      <c r="G1534" s="40" t="str">
        <f t="shared" si="290"/>
        <v>Targeted Dealer</v>
      </c>
      <c r="H1534" s="40"/>
      <c r="I1534" s="41">
        <v>75</v>
      </c>
      <c r="J1534" s="41">
        <f t="shared" si="291"/>
        <v>75</v>
      </c>
      <c r="K1534" s="43">
        <v>37.5</v>
      </c>
      <c r="L1534" s="43">
        <f t="shared" si="292"/>
        <v>37.5</v>
      </c>
      <c r="M1534" s="43">
        <f t="shared" si="293"/>
        <v>50</v>
      </c>
      <c r="N1534" s="42">
        <v>63.25</v>
      </c>
      <c r="O1534" s="45" t="str">
        <f t="shared" si="294"/>
        <v>DEC</v>
      </c>
      <c r="P1534" s="42">
        <v>63.25</v>
      </c>
      <c r="Q1534" s="44">
        <f t="shared" si="295"/>
        <v>-25.75</v>
      </c>
      <c r="R1534" s="45">
        <f t="shared" si="296"/>
        <v>-0.40711462450592883</v>
      </c>
      <c r="S1534" s="44" t="str">
        <f t="shared" si="297"/>
        <v>DEGROWTH</v>
      </c>
      <c r="T1534" s="43">
        <v>0</v>
      </c>
      <c r="U1534" s="46" t="str">
        <f t="shared" si="298"/>
        <v/>
      </c>
      <c r="V1534" s="42">
        <v>0</v>
      </c>
      <c r="W1534" s="47">
        <f t="shared" si="299"/>
        <v>37.5</v>
      </c>
      <c r="X1534" s="48" t="b">
        <f t="shared" si="300"/>
        <v>0</v>
      </c>
      <c r="Y1534" s="47" t="b">
        <f t="shared" si="301"/>
        <v>0</v>
      </c>
      <c r="Z1534" s="138">
        <v>0</v>
      </c>
      <c r="AA1534" s="133"/>
      <c r="AB1534" s="149" t="s">
        <v>121</v>
      </c>
      <c r="AC1534" s="27"/>
    </row>
    <row r="1535" spans="1:29" s="156" customFormat="1" ht="13.8">
      <c r="A1535" s="149" t="s">
        <v>1245</v>
      </c>
      <c r="B1535" s="147" t="s">
        <v>58</v>
      </c>
      <c r="C1535" s="147" t="s">
        <v>4143</v>
      </c>
      <c r="D1535" s="147">
        <v>1000004438</v>
      </c>
      <c r="E1535" s="147" t="s">
        <v>4133</v>
      </c>
      <c r="F1535" s="148">
        <v>45868</v>
      </c>
      <c r="G1535" s="40" t="str">
        <f t="shared" si="290"/>
        <v>Targeted Dealer</v>
      </c>
      <c r="H1535" s="40"/>
      <c r="I1535" s="41">
        <v>50</v>
      </c>
      <c r="J1535" s="41">
        <f t="shared" si="291"/>
        <v>50</v>
      </c>
      <c r="K1535" s="43">
        <v>19</v>
      </c>
      <c r="L1535" s="43">
        <f t="shared" si="292"/>
        <v>31</v>
      </c>
      <c r="M1535" s="43">
        <f t="shared" si="293"/>
        <v>38</v>
      </c>
      <c r="N1535" s="42">
        <v>57</v>
      </c>
      <c r="O1535" s="45" t="str">
        <f t="shared" si="294"/>
        <v>DEC</v>
      </c>
      <c r="P1535" s="42">
        <v>57</v>
      </c>
      <c r="Q1535" s="44">
        <f t="shared" si="295"/>
        <v>-38</v>
      </c>
      <c r="R1535" s="45">
        <f t="shared" si="296"/>
        <v>-0.66666666666666674</v>
      </c>
      <c r="S1535" s="44" t="str">
        <f t="shared" si="297"/>
        <v>DEGROWTH</v>
      </c>
      <c r="T1535" s="43">
        <v>0</v>
      </c>
      <c r="U1535" s="46" t="str">
        <f t="shared" si="298"/>
        <v/>
      </c>
      <c r="V1535" s="42">
        <v>0</v>
      </c>
      <c r="W1535" s="47">
        <f t="shared" si="299"/>
        <v>19</v>
      </c>
      <c r="X1535" s="48" t="b">
        <f t="shared" si="300"/>
        <v>0</v>
      </c>
      <c r="Y1535" s="47" t="b">
        <f t="shared" si="301"/>
        <v>0</v>
      </c>
      <c r="Z1535" s="138">
        <v>0</v>
      </c>
      <c r="AA1535" s="133"/>
      <c r="AB1535" s="149" t="s">
        <v>1245</v>
      </c>
      <c r="AC1535" s="27"/>
    </row>
    <row r="1536" spans="1:29" s="156" customFormat="1" ht="13.8">
      <c r="A1536" s="149" t="s">
        <v>1245</v>
      </c>
      <c r="B1536" s="147" t="s">
        <v>58</v>
      </c>
      <c r="C1536" s="147" t="s">
        <v>2430</v>
      </c>
      <c r="D1536" s="147">
        <v>1000000992</v>
      </c>
      <c r="E1536" s="147" t="s">
        <v>2431</v>
      </c>
      <c r="F1536" s="148">
        <v>44738</v>
      </c>
      <c r="G1536" s="40" t="str">
        <f t="shared" si="290"/>
        <v>Targeted Dealer</v>
      </c>
      <c r="H1536" s="40"/>
      <c r="I1536" s="41">
        <v>20</v>
      </c>
      <c r="J1536" s="41">
        <f t="shared" si="291"/>
        <v>20</v>
      </c>
      <c r="K1536" s="43">
        <v>35</v>
      </c>
      <c r="L1536" s="43">
        <f t="shared" si="292"/>
        <v>-15</v>
      </c>
      <c r="M1536" s="43">
        <f t="shared" si="293"/>
        <v>175</v>
      </c>
      <c r="N1536" s="42">
        <v>31</v>
      </c>
      <c r="O1536" s="45" t="str">
        <f t="shared" si="294"/>
        <v>DEC</v>
      </c>
      <c r="P1536" s="42">
        <v>31</v>
      </c>
      <c r="Q1536" s="44">
        <f t="shared" si="295"/>
        <v>4</v>
      </c>
      <c r="R1536" s="45">
        <f t="shared" si="296"/>
        <v>0.12903225806451624</v>
      </c>
      <c r="S1536" s="44" t="str">
        <f t="shared" si="297"/>
        <v>GROWTH</v>
      </c>
      <c r="T1536" s="43">
        <v>0</v>
      </c>
      <c r="U1536" s="46" t="str">
        <f t="shared" si="298"/>
        <v>jAN</v>
      </c>
      <c r="V1536" s="42">
        <v>0</v>
      </c>
      <c r="W1536" s="47">
        <f t="shared" si="299"/>
        <v>35</v>
      </c>
      <c r="X1536" s="48">
        <f t="shared" si="300"/>
        <v>0</v>
      </c>
      <c r="Y1536" s="47" t="b">
        <f t="shared" si="301"/>
        <v>0</v>
      </c>
      <c r="Z1536" s="138">
        <v>0</v>
      </c>
      <c r="AA1536" s="133"/>
      <c r="AB1536" s="149" t="s">
        <v>1245</v>
      </c>
      <c r="AC1536" s="27"/>
    </row>
    <row r="1537" spans="1:29" s="156" customFormat="1" ht="13.8">
      <c r="A1537" s="149" t="s">
        <v>1245</v>
      </c>
      <c r="B1537" s="147" t="s">
        <v>58</v>
      </c>
      <c r="C1537" s="147" t="s">
        <v>2390</v>
      </c>
      <c r="D1537" s="147">
        <v>1000000590</v>
      </c>
      <c r="E1537" s="147" t="s">
        <v>2391</v>
      </c>
      <c r="F1537" s="148">
        <v>44738</v>
      </c>
      <c r="G1537" s="40" t="str">
        <f t="shared" si="290"/>
        <v>Targeted Dealer</v>
      </c>
      <c r="H1537" s="40"/>
      <c r="I1537" s="41">
        <v>20</v>
      </c>
      <c r="J1537" s="41">
        <f t="shared" si="291"/>
        <v>20</v>
      </c>
      <c r="K1537" s="43">
        <v>19</v>
      </c>
      <c r="L1537" s="43">
        <f t="shared" si="292"/>
        <v>1</v>
      </c>
      <c r="M1537" s="43">
        <f t="shared" si="293"/>
        <v>95</v>
      </c>
      <c r="N1537" s="42">
        <v>19</v>
      </c>
      <c r="O1537" s="45" t="str">
        <f t="shared" si="294"/>
        <v>DEC</v>
      </c>
      <c r="P1537" s="42">
        <v>19</v>
      </c>
      <c r="Q1537" s="44">
        <f t="shared" si="295"/>
        <v>0</v>
      </c>
      <c r="R1537" s="45">
        <f t="shared" si="296"/>
        <v>0</v>
      </c>
      <c r="S1537" s="44" t="str">
        <f t="shared" si="297"/>
        <v>GROWTH</v>
      </c>
      <c r="T1537" s="43">
        <v>0</v>
      </c>
      <c r="U1537" s="46" t="str">
        <f t="shared" si="298"/>
        <v>jAN</v>
      </c>
      <c r="V1537" s="42">
        <v>0</v>
      </c>
      <c r="W1537" s="47">
        <f t="shared" si="299"/>
        <v>19</v>
      </c>
      <c r="X1537" s="48">
        <f t="shared" si="300"/>
        <v>0</v>
      </c>
      <c r="Y1537" s="47" t="b">
        <f t="shared" si="301"/>
        <v>0</v>
      </c>
      <c r="Z1537" s="138">
        <v>0</v>
      </c>
      <c r="AA1537" s="133"/>
      <c r="AB1537" s="149" t="s">
        <v>1245</v>
      </c>
      <c r="AC1537" s="27"/>
    </row>
    <row r="1538" spans="1:29" s="156" customFormat="1" ht="13.8">
      <c r="A1538" s="149" t="s">
        <v>121</v>
      </c>
      <c r="B1538" s="147" t="s">
        <v>12</v>
      </c>
      <c r="C1538" s="147" t="s">
        <v>4144</v>
      </c>
      <c r="D1538" s="147">
        <v>1000004443</v>
      </c>
      <c r="E1538" s="147" t="s">
        <v>4134</v>
      </c>
      <c r="F1538" s="148">
        <v>45876</v>
      </c>
      <c r="G1538" s="40" t="str">
        <f t="shared" si="290"/>
        <v>Targeted Dealer</v>
      </c>
      <c r="H1538" s="40"/>
      <c r="I1538" s="41">
        <v>26</v>
      </c>
      <c r="J1538" s="41">
        <f t="shared" si="291"/>
        <v>26</v>
      </c>
      <c r="K1538" s="43">
        <v>0</v>
      </c>
      <c r="L1538" s="43">
        <f t="shared" si="292"/>
        <v>26</v>
      </c>
      <c r="M1538" s="43">
        <f t="shared" si="293"/>
        <v>0</v>
      </c>
      <c r="N1538" s="42">
        <v>0</v>
      </c>
      <c r="O1538" s="45" t="str">
        <f t="shared" si="294"/>
        <v>DEC</v>
      </c>
      <c r="P1538" s="42">
        <v>0</v>
      </c>
      <c r="Q1538" s="44">
        <f t="shared" si="295"/>
        <v>0</v>
      </c>
      <c r="R1538" s="45" t="str">
        <f t="shared" si="296"/>
        <v xml:space="preserve"> </v>
      </c>
      <c r="S1538" s="44" t="b">
        <f t="shared" si="297"/>
        <v>0</v>
      </c>
      <c r="T1538" s="43">
        <v>0</v>
      </c>
      <c r="U1538" s="46" t="str">
        <f t="shared" si="298"/>
        <v/>
      </c>
      <c r="V1538" s="42">
        <v>0</v>
      </c>
      <c r="W1538" s="47">
        <f t="shared" si="299"/>
        <v>0</v>
      </c>
      <c r="X1538" s="48" t="b">
        <f t="shared" si="300"/>
        <v>0</v>
      </c>
      <c r="Y1538" s="47" t="b">
        <f t="shared" si="301"/>
        <v>0</v>
      </c>
      <c r="Z1538" s="138">
        <v>0</v>
      </c>
      <c r="AA1538" s="133"/>
      <c r="AB1538" s="149" t="s">
        <v>121</v>
      </c>
      <c r="AC1538" s="27"/>
    </row>
    <row r="1539" spans="1:29" s="156" customFormat="1" ht="13.8">
      <c r="A1539" s="149" t="s">
        <v>121</v>
      </c>
      <c r="B1539" s="147" t="s">
        <v>32</v>
      </c>
      <c r="C1539" s="147" t="s">
        <v>1071</v>
      </c>
      <c r="D1539" s="147">
        <v>1000000677</v>
      </c>
      <c r="E1539" s="147" t="s">
        <v>1072</v>
      </c>
      <c r="F1539" s="148">
        <v>44738</v>
      </c>
      <c r="G1539" s="40" t="str">
        <f t="shared" si="290"/>
        <v>Targeted Dealer</v>
      </c>
      <c r="H1539" s="40"/>
      <c r="I1539" s="41">
        <v>200</v>
      </c>
      <c r="J1539" s="41">
        <f t="shared" si="291"/>
        <v>200</v>
      </c>
      <c r="K1539" s="43">
        <v>78</v>
      </c>
      <c r="L1539" s="43">
        <f t="shared" si="292"/>
        <v>122</v>
      </c>
      <c r="M1539" s="43">
        <f t="shared" si="293"/>
        <v>39</v>
      </c>
      <c r="N1539" s="42">
        <v>57</v>
      </c>
      <c r="O1539" s="45" t="str">
        <f t="shared" si="294"/>
        <v>DEC</v>
      </c>
      <c r="P1539" s="42">
        <v>57</v>
      </c>
      <c r="Q1539" s="44">
        <f t="shared" si="295"/>
        <v>21</v>
      </c>
      <c r="R1539" s="45">
        <f t="shared" si="296"/>
        <v>0.36842105263157898</v>
      </c>
      <c r="S1539" s="44" t="str">
        <f t="shared" si="297"/>
        <v>GROWTH</v>
      </c>
      <c r="T1539" s="43">
        <v>0</v>
      </c>
      <c r="U1539" s="46" t="str">
        <f t="shared" si="298"/>
        <v>jAN</v>
      </c>
      <c r="V1539" s="42">
        <v>0</v>
      </c>
      <c r="W1539" s="47">
        <f t="shared" si="299"/>
        <v>78</v>
      </c>
      <c r="X1539" s="48">
        <f t="shared" si="300"/>
        <v>0</v>
      </c>
      <c r="Y1539" s="47" t="b">
        <f t="shared" si="301"/>
        <v>0</v>
      </c>
      <c r="Z1539" s="138">
        <v>0</v>
      </c>
      <c r="AA1539" s="133"/>
      <c r="AB1539" s="149" t="s">
        <v>121</v>
      </c>
      <c r="AC1539" s="27"/>
    </row>
    <row r="1540" spans="1:29" s="156" customFormat="1" ht="13.8">
      <c r="A1540" s="149" t="s">
        <v>121</v>
      </c>
      <c r="B1540" s="147" t="s">
        <v>32</v>
      </c>
      <c r="C1540" s="147" t="s">
        <v>1063</v>
      </c>
      <c r="D1540" s="147">
        <v>1000000684</v>
      </c>
      <c r="E1540" s="147" t="s">
        <v>1064</v>
      </c>
      <c r="F1540" s="148">
        <v>44738</v>
      </c>
      <c r="G1540" s="40" t="str">
        <f t="shared" si="290"/>
        <v>Targeted Dealer</v>
      </c>
      <c r="H1540" s="40"/>
      <c r="I1540" s="41">
        <v>46</v>
      </c>
      <c r="J1540" s="41">
        <f t="shared" si="291"/>
        <v>46</v>
      </c>
      <c r="K1540" s="43">
        <v>37</v>
      </c>
      <c r="L1540" s="43">
        <f t="shared" si="292"/>
        <v>9</v>
      </c>
      <c r="M1540" s="43">
        <f t="shared" si="293"/>
        <v>80.434782608695642</v>
      </c>
      <c r="N1540" s="42">
        <v>41</v>
      </c>
      <c r="O1540" s="45" t="str">
        <f t="shared" si="294"/>
        <v>DEC</v>
      </c>
      <c r="P1540" s="42">
        <v>41</v>
      </c>
      <c r="Q1540" s="44">
        <f t="shared" si="295"/>
        <v>-4</v>
      </c>
      <c r="R1540" s="45">
        <f t="shared" si="296"/>
        <v>-9.7560975609756073E-2</v>
      </c>
      <c r="S1540" s="44" t="str">
        <f t="shared" si="297"/>
        <v>DEGROWTH</v>
      </c>
      <c r="T1540" s="43">
        <v>0</v>
      </c>
      <c r="U1540" s="46" t="str">
        <f t="shared" si="298"/>
        <v>jAN</v>
      </c>
      <c r="V1540" s="42">
        <v>0</v>
      </c>
      <c r="W1540" s="47">
        <f t="shared" si="299"/>
        <v>37</v>
      </c>
      <c r="X1540" s="48">
        <f t="shared" si="300"/>
        <v>0</v>
      </c>
      <c r="Y1540" s="47" t="b">
        <f t="shared" si="301"/>
        <v>0</v>
      </c>
      <c r="Z1540" s="138">
        <v>0</v>
      </c>
      <c r="AA1540" s="133"/>
      <c r="AB1540" s="149" t="s">
        <v>121</v>
      </c>
      <c r="AC1540" s="27"/>
    </row>
    <row r="1541" spans="1:29" s="156" customFormat="1" ht="13.8">
      <c r="A1541" s="149" t="s">
        <v>121</v>
      </c>
      <c r="B1541" s="147" t="s">
        <v>32</v>
      </c>
      <c r="C1541" s="147" t="s">
        <v>4145</v>
      </c>
      <c r="D1541" s="147">
        <v>1000004430</v>
      </c>
      <c r="E1541" s="147" t="s">
        <v>4135</v>
      </c>
      <c r="F1541" s="148">
        <v>45881</v>
      </c>
      <c r="G1541" s="40" t="str">
        <f t="shared" si="290"/>
        <v>Targeted Dealer</v>
      </c>
      <c r="H1541" s="40"/>
      <c r="I1541" s="41">
        <v>100</v>
      </c>
      <c r="J1541" s="41">
        <f t="shared" si="291"/>
        <v>100</v>
      </c>
      <c r="K1541" s="43">
        <v>0</v>
      </c>
      <c r="L1541" s="43">
        <f t="shared" si="292"/>
        <v>100</v>
      </c>
      <c r="M1541" s="43">
        <f t="shared" si="293"/>
        <v>0</v>
      </c>
      <c r="N1541" s="42">
        <v>0</v>
      </c>
      <c r="O1541" s="45" t="str">
        <f t="shared" si="294"/>
        <v>DEC</v>
      </c>
      <c r="P1541" s="42">
        <v>0</v>
      </c>
      <c r="Q1541" s="44">
        <f t="shared" si="295"/>
        <v>0</v>
      </c>
      <c r="R1541" s="45" t="str">
        <f t="shared" si="296"/>
        <v xml:space="preserve"> </v>
      </c>
      <c r="S1541" s="44" t="b">
        <f t="shared" si="297"/>
        <v>0</v>
      </c>
      <c r="T1541" s="43">
        <v>0</v>
      </c>
      <c r="U1541" s="46" t="str">
        <f t="shared" si="298"/>
        <v/>
      </c>
      <c r="V1541" s="42">
        <v>0</v>
      </c>
      <c r="W1541" s="47">
        <f t="shared" si="299"/>
        <v>0</v>
      </c>
      <c r="X1541" s="48" t="b">
        <f t="shared" si="300"/>
        <v>0</v>
      </c>
      <c r="Y1541" s="47" t="b">
        <f t="shared" si="301"/>
        <v>0</v>
      </c>
      <c r="Z1541" s="138">
        <v>0</v>
      </c>
      <c r="AA1541" s="133"/>
      <c r="AB1541" s="149" t="s">
        <v>121</v>
      </c>
      <c r="AC1541" s="27"/>
    </row>
    <row r="1542" spans="1:29" s="156" customFormat="1" ht="13.8">
      <c r="A1542" s="133" t="s">
        <v>3918</v>
      </c>
      <c r="B1542" s="147" t="s">
        <v>76</v>
      </c>
      <c r="C1542" s="147" t="s">
        <v>4146</v>
      </c>
      <c r="D1542" s="147">
        <v>1000004440</v>
      </c>
      <c r="E1542" s="147" t="s">
        <v>4136</v>
      </c>
      <c r="F1542" s="148">
        <v>45873</v>
      </c>
      <c r="G1542" s="40" t="str">
        <f t="shared" si="290"/>
        <v>Targeted Dealer</v>
      </c>
      <c r="H1542" s="40"/>
      <c r="I1542" s="41">
        <v>18</v>
      </c>
      <c r="J1542" s="41">
        <f t="shared" si="291"/>
        <v>18</v>
      </c>
      <c r="K1542" s="43">
        <v>9</v>
      </c>
      <c r="L1542" s="43">
        <f t="shared" si="292"/>
        <v>9</v>
      </c>
      <c r="M1542" s="43">
        <f t="shared" si="293"/>
        <v>50</v>
      </c>
      <c r="N1542" s="42">
        <v>9.5</v>
      </c>
      <c r="O1542" s="45" t="str">
        <f t="shared" si="294"/>
        <v>DEC</v>
      </c>
      <c r="P1542" s="42">
        <v>9.5</v>
      </c>
      <c r="Q1542" s="44">
        <f t="shared" si="295"/>
        <v>-0.5</v>
      </c>
      <c r="R1542" s="45">
        <f t="shared" si="296"/>
        <v>-5.2631578947368474E-2</v>
      </c>
      <c r="S1542" s="44" t="str">
        <f t="shared" si="297"/>
        <v>DEGROWTH</v>
      </c>
      <c r="T1542" s="43">
        <v>0</v>
      </c>
      <c r="U1542" s="46" t="str">
        <f t="shared" si="298"/>
        <v/>
      </c>
      <c r="V1542" s="42">
        <v>0</v>
      </c>
      <c r="W1542" s="47">
        <f t="shared" si="299"/>
        <v>9</v>
      </c>
      <c r="X1542" s="48" t="b">
        <f t="shared" si="300"/>
        <v>0</v>
      </c>
      <c r="Y1542" s="47" t="b">
        <f t="shared" si="301"/>
        <v>0</v>
      </c>
      <c r="Z1542" s="138">
        <v>0</v>
      </c>
      <c r="AA1542" s="133"/>
      <c r="AB1542" s="133" t="s">
        <v>3918</v>
      </c>
      <c r="AC1542" s="27"/>
    </row>
    <row r="1543" spans="1:29" s="156" customFormat="1" ht="13.8">
      <c r="A1543" s="133" t="s">
        <v>3918</v>
      </c>
      <c r="B1543" s="147" t="s">
        <v>76</v>
      </c>
      <c r="C1543" s="147" t="s">
        <v>4147</v>
      </c>
      <c r="D1543" s="147">
        <v>1000004441</v>
      </c>
      <c r="E1543" s="147" t="s">
        <v>4137</v>
      </c>
      <c r="F1543" s="148">
        <v>45875</v>
      </c>
      <c r="G1543" s="40" t="str">
        <f t="shared" si="290"/>
        <v>Targeted Dealer</v>
      </c>
      <c r="H1543" s="40"/>
      <c r="I1543" s="41">
        <v>30</v>
      </c>
      <c r="J1543" s="41">
        <f t="shared" si="291"/>
        <v>30</v>
      </c>
      <c r="K1543" s="43">
        <v>0</v>
      </c>
      <c r="L1543" s="43">
        <f t="shared" si="292"/>
        <v>30</v>
      </c>
      <c r="M1543" s="43">
        <f t="shared" si="293"/>
        <v>0</v>
      </c>
      <c r="N1543" s="42">
        <v>17</v>
      </c>
      <c r="O1543" s="45" t="str">
        <f t="shared" si="294"/>
        <v>DEC</v>
      </c>
      <c r="P1543" s="42">
        <v>17</v>
      </c>
      <c r="Q1543" s="44">
        <f t="shared" si="295"/>
        <v>-17</v>
      </c>
      <c r="R1543" s="45">
        <f t="shared" si="296"/>
        <v>-1</v>
      </c>
      <c r="S1543" s="44" t="str">
        <f t="shared" si="297"/>
        <v>DEGROWTH</v>
      </c>
      <c r="T1543" s="43">
        <v>0</v>
      </c>
      <c r="U1543" s="46" t="str">
        <f t="shared" si="298"/>
        <v/>
      </c>
      <c r="V1543" s="42">
        <v>0</v>
      </c>
      <c r="W1543" s="47">
        <f t="shared" si="299"/>
        <v>0</v>
      </c>
      <c r="X1543" s="48" t="b">
        <f t="shared" si="300"/>
        <v>0</v>
      </c>
      <c r="Y1543" s="47" t="b">
        <f t="shared" si="301"/>
        <v>0</v>
      </c>
      <c r="Z1543" s="138">
        <v>0</v>
      </c>
      <c r="AA1543" s="133"/>
      <c r="AB1543" s="133" t="s">
        <v>3918</v>
      </c>
      <c r="AC1543" s="27"/>
    </row>
    <row r="1544" spans="1:29" s="156" customFormat="1" ht="13.8">
      <c r="A1544" s="149" t="s">
        <v>121</v>
      </c>
      <c r="B1544" s="147" t="s">
        <v>31</v>
      </c>
      <c r="C1544" s="147" t="s">
        <v>4148</v>
      </c>
      <c r="D1544" s="147">
        <v>1000004397</v>
      </c>
      <c r="E1544" s="147" t="s">
        <v>4138</v>
      </c>
      <c r="F1544" s="148">
        <v>45832</v>
      </c>
      <c r="G1544" s="40" t="str">
        <f t="shared" si="290"/>
        <v>Targeted Dealer</v>
      </c>
      <c r="H1544" s="40"/>
      <c r="I1544" s="41">
        <v>30</v>
      </c>
      <c r="J1544" s="41">
        <f t="shared" si="291"/>
        <v>30</v>
      </c>
      <c r="K1544" s="43">
        <v>4.5</v>
      </c>
      <c r="L1544" s="43">
        <f t="shared" si="292"/>
        <v>25.5</v>
      </c>
      <c r="M1544" s="43">
        <f t="shared" si="293"/>
        <v>15</v>
      </c>
      <c r="N1544" s="42">
        <v>3</v>
      </c>
      <c r="O1544" s="45" t="str">
        <f t="shared" si="294"/>
        <v>DEC</v>
      </c>
      <c r="P1544" s="42">
        <v>3</v>
      </c>
      <c r="Q1544" s="44">
        <f t="shared" si="295"/>
        <v>1.5</v>
      </c>
      <c r="R1544" s="45">
        <f t="shared" si="296"/>
        <v>0.5</v>
      </c>
      <c r="S1544" s="44" t="str">
        <f t="shared" si="297"/>
        <v>GROWTH</v>
      </c>
      <c r="T1544" s="43">
        <v>0</v>
      </c>
      <c r="U1544" s="46" t="str">
        <f t="shared" si="298"/>
        <v/>
      </c>
      <c r="V1544" s="42">
        <v>0</v>
      </c>
      <c r="W1544" s="47">
        <f t="shared" si="299"/>
        <v>4.5</v>
      </c>
      <c r="X1544" s="48" t="b">
        <f t="shared" si="300"/>
        <v>0</v>
      </c>
      <c r="Y1544" s="47" t="b">
        <f t="shared" si="301"/>
        <v>0</v>
      </c>
      <c r="Z1544" s="138">
        <v>0</v>
      </c>
      <c r="AA1544" s="133"/>
      <c r="AB1544" s="149" t="s">
        <v>121</v>
      </c>
      <c r="AC1544" s="27"/>
    </row>
    <row r="1545" spans="1:29" s="156" customFormat="1" ht="13.8">
      <c r="A1545" s="149" t="s">
        <v>1245</v>
      </c>
      <c r="B1545" s="147" t="s">
        <v>44</v>
      </c>
      <c r="C1545" s="147" t="s">
        <v>4150</v>
      </c>
      <c r="D1545" s="147">
        <v>1000004452</v>
      </c>
      <c r="E1545" s="147" t="s">
        <v>4149</v>
      </c>
      <c r="F1545" s="148">
        <v>45887</v>
      </c>
      <c r="G1545" s="40" t="str">
        <f t="shared" si="290"/>
        <v>Targeted Dealer</v>
      </c>
      <c r="H1545" s="40"/>
      <c r="I1545" s="41">
        <v>40</v>
      </c>
      <c r="J1545" s="41">
        <f t="shared" si="291"/>
        <v>40</v>
      </c>
      <c r="K1545" s="43">
        <v>0</v>
      </c>
      <c r="L1545" s="43">
        <f t="shared" si="292"/>
        <v>40</v>
      </c>
      <c r="M1545" s="43">
        <f t="shared" si="293"/>
        <v>0</v>
      </c>
      <c r="N1545" s="42">
        <v>15</v>
      </c>
      <c r="O1545" s="45" t="str">
        <f t="shared" si="294"/>
        <v>DEC</v>
      </c>
      <c r="P1545" s="42">
        <v>15</v>
      </c>
      <c r="Q1545" s="44">
        <f t="shared" si="295"/>
        <v>-15</v>
      </c>
      <c r="R1545" s="45">
        <f t="shared" si="296"/>
        <v>-1</v>
      </c>
      <c r="S1545" s="44" t="str">
        <f t="shared" si="297"/>
        <v>DEGROWTH</v>
      </c>
      <c r="T1545" s="43">
        <v>0</v>
      </c>
      <c r="U1545" s="46" t="str">
        <f t="shared" si="298"/>
        <v/>
      </c>
      <c r="V1545" s="42">
        <v>0</v>
      </c>
      <c r="W1545" s="47">
        <f t="shared" si="299"/>
        <v>0</v>
      </c>
      <c r="X1545" s="48" t="b">
        <f t="shared" si="300"/>
        <v>0</v>
      </c>
      <c r="Y1545" s="47" t="b">
        <f t="shared" si="301"/>
        <v>0</v>
      </c>
      <c r="Z1545" s="138">
        <v>0</v>
      </c>
      <c r="AA1545" s="133"/>
      <c r="AB1545" s="149" t="s">
        <v>1245</v>
      </c>
      <c r="AC1545" s="27"/>
    </row>
    <row r="1546" spans="1:29" s="156" customFormat="1" ht="13.8">
      <c r="A1546" s="149" t="s">
        <v>1245</v>
      </c>
      <c r="B1546" s="147" t="s">
        <v>43</v>
      </c>
      <c r="C1546" s="147" t="s">
        <v>4156</v>
      </c>
      <c r="D1546" s="147">
        <v>1000004431</v>
      </c>
      <c r="E1546" s="147" t="s">
        <v>4151</v>
      </c>
      <c r="F1546" s="148">
        <v>45884</v>
      </c>
      <c r="G1546" s="40" t="str">
        <f t="shared" si="290"/>
        <v>Targeted Dealer</v>
      </c>
      <c r="H1546" s="40"/>
      <c r="I1546" s="41">
        <v>25</v>
      </c>
      <c r="J1546" s="41">
        <f t="shared" si="291"/>
        <v>25</v>
      </c>
      <c r="K1546" s="43">
        <v>25</v>
      </c>
      <c r="L1546" s="43">
        <f t="shared" si="292"/>
        <v>0</v>
      </c>
      <c r="M1546" s="43">
        <f t="shared" si="293"/>
        <v>100</v>
      </c>
      <c r="N1546" s="42">
        <v>12.5</v>
      </c>
      <c r="O1546" s="45" t="str">
        <f t="shared" si="294"/>
        <v>DEC</v>
      </c>
      <c r="P1546" s="42">
        <v>12.5</v>
      </c>
      <c r="Q1546" s="44">
        <f t="shared" si="295"/>
        <v>12.5</v>
      </c>
      <c r="R1546" s="45">
        <f t="shared" si="296"/>
        <v>1</v>
      </c>
      <c r="S1546" s="44" t="str">
        <f t="shared" si="297"/>
        <v>GROWTH</v>
      </c>
      <c r="T1546" s="43">
        <v>0</v>
      </c>
      <c r="U1546" s="46" t="str">
        <f t="shared" si="298"/>
        <v/>
      </c>
      <c r="V1546" s="42">
        <v>0</v>
      </c>
      <c r="W1546" s="47">
        <f t="shared" si="299"/>
        <v>25</v>
      </c>
      <c r="X1546" s="48" t="b">
        <f t="shared" si="300"/>
        <v>0</v>
      </c>
      <c r="Y1546" s="47" t="b">
        <f t="shared" si="301"/>
        <v>0</v>
      </c>
      <c r="Z1546" s="138">
        <v>0</v>
      </c>
      <c r="AA1546" s="133"/>
      <c r="AB1546" s="149" t="s">
        <v>1245</v>
      </c>
      <c r="AC1546" s="27"/>
    </row>
    <row r="1547" spans="1:29" s="156" customFormat="1" ht="13.8">
      <c r="A1547" s="149" t="s">
        <v>121</v>
      </c>
      <c r="B1547" s="147" t="s">
        <v>3921</v>
      </c>
      <c r="C1547" s="147" t="s">
        <v>4157</v>
      </c>
      <c r="D1547" s="147">
        <v>1000004453</v>
      </c>
      <c r="E1547" s="147" t="s">
        <v>4152</v>
      </c>
      <c r="F1547" s="148">
        <v>45891</v>
      </c>
      <c r="G1547" s="40" t="str">
        <f t="shared" si="290"/>
        <v>Targeted Dealer</v>
      </c>
      <c r="H1547" s="40"/>
      <c r="I1547" s="41">
        <v>60</v>
      </c>
      <c r="J1547" s="41">
        <f t="shared" si="291"/>
        <v>60</v>
      </c>
      <c r="K1547" s="43">
        <v>60</v>
      </c>
      <c r="L1547" s="43">
        <f t="shared" si="292"/>
        <v>0</v>
      </c>
      <c r="M1547" s="43">
        <f t="shared" si="293"/>
        <v>100</v>
      </c>
      <c r="N1547" s="42">
        <v>139.1</v>
      </c>
      <c r="O1547" s="45" t="str">
        <f t="shared" si="294"/>
        <v>DEC</v>
      </c>
      <c r="P1547" s="42">
        <v>139.1</v>
      </c>
      <c r="Q1547" s="44">
        <f t="shared" si="295"/>
        <v>-79.099999999999994</v>
      </c>
      <c r="R1547" s="45">
        <f t="shared" si="296"/>
        <v>-0.56865564342199848</v>
      </c>
      <c r="S1547" s="44" t="str">
        <f t="shared" si="297"/>
        <v>DEGROWTH</v>
      </c>
      <c r="T1547" s="43">
        <v>0</v>
      </c>
      <c r="U1547" s="46" t="str">
        <f t="shared" si="298"/>
        <v/>
      </c>
      <c r="V1547" s="42">
        <v>0</v>
      </c>
      <c r="W1547" s="47">
        <f t="shared" si="299"/>
        <v>60</v>
      </c>
      <c r="X1547" s="48" t="b">
        <f t="shared" si="300"/>
        <v>0</v>
      </c>
      <c r="Y1547" s="47" t="b">
        <f t="shared" si="301"/>
        <v>0</v>
      </c>
      <c r="Z1547" s="138">
        <v>0</v>
      </c>
      <c r="AA1547" s="133"/>
      <c r="AB1547" s="149" t="s">
        <v>121</v>
      </c>
      <c r="AC1547" s="27"/>
    </row>
    <row r="1548" spans="1:29" s="156" customFormat="1" ht="13.8">
      <c r="A1548" s="149" t="s">
        <v>121</v>
      </c>
      <c r="B1548" s="147" t="s">
        <v>27</v>
      </c>
      <c r="C1548" s="147" t="s">
        <v>4158</v>
      </c>
      <c r="D1548" s="147">
        <v>1000004454</v>
      </c>
      <c r="E1548" s="147" t="s">
        <v>1309</v>
      </c>
      <c r="F1548" s="148">
        <v>45896</v>
      </c>
      <c r="G1548" s="40" t="str">
        <f t="shared" si="290"/>
        <v>Targeted Dealer</v>
      </c>
      <c r="H1548" s="40"/>
      <c r="I1548" s="41">
        <v>120</v>
      </c>
      <c r="J1548" s="41">
        <f t="shared" si="291"/>
        <v>120</v>
      </c>
      <c r="K1548" s="43">
        <v>150</v>
      </c>
      <c r="L1548" s="43">
        <f t="shared" si="292"/>
        <v>-30</v>
      </c>
      <c r="M1548" s="43">
        <f t="shared" si="293"/>
        <v>125</v>
      </c>
      <c r="N1548" s="42">
        <v>90</v>
      </c>
      <c r="O1548" s="45" t="str">
        <f t="shared" si="294"/>
        <v>DEC</v>
      </c>
      <c r="P1548" s="42">
        <v>90</v>
      </c>
      <c r="Q1548" s="44">
        <f t="shared" si="295"/>
        <v>60</v>
      </c>
      <c r="R1548" s="45">
        <f t="shared" si="296"/>
        <v>0.66666666666666674</v>
      </c>
      <c r="S1548" s="44" t="str">
        <f t="shared" si="297"/>
        <v>GROWTH</v>
      </c>
      <c r="T1548" s="43">
        <v>0</v>
      </c>
      <c r="U1548" s="46" t="str">
        <f t="shared" si="298"/>
        <v/>
      </c>
      <c r="V1548" s="42">
        <v>0</v>
      </c>
      <c r="W1548" s="47">
        <f t="shared" si="299"/>
        <v>150</v>
      </c>
      <c r="X1548" s="48" t="b">
        <f t="shared" si="300"/>
        <v>0</v>
      </c>
      <c r="Y1548" s="47" t="b">
        <f t="shared" si="301"/>
        <v>0</v>
      </c>
      <c r="Z1548" s="138">
        <v>0</v>
      </c>
      <c r="AA1548" s="133"/>
      <c r="AB1548" s="149" t="s">
        <v>121</v>
      </c>
      <c r="AC1548" s="27"/>
    </row>
    <row r="1549" spans="1:29" s="156" customFormat="1" ht="13.8">
      <c r="A1549" s="149" t="s">
        <v>1245</v>
      </c>
      <c r="B1549" s="147" t="s">
        <v>40</v>
      </c>
      <c r="C1549" s="147" t="s">
        <v>4159</v>
      </c>
      <c r="D1549" s="147">
        <v>1000004463</v>
      </c>
      <c r="E1549" s="147" t="s">
        <v>3442</v>
      </c>
      <c r="F1549" s="148">
        <v>45895</v>
      </c>
      <c r="G1549" s="40" t="str">
        <f t="shared" si="290"/>
        <v>Targeted Dealer</v>
      </c>
      <c r="H1549" s="40"/>
      <c r="I1549" s="41">
        <v>30</v>
      </c>
      <c r="J1549" s="41">
        <f t="shared" si="291"/>
        <v>30</v>
      </c>
      <c r="K1549" s="43">
        <v>0</v>
      </c>
      <c r="L1549" s="43">
        <f t="shared" si="292"/>
        <v>30</v>
      </c>
      <c r="M1549" s="43">
        <f t="shared" si="293"/>
        <v>0</v>
      </c>
      <c r="N1549" s="42">
        <v>12.5</v>
      </c>
      <c r="O1549" s="45" t="str">
        <f t="shared" si="294"/>
        <v>DEC</v>
      </c>
      <c r="P1549" s="42">
        <v>12.5</v>
      </c>
      <c r="Q1549" s="44">
        <f t="shared" si="295"/>
        <v>-12.5</v>
      </c>
      <c r="R1549" s="45">
        <f t="shared" si="296"/>
        <v>-1</v>
      </c>
      <c r="S1549" s="44" t="str">
        <f t="shared" si="297"/>
        <v>DEGROWTH</v>
      </c>
      <c r="T1549" s="43">
        <v>0</v>
      </c>
      <c r="U1549" s="46" t="str">
        <f t="shared" si="298"/>
        <v/>
      </c>
      <c r="V1549" s="42">
        <v>0</v>
      </c>
      <c r="W1549" s="47">
        <f t="shared" si="299"/>
        <v>0</v>
      </c>
      <c r="X1549" s="48" t="b">
        <f t="shared" si="300"/>
        <v>0</v>
      </c>
      <c r="Y1549" s="47" t="b">
        <f t="shared" si="301"/>
        <v>0</v>
      </c>
      <c r="Z1549" s="138">
        <v>0</v>
      </c>
      <c r="AA1549" s="133"/>
      <c r="AB1549" s="149" t="s">
        <v>1245</v>
      </c>
      <c r="AC1549" s="27"/>
    </row>
    <row r="1550" spans="1:29" s="156" customFormat="1" ht="13.8">
      <c r="A1550" s="149" t="s">
        <v>121</v>
      </c>
      <c r="B1550" s="147" t="s">
        <v>22</v>
      </c>
      <c r="C1550" s="147" t="s">
        <v>4160</v>
      </c>
      <c r="D1550" s="147">
        <v>1000004464</v>
      </c>
      <c r="E1550" s="147" t="s">
        <v>4153</v>
      </c>
      <c r="F1550" s="148">
        <v>45896</v>
      </c>
      <c r="G1550" s="40" t="str">
        <f t="shared" si="290"/>
        <v>Targeted Dealer</v>
      </c>
      <c r="H1550" s="40"/>
      <c r="I1550" s="41">
        <v>50</v>
      </c>
      <c r="J1550" s="41">
        <f t="shared" si="291"/>
        <v>50</v>
      </c>
      <c r="K1550" s="43">
        <v>90</v>
      </c>
      <c r="L1550" s="43">
        <f t="shared" si="292"/>
        <v>-40</v>
      </c>
      <c r="M1550" s="43">
        <f t="shared" si="293"/>
        <v>180</v>
      </c>
      <c r="N1550" s="42">
        <v>50</v>
      </c>
      <c r="O1550" s="45" t="str">
        <f t="shared" si="294"/>
        <v>DEC</v>
      </c>
      <c r="P1550" s="42">
        <v>50</v>
      </c>
      <c r="Q1550" s="44">
        <f t="shared" si="295"/>
        <v>40</v>
      </c>
      <c r="R1550" s="45">
        <f t="shared" si="296"/>
        <v>0.8</v>
      </c>
      <c r="S1550" s="44" t="str">
        <f t="shared" si="297"/>
        <v>GROWTH</v>
      </c>
      <c r="T1550" s="43">
        <v>0</v>
      </c>
      <c r="U1550" s="46" t="str">
        <f t="shared" si="298"/>
        <v/>
      </c>
      <c r="V1550" s="42">
        <v>0</v>
      </c>
      <c r="W1550" s="47">
        <f t="shared" si="299"/>
        <v>90</v>
      </c>
      <c r="X1550" s="48" t="b">
        <f t="shared" si="300"/>
        <v>0</v>
      </c>
      <c r="Y1550" s="47" t="b">
        <f t="shared" si="301"/>
        <v>0</v>
      </c>
      <c r="Z1550" s="138">
        <v>0</v>
      </c>
      <c r="AA1550" s="133"/>
      <c r="AB1550" s="149" t="s">
        <v>121</v>
      </c>
      <c r="AC1550" s="27"/>
    </row>
    <row r="1551" spans="1:29" s="156" customFormat="1" ht="13.8">
      <c r="A1551" s="149" t="s">
        <v>3918</v>
      </c>
      <c r="B1551" s="147" t="s">
        <v>76</v>
      </c>
      <c r="C1551" s="147" t="s">
        <v>4161</v>
      </c>
      <c r="D1551" s="147">
        <v>1000004435</v>
      </c>
      <c r="E1551" s="147" t="s">
        <v>4154</v>
      </c>
      <c r="F1551" s="148">
        <v>45863</v>
      </c>
      <c r="G1551" s="40" t="str">
        <f t="shared" si="290"/>
        <v>Targeted Dealer</v>
      </c>
      <c r="H1551" s="40"/>
      <c r="I1551" s="41">
        <v>12</v>
      </c>
      <c r="J1551" s="41">
        <f t="shared" si="291"/>
        <v>12</v>
      </c>
      <c r="K1551" s="43">
        <v>5</v>
      </c>
      <c r="L1551" s="43">
        <f t="shared" si="292"/>
        <v>7</v>
      </c>
      <c r="M1551" s="43">
        <f t="shared" si="293"/>
        <v>41.666666666666671</v>
      </c>
      <c r="N1551" s="42">
        <v>4</v>
      </c>
      <c r="O1551" s="45" t="str">
        <f t="shared" si="294"/>
        <v>DEC</v>
      </c>
      <c r="P1551" s="42">
        <v>4</v>
      </c>
      <c r="Q1551" s="44">
        <f t="shared" si="295"/>
        <v>1</v>
      </c>
      <c r="R1551" s="45">
        <f t="shared" si="296"/>
        <v>0.25</v>
      </c>
      <c r="S1551" s="44" t="str">
        <f t="shared" si="297"/>
        <v>GROWTH</v>
      </c>
      <c r="T1551" s="43">
        <v>0</v>
      </c>
      <c r="U1551" s="46" t="str">
        <f t="shared" si="298"/>
        <v/>
      </c>
      <c r="V1551" s="42">
        <v>0</v>
      </c>
      <c r="W1551" s="47">
        <f t="shared" si="299"/>
        <v>5</v>
      </c>
      <c r="X1551" s="48" t="b">
        <f t="shared" si="300"/>
        <v>0</v>
      </c>
      <c r="Y1551" s="47" t="b">
        <f t="shared" si="301"/>
        <v>0</v>
      </c>
      <c r="Z1551" s="138">
        <v>0</v>
      </c>
      <c r="AA1551" s="149"/>
      <c r="AB1551" s="149" t="s">
        <v>3918</v>
      </c>
      <c r="AC1551" s="27"/>
    </row>
    <row r="1552" spans="1:29" s="156" customFormat="1" ht="13.8">
      <c r="A1552" s="149" t="s">
        <v>1245</v>
      </c>
      <c r="B1552" s="147" t="s">
        <v>50</v>
      </c>
      <c r="C1552" s="147" t="s">
        <v>4162</v>
      </c>
      <c r="D1552" s="147">
        <v>1000004462</v>
      </c>
      <c r="E1552" s="147" t="s">
        <v>4155</v>
      </c>
      <c r="F1552" s="148">
        <v>45891</v>
      </c>
      <c r="G1552" s="40" t="str">
        <f t="shared" si="290"/>
        <v>-</v>
      </c>
      <c r="H1552" s="40"/>
      <c r="I1552" s="41">
        <v>0</v>
      </c>
      <c r="J1552" s="41">
        <f t="shared" si="291"/>
        <v>0</v>
      </c>
      <c r="K1552" s="43">
        <v>5</v>
      </c>
      <c r="L1552" s="43">
        <f t="shared" si="292"/>
        <v>-5</v>
      </c>
      <c r="M1552" s="43" t="str">
        <f t="shared" si="293"/>
        <v>-</v>
      </c>
      <c r="N1552" s="42">
        <v>0</v>
      </c>
      <c r="O1552" s="45" t="str">
        <f t="shared" si="294"/>
        <v>DEC</v>
      </c>
      <c r="P1552" s="42">
        <v>0</v>
      </c>
      <c r="Q1552" s="44">
        <f t="shared" si="295"/>
        <v>5</v>
      </c>
      <c r="R1552" s="45" t="str">
        <f t="shared" si="296"/>
        <v xml:space="preserve"> </v>
      </c>
      <c r="S1552" s="44" t="b">
        <f t="shared" si="297"/>
        <v>0</v>
      </c>
      <c r="T1552" s="43">
        <v>0</v>
      </c>
      <c r="U1552" s="46" t="str">
        <f t="shared" si="298"/>
        <v/>
      </c>
      <c r="V1552" s="42">
        <v>0</v>
      </c>
      <c r="W1552" s="47">
        <f t="shared" si="299"/>
        <v>5</v>
      </c>
      <c r="X1552" s="48" t="b">
        <f t="shared" si="300"/>
        <v>0</v>
      </c>
      <c r="Y1552" s="47" t="b">
        <f t="shared" si="301"/>
        <v>0</v>
      </c>
      <c r="Z1552" s="138">
        <v>0</v>
      </c>
      <c r="AA1552" s="133"/>
      <c r="AB1552" s="149" t="s">
        <v>1245</v>
      </c>
      <c r="AC1552" s="27"/>
    </row>
    <row r="1553" spans="1:29" s="156" customFormat="1" ht="13.8">
      <c r="A1553" s="149" t="s">
        <v>121</v>
      </c>
      <c r="B1553" s="147" t="s">
        <v>613</v>
      </c>
      <c r="C1553" s="147" t="s">
        <v>4164</v>
      </c>
      <c r="D1553" s="147">
        <v>1000000105</v>
      </c>
      <c r="E1553" s="147" t="s">
        <v>4163</v>
      </c>
      <c r="F1553" s="148">
        <v>44738</v>
      </c>
      <c r="G1553" s="40" t="str">
        <f t="shared" si="290"/>
        <v>-</v>
      </c>
      <c r="H1553" s="40"/>
      <c r="I1553" s="41">
        <v>0</v>
      </c>
      <c r="J1553" s="41">
        <f t="shared" si="291"/>
        <v>0</v>
      </c>
      <c r="K1553" s="43">
        <v>20</v>
      </c>
      <c r="L1553" s="43">
        <f t="shared" si="292"/>
        <v>-20</v>
      </c>
      <c r="M1553" s="43" t="str">
        <f t="shared" si="293"/>
        <v>-</v>
      </c>
      <c r="N1553" s="42">
        <v>0</v>
      </c>
      <c r="O1553" s="45" t="str">
        <f t="shared" si="294"/>
        <v>DEC</v>
      </c>
      <c r="P1553" s="42">
        <v>0</v>
      </c>
      <c r="Q1553" s="44">
        <f t="shared" si="295"/>
        <v>20</v>
      </c>
      <c r="R1553" s="45" t="str">
        <f t="shared" si="296"/>
        <v xml:space="preserve"> </v>
      </c>
      <c r="S1553" s="44" t="b">
        <f t="shared" si="297"/>
        <v>0</v>
      </c>
      <c r="T1553" s="43">
        <v>0</v>
      </c>
      <c r="U1553" s="46" t="str">
        <f t="shared" si="298"/>
        <v>jAN</v>
      </c>
      <c r="V1553" s="42">
        <v>0</v>
      </c>
      <c r="W1553" s="47">
        <f t="shared" si="299"/>
        <v>20</v>
      </c>
      <c r="X1553" s="48">
        <f t="shared" si="300"/>
        <v>0</v>
      </c>
      <c r="Y1553" s="47" t="b">
        <f t="shared" si="301"/>
        <v>0</v>
      </c>
      <c r="Z1553" s="138">
        <v>0</v>
      </c>
      <c r="AA1553" s="133"/>
      <c r="AB1553" s="149" t="s">
        <v>121</v>
      </c>
      <c r="AC1553" s="27"/>
    </row>
    <row r="1554" spans="1:29" s="156" customFormat="1" ht="13.8">
      <c r="A1554" s="149" t="s">
        <v>1245</v>
      </c>
      <c r="B1554" s="147" t="s">
        <v>53</v>
      </c>
      <c r="C1554" s="147" t="s">
        <v>4182</v>
      </c>
      <c r="D1554" s="147">
        <v>1000004455</v>
      </c>
      <c r="E1554" s="147" t="s">
        <v>4167</v>
      </c>
      <c r="F1554" s="148">
        <v>45898</v>
      </c>
      <c r="G1554" s="40" t="str">
        <f t="shared" si="290"/>
        <v>Targeted Dealer</v>
      </c>
      <c r="H1554" s="40"/>
      <c r="I1554" s="41">
        <v>75</v>
      </c>
      <c r="J1554" s="41">
        <f t="shared" si="291"/>
        <v>75</v>
      </c>
      <c r="K1554" s="43">
        <v>133</v>
      </c>
      <c r="L1554" s="43">
        <f t="shared" si="292"/>
        <v>-58</v>
      </c>
      <c r="M1554" s="43">
        <f t="shared" si="293"/>
        <v>177.33333333333334</v>
      </c>
      <c r="N1554" s="42">
        <v>77</v>
      </c>
      <c r="O1554" s="45" t="str">
        <f t="shared" si="294"/>
        <v>DEC</v>
      </c>
      <c r="P1554" s="42">
        <v>77</v>
      </c>
      <c r="Q1554" s="44">
        <f t="shared" si="295"/>
        <v>56</v>
      </c>
      <c r="R1554" s="45">
        <f t="shared" si="296"/>
        <v>0.72727272727272729</v>
      </c>
      <c r="S1554" s="44" t="str">
        <f t="shared" si="297"/>
        <v>GROWTH</v>
      </c>
      <c r="T1554" s="43">
        <v>0</v>
      </c>
      <c r="U1554" s="46" t="str">
        <f t="shared" si="298"/>
        <v/>
      </c>
      <c r="V1554" s="42">
        <v>0</v>
      </c>
      <c r="W1554" s="47">
        <f t="shared" si="299"/>
        <v>133</v>
      </c>
      <c r="X1554" s="48" t="b">
        <f t="shared" si="300"/>
        <v>0</v>
      </c>
      <c r="Y1554" s="47" t="b">
        <f t="shared" si="301"/>
        <v>0</v>
      </c>
      <c r="Z1554" s="149"/>
      <c r="AA1554" s="133"/>
      <c r="AB1554" s="149" t="s">
        <v>1245</v>
      </c>
      <c r="AC1554" s="27"/>
    </row>
    <row r="1555" spans="1:29" s="156" customFormat="1" ht="13.8">
      <c r="A1555" s="149" t="s">
        <v>121</v>
      </c>
      <c r="B1555" s="147" t="s">
        <v>613</v>
      </c>
      <c r="C1555" s="147" t="s">
        <v>4183</v>
      </c>
      <c r="D1555" s="147">
        <v>1000004470</v>
      </c>
      <c r="E1555" s="147" t="s">
        <v>4168</v>
      </c>
      <c r="F1555" s="148">
        <v>45916</v>
      </c>
      <c r="G1555" s="40" t="str">
        <f t="shared" si="290"/>
        <v>Targeted Dealer</v>
      </c>
      <c r="H1555" s="40"/>
      <c r="I1555" s="41">
        <v>90</v>
      </c>
      <c r="J1555" s="41">
        <f t="shared" si="291"/>
        <v>90</v>
      </c>
      <c r="K1555" s="43">
        <v>45</v>
      </c>
      <c r="L1555" s="43">
        <f t="shared" si="292"/>
        <v>45</v>
      </c>
      <c r="M1555" s="43">
        <f t="shared" si="293"/>
        <v>50</v>
      </c>
      <c r="N1555" s="42">
        <v>67.5</v>
      </c>
      <c r="O1555" s="45" t="str">
        <f t="shared" si="294"/>
        <v>DEC</v>
      </c>
      <c r="P1555" s="42">
        <v>67.5</v>
      </c>
      <c r="Q1555" s="44">
        <f t="shared" si="295"/>
        <v>-22.5</v>
      </c>
      <c r="R1555" s="45">
        <f t="shared" si="296"/>
        <v>-0.33333333333333337</v>
      </c>
      <c r="S1555" s="44" t="str">
        <f t="shared" si="297"/>
        <v>DEGROWTH</v>
      </c>
      <c r="T1555" s="43">
        <v>0</v>
      </c>
      <c r="U1555" s="46" t="str">
        <f t="shared" si="298"/>
        <v/>
      </c>
      <c r="V1555" s="42">
        <v>0</v>
      </c>
      <c r="W1555" s="47">
        <f t="shared" si="299"/>
        <v>45</v>
      </c>
      <c r="X1555" s="48" t="b">
        <f t="shared" si="300"/>
        <v>0</v>
      </c>
      <c r="Y1555" s="47" t="b">
        <f t="shared" si="301"/>
        <v>0</v>
      </c>
      <c r="Z1555" s="149"/>
      <c r="AA1555" s="133"/>
      <c r="AB1555" s="149" t="s">
        <v>121</v>
      </c>
      <c r="AC1555" s="27"/>
    </row>
    <row r="1556" spans="1:29" s="156" customFormat="1" ht="13.8">
      <c r="A1556" s="149" t="s">
        <v>3061</v>
      </c>
      <c r="B1556" s="147" t="s">
        <v>99</v>
      </c>
      <c r="C1556" s="147" t="s">
        <v>4184</v>
      </c>
      <c r="D1556" s="147">
        <v>1000002521</v>
      </c>
      <c r="E1556" s="147" t="s">
        <v>4169</v>
      </c>
      <c r="F1556" s="148">
        <v>44739</v>
      </c>
      <c r="G1556" s="40" t="str">
        <f t="shared" si="290"/>
        <v>-</v>
      </c>
      <c r="H1556" s="40"/>
      <c r="I1556" s="41">
        <v>0</v>
      </c>
      <c r="J1556" s="41">
        <f t="shared" si="291"/>
        <v>0</v>
      </c>
      <c r="K1556" s="43">
        <v>0</v>
      </c>
      <c r="L1556" s="43">
        <f t="shared" si="292"/>
        <v>0</v>
      </c>
      <c r="M1556" s="43" t="str">
        <f t="shared" si="293"/>
        <v>-</v>
      </c>
      <c r="N1556" s="42">
        <v>0</v>
      </c>
      <c r="O1556" s="45" t="str">
        <f t="shared" si="294"/>
        <v>DEC</v>
      </c>
      <c r="P1556" s="42">
        <v>0</v>
      </c>
      <c r="Q1556" s="44">
        <f t="shared" si="295"/>
        <v>0</v>
      </c>
      <c r="R1556" s="45" t="str">
        <f t="shared" si="296"/>
        <v xml:space="preserve"> </v>
      </c>
      <c r="S1556" s="44" t="b">
        <f t="shared" si="297"/>
        <v>0</v>
      </c>
      <c r="T1556" s="43">
        <v>0</v>
      </c>
      <c r="U1556" s="46" t="str">
        <f t="shared" si="298"/>
        <v>jAN</v>
      </c>
      <c r="V1556" s="42">
        <v>0</v>
      </c>
      <c r="W1556" s="47">
        <f t="shared" si="299"/>
        <v>0</v>
      </c>
      <c r="X1556" s="48">
        <f t="shared" si="300"/>
        <v>0</v>
      </c>
      <c r="Y1556" s="47" t="b">
        <f t="shared" si="301"/>
        <v>0</v>
      </c>
      <c r="Z1556" s="149"/>
      <c r="AA1556" s="149"/>
      <c r="AB1556" s="149" t="s">
        <v>3061</v>
      </c>
      <c r="AC1556" s="27"/>
    </row>
    <row r="1557" spans="1:29" s="156" customFormat="1" ht="13.8">
      <c r="A1557" s="149" t="s">
        <v>121</v>
      </c>
      <c r="B1557" s="147" t="s">
        <v>3924</v>
      </c>
      <c r="C1557" s="147" t="s">
        <v>4185</v>
      </c>
      <c r="D1557" s="147">
        <v>1000004437</v>
      </c>
      <c r="E1557" s="147" t="s">
        <v>4170</v>
      </c>
      <c r="F1557" s="148">
        <v>45867</v>
      </c>
      <c r="G1557" s="40" t="str">
        <f t="shared" si="290"/>
        <v>Targeted Dealer</v>
      </c>
      <c r="H1557" s="40"/>
      <c r="I1557" s="41">
        <v>80</v>
      </c>
      <c r="J1557" s="41">
        <f t="shared" si="291"/>
        <v>80</v>
      </c>
      <c r="K1557" s="43">
        <v>20</v>
      </c>
      <c r="L1557" s="43">
        <f t="shared" si="292"/>
        <v>60</v>
      </c>
      <c r="M1557" s="43">
        <f t="shared" si="293"/>
        <v>25</v>
      </c>
      <c r="N1557" s="42">
        <v>20</v>
      </c>
      <c r="O1557" s="45" t="str">
        <f t="shared" si="294"/>
        <v>DEC</v>
      </c>
      <c r="P1557" s="42">
        <v>20</v>
      </c>
      <c r="Q1557" s="44">
        <f t="shared" si="295"/>
        <v>0</v>
      </c>
      <c r="R1557" s="45">
        <f t="shared" si="296"/>
        <v>0</v>
      </c>
      <c r="S1557" s="44" t="str">
        <f t="shared" si="297"/>
        <v>GROWTH</v>
      </c>
      <c r="T1557" s="43">
        <v>0</v>
      </c>
      <c r="U1557" s="46" t="str">
        <f t="shared" si="298"/>
        <v/>
      </c>
      <c r="V1557" s="42">
        <v>0</v>
      </c>
      <c r="W1557" s="47">
        <f t="shared" si="299"/>
        <v>20</v>
      </c>
      <c r="X1557" s="48" t="b">
        <f t="shared" si="300"/>
        <v>0</v>
      </c>
      <c r="Y1557" s="47" t="b">
        <f t="shared" si="301"/>
        <v>0</v>
      </c>
      <c r="Z1557" s="149"/>
      <c r="AA1557" s="133"/>
      <c r="AB1557" s="149" t="s">
        <v>121</v>
      </c>
      <c r="AC1557" s="27"/>
    </row>
    <row r="1558" spans="1:29" s="156" customFormat="1" ht="13.8">
      <c r="A1558" s="149" t="s">
        <v>121</v>
      </c>
      <c r="B1558" s="147" t="s">
        <v>27</v>
      </c>
      <c r="C1558" s="147" t="s">
        <v>931</v>
      </c>
      <c r="D1558" s="147">
        <v>1000003412</v>
      </c>
      <c r="E1558" s="147" t="s">
        <v>932</v>
      </c>
      <c r="F1558" s="148">
        <v>44988</v>
      </c>
      <c r="G1558" s="40" t="str">
        <f t="shared" si="290"/>
        <v>Targeted Dealer</v>
      </c>
      <c r="H1558" s="40"/>
      <c r="I1558" s="41">
        <v>20</v>
      </c>
      <c r="J1558" s="41">
        <f t="shared" si="291"/>
        <v>20</v>
      </c>
      <c r="K1558" s="43">
        <v>0</v>
      </c>
      <c r="L1558" s="43">
        <f t="shared" si="292"/>
        <v>20</v>
      </c>
      <c r="M1558" s="43">
        <f t="shared" si="293"/>
        <v>0</v>
      </c>
      <c r="N1558" s="42">
        <v>0</v>
      </c>
      <c r="O1558" s="45" t="str">
        <f t="shared" si="294"/>
        <v>DEC</v>
      </c>
      <c r="P1558" s="42">
        <v>0</v>
      </c>
      <c r="Q1558" s="44">
        <f t="shared" si="295"/>
        <v>0</v>
      </c>
      <c r="R1558" s="45" t="str">
        <f t="shared" si="296"/>
        <v xml:space="preserve"> </v>
      </c>
      <c r="S1558" s="44" t="b">
        <f t="shared" si="297"/>
        <v>0</v>
      </c>
      <c r="T1558" s="43">
        <v>15</v>
      </c>
      <c r="U1558" s="46" t="str">
        <f t="shared" si="298"/>
        <v>jAN</v>
      </c>
      <c r="V1558" s="42">
        <v>15</v>
      </c>
      <c r="W1558" s="47">
        <f t="shared" si="299"/>
        <v>-15</v>
      </c>
      <c r="X1558" s="48">
        <f t="shared" si="300"/>
        <v>-1</v>
      </c>
      <c r="Y1558" s="47" t="str">
        <f t="shared" si="301"/>
        <v>DEGROWTH</v>
      </c>
      <c r="Z1558" s="149"/>
      <c r="AA1558" s="133"/>
      <c r="AB1558" s="149" t="s">
        <v>121</v>
      </c>
      <c r="AC1558" s="27"/>
    </row>
    <row r="1559" spans="1:29" s="156" customFormat="1" ht="13.8">
      <c r="A1559" s="149" t="s">
        <v>1245</v>
      </c>
      <c r="B1559" s="147" t="s">
        <v>40</v>
      </c>
      <c r="C1559" s="147" t="s">
        <v>4186</v>
      </c>
      <c r="D1559" s="147">
        <v>1000004458</v>
      </c>
      <c r="E1559" s="147" t="s">
        <v>4171</v>
      </c>
      <c r="F1559" s="148">
        <v>45906</v>
      </c>
      <c r="G1559" s="40" t="str">
        <f t="shared" si="290"/>
        <v>Targeted Dealer</v>
      </c>
      <c r="H1559" s="40"/>
      <c r="I1559" s="41">
        <v>80</v>
      </c>
      <c r="J1559" s="41">
        <f t="shared" si="291"/>
        <v>80</v>
      </c>
      <c r="K1559" s="43">
        <v>169</v>
      </c>
      <c r="L1559" s="43">
        <f t="shared" si="292"/>
        <v>-89</v>
      </c>
      <c r="M1559" s="43">
        <f t="shared" si="293"/>
        <v>211.25</v>
      </c>
      <c r="N1559" s="42">
        <v>156</v>
      </c>
      <c r="O1559" s="45" t="str">
        <f t="shared" si="294"/>
        <v>DEC</v>
      </c>
      <c r="P1559" s="42">
        <v>156</v>
      </c>
      <c r="Q1559" s="44">
        <f t="shared" si="295"/>
        <v>13</v>
      </c>
      <c r="R1559" s="45">
        <f t="shared" si="296"/>
        <v>8.3333333333333259E-2</v>
      </c>
      <c r="S1559" s="44" t="str">
        <f t="shared" si="297"/>
        <v>GROWTH</v>
      </c>
      <c r="T1559" s="43">
        <v>0</v>
      </c>
      <c r="U1559" s="46" t="str">
        <f t="shared" si="298"/>
        <v/>
      </c>
      <c r="V1559" s="42">
        <v>0</v>
      </c>
      <c r="W1559" s="47">
        <f t="shared" si="299"/>
        <v>169</v>
      </c>
      <c r="X1559" s="48" t="b">
        <f t="shared" si="300"/>
        <v>0</v>
      </c>
      <c r="Y1559" s="47" t="b">
        <f t="shared" si="301"/>
        <v>0</v>
      </c>
      <c r="Z1559" s="149"/>
      <c r="AA1559" s="133"/>
      <c r="AB1559" s="149" t="s">
        <v>1245</v>
      </c>
      <c r="AC1559" s="27"/>
    </row>
    <row r="1560" spans="1:29" s="156" customFormat="1" ht="13.8">
      <c r="A1560" s="149" t="s">
        <v>1245</v>
      </c>
      <c r="B1560" s="147" t="s">
        <v>63</v>
      </c>
      <c r="C1560" s="147" t="s">
        <v>4187</v>
      </c>
      <c r="D1560" s="147">
        <v>1000004474</v>
      </c>
      <c r="E1560" s="147" t="s">
        <v>4172</v>
      </c>
      <c r="F1560" s="148">
        <v>45922</v>
      </c>
      <c r="G1560" s="40" t="str">
        <f t="shared" si="290"/>
        <v>Targeted Dealer</v>
      </c>
      <c r="H1560" s="40"/>
      <c r="I1560" s="41">
        <v>25</v>
      </c>
      <c r="J1560" s="41">
        <f t="shared" si="291"/>
        <v>25</v>
      </c>
      <c r="K1560" s="43">
        <v>28.5</v>
      </c>
      <c r="L1560" s="43">
        <f t="shared" si="292"/>
        <v>-3.5</v>
      </c>
      <c r="M1560" s="43">
        <f t="shared" si="293"/>
        <v>114</v>
      </c>
      <c r="N1560" s="42">
        <v>24.5</v>
      </c>
      <c r="O1560" s="45" t="str">
        <f t="shared" si="294"/>
        <v>DEC</v>
      </c>
      <c r="P1560" s="42">
        <v>24.5</v>
      </c>
      <c r="Q1560" s="44">
        <f t="shared" si="295"/>
        <v>4</v>
      </c>
      <c r="R1560" s="45">
        <f t="shared" si="296"/>
        <v>0.16326530612244894</v>
      </c>
      <c r="S1560" s="44" t="str">
        <f t="shared" si="297"/>
        <v>GROWTH</v>
      </c>
      <c r="T1560" s="43">
        <v>0</v>
      </c>
      <c r="U1560" s="46" t="str">
        <f t="shared" si="298"/>
        <v/>
      </c>
      <c r="V1560" s="42">
        <v>0</v>
      </c>
      <c r="W1560" s="47">
        <f t="shared" si="299"/>
        <v>28.5</v>
      </c>
      <c r="X1560" s="48" t="b">
        <f t="shared" si="300"/>
        <v>0</v>
      </c>
      <c r="Y1560" s="47" t="b">
        <f t="shared" si="301"/>
        <v>0</v>
      </c>
      <c r="Z1560" s="149"/>
      <c r="AA1560" s="133"/>
      <c r="AB1560" s="149" t="s">
        <v>1245</v>
      </c>
      <c r="AC1560" s="27"/>
    </row>
    <row r="1561" spans="1:29" s="156" customFormat="1" ht="13.8">
      <c r="A1561" s="149" t="s">
        <v>1245</v>
      </c>
      <c r="B1561" s="147" t="s">
        <v>46</v>
      </c>
      <c r="C1561" s="147" t="s">
        <v>4188</v>
      </c>
      <c r="D1561" s="147">
        <v>1000004465</v>
      </c>
      <c r="E1561" s="147" t="s">
        <v>4173</v>
      </c>
      <c r="F1561" s="148">
        <v>45896</v>
      </c>
      <c r="G1561" s="40" t="str">
        <f t="shared" si="290"/>
        <v>Targeted Dealer</v>
      </c>
      <c r="H1561" s="40"/>
      <c r="I1561" s="41">
        <v>150</v>
      </c>
      <c r="J1561" s="41">
        <f t="shared" si="291"/>
        <v>150</v>
      </c>
      <c r="K1561" s="43">
        <v>155</v>
      </c>
      <c r="L1561" s="43">
        <f t="shared" si="292"/>
        <v>-5</v>
      </c>
      <c r="M1561" s="43">
        <f t="shared" si="293"/>
        <v>103.33333333333333</v>
      </c>
      <c r="N1561" s="42">
        <v>155</v>
      </c>
      <c r="O1561" s="45" t="str">
        <f t="shared" si="294"/>
        <v>DEC</v>
      </c>
      <c r="P1561" s="42">
        <v>155</v>
      </c>
      <c r="Q1561" s="44">
        <f t="shared" si="295"/>
        <v>0</v>
      </c>
      <c r="R1561" s="45">
        <f t="shared" si="296"/>
        <v>0</v>
      </c>
      <c r="S1561" s="44" t="str">
        <f t="shared" si="297"/>
        <v>GROWTH</v>
      </c>
      <c r="T1561" s="43">
        <v>0</v>
      </c>
      <c r="U1561" s="46" t="str">
        <f t="shared" si="298"/>
        <v/>
      </c>
      <c r="V1561" s="42">
        <v>0</v>
      </c>
      <c r="W1561" s="47">
        <f t="shared" si="299"/>
        <v>155</v>
      </c>
      <c r="X1561" s="48" t="b">
        <f t="shared" si="300"/>
        <v>0</v>
      </c>
      <c r="Y1561" s="47" t="b">
        <f t="shared" si="301"/>
        <v>0</v>
      </c>
      <c r="Z1561" s="149"/>
      <c r="AA1561" s="133"/>
      <c r="AB1561" s="149" t="s">
        <v>1245</v>
      </c>
      <c r="AC1561" s="27"/>
    </row>
    <row r="1562" spans="1:29" s="156" customFormat="1" ht="13.8">
      <c r="A1562" s="149" t="s">
        <v>3918</v>
      </c>
      <c r="B1562" s="147" t="s">
        <v>84</v>
      </c>
      <c r="C1562" s="147" t="s">
        <v>4189</v>
      </c>
      <c r="D1562" s="147">
        <v>1000004459</v>
      </c>
      <c r="E1562" s="147" t="s">
        <v>4174</v>
      </c>
      <c r="F1562" s="148">
        <v>45908</v>
      </c>
      <c r="G1562" s="40" t="str">
        <f t="shared" si="290"/>
        <v>Targeted Dealer</v>
      </c>
      <c r="H1562" s="40"/>
      <c r="I1562" s="41">
        <v>60</v>
      </c>
      <c r="J1562" s="41">
        <f t="shared" si="291"/>
        <v>60</v>
      </c>
      <c r="K1562" s="43">
        <v>108.5</v>
      </c>
      <c r="L1562" s="43">
        <f t="shared" si="292"/>
        <v>-48.5</v>
      </c>
      <c r="M1562" s="43">
        <f t="shared" si="293"/>
        <v>180.83333333333334</v>
      </c>
      <c r="N1562" s="42">
        <v>57</v>
      </c>
      <c r="O1562" s="45" t="str">
        <f t="shared" si="294"/>
        <v>DEC</v>
      </c>
      <c r="P1562" s="42">
        <v>57</v>
      </c>
      <c r="Q1562" s="44">
        <f t="shared" si="295"/>
        <v>51.5</v>
      </c>
      <c r="R1562" s="45">
        <f t="shared" si="296"/>
        <v>0.90350877192982448</v>
      </c>
      <c r="S1562" s="44" t="str">
        <f t="shared" si="297"/>
        <v>GROWTH</v>
      </c>
      <c r="T1562" s="43">
        <v>0</v>
      </c>
      <c r="U1562" s="46" t="str">
        <f t="shared" si="298"/>
        <v/>
      </c>
      <c r="V1562" s="42">
        <v>0</v>
      </c>
      <c r="W1562" s="47">
        <f t="shared" si="299"/>
        <v>108.5</v>
      </c>
      <c r="X1562" s="48" t="b">
        <f t="shared" si="300"/>
        <v>0</v>
      </c>
      <c r="Y1562" s="47" t="b">
        <f t="shared" si="301"/>
        <v>0</v>
      </c>
      <c r="Z1562" s="149"/>
      <c r="AA1562" s="149"/>
      <c r="AB1562" s="149" t="s">
        <v>3918</v>
      </c>
      <c r="AC1562" s="27"/>
    </row>
    <row r="1563" spans="1:29" s="156" customFormat="1" ht="13.8">
      <c r="A1563" s="149" t="s">
        <v>121</v>
      </c>
      <c r="B1563" s="147" t="s">
        <v>34</v>
      </c>
      <c r="C1563" s="147" t="s">
        <v>1155</v>
      </c>
      <c r="D1563" s="147">
        <v>1000002970</v>
      </c>
      <c r="E1563" s="147" t="s">
        <v>1156</v>
      </c>
      <c r="F1563" s="148">
        <v>44820</v>
      </c>
      <c r="G1563" s="40" t="str">
        <f t="shared" si="290"/>
        <v>Targeted Dealer</v>
      </c>
      <c r="H1563" s="40"/>
      <c r="I1563" s="41">
        <v>25</v>
      </c>
      <c r="J1563" s="41">
        <f t="shared" si="291"/>
        <v>25</v>
      </c>
      <c r="K1563" s="43">
        <v>0</v>
      </c>
      <c r="L1563" s="43">
        <f t="shared" si="292"/>
        <v>25</v>
      </c>
      <c r="M1563" s="43">
        <f t="shared" si="293"/>
        <v>0</v>
      </c>
      <c r="N1563" s="42">
        <v>20</v>
      </c>
      <c r="O1563" s="45" t="str">
        <f t="shared" si="294"/>
        <v>DEC</v>
      </c>
      <c r="P1563" s="42">
        <v>20</v>
      </c>
      <c r="Q1563" s="44">
        <f t="shared" si="295"/>
        <v>-20</v>
      </c>
      <c r="R1563" s="45">
        <f t="shared" si="296"/>
        <v>-1</v>
      </c>
      <c r="S1563" s="44" t="str">
        <f t="shared" si="297"/>
        <v>DEGROWTH</v>
      </c>
      <c r="T1563" s="43">
        <v>19.5</v>
      </c>
      <c r="U1563" s="46" t="str">
        <f t="shared" si="298"/>
        <v>jAN</v>
      </c>
      <c r="V1563" s="42">
        <v>19.5</v>
      </c>
      <c r="W1563" s="47">
        <f t="shared" si="299"/>
        <v>-19.5</v>
      </c>
      <c r="X1563" s="48">
        <f t="shared" si="300"/>
        <v>-1</v>
      </c>
      <c r="Y1563" s="47" t="str">
        <f t="shared" si="301"/>
        <v>DEGROWTH</v>
      </c>
      <c r="Z1563" s="149"/>
      <c r="AA1563" s="133"/>
      <c r="AB1563" s="149" t="s">
        <v>121</v>
      </c>
      <c r="AC1563" s="27"/>
    </row>
    <row r="1564" spans="1:29" s="156" customFormat="1" ht="13.8">
      <c r="A1564" s="149" t="s">
        <v>1245</v>
      </c>
      <c r="B1564" s="147" t="s">
        <v>45</v>
      </c>
      <c r="C1564" s="147" t="s">
        <v>4190</v>
      </c>
      <c r="D1564" s="147">
        <v>1000004425</v>
      </c>
      <c r="E1564" s="147" t="s">
        <v>4175</v>
      </c>
      <c r="F1564" s="148">
        <v>45861</v>
      </c>
      <c r="G1564" s="40" t="str">
        <f t="shared" si="290"/>
        <v>Targeted Dealer</v>
      </c>
      <c r="H1564" s="40"/>
      <c r="I1564" s="41">
        <v>30</v>
      </c>
      <c r="J1564" s="41">
        <f t="shared" si="291"/>
        <v>30</v>
      </c>
      <c r="K1564" s="43">
        <v>18</v>
      </c>
      <c r="L1564" s="43">
        <f t="shared" si="292"/>
        <v>12</v>
      </c>
      <c r="M1564" s="43">
        <f t="shared" si="293"/>
        <v>60</v>
      </c>
      <c r="N1564" s="42">
        <v>17</v>
      </c>
      <c r="O1564" s="45" t="str">
        <f t="shared" si="294"/>
        <v>DEC</v>
      </c>
      <c r="P1564" s="42">
        <v>17</v>
      </c>
      <c r="Q1564" s="44">
        <f t="shared" si="295"/>
        <v>1</v>
      </c>
      <c r="R1564" s="45">
        <f t="shared" si="296"/>
        <v>5.8823529411764719E-2</v>
      </c>
      <c r="S1564" s="44" t="str">
        <f t="shared" si="297"/>
        <v>GROWTH</v>
      </c>
      <c r="T1564" s="43">
        <v>0</v>
      </c>
      <c r="U1564" s="46" t="str">
        <f t="shared" si="298"/>
        <v/>
      </c>
      <c r="V1564" s="42">
        <v>0</v>
      </c>
      <c r="W1564" s="47">
        <f t="shared" si="299"/>
        <v>18</v>
      </c>
      <c r="X1564" s="48" t="b">
        <f t="shared" si="300"/>
        <v>0</v>
      </c>
      <c r="Y1564" s="47" t="b">
        <f t="shared" si="301"/>
        <v>0</v>
      </c>
      <c r="Z1564" s="149"/>
      <c r="AA1564" s="133"/>
      <c r="AB1564" s="149" t="s">
        <v>1245</v>
      </c>
      <c r="AC1564" s="27"/>
    </row>
    <row r="1565" spans="1:29" s="156" customFormat="1" ht="13.8">
      <c r="A1565" s="149" t="s">
        <v>3061</v>
      </c>
      <c r="B1565" s="147" t="s">
        <v>92</v>
      </c>
      <c r="C1565" s="147" t="s">
        <v>4191</v>
      </c>
      <c r="D1565" s="147">
        <v>1000004467</v>
      </c>
      <c r="E1565" s="147" t="s">
        <v>4176</v>
      </c>
      <c r="F1565" s="148">
        <v>45899</v>
      </c>
      <c r="G1565" s="40" t="str">
        <f t="shared" si="290"/>
        <v>Targeted Dealer</v>
      </c>
      <c r="H1565" s="40"/>
      <c r="I1565" s="41">
        <v>60</v>
      </c>
      <c r="J1565" s="41">
        <f t="shared" si="291"/>
        <v>60</v>
      </c>
      <c r="K1565" s="43">
        <v>33.25</v>
      </c>
      <c r="L1565" s="43">
        <f t="shared" si="292"/>
        <v>26.75</v>
      </c>
      <c r="M1565" s="43">
        <f t="shared" si="293"/>
        <v>55.416666666666671</v>
      </c>
      <c r="N1565" s="42">
        <v>16.5</v>
      </c>
      <c r="O1565" s="45" t="str">
        <f t="shared" si="294"/>
        <v>DEC</v>
      </c>
      <c r="P1565" s="42">
        <v>16.5</v>
      </c>
      <c r="Q1565" s="44">
        <f t="shared" si="295"/>
        <v>16.75</v>
      </c>
      <c r="R1565" s="45">
        <f t="shared" si="296"/>
        <v>1.0151515151515151</v>
      </c>
      <c r="S1565" s="44" t="str">
        <f t="shared" si="297"/>
        <v>GROWTH</v>
      </c>
      <c r="T1565" s="43">
        <v>0</v>
      </c>
      <c r="U1565" s="46" t="str">
        <f t="shared" si="298"/>
        <v/>
      </c>
      <c r="V1565" s="42">
        <v>0</v>
      </c>
      <c r="W1565" s="47">
        <f t="shared" si="299"/>
        <v>33.25</v>
      </c>
      <c r="X1565" s="48" t="b">
        <f t="shared" si="300"/>
        <v>0</v>
      </c>
      <c r="Y1565" s="47" t="b">
        <f t="shared" si="301"/>
        <v>0</v>
      </c>
      <c r="Z1565" s="149"/>
      <c r="AA1565" s="149"/>
      <c r="AB1565" s="149" t="s">
        <v>3061</v>
      </c>
      <c r="AC1565" s="27"/>
    </row>
    <row r="1566" spans="1:29" s="156" customFormat="1" ht="13.8">
      <c r="A1566" s="149" t="s">
        <v>3061</v>
      </c>
      <c r="B1566" s="147" t="s">
        <v>92</v>
      </c>
      <c r="C1566" s="147" t="s">
        <v>4192</v>
      </c>
      <c r="D1566" s="147">
        <v>1000004461</v>
      </c>
      <c r="E1566" s="147" t="s">
        <v>4177</v>
      </c>
      <c r="F1566" s="148">
        <v>45920</v>
      </c>
      <c r="G1566" s="40" t="str">
        <f t="shared" si="290"/>
        <v>Targeted Dealer</v>
      </c>
      <c r="H1566" s="40"/>
      <c r="I1566" s="41">
        <v>120</v>
      </c>
      <c r="J1566" s="41">
        <f t="shared" si="291"/>
        <v>120</v>
      </c>
      <c r="K1566" s="43">
        <v>0</v>
      </c>
      <c r="L1566" s="43">
        <f t="shared" si="292"/>
        <v>120</v>
      </c>
      <c r="M1566" s="43">
        <f t="shared" si="293"/>
        <v>0</v>
      </c>
      <c r="N1566" s="42">
        <v>0</v>
      </c>
      <c r="O1566" s="45" t="str">
        <f t="shared" si="294"/>
        <v>DEC</v>
      </c>
      <c r="P1566" s="42">
        <v>0</v>
      </c>
      <c r="Q1566" s="44">
        <f t="shared" si="295"/>
        <v>0</v>
      </c>
      <c r="R1566" s="45" t="str">
        <f t="shared" si="296"/>
        <v xml:space="preserve"> </v>
      </c>
      <c r="S1566" s="44" t="b">
        <f t="shared" si="297"/>
        <v>0</v>
      </c>
      <c r="T1566" s="43">
        <v>0</v>
      </c>
      <c r="U1566" s="46" t="str">
        <f t="shared" si="298"/>
        <v/>
      </c>
      <c r="V1566" s="42">
        <v>0</v>
      </c>
      <c r="W1566" s="47">
        <f t="shared" si="299"/>
        <v>0</v>
      </c>
      <c r="X1566" s="48" t="b">
        <f t="shared" si="300"/>
        <v>0</v>
      </c>
      <c r="Y1566" s="47" t="b">
        <f t="shared" si="301"/>
        <v>0</v>
      </c>
      <c r="Z1566" s="149"/>
      <c r="AA1566" s="149"/>
      <c r="AB1566" s="149" t="s">
        <v>3061</v>
      </c>
      <c r="AC1566" s="27"/>
    </row>
    <row r="1567" spans="1:29" s="156" customFormat="1" ht="13.8">
      <c r="A1567" s="149" t="s">
        <v>3061</v>
      </c>
      <c r="B1567" s="147" t="s">
        <v>4092</v>
      </c>
      <c r="C1567" s="147" t="s">
        <v>4193</v>
      </c>
      <c r="D1567" s="147">
        <v>1000004468</v>
      </c>
      <c r="E1567" s="147" t="s">
        <v>4178</v>
      </c>
      <c r="F1567" s="148">
        <v>45908</v>
      </c>
      <c r="G1567" s="40" t="str">
        <f t="shared" si="290"/>
        <v>Targeted Dealer</v>
      </c>
      <c r="H1567" s="40"/>
      <c r="I1567" s="41">
        <v>25</v>
      </c>
      <c r="J1567" s="41">
        <f t="shared" si="291"/>
        <v>25</v>
      </c>
      <c r="K1567" s="43">
        <v>50</v>
      </c>
      <c r="L1567" s="43">
        <f t="shared" si="292"/>
        <v>-25</v>
      </c>
      <c r="M1567" s="43">
        <f t="shared" si="293"/>
        <v>200</v>
      </c>
      <c r="N1567" s="42">
        <v>40</v>
      </c>
      <c r="O1567" s="45" t="str">
        <f t="shared" si="294"/>
        <v>DEC</v>
      </c>
      <c r="P1567" s="42">
        <v>40</v>
      </c>
      <c r="Q1567" s="44">
        <f t="shared" si="295"/>
        <v>10</v>
      </c>
      <c r="R1567" s="45">
        <f t="shared" si="296"/>
        <v>0.25</v>
      </c>
      <c r="S1567" s="44" t="str">
        <f t="shared" si="297"/>
        <v>GROWTH</v>
      </c>
      <c r="T1567" s="43">
        <v>0</v>
      </c>
      <c r="U1567" s="46" t="str">
        <f t="shared" si="298"/>
        <v/>
      </c>
      <c r="V1567" s="42">
        <v>0</v>
      </c>
      <c r="W1567" s="47">
        <f t="shared" si="299"/>
        <v>50</v>
      </c>
      <c r="X1567" s="48" t="b">
        <f t="shared" si="300"/>
        <v>0</v>
      </c>
      <c r="Y1567" s="47" t="b">
        <f t="shared" si="301"/>
        <v>0</v>
      </c>
      <c r="Z1567" s="149"/>
      <c r="AA1567" s="149"/>
      <c r="AB1567" s="149" t="s">
        <v>3061</v>
      </c>
      <c r="AC1567" s="27"/>
    </row>
    <row r="1568" spans="1:29" s="156" customFormat="1" ht="13.8">
      <c r="A1568" s="149" t="s">
        <v>121</v>
      </c>
      <c r="B1568" s="147" t="s">
        <v>32</v>
      </c>
      <c r="C1568" s="147" t="s">
        <v>4194</v>
      </c>
      <c r="D1568" s="147">
        <v>1000004456</v>
      </c>
      <c r="E1568" s="147" t="s">
        <v>4179</v>
      </c>
      <c r="F1568" s="148">
        <v>45906</v>
      </c>
      <c r="G1568" s="40" t="str">
        <f t="shared" si="290"/>
        <v>Targeted Dealer</v>
      </c>
      <c r="H1568" s="40"/>
      <c r="I1568" s="41">
        <v>45</v>
      </c>
      <c r="J1568" s="41">
        <f t="shared" si="291"/>
        <v>45</v>
      </c>
      <c r="K1568" s="43">
        <v>44</v>
      </c>
      <c r="L1568" s="43">
        <f t="shared" si="292"/>
        <v>1</v>
      </c>
      <c r="M1568" s="43">
        <f t="shared" si="293"/>
        <v>97.777777777777771</v>
      </c>
      <c r="N1568" s="42">
        <v>22</v>
      </c>
      <c r="O1568" s="45" t="str">
        <f t="shared" si="294"/>
        <v>DEC</v>
      </c>
      <c r="P1568" s="42">
        <v>22</v>
      </c>
      <c r="Q1568" s="44">
        <f t="shared" si="295"/>
        <v>22</v>
      </c>
      <c r="R1568" s="45">
        <f t="shared" si="296"/>
        <v>1</v>
      </c>
      <c r="S1568" s="44" t="str">
        <f t="shared" si="297"/>
        <v>GROWTH</v>
      </c>
      <c r="T1568" s="43">
        <v>0</v>
      </c>
      <c r="U1568" s="46" t="str">
        <f t="shared" si="298"/>
        <v/>
      </c>
      <c r="V1568" s="42">
        <v>0</v>
      </c>
      <c r="W1568" s="47">
        <f t="shared" si="299"/>
        <v>44</v>
      </c>
      <c r="X1568" s="48" t="b">
        <f t="shared" si="300"/>
        <v>0</v>
      </c>
      <c r="Y1568" s="47" t="b">
        <f t="shared" si="301"/>
        <v>0</v>
      </c>
      <c r="Z1568" s="149"/>
      <c r="AA1568" s="133"/>
      <c r="AB1568" s="149" t="s">
        <v>121</v>
      </c>
      <c r="AC1568" s="27"/>
    </row>
    <row r="1569" spans="1:29" s="156" customFormat="1" ht="13.8">
      <c r="A1569" s="149" t="s">
        <v>121</v>
      </c>
      <c r="B1569" s="147" t="s">
        <v>32</v>
      </c>
      <c r="C1569" s="147" t="s">
        <v>4195</v>
      </c>
      <c r="D1569" s="147">
        <v>1000004460</v>
      </c>
      <c r="E1569" s="147" t="s">
        <v>4180</v>
      </c>
      <c r="F1569" s="148">
        <v>45910</v>
      </c>
      <c r="G1569" s="40" t="str">
        <f t="shared" si="290"/>
        <v>Targeted Dealer</v>
      </c>
      <c r="H1569" s="40"/>
      <c r="I1569" s="41">
        <v>130</v>
      </c>
      <c r="J1569" s="41">
        <f t="shared" si="291"/>
        <v>130</v>
      </c>
      <c r="K1569" s="43">
        <v>70</v>
      </c>
      <c r="L1569" s="43">
        <f t="shared" si="292"/>
        <v>60</v>
      </c>
      <c r="M1569" s="43">
        <f t="shared" si="293"/>
        <v>53.846153846153847</v>
      </c>
      <c r="N1569" s="42">
        <v>100</v>
      </c>
      <c r="O1569" s="45" t="str">
        <f t="shared" si="294"/>
        <v>DEC</v>
      </c>
      <c r="P1569" s="42">
        <v>100</v>
      </c>
      <c r="Q1569" s="44">
        <f t="shared" si="295"/>
        <v>-30</v>
      </c>
      <c r="R1569" s="45">
        <f t="shared" si="296"/>
        <v>-0.30000000000000004</v>
      </c>
      <c r="S1569" s="44" t="str">
        <f t="shared" si="297"/>
        <v>DEGROWTH</v>
      </c>
      <c r="T1569" s="43">
        <v>0</v>
      </c>
      <c r="U1569" s="46" t="str">
        <f t="shared" si="298"/>
        <v/>
      </c>
      <c r="V1569" s="42">
        <v>0</v>
      </c>
      <c r="W1569" s="47">
        <f t="shared" si="299"/>
        <v>70</v>
      </c>
      <c r="X1569" s="48" t="b">
        <f t="shared" si="300"/>
        <v>0</v>
      </c>
      <c r="Y1569" s="47" t="b">
        <f t="shared" si="301"/>
        <v>0</v>
      </c>
      <c r="Z1569" s="149"/>
      <c r="AA1569" s="133"/>
      <c r="AB1569" s="149" t="s">
        <v>121</v>
      </c>
      <c r="AC1569" s="27"/>
    </row>
    <row r="1570" spans="1:29" s="156" customFormat="1" ht="13.8">
      <c r="A1570" s="149" t="s">
        <v>3918</v>
      </c>
      <c r="B1570" s="147" t="s">
        <v>76</v>
      </c>
      <c r="C1570" s="147" t="s">
        <v>2814</v>
      </c>
      <c r="D1570" s="147">
        <v>1000001886</v>
      </c>
      <c r="E1570" s="147" t="s">
        <v>2815</v>
      </c>
      <c r="F1570" s="148">
        <v>44739</v>
      </c>
      <c r="G1570" s="40" t="str">
        <f t="shared" si="290"/>
        <v>Targeted Dealer</v>
      </c>
      <c r="H1570" s="40"/>
      <c r="I1570" s="41">
        <v>25</v>
      </c>
      <c r="J1570" s="41">
        <f t="shared" si="291"/>
        <v>25</v>
      </c>
      <c r="K1570" s="43">
        <v>33</v>
      </c>
      <c r="L1570" s="43">
        <f t="shared" si="292"/>
        <v>-8</v>
      </c>
      <c r="M1570" s="43">
        <f t="shared" si="293"/>
        <v>132</v>
      </c>
      <c r="N1570" s="42">
        <v>20</v>
      </c>
      <c r="O1570" s="45" t="str">
        <f t="shared" si="294"/>
        <v>DEC</v>
      </c>
      <c r="P1570" s="42">
        <v>20</v>
      </c>
      <c r="Q1570" s="44">
        <f t="shared" si="295"/>
        <v>13</v>
      </c>
      <c r="R1570" s="45">
        <f t="shared" si="296"/>
        <v>0.64999999999999991</v>
      </c>
      <c r="S1570" s="44" t="str">
        <f t="shared" si="297"/>
        <v>GROWTH</v>
      </c>
      <c r="T1570" s="43">
        <v>27</v>
      </c>
      <c r="U1570" s="46" t="str">
        <f t="shared" si="298"/>
        <v>jAN</v>
      </c>
      <c r="V1570" s="42">
        <v>27</v>
      </c>
      <c r="W1570" s="47">
        <f t="shared" si="299"/>
        <v>6</v>
      </c>
      <c r="X1570" s="48">
        <f t="shared" si="300"/>
        <v>0.22222222222222232</v>
      </c>
      <c r="Y1570" s="47" t="str">
        <f t="shared" si="301"/>
        <v>GROWTH</v>
      </c>
      <c r="Z1570" s="149"/>
      <c r="AA1570" s="149"/>
      <c r="AB1570" s="149" t="s">
        <v>3918</v>
      </c>
      <c r="AC1570" s="27"/>
    </row>
    <row r="1571" spans="1:29" s="156" customFormat="1" ht="13.8">
      <c r="A1571" s="149" t="s">
        <v>1245</v>
      </c>
      <c r="B1571" s="147" t="s">
        <v>50</v>
      </c>
      <c r="C1571" s="147" t="s">
        <v>4196</v>
      </c>
      <c r="D1571" s="147">
        <v>1000004469</v>
      </c>
      <c r="E1571" s="147" t="s">
        <v>4181</v>
      </c>
      <c r="F1571" s="148">
        <v>45915</v>
      </c>
      <c r="G1571" s="40" t="str">
        <f t="shared" si="290"/>
        <v>Targeted Dealer</v>
      </c>
      <c r="H1571" s="40"/>
      <c r="I1571" s="41">
        <v>25</v>
      </c>
      <c r="J1571" s="41">
        <f t="shared" si="291"/>
        <v>25</v>
      </c>
      <c r="K1571" s="43">
        <v>0</v>
      </c>
      <c r="L1571" s="43">
        <f t="shared" si="292"/>
        <v>25</v>
      </c>
      <c r="M1571" s="43">
        <f t="shared" si="293"/>
        <v>0</v>
      </c>
      <c r="N1571" s="42">
        <v>0</v>
      </c>
      <c r="O1571" s="45" t="str">
        <f t="shared" si="294"/>
        <v>DEC</v>
      </c>
      <c r="P1571" s="42">
        <v>0</v>
      </c>
      <c r="Q1571" s="44">
        <f t="shared" si="295"/>
        <v>0</v>
      </c>
      <c r="R1571" s="45" t="str">
        <f t="shared" si="296"/>
        <v xml:space="preserve"> </v>
      </c>
      <c r="S1571" s="44" t="b">
        <f t="shared" si="297"/>
        <v>0</v>
      </c>
      <c r="T1571" s="43">
        <v>0</v>
      </c>
      <c r="U1571" s="46" t="str">
        <f t="shared" si="298"/>
        <v/>
      </c>
      <c r="V1571" s="42">
        <v>0</v>
      </c>
      <c r="W1571" s="47">
        <f t="shared" si="299"/>
        <v>0</v>
      </c>
      <c r="X1571" s="48" t="b">
        <f t="shared" si="300"/>
        <v>0</v>
      </c>
      <c r="Y1571" s="47" t="b">
        <f t="shared" si="301"/>
        <v>0</v>
      </c>
      <c r="Z1571" s="149"/>
      <c r="AA1571" s="133"/>
      <c r="AB1571" s="149" t="s">
        <v>1245</v>
      </c>
      <c r="AC1571" s="27"/>
    </row>
    <row r="1572" spans="1:29" s="156" customFormat="1" ht="13.8">
      <c r="A1572" s="149" t="s">
        <v>121</v>
      </c>
      <c r="B1572" s="147" t="s">
        <v>548</v>
      </c>
      <c r="C1572" s="147" t="s">
        <v>4201</v>
      </c>
      <c r="D1572" s="147">
        <v>1000004493</v>
      </c>
      <c r="E1572" s="147" t="s">
        <v>4197</v>
      </c>
      <c r="F1572" s="148">
        <v>45926</v>
      </c>
      <c r="G1572" s="40" t="str">
        <f t="shared" si="290"/>
        <v>Targeted Dealer</v>
      </c>
      <c r="H1572" s="40"/>
      <c r="I1572" s="41">
        <v>160</v>
      </c>
      <c r="J1572" s="41">
        <f t="shared" si="291"/>
        <v>160</v>
      </c>
      <c r="K1572" s="43">
        <v>160</v>
      </c>
      <c r="L1572" s="43">
        <f t="shared" si="292"/>
        <v>0</v>
      </c>
      <c r="M1572" s="43">
        <f t="shared" si="293"/>
        <v>100</v>
      </c>
      <c r="N1572" s="42">
        <v>120</v>
      </c>
      <c r="O1572" s="45" t="str">
        <f t="shared" si="294"/>
        <v>DEC</v>
      </c>
      <c r="P1572" s="42">
        <v>120</v>
      </c>
      <c r="Q1572" s="44">
        <f t="shared" si="295"/>
        <v>40</v>
      </c>
      <c r="R1572" s="45">
        <f t="shared" si="296"/>
        <v>0.33333333333333326</v>
      </c>
      <c r="S1572" s="44" t="str">
        <f t="shared" si="297"/>
        <v>GROWTH</v>
      </c>
      <c r="T1572" s="43">
        <v>0</v>
      </c>
      <c r="U1572" s="46" t="str">
        <f t="shared" si="298"/>
        <v/>
      </c>
      <c r="V1572" s="42">
        <v>0</v>
      </c>
      <c r="W1572" s="47">
        <f t="shared" si="299"/>
        <v>160</v>
      </c>
      <c r="X1572" s="48" t="b">
        <f t="shared" si="300"/>
        <v>0</v>
      </c>
      <c r="Y1572" s="47" t="b">
        <f t="shared" si="301"/>
        <v>0</v>
      </c>
      <c r="Z1572" s="149"/>
      <c r="AA1572" s="133"/>
      <c r="AB1572" s="149" t="s">
        <v>121</v>
      </c>
      <c r="AC1572" s="27"/>
    </row>
    <row r="1573" spans="1:29" s="156" customFormat="1" ht="13.8">
      <c r="A1573" s="149" t="s">
        <v>1245</v>
      </c>
      <c r="B1573" s="147" t="s">
        <v>43</v>
      </c>
      <c r="C1573" s="147" t="s">
        <v>4202</v>
      </c>
      <c r="D1573" s="147">
        <v>1000004494</v>
      </c>
      <c r="E1573" s="147" t="s">
        <v>4198</v>
      </c>
      <c r="F1573" s="148">
        <v>45925</v>
      </c>
      <c r="G1573" s="40" t="str">
        <f t="shared" si="290"/>
        <v>Targeted Dealer</v>
      </c>
      <c r="H1573" s="40"/>
      <c r="I1573" s="41">
        <v>25</v>
      </c>
      <c r="J1573" s="41">
        <f t="shared" si="291"/>
        <v>25</v>
      </c>
      <c r="K1573" s="43">
        <v>49</v>
      </c>
      <c r="L1573" s="43">
        <f t="shared" si="292"/>
        <v>-24</v>
      </c>
      <c r="M1573" s="43">
        <f t="shared" si="293"/>
        <v>196</v>
      </c>
      <c r="N1573" s="42">
        <v>37.5</v>
      </c>
      <c r="O1573" s="45" t="str">
        <f t="shared" si="294"/>
        <v>DEC</v>
      </c>
      <c r="P1573" s="42">
        <v>37.5</v>
      </c>
      <c r="Q1573" s="44">
        <f t="shared" si="295"/>
        <v>11.5</v>
      </c>
      <c r="R1573" s="45">
        <f t="shared" si="296"/>
        <v>0.30666666666666664</v>
      </c>
      <c r="S1573" s="44" t="str">
        <f t="shared" si="297"/>
        <v>GROWTH</v>
      </c>
      <c r="T1573" s="43">
        <v>0</v>
      </c>
      <c r="U1573" s="46" t="str">
        <f t="shared" si="298"/>
        <v/>
      </c>
      <c r="V1573" s="42">
        <v>0</v>
      </c>
      <c r="W1573" s="47">
        <f t="shared" si="299"/>
        <v>49</v>
      </c>
      <c r="X1573" s="48" t="b">
        <f t="shared" si="300"/>
        <v>0</v>
      </c>
      <c r="Y1573" s="47" t="b">
        <f t="shared" si="301"/>
        <v>0</v>
      </c>
      <c r="Z1573" s="149"/>
      <c r="AA1573" s="133"/>
      <c r="AB1573" s="149" t="s">
        <v>1245</v>
      </c>
      <c r="AC1573" s="27"/>
    </row>
    <row r="1574" spans="1:29" s="156" customFormat="1" ht="13.8">
      <c r="A1574" s="149" t="s">
        <v>1245</v>
      </c>
      <c r="B1574" s="147" t="s">
        <v>58</v>
      </c>
      <c r="C1574" s="147" t="s">
        <v>4203</v>
      </c>
      <c r="D1574" s="147">
        <v>1000004472</v>
      </c>
      <c r="E1574" s="147" t="s">
        <v>4199</v>
      </c>
      <c r="F1574" s="148">
        <v>45868</v>
      </c>
      <c r="G1574" s="40" t="str">
        <f t="shared" si="290"/>
        <v>Targeted Dealer</v>
      </c>
      <c r="H1574" s="40"/>
      <c r="I1574" s="41">
        <v>50</v>
      </c>
      <c r="J1574" s="41">
        <f t="shared" si="291"/>
        <v>50</v>
      </c>
      <c r="K1574" s="43">
        <v>131</v>
      </c>
      <c r="L1574" s="43">
        <f t="shared" si="292"/>
        <v>-81</v>
      </c>
      <c r="M1574" s="43">
        <f t="shared" si="293"/>
        <v>262</v>
      </c>
      <c r="N1574" s="42">
        <v>45</v>
      </c>
      <c r="O1574" s="45" t="str">
        <f t="shared" si="294"/>
        <v>DEC</v>
      </c>
      <c r="P1574" s="42">
        <v>45</v>
      </c>
      <c r="Q1574" s="44">
        <f t="shared" si="295"/>
        <v>86</v>
      </c>
      <c r="R1574" s="45">
        <f t="shared" si="296"/>
        <v>1.911111111111111</v>
      </c>
      <c r="S1574" s="44" t="str">
        <f t="shared" si="297"/>
        <v>GROWTH</v>
      </c>
      <c r="T1574" s="43">
        <v>0</v>
      </c>
      <c r="U1574" s="46" t="str">
        <f t="shared" si="298"/>
        <v/>
      </c>
      <c r="V1574" s="42">
        <v>0</v>
      </c>
      <c r="W1574" s="47">
        <f t="shared" si="299"/>
        <v>131</v>
      </c>
      <c r="X1574" s="48" t="b">
        <f t="shared" si="300"/>
        <v>0</v>
      </c>
      <c r="Y1574" s="47" t="b">
        <f t="shared" si="301"/>
        <v>0</v>
      </c>
      <c r="Z1574" s="149"/>
      <c r="AA1574" s="133"/>
      <c r="AB1574" s="149" t="s">
        <v>1245</v>
      </c>
      <c r="AC1574" s="27"/>
    </row>
    <row r="1575" spans="1:29" s="156" customFormat="1" ht="13.8">
      <c r="A1575" s="149" t="s">
        <v>121</v>
      </c>
      <c r="B1575" s="147" t="s">
        <v>12</v>
      </c>
      <c r="C1575" s="147" t="s">
        <v>4204</v>
      </c>
      <c r="D1575" s="147">
        <v>1000004473</v>
      </c>
      <c r="E1575" s="147" t="s">
        <v>4200</v>
      </c>
      <c r="F1575" s="148">
        <v>45916</v>
      </c>
      <c r="G1575" s="40" t="str">
        <f t="shared" si="290"/>
        <v>Targeted Dealer</v>
      </c>
      <c r="H1575" s="40"/>
      <c r="I1575" s="41">
        <v>20</v>
      </c>
      <c r="J1575" s="41">
        <f t="shared" si="291"/>
        <v>20</v>
      </c>
      <c r="K1575" s="43">
        <v>30</v>
      </c>
      <c r="L1575" s="43">
        <f t="shared" si="292"/>
        <v>-10</v>
      </c>
      <c r="M1575" s="43">
        <f t="shared" si="293"/>
        <v>150</v>
      </c>
      <c r="N1575" s="42">
        <v>20</v>
      </c>
      <c r="O1575" s="45" t="str">
        <f t="shared" si="294"/>
        <v>DEC</v>
      </c>
      <c r="P1575" s="42">
        <v>20</v>
      </c>
      <c r="Q1575" s="44">
        <f t="shared" si="295"/>
        <v>10</v>
      </c>
      <c r="R1575" s="45">
        <f t="shared" si="296"/>
        <v>0.5</v>
      </c>
      <c r="S1575" s="44" t="str">
        <f t="shared" si="297"/>
        <v>GROWTH</v>
      </c>
      <c r="T1575" s="43">
        <v>0</v>
      </c>
      <c r="U1575" s="46" t="str">
        <f t="shared" si="298"/>
        <v/>
      </c>
      <c r="V1575" s="42">
        <v>0</v>
      </c>
      <c r="W1575" s="47">
        <f t="shared" si="299"/>
        <v>30</v>
      </c>
      <c r="X1575" s="48" t="b">
        <f t="shared" si="300"/>
        <v>0</v>
      </c>
      <c r="Y1575" s="47" t="b">
        <f t="shared" si="301"/>
        <v>0</v>
      </c>
      <c r="Z1575" s="149"/>
      <c r="AA1575" s="133"/>
      <c r="AB1575" s="149" t="s">
        <v>121</v>
      </c>
      <c r="AC1575" s="27"/>
    </row>
    <row r="1576" spans="1:29" s="156" customFormat="1" ht="13.8">
      <c r="A1576" s="149" t="s">
        <v>3061</v>
      </c>
      <c r="B1576" s="147" t="s">
        <v>99</v>
      </c>
      <c r="C1576" s="147" t="s">
        <v>4238</v>
      </c>
      <c r="D1576" s="147">
        <v>1000001984</v>
      </c>
      <c r="E1576" s="147" t="s">
        <v>4210</v>
      </c>
      <c r="F1576" s="148">
        <v>44739</v>
      </c>
      <c r="G1576" s="40" t="str">
        <f t="shared" ref="G1576:G1639" si="302">IF(I1576&gt;0,"Targeted Dealer","-")</f>
        <v>Targeted Dealer</v>
      </c>
      <c r="H1576" s="40"/>
      <c r="I1576" s="41">
        <v>25</v>
      </c>
      <c r="J1576" s="41">
        <f t="shared" ref="J1576:J1639" si="303">I1576/$J$1*($J$1-$E$1)</f>
        <v>25</v>
      </c>
      <c r="K1576" s="43">
        <v>25</v>
      </c>
      <c r="L1576" s="43">
        <f t="shared" ref="L1576:L1639" si="304">I1576-K1576</f>
        <v>0</v>
      </c>
      <c r="M1576" s="43">
        <f t="shared" ref="M1576:M1639" si="305">IFERROR((K1576/J1576%),"-")</f>
        <v>100</v>
      </c>
      <c r="N1576" s="42">
        <v>0</v>
      </c>
      <c r="O1576" s="45" t="str">
        <f t="shared" ref="O1576:O1639" si="306">IF(F1576&lt;=$P$2,"DEC","")</f>
        <v>DEC</v>
      </c>
      <c r="P1576" s="42">
        <v>0</v>
      </c>
      <c r="Q1576" s="44">
        <f t="shared" ref="Q1576:Q1639" si="307">K1576-P1576</f>
        <v>25</v>
      </c>
      <c r="R1576" s="45" t="str">
        <f t="shared" ref="R1576:R1639" si="308">IFERROR(IF(O1576="Dec",(K1576/P1576-1))," ")</f>
        <v xml:space="preserve"> </v>
      </c>
      <c r="S1576" s="44" t="b">
        <f t="shared" ref="S1576:S1639" si="309">IF(N1576&gt;0,IF(O1576="","-",IF(R1576&lt;0%,"DEGROWTH","GROWTH")))</f>
        <v>0</v>
      </c>
      <c r="T1576" s="43">
        <v>0</v>
      </c>
      <c r="U1576" s="46" t="str">
        <f t="shared" ref="U1576:U1639" si="310">IF(F1576&lt;=$V$2,"jAN","")</f>
        <v>jAN</v>
      </c>
      <c r="V1576" s="42">
        <v>0</v>
      </c>
      <c r="W1576" s="47">
        <f t="shared" ref="W1576:W1639" si="311">K1576-V1576</f>
        <v>25</v>
      </c>
      <c r="X1576" s="48">
        <f t="shared" ref="X1576:X1639" si="312">IFERROR(IF(U1576="Jan",(K1576/V1576-1)),0)</f>
        <v>0</v>
      </c>
      <c r="Y1576" s="47" t="b">
        <f t="shared" ref="Y1576:Y1639" si="313">IF(T1576&gt;0,IF(U1576="","-",IF(X1576&lt;0%,"DEGROWTH","GROWTH")))</f>
        <v>0</v>
      </c>
      <c r="Z1576" s="149"/>
      <c r="AA1576" s="149"/>
      <c r="AB1576" s="149" t="s">
        <v>3061</v>
      </c>
      <c r="AC1576" s="27"/>
    </row>
    <row r="1577" spans="1:29" s="156" customFormat="1" ht="13.8">
      <c r="A1577" s="149" t="s">
        <v>3061</v>
      </c>
      <c r="B1577" s="147" t="s">
        <v>87</v>
      </c>
      <c r="C1577" s="147" t="s">
        <v>4239</v>
      </c>
      <c r="D1577" s="147">
        <v>1000004499</v>
      </c>
      <c r="E1577" s="147" t="s">
        <v>4211</v>
      </c>
      <c r="F1577" s="148">
        <v>45947</v>
      </c>
      <c r="G1577" s="40" t="str">
        <f t="shared" si="302"/>
        <v>Targeted Dealer</v>
      </c>
      <c r="H1577" s="40"/>
      <c r="I1577" s="41">
        <v>150</v>
      </c>
      <c r="J1577" s="41">
        <f t="shared" si="303"/>
        <v>150</v>
      </c>
      <c r="K1577" s="43">
        <v>50</v>
      </c>
      <c r="L1577" s="43">
        <f t="shared" si="304"/>
        <v>100</v>
      </c>
      <c r="M1577" s="43">
        <f t="shared" si="305"/>
        <v>33.333333333333336</v>
      </c>
      <c r="N1577" s="42">
        <v>0</v>
      </c>
      <c r="O1577" s="45" t="str">
        <f t="shared" si="306"/>
        <v>DEC</v>
      </c>
      <c r="P1577" s="42">
        <v>0</v>
      </c>
      <c r="Q1577" s="44">
        <f t="shared" si="307"/>
        <v>50</v>
      </c>
      <c r="R1577" s="45" t="str">
        <f t="shared" si="308"/>
        <v xml:space="preserve"> </v>
      </c>
      <c r="S1577" s="44" t="b">
        <f t="shared" si="309"/>
        <v>0</v>
      </c>
      <c r="T1577" s="43">
        <v>0</v>
      </c>
      <c r="U1577" s="46" t="str">
        <f t="shared" si="310"/>
        <v/>
      </c>
      <c r="V1577" s="42">
        <v>0</v>
      </c>
      <c r="W1577" s="47">
        <f t="shared" si="311"/>
        <v>50</v>
      </c>
      <c r="X1577" s="48" t="b">
        <f t="shared" si="312"/>
        <v>0</v>
      </c>
      <c r="Y1577" s="47" t="b">
        <f t="shared" si="313"/>
        <v>0</v>
      </c>
      <c r="Z1577" s="149"/>
      <c r="AA1577" s="149"/>
      <c r="AB1577" s="149" t="s">
        <v>3061</v>
      </c>
      <c r="AC1577" s="27"/>
    </row>
    <row r="1578" spans="1:29" s="156" customFormat="1" ht="13.8">
      <c r="A1578" s="149" t="s">
        <v>3061</v>
      </c>
      <c r="B1578" s="147" t="s">
        <v>101</v>
      </c>
      <c r="C1578" s="147" t="s">
        <v>4240</v>
      </c>
      <c r="D1578" s="147">
        <v>1000004286</v>
      </c>
      <c r="E1578" s="147" t="s">
        <v>4212</v>
      </c>
      <c r="F1578" s="148">
        <v>45737</v>
      </c>
      <c r="G1578" s="40" t="str">
        <f t="shared" si="302"/>
        <v>Targeted Dealer</v>
      </c>
      <c r="H1578" s="40"/>
      <c r="I1578" s="41">
        <v>65</v>
      </c>
      <c r="J1578" s="41">
        <f t="shared" si="303"/>
        <v>65</v>
      </c>
      <c r="K1578" s="43">
        <v>25</v>
      </c>
      <c r="L1578" s="43">
        <f t="shared" si="304"/>
        <v>40</v>
      </c>
      <c r="M1578" s="43">
        <f t="shared" si="305"/>
        <v>38.46153846153846</v>
      </c>
      <c r="N1578" s="42">
        <v>50</v>
      </c>
      <c r="O1578" s="45" t="str">
        <f t="shared" si="306"/>
        <v>DEC</v>
      </c>
      <c r="P1578" s="42">
        <v>50</v>
      </c>
      <c r="Q1578" s="44">
        <f t="shared" si="307"/>
        <v>-25</v>
      </c>
      <c r="R1578" s="45">
        <f t="shared" si="308"/>
        <v>-0.5</v>
      </c>
      <c r="S1578" s="44" t="str">
        <f t="shared" si="309"/>
        <v>DEGROWTH</v>
      </c>
      <c r="T1578" s="43">
        <v>0</v>
      </c>
      <c r="U1578" s="46" t="str">
        <f t="shared" si="310"/>
        <v/>
      </c>
      <c r="V1578" s="42">
        <v>0</v>
      </c>
      <c r="W1578" s="47">
        <f t="shared" si="311"/>
        <v>25</v>
      </c>
      <c r="X1578" s="48" t="b">
        <f t="shared" si="312"/>
        <v>0</v>
      </c>
      <c r="Y1578" s="47" t="b">
        <f t="shared" si="313"/>
        <v>0</v>
      </c>
      <c r="Z1578" s="149"/>
      <c r="AA1578" s="149"/>
      <c r="AB1578" s="149" t="s">
        <v>3061</v>
      </c>
      <c r="AC1578" s="27"/>
    </row>
    <row r="1579" spans="1:29" s="156" customFormat="1" ht="13.8">
      <c r="A1579" s="149" t="s">
        <v>3918</v>
      </c>
      <c r="B1579" s="147" t="s">
        <v>2569</v>
      </c>
      <c r="C1579" s="147" t="s">
        <v>2578</v>
      </c>
      <c r="D1579" s="147">
        <v>1000001235</v>
      </c>
      <c r="E1579" s="147" t="s">
        <v>2579</v>
      </c>
      <c r="F1579" s="148">
        <v>44739</v>
      </c>
      <c r="G1579" s="40" t="str">
        <f t="shared" si="302"/>
        <v>-</v>
      </c>
      <c r="H1579" s="40"/>
      <c r="I1579" s="41">
        <v>0</v>
      </c>
      <c r="J1579" s="41">
        <f t="shared" si="303"/>
        <v>0</v>
      </c>
      <c r="K1579" s="43">
        <v>0</v>
      </c>
      <c r="L1579" s="43">
        <f t="shared" si="304"/>
        <v>0</v>
      </c>
      <c r="M1579" s="43" t="str">
        <f t="shared" si="305"/>
        <v>-</v>
      </c>
      <c r="N1579" s="42">
        <v>0</v>
      </c>
      <c r="O1579" s="45" t="str">
        <f t="shared" si="306"/>
        <v>DEC</v>
      </c>
      <c r="P1579" s="42">
        <v>0</v>
      </c>
      <c r="Q1579" s="44">
        <f t="shared" si="307"/>
        <v>0</v>
      </c>
      <c r="R1579" s="45" t="str">
        <f t="shared" si="308"/>
        <v xml:space="preserve"> </v>
      </c>
      <c r="S1579" s="44" t="b">
        <f t="shared" si="309"/>
        <v>0</v>
      </c>
      <c r="T1579" s="43">
        <v>0</v>
      </c>
      <c r="U1579" s="46" t="str">
        <f t="shared" si="310"/>
        <v>jAN</v>
      </c>
      <c r="V1579" s="42">
        <v>0</v>
      </c>
      <c r="W1579" s="47">
        <f t="shared" si="311"/>
        <v>0</v>
      </c>
      <c r="X1579" s="48">
        <f t="shared" si="312"/>
        <v>0</v>
      </c>
      <c r="Y1579" s="47" t="b">
        <f t="shared" si="313"/>
        <v>0</v>
      </c>
      <c r="Z1579" s="149"/>
      <c r="AA1579" s="149"/>
      <c r="AB1579" s="149" t="s">
        <v>3918</v>
      </c>
      <c r="AC1579" s="27"/>
    </row>
    <row r="1580" spans="1:29" s="156" customFormat="1" ht="13.8">
      <c r="A1580" s="149" t="s">
        <v>3918</v>
      </c>
      <c r="B1580" s="147" t="s">
        <v>2569</v>
      </c>
      <c r="C1580" s="147" t="s">
        <v>2598</v>
      </c>
      <c r="D1580" s="147">
        <v>1000001243</v>
      </c>
      <c r="E1580" s="147" t="s">
        <v>2599</v>
      </c>
      <c r="F1580" s="148">
        <v>44739</v>
      </c>
      <c r="G1580" s="40" t="str">
        <f t="shared" si="302"/>
        <v>Targeted Dealer</v>
      </c>
      <c r="H1580" s="40"/>
      <c r="I1580" s="41">
        <v>12</v>
      </c>
      <c r="J1580" s="41">
        <f t="shared" si="303"/>
        <v>12</v>
      </c>
      <c r="K1580" s="43">
        <v>24</v>
      </c>
      <c r="L1580" s="43">
        <f t="shared" si="304"/>
        <v>-12</v>
      </c>
      <c r="M1580" s="43">
        <f t="shared" si="305"/>
        <v>200</v>
      </c>
      <c r="N1580" s="42">
        <v>12</v>
      </c>
      <c r="O1580" s="45" t="str">
        <f t="shared" si="306"/>
        <v>DEC</v>
      </c>
      <c r="P1580" s="42">
        <v>12</v>
      </c>
      <c r="Q1580" s="44">
        <f t="shared" si="307"/>
        <v>12</v>
      </c>
      <c r="R1580" s="45">
        <f t="shared" si="308"/>
        <v>1</v>
      </c>
      <c r="S1580" s="44" t="str">
        <f t="shared" si="309"/>
        <v>GROWTH</v>
      </c>
      <c r="T1580" s="43">
        <v>0</v>
      </c>
      <c r="U1580" s="46" t="str">
        <f t="shared" si="310"/>
        <v>jAN</v>
      </c>
      <c r="V1580" s="42">
        <v>0</v>
      </c>
      <c r="W1580" s="47">
        <f t="shared" si="311"/>
        <v>24</v>
      </c>
      <c r="X1580" s="48">
        <f t="shared" si="312"/>
        <v>0</v>
      </c>
      <c r="Y1580" s="47" t="b">
        <f t="shared" si="313"/>
        <v>0</v>
      </c>
      <c r="Z1580" s="149"/>
      <c r="AA1580" s="149"/>
      <c r="AB1580" s="149" t="s">
        <v>3918</v>
      </c>
      <c r="AC1580" s="27"/>
    </row>
    <row r="1581" spans="1:29" s="156" customFormat="1" ht="13.8">
      <c r="A1581" s="149" t="s">
        <v>3919</v>
      </c>
      <c r="B1581" s="147" t="s">
        <v>84</v>
      </c>
      <c r="C1581" s="147" t="s">
        <v>4241</v>
      </c>
      <c r="D1581" s="147">
        <v>1000004505</v>
      </c>
      <c r="E1581" s="147" t="s">
        <v>4213</v>
      </c>
      <c r="F1581" s="148">
        <v>45953</v>
      </c>
      <c r="G1581" s="40" t="str">
        <f t="shared" si="302"/>
        <v>Targeted Dealer</v>
      </c>
      <c r="H1581" s="40"/>
      <c r="I1581" s="41">
        <v>100</v>
      </c>
      <c r="J1581" s="41">
        <f t="shared" si="303"/>
        <v>100</v>
      </c>
      <c r="K1581" s="43">
        <v>225</v>
      </c>
      <c r="L1581" s="43">
        <f t="shared" si="304"/>
        <v>-125</v>
      </c>
      <c r="M1581" s="43">
        <f t="shared" si="305"/>
        <v>225</v>
      </c>
      <c r="N1581" s="42">
        <v>124.5</v>
      </c>
      <c r="O1581" s="45" t="str">
        <f t="shared" si="306"/>
        <v>DEC</v>
      </c>
      <c r="P1581" s="42">
        <v>124.5</v>
      </c>
      <c r="Q1581" s="44">
        <f t="shared" si="307"/>
        <v>100.5</v>
      </c>
      <c r="R1581" s="45">
        <f t="shared" si="308"/>
        <v>0.80722891566265065</v>
      </c>
      <c r="S1581" s="44" t="str">
        <f t="shared" si="309"/>
        <v>GROWTH</v>
      </c>
      <c r="T1581" s="43">
        <v>0</v>
      </c>
      <c r="U1581" s="46" t="str">
        <f t="shared" si="310"/>
        <v/>
      </c>
      <c r="V1581" s="42">
        <v>0</v>
      </c>
      <c r="W1581" s="47">
        <f t="shared" si="311"/>
        <v>225</v>
      </c>
      <c r="X1581" s="48" t="b">
        <f t="shared" si="312"/>
        <v>0</v>
      </c>
      <c r="Y1581" s="47" t="b">
        <f t="shared" si="313"/>
        <v>0</v>
      </c>
      <c r="Z1581" s="149"/>
      <c r="AA1581" s="149"/>
      <c r="AB1581" s="149" t="s">
        <v>3919</v>
      </c>
      <c r="AC1581" s="27"/>
    </row>
    <row r="1582" spans="1:29" s="156" customFormat="1" ht="13.8">
      <c r="A1582" s="149" t="s">
        <v>3919</v>
      </c>
      <c r="B1582" s="147" t="s">
        <v>80</v>
      </c>
      <c r="C1582" s="147" t="s">
        <v>4242</v>
      </c>
      <c r="D1582" s="147">
        <v>1000004498</v>
      </c>
      <c r="E1582" s="147" t="s">
        <v>4214</v>
      </c>
      <c r="F1582" s="148">
        <v>45945</v>
      </c>
      <c r="G1582" s="40" t="str">
        <f t="shared" si="302"/>
        <v>Targeted Dealer</v>
      </c>
      <c r="H1582" s="40"/>
      <c r="I1582" s="41">
        <v>50</v>
      </c>
      <c r="J1582" s="41">
        <f t="shared" si="303"/>
        <v>50</v>
      </c>
      <c r="K1582" s="43">
        <v>55</v>
      </c>
      <c r="L1582" s="43">
        <f t="shared" si="304"/>
        <v>-5</v>
      </c>
      <c r="M1582" s="43">
        <f t="shared" si="305"/>
        <v>110</v>
      </c>
      <c r="N1582" s="42">
        <v>50</v>
      </c>
      <c r="O1582" s="45" t="str">
        <f t="shared" si="306"/>
        <v>DEC</v>
      </c>
      <c r="P1582" s="42">
        <v>50</v>
      </c>
      <c r="Q1582" s="44">
        <f t="shared" si="307"/>
        <v>5</v>
      </c>
      <c r="R1582" s="45">
        <f t="shared" si="308"/>
        <v>0.10000000000000009</v>
      </c>
      <c r="S1582" s="44" t="str">
        <f t="shared" si="309"/>
        <v>GROWTH</v>
      </c>
      <c r="T1582" s="43">
        <v>0</v>
      </c>
      <c r="U1582" s="46" t="str">
        <f t="shared" si="310"/>
        <v/>
      </c>
      <c r="V1582" s="42">
        <v>0</v>
      </c>
      <c r="W1582" s="47">
        <f t="shared" si="311"/>
        <v>55</v>
      </c>
      <c r="X1582" s="48" t="b">
        <f t="shared" si="312"/>
        <v>0</v>
      </c>
      <c r="Y1582" s="47" t="b">
        <f t="shared" si="313"/>
        <v>0</v>
      </c>
      <c r="Z1582" s="149"/>
      <c r="AA1582" s="149"/>
      <c r="AB1582" s="149" t="s">
        <v>3919</v>
      </c>
      <c r="AC1582" s="27"/>
    </row>
    <row r="1583" spans="1:29" s="156" customFormat="1" ht="13.8">
      <c r="A1583" s="149" t="s">
        <v>121</v>
      </c>
      <c r="B1583" s="147" t="s">
        <v>613</v>
      </c>
      <c r="C1583" s="147" t="s">
        <v>675</v>
      </c>
      <c r="D1583" s="147">
        <v>1000003992</v>
      </c>
      <c r="E1583" s="147" t="s">
        <v>676</v>
      </c>
      <c r="F1583" s="148">
        <v>45443</v>
      </c>
      <c r="G1583" s="40" t="str">
        <f t="shared" si="302"/>
        <v>Targeted Dealer</v>
      </c>
      <c r="H1583" s="40"/>
      <c r="I1583" s="41">
        <v>80</v>
      </c>
      <c r="J1583" s="41">
        <f t="shared" si="303"/>
        <v>80</v>
      </c>
      <c r="K1583" s="43">
        <v>10</v>
      </c>
      <c r="L1583" s="43">
        <f t="shared" si="304"/>
        <v>70</v>
      </c>
      <c r="M1583" s="43">
        <f t="shared" si="305"/>
        <v>12.5</v>
      </c>
      <c r="N1583" s="42">
        <v>20</v>
      </c>
      <c r="O1583" s="45" t="str">
        <f t="shared" si="306"/>
        <v>DEC</v>
      </c>
      <c r="P1583" s="42">
        <v>20</v>
      </c>
      <c r="Q1583" s="44">
        <f t="shared" si="307"/>
        <v>-10</v>
      </c>
      <c r="R1583" s="45">
        <f t="shared" si="308"/>
        <v>-0.5</v>
      </c>
      <c r="S1583" s="44" t="str">
        <f t="shared" si="309"/>
        <v>DEGROWTH</v>
      </c>
      <c r="T1583" s="43">
        <v>0</v>
      </c>
      <c r="U1583" s="46" t="str">
        <f t="shared" si="310"/>
        <v>jAN</v>
      </c>
      <c r="V1583" s="42">
        <v>0</v>
      </c>
      <c r="W1583" s="47">
        <f t="shared" si="311"/>
        <v>10</v>
      </c>
      <c r="X1583" s="48">
        <f t="shared" si="312"/>
        <v>0</v>
      </c>
      <c r="Y1583" s="47" t="b">
        <f t="shared" si="313"/>
        <v>0</v>
      </c>
      <c r="Z1583" s="149"/>
      <c r="AA1583" s="133"/>
      <c r="AB1583" s="149" t="s">
        <v>121</v>
      </c>
      <c r="AC1583" s="27"/>
    </row>
    <row r="1584" spans="1:29" s="156" customFormat="1" ht="13.8">
      <c r="A1584" s="149" t="s">
        <v>121</v>
      </c>
      <c r="B1584" s="147" t="s">
        <v>961</v>
      </c>
      <c r="C1584" s="147" t="s">
        <v>4243</v>
      </c>
      <c r="D1584" s="147">
        <v>1000004483</v>
      </c>
      <c r="E1584" s="147" t="s">
        <v>4215</v>
      </c>
      <c r="F1584" s="148">
        <v>45928</v>
      </c>
      <c r="G1584" s="40" t="str">
        <f t="shared" si="302"/>
        <v>Targeted Dealer</v>
      </c>
      <c r="H1584" s="40"/>
      <c r="I1584" s="41">
        <v>40</v>
      </c>
      <c r="J1584" s="41">
        <f t="shared" si="303"/>
        <v>40</v>
      </c>
      <c r="K1584" s="43">
        <v>45</v>
      </c>
      <c r="L1584" s="43">
        <f t="shared" si="304"/>
        <v>-5</v>
      </c>
      <c r="M1584" s="43">
        <f t="shared" si="305"/>
        <v>112.5</v>
      </c>
      <c r="N1584" s="42">
        <v>30</v>
      </c>
      <c r="O1584" s="45" t="str">
        <f t="shared" si="306"/>
        <v>DEC</v>
      </c>
      <c r="P1584" s="42">
        <v>30</v>
      </c>
      <c r="Q1584" s="44">
        <f t="shared" si="307"/>
        <v>15</v>
      </c>
      <c r="R1584" s="45">
        <f t="shared" si="308"/>
        <v>0.5</v>
      </c>
      <c r="S1584" s="44" t="str">
        <f t="shared" si="309"/>
        <v>GROWTH</v>
      </c>
      <c r="T1584" s="43">
        <v>0</v>
      </c>
      <c r="U1584" s="46" t="str">
        <f t="shared" si="310"/>
        <v/>
      </c>
      <c r="V1584" s="42">
        <v>0</v>
      </c>
      <c r="W1584" s="47">
        <f t="shared" si="311"/>
        <v>45</v>
      </c>
      <c r="X1584" s="48" t="b">
        <f t="shared" si="312"/>
        <v>0</v>
      </c>
      <c r="Y1584" s="47" t="b">
        <f t="shared" si="313"/>
        <v>0</v>
      </c>
      <c r="Z1584" s="149"/>
      <c r="AA1584" s="133"/>
      <c r="AB1584" s="149" t="s">
        <v>121</v>
      </c>
      <c r="AC1584" s="27"/>
    </row>
    <row r="1585" spans="1:29" s="156" customFormat="1" ht="13.8">
      <c r="A1585" s="149" t="s">
        <v>121</v>
      </c>
      <c r="B1585" s="147" t="s">
        <v>25</v>
      </c>
      <c r="C1585" s="147" t="s">
        <v>3460</v>
      </c>
      <c r="D1585" s="147">
        <v>1000000840</v>
      </c>
      <c r="E1585" s="147" t="s">
        <v>4216</v>
      </c>
      <c r="F1585" s="148">
        <v>44738</v>
      </c>
      <c r="G1585" s="40" t="str">
        <f t="shared" si="302"/>
        <v>-</v>
      </c>
      <c r="H1585" s="40"/>
      <c r="I1585" s="41">
        <v>0</v>
      </c>
      <c r="J1585" s="41">
        <f t="shared" si="303"/>
        <v>0</v>
      </c>
      <c r="K1585" s="43">
        <v>0</v>
      </c>
      <c r="L1585" s="43">
        <f t="shared" si="304"/>
        <v>0</v>
      </c>
      <c r="M1585" s="43" t="str">
        <f t="shared" si="305"/>
        <v>-</v>
      </c>
      <c r="N1585" s="42">
        <v>0</v>
      </c>
      <c r="O1585" s="45" t="str">
        <f t="shared" si="306"/>
        <v>DEC</v>
      </c>
      <c r="P1585" s="42">
        <v>0</v>
      </c>
      <c r="Q1585" s="44">
        <f t="shared" si="307"/>
        <v>0</v>
      </c>
      <c r="R1585" s="45" t="str">
        <f t="shared" si="308"/>
        <v xml:space="preserve"> </v>
      </c>
      <c r="S1585" s="44" t="b">
        <f t="shared" si="309"/>
        <v>0</v>
      </c>
      <c r="T1585" s="43">
        <v>0</v>
      </c>
      <c r="U1585" s="46" t="str">
        <f t="shared" si="310"/>
        <v>jAN</v>
      </c>
      <c r="V1585" s="42">
        <v>0</v>
      </c>
      <c r="W1585" s="47">
        <f t="shared" si="311"/>
        <v>0</v>
      </c>
      <c r="X1585" s="48">
        <f t="shared" si="312"/>
        <v>0</v>
      </c>
      <c r="Y1585" s="47" t="b">
        <f t="shared" si="313"/>
        <v>0</v>
      </c>
      <c r="Z1585" s="149"/>
      <c r="AA1585" s="133"/>
      <c r="AB1585" s="149" t="s">
        <v>121</v>
      </c>
      <c r="AC1585" s="27"/>
    </row>
    <row r="1586" spans="1:29" s="156" customFormat="1" ht="13.8">
      <c r="A1586" s="149" t="s">
        <v>121</v>
      </c>
      <c r="B1586" s="147" t="s">
        <v>3920</v>
      </c>
      <c r="C1586" s="147" t="s">
        <v>4244</v>
      </c>
      <c r="D1586" s="147">
        <v>1000004495</v>
      </c>
      <c r="E1586" s="147" t="s">
        <v>4217</v>
      </c>
      <c r="F1586" s="148">
        <v>45936</v>
      </c>
      <c r="G1586" s="40" t="str">
        <f t="shared" si="302"/>
        <v>Targeted Dealer</v>
      </c>
      <c r="H1586" s="40"/>
      <c r="I1586" s="41">
        <v>20</v>
      </c>
      <c r="J1586" s="41">
        <f t="shared" si="303"/>
        <v>20</v>
      </c>
      <c r="K1586" s="43">
        <v>0</v>
      </c>
      <c r="L1586" s="43">
        <f t="shared" si="304"/>
        <v>20</v>
      </c>
      <c r="M1586" s="43">
        <f t="shared" si="305"/>
        <v>0</v>
      </c>
      <c r="N1586" s="42">
        <v>0</v>
      </c>
      <c r="O1586" s="45" t="str">
        <f t="shared" si="306"/>
        <v>DEC</v>
      </c>
      <c r="P1586" s="42">
        <v>0</v>
      </c>
      <c r="Q1586" s="44">
        <f t="shared" si="307"/>
        <v>0</v>
      </c>
      <c r="R1586" s="45" t="str">
        <f t="shared" si="308"/>
        <v xml:space="preserve"> </v>
      </c>
      <c r="S1586" s="44" t="b">
        <f t="shared" si="309"/>
        <v>0</v>
      </c>
      <c r="T1586" s="43">
        <v>0</v>
      </c>
      <c r="U1586" s="46" t="str">
        <f t="shared" si="310"/>
        <v/>
      </c>
      <c r="V1586" s="42">
        <v>0</v>
      </c>
      <c r="W1586" s="47">
        <f t="shared" si="311"/>
        <v>0</v>
      </c>
      <c r="X1586" s="48" t="b">
        <f t="shared" si="312"/>
        <v>0</v>
      </c>
      <c r="Y1586" s="47" t="b">
        <f t="shared" si="313"/>
        <v>0</v>
      </c>
      <c r="Z1586" s="149"/>
      <c r="AA1586" s="133"/>
      <c r="AB1586" s="149" t="s">
        <v>121</v>
      </c>
      <c r="AC1586" s="27"/>
    </row>
    <row r="1587" spans="1:29" s="156" customFormat="1" ht="13.8">
      <c r="A1587" s="149" t="s">
        <v>121</v>
      </c>
      <c r="B1587" s="147" t="s">
        <v>22</v>
      </c>
      <c r="C1587" s="147" t="s">
        <v>707</v>
      </c>
      <c r="D1587" s="147">
        <v>1000000406</v>
      </c>
      <c r="E1587" s="147" t="s">
        <v>708</v>
      </c>
      <c r="F1587" s="148">
        <v>44738</v>
      </c>
      <c r="G1587" s="40" t="str">
        <f t="shared" si="302"/>
        <v>Targeted Dealer</v>
      </c>
      <c r="H1587" s="40"/>
      <c r="I1587" s="41">
        <v>40</v>
      </c>
      <c r="J1587" s="41">
        <f t="shared" si="303"/>
        <v>40</v>
      </c>
      <c r="K1587" s="43">
        <v>37.5</v>
      </c>
      <c r="L1587" s="43">
        <f t="shared" si="304"/>
        <v>2.5</v>
      </c>
      <c r="M1587" s="43">
        <f t="shared" si="305"/>
        <v>93.75</v>
      </c>
      <c r="N1587" s="42">
        <v>40</v>
      </c>
      <c r="O1587" s="45" t="str">
        <f t="shared" si="306"/>
        <v>DEC</v>
      </c>
      <c r="P1587" s="42">
        <v>40</v>
      </c>
      <c r="Q1587" s="44">
        <f t="shared" si="307"/>
        <v>-2.5</v>
      </c>
      <c r="R1587" s="45">
        <f t="shared" si="308"/>
        <v>-6.25E-2</v>
      </c>
      <c r="S1587" s="44" t="str">
        <f t="shared" si="309"/>
        <v>DEGROWTH</v>
      </c>
      <c r="T1587" s="43">
        <v>0</v>
      </c>
      <c r="U1587" s="46" t="str">
        <f t="shared" si="310"/>
        <v>jAN</v>
      </c>
      <c r="V1587" s="42">
        <v>0</v>
      </c>
      <c r="W1587" s="47">
        <f t="shared" si="311"/>
        <v>37.5</v>
      </c>
      <c r="X1587" s="48">
        <f t="shared" si="312"/>
        <v>0</v>
      </c>
      <c r="Y1587" s="47" t="b">
        <f t="shared" si="313"/>
        <v>0</v>
      </c>
      <c r="Z1587" s="149"/>
      <c r="AA1587" s="133"/>
      <c r="AB1587" s="149" t="s">
        <v>121</v>
      </c>
      <c r="AC1587" s="27"/>
    </row>
    <row r="1588" spans="1:29" s="156" customFormat="1" ht="13.8">
      <c r="A1588" s="149" t="s">
        <v>121</v>
      </c>
      <c r="B1588" s="147" t="s">
        <v>22</v>
      </c>
      <c r="C1588" s="147" t="s">
        <v>4245</v>
      </c>
      <c r="D1588" s="147">
        <v>1000004500</v>
      </c>
      <c r="E1588" s="147" t="s">
        <v>4218</v>
      </c>
      <c r="F1588" s="148">
        <v>45948</v>
      </c>
      <c r="G1588" s="40" t="str">
        <f t="shared" si="302"/>
        <v>Targeted Dealer</v>
      </c>
      <c r="H1588" s="40"/>
      <c r="I1588" s="41">
        <v>20</v>
      </c>
      <c r="J1588" s="41">
        <f t="shared" si="303"/>
        <v>20</v>
      </c>
      <c r="K1588" s="43">
        <v>12.5</v>
      </c>
      <c r="L1588" s="43">
        <f t="shared" si="304"/>
        <v>7.5</v>
      </c>
      <c r="M1588" s="43">
        <f t="shared" si="305"/>
        <v>62.5</v>
      </c>
      <c r="N1588" s="42">
        <v>3</v>
      </c>
      <c r="O1588" s="45" t="str">
        <f t="shared" si="306"/>
        <v>DEC</v>
      </c>
      <c r="P1588" s="42">
        <v>3</v>
      </c>
      <c r="Q1588" s="44">
        <f t="shared" si="307"/>
        <v>9.5</v>
      </c>
      <c r="R1588" s="45">
        <f t="shared" si="308"/>
        <v>3.166666666666667</v>
      </c>
      <c r="S1588" s="44" t="str">
        <f t="shared" si="309"/>
        <v>GROWTH</v>
      </c>
      <c r="T1588" s="43">
        <v>0</v>
      </c>
      <c r="U1588" s="46" t="str">
        <f t="shared" si="310"/>
        <v/>
      </c>
      <c r="V1588" s="42">
        <v>0</v>
      </c>
      <c r="W1588" s="47">
        <f t="shared" si="311"/>
        <v>12.5</v>
      </c>
      <c r="X1588" s="48" t="b">
        <f t="shared" si="312"/>
        <v>0</v>
      </c>
      <c r="Y1588" s="47" t="b">
        <f t="shared" si="313"/>
        <v>0</v>
      </c>
      <c r="Z1588" s="149"/>
      <c r="AA1588" s="133"/>
      <c r="AB1588" s="149" t="s">
        <v>121</v>
      </c>
      <c r="AC1588" s="27"/>
    </row>
    <row r="1589" spans="1:29" s="156" customFormat="1" ht="13.8">
      <c r="A1589" s="149" t="s">
        <v>121</v>
      </c>
      <c r="B1589" s="147" t="s">
        <v>3923</v>
      </c>
      <c r="C1589" s="147" t="s">
        <v>4246</v>
      </c>
      <c r="D1589" s="147">
        <v>1000004507</v>
      </c>
      <c r="E1589" s="147" t="s">
        <v>4219</v>
      </c>
      <c r="F1589" s="148">
        <v>45957</v>
      </c>
      <c r="G1589" s="40" t="str">
        <f t="shared" si="302"/>
        <v>Targeted Dealer</v>
      </c>
      <c r="H1589" s="40"/>
      <c r="I1589" s="41">
        <v>20</v>
      </c>
      <c r="J1589" s="41">
        <f t="shared" si="303"/>
        <v>20</v>
      </c>
      <c r="K1589" s="43">
        <v>20</v>
      </c>
      <c r="L1589" s="43">
        <f t="shared" si="304"/>
        <v>0</v>
      </c>
      <c r="M1589" s="43">
        <f t="shared" si="305"/>
        <v>100</v>
      </c>
      <c r="N1589" s="42">
        <v>20</v>
      </c>
      <c r="O1589" s="45" t="str">
        <f t="shared" si="306"/>
        <v>DEC</v>
      </c>
      <c r="P1589" s="42">
        <v>20</v>
      </c>
      <c r="Q1589" s="44">
        <f t="shared" si="307"/>
        <v>0</v>
      </c>
      <c r="R1589" s="45">
        <f t="shared" si="308"/>
        <v>0</v>
      </c>
      <c r="S1589" s="44" t="str">
        <f t="shared" si="309"/>
        <v>GROWTH</v>
      </c>
      <c r="T1589" s="43">
        <v>0</v>
      </c>
      <c r="U1589" s="46" t="str">
        <f t="shared" si="310"/>
        <v/>
      </c>
      <c r="V1589" s="42">
        <v>0</v>
      </c>
      <c r="W1589" s="47">
        <f t="shared" si="311"/>
        <v>20</v>
      </c>
      <c r="X1589" s="48" t="b">
        <f t="shared" si="312"/>
        <v>0</v>
      </c>
      <c r="Y1589" s="47" t="b">
        <f t="shared" si="313"/>
        <v>0</v>
      </c>
      <c r="Z1589" s="149"/>
      <c r="AA1589" s="133"/>
      <c r="AB1589" s="149" t="s">
        <v>121</v>
      </c>
      <c r="AC1589" s="27"/>
    </row>
    <row r="1590" spans="1:29" s="156" customFormat="1" ht="13.8">
      <c r="A1590" s="149" t="s">
        <v>121</v>
      </c>
      <c r="B1590" s="147" t="s">
        <v>34</v>
      </c>
      <c r="C1590" s="147" t="s">
        <v>4247</v>
      </c>
      <c r="D1590" s="147">
        <v>1000000571</v>
      </c>
      <c r="E1590" s="147" t="s">
        <v>4220</v>
      </c>
      <c r="F1590" s="148">
        <v>44738</v>
      </c>
      <c r="G1590" s="40" t="str">
        <f t="shared" si="302"/>
        <v>-</v>
      </c>
      <c r="H1590" s="40"/>
      <c r="I1590" s="41">
        <v>0</v>
      </c>
      <c r="J1590" s="41">
        <f t="shared" si="303"/>
        <v>0</v>
      </c>
      <c r="K1590" s="43">
        <v>0</v>
      </c>
      <c r="L1590" s="43">
        <f t="shared" si="304"/>
        <v>0</v>
      </c>
      <c r="M1590" s="43" t="str">
        <f t="shared" si="305"/>
        <v>-</v>
      </c>
      <c r="N1590" s="42">
        <v>0</v>
      </c>
      <c r="O1590" s="45" t="str">
        <f t="shared" si="306"/>
        <v>DEC</v>
      </c>
      <c r="P1590" s="42">
        <v>0</v>
      </c>
      <c r="Q1590" s="44">
        <f t="shared" si="307"/>
        <v>0</v>
      </c>
      <c r="R1590" s="45" t="str">
        <f t="shared" si="308"/>
        <v xml:space="preserve"> </v>
      </c>
      <c r="S1590" s="44" t="b">
        <f t="shared" si="309"/>
        <v>0</v>
      </c>
      <c r="T1590" s="43">
        <v>0</v>
      </c>
      <c r="U1590" s="46" t="str">
        <f t="shared" si="310"/>
        <v>jAN</v>
      </c>
      <c r="V1590" s="42">
        <v>0</v>
      </c>
      <c r="W1590" s="47">
        <f t="shared" si="311"/>
        <v>0</v>
      </c>
      <c r="X1590" s="48">
        <f t="shared" si="312"/>
        <v>0</v>
      </c>
      <c r="Y1590" s="47" t="b">
        <f t="shared" si="313"/>
        <v>0</v>
      </c>
      <c r="Z1590" s="149"/>
      <c r="AA1590" s="133"/>
      <c r="AB1590" s="149" t="s">
        <v>121</v>
      </c>
      <c r="AC1590" s="27"/>
    </row>
    <row r="1591" spans="1:29" s="156" customFormat="1" ht="13.8">
      <c r="A1591" s="149" t="s">
        <v>121</v>
      </c>
      <c r="B1591" s="147" t="s">
        <v>34</v>
      </c>
      <c r="C1591" s="147" t="s">
        <v>4248</v>
      </c>
      <c r="D1591" s="147">
        <v>1000004512</v>
      </c>
      <c r="E1591" s="147" t="s">
        <v>4221</v>
      </c>
      <c r="F1591" s="148">
        <v>45959</v>
      </c>
      <c r="G1591" s="40" t="str">
        <f t="shared" si="302"/>
        <v>Targeted Dealer</v>
      </c>
      <c r="H1591" s="40"/>
      <c r="I1591" s="41">
        <v>160</v>
      </c>
      <c r="J1591" s="41">
        <f t="shared" si="303"/>
        <v>160</v>
      </c>
      <c r="K1591" s="43">
        <v>233</v>
      </c>
      <c r="L1591" s="43">
        <f t="shared" si="304"/>
        <v>-73</v>
      </c>
      <c r="M1591" s="43">
        <f t="shared" si="305"/>
        <v>145.625</v>
      </c>
      <c r="N1591" s="42">
        <v>302</v>
      </c>
      <c r="O1591" s="45" t="str">
        <f t="shared" si="306"/>
        <v>DEC</v>
      </c>
      <c r="P1591" s="42">
        <v>302</v>
      </c>
      <c r="Q1591" s="44">
        <f t="shared" si="307"/>
        <v>-69</v>
      </c>
      <c r="R1591" s="45">
        <f t="shared" si="308"/>
        <v>-0.22847682119205293</v>
      </c>
      <c r="S1591" s="44" t="str">
        <f t="shared" si="309"/>
        <v>DEGROWTH</v>
      </c>
      <c r="T1591" s="43">
        <v>0</v>
      </c>
      <c r="U1591" s="46" t="str">
        <f t="shared" si="310"/>
        <v/>
      </c>
      <c r="V1591" s="42">
        <v>0</v>
      </c>
      <c r="W1591" s="47">
        <f t="shared" si="311"/>
        <v>233</v>
      </c>
      <c r="X1591" s="48" t="b">
        <f t="shared" si="312"/>
        <v>0</v>
      </c>
      <c r="Y1591" s="47" t="b">
        <f t="shared" si="313"/>
        <v>0</v>
      </c>
      <c r="Z1591" s="149"/>
      <c r="AA1591" s="133"/>
      <c r="AB1591" s="149" t="s">
        <v>121</v>
      </c>
      <c r="AC1591" s="27"/>
    </row>
    <row r="1592" spans="1:29" s="156" customFormat="1" ht="13.8">
      <c r="A1592" s="149" t="s">
        <v>121</v>
      </c>
      <c r="B1592" s="147" t="s">
        <v>37</v>
      </c>
      <c r="C1592" s="147" t="s">
        <v>4249</v>
      </c>
      <c r="D1592" s="147">
        <v>1000003494</v>
      </c>
      <c r="E1592" s="147" t="s">
        <v>4222</v>
      </c>
      <c r="F1592" s="148">
        <v>45039</v>
      </c>
      <c r="G1592" s="40" t="str">
        <f t="shared" si="302"/>
        <v>-</v>
      </c>
      <c r="H1592" s="40"/>
      <c r="I1592" s="41">
        <v>0</v>
      </c>
      <c r="J1592" s="41">
        <f t="shared" si="303"/>
        <v>0</v>
      </c>
      <c r="K1592" s="43">
        <v>0</v>
      </c>
      <c r="L1592" s="43">
        <f t="shared" si="304"/>
        <v>0</v>
      </c>
      <c r="M1592" s="43" t="str">
        <f t="shared" si="305"/>
        <v>-</v>
      </c>
      <c r="N1592" s="42">
        <v>0</v>
      </c>
      <c r="O1592" s="45" t="str">
        <f t="shared" si="306"/>
        <v>DEC</v>
      </c>
      <c r="P1592" s="42">
        <v>0</v>
      </c>
      <c r="Q1592" s="44">
        <f t="shared" si="307"/>
        <v>0</v>
      </c>
      <c r="R1592" s="45" t="str">
        <f t="shared" si="308"/>
        <v xml:space="preserve"> </v>
      </c>
      <c r="S1592" s="44" t="b">
        <f t="shared" si="309"/>
        <v>0</v>
      </c>
      <c r="T1592" s="43">
        <v>0</v>
      </c>
      <c r="U1592" s="46" t="str">
        <f t="shared" si="310"/>
        <v>jAN</v>
      </c>
      <c r="V1592" s="42">
        <v>0</v>
      </c>
      <c r="W1592" s="47">
        <f t="shared" si="311"/>
        <v>0</v>
      </c>
      <c r="X1592" s="48">
        <f t="shared" si="312"/>
        <v>0</v>
      </c>
      <c r="Y1592" s="47" t="b">
        <f t="shared" si="313"/>
        <v>0</v>
      </c>
      <c r="Z1592" s="149"/>
      <c r="AA1592" s="133"/>
      <c r="AB1592" s="149" t="s">
        <v>121</v>
      </c>
      <c r="AC1592" s="27"/>
    </row>
    <row r="1593" spans="1:29" s="156" customFormat="1" ht="13.8">
      <c r="A1593" s="149" t="s">
        <v>121</v>
      </c>
      <c r="B1593" s="147" t="s">
        <v>12</v>
      </c>
      <c r="C1593" s="147" t="s">
        <v>4250</v>
      </c>
      <c r="D1593" s="147">
        <v>1000004485</v>
      </c>
      <c r="E1593" s="147" t="s">
        <v>4223</v>
      </c>
      <c r="F1593" s="148">
        <v>45937</v>
      </c>
      <c r="G1593" s="40" t="str">
        <f t="shared" si="302"/>
        <v>Targeted Dealer</v>
      </c>
      <c r="H1593" s="40"/>
      <c r="I1593" s="41">
        <v>39</v>
      </c>
      <c r="J1593" s="41">
        <f t="shared" si="303"/>
        <v>39</v>
      </c>
      <c r="K1593" s="43">
        <v>15</v>
      </c>
      <c r="L1593" s="43">
        <f t="shared" si="304"/>
        <v>24</v>
      </c>
      <c r="M1593" s="43">
        <f t="shared" si="305"/>
        <v>38.46153846153846</v>
      </c>
      <c r="N1593" s="42">
        <v>33</v>
      </c>
      <c r="O1593" s="45" t="str">
        <f t="shared" si="306"/>
        <v>DEC</v>
      </c>
      <c r="P1593" s="42">
        <v>33</v>
      </c>
      <c r="Q1593" s="44">
        <f t="shared" si="307"/>
        <v>-18</v>
      </c>
      <c r="R1593" s="45">
        <f t="shared" si="308"/>
        <v>-0.54545454545454541</v>
      </c>
      <c r="S1593" s="44" t="str">
        <f t="shared" si="309"/>
        <v>DEGROWTH</v>
      </c>
      <c r="T1593" s="43">
        <v>0</v>
      </c>
      <c r="U1593" s="46" t="str">
        <f t="shared" si="310"/>
        <v/>
      </c>
      <c r="V1593" s="42">
        <v>0</v>
      </c>
      <c r="W1593" s="47">
        <f t="shared" si="311"/>
        <v>15</v>
      </c>
      <c r="X1593" s="48" t="b">
        <f t="shared" si="312"/>
        <v>0</v>
      </c>
      <c r="Y1593" s="47" t="b">
        <f t="shared" si="313"/>
        <v>0</v>
      </c>
      <c r="Z1593" s="149"/>
      <c r="AA1593" s="133"/>
      <c r="AB1593" s="149" t="s">
        <v>121</v>
      </c>
      <c r="AC1593" s="27"/>
    </row>
    <row r="1594" spans="1:29" s="156" customFormat="1" ht="13.8">
      <c r="A1594" s="149" t="s">
        <v>121</v>
      </c>
      <c r="B1594" s="147" t="s">
        <v>12</v>
      </c>
      <c r="C1594" s="147" t="s">
        <v>4251</v>
      </c>
      <c r="D1594" s="147">
        <v>1000004497</v>
      </c>
      <c r="E1594" s="147" t="s">
        <v>4224</v>
      </c>
      <c r="F1594" s="148">
        <v>45943</v>
      </c>
      <c r="G1594" s="40" t="str">
        <f t="shared" si="302"/>
        <v>Targeted Dealer</v>
      </c>
      <c r="H1594" s="40"/>
      <c r="I1594" s="41">
        <v>40</v>
      </c>
      <c r="J1594" s="41">
        <f t="shared" si="303"/>
        <v>40</v>
      </c>
      <c r="K1594" s="43">
        <v>31.5</v>
      </c>
      <c r="L1594" s="43">
        <f t="shared" si="304"/>
        <v>8.5</v>
      </c>
      <c r="M1594" s="43">
        <f t="shared" si="305"/>
        <v>78.75</v>
      </c>
      <c r="N1594" s="42">
        <v>30</v>
      </c>
      <c r="O1594" s="45" t="str">
        <f t="shared" si="306"/>
        <v>DEC</v>
      </c>
      <c r="P1594" s="42">
        <v>30</v>
      </c>
      <c r="Q1594" s="44">
        <f t="shared" si="307"/>
        <v>1.5</v>
      </c>
      <c r="R1594" s="45">
        <f t="shared" si="308"/>
        <v>5.0000000000000044E-2</v>
      </c>
      <c r="S1594" s="44" t="str">
        <f t="shared" si="309"/>
        <v>GROWTH</v>
      </c>
      <c r="T1594" s="43">
        <v>0</v>
      </c>
      <c r="U1594" s="46" t="str">
        <f t="shared" si="310"/>
        <v/>
      </c>
      <c r="V1594" s="42">
        <v>0</v>
      </c>
      <c r="W1594" s="47">
        <f t="shared" si="311"/>
        <v>31.5</v>
      </c>
      <c r="X1594" s="48" t="b">
        <f t="shared" si="312"/>
        <v>0</v>
      </c>
      <c r="Y1594" s="47" t="b">
        <f t="shared" si="313"/>
        <v>0</v>
      </c>
      <c r="Z1594" s="149"/>
      <c r="AA1594" s="133"/>
      <c r="AB1594" s="149" t="s">
        <v>121</v>
      </c>
      <c r="AC1594" s="27"/>
    </row>
    <row r="1595" spans="1:29" s="156" customFormat="1" ht="13.8">
      <c r="A1595" s="149" t="s">
        <v>121</v>
      </c>
      <c r="B1595" s="147" t="s">
        <v>12</v>
      </c>
      <c r="C1595" s="147" t="s">
        <v>4252</v>
      </c>
      <c r="D1595" s="147">
        <v>1000000663</v>
      </c>
      <c r="E1595" s="147" t="s">
        <v>4225</v>
      </c>
      <c r="F1595" s="148">
        <v>44738</v>
      </c>
      <c r="G1595" s="40" t="str">
        <f t="shared" si="302"/>
        <v>-</v>
      </c>
      <c r="H1595" s="40"/>
      <c r="I1595" s="41">
        <v>0</v>
      </c>
      <c r="J1595" s="41">
        <f t="shared" si="303"/>
        <v>0</v>
      </c>
      <c r="K1595" s="43">
        <v>0</v>
      </c>
      <c r="L1595" s="43">
        <f t="shared" si="304"/>
        <v>0</v>
      </c>
      <c r="M1595" s="43" t="str">
        <f t="shared" si="305"/>
        <v>-</v>
      </c>
      <c r="N1595" s="42">
        <v>26</v>
      </c>
      <c r="O1595" s="45" t="str">
        <f t="shared" si="306"/>
        <v>DEC</v>
      </c>
      <c r="P1595" s="42">
        <v>26</v>
      </c>
      <c r="Q1595" s="44">
        <f t="shared" si="307"/>
        <v>-26</v>
      </c>
      <c r="R1595" s="45">
        <f t="shared" si="308"/>
        <v>-1</v>
      </c>
      <c r="S1595" s="44" t="str">
        <f t="shared" si="309"/>
        <v>DEGROWTH</v>
      </c>
      <c r="T1595" s="43">
        <v>0</v>
      </c>
      <c r="U1595" s="46" t="str">
        <f t="shared" si="310"/>
        <v>jAN</v>
      </c>
      <c r="V1595" s="42">
        <v>0</v>
      </c>
      <c r="W1595" s="47">
        <f t="shared" si="311"/>
        <v>0</v>
      </c>
      <c r="X1595" s="48">
        <f t="shared" si="312"/>
        <v>0</v>
      </c>
      <c r="Y1595" s="47" t="b">
        <f t="shared" si="313"/>
        <v>0</v>
      </c>
      <c r="Z1595" s="149"/>
      <c r="AA1595" s="133"/>
      <c r="AB1595" s="149" t="s">
        <v>121</v>
      </c>
      <c r="AC1595" s="27"/>
    </row>
    <row r="1596" spans="1:29" s="156" customFormat="1" ht="13.8">
      <c r="A1596" s="149" t="s">
        <v>121</v>
      </c>
      <c r="B1596" s="147" t="s">
        <v>32</v>
      </c>
      <c r="C1596" s="147" t="s">
        <v>4253</v>
      </c>
      <c r="D1596" s="147">
        <v>1000004457</v>
      </c>
      <c r="E1596" s="147" t="s">
        <v>4226</v>
      </c>
      <c r="F1596" s="148">
        <v>45906</v>
      </c>
      <c r="G1596" s="40" t="str">
        <f t="shared" si="302"/>
        <v>Targeted Dealer</v>
      </c>
      <c r="H1596" s="40"/>
      <c r="I1596" s="41">
        <v>45</v>
      </c>
      <c r="J1596" s="41">
        <f t="shared" si="303"/>
        <v>45</v>
      </c>
      <c r="K1596" s="43">
        <v>122.5</v>
      </c>
      <c r="L1596" s="43">
        <f t="shared" si="304"/>
        <v>-77.5</v>
      </c>
      <c r="M1596" s="43">
        <f t="shared" si="305"/>
        <v>272.22222222222223</v>
      </c>
      <c r="N1596" s="42">
        <v>40</v>
      </c>
      <c r="O1596" s="45" t="str">
        <f t="shared" si="306"/>
        <v>DEC</v>
      </c>
      <c r="P1596" s="42">
        <v>40</v>
      </c>
      <c r="Q1596" s="44">
        <f t="shared" si="307"/>
        <v>82.5</v>
      </c>
      <c r="R1596" s="45">
        <f t="shared" si="308"/>
        <v>2.0625</v>
      </c>
      <c r="S1596" s="44" t="str">
        <f t="shared" si="309"/>
        <v>GROWTH</v>
      </c>
      <c r="T1596" s="43">
        <v>0</v>
      </c>
      <c r="U1596" s="46" t="str">
        <f t="shared" si="310"/>
        <v/>
      </c>
      <c r="V1596" s="42">
        <v>0</v>
      </c>
      <c r="W1596" s="47">
        <f t="shared" si="311"/>
        <v>122.5</v>
      </c>
      <c r="X1596" s="48" t="b">
        <f t="shared" si="312"/>
        <v>0</v>
      </c>
      <c r="Y1596" s="47" t="b">
        <f t="shared" si="313"/>
        <v>0</v>
      </c>
      <c r="Z1596" s="149"/>
      <c r="AA1596" s="133"/>
      <c r="AB1596" s="149" t="s">
        <v>121</v>
      </c>
      <c r="AC1596" s="27"/>
    </row>
    <row r="1597" spans="1:29" s="156" customFormat="1" ht="13.8">
      <c r="A1597" s="149" t="s">
        <v>121</v>
      </c>
      <c r="B1597" s="147" t="s">
        <v>32</v>
      </c>
      <c r="C1597" s="147" t="s">
        <v>4254</v>
      </c>
      <c r="D1597" s="147">
        <v>1000004482</v>
      </c>
      <c r="E1597" s="147" t="s">
        <v>4227</v>
      </c>
      <c r="F1597" s="148">
        <v>45924</v>
      </c>
      <c r="G1597" s="40" t="str">
        <f t="shared" si="302"/>
        <v>Targeted Dealer</v>
      </c>
      <c r="H1597" s="40"/>
      <c r="I1597" s="41">
        <v>50</v>
      </c>
      <c r="J1597" s="41">
        <f t="shared" si="303"/>
        <v>50</v>
      </c>
      <c r="K1597" s="43">
        <v>26</v>
      </c>
      <c r="L1597" s="43">
        <f t="shared" si="304"/>
        <v>24</v>
      </c>
      <c r="M1597" s="43">
        <f t="shared" si="305"/>
        <v>52</v>
      </c>
      <c r="N1597" s="42">
        <v>0</v>
      </c>
      <c r="O1597" s="45" t="str">
        <f t="shared" si="306"/>
        <v>DEC</v>
      </c>
      <c r="P1597" s="42">
        <v>0</v>
      </c>
      <c r="Q1597" s="44">
        <f t="shared" si="307"/>
        <v>26</v>
      </c>
      <c r="R1597" s="45" t="str">
        <f t="shared" si="308"/>
        <v xml:space="preserve"> </v>
      </c>
      <c r="S1597" s="44" t="b">
        <f t="shared" si="309"/>
        <v>0</v>
      </c>
      <c r="T1597" s="43">
        <v>0</v>
      </c>
      <c r="U1597" s="46" t="str">
        <f t="shared" si="310"/>
        <v/>
      </c>
      <c r="V1597" s="42">
        <v>0</v>
      </c>
      <c r="W1597" s="47">
        <f t="shared" si="311"/>
        <v>26</v>
      </c>
      <c r="X1597" s="48" t="b">
        <f t="shared" si="312"/>
        <v>0</v>
      </c>
      <c r="Y1597" s="47" t="b">
        <f t="shared" si="313"/>
        <v>0</v>
      </c>
      <c r="Z1597" s="149"/>
      <c r="AA1597" s="133"/>
      <c r="AB1597" s="149" t="s">
        <v>121</v>
      </c>
      <c r="AC1597" s="27"/>
    </row>
    <row r="1598" spans="1:29" s="156" customFormat="1" ht="13.8">
      <c r="A1598" s="149" t="s">
        <v>1245</v>
      </c>
      <c r="B1598" s="147" t="s">
        <v>43</v>
      </c>
      <c r="C1598" s="147" t="s">
        <v>4255</v>
      </c>
      <c r="D1598" s="147">
        <v>1000004496</v>
      </c>
      <c r="E1598" s="147" t="s">
        <v>4228</v>
      </c>
      <c r="F1598" s="148">
        <v>45938</v>
      </c>
      <c r="G1598" s="40" t="str">
        <f t="shared" si="302"/>
        <v>Targeted Dealer</v>
      </c>
      <c r="H1598" s="40"/>
      <c r="I1598" s="41">
        <v>25</v>
      </c>
      <c r="J1598" s="41">
        <f t="shared" si="303"/>
        <v>25</v>
      </c>
      <c r="K1598" s="43">
        <v>24.5</v>
      </c>
      <c r="L1598" s="43">
        <f t="shared" si="304"/>
        <v>0.5</v>
      </c>
      <c r="M1598" s="43">
        <f t="shared" si="305"/>
        <v>98</v>
      </c>
      <c r="N1598" s="42">
        <v>25</v>
      </c>
      <c r="O1598" s="45" t="str">
        <f t="shared" si="306"/>
        <v>DEC</v>
      </c>
      <c r="P1598" s="42">
        <v>25</v>
      </c>
      <c r="Q1598" s="44">
        <f t="shared" si="307"/>
        <v>-0.5</v>
      </c>
      <c r="R1598" s="45">
        <f t="shared" si="308"/>
        <v>-2.0000000000000018E-2</v>
      </c>
      <c r="S1598" s="44" t="str">
        <f t="shared" si="309"/>
        <v>DEGROWTH</v>
      </c>
      <c r="T1598" s="43">
        <v>0</v>
      </c>
      <c r="U1598" s="46" t="str">
        <f t="shared" si="310"/>
        <v/>
      </c>
      <c r="V1598" s="42">
        <v>0</v>
      </c>
      <c r="W1598" s="47">
        <f t="shared" si="311"/>
        <v>24.5</v>
      </c>
      <c r="X1598" s="48" t="b">
        <f t="shared" si="312"/>
        <v>0</v>
      </c>
      <c r="Y1598" s="47" t="b">
        <f t="shared" si="313"/>
        <v>0</v>
      </c>
      <c r="Z1598" s="149"/>
      <c r="AA1598" s="133"/>
      <c r="AB1598" s="149" t="s">
        <v>1245</v>
      </c>
      <c r="AC1598" s="27"/>
    </row>
    <row r="1599" spans="1:29" s="156" customFormat="1" ht="13.8">
      <c r="A1599" s="149" t="s">
        <v>1245</v>
      </c>
      <c r="B1599" s="147" t="s">
        <v>40</v>
      </c>
      <c r="C1599" s="147" t="s">
        <v>4256</v>
      </c>
      <c r="D1599" s="147">
        <v>1000004428</v>
      </c>
      <c r="E1599" s="147" t="s">
        <v>4229</v>
      </c>
      <c r="F1599" s="148">
        <v>45869</v>
      </c>
      <c r="G1599" s="40" t="str">
        <f t="shared" si="302"/>
        <v>Targeted Dealer</v>
      </c>
      <c r="H1599" s="40"/>
      <c r="I1599" s="41">
        <v>13</v>
      </c>
      <c r="J1599" s="41">
        <f t="shared" si="303"/>
        <v>13</v>
      </c>
      <c r="K1599" s="43">
        <v>0</v>
      </c>
      <c r="L1599" s="43">
        <f t="shared" si="304"/>
        <v>13</v>
      </c>
      <c r="M1599" s="43">
        <f t="shared" si="305"/>
        <v>0</v>
      </c>
      <c r="N1599" s="42">
        <v>0</v>
      </c>
      <c r="O1599" s="45" t="str">
        <f t="shared" si="306"/>
        <v>DEC</v>
      </c>
      <c r="P1599" s="42">
        <v>0</v>
      </c>
      <c r="Q1599" s="44">
        <f t="shared" si="307"/>
        <v>0</v>
      </c>
      <c r="R1599" s="45" t="str">
        <f t="shared" si="308"/>
        <v xml:space="preserve"> </v>
      </c>
      <c r="S1599" s="44" t="b">
        <f t="shared" si="309"/>
        <v>0</v>
      </c>
      <c r="T1599" s="43">
        <v>0</v>
      </c>
      <c r="U1599" s="46" t="str">
        <f t="shared" si="310"/>
        <v/>
      </c>
      <c r="V1599" s="42">
        <v>0</v>
      </c>
      <c r="W1599" s="47">
        <f t="shared" si="311"/>
        <v>0</v>
      </c>
      <c r="X1599" s="48" t="b">
        <f t="shared" si="312"/>
        <v>0</v>
      </c>
      <c r="Y1599" s="47" t="b">
        <f t="shared" si="313"/>
        <v>0</v>
      </c>
      <c r="Z1599" s="149"/>
      <c r="AA1599" s="133"/>
      <c r="AB1599" s="149" t="s">
        <v>1245</v>
      </c>
      <c r="AC1599" s="27"/>
    </row>
    <row r="1600" spans="1:29" s="156" customFormat="1" ht="13.8">
      <c r="A1600" s="149" t="s">
        <v>1245</v>
      </c>
      <c r="B1600" s="147" t="s">
        <v>44</v>
      </c>
      <c r="C1600" s="147" t="s">
        <v>4257</v>
      </c>
      <c r="D1600" s="147">
        <v>1000004432</v>
      </c>
      <c r="E1600" s="147" t="s">
        <v>4230</v>
      </c>
      <c r="F1600" s="148">
        <v>45856</v>
      </c>
      <c r="G1600" s="40" t="str">
        <f t="shared" si="302"/>
        <v>Targeted Dealer</v>
      </c>
      <c r="H1600" s="40"/>
      <c r="I1600" s="41">
        <v>50</v>
      </c>
      <c r="J1600" s="41">
        <f t="shared" si="303"/>
        <v>50</v>
      </c>
      <c r="K1600" s="43">
        <v>39.5</v>
      </c>
      <c r="L1600" s="43">
        <f t="shared" si="304"/>
        <v>10.5</v>
      </c>
      <c r="M1600" s="43">
        <f t="shared" si="305"/>
        <v>79</v>
      </c>
      <c r="N1600" s="42">
        <v>46</v>
      </c>
      <c r="O1600" s="45" t="str">
        <f t="shared" si="306"/>
        <v>DEC</v>
      </c>
      <c r="P1600" s="42">
        <v>46</v>
      </c>
      <c r="Q1600" s="44">
        <f t="shared" si="307"/>
        <v>-6.5</v>
      </c>
      <c r="R1600" s="45">
        <f t="shared" si="308"/>
        <v>-0.14130434782608692</v>
      </c>
      <c r="S1600" s="44" t="str">
        <f t="shared" si="309"/>
        <v>DEGROWTH</v>
      </c>
      <c r="T1600" s="43">
        <v>0</v>
      </c>
      <c r="U1600" s="46" t="str">
        <f t="shared" si="310"/>
        <v/>
      </c>
      <c r="V1600" s="42">
        <v>0</v>
      </c>
      <c r="W1600" s="47">
        <f t="shared" si="311"/>
        <v>39.5</v>
      </c>
      <c r="X1600" s="48" t="b">
        <f t="shared" si="312"/>
        <v>0</v>
      </c>
      <c r="Y1600" s="47" t="b">
        <f t="shared" si="313"/>
        <v>0</v>
      </c>
      <c r="Z1600" s="149"/>
      <c r="AA1600" s="133"/>
      <c r="AB1600" s="149" t="s">
        <v>1245</v>
      </c>
      <c r="AC1600" s="27"/>
    </row>
    <row r="1601" spans="1:29" s="156" customFormat="1" ht="13.8">
      <c r="A1601" s="149" t="s">
        <v>1245</v>
      </c>
      <c r="B1601" s="147" t="s">
        <v>44</v>
      </c>
      <c r="C1601" s="147" t="s">
        <v>4258</v>
      </c>
      <c r="D1601" s="147">
        <v>1000000362</v>
      </c>
      <c r="E1601" s="147" t="s">
        <v>4231</v>
      </c>
      <c r="F1601" s="148">
        <v>44738</v>
      </c>
      <c r="G1601" s="40" t="str">
        <f t="shared" si="302"/>
        <v>Targeted Dealer</v>
      </c>
      <c r="H1601" s="40"/>
      <c r="I1601" s="41">
        <v>20</v>
      </c>
      <c r="J1601" s="41">
        <f t="shared" si="303"/>
        <v>20</v>
      </c>
      <c r="K1601" s="43">
        <v>0</v>
      </c>
      <c r="L1601" s="43">
        <f t="shared" si="304"/>
        <v>20</v>
      </c>
      <c r="M1601" s="43">
        <f t="shared" si="305"/>
        <v>0</v>
      </c>
      <c r="N1601" s="42">
        <v>0</v>
      </c>
      <c r="O1601" s="45" t="str">
        <f t="shared" si="306"/>
        <v>DEC</v>
      </c>
      <c r="P1601" s="42">
        <v>0</v>
      </c>
      <c r="Q1601" s="44">
        <f t="shared" si="307"/>
        <v>0</v>
      </c>
      <c r="R1601" s="45" t="str">
        <f t="shared" si="308"/>
        <v xml:space="preserve"> </v>
      </c>
      <c r="S1601" s="44" t="b">
        <f t="shared" si="309"/>
        <v>0</v>
      </c>
      <c r="T1601" s="43">
        <v>0</v>
      </c>
      <c r="U1601" s="46" t="str">
        <f t="shared" si="310"/>
        <v>jAN</v>
      </c>
      <c r="V1601" s="42">
        <v>0</v>
      </c>
      <c r="W1601" s="47">
        <f t="shared" si="311"/>
        <v>0</v>
      </c>
      <c r="X1601" s="48">
        <f t="shared" si="312"/>
        <v>0</v>
      </c>
      <c r="Y1601" s="47" t="b">
        <f t="shared" si="313"/>
        <v>0</v>
      </c>
      <c r="Z1601" s="149"/>
      <c r="AA1601" s="133"/>
      <c r="AB1601" s="149" t="s">
        <v>1245</v>
      </c>
      <c r="AC1601" s="27"/>
    </row>
    <row r="1602" spans="1:29" s="156" customFormat="1" ht="13.8">
      <c r="A1602" s="149" t="s">
        <v>1245</v>
      </c>
      <c r="B1602" s="147" t="s">
        <v>48</v>
      </c>
      <c r="C1602" s="147" t="s">
        <v>4259</v>
      </c>
      <c r="D1602" s="147">
        <v>1000004503</v>
      </c>
      <c r="E1602" s="147" t="s">
        <v>4232</v>
      </c>
      <c r="F1602" s="148">
        <v>45952</v>
      </c>
      <c r="G1602" s="40" t="str">
        <f t="shared" si="302"/>
        <v>Targeted Dealer</v>
      </c>
      <c r="H1602" s="40"/>
      <c r="I1602" s="41">
        <v>20</v>
      </c>
      <c r="J1602" s="41">
        <f t="shared" si="303"/>
        <v>20</v>
      </c>
      <c r="K1602" s="43">
        <v>0</v>
      </c>
      <c r="L1602" s="43">
        <f t="shared" si="304"/>
        <v>20</v>
      </c>
      <c r="M1602" s="43">
        <f t="shared" si="305"/>
        <v>0</v>
      </c>
      <c r="N1602" s="42">
        <v>0</v>
      </c>
      <c r="O1602" s="45" t="str">
        <f t="shared" si="306"/>
        <v>DEC</v>
      </c>
      <c r="P1602" s="42">
        <v>0</v>
      </c>
      <c r="Q1602" s="44">
        <f t="shared" si="307"/>
        <v>0</v>
      </c>
      <c r="R1602" s="45" t="str">
        <f t="shared" si="308"/>
        <v xml:space="preserve"> </v>
      </c>
      <c r="S1602" s="44" t="b">
        <f t="shared" si="309"/>
        <v>0</v>
      </c>
      <c r="T1602" s="43">
        <v>0</v>
      </c>
      <c r="U1602" s="46" t="str">
        <f t="shared" si="310"/>
        <v/>
      </c>
      <c r="V1602" s="42">
        <v>0</v>
      </c>
      <c r="W1602" s="47">
        <f t="shared" si="311"/>
        <v>0</v>
      </c>
      <c r="X1602" s="48" t="b">
        <f t="shared" si="312"/>
        <v>0</v>
      </c>
      <c r="Y1602" s="47" t="b">
        <f t="shared" si="313"/>
        <v>0</v>
      </c>
      <c r="Z1602" s="149"/>
      <c r="AA1602" s="133"/>
      <c r="AB1602" s="149" t="s">
        <v>1245</v>
      </c>
      <c r="AC1602" s="27"/>
    </row>
    <row r="1603" spans="1:29" s="156" customFormat="1" ht="13.8">
      <c r="A1603" s="149" t="s">
        <v>1245</v>
      </c>
      <c r="B1603" s="147" t="s">
        <v>58</v>
      </c>
      <c r="C1603" s="147" t="s">
        <v>4260</v>
      </c>
      <c r="D1603" s="147">
        <v>1000004492</v>
      </c>
      <c r="E1603" s="147" t="s">
        <v>4233</v>
      </c>
      <c r="F1603" s="148">
        <v>45926</v>
      </c>
      <c r="G1603" s="40" t="str">
        <f t="shared" si="302"/>
        <v>Targeted Dealer</v>
      </c>
      <c r="H1603" s="40"/>
      <c r="I1603" s="41">
        <v>20</v>
      </c>
      <c r="J1603" s="41">
        <f t="shared" si="303"/>
        <v>20</v>
      </c>
      <c r="K1603" s="43">
        <v>0</v>
      </c>
      <c r="L1603" s="43">
        <f t="shared" si="304"/>
        <v>20</v>
      </c>
      <c r="M1603" s="43">
        <f t="shared" si="305"/>
        <v>0</v>
      </c>
      <c r="N1603" s="42">
        <v>4.5</v>
      </c>
      <c r="O1603" s="45" t="str">
        <f t="shared" si="306"/>
        <v>DEC</v>
      </c>
      <c r="P1603" s="42">
        <v>4.5</v>
      </c>
      <c r="Q1603" s="44">
        <f t="shared" si="307"/>
        <v>-4.5</v>
      </c>
      <c r="R1603" s="45">
        <f t="shared" si="308"/>
        <v>-1</v>
      </c>
      <c r="S1603" s="44" t="str">
        <f t="shared" si="309"/>
        <v>DEGROWTH</v>
      </c>
      <c r="T1603" s="43">
        <v>0</v>
      </c>
      <c r="U1603" s="46" t="str">
        <f t="shared" si="310"/>
        <v/>
      </c>
      <c r="V1603" s="42">
        <v>0</v>
      </c>
      <c r="W1603" s="47">
        <f t="shared" si="311"/>
        <v>0</v>
      </c>
      <c r="X1603" s="48" t="b">
        <f t="shared" si="312"/>
        <v>0</v>
      </c>
      <c r="Y1603" s="47" t="b">
        <f t="shared" si="313"/>
        <v>0</v>
      </c>
      <c r="Z1603" s="149"/>
      <c r="AA1603" s="133"/>
      <c r="AB1603" s="149" t="s">
        <v>1245</v>
      </c>
      <c r="AC1603" s="27"/>
    </row>
    <row r="1604" spans="1:29" s="156" customFormat="1" ht="13.8">
      <c r="A1604" s="149" t="s">
        <v>1245</v>
      </c>
      <c r="B1604" s="147" t="s">
        <v>58</v>
      </c>
      <c r="C1604" s="147" t="s">
        <v>4261</v>
      </c>
      <c r="D1604" s="147">
        <v>1000004506</v>
      </c>
      <c r="E1604" s="147" t="s">
        <v>4234</v>
      </c>
      <c r="F1604" s="148">
        <v>45957</v>
      </c>
      <c r="G1604" s="40" t="str">
        <f t="shared" si="302"/>
        <v>Targeted Dealer</v>
      </c>
      <c r="H1604" s="40"/>
      <c r="I1604" s="41">
        <v>40</v>
      </c>
      <c r="J1604" s="41">
        <f t="shared" si="303"/>
        <v>40</v>
      </c>
      <c r="K1604" s="43">
        <v>140</v>
      </c>
      <c r="L1604" s="43">
        <f t="shared" si="304"/>
        <v>-100</v>
      </c>
      <c r="M1604" s="43">
        <f t="shared" si="305"/>
        <v>350</v>
      </c>
      <c r="N1604" s="42">
        <v>30</v>
      </c>
      <c r="O1604" s="45" t="str">
        <f t="shared" si="306"/>
        <v>DEC</v>
      </c>
      <c r="P1604" s="42">
        <v>30</v>
      </c>
      <c r="Q1604" s="44">
        <f t="shared" si="307"/>
        <v>110</v>
      </c>
      <c r="R1604" s="45">
        <f t="shared" si="308"/>
        <v>3.666666666666667</v>
      </c>
      <c r="S1604" s="44" t="str">
        <f t="shared" si="309"/>
        <v>GROWTH</v>
      </c>
      <c r="T1604" s="43">
        <v>0</v>
      </c>
      <c r="U1604" s="46" t="str">
        <f t="shared" si="310"/>
        <v/>
      </c>
      <c r="V1604" s="42">
        <v>0</v>
      </c>
      <c r="W1604" s="47">
        <f t="shared" si="311"/>
        <v>140</v>
      </c>
      <c r="X1604" s="48" t="b">
        <f t="shared" si="312"/>
        <v>0</v>
      </c>
      <c r="Y1604" s="47" t="b">
        <f t="shared" si="313"/>
        <v>0</v>
      </c>
      <c r="Z1604" s="149"/>
      <c r="AA1604" s="133"/>
      <c r="AB1604" s="149" t="s">
        <v>1245</v>
      </c>
      <c r="AC1604" s="27"/>
    </row>
    <row r="1605" spans="1:29" s="156" customFormat="1" ht="13.8">
      <c r="A1605" s="149" t="s">
        <v>1245</v>
      </c>
      <c r="B1605" s="147" t="s">
        <v>50</v>
      </c>
      <c r="C1605" s="147" t="s">
        <v>4262</v>
      </c>
      <c r="D1605" s="147">
        <v>1000004466</v>
      </c>
      <c r="E1605" s="147" t="s">
        <v>4235</v>
      </c>
      <c r="F1605" s="148">
        <v>45898</v>
      </c>
      <c r="G1605" s="40" t="str">
        <f t="shared" si="302"/>
        <v>Targeted Dealer</v>
      </c>
      <c r="H1605" s="40"/>
      <c r="I1605" s="41">
        <v>35</v>
      </c>
      <c r="J1605" s="41">
        <f t="shared" si="303"/>
        <v>35</v>
      </c>
      <c r="K1605" s="43">
        <v>0</v>
      </c>
      <c r="L1605" s="43">
        <f t="shared" si="304"/>
        <v>35</v>
      </c>
      <c r="M1605" s="43">
        <f t="shared" si="305"/>
        <v>0</v>
      </c>
      <c r="N1605" s="42">
        <v>30</v>
      </c>
      <c r="O1605" s="45" t="str">
        <f t="shared" si="306"/>
        <v>DEC</v>
      </c>
      <c r="P1605" s="42">
        <v>30</v>
      </c>
      <c r="Q1605" s="44">
        <f t="shared" si="307"/>
        <v>-30</v>
      </c>
      <c r="R1605" s="45">
        <f t="shared" si="308"/>
        <v>-1</v>
      </c>
      <c r="S1605" s="44" t="str">
        <f t="shared" si="309"/>
        <v>DEGROWTH</v>
      </c>
      <c r="T1605" s="43">
        <v>0</v>
      </c>
      <c r="U1605" s="46" t="str">
        <f t="shared" si="310"/>
        <v/>
      </c>
      <c r="V1605" s="42">
        <v>0</v>
      </c>
      <c r="W1605" s="47">
        <f t="shared" si="311"/>
        <v>0</v>
      </c>
      <c r="X1605" s="48" t="b">
        <f t="shared" si="312"/>
        <v>0</v>
      </c>
      <c r="Y1605" s="47" t="b">
        <f t="shared" si="313"/>
        <v>0</v>
      </c>
      <c r="Z1605" s="149"/>
      <c r="AA1605" s="133"/>
      <c r="AB1605" s="149" t="s">
        <v>1245</v>
      </c>
      <c r="AC1605" s="27"/>
    </row>
    <row r="1606" spans="1:29" s="156" customFormat="1" ht="13.8">
      <c r="A1606" s="149" t="s">
        <v>1245</v>
      </c>
      <c r="B1606" s="147" t="s">
        <v>50</v>
      </c>
      <c r="C1606" s="147" t="s">
        <v>4263</v>
      </c>
      <c r="D1606" s="147">
        <v>1000004484</v>
      </c>
      <c r="E1606" s="147" t="s">
        <v>4236</v>
      </c>
      <c r="F1606" s="148">
        <v>45936</v>
      </c>
      <c r="G1606" s="40" t="str">
        <f t="shared" si="302"/>
        <v>Targeted Dealer</v>
      </c>
      <c r="H1606" s="40"/>
      <c r="I1606" s="41">
        <v>30</v>
      </c>
      <c r="J1606" s="41">
        <f t="shared" si="303"/>
        <v>30</v>
      </c>
      <c r="K1606" s="43">
        <v>0</v>
      </c>
      <c r="L1606" s="43">
        <f t="shared" si="304"/>
        <v>30</v>
      </c>
      <c r="M1606" s="43">
        <f t="shared" si="305"/>
        <v>0</v>
      </c>
      <c r="N1606" s="42">
        <v>0</v>
      </c>
      <c r="O1606" s="45" t="str">
        <f t="shared" si="306"/>
        <v>DEC</v>
      </c>
      <c r="P1606" s="42">
        <v>0</v>
      </c>
      <c r="Q1606" s="44">
        <f t="shared" si="307"/>
        <v>0</v>
      </c>
      <c r="R1606" s="45" t="str">
        <f t="shared" si="308"/>
        <v xml:space="preserve"> </v>
      </c>
      <c r="S1606" s="44" t="b">
        <f t="shared" si="309"/>
        <v>0</v>
      </c>
      <c r="T1606" s="43">
        <v>0</v>
      </c>
      <c r="U1606" s="46" t="str">
        <f t="shared" si="310"/>
        <v/>
      </c>
      <c r="V1606" s="42">
        <v>0</v>
      </c>
      <c r="W1606" s="47">
        <f t="shared" si="311"/>
        <v>0</v>
      </c>
      <c r="X1606" s="48" t="b">
        <f t="shared" si="312"/>
        <v>0</v>
      </c>
      <c r="Y1606" s="47" t="b">
        <f t="shared" si="313"/>
        <v>0</v>
      </c>
      <c r="Z1606" s="149"/>
      <c r="AA1606" s="133"/>
      <c r="AB1606" s="149" t="s">
        <v>1245</v>
      </c>
      <c r="AC1606" s="27"/>
    </row>
    <row r="1607" spans="1:29" s="156" customFormat="1" ht="13.8">
      <c r="A1607" s="149" t="s">
        <v>1245</v>
      </c>
      <c r="B1607" s="147" t="s">
        <v>50</v>
      </c>
      <c r="C1607" s="147" t="s">
        <v>4264</v>
      </c>
      <c r="D1607" s="147">
        <v>1000004502</v>
      </c>
      <c r="E1607" s="147" t="s">
        <v>4237</v>
      </c>
      <c r="F1607" s="148">
        <v>45952</v>
      </c>
      <c r="G1607" s="40" t="str">
        <f t="shared" si="302"/>
        <v>Targeted Dealer</v>
      </c>
      <c r="H1607" s="40"/>
      <c r="I1607" s="41">
        <v>75</v>
      </c>
      <c r="J1607" s="41">
        <f t="shared" si="303"/>
        <v>75</v>
      </c>
      <c r="K1607" s="43">
        <v>120</v>
      </c>
      <c r="L1607" s="43">
        <f t="shared" si="304"/>
        <v>-45</v>
      </c>
      <c r="M1607" s="43">
        <f t="shared" si="305"/>
        <v>160</v>
      </c>
      <c r="N1607" s="42">
        <v>90</v>
      </c>
      <c r="O1607" s="45" t="str">
        <f t="shared" si="306"/>
        <v>DEC</v>
      </c>
      <c r="P1607" s="42">
        <v>90</v>
      </c>
      <c r="Q1607" s="44">
        <f t="shared" si="307"/>
        <v>30</v>
      </c>
      <c r="R1607" s="45">
        <f t="shared" si="308"/>
        <v>0.33333333333333326</v>
      </c>
      <c r="S1607" s="44" t="str">
        <f t="shared" si="309"/>
        <v>GROWTH</v>
      </c>
      <c r="T1607" s="43">
        <v>0</v>
      </c>
      <c r="U1607" s="46" t="str">
        <f t="shared" si="310"/>
        <v/>
      </c>
      <c r="V1607" s="42">
        <v>0</v>
      </c>
      <c r="W1607" s="47">
        <f t="shared" si="311"/>
        <v>120</v>
      </c>
      <c r="X1607" s="48" t="b">
        <f t="shared" si="312"/>
        <v>0</v>
      </c>
      <c r="Y1607" s="47" t="b">
        <f t="shared" si="313"/>
        <v>0</v>
      </c>
      <c r="Z1607" s="149"/>
      <c r="AA1607" s="133"/>
      <c r="AB1607" s="149" t="s">
        <v>1245</v>
      </c>
      <c r="AC1607" s="27"/>
    </row>
    <row r="1608" spans="1:29" s="156" customFormat="1" ht="13.8">
      <c r="A1608" s="149" t="s">
        <v>3061</v>
      </c>
      <c r="B1608" s="147" t="s">
        <v>90</v>
      </c>
      <c r="C1608" s="147" t="s">
        <v>4291</v>
      </c>
      <c r="D1608" s="147">
        <v>1000004508</v>
      </c>
      <c r="E1608" s="147" t="s">
        <v>4272</v>
      </c>
      <c r="F1608" s="148">
        <v>45958</v>
      </c>
      <c r="G1608" s="40" t="str">
        <f t="shared" si="302"/>
        <v>Targeted Dealer</v>
      </c>
      <c r="H1608" s="40"/>
      <c r="I1608" s="41">
        <v>80</v>
      </c>
      <c r="J1608" s="41">
        <f t="shared" si="303"/>
        <v>80</v>
      </c>
      <c r="K1608" s="43">
        <v>35</v>
      </c>
      <c r="L1608" s="43">
        <f t="shared" si="304"/>
        <v>45</v>
      </c>
      <c r="M1608" s="43">
        <f t="shared" si="305"/>
        <v>43.75</v>
      </c>
      <c r="N1608" s="42">
        <v>16</v>
      </c>
      <c r="O1608" s="45" t="str">
        <f t="shared" si="306"/>
        <v>DEC</v>
      </c>
      <c r="P1608" s="42">
        <v>16</v>
      </c>
      <c r="Q1608" s="44">
        <f t="shared" si="307"/>
        <v>19</v>
      </c>
      <c r="R1608" s="45">
        <f t="shared" si="308"/>
        <v>1.1875</v>
      </c>
      <c r="S1608" s="44" t="str">
        <f t="shared" si="309"/>
        <v>GROWTH</v>
      </c>
      <c r="T1608" s="43">
        <v>0</v>
      </c>
      <c r="U1608" s="46" t="str">
        <f t="shared" si="310"/>
        <v/>
      </c>
      <c r="V1608" s="42">
        <v>0</v>
      </c>
      <c r="W1608" s="47">
        <f t="shared" si="311"/>
        <v>35</v>
      </c>
      <c r="X1608" s="48" t="b">
        <f t="shared" si="312"/>
        <v>0</v>
      </c>
      <c r="Y1608" s="47" t="b">
        <f t="shared" si="313"/>
        <v>0</v>
      </c>
      <c r="Z1608" s="149"/>
      <c r="AA1608" s="149"/>
      <c r="AB1608" s="149" t="s">
        <v>3061</v>
      </c>
      <c r="AC1608" s="27"/>
    </row>
    <row r="1609" spans="1:29" s="156" customFormat="1" ht="13.8">
      <c r="A1609" s="149" t="s">
        <v>3061</v>
      </c>
      <c r="B1609" s="147" t="s">
        <v>4092</v>
      </c>
      <c r="C1609" s="147" t="s">
        <v>4292</v>
      </c>
      <c r="D1609" s="147">
        <v>1000004488</v>
      </c>
      <c r="E1609" s="147" t="s">
        <v>4273</v>
      </c>
      <c r="F1609" s="148">
        <v>45948</v>
      </c>
      <c r="G1609" s="40" t="str">
        <f t="shared" si="302"/>
        <v>Targeted Dealer</v>
      </c>
      <c r="H1609" s="40"/>
      <c r="I1609" s="41">
        <v>25</v>
      </c>
      <c r="J1609" s="41">
        <f t="shared" si="303"/>
        <v>25</v>
      </c>
      <c r="K1609" s="43">
        <v>30</v>
      </c>
      <c r="L1609" s="43">
        <f t="shared" si="304"/>
        <v>-5</v>
      </c>
      <c r="M1609" s="43">
        <f t="shared" si="305"/>
        <v>120</v>
      </c>
      <c r="N1609" s="42">
        <v>25</v>
      </c>
      <c r="O1609" s="45" t="str">
        <f t="shared" si="306"/>
        <v>DEC</v>
      </c>
      <c r="P1609" s="42">
        <v>25</v>
      </c>
      <c r="Q1609" s="44">
        <f t="shared" si="307"/>
        <v>5</v>
      </c>
      <c r="R1609" s="45">
        <f t="shared" si="308"/>
        <v>0.19999999999999996</v>
      </c>
      <c r="S1609" s="44" t="str">
        <f t="shared" si="309"/>
        <v>GROWTH</v>
      </c>
      <c r="T1609" s="43">
        <v>0</v>
      </c>
      <c r="U1609" s="46" t="str">
        <f t="shared" si="310"/>
        <v/>
      </c>
      <c r="V1609" s="42">
        <v>0</v>
      </c>
      <c r="W1609" s="47">
        <f t="shared" si="311"/>
        <v>30</v>
      </c>
      <c r="X1609" s="48" t="b">
        <f t="shared" si="312"/>
        <v>0</v>
      </c>
      <c r="Y1609" s="47" t="b">
        <f t="shared" si="313"/>
        <v>0</v>
      </c>
      <c r="Z1609" s="149"/>
      <c r="AA1609" s="149"/>
      <c r="AB1609" s="149" t="s">
        <v>3061</v>
      </c>
      <c r="AC1609" s="27"/>
    </row>
    <row r="1610" spans="1:29" s="156" customFormat="1" ht="13.8">
      <c r="A1610" s="149" t="s">
        <v>3919</v>
      </c>
      <c r="B1610" s="147" t="s">
        <v>80</v>
      </c>
      <c r="C1610" s="147" t="e">
        <v>#N/A</v>
      </c>
      <c r="D1610" s="147">
        <v>1000004514</v>
      </c>
      <c r="E1610" s="147" t="s">
        <v>4274</v>
      </c>
      <c r="F1610" s="148">
        <v>45967</v>
      </c>
      <c r="G1610" s="40" t="str">
        <f t="shared" si="302"/>
        <v>Targeted Dealer</v>
      </c>
      <c r="H1610" s="40"/>
      <c r="I1610" s="41">
        <v>100</v>
      </c>
      <c r="J1610" s="41">
        <f t="shared" si="303"/>
        <v>100</v>
      </c>
      <c r="K1610" s="43">
        <v>325</v>
      </c>
      <c r="L1610" s="43">
        <f t="shared" si="304"/>
        <v>-225</v>
      </c>
      <c r="M1610" s="43">
        <f t="shared" si="305"/>
        <v>325</v>
      </c>
      <c r="N1610" s="42">
        <v>200</v>
      </c>
      <c r="O1610" s="45" t="str">
        <f t="shared" si="306"/>
        <v>DEC</v>
      </c>
      <c r="P1610" s="42">
        <v>200</v>
      </c>
      <c r="Q1610" s="44">
        <f t="shared" si="307"/>
        <v>125</v>
      </c>
      <c r="R1610" s="45">
        <f t="shared" si="308"/>
        <v>0.625</v>
      </c>
      <c r="S1610" s="44" t="str">
        <f t="shared" si="309"/>
        <v>GROWTH</v>
      </c>
      <c r="T1610" s="43">
        <v>0</v>
      </c>
      <c r="U1610" s="46" t="str">
        <f t="shared" si="310"/>
        <v/>
      </c>
      <c r="V1610" s="42">
        <v>0</v>
      </c>
      <c r="W1610" s="47">
        <f t="shared" si="311"/>
        <v>325</v>
      </c>
      <c r="X1610" s="48" t="b">
        <f t="shared" si="312"/>
        <v>0</v>
      </c>
      <c r="Y1610" s="47" t="b">
        <f t="shared" si="313"/>
        <v>0</v>
      </c>
      <c r="Z1610" s="149"/>
      <c r="AA1610" s="149"/>
      <c r="AB1610" s="149" t="s">
        <v>3919</v>
      </c>
      <c r="AC1610" s="27"/>
    </row>
    <row r="1611" spans="1:29" s="156" customFormat="1" ht="13.8">
      <c r="A1611" s="149" t="s">
        <v>121</v>
      </c>
      <c r="B1611" s="147" t="s">
        <v>548</v>
      </c>
      <c r="C1611" s="147" t="s">
        <v>4293</v>
      </c>
      <c r="D1611" s="147">
        <v>1000004542</v>
      </c>
      <c r="E1611" s="147" t="s">
        <v>4275</v>
      </c>
      <c r="F1611" s="148">
        <v>45978</v>
      </c>
      <c r="G1611" s="40" t="str">
        <f t="shared" si="302"/>
        <v>Targeted Dealer</v>
      </c>
      <c r="H1611" s="40"/>
      <c r="I1611" s="41">
        <v>60</v>
      </c>
      <c r="J1611" s="41">
        <f t="shared" si="303"/>
        <v>60</v>
      </c>
      <c r="K1611" s="43">
        <v>66</v>
      </c>
      <c r="L1611" s="43">
        <f t="shared" si="304"/>
        <v>-6</v>
      </c>
      <c r="M1611" s="43">
        <f t="shared" si="305"/>
        <v>110</v>
      </c>
      <c r="N1611" s="42">
        <v>49.5</v>
      </c>
      <c r="O1611" s="45" t="str">
        <f t="shared" si="306"/>
        <v>DEC</v>
      </c>
      <c r="P1611" s="42">
        <v>49.5</v>
      </c>
      <c r="Q1611" s="44">
        <f t="shared" si="307"/>
        <v>16.5</v>
      </c>
      <c r="R1611" s="45">
        <f t="shared" si="308"/>
        <v>0.33333333333333326</v>
      </c>
      <c r="S1611" s="44" t="str">
        <f t="shared" si="309"/>
        <v>GROWTH</v>
      </c>
      <c r="T1611" s="43">
        <v>0</v>
      </c>
      <c r="U1611" s="46" t="str">
        <f t="shared" si="310"/>
        <v/>
      </c>
      <c r="V1611" s="42">
        <v>0</v>
      </c>
      <c r="W1611" s="47">
        <f t="shared" si="311"/>
        <v>66</v>
      </c>
      <c r="X1611" s="48" t="b">
        <f t="shared" si="312"/>
        <v>0</v>
      </c>
      <c r="Y1611" s="47" t="b">
        <f t="shared" si="313"/>
        <v>0</v>
      </c>
      <c r="Z1611" s="149"/>
      <c r="AA1611" s="133"/>
      <c r="AB1611" s="149" t="s">
        <v>121</v>
      </c>
      <c r="AC1611" s="27"/>
    </row>
    <row r="1612" spans="1:29" s="156" customFormat="1" ht="13.8">
      <c r="A1612" s="149" t="s">
        <v>121</v>
      </c>
      <c r="B1612" s="147" t="s">
        <v>613</v>
      </c>
      <c r="C1612" s="147" t="s">
        <v>4294</v>
      </c>
      <c r="D1612" s="147">
        <v>1000004543</v>
      </c>
      <c r="E1612" s="147" t="s">
        <v>4276</v>
      </c>
      <c r="F1612" s="148">
        <v>45978</v>
      </c>
      <c r="G1612" s="40" t="str">
        <f t="shared" si="302"/>
        <v>Targeted Dealer</v>
      </c>
      <c r="H1612" s="40"/>
      <c r="I1612" s="41">
        <v>100</v>
      </c>
      <c r="J1612" s="41">
        <f t="shared" si="303"/>
        <v>100</v>
      </c>
      <c r="K1612" s="43">
        <v>117.5</v>
      </c>
      <c r="L1612" s="43">
        <f t="shared" si="304"/>
        <v>-17.5</v>
      </c>
      <c r="M1612" s="43">
        <f t="shared" si="305"/>
        <v>117.5</v>
      </c>
      <c r="N1612" s="42">
        <v>100</v>
      </c>
      <c r="O1612" s="45" t="str">
        <f t="shared" si="306"/>
        <v>DEC</v>
      </c>
      <c r="P1612" s="42">
        <v>100</v>
      </c>
      <c r="Q1612" s="44">
        <f t="shared" si="307"/>
        <v>17.5</v>
      </c>
      <c r="R1612" s="45">
        <f t="shared" si="308"/>
        <v>0.17500000000000004</v>
      </c>
      <c r="S1612" s="44" t="str">
        <f t="shared" si="309"/>
        <v>GROWTH</v>
      </c>
      <c r="T1612" s="43">
        <v>0</v>
      </c>
      <c r="U1612" s="46" t="str">
        <f t="shared" si="310"/>
        <v/>
      </c>
      <c r="V1612" s="42">
        <v>0</v>
      </c>
      <c r="W1612" s="47">
        <f t="shared" si="311"/>
        <v>117.5</v>
      </c>
      <c r="X1612" s="48" t="b">
        <f t="shared" si="312"/>
        <v>0</v>
      </c>
      <c r="Y1612" s="47" t="b">
        <f t="shared" si="313"/>
        <v>0</v>
      </c>
      <c r="Z1612" s="149"/>
      <c r="AA1612" s="133"/>
      <c r="AB1612" s="149" t="s">
        <v>121</v>
      </c>
      <c r="AC1612" s="27"/>
    </row>
    <row r="1613" spans="1:29" s="156" customFormat="1" ht="13.8">
      <c r="A1613" s="149" t="s">
        <v>121</v>
      </c>
      <c r="B1613" s="147" t="s">
        <v>27</v>
      </c>
      <c r="C1613" s="147" t="s">
        <v>4295</v>
      </c>
      <c r="D1613" s="147">
        <v>1000004532</v>
      </c>
      <c r="E1613" s="147" t="s">
        <v>4277</v>
      </c>
      <c r="F1613" s="148">
        <v>45972</v>
      </c>
      <c r="G1613" s="40" t="str">
        <f t="shared" si="302"/>
        <v>Targeted Dealer</v>
      </c>
      <c r="H1613" s="40"/>
      <c r="I1613" s="41">
        <v>250</v>
      </c>
      <c r="J1613" s="41">
        <f t="shared" si="303"/>
        <v>250</v>
      </c>
      <c r="K1613" s="43">
        <v>325</v>
      </c>
      <c r="L1613" s="43">
        <f t="shared" si="304"/>
        <v>-75</v>
      </c>
      <c r="M1613" s="43">
        <f t="shared" si="305"/>
        <v>130</v>
      </c>
      <c r="N1613" s="42">
        <v>260.5</v>
      </c>
      <c r="O1613" s="45" t="str">
        <f t="shared" si="306"/>
        <v>DEC</v>
      </c>
      <c r="P1613" s="42">
        <v>260.5</v>
      </c>
      <c r="Q1613" s="44">
        <f t="shared" si="307"/>
        <v>64.5</v>
      </c>
      <c r="R1613" s="45">
        <f t="shared" si="308"/>
        <v>0.24760076775431861</v>
      </c>
      <c r="S1613" s="44" t="str">
        <f t="shared" si="309"/>
        <v>GROWTH</v>
      </c>
      <c r="T1613" s="43">
        <v>0</v>
      </c>
      <c r="U1613" s="46" t="str">
        <f t="shared" si="310"/>
        <v/>
      </c>
      <c r="V1613" s="42">
        <v>0</v>
      </c>
      <c r="W1613" s="47">
        <f t="shared" si="311"/>
        <v>325</v>
      </c>
      <c r="X1613" s="48" t="b">
        <f t="shared" si="312"/>
        <v>0</v>
      </c>
      <c r="Y1613" s="47" t="b">
        <f t="shared" si="313"/>
        <v>0</v>
      </c>
      <c r="Z1613" s="149"/>
      <c r="AA1613" s="133"/>
      <c r="AB1613" s="149" t="s">
        <v>121</v>
      </c>
      <c r="AC1613" s="27"/>
    </row>
    <row r="1614" spans="1:29" s="156" customFormat="1" ht="13.8">
      <c r="A1614" s="149" t="s">
        <v>121</v>
      </c>
      <c r="B1614" s="147" t="s">
        <v>33</v>
      </c>
      <c r="C1614" s="147" t="s">
        <v>4296</v>
      </c>
      <c r="D1614" s="147">
        <v>1000004504</v>
      </c>
      <c r="E1614" s="147" t="s">
        <v>4278</v>
      </c>
      <c r="F1614" s="148">
        <v>45952</v>
      </c>
      <c r="G1614" s="40" t="str">
        <f t="shared" si="302"/>
        <v>Targeted Dealer</v>
      </c>
      <c r="H1614" s="40"/>
      <c r="I1614" s="41">
        <v>56</v>
      </c>
      <c r="J1614" s="41">
        <f t="shared" si="303"/>
        <v>56</v>
      </c>
      <c r="K1614" s="43">
        <v>55</v>
      </c>
      <c r="L1614" s="43">
        <f t="shared" si="304"/>
        <v>1</v>
      </c>
      <c r="M1614" s="43">
        <f t="shared" si="305"/>
        <v>98.214285714285708</v>
      </c>
      <c r="N1614" s="42">
        <v>43</v>
      </c>
      <c r="O1614" s="45" t="str">
        <f t="shared" si="306"/>
        <v>DEC</v>
      </c>
      <c r="P1614" s="42">
        <v>43</v>
      </c>
      <c r="Q1614" s="44">
        <f t="shared" si="307"/>
        <v>12</v>
      </c>
      <c r="R1614" s="45">
        <f t="shared" si="308"/>
        <v>0.27906976744186052</v>
      </c>
      <c r="S1614" s="44" t="str">
        <f t="shared" si="309"/>
        <v>GROWTH</v>
      </c>
      <c r="T1614" s="43">
        <v>0</v>
      </c>
      <c r="U1614" s="46" t="str">
        <f t="shared" si="310"/>
        <v/>
      </c>
      <c r="V1614" s="42">
        <v>0</v>
      </c>
      <c r="W1614" s="47">
        <f t="shared" si="311"/>
        <v>55</v>
      </c>
      <c r="X1614" s="48" t="b">
        <f t="shared" si="312"/>
        <v>0</v>
      </c>
      <c r="Y1614" s="47" t="b">
        <f t="shared" si="313"/>
        <v>0</v>
      </c>
      <c r="Z1614" s="149"/>
      <c r="AA1614" s="133"/>
      <c r="AB1614" s="149" t="s">
        <v>121</v>
      </c>
      <c r="AC1614" s="27"/>
    </row>
    <row r="1615" spans="1:29" s="156" customFormat="1" ht="13.8">
      <c r="A1615" s="149" t="s">
        <v>121</v>
      </c>
      <c r="B1615" s="147" t="s">
        <v>34</v>
      </c>
      <c r="C1615" s="147" t="s">
        <v>4297</v>
      </c>
      <c r="D1615" s="147">
        <v>1000004393</v>
      </c>
      <c r="E1615" s="147" t="s">
        <v>4279</v>
      </c>
      <c r="F1615" s="148">
        <v>45825</v>
      </c>
      <c r="G1615" s="40" t="str">
        <f t="shared" si="302"/>
        <v>Targeted Dealer</v>
      </c>
      <c r="H1615" s="40"/>
      <c r="I1615" s="41">
        <v>40</v>
      </c>
      <c r="J1615" s="41">
        <f t="shared" si="303"/>
        <v>40</v>
      </c>
      <c r="K1615" s="43">
        <v>70</v>
      </c>
      <c r="L1615" s="43">
        <f t="shared" si="304"/>
        <v>-30</v>
      </c>
      <c r="M1615" s="43">
        <f t="shared" si="305"/>
        <v>175</v>
      </c>
      <c r="N1615" s="42">
        <v>35</v>
      </c>
      <c r="O1615" s="45" t="str">
        <f t="shared" si="306"/>
        <v>DEC</v>
      </c>
      <c r="P1615" s="42">
        <v>35</v>
      </c>
      <c r="Q1615" s="44">
        <f t="shared" si="307"/>
        <v>35</v>
      </c>
      <c r="R1615" s="45">
        <f t="shared" si="308"/>
        <v>1</v>
      </c>
      <c r="S1615" s="44" t="str">
        <f t="shared" si="309"/>
        <v>GROWTH</v>
      </c>
      <c r="T1615" s="43">
        <v>0</v>
      </c>
      <c r="U1615" s="46" t="str">
        <f t="shared" si="310"/>
        <v/>
      </c>
      <c r="V1615" s="42">
        <v>0</v>
      </c>
      <c r="W1615" s="47">
        <f t="shared" si="311"/>
        <v>70</v>
      </c>
      <c r="X1615" s="48" t="b">
        <f t="shared" si="312"/>
        <v>0</v>
      </c>
      <c r="Y1615" s="47" t="b">
        <f t="shared" si="313"/>
        <v>0</v>
      </c>
      <c r="Z1615" s="149"/>
      <c r="AA1615" s="133"/>
      <c r="AB1615" s="149" t="s">
        <v>121</v>
      </c>
      <c r="AC1615" s="27"/>
    </row>
    <row r="1616" spans="1:29" s="156" customFormat="1" ht="13.8">
      <c r="A1616" s="149" t="s">
        <v>121</v>
      </c>
      <c r="B1616" s="147" t="s">
        <v>37</v>
      </c>
      <c r="C1616" s="147" t="s">
        <v>4298</v>
      </c>
      <c r="D1616" s="147">
        <v>1000004509</v>
      </c>
      <c r="E1616" s="147" t="s">
        <v>4280</v>
      </c>
      <c r="F1616" s="148">
        <v>45961</v>
      </c>
      <c r="G1616" s="40" t="str">
        <f t="shared" si="302"/>
        <v>Targeted Dealer</v>
      </c>
      <c r="H1616" s="40"/>
      <c r="I1616" s="41">
        <v>105</v>
      </c>
      <c r="J1616" s="41">
        <f t="shared" si="303"/>
        <v>105</v>
      </c>
      <c r="K1616" s="43">
        <v>105</v>
      </c>
      <c r="L1616" s="43">
        <f t="shared" si="304"/>
        <v>0</v>
      </c>
      <c r="M1616" s="43">
        <f t="shared" si="305"/>
        <v>100</v>
      </c>
      <c r="N1616" s="42">
        <v>105</v>
      </c>
      <c r="O1616" s="45" t="str">
        <f t="shared" si="306"/>
        <v>DEC</v>
      </c>
      <c r="P1616" s="42">
        <v>105</v>
      </c>
      <c r="Q1616" s="44">
        <f t="shared" si="307"/>
        <v>0</v>
      </c>
      <c r="R1616" s="45">
        <f t="shared" si="308"/>
        <v>0</v>
      </c>
      <c r="S1616" s="44" t="str">
        <f t="shared" si="309"/>
        <v>GROWTH</v>
      </c>
      <c r="T1616" s="43">
        <v>0</v>
      </c>
      <c r="U1616" s="46" t="str">
        <f t="shared" si="310"/>
        <v/>
      </c>
      <c r="V1616" s="42">
        <v>0</v>
      </c>
      <c r="W1616" s="47">
        <f t="shared" si="311"/>
        <v>105</v>
      </c>
      <c r="X1616" s="48" t="b">
        <f t="shared" si="312"/>
        <v>0</v>
      </c>
      <c r="Y1616" s="47" t="b">
        <f t="shared" si="313"/>
        <v>0</v>
      </c>
      <c r="Z1616" s="149"/>
      <c r="AA1616" s="133"/>
      <c r="AB1616" s="149" t="s">
        <v>121</v>
      </c>
      <c r="AC1616" s="27"/>
    </row>
    <row r="1617" spans="1:29" s="156" customFormat="1" ht="13.8">
      <c r="A1617" s="149" t="s">
        <v>121</v>
      </c>
      <c r="B1617" s="147" t="s">
        <v>12</v>
      </c>
      <c r="C1617" s="147" t="s">
        <v>4299</v>
      </c>
      <c r="D1617" s="147">
        <v>1000004515</v>
      </c>
      <c r="E1617" s="147" t="s">
        <v>2211</v>
      </c>
      <c r="F1617" s="148">
        <v>45968</v>
      </c>
      <c r="G1617" s="40" t="str">
        <f t="shared" si="302"/>
        <v>-</v>
      </c>
      <c r="H1617" s="40"/>
      <c r="I1617" s="41">
        <v>0</v>
      </c>
      <c r="J1617" s="41">
        <f t="shared" si="303"/>
        <v>0</v>
      </c>
      <c r="K1617" s="43">
        <v>0</v>
      </c>
      <c r="L1617" s="43">
        <f t="shared" si="304"/>
        <v>0</v>
      </c>
      <c r="M1617" s="43" t="str">
        <f t="shared" si="305"/>
        <v>-</v>
      </c>
      <c r="N1617" s="42">
        <v>0</v>
      </c>
      <c r="O1617" s="45" t="str">
        <f t="shared" si="306"/>
        <v>DEC</v>
      </c>
      <c r="P1617" s="42">
        <v>0</v>
      </c>
      <c r="Q1617" s="44">
        <f t="shared" si="307"/>
        <v>0</v>
      </c>
      <c r="R1617" s="45" t="str">
        <f t="shared" si="308"/>
        <v xml:space="preserve"> </v>
      </c>
      <c r="S1617" s="44" t="b">
        <f t="shared" si="309"/>
        <v>0</v>
      </c>
      <c r="T1617" s="43">
        <v>0</v>
      </c>
      <c r="U1617" s="46" t="str">
        <f t="shared" si="310"/>
        <v/>
      </c>
      <c r="V1617" s="42">
        <v>0</v>
      </c>
      <c r="W1617" s="47">
        <f t="shared" si="311"/>
        <v>0</v>
      </c>
      <c r="X1617" s="48" t="b">
        <f t="shared" si="312"/>
        <v>0</v>
      </c>
      <c r="Y1617" s="47" t="b">
        <f t="shared" si="313"/>
        <v>0</v>
      </c>
      <c r="Z1617" s="149"/>
      <c r="AA1617" s="133"/>
      <c r="AB1617" s="149" t="s">
        <v>121</v>
      </c>
      <c r="AC1617" s="27"/>
    </row>
    <row r="1618" spans="1:29" s="156" customFormat="1" ht="13.8">
      <c r="A1618" s="149" t="s">
        <v>121</v>
      </c>
      <c r="B1618" s="147" t="s">
        <v>32</v>
      </c>
      <c r="C1618" s="147" t="s">
        <v>1095</v>
      </c>
      <c r="D1618" s="147">
        <v>1000003662</v>
      </c>
      <c r="E1618" s="147" t="s">
        <v>1096</v>
      </c>
      <c r="F1618" s="148">
        <v>45135</v>
      </c>
      <c r="G1618" s="40" t="str">
        <f t="shared" si="302"/>
        <v>Targeted Dealer</v>
      </c>
      <c r="H1618" s="40"/>
      <c r="I1618" s="41">
        <v>25</v>
      </c>
      <c r="J1618" s="41">
        <f t="shared" si="303"/>
        <v>25</v>
      </c>
      <c r="K1618" s="43">
        <v>0</v>
      </c>
      <c r="L1618" s="43">
        <f t="shared" si="304"/>
        <v>25</v>
      </c>
      <c r="M1618" s="43">
        <f t="shared" si="305"/>
        <v>0</v>
      </c>
      <c r="N1618" s="42">
        <v>0</v>
      </c>
      <c r="O1618" s="45" t="str">
        <f t="shared" si="306"/>
        <v>DEC</v>
      </c>
      <c r="P1618" s="42">
        <v>0</v>
      </c>
      <c r="Q1618" s="44">
        <f t="shared" si="307"/>
        <v>0</v>
      </c>
      <c r="R1618" s="45" t="str">
        <f t="shared" si="308"/>
        <v xml:space="preserve"> </v>
      </c>
      <c r="S1618" s="44" t="b">
        <f t="shared" si="309"/>
        <v>0</v>
      </c>
      <c r="T1618" s="43">
        <v>35</v>
      </c>
      <c r="U1618" s="46" t="str">
        <f t="shared" si="310"/>
        <v>jAN</v>
      </c>
      <c r="V1618" s="42">
        <v>35</v>
      </c>
      <c r="W1618" s="47">
        <f t="shared" si="311"/>
        <v>-35</v>
      </c>
      <c r="X1618" s="48">
        <f t="shared" si="312"/>
        <v>-1</v>
      </c>
      <c r="Y1618" s="47" t="str">
        <f t="shared" si="313"/>
        <v>DEGROWTH</v>
      </c>
      <c r="Z1618" s="149"/>
      <c r="AA1618" s="133"/>
      <c r="AB1618" s="149" t="s">
        <v>121</v>
      </c>
      <c r="AC1618" s="27"/>
    </row>
    <row r="1619" spans="1:29" s="156" customFormat="1" ht="13.8">
      <c r="A1619" s="149" t="s">
        <v>121</v>
      </c>
      <c r="B1619" s="147" t="s">
        <v>32</v>
      </c>
      <c r="C1619" s="147" t="s">
        <v>4300</v>
      </c>
      <c r="D1619" s="147">
        <v>1000004486</v>
      </c>
      <c r="E1619" s="147" t="s">
        <v>4281</v>
      </c>
      <c r="F1619" s="148">
        <v>45940</v>
      </c>
      <c r="G1619" s="40" t="str">
        <f t="shared" si="302"/>
        <v>Targeted Dealer</v>
      </c>
      <c r="H1619" s="40"/>
      <c r="I1619" s="41">
        <v>50</v>
      </c>
      <c r="J1619" s="41">
        <f t="shared" si="303"/>
        <v>50</v>
      </c>
      <c r="K1619" s="43">
        <v>50</v>
      </c>
      <c r="L1619" s="43">
        <f t="shared" si="304"/>
        <v>0</v>
      </c>
      <c r="M1619" s="43">
        <f t="shared" si="305"/>
        <v>100</v>
      </c>
      <c r="N1619" s="42">
        <v>25</v>
      </c>
      <c r="O1619" s="45" t="str">
        <f t="shared" si="306"/>
        <v>DEC</v>
      </c>
      <c r="P1619" s="42">
        <v>25</v>
      </c>
      <c r="Q1619" s="44">
        <f t="shared" si="307"/>
        <v>25</v>
      </c>
      <c r="R1619" s="45">
        <f t="shared" si="308"/>
        <v>1</v>
      </c>
      <c r="S1619" s="44" t="str">
        <f t="shared" si="309"/>
        <v>GROWTH</v>
      </c>
      <c r="T1619" s="43">
        <v>0</v>
      </c>
      <c r="U1619" s="46" t="str">
        <f t="shared" si="310"/>
        <v/>
      </c>
      <c r="V1619" s="42">
        <v>0</v>
      </c>
      <c r="W1619" s="47">
        <f t="shared" si="311"/>
        <v>50</v>
      </c>
      <c r="X1619" s="48" t="b">
        <f t="shared" si="312"/>
        <v>0</v>
      </c>
      <c r="Y1619" s="47" t="b">
        <f t="shared" si="313"/>
        <v>0</v>
      </c>
      <c r="Z1619" s="149"/>
      <c r="AA1619" s="133"/>
      <c r="AB1619" s="149" t="s">
        <v>121</v>
      </c>
      <c r="AC1619" s="27"/>
    </row>
    <row r="1620" spans="1:29" s="156" customFormat="1" ht="13.8">
      <c r="A1620" s="149" t="s">
        <v>121</v>
      </c>
      <c r="B1620" s="147" t="s">
        <v>32</v>
      </c>
      <c r="C1620" s="147" t="s">
        <v>3498</v>
      </c>
      <c r="D1620" s="147">
        <v>1000004135</v>
      </c>
      <c r="E1620" s="147" t="s">
        <v>3499</v>
      </c>
      <c r="F1620" s="148">
        <v>45559</v>
      </c>
      <c r="G1620" s="40" t="str">
        <f t="shared" si="302"/>
        <v>Targeted Dealer</v>
      </c>
      <c r="H1620" s="40"/>
      <c r="I1620" s="41">
        <v>100</v>
      </c>
      <c r="J1620" s="41">
        <f t="shared" si="303"/>
        <v>100</v>
      </c>
      <c r="K1620" s="43">
        <v>105</v>
      </c>
      <c r="L1620" s="43">
        <f t="shared" si="304"/>
        <v>-5</v>
      </c>
      <c r="M1620" s="43">
        <f t="shared" si="305"/>
        <v>105</v>
      </c>
      <c r="N1620" s="42">
        <v>105</v>
      </c>
      <c r="O1620" s="45" t="str">
        <f t="shared" si="306"/>
        <v>DEC</v>
      </c>
      <c r="P1620" s="42">
        <v>105</v>
      </c>
      <c r="Q1620" s="44">
        <f t="shared" si="307"/>
        <v>0</v>
      </c>
      <c r="R1620" s="45">
        <f t="shared" si="308"/>
        <v>0</v>
      </c>
      <c r="S1620" s="44" t="str">
        <f t="shared" si="309"/>
        <v>GROWTH</v>
      </c>
      <c r="T1620" s="43">
        <v>0</v>
      </c>
      <c r="U1620" s="46" t="str">
        <f t="shared" si="310"/>
        <v>jAN</v>
      </c>
      <c r="V1620" s="42">
        <v>0</v>
      </c>
      <c r="W1620" s="47">
        <f t="shared" si="311"/>
        <v>105</v>
      </c>
      <c r="X1620" s="48">
        <f t="shared" si="312"/>
        <v>0</v>
      </c>
      <c r="Y1620" s="47" t="b">
        <f t="shared" si="313"/>
        <v>0</v>
      </c>
      <c r="Z1620" s="149"/>
      <c r="AA1620" s="133"/>
      <c r="AB1620" s="149" t="s">
        <v>121</v>
      </c>
      <c r="AC1620" s="27"/>
    </row>
    <row r="1621" spans="1:29" s="156" customFormat="1" ht="13.8">
      <c r="A1621" s="149" t="s">
        <v>121</v>
      </c>
      <c r="B1621" s="147" t="s">
        <v>32</v>
      </c>
      <c r="C1621" s="147" t="s">
        <v>1099</v>
      </c>
      <c r="D1621" s="147">
        <v>1000003712</v>
      </c>
      <c r="E1621" s="147" t="s">
        <v>1100</v>
      </c>
      <c r="F1621" s="148">
        <v>45173</v>
      </c>
      <c r="G1621" s="40" t="str">
        <f t="shared" si="302"/>
        <v>Targeted Dealer</v>
      </c>
      <c r="H1621" s="40"/>
      <c r="I1621" s="41">
        <v>25</v>
      </c>
      <c r="J1621" s="41">
        <f t="shared" si="303"/>
        <v>25</v>
      </c>
      <c r="K1621" s="43">
        <v>34</v>
      </c>
      <c r="L1621" s="43">
        <f t="shared" si="304"/>
        <v>-9</v>
      </c>
      <c r="M1621" s="43">
        <f t="shared" si="305"/>
        <v>136</v>
      </c>
      <c r="N1621" s="42">
        <v>14</v>
      </c>
      <c r="O1621" s="45" t="str">
        <f t="shared" si="306"/>
        <v>DEC</v>
      </c>
      <c r="P1621" s="42">
        <v>14</v>
      </c>
      <c r="Q1621" s="44">
        <f t="shared" si="307"/>
        <v>20</v>
      </c>
      <c r="R1621" s="45">
        <f t="shared" si="308"/>
        <v>1.4285714285714284</v>
      </c>
      <c r="S1621" s="44" t="str">
        <f t="shared" si="309"/>
        <v>GROWTH</v>
      </c>
      <c r="T1621" s="43">
        <v>0</v>
      </c>
      <c r="U1621" s="46" t="str">
        <f t="shared" si="310"/>
        <v>jAN</v>
      </c>
      <c r="V1621" s="42">
        <v>0</v>
      </c>
      <c r="W1621" s="47">
        <f t="shared" si="311"/>
        <v>34</v>
      </c>
      <c r="X1621" s="48">
        <f t="shared" si="312"/>
        <v>0</v>
      </c>
      <c r="Y1621" s="47" t="b">
        <f t="shared" si="313"/>
        <v>0</v>
      </c>
      <c r="Z1621" s="149"/>
      <c r="AA1621" s="133"/>
      <c r="AB1621" s="149" t="s">
        <v>121</v>
      </c>
      <c r="AC1621" s="27"/>
    </row>
    <row r="1622" spans="1:29" s="156" customFormat="1" ht="13.8">
      <c r="A1622" s="149" t="s">
        <v>121</v>
      </c>
      <c r="B1622" s="147" t="s">
        <v>814</v>
      </c>
      <c r="C1622" s="147" t="s">
        <v>4301</v>
      </c>
      <c r="D1622" s="147">
        <v>1000004511</v>
      </c>
      <c r="E1622" s="147" t="s">
        <v>4282</v>
      </c>
      <c r="F1622" s="148">
        <v>45966</v>
      </c>
      <c r="G1622" s="40" t="str">
        <f t="shared" si="302"/>
        <v>Targeted Dealer</v>
      </c>
      <c r="H1622" s="40"/>
      <c r="I1622" s="41">
        <v>40</v>
      </c>
      <c r="J1622" s="41">
        <f t="shared" si="303"/>
        <v>40</v>
      </c>
      <c r="K1622" s="43">
        <v>20</v>
      </c>
      <c r="L1622" s="43">
        <f t="shared" si="304"/>
        <v>20</v>
      </c>
      <c r="M1622" s="43">
        <f t="shared" si="305"/>
        <v>50</v>
      </c>
      <c r="N1622" s="42">
        <v>40</v>
      </c>
      <c r="O1622" s="45" t="str">
        <f t="shared" si="306"/>
        <v>DEC</v>
      </c>
      <c r="P1622" s="42">
        <v>40</v>
      </c>
      <c r="Q1622" s="44">
        <f t="shared" si="307"/>
        <v>-20</v>
      </c>
      <c r="R1622" s="45">
        <f t="shared" si="308"/>
        <v>-0.5</v>
      </c>
      <c r="S1622" s="44" t="str">
        <f t="shared" si="309"/>
        <v>DEGROWTH</v>
      </c>
      <c r="T1622" s="43">
        <v>0</v>
      </c>
      <c r="U1622" s="46" t="str">
        <f t="shared" si="310"/>
        <v/>
      </c>
      <c r="V1622" s="42">
        <v>0</v>
      </c>
      <c r="W1622" s="47">
        <f t="shared" si="311"/>
        <v>20</v>
      </c>
      <c r="X1622" s="48" t="b">
        <f t="shared" si="312"/>
        <v>0</v>
      </c>
      <c r="Y1622" s="47" t="b">
        <f t="shared" si="313"/>
        <v>0</v>
      </c>
      <c r="Z1622" s="149"/>
      <c r="AA1622" s="133"/>
      <c r="AB1622" s="149" t="s">
        <v>121</v>
      </c>
      <c r="AC1622" s="27"/>
    </row>
    <row r="1623" spans="1:29" s="156" customFormat="1" ht="13.8">
      <c r="A1623" s="149" t="s">
        <v>121</v>
      </c>
      <c r="B1623" s="147" t="s">
        <v>16</v>
      </c>
      <c r="C1623" s="147" t="s">
        <v>4302</v>
      </c>
      <c r="D1623" s="147">
        <v>1000004544</v>
      </c>
      <c r="E1623" s="147" t="s">
        <v>4283</v>
      </c>
      <c r="F1623" s="148">
        <v>45978</v>
      </c>
      <c r="G1623" s="40" t="str">
        <f t="shared" si="302"/>
        <v>Targeted Dealer</v>
      </c>
      <c r="H1623" s="40"/>
      <c r="I1623" s="41">
        <v>20</v>
      </c>
      <c r="J1623" s="41">
        <f t="shared" si="303"/>
        <v>20</v>
      </c>
      <c r="K1623" s="43">
        <v>20.5</v>
      </c>
      <c r="L1623" s="43">
        <f t="shared" si="304"/>
        <v>-0.5</v>
      </c>
      <c r="M1623" s="43">
        <f t="shared" si="305"/>
        <v>102.5</v>
      </c>
      <c r="N1623" s="42">
        <v>31.5</v>
      </c>
      <c r="O1623" s="45" t="str">
        <f t="shared" si="306"/>
        <v>DEC</v>
      </c>
      <c r="P1623" s="42">
        <v>31.5</v>
      </c>
      <c r="Q1623" s="44">
        <f t="shared" si="307"/>
        <v>-11</v>
      </c>
      <c r="R1623" s="45">
        <f t="shared" si="308"/>
        <v>-0.34920634920634919</v>
      </c>
      <c r="S1623" s="44" t="str">
        <f t="shared" si="309"/>
        <v>DEGROWTH</v>
      </c>
      <c r="T1623" s="43">
        <v>0</v>
      </c>
      <c r="U1623" s="46" t="str">
        <f t="shared" si="310"/>
        <v/>
      </c>
      <c r="V1623" s="42">
        <v>0</v>
      </c>
      <c r="W1623" s="47">
        <f t="shared" si="311"/>
        <v>20.5</v>
      </c>
      <c r="X1623" s="48" t="b">
        <f t="shared" si="312"/>
        <v>0</v>
      </c>
      <c r="Y1623" s="47" t="b">
        <f t="shared" si="313"/>
        <v>0</v>
      </c>
      <c r="Z1623" s="149"/>
      <c r="AA1623" s="133"/>
      <c r="AB1623" s="149" t="s">
        <v>121</v>
      </c>
      <c r="AC1623" s="27"/>
    </row>
    <row r="1624" spans="1:29" s="156" customFormat="1" ht="13.8">
      <c r="A1624" s="149" t="s">
        <v>121</v>
      </c>
      <c r="B1624" s="147" t="s">
        <v>16</v>
      </c>
      <c r="C1624" s="147" t="s">
        <v>4303</v>
      </c>
      <c r="D1624" s="147">
        <v>1000004539</v>
      </c>
      <c r="E1624" s="147" t="s">
        <v>4284</v>
      </c>
      <c r="F1624" s="148">
        <v>45981</v>
      </c>
      <c r="G1624" s="40" t="str">
        <f t="shared" si="302"/>
        <v>Targeted Dealer</v>
      </c>
      <c r="H1624" s="40"/>
      <c r="I1624" s="41">
        <v>80</v>
      </c>
      <c r="J1624" s="41">
        <f t="shared" si="303"/>
        <v>80</v>
      </c>
      <c r="K1624" s="43">
        <v>40</v>
      </c>
      <c r="L1624" s="43">
        <f t="shared" si="304"/>
        <v>40</v>
      </c>
      <c r="M1624" s="43">
        <f t="shared" si="305"/>
        <v>50</v>
      </c>
      <c r="N1624" s="42">
        <v>0</v>
      </c>
      <c r="O1624" s="45" t="str">
        <f t="shared" si="306"/>
        <v>DEC</v>
      </c>
      <c r="P1624" s="42">
        <v>0</v>
      </c>
      <c r="Q1624" s="44">
        <f t="shared" si="307"/>
        <v>40</v>
      </c>
      <c r="R1624" s="45" t="str">
        <f t="shared" si="308"/>
        <v xml:space="preserve"> </v>
      </c>
      <c r="S1624" s="44" t="b">
        <f t="shared" si="309"/>
        <v>0</v>
      </c>
      <c r="T1624" s="43">
        <v>0</v>
      </c>
      <c r="U1624" s="46" t="str">
        <f t="shared" si="310"/>
        <v/>
      </c>
      <c r="V1624" s="42">
        <v>0</v>
      </c>
      <c r="W1624" s="47">
        <f t="shared" si="311"/>
        <v>40</v>
      </c>
      <c r="X1624" s="48" t="b">
        <f t="shared" si="312"/>
        <v>0</v>
      </c>
      <c r="Y1624" s="47" t="b">
        <f t="shared" si="313"/>
        <v>0</v>
      </c>
      <c r="Z1624" s="149"/>
      <c r="AA1624" s="133"/>
      <c r="AB1624" s="149" t="s">
        <v>121</v>
      </c>
      <c r="AC1624" s="27"/>
    </row>
    <row r="1625" spans="1:29" s="156" customFormat="1" ht="13.8">
      <c r="A1625" s="149" t="s">
        <v>121</v>
      </c>
      <c r="B1625" s="147" t="s">
        <v>31</v>
      </c>
      <c r="C1625" s="147" t="s">
        <v>4304</v>
      </c>
      <c r="D1625" s="147">
        <v>1000004427</v>
      </c>
      <c r="E1625" s="147" t="s">
        <v>4285</v>
      </c>
      <c r="F1625" s="148">
        <v>45867</v>
      </c>
      <c r="G1625" s="40" t="str">
        <f t="shared" si="302"/>
        <v>Targeted Dealer</v>
      </c>
      <c r="H1625" s="40"/>
      <c r="I1625" s="41">
        <v>30</v>
      </c>
      <c r="J1625" s="41">
        <f t="shared" si="303"/>
        <v>30</v>
      </c>
      <c r="K1625" s="43">
        <v>39.200000000000003</v>
      </c>
      <c r="L1625" s="43">
        <f t="shared" si="304"/>
        <v>-9.2000000000000028</v>
      </c>
      <c r="M1625" s="43">
        <f t="shared" si="305"/>
        <v>130.66666666666669</v>
      </c>
      <c r="N1625" s="42">
        <v>20</v>
      </c>
      <c r="O1625" s="45" t="str">
        <f t="shared" si="306"/>
        <v>DEC</v>
      </c>
      <c r="P1625" s="42">
        <v>20</v>
      </c>
      <c r="Q1625" s="44">
        <f t="shared" si="307"/>
        <v>19.200000000000003</v>
      </c>
      <c r="R1625" s="45">
        <f t="shared" si="308"/>
        <v>0.96000000000000019</v>
      </c>
      <c r="S1625" s="44" t="str">
        <f t="shared" si="309"/>
        <v>GROWTH</v>
      </c>
      <c r="T1625" s="43">
        <v>0</v>
      </c>
      <c r="U1625" s="46" t="str">
        <f t="shared" si="310"/>
        <v/>
      </c>
      <c r="V1625" s="42">
        <v>0</v>
      </c>
      <c r="W1625" s="47">
        <f t="shared" si="311"/>
        <v>39.200000000000003</v>
      </c>
      <c r="X1625" s="48" t="b">
        <f t="shared" si="312"/>
        <v>0</v>
      </c>
      <c r="Y1625" s="47" t="b">
        <f t="shared" si="313"/>
        <v>0</v>
      </c>
      <c r="Z1625" s="149"/>
      <c r="AA1625" s="133"/>
      <c r="AB1625" s="149" t="s">
        <v>121</v>
      </c>
      <c r="AC1625" s="27"/>
    </row>
    <row r="1626" spans="1:29" s="156" customFormat="1" ht="13.8">
      <c r="A1626" s="149" t="s">
        <v>1245</v>
      </c>
      <c r="B1626" s="147" t="s">
        <v>60</v>
      </c>
      <c r="C1626" s="147" t="s">
        <v>2212</v>
      </c>
      <c r="D1626" s="147">
        <v>1000000156</v>
      </c>
      <c r="E1626" s="147" t="s">
        <v>2213</v>
      </c>
      <c r="F1626" s="148">
        <v>44738</v>
      </c>
      <c r="G1626" s="40" t="str">
        <f t="shared" si="302"/>
        <v>Targeted Dealer</v>
      </c>
      <c r="H1626" s="40"/>
      <c r="I1626" s="41">
        <v>5</v>
      </c>
      <c r="J1626" s="41">
        <f t="shared" si="303"/>
        <v>5</v>
      </c>
      <c r="K1626" s="43">
        <v>0</v>
      </c>
      <c r="L1626" s="43">
        <f t="shared" si="304"/>
        <v>5</v>
      </c>
      <c r="M1626" s="43">
        <f t="shared" si="305"/>
        <v>0</v>
      </c>
      <c r="N1626" s="42">
        <v>0</v>
      </c>
      <c r="O1626" s="45" t="str">
        <f t="shared" si="306"/>
        <v>DEC</v>
      </c>
      <c r="P1626" s="42">
        <v>0</v>
      </c>
      <c r="Q1626" s="44">
        <f t="shared" si="307"/>
        <v>0</v>
      </c>
      <c r="R1626" s="45" t="str">
        <f t="shared" si="308"/>
        <v xml:space="preserve"> </v>
      </c>
      <c r="S1626" s="44" t="b">
        <f t="shared" si="309"/>
        <v>0</v>
      </c>
      <c r="T1626" s="43">
        <v>0</v>
      </c>
      <c r="U1626" s="46" t="str">
        <f t="shared" si="310"/>
        <v>jAN</v>
      </c>
      <c r="V1626" s="42">
        <v>0</v>
      </c>
      <c r="W1626" s="47">
        <f t="shared" si="311"/>
        <v>0</v>
      </c>
      <c r="X1626" s="48">
        <f t="shared" si="312"/>
        <v>0</v>
      </c>
      <c r="Y1626" s="47" t="b">
        <f t="shared" si="313"/>
        <v>0</v>
      </c>
      <c r="Z1626" s="149"/>
      <c r="AA1626" s="133"/>
      <c r="AB1626" s="149" t="s">
        <v>1245</v>
      </c>
      <c r="AC1626" s="27"/>
    </row>
    <row r="1627" spans="1:29" s="156" customFormat="1" ht="13.8">
      <c r="A1627" s="149" t="s">
        <v>1245</v>
      </c>
      <c r="B1627" s="147" t="s">
        <v>40</v>
      </c>
      <c r="C1627" s="147" t="s">
        <v>4305</v>
      </c>
      <c r="D1627" s="147">
        <v>1000004513</v>
      </c>
      <c r="E1627" s="147" t="s">
        <v>4286</v>
      </c>
      <c r="F1627" s="148">
        <v>45961</v>
      </c>
      <c r="G1627" s="40" t="str">
        <f t="shared" si="302"/>
        <v>Targeted Dealer</v>
      </c>
      <c r="H1627" s="40"/>
      <c r="I1627" s="41">
        <v>30</v>
      </c>
      <c r="J1627" s="41">
        <f t="shared" si="303"/>
        <v>30</v>
      </c>
      <c r="K1627" s="43">
        <v>36</v>
      </c>
      <c r="L1627" s="43">
        <f t="shared" si="304"/>
        <v>-6</v>
      </c>
      <c r="M1627" s="43">
        <f t="shared" si="305"/>
        <v>120</v>
      </c>
      <c r="N1627" s="42">
        <v>12</v>
      </c>
      <c r="O1627" s="45" t="str">
        <f t="shared" si="306"/>
        <v>DEC</v>
      </c>
      <c r="P1627" s="42">
        <v>12</v>
      </c>
      <c r="Q1627" s="44">
        <f t="shared" si="307"/>
        <v>24</v>
      </c>
      <c r="R1627" s="45">
        <f t="shared" si="308"/>
        <v>2</v>
      </c>
      <c r="S1627" s="44" t="str">
        <f t="shared" si="309"/>
        <v>GROWTH</v>
      </c>
      <c r="T1627" s="43">
        <v>0</v>
      </c>
      <c r="U1627" s="46" t="str">
        <f t="shared" si="310"/>
        <v/>
      </c>
      <c r="V1627" s="42">
        <v>0</v>
      </c>
      <c r="W1627" s="47">
        <f t="shared" si="311"/>
        <v>36</v>
      </c>
      <c r="X1627" s="48" t="b">
        <f t="shared" si="312"/>
        <v>0</v>
      </c>
      <c r="Y1627" s="47" t="b">
        <f t="shared" si="313"/>
        <v>0</v>
      </c>
      <c r="Z1627" s="149"/>
      <c r="AA1627" s="133"/>
      <c r="AB1627" s="149" t="s">
        <v>1245</v>
      </c>
      <c r="AC1627" s="27"/>
    </row>
    <row r="1628" spans="1:29" s="156" customFormat="1" ht="13.8">
      <c r="A1628" s="149" t="s">
        <v>1245</v>
      </c>
      <c r="B1628" s="147" t="s">
        <v>44</v>
      </c>
      <c r="C1628" s="147" t="s">
        <v>1448</v>
      </c>
      <c r="D1628" s="147">
        <v>1000000363</v>
      </c>
      <c r="E1628" s="147" t="s">
        <v>1449</v>
      </c>
      <c r="F1628" s="148">
        <v>44738</v>
      </c>
      <c r="G1628" s="40" t="str">
        <f t="shared" si="302"/>
        <v>Targeted Dealer</v>
      </c>
      <c r="H1628" s="40"/>
      <c r="I1628" s="41">
        <v>20</v>
      </c>
      <c r="J1628" s="41">
        <f t="shared" si="303"/>
        <v>20</v>
      </c>
      <c r="K1628" s="43">
        <v>20</v>
      </c>
      <c r="L1628" s="43">
        <f t="shared" si="304"/>
        <v>0</v>
      </c>
      <c r="M1628" s="43">
        <f t="shared" si="305"/>
        <v>100</v>
      </c>
      <c r="N1628" s="42">
        <v>29</v>
      </c>
      <c r="O1628" s="45" t="str">
        <f t="shared" si="306"/>
        <v>DEC</v>
      </c>
      <c r="P1628" s="42">
        <v>29</v>
      </c>
      <c r="Q1628" s="44">
        <f t="shared" si="307"/>
        <v>-9</v>
      </c>
      <c r="R1628" s="45">
        <f t="shared" si="308"/>
        <v>-0.31034482758620685</v>
      </c>
      <c r="S1628" s="44" t="str">
        <f t="shared" si="309"/>
        <v>DEGROWTH</v>
      </c>
      <c r="T1628" s="43">
        <v>7</v>
      </c>
      <c r="U1628" s="46" t="str">
        <f t="shared" si="310"/>
        <v>jAN</v>
      </c>
      <c r="V1628" s="42">
        <v>7</v>
      </c>
      <c r="W1628" s="47">
        <f t="shared" si="311"/>
        <v>13</v>
      </c>
      <c r="X1628" s="48">
        <f t="shared" si="312"/>
        <v>1.8571428571428572</v>
      </c>
      <c r="Y1628" s="47" t="str">
        <f t="shared" si="313"/>
        <v>GROWTH</v>
      </c>
      <c r="Z1628" s="149"/>
      <c r="AA1628" s="133"/>
      <c r="AB1628" s="149" t="s">
        <v>1245</v>
      </c>
      <c r="AC1628" s="27"/>
    </row>
    <row r="1629" spans="1:29" s="156" customFormat="1" ht="13.8">
      <c r="A1629" s="149" t="s">
        <v>1245</v>
      </c>
      <c r="B1629" s="147" t="s">
        <v>44</v>
      </c>
      <c r="C1629" s="147" t="s">
        <v>1444</v>
      </c>
      <c r="D1629" s="147">
        <v>1000000334</v>
      </c>
      <c r="E1629" s="147" t="s">
        <v>1445</v>
      </c>
      <c r="F1629" s="148">
        <v>44738</v>
      </c>
      <c r="G1629" s="40" t="str">
        <f t="shared" si="302"/>
        <v>Targeted Dealer</v>
      </c>
      <c r="H1629" s="40"/>
      <c r="I1629" s="41">
        <v>20</v>
      </c>
      <c r="J1629" s="41">
        <f t="shared" si="303"/>
        <v>20</v>
      </c>
      <c r="K1629" s="43">
        <v>7</v>
      </c>
      <c r="L1629" s="43">
        <f t="shared" si="304"/>
        <v>13</v>
      </c>
      <c r="M1629" s="43">
        <f t="shared" si="305"/>
        <v>35</v>
      </c>
      <c r="N1629" s="42">
        <v>3.5</v>
      </c>
      <c r="O1629" s="45" t="str">
        <f t="shared" si="306"/>
        <v>DEC</v>
      </c>
      <c r="P1629" s="42">
        <v>3.5</v>
      </c>
      <c r="Q1629" s="44">
        <f t="shared" si="307"/>
        <v>3.5</v>
      </c>
      <c r="R1629" s="45">
        <f t="shared" si="308"/>
        <v>1</v>
      </c>
      <c r="S1629" s="44" t="str">
        <f t="shared" si="309"/>
        <v>GROWTH</v>
      </c>
      <c r="T1629" s="43">
        <v>13</v>
      </c>
      <c r="U1629" s="46" t="str">
        <f t="shared" si="310"/>
        <v>jAN</v>
      </c>
      <c r="V1629" s="42">
        <v>13</v>
      </c>
      <c r="W1629" s="47">
        <f t="shared" si="311"/>
        <v>-6</v>
      </c>
      <c r="X1629" s="48">
        <f t="shared" si="312"/>
        <v>-0.46153846153846156</v>
      </c>
      <c r="Y1629" s="47" t="str">
        <f t="shared" si="313"/>
        <v>DEGROWTH</v>
      </c>
      <c r="Z1629" s="149"/>
      <c r="AA1629" s="133"/>
      <c r="AB1629" s="149" t="s">
        <v>1245</v>
      </c>
      <c r="AC1629" s="27"/>
    </row>
    <row r="1630" spans="1:29" s="156" customFormat="1" ht="13.8">
      <c r="A1630" s="149" t="s">
        <v>1245</v>
      </c>
      <c r="B1630" s="147" t="s">
        <v>44</v>
      </c>
      <c r="C1630" s="147" t="s">
        <v>1442</v>
      </c>
      <c r="D1630" s="147">
        <v>1000000335</v>
      </c>
      <c r="E1630" s="147" t="s">
        <v>1443</v>
      </c>
      <c r="F1630" s="148">
        <v>44738</v>
      </c>
      <c r="G1630" s="40" t="str">
        <f t="shared" si="302"/>
        <v>Targeted Dealer</v>
      </c>
      <c r="H1630" s="40"/>
      <c r="I1630" s="41">
        <v>20</v>
      </c>
      <c r="J1630" s="41">
        <f t="shared" si="303"/>
        <v>20</v>
      </c>
      <c r="K1630" s="43">
        <v>0</v>
      </c>
      <c r="L1630" s="43">
        <f t="shared" si="304"/>
        <v>20</v>
      </c>
      <c r="M1630" s="43">
        <f t="shared" si="305"/>
        <v>0</v>
      </c>
      <c r="N1630" s="42">
        <v>0</v>
      </c>
      <c r="O1630" s="45" t="str">
        <f t="shared" si="306"/>
        <v>DEC</v>
      </c>
      <c r="P1630" s="42">
        <v>0</v>
      </c>
      <c r="Q1630" s="44">
        <f t="shared" si="307"/>
        <v>0</v>
      </c>
      <c r="R1630" s="45" t="str">
        <f t="shared" si="308"/>
        <v xml:space="preserve"> </v>
      </c>
      <c r="S1630" s="44" t="b">
        <f t="shared" si="309"/>
        <v>0</v>
      </c>
      <c r="T1630" s="43">
        <v>0</v>
      </c>
      <c r="U1630" s="46" t="str">
        <f t="shared" si="310"/>
        <v>jAN</v>
      </c>
      <c r="V1630" s="42">
        <v>0</v>
      </c>
      <c r="W1630" s="47">
        <f t="shared" si="311"/>
        <v>0</v>
      </c>
      <c r="X1630" s="48">
        <f t="shared" si="312"/>
        <v>0</v>
      </c>
      <c r="Y1630" s="47" t="b">
        <f t="shared" si="313"/>
        <v>0</v>
      </c>
      <c r="Z1630" s="149"/>
      <c r="AA1630" s="133"/>
      <c r="AB1630" s="149" t="s">
        <v>1245</v>
      </c>
      <c r="AC1630" s="27"/>
    </row>
    <row r="1631" spans="1:29" s="156" customFormat="1" ht="13.8">
      <c r="A1631" s="149" t="s">
        <v>1245</v>
      </c>
      <c r="B1631" s="147" t="s">
        <v>44</v>
      </c>
      <c r="C1631" s="147" t="s">
        <v>1536</v>
      </c>
      <c r="D1631" s="147">
        <v>1000003204</v>
      </c>
      <c r="E1631" s="147" t="s">
        <v>1537</v>
      </c>
      <c r="F1631" s="148">
        <v>44926</v>
      </c>
      <c r="G1631" s="40" t="str">
        <f t="shared" si="302"/>
        <v>Targeted Dealer</v>
      </c>
      <c r="H1631" s="40"/>
      <c r="I1631" s="41">
        <v>20</v>
      </c>
      <c r="J1631" s="41">
        <f t="shared" si="303"/>
        <v>20</v>
      </c>
      <c r="K1631" s="43">
        <v>0</v>
      </c>
      <c r="L1631" s="43">
        <f t="shared" si="304"/>
        <v>20</v>
      </c>
      <c r="M1631" s="43">
        <f t="shared" si="305"/>
        <v>0</v>
      </c>
      <c r="N1631" s="42">
        <v>10.5</v>
      </c>
      <c r="O1631" s="45" t="str">
        <f t="shared" si="306"/>
        <v>DEC</v>
      </c>
      <c r="P1631" s="42">
        <v>10.5</v>
      </c>
      <c r="Q1631" s="44">
        <f t="shared" si="307"/>
        <v>-10.5</v>
      </c>
      <c r="R1631" s="45">
        <f t="shared" si="308"/>
        <v>-1</v>
      </c>
      <c r="S1631" s="44" t="str">
        <f t="shared" si="309"/>
        <v>DEGROWTH</v>
      </c>
      <c r="T1631" s="43">
        <v>0</v>
      </c>
      <c r="U1631" s="46" t="str">
        <f t="shared" si="310"/>
        <v>jAN</v>
      </c>
      <c r="V1631" s="42">
        <v>0</v>
      </c>
      <c r="W1631" s="47">
        <f t="shared" si="311"/>
        <v>0</v>
      </c>
      <c r="X1631" s="48">
        <f t="shared" si="312"/>
        <v>0</v>
      </c>
      <c r="Y1631" s="47" t="b">
        <f t="shared" si="313"/>
        <v>0</v>
      </c>
      <c r="Z1631" s="149"/>
      <c r="AA1631" s="133"/>
      <c r="AB1631" s="149" t="s">
        <v>1245</v>
      </c>
      <c r="AC1631" s="27"/>
    </row>
    <row r="1632" spans="1:29" s="156" customFormat="1" ht="13.8">
      <c r="A1632" s="149" t="s">
        <v>1245</v>
      </c>
      <c r="B1632" s="147" t="s">
        <v>44</v>
      </c>
      <c r="C1632" s="147" t="s">
        <v>4306</v>
      </c>
      <c r="D1632" s="147">
        <v>1000004403</v>
      </c>
      <c r="E1632" s="147" t="s">
        <v>4287</v>
      </c>
      <c r="F1632" s="148">
        <v>45827</v>
      </c>
      <c r="G1632" s="40" t="str">
        <f t="shared" si="302"/>
        <v>Targeted Dealer</v>
      </c>
      <c r="H1632" s="40"/>
      <c r="I1632" s="41">
        <v>20</v>
      </c>
      <c r="J1632" s="41">
        <f t="shared" si="303"/>
        <v>20</v>
      </c>
      <c r="K1632" s="43">
        <v>46.5</v>
      </c>
      <c r="L1632" s="43">
        <f t="shared" si="304"/>
        <v>-26.5</v>
      </c>
      <c r="M1632" s="43">
        <f t="shared" si="305"/>
        <v>232.5</v>
      </c>
      <c r="N1632" s="42">
        <v>51</v>
      </c>
      <c r="O1632" s="45" t="str">
        <f t="shared" si="306"/>
        <v>DEC</v>
      </c>
      <c r="P1632" s="42">
        <v>51</v>
      </c>
      <c r="Q1632" s="44">
        <f t="shared" si="307"/>
        <v>-4.5</v>
      </c>
      <c r="R1632" s="45">
        <f t="shared" si="308"/>
        <v>-8.8235294117647078E-2</v>
      </c>
      <c r="S1632" s="44" t="str">
        <f t="shared" si="309"/>
        <v>DEGROWTH</v>
      </c>
      <c r="T1632" s="43">
        <v>0</v>
      </c>
      <c r="U1632" s="46" t="str">
        <f t="shared" si="310"/>
        <v/>
      </c>
      <c r="V1632" s="42">
        <v>0</v>
      </c>
      <c r="W1632" s="47">
        <f t="shared" si="311"/>
        <v>46.5</v>
      </c>
      <c r="X1632" s="48" t="b">
        <f t="shared" si="312"/>
        <v>0</v>
      </c>
      <c r="Y1632" s="47" t="b">
        <f t="shared" si="313"/>
        <v>0</v>
      </c>
      <c r="Z1632" s="149"/>
      <c r="AA1632" s="133"/>
      <c r="AB1632" s="149" t="s">
        <v>1245</v>
      </c>
      <c r="AC1632" s="27"/>
    </row>
    <row r="1633" spans="1:29" s="156" customFormat="1" ht="13.8">
      <c r="A1633" s="149" t="s">
        <v>1245</v>
      </c>
      <c r="B1633" s="147" t="s">
        <v>44</v>
      </c>
      <c r="C1633" s="147" t="s">
        <v>4307</v>
      </c>
      <c r="D1633" s="147">
        <v>1000004537</v>
      </c>
      <c r="E1633" s="147" t="s">
        <v>4288</v>
      </c>
      <c r="F1633" s="148">
        <v>45978</v>
      </c>
      <c r="G1633" s="40" t="str">
        <f t="shared" si="302"/>
        <v>Targeted Dealer</v>
      </c>
      <c r="H1633" s="40"/>
      <c r="I1633" s="41">
        <v>70</v>
      </c>
      <c r="J1633" s="41">
        <f t="shared" si="303"/>
        <v>70</v>
      </c>
      <c r="K1633" s="43">
        <v>17.5</v>
      </c>
      <c r="L1633" s="43">
        <f t="shared" si="304"/>
        <v>52.5</v>
      </c>
      <c r="M1633" s="43">
        <f t="shared" si="305"/>
        <v>25</v>
      </c>
      <c r="N1633" s="42">
        <v>52.5</v>
      </c>
      <c r="O1633" s="45" t="str">
        <f t="shared" si="306"/>
        <v>DEC</v>
      </c>
      <c r="P1633" s="42">
        <v>52.5</v>
      </c>
      <c r="Q1633" s="44">
        <f t="shared" si="307"/>
        <v>-35</v>
      </c>
      <c r="R1633" s="45">
        <f t="shared" si="308"/>
        <v>-0.66666666666666674</v>
      </c>
      <c r="S1633" s="44" t="str">
        <f t="shared" si="309"/>
        <v>DEGROWTH</v>
      </c>
      <c r="T1633" s="43">
        <v>0</v>
      </c>
      <c r="U1633" s="46" t="str">
        <f t="shared" si="310"/>
        <v/>
      </c>
      <c r="V1633" s="42">
        <v>0</v>
      </c>
      <c r="W1633" s="47">
        <f t="shared" si="311"/>
        <v>17.5</v>
      </c>
      <c r="X1633" s="48" t="b">
        <f t="shared" si="312"/>
        <v>0</v>
      </c>
      <c r="Y1633" s="47" t="b">
        <f t="shared" si="313"/>
        <v>0</v>
      </c>
      <c r="Z1633" s="149"/>
      <c r="AA1633" s="133"/>
      <c r="AB1633" s="149" t="s">
        <v>1245</v>
      </c>
      <c r="AC1633" s="27"/>
    </row>
    <row r="1634" spans="1:29" s="156" customFormat="1" ht="13.8">
      <c r="A1634" s="149" t="s">
        <v>1245</v>
      </c>
      <c r="B1634" s="147" t="s">
        <v>48</v>
      </c>
      <c r="C1634" s="147" t="s">
        <v>1841</v>
      </c>
      <c r="D1634" s="147">
        <v>1000000531</v>
      </c>
      <c r="E1634" s="147" t="s">
        <v>1842</v>
      </c>
      <c r="F1634" s="148">
        <v>44738</v>
      </c>
      <c r="G1634" s="40" t="str">
        <f t="shared" si="302"/>
        <v>-</v>
      </c>
      <c r="H1634" s="40"/>
      <c r="I1634" s="41">
        <v>0</v>
      </c>
      <c r="J1634" s="41">
        <f t="shared" si="303"/>
        <v>0</v>
      </c>
      <c r="K1634" s="43">
        <v>0</v>
      </c>
      <c r="L1634" s="43">
        <f t="shared" si="304"/>
        <v>0</v>
      </c>
      <c r="M1634" s="43" t="str">
        <f t="shared" si="305"/>
        <v>-</v>
      </c>
      <c r="N1634" s="42">
        <v>0</v>
      </c>
      <c r="O1634" s="45" t="str">
        <f t="shared" si="306"/>
        <v>DEC</v>
      </c>
      <c r="P1634" s="42">
        <v>0</v>
      </c>
      <c r="Q1634" s="44">
        <f t="shared" si="307"/>
        <v>0</v>
      </c>
      <c r="R1634" s="45" t="str">
        <f t="shared" si="308"/>
        <v xml:space="preserve"> </v>
      </c>
      <c r="S1634" s="44" t="b">
        <f t="shared" si="309"/>
        <v>0</v>
      </c>
      <c r="T1634" s="43">
        <v>25</v>
      </c>
      <c r="U1634" s="46" t="str">
        <f t="shared" si="310"/>
        <v>jAN</v>
      </c>
      <c r="V1634" s="42">
        <v>25</v>
      </c>
      <c r="W1634" s="47">
        <f t="shared" si="311"/>
        <v>-25</v>
      </c>
      <c r="X1634" s="48">
        <f t="shared" si="312"/>
        <v>-1</v>
      </c>
      <c r="Y1634" s="47" t="str">
        <f t="shared" si="313"/>
        <v>DEGROWTH</v>
      </c>
      <c r="Z1634" s="149"/>
      <c r="AA1634" s="133"/>
      <c r="AB1634" s="149" t="s">
        <v>1245</v>
      </c>
      <c r="AC1634" s="27"/>
    </row>
    <row r="1635" spans="1:29" s="156" customFormat="1" ht="13.8">
      <c r="A1635" s="149" t="s">
        <v>1245</v>
      </c>
      <c r="B1635" s="147" t="s">
        <v>48</v>
      </c>
      <c r="C1635" s="147" t="s">
        <v>4308</v>
      </c>
      <c r="D1635" s="147">
        <v>1000004538</v>
      </c>
      <c r="E1635" s="147" t="s">
        <v>4289</v>
      </c>
      <c r="F1635" s="148">
        <v>45982</v>
      </c>
      <c r="G1635" s="40" t="str">
        <f t="shared" si="302"/>
        <v>Targeted Dealer</v>
      </c>
      <c r="H1635" s="40"/>
      <c r="I1635" s="41">
        <v>30</v>
      </c>
      <c r="J1635" s="41">
        <f t="shared" si="303"/>
        <v>30</v>
      </c>
      <c r="K1635" s="43">
        <v>20</v>
      </c>
      <c r="L1635" s="43">
        <f t="shared" si="304"/>
        <v>10</v>
      </c>
      <c r="M1635" s="43">
        <f t="shared" si="305"/>
        <v>66.666666666666671</v>
      </c>
      <c r="N1635" s="42">
        <v>33.5</v>
      </c>
      <c r="O1635" s="45" t="str">
        <f t="shared" si="306"/>
        <v>DEC</v>
      </c>
      <c r="P1635" s="42">
        <v>33.5</v>
      </c>
      <c r="Q1635" s="44">
        <f t="shared" si="307"/>
        <v>-13.5</v>
      </c>
      <c r="R1635" s="45">
        <f t="shared" si="308"/>
        <v>-0.40298507462686572</v>
      </c>
      <c r="S1635" s="44" t="str">
        <f t="shared" si="309"/>
        <v>DEGROWTH</v>
      </c>
      <c r="T1635" s="43">
        <v>0</v>
      </c>
      <c r="U1635" s="46" t="str">
        <f t="shared" si="310"/>
        <v/>
      </c>
      <c r="V1635" s="42">
        <v>0</v>
      </c>
      <c r="W1635" s="47">
        <f t="shared" si="311"/>
        <v>20</v>
      </c>
      <c r="X1635" s="48" t="b">
        <f t="shared" si="312"/>
        <v>0</v>
      </c>
      <c r="Y1635" s="47" t="b">
        <f t="shared" si="313"/>
        <v>0</v>
      </c>
      <c r="Z1635" s="149"/>
      <c r="AA1635" s="133"/>
      <c r="AB1635" s="149" t="s">
        <v>1245</v>
      </c>
      <c r="AC1635" s="27"/>
    </row>
    <row r="1636" spans="1:29" s="156" customFormat="1" ht="13.8">
      <c r="A1636" s="149" t="s">
        <v>1245</v>
      </c>
      <c r="B1636" s="147" t="s">
        <v>45</v>
      </c>
      <c r="C1636" s="147" t="s">
        <v>4309</v>
      </c>
      <c r="D1636" s="147">
        <v>1000004522</v>
      </c>
      <c r="E1636" s="147" t="s">
        <v>4290</v>
      </c>
      <c r="F1636" s="148">
        <v>45968</v>
      </c>
      <c r="G1636" s="40" t="str">
        <f t="shared" si="302"/>
        <v>Targeted Dealer</v>
      </c>
      <c r="H1636" s="40"/>
      <c r="I1636" s="41">
        <v>100</v>
      </c>
      <c r="J1636" s="41">
        <f t="shared" si="303"/>
        <v>100</v>
      </c>
      <c r="K1636" s="43">
        <v>140</v>
      </c>
      <c r="L1636" s="43">
        <f t="shared" si="304"/>
        <v>-40</v>
      </c>
      <c r="M1636" s="43">
        <f t="shared" si="305"/>
        <v>140</v>
      </c>
      <c r="N1636" s="42">
        <v>200</v>
      </c>
      <c r="O1636" s="45" t="str">
        <f t="shared" si="306"/>
        <v>DEC</v>
      </c>
      <c r="P1636" s="42">
        <v>200</v>
      </c>
      <c r="Q1636" s="44">
        <f t="shared" si="307"/>
        <v>-60</v>
      </c>
      <c r="R1636" s="45">
        <f t="shared" si="308"/>
        <v>-0.30000000000000004</v>
      </c>
      <c r="S1636" s="44" t="str">
        <f t="shared" si="309"/>
        <v>DEGROWTH</v>
      </c>
      <c r="T1636" s="43">
        <v>0</v>
      </c>
      <c r="U1636" s="46" t="str">
        <f t="shared" si="310"/>
        <v/>
      </c>
      <c r="V1636" s="42">
        <v>0</v>
      </c>
      <c r="W1636" s="47">
        <f t="shared" si="311"/>
        <v>140</v>
      </c>
      <c r="X1636" s="48" t="b">
        <f t="shared" si="312"/>
        <v>0</v>
      </c>
      <c r="Y1636" s="47" t="b">
        <f t="shared" si="313"/>
        <v>0</v>
      </c>
      <c r="Z1636" s="149"/>
      <c r="AA1636" s="133"/>
      <c r="AB1636" s="149" t="s">
        <v>1245</v>
      </c>
      <c r="AC1636" s="27"/>
    </row>
    <row r="1637" spans="1:29" s="156" customFormat="1" ht="13.8">
      <c r="A1637" s="149" t="s">
        <v>1245</v>
      </c>
      <c r="B1637" s="157" t="s">
        <v>53</v>
      </c>
      <c r="C1637" s="147" t="s">
        <v>4334</v>
      </c>
      <c r="D1637" s="158">
        <v>1000004567</v>
      </c>
      <c r="E1637" s="157" t="s">
        <v>1995</v>
      </c>
      <c r="F1637" s="148">
        <v>46011</v>
      </c>
      <c r="G1637" s="40" t="str">
        <f t="shared" si="302"/>
        <v>Targeted Dealer</v>
      </c>
      <c r="H1637" s="40"/>
      <c r="I1637" s="41">
        <v>110</v>
      </c>
      <c r="J1637" s="41">
        <f t="shared" si="303"/>
        <v>110</v>
      </c>
      <c r="K1637" s="43">
        <v>140</v>
      </c>
      <c r="L1637" s="43">
        <f t="shared" si="304"/>
        <v>-30</v>
      </c>
      <c r="M1637" s="43">
        <f t="shared" si="305"/>
        <v>127.27272727272727</v>
      </c>
      <c r="N1637" s="42">
        <v>55</v>
      </c>
      <c r="O1637" s="45" t="str">
        <f t="shared" si="306"/>
        <v>DEC</v>
      </c>
      <c r="P1637" s="42">
        <v>55</v>
      </c>
      <c r="Q1637" s="44">
        <f t="shared" si="307"/>
        <v>85</v>
      </c>
      <c r="R1637" s="45">
        <f t="shared" si="308"/>
        <v>1.5454545454545454</v>
      </c>
      <c r="S1637" s="44" t="str">
        <f t="shared" si="309"/>
        <v>GROWTH</v>
      </c>
      <c r="T1637" s="43">
        <v>0</v>
      </c>
      <c r="U1637" s="46" t="str">
        <f t="shared" si="310"/>
        <v/>
      </c>
      <c r="V1637" s="42">
        <v>0</v>
      </c>
      <c r="W1637" s="47">
        <f t="shared" si="311"/>
        <v>140</v>
      </c>
      <c r="X1637" s="48" t="b">
        <f t="shared" si="312"/>
        <v>0</v>
      </c>
      <c r="Y1637" s="47" t="b">
        <f t="shared" si="313"/>
        <v>0</v>
      </c>
      <c r="Z1637" s="149"/>
      <c r="AA1637" s="133"/>
      <c r="AB1637" s="138">
        <v>1000004567</v>
      </c>
      <c r="AC1637" s="27"/>
    </row>
    <row r="1638" spans="1:29" s="156" customFormat="1" ht="13.8">
      <c r="A1638" s="149" t="s">
        <v>1245</v>
      </c>
      <c r="B1638" s="157" t="s">
        <v>53</v>
      </c>
      <c r="C1638" s="147" t="s">
        <v>4335</v>
      </c>
      <c r="D1638" s="158">
        <v>1000004573</v>
      </c>
      <c r="E1638" s="157" t="s">
        <v>4311</v>
      </c>
      <c r="F1638" s="148">
        <v>46004</v>
      </c>
      <c r="G1638" s="40" t="str">
        <f t="shared" si="302"/>
        <v>Targeted Dealer</v>
      </c>
      <c r="H1638" s="40"/>
      <c r="I1638" s="41">
        <v>20</v>
      </c>
      <c r="J1638" s="41">
        <f t="shared" si="303"/>
        <v>20</v>
      </c>
      <c r="K1638" s="43">
        <v>25</v>
      </c>
      <c r="L1638" s="43">
        <f t="shared" si="304"/>
        <v>-5</v>
      </c>
      <c r="M1638" s="43">
        <f t="shared" si="305"/>
        <v>125</v>
      </c>
      <c r="N1638" s="42">
        <v>10</v>
      </c>
      <c r="O1638" s="45" t="str">
        <f t="shared" si="306"/>
        <v>DEC</v>
      </c>
      <c r="P1638" s="42">
        <v>10</v>
      </c>
      <c r="Q1638" s="44">
        <f t="shared" si="307"/>
        <v>15</v>
      </c>
      <c r="R1638" s="45">
        <f t="shared" si="308"/>
        <v>1.5</v>
      </c>
      <c r="S1638" s="44" t="str">
        <f t="shared" si="309"/>
        <v>GROWTH</v>
      </c>
      <c r="T1638" s="43">
        <v>0</v>
      </c>
      <c r="U1638" s="46" t="str">
        <f t="shared" si="310"/>
        <v/>
      </c>
      <c r="V1638" s="42">
        <v>0</v>
      </c>
      <c r="W1638" s="47">
        <f t="shared" si="311"/>
        <v>25</v>
      </c>
      <c r="X1638" s="48" t="b">
        <f t="shared" si="312"/>
        <v>0</v>
      </c>
      <c r="Y1638" s="47" t="b">
        <f t="shared" si="313"/>
        <v>0</v>
      </c>
      <c r="Z1638" s="149"/>
      <c r="AA1638" s="133"/>
      <c r="AB1638" s="138">
        <v>1000004573</v>
      </c>
      <c r="AC1638" s="27"/>
    </row>
    <row r="1639" spans="1:29" s="156" customFormat="1" ht="13.8">
      <c r="A1639" s="149" t="s">
        <v>121</v>
      </c>
      <c r="B1639" s="157" t="s">
        <v>613</v>
      </c>
      <c r="C1639" s="147" t="s">
        <v>4336</v>
      </c>
      <c r="D1639" s="158">
        <v>1000004547</v>
      </c>
      <c r="E1639" s="157" t="s">
        <v>4312</v>
      </c>
      <c r="F1639" s="148">
        <v>45987</v>
      </c>
      <c r="G1639" s="40" t="str">
        <f t="shared" si="302"/>
        <v>Targeted Dealer</v>
      </c>
      <c r="H1639" s="40"/>
      <c r="I1639" s="41">
        <v>111</v>
      </c>
      <c r="J1639" s="41">
        <f t="shared" si="303"/>
        <v>111</v>
      </c>
      <c r="K1639" s="43">
        <v>87.75</v>
      </c>
      <c r="L1639" s="43">
        <f t="shared" si="304"/>
        <v>23.25</v>
      </c>
      <c r="M1639" s="43">
        <f t="shared" si="305"/>
        <v>79.054054054054049</v>
      </c>
      <c r="N1639" s="42">
        <v>52.7</v>
      </c>
      <c r="O1639" s="45" t="str">
        <f t="shared" si="306"/>
        <v>DEC</v>
      </c>
      <c r="P1639" s="42">
        <v>52.7</v>
      </c>
      <c r="Q1639" s="44">
        <f t="shared" si="307"/>
        <v>35.049999999999997</v>
      </c>
      <c r="R1639" s="45">
        <f t="shared" si="308"/>
        <v>0.66508538899430736</v>
      </c>
      <c r="S1639" s="44" t="str">
        <f t="shared" si="309"/>
        <v>GROWTH</v>
      </c>
      <c r="T1639" s="43">
        <v>0</v>
      </c>
      <c r="U1639" s="46" t="str">
        <f t="shared" si="310"/>
        <v/>
      </c>
      <c r="V1639" s="42">
        <v>0</v>
      </c>
      <c r="W1639" s="47">
        <f t="shared" si="311"/>
        <v>87.75</v>
      </c>
      <c r="X1639" s="48" t="b">
        <f t="shared" si="312"/>
        <v>0</v>
      </c>
      <c r="Y1639" s="47" t="b">
        <f t="shared" si="313"/>
        <v>0</v>
      </c>
      <c r="Z1639" s="149"/>
      <c r="AA1639" s="133"/>
      <c r="AB1639" s="138">
        <v>1000004547</v>
      </c>
      <c r="AC1639" s="27"/>
    </row>
    <row r="1640" spans="1:29" s="156" customFormat="1" ht="13.8">
      <c r="A1640" s="149" t="s">
        <v>121</v>
      </c>
      <c r="B1640" s="157" t="s">
        <v>613</v>
      </c>
      <c r="C1640" s="147" t="s">
        <v>4337</v>
      </c>
      <c r="D1640" s="158">
        <v>1000004549</v>
      </c>
      <c r="E1640" s="157" t="s">
        <v>634</v>
      </c>
      <c r="F1640" s="148">
        <v>45992</v>
      </c>
      <c r="G1640" s="40" t="str">
        <f t="shared" ref="G1640:G1703" si="314">IF(I1640&gt;0,"Targeted Dealer","-")</f>
        <v>Targeted Dealer</v>
      </c>
      <c r="H1640" s="40"/>
      <c r="I1640" s="41">
        <v>120</v>
      </c>
      <c r="J1640" s="41">
        <f t="shared" ref="J1640:J1703" si="315">I1640/$J$1*($J$1-$E$1)</f>
        <v>120</v>
      </c>
      <c r="K1640" s="43">
        <v>145</v>
      </c>
      <c r="L1640" s="43">
        <f t="shared" ref="L1640:L1703" si="316">I1640-K1640</f>
        <v>-25</v>
      </c>
      <c r="M1640" s="43">
        <f t="shared" ref="M1640:M1703" si="317">IFERROR((K1640/J1640%),"-")</f>
        <v>120.83333333333334</v>
      </c>
      <c r="N1640" s="42">
        <v>135.5</v>
      </c>
      <c r="O1640" s="45" t="str">
        <f t="shared" ref="O1640:O1703" si="318">IF(F1640&lt;=$P$2,"DEC","")</f>
        <v>DEC</v>
      </c>
      <c r="P1640" s="42">
        <v>135.5</v>
      </c>
      <c r="Q1640" s="44">
        <f t="shared" ref="Q1640:Q1703" si="319">K1640-P1640</f>
        <v>9.5</v>
      </c>
      <c r="R1640" s="45">
        <f t="shared" ref="R1640:R1703" si="320">IFERROR(IF(O1640="Dec",(K1640/P1640-1))," ")</f>
        <v>7.0110701107011009E-2</v>
      </c>
      <c r="S1640" s="44" t="str">
        <f t="shared" ref="S1640:S1703" si="321">IF(N1640&gt;0,IF(O1640="","-",IF(R1640&lt;0%,"DEGROWTH","GROWTH")))</f>
        <v>GROWTH</v>
      </c>
      <c r="T1640" s="43">
        <v>0</v>
      </c>
      <c r="U1640" s="46" t="str">
        <f t="shared" ref="U1640:U1703" si="322">IF(F1640&lt;=$V$2,"jAN","")</f>
        <v/>
      </c>
      <c r="V1640" s="42">
        <v>0</v>
      </c>
      <c r="W1640" s="47">
        <f t="shared" ref="W1640:W1703" si="323">K1640-V1640</f>
        <v>145</v>
      </c>
      <c r="X1640" s="48" t="b">
        <f t="shared" ref="X1640:X1703" si="324">IFERROR(IF(U1640="Jan",(K1640/V1640-1)),0)</f>
        <v>0</v>
      </c>
      <c r="Y1640" s="47" t="b">
        <f t="shared" ref="Y1640:Y1703" si="325">IF(T1640&gt;0,IF(U1640="","-",IF(X1640&lt;0%,"DEGROWTH","GROWTH")))</f>
        <v>0</v>
      </c>
      <c r="Z1640" s="149"/>
      <c r="AA1640" s="133"/>
      <c r="AB1640" s="138">
        <v>1000004549</v>
      </c>
      <c r="AC1640" s="27"/>
    </row>
    <row r="1641" spans="1:29" s="156" customFormat="1" ht="13.8">
      <c r="A1641" s="149" t="s">
        <v>3061</v>
      </c>
      <c r="B1641" s="157" t="s">
        <v>99</v>
      </c>
      <c r="C1641" s="147" t="s">
        <v>3518</v>
      </c>
      <c r="D1641" s="158">
        <v>1000002085</v>
      </c>
      <c r="E1641" s="157" t="s">
        <v>4313</v>
      </c>
      <c r="F1641" s="148">
        <v>44739</v>
      </c>
      <c r="G1641" s="40" t="str">
        <f t="shared" si="314"/>
        <v>-</v>
      </c>
      <c r="H1641" s="40"/>
      <c r="I1641" s="41">
        <v>0</v>
      </c>
      <c r="J1641" s="41">
        <f t="shared" si="315"/>
        <v>0</v>
      </c>
      <c r="K1641" s="43">
        <v>0</v>
      </c>
      <c r="L1641" s="43">
        <f t="shared" si="316"/>
        <v>0</v>
      </c>
      <c r="M1641" s="43" t="str">
        <f t="shared" si="317"/>
        <v>-</v>
      </c>
      <c r="N1641" s="42">
        <v>15</v>
      </c>
      <c r="O1641" s="45" t="str">
        <f t="shared" si="318"/>
        <v>DEC</v>
      </c>
      <c r="P1641" s="42">
        <v>15</v>
      </c>
      <c r="Q1641" s="44">
        <f t="shared" si="319"/>
        <v>-15</v>
      </c>
      <c r="R1641" s="45">
        <f t="shared" si="320"/>
        <v>-1</v>
      </c>
      <c r="S1641" s="44" t="str">
        <f t="shared" si="321"/>
        <v>DEGROWTH</v>
      </c>
      <c r="T1641" s="43">
        <v>0</v>
      </c>
      <c r="U1641" s="46" t="str">
        <f t="shared" si="322"/>
        <v>jAN</v>
      </c>
      <c r="V1641" s="42">
        <v>0</v>
      </c>
      <c r="W1641" s="47">
        <f t="shared" si="323"/>
        <v>0</v>
      </c>
      <c r="X1641" s="48">
        <f t="shared" si="324"/>
        <v>0</v>
      </c>
      <c r="Y1641" s="47" t="b">
        <f t="shared" si="325"/>
        <v>0</v>
      </c>
      <c r="Z1641" s="149"/>
      <c r="AA1641" s="133"/>
      <c r="AB1641" s="138">
        <v>1000002085</v>
      </c>
      <c r="AC1641" s="27"/>
    </row>
    <row r="1642" spans="1:29" s="156" customFormat="1" ht="13.8">
      <c r="A1642" s="149" t="s">
        <v>3061</v>
      </c>
      <c r="B1642" s="157" t="s">
        <v>99</v>
      </c>
      <c r="C1642" s="147" t="s">
        <v>4338</v>
      </c>
      <c r="D1642" s="158">
        <v>1000003771</v>
      </c>
      <c r="E1642" s="157" t="s">
        <v>3655</v>
      </c>
      <c r="F1642" s="148">
        <v>45266</v>
      </c>
      <c r="G1642" s="40" t="str">
        <f t="shared" si="314"/>
        <v>-</v>
      </c>
      <c r="H1642" s="40"/>
      <c r="I1642" s="41">
        <v>0</v>
      </c>
      <c r="J1642" s="41">
        <f t="shared" si="315"/>
        <v>0</v>
      </c>
      <c r="K1642" s="43">
        <v>0</v>
      </c>
      <c r="L1642" s="43">
        <f t="shared" si="316"/>
        <v>0</v>
      </c>
      <c r="M1642" s="43" t="str">
        <f t="shared" si="317"/>
        <v>-</v>
      </c>
      <c r="N1642" s="42">
        <v>15</v>
      </c>
      <c r="O1642" s="45" t="str">
        <f t="shared" si="318"/>
        <v>DEC</v>
      </c>
      <c r="P1642" s="42">
        <v>15</v>
      </c>
      <c r="Q1642" s="44">
        <f t="shared" si="319"/>
        <v>-15</v>
      </c>
      <c r="R1642" s="45">
        <f t="shared" si="320"/>
        <v>-1</v>
      </c>
      <c r="S1642" s="44" t="str">
        <f t="shared" si="321"/>
        <v>DEGROWTH</v>
      </c>
      <c r="T1642" s="43">
        <v>0</v>
      </c>
      <c r="U1642" s="46" t="str">
        <f t="shared" si="322"/>
        <v>jAN</v>
      </c>
      <c r="V1642" s="42">
        <v>0</v>
      </c>
      <c r="W1642" s="47">
        <f t="shared" si="323"/>
        <v>0</v>
      </c>
      <c r="X1642" s="48">
        <f t="shared" si="324"/>
        <v>0</v>
      </c>
      <c r="Y1642" s="47" t="b">
        <f t="shared" si="325"/>
        <v>0</v>
      </c>
      <c r="Z1642" s="149"/>
      <c r="AA1642" s="133"/>
      <c r="AB1642" s="138">
        <v>1000003771</v>
      </c>
      <c r="AC1642" s="27"/>
    </row>
    <row r="1643" spans="1:29" s="156" customFormat="1" ht="13.8">
      <c r="A1643" s="149" t="s">
        <v>3061</v>
      </c>
      <c r="B1643" s="157" t="s">
        <v>97</v>
      </c>
      <c r="C1643" s="147" t="s">
        <v>3930</v>
      </c>
      <c r="D1643" s="158">
        <v>1000001993</v>
      </c>
      <c r="E1643" s="157" t="s">
        <v>3926</v>
      </c>
      <c r="F1643" s="148">
        <v>44739</v>
      </c>
      <c r="G1643" s="40" t="str">
        <f t="shared" si="314"/>
        <v>Targeted Dealer</v>
      </c>
      <c r="H1643" s="40"/>
      <c r="I1643" s="41">
        <v>25</v>
      </c>
      <c r="J1643" s="41">
        <f t="shared" si="315"/>
        <v>25</v>
      </c>
      <c r="K1643" s="43">
        <v>0</v>
      </c>
      <c r="L1643" s="43">
        <f t="shared" si="316"/>
        <v>25</v>
      </c>
      <c r="M1643" s="43">
        <f t="shared" si="317"/>
        <v>0</v>
      </c>
      <c r="N1643" s="42">
        <v>25</v>
      </c>
      <c r="O1643" s="45" t="str">
        <f t="shared" si="318"/>
        <v>DEC</v>
      </c>
      <c r="P1643" s="42">
        <v>25</v>
      </c>
      <c r="Q1643" s="44">
        <f t="shared" si="319"/>
        <v>-25</v>
      </c>
      <c r="R1643" s="45">
        <f t="shared" si="320"/>
        <v>-1</v>
      </c>
      <c r="S1643" s="44" t="str">
        <f t="shared" si="321"/>
        <v>DEGROWTH</v>
      </c>
      <c r="T1643" s="43">
        <v>0</v>
      </c>
      <c r="U1643" s="46" t="str">
        <f t="shared" si="322"/>
        <v>jAN</v>
      </c>
      <c r="V1643" s="42">
        <v>0</v>
      </c>
      <c r="W1643" s="47">
        <f t="shared" si="323"/>
        <v>0</v>
      </c>
      <c r="X1643" s="48">
        <f t="shared" si="324"/>
        <v>0</v>
      </c>
      <c r="Y1643" s="47" t="b">
        <f t="shared" si="325"/>
        <v>0</v>
      </c>
      <c r="Z1643" s="149"/>
      <c r="AA1643" s="133"/>
      <c r="AB1643" s="138">
        <v>1000001993</v>
      </c>
      <c r="AC1643" s="27"/>
    </row>
    <row r="1644" spans="1:29" s="156" customFormat="1" ht="13.8">
      <c r="A1644" s="149" t="s">
        <v>1245</v>
      </c>
      <c r="B1644" s="157" t="s">
        <v>43</v>
      </c>
      <c r="C1644" s="147" t="s">
        <v>4339</v>
      </c>
      <c r="D1644" s="158">
        <v>1000004548</v>
      </c>
      <c r="E1644" s="157" t="s">
        <v>4314</v>
      </c>
      <c r="F1644" s="148">
        <v>45990</v>
      </c>
      <c r="G1644" s="40" t="str">
        <f t="shared" si="314"/>
        <v>Targeted Dealer</v>
      </c>
      <c r="H1644" s="40"/>
      <c r="I1644" s="41">
        <v>50</v>
      </c>
      <c r="J1644" s="41">
        <f t="shared" si="315"/>
        <v>50</v>
      </c>
      <c r="K1644" s="43">
        <v>128</v>
      </c>
      <c r="L1644" s="43">
        <f t="shared" si="316"/>
        <v>-78</v>
      </c>
      <c r="M1644" s="43">
        <f t="shared" si="317"/>
        <v>256</v>
      </c>
      <c r="N1644" s="42">
        <v>123</v>
      </c>
      <c r="O1644" s="45" t="str">
        <f t="shared" si="318"/>
        <v>DEC</v>
      </c>
      <c r="P1644" s="42">
        <v>123</v>
      </c>
      <c r="Q1644" s="44">
        <f t="shared" si="319"/>
        <v>5</v>
      </c>
      <c r="R1644" s="45">
        <f t="shared" si="320"/>
        <v>4.0650406504065151E-2</v>
      </c>
      <c r="S1644" s="44" t="str">
        <f t="shared" si="321"/>
        <v>GROWTH</v>
      </c>
      <c r="T1644" s="43">
        <v>0</v>
      </c>
      <c r="U1644" s="46" t="str">
        <f t="shared" si="322"/>
        <v/>
      </c>
      <c r="V1644" s="42">
        <v>0</v>
      </c>
      <c r="W1644" s="47">
        <f t="shared" si="323"/>
        <v>128</v>
      </c>
      <c r="X1644" s="48" t="b">
        <f t="shared" si="324"/>
        <v>0</v>
      </c>
      <c r="Y1644" s="47" t="b">
        <f t="shared" si="325"/>
        <v>0</v>
      </c>
      <c r="Z1644" s="149"/>
      <c r="AA1644" s="133"/>
      <c r="AB1644" s="138">
        <v>1000004548</v>
      </c>
      <c r="AC1644" s="27"/>
    </row>
    <row r="1645" spans="1:29" s="156" customFormat="1" ht="13.8">
      <c r="A1645" s="149" t="s">
        <v>1245</v>
      </c>
      <c r="B1645" s="157" t="s">
        <v>43</v>
      </c>
      <c r="C1645" s="147" t="s">
        <v>4340</v>
      </c>
      <c r="D1645" s="158">
        <v>1000004575</v>
      </c>
      <c r="E1645" s="157" t="s">
        <v>4315</v>
      </c>
      <c r="F1645" s="148">
        <v>46009</v>
      </c>
      <c r="G1645" s="40" t="str">
        <f t="shared" si="314"/>
        <v>Targeted Dealer</v>
      </c>
      <c r="H1645" s="40"/>
      <c r="I1645" s="41">
        <v>75</v>
      </c>
      <c r="J1645" s="41">
        <f t="shared" si="315"/>
        <v>75</v>
      </c>
      <c r="K1645" s="43">
        <v>81.5</v>
      </c>
      <c r="L1645" s="43">
        <f t="shared" si="316"/>
        <v>-6.5</v>
      </c>
      <c r="M1645" s="43">
        <f t="shared" si="317"/>
        <v>108.66666666666667</v>
      </c>
      <c r="N1645" s="42">
        <v>25</v>
      </c>
      <c r="O1645" s="45" t="str">
        <f t="shared" si="318"/>
        <v>DEC</v>
      </c>
      <c r="P1645" s="42">
        <v>25</v>
      </c>
      <c r="Q1645" s="44">
        <f t="shared" si="319"/>
        <v>56.5</v>
      </c>
      <c r="R1645" s="45">
        <f t="shared" si="320"/>
        <v>2.2599999999999998</v>
      </c>
      <c r="S1645" s="44" t="str">
        <f t="shared" si="321"/>
        <v>GROWTH</v>
      </c>
      <c r="T1645" s="43">
        <v>0</v>
      </c>
      <c r="U1645" s="46" t="str">
        <f t="shared" si="322"/>
        <v/>
      </c>
      <c r="V1645" s="42">
        <v>0</v>
      </c>
      <c r="W1645" s="47">
        <f t="shared" si="323"/>
        <v>81.5</v>
      </c>
      <c r="X1645" s="48" t="b">
        <f t="shared" si="324"/>
        <v>0</v>
      </c>
      <c r="Y1645" s="47" t="b">
        <f t="shared" si="325"/>
        <v>0</v>
      </c>
      <c r="Z1645" s="149"/>
      <c r="AA1645" s="133"/>
      <c r="AB1645" s="138">
        <v>1000004575</v>
      </c>
      <c r="AC1645" s="27"/>
    </row>
    <row r="1646" spans="1:29" s="156" customFormat="1" ht="13.8">
      <c r="A1646" s="149" t="s">
        <v>121</v>
      </c>
      <c r="B1646" s="157" t="s">
        <v>25</v>
      </c>
      <c r="C1646" s="147" t="s">
        <v>806</v>
      </c>
      <c r="D1646" s="158">
        <v>1000003652</v>
      </c>
      <c r="E1646" s="157" t="s">
        <v>807</v>
      </c>
      <c r="F1646" s="148">
        <v>45134</v>
      </c>
      <c r="G1646" s="40" t="str">
        <f t="shared" si="314"/>
        <v>Targeted Dealer</v>
      </c>
      <c r="H1646" s="40"/>
      <c r="I1646" s="41">
        <v>80</v>
      </c>
      <c r="J1646" s="41">
        <f t="shared" si="315"/>
        <v>80</v>
      </c>
      <c r="K1646" s="43">
        <v>0</v>
      </c>
      <c r="L1646" s="43">
        <f t="shared" si="316"/>
        <v>80</v>
      </c>
      <c r="M1646" s="43">
        <f t="shared" si="317"/>
        <v>0</v>
      </c>
      <c r="N1646" s="42">
        <v>40</v>
      </c>
      <c r="O1646" s="45" t="str">
        <f t="shared" si="318"/>
        <v>DEC</v>
      </c>
      <c r="P1646" s="42">
        <v>40</v>
      </c>
      <c r="Q1646" s="44">
        <f t="shared" si="319"/>
        <v>-40</v>
      </c>
      <c r="R1646" s="45">
        <f t="shared" si="320"/>
        <v>-1</v>
      </c>
      <c r="S1646" s="44" t="str">
        <f t="shared" si="321"/>
        <v>DEGROWTH</v>
      </c>
      <c r="T1646" s="43">
        <v>0</v>
      </c>
      <c r="U1646" s="46" t="str">
        <f t="shared" si="322"/>
        <v>jAN</v>
      </c>
      <c r="V1646" s="42">
        <v>0</v>
      </c>
      <c r="W1646" s="47">
        <f t="shared" si="323"/>
        <v>0</v>
      </c>
      <c r="X1646" s="48">
        <f t="shared" si="324"/>
        <v>0</v>
      </c>
      <c r="Y1646" s="47" t="b">
        <f t="shared" si="325"/>
        <v>0</v>
      </c>
      <c r="Z1646" s="149"/>
      <c r="AA1646" s="133"/>
      <c r="AB1646" s="138">
        <v>1000003652</v>
      </c>
      <c r="AC1646" s="27"/>
    </row>
    <row r="1647" spans="1:29" s="156" customFormat="1" ht="13.8">
      <c r="A1647" s="149" t="s">
        <v>1245</v>
      </c>
      <c r="B1647" s="157" t="s">
        <v>40</v>
      </c>
      <c r="C1647" s="147" t="s">
        <v>4341</v>
      </c>
      <c r="D1647" s="158">
        <v>1000004540</v>
      </c>
      <c r="E1647" s="157" t="s">
        <v>4316</v>
      </c>
      <c r="F1647" s="148">
        <v>45992</v>
      </c>
      <c r="G1647" s="40" t="str">
        <f t="shared" si="314"/>
        <v>Targeted Dealer</v>
      </c>
      <c r="H1647" s="40"/>
      <c r="I1647" s="41">
        <v>30</v>
      </c>
      <c r="J1647" s="41">
        <f t="shared" si="315"/>
        <v>30</v>
      </c>
      <c r="K1647" s="43">
        <v>51.5</v>
      </c>
      <c r="L1647" s="43">
        <f t="shared" si="316"/>
        <v>-21.5</v>
      </c>
      <c r="M1647" s="43">
        <f t="shared" si="317"/>
        <v>171.66666666666669</v>
      </c>
      <c r="N1647" s="42">
        <v>52</v>
      </c>
      <c r="O1647" s="45" t="str">
        <f t="shared" si="318"/>
        <v>DEC</v>
      </c>
      <c r="P1647" s="42">
        <v>52</v>
      </c>
      <c r="Q1647" s="44">
        <f t="shared" si="319"/>
        <v>-0.5</v>
      </c>
      <c r="R1647" s="45">
        <f t="shared" si="320"/>
        <v>-9.6153846153845812E-3</v>
      </c>
      <c r="S1647" s="44" t="str">
        <f t="shared" si="321"/>
        <v>DEGROWTH</v>
      </c>
      <c r="T1647" s="43">
        <v>0</v>
      </c>
      <c r="U1647" s="46" t="str">
        <f t="shared" si="322"/>
        <v/>
      </c>
      <c r="V1647" s="42">
        <v>0</v>
      </c>
      <c r="W1647" s="47">
        <f t="shared" si="323"/>
        <v>51.5</v>
      </c>
      <c r="X1647" s="48" t="b">
        <f t="shared" si="324"/>
        <v>0</v>
      </c>
      <c r="Y1647" s="47" t="b">
        <f t="shared" si="325"/>
        <v>0</v>
      </c>
      <c r="Z1647" s="149"/>
      <c r="AA1647" s="133"/>
      <c r="AB1647" s="138">
        <v>1000004540</v>
      </c>
      <c r="AC1647" s="27"/>
    </row>
    <row r="1648" spans="1:29" s="156" customFormat="1" ht="13.8">
      <c r="A1648" s="149" t="s">
        <v>1245</v>
      </c>
      <c r="B1648" s="157" t="s">
        <v>40</v>
      </c>
      <c r="C1648" s="147" t="s">
        <v>4342</v>
      </c>
      <c r="D1648" s="158">
        <v>1000004572</v>
      </c>
      <c r="E1648" s="157" t="s">
        <v>4317</v>
      </c>
      <c r="F1648" s="148">
        <v>46004</v>
      </c>
      <c r="G1648" s="40" t="str">
        <f t="shared" si="314"/>
        <v>Targeted Dealer</v>
      </c>
      <c r="H1648" s="40"/>
      <c r="I1648" s="41">
        <v>50</v>
      </c>
      <c r="J1648" s="41">
        <f t="shared" si="315"/>
        <v>50</v>
      </c>
      <c r="K1648" s="43">
        <v>38</v>
      </c>
      <c r="L1648" s="43">
        <f t="shared" si="316"/>
        <v>12</v>
      </c>
      <c r="M1648" s="43">
        <f t="shared" si="317"/>
        <v>76</v>
      </c>
      <c r="N1648" s="42">
        <v>25.5</v>
      </c>
      <c r="O1648" s="45" t="str">
        <f t="shared" si="318"/>
        <v>DEC</v>
      </c>
      <c r="P1648" s="42">
        <v>25.5</v>
      </c>
      <c r="Q1648" s="44">
        <f t="shared" si="319"/>
        <v>12.5</v>
      </c>
      <c r="R1648" s="45">
        <f t="shared" si="320"/>
        <v>0.49019607843137258</v>
      </c>
      <c r="S1648" s="44" t="str">
        <f t="shared" si="321"/>
        <v>GROWTH</v>
      </c>
      <c r="T1648" s="43">
        <v>0</v>
      </c>
      <c r="U1648" s="46" t="str">
        <f t="shared" si="322"/>
        <v/>
      </c>
      <c r="V1648" s="42">
        <v>0</v>
      </c>
      <c r="W1648" s="47">
        <f t="shared" si="323"/>
        <v>38</v>
      </c>
      <c r="X1648" s="48" t="b">
        <f t="shared" si="324"/>
        <v>0</v>
      </c>
      <c r="Y1648" s="47" t="b">
        <f t="shared" si="325"/>
        <v>0</v>
      </c>
      <c r="Z1648" s="149"/>
      <c r="AA1648" s="133"/>
      <c r="AB1648" s="138">
        <v>1000004572</v>
      </c>
      <c r="AC1648" s="27"/>
    </row>
    <row r="1649" spans="1:29" s="156" customFormat="1" ht="13.8">
      <c r="A1649" s="149" t="s">
        <v>1245</v>
      </c>
      <c r="B1649" s="157" t="s">
        <v>44</v>
      </c>
      <c r="C1649" s="147" t="s">
        <v>1494</v>
      </c>
      <c r="D1649" s="158">
        <v>1000000356</v>
      </c>
      <c r="E1649" s="157" t="s">
        <v>1495</v>
      </c>
      <c r="F1649" s="148">
        <v>44738</v>
      </c>
      <c r="G1649" s="40" t="str">
        <f t="shared" si="314"/>
        <v>Targeted Dealer</v>
      </c>
      <c r="H1649" s="40"/>
      <c r="I1649" s="41">
        <v>20</v>
      </c>
      <c r="J1649" s="41">
        <f t="shared" si="315"/>
        <v>20</v>
      </c>
      <c r="K1649" s="43">
        <v>3.5</v>
      </c>
      <c r="L1649" s="43">
        <f t="shared" si="316"/>
        <v>16.5</v>
      </c>
      <c r="M1649" s="43">
        <f t="shared" si="317"/>
        <v>17.5</v>
      </c>
      <c r="N1649" s="42">
        <v>3.5</v>
      </c>
      <c r="O1649" s="45" t="str">
        <f t="shared" si="318"/>
        <v>DEC</v>
      </c>
      <c r="P1649" s="42">
        <v>3.5</v>
      </c>
      <c r="Q1649" s="44">
        <f t="shared" si="319"/>
        <v>0</v>
      </c>
      <c r="R1649" s="45">
        <f t="shared" si="320"/>
        <v>0</v>
      </c>
      <c r="S1649" s="44" t="str">
        <f t="shared" si="321"/>
        <v>GROWTH</v>
      </c>
      <c r="T1649" s="43">
        <v>10.5</v>
      </c>
      <c r="U1649" s="46" t="str">
        <f t="shared" si="322"/>
        <v>jAN</v>
      </c>
      <c r="V1649" s="42">
        <v>10.5</v>
      </c>
      <c r="W1649" s="47">
        <f t="shared" si="323"/>
        <v>-7</v>
      </c>
      <c r="X1649" s="48">
        <f t="shared" si="324"/>
        <v>-0.66666666666666674</v>
      </c>
      <c r="Y1649" s="47" t="str">
        <f t="shared" si="325"/>
        <v>DEGROWTH</v>
      </c>
      <c r="Z1649" s="149"/>
      <c r="AA1649" s="133"/>
      <c r="AB1649" s="138">
        <v>1000000356</v>
      </c>
      <c r="AC1649" s="27"/>
    </row>
    <row r="1650" spans="1:29" s="156" customFormat="1" ht="13.8">
      <c r="A1650" s="149" t="s">
        <v>1245</v>
      </c>
      <c r="B1650" s="157" t="s">
        <v>44</v>
      </c>
      <c r="C1650" s="147" t="s">
        <v>1553</v>
      </c>
      <c r="D1650" s="158">
        <v>1000003603</v>
      </c>
      <c r="E1650" s="157" t="s">
        <v>1554</v>
      </c>
      <c r="F1650" s="148">
        <v>45086</v>
      </c>
      <c r="G1650" s="40" t="str">
        <f t="shared" si="314"/>
        <v>Targeted Dealer</v>
      </c>
      <c r="H1650" s="40"/>
      <c r="I1650" s="41">
        <v>20</v>
      </c>
      <c r="J1650" s="41">
        <f t="shared" si="315"/>
        <v>20</v>
      </c>
      <c r="K1650" s="43">
        <v>35</v>
      </c>
      <c r="L1650" s="43">
        <f t="shared" si="316"/>
        <v>-15</v>
      </c>
      <c r="M1650" s="43">
        <f t="shared" si="317"/>
        <v>175</v>
      </c>
      <c r="N1650" s="42">
        <v>17.5</v>
      </c>
      <c r="O1650" s="45" t="str">
        <f t="shared" si="318"/>
        <v>DEC</v>
      </c>
      <c r="P1650" s="42">
        <v>17.5</v>
      </c>
      <c r="Q1650" s="44">
        <f t="shared" si="319"/>
        <v>17.5</v>
      </c>
      <c r="R1650" s="45">
        <f t="shared" si="320"/>
        <v>1</v>
      </c>
      <c r="S1650" s="44" t="str">
        <f t="shared" si="321"/>
        <v>GROWTH</v>
      </c>
      <c r="T1650" s="43">
        <v>0</v>
      </c>
      <c r="U1650" s="46" t="str">
        <f t="shared" si="322"/>
        <v>jAN</v>
      </c>
      <c r="V1650" s="42">
        <v>0</v>
      </c>
      <c r="W1650" s="47">
        <f t="shared" si="323"/>
        <v>35</v>
      </c>
      <c r="X1650" s="48">
        <f t="shared" si="324"/>
        <v>0</v>
      </c>
      <c r="Y1650" s="47" t="b">
        <f t="shared" si="325"/>
        <v>0</v>
      </c>
      <c r="Z1650" s="149"/>
      <c r="AA1650" s="133"/>
      <c r="AB1650" s="138">
        <v>1000003603</v>
      </c>
      <c r="AC1650" s="27"/>
    </row>
    <row r="1651" spans="1:29" s="156" customFormat="1" ht="13.8">
      <c r="A1651" s="149" t="s">
        <v>1245</v>
      </c>
      <c r="B1651" s="157" t="s">
        <v>44</v>
      </c>
      <c r="C1651" s="147" t="s">
        <v>4343</v>
      </c>
      <c r="D1651" s="158">
        <v>1000004552</v>
      </c>
      <c r="E1651" s="157" t="s">
        <v>4318</v>
      </c>
      <c r="F1651" s="148">
        <v>45992</v>
      </c>
      <c r="G1651" s="40" t="str">
        <f t="shared" si="314"/>
        <v>Targeted Dealer</v>
      </c>
      <c r="H1651" s="40"/>
      <c r="I1651" s="41">
        <v>50</v>
      </c>
      <c r="J1651" s="41">
        <f t="shared" si="315"/>
        <v>50</v>
      </c>
      <c r="K1651" s="43">
        <v>27</v>
      </c>
      <c r="L1651" s="43">
        <f t="shared" si="316"/>
        <v>23</v>
      </c>
      <c r="M1651" s="43">
        <f t="shared" si="317"/>
        <v>54</v>
      </c>
      <c r="N1651" s="42">
        <v>21</v>
      </c>
      <c r="O1651" s="45" t="str">
        <f t="shared" si="318"/>
        <v>DEC</v>
      </c>
      <c r="P1651" s="42">
        <v>21</v>
      </c>
      <c r="Q1651" s="44">
        <f t="shared" si="319"/>
        <v>6</v>
      </c>
      <c r="R1651" s="45">
        <f t="shared" si="320"/>
        <v>0.28571428571428581</v>
      </c>
      <c r="S1651" s="44" t="str">
        <f t="shared" si="321"/>
        <v>GROWTH</v>
      </c>
      <c r="T1651" s="43">
        <v>0</v>
      </c>
      <c r="U1651" s="46" t="str">
        <f t="shared" si="322"/>
        <v/>
      </c>
      <c r="V1651" s="42">
        <v>0</v>
      </c>
      <c r="W1651" s="47">
        <f t="shared" si="323"/>
        <v>27</v>
      </c>
      <c r="X1651" s="48" t="b">
        <f t="shared" si="324"/>
        <v>0</v>
      </c>
      <c r="Y1651" s="47" t="b">
        <f t="shared" si="325"/>
        <v>0</v>
      </c>
      <c r="Z1651" s="149"/>
      <c r="AA1651" s="133"/>
      <c r="AB1651" s="138">
        <v>1000004552</v>
      </c>
      <c r="AC1651" s="27"/>
    </row>
    <row r="1652" spans="1:29" s="156" customFormat="1" ht="13.8">
      <c r="A1652" s="149" t="s">
        <v>121</v>
      </c>
      <c r="B1652" s="157" t="s">
        <v>22</v>
      </c>
      <c r="C1652" s="147" t="s">
        <v>703</v>
      </c>
      <c r="D1652" s="158">
        <v>1000000399</v>
      </c>
      <c r="E1652" s="157" t="s">
        <v>704</v>
      </c>
      <c r="F1652" s="148">
        <v>44772</v>
      </c>
      <c r="G1652" s="40" t="str">
        <f t="shared" si="314"/>
        <v>Targeted Dealer</v>
      </c>
      <c r="H1652" s="40"/>
      <c r="I1652" s="41">
        <v>50</v>
      </c>
      <c r="J1652" s="41">
        <f t="shared" si="315"/>
        <v>50</v>
      </c>
      <c r="K1652" s="43">
        <v>0</v>
      </c>
      <c r="L1652" s="43">
        <f t="shared" si="316"/>
        <v>50</v>
      </c>
      <c r="M1652" s="43">
        <f t="shared" si="317"/>
        <v>0</v>
      </c>
      <c r="N1652" s="42">
        <v>40</v>
      </c>
      <c r="O1652" s="45" t="str">
        <f t="shared" si="318"/>
        <v>DEC</v>
      </c>
      <c r="P1652" s="42">
        <v>40</v>
      </c>
      <c r="Q1652" s="44">
        <f t="shared" si="319"/>
        <v>-40</v>
      </c>
      <c r="R1652" s="45">
        <f t="shared" si="320"/>
        <v>-1</v>
      </c>
      <c r="S1652" s="44" t="str">
        <f t="shared" si="321"/>
        <v>DEGROWTH</v>
      </c>
      <c r="T1652" s="43">
        <v>0</v>
      </c>
      <c r="U1652" s="46" t="str">
        <f t="shared" si="322"/>
        <v>jAN</v>
      </c>
      <c r="V1652" s="42">
        <v>0</v>
      </c>
      <c r="W1652" s="47">
        <f t="shared" si="323"/>
        <v>0</v>
      </c>
      <c r="X1652" s="48">
        <f t="shared" si="324"/>
        <v>0</v>
      </c>
      <c r="Y1652" s="47" t="b">
        <f t="shared" si="325"/>
        <v>0</v>
      </c>
      <c r="Z1652" s="149"/>
      <c r="AA1652" s="133"/>
      <c r="AB1652" s="138">
        <v>1000000399</v>
      </c>
      <c r="AC1652" s="27"/>
    </row>
    <row r="1653" spans="1:29" s="156" customFormat="1" ht="13.8">
      <c r="A1653" s="149" t="s">
        <v>121</v>
      </c>
      <c r="B1653" s="157" t="s">
        <v>22</v>
      </c>
      <c r="C1653" s="147" t="s">
        <v>4344</v>
      </c>
      <c r="D1653" s="158">
        <v>1000004562</v>
      </c>
      <c r="E1653" s="157" t="s">
        <v>4319</v>
      </c>
      <c r="F1653" s="148">
        <v>46001</v>
      </c>
      <c r="G1653" s="40" t="str">
        <f t="shared" si="314"/>
        <v>Targeted Dealer</v>
      </c>
      <c r="H1653" s="40"/>
      <c r="I1653" s="41">
        <v>20</v>
      </c>
      <c r="J1653" s="41">
        <f t="shared" si="315"/>
        <v>20</v>
      </c>
      <c r="K1653" s="43">
        <v>15</v>
      </c>
      <c r="L1653" s="43">
        <f t="shared" si="316"/>
        <v>5</v>
      </c>
      <c r="M1653" s="43">
        <f t="shared" si="317"/>
        <v>75</v>
      </c>
      <c r="N1653" s="42">
        <v>25</v>
      </c>
      <c r="O1653" s="45" t="str">
        <f t="shared" si="318"/>
        <v>DEC</v>
      </c>
      <c r="P1653" s="42">
        <v>25</v>
      </c>
      <c r="Q1653" s="44">
        <f t="shared" si="319"/>
        <v>-10</v>
      </c>
      <c r="R1653" s="45">
        <f t="shared" si="320"/>
        <v>-0.4</v>
      </c>
      <c r="S1653" s="44" t="str">
        <f t="shared" si="321"/>
        <v>DEGROWTH</v>
      </c>
      <c r="T1653" s="43">
        <v>0</v>
      </c>
      <c r="U1653" s="46" t="str">
        <f t="shared" si="322"/>
        <v/>
      </c>
      <c r="V1653" s="42">
        <v>0</v>
      </c>
      <c r="W1653" s="47">
        <f t="shared" si="323"/>
        <v>15</v>
      </c>
      <c r="X1653" s="48" t="b">
        <f t="shared" si="324"/>
        <v>0</v>
      </c>
      <c r="Y1653" s="47" t="b">
        <f t="shared" si="325"/>
        <v>0</v>
      </c>
      <c r="Z1653" s="149"/>
      <c r="AA1653" s="133"/>
      <c r="AB1653" s="138">
        <v>1000004562</v>
      </c>
      <c r="AC1653" s="27"/>
    </row>
    <row r="1654" spans="1:29" s="156" customFormat="1" ht="13.8">
      <c r="A1654" s="149" t="s">
        <v>1245</v>
      </c>
      <c r="B1654" s="157" t="s">
        <v>63</v>
      </c>
      <c r="C1654" s="147" t="s">
        <v>4345</v>
      </c>
      <c r="D1654" s="158">
        <v>1000004553</v>
      </c>
      <c r="E1654" s="157" t="s">
        <v>4320</v>
      </c>
      <c r="F1654" s="148">
        <v>45993</v>
      </c>
      <c r="G1654" s="40" t="str">
        <f t="shared" si="314"/>
        <v>Targeted Dealer</v>
      </c>
      <c r="H1654" s="40"/>
      <c r="I1654" s="41">
        <v>20</v>
      </c>
      <c r="J1654" s="41">
        <f t="shared" si="315"/>
        <v>20</v>
      </c>
      <c r="K1654" s="43">
        <v>30</v>
      </c>
      <c r="L1654" s="43">
        <f t="shared" si="316"/>
        <v>-10</v>
      </c>
      <c r="M1654" s="43">
        <f t="shared" si="317"/>
        <v>150</v>
      </c>
      <c r="N1654" s="42">
        <v>15</v>
      </c>
      <c r="O1654" s="45" t="str">
        <f t="shared" si="318"/>
        <v>DEC</v>
      </c>
      <c r="P1654" s="42">
        <v>15</v>
      </c>
      <c r="Q1654" s="44">
        <f t="shared" si="319"/>
        <v>15</v>
      </c>
      <c r="R1654" s="45">
        <f t="shared" si="320"/>
        <v>1</v>
      </c>
      <c r="S1654" s="44" t="str">
        <f t="shared" si="321"/>
        <v>GROWTH</v>
      </c>
      <c r="T1654" s="43">
        <v>0</v>
      </c>
      <c r="U1654" s="46" t="str">
        <f t="shared" si="322"/>
        <v/>
      </c>
      <c r="V1654" s="42">
        <v>0</v>
      </c>
      <c r="W1654" s="47">
        <f t="shared" si="323"/>
        <v>30</v>
      </c>
      <c r="X1654" s="48" t="b">
        <f t="shared" si="324"/>
        <v>0</v>
      </c>
      <c r="Y1654" s="47" t="b">
        <f t="shared" si="325"/>
        <v>0</v>
      </c>
      <c r="Z1654" s="149"/>
      <c r="AA1654" s="133"/>
      <c r="AB1654" s="138">
        <v>1000004553</v>
      </c>
      <c r="AC1654" s="27"/>
    </row>
    <row r="1655" spans="1:29" s="156" customFormat="1" ht="13.8">
      <c r="A1655" s="149" t="s">
        <v>3061</v>
      </c>
      <c r="B1655" s="157" t="s">
        <v>90</v>
      </c>
      <c r="C1655" s="147" t="s">
        <v>3387</v>
      </c>
      <c r="D1655" s="158">
        <v>1000003905</v>
      </c>
      <c r="E1655" s="157" t="s">
        <v>3388</v>
      </c>
      <c r="F1655" s="148">
        <v>45391</v>
      </c>
      <c r="G1655" s="40" t="str">
        <f t="shared" si="314"/>
        <v>Targeted Dealer</v>
      </c>
      <c r="H1655" s="40"/>
      <c r="I1655" s="41">
        <v>40</v>
      </c>
      <c r="J1655" s="41">
        <f t="shared" si="315"/>
        <v>40</v>
      </c>
      <c r="K1655" s="43">
        <v>0</v>
      </c>
      <c r="L1655" s="43">
        <f t="shared" si="316"/>
        <v>40</v>
      </c>
      <c r="M1655" s="43">
        <f t="shared" si="317"/>
        <v>0</v>
      </c>
      <c r="N1655" s="42">
        <v>7.5</v>
      </c>
      <c r="O1655" s="45" t="str">
        <f t="shared" si="318"/>
        <v>DEC</v>
      </c>
      <c r="P1655" s="42">
        <v>7.5</v>
      </c>
      <c r="Q1655" s="44">
        <f t="shared" si="319"/>
        <v>-7.5</v>
      </c>
      <c r="R1655" s="45">
        <f t="shared" si="320"/>
        <v>-1</v>
      </c>
      <c r="S1655" s="44" t="str">
        <f t="shared" si="321"/>
        <v>DEGROWTH</v>
      </c>
      <c r="T1655" s="43">
        <v>0</v>
      </c>
      <c r="U1655" s="46" t="str">
        <f t="shared" si="322"/>
        <v>jAN</v>
      </c>
      <c r="V1655" s="42">
        <v>0</v>
      </c>
      <c r="W1655" s="47">
        <f t="shared" si="323"/>
        <v>0</v>
      </c>
      <c r="X1655" s="48">
        <f t="shared" si="324"/>
        <v>0</v>
      </c>
      <c r="Y1655" s="47" t="b">
        <f t="shared" si="325"/>
        <v>0</v>
      </c>
      <c r="Z1655" s="149"/>
      <c r="AA1655" s="133"/>
      <c r="AB1655" s="138">
        <v>1000003905</v>
      </c>
      <c r="AC1655" s="27"/>
    </row>
    <row r="1656" spans="1:29" s="156" customFormat="1" ht="13.8">
      <c r="A1656" s="149" t="s">
        <v>3061</v>
      </c>
      <c r="B1656" s="157" t="s">
        <v>87</v>
      </c>
      <c r="C1656" s="147" t="s">
        <v>3802</v>
      </c>
      <c r="D1656" s="158">
        <v>1000004160</v>
      </c>
      <c r="E1656" s="157" t="s">
        <v>3800</v>
      </c>
      <c r="F1656" s="148">
        <v>45597</v>
      </c>
      <c r="G1656" s="40" t="str">
        <f t="shared" si="314"/>
        <v>Targeted Dealer</v>
      </c>
      <c r="H1656" s="40"/>
      <c r="I1656" s="41">
        <v>75</v>
      </c>
      <c r="J1656" s="41">
        <f t="shared" si="315"/>
        <v>75</v>
      </c>
      <c r="K1656" s="43">
        <v>0</v>
      </c>
      <c r="L1656" s="43">
        <f t="shared" si="316"/>
        <v>75</v>
      </c>
      <c r="M1656" s="43">
        <f t="shared" si="317"/>
        <v>0</v>
      </c>
      <c r="N1656" s="42">
        <v>35</v>
      </c>
      <c r="O1656" s="45" t="str">
        <f t="shared" si="318"/>
        <v>DEC</v>
      </c>
      <c r="P1656" s="42">
        <v>35</v>
      </c>
      <c r="Q1656" s="44">
        <f t="shared" si="319"/>
        <v>-35</v>
      </c>
      <c r="R1656" s="45">
        <f t="shared" si="320"/>
        <v>-1</v>
      </c>
      <c r="S1656" s="44" t="str">
        <f t="shared" si="321"/>
        <v>DEGROWTH</v>
      </c>
      <c r="T1656" s="43">
        <v>56.5</v>
      </c>
      <c r="U1656" s="46" t="str">
        <f t="shared" si="322"/>
        <v>jAN</v>
      </c>
      <c r="V1656" s="42">
        <v>56.5</v>
      </c>
      <c r="W1656" s="47">
        <f t="shared" si="323"/>
        <v>-56.5</v>
      </c>
      <c r="X1656" s="48">
        <f t="shared" si="324"/>
        <v>-1</v>
      </c>
      <c r="Y1656" s="47" t="str">
        <f t="shared" si="325"/>
        <v>DEGROWTH</v>
      </c>
      <c r="Z1656" s="149"/>
      <c r="AA1656" s="133"/>
      <c r="AB1656" s="138">
        <v>1000004160</v>
      </c>
      <c r="AC1656" s="27"/>
    </row>
    <row r="1657" spans="1:29" s="156" customFormat="1" ht="13.8">
      <c r="A1657" s="149" t="s">
        <v>3061</v>
      </c>
      <c r="B1657" s="157" t="s">
        <v>87</v>
      </c>
      <c r="C1657" s="147" t="s">
        <v>4346</v>
      </c>
      <c r="D1657" s="158">
        <v>1000004565</v>
      </c>
      <c r="E1657" s="157" t="s">
        <v>4321</v>
      </c>
      <c r="F1657" s="148">
        <v>46008</v>
      </c>
      <c r="G1657" s="40" t="str">
        <f t="shared" si="314"/>
        <v>Targeted Dealer</v>
      </c>
      <c r="H1657" s="40"/>
      <c r="I1657" s="41">
        <v>100</v>
      </c>
      <c r="J1657" s="41">
        <f t="shared" si="315"/>
        <v>100</v>
      </c>
      <c r="K1657" s="43">
        <v>177.5</v>
      </c>
      <c r="L1657" s="43">
        <f t="shared" si="316"/>
        <v>-77.5</v>
      </c>
      <c r="M1657" s="43">
        <f t="shared" si="317"/>
        <v>177.5</v>
      </c>
      <c r="N1657" s="42">
        <v>93</v>
      </c>
      <c r="O1657" s="45" t="str">
        <f t="shared" si="318"/>
        <v>DEC</v>
      </c>
      <c r="P1657" s="42">
        <v>93</v>
      </c>
      <c r="Q1657" s="44">
        <f t="shared" si="319"/>
        <v>84.5</v>
      </c>
      <c r="R1657" s="45">
        <f t="shared" si="320"/>
        <v>0.90860215053763449</v>
      </c>
      <c r="S1657" s="44" t="str">
        <f t="shared" si="321"/>
        <v>GROWTH</v>
      </c>
      <c r="T1657" s="43">
        <v>0</v>
      </c>
      <c r="U1657" s="46" t="str">
        <f t="shared" si="322"/>
        <v/>
      </c>
      <c r="V1657" s="42">
        <v>0</v>
      </c>
      <c r="W1657" s="47">
        <f t="shared" si="323"/>
        <v>177.5</v>
      </c>
      <c r="X1657" s="48" t="b">
        <f t="shared" si="324"/>
        <v>0</v>
      </c>
      <c r="Y1657" s="47" t="b">
        <f t="shared" si="325"/>
        <v>0</v>
      </c>
      <c r="Z1657" s="149"/>
      <c r="AA1657" s="133"/>
      <c r="AB1657" s="138">
        <v>1000004565</v>
      </c>
      <c r="AC1657" s="27"/>
    </row>
    <row r="1658" spans="1:29" s="156" customFormat="1" ht="13.8">
      <c r="A1658" s="149" t="s">
        <v>3061</v>
      </c>
      <c r="B1658" s="157" t="s">
        <v>87</v>
      </c>
      <c r="C1658" s="147" t="s">
        <v>4347</v>
      </c>
      <c r="D1658" s="158">
        <v>1000004574</v>
      </c>
      <c r="E1658" s="157" t="s">
        <v>4322</v>
      </c>
      <c r="F1658" s="148">
        <v>46007</v>
      </c>
      <c r="G1658" s="40" t="str">
        <f t="shared" si="314"/>
        <v>Targeted Dealer</v>
      </c>
      <c r="H1658" s="40"/>
      <c r="I1658" s="41">
        <v>50</v>
      </c>
      <c r="J1658" s="41">
        <f t="shared" si="315"/>
        <v>50</v>
      </c>
      <c r="K1658" s="43">
        <v>60</v>
      </c>
      <c r="L1658" s="43">
        <f t="shared" si="316"/>
        <v>-10</v>
      </c>
      <c r="M1658" s="43">
        <f t="shared" si="317"/>
        <v>120</v>
      </c>
      <c r="N1658" s="42">
        <v>50</v>
      </c>
      <c r="O1658" s="45" t="str">
        <f t="shared" si="318"/>
        <v>DEC</v>
      </c>
      <c r="P1658" s="42">
        <v>50</v>
      </c>
      <c r="Q1658" s="44">
        <f t="shared" si="319"/>
        <v>10</v>
      </c>
      <c r="R1658" s="45">
        <f t="shared" si="320"/>
        <v>0.19999999999999996</v>
      </c>
      <c r="S1658" s="44" t="str">
        <f t="shared" si="321"/>
        <v>GROWTH</v>
      </c>
      <c r="T1658" s="43">
        <v>0</v>
      </c>
      <c r="U1658" s="46" t="str">
        <f t="shared" si="322"/>
        <v/>
      </c>
      <c r="V1658" s="42">
        <v>0</v>
      </c>
      <c r="W1658" s="47">
        <f t="shared" si="323"/>
        <v>60</v>
      </c>
      <c r="X1658" s="48" t="b">
        <f t="shared" si="324"/>
        <v>0</v>
      </c>
      <c r="Y1658" s="47" t="b">
        <f t="shared" si="325"/>
        <v>0</v>
      </c>
      <c r="Z1658" s="149"/>
      <c r="AA1658" s="133"/>
      <c r="AB1658" s="138">
        <v>1000004574</v>
      </c>
      <c r="AC1658" s="27"/>
    </row>
    <row r="1659" spans="1:29" s="156" customFormat="1" ht="13.8">
      <c r="A1659" s="149" t="s">
        <v>121</v>
      </c>
      <c r="B1659" s="157" t="s">
        <v>18</v>
      </c>
      <c r="C1659" s="147" t="s">
        <v>4355</v>
      </c>
      <c r="D1659" s="158">
        <v>1000004576</v>
      </c>
      <c r="E1659" s="157" t="s">
        <v>4323</v>
      </c>
      <c r="F1659" s="148">
        <v>46011</v>
      </c>
      <c r="G1659" s="40" t="str">
        <f t="shared" si="314"/>
        <v>Targeted Dealer</v>
      </c>
      <c r="H1659" s="40"/>
      <c r="I1659" s="41">
        <v>120</v>
      </c>
      <c r="J1659" s="41">
        <f t="shared" si="315"/>
        <v>120</v>
      </c>
      <c r="K1659" s="43">
        <v>80</v>
      </c>
      <c r="L1659" s="43">
        <f t="shared" si="316"/>
        <v>40</v>
      </c>
      <c r="M1659" s="43">
        <f t="shared" si="317"/>
        <v>66.666666666666671</v>
      </c>
      <c r="N1659" s="42">
        <v>78.849999999999994</v>
      </c>
      <c r="O1659" s="45" t="str">
        <f t="shared" si="318"/>
        <v>DEC</v>
      </c>
      <c r="P1659" s="42">
        <v>78.849999999999994</v>
      </c>
      <c r="Q1659" s="44">
        <f t="shared" si="319"/>
        <v>1.1500000000000057</v>
      </c>
      <c r="R1659" s="45">
        <f t="shared" si="320"/>
        <v>1.4584654407102216E-2</v>
      </c>
      <c r="S1659" s="44" t="str">
        <f t="shared" si="321"/>
        <v>GROWTH</v>
      </c>
      <c r="T1659" s="43">
        <v>0</v>
      </c>
      <c r="U1659" s="46" t="str">
        <f t="shared" si="322"/>
        <v/>
      </c>
      <c r="V1659" s="42">
        <v>0</v>
      </c>
      <c r="W1659" s="47">
        <f t="shared" si="323"/>
        <v>80</v>
      </c>
      <c r="X1659" s="48" t="b">
        <f t="shared" si="324"/>
        <v>0</v>
      </c>
      <c r="Y1659" s="47" t="b">
        <f t="shared" si="325"/>
        <v>0</v>
      </c>
      <c r="Z1659" s="149"/>
      <c r="AA1659" s="133"/>
      <c r="AB1659" s="138">
        <v>1000004576</v>
      </c>
      <c r="AC1659" s="27"/>
    </row>
    <row r="1660" spans="1:29" s="156" customFormat="1" ht="13.8">
      <c r="A1660" s="149" t="s">
        <v>1245</v>
      </c>
      <c r="B1660" s="157" t="s">
        <v>46</v>
      </c>
      <c r="C1660" s="147" t="s">
        <v>4348</v>
      </c>
      <c r="D1660" s="158">
        <v>1000004541</v>
      </c>
      <c r="E1660" s="157" t="s">
        <v>4324</v>
      </c>
      <c r="F1660" s="148">
        <v>45992</v>
      </c>
      <c r="G1660" s="40" t="str">
        <f t="shared" si="314"/>
        <v>Targeted Dealer</v>
      </c>
      <c r="H1660" s="40"/>
      <c r="I1660" s="41">
        <v>75</v>
      </c>
      <c r="J1660" s="41">
        <f t="shared" si="315"/>
        <v>75</v>
      </c>
      <c r="K1660" s="43">
        <v>100</v>
      </c>
      <c r="L1660" s="43">
        <f t="shared" si="316"/>
        <v>-25</v>
      </c>
      <c r="M1660" s="43">
        <f t="shared" si="317"/>
        <v>133.33333333333334</v>
      </c>
      <c r="N1660" s="42">
        <v>75</v>
      </c>
      <c r="O1660" s="45" t="str">
        <f t="shared" si="318"/>
        <v>DEC</v>
      </c>
      <c r="P1660" s="42">
        <v>75</v>
      </c>
      <c r="Q1660" s="44">
        <f t="shared" si="319"/>
        <v>25</v>
      </c>
      <c r="R1660" s="45">
        <f t="shared" si="320"/>
        <v>0.33333333333333326</v>
      </c>
      <c r="S1660" s="44" t="str">
        <f t="shared" si="321"/>
        <v>GROWTH</v>
      </c>
      <c r="T1660" s="43">
        <v>0</v>
      </c>
      <c r="U1660" s="46" t="str">
        <f t="shared" si="322"/>
        <v/>
      </c>
      <c r="V1660" s="42">
        <v>0</v>
      </c>
      <c r="W1660" s="47">
        <f t="shared" si="323"/>
        <v>100</v>
      </c>
      <c r="X1660" s="48" t="b">
        <f t="shared" si="324"/>
        <v>0</v>
      </c>
      <c r="Y1660" s="47" t="b">
        <f t="shared" si="325"/>
        <v>0</v>
      </c>
      <c r="Z1660" s="149"/>
      <c r="AA1660" s="133"/>
      <c r="AB1660" s="138">
        <v>1000004541</v>
      </c>
      <c r="AC1660" s="27"/>
    </row>
    <row r="1661" spans="1:29" s="156" customFormat="1" ht="13.8">
      <c r="A1661" s="149" t="s">
        <v>1245</v>
      </c>
      <c r="B1661" s="157" t="s">
        <v>48</v>
      </c>
      <c r="C1661" s="147" t="s">
        <v>4356</v>
      </c>
      <c r="D1661" s="158">
        <v>1000004594</v>
      </c>
      <c r="E1661" s="157" t="s">
        <v>4325</v>
      </c>
      <c r="F1661" s="148">
        <v>45990</v>
      </c>
      <c r="G1661" s="40" t="str">
        <f t="shared" si="314"/>
        <v>Targeted Dealer</v>
      </c>
      <c r="H1661" s="40"/>
      <c r="I1661" s="41">
        <v>25</v>
      </c>
      <c r="J1661" s="41">
        <f t="shared" si="315"/>
        <v>25</v>
      </c>
      <c r="K1661" s="43">
        <v>50</v>
      </c>
      <c r="L1661" s="43">
        <f t="shared" si="316"/>
        <v>-25</v>
      </c>
      <c r="M1661" s="43">
        <f t="shared" si="317"/>
        <v>200</v>
      </c>
      <c r="N1661" s="42">
        <v>25</v>
      </c>
      <c r="O1661" s="45" t="str">
        <f t="shared" si="318"/>
        <v>DEC</v>
      </c>
      <c r="P1661" s="42">
        <v>25</v>
      </c>
      <c r="Q1661" s="44">
        <f t="shared" si="319"/>
        <v>25</v>
      </c>
      <c r="R1661" s="45">
        <f t="shared" si="320"/>
        <v>1</v>
      </c>
      <c r="S1661" s="44" t="str">
        <f t="shared" si="321"/>
        <v>GROWTH</v>
      </c>
      <c r="T1661" s="43">
        <v>0</v>
      </c>
      <c r="U1661" s="46" t="str">
        <f t="shared" si="322"/>
        <v/>
      </c>
      <c r="V1661" s="42">
        <v>0</v>
      </c>
      <c r="W1661" s="47">
        <f t="shared" si="323"/>
        <v>50</v>
      </c>
      <c r="X1661" s="48" t="b">
        <f t="shared" si="324"/>
        <v>0</v>
      </c>
      <c r="Y1661" s="47" t="b">
        <f t="shared" si="325"/>
        <v>0</v>
      </c>
      <c r="Z1661" s="149"/>
      <c r="AA1661" s="133"/>
      <c r="AB1661" s="138">
        <v>1000004594</v>
      </c>
      <c r="AC1661" s="27"/>
    </row>
    <row r="1662" spans="1:29" s="156" customFormat="1" ht="13.8">
      <c r="A1662" s="149" t="s">
        <v>1245</v>
      </c>
      <c r="B1662" s="157" t="s">
        <v>3922</v>
      </c>
      <c r="C1662" s="147" t="s">
        <v>1766</v>
      </c>
      <c r="D1662" s="158">
        <v>1000003476</v>
      </c>
      <c r="E1662" s="157" t="s">
        <v>1767</v>
      </c>
      <c r="F1662" s="148">
        <v>45036</v>
      </c>
      <c r="G1662" s="40" t="str">
        <f t="shared" si="314"/>
        <v>Targeted Dealer</v>
      </c>
      <c r="H1662" s="40"/>
      <c r="I1662" s="41">
        <v>25</v>
      </c>
      <c r="J1662" s="41">
        <f t="shared" si="315"/>
        <v>25</v>
      </c>
      <c r="K1662" s="43">
        <v>25</v>
      </c>
      <c r="L1662" s="43">
        <f t="shared" si="316"/>
        <v>0</v>
      </c>
      <c r="M1662" s="43">
        <f t="shared" si="317"/>
        <v>100</v>
      </c>
      <c r="N1662" s="42">
        <v>25</v>
      </c>
      <c r="O1662" s="45" t="str">
        <f t="shared" si="318"/>
        <v>DEC</v>
      </c>
      <c r="P1662" s="42">
        <v>25</v>
      </c>
      <c r="Q1662" s="44">
        <f t="shared" si="319"/>
        <v>0</v>
      </c>
      <c r="R1662" s="45">
        <f t="shared" si="320"/>
        <v>0</v>
      </c>
      <c r="S1662" s="44" t="str">
        <f t="shared" si="321"/>
        <v>GROWTH</v>
      </c>
      <c r="T1662" s="43">
        <v>25</v>
      </c>
      <c r="U1662" s="46" t="str">
        <f t="shared" si="322"/>
        <v>jAN</v>
      </c>
      <c r="V1662" s="42">
        <v>25</v>
      </c>
      <c r="W1662" s="47">
        <f t="shared" si="323"/>
        <v>0</v>
      </c>
      <c r="X1662" s="48">
        <f t="shared" si="324"/>
        <v>0</v>
      </c>
      <c r="Y1662" s="47" t="str">
        <f t="shared" si="325"/>
        <v>GROWTH</v>
      </c>
      <c r="Z1662" s="149"/>
      <c r="AA1662" s="133"/>
      <c r="AB1662" s="138">
        <v>1000003476</v>
      </c>
      <c r="AC1662" s="27"/>
    </row>
    <row r="1663" spans="1:29" s="156" customFormat="1" ht="13.8">
      <c r="A1663" s="149" t="s">
        <v>121</v>
      </c>
      <c r="B1663" s="157" t="s">
        <v>34</v>
      </c>
      <c r="C1663" s="147" t="s">
        <v>4349</v>
      </c>
      <c r="D1663" s="158">
        <v>1000004546</v>
      </c>
      <c r="E1663" s="157" t="s">
        <v>4326</v>
      </c>
      <c r="F1663" s="148">
        <v>45982</v>
      </c>
      <c r="G1663" s="40" t="str">
        <f t="shared" si="314"/>
        <v>Targeted Dealer</v>
      </c>
      <c r="H1663" s="40"/>
      <c r="I1663" s="41">
        <v>160</v>
      </c>
      <c r="J1663" s="41">
        <f t="shared" si="315"/>
        <v>160</v>
      </c>
      <c r="K1663" s="43">
        <v>100</v>
      </c>
      <c r="L1663" s="43">
        <f t="shared" si="316"/>
        <v>60</v>
      </c>
      <c r="M1663" s="43">
        <f t="shared" si="317"/>
        <v>62.5</v>
      </c>
      <c r="N1663" s="42">
        <v>215</v>
      </c>
      <c r="O1663" s="45" t="str">
        <f t="shared" si="318"/>
        <v>DEC</v>
      </c>
      <c r="P1663" s="42">
        <v>215</v>
      </c>
      <c r="Q1663" s="44">
        <f t="shared" si="319"/>
        <v>-115</v>
      </c>
      <c r="R1663" s="45">
        <f t="shared" si="320"/>
        <v>-0.53488372093023262</v>
      </c>
      <c r="S1663" s="44" t="str">
        <f t="shared" si="321"/>
        <v>DEGROWTH</v>
      </c>
      <c r="T1663" s="43">
        <v>0</v>
      </c>
      <c r="U1663" s="46" t="str">
        <f t="shared" si="322"/>
        <v/>
      </c>
      <c r="V1663" s="42">
        <v>0</v>
      </c>
      <c r="W1663" s="47">
        <f t="shared" si="323"/>
        <v>100</v>
      </c>
      <c r="X1663" s="48" t="b">
        <f t="shared" si="324"/>
        <v>0</v>
      </c>
      <c r="Y1663" s="47" t="b">
        <f t="shared" si="325"/>
        <v>0</v>
      </c>
      <c r="Z1663" s="149"/>
      <c r="AA1663" s="133"/>
      <c r="AB1663" s="138">
        <v>1000004546</v>
      </c>
      <c r="AC1663" s="27"/>
    </row>
    <row r="1664" spans="1:29" s="156" customFormat="1" ht="13.8">
      <c r="A1664" s="149" t="s">
        <v>1245</v>
      </c>
      <c r="B1664" s="157" t="s">
        <v>58</v>
      </c>
      <c r="C1664" s="147" t="s">
        <v>2426</v>
      </c>
      <c r="D1664" s="158">
        <v>1000000989</v>
      </c>
      <c r="E1664" s="157" t="s">
        <v>2427</v>
      </c>
      <c r="F1664" s="148">
        <v>44738</v>
      </c>
      <c r="G1664" s="40" t="str">
        <f t="shared" si="314"/>
        <v>-</v>
      </c>
      <c r="H1664" s="40"/>
      <c r="I1664" s="41">
        <v>0</v>
      </c>
      <c r="J1664" s="41">
        <f t="shared" si="315"/>
        <v>0</v>
      </c>
      <c r="K1664" s="43">
        <v>0</v>
      </c>
      <c r="L1664" s="43">
        <f t="shared" si="316"/>
        <v>0</v>
      </c>
      <c r="M1664" s="43" t="str">
        <f t="shared" si="317"/>
        <v>-</v>
      </c>
      <c r="N1664" s="42">
        <v>2</v>
      </c>
      <c r="O1664" s="45" t="str">
        <f t="shared" si="318"/>
        <v>DEC</v>
      </c>
      <c r="P1664" s="42">
        <v>2</v>
      </c>
      <c r="Q1664" s="44">
        <f t="shared" si="319"/>
        <v>-2</v>
      </c>
      <c r="R1664" s="45">
        <f t="shared" si="320"/>
        <v>-1</v>
      </c>
      <c r="S1664" s="44" t="str">
        <f t="shared" si="321"/>
        <v>DEGROWTH</v>
      </c>
      <c r="T1664" s="43">
        <v>0</v>
      </c>
      <c r="U1664" s="46" t="str">
        <f t="shared" si="322"/>
        <v>jAN</v>
      </c>
      <c r="V1664" s="42">
        <v>0</v>
      </c>
      <c r="W1664" s="47">
        <f t="shared" si="323"/>
        <v>0</v>
      </c>
      <c r="X1664" s="48">
        <f t="shared" si="324"/>
        <v>0</v>
      </c>
      <c r="Y1664" s="47" t="b">
        <f t="shared" si="325"/>
        <v>0</v>
      </c>
      <c r="Z1664" s="149"/>
      <c r="AA1664" s="133"/>
      <c r="AB1664" s="138">
        <v>1000000989</v>
      </c>
      <c r="AC1664" s="27"/>
    </row>
    <row r="1665" spans="1:29" s="156" customFormat="1" ht="13.8">
      <c r="A1665" s="149" t="s">
        <v>121</v>
      </c>
      <c r="B1665" s="157" t="s">
        <v>12</v>
      </c>
      <c r="C1665" s="147" t="s">
        <v>4357</v>
      </c>
      <c r="D1665" s="158">
        <v>1000004579</v>
      </c>
      <c r="E1665" s="157" t="s">
        <v>4327</v>
      </c>
      <c r="F1665" s="148">
        <v>46014</v>
      </c>
      <c r="G1665" s="40" t="str">
        <f t="shared" si="314"/>
        <v>Targeted Dealer</v>
      </c>
      <c r="H1665" s="40"/>
      <c r="I1665" s="41">
        <v>40</v>
      </c>
      <c r="J1665" s="41">
        <f t="shared" si="315"/>
        <v>40</v>
      </c>
      <c r="K1665" s="43">
        <v>80</v>
      </c>
      <c r="L1665" s="43">
        <f t="shared" si="316"/>
        <v>-40</v>
      </c>
      <c r="M1665" s="43">
        <f t="shared" si="317"/>
        <v>200</v>
      </c>
      <c r="N1665" s="42">
        <v>40</v>
      </c>
      <c r="O1665" s="45" t="str">
        <f t="shared" si="318"/>
        <v>DEC</v>
      </c>
      <c r="P1665" s="42">
        <v>40</v>
      </c>
      <c r="Q1665" s="44">
        <f t="shared" si="319"/>
        <v>40</v>
      </c>
      <c r="R1665" s="45">
        <f t="shared" si="320"/>
        <v>1</v>
      </c>
      <c r="S1665" s="44" t="str">
        <f t="shared" si="321"/>
        <v>GROWTH</v>
      </c>
      <c r="T1665" s="43">
        <v>0</v>
      </c>
      <c r="U1665" s="46" t="str">
        <f t="shared" si="322"/>
        <v/>
      </c>
      <c r="V1665" s="42">
        <v>0</v>
      </c>
      <c r="W1665" s="47">
        <f t="shared" si="323"/>
        <v>80</v>
      </c>
      <c r="X1665" s="48" t="b">
        <f t="shared" si="324"/>
        <v>0</v>
      </c>
      <c r="Y1665" s="47" t="b">
        <f t="shared" si="325"/>
        <v>0</v>
      </c>
      <c r="Z1665" s="149"/>
      <c r="AA1665" s="133"/>
      <c r="AB1665" s="138">
        <v>1000004579</v>
      </c>
      <c r="AC1665" s="27"/>
    </row>
    <row r="1666" spans="1:29" s="156" customFormat="1" ht="13.8">
      <c r="A1666" s="149" t="s">
        <v>121</v>
      </c>
      <c r="B1666" s="157" t="s">
        <v>32</v>
      </c>
      <c r="C1666" s="147" t="s">
        <v>1091</v>
      </c>
      <c r="D1666" s="158">
        <v>1000003195</v>
      </c>
      <c r="E1666" s="157" t="s">
        <v>1092</v>
      </c>
      <c r="F1666" s="148">
        <v>44925</v>
      </c>
      <c r="G1666" s="40" t="str">
        <f t="shared" si="314"/>
        <v>-</v>
      </c>
      <c r="H1666" s="40"/>
      <c r="I1666" s="41">
        <v>0</v>
      </c>
      <c r="J1666" s="41">
        <f t="shared" si="315"/>
        <v>0</v>
      </c>
      <c r="K1666" s="43">
        <v>0</v>
      </c>
      <c r="L1666" s="43">
        <f t="shared" si="316"/>
        <v>0</v>
      </c>
      <c r="M1666" s="43" t="str">
        <f t="shared" si="317"/>
        <v>-</v>
      </c>
      <c r="N1666" s="42">
        <v>24</v>
      </c>
      <c r="O1666" s="45" t="str">
        <f t="shared" si="318"/>
        <v>DEC</v>
      </c>
      <c r="P1666" s="42">
        <v>24</v>
      </c>
      <c r="Q1666" s="44">
        <f t="shared" si="319"/>
        <v>-24</v>
      </c>
      <c r="R1666" s="45">
        <f t="shared" si="320"/>
        <v>-1</v>
      </c>
      <c r="S1666" s="44" t="str">
        <f t="shared" si="321"/>
        <v>DEGROWTH</v>
      </c>
      <c r="T1666" s="43">
        <v>26</v>
      </c>
      <c r="U1666" s="46" t="str">
        <f t="shared" si="322"/>
        <v>jAN</v>
      </c>
      <c r="V1666" s="42">
        <v>26</v>
      </c>
      <c r="W1666" s="47">
        <f t="shared" si="323"/>
        <v>-26</v>
      </c>
      <c r="X1666" s="48">
        <f t="shared" si="324"/>
        <v>-1</v>
      </c>
      <c r="Y1666" s="47" t="str">
        <f t="shared" si="325"/>
        <v>DEGROWTH</v>
      </c>
      <c r="Z1666" s="149"/>
      <c r="AA1666" s="133"/>
      <c r="AB1666" s="138">
        <v>1000003195</v>
      </c>
      <c r="AC1666" s="27"/>
    </row>
    <row r="1667" spans="1:29" s="156" customFormat="1" ht="13.8">
      <c r="A1667" s="149" t="s">
        <v>121</v>
      </c>
      <c r="B1667" s="157" t="s">
        <v>814</v>
      </c>
      <c r="C1667" s="147" t="s">
        <v>829</v>
      </c>
      <c r="D1667" s="158">
        <v>1000000705</v>
      </c>
      <c r="E1667" s="157" t="s">
        <v>4328</v>
      </c>
      <c r="F1667" s="148">
        <v>44738</v>
      </c>
      <c r="G1667" s="40" t="str">
        <f t="shared" si="314"/>
        <v>Targeted Dealer</v>
      </c>
      <c r="H1667" s="40"/>
      <c r="I1667" s="41">
        <v>40</v>
      </c>
      <c r="J1667" s="41">
        <f t="shared" si="315"/>
        <v>40</v>
      </c>
      <c r="K1667" s="43">
        <v>0</v>
      </c>
      <c r="L1667" s="43">
        <f t="shared" si="316"/>
        <v>40</v>
      </c>
      <c r="M1667" s="43">
        <f t="shared" si="317"/>
        <v>0</v>
      </c>
      <c r="N1667" s="42">
        <v>40</v>
      </c>
      <c r="O1667" s="45" t="str">
        <f t="shared" si="318"/>
        <v>DEC</v>
      </c>
      <c r="P1667" s="42">
        <v>40</v>
      </c>
      <c r="Q1667" s="44">
        <f t="shared" si="319"/>
        <v>-40</v>
      </c>
      <c r="R1667" s="45">
        <f t="shared" si="320"/>
        <v>-1</v>
      </c>
      <c r="S1667" s="44" t="str">
        <f t="shared" si="321"/>
        <v>DEGROWTH</v>
      </c>
      <c r="T1667" s="43">
        <v>10</v>
      </c>
      <c r="U1667" s="46" t="str">
        <f t="shared" si="322"/>
        <v>jAN</v>
      </c>
      <c r="V1667" s="42">
        <v>10</v>
      </c>
      <c r="W1667" s="47">
        <f t="shared" si="323"/>
        <v>-10</v>
      </c>
      <c r="X1667" s="48">
        <f t="shared" si="324"/>
        <v>-1</v>
      </c>
      <c r="Y1667" s="47" t="str">
        <f t="shared" si="325"/>
        <v>DEGROWTH</v>
      </c>
      <c r="Z1667" s="149"/>
      <c r="AA1667" s="133"/>
      <c r="AB1667" s="138">
        <v>1000000705</v>
      </c>
      <c r="AC1667" s="27"/>
    </row>
    <row r="1668" spans="1:29" s="156" customFormat="1" ht="13.8">
      <c r="A1668" s="149" t="s">
        <v>121</v>
      </c>
      <c r="B1668" s="157" t="s">
        <v>814</v>
      </c>
      <c r="C1668" s="147" t="s">
        <v>855</v>
      </c>
      <c r="D1668" s="158">
        <v>1000003518</v>
      </c>
      <c r="E1668" s="157" t="s">
        <v>856</v>
      </c>
      <c r="F1668" s="148">
        <v>45058</v>
      </c>
      <c r="G1668" s="40" t="str">
        <f t="shared" si="314"/>
        <v>-</v>
      </c>
      <c r="H1668" s="40"/>
      <c r="I1668" s="41">
        <v>0</v>
      </c>
      <c r="J1668" s="41">
        <f t="shared" si="315"/>
        <v>0</v>
      </c>
      <c r="K1668" s="43">
        <v>0</v>
      </c>
      <c r="L1668" s="43">
        <f t="shared" si="316"/>
        <v>0</v>
      </c>
      <c r="M1668" s="43" t="str">
        <f t="shared" si="317"/>
        <v>-</v>
      </c>
      <c r="N1668" s="42">
        <v>6</v>
      </c>
      <c r="O1668" s="45" t="str">
        <f t="shared" si="318"/>
        <v>DEC</v>
      </c>
      <c r="P1668" s="42">
        <v>6</v>
      </c>
      <c r="Q1668" s="44">
        <f t="shared" si="319"/>
        <v>-6</v>
      </c>
      <c r="R1668" s="45">
        <f t="shared" si="320"/>
        <v>-1</v>
      </c>
      <c r="S1668" s="44" t="str">
        <f t="shared" si="321"/>
        <v>DEGROWTH</v>
      </c>
      <c r="T1668" s="43">
        <v>0</v>
      </c>
      <c r="U1668" s="46" t="str">
        <f t="shared" si="322"/>
        <v>jAN</v>
      </c>
      <c r="V1668" s="42">
        <v>0</v>
      </c>
      <c r="W1668" s="47">
        <f t="shared" si="323"/>
        <v>0</v>
      </c>
      <c r="X1668" s="48">
        <f t="shared" si="324"/>
        <v>0</v>
      </c>
      <c r="Y1668" s="47" t="b">
        <f t="shared" si="325"/>
        <v>0</v>
      </c>
      <c r="Z1668" s="149"/>
      <c r="AA1668" s="133"/>
      <c r="AB1668" s="138">
        <v>1000003518</v>
      </c>
      <c r="AC1668" s="27"/>
    </row>
    <row r="1669" spans="1:29" s="156" customFormat="1" ht="13.8">
      <c r="A1669" s="149" t="s">
        <v>121</v>
      </c>
      <c r="B1669" s="157" t="s">
        <v>31</v>
      </c>
      <c r="C1669" s="147" t="s">
        <v>1043</v>
      </c>
      <c r="D1669" s="158">
        <v>1000003993</v>
      </c>
      <c r="E1669" s="157" t="s">
        <v>1044</v>
      </c>
      <c r="F1669" s="148">
        <v>45443</v>
      </c>
      <c r="G1669" s="40" t="str">
        <f t="shared" si="314"/>
        <v>Targeted Dealer</v>
      </c>
      <c r="H1669" s="40"/>
      <c r="I1669" s="41">
        <v>20</v>
      </c>
      <c r="J1669" s="41">
        <f t="shared" si="315"/>
        <v>20</v>
      </c>
      <c r="K1669" s="43">
        <v>0</v>
      </c>
      <c r="L1669" s="43">
        <f t="shared" si="316"/>
        <v>20</v>
      </c>
      <c r="M1669" s="43">
        <f t="shared" si="317"/>
        <v>0</v>
      </c>
      <c r="N1669" s="42">
        <v>14.95</v>
      </c>
      <c r="O1669" s="45" t="str">
        <f t="shared" si="318"/>
        <v>DEC</v>
      </c>
      <c r="P1669" s="42">
        <v>14.95</v>
      </c>
      <c r="Q1669" s="44">
        <f t="shared" si="319"/>
        <v>-14.95</v>
      </c>
      <c r="R1669" s="45">
        <f t="shared" si="320"/>
        <v>-1</v>
      </c>
      <c r="S1669" s="44" t="str">
        <f t="shared" si="321"/>
        <v>DEGROWTH</v>
      </c>
      <c r="T1669" s="43">
        <v>15</v>
      </c>
      <c r="U1669" s="46" t="str">
        <f t="shared" si="322"/>
        <v>jAN</v>
      </c>
      <c r="V1669" s="42">
        <v>15</v>
      </c>
      <c r="W1669" s="47">
        <f t="shared" si="323"/>
        <v>-15</v>
      </c>
      <c r="X1669" s="48">
        <f t="shared" si="324"/>
        <v>-1</v>
      </c>
      <c r="Y1669" s="47" t="str">
        <f t="shared" si="325"/>
        <v>DEGROWTH</v>
      </c>
      <c r="Z1669" s="149"/>
      <c r="AA1669" s="133"/>
      <c r="AB1669" s="138">
        <v>1000003993</v>
      </c>
      <c r="AC1669" s="27"/>
    </row>
    <row r="1670" spans="1:29" s="156" customFormat="1" ht="13.8">
      <c r="A1670" s="149" t="s">
        <v>1245</v>
      </c>
      <c r="B1670" s="157" t="s">
        <v>56</v>
      </c>
      <c r="C1670" s="147" t="s">
        <v>4350</v>
      </c>
      <c r="D1670" s="158">
        <v>1000001100</v>
      </c>
      <c r="E1670" s="157" t="s">
        <v>4329</v>
      </c>
      <c r="F1670" s="148">
        <v>44738</v>
      </c>
      <c r="G1670" s="40" t="str">
        <f t="shared" si="314"/>
        <v>Targeted Dealer</v>
      </c>
      <c r="H1670" s="40"/>
      <c r="I1670" s="41">
        <v>25</v>
      </c>
      <c r="J1670" s="41">
        <f t="shared" si="315"/>
        <v>25</v>
      </c>
      <c r="K1670" s="43">
        <v>41</v>
      </c>
      <c r="L1670" s="43">
        <f t="shared" si="316"/>
        <v>-16</v>
      </c>
      <c r="M1670" s="43">
        <f t="shared" si="317"/>
        <v>164</v>
      </c>
      <c r="N1670" s="42">
        <v>23.5</v>
      </c>
      <c r="O1670" s="45" t="str">
        <f t="shared" si="318"/>
        <v>DEC</v>
      </c>
      <c r="P1670" s="42">
        <v>23.5</v>
      </c>
      <c r="Q1670" s="44">
        <f t="shared" si="319"/>
        <v>17.5</v>
      </c>
      <c r="R1670" s="45">
        <f t="shared" si="320"/>
        <v>0.74468085106382986</v>
      </c>
      <c r="S1670" s="44" t="str">
        <f t="shared" si="321"/>
        <v>GROWTH</v>
      </c>
      <c r="T1670" s="43">
        <v>10</v>
      </c>
      <c r="U1670" s="46" t="str">
        <f t="shared" si="322"/>
        <v>jAN</v>
      </c>
      <c r="V1670" s="42">
        <v>10</v>
      </c>
      <c r="W1670" s="47">
        <f t="shared" si="323"/>
        <v>31</v>
      </c>
      <c r="X1670" s="48">
        <f t="shared" si="324"/>
        <v>3.0999999999999996</v>
      </c>
      <c r="Y1670" s="47" t="str">
        <f t="shared" si="325"/>
        <v>GROWTH</v>
      </c>
      <c r="Z1670" s="149"/>
      <c r="AA1670" s="133"/>
      <c r="AB1670" s="138">
        <v>1000001100</v>
      </c>
      <c r="AC1670" s="27"/>
    </row>
    <row r="1671" spans="1:29" s="156" customFormat="1" ht="13.8">
      <c r="A1671" s="149" t="s">
        <v>1245</v>
      </c>
      <c r="B1671" s="157" t="s">
        <v>56</v>
      </c>
      <c r="C1671" s="147" t="s">
        <v>4351</v>
      </c>
      <c r="D1671" s="158">
        <v>1000004550</v>
      </c>
      <c r="E1671" s="157" t="s">
        <v>4330</v>
      </c>
      <c r="F1671" s="148">
        <v>45993</v>
      </c>
      <c r="G1671" s="40" t="str">
        <f t="shared" si="314"/>
        <v>Targeted Dealer</v>
      </c>
      <c r="H1671" s="40"/>
      <c r="I1671" s="41">
        <v>30</v>
      </c>
      <c r="J1671" s="41">
        <f t="shared" si="315"/>
        <v>30</v>
      </c>
      <c r="K1671" s="43">
        <v>15</v>
      </c>
      <c r="L1671" s="43">
        <f t="shared" si="316"/>
        <v>15</v>
      </c>
      <c r="M1671" s="43">
        <f t="shared" si="317"/>
        <v>50</v>
      </c>
      <c r="N1671" s="42">
        <v>26.5</v>
      </c>
      <c r="O1671" s="45" t="str">
        <f t="shared" si="318"/>
        <v>DEC</v>
      </c>
      <c r="P1671" s="42">
        <v>26.5</v>
      </c>
      <c r="Q1671" s="44">
        <f t="shared" si="319"/>
        <v>-11.5</v>
      </c>
      <c r="R1671" s="45">
        <f t="shared" si="320"/>
        <v>-0.43396226415094341</v>
      </c>
      <c r="S1671" s="44" t="str">
        <f t="shared" si="321"/>
        <v>DEGROWTH</v>
      </c>
      <c r="T1671" s="43">
        <v>0</v>
      </c>
      <c r="U1671" s="46" t="str">
        <f t="shared" si="322"/>
        <v/>
      </c>
      <c r="V1671" s="42">
        <v>0</v>
      </c>
      <c r="W1671" s="47">
        <f t="shared" si="323"/>
        <v>15</v>
      </c>
      <c r="X1671" s="48" t="b">
        <f t="shared" si="324"/>
        <v>0</v>
      </c>
      <c r="Y1671" s="47" t="b">
        <f t="shared" si="325"/>
        <v>0</v>
      </c>
      <c r="Z1671" s="149"/>
      <c r="AA1671" s="133"/>
      <c r="AB1671" s="138">
        <v>1000004550</v>
      </c>
      <c r="AC1671" s="27"/>
    </row>
    <row r="1672" spans="1:29" s="156" customFormat="1" ht="13.8">
      <c r="A1672" s="149" t="s">
        <v>1245</v>
      </c>
      <c r="B1672" s="157" t="s">
        <v>56</v>
      </c>
      <c r="C1672" s="147" t="s">
        <v>4352</v>
      </c>
      <c r="D1672" s="158">
        <v>1000004563</v>
      </c>
      <c r="E1672" s="157" t="s">
        <v>4331</v>
      </c>
      <c r="F1672" s="148">
        <v>46001</v>
      </c>
      <c r="G1672" s="40" t="str">
        <f t="shared" si="314"/>
        <v>Targeted Dealer</v>
      </c>
      <c r="H1672" s="40"/>
      <c r="I1672" s="41">
        <v>30</v>
      </c>
      <c r="J1672" s="41">
        <f t="shared" si="315"/>
        <v>30</v>
      </c>
      <c r="K1672" s="43">
        <v>42.5</v>
      </c>
      <c r="L1672" s="43">
        <f t="shared" si="316"/>
        <v>-12.5</v>
      </c>
      <c r="M1672" s="43">
        <f t="shared" si="317"/>
        <v>141.66666666666669</v>
      </c>
      <c r="N1672" s="42">
        <v>30</v>
      </c>
      <c r="O1672" s="45" t="str">
        <f t="shared" si="318"/>
        <v>DEC</v>
      </c>
      <c r="P1672" s="42">
        <v>30</v>
      </c>
      <c r="Q1672" s="44">
        <f t="shared" si="319"/>
        <v>12.5</v>
      </c>
      <c r="R1672" s="45">
        <f t="shared" si="320"/>
        <v>0.41666666666666674</v>
      </c>
      <c r="S1672" s="44" t="str">
        <f t="shared" si="321"/>
        <v>GROWTH</v>
      </c>
      <c r="T1672" s="43">
        <v>0</v>
      </c>
      <c r="U1672" s="46" t="str">
        <f t="shared" si="322"/>
        <v/>
      </c>
      <c r="V1672" s="42">
        <v>0</v>
      </c>
      <c r="W1672" s="47">
        <f t="shared" si="323"/>
        <v>42.5</v>
      </c>
      <c r="X1672" s="48" t="b">
        <f t="shared" si="324"/>
        <v>0</v>
      </c>
      <c r="Y1672" s="47" t="b">
        <f t="shared" si="325"/>
        <v>0</v>
      </c>
      <c r="Z1672" s="149"/>
      <c r="AA1672" s="133"/>
      <c r="AB1672" s="138">
        <v>1000004563</v>
      </c>
      <c r="AC1672" s="27"/>
    </row>
    <row r="1673" spans="1:29" s="156" customFormat="1" ht="13.8">
      <c r="A1673" s="149" t="s">
        <v>3919</v>
      </c>
      <c r="B1673" s="157" t="s">
        <v>80</v>
      </c>
      <c r="C1673" s="147" t="s">
        <v>4353</v>
      </c>
      <c r="D1673" s="158">
        <v>1000004534</v>
      </c>
      <c r="E1673" s="157" t="s">
        <v>4332</v>
      </c>
      <c r="F1673" s="148">
        <v>45976</v>
      </c>
      <c r="G1673" s="40" t="str">
        <f t="shared" si="314"/>
        <v>Targeted Dealer</v>
      </c>
      <c r="H1673" s="40"/>
      <c r="I1673" s="41">
        <v>50</v>
      </c>
      <c r="J1673" s="41">
        <f t="shared" si="315"/>
        <v>50</v>
      </c>
      <c r="K1673" s="43">
        <v>79.900000000000006</v>
      </c>
      <c r="L1673" s="43">
        <f t="shared" si="316"/>
        <v>-29.900000000000006</v>
      </c>
      <c r="M1673" s="43">
        <f t="shared" si="317"/>
        <v>159.80000000000001</v>
      </c>
      <c r="N1673" s="42">
        <v>61</v>
      </c>
      <c r="O1673" s="45" t="str">
        <f t="shared" si="318"/>
        <v>DEC</v>
      </c>
      <c r="P1673" s="42">
        <v>61</v>
      </c>
      <c r="Q1673" s="44">
        <f t="shared" si="319"/>
        <v>18.900000000000006</v>
      </c>
      <c r="R1673" s="45">
        <f t="shared" si="320"/>
        <v>0.30983606557377064</v>
      </c>
      <c r="S1673" s="44" t="str">
        <f t="shared" si="321"/>
        <v>GROWTH</v>
      </c>
      <c r="T1673" s="43">
        <v>0</v>
      </c>
      <c r="U1673" s="46" t="str">
        <f t="shared" si="322"/>
        <v/>
      </c>
      <c r="V1673" s="42">
        <v>0</v>
      </c>
      <c r="W1673" s="47">
        <f t="shared" si="323"/>
        <v>79.900000000000006</v>
      </c>
      <c r="X1673" s="48" t="b">
        <f t="shared" si="324"/>
        <v>0</v>
      </c>
      <c r="Y1673" s="47" t="b">
        <f t="shared" si="325"/>
        <v>0</v>
      </c>
      <c r="Z1673" s="149"/>
      <c r="AA1673" s="133"/>
      <c r="AB1673" s="138">
        <v>1000004534</v>
      </c>
      <c r="AC1673" s="27"/>
    </row>
    <row r="1674" spans="1:29" s="156" customFormat="1" ht="13.8">
      <c r="A1674" s="149" t="s">
        <v>3919</v>
      </c>
      <c r="B1674" s="157" t="s">
        <v>80</v>
      </c>
      <c r="C1674" s="147" t="s">
        <v>4354</v>
      </c>
      <c r="D1674" s="158">
        <v>1000004545</v>
      </c>
      <c r="E1674" s="157" t="s">
        <v>4333</v>
      </c>
      <c r="F1674" s="148">
        <v>45981</v>
      </c>
      <c r="G1674" s="40" t="str">
        <f t="shared" si="314"/>
        <v>Targeted Dealer</v>
      </c>
      <c r="H1674" s="40"/>
      <c r="I1674" s="41">
        <v>20</v>
      </c>
      <c r="J1674" s="41">
        <f t="shared" si="315"/>
        <v>20</v>
      </c>
      <c r="K1674" s="43">
        <v>20</v>
      </c>
      <c r="L1674" s="43">
        <f t="shared" si="316"/>
        <v>0</v>
      </c>
      <c r="M1674" s="43">
        <f t="shared" si="317"/>
        <v>100</v>
      </c>
      <c r="N1674" s="42">
        <v>21</v>
      </c>
      <c r="O1674" s="45" t="str">
        <f t="shared" si="318"/>
        <v>DEC</v>
      </c>
      <c r="P1674" s="42">
        <v>21</v>
      </c>
      <c r="Q1674" s="44">
        <f t="shared" si="319"/>
        <v>-1</v>
      </c>
      <c r="R1674" s="45">
        <f t="shared" si="320"/>
        <v>-4.7619047619047672E-2</v>
      </c>
      <c r="S1674" s="44" t="str">
        <f t="shared" si="321"/>
        <v>DEGROWTH</v>
      </c>
      <c r="T1674" s="43">
        <v>0</v>
      </c>
      <c r="U1674" s="46" t="str">
        <f t="shared" si="322"/>
        <v/>
      </c>
      <c r="V1674" s="42">
        <v>0</v>
      </c>
      <c r="W1674" s="47">
        <f t="shared" si="323"/>
        <v>20</v>
      </c>
      <c r="X1674" s="48" t="b">
        <f t="shared" si="324"/>
        <v>0</v>
      </c>
      <c r="Y1674" s="47" t="b">
        <f t="shared" si="325"/>
        <v>0</v>
      </c>
      <c r="Z1674" s="149"/>
      <c r="AA1674" s="133"/>
      <c r="AB1674" s="138">
        <v>1000004545</v>
      </c>
      <c r="AC1674" s="27"/>
    </row>
    <row r="1675" spans="1:29" s="156" customFormat="1" ht="13.8">
      <c r="A1675" s="149" t="s">
        <v>121</v>
      </c>
      <c r="B1675" s="157" t="s">
        <v>613</v>
      </c>
      <c r="C1675" s="147" t="s">
        <v>616</v>
      </c>
      <c r="D1675" s="158">
        <v>1000000098</v>
      </c>
      <c r="E1675" s="157" t="s">
        <v>4364</v>
      </c>
      <c r="F1675" s="148">
        <v>44738</v>
      </c>
      <c r="G1675" s="40" t="str">
        <f t="shared" si="314"/>
        <v>-</v>
      </c>
      <c r="H1675" s="40"/>
      <c r="I1675" s="41">
        <v>0</v>
      </c>
      <c r="J1675" s="41">
        <f t="shared" si="315"/>
        <v>0</v>
      </c>
      <c r="K1675" s="43">
        <v>15</v>
      </c>
      <c r="L1675" s="43">
        <f t="shared" si="316"/>
        <v>-15</v>
      </c>
      <c r="M1675" s="43" t="str">
        <f t="shared" si="317"/>
        <v>-</v>
      </c>
      <c r="N1675" s="42">
        <v>0</v>
      </c>
      <c r="O1675" s="45" t="str">
        <f t="shared" si="318"/>
        <v>DEC</v>
      </c>
      <c r="P1675" s="42">
        <v>0</v>
      </c>
      <c r="Q1675" s="44">
        <f t="shared" si="319"/>
        <v>15</v>
      </c>
      <c r="R1675" s="45" t="str">
        <f t="shared" si="320"/>
        <v xml:space="preserve"> </v>
      </c>
      <c r="S1675" s="44" t="b">
        <f t="shared" si="321"/>
        <v>0</v>
      </c>
      <c r="T1675" s="43">
        <v>32</v>
      </c>
      <c r="U1675" s="46" t="str">
        <f t="shared" si="322"/>
        <v>jAN</v>
      </c>
      <c r="V1675" s="42">
        <v>32</v>
      </c>
      <c r="W1675" s="47">
        <f t="shared" si="323"/>
        <v>-17</v>
      </c>
      <c r="X1675" s="48">
        <f t="shared" si="324"/>
        <v>-0.53125</v>
      </c>
      <c r="Y1675" s="47" t="str">
        <f t="shared" si="325"/>
        <v>DEGROWTH</v>
      </c>
      <c r="Z1675" s="149"/>
      <c r="AA1675" s="133"/>
      <c r="AB1675" s="138">
        <v>1000004545</v>
      </c>
      <c r="AC1675" s="27"/>
    </row>
    <row r="1676" spans="1:29" s="156" customFormat="1" ht="13.8">
      <c r="A1676" s="149" t="s">
        <v>121</v>
      </c>
      <c r="B1676" s="157" t="s">
        <v>613</v>
      </c>
      <c r="C1676" s="147" t="s">
        <v>4391</v>
      </c>
      <c r="D1676" s="158">
        <v>1000000101</v>
      </c>
      <c r="E1676" s="157" t="s">
        <v>4365</v>
      </c>
      <c r="F1676" s="148">
        <v>44738</v>
      </c>
      <c r="G1676" s="40" t="str">
        <f t="shared" si="314"/>
        <v>-</v>
      </c>
      <c r="H1676" s="40"/>
      <c r="I1676" s="41">
        <v>0</v>
      </c>
      <c r="J1676" s="41">
        <f t="shared" si="315"/>
        <v>0</v>
      </c>
      <c r="K1676" s="43">
        <v>47</v>
      </c>
      <c r="L1676" s="43">
        <f t="shared" si="316"/>
        <v>-47</v>
      </c>
      <c r="M1676" s="43" t="str">
        <f t="shared" si="317"/>
        <v>-</v>
      </c>
      <c r="N1676" s="42">
        <v>0</v>
      </c>
      <c r="O1676" s="45" t="str">
        <f t="shared" si="318"/>
        <v>DEC</v>
      </c>
      <c r="P1676" s="42">
        <v>0</v>
      </c>
      <c r="Q1676" s="44">
        <f t="shared" si="319"/>
        <v>47</v>
      </c>
      <c r="R1676" s="45" t="str">
        <f t="shared" si="320"/>
        <v xml:space="preserve"> </v>
      </c>
      <c r="S1676" s="44" t="b">
        <f t="shared" si="321"/>
        <v>0</v>
      </c>
      <c r="T1676" s="43">
        <v>0</v>
      </c>
      <c r="U1676" s="46" t="str">
        <f t="shared" si="322"/>
        <v>jAN</v>
      </c>
      <c r="V1676" s="42">
        <v>0</v>
      </c>
      <c r="W1676" s="47">
        <f t="shared" si="323"/>
        <v>47</v>
      </c>
      <c r="X1676" s="48">
        <f t="shared" si="324"/>
        <v>0</v>
      </c>
      <c r="Y1676" s="47" t="b">
        <f t="shared" si="325"/>
        <v>0</v>
      </c>
      <c r="Z1676" s="149"/>
      <c r="AA1676" s="133"/>
      <c r="AB1676" s="138">
        <v>1000004545</v>
      </c>
      <c r="AC1676" s="27"/>
    </row>
    <row r="1677" spans="1:29" s="156" customFormat="1" ht="13.8">
      <c r="A1677" s="149" t="s">
        <v>1245</v>
      </c>
      <c r="B1677" s="157" t="s">
        <v>60</v>
      </c>
      <c r="C1677" s="147" t="s">
        <v>2282</v>
      </c>
      <c r="D1677" s="158">
        <v>1000003811</v>
      </c>
      <c r="E1677" s="157" t="s">
        <v>958</v>
      </c>
      <c r="F1677" s="148">
        <v>45291</v>
      </c>
      <c r="G1677" s="40" t="str">
        <f t="shared" si="314"/>
        <v>Targeted Dealer</v>
      </c>
      <c r="H1677" s="40"/>
      <c r="I1677" s="41">
        <v>5</v>
      </c>
      <c r="J1677" s="41">
        <f t="shared" si="315"/>
        <v>5</v>
      </c>
      <c r="K1677" s="43">
        <v>7.5</v>
      </c>
      <c r="L1677" s="43">
        <f t="shared" si="316"/>
        <v>-2.5</v>
      </c>
      <c r="M1677" s="43">
        <f t="shared" si="317"/>
        <v>150</v>
      </c>
      <c r="N1677" s="42">
        <v>0</v>
      </c>
      <c r="O1677" s="45" t="str">
        <f t="shared" si="318"/>
        <v>DEC</v>
      </c>
      <c r="P1677" s="42">
        <v>0</v>
      </c>
      <c r="Q1677" s="44">
        <f t="shared" si="319"/>
        <v>7.5</v>
      </c>
      <c r="R1677" s="45" t="str">
        <f t="shared" si="320"/>
        <v xml:space="preserve"> </v>
      </c>
      <c r="S1677" s="44" t="b">
        <f t="shared" si="321"/>
        <v>0</v>
      </c>
      <c r="T1677" s="43">
        <v>0</v>
      </c>
      <c r="U1677" s="46" t="str">
        <f t="shared" si="322"/>
        <v>jAN</v>
      </c>
      <c r="V1677" s="42">
        <v>0</v>
      </c>
      <c r="W1677" s="47">
        <f t="shared" si="323"/>
        <v>7.5</v>
      </c>
      <c r="X1677" s="48">
        <f t="shared" si="324"/>
        <v>0</v>
      </c>
      <c r="Y1677" s="47" t="b">
        <f t="shared" si="325"/>
        <v>0</v>
      </c>
      <c r="Z1677" s="149"/>
      <c r="AA1677" s="133"/>
      <c r="AB1677" s="138">
        <v>1000004545</v>
      </c>
      <c r="AC1677" s="27"/>
    </row>
    <row r="1678" spans="1:29" s="156" customFormat="1" ht="13.8">
      <c r="A1678" s="149" t="s">
        <v>1245</v>
      </c>
      <c r="B1678" s="157" t="s">
        <v>60</v>
      </c>
      <c r="C1678" s="147" t="s">
        <v>4392</v>
      </c>
      <c r="D1678" s="158">
        <v>1000004591</v>
      </c>
      <c r="E1678" s="157" t="s">
        <v>4366</v>
      </c>
      <c r="F1678" s="148">
        <v>46030</v>
      </c>
      <c r="G1678" s="40" t="str">
        <f t="shared" si="314"/>
        <v>-</v>
      </c>
      <c r="H1678" s="40"/>
      <c r="I1678" s="41">
        <v>0</v>
      </c>
      <c r="J1678" s="41">
        <f t="shared" si="315"/>
        <v>0</v>
      </c>
      <c r="K1678" s="43">
        <v>62.5</v>
      </c>
      <c r="L1678" s="43">
        <f t="shared" si="316"/>
        <v>-62.5</v>
      </c>
      <c r="M1678" s="43" t="str">
        <f t="shared" si="317"/>
        <v>-</v>
      </c>
      <c r="N1678" s="42">
        <v>0</v>
      </c>
      <c r="O1678" s="45" t="str">
        <f t="shared" si="318"/>
        <v/>
      </c>
      <c r="P1678" s="42">
        <v>0</v>
      </c>
      <c r="Q1678" s="44">
        <f t="shared" si="319"/>
        <v>62.5</v>
      </c>
      <c r="R1678" s="45" t="b">
        <f t="shared" si="320"/>
        <v>0</v>
      </c>
      <c r="S1678" s="44" t="b">
        <f t="shared" si="321"/>
        <v>0</v>
      </c>
      <c r="T1678" s="43">
        <v>0</v>
      </c>
      <c r="U1678" s="46" t="str">
        <f t="shared" si="322"/>
        <v/>
      </c>
      <c r="V1678" s="42">
        <v>0</v>
      </c>
      <c r="W1678" s="47">
        <f t="shared" si="323"/>
        <v>62.5</v>
      </c>
      <c r="X1678" s="48" t="b">
        <f t="shared" si="324"/>
        <v>0</v>
      </c>
      <c r="Y1678" s="47" t="b">
        <f t="shared" si="325"/>
        <v>0</v>
      </c>
      <c r="Z1678" s="149"/>
      <c r="AA1678" s="133"/>
      <c r="AB1678" s="138">
        <v>1000004545</v>
      </c>
      <c r="AC1678" s="27"/>
    </row>
    <row r="1679" spans="1:29" s="156" customFormat="1" ht="13.8">
      <c r="A1679" s="149" t="s">
        <v>1245</v>
      </c>
      <c r="B1679" s="157" t="s">
        <v>43</v>
      </c>
      <c r="C1679" s="147" t="s">
        <v>1371</v>
      </c>
      <c r="D1679" s="158">
        <v>1000000180</v>
      </c>
      <c r="E1679" s="157" t="s">
        <v>1372</v>
      </c>
      <c r="F1679" s="148">
        <v>44738</v>
      </c>
      <c r="G1679" s="40" t="str">
        <f t="shared" si="314"/>
        <v>-</v>
      </c>
      <c r="H1679" s="40"/>
      <c r="I1679" s="41">
        <v>0</v>
      </c>
      <c r="J1679" s="41">
        <f t="shared" si="315"/>
        <v>0</v>
      </c>
      <c r="K1679" s="43">
        <v>20</v>
      </c>
      <c r="L1679" s="43">
        <f t="shared" si="316"/>
        <v>-20</v>
      </c>
      <c r="M1679" s="43" t="str">
        <f t="shared" si="317"/>
        <v>-</v>
      </c>
      <c r="N1679" s="42">
        <v>0</v>
      </c>
      <c r="O1679" s="45" t="str">
        <f t="shared" si="318"/>
        <v>DEC</v>
      </c>
      <c r="P1679" s="42">
        <v>0</v>
      </c>
      <c r="Q1679" s="44">
        <f t="shared" si="319"/>
        <v>20</v>
      </c>
      <c r="R1679" s="45" t="str">
        <f t="shared" si="320"/>
        <v xml:space="preserve"> </v>
      </c>
      <c r="S1679" s="44" t="b">
        <f t="shared" si="321"/>
        <v>0</v>
      </c>
      <c r="T1679" s="43">
        <v>20</v>
      </c>
      <c r="U1679" s="46" t="str">
        <f t="shared" si="322"/>
        <v>jAN</v>
      </c>
      <c r="V1679" s="42">
        <v>20</v>
      </c>
      <c r="W1679" s="47">
        <f t="shared" si="323"/>
        <v>0</v>
      </c>
      <c r="X1679" s="48">
        <f t="shared" si="324"/>
        <v>0</v>
      </c>
      <c r="Y1679" s="47" t="str">
        <f t="shared" si="325"/>
        <v>GROWTH</v>
      </c>
      <c r="Z1679" s="149"/>
      <c r="AA1679" s="133"/>
      <c r="AB1679" s="138">
        <v>1000004545</v>
      </c>
      <c r="AC1679" s="27"/>
    </row>
    <row r="1680" spans="1:29" s="156" customFormat="1" ht="13.8">
      <c r="A1680" s="149" t="s">
        <v>3918</v>
      </c>
      <c r="B1680" s="157" t="s">
        <v>73</v>
      </c>
      <c r="C1680" s="147" t="s">
        <v>3028</v>
      </c>
      <c r="D1680" s="158">
        <v>1000003882</v>
      </c>
      <c r="E1680" s="157" t="s">
        <v>3029</v>
      </c>
      <c r="F1680" s="148">
        <v>45356</v>
      </c>
      <c r="G1680" s="40" t="str">
        <f t="shared" si="314"/>
        <v>Targeted Dealer</v>
      </c>
      <c r="H1680" s="40"/>
      <c r="I1680" s="41">
        <v>50</v>
      </c>
      <c r="J1680" s="41">
        <f t="shared" si="315"/>
        <v>50</v>
      </c>
      <c r="K1680" s="43">
        <v>12</v>
      </c>
      <c r="L1680" s="43">
        <f t="shared" si="316"/>
        <v>38</v>
      </c>
      <c r="M1680" s="43">
        <f t="shared" si="317"/>
        <v>24</v>
      </c>
      <c r="N1680" s="42">
        <v>0</v>
      </c>
      <c r="O1680" s="45" t="str">
        <f t="shared" si="318"/>
        <v>DEC</v>
      </c>
      <c r="P1680" s="42">
        <v>0</v>
      </c>
      <c r="Q1680" s="44">
        <f t="shared" si="319"/>
        <v>12</v>
      </c>
      <c r="R1680" s="45" t="str">
        <f t="shared" si="320"/>
        <v xml:space="preserve"> </v>
      </c>
      <c r="S1680" s="44" t="b">
        <f t="shared" si="321"/>
        <v>0</v>
      </c>
      <c r="T1680" s="43">
        <v>49</v>
      </c>
      <c r="U1680" s="46" t="str">
        <f t="shared" si="322"/>
        <v>jAN</v>
      </c>
      <c r="V1680" s="42">
        <v>49</v>
      </c>
      <c r="W1680" s="47">
        <f t="shared" si="323"/>
        <v>-37</v>
      </c>
      <c r="X1680" s="48">
        <f t="shared" si="324"/>
        <v>-0.75510204081632648</v>
      </c>
      <c r="Y1680" s="47" t="str">
        <f t="shared" si="325"/>
        <v>DEGROWTH</v>
      </c>
      <c r="Z1680" s="149"/>
      <c r="AA1680" s="133"/>
      <c r="AB1680" s="138">
        <v>1000004545</v>
      </c>
      <c r="AC1680" s="27"/>
    </row>
    <row r="1681" spans="1:29" s="156" customFormat="1" ht="13.8">
      <c r="A1681" s="149" t="s">
        <v>1245</v>
      </c>
      <c r="B1681" s="157" t="s">
        <v>57</v>
      </c>
      <c r="C1681" s="147" t="s">
        <v>4393</v>
      </c>
      <c r="D1681" s="158">
        <v>1000004623</v>
      </c>
      <c r="E1681" s="157" t="s">
        <v>4367</v>
      </c>
      <c r="F1681" s="148">
        <v>46048</v>
      </c>
      <c r="G1681" s="40" t="str">
        <f t="shared" si="314"/>
        <v>-</v>
      </c>
      <c r="H1681" s="40"/>
      <c r="I1681" s="41">
        <v>0</v>
      </c>
      <c r="J1681" s="41">
        <f t="shared" si="315"/>
        <v>0</v>
      </c>
      <c r="K1681" s="43">
        <v>26</v>
      </c>
      <c r="L1681" s="43">
        <f t="shared" si="316"/>
        <v>-26</v>
      </c>
      <c r="M1681" s="43" t="str">
        <f t="shared" si="317"/>
        <v>-</v>
      </c>
      <c r="N1681" s="42">
        <v>0</v>
      </c>
      <c r="O1681" s="45" t="str">
        <f t="shared" si="318"/>
        <v/>
      </c>
      <c r="P1681" s="42">
        <v>0</v>
      </c>
      <c r="Q1681" s="44">
        <f t="shared" si="319"/>
        <v>26</v>
      </c>
      <c r="R1681" s="45" t="b">
        <f t="shared" si="320"/>
        <v>0</v>
      </c>
      <c r="S1681" s="44" t="b">
        <f t="shared" si="321"/>
        <v>0</v>
      </c>
      <c r="T1681" s="43">
        <v>0</v>
      </c>
      <c r="U1681" s="46" t="str">
        <f t="shared" si="322"/>
        <v/>
      </c>
      <c r="V1681" s="42">
        <v>0</v>
      </c>
      <c r="W1681" s="47">
        <f t="shared" si="323"/>
        <v>26</v>
      </c>
      <c r="X1681" s="48" t="b">
        <f t="shared" si="324"/>
        <v>0</v>
      </c>
      <c r="Y1681" s="47" t="b">
        <f t="shared" si="325"/>
        <v>0</v>
      </c>
      <c r="Z1681" s="149"/>
      <c r="AA1681" s="133"/>
      <c r="AB1681" s="138">
        <v>1000004545</v>
      </c>
      <c r="AC1681" s="27"/>
    </row>
    <row r="1682" spans="1:29" s="156" customFormat="1" ht="13.8">
      <c r="A1682" s="149" t="s">
        <v>1245</v>
      </c>
      <c r="B1682" s="157" t="s">
        <v>40</v>
      </c>
      <c r="C1682" s="147" t="s">
        <v>4394</v>
      </c>
      <c r="D1682" s="158">
        <v>1000004595</v>
      </c>
      <c r="E1682" s="157" t="s">
        <v>4368</v>
      </c>
      <c r="F1682" s="148">
        <v>46021</v>
      </c>
      <c r="G1682" s="40" t="str">
        <f t="shared" si="314"/>
        <v>Targeted Dealer</v>
      </c>
      <c r="H1682" s="40"/>
      <c r="I1682" s="41">
        <v>120</v>
      </c>
      <c r="J1682" s="41">
        <f t="shared" si="315"/>
        <v>120</v>
      </c>
      <c r="K1682" s="43">
        <v>375.5</v>
      </c>
      <c r="L1682" s="43">
        <f t="shared" si="316"/>
        <v>-255.5</v>
      </c>
      <c r="M1682" s="43">
        <f t="shared" si="317"/>
        <v>312.91666666666669</v>
      </c>
      <c r="N1682" s="42">
        <v>0</v>
      </c>
      <c r="O1682" s="45" t="str">
        <f t="shared" si="318"/>
        <v>DEC</v>
      </c>
      <c r="P1682" s="42">
        <v>0</v>
      </c>
      <c r="Q1682" s="44">
        <f t="shared" si="319"/>
        <v>375.5</v>
      </c>
      <c r="R1682" s="45" t="str">
        <f t="shared" si="320"/>
        <v xml:space="preserve"> </v>
      </c>
      <c r="S1682" s="44" t="b">
        <f t="shared" si="321"/>
        <v>0</v>
      </c>
      <c r="T1682" s="43">
        <v>0</v>
      </c>
      <c r="U1682" s="46" t="str">
        <f t="shared" si="322"/>
        <v/>
      </c>
      <c r="V1682" s="42">
        <v>0</v>
      </c>
      <c r="W1682" s="47">
        <f t="shared" si="323"/>
        <v>375.5</v>
      </c>
      <c r="X1682" s="48" t="b">
        <f t="shared" si="324"/>
        <v>0</v>
      </c>
      <c r="Y1682" s="47" t="b">
        <f t="shared" si="325"/>
        <v>0</v>
      </c>
      <c r="Z1682" s="149"/>
      <c r="AA1682" s="133"/>
      <c r="AB1682" s="138">
        <v>1000004545</v>
      </c>
      <c r="AC1682" s="27"/>
    </row>
    <row r="1683" spans="1:29" s="156" customFormat="1" ht="13.8">
      <c r="A1683" s="149" t="s">
        <v>1245</v>
      </c>
      <c r="B1683" s="157" t="s">
        <v>40</v>
      </c>
      <c r="C1683" s="147" t="s">
        <v>4395</v>
      </c>
      <c r="D1683" s="158">
        <v>1000004597</v>
      </c>
      <c r="E1683" s="157" t="s">
        <v>4369</v>
      </c>
      <c r="F1683" s="148">
        <v>46029</v>
      </c>
      <c r="G1683" s="40" t="str">
        <f t="shared" si="314"/>
        <v>-</v>
      </c>
      <c r="H1683" s="40"/>
      <c r="I1683" s="41">
        <v>0</v>
      </c>
      <c r="J1683" s="41">
        <f t="shared" si="315"/>
        <v>0</v>
      </c>
      <c r="K1683" s="43">
        <v>45.5</v>
      </c>
      <c r="L1683" s="43">
        <f t="shared" si="316"/>
        <v>-45.5</v>
      </c>
      <c r="M1683" s="43" t="str">
        <f t="shared" si="317"/>
        <v>-</v>
      </c>
      <c r="N1683" s="42">
        <v>0</v>
      </c>
      <c r="O1683" s="45" t="str">
        <f t="shared" si="318"/>
        <v/>
      </c>
      <c r="P1683" s="42">
        <v>0</v>
      </c>
      <c r="Q1683" s="44">
        <f t="shared" si="319"/>
        <v>45.5</v>
      </c>
      <c r="R1683" s="45" t="b">
        <f t="shared" si="320"/>
        <v>0</v>
      </c>
      <c r="S1683" s="44" t="b">
        <f t="shared" si="321"/>
        <v>0</v>
      </c>
      <c r="T1683" s="43">
        <v>0</v>
      </c>
      <c r="U1683" s="46" t="str">
        <f t="shared" si="322"/>
        <v/>
      </c>
      <c r="V1683" s="42">
        <v>0</v>
      </c>
      <c r="W1683" s="47">
        <f t="shared" si="323"/>
        <v>45.5</v>
      </c>
      <c r="X1683" s="48" t="b">
        <f t="shared" si="324"/>
        <v>0</v>
      </c>
      <c r="Y1683" s="47" t="b">
        <f t="shared" si="325"/>
        <v>0</v>
      </c>
      <c r="Z1683" s="149"/>
      <c r="AA1683" s="133"/>
      <c r="AB1683" s="138">
        <v>1000004545</v>
      </c>
      <c r="AC1683" s="27"/>
    </row>
    <row r="1684" spans="1:29" s="156" customFormat="1" ht="13.8">
      <c r="A1684" s="149" t="s">
        <v>1245</v>
      </c>
      <c r="B1684" s="157" t="s">
        <v>40</v>
      </c>
      <c r="C1684" s="147" t="s">
        <v>4396</v>
      </c>
      <c r="D1684" s="158">
        <v>1000004602</v>
      </c>
      <c r="E1684" s="157" t="s">
        <v>4370</v>
      </c>
      <c r="F1684" s="148">
        <v>46038</v>
      </c>
      <c r="G1684" s="40" t="str">
        <f t="shared" si="314"/>
        <v>-</v>
      </c>
      <c r="H1684" s="40"/>
      <c r="I1684" s="41">
        <v>0</v>
      </c>
      <c r="J1684" s="41">
        <f t="shared" si="315"/>
        <v>0</v>
      </c>
      <c r="K1684" s="43">
        <v>208</v>
      </c>
      <c r="L1684" s="43">
        <f t="shared" si="316"/>
        <v>-208</v>
      </c>
      <c r="M1684" s="43" t="str">
        <f t="shared" si="317"/>
        <v>-</v>
      </c>
      <c r="N1684" s="42">
        <v>0</v>
      </c>
      <c r="O1684" s="45" t="str">
        <f t="shared" si="318"/>
        <v/>
      </c>
      <c r="P1684" s="42">
        <v>0</v>
      </c>
      <c r="Q1684" s="44">
        <f t="shared" si="319"/>
        <v>208</v>
      </c>
      <c r="R1684" s="45" t="b">
        <f t="shared" si="320"/>
        <v>0</v>
      </c>
      <c r="S1684" s="44" t="b">
        <f t="shared" si="321"/>
        <v>0</v>
      </c>
      <c r="T1684" s="43">
        <v>0</v>
      </c>
      <c r="U1684" s="46" t="str">
        <f t="shared" si="322"/>
        <v/>
      </c>
      <c r="V1684" s="42">
        <v>0</v>
      </c>
      <c r="W1684" s="47">
        <f t="shared" si="323"/>
        <v>208</v>
      </c>
      <c r="X1684" s="48" t="b">
        <f t="shared" si="324"/>
        <v>0</v>
      </c>
      <c r="Y1684" s="47" t="b">
        <f t="shared" si="325"/>
        <v>0</v>
      </c>
      <c r="Z1684" s="149"/>
      <c r="AA1684" s="133"/>
      <c r="AB1684" s="138">
        <v>1000004545</v>
      </c>
      <c r="AC1684" s="27"/>
    </row>
    <row r="1685" spans="1:29" s="156" customFormat="1" ht="13.8">
      <c r="A1685" s="149" t="s">
        <v>1245</v>
      </c>
      <c r="B1685" s="157" t="s">
        <v>44</v>
      </c>
      <c r="C1685" s="147" t="s">
        <v>4397</v>
      </c>
      <c r="D1685" s="158">
        <v>1000004569</v>
      </c>
      <c r="E1685" s="157" t="s">
        <v>4371</v>
      </c>
      <c r="F1685" s="148">
        <v>46017</v>
      </c>
      <c r="G1685" s="40" t="str">
        <f t="shared" si="314"/>
        <v>-</v>
      </c>
      <c r="H1685" s="40"/>
      <c r="I1685" s="41">
        <v>0</v>
      </c>
      <c r="J1685" s="41">
        <f t="shared" si="315"/>
        <v>0</v>
      </c>
      <c r="K1685" s="43">
        <v>25.5</v>
      </c>
      <c r="L1685" s="43">
        <f t="shared" si="316"/>
        <v>-25.5</v>
      </c>
      <c r="M1685" s="43" t="str">
        <f t="shared" si="317"/>
        <v>-</v>
      </c>
      <c r="N1685" s="42">
        <v>0</v>
      </c>
      <c r="O1685" s="45" t="str">
        <f t="shared" si="318"/>
        <v>DEC</v>
      </c>
      <c r="P1685" s="42">
        <v>0</v>
      </c>
      <c r="Q1685" s="44">
        <f t="shared" si="319"/>
        <v>25.5</v>
      </c>
      <c r="R1685" s="45" t="str">
        <f t="shared" si="320"/>
        <v xml:space="preserve"> </v>
      </c>
      <c r="S1685" s="44" t="b">
        <f t="shared" si="321"/>
        <v>0</v>
      </c>
      <c r="T1685" s="43">
        <v>0</v>
      </c>
      <c r="U1685" s="46" t="str">
        <f t="shared" si="322"/>
        <v/>
      </c>
      <c r="V1685" s="42">
        <v>0</v>
      </c>
      <c r="W1685" s="47">
        <f t="shared" si="323"/>
        <v>25.5</v>
      </c>
      <c r="X1685" s="48" t="b">
        <f t="shared" si="324"/>
        <v>0</v>
      </c>
      <c r="Y1685" s="47" t="b">
        <f t="shared" si="325"/>
        <v>0</v>
      </c>
      <c r="Z1685" s="149"/>
      <c r="AA1685" s="133"/>
      <c r="AB1685" s="138">
        <v>1000004545</v>
      </c>
      <c r="AC1685" s="27"/>
    </row>
    <row r="1686" spans="1:29" s="156" customFormat="1" ht="13.8">
      <c r="A1686" s="149" t="s">
        <v>1245</v>
      </c>
      <c r="B1686" s="157" t="s">
        <v>44</v>
      </c>
      <c r="C1686" s="147" t="s">
        <v>4398</v>
      </c>
      <c r="D1686" s="158">
        <v>1000004599</v>
      </c>
      <c r="E1686" s="157" t="s">
        <v>4372</v>
      </c>
      <c r="F1686" s="148">
        <v>46029</v>
      </c>
      <c r="G1686" s="40" t="str">
        <f t="shared" si="314"/>
        <v>-</v>
      </c>
      <c r="H1686" s="40"/>
      <c r="I1686" s="41">
        <v>0</v>
      </c>
      <c r="J1686" s="41">
        <f t="shared" si="315"/>
        <v>0</v>
      </c>
      <c r="K1686" s="43">
        <v>51.5</v>
      </c>
      <c r="L1686" s="43">
        <f t="shared" si="316"/>
        <v>-51.5</v>
      </c>
      <c r="M1686" s="43" t="str">
        <f t="shared" si="317"/>
        <v>-</v>
      </c>
      <c r="N1686" s="42">
        <v>0</v>
      </c>
      <c r="O1686" s="45" t="str">
        <f t="shared" si="318"/>
        <v/>
      </c>
      <c r="P1686" s="42">
        <v>0</v>
      </c>
      <c r="Q1686" s="44">
        <f t="shared" si="319"/>
        <v>51.5</v>
      </c>
      <c r="R1686" s="45" t="b">
        <f t="shared" si="320"/>
        <v>0</v>
      </c>
      <c r="S1686" s="44" t="b">
        <f t="shared" si="321"/>
        <v>0</v>
      </c>
      <c r="T1686" s="43">
        <v>0</v>
      </c>
      <c r="U1686" s="46" t="str">
        <f t="shared" si="322"/>
        <v/>
      </c>
      <c r="V1686" s="42">
        <v>0</v>
      </c>
      <c r="W1686" s="47">
        <f t="shared" si="323"/>
        <v>51.5</v>
      </c>
      <c r="X1686" s="48" t="b">
        <f t="shared" si="324"/>
        <v>0</v>
      </c>
      <c r="Y1686" s="47" t="b">
        <f t="shared" si="325"/>
        <v>0</v>
      </c>
      <c r="Z1686" s="149"/>
      <c r="AA1686" s="133"/>
      <c r="AB1686" s="138">
        <v>1000004545</v>
      </c>
      <c r="AC1686" s="27"/>
    </row>
    <row r="1687" spans="1:29" s="156" customFormat="1" ht="13.8">
      <c r="A1687" s="149" t="s">
        <v>121</v>
      </c>
      <c r="B1687" s="157" t="s">
        <v>22</v>
      </c>
      <c r="C1687" s="147" t="s">
        <v>4399</v>
      </c>
      <c r="D1687" s="158">
        <v>1000004536</v>
      </c>
      <c r="E1687" s="157" t="s">
        <v>4373</v>
      </c>
      <c r="F1687" s="148">
        <v>45978</v>
      </c>
      <c r="G1687" s="40" t="str">
        <f t="shared" si="314"/>
        <v>Targeted Dealer</v>
      </c>
      <c r="H1687" s="40"/>
      <c r="I1687" s="41">
        <v>20</v>
      </c>
      <c r="J1687" s="41">
        <f t="shared" si="315"/>
        <v>20</v>
      </c>
      <c r="K1687" s="43">
        <v>10</v>
      </c>
      <c r="L1687" s="43">
        <f t="shared" si="316"/>
        <v>10</v>
      </c>
      <c r="M1687" s="43">
        <f t="shared" si="317"/>
        <v>50</v>
      </c>
      <c r="N1687" s="42">
        <v>0</v>
      </c>
      <c r="O1687" s="45" t="str">
        <f t="shared" si="318"/>
        <v>DEC</v>
      </c>
      <c r="P1687" s="42">
        <v>0</v>
      </c>
      <c r="Q1687" s="44">
        <f t="shared" si="319"/>
        <v>10</v>
      </c>
      <c r="R1687" s="45" t="str">
        <f t="shared" si="320"/>
        <v xml:space="preserve"> </v>
      </c>
      <c r="S1687" s="44" t="b">
        <f t="shared" si="321"/>
        <v>0</v>
      </c>
      <c r="T1687" s="43">
        <v>0</v>
      </c>
      <c r="U1687" s="46" t="str">
        <f t="shared" si="322"/>
        <v/>
      </c>
      <c r="V1687" s="42">
        <v>0</v>
      </c>
      <c r="W1687" s="47">
        <f t="shared" si="323"/>
        <v>10</v>
      </c>
      <c r="X1687" s="48" t="b">
        <f t="shared" si="324"/>
        <v>0</v>
      </c>
      <c r="Y1687" s="47" t="b">
        <f t="shared" si="325"/>
        <v>0</v>
      </c>
      <c r="Z1687" s="149"/>
      <c r="AA1687" s="133"/>
      <c r="AB1687" s="138">
        <v>1000004545</v>
      </c>
      <c r="AC1687" s="27"/>
    </row>
    <row r="1688" spans="1:29" s="156" customFormat="1" ht="13.8">
      <c r="A1688" s="149" t="s">
        <v>121</v>
      </c>
      <c r="B1688" s="157" t="s">
        <v>3923</v>
      </c>
      <c r="C1688" s="147" t="s">
        <v>4400</v>
      </c>
      <c r="D1688" s="158">
        <v>1000004596</v>
      </c>
      <c r="E1688" s="157" t="s">
        <v>4374</v>
      </c>
      <c r="F1688" s="148">
        <v>46028</v>
      </c>
      <c r="G1688" s="40" t="str">
        <f t="shared" si="314"/>
        <v>Targeted Dealer</v>
      </c>
      <c r="H1688" s="40"/>
      <c r="I1688" s="41">
        <v>40</v>
      </c>
      <c r="J1688" s="41">
        <f t="shared" si="315"/>
        <v>40</v>
      </c>
      <c r="K1688" s="43">
        <v>40</v>
      </c>
      <c r="L1688" s="43">
        <f t="shared" si="316"/>
        <v>0</v>
      </c>
      <c r="M1688" s="43">
        <f t="shared" si="317"/>
        <v>100</v>
      </c>
      <c r="N1688" s="42">
        <v>0</v>
      </c>
      <c r="O1688" s="45" t="str">
        <f t="shared" si="318"/>
        <v/>
      </c>
      <c r="P1688" s="42">
        <v>0</v>
      </c>
      <c r="Q1688" s="44">
        <f t="shared" si="319"/>
        <v>40</v>
      </c>
      <c r="R1688" s="45" t="b">
        <f t="shared" si="320"/>
        <v>0</v>
      </c>
      <c r="S1688" s="44" t="b">
        <f t="shared" si="321"/>
        <v>0</v>
      </c>
      <c r="T1688" s="43">
        <v>0</v>
      </c>
      <c r="U1688" s="46" t="str">
        <f t="shared" si="322"/>
        <v/>
      </c>
      <c r="V1688" s="42">
        <v>0</v>
      </c>
      <c r="W1688" s="47">
        <f t="shared" si="323"/>
        <v>40</v>
      </c>
      <c r="X1688" s="48" t="b">
        <f t="shared" si="324"/>
        <v>0</v>
      </c>
      <c r="Y1688" s="47" t="b">
        <f t="shared" si="325"/>
        <v>0</v>
      </c>
      <c r="Z1688" s="149"/>
      <c r="AA1688" s="133"/>
      <c r="AB1688" s="138">
        <v>1000004545</v>
      </c>
      <c r="AC1688" s="27"/>
    </row>
    <row r="1689" spans="1:29" s="156" customFormat="1" ht="13.8">
      <c r="A1689" s="149" t="s">
        <v>1245</v>
      </c>
      <c r="B1689" s="157" t="s">
        <v>63</v>
      </c>
      <c r="C1689" s="147" t="s">
        <v>4401</v>
      </c>
      <c r="D1689" s="158">
        <v>1000004615</v>
      </c>
      <c r="E1689" s="157" t="s">
        <v>4375</v>
      </c>
      <c r="F1689" s="148">
        <v>46052</v>
      </c>
      <c r="G1689" s="40" t="str">
        <f t="shared" si="314"/>
        <v>-</v>
      </c>
      <c r="H1689" s="40"/>
      <c r="I1689" s="41">
        <v>0</v>
      </c>
      <c r="J1689" s="41">
        <f t="shared" si="315"/>
        <v>0</v>
      </c>
      <c r="K1689" s="43">
        <v>20</v>
      </c>
      <c r="L1689" s="43">
        <f t="shared" si="316"/>
        <v>-20</v>
      </c>
      <c r="M1689" s="43" t="str">
        <f t="shared" si="317"/>
        <v>-</v>
      </c>
      <c r="N1689" s="42">
        <v>0</v>
      </c>
      <c r="O1689" s="45" t="str">
        <f t="shared" si="318"/>
        <v/>
      </c>
      <c r="P1689" s="42">
        <v>0</v>
      </c>
      <c r="Q1689" s="44">
        <f t="shared" si="319"/>
        <v>20</v>
      </c>
      <c r="R1689" s="45" t="b">
        <f t="shared" si="320"/>
        <v>0</v>
      </c>
      <c r="S1689" s="44" t="b">
        <f t="shared" si="321"/>
        <v>0</v>
      </c>
      <c r="T1689" s="43">
        <v>0</v>
      </c>
      <c r="U1689" s="46" t="str">
        <f t="shared" si="322"/>
        <v/>
      </c>
      <c r="V1689" s="42">
        <v>0</v>
      </c>
      <c r="W1689" s="47">
        <f t="shared" si="323"/>
        <v>20</v>
      </c>
      <c r="X1689" s="48" t="b">
        <f t="shared" si="324"/>
        <v>0</v>
      </c>
      <c r="Y1689" s="47" t="b">
        <f t="shared" si="325"/>
        <v>0</v>
      </c>
      <c r="Z1689" s="149"/>
      <c r="AA1689" s="133"/>
      <c r="AB1689" s="138">
        <v>1000004545</v>
      </c>
      <c r="AC1689" s="27"/>
    </row>
    <row r="1690" spans="1:29" s="156" customFormat="1" ht="13.8">
      <c r="A1690" s="149" t="s">
        <v>3061</v>
      </c>
      <c r="B1690" s="157" t="s">
        <v>90</v>
      </c>
      <c r="C1690" s="147" t="s">
        <v>4402</v>
      </c>
      <c r="D1690" s="158">
        <v>1000001474</v>
      </c>
      <c r="E1690" s="157" t="s">
        <v>4376</v>
      </c>
      <c r="F1690" s="148">
        <v>44739</v>
      </c>
      <c r="G1690" s="40" t="str">
        <f t="shared" si="314"/>
        <v>Targeted Dealer</v>
      </c>
      <c r="H1690" s="40"/>
      <c r="I1690" s="41">
        <v>20</v>
      </c>
      <c r="J1690" s="41">
        <f t="shared" si="315"/>
        <v>20</v>
      </c>
      <c r="K1690" s="43">
        <v>7</v>
      </c>
      <c r="L1690" s="43">
        <f t="shared" si="316"/>
        <v>13</v>
      </c>
      <c r="M1690" s="43">
        <f t="shared" si="317"/>
        <v>35</v>
      </c>
      <c r="N1690" s="42">
        <v>0</v>
      </c>
      <c r="O1690" s="45" t="str">
        <f t="shared" si="318"/>
        <v>DEC</v>
      </c>
      <c r="P1690" s="42">
        <v>0</v>
      </c>
      <c r="Q1690" s="44">
        <f t="shared" si="319"/>
        <v>7</v>
      </c>
      <c r="R1690" s="45" t="str">
        <f t="shared" si="320"/>
        <v xml:space="preserve"> </v>
      </c>
      <c r="S1690" s="44" t="b">
        <f t="shared" si="321"/>
        <v>0</v>
      </c>
      <c r="T1690" s="43">
        <v>0</v>
      </c>
      <c r="U1690" s="46" t="str">
        <f t="shared" si="322"/>
        <v>jAN</v>
      </c>
      <c r="V1690" s="42">
        <v>0</v>
      </c>
      <c r="W1690" s="47">
        <f t="shared" si="323"/>
        <v>7</v>
      </c>
      <c r="X1690" s="48">
        <f t="shared" si="324"/>
        <v>0</v>
      </c>
      <c r="Y1690" s="47" t="b">
        <f t="shared" si="325"/>
        <v>0</v>
      </c>
      <c r="Z1690" s="149"/>
      <c r="AA1690" s="133"/>
      <c r="AB1690" s="138">
        <v>1000004545</v>
      </c>
      <c r="AC1690" s="27"/>
    </row>
    <row r="1691" spans="1:29" s="156" customFormat="1" ht="13.8">
      <c r="A1691" s="149" t="s">
        <v>121</v>
      </c>
      <c r="B1691" s="157" t="s">
        <v>18</v>
      </c>
      <c r="C1691" s="147" t="s">
        <v>4403</v>
      </c>
      <c r="D1691" s="158">
        <v>1000004614</v>
      </c>
      <c r="E1691" s="157" t="s">
        <v>4377</v>
      </c>
      <c r="F1691" s="148">
        <v>46044</v>
      </c>
      <c r="G1691" s="40" t="str">
        <f t="shared" si="314"/>
        <v>-</v>
      </c>
      <c r="H1691" s="40"/>
      <c r="I1691" s="41">
        <v>0</v>
      </c>
      <c r="J1691" s="41">
        <f t="shared" si="315"/>
        <v>0</v>
      </c>
      <c r="K1691" s="43">
        <v>50</v>
      </c>
      <c r="L1691" s="43">
        <f t="shared" si="316"/>
        <v>-50</v>
      </c>
      <c r="M1691" s="43" t="str">
        <f t="shared" si="317"/>
        <v>-</v>
      </c>
      <c r="N1691" s="42">
        <v>0</v>
      </c>
      <c r="O1691" s="45" t="str">
        <f t="shared" si="318"/>
        <v/>
      </c>
      <c r="P1691" s="42">
        <v>0</v>
      </c>
      <c r="Q1691" s="44">
        <f t="shared" si="319"/>
        <v>50</v>
      </c>
      <c r="R1691" s="45" t="b">
        <f t="shared" si="320"/>
        <v>0</v>
      </c>
      <c r="S1691" s="44" t="b">
        <f t="shared" si="321"/>
        <v>0</v>
      </c>
      <c r="T1691" s="43">
        <v>0</v>
      </c>
      <c r="U1691" s="46" t="str">
        <f t="shared" si="322"/>
        <v/>
      </c>
      <c r="V1691" s="42">
        <v>0</v>
      </c>
      <c r="W1691" s="47">
        <f t="shared" si="323"/>
        <v>50</v>
      </c>
      <c r="X1691" s="48" t="b">
        <f t="shared" si="324"/>
        <v>0</v>
      </c>
      <c r="Y1691" s="47" t="b">
        <f t="shared" si="325"/>
        <v>0</v>
      </c>
      <c r="Z1691" s="149"/>
      <c r="AA1691" s="133"/>
      <c r="AB1691" s="138">
        <v>1000004545</v>
      </c>
      <c r="AC1691" s="27"/>
    </row>
    <row r="1692" spans="1:29" s="156" customFormat="1" ht="13.8">
      <c r="A1692" s="149" t="s">
        <v>3919</v>
      </c>
      <c r="B1692" s="157" t="s">
        <v>84</v>
      </c>
      <c r="C1692" s="147" t="s">
        <v>4404</v>
      </c>
      <c r="D1692" s="158">
        <v>1000002033</v>
      </c>
      <c r="E1692" s="157" t="s">
        <v>4378</v>
      </c>
      <c r="F1692" s="148">
        <v>44739</v>
      </c>
      <c r="G1692" s="40" t="str">
        <f t="shared" si="314"/>
        <v>-</v>
      </c>
      <c r="H1692" s="40"/>
      <c r="I1692" s="41">
        <v>0</v>
      </c>
      <c r="J1692" s="41">
        <f t="shared" si="315"/>
        <v>0</v>
      </c>
      <c r="K1692" s="43">
        <v>15</v>
      </c>
      <c r="L1692" s="43">
        <f t="shared" si="316"/>
        <v>-15</v>
      </c>
      <c r="M1692" s="43" t="str">
        <f t="shared" si="317"/>
        <v>-</v>
      </c>
      <c r="N1692" s="42">
        <v>0</v>
      </c>
      <c r="O1692" s="45" t="str">
        <f t="shared" si="318"/>
        <v>DEC</v>
      </c>
      <c r="P1692" s="42">
        <v>0</v>
      </c>
      <c r="Q1692" s="44">
        <f t="shared" si="319"/>
        <v>15</v>
      </c>
      <c r="R1692" s="45" t="str">
        <f t="shared" si="320"/>
        <v xml:space="preserve"> </v>
      </c>
      <c r="S1692" s="44" t="b">
        <f t="shared" si="321"/>
        <v>0</v>
      </c>
      <c r="T1692" s="43">
        <v>0</v>
      </c>
      <c r="U1692" s="46" t="str">
        <f t="shared" si="322"/>
        <v>jAN</v>
      </c>
      <c r="V1692" s="42">
        <v>0</v>
      </c>
      <c r="W1692" s="47">
        <f t="shared" si="323"/>
        <v>15</v>
      </c>
      <c r="X1692" s="48">
        <f t="shared" si="324"/>
        <v>0</v>
      </c>
      <c r="Y1692" s="47" t="b">
        <f t="shared" si="325"/>
        <v>0</v>
      </c>
      <c r="Z1692" s="149"/>
      <c r="AA1692" s="133"/>
      <c r="AB1692" s="138">
        <v>1000004545</v>
      </c>
      <c r="AC1692" s="27"/>
    </row>
    <row r="1693" spans="1:29" s="156" customFormat="1" ht="13.8">
      <c r="A1693" s="149" t="s">
        <v>121</v>
      </c>
      <c r="B1693" s="157" t="s">
        <v>34</v>
      </c>
      <c r="C1693" s="147" t="s">
        <v>4405</v>
      </c>
      <c r="D1693" s="158">
        <v>1000004613</v>
      </c>
      <c r="E1693" s="157" t="s">
        <v>4379</v>
      </c>
      <c r="F1693" s="148">
        <v>46041</v>
      </c>
      <c r="G1693" s="40" t="str">
        <f t="shared" si="314"/>
        <v>-</v>
      </c>
      <c r="H1693" s="40"/>
      <c r="I1693" s="41">
        <v>0</v>
      </c>
      <c r="J1693" s="41">
        <f t="shared" si="315"/>
        <v>0</v>
      </c>
      <c r="K1693" s="43">
        <v>78</v>
      </c>
      <c r="L1693" s="43">
        <f t="shared" si="316"/>
        <v>-78</v>
      </c>
      <c r="M1693" s="43" t="str">
        <f t="shared" si="317"/>
        <v>-</v>
      </c>
      <c r="N1693" s="42">
        <v>0</v>
      </c>
      <c r="O1693" s="45" t="str">
        <f t="shared" si="318"/>
        <v/>
      </c>
      <c r="P1693" s="42">
        <v>0</v>
      </c>
      <c r="Q1693" s="44">
        <f t="shared" si="319"/>
        <v>78</v>
      </c>
      <c r="R1693" s="45" t="b">
        <f t="shared" si="320"/>
        <v>0</v>
      </c>
      <c r="S1693" s="44" t="b">
        <f t="shared" si="321"/>
        <v>0</v>
      </c>
      <c r="T1693" s="43">
        <v>0</v>
      </c>
      <c r="U1693" s="46" t="str">
        <f t="shared" si="322"/>
        <v/>
      </c>
      <c r="V1693" s="42">
        <v>0</v>
      </c>
      <c r="W1693" s="47">
        <f t="shared" si="323"/>
        <v>78</v>
      </c>
      <c r="X1693" s="48" t="b">
        <f t="shared" si="324"/>
        <v>0</v>
      </c>
      <c r="Y1693" s="47" t="b">
        <f t="shared" si="325"/>
        <v>0</v>
      </c>
      <c r="Z1693" s="149"/>
      <c r="AA1693" s="133"/>
      <c r="AB1693" s="138">
        <v>1000004545</v>
      </c>
      <c r="AC1693" s="27"/>
    </row>
    <row r="1694" spans="1:29" s="156" customFormat="1" ht="13.8">
      <c r="A1694" s="149" t="s">
        <v>1245</v>
      </c>
      <c r="B1694" s="157" t="s">
        <v>58</v>
      </c>
      <c r="C1694" s="147" t="s">
        <v>3478</v>
      </c>
      <c r="D1694" s="158">
        <v>1000001110</v>
      </c>
      <c r="E1694" s="157" t="s">
        <v>4380</v>
      </c>
      <c r="F1694" s="148">
        <v>44738</v>
      </c>
      <c r="G1694" s="40" t="str">
        <f t="shared" si="314"/>
        <v>-</v>
      </c>
      <c r="H1694" s="40"/>
      <c r="I1694" s="41">
        <v>0</v>
      </c>
      <c r="J1694" s="41">
        <f t="shared" si="315"/>
        <v>0</v>
      </c>
      <c r="K1694" s="43">
        <v>25</v>
      </c>
      <c r="L1694" s="43">
        <f t="shared" si="316"/>
        <v>-25</v>
      </c>
      <c r="M1694" s="43" t="str">
        <f t="shared" si="317"/>
        <v>-</v>
      </c>
      <c r="N1694" s="42">
        <v>0</v>
      </c>
      <c r="O1694" s="45" t="str">
        <f t="shared" si="318"/>
        <v>DEC</v>
      </c>
      <c r="P1694" s="42">
        <v>0</v>
      </c>
      <c r="Q1694" s="44">
        <f t="shared" si="319"/>
        <v>25</v>
      </c>
      <c r="R1694" s="45" t="str">
        <f t="shared" si="320"/>
        <v xml:space="preserve"> </v>
      </c>
      <c r="S1694" s="44" t="b">
        <f t="shared" si="321"/>
        <v>0</v>
      </c>
      <c r="T1694" s="43">
        <v>0</v>
      </c>
      <c r="U1694" s="46" t="str">
        <f t="shared" si="322"/>
        <v>jAN</v>
      </c>
      <c r="V1694" s="42">
        <v>0</v>
      </c>
      <c r="W1694" s="47">
        <f t="shared" si="323"/>
        <v>25</v>
      </c>
      <c r="X1694" s="48">
        <f t="shared" si="324"/>
        <v>0</v>
      </c>
      <c r="Y1694" s="47" t="b">
        <f t="shared" si="325"/>
        <v>0</v>
      </c>
      <c r="Z1694" s="149"/>
      <c r="AA1694" s="133"/>
      <c r="AB1694" s="138">
        <v>1000004545</v>
      </c>
      <c r="AC1694" s="27"/>
    </row>
    <row r="1695" spans="1:29" s="156" customFormat="1" ht="13.8">
      <c r="A1695" s="149" t="s">
        <v>1245</v>
      </c>
      <c r="B1695" s="157" t="s">
        <v>58</v>
      </c>
      <c r="C1695" s="147" t="s">
        <v>4406</v>
      </c>
      <c r="D1695" s="158">
        <v>1000004588</v>
      </c>
      <c r="E1695" s="157" t="s">
        <v>4381</v>
      </c>
      <c r="F1695" s="148">
        <v>46020</v>
      </c>
      <c r="G1695" s="40" t="str">
        <f t="shared" si="314"/>
        <v>Targeted Dealer</v>
      </c>
      <c r="H1695" s="40"/>
      <c r="I1695" s="41">
        <v>100</v>
      </c>
      <c r="J1695" s="41">
        <f t="shared" si="315"/>
        <v>100</v>
      </c>
      <c r="K1695" s="43">
        <v>220</v>
      </c>
      <c r="L1695" s="43">
        <f t="shared" si="316"/>
        <v>-120</v>
      </c>
      <c r="M1695" s="43">
        <f t="shared" si="317"/>
        <v>220</v>
      </c>
      <c r="N1695" s="42">
        <v>0</v>
      </c>
      <c r="O1695" s="45" t="str">
        <f t="shared" si="318"/>
        <v>DEC</v>
      </c>
      <c r="P1695" s="42">
        <v>0</v>
      </c>
      <c r="Q1695" s="44">
        <f t="shared" si="319"/>
        <v>220</v>
      </c>
      <c r="R1695" s="45" t="str">
        <f t="shared" si="320"/>
        <v xml:space="preserve"> </v>
      </c>
      <c r="S1695" s="44" t="b">
        <f t="shared" si="321"/>
        <v>0</v>
      </c>
      <c r="T1695" s="43">
        <v>0</v>
      </c>
      <c r="U1695" s="46" t="str">
        <f t="shared" si="322"/>
        <v/>
      </c>
      <c r="V1695" s="42">
        <v>0</v>
      </c>
      <c r="W1695" s="47">
        <f t="shared" si="323"/>
        <v>220</v>
      </c>
      <c r="X1695" s="48" t="b">
        <f t="shared" si="324"/>
        <v>0</v>
      </c>
      <c r="Y1695" s="47" t="b">
        <f t="shared" si="325"/>
        <v>0</v>
      </c>
      <c r="Z1695" s="149"/>
      <c r="AA1695" s="133"/>
      <c r="AB1695" s="138">
        <v>1000004545</v>
      </c>
      <c r="AC1695" s="27"/>
    </row>
    <row r="1696" spans="1:29" s="156" customFormat="1" ht="13.8">
      <c r="A1696" s="149" t="s">
        <v>3061</v>
      </c>
      <c r="B1696" s="157" t="s">
        <v>101</v>
      </c>
      <c r="C1696" s="147" t="s">
        <v>4407</v>
      </c>
      <c r="D1696" s="158">
        <v>1000004590</v>
      </c>
      <c r="E1696" s="157" t="s">
        <v>4382</v>
      </c>
      <c r="F1696" s="148">
        <v>46022</v>
      </c>
      <c r="G1696" s="40" t="str">
        <f t="shared" si="314"/>
        <v>-</v>
      </c>
      <c r="H1696" s="40"/>
      <c r="I1696" s="41">
        <v>0</v>
      </c>
      <c r="J1696" s="41">
        <f t="shared" si="315"/>
        <v>0</v>
      </c>
      <c r="K1696" s="43">
        <v>10</v>
      </c>
      <c r="L1696" s="43">
        <f t="shared" si="316"/>
        <v>-10</v>
      </c>
      <c r="M1696" s="43" t="str">
        <f t="shared" si="317"/>
        <v>-</v>
      </c>
      <c r="N1696" s="42">
        <v>0</v>
      </c>
      <c r="O1696" s="45" t="str">
        <f t="shared" si="318"/>
        <v>DEC</v>
      </c>
      <c r="P1696" s="42">
        <v>0</v>
      </c>
      <c r="Q1696" s="44">
        <f t="shared" si="319"/>
        <v>10</v>
      </c>
      <c r="R1696" s="45" t="str">
        <f t="shared" si="320"/>
        <v xml:space="preserve"> </v>
      </c>
      <c r="S1696" s="44" t="b">
        <f t="shared" si="321"/>
        <v>0</v>
      </c>
      <c r="T1696" s="43">
        <v>0</v>
      </c>
      <c r="U1696" s="46" t="str">
        <f t="shared" si="322"/>
        <v/>
      </c>
      <c r="V1696" s="42">
        <v>0</v>
      </c>
      <c r="W1696" s="47">
        <f t="shared" si="323"/>
        <v>10</v>
      </c>
      <c r="X1696" s="48" t="b">
        <f t="shared" si="324"/>
        <v>0</v>
      </c>
      <c r="Y1696" s="47" t="b">
        <f t="shared" si="325"/>
        <v>0</v>
      </c>
      <c r="Z1696" s="149"/>
      <c r="AA1696" s="133"/>
      <c r="AB1696" s="138">
        <v>1000004545</v>
      </c>
      <c r="AC1696" s="27"/>
    </row>
    <row r="1697" spans="1:29" s="156" customFormat="1" ht="13.8">
      <c r="A1697" s="149" t="s">
        <v>121</v>
      </c>
      <c r="B1697" s="157" t="s">
        <v>12</v>
      </c>
      <c r="C1697" s="147" t="s">
        <v>4408</v>
      </c>
      <c r="D1697" s="158">
        <v>1000004566</v>
      </c>
      <c r="E1697" s="157" t="s">
        <v>4383</v>
      </c>
      <c r="F1697" s="148">
        <v>46009</v>
      </c>
      <c r="G1697" s="40" t="str">
        <f t="shared" si="314"/>
        <v>-</v>
      </c>
      <c r="H1697" s="40"/>
      <c r="I1697" s="41">
        <v>0</v>
      </c>
      <c r="J1697" s="41">
        <f t="shared" si="315"/>
        <v>0</v>
      </c>
      <c r="K1697" s="43">
        <v>10.5</v>
      </c>
      <c r="L1697" s="43">
        <f t="shared" si="316"/>
        <v>-10.5</v>
      </c>
      <c r="M1697" s="43" t="str">
        <f t="shared" si="317"/>
        <v>-</v>
      </c>
      <c r="N1697" s="42">
        <v>0</v>
      </c>
      <c r="O1697" s="45" t="str">
        <f t="shared" si="318"/>
        <v>DEC</v>
      </c>
      <c r="P1697" s="42">
        <v>0</v>
      </c>
      <c r="Q1697" s="44">
        <f t="shared" si="319"/>
        <v>10.5</v>
      </c>
      <c r="R1697" s="45" t="str">
        <f t="shared" si="320"/>
        <v xml:space="preserve"> </v>
      </c>
      <c r="S1697" s="44" t="b">
        <f t="shared" si="321"/>
        <v>0</v>
      </c>
      <c r="T1697" s="43">
        <v>0</v>
      </c>
      <c r="U1697" s="46" t="str">
        <f t="shared" si="322"/>
        <v/>
      </c>
      <c r="V1697" s="42">
        <v>0</v>
      </c>
      <c r="W1697" s="47">
        <f t="shared" si="323"/>
        <v>10.5</v>
      </c>
      <c r="X1697" s="48" t="b">
        <f t="shared" si="324"/>
        <v>0</v>
      </c>
      <c r="Y1697" s="47" t="b">
        <f t="shared" si="325"/>
        <v>0</v>
      </c>
      <c r="Z1697" s="149"/>
      <c r="AA1697" s="133"/>
      <c r="AB1697" s="138">
        <v>1000004545</v>
      </c>
      <c r="AC1697" s="27"/>
    </row>
    <row r="1698" spans="1:29" s="156" customFormat="1" ht="13.8">
      <c r="A1698" s="149" t="s">
        <v>3061</v>
      </c>
      <c r="B1698" s="157" t="s">
        <v>4092</v>
      </c>
      <c r="C1698" s="147" t="s">
        <v>3166</v>
      </c>
      <c r="D1698" s="158">
        <v>1000003883</v>
      </c>
      <c r="E1698" s="157" t="s">
        <v>3167</v>
      </c>
      <c r="F1698" s="148">
        <v>45357</v>
      </c>
      <c r="G1698" s="40" t="str">
        <f t="shared" si="314"/>
        <v>Targeted Dealer</v>
      </c>
      <c r="H1698" s="40"/>
      <c r="I1698" s="41">
        <v>75</v>
      </c>
      <c r="J1698" s="41">
        <f t="shared" si="315"/>
        <v>75</v>
      </c>
      <c r="K1698" s="43">
        <v>25</v>
      </c>
      <c r="L1698" s="43">
        <f t="shared" si="316"/>
        <v>50</v>
      </c>
      <c r="M1698" s="43">
        <f t="shared" si="317"/>
        <v>33.333333333333336</v>
      </c>
      <c r="N1698" s="42">
        <v>0</v>
      </c>
      <c r="O1698" s="45" t="str">
        <f t="shared" si="318"/>
        <v>DEC</v>
      </c>
      <c r="P1698" s="42">
        <v>0</v>
      </c>
      <c r="Q1698" s="44">
        <f t="shared" si="319"/>
        <v>25</v>
      </c>
      <c r="R1698" s="45" t="str">
        <f t="shared" si="320"/>
        <v xml:space="preserve"> </v>
      </c>
      <c r="S1698" s="44" t="b">
        <f t="shared" si="321"/>
        <v>0</v>
      </c>
      <c r="T1698" s="43">
        <v>0</v>
      </c>
      <c r="U1698" s="46" t="str">
        <f t="shared" si="322"/>
        <v>jAN</v>
      </c>
      <c r="V1698" s="42">
        <v>0</v>
      </c>
      <c r="W1698" s="47">
        <f t="shared" si="323"/>
        <v>25</v>
      </c>
      <c r="X1698" s="48">
        <f t="shared" si="324"/>
        <v>0</v>
      </c>
      <c r="Y1698" s="47" t="b">
        <f t="shared" si="325"/>
        <v>0</v>
      </c>
      <c r="Z1698" s="149"/>
      <c r="AA1698" s="133"/>
      <c r="AB1698" s="138">
        <v>1000004545</v>
      </c>
      <c r="AC1698" s="27"/>
    </row>
    <row r="1699" spans="1:29" s="156" customFormat="1" ht="13.8">
      <c r="A1699" s="149" t="s">
        <v>3061</v>
      </c>
      <c r="B1699" s="157" t="s">
        <v>4092</v>
      </c>
      <c r="C1699" s="147" t="s">
        <v>4409</v>
      </c>
      <c r="D1699" s="158">
        <v>1000004568</v>
      </c>
      <c r="E1699" s="157" t="s">
        <v>4384</v>
      </c>
      <c r="F1699" s="148">
        <v>46014</v>
      </c>
      <c r="G1699" s="40" t="str">
        <f t="shared" si="314"/>
        <v>Targeted Dealer</v>
      </c>
      <c r="H1699" s="40"/>
      <c r="I1699" s="41">
        <v>25</v>
      </c>
      <c r="J1699" s="41">
        <f t="shared" si="315"/>
        <v>25</v>
      </c>
      <c r="K1699" s="43">
        <v>20</v>
      </c>
      <c r="L1699" s="43">
        <f t="shared" si="316"/>
        <v>5</v>
      </c>
      <c r="M1699" s="43">
        <f t="shared" si="317"/>
        <v>80</v>
      </c>
      <c r="N1699" s="42">
        <v>0</v>
      </c>
      <c r="O1699" s="45" t="str">
        <f t="shared" si="318"/>
        <v>DEC</v>
      </c>
      <c r="P1699" s="42">
        <v>0</v>
      </c>
      <c r="Q1699" s="44">
        <f t="shared" si="319"/>
        <v>20</v>
      </c>
      <c r="R1699" s="45" t="str">
        <f t="shared" si="320"/>
        <v xml:space="preserve"> </v>
      </c>
      <c r="S1699" s="44" t="b">
        <f t="shared" si="321"/>
        <v>0</v>
      </c>
      <c r="T1699" s="43">
        <v>0</v>
      </c>
      <c r="U1699" s="46" t="str">
        <f t="shared" si="322"/>
        <v/>
      </c>
      <c r="V1699" s="42">
        <v>0</v>
      </c>
      <c r="W1699" s="47">
        <f t="shared" si="323"/>
        <v>20</v>
      </c>
      <c r="X1699" s="48" t="b">
        <f t="shared" si="324"/>
        <v>0</v>
      </c>
      <c r="Y1699" s="47" t="b">
        <f t="shared" si="325"/>
        <v>0</v>
      </c>
      <c r="Z1699" s="149"/>
      <c r="AA1699" s="133"/>
      <c r="AB1699" s="138">
        <v>1000004545</v>
      </c>
      <c r="AC1699" s="27"/>
    </row>
    <row r="1700" spans="1:29" s="156" customFormat="1" ht="13.8">
      <c r="A1700" s="149" t="s">
        <v>121</v>
      </c>
      <c r="B1700" s="157" t="s">
        <v>32</v>
      </c>
      <c r="C1700" s="147" t="s">
        <v>4410</v>
      </c>
      <c r="D1700" s="158">
        <v>1000004587</v>
      </c>
      <c r="E1700" s="157" t="s">
        <v>4385</v>
      </c>
      <c r="F1700" s="148">
        <v>46020</v>
      </c>
      <c r="G1700" s="40" t="str">
        <f t="shared" si="314"/>
        <v>-</v>
      </c>
      <c r="H1700" s="40"/>
      <c r="I1700" s="41">
        <v>0</v>
      </c>
      <c r="J1700" s="41">
        <f t="shared" si="315"/>
        <v>0</v>
      </c>
      <c r="K1700" s="43">
        <v>24</v>
      </c>
      <c r="L1700" s="43">
        <f t="shared" si="316"/>
        <v>-24</v>
      </c>
      <c r="M1700" s="43" t="str">
        <f t="shared" si="317"/>
        <v>-</v>
      </c>
      <c r="N1700" s="42">
        <v>0</v>
      </c>
      <c r="O1700" s="45" t="str">
        <f t="shared" si="318"/>
        <v>DEC</v>
      </c>
      <c r="P1700" s="42">
        <v>0</v>
      </c>
      <c r="Q1700" s="44">
        <f t="shared" si="319"/>
        <v>24</v>
      </c>
      <c r="R1700" s="45" t="str">
        <f t="shared" si="320"/>
        <v xml:space="preserve"> </v>
      </c>
      <c r="S1700" s="44" t="b">
        <f t="shared" si="321"/>
        <v>0</v>
      </c>
      <c r="T1700" s="43">
        <v>0</v>
      </c>
      <c r="U1700" s="46" t="str">
        <f t="shared" si="322"/>
        <v/>
      </c>
      <c r="V1700" s="42">
        <v>0</v>
      </c>
      <c r="W1700" s="47">
        <f t="shared" si="323"/>
        <v>24</v>
      </c>
      <c r="X1700" s="48" t="b">
        <f t="shared" si="324"/>
        <v>0</v>
      </c>
      <c r="Y1700" s="47" t="b">
        <f t="shared" si="325"/>
        <v>0</v>
      </c>
      <c r="Z1700" s="149"/>
      <c r="AA1700" s="133"/>
      <c r="AB1700" s="138">
        <v>1000004545</v>
      </c>
      <c r="AC1700" s="27"/>
    </row>
    <row r="1701" spans="1:29" s="156" customFormat="1" ht="13.8">
      <c r="A1701" s="149" t="s">
        <v>121</v>
      </c>
      <c r="B1701" s="157" t="s">
        <v>16</v>
      </c>
      <c r="C1701" s="147" t="s">
        <v>4411</v>
      </c>
      <c r="D1701" s="158">
        <v>1000004489</v>
      </c>
      <c r="E1701" s="157" t="s">
        <v>4386</v>
      </c>
      <c r="F1701" s="148">
        <v>45949</v>
      </c>
      <c r="G1701" s="40" t="str">
        <f t="shared" si="314"/>
        <v>Targeted Dealer</v>
      </c>
      <c r="H1701" s="40"/>
      <c r="I1701" s="41">
        <v>20</v>
      </c>
      <c r="J1701" s="41">
        <f t="shared" si="315"/>
        <v>20</v>
      </c>
      <c r="K1701" s="43">
        <v>25</v>
      </c>
      <c r="L1701" s="43">
        <f t="shared" si="316"/>
        <v>-5</v>
      </c>
      <c r="M1701" s="43">
        <f t="shared" si="317"/>
        <v>125</v>
      </c>
      <c r="N1701" s="42">
        <v>0</v>
      </c>
      <c r="O1701" s="45" t="str">
        <f t="shared" si="318"/>
        <v>DEC</v>
      </c>
      <c r="P1701" s="42">
        <v>0</v>
      </c>
      <c r="Q1701" s="44">
        <f t="shared" si="319"/>
        <v>25</v>
      </c>
      <c r="R1701" s="45" t="str">
        <f t="shared" si="320"/>
        <v xml:space="preserve"> </v>
      </c>
      <c r="S1701" s="44" t="b">
        <f t="shared" si="321"/>
        <v>0</v>
      </c>
      <c r="T1701" s="43">
        <v>0</v>
      </c>
      <c r="U1701" s="46" t="str">
        <f t="shared" si="322"/>
        <v/>
      </c>
      <c r="V1701" s="42">
        <v>0</v>
      </c>
      <c r="W1701" s="47">
        <f t="shared" si="323"/>
        <v>25</v>
      </c>
      <c r="X1701" s="48" t="b">
        <f t="shared" si="324"/>
        <v>0</v>
      </c>
      <c r="Y1701" s="47" t="b">
        <f t="shared" si="325"/>
        <v>0</v>
      </c>
      <c r="Z1701" s="149"/>
      <c r="AA1701" s="133"/>
      <c r="AB1701" s="138">
        <v>1000004545</v>
      </c>
      <c r="AC1701" s="27"/>
    </row>
    <row r="1702" spans="1:29" s="156" customFormat="1" ht="13.8">
      <c r="A1702" s="149" t="s">
        <v>121</v>
      </c>
      <c r="B1702" s="157" t="s">
        <v>31</v>
      </c>
      <c r="C1702" s="147" t="s">
        <v>1041</v>
      </c>
      <c r="D1702" s="158">
        <v>1000003967</v>
      </c>
      <c r="E1702" s="157" t="s">
        <v>1042</v>
      </c>
      <c r="F1702" s="148">
        <v>45433</v>
      </c>
      <c r="G1702" s="40" t="str">
        <f t="shared" si="314"/>
        <v>Targeted Dealer</v>
      </c>
      <c r="H1702" s="40"/>
      <c r="I1702" s="41">
        <v>60</v>
      </c>
      <c r="J1702" s="41">
        <f t="shared" si="315"/>
        <v>60</v>
      </c>
      <c r="K1702" s="43">
        <v>15</v>
      </c>
      <c r="L1702" s="43">
        <f t="shared" si="316"/>
        <v>45</v>
      </c>
      <c r="M1702" s="43">
        <f t="shared" si="317"/>
        <v>25</v>
      </c>
      <c r="N1702" s="42">
        <v>0</v>
      </c>
      <c r="O1702" s="45" t="str">
        <f t="shared" si="318"/>
        <v>DEC</v>
      </c>
      <c r="P1702" s="42">
        <v>0</v>
      </c>
      <c r="Q1702" s="44">
        <f t="shared" si="319"/>
        <v>15</v>
      </c>
      <c r="R1702" s="45" t="str">
        <f t="shared" si="320"/>
        <v xml:space="preserve"> </v>
      </c>
      <c r="S1702" s="44" t="b">
        <f t="shared" si="321"/>
        <v>0</v>
      </c>
      <c r="T1702" s="43">
        <v>0</v>
      </c>
      <c r="U1702" s="46" t="str">
        <f t="shared" si="322"/>
        <v>jAN</v>
      </c>
      <c r="V1702" s="42">
        <v>0</v>
      </c>
      <c r="W1702" s="47">
        <f t="shared" si="323"/>
        <v>15</v>
      </c>
      <c r="X1702" s="48">
        <f t="shared" si="324"/>
        <v>0</v>
      </c>
      <c r="Y1702" s="47" t="b">
        <f t="shared" si="325"/>
        <v>0</v>
      </c>
      <c r="Z1702" s="149"/>
      <c r="AA1702" s="133"/>
      <c r="AB1702" s="138">
        <v>1000004545</v>
      </c>
      <c r="AC1702" s="27"/>
    </row>
    <row r="1703" spans="1:29" s="156" customFormat="1" ht="13.8">
      <c r="A1703" s="149" t="s">
        <v>121</v>
      </c>
      <c r="B1703" s="157" t="s">
        <v>31</v>
      </c>
      <c r="C1703" s="147" t="s">
        <v>4412</v>
      </c>
      <c r="D1703" s="158">
        <v>1000004589</v>
      </c>
      <c r="E1703" s="157" t="s">
        <v>4387</v>
      </c>
      <c r="F1703" s="148">
        <v>46021</v>
      </c>
      <c r="G1703" s="40" t="str">
        <f t="shared" si="314"/>
        <v>Targeted Dealer</v>
      </c>
      <c r="H1703" s="40"/>
      <c r="I1703" s="41">
        <v>40</v>
      </c>
      <c r="J1703" s="41">
        <f t="shared" si="315"/>
        <v>40</v>
      </c>
      <c r="K1703" s="43">
        <v>20</v>
      </c>
      <c r="L1703" s="43">
        <f t="shared" si="316"/>
        <v>20</v>
      </c>
      <c r="M1703" s="43">
        <f t="shared" si="317"/>
        <v>50</v>
      </c>
      <c r="N1703" s="42">
        <v>0</v>
      </c>
      <c r="O1703" s="45" t="str">
        <f t="shared" si="318"/>
        <v>DEC</v>
      </c>
      <c r="P1703" s="42">
        <v>0</v>
      </c>
      <c r="Q1703" s="44">
        <f t="shared" si="319"/>
        <v>20</v>
      </c>
      <c r="R1703" s="45" t="str">
        <f t="shared" si="320"/>
        <v xml:space="preserve"> </v>
      </c>
      <c r="S1703" s="44" t="b">
        <f t="shared" si="321"/>
        <v>0</v>
      </c>
      <c r="T1703" s="43">
        <v>0</v>
      </c>
      <c r="U1703" s="46" t="str">
        <f t="shared" si="322"/>
        <v/>
      </c>
      <c r="V1703" s="42">
        <v>0</v>
      </c>
      <c r="W1703" s="47">
        <f t="shared" si="323"/>
        <v>20</v>
      </c>
      <c r="X1703" s="48" t="b">
        <f t="shared" si="324"/>
        <v>0</v>
      </c>
      <c r="Y1703" s="47" t="b">
        <f t="shared" si="325"/>
        <v>0</v>
      </c>
      <c r="Z1703" s="149"/>
      <c r="AA1703" s="133"/>
      <c r="AB1703" s="138">
        <v>1000004545</v>
      </c>
      <c r="AC1703" s="27"/>
    </row>
    <row r="1704" spans="1:29" s="156" customFormat="1" ht="13.8">
      <c r="A1704" s="149" t="s">
        <v>121</v>
      </c>
      <c r="B1704" s="157" t="s">
        <v>31</v>
      </c>
      <c r="C1704" s="147" t="s">
        <v>4413</v>
      </c>
      <c r="D1704" s="158">
        <v>1000004598</v>
      </c>
      <c r="E1704" s="157" t="s">
        <v>4388</v>
      </c>
      <c r="F1704" s="148">
        <v>46029</v>
      </c>
      <c r="G1704" s="40" t="str">
        <f t="shared" ref="G1704:G1707" si="326">IF(I1704&gt;0,"Targeted Dealer","-")</f>
        <v>Targeted Dealer</v>
      </c>
      <c r="H1704" s="40"/>
      <c r="I1704" s="41">
        <v>30</v>
      </c>
      <c r="J1704" s="41">
        <f t="shared" ref="J1704:J1707" si="327">I1704/$J$1*($J$1-$E$1)</f>
        <v>30</v>
      </c>
      <c r="K1704" s="43">
        <v>75</v>
      </c>
      <c r="L1704" s="43">
        <f t="shared" ref="L1704:L1707" si="328">I1704-K1704</f>
        <v>-45</v>
      </c>
      <c r="M1704" s="43">
        <f t="shared" ref="M1704:M1707" si="329">IFERROR((K1704/J1704%),"-")</f>
        <v>250</v>
      </c>
      <c r="N1704" s="42">
        <v>0</v>
      </c>
      <c r="O1704" s="45" t="str">
        <f t="shared" ref="O1704:O1707" si="330">IF(F1704&lt;=$P$2,"DEC","")</f>
        <v/>
      </c>
      <c r="P1704" s="42">
        <v>0</v>
      </c>
      <c r="Q1704" s="44">
        <f t="shared" ref="Q1704:Q1707" si="331">K1704-P1704</f>
        <v>75</v>
      </c>
      <c r="R1704" s="45" t="b">
        <f t="shared" ref="R1704:R1707" si="332">IFERROR(IF(O1704="Dec",(K1704/P1704-1))," ")</f>
        <v>0</v>
      </c>
      <c r="S1704" s="44" t="b">
        <f t="shared" ref="S1704:S1707" si="333">IF(N1704&gt;0,IF(O1704="","-",IF(R1704&lt;0%,"DEGROWTH","GROWTH")))</f>
        <v>0</v>
      </c>
      <c r="T1704" s="43">
        <v>0</v>
      </c>
      <c r="U1704" s="46" t="str">
        <f t="shared" ref="U1704:U1707" si="334">IF(F1704&lt;=$V$2,"jAN","")</f>
        <v/>
      </c>
      <c r="V1704" s="42">
        <v>0</v>
      </c>
      <c r="W1704" s="47">
        <f t="shared" ref="W1704:W1707" si="335">K1704-V1704</f>
        <v>75</v>
      </c>
      <c r="X1704" s="48" t="b">
        <f t="shared" ref="X1704:X1707" si="336">IFERROR(IF(U1704="Jan",(K1704/V1704-1)),0)</f>
        <v>0</v>
      </c>
      <c r="Y1704" s="47" t="b">
        <f t="shared" ref="Y1704:Y1707" si="337">IF(T1704&gt;0,IF(U1704="","-",IF(X1704&lt;0%,"DEGROWTH","GROWTH")))</f>
        <v>0</v>
      </c>
      <c r="Z1704" s="149"/>
      <c r="AA1704" s="133"/>
      <c r="AB1704" s="138">
        <v>1000004545</v>
      </c>
      <c r="AC1704" s="27"/>
    </row>
    <row r="1705" spans="1:29" s="156" customFormat="1" ht="13.8">
      <c r="A1705" s="149" t="s">
        <v>1245</v>
      </c>
      <c r="B1705" s="157" t="s">
        <v>50</v>
      </c>
      <c r="C1705" s="147" t="s">
        <v>2510</v>
      </c>
      <c r="D1705" s="158">
        <v>1000002732</v>
      </c>
      <c r="E1705" s="157" t="s">
        <v>2511</v>
      </c>
      <c r="F1705" s="148">
        <v>44739</v>
      </c>
      <c r="G1705" s="40" t="str">
        <f t="shared" si="326"/>
        <v>-</v>
      </c>
      <c r="H1705" s="40"/>
      <c r="I1705" s="41">
        <v>0</v>
      </c>
      <c r="J1705" s="41">
        <f t="shared" si="327"/>
        <v>0</v>
      </c>
      <c r="K1705" s="43">
        <v>25</v>
      </c>
      <c r="L1705" s="43">
        <f t="shared" si="328"/>
        <v>-25</v>
      </c>
      <c r="M1705" s="43" t="str">
        <f t="shared" si="329"/>
        <v>-</v>
      </c>
      <c r="N1705" s="42">
        <v>0</v>
      </c>
      <c r="O1705" s="45" t="str">
        <f t="shared" si="330"/>
        <v>DEC</v>
      </c>
      <c r="P1705" s="42">
        <v>0</v>
      </c>
      <c r="Q1705" s="44">
        <f t="shared" si="331"/>
        <v>25</v>
      </c>
      <c r="R1705" s="45" t="str">
        <f t="shared" si="332"/>
        <v xml:space="preserve"> </v>
      </c>
      <c r="S1705" s="44" t="b">
        <f t="shared" si="333"/>
        <v>0</v>
      </c>
      <c r="T1705" s="43">
        <v>25</v>
      </c>
      <c r="U1705" s="46" t="str">
        <f t="shared" si="334"/>
        <v>jAN</v>
      </c>
      <c r="V1705" s="42">
        <v>25</v>
      </c>
      <c r="W1705" s="47">
        <f t="shared" si="335"/>
        <v>0</v>
      </c>
      <c r="X1705" s="48">
        <f t="shared" si="336"/>
        <v>0</v>
      </c>
      <c r="Y1705" s="47" t="str">
        <f t="shared" si="337"/>
        <v>GROWTH</v>
      </c>
      <c r="Z1705" s="149"/>
      <c r="AA1705" s="133"/>
      <c r="AB1705" s="138">
        <v>1000004545</v>
      </c>
      <c r="AC1705" s="27"/>
    </row>
    <row r="1706" spans="1:29" s="156" customFormat="1" ht="13.8">
      <c r="A1706" s="149" t="s">
        <v>3919</v>
      </c>
      <c r="B1706" s="157" t="s">
        <v>80</v>
      </c>
      <c r="C1706" s="147" t="s">
        <v>4414</v>
      </c>
      <c r="D1706" s="158">
        <v>1000004426</v>
      </c>
      <c r="E1706" s="157" t="s">
        <v>4389</v>
      </c>
      <c r="F1706" s="148">
        <v>45864</v>
      </c>
      <c r="G1706" s="40" t="str">
        <f t="shared" si="326"/>
        <v>-</v>
      </c>
      <c r="H1706" s="40"/>
      <c r="I1706" s="41">
        <v>0</v>
      </c>
      <c r="J1706" s="41">
        <f t="shared" si="327"/>
        <v>0</v>
      </c>
      <c r="K1706" s="43">
        <v>27.5</v>
      </c>
      <c r="L1706" s="43">
        <f t="shared" si="328"/>
        <v>-27.5</v>
      </c>
      <c r="M1706" s="43" t="str">
        <f t="shared" si="329"/>
        <v>-</v>
      </c>
      <c r="N1706" s="42">
        <v>0</v>
      </c>
      <c r="O1706" s="45" t="str">
        <f t="shared" si="330"/>
        <v>DEC</v>
      </c>
      <c r="P1706" s="42">
        <v>0</v>
      </c>
      <c r="Q1706" s="44">
        <f t="shared" si="331"/>
        <v>27.5</v>
      </c>
      <c r="R1706" s="45" t="str">
        <f t="shared" si="332"/>
        <v xml:space="preserve"> </v>
      </c>
      <c r="S1706" s="44" t="b">
        <f t="shared" si="333"/>
        <v>0</v>
      </c>
      <c r="T1706" s="43">
        <v>0</v>
      </c>
      <c r="U1706" s="46" t="str">
        <f t="shared" si="334"/>
        <v/>
      </c>
      <c r="V1706" s="42">
        <v>0</v>
      </c>
      <c r="W1706" s="47">
        <f t="shared" si="335"/>
        <v>27.5</v>
      </c>
      <c r="X1706" s="48" t="b">
        <f t="shared" si="336"/>
        <v>0</v>
      </c>
      <c r="Y1706" s="47" t="b">
        <f t="shared" si="337"/>
        <v>0</v>
      </c>
      <c r="Z1706" s="149"/>
      <c r="AA1706" s="133"/>
      <c r="AB1706" s="138">
        <v>1000004545</v>
      </c>
      <c r="AC1706" s="27"/>
    </row>
    <row r="1707" spans="1:29" s="156" customFormat="1" ht="13.8">
      <c r="A1707" s="149" t="s">
        <v>3919</v>
      </c>
      <c r="B1707" s="157" t="s">
        <v>80</v>
      </c>
      <c r="C1707" s="147" t="s">
        <v>4415</v>
      </c>
      <c r="D1707" s="158">
        <v>1000004577</v>
      </c>
      <c r="E1707" s="157" t="s">
        <v>4390</v>
      </c>
      <c r="F1707" s="148">
        <v>46015</v>
      </c>
      <c r="G1707" s="40" t="str">
        <f t="shared" si="326"/>
        <v>Targeted Dealer</v>
      </c>
      <c r="H1707" s="40"/>
      <c r="I1707" s="41">
        <v>25</v>
      </c>
      <c r="J1707" s="41">
        <f t="shared" si="327"/>
        <v>25</v>
      </c>
      <c r="K1707" s="43">
        <v>44.95</v>
      </c>
      <c r="L1707" s="43">
        <f t="shared" si="328"/>
        <v>-19.950000000000003</v>
      </c>
      <c r="M1707" s="43">
        <f t="shared" si="329"/>
        <v>179.8</v>
      </c>
      <c r="N1707" s="42">
        <v>0</v>
      </c>
      <c r="O1707" s="45" t="str">
        <f t="shared" si="330"/>
        <v>DEC</v>
      </c>
      <c r="P1707" s="42">
        <v>0</v>
      </c>
      <c r="Q1707" s="44">
        <f t="shared" si="331"/>
        <v>44.95</v>
      </c>
      <c r="R1707" s="45" t="str">
        <f t="shared" si="332"/>
        <v xml:space="preserve"> </v>
      </c>
      <c r="S1707" s="44" t="b">
        <f t="shared" si="333"/>
        <v>0</v>
      </c>
      <c r="T1707" s="43">
        <v>0</v>
      </c>
      <c r="U1707" s="46" t="str">
        <f t="shared" si="334"/>
        <v/>
      </c>
      <c r="V1707" s="42">
        <v>0</v>
      </c>
      <c r="W1707" s="47">
        <f t="shared" si="335"/>
        <v>44.95</v>
      </c>
      <c r="X1707" s="48" t="b">
        <f t="shared" si="336"/>
        <v>0</v>
      </c>
      <c r="Y1707" s="47" t="b">
        <f t="shared" si="337"/>
        <v>0</v>
      </c>
      <c r="Z1707" s="149"/>
      <c r="AA1707" s="133"/>
      <c r="AB1707" s="138">
        <v>1000004545</v>
      </c>
      <c r="AC1707" s="27"/>
    </row>
  </sheetData>
  <phoneticPr fontId="16" type="noConversion"/>
  <conditionalFormatting sqref="C1295">
    <cfRule type="duplicateValues" dxfId="37" priority="16"/>
  </conditionalFormatting>
  <conditionalFormatting sqref="C1321">
    <cfRule type="duplicateValues" dxfId="36" priority="12"/>
  </conditionalFormatting>
  <conditionalFormatting sqref="C1322:C1368">
    <cfRule type="duplicateValues" dxfId="35" priority="393"/>
  </conditionalFormatting>
  <conditionalFormatting sqref="C1346:C1368 C1:C1294 C1296:C1320 C1370:C1048576">
    <cfRule type="duplicateValues" dxfId="34" priority="22"/>
  </conditionalFormatting>
  <conditionalFormatting sqref="D1295">
    <cfRule type="duplicateValues" dxfId="33" priority="17"/>
  </conditionalFormatting>
  <conditionalFormatting sqref="D1321">
    <cfRule type="duplicateValues" dxfId="32" priority="13"/>
  </conditionalFormatting>
  <conditionalFormatting sqref="D1322:D1369">
    <cfRule type="duplicateValues" dxfId="31" priority="398"/>
  </conditionalFormatting>
  <conditionalFormatting sqref="D1346:D1048576 D1:D1294 D1296:D1320">
    <cfRule type="duplicateValues" dxfId="30" priority="23"/>
  </conditionalFormatting>
  <conditionalFormatting sqref="L1:L1048576">
    <cfRule type="cellIs" dxfId="29" priority="24" operator="lessThan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V1 K1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2A58-ACC3-4918-AD35-3B019913DBD6}">
  <sheetPr codeName="Sheet16"/>
  <dimension ref="A1:G40"/>
  <sheetViews>
    <sheetView topLeftCell="A14" workbookViewId="0">
      <selection activeCell="G19" sqref="G19"/>
    </sheetView>
  </sheetViews>
  <sheetFormatPr defaultRowHeight="14.4"/>
  <cols>
    <col min="1" max="1" width="27.6640625" bestFit="1" customWidth="1"/>
    <col min="2" max="2" width="17.33203125" bestFit="1" customWidth="1"/>
    <col min="6" max="6" width="27.6640625" bestFit="1" customWidth="1"/>
  </cols>
  <sheetData>
    <row r="1" spans="1:7">
      <c r="A1" s="75" t="s">
        <v>107</v>
      </c>
      <c r="B1" t="s">
        <v>3758</v>
      </c>
    </row>
    <row r="3" spans="1:7">
      <c r="A3" s="75" t="s">
        <v>3547</v>
      </c>
      <c r="B3" t="s">
        <v>4166</v>
      </c>
    </row>
    <row r="4" spans="1:7">
      <c r="A4" s="76" t="s">
        <v>53</v>
      </c>
      <c r="B4">
        <v>14</v>
      </c>
      <c r="F4" s="129" t="s">
        <v>3547</v>
      </c>
      <c r="G4" s="129" t="s">
        <v>4166</v>
      </c>
    </row>
    <row r="5" spans="1:7">
      <c r="A5" s="76" t="s">
        <v>548</v>
      </c>
      <c r="B5">
        <v>9</v>
      </c>
      <c r="F5" s="76" t="s">
        <v>53</v>
      </c>
      <c r="G5">
        <v>14</v>
      </c>
    </row>
    <row r="6" spans="1:7">
      <c r="A6" s="76" t="s">
        <v>613</v>
      </c>
      <c r="B6">
        <v>13</v>
      </c>
      <c r="F6" s="76" t="s">
        <v>548</v>
      </c>
      <c r="G6">
        <v>9</v>
      </c>
    </row>
    <row r="7" spans="1:7">
      <c r="A7" s="76" t="s">
        <v>961</v>
      </c>
      <c r="B7">
        <v>4</v>
      </c>
      <c r="F7" s="76" t="s">
        <v>613</v>
      </c>
      <c r="G7">
        <v>13</v>
      </c>
    </row>
    <row r="8" spans="1:7">
      <c r="A8" s="76" t="s">
        <v>3924</v>
      </c>
      <c r="B8">
        <v>1</v>
      </c>
      <c r="F8" s="76" t="s">
        <v>961</v>
      </c>
      <c r="G8">
        <v>4</v>
      </c>
    </row>
    <row r="9" spans="1:7">
      <c r="A9" s="76" t="s">
        <v>60</v>
      </c>
      <c r="B9">
        <v>22</v>
      </c>
      <c r="F9" s="76" t="s">
        <v>3924</v>
      </c>
      <c r="G9">
        <v>1</v>
      </c>
    </row>
    <row r="10" spans="1:7">
      <c r="A10" s="76" t="s">
        <v>43</v>
      </c>
      <c r="B10">
        <v>15</v>
      </c>
      <c r="F10" s="76" t="s">
        <v>60</v>
      </c>
      <c r="G10">
        <v>22</v>
      </c>
    </row>
    <row r="11" spans="1:7">
      <c r="A11" s="76" t="s">
        <v>57</v>
      </c>
      <c r="B11">
        <v>10</v>
      </c>
      <c r="F11" s="76" t="s">
        <v>43</v>
      </c>
      <c r="G11">
        <v>15</v>
      </c>
    </row>
    <row r="12" spans="1:7">
      <c r="A12" s="76" t="s">
        <v>3921</v>
      </c>
      <c r="B12">
        <v>6</v>
      </c>
      <c r="F12" s="76" t="s">
        <v>57</v>
      </c>
      <c r="G12">
        <v>10</v>
      </c>
    </row>
    <row r="13" spans="1:7">
      <c r="A13" s="76" t="s">
        <v>27</v>
      </c>
      <c r="B13">
        <v>14</v>
      </c>
      <c r="F13" s="76" t="s">
        <v>3921</v>
      </c>
      <c r="G13">
        <v>6</v>
      </c>
    </row>
    <row r="14" spans="1:7">
      <c r="A14" s="76" t="s">
        <v>25</v>
      </c>
      <c r="B14">
        <v>13</v>
      </c>
      <c r="F14" s="76" t="s">
        <v>27</v>
      </c>
      <c r="G14">
        <v>14</v>
      </c>
    </row>
    <row r="15" spans="1:7">
      <c r="A15" s="76" t="s">
        <v>40</v>
      </c>
      <c r="B15">
        <v>18</v>
      </c>
      <c r="F15" s="76" t="s">
        <v>25</v>
      </c>
      <c r="G15">
        <v>13</v>
      </c>
    </row>
    <row r="16" spans="1:7">
      <c r="A16" s="76" t="s">
        <v>44</v>
      </c>
      <c r="B16">
        <v>28</v>
      </c>
      <c r="F16" s="76" t="s">
        <v>40</v>
      </c>
      <c r="G16">
        <v>18</v>
      </c>
    </row>
    <row r="17" spans="1:7">
      <c r="A17" s="76" t="s">
        <v>62</v>
      </c>
      <c r="B17">
        <v>6</v>
      </c>
      <c r="F17" s="76" t="s">
        <v>44</v>
      </c>
      <c r="G17">
        <v>28</v>
      </c>
    </row>
    <row r="18" spans="1:7">
      <c r="A18" s="76" t="s">
        <v>3920</v>
      </c>
      <c r="B18">
        <v>11</v>
      </c>
      <c r="F18" s="76" t="s">
        <v>62</v>
      </c>
      <c r="G18">
        <v>6</v>
      </c>
    </row>
    <row r="19" spans="1:7">
      <c r="A19" s="76" t="s">
        <v>33</v>
      </c>
      <c r="B19">
        <v>5</v>
      </c>
      <c r="F19" s="76" t="s">
        <v>3920</v>
      </c>
      <c r="G19">
        <v>11</v>
      </c>
    </row>
    <row r="20" spans="1:7">
      <c r="A20" s="76" t="s">
        <v>22</v>
      </c>
      <c r="B20">
        <v>14</v>
      </c>
      <c r="F20" s="76" t="s">
        <v>33</v>
      </c>
      <c r="G20">
        <v>5</v>
      </c>
    </row>
    <row r="21" spans="1:7">
      <c r="A21" s="76" t="s">
        <v>3923</v>
      </c>
      <c r="B21">
        <v>4</v>
      </c>
      <c r="F21" s="76" t="s">
        <v>22</v>
      </c>
      <c r="G21">
        <v>14</v>
      </c>
    </row>
    <row r="22" spans="1:7">
      <c r="A22" s="76" t="s">
        <v>63</v>
      </c>
      <c r="B22">
        <v>14</v>
      </c>
      <c r="F22" s="76" t="s">
        <v>3923</v>
      </c>
      <c r="G22">
        <v>4</v>
      </c>
    </row>
    <row r="23" spans="1:7">
      <c r="A23" s="76" t="s">
        <v>18</v>
      </c>
      <c r="B23">
        <v>8</v>
      </c>
      <c r="F23" s="76" t="s">
        <v>63</v>
      </c>
      <c r="G23">
        <v>14</v>
      </c>
    </row>
    <row r="24" spans="1:7">
      <c r="A24" s="76" t="s">
        <v>46</v>
      </c>
      <c r="B24">
        <v>6</v>
      </c>
      <c r="F24" s="76" t="s">
        <v>18</v>
      </c>
      <c r="G24">
        <v>8</v>
      </c>
    </row>
    <row r="25" spans="1:7">
      <c r="A25" s="76" t="s">
        <v>48</v>
      </c>
      <c r="B25">
        <v>18</v>
      </c>
      <c r="F25" s="76" t="s">
        <v>46</v>
      </c>
      <c r="G25">
        <v>6</v>
      </c>
    </row>
    <row r="26" spans="1:7">
      <c r="A26" s="76" t="s">
        <v>3922</v>
      </c>
      <c r="B26">
        <v>13</v>
      </c>
      <c r="F26" s="76" t="s">
        <v>48</v>
      </c>
      <c r="G26">
        <v>18</v>
      </c>
    </row>
    <row r="27" spans="1:7">
      <c r="A27" s="76" t="s">
        <v>34</v>
      </c>
      <c r="B27">
        <v>9</v>
      </c>
      <c r="F27" s="76" t="s">
        <v>3922</v>
      </c>
      <c r="G27">
        <v>13</v>
      </c>
    </row>
    <row r="28" spans="1:7">
      <c r="A28" s="76" t="s">
        <v>58</v>
      </c>
      <c r="B28">
        <v>22</v>
      </c>
      <c r="F28" s="76" t="s">
        <v>34</v>
      </c>
      <c r="G28">
        <v>9</v>
      </c>
    </row>
    <row r="29" spans="1:7">
      <c r="A29" s="76" t="s">
        <v>45</v>
      </c>
      <c r="B29">
        <v>3</v>
      </c>
      <c r="F29" s="76" t="s">
        <v>58</v>
      </c>
      <c r="G29">
        <v>22</v>
      </c>
    </row>
    <row r="30" spans="1:7">
      <c r="A30" s="76" t="s">
        <v>37</v>
      </c>
      <c r="B30">
        <v>10</v>
      </c>
      <c r="F30" s="76" t="s">
        <v>45</v>
      </c>
      <c r="G30">
        <v>3</v>
      </c>
    </row>
    <row r="31" spans="1:7">
      <c r="A31" s="76" t="s">
        <v>12</v>
      </c>
      <c r="B31">
        <v>9</v>
      </c>
      <c r="F31" s="76" t="s">
        <v>37</v>
      </c>
      <c r="G31">
        <v>10</v>
      </c>
    </row>
    <row r="32" spans="1:7">
      <c r="A32" s="76" t="s">
        <v>32</v>
      </c>
      <c r="B32">
        <v>7</v>
      </c>
      <c r="F32" s="76" t="s">
        <v>12</v>
      </c>
      <c r="G32">
        <v>9</v>
      </c>
    </row>
    <row r="33" spans="1:7">
      <c r="A33" s="76" t="s">
        <v>814</v>
      </c>
      <c r="B33">
        <v>12</v>
      </c>
      <c r="F33" s="76" t="s">
        <v>32</v>
      </c>
      <c r="G33">
        <v>7</v>
      </c>
    </row>
    <row r="34" spans="1:7">
      <c r="A34" s="76" t="s">
        <v>16</v>
      </c>
      <c r="B34">
        <v>10</v>
      </c>
      <c r="F34" s="76" t="s">
        <v>814</v>
      </c>
      <c r="G34">
        <v>12</v>
      </c>
    </row>
    <row r="35" spans="1:7">
      <c r="A35" s="76" t="s">
        <v>31</v>
      </c>
      <c r="B35">
        <v>12</v>
      </c>
      <c r="F35" s="76" t="s">
        <v>16</v>
      </c>
      <c r="G35">
        <v>10</v>
      </c>
    </row>
    <row r="36" spans="1:7">
      <c r="A36" s="76" t="s">
        <v>50</v>
      </c>
      <c r="B36">
        <v>5</v>
      </c>
      <c r="F36" s="76" t="s">
        <v>31</v>
      </c>
      <c r="G36">
        <v>12</v>
      </c>
    </row>
    <row r="37" spans="1:7">
      <c r="A37" s="76" t="s">
        <v>52</v>
      </c>
      <c r="B37">
        <v>6</v>
      </c>
      <c r="F37" s="76" t="s">
        <v>50</v>
      </c>
      <c r="G37">
        <v>5</v>
      </c>
    </row>
    <row r="38" spans="1:7">
      <c r="A38" s="76" t="s">
        <v>56</v>
      </c>
      <c r="B38">
        <v>6</v>
      </c>
      <c r="F38" s="76" t="s">
        <v>52</v>
      </c>
      <c r="G38">
        <v>6</v>
      </c>
    </row>
    <row r="39" spans="1:7">
      <c r="A39" s="76" t="s">
        <v>3548</v>
      </c>
      <c r="B39">
        <v>377</v>
      </c>
      <c r="F39" s="76" t="s">
        <v>56</v>
      </c>
      <c r="G39">
        <v>6</v>
      </c>
    </row>
    <row r="40" spans="1:7">
      <c r="F40" s="130" t="s">
        <v>3548</v>
      </c>
      <c r="G40" s="131">
        <v>377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600B-C906-4ED5-B018-C77389A55736}">
  <sheetPr codeName="Sheet17"/>
  <dimension ref="B1:G1778"/>
  <sheetViews>
    <sheetView workbookViewId="0">
      <pane ySplit="2" topLeftCell="A1756" activePane="bottomLeft" state="frozen"/>
      <selection activeCell="G19" sqref="G19"/>
      <selection pane="bottomLeft" activeCell="G19" sqref="G19"/>
    </sheetView>
  </sheetViews>
  <sheetFormatPr defaultRowHeight="14.4"/>
  <cols>
    <col min="2" max="2" width="7.109375" style="68" bestFit="1" customWidth="1"/>
    <col min="3" max="3" width="18.5546875" style="69" customWidth="1"/>
    <col min="4" max="4" width="8.6640625" style="69" customWidth="1"/>
    <col min="5" max="5" width="11" style="69" bestFit="1" customWidth="1"/>
    <col min="6" max="6" width="28.44140625" style="69" customWidth="1"/>
  </cols>
  <sheetData>
    <row r="1" spans="2:7">
      <c r="B1" s="108"/>
      <c r="C1" s="109"/>
      <c r="D1" s="109"/>
      <c r="E1" s="109"/>
      <c r="F1" s="109">
        <v>0</v>
      </c>
    </row>
    <row r="2" spans="2:7" ht="27.6">
      <c r="B2" s="29" t="s">
        <v>107</v>
      </c>
      <c r="C2" s="56" t="s">
        <v>1</v>
      </c>
      <c r="D2" s="57" t="s">
        <v>108</v>
      </c>
      <c r="E2" s="57" t="s">
        <v>109</v>
      </c>
      <c r="F2" s="57" t="s">
        <v>110</v>
      </c>
      <c r="G2" t="s">
        <v>4165</v>
      </c>
    </row>
    <row r="3" spans="2:7">
      <c r="B3" s="39" t="s">
        <v>121</v>
      </c>
      <c r="C3" s="112" t="s">
        <v>3920</v>
      </c>
      <c r="D3" s="59" t="s">
        <v>210</v>
      </c>
      <c r="E3" s="59">
        <v>1000002881</v>
      </c>
      <c r="F3" s="61" t="s">
        <v>211</v>
      </c>
      <c r="G3">
        <v>0</v>
      </c>
    </row>
    <row r="4" spans="2:7">
      <c r="B4" s="50" t="s">
        <v>121</v>
      </c>
      <c r="C4" s="112" t="s">
        <v>3920</v>
      </c>
      <c r="D4" s="63" t="s">
        <v>251</v>
      </c>
      <c r="E4" s="63">
        <v>1000003853</v>
      </c>
      <c r="F4" s="63" t="s">
        <v>252</v>
      </c>
      <c r="G4">
        <v>0</v>
      </c>
    </row>
    <row r="5" spans="2:7">
      <c r="B5" s="50" t="s">
        <v>121</v>
      </c>
      <c r="C5" s="112" t="s">
        <v>3923</v>
      </c>
      <c r="D5" s="63" t="s">
        <v>275</v>
      </c>
      <c r="E5" s="63">
        <v>1000004051</v>
      </c>
      <c r="F5" s="63" t="s">
        <v>276</v>
      </c>
      <c r="G5">
        <v>0</v>
      </c>
    </row>
    <row r="6" spans="2:7">
      <c r="B6" s="50" t="s">
        <v>121</v>
      </c>
      <c r="C6" s="112" t="s">
        <v>3920</v>
      </c>
      <c r="D6" s="63" t="s">
        <v>277</v>
      </c>
      <c r="E6" s="63">
        <v>1000004096</v>
      </c>
      <c r="F6" s="63" t="s">
        <v>278</v>
      </c>
      <c r="G6">
        <v>0</v>
      </c>
    </row>
    <row r="7" spans="2:7">
      <c r="B7" s="39" t="s">
        <v>121</v>
      </c>
      <c r="C7" s="112" t="s">
        <v>16</v>
      </c>
      <c r="D7" s="59" t="s">
        <v>370</v>
      </c>
      <c r="E7" s="59">
        <v>1000003455</v>
      </c>
      <c r="F7" s="60" t="s">
        <v>371</v>
      </c>
      <c r="G7">
        <v>0</v>
      </c>
    </row>
    <row r="8" spans="2:7">
      <c r="B8" s="39" t="s">
        <v>121</v>
      </c>
      <c r="C8" s="112" t="s">
        <v>3921</v>
      </c>
      <c r="D8" s="59" t="s">
        <v>502</v>
      </c>
      <c r="E8" s="59">
        <v>1000002749</v>
      </c>
      <c r="F8" s="61" t="s">
        <v>503</v>
      </c>
      <c r="G8">
        <v>0</v>
      </c>
    </row>
    <row r="9" spans="2:7">
      <c r="B9" s="39" t="s">
        <v>121</v>
      </c>
      <c r="C9" s="58" t="s">
        <v>548</v>
      </c>
      <c r="D9" s="61" t="s">
        <v>551</v>
      </c>
      <c r="E9" s="59">
        <v>1000000073</v>
      </c>
      <c r="F9" s="60" t="s">
        <v>552</v>
      </c>
      <c r="G9">
        <v>0</v>
      </c>
    </row>
    <row r="10" spans="2:7">
      <c r="B10" s="39" t="s">
        <v>121</v>
      </c>
      <c r="C10" s="58" t="s">
        <v>548</v>
      </c>
      <c r="D10" s="61" t="s">
        <v>563</v>
      </c>
      <c r="E10" s="59">
        <v>1000000068</v>
      </c>
      <c r="F10" s="60" t="s">
        <v>564</v>
      </c>
      <c r="G10">
        <v>0</v>
      </c>
    </row>
    <row r="11" spans="2:7">
      <c r="B11" s="50" t="s">
        <v>121</v>
      </c>
      <c r="C11" s="63" t="s">
        <v>548</v>
      </c>
      <c r="D11" s="63" t="s">
        <v>607</v>
      </c>
      <c r="E11" s="63">
        <v>1000003933</v>
      </c>
      <c r="F11" s="63" t="s">
        <v>608</v>
      </c>
      <c r="G11">
        <v>0</v>
      </c>
    </row>
    <row r="12" spans="2:7">
      <c r="B12" s="50" t="s">
        <v>121</v>
      </c>
      <c r="C12" s="63" t="s">
        <v>613</v>
      </c>
      <c r="D12" s="63" t="s">
        <v>677</v>
      </c>
      <c r="E12" s="63">
        <v>1000004053</v>
      </c>
      <c r="F12" s="63" t="s">
        <v>678</v>
      </c>
      <c r="G12">
        <v>0</v>
      </c>
    </row>
    <row r="13" spans="2:7">
      <c r="B13" s="39" t="s">
        <v>121</v>
      </c>
      <c r="C13" s="58" t="s">
        <v>22</v>
      </c>
      <c r="D13" s="59" t="s">
        <v>697</v>
      </c>
      <c r="E13" s="59">
        <v>1000000405</v>
      </c>
      <c r="F13" s="60" t="s">
        <v>698</v>
      </c>
      <c r="G13">
        <v>0</v>
      </c>
    </row>
    <row r="14" spans="2:7">
      <c r="B14" s="39" t="s">
        <v>121</v>
      </c>
      <c r="C14" s="58" t="s">
        <v>22</v>
      </c>
      <c r="D14" s="59" t="s">
        <v>739</v>
      </c>
      <c r="E14" s="59">
        <v>1000002815</v>
      </c>
      <c r="F14" s="61" t="s">
        <v>740</v>
      </c>
      <c r="G14">
        <v>0</v>
      </c>
    </row>
    <row r="15" spans="2:7">
      <c r="B15" s="39" t="s">
        <v>121</v>
      </c>
      <c r="C15" s="58" t="s">
        <v>25</v>
      </c>
      <c r="D15" s="59" t="s">
        <v>776</v>
      </c>
      <c r="E15" s="59">
        <v>1000000267</v>
      </c>
      <c r="F15" s="60" t="s">
        <v>777</v>
      </c>
      <c r="G15">
        <v>0</v>
      </c>
    </row>
    <row r="16" spans="2:7">
      <c r="B16" s="39" t="s">
        <v>121</v>
      </c>
      <c r="C16" s="58" t="s">
        <v>814</v>
      </c>
      <c r="D16" s="59" t="s">
        <v>815</v>
      </c>
      <c r="E16" s="59">
        <v>1000000709</v>
      </c>
      <c r="F16" s="60" t="s">
        <v>816</v>
      </c>
      <c r="G16">
        <v>0</v>
      </c>
    </row>
    <row r="17" spans="2:7">
      <c r="B17" s="39" t="s">
        <v>121</v>
      </c>
      <c r="C17" s="58" t="s">
        <v>814</v>
      </c>
      <c r="D17" s="61" t="s">
        <v>855</v>
      </c>
      <c r="E17" s="59">
        <v>1000003518</v>
      </c>
      <c r="F17" s="61" t="s">
        <v>856</v>
      </c>
      <c r="G17">
        <v>0</v>
      </c>
    </row>
    <row r="18" spans="2:7">
      <c r="B18" s="39" t="s">
        <v>121</v>
      </c>
      <c r="C18" s="58" t="s">
        <v>27</v>
      </c>
      <c r="D18" s="59" t="s">
        <v>919</v>
      </c>
      <c r="E18" s="59">
        <v>1000000252</v>
      </c>
      <c r="F18" s="60" t="s">
        <v>920</v>
      </c>
      <c r="G18">
        <v>0</v>
      </c>
    </row>
    <row r="19" spans="2:7">
      <c r="B19" s="39" t="s">
        <v>121</v>
      </c>
      <c r="C19" s="58" t="s">
        <v>27</v>
      </c>
      <c r="D19" s="59" t="s">
        <v>921</v>
      </c>
      <c r="E19" s="59">
        <v>1000003030</v>
      </c>
      <c r="F19" s="61" t="s">
        <v>922</v>
      </c>
      <c r="G19">
        <v>0</v>
      </c>
    </row>
    <row r="20" spans="2:7">
      <c r="B20" s="50" t="s">
        <v>121</v>
      </c>
      <c r="C20" s="63" t="s">
        <v>961</v>
      </c>
      <c r="D20" s="63" t="s">
        <v>978</v>
      </c>
      <c r="E20" s="63">
        <v>1000003888</v>
      </c>
      <c r="F20" s="63" t="s">
        <v>979</v>
      </c>
      <c r="G20">
        <v>0</v>
      </c>
    </row>
    <row r="21" spans="2:7">
      <c r="B21" s="39" t="s">
        <v>121</v>
      </c>
      <c r="C21" s="58" t="s">
        <v>31</v>
      </c>
      <c r="D21" s="59" t="s">
        <v>984</v>
      </c>
      <c r="E21" s="59">
        <v>1000000758</v>
      </c>
      <c r="F21" s="60" t="s">
        <v>985</v>
      </c>
      <c r="G21">
        <v>0</v>
      </c>
    </row>
    <row r="22" spans="2:7">
      <c r="B22" s="50" t="s">
        <v>121</v>
      </c>
      <c r="C22" s="63" t="s">
        <v>31</v>
      </c>
      <c r="D22" s="63" t="s">
        <v>1041</v>
      </c>
      <c r="E22" s="63">
        <v>1000003967</v>
      </c>
      <c r="F22" s="63" t="s">
        <v>1042</v>
      </c>
      <c r="G22">
        <v>0</v>
      </c>
    </row>
    <row r="23" spans="2:7">
      <c r="B23" s="39" t="s">
        <v>121</v>
      </c>
      <c r="C23" s="58" t="s">
        <v>32</v>
      </c>
      <c r="D23" s="61" t="s">
        <v>1091</v>
      </c>
      <c r="E23" s="59">
        <v>1000003195</v>
      </c>
      <c r="F23" s="60" t="s">
        <v>1092</v>
      </c>
      <c r="G23">
        <v>0</v>
      </c>
    </row>
    <row r="24" spans="2:7">
      <c r="B24" s="50" t="s">
        <v>121</v>
      </c>
      <c r="C24" s="63" t="s">
        <v>32</v>
      </c>
      <c r="D24" s="63" t="s">
        <v>1103</v>
      </c>
      <c r="E24" s="63">
        <v>1000003982</v>
      </c>
      <c r="F24" s="63" t="s">
        <v>1104</v>
      </c>
      <c r="G24">
        <v>0</v>
      </c>
    </row>
    <row r="25" spans="2:7">
      <c r="B25" s="39" t="s">
        <v>121</v>
      </c>
      <c r="C25" s="58" t="s">
        <v>33</v>
      </c>
      <c r="D25" s="59" t="s">
        <v>1117</v>
      </c>
      <c r="E25" s="59">
        <v>1000002615</v>
      </c>
      <c r="F25" s="60" t="s">
        <v>1118</v>
      </c>
      <c r="G25">
        <v>0</v>
      </c>
    </row>
    <row r="26" spans="2:7">
      <c r="B26" s="50" t="s">
        <v>1245</v>
      </c>
      <c r="C26" s="63" t="s">
        <v>40</v>
      </c>
      <c r="D26" s="63" t="s">
        <v>1335</v>
      </c>
      <c r="E26" s="63">
        <v>1000004098</v>
      </c>
      <c r="F26" s="63" t="s">
        <v>1336</v>
      </c>
      <c r="G26">
        <v>0</v>
      </c>
    </row>
    <row r="27" spans="2:7">
      <c r="B27" s="39" t="s">
        <v>1245</v>
      </c>
      <c r="C27" s="58" t="s">
        <v>43</v>
      </c>
      <c r="D27" s="59" t="s">
        <v>1361</v>
      </c>
      <c r="E27" s="59">
        <v>1000000191</v>
      </c>
      <c r="F27" s="60" t="s">
        <v>1362</v>
      </c>
      <c r="G27">
        <v>0</v>
      </c>
    </row>
    <row r="28" spans="2:7">
      <c r="B28" s="39" t="s">
        <v>1245</v>
      </c>
      <c r="C28" s="58" t="s">
        <v>44</v>
      </c>
      <c r="D28" s="59" t="s">
        <v>1488</v>
      </c>
      <c r="E28" s="59">
        <v>1000000350</v>
      </c>
      <c r="F28" s="60" t="s">
        <v>1489</v>
      </c>
      <c r="G28">
        <v>0</v>
      </c>
    </row>
    <row r="29" spans="2:7">
      <c r="B29" s="39" t="s">
        <v>1245</v>
      </c>
      <c r="C29" s="58" t="s">
        <v>44</v>
      </c>
      <c r="D29" s="59" t="s">
        <v>1506</v>
      </c>
      <c r="E29" s="59">
        <v>1000000366</v>
      </c>
      <c r="F29" s="60" t="s">
        <v>1507</v>
      </c>
      <c r="G29">
        <v>0</v>
      </c>
    </row>
    <row r="30" spans="2:7">
      <c r="B30" s="39" t="s">
        <v>1245</v>
      </c>
      <c r="C30" s="58" t="s">
        <v>44</v>
      </c>
      <c r="D30" s="59" t="s">
        <v>1510</v>
      </c>
      <c r="E30" s="59">
        <v>1000000308</v>
      </c>
      <c r="F30" s="60" t="s">
        <v>1511</v>
      </c>
      <c r="G30">
        <v>0</v>
      </c>
    </row>
    <row r="31" spans="2:7">
      <c r="B31" s="39" t="s">
        <v>1245</v>
      </c>
      <c r="C31" s="58" t="s">
        <v>44</v>
      </c>
      <c r="D31" s="61" t="s">
        <v>1544</v>
      </c>
      <c r="E31" s="59">
        <v>1000003397</v>
      </c>
      <c r="F31" s="61" t="s">
        <v>1545</v>
      </c>
      <c r="G31">
        <v>0</v>
      </c>
    </row>
    <row r="32" spans="2:7">
      <c r="B32" s="39" t="s">
        <v>1245</v>
      </c>
      <c r="C32" s="58" t="s">
        <v>44</v>
      </c>
      <c r="D32" s="61" t="s">
        <v>1547</v>
      </c>
      <c r="E32" s="59">
        <v>1000003446</v>
      </c>
      <c r="F32" s="61" t="s">
        <v>1548</v>
      </c>
      <c r="G32">
        <v>0</v>
      </c>
    </row>
    <row r="33" spans="2:7">
      <c r="B33" s="39" t="s">
        <v>1245</v>
      </c>
      <c r="C33" s="58" t="s">
        <v>44</v>
      </c>
      <c r="D33" s="61" t="s">
        <v>1553</v>
      </c>
      <c r="E33" s="59">
        <v>1000003603</v>
      </c>
      <c r="F33" s="61" t="s">
        <v>1554</v>
      </c>
      <c r="G33">
        <v>0</v>
      </c>
    </row>
    <row r="34" spans="2:7">
      <c r="B34" s="50" t="s">
        <v>1245</v>
      </c>
      <c r="C34" s="63" t="s">
        <v>45</v>
      </c>
      <c r="D34" s="63" t="s">
        <v>1605</v>
      </c>
      <c r="E34" s="63">
        <v>1000003879</v>
      </c>
      <c r="F34" s="63" t="s">
        <v>1606</v>
      </c>
      <c r="G34">
        <v>0</v>
      </c>
    </row>
    <row r="35" spans="2:7">
      <c r="B35" s="39" t="s">
        <v>1245</v>
      </c>
      <c r="C35" s="112" t="s">
        <v>3922</v>
      </c>
      <c r="D35" s="59" t="s">
        <v>1697</v>
      </c>
      <c r="E35" s="59">
        <v>1000000526</v>
      </c>
      <c r="F35" s="60" t="s">
        <v>1698</v>
      </c>
      <c r="G35">
        <v>0</v>
      </c>
    </row>
    <row r="36" spans="2:7">
      <c r="B36" s="39" t="s">
        <v>1245</v>
      </c>
      <c r="C36" s="112" t="s">
        <v>3922</v>
      </c>
      <c r="D36" s="59" t="s">
        <v>1715</v>
      </c>
      <c r="E36" s="59">
        <v>1000000951</v>
      </c>
      <c r="F36" s="60" t="s">
        <v>1716</v>
      </c>
      <c r="G36">
        <v>0</v>
      </c>
    </row>
    <row r="37" spans="2:7">
      <c r="B37" s="39" t="s">
        <v>1245</v>
      </c>
      <c r="C37" s="112" t="s">
        <v>3922</v>
      </c>
      <c r="D37" s="59" t="s">
        <v>1719</v>
      </c>
      <c r="E37" s="59">
        <v>1000000937</v>
      </c>
      <c r="F37" s="60" t="s">
        <v>1720</v>
      </c>
      <c r="G37">
        <v>0</v>
      </c>
    </row>
    <row r="38" spans="2:7">
      <c r="B38" s="39" t="s">
        <v>1245</v>
      </c>
      <c r="C38" s="112" t="s">
        <v>3922</v>
      </c>
      <c r="D38" s="59" t="s">
        <v>1745</v>
      </c>
      <c r="E38" s="59">
        <v>1000003165</v>
      </c>
      <c r="F38" s="61" t="s">
        <v>1746</v>
      </c>
      <c r="G38">
        <v>0</v>
      </c>
    </row>
    <row r="39" spans="2:7">
      <c r="B39" s="39" t="s">
        <v>1245</v>
      </c>
      <c r="C39" s="58" t="s">
        <v>48</v>
      </c>
      <c r="D39" s="59" t="s">
        <v>1813</v>
      </c>
      <c r="E39" s="59">
        <v>1000000547</v>
      </c>
      <c r="F39" s="60" t="s">
        <v>1814</v>
      </c>
      <c r="G39">
        <v>0</v>
      </c>
    </row>
    <row r="40" spans="2:7">
      <c r="B40" s="50" t="s">
        <v>1245</v>
      </c>
      <c r="C40" s="63" t="s">
        <v>48</v>
      </c>
      <c r="D40" s="63" t="s">
        <v>1898</v>
      </c>
      <c r="E40" s="63">
        <v>1000003896</v>
      </c>
      <c r="F40" s="63" t="s">
        <v>1899</v>
      </c>
      <c r="G40">
        <v>0</v>
      </c>
    </row>
    <row r="41" spans="2:7">
      <c r="B41" s="50" t="s">
        <v>1245</v>
      </c>
      <c r="C41" s="63" t="s">
        <v>48</v>
      </c>
      <c r="D41" s="63" t="s">
        <v>1902</v>
      </c>
      <c r="E41" s="63">
        <v>1000003930</v>
      </c>
      <c r="F41" s="63" t="s">
        <v>1903</v>
      </c>
      <c r="G41">
        <v>0</v>
      </c>
    </row>
    <row r="42" spans="2:7">
      <c r="B42" s="50" t="s">
        <v>1245</v>
      </c>
      <c r="C42" s="63" t="s">
        <v>48</v>
      </c>
      <c r="D42" s="63" t="s">
        <v>1905</v>
      </c>
      <c r="E42" s="63">
        <v>1000003998</v>
      </c>
      <c r="F42" s="63" t="s">
        <v>1906</v>
      </c>
      <c r="G42">
        <v>0</v>
      </c>
    </row>
    <row r="43" spans="2:7">
      <c r="B43" s="39" t="s">
        <v>1245</v>
      </c>
      <c r="C43" s="58" t="s">
        <v>57</v>
      </c>
      <c r="D43" s="59" t="s">
        <v>2132</v>
      </c>
      <c r="E43" s="59">
        <v>1000000217</v>
      </c>
      <c r="F43" s="60" t="s">
        <v>2133</v>
      </c>
      <c r="G43">
        <v>0</v>
      </c>
    </row>
    <row r="44" spans="2:7">
      <c r="B44" s="39" t="s">
        <v>1245</v>
      </c>
      <c r="C44" s="58" t="s">
        <v>57</v>
      </c>
      <c r="D44" s="59" t="s">
        <v>2172</v>
      </c>
      <c r="E44" s="59">
        <v>1000003522</v>
      </c>
      <c r="F44" s="60" t="s">
        <v>2173</v>
      </c>
      <c r="G44">
        <v>0</v>
      </c>
    </row>
    <row r="45" spans="2:7">
      <c r="B45" s="39" t="s">
        <v>1245</v>
      </c>
      <c r="C45" s="58" t="s">
        <v>60</v>
      </c>
      <c r="D45" s="59" t="s">
        <v>2212</v>
      </c>
      <c r="E45" s="59">
        <v>1000000156</v>
      </c>
      <c r="F45" s="60" t="s">
        <v>2213</v>
      </c>
      <c r="G45">
        <v>0</v>
      </c>
    </row>
    <row r="46" spans="2:7">
      <c r="B46" s="50" t="s">
        <v>1245</v>
      </c>
      <c r="C46" s="63" t="s">
        <v>60</v>
      </c>
      <c r="D46" s="63" t="s">
        <v>2287</v>
      </c>
      <c r="E46" s="63">
        <v>1000003917</v>
      </c>
      <c r="F46" s="63" t="s">
        <v>2288</v>
      </c>
      <c r="G46">
        <v>0</v>
      </c>
    </row>
    <row r="47" spans="2:7">
      <c r="B47" s="39" t="s">
        <v>1245</v>
      </c>
      <c r="C47" s="58" t="s">
        <v>62</v>
      </c>
      <c r="D47" s="59" t="s">
        <v>2311</v>
      </c>
      <c r="E47" s="59">
        <v>1000002604</v>
      </c>
      <c r="F47" s="60" t="s">
        <v>2312</v>
      </c>
      <c r="G47">
        <v>0</v>
      </c>
    </row>
    <row r="48" spans="2:7">
      <c r="B48" s="39" t="s">
        <v>1245</v>
      </c>
      <c r="C48" s="58" t="s">
        <v>63</v>
      </c>
      <c r="D48" s="59" t="s">
        <v>2357</v>
      </c>
      <c r="E48" s="59">
        <v>1000003172</v>
      </c>
      <c r="F48" s="61" t="s">
        <v>2358</v>
      </c>
      <c r="G48">
        <v>0</v>
      </c>
    </row>
    <row r="49" spans="2:7">
      <c r="B49" s="39" t="s">
        <v>1245</v>
      </c>
      <c r="C49" s="58" t="s">
        <v>58</v>
      </c>
      <c r="D49" s="59" t="s">
        <v>2400</v>
      </c>
      <c r="E49" s="59">
        <v>1000000585</v>
      </c>
      <c r="F49" s="60" t="s">
        <v>2401</v>
      </c>
      <c r="G49">
        <v>0</v>
      </c>
    </row>
    <row r="50" spans="2:7">
      <c r="B50" s="39" t="s">
        <v>1245</v>
      </c>
      <c r="C50" s="58" t="s">
        <v>58</v>
      </c>
      <c r="D50" s="59" t="s">
        <v>2446</v>
      </c>
      <c r="E50" s="59">
        <v>1000003404</v>
      </c>
      <c r="F50" s="61" t="s">
        <v>2447</v>
      </c>
      <c r="G50">
        <v>0</v>
      </c>
    </row>
    <row r="51" spans="2:7">
      <c r="B51" s="50" t="s">
        <v>1245</v>
      </c>
      <c r="C51" s="58" t="s">
        <v>58</v>
      </c>
      <c r="D51" s="63" t="s">
        <v>2472</v>
      </c>
      <c r="E51" s="63">
        <v>1000003950</v>
      </c>
      <c r="F51" s="63" t="s">
        <v>2473</v>
      </c>
      <c r="G51">
        <v>0</v>
      </c>
    </row>
    <row r="52" spans="2:7">
      <c r="B52" s="39" t="s">
        <v>1245</v>
      </c>
      <c r="C52" s="58" t="s">
        <v>50</v>
      </c>
      <c r="D52" s="59" t="s">
        <v>2510</v>
      </c>
      <c r="E52" s="59">
        <v>1000002732</v>
      </c>
      <c r="F52" s="61" t="s">
        <v>2511</v>
      </c>
      <c r="G52">
        <v>0</v>
      </c>
    </row>
    <row r="53" spans="2:7">
      <c r="B53" s="50" t="s">
        <v>1245</v>
      </c>
      <c r="C53" s="63" t="s">
        <v>52</v>
      </c>
      <c r="D53" s="63" t="s">
        <v>2564</v>
      </c>
      <c r="E53" s="63">
        <v>1000004015</v>
      </c>
      <c r="F53" s="63" t="s">
        <v>2565</v>
      </c>
      <c r="G53">
        <v>0</v>
      </c>
    </row>
    <row r="54" spans="2:7">
      <c r="B54" s="50" t="s">
        <v>1245</v>
      </c>
      <c r="C54" s="63" t="s">
        <v>52</v>
      </c>
      <c r="D54" s="63" t="s">
        <v>2566</v>
      </c>
      <c r="E54" s="64">
        <v>1000004092</v>
      </c>
      <c r="F54" s="64" t="s">
        <v>2567</v>
      </c>
      <c r="G54">
        <v>0</v>
      </c>
    </row>
    <row r="55" spans="2:7">
      <c r="B55" s="39" t="s">
        <v>2568</v>
      </c>
      <c r="C55" s="58" t="s">
        <v>2569</v>
      </c>
      <c r="D55" s="65" t="s">
        <v>2604</v>
      </c>
      <c r="E55" s="59">
        <v>1000001240</v>
      </c>
      <c r="F55" s="60" t="s">
        <v>2605</v>
      </c>
      <c r="G55">
        <v>0</v>
      </c>
    </row>
    <row r="56" spans="2:7">
      <c r="B56" s="39" t="s">
        <v>2568</v>
      </c>
      <c r="C56" s="58" t="s">
        <v>2569</v>
      </c>
      <c r="D56" s="65" t="s">
        <v>2643</v>
      </c>
      <c r="E56" s="59">
        <v>1000003118</v>
      </c>
      <c r="F56" s="60" t="s">
        <v>2644</v>
      </c>
      <c r="G56">
        <v>0</v>
      </c>
    </row>
    <row r="57" spans="2:7">
      <c r="B57" s="39" t="s">
        <v>2568</v>
      </c>
      <c r="C57" s="58" t="s">
        <v>69</v>
      </c>
      <c r="D57" s="65" t="s">
        <v>2681</v>
      </c>
      <c r="E57" s="59">
        <v>1000003190</v>
      </c>
      <c r="F57" s="58" t="s">
        <v>2682</v>
      </c>
      <c r="G57">
        <v>0</v>
      </c>
    </row>
    <row r="58" spans="2:7">
      <c r="B58" s="39" t="s">
        <v>2568</v>
      </c>
      <c r="C58" s="58" t="s">
        <v>71</v>
      </c>
      <c r="D58" s="65" t="s">
        <v>2751</v>
      </c>
      <c r="E58" s="59">
        <v>1000001431</v>
      </c>
      <c r="F58" s="60" t="s">
        <v>2752</v>
      </c>
      <c r="G58">
        <v>0</v>
      </c>
    </row>
    <row r="59" spans="2:7">
      <c r="B59" s="39" t="s">
        <v>2568</v>
      </c>
      <c r="C59" s="58" t="s">
        <v>80</v>
      </c>
      <c r="D59" s="58" t="s">
        <v>2854</v>
      </c>
      <c r="E59" s="59">
        <v>1000001919</v>
      </c>
      <c r="F59" s="60" t="s">
        <v>2855</v>
      </c>
      <c r="G59">
        <v>0</v>
      </c>
    </row>
    <row r="60" spans="2:7">
      <c r="B60" s="50" t="s">
        <v>2568</v>
      </c>
      <c r="C60" s="63" t="s">
        <v>84</v>
      </c>
      <c r="D60" s="63" t="s">
        <v>2966</v>
      </c>
      <c r="E60" s="63">
        <v>1000001581</v>
      </c>
      <c r="F60" s="63" t="s">
        <v>2967</v>
      </c>
      <c r="G60">
        <v>0</v>
      </c>
    </row>
    <row r="61" spans="2:7">
      <c r="B61" s="39" t="s">
        <v>2568</v>
      </c>
      <c r="C61" s="58" t="s">
        <v>84</v>
      </c>
      <c r="D61" s="65" t="s">
        <v>2984</v>
      </c>
      <c r="E61" s="59">
        <v>1000001634</v>
      </c>
      <c r="F61" s="60" t="s">
        <v>2985</v>
      </c>
      <c r="G61">
        <v>0</v>
      </c>
    </row>
    <row r="62" spans="2:7">
      <c r="B62" s="39" t="s">
        <v>2568</v>
      </c>
      <c r="C62" s="58" t="s">
        <v>73</v>
      </c>
      <c r="D62" s="65" t="s">
        <v>3022</v>
      </c>
      <c r="E62" s="59">
        <v>1000002802</v>
      </c>
      <c r="F62" s="60" t="s">
        <v>3023</v>
      </c>
      <c r="G62">
        <v>0</v>
      </c>
    </row>
    <row r="63" spans="2:7">
      <c r="B63" s="50" t="s">
        <v>2568</v>
      </c>
      <c r="C63" s="63" t="s">
        <v>73</v>
      </c>
      <c r="D63" s="63" t="s">
        <v>3026</v>
      </c>
      <c r="E63" s="63">
        <v>1000003872</v>
      </c>
      <c r="F63" s="63" t="s">
        <v>3027</v>
      </c>
      <c r="G63">
        <v>0</v>
      </c>
    </row>
    <row r="64" spans="2:7">
      <c r="B64" s="39" t="s">
        <v>2568</v>
      </c>
      <c r="C64" s="58" t="s">
        <v>75</v>
      </c>
      <c r="D64" s="65" t="s">
        <v>3030</v>
      </c>
      <c r="E64" s="59">
        <v>1000002703</v>
      </c>
      <c r="F64" s="60" t="s">
        <v>3031</v>
      </c>
      <c r="G64">
        <v>0</v>
      </c>
    </row>
    <row r="65" spans="2:7">
      <c r="B65" s="50" t="s">
        <v>3061</v>
      </c>
      <c r="C65" s="63" t="s">
        <v>87</v>
      </c>
      <c r="D65" s="63" t="s">
        <v>3142</v>
      </c>
      <c r="E65" s="63">
        <v>1000003929</v>
      </c>
      <c r="F65" s="63" t="s">
        <v>3143</v>
      </c>
      <c r="G65">
        <v>0</v>
      </c>
    </row>
    <row r="66" spans="2:7">
      <c r="B66" s="39" t="s">
        <v>3061</v>
      </c>
      <c r="C66" s="58" t="s">
        <v>94</v>
      </c>
      <c r="D66" s="65" t="s">
        <v>3154</v>
      </c>
      <c r="E66" s="59">
        <v>1000002635</v>
      </c>
      <c r="F66" s="66" t="s">
        <v>3155</v>
      </c>
      <c r="G66">
        <v>0</v>
      </c>
    </row>
    <row r="67" spans="2:7">
      <c r="B67" s="39" t="s">
        <v>3061</v>
      </c>
      <c r="C67" s="58" t="s">
        <v>94</v>
      </c>
      <c r="D67" s="65" t="s">
        <v>3158</v>
      </c>
      <c r="E67" s="59">
        <v>1000002859</v>
      </c>
      <c r="F67" s="66" t="s">
        <v>3159</v>
      </c>
      <c r="G67">
        <v>0</v>
      </c>
    </row>
    <row r="68" spans="2:7">
      <c r="B68" s="50" t="s">
        <v>3061</v>
      </c>
      <c r="C68" s="63" t="s">
        <v>94</v>
      </c>
      <c r="D68" s="63" t="s">
        <v>3166</v>
      </c>
      <c r="E68" s="63">
        <v>1000003883</v>
      </c>
      <c r="F68" s="63" t="s">
        <v>3167</v>
      </c>
      <c r="G68">
        <v>0</v>
      </c>
    </row>
    <row r="69" spans="2:7">
      <c r="B69" s="39" t="s">
        <v>3061</v>
      </c>
      <c r="C69" s="58" t="s">
        <v>3172</v>
      </c>
      <c r="D69" s="65" t="s">
        <v>3179</v>
      </c>
      <c r="E69" s="59">
        <v>1000001813</v>
      </c>
      <c r="F69" s="60" t="s">
        <v>3180</v>
      </c>
      <c r="G69">
        <v>0</v>
      </c>
    </row>
    <row r="70" spans="2:7">
      <c r="B70" s="39" t="s">
        <v>3061</v>
      </c>
      <c r="C70" s="58" t="s">
        <v>99</v>
      </c>
      <c r="D70" s="65" t="s">
        <v>3253</v>
      </c>
      <c r="E70" s="59">
        <v>1000001181</v>
      </c>
      <c r="F70" s="60" t="s">
        <v>3254</v>
      </c>
      <c r="G70">
        <v>0</v>
      </c>
    </row>
    <row r="71" spans="2:7">
      <c r="B71" s="39" t="s">
        <v>3061</v>
      </c>
      <c r="C71" s="58" t="s">
        <v>99</v>
      </c>
      <c r="D71" s="58" t="s">
        <v>3291</v>
      </c>
      <c r="E71" s="58">
        <v>1000003772</v>
      </c>
      <c r="F71" s="58" t="s">
        <v>3292</v>
      </c>
      <c r="G71">
        <v>0</v>
      </c>
    </row>
    <row r="72" spans="2:7">
      <c r="B72" s="39" t="s">
        <v>3061</v>
      </c>
      <c r="C72" s="58" t="s">
        <v>101</v>
      </c>
      <c r="D72" s="58" t="s">
        <v>3321</v>
      </c>
      <c r="E72" s="59">
        <v>1000001647</v>
      </c>
      <c r="F72" s="60" t="s">
        <v>3322</v>
      </c>
      <c r="G72">
        <v>0</v>
      </c>
    </row>
    <row r="73" spans="2:7">
      <c r="B73" s="7" t="s">
        <v>3061</v>
      </c>
      <c r="C73" s="61" t="s">
        <v>90</v>
      </c>
      <c r="D73" s="65" t="s">
        <v>3359</v>
      </c>
      <c r="E73" s="59">
        <v>1000001464</v>
      </c>
      <c r="F73" s="60" t="s">
        <v>3360</v>
      </c>
      <c r="G73">
        <v>0</v>
      </c>
    </row>
    <row r="74" spans="2:7">
      <c r="B74" s="7" t="s">
        <v>3061</v>
      </c>
      <c r="C74" s="61" t="s">
        <v>90</v>
      </c>
      <c r="D74" s="65" t="s">
        <v>3373</v>
      </c>
      <c r="E74" s="59">
        <v>1000002637</v>
      </c>
      <c r="F74" s="60" t="s">
        <v>3374</v>
      </c>
      <c r="G74">
        <v>0</v>
      </c>
    </row>
    <row r="75" spans="2:7">
      <c r="B75" s="50" t="s">
        <v>3061</v>
      </c>
      <c r="C75" s="63" t="s">
        <v>94</v>
      </c>
      <c r="D75" s="63" t="s">
        <v>3452</v>
      </c>
      <c r="E75" s="63">
        <v>1000002769</v>
      </c>
      <c r="F75" s="63" t="s">
        <v>3453</v>
      </c>
      <c r="G75">
        <v>0</v>
      </c>
    </row>
    <row r="76" spans="2:7">
      <c r="B76" s="7" t="s">
        <v>3061</v>
      </c>
      <c r="C76" s="61" t="s">
        <v>90</v>
      </c>
      <c r="D76" s="65" t="s">
        <v>3456</v>
      </c>
      <c r="E76" s="59">
        <v>1000001476</v>
      </c>
      <c r="F76" s="60" t="s">
        <v>3457</v>
      </c>
      <c r="G76">
        <v>0</v>
      </c>
    </row>
    <row r="77" spans="2:7">
      <c r="B77" s="50" t="s">
        <v>1245</v>
      </c>
      <c r="C77" s="63" t="s">
        <v>60</v>
      </c>
      <c r="D77" s="63" t="s">
        <v>3488</v>
      </c>
      <c r="E77" s="63">
        <v>1000004126</v>
      </c>
      <c r="F77" s="63" t="s">
        <v>3489</v>
      </c>
      <c r="G77">
        <v>0</v>
      </c>
    </row>
    <row r="78" spans="2:7">
      <c r="B78" s="50" t="s">
        <v>1245</v>
      </c>
      <c r="C78" s="63" t="s">
        <v>60</v>
      </c>
      <c r="D78" s="63" t="s">
        <v>3510</v>
      </c>
      <c r="E78" s="63">
        <v>1000004140</v>
      </c>
      <c r="F78" s="63" t="s">
        <v>3511</v>
      </c>
      <c r="G78">
        <v>0</v>
      </c>
    </row>
    <row r="79" spans="2:7">
      <c r="B79" s="50" t="s">
        <v>1245</v>
      </c>
      <c r="C79" s="63" t="s">
        <v>60</v>
      </c>
      <c r="D79" s="63" t="s">
        <v>3516</v>
      </c>
      <c r="E79" s="63">
        <v>1000004143</v>
      </c>
      <c r="F79" s="63" t="s">
        <v>3517</v>
      </c>
      <c r="G79">
        <v>0</v>
      </c>
    </row>
    <row r="80" spans="2:7">
      <c r="B80" s="39" t="s">
        <v>3061</v>
      </c>
      <c r="C80" s="58" t="s">
        <v>99</v>
      </c>
      <c r="D80" s="58" t="s">
        <v>3518</v>
      </c>
      <c r="E80" s="59">
        <v>1000002085</v>
      </c>
      <c r="F80" s="60" t="s">
        <v>3519</v>
      </c>
      <c r="G80">
        <v>0</v>
      </c>
    </row>
    <row r="81" spans="2:7">
      <c r="B81" s="39" t="s">
        <v>2568</v>
      </c>
      <c r="C81" s="58" t="s">
        <v>84</v>
      </c>
      <c r="D81" s="58" t="s">
        <v>3559</v>
      </c>
      <c r="E81" s="59">
        <v>1000004154</v>
      </c>
      <c r="F81" s="60" t="s">
        <v>3542</v>
      </c>
      <c r="G81">
        <v>0</v>
      </c>
    </row>
    <row r="82" spans="2:7">
      <c r="B82" s="39" t="s">
        <v>3061</v>
      </c>
      <c r="C82" s="58" t="s">
        <v>97</v>
      </c>
      <c r="D82" s="58" t="s">
        <v>3604</v>
      </c>
      <c r="E82" s="59">
        <v>1000001193</v>
      </c>
      <c r="F82" s="60" t="s">
        <v>3603</v>
      </c>
      <c r="G82">
        <v>0</v>
      </c>
    </row>
    <row r="83" spans="2:7">
      <c r="B83" s="39" t="s">
        <v>3061</v>
      </c>
      <c r="C83" s="58" t="s">
        <v>101</v>
      </c>
      <c r="D83" s="58" t="s">
        <v>3717</v>
      </c>
      <c r="E83" s="59">
        <v>1000001639</v>
      </c>
      <c r="F83" s="60" t="s">
        <v>3714</v>
      </c>
      <c r="G83">
        <v>0</v>
      </c>
    </row>
    <row r="84" spans="2:7">
      <c r="B84" s="39" t="s">
        <v>3061</v>
      </c>
      <c r="C84" s="58" t="s">
        <v>87</v>
      </c>
      <c r="D84" s="58" t="s">
        <v>3724</v>
      </c>
      <c r="E84" s="59">
        <v>1000003884</v>
      </c>
      <c r="F84" s="60" t="s">
        <v>3721</v>
      </c>
      <c r="G84">
        <v>0</v>
      </c>
    </row>
    <row r="85" spans="2:7">
      <c r="B85" s="39" t="s">
        <v>121</v>
      </c>
      <c r="C85" s="112" t="s">
        <v>12</v>
      </c>
      <c r="D85" s="58" t="s">
        <v>3737</v>
      </c>
      <c r="E85" s="59">
        <v>1000004178</v>
      </c>
      <c r="F85" s="60" t="s">
        <v>3729</v>
      </c>
      <c r="G85">
        <v>0</v>
      </c>
    </row>
    <row r="86" spans="2:7">
      <c r="B86" s="39" t="s">
        <v>2568</v>
      </c>
      <c r="C86" s="101" t="s">
        <v>71</v>
      </c>
      <c r="D86" s="101" t="s">
        <v>2705</v>
      </c>
      <c r="E86" s="101">
        <v>1000001412</v>
      </c>
      <c r="F86" s="101" t="s">
        <v>2706</v>
      </c>
      <c r="G86">
        <v>0</v>
      </c>
    </row>
    <row r="87" spans="2:7">
      <c r="B87" s="103" t="s">
        <v>3061</v>
      </c>
      <c r="C87" s="101" t="s">
        <v>92</v>
      </c>
      <c r="D87" s="101" t="s">
        <v>3801</v>
      </c>
      <c r="E87" s="101">
        <v>1000001714</v>
      </c>
      <c r="F87" s="101" t="s">
        <v>3799</v>
      </c>
      <c r="G87">
        <v>0</v>
      </c>
    </row>
    <row r="88" spans="2:7">
      <c r="B88" s="103" t="s">
        <v>3061</v>
      </c>
      <c r="C88" s="101" t="s">
        <v>87</v>
      </c>
      <c r="D88" s="101" t="s">
        <v>3802</v>
      </c>
      <c r="E88" s="101">
        <v>1000004160</v>
      </c>
      <c r="F88" s="101" t="s">
        <v>3800</v>
      </c>
      <c r="G88">
        <v>0</v>
      </c>
    </row>
    <row r="89" spans="2:7">
      <c r="B89" s="103" t="s">
        <v>121</v>
      </c>
      <c r="C89" s="101" t="s">
        <v>34</v>
      </c>
      <c r="D89" s="101" t="s">
        <v>3805</v>
      </c>
      <c r="E89" s="101">
        <v>1000000580</v>
      </c>
      <c r="F89" s="101" t="s">
        <v>3804</v>
      </c>
      <c r="G89">
        <v>0</v>
      </c>
    </row>
    <row r="90" spans="2:7">
      <c r="B90" s="103" t="s">
        <v>121</v>
      </c>
      <c r="C90" s="101" t="s">
        <v>34</v>
      </c>
      <c r="D90" s="101" t="s">
        <v>3809</v>
      </c>
      <c r="E90" s="101">
        <v>1000004229</v>
      </c>
      <c r="F90" s="101" t="s">
        <v>3807</v>
      </c>
      <c r="G90">
        <v>0</v>
      </c>
    </row>
    <row r="91" spans="2:7">
      <c r="B91" s="103" t="s">
        <v>3061</v>
      </c>
      <c r="C91" s="101" t="s">
        <v>92</v>
      </c>
      <c r="D91" s="101" t="s">
        <v>3821</v>
      </c>
      <c r="E91" s="101">
        <v>1000001980</v>
      </c>
      <c r="F91" s="101" t="s">
        <v>3818</v>
      </c>
      <c r="G91">
        <v>0</v>
      </c>
    </row>
    <row r="92" spans="2:7">
      <c r="B92" s="103" t="s">
        <v>1245</v>
      </c>
      <c r="C92" s="101" t="s">
        <v>63</v>
      </c>
      <c r="D92" s="101" t="s">
        <v>3829</v>
      </c>
      <c r="E92" s="101">
        <v>1000004228</v>
      </c>
      <c r="F92" s="101" t="s">
        <v>3822</v>
      </c>
      <c r="G92">
        <v>0</v>
      </c>
    </row>
    <row r="93" spans="2:7">
      <c r="B93" s="103" t="s">
        <v>121</v>
      </c>
      <c r="C93" s="101" t="s">
        <v>37</v>
      </c>
      <c r="D93" s="101" t="s">
        <v>3832</v>
      </c>
      <c r="E93" s="101">
        <v>1000001028</v>
      </c>
      <c r="F93" s="101" t="s">
        <v>3830</v>
      </c>
      <c r="G93">
        <v>0</v>
      </c>
    </row>
    <row r="94" spans="2:7">
      <c r="B94" s="103" t="s">
        <v>3061</v>
      </c>
      <c r="C94" s="101" t="s">
        <v>90</v>
      </c>
      <c r="D94" s="101" t="s">
        <v>3869</v>
      </c>
      <c r="E94" s="101">
        <v>1000003119</v>
      </c>
      <c r="F94" s="101" t="s">
        <v>3859</v>
      </c>
      <c r="G94">
        <v>0</v>
      </c>
    </row>
    <row r="95" spans="2:7">
      <c r="B95" s="103" t="s">
        <v>1245</v>
      </c>
      <c r="C95" s="101" t="s">
        <v>58</v>
      </c>
      <c r="D95" s="101" t="s">
        <v>3870</v>
      </c>
      <c r="E95" s="101">
        <v>1000003442</v>
      </c>
      <c r="F95" s="101" t="s">
        <v>3860</v>
      </c>
      <c r="G95">
        <v>0</v>
      </c>
    </row>
    <row r="96" spans="2:7">
      <c r="B96" s="103" t="s">
        <v>121</v>
      </c>
      <c r="C96" s="101" t="s">
        <v>37</v>
      </c>
      <c r="D96" s="101" t="s">
        <v>3872</v>
      </c>
      <c r="E96" s="101">
        <v>1000000625</v>
      </c>
      <c r="F96" s="101" t="s">
        <v>3863</v>
      </c>
      <c r="G96">
        <v>0</v>
      </c>
    </row>
    <row r="97" spans="2:7">
      <c r="B97" s="103" t="s">
        <v>3061</v>
      </c>
      <c r="C97" s="101" t="s">
        <v>97</v>
      </c>
      <c r="D97" s="101" t="s">
        <v>3229</v>
      </c>
      <c r="E97" s="101">
        <v>1000002560</v>
      </c>
      <c r="F97" s="101" t="s">
        <v>3230</v>
      </c>
      <c r="G97">
        <v>0</v>
      </c>
    </row>
    <row r="98" spans="2:7">
      <c r="B98" s="103" t="s">
        <v>1245</v>
      </c>
      <c r="C98" s="101" t="s">
        <v>40</v>
      </c>
      <c r="D98" s="101" t="s">
        <v>1557</v>
      </c>
      <c r="E98" s="101">
        <v>1000003812</v>
      </c>
      <c r="F98" s="101" t="s">
        <v>1558</v>
      </c>
      <c r="G98">
        <v>0</v>
      </c>
    </row>
    <row r="99" spans="2:7">
      <c r="B99" s="103" t="s">
        <v>121</v>
      </c>
      <c r="C99" s="101" t="s">
        <v>25</v>
      </c>
      <c r="D99" s="101" t="s">
        <v>4053</v>
      </c>
      <c r="E99" s="101">
        <v>1000004392</v>
      </c>
      <c r="F99" s="101" t="s">
        <v>4051</v>
      </c>
      <c r="G99">
        <v>0</v>
      </c>
    </row>
    <row r="100" spans="2:7">
      <c r="B100" s="103" t="s">
        <v>121</v>
      </c>
      <c r="C100" s="101" t="s">
        <v>32</v>
      </c>
      <c r="D100" s="101" t="s">
        <v>4060</v>
      </c>
      <c r="E100" s="101">
        <v>1000004381</v>
      </c>
      <c r="F100" s="101" t="s">
        <v>4059</v>
      </c>
      <c r="G100">
        <v>0</v>
      </c>
    </row>
    <row r="101" spans="2:7">
      <c r="B101" s="103" t="s">
        <v>121</v>
      </c>
      <c r="C101" s="101" t="s">
        <v>25</v>
      </c>
      <c r="D101" s="101" t="s">
        <v>4119</v>
      </c>
      <c r="E101" s="101">
        <v>1000004433</v>
      </c>
      <c r="F101" s="101" t="s">
        <v>4085</v>
      </c>
      <c r="G101">
        <v>0</v>
      </c>
    </row>
    <row r="102" spans="2:7">
      <c r="B102" s="122" t="s">
        <v>1245</v>
      </c>
      <c r="C102" s="123" t="s">
        <v>43</v>
      </c>
      <c r="D102" s="123" t="s">
        <v>4156</v>
      </c>
      <c r="E102" s="123">
        <v>1000004431</v>
      </c>
      <c r="F102" s="123" t="s">
        <v>4151</v>
      </c>
      <c r="G102">
        <v>0</v>
      </c>
    </row>
    <row r="103" spans="2:7">
      <c r="B103" s="39" t="s">
        <v>121</v>
      </c>
      <c r="C103" s="58" t="s">
        <v>22</v>
      </c>
      <c r="D103" s="59" t="s">
        <v>756</v>
      </c>
      <c r="E103" s="59">
        <v>1000003548</v>
      </c>
      <c r="F103" s="61" t="s">
        <v>757</v>
      </c>
      <c r="G103">
        <v>0.3</v>
      </c>
    </row>
    <row r="104" spans="2:7">
      <c r="B104" s="50" t="s">
        <v>1245</v>
      </c>
      <c r="C104" s="58" t="s">
        <v>58</v>
      </c>
      <c r="D104" s="63" t="s">
        <v>2470</v>
      </c>
      <c r="E104" s="63">
        <v>1000003928</v>
      </c>
      <c r="F104" s="63" t="s">
        <v>2471</v>
      </c>
      <c r="G104">
        <v>0.45</v>
      </c>
    </row>
    <row r="105" spans="2:7">
      <c r="B105" s="39" t="s">
        <v>1245</v>
      </c>
      <c r="C105" s="58" t="s">
        <v>63</v>
      </c>
      <c r="D105" s="58" t="s">
        <v>3740</v>
      </c>
      <c r="E105" s="59">
        <v>1000003774</v>
      </c>
      <c r="F105" s="60" t="s">
        <v>3732</v>
      </c>
      <c r="G105">
        <v>0.5</v>
      </c>
    </row>
    <row r="106" spans="2:7">
      <c r="B106" s="122" t="s">
        <v>121</v>
      </c>
      <c r="C106" s="123" t="s">
        <v>31</v>
      </c>
      <c r="D106" s="123" t="s">
        <v>4148</v>
      </c>
      <c r="E106" s="123">
        <v>1000004397</v>
      </c>
      <c r="F106" s="123" t="s">
        <v>4138</v>
      </c>
      <c r="G106">
        <v>0.5</v>
      </c>
    </row>
    <row r="107" spans="2:7">
      <c r="B107" s="39" t="s">
        <v>1245</v>
      </c>
      <c r="C107" s="58" t="s">
        <v>44</v>
      </c>
      <c r="D107" s="59" t="s">
        <v>1448</v>
      </c>
      <c r="E107" s="59">
        <v>1000000363</v>
      </c>
      <c r="F107" s="60" t="s">
        <v>1449</v>
      </c>
      <c r="G107">
        <v>0.7</v>
      </c>
    </row>
    <row r="108" spans="2:7">
      <c r="B108" s="39" t="s">
        <v>1245</v>
      </c>
      <c r="C108" s="58" t="s">
        <v>44</v>
      </c>
      <c r="D108" s="59" t="s">
        <v>1450</v>
      </c>
      <c r="E108" s="59">
        <v>1000000364</v>
      </c>
      <c r="F108" s="60" t="s">
        <v>1451</v>
      </c>
      <c r="G108">
        <v>0.7</v>
      </c>
    </row>
    <row r="109" spans="2:7">
      <c r="B109" s="39" t="s">
        <v>1245</v>
      </c>
      <c r="C109" s="58" t="s">
        <v>44</v>
      </c>
      <c r="D109" s="59" t="s">
        <v>1466</v>
      </c>
      <c r="E109" s="59">
        <v>1000000329</v>
      </c>
      <c r="F109" s="60" t="s">
        <v>1467</v>
      </c>
      <c r="G109">
        <v>0.7</v>
      </c>
    </row>
    <row r="110" spans="2:7">
      <c r="B110" s="39" t="s">
        <v>1245</v>
      </c>
      <c r="C110" s="58" t="s">
        <v>44</v>
      </c>
      <c r="D110" s="59" t="s">
        <v>1494</v>
      </c>
      <c r="E110" s="59">
        <v>1000000356</v>
      </c>
      <c r="F110" s="60" t="s">
        <v>1495</v>
      </c>
      <c r="G110">
        <v>0.7</v>
      </c>
    </row>
    <row r="111" spans="2:7">
      <c r="B111" s="122" t="s">
        <v>1245</v>
      </c>
      <c r="C111" s="123" t="s">
        <v>44</v>
      </c>
      <c r="D111" s="123" t="s">
        <v>1518</v>
      </c>
      <c r="E111" s="123">
        <v>1000000354</v>
      </c>
      <c r="F111" s="123" t="s">
        <v>4129</v>
      </c>
      <c r="G111">
        <v>0.7</v>
      </c>
    </row>
    <row r="112" spans="2:7">
      <c r="B112" s="39" t="s">
        <v>1245</v>
      </c>
      <c r="C112" s="58" t="s">
        <v>44</v>
      </c>
      <c r="D112" s="59" t="s">
        <v>1514</v>
      </c>
      <c r="E112" s="59">
        <v>1000000348</v>
      </c>
      <c r="F112" s="60" t="s">
        <v>1515</v>
      </c>
      <c r="G112">
        <v>0.8</v>
      </c>
    </row>
    <row r="113" spans="2:7">
      <c r="B113" s="39" t="s">
        <v>121</v>
      </c>
      <c r="C113" s="112" t="s">
        <v>16</v>
      </c>
      <c r="D113" s="61" t="s">
        <v>308</v>
      </c>
      <c r="E113" s="59">
        <v>1000000743</v>
      </c>
      <c r="F113" s="60" t="s">
        <v>309</v>
      </c>
      <c r="G113">
        <v>1</v>
      </c>
    </row>
    <row r="114" spans="2:7">
      <c r="B114" s="39" t="s">
        <v>1245</v>
      </c>
      <c r="C114" s="58" t="s">
        <v>56</v>
      </c>
      <c r="D114" s="59" t="s">
        <v>2048</v>
      </c>
      <c r="E114" s="59">
        <v>1000000795</v>
      </c>
      <c r="F114" s="60" t="s">
        <v>2049</v>
      </c>
      <c r="G114">
        <v>1</v>
      </c>
    </row>
    <row r="115" spans="2:7">
      <c r="B115" s="39" t="s">
        <v>1245</v>
      </c>
      <c r="C115" s="58" t="s">
        <v>57</v>
      </c>
      <c r="D115" s="59" t="s">
        <v>2112</v>
      </c>
      <c r="E115" s="59">
        <v>1000000201</v>
      </c>
      <c r="F115" s="60" t="s">
        <v>2113</v>
      </c>
      <c r="G115">
        <v>1</v>
      </c>
    </row>
    <row r="116" spans="2:7">
      <c r="B116" s="39" t="s">
        <v>3061</v>
      </c>
      <c r="C116" s="58" t="s">
        <v>101</v>
      </c>
      <c r="D116" s="58" t="s">
        <v>3576</v>
      </c>
      <c r="E116" s="59">
        <v>1000001683</v>
      </c>
      <c r="F116" s="60" t="s">
        <v>3574</v>
      </c>
      <c r="G116">
        <v>1</v>
      </c>
    </row>
    <row r="117" spans="2:7">
      <c r="B117" s="103" t="s">
        <v>3919</v>
      </c>
      <c r="C117" s="101" t="s">
        <v>82</v>
      </c>
      <c r="D117" s="101" t="s">
        <v>3983</v>
      </c>
      <c r="E117" s="101">
        <v>1000004325</v>
      </c>
      <c r="F117" s="101" t="s">
        <v>3984</v>
      </c>
      <c r="G117">
        <v>1</v>
      </c>
    </row>
    <row r="118" spans="2:7">
      <c r="B118" s="103" t="s">
        <v>1245</v>
      </c>
      <c r="C118" s="101" t="s">
        <v>44</v>
      </c>
      <c r="D118" s="101" t="s">
        <v>3827</v>
      </c>
      <c r="E118" s="101">
        <v>1000004213</v>
      </c>
      <c r="F118" s="101" t="s">
        <v>3825</v>
      </c>
      <c r="G118">
        <v>1.2</v>
      </c>
    </row>
    <row r="119" spans="2:7">
      <c r="B119" s="39" t="s">
        <v>1245</v>
      </c>
      <c r="C119" s="58" t="s">
        <v>40</v>
      </c>
      <c r="D119" s="59" t="s">
        <v>1296</v>
      </c>
      <c r="E119" s="59">
        <v>1000002597</v>
      </c>
      <c r="F119" s="60" t="s">
        <v>1297</v>
      </c>
      <c r="G119">
        <v>1.4</v>
      </c>
    </row>
    <row r="120" spans="2:7">
      <c r="B120" s="39" t="s">
        <v>1245</v>
      </c>
      <c r="C120" s="58" t="s">
        <v>44</v>
      </c>
      <c r="D120" s="59" t="s">
        <v>1522</v>
      </c>
      <c r="E120" s="59">
        <v>1000002626</v>
      </c>
      <c r="F120" s="60" t="s">
        <v>1523</v>
      </c>
      <c r="G120">
        <v>1.4</v>
      </c>
    </row>
    <row r="121" spans="2:7">
      <c r="B121" s="103" t="s">
        <v>3061</v>
      </c>
      <c r="C121" s="101" t="s">
        <v>90</v>
      </c>
      <c r="D121" s="101" t="s">
        <v>3911</v>
      </c>
      <c r="E121" s="101">
        <v>1000003509</v>
      </c>
      <c r="F121" s="101" t="s">
        <v>3898</v>
      </c>
      <c r="G121">
        <v>1.4</v>
      </c>
    </row>
    <row r="122" spans="2:7">
      <c r="B122" s="103" t="s">
        <v>3061</v>
      </c>
      <c r="C122" s="101" t="s">
        <v>92</v>
      </c>
      <c r="D122" s="101" t="s">
        <v>3932</v>
      </c>
      <c r="E122" s="101">
        <v>1000003183</v>
      </c>
      <c r="F122" s="101" t="s">
        <v>3928</v>
      </c>
      <c r="G122">
        <v>1.4</v>
      </c>
    </row>
    <row r="123" spans="2:7">
      <c r="B123" s="39" t="s">
        <v>121</v>
      </c>
      <c r="C123" s="58" t="s">
        <v>548</v>
      </c>
      <c r="D123" s="61" t="s">
        <v>549</v>
      </c>
      <c r="E123" s="59">
        <v>1000000078</v>
      </c>
      <c r="F123" s="60" t="s">
        <v>550</v>
      </c>
      <c r="G123">
        <v>1.5</v>
      </c>
    </row>
    <row r="124" spans="2:7">
      <c r="B124" s="39" t="s">
        <v>1245</v>
      </c>
      <c r="C124" s="112" t="s">
        <v>46</v>
      </c>
      <c r="D124" s="59" t="s">
        <v>1691</v>
      </c>
      <c r="E124" s="59">
        <v>1000000489</v>
      </c>
      <c r="F124" s="60" t="s">
        <v>1692</v>
      </c>
      <c r="G124">
        <v>1.5</v>
      </c>
    </row>
    <row r="125" spans="2:7">
      <c r="B125" s="39" t="s">
        <v>1245</v>
      </c>
      <c r="C125" s="58" t="s">
        <v>53</v>
      </c>
      <c r="D125" s="59" t="s">
        <v>1958</v>
      </c>
      <c r="E125" s="59">
        <v>1000000037</v>
      </c>
      <c r="F125" s="60" t="s">
        <v>1959</v>
      </c>
      <c r="G125">
        <v>1.5</v>
      </c>
    </row>
    <row r="126" spans="2:7">
      <c r="B126" s="39" t="s">
        <v>121</v>
      </c>
      <c r="C126" s="58" t="s">
        <v>22</v>
      </c>
      <c r="D126" s="59" t="s">
        <v>754</v>
      </c>
      <c r="E126" s="59">
        <v>1000003493</v>
      </c>
      <c r="F126" s="61" t="s">
        <v>755</v>
      </c>
      <c r="G126">
        <v>1.8</v>
      </c>
    </row>
    <row r="127" spans="2:7">
      <c r="B127" s="39" t="s">
        <v>2568</v>
      </c>
      <c r="C127" s="58" t="s">
        <v>71</v>
      </c>
      <c r="D127" s="59" t="s">
        <v>2775</v>
      </c>
      <c r="E127" s="59">
        <v>1000002083</v>
      </c>
      <c r="F127" s="60" t="s">
        <v>2776</v>
      </c>
      <c r="G127">
        <v>1.95</v>
      </c>
    </row>
    <row r="128" spans="2:7">
      <c r="B128" s="39" t="s">
        <v>121</v>
      </c>
      <c r="C128" s="58" t="s">
        <v>22</v>
      </c>
      <c r="D128" s="58" t="s">
        <v>758</v>
      </c>
      <c r="E128" s="58">
        <v>1000003788</v>
      </c>
      <c r="F128" s="58" t="s">
        <v>759</v>
      </c>
      <c r="G128">
        <v>1.98</v>
      </c>
    </row>
    <row r="129" spans="2:7">
      <c r="B129" s="39" t="s">
        <v>121</v>
      </c>
      <c r="C129" s="58" t="s">
        <v>814</v>
      </c>
      <c r="D129" s="59" t="s">
        <v>829</v>
      </c>
      <c r="E129" s="59">
        <v>1000000705</v>
      </c>
      <c r="F129" s="60" t="s">
        <v>830</v>
      </c>
      <c r="G129">
        <v>2</v>
      </c>
    </row>
    <row r="130" spans="2:7">
      <c r="B130" s="39" t="s">
        <v>121</v>
      </c>
      <c r="C130" s="58" t="s">
        <v>27</v>
      </c>
      <c r="D130" s="59" t="s">
        <v>925</v>
      </c>
      <c r="E130" s="59">
        <v>1000003197</v>
      </c>
      <c r="F130" s="61" t="s">
        <v>926</v>
      </c>
      <c r="G130">
        <v>2</v>
      </c>
    </row>
    <row r="131" spans="2:7">
      <c r="B131" s="39" t="s">
        <v>121</v>
      </c>
      <c r="C131" s="58" t="s">
        <v>33</v>
      </c>
      <c r="D131" s="58" t="s">
        <v>1119</v>
      </c>
      <c r="E131" s="58">
        <v>1000003773</v>
      </c>
      <c r="F131" s="58" t="s">
        <v>1120</v>
      </c>
      <c r="G131">
        <v>2</v>
      </c>
    </row>
    <row r="132" spans="2:7">
      <c r="B132" s="39" t="s">
        <v>1245</v>
      </c>
      <c r="C132" s="58" t="s">
        <v>57</v>
      </c>
      <c r="D132" s="59" t="s">
        <v>2170</v>
      </c>
      <c r="E132" s="59">
        <v>1000003125</v>
      </c>
      <c r="F132" s="60" t="s">
        <v>2171</v>
      </c>
      <c r="G132">
        <v>2</v>
      </c>
    </row>
    <row r="133" spans="2:7">
      <c r="B133" s="39" t="s">
        <v>1245</v>
      </c>
      <c r="C133" s="58" t="s">
        <v>60</v>
      </c>
      <c r="D133" s="59" t="s">
        <v>2266</v>
      </c>
      <c r="E133" s="59">
        <v>1000003569</v>
      </c>
      <c r="F133" s="61" t="s">
        <v>2267</v>
      </c>
      <c r="G133">
        <v>2</v>
      </c>
    </row>
    <row r="134" spans="2:7">
      <c r="B134" s="39" t="s">
        <v>1245</v>
      </c>
      <c r="C134" s="58" t="s">
        <v>62</v>
      </c>
      <c r="D134" s="59" t="s">
        <v>2309</v>
      </c>
      <c r="E134" s="59">
        <v>1000001064</v>
      </c>
      <c r="F134" s="60" t="s">
        <v>2310</v>
      </c>
      <c r="G134">
        <v>2</v>
      </c>
    </row>
    <row r="135" spans="2:7">
      <c r="B135" s="39" t="s">
        <v>2568</v>
      </c>
      <c r="C135" s="58" t="s">
        <v>2569</v>
      </c>
      <c r="D135" s="66" t="s">
        <v>2639</v>
      </c>
      <c r="E135" s="59">
        <v>1000002080</v>
      </c>
      <c r="F135" s="60" t="s">
        <v>2640</v>
      </c>
      <c r="G135">
        <v>2</v>
      </c>
    </row>
    <row r="136" spans="2:7">
      <c r="B136" s="39" t="s">
        <v>1245</v>
      </c>
      <c r="C136" s="58" t="s">
        <v>40</v>
      </c>
      <c r="D136" s="61" t="s">
        <v>1312</v>
      </c>
      <c r="E136" s="59">
        <v>1000003552</v>
      </c>
      <c r="F136" s="61" t="s">
        <v>1313</v>
      </c>
      <c r="G136">
        <v>2</v>
      </c>
    </row>
    <row r="137" spans="2:7">
      <c r="B137" s="103" t="s">
        <v>121</v>
      </c>
      <c r="C137" s="101" t="s">
        <v>961</v>
      </c>
      <c r="D137" s="101" t="s">
        <v>3835</v>
      </c>
      <c r="E137" s="101">
        <v>1000000116</v>
      </c>
      <c r="F137" s="101" t="s">
        <v>3834</v>
      </c>
      <c r="G137">
        <v>2</v>
      </c>
    </row>
    <row r="138" spans="2:7">
      <c r="B138" s="103" t="s">
        <v>1245</v>
      </c>
      <c r="C138" s="101" t="s">
        <v>63</v>
      </c>
      <c r="D138" s="101" t="s">
        <v>2343</v>
      </c>
      <c r="E138" s="101">
        <v>1000000908</v>
      </c>
      <c r="F138" s="101" t="s">
        <v>2344</v>
      </c>
      <c r="G138">
        <v>2</v>
      </c>
    </row>
    <row r="139" spans="2:7">
      <c r="B139" s="39" t="s">
        <v>1245</v>
      </c>
      <c r="C139" s="58" t="s">
        <v>44</v>
      </c>
      <c r="D139" s="59" t="s">
        <v>1468</v>
      </c>
      <c r="E139" s="59">
        <v>1000000336</v>
      </c>
      <c r="F139" s="60" t="s">
        <v>1469</v>
      </c>
      <c r="G139">
        <v>2.1</v>
      </c>
    </row>
    <row r="140" spans="2:7">
      <c r="B140" s="39" t="s">
        <v>1245</v>
      </c>
      <c r="C140" s="58" t="s">
        <v>44</v>
      </c>
      <c r="D140" s="59" t="s">
        <v>1492</v>
      </c>
      <c r="E140" s="59">
        <v>1000000346</v>
      </c>
      <c r="F140" s="60" t="s">
        <v>1493</v>
      </c>
      <c r="G140">
        <v>2.1</v>
      </c>
    </row>
    <row r="141" spans="2:7">
      <c r="B141" s="39" t="s">
        <v>121</v>
      </c>
      <c r="C141" s="112" t="s">
        <v>16</v>
      </c>
      <c r="D141" s="59" t="s">
        <v>348</v>
      </c>
      <c r="E141" s="59">
        <v>1000001067</v>
      </c>
      <c r="F141" s="60" t="s">
        <v>349</v>
      </c>
      <c r="G141">
        <v>2.25</v>
      </c>
    </row>
    <row r="142" spans="2:7">
      <c r="B142" s="39" t="s">
        <v>1245</v>
      </c>
      <c r="C142" s="58" t="s">
        <v>57</v>
      </c>
      <c r="D142" s="59" t="s">
        <v>2126</v>
      </c>
      <c r="E142" s="59">
        <v>1000000227</v>
      </c>
      <c r="F142" s="60" t="s">
        <v>2127</v>
      </c>
      <c r="G142">
        <v>2.2999999999999998</v>
      </c>
    </row>
    <row r="143" spans="2:7">
      <c r="B143" s="122" t="s">
        <v>3061</v>
      </c>
      <c r="C143" s="123" t="s">
        <v>63</v>
      </c>
      <c r="D143" s="123" t="s">
        <v>4141</v>
      </c>
      <c r="E143" s="123">
        <v>1000004423</v>
      </c>
      <c r="F143" s="123" t="s">
        <v>4130</v>
      </c>
      <c r="G143">
        <v>2.3333333333333335</v>
      </c>
    </row>
    <row r="144" spans="2:7">
      <c r="B144" s="50" t="s">
        <v>1245</v>
      </c>
      <c r="C144" s="63" t="s">
        <v>44</v>
      </c>
      <c r="D144" s="63" t="s">
        <v>1563</v>
      </c>
      <c r="E144" s="63">
        <v>1000004023</v>
      </c>
      <c r="F144" s="63" t="s">
        <v>1564</v>
      </c>
      <c r="G144">
        <v>2.4</v>
      </c>
    </row>
    <row r="145" spans="2:7">
      <c r="B145" s="39" t="s">
        <v>2568</v>
      </c>
      <c r="C145" s="58" t="s">
        <v>71</v>
      </c>
      <c r="D145" s="65" t="s">
        <v>2767</v>
      </c>
      <c r="E145" s="59">
        <v>1000001456</v>
      </c>
      <c r="F145" s="66" t="s">
        <v>2768</v>
      </c>
      <c r="G145">
        <v>2.4</v>
      </c>
    </row>
    <row r="146" spans="2:7">
      <c r="B146" s="122" t="s">
        <v>121</v>
      </c>
      <c r="C146" s="123" t="s">
        <v>32</v>
      </c>
      <c r="D146" s="123" t="s">
        <v>1063</v>
      </c>
      <c r="E146" s="123">
        <v>1000000684</v>
      </c>
      <c r="F146" s="123" t="s">
        <v>1064</v>
      </c>
      <c r="G146">
        <v>2.4</v>
      </c>
    </row>
    <row r="147" spans="2:7">
      <c r="B147" s="39" t="s">
        <v>1245</v>
      </c>
      <c r="C147" s="58" t="s">
        <v>40</v>
      </c>
      <c r="D147" s="59" t="s">
        <v>1284</v>
      </c>
      <c r="E147" s="59">
        <v>1000000289</v>
      </c>
      <c r="F147" s="60" t="s">
        <v>1285</v>
      </c>
      <c r="G147">
        <v>2.5</v>
      </c>
    </row>
    <row r="148" spans="2:7">
      <c r="B148" s="39" t="s">
        <v>1245</v>
      </c>
      <c r="C148" s="58" t="s">
        <v>62</v>
      </c>
      <c r="D148" s="58" t="s">
        <v>3583</v>
      </c>
      <c r="E148" s="59">
        <v>1000003624</v>
      </c>
      <c r="F148" s="60" t="s">
        <v>3581</v>
      </c>
      <c r="G148">
        <v>2.5</v>
      </c>
    </row>
    <row r="149" spans="2:7">
      <c r="B149" s="39" t="s">
        <v>1245</v>
      </c>
      <c r="C149" s="58" t="s">
        <v>58</v>
      </c>
      <c r="D149" s="59" t="s">
        <v>2454</v>
      </c>
      <c r="E149" s="59">
        <v>1000003714</v>
      </c>
      <c r="F149" s="61" t="s">
        <v>2455</v>
      </c>
      <c r="G149">
        <v>2.5499999999999998</v>
      </c>
    </row>
    <row r="150" spans="2:7">
      <c r="B150" s="39" t="s">
        <v>1245</v>
      </c>
      <c r="C150" s="58" t="s">
        <v>40</v>
      </c>
      <c r="D150" s="61" t="s">
        <v>1308</v>
      </c>
      <c r="E150" s="59">
        <v>1000003402</v>
      </c>
      <c r="F150" s="61" t="s">
        <v>1309</v>
      </c>
      <c r="G150">
        <v>2.6</v>
      </c>
    </row>
    <row r="151" spans="2:7">
      <c r="B151" s="39" t="s">
        <v>1245</v>
      </c>
      <c r="C151" s="58" t="s">
        <v>48</v>
      </c>
      <c r="D151" s="59" t="s">
        <v>1867</v>
      </c>
      <c r="E151" s="59">
        <v>1000002607</v>
      </c>
      <c r="F151" s="60" t="s">
        <v>1868</v>
      </c>
      <c r="G151">
        <v>2.6</v>
      </c>
    </row>
    <row r="152" spans="2:7">
      <c r="B152" s="39" t="s">
        <v>1245</v>
      </c>
      <c r="C152" s="58" t="s">
        <v>48</v>
      </c>
      <c r="D152" s="59" t="s">
        <v>1878</v>
      </c>
      <c r="E152" s="59">
        <v>1000003251</v>
      </c>
      <c r="F152" s="61" t="s">
        <v>922</v>
      </c>
      <c r="G152">
        <v>2.6</v>
      </c>
    </row>
    <row r="153" spans="2:7">
      <c r="B153" s="39" t="s">
        <v>2568</v>
      </c>
      <c r="C153" s="58" t="s">
        <v>76</v>
      </c>
      <c r="D153" s="65" t="s">
        <v>2828</v>
      </c>
      <c r="E153" s="59">
        <v>1000001871</v>
      </c>
      <c r="F153" s="60" t="s">
        <v>2829</v>
      </c>
      <c r="G153">
        <v>2.6</v>
      </c>
    </row>
    <row r="154" spans="2:7">
      <c r="B154" s="39" t="s">
        <v>2568</v>
      </c>
      <c r="C154" s="63" t="s">
        <v>84</v>
      </c>
      <c r="D154" s="63" t="s">
        <v>3441</v>
      </c>
      <c r="E154" s="63">
        <v>1000004107</v>
      </c>
      <c r="F154" s="63" t="s">
        <v>3442</v>
      </c>
      <c r="G154">
        <v>2.6</v>
      </c>
    </row>
    <row r="155" spans="2:7">
      <c r="B155" s="103" t="s">
        <v>1245</v>
      </c>
      <c r="C155" s="101" t="s">
        <v>43</v>
      </c>
      <c r="D155" s="101" t="s">
        <v>3826</v>
      </c>
      <c r="E155" s="101">
        <v>1000004263</v>
      </c>
      <c r="F155" s="101" t="s">
        <v>3824</v>
      </c>
      <c r="G155">
        <v>2.6</v>
      </c>
    </row>
    <row r="156" spans="2:7">
      <c r="B156" s="50" t="s">
        <v>121</v>
      </c>
      <c r="C156" s="63" t="s">
        <v>613</v>
      </c>
      <c r="D156" s="63" t="s">
        <v>616</v>
      </c>
      <c r="E156" s="63">
        <v>1000000098</v>
      </c>
      <c r="F156" s="63" t="s">
        <v>617</v>
      </c>
      <c r="G156">
        <v>2.8</v>
      </c>
    </row>
    <row r="157" spans="2:7">
      <c r="B157" s="50" t="s">
        <v>1245</v>
      </c>
      <c r="C157" s="63" t="s">
        <v>40</v>
      </c>
      <c r="D157" s="63" t="s">
        <v>1333</v>
      </c>
      <c r="E157" s="63">
        <v>1000004071</v>
      </c>
      <c r="F157" s="63" t="s">
        <v>1334</v>
      </c>
      <c r="G157">
        <v>2.8</v>
      </c>
    </row>
    <row r="158" spans="2:7">
      <c r="B158" s="50" t="s">
        <v>1245</v>
      </c>
      <c r="C158" s="58" t="s">
        <v>58</v>
      </c>
      <c r="D158" s="63" t="s">
        <v>2460</v>
      </c>
      <c r="E158" s="63">
        <v>1000003870</v>
      </c>
      <c r="F158" s="63" t="s">
        <v>2461</v>
      </c>
      <c r="G158">
        <v>2.8</v>
      </c>
    </row>
    <row r="159" spans="2:7">
      <c r="B159" s="39" t="s">
        <v>1245</v>
      </c>
      <c r="C159" s="58" t="s">
        <v>60</v>
      </c>
      <c r="D159" s="101" t="s">
        <v>3777</v>
      </c>
      <c r="E159" s="101">
        <v>1000004205</v>
      </c>
      <c r="F159" s="101" t="s">
        <v>3770</v>
      </c>
      <c r="G159">
        <v>2.8</v>
      </c>
    </row>
    <row r="160" spans="2:7">
      <c r="B160" s="103" t="s">
        <v>121</v>
      </c>
      <c r="C160" s="101" t="s">
        <v>22</v>
      </c>
      <c r="D160" s="101" t="s">
        <v>3868</v>
      </c>
      <c r="E160" s="101">
        <v>1000000412</v>
      </c>
      <c r="F160" s="101" t="s">
        <v>3858</v>
      </c>
      <c r="G160">
        <v>2.9</v>
      </c>
    </row>
    <row r="161" spans="2:7">
      <c r="B161" s="39" t="s">
        <v>121</v>
      </c>
      <c r="C161" s="112" t="s">
        <v>16</v>
      </c>
      <c r="D161" s="59" t="s">
        <v>342</v>
      </c>
      <c r="E161" s="59">
        <v>1000000730</v>
      </c>
      <c r="F161" s="60" t="s">
        <v>343</v>
      </c>
      <c r="G161">
        <v>3</v>
      </c>
    </row>
    <row r="162" spans="2:7">
      <c r="B162" s="39" t="s">
        <v>121</v>
      </c>
      <c r="C162" s="58" t="s">
        <v>27</v>
      </c>
      <c r="D162" s="59" t="s">
        <v>873</v>
      </c>
      <c r="E162" s="59">
        <v>1000000245</v>
      </c>
      <c r="F162" s="60" t="s">
        <v>874</v>
      </c>
      <c r="G162">
        <v>3</v>
      </c>
    </row>
    <row r="163" spans="2:7">
      <c r="B163" s="39" t="s">
        <v>121</v>
      </c>
      <c r="C163" s="58" t="s">
        <v>27</v>
      </c>
      <c r="D163" s="59" t="s">
        <v>929</v>
      </c>
      <c r="E163" s="59">
        <v>1000003308</v>
      </c>
      <c r="F163" s="61" t="s">
        <v>930</v>
      </c>
      <c r="G163">
        <v>3</v>
      </c>
    </row>
    <row r="164" spans="2:7">
      <c r="B164" s="39" t="s">
        <v>3061</v>
      </c>
      <c r="C164" s="58" t="s">
        <v>101</v>
      </c>
      <c r="D164" s="58" t="s">
        <v>3331</v>
      </c>
      <c r="E164" s="59">
        <v>1000002005</v>
      </c>
      <c r="F164" s="60" t="s">
        <v>3332</v>
      </c>
      <c r="G164">
        <v>3</v>
      </c>
    </row>
    <row r="165" spans="2:7">
      <c r="B165" s="39" t="s">
        <v>121</v>
      </c>
      <c r="C165" s="101" t="s">
        <v>31</v>
      </c>
      <c r="D165" s="101" t="s">
        <v>3776</v>
      </c>
      <c r="E165" s="101">
        <v>1000004198</v>
      </c>
      <c r="F165" s="101" t="s">
        <v>3769</v>
      </c>
      <c r="G165">
        <v>3</v>
      </c>
    </row>
    <row r="166" spans="2:7">
      <c r="B166" s="39" t="s">
        <v>2568</v>
      </c>
      <c r="C166" s="63" t="s">
        <v>71</v>
      </c>
      <c r="D166" s="63" t="s">
        <v>2806</v>
      </c>
      <c r="E166" s="63">
        <v>1000004013</v>
      </c>
      <c r="F166" s="63" t="s">
        <v>2807</v>
      </c>
      <c r="G166">
        <v>3.2</v>
      </c>
    </row>
    <row r="167" spans="2:7">
      <c r="B167" s="122" t="s">
        <v>2568</v>
      </c>
      <c r="C167" s="123" t="s">
        <v>76</v>
      </c>
      <c r="D167" s="123" t="s">
        <v>4146</v>
      </c>
      <c r="E167" s="123">
        <v>1000004440</v>
      </c>
      <c r="F167" s="123" t="s">
        <v>4136</v>
      </c>
      <c r="G167">
        <v>3.3333333333333335</v>
      </c>
    </row>
    <row r="168" spans="2:7">
      <c r="B168" s="122" t="s">
        <v>3918</v>
      </c>
      <c r="C168" s="123" t="s">
        <v>76</v>
      </c>
      <c r="D168" s="123" t="s">
        <v>4161</v>
      </c>
      <c r="E168" s="123">
        <v>1000004435</v>
      </c>
      <c r="F168" s="123" t="s">
        <v>4154</v>
      </c>
      <c r="G168">
        <v>3.3333333333333335</v>
      </c>
    </row>
    <row r="169" spans="2:7">
      <c r="B169" s="39" t="s">
        <v>1245</v>
      </c>
      <c r="C169" s="58" t="s">
        <v>53</v>
      </c>
      <c r="D169" s="58" t="s">
        <v>2015</v>
      </c>
      <c r="E169" s="58">
        <v>1000003783</v>
      </c>
      <c r="F169" s="58" t="s">
        <v>2016</v>
      </c>
      <c r="G169">
        <v>3.5</v>
      </c>
    </row>
    <row r="170" spans="2:7">
      <c r="B170" s="39" t="s">
        <v>3061</v>
      </c>
      <c r="C170" s="58" t="s">
        <v>87</v>
      </c>
      <c r="D170" s="65" t="s">
        <v>3122</v>
      </c>
      <c r="E170" s="59">
        <v>1000002772</v>
      </c>
      <c r="F170" s="60" t="s">
        <v>3123</v>
      </c>
      <c r="G170">
        <v>3.7</v>
      </c>
    </row>
    <row r="171" spans="2:7">
      <c r="B171" s="39" t="s">
        <v>121</v>
      </c>
      <c r="C171" s="112" t="s">
        <v>3923</v>
      </c>
      <c r="D171" s="59" t="s">
        <v>242</v>
      </c>
      <c r="E171" s="59">
        <v>1000003718</v>
      </c>
      <c r="F171" s="61" t="s">
        <v>243</v>
      </c>
      <c r="G171">
        <v>4</v>
      </c>
    </row>
    <row r="172" spans="2:7">
      <c r="B172" s="39" t="s">
        <v>121</v>
      </c>
      <c r="C172" s="112" t="s">
        <v>18</v>
      </c>
      <c r="D172" s="59" t="s">
        <v>458</v>
      </c>
      <c r="E172" s="59">
        <v>1000000931</v>
      </c>
      <c r="F172" s="60" t="s">
        <v>459</v>
      </c>
      <c r="G172">
        <v>4</v>
      </c>
    </row>
    <row r="173" spans="2:7">
      <c r="B173" s="39" t="s">
        <v>121</v>
      </c>
      <c r="C173" s="112" t="s">
        <v>18</v>
      </c>
      <c r="D173" s="59" t="s">
        <v>460</v>
      </c>
      <c r="E173" s="59">
        <v>1000000934</v>
      </c>
      <c r="F173" s="60" t="s">
        <v>461</v>
      </c>
      <c r="G173">
        <v>4</v>
      </c>
    </row>
    <row r="174" spans="2:7">
      <c r="B174" s="39" t="s">
        <v>121</v>
      </c>
      <c r="C174" s="112" t="s">
        <v>18</v>
      </c>
      <c r="D174" s="59" t="s">
        <v>492</v>
      </c>
      <c r="E174" s="59">
        <v>1000002404</v>
      </c>
      <c r="F174" s="60" t="s">
        <v>493</v>
      </c>
      <c r="G174">
        <v>4</v>
      </c>
    </row>
    <row r="175" spans="2:7">
      <c r="B175" s="39" t="s">
        <v>121</v>
      </c>
      <c r="C175" s="112" t="s">
        <v>18</v>
      </c>
      <c r="D175" s="59" t="s">
        <v>514</v>
      </c>
      <c r="E175" s="59">
        <v>1000003352</v>
      </c>
      <c r="F175" s="61" t="s">
        <v>515</v>
      </c>
      <c r="G175">
        <v>4</v>
      </c>
    </row>
    <row r="176" spans="2:7">
      <c r="B176" s="39" t="s">
        <v>121</v>
      </c>
      <c r="C176" s="58" t="s">
        <v>22</v>
      </c>
      <c r="D176" s="59" t="s">
        <v>703</v>
      </c>
      <c r="E176" s="59">
        <v>1000000399</v>
      </c>
      <c r="F176" s="60" t="s">
        <v>704</v>
      </c>
      <c r="G176">
        <v>4</v>
      </c>
    </row>
    <row r="177" spans="2:7">
      <c r="B177" s="39" t="s">
        <v>121</v>
      </c>
      <c r="C177" s="58" t="s">
        <v>22</v>
      </c>
      <c r="D177" s="59" t="s">
        <v>731</v>
      </c>
      <c r="E177" s="59">
        <v>1000000389</v>
      </c>
      <c r="F177" s="60" t="s">
        <v>732</v>
      </c>
      <c r="G177">
        <v>4</v>
      </c>
    </row>
    <row r="178" spans="2:7">
      <c r="B178" s="39" t="s">
        <v>121</v>
      </c>
      <c r="C178" s="58" t="s">
        <v>25</v>
      </c>
      <c r="D178" s="59" t="s">
        <v>772</v>
      </c>
      <c r="E178" s="59">
        <v>1000000261</v>
      </c>
      <c r="F178" s="60" t="s">
        <v>773</v>
      </c>
      <c r="G178">
        <v>4</v>
      </c>
    </row>
    <row r="179" spans="2:7">
      <c r="B179" s="50" t="s">
        <v>121</v>
      </c>
      <c r="C179" s="63" t="s">
        <v>31</v>
      </c>
      <c r="D179" s="63" t="s">
        <v>1043</v>
      </c>
      <c r="E179" s="63">
        <v>1000003993</v>
      </c>
      <c r="F179" s="63" t="s">
        <v>1044</v>
      </c>
      <c r="G179">
        <v>4</v>
      </c>
    </row>
    <row r="180" spans="2:7">
      <c r="B180" s="39" t="s">
        <v>1245</v>
      </c>
      <c r="C180" s="58" t="s">
        <v>43</v>
      </c>
      <c r="D180" s="59" t="s">
        <v>1371</v>
      </c>
      <c r="E180" s="59">
        <v>1000000180</v>
      </c>
      <c r="F180" s="60" t="s">
        <v>1372</v>
      </c>
      <c r="G180">
        <v>4</v>
      </c>
    </row>
    <row r="181" spans="2:7">
      <c r="B181" s="39" t="s">
        <v>1245</v>
      </c>
      <c r="C181" s="58" t="s">
        <v>60</v>
      </c>
      <c r="D181" s="59" t="s">
        <v>2224</v>
      </c>
      <c r="E181" s="59">
        <v>1000000123</v>
      </c>
      <c r="F181" s="60" t="s">
        <v>2225</v>
      </c>
      <c r="G181">
        <v>4</v>
      </c>
    </row>
    <row r="182" spans="2:7">
      <c r="B182" s="39" t="s">
        <v>2568</v>
      </c>
      <c r="C182" s="58" t="s">
        <v>80</v>
      </c>
      <c r="D182" s="58" t="s">
        <v>2848</v>
      </c>
      <c r="E182" s="59">
        <v>1000001917</v>
      </c>
      <c r="F182" s="60" t="s">
        <v>2849</v>
      </c>
      <c r="G182">
        <v>4</v>
      </c>
    </row>
    <row r="183" spans="2:7">
      <c r="B183" s="39" t="s">
        <v>3061</v>
      </c>
      <c r="C183" s="58" t="s">
        <v>101</v>
      </c>
      <c r="D183" s="58" t="s">
        <v>3333</v>
      </c>
      <c r="E183" s="59">
        <v>1000002049</v>
      </c>
      <c r="F183" s="60" t="s">
        <v>3334</v>
      </c>
      <c r="G183">
        <v>4</v>
      </c>
    </row>
    <row r="184" spans="2:7">
      <c r="B184" s="39" t="s">
        <v>3061</v>
      </c>
      <c r="C184" s="58" t="s">
        <v>92</v>
      </c>
      <c r="D184" s="58" t="s">
        <v>3552</v>
      </c>
      <c r="E184" s="59">
        <v>1000002855</v>
      </c>
      <c r="F184" s="60" t="s">
        <v>3546</v>
      </c>
      <c r="G184">
        <v>4</v>
      </c>
    </row>
    <row r="185" spans="2:7">
      <c r="B185" s="103" t="s">
        <v>3061</v>
      </c>
      <c r="C185" s="101" t="s">
        <v>99</v>
      </c>
      <c r="D185" s="101" t="s">
        <v>3819</v>
      </c>
      <c r="E185" s="101">
        <v>1000002518</v>
      </c>
      <c r="F185" s="101" t="s">
        <v>3816</v>
      </c>
      <c r="G185">
        <v>4</v>
      </c>
    </row>
    <row r="186" spans="2:7">
      <c r="B186" s="103" t="s">
        <v>121</v>
      </c>
      <c r="C186" s="101" t="s">
        <v>3921</v>
      </c>
      <c r="D186" s="101" t="s">
        <v>530</v>
      </c>
      <c r="E186" s="101">
        <v>1000003754</v>
      </c>
      <c r="F186" s="101" t="s">
        <v>531</v>
      </c>
      <c r="G186">
        <v>4</v>
      </c>
    </row>
    <row r="187" spans="2:7">
      <c r="B187" s="103" t="s">
        <v>1245</v>
      </c>
      <c r="C187" s="101" t="s">
        <v>58</v>
      </c>
      <c r="D187" s="101" t="s">
        <v>3871</v>
      </c>
      <c r="E187" s="101">
        <v>1000002622</v>
      </c>
      <c r="F187" s="101" t="s">
        <v>3861</v>
      </c>
      <c r="G187">
        <v>4.1500000000000004</v>
      </c>
    </row>
    <row r="188" spans="2:7">
      <c r="B188" s="39" t="s">
        <v>1245</v>
      </c>
      <c r="C188" s="58" t="s">
        <v>44</v>
      </c>
      <c r="D188" s="59" t="s">
        <v>1490</v>
      </c>
      <c r="E188" s="59">
        <v>1000000309</v>
      </c>
      <c r="F188" s="60" t="s">
        <v>1491</v>
      </c>
      <c r="G188">
        <v>4.2</v>
      </c>
    </row>
    <row r="189" spans="2:7">
      <c r="B189" s="103" t="s">
        <v>121</v>
      </c>
      <c r="C189" s="101" t="s">
        <v>16</v>
      </c>
      <c r="D189" s="101" t="s">
        <v>4106</v>
      </c>
      <c r="E189" s="101">
        <v>1000004401</v>
      </c>
      <c r="F189" s="101" t="s">
        <v>4072</v>
      </c>
      <c r="G189">
        <v>4.333333333333333</v>
      </c>
    </row>
    <row r="190" spans="2:7">
      <c r="B190" s="122" t="s">
        <v>121</v>
      </c>
      <c r="C190" s="123" t="s">
        <v>12</v>
      </c>
      <c r="D190" s="123" t="s">
        <v>4144</v>
      </c>
      <c r="E190" s="123">
        <v>1000004443</v>
      </c>
      <c r="F190" s="123" t="s">
        <v>4134</v>
      </c>
      <c r="G190">
        <v>4.333333333333333</v>
      </c>
    </row>
    <row r="191" spans="2:7">
      <c r="B191" s="122" t="s">
        <v>1245</v>
      </c>
      <c r="C191" s="123" t="s">
        <v>40</v>
      </c>
      <c r="D191" s="123" t="s">
        <v>4159</v>
      </c>
      <c r="E191" s="123">
        <v>1000004463</v>
      </c>
      <c r="F191" s="123" t="s">
        <v>3442</v>
      </c>
      <c r="G191">
        <v>4.333333333333333</v>
      </c>
    </row>
    <row r="192" spans="2:7">
      <c r="B192" s="39" t="s">
        <v>121</v>
      </c>
      <c r="C192" s="112" t="s">
        <v>18</v>
      </c>
      <c r="D192" s="59" t="s">
        <v>526</v>
      </c>
      <c r="E192" s="59">
        <v>1000003643</v>
      </c>
      <c r="F192" s="61" t="s">
        <v>527</v>
      </c>
      <c r="G192">
        <v>4.5</v>
      </c>
    </row>
    <row r="193" spans="2:7">
      <c r="B193" s="50" t="s">
        <v>1245</v>
      </c>
      <c r="C193" s="63" t="s">
        <v>58</v>
      </c>
      <c r="D193" s="63" t="s">
        <v>3492</v>
      </c>
      <c r="E193" s="63">
        <v>1000004134</v>
      </c>
      <c r="F193" s="63" t="s">
        <v>3493</v>
      </c>
      <c r="G193">
        <v>4.5999999999999996</v>
      </c>
    </row>
    <row r="194" spans="2:7">
      <c r="B194" s="39" t="s">
        <v>1245</v>
      </c>
      <c r="C194" s="58" t="s">
        <v>44</v>
      </c>
      <c r="D194" s="59" t="s">
        <v>1470</v>
      </c>
      <c r="E194" s="59">
        <v>1000000326</v>
      </c>
      <c r="F194" s="60" t="s">
        <v>1471</v>
      </c>
      <c r="G194">
        <v>4.8</v>
      </c>
    </row>
    <row r="195" spans="2:7">
      <c r="B195" s="39" t="s">
        <v>2568</v>
      </c>
      <c r="C195" s="58" t="s">
        <v>71</v>
      </c>
      <c r="D195" s="65" t="s">
        <v>2788</v>
      </c>
      <c r="E195" s="59">
        <v>1000003173</v>
      </c>
      <c r="F195" s="58" t="s">
        <v>2789</v>
      </c>
      <c r="G195">
        <v>4.8</v>
      </c>
    </row>
    <row r="196" spans="2:7">
      <c r="B196" s="39" t="s">
        <v>2568</v>
      </c>
      <c r="C196" s="58" t="s">
        <v>71</v>
      </c>
      <c r="D196" s="65" t="s">
        <v>2798</v>
      </c>
      <c r="E196" s="59">
        <v>1000003529</v>
      </c>
      <c r="F196" s="58" t="s">
        <v>2799</v>
      </c>
      <c r="G196">
        <v>4.8</v>
      </c>
    </row>
    <row r="197" spans="2:7">
      <c r="B197" s="7" t="s">
        <v>3061</v>
      </c>
      <c r="C197" s="61" t="s">
        <v>92</v>
      </c>
      <c r="D197" s="65" t="s">
        <v>3433</v>
      </c>
      <c r="E197" s="59">
        <v>1000003080</v>
      </c>
      <c r="F197" s="58" t="s">
        <v>3434</v>
      </c>
      <c r="G197">
        <v>4.8</v>
      </c>
    </row>
    <row r="198" spans="2:7">
      <c r="B198" s="39" t="s">
        <v>1245</v>
      </c>
      <c r="C198" s="58" t="s">
        <v>40</v>
      </c>
      <c r="D198" s="59" t="s">
        <v>1250</v>
      </c>
      <c r="E198" s="59">
        <v>1000000303</v>
      </c>
      <c r="F198" s="60" t="s">
        <v>1251</v>
      </c>
      <c r="G198">
        <v>4.9000000000000004</v>
      </c>
    </row>
    <row r="199" spans="2:7">
      <c r="B199" s="39" t="s">
        <v>2568</v>
      </c>
      <c r="C199" s="63" t="s">
        <v>75</v>
      </c>
      <c r="D199" s="63" t="s">
        <v>3055</v>
      </c>
      <c r="E199" s="63">
        <v>1000004001</v>
      </c>
      <c r="F199" s="63" t="s">
        <v>3056</v>
      </c>
      <c r="G199">
        <v>4.9000000000000004</v>
      </c>
    </row>
    <row r="200" spans="2:7">
      <c r="B200" s="39" t="s">
        <v>121</v>
      </c>
      <c r="C200" s="58" t="s">
        <v>31</v>
      </c>
      <c r="D200" s="59" t="s">
        <v>995</v>
      </c>
      <c r="E200" s="59">
        <v>1000000750</v>
      </c>
      <c r="F200" s="60" t="s">
        <v>996</v>
      </c>
      <c r="G200">
        <v>5</v>
      </c>
    </row>
    <row r="201" spans="2:7">
      <c r="B201" s="39" t="s">
        <v>1245</v>
      </c>
      <c r="C201" s="112" t="s">
        <v>3922</v>
      </c>
      <c r="D201" s="59" t="s">
        <v>1766</v>
      </c>
      <c r="E201" s="59">
        <v>1000003476</v>
      </c>
      <c r="F201" s="61" t="s">
        <v>1767</v>
      </c>
      <c r="G201">
        <v>5</v>
      </c>
    </row>
    <row r="202" spans="2:7">
      <c r="B202" s="50" t="s">
        <v>1245</v>
      </c>
      <c r="C202" s="112" t="s">
        <v>46</v>
      </c>
      <c r="D202" s="63" t="s">
        <v>1806</v>
      </c>
      <c r="E202" s="63">
        <v>1000004078</v>
      </c>
      <c r="F202" s="63" t="s">
        <v>1523</v>
      </c>
      <c r="G202">
        <v>5</v>
      </c>
    </row>
    <row r="203" spans="2:7">
      <c r="B203" s="39" t="s">
        <v>1245</v>
      </c>
      <c r="C203" s="58" t="s">
        <v>48</v>
      </c>
      <c r="D203" s="59" t="s">
        <v>1841</v>
      </c>
      <c r="E203" s="59">
        <v>1000000531</v>
      </c>
      <c r="F203" s="60" t="s">
        <v>1842</v>
      </c>
      <c r="G203">
        <v>5</v>
      </c>
    </row>
    <row r="204" spans="2:7">
      <c r="B204" s="39" t="s">
        <v>1245</v>
      </c>
      <c r="C204" s="58" t="s">
        <v>48</v>
      </c>
      <c r="D204" s="59" t="s">
        <v>1855</v>
      </c>
      <c r="E204" s="59">
        <v>1000000955</v>
      </c>
      <c r="F204" s="60" t="s">
        <v>1856</v>
      </c>
      <c r="G204">
        <v>5</v>
      </c>
    </row>
    <row r="205" spans="2:7">
      <c r="B205" s="39" t="s">
        <v>3061</v>
      </c>
      <c r="C205" s="58" t="s">
        <v>3172</v>
      </c>
      <c r="D205" s="65" t="s">
        <v>3173</v>
      </c>
      <c r="E205" s="59">
        <v>1000001820</v>
      </c>
      <c r="F205" s="60" t="s">
        <v>3174</v>
      </c>
      <c r="G205">
        <v>5</v>
      </c>
    </row>
    <row r="206" spans="2:7">
      <c r="B206" s="39" t="s">
        <v>3061</v>
      </c>
      <c r="C206" s="58" t="s">
        <v>101</v>
      </c>
      <c r="D206" s="58" t="s">
        <v>3303</v>
      </c>
      <c r="E206" s="59">
        <v>1000001642</v>
      </c>
      <c r="F206" s="60" t="s">
        <v>3304</v>
      </c>
      <c r="G206">
        <v>5</v>
      </c>
    </row>
    <row r="207" spans="2:7">
      <c r="B207" s="50" t="s">
        <v>3061</v>
      </c>
      <c r="C207" s="63" t="s">
        <v>97</v>
      </c>
      <c r="D207" s="63" t="s">
        <v>3486</v>
      </c>
      <c r="E207" s="63">
        <v>1000004125</v>
      </c>
      <c r="F207" s="63" t="s">
        <v>3487</v>
      </c>
      <c r="G207">
        <v>5</v>
      </c>
    </row>
    <row r="208" spans="2:7">
      <c r="B208" s="103" t="s">
        <v>3061</v>
      </c>
      <c r="C208" s="101" t="s">
        <v>99</v>
      </c>
      <c r="D208" s="101" t="s">
        <v>3976</v>
      </c>
      <c r="E208" s="101">
        <v>1000004352</v>
      </c>
      <c r="F208" s="101" t="s">
        <v>3968</v>
      </c>
      <c r="G208">
        <v>5</v>
      </c>
    </row>
    <row r="209" spans="2:7">
      <c r="B209" s="103" t="s">
        <v>3061</v>
      </c>
      <c r="C209" s="101" t="s">
        <v>97</v>
      </c>
      <c r="D209" s="101" t="s">
        <v>4123</v>
      </c>
      <c r="E209" s="101">
        <v>1000003194</v>
      </c>
      <c r="F209" s="101" t="s">
        <v>3635</v>
      </c>
      <c r="G209">
        <v>5</v>
      </c>
    </row>
    <row r="210" spans="2:7">
      <c r="B210" s="39" t="s">
        <v>121</v>
      </c>
      <c r="C210" s="58" t="s">
        <v>27</v>
      </c>
      <c r="D210" s="59" t="s">
        <v>865</v>
      </c>
      <c r="E210" s="59">
        <v>1000000237</v>
      </c>
      <c r="F210" s="60" t="s">
        <v>866</v>
      </c>
      <c r="G210">
        <v>5.05</v>
      </c>
    </row>
    <row r="211" spans="2:7">
      <c r="B211" s="39" t="s">
        <v>1245</v>
      </c>
      <c r="C211" s="58" t="s">
        <v>40</v>
      </c>
      <c r="D211" s="59" t="s">
        <v>1276</v>
      </c>
      <c r="E211" s="59">
        <v>1000000282</v>
      </c>
      <c r="F211" s="60" t="s">
        <v>1277</v>
      </c>
      <c r="G211">
        <v>5.0999999999999996</v>
      </c>
    </row>
    <row r="212" spans="2:7">
      <c r="B212" s="39" t="s">
        <v>1245</v>
      </c>
      <c r="C212" s="58" t="s">
        <v>60</v>
      </c>
      <c r="D212" s="59" t="s">
        <v>2200</v>
      </c>
      <c r="E212" s="59">
        <v>1000000125</v>
      </c>
      <c r="F212" s="60" t="s">
        <v>2201</v>
      </c>
      <c r="G212">
        <v>5.0999999999999996</v>
      </c>
    </row>
    <row r="213" spans="2:7">
      <c r="B213" s="50" t="s">
        <v>1245</v>
      </c>
      <c r="C213" s="63" t="s">
        <v>48</v>
      </c>
      <c r="D213" s="63" t="s">
        <v>1909</v>
      </c>
      <c r="E213" s="63">
        <v>1000004066</v>
      </c>
      <c r="F213" s="63" t="s">
        <v>1910</v>
      </c>
      <c r="G213">
        <v>5.2</v>
      </c>
    </row>
    <row r="214" spans="2:7">
      <c r="B214" s="50" t="s">
        <v>1245</v>
      </c>
      <c r="C214" s="63" t="s">
        <v>63</v>
      </c>
      <c r="D214" s="63" t="s">
        <v>2375</v>
      </c>
      <c r="E214" s="63">
        <v>1000003915</v>
      </c>
      <c r="F214" s="63" t="s">
        <v>2376</v>
      </c>
      <c r="G214">
        <v>5.3</v>
      </c>
    </row>
    <row r="215" spans="2:7">
      <c r="B215" s="50" t="s">
        <v>1245</v>
      </c>
      <c r="C215" s="63" t="s">
        <v>63</v>
      </c>
      <c r="D215" s="63" t="s">
        <v>2371</v>
      </c>
      <c r="E215" s="63">
        <v>1000003871</v>
      </c>
      <c r="F215" s="63" t="s">
        <v>2372</v>
      </c>
      <c r="G215">
        <v>5.35</v>
      </c>
    </row>
    <row r="216" spans="2:7">
      <c r="B216" s="39" t="s">
        <v>1245</v>
      </c>
      <c r="C216" s="58" t="s">
        <v>58</v>
      </c>
      <c r="D216" s="59" t="s">
        <v>2450</v>
      </c>
      <c r="E216" s="59">
        <v>1000003587</v>
      </c>
      <c r="F216" s="61" t="s">
        <v>2451</v>
      </c>
      <c r="G216">
        <v>5.4</v>
      </c>
    </row>
    <row r="217" spans="2:7">
      <c r="B217" s="39" t="s">
        <v>1245</v>
      </c>
      <c r="C217" s="58" t="s">
        <v>60</v>
      </c>
      <c r="D217" s="59" t="s">
        <v>2262</v>
      </c>
      <c r="E217" s="59">
        <v>1000003456</v>
      </c>
      <c r="F217" s="61" t="s">
        <v>2263</v>
      </c>
      <c r="G217">
        <v>5.5</v>
      </c>
    </row>
    <row r="218" spans="2:7">
      <c r="B218" s="39" t="s">
        <v>1245</v>
      </c>
      <c r="C218" s="58" t="s">
        <v>63</v>
      </c>
      <c r="D218" s="59" t="s">
        <v>2325</v>
      </c>
      <c r="E218" s="59">
        <v>1000000437</v>
      </c>
      <c r="F218" s="60" t="s">
        <v>2326</v>
      </c>
      <c r="G218">
        <v>5.54</v>
      </c>
    </row>
    <row r="219" spans="2:7">
      <c r="B219" s="122" t="s">
        <v>121</v>
      </c>
      <c r="C219" s="123" t="s">
        <v>34</v>
      </c>
      <c r="D219" s="123" t="s">
        <v>3502</v>
      </c>
      <c r="E219" s="123">
        <v>1000000984</v>
      </c>
      <c r="F219" s="123" t="s">
        <v>4131</v>
      </c>
      <c r="G219">
        <v>5.6</v>
      </c>
    </row>
    <row r="220" spans="2:7">
      <c r="B220" s="39" t="s">
        <v>1245</v>
      </c>
      <c r="C220" s="58" t="s">
        <v>53</v>
      </c>
      <c r="D220" s="59" t="s">
        <v>1938</v>
      </c>
      <c r="E220" s="59">
        <v>1000000061</v>
      </c>
      <c r="F220" s="60" t="s">
        <v>1939</v>
      </c>
      <c r="G220">
        <v>5.8</v>
      </c>
    </row>
    <row r="221" spans="2:7">
      <c r="B221" s="7" t="s">
        <v>3061</v>
      </c>
      <c r="C221" s="61" t="s">
        <v>92</v>
      </c>
      <c r="D221" s="65" t="s">
        <v>3395</v>
      </c>
      <c r="E221" s="59">
        <v>1000002657</v>
      </c>
      <c r="F221" s="58" t="s">
        <v>3396</v>
      </c>
      <c r="G221">
        <v>5.8</v>
      </c>
    </row>
    <row r="222" spans="2:7">
      <c r="B222" s="39" t="s">
        <v>1245</v>
      </c>
      <c r="C222" s="101" t="s">
        <v>63</v>
      </c>
      <c r="D222" s="101" t="s">
        <v>3773</v>
      </c>
      <c r="E222" s="101">
        <v>1000004200</v>
      </c>
      <c r="F222" s="101" t="s">
        <v>3766</v>
      </c>
      <c r="G222">
        <v>5.8100000000000005</v>
      </c>
    </row>
    <row r="223" spans="2:7">
      <c r="B223" s="39" t="s">
        <v>121</v>
      </c>
      <c r="C223" s="112" t="s">
        <v>3920</v>
      </c>
      <c r="D223" s="59" t="s">
        <v>124</v>
      </c>
      <c r="E223" s="59">
        <v>1000000671</v>
      </c>
      <c r="F223" s="60" t="s">
        <v>125</v>
      </c>
      <c r="G223">
        <v>6</v>
      </c>
    </row>
    <row r="224" spans="2:7">
      <c r="B224" s="39" t="s">
        <v>121</v>
      </c>
      <c r="C224" s="112" t="s">
        <v>3923</v>
      </c>
      <c r="D224" s="59" t="s">
        <v>198</v>
      </c>
      <c r="E224" s="59">
        <v>1000002728</v>
      </c>
      <c r="F224" s="61" t="s">
        <v>199</v>
      </c>
      <c r="G224">
        <v>6</v>
      </c>
    </row>
    <row r="225" spans="2:7">
      <c r="B225" s="39" t="s">
        <v>121</v>
      </c>
      <c r="C225" s="112" t="s">
        <v>3920</v>
      </c>
      <c r="D225" s="59" t="s">
        <v>244</v>
      </c>
      <c r="E225" s="59">
        <v>1000003764</v>
      </c>
      <c r="F225" s="61" t="s">
        <v>219</v>
      </c>
      <c r="G225">
        <v>6</v>
      </c>
    </row>
    <row r="226" spans="2:7">
      <c r="B226" s="50" t="s">
        <v>121</v>
      </c>
      <c r="C226" s="112" t="s">
        <v>3921</v>
      </c>
      <c r="D226" s="63" t="s">
        <v>540</v>
      </c>
      <c r="E226" s="63">
        <v>1000003971</v>
      </c>
      <c r="F226" s="63" t="s">
        <v>541</v>
      </c>
      <c r="G226">
        <v>6</v>
      </c>
    </row>
    <row r="227" spans="2:7">
      <c r="B227" s="39" t="s">
        <v>121</v>
      </c>
      <c r="C227" s="58" t="s">
        <v>613</v>
      </c>
      <c r="D227" s="61" t="s">
        <v>637</v>
      </c>
      <c r="E227" s="59">
        <v>1000000108</v>
      </c>
      <c r="F227" s="60" t="s">
        <v>638</v>
      </c>
      <c r="G227">
        <v>6</v>
      </c>
    </row>
    <row r="228" spans="2:7">
      <c r="B228" s="39" t="s">
        <v>121</v>
      </c>
      <c r="C228" s="58" t="s">
        <v>22</v>
      </c>
      <c r="D228" s="59" t="s">
        <v>701</v>
      </c>
      <c r="E228" s="59">
        <v>1000000409</v>
      </c>
      <c r="F228" s="60" t="s">
        <v>702</v>
      </c>
      <c r="G228">
        <v>6</v>
      </c>
    </row>
    <row r="229" spans="2:7">
      <c r="B229" s="39" t="s">
        <v>121</v>
      </c>
      <c r="C229" s="58" t="s">
        <v>32</v>
      </c>
      <c r="D229" s="61" t="s">
        <v>1095</v>
      </c>
      <c r="E229" s="59">
        <v>1000003662</v>
      </c>
      <c r="F229" s="60" t="s">
        <v>1096</v>
      </c>
      <c r="G229">
        <v>6</v>
      </c>
    </row>
    <row r="230" spans="2:7">
      <c r="B230" s="39" t="s">
        <v>121</v>
      </c>
      <c r="C230" s="58" t="s">
        <v>33</v>
      </c>
      <c r="D230" s="59" t="s">
        <v>1109</v>
      </c>
      <c r="E230" s="59">
        <v>1000000388</v>
      </c>
      <c r="F230" s="60" t="s">
        <v>1110</v>
      </c>
      <c r="G230">
        <v>6</v>
      </c>
    </row>
    <row r="231" spans="2:7">
      <c r="B231" s="39" t="s">
        <v>1245</v>
      </c>
      <c r="C231" s="58" t="s">
        <v>44</v>
      </c>
      <c r="D231" s="59" t="s">
        <v>1460</v>
      </c>
      <c r="E231" s="59">
        <v>1000000328</v>
      </c>
      <c r="F231" s="60" t="s">
        <v>1461</v>
      </c>
      <c r="G231">
        <v>6</v>
      </c>
    </row>
    <row r="232" spans="2:7">
      <c r="B232" s="39" t="s">
        <v>1245</v>
      </c>
      <c r="C232" s="58" t="s">
        <v>53</v>
      </c>
      <c r="D232" s="59" t="s">
        <v>1970</v>
      </c>
      <c r="E232" s="59">
        <v>1000000034</v>
      </c>
      <c r="F232" s="60" t="s">
        <v>1971</v>
      </c>
      <c r="G232">
        <v>6</v>
      </c>
    </row>
    <row r="233" spans="2:7">
      <c r="B233" s="39" t="s">
        <v>3061</v>
      </c>
      <c r="C233" s="58" t="s">
        <v>3172</v>
      </c>
      <c r="D233" s="65" t="s">
        <v>3177</v>
      </c>
      <c r="E233" s="59">
        <v>1000001803</v>
      </c>
      <c r="F233" s="60" t="s">
        <v>3178</v>
      </c>
      <c r="G233">
        <v>6</v>
      </c>
    </row>
    <row r="234" spans="2:7">
      <c r="B234" s="7" t="s">
        <v>3061</v>
      </c>
      <c r="C234" s="61" t="s">
        <v>90</v>
      </c>
      <c r="D234" s="65" t="s">
        <v>3379</v>
      </c>
      <c r="E234" s="59">
        <v>1000003333</v>
      </c>
      <c r="F234" s="58" t="s">
        <v>3380</v>
      </c>
      <c r="G234">
        <v>6</v>
      </c>
    </row>
    <row r="235" spans="2:7">
      <c r="B235" s="103" t="s">
        <v>3061</v>
      </c>
      <c r="C235" s="101" t="s">
        <v>97</v>
      </c>
      <c r="D235" s="101" t="s">
        <v>3930</v>
      </c>
      <c r="E235" s="101">
        <v>1000001993</v>
      </c>
      <c r="F235" s="101" t="s">
        <v>3926</v>
      </c>
      <c r="G235">
        <v>6</v>
      </c>
    </row>
    <row r="236" spans="2:7">
      <c r="B236" s="103" t="s">
        <v>3061</v>
      </c>
      <c r="C236" s="101" t="s">
        <v>90</v>
      </c>
      <c r="D236" s="101" t="s">
        <v>4002</v>
      </c>
      <c r="E236" s="101">
        <v>1000003543</v>
      </c>
      <c r="F236" s="101" t="s">
        <v>3992</v>
      </c>
      <c r="G236">
        <v>6</v>
      </c>
    </row>
    <row r="237" spans="2:7">
      <c r="B237" s="122" t="s">
        <v>121</v>
      </c>
      <c r="C237" s="123" t="s">
        <v>613</v>
      </c>
      <c r="D237" s="123" t="s">
        <v>4164</v>
      </c>
      <c r="E237" s="123">
        <v>1000000105</v>
      </c>
      <c r="F237" s="123" t="s">
        <v>4163</v>
      </c>
      <c r="G237">
        <v>6</v>
      </c>
    </row>
    <row r="238" spans="2:7">
      <c r="B238" s="39" t="s">
        <v>1245</v>
      </c>
      <c r="C238" s="58" t="s">
        <v>60</v>
      </c>
      <c r="D238" s="59" t="s">
        <v>2246</v>
      </c>
      <c r="E238" s="59">
        <v>1000003163</v>
      </c>
      <c r="F238" s="61" t="s">
        <v>2247</v>
      </c>
      <c r="G238">
        <v>6.1</v>
      </c>
    </row>
    <row r="239" spans="2:7">
      <c r="B239" s="39" t="s">
        <v>1245</v>
      </c>
      <c r="C239" s="58" t="s">
        <v>44</v>
      </c>
      <c r="D239" s="61" t="s">
        <v>1532</v>
      </c>
      <c r="E239" s="59">
        <v>1000003062</v>
      </c>
      <c r="F239" s="61" t="s">
        <v>1533</v>
      </c>
      <c r="G239">
        <v>6.4</v>
      </c>
    </row>
    <row r="240" spans="2:7">
      <c r="B240" s="39" t="s">
        <v>3061</v>
      </c>
      <c r="C240" s="58" t="s">
        <v>87</v>
      </c>
      <c r="D240" s="65" t="s">
        <v>3064</v>
      </c>
      <c r="E240" s="59">
        <v>1000001480</v>
      </c>
      <c r="F240" s="60" t="s">
        <v>3065</v>
      </c>
      <c r="G240">
        <v>6.4</v>
      </c>
    </row>
    <row r="241" spans="2:7">
      <c r="B241" s="39" t="s">
        <v>1245</v>
      </c>
      <c r="C241" s="58" t="s">
        <v>58</v>
      </c>
      <c r="D241" s="59" t="s">
        <v>2456</v>
      </c>
      <c r="E241" s="59">
        <v>1000003746</v>
      </c>
      <c r="F241" s="61" t="s">
        <v>2457</v>
      </c>
      <c r="G241">
        <v>6.45</v>
      </c>
    </row>
    <row r="242" spans="2:7">
      <c r="B242" s="39" t="s">
        <v>1245</v>
      </c>
      <c r="C242" s="58" t="s">
        <v>43</v>
      </c>
      <c r="D242" s="59" t="s">
        <v>1345</v>
      </c>
      <c r="E242" s="59">
        <v>1000000176</v>
      </c>
      <c r="F242" s="60" t="s">
        <v>1346</v>
      </c>
      <c r="G242">
        <v>6.5</v>
      </c>
    </row>
    <row r="243" spans="2:7">
      <c r="B243" s="39" t="s">
        <v>1245</v>
      </c>
      <c r="C243" s="58" t="s">
        <v>60</v>
      </c>
      <c r="D243" s="59" t="s">
        <v>2196</v>
      </c>
      <c r="E243" s="59">
        <v>1000000154</v>
      </c>
      <c r="F243" s="60" t="s">
        <v>2197</v>
      </c>
      <c r="G243">
        <v>6.56</v>
      </c>
    </row>
    <row r="244" spans="2:7">
      <c r="B244" s="39" t="s">
        <v>121</v>
      </c>
      <c r="C244" s="58" t="s">
        <v>22</v>
      </c>
      <c r="D244" s="59" t="s">
        <v>719</v>
      </c>
      <c r="E244" s="59">
        <v>1000000391</v>
      </c>
      <c r="F244" s="60" t="s">
        <v>720</v>
      </c>
      <c r="G244">
        <v>6.6</v>
      </c>
    </row>
    <row r="245" spans="2:7">
      <c r="B245" s="39" t="s">
        <v>1245</v>
      </c>
      <c r="C245" s="58" t="s">
        <v>48</v>
      </c>
      <c r="D245" s="59" t="s">
        <v>1815</v>
      </c>
      <c r="E245" s="59">
        <v>1000000557</v>
      </c>
      <c r="F245" s="60" t="s">
        <v>1816</v>
      </c>
      <c r="G245">
        <v>6.6</v>
      </c>
    </row>
    <row r="246" spans="2:7">
      <c r="B246" s="122" t="s">
        <v>1245</v>
      </c>
      <c r="C246" s="123" t="s">
        <v>44</v>
      </c>
      <c r="D246" s="123" t="s">
        <v>4150</v>
      </c>
      <c r="E246" s="123">
        <v>1000004452</v>
      </c>
      <c r="F246" s="123" t="s">
        <v>4149</v>
      </c>
      <c r="G246">
        <v>6.666666666666667</v>
      </c>
    </row>
    <row r="247" spans="2:7">
      <c r="B247" s="122" t="s">
        <v>121</v>
      </c>
      <c r="C247" s="123" t="s">
        <v>22</v>
      </c>
      <c r="D247" s="123" t="s">
        <v>4160</v>
      </c>
      <c r="E247" s="123">
        <v>1000004464</v>
      </c>
      <c r="F247" s="123" t="s">
        <v>4153</v>
      </c>
      <c r="G247">
        <v>6.666666666666667</v>
      </c>
    </row>
    <row r="248" spans="2:7">
      <c r="B248" s="39" t="s">
        <v>121</v>
      </c>
      <c r="C248" s="112" t="s">
        <v>16</v>
      </c>
      <c r="D248" s="59" t="s">
        <v>314</v>
      </c>
      <c r="E248" s="59">
        <v>1000000729</v>
      </c>
      <c r="F248" s="60" t="s">
        <v>315</v>
      </c>
      <c r="G248">
        <v>6.8</v>
      </c>
    </row>
    <row r="249" spans="2:7">
      <c r="B249" s="39" t="s">
        <v>1245</v>
      </c>
      <c r="C249" s="58" t="s">
        <v>43</v>
      </c>
      <c r="D249" s="61" t="s">
        <v>1385</v>
      </c>
      <c r="E249" s="59">
        <v>1000000183</v>
      </c>
      <c r="F249" s="60" t="s">
        <v>1386</v>
      </c>
      <c r="G249">
        <v>6.8</v>
      </c>
    </row>
    <row r="250" spans="2:7">
      <c r="B250" s="50" t="s">
        <v>121</v>
      </c>
      <c r="C250" s="63" t="s">
        <v>27</v>
      </c>
      <c r="D250" s="63" t="s">
        <v>3528</v>
      </c>
      <c r="E250" s="63">
        <v>1000004149</v>
      </c>
      <c r="F250" s="63" t="s">
        <v>3529</v>
      </c>
      <c r="G250">
        <v>6.9</v>
      </c>
    </row>
    <row r="251" spans="2:7">
      <c r="B251" s="39" t="s">
        <v>121</v>
      </c>
      <c r="C251" s="58" t="s">
        <v>37</v>
      </c>
      <c r="D251" s="59" t="s">
        <v>1187</v>
      </c>
      <c r="E251" s="59">
        <v>1000000626</v>
      </c>
      <c r="F251" s="60" t="s">
        <v>1188</v>
      </c>
      <c r="G251">
        <v>7</v>
      </c>
    </row>
    <row r="252" spans="2:7">
      <c r="B252" s="39" t="s">
        <v>121</v>
      </c>
      <c r="C252" s="58" t="s">
        <v>37</v>
      </c>
      <c r="D252" s="61" t="s">
        <v>1219</v>
      </c>
      <c r="E252" s="59">
        <v>1000003000</v>
      </c>
      <c r="F252" s="61" t="s">
        <v>1220</v>
      </c>
      <c r="G252">
        <v>7</v>
      </c>
    </row>
    <row r="253" spans="2:7">
      <c r="B253" s="39" t="s">
        <v>121</v>
      </c>
      <c r="C253" s="58" t="s">
        <v>37</v>
      </c>
      <c r="D253" s="61" t="s">
        <v>1229</v>
      </c>
      <c r="E253" s="59">
        <v>1000003570</v>
      </c>
      <c r="F253" s="61" t="s">
        <v>1230</v>
      </c>
      <c r="G253">
        <v>7</v>
      </c>
    </row>
    <row r="254" spans="2:7">
      <c r="B254" s="39" t="s">
        <v>1245</v>
      </c>
      <c r="C254" s="58" t="s">
        <v>44</v>
      </c>
      <c r="D254" s="59" t="s">
        <v>1458</v>
      </c>
      <c r="E254" s="59">
        <v>1000000351</v>
      </c>
      <c r="F254" s="60" t="s">
        <v>1459</v>
      </c>
      <c r="G254">
        <v>7</v>
      </c>
    </row>
    <row r="255" spans="2:7">
      <c r="B255" s="50" t="s">
        <v>1245</v>
      </c>
      <c r="C255" s="112" t="s">
        <v>3922</v>
      </c>
      <c r="D255" s="63" t="s">
        <v>1798</v>
      </c>
      <c r="E255" s="63">
        <v>1000003984</v>
      </c>
      <c r="F255" s="63" t="s">
        <v>1799</v>
      </c>
      <c r="G255">
        <v>7</v>
      </c>
    </row>
    <row r="256" spans="2:7">
      <c r="B256" s="39" t="s">
        <v>1245</v>
      </c>
      <c r="C256" s="58" t="s">
        <v>63</v>
      </c>
      <c r="D256" s="59" t="s">
        <v>2351</v>
      </c>
      <c r="E256" s="59">
        <v>1000002603</v>
      </c>
      <c r="F256" s="60" t="s">
        <v>2352</v>
      </c>
      <c r="G256">
        <v>7</v>
      </c>
    </row>
    <row r="257" spans="2:7">
      <c r="B257" s="39" t="s">
        <v>2568</v>
      </c>
      <c r="C257" s="58" t="s">
        <v>2569</v>
      </c>
      <c r="D257" s="65" t="s">
        <v>2645</v>
      </c>
      <c r="E257" s="59">
        <v>1000003247</v>
      </c>
      <c r="F257" s="60" t="s">
        <v>2646</v>
      </c>
      <c r="G257">
        <v>7</v>
      </c>
    </row>
    <row r="258" spans="2:7">
      <c r="B258" s="39" t="s">
        <v>2568</v>
      </c>
      <c r="C258" s="58" t="s">
        <v>71</v>
      </c>
      <c r="D258" s="65" t="s">
        <v>2783</v>
      </c>
      <c r="E258" s="59">
        <v>1000002663</v>
      </c>
      <c r="F258" s="58" t="s">
        <v>2784</v>
      </c>
      <c r="G258">
        <v>7</v>
      </c>
    </row>
    <row r="259" spans="2:7">
      <c r="B259" s="39" t="s">
        <v>1245</v>
      </c>
      <c r="C259" s="58" t="s">
        <v>63</v>
      </c>
      <c r="D259" s="59" t="s">
        <v>3532</v>
      </c>
      <c r="E259" s="59">
        <v>1000000435</v>
      </c>
      <c r="F259" s="60" t="s">
        <v>3533</v>
      </c>
      <c r="G259">
        <v>7</v>
      </c>
    </row>
    <row r="260" spans="2:7">
      <c r="B260" s="39" t="s">
        <v>3061</v>
      </c>
      <c r="C260" s="58" t="s">
        <v>101</v>
      </c>
      <c r="D260" s="58" t="s">
        <v>3745</v>
      </c>
      <c r="E260" s="59">
        <v>1000001660</v>
      </c>
      <c r="F260" s="60" t="s">
        <v>3642</v>
      </c>
      <c r="G260">
        <v>7</v>
      </c>
    </row>
    <row r="261" spans="2:7">
      <c r="B261" s="103" t="s">
        <v>121</v>
      </c>
      <c r="C261" s="101" t="s">
        <v>34</v>
      </c>
      <c r="D261" s="101" t="s">
        <v>3965</v>
      </c>
      <c r="E261" s="101">
        <v>1000004329</v>
      </c>
      <c r="F261" s="101" t="s">
        <v>3963</v>
      </c>
      <c r="G261">
        <v>7</v>
      </c>
    </row>
    <row r="262" spans="2:7">
      <c r="B262" s="39" t="s">
        <v>1245</v>
      </c>
      <c r="C262" s="58" t="s">
        <v>60</v>
      </c>
      <c r="D262" s="59" t="s">
        <v>2252</v>
      </c>
      <c r="E262" s="59">
        <v>1000003184</v>
      </c>
      <c r="F262" s="61" t="s">
        <v>2253</v>
      </c>
      <c r="G262">
        <v>7.1</v>
      </c>
    </row>
    <row r="263" spans="2:7">
      <c r="B263" s="39" t="s">
        <v>1245</v>
      </c>
      <c r="C263" s="58" t="s">
        <v>62</v>
      </c>
      <c r="D263" s="59" t="s">
        <v>2315</v>
      </c>
      <c r="E263" s="59">
        <v>1000003211</v>
      </c>
      <c r="F263" s="61" t="s">
        <v>2316</v>
      </c>
      <c r="G263">
        <v>7.2</v>
      </c>
    </row>
    <row r="264" spans="2:7">
      <c r="B264" s="7" t="s">
        <v>3061</v>
      </c>
      <c r="C264" s="61" t="s">
        <v>92</v>
      </c>
      <c r="D264" s="65" t="s">
        <v>3425</v>
      </c>
      <c r="E264" s="59">
        <v>1000001732</v>
      </c>
      <c r="F264" s="60" t="s">
        <v>3426</v>
      </c>
      <c r="G264">
        <v>7.3</v>
      </c>
    </row>
    <row r="265" spans="2:7">
      <c r="B265" s="39" t="s">
        <v>1245</v>
      </c>
      <c r="C265" s="58" t="s">
        <v>40</v>
      </c>
      <c r="D265" s="59" t="s">
        <v>1246</v>
      </c>
      <c r="E265" s="59">
        <v>1000000300</v>
      </c>
      <c r="F265" s="60" t="s">
        <v>1247</v>
      </c>
      <c r="G265">
        <v>7.6</v>
      </c>
    </row>
    <row r="266" spans="2:7">
      <c r="B266" s="50" t="s">
        <v>1245</v>
      </c>
      <c r="C266" s="58" t="s">
        <v>58</v>
      </c>
      <c r="D266" s="63" t="s">
        <v>2458</v>
      </c>
      <c r="E266" s="63">
        <v>1000003867</v>
      </c>
      <c r="F266" s="63" t="s">
        <v>2459</v>
      </c>
      <c r="G266">
        <v>7.6</v>
      </c>
    </row>
    <row r="267" spans="2:7">
      <c r="B267" s="122" t="s">
        <v>1245</v>
      </c>
      <c r="C267" s="123" t="s">
        <v>58</v>
      </c>
      <c r="D267" s="123" t="s">
        <v>2390</v>
      </c>
      <c r="E267" s="123">
        <v>1000000590</v>
      </c>
      <c r="F267" s="123" t="s">
        <v>2391</v>
      </c>
      <c r="G267">
        <v>7.6</v>
      </c>
    </row>
    <row r="268" spans="2:7">
      <c r="B268" s="39" t="s">
        <v>1245</v>
      </c>
      <c r="C268" s="112" t="s">
        <v>3922</v>
      </c>
      <c r="D268" s="59" t="s">
        <v>1653</v>
      </c>
      <c r="E268" s="59">
        <v>1000000513</v>
      </c>
      <c r="F268" s="60" t="s">
        <v>1654</v>
      </c>
      <c r="G268">
        <v>7.8</v>
      </c>
    </row>
    <row r="269" spans="2:7">
      <c r="B269" s="39" t="s">
        <v>1245</v>
      </c>
      <c r="C269" s="58" t="s">
        <v>48</v>
      </c>
      <c r="D269" s="59" t="s">
        <v>1871</v>
      </c>
      <c r="E269" s="59">
        <v>1000002832</v>
      </c>
      <c r="F269" s="61" t="s">
        <v>1872</v>
      </c>
      <c r="G269">
        <v>7.8</v>
      </c>
    </row>
    <row r="270" spans="2:7">
      <c r="B270" s="39" t="s">
        <v>1245</v>
      </c>
      <c r="C270" s="58" t="s">
        <v>58</v>
      </c>
      <c r="D270" s="59" t="s">
        <v>2410</v>
      </c>
      <c r="E270" s="59">
        <v>1000000583</v>
      </c>
      <c r="F270" s="60" t="s">
        <v>2411</v>
      </c>
      <c r="G270">
        <v>7.8</v>
      </c>
    </row>
    <row r="271" spans="2:7">
      <c r="B271" s="50" t="s">
        <v>2568</v>
      </c>
      <c r="C271" s="63" t="s">
        <v>73</v>
      </c>
      <c r="D271" s="63" t="s">
        <v>3028</v>
      </c>
      <c r="E271" s="63">
        <v>1000003882</v>
      </c>
      <c r="F271" s="63" t="s">
        <v>3029</v>
      </c>
      <c r="G271">
        <v>7.8</v>
      </c>
    </row>
    <row r="272" spans="2:7">
      <c r="B272" s="39" t="s">
        <v>1245</v>
      </c>
      <c r="C272" s="58" t="s">
        <v>53</v>
      </c>
      <c r="D272" s="59" t="s">
        <v>1978</v>
      </c>
      <c r="E272" s="59">
        <v>1000000030</v>
      </c>
      <c r="F272" s="60" t="s">
        <v>1979</v>
      </c>
      <c r="G272">
        <v>7.85</v>
      </c>
    </row>
    <row r="273" spans="2:7">
      <c r="B273" s="39" t="s">
        <v>121</v>
      </c>
      <c r="C273" s="112" t="s">
        <v>3920</v>
      </c>
      <c r="D273" s="59" t="s">
        <v>208</v>
      </c>
      <c r="E273" s="59">
        <v>1000002848</v>
      </c>
      <c r="F273" s="61" t="s">
        <v>209</v>
      </c>
      <c r="G273">
        <v>8</v>
      </c>
    </row>
    <row r="274" spans="2:7">
      <c r="B274" s="39" t="s">
        <v>121</v>
      </c>
      <c r="C274" s="58" t="s">
        <v>548</v>
      </c>
      <c r="D274" s="61" t="s">
        <v>583</v>
      </c>
      <c r="E274" s="59">
        <v>1000002816</v>
      </c>
      <c r="F274" s="60" t="s">
        <v>584</v>
      </c>
      <c r="G274">
        <v>8</v>
      </c>
    </row>
    <row r="275" spans="2:7">
      <c r="B275" s="39" t="s">
        <v>121</v>
      </c>
      <c r="C275" s="58" t="s">
        <v>25</v>
      </c>
      <c r="D275" s="59" t="s">
        <v>780</v>
      </c>
      <c r="E275" s="59">
        <v>1000000276</v>
      </c>
      <c r="F275" s="60" t="s">
        <v>781</v>
      </c>
      <c r="G275">
        <v>8</v>
      </c>
    </row>
    <row r="276" spans="2:7">
      <c r="B276" s="39" t="s">
        <v>121</v>
      </c>
      <c r="C276" s="58" t="s">
        <v>25</v>
      </c>
      <c r="D276" s="59" t="s">
        <v>806</v>
      </c>
      <c r="E276" s="59">
        <v>1000003652</v>
      </c>
      <c r="F276" s="61" t="s">
        <v>807</v>
      </c>
      <c r="G276">
        <v>8</v>
      </c>
    </row>
    <row r="277" spans="2:7">
      <c r="B277" s="39" t="s">
        <v>121</v>
      </c>
      <c r="C277" s="58" t="s">
        <v>814</v>
      </c>
      <c r="D277" s="59" t="s">
        <v>837</v>
      </c>
      <c r="E277" s="59">
        <v>1000001058</v>
      </c>
      <c r="F277" s="60" t="s">
        <v>838</v>
      </c>
      <c r="G277">
        <v>8</v>
      </c>
    </row>
    <row r="278" spans="2:7">
      <c r="B278" s="50" t="s">
        <v>121</v>
      </c>
      <c r="C278" s="63" t="s">
        <v>37</v>
      </c>
      <c r="D278" s="63" t="s">
        <v>1235</v>
      </c>
      <c r="E278" s="63">
        <v>1000003899</v>
      </c>
      <c r="F278" s="63" t="s">
        <v>1236</v>
      </c>
      <c r="G278">
        <v>8</v>
      </c>
    </row>
    <row r="279" spans="2:7">
      <c r="B279" s="39" t="s">
        <v>1245</v>
      </c>
      <c r="C279" s="58" t="s">
        <v>53</v>
      </c>
      <c r="D279" s="59" t="s">
        <v>1919</v>
      </c>
      <c r="E279" s="59">
        <v>1000000059</v>
      </c>
      <c r="F279" s="60" t="s">
        <v>1920</v>
      </c>
      <c r="G279">
        <v>8</v>
      </c>
    </row>
    <row r="280" spans="2:7">
      <c r="B280" s="39" t="s">
        <v>1245</v>
      </c>
      <c r="C280" s="58" t="s">
        <v>60</v>
      </c>
      <c r="D280" s="59" t="s">
        <v>2250</v>
      </c>
      <c r="E280" s="59">
        <v>1000003182</v>
      </c>
      <c r="F280" s="61" t="s">
        <v>2251</v>
      </c>
      <c r="G280">
        <v>8</v>
      </c>
    </row>
    <row r="281" spans="2:7">
      <c r="B281" s="39" t="s">
        <v>1245</v>
      </c>
      <c r="C281" s="58" t="s">
        <v>58</v>
      </c>
      <c r="D281" s="59" t="s">
        <v>2412</v>
      </c>
      <c r="E281" s="59">
        <v>1000000584</v>
      </c>
      <c r="F281" s="60" t="s">
        <v>2413</v>
      </c>
      <c r="G281">
        <v>8</v>
      </c>
    </row>
    <row r="282" spans="2:7">
      <c r="B282" s="39" t="s">
        <v>3061</v>
      </c>
      <c r="C282" s="58" t="s">
        <v>99</v>
      </c>
      <c r="D282" s="58" t="s">
        <v>3749</v>
      </c>
      <c r="E282" s="59">
        <v>1000002525</v>
      </c>
      <c r="F282" s="60" t="s">
        <v>3654</v>
      </c>
      <c r="G282">
        <v>8</v>
      </c>
    </row>
    <row r="283" spans="2:7">
      <c r="B283" s="103" t="s">
        <v>121</v>
      </c>
      <c r="C283" s="101" t="s">
        <v>26</v>
      </c>
      <c r="D283" s="101" t="s">
        <v>863</v>
      </c>
      <c r="E283" s="101">
        <v>1000003954</v>
      </c>
      <c r="F283" s="101" t="s">
        <v>864</v>
      </c>
      <c r="G283">
        <v>8</v>
      </c>
    </row>
    <row r="284" spans="2:7">
      <c r="B284" s="103" t="s">
        <v>1245</v>
      </c>
      <c r="C284" s="101" t="s">
        <v>50</v>
      </c>
      <c r="D284" s="101" t="s">
        <v>2522</v>
      </c>
      <c r="E284" s="101">
        <v>1000003786</v>
      </c>
      <c r="F284" s="101" t="s">
        <v>2523</v>
      </c>
      <c r="G284">
        <v>8</v>
      </c>
    </row>
    <row r="285" spans="2:7">
      <c r="B285" s="39" t="s">
        <v>121</v>
      </c>
      <c r="C285" s="58" t="s">
        <v>613</v>
      </c>
      <c r="D285" s="61" t="s">
        <v>641</v>
      </c>
      <c r="E285" s="59">
        <v>1000000092</v>
      </c>
      <c r="F285" s="60" t="s">
        <v>642</v>
      </c>
      <c r="G285">
        <v>8.18</v>
      </c>
    </row>
    <row r="286" spans="2:7">
      <c r="B286" s="39" t="s">
        <v>1245</v>
      </c>
      <c r="C286" s="58" t="s">
        <v>44</v>
      </c>
      <c r="D286" s="59" t="s">
        <v>1496</v>
      </c>
      <c r="E286" s="59">
        <v>1000000365</v>
      </c>
      <c r="F286" s="60" t="s">
        <v>1497</v>
      </c>
      <c r="G286">
        <v>8.1999999999999993</v>
      </c>
    </row>
    <row r="287" spans="2:7">
      <c r="B287" s="39" t="s">
        <v>1245</v>
      </c>
      <c r="C287" s="58" t="s">
        <v>52</v>
      </c>
      <c r="D287" s="59" t="s">
        <v>2530</v>
      </c>
      <c r="E287" s="59">
        <v>1000000786</v>
      </c>
      <c r="F287" s="60" t="s">
        <v>2531</v>
      </c>
      <c r="G287">
        <v>8.1999999999999993</v>
      </c>
    </row>
    <row r="288" spans="2:7">
      <c r="B288" s="103" t="s">
        <v>3061</v>
      </c>
      <c r="C288" s="101" t="s">
        <v>4092</v>
      </c>
      <c r="D288" s="101" t="s">
        <v>4112</v>
      </c>
      <c r="E288" s="101">
        <v>1000004409</v>
      </c>
      <c r="F288" s="101" t="s">
        <v>4078</v>
      </c>
      <c r="G288">
        <v>8.3333333333333339</v>
      </c>
    </row>
    <row r="289" spans="2:7">
      <c r="B289" s="103" t="s">
        <v>3061</v>
      </c>
      <c r="C289" s="101" t="s">
        <v>4092</v>
      </c>
      <c r="D289" s="101" t="s">
        <v>4121</v>
      </c>
      <c r="E289" s="101">
        <v>1000004413</v>
      </c>
      <c r="F289" s="101" t="s">
        <v>4087</v>
      </c>
      <c r="G289">
        <v>8.3333333333333339</v>
      </c>
    </row>
    <row r="290" spans="2:7">
      <c r="B290" s="122" t="s">
        <v>3061</v>
      </c>
      <c r="C290" s="123" t="s">
        <v>99</v>
      </c>
      <c r="D290" s="123" t="s">
        <v>4139</v>
      </c>
      <c r="E290" s="123">
        <v>1000004436</v>
      </c>
      <c r="F290" s="123" t="s">
        <v>4128</v>
      </c>
      <c r="G290">
        <v>8.3333333333333339</v>
      </c>
    </row>
    <row r="291" spans="2:7">
      <c r="B291" s="122" t="s">
        <v>121</v>
      </c>
      <c r="C291" s="123" t="s">
        <v>34</v>
      </c>
      <c r="D291" s="123" t="s">
        <v>4142</v>
      </c>
      <c r="E291" s="123">
        <v>1000004444</v>
      </c>
      <c r="F291" s="123" t="s">
        <v>4132</v>
      </c>
      <c r="G291">
        <v>8.3333333333333339</v>
      </c>
    </row>
    <row r="292" spans="2:7">
      <c r="B292" s="39" t="s">
        <v>2568</v>
      </c>
      <c r="C292" s="58" t="s">
        <v>76</v>
      </c>
      <c r="D292" s="65" t="s">
        <v>2832</v>
      </c>
      <c r="E292" s="59">
        <v>1000002781</v>
      </c>
      <c r="F292" s="58" t="s">
        <v>2833</v>
      </c>
      <c r="G292">
        <v>8.6</v>
      </c>
    </row>
    <row r="293" spans="2:7">
      <c r="B293" s="39" t="s">
        <v>1245</v>
      </c>
      <c r="C293" s="58" t="s">
        <v>60</v>
      </c>
      <c r="D293" s="58" t="s">
        <v>2272</v>
      </c>
      <c r="E293" s="58">
        <v>1000003801</v>
      </c>
      <c r="F293" s="58" t="s">
        <v>2273</v>
      </c>
      <c r="G293">
        <v>8.64</v>
      </c>
    </row>
    <row r="294" spans="2:7">
      <c r="B294" s="103" t="s">
        <v>121</v>
      </c>
      <c r="C294" s="101" t="s">
        <v>12</v>
      </c>
      <c r="D294" s="101" t="s">
        <v>4025</v>
      </c>
      <c r="E294" s="101">
        <v>1000004376</v>
      </c>
      <c r="F294" s="101" t="s">
        <v>4032</v>
      </c>
      <c r="G294">
        <v>8.6666666666666661</v>
      </c>
    </row>
    <row r="295" spans="2:7">
      <c r="B295" s="50" t="s">
        <v>1245</v>
      </c>
      <c r="C295" s="63" t="s">
        <v>62</v>
      </c>
      <c r="D295" s="63" t="s">
        <v>2323</v>
      </c>
      <c r="E295" s="63">
        <v>1000003895</v>
      </c>
      <c r="F295" s="63" t="s">
        <v>2324</v>
      </c>
      <c r="G295">
        <v>8.6999999999999993</v>
      </c>
    </row>
    <row r="296" spans="2:7">
      <c r="B296" s="39" t="s">
        <v>121</v>
      </c>
      <c r="C296" s="58" t="s">
        <v>27</v>
      </c>
      <c r="D296" s="59" t="s">
        <v>885</v>
      </c>
      <c r="E296" s="59">
        <v>1000000246</v>
      </c>
      <c r="F296" s="60" t="s">
        <v>886</v>
      </c>
      <c r="G296">
        <v>8.8000000000000007</v>
      </c>
    </row>
    <row r="297" spans="2:7">
      <c r="B297" s="39" t="s">
        <v>121</v>
      </c>
      <c r="C297" s="112" t="s">
        <v>18</v>
      </c>
      <c r="D297" s="59" t="s">
        <v>416</v>
      </c>
      <c r="E297" s="59">
        <v>1000000477</v>
      </c>
      <c r="F297" s="60" t="s">
        <v>417</v>
      </c>
      <c r="G297">
        <v>9</v>
      </c>
    </row>
    <row r="298" spans="2:7">
      <c r="B298" s="39" t="s">
        <v>1245</v>
      </c>
      <c r="C298" s="58" t="s">
        <v>53</v>
      </c>
      <c r="D298" s="59" t="s">
        <v>1988</v>
      </c>
      <c r="E298" s="59">
        <v>1000000055</v>
      </c>
      <c r="F298" s="60" t="s">
        <v>1989</v>
      </c>
      <c r="G298">
        <v>9</v>
      </c>
    </row>
    <row r="299" spans="2:7">
      <c r="B299" s="39" t="s">
        <v>1245</v>
      </c>
      <c r="C299" s="58" t="s">
        <v>56</v>
      </c>
      <c r="D299" s="59" t="s">
        <v>2058</v>
      </c>
      <c r="E299" s="59">
        <v>1000000792</v>
      </c>
      <c r="F299" s="60" t="s">
        <v>2059</v>
      </c>
      <c r="G299">
        <v>9</v>
      </c>
    </row>
    <row r="300" spans="2:7">
      <c r="B300" s="39" t="s">
        <v>2568</v>
      </c>
      <c r="C300" s="58" t="s">
        <v>80</v>
      </c>
      <c r="D300" s="58" t="s">
        <v>2886</v>
      </c>
      <c r="E300" s="59">
        <v>1000002024</v>
      </c>
      <c r="F300" s="60" t="s">
        <v>2887</v>
      </c>
      <c r="G300">
        <v>9</v>
      </c>
    </row>
    <row r="301" spans="2:7">
      <c r="B301" s="39" t="s">
        <v>3061</v>
      </c>
      <c r="C301" s="58" t="s">
        <v>99</v>
      </c>
      <c r="D301" s="65" t="s">
        <v>3289</v>
      </c>
      <c r="E301" s="59">
        <v>1000003323</v>
      </c>
      <c r="F301" s="58" t="s">
        <v>3290</v>
      </c>
      <c r="G301">
        <v>9</v>
      </c>
    </row>
    <row r="302" spans="2:7">
      <c r="B302" s="39" t="s">
        <v>3061</v>
      </c>
      <c r="C302" s="58" t="s">
        <v>101</v>
      </c>
      <c r="D302" s="58" t="s">
        <v>3301</v>
      </c>
      <c r="E302" s="59">
        <v>1000001668</v>
      </c>
      <c r="F302" s="60" t="s">
        <v>3302</v>
      </c>
      <c r="G302">
        <v>9</v>
      </c>
    </row>
    <row r="303" spans="2:7">
      <c r="B303" s="39" t="s">
        <v>1245</v>
      </c>
      <c r="C303" s="58" t="s">
        <v>63</v>
      </c>
      <c r="D303" s="58" t="s">
        <v>3562</v>
      </c>
      <c r="E303" s="59">
        <v>1000004156</v>
      </c>
      <c r="F303" s="60" t="s">
        <v>3545</v>
      </c>
      <c r="G303">
        <v>9</v>
      </c>
    </row>
    <row r="304" spans="2:7">
      <c r="B304" s="39" t="s">
        <v>121</v>
      </c>
      <c r="C304" s="58" t="s">
        <v>613</v>
      </c>
      <c r="D304" s="58" t="s">
        <v>3755</v>
      </c>
      <c r="E304" s="59">
        <v>1000004203</v>
      </c>
      <c r="F304" s="60" t="s">
        <v>3754</v>
      </c>
      <c r="G304">
        <v>9</v>
      </c>
    </row>
    <row r="305" spans="2:7">
      <c r="B305" s="39" t="s">
        <v>1245</v>
      </c>
      <c r="C305" s="58" t="s">
        <v>53</v>
      </c>
      <c r="D305" s="59" t="s">
        <v>1976</v>
      </c>
      <c r="E305" s="59">
        <v>1000000053</v>
      </c>
      <c r="F305" s="60" t="s">
        <v>1977</v>
      </c>
      <c r="G305">
        <v>9.1</v>
      </c>
    </row>
    <row r="306" spans="2:7">
      <c r="B306" s="39" t="s">
        <v>2568</v>
      </c>
      <c r="C306" s="58" t="s">
        <v>76</v>
      </c>
      <c r="D306" s="65" t="s">
        <v>2838</v>
      </c>
      <c r="E306" s="59">
        <v>1000003633</v>
      </c>
      <c r="F306" s="58" t="s">
        <v>2839</v>
      </c>
      <c r="G306">
        <v>9.1</v>
      </c>
    </row>
    <row r="307" spans="2:7">
      <c r="B307" s="39" t="s">
        <v>121</v>
      </c>
      <c r="C307" s="58" t="s">
        <v>33</v>
      </c>
      <c r="D307" s="59" t="s">
        <v>1107</v>
      </c>
      <c r="E307" s="59">
        <v>1000000385</v>
      </c>
      <c r="F307" s="60" t="s">
        <v>1108</v>
      </c>
      <c r="G307">
        <v>9.1999999999999993</v>
      </c>
    </row>
    <row r="308" spans="2:7">
      <c r="B308" s="122" t="s">
        <v>1245</v>
      </c>
      <c r="C308" s="123" t="s">
        <v>58</v>
      </c>
      <c r="D308" s="123" t="s">
        <v>2430</v>
      </c>
      <c r="E308" s="123">
        <v>1000000992</v>
      </c>
      <c r="F308" s="123" t="s">
        <v>2431</v>
      </c>
      <c r="G308">
        <v>9.1999999999999993</v>
      </c>
    </row>
    <row r="309" spans="2:7">
      <c r="B309" s="122" t="s">
        <v>2568</v>
      </c>
      <c r="C309" s="123" t="s">
        <v>76</v>
      </c>
      <c r="D309" s="123" t="s">
        <v>4147</v>
      </c>
      <c r="E309" s="123">
        <v>1000004441</v>
      </c>
      <c r="F309" s="123" t="s">
        <v>4137</v>
      </c>
      <c r="G309">
        <v>9.3333333333333339</v>
      </c>
    </row>
    <row r="310" spans="2:7">
      <c r="B310" s="39" t="s">
        <v>121</v>
      </c>
      <c r="C310" s="112" t="s">
        <v>3920</v>
      </c>
      <c r="D310" s="58" t="s">
        <v>247</v>
      </c>
      <c r="E310" s="62">
        <v>1000003823</v>
      </c>
      <c r="F310" s="62" t="s">
        <v>248</v>
      </c>
      <c r="G310">
        <v>9.5</v>
      </c>
    </row>
    <row r="311" spans="2:7">
      <c r="B311" s="39" t="s">
        <v>2568</v>
      </c>
      <c r="C311" s="58" t="s">
        <v>71</v>
      </c>
      <c r="D311" s="65" t="s">
        <v>2779</v>
      </c>
      <c r="E311" s="59">
        <v>1000002792</v>
      </c>
      <c r="F311" s="58" t="s">
        <v>2780</v>
      </c>
      <c r="G311">
        <v>9.6</v>
      </c>
    </row>
    <row r="312" spans="2:7">
      <c r="B312" s="39" t="s">
        <v>2568</v>
      </c>
      <c r="C312" s="58" t="s">
        <v>71</v>
      </c>
      <c r="D312" s="65" t="s">
        <v>2792</v>
      </c>
      <c r="E312" s="59">
        <v>1000003387</v>
      </c>
      <c r="F312" s="58" t="s">
        <v>2793</v>
      </c>
      <c r="G312">
        <v>9.6</v>
      </c>
    </row>
    <row r="313" spans="2:7">
      <c r="B313" s="103" t="s">
        <v>121</v>
      </c>
      <c r="C313" s="101" t="s">
        <v>34</v>
      </c>
      <c r="D313" s="101" t="s">
        <v>3789</v>
      </c>
      <c r="E313" s="101">
        <v>1000000566</v>
      </c>
      <c r="F313" s="101" t="s">
        <v>3787</v>
      </c>
      <c r="G313">
        <v>9.6</v>
      </c>
    </row>
    <row r="314" spans="2:7">
      <c r="B314" s="50" t="s">
        <v>1245</v>
      </c>
      <c r="C314" s="112" t="s">
        <v>46</v>
      </c>
      <c r="D314" s="63" t="s">
        <v>1800</v>
      </c>
      <c r="E314" s="63">
        <v>1000004018</v>
      </c>
      <c r="F314" s="63" t="s">
        <v>1801</v>
      </c>
      <c r="G314">
        <v>9.8000000000000007</v>
      </c>
    </row>
    <row r="315" spans="2:7">
      <c r="B315" s="39" t="s">
        <v>1245</v>
      </c>
      <c r="C315" s="58" t="s">
        <v>58</v>
      </c>
      <c r="D315" s="59" t="s">
        <v>2434</v>
      </c>
      <c r="E315" s="59">
        <v>1000001001</v>
      </c>
      <c r="F315" s="60" t="s">
        <v>2435</v>
      </c>
      <c r="G315">
        <v>9.9</v>
      </c>
    </row>
    <row r="316" spans="2:7">
      <c r="B316" s="103" t="s">
        <v>3061</v>
      </c>
      <c r="C316" s="101" t="s">
        <v>90</v>
      </c>
      <c r="D316" s="101" t="s">
        <v>3881</v>
      </c>
      <c r="E316" s="101">
        <v>1000001466</v>
      </c>
      <c r="F316" s="101" t="s">
        <v>3882</v>
      </c>
      <c r="G316">
        <v>9.9</v>
      </c>
    </row>
    <row r="317" spans="2:7">
      <c r="B317" s="39" t="s">
        <v>1245</v>
      </c>
      <c r="C317" s="112" t="s">
        <v>46</v>
      </c>
      <c r="D317" s="59" t="s">
        <v>1667</v>
      </c>
      <c r="E317" s="59">
        <v>1000000516</v>
      </c>
      <c r="F317" s="60" t="s">
        <v>1668</v>
      </c>
      <c r="G317">
        <v>10</v>
      </c>
    </row>
    <row r="318" spans="2:7">
      <c r="B318" s="39" t="s">
        <v>1245</v>
      </c>
      <c r="C318" s="112" t="s">
        <v>3922</v>
      </c>
      <c r="D318" s="59" t="s">
        <v>1774</v>
      </c>
      <c r="E318" s="59">
        <v>1000003637</v>
      </c>
      <c r="F318" s="61" t="s">
        <v>1775</v>
      </c>
      <c r="G318">
        <v>10</v>
      </c>
    </row>
    <row r="319" spans="2:7">
      <c r="B319" s="50" t="s">
        <v>1245</v>
      </c>
      <c r="C319" s="112" t="s">
        <v>46</v>
      </c>
      <c r="D319" s="63" t="s">
        <v>1804</v>
      </c>
      <c r="E319" s="63">
        <v>1000004076</v>
      </c>
      <c r="F319" s="63" t="s">
        <v>1805</v>
      </c>
      <c r="G319">
        <v>10</v>
      </c>
    </row>
    <row r="320" spans="2:7">
      <c r="B320" s="39" t="s">
        <v>1245</v>
      </c>
      <c r="C320" s="58" t="s">
        <v>62</v>
      </c>
      <c r="D320" s="59" t="s">
        <v>2307</v>
      </c>
      <c r="E320" s="59">
        <v>1000001111</v>
      </c>
      <c r="F320" s="60" t="s">
        <v>2308</v>
      </c>
      <c r="G320">
        <v>10</v>
      </c>
    </row>
    <row r="321" spans="2:7">
      <c r="B321" s="39" t="s">
        <v>1245</v>
      </c>
      <c r="C321" s="58" t="s">
        <v>50</v>
      </c>
      <c r="D321" s="59" t="s">
        <v>2508</v>
      </c>
      <c r="E321" s="59">
        <v>1000001088</v>
      </c>
      <c r="F321" s="60" t="s">
        <v>2509</v>
      </c>
      <c r="G321">
        <v>10</v>
      </c>
    </row>
    <row r="322" spans="2:7">
      <c r="B322" s="39" t="s">
        <v>2568</v>
      </c>
      <c r="C322" s="58" t="s">
        <v>84</v>
      </c>
      <c r="D322" s="65" t="s">
        <v>2972</v>
      </c>
      <c r="E322" s="59">
        <v>1000001629</v>
      </c>
      <c r="F322" s="60" t="s">
        <v>2973</v>
      </c>
      <c r="G322">
        <v>10</v>
      </c>
    </row>
    <row r="323" spans="2:7">
      <c r="B323" s="39" t="s">
        <v>3061</v>
      </c>
      <c r="C323" s="58" t="s">
        <v>3172</v>
      </c>
      <c r="D323" s="65" t="s">
        <v>3193</v>
      </c>
      <c r="E323" s="59">
        <v>1000002638</v>
      </c>
      <c r="F323" s="66" t="s">
        <v>3194</v>
      </c>
      <c r="G323">
        <v>10</v>
      </c>
    </row>
    <row r="324" spans="2:7">
      <c r="B324" s="39" t="s">
        <v>3061</v>
      </c>
      <c r="C324" s="58" t="s">
        <v>97</v>
      </c>
      <c r="D324" s="65" t="s">
        <v>3205</v>
      </c>
      <c r="E324" s="59">
        <v>1000002662</v>
      </c>
      <c r="F324" s="58" t="s">
        <v>3206</v>
      </c>
      <c r="G324">
        <v>10</v>
      </c>
    </row>
    <row r="325" spans="2:7">
      <c r="B325" s="50" t="s">
        <v>3061</v>
      </c>
      <c r="C325" s="63" t="s">
        <v>97</v>
      </c>
      <c r="D325" s="63" t="s">
        <v>3522</v>
      </c>
      <c r="E325" s="63">
        <v>1000004146</v>
      </c>
      <c r="F325" s="63" t="s">
        <v>3523</v>
      </c>
      <c r="G325">
        <v>10</v>
      </c>
    </row>
    <row r="326" spans="2:7">
      <c r="B326" s="103" t="s">
        <v>121</v>
      </c>
      <c r="C326" s="101" t="s">
        <v>26</v>
      </c>
      <c r="D326" s="101" t="s">
        <v>3851</v>
      </c>
      <c r="E326" s="101">
        <v>1000004264</v>
      </c>
      <c r="F326" s="101" t="s">
        <v>3849</v>
      </c>
      <c r="G326">
        <v>10</v>
      </c>
    </row>
    <row r="327" spans="2:7">
      <c r="B327" s="103" t="s">
        <v>1245</v>
      </c>
      <c r="C327" s="101" t="s">
        <v>53</v>
      </c>
      <c r="D327" s="101" t="s">
        <v>3997</v>
      </c>
      <c r="E327" s="101">
        <v>1000004351</v>
      </c>
      <c r="F327" s="101" t="s">
        <v>3987</v>
      </c>
      <c r="G327">
        <v>10</v>
      </c>
    </row>
    <row r="328" spans="2:7">
      <c r="B328" s="103" t="s">
        <v>1245</v>
      </c>
      <c r="C328" s="101" t="s">
        <v>53</v>
      </c>
      <c r="D328" s="101" t="s">
        <v>4057</v>
      </c>
      <c r="E328" s="101">
        <v>1000004350</v>
      </c>
      <c r="F328" s="101" t="s">
        <v>4055</v>
      </c>
      <c r="G328">
        <v>10</v>
      </c>
    </row>
    <row r="329" spans="2:7">
      <c r="B329" s="103" t="s">
        <v>3061</v>
      </c>
      <c r="C329" s="101" t="s">
        <v>99</v>
      </c>
      <c r="D329" s="101" t="s">
        <v>4115</v>
      </c>
      <c r="E329" s="101">
        <v>1000001182</v>
      </c>
      <c r="F329" s="101" t="s">
        <v>4081</v>
      </c>
      <c r="G329">
        <v>10</v>
      </c>
    </row>
    <row r="330" spans="2:7">
      <c r="B330" s="122" t="s">
        <v>1245</v>
      </c>
      <c r="C330" s="123" t="s">
        <v>50</v>
      </c>
      <c r="D330" s="123" t="s">
        <v>4162</v>
      </c>
      <c r="E330" s="123">
        <v>1000004462</v>
      </c>
      <c r="F330" s="123" t="s">
        <v>4155</v>
      </c>
      <c r="G330">
        <v>10</v>
      </c>
    </row>
    <row r="331" spans="2:7">
      <c r="B331" s="39" t="s">
        <v>3061</v>
      </c>
      <c r="C331" s="58" t="s">
        <v>101</v>
      </c>
      <c r="D331" s="58" t="s">
        <v>3297</v>
      </c>
      <c r="E331" s="59">
        <v>1000001654</v>
      </c>
      <c r="F331" s="60" t="s">
        <v>3298</v>
      </c>
      <c r="G331">
        <v>10.1</v>
      </c>
    </row>
    <row r="332" spans="2:7">
      <c r="B332" s="39" t="s">
        <v>2568</v>
      </c>
      <c r="C332" s="58" t="s">
        <v>2569</v>
      </c>
      <c r="D332" s="65" t="s">
        <v>2633</v>
      </c>
      <c r="E332" s="59">
        <v>1000001998</v>
      </c>
      <c r="F332" s="60" t="s">
        <v>2634</v>
      </c>
      <c r="G332">
        <v>10.199999999999999</v>
      </c>
    </row>
    <row r="333" spans="2:7">
      <c r="B333" s="39" t="s">
        <v>121</v>
      </c>
      <c r="C333" s="112" t="s">
        <v>12</v>
      </c>
      <c r="D333" s="59" t="s">
        <v>186</v>
      </c>
      <c r="E333" s="59">
        <v>1000001036</v>
      </c>
      <c r="F333" s="60" t="s">
        <v>187</v>
      </c>
      <c r="G333">
        <v>10.3</v>
      </c>
    </row>
    <row r="334" spans="2:7">
      <c r="B334" s="50" t="s">
        <v>121</v>
      </c>
      <c r="C334" s="63" t="s">
        <v>613</v>
      </c>
      <c r="D334" s="63" t="s">
        <v>669</v>
      </c>
      <c r="E334" s="63">
        <v>1000003873</v>
      </c>
      <c r="F334" s="63" t="s">
        <v>670</v>
      </c>
      <c r="G334">
        <v>10.3</v>
      </c>
    </row>
    <row r="335" spans="2:7">
      <c r="B335" s="39" t="s">
        <v>121</v>
      </c>
      <c r="C335" s="112" t="s">
        <v>12</v>
      </c>
      <c r="D335" s="59" t="s">
        <v>142</v>
      </c>
      <c r="E335" s="59">
        <v>1000000642</v>
      </c>
      <c r="F335" s="60" t="s">
        <v>143</v>
      </c>
      <c r="G335">
        <v>10.4</v>
      </c>
    </row>
    <row r="336" spans="2:7">
      <c r="B336" s="50" t="s">
        <v>121</v>
      </c>
      <c r="C336" s="112" t="s">
        <v>12</v>
      </c>
      <c r="D336" s="63" t="s">
        <v>271</v>
      </c>
      <c r="E336" s="63">
        <v>1000004043</v>
      </c>
      <c r="F336" s="63" t="s">
        <v>272</v>
      </c>
      <c r="G336">
        <v>10.4</v>
      </c>
    </row>
    <row r="337" spans="2:7">
      <c r="B337" s="39" t="s">
        <v>1245</v>
      </c>
      <c r="C337" s="58" t="s">
        <v>48</v>
      </c>
      <c r="D337" s="59" t="s">
        <v>1825</v>
      </c>
      <c r="E337" s="59">
        <v>1000000549</v>
      </c>
      <c r="F337" s="60" t="s">
        <v>1826</v>
      </c>
      <c r="G337">
        <v>10.4</v>
      </c>
    </row>
    <row r="338" spans="2:7">
      <c r="B338" s="39" t="s">
        <v>2568</v>
      </c>
      <c r="C338" s="58" t="s">
        <v>75</v>
      </c>
      <c r="D338" s="65" t="s">
        <v>3044</v>
      </c>
      <c r="E338" s="59">
        <v>1000001371</v>
      </c>
      <c r="F338" s="60" t="s">
        <v>3045</v>
      </c>
      <c r="G338">
        <v>10.4</v>
      </c>
    </row>
    <row r="339" spans="2:7">
      <c r="B339" s="103" t="s">
        <v>3061</v>
      </c>
      <c r="C339" s="101" t="s">
        <v>99</v>
      </c>
      <c r="D339" s="101" t="s">
        <v>3975</v>
      </c>
      <c r="E339" s="101">
        <v>1000002533</v>
      </c>
      <c r="F339" s="101" t="s">
        <v>3967</v>
      </c>
      <c r="G339">
        <v>10.5</v>
      </c>
    </row>
    <row r="340" spans="2:7">
      <c r="B340" s="39" t="s">
        <v>121</v>
      </c>
      <c r="C340" s="58" t="s">
        <v>32</v>
      </c>
      <c r="D340" s="61" t="s">
        <v>1089</v>
      </c>
      <c r="E340" s="59">
        <v>1000003136</v>
      </c>
      <c r="F340" s="60" t="s">
        <v>1090</v>
      </c>
      <c r="G340">
        <v>10.6</v>
      </c>
    </row>
    <row r="341" spans="2:7">
      <c r="B341" s="50" t="s">
        <v>121</v>
      </c>
      <c r="C341" s="63" t="s">
        <v>34</v>
      </c>
      <c r="D341" s="63" t="s">
        <v>1175</v>
      </c>
      <c r="E341" s="63">
        <v>1000004104</v>
      </c>
      <c r="F341" s="63" t="s">
        <v>1176</v>
      </c>
      <c r="G341">
        <v>10.6</v>
      </c>
    </row>
    <row r="342" spans="2:7">
      <c r="B342" s="39" t="s">
        <v>121</v>
      </c>
      <c r="C342" s="58" t="s">
        <v>613</v>
      </c>
      <c r="D342" s="61" t="s">
        <v>643</v>
      </c>
      <c r="E342" s="59">
        <v>1000002610</v>
      </c>
      <c r="F342" s="60" t="s">
        <v>644</v>
      </c>
      <c r="G342">
        <v>10.7</v>
      </c>
    </row>
    <row r="343" spans="2:7">
      <c r="B343" s="103" t="s">
        <v>1245</v>
      </c>
      <c r="C343" s="101" t="s">
        <v>63</v>
      </c>
      <c r="D343" s="101" t="s">
        <v>3820</v>
      </c>
      <c r="E343" s="101">
        <v>1000004262</v>
      </c>
      <c r="F343" s="101" t="s">
        <v>3817</v>
      </c>
      <c r="G343">
        <v>10.7</v>
      </c>
    </row>
    <row r="344" spans="2:7">
      <c r="B344" s="39" t="s">
        <v>1245</v>
      </c>
      <c r="C344" s="58" t="s">
        <v>48</v>
      </c>
      <c r="D344" s="59" t="s">
        <v>1821</v>
      </c>
      <c r="E344" s="59">
        <v>1000000541</v>
      </c>
      <c r="F344" s="60" t="s">
        <v>1822</v>
      </c>
      <c r="G344">
        <v>10.8</v>
      </c>
    </row>
    <row r="345" spans="2:7">
      <c r="B345" s="39" t="s">
        <v>121</v>
      </c>
      <c r="C345" s="58" t="s">
        <v>548</v>
      </c>
      <c r="D345" s="58" t="s">
        <v>603</v>
      </c>
      <c r="E345" s="58">
        <v>1000003816</v>
      </c>
      <c r="F345" s="58" t="s">
        <v>604</v>
      </c>
      <c r="G345">
        <v>11</v>
      </c>
    </row>
    <row r="346" spans="2:7">
      <c r="B346" s="39" t="s">
        <v>121</v>
      </c>
      <c r="C346" s="58" t="s">
        <v>25</v>
      </c>
      <c r="D346" s="59" t="s">
        <v>796</v>
      </c>
      <c r="E346" s="59">
        <v>1000000278</v>
      </c>
      <c r="F346" s="60" t="s">
        <v>797</v>
      </c>
      <c r="G346">
        <v>11</v>
      </c>
    </row>
    <row r="347" spans="2:7">
      <c r="B347" s="39" t="s">
        <v>121</v>
      </c>
      <c r="C347" s="58" t="s">
        <v>27</v>
      </c>
      <c r="D347" s="59" t="s">
        <v>887</v>
      </c>
      <c r="E347" s="59">
        <v>1000000811</v>
      </c>
      <c r="F347" s="60" t="s">
        <v>888</v>
      </c>
      <c r="G347">
        <v>11</v>
      </c>
    </row>
    <row r="348" spans="2:7">
      <c r="B348" s="39" t="s">
        <v>1245</v>
      </c>
      <c r="C348" s="58" t="s">
        <v>53</v>
      </c>
      <c r="D348" s="59" t="s">
        <v>1968</v>
      </c>
      <c r="E348" s="59">
        <v>1000000023</v>
      </c>
      <c r="F348" s="60" t="s">
        <v>1969</v>
      </c>
      <c r="G348">
        <v>11</v>
      </c>
    </row>
    <row r="349" spans="2:7">
      <c r="B349" s="39" t="s">
        <v>1245</v>
      </c>
      <c r="C349" s="58" t="s">
        <v>52</v>
      </c>
      <c r="D349" s="59" t="s">
        <v>2546</v>
      </c>
      <c r="E349" s="59">
        <v>1000001092</v>
      </c>
      <c r="F349" s="60" t="s">
        <v>2547</v>
      </c>
      <c r="G349">
        <v>11</v>
      </c>
    </row>
    <row r="350" spans="2:7">
      <c r="B350" s="39" t="s">
        <v>3061</v>
      </c>
      <c r="C350" s="58" t="s">
        <v>3172</v>
      </c>
      <c r="D350" s="65" t="s">
        <v>3191</v>
      </c>
      <c r="E350" s="59">
        <v>1000002074</v>
      </c>
      <c r="F350" s="66" t="s">
        <v>3192</v>
      </c>
      <c r="G350">
        <v>11</v>
      </c>
    </row>
    <row r="351" spans="2:7">
      <c r="B351" s="39" t="s">
        <v>121</v>
      </c>
      <c r="C351" s="58" t="s">
        <v>34</v>
      </c>
      <c r="D351" s="73" t="s">
        <v>3761</v>
      </c>
      <c r="E351" s="59">
        <v>1000004202</v>
      </c>
      <c r="F351" s="60" t="s">
        <v>3759</v>
      </c>
      <c r="G351">
        <v>11</v>
      </c>
    </row>
    <row r="352" spans="2:7">
      <c r="B352" s="103" t="s">
        <v>3061</v>
      </c>
      <c r="C352" s="101" t="s">
        <v>92</v>
      </c>
      <c r="D352" s="101" t="s">
        <v>3874</v>
      </c>
      <c r="E352" s="101">
        <v>1000004269</v>
      </c>
      <c r="F352" s="101" t="s">
        <v>3865</v>
      </c>
      <c r="G352">
        <v>11</v>
      </c>
    </row>
    <row r="353" spans="2:7">
      <c r="B353" s="39" t="s">
        <v>1245</v>
      </c>
      <c r="C353" s="58" t="s">
        <v>40</v>
      </c>
      <c r="D353" s="61" t="s">
        <v>1310</v>
      </c>
      <c r="E353" s="59">
        <v>1000003483</v>
      </c>
      <c r="F353" s="61" t="s">
        <v>1311</v>
      </c>
      <c r="G353">
        <v>11.2</v>
      </c>
    </row>
    <row r="354" spans="2:7">
      <c r="B354" s="50" t="s">
        <v>1245</v>
      </c>
      <c r="C354" s="63" t="s">
        <v>57</v>
      </c>
      <c r="D354" s="63" t="s">
        <v>2178</v>
      </c>
      <c r="E354" s="63">
        <v>1000004026</v>
      </c>
      <c r="F354" s="63" t="s">
        <v>2179</v>
      </c>
      <c r="G354">
        <v>11.2</v>
      </c>
    </row>
    <row r="355" spans="2:7">
      <c r="B355" s="39" t="s">
        <v>2568</v>
      </c>
      <c r="C355" s="58" t="s">
        <v>2569</v>
      </c>
      <c r="D355" s="65" t="s">
        <v>2647</v>
      </c>
      <c r="E355" s="59">
        <v>1000003610</v>
      </c>
      <c r="F355" s="60" t="s">
        <v>2648</v>
      </c>
      <c r="G355">
        <v>11.2</v>
      </c>
    </row>
    <row r="356" spans="2:7">
      <c r="B356" s="39" t="s">
        <v>2568</v>
      </c>
      <c r="C356" s="58" t="s">
        <v>71</v>
      </c>
      <c r="D356" s="65" t="s">
        <v>2761</v>
      </c>
      <c r="E356" s="59">
        <v>1000001455</v>
      </c>
      <c r="F356" s="60" t="s">
        <v>2762</v>
      </c>
      <c r="G356">
        <v>11.2</v>
      </c>
    </row>
    <row r="357" spans="2:7">
      <c r="B357" s="7" t="s">
        <v>3061</v>
      </c>
      <c r="C357" s="61" t="s">
        <v>92</v>
      </c>
      <c r="D357" s="65" t="s">
        <v>3409</v>
      </c>
      <c r="E357" s="59">
        <v>1000001724</v>
      </c>
      <c r="F357" s="60" t="s">
        <v>3410</v>
      </c>
      <c r="G357">
        <v>11.45</v>
      </c>
    </row>
    <row r="358" spans="2:7">
      <c r="B358" s="103" t="s">
        <v>2568</v>
      </c>
      <c r="C358" s="101" t="s">
        <v>80</v>
      </c>
      <c r="D358" s="101" t="s">
        <v>4109</v>
      </c>
      <c r="E358" s="101">
        <v>1000004396</v>
      </c>
      <c r="F358" s="101" t="s">
        <v>4075</v>
      </c>
      <c r="G358">
        <v>11.5</v>
      </c>
    </row>
    <row r="359" spans="2:7">
      <c r="B359" s="50" t="s">
        <v>121</v>
      </c>
      <c r="C359" s="63" t="s">
        <v>22</v>
      </c>
      <c r="D359" s="63" t="s">
        <v>762</v>
      </c>
      <c r="E359" s="63">
        <v>1000004034</v>
      </c>
      <c r="F359" s="63" t="s">
        <v>763</v>
      </c>
      <c r="G359">
        <v>11.629999999999999</v>
      </c>
    </row>
    <row r="360" spans="2:7">
      <c r="B360" s="39" t="s">
        <v>1245</v>
      </c>
      <c r="C360" s="58" t="s">
        <v>40</v>
      </c>
      <c r="D360" s="58" t="s">
        <v>1337</v>
      </c>
      <c r="E360" s="59">
        <v>1000004100</v>
      </c>
      <c r="F360" s="60" t="s">
        <v>1338</v>
      </c>
      <c r="G360">
        <v>11.7</v>
      </c>
    </row>
    <row r="361" spans="2:7">
      <c r="B361" s="39" t="s">
        <v>1245</v>
      </c>
      <c r="C361" s="58" t="s">
        <v>44</v>
      </c>
      <c r="D361" s="61" t="s">
        <v>1551</v>
      </c>
      <c r="E361" s="59">
        <v>1000003592</v>
      </c>
      <c r="F361" s="61" t="s">
        <v>1552</v>
      </c>
      <c r="G361">
        <v>11.7</v>
      </c>
    </row>
    <row r="362" spans="2:7">
      <c r="B362" s="39" t="s">
        <v>2568</v>
      </c>
      <c r="C362" s="58" t="s">
        <v>80</v>
      </c>
      <c r="D362" s="58" t="s">
        <v>2868</v>
      </c>
      <c r="E362" s="59">
        <v>1000001922</v>
      </c>
      <c r="F362" s="60" t="s">
        <v>2869</v>
      </c>
      <c r="G362">
        <v>11.7</v>
      </c>
    </row>
    <row r="363" spans="2:7">
      <c r="B363" s="39" t="s">
        <v>1245</v>
      </c>
      <c r="C363" s="58" t="s">
        <v>60</v>
      </c>
      <c r="D363" s="58" t="s">
        <v>2276</v>
      </c>
      <c r="E363" s="58">
        <v>1000003796</v>
      </c>
      <c r="F363" s="58" t="s">
        <v>2277</v>
      </c>
      <c r="G363">
        <v>11.8</v>
      </c>
    </row>
    <row r="364" spans="2:7">
      <c r="B364" s="39" t="s">
        <v>1245</v>
      </c>
      <c r="C364" s="58" t="s">
        <v>58</v>
      </c>
      <c r="D364" s="59" t="s">
        <v>2418</v>
      </c>
      <c r="E364" s="59">
        <v>1000000999</v>
      </c>
      <c r="F364" s="60" t="s">
        <v>2419</v>
      </c>
      <c r="G364">
        <v>11.8</v>
      </c>
    </row>
    <row r="365" spans="2:7">
      <c r="B365" s="39" t="s">
        <v>121</v>
      </c>
      <c r="C365" s="112" t="s">
        <v>3920</v>
      </c>
      <c r="D365" s="59" t="s">
        <v>240</v>
      </c>
      <c r="E365" s="59">
        <v>1000003607</v>
      </c>
      <c r="F365" s="61" t="s">
        <v>241</v>
      </c>
      <c r="G365">
        <v>12</v>
      </c>
    </row>
    <row r="366" spans="2:7">
      <c r="B366" s="39" t="s">
        <v>121</v>
      </c>
      <c r="C366" s="58" t="s">
        <v>22</v>
      </c>
      <c r="D366" s="59" t="s">
        <v>685</v>
      </c>
      <c r="E366" s="59">
        <v>1000000413</v>
      </c>
      <c r="F366" s="60" t="s">
        <v>686</v>
      </c>
      <c r="G366">
        <v>12</v>
      </c>
    </row>
    <row r="367" spans="2:7">
      <c r="B367" s="39" t="s">
        <v>121</v>
      </c>
      <c r="C367" s="58" t="s">
        <v>31</v>
      </c>
      <c r="D367" s="59" t="s">
        <v>1011</v>
      </c>
      <c r="E367" s="59">
        <v>1000001076</v>
      </c>
      <c r="F367" s="60" t="s">
        <v>1012</v>
      </c>
      <c r="G367">
        <v>12</v>
      </c>
    </row>
    <row r="368" spans="2:7">
      <c r="B368" s="39" t="s">
        <v>1245</v>
      </c>
      <c r="C368" s="58" t="s">
        <v>45</v>
      </c>
      <c r="D368" s="59" t="s">
        <v>1571</v>
      </c>
      <c r="E368" s="59">
        <v>1000000609</v>
      </c>
      <c r="F368" s="60" t="s">
        <v>1572</v>
      </c>
      <c r="G368">
        <v>12</v>
      </c>
    </row>
    <row r="369" spans="2:7">
      <c r="B369" s="39" t="s">
        <v>1245</v>
      </c>
      <c r="C369" s="58" t="s">
        <v>52</v>
      </c>
      <c r="D369" s="59" t="s">
        <v>2557</v>
      </c>
      <c r="E369" s="59">
        <v>1000003753</v>
      </c>
      <c r="F369" s="61" t="s">
        <v>2558</v>
      </c>
      <c r="G369">
        <v>12</v>
      </c>
    </row>
    <row r="370" spans="2:7">
      <c r="B370" s="39" t="s">
        <v>121</v>
      </c>
      <c r="C370" s="112" t="s">
        <v>16</v>
      </c>
      <c r="D370" s="58" t="s">
        <v>3747</v>
      </c>
      <c r="E370" s="59">
        <v>1000004194</v>
      </c>
      <c r="F370" s="60" t="s">
        <v>3744</v>
      </c>
      <c r="G370">
        <v>12</v>
      </c>
    </row>
    <row r="371" spans="2:7">
      <c r="B371" s="39" t="s">
        <v>1245</v>
      </c>
      <c r="C371" s="58" t="s">
        <v>40</v>
      </c>
      <c r="D371" s="59" t="s">
        <v>1288</v>
      </c>
      <c r="E371" s="59">
        <v>1000000290</v>
      </c>
      <c r="F371" s="60" t="s">
        <v>1289</v>
      </c>
      <c r="G371">
        <v>12.2</v>
      </c>
    </row>
    <row r="372" spans="2:7">
      <c r="B372" s="103" t="s">
        <v>121</v>
      </c>
      <c r="C372" s="101" t="s">
        <v>814</v>
      </c>
      <c r="D372" s="101" t="s">
        <v>3985</v>
      </c>
      <c r="E372" s="101">
        <v>1000004322</v>
      </c>
      <c r="F372" s="101" t="s">
        <v>3986</v>
      </c>
      <c r="G372">
        <v>12.2</v>
      </c>
    </row>
    <row r="373" spans="2:7">
      <c r="B373" s="39" t="s">
        <v>1245</v>
      </c>
      <c r="C373" s="58" t="s">
        <v>48</v>
      </c>
      <c r="D373" s="59" t="s">
        <v>1861</v>
      </c>
      <c r="E373" s="59">
        <v>1000000959</v>
      </c>
      <c r="F373" s="60" t="s">
        <v>1862</v>
      </c>
      <c r="G373">
        <v>12.3</v>
      </c>
    </row>
    <row r="374" spans="2:7">
      <c r="B374" s="103" t="s">
        <v>121</v>
      </c>
      <c r="C374" s="101" t="s">
        <v>548</v>
      </c>
      <c r="D374" s="101" t="s">
        <v>3905</v>
      </c>
      <c r="E374" s="101">
        <v>1000000083</v>
      </c>
      <c r="F374" s="101" t="s">
        <v>3892</v>
      </c>
      <c r="G374">
        <v>12.3</v>
      </c>
    </row>
    <row r="375" spans="2:7">
      <c r="B375" s="39" t="s">
        <v>121</v>
      </c>
      <c r="C375" s="58" t="s">
        <v>548</v>
      </c>
      <c r="D375" s="61" t="s">
        <v>557</v>
      </c>
      <c r="E375" s="59">
        <v>1000000832</v>
      </c>
      <c r="F375" s="60" t="s">
        <v>558</v>
      </c>
      <c r="G375">
        <v>12.4</v>
      </c>
    </row>
    <row r="376" spans="2:7">
      <c r="B376" s="103" t="s">
        <v>121</v>
      </c>
      <c r="C376" s="101" t="s">
        <v>25</v>
      </c>
      <c r="D376" s="101" t="s">
        <v>3980</v>
      </c>
      <c r="E376" s="101">
        <v>1000004336</v>
      </c>
      <c r="F376" s="101" t="s">
        <v>3972</v>
      </c>
      <c r="G376">
        <v>12.5</v>
      </c>
    </row>
    <row r="377" spans="2:7">
      <c r="B377" s="103" t="s">
        <v>2568</v>
      </c>
      <c r="C377" s="101" t="s">
        <v>76</v>
      </c>
      <c r="D377" s="101" t="s">
        <v>4122</v>
      </c>
      <c r="E377" s="101">
        <v>1000004418</v>
      </c>
      <c r="F377" s="101" t="s">
        <v>4088</v>
      </c>
      <c r="G377">
        <v>12.5</v>
      </c>
    </row>
    <row r="378" spans="2:7">
      <c r="B378" s="50" t="s">
        <v>121</v>
      </c>
      <c r="C378" s="112" t="s">
        <v>3920</v>
      </c>
      <c r="D378" s="63" t="s">
        <v>257</v>
      </c>
      <c r="E378" s="63">
        <v>1000003906</v>
      </c>
      <c r="F378" s="63" t="s">
        <v>258</v>
      </c>
      <c r="G378">
        <v>12.6</v>
      </c>
    </row>
    <row r="379" spans="2:7">
      <c r="B379" s="50" t="s">
        <v>1245</v>
      </c>
      <c r="C379" s="63" t="s">
        <v>43</v>
      </c>
      <c r="D379" s="63" t="s">
        <v>3450</v>
      </c>
      <c r="E379" s="63">
        <v>1000004112</v>
      </c>
      <c r="F379" s="63" t="s">
        <v>3451</v>
      </c>
      <c r="G379">
        <v>12.6</v>
      </c>
    </row>
    <row r="380" spans="2:7">
      <c r="B380" s="39" t="s">
        <v>1245</v>
      </c>
      <c r="C380" s="58" t="s">
        <v>56</v>
      </c>
      <c r="D380" s="59" t="s">
        <v>2090</v>
      </c>
      <c r="E380" s="59">
        <v>1000003692</v>
      </c>
      <c r="F380" s="60" t="s">
        <v>2091</v>
      </c>
      <c r="G380">
        <v>12.8</v>
      </c>
    </row>
    <row r="381" spans="2:7">
      <c r="B381" s="103" t="s">
        <v>2568</v>
      </c>
      <c r="C381" s="101" t="s">
        <v>84</v>
      </c>
      <c r="D381" s="101" t="s">
        <v>4126</v>
      </c>
      <c r="E381" s="101">
        <v>1000002018</v>
      </c>
      <c r="F381" s="101" t="s">
        <v>3713</v>
      </c>
      <c r="G381">
        <v>12.8</v>
      </c>
    </row>
    <row r="382" spans="2:7">
      <c r="B382" s="39" t="s">
        <v>2568</v>
      </c>
      <c r="C382" s="58" t="s">
        <v>80</v>
      </c>
      <c r="D382" s="58" t="s">
        <v>2856</v>
      </c>
      <c r="E382" s="59">
        <v>1000001924</v>
      </c>
      <c r="F382" s="60" t="s">
        <v>2857</v>
      </c>
      <c r="G382">
        <v>12.9</v>
      </c>
    </row>
    <row r="383" spans="2:7">
      <c r="B383" s="39" t="s">
        <v>3061</v>
      </c>
      <c r="C383" s="58" t="s">
        <v>87</v>
      </c>
      <c r="D383" s="65" t="s">
        <v>3126</v>
      </c>
      <c r="E383" s="59">
        <v>1000002867</v>
      </c>
      <c r="F383" s="60" t="s">
        <v>3127</v>
      </c>
      <c r="G383">
        <v>12.9</v>
      </c>
    </row>
    <row r="384" spans="2:7">
      <c r="B384" s="39" t="s">
        <v>121</v>
      </c>
      <c r="C384" s="58" t="s">
        <v>814</v>
      </c>
      <c r="D384" s="59" t="s">
        <v>821</v>
      </c>
      <c r="E384" s="59">
        <v>1000000719</v>
      </c>
      <c r="F384" s="60" t="s">
        <v>822</v>
      </c>
      <c r="G384">
        <v>13</v>
      </c>
    </row>
    <row r="385" spans="2:7">
      <c r="B385" s="39" t="s">
        <v>1245</v>
      </c>
      <c r="C385" s="112" t="s">
        <v>3922</v>
      </c>
      <c r="D385" s="59" t="s">
        <v>1629</v>
      </c>
      <c r="E385" s="59">
        <v>1000000487</v>
      </c>
      <c r="F385" s="60" t="s">
        <v>1630</v>
      </c>
      <c r="G385">
        <v>13</v>
      </c>
    </row>
    <row r="386" spans="2:7">
      <c r="B386" s="39" t="s">
        <v>1245</v>
      </c>
      <c r="C386" s="112" t="s">
        <v>3922</v>
      </c>
      <c r="D386" s="59" t="s">
        <v>1721</v>
      </c>
      <c r="E386" s="59">
        <v>1000000936</v>
      </c>
      <c r="F386" s="60" t="s">
        <v>1722</v>
      </c>
      <c r="G386">
        <v>13</v>
      </c>
    </row>
    <row r="387" spans="2:7">
      <c r="B387" s="39" t="s">
        <v>2568</v>
      </c>
      <c r="C387" s="58" t="s">
        <v>84</v>
      </c>
      <c r="D387" s="65" t="s">
        <v>2992</v>
      </c>
      <c r="E387" s="59">
        <v>1000002072</v>
      </c>
      <c r="F387" s="60" t="s">
        <v>2993</v>
      </c>
      <c r="G387">
        <v>13</v>
      </c>
    </row>
    <row r="388" spans="2:7">
      <c r="B388" s="39" t="s">
        <v>3061</v>
      </c>
      <c r="C388" s="58" t="s">
        <v>3172</v>
      </c>
      <c r="D388" s="63" t="s">
        <v>3201</v>
      </c>
      <c r="E388" s="63">
        <v>1000004012</v>
      </c>
      <c r="F388" s="63" t="s">
        <v>3202</v>
      </c>
      <c r="G388">
        <v>13</v>
      </c>
    </row>
    <row r="389" spans="2:7">
      <c r="B389" s="7" t="s">
        <v>3061</v>
      </c>
      <c r="C389" s="61" t="s">
        <v>92</v>
      </c>
      <c r="D389" s="65" t="s">
        <v>3397</v>
      </c>
      <c r="E389" s="59">
        <v>1000002683</v>
      </c>
      <c r="F389" s="58" t="s">
        <v>3398</v>
      </c>
      <c r="G389">
        <v>13</v>
      </c>
    </row>
    <row r="390" spans="2:7">
      <c r="B390" s="39" t="s">
        <v>3061</v>
      </c>
      <c r="C390" s="58" t="s">
        <v>99</v>
      </c>
      <c r="D390" s="58" t="s">
        <v>3743</v>
      </c>
      <c r="E390" s="59">
        <v>1000001184</v>
      </c>
      <c r="F390" s="60" t="s">
        <v>3691</v>
      </c>
      <c r="G390">
        <v>13</v>
      </c>
    </row>
    <row r="391" spans="2:7">
      <c r="B391" s="103" t="s">
        <v>3061</v>
      </c>
      <c r="C391" s="101" t="s">
        <v>101</v>
      </c>
      <c r="D391" s="101" t="s">
        <v>3337</v>
      </c>
      <c r="E391" s="101">
        <v>1000002528</v>
      </c>
      <c r="F391" s="101" t="s">
        <v>3862</v>
      </c>
      <c r="G391">
        <v>13</v>
      </c>
    </row>
    <row r="392" spans="2:7">
      <c r="B392" s="39" t="s">
        <v>1245</v>
      </c>
      <c r="C392" s="58" t="s">
        <v>58</v>
      </c>
      <c r="D392" s="59" t="s">
        <v>2452</v>
      </c>
      <c r="E392" s="59">
        <v>1000003677</v>
      </c>
      <c r="F392" s="61" t="s">
        <v>2453</v>
      </c>
      <c r="G392">
        <v>13.030000000000001</v>
      </c>
    </row>
    <row r="393" spans="2:7">
      <c r="B393" s="39" t="s">
        <v>121</v>
      </c>
      <c r="C393" s="112" t="s">
        <v>16</v>
      </c>
      <c r="D393" s="59" t="s">
        <v>368</v>
      </c>
      <c r="E393" s="59">
        <v>1000003193</v>
      </c>
      <c r="F393" s="60" t="s">
        <v>369</v>
      </c>
      <c r="G393">
        <v>13.1</v>
      </c>
    </row>
    <row r="394" spans="2:7">
      <c r="B394" s="39" t="s">
        <v>2568</v>
      </c>
      <c r="C394" s="58" t="s">
        <v>76</v>
      </c>
      <c r="D394" s="65" t="s">
        <v>2808</v>
      </c>
      <c r="E394" s="59">
        <v>1000002667</v>
      </c>
      <c r="F394" s="58" t="s">
        <v>2809</v>
      </c>
      <c r="G394">
        <v>13.3</v>
      </c>
    </row>
    <row r="395" spans="2:7">
      <c r="B395" s="103" t="s">
        <v>121</v>
      </c>
      <c r="C395" s="112" t="s">
        <v>16</v>
      </c>
      <c r="D395" s="101" t="s">
        <v>3916</v>
      </c>
      <c r="E395" s="101">
        <v>1000004292</v>
      </c>
      <c r="F395" s="101" t="s">
        <v>3903</v>
      </c>
      <c r="G395">
        <v>13.3</v>
      </c>
    </row>
    <row r="396" spans="2:7">
      <c r="B396" s="122" t="s">
        <v>121</v>
      </c>
      <c r="C396" s="123" t="s">
        <v>27</v>
      </c>
      <c r="D396" s="123" t="s">
        <v>4158</v>
      </c>
      <c r="E396" s="123">
        <v>1000004454</v>
      </c>
      <c r="F396" s="123" t="s">
        <v>1309</v>
      </c>
      <c r="G396">
        <v>13.333333333333334</v>
      </c>
    </row>
    <row r="397" spans="2:7">
      <c r="B397" s="103" t="s">
        <v>1245</v>
      </c>
      <c r="C397" s="101" t="s">
        <v>48</v>
      </c>
      <c r="D397" s="101" t="s">
        <v>4125</v>
      </c>
      <c r="E397" s="101">
        <v>1000004420</v>
      </c>
      <c r="F397" s="101" t="s">
        <v>4091</v>
      </c>
      <c r="G397">
        <v>13.666666666666666</v>
      </c>
    </row>
    <row r="398" spans="2:7">
      <c r="B398" s="39" t="s">
        <v>121</v>
      </c>
      <c r="C398" s="58" t="s">
        <v>33</v>
      </c>
      <c r="D398" s="59" t="s">
        <v>1113</v>
      </c>
      <c r="E398" s="59">
        <v>1000000380</v>
      </c>
      <c r="F398" s="60" t="s">
        <v>1114</v>
      </c>
      <c r="G398">
        <v>13.8</v>
      </c>
    </row>
    <row r="399" spans="2:7">
      <c r="B399" s="39" t="s">
        <v>2568</v>
      </c>
      <c r="C399" s="58" t="s">
        <v>76</v>
      </c>
      <c r="D399" s="65" t="s">
        <v>2810</v>
      </c>
      <c r="E399" s="59">
        <v>1000002659</v>
      </c>
      <c r="F399" s="58" t="s">
        <v>2811</v>
      </c>
      <c r="G399">
        <v>13.8</v>
      </c>
    </row>
    <row r="400" spans="2:7">
      <c r="B400" s="39" t="s">
        <v>121</v>
      </c>
      <c r="C400" s="58" t="s">
        <v>31</v>
      </c>
      <c r="D400" s="59" t="s">
        <v>986</v>
      </c>
      <c r="E400" s="59">
        <v>1000000751</v>
      </c>
      <c r="F400" s="60" t="s">
        <v>987</v>
      </c>
      <c r="G400">
        <v>13.9</v>
      </c>
    </row>
    <row r="401" spans="2:7">
      <c r="B401" s="39" t="s">
        <v>121</v>
      </c>
      <c r="C401" s="58" t="s">
        <v>37</v>
      </c>
      <c r="D401" s="59" t="s">
        <v>1177</v>
      </c>
      <c r="E401" s="59">
        <v>1000000630</v>
      </c>
      <c r="F401" s="60" t="s">
        <v>1178</v>
      </c>
      <c r="G401">
        <v>14</v>
      </c>
    </row>
    <row r="402" spans="2:7">
      <c r="B402" s="39" t="s">
        <v>2568</v>
      </c>
      <c r="C402" s="58" t="s">
        <v>2569</v>
      </c>
      <c r="D402" s="65" t="s">
        <v>2615</v>
      </c>
      <c r="E402" s="59">
        <v>1000001246</v>
      </c>
      <c r="F402" s="60" t="s">
        <v>2616</v>
      </c>
      <c r="G402">
        <v>14</v>
      </c>
    </row>
    <row r="403" spans="2:7">
      <c r="B403" s="50" t="s">
        <v>1245</v>
      </c>
      <c r="C403" s="63" t="s">
        <v>57</v>
      </c>
      <c r="D403" s="63" t="s">
        <v>3462</v>
      </c>
      <c r="E403" s="63">
        <v>1000004114</v>
      </c>
      <c r="F403" s="63" t="s">
        <v>3463</v>
      </c>
      <c r="G403">
        <v>14</v>
      </c>
    </row>
    <row r="404" spans="2:7">
      <c r="B404" s="39" t="s">
        <v>121</v>
      </c>
      <c r="C404" s="58" t="s">
        <v>37</v>
      </c>
      <c r="D404" s="59" t="s">
        <v>3466</v>
      </c>
      <c r="E404" s="59">
        <v>1000001029</v>
      </c>
      <c r="F404" s="60" t="s">
        <v>3467</v>
      </c>
      <c r="G404">
        <v>14</v>
      </c>
    </row>
    <row r="405" spans="2:7">
      <c r="B405" s="50" t="s">
        <v>121</v>
      </c>
      <c r="C405" s="63" t="s">
        <v>37</v>
      </c>
      <c r="D405" s="63" t="s">
        <v>3506</v>
      </c>
      <c r="E405" s="63">
        <v>1000004138</v>
      </c>
      <c r="F405" s="63" t="s">
        <v>3507</v>
      </c>
      <c r="G405">
        <v>14</v>
      </c>
    </row>
    <row r="406" spans="2:7">
      <c r="B406" s="103" t="s">
        <v>121</v>
      </c>
      <c r="C406" s="101" t="s">
        <v>37</v>
      </c>
      <c r="D406" s="101" t="s">
        <v>1215</v>
      </c>
      <c r="E406" s="101">
        <v>1000001019</v>
      </c>
      <c r="F406" s="101" t="s">
        <v>3791</v>
      </c>
      <c r="G406">
        <v>14</v>
      </c>
    </row>
    <row r="407" spans="2:7">
      <c r="B407" s="103" t="s">
        <v>3919</v>
      </c>
      <c r="C407" s="101" t="s">
        <v>82</v>
      </c>
      <c r="D407" s="101" t="s">
        <v>3934</v>
      </c>
      <c r="E407" s="101">
        <v>1000004319</v>
      </c>
      <c r="F407" s="101" t="s">
        <v>3933</v>
      </c>
      <c r="G407">
        <v>14</v>
      </c>
    </row>
    <row r="408" spans="2:7">
      <c r="B408" s="103" t="s">
        <v>121</v>
      </c>
      <c r="C408" s="101" t="s">
        <v>16</v>
      </c>
      <c r="D408" s="101" t="s">
        <v>3947</v>
      </c>
      <c r="E408" s="101">
        <v>1000004144</v>
      </c>
      <c r="F408" s="101" t="s">
        <v>3940</v>
      </c>
      <c r="G408">
        <v>14</v>
      </c>
    </row>
    <row r="409" spans="2:7">
      <c r="B409" s="103" t="s">
        <v>3919</v>
      </c>
      <c r="C409" s="101" t="s">
        <v>82</v>
      </c>
      <c r="D409" s="101" t="s">
        <v>3977</v>
      </c>
      <c r="E409" s="101">
        <v>1000004332</v>
      </c>
      <c r="F409" s="101" t="s">
        <v>3969</v>
      </c>
      <c r="G409">
        <v>14</v>
      </c>
    </row>
    <row r="410" spans="2:7">
      <c r="B410" s="39" t="s">
        <v>1245</v>
      </c>
      <c r="C410" s="58" t="s">
        <v>44</v>
      </c>
      <c r="D410" s="61" t="s">
        <v>1534</v>
      </c>
      <c r="E410" s="59">
        <v>1000003156</v>
      </c>
      <c r="F410" s="61" t="s">
        <v>1535</v>
      </c>
      <c r="G410">
        <v>14.1</v>
      </c>
    </row>
    <row r="411" spans="2:7">
      <c r="B411" s="39" t="s">
        <v>121</v>
      </c>
      <c r="C411" s="58" t="s">
        <v>27</v>
      </c>
      <c r="D411" s="59" t="s">
        <v>939</v>
      </c>
      <c r="E411" s="59">
        <v>1000003683</v>
      </c>
      <c r="F411" s="61" t="s">
        <v>940</v>
      </c>
      <c r="G411">
        <v>14.2</v>
      </c>
    </row>
    <row r="412" spans="2:7">
      <c r="B412" s="39" t="s">
        <v>1245</v>
      </c>
      <c r="C412" s="58" t="s">
        <v>63</v>
      </c>
      <c r="D412" s="59" t="s">
        <v>2349</v>
      </c>
      <c r="E412" s="59">
        <v>1000000911</v>
      </c>
      <c r="F412" s="60" t="s">
        <v>2350</v>
      </c>
      <c r="G412">
        <v>14.2</v>
      </c>
    </row>
    <row r="413" spans="2:7">
      <c r="B413" s="39" t="s">
        <v>2568</v>
      </c>
      <c r="C413" s="58" t="s">
        <v>76</v>
      </c>
      <c r="D413" s="65" t="s">
        <v>2830</v>
      </c>
      <c r="E413" s="59">
        <v>1000001872</v>
      </c>
      <c r="F413" s="60" t="s">
        <v>2831</v>
      </c>
      <c r="G413">
        <v>14.3</v>
      </c>
    </row>
    <row r="414" spans="2:7">
      <c r="B414" s="39" t="s">
        <v>121</v>
      </c>
      <c r="C414" s="58" t="s">
        <v>34</v>
      </c>
      <c r="D414" s="59" t="s">
        <v>1129</v>
      </c>
      <c r="E414" s="59">
        <v>1000000569</v>
      </c>
      <c r="F414" s="60" t="s">
        <v>1130</v>
      </c>
      <c r="G414">
        <v>14.4</v>
      </c>
    </row>
    <row r="415" spans="2:7">
      <c r="B415" s="39" t="s">
        <v>2568</v>
      </c>
      <c r="C415" s="58" t="s">
        <v>71</v>
      </c>
      <c r="D415" s="65" t="s">
        <v>2711</v>
      </c>
      <c r="E415" s="59">
        <v>1000001415</v>
      </c>
      <c r="F415" s="60" t="s">
        <v>2712</v>
      </c>
      <c r="G415">
        <v>14.4</v>
      </c>
    </row>
    <row r="416" spans="2:7">
      <c r="B416" s="39" t="s">
        <v>2568</v>
      </c>
      <c r="C416" s="58" t="s">
        <v>82</v>
      </c>
      <c r="D416" s="58" t="s">
        <v>3536</v>
      </c>
      <c r="E416" s="59">
        <v>1000004150</v>
      </c>
      <c r="F416" s="60" t="s">
        <v>3537</v>
      </c>
      <c r="G416">
        <v>14.4</v>
      </c>
    </row>
    <row r="417" spans="2:7">
      <c r="B417" s="39" t="s">
        <v>1245</v>
      </c>
      <c r="C417" s="58" t="s">
        <v>60</v>
      </c>
      <c r="D417" s="59" t="s">
        <v>2220</v>
      </c>
      <c r="E417" s="59">
        <v>1000000122</v>
      </c>
      <c r="F417" s="60" t="s">
        <v>2221</v>
      </c>
      <c r="G417">
        <v>14.45</v>
      </c>
    </row>
    <row r="418" spans="2:7">
      <c r="B418" s="50" t="s">
        <v>1245</v>
      </c>
      <c r="C418" s="58" t="s">
        <v>58</v>
      </c>
      <c r="D418" s="63" t="s">
        <v>2464</v>
      </c>
      <c r="E418" s="63">
        <v>1000003894</v>
      </c>
      <c r="F418" s="63" t="s">
        <v>2465</v>
      </c>
      <c r="G418">
        <v>14.45</v>
      </c>
    </row>
    <row r="419" spans="2:7">
      <c r="B419" s="39" t="s">
        <v>2568</v>
      </c>
      <c r="C419" s="58" t="s">
        <v>75</v>
      </c>
      <c r="D419" s="65" t="s">
        <v>3032</v>
      </c>
      <c r="E419" s="59">
        <v>1000001355</v>
      </c>
      <c r="F419" s="60" t="s">
        <v>3033</v>
      </c>
      <c r="G419">
        <v>14.45</v>
      </c>
    </row>
    <row r="420" spans="2:7">
      <c r="B420" s="39" t="s">
        <v>121</v>
      </c>
      <c r="C420" s="58" t="s">
        <v>613</v>
      </c>
      <c r="D420" s="61" t="s">
        <v>629</v>
      </c>
      <c r="E420" s="59">
        <v>1000000093</v>
      </c>
      <c r="F420" s="60" t="s">
        <v>630</v>
      </c>
      <c r="G420">
        <v>14.5</v>
      </c>
    </row>
    <row r="421" spans="2:7">
      <c r="B421" s="39" t="s">
        <v>121</v>
      </c>
      <c r="C421" s="58" t="s">
        <v>31</v>
      </c>
      <c r="D421" s="61" t="s">
        <v>1029</v>
      </c>
      <c r="E421" s="59">
        <v>1000003477</v>
      </c>
      <c r="F421" s="61" t="s">
        <v>1030</v>
      </c>
      <c r="G421">
        <v>14.5</v>
      </c>
    </row>
    <row r="422" spans="2:7">
      <c r="B422" s="39" t="s">
        <v>1245</v>
      </c>
      <c r="C422" s="58" t="s">
        <v>53</v>
      </c>
      <c r="D422" s="59" t="s">
        <v>1982</v>
      </c>
      <c r="E422" s="59">
        <v>1000000049</v>
      </c>
      <c r="F422" s="60" t="s">
        <v>1983</v>
      </c>
      <c r="G422">
        <v>14.5</v>
      </c>
    </row>
    <row r="423" spans="2:7">
      <c r="B423" s="39" t="s">
        <v>2568</v>
      </c>
      <c r="C423" s="58" t="s">
        <v>82</v>
      </c>
      <c r="D423" s="58" t="s">
        <v>2942</v>
      </c>
      <c r="E423" s="59">
        <v>1000001330</v>
      </c>
      <c r="F423" s="60" t="s">
        <v>2943</v>
      </c>
      <c r="G423">
        <v>14.6</v>
      </c>
    </row>
    <row r="424" spans="2:7">
      <c r="B424" s="39" t="s">
        <v>1245</v>
      </c>
      <c r="C424" s="58" t="s">
        <v>63</v>
      </c>
      <c r="D424" s="59" t="s">
        <v>2337</v>
      </c>
      <c r="E424" s="59">
        <v>1000000431</v>
      </c>
      <c r="F424" s="60" t="s">
        <v>2338</v>
      </c>
      <c r="G424">
        <v>14.75</v>
      </c>
    </row>
    <row r="425" spans="2:7">
      <c r="B425" s="39" t="s">
        <v>1245</v>
      </c>
      <c r="C425" s="58" t="s">
        <v>44</v>
      </c>
      <c r="D425" s="61" t="s">
        <v>1538</v>
      </c>
      <c r="E425" s="59">
        <v>1000003250</v>
      </c>
      <c r="F425" s="61" t="s">
        <v>1539</v>
      </c>
      <c r="G425">
        <v>14.9</v>
      </c>
    </row>
    <row r="426" spans="2:7">
      <c r="B426" s="39" t="s">
        <v>121</v>
      </c>
      <c r="C426" s="58" t="s">
        <v>22</v>
      </c>
      <c r="D426" s="59" t="s">
        <v>717</v>
      </c>
      <c r="E426" s="59">
        <v>1000000414</v>
      </c>
      <c r="F426" s="60" t="s">
        <v>718</v>
      </c>
      <c r="G426">
        <v>15</v>
      </c>
    </row>
    <row r="427" spans="2:7">
      <c r="B427" s="39" t="s">
        <v>121</v>
      </c>
      <c r="C427" s="58" t="s">
        <v>814</v>
      </c>
      <c r="D427" s="59" t="s">
        <v>841</v>
      </c>
      <c r="E427" s="59">
        <v>1000002758</v>
      </c>
      <c r="F427" s="60" t="s">
        <v>842</v>
      </c>
      <c r="G427">
        <v>15</v>
      </c>
    </row>
    <row r="428" spans="2:7">
      <c r="B428" s="39" t="s">
        <v>121</v>
      </c>
      <c r="C428" s="58" t="s">
        <v>961</v>
      </c>
      <c r="D428" s="61" t="s">
        <v>972</v>
      </c>
      <c r="E428" s="59">
        <v>1000003611</v>
      </c>
      <c r="F428" s="61" t="s">
        <v>973</v>
      </c>
      <c r="G428">
        <v>15</v>
      </c>
    </row>
    <row r="429" spans="2:7">
      <c r="B429" s="39" t="s">
        <v>1245</v>
      </c>
      <c r="C429" s="58" t="s">
        <v>56</v>
      </c>
      <c r="D429" s="59" t="s">
        <v>2074</v>
      </c>
      <c r="E429" s="59">
        <v>1000001106</v>
      </c>
      <c r="F429" s="60" t="s">
        <v>2075</v>
      </c>
      <c r="G429">
        <v>15</v>
      </c>
    </row>
    <row r="430" spans="2:7">
      <c r="B430" s="39" t="s">
        <v>1245</v>
      </c>
      <c r="C430" s="58" t="s">
        <v>60</v>
      </c>
      <c r="D430" s="59" t="s">
        <v>2198</v>
      </c>
      <c r="E430" s="59">
        <v>1000000147</v>
      </c>
      <c r="F430" s="60" t="s">
        <v>2199</v>
      </c>
      <c r="G430">
        <v>15</v>
      </c>
    </row>
    <row r="431" spans="2:7">
      <c r="B431" s="50" t="s">
        <v>1245</v>
      </c>
      <c r="C431" s="63" t="s">
        <v>60</v>
      </c>
      <c r="D431" s="63" t="s">
        <v>2291</v>
      </c>
      <c r="E431" s="63">
        <v>1000003936</v>
      </c>
      <c r="F431" s="63" t="s">
        <v>2292</v>
      </c>
      <c r="G431">
        <v>15</v>
      </c>
    </row>
    <row r="432" spans="2:7">
      <c r="B432" s="50" t="s">
        <v>1245</v>
      </c>
      <c r="C432" s="63" t="s">
        <v>52</v>
      </c>
      <c r="D432" s="63" t="s">
        <v>2559</v>
      </c>
      <c r="E432" s="63">
        <v>1000003868</v>
      </c>
      <c r="F432" s="63" t="s">
        <v>2560</v>
      </c>
      <c r="G432">
        <v>15</v>
      </c>
    </row>
    <row r="433" spans="2:7">
      <c r="B433" s="50" t="s">
        <v>3061</v>
      </c>
      <c r="C433" s="63" t="s">
        <v>97</v>
      </c>
      <c r="D433" s="63" t="s">
        <v>3243</v>
      </c>
      <c r="E433" s="63">
        <v>1000003991</v>
      </c>
      <c r="F433" s="63" t="s">
        <v>3244</v>
      </c>
      <c r="G433">
        <v>15</v>
      </c>
    </row>
    <row r="434" spans="2:7">
      <c r="B434" s="50" t="s">
        <v>3061</v>
      </c>
      <c r="C434" s="63" t="s">
        <v>97</v>
      </c>
      <c r="D434" s="63" t="s">
        <v>3245</v>
      </c>
      <c r="E434" s="63">
        <v>1000004019</v>
      </c>
      <c r="F434" s="63" t="s">
        <v>3246</v>
      </c>
      <c r="G434">
        <v>15</v>
      </c>
    </row>
    <row r="435" spans="2:7">
      <c r="B435" s="39" t="s">
        <v>3061</v>
      </c>
      <c r="C435" s="58" t="s">
        <v>101</v>
      </c>
      <c r="D435" s="58" t="s">
        <v>3313</v>
      </c>
      <c r="E435" s="59">
        <v>1000001652</v>
      </c>
      <c r="F435" s="60" t="s">
        <v>3314</v>
      </c>
      <c r="G435">
        <v>15</v>
      </c>
    </row>
    <row r="436" spans="2:7">
      <c r="B436" s="7" t="s">
        <v>3061</v>
      </c>
      <c r="C436" s="61" t="s">
        <v>90</v>
      </c>
      <c r="D436" s="65" t="s">
        <v>3363</v>
      </c>
      <c r="E436" s="59">
        <v>1000001459</v>
      </c>
      <c r="F436" s="60" t="s">
        <v>3364</v>
      </c>
      <c r="G436">
        <v>15</v>
      </c>
    </row>
    <row r="437" spans="2:7">
      <c r="B437" s="39" t="s">
        <v>1245</v>
      </c>
      <c r="C437" s="58" t="s">
        <v>40</v>
      </c>
      <c r="D437" s="61" t="s">
        <v>1260</v>
      </c>
      <c r="E437" s="59">
        <v>1000000291</v>
      </c>
      <c r="F437" s="60" t="s">
        <v>1261</v>
      </c>
      <c r="G437">
        <v>15.1</v>
      </c>
    </row>
    <row r="438" spans="2:7">
      <c r="B438" s="103" t="s">
        <v>1245</v>
      </c>
      <c r="C438" s="101" t="s">
        <v>46</v>
      </c>
      <c r="D438" s="101" t="s">
        <v>3944</v>
      </c>
      <c r="E438" s="101">
        <v>1000004331</v>
      </c>
      <c r="F438" s="101" t="s">
        <v>3937</v>
      </c>
      <c r="G438">
        <v>15.1</v>
      </c>
    </row>
    <row r="439" spans="2:7">
      <c r="B439" s="103" t="s">
        <v>2568</v>
      </c>
      <c r="C439" s="101" t="s">
        <v>76</v>
      </c>
      <c r="D439" s="101" t="s">
        <v>4114</v>
      </c>
      <c r="E439" s="101">
        <v>1000004422</v>
      </c>
      <c r="F439" s="101" t="s">
        <v>4080</v>
      </c>
      <c r="G439">
        <v>15.166666666666666</v>
      </c>
    </row>
    <row r="440" spans="2:7">
      <c r="B440" s="39" t="s">
        <v>1245</v>
      </c>
      <c r="C440" s="58" t="s">
        <v>43</v>
      </c>
      <c r="D440" s="59" t="s">
        <v>1397</v>
      </c>
      <c r="E440" s="59">
        <v>1000003497</v>
      </c>
      <c r="F440" s="61" t="s">
        <v>1398</v>
      </c>
      <c r="G440">
        <v>15.5</v>
      </c>
    </row>
    <row r="441" spans="2:7">
      <c r="B441" s="39" t="s">
        <v>1245</v>
      </c>
      <c r="C441" s="112" t="s">
        <v>3922</v>
      </c>
      <c r="D441" s="59" t="s">
        <v>1641</v>
      </c>
      <c r="E441" s="59">
        <v>1000000523</v>
      </c>
      <c r="F441" s="60" t="s">
        <v>1642</v>
      </c>
      <c r="G441">
        <v>15.5</v>
      </c>
    </row>
    <row r="442" spans="2:7">
      <c r="B442" s="39" t="s">
        <v>1245</v>
      </c>
      <c r="C442" s="58" t="s">
        <v>48</v>
      </c>
      <c r="D442" s="59" t="s">
        <v>1851</v>
      </c>
      <c r="E442" s="59">
        <v>1000000958</v>
      </c>
      <c r="F442" s="60" t="s">
        <v>1852</v>
      </c>
      <c r="G442">
        <v>15.5</v>
      </c>
    </row>
    <row r="443" spans="2:7">
      <c r="B443" s="39" t="s">
        <v>121</v>
      </c>
      <c r="C443" s="112" t="s">
        <v>12</v>
      </c>
      <c r="D443" s="59" t="s">
        <v>176</v>
      </c>
      <c r="E443" s="59">
        <v>1000001042</v>
      </c>
      <c r="F443" s="60" t="s">
        <v>177</v>
      </c>
      <c r="G443">
        <v>15.6</v>
      </c>
    </row>
    <row r="444" spans="2:7">
      <c r="B444" s="39" t="s">
        <v>1245</v>
      </c>
      <c r="C444" s="58" t="s">
        <v>58</v>
      </c>
      <c r="D444" s="59" t="s">
        <v>2428</v>
      </c>
      <c r="E444" s="59">
        <v>1000000991</v>
      </c>
      <c r="F444" s="60" t="s">
        <v>2429</v>
      </c>
      <c r="G444">
        <v>15.6</v>
      </c>
    </row>
    <row r="445" spans="2:7">
      <c r="B445" s="39" t="s">
        <v>1245</v>
      </c>
      <c r="C445" s="58" t="s">
        <v>60</v>
      </c>
      <c r="D445" s="59" t="s">
        <v>2256</v>
      </c>
      <c r="E445" s="59">
        <v>1000003367</v>
      </c>
      <c r="F445" s="61" t="s">
        <v>2257</v>
      </c>
      <c r="G445">
        <v>15.85</v>
      </c>
    </row>
    <row r="446" spans="2:7">
      <c r="B446" s="39" t="s">
        <v>121</v>
      </c>
      <c r="C446" s="112" t="s">
        <v>3924</v>
      </c>
      <c r="D446" s="61" t="s">
        <v>328</v>
      </c>
      <c r="E446" s="59">
        <v>1000000728</v>
      </c>
      <c r="F446" s="60" t="s">
        <v>329</v>
      </c>
      <c r="G446">
        <v>16</v>
      </c>
    </row>
    <row r="447" spans="2:7">
      <c r="B447" s="39" t="s">
        <v>121</v>
      </c>
      <c r="C447" s="112" t="s">
        <v>18</v>
      </c>
      <c r="D447" s="59" t="s">
        <v>404</v>
      </c>
      <c r="E447" s="59">
        <v>1000000468</v>
      </c>
      <c r="F447" s="60" t="s">
        <v>405</v>
      </c>
      <c r="G447">
        <v>16</v>
      </c>
    </row>
    <row r="448" spans="2:7">
      <c r="B448" s="39" t="s">
        <v>121</v>
      </c>
      <c r="C448" s="112" t="s">
        <v>3921</v>
      </c>
      <c r="D448" s="59" t="s">
        <v>488</v>
      </c>
      <c r="E448" s="59">
        <v>1000000927</v>
      </c>
      <c r="F448" s="60" t="s">
        <v>489</v>
      </c>
      <c r="G448">
        <v>16</v>
      </c>
    </row>
    <row r="449" spans="2:7">
      <c r="B449" s="39" t="s">
        <v>121</v>
      </c>
      <c r="C449" s="58" t="s">
        <v>548</v>
      </c>
      <c r="D449" s="61" t="s">
        <v>585</v>
      </c>
      <c r="E449" s="59">
        <v>1000003127</v>
      </c>
      <c r="F449" s="60" t="s">
        <v>586</v>
      </c>
      <c r="G449">
        <v>16</v>
      </c>
    </row>
    <row r="450" spans="2:7">
      <c r="B450" s="50" t="s">
        <v>121</v>
      </c>
      <c r="C450" s="58" t="s">
        <v>814</v>
      </c>
      <c r="D450" s="63" t="s">
        <v>861</v>
      </c>
      <c r="E450" s="63">
        <v>1000003848</v>
      </c>
      <c r="F450" s="63" t="s">
        <v>862</v>
      </c>
      <c r="G450">
        <v>16</v>
      </c>
    </row>
    <row r="451" spans="2:7">
      <c r="B451" s="39" t="s">
        <v>121</v>
      </c>
      <c r="C451" s="58" t="s">
        <v>31</v>
      </c>
      <c r="D451" s="59" t="s">
        <v>997</v>
      </c>
      <c r="E451" s="59">
        <v>1000000762</v>
      </c>
      <c r="F451" s="60" t="s">
        <v>998</v>
      </c>
      <c r="G451">
        <v>16</v>
      </c>
    </row>
    <row r="452" spans="2:7">
      <c r="B452" s="39" t="s">
        <v>121</v>
      </c>
      <c r="C452" s="58" t="s">
        <v>31</v>
      </c>
      <c r="D452" s="61" t="s">
        <v>1023</v>
      </c>
      <c r="E452" s="59">
        <v>1000002726</v>
      </c>
      <c r="F452" s="61" t="s">
        <v>1024</v>
      </c>
      <c r="G452">
        <v>16</v>
      </c>
    </row>
    <row r="453" spans="2:7">
      <c r="B453" s="39" t="s">
        <v>1245</v>
      </c>
      <c r="C453" s="112" t="s">
        <v>3922</v>
      </c>
      <c r="D453" s="59" t="s">
        <v>1737</v>
      </c>
      <c r="E453" s="59">
        <v>1000002762</v>
      </c>
      <c r="F453" s="61" t="s">
        <v>1738</v>
      </c>
      <c r="G453">
        <v>16</v>
      </c>
    </row>
    <row r="454" spans="2:7">
      <c r="B454" s="39" t="s">
        <v>1245</v>
      </c>
      <c r="C454" s="58" t="s">
        <v>57</v>
      </c>
      <c r="D454" s="59" t="s">
        <v>2124</v>
      </c>
      <c r="E454" s="59">
        <v>1000000209</v>
      </c>
      <c r="F454" s="60" t="s">
        <v>2125</v>
      </c>
      <c r="G454">
        <v>16</v>
      </c>
    </row>
    <row r="455" spans="2:7">
      <c r="B455" s="39" t="s">
        <v>1245</v>
      </c>
      <c r="C455" s="58" t="s">
        <v>50</v>
      </c>
      <c r="D455" s="59" t="s">
        <v>2492</v>
      </c>
      <c r="E455" s="59">
        <v>1000000770</v>
      </c>
      <c r="F455" s="60" t="s">
        <v>2493</v>
      </c>
      <c r="G455">
        <v>16</v>
      </c>
    </row>
    <row r="456" spans="2:7">
      <c r="B456" s="7" t="s">
        <v>3061</v>
      </c>
      <c r="C456" s="61" t="s">
        <v>92</v>
      </c>
      <c r="D456" s="65" t="s">
        <v>3405</v>
      </c>
      <c r="E456" s="59">
        <v>1000001736</v>
      </c>
      <c r="F456" s="60" t="s">
        <v>3406</v>
      </c>
      <c r="G456">
        <v>16</v>
      </c>
    </row>
    <row r="457" spans="2:7">
      <c r="B457" s="39" t="s">
        <v>1245</v>
      </c>
      <c r="C457" s="58" t="s">
        <v>53</v>
      </c>
      <c r="D457" s="63" t="s">
        <v>3470</v>
      </c>
      <c r="E457" s="63">
        <v>1000004117</v>
      </c>
      <c r="F457" s="63" t="s">
        <v>3471</v>
      </c>
      <c r="G457">
        <v>16</v>
      </c>
    </row>
    <row r="458" spans="2:7">
      <c r="B458" s="50" t="s">
        <v>1245</v>
      </c>
      <c r="C458" s="63" t="s">
        <v>45</v>
      </c>
      <c r="D458" s="63" t="s">
        <v>3482</v>
      </c>
      <c r="E458" s="63">
        <v>1000004122</v>
      </c>
      <c r="F458" s="63" t="s">
        <v>3483</v>
      </c>
      <c r="G458">
        <v>16</v>
      </c>
    </row>
    <row r="459" spans="2:7">
      <c r="B459" s="103" t="s">
        <v>121</v>
      </c>
      <c r="C459" s="101" t="s">
        <v>25</v>
      </c>
      <c r="D459" s="101" t="s">
        <v>800</v>
      </c>
      <c r="E459" s="101">
        <v>1000003453</v>
      </c>
      <c r="F459" s="101" t="s">
        <v>801</v>
      </c>
      <c r="G459">
        <v>16</v>
      </c>
    </row>
    <row r="460" spans="2:7">
      <c r="B460" s="103" t="s">
        <v>121</v>
      </c>
      <c r="C460" s="112" t="s">
        <v>3921</v>
      </c>
      <c r="D460" s="101" t="s">
        <v>544</v>
      </c>
      <c r="E460" s="101">
        <v>1000004021</v>
      </c>
      <c r="F460" s="101" t="s">
        <v>545</v>
      </c>
      <c r="G460">
        <v>16</v>
      </c>
    </row>
    <row r="461" spans="2:7">
      <c r="B461" s="39" t="s">
        <v>1245</v>
      </c>
      <c r="C461" s="58" t="s">
        <v>44</v>
      </c>
      <c r="D461" s="59" t="s">
        <v>1446</v>
      </c>
      <c r="E461" s="59">
        <v>1000000370</v>
      </c>
      <c r="F461" s="60" t="s">
        <v>1447</v>
      </c>
      <c r="G461">
        <v>16.2</v>
      </c>
    </row>
    <row r="462" spans="2:7">
      <c r="B462" s="39" t="s">
        <v>121</v>
      </c>
      <c r="C462" s="58" t="s">
        <v>25</v>
      </c>
      <c r="D462" s="59" t="s">
        <v>766</v>
      </c>
      <c r="E462" s="59">
        <v>1000000263</v>
      </c>
      <c r="F462" s="60" t="s">
        <v>767</v>
      </c>
      <c r="G462">
        <v>16.5</v>
      </c>
    </row>
    <row r="463" spans="2:7">
      <c r="B463" s="103" t="s">
        <v>2568</v>
      </c>
      <c r="C463" s="101" t="s">
        <v>76</v>
      </c>
      <c r="D463" s="101" t="s">
        <v>4124</v>
      </c>
      <c r="E463" s="101">
        <v>1000004366</v>
      </c>
      <c r="F463" s="101" t="s">
        <v>4090</v>
      </c>
      <c r="G463">
        <v>16.5</v>
      </c>
    </row>
    <row r="464" spans="2:7">
      <c r="B464" s="103" t="s">
        <v>3061</v>
      </c>
      <c r="C464" s="101" t="s">
        <v>101</v>
      </c>
      <c r="D464" s="101" t="s">
        <v>4116</v>
      </c>
      <c r="E464" s="101">
        <v>1000004416</v>
      </c>
      <c r="F464" s="101" t="s">
        <v>4082</v>
      </c>
      <c r="G464">
        <v>16.666666666666668</v>
      </c>
    </row>
    <row r="465" spans="2:7">
      <c r="B465" s="122" t="s">
        <v>1245</v>
      </c>
      <c r="C465" s="123" t="s">
        <v>40</v>
      </c>
      <c r="D465" s="123" t="s">
        <v>4140</v>
      </c>
      <c r="E465" s="123">
        <v>1000004439</v>
      </c>
      <c r="F465" s="123" t="s">
        <v>2609</v>
      </c>
      <c r="G465">
        <v>16.666666666666668</v>
      </c>
    </row>
    <row r="466" spans="2:7">
      <c r="B466" s="39" t="s">
        <v>2568</v>
      </c>
      <c r="C466" s="58" t="s">
        <v>2569</v>
      </c>
      <c r="D466" s="65" t="s">
        <v>2619</v>
      </c>
      <c r="E466" s="59">
        <v>1000001257</v>
      </c>
      <c r="F466" s="60" t="s">
        <v>2620</v>
      </c>
      <c r="G466">
        <v>16.8</v>
      </c>
    </row>
    <row r="467" spans="2:7">
      <c r="B467" s="103" t="s">
        <v>3918</v>
      </c>
      <c r="C467" s="101" t="s">
        <v>75</v>
      </c>
      <c r="D467" s="101" t="s">
        <v>3059</v>
      </c>
      <c r="E467" s="101">
        <v>1000004037</v>
      </c>
      <c r="F467" s="101" t="s">
        <v>3060</v>
      </c>
      <c r="G467">
        <v>16.850000000000001</v>
      </c>
    </row>
    <row r="468" spans="2:7">
      <c r="B468" s="39" t="s">
        <v>121</v>
      </c>
      <c r="C468" s="112" t="s">
        <v>12</v>
      </c>
      <c r="D468" s="59" t="s">
        <v>218</v>
      </c>
      <c r="E468" s="59">
        <v>1000003133</v>
      </c>
      <c r="F468" s="61" t="s">
        <v>219</v>
      </c>
      <c r="G468">
        <v>17</v>
      </c>
    </row>
    <row r="469" spans="2:7">
      <c r="B469" s="39" t="s">
        <v>1245</v>
      </c>
      <c r="C469" s="58" t="s">
        <v>53</v>
      </c>
      <c r="D469" s="59" t="s">
        <v>1992</v>
      </c>
      <c r="E469" s="59">
        <v>1000000823</v>
      </c>
      <c r="F469" s="60" t="s">
        <v>1993</v>
      </c>
      <c r="G469">
        <v>17</v>
      </c>
    </row>
    <row r="470" spans="2:7">
      <c r="B470" s="50" t="s">
        <v>3061</v>
      </c>
      <c r="C470" s="63" t="s">
        <v>3172</v>
      </c>
      <c r="D470" s="63" t="s">
        <v>3181</v>
      </c>
      <c r="E470" s="63">
        <v>1000001810</v>
      </c>
      <c r="F470" s="63" t="s">
        <v>3182</v>
      </c>
      <c r="G470">
        <v>17</v>
      </c>
    </row>
    <row r="471" spans="2:7">
      <c r="B471" s="39" t="s">
        <v>3061</v>
      </c>
      <c r="C471" s="58" t="s">
        <v>101</v>
      </c>
      <c r="D471" s="58" t="s">
        <v>3325</v>
      </c>
      <c r="E471" s="59">
        <v>1000001641</v>
      </c>
      <c r="F471" s="60" t="s">
        <v>3326</v>
      </c>
      <c r="G471">
        <v>17</v>
      </c>
    </row>
    <row r="472" spans="2:7">
      <c r="B472" s="50" t="s">
        <v>1245</v>
      </c>
      <c r="C472" s="63" t="s">
        <v>43</v>
      </c>
      <c r="D472" s="63" t="s">
        <v>3508</v>
      </c>
      <c r="E472" s="63">
        <v>1000004139</v>
      </c>
      <c r="F472" s="63" t="s">
        <v>3509</v>
      </c>
      <c r="G472">
        <v>17</v>
      </c>
    </row>
    <row r="473" spans="2:7">
      <c r="B473" s="39" t="s">
        <v>1245</v>
      </c>
      <c r="C473" s="58" t="s">
        <v>56</v>
      </c>
      <c r="D473" s="58" t="s">
        <v>3569</v>
      </c>
      <c r="E473" s="59">
        <v>1000004164</v>
      </c>
      <c r="F473" s="60" t="s">
        <v>3557</v>
      </c>
      <c r="G473">
        <v>17.149999999999999</v>
      </c>
    </row>
    <row r="474" spans="2:7">
      <c r="B474" s="39" t="s">
        <v>1245</v>
      </c>
      <c r="C474" s="58" t="s">
        <v>60</v>
      </c>
      <c r="D474" s="59" t="s">
        <v>2264</v>
      </c>
      <c r="E474" s="59">
        <v>1000003501</v>
      </c>
      <c r="F474" s="61" t="s">
        <v>2265</v>
      </c>
      <c r="G474">
        <v>17.2</v>
      </c>
    </row>
    <row r="475" spans="2:7">
      <c r="B475" s="39" t="s">
        <v>1245</v>
      </c>
      <c r="C475" s="58" t="s">
        <v>43</v>
      </c>
      <c r="D475" s="58" t="s">
        <v>1416</v>
      </c>
      <c r="E475" s="58">
        <v>1000003791</v>
      </c>
      <c r="F475" s="58" t="s">
        <v>1417</v>
      </c>
      <c r="G475">
        <v>17.399999999999999</v>
      </c>
    </row>
    <row r="476" spans="2:7">
      <c r="B476" s="39" t="s">
        <v>2568</v>
      </c>
      <c r="C476" s="58" t="s">
        <v>75</v>
      </c>
      <c r="D476" s="65" t="s">
        <v>3048</v>
      </c>
      <c r="E476" s="59">
        <v>1000002007</v>
      </c>
      <c r="F476" s="60" t="s">
        <v>3049</v>
      </c>
      <c r="G476">
        <v>17.399999999999999</v>
      </c>
    </row>
    <row r="477" spans="2:7">
      <c r="B477" s="39" t="s">
        <v>1245</v>
      </c>
      <c r="C477" s="58" t="s">
        <v>57</v>
      </c>
      <c r="D477" s="58" t="s">
        <v>3741</v>
      </c>
      <c r="E477" s="59">
        <v>1000002400</v>
      </c>
      <c r="F477" s="60" t="s">
        <v>3733</v>
      </c>
      <c r="G477">
        <v>17.5</v>
      </c>
    </row>
    <row r="478" spans="2:7">
      <c r="B478" s="39" t="s">
        <v>121</v>
      </c>
      <c r="C478" s="58" t="s">
        <v>613</v>
      </c>
      <c r="D478" s="61" t="s">
        <v>653</v>
      </c>
      <c r="E478" s="59">
        <v>1000003500</v>
      </c>
      <c r="F478" s="61" t="s">
        <v>654</v>
      </c>
      <c r="G478">
        <v>17.600000000000001</v>
      </c>
    </row>
    <row r="479" spans="2:7">
      <c r="B479" s="39" t="s">
        <v>121</v>
      </c>
      <c r="C479" s="112" t="s">
        <v>3923</v>
      </c>
      <c r="D479" s="59" t="s">
        <v>156</v>
      </c>
      <c r="E479" s="59">
        <v>1000000675</v>
      </c>
      <c r="F479" s="60" t="s">
        <v>157</v>
      </c>
      <c r="G479">
        <v>17.7</v>
      </c>
    </row>
    <row r="480" spans="2:7">
      <c r="B480" s="39" t="s">
        <v>1245</v>
      </c>
      <c r="C480" s="101" t="s">
        <v>40</v>
      </c>
      <c r="D480" s="101" t="s">
        <v>3774</v>
      </c>
      <c r="E480" s="101">
        <v>1000004199</v>
      </c>
      <c r="F480" s="101" t="s">
        <v>3767</v>
      </c>
      <c r="G480">
        <v>17.7</v>
      </c>
    </row>
    <row r="481" spans="2:7">
      <c r="B481" s="103" t="s">
        <v>1245</v>
      </c>
      <c r="C481" s="101" t="s">
        <v>48</v>
      </c>
      <c r="D481" s="101" t="s">
        <v>3878</v>
      </c>
      <c r="E481" s="101">
        <v>1000004225</v>
      </c>
      <c r="F481" s="101" t="s">
        <v>3877</v>
      </c>
      <c r="G481">
        <v>17.899999999999999</v>
      </c>
    </row>
    <row r="482" spans="2:7">
      <c r="B482" s="39" t="s">
        <v>121</v>
      </c>
      <c r="C482" s="112" t="s">
        <v>3920</v>
      </c>
      <c r="D482" s="59" t="s">
        <v>224</v>
      </c>
      <c r="E482" s="59">
        <v>1000003243</v>
      </c>
      <c r="F482" s="61" t="s">
        <v>225</v>
      </c>
      <c r="G482">
        <v>18</v>
      </c>
    </row>
    <row r="483" spans="2:7">
      <c r="B483" s="39" t="s">
        <v>121</v>
      </c>
      <c r="C483" s="58" t="s">
        <v>814</v>
      </c>
      <c r="D483" s="59" t="s">
        <v>847</v>
      </c>
      <c r="E483" s="59">
        <v>1000002764</v>
      </c>
      <c r="F483" s="60" t="s">
        <v>848</v>
      </c>
      <c r="G483">
        <v>18</v>
      </c>
    </row>
    <row r="484" spans="2:7">
      <c r="B484" s="50" t="s">
        <v>3061</v>
      </c>
      <c r="C484" s="63" t="s">
        <v>101</v>
      </c>
      <c r="D484" s="63" t="s">
        <v>3305</v>
      </c>
      <c r="E484" s="63">
        <v>1000001859</v>
      </c>
      <c r="F484" s="63" t="s">
        <v>3306</v>
      </c>
      <c r="G484">
        <v>18</v>
      </c>
    </row>
    <row r="485" spans="2:7">
      <c r="B485" s="7" t="s">
        <v>3061</v>
      </c>
      <c r="C485" s="61" t="s">
        <v>90</v>
      </c>
      <c r="D485" s="65" t="s">
        <v>3347</v>
      </c>
      <c r="E485" s="59">
        <v>1000001472</v>
      </c>
      <c r="F485" s="60" t="s">
        <v>3348</v>
      </c>
      <c r="G485">
        <v>18</v>
      </c>
    </row>
    <row r="486" spans="2:7">
      <c r="B486" s="39" t="s">
        <v>121</v>
      </c>
      <c r="C486" s="58" t="s">
        <v>32</v>
      </c>
      <c r="D486" s="58" t="s">
        <v>3575</v>
      </c>
      <c r="E486" s="59">
        <v>1000004168</v>
      </c>
      <c r="F486" s="60" t="s">
        <v>3573</v>
      </c>
      <c r="G486">
        <v>18</v>
      </c>
    </row>
    <row r="487" spans="2:7">
      <c r="B487" s="39" t="s">
        <v>3061</v>
      </c>
      <c r="C487" s="58" t="s">
        <v>99</v>
      </c>
      <c r="D487" s="58" t="s">
        <v>3718</v>
      </c>
      <c r="E487" s="59">
        <v>1000001168</v>
      </c>
      <c r="F487" s="60" t="s">
        <v>3652</v>
      </c>
      <c r="G487">
        <v>18</v>
      </c>
    </row>
    <row r="488" spans="2:7">
      <c r="B488" s="103" t="s">
        <v>3919</v>
      </c>
      <c r="C488" s="101" t="s">
        <v>80</v>
      </c>
      <c r="D488" s="101" t="s">
        <v>3959</v>
      </c>
      <c r="E488" s="101">
        <v>1000004320</v>
      </c>
      <c r="F488" s="101" t="s">
        <v>3952</v>
      </c>
      <c r="G488">
        <v>18</v>
      </c>
    </row>
    <row r="489" spans="2:7">
      <c r="B489" s="103" t="s">
        <v>121</v>
      </c>
      <c r="C489" s="101" t="s">
        <v>814</v>
      </c>
      <c r="D489" s="101" t="s">
        <v>831</v>
      </c>
      <c r="E489" s="101">
        <v>1000000704</v>
      </c>
      <c r="F489" s="101" t="s">
        <v>832</v>
      </c>
      <c r="G489">
        <v>18</v>
      </c>
    </row>
    <row r="490" spans="2:7">
      <c r="B490" s="122" t="s">
        <v>121</v>
      </c>
      <c r="C490" s="123" t="s">
        <v>3921</v>
      </c>
      <c r="D490" s="123" t="s">
        <v>4157</v>
      </c>
      <c r="E490" s="123">
        <v>1000004453</v>
      </c>
      <c r="F490" s="123" t="s">
        <v>4152</v>
      </c>
      <c r="G490">
        <v>18</v>
      </c>
    </row>
    <row r="491" spans="2:7">
      <c r="B491" s="39" t="s">
        <v>121</v>
      </c>
      <c r="C491" s="112" t="s">
        <v>12</v>
      </c>
      <c r="D491" s="59" t="s">
        <v>130</v>
      </c>
      <c r="E491" s="59">
        <v>1000000668</v>
      </c>
      <c r="F491" s="60" t="s">
        <v>131</v>
      </c>
      <c r="G491">
        <v>18.2</v>
      </c>
    </row>
    <row r="492" spans="2:7">
      <c r="B492" s="39" t="s">
        <v>2568</v>
      </c>
      <c r="C492" s="58" t="s">
        <v>71</v>
      </c>
      <c r="D492" s="65" t="s">
        <v>2741</v>
      </c>
      <c r="E492" s="59">
        <v>1000001441</v>
      </c>
      <c r="F492" s="60" t="s">
        <v>2742</v>
      </c>
      <c r="G492">
        <v>18.399999999999999</v>
      </c>
    </row>
    <row r="493" spans="2:7">
      <c r="B493" s="103" t="s">
        <v>1245</v>
      </c>
      <c r="C493" s="101" t="s">
        <v>43</v>
      </c>
      <c r="D493" s="101" t="s">
        <v>3790</v>
      </c>
      <c r="E493" s="101">
        <v>1000004201</v>
      </c>
      <c r="F493" s="101" t="s">
        <v>3788</v>
      </c>
      <c r="G493">
        <v>18.399999999999999</v>
      </c>
    </row>
    <row r="494" spans="2:7">
      <c r="B494" s="39" t="s">
        <v>121</v>
      </c>
      <c r="C494" s="112" t="s">
        <v>3920</v>
      </c>
      <c r="D494" s="58" t="s">
        <v>245</v>
      </c>
      <c r="E494" s="58">
        <v>1000003789</v>
      </c>
      <c r="F494" s="58" t="s">
        <v>246</v>
      </c>
      <c r="G494">
        <v>18.5</v>
      </c>
    </row>
    <row r="495" spans="2:7">
      <c r="B495" s="39" t="s">
        <v>121</v>
      </c>
      <c r="C495" s="58" t="s">
        <v>25</v>
      </c>
      <c r="D495" s="59" t="s">
        <v>764</v>
      </c>
      <c r="E495" s="59">
        <v>1000000268</v>
      </c>
      <c r="F495" s="60" t="s">
        <v>765</v>
      </c>
      <c r="G495">
        <v>18.5</v>
      </c>
    </row>
    <row r="496" spans="2:7">
      <c r="B496" s="50" t="s">
        <v>121</v>
      </c>
      <c r="C496" s="63" t="s">
        <v>25</v>
      </c>
      <c r="D496" s="63" t="s">
        <v>812</v>
      </c>
      <c r="E496" s="63">
        <v>1000004054</v>
      </c>
      <c r="F496" s="63" t="s">
        <v>813</v>
      </c>
      <c r="G496">
        <v>18.5</v>
      </c>
    </row>
    <row r="497" spans="2:7">
      <c r="B497" s="39" t="s">
        <v>1245</v>
      </c>
      <c r="C497" s="58" t="s">
        <v>60</v>
      </c>
      <c r="D497" s="59" t="s">
        <v>2268</v>
      </c>
      <c r="E497" s="59">
        <v>1000003751</v>
      </c>
      <c r="F497" s="61" t="s">
        <v>2269</v>
      </c>
      <c r="G497">
        <v>18.5</v>
      </c>
    </row>
    <row r="498" spans="2:7">
      <c r="B498" s="39" t="s">
        <v>2568</v>
      </c>
      <c r="C498" s="58" t="s">
        <v>80</v>
      </c>
      <c r="D498" s="58" t="s">
        <v>2852</v>
      </c>
      <c r="E498" s="59">
        <v>1000001914</v>
      </c>
      <c r="F498" s="60" t="s">
        <v>2853</v>
      </c>
      <c r="G498">
        <v>18.5</v>
      </c>
    </row>
    <row r="499" spans="2:7">
      <c r="B499" s="103" t="s">
        <v>121</v>
      </c>
      <c r="C499" s="101" t="s">
        <v>613</v>
      </c>
      <c r="D499" s="101" t="s">
        <v>3876</v>
      </c>
      <c r="E499" s="101">
        <v>1000004276</v>
      </c>
      <c r="F499" s="101" t="s">
        <v>3875</v>
      </c>
      <c r="G499">
        <v>18.5</v>
      </c>
    </row>
    <row r="500" spans="2:7">
      <c r="B500" s="39" t="s">
        <v>121</v>
      </c>
      <c r="C500" s="58" t="s">
        <v>27</v>
      </c>
      <c r="D500" s="59" t="s">
        <v>899</v>
      </c>
      <c r="E500" s="59">
        <v>1000000234</v>
      </c>
      <c r="F500" s="60" t="s">
        <v>900</v>
      </c>
      <c r="G500">
        <v>18.600000000000001</v>
      </c>
    </row>
    <row r="501" spans="2:7">
      <c r="B501" s="39" t="s">
        <v>1245</v>
      </c>
      <c r="C501" s="58" t="s">
        <v>40</v>
      </c>
      <c r="D501" s="59" t="s">
        <v>1290</v>
      </c>
      <c r="E501" s="59">
        <v>1000000297</v>
      </c>
      <c r="F501" s="60" t="s">
        <v>1291</v>
      </c>
      <c r="G501">
        <v>18.7</v>
      </c>
    </row>
    <row r="502" spans="2:7">
      <c r="B502" s="39" t="s">
        <v>1245</v>
      </c>
      <c r="C502" s="58" t="s">
        <v>57</v>
      </c>
      <c r="D502" s="59" t="s">
        <v>2104</v>
      </c>
      <c r="E502" s="59">
        <v>1000000222</v>
      </c>
      <c r="F502" s="60" t="s">
        <v>2105</v>
      </c>
      <c r="G502">
        <v>18.7</v>
      </c>
    </row>
    <row r="503" spans="2:7">
      <c r="B503" s="50" t="s">
        <v>1245</v>
      </c>
      <c r="C503" s="63" t="s">
        <v>43</v>
      </c>
      <c r="D503" s="63" t="s">
        <v>1434</v>
      </c>
      <c r="E503" s="63">
        <v>1000004022</v>
      </c>
      <c r="F503" s="63" t="s">
        <v>1435</v>
      </c>
      <c r="G503">
        <v>18.8</v>
      </c>
    </row>
    <row r="504" spans="2:7">
      <c r="B504" s="103" t="s">
        <v>121</v>
      </c>
      <c r="C504" s="101" t="s">
        <v>961</v>
      </c>
      <c r="D504" s="101" t="s">
        <v>4097</v>
      </c>
      <c r="E504" s="101">
        <v>1000004404</v>
      </c>
      <c r="F504" s="101" t="s">
        <v>4065</v>
      </c>
      <c r="G504">
        <v>18.95</v>
      </c>
    </row>
    <row r="505" spans="2:7">
      <c r="B505" s="39" t="s">
        <v>2568</v>
      </c>
      <c r="C505" s="58" t="s">
        <v>80</v>
      </c>
      <c r="D505" s="58" t="s">
        <v>2884</v>
      </c>
      <c r="E505" s="59">
        <v>1000001923</v>
      </c>
      <c r="F505" s="60" t="s">
        <v>2885</v>
      </c>
      <c r="G505">
        <v>19</v>
      </c>
    </row>
    <row r="506" spans="2:7">
      <c r="B506" s="39" t="s">
        <v>3061</v>
      </c>
      <c r="C506" s="58" t="s">
        <v>97</v>
      </c>
      <c r="D506" s="58" t="s">
        <v>3217</v>
      </c>
      <c r="E506" s="59">
        <v>1000001211</v>
      </c>
      <c r="F506" s="60" t="s">
        <v>3218</v>
      </c>
      <c r="G506">
        <v>19</v>
      </c>
    </row>
    <row r="507" spans="2:7">
      <c r="B507" s="39" t="s">
        <v>3061</v>
      </c>
      <c r="C507" s="58" t="s">
        <v>99</v>
      </c>
      <c r="D507" s="58" t="s">
        <v>3249</v>
      </c>
      <c r="E507" s="59">
        <v>1000002559</v>
      </c>
      <c r="F507" s="60" t="s">
        <v>3250</v>
      </c>
      <c r="G507">
        <v>19</v>
      </c>
    </row>
    <row r="508" spans="2:7">
      <c r="B508" s="103" t="s">
        <v>121</v>
      </c>
      <c r="C508" s="112" t="s">
        <v>18</v>
      </c>
      <c r="D508" s="101" t="s">
        <v>3886</v>
      </c>
      <c r="E508" s="101">
        <v>1000004285</v>
      </c>
      <c r="F508" s="101" t="s">
        <v>3884</v>
      </c>
      <c r="G508">
        <v>19</v>
      </c>
    </row>
    <row r="509" spans="2:7">
      <c r="B509" s="39" t="s">
        <v>121</v>
      </c>
      <c r="C509" s="58" t="s">
        <v>27</v>
      </c>
      <c r="D509" s="59" t="s">
        <v>893</v>
      </c>
      <c r="E509" s="59">
        <v>1000000821</v>
      </c>
      <c r="F509" s="60" t="s">
        <v>894</v>
      </c>
      <c r="G509">
        <v>19.05</v>
      </c>
    </row>
    <row r="510" spans="2:7">
      <c r="B510" s="39" t="s">
        <v>121</v>
      </c>
      <c r="C510" s="58" t="s">
        <v>613</v>
      </c>
      <c r="D510" s="61" t="s">
        <v>623</v>
      </c>
      <c r="E510" s="59">
        <v>1000000111</v>
      </c>
      <c r="F510" s="60" t="s">
        <v>624</v>
      </c>
      <c r="G510">
        <v>19.2</v>
      </c>
    </row>
    <row r="511" spans="2:7">
      <c r="B511" s="103" t="s">
        <v>121</v>
      </c>
      <c r="C511" s="101" t="s">
        <v>25</v>
      </c>
      <c r="D511" s="101" t="s">
        <v>770</v>
      </c>
      <c r="E511" s="101">
        <v>1000000271</v>
      </c>
      <c r="F511" s="101" t="s">
        <v>771</v>
      </c>
      <c r="G511">
        <v>19.2</v>
      </c>
    </row>
    <row r="512" spans="2:7">
      <c r="B512" s="39" t="s">
        <v>1245</v>
      </c>
      <c r="C512" s="58" t="s">
        <v>56</v>
      </c>
      <c r="D512" s="59" t="s">
        <v>2082</v>
      </c>
      <c r="E512" s="59">
        <v>1000003490</v>
      </c>
      <c r="F512" s="60" t="s">
        <v>2083</v>
      </c>
      <c r="G512">
        <v>19.3</v>
      </c>
    </row>
    <row r="513" spans="2:7">
      <c r="B513" s="39" t="s">
        <v>3061</v>
      </c>
      <c r="C513" s="58" t="s">
        <v>87</v>
      </c>
      <c r="D513" s="65" t="s">
        <v>3110</v>
      </c>
      <c r="E513" s="59">
        <v>1000001504</v>
      </c>
      <c r="F513" s="60" t="s">
        <v>3111</v>
      </c>
      <c r="G513">
        <v>19.3</v>
      </c>
    </row>
    <row r="514" spans="2:7">
      <c r="B514" s="39" t="s">
        <v>1245</v>
      </c>
      <c r="C514" s="58" t="s">
        <v>48</v>
      </c>
      <c r="D514" s="59" t="s">
        <v>1857</v>
      </c>
      <c r="E514" s="59">
        <v>1000000966</v>
      </c>
      <c r="F514" s="60" t="s">
        <v>1858</v>
      </c>
      <c r="G514">
        <v>19.399999999999999</v>
      </c>
    </row>
    <row r="515" spans="2:7">
      <c r="B515" s="103" t="s">
        <v>1245</v>
      </c>
      <c r="C515" s="101" t="s">
        <v>43</v>
      </c>
      <c r="D515" s="101" t="s">
        <v>3978</v>
      </c>
      <c r="E515" s="101">
        <v>1000004348</v>
      </c>
      <c r="F515" s="101" t="s">
        <v>3970</v>
      </c>
      <c r="G515">
        <v>19.399999999999999</v>
      </c>
    </row>
    <row r="516" spans="2:7">
      <c r="B516" s="39" t="s">
        <v>121</v>
      </c>
      <c r="C516" s="58" t="s">
        <v>31</v>
      </c>
      <c r="D516" s="59" t="s">
        <v>1015</v>
      </c>
      <c r="E516" s="59">
        <v>1000001070</v>
      </c>
      <c r="F516" s="60" t="s">
        <v>1016</v>
      </c>
      <c r="G516">
        <v>19.5</v>
      </c>
    </row>
    <row r="517" spans="2:7">
      <c r="B517" s="39" t="s">
        <v>121</v>
      </c>
      <c r="C517" s="58" t="s">
        <v>613</v>
      </c>
      <c r="D517" s="61" t="s">
        <v>627</v>
      </c>
      <c r="E517" s="59">
        <v>1000000104</v>
      </c>
      <c r="F517" s="60" t="s">
        <v>628</v>
      </c>
      <c r="G517">
        <v>19.600000000000001</v>
      </c>
    </row>
    <row r="518" spans="2:7">
      <c r="B518" s="50" t="s">
        <v>1245</v>
      </c>
      <c r="C518" s="58" t="s">
        <v>58</v>
      </c>
      <c r="D518" s="63" t="s">
        <v>2474</v>
      </c>
      <c r="E518" s="63">
        <v>1000003990</v>
      </c>
      <c r="F518" s="63" t="s">
        <v>2475</v>
      </c>
      <c r="G518">
        <v>19.600000000000001</v>
      </c>
    </row>
    <row r="519" spans="2:7">
      <c r="B519" s="103" t="s">
        <v>3061</v>
      </c>
      <c r="C519" s="101" t="s">
        <v>92</v>
      </c>
      <c r="D519" s="101" t="s">
        <v>4110</v>
      </c>
      <c r="E519" s="101">
        <v>1000004411</v>
      </c>
      <c r="F519" s="101" t="s">
        <v>4076</v>
      </c>
      <c r="G519">
        <v>19.666666666666668</v>
      </c>
    </row>
    <row r="520" spans="2:7">
      <c r="B520" s="103" t="s">
        <v>121</v>
      </c>
      <c r="C520" s="101" t="s">
        <v>27</v>
      </c>
      <c r="D520" s="101" t="s">
        <v>4095</v>
      </c>
      <c r="E520" s="101">
        <v>1000004395</v>
      </c>
      <c r="F520" s="101" t="s">
        <v>4063</v>
      </c>
      <c r="G520">
        <v>19.833333333333332</v>
      </c>
    </row>
    <row r="521" spans="2:7">
      <c r="B521" s="7" t="s">
        <v>3061</v>
      </c>
      <c r="C521" s="61" t="s">
        <v>92</v>
      </c>
      <c r="D521" s="65" t="s">
        <v>3437</v>
      </c>
      <c r="E521" s="59">
        <v>1000003551</v>
      </c>
      <c r="F521" s="58" t="s">
        <v>3438</v>
      </c>
      <c r="G521">
        <v>19.84</v>
      </c>
    </row>
    <row r="522" spans="2:7">
      <c r="B522" s="39" t="s">
        <v>1245</v>
      </c>
      <c r="C522" s="58" t="s">
        <v>43</v>
      </c>
      <c r="D522" s="59" t="s">
        <v>1403</v>
      </c>
      <c r="E522" s="59">
        <v>1000003191</v>
      </c>
      <c r="F522" s="61" t="s">
        <v>1404</v>
      </c>
      <c r="G522">
        <v>19.899999999999999</v>
      </c>
    </row>
    <row r="523" spans="2:7">
      <c r="B523" s="50" t="s">
        <v>1245</v>
      </c>
      <c r="C523" s="63" t="s">
        <v>43</v>
      </c>
      <c r="D523" s="63" t="s">
        <v>1438</v>
      </c>
      <c r="E523" s="63">
        <v>1000004105</v>
      </c>
      <c r="F523" s="63" t="s">
        <v>1439</v>
      </c>
      <c r="G523">
        <v>19.899999999999999</v>
      </c>
    </row>
    <row r="524" spans="2:7">
      <c r="B524" s="39" t="s">
        <v>1245</v>
      </c>
      <c r="C524" s="112" t="s">
        <v>3922</v>
      </c>
      <c r="D524" s="59" t="s">
        <v>1709</v>
      </c>
      <c r="E524" s="59">
        <v>1000000943</v>
      </c>
      <c r="F524" s="60" t="s">
        <v>1710</v>
      </c>
      <c r="G524">
        <v>19.899999999999999</v>
      </c>
    </row>
    <row r="525" spans="2:7">
      <c r="B525" s="39" t="s">
        <v>121</v>
      </c>
      <c r="C525" s="112" t="s">
        <v>12</v>
      </c>
      <c r="D525" s="59" t="s">
        <v>192</v>
      </c>
      <c r="E525" s="59">
        <v>1000001039</v>
      </c>
      <c r="F525" s="60" t="s">
        <v>193</v>
      </c>
      <c r="G525">
        <v>20</v>
      </c>
    </row>
    <row r="526" spans="2:7">
      <c r="B526" s="39" t="s">
        <v>121</v>
      </c>
      <c r="C526" s="112" t="s">
        <v>12</v>
      </c>
      <c r="D526" s="59" t="s">
        <v>200</v>
      </c>
      <c r="E526" s="59">
        <v>1000002734</v>
      </c>
      <c r="F526" s="61" t="s">
        <v>201</v>
      </c>
      <c r="G526">
        <v>20</v>
      </c>
    </row>
    <row r="527" spans="2:7">
      <c r="B527" s="39" t="s">
        <v>121</v>
      </c>
      <c r="C527" s="112" t="s">
        <v>3923</v>
      </c>
      <c r="D527" s="59" t="s">
        <v>234</v>
      </c>
      <c r="E527" s="59">
        <v>1000003545</v>
      </c>
      <c r="F527" s="61" t="s">
        <v>235</v>
      </c>
      <c r="G527">
        <v>20</v>
      </c>
    </row>
    <row r="528" spans="2:7">
      <c r="B528" s="39" t="s">
        <v>121</v>
      </c>
      <c r="C528" s="58" t="s">
        <v>548</v>
      </c>
      <c r="D528" s="61" t="s">
        <v>573</v>
      </c>
      <c r="E528" s="59">
        <v>1000000081</v>
      </c>
      <c r="F528" s="60" t="s">
        <v>574</v>
      </c>
      <c r="G528">
        <v>20</v>
      </c>
    </row>
    <row r="529" spans="2:7">
      <c r="B529" s="39" t="s">
        <v>1245</v>
      </c>
      <c r="C529" s="58" t="s">
        <v>44</v>
      </c>
      <c r="D529" s="61" t="s">
        <v>1555</v>
      </c>
      <c r="E529" s="59">
        <v>1000003744</v>
      </c>
      <c r="F529" s="61" t="s">
        <v>1556</v>
      </c>
      <c r="G529">
        <v>20</v>
      </c>
    </row>
    <row r="530" spans="2:7">
      <c r="B530" s="39" t="s">
        <v>1245</v>
      </c>
      <c r="C530" s="112" t="s">
        <v>46</v>
      </c>
      <c r="D530" s="59" t="s">
        <v>1681</v>
      </c>
      <c r="E530" s="59">
        <v>1000000525</v>
      </c>
      <c r="F530" s="60" t="s">
        <v>1682</v>
      </c>
      <c r="G530">
        <v>20</v>
      </c>
    </row>
    <row r="531" spans="2:7">
      <c r="B531" s="39" t="s">
        <v>1245</v>
      </c>
      <c r="C531" s="112" t="s">
        <v>46</v>
      </c>
      <c r="D531" s="59" t="s">
        <v>1725</v>
      </c>
      <c r="E531" s="59">
        <v>1000000945</v>
      </c>
      <c r="F531" s="60" t="s">
        <v>1726</v>
      </c>
      <c r="G531">
        <v>20</v>
      </c>
    </row>
    <row r="532" spans="2:7">
      <c r="B532" s="39" t="s">
        <v>1245</v>
      </c>
      <c r="C532" s="112" t="s">
        <v>46</v>
      </c>
      <c r="D532" s="59" t="s">
        <v>1780</v>
      </c>
      <c r="E532" s="59">
        <v>1000003747</v>
      </c>
      <c r="F532" s="61" t="s">
        <v>1781</v>
      </c>
      <c r="G532">
        <v>20</v>
      </c>
    </row>
    <row r="533" spans="2:7">
      <c r="B533" s="103" t="s">
        <v>121</v>
      </c>
      <c r="C533" s="112" t="s">
        <v>18</v>
      </c>
      <c r="D533" s="101" t="s">
        <v>3880</v>
      </c>
      <c r="E533" s="101">
        <v>1000004277</v>
      </c>
      <c r="F533" s="101" t="s">
        <v>3879</v>
      </c>
      <c r="G533">
        <v>20</v>
      </c>
    </row>
    <row r="534" spans="2:7">
      <c r="B534" s="39" t="s">
        <v>121</v>
      </c>
      <c r="C534" s="112" t="s">
        <v>3923</v>
      </c>
      <c r="D534" s="59" t="s">
        <v>238</v>
      </c>
      <c r="E534" s="59">
        <v>1000003596</v>
      </c>
      <c r="F534" s="61" t="s">
        <v>239</v>
      </c>
      <c r="G534">
        <v>20.2</v>
      </c>
    </row>
    <row r="535" spans="2:7">
      <c r="B535" s="50" t="s">
        <v>121</v>
      </c>
      <c r="C535" s="112" t="s">
        <v>3923</v>
      </c>
      <c r="D535" s="63" t="s">
        <v>3448</v>
      </c>
      <c r="E535" s="63">
        <v>1000004109</v>
      </c>
      <c r="F535" s="63" t="s">
        <v>3449</v>
      </c>
      <c r="G535">
        <v>20.5</v>
      </c>
    </row>
    <row r="536" spans="2:7">
      <c r="B536" s="50" t="s">
        <v>121</v>
      </c>
      <c r="C536" s="63" t="s">
        <v>34</v>
      </c>
      <c r="D536" s="63" t="s">
        <v>1173</v>
      </c>
      <c r="E536" s="63">
        <v>1000004017</v>
      </c>
      <c r="F536" s="63" t="s">
        <v>1174</v>
      </c>
      <c r="G536">
        <v>20.6</v>
      </c>
    </row>
    <row r="537" spans="2:7">
      <c r="B537" s="39" t="s">
        <v>1245</v>
      </c>
      <c r="C537" s="58" t="s">
        <v>60</v>
      </c>
      <c r="D537" s="59" t="s">
        <v>2236</v>
      </c>
      <c r="E537" s="59">
        <v>1000000159</v>
      </c>
      <c r="F537" s="60" t="s">
        <v>2237</v>
      </c>
      <c r="G537">
        <v>20.6</v>
      </c>
    </row>
    <row r="538" spans="2:7">
      <c r="B538" s="103" t="s">
        <v>1245</v>
      </c>
      <c r="C538" s="101" t="s">
        <v>60</v>
      </c>
      <c r="D538" s="101" t="s">
        <v>3998</v>
      </c>
      <c r="E538" s="101">
        <v>1000004364</v>
      </c>
      <c r="F538" s="101" t="s">
        <v>3988</v>
      </c>
      <c r="G538">
        <v>20.6</v>
      </c>
    </row>
    <row r="539" spans="2:7">
      <c r="B539" s="50" t="s">
        <v>1245</v>
      </c>
      <c r="C539" s="63" t="s">
        <v>60</v>
      </c>
      <c r="D539" s="63" t="s">
        <v>2295</v>
      </c>
      <c r="E539" s="63">
        <v>1000004067</v>
      </c>
      <c r="F539" s="63" t="s">
        <v>2296</v>
      </c>
      <c r="G539">
        <v>20.7</v>
      </c>
    </row>
    <row r="540" spans="2:7">
      <c r="B540" s="39" t="s">
        <v>1245</v>
      </c>
      <c r="C540" s="58" t="s">
        <v>48</v>
      </c>
      <c r="D540" s="59" t="s">
        <v>1835</v>
      </c>
      <c r="E540" s="59">
        <v>1000000538</v>
      </c>
      <c r="F540" s="60" t="s">
        <v>1836</v>
      </c>
      <c r="G540">
        <v>20.8</v>
      </c>
    </row>
    <row r="541" spans="2:7">
      <c r="B541" s="39" t="s">
        <v>2568</v>
      </c>
      <c r="C541" s="58" t="s">
        <v>71</v>
      </c>
      <c r="D541" s="59" t="s">
        <v>2771</v>
      </c>
      <c r="E541" s="59">
        <v>1000002031</v>
      </c>
      <c r="F541" s="60" t="s">
        <v>2772</v>
      </c>
      <c r="G541">
        <v>20.8</v>
      </c>
    </row>
    <row r="542" spans="2:7">
      <c r="B542" s="39" t="s">
        <v>121</v>
      </c>
      <c r="C542" s="58" t="s">
        <v>22</v>
      </c>
      <c r="D542" s="59" t="s">
        <v>737</v>
      </c>
      <c r="E542" s="59">
        <v>1000000895</v>
      </c>
      <c r="F542" s="60" t="s">
        <v>738</v>
      </c>
      <c r="G542">
        <v>21</v>
      </c>
    </row>
    <row r="543" spans="2:7">
      <c r="B543" s="50" t="s">
        <v>121</v>
      </c>
      <c r="C543" s="63" t="s">
        <v>37</v>
      </c>
      <c r="D543" s="63" t="s">
        <v>1243</v>
      </c>
      <c r="E543" s="63">
        <v>1000004050</v>
      </c>
      <c r="F543" s="63" t="s">
        <v>1244</v>
      </c>
      <c r="G543">
        <v>21</v>
      </c>
    </row>
    <row r="544" spans="2:7">
      <c r="B544" s="39" t="s">
        <v>1245</v>
      </c>
      <c r="C544" s="58" t="s">
        <v>53</v>
      </c>
      <c r="D544" s="59" t="s">
        <v>1925</v>
      </c>
      <c r="E544" s="59">
        <v>1000000021</v>
      </c>
      <c r="F544" s="60" t="s">
        <v>1926</v>
      </c>
      <c r="G544">
        <v>21</v>
      </c>
    </row>
    <row r="545" spans="2:7">
      <c r="B545" s="39" t="s">
        <v>1245</v>
      </c>
      <c r="C545" s="58" t="s">
        <v>63</v>
      </c>
      <c r="D545" s="59" t="s">
        <v>2363</v>
      </c>
      <c r="E545" s="59">
        <v>1000003590</v>
      </c>
      <c r="F545" s="61" t="s">
        <v>2364</v>
      </c>
      <c r="G545">
        <v>21</v>
      </c>
    </row>
    <row r="546" spans="2:7">
      <c r="B546" s="39" t="s">
        <v>1245</v>
      </c>
      <c r="C546" s="58" t="s">
        <v>52</v>
      </c>
      <c r="D546" s="59" t="s">
        <v>2532</v>
      </c>
      <c r="E546" s="59">
        <v>1000000788</v>
      </c>
      <c r="F546" s="60" t="s">
        <v>2533</v>
      </c>
      <c r="G546">
        <v>21</v>
      </c>
    </row>
    <row r="547" spans="2:7">
      <c r="B547" s="7" t="s">
        <v>3061</v>
      </c>
      <c r="C547" s="61" t="s">
        <v>90</v>
      </c>
      <c r="D547" s="65" t="s">
        <v>3383</v>
      </c>
      <c r="E547" s="59">
        <v>1000003462</v>
      </c>
      <c r="F547" s="58" t="s">
        <v>3384</v>
      </c>
      <c r="G547">
        <v>21</v>
      </c>
    </row>
    <row r="548" spans="2:7">
      <c r="B548" s="39" t="s">
        <v>121</v>
      </c>
      <c r="C548" s="58" t="s">
        <v>22</v>
      </c>
      <c r="D548" s="59" t="s">
        <v>745</v>
      </c>
      <c r="E548" s="59">
        <v>1000002980</v>
      </c>
      <c r="F548" s="61" t="s">
        <v>746</v>
      </c>
      <c r="G548">
        <v>21.3</v>
      </c>
    </row>
    <row r="549" spans="2:7">
      <c r="B549" s="103" t="s">
        <v>1245</v>
      </c>
      <c r="C549" s="101" t="s">
        <v>60</v>
      </c>
      <c r="D549" s="101" t="s">
        <v>3815</v>
      </c>
      <c r="E549" s="101">
        <v>1000004230</v>
      </c>
      <c r="F549" s="101" t="s">
        <v>3814</v>
      </c>
      <c r="G549">
        <v>21.5</v>
      </c>
    </row>
    <row r="550" spans="2:7">
      <c r="B550" s="39" t="s">
        <v>2568</v>
      </c>
      <c r="C550" s="58" t="s">
        <v>71</v>
      </c>
      <c r="D550" s="65" t="s">
        <v>2749</v>
      </c>
      <c r="E550" s="59">
        <v>1000001425</v>
      </c>
      <c r="F550" s="60" t="s">
        <v>2750</v>
      </c>
      <c r="G550">
        <v>21.6</v>
      </c>
    </row>
    <row r="551" spans="2:7">
      <c r="B551" s="103" t="s">
        <v>1245</v>
      </c>
      <c r="C551" s="101" t="s">
        <v>60</v>
      </c>
      <c r="D551" s="101" t="s">
        <v>4047</v>
      </c>
      <c r="E551" s="101">
        <v>1000004379</v>
      </c>
      <c r="F551" s="101" t="s">
        <v>223</v>
      </c>
      <c r="G551">
        <v>21.75</v>
      </c>
    </row>
    <row r="552" spans="2:7">
      <c r="B552" s="39" t="s">
        <v>1245</v>
      </c>
      <c r="C552" s="58" t="s">
        <v>58</v>
      </c>
      <c r="D552" s="59" t="s">
        <v>2408</v>
      </c>
      <c r="E552" s="59">
        <v>1000000582</v>
      </c>
      <c r="F552" s="60" t="s">
        <v>2409</v>
      </c>
      <c r="G552">
        <v>21.8</v>
      </c>
    </row>
    <row r="553" spans="2:7">
      <c r="B553" s="39" t="s">
        <v>121</v>
      </c>
      <c r="C553" s="112" t="s">
        <v>3923</v>
      </c>
      <c r="D553" s="59" t="s">
        <v>230</v>
      </c>
      <c r="E553" s="59">
        <v>1000003532</v>
      </c>
      <c r="F553" s="61" t="s">
        <v>231</v>
      </c>
      <c r="G553">
        <v>22</v>
      </c>
    </row>
    <row r="554" spans="2:7">
      <c r="B554" s="39" t="s">
        <v>121</v>
      </c>
      <c r="C554" s="58" t="s">
        <v>25</v>
      </c>
      <c r="D554" s="59" t="s">
        <v>774</v>
      </c>
      <c r="E554" s="59">
        <v>1000000262</v>
      </c>
      <c r="F554" s="60" t="s">
        <v>775</v>
      </c>
      <c r="G554">
        <v>22</v>
      </c>
    </row>
    <row r="555" spans="2:7">
      <c r="B555" s="39" t="s">
        <v>121</v>
      </c>
      <c r="C555" s="58" t="s">
        <v>814</v>
      </c>
      <c r="D555" s="58" t="s">
        <v>859</v>
      </c>
      <c r="E555" s="58">
        <v>1000003809</v>
      </c>
      <c r="F555" s="58" t="s">
        <v>860</v>
      </c>
      <c r="G555">
        <v>22</v>
      </c>
    </row>
    <row r="556" spans="2:7">
      <c r="B556" s="39" t="s">
        <v>3061</v>
      </c>
      <c r="C556" s="63" t="s">
        <v>97</v>
      </c>
      <c r="D556" s="63" t="s">
        <v>3239</v>
      </c>
      <c r="E556" s="63">
        <v>1000003919</v>
      </c>
      <c r="F556" s="63" t="s">
        <v>3240</v>
      </c>
      <c r="G556">
        <v>22</v>
      </c>
    </row>
    <row r="557" spans="2:7">
      <c r="B557" s="50" t="s">
        <v>3061</v>
      </c>
      <c r="C557" s="63" t="s">
        <v>94</v>
      </c>
      <c r="D557" s="63" t="s">
        <v>3520</v>
      </c>
      <c r="E557" s="63">
        <v>1000004145</v>
      </c>
      <c r="F557" s="63" t="s">
        <v>3521</v>
      </c>
      <c r="G557">
        <v>22</v>
      </c>
    </row>
    <row r="558" spans="2:7">
      <c r="B558" s="39" t="s">
        <v>1245</v>
      </c>
      <c r="C558" s="58" t="s">
        <v>43</v>
      </c>
      <c r="D558" s="59" t="s">
        <v>1351</v>
      </c>
      <c r="E558" s="59">
        <v>1000000196</v>
      </c>
      <c r="F558" s="60" t="s">
        <v>1352</v>
      </c>
      <c r="G558">
        <v>22.4</v>
      </c>
    </row>
    <row r="559" spans="2:7">
      <c r="B559" s="39" t="s">
        <v>1245</v>
      </c>
      <c r="C559" s="58" t="s">
        <v>43</v>
      </c>
      <c r="D559" s="59" t="s">
        <v>1357</v>
      </c>
      <c r="E559" s="59">
        <v>1000000189</v>
      </c>
      <c r="F559" s="60" t="s">
        <v>1358</v>
      </c>
      <c r="G559">
        <v>22.4</v>
      </c>
    </row>
    <row r="560" spans="2:7">
      <c r="B560" s="39" t="s">
        <v>1245</v>
      </c>
      <c r="C560" s="58" t="s">
        <v>43</v>
      </c>
      <c r="D560" s="59" t="s">
        <v>1365</v>
      </c>
      <c r="E560" s="59">
        <v>1000000178</v>
      </c>
      <c r="F560" s="60" t="s">
        <v>1366</v>
      </c>
      <c r="G560">
        <v>22.4</v>
      </c>
    </row>
    <row r="561" spans="2:7">
      <c r="B561" s="39" t="s">
        <v>121</v>
      </c>
      <c r="C561" s="112" t="s">
        <v>12</v>
      </c>
      <c r="D561" s="59" t="s">
        <v>140</v>
      </c>
      <c r="E561" s="59">
        <v>1000000655</v>
      </c>
      <c r="F561" s="60" t="s">
        <v>141</v>
      </c>
      <c r="G561">
        <v>22.5</v>
      </c>
    </row>
    <row r="562" spans="2:7">
      <c r="B562" s="39" t="s">
        <v>1245</v>
      </c>
      <c r="C562" s="58" t="s">
        <v>57</v>
      </c>
      <c r="D562" s="59" t="s">
        <v>2108</v>
      </c>
      <c r="E562" s="59">
        <v>1000000224</v>
      </c>
      <c r="F562" s="60" t="s">
        <v>2109</v>
      </c>
      <c r="G562">
        <v>22.5</v>
      </c>
    </row>
    <row r="563" spans="2:7">
      <c r="B563" s="39" t="s">
        <v>1245</v>
      </c>
      <c r="C563" s="58" t="s">
        <v>57</v>
      </c>
      <c r="D563" s="59" t="s">
        <v>2148</v>
      </c>
      <c r="E563" s="59">
        <v>1000000214</v>
      </c>
      <c r="F563" s="60" t="s">
        <v>2149</v>
      </c>
      <c r="G563">
        <v>22.5</v>
      </c>
    </row>
    <row r="564" spans="2:7">
      <c r="B564" s="39" t="s">
        <v>2568</v>
      </c>
      <c r="C564" s="58" t="s">
        <v>71</v>
      </c>
      <c r="D564" s="65" t="s">
        <v>2743</v>
      </c>
      <c r="E564" s="59">
        <v>1000001443</v>
      </c>
      <c r="F564" s="60" t="s">
        <v>2744</v>
      </c>
      <c r="G564">
        <v>22.6</v>
      </c>
    </row>
    <row r="565" spans="2:7">
      <c r="B565" s="39" t="s">
        <v>121</v>
      </c>
      <c r="C565" s="112" t="s">
        <v>3923</v>
      </c>
      <c r="D565" s="58" t="s">
        <v>3592</v>
      </c>
      <c r="E565" s="59">
        <v>1000004170</v>
      </c>
      <c r="F565" s="60" t="s">
        <v>3590</v>
      </c>
      <c r="G565">
        <v>22.6</v>
      </c>
    </row>
    <row r="566" spans="2:7">
      <c r="B566" s="39" t="s">
        <v>1245</v>
      </c>
      <c r="C566" s="58" t="s">
        <v>58</v>
      </c>
      <c r="D566" s="59" t="s">
        <v>2402</v>
      </c>
      <c r="E566" s="59">
        <v>1000000593</v>
      </c>
      <c r="F566" s="60" t="s">
        <v>2403</v>
      </c>
      <c r="G566">
        <v>22.8</v>
      </c>
    </row>
    <row r="567" spans="2:7">
      <c r="B567" s="39" t="s">
        <v>2568</v>
      </c>
      <c r="C567" s="58" t="s">
        <v>80</v>
      </c>
      <c r="D567" s="63" t="s">
        <v>2924</v>
      </c>
      <c r="E567" s="63">
        <v>1000004033</v>
      </c>
      <c r="F567" s="63" t="s">
        <v>2925</v>
      </c>
      <c r="G567">
        <v>22.9</v>
      </c>
    </row>
    <row r="568" spans="2:7">
      <c r="B568" s="39" t="s">
        <v>121</v>
      </c>
      <c r="C568" s="58" t="s">
        <v>548</v>
      </c>
      <c r="D568" s="61" t="s">
        <v>571</v>
      </c>
      <c r="E568" s="59">
        <v>1000000079</v>
      </c>
      <c r="F568" s="60" t="s">
        <v>572</v>
      </c>
      <c r="G568">
        <v>22.91</v>
      </c>
    </row>
    <row r="569" spans="2:7">
      <c r="B569" s="39" t="s">
        <v>121</v>
      </c>
      <c r="C569" s="58" t="s">
        <v>814</v>
      </c>
      <c r="D569" s="61" t="s">
        <v>851</v>
      </c>
      <c r="E569" s="59">
        <v>1000003503</v>
      </c>
      <c r="F569" s="61" t="s">
        <v>852</v>
      </c>
      <c r="G569">
        <v>23</v>
      </c>
    </row>
    <row r="570" spans="2:7">
      <c r="B570" s="39" t="s">
        <v>1245</v>
      </c>
      <c r="C570" s="112" t="s">
        <v>46</v>
      </c>
      <c r="D570" s="59" t="s">
        <v>1661</v>
      </c>
      <c r="E570" s="59">
        <v>1000000498</v>
      </c>
      <c r="F570" s="60" t="s">
        <v>1662</v>
      </c>
      <c r="G570">
        <v>23</v>
      </c>
    </row>
    <row r="571" spans="2:7">
      <c r="B571" s="50" t="s">
        <v>1245</v>
      </c>
      <c r="C571" s="63" t="s">
        <v>53</v>
      </c>
      <c r="D571" s="63" t="s">
        <v>2024</v>
      </c>
      <c r="E571" s="63">
        <v>1000004103</v>
      </c>
      <c r="F571" s="63" t="s">
        <v>2025</v>
      </c>
      <c r="G571">
        <v>23</v>
      </c>
    </row>
    <row r="572" spans="2:7">
      <c r="B572" s="50" t="s">
        <v>1245</v>
      </c>
      <c r="C572" s="63" t="s">
        <v>63</v>
      </c>
      <c r="D572" s="63" t="s">
        <v>2377</v>
      </c>
      <c r="E572" s="63">
        <v>1000003994</v>
      </c>
      <c r="F572" s="63" t="s">
        <v>2378</v>
      </c>
      <c r="G572">
        <v>23</v>
      </c>
    </row>
    <row r="573" spans="2:7">
      <c r="B573" s="50" t="s">
        <v>2568</v>
      </c>
      <c r="C573" s="63" t="s">
        <v>80</v>
      </c>
      <c r="D573" s="63" t="s">
        <v>2922</v>
      </c>
      <c r="E573" s="63">
        <v>1000004009</v>
      </c>
      <c r="F573" s="63" t="s">
        <v>2923</v>
      </c>
      <c r="G573">
        <v>23</v>
      </c>
    </row>
    <row r="574" spans="2:7">
      <c r="B574" s="39" t="s">
        <v>2568</v>
      </c>
      <c r="C574" s="58" t="s">
        <v>84</v>
      </c>
      <c r="D574" s="65" t="s">
        <v>2994</v>
      </c>
      <c r="E574" s="59">
        <v>1000002803</v>
      </c>
      <c r="F574" s="58" t="s">
        <v>2995</v>
      </c>
      <c r="G574">
        <v>23</v>
      </c>
    </row>
    <row r="575" spans="2:7">
      <c r="B575" s="50" t="s">
        <v>2568</v>
      </c>
      <c r="C575" s="63" t="s">
        <v>84</v>
      </c>
      <c r="D575" s="63" t="s">
        <v>2998</v>
      </c>
      <c r="E575" s="63">
        <v>1000004095</v>
      </c>
      <c r="F575" s="63" t="s">
        <v>2999</v>
      </c>
      <c r="G575">
        <v>23.2</v>
      </c>
    </row>
    <row r="576" spans="2:7">
      <c r="B576" s="103" t="s">
        <v>1245</v>
      </c>
      <c r="C576" s="101" t="s">
        <v>63</v>
      </c>
      <c r="D576" s="101" t="s">
        <v>4108</v>
      </c>
      <c r="E576" s="101">
        <v>1000004417</v>
      </c>
      <c r="F576" s="101" t="s">
        <v>4074</v>
      </c>
      <c r="G576">
        <v>23.333333333333332</v>
      </c>
    </row>
    <row r="577" spans="2:7">
      <c r="B577" s="50" t="s">
        <v>1245</v>
      </c>
      <c r="C577" s="63" t="s">
        <v>56</v>
      </c>
      <c r="D577" s="63" t="s">
        <v>2092</v>
      </c>
      <c r="E577" s="63">
        <v>1000003934</v>
      </c>
      <c r="F577" s="63" t="s">
        <v>2093</v>
      </c>
      <c r="G577">
        <v>23.5</v>
      </c>
    </row>
    <row r="578" spans="2:7">
      <c r="B578" s="39" t="s">
        <v>121</v>
      </c>
      <c r="C578" s="58" t="s">
        <v>613</v>
      </c>
      <c r="D578" s="61" t="s">
        <v>661</v>
      </c>
      <c r="E578" s="59">
        <v>1000003655</v>
      </c>
      <c r="F578" s="61" t="s">
        <v>662</v>
      </c>
      <c r="G578">
        <v>23.6</v>
      </c>
    </row>
    <row r="579" spans="2:7">
      <c r="B579" s="50" t="s">
        <v>121</v>
      </c>
      <c r="C579" s="63" t="s">
        <v>31</v>
      </c>
      <c r="D579" s="63" t="s">
        <v>1045</v>
      </c>
      <c r="E579" s="63">
        <v>1000004065</v>
      </c>
      <c r="F579" s="63" t="s">
        <v>1046</v>
      </c>
      <c r="G579">
        <v>23.7</v>
      </c>
    </row>
    <row r="580" spans="2:7">
      <c r="B580" s="39" t="s">
        <v>1245</v>
      </c>
      <c r="C580" s="58" t="s">
        <v>53</v>
      </c>
      <c r="D580" s="59" t="s">
        <v>1974</v>
      </c>
      <c r="E580" s="59">
        <v>1000000828</v>
      </c>
      <c r="F580" s="60" t="s">
        <v>1975</v>
      </c>
      <c r="G580">
        <v>23.7</v>
      </c>
    </row>
    <row r="581" spans="2:7">
      <c r="B581" s="39" t="s">
        <v>3061</v>
      </c>
      <c r="C581" s="58" t="s">
        <v>87</v>
      </c>
      <c r="D581" s="58" t="s">
        <v>3072</v>
      </c>
      <c r="E581" s="59">
        <v>1000001496</v>
      </c>
      <c r="F581" s="60" t="s">
        <v>3073</v>
      </c>
      <c r="G581">
        <v>23.7</v>
      </c>
    </row>
    <row r="582" spans="2:7">
      <c r="B582" s="103" t="s">
        <v>3061</v>
      </c>
      <c r="C582" s="101" t="s">
        <v>101</v>
      </c>
      <c r="D582" s="101" t="s">
        <v>4005</v>
      </c>
      <c r="E582" s="101">
        <v>1000004335</v>
      </c>
      <c r="F582" s="101" t="s">
        <v>3995</v>
      </c>
      <c r="G582">
        <v>23.7</v>
      </c>
    </row>
    <row r="583" spans="2:7">
      <c r="B583" s="50" t="s">
        <v>1245</v>
      </c>
      <c r="C583" s="63" t="s">
        <v>44</v>
      </c>
      <c r="D583" s="63" t="s">
        <v>1565</v>
      </c>
      <c r="E583" s="63">
        <v>1000004073</v>
      </c>
      <c r="F583" s="63" t="s">
        <v>1566</v>
      </c>
      <c r="G583">
        <v>23.8</v>
      </c>
    </row>
    <row r="584" spans="2:7">
      <c r="B584" s="39" t="s">
        <v>121</v>
      </c>
      <c r="C584" s="58" t="s">
        <v>281</v>
      </c>
      <c r="D584" s="59" t="s">
        <v>294</v>
      </c>
      <c r="E584" s="59">
        <v>1000000652</v>
      </c>
      <c r="F584" s="60" t="s">
        <v>295</v>
      </c>
      <c r="G584">
        <v>24</v>
      </c>
    </row>
    <row r="585" spans="2:7">
      <c r="B585" s="39" t="s">
        <v>121</v>
      </c>
      <c r="C585" s="58" t="s">
        <v>22</v>
      </c>
      <c r="D585" s="59" t="s">
        <v>689</v>
      </c>
      <c r="E585" s="59">
        <v>1000000404</v>
      </c>
      <c r="F585" s="60" t="s">
        <v>690</v>
      </c>
      <c r="G585">
        <v>24</v>
      </c>
    </row>
    <row r="586" spans="2:7">
      <c r="B586" s="39" t="s">
        <v>121</v>
      </c>
      <c r="C586" s="58" t="s">
        <v>31</v>
      </c>
      <c r="D586" s="59" t="s">
        <v>994</v>
      </c>
      <c r="E586" s="59">
        <v>1000000753</v>
      </c>
      <c r="F586" s="60" t="s">
        <v>744</v>
      </c>
      <c r="G586">
        <v>24</v>
      </c>
    </row>
    <row r="587" spans="2:7">
      <c r="B587" s="39" t="s">
        <v>1245</v>
      </c>
      <c r="C587" s="58" t="s">
        <v>50</v>
      </c>
      <c r="D587" s="59" t="s">
        <v>2488</v>
      </c>
      <c r="E587" s="59">
        <v>1000000768</v>
      </c>
      <c r="F587" s="60" t="s">
        <v>2489</v>
      </c>
      <c r="G587">
        <v>24</v>
      </c>
    </row>
    <row r="588" spans="2:7">
      <c r="B588" s="39" t="s">
        <v>3061</v>
      </c>
      <c r="C588" s="58" t="s">
        <v>101</v>
      </c>
      <c r="D588" s="58" t="s">
        <v>3309</v>
      </c>
      <c r="E588" s="59">
        <v>1000001671</v>
      </c>
      <c r="F588" s="60" t="s">
        <v>3310</v>
      </c>
      <c r="G588">
        <v>24</v>
      </c>
    </row>
    <row r="589" spans="2:7">
      <c r="B589" s="103" t="s">
        <v>121</v>
      </c>
      <c r="C589" s="101" t="s">
        <v>31</v>
      </c>
      <c r="D589" s="101" t="s">
        <v>3888</v>
      </c>
      <c r="E589" s="101">
        <v>1000004293</v>
      </c>
      <c r="F589" s="101" t="s">
        <v>3889</v>
      </c>
      <c r="G589">
        <v>24</v>
      </c>
    </row>
    <row r="590" spans="2:7">
      <c r="B590" s="103" t="s">
        <v>3919</v>
      </c>
      <c r="C590" s="101" t="s">
        <v>84</v>
      </c>
      <c r="D590" s="101" t="s">
        <v>3945</v>
      </c>
      <c r="E590" s="101">
        <v>1000004323</v>
      </c>
      <c r="F590" s="101" t="s">
        <v>3938</v>
      </c>
      <c r="G590">
        <v>24</v>
      </c>
    </row>
    <row r="591" spans="2:7">
      <c r="B591" s="50" t="s">
        <v>121</v>
      </c>
      <c r="C591" s="63" t="s">
        <v>31</v>
      </c>
      <c r="D591" s="63" t="s">
        <v>1039</v>
      </c>
      <c r="E591" s="63">
        <v>1000003931</v>
      </c>
      <c r="F591" s="63" t="s">
        <v>1040</v>
      </c>
      <c r="G591">
        <v>24.1</v>
      </c>
    </row>
    <row r="592" spans="2:7">
      <c r="B592" s="39" t="s">
        <v>1245</v>
      </c>
      <c r="C592" s="58" t="s">
        <v>56</v>
      </c>
      <c r="D592" s="59" t="s">
        <v>2088</v>
      </c>
      <c r="E592" s="59">
        <v>1000003595</v>
      </c>
      <c r="F592" s="60" t="s">
        <v>2089</v>
      </c>
      <c r="G592">
        <v>24.4</v>
      </c>
    </row>
    <row r="593" spans="2:7">
      <c r="B593" s="39" t="s">
        <v>2568</v>
      </c>
      <c r="C593" s="58" t="s">
        <v>80</v>
      </c>
      <c r="D593" s="58" t="s">
        <v>2896</v>
      </c>
      <c r="E593" s="59">
        <v>1000002777</v>
      </c>
      <c r="F593" s="58" t="s">
        <v>2897</v>
      </c>
      <c r="G593">
        <v>24.4</v>
      </c>
    </row>
    <row r="594" spans="2:7">
      <c r="B594" s="39" t="s">
        <v>1245</v>
      </c>
      <c r="C594" s="58" t="s">
        <v>48</v>
      </c>
      <c r="D594" s="59" t="s">
        <v>1879</v>
      </c>
      <c r="E594" s="59">
        <v>1000003304</v>
      </c>
      <c r="F594" s="61" t="s">
        <v>922</v>
      </c>
      <c r="G594">
        <v>24.7</v>
      </c>
    </row>
    <row r="595" spans="2:7">
      <c r="B595" s="39" t="s">
        <v>1245</v>
      </c>
      <c r="C595" s="112" t="s">
        <v>46</v>
      </c>
      <c r="D595" s="59" t="s">
        <v>1723</v>
      </c>
      <c r="E595" s="59">
        <v>1000000949</v>
      </c>
      <c r="F595" s="60" t="s">
        <v>1724</v>
      </c>
      <c r="G595">
        <v>24.9</v>
      </c>
    </row>
    <row r="596" spans="2:7">
      <c r="B596" s="39" t="s">
        <v>121</v>
      </c>
      <c r="C596" s="58" t="s">
        <v>22</v>
      </c>
      <c r="D596" s="59" t="s">
        <v>723</v>
      </c>
      <c r="E596" s="59">
        <v>1000000400</v>
      </c>
      <c r="F596" s="60" t="s">
        <v>724</v>
      </c>
      <c r="G596">
        <v>25</v>
      </c>
    </row>
    <row r="597" spans="2:7">
      <c r="B597" s="39" t="s">
        <v>121</v>
      </c>
      <c r="C597" s="58" t="s">
        <v>27</v>
      </c>
      <c r="D597" s="59" t="s">
        <v>901</v>
      </c>
      <c r="E597" s="59">
        <v>1000000250</v>
      </c>
      <c r="F597" s="60" t="s">
        <v>902</v>
      </c>
      <c r="G597">
        <v>25</v>
      </c>
    </row>
    <row r="598" spans="2:7">
      <c r="B598" s="39" t="s">
        <v>1245</v>
      </c>
      <c r="C598" s="112" t="s">
        <v>46</v>
      </c>
      <c r="D598" s="59" t="s">
        <v>1705</v>
      </c>
      <c r="E598" s="59">
        <v>1000000935</v>
      </c>
      <c r="F598" s="60" t="s">
        <v>1706</v>
      </c>
      <c r="G598">
        <v>25</v>
      </c>
    </row>
    <row r="599" spans="2:7">
      <c r="B599" s="39" t="s">
        <v>1245</v>
      </c>
      <c r="C599" s="112" t="s">
        <v>46</v>
      </c>
      <c r="D599" s="59" t="s">
        <v>1711</v>
      </c>
      <c r="E599" s="59">
        <v>1000000946</v>
      </c>
      <c r="F599" s="60" t="s">
        <v>1712</v>
      </c>
      <c r="G599">
        <v>25</v>
      </c>
    </row>
    <row r="600" spans="2:7">
      <c r="B600" s="39" t="s">
        <v>1245</v>
      </c>
      <c r="C600" s="58" t="s">
        <v>56</v>
      </c>
      <c r="D600" s="59" t="s">
        <v>2076</v>
      </c>
      <c r="E600" s="59">
        <v>1000001108</v>
      </c>
      <c r="F600" s="60" t="s">
        <v>2077</v>
      </c>
      <c r="G600">
        <v>25</v>
      </c>
    </row>
    <row r="601" spans="2:7">
      <c r="B601" s="39" t="s">
        <v>3061</v>
      </c>
      <c r="C601" s="58" t="s">
        <v>99</v>
      </c>
      <c r="D601" s="58" t="s">
        <v>3273</v>
      </c>
      <c r="E601" s="59">
        <v>1000002013</v>
      </c>
      <c r="F601" s="60" t="s">
        <v>3274</v>
      </c>
      <c r="G601">
        <v>25</v>
      </c>
    </row>
    <row r="602" spans="2:7">
      <c r="B602" s="39" t="s">
        <v>3061</v>
      </c>
      <c r="C602" s="58" t="s">
        <v>101</v>
      </c>
      <c r="D602" s="58" t="s">
        <v>3343</v>
      </c>
      <c r="E602" s="59">
        <v>1000002789</v>
      </c>
      <c r="F602" s="60" t="s">
        <v>3344</v>
      </c>
      <c r="G602">
        <v>25</v>
      </c>
    </row>
    <row r="603" spans="2:7">
      <c r="B603" s="50" t="s">
        <v>121</v>
      </c>
      <c r="C603" s="63" t="s">
        <v>27</v>
      </c>
      <c r="D603" s="63" t="s">
        <v>949</v>
      </c>
      <c r="E603" s="63">
        <v>1000003914</v>
      </c>
      <c r="F603" s="63" t="s">
        <v>950</v>
      </c>
      <c r="G603">
        <v>25.1</v>
      </c>
    </row>
    <row r="604" spans="2:7">
      <c r="B604" s="39" t="s">
        <v>2568</v>
      </c>
      <c r="C604" s="58" t="s">
        <v>2569</v>
      </c>
      <c r="D604" s="65" t="s">
        <v>2584</v>
      </c>
      <c r="E604" s="59">
        <v>1000001230</v>
      </c>
      <c r="F604" s="60" t="s">
        <v>2585</v>
      </c>
      <c r="G604">
        <v>25.2</v>
      </c>
    </row>
    <row r="605" spans="2:7">
      <c r="B605" s="103" t="s">
        <v>3061</v>
      </c>
      <c r="C605" s="101" t="s">
        <v>90</v>
      </c>
      <c r="D605" s="101" t="s">
        <v>3812</v>
      </c>
      <c r="E605" s="101">
        <v>1000004242</v>
      </c>
      <c r="F605" s="101" t="s">
        <v>3811</v>
      </c>
      <c r="G605">
        <v>25.4</v>
      </c>
    </row>
    <row r="606" spans="2:7">
      <c r="B606" s="39" t="s">
        <v>1245</v>
      </c>
      <c r="C606" s="58" t="s">
        <v>53</v>
      </c>
      <c r="D606" s="59" t="s">
        <v>2006</v>
      </c>
      <c r="E606" s="59">
        <v>1000002744</v>
      </c>
      <c r="F606" s="60" t="s">
        <v>2007</v>
      </c>
      <c r="G606">
        <v>25.5</v>
      </c>
    </row>
    <row r="607" spans="2:7">
      <c r="B607" s="39" t="s">
        <v>1245</v>
      </c>
      <c r="C607" s="58" t="s">
        <v>56</v>
      </c>
      <c r="D607" s="59" t="s">
        <v>2046</v>
      </c>
      <c r="E607" s="59">
        <v>1000000802</v>
      </c>
      <c r="F607" s="60" t="s">
        <v>2047</v>
      </c>
      <c r="G607">
        <v>25.5</v>
      </c>
    </row>
    <row r="608" spans="2:7">
      <c r="B608" s="39" t="s">
        <v>1245</v>
      </c>
      <c r="C608" s="58" t="s">
        <v>60</v>
      </c>
      <c r="D608" s="59" t="s">
        <v>2218</v>
      </c>
      <c r="E608" s="59">
        <v>1000000162</v>
      </c>
      <c r="F608" s="60" t="s">
        <v>2219</v>
      </c>
      <c r="G608">
        <v>25.5</v>
      </c>
    </row>
    <row r="609" spans="2:7">
      <c r="B609" s="39" t="s">
        <v>1245</v>
      </c>
      <c r="C609" s="58" t="s">
        <v>40</v>
      </c>
      <c r="D609" s="58" t="s">
        <v>1324</v>
      </c>
      <c r="E609" s="58">
        <v>1000003805</v>
      </c>
      <c r="F609" s="58" t="s">
        <v>1309</v>
      </c>
      <c r="G609">
        <v>25.7</v>
      </c>
    </row>
    <row r="610" spans="2:7">
      <c r="B610" s="50" t="s">
        <v>1245</v>
      </c>
      <c r="C610" s="63" t="s">
        <v>56</v>
      </c>
      <c r="D610" s="63" t="s">
        <v>2094</v>
      </c>
      <c r="E610" s="63">
        <v>1000004039</v>
      </c>
      <c r="F610" s="63" t="s">
        <v>2095</v>
      </c>
      <c r="G610">
        <v>25.7</v>
      </c>
    </row>
    <row r="611" spans="2:7">
      <c r="B611" s="50" t="s">
        <v>121</v>
      </c>
      <c r="C611" s="63" t="s">
        <v>15</v>
      </c>
      <c r="D611" s="63" t="s">
        <v>304</v>
      </c>
      <c r="E611" s="63">
        <v>1000004006</v>
      </c>
      <c r="F611" s="63" t="s">
        <v>305</v>
      </c>
      <c r="G611">
        <v>26</v>
      </c>
    </row>
    <row r="612" spans="2:7">
      <c r="B612" s="39" t="s">
        <v>121</v>
      </c>
      <c r="C612" s="112" t="s">
        <v>3924</v>
      </c>
      <c r="D612" s="59" t="s">
        <v>364</v>
      </c>
      <c r="E612" s="59">
        <v>1000002619</v>
      </c>
      <c r="F612" s="60" t="s">
        <v>365</v>
      </c>
      <c r="G612">
        <v>26</v>
      </c>
    </row>
    <row r="613" spans="2:7">
      <c r="B613" s="39" t="s">
        <v>121</v>
      </c>
      <c r="C613" s="58" t="s">
        <v>814</v>
      </c>
      <c r="D613" s="59" t="s">
        <v>845</v>
      </c>
      <c r="E613" s="59">
        <v>1000002760</v>
      </c>
      <c r="F613" s="60" t="s">
        <v>846</v>
      </c>
      <c r="G613">
        <v>26</v>
      </c>
    </row>
    <row r="614" spans="2:7">
      <c r="B614" s="39" t="s">
        <v>121</v>
      </c>
      <c r="C614" s="58" t="s">
        <v>31</v>
      </c>
      <c r="D614" s="59" t="s">
        <v>1005</v>
      </c>
      <c r="E614" s="59">
        <v>1000001082</v>
      </c>
      <c r="F614" s="60" t="s">
        <v>1006</v>
      </c>
      <c r="G614">
        <v>26</v>
      </c>
    </row>
    <row r="615" spans="2:7">
      <c r="B615" s="39" t="s">
        <v>121</v>
      </c>
      <c r="C615" s="58" t="s">
        <v>32</v>
      </c>
      <c r="D615" s="61" t="s">
        <v>1097</v>
      </c>
      <c r="E615" s="59">
        <v>1000003675</v>
      </c>
      <c r="F615" s="60" t="s">
        <v>1098</v>
      </c>
      <c r="G615">
        <v>26</v>
      </c>
    </row>
    <row r="616" spans="2:7">
      <c r="B616" s="39" t="s">
        <v>1245</v>
      </c>
      <c r="C616" s="58" t="s">
        <v>48</v>
      </c>
      <c r="D616" s="59" t="s">
        <v>1853</v>
      </c>
      <c r="E616" s="59">
        <v>1000000963</v>
      </c>
      <c r="F616" s="60" t="s">
        <v>1854</v>
      </c>
      <c r="G616">
        <v>26</v>
      </c>
    </row>
    <row r="617" spans="2:7">
      <c r="B617" s="50" t="s">
        <v>3061</v>
      </c>
      <c r="C617" s="63" t="s">
        <v>87</v>
      </c>
      <c r="D617" s="63" t="s">
        <v>3144</v>
      </c>
      <c r="E617" s="63">
        <v>1000003972</v>
      </c>
      <c r="F617" s="63" t="s">
        <v>3145</v>
      </c>
      <c r="G617">
        <v>26</v>
      </c>
    </row>
    <row r="618" spans="2:7">
      <c r="B618" s="50" t="s">
        <v>3061</v>
      </c>
      <c r="C618" s="63" t="s">
        <v>99</v>
      </c>
      <c r="D618" s="63" t="s">
        <v>3293</v>
      </c>
      <c r="E618" s="63">
        <v>1000003833</v>
      </c>
      <c r="F618" s="63" t="s">
        <v>3294</v>
      </c>
      <c r="G618">
        <v>26</v>
      </c>
    </row>
    <row r="619" spans="2:7">
      <c r="B619" s="39" t="s">
        <v>3061</v>
      </c>
      <c r="C619" s="58" t="s">
        <v>101</v>
      </c>
      <c r="D619" s="58" t="s">
        <v>3329</v>
      </c>
      <c r="E619" s="59">
        <v>1000002000</v>
      </c>
      <c r="F619" s="60" t="s">
        <v>3330</v>
      </c>
      <c r="G619">
        <v>26</v>
      </c>
    </row>
    <row r="620" spans="2:7">
      <c r="B620" s="39" t="s">
        <v>3061</v>
      </c>
      <c r="C620" s="58" t="s">
        <v>101</v>
      </c>
      <c r="D620" s="58" t="s">
        <v>3335</v>
      </c>
      <c r="E620" s="59">
        <v>1000002059</v>
      </c>
      <c r="F620" s="60" t="s">
        <v>3336</v>
      </c>
      <c r="G620">
        <v>26</v>
      </c>
    </row>
    <row r="621" spans="2:7">
      <c r="B621" s="103" t="s">
        <v>3919</v>
      </c>
      <c r="C621" s="101" t="s">
        <v>80</v>
      </c>
      <c r="D621" s="101" t="s">
        <v>4006</v>
      </c>
      <c r="E621" s="101">
        <v>1000004358</v>
      </c>
      <c r="F621" s="101" t="s">
        <v>3996</v>
      </c>
      <c r="G621">
        <v>26</v>
      </c>
    </row>
    <row r="622" spans="2:7">
      <c r="B622" s="103" t="s">
        <v>121</v>
      </c>
      <c r="C622" s="101" t="s">
        <v>3921</v>
      </c>
      <c r="D622" s="101" t="s">
        <v>476</v>
      </c>
      <c r="E622" s="101">
        <v>1000000923</v>
      </c>
      <c r="F622" s="101" t="s">
        <v>4008</v>
      </c>
      <c r="G622">
        <v>26</v>
      </c>
    </row>
    <row r="623" spans="2:7">
      <c r="B623" s="39" t="s">
        <v>1245</v>
      </c>
      <c r="C623" s="58" t="s">
        <v>57</v>
      </c>
      <c r="D623" s="59" t="s">
        <v>2146</v>
      </c>
      <c r="E623" s="59">
        <v>1000000229</v>
      </c>
      <c r="F623" s="60" t="s">
        <v>2147</v>
      </c>
      <c r="G623">
        <v>26.2</v>
      </c>
    </row>
    <row r="624" spans="2:7">
      <c r="B624" s="39" t="s">
        <v>1245</v>
      </c>
      <c r="C624" s="58" t="s">
        <v>58</v>
      </c>
      <c r="D624" s="59" t="s">
        <v>2444</v>
      </c>
      <c r="E624" s="59">
        <v>1000003326</v>
      </c>
      <c r="F624" s="61" t="s">
        <v>2445</v>
      </c>
      <c r="G624">
        <v>26.2</v>
      </c>
    </row>
    <row r="625" spans="2:7">
      <c r="B625" s="50" t="s">
        <v>2568</v>
      </c>
      <c r="C625" s="63" t="s">
        <v>80</v>
      </c>
      <c r="D625" s="63" t="s">
        <v>2916</v>
      </c>
      <c r="E625" s="63">
        <v>1000003886</v>
      </c>
      <c r="F625" s="63" t="s">
        <v>2917</v>
      </c>
      <c r="G625">
        <v>26.2</v>
      </c>
    </row>
    <row r="626" spans="2:7">
      <c r="B626" s="103" t="s">
        <v>121</v>
      </c>
      <c r="C626" s="101" t="s">
        <v>961</v>
      </c>
      <c r="D626" s="101" t="s">
        <v>3890</v>
      </c>
      <c r="E626" s="101">
        <v>1000004272</v>
      </c>
      <c r="F626" s="101" t="s">
        <v>3891</v>
      </c>
      <c r="G626">
        <v>26.3</v>
      </c>
    </row>
    <row r="627" spans="2:7">
      <c r="B627" s="39" t="s">
        <v>1245</v>
      </c>
      <c r="C627" s="58" t="s">
        <v>60</v>
      </c>
      <c r="D627" s="59" t="s">
        <v>2226</v>
      </c>
      <c r="E627" s="59">
        <v>1000000160</v>
      </c>
      <c r="F627" s="60" t="s">
        <v>2227</v>
      </c>
      <c r="G627">
        <v>26.5</v>
      </c>
    </row>
    <row r="628" spans="2:7">
      <c r="B628" s="50" t="s">
        <v>2568</v>
      </c>
      <c r="C628" s="58" t="s">
        <v>71</v>
      </c>
      <c r="D628" s="63" t="s">
        <v>2802</v>
      </c>
      <c r="E628" s="63">
        <v>1000003869</v>
      </c>
      <c r="F628" s="63" t="s">
        <v>2803</v>
      </c>
      <c r="G628">
        <v>26.6</v>
      </c>
    </row>
    <row r="629" spans="2:7">
      <c r="B629" s="103" t="s">
        <v>121</v>
      </c>
      <c r="C629" s="101" t="s">
        <v>814</v>
      </c>
      <c r="D629" s="101" t="s">
        <v>4093</v>
      </c>
      <c r="E629" s="101">
        <v>1000004389</v>
      </c>
      <c r="F629" s="101" t="s">
        <v>4061</v>
      </c>
      <c r="G629">
        <v>26.666666666666668</v>
      </c>
    </row>
    <row r="630" spans="2:7">
      <c r="B630" s="103" t="s">
        <v>1245</v>
      </c>
      <c r="C630" s="101" t="s">
        <v>3922</v>
      </c>
      <c r="D630" s="101" t="s">
        <v>4099</v>
      </c>
      <c r="E630" s="101">
        <v>1000004400</v>
      </c>
      <c r="F630" s="101" t="s">
        <v>4067</v>
      </c>
      <c r="G630">
        <v>26.666666666666668</v>
      </c>
    </row>
    <row r="631" spans="2:7">
      <c r="B631" s="122" t="s">
        <v>121</v>
      </c>
      <c r="C631" s="123" t="s">
        <v>32</v>
      </c>
      <c r="D631" s="123" t="s">
        <v>4145</v>
      </c>
      <c r="E631" s="123">
        <v>1000004430</v>
      </c>
      <c r="F631" s="123" t="s">
        <v>4135</v>
      </c>
      <c r="G631">
        <v>26.666666666666668</v>
      </c>
    </row>
    <row r="632" spans="2:7">
      <c r="B632" s="39" t="s">
        <v>121</v>
      </c>
      <c r="C632" s="58" t="s">
        <v>27</v>
      </c>
      <c r="D632" s="59" t="s">
        <v>897</v>
      </c>
      <c r="E632" s="59">
        <v>1000000238</v>
      </c>
      <c r="F632" s="60" t="s">
        <v>898</v>
      </c>
      <c r="G632">
        <v>26.8</v>
      </c>
    </row>
    <row r="633" spans="2:7">
      <c r="B633" s="39" t="s">
        <v>121</v>
      </c>
      <c r="C633" s="112" t="s">
        <v>16</v>
      </c>
      <c r="D633" s="59" t="s">
        <v>360</v>
      </c>
      <c r="E633" s="59">
        <v>1000002403</v>
      </c>
      <c r="F633" s="60" t="s">
        <v>361</v>
      </c>
      <c r="G633">
        <v>26.85</v>
      </c>
    </row>
    <row r="634" spans="2:7">
      <c r="B634" s="39" t="s">
        <v>121</v>
      </c>
      <c r="C634" s="112" t="s">
        <v>3920</v>
      </c>
      <c r="D634" s="59" t="s">
        <v>226</v>
      </c>
      <c r="E634" s="59">
        <v>1000003314</v>
      </c>
      <c r="F634" s="61" t="s">
        <v>227</v>
      </c>
      <c r="G634">
        <v>27</v>
      </c>
    </row>
    <row r="635" spans="2:7">
      <c r="B635" s="39" t="s">
        <v>121</v>
      </c>
      <c r="C635" s="58" t="s">
        <v>25</v>
      </c>
      <c r="D635" s="59" t="s">
        <v>788</v>
      </c>
      <c r="E635" s="59">
        <v>1000000265</v>
      </c>
      <c r="F635" s="60" t="s">
        <v>789</v>
      </c>
      <c r="G635">
        <v>27</v>
      </c>
    </row>
    <row r="636" spans="2:7">
      <c r="B636" s="39" t="s">
        <v>121</v>
      </c>
      <c r="C636" s="58" t="s">
        <v>31</v>
      </c>
      <c r="D636" s="59" t="s">
        <v>999</v>
      </c>
      <c r="E636" s="59">
        <v>1000000760</v>
      </c>
      <c r="F636" s="60" t="s">
        <v>1000</v>
      </c>
      <c r="G636">
        <v>27</v>
      </c>
    </row>
    <row r="637" spans="2:7">
      <c r="B637" s="39" t="s">
        <v>1245</v>
      </c>
      <c r="C637" s="58" t="s">
        <v>53</v>
      </c>
      <c r="D637" s="59" t="s">
        <v>1964</v>
      </c>
      <c r="E637" s="59">
        <v>1000000058</v>
      </c>
      <c r="F637" s="60" t="s">
        <v>1965</v>
      </c>
      <c r="G637">
        <v>27</v>
      </c>
    </row>
    <row r="638" spans="2:7">
      <c r="B638" s="50" t="s">
        <v>1245</v>
      </c>
      <c r="C638" s="63" t="s">
        <v>62</v>
      </c>
      <c r="D638" s="63" t="s">
        <v>2321</v>
      </c>
      <c r="E638" s="63">
        <v>1000003863</v>
      </c>
      <c r="F638" s="63" t="s">
        <v>2322</v>
      </c>
      <c r="G638">
        <v>27</v>
      </c>
    </row>
    <row r="639" spans="2:7">
      <c r="B639" s="39" t="s">
        <v>1245</v>
      </c>
      <c r="C639" s="58" t="s">
        <v>52</v>
      </c>
      <c r="D639" s="59" t="s">
        <v>2553</v>
      </c>
      <c r="E639" s="59">
        <v>1000003613</v>
      </c>
      <c r="F639" s="61" t="s">
        <v>2554</v>
      </c>
      <c r="G639">
        <v>27</v>
      </c>
    </row>
    <row r="640" spans="2:7">
      <c r="B640" s="39" t="s">
        <v>121</v>
      </c>
      <c r="C640" s="58" t="s">
        <v>613</v>
      </c>
      <c r="D640" s="61" t="s">
        <v>659</v>
      </c>
      <c r="E640" s="59">
        <v>1000003616</v>
      </c>
      <c r="F640" s="61" t="s">
        <v>660</v>
      </c>
      <c r="G640">
        <v>27.2</v>
      </c>
    </row>
    <row r="641" spans="2:7">
      <c r="B641" s="50" t="s">
        <v>1245</v>
      </c>
      <c r="C641" s="63" t="s">
        <v>58</v>
      </c>
      <c r="D641" s="63" t="s">
        <v>2478</v>
      </c>
      <c r="E641" s="63">
        <v>1000004049</v>
      </c>
      <c r="F641" s="63" t="s">
        <v>2479</v>
      </c>
      <c r="G641">
        <v>27.2</v>
      </c>
    </row>
    <row r="642" spans="2:7">
      <c r="B642" s="39" t="s">
        <v>1245</v>
      </c>
      <c r="C642" s="58" t="s">
        <v>57</v>
      </c>
      <c r="D642" s="59" t="s">
        <v>2102</v>
      </c>
      <c r="E642" s="59">
        <v>1000000213</v>
      </c>
      <c r="F642" s="60" t="s">
        <v>2103</v>
      </c>
      <c r="G642">
        <v>27.5</v>
      </c>
    </row>
    <row r="643" spans="2:7">
      <c r="B643" s="50" t="s">
        <v>1245</v>
      </c>
      <c r="C643" s="63" t="s">
        <v>44</v>
      </c>
      <c r="D643" s="63" t="s">
        <v>1559</v>
      </c>
      <c r="E643" s="63">
        <v>1000003901</v>
      </c>
      <c r="F643" s="63" t="s">
        <v>1560</v>
      </c>
      <c r="G643">
        <v>27.6</v>
      </c>
    </row>
    <row r="644" spans="2:7">
      <c r="B644" s="39" t="s">
        <v>1245</v>
      </c>
      <c r="C644" s="112" t="s">
        <v>3922</v>
      </c>
      <c r="D644" s="59" t="s">
        <v>1733</v>
      </c>
      <c r="E644" s="59">
        <v>1000000950</v>
      </c>
      <c r="F644" s="60" t="s">
        <v>1734</v>
      </c>
      <c r="G644">
        <v>27.6</v>
      </c>
    </row>
    <row r="645" spans="2:7">
      <c r="B645" s="39" t="s">
        <v>1245</v>
      </c>
      <c r="C645" s="58" t="s">
        <v>44</v>
      </c>
      <c r="D645" s="59" t="s">
        <v>1498</v>
      </c>
      <c r="E645" s="59">
        <v>1000000331</v>
      </c>
      <c r="F645" s="60" t="s">
        <v>1499</v>
      </c>
      <c r="G645">
        <v>27.7</v>
      </c>
    </row>
    <row r="646" spans="2:7">
      <c r="B646" s="39" t="s">
        <v>121</v>
      </c>
      <c r="C646" s="112" t="s">
        <v>3920</v>
      </c>
      <c r="D646" s="59" t="s">
        <v>196</v>
      </c>
      <c r="E646" s="59">
        <v>1000002624</v>
      </c>
      <c r="F646" s="60" t="s">
        <v>197</v>
      </c>
      <c r="G646">
        <v>28</v>
      </c>
    </row>
    <row r="647" spans="2:7">
      <c r="B647" s="50" t="s">
        <v>121</v>
      </c>
      <c r="C647" s="112" t="s">
        <v>3920</v>
      </c>
      <c r="D647" s="63" t="s">
        <v>279</v>
      </c>
      <c r="E647" s="63">
        <v>1000004099</v>
      </c>
      <c r="F647" s="63" t="s">
        <v>280</v>
      </c>
      <c r="G647">
        <v>28</v>
      </c>
    </row>
    <row r="648" spans="2:7">
      <c r="B648" s="39" t="s">
        <v>121</v>
      </c>
      <c r="C648" s="58" t="s">
        <v>281</v>
      </c>
      <c r="D648" s="59" t="s">
        <v>286</v>
      </c>
      <c r="E648" s="59">
        <v>1000000615</v>
      </c>
      <c r="F648" s="60" t="s">
        <v>287</v>
      </c>
      <c r="G648">
        <v>28</v>
      </c>
    </row>
    <row r="649" spans="2:7">
      <c r="B649" s="39" t="s">
        <v>121</v>
      </c>
      <c r="C649" s="58" t="s">
        <v>281</v>
      </c>
      <c r="D649" s="59" t="s">
        <v>288</v>
      </c>
      <c r="E649" s="59">
        <v>1000000616</v>
      </c>
      <c r="F649" s="60" t="s">
        <v>289</v>
      </c>
      <c r="G649">
        <v>28</v>
      </c>
    </row>
    <row r="650" spans="2:7">
      <c r="B650" s="39" t="s">
        <v>121</v>
      </c>
      <c r="C650" s="112" t="s">
        <v>18</v>
      </c>
      <c r="D650" s="59" t="s">
        <v>472</v>
      </c>
      <c r="E650" s="59">
        <v>1000000922</v>
      </c>
      <c r="F650" s="60" t="s">
        <v>473</v>
      </c>
      <c r="G650">
        <v>28</v>
      </c>
    </row>
    <row r="651" spans="2:7">
      <c r="B651" s="39" t="s">
        <v>121</v>
      </c>
      <c r="C651" s="58" t="s">
        <v>22</v>
      </c>
      <c r="D651" s="59" t="s">
        <v>743</v>
      </c>
      <c r="E651" s="59">
        <v>1000002846</v>
      </c>
      <c r="F651" s="61" t="s">
        <v>744</v>
      </c>
      <c r="G651">
        <v>28</v>
      </c>
    </row>
    <row r="652" spans="2:7">
      <c r="B652" s="39" t="s">
        <v>121</v>
      </c>
      <c r="C652" s="58" t="s">
        <v>37</v>
      </c>
      <c r="D652" s="61" t="s">
        <v>1233</v>
      </c>
      <c r="E652" s="59">
        <v>1000003762</v>
      </c>
      <c r="F652" s="61" t="s">
        <v>1234</v>
      </c>
      <c r="G652">
        <v>28</v>
      </c>
    </row>
    <row r="653" spans="2:7">
      <c r="B653" s="39" t="s">
        <v>1245</v>
      </c>
      <c r="C653" s="58" t="s">
        <v>60</v>
      </c>
      <c r="D653" s="59" t="s">
        <v>2180</v>
      </c>
      <c r="E653" s="59">
        <v>1000000137</v>
      </c>
      <c r="F653" s="60" t="s">
        <v>2181</v>
      </c>
      <c r="G653">
        <v>28</v>
      </c>
    </row>
    <row r="654" spans="2:7">
      <c r="B654" s="39" t="s">
        <v>2568</v>
      </c>
      <c r="C654" s="58" t="s">
        <v>84</v>
      </c>
      <c r="D654" s="65" t="s">
        <v>2962</v>
      </c>
      <c r="E654" s="59">
        <v>1000002679</v>
      </c>
      <c r="F654" s="58" t="s">
        <v>2963</v>
      </c>
      <c r="G654">
        <v>28</v>
      </c>
    </row>
    <row r="655" spans="2:7">
      <c r="B655" s="39" t="s">
        <v>2568</v>
      </c>
      <c r="C655" s="58" t="s">
        <v>84</v>
      </c>
      <c r="D655" s="65" t="s">
        <v>2964</v>
      </c>
      <c r="E655" s="59">
        <v>1000001583</v>
      </c>
      <c r="F655" s="60" t="s">
        <v>2965</v>
      </c>
      <c r="G655">
        <v>28</v>
      </c>
    </row>
    <row r="656" spans="2:7">
      <c r="B656" s="50" t="s">
        <v>3061</v>
      </c>
      <c r="C656" s="63" t="s">
        <v>99</v>
      </c>
      <c r="D656" s="63" t="s">
        <v>3295</v>
      </c>
      <c r="E656" s="63">
        <v>1000003965</v>
      </c>
      <c r="F656" s="63" t="s">
        <v>3296</v>
      </c>
      <c r="G656">
        <v>28</v>
      </c>
    </row>
    <row r="657" spans="2:7">
      <c r="B657" s="39" t="s">
        <v>121</v>
      </c>
      <c r="C657" s="58" t="s">
        <v>31</v>
      </c>
      <c r="D657" s="58" t="s">
        <v>3602</v>
      </c>
      <c r="E657" s="59">
        <v>1000004182</v>
      </c>
      <c r="F657" s="60" t="s">
        <v>3601</v>
      </c>
      <c r="G657">
        <v>28</v>
      </c>
    </row>
    <row r="658" spans="2:7">
      <c r="B658" s="103" t="s">
        <v>121</v>
      </c>
      <c r="C658" s="112" t="s">
        <v>3923</v>
      </c>
      <c r="D658" s="101" t="s">
        <v>3847</v>
      </c>
      <c r="E658" s="101">
        <v>1000004267</v>
      </c>
      <c r="F658" s="101" t="s">
        <v>3845</v>
      </c>
      <c r="G658">
        <v>28</v>
      </c>
    </row>
    <row r="659" spans="2:7">
      <c r="B659" s="103" t="s">
        <v>3061</v>
      </c>
      <c r="C659" s="101" t="s">
        <v>90</v>
      </c>
      <c r="D659" s="101" t="s">
        <v>3956</v>
      </c>
      <c r="E659" s="101">
        <v>1000001982</v>
      </c>
      <c r="F659" s="101" t="s">
        <v>3693</v>
      </c>
      <c r="G659">
        <v>28</v>
      </c>
    </row>
    <row r="660" spans="2:7">
      <c r="B660" s="39" t="s">
        <v>1245</v>
      </c>
      <c r="C660" s="58" t="s">
        <v>63</v>
      </c>
      <c r="D660" s="58" t="s">
        <v>3586</v>
      </c>
      <c r="E660" s="59">
        <v>1000000378</v>
      </c>
      <c r="F660" s="60" t="s">
        <v>3585</v>
      </c>
      <c r="G660">
        <v>28.169999999999998</v>
      </c>
    </row>
    <row r="661" spans="2:7">
      <c r="B661" s="39" t="s">
        <v>1245</v>
      </c>
      <c r="C661" s="58" t="s">
        <v>48</v>
      </c>
      <c r="D661" s="59" t="s">
        <v>1886</v>
      </c>
      <c r="E661" s="59">
        <v>1000003429</v>
      </c>
      <c r="F661" s="61" t="s">
        <v>1887</v>
      </c>
      <c r="G661">
        <v>28.2</v>
      </c>
    </row>
    <row r="662" spans="2:7">
      <c r="B662" s="39" t="s">
        <v>1245</v>
      </c>
      <c r="C662" s="58" t="s">
        <v>58</v>
      </c>
      <c r="D662" s="59" t="s">
        <v>2422</v>
      </c>
      <c r="E662" s="59">
        <v>1000000990</v>
      </c>
      <c r="F662" s="60" t="s">
        <v>2423</v>
      </c>
      <c r="G662">
        <v>28.23</v>
      </c>
    </row>
    <row r="663" spans="2:7">
      <c r="B663" s="39" t="s">
        <v>1245</v>
      </c>
      <c r="C663" s="58" t="s">
        <v>56</v>
      </c>
      <c r="D663" s="59" t="s">
        <v>2056</v>
      </c>
      <c r="E663" s="59">
        <v>1000000799</v>
      </c>
      <c r="F663" s="60" t="s">
        <v>2057</v>
      </c>
      <c r="G663">
        <v>28.3</v>
      </c>
    </row>
    <row r="664" spans="2:7">
      <c r="B664" s="103" t="s">
        <v>2568</v>
      </c>
      <c r="C664" s="101" t="s">
        <v>80</v>
      </c>
      <c r="D664" s="101" t="s">
        <v>4117</v>
      </c>
      <c r="E664" s="101">
        <v>1000004421</v>
      </c>
      <c r="F664" s="101" t="s">
        <v>4083</v>
      </c>
      <c r="G664">
        <v>28.333333333333332</v>
      </c>
    </row>
    <row r="665" spans="2:7">
      <c r="B665" s="39" t="s">
        <v>121</v>
      </c>
      <c r="C665" s="58" t="s">
        <v>548</v>
      </c>
      <c r="D665" s="61" t="s">
        <v>553</v>
      </c>
      <c r="E665" s="59">
        <v>1000000086</v>
      </c>
      <c r="F665" s="60" t="s">
        <v>554</v>
      </c>
      <c r="G665">
        <v>28.6</v>
      </c>
    </row>
    <row r="666" spans="2:7">
      <c r="B666" s="39" t="s">
        <v>2568</v>
      </c>
      <c r="C666" s="58" t="s">
        <v>2569</v>
      </c>
      <c r="D666" s="65" t="s">
        <v>2629</v>
      </c>
      <c r="E666" s="59">
        <v>1000001261</v>
      </c>
      <c r="F666" s="60" t="s">
        <v>2630</v>
      </c>
      <c r="G666">
        <v>28.8</v>
      </c>
    </row>
    <row r="667" spans="2:7">
      <c r="B667" s="39" t="s">
        <v>2568</v>
      </c>
      <c r="C667" s="58" t="s">
        <v>69</v>
      </c>
      <c r="D667" s="65" t="s">
        <v>2685</v>
      </c>
      <c r="E667" s="59">
        <v>1000003743</v>
      </c>
      <c r="F667" s="58" t="s">
        <v>2686</v>
      </c>
      <c r="G667">
        <v>28.8</v>
      </c>
    </row>
    <row r="668" spans="2:7">
      <c r="B668" s="39" t="s">
        <v>121</v>
      </c>
      <c r="C668" s="58" t="s">
        <v>34</v>
      </c>
      <c r="D668" s="58" t="s">
        <v>3606</v>
      </c>
      <c r="E668" s="59">
        <v>1000000568</v>
      </c>
      <c r="F668" s="60" t="s">
        <v>3605</v>
      </c>
      <c r="G668">
        <v>28.8</v>
      </c>
    </row>
    <row r="669" spans="2:7">
      <c r="B669" s="39" t="s">
        <v>1245</v>
      </c>
      <c r="C669" s="58" t="s">
        <v>44</v>
      </c>
      <c r="D669" s="59" t="s">
        <v>1484</v>
      </c>
      <c r="E669" s="59">
        <v>1000000315</v>
      </c>
      <c r="F669" s="60" t="s">
        <v>1485</v>
      </c>
      <c r="G669">
        <v>28.9</v>
      </c>
    </row>
    <row r="670" spans="2:7">
      <c r="B670" s="39" t="s">
        <v>1245</v>
      </c>
      <c r="C670" s="58" t="s">
        <v>48</v>
      </c>
      <c r="D670" s="59" t="s">
        <v>1859</v>
      </c>
      <c r="E670" s="59">
        <v>1000000965</v>
      </c>
      <c r="F670" s="60" t="s">
        <v>1860</v>
      </c>
      <c r="G670">
        <v>28.9</v>
      </c>
    </row>
    <row r="671" spans="2:7">
      <c r="B671" s="39" t="s">
        <v>3061</v>
      </c>
      <c r="C671" s="101" t="s">
        <v>99</v>
      </c>
      <c r="D671" s="101" t="s">
        <v>3775</v>
      </c>
      <c r="E671" s="101">
        <v>1000004206</v>
      </c>
      <c r="F671" s="101" t="s">
        <v>3768</v>
      </c>
      <c r="G671">
        <v>29</v>
      </c>
    </row>
    <row r="672" spans="2:7">
      <c r="B672" s="39" t="s">
        <v>1245</v>
      </c>
      <c r="C672" s="58" t="s">
        <v>57</v>
      </c>
      <c r="D672" s="59" t="s">
        <v>2150</v>
      </c>
      <c r="E672" s="59">
        <v>1000000205</v>
      </c>
      <c r="F672" s="60" t="s">
        <v>2151</v>
      </c>
      <c r="G672">
        <v>29.2</v>
      </c>
    </row>
    <row r="673" spans="2:7">
      <c r="B673" s="39" t="s">
        <v>1245</v>
      </c>
      <c r="C673" s="58" t="s">
        <v>60</v>
      </c>
      <c r="D673" s="59" t="s">
        <v>2242</v>
      </c>
      <c r="E673" s="59">
        <v>1000002609</v>
      </c>
      <c r="F673" s="60" t="s">
        <v>2243</v>
      </c>
      <c r="G673">
        <v>29.2</v>
      </c>
    </row>
    <row r="674" spans="2:7">
      <c r="B674" s="39" t="s">
        <v>2568</v>
      </c>
      <c r="C674" s="58" t="s">
        <v>71</v>
      </c>
      <c r="D674" s="65" t="s">
        <v>2790</v>
      </c>
      <c r="E674" s="59">
        <v>1000003232</v>
      </c>
      <c r="F674" s="58" t="s">
        <v>2791</v>
      </c>
      <c r="G674">
        <v>29.2</v>
      </c>
    </row>
    <row r="675" spans="2:7">
      <c r="B675" s="103" t="s">
        <v>121</v>
      </c>
      <c r="C675" s="101" t="s">
        <v>34</v>
      </c>
      <c r="D675" s="101" t="s">
        <v>3887</v>
      </c>
      <c r="E675" s="101">
        <v>1000004282</v>
      </c>
      <c r="F675" s="101" t="s">
        <v>3885</v>
      </c>
      <c r="G675">
        <v>29.4</v>
      </c>
    </row>
    <row r="676" spans="2:7">
      <c r="B676" s="39" t="s">
        <v>1245</v>
      </c>
      <c r="C676" s="58" t="s">
        <v>56</v>
      </c>
      <c r="D676" s="59" t="s">
        <v>2028</v>
      </c>
      <c r="E676" s="59">
        <v>1000000804</v>
      </c>
      <c r="F676" s="60" t="s">
        <v>2029</v>
      </c>
      <c r="G676">
        <v>29.419999999999998</v>
      </c>
    </row>
    <row r="677" spans="2:7">
      <c r="B677" s="39" t="s">
        <v>1245</v>
      </c>
      <c r="C677" s="58" t="s">
        <v>57</v>
      </c>
      <c r="D677" s="59" t="s">
        <v>2136</v>
      </c>
      <c r="E677" s="59">
        <v>1000000200</v>
      </c>
      <c r="F677" s="60" t="s">
        <v>2137</v>
      </c>
      <c r="G677">
        <v>29.7</v>
      </c>
    </row>
    <row r="678" spans="2:7">
      <c r="B678" s="39" t="s">
        <v>1245</v>
      </c>
      <c r="C678" s="58" t="s">
        <v>57</v>
      </c>
      <c r="D678" s="59" t="s">
        <v>2156</v>
      </c>
      <c r="E678" s="59">
        <v>1000000225</v>
      </c>
      <c r="F678" s="60" t="s">
        <v>2157</v>
      </c>
      <c r="G678">
        <v>29.7</v>
      </c>
    </row>
    <row r="679" spans="2:7">
      <c r="B679" s="39" t="s">
        <v>1245</v>
      </c>
      <c r="C679" s="58" t="s">
        <v>43</v>
      </c>
      <c r="D679" s="61" t="s">
        <v>1393</v>
      </c>
      <c r="E679" s="59">
        <v>1000002746</v>
      </c>
      <c r="F679" s="60" t="s">
        <v>1394</v>
      </c>
      <c r="G679">
        <v>29.9</v>
      </c>
    </row>
    <row r="680" spans="2:7">
      <c r="B680" s="39" t="s">
        <v>121</v>
      </c>
      <c r="C680" s="112" t="s">
        <v>12</v>
      </c>
      <c r="D680" s="59" t="s">
        <v>128</v>
      </c>
      <c r="E680" s="59">
        <v>1000000669</v>
      </c>
      <c r="F680" s="60" t="s">
        <v>129</v>
      </c>
      <c r="G680">
        <v>30</v>
      </c>
    </row>
    <row r="681" spans="2:7">
      <c r="B681" s="39" t="s">
        <v>121</v>
      </c>
      <c r="C681" s="58" t="s">
        <v>548</v>
      </c>
      <c r="D681" s="61" t="s">
        <v>597</v>
      </c>
      <c r="E681" s="59">
        <v>1000003653</v>
      </c>
      <c r="F681" s="61" t="s">
        <v>598</v>
      </c>
      <c r="G681">
        <v>30</v>
      </c>
    </row>
    <row r="682" spans="2:7">
      <c r="B682" s="39" t="s">
        <v>121</v>
      </c>
      <c r="C682" s="58" t="s">
        <v>27</v>
      </c>
      <c r="D682" s="59" t="s">
        <v>879</v>
      </c>
      <c r="E682" s="59">
        <v>1000000236</v>
      </c>
      <c r="F682" s="60" t="s">
        <v>880</v>
      </c>
      <c r="G682">
        <v>30</v>
      </c>
    </row>
    <row r="683" spans="2:7">
      <c r="B683" s="39" t="s">
        <v>1245</v>
      </c>
      <c r="C683" s="112" t="s">
        <v>46</v>
      </c>
      <c r="D683" s="59" t="s">
        <v>1623</v>
      </c>
      <c r="E683" s="59">
        <v>1000000519</v>
      </c>
      <c r="F683" s="60" t="s">
        <v>1624</v>
      </c>
      <c r="G683">
        <v>30</v>
      </c>
    </row>
    <row r="684" spans="2:7">
      <c r="B684" s="50" t="s">
        <v>1245</v>
      </c>
      <c r="C684" s="112" t="s">
        <v>46</v>
      </c>
      <c r="D684" s="63" t="s">
        <v>1786</v>
      </c>
      <c r="E684" s="63">
        <v>1000003874</v>
      </c>
      <c r="F684" s="63" t="s">
        <v>1787</v>
      </c>
      <c r="G684">
        <v>30</v>
      </c>
    </row>
    <row r="685" spans="2:7">
      <c r="B685" s="39" t="s">
        <v>1245</v>
      </c>
      <c r="C685" s="58" t="s">
        <v>57</v>
      </c>
      <c r="D685" s="59" t="s">
        <v>2174</v>
      </c>
      <c r="E685" s="59">
        <v>1000003768</v>
      </c>
      <c r="F685" s="60" t="s">
        <v>2175</v>
      </c>
      <c r="G685">
        <v>30</v>
      </c>
    </row>
    <row r="686" spans="2:7">
      <c r="B686" s="50" t="s">
        <v>3061</v>
      </c>
      <c r="C686" s="63" t="s">
        <v>92</v>
      </c>
      <c r="D686" s="63" t="s">
        <v>3530</v>
      </c>
      <c r="E686" s="63">
        <v>1000003303</v>
      </c>
      <c r="F686" s="63" t="s">
        <v>3531</v>
      </c>
      <c r="G686">
        <v>30</v>
      </c>
    </row>
    <row r="687" spans="2:7">
      <c r="B687" s="50" t="s">
        <v>1245</v>
      </c>
      <c r="C687" s="112" t="s">
        <v>46</v>
      </c>
      <c r="D687" s="63" t="s">
        <v>1807</v>
      </c>
      <c r="E687" s="63">
        <v>1000004094</v>
      </c>
      <c r="F687" s="63" t="s">
        <v>1808</v>
      </c>
      <c r="G687">
        <v>30.2</v>
      </c>
    </row>
    <row r="688" spans="2:7">
      <c r="B688" s="39" t="s">
        <v>2568</v>
      </c>
      <c r="C688" s="58" t="s">
        <v>82</v>
      </c>
      <c r="D688" s="58" t="s">
        <v>3570</v>
      </c>
      <c r="E688" s="59">
        <v>1000004158</v>
      </c>
      <c r="F688" s="60" t="s">
        <v>3558</v>
      </c>
      <c r="G688">
        <v>30.2</v>
      </c>
    </row>
    <row r="689" spans="2:7">
      <c r="B689" s="39" t="s">
        <v>1245</v>
      </c>
      <c r="C689" s="58" t="s">
        <v>43</v>
      </c>
      <c r="D689" s="58" t="s">
        <v>3622</v>
      </c>
      <c r="E689" s="59">
        <v>1000004175</v>
      </c>
      <c r="F689" s="60" t="s">
        <v>3618</v>
      </c>
      <c r="G689">
        <v>30.2</v>
      </c>
    </row>
    <row r="690" spans="2:7">
      <c r="B690" s="103" t="s">
        <v>121</v>
      </c>
      <c r="C690" s="101" t="s">
        <v>12</v>
      </c>
      <c r="D690" s="101" t="s">
        <v>3982</v>
      </c>
      <c r="E690" s="101">
        <v>1000004354</v>
      </c>
      <c r="F690" s="101" t="s">
        <v>3974</v>
      </c>
      <c r="G690">
        <v>30.2</v>
      </c>
    </row>
    <row r="691" spans="2:7">
      <c r="B691" s="39" t="s">
        <v>1245</v>
      </c>
      <c r="C691" s="58" t="s">
        <v>58</v>
      </c>
      <c r="D691" s="59" t="s">
        <v>2432</v>
      </c>
      <c r="E691" s="59">
        <v>1000000995</v>
      </c>
      <c r="F691" s="60" t="s">
        <v>2433</v>
      </c>
      <c r="G691">
        <v>30.25</v>
      </c>
    </row>
    <row r="692" spans="2:7">
      <c r="B692" s="103" t="s">
        <v>1245</v>
      </c>
      <c r="C692" s="101" t="s">
        <v>48</v>
      </c>
      <c r="D692" s="101" t="s">
        <v>4027</v>
      </c>
      <c r="E692" s="101">
        <v>1000004378</v>
      </c>
      <c r="F692" s="101" t="s">
        <v>4038</v>
      </c>
      <c r="G692">
        <v>30.333333333333332</v>
      </c>
    </row>
    <row r="693" spans="2:7">
      <c r="B693" s="39" t="s">
        <v>2568</v>
      </c>
      <c r="C693" s="58" t="s">
        <v>71</v>
      </c>
      <c r="D693" s="65" t="s">
        <v>2733</v>
      </c>
      <c r="E693" s="59">
        <v>1000001449</v>
      </c>
      <c r="F693" s="60" t="s">
        <v>2734</v>
      </c>
      <c r="G693">
        <v>30.4</v>
      </c>
    </row>
    <row r="694" spans="2:7">
      <c r="B694" s="39" t="s">
        <v>1245</v>
      </c>
      <c r="C694" s="58" t="s">
        <v>60</v>
      </c>
      <c r="D694" s="59" t="s">
        <v>2240</v>
      </c>
      <c r="E694" s="59">
        <v>1000000135</v>
      </c>
      <c r="F694" s="60" t="s">
        <v>2241</v>
      </c>
      <c r="G694">
        <v>30.46</v>
      </c>
    </row>
    <row r="695" spans="2:7">
      <c r="B695" s="39" t="s">
        <v>1245</v>
      </c>
      <c r="C695" s="58" t="s">
        <v>53</v>
      </c>
      <c r="D695" s="59" t="s">
        <v>2000</v>
      </c>
      <c r="E695" s="59">
        <v>1000000826</v>
      </c>
      <c r="F695" s="60" t="s">
        <v>2001</v>
      </c>
      <c r="G695">
        <v>30.5</v>
      </c>
    </row>
    <row r="696" spans="2:7">
      <c r="B696" s="39" t="s">
        <v>121</v>
      </c>
      <c r="C696" s="58" t="s">
        <v>32</v>
      </c>
      <c r="D696" s="59" t="s">
        <v>1051</v>
      </c>
      <c r="E696" s="59">
        <v>1000000694</v>
      </c>
      <c r="F696" s="60" t="s">
        <v>1052</v>
      </c>
      <c r="G696">
        <v>30.6</v>
      </c>
    </row>
    <row r="697" spans="2:7">
      <c r="B697" s="103" t="s">
        <v>3919</v>
      </c>
      <c r="C697" s="101" t="s">
        <v>84</v>
      </c>
      <c r="D697" s="101" t="s">
        <v>4017</v>
      </c>
      <c r="E697" s="101">
        <v>1000004360</v>
      </c>
      <c r="F697" s="101" t="s">
        <v>4031</v>
      </c>
      <c r="G697">
        <v>30.666666666666668</v>
      </c>
    </row>
    <row r="698" spans="2:7">
      <c r="B698" s="50" t="s">
        <v>1245</v>
      </c>
      <c r="C698" s="63" t="s">
        <v>40</v>
      </c>
      <c r="D698" s="63" t="s">
        <v>1331</v>
      </c>
      <c r="E698" s="63">
        <v>1000003989</v>
      </c>
      <c r="F698" s="63" t="s">
        <v>1332</v>
      </c>
      <c r="G698">
        <v>30.8</v>
      </c>
    </row>
    <row r="699" spans="2:7">
      <c r="B699" s="50" t="s">
        <v>1245</v>
      </c>
      <c r="C699" s="63" t="s">
        <v>40</v>
      </c>
      <c r="D699" s="63" t="s">
        <v>1329</v>
      </c>
      <c r="E699" s="63">
        <v>1000003975</v>
      </c>
      <c r="F699" s="63" t="s">
        <v>1330</v>
      </c>
      <c r="G699">
        <v>30.8</v>
      </c>
    </row>
    <row r="700" spans="2:7">
      <c r="B700" s="103" t="s">
        <v>121</v>
      </c>
      <c r="C700" s="101" t="s">
        <v>281</v>
      </c>
      <c r="D700" s="101" t="s">
        <v>3913</v>
      </c>
      <c r="E700" s="101">
        <v>1000003293</v>
      </c>
      <c r="F700" s="101" t="s">
        <v>3900</v>
      </c>
      <c r="G700">
        <v>30.8</v>
      </c>
    </row>
    <row r="701" spans="2:7">
      <c r="B701" s="50" t="s">
        <v>121</v>
      </c>
      <c r="C701" s="63" t="s">
        <v>15</v>
      </c>
      <c r="D701" s="63" t="s">
        <v>306</v>
      </c>
      <c r="E701" s="64">
        <v>1000004090</v>
      </c>
      <c r="F701" s="64" t="s">
        <v>307</v>
      </c>
      <c r="G701">
        <v>31</v>
      </c>
    </row>
    <row r="702" spans="2:7">
      <c r="B702" s="39" t="s">
        <v>121</v>
      </c>
      <c r="C702" s="112" t="s">
        <v>18</v>
      </c>
      <c r="D702" s="59" t="s">
        <v>448</v>
      </c>
      <c r="E702" s="59">
        <v>1000000464</v>
      </c>
      <c r="F702" s="60" t="s">
        <v>449</v>
      </c>
      <c r="G702">
        <v>31</v>
      </c>
    </row>
    <row r="703" spans="2:7">
      <c r="B703" s="39" t="s">
        <v>121</v>
      </c>
      <c r="C703" s="58" t="s">
        <v>25</v>
      </c>
      <c r="D703" s="59" t="s">
        <v>784</v>
      </c>
      <c r="E703" s="59">
        <v>1000000839</v>
      </c>
      <c r="F703" s="60" t="s">
        <v>785</v>
      </c>
      <c r="G703">
        <v>31</v>
      </c>
    </row>
    <row r="704" spans="2:7">
      <c r="B704" s="39" t="s">
        <v>3061</v>
      </c>
      <c r="C704" s="58" t="s">
        <v>3172</v>
      </c>
      <c r="D704" s="65" t="s">
        <v>3197</v>
      </c>
      <c r="E704" s="59">
        <v>1000003645</v>
      </c>
      <c r="F704" s="66" t="s">
        <v>3198</v>
      </c>
      <c r="G704">
        <v>31</v>
      </c>
    </row>
    <row r="705" spans="2:7">
      <c r="B705" s="39" t="s">
        <v>121</v>
      </c>
      <c r="C705" s="101" t="s">
        <v>34</v>
      </c>
      <c r="D705" s="101" t="s">
        <v>3778</v>
      </c>
      <c r="E705" s="101">
        <v>1000004193</v>
      </c>
      <c r="F705" s="101" t="s">
        <v>3771</v>
      </c>
      <c r="G705">
        <v>31.2</v>
      </c>
    </row>
    <row r="706" spans="2:7">
      <c r="B706" s="39" t="s">
        <v>121</v>
      </c>
      <c r="C706" s="58" t="s">
        <v>613</v>
      </c>
      <c r="D706" s="61" t="s">
        <v>639</v>
      </c>
      <c r="E706" s="59">
        <v>1000000100</v>
      </c>
      <c r="F706" s="60" t="s">
        <v>640</v>
      </c>
      <c r="G706">
        <v>31.3</v>
      </c>
    </row>
    <row r="707" spans="2:7">
      <c r="B707" s="39" t="s">
        <v>121</v>
      </c>
      <c r="C707" s="112" t="s">
        <v>12</v>
      </c>
      <c r="D707" s="59" t="s">
        <v>194</v>
      </c>
      <c r="E707" s="59">
        <v>1000001038</v>
      </c>
      <c r="F707" s="60" t="s">
        <v>195</v>
      </c>
      <c r="G707">
        <v>31.4</v>
      </c>
    </row>
    <row r="708" spans="2:7">
      <c r="B708" s="39" t="s">
        <v>1245</v>
      </c>
      <c r="C708" s="58" t="s">
        <v>62</v>
      </c>
      <c r="D708" s="58" t="s">
        <v>3584</v>
      </c>
      <c r="E708" s="59">
        <v>1000004169</v>
      </c>
      <c r="F708" s="60" t="s">
        <v>3582</v>
      </c>
      <c r="G708">
        <v>31.4</v>
      </c>
    </row>
    <row r="709" spans="2:7">
      <c r="B709" s="50" t="s">
        <v>1245</v>
      </c>
      <c r="C709" s="63" t="s">
        <v>58</v>
      </c>
      <c r="D709" s="63" t="s">
        <v>2480</v>
      </c>
      <c r="E709" s="63">
        <v>1000004106</v>
      </c>
      <c r="F709" s="63" t="s">
        <v>2481</v>
      </c>
      <c r="G709">
        <v>31.55</v>
      </c>
    </row>
    <row r="710" spans="2:7">
      <c r="B710" s="103" t="s">
        <v>121</v>
      </c>
      <c r="C710" s="101" t="s">
        <v>34</v>
      </c>
      <c r="D710" s="101" t="s">
        <v>3946</v>
      </c>
      <c r="E710" s="101">
        <v>1000004328</v>
      </c>
      <c r="F710" s="101" t="s">
        <v>3939</v>
      </c>
      <c r="G710">
        <v>31.8</v>
      </c>
    </row>
    <row r="711" spans="2:7">
      <c r="B711" s="39" t="s">
        <v>121</v>
      </c>
      <c r="C711" s="112" t="s">
        <v>3920</v>
      </c>
      <c r="D711" s="59" t="s">
        <v>150</v>
      </c>
      <c r="E711" s="59">
        <v>1000000672</v>
      </c>
      <c r="F711" s="60" t="s">
        <v>151</v>
      </c>
      <c r="G711">
        <v>31.860000000000003</v>
      </c>
    </row>
    <row r="712" spans="2:7">
      <c r="B712" s="39" t="s">
        <v>121</v>
      </c>
      <c r="C712" s="112" t="s">
        <v>3920</v>
      </c>
      <c r="D712" s="59" t="s">
        <v>220</v>
      </c>
      <c r="E712" s="59">
        <v>1000003202</v>
      </c>
      <c r="F712" s="61" t="s">
        <v>221</v>
      </c>
      <c r="G712">
        <v>32</v>
      </c>
    </row>
    <row r="713" spans="2:7">
      <c r="B713" s="39" t="s">
        <v>121</v>
      </c>
      <c r="C713" s="112" t="s">
        <v>3923</v>
      </c>
      <c r="D713" s="59" t="s">
        <v>236</v>
      </c>
      <c r="E713" s="59">
        <v>1000003549</v>
      </c>
      <c r="F713" s="61" t="s">
        <v>237</v>
      </c>
      <c r="G713">
        <v>32</v>
      </c>
    </row>
    <row r="714" spans="2:7">
      <c r="B714" s="39" t="s">
        <v>1245</v>
      </c>
      <c r="C714" s="58" t="s">
        <v>43</v>
      </c>
      <c r="D714" s="58" t="s">
        <v>1418</v>
      </c>
      <c r="E714" s="58">
        <v>1000003806</v>
      </c>
      <c r="F714" s="58" t="s">
        <v>1323</v>
      </c>
      <c r="G714">
        <v>32</v>
      </c>
    </row>
    <row r="715" spans="2:7">
      <c r="B715" s="39" t="s">
        <v>1245</v>
      </c>
      <c r="C715" s="58" t="s">
        <v>45</v>
      </c>
      <c r="D715" s="59" t="s">
        <v>1587</v>
      </c>
      <c r="E715" s="59">
        <v>1000000613</v>
      </c>
      <c r="F715" s="60" t="s">
        <v>1588</v>
      </c>
      <c r="G715">
        <v>32</v>
      </c>
    </row>
    <row r="716" spans="2:7">
      <c r="B716" s="50" t="s">
        <v>1245</v>
      </c>
      <c r="C716" s="63" t="s">
        <v>45</v>
      </c>
      <c r="D716" s="63" t="s">
        <v>1609</v>
      </c>
      <c r="E716" s="63">
        <v>1000004062</v>
      </c>
      <c r="F716" s="63" t="s">
        <v>1610</v>
      </c>
      <c r="G716">
        <v>32</v>
      </c>
    </row>
    <row r="717" spans="2:7">
      <c r="B717" s="39" t="s">
        <v>2568</v>
      </c>
      <c r="C717" s="58" t="s">
        <v>82</v>
      </c>
      <c r="D717" s="58" t="s">
        <v>2950</v>
      </c>
      <c r="E717" s="59">
        <v>1000001930</v>
      </c>
      <c r="F717" s="60" t="s">
        <v>2951</v>
      </c>
      <c r="G717">
        <v>32</v>
      </c>
    </row>
    <row r="718" spans="2:7">
      <c r="B718" s="39" t="s">
        <v>121</v>
      </c>
      <c r="C718" s="58" t="s">
        <v>26</v>
      </c>
      <c r="D718" s="58" t="s">
        <v>3597</v>
      </c>
      <c r="E718" s="59">
        <v>1000003041</v>
      </c>
      <c r="F718" s="60" t="s">
        <v>3593</v>
      </c>
      <c r="G718">
        <v>32</v>
      </c>
    </row>
    <row r="719" spans="2:7">
      <c r="B719" s="39" t="s">
        <v>121</v>
      </c>
      <c r="C719" s="58" t="s">
        <v>34</v>
      </c>
      <c r="D719" s="59" t="s">
        <v>1123</v>
      </c>
      <c r="E719" s="59">
        <v>1000000562</v>
      </c>
      <c r="F719" s="60" t="s">
        <v>1124</v>
      </c>
      <c r="G719">
        <v>32.1</v>
      </c>
    </row>
    <row r="720" spans="2:7">
      <c r="B720" s="50" t="s">
        <v>1245</v>
      </c>
      <c r="C720" s="63" t="s">
        <v>43</v>
      </c>
      <c r="D720" s="63" t="s">
        <v>1432</v>
      </c>
      <c r="E720" s="63">
        <v>1000003999</v>
      </c>
      <c r="F720" s="63" t="s">
        <v>1433</v>
      </c>
      <c r="G720">
        <v>32.1</v>
      </c>
    </row>
    <row r="721" spans="2:7">
      <c r="B721" s="103" t="s">
        <v>121</v>
      </c>
      <c r="C721" s="101" t="s">
        <v>33</v>
      </c>
      <c r="D721" s="101" t="s">
        <v>3910</v>
      </c>
      <c r="E721" s="101">
        <v>1000000386</v>
      </c>
      <c r="F721" s="101" t="s">
        <v>3897</v>
      </c>
      <c r="G721">
        <v>32.200000000000003</v>
      </c>
    </row>
    <row r="722" spans="2:7">
      <c r="B722" s="50" t="s">
        <v>1245</v>
      </c>
      <c r="C722" s="63" t="s">
        <v>43</v>
      </c>
      <c r="D722" s="63" t="s">
        <v>1431</v>
      </c>
      <c r="E722" s="63">
        <v>1000003969</v>
      </c>
      <c r="F722" s="63" t="s">
        <v>922</v>
      </c>
      <c r="G722">
        <v>32.299999999999997</v>
      </c>
    </row>
    <row r="723" spans="2:7">
      <c r="B723" s="50" t="s">
        <v>1245</v>
      </c>
      <c r="C723" s="63" t="s">
        <v>60</v>
      </c>
      <c r="D723" s="63" t="s">
        <v>2289</v>
      </c>
      <c r="E723" s="63">
        <v>1000003920</v>
      </c>
      <c r="F723" s="63" t="s">
        <v>2290</v>
      </c>
      <c r="G723">
        <v>32.299999999999997</v>
      </c>
    </row>
    <row r="724" spans="2:7">
      <c r="B724" s="39" t="s">
        <v>1245</v>
      </c>
      <c r="C724" s="58" t="s">
        <v>53</v>
      </c>
      <c r="D724" s="59" t="s">
        <v>2002</v>
      </c>
      <c r="E724" s="59">
        <v>1000000029</v>
      </c>
      <c r="F724" s="60" t="s">
        <v>2003</v>
      </c>
      <c r="G724">
        <v>32.4</v>
      </c>
    </row>
    <row r="725" spans="2:7">
      <c r="B725" s="7" t="s">
        <v>3061</v>
      </c>
      <c r="C725" s="61" t="s">
        <v>92</v>
      </c>
      <c r="D725" s="65" t="s">
        <v>3423</v>
      </c>
      <c r="E725" s="59">
        <v>1000001731</v>
      </c>
      <c r="F725" s="60" t="s">
        <v>3424</v>
      </c>
      <c r="G725">
        <v>32.4</v>
      </c>
    </row>
    <row r="726" spans="2:7">
      <c r="B726" s="39" t="s">
        <v>121</v>
      </c>
      <c r="C726" s="112" t="s">
        <v>16</v>
      </c>
      <c r="D726" s="59" t="s">
        <v>354</v>
      </c>
      <c r="E726" s="59">
        <v>1000001068</v>
      </c>
      <c r="F726" s="60" t="s">
        <v>355</v>
      </c>
      <c r="G726">
        <v>32.5</v>
      </c>
    </row>
    <row r="727" spans="2:7">
      <c r="B727" s="39" t="s">
        <v>1245</v>
      </c>
      <c r="C727" s="58" t="s">
        <v>43</v>
      </c>
      <c r="D727" s="61" t="s">
        <v>1349</v>
      </c>
      <c r="E727" s="59">
        <v>1000000185</v>
      </c>
      <c r="F727" s="60" t="s">
        <v>1350</v>
      </c>
      <c r="G727">
        <v>32.700000000000003</v>
      </c>
    </row>
    <row r="728" spans="2:7">
      <c r="B728" s="39" t="s">
        <v>1245</v>
      </c>
      <c r="C728" s="58" t="s">
        <v>53</v>
      </c>
      <c r="D728" s="59" t="s">
        <v>2008</v>
      </c>
      <c r="E728" s="59">
        <v>1000002845</v>
      </c>
      <c r="F728" s="60" t="s">
        <v>2009</v>
      </c>
      <c r="G728">
        <v>32.700000000000003</v>
      </c>
    </row>
    <row r="729" spans="2:7">
      <c r="B729" s="39" t="s">
        <v>1245</v>
      </c>
      <c r="C729" s="58" t="s">
        <v>56</v>
      </c>
      <c r="D729" s="59" t="s">
        <v>2080</v>
      </c>
      <c r="E729" s="59">
        <v>1000002595</v>
      </c>
      <c r="F729" s="60" t="s">
        <v>2081</v>
      </c>
      <c r="G729">
        <v>32.799999999999997</v>
      </c>
    </row>
    <row r="730" spans="2:7">
      <c r="B730" s="39" t="s">
        <v>1245</v>
      </c>
      <c r="C730" s="58" t="s">
        <v>52</v>
      </c>
      <c r="D730" s="59" t="s">
        <v>2534</v>
      </c>
      <c r="E730" s="59">
        <v>1000000780</v>
      </c>
      <c r="F730" s="60" t="s">
        <v>2535</v>
      </c>
      <c r="G730">
        <v>32.799999999999997</v>
      </c>
    </row>
    <row r="731" spans="2:7">
      <c r="B731" s="39" t="s">
        <v>121</v>
      </c>
      <c r="C731" s="58" t="s">
        <v>27</v>
      </c>
      <c r="D731" s="59" t="s">
        <v>895</v>
      </c>
      <c r="E731" s="59">
        <v>1000000249</v>
      </c>
      <c r="F731" s="60" t="s">
        <v>896</v>
      </c>
      <c r="G731">
        <v>32.9</v>
      </c>
    </row>
    <row r="732" spans="2:7">
      <c r="B732" s="39" t="s">
        <v>2568</v>
      </c>
      <c r="C732" s="58" t="s">
        <v>76</v>
      </c>
      <c r="D732" s="58" t="s">
        <v>3746</v>
      </c>
      <c r="E732" s="59">
        <v>1000002780</v>
      </c>
      <c r="F732" s="60" t="s">
        <v>3666</v>
      </c>
      <c r="G732">
        <v>32.9</v>
      </c>
    </row>
    <row r="733" spans="2:7">
      <c r="B733" s="39" t="s">
        <v>121</v>
      </c>
      <c r="C733" s="58" t="s">
        <v>25</v>
      </c>
      <c r="D733" s="59" t="s">
        <v>786</v>
      </c>
      <c r="E733" s="59">
        <v>1000000256</v>
      </c>
      <c r="F733" s="60" t="s">
        <v>787</v>
      </c>
      <c r="G733">
        <v>33</v>
      </c>
    </row>
    <row r="734" spans="2:7">
      <c r="B734" s="39" t="s">
        <v>3061</v>
      </c>
      <c r="C734" s="63" t="s">
        <v>3172</v>
      </c>
      <c r="D734" s="63" t="s">
        <v>3203</v>
      </c>
      <c r="E734" s="63">
        <v>1000004088</v>
      </c>
      <c r="F734" s="63" t="s">
        <v>3204</v>
      </c>
      <c r="G734">
        <v>33</v>
      </c>
    </row>
    <row r="735" spans="2:7">
      <c r="B735" s="39" t="s">
        <v>3061</v>
      </c>
      <c r="C735" s="58" t="s">
        <v>97</v>
      </c>
      <c r="D735" s="58" t="s">
        <v>3215</v>
      </c>
      <c r="E735" s="59">
        <v>1000001190</v>
      </c>
      <c r="F735" s="60" t="s">
        <v>3216</v>
      </c>
      <c r="G735">
        <v>33</v>
      </c>
    </row>
    <row r="736" spans="2:7">
      <c r="B736" s="50" t="s">
        <v>121</v>
      </c>
      <c r="C736" s="63" t="s">
        <v>31</v>
      </c>
      <c r="D736" s="63" t="s">
        <v>1047</v>
      </c>
      <c r="E736" s="63">
        <v>1000004097</v>
      </c>
      <c r="F736" s="63" t="s">
        <v>1048</v>
      </c>
      <c r="G736">
        <v>33.1</v>
      </c>
    </row>
    <row r="737" spans="2:7">
      <c r="B737" s="7" t="s">
        <v>3061</v>
      </c>
      <c r="C737" s="61" t="s">
        <v>92</v>
      </c>
      <c r="D737" s="65" t="s">
        <v>3413</v>
      </c>
      <c r="E737" s="59">
        <v>1000001727</v>
      </c>
      <c r="F737" s="60" t="s">
        <v>3414</v>
      </c>
      <c r="G737">
        <v>33.200000000000003</v>
      </c>
    </row>
    <row r="738" spans="2:7">
      <c r="B738" s="103" t="s">
        <v>121</v>
      </c>
      <c r="C738" s="101" t="s">
        <v>32</v>
      </c>
      <c r="D738" s="101" t="s">
        <v>4018</v>
      </c>
      <c r="E738" s="101">
        <v>1000004361</v>
      </c>
      <c r="F738" s="101" t="s">
        <v>4043</v>
      </c>
      <c r="G738">
        <v>33.333333333333336</v>
      </c>
    </row>
    <row r="739" spans="2:7">
      <c r="B739" s="39" t="s">
        <v>121</v>
      </c>
      <c r="C739" s="58" t="s">
        <v>34</v>
      </c>
      <c r="D739" s="61" t="s">
        <v>1157</v>
      </c>
      <c r="E739" s="59">
        <v>1000003188</v>
      </c>
      <c r="F739" s="61" t="s">
        <v>1158</v>
      </c>
      <c r="G739">
        <v>33.6</v>
      </c>
    </row>
    <row r="740" spans="2:7">
      <c r="B740" s="50" t="s">
        <v>121</v>
      </c>
      <c r="C740" s="63" t="s">
        <v>613</v>
      </c>
      <c r="D740" s="63" t="s">
        <v>681</v>
      </c>
      <c r="E740" s="63">
        <v>1000004075</v>
      </c>
      <c r="F740" s="63" t="s">
        <v>682</v>
      </c>
      <c r="G740">
        <v>34</v>
      </c>
    </row>
    <row r="741" spans="2:7">
      <c r="B741" s="39" t="s">
        <v>121</v>
      </c>
      <c r="C741" s="58" t="s">
        <v>32</v>
      </c>
      <c r="D741" s="61" t="s">
        <v>1081</v>
      </c>
      <c r="E741" s="59">
        <v>1000002613</v>
      </c>
      <c r="F741" s="60" t="s">
        <v>1082</v>
      </c>
      <c r="G741">
        <v>34</v>
      </c>
    </row>
    <row r="742" spans="2:7">
      <c r="B742" s="50" t="s">
        <v>1245</v>
      </c>
      <c r="C742" s="58" t="s">
        <v>58</v>
      </c>
      <c r="D742" s="63" t="s">
        <v>2468</v>
      </c>
      <c r="E742" s="63">
        <v>1000003911</v>
      </c>
      <c r="F742" s="63" t="s">
        <v>2469</v>
      </c>
      <c r="G742">
        <v>34</v>
      </c>
    </row>
    <row r="743" spans="2:7">
      <c r="B743" s="103" t="s">
        <v>3918</v>
      </c>
      <c r="C743" s="101" t="s">
        <v>2569</v>
      </c>
      <c r="D743" s="101" t="s">
        <v>4016</v>
      </c>
      <c r="E743" s="101">
        <v>1000004347</v>
      </c>
      <c r="F743" s="101" t="s">
        <v>4030</v>
      </c>
      <c r="G743">
        <v>34</v>
      </c>
    </row>
    <row r="744" spans="2:7">
      <c r="B744" s="50" t="s">
        <v>1245</v>
      </c>
      <c r="C744" s="63" t="s">
        <v>60</v>
      </c>
      <c r="D744" s="63" t="s">
        <v>3514</v>
      </c>
      <c r="E744" s="63">
        <v>1000004142</v>
      </c>
      <c r="F744" s="63" t="s">
        <v>3515</v>
      </c>
      <c r="G744">
        <v>34.1</v>
      </c>
    </row>
    <row r="745" spans="2:7">
      <c r="B745" s="50" t="s">
        <v>121</v>
      </c>
      <c r="C745" s="112" t="s">
        <v>16</v>
      </c>
      <c r="D745" s="63" t="s">
        <v>394</v>
      </c>
      <c r="E745" s="63">
        <v>1000003910</v>
      </c>
      <c r="F745" s="63" t="s">
        <v>395</v>
      </c>
      <c r="G745">
        <v>34.160000000000004</v>
      </c>
    </row>
    <row r="746" spans="2:7">
      <c r="B746" s="50" t="s">
        <v>1245</v>
      </c>
      <c r="C746" s="63" t="s">
        <v>53</v>
      </c>
      <c r="D746" s="63" t="s">
        <v>2020</v>
      </c>
      <c r="E746" s="63">
        <v>1000003964</v>
      </c>
      <c r="F746" s="63" t="s">
        <v>2021</v>
      </c>
      <c r="G746">
        <v>34.200000000000003</v>
      </c>
    </row>
    <row r="747" spans="2:7">
      <c r="B747" s="39" t="s">
        <v>1245</v>
      </c>
      <c r="C747" s="112" t="s">
        <v>46</v>
      </c>
      <c r="D747" s="59" t="s">
        <v>1782</v>
      </c>
      <c r="E747" s="59">
        <v>1000003767</v>
      </c>
      <c r="F747" s="61" t="s">
        <v>1783</v>
      </c>
      <c r="G747">
        <v>34.799999999999997</v>
      </c>
    </row>
    <row r="748" spans="2:7">
      <c r="B748" s="39" t="s">
        <v>1245</v>
      </c>
      <c r="C748" s="112" t="s">
        <v>46</v>
      </c>
      <c r="D748" s="59" t="s">
        <v>1651</v>
      </c>
      <c r="E748" s="59">
        <v>1000000501</v>
      </c>
      <c r="F748" s="60" t="s">
        <v>1652</v>
      </c>
      <c r="G748">
        <v>35</v>
      </c>
    </row>
    <row r="749" spans="2:7">
      <c r="B749" s="39" t="s">
        <v>1245</v>
      </c>
      <c r="C749" s="112" t="s">
        <v>46</v>
      </c>
      <c r="D749" s="59" t="s">
        <v>1677</v>
      </c>
      <c r="E749" s="59">
        <v>1000000494</v>
      </c>
      <c r="F749" s="60" t="s">
        <v>1678</v>
      </c>
      <c r="G749">
        <v>35</v>
      </c>
    </row>
    <row r="750" spans="2:7">
      <c r="B750" s="39" t="s">
        <v>1245</v>
      </c>
      <c r="C750" s="58" t="s">
        <v>60</v>
      </c>
      <c r="D750" s="59" t="s">
        <v>2204</v>
      </c>
      <c r="E750" s="59">
        <v>1000000142</v>
      </c>
      <c r="F750" s="60" t="s">
        <v>2205</v>
      </c>
      <c r="G750">
        <v>35</v>
      </c>
    </row>
    <row r="751" spans="2:7">
      <c r="B751" s="39" t="s">
        <v>3061</v>
      </c>
      <c r="C751" s="58" t="s">
        <v>99</v>
      </c>
      <c r="D751" s="58" t="s">
        <v>3283</v>
      </c>
      <c r="E751" s="59">
        <v>1000002546</v>
      </c>
      <c r="F751" s="60" t="s">
        <v>3284</v>
      </c>
      <c r="G751">
        <v>35</v>
      </c>
    </row>
    <row r="752" spans="2:7">
      <c r="B752" s="39" t="s">
        <v>3061</v>
      </c>
      <c r="C752" s="58" t="s">
        <v>99</v>
      </c>
      <c r="D752" s="65" t="s">
        <v>3285</v>
      </c>
      <c r="E752" s="59">
        <v>1000002774</v>
      </c>
      <c r="F752" s="67" t="s">
        <v>3286</v>
      </c>
      <c r="G752">
        <v>35</v>
      </c>
    </row>
    <row r="753" spans="2:7">
      <c r="B753" s="39" t="s">
        <v>3061</v>
      </c>
      <c r="C753" s="58" t="s">
        <v>101</v>
      </c>
      <c r="D753" s="58" t="s">
        <v>3339</v>
      </c>
      <c r="E753" s="59">
        <v>1000002553</v>
      </c>
      <c r="F753" s="60" t="s">
        <v>3340</v>
      </c>
      <c r="G753">
        <v>35</v>
      </c>
    </row>
    <row r="754" spans="2:7">
      <c r="B754" s="39" t="s">
        <v>3061</v>
      </c>
      <c r="C754" s="58" t="s">
        <v>87</v>
      </c>
      <c r="D754" s="58" t="s">
        <v>3735</v>
      </c>
      <c r="E754" s="59">
        <v>1000001491</v>
      </c>
      <c r="F754" s="60" t="s">
        <v>3727</v>
      </c>
      <c r="G754">
        <v>35</v>
      </c>
    </row>
    <row r="755" spans="2:7">
      <c r="B755" s="103" t="s">
        <v>3061</v>
      </c>
      <c r="C755" s="101" t="s">
        <v>101</v>
      </c>
      <c r="D755" s="101" t="s">
        <v>4004</v>
      </c>
      <c r="E755" s="101">
        <v>1000004355</v>
      </c>
      <c r="F755" s="101" t="s">
        <v>3994</v>
      </c>
      <c r="G755">
        <v>35</v>
      </c>
    </row>
    <row r="756" spans="2:7">
      <c r="B756" s="103" t="s">
        <v>3061</v>
      </c>
      <c r="C756" s="101" t="s">
        <v>97</v>
      </c>
      <c r="D756" s="101" t="s">
        <v>4118</v>
      </c>
      <c r="E756" s="101">
        <v>1000004402</v>
      </c>
      <c r="F756" s="101" t="s">
        <v>4084</v>
      </c>
      <c r="G756">
        <v>35</v>
      </c>
    </row>
    <row r="757" spans="2:7">
      <c r="B757" s="39" t="s">
        <v>2568</v>
      </c>
      <c r="C757" s="58" t="s">
        <v>82</v>
      </c>
      <c r="D757" s="58" t="s">
        <v>2956</v>
      </c>
      <c r="E757" s="59">
        <v>1000002868</v>
      </c>
      <c r="F757" s="60" t="s">
        <v>2957</v>
      </c>
      <c r="G757">
        <v>35.200000000000003</v>
      </c>
    </row>
    <row r="758" spans="2:7">
      <c r="B758" s="39" t="s">
        <v>1245</v>
      </c>
      <c r="C758" s="58" t="s">
        <v>60</v>
      </c>
      <c r="D758" s="59" t="s">
        <v>2258</v>
      </c>
      <c r="E758" s="59">
        <v>1000003382</v>
      </c>
      <c r="F758" s="61" t="s">
        <v>2259</v>
      </c>
      <c r="G758">
        <v>35.4</v>
      </c>
    </row>
    <row r="759" spans="2:7">
      <c r="B759" s="103" t="s">
        <v>121</v>
      </c>
      <c r="C759" s="101" t="s">
        <v>814</v>
      </c>
      <c r="D759" s="101" t="s">
        <v>4054</v>
      </c>
      <c r="E759" s="101">
        <v>1000004388</v>
      </c>
      <c r="F759" s="101" t="s">
        <v>4052</v>
      </c>
      <c r="G759">
        <v>35.666666666666664</v>
      </c>
    </row>
    <row r="760" spans="2:7">
      <c r="B760" s="103" t="s">
        <v>1245</v>
      </c>
      <c r="C760" s="101" t="s">
        <v>63</v>
      </c>
      <c r="D760" s="101" t="s">
        <v>3839</v>
      </c>
      <c r="E760" s="101">
        <v>1000004265</v>
      </c>
      <c r="F760" s="101" t="s">
        <v>3837</v>
      </c>
      <c r="G760">
        <v>35.89</v>
      </c>
    </row>
    <row r="761" spans="2:7">
      <c r="B761" s="39" t="s">
        <v>121</v>
      </c>
      <c r="C761" s="112" t="s">
        <v>12</v>
      </c>
      <c r="D761" s="59" t="s">
        <v>152</v>
      </c>
      <c r="E761" s="59">
        <v>1000000657</v>
      </c>
      <c r="F761" s="60" t="s">
        <v>153</v>
      </c>
      <c r="G761">
        <v>36</v>
      </c>
    </row>
    <row r="762" spans="2:7">
      <c r="B762" s="39" t="s">
        <v>121</v>
      </c>
      <c r="C762" s="58" t="s">
        <v>22</v>
      </c>
      <c r="D762" s="59" t="s">
        <v>752</v>
      </c>
      <c r="E762" s="59">
        <v>1000003447</v>
      </c>
      <c r="F762" s="61" t="s">
        <v>753</v>
      </c>
      <c r="G762">
        <v>36</v>
      </c>
    </row>
    <row r="763" spans="2:7">
      <c r="B763" s="39" t="s">
        <v>1245</v>
      </c>
      <c r="C763" s="58" t="s">
        <v>40</v>
      </c>
      <c r="D763" s="61" t="s">
        <v>1314</v>
      </c>
      <c r="E763" s="59">
        <v>1000003615</v>
      </c>
      <c r="F763" s="61" t="s">
        <v>1315</v>
      </c>
      <c r="G763">
        <v>36</v>
      </c>
    </row>
    <row r="764" spans="2:7">
      <c r="B764" s="39" t="s">
        <v>1245</v>
      </c>
      <c r="C764" s="58" t="s">
        <v>45</v>
      </c>
      <c r="D764" s="59" t="s">
        <v>1589</v>
      </c>
      <c r="E764" s="59">
        <v>1000002753</v>
      </c>
      <c r="F764" s="60" t="s">
        <v>1590</v>
      </c>
      <c r="G764">
        <v>36</v>
      </c>
    </row>
    <row r="765" spans="2:7">
      <c r="B765" s="39" t="s">
        <v>3061</v>
      </c>
      <c r="C765" s="58" t="s">
        <v>99</v>
      </c>
      <c r="D765" s="65" t="s">
        <v>3269</v>
      </c>
      <c r="E765" s="59">
        <v>1000001827</v>
      </c>
      <c r="F765" s="60" t="s">
        <v>3270</v>
      </c>
      <c r="G765">
        <v>36</v>
      </c>
    </row>
    <row r="766" spans="2:7">
      <c r="B766" s="103" t="s">
        <v>121</v>
      </c>
      <c r="C766" s="101" t="s">
        <v>3920</v>
      </c>
      <c r="D766" s="101" t="s">
        <v>4104</v>
      </c>
      <c r="E766" s="101">
        <v>1000004415</v>
      </c>
      <c r="F766" s="101" t="s">
        <v>2031</v>
      </c>
      <c r="G766">
        <v>36</v>
      </c>
    </row>
    <row r="767" spans="2:7">
      <c r="B767" s="39" t="s">
        <v>1245</v>
      </c>
      <c r="C767" s="58" t="s">
        <v>43</v>
      </c>
      <c r="D767" s="59" t="s">
        <v>1399</v>
      </c>
      <c r="E767" s="59">
        <v>1000003116</v>
      </c>
      <c r="F767" s="61" t="s">
        <v>1400</v>
      </c>
      <c r="G767">
        <v>36.1</v>
      </c>
    </row>
    <row r="768" spans="2:7">
      <c r="B768" s="39" t="s">
        <v>1245</v>
      </c>
      <c r="C768" s="112" t="s">
        <v>3922</v>
      </c>
      <c r="D768" s="58" t="s">
        <v>1784</v>
      </c>
      <c r="E768" s="58">
        <v>1000003810</v>
      </c>
      <c r="F768" s="58" t="s">
        <v>1785</v>
      </c>
      <c r="G768">
        <v>36.299999999999997</v>
      </c>
    </row>
    <row r="769" spans="2:7">
      <c r="B769" s="39" t="s">
        <v>3061</v>
      </c>
      <c r="C769" s="101" t="s">
        <v>92</v>
      </c>
      <c r="D769" s="101" t="s">
        <v>3772</v>
      </c>
      <c r="E769" s="101">
        <v>1000001726</v>
      </c>
      <c r="F769" s="101" t="s">
        <v>3765</v>
      </c>
      <c r="G769">
        <v>36.6</v>
      </c>
    </row>
    <row r="770" spans="2:7">
      <c r="B770" s="39" t="s">
        <v>1245</v>
      </c>
      <c r="C770" s="58" t="s">
        <v>58</v>
      </c>
      <c r="D770" s="59" t="s">
        <v>2448</v>
      </c>
      <c r="E770" s="59">
        <v>1000003554</v>
      </c>
      <c r="F770" s="61" t="s">
        <v>2449</v>
      </c>
      <c r="G770">
        <v>36.65</v>
      </c>
    </row>
    <row r="771" spans="2:7">
      <c r="B771" s="103" t="s">
        <v>121</v>
      </c>
      <c r="C771" s="101" t="s">
        <v>18</v>
      </c>
      <c r="D771" s="101" t="s">
        <v>500</v>
      </c>
      <c r="E771" s="101">
        <v>1000002739</v>
      </c>
      <c r="F771" s="101" t="s">
        <v>501</v>
      </c>
      <c r="G771">
        <v>36.799999999999997</v>
      </c>
    </row>
    <row r="772" spans="2:7">
      <c r="B772" s="103" t="s">
        <v>3918</v>
      </c>
      <c r="C772" s="101" t="s">
        <v>69</v>
      </c>
      <c r="D772" s="101" t="s">
        <v>4046</v>
      </c>
      <c r="E772" s="101">
        <v>1000004383</v>
      </c>
      <c r="F772" s="101" t="s">
        <v>4044</v>
      </c>
      <c r="G772">
        <v>37</v>
      </c>
    </row>
    <row r="773" spans="2:7">
      <c r="B773" s="122" t="s">
        <v>1245</v>
      </c>
      <c r="C773" s="123" t="s">
        <v>58</v>
      </c>
      <c r="D773" s="123" t="s">
        <v>4143</v>
      </c>
      <c r="E773" s="123">
        <v>1000004438</v>
      </c>
      <c r="F773" s="123" t="s">
        <v>4133</v>
      </c>
      <c r="G773">
        <v>37.083333333333336</v>
      </c>
    </row>
    <row r="774" spans="2:7">
      <c r="B774" s="50" t="s">
        <v>121</v>
      </c>
      <c r="C774" s="112" t="s">
        <v>12</v>
      </c>
      <c r="D774" s="63" t="s">
        <v>269</v>
      </c>
      <c r="E774" s="63">
        <v>1000004044</v>
      </c>
      <c r="F774" s="63" t="s">
        <v>270</v>
      </c>
      <c r="G774">
        <v>37.200000000000003</v>
      </c>
    </row>
    <row r="775" spans="2:7">
      <c r="B775" s="50" t="s">
        <v>121</v>
      </c>
      <c r="C775" s="112" t="s">
        <v>3920</v>
      </c>
      <c r="D775" s="63" t="s">
        <v>265</v>
      </c>
      <c r="E775" s="63">
        <v>1000003966</v>
      </c>
      <c r="F775" s="63" t="s">
        <v>266</v>
      </c>
      <c r="G775">
        <v>37.4</v>
      </c>
    </row>
    <row r="776" spans="2:7">
      <c r="B776" s="39" t="s">
        <v>121</v>
      </c>
      <c r="C776" s="58" t="s">
        <v>27</v>
      </c>
      <c r="D776" s="59" t="s">
        <v>941</v>
      </c>
      <c r="E776" s="59">
        <v>1000003715</v>
      </c>
      <c r="F776" s="61" t="s">
        <v>942</v>
      </c>
      <c r="G776">
        <v>37.4</v>
      </c>
    </row>
    <row r="777" spans="2:7">
      <c r="B777" s="39" t="s">
        <v>121</v>
      </c>
      <c r="C777" s="58" t="s">
        <v>281</v>
      </c>
      <c r="D777" s="59" t="s">
        <v>296</v>
      </c>
      <c r="E777" s="59">
        <v>1000001006</v>
      </c>
      <c r="F777" s="60" t="s">
        <v>297</v>
      </c>
      <c r="G777">
        <v>37.700000000000003</v>
      </c>
    </row>
    <row r="778" spans="2:7">
      <c r="B778" s="50" t="s">
        <v>121</v>
      </c>
      <c r="C778" s="112" t="s">
        <v>3921</v>
      </c>
      <c r="D778" s="63" t="s">
        <v>542</v>
      </c>
      <c r="E778" s="63">
        <v>1000004014</v>
      </c>
      <c r="F778" s="63" t="s">
        <v>543</v>
      </c>
      <c r="G778">
        <v>38</v>
      </c>
    </row>
    <row r="779" spans="2:7">
      <c r="B779" s="39" t="s">
        <v>121</v>
      </c>
      <c r="C779" s="58" t="s">
        <v>22</v>
      </c>
      <c r="D779" s="59" t="s">
        <v>735</v>
      </c>
      <c r="E779" s="59">
        <v>1000000890</v>
      </c>
      <c r="F779" s="60" t="s">
        <v>736</v>
      </c>
      <c r="G779">
        <v>38</v>
      </c>
    </row>
    <row r="780" spans="2:7">
      <c r="B780" s="39" t="s">
        <v>121</v>
      </c>
      <c r="C780" s="58" t="s">
        <v>25</v>
      </c>
      <c r="D780" s="59" t="s">
        <v>792</v>
      </c>
      <c r="E780" s="59">
        <v>1000000279</v>
      </c>
      <c r="F780" s="60" t="s">
        <v>793</v>
      </c>
      <c r="G780">
        <v>38</v>
      </c>
    </row>
    <row r="781" spans="2:7">
      <c r="B781" s="39" t="s">
        <v>3061</v>
      </c>
      <c r="C781" s="58" t="s">
        <v>3172</v>
      </c>
      <c r="D781" s="65" t="s">
        <v>3175</v>
      </c>
      <c r="E781" s="59">
        <v>1000001821</v>
      </c>
      <c r="F781" s="60" t="s">
        <v>3176</v>
      </c>
      <c r="G781">
        <v>38</v>
      </c>
    </row>
    <row r="782" spans="2:7">
      <c r="B782" s="39" t="s">
        <v>3061</v>
      </c>
      <c r="C782" s="58" t="s">
        <v>99</v>
      </c>
      <c r="D782" s="58" t="s">
        <v>3271</v>
      </c>
      <c r="E782" s="59">
        <v>1000001988</v>
      </c>
      <c r="F782" s="60" t="s">
        <v>3272</v>
      </c>
      <c r="G782">
        <v>38</v>
      </c>
    </row>
    <row r="783" spans="2:7">
      <c r="B783" s="103" t="s">
        <v>121</v>
      </c>
      <c r="C783" s="101" t="s">
        <v>26</v>
      </c>
      <c r="D783" s="101" t="s">
        <v>3854</v>
      </c>
      <c r="E783" s="101">
        <v>1000004268</v>
      </c>
      <c r="F783" s="101" t="s">
        <v>3852</v>
      </c>
      <c r="G783">
        <v>38</v>
      </c>
    </row>
    <row r="784" spans="2:7">
      <c r="B784" s="39" t="s">
        <v>1245</v>
      </c>
      <c r="C784" s="58" t="s">
        <v>52</v>
      </c>
      <c r="D784" s="59" t="s">
        <v>2550</v>
      </c>
      <c r="E784" s="59">
        <v>1000003306</v>
      </c>
      <c r="F784" s="61" t="s">
        <v>708</v>
      </c>
      <c r="G784">
        <v>38.200000000000003</v>
      </c>
    </row>
    <row r="785" spans="2:7">
      <c r="B785" s="103" t="s">
        <v>2568</v>
      </c>
      <c r="C785" s="101" t="s">
        <v>71</v>
      </c>
      <c r="D785" s="101" t="s">
        <v>2717</v>
      </c>
      <c r="E785" s="101">
        <v>1000001436</v>
      </c>
      <c r="F785" s="101" t="s">
        <v>2718</v>
      </c>
      <c r="G785">
        <v>38.6</v>
      </c>
    </row>
    <row r="786" spans="2:7">
      <c r="B786" s="50" t="s">
        <v>1245</v>
      </c>
      <c r="C786" s="58" t="s">
        <v>58</v>
      </c>
      <c r="D786" s="63" t="s">
        <v>2466</v>
      </c>
      <c r="E786" s="63">
        <v>1000003897</v>
      </c>
      <c r="F786" s="63" t="s">
        <v>2467</v>
      </c>
      <c r="G786">
        <v>38.700000000000003</v>
      </c>
    </row>
    <row r="787" spans="2:7">
      <c r="B787" s="39" t="s">
        <v>2568</v>
      </c>
      <c r="C787" s="58" t="s">
        <v>2569</v>
      </c>
      <c r="D787" s="65" t="s">
        <v>2600</v>
      </c>
      <c r="E787" s="59">
        <v>1000001244</v>
      </c>
      <c r="F787" s="60" t="s">
        <v>2601</v>
      </c>
      <c r="G787">
        <v>38.799999999999997</v>
      </c>
    </row>
    <row r="788" spans="2:7">
      <c r="B788" s="39" t="s">
        <v>121</v>
      </c>
      <c r="C788" s="112" t="s">
        <v>12</v>
      </c>
      <c r="D788" s="59" t="s">
        <v>188</v>
      </c>
      <c r="E788" s="59">
        <v>1000001041</v>
      </c>
      <c r="F788" s="60" t="s">
        <v>189</v>
      </c>
      <c r="G788">
        <v>39</v>
      </c>
    </row>
    <row r="789" spans="2:7">
      <c r="B789" s="39" t="s">
        <v>121</v>
      </c>
      <c r="C789" s="58" t="s">
        <v>27</v>
      </c>
      <c r="D789" s="59" t="s">
        <v>937</v>
      </c>
      <c r="E789" s="59">
        <v>1000003566</v>
      </c>
      <c r="F789" s="61" t="s">
        <v>938</v>
      </c>
      <c r="G789">
        <v>39</v>
      </c>
    </row>
    <row r="790" spans="2:7">
      <c r="B790" s="39" t="s">
        <v>1245</v>
      </c>
      <c r="C790" s="112" t="s">
        <v>3922</v>
      </c>
      <c r="D790" s="59" t="s">
        <v>1673</v>
      </c>
      <c r="E790" s="59">
        <v>1000000528</v>
      </c>
      <c r="F790" s="60" t="s">
        <v>1674</v>
      </c>
      <c r="G790">
        <v>39</v>
      </c>
    </row>
    <row r="791" spans="2:7">
      <c r="B791" s="39" t="s">
        <v>1245</v>
      </c>
      <c r="C791" s="58" t="s">
        <v>53</v>
      </c>
      <c r="D791" s="59" t="s">
        <v>1954</v>
      </c>
      <c r="E791" s="59">
        <v>1000000064</v>
      </c>
      <c r="F791" s="60" t="s">
        <v>1955</v>
      </c>
      <c r="G791">
        <v>39</v>
      </c>
    </row>
    <row r="792" spans="2:7">
      <c r="B792" s="39" t="s">
        <v>1245</v>
      </c>
      <c r="C792" s="58" t="s">
        <v>56</v>
      </c>
      <c r="D792" s="59" t="s">
        <v>2030</v>
      </c>
      <c r="E792" s="59">
        <v>1000000794</v>
      </c>
      <c r="F792" s="60" t="s">
        <v>2031</v>
      </c>
      <c r="G792">
        <v>39</v>
      </c>
    </row>
    <row r="793" spans="2:7">
      <c r="B793" s="39" t="s">
        <v>1245</v>
      </c>
      <c r="C793" s="58" t="s">
        <v>63</v>
      </c>
      <c r="D793" s="59" t="s">
        <v>2341</v>
      </c>
      <c r="E793" s="59">
        <v>1000000909</v>
      </c>
      <c r="F793" s="60" t="s">
        <v>2342</v>
      </c>
      <c r="G793">
        <v>39</v>
      </c>
    </row>
    <row r="794" spans="2:7">
      <c r="B794" s="39" t="s">
        <v>1245</v>
      </c>
      <c r="C794" s="58" t="s">
        <v>50</v>
      </c>
      <c r="D794" s="59" t="s">
        <v>2514</v>
      </c>
      <c r="E794" s="59">
        <v>1000003158</v>
      </c>
      <c r="F794" s="61" t="s">
        <v>2515</v>
      </c>
      <c r="G794">
        <v>39</v>
      </c>
    </row>
    <row r="795" spans="2:7">
      <c r="B795" s="39" t="s">
        <v>1245</v>
      </c>
      <c r="C795" s="58" t="s">
        <v>63</v>
      </c>
      <c r="D795" s="59" t="s">
        <v>2333</v>
      </c>
      <c r="E795" s="59">
        <v>1000000428</v>
      </c>
      <c r="F795" s="60" t="s">
        <v>2334</v>
      </c>
      <c r="G795">
        <v>39.1</v>
      </c>
    </row>
    <row r="796" spans="2:7">
      <c r="B796" s="39" t="s">
        <v>1245</v>
      </c>
      <c r="C796" s="58" t="s">
        <v>58</v>
      </c>
      <c r="D796" s="59" t="s">
        <v>2386</v>
      </c>
      <c r="E796" s="59">
        <v>1000000598</v>
      </c>
      <c r="F796" s="60" t="s">
        <v>2387</v>
      </c>
      <c r="G796">
        <v>39.1</v>
      </c>
    </row>
    <row r="797" spans="2:7">
      <c r="B797" s="39" t="s">
        <v>3061</v>
      </c>
      <c r="C797" s="58" t="s">
        <v>3172</v>
      </c>
      <c r="D797" s="65" t="s">
        <v>3187</v>
      </c>
      <c r="E797" s="59">
        <v>1000001804</v>
      </c>
      <c r="F797" s="60" t="s">
        <v>3188</v>
      </c>
      <c r="G797">
        <v>39.200000000000003</v>
      </c>
    </row>
    <row r="798" spans="2:7">
      <c r="B798" s="50" t="s">
        <v>121</v>
      </c>
      <c r="C798" s="63" t="s">
        <v>34</v>
      </c>
      <c r="D798" s="63" t="s">
        <v>3444</v>
      </c>
      <c r="E798" s="63">
        <v>1000004110</v>
      </c>
      <c r="F798" s="63" t="s">
        <v>3445</v>
      </c>
      <c r="G798">
        <v>39.4</v>
      </c>
    </row>
    <row r="799" spans="2:7">
      <c r="B799" s="39" t="s">
        <v>121</v>
      </c>
      <c r="C799" s="112" t="s">
        <v>16</v>
      </c>
      <c r="D799" s="61" t="s">
        <v>380</v>
      </c>
      <c r="E799" s="59">
        <v>1000003635</v>
      </c>
      <c r="F799" s="61" t="s">
        <v>381</v>
      </c>
      <c r="G799">
        <v>39.6</v>
      </c>
    </row>
    <row r="800" spans="2:7">
      <c r="B800" s="103" t="s">
        <v>2568</v>
      </c>
      <c r="C800" s="101" t="s">
        <v>80</v>
      </c>
      <c r="D800" s="101" t="s">
        <v>2914</v>
      </c>
      <c r="E800" s="101">
        <v>1000003824</v>
      </c>
      <c r="F800" s="101" t="s">
        <v>2915</v>
      </c>
      <c r="G800">
        <v>39.65</v>
      </c>
    </row>
    <row r="801" spans="2:7">
      <c r="B801" s="39" t="s">
        <v>121</v>
      </c>
      <c r="C801" s="58" t="s">
        <v>22</v>
      </c>
      <c r="D801" s="59" t="s">
        <v>729</v>
      </c>
      <c r="E801" s="59">
        <v>1000000894</v>
      </c>
      <c r="F801" s="60" t="s">
        <v>730</v>
      </c>
      <c r="G801">
        <v>39.700000000000003</v>
      </c>
    </row>
    <row r="802" spans="2:7">
      <c r="B802" s="39" t="s">
        <v>121</v>
      </c>
      <c r="C802" s="112" t="s">
        <v>3923</v>
      </c>
      <c r="D802" s="59" t="s">
        <v>178</v>
      </c>
      <c r="E802" s="59">
        <v>1000001032</v>
      </c>
      <c r="F802" s="60" t="s">
        <v>179</v>
      </c>
      <c r="G802">
        <v>39.799999999999997</v>
      </c>
    </row>
    <row r="803" spans="2:7">
      <c r="B803" s="39" t="s">
        <v>121</v>
      </c>
      <c r="C803" s="112" t="s">
        <v>3921</v>
      </c>
      <c r="D803" s="59" t="s">
        <v>446</v>
      </c>
      <c r="E803" s="59">
        <v>1000000474</v>
      </c>
      <c r="F803" s="60" t="s">
        <v>447</v>
      </c>
      <c r="G803">
        <v>40</v>
      </c>
    </row>
    <row r="804" spans="2:7">
      <c r="B804" s="39" t="s">
        <v>121</v>
      </c>
      <c r="C804" s="58" t="s">
        <v>548</v>
      </c>
      <c r="D804" s="61" t="s">
        <v>595</v>
      </c>
      <c r="E804" s="59">
        <v>1000003533</v>
      </c>
      <c r="F804" s="61" t="s">
        <v>596</v>
      </c>
      <c r="G804">
        <v>40</v>
      </c>
    </row>
    <row r="805" spans="2:7">
      <c r="B805" s="39" t="s">
        <v>121</v>
      </c>
      <c r="C805" s="58" t="s">
        <v>613</v>
      </c>
      <c r="D805" s="61" t="s">
        <v>625</v>
      </c>
      <c r="E805" s="59">
        <v>1000000110</v>
      </c>
      <c r="F805" s="60" t="s">
        <v>626</v>
      </c>
      <c r="G805">
        <v>40</v>
      </c>
    </row>
    <row r="806" spans="2:7">
      <c r="B806" s="50" t="s">
        <v>121</v>
      </c>
      <c r="C806" s="63" t="s">
        <v>613</v>
      </c>
      <c r="D806" s="63" t="s">
        <v>671</v>
      </c>
      <c r="E806" s="63">
        <v>1000003893</v>
      </c>
      <c r="F806" s="63" t="s">
        <v>672</v>
      </c>
      <c r="G806">
        <v>40</v>
      </c>
    </row>
    <row r="807" spans="2:7">
      <c r="B807" s="39" t="s">
        <v>121</v>
      </c>
      <c r="C807" s="58" t="s">
        <v>814</v>
      </c>
      <c r="D807" s="61" t="s">
        <v>853</v>
      </c>
      <c r="E807" s="59">
        <v>1000003511</v>
      </c>
      <c r="F807" s="61" t="s">
        <v>854</v>
      </c>
      <c r="G807">
        <v>40</v>
      </c>
    </row>
    <row r="808" spans="2:7">
      <c r="B808" s="50" t="s">
        <v>1245</v>
      </c>
      <c r="C808" s="112" t="s">
        <v>46</v>
      </c>
      <c r="D808" s="63" t="s">
        <v>1794</v>
      </c>
      <c r="E808" s="63">
        <v>1000003927</v>
      </c>
      <c r="F808" s="63" t="s">
        <v>1795</v>
      </c>
      <c r="G808">
        <v>40</v>
      </c>
    </row>
    <row r="809" spans="2:7">
      <c r="B809" s="39" t="s">
        <v>2568</v>
      </c>
      <c r="C809" s="58" t="s">
        <v>2569</v>
      </c>
      <c r="D809" s="65" t="s">
        <v>2631</v>
      </c>
      <c r="E809" s="59">
        <v>1000001250</v>
      </c>
      <c r="F809" s="60" t="s">
        <v>2632</v>
      </c>
      <c r="G809">
        <v>40</v>
      </c>
    </row>
    <row r="810" spans="2:7">
      <c r="B810" s="39" t="s">
        <v>1245</v>
      </c>
      <c r="C810" s="58" t="s">
        <v>53</v>
      </c>
      <c r="D810" s="59" t="s">
        <v>1936</v>
      </c>
      <c r="E810" s="59">
        <v>1000000047</v>
      </c>
      <c r="F810" s="60" t="s">
        <v>1937</v>
      </c>
      <c r="G810">
        <v>40.4</v>
      </c>
    </row>
    <row r="811" spans="2:7">
      <c r="B811" s="50" t="s">
        <v>1245</v>
      </c>
      <c r="C811" s="63" t="s">
        <v>48</v>
      </c>
      <c r="D811" s="63" t="s">
        <v>1907</v>
      </c>
      <c r="E811" s="63">
        <v>1000004047</v>
      </c>
      <c r="F811" s="63" t="s">
        <v>1908</v>
      </c>
      <c r="G811">
        <v>40.6</v>
      </c>
    </row>
    <row r="812" spans="2:7">
      <c r="B812" s="39" t="s">
        <v>121</v>
      </c>
      <c r="C812" s="58" t="s">
        <v>548</v>
      </c>
      <c r="D812" s="58" t="s">
        <v>601</v>
      </c>
      <c r="E812" s="58">
        <v>1000003782</v>
      </c>
      <c r="F812" s="58" t="s">
        <v>602</v>
      </c>
      <c r="G812">
        <v>40.75</v>
      </c>
    </row>
    <row r="813" spans="2:7">
      <c r="B813" s="39" t="s">
        <v>1245</v>
      </c>
      <c r="C813" s="58" t="s">
        <v>63</v>
      </c>
      <c r="D813" s="59" t="s">
        <v>2329</v>
      </c>
      <c r="E813" s="59">
        <v>1000000434</v>
      </c>
      <c r="F813" s="60" t="s">
        <v>2330</v>
      </c>
      <c r="G813">
        <v>40.78</v>
      </c>
    </row>
    <row r="814" spans="2:7">
      <c r="B814" s="39" t="s">
        <v>121</v>
      </c>
      <c r="C814" s="112" t="s">
        <v>18</v>
      </c>
      <c r="D814" s="59" t="s">
        <v>450</v>
      </c>
      <c r="E814" s="59">
        <v>1000000467</v>
      </c>
      <c r="F814" s="60" t="s">
        <v>451</v>
      </c>
      <c r="G814">
        <v>41</v>
      </c>
    </row>
    <row r="815" spans="2:7">
      <c r="B815" s="39" t="s">
        <v>121</v>
      </c>
      <c r="C815" s="58" t="s">
        <v>32</v>
      </c>
      <c r="D815" s="59" t="s">
        <v>1055</v>
      </c>
      <c r="E815" s="59">
        <v>1000000696</v>
      </c>
      <c r="F815" s="60" t="s">
        <v>1056</v>
      </c>
      <c r="G815">
        <v>41</v>
      </c>
    </row>
    <row r="816" spans="2:7">
      <c r="B816" s="39" t="s">
        <v>1245</v>
      </c>
      <c r="C816" s="58" t="s">
        <v>50</v>
      </c>
      <c r="D816" s="59" t="s">
        <v>2500</v>
      </c>
      <c r="E816" s="59">
        <v>1000001085</v>
      </c>
      <c r="F816" s="60" t="s">
        <v>2501</v>
      </c>
      <c r="G816">
        <v>41</v>
      </c>
    </row>
    <row r="817" spans="2:7">
      <c r="B817" s="50" t="s">
        <v>1245</v>
      </c>
      <c r="C817" s="63" t="s">
        <v>53</v>
      </c>
      <c r="D817" s="63" t="s">
        <v>2018</v>
      </c>
      <c r="E817" s="63">
        <v>1000003963</v>
      </c>
      <c r="F817" s="63" t="s">
        <v>2019</v>
      </c>
      <c r="G817">
        <v>41.1</v>
      </c>
    </row>
    <row r="818" spans="2:7">
      <c r="B818" s="50" t="s">
        <v>121</v>
      </c>
      <c r="C818" s="63" t="s">
        <v>32</v>
      </c>
      <c r="D818" s="63" t="s">
        <v>1105</v>
      </c>
      <c r="E818" s="63">
        <v>1000004038</v>
      </c>
      <c r="F818" s="63" t="s">
        <v>1106</v>
      </c>
      <c r="G818">
        <v>41.4</v>
      </c>
    </row>
    <row r="819" spans="2:7">
      <c r="B819" s="39" t="s">
        <v>1245</v>
      </c>
      <c r="C819" s="58" t="s">
        <v>50</v>
      </c>
      <c r="D819" s="59" t="s">
        <v>2516</v>
      </c>
      <c r="E819" s="59">
        <v>1000003565</v>
      </c>
      <c r="F819" s="61" t="s">
        <v>2517</v>
      </c>
      <c r="G819">
        <v>41.6</v>
      </c>
    </row>
    <row r="820" spans="2:7">
      <c r="B820" s="39" t="s">
        <v>121</v>
      </c>
      <c r="C820" s="58" t="s">
        <v>548</v>
      </c>
      <c r="D820" s="61" t="s">
        <v>561</v>
      </c>
      <c r="E820" s="59">
        <v>1000000074</v>
      </c>
      <c r="F820" s="60" t="s">
        <v>562</v>
      </c>
      <c r="G820">
        <v>42</v>
      </c>
    </row>
    <row r="821" spans="2:7">
      <c r="B821" s="50" t="s">
        <v>1245</v>
      </c>
      <c r="C821" s="63" t="s">
        <v>50</v>
      </c>
      <c r="D821" s="63" t="s">
        <v>2526</v>
      </c>
      <c r="E821" s="63">
        <v>1000004072</v>
      </c>
      <c r="F821" s="63" t="s">
        <v>2527</v>
      </c>
      <c r="G821">
        <v>42</v>
      </c>
    </row>
    <row r="822" spans="2:7">
      <c r="B822" s="103" t="s">
        <v>121</v>
      </c>
      <c r="C822" s="112" t="s">
        <v>18</v>
      </c>
      <c r="D822" s="101" t="s">
        <v>3855</v>
      </c>
      <c r="E822" s="101">
        <v>1000004270</v>
      </c>
      <c r="F822" s="101" t="s">
        <v>3853</v>
      </c>
      <c r="G822">
        <v>42</v>
      </c>
    </row>
    <row r="823" spans="2:7">
      <c r="B823" s="103" t="s">
        <v>121</v>
      </c>
      <c r="C823" s="101" t="s">
        <v>37</v>
      </c>
      <c r="D823" s="101" t="s">
        <v>4015</v>
      </c>
      <c r="E823" s="101">
        <v>1000004283</v>
      </c>
      <c r="F823" s="101" t="s">
        <v>4013</v>
      </c>
      <c r="G823">
        <v>42</v>
      </c>
    </row>
    <row r="824" spans="2:7">
      <c r="B824" s="39" t="s">
        <v>1245</v>
      </c>
      <c r="C824" s="58" t="s">
        <v>58</v>
      </c>
      <c r="D824" s="59" t="s">
        <v>2394</v>
      </c>
      <c r="E824" s="59">
        <v>1000000589</v>
      </c>
      <c r="F824" s="60" t="s">
        <v>2395</v>
      </c>
      <c r="G824">
        <v>42.05</v>
      </c>
    </row>
    <row r="825" spans="2:7">
      <c r="B825" s="39" t="s">
        <v>121</v>
      </c>
      <c r="C825" s="58" t="s">
        <v>27</v>
      </c>
      <c r="D825" s="59" t="s">
        <v>911</v>
      </c>
      <c r="E825" s="59">
        <v>1000000817</v>
      </c>
      <c r="F825" s="60" t="s">
        <v>912</v>
      </c>
      <c r="G825">
        <v>42.2</v>
      </c>
    </row>
    <row r="826" spans="2:7">
      <c r="B826" s="39" t="s">
        <v>1245</v>
      </c>
      <c r="C826" s="58" t="s">
        <v>53</v>
      </c>
      <c r="D826" s="59" t="s">
        <v>1929</v>
      </c>
      <c r="E826" s="59">
        <v>1000000031</v>
      </c>
      <c r="F826" s="60" t="s">
        <v>1930</v>
      </c>
      <c r="G826">
        <v>42.3</v>
      </c>
    </row>
    <row r="827" spans="2:7">
      <c r="B827" s="50" t="s">
        <v>1245</v>
      </c>
      <c r="C827" s="63" t="s">
        <v>43</v>
      </c>
      <c r="D827" s="63" t="s">
        <v>1436</v>
      </c>
      <c r="E827" s="63">
        <v>1000004052</v>
      </c>
      <c r="F827" s="63" t="s">
        <v>1437</v>
      </c>
      <c r="G827">
        <v>42.6</v>
      </c>
    </row>
    <row r="828" spans="2:7">
      <c r="B828" s="39" t="s">
        <v>1245</v>
      </c>
      <c r="C828" s="58" t="s">
        <v>52</v>
      </c>
      <c r="D828" s="59" t="s">
        <v>2551</v>
      </c>
      <c r="E828" s="59">
        <v>1000003396</v>
      </c>
      <c r="F828" s="61" t="s">
        <v>2552</v>
      </c>
      <c r="G828">
        <v>43</v>
      </c>
    </row>
    <row r="829" spans="2:7">
      <c r="B829" s="39" t="s">
        <v>3061</v>
      </c>
      <c r="C829" s="58" t="s">
        <v>87</v>
      </c>
      <c r="D829" s="65" t="s">
        <v>3090</v>
      </c>
      <c r="E829" s="59">
        <v>1000001500</v>
      </c>
      <c r="F829" s="60" t="s">
        <v>3091</v>
      </c>
      <c r="G829">
        <v>43</v>
      </c>
    </row>
    <row r="830" spans="2:7">
      <c r="B830" s="39" t="s">
        <v>3061</v>
      </c>
      <c r="C830" s="58" t="s">
        <v>99</v>
      </c>
      <c r="D830" s="58" t="s">
        <v>3277</v>
      </c>
      <c r="E830" s="59">
        <v>1000002075</v>
      </c>
      <c r="F830" s="60" t="s">
        <v>3278</v>
      </c>
      <c r="G830">
        <v>43</v>
      </c>
    </row>
    <row r="831" spans="2:7">
      <c r="B831" s="39" t="s">
        <v>121</v>
      </c>
      <c r="C831" s="58" t="s">
        <v>31</v>
      </c>
      <c r="D831" s="59" t="s">
        <v>1007</v>
      </c>
      <c r="E831" s="59">
        <v>1000001078</v>
      </c>
      <c r="F831" s="60" t="s">
        <v>1008</v>
      </c>
      <c r="G831">
        <v>43.1</v>
      </c>
    </row>
    <row r="832" spans="2:7">
      <c r="B832" s="103" t="s">
        <v>121</v>
      </c>
      <c r="C832" s="101" t="s">
        <v>27</v>
      </c>
      <c r="D832" s="101" t="s">
        <v>4105</v>
      </c>
      <c r="E832" s="101">
        <v>1000004414</v>
      </c>
      <c r="F832" s="101" t="s">
        <v>4071</v>
      </c>
      <c r="G832">
        <v>43.333333333333336</v>
      </c>
    </row>
    <row r="833" spans="2:7">
      <c r="B833" s="39" t="s">
        <v>121</v>
      </c>
      <c r="C833" s="58" t="s">
        <v>31</v>
      </c>
      <c r="D833" s="59" t="s">
        <v>1001</v>
      </c>
      <c r="E833" s="59">
        <v>1000000749</v>
      </c>
      <c r="F833" s="60" t="s">
        <v>1002</v>
      </c>
      <c r="G833">
        <v>43.4</v>
      </c>
    </row>
    <row r="834" spans="2:7">
      <c r="B834" s="39" t="s">
        <v>121</v>
      </c>
      <c r="C834" s="58" t="s">
        <v>34</v>
      </c>
      <c r="D834" s="59" t="s">
        <v>1131</v>
      </c>
      <c r="E834" s="59">
        <v>1000000559</v>
      </c>
      <c r="F834" s="60" t="s">
        <v>1132</v>
      </c>
      <c r="G834">
        <v>43.8</v>
      </c>
    </row>
    <row r="835" spans="2:7">
      <c r="B835" s="39" t="s">
        <v>121</v>
      </c>
      <c r="C835" s="112" t="s">
        <v>18</v>
      </c>
      <c r="D835" s="59" t="s">
        <v>484</v>
      </c>
      <c r="E835" s="59">
        <v>1000000919</v>
      </c>
      <c r="F835" s="60" t="s">
        <v>485</v>
      </c>
      <c r="G835">
        <v>44</v>
      </c>
    </row>
    <row r="836" spans="2:7">
      <c r="B836" s="39" t="s">
        <v>3061</v>
      </c>
      <c r="C836" s="58" t="s">
        <v>94</v>
      </c>
      <c r="D836" s="65" t="s">
        <v>3148</v>
      </c>
      <c r="E836" s="59">
        <v>1000001978</v>
      </c>
      <c r="F836" s="60" t="s">
        <v>3149</v>
      </c>
      <c r="G836">
        <v>44</v>
      </c>
    </row>
    <row r="837" spans="2:7">
      <c r="B837" s="39" t="s">
        <v>3061</v>
      </c>
      <c r="C837" s="58" t="s">
        <v>101</v>
      </c>
      <c r="D837" s="58" t="s">
        <v>3311</v>
      </c>
      <c r="E837" s="59">
        <v>1000001638</v>
      </c>
      <c r="F837" s="60" t="s">
        <v>3312</v>
      </c>
      <c r="G837">
        <v>44</v>
      </c>
    </row>
    <row r="838" spans="2:7">
      <c r="B838" s="103" t="s">
        <v>1245</v>
      </c>
      <c r="C838" s="101" t="s">
        <v>58</v>
      </c>
      <c r="D838" s="101" t="s">
        <v>4058</v>
      </c>
      <c r="E838" s="101">
        <v>1000004371</v>
      </c>
      <c r="F838" s="101" t="s">
        <v>4056</v>
      </c>
      <c r="G838">
        <v>44</v>
      </c>
    </row>
    <row r="839" spans="2:7">
      <c r="B839" s="50" t="s">
        <v>1245</v>
      </c>
      <c r="C839" s="63" t="s">
        <v>56</v>
      </c>
      <c r="D839" s="63" t="s">
        <v>3500</v>
      </c>
      <c r="E839" s="63">
        <v>1000004136</v>
      </c>
      <c r="F839" s="63" t="s">
        <v>3501</v>
      </c>
      <c r="G839">
        <v>44.1</v>
      </c>
    </row>
    <row r="840" spans="2:7">
      <c r="B840" s="39" t="s">
        <v>121</v>
      </c>
      <c r="C840" s="112" t="s">
        <v>12</v>
      </c>
      <c r="D840" s="59" t="s">
        <v>166</v>
      </c>
      <c r="E840" s="59">
        <v>1000000659</v>
      </c>
      <c r="F840" s="60" t="s">
        <v>167</v>
      </c>
      <c r="G840">
        <v>44.2</v>
      </c>
    </row>
    <row r="841" spans="2:7">
      <c r="B841" s="39" t="s">
        <v>1245</v>
      </c>
      <c r="C841" s="112" t="s">
        <v>3922</v>
      </c>
      <c r="D841" s="59" t="s">
        <v>1657</v>
      </c>
      <c r="E841" s="59">
        <v>1000000486</v>
      </c>
      <c r="F841" s="60" t="s">
        <v>1658</v>
      </c>
      <c r="G841">
        <v>44.2</v>
      </c>
    </row>
    <row r="842" spans="2:7">
      <c r="B842" s="103" t="s">
        <v>1245</v>
      </c>
      <c r="C842" s="101" t="s">
        <v>57</v>
      </c>
      <c r="D842" s="101" t="s">
        <v>3979</v>
      </c>
      <c r="E842" s="101">
        <v>1000004337</v>
      </c>
      <c r="F842" s="101" t="s">
        <v>3971</v>
      </c>
      <c r="G842">
        <v>44.2</v>
      </c>
    </row>
    <row r="843" spans="2:7">
      <c r="B843" s="39" t="s">
        <v>1245</v>
      </c>
      <c r="C843" s="58" t="s">
        <v>56</v>
      </c>
      <c r="D843" s="59" t="s">
        <v>2078</v>
      </c>
      <c r="E843" s="59">
        <v>1000001098</v>
      </c>
      <c r="F843" s="60" t="s">
        <v>2079</v>
      </c>
      <c r="G843">
        <v>44.25</v>
      </c>
    </row>
    <row r="844" spans="2:7">
      <c r="B844" s="39" t="s">
        <v>1245</v>
      </c>
      <c r="C844" s="58" t="s">
        <v>44</v>
      </c>
      <c r="D844" s="59" t="s">
        <v>1462</v>
      </c>
      <c r="E844" s="59">
        <v>1000000312</v>
      </c>
      <c r="F844" s="60" t="s">
        <v>1463</v>
      </c>
      <c r="G844">
        <v>44.3</v>
      </c>
    </row>
    <row r="845" spans="2:7">
      <c r="B845" s="39" t="s">
        <v>1245</v>
      </c>
      <c r="C845" s="58" t="s">
        <v>60</v>
      </c>
      <c r="D845" s="59" t="s">
        <v>2222</v>
      </c>
      <c r="E845" s="59">
        <v>1000000136</v>
      </c>
      <c r="F845" s="60" t="s">
        <v>2223</v>
      </c>
      <c r="G845">
        <v>44.3</v>
      </c>
    </row>
    <row r="846" spans="2:7">
      <c r="B846" s="39" t="s">
        <v>121</v>
      </c>
      <c r="C846" s="58" t="s">
        <v>22</v>
      </c>
      <c r="D846" s="59" t="s">
        <v>733</v>
      </c>
      <c r="E846" s="59">
        <v>1000000893</v>
      </c>
      <c r="F846" s="60" t="s">
        <v>734</v>
      </c>
      <c r="G846">
        <v>44.4</v>
      </c>
    </row>
    <row r="847" spans="2:7">
      <c r="B847" s="50" t="s">
        <v>121</v>
      </c>
      <c r="C847" s="112" t="s">
        <v>3920</v>
      </c>
      <c r="D847" s="63" t="s">
        <v>253</v>
      </c>
      <c r="E847" s="63">
        <v>1000003892</v>
      </c>
      <c r="F847" s="63" t="s">
        <v>254</v>
      </c>
      <c r="G847">
        <v>44.6</v>
      </c>
    </row>
    <row r="848" spans="2:7">
      <c r="B848" s="39" t="s">
        <v>1245</v>
      </c>
      <c r="C848" s="58" t="s">
        <v>48</v>
      </c>
      <c r="D848" s="59" t="s">
        <v>1837</v>
      </c>
      <c r="E848" s="59">
        <v>1000000535</v>
      </c>
      <c r="F848" s="60" t="s">
        <v>1838</v>
      </c>
      <c r="G848">
        <v>44.6</v>
      </c>
    </row>
    <row r="849" spans="2:7">
      <c r="B849" s="7" t="s">
        <v>3061</v>
      </c>
      <c r="C849" s="61" t="s">
        <v>92</v>
      </c>
      <c r="D849" s="65" t="s">
        <v>3411</v>
      </c>
      <c r="E849" s="59">
        <v>1000001721</v>
      </c>
      <c r="F849" s="60" t="s">
        <v>3412</v>
      </c>
      <c r="G849">
        <v>44.69</v>
      </c>
    </row>
    <row r="850" spans="2:7">
      <c r="B850" s="39" t="s">
        <v>121</v>
      </c>
      <c r="C850" s="112" t="s">
        <v>3921</v>
      </c>
      <c r="D850" s="59" t="s">
        <v>496</v>
      </c>
      <c r="E850" s="59">
        <v>1000002727</v>
      </c>
      <c r="F850" s="61" t="s">
        <v>497</v>
      </c>
      <c r="G850">
        <v>45</v>
      </c>
    </row>
    <row r="851" spans="2:7">
      <c r="B851" s="39" t="s">
        <v>1245</v>
      </c>
      <c r="C851" s="112" t="s">
        <v>3922</v>
      </c>
      <c r="D851" s="59" t="s">
        <v>1675</v>
      </c>
      <c r="E851" s="59">
        <v>1000000485</v>
      </c>
      <c r="F851" s="60" t="s">
        <v>1676</v>
      </c>
      <c r="G851">
        <v>45</v>
      </c>
    </row>
    <row r="852" spans="2:7">
      <c r="B852" s="39" t="s">
        <v>1245</v>
      </c>
      <c r="C852" s="58" t="s">
        <v>52</v>
      </c>
      <c r="D852" s="59" t="s">
        <v>2536</v>
      </c>
      <c r="E852" s="59">
        <v>1000000782</v>
      </c>
      <c r="F852" s="60" t="s">
        <v>2537</v>
      </c>
      <c r="G852">
        <v>45</v>
      </c>
    </row>
    <row r="853" spans="2:7">
      <c r="B853" s="50" t="s">
        <v>3061</v>
      </c>
      <c r="C853" s="63" t="s">
        <v>90</v>
      </c>
      <c r="D853" s="63" t="s">
        <v>3391</v>
      </c>
      <c r="E853" s="63">
        <v>1000004064</v>
      </c>
      <c r="F853" s="63" t="s">
        <v>3392</v>
      </c>
      <c r="G853">
        <v>45.15</v>
      </c>
    </row>
    <row r="854" spans="2:7">
      <c r="B854" s="103" t="s">
        <v>3061</v>
      </c>
      <c r="C854" s="101" t="s">
        <v>99</v>
      </c>
      <c r="D854" s="101" t="s">
        <v>3907</v>
      </c>
      <c r="E854" s="101">
        <v>1000004271</v>
      </c>
      <c r="F854" s="101" t="s">
        <v>3894</v>
      </c>
      <c r="G854">
        <v>45.2</v>
      </c>
    </row>
    <row r="855" spans="2:7">
      <c r="B855" s="39" t="s">
        <v>1245</v>
      </c>
      <c r="C855" s="58" t="s">
        <v>48</v>
      </c>
      <c r="D855" s="59" t="s">
        <v>1865</v>
      </c>
      <c r="E855" s="59">
        <v>1000002405</v>
      </c>
      <c r="F855" s="60" t="s">
        <v>1866</v>
      </c>
      <c r="G855">
        <v>45.3</v>
      </c>
    </row>
    <row r="856" spans="2:7">
      <c r="B856" s="39" t="s">
        <v>1245</v>
      </c>
      <c r="C856" s="58" t="s">
        <v>53</v>
      </c>
      <c r="D856" s="59" t="s">
        <v>1998</v>
      </c>
      <c r="E856" s="59">
        <v>1000000033</v>
      </c>
      <c r="F856" s="60" t="s">
        <v>1999</v>
      </c>
      <c r="G856">
        <v>45.3</v>
      </c>
    </row>
    <row r="857" spans="2:7">
      <c r="B857" s="39" t="s">
        <v>2568</v>
      </c>
      <c r="C857" s="58" t="s">
        <v>76</v>
      </c>
      <c r="D857" s="65" t="s">
        <v>2812</v>
      </c>
      <c r="E857" s="59">
        <v>1000001879</v>
      </c>
      <c r="F857" s="60" t="s">
        <v>2813</v>
      </c>
      <c r="G857">
        <v>45.5</v>
      </c>
    </row>
    <row r="858" spans="2:7">
      <c r="B858" s="7" t="s">
        <v>3061</v>
      </c>
      <c r="C858" s="61" t="s">
        <v>90</v>
      </c>
      <c r="D858" s="65" t="s">
        <v>3369</v>
      </c>
      <c r="E858" s="59">
        <v>1000002010</v>
      </c>
      <c r="F858" s="60" t="s">
        <v>3370</v>
      </c>
      <c r="G858">
        <v>45.65</v>
      </c>
    </row>
    <row r="859" spans="2:7">
      <c r="B859" s="103" t="s">
        <v>3061</v>
      </c>
      <c r="C859" s="101" t="s">
        <v>94</v>
      </c>
      <c r="D859" s="101" t="s">
        <v>3915</v>
      </c>
      <c r="E859" s="101">
        <v>1000001808</v>
      </c>
      <c r="F859" s="101" t="s">
        <v>3902</v>
      </c>
      <c r="G859">
        <v>46</v>
      </c>
    </row>
    <row r="860" spans="2:7">
      <c r="B860" s="39" t="s">
        <v>3061</v>
      </c>
      <c r="C860" s="101" t="s">
        <v>90</v>
      </c>
      <c r="D860" s="101" t="s">
        <v>3784</v>
      </c>
      <c r="E860" s="101">
        <v>1000004204</v>
      </c>
      <c r="F860" s="101" t="s">
        <v>3781</v>
      </c>
      <c r="G860">
        <v>46.55</v>
      </c>
    </row>
    <row r="861" spans="2:7">
      <c r="B861" s="103" t="s">
        <v>121</v>
      </c>
      <c r="C861" s="101" t="s">
        <v>16</v>
      </c>
      <c r="D861" s="101" t="s">
        <v>4111</v>
      </c>
      <c r="E861" s="101">
        <v>1000004410</v>
      </c>
      <c r="F861" s="101" t="s">
        <v>4077</v>
      </c>
      <c r="G861">
        <v>46.666666666666664</v>
      </c>
    </row>
    <row r="862" spans="2:7">
      <c r="B862" s="39" t="s">
        <v>3061</v>
      </c>
      <c r="C862" s="58" t="s">
        <v>99</v>
      </c>
      <c r="D862" s="65" t="s">
        <v>3287</v>
      </c>
      <c r="E862" s="59">
        <v>1000003311</v>
      </c>
      <c r="F862" s="58" t="s">
        <v>3288</v>
      </c>
      <c r="G862">
        <v>47</v>
      </c>
    </row>
    <row r="863" spans="2:7">
      <c r="B863" s="39" t="s">
        <v>3061</v>
      </c>
      <c r="C863" s="58" t="s">
        <v>101</v>
      </c>
      <c r="D863" s="58" t="s">
        <v>3307</v>
      </c>
      <c r="E863" s="59">
        <v>1000001669</v>
      </c>
      <c r="F863" s="60" t="s">
        <v>3308</v>
      </c>
      <c r="G863">
        <v>47</v>
      </c>
    </row>
    <row r="864" spans="2:7">
      <c r="B864" s="103" t="s">
        <v>121</v>
      </c>
      <c r="C864" s="101" t="s">
        <v>32</v>
      </c>
      <c r="D864" s="101" t="s">
        <v>4019</v>
      </c>
      <c r="E864" s="101">
        <v>1000004365</v>
      </c>
      <c r="F864" s="101" t="s">
        <v>4037</v>
      </c>
      <c r="G864">
        <v>47</v>
      </c>
    </row>
    <row r="865" spans="2:7">
      <c r="B865" s="103" t="s">
        <v>121</v>
      </c>
      <c r="C865" s="101" t="s">
        <v>34</v>
      </c>
      <c r="D865" s="101" t="s">
        <v>1147</v>
      </c>
      <c r="E865" s="101">
        <v>1000000977</v>
      </c>
      <c r="F865" s="101" t="s">
        <v>1148</v>
      </c>
      <c r="G865">
        <v>47.4</v>
      </c>
    </row>
    <row r="866" spans="2:7">
      <c r="B866" s="39" t="s">
        <v>2568</v>
      </c>
      <c r="C866" s="58" t="s">
        <v>82</v>
      </c>
      <c r="D866" s="65" t="s">
        <v>2960</v>
      </c>
      <c r="E866" s="59">
        <v>1000003632</v>
      </c>
      <c r="F866" s="58" t="s">
        <v>2961</v>
      </c>
      <c r="G866">
        <v>47.6</v>
      </c>
    </row>
    <row r="867" spans="2:7">
      <c r="B867" s="39" t="s">
        <v>1245</v>
      </c>
      <c r="C867" s="58" t="s">
        <v>58</v>
      </c>
      <c r="D867" s="59" t="s">
        <v>2440</v>
      </c>
      <c r="E867" s="59">
        <v>1000003114</v>
      </c>
      <c r="F867" s="61" t="s">
        <v>2441</v>
      </c>
      <c r="G867">
        <v>47.8</v>
      </c>
    </row>
    <row r="868" spans="2:7">
      <c r="B868" s="39" t="s">
        <v>121</v>
      </c>
      <c r="C868" s="112" t="s">
        <v>3923</v>
      </c>
      <c r="D868" s="59" t="s">
        <v>232</v>
      </c>
      <c r="E868" s="59">
        <v>1000003527</v>
      </c>
      <c r="F868" s="61" t="s">
        <v>233</v>
      </c>
      <c r="G868">
        <v>48</v>
      </c>
    </row>
    <row r="869" spans="2:7">
      <c r="B869" s="39" t="s">
        <v>121</v>
      </c>
      <c r="C869" s="58" t="s">
        <v>27</v>
      </c>
      <c r="D869" s="59" t="s">
        <v>867</v>
      </c>
      <c r="E869" s="59">
        <v>1000000810</v>
      </c>
      <c r="F869" s="60" t="s">
        <v>868</v>
      </c>
      <c r="G869">
        <v>48</v>
      </c>
    </row>
    <row r="870" spans="2:7">
      <c r="B870" s="50" t="s">
        <v>1245</v>
      </c>
      <c r="C870" s="112" t="s">
        <v>3922</v>
      </c>
      <c r="D870" s="63" t="s">
        <v>1796</v>
      </c>
      <c r="E870" s="63">
        <v>1000003962</v>
      </c>
      <c r="F870" s="63" t="s">
        <v>1797</v>
      </c>
      <c r="G870">
        <v>48</v>
      </c>
    </row>
    <row r="871" spans="2:7">
      <c r="B871" s="39" t="s">
        <v>3061</v>
      </c>
      <c r="C871" s="58" t="s">
        <v>3172</v>
      </c>
      <c r="D871" s="65" t="s">
        <v>3185</v>
      </c>
      <c r="E871" s="59">
        <v>1000001815</v>
      </c>
      <c r="F871" s="60" t="s">
        <v>3186</v>
      </c>
      <c r="G871">
        <v>48</v>
      </c>
    </row>
    <row r="872" spans="2:7">
      <c r="B872" s="39" t="s">
        <v>3061</v>
      </c>
      <c r="C872" s="58" t="s">
        <v>101</v>
      </c>
      <c r="D872" s="58" t="s">
        <v>3315</v>
      </c>
      <c r="E872" s="59">
        <v>1000001657</v>
      </c>
      <c r="F872" s="60" t="s">
        <v>3316</v>
      </c>
      <c r="G872">
        <v>48</v>
      </c>
    </row>
    <row r="873" spans="2:7">
      <c r="B873" s="7" t="s">
        <v>3061</v>
      </c>
      <c r="C873" s="61" t="s">
        <v>92</v>
      </c>
      <c r="D873" s="65" t="s">
        <v>3407</v>
      </c>
      <c r="E873" s="59">
        <v>1000001718</v>
      </c>
      <c r="F873" s="60" t="s">
        <v>3408</v>
      </c>
      <c r="G873">
        <v>48</v>
      </c>
    </row>
    <row r="874" spans="2:7">
      <c r="B874" s="103" t="s">
        <v>3918</v>
      </c>
      <c r="C874" s="101" t="s">
        <v>71</v>
      </c>
      <c r="D874" s="101" t="s">
        <v>4001</v>
      </c>
      <c r="E874" s="101">
        <v>1000004356</v>
      </c>
      <c r="F874" s="101" t="s">
        <v>3991</v>
      </c>
      <c r="G874">
        <v>48</v>
      </c>
    </row>
    <row r="875" spans="2:7">
      <c r="B875" s="50" t="s">
        <v>1245</v>
      </c>
      <c r="C875" s="58" t="s">
        <v>58</v>
      </c>
      <c r="D875" s="63" t="s">
        <v>2476</v>
      </c>
      <c r="E875" s="63">
        <v>1000004024</v>
      </c>
      <c r="F875" s="63" t="s">
        <v>2477</v>
      </c>
      <c r="G875">
        <v>48.1</v>
      </c>
    </row>
    <row r="876" spans="2:7">
      <c r="B876" s="39" t="s">
        <v>121</v>
      </c>
      <c r="C876" s="58" t="s">
        <v>34</v>
      </c>
      <c r="D876" s="58" t="s">
        <v>3591</v>
      </c>
      <c r="E876" s="59">
        <v>1000004159</v>
      </c>
      <c r="F876" s="60" t="s">
        <v>3589</v>
      </c>
      <c r="G876">
        <v>48.2</v>
      </c>
    </row>
    <row r="877" spans="2:7">
      <c r="B877" s="39" t="s">
        <v>121</v>
      </c>
      <c r="C877" s="58" t="s">
        <v>34</v>
      </c>
      <c r="D877" s="59" t="s">
        <v>1133</v>
      </c>
      <c r="E877" s="59">
        <v>1000000578</v>
      </c>
      <c r="F877" s="60" t="s">
        <v>1134</v>
      </c>
      <c r="G877">
        <v>48.4</v>
      </c>
    </row>
    <row r="878" spans="2:7">
      <c r="B878" s="39" t="s">
        <v>1245</v>
      </c>
      <c r="C878" s="58" t="s">
        <v>56</v>
      </c>
      <c r="D878" s="59" t="s">
        <v>2070</v>
      </c>
      <c r="E878" s="59">
        <v>1000001105</v>
      </c>
      <c r="F878" s="60" t="s">
        <v>2071</v>
      </c>
      <c r="G878">
        <v>48.43</v>
      </c>
    </row>
    <row r="879" spans="2:7">
      <c r="B879" s="39" t="s">
        <v>121</v>
      </c>
      <c r="C879" s="58" t="s">
        <v>27</v>
      </c>
      <c r="D879" s="59" t="s">
        <v>909</v>
      </c>
      <c r="E879" s="59">
        <v>1000000340</v>
      </c>
      <c r="F879" s="60" t="s">
        <v>910</v>
      </c>
      <c r="G879">
        <v>48.69</v>
      </c>
    </row>
    <row r="880" spans="2:7">
      <c r="B880" s="39" t="s">
        <v>121</v>
      </c>
      <c r="C880" s="58" t="s">
        <v>32</v>
      </c>
      <c r="D880" s="61" t="s">
        <v>1073</v>
      </c>
      <c r="E880" s="59">
        <v>1000001055</v>
      </c>
      <c r="F880" s="60" t="s">
        <v>1074</v>
      </c>
      <c r="G880">
        <v>49</v>
      </c>
    </row>
    <row r="881" spans="2:7">
      <c r="B881" s="39" t="s">
        <v>1245</v>
      </c>
      <c r="C881" s="58" t="s">
        <v>43</v>
      </c>
      <c r="D881" s="59" t="s">
        <v>1339</v>
      </c>
      <c r="E881" s="59">
        <v>1000000182</v>
      </c>
      <c r="F881" s="60" t="s">
        <v>1340</v>
      </c>
      <c r="G881">
        <v>49</v>
      </c>
    </row>
    <row r="882" spans="2:7">
      <c r="B882" s="103" t="s">
        <v>1245</v>
      </c>
      <c r="C882" s="101" t="s">
        <v>60</v>
      </c>
      <c r="D882" s="101" t="s">
        <v>4020</v>
      </c>
      <c r="E882" s="101">
        <v>1000004368</v>
      </c>
      <c r="F882" s="101" t="s">
        <v>4040</v>
      </c>
      <c r="G882">
        <v>49.333333333333336</v>
      </c>
    </row>
    <row r="883" spans="2:7">
      <c r="B883" s="39" t="s">
        <v>1245</v>
      </c>
      <c r="C883" s="58" t="s">
        <v>48</v>
      </c>
      <c r="D883" s="59" t="s">
        <v>1849</v>
      </c>
      <c r="E883" s="59">
        <v>1000000546</v>
      </c>
      <c r="F883" s="60" t="s">
        <v>1850</v>
      </c>
      <c r="G883">
        <v>49.4</v>
      </c>
    </row>
    <row r="884" spans="2:7">
      <c r="B884" s="39" t="s">
        <v>1245</v>
      </c>
      <c r="C884" s="58" t="s">
        <v>48</v>
      </c>
      <c r="D884" s="59" t="s">
        <v>1839</v>
      </c>
      <c r="E884" s="59">
        <v>1000000551</v>
      </c>
      <c r="F884" s="60" t="s">
        <v>1840</v>
      </c>
      <c r="G884">
        <v>49.6</v>
      </c>
    </row>
    <row r="885" spans="2:7">
      <c r="B885" s="39" t="s">
        <v>1245</v>
      </c>
      <c r="C885" s="112" t="s">
        <v>46</v>
      </c>
      <c r="D885" s="59" t="s">
        <v>1701</v>
      </c>
      <c r="E885" s="59">
        <v>1000000942</v>
      </c>
      <c r="F885" s="60" t="s">
        <v>1702</v>
      </c>
      <c r="G885">
        <v>49.9</v>
      </c>
    </row>
    <row r="886" spans="2:7">
      <c r="B886" s="39" t="s">
        <v>121</v>
      </c>
      <c r="C886" s="112" t="s">
        <v>18</v>
      </c>
      <c r="D886" s="59" t="s">
        <v>518</v>
      </c>
      <c r="E886" s="59">
        <v>1000003479</v>
      </c>
      <c r="F886" s="61" t="s">
        <v>519</v>
      </c>
      <c r="G886">
        <v>50</v>
      </c>
    </row>
    <row r="887" spans="2:7">
      <c r="B887" s="39" t="s">
        <v>1245</v>
      </c>
      <c r="C887" s="112" t="s">
        <v>46</v>
      </c>
      <c r="D887" s="59" t="s">
        <v>1753</v>
      </c>
      <c r="E887" s="59">
        <v>1000003344</v>
      </c>
      <c r="F887" s="61" t="s">
        <v>260</v>
      </c>
      <c r="G887">
        <v>50</v>
      </c>
    </row>
    <row r="888" spans="2:7">
      <c r="B888" s="39" t="s">
        <v>1245</v>
      </c>
      <c r="C888" s="58" t="s">
        <v>57</v>
      </c>
      <c r="D888" s="59" t="s">
        <v>2160</v>
      </c>
      <c r="E888" s="59">
        <v>1000002751</v>
      </c>
      <c r="F888" s="60" t="s">
        <v>2161</v>
      </c>
      <c r="G888">
        <v>50</v>
      </c>
    </row>
    <row r="889" spans="2:7">
      <c r="B889" s="39" t="s">
        <v>2568</v>
      </c>
      <c r="C889" s="58" t="s">
        <v>84</v>
      </c>
      <c r="D889" s="65" t="s">
        <v>2974</v>
      </c>
      <c r="E889" s="59">
        <v>1000001633</v>
      </c>
      <c r="F889" s="60" t="s">
        <v>2975</v>
      </c>
      <c r="G889">
        <v>50</v>
      </c>
    </row>
    <row r="890" spans="2:7">
      <c r="B890" s="39" t="s">
        <v>3061</v>
      </c>
      <c r="C890" s="63" t="s">
        <v>97</v>
      </c>
      <c r="D890" s="63" t="s">
        <v>3241</v>
      </c>
      <c r="E890" s="63">
        <v>1000003945</v>
      </c>
      <c r="F890" s="63" t="s">
        <v>3242</v>
      </c>
      <c r="G890">
        <v>50</v>
      </c>
    </row>
    <row r="891" spans="2:7">
      <c r="B891" s="7" t="s">
        <v>3061</v>
      </c>
      <c r="C891" s="61" t="s">
        <v>90</v>
      </c>
      <c r="D891" s="65" t="s">
        <v>3357</v>
      </c>
      <c r="E891" s="59">
        <v>1000001462</v>
      </c>
      <c r="F891" s="60" t="s">
        <v>3358</v>
      </c>
      <c r="G891">
        <v>50</v>
      </c>
    </row>
    <row r="892" spans="2:7">
      <c r="B892" s="103" t="s">
        <v>1245</v>
      </c>
      <c r="C892" s="101" t="s">
        <v>46</v>
      </c>
      <c r="D892" s="101" t="s">
        <v>4014</v>
      </c>
      <c r="E892" s="101">
        <v>1000004370</v>
      </c>
      <c r="F892" s="101" t="s">
        <v>4012</v>
      </c>
      <c r="G892">
        <v>50</v>
      </c>
    </row>
    <row r="893" spans="2:7">
      <c r="B893" s="39" t="s">
        <v>1245</v>
      </c>
      <c r="C893" s="58" t="s">
        <v>60</v>
      </c>
      <c r="D893" s="59" t="s">
        <v>2248</v>
      </c>
      <c r="E893" s="59">
        <v>1000003168</v>
      </c>
      <c r="F893" s="61" t="s">
        <v>2249</v>
      </c>
      <c r="G893">
        <v>50.3</v>
      </c>
    </row>
    <row r="894" spans="2:7">
      <c r="B894" s="39" t="s">
        <v>1245</v>
      </c>
      <c r="C894" s="58" t="s">
        <v>58</v>
      </c>
      <c r="D894" s="59" t="s">
        <v>2392</v>
      </c>
      <c r="E894" s="59">
        <v>1000000591</v>
      </c>
      <c r="F894" s="60" t="s">
        <v>2393</v>
      </c>
      <c r="G894">
        <v>50.3</v>
      </c>
    </row>
    <row r="895" spans="2:7">
      <c r="B895" s="50" t="s">
        <v>1245</v>
      </c>
      <c r="C895" s="63" t="s">
        <v>53</v>
      </c>
      <c r="D895" s="63" t="s">
        <v>2022</v>
      </c>
      <c r="E895" s="63">
        <v>1000004087</v>
      </c>
      <c r="F895" s="63" t="s">
        <v>2023</v>
      </c>
      <c r="G895">
        <v>50.4</v>
      </c>
    </row>
    <row r="896" spans="2:7">
      <c r="B896" s="39" t="s">
        <v>1245</v>
      </c>
      <c r="C896" s="58" t="s">
        <v>60</v>
      </c>
      <c r="D896" s="58" t="s">
        <v>2280</v>
      </c>
      <c r="E896" s="58">
        <v>1000003807</v>
      </c>
      <c r="F896" s="58" t="s">
        <v>2281</v>
      </c>
      <c r="G896">
        <v>50.4</v>
      </c>
    </row>
    <row r="897" spans="2:7">
      <c r="B897" s="103" t="s">
        <v>1245</v>
      </c>
      <c r="C897" s="101" t="s">
        <v>48</v>
      </c>
      <c r="D897" s="101" t="s">
        <v>4024</v>
      </c>
      <c r="E897" s="101">
        <v>1000004375</v>
      </c>
      <c r="F897" s="101" t="s">
        <v>4041</v>
      </c>
      <c r="G897">
        <v>50.5</v>
      </c>
    </row>
    <row r="898" spans="2:7">
      <c r="B898" s="39" t="s">
        <v>1245</v>
      </c>
      <c r="C898" s="58" t="s">
        <v>57</v>
      </c>
      <c r="D898" s="59" t="s">
        <v>2118</v>
      </c>
      <c r="E898" s="59">
        <v>1000000210</v>
      </c>
      <c r="F898" s="60" t="s">
        <v>2119</v>
      </c>
      <c r="G898">
        <v>50.9</v>
      </c>
    </row>
    <row r="899" spans="2:7">
      <c r="B899" s="39" t="s">
        <v>1245</v>
      </c>
      <c r="C899" s="58" t="s">
        <v>56</v>
      </c>
      <c r="D899" s="59" t="s">
        <v>2060</v>
      </c>
      <c r="E899" s="59">
        <v>1000000800</v>
      </c>
      <c r="F899" s="60" t="s">
        <v>2061</v>
      </c>
      <c r="G899">
        <v>50.910000000000004</v>
      </c>
    </row>
    <row r="900" spans="2:7">
      <c r="B900" s="103" t="s">
        <v>2568</v>
      </c>
      <c r="C900" s="101" t="s">
        <v>73</v>
      </c>
      <c r="D900" s="101" t="s">
        <v>4100</v>
      </c>
      <c r="E900" s="101">
        <v>1000004407</v>
      </c>
      <c r="F900" s="101" t="s">
        <v>4068</v>
      </c>
      <c r="G900">
        <v>51</v>
      </c>
    </row>
    <row r="901" spans="2:7">
      <c r="B901" s="39" t="s">
        <v>1245</v>
      </c>
      <c r="C901" s="58" t="s">
        <v>63</v>
      </c>
      <c r="D901" s="59" t="s">
        <v>2361</v>
      </c>
      <c r="E901" s="59">
        <v>1000003531</v>
      </c>
      <c r="F901" s="61" t="s">
        <v>2362</v>
      </c>
      <c r="G901">
        <v>51.2</v>
      </c>
    </row>
    <row r="902" spans="2:7">
      <c r="B902" s="39" t="s">
        <v>2568</v>
      </c>
      <c r="C902" s="58" t="s">
        <v>71</v>
      </c>
      <c r="D902" s="65" t="s">
        <v>2731</v>
      </c>
      <c r="E902" s="59">
        <v>1000001446</v>
      </c>
      <c r="F902" s="60" t="s">
        <v>2732</v>
      </c>
      <c r="G902">
        <v>51.2</v>
      </c>
    </row>
    <row r="903" spans="2:7">
      <c r="B903" s="103" t="s">
        <v>3061</v>
      </c>
      <c r="C903" s="101" t="s">
        <v>94</v>
      </c>
      <c r="D903" s="101" t="s">
        <v>3914</v>
      </c>
      <c r="E903" s="101">
        <v>1000004303</v>
      </c>
      <c r="F903" s="101" t="s">
        <v>3901</v>
      </c>
      <c r="G903">
        <v>51.2</v>
      </c>
    </row>
    <row r="904" spans="2:7">
      <c r="B904" s="7" t="s">
        <v>3061</v>
      </c>
      <c r="C904" s="61" t="s">
        <v>90</v>
      </c>
      <c r="D904" s="65" t="s">
        <v>3349</v>
      </c>
      <c r="E904" s="59">
        <v>1000001477</v>
      </c>
      <c r="F904" s="60" t="s">
        <v>3350</v>
      </c>
      <c r="G904">
        <v>51.3</v>
      </c>
    </row>
    <row r="905" spans="2:7">
      <c r="B905" s="103" t="s">
        <v>3061</v>
      </c>
      <c r="C905" s="101" t="s">
        <v>94</v>
      </c>
      <c r="D905" s="101" t="s">
        <v>3850</v>
      </c>
      <c r="E905" s="101">
        <v>1000002661</v>
      </c>
      <c r="F905" s="101" t="s">
        <v>3848</v>
      </c>
      <c r="G905">
        <v>51.6</v>
      </c>
    </row>
    <row r="906" spans="2:7">
      <c r="B906" s="39" t="s">
        <v>121</v>
      </c>
      <c r="C906" s="58" t="s">
        <v>22</v>
      </c>
      <c r="D906" s="59" t="s">
        <v>705</v>
      </c>
      <c r="E906" s="59">
        <v>1000000397</v>
      </c>
      <c r="F906" s="60" t="s">
        <v>706</v>
      </c>
      <c r="G906">
        <v>51.8</v>
      </c>
    </row>
    <row r="907" spans="2:7">
      <c r="B907" s="39" t="s">
        <v>121</v>
      </c>
      <c r="C907" s="112" t="s">
        <v>3920</v>
      </c>
      <c r="D907" s="59" t="s">
        <v>206</v>
      </c>
      <c r="E907" s="59">
        <v>1000002818</v>
      </c>
      <c r="F907" s="61" t="s">
        <v>207</v>
      </c>
      <c r="G907">
        <v>52</v>
      </c>
    </row>
    <row r="908" spans="2:7">
      <c r="B908" s="39" t="s">
        <v>121</v>
      </c>
      <c r="C908" s="112" t="s">
        <v>18</v>
      </c>
      <c r="D908" s="59" t="s">
        <v>464</v>
      </c>
      <c r="E908" s="59">
        <v>1000000920</v>
      </c>
      <c r="F908" s="60" t="s">
        <v>465</v>
      </c>
      <c r="G908">
        <v>52</v>
      </c>
    </row>
    <row r="909" spans="2:7">
      <c r="B909" s="50" t="s">
        <v>1245</v>
      </c>
      <c r="C909" s="63" t="s">
        <v>43</v>
      </c>
      <c r="D909" s="63" t="s">
        <v>1429</v>
      </c>
      <c r="E909" s="63">
        <v>1000003968</v>
      </c>
      <c r="F909" s="63" t="s">
        <v>1430</v>
      </c>
      <c r="G909">
        <v>52</v>
      </c>
    </row>
    <row r="910" spans="2:7">
      <c r="B910" s="39" t="s">
        <v>1245</v>
      </c>
      <c r="C910" s="112" t="s">
        <v>46</v>
      </c>
      <c r="D910" s="59" t="s">
        <v>1635</v>
      </c>
      <c r="E910" s="59">
        <v>1000000491</v>
      </c>
      <c r="F910" s="60" t="s">
        <v>1636</v>
      </c>
      <c r="G910">
        <v>52</v>
      </c>
    </row>
    <row r="911" spans="2:7">
      <c r="B911" s="103" t="s">
        <v>121</v>
      </c>
      <c r="C911" s="101" t="s">
        <v>22</v>
      </c>
      <c r="D911" s="101" t="s">
        <v>3931</v>
      </c>
      <c r="E911" s="101">
        <v>1000004313</v>
      </c>
      <c r="F911" s="101" t="s">
        <v>3927</v>
      </c>
      <c r="G911">
        <v>52</v>
      </c>
    </row>
    <row r="912" spans="2:7">
      <c r="B912" s="39" t="s">
        <v>3061</v>
      </c>
      <c r="C912" s="58" t="s">
        <v>94</v>
      </c>
      <c r="D912" s="58" t="s">
        <v>3164</v>
      </c>
      <c r="E912" s="58">
        <v>1000003787</v>
      </c>
      <c r="F912" s="58" t="s">
        <v>3165</v>
      </c>
      <c r="G912">
        <v>52.2</v>
      </c>
    </row>
    <row r="913" spans="2:7">
      <c r="B913" s="39" t="s">
        <v>1245</v>
      </c>
      <c r="C913" s="58" t="s">
        <v>44</v>
      </c>
      <c r="D913" s="59" t="s">
        <v>1452</v>
      </c>
      <c r="E913" s="59">
        <v>1000000337</v>
      </c>
      <c r="F913" s="60" t="s">
        <v>1453</v>
      </c>
      <c r="G913">
        <v>52.6</v>
      </c>
    </row>
    <row r="914" spans="2:7">
      <c r="B914" s="39" t="s">
        <v>1245</v>
      </c>
      <c r="C914" s="58" t="s">
        <v>57</v>
      </c>
      <c r="D914" s="58" t="s">
        <v>2176</v>
      </c>
      <c r="E914" s="58">
        <v>1000003803</v>
      </c>
      <c r="F914" s="58" t="s">
        <v>2177</v>
      </c>
      <c r="G914">
        <v>52.65</v>
      </c>
    </row>
    <row r="915" spans="2:7">
      <c r="B915" s="39" t="s">
        <v>2568</v>
      </c>
      <c r="C915" s="58" t="s">
        <v>69</v>
      </c>
      <c r="D915" s="65" t="s">
        <v>2671</v>
      </c>
      <c r="E915" s="59">
        <v>1000001143</v>
      </c>
      <c r="F915" s="60" t="s">
        <v>2672</v>
      </c>
      <c r="G915">
        <v>52.8</v>
      </c>
    </row>
    <row r="916" spans="2:7">
      <c r="B916" s="103" t="s">
        <v>121</v>
      </c>
      <c r="C916" s="112" t="s">
        <v>3920</v>
      </c>
      <c r="D916" s="101" t="s">
        <v>3873</v>
      </c>
      <c r="E916" s="101">
        <v>1000004273</v>
      </c>
      <c r="F916" s="101" t="s">
        <v>3864</v>
      </c>
      <c r="G916">
        <v>52.8</v>
      </c>
    </row>
    <row r="917" spans="2:7">
      <c r="B917" s="39" t="s">
        <v>121</v>
      </c>
      <c r="C917" s="112" t="s">
        <v>3924</v>
      </c>
      <c r="D917" s="59" t="s">
        <v>366</v>
      </c>
      <c r="E917" s="59">
        <v>1000002761</v>
      </c>
      <c r="F917" s="60" t="s">
        <v>367</v>
      </c>
      <c r="G917">
        <v>53</v>
      </c>
    </row>
    <row r="918" spans="2:7">
      <c r="B918" s="39" t="s">
        <v>1245</v>
      </c>
      <c r="C918" s="58" t="s">
        <v>50</v>
      </c>
      <c r="D918" s="59" t="s">
        <v>2486</v>
      </c>
      <c r="E918" s="59">
        <v>1000000776</v>
      </c>
      <c r="F918" s="60" t="s">
        <v>2487</v>
      </c>
      <c r="G918">
        <v>53</v>
      </c>
    </row>
    <row r="919" spans="2:7">
      <c r="B919" s="39" t="s">
        <v>3061</v>
      </c>
      <c r="C919" s="58" t="s">
        <v>87</v>
      </c>
      <c r="D919" s="65" t="s">
        <v>3132</v>
      </c>
      <c r="E919" s="59">
        <v>1000003373</v>
      </c>
      <c r="F919" s="58" t="s">
        <v>3133</v>
      </c>
      <c r="G919">
        <v>53</v>
      </c>
    </row>
    <row r="920" spans="2:7">
      <c r="B920" s="103" t="s">
        <v>121</v>
      </c>
      <c r="C920" s="101" t="s">
        <v>548</v>
      </c>
      <c r="D920" s="101" t="s">
        <v>4127</v>
      </c>
      <c r="E920" s="101">
        <v>1000004434</v>
      </c>
      <c r="F920" s="101" t="s">
        <v>4089</v>
      </c>
      <c r="G920">
        <v>53.333333333333336</v>
      </c>
    </row>
    <row r="921" spans="2:7">
      <c r="B921" s="39" t="s">
        <v>121</v>
      </c>
      <c r="C921" s="58" t="s">
        <v>31</v>
      </c>
      <c r="D921" s="59" t="s">
        <v>1019</v>
      </c>
      <c r="E921" s="59">
        <v>1000002605</v>
      </c>
      <c r="F921" s="60" t="s">
        <v>1020</v>
      </c>
      <c r="G921">
        <v>53.5</v>
      </c>
    </row>
    <row r="922" spans="2:7">
      <c r="B922" s="39" t="s">
        <v>1245</v>
      </c>
      <c r="C922" s="58" t="s">
        <v>53</v>
      </c>
      <c r="D922" s="59" t="s">
        <v>1948</v>
      </c>
      <c r="E922" s="59">
        <v>1000000051</v>
      </c>
      <c r="F922" s="60" t="s">
        <v>1949</v>
      </c>
      <c r="G922">
        <v>54.1</v>
      </c>
    </row>
    <row r="923" spans="2:7">
      <c r="B923" s="39" t="s">
        <v>1245</v>
      </c>
      <c r="C923" s="58" t="s">
        <v>60</v>
      </c>
      <c r="D923" s="59" t="s">
        <v>2228</v>
      </c>
      <c r="E923" s="59">
        <v>1000000141</v>
      </c>
      <c r="F923" s="60" t="s">
        <v>2229</v>
      </c>
      <c r="G923">
        <v>54.15</v>
      </c>
    </row>
    <row r="924" spans="2:7">
      <c r="B924" s="39" t="s">
        <v>121</v>
      </c>
      <c r="C924" s="112" t="s">
        <v>16</v>
      </c>
      <c r="D924" s="59" t="s">
        <v>362</v>
      </c>
      <c r="E924" s="59">
        <v>1000002406</v>
      </c>
      <c r="F924" s="60" t="s">
        <v>363</v>
      </c>
      <c r="G924">
        <v>54.75</v>
      </c>
    </row>
    <row r="925" spans="2:7">
      <c r="B925" s="39" t="s">
        <v>1245</v>
      </c>
      <c r="C925" s="58" t="s">
        <v>57</v>
      </c>
      <c r="D925" s="59" t="s">
        <v>2114</v>
      </c>
      <c r="E925" s="59">
        <v>1000000231</v>
      </c>
      <c r="F925" s="60" t="s">
        <v>2115</v>
      </c>
      <c r="G925">
        <v>55</v>
      </c>
    </row>
    <row r="926" spans="2:7">
      <c r="B926" s="39" t="s">
        <v>1245</v>
      </c>
      <c r="C926" s="58" t="s">
        <v>57</v>
      </c>
      <c r="D926" s="58" t="s">
        <v>3742</v>
      </c>
      <c r="E926" s="59">
        <v>1000004185</v>
      </c>
      <c r="F926" s="60" t="s">
        <v>3734</v>
      </c>
      <c r="G926">
        <v>55</v>
      </c>
    </row>
    <row r="927" spans="2:7">
      <c r="B927" s="39" t="s">
        <v>121</v>
      </c>
      <c r="C927" s="58" t="s">
        <v>613</v>
      </c>
      <c r="D927" s="61" t="s">
        <v>651</v>
      </c>
      <c r="E927" s="59">
        <v>1000003161</v>
      </c>
      <c r="F927" s="60" t="s">
        <v>652</v>
      </c>
      <c r="G927">
        <v>55.2</v>
      </c>
    </row>
    <row r="928" spans="2:7">
      <c r="B928" s="39" t="s">
        <v>2568</v>
      </c>
      <c r="C928" s="58" t="s">
        <v>71</v>
      </c>
      <c r="D928" s="65" t="s">
        <v>2737</v>
      </c>
      <c r="E928" s="59">
        <v>1000001450</v>
      </c>
      <c r="F928" s="60" t="s">
        <v>2738</v>
      </c>
      <c r="G928">
        <v>55.2</v>
      </c>
    </row>
    <row r="929" spans="2:7">
      <c r="B929" s="50" t="s">
        <v>121</v>
      </c>
      <c r="C929" s="112" t="s">
        <v>3920</v>
      </c>
      <c r="D929" s="63" t="s">
        <v>267</v>
      </c>
      <c r="E929" s="63">
        <v>1000004002</v>
      </c>
      <c r="F929" s="63" t="s">
        <v>268</v>
      </c>
      <c r="G929">
        <v>55.3</v>
      </c>
    </row>
    <row r="930" spans="2:7">
      <c r="B930" s="50" t="s">
        <v>2568</v>
      </c>
      <c r="C930" s="63" t="s">
        <v>80</v>
      </c>
      <c r="D930" s="63" t="s">
        <v>2928</v>
      </c>
      <c r="E930" s="63">
        <v>1000004077</v>
      </c>
      <c r="F930" s="63" t="s">
        <v>2929</v>
      </c>
      <c r="G930">
        <v>55.4</v>
      </c>
    </row>
    <row r="931" spans="2:7">
      <c r="B931" s="103" t="s">
        <v>121</v>
      </c>
      <c r="C931" s="101" t="s">
        <v>12</v>
      </c>
      <c r="D931" s="101" t="s">
        <v>3958</v>
      </c>
      <c r="E931" s="101">
        <v>1000004333</v>
      </c>
      <c r="F931" s="101" t="s">
        <v>1244</v>
      </c>
      <c r="G931">
        <v>55.4</v>
      </c>
    </row>
    <row r="932" spans="2:7">
      <c r="B932" s="103" t="s">
        <v>121</v>
      </c>
      <c r="C932" s="101" t="s">
        <v>613</v>
      </c>
      <c r="D932" s="101" t="s">
        <v>3866</v>
      </c>
      <c r="E932" s="101">
        <v>1000000112</v>
      </c>
      <c r="F932" s="101" t="s">
        <v>3856</v>
      </c>
      <c r="G932">
        <v>55.589999999999996</v>
      </c>
    </row>
    <row r="933" spans="2:7">
      <c r="B933" s="50" t="s">
        <v>121</v>
      </c>
      <c r="C933" s="63" t="s">
        <v>27</v>
      </c>
      <c r="D933" s="63" t="s">
        <v>959</v>
      </c>
      <c r="E933" s="63">
        <v>1000004074</v>
      </c>
      <c r="F933" s="63" t="s">
        <v>960</v>
      </c>
      <c r="G933">
        <v>55.8</v>
      </c>
    </row>
    <row r="934" spans="2:7">
      <c r="B934" s="39" t="s">
        <v>121</v>
      </c>
      <c r="C934" s="112" t="s">
        <v>18</v>
      </c>
      <c r="D934" s="59" t="s">
        <v>426</v>
      </c>
      <c r="E934" s="59">
        <v>1000000465</v>
      </c>
      <c r="F934" s="60" t="s">
        <v>427</v>
      </c>
      <c r="G934">
        <v>56</v>
      </c>
    </row>
    <row r="935" spans="2:7">
      <c r="B935" s="39" t="s">
        <v>121</v>
      </c>
      <c r="C935" s="112" t="s">
        <v>18</v>
      </c>
      <c r="D935" s="59" t="s">
        <v>428</v>
      </c>
      <c r="E935" s="59">
        <v>1000000447</v>
      </c>
      <c r="F935" s="60" t="s">
        <v>429</v>
      </c>
      <c r="G935">
        <v>56</v>
      </c>
    </row>
    <row r="936" spans="2:7">
      <c r="B936" s="50" t="s">
        <v>1245</v>
      </c>
      <c r="C936" s="63" t="s">
        <v>45</v>
      </c>
      <c r="D936" s="63" t="s">
        <v>1611</v>
      </c>
      <c r="E936" s="63">
        <v>1000004082</v>
      </c>
      <c r="F936" s="63" t="s">
        <v>1612</v>
      </c>
      <c r="G936">
        <v>56</v>
      </c>
    </row>
    <row r="937" spans="2:7">
      <c r="B937" s="39" t="s">
        <v>3061</v>
      </c>
      <c r="C937" s="58" t="s">
        <v>99</v>
      </c>
      <c r="D937" s="65" t="s">
        <v>3251</v>
      </c>
      <c r="E937" s="59">
        <v>1000001177</v>
      </c>
      <c r="F937" s="60" t="s">
        <v>3252</v>
      </c>
      <c r="G937">
        <v>56</v>
      </c>
    </row>
    <row r="938" spans="2:7">
      <c r="B938" s="39" t="s">
        <v>121</v>
      </c>
      <c r="C938" s="58" t="s">
        <v>27</v>
      </c>
      <c r="D938" s="59" t="s">
        <v>913</v>
      </c>
      <c r="E938" s="59">
        <v>1000000818</v>
      </c>
      <c r="F938" s="60" t="s">
        <v>914</v>
      </c>
      <c r="G938">
        <v>56.2</v>
      </c>
    </row>
    <row r="939" spans="2:7">
      <c r="B939" s="103" t="s">
        <v>1245</v>
      </c>
      <c r="C939" s="101" t="s">
        <v>53</v>
      </c>
      <c r="D939" s="101" t="s">
        <v>4107</v>
      </c>
      <c r="E939" s="101">
        <v>1000004412</v>
      </c>
      <c r="F939" s="101" t="s">
        <v>4073</v>
      </c>
      <c r="G939">
        <v>56.25</v>
      </c>
    </row>
    <row r="940" spans="2:7">
      <c r="B940" s="50" t="s">
        <v>121</v>
      </c>
      <c r="C940" s="63" t="s">
        <v>27</v>
      </c>
      <c r="D940" s="63" t="s">
        <v>953</v>
      </c>
      <c r="E940" s="63">
        <v>1000003996</v>
      </c>
      <c r="F940" s="63" t="s">
        <v>954</v>
      </c>
      <c r="G940">
        <v>56.5</v>
      </c>
    </row>
    <row r="941" spans="2:7">
      <c r="B941" s="39" t="s">
        <v>1245</v>
      </c>
      <c r="C941" s="58" t="s">
        <v>40</v>
      </c>
      <c r="D941" s="59" t="s">
        <v>1258</v>
      </c>
      <c r="E941" s="59">
        <v>1000000295</v>
      </c>
      <c r="F941" s="60" t="s">
        <v>1259</v>
      </c>
      <c r="G941">
        <v>56.6</v>
      </c>
    </row>
    <row r="942" spans="2:7">
      <c r="B942" s="39" t="s">
        <v>1245</v>
      </c>
      <c r="C942" s="58" t="s">
        <v>62</v>
      </c>
      <c r="D942" s="59" t="s">
        <v>2313</v>
      </c>
      <c r="E942" s="59">
        <v>1000002738</v>
      </c>
      <c r="F942" s="61" t="s">
        <v>547</v>
      </c>
      <c r="G942">
        <v>56.6</v>
      </c>
    </row>
    <row r="943" spans="2:7">
      <c r="B943" s="39" t="s">
        <v>1245</v>
      </c>
      <c r="C943" s="58" t="s">
        <v>50</v>
      </c>
      <c r="D943" s="59" t="s">
        <v>2484</v>
      </c>
      <c r="E943" s="59">
        <v>1000000772</v>
      </c>
      <c r="F943" s="60" t="s">
        <v>2485</v>
      </c>
      <c r="G943">
        <v>56.8</v>
      </c>
    </row>
    <row r="944" spans="2:7">
      <c r="B944" s="39" t="s">
        <v>3061</v>
      </c>
      <c r="C944" s="58" t="s">
        <v>94</v>
      </c>
      <c r="D944" s="65" t="s">
        <v>3156</v>
      </c>
      <c r="E944" s="59">
        <v>1000002856</v>
      </c>
      <c r="F944" s="66" t="s">
        <v>3157</v>
      </c>
      <c r="G944">
        <v>57</v>
      </c>
    </row>
    <row r="945" spans="2:7">
      <c r="B945" s="103" t="s">
        <v>121</v>
      </c>
      <c r="C945" s="101" t="s">
        <v>12</v>
      </c>
      <c r="D945" s="101" t="s">
        <v>4113</v>
      </c>
      <c r="E945" s="101">
        <v>1000004424</v>
      </c>
      <c r="F945" s="101" t="s">
        <v>4079</v>
      </c>
      <c r="G945">
        <v>57</v>
      </c>
    </row>
    <row r="946" spans="2:7">
      <c r="B946" s="39" t="s">
        <v>1245</v>
      </c>
      <c r="C946" s="58" t="s">
        <v>56</v>
      </c>
      <c r="D946" s="59" t="s">
        <v>2084</v>
      </c>
      <c r="E946" s="59">
        <v>1000003496</v>
      </c>
      <c r="F946" s="60" t="s">
        <v>2085</v>
      </c>
      <c r="G946">
        <v>57.06</v>
      </c>
    </row>
    <row r="947" spans="2:7">
      <c r="B947" s="39" t="s">
        <v>121</v>
      </c>
      <c r="C947" s="112" t="s">
        <v>3920</v>
      </c>
      <c r="D947" s="59" t="s">
        <v>222</v>
      </c>
      <c r="E947" s="59">
        <v>1000003200</v>
      </c>
      <c r="F947" s="61" t="s">
        <v>223</v>
      </c>
      <c r="G947">
        <v>57.2</v>
      </c>
    </row>
    <row r="948" spans="2:7">
      <c r="B948" s="39" t="s">
        <v>121</v>
      </c>
      <c r="C948" s="58" t="s">
        <v>34</v>
      </c>
      <c r="D948" s="59" t="s">
        <v>1145</v>
      </c>
      <c r="E948" s="59">
        <v>1000000972</v>
      </c>
      <c r="F948" s="60" t="s">
        <v>1146</v>
      </c>
      <c r="G948">
        <v>57.2</v>
      </c>
    </row>
    <row r="949" spans="2:7">
      <c r="B949" s="39" t="s">
        <v>2568</v>
      </c>
      <c r="C949" s="58" t="s">
        <v>71</v>
      </c>
      <c r="D949" s="58" t="s">
        <v>2709</v>
      </c>
      <c r="E949" s="59">
        <v>1000001406</v>
      </c>
      <c r="F949" s="60" t="s">
        <v>2710</v>
      </c>
      <c r="G949">
        <v>57.2</v>
      </c>
    </row>
    <row r="950" spans="2:7">
      <c r="B950" s="39" t="s">
        <v>2568</v>
      </c>
      <c r="C950" s="101" t="s">
        <v>73</v>
      </c>
      <c r="D950" s="101" t="s">
        <v>3782</v>
      </c>
      <c r="E950" s="101">
        <v>1000001359</v>
      </c>
      <c r="F950" s="101" t="s">
        <v>3779</v>
      </c>
      <c r="G950">
        <v>57.3</v>
      </c>
    </row>
    <row r="951" spans="2:7">
      <c r="B951" s="39" t="s">
        <v>1245</v>
      </c>
      <c r="C951" s="58" t="s">
        <v>58</v>
      </c>
      <c r="D951" s="59" t="s">
        <v>2398</v>
      </c>
      <c r="E951" s="59">
        <v>1000000597</v>
      </c>
      <c r="F951" s="60" t="s">
        <v>2399</v>
      </c>
      <c r="G951">
        <v>57.6</v>
      </c>
    </row>
    <row r="952" spans="2:7">
      <c r="B952" s="39" t="s">
        <v>121</v>
      </c>
      <c r="C952" s="58" t="s">
        <v>32</v>
      </c>
      <c r="D952" s="61" t="s">
        <v>1085</v>
      </c>
      <c r="E952" s="59">
        <v>1000002812</v>
      </c>
      <c r="F952" s="60" t="s">
        <v>1086</v>
      </c>
      <c r="G952">
        <v>58.2</v>
      </c>
    </row>
    <row r="953" spans="2:7">
      <c r="B953" s="103" t="s">
        <v>1245</v>
      </c>
      <c r="C953" s="101" t="s">
        <v>53</v>
      </c>
      <c r="D953" s="101" t="s">
        <v>4010</v>
      </c>
      <c r="E953" s="101">
        <v>1000004369</v>
      </c>
      <c r="F953" s="101" t="s">
        <v>4007</v>
      </c>
      <c r="G953">
        <v>58.370000000000005</v>
      </c>
    </row>
    <row r="954" spans="2:7">
      <c r="B954" s="39" t="s">
        <v>1245</v>
      </c>
      <c r="C954" s="58" t="s">
        <v>43</v>
      </c>
      <c r="D954" s="61" t="s">
        <v>1387</v>
      </c>
      <c r="E954" s="59">
        <v>1000000174</v>
      </c>
      <c r="F954" s="60" t="s">
        <v>1388</v>
      </c>
      <c r="G954">
        <v>58.5</v>
      </c>
    </row>
    <row r="955" spans="2:7">
      <c r="B955" s="103" t="s">
        <v>121</v>
      </c>
      <c r="C955" s="101" t="s">
        <v>26</v>
      </c>
      <c r="D955" s="101" t="s">
        <v>3838</v>
      </c>
      <c r="E955" s="101">
        <v>1000003588</v>
      </c>
      <c r="F955" s="101" t="s">
        <v>3836</v>
      </c>
      <c r="G955">
        <v>58.5</v>
      </c>
    </row>
    <row r="956" spans="2:7">
      <c r="B956" s="39" t="s">
        <v>1245</v>
      </c>
      <c r="C956" s="58" t="s">
        <v>52</v>
      </c>
      <c r="D956" s="59" t="s">
        <v>2528</v>
      </c>
      <c r="E956" s="59">
        <v>1000000784</v>
      </c>
      <c r="F956" s="60" t="s">
        <v>2529</v>
      </c>
      <c r="G956">
        <v>58.7</v>
      </c>
    </row>
    <row r="957" spans="2:7">
      <c r="B957" s="39" t="s">
        <v>1245</v>
      </c>
      <c r="C957" s="58" t="s">
        <v>60</v>
      </c>
      <c r="D957" s="59" t="s">
        <v>2230</v>
      </c>
      <c r="E957" s="59">
        <v>1000000143</v>
      </c>
      <c r="F957" s="60" t="s">
        <v>2231</v>
      </c>
      <c r="G957">
        <v>59</v>
      </c>
    </row>
    <row r="958" spans="2:7">
      <c r="B958" s="39" t="s">
        <v>1245</v>
      </c>
      <c r="C958" s="58" t="s">
        <v>52</v>
      </c>
      <c r="D958" s="59" t="s">
        <v>2540</v>
      </c>
      <c r="E958" s="59">
        <v>1000001095</v>
      </c>
      <c r="F958" s="60" t="s">
        <v>2541</v>
      </c>
      <c r="G958">
        <v>59</v>
      </c>
    </row>
    <row r="959" spans="2:7">
      <c r="B959" s="39" t="s">
        <v>2568</v>
      </c>
      <c r="C959" s="58" t="s">
        <v>84</v>
      </c>
      <c r="D959" s="65" t="s">
        <v>2990</v>
      </c>
      <c r="E959" s="59">
        <v>1000002073</v>
      </c>
      <c r="F959" s="60" t="s">
        <v>2991</v>
      </c>
      <c r="G959">
        <v>59</v>
      </c>
    </row>
    <row r="960" spans="2:7">
      <c r="B960" s="39" t="s">
        <v>1245</v>
      </c>
      <c r="C960" s="58" t="s">
        <v>53</v>
      </c>
      <c r="D960" s="59" t="s">
        <v>1933</v>
      </c>
      <c r="E960" s="59">
        <v>1000000041</v>
      </c>
      <c r="F960" s="60" t="s">
        <v>1808</v>
      </c>
      <c r="G960">
        <v>59.05</v>
      </c>
    </row>
    <row r="961" spans="2:7">
      <c r="B961" s="7" t="s">
        <v>3061</v>
      </c>
      <c r="C961" s="61" t="s">
        <v>92</v>
      </c>
      <c r="D961" s="65" t="s">
        <v>3419</v>
      </c>
      <c r="E961" s="59">
        <v>1000001719</v>
      </c>
      <c r="F961" s="60" t="s">
        <v>3420</v>
      </c>
      <c r="G961">
        <v>59.2</v>
      </c>
    </row>
    <row r="962" spans="2:7">
      <c r="B962" s="50" t="s">
        <v>1245</v>
      </c>
      <c r="C962" s="63" t="s">
        <v>60</v>
      </c>
      <c r="D962" s="63" t="s">
        <v>2285</v>
      </c>
      <c r="E962" s="63">
        <v>1000003904</v>
      </c>
      <c r="F962" s="63" t="s">
        <v>2286</v>
      </c>
      <c r="G962">
        <v>59.31</v>
      </c>
    </row>
    <row r="963" spans="2:7">
      <c r="B963" s="39" t="s">
        <v>1245</v>
      </c>
      <c r="C963" s="58" t="s">
        <v>60</v>
      </c>
      <c r="D963" s="59" t="s">
        <v>2216</v>
      </c>
      <c r="E963" s="59">
        <v>1000000145</v>
      </c>
      <c r="F963" s="60" t="s">
        <v>2217</v>
      </c>
      <c r="G963">
        <v>59.589999999999996</v>
      </c>
    </row>
    <row r="964" spans="2:7">
      <c r="B964" s="39" t="s">
        <v>1245</v>
      </c>
      <c r="C964" s="58" t="s">
        <v>48</v>
      </c>
      <c r="D964" s="59" t="s">
        <v>1829</v>
      </c>
      <c r="E964" s="59">
        <v>1000000555</v>
      </c>
      <c r="F964" s="60" t="s">
        <v>1830</v>
      </c>
      <c r="G964">
        <v>59.6</v>
      </c>
    </row>
    <row r="965" spans="2:7">
      <c r="B965" s="39" t="s">
        <v>1245</v>
      </c>
      <c r="C965" s="58" t="s">
        <v>53</v>
      </c>
      <c r="D965" s="59" t="s">
        <v>1917</v>
      </c>
      <c r="E965" s="59">
        <v>1000000065</v>
      </c>
      <c r="F965" s="60" t="s">
        <v>1918</v>
      </c>
      <c r="G965">
        <v>59.879999999999995</v>
      </c>
    </row>
    <row r="966" spans="2:7">
      <c r="B966" s="39" t="s">
        <v>121</v>
      </c>
      <c r="C966" s="112" t="s">
        <v>3921</v>
      </c>
      <c r="D966" s="59" t="s">
        <v>482</v>
      </c>
      <c r="E966" s="59">
        <v>1000000929</v>
      </c>
      <c r="F966" s="60" t="s">
        <v>483</v>
      </c>
      <c r="G966">
        <v>60</v>
      </c>
    </row>
    <row r="967" spans="2:7">
      <c r="B967" s="39" t="s">
        <v>3061</v>
      </c>
      <c r="C967" s="58" t="s">
        <v>97</v>
      </c>
      <c r="D967" s="58" t="s">
        <v>3225</v>
      </c>
      <c r="E967" s="59">
        <v>1000001200</v>
      </c>
      <c r="F967" s="60" t="s">
        <v>3226</v>
      </c>
      <c r="G967">
        <v>60</v>
      </c>
    </row>
    <row r="968" spans="2:7">
      <c r="B968" s="39" t="s">
        <v>1245</v>
      </c>
      <c r="C968" s="112" t="s">
        <v>46</v>
      </c>
      <c r="D968" s="58" t="s">
        <v>3540</v>
      </c>
      <c r="E968" s="59">
        <v>1000004152</v>
      </c>
      <c r="F968" s="60" t="s">
        <v>3541</v>
      </c>
      <c r="G968">
        <v>60</v>
      </c>
    </row>
    <row r="969" spans="2:7">
      <c r="B969" s="39" t="s">
        <v>121</v>
      </c>
      <c r="C969" s="58" t="s">
        <v>37</v>
      </c>
      <c r="D969" s="58" t="s">
        <v>3716</v>
      </c>
      <c r="E969" s="59">
        <v>1000004166</v>
      </c>
      <c r="F969" s="60" t="s">
        <v>3715</v>
      </c>
      <c r="G969">
        <v>60</v>
      </c>
    </row>
    <row r="970" spans="2:7">
      <c r="B970" s="103" t="s">
        <v>3061</v>
      </c>
      <c r="C970" s="101" t="s">
        <v>97</v>
      </c>
      <c r="D970" s="101" t="s">
        <v>3867</v>
      </c>
      <c r="E970" s="101">
        <v>1000004226</v>
      </c>
      <c r="F970" s="101" t="s">
        <v>3857</v>
      </c>
      <c r="G970">
        <v>60</v>
      </c>
    </row>
    <row r="971" spans="2:7">
      <c r="B971" s="122" t="s">
        <v>121</v>
      </c>
      <c r="C971" s="123" t="s">
        <v>32</v>
      </c>
      <c r="D971" s="123" t="s">
        <v>1071</v>
      </c>
      <c r="E971" s="123">
        <v>1000000677</v>
      </c>
      <c r="F971" s="123" t="s">
        <v>1072</v>
      </c>
      <c r="G971">
        <v>60</v>
      </c>
    </row>
    <row r="972" spans="2:7">
      <c r="B972" s="103" t="s">
        <v>1245</v>
      </c>
      <c r="C972" s="101" t="s">
        <v>48</v>
      </c>
      <c r="D972" s="101" t="s">
        <v>4023</v>
      </c>
      <c r="E972" s="101">
        <v>1000004374</v>
      </c>
      <c r="F972" s="101" t="s">
        <v>4034</v>
      </c>
      <c r="G972">
        <v>60.166666666666664</v>
      </c>
    </row>
    <row r="973" spans="2:7">
      <c r="B973" s="39" t="s">
        <v>121</v>
      </c>
      <c r="C973" s="112" t="s">
        <v>16</v>
      </c>
      <c r="D973" s="59" t="s">
        <v>320</v>
      </c>
      <c r="E973" s="59">
        <v>1000000745</v>
      </c>
      <c r="F973" s="60" t="s">
        <v>321</v>
      </c>
      <c r="G973">
        <v>60.29</v>
      </c>
    </row>
    <row r="974" spans="2:7">
      <c r="B974" s="39" t="s">
        <v>121</v>
      </c>
      <c r="C974" s="58" t="s">
        <v>613</v>
      </c>
      <c r="D974" s="61" t="s">
        <v>618</v>
      </c>
      <c r="E974" s="59">
        <v>1000000094</v>
      </c>
      <c r="F974" s="60" t="s">
        <v>598</v>
      </c>
      <c r="G974">
        <v>60.339999999999996</v>
      </c>
    </row>
    <row r="975" spans="2:7">
      <c r="B975" s="39" t="s">
        <v>1245</v>
      </c>
      <c r="C975" s="58" t="s">
        <v>63</v>
      </c>
      <c r="D975" s="58" t="s">
        <v>2369</v>
      </c>
      <c r="E975" s="58">
        <v>1000003818</v>
      </c>
      <c r="F975" s="58" t="s">
        <v>2370</v>
      </c>
      <c r="G975">
        <v>60.429999999999993</v>
      </c>
    </row>
    <row r="976" spans="2:7">
      <c r="B976" s="103" t="s">
        <v>1245</v>
      </c>
      <c r="C976" s="101" t="s">
        <v>58</v>
      </c>
      <c r="D976" s="101" t="s">
        <v>4094</v>
      </c>
      <c r="E976" s="101">
        <v>1000004390</v>
      </c>
      <c r="F976" s="101" t="s">
        <v>4062</v>
      </c>
      <c r="G976">
        <v>60.833333333333336</v>
      </c>
    </row>
    <row r="977" spans="2:7">
      <c r="B977" s="50" t="s">
        <v>121</v>
      </c>
      <c r="C977" s="63" t="s">
        <v>27</v>
      </c>
      <c r="D977" s="63" t="s">
        <v>957</v>
      </c>
      <c r="E977" s="63">
        <v>1000004008</v>
      </c>
      <c r="F977" s="63" t="s">
        <v>958</v>
      </c>
      <c r="G977">
        <v>61</v>
      </c>
    </row>
    <row r="978" spans="2:7">
      <c r="B978" s="39" t="s">
        <v>2568</v>
      </c>
      <c r="C978" s="58" t="s">
        <v>71</v>
      </c>
      <c r="D978" s="65" t="s">
        <v>2703</v>
      </c>
      <c r="E978" s="59">
        <v>1000001411</v>
      </c>
      <c r="F978" s="60" t="s">
        <v>2704</v>
      </c>
      <c r="G978">
        <v>61</v>
      </c>
    </row>
    <row r="979" spans="2:7">
      <c r="B979" s="39" t="s">
        <v>3061</v>
      </c>
      <c r="C979" s="58" t="s">
        <v>101</v>
      </c>
      <c r="D979" s="58" t="s">
        <v>3317</v>
      </c>
      <c r="E979" s="59">
        <v>1000001672</v>
      </c>
      <c r="F979" s="60" t="s">
        <v>3318</v>
      </c>
      <c r="G979">
        <v>61</v>
      </c>
    </row>
    <row r="980" spans="2:7">
      <c r="B980" s="39" t="s">
        <v>1245</v>
      </c>
      <c r="C980" s="58" t="s">
        <v>58</v>
      </c>
      <c r="D980" s="59" t="s">
        <v>2388</v>
      </c>
      <c r="E980" s="59">
        <v>1000000587</v>
      </c>
      <c r="F980" s="60" t="s">
        <v>2389</v>
      </c>
      <c r="G980">
        <v>61.2</v>
      </c>
    </row>
    <row r="981" spans="2:7">
      <c r="B981" s="50" t="s">
        <v>1245</v>
      </c>
      <c r="C981" s="112" t="s">
        <v>3922</v>
      </c>
      <c r="D981" s="63" t="s">
        <v>1790</v>
      </c>
      <c r="E981" s="63">
        <v>1000003912</v>
      </c>
      <c r="F981" s="63" t="s">
        <v>1791</v>
      </c>
      <c r="G981">
        <v>61.3</v>
      </c>
    </row>
    <row r="982" spans="2:7">
      <c r="B982" s="50" t="s">
        <v>121</v>
      </c>
      <c r="C982" s="63" t="s">
        <v>27</v>
      </c>
      <c r="D982" s="63" t="s">
        <v>955</v>
      </c>
      <c r="E982" s="63">
        <v>1000004000</v>
      </c>
      <c r="F982" s="63" t="s">
        <v>956</v>
      </c>
      <c r="G982">
        <v>61.5</v>
      </c>
    </row>
    <row r="983" spans="2:7">
      <c r="B983" s="39" t="s">
        <v>121</v>
      </c>
      <c r="C983" s="112" t="s">
        <v>3921</v>
      </c>
      <c r="D983" s="59" t="s">
        <v>406</v>
      </c>
      <c r="E983" s="59">
        <v>1000000445</v>
      </c>
      <c r="F983" s="60" t="s">
        <v>407</v>
      </c>
      <c r="G983">
        <v>61.7</v>
      </c>
    </row>
    <row r="984" spans="2:7">
      <c r="B984" s="39" t="s">
        <v>1245</v>
      </c>
      <c r="C984" s="58" t="s">
        <v>43</v>
      </c>
      <c r="D984" s="61" t="s">
        <v>1383</v>
      </c>
      <c r="E984" s="59">
        <v>1000000179</v>
      </c>
      <c r="F984" s="60" t="s">
        <v>1384</v>
      </c>
      <c r="G984">
        <v>61.7</v>
      </c>
    </row>
    <row r="985" spans="2:7">
      <c r="B985" s="39" t="s">
        <v>1245</v>
      </c>
      <c r="C985" s="112" t="s">
        <v>3922</v>
      </c>
      <c r="D985" s="59" t="s">
        <v>1764</v>
      </c>
      <c r="E985" s="59">
        <v>1000003454</v>
      </c>
      <c r="F985" s="61" t="s">
        <v>1765</v>
      </c>
      <c r="G985">
        <v>61.8</v>
      </c>
    </row>
    <row r="986" spans="2:7">
      <c r="B986" s="39" t="s">
        <v>2568</v>
      </c>
      <c r="C986" s="58" t="s">
        <v>75</v>
      </c>
      <c r="D986" s="65" t="s">
        <v>3053</v>
      </c>
      <c r="E986" s="59">
        <v>1000003160</v>
      </c>
      <c r="F986" s="58" t="s">
        <v>3054</v>
      </c>
      <c r="G986">
        <v>62.1</v>
      </c>
    </row>
    <row r="987" spans="2:7">
      <c r="B987" s="39" t="s">
        <v>1245</v>
      </c>
      <c r="C987" s="58" t="s">
        <v>43</v>
      </c>
      <c r="D987" s="61" t="s">
        <v>1389</v>
      </c>
      <c r="E987" s="59">
        <v>1000002402</v>
      </c>
      <c r="F987" s="60" t="s">
        <v>1390</v>
      </c>
      <c r="G987">
        <v>63</v>
      </c>
    </row>
    <row r="988" spans="2:7">
      <c r="B988" s="50" t="s">
        <v>1245</v>
      </c>
      <c r="C988" s="63" t="s">
        <v>56</v>
      </c>
      <c r="D988" s="63" t="s">
        <v>2098</v>
      </c>
      <c r="E988" s="63">
        <v>1000004042</v>
      </c>
      <c r="F988" s="63" t="s">
        <v>2099</v>
      </c>
      <c r="G988">
        <v>63.04</v>
      </c>
    </row>
    <row r="989" spans="2:7">
      <c r="B989" s="39" t="s">
        <v>1245</v>
      </c>
      <c r="C989" s="58" t="s">
        <v>43</v>
      </c>
      <c r="D989" s="59" t="s">
        <v>1367</v>
      </c>
      <c r="E989" s="59">
        <v>1000000190</v>
      </c>
      <c r="F989" s="60" t="s">
        <v>1368</v>
      </c>
      <c r="G989">
        <v>63.8</v>
      </c>
    </row>
    <row r="990" spans="2:7">
      <c r="B990" s="103" t="s">
        <v>2568</v>
      </c>
      <c r="C990" s="101" t="s">
        <v>84</v>
      </c>
      <c r="D990" s="101" t="s">
        <v>3846</v>
      </c>
      <c r="E990" s="101">
        <v>1000004232</v>
      </c>
      <c r="F990" s="101" t="s">
        <v>3844</v>
      </c>
      <c r="G990">
        <v>63.8</v>
      </c>
    </row>
    <row r="991" spans="2:7">
      <c r="B991" s="39" t="s">
        <v>2568</v>
      </c>
      <c r="C991" s="58" t="s">
        <v>80</v>
      </c>
      <c r="D991" s="58" t="s">
        <v>2894</v>
      </c>
      <c r="E991" s="59">
        <v>1000002632</v>
      </c>
      <c r="F991" s="60" t="s">
        <v>2895</v>
      </c>
      <c r="G991">
        <v>64</v>
      </c>
    </row>
    <row r="992" spans="2:7">
      <c r="B992" s="103" t="s">
        <v>1245</v>
      </c>
      <c r="C992" s="101" t="s">
        <v>3922</v>
      </c>
      <c r="D992" s="101" t="s">
        <v>4048</v>
      </c>
      <c r="E992" s="101">
        <v>1000004391</v>
      </c>
      <c r="F992" s="101" t="s">
        <v>4045</v>
      </c>
      <c r="G992">
        <v>64.333333333333329</v>
      </c>
    </row>
    <row r="993" spans="2:7">
      <c r="B993" s="39" t="s">
        <v>1245</v>
      </c>
      <c r="C993" s="58" t="s">
        <v>56</v>
      </c>
      <c r="D993" s="59" t="s">
        <v>2044</v>
      </c>
      <c r="E993" s="59">
        <v>1000000803</v>
      </c>
      <c r="F993" s="60" t="s">
        <v>2045</v>
      </c>
      <c r="G993">
        <v>64.36</v>
      </c>
    </row>
    <row r="994" spans="2:7">
      <c r="B994" s="39" t="s">
        <v>2568</v>
      </c>
      <c r="C994" s="58" t="s">
        <v>80</v>
      </c>
      <c r="D994" s="58" t="s">
        <v>2912</v>
      </c>
      <c r="E994" s="59">
        <v>1000003756</v>
      </c>
      <c r="F994" s="58" t="s">
        <v>2913</v>
      </c>
      <c r="G994">
        <v>64.400000000000006</v>
      </c>
    </row>
    <row r="995" spans="2:7">
      <c r="B995" s="39" t="s">
        <v>1245</v>
      </c>
      <c r="C995" s="58" t="s">
        <v>56</v>
      </c>
      <c r="D995" s="59" t="s">
        <v>2034</v>
      </c>
      <c r="E995" s="59">
        <v>1000000789</v>
      </c>
      <c r="F995" s="60" t="s">
        <v>2035</v>
      </c>
      <c r="G995">
        <v>64.55</v>
      </c>
    </row>
    <row r="996" spans="2:7">
      <c r="B996" s="39" t="s">
        <v>1245</v>
      </c>
      <c r="C996" s="112" t="s">
        <v>46</v>
      </c>
      <c r="D996" s="58" t="s">
        <v>3598</v>
      </c>
      <c r="E996" s="59">
        <v>1000004172</v>
      </c>
      <c r="F996" s="60" t="s">
        <v>3594</v>
      </c>
      <c r="G996">
        <v>65</v>
      </c>
    </row>
    <row r="997" spans="2:7">
      <c r="B997" s="7" t="s">
        <v>3061</v>
      </c>
      <c r="C997" s="61" t="s">
        <v>90</v>
      </c>
      <c r="D997" s="65" t="s">
        <v>3381</v>
      </c>
      <c r="E997" s="59">
        <v>1000003392</v>
      </c>
      <c r="F997" s="58" t="s">
        <v>3382</v>
      </c>
      <c r="G997">
        <v>65.099999999999994</v>
      </c>
    </row>
    <row r="998" spans="2:7">
      <c r="B998" s="39" t="s">
        <v>121</v>
      </c>
      <c r="C998" s="58" t="s">
        <v>31</v>
      </c>
      <c r="D998" s="59" t="s">
        <v>1021</v>
      </c>
      <c r="E998" s="59">
        <v>1000002617</v>
      </c>
      <c r="F998" s="60" t="s">
        <v>1022</v>
      </c>
      <c r="G998">
        <v>65.2</v>
      </c>
    </row>
    <row r="999" spans="2:7">
      <c r="B999" s="39" t="s">
        <v>1245</v>
      </c>
      <c r="C999" s="58" t="s">
        <v>58</v>
      </c>
      <c r="D999" s="59" t="s">
        <v>2396</v>
      </c>
      <c r="E999" s="59">
        <v>1000000588</v>
      </c>
      <c r="F999" s="60" t="s">
        <v>2397</v>
      </c>
      <c r="G999">
        <v>65.2</v>
      </c>
    </row>
    <row r="1000" spans="2:7">
      <c r="B1000" s="50" t="s">
        <v>121</v>
      </c>
      <c r="C1000" s="112" t="s">
        <v>12</v>
      </c>
      <c r="D1000" s="63" t="s">
        <v>249</v>
      </c>
      <c r="E1000" s="63">
        <v>1000003840</v>
      </c>
      <c r="F1000" s="63" t="s">
        <v>250</v>
      </c>
      <c r="G1000">
        <v>65.599999999999994</v>
      </c>
    </row>
    <row r="1001" spans="2:7">
      <c r="B1001" s="39" t="s">
        <v>1245</v>
      </c>
      <c r="C1001" s="58" t="s">
        <v>44</v>
      </c>
      <c r="D1001" s="59" t="s">
        <v>1464</v>
      </c>
      <c r="E1001" s="59">
        <v>1000000359</v>
      </c>
      <c r="F1001" s="60" t="s">
        <v>1465</v>
      </c>
      <c r="G1001">
        <v>66.7</v>
      </c>
    </row>
    <row r="1002" spans="2:7">
      <c r="B1002" s="39" t="s">
        <v>121</v>
      </c>
      <c r="C1002" s="58" t="s">
        <v>22</v>
      </c>
      <c r="D1002" s="59" t="s">
        <v>711</v>
      </c>
      <c r="E1002" s="59">
        <v>1000000416</v>
      </c>
      <c r="F1002" s="60" t="s">
        <v>712</v>
      </c>
      <c r="G1002">
        <v>66.75</v>
      </c>
    </row>
    <row r="1003" spans="2:7">
      <c r="B1003" s="39" t="s">
        <v>1245</v>
      </c>
      <c r="C1003" s="58" t="s">
        <v>50</v>
      </c>
      <c r="D1003" s="59" t="s">
        <v>2496</v>
      </c>
      <c r="E1003" s="59">
        <v>1000000769</v>
      </c>
      <c r="F1003" s="60" t="s">
        <v>2497</v>
      </c>
      <c r="G1003">
        <v>66.8</v>
      </c>
    </row>
    <row r="1004" spans="2:7">
      <c r="B1004" s="39" t="s">
        <v>1245</v>
      </c>
      <c r="C1004" s="58" t="s">
        <v>56</v>
      </c>
      <c r="D1004" s="59" t="s">
        <v>2054</v>
      </c>
      <c r="E1004" s="59">
        <v>1000000807</v>
      </c>
      <c r="F1004" s="60" t="s">
        <v>2055</v>
      </c>
      <c r="G1004">
        <v>66.849999999999994</v>
      </c>
    </row>
    <row r="1005" spans="2:7">
      <c r="B1005" s="39" t="s">
        <v>121</v>
      </c>
      <c r="C1005" s="112" t="s">
        <v>18</v>
      </c>
      <c r="D1005" s="59" t="s">
        <v>494</v>
      </c>
      <c r="E1005" s="59">
        <v>1000002409</v>
      </c>
      <c r="F1005" s="60" t="s">
        <v>495</v>
      </c>
      <c r="G1005">
        <v>67</v>
      </c>
    </row>
    <row r="1006" spans="2:7">
      <c r="B1006" s="39" t="s">
        <v>1245</v>
      </c>
      <c r="C1006" s="58" t="s">
        <v>58</v>
      </c>
      <c r="D1006" s="59" t="s">
        <v>2420</v>
      </c>
      <c r="E1006" s="59">
        <v>1000000996</v>
      </c>
      <c r="F1006" s="60" t="s">
        <v>2421</v>
      </c>
      <c r="G1006">
        <v>67</v>
      </c>
    </row>
    <row r="1007" spans="2:7">
      <c r="B1007" s="7" t="s">
        <v>3061</v>
      </c>
      <c r="C1007" s="61" t="s">
        <v>90</v>
      </c>
      <c r="D1007" s="65" t="s">
        <v>3385</v>
      </c>
      <c r="E1007" s="59">
        <v>1000003606</v>
      </c>
      <c r="F1007" s="58" t="s">
        <v>3386</v>
      </c>
      <c r="G1007">
        <v>67</v>
      </c>
    </row>
    <row r="1008" spans="2:7">
      <c r="B1008" s="39" t="s">
        <v>121</v>
      </c>
      <c r="C1008" s="58" t="s">
        <v>34</v>
      </c>
      <c r="D1008" s="59" t="s">
        <v>1135</v>
      </c>
      <c r="E1008" s="59">
        <v>1000000561</v>
      </c>
      <c r="F1008" s="60" t="s">
        <v>1136</v>
      </c>
      <c r="G1008">
        <v>67.400000000000006</v>
      </c>
    </row>
    <row r="1009" spans="2:7">
      <c r="B1009" s="39" t="s">
        <v>2568</v>
      </c>
      <c r="C1009" s="63" t="s">
        <v>80</v>
      </c>
      <c r="D1009" s="63" t="s">
        <v>2918</v>
      </c>
      <c r="E1009" s="63">
        <v>1000003955</v>
      </c>
      <c r="F1009" s="63" t="s">
        <v>2919</v>
      </c>
      <c r="G1009">
        <v>67.8</v>
      </c>
    </row>
    <row r="1010" spans="2:7">
      <c r="B1010" s="39" t="s">
        <v>3061</v>
      </c>
      <c r="C1010" s="58" t="s">
        <v>101</v>
      </c>
      <c r="D1010" s="58" t="s">
        <v>3323</v>
      </c>
      <c r="E1010" s="59">
        <v>1000001675</v>
      </c>
      <c r="F1010" s="60" t="s">
        <v>3324</v>
      </c>
      <c r="G1010">
        <v>67.8</v>
      </c>
    </row>
    <row r="1011" spans="2:7">
      <c r="B1011" s="7" t="s">
        <v>3061</v>
      </c>
      <c r="C1011" s="61" t="s">
        <v>92</v>
      </c>
      <c r="D1011" s="65" t="s">
        <v>3429</v>
      </c>
      <c r="E1011" s="59">
        <v>1000002536</v>
      </c>
      <c r="F1011" s="60" t="s">
        <v>3430</v>
      </c>
      <c r="G1011">
        <v>68</v>
      </c>
    </row>
    <row r="1012" spans="2:7">
      <c r="B1012" s="39" t="s">
        <v>121</v>
      </c>
      <c r="C1012" s="58" t="s">
        <v>27</v>
      </c>
      <c r="D1012" s="58" t="s">
        <v>3620</v>
      </c>
      <c r="E1012" s="59">
        <v>1000004177</v>
      </c>
      <c r="F1012" s="60" t="s">
        <v>3616</v>
      </c>
      <c r="G1012">
        <v>68</v>
      </c>
    </row>
    <row r="1013" spans="2:7">
      <c r="B1013" s="50" t="s">
        <v>1245</v>
      </c>
      <c r="C1013" s="63" t="s">
        <v>62</v>
      </c>
      <c r="D1013" s="63" t="s">
        <v>3490</v>
      </c>
      <c r="E1013" s="63">
        <v>1000004124</v>
      </c>
      <c r="F1013" s="63" t="s">
        <v>3491</v>
      </c>
      <c r="G1013">
        <v>68.8</v>
      </c>
    </row>
    <row r="1014" spans="2:7">
      <c r="B1014" s="103" t="s">
        <v>121</v>
      </c>
      <c r="C1014" s="112" t="s">
        <v>16</v>
      </c>
      <c r="D1014" s="101" t="s">
        <v>3808</v>
      </c>
      <c r="E1014" s="101">
        <v>1000004227</v>
      </c>
      <c r="F1014" s="101" t="s">
        <v>3806</v>
      </c>
      <c r="G1014">
        <v>69</v>
      </c>
    </row>
    <row r="1015" spans="2:7">
      <c r="B1015" s="39" t="s">
        <v>121</v>
      </c>
      <c r="C1015" s="58" t="s">
        <v>25</v>
      </c>
      <c r="D1015" s="59" t="s">
        <v>782</v>
      </c>
      <c r="E1015" s="59">
        <v>1000000260</v>
      </c>
      <c r="F1015" s="60" t="s">
        <v>783</v>
      </c>
      <c r="G1015">
        <v>69.400000000000006</v>
      </c>
    </row>
    <row r="1016" spans="2:7">
      <c r="B1016" s="39" t="s">
        <v>1245</v>
      </c>
      <c r="C1016" s="112" t="s">
        <v>46</v>
      </c>
      <c r="D1016" s="59" t="s">
        <v>1776</v>
      </c>
      <c r="E1016" s="59">
        <v>1000003713</v>
      </c>
      <c r="F1016" s="61" t="s">
        <v>1777</v>
      </c>
      <c r="G1016">
        <v>70</v>
      </c>
    </row>
    <row r="1017" spans="2:7">
      <c r="B1017" s="39" t="s">
        <v>121</v>
      </c>
      <c r="C1017" s="58" t="s">
        <v>27</v>
      </c>
      <c r="D1017" s="58" t="s">
        <v>945</v>
      </c>
      <c r="E1017" s="58">
        <v>1000003794</v>
      </c>
      <c r="F1017" s="58" t="s">
        <v>946</v>
      </c>
      <c r="G1017">
        <v>70.5</v>
      </c>
    </row>
    <row r="1018" spans="2:7">
      <c r="B1018" s="39" t="s">
        <v>3061</v>
      </c>
      <c r="C1018" s="58" t="s">
        <v>87</v>
      </c>
      <c r="D1018" s="65" t="s">
        <v>3086</v>
      </c>
      <c r="E1018" s="59">
        <v>1000001499</v>
      </c>
      <c r="F1018" s="60" t="s">
        <v>3087</v>
      </c>
      <c r="G1018">
        <v>70.599999999999994</v>
      </c>
    </row>
    <row r="1019" spans="2:7">
      <c r="B1019" s="39" t="s">
        <v>121</v>
      </c>
      <c r="C1019" s="58" t="s">
        <v>27</v>
      </c>
      <c r="D1019" s="59" t="s">
        <v>933</v>
      </c>
      <c r="E1019" s="59">
        <v>1000003473</v>
      </c>
      <c r="F1019" s="61" t="s">
        <v>934</v>
      </c>
      <c r="G1019">
        <v>70.900000000000006</v>
      </c>
    </row>
    <row r="1020" spans="2:7">
      <c r="B1020" s="39" t="s">
        <v>1245</v>
      </c>
      <c r="C1020" s="58" t="s">
        <v>57</v>
      </c>
      <c r="D1020" s="59" t="s">
        <v>2120</v>
      </c>
      <c r="E1020" s="59">
        <v>1000000219</v>
      </c>
      <c r="F1020" s="60" t="s">
        <v>2121</v>
      </c>
      <c r="G1020">
        <v>71</v>
      </c>
    </row>
    <row r="1021" spans="2:7">
      <c r="B1021" s="39" t="s">
        <v>2568</v>
      </c>
      <c r="C1021" s="58" t="s">
        <v>80</v>
      </c>
      <c r="D1021" s="58" t="s">
        <v>2876</v>
      </c>
      <c r="E1021" s="59">
        <v>1000001950</v>
      </c>
      <c r="F1021" s="60" t="s">
        <v>2877</v>
      </c>
      <c r="G1021">
        <v>71.05</v>
      </c>
    </row>
    <row r="1022" spans="2:7">
      <c r="B1022" s="39" t="s">
        <v>1245</v>
      </c>
      <c r="C1022" s="58" t="s">
        <v>48</v>
      </c>
      <c r="D1022" s="63" t="s">
        <v>3468</v>
      </c>
      <c r="E1022" s="63">
        <v>1000004116</v>
      </c>
      <c r="F1022" s="63" t="s">
        <v>3469</v>
      </c>
      <c r="G1022">
        <v>71.099999999999994</v>
      </c>
    </row>
    <row r="1023" spans="2:7">
      <c r="B1023" s="7" t="s">
        <v>3061</v>
      </c>
      <c r="C1023" s="61" t="s">
        <v>90</v>
      </c>
      <c r="D1023" s="65" t="s">
        <v>3377</v>
      </c>
      <c r="E1023" s="59">
        <v>1000002866</v>
      </c>
      <c r="F1023" s="60" t="s">
        <v>3378</v>
      </c>
      <c r="G1023">
        <v>71.400000000000006</v>
      </c>
    </row>
    <row r="1024" spans="2:7">
      <c r="B1024" s="103" t="s">
        <v>121</v>
      </c>
      <c r="C1024" s="101" t="s">
        <v>31</v>
      </c>
      <c r="D1024" s="101" t="s">
        <v>4021</v>
      </c>
      <c r="E1024" s="101">
        <v>1000004372</v>
      </c>
      <c r="F1024" s="101" t="s">
        <v>4033</v>
      </c>
      <c r="G1024">
        <v>71.666666666666671</v>
      </c>
    </row>
    <row r="1025" spans="2:7">
      <c r="B1025" s="39" t="s">
        <v>121</v>
      </c>
      <c r="C1025" s="112" t="s">
        <v>12</v>
      </c>
      <c r="D1025" s="59" t="s">
        <v>134</v>
      </c>
      <c r="E1025" s="59">
        <v>1000000653</v>
      </c>
      <c r="F1025" s="60" t="s">
        <v>135</v>
      </c>
      <c r="G1025">
        <v>71.8</v>
      </c>
    </row>
    <row r="1026" spans="2:7">
      <c r="B1026" s="39" t="s">
        <v>121</v>
      </c>
      <c r="C1026" s="58" t="s">
        <v>22</v>
      </c>
      <c r="D1026" s="59" t="s">
        <v>750</v>
      </c>
      <c r="E1026" s="59">
        <v>1000003398</v>
      </c>
      <c r="F1026" s="61" t="s">
        <v>751</v>
      </c>
      <c r="G1026">
        <v>72</v>
      </c>
    </row>
    <row r="1027" spans="2:7">
      <c r="B1027" s="39" t="s">
        <v>121</v>
      </c>
      <c r="C1027" s="58" t="s">
        <v>27</v>
      </c>
      <c r="D1027" s="58" t="s">
        <v>947</v>
      </c>
      <c r="E1027" s="58">
        <v>1000003817</v>
      </c>
      <c r="F1027" s="58" t="s">
        <v>948</v>
      </c>
      <c r="G1027">
        <v>72</v>
      </c>
    </row>
    <row r="1028" spans="2:7">
      <c r="B1028" s="39" t="s">
        <v>121</v>
      </c>
      <c r="C1028" s="58" t="s">
        <v>37</v>
      </c>
      <c r="D1028" s="59" t="s">
        <v>1211</v>
      </c>
      <c r="E1028" s="59">
        <v>1000001018</v>
      </c>
      <c r="F1028" s="60" t="s">
        <v>1212</v>
      </c>
      <c r="G1028">
        <v>72.820000000000007</v>
      </c>
    </row>
    <row r="1029" spans="2:7">
      <c r="B1029" s="103" t="s">
        <v>121</v>
      </c>
      <c r="C1029" s="101" t="s">
        <v>34</v>
      </c>
      <c r="D1029" s="101" t="s">
        <v>3796</v>
      </c>
      <c r="E1029" s="101">
        <v>1000004216</v>
      </c>
      <c r="F1029" s="101" t="s">
        <v>3793</v>
      </c>
      <c r="G1029">
        <v>73.3</v>
      </c>
    </row>
    <row r="1030" spans="2:7">
      <c r="B1030" s="103" t="s">
        <v>121</v>
      </c>
      <c r="C1030" s="112" t="s">
        <v>12</v>
      </c>
      <c r="D1030" s="101" t="s">
        <v>3833</v>
      </c>
      <c r="E1030" s="101">
        <v>1000004186</v>
      </c>
      <c r="F1030" s="101" t="s">
        <v>3831</v>
      </c>
      <c r="G1030">
        <v>73.400000000000006</v>
      </c>
    </row>
    <row r="1031" spans="2:7">
      <c r="B1031" s="39" t="s">
        <v>1245</v>
      </c>
      <c r="C1031" s="58" t="s">
        <v>44</v>
      </c>
      <c r="D1031" s="59" t="s">
        <v>1474</v>
      </c>
      <c r="E1031" s="59">
        <v>1000000361</v>
      </c>
      <c r="F1031" s="60" t="s">
        <v>1475</v>
      </c>
      <c r="G1031">
        <v>73.5</v>
      </c>
    </row>
    <row r="1032" spans="2:7">
      <c r="B1032" s="50" t="s">
        <v>1245</v>
      </c>
      <c r="C1032" s="63" t="s">
        <v>43</v>
      </c>
      <c r="D1032" s="63" t="s">
        <v>1419</v>
      </c>
      <c r="E1032" s="63">
        <v>1000003845</v>
      </c>
      <c r="F1032" s="63" t="s">
        <v>1420</v>
      </c>
      <c r="G1032">
        <v>73.599999999999994</v>
      </c>
    </row>
    <row r="1033" spans="2:7">
      <c r="B1033" s="39" t="s">
        <v>2568</v>
      </c>
      <c r="C1033" s="58" t="s">
        <v>84</v>
      </c>
      <c r="D1033" s="65" t="s">
        <v>2978</v>
      </c>
      <c r="E1033" s="59">
        <v>1000001611</v>
      </c>
      <c r="F1033" s="60" t="s">
        <v>2979</v>
      </c>
      <c r="G1033">
        <v>73.599999999999994</v>
      </c>
    </row>
    <row r="1034" spans="2:7">
      <c r="B1034" s="50" t="s">
        <v>121</v>
      </c>
      <c r="C1034" s="63" t="s">
        <v>25</v>
      </c>
      <c r="D1034" s="63" t="s">
        <v>3476</v>
      </c>
      <c r="E1034" s="63">
        <v>1000004120</v>
      </c>
      <c r="F1034" s="63" t="s">
        <v>3477</v>
      </c>
      <c r="G1034">
        <v>74.099999999999994</v>
      </c>
    </row>
    <row r="1035" spans="2:7">
      <c r="B1035" s="39" t="s">
        <v>121</v>
      </c>
      <c r="C1035" s="58" t="s">
        <v>32</v>
      </c>
      <c r="D1035" s="59" t="s">
        <v>1053</v>
      </c>
      <c r="E1035" s="59">
        <v>1000000697</v>
      </c>
      <c r="F1035" s="60" t="s">
        <v>1054</v>
      </c>
      <c r="G1035">
        <v>74.400000000000006</v>
      </c>
    </row>
    <row r="1036" spans="2:7">
      <c r="B1036" s="39" t="s">
        <v>1245</v>
      </c>
      <c r="C1036" s="58" t="s">
        <v>60</v>
      </c>
      <c r="D1036" s="59" t="s">
        <v>2210</v>
      </c>
      <c r="E1036" s="59">
        <v>1000000148</v>
      </c>
      <c r="F1036" s="60" t="s">
        <v>2211</v>
      </c>
      <c r="G1036">
        <v>74.400000000000006</v>
      </c>
    </row>
    <row r="1037" spans="2:7">
      <c r="B1037" s="39" t="s">
        <v>3061</v>
      </c>
      <c r="C1037" s="58" t="s">
        <v>3172</v>
      </c>
      <c r="D1037" s="65" t="s">
        <v>3195</v>
      </c>
      <c r="E1037" s="59">
        <v>1000002639</v>
      </c>
      <c r="F1037" s="66" t="s">
        <v>3196</v>
      </c>
      <c r="G1037">
        <v>74.400000000000006</v>
      </c>
    </row>
    <row r="1038" spans="2:7">
      <c r="B1038" s="103" t="s">
        <v>121</v>
      </c>
      <c r="C1038" s="101" t="s">
        <v>34</v>
      </c>
      <c r="D1038" s="101" t="s">
        <v>3828</v>
      </c>
      <c r="E1038" s="101">
        <v>1000004224</v>
      </c>
      <c r="F1038" s="101" t="s">
        <v>3823</v>
      </c>
      <c r="G1038">
        <v>74.47</v>
      </c>
    </row>
    <row r="1039" spans="2:7">
      <c r="B1039" s="39" t="s">
        <v>121</v>
      </c>
      <c r="C1039" s="112" t="s">
        <v>3921</v>
      </c>
      <c r="D1039" s="59" t="s">
        <v>438</v>
      </c>
      <c r="E1039" s="59">
        <v>1000000478</v>
      </c>
      <c r="F1039" s="60" t="s">
        <v>439</v>
      </c>
      <c r="G1039">
        <v>74.52000000000001</v>
      </c>
    </row>
    <row r="1040" spans="2:7">
      <c r="B1040" s="39" t="s">
        <v>1245</v>
      </c>
      <c r="C1040" s="58" t="s">
        <v>62</v>
      </c>
      <c r="D1040" s="59" t="s">
        <v>2297</v>
      </c>
      <c r="E1040" s="59">
        <v>1000000377</v>
      </c>
      <c r="F1040" s="60" t="s">
        <v>2298</v>
      </c>
      <c r="G1040">
        <v>74.599999999999994</v>
      </c>
    </row>
    <row r="1041" spans="2:7">
      <c r="B1041" s="39" t="s">
        <v>1245</v>
      </c>
      <c r="C1041" s="58" t="s">
        <v>44</v>
      </c>
      <c r="D1041" s="59" t="s">
        <v>1480</v>
      </c>
      <c r="E1041" s="59">
        <v>1000000355</v>
      </c>
      <c r="F1041" s="60" t="s">
        <v>1481</v>
      </c>
      <c r="G1041">
        <v>74.8</v>
      </c>
    </row>
    <row r="1042" spans="2:7">
      <c r="B1042" s="39" t="s">
        <v>1245</v>
      </c>
      <c r="C1042" s="112" t="s">
        <v>46</v>
      </c>
      <c r="D1042" s="59" t="s">
        <v>1731</v>
      </c>
      <c r="E1042" s="59">
        <v>1000000944</v>
      </c>
      <c r="F1042" s="60" t="s">
        <v>1732</v>
      </c>
      <c r="G1042">
        <v>75</v>
      </c>
    </row>
    <row r="1043" spans="2:7">
      <c r="B1043" s="103" t="s">
        <v>121</v>
      </c>
      <c r="C1043" s="112" t="s">
        <v>3921</v>
      </c>
      <c r="D1043" s="101" t="s">
        <v>3797</v>
      </c>
      <c r="E1043" s="101">
        <v>1000004222</v>
      </c>
      <c r="F1043" s="101" t="s">
        <v>3794</v>
      </c>
      <c r="G1043">
        <v>75</v>
      </c>
    </row>
    <row r="1044" spans="2:7">
      <c r="B1044" s="39" t="s">
        <v>121</v>
      </c>
      <c r="C1044" s="58" t="s">
        <v>27</v>
      </c>
      <c r="D1044" s="58" t="s">
        <v>3563</v>
      </c>
      <c r="E1044" s="59">
        <v>1000004161</v>
      </c>
      <c r="F1044" s="60" t="s">
        <v>3553</v>
      </c>
      <c r="G1044">
        <v>75.099999999999994</v>
      </c>
    </row>
    <row r="1045" spans="2:7">
      <c r="B1045" s="7" t="s">
        <v>3061</v>
      </c>
      <c r="C1045" s="61" t="s">
        <v>90</v>
      </c>
      <c r="D1045" s="65" t="s">
        <v>3351</v>
      </c>
      <c r="E1045" s="59">
        <v>1000001461</v>
      </c>
      <c r="F1045" s="60" t="s">
        <v>3352</v>
      </c>
      <c r="G1045">
        <v>75.2</v>
      </c>
    </row>
    <row r="1046" spans="2:7">
      <c r="B1046" s="39" t="s">
        <v>1245</v>
      </c>
      <c r="C1046" s="58" t="s">
        <v>60</v>
      </c>
      <c r="D1046" s="58" t="s">
        <v>2274</v>
      </c>
      <c r="E1046" s="58">
        <v>1000003795</v>
      </c>
      <c r="F1046" s="58" t="s">
        <v>2275</v>
      </c>
      <c r="G1046">
        <v>75.61</v>
      </c>
    </row>
    <row r="1047" spans="2:7">
      <c r="B1047" s="50" t="s">
        <v>121</v>
      </c>
      <c r="C1047" s="112" t="s">
        <v>3921</v>
      </c>
      <c r="D1047" s="63" t="s">
        <v>3458</v>
      </c>
      <c r="E1047" s="63">
        <v>1000004113</v>
      </c>
      <c r="F1047" s="63" t="s">
        <v>3459</v>
      </c>
      <c r="G1047">
        <v>75.679999999999993</v>
      </c>
    </row>
    <row r="1048" spans="2:7">
      <c r="B1048" s="39" t="s">
        <v>121</v>
      </c>
      <c r="C1048" s="112" t="s">
        <v>18</v>
      </c>
      <c r="D1048" s="59" t="s">
        <v>478</v>
      </c>
      <c r="E1048" s="59">
        <v>1000000916</v>
      </c>
      <c r="F1048" s="60" t="s">
        <v>479</v>
      </c>
      <c r="G1048">
        <v>76</v>
      </c>
    </row>
    <row r="1049" spans="2:7">
      <c r="B1049" s="50" t="s">
        <v>3061</v>
      </c>
      <c r="C1049" s="63" t="s">
        <v>94</v>
      </c>
      <c r="D1049" s="63" t="s">
        <v>3168</v>
      </c>
      <c r="E1049" s="63">
        <v>1000003902</v>
      </c>
      <c r="F1049" s="63" t="s">
        <v>3169</v>
      </c>
      <c r="G1049">
        <v>76</v>
      </c>
    </row>
    <row r="1050" spans="2:7">
      <c r="B1050" s="39" t="s">
        <v>121</v>
      </c>
      <c r="C1050" s="58" t="s">
        <v>613</v>
      </c>
      <c r="D1050" s="61" t="s">
        <v>663</v>
      </c>
      <c r="E1050" s="59">
        <v>1000003676</v>
      </c>
      <c r="F1050" s="61" t="s">
        <v>664</v>
      </c>
      <c r="G1050">
        <v>76.789999999999992</v>
      </c>
    </row>
    <row r="1051" spans="2:7">
      <c r="B1051" s="39" t="s">
        <v>1245</v>
      </c>
      <c r="C1051" s="58" t="s">
        <v>60</v>
      </c>
      <c r="D1051" s="59" t="s">
        <v>2238</v>
      </c>
      <c r="E1051" s="59">
        <v>1000000133</v>
      </c>
      <c r="F1051" s="60" t="s">
        <v>2239</v>
      </c>
      <c r="G1051">
        <v>76.8</v>
      </c>
    </row>
    <row r="1052" spans="2:7">
      <c r="B1052" s="39" t="s">
        <v>121</v>
      </c>
      <c r="C1052" s="58" t="s">
        <v>613</v>
      </c>
      <c r="D1052" s="61" t="s">
        <v>619</v>
      </c>
      <c r="E1052" s="59">
        <v>1000000109</v>
      </c>
      <c r="F1052" s="60" t="s">
        <v>620</v>
      </c>
      <c r="G1052">
        <v>77.25</v>
      </c>
    </row>
    <row r="1053" spans="2:7">
      <c r="B1053" s="103" t="s">
        <v>2568</v>
      </c>
      <c r="C1053" s="101" t="s">
        <v>76</v>
      </c>
      <c r="D1053" s="101" t="s">
        <v>3795</v>
      </c>
      <c r="E1053" s="101">
        <v>1000004214</v>
      </c>
      <c r="F1053" s="101" t="s">
        <v>3792</v>
      </c>
      <c r="G1053">
        <v>77.25</v>
      </c>
    </row>
    <row r="1054" spans="2:7">
      <c r="B1054" s="39" t="s">
        <v>121</v>
      </c>
      <c r="C1054" s="112" t="s">
        <v>12</v>
      </c>
      <c r="D1054" s="59" t="s">
        <v>122</v>
      </c>
      <c r="E1054" s="59">
        <v>1000000638</v>
      </c>
      <c r="F1054" s="60" t="s">
        <v>123</v>
      </c>
      <c r="G1054">
        <v>77.400000000000006</v>
      </c>
    </row>
    <row r="1055" spans="2:7">
      <c r="B1055" s="39" t="s">
        <v>121</v>
      </c>
      <c r="C1055" s="58" t="s">
        <v>25</v>
      </c>
      <c r="D1055" s="59" t="s">
        <v>790</v>
      </c>
      <c r="E1055" s="59">
        <v>1000000258</v>
      </c>
      <c r="F1055" s="60" t="s">
        <v>791</v>
      </c>
      <c r="G1055">
        <v>77.400000000000006</v>
      </c>
    </row>
    <row r="1056" spans="2:7">
      <c r="B1056" s="39" t="s">
        <v>1245</v>
      </c>
      <c r="C1056" s="58" t="s">
        <v>53</v>
      </c>
      <c r="D1056" s="59" t="s">
        <v>1940</v>
      </c>
      <c r="E1056" s="59">
        <v>1000000039</v>
      </c>
      <c r="F1056" s="60" t="s">
        <v>1941</v>
      </c>
      <c r="G1056">
        <v>77.400000000000006</v>
      </c>
    </row>
    <row r="1057" spans="2:7">
      <c r="B1057" s="103" t="s">
        <v>3918</v>
      </c>
      <c r="C1057" s="101" t="s">
        <v>76</v>
      </c>
      <c r="D1057" s="101" t="s">
        <v>4049</v>
      </c>
      <c r="E1057" s="101">
        <v>1000001900</v>
      </c>
      <c r="F1057" s="101" t="s">
        <v>4050</v>
      </c>
      <c r="G1057">
        <v>77.539999999999992</v>
      </c>
    </row>
    <row r="1058" spans="2:7">
      <c r="B1058" s="39" t="s">
        <v>121</v>
      </c>
      <c r="C1058" s="112" t="s">
        <v>12</v>
      </c>
      <c r="D1058" s="59" t="s">
        <v>154</v>
      </c>
      <c r="E1058" s="59">
        <v>1000000647</v>
      </c>
      <c r="F1058" s="60" t="s">
        <v>155</v>
      </c>
      <c r="G1058">
        <v>78.400000000000006</v>
      </c>
    </row>
    <row r="1059" spans="2:7">
      <c r="B1059" s="39" t="s">
        <v>121</v>
      </c>
      <c r="C1059" s="58" t="s">
        <v>814</v>
      </c>
      <c r="D1059" s="61" t="s">
        <v>857</v>
      </c>
      <c r="E1059" s="59">
        <v>1000003519</v>
      </c>
      <c r="F1059" s="61" t="s">
        <v>858</v>
      </c>
      <c r="G1059">
        <v>78.45</v>
      </c>
    </row>
    <row r="1060" spans="2:7">
      <c r="B1060" s="39" t="s">
        <v>1245</v>
      </c>
      <c r="C1060" s="58" t="s">
        <v>40</v>
      </c>
      <c r="D1060" s="61" t="s">
        <v>1306</v>
      </c>
      <c r="E1060" s="59">
        <v>1000003309</v>
      </c>
      <c r="F1060" s="61" t="s">
        <v>1307</v>
      </c>
      <c r="G1060">
        <v>78.599999999999994</v>
      </c>
    </row>
    <row r="1061" spans="2:7">
      <c r="B1061" s="39" t="s">
        <v>121</v>
      </c>
      <c r="C1061" s="58" t="s">
        <v>613</v>
      </c>
      <c r="D1061" s="61" t="s">
        <v>657</v>
      </c>
      <c r="E1061" s="59">
        <v>1000003544</v>
      </c>
      <c r="F1061" s="61" t="s">
        <v>658</v>
      </c>
      <c r="G1061">
        <v>79</v>
      </c>
    </row>
    <row r="1062" spans="2:7">
      <c r="B1062" s="39" t="s">
        <v>2568</v>
      </c>
      <c r="C1062" s="58" t="s">
        <v>2569</v>
      </c>
      <c r="D1062" s="65" t="s">
        <v>2649</v>
      </c>
      <c r="E1062" s="59">
        <v>1000003723</v>
      </c>
      <c r="F1062" s="60" t="s">
        <v>2650</v>
      </c>
      <c r="G1062">
        <v>79</v>
      </c>
    </row>
    <row r="1063" spans="2:7">
      <c r="B1063" s="39" t="s">
        <v>1245</v>
      </c>
      <c r="C1063" s="58" t="s">
        <v>48</v>
      </c>
      <c r="D1063" s="59" t="s">
        <v>1874</v>
      </c>
      <c r="E1063" s="59">
        <v>1000003189</v>
      </c>
      <c r="F1063" s="61" t="s">
        <v>1875</v>
      </c>
      <c r="G1063">
        <v>79.599999999999994</v>
      </c>
    </row>
    <row r="1064" spans="2:7">
      <c r="B1064" s="39" t="s">
        <v>121</v>
      </c>
      <c r="C1064" s="112" t="s">
        <v>16</v>
      </c>
      <c r="D1064" s="61" t="s">
        <v>376</v>
      </c>
      <c r="E1064" s="59">
        <v>1000003589</v>
      </c>
      <c r="F1064" s="61" t="s">
        <v>377</v>
      </c>
      <c r="G1064">
        <v>79.83</v>
      </c>
    </row>
    <row r="1065" spans="2:7">
      <c r="B1065" s="39" t="s">
        <v>121</v>
      </c>
      <c r="C1065" s="112" t="s">
        <v>18</v>
      </c>
      <c r="D1065" s="59" t="s">
        <v>432</v>
      </c>
      <c r="E1065" s="59">
        <v>1000000457</v>
      </c>
      <c r="F1065" s="60" t="s">
        <v>433</v>
      </c>
      <c r="G1065">
        <v>80</v>
      </c>
    </row>
    <row r="1066" spans="2:7">
      <c r="B1066" s="39" t="s">
        <v>121</v>
      </c>
      <c r="C1066" s="58" t="s">
        <v>548</v>
      </c>
      <c r="D1066" s="61" t="s">
        <v>589</v>
      </c>
      <c r="E1066" s="59">
        <v>1000003273</v>
      </c>
      <c r="F1066" s="61" t="s">
        <v>590</v>
      </c>
      <c r="G1066">
        <v>80</v>
      </c>
    </row>
    <row r="1067" spans="2:7">
      <c r="B1067" s="39" t="s">
        <v>121</v>
      </c>
      <c r="C1067" s="112" t="s">
        <v>3921</v>
      </c>
      <c r="D1067" s="58" t="s">
        <v>3725</v>
      </c>
      <c r="E1067" s="59">
        <v>1000004181</v>
      </c>
      <c r="F1067" s="60" t="s">
        <v>3723</v>
      </c>
      <c r="G1067">
        <v>80</v>
      </c>
    </row>
    <row r="1068" spans="2:7">
      <c r="B1068" s="39" t="s">
        <v>1245</v>
      </c>
      <c r="C1068" s="101" t="s">
        <v>57</v>
      </c>
      <c r="D1068" s="101" t="s">
        <v>3783</v>
      </c>
      <c r="E1068" s="101">
        <v>1000004212</v>
      </c>
      <c r="F1068" s="101" t="s">
        <v>3780</v>
      </c>
      <c r="G1068">
        <v>80</v>
      </c>
    </row>
    <row r="1069" spans="2:7">
      <c r="B1069" s="39" t="s">
        <v>121</v>
      </c>
      <c r="C1069" s="58" t="s">
        <v>548</v>
      </c>
      <c r="D1069" s="61" t="s">
        <v>575</v>
      </c>
      <c r="E1069" s="59">
        <v>1000000076</v>
      </c>
      <c r="F1069" s="60" t="s">
        <v>576</v>
      </c>
      <c r="G1069">
        <v>80.2</v>
      </c>
    </row>
    <row r="1070" spans="2:7">
      <c r="B1070" s="39" t="s">
        <v>1245</v>
      </c>
      <c r="C1070" s="58" t="s">
        <v>53</v>
      </c>
      <c r="D1070" s="59" t="s">
        <v>1950</v>
      </c>
      <c r="E1070" s="59">
        <v>1000000027</v>
      </c>
      <c r="F1070" s="60" t="s">
        <v>1951</v>
      </c>
      <c r="G1070">
        <v>80.2</v>
      </c>
    </row>
    <row r="1071" spans="2:7">
      <c r="B1071" s="39" t="s">
        <v>1245</v>
      </c>
      <c r="C1071" s="58" t="s">
        <v>56</v>
      </c>
      <c r="D1071" s="59" t="s">
        <v>2040</v>
      </c>
      <c r="E1071" s="59">
        <v>1000000798</v>
      </c>
      <c r="F1071" s="60" t="s">
        <v>2041</v>
      </c>
      <c r="G1071">
        <v>80.5</v>
      </c>
    </row>
    <row r="1072" spans="2:7">
      <c r="B1072" s="39" t="s">
        <v>1245</v>
      </c>
      <c r="C1072" s="58" t="s">
        <v>58</v>
      </c>
      <c r="D1072" s="59" t="s">
        <v>2438</v>
      </c>
      <c r="E1072" s="59">
        <v>1000003112</v>
      </c>
      <c r="F1072" s="61" t="s">
        <v>2439</v>
      </c>
      <c r="G1072">
        <v>80.8</v>
      </c>
    </row>
    <row r="1073" spans="2:7">
      <c r="B1073" s="39" t="s">
        <v>1245</v>
      </c>
      <c r="C1073" s="58" t="s">
        <v>40</v>
      </c>
      <c r="D1073" s="59" t="s">
        <v>1286</v>
      </c>
      <c r="E1073" s="59">
        <v>1000000307</v>
      </c>
      <c r="F1073" s="60" t="s">
        <v>1287</v>
      </c>
      <c r="G1073">
        <v>80.8</v>
      </c>
    </row>
    <row r="1074" spans="2:7">
      <c r="B1074" s="103" t="s">
        <v>1245</v>
      </c>
      <c r="C1074" s="101" t="s">
        <v>60</v>
      </c>
      <c r="D1074" s="101" t="s">
        <v>4022</v>
      </c>
      <c r="E1074" s="101">
        <v>1000004373</v>
      </c>
      <c r="F1074" s="101" t="s">
        <v>4039</v>
      </c>
      <c r="G1074">
        <v>81.166666666666671</v>
      </c>
    </row>
    <row r="1075" spans="2:7">
      <c r="B1075" s="39" t="s">
        <v>121</v>
      </c>
      <c r="C1075" s="112" t="s">
        <v>3920</v>
      </c>
      <c r="D1075" s="59" t="s">
        <v>168</v>
      </c>
      <c r="E1075" s="59">
        <v>1000000637</v>
      </c>
      <c r="F1075" s="60" t="s">
        <v>169</v>
      </c>
      <c r="G1075">
        <v>81.5</v>
      </c>
    </row>
    <row r="1076" spans="2:7">
      <c r="B1076" s="39" t="s">
        <v>1245</v>
      </c>
      <c r="C1076" s="58" t="s">
        <v>56</v>
      </c>
      <c r="D1076" s="59" t="s">
        <v>2068</v>
      </c>
      <c r="E1076" s="59">
        <v>1000001109</v>
      </c>
      <c r="F1076" s="60" t="s">
        <v>2069</v>
      </c>
      <c r="G1076">
        <v>81.8</v>
      </c>
    </row>
    <row r="1077" spans="2:7">
      <c r="B1077" s="103" t="s">
        <v>2568</v>
      </c>
      <c r="C1077" s="101" t="s">
        <v>76</v>
      </c>
      <c r="D1077" s="101" t="s">
        <v>4101</v>
      </c>
      <c r="E1077" s="101">
        <v>1000004394</v>
      </c>
      <c r="F1077" s="101" t="s">
        <v>4069</v>
      </c>
      <c r="G1077">
        <v>81.833333333333329</v>
      </c>
    </row>
    <row r="1078" spans="2:7">
      <c r="B1078" s="39" t="s">
        <v>2568</v>
      </c>
      <c r="C1078" s="58" t="s">
        <v>80</v>
      </c>
      <c r="D1078" s="58" t="s">
        <v>2866</v>
      </c>
      <c r="E1078" s="59">
        <v>1000001918</v>
      </c>
      <c r="F1078" s="60" t="s">
        <v>2867</v>
      </c>
      <c r="G1078">
        <v>81.849999999999994</v>
      </c>
    </row>
    <row r="1079" spans="2:7">
      <c r="B1079" s="50" t="s">
        <v>3061</v>
      </c>
      <c r="C1079" s="63" t="s">
        <v>87</v>
      </c>
      <c r="D1079" s="63" t="s">
        <v>3138</v>
      </c>
      <c r="E1079" s="63">
        <v>1000003918</v>
      </c>
      <c r="F1079" s="63" t="s">
        <v>3139</v>
      </c>
      <c r="G1079">
        <v>82</v>
      </c>
    </row>
    <row r="1080" spans="2:7">
      <c r="B1080" s="39" t="s">
        <v>3061</v>
      </c>
      <c r="C1080" s="58" t="s">
        <v>99</v>
      </c>
      <c r="D1080" s="58" t="s">
        <v>3259</v>
      </c>
      <c r="E1080" s="59">
        <v>1000001178</v>
      </c>
      <c r="F1080" s="60" t="s">
        <v>3260</v>
      </c>
      <c r="G1080">
        <v>82</v>
      </c>
    </row>
    <row r="1081" spans="2:7">
      <c r="B1081" s="39" t="s">
        <v>121</v>
      </c>
      <c r="C1081" s="58" t="s">
        <v>613</v>
      </c>
      <c r="D1081" s="58" t="s">
        <v>3560</v>
      </c>
      <c r="E1081" s="59">
        <v>1000004157</v>
      </c>
      <c r="F1081" s="60" t="s">
        <v>3543</v>
      </c>
      <c r="G1081">
        <v>82.2</v>
      </c>
    </row>
    <row r="1082" spans="2:7">
      <c r="B1082" s="39" t="s">
        <v>1245</v>
      </c>
      <c r="C1082" s="58" t="s">
        <v>57</v>
      </c>
      <c r="D1082" s="59" t="s">
        <v>2168</v>
      </c>
      <c r="E1082" s="59">
        <v>1000003120</v>
      </c>
      <c r="F1082" s="60" t="s">
        <v>2169</v>
      </c>
      <c r="G1082">
        <v>82.5</v>
      </c>
    </row>
    <row r="1083" spans="2:7">
      <c r="B1083" s="39" t="s">
        <v>121</v>
      </c>
      <c r="C1083" s="58" t="s">
        <v>27</v>
      </c>
      <c r="D1083" s="59" t="s">
        <v>889</v>
      </c>
      <c r="E1083" s="59">
        <v>1000000239</v>
      </c>
      <c r="F1083" s="60" t="s">
        <v>890</v>
      </c>
      <c r="G1083">
        <v>82.65</v>
      </c>
    </row>
    <row r="1084" spans="2:7">
      <c r="B1084" s="39" t="s">
        <v>2568</v>
      </c>
      <c r="C1084" s="58" t="s">
        <v>69</v>
      </c>
      <c r="D1084" s="65" t="s">
        <v>2667</v>
      </c>
      <c r="E1084" s="59">
        <v>1000001147</v>
      </c>
      <c r="F1084" s="60" t="s">
        <v>2668</v>
      </c>
      <c r="G1084">
        <v>82.8</v>
      </c>
    </row>
    <row r="1085" spans="2:7">
      <c r="B1085" s="39" t="s">
        <v>1245</v>
      </c>
      <c r="C1085" s="112" t="s">
        <v>46</v>
      </c>
      <c r="D1085" s="59" t="s">
        <v>1683</v>
      </c>
      <c r="E1085" s="59">
        <v>1000000502</v>
      </c>
      <c r="F1085" s="60" t="s">
        <v>1684</v>
      </c>
      <c r="G1085">
        <v>83</v>
      </c>
    </row>
    <row r="1086" spans="2:7">
      <c r="B1086" s="39" t="s">
        <v>3061</v>
      </c>
      <c r="C1086" s="58" t="s">
        <v>94</v>
      </c>
      <c r="D1086" s="65" t="s">
        <v>3152</v>
      </c>
      <c r="E1086" s="59">
        <v>1000002508</v>
      </c>
      <c r="F1086" s="66" t="s">
        <v>3153</v>
      </c>
      <c r="G1086">
        <v>83</v>
      </c>
    </row>
    <row r="1087" spans="2:7">
      <c r="B1087" s="39" t="s">
        <v>2568</v>
      </c>
      <c r="C1087" s="58" t="s">
        <v>76</v>
      </c>
      <c r="D1087" s="65" t="s">
        <v>2840</v>
      </c>
      <c r="E1087" s="59">
        <v>1000003658</v>
      </c>
      <c r="F1087" s="58" t="s">
        <v>2841</v>
      </c>
      <c r="G1087">
        <v>83.2</v>
      </c>
    </row>
    <row r="1088" spans="2:7">
      <c r="B1088" s="103" t="s">
        <v>121</v>
      </c>
      <c r="C1088" s="101" t="s">
        <v>961</v>
      </c>
      <c r="D1088" s="101" t="s">
        <v>4102</v>
      </c>
      <c r="E1088" s="101">
        <v>1000004399</v>
      </c>
      <c r="F1088" s="101" t="s">
        <v>4070</v>
      </c>
      <c r="G1088">
        <v>83.333333333333329</v>
      </c>
    </row>
    <row r="1089" spans="2:7">
      <c r="B1089" s="39" t="s">
        <v>121</v>
      </c>
      <c r="C1089" s="58" t="s">
        <v>34</v>
      </c>
      <c r="D1089" s="61" t="s">
        <v>1163</v>
      </c>
      <c r="E1089" s="59">
        <v>1000003386</v>
      </c>
      <c r="F1089" s="61" t="s">
        <v>1164</v>
      </c>
      <c r="G1089">
        <v>83.4</v>
      </c>
    </row>
    <row r="1090" spans="2:7">
      <c r="B1090" s="39" t="s">
        <v>1245</v>
      </c>
      <c r="C1090" s="58" t="s">
        <v>56</v>
      </c>
      <c r="D1090" s="58" t="s">
        <v>3572</v>
      </c>
      <c r="E1090" s="59">
        <v>1000004163</v>
      </c>
      <c r="F1090" s="60" t="s">
        <v>3571</v>
      </c>
      <c r="G1090">
        <v>83.69</v>
      </c>
    </row>
    <row r="1091" spans="2:7">
      <c r="B1091" s="50" t="s">
        <v>121</v>
      </c>
      <c r="C1091" s="112" t="s">
        <v>16</v>
      </c>
      <c r="D1091" s="63" t="s">
        <v>388</v>
      </c>
      <c r="E1091" s="63">
        <v>1000003864</v>
      </c>
      <c r="F1091" s="63" t="s">
        <v>389</v>
      </c>
      <c r="G1091">
        <v>83.929999999999993</v>
      </c>
    </row>
    <row r="1092" spans="2:7">
      <c r="B1092" s="39" t="s">
        <v>121</v>
      </c>
      <c r="C1092" s="112" t="s">
        <v>3921</v>
      </c>
      <c r="D1092" s="59" t="s">
        <v>456</v>
      </c>
      <c r="E1092" s="59">
        <v>1000000915</v>
      </c>
      <c r="F1092" s="60" t="s">
        <v>457</v>
      </c>
      <c r="G1092">
        <v>84</v>
      </c>
    </row>
    <row r="1093" spans="2:7">
      <c r="B1093" s="39" t="s">
        <v>121</v>
      </c>
      <c r="C1093" s="58" t="s">
        <v>613</v>
      </c>
      <c r="D1093" s="61" t="s">
        <v>645</v>
      </c>
      <c r="E1093" s="59">
        <v>1000002747</v>
      </c>
      <c r="F1093" s="60" t="s">
        <v>646</v>
      </c>
      <c r="G1093">
        <v>84</v>
      </c>
    </row>
    <row r="1094" spans="2:7">
      <c r="B1094" s="39" t="s">
        <v>121</v>
      </c>
      <c r="C1094" s="58" t="s">
        <v>613</v>
      </c>
      <c r="D1094" s="61" t="s">
        <v>665</v>
      </c>
      <c r="E1094" s="59">
        <v>1000003726</v>
      </c>
      <c r="F1094" s="61" t="s">
        <v>666</v>
      </c>
      <c r="G1094">
        <v>84</v>
      </c>
    </row>
    <row r="1095" spans="2:7">
      <c r="B1095" s="39" t="s">
        <v>2568</v>
      </c>
      <c r="C1095" s="58" t="s">
        <v>69</v>
      </c>
      <c r="D1095" s="65" t="s">
        <v>2683</v>
      </c>
      <c r="E1095" s="59">
        <v>1000003700</v>
      </c>
      <c r="F1095" s="58" t="s">
        <v>2684</v>
      </c>
      <c r="G1095">
        <v>85.2</v>
      </c>
    </row>
    <row r="1096" spans="2:7">
      <c r="B1096" s="39" t="s">
        <v>121</v>
      </c>
      <c r="C1096" s="58" t="s">
        <v>814</v>
      </c>
      <c r="D1096" s="59" t="s">
        <v>827</v>
      </c>
      <c r="E1096" s="59">
        <v>1000000717</v>
      </c>
      <c r="F1096" s="60" t="s">
        <v>828</v>
      </c>
      <c r="G1096">
        <v>86</v>
      </c>
    </row>
    <row r="1097" spans="2:7">
      <c r="B1097" s="39" t="s">
        <v>121</v>
      </c>
      <c r="C1097" s="112" t="s">
        <v>16</v>
      </c>
      <c r="D1097" s="61" t="s">
        <v>322</v>
      </c>
      <c r="E1097" s="59">
        <v>1000000740</v>
      </c>
      <c r="F1097" s="60" t="s">
        <v>323</v>
      </c>
      <c r="G1097">
        <v>86.15</v>
      </c>
    </row>
    <row r="1098" spans="2:7">
      <c r="B1098" s="39" t="s">
        <v>3061</v>
      </c>
      <c r="C1098" s="58" t="s">
        <v>99</v>
      </c>
      <c r="D1098" s="58" t="s">
        <v>3261</v>
      </c>
      <c r="E1098" s="59">
        <v>1000001174</v>
      </c>
      <c r="F1098" s="60" t="s">
        <v>3262</v>
      </c>
      <c r="G1098">
        <v>86.9</v>
      </c>
    </row>
    <row r="1099" spans="2:7">
      <c r="B1099" s="39" t="s">
        <v>1245</v>
      </c>
      <c r="C1099" s="58" t="s">
        <v>60</v>
      </c>
      <c r="D1099" s="59" t="s">
        <v>2202</v>
      </c>
      <c r="E1099" s="59">
        <v>1000000128</v>
      </c>
      <c r="F1099" s="60" t="s">
        <v>2203</v>
      </c>
      <c r="G1099">
        <v>87.1</v>
      </c>
    </row>
    <row r="1100" spans="2:7">
      <c r="B1100" s="50" t="s">
        <v>1245</v>
      </c>
      <c r="C1100" s="63" t="s">
        <v>44</v>
      </c>
      <c r="D1100" s="63" t="s">
        <v>1567</v>
      </c>
      <c r="E1100" s="63">
        <v>1000004085</v>
      </c>
      <c r="F1100" s="63" t="s">
        <v>1568</v>
      </c>
      <c r="G1100">
        <v>87.63</v>
      </c>
    </row>
    <row r="1101" spans="2:7">
      <c r="B1101" s="39" t="s">
        <v>121</v>
      </c>
      <c r="C1101" s="58" t="s">
        <v>548</v>
      </c>
      <c r="D1101" s="61" t="s">
        <v>581</v>
      </c>
      <c r="E1101" s="59">
        <v>1000002392</v>
      </c>
      <c r="F1101" s="60" t="s">
        <v>582</v>
      </c>
      <c r="G1101">
        <v>88</v>
      </c>
    </row>
    <row r="1102" spans="2:7">
      <c r="B1102" s="39" t="s">
        <v>121</v>
      </c>
      <c r="C1102" s="58" t="s">
        <v>22</v>
      </c>
      <c r="D1102" s="59" t="s">
        <v>748</v>
      </c>
      <c r="E1102" s="59">
        <v>1000003186</v>
      </c>
      <c r="F1102" s="61" t="s">
        <v>749</v>
      </c>
      <c r="G1102">
        <v>88</v>
      </c>
    </row>
    <row r="1103" spans="2:7">
      <c r="B1103" s="39" t="s">
        <v>1245</v>
      </c>
      <c r="C1103" s="58" t="s">
        <v>53</v>
      </c>
      <c r="D1103" s="59" t="s">
        <v>1984</v>
      </c>
      <c r="E1103" s="59">
        <v>1000000042</v>
      </c>
      <c r="F1103" s="60" t="s">
        <v>1985</v>
      </c>
      <c r="G1103">
        <v>88</v>
      </c>
    </row>
    <row r="1104" spans="2:7">
      <c r="B1104" s="50" t="s">
        <v>1245</v>
      </c>
      <c r="C1104" s="58" t="s">
        <v>58</v>
      </c>
      <c r="D1104" s="63" t="s">
        <v>2462</v>
      </c>
      <c r="E1104" s="63">
        <v>1000003889</v>
      </c>
      <c r="F1104" s="63" t="s">
        <v>2463</v>
      </c>
      <c r="G1104">
        <v>88.05</v>
      </c>
    </row>
    <row r="1105" spans="2:7">
      <c r="B1105" s="103" t="s">
        <v>3061</v>
      </c>
      <c r="C1105" s="101" t="s">
        <v>87</v>
      </c>
      <c r="D1105" s="101" t="s">
        <v>4120</v>
      </c>
      <c r="E1105" s="101">
        <v>1000004419</v>
      </c>
      <c r="F1105" s="101" t="s">
        <v>4086</v>
      </c>
      <c r="G1105">
        <v>88.333333333333329</v>
      </c>
    </row>
    <row r="1106" spans="2:7">
      <c r="B1106" s="39" t="s">
        <v>121</v>
      </c>
      <c r="C1106" s="112" t="s">
        <v>3924</v>
      </c>
      <c r="D1106" s="59" t="s">
        <v>356</v>
      </c>
      <c r="E1106" s="59">
        <v>1000001069</v>
      </c>
      <c r="F1106" s="60" t="s">
        <v>357</v>
      </c>
      <c r="G1106">
        <v>88.5</v>
      </c>
    </row>
    <row r="1107" spans="2:7">
      <c r="B1107" s="39" t="s">
        <v>121</v>
      </c>
      <c r="C1107" s="112" t="s">
        <v>3921</v>
      </c>
      <c r="D1107" s="59" t="s">
        <v>444</v>
      </c>
      <c r="E1107" s="59">
        <v>1000000471</v>
      </c>
      <c r="F1107" s="60" t="s">
        <v>445</v>
      </c>
      <c r="G1107">
        <v>88.88</v>
      </c>
    </row>
    <row r="1108" spans="2:7">
      <c r="B1108" s="39" t="s">
        <v>1245</v>
      </c>
      <c r="C1108" s="58" t="s">
        <v>43</v>
      </c>
      <c r="D1108" s="59" t="s">
        <v>1363</v>
      </c>
      <c r="E1108" s="59">
        <v>1000000181</v>
      </c>
      <c r="F1108" s="60" t="s">
        <v>1364</v>
      </c>
      <c r="G1108">
        <v>88.9</v>
      </c>
    </row>
    <row r="1109" spans="2:7">
      <c r="B1109" s="39" t="s">
        <v>121</v>
      </c>
      <c r="C1109" s="58" t="s">
        <v>22</v>
      </c>
      <c r="D1109" s="59" t="s">
        <v>715</v>
      </c>
      <c r="E1109" s="59">
        <v>1000000393</v>
      </c>
      <c r="F1109" s="60" t="s">
        <v>716</v>
      </c>
      <c r="G1109">
        <v>89</v>
      </c>
    </row>
    <row r="1110" spans="2:7">
      <c r="B1110" s="39" t="s">
        <v>3061</v>
      </c>
      <c r="C1110" s="58" t="s">
        <v>87</v>
      </c>
      <c r="D1110" s="65" t="s">
        <v>3112</v>
      </c>
      <c r="E1110" s="59">
        <v>1000002006</v>
      </c>
      <c r="F1110" s="60" t="s">
        <v>3113</v>
      </c>
      <c r="G1110">
        <v>89</v>
      </c>
    </row>
    <row r="1111" spans="2:7">
      <c r="B1111" s="39" t="s">
        <v>121</v>
      </c>
      <c r="C1111" s="112" t="s">
        <v>16</v>
      </c>
      <c r="D1111" s="61" t="s">
        <v>382</v>
      </c>
      <c r="E1111" s="59">
        <v>1000003663</v>
      </c>
      <c r="F1111" s="61" t="s">
        <v>383</v>
      </c>
      <c r="G1111">
        <v>89.03</v>
      </c>
    </row>
    <row r="1112" spans="2:7">
      <c r="B1112" s="50" t="s">
        <v>121</v>
      </c>
      <c r="C1112" s="112" t="s">
        <v>16</v>
      </c>
      <c r="D1112" s="63" t="s">
        <v>392</v>
      </c>
      <c r="E1112" s="63">
        <v>1000003900</v>
      </c>
      <c r="F1112" s="63" t="s">
        <v>393</v>
      </c>
      <c r="G1112">
        <v>89.5</v>
      </c>
    </row>
    <row r="1113" spans="2:7">
      <c r="B1113" s="39" t="s">
        <v>1245</v>
      </c>
      <c r="C1113" s="58" t="s">
        <v>53</v>
      </c>
      <c r="D1113" s="59" t="s">
        <v>1960</v>
      </c>
      <c r="E1113" s="59">
        <v>1000000060</v>
      </c>
      <c r="F1113" s="60" t="s">
        <v>1961</v>
      </c>
      <c r="G1113">
        <v>89.7</v>
      </c>
    </row>
    <row r="1114" spans="2:7">
      <c r="B1114" s="39" t="s">
        <v>3061</v>
      </c>
      <c r="C1114" s="58" t="s">
        <v>101</v>
      </c>
      <c r="D1114" s="58" t="s">
        <v>3345</v>
      </c>
      <c r="E1114" s="59">
        <v>1000003280</v>
      </c>
      <c r="F1114" s="60" t="s">
        <v>3346</v>
      </c>
      <c r="G1114">
        <v>89.9</v>
      </c>
    </row>
    <row r="1115" spans="2:7">
      <c r="B1115" s="39" t="s">
        <v>121</v>
      </c>
      <c r="C1115" s="112" t="s">
        <v>3920</v>
      </c>
      <c r="D1115" s="59" t="s">
        <v>180</v>
      </c>
      <c r="E1115" s="59">
        <v>1000001035</v>
      </c>
      <c r="F1115" s="60" t="s">
        <v>181</v>
      </c>
      <c r="G1115">
        <v>90</v>
      </c>
    </row>
    <row r="1116" spans="2:7">
      <c r="B1116" s="39" t="s">
        <v>121</v>
      </c>
      <c r="C1116" s="112" t="s">
        <v>18</v>
      </c>
      <c r="D1116" s="59" t="s">
        <v>498</v>
      </c>
      <c r="E1116" s="59">
        <v>1000002731</v>
      </c>
      <c r="F1116" s="61" t="s">
        <v>499</v>
      </c>
      <c r="G1116">
        <v>90</v>
      </c>
    </row>
    <row r="1117" spans="2:7">
      <c r="B1117" s="39" t="s">
        <v>121</v>
      </c>
      <c r="C1117" s="58" t="s">
        <v>22</v>
      </c>
      <c r="D1117" s="59" t="s">
        <v>695</v>
      </c>
      <c r="E1117" s="59">
        <v>1000000423</v>
      </c>
      <c r="F1117" s="60" t="s">
        <v>696</v>
      </c>
      <c r="G1117">
        <v>90</v>
      </c>
    </row>
    <row r="1118" spans="2:7">
      <c r="B1118" s="39" t="s">
        <v>121</v>
      </c>
      <c r="C1118" s="58" t="s">
        <v>32</v>
      </c>
      <c r="D1118" s="61" t="s">
        <v>1079</v>
      </c>
      <c r="E1118" s="59">
        <v>1000001047</v>
      </c>
      <c r="F1118" s="60" t="s">
        <v>1080</v>
      </c>
      <c r="G1118">
        <v>90</v>
      </c>
    </row>
    <row r="1119" spans="2:7">
      <c r="B1119" s="39" t="s">
        <v>1245</v>
      </c>
      <c r="C1119" s="112" t="s">
        <v>3922</v>
      </c>
      <c r="D1119" s="59" t="s">
        <v>1735</v>
      </c>
      <c r="E1119" s="59">
        <v>1000002627</v>
      </c>
      <c r="F1119" s="60" t="s">
        <v>1736</v>
      </c>
      <c r="G1119">
        <v>90</v>
      </c>
    </row>
    <row r="1120" spans="2:7">
      <c r="B1120" s="39" t="s">
        <v>2568</v>
      </c>
      <c r="C1120" s="58" t="s">
        <v>69</v>
      </c>
      <c r="D1120" s="65" t="s">
        <v>2677</v>
      </c>
      <c r="E1120" s="59">
        <v>1000002535</v>
      </c>
      <c r="F1120" s="60" t="s">
        <v>2678</v>
      </c>
      <c r="G1120">
        <v>90</v>
      </c>
    </row>
    <row r="1121" spans="2:7">
      <c r="B1121" s="39" t="s">
        <v>2568</v>
      </c>
      <c r="C1121" s="58" t="s">
        <v>80</v>
      </c>
      <c r="D1121" s="58" t="s">
        <v>2858</v>
      </c>
      <c r="E1121" s="59">
        <v>1000001938</v>
      </c>
      <c r="F1121" s="60" t="s">
        <v>2859</v>
      </c>
      <c r="G1121">
        <v>90</v>
      </c>
    </row>
    <row r="1122" spans="2:7">
      <c r="B1122" s="50" t="s">
        <v>1245</v>
      </c>
      <c r="C1122" s="63" t="s">
        <v>50</v>
      </c>
      <c r="D1122" s="63" t="s">
        <v>3494</v>
      </c>
      <c r="E1122" s="63">
        <v>1000004133</v>
      </c>
      <c r="F1122" s="63" t="s">
        <v>3495</v>
      </c>
      <c r="G1122">
        <v>90</v>
      </c>
    </row>
    <row r="1123" spans="2:7">
      <c r="B1123" s="50" t="s">
        <v>1245</v>
      </c>
      <c r="C1123" s="112" t="s">
        <v>46</v>
      </c>
      <c r="D1123" s="63" t="s">
        <v>3496</v>
      </c>
      <c r="E1123" s="63">
        <v>1000004132</v>
      </c>
      <c r="F1123" s="63" t="s">
        <v>3497</v>
      </c>
      <c r="G1123">
        <v>90</v>
      </c>
    </row>
    <row r="1124" spans="2:7">
      <c r="B1124" s="39" t="s">
        <v>2568</v>
      </c>
      <c r="C1124" s="58" t="s">
        <v>73</v>
      </c>
      <c r="D1124" s="65" t="s">
        <v>3016</v>
      </c>
      <c r="E1124" s="59">
        <v>1000001383</v>
      </c>
      <c r="F1124" s="66" t="s">
        <v>3017</v>
      </c>
      <c r="G1124">
        <v>90.059999999999988</v>
      </c>
    </row>
    <row r="1125" spans="2:7">
      <c r="B1125" s="39" t="s">
        <v>1245</v>
      </c>
      <c r="C1125" s="58" t="s">
        <v>40</v>
      </c>
      <c r="D1125" s="58" t="s">
        <v>1320</v>
      </c>
      <c r="E1125" s="58">
        <v>1000003799</v>
      </c>
      <c r="F1125" s="58" t="s">
        <v>1321</v>
      </c>
      <c r="G1125">
        <v>90.5</v>
      </c>
    </row>
    <row r="1126" spans="2:7">
      <c r="B1126" s="39" t="s">
        <v>1245</v>
      </c>
      <c r="C1126" s="58" t="s">
        <v>48</v>
      </c>
      <c r="D1126" s="59" t="s">
        <v>1823</v>
      </c>
      <c r="E1126" s="59">
        <v>1000000530</v>
      </c>
      <c r="F1126" s="60" t="s">
        <v>1824</v>
      </c>
      <c r="G1126">
        <v>90.5</v>
      </c>
    </row>
    <row r="1127" spans="2:7">
      <c r="B1127" s="39" t="s">
        <v>1245</v>
      </c>
      <c r="C1127" s="58" t="s">
        <v>57</v>
      </c>
      <c r="D1127" s="59" t="s">
        <v>2158</v>
      </c>
      <c r="E1127" s="59">
        <v>1000002612</v>
      </c>
      <c r="F1127" s="60" t="s">
        <v>2159</v>
      </c>
      <c r="G1127">
        <v>90.65</v>
      </c>
    </row>
    <row r="1128" spans="2:7">
      <c r="B1128" s="39" t="s">
        <v>1245</v>
      </c>
      <c r="C1128" s="58" t="s">
        <v>50</v>
      </c>
      <c r="D1128" s="59" t="s">
        <v>2506</v>
      </c>
      <c r="E1128" s="59">
        <v>1000001089</v>
      </c>
      <c r="F1128" s="60" t="s">
        <v>2507</v>
      </c>
      <c r="G1128">
        <v>91</v>
      </c>
    </row>
    <row r="1129" spans="2:7">
      <c r="B1129" s="103" t="s">
        <v>2568</v>
      </c>
      <c r="C1129" s="101" t="s">
        <v>71</v>
      </c>
      <c r="D1129" s="101" t="s">
        <v>4096</v>
      </c>
      <c r="E1129" s="101">
        <v>1000004398</v>
      </c>
      <c r="F1129" s="101" t="s">
        <v>4064</v>
      </c>
      <c r="G1129">
        <v>91</v>
      </c>
    </row>
    <row r="1130" spans="2:7">
      <c r="B1130" s="50" t="s">
        <v>1245</v>
      </c>
      <c r="C1130" s="63" t="s">
        <v>45</v>
      </c>
      <c r="D1130" s="63" t="s">
        <v>1613</v>
      </c>
      <c r="E1130" s="63">
        <v>1000004086</v>
      </c>
      <c r="F1130" s="63" t="s">
        <v>1614</v>
      </c>
      <c r="G1130">
        <v>91.24</v>
      </c>
    </row>
    <row r="1131" spans="2:7">
      <c r="B1131" s="39" t="s">
        <v>1245</v>
      </c>
      <c r="C1131" s="58" t="s">
        <v>56</v>
      </c>
      <c r="D1131" s="59" t="s">
        <v>2066</v>
      </c>
      <c r="E1131" s="59">
        <v>1000001103</v>
      </c>
      <c r="F1131" s="60" t="s">
        <v>2067</v>
      </c>
      <c r="G1131">
        <v>91.4</v>
      </c>
    </row>
    <row r="1132" spans="2:7">
      <c r="B1132" s="39" t="s">
        <v>2568</v>
      </c>
      <c r="C1132" s="63" t="s">
        <v>80</v>
      </c>
      <c r="D1132" s="63" t="s">
        <v>2920</v>
      </c>
      <c r="E1132" s="63">
        <v>1000003957</v>
      </c>
      <c r="F1132" s="63" t="s">
        <v>2921</v>
      </c>
      <c r="G1132">
        <v>91.4</v>
      </c>
    </row>
    <row r="1133" spans="2:7">
      <c r="B1133" s="50" t="s">
        <v>121</v>
      </c>
      <c r="C1133" s="112" t="s">
        <v>3923</v>
      </c>
      <c r="D1133" s="63" t="s">
        <v>259</v>
      </c>
      <c r="E1133" s="63">
        <v>1000003942</v>
      </c>
      <c r="F1133" s="63" t="s">
        <v>260</v>
      </c>
      <c r="G1133">
        <v>91.8</v>
      </c>
    </row>
    <row r="1134" spans="2:7">
      <c r="B1134" s="39" t="s">
        <v>121</v>
      </c>
      <c r="C1134" s="112" t="s">
        <v>3920</v>
      </c>
      <c r="D1134" s="59" t="s">
        <v>204</v>
      </c>
      <c r="E1134" s="59">
        <v>1000002750</v>
      </c>
      <c r="F1134" s="61" t="s">
        <v>205</v>
      </c>
      <c r="G1134">
        <v>92</v>
      </c>
    </row>
    <row r="1135" spans="2:7">
      <c r="B1135" s="39" t="s">
        <v>121</v>
      </c>
      <c r="C1135" s="58" t="s">
        <v>27</v>
      </c>
      <c r="D1135" s="59" t="s">
        <v>923</v>
      </c>
      <c r="E1135" s="59">
        <v>1000003134</v>
      </c>
      <c r="F1135" s="61" t="s">
        <v>924</v>
      </c>
      <c r="G1135">
        <v>92.1</v>
      </c>
    </row>
    <row r="1136" spans="2:7">
      <c r="B1136" s="39" t="s">
        <v>1245</v>
      </c>
      <c r="C1136" s="58" t="s">
        <v>48</v>
      </c>
      <c r="D1136" s="59" t="s">
        <v>1888</v>
      </c>
      <c r="E1136" s="59">
        <v>1000003443</v>
      </c>
      <c r="F1136" s="61" t="s">
        <v>1889</v>
      </c>
      <c r="G1136">
        <v>92.4</v>
      </c>
    </row>
    <row r="1137" spans="2:7">
      <c r="B1137" s="39" t="s">
        <v>1245</v>
      </c>
      <c r="C1137" s="58" t="s">
        <v>40</v>
      </c>
      <c r="D1137" s="59" t="s">
        <v>1278</v>
      </c>
      <c r="E1137" s="59">
        <v>1000000284</v>
      </c>
      <c r="F1137" s="60" t="s">
        <v>1279</v>
      </c>
      <c r="G1137">
        <v>92.9</v>
      </c>
    </row>
    <row r="1138" spans="2:7">
      <c r="B1138" s="39" t="s">
        <v>121</v>
      </c>
      <c r="C1138" s="112" t="s">
        <v>3921</v>
      </c>
      <c r="D1138" s="59" t="s">
        <v>430</v>
      </c>
      <c r="E1138" s="59">
        <v>1000000455</v>
      </c>
      <c r="F1138" s="60" t="s">
        <v>431</v>
      </c>
      <c r="G1138">
        <v>93</v>
      </c>
    </row>
    <row r="1139" spans="2:7">
      <c r="B1139" s="39" t="s">
        <v>121</v>
      </c>
      <c r="C1139" s="112" t="s">
        <v>18</v>
      </c>
      <c r="D1139" s="59" t="s">
        <v>470</v>
      </c>
      <c r="E1139" s="59">
        <v>1000000930</v>
      </c>
      <c r="F1139" s="60" t="s">
        <v>471</v>
      </c>
      <c r="G1139">
        <v>93</v>
      </c>
    </row>
    <row r="1140" spans="2:7">
      <c r="B1140" s="39" t="s">
        <v>1245</v>
      </c>
      <c r="C1140" s="58" t="s">
        <v>53</v>
      </c>
      <c r="D1140" s="59" t="s">
        <v>1923</v>
      </c>
      <c r="E1140" s="59">
        <v>1000000825</v>
      </c>
      <c r="F1140" s="60" t="s">
        <v>1924</v>
      </c>
      <c r="G1140">
        <v>93.06</v>
      </c>
    </row>
    <row r="1141" spans="2:7">
      <c r="B1141" s="39" t="s">
        <v>1245</v>
      </c>
      <c r="C1141" s="58" t="s">
        <v>44</v>
      </c>
      <c r="D1141" s="59" t="s">
        <v>1516</v>
      </c>
      <c r="E1141" s="59">
        <v>1000000842</v>
      </c>
      <c r="F1141" s="60" t="s">
        <v>1517</v>
      </c>
      <c r="G1141">
        <v>93.85</v>
      </c>
    </row>
    <row r="1142" spans="2:7">
      <c r="B1142" s="39" t="s">
        <v>1245</v>
      </c>
      <c r="C1142" s="58" t="s">
        <v>43</v>
      </c>
      <c r="D1142" s="59" t="s">
        <v>1407</v>
      </c>
      <c r="E1142" s="59">
        <v>1000003325</v>
      </c>
      <c r="F1142" s="61" t="s">
        <v>1408</v>
      </c>
      <c r="G1142">
        <v>94</v>
      </c>
    </row>
    <row r="1143" spans="2:7">
      <c r="B1143" s="50" t="s">
        <v>3061</v>
      </c>
      <c r="C1143" s="63" t="s">
        <v>87</v>
      </c>
      <c r="D1143" s="63" t="s">
        <v>3140</v>
      </c>
      <c r="E1143" s="63">
        <v>1000003922</v>
      </c>
      <c r="F1143" s="63" t="s">
        <v>3141</v>
      </c>
      <c r="G1143">
        <v>94.1</v>
      </c>
    </row>
    <row r="1144" spans="2:7">
      <c r="B1144" s="103" t="s">
        <v>3918</v>
      </c>
      <c r="C1144" s="101" t="s">
        <v>80</v>
      </c>
      <c r="D1144" s="101" t="s">
        <v>3948</v>
      </c>
      <c r="E1144" s="101">
        <v>1000004318</v>
      </c>
      <c r="F1144" s="101" t="s">
        <v>3941</v>
      </c>
      <c r="G1144">
        <v>94.2</v>
      </c>
    </row>
    <row r="1145" spans="2:7">
      <c r="B1145" s="50" t="s">
        <v>121</v>
      </c>
      <c r="C1145" s="112" t="s">
        <v>3924</v>
      </c>
      <c r="D1145" s="63" t="s">
        <v>386</v>
      </c>
      <c r="E1145" s="63">
        <v>1000003841</v>
      </c>
      <c r="F1145" s="63" t="s">
        <v>387</v>
      </c>
      <c r="G1145">
        <v>95</v>
      </c>
    </row>
    <row r="1146" spans="2:7">
      <c r="B1146" s="39" t="s">
        <v>121</v>
      </c>
      <c r="C1146" s="58" t="s">
        <v>27</v>
      </c>
      <c r="D1146" s="59" t="s">
        <v>891</v>
      </c>
      <c r="E1146" s="59">
        <v>1000000820</v>
      </c>
      <c r="F1146" s="60" t="s">
        <v>892</v>
      </c>
      <c r="G1146">
        <v>95.4</v>
      </c>
    </row>
    <row r="1147" spans="2:7">
      <c r="B1147" s="39" t="s">
        <v>1245</v>
      </c>
      <c r="C1147" s="58" t="s">
        <v>53</v>
      </c>
      <c r="D1147" s="59" t="s">
        <v>1990</v>
      </c>
      <c r="E1147" s="59">
        <v>1000000062</v>
      </c>
      <c r="F1147" s="60" t="s">
        <v>1991</v>
      </c>
      <c r="G1147">
        <v>95.47999999999999</v>
      </c>
    </row>
    <row r="1148" spans="2:7">
      <c r="B1148" s="39" t="s">
        <v>1245</v>
      </c>
      <c r="C1148" s="58" t="s">
        <v>53</v>
      </c>
      <c r="D1148" s="59" t="s">
        <v>1934</v>
      </c>
      <c r="E1148" s="59">
        <v>1000000048</v>
      </c>
      <c r="F1148" s="60" t="s">
        <v>1935</v>
      </c>
      <c r="G1148">
        <v>95.539999999999992</v>
      </c>
    </row>
    <row r="1149" spans="2:7">
      <c r="B1149" s="39" t="s">
        <v>2568</v>
      </c>
      <c r="C1149" s="58" t="s">
        <v>2569</v>
      </c>
      <c r="D1149" s="65" t="s">
        <v>2641</v>
      </c>
      <c r="E1149" s="59">
        <v>1000002982</v>
      </c>
      <c r="F1149" s="60" t="s">
        <v>2642</v>
      </c>
      <c r="G1149">
        <v>95.8</v>
      </c>
    </row>
    <row r="1150" spans="2:7">
      <c r="B1150" s="39" t="s">
        <v>3061</v>
      </c>
      <c r="C1150" s="58" t="s">
        <v>99</v>
      </c>
      <c r="D1150" s="65" t="s">
        <v>3255</v>
      </c>
      <c r="E1150" s="59">
        <v>1000001170</v>
      </c>
      <c r="F1150" s="60" t="s">
        <v>3256</v>
      </c>
      <c r="G1150">
        <v>96</v>
      </c>
    </row>
    <row r="1151" spans="2:7">
      <c r="B1151" s="39" t="s">
        <v>121</v>
      </c>
      <c r="C1151" s="58" t="s">
        <v>281</v>
      </c>
      <c r="D1151" s="58" t="s">
        <v>3561</v>
      </c>
      <c r="E1151" s="59">
        <v>1000004155</v>
      </c>
      <c r="F1151" s="60" t="s">
        <v>303</v>
      </c>
      <c r="G1151">
        <v>96</v>
      </c>
    </row>
    <row r="1152" spans="2:7">
      <c r="B1152" s="39" t="s">
        <v>121</v>
      </c>
      <c r="C1152" s="112" t="s">
        <v>3921</v>
      </c>
      <c r="D1152" s="59" t="s">
        <v>454</v>
      </c>
      <c r="E1152" s="59">
        <v>1000000472</v>
      </c>
      <c r="F1152" s="60" t="s">
        <v>455</v>
      </c>
      <c r="G1152">
        <v>96.14</v>
      </c>
    </row>
    <row r="1153" spans="2:7">
      <c r="B1153" s="39" t="s">
        <v>1245</v>
      </c>
      <c r="C1153" s="58" t="s">
        <v>53</v>
      </c>
      <c r="D1153" s="59" t="s">
        <v>1980</v>
      </c>
      <c r="E1153" s="59">
        <v>1000002391</v>
      </c>
      <c r="F1153" s="60" t="s">
        <v>1981</v>
      </c>
      <c r="G1153">
        <v>96.15</v>
      </c>
    </row>
    <row r="1154" spans="2:7">
      <c r="B1154" s="39" t="s">
        <v>121</v>
      </c>
      <c r="C1154" s="58" t="s">
        <v>613</v>
      </c>
      <c r="D1154" s="61" t="s">
        <v>633</v>
      </c>
      <c r="E1154" s="59">
        <v>1000000097</v>
      </c>
      <c r="F1154" s="60" t="s">
        <v>634</v>
      </c>
      <c r="G1154">
        <v>96.95</v>
      </c>
    </row>
    <row r="1155" spans="2:7">
      <c r="B1155" s="50" t="s">
        <v>121</v>
      </c>
      <c r="C1155" s="63" t="s">
        <v>961</v>
      </c>
      <c r="D1155" s="63" t="s">
        <v>982</v>
      </c>
      <c r="E1155" s="63">
        <v>1000004016</v>
      </c>
      <c r="F1155" s="63" t="s">
        <v>983</v>
      </c>
      <c r="G1155">
        <v>97</v>
      </c>
    </row>
    <row r="1156" spans="2:7">
      <c r="B1156" s="39" t="s">
        <v>121</v>
      </c>
      <c r="C1156" s="58" t="s">
        <v>31</v>
      </c>
      <c r="D1156" s="61" t="s">
        <v>1031</v>
      </c>
      <c r="E1156" s="59">
        <v>1000003521</v>
      </c>
      <c r="F1156" s="61" t="s">
        <v>1032</v>
      </c>
      <c r="G1156">
        <v>97</v>
      </c>
    </row>
    <row r="1157" spans="2:7">
      <c r="B1157" s="39" t="s">
        <v>121</v>
      </c>
      <c r="C1157" s="58" t="s">
        <v>31</v>
      </c>
      <c r="D1157" s="58" t="s">
        <v>3757</v>
      </c>
      <c r="E1157" s="59">
        <v>1000004197</v>
      </c>
      <c r="F1157" s="60" t="s">
        <v>3756</v>
      </c>
      <c r="G1157">
        <v>97.25</v>
      </c>
    </row>
    <row r="1158" spans="2:7">
      <c r="B1158" s="39" t="s">
        <v>1245</v>
      </c>
      <c r="C1158" s="58" t="s">
        <v>52</v>
      </c>
      <c r="D1158" s="59" t="s">
        <v>2538</v>
      </c>
      <c r="E1158" s="59">
        <v>1000000781</v>
      </c>
      <c r="F1158" s="60" t="s">
        <v>2539</v>
      </c>
      <c r="G1158">
        <v>97.31</v>
      </c>
    </row>
    <row r="1159" spans="2:7">
      <c r="B1159" s="39" t="s">
        <v>1245</v>
      </c>
      <c r="C1159" s="58" t="s">
        <v>40</v>
      </c>
      <c r="D1159" s="59" t="s">
        <v>1300</v>
      </c>
      <c r="E1159" s="59">
        <v>1000002763</v>
      </c>
      <c r="F1159" s="60" t="s">
        <v>1301</v>
      </c>
      <c r="G1159">
        <v>97.55</v>
      </c>
    </row>
    <row r="1160" spans="2:7">
      <c r="B1160" s="39" t="s">
        <v>121</v>
      </c>
      <c r="C1160" s="58" t="s">
        <v>31</v>
      </c>
      <c r="D1160" s="59" t="s">
        <v>1013</v>
      </c>
      <c r="E1160" s="59">
        <v>1000001077</v>
      </c>
      <c r="F1160" s="60" t="s">
        <v>1014</v>
      </c>
      <c r="G1160">
        <v>98</v>
      </c>
    </row>
    <row r="1161" spans="2:7">
      <c r="B1161" s="39" t="s">
        <v>1245</v>
      </c>
      <c r="C1161" s="112" t="s">
        <v>3922</v>
      </c>
      <c r="D1161" s="59" t="s">
        <v>1649</v>
      </c>
      <c r="E1161" s="59">
        <v>1000000492</v>
      </c>
      <c r="F1161" s="60" t="s">
        <v>1650</v>
      </c>
      <c r="G1161">
        <v>98</v>
      </c>
    </row>
    <row r="1162" spans="2:7">
      <c r="B1162" s="39" t="s">
        <v>2568</v>
      </c>
      <c r="C1162" s="58" t="s">
        <v>80</v>
      </c>
      <c r="D1162" s="58" t="s">
        <v>2846</v>
      </c>
      <c r="E1162" s="59">
        <v>1000001952</v>
      </c>
      <c r="F1162" s="60" t="s">
        <v>2847</v>
      </c>
      <c r="G1162">
        <v>98.8</v>
      </c>
    </row>
    <row r="1163" spans="2:7">
      <c r="B1163" s="39" t="s">
        <v>2568</v>
      </c>
      <c r="C1163" s="58" t="s">
        <v>75</v>
      </c>
      <c r="D1163" s="65" t="s">
        <v>3040</v>
      </c>
      <c r="E1163" s="59">
        <v>1000001369</v>
      </c>
      <c r="F1163" s="60" t="s">
        <v>3041</v>
      </c>
      <c r="G1163">
        <v>98.95</v>
      </c>
    </row>
    <row r="1164" spans="2:7">
      <c r="B1164" s="39" t="s">
        <v>121</v>
      </c>
      <c r="C1164" s="58" t="s">
        <v>27</v>
      </c>
      <c r="D1164" s="59" t="s">
        <v>883</v>
      </c>
      <c r="E1164" s="59">
        <v>1000000247</v>
      </c>
      <c r="F1164" s="60" t="s">
        <v>884</v>
      </c>
      <c r="G1164">
        <v>99</v>
      </c>
    </row>
    <row r="1165" spans="2:7">
      <c r="B1165" s="39" t="s">
        <v>1245</v>
      </c>
      <c r="C1165" s="58" t="s">
        <v>56</v>
      </c>
      <c r="D1165" s="59" t="s">
        <v>2050</v>
      </c>
      <c r="E1165" s="59">
        <v>1000000801</v>
      </c>
      <c r="F1165" s="60" t="s">
        <v>2051</v>
      </c>
      <c r="G1165">
        <v>99.31</v>
      </c>
    </row>
    <row r="1166" spans="2:7">
      <c r="B1166" s="39" t="s">
        <v>2568</v>
      </c>
      <c r="C1166" s="58" t="s">
        <v>82</v>
      </c>
      <c r="D1166" s="58" t="s">
        <v>2946</v>
      </c>
      <c r="E1166" s="59">
        <v>1000001334</v>
      </c>
      <c r="F1166" s="60" t="s">
        <v>2947</v>
      </c>
      <c r="G1166">
        <v>99.8</v>
      </c>
    </row>
    <row r="1167" spans="2:7">
      <c r="B1167" s="39" t="s">
        <v>121</v>
      </c>
      <c r="C1167" s="112" t="s">
        <v>16</v>
      </c>
      <c r="D1167" s="59" t="s">
        <v>334</v>
      </c>
      <c r="E1167" s="59">
        <v>1000000746</v>
      </c>
      <c r="F1167" s="60" t="s">
        <v>335</v>
      </c>
      <c r="G1167">
        <v>100</v>
      </c>
    </row>
    <row r="1168" spans="2:7">
      <c r="B1168" s="39" t="s">
        <v>121</v>
      </c>
      <c r="C1168" s="58" t="s">
        <v>814</v>
      </c>
      <c r="D1168" s="59" t="s">
        <v>839</v>
      </c>
      <c r="E1168" s="59">
        <v>1000002618</v>
      </c>
      <c r="F1168" s="60" t="s">
        <v>840</v>
      </c>
      <c r="G1168">
        <v>100</v>
      </c>
    </row>
    <row r="1169" spans="2:7">
      <c r="B1169" s="50" t="s">
        <v>121</v>
      </c>
      <c r="C1169" s="112" t="s">
        <v>16</v>
      </c>
      <c r="D1169" s="63" t="s">
        <v>400</v>
      </c>
      <c r="E1169" s="63">
        <v>1000004005</v>
      </c>
      <c r="F1169" s="63" t="s">
        <v>401</v>
      </c>
      <c r="G1169">
        <v>100.25</v>
      </c>
    </row>
    <row r="1170" spans="2:7">
      <c r="B1170" s="39" t="s">
        <v>1245</v>
      </c>
      <c r="C1170" s="58" t="s">
        <v>44</v>
      </c>
      <c r="D1170" s="61" t="s">
        <v>1549</v>
      </c>
      <c r="E1170" s="59">
        <v>1000003515</v>
      </c>
      <c r="F1170" s="61" t="s">
        <v>1550</v>
      </c>
      <c r="G1170">
        <v>100.8</v>
      </c>
    </row>
    <row r="1171" spans="2:7">
      <c r="B1171" s="50" t="s">
        <v>2568</v>
      </c>
      <c r="C1171" s="63" t="s">
        <v>69</v>
      </c>
      <c r="D1171" s="63" t="s">
        <v>2689</v>
      </c>
      <c r="E1171" s="63">
        <v>1000004007</v>
      </c>
      <c r="F1171" s="63" t="s">
        <v>2690</v>
      </c>
      <c r="G1171">
        <v>100.8</v>
      </c>
    </row>
    <row r="1172" spans="2:7">
      <c r="B1172" s="39" t="s">
        <v>121</v>
      </c>
      <c r="C1172" s="58" t="s">
        <v>814</v>
      </c>
      <c r="D1172" s="59" t="s">
        <v>833</v>
      </c>
      <c r="E1172" s="59">
        <v>1000001057</v>
      </c>
      <c r="F1172" s="60" t="s">
        <v>834</v>
      </c>
      <c r="G1172">
        <v>101</v>
      </c>
    </row>
    <row r="1173" spans="2:7">
      <c r="B1173" s="7" t="s">
        <v>3061</v>
      </c>
      <c r="C1173" s="61" t="s">
        <v>90</v>
      </c>
      <c r="D1173" s="65" t="s">
        <v>3371</v>
      </c>
      <c r="E1173" s="59">
        <v>1000002510</v>
      </c>
      <c r="F1173" s="60" t="s">
        <v>3372</v>
      </c>
      <c r="G1173">
        <v>101</v>
      </c>
    </row>
    <row r="1174" spans="2:7">
      <c r="B1174" s="103" t="s">
        <v>121</v>
      </c>
      <c r="C1174" s="101" t="s">
        <v>26</v>
      </c>
      <c r="D1174" s="101" t="s">
        <v>3840</v>
      </c>
      <c r="E1174" s="101">
        <v>1000004252</v>
      </c>
      <c r="F1174" s="101" t="s">
        <v>1805</v>
      </c>
      <c r="G1174">
        <v>101</v>
      </c>
    </row>
    <row r="1175" spans="2:7">
      <c r="B1175" s="39" t="s">
        <v>121</v>
      </c>
      <c r="C1175" s="58" t="s">
        <v>613</v>
      </c>
      <c r="D1175" s="61" t="s">
        <v>621</v>
      </c>
      <c r="E1175" s="59">
        <v>1000000096</v>
      </c>
      <c r="F1175" s="60" t="s">
        <v>622</v>
      </c>
      <c r="G1175">
        <v>101.8</v>
      </c>
    </row>
    <row r="1176" spans="2:7">
      <c r="B1176" s="39" t="s">
        <v>121</v>
      </c>
      <c r="C1176" s="58" t="s">
        <v>814</v>
      </c>
      <c r="D1176" s="59" t="s">
        <v>843</v>
      </c>
      <c r="E1176" s="59">
        <v>1000002759</v>
      </c>
      <c r="F1176" s="60" t="s">
        <v>844</v>
      </c>
      <c r="G1176">
        <v>102</v>
      </c>
    </row>
    <row r="1177" spans="2:7">
      <c r="B1177" s="39" t="s">
        <v>1245</v>
      </c>
      <c r="C1177" s="58" t="s">
        <v>44</v>
      </c>
      <c r="D1177" s="61" t="s">
        <v>1530</v>
      </c>
      <c r="E1177" s="59">
        <v>1000002990</v>
      </c>
      <c r="F1177" s="61" t="s">
        <v>1531</v>
      </c>
      <c r="G1177">
        <v>102</v>
      </c>
    </row>
    <row r="1178" spans="2:7">
      <c r="B1178" s="39" t="s">
        <v>1245</v>
      </c>
      <c r="C1178" s="58" t="s">
        <v>50</v>
      </c>
      <c r="D1178" s="59" t="s">
        <v>2498</v>
      </c>
      <c r="E1178" s="59">
        <v>1000000774</v>
      </c>
      <c r="F1178" s="60" t="s">
        <v>2499</v>
      </c>
      <c r="G1178">
        <v>102</v>
      </c>
    </row>
    <row r="1179" spans="2:7">
      <c r="B1179" s="50" t="s">
        <v>1245</v>
      </c>
      <c r="C1179" s="63" t="s">
        <v>43</v>
      </c>
      <c r="D1179" s="63" t="s">
        <v>1423</v>
      </c>
      <c r="E1179" s="63">
        <v>1000003854</v>
      </c>
      <c r="F1179" s="63" t="s">
        <v>1424</v>
      </c>
      <c r="G1179">
        <v>102.1</v>
      </c>
    </row>
    <row r="1180" spans="2:7">
      <c r="B1180" s="39" t="s">
        <v>1245</v>
      </c>
      <c r="C1180" s="58" t="s">
        <v>44</v>
      </c>
      <c r="D1180" s="59" t="s">
        <v>1478</v>
      </c>
      <c r="E1180" s="59">
        <v>1000000313</v>
      </c>
      <c r="F1180" s="60" t="s">
        <v>1479</v>
      </c>
      <c r="G1180">
        <v>102.35</v>
      </c>
    </row>
    <row r="1181" spans="2:7">
      <c r="B1181" s="39" t="s">
        <v>1245</v>
      </c>
      <c r="C1181" s="58" t="s">
        <v>57</v>
      </c>
      <c r="D1181" s="59" t="s">
        <v>2152</v>
      </c>
      <c r="E1181" s="59">
        <v>1000000215</v>
      </c>
      <c r="F1181" s="60" t="s">
        <v>2153</v>
      </c>
      <c r="G1181">
        <v>102.5</v>
      </c>
    </row>
    <row r="1182" spans="2:7">
      <c r="B1182" s="39" t="s">
        <v>121</v>
      </c>
      <c r="C1182" s="112" t="s">
        <v>3924</v>
      </c>
      <c r="D1182" s="61" t="s">
        <v>378</v>
      </c>
      <c r="E1182" s="59">
        <v>1000003599</v>
      </c>
      <c r="F1182" s="61" t="s">
        <v>379</v>
      </c>
      <c r="G1182">
        <v>103</v>
      </c>
    </row>
    <row r="1183" spans="2:7">
      <c r="B1183" s="39" t="s">
        <v>3061</v>
      </c>
      <c r="C1183" s="58" t="s">
        <v>97</v>
      </c>
      <c r="D1183" s="65" t="s">
        <v>3207</v>
      </c>
      <c r="E1183" s="59">
        <v>1000002665</v>
      </c>
      <c r="F1183" s="58" t="s">
        <v>3208</v>
      </c>
      <c r="G1183">
        <v>103</v>
      </c>
    </row>
    <row r="1184" spans="2:7">
      <c r="B1184" s="39" t="s">
        <v>1245</v>
      </c>
      <c r="C1184" s="112" t="s">
        <v>3922</v>
      </c>
      <c r="D1184" s="59" t="s">
        <v>1772</v>
      </c>
      <c r="E1184" s="59">
        <v>1000003597</v>
      </c>
      <c r="F1184" s="61" t="s">
        <v>1773</v>
      </c>
      <c r="G1184">
        <v>103.2</v>
      </c>
    </row>
    <row r="1185" spans="2:7">
      <c r="B1185" s="39" t="s">
        <v>121</v>
      </c>
      <c r="C1185" s="112" t="s">
        <v>3920</v>
      </c>
      <c r="D1185" s="59" t="s">
        <v>136</v>
      </c>
      <c r="E1185" s="59">
        <v>1000000634</v>
      </c>
      <c r="F1185" s="60" t="s">
        <v>137</v>
      </c>
      <c r="G1185">
        <v>104</v>
      </c>
    </row>
    <row r="1186" spans="2:7">
      <c r="B1186" s="39" t="s">
        <v>3061</v>
      </c>
      <c r="C1186" s="58" t="s">
        <v>87</v>
      </c>
      <c r="D1186" s="65" t="s">
        <v>3098</v>
      </c>
      <c r="E1186" s="59">
        <v>1000001494</v>
      </c>
      <c r="F1186" s="60" t="s">
        <v>3099</v>
      </c>
      <c r="G1186">
        <v>104</v>
      </c>
    </row>
    <row r="1187" spans="2:7">
      <c r="B1187" s="39" t="s">
        <v>2568</v>
      </c>
      <c r="C1187" s="58" t="s">
        <v>2569</v>
      </c>
      <c r="D1187" s="65" t="s">
        <v>2625</v>
      </c>
      <c r="E1187" s="59">
        <v>1000001241</v>
      </c>
      <c r="F1187" s="60" t="s">
        <v>2626</v>
      </c>
      <c r="G1187">
        <v>104.2</v>
      </c>
    </row>
    <row r="1188" spans="2:7">
      <c r="B1188" s="39" t="s">
        <v>2568</v>
      </c>
      <c r="C1188" s="58" t="s">
        <v>75</v>
      </c>
      <c r="D1188" s="65" t="s">
        <v>3036</v>
      </c>
      <c r="E1188" s="59">
        <v>1000001357</v>
      </c>
      <c r="F1188" s="60" t="s">
        <v>3037</v>
      </c>
      <c r="G1188">
        <v>104.4</v>
      </c>
    </row>
    <row r="1189" spans="2:7">
      <c r="B1189" s="50" t="s">
        <v>2568</v>
      </c>
      <c r="C1189" s="63" t="s">
        <v>69</v>
      </c>
      <c r="D1189" s="63" t="s">
        <v>2693</v>
      </c>
      <c r="E1189" s="63">
        <v>1000004069</v>
      </c>
      <c r="F1189" s="63" t="s">
        <v>2694</v>
      </c>
      <c r="G1189">
        <v>104.8</v>
      </c>
    </row>
    <row r="1190" spans="2:7">
      <c r="B1190" s="39" t="s">
        <v>121</v>
      </c>
      <c r="C1190" s="112" t="s">
        <v>3921</v>
      </c>
      <c r="D1190" s="59" t="s">
        <v>532</v>
      </c>
      <c r="E1190" s="59">
        <v>1000003763</v>
      </c>
      <c r="F1190" s="61" t="s">
        <v>533</v>
      </c>
      <c r="G1190">
        <v>105</v>
      </c>
    </row>
    <row r="1191" spans="2:7">
      <c r="B1191" s="39" t="s">
        <v>1245</v>
      </c>
      <c r="C1191" s="58" t="s">
        <v>57</v>
      </c>
      <c r="D1191" s="59" t="s">
        <v>2154</v>
      </c>
      <c r="E1191" s="59">
        <v>1000000226</v>
      </c>
      <c r="F1191" s="60" t="s">
        <v>2155</v>
      </c>
      <c r="G1191">
        <v>105</v>
      </c>
    </row>
    <row r="1192" spans="2:7">
      <c r="B1192" s="39" t="s">
        <v>2568</v>
      </c>
      <c r="C1192" s="58" t="s">
        <v>84</v>
      </c>
      <c r="D1192" s="65" t="s">
        <v>2976</v>
      </c>
      <c r="E1192" s="59">
        <v>1000001609</v>
      </c>
      <c r="F1192" s="60" t="s">
        <v>2977</v>
      </c>
      <c r="G1192">
        <v>105.6</v>
      </c>
    </row>
    <row r="1193" spans="2:7">
      <c r="B1193" s="39" t="s">
        <v>1245</v>
      </c>
      <c r="C1193" s="58" t="s">
        <v>43</v>
      </c>
      <c r="D1193" s="59" t="s">
        <v>1343</v>
      </c>
      <c r="E1193" s="59">
        <v>1000000171</v>
      </c>
      <c r="F1193" s="60" t="s">
        <v>1344</v>
      </c>
      <c r="G1193">
        <v>105.8</v>
      </c>
    </row>
    <row r="1194" spans="2:7">
      <c r="B1194" s="39" t="s">
        <v>121</v>
      </c>
      <c r="C1194" s="58" t="s">
        <v>31</v>
      </c>
      <c r="D1194" s="61" t="s">
        <v>1025</v>
      </c>
      <c r="E1194" s="59">
        <v>1000002748</v>
      </c>
      <c r="F1194" s="61" t="s">
        <v>1026</v>
      </c>
      <c r="G1194">
        <v>106.2</v>
      </c>
    </row>
    <row r="1195" spans="2:7">
      <c r="B1195" s="39" t="s">
        <v>1245</v>
      </c>
      <c r="C1195" s="112" t="s">
        <v>3922</v>
      </c>
      <c r="D1195" s="59" t="s">
        <v>1665</v>
      </c>
      <c r="E1195" s="59">
        <v>1000000508</v>
      </c>
      <c r="F1195" s="60" t="s">
        <v>1666</v>
      </c>
      <c r="G1195">
        <v>106.3</v>
      </c>
    </row>
    <row r="1196" spans="2:7">
      <c r="B1196" s="39" t="s">
        <v>1245</v>
      </c>
      <c r="C1196" s="58" t="s">
        <v>57</v>
      </c>
      <c r="D1196" s="59" t="s">
        <v>2144</v>
      </c>
      <c r="E1196" s="59">
        <v>1000000206</v>
      </c>
      <c r="F1196" s="60" t="s">
        <v>2145</v>
      </c>
      <c r="G1196">
        <v>107.8</v>
      </c>
    </row>
    <row r="1197" spans="2:7">
      <c r="B1197" s="103" t="s">
        <v>121</v>
      </c>
      <c r="C1197" s="101" t="s">
        <v>613</v>
      </c>
      <c r="D1197" s="101" t="s">
        <v>4098</v>
      </c>
      <c r="E1197" s="101">
        <v>1000004405</v>
      </c>
      <c r="F1197" s="101" t="s">
        <v>4066</v>
      </c>
      <c r="G1197">
        <v>107.86666666666667</v>
      </c>
    </row>
    <row r="1198" spans="2:7">
      <c r="B1198" s="39" t="s">
        <v>121</v>
      </c>
      <c r="C1198" s="58" t="s">
        <v>32</v>
      </c>
      <c r="D1198" s="61" t="s">
        <v>1067</v>
      </c>
      <c r="E1198" s="59">
        <v>1000000695</v>
      </c>
      <c r="F1198" s="60" t="s">
        <v>1068</v>
      </c>
      <c r="G1198">
        <v>108</v>
      </c>
    </row>
    <row r="1199" spans="2:7">
      <c r="B1199" s="39" t="s">
        <v>1245</v>
      </c>
      <c r="C1199" s="58" t="s">
        <v>45</v>
      </c>
      <c r="D1199" s="59" t="s">
        <v>1597</v>
      </c>
      <c r="E1199" s="59">
        <v>1000003274</v>
      </c>
      <c r="F1199" s="60" t="s">
        <v>1598</v>
      </c>
      <c r="G1199">
        <v>108</v>
      </c>
    </row>
    <row r="1200" spans="2:7">
      <c r="B1200" s="39" t="s">
        <v>1245</v>
      </c>
      <c r="C1200" s="58" t="s">
        <v>50</v>
      </c>
      <c r="D1200" s="59" t="s">
        <v>2512</v>
      </c>
      <c r="E1200" s="59">
        <v>1000002756</v>
      </c>
      <c r="F1200" s="61" t="s">
        <v>2513</v>
      </c>
      <c r="G1200">
        <v>108</v>
      </c>
    </row>
    <row r="1201" spans="2:7">
      <c r="B1201" s="39" t="s">
        <v>121</v>
      </c>
      <c r="C1201" s="112" t="s">
        <v>12</v>
      </c>
      <c r="D1201" s="58" t="s">
        <v>3580</v>
      </c>
      <c r="E1201" s="59">
        <v>1000004167</v>
      </c>
      <c r="F1201" s="60" t="s">
        <v>3578</v>
      </c>
      <c r="G1201">
        <v>108.2</v>
      </c>
    </row>
    <row r="1202" spans="2:7">
      <c r="B1202" s="39" t="s">
        <v>121</v>
      </c>
      <c r="C1202" s="58" t="s">
        <v>31</v>
      </c>
      <c r="D1202" s="61" t="s">
        <v>1027</v>
      </c>
      <c r="E1202" s="59">
        <v>1000002811</v>
      </c>
      <c r="F1202" s="61" t="s">
        <v>1028</v>
      </c>
      <c r="G1202">
        <v>108.67999999999999</v>
      </c>
    </row>
    <row r="1203" spans="2:7">
      <c r="B1203" s="39" t="s">
        <v>1245</v>
      </c>
      <c r="C1203" s="58" t="s">
        <v>44</v>
      </c>
      <c r="D1203" s="59" t="s">
        <v>1508</v>
      </c>
      <c r="E1203" s="59">
        <v>1000000332</v>
      </c>
      <c r="F1203" s="60" t="s">
        <v>1509</v>
      </c>
      <c r="G1203">
        <v>108.8</v>
      </c>
    </row>
    <row r="1204" spans="2:7">
      <c r="B1204" s="39" t="s">
        <v>1245</v>
      </c>
      <c r="C1204" s="58" t="s">
        <v>57</v>
      </c>
      <c r="D1204" s="59" t="s">
        <v>2106</v>
      </c>
      <c r="E1204" s="59">
        <v>1000000202</v>
      </c>
      <c r="F1204" s="60" t="s">
        <v>2107</v>
      </c>
      <c r="G1204">
        <v>109</v>
      </c>
    </row>
    <row r="1205" spans="2:7">
      <c r="B1205" s="39" t="s">
        <v>1245</v>
      </c>
      <c r="C1205" s="58" t="s">
        <v>62</v>
      </c>
      <c r="D1205" s="59" t="s">
        <v>2301</v>
      </c>
      <c r="E1205" s="59">
        <v>1000000375</v>
      </c>
      <c r="F1205" s="60" t="s">
        <v>2302</v>
      </c>
      <c r="G1205">
        <v>109.4</v>
      </c>
    </row>
    <row r="1206" spans="2:7">
      <c r="B1206" s="39" t="s">
        <v>121</v>
      </c>
      <c r="C1206" s="58" t="s">
        <v>281</v>
      </c>
      <c r="D1206" s="59" t="s">
        <v>298</v>
      </c>
      <c r="E1206" s="59">
        <v>1000002620</v>
      </c>
      <c r="F1206" s="60" t="s">
        <v>299</v>
      </c>
      <c r="G1206">
        <v>109.6</v>
      </c>
    </row>
    <row r="1207" spans="2:7">
      <c r="B1207" s="39" t="s">
        <v>1245</v>
      </c>
      <c r="C1207" s="58" t="s">
        <v>56</v>
      </c>
      <c r="D1207" s="59" t="s">
        <v>2036</v>
      </c>
      <c r="E1207" s="59">
        <v>1000000805</v>
      </c>
      <c r="F1207" s="60" t="s">
        <v>2037</v>
      </c>
      <c r="G1207">
        <v>109.63</v>
      </c>
    </row>
    <row r="1208" spans="2:7">
      <c r="B1208" s="39" t="s">
        <v>121</v>
      </c>
      <c r="C1208" s="112" t="s">
        <v>3921</v>
      </c>
      <c r="D1208" s="59" t="s">
        <v>442</v>
      </c>
      <c r="E1208" s="59">
        <v>1000000458</v>
      </c>
      <c r="F1208" s="60" t="s">
        <v>443</v>
      </c>
      <c r="G1208">
        <v>110</v>
      </c>
    </row>
    <row r="1209" spans="2:7">
      <c r="B1209" s="39" t="s">
        <v>2568</v>
      </c>
      <c r="C1209" s="58" t="s">
        <v>2569</v>
      </c>
      <c r="D1209" s="65" t="s">
        <v>2627</v>
      </c>
      <c r="E1209" s="59">
        <v>1000001239</v>
      </c>
      <c r="F1209" s="60" t="s">
        <v>2628</v>
      </c>
      <c r="G1209">
        <v>110</v>
      </c>
    </row>
    <row r="1210" spans="2:7">
      <c r="B1210" s="103" t="s">
        <v>121</v>
      </c>
      <c r="C1210" s="112" t="s">
        <v>3920</v>
      </c>
      <c r="D1210" s="101" t="s">
        <v>3786</v>
      </c>
      <c r="E1210" s="101">
        <v>1000004215</v>
      </c>
      <c r="F1210" s="101" t="s">
        <v>3785</v>
      </c>
      <c r="G1210">
        <v>110</v>
      </c>
    </row>
    <row r="1211" spans="2:7">
      <c r="B1211" s="50" t="s">
        <v>121</v>
      </c>
      <c r="C1211" s="112" t="s">
        <v>16</v>
      </c>
      <c r="D1211" s="63" t="s">
        <v>396</v>
      </c>
      <c r="E1211" s="63">
        <v>1000003932</v>
      </c>
      <c r="F1211" s="63" t="s">
        <v>397</v>
      </c>
      <c r="G1211">
        <v>110.05</v>
      </c>
    </row>
    <row r="1212" spans="2:7">
      <c r="B1212" s="39" t="s">
        <v>1245</v>
      </c>
      <c r="C1212" s="58" t="s">
        <v>53</v>
      </c>
      <c r="D1212" s="59" t="s">
        <v>1972</v>
      </c>
      <c r="E1212" s="59">
        <v>1000000829</v>
      </c>
      <c r="F1212" s="60" t="s">
        <v>1973</v>
      </c>
      <c r="G1212">
        <v>110.42999999999999</v>
      </c>
    </row>
    <row r="1213" spans="2:7">
      <c r="B1213" s="39" t="s">
        <v>121</v>
      </c>
      <c r="C1213" s="112" t="s">
        <v>16</v>
      </c>
      <c r="D1213" s="61" t="s">
        <v>384</v>
      </c>
      <c r="E1213" s="59">
        <v>1000003702</v>
      </c>
      <c r="F1213" s="61" t="s">
        <v>385</v>
      </c>
      <c r="G1213">
        <v>110.65</v>
      </c>
    </row>
    <row r="1214" spans="2:7">
      <c r="B1214" s="50" t="s">
        <v>121</v>
      </c>
      <c r="C1214" s="112" t="s">
        <v>3924</v>
      </c>
      <c r="D1214" s="63" t="s">
        <v>398</v>
      </c>
      <c r="E1214" s="63">
        <v>1000003995</v>
      </c>
      <c r="F1214" s="63" t="s">
        <v>399</v>
      </c>
      <c r="G1214">
        <v>111</v>
      </c>
    </row>
    <row r="1215" spans="2:7">
      <c r="B1215" s="50" t="s">
        <v>1245</v>
      </c>
      <c r="C1215" s="63" t="s">
        <v>43</v>
      </c>
      <c r="D1215" s="63" t="s">
        <v>1425</v>
      </c>
      <c r="E1215" s="63">
        <v>1000003855</v>
      </c>
      <c r="F1215" s="63" t="s">
        <v>1426</v>
      </c>
      <c r="G1215">
        <v>111.3</v>
      </c>
    </row>
    <row r="1216" spans="2:7">
      <c r="B1216" s="39" t="s">
        <v>121</v>
      </c>
      <c r="C1216" s="112" t="s">
        <v>16</v>
      </c>
      <c r="D1216" s="61" t="s">
        <v>374</v>
      </c>
      <c r="E1216" s="59">
        <v>1000003525</v>
      </c>
      <c r="F1216" s="61" t="s">
        <v>375</v>
      </c>
      <c r="G1216">
        <v>111.65</v>
      </c>
    </row>
    <row r="1217" spans="2:7">
      <c r="B1217" s="39" t="s">
        <v>121</v>
      </c>
      <c r="C1217" s="58" t="s">
        <v>548</v>
      </c>
      <c r="D1217" s="61" t="s">
        <v>569</v>
      </c>
      <c r="E1217" s="59">
        <v>1000000087</v>
      </c>
      <c r="F1217" s="60" t="s">
        <v>570</v>
      </c>
      <c r="G1217">
        <v>111.8</v>
      </c>
    </row>
    <row r="1218" spans="2:7">
      <c r="B1218" s="39" t="s">
        <v>1245</v>
      </c>
      <c r="C1218" s="58" t="s">
        <v>62</v>
      </c>
      <c r="D1218" s="59" t="s">
        <v>2305</v>
      </c>
      <c r="E1218" s="59">
        <v>1000000372</v>
      </c>
      <c r="F1218" s="60" t="s">
        <v>2306</v>
      </c>
      <c r="G1218">
        <v>112.49000000000001</v>
      </c>
    </row>
    <row r="1219" spans="2:7">
      <c r="B1219" s="103" t="s">
        <v>3919</v>
      </c>
      <c r="C1219" s="101" t="s">
        <v>80</v>
      </c>
      <c r="D1219" s="101" t="s">
        <v>3961</v>
      </c>
      <c r="E1219" s="101">
        <v>1000004330</v>
      </c>
      <c r="F1219" s="101" t="s">
        <v>3954</v>
      </c>
      <c r="G1219">
        <v>112.8</v>
      </c>
    </row>
    <row r="1220" spans="2:7">
      <c r="B1220" s="103" t="s">
        <v>3919</v>
      </c>
      <c r="C1220" s="101" t="s">
        <v>80</v>
      </c>
      <c r="D1220" s="101" t="s">
        <v>3917</v>
      </c>
      <c r="E1220" s="101">
        <v>1000004315</v>
      </c>
      <c r="F1220" s="101" t="s">
        <v>3904</v>
      </c>
      <c r="G1220">
        <v>112.85</v>
      </c>
    </row>
    <row r="1221" spans="2:7">
      <c r="B1221" s="39" t="s">
        <v>121</v>
      </c>
      <c r="C1221" s="58" t="s">
        <v>281</v>
      </c>
      <c r="D1221" s="59" t="s">
        <v>284</v>
      </c>
      <c r="E1221" s="59">
        <v>1000000617</v>
      </c>
      <c r="F1221" s="60" t="s">
        <v>285</v>
      </c>
      <c r="G1221">
        <v>113</v>
      </c>
    </row>
    <row r="1222" spans="2:7">
      <c r="B1222" s="39" t="s">
        <v>2568</v>
      </c>
      <c r="C1222" s="58" t="s">
        <v>84</v>
      </c>
      <c r="D1222" s="65" t="s">
        <v>2980</v>
      </c>
      <c r="E1222" s="59">
        <v>1000001590</v>
      </c>
      <c r="F1222" s="60" t="s">
        <v>2981</v>
      </c>
      <c r="G1222">
        <v>113.29</v>
      </c>
    </row>
    <row r="1223" spans="2:7">
      <c r="B1223" s="39" t="s">
        <v>1245</v>
      </c>
      <c r="C1223" s="58" t="s">
        <v>40</v>
      </c>
      <c r="D1223" s="59" t="s">
        <v>1256</v>
      </c>
      <c r="E1223" s="59">
        <v>1000000288</v>
      </c>
      <c r="F1223" s="60" t="s">
        <v>1257</v>
      </c>
      <c r="G1223">
        <v>114</v>
      </c>
    </row>
    <row r="1224" spans="2:7">
      <c r="B1224" s="39" t="s">
        <v>1245</v>
      </c>
      <c r="C1224" s="58" t="s">
        <v>50</v>
      </c>
      <c r="D1224" s="59" t="s">
        <v>2490</v>
      </c>
      <c r="E1224" s="59">
        <v>1000000775</v>
      </c>
      <c r="F1224" s="60" t="s">
        <v>2491</v>
      </c>
      <c r="G1224">
        <v>114</v>
      </c>
    </row>
    <row r="1225" spans="2:7">
      <c r="B1225" s="39" t="s">
        <v>1245</v>
      </c>
      <c r="C1225" s="58" t="s">
        <v>52</v>
      </c>
      <c r="D1225" s="59" t="s">
        <v>2548</v>
      </c>
      <c r="E1225" s="59">
        <v>1000003061</v>
      </c>
      <c r="F1225" s="61" t="s">
        <v>2549</v>
      </c>
      <c r="G1225">
        <v>114</v>
      </c>
    </row>
    <row r="1226" spans="2:7">
      <c r="B1226" s="39" t="s">
        <v>3061</v>
      </c>
      <c r="C1226" s="58" t="s">
        <v>87</v>
      </c>
      <c r="D1226" s="65" t="s">
        <v>3124</v>
      </c>
      <c r="E1226" s="59">
        <v>1000002851</v>
      </c>
      <c r="F1226" s="60" t="s">
        <v>3125</v>
      </c>
      <c r="G1226">
        <v>114</v>
      </c>
    </row>
    <row r="1227" spans="2:7">
      <c r="B1227" s="39" t="s">
        <v>1245</v>
      </c>
      <c r="C1227" s="58" t="s">
        <v>43</v>
      </c>
      <c r="D1227" s="59" t="s">
        <v>1414</v>
      </c>
      <c r="E1227" s="59">
        <v>1000003598</v>
      </c>
      <c r="F1227" s="61" t="s">
        <v>1415</v>
      </c>
      <c r="G1227">
        <v>114.3</v>
      </c>
    </row>
    <row r="1228" spans="2:7">
      <c r="B1228" s="50" t="s">
        <v>2568</v>
      </c>
      <c r="C1228" s="63" t="s">
        <v>80</v>
      </c>
      <c r="D1228" s="63" t="s">
        <v>2926</v>
      </c>
      <c r="E1228" s="63">
        <v>1000004036</v>
      </c>
      <c r="F1228" s="63" t="s">
        <v>2927</v>
      </c>
      <c r="G1228">
        <v>114.88</v>
      </c>
    </row>
    <row r="1229" spans="2:7">
      <c r="B1229" s="39" t="s">
        <v>1245</v>
      </c>
      <c r="C1229" s="112" t="s">
        <v>46</v>
      </c>
      <c r="D1229" s="59" t="s">
        <v>1770</v>
      </c>
      <c r="E1229" s="59">
        <v>1000003586</v>
      </c>
      <c r="F1229" s="61" t="s">
        <v>1771</v>
      </c>
      <c r="G1229">
        <v>115</v>
      </c>
    </row>
    <row r="1230" spans="2:7">
      <c r="B1230" s="50" t="s">
        <v>1245</v>
      </c>
      <c r="C1230" s="63" t="s">
        <v>43</v>
      </c>
      <c r="D1230" s="63" t="s">
        <v>3474</v>
      </c>
      <c r="E1230" s="63">
        <v>1000004119</v>
      </c>
      <c r="F1230" s="63" t="s">
        <v>3475</v>
      </c>
      <c r="G1230">
        <v>115.4</v>
      </c>
    </row>
    <row r="1231" spans="2:7">
      <c r="B1231" s="39" t="s">
        <v>3061</v>
      </c>
      <c r="C1231" s="58" t="s">
        <v>87</v>
      </c>
      <c r="D1231" s="65" t="s">
        <v>3092</v>
      </c>
      <c r="E1231" s="59">
        <v>1000001509</v>
      </c>
      <c r="F1231" s="60" t="s">
        <v>3093</v>
      </c>
      <c r="G1231">
        <v>116.2</v>
      </c>
    </row>
    <row r="1232" spans="2:7">
      <c r="B1232" s="39" t="s">
        <v>121</v>
      </c>
      <c r="C1232" s="58" t="s">
        <v>34</v>
      </c>
      <c r="D1232" s="59" t="s">
        <v>1151</v>
      </c>
      <c r="E1232" s="59">
        <v>1000000975</v>
      </c>
      <c r="F1232" s="60" t="s">
        <v>1152</v>
      </c>
      <c r="G1232">
        <v>116.29</v>
      </c>
    </row>
    <row r="1233" spans="2:7">
      <c r="B1233" s="39" t="s">
        <v>121</v>
      </c>
      <c r="C1233" s="58" t="s">
        <v>281</v>
      </c>
      <c r="D1233" s="58" t="s">
        <v>3564</v>
      </c>
      <c r="E1233" s="59">
        <v>1000004153</v>
      </c>
      <c r="F1233" s="60" t="s">
        <v>2690</v>
      </c>
      <c r="G1233">
        <v>117.5</v>
      </c>
    </row>
    <row r="1234" spans="2:7">
      <c r="B1234" s="50" t="s">
        <v>1245</v>
      </c>
      <c r="C1234" s="63" t="s">
        <v>60</v>
      </c>
      <c r="D1234" s="63" t="s">
        <v>2283</v>
      </c>
      <c r="E1234" s="63">
        <v>1000003881</v>
      </c>
      <c r="F1234" s="63" t="s">
        <v>2284</v>
      </c>
      <c r="G1234">
        <v>117.67</v>
      </c>
    </row>
    <row r="1235" spans="2:7">
      <c r="B1235" s="39" t="s">
        <v>121</v>
      </c>
      <c r="C1235" s="112" t="s">
        <v>3924</v>
      </c>
      <c r="D1235" s="59" t="s">
        <v>352</v>
      </c>
      <c r="E1235" s="59">
        <v>1000000734</v>
      </c>
      <c r="F1235" s="60" t="s">
        <v>353</v>
      </c>
      <c r="G1235">
        <v>118</v>
      </c>
    </row>
    <row r="1236" spans="2:7">
      <c r="B1236" s="39" t="s">
        <v>1245</v>
      </c>
      <c r="C1236" s="58" t="s">
        <v>40</v>
      </c>
      <c r="D1236" s="61" t="s">
        <v>1302</v>
      </c>
      <c r="E1236" s="59">
        <v>1000003162</v>
      </c>
      <c r="F1236" s="61" t="s">
        <v>1303</v>
      </c>
      <c r="G1236">
        <v>118.3</v>
      </c>
    </row>
    <row r="1237" spans="2:7">
      <c r="B1237" s="39" t="s">
        <v>2568</v>
      </c>
      <c r="C1237" s="58" t="s">
        <v>84</v>
      </c>
      <c r="D1237" s="65" t="s">
        <v>2968</v>
      </c>
      <c r="E1237" s="59">
        <v>1000001615</v>
      </c>
      <c r="F1237" s="60" t="s">
        <v>2969</v>
      </c>
      <c r="G1237">
        <v>118.3</v>
      </c>
    </row>
    <row r="1238" spans="2:7">
      <c r="B1238" s="39" t="s">
        <v>1245</v>
      </c>
      <c r="C1238" s="58" t="s">
        <v>60</v>
      </c>
      <c r="D1238" s="59" t="s">
        <v>2234</v>
      </c>
      <c r="E1238" s="59">
        <v>1000000836</v>
      </c>
      <c r="F1238" s="60" t="s">
        <v>2235</v>
      </c>
      <c r="G1238">
        <v>118.8</v>
      </c>
    </row>
    <row r="1239" spans="2:7">
      <c r="B1239" s="39" t="s">
        <v>121</v>
      </c>
      <c r="C1239" s="58" t="s">
        <v>37</v>
      </c>
      <c r="D1239" s="61" t="s">
        <v>1227</v>
      </c>
      <c r="E1239" s="59">
        <v>1000003489</v>
      </c>
      <c r="F1239" s="61" t="s">
        <v>1228</v>
      </c>
      <c r="G1239">
        <v>119</v>
      </c>
    </row>
    <row r="1240" spans="2:7">
      <c r="B1240" s="39" t="s">
        <v>1245</v>
      </c>
      <c r="C1240" s="58" t="s">
        <v>52</v>
      </c>
      <c r="D1240" s="59" t="s">
        <v>2544</v>
      </c>
      <c r="E1240" s="59">
        <v>1000001093</v>
      </c>
      <c r="F1240" s="60" t="s">
        <v>2545</v>
      </c>
      <c r="G1240">
        <v>119</v>
      </c>
    </row>
    <row r="1241" spans="2:7">
      <c r="B1241" s="50" t="s">
        <v>121</v>
      </c>
      <c r="C1241" s="112" t="s">
        <v>3920</v>
      </c>
      <c r="D1241" s="63" t="s">
        <v>261</v>
      </c>
      <c r="E1241" s="63">
        <v>1000003948</v>
      </c>
      <c r="F1241" s="63" t="s">
        <v>262</v>
      </c>
      <c r="G1241">
        <v>119.7</v>
      </c>
    </row>
    <row r="1242" spans="2:7">
      <c r="B1242" s="39" t="s">
        <v>1245</v>
      </c>
      <c r="C1242" s="58" t="s">
        <v>57</v>
      </c>
      <c r="D1242" s="59" t="s">
        <v>2140</v>
      </c>
      <c r="E1242" s="59">
        <v>1000000211</v>
      </c>
      <c r="F1242" s="60" t="s">
        <v>2141</v>
      </c>
      <c r="G1242">
        <v>119.8</v>
      </c>
    </row>
    <row r="1243" spans="2:7">
      <c r="B1243" s="39" t="s">
        <v>121</v>
      </c>
      <c r="C1243" s="112" t="s">
        <v>3920</v>
      </c>
      <c r="D1243" s="59" t="s">
        <v>190</v>
      </c>
      <c r="E1243" s="59">
        <v>1000001034</v>
      </c>
      <c r="F1243" s="60" t="s">
        <v>191</v>
      </c>
      <c r="G1243">
        <v>120</v>
      </c>
    </row>
    <row r="1244" spans="2:7">
      <c r="B1244" s="39" t="s">
        <v>121</v>
      </c>
      <c r="C1244" s="58" t="s">
        <v>37</v>
      </c>
      <c r="D1244" s="59" t="s">
        <v>1207</v>
      </c>
      <c r="E1244" s="59">
        <v>1000001031</v>
      </c>
      <c r="F1244" s="60" t="s">
        <v>1208</v>
      </c>
      <c r="G1244">
        <v>120</v>
      </c>
    </row>
    <row r="1245" spans="2:7">
      <c r="B1245" s="39" t="s">
        <v>1245</v>
      </c>
      <c r="C1245" s="58" t="s">
        <v>45</v>
      </c>
      <c r="D1245" s="59" t="s">
        <v>1595</v>
      </c>
      <c r="E1245" s="59">
        <v>1000003246</v>
      </c>
      <c r="F1245" s="60" t="s">
        <v>1596</v>
      </c>
      <c r="G1245">
        <v>120</v>
      </c>
    </row>
    <row r="1246" spans="2:7">
      <c r="B1246" s="39" t="s">
        <v>1245</v>
      </c>
      <c r="C1246" s="58" t="s">
        <v>50</v>
      </c>
      <c r="D1246" s="59" t="s">
        <v>2520</v>
      </c>
      <c r="E1246" s="59">
        <v>1000003716</v>
      </c>
      <c r="F1246" s="61" t="s">
        <v>2521</v>
      </c>
      <c r="G1246">
        <v>120</v>
      </c>
    </row>
    <row r="1247" spans="2:7">
      <c r="B1247" s="39" t="s">
        <v>121</v>
      </c>
      <c r="C1247" s="58" t="s">
        <v>22</v>
      </c>
      <c r="D1247" s="61" t="s">
        <v>693</v>
      </c>
      <c r="E1247" s="59">
        <v>1000000407</v>
      </c>
      <c r="F1247" s="60" t="s">
        <v>694</v>
      </c>
      <c r="G1247">
        <v>120.3</v>
      </c>
    </row>
    <row r="1248" spans="2:7">
      <c r="B1248" s="39" t="s">
        <v>121</v>
      </c>
      <c r="C1248" s="58" t="s">
        <v>548</v>
      </c>
      <c r="D1248" s="61" t="s">
        <v>599</v>
      </c>
      <c r="E1248" s="59">
        <v>1000003727</v>
      </c>
      <c r="F1248" s="61" t="s">
        <v>600</v>
      </c>
      <c r="G1248">
        <v>120.5</v>
      </c>
    </row>
    <row r="1249" spans="2:7">
      <c r="B1249" s="39" t="s">
        <v>1245</v>
      </c>
      <c r="C1249" s="112" t="s">
        <v>46</v>
      </c>
      <c r="D1249" s="59" t="s">
        <v>1643</v>
      </c>
      <c r="E1249" s="59">
        <v>1000000497</v>
      </c>
      <c r="F1249" s="60" t="s">
        <v>1644</v>
      </c>
      <c r="G1249">
        <v>120.9</v>
      </c>
    </row>
    <row r="1250" spans="2:7">
      <c r="B1250" s="39" t="s">
        <v>121</v>
      </c>
      <c r="C1250" s="58" t="s">
        <v>33</v>
      </c>
      <c r="D1250" s="59" t="s">
        <v>1111</v>
      </c>
      <c r="E1250" s="59">
        <v>1000000383</v>
      </c>
      <c r="F1250" s="60" t="s">
        <v>1112</v>
      </c>
      <c r="G1250">
        <v>121</v>
      </c>
    </row>
    <row r="1251" spans="2:7">
      <c r="B1251" s="39" t="s">
        <v>121</v>
      </c>
      <c r="C1251" s="58" t="s">
        <v>613</v>
      </c>
      <c r="D1251" s="61" t="s">
        <v>631</v>
      </c>
      <c r="E1251" s="59">
        <v>1000000113</v>
      </c>
      <c r="F1251" s="60" t="s">
        <v>632</v>
      </c>
      <c r="G1251">
        <v>121.5</v>
      </c>
    </row>
    <row r="1252" spans="2:7">
      <c r="B1252" s="39" t="s">
        <v>1245</v>
      </c>
      <c r="C1252" s="58" t="s">
        <v>57</v>
      </c>
      <c r="D1252" s="58" t="s">
        <v>3621</v>
      </c>
      <c r="E1252" s="59">
        <v>1000004174</v>
      </c>
      <c r="F1252" s="60" t="s">
        <v>3617</v>
      </c>
      <c r="G1252">
        <v>122.9</v>
      </c>
    </row>
    <row r="1253" spans="2:7">
      <c r="B1253" s="39" t="s">
        <v>1245</v>
      </c>
      <c r="C1253" s="58" t="s">
        <v>58</v>
      </c>
      <c r="D1253" s="59" t="s">
        <v>2442</v>
      </c>
      <c r="E1253" s="59">
        <v>1000003126</v>
      </c>
      <c r="F1253" s="61" t="s">
        <v>2443</v>
      </c>
      <c r="G1253">
        <v>123.4</v>
      </c>
    </row>
    <row r="1254" spans="2:7">
      <c r="B1254" s="39" t="s">
        <v>1245</v>
      </c>
      <c r="C1254" s="58" t="s">
        <v>57</v>
      </c>
      <c r="D1254" s="59" t="s">
        <v>2166</v>
      </c>
      <c r="E1254" s="59">
        <v>1000002903</v>
      </c>
      <c r="F1254" s="60" t="s">
        <v>2167</v>
      </c>
      <c r="G1254">
        <v>123.8</v>
      </c>
    </row>
    <row r="1255" spans="2:7">
      <c r="B1255" s="39" t="s">
        <v>121</v>
      </c>
      <c r="C1255" s="112" t="s">
        <v>3921</v>
      </c>
      <c r="D1255" s="59" t="s">
        <v>414</v>
      </c>
      <c r="E1255" s="59">
        <v>1000000461</v>
      </c>
      <c r="F1255" s="60" t="s">
        <v>415</v>
      </c>
      <c r="G1255">
        <v>124</v>
      </c>
    </row>
    <row r="1256" spans="2:7">
      <c r="B1256" s="39" t="s">
        <v>1245</v>
      </c>
      <c r="C1256" s="58" t="s">
        <v>53</v>
      </c>
      <c r="D1256" s="58" t="s">
        <v>3538</v>
      </c>
      <c r="E1256" s="59">
        <v>1000004151</v>
      </c>
      <c r="F1256" s="60" t="s">
        <v>3539</v>
      </c>
      <c r="G1256">
        <v>124.10999999999999</v>
      </c>
    </row>
    <row r="1257" spans="2:7">
      <c r="B1257" s="39" t="s">
        <v>1245</v>
      </c>
      <c r="C1257" s="58" t="s">
        <v>58</v>
      </c>
      <c r="D1257" s="59" t="s">
        <v>2414</v>
      </c>
      <c r="E1257" s="59">
        <v>1000001002</v>
      </c>
      <c r="F1257" s="60" t="s">
        <v>2415</v>
      </c>
      <c r="G1257">
        <v>124.2</v>
      </c>
    </row>
    <row r="1258" spans="2:7">
      <c r="B1258" s="39" t="s">
        <v>1245</v>
      </c>
      <c r="C1258" s="58" t="s">
        <v>50</v>
      </c>
      <c r="D1258" s="59" t="s">
        <v>2494</v>
      </c>
      <c r="E1258" s="59">
        <v>1000000773</v>
      </c>
      <c r="F1258" s="60" t="s">
        <v>2495</v>
      </c>
      <c r="G1258">
        <v>124.6</v>
      </c>
    </row>
    <row r="1259" spans="2:7">
      <c r="B1259" s="39" t="s">
        <v>121</v>
      </c>
      <c r="C1259" s="58" t="s">
        <v>32</v>
      </c>
      <c r="D1259" s="59" t="s">
        <v>1057</v>
      </c>
      <c r="E1259" s="59">
        <v>1000000692</v>
      </c>
      <c r="F1259" s="60" t="s">
        <v>1058</v>
      </c>
      <c r="G1259">
        <v>124.8</v>
      </c>
    </row>
    <row r="1260" spans="2:7">
      <c r="B1260" s="39" t="s">
        <v>1245</v>
      </c>
      <c r="C1260" s="112" t="s">
        <v>46</v>
      </c>
      <c r="D1260" s="59" t="s">
        <v>1762</v>
      </c>
      <c r="E1260" s="59">
        <v>1000003415</v>
      </c>
      <c r="F1260" s="61" t="s">
        <v>1763</v>
      </c>
      <c r="G1260">
        <v>125</v>
      </c>
    </row>
    <row r="1261" spans="2:7">
      <c r="B1261" s="39" t="s">
        <v>1245</v>
      </c>
      <c r="C1261" s="58" t="s">
        <v>50</v>
      </c>
      <c r="D1261" s="59" t="s">
        <v>2504</v>
      </c>
      <c r="E1261" s="59">
        <v>1000001083</v>
      </c>
      <c r="F1261" s="60" t="s">
        <v>2505</v>
      </c>
      <c r="G1261">
        <v>125</v>
      </c>
    </row>
    <row r="1262" spans="2:7">
      <c r="B1262" s="39" t="s">
        <v>121</v>
      </c>
      <c r="C1262" s="58" t="s">
        <v>34</v>
      </c>
      <c r="D1262" s="58" t="s">
        <v>3600</v>
      </c>
      <c r="E1262" s="59">
        <v>1000004171</v>
      </c>
      <c r="F1262" s="60" t="s">
        <v>3596</v>
      </c>
      <c r="G1262">
        <v>125</v>
      </c>
    </row>
    <row r="1263" spans="2:7">
      <c r="B1263" s="39" t="s">
        <v>2568</v>
      </c>
      <c r="C1263" s="58" t="s">
        <v>80</v>
      </c>
      <c r="D1263" s="58" t="s">
        <v>2844</v>
      </c>
      <c r="E1263" s="59">
        <v>1000001910</v>
      </c>
      <c r="F1263" s="60" t="s">
        <v>2845</v>
      </c>
      <c r="G1263">
        <v>125.1</v>
      </c>
    </row>
    <row r="1264" spans="2:7">
      <c r="B1264" s="39" t="s">
        <v>1245</v>
      </c>
      <c r="C1264" s="112" t="s">
        <v>3922</v>
      </c>
      <c r="D1264" s="59" t="s">
        <v>1645</v>
      </c>
      <c r="E1264" s="59">
        <v>1000000511</v>
      </c>
      <c r="F1264" s="60" t="s">
        <v>1646</v>
      </c>
      <c r="G1264">
        <v>125.2</v>
      </c>
    </row>
    <row r="1265" spans="2:7">
      <c r="B1265" s="39" t="s">
        <v>2568</v>
      </c>
      <c r="C1265" s="58" t="s">
        <v>2569</v>
      </c>
      <c r="D1265" s="65" t="s">
        <v>2610</v>
      </c>
      <c r="E1265" s="59">
        <v>1000001259</v>
      </c>
      <c r="F1265" s="60" t="s">
        <v>1439</v>
      </c>
      <c r="G1265">
        <v>125.6</v>
      </c>
    </row>
    <row r="1266" spans="2:7">
      <c r="B1266" s="39" t="s">
        <v>2568</v>
      </c>
      <c r="C1266" s="58" t="s">
        <v>71</v>
      </c>
      <c r="D1266" s="65" t="s">
        <v>2707</v>
      </c>
      <c r="E1266" s="59">
        <v>1000001413</v>
      </c>
      <c r="F1266" s="60" t="s">
        <v>2708</v>
      </c>
      <c r="G1266">
        <v>125.9</v>
      </c>
    </row>
    <row r="1267" spans="2:7">
      <c r="B1267" s="39" t="s">
        <v>1245</v>
      </c>
      <c r="C1267" s="112" t="s">
        <v>46</v>
      </c>
      <c r="D1267" s="59" t="s">
        <v>1659</v>
      </c>
      <c r="E1267" s="59">
        <v>1000000503</v>
      </c>
      <c r="F1267" s="60" t="s">
        <v>1660</v>
      </c>
      <c r="G1267">
        <v>126</v>
      </c>
    </row>
    <row r="1268" spans="2:7">
      <c r="B1268" s="39" t="s">
        <v>3061</v>
      </c>
      <c r="C1268" s="58" t="s">
        <v>101</v>
      </c>
      <c r="D1268" s="58" t="s">
        <v>3327</v>
      </c>
      <c r="E1268" s="59">
        <v>1000001644</v>
      </c>
      <c r="F1268" s="60" t="s">
        <v>3328</v>
      </c>
      <c r="G1268">
        <v>126</v>
      </c>
    </row>
    <row r="1269" spans="2:7">
      <c r="B1269" s="50" t="s">
        <v>121</v>
      </c>
      <c r="C1269" s="112" t="s">
        <v>3921</v>
      </c>
      <c r="D1269" s="63" t="s">
        <v>546</v>
      </c>
      <c r="E1269" s="63">
        <v>1000004083</v>
      </c>
      <c r="F1269" s="63" t="s">
        <v>547</v>
      </c>
      <c r="G1269">
        <v>126.54</v>
      </c>
    </row>
    <row r="1270" spans="2:7">
      <c r="B1270" s="39" t="s">
        <v>121</v>
      </c>
      <c r="C1270" s="112" t="s">
        <v>18</v>
      </c>
      <c r="D1270" s="59" t="s">
        <v>520</v>
      </c>
      <c r="E1270" s="59">
        <v>1000003553</v>
      </c>
      <c r="F1270" s="61" t="s">
        <v>521</v>
      </c>
      <c r="G1270">
        <v>127</v>
      </c>
    </row>
    <row r="1271" spans="2:7">
      <c r="B1271" s="39" t="s">
        <v>3061</v>
      </c>
      <c r="C1271" s="58" t="s">
        <v>97</v>
      </c>
      <c r="D1271" s="58" t="s">
        <v>3233</v>
      </c>
      <c r="E1271" s="59">
        <v>1000002633</v>
      </c>
      <c r="F1271" s="60" t="s">
        <v>3234</v>
      </c>
      <c r="G1271">
        <v>127</v>
      </c>
    </row>
    <row r="1272" spans="2:7">
      <c r="B1272" s="39" t="s">
        <v>121</v>
      </c>
      <c r="C1272" s="58" t="s">
        <v>31</v>
      </c>
      <c r="D1272" s="59" t="s">
        <v>992</v>
      </c>
      <c r="E1272" s="59">
        <v>1000000761</v>
      </c>
      <c r="F1272" s="60" t="s">
        <v>993</v>
      </c>
      <c r="G1272">
        <v>127.3</v>
      </c>
    </row>
    <row r="1273" spans="2:7">
      <c r="B1273" s="39" t="s">
        <v>121</v>
      </c>
      <c r="C1273" s="112" t="s">
        <v>18</v>
      </c>
      <c r="D1273" s="59" t="s">
        <v>418</v>
      </c>
      <c r="E1273" s="59">
        <v>1000000448</v>
      </c>
      <c r="F1273" s="60" t="s">
        <v>419</v>
      </c>
      <c r="G1273">
        <v>127.5</v>
      </c>
    </row>
    <row r="1274" spans="2:7">
      <c r="B1274" s="39" t="s">
        <v>1245</v>
      </c>
      <c r="C1274" s="58" t="s">
        <v>53</v>
      </c>
      <c r="D1274" s="61" t="s">
        <v>2010</v>
      </c>
      <c r="E1274" s="59">
        <v>1000002891</v>
      </c>
      <c r="F1274" s="61" t="s">
        <v>1795</v>
      </c>
      <c r="G1274">
        <v>127.7</v>
      </c>
    </row>
    <row r="1275" spans="2:7">
      <c r="B1275" s="39" t="s">
        <v>121</v>
      </c>
      <c r="C1275" s="112" t="s">
        <v>12</v>
      </c>
      <c r="D1275" s="59" t="s">
        <v>212</v>
      </c>
      <c r="E1275" s="59">
        <v>1000002960</v>
      </c>
      <c r="F1275" s="61" t="s">
        <v>213</v>
      </c>
      <c r="G1275">
        <v>128</v>
      </c>
    </row>
    <row r="1276" spans="2:7">
      <c r="B1276" s="39" t="s">
        <v>1245</v>
      </c>
      <c r="C1276" s="58" t="s">
        <v>45</v>
      </c>
      <c r="D1276" s="59" t="s">
        <v>1581</v>
      </c>
      <c r="E1276" s="59">
        <v>1000000605</v>
      </c>
      <c r="F1276" s="60" t="s">
        <v>1582</v>
      </c>
      <c r="G1276">
        <v>128</v>
      </c>
    </row>
    <row r="1277" spans="2:7">
      <c r="B1277" s="39" t="s">
        <v>121</v>
      </c>
      <c r="C1277" s="58" t="s">
        <v>961</v>
      </c>
      <c r="D1277" s="61" t="s">
        <v>964</v>
      </c>
      <c r="E1277" s="59">
        <v>1000000114</v>
      </c>
      <c r="F1277" s="60" t="s">
        <v>965</v>
      </c>
      <c r="G1277">
        <v>130</v>
      </c>
    </row>
    <row r="1278" spans="2:7">
      <c r="B1278" s="7" t="s">
        <v>3061</v>
      </c>
      <c r="C1278" s="61" t="s">
        <v>90</v>
      </c>
      <c r="D1278" s="65" t="s">
        <v>3353</v>
      </c>
      <c r="E1278" s="59">
        <v>1000001463</v>
      </c>
      <c r="F1278" s="60" t="s">
        <v>3354</v>
      </c>
      <c r="G1278">
        <v>130.27000000000001</v>
      </c>
    </row>
    <row r="1279" spans="2:7">
      <c r="B1279" s="103" t="s">
        <v>3061</v>
      </c>
      <c r="C1279" s="101" t="s">
        <v>87</v>
      </c>
      <c r="D1279" s="101" t="s">
        <v>3981</v>
      </c>
      <c r="E1279" s="101">
        <v>1000004346</v>
      </c>
      <c r="F1279" s="101" t="s">
        <v>3973</v>
      </c>
      <c r="G1279">
        <v>130.4</v>
      </c>
    </row>
    <row r="1280" spans="2:7">
      <c r="B1280" s="39" t="s">
        <v>2568</v>
      </c>
      <c r="C1280" s="58" t="s">
        <v>76</v>
      </c>
      <c r="D1280" s="65" t="s">
        <v>2834</v>
      </c>
      <c r="E1280" s="59">
        <v>1000003495</v>
      </c>
      <c r="F1280" s="58" t="s">
        <v>2835</v>
      </c>
      <c r="G1280">
        <v>130.76</v>
      </c>
    </row>
    <row r="1281" spans="2:7">
      <c r="B1281" s="39" t="s">
        <v>121</v>
      </c>
      <c r="C1281" s="58" t="s">
        <v>27</v>
      </c>
      <c r="D1281" s="59" t="s">
        <v>903</v>
      </c>
      <c r="E1281" s="59">
        <v>1000000339</v>
      </c>
      <c r="F1281" s="60" t="s">
        <v>904</v>
      </c>
      <c r="G1281">
        <v>131</v>
      </c>
    </row>
    <row r="1282" spans="2:7">
      <c r="B1282" s="50" t="s">
        <v>1245</v>
      </c>
      <c r="C1282" s="63" t="s">
        <v>52</v>
      </c>
      <c r="D1282" s="63" t="s">
        <v>2561</v>
      </c>
      <c r="E1282" s="63">
        <v>1000003952</v>
      </c>
      <c r="F1282" s="63" t="s">
        <v>2562</v>
      </c>
      <c r="G1282">
        <v>131</v>
      </c>
    </row>
    <row r="1283" spans="2:7">
      <c r="B1283" s="103" t="s">
        <v>1245</v>
      </c>
      <c r="C1283" s="112" t="s">
        <v>46</v>
      </c>
      <c r="D1283" s="101" t="s">
        <v>3912</v>
      </c>
      <c r="E1283" s="101">
        <v>1000004316</v>
      </c>
      <c r="F1283" s="101" t="s">
        <v>3899</v>
      </c>
      <c r="G1283">
        <v>131.19999999999999</v>
      </c>
    </row>
    <row r="1284" spans="2:7">
      <c r="B1284" s="39" t="s">
        <v>3061</v>
      </c>
      <c r="C1284" s="58" t="s">
        <v>94</v>
      </c>
      <c r="D1284" s="65" t="s">
        <v>3162</v>
      </c>
      <c r="E1284" s="59">
        <v>1000003731</v>
      </c>
      <c r="F1284" s="66" t="s">
        <v>3163</v>
      </c>
      <c r="G1284">
        <v>131.30000000000001</v>
      </c>
    </row>
    <row r="1285" spans="2:7">
      <c r="B1285" s="39" t="s">
        <v>2568</v>
      </c>
      <c r="C1285" s="58" t="s">
        <v>82</v>
      </c>
      <c r="D1285" s="58" t="s">
        <v>2936</v>
      </c>
      <c r="E1285" s="59">
        <v>1000001337</v>
      </c>
      <c r="F1285" s="60" t="s">
        <v>2937</v>
      </c>
      <c r="G1285">
        <v>131.6</v>
      </c>
    </row>
    <row r="1286" spans="2:7">
      <c r="B1286" s="39" t="s">
        <v>121</v>
      </c>
      <c r="C1286" s="112" t="s">
        <v>16</v>
      </c>
      <c r="D1286" s="61" t="s">
        <v>318</v>
      </c>
      <c r="E1286" s="59">
        <v>1000000733</v>
      </c>
      <c r="F1286" s="60" t="s">
        <v>319</v>
      </c>
      <c r="G1286">
        <v>131.69999999999999</v>
      </c>
    </row>
    <row r="1287" spans="2:7">
      <c r="B1287" s="39" t="s">
        <v>1245</v>
      </c>
      <c r="C1287" s="58" t="s">
        <v>44</v>
      </c>
      <c r="D1287" s="59" t="s">
        <v>1456</v>
      </c>
      <c r="E1287" s="59">
        <v>1000000358</v>
      </c>
      <c r="F1287" s="60" t="s">
        <v>1457</v>
      </c>
      <c r="G1287">
        <v>131.76</v>
      </c>
    </row>
    <row r="1288" spans="2:7">
      <c r="B1288" s="39" t="s">
        <v>1245</v>
      </c>
      <c r="C1288" s="58" t="s">
        <v>56</v>
      </c>
      <c r="D1288" s="59" t="s">
        <v>2064</v>
      </c>
      <c r="E1288" s="59">
        <v>1000001099</v>
      </c>
      <c r="F1288" s="60" t="s">
        <v>2065</v>
      </c>
      <c r="G1288">
        <v>131.93</v>
      </c>
    </row>
    <row r="1289" spans="2:7">
      <c r="B1289" s="39" t="s">
        <v>3061</v>
      </c>
      <c r="C1289" s="58" t="s">
        <v>97</v>
      </c>
      <c r="D1289" s="58" t="s">
        <v>3219</v>
      </c>
      <c r="E1289" s="59">
        <v>1000001198</v>
      </c>
      <c r="F1289" s="60" t="s">
        <v>3220</v>
      </c>
      <c r="G1289">
        <v>132</v>
      </c>
    </row>
    <row r="1290" spans="2:7">
      <c r="B1290" s="39" t="s">
        <v>1245</v>
      </c>
      <c r="C1290" s="58" t="s">
        <v>53</v>
      </c>
      <c r="D1290" s="59" t="s">
        <v>1921</v>
      </c>
      <c r="E1290" s="59">
        <v>1000000013</v>
      </c>
      <c r="F1290" s="60" t="s">
        <v>1922</v>
      </c>
      <c r="G1290">
        <v>132.09</v>
      </c>
    </row>
    <row r="1291" spans="2:7">
      <c r="B1291" s="39" t="s">
        <v>121</v>
      </c>
      <c r="C1291" s="58" t="s">
        <v>34</v>
      </c>
      <c r="D1291" s="59" t="s">
        <v>1143</v>
      </c>
      <c r="E1291" s="59">
        <v>1000000976</v>
      </c>
      <c r="F1291" s="60" t="s">
        <v>1144</v>
      </c>
      <c r="G1291">
        <v>132.1</v>
      </c>
    </row>
    <row r="1292" spans="2:7">
      <c r="B1292" s="39" t="s">
        <v>1245</v>
      </c>
      <c r="C1292" s="58" t="s">
        <v>43</v>
      </c>
      <c r="D1292" s="59" t="s">
        <v>1409</v>
      </c>
      <c r="E1292" s="59">
        <v>1000003407</v>
      </c>
      <c r="F1292" s="61" t="s">
        <v>922</v>
      </c>
      <c r="G1292">
        <v>132.30000000000001</v>
      </c>
    </row>
    <row r="1293" spans="2:7">
      <c r="B1293" s="39" t="s">
        <v>121</v>
      </c>
      <c r="C1293" s="112" t="s">
        <v>3924</v>
      </c>
      <c r="D1293" s="59" t="s">
        <v>332</v>
      </c>
      <c r="E1293" s="59">
        <v>1000000726</v>
      </c>
      <c r="F1293" s="60" t="s">
        <v>333</v>
      </c>
      <c r="G1293">
        <v>132.5</v>
      </c>
    </row>
    <row r="1294" spans="2:7">
      <c r="B1294" s="7" t="s">
        <v>3061</v>
      </c>
      <c r="C1294" s="61" t="s">
        <v>90</v>
      </c>
      <c r="D1294" s="65" t="s">
        <v>3361</v>
      </c>
      <c r="E1294" s="59">
        <v>1000001469</v>
      </c>
      <c r="F1294" s="60" t="s">
        <v>3362</v>
      </c>
      <c r="G1294">
        <v>132.70999999999998</v>
      </c>
    </row>
    <row r="1295" spans="2:7">
      <c r="B1295" s="103" t="s">
        <v>1245</v>
      </c>
      <c r="C1295" s="101" t="s">
        <v>46</v>
      </c>
      <c r="D1295" s="101" t="s">
        <v>4103</v>
      </c>
      <c r="E1295" s="101">
        <v>1000004385</v>
      </c>
      <c r="F1295" s="101" t="s">
        <v>1769</v>
      </c>
      <c r="G1295">
        <v>133</v>
      </c>
    </row>
    <row r="1296" spans="2:7">
      <c r="B1296" s="39" t="s">
        <v>2568</v>
      </c>
      <c r="C1296" s="58" t="s">
        <v>82</v>
      </c>
      <c r="D1296" s="65" t="s">
        <v>2930</v>
      </c>
      <c r="E1296" s="59">
        <v>1000002702</v>
      </c>
      <c r="F1296" s="58" t="s">
        <v>2931</v>
      </c>
      <c r="G1296">
        <v>133.6</v>
      </c>
    </row>
    <row r="1297" spans="2:7">
      <c r="B1297" s="50" t="s">
        <v>1245</v>
      </c>
      <c r="C1297" s="63" t="s">
        <v>44</v>
      </c>
      <c r="D1297" s="63" t="s">
        <v>1561</v>
      </c>
      <c r="E1297" s="63">
        <v>1000003983</v>
      </c>
      <c r="F1297" s="63" t="s">
        <v>1562</v>
      </c>
      <c r="G1297">
        <v>134.35</v>
      </c>
    </row>
    <row r="1298" spans="2:7">
      <c r="B1298" s="39" t="s">
        <v>1245</v>
      </c>
      <c r="C1298" s="112" t="s">
        <v>46</v>
      </c>
      <c r="D1298" s="59" t="s">
        <v>1768</v>
      </c>
      <c r="E1298" s="59">
        <v>1000003546</v>
      </c>
      <c r="F1298" s="61" t="s">
        <v>1769</v>
      </c>
      <c r="G1298">
        <v>135</v>
      </c>
    </row>
    <row r="1299" spans="2:7">
      <c r="B1299" s="39" t="s">
        <v>121</v>
      </c>
      <c r="C1299" s="58" t="s">
        <v>34</v>
      </c>
      <c r="D1299" s="59" t="s">
        <v>1141</v>
      </c>
      <c r="E1299" s="59">
        <v>1000000969</v>
      </c>
      <c r="F1299" s="60" t="s">
        <v>1142</v>
      </c>
      <c r="G1299">
        <v>135.6</v>
      </c>
    </row>
    <row r="1300" spans="2:7">
      <c r="B1300" s="39" t="s">
        <v>121</v>
      </c>
      <c r="C1300" s="58" t="s">
        <v>27</v>
      </c>
      <c r="D1300" s="59" t="s">
        <v>935</v>
      </c>
      <c r="E1300" s="59">
        <v>1000003502</v>
      </c>
      <c r="F1300" s="61" t="s">
        <v>936</v>
      </c>
      <c r="G1300">
        <v>135.75</v>
      </c>
    </row>
    <row r="1301" spans="2:7">
      <c r="B1301" s="39" t="s">
        <v>121</v>
      </c>
      <c r="C1301" s="112" t="s">
        <v>18</v>
      </c>
      <c r="D1301" s="59" t="s">
        <v>512</v>
      </c>
      <c r="E1301" s="59">
        <v>1000003332</v>
      </c>
      <c r="F1301" s="61" t="s">
        <v>513</v>
      </c>
      <c r="G1301">
        <v>136</v>
      </c>
    </row>
    <row r="1302" spans="2:7">
      <c r="B1302" s="39" t="s">
        <v>121</v>
      </c>
      <c r="C1302" s="58" t="s">
        <v>281</v>
      </c>
      <c r="D1302" s="59" t="s">
        <v>300</v>
      </c>
      <c r="E1302" s="59">
        <v>1000003164</v>
      </c>
      <c r="F1302" s="61" t="s">
        <v>301</v>
      </c>
      <c r="G1302">
        <v>136.80000000000001</v>
      </c>
    </row>
    <row r="1303" spans="2:7">
      <c r="B1303" s="39" t="s">
        <v>2568</v>
      </c>
      <c r="C1303" s="58" t="s">
        <v>80</v>
      </c>
      <c r="D1303" s="58" t="s">
        <v>2902</v>
      </c>
      <c r="E1303" s="59">
        <v>1000003516</v>
      </c>
      <c r="F1303" s="58" t="s">
        <v>2903</v>
      </c>
      <c r="G1303">
        <v>137</v>
      </c>
    </row>
    <row r="1304" spans="2:7">
      <c r="B1304" s="39" t="s">
        <v>121</v>
      </c>
      <c r="C1304" s="58" t="s">
        <v>34</v>
      </c>
      <c r="D1304" s="58" t="s">
        <v>3750</v>
      </c>
      <c r="E1304" s="59">
        <v>1000004192</v>
      </c>
      <c r="F1304" s="60" t="s">
        <v>3748</v>
      </c>
      <c r="G1304">
        <v>137.19999999999999</v>
      </c>
    </row>
    <row r="1305" spans="2:7">
      <c r="B1305" s="39" t="s">
        <v>121</v>
      </c>
      <c r="C1305" s="58" t="s">
        <v>961</v>
      </c>
      <c r="D1305" s="61" t="s">
        <v>962</v>
      </c>
      <c r="E1305" s="59">
        <v>1000000119</v>
      </c>
      <c r="F1305" s="60" t="s">
        <v>963</v>
      </c>
      <c r="G1305">
        <v>137.55000000000001</v>
      </c>
    </row>
    <row r="1306" spans="2:7">
      <c r="B1306" s="39" t="s">
        <v>2568</v>
      </c>
      <c r="C1306" s="58" t="s">
        <v>2569</v>
      </c>
      <c r="D1306" s="65" t="s">
        <v>2613</v>
      </c>
      <c r="E1306" s="59">
        <v>1000001245</v>
      </c>
      <c r="F1306" s="60" t="s">
        <v>2614</v>
      </c>
      <c r="G1306">
        <v>137.6</v>
      </c>
    </row>
    <row r="1307" spans="2:7">
      <c r="B1307" s="50" t="s">
        <v>1245</v>
      </c>
      <c r="C1307" s="112" t="s">
        <v>3922</v>
      </c>
      <c r="D1307" s="63" t="s">
        <v>3443</v>
      </c>
      <c r="E1307" s="63">
        <v>1000004108</v>
      </c>
      <c r="F1307" s="63" t="s">
        <v>1789</v>
      </c>
      <c r="G1307">
        <v>137.6</v>
      </c>
    </row>
    <row r="1308" spans="2:7">
      <c r="B1308" s="39" t="s">
        <v>121</v>
      </c>
      <c r="C1308" s="58" t="s">
        <v>961</v>
      </c>
      <c r="D1308" s="58" t="s">
        <v>3599</v>
      </c>
      <c r="E1308" s="59">
        <v>1000004183</v>
      </c>
      <c r="F1308" s="60" t="s">
        <v>3595</v>
      </c>
      <c r="G1308">
        <v>137.9</v>
      </c>
    </row>
    <row r="1309" spans="2:7">
      <c r="B1309" s="39" t="s">
        <v>1245</v>
      </c>
      <c r="C1309" s="58" t="s">
        <v>53</v>
      </c>
      <c r="D1309" s="59" t="s">
        <v>1994</v>
      </c>
      <c r="E1309" s="59">
        <v>1000000025</v>
      </c>
      <c r="F1309" s="60" t="s">
        <v>1995</v>
      </c>
      <c r="G1309">
        <v>137.91</v>
      </c>
    </row>
    <row r="1310" spans="2:7">
      <c r="B1310" s="39" t="s">
        <v>1245</v>
      </c>
      <c r="C1310" s="58" t="s">
        <v>48</v>
      </c>
      <c r="D1310" s="59" t="s">
        <v>1831</v>
      </c>
      <c r="E1310" s="59">
        <v>1000000532</v>
      </c>
      <c r="F1310" s="60" t="s">
        <v>1832</v>
      </c>
      <c r="G1310">
        <v>139.69999999999999</v>
      </c>
    </row>
    <row r="1311" spans="2:7">
      <c r="B1311" s="39" t="s">
        <v>3061</v>
      </c>
      <c r="C1311" s="58" t="s">
        <v>99</v>
      </c>
      <c r="D1311" s="58" t="s">
        <v>3263</v>
      </c>
      <c r="E1311" s="59">
        <v>1000001165</v>
      </c>
      <c r="F1311" s="60" t="s">
        <v>3264</v>
      </c>
      <c r="G1311">
        <v>139.9</v>
      </c>
    </row>
    <row r="1312" spans="2:7">
      <c r="B1312" s="39" t="s">
        <v>121</v>
      </c>
      <c r="C1312" s="112" t="s">
        <v>3920</v>
      </c>
      <c r="D1312" s="59" t="s">
        <v>158</v>
      </c>
      <c r="E1312" s="59">
        <v>1000000667</v>
      </c>
      <c r="F1312" s="60" t="s">
        <v>159</v>
      </c>
      <c r="G1312">
        <v>140</v>
      </c>
    </row>
    <row r="1313" spans="2:7">
      <c r="B1313" s="39" t="s">
        <v>121</v>
      </c>
      <c r="C1313" s="58" t="s">
        <v>37</v>
      </c>
      <c r="D1313" s="59" t="s">
        <v>1195</v>
      </c>
      <c r="E1313" s="59">
        <v>1000001020</v>
      </c>
      <c r="F1313" s="60" t="s">
        <v>1196</v>
      </c>
      <c r="G1313">
        <v>140</v>
      </c>
    </row>
    <row r="1314" spans="2:7">
      <c r="B1314" s="50" t="s">
        <v>121</v>
      </c>
      <c r="C1314" s="112" t="s">
        <v>3921</v>
      </c>
      <c r="D1314" s="63" t="s">
        <v>3454</v>
      </c>
      <c r="E1314" s="63">
        <v>1000002901</v>
      </c>
      <c r="F1314" s="63" t="s">
        <v>3455</v>
      </c>
      <c r="G1314">
        <v>140</v>
      </c>
    </row>
    <row r="1315" spans="2:7">
      <c r="B1315" s="103" t="s">
        <v>1245</v>
      </c>
      <c r="C1315" s="112" t="s">
        <v>46</v>
      </c>
      <c r="D1315" s="101" t="s">
        <v>3798</v>
      </c>
      <c r="E1315" s="101">
        <v>1000004223</v>
      </c>
      <c r="F1315" s="101" t="s">
        <v>1759</v>
      </c>
      <c r="G1315">
        <v>140.5</v>
      </c>
    </row>
    <row r="1316" spans="2:7">
      <c r="B1316" s="39" t="s">
        <v>1245</v>
      </c>
      <c r="C1316" s="58" t="s">
        <v>58</v>
      </c>
      <c r="D1316" s="59" t="s">
        <v>2406</v>
      </c>
      <c r="E1316" s="59">
        <v>1000000594</v>
      </c>
      <c r="F1316" s="60" t="s">
        <v>2407</v>
      </c>
      <c r="G1316">
        <v>140.69999999999999</v>
      </c>
    </row>
    <row r="1317" spans="2:7">
      <c r="B1317" s="39" t="s">
        <v>2568</v>
      </c>
      <c r="C1317" s="58" t="s">
        <v>80</v>
      </c>
      <c r="D1317" s="58" t="s">
        <v>2888</v>
      </c>
      <c r="E1317" s="59">
        <v>1000002036</v>
      </c>
      <c r="F1317" s="60" t="s">
        <v>2889</v>
      </c>
      <c r="G1317">
        <v>141</v>
      </c>
    </row>
    <row r="1318" spans="2:7">
      <c r="B1318" s="39" t="s">
        <v>2568</v>
      </c>
      <c r="C1318" s="58" t="s">
        <v>76</v>
      </c>
      <c r="D1318" s="65" t="s">
        <v>2820</v>
      </c>
      <c r="E1318" s="59">
        <v>1000001874</v>
      </c>
      <c r="F1318" s="60" t="s">
        <v>2821</v>
      </c>
      <c r="G1318">
        <v>141.80000000000001</v>
      </c>
    </row>
    <row r="1319" spans="2:7">
      <c r="B1319" s="39" t="s">
        <v>121</v>
      </c>
      <c r="C1319" s="58" t="s">
        <v>25</v>
      </c>
      <c r="D1319" s="59" t="s">
        <v>794</v>
      </c>
      <c r="E1319" s="59">
        <v>1000000272</v>
      </c>
      <c r="F1319" s="60" t="s">
        <v>795</v>
      </c>
      <c r="G1319">
        <v>142</v>
      </c>
    </row>
    <row r="1320" spans="2:7">
      <c r="B1320" s="50" t="s">
        <v>121</v>
      </c>
      <c r="C1320" s="63" t="s">
        <v>961</v>
      </c>
      <c r="D1320" s="63" t="s">
        <v>976</v>
      </c>
      <c r="E1320" s="63">
        <v>1000003876</v>
      </c>
      <c r="F1320" s="63" t="s">
        <v>977</v>
      </c>
      <c r="G1320">
        <v>142</v>
      </c>
    </row>
    <row r="1321" spans="2:7">
      <c r="B1321" s="39" t="s">
        <v>1245</v>
      </c>
      <c r="C1321" s="58" t="s">
        <v>40</v>
      </c>
      <c r="D1321" s="58" t="s">
        <v>1322</v>
      </c>
      <c r="E1321" s="58">
        <v>1000003802</v>
      </c>
      <c r="F1321" s="58" t="s">
        <v>1323</v>
      </c>
      <c r="G1321">
        <v>142</v>
      </c>
    </row>
    <row r="1322" spans="2:7">
      <c r="B1322" s="50" t="s">
        <v>1245</v>
      </c>
      <c r="C1322" s="63" t="s">
        <v>52</v>
      </c>
      <c r="D1322" s="63" t="s">
        <v>2563</v>
      </c>
      <c r="E1322" s="63">
        <v>1000003987</v>
      </c>
      <c r="F1322" s="63" t="s">
        <v>922</v>
      </c>
      <c r="G1322">
        <v>142</v>
      </c>
    </row>
    <row r="1323" spans="2:7">
      <c r="B1323" s="39" t="s">
        <v>3061</v>
      </c>
      <c r="C1323" s="58" t="s">
        <v>97</v>
      </c>
      <c r="D1323" s="58" t="s">
        <v>3221</v>
      </c>
      <c r="E1323" s="59">
        <v>1000001199</v>
      </c>
      <c r="F1323" s="60" t="s">
        <v>3222</v>
      </c>
      <c r="G1323">
        <v>142</v>
      </c>
    </row>
    <row r="1324" spans="2:7">
      <c r="B1324" s="39" t="s">
        <v>1245</v>
      </c>
      <c r="C1324" s="58" t="s">
        <v>53</v>
      </c>
      <c r="D1324" s="59" t="s">
        <v>1966</v>
      </c>
      <c r="E1324" s="59">
        <v>1000000052</v>
      </c>
      <c r="F1324" s="60" t="s">
        <v>1967</v>
      </c>
      <c r="G1324">
        <v>142.19999999999999</v>
      </c>
    </row>
    <row r="1325" spans="2:7">
      <c r="B1325" s="39" t="s">
        <v>2568</v>
      </c>
      <c r="C1325" s="58" t="s">
        <v>76</v>
      </c>
      <c r="D1325" s="65" t="s">
        <v>2816</v>
      </c>
      <c r="E1325" s="59">
        <v>1000001887</v>
      </c>
      <c r="F1325" s="60" t="s">
        <v>2817</v>
      </c>
      <c r="G1325">
        <v>142.5</v>
      </c>
    </row>
    <row r="1326" spans="2:7">
      <c r="B1326" s="50" t="s">
        <v>121</v>
      </c>
      <c r="C1326" s="63" t="s">
        <v>613</v>
      </c>
      <c r="D1326" s="63" t="s">
        <v>673</v>
      </c>
      <c r="E1326" s="63">
        <v>1000003926</v>
      </c>
      <c r="F1326" s="63" t="s">
        <v>674</v>
      </c>
      <c r="G1326">
        <v>142.69999999999999</v>
      </c>
    </row>
    <row r="1327" spans="2:7">
      <c r="B1327" s="39" t="s">
        <v>2568</v>
      </c>
      <c r="C1327" s="58" t="s">
        <v>69</v>
      </c>
      <c r="D1327" s="65" t="s">
        <v>2665</v>
      </c>
      <c r="E1327" s="59">
        <v>1000001154</v>
      </c>
      <c r="F1327" s="60" t="s">
        <v>2666</v>
      </c>
      <c r="G1327">
        <v>142.80000000000001</v>
      </c>
    </row>
    <row r="1328" spans="2:7">
      <c r="B1328" s="39" t="s">
        <v>2568</v>
      </c>
      <c r="C1328" s="58" t="s">
        <v>73</v>
      </c>
      <c r="D1328" s="65" t="s">
        <v>3000</v>
      </c>
      <c r="E1328" s="59">
        <v>1000001354</v>
      </c>
      <c r="F1328" s="60" t="s">
        <v>3001</v>
      </c>
      <c r="G1328">
        <v>142.85</v>
      </c>
    </row>
    <row r="1329" spans="2:7">
      <c r="B1329" s="39" t="s">
        <v>121</v>
      </c>
      <c r="C1329" s="112" t="s">
        <v>3924</v>
      </c>
      <c r="D1329" s="59" t="s">
        <v>336</v>
      </c>
      <c r="E1329" s="59">
        <v>1000000741</v>
      </c>
      <c r="F1329" s="60" t="s">
        <v>337</v>
      </c>
      <c r="G1329">
        <v>143</v>
      </c>
    </row>
    <row r="1330" spans="2:7">
      <c r="B1330" s="39" t="s">
        <v>3061</v>
      </c>
      <c r="C1330" s="58" t="s">
        <v>99</v>
      </c>
      <c r="D1330" s="58" t="s">
        <v>3267</v>
      </c>
      <c r="E1330" s="59">
        <v>1000001183</v>
      </c>
      <c r="F1330" s="60" t="s">
        <v>3268</v>
      </c>
      <c r="G1330">
        <v>143</v>
      </c>
    </row>
    <row r="1331" spans="2:7">
      <c r="B1331" s="39" t="s">
        <v>3061</v>
      </c>
      <c r="C1331" s="58" t="s">
        <v>87</v>
      </c>
      <c r="D1331" s="65" t="s">
        <v>3082</v>
      </c>
      <c r="E1331" s="59">
        <v>1000001507</v>
      </c>
      <c r="F1331" s="60" t="s">
        <v>3083</v>
      </c>
      <c r="G1331">
        <v>143.1</v>
      </c>
    </row>
    <row r="1332" spans="2:7">
      <c r="B1332" s="39" t="s">
        <v>1245</v>
      </c>
      <c r="C1332" s="58" t="s">
        <v>53</v>
      </c>
      <c r="D1332" s="59" t="s">
        <v>1911</v>
      </c>
      <c r="E1332" s="59">
        <v>1000000043</v>
      </c>
      <c r="F1332" s="60" t="s">
        <v>1912</v>
      </c>
      <c r="G1332">
        <v>143.47999999999999</v>
      </c>
    </row>
    <row r="1333" spans="2:7">
      <c r="B1333" s="39" t="s">
        <v>2568</v>
      </c>
      <c r="C1333" s="58" t="s">
        <v>71</v>
      </c>
      <c r="D1333" s="65" t="s">
        <v>2727</v>
      </c>
      <c r="E1333" s="59">
        <v>1000001419</v>
      </c>
      <c r="F1333" s="60" t="s">
        <v>2728</v>
      </c>
      <c r="G1333">
        <v>143.85</v>
      </c>
    </row>
    <row r="1334" spans="2:7">
      <c r="B1334" s="39" t="s">
        <v>121</v>
      </c>
      <c r="C1334" s="112" t="s">
        <v>18</v>
      </c>
      <c r="D1334" s="59" t="s">
        <v>434</v>
      </c>
      <c r="E1334" s="59">
        <v>1000000473</v>
      </c>
      <c r="F1334" s="60" t="s">
        <v>435</v>
      </c>
      <c r="G1334">
        <v>144</v>
      </c>
    </row>
    <row r="1335" spans="2:7">
      <c r="B1335" s="39" t="s">
        <v>2568</v>
      </c>
      <c r="C1335" s="58" t="s">
        <v>71</v>
      </c>
      <c r="D1335" s="65" t="s">
        <v>2781</v>
      </c>
      <c r="E1335" s="59">
        <v>1000002795</v>
      </c>
      <c r="F1335" s="58" t="s">
        <v>2782</v>
      </c>
      <c r="G1335">
        <v>144</v>
      </c>
    </row>
    <row r="1336" spans="2:7">
      <c r="B1336" s="39" t="s">
        <v>121</v>
      </c>
      <c r="C1336" s="58" t="s">
        <v>25</v>
      </c>
      <c r="D1336" s="58" t="s">
        <v>3726</v>
      </c>
      <c r="E1336" s="59">
        <v>1000004179</v>
      </c>
      <c r="F1336" s="60" t="s">
        <v>3722</v>
      </c>
      <c r="G1336">
        <v>144</v>
      </c>
    </row>
    <row r="1337" spans="2:7">
      <c r="B1337" s="103" t="s">
        <v>1245</v>
      </c>
      <c r="C1337" s="101" t="s">
        <v>46</v>
      </c>
      <c r="D1337" s="101" t="s">
        <v>3943</v>
      </c>
      <c r="E1337" s="101">
        <v>1000004321</v>
      </c>
      <c r="F1337" s="101" t="s">
        <v>3936</v>
      </c>
      <c r="G1337">
        <v>144</v>
      </c>
    </row>
    <row r="1338" spans="2:7">
      <c r="B1338" s="39" t="s">
        <v>2568</v>
      </c>
      <c r="C1338" s="58" t="s">
        <v>71</v>
      </c>
      <c r="D1338" s="65" t="s">
        <v>2800</v>
      </c>
      <c r="E1338" s="59">
        <v>1000003730</v>
      </c>
      <c r="F1338" s="58" t="s">
        <v>2801</v>
      </c>
      <c r="G1338">
        <v>144.19999999999999</v>
      </c>
    </row>
    <row r="1339" spans="2:7">
      <c r="B1339" s="39" t="s">
        <v>121</v>
      </c>
      <c r="C1339" s="112" t="s">
        <v>3920</v>
      </c>
      <c r="D1339" s="59" t="s">
        <v>146</v>
      </c>
      <c r="E1339" s="59">
        <v>1000000633</v>
      </c>
      <c r="F1339" s="60" t="s">
        <v>147</v>
      </c>
      <c r="G1339">
        <v>144.80000000000001</v>
      </c>
    </row>
    <row r="1340" spans="2:7">
      <c r="B1340" s="39" t="s">
        <v>121</v>
      </c>
      <c r="C1340" s="58" t="s">
        <v>548</v>
      </c>
      <c r="D1340" s="61" t="s">
        <v>555</v>
      </c>
      <c r="E1340" s="59">
        <v>1000000067</v>
      </c>
      <c r="F1340" s="60" t="s">
        <v>556</v>
      </c>
      <c r="G1340">
        <v>144.80000000000001</v>
      </c>
    </row>
    <row r="1341" spans="2:7">
      <c r="B1341" s="39" t="s">
        <v>1245</v>
      </c>
      <c r="C1341" s="58" t="s">
        <v>40</v>
      </c>
      <c r="D1341" s="59" t="s">
        <v>1298</v>
      </c>
      <c r="E1341" s="59">
        <v>1000002621</v>
      </c>
      <c r="F1341" s="60" t="s">
        <v>1299</v>
      </c>
      <c r="G1341">
        <v>145.69999999999999</v>
      </c>
    </row>
    <row r="1342" spans="2:7">
      <c r="B1342" s="103" t="s">
        <v>3918</v>
      </c>
      <c r="C1342" s="101" t="s">
        <v>75</v>
      </c>
      <c r="D1342" s="101" t="s">
        <v>3942</v>
      </c>
      <c r="E1342" s="101">
        <v>1000004324</v>
      </c>
      <c r="F1342" s="101" t="s">
        <v>3935</v>
      </c>
      <c r="G1342">
        <v>145.75</v>
      </c>
    </row>
    <row r="1343" spans="2:7">
      <c r="B1343" s="39" t="s">
        <v>1245</v>
      </c>
      <c r="C1343" s="58" t="s">
        <v>57</v>
      </c>
      <c r="D1343" s="59" t="s">
        <v>2100</v>
      </c>
      <c r="E1343" s="59">
        <v>1000000199</v>
      </c>
      <c r="F1343" s="60" t="s">
        <v>2101</v>
      </c>
      <c r="G1343">
        <v>146.1</v>
      </c>
    </row>
    <row r="1344" spans="2:7">
      <c r="B1344" s="50" t="s">
        <v>2568</v>
      </c>
      <c r="C1344" s="63" t="s">
        <v>80</v>
      </c>
      <c r="D1344" s="58" t="s">
        <v>2842</v>
      </c>
      <c r="E1344" s="59">
        <v>1000002670</v>
      </c>
      <c r="F1344" s="58" t="s">
        <v>2843</v>
      </c>
      <c r="G1344">
        <v>146.16</v>
      </c>
    </row>
    <row r="1345" spans="2:7">
      <c r="B1345" s="39" t="s">
        <v>1245</v>
      </c>
      <c r="C1345" s="58" t="s">
        <v>48</v>
      </c>
      <c r="D1345" s="59" t="s">
        <v>1833</v>
      </c>
      <c r="E1345" s="59">
        <v>1000000552</v>
      </c>
      <c r="F1345" s="60" t="s">
        <v>1834</v>
      </c>
      <c r="G1345">
        <v>147.1</v>
      </c>
    </row>
    <row r="1346" spans="2:7">
      <c r="B1346" s="39" t="s">
        <v>2568</v>
      </c>
      <c r="C1346" s="58" t="s">
        <v>73</v>
      </c>
      <c r="D1346" s="65" t="s">
        <v>3010</v>
      </c>
      <c r="E1346" s="59">
        <v>1000001374</v>
      </c>
      <c r="F1346" s="60" t="s">
        <v>3011</v>
      </c>
      <c r="G1346">
        <v>147.17000000000002</v>
      </c>
    </row>
    <row r="1347" spans="2:7">
      <c r="B1347" s="103" t="s">
        <v>121</v>
      </c>
      <c r="C1347" s="101" t="s">
        <v>34</v>
      </c>
      <c r="D1347" s="101" t="s">
        <v>3957</v>
      </c>
      <c r="E1347" s="101">
        <v>1000004327</v>
      </c>
      <c r="F1347" s="101" t="s">
        <v>3951</v>
      </c>
      <c r="G1347">
        <v>147.9</v>
      </c>
    </row>
    <row r="1348" spans="2:7">
      <c r="B1348" s="39" t="s">
        <v>121</v>
      </c>
      <c r="C1348" s="112" t="s">
        <v>3921</v>
      </c>
      <c r="D1348" s="59" t="s">
        <v>486</v>
      </c>
      <c r="E1348" s="59">
        <v>1000000925</v>
      </c>
      <c r="F1348" s="60" t="s">
        <v>487</v>
      </c>
      <c r="G1348">
        <v>148</v>
      </c>
    </row>
    <row r="1349" spans="2:7">
      <c r="B1349" s="39" t="s">
        <v>1245</v>
      </c>
      <c r="C1349" s="58" t="s">
        <v>40</v>
      </c>
      <c r="D1349" s="59" t="s">
        <v>1282</v>
      </c>
      <c r="E1349" s="59">
        <v>1000000286</v>
      </c>
      <c r="F1349" s="60" t="s">
        <v>1283</v>
      </c>
      <c r="G1349">
        <v>148.27000000000001</v>
      </c>
    </row>
    <row r="1350" spans="2:7">
      <c r="B1350" s="39" t="s">
        <v>3061</v>
      </c>
      <c r="C1350" s="58" t="s">
        <v>97</v>
      </c>
      <c r="D1350" s="58" t="s">
        <v>3211</v>
      </c>
      <c r="E1350" s="59">
        <v>1000001197</v>
      </c>
      <c r="F1350" s="60" t="s">
        <v>3212</v>
      </c>
      <c r="G1350">
        <v>148.4</v>
      </c>
    </row>
    <row r="1351" spans="2:7">
      <c r="B1351" s="39" t="s">
        <v>2568</v>
      </c>
      <c r="C1351" s="58" t="s">
        <v>71</v>
      </c>
      <c r="D1351" s="59" t="s">
        <v>2777</v>
      </c>
      <c r="E1351" s="59">
        <v>1000002522</v>
      </c>
      <c r="F1351" s="60" t="s">
        <v>2778</v>
      </c>
      <c r="G1351">
        <v>148.6</v>
      </c>
    </row>
    <row r="1352" spans="2:7">
      <c r="B1352" s="39" t="s">
        <v>1245</v>
      </c>
      <c r="C1352" s="58" t="s">
        <v>58</v>
      </c>
      <c r="D1352" s="59" t="s">
        <v>2436</v>
      </c>
      <c r="E1352" s="59">
        <v>1000002754</v>
      </c>
      <c r="F1352" s="61" t="s">
        <v>2437</v>
      </c>
      <c r="G1352">
        <v>148.93</v>
      </c>
    </row>
    <row r="1353" spans="2:7">
      <c r="B1353" s="50" t="s">
        <v>121</v>
      </c>
      <c r="C1353" s="112" t="s">
        <v>3920</v>
      </c>
      <c r="D1353" s="63" t="s">
        <v>263</v>
      </c>
      <c r="E1353" s="63">
        <v>1000003973</v>
      </c>
      <c r="F1353" s="63" t="s">
        <v>264</v>
      </c>
      <c r="G1353">
        <v>149</v>
      </c>
    </row>
    <row r="1354" spans="2:7">
      <c r="B1354" s="39" t="s">
        <v>121</v>
      </c>
      <c r="C1354" s="58" t="s">
        <v>25</v>
      </c>
      <c r="D1354" s="59" t="s">
        <v>798</v>
      </c>
      <c r="E1354" s="59">
        <v>1000000270</v>
      </c>
      <c r="F1354" s="60" t="s">
        <v>799</v>
      </c>
      <c r="G1354">
        <v>149.4</v>
      </c>
    </row>
    <row r="1355" spans="2:7">
      <c r="B1355" s="39" t="s">
        <v>3061</v>
      </c>
      <c r="C1355" s="58" t="s">
        <v>101</v>
      </c>
      <c r="D1355" s="58" t="s">
        <v>3319</v>
      </c>
      <c r="E1355" s="59">
        <v>1000001665</v>
      </c>
      <c r="F1355" s="60" t="s">
        <v>3320</v>
      </c>
      <c r="G1355">
        <v>149.5</v>
      </c>
    </row>
    <row r="1356" spans="2:7">
      <c r="B1356" s="39" t="s">
        <v>1245</v>
      </c>
      <c r="C1356" s="58" t="s">
        <v>57</v>
      </c>
      <c r="D1356" s="59" t="s">
        <v>2162</v>
      </c>
      <c r="E1356" s="59">
        <v>1000002837</v>
      </c>
      <c r="F1356" s="60" t="s">
        <v>2163</v>
      </c>
      <c r="G1356">
        <v>149.80000000000001</v>
      </c>
    </row>
    <row r="1357" spans="2:7">
      <c r="B1357" s="39" t="s">
        <v>121</v>
      </c>
      <c r="C1357" s="112" t="s">
        <v>12</v>
      </c>
      <c r="D1357" s="59" t="s">
        <v>184</v>
      </c>
      <c r="E1357" s="59">
        <v>1000001043</v>
      </c>
      <c r="F1357" s="60" t="s">
        <v>185</v>
      </c>
      <c r="G1357">
        <v>150</v>
      </c>
    </row>
    <row r="1358" spans="2:7">
      <c r="B1358" s="39" t="s">
        <v>121</v>
      </c>
      <c r="C1358" s="58" t="s">
        <v>32</v>
      </c>
      <c r="D1358" s="59" t="s">
        <v>1059</v>
      </c>
      <c r="E1358" s="59">
        <v>1000000699</v>
      </c>
      <c r="F1358" s="60" t="s">
        <v>1060</v>
      </c>
      <c r="G1358">
        <v>150.19999999999999</v>
      </c>
    </row>
    <row r="1359" spans="2:7">
      <c r="B1359" s="39" t="s">
        <v>1245</v>
      </c>
      <c r="C1359" s="58" t="s">
        <v>45</v>
      </c>
      <c r="D1359" s="59" t="s">
        <v>1599</v>
      </c>
      <c r="E1359" s="59">
        <v>1000003278</v>
      </c>
      <c r="F1359" s="60" t="s">
        <v>1600</v>
      </c>
      <c r="G1359">
        <v>152</v>
      </c>
    </row>
    <row r="1360" spans="2:7">
      <c r="B1360" s="50" t="s">
        <v>1245</v>
      </c>
      <c r="C1360" s="63" t="s">
        <v>63</v>
      </c>
      <c r="D1360" s="63" t="s">
        <v>2381</v>
      </c>
      <c r="E1360" s="63">
        <v>1000004068</v>
      </c>
      <c r="F1360" s="63" t="s">
        <v>1590</v>
      </c>
      <c r="G1360">
        <v>152</v>
      </c>
    </row>
    <row r="1361" spans="2:7">
      <c r="B1361" s="39" t="s">
        <v>1245</v>
      </c>
      <c r="C1361" s="58" t="s">
        <v>57</v>
      </c>
      <c r="D1361" s="59" t="s">
        <v>2142</v>
      </c>
      <c r="E1361" s="59">
        <v>1000000223</v>
      </c>
      <c r="F1361" s="60" t="s">
        <v>2143</v>
      </c>
      <c r="G1361">
        <v>152.4</v>
      </c>
    </row>
    <row r="1362" spans="2:7">
      <c r="B1362" s="39" t="s">
        <v>121</v>
      </c>
      <c r="C1362" s="58" t="s">
        <v>34</v>
      </c>
      <c r="D1362" s="58" t="s">
        <v>1167</v>
      </c>
      <c r="E1362" s="62">
        <v>1000003822</v>
      </c>
      <c r="F1362" s="62" t="s">
        <v>1168</v>
      </c>
      <c r="G1362">
        <v>152.69999999999999</v>
      </c>
    </row>
    <row r="1363" spans="2:7">
      <c r="B1363" s="39" t="s">
        <v>1245</v>
      </c>
      <c r="C1363" s="58" t="s">
        <v>56</v>
      </c>
      <c r="D1363" s="59" t="s">
        <v>2062</v>
      </c>
      <c r="E1363" s="59">
        <v>1000001102</v>
      </c>
      <c r="F1363" s="60" t="s">
        <v>2063</v>
      </c>
      <c r="G1363">
        <v>154.07999999999998</v>
      </c>
    </row>
    <row r="1364" spans="2:7">
      <c r="B1364" s="39" t="s">
        <v>1245</v>
      </c>
      <c r="C1364" s="58" t="s">
        <v>43</v>
      </c>
      <c r="D1364" s="59" t="s">
        <v>1375</v>
      </c>
      <c r="E1364" s="59">
        <v>1000000195</v>
      </c>
      <c r="F1364" s="60" t="s">
        <v>1376</v>
      </c>
      <c r="G1364">
        <v>154.19999999999999</v>
      </c>
    </row>
    <row r="1365" spans="2:7">
      <c r="B1365" s="39" t="s">
        <v>121</v>
      </c>
      <c r="C1365" s="58" t="s">
        <v>22</v>
      </c>
      <c r="D1365" s="59" t="s">
        <v>687</v>
      </c>
      <c r="E1365" s="59">
        <v>1000000418</v>
      </c>
      <c r="F1365" s="60" t="s">
        <v>688</v>
      </c>
      <c r="G1365">
        <v>154.52000000000001</v>
      </c>
    </row>
    <row r="1366" spans="2:7">
      <c r="B1366" s="39" t="s">
        <v>1245</v>
      </c>
      <c r="C1366" s="58" t="s">
        <v>43</v>
      </c>
      <c r="D1366" s="61" t="s">
        <v>1395</v>
      </c>
      <c r="E1366" s="59">
        <v>1000002820</v>
      </c>
      <c r="F1366" s="60" t="s">
        <v>1396</v>
      </c>
      <c r="G1366">
        <v>155.80000000000001</v>
      </c>
    </row>
    <row r="1367" spans="2:7">
      <c r="B1367" s="39" t="s">
        <v>121</v>
      </c>
      <c r="C1367" s="58" t="s">
        <v>548</v>
      </c>
      <c r="D1367" s="61" t="s">
        <v>567</v>
      </c>
      <c r="E1367" s="59">
        <v>1000000070</v>
      </c>
      <c r="F1367" s="60" t="s">
        <v>568</v>
      </c>
      <c r="G1367">
        <v>157</v>
      </c>
    </row>
    <row r="1368" spans="2:7">
      <c r="B1368" s="50" t="s">
        <v>1245</v>
      </c>
      <c r="C1368" s="112" t="s">
        <v>3922</v>
      </c>
      <c r="D1368" s="63" t="s">
        <v>1792</v>
      </c>
      <c r="E1368" s="63">
        <v>1000003916</v>
      </c>
      <c r="F1368" s="63" t="s">
        <v>1793</v>
      </c>
      <c r="G1368">
        <v>157.6</v>
      </c>
    </row>
    <row r="1369" spans="2:7">
      <c r="B1369" s="39" t="s">
        <v>121</v>
      </c>
      <c r="C1369" s="112" t="s">
        <v>3920</v>
      </c>
      <c r="D1369" s="59" t="s">
        <v>138</v>
      </c>
      <c r="E1369" s="59">
        <v>1000000654</v>
      </c>
      <c r="F1369" s="60" t="s">
        <v>139</v>
      </c>
      <c r="G1369">
        <v>157.9</v>
      </c>
    </row>
    <row r="1370" spans="2:7">
      <c r="B1370" s="39" t="s">
        <v>3061</v>
      </c>
      <c r="C1370" s="58" t="s">
        <v>99</v>
      </c>
      <c r="D1370" s="58" t="s">
        <v>3265</v>
      </c>
      <c r="E1370" s="59">
        <v>1000001186</v>
      </c>
      <c r="F1370" s="60" t="s">
        <v>3266</v>
      </c>
      <c r="G1370">
        <v>159</v>
      </c>
    </row>
    <row r="1371" spans="2:7">
      <c r="B1371" s="39" t="s">
        <v>1245</v>
      </c>
      <c r="C1371" s="58" t="s">
        <v>63</v>
      </c>
      <c r="D1371" s="59" t="s">
        <v>2331</v>
      </c>
      <c r="E1371" s="59">
        <v>1000000432</v>
      </c>
      <c r="F1371" s="60" t="s">
        <v>2332</v>
      </c>
      <c r="G1371">
        <v>159.6</v>
      </c>
    </row>
    <row r="1372" spans="2:7">
      <c r="B1372" s="39" t="s">
        <v>121</v>
      </c>
      <c r="C1372" s="112" t="s">
        <v>3920</v>
      </c>
      <c r="D1372" s="59" t="s">
        <v>182</v>
      </c>
      <c r="E1372" s="59">
        <v>1000001033</v>
      </c>
      <c r="F1372" s="60" t="s">
        <v>183</v>
      </c>
      <c r="G1372">
        <v>160</v>
      </c>
    </row>
    <row r="1373" spans="2:7">
      <c r="B1373" s="39" t="s">
        <v>1245</v>
      </c>
      <c r="C1373" s="58" t="s">
        <v>45</v>
      </c>
      <c r="D1373" s="59" t="s">
        <v>1583</v>
      </c>
      <c r="E1373" s="59">
        <v>1000000604</v>
      </c>
      <c r="F1373" s="60" t="s">
        <v>1584</v>
      </c>
      <c r="G1373">
        <v>160</v>
      </c>
    </row>
    <row r="1374" spans="2:7">
      <c r="B1374" s="39" t="s">
        <v>1245</v>
      </c>
      <c r="C1374" s="58" t="s">
        <v>53</v>
      </c>
      <c r="D1374" s="61" t="s">
        <v>2011</v>
      </c>
      <c r="E1374" s="59">
        <v>1000003249</v>
      </c>
      <c r="F1374" s="61" t="s">
        <v>2012</v>
      </c>
      <c r="G1374">
        <v>160.6</v>
      </c>
    </row>
    <row r="1375" spans="2:7">
      <c r="B1375" s="39" t="s">
        <v>1245</v>
      </c>
      <c r="C1375" s="58" t="s">
        <v>63</v>
      </c>
      <c r="D1375" s="59" t="s">
        <v>2339</v>
      </c>
      <c r="E1375" s="59">
        <v>1000000439</v>
      </c>
      <c r="F1375" s="60" t="s">
        <v>2340</v>
      </c>
      <c r="G1375">
        <v>160.74</v>
      </c>
    </row>
    <row r="1376" spans="2:7">
      <c r="B1376" s="39" t="s">
        <v>2568</v>
      </c>
      <c r="C1376" s="58" t="s">
        <v>71</v>
      </c>
      <c r="D1376" s="58" t="s">
        <v>2697</v>
      </c>
      <c r="E1376" s="59">
        <v>1000001405</v>
      </c>
      <c r="F1376" s="60" t="s">
        <v>2698</v>
      </c>
      <c r="G1376">
        <v>161.19999999999999</v>
      </c>
    </row>
    <row r="1377" spans="2:7">
      <c r="B1377" s="39" t="s">
        <v>121</v>
      </c>
      <c r="C1377" s="58" t="s">
        <v>31</v>
      </c>
      <c r="D1377" s="59" t="s">
        <v>1003</v>
      </c>
      <c r="E1377" s="59">
        <v>1000000757</v>
      </c>
      <c r="F1377" s="60" t="s">
        <v>1004</v>
      </c>
      <c r="G1377">
        <v>162</v>
      </c>
    </row>
    <row r="1378" spans="2:7">
      <c r="B1378" s="39" t="s">
        <v>2568</v>
      </c>
      <c r="C1378" s="58" t="s">
        <v>71</v>
      </c>
      <c r="D1378" s="65" t="s">
        <v>2745</v>
      </c>
      <c r="E1378" s="59">
        <v>1000001421</v>
      </c>
      <c r="F1378" s="60" t="s">
        <v>2746</v>
      </c>
      <c r="G1378">
        <v>162.19999999999999</v>
      </c>
    </row>
    <row r="1379" spans="2:7">
      <c r="B1379" s="39" t="s">
        <v>121</v>
      </c>
      <c r="C1379" s="112" t="s">
        <v>3924</v>
      </c>
      <c r="D1379" s="61" t="s">
        <v>324</v>
      </c>
      <c r="E1379" s="59">
        <v>1000000722</v>
      </c>
      <c r="F1379" s="60" t="s">
        <v>325</v>
      </c>
      <c r="G1379">
        <v>162.6</v>
      </c>
    </row>
    <row r="1380" spans="2:7">
      <c r="B1380" s="39" t="s">
        <v>2568</v>
      </c>
      <c r="C1380" s="58" t="s">
        <v>80</v>
      </c>
      <c r="D1380" s="58" t="s">
        <v>2870</v>
      </c>
      <c r="E1380" s="59">
        <v>1000001931</v>
      </c>
      <c r="F1380" s="60" t="s">
        <v>2871</v>
      </c>
      <c r="G1380">
        <v>164</v>
      </c>
    </row>
    <row r="1381" spans="2:7">
      <c r="B1381" s="39" t="s">
        <v>1245</v>
      </c>
      <c r="C1381" s="58" t="s">
        <v>60</v>
      </c>
      <c r="D1381" s="59" t="s">
        <v>2190</v>
      </c>
      <c r="E1381" s="59">
        <v>1000000126</v>
      </c>
      <c r="F1381" s="60" t="s">
        <v>2191</v>
      </c>
      <c r="G1381">
        <v>164.2</v>
      </c>
    </row>
    <row r="1382" spans="2:7">
      <c r="B1382" s="39" t="s">
        <v>121</v>
      </c>
      <c r="C1382" s="112" t="s">
        <v>3923</v>
      </c>
      <c r="D1382" s="59" t="s">
        <v>162</v>
      </c>
      <c r="E1382" s="59">
        <v>1000000646</v>
      </c>
      <c r="F1382" s="60" t="s">
        <v>163</v>
      </c>
      <c r="G1382">
        <v>165</v>
      </c>
    </row>
    <row r="1383" spans="2:7">
      <c r="B1383" s="39" t="s">
        <v>3061</v>
      </c>
      <c r="C1383" s="58" t="s">
        <v>87</v>
      </c>
      <c r="D1383" s="65" t="s">
        <v>3106</v>
      </c>
      <c r="E1383" s="59">
        <v>1000001485</v>
      </c>
      <c r="F1383" s="60" t="s">
        <v>3107</v>
      </c>
      <c r="G1383">
        <v>165</v>
      </c>
    </row>
    <row r="1384" spans="2:7">
      <c r="B1384" s="103" t="s">
        <v>3061</v>
      </c>
      <c r="C1384" s="101" t="s">
        <v>87</v>
      </c>
      <c r="D1384" s="101" t="s">
        <v>4003</v>
      </c>
      <c r="E1384" s="101">
        <v>1000004363</v>
      </c>
      <c r="F1384" s="101" t="s">
        <v>3993</v>
      </c>
      <c r="G1384">
        <v>165</v>
      </c>
    </row>
    <row r="1385" spans="2:7">
      <c r="B1385" s="39" t="s">
        <v>2568</v>
      </c>
      <c r="C1385" s="58" t="s">
        <v>82</v>
      </c>
      <c r="D1385" s="58" t="s">
        <v>2944</v>
      </c>
      <c r="E1385" s="59">
        <v>1000001341</v>
      </c>
      <c r="F1385" s="60" t="s">
        <v>2945</v>
      </c>
      <c r="G1385">
        <v>165.2</v>
      </c>
    </row>
    <row r="1386" spans="2:7">
      <c r="B1386" s="39" t="s">
        <v>121</v>
      </c>
      <c r="C1386" s="58" t="s">
        <v>814</v>
      </c>
      <c r="D1386" s="59" t="s">
        <v>835</v>
      </c>
      <c r="E1386" s="59">
        <v>1000001062</v>
      </c>
      <c r="F1386" s="60" t="s">
        <v>836</v>
      </c>
      <c r="G1386">
        <v>166</v>
      </c>
    </row>
    <row r="1387" spans="2:7">
      <c r="B1387" s="39" t="s">
        <v>3061</v>
      </c>
      <c r="C1387" s="58" t="s">
        <v>99</v>
      </c>
      <c r="D1387" s="58" t="s">
        <v>3275</v>
      </c>
      <c r="E1387" s="59">
        <v>1000002030</v>
      </c>
      <c r="F1387" s="60" t="s">
        <v>3276</v>
      </c>
      <c r="G1387">
        <v>166</v>
      </c>
    </row>
    <row r="1388" spans="2:7">
      <c r="B1388" s="50" t="s">
        <v>1245</v>
      </c>
      <c r="C1388" s="63" t="s">
        <v>48</v>
      </c>
      <c r="D1388" s="63" t="s">
        <v>1894</v>
      </c>
      <c r="E1388" s="63">
        <v>1000003842</v>
      </c>
      <c r="F1388" s="63" t="s">
        <v>1895</v>
      </c>
      <c r="G1388">
        <v>166.4</v>
      </c>
    </row>
    <row r="1389" spans="2:7">
      <c r="B1389" s="39" t="s">
        <v>1245</v>
      </c>
      <c r="C1389" s="58" t="s">
        <v>60</v>
      </c>
      <c r="D1389" s="59" t="s">
        <v>2194</v>
      </c>
      <c r="E1389" s="59">
        <v>1000000150</v>
      </c>
      <c r="F1389" s="60" t="s">
        <v>2195</v>
      </c>
      <c r="G1389">
        <v>167.65</v>
      </c>
    </row>
    <row r="1390" spans="2:7">
      <c r="B1390" s="39" t="s">
        <v>121</v>
      </c>
      <c r="C1390" s="58" t="s">
        <v>548</v>
      </c>
      <c r="D1390" s="61" t="s">
        <v>587</v>
      </c>
      <c r="E1390" s="59">
        <v>1000003166</v>
      </c>
      <c r="F1390" s="60" t="s">
        <v>588</v>
      </c>
      <c r="G1390">
        <v>168</v>
      </c>
    </row>
    <row r="1391" spans="2:7">
      <c r="B1391" s="50" t="s">
        <v>121</v>
      </c>
      <c r="C1391" s="63" t="s">
        <v>548</v>
      </c>
      <c r="D1391" s="63" t="s">
        <v>609</v>
      </c>
      <c r="E1391" s="63">
        <v>1000004010</v>
      </c>
      <c r="F1391" s="63" t="s">
        <v>610</v>
      </c>
      <c r="G1391">
        <v>168</v>
      </c>
    </row>
    <row r="1392" spans="2:7">
      <c r="B1392" s="39" t="s">
        <v>2568</v>
      </c>
      <c r="C1392" s="58" t="s">
        <v>69</v>
      </c>
      <c r="D1392" s="65" t="s">
        <v>2675</v>
      </c>
      <c r="E1392" s="59">
        <v>1000001148</v>
      </c>
      <c r="F1392" s="60" t="s">
        <v>2676</v>
      </c>
      <c r="G1392">
        <v>168</v>
      </c>
    </row>
    <row r="1393" spans="2:7">
      <c r="B1393" s="50" t="s">
        <v>1245</v>
      </c>
      <c r="C1393" s="63" t="s">
        <v>52</v>
      </c>
      <c r="D1393" s="63" t="s">
        <v>3524</v>
      </c>
      <c r="E1393" s="63">
        <v>1000004147</v>
      </c>
      <c r="F1393" s="63" t="s">
        <v>3525</v>
      </c>
      <c r="G1393">
        <v>168</v>
      </c>
    </row>
    <row r="1394" spans="2:7">
      <c r="B1394" s="39" t="s">
        <v>121</v>
      </c>
      <c r="C1394" s="58" t="s">
        <v>814</v>
      </c>
      <c r="D1394" s="59" t="s">
        <v>823</v>
      </c>
      <c r="E1394" s="59">
        <v>1000000720</v>
      </c>
      <c r="F1394" s="60" t="s">
        <v>824</v>
      </c>
      <c r="G1394">
        <v>168.1</v>
      </c>
    </row>
    <row r="1395" spans="2:7">
      <c r="B1395" s="39" t="s">
        <v>2568</v>
      </c>
      <c r="C1395" s="58" t="s">
        <v>80</v>
      </c>
      <c r="D1395" s="58" t="s">
        <v>2908</v>
      </c>
      <c r="E1395" s="59">
        <v>1000003721</v>
      </c>
      <c r="F1395" s="58" t="s">
        <v>2909</v>
      </c>
      <c r="G1395">
        <v>170</v>
      </c>
    </row>
    <row r="1396" spans="2:7">
      <c r="B1396" s="39" t="s">
        <v>121</v>
      </c>
      <c r="C1396" s="58" t="s">
        <v>34</v>
      </c>
      <c r="D1396" s="61" t="s">
        <v>1159</v>
      </c>
      <c r="E1396" s="59">
        <v>1000003192</v>
      </c>
      <c r="F1396" s="61" t="s">
        <v>1160</v>
      </c>
      <c r="G1396">
        <v>170.4</v>
      </c>
    </row>
    <row r="1397" spans="2:7">
      <c r="B1397" s="39" t="s">
        <v>1245</v>
      </c>
      <c r="C1397" s="112" t="s">
        <v>3922</v>
      </c>
      <c r="D1397" s="59" t="s">
        <v>1663</v>
      </c>
      <c r="E1397" s="59">
        <v>1000000496</v>
      </c>
      <c r="F1397" s="60" t="s">
        <v>1664</v>
      </c>
      <c r="G1397">
        <v>170.8</v>
      </c>
    </row>
    <row r="1398" spans="2:7">
      <c r="B1398" s="50" t="s">
        <v>1245</v>
      </c>
      <c r="C1398" s="63" t="s">
        <v>50</v>
      </c>
      <c r="D1398" s="63" t="s">
        <v>2524</v>
      </c>
      <c r="E1398" s="63">
        <v>1000004025</v>
      </c>
      <c r="F1398" s="63" t="s">
        <v>2525</v>
      </c>
      <c r="G1398">
        <v>171</v>
      </c>
    </row>
    <row r="1399" spans="2:7">
      <c r="B1399" s="50" t="s">
        <v>1245</v>
      </c>
      <c r="C1399" s="112" t="s">
        <v>46</v>
      </c>
      <c r="D1399" s="63" t="s">
        <v>3464</v>
      </c>
      <c r="E1399" s="63">
        <v>1000004115</v>
      </c>
      <c r="F1399" s="63" t="s">
        <v>3465</v>
      </c>
      <c r="G1399">
        <v>171</v>
      </c>
    </row>
    <row r="1400" spans="2:7">
      <c r="B1400" s="39" t="s">
        <v>121</v>
      </c>
      <c r="C1400" s="112" t="s">
        <v>12</v>
      </c>
      <c r="D1400" s="58" t="s">
        <v>3739</v>
      </c>
      <c r="E1400" s="59">
        <v>1000004187</v>
      </c>
      <c r="F1400" s="60" t="s">
        <v>3731</v>
      </c>
      <c r="G1400">
        <v>171</v>
      </c>
    </row>
    <row r="1401" spans="2:7">
      <c r="B1401" s="39" t="s">
        <v>1245</v>
      </c>
      <c r="C1401" s="58" t="s">
        <v>57</v>
      </c>
      <c r="D1401" s="59" t="s">
        <v>2116</v>
      </c>
      <c r="E1401" s="59">
        <v>1000000208</v>
      </c>
      <c r="F1401" s="60" t="s">
        <v>2117</v>
      </c>
      <c r="G1401">
        <v>171.2</v>
      </c>
    </row>
    <row r="1402" spans="2:7">
      <c r="B1402" s="39" t="s">
        <v>121</v>
      </c>
      <c r="C1402" s="58" t="s">
        <v>548</v>
      </c>
      <c r="D1402" s="61" t="s">
        <v>591</v>
      </c>
      <c r="E1402" s="59">
        <v>1000003424</v>
      </c>
      <c r="F1402" s="61" t="s">
        <v>592</v>
      </c>
      <c r="G1402">
        <v>171.5</v>
      </c>
    </row>
    <row r="1403" spans="2:7">
      <c r="B1403" s="39" t="s">
        <v>3061</v>
      </c>
      <c r="C1403" s="58" t="s">
        <v>87</v>
      </c>
      <c r="D1403" s="58" t="s">
        <v>3619</v>
      </c>
      <c r="E1403" s="59">
        <v>1000004184</v>
      </c>
      <c r="F1403" s="60" t="s">
        <v>3615</v>
      </c>
      <c r="G1403">
        <v>172</v>
      </c>
    </row>
    <row r="1404" spans="2:7">
      <c r="B1404" s="39" t="s">
        <v>1245</v>
      </c>
      <c r="C1404" s="58" t="s">
        <v>60</v>
      </c>
      <c r="D1404" s="59" t="s">
        <v>2232</v>
      </c>
      <c r="E1404" s="59">
        <v>1000000153</v>
      </c>
      <c r="F1404" s="60" t="s">
        <v>2233</v>
      </c>
      <c r="G1404">
        <v>172.1</v>
      </c>
    </row>
    <row r="1405" spans="2:7">
      <c r="B1405" s="39" t="s">
        <v>1245</v>
      </c>
      <c r="C1405" s="58" t="s">
        <v>40</v>
      </c>
      <c r="D1405" s="61" t="s">
        <v>1304</v>
      </c>
      <c r="E1405" s="59">
        <v>1000003294</v>
      </c>
      <c r="F1405" s="61" t="s">
        <v>1305</v>
      </c>
      <c r="G1405">
        <v>172.2</v>
      </c>
    </row>
    <row r="1406" spans="2:7">
      <c r="B1406" s="39" t="s">
        <v>1245</v>
      </c>
      <c r="C1406" s="58" t="s">
        <v>53</v>
      </c>
      <c r="D1406" s="59" t="s">
        <v>1956</v>
      </c>
      <c r="E1406" s="59">
        <v>1000000028</v>
      </c>
      <c r="F1406" s="60" t="s">
        <v>1957</v>
      </c>
      <c r="G1406">
        <v>173.5</v>
      </c>
    </row>
    <row r="1407" spans="2:7">
      <c r="B1407" s="39" t="s">
        <v>1245</v>
      </c>
      <c r="C1407" s="58" t="s">
        <v>56</v>
      </c>
      <c r="D1407" s="59" t="s">
        <v>2042</v>
      </c>
      <c r="E1407" s="59">
        <v>1000000797</v>
      </c>
      <c r="F1407" s="60" t="s">
        <v>2043</v>
      </c>
      <c r="G1407">
        <v>174.04000000000002</v>
      </c>
    </row>
    <row r="1408" spans="2:7">
      <c r="B1408" s="39" t="s">
        <v>2568</v>
      </c>
      <c r="C1408" s="58" t="s">
        <v>71</v>
      </c>
      <c r="D1408" s="65" t="s">
        <v>2747</v>
      </c>
      <c r="E1408" s="59">
        <v>1000001423</v>
      </c>
      <c r="F1408" s="60" t="s">
        <v>2748</v>
      </c>
      <c r="G1408">
        <v>174.4</v>
      </c>
    </row>
    <row r="1409" spans="2:7">
      <c r="B1409" s="39" t="s">
        <v>2568</v>
      </c>
      <c r="C1409" s="58" t="s">
        <v>2569</v>
      </c>
      <c r="D1409" s="65" t="s">
        <v>2608</v>
      </c>
      <c r="E1409" s="59">
        <v>1000001254</v>
      </c>
      <c r="F1409" s="60" t="s">
        <v>2609</v>
      </c>
      <c r="G1409">
        <v>175.2</v>
      </c>
    </row>
    <row r="1410" spans="2:7">
      <c r="B1410" s="39" t="s">
        <v>121</v>
      </c>
      <c r="C1410" s="58" t="s">
        <v>613</v>
      </c>
      <c r="D1410" s="61" t="s">
        <v>647</v>
      </c>
      <c r="E1410" s="59">
        <v>1000002757</v>
      </c>
      <c r="F1410" s="60" t="s">
        <v>648</v>
      </c>
      <c r="G1410">
        <v>175.3</v>
      </c>
    </row>
    <row r="1411" spans="2:7">
      <c r="B1411" s="39" t="s">
        <v>1245</v>
      </c>
      <c r="C1411" s="58" t="s">
        <v>53</v>
      </c>
      <c r="D1411" s="59" t="s">
        <v>1952</v>
      </c>
      <c r="E1411" s="59">
        <v>1000000827</v>
      </c>
      <c r="F1411" s="60" t="s">
        <v>1953</v>
      </c>
      <c r="G1411">
        <v>175.51999999999998</v>
      </c>
    </row>
    <row r="1412" spans="2:7">
      <c r="B1412" s="39" t="s">
        <v>1245</v>
      </c>
      <c r="C1412" s="58" t="s">
        <v>48</v>
      </c>
      <c r="D1412" s="59" t="s">
        <v>1882</v>
      </c>
      <c r="E1412" s="59">
        <v>1000003385</v>
      </c>
      <c r="F1412" s="61" t="s">
        <v>1883</v>
      </c>
      <c r="G1412">
        <v>175.9</v>
      </c>
    </row>
    <row r="1413" spans="2:7">
      <c r="B1413" s="50" t="s">
        <v>2568</v>
      </c>
      <c r="C1413" s="63" t="s">
        <v>69</v>
      </c>
      <c r="D1413" s="63" t="s">
        <v>2691</v>
      </c>
      <c r="E1413" s="63">
        <v>1000004035</v>
      </c>
      <c r="F1413" s="63" t="s">
        <v>2692</v>
      </c>
      <c r="G1413">
        <v>176</v>
      </c>
    </row>
    <row r="1414" spans="2:7">
      <c r="B1414" s="39" t="s">
        <v>1245</v>
      </c>
      <c r="C1414" s="58" t="s">
        <v>43</v>
      </c>
      <c r="D1414" s="59" t="s">
        <v>1377</v>
      </c>
      <c r="E1414" s="59">
        <v>1000000170</v>
      </c>
      <c r="F1414" s="60" t="s">
        <v>1378</v>
      </c>
      <c r="G1414">
        <v>176.2</v>
      </c>
    </row>
    <row r="1415" spans="2:7">
      <c r="B1415" s="39" t="s">
        <v>1245</v>
      </c>
      <c r="C1415" s="112" t="s">
        <v>3922</v>
      </c>
      <c r="D1415" s="59" t="s">
        <v>1749</v>
      </c>
      <c r="E1415" s="59">
        <v>1000003282</v>
      </c>
      <c r="F1415" s="61" t="s">
        <v>1750</v>
      </c>
      <c r="G1415">
        <v>178</v>
      </c>
    </row>
    <row r="1416" spans="2:7">
      <c r="B1416" s="39" t="s">
        <v>1245</v>
      </c>
      <c r="C1416" s="58" t="s">
        <v>57</v>
      </c>
      <c r="D1416" s="59" t="s">
        <v>2134</v>
      </c>
      <c r="E1416" s="59">
        <v>1000000218</v>
      </c>
      <c r="F1416" s="60" t="s">
        <v>2135</v>
      </c>
      <c r="G1416">
        <v>178.5</v>
      </c>
    </row>
    <row r="1417" spans="2:7">
      <c r="B1417" s="39" t="s">
        <v>2568</v>
      </c>
      <c r="C1417" s="58" t="s">
        <v>73</v>
      </c>
      <c r="D1417" s="65" t="s">
        <v>3020</v>
      </c>
      <c r="E1417" s="59">
        <v>1000002786</v>
      </c>
      <c r="F1417" s="60" t="s">
        <v>3021</v>
      </c>
      <c r="G1417">
        <v>178.67</v>
      </c>
    </row>
    <row r="1418" spans="2:7">
      <c r="B1418" s="103" t="s">
        <v>1245</v>
      </c>
      <c r="C1418" s="101" t="s">
        <v>40</v>
      </c>
      <c r="D1418" s="101" t="s">
        <v>3909</v>
      </c>
      <c r="E1418" s="101">
        <v>1000004302</v>
      </c>
      <c r="F1418" s="101" t="s">
        <v>3896</v>
      </c>
      <c r="G1418">
        <v>179.2</v>
      </c>
    </row>
    <row r="1419" spans="2:7">
      <c r="B1419" s="39" t="s">
        <v>121</v>
      </c>
      <c r="C1419" s="112" t="s">
        <v>3921</v>
      </c>
      <c r="D1419" s="59" t="s">
        <v>474</v>
      </c>
      <c r="E1419" s="59">
        <v>1000000918</v>
      </c>
      <c r="F1419" s="60" t="s">
        <v>475</v>
      </c>
      <c r="G1419">
        <v>180</v>
      </c>
    </row>
    <row r="1420" spans="2:7">
      <c r="B1420" s="39" t="s">
        <v>3061</v>
      </c>
      <c r="C1420" s="58" t="s">
        <v>87</v>
      </c>
      <c r="D1420" s="65" t="s">
        <v>3130</v>
      </c>
      <c r="E1420" s="59">
        <v>1000003242</v>
      </c>
      <c r="F1420" s="58" t="s">
        <v>3131</v>
      </c>
      <c r="G1420">
        <v>180.3</v>
      </c>
    </row>
    <row r="1421" spans="2:7">
      <c r="B1421" s="39" t="s">
        <v>1245</v>
      </c>
      <c r="C1421" s="58" t="s">
        <v>44</v>
      </c>
      <c r="D1421" s="59" t="s">
        <v>1504</v>
      </c>
      <c r="E1421" s="59">
        <v>1000000333</v>
      </c>
      <c r="F1421" s="60" t="s">
        <v>1505</v>
      </c>
      <c r="G1421">
        <v>181.7</v>
      </c>
    </row>
    <row r="1422" spans="2:7">
      <c r="B1422" s="39" t="s">
        <v>1245</v>
      </c>
      <c r="C1422" s="58" t="s">
        <v>44</v>
      </c>
      <c r="D1422" s="59" t="s">
        <v>1440</v>
      </c>
      <c r="E1422" s="59">
        <v>1000000368</v>
      </c>
      <c r="F1422" s="60" t="s">
        <v>1441</v>
      </c>
      <c r="G1422">
        <v>182.5</v>
      </c>
    </row>
    <row r="1423" spans="2:7">
      <c r="B1423" s="39" t="s">
        <v>1245</v>
      </c>
      <c r="C1423" s="58" t="s">
        <v>40</v>
      </c>
      <c r="D1423" s="61" t="s">
        <v>1316</v>
      </c>
      <c r="E1423" s="59">
        <v>1000003642</v>
      </c>
      <c r="F1423" s="61" t="s">
        <v>1317</v>
      </c>
      <c r="G1423">
        <v>183.8</v>
      </c>
    </row>
    <row r="1424" spans="2:7">
      <c r="B1424" s="39" t="s">
        <v>1245</v>
      </c>
      <c r="C1424" s="58" t="s">
        <v>57</v>
      </c>
      <c r="D1424" s="59" t="s">
        <v>2122</v>
      </c>
      <c r="E1424" s="59">
        <v>1000000207</v>
      </c>
      <c r="F1424" s="60" t="s">
        <v>2123</v>
      </c>
      <c r="G1424">
        <v>185.3</v>
      </c>
    </row>
    <row r="1425" spans="2:7">
      <c r="B1425" s="39" t="s">
        <v>1245</v>
      </c>
      <c r="C1425" s="58" t="s">
        <v>58</v>
      </c>
      <c r="D1425" s="59" t="s">
        <v>2424</v>
      </c>
      <c r="E1425" s="59">
        <v>1000000985</v>
      </c>
      <c r="F1425" s="60" t="s">
        <v>2425</v>
      </c>
      <c r="G1425">
        <v>185.64999999999998</v>
      </c>
    </row>
    <row r="1426" spans="2:7">
      <c r="B1426" s="39" t="s">
        <v>2568</v>
      </c>
      <c r="C1426" s="58" t="s">
        <v>80</v>
      </c>
      <c r="D1426" s="58" t="s">
        <v>2864</v>
      </c>
      <c r="E1426" s="59">
        <v>1000001920</v>
      </c>
      <c r="F1426" s="60" t="s">
        <v>2865</v>
      </c>
      <c r="G1426">
        <v>185.78000000000003</v>
      </c>
    </row>
    <row r="1427" spans="2:7">
      <c r="B1427" s="39" t="s">
        <v>3061</v>
      </c>
      <c r="C1427" s="58" t="s">
        <v>87</v>
      </c>
      <c r="D1427" s="65" t="s">
        <v>3084</v>
      </c>
      <c r="E1427" s="59">
        <v>1000001492</v>
      </c>
      <c r="F1427" s="60" t="s">
        <v>3085</v>
      </c>
      <c r="G1427">
        <v>186</v>
      </c>
    </row>
    <row r="1428" spans="2:7">
      <c r="B1428" s="39" t="s">
        <v>1245</v>
      </c>
      <c r="C1428" s="112" t="s">
        <v>46</v>
      </c>
      <c r="D1428" s="59" t="s">
        <v>1741</v>
      </c>
      <c r="E1428" s="59">
        <v>1000002813</v>
      </c>
      <c r="F1428" s="61" t="s">
        <v>1742</v>
      </c>
      <c r="G1428">
        <v>187</v>
      </c>
    </row>
    <row r="1429" spans="2:7">
      <c r="B1429" s="50" t="s">
        <v>1245</v>
      </c>
      <c r="C1429" s="63" t="s">
        <v>40</v>
      </c>
      <c r="D1429" s="63" t="s">
        <v>1327</v>
      </c>
      <c r="E1429" s="63">
        <v>1000003846</v>
      </c>
      <c r="F1429" s="63" t="s">
        <v>1328</v>
      </c>
      <c r="G1429">
        <v>188.2</v>
      </c>
    </row>
    <row r="1430" spans="2:7">
      <c r="B1430" s="39" t="s">
        <v>2568</v>
      </c>
      <c r="C1430" s="58" t="s">
        <v>80</v>
      </c>
      <c r="D1430" s="58" t="s">
        <v>2892</v>
      </c>
      <c r="E1430" s="59">
        <v>1000002558</v>
      </c>
      <c r="F1430" s="60" t="s">
        <v>2893</v>
      </c>
      <c r="G1430">
        <v>188.69</v>
      </c>
    </row>
    <row r="1431" spans="2:7">
      <c r="B1431" s="39" t="s">
        <v>2568</v>
      </c>
      <c r="C1431" s="58" t="s">
        <v>71</v>
      </c>
      <c r="D1431" s="65" t="s">
        <v>2759</v>
      </c>
      <c r="E1431" s="59">
        <v>1000001426</v>
      </c>
      <c r="F1431" s="60" t="s">
        <v>2760</v>
      </c>
      <c r="G1431">
        <v>190.6</v>
      </c>
    </row>
    <row r="1432" spans="2:7">
      <c r="B1432" s="39" t="s">
        <v>1245</v>
      </c>
      <c r="C1432" s="58" t="s">
        <v>60</v>
      </c>
      <c r="D1432" s="59" t="s">
        <v>2208</v>
      </c>
      <c r="E1432" s="59">
        <v>1000000138</v>
      </c>
      <c r="F1432" s="60" t="s">
        <v>2209</v>
      </c>
      <c r="G1432">
        <v>190.95</v>
      </c>
    </row>
    <row r="1433" spans="2:7">
      <c r="B1433" s="39" t="s">
        <v>1245</v>
      </c>
      <c r="C1433" s="58" t="s">
        <v>56</v>
      </c>
      <c r="D1433" s="59" t="s">
        <v>2052</v>
      </c>
      <c r="E1433" s="59">
        <v>1000000809</v>
      </c>
      <c r="F1433" s="60" t="s">
        <v>2053</v>
      </c>
      <c r="G1433">
        <v>191.55</v>
      </c>
    </row>
    <row r="1434" spans="2:7">
      <c r="B1434" s="39" t="s">
        <v>121</v>
      </c>
      <c r="C1434" s="58" t="s">
        <v>548</v>
      </c>
      <c r="D1434" s="61" t="s">
        <v>577</v>
      </c>
      <c r="E1434" s="59">
        <v>1000000075</v>
      </c>
      <c r="F1434" s="60" t="s">
        <v>578</v>
      </c>
      <c r="G1434">
        <v>192</v>
      </c>
    </row>
    <row r="1435" spans="2:7">
      <c r="B1435" s="39" t="s">
        <v>121</v>
      </c>
      <c r="C1435" s="58" t="s">
        <v>34</v>
      </c>
      <c r="D1435" s="59" t="s">
        <v>1153</v>
      </c>
      <c r="E1435" s="59">
        <v>1000002823</v>
      </c>
      <c r="F1435" s="60" t="s">
        <v>1154</v>
      </c>
      <c r="G1435">
        <v>192.1</v>
      </c>
    </row>
    <row r="1436" spans="2:7">
      <c r="B1436" s="39" t="s">
        <v>1245</v>
      </c>
      <c r="C1436" s="58" t="s">
        <v>60</v>
      </c>
      <c r="D1436" s="59" t="s">
        <v>2214</v>
      </c>
      <c r="E1436" s="59">
        <v>1000000152</v>
      </c>
      <c r="F1436" s="60" t="s">
        <v>2215</v>
      </c>
      <c r="G1436">
        <v>192.64000000000001</v>
      </c>
    </row>
    <row r="1437" spans="2:7">
      <c r="B1437" s="39" t="s">
        <v>2568</v>
      </c>
      <c r="C1437" s="58" t="s">
        <v>82</v>
      </c>
      <c r="D1437" s="58" t="s">
        <v>2934</v>
      </c>
      <c r="E1437" s="59">
        <v>1000001329</v>
      </c>
      <c r="F1437" s="60" t="s">
        <v>2935</v>
      </c>
      <c r="G1437">
        <v>193.4</v>
      </c>
    </row>
    <row r="1438" spans="2:7">
      <c r="B1438" s="7" t="s">
        <v>3061</v>
      </c>
      <c r="C1438" s="61" t="s">
        <v>92</v>
      </c>
      <c r="D1438" s="65" t="s">
        <v>3431</v>
      </c>
      <c r="E1438" s="59">
        <v>1000003040</v>
      </c>
      <c r="F1438" s="58" t="s">
        <v>3432</v>
      </c>
      <c r="G1438">
        <v>194.2</v>
      </c>
    </row>
    <row r="1439" spans="2:7">
      <c r="B1439" s="39" t="s">
        <v>2568</v>
      </c>
      <c r="C1439" s="58" t="s">
        <v>80</v>
      </c>
      <c r="D1439" s="58" t="s">
        <v>2890</v>
      </c>
      <c r="E1439" s="59">
        <v>1000002552</v>
      </c>
      <c r="F1439" s="60" t="s">
        <v>2891</v>
      </c>
      <c r="G1439">
        <v>194.39000000000001</v>
      </c>
    </row>
    <row r="1440" spans="2:7">
      <c r="B1440" s="39" t="s">
        <v>1245</v>
      </c>
      <c r="C1440" s="58" t="s">
        <v>57</v>
      </c>
      <c r="D1440" s="59" t="s">
        <v>2130</v>
      </c>
      <c r="E1440" s="59">
        <v>1000000221</v>
      </c>
      <c r="F1440" s="60" t="s">
        <v>2131</v>
      </c>
      <c r="G1440">
        <v>195.1</v>
      </c>
    </row>
    <row r="1441" spans="2:7">
      <c r="B1441" s="103" t="s">
        <v>3918</v>
      </c>
      <c r="C1441" s="101" t="s">
        <v>75</v>
      </c>
      <c r="D1441" s="101" t="s">
        <v>3999</v>
      </c>
      <c r="E1441" s="101">
        <v>1000004357</v>
      </c>
      <c r="F1441" s="101" t="s">
        <v>3989</v>
      </c>
      <c r="G1441">
        <v>195.34</v>
      </c>
    </row>
    <row r="1442" spans="2:7">
      <c r="B1442" s="39" t="s">
        <v>121</v>
      </c>
      <c r="C1442" s="58" t="s">
        <v>34</v>
      </c>
      <c r="D1442" s="59" t="s">
        <v>1121</v>
      </c>
      <c r="E1442" s="59">
        <v>1000000577</v>
      </c>
      <c r="F1442" s="60" t="s">
        <v>1122</v>
      </c>
      <c r="G1442">
        <v>195.9</v>
      </c>
    </row>
    <row r="1443" spans="2:7">
      <c r="B1443" s="39" t="s">
        <v>3061</v>
      </c>
      <c r="C1443" s="58" t="s">
        <v>99</v>
      </c>
      <c r="D1443" s="58" t="s">
        <v>3279</v>
      </c>
      <c r="E1443" s="59">
        <v>1000002064</v>
      </c>
      <c r="F1443" s="60" t="s">
        <v>3280</v>
      </c>
      <c r="G1443">
        <v>196.2</v>
      </c>
    </row>
    <row r="1444" spans="2:7">
      <c r="B1444" s="39" t="s">
        <v>121</v>
      </c>
      <c r="C1444" s="58" t="s">
        <v>613</v>
      </c>
      <c r="D1444" s="61" t="s">
        <v>649</v>
      </c>
      <c r="E1444" s="59">
        <v>1000002835</v>
      </c>
      <c r="F1444" s="60" t="s">
        <v>650</v>
      </c>
      <c r="G1444">
        <v>196.71999999999997</v>
      </c>
    </row>
    <row r="1445" spans="2:7">
      <c r="B1445" s="50" t="s">
        <v>121</v>
      </c>
      <c r="C1445" s="63" t="s">
        <v>27</v>
      </c>
      <c r="D1445" s="63" t="s">
        <v>3512</v>
      </c>
      <c r="E1445" s="63">
        <v>1000004141</v>
      </c>
      <c r="F1445" s="63" t="s">
        <v>3513</v>
      </c>
      <c r="G1445">
        <v>196.85</v>
      </c>
    </row>
    <row r="1446" spans="2:7">
      <c r="B1446" s="7" t="s">
        <v>3061</v>
      </c>
      <c r="C1446" s="61" t="s">
        <v>90</v>
      </c>
      <c r="D1446" s="65" t="s">
        <v>3375</v>
      </c>
      <c r="E1446" s="59">
        <v>1000002773</v>
      </c>
      <c r="F1446" s="60" t="s">
        <v>3376</v>
      </c>
      <c r="G1446">
        <v>197.2</v>
      </c>
    </row>
    <row r="1447" spans="2:7">
      <c r="B1447" s="39" t="s">
        <v>121</v>
      </c>
      <c r="C1447" s="58" t="s">
        <v>32</v>
      </c>
      <c r="D1447" s="61" t="s">
        <v>1077</v>
      </c>
      <c r="E1447" s="59">
        <v>1000001051</v>
      </c>
      <c r="F1447" s="60" t="s">
        <v>1078</v>
      </c>
      <c r="G1447">
        <v>197.6</v>
      </c>
    </row>
    <row r="1448" spans="2:7">
      <c r="B1448" s="39" t="s">
        <v>2568</v>
      </c>
      <c r="C1448" s="58" t="s">
        <v>71</v>
      </c>
      <c r="D1448" s="65" t="s">
        <v>2713</v>
      </c>
      <c r="E1448" s="59">
        <v>1000001416</v>
      </c>
      <c r="F1448" s="60" t="s">
        <v>2714</v>
      </c>
      <c r="G1448">
        <v>198</v>
      </c>
    </row>
    <row r="1449" spans="2:7">
      <c r="B1449" s="39" t="s">
        <v>2568</v>
      </c>
      <c r="C1449" s="58" t="s">
        <v>82</v>
      </c>
      <c r="D1449" s="58" t="s">
        <v>2948</v>
      </c>
      <c r="E1449" s="59">
        <v>1000001335</v>
      </c>
      <c r="F1449" s="60" t="s">
        <v>2949</v>
      </c>
      <c r="G1449">
        <v>199.4</v>
      </c>
    </row>
    <row r="1450" spans="2:7">
      <c r="B1450" s="39" t="s">
        <v>121</v>
      </c>
      <c r="C1450" s="112" t="s">
        <v>18</v>
      </c>
      <c r="D1450" s="59" t="s">
        <v>468</v>
      </c>
      <c r="E1450" s="59">
        <v>1000000914</v>
      </c>
      <c r="F1450" s="60" t="s">
        <v>469</v>
      </c>
      <c r="G1450">
        <v>200</v>
      </c>
    </row>
    <row r="1451" spans="2:7">
      <c r="B1451" s="39" t="s">
        <v>2568</v>
      </c>
      <c r="C1451" s="58" t="s">
        <v>73</v>
      </c>
      <c r="D1451" s="65" t="s">
        <v>3018</v>
      </c>
      <c r="E1451" s="59">
        <v>1000002057</v>
      </c>
      <c r="F1451" s="60" t="s">
        <v>3019</v>
      </c>
      <c r="G1451">
        <v>200.5</v>
      </c>
    </row>
    <row r="1452" spans="2:7">
      <c r="B1452" s="39" t="s">
        <v>121</v>
      </c>
      <c r="C1452" s="58" t="s">
        <v>27</v>
      </c>
      <c r="D1452" s="59" t="s">
        <v>875</v>
      </c>
      <c r="E1452" s="59">
        <v>1000000248</v>
      </c>
      <c r="F1452" s="60" t="s">
        <v>876</v>
      </c>
      <c r="G1452">
        <v>201.62</v>
      </c>
    </row>
    <row r="1453" spans="2:7">
      <c r="B1453" s="50" t="s">
        <v>1245</v>
      </c>
      <c r="C1453" s="112" t="s">
        <v>46</v>
      </c>
      <c r="D1453" s="63" t="s">
        <v>1802</v>
      </c>
      <c r="E1453" s="63">
        <v>1000004046</v>
      </c>
      <c r="F1453" s="63" t="s">
        <v>1803</v>
      </c>
      <c r="G1453">
        <v>201.75</v>
      </c>
    </row>
    <row r="1454" spans="2:7">
      <c r="B1454" s="39" t="s">
        <v>2568</v>
      </c>
      <c r="C1454" s="58" t="s">
        <v>80</v>
      </c>
      <c r="D1454" s="58" t="s">
        <v>2850</v>
      </c>
      <c r="E1454" s="59">
        <v>1000001916</v>
      </c>
      <c r="F1454" s="60" t="s">
        <v>2851</v>
      </c>
      <c r="G1454">
        <v>202.5</v>
      </c>
    </row>
    <row r="1455" spans="2:7">
      <c r="B1455" s="39" t="s">
        <v>121</v>
      </c>
      <c r="C1455" s="58" t="s">
        <v>37</v>
      </c>
      <c r="D1455" s="59" t="s">
        <v>1209</v>
      </c>
      <c r="E1455" s="59">
        <v>1000001027</v>
      </c>
      <c r="F1455" s="60" t="s">
        <v>1210</v>
      </c>
      <c r="G1455">
        <v>203</v>
      </c>
    </row>
    <row r="1456" spans="2:7">
      <c r="B1456" s="39" t="s">
        <v>2568</v>
      </c>
      <c r="C1456" s="58" t="s">
        <v>82</v>
      </c>
      <c r="D1456" s="58" t="s">
        <v>2940</v>
      </c>
      <c r="E1456" s="59">
        <v>1000001336</v>
      </c>
      <c r="F1456" s="60" t="s">
        <v>2941</v>
      </c>
      <c r="G1456">
        <v>204</v>
      </c>
    </row>
    <row r="1457" spans="2:7">
      <c r="B1457" s="39" t="s">
        <v>1245</v>
      </c>
      <c r="C1457" s="58" t="s">
        <v>48</v>
      </c>
      <c r="D1457" s="59" t="s">
        <v>1843</v>
      </c>
      <c r="E1457" s="59">
        <v>1000000542</v>
      </c>
      <c r="F1457" s="60" t="s">
        <v>1844</v>
      </c>
      <c r="G1457">
        <v>207.7</v>
      </c>
    </row>
    <row r="1458" spans="2:7">
      <c r="B1458" s="7" t="s">
        <v>3061</v>
      </c>
      <c r="C1458" s="61" t="s">
        <v>90</v>
      </c>
      <c r="D1458" s="65" t="s">
        <v>3365</v>
      </c>
      <c r="E1458" s="59">
        <v>1000001195</v>
      </c>
      <c r="F1458" s="58" t="s">
        <v>3366</v>
      </c>
      <c r="G1458">
        <v>209</v>
      </c>
    </row>
    <row r="1459" spans="2:7">
      <c r="B1459" s="39" t="s">
        <v>3061</v>
      </c>
      <c r="C1459" s="58" t="s">
        <v>97</v>
      </c>
      <c r="D1459" s="58" t="s">
        <v>3213</v>
      </c>
      <c r="E1459" s="59">
        <v>1000001189</v>
      </c>
      <c r="F1459" s="60" t="s">
        <v>3214</v>
      </c>
      <c r="G1459">
        <v>210.8</v>
      </c>
    </row>
    <row r="1460" spans="2:7">
      <c r="B1460" s="39" t="s">
        <v>2568</v>
      </c>
      <c r="C1460" s="58" t="s">
        <v>80</v>
      </c>
      <c r="D1460" s="58" t="s">
        <v>2898</v>
      </c>
      <c r="E1460" s="59">
        <v>1000003020</v>
      </c>
      <c r="F1460" s="58" t="s">
        <v>2899</v>
      </c>
      <c r="G1460">
        <v>211.35</v>
      </c>
    </row>
    <row r="1461" spans="2:7">
      <c r="B1461" s="39" t="s">
        <v>1245</v>
      </c>
      <c r="C1461" s="58" t="s">
        <v>52</v>
      </c>
      <c r="D1461" s="63" t="s">
        <v>3472</v>
      </c>
      <c r="E1461" s="63">
        <v>1000004118</v>
      </c>
      <c r="F1461" s="63" t="s">
        <v>3473</v>
      </c>
      <c r="G1461">
        <v>211.8</v>
      </c>
    </row>
    <row r="1462" spans="2:7">
      <c r="B1462" s="50" t="s">
        <v>121</v>
      </c>
      <c r="C1462" s="63" t="s">
        <v>32</v>
      </c>
      <c r="D1462" s="63" t="s">
        <v>3484</v>
      </c>
      <c r="E1462" s="63">
        <v>1000004123</v>
      </c>
      <c r="F1462" s="63" t="s">
        <v>3485</v>
      </c>
      <c r="G1462">
        <v>212.4</v>
      </c>
    </row>
    <row r="1463" spans="2:7">
      <c r="B1463" s="39" t="s">
        <v>1245</v>
      </c>
      <c r="C1463" s="58" t="s">
        <v>48</v>
      </c>
      <c r="D1463" s="59" t="s">
        <v>1890</v>
      </c>
      <c r="E1463" s="59">
        <v>1000003745</v>
      </c>
      <c r="F1463" s="61" t="s">
        <v>1891</v>
      </c>
      <c r="G1463">
        <v>213.3</v>
      </c>
    </row>
    <row r="1464" spans="2:7">
      <c r="B1464" s="39" t="s">
        <v>2568</v>
      </c>
      <c r="C1464" s="58" t="s">
        <v>84</v>
      </c>
      <c r="D1464" s="65" t="s">
        <v>2970</v>
      </c>
      <c r="E1464" s="59">
        <v>1000001587</v>
      </c>
      <c r="F1464" s="60" t="s">
        <v>2971</v>
      </c>
      <c r="G1464">
        <v>213.9</v>
      </c>
    </row>
    <row r="1465" spans="2:7">
      <c r="B1465" s="39" t="s">
        <v>121</v>
      </c>
      <c r="C1465" s="58" t="s">
        <v>613</v>
      </c>
      <c r="D1465" s="61" t="s">
        <v>614</v>
      </c>
      <c r="E1465" s="59">
        <v>1000000103</v>
      </c>
      <c r="F1465" s="60" t="s">
        <v>615</v>
      </c>
      <c r="G1465">
        <v>214.65</v>
      </c>
    </row>
    <row r="1466" spans="2:7">
      <c r="B1466" s="39" t="s">
        <v>121</v>
      </c>
      <c r="C1466" s="58" t="s">
        <v>548</v>
      </c>
      <c r="D1466" s="61" t="s">
        <v>579</v>
      </c>
      <c r="E1466" s="59">
        <v>1000000088</v>
      </c>
      <c r="F1466" s="60" t="s">
        <v>580</v>
      </c>
      <c r="G1466">
        <v>216</v>
      </c>
    </row>
    <row r="1467" spans="2:7">
      <c r="B1467" s="7" t="s">
        <v>3061</v>
      </c>
      <c r="C1467" s="61" t="s">
        <v>92</v>
      </c>
      <c r="D1467" s="65" t="s">
        <v>3415</v>
      </c>
      <c r="E1467" s="59">
        <v>1000001716</v>
      </c>
      <c r="F1467" s="60" t="s">
        <v>3416</v>
      </c>
      <c r="G1467">
        <v>216</v>
      </c>
    </row>
    <row r="1468" spans="2:7">
      <c r="B1468" s="39" t="s">
        <v>1245</v>
      </c>
      <c r="C1468" s="58" t="s">
        <v>57</v>
      </c>
      <c r="D1468" s="59" t="s">
        <v>2110</v>
      </c>
      <c r="E1468" s="59">
        <v>1000000216</v>
      </c>
      <c r="F1468" s="60" t="s">
        <v>2111</v>
      </c>
      <c r="G1468">
        <v>216.35</v>
      </c>
    </row>
    <row r="1469" spans="2:7">
      <c r="B1469" s="39" t="s">
        <v>1245</v>
      </c>
      <c r="C1469" s="58" t="s">
        <v>40</v>
      </c>
      <c r="D1469" s="59" t="s">
        <v>1268</v>
      </c>
      <c r="E1469" s="59">
        <v>1000000287</v>
      </c>
      <c r="F1469" s="60" t="s">
        <v>1269</v>
      </c>
      <c r="G1469">
        <v>216.4</v>
      </c>
    </row>
    <row r="1470" spans="2:7">
      <c r="B1470" s="39" t="s">
        <v>3061</v>
      </c>
      <c r="C1470" s="58" t="s">
        <v>99</v>
      </c>
      <c r="D1470" s="58" t="s">
        <v>3281</v>
      </c>
      <c r="E1470" s="59">
        <v>1000002070</v>
      </c>
      <c r="F1470" s="60" t="s">
        <v>3282</v>
      </c>
      <c r="G1470">
        <v>219</v>
      </c>
    </row>
    <row r="1471" spans="2:7">
      <c r="B1471" s="39" t="s">
        <v>121</v>
      </c>
      <c r="C1471" s="58" t="s">
        <v>34</v>
      </c>
      <c r="D1471" s="61" t="s">
        <v>1161</v>
      </c>
      <c r="E1471" s="59">
        <v>1000003203</v>
      </c>
      <c r="F1471" s="61" t="s">
        <v>1162</v>
      </c>
      <c r="G1471">
        <v>221.5</v>
      </c>
    </row>
    <row r="1472" spans="2:7">
      <c r="B1472" s="39" t="s">
        <v>3061</v>
      </c>
      <c r="C1472" s="58" t="s">
        <v>97</v>
      </c>
      <c r="D1472" s="58" t="s">
        <v>3223</v>
      </c>
      <c r="E1472" s="59">
        <v>1000001212</v>
      </c>
      <c r="F1472" s="60" t="s">
        <v>3224</v>
      </c>
      <c r="G1472">
        <v>222</v>
      </c>
    </row>
    <row r="1473" spans="2:7">
      <c r="B1473" s="39" t="s">
        <v>121</v>
      </c>
      <c r="C1473" s="58" t="s">
        <v>548</v>
      </c>
      <c r="D1473" s="61" t="s">
        <v>565</v>
      </c>
      <c r="E1473" s="59">
        <v>1000000072</v>
      </c>
      <c r="F1473" s="60" t="s">
        <v>566</v>
      </c>
      <c r="G1473">
        <v>222.7</v>
      </c>
    </row>
    <row r="1474" spans="2:7">
      <c r="B1474" s="50" t="s">
        <v>121</v>
      </c>
      <c r="C1474" s="112" t="s">
        <v>3924</v>
      </c>
      <c r="D1474" s="63" t="s">
        <v>390</v>
      </c>
      <c r="E1474" s="63">
        <v>1000003885</v>
      </c>
      <c r="F1474" s="63" t="s">
        <v>391</v>
      </c>
      <c r="G1474">
        <v>223</v>
      </c>
    </row>
    <row r="1475" spans="2:7">
      <c r="B1475" s="39" t="s">
        <v>121</v>
      </c>
      <c r="C1475" s="112" t="s">
        <v>3924</v>
      </c>
      <c r="D1475" s="61" t="s">
        <v>372</v>
      </c>
      <c r="E1475" s="59">
        <v>1000003508</v>
      </c>
      <c r="F1475" s="61" t="s">
        <v>373</v>
      </c>
      <c r="G1475">
        <v>223.5</v>
      </c>
    </row>
    <row r="1476" spans="2:7">
      <c r="B1476" s="39" t="s">
        <v>121</v>
      </c>
      <c r="C1476" s="58" t="s">
        <v>27</v>
      </c>
      <c r="D1476" s="59" t="s">
        <v>917</v>
      </c>
      <c r="E1476" s="59">
        <v>1000000819</v>
      </c>
      <c r="F1476" s="60" t="s">
        <v>918</v>
      </c>
      <c r="G1476">
        <v>223.6</v>
      </c>
    </row>
    <row r="1477" spans="2:7">
      <c r="B1477" s="39" t="s">
        <v>2568</v>
      </c>
      <c r="C1477" s="58" t="s">
        <v>80</v>
      </c>
      <c r="D1477" s="58" t="s">
        <v>2906</v>
      </c>
      <c r="E1477" s="59">
        <v>1000003614</v>
      </c>
      <c r="F1477" s="58" t="s">
        <v>2907</v>
      </c>
      <c r="G1477">
        <v>224</v>
      </c>
    </row>
    <row r="1478" spans="2:7">
      <c r="B1478" s="39" t="s">
        <v>121</v>
      </c>
      <c r="C1478" s="58" t="s">
        <v>613</v>
      </c>
      <c r="D1478" s="61" t="s">
        <v>635</v>
      </c>
      <c r="E1478" s="59">
        <v>1000000834</v>
      </c>
      <c r="F1478" s="60" t="s">
        <v>636</v>
      </c>
      <c r="G1478">
        <v>224.2</v>
      </c>
    </row>
    <row r="1479" spans="2:7">
      <c r="B1479" s="39" t="s">
        <v>121</v>
      </c>
      <c r="C1479" s="112" t="s">
        <v>16</v>
      </c>
      <c r="D1479" s="59" t="s">
        <v>350</v>
      </c>
      <c r="E1479" s="59">
        <v>1000001066</v>
      </c>
      <c r="F1479" s="60" t="s">
        <v>351</v>
      </c>
      <c r="G1479">
        <v>226.32</v>
      </c>
    </row>
    <row r="1480" spans="2:7">
      <c r="B1480" s="39" t="s">
        <v>121</v>
      </c>
      <c r="C1480" s="58" t="s">
        <v>32</v>
      </c>
      <c r="D1480" s="61" t="s">
        <v>1093</v>
      </c>
      <c r="E1480" s="59">
        <v>1000003612</v>
      </c>
      <c r="F1480" s="60" t="s">
        <v>1094</v>
      </c>
      <c r="G1480">
        <v>226.8</v>
      </c>
    </row>
    <row r="1481" spans="2:7">
      <c r="B1481" s="39" t="s">
        <v>1245</v>
      </c>
      <c r="C1481" s="58" t="s">
        <v>53</v>
      </c>
      <c r="D1481" s="59" t="s">
        <v>1946</v>
      </c>
      <c r="E1481" s="59">
        <v>1000000044</v>
      </c>
      <c r="F1481" s="60" t="s">
        <v>1947</v>
      </c>
      <c r="G1481">
        <v>227.18</v>
      </c>
    </row>
    <row r="1482" spans="2:7">
      <c r="B1482" s="39" t="s">
        <v>3061</v>
      </c>
      <c r="C1482" s="58" t="s">
        <v>87</v>
      </c>
      <c r="D1482" s="58" t="s">
        <v>3070</v>
      </c>
      <c r="E1482" s="59">
        <v>1000001515</v>
      </c>
      <c r="F1482" s="60" t="s">
        <v>3071</v>
      </c>
      <c r="G1482">
        <v>227.4</v>
      </c>
    </row>
    <row r="1483" spans="2:7">
      <c r="B1483" s="39" t="s">
        <v>121</v>
      </c>
      <c r="C1483" s="112" t="s">
        <v>3923</v>
      </c>
      <c r="D1483" s="59" t="s">
        <v>202</v>
      </c>
      <c r="E1483" s="59">
        <v>1000002737</v>
      </c>
      <c r="F1483" s="61" t="s">
        <v>203</v>
      </c>
      <c r="G1483">
        <v>230</v>
      </c>
    </row>
    <row r="1484" spans="2:7">
      <c r="B1484" s="39" t="s">
        <v>2568</v>
      </c>
      <c r="C1484" s="58" t="s">
        <v>71</v>
      </c>
      <c r="D1484" s="65" t="s">
        <v>2785</v>
      </c>
      <c r="E1484" s="59">
        <v>1000002673</v>
      </c>
      <c r="F1484" s="58" t="s">
        <v>387</v>
      </c>
      <c r="G1484">
        <v>231.2</v>
      </c>
    </row>
    <row r="1485" spans="2:7">
      <c r="B1485" s="39" t="s">
        <v>1245</v>
      </c>
      <c r="C1485" s="58" t="s">
        <v>57</v>
      </c>
      <c r="D1485" s="59" t="s">
        <v>2138</v>
      </c>
      <c r="E1485" s="59">
        <v>1000000204</v>
      </c>
      <c r="F1485" s="60" t="s">
        <v>2139</v>
      </c>
      <c r="G1485">
        <v>233.67</v>
      </c>
    </row>
    <row r="1486" spans="2:7">
      <c r="B1486" s="39" t="s">
        <v>121</v>
      </c>
      <c r="C1486" s="112" t="s">
        <v>16</v>
      </c>
      <c r="D1486" s="59" t="s">
        <v>310</v>
      </c>
      <c r="E1486" s="59">
        <v>1000000744</v>
      </c>
      <c r="F1486" s="60" t="s">
        <v>311</v>
      </c>
      <c r="G1486">
        <v>234.4</v>
      </c>
    </row>
    <row r="1487" spans="2:7">
      <c r="B1487" s="39" t="s">
        <v>1245</v>
      </c>
      <c r="C1487" s="58" t="s">
        <v>40</v>
      </c>
      <c r="D1487" s="59" t="s">
        <v>1254</v>
      </c>
      <c r="E1487" s="59">
        <v>1000000285</v>
      </c>
      <c r="F1487" s="60" t="s">
        <v>1255</v>
      </c>
      <c r="G1487">
        <v>235.3</v>
      </c>
    </row>
    <row r="1488" spans="2:7">
      <c r="B1488" s="39" t="s">
        <v>1245</v>
      </c>
      <c r="C1488" s="112" t="s">
        <v>46</v>
      </c>
      <c r="D1488" s="59" t="s">
        <v>1669</v>
      </c>
      <c r="E1488" s="59">
        <v>1000000504</v>
      </c>
      <c r="F1488" s="60" t="s">
        <v>1670</v>
      </c>
      <c r="G1488">
        <v>235.5</v>
      </c>
    </row>
    <row r="1489" spans="2:7">
      <c r="B1489" s="39" t="s">
        <v>3061</v>
      </c>
      <c r="C1489" s="58" t="s">
        <v>3172</v>
      </c>
      <c r="D1489" s="65" t="s">
        <v>3189</v>
      </c>
      <c r="E1489" s="59">
        <v>1000001818</v>
      </c>
      <c r="F1489" s="60" t="s">
        <v>3190</v>
      </c>
      <c r="G1489">
        <v>235.8</v>
      </c>
    </row>
    <row r="1490" spans="2:7">
      <c r="B1490" s="50" t="s">
        <v>1245</v>
      </c>
      <c r="C1490" s="63" t="s">
        <v>43</v>
      </c>
      <c r="D1490" s="63" t="s">
        <v>1421</v>
      </c>
      <c r="E1490" s="63">
        <v>1000003852</v>
      </c>
      <c r="F1490" s="63" t="s">
        <v>1422</v>
      </c>
      <c r="G1490">
        <v>236.2</v>
      </c>
    </row>
    <row r="1491" spans="2:7">
      <c r="B1491" s="39" t="s">
        <v>1245</v>
      </c>
      <c r="C1491" s="112" t="s">
        <v>46</v>
      </c>
      <c r="D1491" s="59" t="s">
        <v>1756</v>
      </c>
      <c r="E1491" s="59">
        <v>1000003393</v>
      </c>
      <c r="F1491" s="61" t="s">
        <v>1757</v>
      </c>
      <c r="G1491">
        <v>236.4</v>
      </c>
    </row>
    <row r="1492" spans="2:7">
      <c r="B1492" s="39" t="s">
        <v>3061</v>
      </c>
      <c r="C1492" s="58" t="s">
        <v>97</v>
      </c>
      <c r="D1492" s="65" t="s">
        <v>3209</v>
      </c>
      <c r="E1492" s="59">
        <v>1000002695</v>
      </c>
      <c r="F1492" s="58" t="s">
        <v>3210</v>
      </c>
      <c r="G1492">
        <v>238</v>
      </c>
    </row>
    <row r="1493" spans="2:7">
      <c r="B1493" s="39" t="s">
        <v>121</v>
      </c>
      <c r="C1493" s="112" t="s">
        <v>12</v>
      </c>
      <c r="D1493" s="59" t="s">
        <v>160</v>
      </c>
      <c r="E1493" s="59">
        <v>1000000661</v>
      </c>
      <c r="F1493" s="60" t="s">
        <v>161</v>
      </c>
      <c r="G1493">
        <v>239.4</v>
      </c>
    </row>
    <row r="1494" spans="2:7">
      <c r="B1494" s="39" t="s">
        <v>1245</v>
      </c>
      <c r="C1494" s="58" t="s">
        <v>43</v>
      </c>
      <c r="D1494" s="59" t="s">
        <v>1369</v>
      </c>
      <c r="E1494" s="59">
        <v>1000000168</v>
      </c>
      <c r="F1494" s="60" t="s">
        <v>1370</v>
      </c>
      <c r="G1494">
        <v>239.9</v>
      </c>
    </row>
    <row r="1495" spans="2:7">
      <c r="B1495" s="39" t="s">
        <v>3061</v>
      </c>
      <c r="C1495" s="58" t="s">
        <v>87</v>
      </c>
      <c r="D1495" s="65" t="s">
        <v>3116</v>
      </c>
      <c r="E1495" s="59">
        <v>1000002041</v>
      </c>
      <c r="F1495" s="60" t="s">
        <v>3117</v>
      </c>
      <c r="G1495">
        <v>240</v>
      </c>
    </row>
    <row r="1496" spans="2:7">
      <c r="B1496" s="39" t="s">
        <v>2568</v>
      </c>
      <c r="C1496" s="58" t="s">
        <v>71</v>
      </c>
      <c r="D1496" s="65" t="s">
        <v>2699</v>
      </c>
      <c r="E1496" s="59">
        <v>1000001418</v>
      </c>
      <c r="F1496" s="60" t="s">
        <v>2700</v>
      </c>
      <c r="G1496">
        <v>240.6</v>
      </c>
    </row>
    <row r="1497" spans="2:7">
      <c r="B1497" s="39" t="s">
        <v>2568</v>
      </c>
      <c r="C1497" s="58" t="s">
        <v>76</v>
      </c>
      <c r="D1497" s="65" t="s">
        <v>2818</v>
      </c>
      <c r="E1497" s="59">
        <v>1000001892</v>
      </c>
      <c r="F1497" s="60" t="s">
        <v>2819</v>
      </c>
      <c r="G1497">
        <v>241.75</v>
      </c>
    </row>
    <row r="1498" spans="2:7">
      <c r="B1498" s="39" t="s">
        <v>121</v>
      </c>
      <c r="C1498" s="58" t="s">
        <v>34</v>
      </c>
      <c r="D1498" s="59" t="s">
        <v>1139</v>
      </c>
      <c r="E1498" s="59">
        <v>1000000983</v>
      </c>
      <c r="F1498" s="60" t="s">
        <v>1140</v>
      </c>
      <c r="G1498">
        <v>242.4</v>
      </c>
    </row>
    <row r="1499" spans="2:7">
      <c r="B1499" s="39" t="s">
        <v>121</v>
      </c>
      <c r="C1499" s="112" t="s">
        <v>3923</v>
      </c>
      <c r="D1499" s="59" t="s">
        <v>228</v>
      </c>
      <c r="E1499" s="59">
        <v>1000003488</v>
      </c>
      <c r="F1499" s="61" t="s">
        <v>229</v>
      </c>
      <c r="G1499">
        <v>244</v>
      </c>
    </row>
    <row r="1500" spans="2:7">
      <c r="B1500" s="103" t="s">
        <v>1245</v>
      </c>
      <c r="C1500" s="101" t="s">
        <v>58</v>
      </c>
      <c r="D1500" s="101" t="s">
        <v>4011</v>
      </c>
      <c r="E1500" s="101">
        <v>1000004367</v>
      </c>
      <c r="F1500" s="101" t="s">
        <v>4009</v>
      </c>
      <c r="G1500">
        <v>244.51</v>
      </c>
    </row>
    <row r="1501" spans="2:7">
      <c r="B1501" s="39" t="s">
        <v>1245</v>
      </c>
      <c r="C1501" s="58" t="s">
        <v>63</v>
      </c>
      <c r="D1501" s="59" t="s">
        <v>2335</v>
      </c>
      <c r="E1501" s="59">
        <v>1000000442</v>
      </c>
      <c r="F1501" s="60" t="s">
        <v>2336</v>
      </c>
      <c r="G1501">
        <v>245.55</v>
      </c>
    </row>
    <row r="1502" spans="2:7">
      <c r="B1502" s="39" t="s">
        <v>1245</v>
      </c>
      <c r="C1502" s="58" t="s">
        <v>48</v>
      </c>
      <c r="D1502" s="59" t="s">
        <v>1827</v>
      </c>
      <c r="E1502" s="59">
        <v>1000000554</v>
      </c>
      <c r="F1502" s="60" t="s">
        <v>1828</v>
      </c>
      <c r="G1502">
        <v>245.7</v>
      </c>
    </row>
    <row r="1503" spans="2:7">
      <c r="B1503" s="50" t="s">
        <v>121</v>
      </c>
      <c r="C1503" s="63" t="s">
        <v>613</v>
      </c>
      <c r="D1503" s="63" t="s">
        <v>3446</v>
      </c>
      <c r="E1503" s="63">
        <v>1000004111</v>
      </c>
      <c r="F1503" s="63" t="s">
        <v>3447</v>
      </c>
      <c r="G1503">
        <v>245.76</v>
      </c>
    </row>
    <row r="1504" spans="2:7">
      <c r="B1504" s="7" t="s">
        <v>3061</v>
      </c>
      <c r="C1504" s="61" t="s">
        <v>90</v>
      </c>
      <c r="D1504" s="65" t="s">
        <v>3367</v>
      </c>
      <c r="E1504" s="59">
        <v>1000001465</v>
      </c>
      <c r="F1504" s="60" t="s">
        <v>3368</v>
      </c>
      <c r="G1504">
        <v>246.8</v>
      </c>
    </row>
    <row r="1505" spans="2:7">
      <c r="B1505" s="39" t="s">
        <v>1245</v>
      </c>
      <c r="C1505" s="58" t="s">
        <v>63</v>
      </c>
      <c r="D1505" s="59" t="s">
        <v>2345</v>
      </c>
      <c r="E1505" s="59">
        <v>1000000907</v>
      </c>
      <c r="F1505" s="60" t="s">
        <v>2346</v>
      </c>
      <c r="G1505">
        <v>247.45</v>
      </c>
    </row>
    <row r="1506" spans="2:7">
      <c r="B1506" s="39" t="s">
        <v>2568</v>
      </c>
      <c r="C1506" s="58" t="s">
        <v>71</v>
      </c>
      <c r="D1506" s="65" t="s">
        <v>2721</v>
      </c>
      <c r="E1506" s="59">
        <v>1000001433</v>
      </c>
      <c r="F1506" s="60" t="s">
        <v>2722</v>
      </c>
      <c r="G1506">
        <v>247.8</v>
      </c>
    </row>
    <row r="1507" spans="2:7">
      <c r="B1507" s="39" t="s">
        <v>3061</v>
      </c>
      <c r="C1507" s="58" t="s">
        <v>87</v>
      </c>
      <c r="D1507" s="65" t="s">
        <v>3108</v>
      </c>
      <c r="E1507" s="59">
        <v>1000001486</v>
      </c>
      <c r="F1507" s="60" t="s">
        <v>3109</v>
      </c>
      <c r="G1507">
        <v>248</v>
      </c>
    </row>
    <row r="1508" spans="2:7">
      <c r="B1508" s="39" t="s">
        <v>1245</v>
      </c>
      <c r="C1508" s="58" t="s">
        <v>48</v>
      </c>
      <c r="D1508" s="59" t="s">
        <v>1845</v>
      </c>
      <c r="E1508" s="59">
        <v>1000000553</v>
      </c>
      <c r="F1508" s="60" t="s">
        <v>1846</v>
      </c>
      <c r="G1508">
        <v>248.7</v>
      </c>
    </row>
    <row r="1509" spans="2:7">
      <c r="B1509" s="39" t="s">
        <v>2568</v>
      </c>
      <c r="C1509" s="58" t="s">
        <v>73</v>
      </c>
      <c r="D1509" s="58" t="s">
        <v>3588</v>
      </c>
      <c r="E1509" s="59">
        <v>1000001366</v>
      </c>
      <c r="F1509" s="60" t="s">
        <v>3587</v>
      </c>
      <c r="G1509">
        <v>248.82</v>
      </c>
    </row>
    <row r="1510" spans="2:7">
      <c r="B1510" s="39" t="s">
        <v>3061</v>
      </c>
      <c r="C1510" s="58" t="s">
        <v>87</v>
      </c>
      <c r="D1510" s="65" t="s">
        <v>3096</v>
      </c>
      <c r="E1510" s="59">
        <v>1000001490</v>
      </c>
      <c r="F1510" s="60" t="s">
        <v>3097</v>
      </c>
      <c r="G1510">
        <v>250.3</v>
      </c>
    </row>
    <row r="1511" spans="2:7">
      <c r="B1511" s="39" t="s">
        <v>2568</v>
      </c>
      <c r="C1511" s="58" t="s">
        <v>71</v>
      </c>
      <c r="D1511" s="65" t="s">
        <v>2715</v>
      </c>
      <c r="E1511" s="59">
        <v>1000001435</v>
      </c>
      <c r="F1511" s="60" t="s">
        <v>2716</v>
      </c>
      <c r="G1511">
        <v>253.4</v>
      </c>
    </row>
    <row r="1512" spans="2:7">
      <c r="B1512" s="39" t="s">
        <v>1245</v>
      </c>
      <c r="C1512" s="58" t="s">
        <v>56</v>
      </c>
      <c r="D1512" s="59" t="s">
        <v>2032</v>
      </c>
      <c r="E1512" s="59">
        <v>1000000806</v>
      </c>
      <c r="F1512" s="60" t="s">
        <v>2033</v>
      </c>
      <c r="G1512">
        <v>253.55</v>
      </c>
    </row>
    <row r="1513" spans="2:7">
      <c r="B1513" s="39" t="s">
        <v>1245</v>
      </c>
      <c r="C1513" s="112" t="s">
        <v>46</v>
      </c>
      <c r="D1513" s="59" t="s">
        <v>1647</v>
      </c>
      <c r="E1513" s="59">
        <v>1000000493</v>
      </c>
      <c r="F1513" s="60" t="s">
        <v>1648</v>
      </c>
      <c r="G1513">
        <v>253.7</v>
      </c>
    </row>
    <row r="1514" spans="2:7">
      <c r="B1514" s="39" t="s">
        <v>1245</v>
      </c>
      <c r="C1514" s="58" t="s">
        <v>60</v>
      </c>
      <c r="D1514" s="59" t="s">
        <v>2182</v>
      </c>
      <c r="E1514" s="59">
        <v>1000000144</v>
      </c>
      <c r="F1514" s="60" t="s">
        <v>2183</v>
      </c>
      <c r="G1514">
        <v>254.32</v>
      </c>
    </row>
    <row r="1515" spans="2:7">
      <c r="B1515" s="50" t="s">
        <v>1245</v>
      </c>
      <c r="C1515" s="63" t="s">
        <v>60</v>
      </c>
      <c r="D1515" s="63" t="s">
        <v>3480</v>
      </c>
      <c r="E1515" s="63">
        <v>1000004121</v>
      </c>
      <c r="F1515" s="63" t="s">
        <v>3481</v>
      </c>
      <c r="G1515">
        <v>256.45</v>
      </c>
    </row>
    <row r="1516" spans="2:7">
      <c r="B1516" s="39" t="s">
        <v>2568</v>
      </c>
      <c r="C1516" s="58" t="s">
        <v>2569</v>
      </c>
      <c r="D1516" s="65" t="s">
        <v>2594</v>
      </c>
      <c r="E1516" s="59">
        <v>1000001256</v>
      </c>
      <c r="F1516" s="60" t="s">
        <v>2595</v>
      </c>
      <c r="G1516">
        <v>258.8</v>
      </c>
    </row>
    <row r="1517" spans="2:7">
      <c r="B1517" s="39" t="s">
        <v>1245</v>
      </c>
      <c r="C1517" s="58" t="s">
        <v>53</v>
      </c>
      <c r="D1517" s="59" t="s">
        <v>1996</v>
      </c>
      <c r="E1517" s="59">
        <v>1000000056</v>
      </c>
      <c r="F1517" s="60" t="s">
        <v>1997</v>
      </c>
      <c r="G1517">
        <v>260.86</v>
      </c>
    </row>
    <row r="1518" spans="2:7">
      <c r="B1518" s="39" t="s">
        <v>2568</v>
      </c>
      <c r="C1518" s="58" t="s">
        <v>84</v>
      </c>
      <c r="D1518" s="65" t="s">
        <v>2982</v>
      </c>
      <c r="E1518" s="59">
        <v>1000001600</v>
      </c>
      <c r="F1518" s="60" t="s">
        <v>2983</v>
      </c>
      <c r="G1518">
        <v>261</v>
      </c>
    </row>
    <row r="1519" spans="2:7">
      <c r="B1519" s="39" t="s">
        <v>1245</v>
      </c>
      <c r="C1519" s="112" t="s">
        <v>3922</v>
      </c>
      <c r="D1519" s="59" t="s">
        <v>1751</v>
      </c>
      <c r="E1519" s="59">
        <v>1000003292</v>
      </c>
      <c r="F1519" s="61" t="s">
        <v>1752</v>
      </c>
      <c r="G1519">
        <v>261.3</v>
      </c>
    </row>
    <row r="1520" spans="2:7">
      <c r="B1520" s="39" t="s">
        <v>121</v>
      </c>
      <c r="C1520" s="112" t="s">
        <v>16</v>
      </c>
      <c r="D1520" s="59" t="s">
        <v>344</v>
      </c>
      <c r="E1520" s="59">
        <v>1000000738</v>
      </c>
      <c r="F1520" s="60" t="s">
        <v>345</v>
      </c>
      <c r="G1520">
        <v>261.86</v>
      </c>
    </row>
    <row r="1521" spans="2:7">
      <c r="B1521" s="39" t="s">
        <v>1245</v>
      </c>
      <c r="C1521" s="58" t="s">
        <v>63</v>
      </c>
      <c r="D1521" s="59" t="s">
        <v>2355</v>
      </c>
      <c r="E1521" s="59">
        <v>1000003171</v>
      </c>
      <c r="F1521" s="61" t="s">
        <v>2356</v>
      </c>
      <c r="G1521">
        <v>262.89</v>
      </c>
    </row>
    <row r="1522" spans="2:7">
      <c r="B1522" s="39" t="s">
        <v>121</v>
      </c>
      <c r="C1522" s="112" t="s">
        <v>3924</v>
      </c>
      <c r="D1522" s="59" t="s">
        <v>340</v>
      </c>
      <c r="E1522" s="59">
        <v>1000000725</v>
      </c>
      <c r="F1522" s="60" t="s">
        <v>341</v>
      </c>
      <c r="G1522">
        <v>263.5</v>
      </c>
    </row>
    <row r="1523" spans="2:7">
      <c r="B1523" s="39" t="s">
        <v>2568</v>
      </c>
      <c r="C1523" s="58" t="s">
        <v>73</v>
      </c>
      <c r="D1523" s="65" t="s">
        <v>3014</v>
      </c>
      <c r="E1523" s="59">
        <v>1000001381</v>
      </c>
      <c r="F1523" s="60" t="s">
        <v>3015</v>
      </c>
      <c r="G1523">
        <v>266.60000000000002</v>
      </c>
    </row>
    <row r="1524" spans="2:7">
      <c r="B1524" s="39" t="s">
        <v>121</v>
      </c>
      <c r="C1524" s="58" t="s">
        <v>32</v>
      </c>
      <c r="D1524" s="61" t="s">
        <v>1065</v>
      </c>
      <c r="E1524" s="59">
        <v>1000000679</v>
      </c>
      <c r="F1524" s="60" t="s">
        <v>1066</v>
      </c>
      <c r="G1524">
        <v>268</v>
      </c>
    </row>
    <row r="1525" spans="2:7">
      <c r="B1525" s="39" t="s">
        <v>121</v>
      </c>
      <c r="C1525" s="58" t="s">
        <v>281</v>
      </c>
      <c r="D1525" s="59" t="s">
        <v>292</v>
      </c>
      <c r="E1525" s="59">
        <v>1000001008</v>
      </c>
      <c r="F1525" s="60" t="s">
        <v>293</v>
      </c>
      <c r="G1525">
        <v>271</v>
      </c>
    </row>
    <row r="1526" spans="2:7">
      <c r="B1526" s="39" t="s">
        <v>121</v>
      </c>
      <c r="C1526" s="58" t="s">
        <v>22</v>
      </c>
      <c r="D1526" s="59" t="s">
        <v>691</v>
      </c>
      <c r="E1526" s="59">
        <v>1000000401</v>
      </c>
      <c r="F1526" s="60" t="s">
        <v>692</v>
      </c>
      <c r="G1526">
        <v>271.23</v>
      </c>
    </row>
    <row r="1527" spans="2:7">
      <c r="B1527" s="39" t="s">
        <v>1245</v>
      </c>
      <c r="C1527" s="58" t="s">
        <v>43</v>
      </c>
      <c r="D1527" s="61" t="s">
        <v>1391</v>
      </c>
      <c r="E1527" s="59">
        <v>1000002740</v>
      </c>
      <c r="F1527" s="60" t="s">
        <v>1392</v>
      </c>
      <c r="G1527">
        <v>272.39999999999998</v>
      </c>
    </row>
    <row r="1528" spans="2:7">
      <c r="B1528" s="39" t="s">
        <v>121</v>
      </c>
      <c r="C1528" s="112" t="s">
        <v>3924</v>
      </c>
      <c r="D1528" s="59" t="s">
        <v>346</v>
      </c>
      <c r="E1528" s="59">
        <v>1000000731</v>
      </c>
      <c r="F1528" s="60" t="s">
        <v>347</v>
      </c>
      <c r="G1528">
        <v>274.10000000000002</v>
      </c>
    </row>
    <row r="1529" spans="2:7">
      <c r="B1529" s="50" t="s">
        <v>121</v>
      </c>
      <c r="C1529" s="63" t="s">
        <v>34</v>
      </c>
      <c r="D1529" s="63" t="s">
        <v>1171</v>
      </c>
      <c r="E1529" s="63">
        <v>1000003935</v>
      </c>
      <c r="F1529" s="63" t="s">
        <v>1172</v>
      </c>
      <c r="G1529">
        <v>275.7</v>
      </c>
    </row>
    <row r="1530" spans="2:7">
      <c r="B1530" s="39" t="s">
        <v>121</v>
      </c>
      <c r="C1530" s="58" t="s">
        <v>22</v>
      </c>
      <c r="D1530" s="59" t="s">
        <v>709</v>
      </c>
      <c r="E1530" s="59">
        <v>1000000395</v>
      </c>
      <c r="F1530" s="60" t="s">
        <v>710</v>
      </c>
      <c r="G1530">
        <v>280.25</v>
      </c>
    </row>
    <row r="1531" spans="2:7">
      <c r="B1531" s="103" t="s">
        <v>3919</v>
      </c>
      <c r="C1531" s="101" t="s">
        <v>80</v>
      </c>
      <c r="D1531" s="101" t="s">
        <v>3960</v>
      </c>
      <c r="E1531" s="101">
        <v>1000004326</v>
      </c>
      <c r="F1531" s="101" t="s">
        <v>3953</v>
      </c>
      <c r="G1531">
        <v>284.60000000000002</v>
      </c>
    </row>
    <row r="1532" spans="2:7">
      <c r="B1532" s="39" t="s">
        <v>121</v>
      </c>
      <c r="C1532" s="112" t="s">
        <v>3920</v>
      </c>
      <c r="D1532" s="59" t="s">
        <v>132</v>
      </c>
      <c r="E1532" s="59">
        <v>1000000665</v>
      </c>
      <c r="F1532" s="60" t="s">
        <v>133</v>
      </c>
      <c r="G1532">
        <v>284.89999999999998</v>
      </c>
    </row>
    <row r="1533" spans="2:7">
      <c r="B1533" s="39" t="s">
        <v>3061</v>
      </c>
      <c r="C1533" s="58" t="s">
        <v>87</v>
      </c>
      <c r="D1533" s="65" t="s">
        <v>3094</v>
      </c>
      <c r="E1533" s="59">
        <v>1000001483</v>
      </c>
      <c r="F1533" s="60" t="s">
        <v>3095</v>
      </c>
      <c r="G1533">
        <v>285.60000000000002</v>
      </c>
    </row>
    <row r="1534" spans="2:7">
      <c r="B1534" s="39" t="s">
        <v>1245</v>
      </c>
      <c r="C1534" s="58" t="s">
        <v>48</v>
      </c>
      <c r="D1534" s="59" t="s">
        <v>1869</v>
      </c>
      <c r="E1534" s="59">
        <v>1000002723</v>
      </c>
      <c r="F1534" s="61" t="s">
        <v>1870</v>
      </c>
      <c r="G1534">
        <v>285.89999999999998</v>
      </c>
    </row>
    <row r="1535" spans="2:7">
      <c r="B1535" s="39" t="s">
        <v>1245</v>
      </c>
      <c r="C1535" s="58" t="s">
        <v>60</v>
      </c>
      <c r="D1535" s="59" t="s">
        <v>2186</v>
      </c>
      <c r="E1535" s="59">
        <v>1000000158</v>
      </c>
      <c r="F1535" s="60" t="s">
        <v>2187</v>
      </c>
      <c r="G1535">
        <v>286.2</v>
      </c>
    </row>
    <row r="1536" spans="2:7">
      <c r="B1536" s="39" t="s">
        <v>1245</v>
      </c>
      <c r="C1536" s="58" t="s">
        <v>48</v>
      </c>
      <c r="D1536" s="59" t="s">
        <v>1809</v>
      </c>
      <c r="E1536" s="59">
        <v>1000000534</v>
      </c>
      <c r="F1536" s="60" t="s">
        <v>1810</v>
      </c>
      <c r="G1536">
        <v>286.60000000000002</v>
      </c>
    </row>
    <row r="1537" spans="2:7">
      <c r="B1537" s="39" t="s">
        <v>1245</v>
      </c>
      <c r="C1537" s="58" t="s">
        <v>45</v>
      </c>
      <c r="D1537" s="59" t="s">
        <v>1575</v>
      </c>
      <c r="E1537" s="59">
        <v>1000000611</v>
      </c>
      <c r="F1537" s="60" t="s">
        <v>1576</v>
      </c>
      <c r="G1537">
        <v>287</v>
      </c>
    </row>
    <row r="1538" spans="2:7">
      <c r="B1538" s="39" t="s">
        <v>1245</v>
      </c>
      <c r="C1538" s="58" t="s">
        <v>62</v>
      </c>
      <c r="D1538" s="59" t="s">
        <v>2299</v>
      </c>
      <c r="E1538" s="59">
        <v>1000000130</v>
      </c>
      <c r="F1538" s="60" t="s">
        <v>2300</v>
      </c>
      <c r="G1538">
        <v>287.98</v>
      </c>
    </row>
    <row r="1539" spans="2:7">
      <c r="B1539" s="50" t="s">
        <v>121</v>
      </c>
      <c r="C1539" s="63" t="s">
        <v>27</v>
      </c>
      <c r="D1539" s="63" t="s">
        <v>951</v>
      </c>
      <c r="E1539" s="63">
        <v>1000003953</v>
      </c>
      <c r="F1539" s="63" t="s">
        <v>952</v>
      </c>
      <c r="G1539">
        <v>289.14999999999998</v>
      </c>
    </row>
    <row r="1540" spans="2:7">
      <c r="B1540" s="7" t="s">
        <v>3061</v>
      </c>
      <c r="C1540" s="61" t="s">
        <v>92</v>
      </c>
      <c r="D1540" s="65" t="s">
        <v>3439</v>
      </c>
      <c r="E1540" s="59">
        <v>1000003556</v>
      </c>
      <c r="F1540" s="58" t="s">
        <v>3440</v>
      </c>
      <c r="G1540">
        <v>291.10000000000002</v>
      </c>
    </row>
    <row r="1541" spans="2:7">
      <c r="B1541" s="50" t="s">
        <v>121</v>
      </c>
      <c r="C1541" s="63" t="s">
        <v>613</v>
      </c>
      <c r="D1541" s="63" t="s">
        <v>679</v>
      </c>
      <c r="E1541" s="63">
        <v>1000004063</v>
      </c>
      <c r="F1541" s="63" t="s">
        <v>680</v>
      </c>
      <c r="G1541">
        <v>291.20999999999998</v>
      </c>
    </row>
    <row r="1542" spans="2:7">
      <c r="B1542" s="39" t="s">
        <v>121</v>
      </c>
      <c r="C1542" s="58" t="s">
        <v>25</v>
      </c>
      <c r="D1542" s="59" t="s">
        <v>778</v>
      </c>
      <c r="E1542" s="59">
        <v>1000000266</v>
      </c>
      <c r="F1542" s="60" t="s">
        <v>779</v>
      </c>
      <c r="G1542">
        <v>292.39999999999998</v>
      </c>
    </row>
    <row r="1543" spans="2:7">
      <c r="B1543" s="39" t="s">
        <v>2568</v>
      </c>
      <c r="C1543" s="63" t="s">
        <v>2569</v>
      </c>
      <c r="D1543" s="63" t="s">
        <v>2651</v>
      </c>
      <c r="E1543" s="64">
        <v>1000004091</v>
      </c>
      <c r="F1543" s="64" t="s">
        <v>2652</v>
      </c>
      <c r="G1543">
        <v>293.2</v>
      </c>
    </row>
    <row r="1544" spans="2:7">
      <c r="B1544" s="50" t="s">
        <v>121</v>
      </c>
      <c r="C1544" s="63" t="s">
        <v>34</v>
      </c>
      <c r="D1544" s="63" t="s">
        <v>1169</v>
      </c>
      <c r="E1544" s="63">
        <v>1000003908</v>
      </c>
      <c r="F1544" s="63" t="s">
        <v>1170</v>
      </c>
      <c r="G1544">
        <v>296.5</v>
      </c>
    </row>
    <row r="1545" spans="2:7">
      <c r="B1545" s="103" t="s">
        <v>121</v>
      </c>
      <c r="C1545" s="101" t="s">
        <v>33</v>
      </c>
      <c r="D1545" s="101" t="s">
        <v>4000</v>
      </c>
      <c r="E1545" s="101">
        <v>1000004359</v>
      </c>
      <c r="F1545" s="101" t="s">
        <v>3990</v>
      </c>
      <c r="G1545">
        <v>297.60000000000002</v>
      </c>
    </row>
    <row r="1546" spans="2:7">
      <c r="B1546" s="39" t="s">
        <v>121</v>
      </c>
      <c r="C1546" s="58" t="s">
        <v>281</v>
      </c>
      <c r="D1546" s="59" t="s">
        <v>290</v>
      </c>
      <c r="E1546" s="59">
        <v>1000001007</v>
      </c>
      <c r="F1546" s="60" t="s">
        <v>291</v>
      </c>
      <c r="G1546">
        <v>298</v>
      </c>
    </row>
    <row r="1547" spans="2:7">
      <c r="B1547" s="39" t="s">
        <v>1245</v>
      </c>
      <c r="C1547" s="112" t="s">
        <v>46</v>
      </c>
      <c r="D1547" s="59" t="s">
        <v>1621</v>
      </c>
      <c r="E1547" s="59">
        <v>1000000515</v>
      </c>
      <c r="F1547" s="60" t="s">
        <v>1622</v>
      </c>
      <c r="G1547">
        <v>303.86</v>
      </c>
    </row>
    <row r="1548" spans="2:7">
      <c r="B1548" s="39" t="s">
        <v>1245</v>
      </c>
      <c r="C1548" s="58" t="s">
        <v>53</v>
      </c>
      <c r="D1548" s="59" t="s">
        <v>1913</v>
      </c>
      <c r="E1548" s="59">
        <v>1000000036</v>
      </c>
      <c r="F1548" s="60" t="s">
        <v>1914</v>
      </c>
      <c r="G1548">
        <v>307.88</v>
      </c>
    </row>
    <row r="1549" spans="2:7">
      <c r="B1549" s="39" t="s">
        <v>1245</v>
      </c>
      <c r="C1549" s="58" t="s">
        <v>45</v>
      </c>
      <c r="D1549" s="59" t="s">
        <v>1601</v>
      </c>
      <c r="E1549" s="59">
        <v>1000003324</v>
      </c>
      <c r="F1549" s="60" t="s">
        <v>1602</v>
      </c>
      <c r="G1549">
        <v>308</v>
      </c>
    </row>
    <row r="1550" spans="2:7">
      <c r="B1550" s="39" t="s">
        <v>1245</v>
      </c>
      <c r="C1550" s="58" t="s">
        <v>53</v>
      </c>
      <c r="D1550" s="59" t="s">
        <v>1942</v>
      </c>
      <c r="E1550" s="59">
        <v>1000000050</v>
      </c>
      <c r="F1550" s="60" t="s">
        <v>1943</v>
      </c>
      <c r="G1550">
        <v>309.24</v>
      </c>
    </row>
    <row r="1551" spans="2:7">
      <c r="B1551" s="39" t="s">
        <v>2568</v>
      </c>
      <c r="C1551" s="58" t="s">
        <v>76</v>
      </c>
      <c r="D1551" s="65" t="s">
        <v>2826</v>
      </c>
      <c r="E1551" s="59">
        <v>1000001901</v>
      </c>
      <c r="F1551" s="60" t="s">
        <v>2827</v>
      </c>
      <c r="G1551">
        <v>311.02</v>
      </c>
    </row>
    <row r="1552" spans="2:7">
      <c r="B1552" s="103" t="s">
        <v>121</v>
      </c>
      <c r="C1552" s="101" t="s">
        <v>961</v>
      </c>
      <c r="D1552" s="101" t="s">
        <v>3906</v>
      </c>
      <c r="E1552" s="101">
        <v>1000004314</v>
      </c>
      <c r="F1552" s="101" t="s">
        <v>3893</v>
      </c>
      <c r="G1552">
        <v>311.43</v>
      </c>
    </row>
    <row r="1553" spans="2:7">
      <c r="B1553" s="39" t="s">
        <v>2568</v>
      </c>
      <c r="C1553" s="58" t="s">
        <v>69</v>
      </c>
      <c r="D1553" s="65" t="s">
        <v>2661</v>
      </c>
      <c r="E1553" s="59">
        <v>1000001150</v>
      </c>
      <c r="F1553" s="60" t="s">
        <v>2662</v>
      </c>
      <c r="G1553">
        <v>311.60000000000002</v>
      </c>
    </row>
    <row r="1554" spans="2:7">
      <c r="B1554" s="39" t="s">
        <v>121</v>
      </c>
      <c r="C1554" s="112" t="s">
        <v>3924</v>
      </c>
      <c r="D1554" s="59" t="s">
        <v>358</v>
      </c>
      <c r="E1554" s="59">
        <v>1000001065</v>
      </c>
      <c r="F1554" s="60" t="s">
        <v>359</v>
      </c>
      <c r="G1554">
        <v>312.8</v>
      </c>
    </row>
    <row r="1555" spans="2:7">
      <c r="B1555" s="39" t="s">
        <v>121</v>
      </c>
      <c r="C1555" s="58" t="s">
        <v>613</v>
      </c>
      <c r="D1555" s="61" t="s">
        <v>655</v>
      </c>
      <c r="E1555" s="59">
        <v>1000003513</v>
      </c>
      <c r="F1555" s="61" t="s">
        <v>656</v>
      </c>
      <c r="G1555">
        <v>313.93</v>
      </c>
    </row>
    <row r="1556" spans="2:7">
      <c r="B1556" s="103" t="s">
        <v>121</v>
      </c>
      <c r="C1556" s="101" t="s">
        <v>281</v>
      </c>
      <c r="D1556" s="101" t="s">
        <v>4029</v>
      </c>
      <c r="E1556" s="101">
        <v>1000004384</v>
      </c>
      <c r="F1556" s="101" t="s">
        <v>4036</v>
      </c>
      <c r="G1556">
        <v>315</v>
      </c>
    </row>
    <row r="1557" spans="2:7">
      <c r="B1557" s="7" t="s">
        <v>3061</v>
      </c>
      <c r="C1557" s="61" t="s">
        <v>92</v>
      </c>
      <c r="D1557" s="65" t="s">
        <v>3417</v>
      </c>
      <c r="E1557" s="59">
        <v>1000001722</v>
      </c>
      <c r="F1557" s="60" t="s">
        <v>3418</v>
      </c>
      <c r="G1557">
        <v>316.7</v>
      </c>
    </row>
    <row r="1558" spans="2:7">
      <c r="B1558" s="7" t="s">
        <v>3061</v>
      </c>
      <c r="C1558" s="61" t="s">
        <v>92</v>
      </c>
      <c r="D1558" s="65" t="s">
        <v>3403</v>
      </c>
      <c r="E1558" s="59">
        <v>1000001735</v>
      </c>
      <c r="F1558" s="60" t="s">
        <v>3404</v>
      </c>
      <c r="G1558">
        <v>318</v>
      </c>
    </row>
    <row r="1559" spans="2:7">
      <c r="B1559" s="39" t="s">
        <v>1245</v>
      </c>
      <c r="C1559" s="58" t="s">
        <v>60</v>
      </c>
      <c r="D1559" s="59" t="s">
        <v>2188</v>
      </c>
      <c r="E1559" s="59">
        <v>1000000120</v>
      </c>
      <c r="F1559" s="60" t="s">
        <v>2189</v>
      </c>
      <c r="G1559">
        <v>318.3</v>
      </c>
    </row>
    <row r="1560" spans="2:7">
      <c r="B1560" s="39" t="s">
        <v>2568</v>
      </c>
      <c r="C1560" s="58" t="s">
        <v>71</v>
      </c>
      <c r="D1560" s="65" t="s">
        <v>2769</v>
      </c>
      <c r="E1560" s="59">
        <v>1000001444</v>
      </c>
      <c r="F1560" s="66" t="s">
        <v>2770</v>
      </c>
      <c r="G1560">
        <v>319.3</v>
      </c>
    </row>
    <row r="1561" spans="2:7">
      <c r="B1561" s="39" t="s">
        <v>121</v>
      </c>
      <c r="C1561" s="58" t="s">
        <v>613</v>
      </c>
      <c r="D1561" s="61" t="s">
        <v>667</v>
      </c>
      <c r="E1561" s="59">
        <v>1000003728</v>
      </c>
      <c r="F1561" s="61" t="s">
        <v>668</v>
      </c>
      <c r="G1561">
        <v>322.55</v>
      </c>
    </row>
    <row r="1562" spans="2:7">
      <c r="B1562" s="39" t="s">
        <v>3061</v>
      </c>
      <c r="C1562" s="58" t="s">
        <v>87</v>
      </c>
      <c r="D1562" s="58" t="s">
        <v>3068</v>
      </c>
      <c r="E1562" s="59">
        <v>1000001519</v>
      </c>
      <c r="F1562" s="60" t="s">
        <v>3069</v>
      </c>
      <c r="G1562">
        <v>330.15</v>
      </c>
    </row>
    <row r="1563" spans="2:7">
      <c r="B1563" s="39" t="s">
        <v>1245</v>
      </c>
      <c r="C1563" s="58" t="s">
        <v>43</v>
      </c>
      <c r="D1563" s="59" t="s">
        <v>1355</v>
      </c>
      <c r="E1563" s="59">
        <v>1000000194</v>
      </c>
      <c r="F1563" s="60" t="s">
        <v>1356</v>
      </c>
      <c r="G1563">
        <v>333.6</v>
      </c>
    </row>
    <row r="1564" spans="2:7">
      <c r="B1564" s="39" t="s">
        <v>121</v>
      </c>
      <c r="C1564" s="58" t="s">
        <v>32</v>
      </c>
      <c r="D1564" s="61" t="s">
        <v>1049</v>
      </c>
      <c r="E1564" s="59">
        <v>1000000702</v>
      </c>
      <c r="F1564" s="60" t="s">
        <v>1050</v>
      </c>
      <c r="G1564">
        <v>335.3</v>
      </c>
    </row>
    <row r="1565" spans="2:7">
      <c r="B1565" s="39" t="s">
        <v>3061</v>
      </c>
      <c r="C1565" s="58" t="s">
        <v>87</v>
      </c>
      <c r="D1565" s="58" t="s">
        <v>3074</v>
      </c>
      <c r="E1565" s="59">
        <v>1000001482</v>
      </c>
      <c r="F1565" s="60" t="s">
        <v>3075</v>
      </c>
      <c r="G1565">
        <v>339.75</v>
      </c>
    </row>
    <row r="1566" spans="2:7">
      <c r="B1566" s="39" t="s">
        <v>121</v>
      </c>
      <c r="C1566" s="58" t="s">
        <v>27</v>
      </c>
      <c r="D1566" s="59" t="s">
        <v>905</v>
      </c>
      <c r="E1566" s="59">
        <v>1000000815</v>
      </c>
      <c r="F1566" s="60" t="s">
        <v>906</v>
      </c>
      <c r="G1566">
        <v>339.77</v>
      </c>
    </row>
    <row r="1567" spans="2:7">
      <c r="B1567" s="39" t="s">
        <v>2568</v>
      </c>
      <c r="C1567" s="58" t="s">
        <v>80</v>
      </c>
      <c r="D1567" s="58" t="s">
        <v>2904</v>
      </c>
      <c r="E1567" s="59">
        <v>1000003517</v>
      </c>
      <c r="F1567" s="58" t="s">
        <v>2905</v>
      </c>
      <c r="G1567">
        <v>341.3</v>
      </c>
    </row>
    <row r="1568" spans="2:7">
      <c r="B1568" s="39" t="s">
        <v>1245</v>
      </c>
      <c r="C1568" s="58" t="s">
        <v>56</v>
      </c>
      <c r="D1568" s="59" t="s">
        <v>2038</v>
      </c>
      <c r="E1568" s="59">
        <v>1000000808</v>
      </c>
      <c r="F1568" s="60" t="s">
        <v>2039</v>
      </c>
      <c r="G1568">
        <v>341.6</v>
      </c>
    </row>
    <row r="1569" spans="2:7">
      <c r="B1569" s="39" t="s">
        <v>2568</v>
      </c>
      <c r="C1569" s="58" t="s">
        <v>2569</v>
      </c>
      <c r="D1569" s="65" t="s">
        <v>2590</v>
      </c>
      <c r="E1569" s="59">
        <v>1000001228</v>
      </c>
      <c r="F1569" s="60" t="s">
        <v>2591</v>
      </c>
      <c r="G1569">
        <v>342</v>
      </c>
    </row>
    <row r="1570" spans="2:7">
      <c r="B1570" s="39" t="s">
        <v>2568</v>
      </c>
      <c r="C1570" s="58" t="s">
        <v>84</v>
      </c>
      <c r="D1570" s="65" t="s">
        <v>2986</v>
      </c>
      <c r="E1570" s="59">
        <v>1000002043</v>
      </c>
      <c r="F1570" s="60" t="s">
        <v>2987</v>
      </c>
      <c r="G1570">
        <v>342.09000000000003</v>
      </c>
    </row>
    <row r="1571" spans="2:7">
      <c r="B1571" s="39" t="s">
        <v>2568</v>
      </c>
      <c r="C1571" s="58" t="s">
        <v>71</v>
      </c>
      <c r="D1571" s="65" t="s">
        <v>2755</v>
      </c>
      <c r="E1571" s="59">
        <v>1000001428</v>
      </c>
      <c r="F1571" s="60" t="s">
        <v>2756</v>
      </c>
      <c r="G1571">
        <v>345.6</v>
      </c>
    </row>
    <row r="1572" spans="2:7">
      <c r="B1572" s="39" t="s">
        <v>121</v>
      </c>
      <c r="C1572" s="58" t="s">
        <v>37</v>
      </c>
      <c r="D1572" s="59" t="s">
        <v>1213</v>
      </c>
      <c r="E1572" s="59">
        <v>1000001024</v>
      </c>
      <c r="F1572" s="60" t="s">
        <v>1214</v>
      </c>
      <c r="G1572">
        <v>350</v>
      </c>
    </row>
    <row r="1573" spans="2:7">
      <c r="B1573" s="50" t="s">
        <v>3061</v>
      </c>
      <c r="C1573" s="63" t="s">
        <v>87</v>
      </c>
      <c r="D1573" s="63" t="s">
        <v>3136</v>
      </c>
      <c r="E1573" s="63">
        <v>1000003877</v>
      </c>
      <c r="F1573" s="63" t="s">
        <v>3137</v>
      </c>
      <c r="G1573">
        <v>350.8</v>
      </c>
    </row>
    <row r="1574" spans="2:7">
      <c r="B1574" s="50" t="s">
        <v>121</v>
      </c>
      <c r="C1574" s="63" t="s">
        <v>548</v>
      </c>
      <c r="D1574" s="63" t="s">
        <v>611</v>
      </c>
      <c r="E1574" s="63">
        <v>1000004084</v>
      </c>
      <c r="F1574" s="63" t="s">
        <v>612</v>
      </c>
      <c r="G1574">
        <v>351.8</v>
      </c>
    </row>
    <row r="1575" spans="2:7">
      <c r="B1575" s="39" t="s">
        <v>2568</v>
      </c>
      <c r="C1575" s="58" t="s">
        <v>2569</v>
      </c>
      <c r="D1575" s="66" t="s">
        <v>2637</v>
      </c>
      <c r="E1575" s="59">
        <v>1000002045</v>
      </c>
      <c r="F1575" s="60" t="s">
        <v>2638</v>
      </c>
      <c r="G1575">
        <v>358</v>
      </c>
    </row>
    <row r="1576" spans="2:7">
      <c r="B1576" s="39" t="s">
        <v>121</v>
      </c>
      <c r="C1576" s="58" t="s">
        <v>37</v>
      </c>
      <c r="D1576" s="61" t="s">
        <v>1231</v>
      </c>
      <c r="E1576" s="59">
        <v>1000003698</v>
      </c>
      <c r="F1576" s="61" t="s">
        <v>1232</v>
      </c>
      <c r="G1576">
        <v>358.12</v>
      </c>
    </row>
    <row r="1577" spans="2:7">
      <c r="B1577" s="50" t="s">
        <v>121</v>
      </c>
      <c r="C1577" s="112" t="s">
        <v>18</v>
      </c>
      <c r="D1577" s="63" t="s">
        <v>3504</v>
      </c>
      <c r="E1577" s="63">
        <v>1000004137</v>
      </c>
      <c r="F1577" s="63" t="s">
        <v>3505</v>
      </c>
      <c r="G1577">
        <v>363</v>
      </c>
    </row>
    <row r="1578" spans="2:7">
      <c r="B1578" s="39" t="s">
        <v>121</v>
      </c>
      <c r="C1578" s="112" t="s">
        <v>3920</v>
      </c>
      <c r="D1578" s="59" t="s">
        <v>170</v>
      </c>
      <c r="E1578" s="59">
        <v>1000000666</v>
      </c>
      <c r="F1578" s="60" t="s">
        <v>171</v>
      </c>
      <c r="G1578">
        <v>366.6</v>
      </c>
    </row>
    <row r="1579" spans="2:7">
      <c r="B1579" s="39" t="s">
        <v>2568</v>
      </c>
      <c r="C1579" s="58" t="s">
        <v>2569</v>
      </c>
      <c r="D1579" s="65" t="s">
        <v>2574</v>
      </c>
      <c r="E1579" s="59">
        <v>1000001232</v>
      </c>
      <c r="F1579" s="60" t="s">
        <v>2575</v>
      </c>
      <c r="G1579">
        <v>368.6</v>
      </c>
    </row>
    <row r="1580" spans="2:7">
      <c r="B1580" s="39" t="s">
        <v>1245</v>
      </c>
      <c r="C1580" s="58" t="s">
        <v>60</v>
      </c>
      <c r="D1580" s="59" t="s">
        <v>2254</v>
      </c>
      <c r="E1580" s="59">
        <v>1000003208</v>
      </c>
      <c r="F1580" s="61" t="s">
        <v>2255</v>
      </c>
      <c r="G1580">
        <v>368.7</v>
      </c>
    </row>
    <row r="1581" spans="2:7">
      <c r="B1581" s="39" t="s">
        <v>1245</v>
      </c>
      <c r="C1581" s="58" t="s">
        <v>50</v>
      </c>
      <c r="D1581" s="59" t="s">
        <v>2502</v>
      </c>
      <c r="E1581" s="59">
        <v>1000001090</v>
      </c>
      <c r="F1581" s="60" t="s">
        <v>2503</v>
      </c>
      <c r="G1581">
        <v>371.4</v>
      </c>
    </row>
    <row r="1582" spans="2:7">
      <c r="B1582" s="39" t="s">
        <v>121</v>
      </c>
      <c r="C1582" s="58" t="s">
        <v>27</v>
      </c>
      <c r="D1582" s="59" t="s">
        <v>877</v>
      </c>
      <c r="E1582" s="59">
        <v>1000000341</v>
      </c>
      <c r="F1582" s="60" t="s">
        <v>878</v>
      </c>
      <c r="G1582">
        <v>378.18</v>
      </c>
    </row>
    <row r="1583" spans="2:7">
      <c r="B1583" s="39" t="s">
        <v>2568</v>
      </c>
      <c r="C1583" s="58" t="s">
        <v>76</v>
      </c>
      <c r="D1583" s="65" t="s">
        <v>2822</v>
      </c>
      <c r="E1583" s="59">
        <v>1000001877</v>
      </c>
      <c r="F1583" s="60" t="s">
        <v>2823</v>
      </c>
      <c r="G1583">
        <v>382.65</v>
      </c>
    </row>
    <row r="1584" spans="2:7">
      <c r="B1584" s="7" t="s">
        <v>3061</v>
      </c>
      <c r="C1584" s="61" t="s">
        <v>90</v>
      </c>
      <c r="D1584" s="65" t="s">
        <v>3355</v>
      </c>
      <c r="E1584" s="59">
        <v>1000001468</v>
      </c>
      <c r="F1584" s="60" t="s">
        <v>3356</v>
      </c>
      <c r="G1584">
        <v>383</v>
      </c>
    </row>
    <row r="1585" spans="2:7">
      <c r="B1585" s="39" t="s">
        <v>2568</v>
      </c>
      <c r="C1585" s="58" t="s">
        <v>71</v>
      </c>
      <c r="D1585" s="65" t="s">
        <v>2695</v>
      </c>
      <c r="E1585" s="59">
        <v>1000001408</v>
      </c>
      <c r="F1585" s="60" t="s">
        <v>2696</v>
      </c>
      <c r="G1585">
        <v>383.07</v>
      </c>
    </row>
    <row r="1586" spans="2:7">
      <c r="B1586" s="39" t="s">
        <v>121</v>
      </c>
      <c r="C1586" s="58" t="s">
        <v>37</v>
      </c>
      <c r="D1586" s="59" t="s">
        <v>1193</v>
      </c>
      <c r="E1586" s="59">
        <v>1000000623</v>
      </c>
      <c r="F1586" s="60" t="s">
        <v>1194</v>
      </c>
      <c r="G1586">
        <v>385.5</v>
      </c>
    </row>
    <row r="1587" spans="2:7">
      <c r="B1587" s="39" t="s">
        <v>1245</v>
      </c>
      <c r="C1587" s="112" t="s">
        <v>46</v>
      </c>
      <c r="D1587" s="59" t="s">
        <v>1760</v>
      </c>
      <c r="E1587" s="59">
        <v>1000003399</v>
      </c>
      <c r="F1587" s="61" t="s">
        <v>1761</v>
      </c>
      <c r="G1587">
        <v>387.83000000000004</v>
      </c>
    </row>
    <row r="1588" spans="2:7">
      <c r="B1588" s="7" t="s">
        <v>3061</v>
      </c>
      <c r="C1588" s="61" t="s">
        <v>92</v>
      </c>
      <c r="D1588" s="58" t="s">
        <v>3399</v>
      </c>
      <c r="E1588" s="59">
        <v>1000001712</v>
      </c>
      <c r="F1588" s="60" t="s">
        <v>3400</v>
      </c>
      <c r="G1588">
        <v>389.2</v>
      </c>
    </row>
    <row r="1589" spans="2:7">
      <c r="B1589" s="39" t="s">
        <v>121</v>
      </c>
      <c r="C1589" s="112" t="s">
        <v>16</v>
      </c>
      <c r="D1589" s="59" t="s">
        <v>326</v>
      </c>
      <c r="E1589" s="59">
        <v>1000000735</v>
      </c>
      <c r="F1589" s="60" t="s">
        <v>327</v>
      </c>
      <c r="G1589">
        <v>389.9</v>
      </c>
    </row>
    <row r="1590" spans="2:7">
      <c r="B1590" s="39" t="s">
        <v>1245</v>
      </c>
      <c r="C1590" s="58" t="s">
        <v>53</v>
      </c>
      <c r="D1590" s="59" t="s">
        <v>1915</v>
      </c>
      <c r="E1590" s="59">
        <v>1000000040</v>
      </c>
      <c r="F1590" s="60" t="s">
        <v>1916</v>
      </c>
      <c r="G1590">
        <v>392.86</v>
      </c>
    </row>
    <row r="1591" spans="2:7">
      <c r="B1591" s="39" t="s">
        <v>2568</v>
      </c>
      <c r="C1591" s="58" t="s">
        <v>71</v>
      </c>
      <c r="D1591" s="65" t="s">
        <v>2725</v>
      </c>
      <c r="E1591" s="59">
        <v>1000001429</v>
      </c>
      <c r="F1591" s="60" t="s">
        <v>2726</v>
      </c>
      <c r="G1591">
        <v>393.8</v>
      </c>
    </row>
    <row r="1592" spans="2:7">
      <c r="B1592" s="39" t="s">
        <v>2568</v>
      </c>
      <c r="C1592" s="58" t="s">
        <v>80</v>
      </c>
      <c r="D1592" s="58" t="s">
        <v>2860</v>
      </c>
      <c r="E1592" s="59">
        <v>1000001928</v>
      </c>
      <c r="F1592" s="60" t="s">
        <v>2861</v>
      </c>
      <c r="G1592">
        <v>396.15</v>
      </c>
    </row>
    <row r="1593" spans="2:7">
      <c r="B1593" s="39" t="s">
        <v>121</v>
      </c>
      <c r="C1593" s="112" t="s">
        <v>18</v>
      </c>
      <c r="D1593" s="59" t="s">
        <v>420</v>
      </c>
      <c r="E1593" s="59">
        <v>1000000446</v>
      </c>
      <c r="F1593" s="60" t="s">
        <v>421</v>
      </c>
      <c r="G1593">
        <v>400</v>
      </c>
    </row>
    <row r="1594" spans="2:7">
      <c r="B1594" s="39" t="s">
        <v>121</v>
      </c>
      <c r="C1594" s="112" t="s">
        <v>3921</v>
      </c>
      <c r="D1594" s="59" t="s">
        <v>440</v>
      </c>
      <c r="E1594" s="59">
        <v>1000000444</v>
      </c>
      <c r="F1594" s="60" t="s">
        <v>441</v>
      </c>
      <c r="G1594">
        <v>405</v>
      </c>
    </row>
    <row r="1595" spans="2:7">
      <c r="B1595" s="39" t="s">
        <v>2568</v>
      </c>
      <c r="C1595" s="58" t="s">
        <v>71</v>
      </c>
      <c r="D1595" s="65" t="s">
        <v>2753</v>
      </c>
      <c r="E1595" s="59">
        <v>1000001451</v>
      </c>
      <c r="F1595" s="60" t="s">
        <v>2754</v>
      </c>
      <c r="G1595">
        <v>411.85</v>
      </c>
    </row>
    <row r="1596" spans="2:7">
      <c r="B1596" s="39" t="s">
        <v>1245</v>
      </c>
      <c r="C1596" s="58" t="s">
        <v>40</v>
      </c>
      <c r="D1596" s="58" t="s">
        <v>1325</v>
      </c>
      <c r="E1596" s="58">
        <v>1000003815</v>
      </c>
      <c r="F1596" s="58" t="s">
        <v>1326</v>
      </c>
      <c r="G1596">
        <v>412.35</v>
      </c>
    </row>
    <row r="1597" spans="2:7">
      <c r="B1597" s="39" t="s">
        <v>1245</v>
      </c>
      <c r="C1597" s="58" t="s">
        <v>57</v>
      </c>
      <c r="D1597" s="59" t="s">
        <v>2128</v>
      </c>
      <c r="E1597" s="59">
        <v>1000000198</v>
      </c>
      <c r="F1597" s="60" t="s">
        <v>2129</v>
      </c>
      <c r="G1597">
        <v>415.4</v>
      </c>
    </row>
    <row r="1598" spans="2:7">
      <c r="B1598" s="39" t="s">
        <v>121</v>
      </c>
      <c r="C1598" s="58" t="s">
        <v>32</v>
      </c>
      <c r="D1598" s="61" t="s">
        <v>1075</v>
      </c>
      <c r="E1598" s="59">
        <v>1000001052</v>
      </c>
      <c r="F1598" s="60" t="s">
        <v>1076</v>
      </c>
      <c r="G1598">
        <v>417.6</v>
      </c>
    </row>
    <row r="1599" spans="2:7">
      <c r="B1599" s="39" t="s">
        <v>2568</v>
      </c>
      <c r="C1599" s="58" t="s">
        <v>71</v>
      </c>
      <c r="D1599" s="65" t="s">
        <v>2723</v>
      </c>
      <c r="E1599" s="59">
        <v>1000001445</v>
      </c>
      <c r="F1599" s="60" t="s">
        <v>2724</v>
      </c>
      <c r="G1599">
        <v>421.4</v>
      </c>
    </row>
    <row r="1600" spans="2:7">
      <c r="B1600" s="39" t="s">
        <v>121</v>
      </c>
      <c r="C1600" s="58" t="s">
        <v>32</v>
      </c>
      <c r="D1600" s="59" t="s">
        <v>1061</v>
      </c>
      <c r="E1600" s="59">
        <v>1000000683</v>
      </c>
      <c r="F1600" s="60" t="s">
        <v>1062</v>
      </c>
      <c r="G1600">
        <v>423</v>
      </c>
    </row>
    <row r="1601" spans="2:7">
      <c r="B1601" s="39" t="s">
        <v>121</v>
      </c>
      <c r="C1601" s="58" t="s">
        <v>31</v>
      </c>
      <c r="D1601" s="59" t="s">
        <v>1009</v>
      </c>
      <c r="E1601" s="59">
        <v>1000000763</v>
      </c>
      <c r="F1601" s="60" t="s">
        <v>1010</v>
      </c>
      <c r="G1601">
        <v>426.93999999999994</v>
      </c>
    </row>
    <row r="1602" spans="2:7">
      <c r="B1602" s="39" t="s">
        <v>3061</v>
      </c>
      <c r="C1602" s="58" t="s">
        <v>87</v>
      </c>
      <c r="D1602" s="65" t="s">
        <v>3104</v>
      </c>
      <c r="E1602" s="59">
        <v>1000001511</v>
      </c>
      <c r="F1602" s="60" t="s">
        <v>3105</v>
      </c>
      <c r="G1602">
        <v>435</v>
      </c>
    </row>
    <row r="1603" spans="2:7">
      <c r="B1603" s="39" t="s">
        <v>1245</v>
      </c>
      <c r="C1603" s="58" t="s">
        <v>60</v>
      </c>
      <c r="D1603" s="59" t="s">
        <v>2192</v>
      </c>
      <c r="E1603" s="59">
        <v>1000000155</v>
      </c>
      <c r="F1603" s="60" t="s">
        <v>2193</v>
      </c>
      <c r="G1603">
        <v>436.7</v>
      </c>
    </row>
    <row r="1604" spans="2:7">
      <c r="B1604" s="50" t="s">
        <v>121</v>
      </c>
      <c r="C1604" s="112" t="s">
        <v>3921</v>
      </c>
      <c r="D1604" s="63" t="s">
        <v>534</v>
      </c>
      <c r="E1604" s="63">
        <v>1000003844</v>
      </c>
      <c r="F1604" s="63" t="s">
        <v>535</v>
      </c>
      <c r="G1604">
        <v>437.21000000000004</v>
      </c>
    </row>
    <row r="1605" spans="2:7">
      <c r="B1605" s="39" t="s">
        <v>1245</v>
      </c>
      <c r="C1605" s="112" t="s">
        <v>46</v>
      </c>
      <c r="D1605" s="59" t="s">
        <v>1743</v>
      </c>
      <c r="E1605" s="59">
        <v>1000002833</v>
      </c>
      <c r="F1605" s="61" t="s">
        <v>1744</v>
      </c>
      <c r="G1605">
        <v>438.2</v>
      </c>
    </row>
    <row r="1606" spans="2:7">
      <c r="B1606" s="50" t="s">
        <v>1245</v>
      </c>
      <c r="C1606" s="63" t="s">
        <v>48</v>
      </c>
      <c r="D1606" s="63" t="s">
        <v>1896</v>
      </c>
      <c r="E1606" s="63">
        <v>1000003843</v>
      </c>
      <c r="F1606" s="63" t="s">
        <v>1897</v>
      </c>
      <c r="G1606">
        <v>439.7</v>
      </c>
    </row>
    <row r="1607" spans="2:7">
      <c r="B1607" s="39" t="s">
        <v>2568</v>
      </c>
      <c r="C1607" s="58" t="s">
        <v>73</v>
      </c>
      <c r="D1607" s="58" t="s">
        <v>3002</v>
      </c>
      <c r="E1607" s="59">
        <v>1000001351</v>
      </c>
      <c r="F1607" s="60" t="s">
        <v>3003</v>
      </c>
      <c r="G1607">
        <v>440.56000000000006</v>
      </c>
    </row>
    <row r="1608" spans="2:7">
      <c r="B1608" s="39" t="s">
        <v>1245</v>
      </c>
      <c r="C1608" s="112" t="s">
        <v>46</v>
      </c>
      <c r="D1608" s="59" t="s">
        <v>1754</v>
      </c>
      <c r="E1608" s="59">
        <v>1000003366</v>
      </c>
      <c r="F1608" s="61" t="s">
        <v>1755</v>
      </c>
      <c r="G1608">
        <v>450</v>
      </c>
    </row>
    <row r="1609" spans="2:7">
      <c r="B1609" s="39" t="s">
        <v>1245</v>
      </c>
      <c r="C1609" s="58" t="s">
        <v>43</v>
      </c>
      <c r="D1609" s="61" t="s">
        <v>1353</v>
      </c>
      <c r="E1609" s="59">
        <v>1000000177</v>
      </c>
      <c r="F1609" s="60" t="s">
        <v>1354</v>
      </c>
      <c r="G1609">
        <v>454.3</v>
      </c>
    </row>
    <row r="1610" spans="2:7">
      <c r="B1610" s="39" t="s">
        <v>121</v>
      </c>
      <c r="C1610" s="58" t="s">
        <v>27</v>
      </c>
      <c r="D1610" s="59" t="s">
        <v>881</v>
      </c>
      <c r="E1610" s="59">
        <v>1000000233</v>
      </c>
      <c r="F1610" s="60" t="s">
        <v>882</v>
      </c>
      <c r="G1610">
        <v>457.9</v>
      </c>
    </row>
    <row r="1611" spans="2:7">
      <c r="B1611" s="39" t="s">
        <v>121</v>
      </c>
      <c r="C1611" s="58" t="s">
        <v>22</v>
      </c>
      <c r="D1611" s="59" t="s">
        <v>713</v>
      </c>
      <c r="E1611" s="59">
        <v>1000000415</v>
      </c>
      <c r="F1611" s="60" t="s">
        <v>714</v>
      </c>
      <c r="G1611">
        <v>463.5</v>
      </c>
    </row>
    <row r="1612" spans="2:7">
      <c r="B1612" s="39" t="s">
        <v>1245</v>
      </c>
      <c r="C1612" s="58" t="s">
        <v>44</v>
      </c>
      <c r="D1612" s="59" t="s">
        <v>1500</v>
      </c>
      <c r="E1612" s="59">
        <v>1000000338</v>
      </c>
      <c r="F1612" s="60" t="s">
        <v>1501</v>
      </c>
      <c r="G1612">
        <v>466.35</v>
      </c>
    </row>
    <row r="1613" spans="2:7">
      <c r="B1613" s="39" t="s">
        <v>121</v>
      </c>
      <c r="C1613" s="58" t="s">
        <v>22</v>
      </c>
      <c r="D1613" s="59" t="s">
        <v>725</v>
      </c>
      <c r="E1613" s="59">
        <v>1000000398</v>
      </c>
      <c r="F1613" s="60" t="s">
        <v>726</v>
      </c>
      <c r="G1613">
        <v>467.02</v>
      </c>
    </row>
    <row r="1614" spans="2:7">
      <c r="B1614" s="39" t="s">
        <v>2568</v>
      </c>
      <c r="C1614" s="58" t="s">
        <v>71</v>
      </c>
      <c r="D1614" s="65" t="s">
        <v>2786</v>
      </c>
      <c r="E1614" s="59">
        <v>1000002889</v>
      </c>
      <c r="F1614" s="58" t="s">
        <v>2787</v>
      </c>
      <c r="G1614">
        <v>475.9</v>
      </c>
    </row>
    <row r="1615" spans="2:7">
      <c r="B1615" s="103" t="s">
        <v>3918</v>
      </c>
      <c r="C1615" s="101" t="s">
        <v>71</v>
      </c>
      <c r="D1615" s="101" t="s">
        <v>4028</v>
      </c>
      <c r="E1615" s="101">
        <v>1000004380</v>
      </c>
      <c r="F1615" s="101" t="s">
        <v>4042</v>
      </c>
      <c r="G1615">
        <v>482.33333333333331</v>
      </c>
    </row>
    <row r="1616" spans="2:7">
      <c r="B1616" s="39" t="s">
        <v>121</v>
      </c>
      <c r="C1616" s="58" t="s">
        <v>37</v>
      </c>
      <c r="D1616" s="59" t="s">
        <v>1179</v>
      </c>
      <c r="E1616" s="59">
        <v>1000000620</v>
      </c>
      <c r="F1616" s="60" t="s">
        <v>1180</v>
      </c>
      <c r="G1616">
        <v>493</v>
      </c>
    </row>
    <row r="1617" spans="2:7">
      <c r="B1617" s="39" t="s">
        <v>2568</v>
      </c>
      <c r="C1617" s="58" t="s">
        <v>80</v>
      </c>
      <c r="D1617" s="58" t="s">
        <v>2882</v>
      </c>
      <c r="E1617" s="59">
        <v>1000001951</v>
      </c>
      <c r="F1617" s="60" t="s">
        <v>2883</v>
      </c>
      <c r="G1617">
        <v>494.1</v>
      </c>
    </row>
    <row r="1618" spans="2:7">
      <c r="B1618" s="39" t="s">
        <v>1245</v>
      </c>
      <c r="C1618" s="58" t="s">
        <v>40</v>
      </c>
      <c r="D1618" s="59" t="s">
        <v>1270</v>
      </c>
      <c r="E1618" s="59">
        <v>1000000305</v>
      </c>
      <c r="F1618" s="60" t="s">
        <v>1271</v>
      </c>
      <c r="G1618">
        <v>494.13</v>
      </c>
    </row>
    <row r="1619" spans="2:7">
      <c r="B1619" s="39" t="s">
        <v>1245</v>
      </c>
      <c r="C1619" s="58" t="s">
        <v>40</v>
      </c>
      <c r="D1619" s="59" t="s">
        <v>1264</v>
      </c>
      <c r="E1619" s="59">
        <v>1000000302</v>
      </c>
      <c r="F1619" s="60" t="s">
        <v>1265</v>
      </c>
      <c r="G1619">
        <v>494.8</v>
      </c>
    </row>
    <row r="1620" spans="2:7">
      <c r="B1620" s="39" t="s">
        <v>121</v>
      </c>
      <c r="C1620" s="58" t="s">
        <v>37</v>
      </c>
      <c r="D1620" s="61" t="s">
        <v>1221</v>
      </c>
      <c r="E1620" s="59">
        <v>1000003100</v>
      </c>
      <c r="F1620" s="61" t="s">
        <v>1222</v>
      </c>
      <c r="G1620">
        <v>495.2</v>
      </c>
    </row>
    <row r="1621" spans="2:7">
      <c r="B1621" s="7" t="s">
        <v>3061</v>
      </c>
      <c r="C1621" s="61" t="s">
        <v>92</v>
      </c>
      <c r="D1621" s="65" t="s">
        <v>3401</v>
      </c>
      <c r="E1621" s="59">
        <v>1000001734</v>
      </c>
      <c r="F1621" s="60" t="s">
        <v>3402</v>
      </c>
      <c r="G1621">
        <v>495.3</v>
      </c>
    </row>
    <row r="1622" spans="2:7">
      <c r="B1622" s="39" t="s">
        <v>1245</v>
      </c>
      <c r="C1622" s="58" t="s">
        <v>40</v>
      </c>
      <c r="D1622" s="59" t="s">
        <v>1272</v>
      </c>
      <c r="E1622" s="59">
        <v>1000000299</v>
      </c>
      <c r="F1622" s="60" t="s">
        <v>1273</v>
      </c>
      <c r="G1622">
        <v>496.2</v>
      </c>
    </row>
    <row r="1623" spans="2:7">
      <c r="B1623" s="39" t="s">
        <v>121</v>
      </c>
      <c r="C1623" s="112" t="s">
        <v>18</v>
      </c>
      <c r="D1623" s="59" t="s">
        <v>412</v>
      </c>
      <c r="E1623" s="59">
        <v>1000000462</v>
      </c>
      <c r="F1623" s="60" t="s">
        <v>413</v>
      </c>
      <c r="G1623">
        <v>500</v>
      </c>
    </row>
    <row r="1624" spans="2:7">
      <c r="B1624" s="39" t="s">
        <v>121</v>
      </c>
      <c r="C1624" s="58" t="s">
        <v>37</v>
      </c>
      <c r="D1624" s="59" t="s">
        <v>1199</v>
      </c>
      <c r="E1624" s="59">
        <v>1000001016</v>
      </c>
      <c r="F1624" s="60" t="s">
        <v>1200</v>
      </c>
      <c r="G1624">
        <v>508</v>
      </c>
    </row>
    <row r="1625" spans="2:7">
      <c r="B1625" s="39" t="s">
        <v>1245</v>
      </c>
      <c r="C1625" s="58" t="s">
        <v>48</v>
      </c>
      <c r="D1625" s="59" t="s">
        <v>1817</v>
      </c>
      <c r="E1625" s="59">
        <v>1000000529</v>
      </c>
      <c r="F1625" s="60" t="s">
        <v>1818</v>
      </c>
      <c r="G1625">
        <v>508.5</v>
      </c>
    </row>
    <row r="1626" spans="2:7">
      <c r="B1626" s="39" t="s">
        <v>1245</v>
      </c>
      <c r="C1626" s="58" t="s">
        <v>50</v>
      </c>
      <c r="D1626" s="59" t="s">
        <v>2482</v>
      </c>
      <c r="E1626" s="59">
        <v>1000000767</v>
      </c>
      <c r="F1626" s="60" t="s">
        <v>2483</v>
      </c>
      <c r="G1626">
        <v>510.3</v>
      </c>
    </row>
    <row r="1627" spans="2:7">
      <c r="B1627" s="39" t="s">
        <v>1245</v>
      </c>
      <c r="C1627" s="58" t="s">
        <v>48</v>
      </c>
      <c r="D1627" s="59" t="s">
        <v>1819</v>
      </c>
      <c r="E1627" s="59">
        <v>1000000544</v>
      </c>
      <c r="F1627" s="60" t="s">
        <v>1820</v>
      </c>
      <c r="G1627">
        <v>517.6</v>
      </c>
    </row>
    <row r="1628" spans="2:7">
      <c r="B1628" s="39" t="s">
        <v>121</v>
      </c>
      <c r="C1628" s="112" t="s">
        <v>12</v>
      </c>
      <c r="D1628" s="59" t="s">
        <v>164</v>
      </c>
      <c r="E1628" s="59">
        <v>1000000670</v>
      </c>
      <c r="F1628" s="60" t="s">
        <v>165</v>
      </c>
      <c r="G1628">
        <v>521</v>
      </c>
    </row>
    <row r="1629" spans="2:7">
      <c r="B1629" s="50" t="s">
        <v>1245</v>
      </c>
      <c r="C1629" s="63" t="s">
        <v>45</v>
      </c>
      <c r="D1629" s="63" t="s">
        <v>1607</v>
      </c>
      <c r="E1629" s="63">
        <v>1000003907</v>
      </c>
      <c r="F1629" s="63" t="s">
        <v>1608</v>
      </c>
      <c r="G1629">
        <v>522</v>
      </c>
    </row>
    <row r="1630" spans="2:7">
      <c r="B1630" s="39" t="s">
        <v>2568</v>
      </c>
      <c r="C1630" s="58" t="s">
        <v>80</v>
      </c>
      <c r="D1630" s="58" t="s">
        <v>2878</v>
      </c>
      <c r="E1630" s="59">
        <v>1000001942</v>
      </c>
      <c r="F1630" s="60" t="s">
        <v>2879</v>
      </c>
      <c r="G1630">
        <v>525.47</v>
      </c>
    </row>
    <row r="1631" spans="2:7">
      <c r="B1631" s="39" t="s">
        <v>2568</v>
      </c>
      <c r="C1631" s="58" t="s">
        <v>73</v>
      </c>
      <c r="D1631" s="65" t="s">
        <v>3004</v>
      </c>
      <c r="E1631" s="59">
        <v>1000001417</v>
      </c>
      <c r="F1631" s="60" t="s">
        <v>3005</v>
      </c>
      <c r="G1631">
        <v>527.97</v>
      </c>
    </row>
    <row r="1632" spans="2:7">
      <c r="B1632" s="39" t="s">
        <v>2568</v>
      </c>
      <c r="C1632" s="58" t="s">
        <v>80</v>
      </c>
      <c r="D1632" s="58" t="s">
        <v>2900</v>
      </c>
      <c r="E1632" s="59">
        <v>1000003310</v>
      </c>
      <c r="F1632" s="58" t="s">
        <v>2901</v>
      </c>
      <c r="G1632">
        <v>529.9</v>
      </c>
    </row>
    <row r="1633" spans="2:7">
      <c r="B1633" s="39" t="s">
        <v>121</v>
      </c>
      <c r="C1633" s="58" t="s">
        <v>27</v>
      </c>
      <c r="D1633" s="59" t="s">
        <v>869</v>
      </c>
      <c r="E1633" s="59">
        <v>1000000816</v>
      </c>
      <c r="F1633" s="60" t="s">
        <v>870</v>
      </c>
      <c r="G1633">
        <v>530.81000000000006</v>
      </c>
    </row>
    <row r="1634" spans="2:7">
      <c r="B1634" s="39" t="s">
        <v>3061</v>
      </c>
      <c r="C1634" s="58" t="s">
        <v>87</v>
      </c>
      <c r="D1634" s="65" t="s">
        <v>3062</v>
      </c>
      <c r="E1634" s="59">
        <v>1000001479</v>
      </c>
      <c r="F1634" s="60" t="s">
        <v>3063</v>
      </c>
      <c r="G1634">
        <v>541.79999999999995</v>
      </c>
    </row>
    <row r="1635" spans="2:7">
      <c r="B1635" s="39" t="s">
        <v>3061</v>
      </c>
      <c r="C1635" s="63" t="s">
        <v>90</v>
      </c>
      <c r="D1635" s="63" t="s">
        <v>3389</v>
      </c>
      <c r="E1635" s="63">
        <v>1000003921</v>
      </c>
      <c r="F1635" s="63" t="s">
        <v>3390</v>
      </c>
      <c r="G1635">
        <v>554.54</v>
      </c>
    </row>
    <row r="1636" spans="2:7">
      <c r="B1636" s="39" t="s">
        <v>1245</v>
      </c>
      <c r="C1636" s="58" t="s">
        <v>53</v>
      </c>
      <c r="D1636" s="58" t="s">
        <v>3568</v>
      </c>
      <c r="E1636" s="59">
        <v>1000004165</v>
      </c>
      <c r="F1636" s="60" t="s">
        <v>3556</v>
      </c>
      <c r="G1636">
        <v>554.76</v>
      </c>
    </row>
    <row r="1637" spans="2:7">
      <c r="B1637" s="39" t="s">
        <v>1245</v>
      </c>
      <c r="C1637" s="112" t="s">
        <v>3922</v>
      </c>
      <c r="D1637" s="59" t="s">
        <v>1689</v>
      </c>
      <c r="E1637" s="59">
        <v>1000000484</v>
      </c>
      <c r="F1637" s="60" t="s">
        <v>1690</v>
      </c>
      <c r="G1637">
        <v>556.4</v>
      </c>
    </row>
    <row r="1638" spans="2:7">
      <c r="B1638" s="39" t="s">
        <v>121</v>
      </c>
      <c r="C1638" s="58" t="s">
        <v>548</v>
      </c>
      <c r="D1638" s="61" t="s">
        <v>593</v>
      </c>
      <c r="E1638" s="59">
        <v>1000003452</v>
      </c>
      <c r="F1638" s="61" t="s">
        <v>594</v>
      </c>
      <c r="G1638">
        <v>561.79999999999995</v>
      </c>
    </row>
    <row r="1639" spans="2:7">
      <c r="B1639" s="39" t="s">
        <v>121</v>
      </c>
      <c r="C1639" s="112" t="s">
        <v>18</v>
      </c>
      <c r="D1639" s="59" t="s">
        <v>506</v>
      </c>
      <c r="E1639" s="59">
        <v>1000003122</v>
      </c>
      <c r="F1639" s="61" t="s">
        <v>507</v>
      </c>
      <c r="G1639">
        <v>567.5</v>
      </c>
    </row>
    <row r="1640" spans="2:7">
      <c r="B1640" s="50" t="s">
        <v>121</v>
      </c>
      <c r="C1640" s="63" t="s">
        <v>37</v>
      </c>
      <c r="D1640" s="63" t="s">
        <v>1239</v>
      </c>
      <c r="E1640" s="63">
        <v>1000003997</v>
      </c>
      <c r="F1640" s="63" t="s">
        <v>1240</v>
      </c>
      <c r="G1640">
        <v>571.58999999999992</v>
      </c>
    </row>
    <row r="1641" spans="2:7">
      <c r="B1641" s="39" t="s">
        <v>121</v>
      </c>
      <c r="C1641" s="58" t="s">
        <v>22</v>
      </c>
      <c r="D1641" s="59" t="s">
        <v>721</v>
      </c>
      <c r="E1641" s="59">
        <v>1000000422</v>
      </c>
      <c r="F1641" s="60" t="s">
        <v>722</v>
      </c>
      <c r="G1641">
        <v>576.66000000000008</v>
      </c>
    </row>
    <row r="1642" spans="2:7">
      <c r="B1642" s="39" t="s">
        <v>121</v>
      </c>
      <c r="C1642" s="58" t="s">
        <v>22</v>
      </c>
      <c r="D1642" s="59" t="s">
        <v>727</v>
      </c>
      <c r="E1642" s="59">
        <v>1000000901</v>
      </c>
      <c r="F1642" s="60" t="s">
        <v>728</v>
      </c>
      <c r="G1642">
        <v>576.91000000000008</v>
      </c>
    </row>
    <row r="1643" spans="2:7">
      <c r="B1643" s="103" t="s">
        <v>1245</v>
      </c>
      <c r="C1643" s="101" t="s">
        <v>46</v>
      </c>
      <c r="D1643" s="101" t="s">
        <v>3964</v>
      </c>
      <c r="E1643" s="101">
        <v>1000004353</v>
      </c>
      <c r="F1643" s="101" t="s">
        <v>3962</v>
      </c>
      <c r="G1643">
        <v>580.6</v>
      </c>
    </row>
    <row r="1644" spans="2:7">
      <c r="B1644" s="39" t="s">
        <v>1245</v>
      </c>
      <c r="C1644" s="58" t="s">
        <v>40</v>
      </c>
      <c r="D1644" s="59" t="s">
        <v>1274</v>
      </c>
      <c r="E1644" s="59">
        <v>1000000294</v>
      </c>
      <c r="F1644" s="60" t="s">
        <v>1275</v>
      </c>
      <c r="G1644">
        <v>581.9</v>
      </c>
    </row>
    <row r="1645" spans="2:7">
      <c r="B1645" s="39" t="s">
        <v>121</v>
      </c>
      <c r="C1645" s="58" t="s">
        <v>37</v>
      </c>
      <c r="D1645" s="61" t="s">
        <v>1225</v>
      </c>
      <c r="E1645" s="59">
        <v>1000003445</v>
      </c>
      <c r="F1645" s="61" t="s">
        <v>1226</v>
      </c>
      <c r="G1645">
        <v>583</v>
      </c>
    </row>
    <row r="1646" spans="2:7">
      <c r="B1646" s="39" t="s">
        <v>1245</v>
      </c>
      <c r="C1646" s="58" t="s">
        <v>62</v>
      </c>
      <c r="D1646" s="59" t="s">
        <v>2303</v>
      </c>
      <c r="E1646" s="59">
        <v>1000000373</v>
      </c>
      <c r="F1646" s="60" t="s">
        <v>2304</v>
      </c>
      <c r="G1646">
        <v>585.73</v>
      </c>
    </row>
    <row r="1647" spans="2:7">
      <c r="B1647" s="39" t="s">
        <v>1245</v>
      </c>
      <c r="C1647" s="112" t="s">
        <v>3922</v>
      </c>
      <c r="D1647" s="59" t="s">
        <v>1729</v>
      </c>
      <c r="E1647" s="59">
        <v>1000000962</v>
      </c>
      <c r="F1647" s="60" t="s">
        <v>1730</v>
      </c>
      <c r="G1647">
        <v>589.5</v>
      </c>
    </row>
    <row r="1648" spans="2:7">
      <c r="B1648" s="39" t="s">
        <v>1245</v>
      </c>
      <c r="C1648" s="58" t="s">
        <v>44</v>
      </c>
      <c r="D1648" s="59" t="s">
        <v>1472</v>
      </c>
      <c r="E1648" s="59">
        <v>1000000311</v>
      </c>
      <c r="F1648" s="60" t="s">
        <v>1473</v>
      </c>
      <c r="G1648">
        <v>601.45000000000005</v>
      </c>
    </row>
    <row r="1649" spans="2:7">
      <c r="B1649" s="39" t="s">
        <v>2568</v>
      </c>
      <c r="C1649" s="58" t="s">
        <v>75</v>
      </c>
      <c r="D1649" s="65" t="s">
        <v>3042</v>
      </c>
      <c r="E1649" s="59">
        <v>1000001365</v>
      </c>
      <c r="F1649" s="60" t="s">
        <v>3043</v>
      </c>
      <c r="G1649">
        <v>605.25</v>
      </c>
    </row>
    <row r="1650" spans="2:7">
      <c r="B1650" s="39" t="s">
        <v>3061</v>
      </c>
      <c r="C1650" s="58" t="s">
        <v>87</v>
      </c>
      <c r="D1650" s="65" t="s">
        <v>3134</v>
      </c>
      <c r="E1650" s="59">
        <v>1000003505</v>
      </c>
      <c r="F1650" s="58" t="s">
        <v>3135</v>
      </c>
      <c r="G1650">
        <v>612.9</v>
      </c>
    </row>
    <row r="1651" spans="2:7">
      <c r="B1651" s="39" t="s">
        <v>121</v>
      </c>
      <c r="C1651" s="112" t="s">
        <v>3921</v>
      </c>
      <c r="D1651" s="59" t="s">
        <v>504</v>
      </c>
      <c r="E1651" s="59">
        <v>1000003010</v>
      </c>
      <c r="F1651" s="61" t="s">
        <v>505</v>
      </c>
      <c r="G1651">
        <v>615.25</v>
      </c>
    </row>
    <row r="1652" spans="2:7">
      <c r="B1652" s="39" t="s">
        <v>1245</v>
      </c>
      <c r="C1652" s="58" t="s">
        <v>43</v>
      </c>
      <c r="D1652" s="59" t="s">
        <v>1373</v>
      </c>
      <c r="E1652" s="59">
        <v>1000000172</v>
      </c>
      <c r="F1652" s="60" t="s">
        <v>1374</v>
      </c>
      <c r="G1652">
        <v>629.15</v>
      </c>
    </row>
    <row r="1653" spans="2:7">
      <c r="B1653" s="39" t="s">
        <v>2568</v>
      </c>
      <c r="C1653" s="58" t="s">
        <v>80</v>
      </c>
      <c r="D1653" s="58" t="s">
        <v>2862</v>
      </c>
      <c r="E1653" s="59">
        <v>1000001947</v>
      </c>
      <c r="F1653" s="60" t="s">
        <v>2863</v>
      </c>
      <c r="G1653">
        <v>631.1</v>
      </c>
    </row>
    <row r="1654" spans="2:7">
      <c r="B1654" s="39" t="s">
        <v>121</v>
      </c>
      <c r="C1654" s="112" t="s">
        <v>16</v>
      </c>
      <c r="D1654" s="59" t="s">
        <v>338</v>
      </c>
      <c r="E1654" s="59">
        <v>1000000736</v>
      </c>
      <c r="F1654" s="60" t="s">
        <v>339</v>
      </c>
      <c r="G1654">
        <v>632.25</v>
      </c>
    </row>
    <row r="1655" spans="2:7">
      <c r="B1655" s="50" t="s">
        <v>1245</v>
      </c>
      <c r="C1655" s="63" t="s">
        <v>63</v>
      </c>
      <c r="D1655" s="63" t="s">
        <v>2379</v>
      </c>
      <c r="E1655" s="63">
        <v>1000004004</v>
      </c>
      <c r="F1655" s="63" t="s">
        <v>2380</v>
      </c>
      <c r="G1655">
        <v>641.70000000000005</v>
      </c>
    </row>
    <row r="1656" spans="2:7">
      <c r="B1656" s="39" t="s">
        <v>1245</v>
      </c>
      <c r="C1656" s="112" t="s">
        <v>46</v>
      </c>
      <c r="D1656" s="59" t="s">
        <v>1639</v>
      </c>
      <c r="E1656" s="59">
        <v>1000000490</v>
      </c>
      <c r="F1656" s="60" t="s">
        <v>1640</v>
      </c>
      <c r="G1656">
        <v>644.74</v>
      </c>
    </row>
    <row r="1657" spans="2:7">
      <c r="B1657" s="39" t="s">
        <v>1245</v>
      </c>
      <c r="C1657" s="112" t="s">
        <v>3922</v>
      </c>
      <c r="D1657" s="59" t="s">
        <v>1707</v>
      </c>
      <c r="E1657" s="59">
        <v>1000000953</v>
      </c>
      <c r="F1657" s="60" t="s">
        <v>1708</v>
      </c>
      <c r="G1657">
        <v>647.70000000000005</v>
      </c>
    </row>
    <row r="1658" spans="2:7">
      <c r="B1658" s="39" t="s">
        <v>121</v>
      </c>
      <c r="C1658" s="58" t="s">
        <v>22</v>
      </c>
      <c r="D1658" s="59" t="s">
        <v>699</v>
      </c>
      <c r="E1658" s="59">
        <v>1000000417</v>
      </c>
      <c r="F1658" s="60" t="s">
        <v>700</v>
      </c>
      <c r="G1658">
        <v>650.45000000000005</v>
      </c>
    </row>
    <row r="1659" spans="2:7">
      <c r="B1659" s="39" t="s">
        <v>1245</v>
      </c>
      <c r="C1659" s="58" t="s">
        <v>53</v>
      </c>
      <c r="D1659" s="59" t="s">
        <v>1986</v>
      </c>
      <c r="E1659" s="59">
        <v>1000000038</v>
      </c>
      <c r="F1659" s="60" t="s">
        <v>1987</v>
      </c>
      <c r="G1659">
        <v>652.16000000000008</v>
      </c>
    </row>
    <row r="1660" spans="2:7">
      <c r="B1660" s="39" t="s">
        <v>121</v>
      </c>
      <c r="C1660" s="58" t="s">
        <v>27</v>
      </c>
      <c r="D1660" s="59" t="s">
        <v>943</v>
      </c>
      <c r="E1660" s="59">
        <v>1000003732</v>
      </c>
      <c r="F1660" s="61" t="s">
        <v>944</v>
      </c>
      <c r="G1660">
        <v>666.02</v>
      </c>
    </row>
    <row r="1661" spans="2:7">
      <c r="B1661" s="103" t="s">
        <v>121</v>
      </c>
      <c r="C1661" s="101" t="s">
        <v>3923</v>
      </c>
      <c r="D1661" s="101" t="s">
        <v>4026</v>
      </c>
      <c r="E1661" s="101">
        <v>1000004377</v>
      </c>
      <c r="F1661" s="101" t="s">
        <v>4035</v>
      </c>
      <c r="G1661">
        <v>676.66666666666663</v>
      </c>
    </row>
    <row r="1662" spans="2:7">
      <c r="B1662" s="39" t="s">
        <v>121</v>
      </c>
      <c r="C1662" s="112" t="s">
        <v>16</v>
      </c>
      <c r="D1662" s="59" t="s">
        <v>330</v>
      </c>
      <c r="E1662" s="59">
        <v>1000000742</v>
      </c>
      <c r="F1662" s="60" t="s">
        <v>331</v>
      </c>
      <c r="G1662">
        <v>679.85</v>
      </c>
    </row>
    <row r="1663" spans="2:7">
      <c r="B1663" s="39" t="s">
        <v>121</v>
      </c>
      <c r="C1663" s="58" t="s">
        <v>281</v>
      </c>
      <c r="D1663" s="59" t="s">
        <v>282</v>
      </c>
      <c r="E1663" s="59">
        <v>1000000618</v>
      </c>
      <c r="F1663" s="60" t="s">
        <v>283</v>
      </c>
      <c r="G1663">
        <v>692</v>
      </c>
    </row>
    <row r="1664" spans="2:7">
      <c r="B1664" s="39" t="s">
        <v>121</v>
      </c>
      <c r="C1664" s="58" t="s">
        <v>34</v>
      </c>
      <c r="D1664" s="59" t="s">
        <v>1127</v>
      </c>
      <c r="E1664" s="59">
        <v>1000000558</v>
      </c>
      <c r="F1664" s="60" t="s">
        <v>1128</v>
      </c>
      <c r="G1664">
        <v>693.2</v>
      </c>
    </row>
    <row r="1665" spans="2:7">
      <c r="B1665" s="39" t="s">
        <v>1245</v>
      </c>
      <c r="C1665" s="112" t="s">
        <v>3922</v>
      </c>
      <c r="D1665" s="59" t="s">
        <v>1695</v>
      </c>
      <c r="E1665" s="59">
        <v>1000000483</v>
      </c>
      <c r="F1665" s="60" t="s">
        <v>1696</v>
      </c>
      <c r="G1665">
        <v>695.9</v>
      </c>
    </row>
    <row r="1666" spans="2:7">
      <c r="B1666" s="50" t="s">
        <v>121</v>
      </c>
      <c r="C1666" s="63" t="s">
        <v>37</v>
      </c>
      <c r="D1666" s="63" t="s">
        <v>1237</v>
      </c>
      <c r="E1666" s="63">
        <v>1000003924</v>
      </c>
      <c r="F1666" s="63" t="s">
        <v>1238</v>
      </c>
      <c r="G1666">
        <v>700.4</v>
      </c>
    </row>
    <row r="1667" spans="2:7">
      <c r="B1667" s="39" t="s">
        <v>1245</v>
      </c>
      <c r="C1667" s="58" t="s">
        <v>44</v>
      </c>
      <c r="D1667" s="59" t="s">
        <v>1502</v>
      </c>
      <c r="E1667" s="59">
        <v>1000000843</v>
      </c>
      <c r="F1667" s="60" t="s">
        <v>1503</v>
      </c>
      <c r="G1667">
        <v>744.06999999999994</v>
      </c>
    </row>
    <row r="1668" spans="2:7">
      <c r="B1668" s="39" t="s">
        <v>2568</v>
      </c>
      <c r="C1668" s="58" t="s">
        <v>2569</v>
      </c>
      <c r="D1668" s="65" t="s">
        <v>2592</v>
      </c>
      <c r="E1668" s="59">
        <v>1000001252</v>
      </c>
      <c r="F1668" s="60" t="s">
        <v>2593</v>
      </c>
      <c r="G1668">
        <v>750</v>
      </c>
    </row>
    <row r="1669" spans="2:7">
      <c r="B1669" s="103" t="s">
        <v>3918</v>
      </c>
      <c r="C1669" s="101" t="s">
        <v>73</v>
      </c>
      <c r="D1669" s="101" t="s">
        <v>3908</v>
      </c>
      <c r="E1669" s="101">
        <v>1000004275</v>
      </c>
      <c r="F1669" s="101" t="s">
        <v>3895</v>
      </c>
      <c r="G1669">
        <v>755.38</v>
      </c>
    </row>
    <row r="1670" spans="2:7">
      <c r="B1670" s="39" t="s">
        <v>1245</v>
      </c>
      <c r="C1670" s="58" t="s">
        <v>63</v>
      </c>
      <c r="D1670" s="59" t="s">
        <v>2327</v>
      </c>
      <c r="E1670" s="59">
        <v>1000000140</v>
      </c>
      <c r="F1670" s="60" t="s">
        <v>2328</v>
      </c>
      <c r="G1670">
        <v>758.49</v>
      </c>
    </row>
    <row r="1671" spans="2:7">
      <c r="B1671" s="39" t="s">
        <v>3061</v>
      </c>
      <c r="C1671" s="58" t="s">
        <v>87</v>
      </c>
      <c r="D1671" s="65" t="s">
        <v>3066</v>
      </c>
      <c r="E1671" s="59">
        <v>1000001516</v>
      </c>
      <c r="F1671" s="60" t="s">
        <v>3067</v>
      </c>
      <c r="G1671">
        <v>762</v>
      </c>
    </row>
    <row r="1672" spans="2:7">
      <c r="B1672" s="39" t="s">
        <v>121</v>
      </c>
      <c r="C1672" s="58" t="s">
        <v>25</v>
      </c>
      <c r="D1672" s="59" t="s">
        <v>768</v>
      </c>
      <c r="E1672" s="59">
        <v>1000000277</v>
      </c>
      <c r="F1672" s="60" t="s">
        <v>769</v>
      </c>
      <c r="G1672">
        <v>768.5</v>
      </c>
    </row>
    <row r="1673" spans="2:7">
      <c r="B1673" s="39" t="s">
        <v>2568</v>
      </c>
      <c r="C1673" s="58" t="s">
        <v>69</v>
      </c>
      <c r="D1673" s="65" t="s">
        <v>2657</v>
      </c>
      <c r="E1673" s="59">
        <v>1000001146</v>
      </c>
      <c r="F1673" s="60" t="s">
        <v>2658</v>
      </c>
      <c r="G1673">
        <v>770.2</v>
      </c>
    </row>
    <row r="1674" spans="2:7">
      <c r="B1674" s="39" t="s">
        <v>1245</v>
      </c>
      <c r="C1674" s="112" t="s">
        <v>3922</v>
      </c>
      <c r="D1674" s="59" t="s">
        <v>1713</v>
      </c>
      <c r="E1674" s="59">
        <v>1000000940</v>
      </c>
      <c r="F1674" s="60" t="s">
        <v>1714</v>
      </c>
      <c r="G1674">
        <v>786.3</v>
      </c>
    </row>
    <row r="1675" spans="2:7">
      <c r="B1675" s="39" t="s">
        <v>1245</v>
      </c>
      <c r="C1675" s="58" t="s">
        <v>56</v>
      </c>
      <c r="D1675" s="59" t="s">
        <v>2026</v>
      </c>
      <c r="E1675" s="59">
        <v>1000000790</v>
      </c>
      <c r="F1675" s="60" t="s">
        <v>2027</v>
      </c>
      <c r="G1675">
        <v>790.17</v>
      </c>
    </row>
    <row r="1676" spans="2:7">
      <c r="B1676" s="39" t="s">
        <v>121</v>
      </c>
      <c r="C1676" s="112" t="s">
        <v>3923</v>
      </c>
      <c r="D1676" s="59" t="s">
        <v>172</v>
      </c>
      <c r="E1676" s="59">
        <v>1000000658</v>
      </c>
      <c r="F1676" s="60" t="s">
        <v>173</v>
      </c>
      <c r="G1676">
        <v>795.6</v>
      </c>
    </row>
    <row r="1677" spans="2:7">
      <c r="B1677" s="103" t="s">
        <v>121</v>
      </c>
      <c r="C1677" s="101" t="s">
        <v>548</v>
      </c>
      <c r="D1677" s="101" t="s">
        <v>3929</v>
      </c>
      <c r="E1677" s="101">
        <v>1000004317</v>
      </c>
      <c r="F1677" s="101" t="s">
        <v>3925</v>
      </c>
      <c r="G1677">
        <v>801.86</v>
      </c>
    </row>
    <row r="1678" spans="2:7">
      <c r="B1678" s="103" t="s">
        <v>1245</v>
      </c>
      <c r="C1678" s="101" t="s">
        <v>44</v>
      </c>
      <c r="D1678" s="101" t="s">
        <v>3955</v>
      </c>
      <c r="E1678" s="101">
        <v>1000004334</v>
      </c>
      <c r="F1678" s="101" t="s">
        <v>3950</v>
      </c>
      <c r="G1678">
        <v>809.5</v>
      </c>
    </row>
    <row r="1679" spans="2:7">
      <c r="B1679" s="39" t="s">
        <v>3061</v>
      </c>
      <c r="C1679" s="58" t="s">
        <v>87</v>
      </c>
      <c r="D1679" s="65" t="s">
        <v>3076</v>
      </c>
      <c r="E1679" s="59">
        <v>1000001505</v>
      </c>
      <c r="F1679" s="60" t="s">
        <v>3077</v>
      </c>
      <c r="G1679">
        <v>817.75</v>
      </c>
    </row>
    <row r="1680" spans="2:7">
      <c r="B1680" s="39" t="s">
        <v>121</v>
      </c>
      <c r="C1680" s="58" t="s">
        <v>37</v>
      </c>
      <c r="D1680" s="59" t="s">
        <v>1181</v>
      </c>
      <c r="E1680" s="59">
        <v>1000000624</v>
      </c>
      <c r="F1680" s="60" t="s">
        <v>1182</v>
      </c>
      <c r="G1680">
        <v>822.6099999999999</v>
      </c>
    </row>
    <row r="1681" spans="2:7">
      <c r="B1681" s="39" t="s">
        <v>121</v>
      </c>
      <c r="C1681" s="58" t="s">
        <v>814</v>
      </c>
      <c r="D1681" s="59" t="s">
        <v>817</v>
      </c>
      <c r="E1681" s="59">
        <v>1000000718</v>
      </c>
      <c r="F1681" s="60" t="s">
        <v>818</v>
      </c>
      <c r="G1681">
        <v>846</v>
      </c>
    </row>
    <row r="1682" spans="2:7">
      <c r="B1682" s="39" t="s">
        <v>2568</v>
      </c>
      <c r="C1682" s="58" t="s">
        <v>2569</v>
      </c>
      <c r="D1682" s="65" t="s">
        <v>2588</v>
      </c>
      <c r="E1682" s="59">
        <v>1000001236</v>
      </c>
      <c r="F1682" s="60" t="s">
        <v>2589</v>
      </c>
      <c r="G1682">
        <v>846.8</v>
      </c>
    </row>
    <row r="1683" spans="2:7">
      <c r="B1683" s="39" t="s">
        <v>1245</v>
      </c>
      <c r="C1683" s="112" t="s">
        <v>46</v>
      </c>
      <c r="D1683" s="59" t="s">
        <v>1778</v>
      </c>
      <c r="E1683" s="59">
        <v>1000003725</v>
      </c>
      <c r="F1683" s="61" t="s">
        <v>1779</v>
      </c>
      <c r="G1683">
        <v>848</v>
      </c>
    </row>
    <row r="1684" spans="2:7">
      <c r="B1684" s="39" t="s">
        <v>1245</v>
      </c>
      <c r="C1684" s="58" t="s">
        <v>56</v>
      </c>
      <c r="D1684" s="59" t="s">
        <v>2072</v>
      </c>
      <c r="E1684" s="59">
        <v>1000001107</v>
      </c>
      <c r="F1684" s="60" t="s">
        <v>2073</v>
      </c>
      <c r="G1684">
        <v>863.31000000000006</v>
      </c>
    </row>
    <row r="1685" spans="2:7">
      <c r="B1685" s="39" t="s">
        <v>1245</v>
      </c>
      <c r="C1685" s="58" t="s">
        <v>40</v>
      </c>
      <c r="D1685" s="59" t="s">
        <v>1252</v>
      </c>
      <c r="E1685" s="59">
        <v>1000000292</v>
      </c>
      <c r="F1685" s="60" t="s">
        <v>1253</v>
      </c>
      <c r="G1685">
        <v>870.8</v>
      </c>
    </row>
    <row r="1686" spans="2:7">
      <c r="B1686" s="39" t="s">
        <v>121</v>
      </c>
      <c r="C1686" s="58" t="s">
        <v>814</v>
      </c>
      <c r="D1686" s="59" t="s">
        <v>825</v>
      </c>
      <c r="E1686" s="59">
        <v>1000000716</v>
      </c>
      <c r="F1686" s="60" t="s">
        <v>826</v>
      </c>
      <c r="G1686">
        <v>877</v>
      </c>
    </row>
    <row r="1687" spans="2:7">
      <c r="B1687" s="39" t="s">
        <v>1245</v>
      </c>
      <c r="C1687" s="58" t="s">
        <v>48</v>
      </c>
      <c r="D1687" s="59" t="s">
        <v>1847</v>
      </c>
      <c r="E1687" s="59">
        <v>1000000548</v>
      </c>
      <c r="F1687" s="60" t="s">
        <v>1848</v>
      </c>
      <c r="G1687">
        <v>894.8</v>
      </c>
    </row>
    <row r="1688" spans="2:7">
      <c r="B1688" s="39" t="s">
        <v>2568</v>
      </c>
      <c r="C1688" s="58" t="s">
        <v>69</v>
      </c>
      <c r="D1688" s="65" t="s">
        <v>2653</v>
      </c>
      <c r="E1688" s="59">
        <v>1000001141</v>
      </c>
      <c r="F1688" s="60" t="s">
        <v>2654</v>
      </c>
      <c r="G1688">
        <v>904.4</v>
      </c>
    </row>
    <row r="1689" spans="2:7">
      <c r="B1689" s="39" t="s">
        <v>121</v>
      </c>
      <c r="C1689" s="58" t="s">
        <v>27</v>
      </c>
      <c r="D1689" s="59" t="s">
        <v>871</v>
      </c>
      <c r="E1689" s="59">
        <v>1000000235</v>
      </c>
      <c r="F1689" s="60" t="s">
        <v>872</v>
      </c>
      <c r="G1689">
        <v>916.49000000000012</v>
      </c>
    </row>
    <row r="1690" spans="2:7">
      <c r="B1690" s="39" t="s">
        <v>2568</v>
      </c>
      <c r="C1690" s="58" t="s">
        <v>71</v>
      </c>
      <c r="D1690" s="65" t="s">
        <v>2719</v>
      </c>
      <c r="E1690" s="59">
        <v>1000001439</v>
      </c>
      <c r="F1690" s="60" t="s">
        <v>2720</v>
      </c>
      <c r="G1690">
        <v>917.16000000000008</v>
      </c>
    </row>
    <row r="1691" spans="2:7">
      <c r="B1691" s="39" t="s">
        <v>1245</v>
      </c>
      <c r="C1691" s="58" t="s">
        <v>40</v>
      </c>
      <c r="D1691" s="59" t="s">
        <v>1266</v>
      </c>
      <c r="E1691" s="59">
        <v>1000000283</v>
      </c>
      <c r="F1691" s="60" t="s">
        <v>1267</v>
      </c>
      <c r="G1691">
        <v>917.6</v>
      </c>
    </row>
    <row r="1692" spans="2:7">
      <c r="B1692" s="39" t="s">
        <v>1245</v>
      </c>
      <c r="C1692" s="112" t="s">
        <v>46</v>
      </c>
      <c r="D1692" s="59" t="s">
        <v>1685</v>
      </c>
      <c r="E1692" s="59">
        <v>1000000521</v>
      </c>
      <c r="F1692" s="60" t="s">
        <v>1686</v>
      </c>
      <c r="G1692">
        <v>921.8</v>
      </c>
    </row>
    <row r="1693" spans="2:7">
      <c r="B1693" s="39" t="s">
        <v>1245</v>
      </c>
      <c r="C1693" s="58" t="s">
        <v>44</v>
      </c>
      <c r="D1693" s="59" t="s">
        <v>1526</v>
      </c>
      <c r="E1693" s="59">
        <v>1000002847</v>
      </c>
      <c r="F1693" s="60" t="s">
        <v>1527</v>
      </c>
      <c r="G1693">
        <v>922.96</v>
      </c>
    </row>
    <row r="1694" spans="2:7">
      <c r="B1694" s="39" t="s">
        <v>1245</v>
      </c>
      <c r="C1694" s="112" t="s">
        <v>46</v>
      </c>
      <c r="D1694" s="59" t="s">
        <v>1625</v>
      </c>
      <c r="E1694" s="59">
        <v>1000000527</v>
      </c>
      <c r="F1694" s="60" t="s">
        <v>1626</v>
      </c>
      <c r="G1694">
        <v>941.6</v>
      </c>
    </row>
    <row r="1695" spans="2:7">
      <c r="B1695" s="39" t="s">
        <v>1245</v>
      </c>
      <c r="C1695" s="112" t="s">
        <v>46</v>
      </c>
      <c r="D1695" s="59" t="s">
        <v>1687</v>
      </c>
      <c r="E1695" s="59">
        <v>1000000524</v>
      </c>
      <c r="F1695" s="60" t="s">
        <v>1688</v>
      </c>
      <c r="G1695">
        <v>946</v>
      </c>
    </row>
    <row r="1696" spans="2:7">
      <c r="B1696" s="39" t="s">
        <v>2568</v>
      </c>
      <c r="C1696" s="58" t="s">
        <v>73</v>
      </c>
      <c r="D1696" s="65" t="s">
        <v>3008</v>
      </c>
      <c r="E1696" s="59">
        <v>1000001420</v>
      </c>
      <c r="F1696" s="60" t="s">
        <v>3009</v>
      </c>
      <c r="G1696">
        <v>946.01999999999987</v>
      </c>
    </row>
    <row r="1697" spans="2:7">
      <c r="B1697" s="50" t="s">
        <v>1245</v>
      </c>
      <c r="C1697" s="63" t="s">
        <v>43</v>
      </c>
      <c r="D1697" s="63" t="s">
        <v>1427</v>
      </c>
      <c r="E1697" s="63">
        <v>1000003890</v>
      </c>
      <c r="F1697" s="63" t="s">
        <v>1428</v>
      </c>
      <c r="G1697">
        <v>955.54</v>
      </c>
    </row>
    <row r="1698" spans="2:7">
      <c r="B1698" s="39" t="s">
        <v>121</v>
      </c>
      <c r="C1698" s="58" t="s">
        <v>31</v>
      </c>
      <c r="D1698" s="59" t="s">
        <v>988</v>
      </c>
      <c r="E1698" s="59">
        <v>1000000752</v>
      </c>
      <c r="F1698" s="60" t="s">
        <v>989</v>
      </c>
      <c r="G1698">
        <v>959.55</v>
      </c>
    </row>
    <row r="1699" spans="2:7">
      <c r="B1699" s="39" t="s">
        <v>1245</v>
      </c>
      <c r="C1699" s="58" t="s">
        <v>60</v>
      </c>
      <c r="D1699" s="59" t="s">
        <v>2184</v>
      </c>
      <c r="E1699" s="59">
        <v>1000000129</v>
      </c>
      <c r="F1699" s="60" t="s">
        <v>2185</v>
      </c>
      <c r="G1699">
        <v>982.51</v>
      </c>
    </row>
    <row r="1700" spans="2:7">
      <c r="B1700" s="39" t="s">
        <v>2568</v>
      </c>
      <c r="C1700" s="58" t="s">
        <v>2569</v>
      </c>
      <c r="D1700" s="65" t="s">
        <v>2586</v>
      </c>
      <c r="E1700" s="59">
        <v>1000001231</v>
      </c>
      <c r="F1700" s="60" t="s">
        <v>2587</v>
      </c>
      <c r="G1700">
        <v>985.2</v>
      </c>
    </row>
    <row r="1701" spans="2:7">
      <c r="B1701" s="39" t="s">
        <v>1245</v>
      </c>
      <c r="C1701" s="112" t="s">
        <v>46</v>
      </c>
      <c r="D1701" s="59" t="s">
        <v>1631</v>
      </c>
      <c r="E1701" s="59">
        <v>1000000488</v>
      </c>
      <c r="F1701" s="60" t="s">
        <v>1632</v>
      </c>
      <c r="G1701">
        <v>990</v>
      </c>
    </row>
    <row r="1702" spans="2:7">
      <c r="B1702" s="39" t="s">
        <v>1245</v>
      </c>
      <c r="C1702" s="58" t="s">
        <v>45</v>
      </c>
      <c r="D1702" s="59" t="s">
        <v>1577</v>
      </c>
      <c r="E1702" s="59">
        <v>1000000614</v>
      </c>
      <c r="F1702" s="60" t="s">
        <v>1578</v>
      </c>
      <c r="G1702">
        <v>1004</v>
      </c>
    </row>
    <row r="1703" spans="2:7">
      <c r="B1703" s="39" t="s">
        <v>2568</v>
      </c>
      <c r="C1703" s="58" t="s">
        <v>73</v>
      </c>
      <c r="D1703" s="65" t="s">
        <v>3012</v>
      </c>
      <c r="E1703" s="59">
        <v>1000001361</v>
      </c>
      <c r="F1703" s="60" t="s">
        <v>3013</v>
      </c>
      <c r="G1703">
        <v>1006.9899999999998</v>
      </c>
    </row>
    <row r="1704" spans="2:7">
      <c r="B1704" s="39" t="s">
        <v>1245</v>
      </c>
      <c r="C1704" s="58" t="s">
        <v>40</v>
      </c>
      <c r="D1704" s="59" t="s">
        <v>1292</v>
      </c>
      <c r="E1704" s="59">
        <v>1000000306</v>
      </c>
      <c r="F1704" s="60" t="s">
        <v>1293</v>
      </c>
      <c r="G1704">
        <v>1012</v>
      </c>
    </row>
    <row r="1705" spans="2:7">
      <c r="B1705" s="39" t="s">
        <v>121</v>
      </c>
      <c r="C1705" s="58" t="s">
        <v>37</v>
      </c>
      <c r="D1705" s="59" t="s">
        <v>1205</v>
      </c>
      <c r="E1705" s="59">
        <v>1000001025</v>
      </c>
      <c r="F1705" s="60" t="s">
        <v>1206</v>
      </c>
      <c r="G1705">
        <v>1015.4399999999999</v>
      </c>
    </row>
    <row r="1706" spans="2:7">
      <c r="B1706" s="39" t="s">
        <v>2568</v>
      </c>
      <c r="C1706" s="58" t="s">
        <v>71</v>
      </c>
      <c r="D1706" s="65" t="s">
        <v>2729</v>
      </c>
      <c r="E1706" s="59">
        <v>1000001437</v>
      </c>
      <c r="F1706" s="60" t="s">
        <v>2730</v>
      </c>
      <c r="G1706">
        <v>1015.6</v>
      </c>
    </row>
    <row r="1707" spans="2:7">
      <c r="B1707" s="39" t="s">
        <v>3061</v>
      </c>
      <c r="C1707" s="58" t="s">
        <v>87</v>
      </c>
      <c r="D1707" s="65" t="s">
        <v>3102</v>
      </c>
      <c r="E1707" s="59">
        <v>1000001484</v>
      </c>
      <c r="F1707" s="60" t="s">
        <v>3103</v>
      </c>
      <c r="G1707">
        <v>1030.8</v>
      </c>
    </row>
    <row r="1708" spans="2:7">
      <c r="B1708" s="39" t="s">
        <v>2568</v>
      </c>
      <c r="C1708" s="58" t="s">
        <v>2569</v>
      </c>
      <c r="D1708" s="65" t="s">
        <v>2570</v>
      </c>
      <c r="E1708" s="59">
        <v>1000001225</v>
      </c>
      <c r="F1708" s="60" t="s">
        <v>2571</v>
      </c>
      <c r="G1708">
        <v>1046.8</v>
      </c>
    </row>
    <row r="1709" spans="2:7">
      <c r="B1709" s="39" t="s">
        <v>121</v>
      </c>
      <c r="C1709" s="112" t="s">
        <v>3924</v>
      </c>
      <c r="D1709" s="61" t="s">
        <v>316</v>
      </c>
      <c r="E1709" s="59">
        <v>1000000737</v>
      </c>
      <c r="F1709" s="60" t="s">
        <v>317</v>
      </c>
      <c r="G1709">
        <v>1050.3200000000002</v>
      </c>
    </row>
    <row r="1710" spans="2:7">
      <c r="B1710" s="39" t="s">
        <v>1245</v>
      </c>
      <c r="C1710" s="58" t="s">
        <v>43</v>
      </c>
      <c r="D1710" s="59" t="s">
        <v>1341</v>
      </c>
      <c r="E1710" s="59">
        <v>1000000184</v>
      </c>
      <c r="F1710" s="60" t="s">
        <v>1342</v>
      </c>
      <c r="G1710">
        <v>1057.9000000000001</v>
      </c>
    </row>
    <row r="1711" spans="2:7">
      <c r="B1711" s="39" t="s">
        <v>121</v>
      </c>
      <c r="C1711" s="58" t="s">
        <v>27</v>
      </c>
      <c r="D1711" s="59" t="s">
        <v>915</v>
      </c>
      <c r="E1711" s="59">
        <v>1000000812</v>
      </c>
      <c r="F1711" s="60" t="s">
        <v>916</v>
      </c>
      <c r="G1711">
        <v>1076.55</v>
      </c>
    </row>
    <row r="1712" spans="2:7">
      <c r="B1712" s="39" t="s">
        <v>2568</v>
      </c>
      <c r="C1712" s="58" t="s">
        <v>2569</v>
      </c>
      <c r="D1712" s="65" t="s">
        <v>2606</v>
      </c>
      <c r="E1712" s="59">
        <v>1000001251</v>
      </c>
      <c r="F1712" s="60" t="s">
        <v>2607</v>
      </c>
      <c r="G1712">
        <v>1082</v>
      </c>
    </row>
    <row r="1713" spans="2:7">
      <c r="B1713" s="39" t="s">
        <v>121</v>
      </c>
      <c r="C1713" s="58" t="s">
        <v>33</v>
      </c>
      <c r="D1713" s="59" t="s">
        <v>1115</v>
      </c>
      <c r="E1713" s="59">
        <v>1000000384</v>
      </c>
      <c r="F1713" s="60" t="s">
        <v>1116</v>
      </c>
      <c r="G1713">
        <v>1082.7</v>
      </c>
    </row>
    <row r="1714" spans="2:7">
      <c r="B1714" s="39" t="s">
        <v>2568</v>
      </c>
      <c r="C1714" s="58" t="s">
        <v>2569</v>
      </c>
      <c r="D1714" s="65" t="s">
        <v>2623</v>
      </c>
      <c r="E1714" s="59">
        <v>1000001265</v>
      </c>
      <c r="F1714" s="60" t="s">
        <v>2624</v>
      </c>
      <c r="G1714">
        <v>1082.8</v>
      </c>
    </row>
    <row r="1715" spans="2:7">
      <c r="B1715" s="39" t="s">
        <v>1245</v>
      </c>
      <c r="C1715" s="112" t="s">
        <v>46</v>
      </c>
      <c r="D1715" s="59" t="s">
        <v>1655</v>
      </c>
      <c r="E1715" s="59">
        <v>1000000509</v>
      </c>
      <c r="F1715" s="60" t="s">
        <v>1656</v>
      </c>
      <c r="G1715">
        <v>1089</v>
      </c>
    </row>
    <row r="1716" spans="2:7">
      <c r="B1716" s="39" t="s">
        <v>121</v>
      </c>
      <c r="C1716" s="58" t="s">
        <v>37</v>
      </c>
      <c r="D1716" s="59" t="s">
        <v>1183</v>
      </c>
      <c r="E1716" s="59">
        <v>1000000631</v>
      </c>
      <c r="F1716" s="60" t="s">
        <v>1184</v>
      </c>
      <c r="G1716">
        <v>1092</v>
      </c>
    </row>
    <row r="1717" spans="2:7">
      <c r="B1717" s="39" t="s">
        <v>2568</v>
      </c>
      <c r="C1717" s="58" t="s">
        <v>75</v>
      </c>
      <c r="D1717" s="65" t="s">
        <v>3050</v>
      </c>
      <c r="E1717" s="59">
        <v>1000002008</v>
      </c>
      <c r="F1717" s="60" t="s">
        <v>811</v>
      </c>
      <c r="G1717">
        <v>1110.5999999999999</v>
      </c>
    </row>
    <row r="1718" spans="2:7">
      <c r="B1718" s="39" t="s">
        <v>1245</v>
      </c>
      <c r="C1718" s="58" t="s">
        <v>40</v>
      </c>
      <c r="D1718" s="59" t="s">
        <v>1280</v>
      </c>
      <c r="E1718" s="59">
        <v>1000000298</v>
      </c>
      <c r="F1718" s="60" t="s">
        <v>1281</v>
      </c>
      <c r="G1718">
        <v>1110.9000000000001</v>
      </c>
    </row>
    <row r="1719" spans="2:7">
      <c r="B1719" s="39" t="s">
        <v>1245</v>
      </c>
      <c r="C1719" s="112" t="s">
        <v>3922</v>
      </c>
      <c r="D1719" s="59" t="s">
        <v>1671</v>
      </c>
      <c r="E1719" s="59">
        <v>1000000510</v>
      </c>
      <c r="F1719" s="60" t="s">
        <v>1672</v>
      </c>
      <c r="G1719">
        <v>1121.78</v>
      </c>
    </row>
    <row r="1720" spans="2:7">
      <c r="B1720" s="39" t="s">
        <v>3061</v>
      </c>
      <c r="C1720" s="58" t="s">
        <v>87</v>
      </c>
      <c r="D1720" s="65" t="s">
        <v>3128</v>
      </c>
      <c r="E1720" s="59">
        <v>1000002981</v>
      </c>
      <c r="F1720" s="58" t="s">
        <v>3129</v>
      </c>
      <c r="G1720">
        <v>1122.7</v>
      </c>
    </row>
    <row r="1721" spans="2:7">
      <c r="B1721" s="39" t="s">
        <v>121</v>
      </c>
      <c r="C1721" s="112" t="s">
        <v>3921</v>
      </c>
      <c r="D1721" s="59" t="s">
        <v>436</v>
      </c>
      <c r="E1721" s="59">
        <v>1000000470</v>
      </c>
      <c r="F1721" s="60" t="s">
        <v>437</v>
      </c>
      <c r="G1721">
        <v>1129.6799999999998</v>
      </c>
    </row>
    <row r="1722" spans="2:7">
      <c r="B1722" s="39" t="s">
        <v>121</v>
      </c>
      <c r="C1722" s="58" t="s">
        <v>34</v>
      </c>
      <c r="D1722" s="58" t="s">
        <v>1165</v>
      </c>
      <c r="E1722" s="58">
        <v>1000003785</v>
      </c>
      <c r="F1722" s="58" t="s">
        <v>1166</v>
      </c>
      <c r="G1722">
        <v>1143.3</v>
      </c>
    </row>
    <row r="1723" spans="2:7">
      <c r="B1723" s="39" t="s">
        <v>1245</v>
      </c>
      <c r="C1723" s="58" t="s">
        <v>45</v>
      </c>
      <c r="D1723" s="59" t="s">
        <v>1573</v>
      </c>
      <c r="E1723" s="59">
        <v>1000000607</v>
      </c>
      <c r="F1723" s="60" t="s">
        <v>1574</v>
      </c>
      <c r="G1723">
        <v>1158</v>
      </c>
    </row>
    <row r="1724" spans="2:7">
      <c r="B1724" s="39" t="s">
        <v>2568</v>
      </c>
      <c r="C1724" s="58" t="s">
        <v>75</v>
      </c>
      <c r="D1724" s="59" t="s">
        <v>3051</v>
      </c>
      <c r="E1724" s="59">
        <v>1000002054</v>
      </c>
      <c r="F1724" s="60" t="s">
        <v>3052</v>
      </c>
      <c r="G1724">
        <v>1160.04</v>
      </c>
    </row>
    <row r="1725" spans="2:7">
      <c r="B1725" s="39" t="s">
        <v>1245</v>
      </c>
      <c r="C1725" s="112" t="s">
        <v>46</v>
      </c>
      <c r="D1725" s="59" t="s">
        <v>1627</v>
      </c>
      <c r="E1725" s="59">
        <v>1000000495</v>
      </c>
      <c r="F1725" s="60" t="s">
        <v>1628</v>
      </c>
      <c r="G1725">
        <v>1170.2</v>
      </c>
    </row>
    <row r="1726" spans="2:7">
      <c r="B1726" s="39" t="s">
        <v>3061</v>
      </c>
      <c r="C1726" s="58" t="s">
        <v>87</v>
      </c>
      <c r="D1726" s="65" t="s">
        <v>3118</v>
      </c>
      <c r="E1726" s="59">
        <v>1000002044</v>
      </c>
      <c r="F1726" s="60" t="s">
        <v>3119</v>
      </c>
      <c r="G1726">
        <v>1178.25</v>
      </c>
    </row>
    <row r="1727" spans="2:7">
      <c r="B1727" s="39" t="s">
        <v>121</v>
      </c>
      <c r="C1727" s="58" t="s">
        <v>37</v>
      </c>
      <c r="D1727" s="59" t="s">
        <v>1191</v>
      </c>
      <c r="E1727" s="59">
        <v>1000000627</v>
      </c>
      <c r="F1727" s="60" t="s">
        <v>1192</v>
      </c>
      <c r="G1727">
        <v>1185.8899999999999</v>
      </c>
    </row>
    <row r="1728" spans="2:7">
      <c r="B1728" s="50" t="s">
        <v>121</v>
      </c>
      <c r="C1728" s="63" t="s">
        <v>37</v>
      </c>
      <c r="D1728" s="63" t="s">
        <v>1241</v>
      </c>
      <c r="E1728" s="63">
        <v>1000004020</v>
      </c>
      <c r="F1728" s="63" t="s">
        <v>1242</v>
      </c>
      <c r="G1728">
        <v>1203.94</v>
      </c>
    </row>
    <row r="1729" spans="2:7">
      <c r="B1729" s="39" t="s">
        <v>121</v>
      </c>
      <c r="C1729" s="58" t="s">
        <v>37</v>
      </c>
      <c r="D1729" s="59" t="s">
        <v>1189</v>
      </c>
      <c r="E1729" s="59">
        <v>1000000629</v>
      </c>
      <c r="F1729" s="60" t="s">
        <v>1190</v>
      </c>
      <c r="G1729">
        <v>1222.8899999999999</v>
      </c>
    </row>
    <row r="1730" spans="2:7">
      <c r="B1730" s="50" t="s">
        <v>2568</v>
      </c>
      <c r="C1730" s="63" t="s">
        <v>71</v>
      </c>
      <c r="D1730" s="63" t="s">
        <v>2804</v>
      </c>
      <c r="E1730" s="63">
        <v>1000003898</v>
      </c>
      <c r="F1730" s="63" t="s">
        <v>2805</v>
      </c>
      <c r="G1730">
        <v>1227.7</v>
      </c>
    </row>
    <row r="1731" spans="2:7">
      <c r="B1731" s="39" t="s">
        <v>121</v>
      </c>
      <c r="C1731" s="58" t="s">
        <v>34</v>
      </c>
      <c r="D1731" s="59" t="s">
        <v>1149</v>
      </c>
      <c r="E1731" s="59">
        <v>1000000970</v>
      </c>
      <c r="F1731" s="60" t="s">
        <v>1150</v>
      </c>
      <c r="G1731">
        <v>1232.3899999999999</v>
      </c>
    </row>
    <row r="1732" spans="2:7">
      <c r="B1732" s="39" t="s">
        <v>121</v>
      </c>
      <c r="C1732" s="58" t="s">
        <v>814</v>
      </c>
      <c r="D1732" s="59" t="s">
        <v>819</v>
      </c>
      <c r="E1732" s="59">
        <v>1000000707</v>
      </c>
      <c r="F1732" s="60" t="s">
        <v>820</v>
      </c>
      <c r="G1732">
        <v>1245.55</v>
      </c>
    </row>
    <row r="1733" spans="2:7">
      <c r="B1733" s="39" t="s">
        <v>1245</v>
      </c>
      <c r="C1733" s="58" t="s">
        <v>48</v>
      </c>
      <c r="D1733" s="59" t="s">
        <v>1811</v>
      </c>
      <c r="E1733" s="59">
        <v>1000000539</v>
      </c>
      <c r="F1733" s="60" t="s">
        <v>1812</v>
      </c>
      <c r="G1733">
        <v>1249.3</v>
      </c>
    </row>
    <row r="1734" spans="2:7">
      <c r="B1734" s="39" t="s">
        <v>1245</v>
      </c>
      <c r="C1734" s="112" t="s">
        <v>46</v>
      </c>
      <c r="D1734" s="59" t="s">
        <v>1619</v>
      </c>
      <c r="E1734" s="59">
        <v>1000000514</v>
      </c>
      <c r="F1734" s="60" t="s">
        <v>1620</v>
      </c>
      <c r="G1734">
        <v>1263.1200000000001</v>
      </c>
    </row>
    <row r="1735" spans="2:7">
      <c r="B1735" s="39" t="s">
        <v>1245</v>
      </c>
      <c r="C1735" s="58" t="s">
        <v>60</v>
      </c>
      <c r="D1735" s="59" t="s">
        <v>2206</v>
      </c>
      <c r="E1735" s="59">
        <v>1000000157</v>
      </c>
      <c r="F1735" s="60" t="s">
        <v>2207</v>
      </c>
      <c r="G1735">
        <v>1295.5999999999999</v>
      </c>
    </row>
    <row r="1736" spans="2:7">
      <c r="B1736" s="39" t="s">
        <v>2568</v>
      </c>
      <c r="C1736" s="58" t="s">
        <v>2569</v>
      </c>
      <c r="D1736" s="65" t="s">
        <v>2602</v>
      </c>
      <c r="E1736" s="59">
        <v>1000001238</v>
      </c>
      <c r="F1736" s="60" t="s">
        <v>2603</v>
      </c>
      <c r="G1736">
        <v>1297.8</v>
      </c>
    </row>
    <row r="1737" spans="2:7">
      <c r="B1737" s="39" t="s">
        <v>1245</v>
      </c>
      <c r="C1737" s="112" t="s">
        <v>46</v>
      </c>
      <c r="D1737" s="59" t="s">
        <v>1633</v>
      </c>
      <c r="E1737" s="59">
        <v>1000000522</v>
      </c>
      <c r="F1737" s="60" t="s">
        <v>1634</v>
      </c>
      <c r="G1737">
        <v>1321.6</v>
      </c>
    </row>
    <row r="1738" spans="2:7">
      <c r="B1738" s="39" t="s">
        <v>1245</v>
      </c>
      <c r="C1738" s="58" t="s">
        <v>53</v>
      </c>
      <c r="D1738" s="59" t="s">
        <v>1962</v>
      </c>
      <c r="E1738" s="59">
        <v>1000000024</v>
      </c>
      <c r="F1738" s="60" t="s">
        <v>1963</v>
      </c>
      <c r="G1738">
        <v>1342.2600000000002</v>
      </c>
    </row>
    <row r="1739" spans="2:7">
      <c r="B1739" s="39" t="s">
        <v>2568</v>
      </c>
      <c r="C1739" s="58" t="s">
        <v>69</v>
      </c>
      <c r="D1739" s="65" t="s">
        <v>2655</v>
      </c>
      <c r="E1739" s="59">
        <v>1000001140</v>
      </c>
      <c r="F1739" s="60" t="s">
        <v>2656</v>
      </c>
      <c r="G1739">
        <v>1390.6</v>
      </c>
    </row>
    <row r="1740" spans="2:7">
      <c r="B1740" s="39" t="s">
        <v>1245</v>
      </c>
      <c r="C1740" s="112" t="s">
        <v>3922</v>
      </c>
      <c r="D1740" s="59" t="s">
        <v>1637</v>
      </c>
      <c r="E1740" s="59">
        <v>1000000499</v>
      </c>
      <c r="F1740" s="60" t="s">
        <v>1638</v>
      </c>
      <c r="G1740">
        <v>1428.56</v>
      </c>
    </row>
    <row r="1741" spans="2:7">
      <c r="B1741" s="39" t="s">
        <v>2568</v>
      </c>
      <c r="C1741" s="58" t="s">
        <v>73</v>
      </c>
      <c r="D1741" s="65" t="s">
        <v>3006</v>
      </c>
      <c r="E1741" s="59">
        <v>1000001384</v>
      </c>
      <c r="F1741" s="60" t="s">
        <v>3007</v>
      </c>
      <c r="G1741">
        <v>1444.9</v>
      </c>
    </row>
    <row r="1742" spans="2:7">
      <c r="B1742" s="39" t="s">
        <v>2568</v>
      </c>
      <c r="C1742" s="58" t="s">
        <v>2569</v>
      </c>
      <c r="D1742" s="65" t="s">
        <v>2617</v>
      </c>
      <c r="E1742" s="59">
        <v>1000001264</v>
      </c>
      <c r="F1742" s="60" t="s">
        <v>2618</v>
      </c>
      <c r="G1742">
        <v>1455.4</v>
      </c>
    </row>
    <row r="1743" spans="2:7">
      <c r="B1743" s="39" t="s">
        <v>1245</v>
      </c>
      <c r="C1743" s="112" t="s">
        <v>46</v>
      </c>
      <c r="D1743" s="59" t="s">
        <v>1699</v>
      </c>
      <c r="E1743" s="59">
        <v>1000000948</v>
      </c>
      <c r="F1743" s="60" t="s">
        <v>1700</v>
      </c>
      <c r="G1743">
        <v>1459</v>
      </c>
    </row>
    <row r="1744" spans="2:7">
      <c r="B1744" s="39" t="s">
        <v>3061</v>
      </c>
      <c r="C1744" s="58" t="s">
        <v>87</v>
      </c>
      <c r="D1744" s="65" t="s">
        <v>3088</v>
      </c>
      <c r="E1744" s="59">
        <v>1000001508</v>
      </c>
      <c r="F1744" s="60" t="s">
        <v>3089</v>
      </c>
      <c r="G1744">
        <v>1472</v>
      </c>
    </row>
    <row r="1745" spans="2:7">
      <c r="B1745" s="39" t="s">
        <v>2568</v>
      </c>
      <c r="C1745" s="58" t="s">
        <v>2569</v>
      </c>
      <c r="D1745" s="65" t="s">
        <v>2576</v>
      </c>
      <c r="E1745" s="59">
        <v>1000001229</v>
      </c>
      <c r="F1745" s="60" t="s">
        <v>2577</v>
      </c>
      <c r="G1745">
        <v>1505.2</v>
      </c>
    </row>
    <row r="1746" spans="2:7">
      <c r="B1746" s="39" t="s">
        <v>2568</v>
      </c>
      <c r="C1746" s="58" t="s">
        <v>75</v>
      </c>
      <c r="D1746" s="58" t="s">
        <v>3034</v>
      </c>
      <c r="E1746" s="59">
        <v>1000001352</v>
      </c>
      <c r="F1746" s="60" t="s">
        <v>3035</v>
      </c>
      <c r="G1746">
        <v>1556.53</v>
      </c>
    </row>
    <row r="1747" spans="2:7">
      <c r="B1747" s="39" t="s">
        <v>2568</v>
      </c>
      <c r="C1747" s="58" t="s">
        <v>2569</v>
      </c>
      <c r="D1747" s="65" t="s">
        <v>2580</v>
      </c>
      <c r="E1747" s="59">
        <v>1000001233</v>
      </c>
      <c r="F1747" s="60" t="s">
        <v>2581</v>
      </c>
      <c r="G1747">
        <v>1609.4</v>
      </c>
    </row>
    <row r="1748" spans="2:7">
      <c r="B1748" s="39" t="s">
        <v>1245</v>
      </c>
      <c r="C1748" s="58" t="s">
        <v>44</v>
      </c>
      <c r="D1748" s="59" t="s">
        <v>1454</v>
      </c>
      <c r="E1748" s="59">
        <v>1000000360</v>
      </c>
      <c r="F1748" s="60" t="s">
        <v>1455</v>
      </c>
      <c r="G1748">
        <v>1638.85</v>
      </c>
    </row>
    <row r="1749" spans="2:7">
      <c r="B1749" s="39" t="s">
        <v>121</v>
      </c>
      <c r="C1749" s="58" t="s">
        <v>37</v>
      </c>
      <c r="D1749" s="59" t="s">
        <v>1197</v>
      </c>
      <c r="E1749" s="59">
        <v>1000001017</v>
      </c>
      <c r="F1749" s="60" t="s">
        <v>1198</v>
      </c>
      <c r="G1749">
        <v>1686.3</v>
      </c>
    </row>
    <row r="1750" spans="2:7">
      <c r="B1750" s="39" t="s">
        <v>121</v>
      </c>
      <c r="C1750" s="112" t="s">
        <v>3920</v>
      </c>
      <c r="D1750" s="59" t="s">
        <v>126</v>
      </c>
      <c r="E1750" s="59">
        <v>1000000673</v>
      </c>
      <c r="F1750" s="60" t="s">
        <v>127</v>
      </c>
      <c r="G1750">
        <v>1717.8</v>
      </c>
    </row>
    <row r="1751" spans="2:7">
      <c r="B1751" s="39" t="s">
        <v>121</v>
      </c>
      <c r="C1751" s="58" t="s">
        <v>548</v>
      </c>
      <c r="D1751" s="58" t="s">
        <v>3753</v>
      </c>
      <c r="E1751" s="59">
        <v>1000004196</v>
      </c>
      <c r="F1751" s="60" t="s">
        <v>3751</v>
      </c>
      <c r="G1751">
        <v>1719</v>
      </c>
    </row>
    <row r="1752" spans="2:7">
      <c r="B1752" s="39" t="s">
        <v>1245</v>
      </c>
      <c r="C1752" s="112" t="s">
        <v>46</v>
      </c>
      <c r="D1752" s="59" t="s">
        <v>1679</v>
      </c>
      <c r="E1752" s="59">
        <v>1000000506</v>
      </c>
      <c r="F1752" s="60" t="s">
        <v>1680</v>
      </c>
      <c r="G1752">
        <v>1727</v>
      </c>
    </row>
    <row r="1753" spans="2:7">
      <c r="B1753" s="39" t="s">
        <v>121</v>
      </c>
      <c r="C1753" s="58" t="s">
        <v>32</v>
      </c>
      <c r="D1753" s="61" t="s">
        <v>1087</v>
      </c>
      <c r="E1753" s="59">
        <v>1000002844</v>
      </c>
      <c r="F1753" s="60" t="s">
        <v>1088</v>
      </c>
      <c r="G1753">
        <v>1728.6</v>
      </c>
    </row>
    <row r="1754" spans="2:7">
      <c r="B1754" s="39" t="s">
        <v>121</v>
      </c>
      <c r="C1754" s="58" t="s">
        <v>37</v>
      </c>
      <c r="D1754" s="59" t="s">
        <v>1201</v>
      </c>
      <c r="E1754" s="59">
        <v>1000001014</v>
      </c>
      <c r="F1754" s="60" t="s">
        <v>1202</v>
      </c>
      <c r="G1754">
        <v>1729</v>
      </c>
    </row>
    <row r="1755" spans="2:7">
      <c r="B1755" s="39" t="s">
        <v>1245</v>
      </c>
      <c r="C1755" s="58" t="s">
        <v>53</v>
      </c>
      <c r="D1755" s="59" t="s">
        <v>1927</v>
      </c>
      <c r="E1755" s="59">
        <v>1000000022</v>
      </c>
      <c r="F1755" s="60" t="s">
        <v>1928</v>
      </c>
      <c r="G1755">
        <v>1781.97</v>
      </c>
    </row>
    <row r="1756" spans="2:7">
      <c r="B1756" s="39" t="s">
        <v>2568</v>
      </c>
      <c r="C1756" s="58" t="s">
        <v>69</v>
      </c>
      <c r="D1756" s="65" t="s">
        <v>2669</v>
      </c>
      <c r="E1756" s="59">
        <v>1000001153</v>
      </c>
      <c r="F1756" s="60" t="s">
        <v>2670</v>
      </c>
      <c r="G1756">
        <v>1816.5</v>
      </c>
    </row>
    <row r="1757" spans="2:7">
      <c r="B1757" s="39" t="s">
        <v>2568</v>
      </c>
      <c r="C1757" s="58" t="s">
        <v>73</v>
      </c>
      <c r="D1757" s="65" t="s">
        <v>3024</v>
      </c>
      <c r="E1757" s="59">
        <v>1000003425</v>
      </c>
      <c r="F1757" s="58" t="s">
        <v>3025</v>
      </c>
      <c r="G1757">
        <v>1850.4</v>
      </c>
    </row>
    <row r="1758" spans="2:7">
      <c r="B1758" s="39" t="s">
        <v>1245</v>
      </c>
      <c r="C1758" s="58" t="s">
        <v>40</v>
      </c>
      <c r="D1758" s="59" t="s">
        <v>1262</v>
      </c>
      <c r="E1758" s="59">
        <v>1000000301</v>
      </c>
      <c r="F1758" s="60" t="s">
        <v>1263</v>
      </c>
      <c r="G1758">
        <v>1868.1</v>
      </c>
    </row>
    <row r="1759" spans="2:7">
      <c r="B1759" s="39" t="s">
        <v>2568</v>
      </c>
      <c r="C1759" s="58" t="s">
        <v>2569</v>
      </c>
      <c r="D1759" s="65" t="s">
        <v>2596</v>
      </c>
      <c r="E1759" s="59">
        <v>1000001242</v>
      </c>
      <c r="F1759" s="60" t="s">
        <v>2597</v>
      </c>
      <c r="G1759">
        <v>1986.4</v>
      </c>
    </row>
    <row r="1760" spans="2:7">
      <c r="B1760" s="39" t="s">
        <v>2568</v>
      </c>
      <c r="C1760" s="58" t="s">
        <v>69</v>
      </c>
      <c r="D1760" s="65" t="s">
        <v>2663</v>
      </c>
      <c r="E1760" s="59">
        <v>1000001144</v>
      </c>
      <c r="F1760" s="60" t="s">
        <v>2664</v>
      </c>
      <c r="G1760">
        <v>2008.8</v>
      </c>
    </row>
    <row r="1761" spans="2:7">
      <c r="B1761" s="39" t="s">
        <v>1245</v>
      </c>
      <c r="C1761" s="112" t="s">
        <v>3922</v>
      </c>
      <c r="D1761" s="59" t="s">
        <v>1617</v>
      </c>
      <c r="E1761" s="59">
        <v>1000000512</v>
      </c>
      <c r="F1761" s="60" t="s">
        <v>1618</v>
      </c>
      <c r="G1761">
        <v>2031.15</v>
      </c>
    </row>
    <row r="1762" spans="2:7">
      <c r="B1762" s="39" t="s">
        <v>2568</v>
      </c>
      <c r="C1762" s="58" t="s">
        <v>71</v>
      </c>
      <c r="D1762" s="65" t="s">
        <v>2757</v>
      </c>
      <c r="E1762" s="59">
        <v>1000001377</v>
      </c>
      <c r="F1762" s="60" t="s">
        <v>2758</v>
      </c>
      <c r="G1762">
        <v>2157.9</v>
      </c>
    </row>
    <row r="1763" spans="2:7">
      <c r="B1763" s="39" t="s">
        <v>2568</v>
      </c>
      <c r="C1763" s="58" t="s">
        <v>71</v>
      </c>
      <c r="D1763" s="65" t="s">
        <v>2701</v>
      </c>
      <c r="E1763" s="59">
        <v>1000002808</v>
      </c>
      <c r="F1763" s="60" t="s">
        <v>2702</v>
      </c>
      <c r="G1763">
        <v>2257.4</v>
      </c>
    </row>
    <row r="1764" spans="2:7">
      <c r="B1764" s="39" t="s">
        <v>121</v>
      </c>
      <c r="C1764" s="112" t="s">
        <v>3921</v>
      </c>
      <c r="D1764" s="59" t="s">
        <v>410</v>
      </c>
      <c r="E1764" s="59">
        <v>1000000443</v>
      </c>
      <c r="F1764" s="60" t="s">
        <v>411</v>
      </c>
      <c r="G1764">
        <v>2408.63</v>
      </c>
    </row>
    <row r="1765" spans="2:7">
      <c r="B1765" s="39" t="s">
        <v>121</v>
      </c>
      <c r="C1765" s="58" t="s">
        <v>37</v>
      </c>
      <c r="D1765" s="59" t="s">
        <v>1185</v>
      </c>
      <c r="E1765" s="59">
        <v>1000000621</v>
      </c>
      <c r="F1765" s="60" t="s">
        <v>1186</v>
      </c>
      <c r="G1765">
        <v>2411.0600000000004</v>
      </c>
    </row>
    <row r="1766" spans="2:7">
      <c r="B1766" s="39" t="s">
        <v>121</v>
      </c>
      <c r="C1766" s="112" t="s">
        <v>3923</v>
      </c>
      <c r="D1766" s="59" t="s">
        <v>174</v>
      </c>
      <c r="E1766" s="59">
        <v>1000001037</v>
      </c>
      <c r="F1766" s="60" t="s">
        <v>175</v>
      </c>
      <c r="G1766">
        <v>2451.5500000000002</v>
      </c>
    </row>
    <row r="1767" spans="2:7">
      <c r="B1767" s="39" t="s">
        <v>2568</v>
      </c>
      <c r="C1767" s="58" t="s">
        <v>80</v>
      </c>
      <c r="D1767" s="58" t="s">
        <v>2872</v>
      </c>
      <c r="E1767" s="59">
        <v>1000001932</v>
      </c>
      <c r="F1767" s="60" t="s">
        <v>2873</v>
      </c>
      <c r="G1767">
        <v>2489.85</v>
      </c>
    </row>
    <row r="1768" spans="2:7">
      <c r="B1768" s="39" t="s">
        <v>121</v>
      </c>
      <c r="C1768" s="58" t="s">
        <v>32</v>
      </c>
      <c r="D1768" s="61" t="s">
        <v>1069</v>
      </c>
      <c r="E1768" s="59">
        <v>1000000701</v>
      </c>
      <c r="F1768" s="60" t="s">
        <v>1070</v>
      </c>
      <c r="G1768">
        <v>2508.6999999999998</v>
      </c>
    </row>
    <row r="1769" spans="2:7">
      <c r="B1769" s="39" t="s">
        <v>1245</v>
      </c>
      <c r="C1769" s="112" t="s">
        <v>46</v>
      </c>
      <c r="D1769" s="59" t="s">
        <v>1615</v>
      </c>
      <c r="E1769" s="59">
        <v>1000000481</v>
      </c>
      <c r="F1769" s="60" t="s">
        <v>1616</v>
      </c>
      <c r="G1769">
        <v>2608.4</v>
      </c>
    </row>
    <row r="1770" spans="2:7">
      <c r="B1770" s="39" t="s">
        <v>1245</v>
      </c>
      <c r="C1770" s="58" t="s">
        <v>40</v>
      </c>
      <c r="D1770" s="59" t="s">
        <v>1248</v>
      </c>
      <c r="E1770" s="59">
        <v>1000000281</v>
      </c>
      <c r="F1770" s="60" t="s">
        <v>1249</v>
      </c>
      <c r="G1770">
        <v>2824.9</v>
      </c>
    </row>
    <row r="1771" spans="2:7">
      <c r="B1771" s="39" t="s">
        <v>2568</v>
      </c>
      <c r="C1771" s="58" t="s">
        <v>2569</v>
      </c>
      <c r="D1771" s="65" t="s">
        <v>2582</v>
      </c>
      <c r="E1771" s="59">
        <v>1000001224</v>
      </c>
      <c r="F1771" s="60" t="s">
        <v>2583</v>
      </c>
      <c r="G1771">
        <v>2928.4</v>
      </c>
    </row>
    <row r="1772" spans="2:7">
      <c r="B1772" s="39" t="s">
        <v>3061</v>
      </c>
      <c r="C1772" s="58" t="s">
        <v>87</v>
      </c>
      <c r="D1772" s="65" t="s">
        <v>3080</v>
      </c>
      <c r="E1772" s="59">
        <v>1000001497</v>
      </c>
      <c r="F1772" s="60" t="s">
        <v>3081</v>
      </c>
      <c r="G1772">
        <v>3046</v>
      </c>
    </row>
    <row r="1773" spans="2:7">
      <c r="B1773" s="39" t="s">
        <v>121</v>
      </c>
      <c r="C1773" s="58" t="s">
        <v>34</v>
      </c>
      <c r="D1773" s="59" t="s">
        <v>1137</v>
      </c>
      <c r="E1773" s="59">
        <v>1000000573</v>
      </c>
      <c r="F1773" s="60" t="s">
        <v>1138</v>
      </c>
      <c r="G1773">
        <v>3731.6399999999994</v>
      </c>
    </row>
    <row r="1774" spans="2:7">
      <c r="B1774" s="39" t="s">
        <v>2568</v>
      </c>
      <c r="C1774" s="58" t="s">
        <v>2569</v>
      </c>
      <c r="D1774" s="65" t="s">
        <v>2572</v>
      </c>
      <c r="E1774" s="59">
        <v>1000001234</v>
      </c>
      <c r="F1774" s="60" t="s">
        <v>2573</v>
      </c>
      <c r="G1774">
        <v>4191.2</v>
      </c>
    </row>
    <row r="1775" spans="2:7">
      <c r="B1775" s="39" t="s">
        <v>1245</v>
      </c>
      <c r="C1775" s="58" t="s">
        <v>53</v>
      </c>
      <c r="D1775" s="59" t="s">
        <v>1944</v>
      </c>
      <c r="E1775" s="59">
        <v>1000000822</v>
      </c>
      <c r="F1775" s="60" t="s">
        <v>1945</v>
      </c>
      <c r="G1775">
        <v>4347.1799999999994</v>
      </c>
    </row>
    <row r="1776" spans="2:7">
      <c r="B1776" s="39" t="s">
        <v>121</v>
      </c>
      <c r="C1776" s="58" t="s">
        <v>34</v>
      </c>
      <c r="D1776" s="59" t="s">
        <v>1125</v>
      </c>
      <c r="E1776" s="59">
        <v>1000000579</v>
      </c>
      <c r="F1776" s="60" t="s">
        <v>1126</v>
      </c>
      <c r="G1776">
        <v>4450.74</v>
      </c>
    </row>
    <row r="1777" spans="2:7">
      <c r="B1777" s="124" t="s">
        <v>121</v>
      </c>
      <c r="C1777" s="125" t="s">
        <v>3924</v>
      </c>
      <c r="D1777" s="126" t="s">
        <v>312</v>
      </c>
      <c r="E1777" s="127">
        <v>1000000732</v>
      </c>
      <c r="F1777" s="128" t="s">
        <v>313</v>
      </c>
      <c r="G1777">
        <v>4777.3100000000004</v>
      </c>
    </row>
    <row r="1778" spans="2:7">
      <c r="B1778" s="39" t="s">
        <v>121</v>
      </c>
      <c r="C1778" s="112" t="s">
        <v>18</v>
      </c>
      <c r="D1778" s="59" t="s">
        <v>402</v>
      </c>
      <c r="E1778" s="59">
        <v>1000000476</v>
      </c>
      <c r="F1778" s="60" t="s">
        <v>403</v>
      </c>
      <c r="G1778">
        <v>5040.3</v>
      </c>
    </row>
  </sheetData>
  <conditionalFormatting sqref="D1467">
    <cfRule type="duplicateValues" dxfId="28" priority="7"/>
  </conditionalFormatting>
  <conditionalFormatting sqref="D1471">
    <cfRule type="duplicateValues" dxfId="27" priority="5"/>
  </conditionalFormatting>
  <conditionalFormatting sqref="D1494">
    <cfRule type="duplicateValues" dxfId="26" priority="3"/>
  </conditionalFormatting>
  <conditionalFormatting sqref="D1501">
    <cfRule type="duplicateValues" dxfId="25" priority="1"/>
  </conditionalFormatting>
  <conditionalFormatting sqref="D1502:D1557">
    <cfRule type="duplicateValues" dxfId="24" priority="11"/>
  </conditionalFormatting>
  <conditionalFormatting sqref="D1559:D1048576 D1529:D1557 D1:D1466 D1468:D1470 D1472:D1493 D1495:D1500">
    <cfRule type="duplicateValues" dxfId="23" priority="9"/>
  </conditionalFormatting>
  <conditionalFormatting sqref="E1467">
    <cfRule type="duplicateValues" dxfId="22" priority="8"/>
  </conditionalFormatting>
  <conditionalFormatting sqref="E1471">
    <cfRule type="duplicateValues" dxfId="21" priority="6"/>
  </conditionalFormatting>
  <conditionalFormatting sqref="E1494">
    <cfRule type="duplicateValues" dxfId="20" priority="4"/>
  </conditionalFormatting>
  <conditionalFormatting sqref="E1501">
    <cfRule type="duplicateValues" dxfId="19" priority="2"/>
  </conditionalFormatting>
  <conditionalFormatting sqref="E1502:E1558">
    <cfRule type="duplicateValues" dxfId="18" priority="12"/>
  </conditionalFormatting>
  <conditionalFormatting sqref="E1529:E1048576 E1495:E1500 E1:E1466 E1468:E1470 E1472:E1493">
    <cfRule type="duplicateValues" dxfId="17" priority="1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E73D-1607-4702-9458-EB20EF82548D}">
  <sheetPr codeName="Sheet6"/>
  <dimension ref="C3:J8"/>
  <sheetViews>
    <sheetView workbookViewId="0">
      <selection activeCell="F4" sqref="F4"/>
    </sheetView>
  </sheetViews>
  <sheetFormatPr defaultRowHeight="14.4"/>
  <cols>
    <col min="6" max="6" width="11" bestFit="1" customWidth="1"/>
    <col min="7" max="7" width="28.88671875" bestFit="1" customWidth="1"/>
  </cols>
  <sheetData>
    <row r="3" spans="3:10" ht="27.6">
      <c r="C3" s="29" t="s">
        <v>107</v>
      </c>
      <c r="D3" s="56" t="s">
        <v>1</v>
      </c>
      <c r="E3" s="57" t="s">
        <v>108</v>
      </c>
      <c r="F3" s="57" t="s">
        <v>109</v>
      </c>
      <c r="G3" s="57" t="s">
        <v>110</v>
      </c>
      <c r="H3" s="37" t="s">
        <v>3763</v>
      </c>
      <c r="I3" s="37" t="s">
        <v>3764</v>
      </c>
      <c r="J3" s="31">
        <v>45318</v>
      </c>
    </row>
    <row r="4" spans="3:10">
      <c r="C4" s="39" t="s">
        <v>121</v>
      </c>
      <c r="D4" s="58" t="s">
        <v>281</v>
      </c>
      <c r="E4" s="59" t="s">
        <v>302</v>
      </c>
      <c r="F4" s="59">
        <v>1000003475</v>
      </c>
      <c r="G4" s="61" t="s">
        <v>303</v>
      </c>
      <c r="H4" s="46">
        <v>174.5</v>
      </c>
      <c r="I4" s="46" t="s">
        <v>3803</v>
      </c>
      <c r="J4" s="42">
        <v>174.5</v>
      </c>
    </row>
    <row r="5" spans="3:10">
      <c r="C5" s="39" t="s">
        <v>1245</v>
      </c>
      <c r="D5" s="58" t="s">
        <v>43</v>
      </c>
      <c r="E5" s="61" t="s">
        <v>1347</v>
      </c>
      <c r="F5" s="59">
        <v>1000000169</v>
      </c>
      <c r="G5" s="60" t="s">
        <v>1348</v>
      </c>
      <c r="H5" s="46">
        <v>1265</v>
      </c>
      <c r="I5" s="46" t="s">
        <v>3803</v>
      </c>
      <c r="J5" s="42">
        <v>877</v>
      </c>
    </row>
    <row r="6" spans="3:10">
      <c r="C6" s="39" t="s">
        <v>1245</v>
      </c>
      <c r="D6" s="58" t="s">
        <v>43</v>
      </c>
      <c r="E6" s="59" t="s">
        <v>1359</v>
      </c>
      <c r="F6" s="59">
        <v>1000000192</v>
      </c>
      <c r="G6" s="60" t="s">
        <v>1360</v>
      </c>
      <c r="H6" s="46">
        <v>30</v>
      </c>
      <c r="I6" s="46" t="s">
        <v>3803</v>
      </c>
      <c r="J6" s="42">
        <v>0</v>
      </c>
    </row>
    <row r="7" spans="3:10">
      <c r="C7" s="50" t="s">
        <v>1245</v>
      </c>
      <c r="D7" s="63" t="s">
        <v>46</v>
      </c>
      <c r="E7" s="63" t="s">
        <v>1788</v>
      </c>
      <c r="F7" s="63">
        <v>1000003891</v>
      </c>
      <c r="G7" s="63" t="s">
        <v>1789</v>
      </c>
      <c r="H7" s="46">
        <v>0</v>
      </c>
      <c r="I7" s="46" t="s">
        <v>79</v>
      </c>
      <c r="J7" s="42">
        <v>0</v>
      </c>
    </row>
    <row r="8" spans="3:10">
      <c r="C8" s="39" t="s">
        <v>1245</v>
      </c>
      <c r="D8" s="58" t="s">
        <v>53</v>
      </c>
      <c r="E8" s="59" t="s">
        <v>1931</v>
      </c>
      <c r="F8" s="59">
        <v>1000000045</v>
      </c>
      <c r="G8" s="60" t="s">
        <v>1932</v>
      </c>
      <c r="H8" s="46">
        <v>596.5</v>
      </c>
      <c r="I8" s="46" t="s">
        <v>3803</v>
      </c>
      <c r="J8" s="42">
        <v>512.75</v>
      </c>
    </row>
  </sheetData>
  <conditionalFormatting sqref="E3:E8">
    <cfRule type="duplicateValues" dxfId="16" priority="46"/>
  </conditionalFormatting>
  <conditionalFormatting sqref="F3:F8">
    <cfRule type="duplicateValues" dxfId="15" priority="47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77BB-2A3A-42C6-9536-21C1EC29DCC4}">
  <sheetPr codeName="Sheet7" filterMode="1"/>
  <dimension ref="A1:AC1783"/>
  <sheetViews>
    <sheetView showGridLines="0" zoomScaleNormal="100" workbookViewId="0">
      <pane xSplit="8" ySplit="2" topLeftCell="J197" activePane="bottomRight" state="frozen"/>
      <selection pane="topRight" activeCell="I1" sqref="I1"/>
      <selection pane="bottomLeft" activeCell="A3" sqref="A3"/>
      <selection pane="bottomRight" activeCell="K197" sqref="K197"/>
    </sheetView>
  </sheetViews>
  <sheetFormatPr defaultColWidth="8.88671875" defaultRowHeight="14.4"/>
  <cols>
    <col min="1" max="1" width="7.109375" style="68" bestFit="1" customWidth="1"/>
    <col min="2" max="2" width="8.33203125" style="69" customWidth="1"/>
    <col min="3" max="3" width="8.6640625" style="69" customWidth="1"/>
    <col min="4" max="4" width="11" style="69" bestFit="1" customWidth="1"/>
    <col min="5" max="5" width="28.44140625" style="69" customWidth="1"/>
    <col min="6" max="6" width="10.33203125" style="68" bestFit="1" customWidth="1"/>
    <col min="7" max="7" width="13.109375" style="68" customWidth="1"/>
    <col min="8" max="8" width="16" style="68" customWidth="1"/>
    <col min="9" max="9" width="10.33203125" style="70" hidden="1" customWidth="1"/>
    <col min="10" max="10" width="9" style="71" bestFit="1" customWidth="1"/>
    <col min="11" max="11" width="8.88671875" style="70" customWidth="1"/>
    <col min="12" max="12" width="8.6640625" style="71" customWidth="1"/>
    <col min="13" max="13" width="11.6640625" style="71" customWidth="1"/>
    <col min="14" max="14" width="8" style="70" bestFit="1" customWidth="1"/>
    <col min="15" max="15" width="9.88671875" style="70" customWidth="1"/>
    <col min="16" max="17" width="8.88671875" style="70" bestFit="1" customWidth="1"/>
    <col min="18" max="18" width="10.33203125" style="72" customWidth="1"/>
    <col min="19" max="19" width="12.109375" style="70" customWidth="1"/>
    <col min="20" max="21" width="8.33203125" style="70" customWidth="1"/>
    <col min="22" max="22" width="8.88671875" style="70" customWidth="1"/>
    <col min="23" max="23" width="9.109375" style="70" customWidth="1"/>
    <col min="24" max="24" width="10.33203125" style="70" customWidth="1"/>
    <col min="25" max="25" width="10.109375" style="70" bestFit="1" customWidth="1"/>
    <col min="26" max="26" width="5.109375" style="68" hidden="1" customWidth="1"/>
    <col min="27" max="27" width="8.6640625" style="68" hidden="1" customWidth="1"/>
    <col min="28" max="28" width="11" style="68" bestFit="1" customWidth="1"/>
    <col min="29" max="16384" width="8.88671875" style="68"/>
  </cols>
  <sheetData>
    <row r="1" spans="1:29" s="28" customFormat="1">
      <c r="A1" s="22"/>
      <c r="B1" s="55"/>
      <c r="C1" s="55"/>
      <c r="D1" s="55"/>
      <c r="E1" s="55">
        <f ca="1">F1-I1+1</f>
        <v>683</v>
      </c>
      <c r="F1" s="78">
        <f ca="1">TODAY()-1</f>
        <v>46309</v>
      </c>
      <c r="G1" s="24"/>
      <c r="H1" s="24"/>
      <c r="I1" s="78">
        <v>45627</v>
      </c>
      <c r="J1" s="23">
        <f>(EOMONTH(I1,0))-I1+1</f>
        <v>31</v>
      </c>
      <c r="K1" s="25">
        <f>SUBTOTAL(9,K3:K1048576)</f>
        <v>0</v>
      </c>
      <c r="L1" s="92" t="b">
        <f>K1='SUMMARY-M'!E67</f>
        <v>1</v>
      </c>
      <c r="M1" s="25"/>
      <c r="N1" s="25">
        <f>SUBTOTAL(9,N3:N1048576)</f>
        <v>0</v>
      </c>
      <c r="O1" s="22"/>
      <c r="P1" s="25">
        <f>SUBTOTAL(9,P3:P1048576)</f>
        <v>0</v>
      </c>
      <c r="Q1" s="26"/>
      <c r="R1" s="24">
        <f>EDATE(I1,-1)</f>
        <v>45597</v>
      </c>
      <c r="S1" s="22"/>
      <c r="T1" s="25">
        <f>SUBTOTAL(9,T3:T1048576)</f>
        <v>2920.6</v>
      </c>
      <c r="U1" s="25"/>
      <c r="V1" s="25">
        <f>SUBTOTAL(9,V3:V1048576)</f>
        <v>2920.6</v>
      </c>
      <c r="W1" s="27"/>
      <c r="X1" s="27"/>
      <c r="Y1" s="27"/>
      <c r="AB1" s="25"/>
      <c r="AC1" s="25"/>
    </row>
    <row r="2" spans="1:29" s="38" customFormat="1" ht="28.95" customHeight="1">
      <c r="A2" s="29" t="s">
        <v>107</v>
      </c>
      <c r="B2" s="56" t="s">
        <v>1</v>
      </c>
      <c r="C2" s="57" t="s">
        <v>108</v>
      </c>
      <c r="D2" s="57" t="s">
        <v>109</v>
      </c>
      <c r="E2" s="57" t="s">
        <v>110</v>
      </c>
      <c r="F2" s="30" t="s">
        <v>111</v>
      </c>
      <c r="G2" s="30" t="s">
        <v>112</v>
      </c>
      <c r="H2" s="30" t="s">
        <v>113</v>
      </c>
      <c r="I2" s="30" t="s">
        <v>3608</v>
      </c>
      <c r="J2" s="30" t="s">
        <v>114</v>
      </c>
      <c r="K2" s="31">
        <f ca="1">F1</f>
        <v>46309</v>
      </c>
      <c r="L2" s="32" t="s">
        <v>115</v>
      </c>
      <c r="M2" s="33" t="s">
        <v>116</v>
      </c>
      <c r="N2" s="30" t="s">
        <v>3609</v>
      </c>
      <c r="O2" s="34" t="s">
        <v>3610</v>
      </c>
      <c r="P2" s="31">
        <f ca="1">EDATE(F1,-1)</f>
        <v>46279</v>
      </c>
      <c r="Q2" s="31" t="s">
        <v>117</v>
      </c>
      <c r="R2" s="35" t="s">
        <v>118</v>
      </c>
      <c r="S2" s="36" t="s">
        <v>3611</v>
      </c>
      <c r="T2" s="37" t="s">
        <v>3612</v>
      </c>
      <c r="U2" s="37" t="s">
        <v>3613</v>
      </c>
      <c r="V2" s="31">
        <f ca="1">EDATE(K2,-12)</f>
        <v>45944</v>
      </c>
      <c r="W2" s="36" t="s">
        <v>119</v>
      </c>
      <c r="X2" s="36" t="s">
        <v>120</v>
      </c>
      <c r="Y2" s="36" t="s">
        <v>3614</v>
      </c>
      <c r="Z2" s="77" t="s">
        <v>3550</v>
      </c>
      <c r="AA2" s="30" t="s">
        <v>113</v>
      </c>
      <c r="AB2" s="93" t="s">
        <v>3762</v>
      </c>
    </row>
    <row r="3" spans="1:29" s="27" customFormat="1" ht="13.8" hidden="1">
      <c r="A3" s="39" t="s">
        <v>121</v>
      </c>
      <c r="B3" s="58" t="s">
        <v>12</v>
      </c>
      <c r="C3" s="59" t="s">
        <v>122</v>
      </c>
      <c r="D3" s="59">
        <v>1000000638</v>
      </c>
      <c r="E3" s="60" t="s">
        <v>123</v>
      </c>
      <c r="F3" s="40">
        <v>38384</v>
      </c>
      <c r="G3" s="40" t="str">
        <f t="shared" ref="G3:G66" si="0">IF(I3&gt;0,"Targeted Dealer","-")</f>
        <v>Targeted Dealer</v>
      </c>
      <c r="H3" s="40"/>
      <c r="I3" s="41">
        <v>100</v>
      </c>
      <c r="J3" s="41">
        <f ca="1">I3/$J$1*$E$1</f>
        <v>2203.2258064516127</v>
      </c>
      <c r="K3" s="42">
        <v>120</v>
      </c>
      <c r="L3" s="43">
        <f ca="1">K3-J3</f>
        <v>-2083.2258064516127</v>
      </c>
      <c r="M3" s="43">
        <f ca="1">IFERROR((K3/J3%),"-")</f>
        <v>5.4465592972181556</v>
      </c>
      <c r="N3" s="44">
        <v>120</v>
      </c>
      <c r="O3" s="45" t="str">
        <f ca="1">IF(F3&lt;=$P$2,"Nov","")</f>
        <v>Nov</v>
      </c>
      <c r="P3" s="42">
        <v>120</v>
      </c>
      <c r="Q3" s="44">
        <f>K3-P3</f>
        <v>0</v>
      </c>
      <c r="R3" s="45">
        <f ca="1">IFERROR(IF(O3="Nov",(K3/P3-1)),0)</f>
        <v>0</v>
      </c>
      <c r="S3" s="44" t="str">
        <f ca="1">IF(N3&gt;0,IF(O3="","-",IF(R3&lt;0%,"DEGROWTH","GROWTH")))</f>
        <v>GROWTH</v>
      </c>
      <c r="T3" s="46">
        <v>200</v>
      </c>
      <c r="U3" s="46" t="str">
        <f ca="1">IF(F3&lt;=$V$2,"Dec","")</f>
        <v>Dec</v>
      </c>
      <c r="V3" s="42">
        <v>200</v>
      </c>
      <c r="W3" s="47">
        <f>K3-V3</f>
        <v>-80</v>
      </c>
      <c r="X3" s="48">
        <f ca="1">IFERROR(IF(U3="Dec",(K3/V3-1)),0)</f>
        <v>-0.4</v>
      </c>
      <c r="Y3" s="47" t="str">
        <f ca="1">IF(T3&gt;0,IF(U3="","-",IF(X3&lt;0%,"DEGROWTH","GROWTH")))</f>
        <v>DEGROWTH</v>
      </c>
      <c r="Z3" s="50">
        <v>0</v>
      </c>
      <c r="AA3" s="50">
        <f>IF(H3&gt;0,1,0)</f>
        <v>0</v>
      </c>
      <c r="AB3" s="27">
        <v>1000000638</v>
      </c>
    </row>
    <row r="4" spans="1:29" s="27" customFormat="1" ht="13.8" hidden="1">
      <c r="A4" s="39" t="s">
        <v>121</v>
      </c>
      <c r="B4" s="58" t="s">
        <v>12</v>
      </c>
      <c r="C4" s="59" t="s">
        <v>124</v>
      </c>
      <c r="D4" s="59">
        <v>1000000671</v>
      </c>
      <c r="E4" s="60" t="s">
        <v>125</v>
      </c>
      <c r="F4" s="40">
        <v>38390</v>
      </c>
      <c r="G4" s="40" t="str">
        <f t="shared" si="0"/>
        <v>Targeted Dealer</v>
      </c>
      <c r="H4" s="40"/>
      <c r="I4" s="41">
        <v>20</v>
      </c>
      <c r="J4" s="41">
        <f t="shared" ref="J4:J67" ca="1" si="1">I4/$J$1*$E$1</f>
        <v>440.64516129032256</v>
      </c>
      <c r="K4" s="42">
        <v>20</v>
      </c>
      <c r="L4" s="43">
        <f t="shared" ref="L4:L67" ca="1" si="2">K4-J4</f>
        <v>-420.64516129032256</v>
      </c>
      <c r="M4" s="43">
        <f t="shared" ref="M4:M67" ca="1" si="3">IFERROR((K4/J4%),"-")</f>
        <v>4.5387994143484631</v>
      </c>
      <c r="N4" s="44">
        <v>20</v>
      </c>
      <c r="O4" s="45" t="str">
        <f t="shared" ref="O4:O67" ca="1" si="4">IF(F4&lt;=$P$2,"Nov","")</f>
        <v>Nov</v>
      </c>
      <c r="P4" s="42">
        <v>20</v>
      </c>
      <c r="Q4" s="44">
        <f t="shared" ref="Q4:Q67" si="5">K4-P4</f>
        <v>0</v>
      </c>
      <c r="R4" s="45">
        <f t="shared" ref="R4:R67" ca="1" si="6">IFERROR(IF(O4="Nov",(K4/P4-1)),0)</f>
        <v>0</v>
      </c>
      <c r="S4" s="44" t="str">
        <f t="shared" ref="S4:S67" ca="1" si="7">IF(N4&gt;0,IF(O4="","-",IF(R4&lt;0%,"DEGROWTH","GROWTH")))</f>
        <v>GROWTH</v>
      </c>
      <c r="T4" s="46">
        <v>20</v>
      </c>
      <c r="U4" s="46" t="str">
        <f t="shared" ref="U4:U67" ca="1" si="8">IF(F4&lt;=$V$2,"Dec","")</f>
        <v>Dec</v>
      </c>
      <c r="V4" s="42">
        <v>20</v>
      </c>
      <c r="W4" s="47">
        <f t="shared" ref="W4:W67" si="9">K4-V4</f>
        <v>0</v>
      </c>
      <c r="X4" s="48">
        <f t="shared" ref="X4:X67" ca="1" si="10">IFERROR(IF(U4="Dec",(K4/V4-1)),0)</f>
        <v>0</v>
      </c>
      <c r="Y4" s="47" t="str">
        <f t="shared" ref="Y4:Y67" ca="1" si="11">IF(T4&gt;0,IF(U4="","-",IF(X4&lt;0%,"DEGROWTH","GROWTH")))</f>
        <v>GROWTH</v>
      </c>
      <c r="Z4" s="50">
        <v>0</v>
      </c>
      <c r="AA4" s="50">
        <f t="shared" ref="AA4:AA67" si="12">IF(H4&gt;0,1,0)</f>
        <v>0</v>
      </c>
      <c r="AB4" s="27">
        <v>1000000671</v>
      </c>
    </row>
    <row r="5" spans="1:29" s="27" customFormat="1" ht="13.8" hidden="1">
      <c r="A5" s="39" t="s">
        <v>121</v>
      </c>
      <c r="B5" s="58" t="s">
        <v>12</v>
      </c>
      <c r="C5" s="59" t="s">
        <v>126</v>
      </c>
      <c r="D5" s="59">
        <v>1000000673</v>
      </c>
      <c r="E5" s="60" t="s">
        <v>127</v>
      </c>
      <c r="F5" s="40">
        <v>38490</v>
      </c>
      <c r="G5" s="40" t="str">
        <f t="shared" si="0"/>
        <v>Targeted Dealer</v>
      </c>
      <c r="H5" s="40" t="s">
        <v>113</v>
      </c>
      <c r="I5" s="41">
        <v>2000</v>
      </c>
      <c r="J5" s="41">
        <f t="shared" ca="1" si="1"/>
        <v>44064.516129032258</v>
      </c>
      <c r="K5" s="42">
        <v>1727.5</v>
      </c>
      <c r="L5" s="43">
        <f t="shared" ca="1" si="2"/>
        <v>-42337.016129032258</v>
      </c>
      <c r="M5" s="43">
        <f t="shared" ca="1" si="3"/>
        <v>3.9203879941434847</v>
      </c>
      <c r="N5" s="44">
        <v>1557.5</v>
      </c>
      <c r="O5" s="45" t="str">
        <f t="shared" ca="1" si="4"/>
        <v>Nov</v>
      </c>
      <c r="P5" s="42">
        <v>1557.5</v>
      </c>
      <c r="Q5" s="44">
        <f t="shared" si="5"/>
        <v>170</v>
      </c>
      <c r="R5" s="45">
        <f t="shared" ca="1" si="6"/>
        <v>0.10914927768860361</v>
      </c>
      <c r="S5" s="44" t="str">
        <f t="shared" ca="1" si="7"/>
        <v>GROWTH</v>
      </c>
      <c r="T5" s="46">
        <v>1779</v>
      </c>
      <c r="U5" s="46" t="str">
        <f t="shared" ca="1" si="8"/>
        <v>Dec</v>
      </c>
      <c r="V5" s="42">
        <v>1779</v>
      </c>
      <c r="W5" s="47">
        <f t="shared" si="9"/>
        <v>-51.5</v>
      </c>
      <c r="X5" s="48">
        <f t="shared" ca="1" si="10"/>
        <v>-2.8948847667228828E-2</v>
      </c>
      <c r="Y5" s="47" t="str">
        <f t="shared" ca="1" si="11"/>
        <v>DEGROWTH</v>
      </c>
      <c r="Z5" s="50">
        <v>0</v>
      </c>
      <c r="AA5" s="50">
        <f t="shared" si="12"/>
        <v>1</v>
      </c>
      <c r="AB5" s="27">
        <v>1000000673</v>
      </c>
    </row>
    <row r="6" spans="1:29" s="27" customFormat="1" ht="13.8" hidden="1">
      <c r="A6" s="39" t="s">
        <v>121</v>
      </c>
      <c r="B6" s="58" t="s">
        <v>12</v>
      </c>
      <c r="C6" s="59" t="s">
        <v>128</v>
      </c>
      <c r="D6" s="59">
        <v>1000000669</v>
      </c>
      <c r="E6" s="60" t="s">
        <v>129</v>
      </c>
      <c r="F6" s="40">
        <v>39093</v>
      </c>
      <c r="G6" s="40" t="str">
        <f t="shared" si="0"/>
        <v>Targeted Dealer</v>
      </c>
      <c r="H6" s="40"/>
      <c r="I6" s="41">
        <v>10</v>
      </c>
      <c r="J6" s="41">
        <f t="shared" ca="1" si="1"/>
        <v>220.32258064516128</v>
      </c>
      <c r="K6" s="42">
        <v>13</v>
      </c>
      <c r="L6" s="43">
        <f t="shared" ca="1" si="2"/>
        <v>-207.32258064516128</v>
      </c>
      <c r="M6" s="43">
        <f t="shared" ca="1" si="3"/>
        <v>5.9004392386530018</v>
      </c>
      <c r="N6" s="44">
        <v>22.5</v>
      </c>
      <c r="O6" s="45" t="str">
        <f t="shared" ca="1" si="4"/>
        <v>Nov</v>
      </c>
      <c r="P6" s="42">
        <v>22.5</v>
      </c>
      <c r="Q6" s="44">
        <f t="shared" si="5"/>
        <v>-9.5</v>
      </c>
      <c r="R6" s="45">
        <f t="shared" ca="1" si="6"/>
        <v>-0.42222222222222228</v>
      </c>
      <c r="S6" s="44" t="str">
        <f t="shared" ca="1" si="7"/>
        <v>DEGROWTH</v>
      </c>
      <c r="T6" s="46">
        <v>50</v>
      </c>
      <c r="U6" s="46" t="str">
        <f t="shared" ca="1" si="8"/>
        <v>Dec</v>
      </c>
      <c r="V6" s="42">
        <v>50</v>
      </c>
      <c r="W6" s="47">
        <f t="shared" si="9"/>
        <v>-37</v>
      </c>
      <c r="X6" s="48">
        <f t="shared" ca="1" si="10"/>
        <v>-0.74</v>
      </c>
      <c r="Y6" s="47" t="str">
        <f t="shared" ca="1" si="11"/>
        <v>DEGROWTH</v>
      </c>
      <c r="Z6" s="50">
        <v>1</v>
      </c>
      <c r="AA6" s="50">
        <f t="shared" si="12"/>
        <v>0</v>
      </c>
      <c r="AB6" s="27">
        <v>1000000669</v>
      </c>
    </row>
    <row r="7" spans="1:29" s="27" customFormat="1" ht="13.8" hidden="1">
      <c r="A7" s="39" t="s">
        <v>121</v>
      </c>
      <c r="B7" s="58" t="s">
        <v>12</v>
      </c>
      <c r="C7" s="59" t="s">
        <v>130</v>
      </c>
      <c r="D7" s="59">
        <v>1000000668</v>
      </c>
      <c r="E7" s="60" t="s">
        <v>131</v>
      </c>
      <c r="F7" s="40">
        <v>39257</v>
      </c>
      <c r="G7" s="40" t="str">
        <f t="shared" si="0"/>
        <v>Targeted Dealer</v>
      </c>
      <c r="H7" s="40"/>
      <c r="I7" s="41">
        <v>20</v>
      </c>
      <c r="J7" s="41">
        <f t="shared" ca="1" si="1"/>
        <v>440.64516129032256</v>
      </c>
      <c r="K7" s="42">
        <v>26</v>
      </c>
      <c r="L7" s="43">
        <f t="shared" ca="1" si="2"/>
        <v>-414.64516129032256</v>
      </c>
      <c r="M7" s="43">
        <f t="shared" ca="1" si="3"/>
        <v>5.9004392386530018</v>
      </c>
      <c r="N7" s="44">
        <v>26</v>
      </c>
      <c r="O7" s="45" t="str">
        <f t="shared" ca="1" si="4"/>
        <v>Nov</v>
      </c>
      <c r="P7" s="42">
        <v>26</v>
      </c>
      <c r="Q7" s="44">
        <f t="shared" si="5"/>
        <v>0</v>
      </c>
      <c r="R7" s="45">
        <f t="shared" ca="1" si="6"/>
        <v>0</v>
      </c>
      <c r="S7" s="44" t="str">
        <f t="shared" ca="1" si="7"/>
        <v>GROWTH</v>
      </c>
      <c r="T7" s="46">
        <v>10</v>
      </c>
      <c r="U7" s="46" t="str">
        <f t="shared" ca="1" si="8"/>
        <v>Dec</v>
      </c>
      <c r="V7" s="42">
        <v>10</v>
      </c>
      <c r="W7" s="47">
        <f t="shared" si="9"/>
        <v>16</v>
      </c>
      <c r="X7" s="48">
        <f t="shared" ca="1" si="10"/>
        <v>1.6</v>
      </c>
      <c r="Y7" s="47" t="str">
        <f t="shared" ca="1" si="11"/>
        <v>GROWTH</v>
      </c>
      <c r="Z7" s="50">
        <v>0</v>
      </c>
      <c r="AA7" s="50">
        <f t="shared" si="12"/>
        <v>0</v>
      </c>
      <c r="AB7" s="27">
        <v>1000000668</v>
      </c>
    </row>
    <row r="8" spans="1:29" s="27" customFormat="1" ht="13.8" hidden="1">
      <c r="A8" s="39" t="s">
        <v>121</v>
      </c>
      <c r="B8" s="58" t="s">
        <v>12</v>
      </c>
      <c r="C8" s="59" t="s">
        <v>132</v>
      </c>
      <c r="D8" s="59">
        <v>1000000665</v>
      </c>
      <c r="E8" s="60" t="s">
        <v>133</v>
      </c>
      <c r="F8" s="40">
        <v>40672</v>
      </c>
      <c r="G8" s="40" t="str">
        <f t="shared" si="0"/>
        <v>Targeted Dealer</v>
      </c>
      <c r="H8" s="40" t="s">
        <v>113</v>
      </c>
      <c r="I8" s="41">
        <v>320</v>
      </c>
      <c r="J8" s="41">
        <f t="shared" ca="1" si="1"/>
        <v>7050.322580645161</v>
      </c>
      <c r="K8" s="42">
        <v>222</v>
      </c>
      <c r="L8" s="43">
        <f t="shared" ca="1" si="2"/>
        <v>-6828.322580645161</v>
      </c>
      <c r="M8" s="43">
        <f t="shared" ca="1" si="3"/>
        <v>3.148792093704246</v>
      </c>
      <c r="N8" s="44">
        <v>300</v>
      </c>
      <c r="O8" s="45" t="str">
        <f t="shared" ca="1" si="4"/>
        <v>Nov</v>
      </c>
      <c r="P8" s="42">
        <v>300</v>
      </c>
      <c r="Q8" s="44">
        <f t="shared" si="5"/>
        <v>-78</v>
      </c>
      <c r="R8" s="45">
        <f t="shared" ca="1" si="6"/>
        <v>-0.26</v>
      </c>
      <c r="S8" s="44" t="str">
        <f t="shared" ca="1" si="7"/>
        <v>DEGROWTH</v>
      </c>
      <c r="T8" s="46">
        <v>280</v>
      </c>
      <c r="U8" s="46" t="str">
        <f t="shared" ca="1" si="8"/>
        <v>Dec</v>
      </c>
      <c r="V8" s="42">
        <v>280</v>
      </c>
      <c r="W8" s="47">
        <f t="shared" si="9"/>
        <v>-58</v>
      </c>
      <c r="X8" s="48">
        <f t="shared" ca="1" si="10"/>
        <v>-0.20714285714285718</v>
      </c>
      <c r="Y8" s="47" t="str">
        <f t="shared" ca="1" si="11"/>
        <v>DEGROWTH</v>
      </c>
      <c r="Z8" s="50">
        <v>0</v>
      </c>
      <c r="AA8" s="50">
        <f t="shared" si="12"/>
        <v>1</v>
      </c>
      <c r="AB8" s="27">
        <v>1000000665</v>
      </c>
    </row>
    <row r="9" spans="1:29" s="27" customFormat="1" ht="13.8" hidden="1">
      <c r="A9" s="39" t="s">
        <v>121</v>
      </c>
      <c r="B9" s="58" t="s">
        <v>12</v>
      </c>
      <c r="C9" s="59" t="s">
        <v>134</v>
      </c>
      <c r="D9" s="59">
        <v>1000000653</v>
      </c>
      <c r="E9" s="60" t="s">
        <v>135</v>
      </c>
      <c r="F9" s="40">
        <v>41186</v>
      </c>
      <c r="G9" s="40" t="str">
        <f t="shared" si="0"/>
        <v>Targeted Dealer</v>
      </c>
      <c r="H9" s="40"/>
      <c r="I9" s="41">
        <v>100</v>
      </c>
      <c r="J9" s="41">
        <f t="shared" ca="1" si="1"/>
        <v>2203.2258064516127</v>
      </c>
      <c r="K9" s="42">
        <v>60</v>
      </c>
      <c r="L9" s="43">
        <f t="shared" ca="1" si="2"/>
        <v>-2143.2258064516127</v>
      </c>
      <c r="M9" s="43">
        <f t="shared" ca="1" si="3"/>
        <v>2.7232796486090778</v>
      </c>
      <c r="N9" s="44">
        <v>90</v>
      </c>
      <c r="O9" s="45" t="str">
        <f t="shared" ca="1" si="4"/>
        <v>Nov</v>
      </c>
      <c r="P9" s="42">
        <v>90</v>
      </c>
      <c r="Q9" s="44">
        <f t="shared" si="5"/>
        <v>-30</v>
      </c>
      <c r="R9" s="45">
        <f t="shared" ca="1" si="6"/>
        <v>-0.33333333333333337</v>
      </c>
      <c r="S9" s="44" t="str">
        <f t="shared" ca="1" si="7"/>
        <v>DEGROWTH</v>
      </c>
      <c r="T9" s="46">
        <v>60</v>
      </c>
      <c r="U9" s="46" t="str">
        <f t="shared" ca="1" si="8"/>
        <v>Dec</v>
      </c>
      <c r="V9" s="42">
        <v>60</v>
      </c>
      <c r="W9" s="47">
        <f t="shared" si="9"/>
        <v>0</v>
      </c>
      <c r="X9" s="48">
        <f t="shared" ca="1" si="10"/>
        <v>0</v>
      </c>
      <c r="Y9" s="47" t="str">
        <f t="shared" ca="1" si="11"/>
        <v>GROWTH</v>
      </c>
      <c r="Z9" s="50">
        <v>0</v>
      </c>
      <c r="AA9" s="50">
        <f t="shared" si="12"/>
        <v>0</v>
      </c>
      <c r="AB9" s="27">
        <v>1000000653</v>
      </c>
    </row>
    <row r="10" spans="1:29" s="27" customFormat="1" ht="13.8" hidden="1">
      <c r="A10" s="39" t="s">
        <v>121</v>
      </c>
      <c r="B10" s="58" t="s">
        <v>12</v>
      </c>
      <c r="C10" s="59" t="s">
        <v>136</v>
      </c>
      <c r="D10" s="59">
        <v>1000000634</v>
      </c>
      <c r="E10" s="60" t="s">
        <v>137</v>
      </c>
      <c r="F10" s="40">
        <v>41397</v>
      </c>
      <c r="G10" s="40" t="str">
        <f t="shared" si="0"/>
        <v>Targeted Dealer</v>
      </c>
      <c r="H10" s="40"/>
      <c r="I10" s="41">
        <v>140</v>
      </c>
      <c r="J10" s="41">
        <f t="shared" ca="1" si="1"/>
        <v>3084.5161290322585</v>
      </c>
      <c r="K10" s="42">
        <v>80</v>
      </c>
      <c r="L10" s="43">
        <f t="shared" ca="1" si="2"/>
        <v>-3004.5161290322585</v>
      </c>
      <c r="M10" s="43">
        <f t="shared" ca="1" si="3"/>
        <v>2.5935996653419782</v>
      </c>
      <c r="N10" s="44">
        <v>120</v>
      </c>
      <c r="O10" s="45" t="str">
        <f t="shared" ca="1" si="4"/>
        <v>Nov</v>
      </c>
      <c r="P10" s="42">
        <v>120</v>
      </c>
      <c r="Q10" s="44">
        <f t="shared" si="5"/>
        <v>-40</v>
      </c>
      <c r="R10" s="45">
        <f t="shared" ca="1" si="6"/>
        <v>-0.33333333333333337</v>
      </c>
      <c r="S10" s="44" t="str">
        <f t="shared" ca="1" si="7"/>
        <v>DEGROWTH</v>
      </c>
      <c r="T10" s="46">
        <v>120</v>
      </c>
      <c r="U10" s="46" t="str">
        <f t="shared" ca="1" si="8"/>
        <v>Dec</v>
      </c>
      <c r="V10" s="42">
        <v>120</v>
      </c>
      <c r="W10" s="47">
        <f t="shared" si="9"/>
        <v>-40</v>
      </c>
      <c r="X10" s="48">
        <f t="shared" ca="1" si="10"/>
        <v>-0.33333333333333337</v>
      </c>
      <c r="Y10" s="47" t="str">
        <f t="shared" ca="1" si="11"/>
        <v>DEGROWTH</v>
      </c>
      <c r="Z10" s="50">
        <v>0</v>
      </c>
      <c r="AA10" s="50">
        <f t="shared" si="12"/>
        <v>0</v>
      </c>
      <c r="AB10" s="27">
        <v>1000000634</v>
      </c>
    </row>
    <row r="11" spans="1:29" s="27" customFormat="1" ht="13.8" hidden="1">
      <c r="A11" s="39" t="s">
        <v>121</v>
      </c>
      <c r="B11" s="58" t="s">
        <v>12</v>
      </c>
      <c r="C11" s="59" t="s">
        <v>138</v>
      </c>
      <c r="D11" s="59">
        <v>1000000654</v>
      </c>
      <c r="E11" s="60" t="s">
        <v>139</v>
      </c>
      <c r="F11" s="40">
        <v>41791</v>
      </c>
      <c r="G11" s="40" t="str">
        <f t="shared" si="0"/>
        <v>Targeted Dealer</v>
      </c>
      <c r="H11" s="40"/>
      <c r="I11" s="41">
        <v>170</v>
      </c>
      <c r="J11" s="41">
        <f t="shared" ca="1" si="1"/>
        <v>3745.4838709677415</v>
      </c>
      <c r="K11" s="42">
        <v>155.5</v>
      </c>
      <c r="L11" s="43">
        <f t="shared" ca="1" si="2"/>
        <v>-3589.9838709677415</v>
      </c>
      <c r="M11" s="43">
        <f t="shared" ca="1" si="3"/>
        <v>4.1516665231246233</v>
      </c>
      <c r="N11" s="44">
        <v>140</v>
      </c>
      <c r="O11" s="45" t="str">
        <f t="shared" ca="1" si="4"/>
        <v>Nov</v>
      </c>
      <c r="P11" s="42">
        <v>140</v>
      </c>
      <c r="Q11" s="44">
        <f t="shared" si="5"/>
        <v>15.5</v>
      </c>
      <c r="R11" s="45">
        <f t="shared" ca="1" si="6"/>
        <v>0.11071428571428577</v>
      </c>
      <c r="S11" s="44" t="str">
        <f t="shared" ca="1" si="7"/>
        <v>GROWTH</v>
      </c>
      <c r="T11" s="46">
        <v>170</v>
      </c>
      <c r="U11" s="46" t="str">
        <f t="shared" ca="1" si="8"/>
        <v>Dec</v>
      </c>
      <c r="V11" s="42">
        <v>170</v>
      </c>
      <c r="W11" s="47">
        <f t="shared" si="9"/>
        <v>-14.5</v>
      </c>
      <c r="X11" s="48">
        <f t="shared" ca="1" si="10"/>
        <v>-8.5294117647058854E-2</v>
      </c>
      <c r="Y11" s="47" t="str">
        <f t="shared" ca="1" si="11"/>
        <v>DEGROWTH</v>
      </c>
      <c r="Z11" s="50">
        <v>0</v>
      </c>
      <c r="AA11" s="50">
        <f t="shared" si="12"/>
        <v>0</v>
      </c>
      <c r="AB11" s="27">
        <v>1000000654</v>
      </c>
    </row>
    <row r="12" spans="1:29" s="27" customFormat="1" ht="13.8" hidden="1">
      <c r="A12" s="39" t="s">
        <v>121</v>
      </c>
      <c r="B12" s="58" t="s">
        <v>12</v>
      </c>
      <c r="C12" s="59" t="s">
        <v>140</v>
      </c>
      <c r="D12" s="59">
        <v>1000000655</v>
      </c>
      <c r="E12" s="60" t="s">
        <v>141</v>
      </c>
      <c r="F12" s="40">
        <v>41927</v>
      </c>
      <c r="G12" s="40" t="str">
        <f t="shared" si="0"/>
        <v>Targeted Dealer</v>
      </c>
      <c r="H12" s="40"/>
      <c r="I12" s="41">
        <v>40</v>
      </c>
      <c r="J12" s="41">
        <f t="shared" ca="1" si="1"/>
        <v>881.29032258064512</v>
      </c>
      <c r="K12" s="42">
        <v>20</v>
      </c>
      <c r="L12" s="43">
        <f t="shared" ca="1" si="2"/>
        <v>-861.29032258064512</v>
      </c>
      <c r="M12" s="43">
        <f t="shared" ca="1" si="3"/>
        <v>2.2693997071742316</v>
      </c>
      <c r="N12" s="44">
        <v>40</v>
      </c>
      <c r="O12" s="45" t="str">
        <f t="shared" ca="1" si="4"/>
        <v>Nov</v>
      </c>
      <c r="P12" s="42">
        <v>40</v>
      </c>
      <c r="Q12" s="44">
        <f t="shared" si="5"/>
        <v>-20</v>
      </c>
      <c r="R12" s="45">
        <f t="shared" ca="1" si="6"/>
        <v>-0.5</v>
      </c>
      <c r="S12" s="44" t="str">
        <f t="shared" ca="1" si="7"/>
        <v>DEGROWTH</v>
      </c>
      <c r="T12" s="46">
        <v>0</v>
      </c>
      <c r="U12" s="46" t="str">
        <f t="shared" ca="1" si="8"/>
        <v>Dec</v>
      </c>
      <c r="V12" s="42">
        <v>0</v>
      </c>
      <c r="W12" s="47">
        <f t="shared" si="9"/>
        <v>20</v>
      </c>
      <c r="X12" s="48">
        <f t="shared" ca="1" si="10"/>
        <v>0</v>
      </c>
      <c r="Y12" s="47" t="b">
        <f t="shared" si="11"/>
        <v>0</v>
      </c>
      <c r="Z12" s="50">
        <v>0</v>
      </c>
      <c r="AA12" s="50">
        <f t="shared" si="12"/>
        <v>0</v>
      </c>
      <c r="AB12" s="27">
        <v>1000000655</v>
      </c>
    </row>
    <row r="13" spans="1:29" s="27" customFormat="1" ht="13.8" hidden="1">
      <c r="A13" s="39" t="s">
        <v>121</v>
      </c>
      <c r="B13" s="58" t="s">
        <v>12</v>
      </c>
      <c r="C13" s="59" t="s">
        <v>142</v>
      </c>
      <c r="D13" s="59">
        <v>1000000642</v>
      </c>
      <c r="E13" s="60" t="s">
        <v>143</v>
      </c>
      <c r="F13" s="40">
        <v>41990</v>
      </c>
      <c r="G13" s="40" t="str">
        <f t="shared" si="0"/>
        <v>Targeted Dealer</v>
      </c>
      <c r="H13" s="40"/>
      <c r="I13" s="41">
        <v>20</v>
      </c>
      <c r="J13" s="41">
        <f t="shared" ca="1" si="1"/>
        <v>440.64516129032256</v>
      </c>
      <c r="K13" s="42">
        <v>26</v>
      </c>
      <c r="L13" s="43">
        <f t="shared" ca="1" si="2"/>
        <v>-414.64516129032256</v>
      </c>
      <c r="M13" s="43">
        <f t="shared" ca="1" si="3"/>
        <v>5.9004392386530018</v>
      </c>
      <c r="N13" s="44">
        <v>33</v>
      </c>
      <c r="O13" s="45" t="str">
        <f t="shared" ca="1" si="4"/>
        <v>Nov</v>
      </c>
      <c r="P13" s="42">
        <v>33</v>
      </c>
      <c r="Q13" s="44">
        <f t="shared" si="5"/>
        <v>-7</v>
      </c>
      <c r="R13" s="45">
        <f t="shared" ca="1" si="6"/>
        <v>-0.21212121212121215</v>
      </c>
      <c r="S13" s="44" t="str">
        <f t="shared" ca="1" si="7"/>
        <v>DEGROWTH</v>
      </c>
      <c r="T13" s="46">
        <v>20</v>
      </c>
      <c r="U13" s="46" t="str">
        <f t="shared" ca="1" si="8"/>
        <v>Dec</v>
      </c>
      <c r="V13" s="42">
        <v>20</v>
      </c>
      <c r="W13" s="47">
        <f t="shared" si="9"/>
        <v>6</v>
      </c>
      <c r="X13" s="48">
        <f t="shared" ca="1" si="10"/>
        <v>0.30000000000000004</v>
      </c>
      <c r="Y13" s="47" t="str">
        <f t="shared" ca="1" si="11"/>
        <v>GROWTH</v>
      </c>
      <c r="Z13" s="50">
        <v>0</v>
      </c>
      <c r="AA13" s="50">
        <f t="shared" si="12"/>
        <v>0</v>
      </c>
      <c r="AB13" s="27">
        <v>1000000642</v>
      </c>
    </row>
    <row r="14" spans="1:29" s="27" customFormat="1" ht="13.8" hidden="1">
      <c r="A14" s="39" t="s">
        <v>121</v>
      </c>
      <c r="B14" s="58" t="s">
        <v>12</v>
      </c>
      <c r="C14" s="59" t="s">
        <v>144</v>
      </c>
      <c r="D14" s="59">
        <v>1000000662</v>
      </c>
      <c r="E14" s="60" t="s">
        <v>145</v>
      </c>
      <c r="F14" s="40">
        <v>41992</v>
      </c>
      <c r="G14" s="40" t="str">
        <f t="shared" si="0"/>
        <v>Targeted Dealer</v>
      </c>
      <c r="H14" s="40"/>
      <c r="I14" s="41">
        <v>20</v>
      </c>
      <c r="J14" s="41">
        <f t="shared" ca="1" si="1"/>
        <v>440.64516129032256</v>
      </c>
      <c r="K14" s="42">
        <v>15</v>
      </c>
      <c r="L14" s="43">
        <f t="shared" ca="1" si="2"/>
        <v>-425.64516129032256</v>
      </c>
      <c r="M14" s="43">
        <f t="shared" ca="1" si="3"/>
        <v>3.4040995607613471</v>
      </c>
      <c r="N14" s="44">
        <v>20</v>
      </c>
      <c r="O14" s="45" t="str">
        <f t="shared" ca="1" si="4"/>
        <v>Nov</v>
      </c>
      <c r="P14" s="42">
        <v>20</v>
      </c>
      <c r="Q14" s="44">
        <f t="shared" si="5"/>
        <v>-5</v>
      </c>
      <c r="R14" s="45">
        <f t="shared" ca="1" si="6"/>
        <v>-0.25</v>
      </c>
      <c r="S14" s="44" t="str">
        <f t="shared" ca="1" si="7"/>
        <v>DEGROWTH</v>
      </c>
      <c r="T14" s="46">
        <v>20</v>
      </c>
      <c r="U14" s="46" t="str">
        <f t="shared" ca="1" si="8"/>
        <v>Dec</v>
      </c>
      <c r="V14" s="42">
        <v>20</v>
      </c>
      <c r="W14" s="47">
        <f t="shared" si="9"/>
        <v>-5</v>
      </c>
      <c r="X14" s="48">
        <f t="shared" ca="1" si="10"/>
        <v>-0.25</v>
      </c>
      <c r="Y14" s="47" t="str">
        <f t="shared" ca="1" si="11"/>
        <v>DEGROWTH</v>
      </c>
      <c r="Z14" s="50">
        <v>1</v>
      </c>
      <c r="AA14" s="50">
        <f t="shared" si="12"/>
        <v>0</v>
      </c>
      <c r="AB14" s="27">
        <v>1000000662</v>
      </c>
    </row>
    <row r="15" spans="1:29" s="27" customFormat="1" ht="13.8" hidden="1">
      <c r="A15" s="39" t="s">
        <v>121</v>
      </c>
      <c r="B15" s="58" t="s">
        <v>12</v>
      </c>
      <c r="C15" s="59" t="s">
        <v>146</v>
      </c>
      <c r="D15" s="59">
        <v>1000000633</v>
      </c>
      <c r="E15" s="60" t="s">
        <v>147</v>
      </c>
      <c r="F15" s="40">
        <v>42048</v>
      </c>
      <c r="G15" s="40" t="str">
        <f t="shared" si="0"/>
        <v>Targeted Dealer</v>
      </c>
      <c r="H15" s="40" t="s">
        <v>113</v>
      </c>
      <c r="I15" s="41">
        <v>115</v>
      </c>
      <c r="J15" s="41">
        <f t="shared" ca="1" si="1"/>
        <v>2533.7096774193546</v>
      </c>
      <c r="K15" s="42">
        <v>115</v>
      </c>
      <c r="L15" s="43">
        <f t="shared" ca="1" si="2"/>
        <v>-2418.7096774193546</v>
      </c>
      <c r="M15" s="43">
        <f t="shared" ca="1" si="3"/>
        <v>4.5387994143484631</v>
      </c>
      <c r="N15" s="44">
        <v>115</v>
      </c>
      <c r="O15" s="45" t="str">
        <f t="shared" ca="1" si="4"/>
        <v>Nov</v>
      </c>
      <c r="P15" s="42">
        <v>115</v>
      </c>
      <c r="Q15" s="44">
        <f t="shared" si="5"/>
        <v>0</v>
      </c>
      <c r="R15" s="45">
        <f t="shared" ca="1" si="6"/>
        <v>0</v>
      </c>
      <c r="S15" s="44" t="str">
        <f t="shared" ca="1" si="7"/>
        <v>GROWTH</v>
      </c>
      <c r="T15" s="46">
        <v>115</v>
      </c>
      <c r="U15" s="46" t="str">
        <f t="shared" ca="1" si="8"/>
        <v>Dec</v>
      </c>
      <c r="V15" s="42">
        <v>115</v>
      </c>
      <c r="W15" s="47">
        <f t="shared" si="9"/>
        <v>0</v>
      </c>
      <c r="X15" s="48">
        <f t="shared" ca="1" si="10"/>
        <v>0</v>
      </c>
      <c r="Y15" s="47" t="str">
        <f t="shared" ca="1" si="11"/>
        <v>GROWTH</v>
      </c>
      <c r="Z15" s="50">
        <v>0</v>
      </c>
      <c r="AA15" s="50">
        <f t="shared" si="12"/>
        <v>1</v>
      </c>
      <c r="AB15" s="27">
        <v>1000000633</v>
      </c>
    </row>
    <row r="16" spans="1:29" s="27" customFormat="1" ht="13.8" hidden="1">
      <c r="A16" s="39" t="s">
        <v>121</v>
      </c>
      <c r="B16" s="58" t="s">
        <v>12</v>
      </c>
      <c r="C16" s="59" t="s">
        <v>148</v>
      </c>
      <c r="D16" s="59">
        <v>1000000639</v>
      </c>
      <c r="E16" s="60" t="s">
        <v>149</v>
      </c>
      <c r="F16" s="40">
        <v>42068</v>
      </c>
      <c r="G16" s="40" t="str">
        <f t="shared" si="0"/>
        <v>Targeted Dealer</v>
      </c>
      <c r="H16" s="40"/>
      <c r="I16" s="41">
        <v>20</v>
      </c>
      <c r="J16" s="41">
        <f t="shared" ca="1" si="1"/>
        <v>440.64516129032256</v>
      </c>
      <c r="K16" s="42">
        <v>0</v>
      </c>
      <c r="L16" s="43">
        <f t="shared" ca="1" si="2"/>
        <v>-440.64516129032256</v>
      </c>
      <c r="M16" s="43">
        <f t="shared" ca="1" si="3"/>
        <v>0</v>
      </c>
      <c r="N16" s="44">
        <v>0</v>
      </c>
      <c r="O16" s="45" t="str">
        <f t="shared" ca="1" si="4"/>
        <v>Nov</v>
      </c>
      <c r="P16" s="42">
        <v>0</v>
      </c>
      <c r="Q16" s="44">
        <f t="shared" si="5"/>
        <v>0</v>
      </c>
      <c r="R16" s="45">
        <f t="shared" ca="1" si="6"/>
        <v>0</v>
      </c>
      <c r="S16" s="44" t="b">
        <f t="shared" si="7"/>
        <v>0</v>
      </c>
      <c r="T16" s="46">
        <v>0</v>
      </c>
      <c r="U16" s="46" t="str">
        <f t="shared" ca="1" si="8"/>
        <v>Dec</v>
      </c>
      <c r="V16" s="42">
        <v>0</v>
      </c>
      <c r="W16" s="47">
        <f t="shared" si="9"/>
        <v>0</v>
      </c>
      <c r="X16" s="48">
        <f t="shared" ca="1" si="10"/>
        <v>0</v>
      </c>
      <c r="Y16" s="47" t="b">
        <f t="shared" si="11"/>
        <v>0</v>
      </c>
      <c r="Z16" s="50">
        <v>1</v>
      </c>
      <c r="AA16" s="50">
        <f t="shared" si="12"/>
        <v>0</v>
      </c>
      <c r="AB16" s="27">
        <v>1000000639</v>
      </c>
    </row>
    <row r="17" spans="1:28" s="27" customFormat="1" ht="13.8" hidden="1">
      <c r="A17" s="39" t="s">
        <v>121</v>
      </c>
      <c r="B17" s="58" t="s">
        <v>12</v>
      </c>
      <c r="C17" s="59" t="s">
        <v>150</v>
      </c>
      <c r="D17" s="59">
        <v>1000000672</v>
      </c>
      <c r="E17" s="60" t="s">
        <v>151</v>
      </c>
      <c r="F17" s="40">
        <v>42448</v>
      </c>
      <c r="G17" s="40" t="str">
        <f t="shared" si="0"/>
        <v>Targeted Dealer</v>
      </c>
      <c r="H17" s="40" t="s">
        <v>113</v>
      </c>
      <c r="I17" s="41">
        <v>50</v>
      </c>
      <c r="J17" s="41">
        <f t="shared" ca="1" si="1"/>
        <v>1101.6129032258063</v>
      </c>
      <c r="K17" s="42">
        <v>20</v>
      </c>
      <c r="L17" s="43">
        <f t="shared" ca="1" si="2"/>
        <v>-1081.6129032258063</v>
      </c>
      <c r="M17" s="43">
        <f t="shared" ca="1" si="3"/>
        <v>1.8155197657393851</v>
      </c>
      <c r="N17" s="44">
        <v>20</v>
      </c>
      <c r="O17" s="45" t="str">
        <f t="shared" ca="1" si="4"/>
        <v>Nov</v>
      </c>
      <c r="P17" s="42">
        <v>20</v>
      </c>
      <c r="Q17" s="44">
        <f t="shared" si="5"/>
        <v>0</v>
      </c>
      <c r="R17" s="45">
        <f t="shared" ca="1" si="6"/>
        <v>0</v>
      </c>
      <c r="S17" s="44" t="str">
        <f t="shared" ca="1" si="7"/>
        <v>GROWTH</v>
      </c>
      <c r="T17" s="46">
        <v>50</v>
      </c>
      <c r="U17" s="46" t="str">
        <f t="shared" ca="1" si="8"/>
        <v>Dec</v>
      </c>
      <c r="V17" s="42">
        <v>50</v>
      </c>
      <c r="W17" s="47">
        <f t="shared" si="9"/>
        <v>-30</v>
      </c>
      <c r="X17" s="48">
        <f t="shared" ca="1" si="10"/>
        <v>-0.6</v>
      </c>
      <c r="Y17" s="47" t="str">
        <f t="shared" ca="1" si="11"/>
        <v>DEGROWTH</v>
      </c>
      <c r="Z17" s="50">
        <v>0</v>
      </c>
      <c r="AA17" s="50">
        <f t="shared" si="12"/>
        <v>1</v>
      </c>
      <c r="AB17" s="27">
        <v>1000000672</v>
      </c>
    </row>
    <row r="18" spans="1:28" s="27" customFormat="1" ht="13.8" hidden="1">
      <c r="A18" s="39" t="s">
        <v>121</v>
      </c>
      <c r="B18" s="58" t="s">
        <v>12</v>
      </c>
      <c r="C18" s="59" t="s">
        <v>152</v>
      </c>
      <c r="D18" s="59">
        <v>1000000657</v>
      </c>
      <c r="E18" s="60" t="s">
        <v>153</v>
      </c>
      <c r="F18" s="40">
        <v>42822</v>
      </c>
      <c r="G18" s="40" t="str">
        <f t="shared" si="0"/>
        <v>Targeted Dealer</v>
      </c>
      <c r="H18" s="40"/>
      <c r="I18" s="41">
        <v>60</v>
      </c>
      <c r="J18" s="41">
        <f t="shared" ca="1" si="1"/>
        <v>1321.9354838709678</v>
      </c>
      <c r="K18" s="42">
        <v>20</v>
      </c>
      <c r="L18" s="43">
        <f t="shared" ca="1" si="2"/>
        <v>-1301.9354838709678</v>
      </c>
      <c r="M18" s="43">
        <f t="shared" ca="1" si="3"/>
        <v>1.5129331381161542</v>
      </c>
      <c r="N18" s="44">
        <v>40</v>
      </c>
      <c r="O18" s="45" t="str">
        <f t="shared" ca="1" si="4"/>
        <v>Nov</v>
      </c>
      <c r="P18" s="42">
        <v>40</v>
      </c>
      <c r="Q18" s="44">
        <f t="shared" si="5"/>
        <v>-20</v>
      </c>
      <c r="R18" s="45">
        <f t="shared" ca="1" si="6"/>
        <v>-0.5</v>
      </c>
      <c r="S18" s="44" t="str">
        <f t="shared" ca="1" si="7"/>
        <v>DEGROWTH</v>
      </c>
      <c r="T18" s="46">
        <v>60</v>
      </c>
      <c r="U18" s="46" t="str">
        <f t="shared" ca="1" si="8"/>
        <v>Dec</v>
      </c>
      <c r="V18" s="42">
        <v>60</v>
      </c>
      <c r="W18" s="47">
        <f t="shared" si="9"/>
        <v>-40</v>
      </c>
      <c r="X18" s="48">
        <f t="shared" ca="1" si="10"/>
        <v>-0.66666666666666674</v>
      </c>
      <c r="Y18" s="47" t="str">
        <f t="shared" ca="1" si="11"/>
        <v>DEGROWTH</v>
      </c>
      <c r="Z18" s="50">
        <v>0</v>
      </c>
      <c r="AA18" s="50">
        <f t="shared" si="12"/>
        <v>0</v>
      </c>
      <c r="AB18" s="27">
        <v>1000000657</v>
      </c>
    </row>
    <row r="19" spans="1:28" s="27" customFormat="1" ht="13.8" hidden="1">
      <c r="A19" s="39" t="s">
        <v>121</v>
      </c>
      <c r="B19" s="58" t="s">
        <v>12</v>
      </c>
      <c r="C19" s="59" t="s">
        <v>154</v>
      </c>
      <c r="D19" s="59">
        <v>1000000647</v>
      </c>
      <c r="E19" s="60" t="s">
        <v>155</v>
      </c>
      <c r="F19" s="40">
        <v>42842</v>
      </c>
      <c r="G19" s="40" t="str">
        <f t="shared" si="0"/>
        <v>Targeted Dealer</v>
      </c>
      <c r="H19" s="40" t="s">
        <v>113</v>
      </c>
      <c r="I19" s="41">
        <v>80</v>
      </c>
      <c r="J19" s="41">
        <f t="shared" ca="1" si="1"/>
        <v>1762.5806451612902</v>
      </c>
      <c r="K19" s="42">
        <v>139</v>
      </c>
      <c r="L19" s="43">
        <f t="shared" ca="1" si="2"/>
        <v>-1623.5806451612902</v>
      </c>
      <c r="M19" s="43">
        <f t="shared" ca="1" si="3"/>
        <v>7.8861639824304541</v>
      </c>
      <c r="N19" s="44">
        <v>121</v>
      </c>
      <c r="O19" s="45" t="str">
        <f t="shared" ca="1" si="4"/>
        <v>Nov</v>
      </c>
      <c r="P19" s="42">
        <v>121</v>
      </c>
      <c r="Q19" s="44">
        <f t="shared" si="5"/>
        <v>18</v>
      </c>
      <c r="R19" s="45">
        <f t="shared" ca="1" si="6"/>
        <v>0.14876033057851235</v>
      </c>
      <c r="S19" s="44" t="str">
        <f t="shared" ca="1" si="7"/>
        <v>GROWTH</v>
      </c>
      <c r="T19" s="46">
        <v>80</v>
      </c>
      <c r="U19" s="46" t="str">
        <f t="shared" ca="1" si="8"/>
        <v>Dec</v>
      </c>
      <c r="V19" s="42">
        <v>80</v>
      </c>
      <c r="W19" s="47">
        <f t="shared" si="9"/>
        <v>59</v>
      </c>
      <c r="X19" s="48">
        <f t="shared" ca="1" si="10"/>
        <v>0.73750000000000004</v>
      </c>
      <c r="Y19" s="47" t="str">
        <f t="shared" ca="1" si="11"/>
        <v>GROWTH</v>
      </c>
      <c r="Z19" s="50">
        <v>0</v>
      </c>
      <c r="AA19" s="50">
        <f t="shared" si="12"/>
        <v>1</v>
      </c>
      <c r="AB19" s="27">
        <v>1000000647</v>
      </c>
    </row>
    <row r="20" spans="1:28" s="27" customFormat="1" ht="13.8" hidden="1">
      <c r="A20" s="39" t="s">
        <v>121</v>
      </c>
      <c r="B20" s="58" t="s">
        <v>12</v>
      </c>
      <c r="C20" s="59" t="s">
        <v>156</v>
      </c>
      <c r="D20" s="59">
        <v>1000000675</v>
      </c>
      <c r="E20" s="60" t="s">
        <v>157</v>
      </c>
      <c r="F20" s="40">
        <v>42842</v>
      </c>
      <c r="G20" s="40" t="str">
        <f t="shared" si="0"/>
        <v>Targeted Dealer</v>
      </c>
      <c r="H20" s="40"/>
      <c r="I20" s="41">
        <v>100</v>
      </c>
      <c r="J20" s="41">
        <f t="shared" ca="1" si="1"/>
        <v>2203.2258064516127</v>
      </c>
      <c r="K20" s="42">
        <v>70</v>
      </c>
      <c r="L20" s="43">
        <f t="shared" ca="1" si="2"/>
        <v>-2133.2258064516127</v>
      </c>
      <c r="M20" s="43">
        <f t="shared" ca="1" si="3"/>
        <v>3.177159590043924</v>
      </c>
      <c r="N20" s="44">
        <v>60</v>
      </c>
      <c r="O20" s="45" t="str">
        <f t="shared" ca="1" si="4"/>
        <v>Nov</v>
      </c>
      <c r="P20" s="42">
        <v>60</v>
      </c>
      <c r="Q20" s="44">
        <f t="shared" si="5"/>
        <v>10</v>
      </c>
      <c r="R20" s="45">
        <f t="shared" ca="1" si="6"/>
        <v>0.16666666666666674</v>
      </c>
      <c r="S20" s="44" t="str">
        <f t="shared" ca="1" si="7"/>
        <v>GROWTH</v>
      </c>
      <c r="T20" s="46">
        <v>60</v>
      </c>
      <c r="U20" s="46" t="str">
        <f t="shared" ca="1" si="8"/>
        <v>Dec</v>
      </c>
      <c r="V20" s="42">
        <v>60</v>
      </c>
      <c r="W20" s="47">
        <f t="shared" si="9"/>
        <v>10</v>
      </c>
      <c r="X20" s="48">
        <f t="shared" ca="1" si="10"/>
        <v>0.16666666666666674</v>
      </c>
      <c r="Y20" s="47" t="str">
        <f t="shared" ca="1" si="11"/>
        <v>GROWTH</v>
      </c>
      <c r="Z20" s="50">
        <v>0</v>
      </c>
      <c r="AA20" s="50">
        <f t="shared" si="12"/>
        <v>0</v>
      </c>
      <c r="AB20" s="27">
        <v>1000000675</v>
      </c>
    </row>
    <row r="21" spans="1:28" s="27" customFormat="1" ht="13.8" hidden="1">
      <c r="A21" s="39" t="s">
        <v>121</v>
      </c>
      <c r="B21" s="58" t="s">
        <v>12</v>
      </c>
      <c r="C21" s="59" t="s">
        <v>158</v>
      </c>
      <c r="D21" s="59">
        <v>1000000667</v>
      </c>
      <c r="E21" s="60" t="s">
        <v>159</v>
      </c>
      <c r="F21" s="40">
        <v>42849</v>
      </c>
      <c r="G21" s="40" t="str">
        <f t="shared" si="0"/>
        <v>Targeted Dealer</v>
      </c>
      <c r="H21" s="40" t="s">
        <v>113</v>
      </c>
      <c r="I21" s="41">
        <v>230</v>
      </c>
      <c r="J21" s="41">
        <f t="shared" ca="1" si="1"/>
        <v>5067.4193548387093</v>
      </c>
      <c r="K21" s="42">
        <v>132</v>
      </c>
      <c r="L21" s="43">
        <f t="shared" ca="1" si="2"/>
        <v>-4935.4193548387093</v>
      </c>
      <c r="M21" s="43">
        <f t="shared" ca="1" si="3"/>
        <v>2.6048761856260745</v>
      </c>
      <c r="N21" s="44">
        <v>189.5</v>
      </c>
      <c r="O21" s="45" t="str">
        <f t="shared" ca="1" si="4"/>
        <v>Nov</v>
      </c>
      <c r="P21" s="42">
        <v>189.5</v>
      </c>
      <c r="Q21" s="44">
        <f t="shared" si="5"/>
        <v>-57.5</v>
      </c>
      <c r="R21" s="45">
        <f t="shared" ca="1" si="6"/>
        <v>-0.30343007915567277</v>
      </c>
      <c r="S21" s="44" t="str">
        <f t="shared" ca="1" si="7"/>
        <v>DEGROWTH</v>
      </c>
      <c r="T21" s="46">
        <v>230</v>
      </c>
      <c r="U21" s="46" t="str">
        <f t="shared" ca="1" si="8"/>
        <v>Dec</v>
      </c>
      <c r="V21" s="42">
        <v>230</v>
      </c>
      <c r="W21" s="47">
        <f t="shared" si="9"/>
        <v>-98</v>
      </c>
      <c r="X21" s="48">
        <f t="shared" ca="1" si="10"/>
        <v>-0.42608695652173911</v>
      </c>
      <c r="Y21" s="47" t="str">
        <f t="shared" ca="1" si="11"/>
        <v>DEGROWTH</v>
      </c>
      <c r="Z21" s="50">
        <v>0</v>
      </c>
      <c r="AA21" s="50">
        <f t="shared" si="12"/>
        <v>1</v>
      </c>
      <c r="AB21" s="27">
        <v>1000000667</v>
      </c>
    </row>
    <row r="22" spans="1:28" s="27" customFormat="1" ht="13.8" hidden="1">
      <c r="A22" s="39" t="s">
        <v>121</v>
      </c>
      <c r="B22" s="58" t="s">
        <v>12</v>
      </c>
      <c r="C22" s="59" t="s">
        <v>160</v>
      </c>
      <c r="D22" s="59">
        <v>1000000661</v>
      </c>
      <c r="E22" s="60" t="s">
        <v>161</v>
      </c>
      <c r="F22" s="40">
        <v>42914</v>
      </c>
      <c r="G22" s="40" t="str">
        <f t="shared" si="0"/>
        <v>Targeted Dealer</v>
      </c>
      <c r="H22" s="40"/>
      <c r="I22" s="41">
        <v>190</v>
      </c>
      <c r="J22" s="41">
        <f t="shared" ca="1" si="1"/>
        <v>4186.1290322580644</v>
      </c>
      <c r="K22" s="42">
        <v>222.5</v>
      </c>
      <c r="L22" s="43">
        <f t="shared" ca="1" si="2"/>
        <v>-3963.6290322580644</v>
      </c>
      <c r="M22" s="43">
        <f t="shared" ca="1" si="3"/>
        <v>5.3151729983817528</v>
      </c>
      <c r="N22" s="44">
        <v>200</v>
      </c>
      <c r="O22" s="45" t="str">
        <f t="shared" ca="1" si="4"/>
        <v>Nov</v>
      </c>
      <c r="P22" s="42">
        <v>200</v>
      </c>
      <c r="Q22" s="44">
        <f t="shared" si="5"/>
        <v>22.5</v>
      </c>
      <c r="R22" s="45">
        <f t="shared" ca="1" si="6"/>
        <v>0.11250000000000004</v>
      </c>
      <c r="S22" s="44" t="str">
        <f t="shared" ca="1" si="7"/>
        <v>GROWTH</v>
      </c>
      <c r="T22" s="46">
        <v>220</v>
      </c>
      <c r="U22" s="46" t="str">
        <f t="shared" ca="1" si="8"/>
        <v>Dec</v>
      </c>
      <c r="V22" s="42">
        <v>220</v>
      </c>
      <c r="W22" s="47">
        <f t="shared" si="9"/>
        <v>2.5</v>
      </c>
      <c r="X22" s="48">
        <f t="shared" ca="1" si="10"/>
        <v>1.1363636363636465E-2</v>
      </c>
      <c r="Y22" s="47" t="str">
        <f t="shared" ca="1" si="11"/>
        <v>GROWTH</v>
      </c>
      <c r="Z22" s="50">
        <v>0</v>
      </c>
      <c r="AA22" s="50">
        <f t="shared" si="12"/>
        <v>0</v>
      </c>
      <c r="AB22" s="27">
        <v>1000000661</v>
      </c>
    </row>
    <row r="23" spans="1:28" s="27" customFormat="1" ht="13.8" hidden="1">
      <c r="A23" s="39" t="s">
        <v>121</v>
      </c>
      <c r="B23" s="58" t="s">
        <v>12</v>
      </c>
      <c r="C23" s="59" t="s">
        <v>162</v>
      </c>
      <c r="D23" s="59">
        <v>1000000646</v>
      </c>
      <c r="E23" s="60" t="s">
        <v>163</v>
      </c>
      <c r="F23" s="40">
        <v>43132</v>
      </c>
      <c r="G23" s="40" t="str">
        <f t="shared" si="0"/>
        <v>Targeted Dealer</v>
      </c>
      <c r="H23" s="40" t="s">
        <v>113</v>
      </c>
      <c r="I23" s="41">
        <v>630</v>
      </c>
      <c r="J23" s="41">
        <f t="shared" ca="1" si="1"/>
        <v>13880.322580645163</v>
      </c>
      <c r="K23" s="42">
        <v>360</v>
      </c>
      <c r="L23" s="43">
        <f t="shared" ca="1" si="2"/>
        <v>-13520.322580645163</v>
      </c>
      <c r="M23" s="43">
        <f t="shared" ca="1" si="3"/>
        <v>2.5935996653419786</v>
      </c>
      <c r="N23" s="44">
        <v>200</v>
      </c>
      <c r="O23" s="45" t="str">
        <f t="shared" ca="1" si="4"/>
        <v>Nov</v>
      </c>
      <c r="P23" s="42">
        <v>200</v>
      </c>
      <c r="Q23" s="44">
        <f t="shared" si="5"/>
        <v>160</v>
      </c>
      <c r="R23" s="45">
        <f t="shared" ca="1" si="6"/>
        <v>0.8</v>
      </c>
      <c r="S23" s="44" t="str">
        <f t="shared" ca="1" si="7"/>
        <v>GROWTH</v>
      </c>
      <c r="T23" s="46">
        <v>610</v>
      </c>
      <c r="U23" s="46" t="str">
        <f t="shared" ca="1" si="8"/>
        <v>Dec</v>
      </c>
      <c r="V23" s="42">
        <v>610</v>
      </c>
      <c r="W23" s="47">
        <f t="shared" si="9"/>
        <v>-250</v>
      </c>
      <c r="X23" s="48">
        <f t="shared" ca="1" si="10"/>
        <v>-0.4098360655737705</v>
      </c>
      <c r="Y23" s="47" t="str">
        <f t="shared" ca="1" si="11"/>
        <v>DEGROWTH</v>
      </c>
      <c r="Z23" s="50">
        <v>0</v>
      </c>
      <c r="AA23" s="50">
        <f t="shared" si="12"/>
        <v>1</v>
      </c>
      <c r="AB23" s="27">
        <v>1000000646</v>
      </c>
    </row>
    <row r="24" spans="1:28" s="27" customFormat="1" ht="13.8" hidden="1">
      <c r="A24" s="39" t="s">
        <v>121</v>
      </c>
      <c r="B24" s="58" t="s">
        <v>12</v>
      </c>
      <c r="C24" s="59" t="s">
        <v>164</v>
      </c>
      <c r="D24" s="59">
        <v>1000000670</v>
      </c>
      <c r="E24" s="60" t="s">
        <v>165</v>
      </c>
      <c r="F24" s="40">
        <v>43154</v>
      </c>
      <c r="G24" s="40" t="str">
        <f t="shared" si="0"/>
        <v>Targeted Dealer</v>
      </c>
      <c r="H24" s="40" t="s">
        <v>113</v>
      </c>
      <c r="I24" s="41">
        <v>440</v>
      </c>
      <c r="J24" s="41">
        <f t="shared" ca="1" si="1"/>
        <v>9694.1935483870966</v>
      </c>
      <c r="K24" s="42">
        <v>460</v>
      </c>
      <c r="L24" s="43">
        <f t="shared" ca="1" si="2"/>
        <v>-9234.1935483870966</v>
      </c>
      <c r="M24" s="43">
        <f t="shared" ca="1" si="3"/>
        <v>4.7451084786370297</v>
      </c>
      <c r="N24" s="44">
        <v>490</v>
      </c>
      <c r="O24" s="45" t="str">
        <f t="shared" ca="1" si="4"/>
        <v>Nov</v>
      </c>
      <c r="P24" s="42">
        <v>490</v>
      </c>
      <c r="Q24" s="44">
        <f t="shared" si="5"/>
        <v>-30</v>
      </c>
      <c r="R24" s="45">
        <f t="shared" ca="1" si="6"/>
        <v>-6.1224489795918324E-2</v>
      </c>
      <c r="S24" s="44" t="str">
        <f t="shared" ca="1" si="7"/>
        <v>DEGROWTH</v>
      </c>
      <c r="T24" s="46">
        <v>330</v>
      </c>
      <c r="U24" s="46" t="str">
        <f t="shared" ca="1" si="8"/>
        <v>Dec</v>
      </c>
      <c r="V24" s="42">
        <v>330</v>
      </c>
      <c r="W24" s="47">
        <f t="shared" si="9"/>
        <v>130</v>
      </c>
      <c r="X24" s="48">
        <f t="shared" ca="1" si="10"/>
        <v>0.39393939393939403</v>
      </c>
      <c r="Y24" s="47" t="str">
        <f t="shared" ca="1" si="11"/>
        <v>GROWTH</v>
      </c>
      <c r="Z24" s="50">
        <v>0</v>
      </c>
      <c r="AA24" s="50">
        <f t="shared" si="12"/>
        <v>1</v>
      </c>
      <c r="AB24" s="27">
        <v>1000000670</v>
      </c>
    </row>
    <row r="25" spans="1:28" s="27" customFormat="1" ht="13.8" hidden="1">
      <c r="A25" s="39" t="s">
        <v>121</v>
      </c>
      <c r="B25" s="58" t="s">
        <v>12</v>
      </c>
      <c r="C25" s="59" t="s">
        <v>166</v>
      </c>
      <c r="D25" s="59">
        <v>1000000659</v>
      </c>
      <c r="E25" s="60" t="s">
        <v>167</v>
      </c>
      <c r="F25" s="40">
        <v>43258</v>
      </c>
      <c r="G25" s="40" t="str">
        <f t="shared" si="0"/>
        <v>Targeted Dealer</v>
      </c>
      <c r="H25" s="40" t="s">
        <v>113</v>
      </c>
      <c r="I25" s="41">
        <v>100</v>
      </c>
      <c r="J25" s="41">
        <f t="shared" ca="1" si="1"/>
        <v>2203.2258064516127</v>
      </c>
      <c r="K25" s="42">
        <v>62.5</v>
      </c>
      <c r="L25" s="43">
        <f t="shared" ca="1" si="2"/>
        <v>-2140.7258064516127</v>
      </c>
      <c r="M25" s="43">
        <f t="shared" ca="1" si="3"/>
        <v>2.8367496339677891</v>
      </c>
      <c r="N25" s="44">
        <v>64.5</v>
      </c>
      <c r="O25" s="45" t="str">
        <f t="shared" ca="1" si="4"/>
        <v>Nov</v>
      </c>
      <c r="P25" s="42">
        <v>64.5</v>
      </c>
      <c r="Q25" s="44">
        <f t="shared" si="5"/>
        <v>-2</v>
      </c>
      <c r="R25" s="45">
        <f t="shared" ca="1" si="6"/>
        <v>-3.1007751937984551E-2</v>
      </c>
      <c r="S25" s="44" t="str">
        <f t="shared" ca="1" si="7"/>
        <v>DEGROWTH</v>
      </c>
      <c r="T25" s="46">
        <v>180</v>
      </c>
      <c r="U25" s="46" t="str">
        <f t="shared" ca="1" si="8"/>
        <v>Dec</v>
      </c>
      <c r="V25" s="42">
        <v>180</v>
      </c>
      <c r="W25" s="47">
        <f t="shared" si="9"/>
        <v>-117.5</v>
      </c>
      <c r="X25" s="48">
        <f t="shared" ca="1" si="10"/>
        <v>-0.65277777777777779</v>
      </c>
      <c r="Y25" s="47" t="str">
        <f t="shared" ca="1" si="11"/>
        <v>DEGROWTH</v>
      </c>
      <c r="Z25" s="50">
        <v>0</v>
      </c>
      <c r="AA25" s="50">
        <f t="shared" si="12"/>
        <v>1</v>
      </c>
      <c r="AB25" s="27">
        <v>1000000659</v>
      </c>
    </row>
    <row r="26" spans="1:28" s="27" customFormat="1" ht="13.8" hidden="1">
      <c r="A26" s="39" t="s">
        <v>121</v>
      </c>
      <c r="B26" s="58" t="s">
        <v>12</v>
      </c>
      <c r="C26" s="59" t="s">
        <v>168</v>
      </c>
      <c r="D26" s="59">
        <v>1000000637</v>
      </c>
      <c r="E26" s="60" t="s">
        <v>169</v>
      </c>
      <c r="F26" s="40">
        <v>43294</v>
      </c>
      <c r="G26" s="40" t="str">
        <f t="shared" si="0"/>
        <v>Targeted Dealer</v>
      </c>
      <c r="H26" s="40" t="s">
        <v>113</v>
      </c>
      <c r="I26" s="41">
        <v>100</v>
      </c>
      <c r="J26" s="41">
        <f t="shared" ca="1" si="1"/>
        <v>2203.2258064516127</v>
      </c>
      <c r="K26" s="42">
        <v>100</v>
      </c>
      <c r="L26" s="43">
        <f t="shared" ca="1" si="2"/>
        <v>-2103.2258064516127</v>
      </c>
      <c r="M26" s="43">
        <f t="shared" ca="1" si="3"/>
        <v>4.5387994143484631</v>
      </c>
      <c r="N26" s="44">
        <v>80</v>
      </c>
      <c r="O26" s="45" t="str">
        <f t="shared" ca="1" si="4"/>
        <v>Nov</v>
      </c>
      <c r="P26" s="42">
        <v>80</v>
      </c>
      <c r="Q26" s="44">
        <f t="shared" si="5"/>
        <v>20</v>
      </c>
      <c r="R26" s="45">
        <f t="shared" ca="1" si="6"/>
        <v>0.25</v>
      </c>
      <c r="S26" s="44" t="str">
        <f t="shared" ca="1" si="7"/>
        <v>GROWTH</v>
      </c>
      <c r="T26" s="46">
        <v>70</v>
      </c>
      <c r="U26" s="46" t="str">
        <f t="shared" ca="1" si="8"/>
        <v>Dec</v>
      </c>
      <c r="V26" s="42">
        <v>70</v>
      </c>
      <c r="W26" s="47">
        <f t="shared" si="9"/>
        <v>30</v>
      </c>
      <c r="X26" s="48">
        <f t="shared" ca="1" si="10"/>
        <v>0.4285714285714286</v>
      </c>
      <c r="Y26" s="47" t="str">
        <f t="shared" ca="1" si="11"/>
        <v>GROWTH</v>
      </c>
      <c r="Z26" s="50">
        <v>0</v>
      </c>
      <c r="AA26" s="50">
        <f t="shared" si="12"/>
        <v>1</v>
      </c>
      <c r="AB26" s="27">
        <v>1000000637</v>
      </c>
    </row>
    <row r="27" spans="1:28" s="27" customFormat="1" ht="13.8" hidden="1">
      <c r="A27" s="39" t="s">
        <v>121</v>
      </c>
      <c r="B27" s="58" t="s">
        <v>12</v>
      </c>
      <c r="C27" s="59" t="s">
        <v>170</v>
      </c>
      <c r="D27" s="59">
        <v>1000000666</v>
      </c>
      <c r="E27" s="60" t="s">
        <v>171</v>
      </c>
      <c r="F27" s="40">
        <v>43328</v>
      </c>
      <c r="G27" s="40" t="str">
        <f t="shared" si="0"/>
        <v>Targeted Dealer</v>
      </c>
      <c r="H27" s="40"/>
      <c r="I27" s="41">
        <v>140</v>
      </c>
      <c r="J27" s="41">
        <f t="shared" ca="1" si="1"/>
        <v>3084.5161290322585</v>
      </c>
      <c r="K27" s="42">
        <v>170</v>
      </c>
      <c r="L27" s="43">
        <f t="shared" ca="1" si="2"/>
        <v>-2914.5161290322585</v>
      </c>
      <c r="M27" s="43">
        <f t="shared" ca="1" si="3"/>
        <v>5.5113992888517034</v>
      </c>
      <c r="N27" s="44">
        <v>160</v>
      </c>
      <c r="O27" s="45" t="str">
        <f t="shared" ca="1" si="4"/>
        <v>Nov</v>
      </c>
      <c r="P27" s="42">
        <v>160</v>
      </c>
      <c r="Q27" s="44">
        <f t="shared" si="5"/>
        <v>10</v>
      </c>
      <c r="R27" s="45">
        <f t="shared" ca="1" si="6"/>
        <v>6.25E-2</v>
      </c>
      <c r="S27" s="44" t="str">
        <f t="shared" ca="1" si="7"/>
        <v>GROWTH</v>
      </c>
      <c r="T27" s="46">
        <v>95</v>
      </c>
      <c r="U27" s="46" t="str">
        <f t="shared" ca="1" si="8"/>
        <v>Dec</v>
      </c>
      <c r="V27" s="42">
        <v>95</v>
      </c>
      <c r="W27" s="47">
        <f t="shared" si="9"/>
        <v>75</v>
      </c>
      <c r="X27" s="48">
        <f t="shared" ca="1" si="10"/>
        <v>0.78947368421052633</v>
      </c>
      <c r="Y27" s="47" t="str">
        <f t="shared" ca="1" si="11"/>
        <v>GROWTH</v>
      </c>
      <c r="Z27" s="50">
        <v>0</v>
      </c>
      <c r="AA27" s="50">
        <f t="shared" si="12"/>
        <v>0</v>
      </c>
      <c r="AB27" s="27">
        <v>1000000666</v>
      </c>
    </row>
    <row r="28" spans="1:28" s="27" customFormat="1" ht="13.8" hidden="1">
      <c r="A28" s="39" t="s">
        <v>121</v>
      </c>
      <c r="B28" s="58" t="s">
        <v>12</v>
      </c>
      <c r="C28" s="59" t="s">
        <v>172</v>
      </c>
      <c r="D28" s="59">
        <v>1000000658</v>
      </c>
      <c r="E28" s="60" t="s">
        <v>173</v>
      </c>
      <c r="F28" s="40">
        <v>43495</v>
      </c>
      <c r="G28" s="40" t="str">
        <f t="shared" si="0"/>
        <v>Targeted Dealer</v>
      </c>
      <c r="H28" s="40" t="s">
        <v>113</v>
      </c>
      <c r="I28" s="41">
        <v>850</v>
      </c>
      <c r="J28" s="41">
        <f t="shared" ca="1" si="1"/>
        <v>18727.419354838708</v>
      </c>
      <c r="K28" s="42">
        <v>870</v>
      </c>
      <c r="L28" s="43">
        <f t="shared" ca="1" si="2"/>
        <v>-17857.419354838708</v>
      </c>
      <c r="M28" s="43">
        <f t="shared" ca="1" si="3"/>
        <v>4.645594694686074</v>
      </c>
      <c r="N28" s="44">
        <v>840</v>
      </c>
      <c r="O28" s="45" t="str">
        <f t="shared" ca="1" si="4"/>
        <v>Nov</v>
      </c>
      <c r="P28" s="42">
        <v>840</v>
      </c>
      <c r="Q28" s="44">
        <f t="shared" si="5"/>
        <v>30</v>
      </c>
      <c r="R28" s="45">
        <f t="shared" ca="1" si="6"/>
        <v>3.5714285714285809E-2</v>
      </c>
      <c r="S28" s="44" t="str">
        <f t="shared" ca="1" si="7"/>
        <v>GROWTH</v>
      </c>
      <c r="T28" s="46">
        <v>720</v>
      </c>
      <c r="U28" s="46" t="str">
        <f t="shared" ca="1" si="8"/>
        <v>Dec</v>
      </c>
      <c r="V28" s="42">
        <v>720</v>
      </c>
      <c r="W28" s="47">
        <f t="shared" si="9"/>
        <v>150</v>
      </c>
      <c r="X28" s="48">
        <f t="shared" ca="1" si="10"/>
        <v>0.20833333333333326</v>
      </c>
      <c r="Y28" s="47" t="str">
        <f t="shared" ca="1" si="11"/>
        <v>GROWTH</v>
      </c>
      <c r="Z28" s="50">
        <v>0</v>
      </c>
      <c r="AA28" s="50">
        <f t="shared" si="12"/>
        <v>1</v>
      </c>
      <c r="AB28" s="27">
        <v>1000000658</v>
      </c>
    </row>
    <row r="29" spans="1:28" s="27" customFormat="1" ht="13.8" hidden="1">
      <c r="A29" s="39" t="s">
        <v>121</v>
      </c>
      <c r="B29" s="58" t="s">
        <v>12</v>
      </c>
      <c r="C29" s="59" t="s">
        <v>174</v>
      </c>
      <c r="D29" s="59">
        <v>1000001037</v>
      </c>
      <c r="E29" s="60" t="s">
        <v>175</v>
      </c>
      <c r="F29" s="40">
        <v>43623</v>
      </c>
      <c r="G29" s="40" t="str">
        <f t="shared" si="0"/>
        <v>Targeted Dealer</v>
      </c>
      <c r="H29" s="40" t="s">
        <v>113</v>
      </c>
      <c r="I29" s="41">
        <v>2800</v>
      </c>
      <c r="J29" s="41">
        <f t="shared" ca="1" si="1"/>
        <v>61690.322580645166</v>
      </c>
      <c r="K29" s="42">
        <v>2535</v>
      </c>
      <c r="L29" s="43">
        <f t="shared" ca="1" si="2"/>
        <v>-59155.322580645166</v>
      </c>
      <c r="M29" s="43">
        <f t="shared" ca="1" si="3"/>
        <v>4.1092344697761964</v>
      </c>
      <c r="N29" s="44">
        <v>2960</v>
      </c>
      <c r="O29" s="45" t="str">
        <f t="shared" ca="1" si="4"/>
        <v>Nov</v>
      </c>
      <c r="P29" s="42">
        <v>2960</v>
      </c>
      <c r="Q29" s="44">
        <f t="shared" si="5"/>
        <v>-425</v>
      </c>
      <c r="R29" s="45">
        <f t="shared" ca="1" si="6"/>
        <v>-0.14358108108108103</v>
      </c>
      <c r="S29" s="44" t="str">
        <f t="shared" ca="1" si="7"/>
        <v>DEGROWTH</v>
      </c>
      <c r="T29" s="46">
        <v>1855</v>
      </c>
      <c r="U29" s="46" t="str">
        <f t="shared" ca="1" si="8"/>
        <v>Dec</v>
      </c>
      <c r="V29" s="42">
        <v>1855</v>
      </c>
      <c r="W29" s="47">
        <f t="shared" si="9"/>
        <v>680</v>
      </c>
      <c r="X29" s="48">
        <f t="shared" ca="1" si="10"/>
        <v>0.36657681940700804</v>
      </c>
      <c r="Y29" s="47" t="str">
        <f t="shared" ca="1" si="11"/>
        <v>GROWTH</v>
      </c>
      <c r="Z29" s="50">
        <v>0</v>
      </c>
      <c r="AA29" s="50">
        <f t="shared" si="12"/>
        <v>1</v>
      </c>
      <c r="AB29" s="27">
        <v>1000001037</v>
      </c>
    </row>
    <row r="30" spans="1:28" s="27" customFormat="1" ht="13.8" hidden="1">
      <c r="A30" s="39" t="s">
        <v>121</v>
      </c>
      <c r="B30" s="58" t="s">
        <v>12</v>
      </c>
      <c r="C30" s="59" t="s">
        <v>176</v>
      </c>
      <c r="D30" s="59">
        <v>1000001042</v>
      </c>
      <c r="E30" s="60" t="s">
        <v>177</v>
      </c>
      <c r="F30" s="40">
        <v>43642</v>
      </c>
      <c r="G30" s="40" t="str">
        <f t="shared" si="0"/>
        <v>Targeted Dealer</v>
      </c>
      <c r="H30" s="40"/>
      <c r="I30" s="41">
        <v>80</v>
      </c>
      <c r="J30" s="41">
        <f t="shared" ca="1" si="1"/>
        <v>1762.5806451612902</v>
      </c>
      <c r="K30" s="42">
        <v>52</v>
      </c>
      <c r="L30" s="43">
        <f t="shared" ca="1" si="2"/>
        <v>-1710.5806451612902</v>
      </c>
      <c r="M30" s="43">
        <f t="shared" ca="1" si="3"/>
        <v>2.9502196193265009</v>
      </c>
      <c r="N30" s="44">
        <v>111.5</v>
      </c>
      <c r="O30" s="45" t="str">
        <f t="shared" ca="1" si="4"/>
        <v>Nov</v>
      </c>
      <c r="P30" s="42">
        <v>111.5</v>
      </c>
      <c r="Q30" s="44">
        <f t="shared" si="5"/>
        <v>-59.5</v>
      </c>
      <c r="R30" s="45">
        <f t="shared" ca="1" si="6"/>
        <v>-0.53363228699551568</v>
      </c>
      <c r="S30" s="44" t="str">
        <f t="shared" ca="1" si="7"/>
        <v>DEGROWTH</v>
      </c>
      <c r="T30" s="46">
        <v>20</v>
      </c>
      <c r="U30" s="46" t="str">
        <f t="shared" ca="1" si="8"/>
        <v>Dec</v>
      </c>
      <c r="V30" s="42">
        <v>20</v>
      </c>
      <c r="W30" s="47">
        <f t="shared" si="9"/>
        <v>32</v>
      </c>
      <c r="X30" s="48">
        <f t="shared" ca="1" si="10"/>
        <v>1.6</v>
      </c>
      <c r="Y30" s="47" t="str">
        <f t="shared" ca="1" si="11"/>
        <v>GROWTH</v>
      </c>
      <c r="Z30" s="50">
        <v>0</v>
      </c>
      <c r="AA30" s="50">
        <f t="shared" si="12"/>
        <v>0</v>
      </c>
      <c r="AB30" s="27">
        <v>1000001042</v>
      </c>
    </row>
    <row r="31" spans="1:28" s="27" customFormat="1" ht="13.8" hidden="1">
      <c r="A31" s="39" t="s">
        <v>121</v>
      </c>
      <c r="B31" s="58" t="s">
        <v>12</v>
      </c>
      <c r="C31" s="59" t="s">
        <v>178</v>
      </c>
      <c r="D31" s="59">
        <v>1000001032</v>
      </c>
      <c r="E31" s="60" t="s">
        <v>179</v>
      </c>
      <c r="F31" s="40">
        <v>43647</v>
      </c>
      <c r="G31" s="40" t="str">
        <f t="shared" si="0"/>
        <v>Targeted Dealer</v>
      </c>
      <c r="H31" s="40" t="s">
        <v>113</v>
      </c>
      <c r="I31" s="41">
        <v>50</v>
      </c>
      <c r="J31" s="41">
        <f t="shared" ca="1" si="1"/>
        <v>1101.6129032258063</v>
      </c>
      <c r="K31" s="42">
        <v>75</v>
      </c>
      <c r="L31" s="43">
        <f t="shared" ca="1" si="2"/>
        <v>-1026.6129032258063</v>
      </c>
      <c r="M31" s="43">
        <f t="shared" ca="1" si="3"/>
        <v>6.8081991215226942</v>
      </c>
      <c r="N31" s="44">
        <v>50</v>
      </c>
      <c r="O31" s="45" t="str">
        <f t="shared" ca="1" si="4"/>
        <v>Nov</v>
      </c>
      <c r="P31" s="42">
        <v>50</v>
      </c>
      <c r="Q31" s="44">
        <f t="shared" si="5"/>
        <v>25</v>
      </c>
      <c r="R31" s="45">
        <f t="shared" ca="1" si="6"/>
        <v>0.5</v>
      </c>
      <c r="S31" s="44" t="str">
        <f t="shared" ca="1" si="7"/>
        <v>GROWTH</v>
      </c>
      <c r="T31" s="46">
        <v>40</v>
      </c>
      <c r="U31" s="46" t="str">
        <f t="shared" ca="1" si="8"/>
        <v>Dec</v>
      </c>
      <c r="V31" s="42">
        <v>40</v>
      </c>
      <c r="W31" s="47">
        <f t="shared" si="9"/>
        <v>35</v>
      </c>
      <c r="X31" s="48">
        <f t="shared" ca="1" si="10"/>
        <v>0.875</v>
      </c>
      <c r="Y31" s="47" t="str">
        <f t="shared" ca="1" si="11"/>
        <v>GROWTH</v>
      </c>
      <c r="Z31" s="50">
        <v>0</v>
      </c>
      <c r="AA31" s="50">
        <f t="shared" si="12"/>
        <v>1</v>
      </c>
      <c r="AB31" s="27">
        <v>1000001032</v>
      </c>
    </row>
    <row r="32" spans="1:28" s="27" customFormat="1" ht="13.8" hidden="1">
      <c r="A32" s="39" t="s">
        <v>121</v>
      </c>
      <c r="B32" s="58" t="s">
        <v>12</v>
      </c>
      <c r="C32" s="59" t="s">
        <v>180</v>
      </c>
      <c r="D32" s="59">
        <v>1000001035</v>
      </c>
      <c r="E32" s="60" t="s">
        <v>181</v>
      </c>
      <c r="F32" s="40">
        <v>43795</v>
      </c>
      <c r="G32" s="40" t="str">
        <f t="shared" si="0"/>
        <v>Targeted Dealer</v>
      </c>
      <c r="H32" s="40"/>
      <c r="I32" s="41">
        <v>130</v>
      </c>
      <c r="J32" s="41">
        <f t="shared" ca="1" si="1"/>
        <v>2864.1935483870966</v>
      </c>
      <c r="K32" s="42">
        <v>90</v>
      </c>
      <c r="L32" s="43">
        <f t="shared" ca="1" si="2"/>
        <v>-2774.1935483870966</v>
      </c>
      <c r="M32" s="43">
        <f t="shared" ca="1" si="3"/>
        <v>3.1422457483950899</v>
      </c>
      <c r="N32" s="44">
        <v>120</v>
      </c>
      <c r="O32" s="45" t="str">
        <f t="shared" ca="1" si="4"/>
        <v>Nov</v>
      </c>
      <c r="P32" s="42">
        <v>120</v>
      </c>
      <c r="Q32" s="44">
        <f t="shared" si="5"/>
        <v>-30</v>
      </c>
      <c r="R32" s="45">
        <f t="shared" ca="1" si="6"/>
        <v>-0.25</v>
      </c>
      <c r="S32" s="44" t="str">
        <f t="shared" ca="1" si="7"/>
        <v>DEGROWTH</v>
      </c>
      <c r="T32" s="46">
        <v>120</v>
      </c>
      <c r="U32" s="46" t="str">
        <f t="shared" ca="1" si="8"/>
        <v>Dec</v>
      </c>
      <c r="V32" s="42">
        <v>120</v>
      </c>
      <c r="W32" s="47">
        <f t="shared" si="9"/>
        <v>-30</v>
      </c>
      <c r="X32" s="48">
        <f t="shared" ca="1" si="10"/>
        <v>-0.25</v>
      </c>
      <c r="Y32" s="47" t="str">
        <f t="shared" ca="1" si="11"/>
        <v>DEGROWTH</v>
      </c>
      <c r="Z32" s="50">
        <v>0</v>
      </c>
      <c r="AA32" s="50">
        <f t="shared" si="12"/>
        <v>0</v>
      </c>
      <c r="AB32" s="27">
        <v>1000001035</v>
      </c>
    </row>
    <row r="33" spans="1:28" s="27" customFormat="1" ht="13.8" hidden="1">
      <c r="A33" s="39" t="s">
        <v>121</v>
      </c>
      <c r="B33" s="58" t="s">
        <v>12</v>
      </c>
      <c r="C33" s="59" t="s">
        <v>182</v>
      </c>
      <c r="D33" s="59">
        <v>1000001033</v>
      </c>
      <c r="E33" s="60" t="s">
        <v>183</v>
      </c>
      <c r="F33" s="40">
        <v>44006</v>
      </c>
      <c r="G33" s="40" t="str">
        <f t="shared" si="0"/>
        <v>Targeted Dealer</v>
      </c>
      <c r="H33" s="40"/>
      <c r="I33" s="41">
        <v>130</v>
      </c>
      <c r="J33" s="41">
        <f t="shared" ca="1" si="1"/>
        <v>2864.1935483870966</v>
      </c>
      <c r="K33" s="42">
        <v>130</v>
      </c>
      <c r="L33" s="43">
        <f t="shared" ca="1" si="2"/>
        <v>-2734.1935483870966</v>
      </c>
      <c r="M33" s="43">
        <f t="shared" ca="1" si="3"/>
        <v>4.5387994143484631</v>
      </c>
      <c r="N33" s="44">
        <v>120</v>
      </c>
      <c r="O33" s="45" t="str">
        <f t="shared" ca="1" si="4"/>
        <v>Nov</v>
      </c>
      <c r="P33" s="42">
        <v>120</v>
      </c>
      <c r="Q33" s="44">
        <f t="shared" si="5"/>
        <v>10</v>
      </c>
      <c r="R33" s="45">
        <f t="shared" ca="1" si="6"/>
        <v>8.3333333333333259E-2</v>
      </c>
      <c r="S33" s="44" t="str">
        <f t="shared" ca="1" si="7"/>
        <v>GROWTH</v>
      </c>
      <c r="T33" s="46">
        <v>80</v>
      </c>
      <c r="U33" s="46" t="str">
        <f t="shared" ca="1" si="8"/>
        <v>Dec</v>
      </c>
      <c r="V33" s="42">
        <v>80</v>
      </c>
      <c r="W33" s="47">
        <f t="shared" si="9"/>
        <v>50</v>
      </c>
      <c r="X33" s="48">
        <f t="shared" ca="1" si="10"/>
        <v>0.625</v>
      </c>
      <c r="Y33" s="47" t="str">
        <f t="shared" ca="1" si="11"/>
        <v>GROWTH</v>
      </c>
      <c r="Z33" s="50">
        <v>0</v>
      </c>
      <c r="AA33" s="50">
        <f t="shared" si="12"/>
        <v>0</v>
      </c>
      <c r="AB33" s="27">
        <v>1000001033</v>
      </c>
    </row>
    <row r="34" spans="1:28" s="27" customFormat="1" ht="13.8" hidden="1">
      <c r="A34" s="39" t="s">
        <v>121</v>
      </c>
      <c r="B34" s="58" t="s">
        <v>12</v>
      </c>
      <c r="C34" s="59" t="s">
        <v>184</v>
      </c>
      <c r="D34" s="59">
        <v>1000001043</v>
      </c>
      <c r="E34" s="60" t="s">
        <v>185</v>
      </c>
      <c r="F34" s="40">
        <v>44036</v>
      </c>
      <c r="G34" s="40" t="str">
        <f t="shared" si="0"/>
        <v>Targeted Dealer</v>
      </c>
      <c r="H34" s="40"/>
      <c r="I34" s="41">
        <v>80</v>
      </c>
      <c r="J34" s="41">
        <f t="shared" ca="1" si="1"/>
        <v>1762.5806451612902</v>
      </c>
      <c r="K34" s="42">
        <v>100</v>
      </c>
      <c r="L34" s="43">
        <f t="shared" ca="1" si="2"/>
        <v>-1662.5806451612902</v>
      </c>
      <c r="M34" s="43">
        <f t="shared" ca="1" si="3"/>
        <v>5.6734992679355782</v>
      </c>
      <c r="N34" s="44">
        <v>175</v>
      </c>
      <c r="O34" s="45" t="str">
        <f t="shared" ca="1" si="4"/>
        <v>Nov</v>
      </c>
      <c r="P34" s="42">
        <v>175</v>
      </c>
      <c r="Q34" s="44">
        <f t="shared" si="5"/>
        <v>-75</v>
      </c>
      <c r="R34" s="45">
        <f t="shared" ca="1" si="6"/>
        <v>-0.4285714285714286</v>
      </c>
      <c r="S34" s="44" t="str">
        <f t="shared" ca="1" si="7"/>
        <v>DEGROWTH</v>
      </c>
      <c r="T34" s="46">
        <v>45</v>
      </c>
      <c r="U34" s="46" t="str">
        <f t="shared" ca="1" si="8"/>
        <v>Dec</v>
      </c>
      <c r="V34" s="42">
        <v>45</v>
      </c>
      <c r="W34" s="47">
        <f t="shared" si="9"/>
        <v>55</v>
      </c>
      <c r="X34" s="48">
        <f t="shared" ca="1" si="10"/>
        <v>1.2222222222222223</v>
      </c>
      <c r="Y34" s="47" t="str">
        <f t="shared" ca="1" si="11"/>
        <v>GROWTH</v>
      </c>
      <c r="Z34" s="50">
        <v>0</v>
      </c>
      <c r="AA34" s="50">
        <f t="shared" si="12"/>
        <v>0</v>
      </c>
      <c r="AB34" s="27">
        <v>1000001043</v>
      </c>
    </row>
    <row r="35" spans="1:28" s="27" customFormat="1" ht="13.8" hidden="1">
      <c r="A35" s="39" t="s">
        <v>121</v>
      </c>
      <c r="B35" s="58" t="s">
        <v>12</v>
      </c>
      <c r="C35" s="59" t="s">
        <v>186</v>
      </c>
      <c r="D35" s="59">
        <v>1000001036</v>
      </c>
      <c r="E35" s="60" t="s">
        <v>187</v>
      </c>
      <c r="F35" s="40">
        <v>44104</v>
      </c>
      <c r="G35" s="40" t="str">
        <f t="shared" si="0"/>
        <v>Targeted Dealer</v>
      </c>
      <c r="H35" s="40"/>
      <c r="I35" s="41">
        <v>120</v>
      </c>
      <c r="J35" s="41">
        <f t="shared" ca="1" si="1"/>
        <v>2643.8709677419356</v>
      </c>
      <c r="K35" s="42">
        <v>100</v>
      </c>
      <c r="L35" s="43">
        <f t="shared" ca="1" si="2"/>
        <v>-2543.8709677419356</v>
      </c>
      <c r="M35" s="43">
        <f t="shared" ca="1" si="3"/>
        <v>3.782332845290385</v>
      </c>
      <c r="N35" s="44">
        <v>100</v>
      </c>
      <c r="O35" s="45" t="str">
        <f t="shared" ca="1" si="4"/>
        <v>Nov</v>
      </c>
      <c r="P35" s="42">
        <v>100</v>
      </c>
      <c r="Q35" s="44">
        <f t="shared" si="5"/>
        <v>0</v>
      </c>
      <c r="R35" s="45">
        <f t="shared" ca="1" si="6"/>
        <v>0</v>
      </c>
      <c r="S35" s="44" t="str">
        <f t="shared" ca="1" si="7"/>
        <v>GROWTH</v>
      </c>
      <c r="T35" s="46">
        <v>20</v>
      </c>
      <c r="U35" s="46" t="str">
        <f t="shared" ca="1" si="8"/>
        <v>Dec</v>
      </c>
      <c r="V35" s="42">
        <v>20</v>
      </c>
      <c r="W35" s="47">
        <f t="shared" si="9"/>
        <v>80</v>
      </c>
      <c r="X35" s="48">
        <f t="shared" ca="1" si="10"/>
        <v>4</v>
      </c>
      <c r="Y35" s="47" t="str">
        <f t="shared" ca="1" si="11"/>
        <v>GROWTH</v>
      </c>
      <c r="Z35" s="50">
        <v>0</v>
      </c>
      <c r="AA35" s="50">
        <f t="shared" si="12"/>
        <v>0</v>
      </c>
      <c r="AB35" s="27">
        <v>1000001036</v>
      </c>
    </row>
    <row r="36" spans="1:28" s="27" customFormat="1" ht="13.8" hidden="1">
      <c r="A36" s="39" t="s">
        <v>121</v>
      </c>
      <c r="B36" s="58" t="s">
        <v>12</v>
      </c>
      <c r="C36" s="59" t="s">
        <v>188</v>
      </c>
      <c r="D36" s="59">
        <v>1000001041</v>
      </c>
      <c r="E36" s="60" t="s">
        <v>189</v>
      </c>
      <c r="F36" s="40">
        <v>44188</v>
      </c>
      <c r="G36" s="40" t="str">
        <f t="shared" si="0"/>
        <v>Targeted Dealer</v>
      </c>
      <c r="H36" s="40"/>
      <c r="I36" s="41">
        <v>50</v>
      </c>
      <c r="J36" s="41">
        <f t="shared" ca="1" si="1"/>
        <v>1101.6129032258063</v>
      </c>
      <c r="K36" s="42">
        <v>33</v>
      </c>
      <c r="L36" s="43">
        <f t="shared" ca="1" si="2"/>
        <v>-1068.6129032258063</v>
      </c>
      <c r="M36" s="43">
        <f t="shared" ca="1" si="3"/>
        <v>2.9956076134699856</v>
      </c>
      <c r="N36" s="44">
        <v>46</v>
      </c>
      <c r="O36" s="45" t="str">
        <f t="shared" ca="1" si="4"/>
        <v>Nov</v>
      </c>
      <c r="P36" s="42">
        <v>46</v>
      </c>
      <c r="Q36" s="44">
        <f t="shared" si="5"/>
        <v>-13</v>
      </c>
      <c r="R36" s="45">
        <f t="shared" ca="1" si="6"/>
        <v>-0.28260869565217395</v>
      </c>
      <c r="S36" s="44" t="str">
        <f t="shared" ca="1" si="7"/>
        <v>DEGROWTH</v>
      </c>
      <c r="T36" s="46">
        <v>40</v>
      </c>
      <c r="U36" s="46" t="str">
        <f t="shared" ca="1" si="8"/>
        <v>Dec</v>
      </c>
      <c r="V36" s="42">
        <v>40</v>
      </c>
      <c r="W36" s="47">
        <f t="shared" si="9"/>
        <v>-7</v>
      </c>
      <c r="X36" s="48">
        <f t="shared" ca="1" si="10"/>
        <v>-0.17500000000000004</v>
      </c>
      <c r="Y36" s="47" t="str">
        <f t="shared" ca="1" si="11"/>
        <v>DEGROWTH</v>
      </c>
      <c r="Z36" s="50">
        <v>0</v>
      </c>
      <c r="AA36" s="50">
        <f t="shared" si="12"/>
        <v>0</v>
      </c>
      <c r="AB36" s="27">
        <v>1000001041</v>
      </c>
    </row>
    <row r="37" spans="1:28" s="27" customFormat="1" ht="13.8" hidden="1">
      <c r="A37" s="39" t="s">
        <v>121</v>
      </c>
      <c r="B37" s="58" t="s">
        <v>12</v>
      </c>
      <c r="C37" s="59" t="s">
        <v>190</v>
      </c>
      <c r="D37" s="59">
        <v>1000001034</v>
      </c>
      <c r="E37" s="60" t="s">
        <v>191</v>
      </c>
      <c r="F37" s="40">
        <v>44191</v>
      </c>
      <c r="G37" s="40" t="str">
        <f t="shared" si="0"/>
        <v>Targeted Dealer</v>
      </c>
      <c r="H37" s="40" t="s">
        <v>113</v>
      </c>
      <c r="I37" s="41">
        <v>150</v>
      </c>
      <c r="J37" s="41">
        <f t="shared" ca="1" si="1"/>
        <v>3304.8387096774195</v>
      </c>
      <c r="K37" s="42">
        <v>200</v>
      </c>
      <c r="L37" s="43">
        <f t="shared" ca="1" si="2"/>
        <v>-3104.8387096774195</v>
      </c>
      <c r="M37" s="43">
        <f t="shared" ca="1" si="3"/>
        <v>6.0517325524646175</v>
      </c>
      <c r="N37" s="44">
        <v>140</v>
      </c>
      <c r="O37" s="45" t="str">
        <f t="shared" ca="1" si="4"/>
        <v>Nov</v>
      </c>
      <c r="P37" s="42">
        <v>140</v>
      </c>
      <c r="Q37" s="44">
        <f t="shared" si="5"/>
        <v>60</v>
      </c>
      <c r="R37" s="45">
        <f t="shared" ca="1" si="6"/>
        <v>0.4285714285714286</v>
      </c>
      <c r="S37" s="44" t="str">
        <f t="shared" ca="1" si="7"/>
        <v>GROWTH</v>
      </c>
      <c r="T37" s="46">
        <v>120</v>
      </c>
      <c r="U37" s="46" t="str">
        <f t="shared" ca="1" si="8"/>
        <v>Dec</v>
      </c>
      <c r="V37" s="42">
        <v>120</v>
      </c>
      <c r="W37" s="47">
        <f t="shared" si="9"/>
        <v>80</v>
      </c>
      <c r="X37" s="48">
        <f t="shared" ca="1" si="10"/>
        <v>0.66666666666666674</v>
      </c>
      <c r="Y37" s="47" t="str">
        <f t="shared" ca="1" si="11"/>
        <v>GROWTH</v>
      </c>
      <c r="Z37" s="50">
        <v>0</v>
      </c>
      <c r="AA37" s="50">
        <f t="shared" si="12"/>
        <v>1</v>
      </c>
      <c r="AB37" s="27">
        <v>1000001034</v>
      </c>
    </row>
    <row r="38" spans="1:28" s="27" customFormat="1" ht="13.8" hidden="1">
      <c r="A38" s="39" t="s">
        <v>121</v>
      </c>
      <c r="B38" s="58" t="s">
        <v>12</v>
      </c>
      <c r="C38" s="59" t="s">
        <v>192</v>
      </c>
      <c r="D38" s="59">
        <v>1000001039</v>
      </c>
      <c r="E38" s="60" t="s">
        <v>193</v>
      </c>
      <c r="F38" s="40">
        <v>44299</v>
      </c>
      <c r="G38" s="40" t="str">
        <f t="shared" si="0"/>
        <v>Targeted Dealer</v>
      </c>
      <c r="H38" s="40" t="s">
        <v>113</v>
      </c>
      <c r="I38" s="41">
        <v>60</v>
      </c>
      <c r="J38" s="41">
        <f t="shared" ca="1" si="1"/>
        <v>1321.9354838709678</v>
      </c>
      <c r="K38" s="42">
        <v>100</v>
      </c>
      <c r="L38" s="43">
        <f t="shared" ca="1" si="2"/>
        <v>-1221.9354838709678</v>
      </c>
      <c r="M38" s="43">
        <f t="shared" ca="1" si="3"/>
        <v>7.5646656905807701</v>
      </c>
      <c r="N38" s="44">
        <v>99</v>
      </c>
      <c r="O38" s="45" t="str">
        <f t="shared" ca="1" si="4"/>
        <v>Nov</v>
      </c>
      <c r="P38" s="42">
        <v>99</v>
      </c>
      <c r="Q38" s="44">
        <f t="shared" si="5"/>
        <v>1</v>
      </c>
      <c r="R38" s="45">
        <f t="shared" ca="1" si="6"/>
        <v>1.0101010101010166E-2</v>
      </c>
      <c r="S38" s="44" t="str">
        <f t="shared" ca="1" si="7"/>
        <v>GROWTH</v>
      </c>
      <c r="T38" s="46">
        <v>100</v>
      </c>
      <c r="U38" s="46" t="str">
        <f t="shared" ca="1" si="8"/>
        <v>Dec</v>
      </c>
      <c r="V38" s="42">
        <v>100</v>
      </c>
      <c r="W38" s="47">
        <f t="shared" si="9"/>
        <v>0</v>
      </c>
      <c r="X38" s="48">
        <f t="shared" ca="1" si="10"/>
        <v>0</v>
      </c>
      <c r="Y38" s="47" t="str">
        <f t="shared" ca="1" si="11"/>
        <v>GROWTH</v>
      </c>
      <c r="Z38" s="50">
        <v>0</v>
      </c>
      <c r="AA38" s="50">
        <f t="shared" si="12"/>
        <v>1</v>
      </c>
      <c r="AB38" s="27">
        <v>1000001039</v>
      </c>
    </row>
    <row r="39" spans="1:28" s="27" customFormat="1" ht="13.8" hidden="1">
      <c r="A39" s="39" t="s">
        <v>121</v>
      </c>
      <c r="B39" s="58" t="s">
        <v>12</v>
      </c>
      <c r="C39" s="59" t="s">
        <v>194</v>
      </c>
      <c r="D39" s="59">
        <v>1000001038</v>
      </c>
      <c r="E39" s="60" t="s">
        <v>195</v>
      </c>
      <c r="F39" s="40">
        <v>44495</v>
      </c>
      <c r="G39" s="40" t="str">
        <f t="shared" si="0"/>
        <v>Targeted Dealer</v>
      </c>
      <c r="H39" s="40" t="s">
        <v>113</v>
      </c>
      <c r="I39" s="41">
        <v>60</v>
      </c>
      <c r="J39" s="41">
        <f t="shared" ca="1" si="1"/>
        <v>1321.9354838709678</v>
      </c>
      <c r="K39" s="42">
        <v>33</v>
      </c>
      <c r="L39" s="43">
        <f t="shared" ca="1" si="2"/>
        <v>-1288.9354838709678</v>
      </c>
      <c r="M39" s="43">
        <f t="shared" ca="1" si="3"/>
        <v>2.4963396778916542</v>
      </c>
      <c r="N39" s="44">
        <v>51.5</v>
      </c>
      <c r="O39" s="45" t="str">
        <f t="shared" ca="1" si="4"/>
        <v>Nov</v>
      </c>
      <c r="P39" s="42">
        <v>51.5</v>
      </c>
      <c r="Q39" s="44">
        <f t="shared" si="5"/>
        <v>-18.5</v>
      </c>
      <c r="R39" s="45">
        <f t="shared" ca="1" si="6"/>
        <v>-0.35922330097087374</v>
      </c>
      <c r="S39" s="44" t="str">
        <f t="shared" ca="1" si="7"/>
        <v>DEGROWTH</v>
      </c>
      <c r="T39" s="46">
        <v>120</v>
      </c>
      <c r="U39" s="46" t="str">
        <f t="shared" ca="1" si="8"/>
        <v>Dec</v>
      </c>
      <c r="V39" s="42">
        <v>120</v>
      </c>
      <c r="W39" s="47">
        <f t="shared" si="9"/>
        <v>-87</v>
      </c>
      <c r="X39" s="48">
        <f t="shared" ca="1" si="10"/>
        <v>-0.72499999999999998</v>
      </c>
      <c r="Y39" s="47" t="str">
        <f t="shared" ca="1" si="11"/>
        <v>DEGROWTH</v>
      </c>
      <c r="Z39" s="50">
        <v>0</v>
      </c>
      <c r="AA39" s="50">
        <f t="shared" si="12"/>
        <v>1</v>
      </c>
      <c r="AB39" s="27">
        <v>1000001038</v>
      </c>
    </row>
    <row r="40" spans="1:28" s="27" customFormat="1" ht="13.8" hidden="1">
      <c r="A40" s="39" t="s">
        <v>121</v>
      </c>
      <c r="B40" s="58" t="s">
        <v>12</v>
      </c>
      <c r="C40" s="59" t="s">
        <v>196</v>
      </c>
      <c r="D40" s="59">
        <v>1000002624</v>
      </c>
      <c r="E40" s="60" t="s">
        <v>197</v>
      </c>
      <c r="F40" s="40">
        <v>44636</v>
      </c>
      <c r="G40" s="40" t="str">
        <f t="shared" si="0"/>
        <v>Targeted Dealer</v>
      </c>
      <c r="H40" s="40"/>
      <c r="I40" s="41">
        <v>40</v>
      </c>
      <c r="J40" s="41">
        <f t="shared" ca="1" si="1"/>
        <v>881.29032258064512</v>
      </c>
      <c r="K40" s="42">
        <v>50</v>
      </c>
      <c r="L40" s="43">
        <f t="shared" ca="1" si="2"/>
        <v>-831.29032258064512</v>
      </c>
      <c r="M40" s="43">
        <f t="shared" ca="1" si="3"/>
        <v>5.6734992679355782</v>
      </c>
      <c r="N40" s="44">
        <v>40</v>
      </c>
      <c r="O40" s="45" t="str">
        <f t="shared" ca="1" si="4"/>
        <v>Nov</v>
      </c>
      <c r="P40" s="42">
        <v>40</v>
      </c>
      <c r="Q40" s="44">
        <f t="shared" si="5"/>
        <v>10</v>
      </c>
      <c r="R40" s="45">
        <f t="shared" ca="1" si="6"/>
        <v>0.25</v>
      </c>
      <c r="S40" s="44" t="str">
        <f t="shared" ca="1" si="7"/>
        <v>GROWTH</v>
      </c>
      <c r="T40" s="46">
        <v>10</v>
      </c>
      <c r="U40" s="46" t="str">
        <f t="shared" ca="1" si="8"/>
        <v>Dec</v>
      </c>
      <c r="V40" s="42">
        <v>10</v>
      </c>
      <c r="W40" s="47">
        <f t="shared" si="9"/>
        <v>40</v>
      </c>
      <c r="X40" s="48">
        <f t="shared" ca="1" si="10"/>
        <v>4</v>
      </c>
      <c r="Y40" s="47" t="str">
        <f t="shared" ca="1" si="11"/>
        <v>GROWTH</v>
      </c>
      <c r="Z40" s="50">
        <v>0</v>
      </c>
      <c r="AA40" s="50">
        <f t="shared" si="12"/>
        <v>0</v>
      </c>
      <c r="AB40" s="27">
        <v>1000002624</v>
      </c>
    </row>
    <row r="41" spans="1:28" s="27" customFormat="1" ht="13.8" hidden="1">
      <c r="A41" s="39" t="s">
        <v>121</v>
      </c>
      <c r="B41" s="58" t="s">
        <v>12</v>
      </c>
      <c r="C41" s="59" t="s">
        <v>198</v>
      </c>
      <c r="D41" s="59">
        <v>1000002728</v>
      </c>
      <c r="E41" s="61" t="s">
        <v>199</v>
      </c>
      <c r="F41" s="40">
        <v>44671</v>
      </c>
      <c r="G41" s="40" t="str">
        <f t="shared" si="0"/>
        <v>Targeted Dealer</v>
      </c>
      <c r="H41" s="40"/>
      <c r="I41" s="41">
        <v>20</v>
      </c>
      <c r="J41" s="41">
        <f t="shared" ca="1" si="1"/>
        <v>440.64516129032256</v>
      </c>
      <c r="K41" s="42">
        <v>20</v>
      </c>
      <c r="L41" s="43">
        <f t="shared" ca="1" si="2"/>
        <v>-420.64516129032256</v>
      </c>
      <c r="M41" s="43">
        <f t="shared" ca="1" si="3"/>
        <v>4.5387994143484631</v>
      </c>
      <c r="N41" s="44">
        <v>20</v>
      </c>
      <c r="O41" s="45" t="str">
        <f t="shared" ca="1" si="4"/>
        <v>Nov</v>
      </c>
      <c r="P41" s="42">
        <v>20</v>
      </c>
      <c r="Q41" s="44">
        <f t="shared" si="5"/>
        <v>0</v>
      </c>
      <c r="R41" s="45">
        <f t="shared" ca="1" si="6"/>
        <v>0</v>
      </c>
      <c r="S41" s="44" t="str">
        <f t="shared" ca="1" si="7"/>
        <v>GROWTH</v>
      </c>
      <c r="T41" s="46">
        <v>20</v>
      </c>
      <c r="U41" s="46" t="str">
        <f t="shared" ca="1" si="8"/>
        <v>Dec</v>
      </c>
      <c r="V41" s="42">
        <v>20</v>
      </c>
      <c r="W41" s="47">
        <f t="shared" si="9"/>
        <v>0</v>
      </c>
      <c r="X41" s="48">
        <f t="shared" ca="1" si="10"/>
        <v>0</v>
      </c>
      <c r="Y41" s="47" t="str">
        <f t="shared" ca="1" si="11"/>
        <v>GROWTH</v>
      </c>
      <c r="Z41" s="50">
        <v>0</v>
      </c>
      <c r="AA41" s="50">
        <f t="shared" si="12"/>
        <v>0</v>
      </c>
      <c r="AB41" s="27">
        <v>1000002728</v>
      </c>
    </row>
    <row r="42" spans="1:28" s="27" customFormat="1" ht="13.8" hidden="1">
      <c r="A42" s="39" t="s">
        <v>121</v>
      </c>
      <c r="B42" s="58" t="s">
        <v>12</v>
      </c>
      <c r="C42" s="59" t="s">
        <v>200</v>
      </c>
      <c r="D42" s="59">
        <v>1000002734</v>
      </c>
      <c r="E42" s="61" t="s">
        <v>201</v>
      </c>
      <c r="F42" s="40">
        <v>44678</v>
      </c>
      <c r="G42" s="40" t="str">
        <f t="shared" si="0"/>
        <v>Targeted Dealer</v>
      </c>
      <c r="H42" s="40"/>
      <c r="I42" s="41">
        <v>40</v>
      </c>
      <c r="J42" s="41">
        <f t="shared" ca="1" si="1"/>
        <v>881.29032258064512</v>
      </c>
      <c r="K42" s="42">
        <v>0</v>
      </c>
      <c r="L42" s="43">
        <f t="shared" ca="1" si="2"/>
        <v>-881.29032258064512</v>
      </c>
      <c r="M42" s="43">
        <f t="shared" ca="1" si="3"/>
        <v>0</v>
      </c>
      <c r="N42" s="44">
        <v>40</v>
      </c>
      <c r="O42" s="45" t="str">
        <f t="shared" ca="1" si="4"/>
        <v>Nov</v>
      </c>
      <c r="P42" s="42">
        <v>40</v>
      </c>
      <c r="Q42" s="44">
        <f t="shared" si="5"/>
        <v>-40</v>
      </c>
      <c r="R42" s="45">
        <f t="shared" ca="1" si="6"/>
        <v>-1</v>
      </c>
      <c r="S42" s="44" t="str">
        <f t="shared" ca="1" si="7"/>
        <v>DEGROWTH</v>
      </c>
      <c r="T42" s="46">
        <v>39.5</v>
      </c>
      <c r="U42" s="46" t="str">
        <f t="shared" ca="1" si="8"/>
        <v>Dec</v>
      </c>
      <c r="V42" s="42">
        <v>39.5</v>
      </c>
      <c r="W42" s="47">
        <f t="shared" si="9"/>
        <v>-39.5</v>
      </c>
      <c r="X42" s="48">
        <f t="shared" ca="1" si="10"/>
        <v>-1</v>
      </c>
      <c r="Y42" s="47" t="str">
        <f t="shared" ca="1" si="11"/>
        <v>DEGROWTH</v>
      </c>
      <c r="Z42" s="50">
        <v>1</v>
      </c>
      <c r="AA42" s="50">
        <f t="shared" si="12"/>
        <v>0</v>
      </c>
      <c r="AB42" s="27">
        <v>1000002734</v>
      </c>
    </row>
    <row r="43" spans="1:28" s="27" customFormat="1" ht="13.8" hidden="1">
      <c r="A43" s="39" t="s">
        <v>121</v>
      </c>
      <c r="B43" s="58" t="s">
        <v>12</v>
      </c>
      <c r="C43" s="59" t="s">
        <v>202</v>
      </c>
      <c r="D43" s="59">
        <v>1000002737</v>
      </c>
      <c r="E43" s="61" t="s">
        <v>203</v>
      </c>
      <c r="F43" s="40">
        <v>44679</v>
      </c>
      <c r="G43" s="40" t="str">
        <f t="shared" si="0"/>
        <v>Targeted Dealer</v>
      </c>
      <c r="H43" s="40"/>
      <c r="I43" s="41">
        <v>250</v>
      </c>
      <c r="J43" s="41">
        <f t="shared" ca="1" si="1"/>
        <v>5508.0645161290322</v>
      </c>
      <c r="K43" s="42">
        <v>440</v>
      </c>
      <c r="L43" s="43">
        <f t="shared" ca="1" si="2"/>
        <v>-5068.0645161290322</v>
      </c>
      <c r="M43" s="43">
        <f t="shared" ca="1" si="3"/>
        <v>7.988286969253295</v>
      </c>
      <c r="N43" s="44">
        <v>480</v>
      </c>
      <c r="O43" s="45" t="str">
        <f t="shared" ca="1" si="4"/>
        <v>Nov</v>
      </c>
      <c r="P43" s="42">
        <v>480</v>
      </c>
      <c r="Q43" s="44">
        <f t="shared" si="5"/>
        <v>-40</v>
      </c>
      <c r="R43" s="45">
        <f t="shared" ca="1" si="6"/>
        <v>-8.333333333333337E-2</v>
      </c>
      <c r="S43" s="44" t="str">
        <f t="shared" ca="1" si="7"/>
        <v>DEGROWTH</v>
      </c>
      <c r="T43" s="46">
        <v>160</v>
      </c>
      <c r="U43" s="46" t="str">
        <f t="shared" ca="1" si="8"/>
        <v>Dec</v>
      </c>
      <c r="V43" s="42">
        <v>160</v>
      </c>
      <c r="W43" s="47">
        <f t="shared" si="9"/>
        <v>280</v>
      </c>
      <c r="X43" s="48">
        <f t="shared" ca="1" si="10"/>
        <v>1.75</v>
      </c>
      <c r="Y43" s="47" t="str">
        <f t="shared" ca="1" si="11"/>
        <v>GROWTH</v>
      </c>
      <c r="Z43" s="50">
        <v>0</v>
      </c>
      <c r="AA43" s="50">
        <f t="shared" si="12"/>
        <v>0</v>
      </c>
      <c r="AB43" s="27">
        <v>1000002737</v>
      </c>
    </row>
    <row r="44" spans="1:28" s="27" customFormat="1" ht="13.8" hidden="1">
      <c r="A44" s="39" t="s">
        <v>121</v>
      </c>
      <c r="B44" s="58" t="s">
        <v>12</v>
      </c>
      <c r="C44" s="59" t="s">
        <v>204</v>
      </c>
      <c r="D44" s="59">
        <v>1000002750</v>
      </c>
      <c r="E44" s="61" t="s">
        <v>205</v>
      </c>
      <c r="F44" s="40">
        <v>44700</v>
      </c>
      <c r="G44" s="40" t="str">
        <f t="shared" si="0"/>
        <v>Targeted Dealer</v>
      </c>
      <c r="H44" s="40"/>
      <c r="I44" s="41">
        <v>50</v>
      </c>
      <c r="J44" s="41">
        <f t="shared" ca="1" si="1"/>
        <v>1101.6129032258063</v>
      </c>
      <c r="K44" s="42">
        <v>40</v>
      </c>
      <c r="L44" s="43">
        <f t="shared" ca="1" si="2"/>
        <v>-1061.6129032258063</v>
      </c>
      <c r="M44" s="43">
        <f t="shared" ca="1" si="3"/>
        <v>3.6310395314787702</v>
      </c>
      <c r="N44" s="44">
        <v>60</v>
      </c>
      <c r="O44" s="45" t="str">
        <f t="shared" ca="1" si="4"/>
        <v>Nov</v>
      </c>
      <c r="P44" s="42">
        <v>60</v>
      </c>
      <c r="Q44" s="44">
        <f t="shared" si="5"/>
        <v>-20</v>
      </c>
      <c r="R44" s="45">
        <f t="shared" ca="1" si="6"/>
        <v>-0.33333333333333337</v>
      </c>
      <c r="S44" s="44" t="str">
        <f t="shared" ca="1" si="7"/>
        <v>DEGROWTH</v>
      </c>
      <c r="T44" s="46">
        <v>40</v>
      </c>
      <c r="U44" s="46" t="str">
        <f t="shared" ca="1" si="8"/>
        <v>Dec</v>
      </c>
      <c r="V44" s="42">
        <v>40</v>
      </c>
      <c r="W44" s="47">
        <f t="shared" si="9"/>
        <v>0</v>
      </c>
      <c r="X44" s="48">
        <f t="shared" ca="1" si="10"/>
        <v>0</v>
      </c>
      <c r="Y44" s="47" t="str">
        <f t="shared" ca="1" si="11"/>
        <v>GROWTH</v>
      </c>
      <c r="Z44" s="50">
        <v>0</v>
      </c>
      <c r="AA44" s="50">
        <f t="shared" si="12"/>
        <v>0</v>
      </c>
      <c r="AB44" s="27">
        <v>1000002750</v>
      </c>
    </row>
    <row r="45" spans="1:28" s="27" customFormat="1" ht="13.8" hidden="1">
      <c r="A45" s="39" t="s">
        <v>121</v>
      </c>
      <c r="B45" s="58" t="s">
        <v>12</v>
      </c>
      <c r="C45" s="59" t="s">
        <v>206</v>
      </c>
      <c r="D45" s="59">
        <v>1000002818</v>
      </c>
      <c r="E45" s="61" t="s">
        <v>207</v>
      </c>
      <c r="F45" s="40">
        <v>44732</v>
      </c>
      <c r="G45" s="40" t="str">
        <f t="shared" si="0"/>
        <v>Targeted Dealer</v>
      </c>
      <c r="H45" s="40" t="s">
        <v>113</v>
      </c>
      <c r="I45" s="41">
        <v>30</v>
      </c>
      <c r="J45" s="41">
        <f t="shared" ca="1" si="1"/>
        <v>660.9677419354839</v>
      </c>
      <c r="K45" s="42">
        <v>40</v>
      </c>
      <c r="L45" s="43">
        <f t="shared" ca="1" si="2"/>
        <v>-620.9677419354839</v>
      </c>
      <c r="M45" s="43">
        <f t="shared" ca="1" si="3"/>
        <v>6.0517325524646166</v>
      </c>
      <c r="N45" s="44">
        <v>30</v>
      </c>
      <c r="O45" s="45" t="str">
        <f t="shared" ca="1" si="4"/>
        <v>Nov</v>
      </c>
      <c r="P45" s="42">
        <v>30</v>
      </c>
      <c r="Q45" s="44">
        <f t="shared" si="5"/>
        <v>10</v>
      </c>
      <c r="R45" s="45">
        <f t="shared" ca="1" si="6"/>
        <v>0.33333333333333326</v>
      </c>
      <c r="S45" s="44" t="str">
        <f t="shared" ca="1" si="7"/>
        <v>GROWTH</v>
      </c>
      <c r="T45" s="46">
        <v>20</v>
      </c>
      <c r="U45" s="46" t="str">
        <f t="shared" ca="1" si="8"/>
        <v>Dec</v>
      </c>
      <c r="V45" s="42">
        <v>20</v>
      </c>
      <c r="W45" s="47">
        <f t="shared" si="9"/>
        <v>20</v>
      </c>
      <c r="X45" s="48">
        <f t="shared" ca="1" si="10"/>
        <v>1</v>
      </c>
      <c r="Y45" s="47" t="str">
        <f t="shared" ca="1" si="11"/>
        <v>GROWTH</v>
      </c>
      <c r="Z45" s="50">
        <v>0</v>
      </c>
      <c r="AA45" s="50">
        <f t="shared" si="12"/>
        <v>1</v>
      </c>
      <c r="AB45" s="27">
        <v>1000002818</v>
      </c>
    </row>
    <row r="46" spans="1:28" s="27" customFormat="1" ht="13.8" hidden="1">
      <c r="A46" s="39" t="s">
        <v>121</v>
      </c>
      <c r="B46" s="58" t="s">
        <v>12</v>
      </c>
      <c r="C46" s="59" t="s">
        <v>208</v>
      </c>
      <c r="D46" s="59">
        <v>1000002848</v>
      </c>
      <c r="E46" s="61" t="s">
        <v>209</v>
      </c>
      <c r="F46" s="40">
        <v>44772</v>
      </c>
      <c r="G46" s="40" t="str">
        <f t="shared" si="0"/>
        <v>Targeted Dealer</v>
      </c>
      <c r="H46" s="40"/>
      <c r="I46" s="41">
        <v>20</v>
      </c>
      <c r="J46" s="41">
        <f t="shared" ca="1" si="1"/>
        <v>440.64516129032256</v>
      </c>
      <c r="K46" s="42">
        <v>15</v>
      </c>
      <c r="L46" s="43">
        <f t="shared" ca="1" si="2"/>
        <v>-425.64516129032256</v>
      </c>
      <c r="M46" s="43">
        <f t="shared" ca="1" si="3"/>
        <v>3.4040995607613471</v>
      </c>
      <c r="N46" s="44">
        <v>15</v>
      </c>
      <c r="O46" s="45" t="str">
        <f t="shared" ca="1" si="4"/>
        <v>Nov</v>
      </c>
      <c r="P46" s="42">
        <v>15</v>
      </c>
      <c r="Q46" s="44">
        <f t="shared" si="5"/>
        <v>0</v>
      </c>
      <c r="R46" s="45">
        <f t="shared" ca="1" si="6"/>
        <v>0</v>
      </c>
      <c r="S46" s="44" t="str">
        <f t="shared" ca="1" si="7"/>
        <v>GROWTH</v>
      </c>
      <c r="T46" s="46">
        <v>0</v>
      </c>
      <c r="U46" s="46" t="str">
        <f t="shared" ca="1" si="8"/>
        <v>Dec</v>
      </c>
      <c r="V46" s="42">
        <v>0</v>
      </c>
      <c r="W46" s="47">
        <f t="shared" si="9"/>
        <v>15</v>
      </c>
      <c r="X46" s="48">
        <f t="shared" ca="1" si="10"/>
        <v>0</v>
      </c>
      <c r="Y46" s="47" t="b">
        <f t="shared" si="11"/>
        <v>0</v>
      </c>
      <c r="Z46" s="50">
        <v>0</v>
      </c>
      <c r="AA46" s="50">
        <f t="shared" si="12"/>
        <v>0</v>
      </c>
      <c r="AB46" s="27">
        <v>1000002848</v>
      </c>
    </row>
    <row r="47" spans="1:28" s="27" customFormat="1" ht="13.8" hidden="1">
      <c r="A47" s="39" t="s">
        <v>121</v>
      </c>
      <c r="B47" s="58" t="s">
        <v>12</v>
      </c>
      <c r="C47" s="59" t="s">
        <v>210</v>
      </c>
      <c r="D47" s="59">
        <v>1000002881</v>
      </c>
      <c r="E47" s="61" t="s">
        <v>211</v>
      </c>
      <c r="F47" s="40">
        <v>44785</v>
      </c>
      <c r="G47" s="40" t="str">
        <f t="shared" si="0"/>
        <v>Targeted Dealer</v>
      </c>
      <c r="H47" s="40"/>
      <c r="I47" s="41">
        <v>20</v>
      </c>
      <c r="J47" s="41">
        <f t="shared" ca="1" si="1"/>
        <v>440.64516129032256</v>
      </c>
      <c r="K47" s="42">
        <v>44</v>
      </c>
      <c r="L47" s="43">
        <f t="shared" ca="1" si="2"/>
        <v>-396.64516129032256</v>
      </c>
      <c r="M47" s="43">
        <f t="shared" ca="1" si="3"/>
        <v>9.9853587115666187</v>
      </c>
      <c r="N47" s="44">
        <v>0</v>
      </c>
      <c r="O47" s="45" t="str">
        <f t="shared" ca="1" si="4"/>
        <v>Nov</v>
      </c>
      <c r="P47" s="42">
        <v>0</v>
      </c>
      <c r="Q47" s="44">
        <f t="shared" si="5"/>
        <v>44</v>
      </c>
      <c r="R47" s="45">
        <f t="shared" ca="1" si="6"/>
        <v>0</v>
      </c>
      <c r="S47" s="44" t="b">
        <f t="shared" si="7"/>
        <v>0</v>
      </c>
      <c r="T47" s="46">
        <v>10</v>
      </c>
      <c r="U47" s="46" t="str">
        <f t="shared" ca="1" si="8"/>
        <v>Dec</v>
      </c>
      <c r="V47" s="42">
        <v>10</v>
      </c>
      <c r="W47" s="47">
        <f t="shared" si="9"/>
        <v>34</v>
      </c>
      <c r="X47" s="48">
        <f t="shared" ca="1" si="10"/>
        <v>3.4000000000000004</v>
      </c>
      <c r="Y47" s="47" t="str">
        <f t="shared" ca="1" si="11"/>
        <v>GROWTH</v>
      </c>
      <c r="Z47" s="50">
        <v>0</v>
      </c>
      <c r="AA47" s="50">
        <f t="shared" si="12"/>
        <v>0</v>
      </c>
      <c r="AB47" s="27">
        <v>1000002881</v>
      </c>
    </row>
    <row r="48" spans="1:28" s="27" customFormat="1" ht="13.8" hidden="1">
      <c r="A48" s="39" t="s">
        <v>121</v>
      </c>
      <c r="B48" s="58" t="s">
        <v>12</v>
      </c>
      <c r="C48" s="59" t="s">
        <v>212</v>
      </c>
      <c r="D48" s="59">
        <v>1000002960</v>
      </c>
      <c r="E48" s="61" t="s">
        <v>213</v>
      </c>
      <c r="F48" s="40">
        <v>44818</v>
      </c>
      <c r="G48" s="40" t="str">
        <f t="shared" si="0"/>
        <v>Targeted Dealer</v>
      </c>
      <c r="H48" s="40" t="s">
        <v>113</v>
      </c>
      <c r="I48" s="41">
        <v>100</v>
      </c>
      <c r="J48" s="41">
        <f t="shared" ca="1" si="1"/>
        <v>2203.2258064516127</v>
      </c>
      <c r="K48" s="42">
        <v>80</v>
      </c>
      <c r="L48" s="43">
        <f t="shared" ca="1" si="2"/>
        <v>-2123.2258064516127</v>
      </c>
      <c r="M48" s="43">
        <f t="shared" ca="1" si="3"/>
        <v>3.6310395314787702</v>
      </c>
      <c r="N48" s="44">
        <v>100</v>
      </c>
      <c r="O48" s="45" t="str">
        <f t="shared" ca="1" si="4"/>
        <v>Nov</v>
      </c>
      <c r="P48" s="42">
        <v>100</v>
      </c>
      <c r="Q48" s="44">
        <f t="shared" si="5"/>
        <v>-20</v>
      </c>
      <c r="R48" s="45">
        <f t="shared" ca="1" si="6"/>
        <v>-0.19999999999999996</v>
      </c>
      <c r="S48" s="44" t="str">
        <f t="shared" ca="1" si="7"/>
        <v>DEGROWTH</v>
      </c>
      <c r="T48" s="46">
        <v>40</v>
      </c>
      <c r="U48" s="46" t="str">
        <f t="shared" ca="1" si="8"/>
        <v>Dec</v>
      </c>
      <c r="V48" s="42">
        <v>40</v>
      </c>
      <c r="W48" s="47">
        <f t="shared" si="9"/>
        <v>40</v>
      </c>
      <c r="X48" s="48">
        <f t="shared" ca="1" si="10"/>
        <v>1</v>
      </c>
      <c r="Y48" s="47" t="str">
        <f t="shared" ca="1" si="11"/>
        <v>GROWTH</v>
      </c>
      <c r="Z48" s="50">
        <v>0</v>
      </c>
      <c r="AA48" s="50">
        <f t="shared" si="12"/>
        <v>1</v>
      </c>
      <c r="AB48" s="27">
        <v>1000002960</v>
      </c>
    </row>
    <row r="49" spans="1:28" s="27" customFormat="1" ht="13.8" hidden="1">
      <c r="A49" s="39" t="s">
        <v>121</v>
      </c>
      <c r="B49" s="58" t="s">
        <v>12</v>
      </c>
      <c r="C49" s="59" t="s">
        <v>214</v>
      </c>
      <c r="D49" s="59">
        <v>1000003102</v>
      </c>
      <c r="E49" s="61" t="s">
        <v>215</v>
      </c>
      <c r="F49" s="40">
        <v>44877</v>
      </c>
      <c r="G49" s="40" t="str">
        <f t="shared" si="0"/>
        <v>Targeted Dealer</v>
      </c>
      <c r="H49" s="40"/>
      <c r="I49" s="41">
        <v>20</v>
      </c>
      <c r="J49" s="41">
        <f t="shared" ca="1" si="1"/>
        <v>440.64516129032256</v>
      </c>
      <c r="K49" s="42">
        <v>0</v>
      </c>
      <c r="L49" s="43">
        <f t="shared" ca="1" si="2"/>
        <v>-440.64516129032256</v>
      </c>
      <c r="M49" s="43">
        <f t="shared" ca="1" si="3"/>
        <v>0</v>
      </c>
      <c r="N49" s="44">
        <v>13</v>
      </c>
      <c r="O49" s="45" t="str">
        <f t="shared" ca="1" si="4"/>
        <v>Nov</v>
      </c>
      <c r="P49" s="42">
        <v>13</v>
      </c>
      <c r="Q49" s="44">
        <f t="shared" si="5"/>
        <v>-13</v>
      </c>
      <c r="R49" s="45">
        <f t="shared" ca="1" si="6"/>
        <v>-1</v>
      </c>
      <c r="S49" s="44" t="str">
        <f t="shared" ca="1" si="7"/>
        <v>DEGROWTH</v>
      </c>
      <c r="T49" s="46">
        <v>20</v>
      </c>
      <c r="U49" s="46" t="str">
        <f t="shared" ca="1" si="8"/>
        <v>Dec</v>
      </c>
      <c r="V49" s="42">
        <v>20</v>
      </c>
      <c r="W49" s="47">
        <f t="shared" si="9"/>
        <v>-20</v>
      </c>
      <c r="X49" s="48">
        <f t="shared" ca="1" si="10"/>
        <v>-1</v>
      </c>
      <c r="Y49" s="47" t="str">
        <f t="shared" ca="1" si="11"/>
        <v>DEGROWTH</v>
      </c>
      <c r="Z49" s="50">
        <v>1</v>
      </c>
      <c r="AA49" s="50">
        <f t="shared" si="12"/>
        <v>0</v>
      </c>
      <c r="AB49" s="27">
        <v>1000003102</v>
      </c>
    </row>
    <row r="50" spans="1:28" s="27" customFormat="1" ht="13.8" hidden="1">
      <c r="A50" s="39" t="s">
        <v>121</v>
      </c>
      <c r="B50" s="58" t="s">
        <v>12</v>
      </c>
      <c r="C50" s="59" t="s">
        <v>216</v>
      </c>
      <c r="D50" s="59">
        <v>1000003132</v>
      </c>
      <c r="E50" s="61" t="s">
        <v>217</v>
      </c>
      <c r="F50" s="40">
        <v>44911</v>
      </c>
      <c r="G50" s="40" t="str">
        <f t="shared" si="0"/>
        <v>-</v>
      </c>
      <c r="H50" s="40"/>
      <c r="I50" s="41">
        <v>0</v>
      </c>
      <c r="J50" s="41">
        <f t="shared" ca="1" si="1"/>
        <v>0</v>
      </c>
      <c r="K50" s="42">
        <v>0</v>
      </c>
      <c r="L50" s="43">
        <f t="shared" ca="1" si="2"/>
        <v>0</v>
      </c>
      <c r="M50" s="43" t="str">
        <f t="shared" ca="1" si="3"/>
        <v>-</v>
      </c>
      <c r="N50" s="44">
        <v>0</v>
      </c>
      <c r="O50" s="45" t="str">
        <f t="shared" ca="1" si="4"/>
        <v>Nov</v>
      </c>
      <c r="P50" s="42">
        <v>0</v>
      </c>
      <c r="Q50" s="44">
        <f t="shared" si="5"/>
        <v>0</v>
      </c>
      <c r="R50" s="45">
        <f t="shared" ca="1" si="6"/>
        <v>0</v>
      </c>
      <c r="S50" s="44" t="b">
        <f t="shared" si="7"/>
        <v>0</v>
      </c>
      <c r="T50" s="46">
        <v>52</v>
      </c>
      <c r="U50" s="46" t="str">
        <f t="shared" ca="1" si="8"/>
        <v>Dec</v>
      </c>
      <c r="V50" s="42">
        <v>52</v>
      </c>
      <c r="W50" s="47">
        <f t="shared" si="9"/>
        <v>-52</v>
      </c>
      <c r="X50" s="48">
        <f t="shared" ca="1" si="10"/>
        <v>-1</v>
      </c>
      <c r="Y50" s="47" t="str">
        <f t="shared" ca="1" si="11"/>
        <v>DEGROWTH</v>
      </c>
      <c r="Z50" s="50">
        <v>1</v>
      </c>
      <c r="AA50" s="50">
        <f t="shared" si="12"/>
        <v>0</v>
      </c>
      <c r="AB50" s="27">
        <v>1000003132</v>
      </c>
    </row>
    <row r="51" spans="1:28" s="27" customFormat="1" ht="13.8" hidden="1">
      <c r="A51" s="39" t="s">
        <v>121</v>
      </c>
      <c r="B51" s="58" t="s">
        <v>12</v>
      </c>
      <c r="C51" s="59" t="s">
        <v>218</v>
      </c>
      <c r="D51" s="59">
        <v>1000003133</v>
      </c>
      <c r="E51" s="61" t="s">
        <v>219</v>
      </c>
      <c r="F51" s="40">
        <v>44911</v>
      </c>
      <c r="G51" s="40" t="str">
        <f t="shared" si="0"/>
        <v>Targeted Dealer</v>
      </c>
      <c r="H51" s="40" t="s">
        <v>113</v>
      </c>
      <c r="I51" s="41">
        <v>45</v>
      </c>
      <c r="J51" s="41">
        <f t="shared" ca="1" si="1"/>
        <v>991.45161290322585</v>
      </c>
      <c r="K51" s="42">
        <v>33</v>
      </c>
      <c r="L51" s="43">
        <f t="shared" ca="1" si="2"/>
        <v>-958.45161290322585</v>
      </c>
      <c r="M51" s="43">
        <f t="shared" ca="1" si="3"/>
        <v>3.3284529038555393</v>
      </c>
      <c r="N51" s="44">
        <v>20</v>
      </c>
      <c r="O51" s="45" t="str">
        <f t="shared" ca="1" si="4"/>
        <v>Nov</v>
      </c>
      <c r="P51" s="42">
        <v>20</v>
      </c>
      <c r="Q51" s="44">
        <f t="shared" si="5"/>
        <v>13</v>
      </c>
      <c r="R51" s="45">
        <f t="shared" ca="1" si="6"/>
        <v>0.64999999999999991</v>
      </c>
      <c r="S51" s="44" t="str">
        <f t="shared" ca="1" si="7"/>
        <v>GROWTH</v>
      </c>
      <c r="T51" s="46">
        <v>40</v>
      </c>
      <c r="U51" s="46" t="str">
        <f t="shared" ca="1" si="8"/>
        <v>Dec</v>
      </c>
      <c r="V51" s="42">
        <v>40</v>
      </c>
      <c r="W51" s="47">
        <f t="shared" si="9"/>
        <v>-7</v>
      </c>
      <c r="X51" s="48">
        <f t="shared" ca="1" si="10"/>
        <v>-0.17500000000000004</v>
      </c>
      <c r="Y51" s="47" t="str">
        <f t="shared" ca="1" si="11"/>
        <v>DEGROWTH</v>
      </c>
      <c r="Z51" s="50">
        <v>0</v>
      </c>
      <c r="AA51" s="50">
        <f t="shared" si="12"/>
        <v>1</v>
      </c>
      <c r="AB51" s="27">
        <v>1000003133</v>
      </c>
    </row>
    <row r="52" spans="1:28" s="27" customFormat="1" ht="13.8" hidden="1">
      <c r="A52" s="39" t="s">
        <v>121</v>
      </c>
      <c r="B52" s="58" t="s">
        <v>12</v>
      </c>
      <c r="C52" s="59" t="s">
        <v>220</v>
      </c>
      <c r="D52" s="59">
        <v>1000003202</v>
      </c>
      <c r="E52" s="61" t="s">
        <v>221</v>
      </c>
      <c r="F52" s="40">
        <v>44926</v>
      </c>
      <c r="G52" s="40" t="str">
        <f t="shared" si="0"/>
        <v>Targeted Dealer</v>
      </c>
      <c r="H52" s="40"/>
      <c r="I52" s="41">
        <v>40</v>
      </c>
      <c r="J52" s="41">
        <f t="shared" ca="1" si="1"/>
        <v>881.29032258064512</v>
      </c>
      <c r="K52" s="42">
        <v>40</v>
      </c>
      <c r="L52" s="43">
        <f t="shared" ca="1" si="2"/>
        <v>-841.29032258064512</v>
      </c>
      <c r="M52" s="43">
        <f t="shared" ca="1" si="3"/>
        <v>4.5387994143484631</v>
      </c>
      <c r="N52" s="44">
        <v>30</v>
      </c>
      <c r="O52" s="45" t="str">
        <f t="shared" ca="1" si="4"/>
        <v>Nov</v>
      </c>
      <c r="P52" s="42">
        <v>30</v>
      </c>
      <c r="Q52" s="44">
        <f t="shared" si="5"/>
        <v>10</v>
      </c>
      <c r="R52" s="45">
        <f t="shared" ca="1" si="6"/>
        <v>0.33333333333333326</v>
      </c>
      <c r="S52" s="44" t="str">
        <f t="shared" ca="1" si="7"/>
        <v>GROWTH</v>
      </c>
      <c r="T52" s="46">
        <v>30</v>
      </c>
      <c r="U52" s="46" t="str">
        <f t="shared" ca="1" si="8"/>
        <v>Dec</v>
      </c>
      <c r="V52" s="42">
        <v>30</v>
      </c>
      <c r="W52" s="47">
        <f t="shared" si="9"/>
        <v>10</v>
      </c>
      <c r="X52" s="48">
        <f t="shared" ca="1" si="10"/>
        <v>0.33333333333333326</v>
      </c>
      <c r="Y52" s="47" t="str">
        <f t="shared" ca="1" si="11"/>
        <v>GROWTH</v>
      </c>
      <c r="Z52" s="50">
        <v>0</v>
      </c>
      <c r="AA52" s="50">
        <f t="shared" si="12"/>
        <v>0</v>
      </c>
      <c r="AB52" s="27">
        <v>1000003202</v>
      </c>
    </row>
    <row r="53" spans="1:28" s="27" customFormat="1" ht="13.8" hidden="1">
      <c r="A53" s="39" t="s">
        <v>121</v>
      </c>
      <c r="B53" s="58" t="s">
        <v>12</v>
      </c>
      <c r="C53" s="59" t="s">
        <v>222</v>
      </c>
      <c r="D53" s="59">
        <v>1000003200</v>
      </c>
      <c r="E53" s="61" t="s">
        <v>223</v>
      </c>
      <c r="F53" s="40">
        <v>44926</v>
      </c>
      <c r="G53" s="40" t="str">
        <f t="shared" si="0"/>
        <v>Targeted Dealer</v>
      </c>
      <c r="H53" s="40"/>
      <c r="I53" s="41">
        <v>100</v>
      </c>
      <c r="J53" s="41">
        <f t="shared" ca="1" si="1"/>
        <v>2203.2258064516127</v>
      </c>
      <c r="K53" s="42">
        <v>127</v>
      </c>
      <c r="L53" s="43">
        <f t="shared" ca="1" si="2"/>
        <v>-2076.2258064516127</v>
      </c>
      <c r="M53" s="43">
        <f t="shared" ca="1" si="3"/>
        <v>5.7642752562225477</v>
      </c>
      <c r="N53" s="44">
        <v>90</v>
      </c>
      <c r="O53" s="45" t="str">
        <f t="shared" ca="1" si="4"/>
        <v>Nov</v>
      </c>
      <c r="P53" s="42">
        <v>90</v>
      </c>
      <c r="Q53" s="44">
        <f t="shared" si="5"/>
        <v>37</v>
      </c>
      <c r="R53" s="45">
        <f t="shared" ca="1" si="6"/>
        <v>0.4111111111111112</v>
      </c>
      <c r="S53" s="44" t="str">
        <f t="shared" ca="1" si="7"/>
        <v>GROWTH</v>
      </c>
      <c r="T53" s="46">
        <v>62</v>
      </c>
      <c r="U53" s="46" t="str">
        <f t="shared" ca="1" si="8"/>
        <v>Dec</v>
      </c>
      <c r="V53" s="42">
        <v>62</v>
      </c>
      <c r="W53" s="47">
        <f t="shared" si="9"/>
        <v>65</v>
      </c>
      <c r="X53" s="48">
        <f t="shared" ca="1" si="10"/>
        <v>1.0483870967741935</v>
      </c>
      <c r="Y53" s="47" t="str">
        <f t="shared" ca="1" si="11"/>
        <v>GROWTH</v>
      </c>
      <c r="Z53" s="50">
        <v>0</v>
      </c>
      <c r="AA53" s="50">
        <f t="shared" si="12"/>
        <v>0</v>
      </c>
      <c r="AB53" s="27">
        <v>1000003200</v>
      </c>
    </row>
    <row r="54" spans="1:28" s="27" customFormat="1" ht="13.8" hidden="1">
      <c r="A54" s="39" t="s">
        <v>121</v>
      </c>
      <c r="B54" s="58" t="s">
        <v>12</v>
      </c>
      <c r="C54" s="59" t="s">
        <v>224</v>
      </c>
      <c r="D54" s="59">
        <v>1000003243</v>
      </c>
      <c r="E54" s="61" t="s">
        <v>225</v>
      </c>
      <c r="F54" s="40">
        <v>44937</v>
      </c>
      <c r="G54" s="40" t="str">
        <f t="shared" si="0"/>
        <v>Targeted Dealer</v>
      </c>
      <c r="H54" s="40"/>
      <c r="I54" s="41">
        <v>40</v>
      </c>
      <c r="J54" s="41">
        <f t="shared" ca="1" si="1"/>
        <v>881.29032258064512</v>
      </c>
      <c r="K54" s="42">
        <v>43.5</v>
      </c>
      <c r="L54" s="43">
        <f t="shared" ca="1" si="2"/>
        <v>-837.79032258064512</v>
      </c>
      <c r="M54" s="43">
        <f t="shared" ca="1" si="3"/>
        <v>4.9359443631039532</v>
      </c>
      <c r="N54" s="44">
        <v>55</v>
      </c>
      <c r="O54" s="45" t="str">
        <f t="shared" ca="1" si="4"/>
        <v>Nov</v>
      </c>
      <c r="P54" s="42">
        <v>55</v>
      </c>
      <c r="Q54" s="44">
        <f t="shared" si="5"/>
        <v>-11.5</v>
      </c>
      <c r="R54" s="45">
        <f t="shared" ca="1" si="6"/>
        <v>-0.20909090909090911</v>
      </c>
      <c r="S54" s="44" t="str">
        <f t="shared" ca="1" si="7"/>
        <v>DEGROWTH</v>
      </c>
      <c r="T54" s="46">
        <v>0</v>
      </c>
      <c r="U54" s="46" t="str">
        <f t="shared" ca="1" si="8"/>
        <v>Dec</v>
      </c>
      <c r="V54" s="42">
        <v>0</v>
      </c>
      <c r="W54" s="47">
        <f t="shared" si="9"/>
        <v>43.5</v>
      </c>
      <c r="X54" s="48">
        <f t="shared" ca="1" si="10"/>
        <v>0</v>
      </c>
      <c r="Y54" s="47" t="b">
        <f t="shared" si="11"/>
        <v>0</v>
      </c>
      <c r="Z54" s="50">
        <v>0</v>
      </c>
      <c r="AA54" s="50">
        <f t="shared" si="12"/>
        <v>0</v>
      </c>
      <c r="AB54" s="27">
        <v>1000003243</v>
      </c>
    </row>
    <row r="55" spans="1:28" s="27" customFormat="1" ht="13.8" hidden="1">
      <c r="A55" s="39" t="s">
        <v>121</v>
      </c>
      <c r="B55" s="58" t="s">
        <v>12</v>
      </c>
      <c r="C55" s="59" t="s">
        <v>226</v>
      </c>
      <c r="D55" s="59">
        <v>1000003314</v>
      </c>
      <c r="E55" s="61" t="s">
        <v>227</v>
      </c>
      <c r="F55" s="40">
        <v>44957</v>
      </c>
      <c r="G55" s="40" t="str">
        <f t="shared" si="0"/>
        <v>Targeted Dealer</v>
      </c>
      <c r="H55" s="40"/>
      <c r="I55" s="41">
        <v>40</v>
      </c>
      <c r="J55" s="41">
        <f t="shared" ca="1" si="1"/>
        <v>881.29032258064512</v>
      </c>
      <c r="K55" s="42">
        <v>35</v>
      </c>
      <c r="L55" s="43">
        <f t="shared" ca="1" si="2"/>
        <v>-846.29032258064512</v>
      </c>
      <c r="M55" s="43">
        <f t="shared" ca="1" si="3"/>
        <v>3.9714494875549051</v>
      </c>
      <c r="N55" s="44">
        <v>22.5</v>
      </c>
      <c r="O55" s="45" t="str">
        <f t="shared" ca="1" si="4"/>
        <v>Nov</v>
      </c>
      <c r="P55" s="42">
        <v>22.5</v>
      </c>
      <c r="Q55" s="44">
        <f t="shared" si="5"/>
        <v>12.5</v>
      </c>
      <c r="R55" s="45">
        <f t="shared" ca="1" si="6"/>
        <v>0.55555555555555558</v>
      </c>
      <c r="S55" s="44" t="str">
        <f t="shared" ca="1" si="7"/>
        <v>GROWTH</v>
      </c>
      <c r="T55" s="46">
        <v>40</v>
      </c>
      <c r="U55" s="46" t="str">
        <f t="shared" ca="1" si="8"/>
        <v>Dec</v>
      </c>
      <c r="V55" s="42">
        <v>40</v>
      </c>
      <c r="W55" s="47">
        <f t="shared" si="9"/>
        <v>-5</v>
      </c>
      <c r="X55" s="48">
        <f t="shared" ca="1" si="10"/>
        <v>-0.125</v>
      </c>
      <c r="Y55" s="47" t="str">
        <f t="shared" ca="1" si="11"/>
        <v>DEGROWTH</v>
      </c>
      <c r="Z55" s="50">
        <v>0</v>
      </c>
      <c r="AA55" s="50">
        <f t="shared" si="12"/>
        <v>0</v>
      </c>
      <c r="AB55" s="27">
        <v>1000003314</v>
      </c>
    </row>
    <row r="56" spans="1:28" s="27" customFormat="1" ht="13.8" hidden="1">
      <c r="A56" s="39" t="s">
        <v>121</v>
      </c>
      <c r="B56" s="58" t="s">
        <v>12</v>
      </c>
      <c r="C56" s="59" t="s">
        <v>228</v>
      </c>
      <c r="D56" s="59">
        <v>1000003488</v>
      </c>
      <c r="E56" s="61" t="s">
        <v>229</v>
      </c>
      <c r="F56" s="40">
        <v>45042</v>
      </c>
      <c r="G56" s="40" t="str">
        <f t="shared" si="0"/>
        <v>Targeted Dealer</v>
      </c>
      <c r="H56" s="40"/>
      <c r="I56" s="41">
        <v>390</v>
      </c>
      <c r="J56" s="41">
        <f t="shared" ca="1" si="1"/>
        <v>8592.5806451612898</v>
      </c>
      <c r="K56" s="42">
        <v>200</v>
      </c>
      <c r="L56" s="43">
        <f t="shared" ca="1" si="2"/>
        <v>-8392.5806451612898</v>
      </c>
      <c r="M56" s="43">
        <f t="shared" ca="1" si="3"/>
        <v>2.3275894432556221</v>
      </c>
      <c r="N56" s="44">
        <v>220</v>
      </c>
      <c r="O56" s="45" t="str">
        <f t="shared" ca="1" si="4"/>
        <v>Nov</v>
      </c>
      <c r="P56" s="42">
        <v>220</v>
      </c>
      <c r="Q56" s="44">
        <f t="shared" si="5"/>
        <v>-20</v>
      </c>
      <c r="R56" s="45">
        <f t="shared" ca="1" si="6"/>
        <v>-9.0909090909090939E-2</v>
      </c>
      <c r="S56" s="44" t="str">
        <f t="shared" ca="1" si="7"/>
        <v>DEGROWTH</v>
      </c>
      <c r="T56" s="46">
        <v>240</v>
      </c>
      <c r="U56" s="46" t="str">
        <f t="shared" ca="1" si="8"/>
        <v>Dec</v>
      </c>
      <c r="V56" s="42">
        <v>240</v>
      </c>
      <c r="W56" s="47">
        <f t="shared" si="9"/>
        <v>-40</v>
      </c>
      <c r="X56" s="48">
        <f t="shared" ca="1" si="10"/>
        <v>-0.16666666666666663</v>
      </c>
      <c r="Y56" s="47" t="str">
        <f t="shared" ca="1" si="11"/>
        <v>DEGROWTH</v>
      </c>
      <c r="Z56" s="50">
        <v>0</v>
      </c>
      <c r="AA56" s="50">
        <f t="shared" si="12"/>
        <v>0</v>
      </c>
      <c r="AB56" s="27">
        <v>1000003488</v>
      </c>
    </row>
    <row r="57" spans="1:28" s="27" customFormat="1" ht="13.8" hidden="1">
      <c r="A57" s="39" t="s">
        <v>121</v>
      </c>
      <c r="B57" s="58" t="s">
        <v>12</v>
      </c>
      <c r="C57" s="59" t="s">
        <v>230</v>
      </c>
      <c r="D57" s="59">
        <v>1000003532</v>
      </c>
      <c r="E57" s="61" t="s">
        <v>231</v>
      </c>
      <c r="F57" s="40">
        <v>45064</v>
      </c>
      <c r="G57" s="40" t="str">
        <f t="shared" si="0"/>
        <v>Targeted Dealer</v>
      </c>
      <c r="H57" s="40"/>
      <c r="I57" s="41">
        <v>80</v>
      </c>
      <c r="J57" s="41">
        <f t="shared" ca="1" si="1"/>
        <v>1762.5806451612902</v>
      </c>
      <c r="K57" s="42">
        <v>100</v>
      </c>
      <c r="L57" s="43">
        <f t="shared" ca="1" si="2"/>
        <v>-1662.5806451612902</v>
      </c>
      <c r="M57" s="43">
        <f t="shared" ca="1" si="3"/>
        <v>5.6734992679355782</v>
      </c>
      <c r="N57" s="44">
        <v>80</v>
      </c>
      <c r="O57" s="45" t="str">
        <f t="shared" ca="1" si="4"/>
        <v>Nov</v>
      </c>
      <c r="P57" s="42">
        <v>80</v>
      </c>
      <c r="Q57" s="44">
        <f t="shared" si="5"/>
        <v>20</v>
      </c>
      <c r="R57" s="45">
        <f t="shared" ca="1" si="6"/>
        <v>0.25</v>
      </c>
      <c r="S57" s="44" t="str">
        <f t="shared" ca="1" si="7"/>
        <v>GROWTH</v>
      </c>
      <c r="T57" s="46">
        <v>80</v>
      </c>
      <c r="U57" s="46" t="str">
        <f t="shared" ca="1" si="8"/>
        <v>Dec</v>
      </c>
      <c r="V57" s="42">
        <v>80</v>
      </c>
      <c r="W57" s="47">
        <f t="shared" si="9"/>
        <v>20</v>
      </c>
      <c r="X57" s="48">
        <f t="shared" ca="1" si="10"/>
        <v>0.25</v>
      </c>
      <c r="Y57" s="47" t="str">
        <f t="shared" ca="1" si="11"/>
        <v>GROWTH</v>
      </c>
      <c r="Z57" s="50">
        <v>0</v>
      </c>
      <c r="AA57" s="50">
        <f t="shared" si="12"/>
        <v>0</v>
      </c>
      <c r="AB57" s="27">
        <v>1000003532</v>
      </c>
    </row>
    <row r="58" spans="1:28" s="27" customFormat="1" ht="13.8" hidden="1">
      <c r="A58" s="39" t="s">
        <v>121</v>
      </c>
      <c r="B58" s="58" t="s">
        <v>12</v>
      </c>
      <c r="C58" s="59" t="s">
        <v>232</v>
      </c>
      <c r="D58" s="59">
        <v>1000003527</v>
      </c>
      <c r="E58" s="61" t="s">
        <v>233</v>
      </c>
      <c r="F58" s="40">
        <v>45065</v>
      </c>
      <c r="G58" s="40" t="str">
        <f t="shared" si="0"/>
        <v>Targeted Dealer</v>
      </c>
      <c r="H58" s="40"/>
      <c r="I58" s="41">
        <v>80</v>
      </c>
      <c r="J58" s="41">
        <f t="shared" ca="1" si="1"/>
        <v>1762.5806451612902</v>
      </c>
      <c r="K58" s="42">
        <v>40</v>
      </c>
      <c r="L58" s="43">
        <f t="shared" ca="1" si="2"/>
        <v>-1722.5806451612902</v>
      </c>
      <c r="M58" s="43">
        <f t="shared" ca="1" si="3"/>
        <v>2.2693997071742316</v>
      </c>
      <c r="N58" s="44">
        <v>60</v>
      </c>
      <c r="O58" s="45" t="str">
        <f t="shared" ca="1" si="4"/>
        <v>Nov</v>
      </c>
      <c r="P58" s="42">
        <v>60</v>
      </c>
      <c r="Q58" s="44">
        <f t="shared" si="5"/>
        <v>-20</v>
      </c>
      <c r="R58" s="45">
        <f t="shared" ca="1" si="6"/>
        <v>-0.33333333333333337</v>
      </c>
      <c r="S58" s="44" t="str">
        <f t="shared" ca="1" si="7"/>
        <v>DEGROWTH</v>
      </c>
      <c r="T58" s="46">
        <v>80</v>
      </c>
      <c r="U58" s="46" t="str">
        <f t="shared" ca="1" si="8"/>
        <v>Dec</v>
      </c>
      <c r="V58" s="42">
        <v>80</v>
      </c>
      <c r="W58" s="47">
        <f t="shared" si="9"/>
        <v>-40</v>
      </c>
      <c r="X58" s="48">
        <f t="shared" ca="1" si="10"/>
        <v>-0.5</v>
      </c>
      <c r="Y58" s="47" t="str">
        <f t="shared" ca="1" si="11"/>
        <v>DEGROWTH</v>
      </c>
      <c r="Z58" s="50">
        <v>0</v>
      </c>
      <c r="AA58" s="50">
        <f t="shared" si="12"/>
        <v>0</v>
      </c>
      <c r="AB58" s="27">
        <v>1000003527</v>
      </c>
    </row>
    <row r="59" spans="1:28" s="27" customFormat="1" ht="13.8" hidden="1">
      <c r="A59" s="39" t="s">
        <v>121</v>
      </c>
      <c r="B59" s="58" t="s">
        <v>12</v>
      </c>
      <c r="C59" s="59" t="s">
        <v>234</v>
      </c>
      <c r="D59" s="59">
        <v>1000003545</v>
      </c>
      <c r="E59" s="61" t="s">
        <v>235</v>
      </c>
      <c r="F59" s="40">
        <v>45070</v>
      </c>
      <c r="G59" s="40" t="str">
        <f t="shared" si="0"/>
        <v>Targeted Dealer</v>
      </c>
      <c r="H59" s="40"/>
      <c r="I59" s="41">
        <v>40</v>
      </c>
      <c r="J59" s="41">
        <f t="shared" ca="1" si="1"/>
        <v>881.29032258064512</v>
      </c>
      <c r="K59" s="42">
        <v>40</v>
      </c>
      <c r="L59" s="43">
        <f t="shared" ca="1" si="2"/>
        <v>-841.29032258064512</v>
      </c>
      <c r="M59" s="43">
        <f t="shared" ca="1" si="3"/>
        <v>4.5387994143484631</v>
      </c>
      <c r="N59" s="44">
        <v>20</v>
      </c>
      <c r="O59" s="45" t="str">
        <f t="shared" ca="1" si="4"/>
        <v>Nov</v>
      </c>
      <c r="P59" s="42">
        <v>20</v>
      </c>
      <c r="Q59" s="44">
        <f t="shared" si="5"/>
        <v>20</v>
      </c>
      <c r="R59" s="45">
        <f t="shared" ca="1" si="6"/>
        <v>1</v>
      </c>
      <c r="S59" s="44" t="str">
        <f t="shared" ca="1" si="7"/>
        <v>GROWTH</v>
      </c>
      <c r="T59" s="46">
        <v>30</v>
      </c>
      <c r="U59" s="46" t="str">
        <f t="shared" ca="1" si="8"/>
        <v>Dec</v>
      </c>
      <c r="V59" s="42">
        <v>30</v>
      </c>
      <c r="W59" s="47">
        <f t="shared" si="9"/>
        <v>10</v>
      </c>
      <c r="X59" s="48">
        <f t="shared" ca="1" si="10"/>
        <v>0.33333333333333326</v>
      </c>
      <c r="Y59" s="47" t="str">
        <f t="shared" ca="1" si="11"/>
        <v>GROWTH</v>
      </c>
      <c r="Z59" s="50">
        <v>0</v>
      </c>
      <c r="AA59" s="50">
        <f t="shared" si="12"/>
        <v>0</v>
      </c>
      <c r="AB59" s="27">
        <v>1000003545</v>
      </c>
    </row>
    <row r="60" spans="1:28" s="27" customFormat="1" ht="13.8" hidden="1">
      <c r="A60" s="39" t="s">
        <v>121</v>
      </c>
      <c r="B60" s="58" t="s">
        <v>12</v>
      </c>
      <c r="C60" s="59" t="s">
        <v>236</v>
      </c>
      <c r="D60" s="59">
        <v>1000003549</v>
      </c>
      <c r="E60" s="61" t="s">
        <v>237</v>
      </c>
      <c r="F60" s="40">
        <v>45071</v>
      </c>
      <c r="G60" s="40" t="str">
        <f t="shared" si="0"/>
        <v>Targeted Dealer</v>
      </c>
      <c r="H60" s="40"/>
      <c r="I60" s="41">
        <v>40</v>
      </c>
      <c r="J60" s="41">
        <f t="shared" ca="1" si="1"/>
        <v>881.29032258064512</v>
      </c>
      <c r="K60" s="42">
        <v>20</v>
      </c>
      <c r="L60" s="43">
        <f t="shared" ca="1" si="2"/>
        <v>-861.29032258064512</v>
      </c>
      <c r="M60" s="43">
        <f t="shared" ca="1" si="3"/>
        <v>2.2693997071742316</v>
      </c>
      <c r="N60" s="44">
        <v>20</v>
      </c>
      <c r="O60" s="45" t="str">
        <f t="shared" ca="1" si="4"/>
        <v>Nov</v>
      </c>
      <c r="P60" s="42">
        <v>20</v>
      </c>
      <c r="Q60" s="44">
        <f t="shared" si="5"/>
        <v>0</v>
      </c>
      <c r="R60" s="45">
        <f t="shared" ca="1" si="6"/>
        <v>0</v>
      </c>
      <c r="S60" s="44" t="str">
        <f t="shared" ca="1" si="7"/>
        <v>GROWTH</v>
      </c>
      <c r="T60" s="46">
        <v>20</v>
      </c>
      <c r="U60" s="46" t="str">
        <f t="shared" ca="1" si="8"/>
        <v>Dec</v>
      </c>
      <c r="V60" s="42">
        <v>20</v>
      </c>
      <c r="W60" s="47">
        <f t="shared" si="9"/>
        <v>0</v>
      </c>
      <c r="X60" s="48">
        <f t="shared" ca="1" si="10"/>
        <v>0</v>
      </c>
      <c r="Y60" s="47" t="str">
        <f t="shared" ca="1" si="11"/>
        <v>GROWTH</v>
      </c>
      <c r="Z60" s="50">
        <v>0</v>
      </c>
      <c r="AA60" s="50">
        <f t="shared" si="12"/>
        <v>0</v>
      </c>
      <c r="AB60" s="27">
        <v>1000003549</v>
      </c>
    </row>
    <row r="61" spans="1:28" s="27" customFormat="1" ht="13.8" hidden="1">
      <c r="A61" s="39" t="s">
        <v>121</v>
      </c>
      <c r="B61" s="58" t="s">
        <v>12</v>
      </c>
      <c r="C61" s="59" t="s">
        <v>238</v>
      </c>
      <c r="D61" s="59">
        <v>1000003596</v>
      </c>
      <c r="E61" s="61" t="s">
        <v>239</v>
      </c>
      <c r="F61" s="40">
        <v>45093</v>
      </c>
      <c r="G61" s="40" t="str">
        <f t="shared" si="0"/>
        <v>Targeted Dealer</v>
      </c>
      <c r="H61" s="40"/>
      <c r="I61" s="41">
        <v>40</v>
      </c>
      <c r="J61" s="41">
        <f t="shared" ca="1" si="1"/>
        <v>881.29032258064512</v>
      </c>
      <c r="K61" s="42">
        <v>20</v>
      </c>
      <c r="L61" s="43">
        <f t="shared" ca="1" si="2"/>
        <v>-861.29032258064512</v>
      </c>
      <c r="M61" s="43">
        <f t="shared" ca="1" si="3"/>
        <v>2.2693997071742316</v>
      </c>
      <c r="N61" s="44">
        <v>40</v>
      </c>
      <c r="O61" s="45" t="str">
        <f t="shared" ca="1" si="4"/>
        <v>Nov</v>
      </c>
      <c r="P61" s="42">
        <v>40</v>
      </c>
      <c r="Q61" s="44">
        <f t="shared" si="5"/>
        <v>-20</v>
      </c>
      <c r="R61" s="45">
        <f t="shared" ca="1" si="6"/>
        <v>-0.5</v>
      </c>
      <c r="S61" s="44" t="str">
        <f t="shared" ca="1" si="7"/>
        <v>DEGROWTH</v>
      </c>
      <c r="T61" s="46">
        <v>40</v>
      </c>
      <c r="U61" s="46" t="str">
        <f t="shared" ca="1" si="8"/>
        <v>Dec</v>
      </c>
      <c r="V61" s="42">
        <v>40</v>
      </c>
      <c r="W61" s="47">
        <f t="shared" si="9"/>
        <v>-20</v>
      </c>
      <c r="X61" s="48">
        <f t="shared" ca="1" si="10"/>
        <v>-0.5</v>
      </c>
      <c r="Y61" s="47" t="str">
        <f t="shared" ca="1" si="11"/>
        <v>DEGROWTH</v>
      </c>
      <c r="Z61" s="50">
        <v>0</v>
      </c>
      <c r="AA61" s="50">
        <f t="shared" si="12"/>
        <v>0</v>
      </c>
      <c r="AB61" s="27">
        <v>1000003596</v>
      </c>
    </row>
    <row r="62" spans="1:28" s="27" customFormat="1" ht="13.8" hidden="1">
      <c r="A62" s="39" t="s">
        <v>121</v>
      </c>
      <c r="B62" s="58" t="s">
        <v>12</v>
      </c>
      <c r="C62" s="59" t="s">
        <v>240</v>
      </c>
      <c r="D62" s="59">
        <v>1000003607</v>
      </c>
      <c r="E62" s="61" t="s">
        <v>241</v>
      </c>
      <c r="F62" s="40">
        <v>45097</v>
      </c>
      <c r="G62" s="40" t="str">
        <f t="shared" si="0"/>
        <v>Targeted Dealer</v>
      </c>
      <c r="H62" s="40"/>
      <c r="I62" s="41">
        <v>40</v>
      </c>
      <c r="J62" s="41">
        <f t="shared" ca="1" si="1"/>
        <v>881.29032258064512</v>
      </c>
      <c r="K62" s="42">
        <v>20</v>
      </c>
      <c r="L62" s="43">
        <f t="shared" ca="1" si="2"/>
        <v>-861.29032258064512</v>
      </c>
      <c r="M62" s="43">
        <f t="shared" ca="1" si="3"/>
        <v>2.2693997071742316</v>
      </c>
      <c r="N62" s="44">
        <v>20</v>
      </c>
      <c r="O62" s="45" t="str">
        <f t="shared" ca="1" si="4"/>
        <v>Nov</v>
      </c>
      <c r="P62" s="42">
        <v>20</v>
      </c>
      <c r="Q62" s="44">
        <f t="shared" si="5"/>
        <v>0</v>
      </c>
      <c r="R62" s="45">
        <f t="shared" ca="1" si="6"/>
        <v>0</v>
      </c>
      <c r="S62" s="44" t="str">
        <f t="shared" ca="1" si="7"/>
        <v>GROWTH</v>
      </c>
      <c r="T62" s="46">
        <v>20</v>
      </c>
      <c r="U62" s="46" t="str">
        <f t="shared" ca="1" si="8"/>
        <v>Dec</v>
      </c>
      <c r="V62" s="42">
        <v>20</v>
      </c>
      <c r="W62" s="47">
        <f t="shared" si="9"/>
        <v>0</v>
      </c>
      <c r="X62" s="48">
        <f t="shared" ca="1" si="10"/>
        <v>0</v>
      </c>
      <c r="Y62" s="47" t="str">
        <f t="shared" ca="1" si="11"/>
        <v>GROWTH</v>
      </c>
      <c r="Z62" s="50">
        <v>0</v>
      </c>
      <c r="AA62" s="50">
        <f t="shared" si="12"/>
        <v>0</v>
      </c>
      <c r="AB62" s="27">
        <v>1000003607</v>
      </c>
    </row>
    <row r="63" spans="1:28" s="27" customFormat="1" ht="13.8" hidden="1">
      <c r="A63" s="39" t="s">
        <v>121</v>
      </c>
      <c r="B63" s="58" t="s">
        <v>12</v>
      </c>
      <c r="C63" s="59" t="s">
        <v>242</v>
      </c>
      <c r="D63" s="59">
        <v>1000003718</v>
      </c>
      <c r="E63" s="61" t="s">
        <v>243</v>
      </c>
      <c r="F63" s="40">
        <v>45181</v>
      </c>
      <c r="G63" s="40" t="str">
        <f t="shared" si="0"/>
        <v>Targeted Dealer</v>
      </c>
      <c r="H63" s="40"/>
      <c r="I63" s="41">
        <v>20</v>
      </c>
      <c r="J63" s="41">
        <f t="shared" ca="1" si="1"/>
        <v>440.64516129032256</v>
      </c>
      <c r="K63" s="42">
        <v>0</v>
      </c>
      <c r="L63" s="43">
        <f t="shared" ca="1" si="2"/>
        <v>-440.64516129032256</v>
      </c>
      <c r="M63" s="43">
        <f t="shared" ca="1" si="3"/>
        <v>0</v>
      </c>
      <c r="N63" s="44">
        <v>25</v>
      </c>
      <c r="O63" s="45" t="str">
        <f t="shared" ca="1" si="4"/>
        <v>Nov</v>
      </c>
      <c r="P63" s="42">
        <v>25</v>
      </c>
      <c r="Q63" s="44">
        <f t="shared" si="5"/>
        <v>-25</v>
      </c>
      <c r="R63" s="45">
        <f t="shared" ca="1" si="6"/>
        <v>-1</v>
      </c>
      <c r="S63" s="44" t="str">
        <f t="shared" ca="1" si="7"/>
        <v>DEGROWTH</v>
      </c>
      <c r="T63" s="46">
        <v>0</v>
      </c>
      <c r="U63" s="46" t="str">
        <f t="shared" ca="1" si="8"/>
        <v>Dec</v>
      </c>
      <c r="V63" s="42">
        <v>0</v>
      </c>
      <c r="W63" s="47">
        <f t="shared" si="9"/>
        <v>0</v>
      </c>
      <c r="X63" s="48">
        <f t="shared" ca="1" si="10"/>
        <v>0</v>
      </c>
      <c r="Y63" s="47" t="b">
        <f t="shared" si="11"/>
        <v>0</v>
      </c>
      <c r="Z63" s="50">
        <v>1</v>
      </c>
      <c r="AA63" s="50">
        <f t="shared" si="12"/>
        <v>0</v>
      </c>
      <c r="AB63" s="27">
        <v>1000003718</v>
      </c>
    </row>
    <row r="64" spans="1:28" s="27" customFormat="1" ht="13.8" hidden="1">
      <c r="A64" s="39" t="s">
        <v>121</v>
      </c>
      <c r="B64" s="58" t="s">
        <v>12</v>
      </c>
      <c r="C64" s="59" t="s">
        <v>244</v>
      </c>
      <c r="D64" s="59">
        <v>1000003764</v>
      </c>
      <c r="E64" s="61" t="s">
        <v>219</v>
      </c>
      <c r="F64" s="40">
        <v>45252</v>
      </c>
      <c r="G64" s="40" t="str">
        <f t="shared" si="0"/>
        <v>Targeted Dealer</v>
      </c>
      <c r="H64" s="40" t="s">
        <v>113</v>
      </c>
      <c r="I64" s="41">
        <v>60</v>
      </c>
      <c r="J64" s="41">
        <f t="shared" ca="1" si="1"/>
        <v>1321.9354838709678</v>
      </c>
      <c r="K64" s="42">
        <v>35</v>
      </c>
      <c r="L64" s="43">
        <f t="shared" ca="1" si="2"/>
        <v>-1286.9354838709678</v>
      </c>
      <c r="M64" s="43">
        <f t="shared" ca="1" si="3"/>
        <v>2.6476329917032695</v>
      </c>
      <c r="N64" s="44">
        <v>35</v>
      </c>
      <c r="O64" s="45" t="str">
        <f t="shared" ca="1" si="4"/>
        <v>Nov</v>
      </c>
      <c r="P64" s="42">
        <v>35</v>
      </c>
      <c r="Q64" s="44">
        <f t="shared" si="5"/>
        <v>0</v>
      </c>
      <c r="R64" s="45">
        <f t="shared" ca="1" si="6"/>
        <v>0</v>
      </c>
      <c r="S64" s="44" t="str">
        <f t="shared" ca="1" si="7"/>
        <v>GROWTH</v>
      </c>
      <c r="T64" s="46">
        <v>60</v>
      </c>
      <c r="U64" s="46" t="str">
        <f t="shared" ca="1" si="8"/>
        <v>Dec</v>
      </c>
      <c r="V64" s="42">
        <v>60</v>
      </c>
      <c r="W64" s="47">
        <f t="shared" si="9"/>
        <v>-25</v>
      </c>
      <c r="X64" s="48">
        <f t="shared" ca="1" si="10"/>
        <v>-0.41666666666666663</v>
      </c>
      <c r="Y64" s="47" t="str">
        <f t="shared" ca="1" si="11"/>
        <v>DEGROWTH</v>
      </c>
      <c r="Z64" s="50">
        <v>0</v>
      </c>
      <c r="AA64" s="50">
        <f t="shared" si="12"/>
        <v>1</v>
      </c>
      <c r="AB64" s="27">
        <v>1000003764</v>
      </c>
    </row>
    <row r="65" spans="1:28" s="27" customFormat="1" ht="13.8" hidden="1">
      <c r="A65" s="39" t="s">
        <v>121</v>
      </c>
      <c r="B65" s="58" t="s">
        <v>12</v>
      </c>
      <c r="C65" s="58" t="s">
        <v>245</v>
      </c>
      <c r="D65" s="58">
        <v>1000003789</v>
      </c>
      <c r="E65" s="58" t="s">
        <v>246</v>
      </c>
      <c r="F65" s="40">
        <v>45278</v>
      </c>
      <c r="G65" s="40" t="str">
        <f t="shared" si="0"/>
        <v>Targeted Dealer</v>
      </c>
      <c r="H65" s="40"/>
      <c r="I65" s="41">
        <v>50</v>
      </c>
      <c r="J65" s="41">
        <f t="shared" ca="1" si="1"/>
        <v>1101.6129032258063</v>
      </c>
      <c r="K65" s="42">
        <v>47.5</v>
      </c>
      <c r="L65" s="43">
        <f t="shared" ca="1" si="2"/>
        <v>-1054.1129032258063</v>
      </c>
      <c r="M65" s="43">
        <f t="shared" ca="1" si="3"/>
        <v>4.3118594436310396</v>
      </c>
      <c r="N65" s="44">
        <v>105</v>
      </c>
      <c r="O65" s="45" t="str">
        <f t="shared" ca="1" si="4"/>
        <v>Nov</v>
      </c>
      <c r="P65" s="42">
        <v>105</v>
      </c>
      <c r="Q65" s="44">
        <f t="shared" si="5"/>
        <v>-57.5</v>
      </c>
      <c r="R65" s="45">
        <f t="shared" ca="1" si="6"/>
        <v>-0.54761904761904767</v>
      </c>
      <c r="S65" s="44" t="str">
        <f t="shared" ca="1" si="7"/>
        <v>DEGROWTH</v>
      </c>
      <c r="T65" s="46">
        <v>10</v>
      </c>
      <c r="U65" s="46" t="str">
        <f t="shared" ca="1" si="8"/>
        <v>Dec</v>
      </c>
      <c r="V65" s="42">
        <v>10</v>
      </c>
      <c r="W65" s="47">
        <f t="shared" si="9"/>
        <v>37.5</v>
      </c>
      <c r="X65" s="48">
        <f t="shared" ca="1" si="10"/>
        <v>3.75</v>
      </c>
      <c r="Y65" s="47" t="str">
        <f t="shared" ca="1" si="11"/>
        <v>GROWTH</v>
      </c>
      <c r="Z65" s="50">
        <v>0</v>
      </c>
      <c r="AA65" s="50">
        <f t="shared" si="12"/>
        <v>0</v>
      </c>
      <c r="AB65" s="27">
        <v>1000003789</v>
      </c>
    </row>
    <row r="66" spans="1:28" s="27" customFormat="1" ht="13.8" hidden="1">
      <c r="A66" s="39" t="s">
        <v>121</v>
      </c>
      <c r="B66" s="58" t="s">
        <v>12</v>
      </c>
      <c r="C66" s="58" t="s">
        <v>247</v>
      </c>
      <c r="D66" s="62">
        <v>1000003823</v>
      </c>
      <c r="E66" s="62" t="s">
        <v>248</v>
      </c>
      <c r="F66" s="49">
        <v>45310</v>
      </c>
      <c r="G66" s="40" t="str">
        <f t="shared" si="0"/>
        <v>Targeted Dealer</v>
      </c>
      <c r="H66" s="40"/>
      <c r="I66" s="41">
        <v>40</v>
      </c>
      <c r="J66" s="41">
        <f t="shared" ca="1" si="1"/>
        <v>881.29032258064512</v>
      </c>
      <c r="K66" s="42">
        <v>30</v>
      </c>
      <c r="L66" s="43">
        <f t="shared" ca="1" si="2"/>
        <v>-851.29032258064512</v>
      </c>
      <c r="M66" s="43">
        <f t="shared" ca="1" si="3"/>
        <v>3.4040995607613471</v>
      </c>
      <c r="N66" s="44">
        <v>20</v>
      </c>
      <c r="O66" s="45" t="str">
        <f t="shared" ca="1" si="4"/>
        <v>Nov</v>
      </c>
      <c r="P66" s="42">
        <v>20</v>
      </c>
      <c r="Q66" s="44">
        <f t="shared" si="5"/>
        <v>10</v>
      </c>
      <c r="R66" s="45">
        <f t="shared" ca="1" si="6"/>
        <v>0.5</v>
      </c>
      <c r="S66" s="44" t="str">
        <f t="shared" ca="1" si="7"/>
        <v>GROWTH</v>
      </c>
      <c r="T66" s="46">
        <v>0</v>
      </c>
      <c r="U66" s="46" t="str">
        <f t="shared" ca="1" si="8"/>
        <v>Dec</v>
      </c>
      <c r="V66" s="42">
        <v>0</v>
      </c>
      <c r="W66" s="47">
        <f t="shared" si="9"/>
        <v>30</v>
      </c>
      <c r="X66" s="48">
        <f t="shared" ca="1" si="10"/>
        <v>0</v>
      </c>
      <c r="Y66" s="47" t="b">
        <f t="shared" si="11"/>
        <v>0</v>
      </c>
      <c r="Z66" s="50">
        <v>0</v>
      </c>
      <c r="AA66" s="50">
        <f t="shared" si="12"/>
        <v>0</v>
      </c>
      <c r="AB66" s="27">
        <v>1000003823</v>
      </c>
    </row>
    <row r="67" spans="1:28" s="27" customFormat="1" ht="13.8" hidden="1">
      <c r="A67" s="50" t="s">
        <v>121</v>
      </c>
      <c r="B67" s="63" t="s">
        <v>12</v>
      </c>
      <c r="C67" s="63" t="s">
        <v>249</v>
      </c>
      <c r="D67" s="63">
        <v>1000003840</v>
      </c>
      <c r="E67" s="63" t="s">
        <v>250</v>
      </c>
      <c r="F67" s="51">
        <v>45315</v>
      </c>
      <c r="G67" s="40" t="str">
        <f t="shared" ref="G67:G130" si="13">IF(I67&gt;0,"Targeted Dealer","-")</f>
        <v>Targeted Dealer</v>
      </c>
      <c r="H67" s="40"/>
      <c r="I67" s="41">
        <v>105</v>
      </c>
      <c r="J67" s="41">
        <f t="shared" ca="1" si="1"/>
        <v>2313.3870967741937</v>
      </c>
      <c r="K67" s="42">
        <v>130</v>
      </c>
      <c r="L67" s="43">
        <f t="shared" ca="1" si="2"/>
        <v>-2183.3870967741937</v>
      </c>
      <c r="M67" s="43">
        <f t="shared" ca="1" si="3"/>
        <v>5.6194659415742869</v>
      </c>
      <c r="N67" s="44">
        <v>194.5</v>
      </c>
      <c r="O67" s="45" t="str">
        <f t="shared" ca="1" si="4"/>
        <v>Nov</v>
      </c>
      <c r="P67" s="42">
        <v>194.5</v>
      </c>
      <c r="Q67" s="44">
        <f t="shared" si="5"/>
        <v>-64.5</v>
      </c>
      <c r="R67" s="45">
        <f t="shared" ca="1" si="6"/>
        <v>-0.33161953727506421</v>
      </c>
      <c r="S67" s="44" t="str">
        <f t="shared" ca="1" si="7"/>
        <v>DEGROWTH</v>
      </c>
      <c r="T67" s="46">
        <v>0</v>
      </c>
      <c r="U67" s="46" t="str">
        <f t="shared" ca="1" si="8"/>
        <v>Dec</v>
      </c>
      <c r="V67" s="42">
        <v>0</v>
      </c>
      <c r="W67" s="47">
        <f t="shared" si="9"/>
        <v>130</v>
      </c>
      <c r="X67" s="48">
        <f t="shared" ca="1" si="10"/>
        <v>0</v>
      </c>
      <c r="Y67" s="47" t="b">
        <f t="shared" si="11"/>
        <v>0</v>
      </c>
      <c r="Z67" s="50">
        <v>0</v>
      </c>
      <c r="AA67" s="50">
        <f t="shared" si="12"/>
        <v>0</v>
      </c>
      <c r="AB67" s="27">
        <v>1000003840</v>
      </c>
    </row>
    <row r="68" spans="1:28" s="27" customFormat="1" ht="13.8" hidden="1">
      <c r="A68" s="50" t="s">
        <v>121</v>
      </c>
      <c r="B68" s="63" t="s">
        <v>12</v>
      </c>
      <c r="C68" s="63" t="s">
        <v>251</v>
      </c>
      <c r="D68" s="63">
        <v>1000003853</v>
      </c>
      <c r="E68" s="63" t="s">
        <v>252</v>
      </c>
      <c r="F68" s="40">
        <v>45339</v>
      </c>
      <c r="G68" s="40" t="str">
        <f t="shared" si="13"/>
        <v>Targeted Dealer</v>
      </c>
      <c r="H68" s="40" t="s">
        <v>113</v>
      </c>
      <c r="I68" s="41">
        <v>20</v>
      </c>
      <c r="J68" s="41">
        <f t="shared" ref="J68:J131" ca="1" si="14">I68/$J$1*$E$1</f>
        <v>440.64516129032256</v>
      </c>
      <c r="K68" s="42">
        <v>5</v>
      </c>
      <c r="L68" s="43">
        <f t="shared" ref="L68:L131" ca="1" si="15">K68-J68</f>
        <v>-435.64516129032256</v>
      </c>
      <c r="M68" s="43">
        <f t="shared" ref="M68:M131" ca="1" si="16">IFERROR((K68/J68%),"-")</f>
        <v>1.1346998535871158</v>
      </c>
      <c r="N68" s="44">
        <v>10</v>
      </c>
      <c r="O68" s="45" t="str">
        <f t="shared" ref="O68:O131" ca="1" si="17">IF(F68&lt;=$P$2,"Nov","")</f>
        <v>Nov</v>
      </c>
      <c r="P68" s="42">
        <v>10</v>
      </c>
      <c r="Q68" s="44">
        <f t="shared" ref="Q68:Q131" si="18">K68-P68</f>
        <v>-5</v>
      </c>
      <c r="R68" s="45">
        <f t="shared" ref="R68:R131" ca="1" si="19">IFERROR(IF(O68="Nov",(K68/P68-1)),0)</f>
        <v>-0.5</v>
      </c>
      <c r="S68" s="44" t="str">
        <f t="shared" ref="S68:S131" ca="1" si="20">IF(N68&gt;0,IF(O68="","-",IF(R68&lt;0%,"DEGROWTH","GROWTH")))</f>
        <v>DEGROWTH</v>
      </c>
      <c r="T68" s="46">
        <v>0</v>
      </c>
      <c r="U68" s="46" t="str">
        <f t="shared" ref="U68:U131" ca="1" si="21">IF(F68&lt;=$V$2,"Dec","")</f>
        <v>Dec</v>
      </c>
      <c r="V68" s="42">
        <v>0</v>
      </c>
      <c r="W68" s="47">
        <f t="shared" ref="W68:W131" si="22">K68-V68</f>
        <v>5</v>
      </c>
      <c r="X68" s="48">
        <f t="shared" ref="X68:X131" ca="1" si="23">IFERROR(IF(U68="Dec",(K68/V68-1)),0)</f>
        <v>0</v>
      </c>
      <c r="Y68" s="47" t="b">
        <f t="shared" ref="Y68:Y131" si="24">IF(T68&gt;0,IF(U68="","-",IF(X68&lt;0%,"DEGROWTH","GROWTH")))</f>
        <v>0</v>
      </c>
      <c r="Z68" s="50">
        <v>0</v>
      </c>
      <c r="AA68" s="50">
        <f t="shared" ref="AA68:AA131" si="25">IF(H68&gt;0,1,0)</f>
        <v>1</v>
      </c>
      <c r="AB68" s="27">
        <v>1000003853</v>
      </c>
    </row>
    <row r="69" spans="1:28" s="27" customFormat="1" ht="13.8" hidden="1">
      <c r="A69" s="50" t="s">
        <v>121</v>
      </c>
      <c r="B69" s="63" t="s">
        <v>12</v>
      </c>
      <c r="C69" s="63" t="s">
        <v>253</v>
      </c>
      <c r="D69" s="63">
        <v>1000003892</v>
      </c>
      <c r="E69" s="63" t="s">
        <v>254</v>
      </c>
      <c r="F69" s="40">
        <v>45373</v>
      </c>
      <c r="G69" s="40" t="str">
        <f t="shared" si="13"/>
        <v>Targeted Dealer</v>
      </c>
      <c r="H69" s="40"/>
      <c r="I69" s="41">
        <v>30</v>
      </c>
      <c r="J69" s="41">
        <f t="shared" ca="1" si="14"/>
        <v>660.9677419354839</v>
      </c>
      <c r="K69" s="42">
        <v>50</v>
      </c>
      <c r="L69" s="43">
        <f t="shared" ca="1" si="15"/>
        <v>-610.9677419354839</v>
      </c>
      <c r="M69" s="43">
        <f t="shared" ca="1" si="16"/>
        <v>7.5646656905807701</v>
      </c>
      <c r="N69" s="44">
        <v>39.5</v>
      </c>
      <c r="O69" s="45" t="str">
        <f t="shared" ca="1" si="17"/>
        <v>Nov</v>
      </c>
      <c r="P69" s="42">
        <v>39.5</v>
      </c>
      <c r="Q69" s="44">
        <f t="shared" si="18"/>
        <v>10.5</v>
      </c>
      <c r="R69" s="45">
        <f t="shared" ca="1" si="19"/>
        <v>0.26582278481012667</v>
      </c>
      <c r="S69" s="44" t="str">
        <f t="shared" ca="1" si="20"/>
        <v>GROWTH</v>
      </c>
      <c r="T69" s="46">
        <v>0</v>
      </c>
      <c r="U69" s="46" t="str">
        <f t="shared" ca="1" si="21"/>
        <v>Dec</v>
      </c>
      <c r="V69" s="42">
        <v>0</v>
      </c>
      <c r="W69" s="47">
        <f t="shared" si="22"/>
        <v>50</v>
      </c>
      <c r="X69" s="48">
        <f t="shared" ca="1" si="23"/>
        <v>0</v>
      </c>
      <c r="Y69" s="47" t="b">
        <f t="shared" si="24"/>
        <v>0</v>
      </c>
      <c r="Z69" s="50">
        <v>0</v>
      </c>
      <c r="AA69" s="50">
        <f t="shared" si="25"/>
        <v>0</v>
      </c>
      <c r="AB69" s="27">
        <v>1000003892</v>
      </c>
    </row>
    <row r="70" spans="1:28" s="27" customFormat="1" ht="13.8" hidden="1">
      <c r="A70" s="50" t="s">
        <v>121</v>
      </c>
      <c r="B70" s="63" t="s">
        <v>12</v>
      </c>
      <c r="C70" s="63" t="s">
        <v>255</v>
      </c>
      <c r="D70" s="63">
        <v>1000003903</v>
      </c>
      <c r="E70" s="63" t="s">
        <v>256</v>
      </c>
      <c r="F70" s="40">
        <v>45388</v>
      </c>
      <c r="G70" s="40" t="str">
        <f t="shared" si="13"/>
        <v>-</v>
      </c>
      <c r="H70" s="40"/>
      <c r="I70" s="41">
        <v>0</v>
      </c>
      <c r="J70" s="41">
        <f t="shared" ca="1" si="14"/>
        <v>0</v>
      </c>
      <c r="K70" s="42">
        <v>0</v>
      </c>
      <c r="L70" s="43">
        <f t="shared" ca="1" si="15"/>
        <v>0</v>
      </c>
      <c r="M70" s="43" t="str">
        <f t="shared" ca="1" si="16"/>
        <v>-</v>
      </c>
      <c r="N70" s="44">
        <v>0</v>
      </c>
      <c r="O70" s="45" t="str">
        <f t="shared" ca="1" si="17"/>
        <v>Nov</v>
      </c>
      <c r="P70" s="42">
        <v>0</v>
      </c>
      <c r="Q70" s="44">
        <f t="shared" si="18"/>
        <v>0</v>
      </c>
      <c r="R70" s="45">
        <f t="shared" ca="1" si="19"/>
        <v>0</v>
      </c>
      <c r="S70" s="44" t="b">
        <f t="shared" si="20"/>
        <v>0</v>
      </c>
      <c r="T70" s="46">
        <v>0</v>
      </c>
      <c r="U70" s="46" t="str">
        <f t="shared" ca="1" si="21"/>
        <v>Dec</v>
      </c>
      <c r="V70" s="42">
        <v>0</v>
      </c>
      <c r="W70" s="47">
        <f t="shared" si="22"/>
        <v>0</v>
      </c>
      <c r="X70" s="48">
        <f t="shared" ca="1" si="23"/>
        <v>0</v>
      </c>
      <c r="Y70" s="47" t="b">
        <f t="shared" si="24"/>
        <v>0</v>
      </c>
      <c r="Z70" s="50">
        <v>1</v>
      </c>
      <c r="AA70" s="50">
        <f t="shared" si="25"/>
        <v>0</v>
      </c>
      <c r="AB70" s="27">
        <v>1000003903</v>
      </c>
    </row>
    <row r="71" spans="1:28" s="27" customFormat="1" ht="13.8" hidden="1">
      <c r="A71" s="50" t="s">
        <v>121</v>
      </c>
      <c r="B71" s="63" t="s">
        <v>12</v>
      </c>
      <c r="C71" s="63" t="s">
        <v>257</v>
      </c>
      <c r="D71" s="63">
        <v>1000003906</v>
      </c>
      <c r="E71" s="63" t="s">
        <v>258</v>
      </c>
      <c r="F71" s="40">
        <v>45392</v>
      </c>
      <c r="G71" s="40" t="str">
        <f t="shared" si="13"/>
        <v>-</v>
      </c>
      <c r="H71" s="40"/>
      <c r="I71" s="41">
        <v>0</v>
      </c>
      <c r="J71" s="41">
        <f t="shared" ca="1" si="14"/>
        <v>0</v>
      </c>
      <c r="K71" s="42">
        <v>10</v>
      </c>
      <c r="L71" s="43">
        <f t="shared" ca="1" si="15"/>
        <v>10</v>
      </c>
      <c r="M71" s="43" t="str">
        <f t="shared" ca="1" si="16"/>
        <v>-</v>
      </c>
      <c r="N71" s="44">
        <v>0</v>
      </c>
      <c r="O71" s="45" t="str">
        <f t="shared" ca="1" si="17"/>
        <v>Nov</v>
      </c>
      <c r="P71" s="42">
        <v>0</v>
      </c>
      <c r="Q71" s="44">
        <f t="shared" si="18"/>
        <v>10</v>
      </c>
      <c r="R71" s="45">
        <f t="shared" ca="1" si="19"/>
        <v>0</v>
      </c>
      <c r="S71" s="44" t="b">
        <f t="shared" si="20"/>
        <v>0</v>
      </c>
      <c r="T71" s="46">
        <v>0</v>
      </c>
      <c r="U71" s="46" t="str">
        <f t="shared" ca="1" si="21"/>
        <v>Dec</v>
      </c>
      <c r="V71" s="42">
        <v>0</v>
      </c>
      <c r="W71" s="47">
        <f t="shared" si="22"/>
        <v>10</v>
      </c>
      <c r="X71" s="48">
        <f t="shared" ca="1" si="23"/>
        <v>0</v>
      </c>
      <c r="Y71" s="47" t="b">
        <f t="shared" si="24"/>
        <v>0</v>
      </c>
      <c r="Z71" s="50">
        <v>0</v>
      </c>
      <c r="AA71" s="50">
        <f t="shared" si="25"/>
        <v>0</v>
      </c>
      <c r="AB71" s="27">
        <v>1000003906</v>
      </c>
    </row>
    <row r="72" spans="1:28" s="27" customFormat="1" ht="13.8" hidden="1">
      <c r="A72" s="50" t="s">
        <v>121</v>
      </c>
      <c r="B72" s="63" t="s">
        <v>12</v>
      </c>
      <c r="C72" s="63" t="s">
        <v>259</v>
      </c>
      <c r="D72" s="63">
        <v>1000003942</v>
      </c>
      <c r="E72" s="63" t="s">
        <v>260</v>
      </c>
      <c r="F72" s="40">
        <v>45421</v>
      </c>
      <c r="G72" s="40" t="str">
        <f t="shared" si="13"/>
        <v>Targeted Dealer</v>
      </c>
      <c r="H72" s="40"/>
      <c r="I72" s="41">
        <v>70</v>
      </c>
      <c r="J72" s="41">
        <f t="shared" ca="1" si="14"/>
        <v>1542.2580645161293</v>
      </c>
      <c r="K72" s="42">
        <v>60</v>
      </c>
      <c r="L72" s="43">
        <f t="shared" ca="1" si="15"/>
        <v>-1482.2580645161293</v>
      </c>
      <c r="M72" s="43">
        <f t="shared" ca="1" si="16"/>
        <v>3.8903994980129672</v>
      </c>
      <c r="N72" s="44">
        <v>70</v>
      </c>
      <c r="O72" s="45" t="str">
        <f t="shared" ca="1" si="17"/>
        <v>Nov</v>
      </c>
      <c r="P72" s="42">
        <v>70</v>
      </c>
      <c r="Q72" s="44">
        <f t="shared" si="18"/>
        <v>-10</v>
      </c>
      <c r="R72" s="45">
        <f t="shared" ca="1" si="19"/>
        <v>-0.1428571428571429</v>
      </c>
      <c r="S72" s="44" t="str">
        <f t="shared" ca="1" si="20"/>
        <v>DEGROWTH</v>
      </c>
      <c r="T72" s="46">
        <v>0</v>
      </c>
      <c r="U72" s="46" t="str">
        <f t="shared" ca="1" si="21"/>
        <v>Dec</v>
      </c>
      <c r="V72" s="42">
        <v>0</v>
      </c>
      <c r="W72" s="47">
        <f t="shared" si="22"/>
        <v>60</v>
      </c>
      <c r="X72" s="48">
        <f t="shared" ca="1" si="23"/>
        <v>0</v>
      </c>
      <c r="Y72" s="47" t="b">
        <f t="shared" si="24"/>
        <v>0</v>
      </c>
      <c r="Z72" s="50">
        <v>0</v>
      </c>
      <c r="AA72" s="50">
        <f t="shared" si="25"/>
        <v>0</v>
      </c>
      <c r="AB72" s="27">
        <v>1000003942</v>
      </c>
    </row>
    <row r="73" spans="1:28" s="27" customFormat="1" ht="13.8" hidden="1">
      <c r="A73" s="50" t="s">
        <v>121</v>
      </c>
      <c r="B73" s="63" t="s">
        <v>12</v>
      </c>
      <c r="C73" s="63" t="s">
        <v>261</v>
      </c>
      <c r="D73" s="63">
        <v>1000003948</v>
      </c>
      <c r="E73" s="63" t="s">
        <v>262</v>
      </c>
      <c r="F73" s="40">
        <v>45422</v>
      </c>
      <c r="G73" s="40" t="str">
        <f t="shared" si="13"/>
        <v>Targeted Dealer</v>
      </c>
      <c r="H73" s="40" t="s">
        <v>113</v>
      </c>
      <c r="I73" s="41">
        <v>140</v>
      </c>
      <c r="J73" s="41">
        <f t="shared" ca="1" si="14"/>
        <v>3084.5161290322585</v>
      </c>
      <c r="K73" s="42">
        <v>188</v>
      </c>
      <c r="L73" s="43">
        <f t="shared" ca="1" si="15"/>
        <v>-2896.5161290322585</v>
      </c>
      <c r="M73" s="43">
        <f t="shared" ca="1" si="16"/>
        <v>6.0949592135536488</v>
      </c>
      <c r="N73" s="44">
        <v>195</v>
      </c>
      <c r="O73" s="45" t="str">
        <f t="shared" ca="1" si="17"/>
        <v>Nov</v>
      </c>
      <c r="P73" s="42">
        <v>195</v>
      </c>
      <c r="Q73" s="44">
        <f t="shared" si="18"/>
        <v>-7</v>
      </c>
      <c r="R73" s="45">
        <f t="shared" ca="1" si="19"/>
        <v>-3.5897435897435881E-2</v>
      </c>
      <c r="S73" s="44" t="str">
        <f t="shared" ca="1" si="20"/>
        <v>DEGROWTH</v>
      </c>
      <c r="T73" s="46">
        <v>0</v>
      </c>
      <c r="U73" s="46" t="str">
        <f t="shared" ca="1" si="21"/>
        <v>Dec</v>
      </c>
      <c r="V73" s="42">
        <v>0</v>
      </c>
      <c r="W73" s="47">
        <f t="shared" si="22"/>
        <v>188</v>
      </c>
      <c r="X73" s="48">
        <f t="shared" ca="1" si="23"/>
        <v>0</v>
      </c>
      <c r="Y73" s="47" t="b">
        <f t="shared" si="24"/>
        <v>0</v>
      </c>
      <c r="Z73" s="50">
        <v>0</v>
      </c>
      <c r="AA73" s="50">
        <f t="shared" si="25"/>
        <v>1</v>
      </c>
      <c r="AB73" s="27">
        <v>1000003948</v>
      </c>
    </row>
    <row r="74" spans="1:28" s="27" customFormat="1" ht="13.8" hidden="1">
      <c r="A74" s="50" t="s">
        <v>121</v>
      </c>
      <c r="B74" s="63" t="s">
        <v>12</v>
      </c>
      <c r="C74" s="63" t="s">
        <v>263</v>
      </c>
      <c r="D74" s="63">
        <v>1000003973</v>
      </c>
      <c r="E74" s="63" t="s">
        <v>264</v>
      </c>
      <c r="F74" s="40">
        <v>45430</v>
      </c>
      <c r="G74" s="40" t="str">
        <f t="shared" si="13"/>
        <v>Targeted Dealer</v>
      </c>
      <c r="H74" s="40"/>
      <c r="I74" s="41">
        <v>100</v>
      </c>
      <c r="J74" s="41">
        <f t="shared" ca="1" si="14"/>
        <v>2203.2258064516127</v>
      </c>
      <c r="K74" s="42">
        <v>90</v>
      </c>
      <c r="L74" s="43">
        <f t="shared" ca="1" si="15"/>
        <v>-2113.2258064516127</v>
      </c>
      <c r="M74" s="43">
        <f t="shared" ca="1" si="16"/>
        <v>4.0849194729136169</v>
      </c>
      <c r="N74" s="44">
        <v>109.5</v>
      </c>
      <c r="O74" s="45" t="str">
        <f t="shared" ca="1" si="17"/>
        <v>Nov</v>
      </c>
      <c r="P74" s="42">
        <v>109.5</v>
      </c>
      <c r="Q74" s="44">
        <f t="shared" si="18"/>
        <v>-19.5</v>
      </c>
      <c r="R74" s="45">
        <f t="shared" ca="1" si="19"/>
        <v>-0.17808219178082196</v>
      </c>
      <c r="S74" s="44" t="str">
        <f t="shared" ca="1" si="20"/>
        <v>DEGROWTH</v>
      </c>
      <c r="T74" s="46">
        <v>0</v>
      </c>
      <c r="U74" s="46" t="str">
        <f t="shared" ca="1" si="21"/>
        <v>Dec</v>
      </c>
      <c r="V74" s="42">
        <v>0</v>
      </c>
      <c r="W74" s="47">
        <f t="shared" si="22"/>
        <v>90</v>
      </c>
      <c r="X74" s="48">
        <f t="shared" ca="1" si="23"/>
        <v>0</v>
      </c>
      <c r="Y74" s="47" t="b">
        <f t="shared" si="24"/>
        <v>0</v>
      </c>
      <c r="Z74" s="50">
        <v>0</v>
      </c>
      <c r="AA74" s="50">
        <f t="shared" si="25"/>
        <v>0</v>
      </c>
      <c r="AB74" s="27">
        <v>1000003973</v>
      </c>
    </row>
    <row r="75" spans="1:28" s="27" customFormat="1" ht="13.8" hidden="1">
      <c r="A75" s="50" t="s">
        <v>121</v>
      </c>
      <c r="B75" s="63" t="s">
        <v>12</v>
      </c>
      <c r="C75" s="63" t="s">
        <v>265</v>
      </c>
      <c r="D75" s="63">
        <v>1000003966</v>
      </c>
      <c r="E75" s="63" t="s">
        <v>266</v>
      </c>
      <c r="F75" s="40">
        <v>45433</v>
      </c>
      <c r="G75" s="40" t="str">
        <f t="shared" si="13"/>
        <v>Targeted Dealer</v>
      </c>
      <c r="H75" s="40"/>
      <c r="I75" s="41">
        <v>40</v>
      </c>
      <c r="J75" s="41">
        <f t="shared" ca="1" si="14"/>
        <v>881.29032258064512</v>
      </c>
      <c r="K75" s="42">
        <v>40</v>
      </c>
      <c r="L75" s="43">
        <f t="shared" ca="1" si="15"/>
        <v>-841.29032258064512</v>
      </c>
      <c r="M75" s="43">
        <f t="shared" ca="1" si="16"/>
        <v>4.5387994143484631</v>
      </c>
      <c r="N75" s="44">
        <v>40</v>
      </c>
      <c r="O75" s="45" t="str">
        <f t="shared" ca="1" si="17"/>
        <v>Nov</v>
      </c>
      <c r="P75" s="42">
        <v>40</v>
      </c>
      <c r="Q75" s="44">
        <f t="shared" si="18"/>
        <v>0</v>
      </c>
      <c r="R75" s="45">
        <f t="shared" ca="1" si="19"/>
        <v>0</v>
      </c>
      <c r="S75" s="44" t="str">
        <f t="shared" ca="1" si="20"/>
        <v>GROWTH</v>
      </c>
      <c r="T75" s="46">
        <v>0</v>
      </c>
      <c r="U75" s="46" t="str">
        <f t="shared" ca="1" si="21"/>
        <v>Dec</v>
      </c>
      <c r="V75" s="42">
        <v>0</v>
      </c>
      <c r="W75" s="47">
        <f t="shared" si="22"/>
        <v>40</v>
      </c>
      <c r="X75" s="48">
        <f t="shared" ca="1" si="23"/>
        <v>0</v>
      </c>
      <c r="Y75" s="47" t="b">
        <f t="shared" si="24"/>
        <v>0</v>
      </c>
      <c r="Z75" s="50">
        <v>0</v>
      </c>
      <c r="AA75" s="50">
        <f t="shared" si="25"/>
        <v>0</v>
      </c>
      <c r="AB75" s="27">
        <v>1000003966</v>
      </c>
    </row>
    <row r="76" spans="1:28" s="27" customFormat="1" ht="13.8" hidden="1">
      <c r="A76" s="50" t="s">
        <v>121</v>
      </c>
      <c r="B76" s="63" t="s">
        <v>12</v>
      </c>
      <c r="C76" s="63" t="s">
        <v>267</v>
      </c>
      <c r="D76" s="63">
        <v>1000004002</v>
      </c>
      <c r="E76" s="63" t="s">
        <v>268</v>
      </c>
      <c r="F76" s="40">
        <v>45450</v>
      </c>
      <c r="G76" s="40" t="str">
        <f t="shared" si="13"/>
        <v>Targeted Dealer</v>
      </c>
      <c r="H76" s="40"/>
      <c r="I76" s="41">
        <v>40</v>
      </c>
      <c r="J76" s="41">
        <f t="shared" ca="1" si="14"/>
        <v>881.29032258064512</v>
      </c>
      <c r="K76" s="42">
        <v>65</v>
      </c>
      <c r="L76" s="43">
        <f t="shared" ca="1" si="15"/>
        <v>-816.29032258064512</v>
      </c>
      <c r="M76" s="43">
        <f t="shared" ca="1" si="16"/>
        <v>7.3755490483162518</v>
      </c>
      <c r="N76" s="44">
        <v>49</v>
      </c>
      <c r="O76" s="45" t="str">
        <f t="shared" ca="1" si="17"/>
        <v>Nov</v>
      </c>
      <c r="P76" s="42">
        <v>49</v>
      </c>
      <c r="Q76" s="44">
        <f t="shared" si="18"/>
        <v>16</v>
      </c>
      <c r="R76" s="45">
        <f t="shared" ca="1" si="19"/>
        <v>0.32653061224489788</v>
      </c>
      <c r="S76" s="44" t="str">
        <f t="shared" ca="1" si="20"/>
        <v>GROWTH</v>
      </c>
      <c r="T76" s="46">
        <v>0</v>
      </c>
      <c r="U76" s="46" t="str">
        <f t="shared" ca="1" si="21"/>
        <v>Dec</v>
      </c>
      <c r="V76" s="42">
        <v>0</v>
      </c>
      <c r="W76" s="47">
        <f t="shared" si="22"/>
        <v>65</v>
      </c>
      <c r="X76" s="48">
        <f t="shared" ca="1" si="23"/>
        <v>0</v>
      </c>
      <c r="Y76" s="47" t="b">
        <f t="shared" si="24"/>
        <v>0</v>
      </c>
      <c r="Z76" s="50">
        <v>0</v>
      </c>
      <c r="AA76" s="50">
        <f t="shared" si="25"/>
        <v>0</v>
      </c>
      <c r="AB76" s="27">
        <v>1000004002</v>
      </c>
    </row>
    <row r="77" spans="1:28" s="27" customFormat="1" ht="13.8" hidden="1">
      <c r="A77" s="50" t="s">
        <v>121</v>
      </c>
      <c r="B77" s="63" t="s">
        <v>12</v>
      </c>
      <c r="C77" s="63" t="s">
        <v>269</v>
      </c>
      <c r="D77" s="63">
        <v>1000004044</v>
      </c>
      <c r="E77" s="63" t="s">
        <v>270</v>
      </c>
      <c r="F77" s="40">
        <v>45490</v>
      </c>
      <c r="G77" s="40" t="str">
        <f t="shared" si="13"/>
        <v>Targeted Dealer</v>
      </c>
      <c r="H77" s="50"/>
      <c r="I77" s="41">
        <v>25</v>
      </c>
      <c r="J77" s="41">
        <f t="shared" ca="1" si="14"/>
        <v>550.80645161290317</v>
      </c>
      <c r="K77" s="42">
        <v>50.5</v>
      </c>
      <c r="L77" s="43">
        <f t="shared" ca="1" si="15"/>
        <v>-500.30645161290317</v>
      </c>
      <c r="M77" s="43">
        <f t="shared" ca="1" si="16"/>
        <v>9.1683748169838957</v>
      </c>
      <c r="N77" s="44">
        <v>42.5</v>
      </c>
      <c r="O77" s="45" t="str">
        <f t="shared" ca="1" si="17"/>
        <v>Nov</v>
      </c>
      <c r="P77" s="42">
        <v>42.5</v>
      </c>
      <c r="Q77" s="44">
        <f t="shared" si="18"/>
        <v>8</v>
      </c>
      <c r="R77" s="45">
        <f t="shared" ca="1" si="19"/>
        <v>0.18823529411764706</v>
      </c>
      <c r="S77" s="44" t="str">
        <f t="shared" ca="1" si="20"/>
        <v>GROWTH</v>
      </c>
      <c r="T77" s="46">
        <v>0</v>
      </c>
      <c r="U77" s="46" t="str">
        <f t="shared" ca="1" si="21"/>
        <v>Dec</v>
      </c>
      <c r="V77" s="42">
        <v>0</v>
      </c>
      <c r="W77" s="47">
        <f t="shared" si="22"/>
        <v>50.5</v>
      </c>
      <c r="X77" s="48">
        <f t="shared" ca="1" si="23"/>
        <v>0</v>
      </c>
      <c r="Y77" s="47" t="b">
        <f t="shared" si="24"/>
        <v>0</v>
      </c>
      <c r="Z77" s="50">
        <v>0</v>
      </c>
      <c r="AA77" s="50">
        <f t="shared" si="25"/>
        <v>0</v>
      </c>
      <c r="AB77" s="27">
        <v>1000004044</v>
      </c>
    </row>
    <row r="78" spans="1:28" s="27" customFormat="1" ht="13.8" hidden="1">
      <c r="A78" s="50" t="s">
        <v>121</v>
      </c>
      <c r="B78" s="63" t="s">
        <v>12</v>
      </c>
      <c r="C78" s="63" t="s">
        <v>271</v>
      </c>
      <c r="D78" s="63">
        <v>1000004043</v>
      </c>
      <c r="E78" s="63" t="s">
        <v>272</v>
      </c>
      <c r="F78" s="40">
        <v>45490</v>
      </c>
      <c r="G78" s="40" t="str">
        <f t="shared" si="13"/>
        <v>Targeted Dealer</v>
      </c>
      <c r="H78" s="50"/>
      <c r="I78" s="41">
        <v>25</v>
      </c>
      <c r="J78" s="41">
        <f t="shared" ca="1" si="14"/>
        <v>550.80645161290317</v>
      </c>
      <c r="K78" s="42">
        <v>26</v>
      </c>
      <c r="L78" s="43">
        <f t="shared" ca="1" si="15"/>
        <v>-524.80645161290317</v>
      </c>
      <c r="M78" s="43">
        <f t="shared" ca="1" si="16"/>
        <v>4.7203513909224011</v>
      </c>
      <c r="N78" s="44">
        <v>22.5</v>
      </c>
      <c r="O78" s="45" t="str">
        <f t="shared" ca="1" si="17"/>
        <v>Nov</v>
      </c>
      <c r="P78" s="42">
        <v>22.5</v>
      </c>
      <c r="Q78" s="44">
        <f t="shared" si="18"/>
        <v>3.5</v>
      </c>
      <c r="R78" s="45">
        <f t="shared" ca="1" si="19"/>
        <v>0.15555555555555545</v>
      </c>
      <c r="S78" s="44" t="str">
        <f t="shared" ca="1" si="20"/>
        <v>GROWTH</v>
      </c>
      <c r="T78" s="46">
        <v>0</v>
      </c>
      <c r="U78" s="46" t="str">
        <f t="shared" ca="1" si="21"/>
        <v>Dec</v>
      </c>
      <c r="V78" s="42">
        <v>0</v>
      </c>
      <c r="W78" s="47">
        <f t="shared" si="22"/>
        <v>26</v>
      </c>
      <c r="X78" s="48">
        <f t="shared" ca="1" si="23"/>
        <v>0</v>
      </c>
      <c r="Y78" s="47" t="b">
        <f t="shared" si="24"/>
        <v>0</v>
      </c>
      <c r="Z78" s="50">
        <v>0</v>
      </c>
      <c r="AA78" s="50">
        <f t="shared" si="25"/>
        <v>0</v>
      </c>
      <c r="AB78" s="27">
        <v>1000004043</v>
      </c>
    </row>
    <row r="79" spans="1:28" s="27" customFormat="1" ht="13.8" hidden="1">
      <c r="A79" s="50" t="s">
        <v>121</v>
      </c>
      <c r="B79" s="63" t="s">
        <v>12</v>
      </c>
      <c r="C79" s="63" t="s">
        <v>273</v>
      </c>
      <c r="D79" s="63">
        <v>1000004045</v>
      </c>
      <c r="E79" s="63" t="s">
        <v>274</v>
      </c>
      <c r="F79" s="40">
        <v>45490</v>
      </c>
      <c r="G79" s="40" t="str">
        <f t="shared" si="13"/>
        <v>-</v>
      </c>
      <c r="H79" s="50"/>
      <c r="I79" s="41">
        <v>0</v>
      </c>
      <c r="J79" s="41">
        <f t="shared" ca="1" si="14"/>
        <v>0</v>
      </c>
      <c r="K79" s="42">
        <v>0</v>
      </c>
      <c r="L79" s="43">
        <f t="shared" ca="1" si="15"/>
        <v>0</v>
      </c>
      <c r="M79" s="43" t="str">
        <f t="shared" ca="1" si="16"/>
        <v>-</v>
      </c>
      <c r="N79" s="44">
        <v>0</v>
      </c>
      <c r="O79" s="45" t="str">
        <f t="shared" ca="1" si="17"/>
        <v>Nov</v>
      </c>
      <c r="P79" s="42">
        <v>0</v>
      </c>
      <c r="Q79" s="44">
        <f t="shared" si="18"/>
        <v>0</v>
      </c>
      <c r="R79" s="45">
        <f t="shared" ca="1" si="19"/>
        <v>0</v>
      </c>
      <c r="S79" s="44" t="b">
        <f t="shared" si="20"/>
        <v>0</v>
      </c>
      <c r="T79" s="46">
        <v>0</v>
      </c>
      <c r="U79" s="46" t="str">
        <f t="shared" ca="1" si="21"/>
        <v>Dec</v>
      </c>
      <c r="V79" s="42">
        <v>0</v>
      </c>
      <c r="W79" s="47">
        <f t="shared" si="22"/>
        <v>0</v>
      </c>
      <c r="X79" s="48">
        <f t="shared" ca="1" si="23"/>
        <v>0</v>
      </c>
      <c r="Y79" s="47" t="b">
        <f t="shared" si="24"/>
        <v>0</v>
      </c>
      <c r="Z79" s="50">
        <v>1</v>
      </c>
      <c r="AA79" s="50">
        <f t="shared" si="25"/>
        <v>0</v>
      </c>
      <c r="AB79" s="27">
        <v>1000004045</v>
      </c>
    </row>
    <row r="80" spans="1:28" s="27" customFormat="1" ht="13.8" hidden="1">
      <c r="A80" s="50" t="s">
        <v>121</v>
      </c>
      <c r="B80" s="63" t="s">
        <v>12</v>
      </c>
      <c r="C80" s="63" t="s">
        <v>275</v>
      </c>
      <c r="D80" s="63">
        <v>1000004051</v>
      </c>
      <c r="E80" s="63" t="s">
        <v>276</v>
      </c>
      <c r="F80" s="40">
        <v>45495</v>
      </c>
      <c r="G80" s="40" t="str">
        <f t="shared" si="13"/>
        <v>Targeted Dealer</v>
      </c>
      <c r="H80" s="50"/>
      <c r="I80" s="41">
        <v>25</v>
      </c>
      <c r="J80" s="41">
        <f t="shared" ca="1" si="14"/>
        <v>550.80645161290317</v>
      </c>
      <c r="K80" s="42">
        <v>0</v>
      </c>
      <c r="L80" s="43">
        <f t="shared" ca="1" si="15"/>
        <v>-550.80645161290317</v>
      </c>
      <c r="M80" s="43">
        <f t="shared" ca="1" si="16"/>
        <v>0</v>
      </c>
      <c r="N80" s="44">
        <v>0</v>
      </c>
      <c r="O80" s="45" t="str">
        <f t="shared" ca="1" si="17"/>
        <v>Nov</v>
      </c>
      <c r="P80" s="42">
        <v>0</v>
      </c>
      <c r="Q80" s="44">
        <f t="shared" si="18"/>
        <v>0</v>
      </c>
      <c r="R80" s="45">
        <f t="shared" ca="1" si="19"/>
        <v>0</v>
      </c>
      <c r="S80" s="44" t="b">
        <f t="shared" si="20"/>
        <v>0</v>
      </c>
      <c r="T80" s="46">
        <v>0</v>
      </c>
      <c r="U80" s="46" t="str">
        <f t="shared" ca="1" si="21"/>
        <v>Dec</v>
      </c>
      <c r="V80" s="42">
        <v>0</v>
      </c>
      <c r="W80" s="47">
        <f t="shared" si="22"/>
        <v>0</v>
      </c>
      <c r="X80" s="48">
        <f t="shared" ca="1" si="23"/>
        <v>0</v>
      </c>
      <c r="Y80" s="47" t="b">
        <f t="shared" si="24"/>
        <v>0</v>
      </c>
      <c r="Z80" s="50">
        <v>1</v>
      </c>
      <c r="AA80" s="50">
        <f t="shared" si="25"/>
        <v>0</v>
      </c>
      <c r="AB80" s="27">
        <v>1000004051</v>
      </c>
    </row>
    <row r="81" spans="1:28" s="27" customFormat="1" ht="13.8" hidden="1">
      <c r="A81" s="50" t="s">
        <v>121</v>
      </c>
      <c r="B81" s="63" t="s">
        <v>12</v>
      </c>
      <c r="C81" s="63" t="s">
        <v>277</v>
      </c>
      <c r="D81" s="63">
        <v>1000004096</v>
      </c>
      <c r="E81" s="63" t="s">
        <v>278</v>
      </c>
      <c r="F81" s="40">
        <v>45531</v>
      </c>
      <c r="G81" s="40" t="str">
        <f t="shared" si="13"/>
        <v>Targeted Dealer</v>
      </c>
      <c r="H81" s="50"/>
      <c r="I81" s="41">
        <v>40</v>
      </c>
      <c r="J81" s="41">
        <f t="shared" ca="1" si="14"/>
        <v>881.29032258064512</v>
      </c>
      <c r="K81" s="42">
        <v>30</v>
      </c>
      <c r="L81" s="43">
        <f t="shared" ca="1" si="15"/>
        <v>-851.29032258064512</v>
      </c>
      <c r="M81" s="43">
        <f t="shared" ca="1" si="16"/>
        <v>3.4040995607613471</v>
      </c>
      <c r="N81" s="44">
        <v>30</v>
      </c>
      <c r="O81" s="45" t="str">
        <f t="shared" ca="1" si="17"/>
        <v>Nov</v>
      </c>
      <c r="P81" s="42">
        <v>30</v>
      </c>
      <c r="Q81" s="44">
        <f t="shared" si="18"/>
        <v>0</v>
      </c>
      <c r="R81" s="45">
        <f t="shared" ca="1" si="19"/>
        <v>0</v>
      </c>
      <c r="S81" s="44" t="str">
        <f t="shared" ca="1" si="20"/>
        <v>GROWTH</v>
      </c>
      <c r="T81" s="46">
        <v>0</v>
      </c>
      <c r="U81" s="46" t="str">
        <f t="shared" ca="1" si="21"/>
        <v>Dec</v>
      </c>
      <c r="V81" s="42">
        <v>0</v>
      </c>
      <c r="W81" s="47">
        <f t="shared" si="22"/>
        <v>30</v>
      </c>
      <c r="X81" s="48">
        <f t="shared" ca="1" si="23"/>
        <v>0</v>
      </c>
      <c r="Y81" s="47" t="b">
        <f t="shared" si="24"/>
        <v>0</v>
      </c>
      <c r="Z81" s="50">
        <v>0</v>
      </c>
      <c r="AA81" s="50">
        <f t="shared" si="25"/>
        <v>0</v>
      </c>
      <c r="AB81" s="27">
        <v>1000004096</v>
      </c>
    </row>
    <row r="82" spans="1:28" s="27" customFormat="1" ht="13.8" hidden="1">
      <c r="A82" s="50" t="s">
        <v>121</v>
      </c>
      <c r="B82" s="63" t="s">
        <v>12</v>
      </c>
      <c r="C82" s="63" t="s">
        <v>279</v>
      </c>
      <c r="D82" s="63">
        <v>1000004099</v>
      </c>
      <c r="E82" s="63" t="s">
        <v>280</v>
      </c>
      <c r="F82" s="40">
        <v>45532</v>
      </c>
      <c r="G82" s="40" t="str">
        <f t="shared" si="13"/>
        <v>Targeted Dealer</v>
      </c>
      <c r="H82" s="50"/>
      <c r="I82" s="41">
        <v>40</v>
      </c>
      <c r="J82" s="41">
        <f t="shared" ca="1" si="14"/>
        <v>881.29032258064512</v>
      </c>
      <c r="K82" s="42">
        <v>20</v>
      </c>
      <c r="L82" s="43">
        <f t="shared" ca="1" si="15"/>
        <v>-861.29032258064512</v>
      </c>
      <c r="M82" s="43">
        <f t="shared" ca="1" si="16"/>
        <v>2.2693997071742316</v>
      </c>
      <c r="N82" s="44">
        <v>40</v>
      </c>
      <c r="O82" s="45" t="str">
        <f t="shared" ca="1" si="17"/>
        <v>Nov</v>
      </c>
      <c r="P82" s="42">
        <v>40</v>
      </c>
      <c r="Q82" s="44">
        <f t="shared" si="18"/>
        <v>-20</v>
      </c>
      <c r="R82" s="45">
        <f t="shared" ca="1" si="19"/>
        <v>-0.5</v>
      </c>
      <c r="S82" s="44" t="str">
        <f t="shared" ca="1" si="20"/>
        <v>DEGROWTH</v>
      </c>
      <c r="T82" s="46">
        <v>0</v>
      </c>
      <c r="U82" s="46" t="str">
        <f t="shared" ca="1" si="21"/>
        <v>Dec</v>
      </c>
      <c r="V82" s="42">
        <v>0</v>
      </c>
      <c r="W82" s="47">
        <f t="shared" si="22"/>
        <v>20</v>
      </c>
      <c r="X82" s="48">
        <f t="shared" ca="1" si="23"/>
        <v>0</v>
      </c>
      <c r="Y82" s="47" t="b">
        <f t="shared" si="24"/>
        <v>0</v>
      </c>
      <c r="Z82" s="50">
        <v>0</v>
      </c>
      <c r="AA82" s="50">
        <f t="shared" si="25"/>
        <v>0</v>
      </c>
      <c r="AB82" s="27">
        <v>1000004099</v>
      </c>
    </row>
    <row r="83" spans="1:28" s="27" customFormat="1" ht="13.8" hidden="1">
      <c r="A83" s="39" t="s">
        <v>121</v>
      </c>
      <c r="B83" s="58" t="s">
        <v>281</v>
      </c>
      <c r="C83" s="59" t="s">
        <v>282</v>
      </c>
      <c r="D83" s="59">
        <v>1000000618</v>
      </c>
      <c r="E83" s="60" t="s">
        <v>283</v>
      </c>
      <c r="F83" s="40">
        <v>41135</v>
      </c>
      <c r="G83" s="40" t="str">
        <f t="shared" si="13"/>
        <v>Targeted Dealer</v>
      </c>
      <c r="H83" s="40" t="s">
        <v>113</v>
      </c>
      <c r="I83" s="41">
        <v>860</v>
      </c>
      <c r="J83" s="41">
        <f t="shared" ca="1" si="14"/>
        <v>18947.741935483871</v>
      </c>
      <c r="K83" s="42">
        <v>679.5</v>
      </c>
      <c r="L83" s="43">
        <f t="shared" ca="1" si="15"/>
        <v>-18268.241935483871</v>
      </c>
      <c r="M83" s="43">
        <f t="shared" ca="1" si="16"/>
        <v>3.5861793047090469</v>
      </c>
      <c r="N83" s="44">
        <v>733</v>
      </c>
      <c r="O83" s="45" t="str">
        <f t="shared" ca="1" si="17"/>
        <v>Nov</v>
      </c>
      <c r="P83" s="42">
        <v>733</v>
      </c>
      <c r="Q83" s="44">
        <f t="shared" si="18"/>
        <v>-53.5</v>
      </c>
      <c r="R83" s="45">
        <f t="shared" ca="1" si="19"/>
        <v>-7.2987721691677998E-2</v>
      </c>
      <c r="S83" s="44" t="str">
        <f t="shared" ca="1" si="20"/>
        <v>DEGROWTH</v>
      </c>
      <c r="T83" s="46">
        <v>700</v>
      </c>
      <c r="U83" s="46" t="str">
        <f t="shared" ca="1" si="21"/>
        <v>Dec</v>
      </c>
      <c r="V83" s="42">
        <v>700</v>
      </c>
      <c r="W83" s="47">
        <f t="shared" si="22"/>
        <v>-20.5</v>
      </c>
      <c r="X83" s="48">
        <f t="shared" ca="1" si="23"/>
        <v>-2.9285714285714248E-2</v>
      </c>
      <c r="Y83" s="47" t="str">
        <f t="shared" ca="1" si="24"/>
        <v>DEGROWTH</v>
      </c>
      <c r="Z83" s="50">
        <v>0</v>
      </c>
      <c r="AA83" s="50">
        <f t="shared" si="25"/>
        <v>1</v>
      </c>
      <c r="AB83" s="27">
        <v>1000000618</v>
      </c>
    </row>
    <row r="84" spans="1:28" s="27" customFormat="1" ht="13.8" hidden="1">
      <c r="A84" s="39" t="s">
        <v>121</v>
      </c>
      <c r="B84" s="58" t="s">
        <v>281</v>
      </c>
      <c r="C84" s="59" t="s">
        <v>284</v>
      </c>
      <c r="D84" s="59">
        <v>1000000617</v>
      </c>
      <c r="E84" s="60" t="s">
        <v>285</v>
      </c>
      <c r="F84" s="40">
        <v>41545</v>
      </c>
      <c r="G84" s="40" t="str">
        <f t="shared" si="13"/>
        <v>Targeted Dealer</v>
      </c>
      <c r="H84" s="40" t="s">
        <v>113</v>
      </c>
      <c r="I84" s="41">
        <v>420</v>
      </c>
      <c r="J84" s="41">
        <f t="shared" ca="1" si="14"/>
        <v>9253.5483870967746</v>
      </c>
      <c r="K84" s="42">
        <v>340</v>
      </c>
      <c r="L84" s="43">
        <f t="shared" ca="1" si="15"/>
        <v>-8913.5483870967746</v>
      </c>
      <c r="M84" s="43">
        <f t="shared" ca="1" si="16"/>
        <v>3.6742661925678028</v>
      </c>
      <c r="N84" s="44">
        <v>343</v>
      </c>
      <c r="O84" s="45" t="str">
        <f t="shared" ca="1" si="17"/>
        <v>Nov</v>
      </c>
      <c r="P84" s="42">
        <v>343</v>
      </c>
      <c r="Q84" s="44">
        <f t="shared" si="18"/>
        <v>-3</v>
      </c>
      <c r="R84" s="45">
        <f t="shared" ca="1" si="19"/>
        <v>-8.7463556851311575E-3</v>
      </c>
      <c r="S84" s="44" t="str">
        <f t="shared" ca="1" si="20"/>
        <v>DEGROWTH</v>
      </c>
      <c r="T84" s="46">
        <v>399</v>
      </c>
      <c r="U84" s="46" t="str">
        <f t="shared" ca="1" si="21"/>
        <v>Dec</v>
      </c>
      <c r="V84" s="42">
        <v>399</v>
      </c>
      <c r="W84" s="47">
        <f t="shared" si="22"/>
        <v>-59</v>
      </c>
      <c r="X84" s="48">
        <f t="shared" ca="1" si="23"/>
        <v>-0.14786967418546371</v>
      </c>
      <c r="Y84" s="47" t="str">
        <f t="shared" ca="1" si="24"/>
        <v>DEGROWTH</v>
      </c>
      <c r="Z84" s="50">
        <v>0</v>
      </c>
      <c r="AA84" s="50">
        <f t="shared" si="25"/>
        <v>1</v>
      </c>
      <c r="AB84" s="27">
        <v>1000000617</v>
      </c>
    </row>
    <row r="85" spans="1:28" s="27" customFormat="1" ht="13.8" hidden="1">
      <c r="A85" s="39" t="s">
        <v>121</v>
      </c>
      <c r="B85" s="58" t="s">
        <v>281</v>
      </c>
      <c r="C85" s="59" t="s">
        <v>286</v>
      </c>
      <c r="D85" s="59">
        <v>1000000615</v>
      </c>
      <c r="E85" s="60" t="s">
        <v>287</v>
      </c>
      <c r="F85" s="40">
        <v>42044</v>
      </c>
      <c r="G85" s="40" t="str">
        <f t="shared" si="13"/>
        <v>Targeted Dealer</v>
      </c>
      <c r="H85" s="40" t="s">
        <v>113</v>
      </c>
      <c r="I85" s="41">
        <v>25</v>
      </c>
      <c r="J85" s="41">
        <f t="shared" ca="1" si="14"/>
        <v>550.80645161290317</v>
      </c>
      <c r="K85" s="42">
        <v>22</v>
      </c>
      <c r="L85" s="43">
        <f t="shared" ca="1" si="15"/>
        <v>-528.80645161290317</v>
      </c>
      <c r="M85" s="43">
        <f t="shared" ca="1" si="16"/>
        <v>3.9941434846266475</v>
      </c>
      <c r="N85" s="44">
        <v>50</v>
      </c>
      <c r="O85" s="45" t="str">
        <f t="shared" ca="1" si="17"/>
        <v>Nov</v>
      </c>
      <c r="P85" s="42">
        <v>50</v>
      </c>
      <c r="Q85" s="44">
        <f t="shared" si="18"/>
        <v>-28</v>
      </c>
      <c r="R85" s="45">
        <f t="shared" ca="1" si="19"/>
        <v>-0.56000000000000005</v>
      </c>
      <c r="S85" s="44" t="str">
        <f t="shared" ca="1" si="20"/>
        <v>DEGROWTH</v>
      </c>
      <c r="T85" s="46">
        <v>100</v>
      </c>
      <c r="U85" s="46" t="str">
        <f t="shared" ca="1" si="21"/>
        <v>Dec</v>
      </c>
      <c r="V85" s="42">
        <v>100</v>
      </c>
      <c r="W85" s="47">
        <f t="shared" si="22"/>
        <v>-78</v>
      </c>
      <c r="X85" s="48">
        <f t="shared" ca="1" si="23"/>
        <v>-0.78</v>
      </c>
      <c r="Y85" s="47" t="str">
        <f t="shared" ca="1" si="24"/>
        <v>DEGROWTH</v>
      </c>
      <c r="Z85" s="50">
        <v>0</v>
      </c>
      <c r="AA85" s="50">
        <f t="shared" si="25"/>
        <v>1</v>
      </c>
      <c r="AB85" s="27">
        <v>1000000615</v>
      </c>
    </row>
    <row r="86" spans="1:28" s="27" customFormat="1" ht="13.8" hidden="1">
      <c r="A86" s="39" t="s">
        <v>121</v>
      </c>
      <c r="B86" s="58" t="s">
        <v>281</v>
      </c>
      <c r="C86" s="59" t="s">
        <v>288</v>
      </c>
      <c r="D86" s="59">
        <v>1000000616</v>
      </c>
      <c r="E86" s="60" t="s">
        <v>289</v>
      </c>
      <c r="F86" s="40">
        <v>42254</v>
      </c>
      <c r="G86" s="40" t="str">
        <f t="shared" si="13"/>
        <v>Targeted Dealer</v>
      </c>
      <c r="H86" s="40"/>
      <c r="I86" s="41">
        <v>50</v>
      </c>
      <c r="J86" s="41">
        <f t="shared" ca="1" si="14"/>
        <v>1101.6129032258063</v>
      </c>
      <c r="K86" s="42">
        <v>75</v>
      </c>
      <c r="L86" s="43">
        <f t="shared" ca="1" si="15"/>
        <v>-1026.6129032258063</v>
      </c>
      <c r="M86" s="43">
        <f t="shared" ca="1" si="16"/>
        <v>6.8081991215226942</v>
      </c>
      <c r="N86" s="44">
        <v>50</v>
      </c>
      <c r="O86" s="45" t="str">
        <f t="shared" ca="1" si="17"/>
        <v>Nov</v>
      </c>
      <c r="P86" s="42">
        <v>50</v>
      </c>
      <c r="Q86" s="44">
        <f t="shared" si="18"/>
        <v>25</v>
      </c>
      <c r="R86" s="45">
        <f t="shared" ca="1" si="19"/>
        <v>0.5</v>
      </c>
      <c r="S86" s="44" t="str">
        <f t="shared" ca="1" si="20"/>
        <v>GROWTH</v>
      </c>
      <c r="T86" s="46">
        <v>24.5</v>
      </c>
      <c r="U86" s="46" t="str">
        <f t="shared" ca="1" si="21"/>
        <v>Dec</v>
      </c>
      <c r="V86" s="42">
        <v>24.5</v>
      </c>
      <c r="W86" s="47">
        <f t="shared" si="22"/>
        <v>50.5</v>
      </c>
      <c r="X86" s="48">
        <f t="shared" ca="1" si="23"/>
        <v>2.0612244897959182</v>
      </c>
      <c r="Y86" s="47" t="str">
        <f t="shared" ca="1" si="24"/>
        <v>GROWTH</v>
      </c>
      <c r="Z86" s="50">
        <v>0</v>
      </c>
      <c r="AA86" s="50">
        <f t="shared" si="25"/>
        <v>0</v>
      </c>
      <c r="AB86" s="27">
        <v>1000000616</v>
      </c>
    </row>
    <row r="87" spans="1:28" s="27" customFormat="1" ht="13.8" hidden="1">
      <c r="A87" s="39" t="s">
        <v>121</v>
      </c>
      <c r="B87" s="58" t="s">
        <v>281</v>
      </c>
      <c r="C87" s="59" t="s">
        <v>290</v>
      </c>
      <c r="D87" s="59">
        <v>1000001007</v>
      </c>
      <c r="E87" s="60" t="s">
        <v>291</v>
      </c>
      <c r="F87" s="40">
        <v>43832</v>
      </c>
      <c r="G87" s="40" t="str">
        <f t="shared" si="13"/>
        <v>Targeted Dealer</v>
      </c>
      <c r="H87" s="40" t="s">
        <v>113</v>
      </c>
      <c r="I87" s="41">
        <v>355</v>
      </c>
      <c r="J87" s="41">
        <f t="shared" ca="1" si="14"/>
        <v>7821.4516129032254</v>
      </c>
      <c r="K87" s="42">
        <v>291</v>
      </c>
      <c r="L87" s="43">
        <f t="shared" ca="1" si="15"/>
        <v>-7530.4516129032254</v>
      </c>
      <c r="M87" s="43">
        <f t="shared" ca="1" si="16"/>
        <v>3.7205369847194447</v>
      </c>
      <c r="N87" s="44">
        <v>356</v>
      </c>
      <c r="O87" s="45" t="str">
        <f t="shared" ca="1" si="17"/>
        <v>Nov</v>
      </c>
      <c r="P87" s="42">
        <v>356</v>
      </c>
      <c r="Q87" s="44">
        <f t="shared" si="18"/>
        <v>-65</v>
      </c>
      <c r="R87" s="45">
        <f t="shared" ca="1" si="19"/>
        <v>-0.18258426966292129</v>
      </c>
      <c r="S87" s="44" t="str">
        <f t="shared" ca="1" si="20"/>
        <v>DEGROWTH</v>
      </c>
      <c r="T87" s="46">
        <v>299.5</v>
      </c>
      <c r="U87" s="46" t="str">
        <f t="shared" ca="1" si="21"/>
        <v>Dec</v>
      </c>
      <c r="V87" s="42">
        <v>299.5</v>
      </c>
      <c r="W87" s="47">
        <f t="shared" si="22"/>
        <v>-8.5</v>
      </c>
      <c r="X87" s="48">
        <f t="shared" ca="1" si="23"/>
        <v>-2.8380634390651083E-2</v>
      </c>
      <c r="Y87" s="47" t="str">
        <f t="shared" ca="1" si="24"/>
        <v>DEGROWTH</v>
      </c>
      <c r="Z87" s="50">
        <v>0</v>
      </c>
      <c r="AA87" s="50">
        <f t="shared" si="25"/>
        <v>1</v>
      </c>
      <c r="AB87" s="27">
        <v>1000001007</v>
      </c>
    </row>
    <row r="88" spans="1:28" s="27" customFormat="1" ht="13.8" hidden="1">
      <c r="A88" s="39" t="s">
        <v>121</v>
      </c>
      <c r="B88" s="58" t="s">
        <v>281</v>
      </c>
      <c r="C88" s="59" t="s">
        <v>292</v>
      </c>
      <c r="D88" s="59">
        <v>1000001008</v>
      </c>
      <c r="E88" s="60" t="s">
        <v>293</v>
      </c>
      <c r="F88" s="40">
        <v>43832</v>
      </c>
      <c r="G88" s="40" t="str">
        <f t="shared" si="13"/>
        <v>Targeted Dealer</v>
      </c>
      <c r="H88" s="40" t="s">
        <v>113</v>
      </c>
      <c r="I88" s="41">
        <v>375</v>
      </c>
      <c r="J88" s="41">
        <f t="shared" ca="1" si="14"/>
        <v>8262.0967741935492</v>
      </c>
      <c r="K88" s="42">
        <v>367.5</v>
      </c>
      <c r="L88" s="43">
        <f t="shared" ca="1" si="15"/>
        <v>-7894.5967741935492</v>
      </c>
      <c r="M88" s="43">
        <f t="shared" ca="1" si="16"/>
        <v>4.4480234260614928</v>
      </c>
      <c r="N88" s="44">
        <v>269</v>
      </c>
      <c r="O88" s="45" t="str">
        <f t="shared" ca="1" si="17"/>
        <v>Nov</v>
      </c>
      <c r="P88" s="42">
        <v>269</v>
      </c>
      <c r="Q88" s="44">
        <f t="shared" si="18"/>
        <v>98.5</v>
      </c>
      <c r="R88" s="45">
        <f t="shared" ca="1" si="19"/>
        <v>0.36617100371747213</v>
      </c>
      <c r="S88" s="44" t="str">
        <f t="shared" ca="1" si="20"/>
        <v>GROWTH</v>
      </c>
      <c r="T88" s="46">
        <v>280</v>
      </c>
      <c r="U88" s="46" t="str">
        <f t="shared" ca="1" si="21"/>
        <v>Dec</v>
      </c>
      <c r="V88" s="42">
        <v>280</v>
      </c>
      <c r="W88" s="47">
        <f t="shared" si="22"/>
        <v>87.5</v>
      </c>
      <c r="X88" s="48">
        <f t="shared" ca="1" si="23"/>
        <v>0.3125</v>
      </c>
      <c r="Y88" s="47" t="str">
        <f t="shared" ca="1" si="24"/>
        <v>GROWTH</v>
      </c>
      <c r="Z88" s="50">
        <v>0</v>
      </c>
      <c r="AA88" s="50">
        <f t="shared" si="25"/>
        <v>1</v>
      </c>
      <c r="AB88" s="27">
        <v>1000001008</v>
      </c>
    </row>
    <row r="89" spans="1:28" s="27" customFormat="1" ht="13.8" hidden="1">
      <c r="A89" s="39" t="s">
        <v>121</v>
      </c>
      <c r="B89" s="58" t="s">
        <v>281</v>
      </c>
      <c r="C89" s="59" t="s">
        <v>294</v>
      </c>
      <c r="D89" s="59">
        <v>1000000652</v>
      </c>
      <c r="E89" s="60" t="s">
        <v>295</v>
      </c>
      <c r="F89" s="40">
        <v>43906</v>
      </c>
      <c r="G89" s="40" t="str">
        <f t="shared" si="13"/>
        <v>Targeted Dealer</v>
      </c>
      <c r="H89" s="40"/>
      <c r="I89" s="41">
        <v>40</v>
      </c>
      <c r="J89" s="41">
        <f t="shared" ca="1" si="14"/>
        <v>881.29032258064512</v>
      </c>
      <c r="K89" s="42">
        <v>40</v>
      </c>
      <c r="L89" s="43">
        <f t="shared" ca="1" si="15"/>
        <v>-841.29032258064512</v>
      </c>
      <c r="M89" s="43">
        <f t="shared" ca="1" si="16"/>
        <v>4.5387994143484631</v>
      </c>
      <c r="N89" s="44">
        <v>62</v>
      </c>
      <c r="O89" s="45" t="str">
        <f t="shared" ca="1" si="17"/>
        <v>Nov</v>
      </c>
      <c r="P89" s="42">
        <v>62</v>
      </c>
      <c r="Q89" s="44">
        <f t="shared" si="18"/>
        <v>-22</v>
      </c>
      <c r="R89" s="45">
        <f t="shared" ca="1" si="19"/>
        <v>-0.35483870967741937</v>
      </c>
      <c r="S89" s="44" t="str">
        <f t="shared" ca="1" si="20"/>
        <v>DEGROWTH</v>
      </c>
      <c r="T89" s="46">
        <v>0</v>
      </c>
      <c r="U89" s="46" t="str">
        <f t="shared" ca="1" si="21"/>
        <v>Dec</v>
      </c>
      <c r="V89" s="42">
        <v>0</v>
      </c>
      <c r="W89" s="47">
        <f t="shared" si="22"/>
        <v>40</v>
      </c>
      <c r="X89" s="48">
        <f t="shared" ca="1" si="23"/>
        <v>0</v>
      </c>
      <c r="Y89" s="47" t="b">
        <f t="shared" si="24"/>
        <v>0</v>
      </c>
      <c r="Z89" s="50">
        <v>0</v>
      </c>
      <c r="AA89" s="50">
        <f t="shared" si="25"/>
        <v>0</v>
      </c>
      <c r="AB89" s="27">
        <v>1000000652</v>
      </c>
    </row>
    <row r="90" spans="1:28" s="27" customFormat="1" ht="13.8" hidden="1">
      <c r="A90" s="39" t="s">
        <v>121</v>
      </c>
      <c r="B90" s="58" t="s">
        <v>281</v>
      </c>
      <c r="C90" s="59" t="s">
        <v>296</v>
      </c>
      <c r="D90" s="59">
        <v>1000001006</v>
      </c>
      <c r="E90" s="60" t="s">
        <v>297</v>
      </c>
      <c r="F90" s="40">
        <v>44459</v>
      </c>
      <c r="G90" s="40" t="str">
        <f t="shared" si="13"/>
        <v>Targeted Dealer</v>
      </c>
      <c r="H90" s="40"/>
      <c r="I90" s="41">
        <v>75</v>
      </c>
      <c r="J90" s="41">
        <f t="shared" ca="1" si="14"/>
        <v>1652.4193548387098</v>
      </c>
      <c r="K90" s="42">
        <v>80</v>
      </c>
      <c r="L90" s="43">
        <f t="shared" ca="1" si="15"/>
        <v>-1572.4193548387098</v>
      </c>
      <c r="M90" s="43">
        <f t="shared" ca="1" si="16"/>
        <v>4.8413860419716936</v>
      </c>
      <c r="N90" s="44">
        <v>75</v>
      </c>
      <c r="O90" s="45" t="str">
        <f t="shared" ca="1" si="17"/>
        <v>Nov</v>
      </c>
      <c r="P90" s="42">
        <v>75</v>
      </c>
      <c r="Q90" s="44">
        <f t="shared" si="18"/>
        <v>5</v>
      </c>
      <c r="R90" s="45">
        <f t="shared" ca="1" si="19"/>
        <v>6.6666666666666652E-2</v>
      </c>
      <c r="S90" s="44" t="str">
        <f t="shared" ca="1" si="20"/>
        <v>GROWTH</v>
      </c>
      <c r="T90" s="46">
        <v>75</v>
      </c>
      <c r="U90" s="46" t="str">
        <f t="shared" ca="1" si="21"/>
        <v>Dec</v>
      </c>
      <c r="V90" s="42">
        <v>75</v>
      </c>
      <c r="W90" s="47">
        <f t="shared" si="22"/>
        <v>5</v>
      </c>
      <c r="X90" s="48">
        <f t="shared" ca="1" si="23"/>
        <v>6.6666666666666652E-2</v>
      </c>
      <c r="Y90" s="47" t="str">
        <f t="shared" ca="1" si="24"/>
        <v>GROWTH</v>
      </c>
      <c r="Z90" s="50">
        <v>0</v>
      </c>
      <c r="AA90" s="50">
        <f t="shared" si="25"/>
        <v>0</v>
      </c>
      <c r="AB90" s="27">
        <v>1000001006</v>
      </c>
    </row>
    <row r="91" spans="1:28" s="27" customFormat="1" ht="13.8" hidden="1">
      <c r="A91" s="39" t="s">
        <v>121</v>
      </c>
      <c r="B91" s="58" t="s">
        <v>281</v>
      </c>
      <c r="C91" s="59" t="s">
        <v>298</v>
      </c>
      <c r="D91" s="59">
        <v>1000002620</v>
      </c>
      <c r="E91" s="60" t="s">
        <v>299</v>
      </c>
      <c r="F91" s="40">
        <v>44628</v>
      </c>
      <c r="G91" s="40" t="str">
        <f t="shared" si="13"/>
        <v>Targeted Dealer</v>
      </c>
      <c r="H91" s="40" t="s">
        <v>113</v>
      </c>
      <c r="I91" s="41">
        <v>165</v>
      </c>
      <c r="J91" s="41">
        <f t="shared" ca="1" si="14"/>
        <v>3635.322580645161</v>
      </c>
      <c r="K91" s="42">
        <v>175</v>
      </c>
      <c r="L91" s="43">
        <f t="shared" ca="1" si="15"/>
        <v>-3460.322580645161</v>
      </c>
      <c r="M91" s="43">
        <f t="shared" ca="1" si="16"/>
        <v>4.8138781667332182</v>
      </c>
      <c r="N91" s="44">
        <v>175</v>
      </c>
      <c r="O91" s="45" t="str">
        <f t="shared" ca="1" si="17"/>
        <v>Nov</v>
      </c>
      <c r="P91" s="42">
        <v>175</v>
      </c>
      <c r="Q91" s="44">
        <f t="shared" si="18"/>
        <v>0</v>
      </c>
      <c r="R91" s="45">
        <f t="shared" ca="1" si="19"/>
        <v>0</v>
      </c>
      <c r="S91" s="44" t="str">
        <f t="shared" ca="1" si="20"/>
        <v>GROWTH</v>
      </c>
      <c r="T91" s="46">
        <v>150</v>
      </c>
      <c r="U91" s="46" t="str">
        <f t="shared" ca="1" si="21"/>
        <v>Dec</v>
      </c>
      <c r="V91" s="42">
        <v>150</v>
      </c>
      <c r="W91" s="47">
        <f t="shared" si="22"/>
        <v>25</v>
      </c>
      <c r="X91" s="48">
        <f t="shared" ca="1" si="23"/>
        <v>0.16666666666666674</v>
      </c>
      <c r="Y91" s="47" t="str">
        <f t="shared" ca="1" si="24"/>
        <v>GROWTH</v>
      </c>
      <c r="Z91" s="50">
        <v>0</v>
      </c>
      <c r="AA91" s="50">
        <f t="shared" si="25"/>
        <v>1</v>
      </c>
      <c r="AB91" s="27">
        <v>1000002620</v>
      </c>
    </row>
    <row r="92" spans="1:28" s="27" customFormat="1" ht="13.8" hidden="1">
      <c r="A92" s="39" t="s">
        <v>121</v>
      </c>
      <c r="B92" s="58" t="s">
        <v>281</v>
      </c>
      <c r="C92" s="59" t="s">
        <v>300</v>
      </c>
      <c r="D92" s="59">
        <v>1000003164</v>
      </c>
      <c r="E92" s="61" t="s">
        <v>301</v>
      </c>
      <c r="F92" s="40">
        <v>44916</v>
      </c>
      <c r="G92" s="40" t="str">
        <f t="shared" si="13"/>
        <v>Targeted Dealer</v>
      </c>
      <c r="H92" s="40"/>
      <c r="I92" s="41">
        <v>110</v>
      </c>
      <c r="J92" s="41">
        <f t="shared" ca="1" si="14"/>
        <v>2423.5483870967741</v>
      </c>
      <c r="K92" s="42">
        <v>288</v>
      </c>
      <c r="L92" s="43">
        <f t="shared" ca="1" si="15"/>
        <v>-2135.5483870967741</v>
      </c>
      <c r="M92" s="43">
        <f t="shared" ca="1" si="16"/>
        <v>11.88340210302143</v>
      </c>
      <c r="N92" s="44">
        <v>182</v>
      </c>
      <c r="O92" s="45" t="str">
        <f t="shared" ca="1" si="17"/>
        <v>Nov</v>
      </c>
      <c r="P92" s="42">
        <v>182</v>
      </c>
      <c r="Q92" s="44">
        <f t="shared" si="18"/>
        <v>106</v>
      </c>
      <c r="R92" s="45">
        <f t="shared" ca="1" si="19"/>
        <v>0.58241758241758235</v>
      </c>
      <c r="S92" s="44" t="str">
        <f t="shared" ca="1" si="20"/>
        <v>GROWTH</v>
      </c>
      <c r="T92" s="46">
        <v>70</v>
      </c>
      <c r="U92" s="46" t="str">
        <f t="shared" ca="1" si="21"/>
        <v>Dec</v>
      </c>
      <c r="V92" s="42">
        <v>70</v>
      </c>
      <c r="W92" s="47">
        <f t="shared" si="22"/>
        <v>218</v>
      </c>
      <c r="X92" s="48">
        <f t="shared" ca="1" si="23"/>
        <v>3.1142857142857139</v>
      </c>
      <c r="Y92" s="47" t="str">
        <f t="shared" ca="1" si="24"/>
        <v>GROWTH</v>
      </c>
      <c r="Z92" s="50">
        <v>0</v>
      </c>
      <c r="AA92" s="50">
        <f t="shared" si="25"/>
        <v>0</v>
      </c>
      <c r="AB92" s="27">
        <v>1000003164</v>
      </c>
    </row>
    <row r="93" spans="1:28" s="27" customFormat="1" ht="13.8" hidden="1">
      <c r="A93" s="39" t="s">
        <v>121</v>
      </c>
      <c r="B93" s="58" t="s">
        <v>281</v>
      </c>
      <c r="C93" s="59" t="s">
        <v>302</v>
      </c>
      <c r="D93" s="59">
        <v>1000003475</v>
      </c>
      <c r="E93" s="61" t="s">
        <v>303</v>
      </c>
      <c r="F93" s="40">
        <v>45033</v>
      </c>
      <c r="G93" s="40" t="str">
        <f t="shared" si="13"/>
        <v>-</v>
      </c>
      <c r="H93" s="40"/>
      <c r="I93" s="41">
        <v>0</v>
      </c>
      <c r="J93" s="41">
        <f t="shared" ca="1" si="14"/>
        <v>0</v>
      </c>
      <c r="K93" s="42">
        <v>0</v>
      </c>
      <c r="L93" s="43">
        <f t="shared" ca="1" si="15"/>
        <v>0</v>
      </c>
      <c r="M93" s="43" t="str">
        <f t="shared" ca="1" si="16"/>
        <v>-</v>
      </c>
      <c r="N93" s="44">
        <v>0</v>
      </c>
      <c r="O93" s="45" t="str">
        <f t="shared" ca="1" si="17"/>
        <v>Nov</v>
      </c>
      <c r="P93" s="42">
        <v>0</v>
      </c>
      <c r="Q93" s="44">
        <f t="shared" si="18"/>
        <v>0</v>
      </c>
      <c r="R93" s="45">
        <f t="shared" ca="1" si="19"/>
        <v>0</v>
      </c>
      <c r="S93" s="44" t="b">
        <f t="shared" si="20"/>
        <v>0</v>
      </c>
      <c r="T93" s="46">
        <v>99.5</v>
      </c>
      <c r="U93" s="46" t="str">
        <f t="shared" ca="1" si="21"/>
        <v>Dec</v>
      </c>
      <c r="V93" s="42">
        <v>99.5</v>
      </c>
      <c r="W93" s="47">
        <f t="shared" si="22"/>
        <v>-99.5</v>
      </c>
      <c r="X93" s="48">
        <f t="shared" ca="1" si="23"/>
        <v>-1</v>
      </c>
      <c r="Y93" s="47" t="str">
        <f t="shared" ca="1" si="24"/>
        <v>DEGROWTH</v>
      </c>
      <c r="Z93" s="50">
        <v>1</v>
      </c>
      <c r="AA93" s="50">
        <f t="shared" si="25"/>
        <v>0</v>
      </c>
      <c r="AB93" s="27">
        <v>1000003475</v>
      </c>
    </row>
    <row r="94" spans="1:28" s="27" customFormat="1" ht="13.8" hidden="1">
      <c r="A94" s="50" t="s">
        <v>121</v>
      </c>
      <c r="B94" s="63" t="s">
        <v>15</v>
      </c>
      <c r="C94" s="63" t="s">
        <v>304</v>
      </c>
      <c r="D94" s="63">
        <v>1000004006</v>
      </c>
      <c r="E94" s="63" t="s">
        <v>305</v>
      </c>
      <c r="F94" s="40">
        <v>45456</v>
      </c>
      <c r="G94" s="40" t="str">
        <f t="shared" si="13"/>
        <v>Targeted Dealer</v>
      </c>
      <c r="H94" s="50"/>
      <c r="I94" s="41">
        <v>75</v>
      </c>
      <c r="J94" s="41">
        <f t="shared" ca="1" si="14"/>
        <v>1652.4193548387098</v>
      </c>
      <c r="K94" s="42">
        <v>58</v>
      </c>
      <c r="L94" s="43">
        <f t="shared" ca="1" si="15"/>
        <v>-1594.4193548387098</v>
      </c>
      <c r="M94" s="43">
        <f t="shared" ca="1" si="16"/>
        <v>3.5100048804294781</v>
      </c>
      <c r="N94" s="44">
        <v>54.5</v>
      </c>
      <c r="O94" s="45" t="str">
        <f t="shared" ca="1" si="17"/>
        <v>Nov</v>
      </c>
      <c r="P94" s="42">
        <v>54.5</v>
      </c>
      <c r="Q94" s="44">
        <f t="shared" si="18"/>
        <v>3.5</v>
      </c>
      <c r="R94" s="45">
        <f t="shared" ca="1" si="19"/>
        <v>6.4220183486238591E-2</v>
      </c>
      <c r="S94" s="44" t="str">
        <f t="shared" ca="1" si="20"/>
        <v>GROWTH</v>
      </c>
      <c r="T94" s="46">
        <v>0</v>
      </c>
      <c r="U94" s="46" t="str">
        <f t="shared" ca="1" si="21"/>
        <v>Dec</v>
      </c>
      <c r="V94" s="42">
        <v>0</v>
      </c>
      <c r="W94" s="47">
        <f t="shared" si="22"/>
        <v>58</v>
      </c>
      <c r="X94" s="48">
        <f t="shared" ca="1" si="23"/>
        <v>0</v>
      </c>
      <c r="Y94" s="47" t="b">
        <f t="shared" si="24"/>
        <v>0</v>
      </c>
      <c r="Z94" s="50">
        <v>0</v>
      </c>
      <c r="AA94" s="50">
        <f t="shared" si="25"/>
        <v>0</v>
      </c>
      <c r="AB94" s="27">
        <v>1000004006</v>
      </c>
    </row>
    <row r="95" spans="1:28" s="27" customFormat="1" ht="13.8" hidden="1">
      <c r="A95" s="50" t="s">
        <v>121</v>
      </c>
      <c r="B95" s="63" t="s">
        <v>15</v>
      </c>
      <c r="C95" s="63" t="s">
        <v>306</v>
      </c>
      <c r="D95" s="64">
        <v>1000004090</v>
      </c>
      <c r="E95" s="64" t="s">
        <v>307</v>
      </c>
      <c r="F95" s="40">
        <v>45524</v>
      </c>
      <c r="G95" s="40" t="str">
        <f t="shared" si="13"/>
        <v>Targeted Dealer</v>
      </c>
      <c r="H95" s="50"/>
      <c r="I95" s="41">
        <v>25</v>
      </c>
      <c r="J95" s="41">
        <f t="shared" ca="1" si="14"/>
        <v>550.80645161290317</v>
      </c>
      <c r="K95" s="42">
        <v>50</v>
      </c>
      <c r="L95" s="43">
        <f t="shared" ca="1" si="15"/>
        <v>-500.80645161290317</v>
      </c>
      <c r="M95" s="43">
        <f t="shared" ca="1" si="16"/>
        <v>9.0775988286969262</v>
      </c>
      <c r="N95" s="44">
        <v>15</v>
      </c>
      <c r="O95" s="45" t="str">
        <f t="shared" ca="1" si="17"/>
        <v>Nov</v>
      </c>
      <c r="P95" s="42">
        <v>15</v>
      </c>
      <c r="Q95" s="44">
        <f t="shared" si="18"/>
        <v>35</v>
      </c>
      <c r="R95" s="45">
        <f t="shared" ca="1" si="19"/>
        <v>2.3333333333333335</v>
      </c>
      <c r="S95" s="44" t="str">
        <f t="shared" ca="1" si="20"/>
        <v>GROWTH</v>
      </c>
      <c r="T95" s="46">
        <v>0</v>
      </c>
      <c r="U95" s="46" t="str">
        <f t="shared" ca="1" si="21"/>
        <v>Dec</v>
      </c>
      <c r="V95" s="42">
        <v>0</v>
      </c>
      <c r="W95" s="47">
        <f t="shared" si="22"/>
        <v>50</v>
      </c>
      <c r="X95" s="48">
        <f t="shared" ca="1" si="23"/>
        <v>0</v>
      </c>
      <c r="Y95" s="47" t="b">
        <f t="shared" si="24"/>
        <v>0</v>
      </c>
      <c r="Z95" s="50">
        <v>0</v>
      </c>
      <c r="AA95" s="50">
        <f t="shared" si="25"/>
        <v>0</v>
      </c>
      <c r="AB95" s="27">
        <v>1000004090</v>
      </c>
    </row>
    <row r="96" spans="1:28" s="27" customFormat="1" ht="13.8" hidden="1">
      <c r="A96" s="39" t="s">
        <v>121</v>
      </c>
      <c r="B96" s="58" t="s">
        <v>16</v>
      </c>
      <c r="C96" s="61" t="s">
        <v>308</v>
      </c>
      <c r="D96" s="59">
        <v>1000000743</v>
      </c>
      <c r="E96" s="60" t="s">
        <v>309</v>
      </c>
      <c r="F96" s="40">
        <v>38408</v>
      </c>
      <c r="G96" s="40" t="str">
        <f t="shared" si="13"/>
        <v>-</v>
      </c>
      <c r="H96" s="50"/>
      <c r="I96" s="41">
        <v>0</v>
      </c>
      <c r="J96" s="41">
        <f t="shared" ca="1" si="14"/>
        <v>0</v>
      </c>
      <c r="K96" s="42">
        <v>0</v>
      </c>
      <c r="L96" s="43">
        <f t="shared" ca="1" si="15"/>
        <v>0</v>
      </c>
      <c r="M96" s="43" t="str">
        <f t="shared" ca="1" si="16"/>
        <v>-</v>
      </c>
      <c r="N96" s="44">
        <v>8.5</v>
      </c>
      <c r="O96" s="45" t="str">
        <f t="shared" ca="1" si="17"/>
        <v>Nov</v>
      </c>
      <c r="P96" s="42">
        <v>8.5</v>
      </c>
      <c r="Q96" s="44">
        <f t="shared" si="18"/>
        <v>-8.5</v>
      </c>
      <c r="R96" s="45">
        <f t="shared" ca="1" si="19"/>
        <v>-1</v>
      </c>
      <c r="S96" s="44" t="str">
        <f t="shared" ca="1" si="20"/>
        <v>DEGROWTH</v>
      </c>
      <c r="T96" s="46">
        <v>0</v>
      </c>
      <c r="U96" s="46" t="str">
        <f t="shared" ca="1" si="21"/>
        <v>Dec</v>
      </c>
      <c r="V96" s="42">
        <v>0</v>
      </c>
      <c r="W96" s="47">
        <f t="shared" si="22"/>
        <v>0</v>
      </c>
      <c r="X96" s="48">
        <f t="shared" ca="1" si="23"/>
        <v>0</v>
      </c>
      <c r="Y96" s="47" t="b">
        <f t="shared" si="24"/>
        <v>0</v>
      </c>
      <c r="Z96" s="50">
        <v>1</v>
      </c>
      <c r="AA96" s="50">
        <f t="shared" si="25"/>
        <v>0</v>
      </c>
      <c r="AB96" s="27">
        <v>1000000743</v>
      </c>
    </row>
    <row r="97" spans="1:28" s="27" customFormat="1" ht="13.8" hidden="1">
      <c r="A97" s="39" t="s">
        <v>121</v>
      </c>
      <c r="B97" s="58" t="s">
        <v>16</v>
      </c>
      <c r="C97" s="59" t="s">
        <v>310</v>
      </c>
      <c r="D97" s="59">
        <v>1000000744</v>
      </c>
      <c r="E97" s="60" t="s">
        <v>311</v>
      </c>
      <c r="F97" s="40">
        <v>38939</v>
      </c>
      <c r="G97" s="40" t="str">
        <f t="shared" si="13"/>
        <v>Targeted Dealer</v>
      </c>
      <c r="H97" s="40" t="s">
        <v>113</v>
      </c>
      <c r="I97" s="41">
        <v>300</v>
      </c>
      <c r="J97" s="41">
        <f t="shared" ca="1" si="14"/>
        <v>6609.677419354839</v>
      </c>
      <c r="K97" s="42">
        <v>251.5</v>
      </c>
      <c r="L97" s="43">
        <f t="shared" ca="1" si="15"/>
        <v>-6358.177419354839</v>
      </c>
      <c r="M97" s="43">
        <f t="shared" ca="1" si="16"/>
        <v>3.8050268423621278</v>
      </c>
      <c r="N97" s="44">
        <v>181</v>
      </c>
      <c r="O97" s="45" t="str">
        <f t="shared" ca="1" si="17"/>
        <v>Nov</v>
      </c>
      <c r="P97" s="42">
        <v>181</v>
      </c>
      <c r="Q97" s="44">
        <f t="shared" si="18"/>
        <v>70.5</v>
      </c>
      <c r="R97" s="45">
        <f t="shared" ca="1" si="19"/>
        <v>0.38950276243093929</v>
      </c>
      <c r="S97" s="44" t="str">
        <f t="shared" ca="1" si="20"/>
        <v>GROWTH</v>
      </c>
      <c r="T97" s="46">
        <v>295</v>
      </c>
      <c r="U97" s="46" t="str">
        <f t="shared" ca="1" si="21"/>
        <v>Dec</v>
      </c>
      <c r="V97" s="42">
        <v>295</v>
      </c>
      <c r="W97" s="47">
        <f t="shared" si="22"/>
        <v>-43.5</v>
      </c>
      <c r="X97" s="48">
        <f t="shared" ca="1" si="23"/>
        <v>-0.14745762711864407</v>
      </c>
      <c r="Y97" s="47" t="str">
        <f t="shared" ca="1" si="24"/>
        <v>DEGROWTH</v>
      </c>
      <c r="Z97" s="50">
        <v>0</v>
      </c>
      <c r="AA97" s="50">
        <f t="shared" si="25"/>
        <v>1</v>
      </c>
      <c r="AB97" s="27">
        <v>1000000744</v>
      </c>
    </row>
    <row r="98" spans="1:28" s="27" customFormat="1" ht="13.8" hidden="1">
      <c r="A98" s="39" t="s">
        <v>121</v>
      </c>
      <c r="B98" s="58" t="s">
        <v>16</v>
      </c>
      <c r="C98" s="61" t="s">
        <v>312</v>
      </c>
      <c r="D98" s="59">
        <v>1000000732</v>
      </c>
      <c r="E98" s="60" t="s">
        <v>313</v>
      </c>
      <c r="F98" s="40">
        <v>39057</v>
      </c>
      <c r="G98" s="40" t="str">
        <f t="shared" si="13"/>
        <v>Targeted Dealer</v>
      </c>
      <c r="H98" s="40" t="s">
        <v>113</v>
      </c>
      <c r="I98" s="41">
        <v>4300</v>
      </c>
      <c r="J98" s="41">
        <f t="shared" ca="1" si="14"/>
        <v>94738.709677419363</v>
      </c>
      <c r="K98" s="42">
        <v>5134.6499999999996</v>
      </c>
      <c r="L98" s="43">
        <f t="shared" ca="1" si="15"/>
        <v>-89604.059677419369</v>
      </c>
      <c r="M98" s="43">
        <f t="shared" ca="1" si="16"/>
        <v>5.4198014913684487</v>
      </c>
      <c r="N98" s="44">
        <v>4534.6499999999996</v>
      </c>
      <c r="O98" s="45" t="str">
        <f t="shared" ca="1" si="17"/>
        <v>Nov</v>
      </c>
      <c r="P98" s="42">
        <v>4534.6499999999996</v>
      </c>
      <c r="Q98" s="44">
        <f t="shared" si="18"/>
        <v>600</v>
      </c>
      <c r="R98" s="45">
        <f t="shared" ca="1" si="19"/>
        <v>0.13231451159405916</v>
      </c>
      <c r="S98" s="44" t="str">
        <f t="shared" ca="1" si="20"/>
        <v>GROWTH</v>
      </c>
      <c r="T98" s="46">
        <v>3970</v>
      </c>
      <c r="U98" s="46" t="str">
        <f t="shared" ca="1" si="21"/>
        <v>Dec</v>
      </c>
      <c r="V98" s="42">
        <v>3970</v>
      </c>
      <c r="W98" s="47">
        <f t="shared" si="22"/>
        <v>1164.6499999999996</v>
      </c>
      <c r="X98" s="48">
        <f t="shared" ca="1" si="23"/>
        <v>0.29336272040302247</v>
      </c>
      <c r="Y98" s="47" t="str">
        <f t="shared" ca="1" si="24"/>
        <v>GROWTH</v>
      </c>
      <c r="Z98" s="50">
        <v>0</v>
      </c>
      <c r="AA98" s="50">
        <f t="shared" si="25"/>
        <v>1</v>
      </c>
      <c r="AB98" s="27">
        <v>1000000732</v>
      </c>
    </row>
    <row r="99" spans="1:28" s="27" customFormat="1" ht="13.8" hidden="1">
      <c r="A99" s="39" t="s">
        <v>121</v>
      </c>
      <c r="B99" s="58" t="s">
        <v>16</v>
      </c>
      <c r="C99" s="59" t="s">
        <v>314</v>
      </c>
      <c r="D99" s="59">
        <v>1000000729</v>
      </c>
      <c r="E99" s="60" t="s">
        <v>315</v>
      </c>
      <c r="F99" s="40">
        <v>39283</v>
      </c>
      <c r="G99" s="40" t="str">
        <f t="shared" si="13"/>
        <v>Targeted Dealer</v>
      </c>
      <c r="H99" s="40"/>
      <c r="I99" s="41">
        <v>30</v>
      </c>
      <c r="J99" s="41">
        <f t="shared" ca="1" si="14"/>
        <v>660.9677419354839</v>
      </c>
      <c r="K99" s="42">
        <v>3.5</v>
      </c>
      <c r="L99" s="43">
        <f t="shared" ca="1" si="15"/>
        <v>-657.4677419354839</v>
      </c>
      <c r="M99" s="43">
        <f t="shared" ca="1" si="16"/>
        <v>0.52952659834065396</v>
      </c>
      <c r="N99" s="44">
        <v>7</v>
      </c>
      <c r="O99" s="45" t="str">
        <f t="shared" ca="1" si="17"/>
        <v>Nov</v>
      </c>
      <c r="P99" s="42">
        <v>7</v>
      </c>
      <c r="Q99" s="44">
        <f t="shared" si="18"/>
        <v>-3.5</v>
      </c>
      <c r="R99" s="45">
        <f t="shared" ca="1" si="19"/>
        <v>-0.5</v>
      </c>
      <c r="S99" s="44" t="str">
        <f t="shared" ca="1" si="20"/>
        <v>DEGROWTH</v>
      </c>
      <c r="T99" s="46">
        <v>10</v>
      </c>
      <c r="U99" s="46" t="str">
        <f t="shared" ca="1" si="21"/>
        <v>Dec</v>
      </c>
      <c r="V99" s="42">
        <v>10</v>
      </c>
      <c r="W99" s="47">
        <f t="shared" si="22"/>
        <v>-6.5</v>
      </c>
      <c r="X99" s="48">
        <f t="shared" ca="1" si="23"/>
        <v>-0.65</v>
      </c>
      <c r="Y99" s="47" t="str">
        <f t="shared" ca="1" si="24"/>
        <v>DEGROWTH</v>
      </c>
      <c r="Z99" s="50">
        <v>0</v>
      </c>
      <c r="AA99" s="50">
        <f t="shared" si="25"/>
        <v>0</v>
      </c>
      <c r="AB99" s="27">
        <v>1000000729</v>
      </c>
    </row>
    <row r="100" spans="1:28" s="27" customFormat="1" ht="13.8" hidden="1">
      <c r="A100" s="39" t="s">
        <v>121</v>
      </c>
      <c r="B100" s="58" t="s">
        <v>16</v>
      </c>
      <c r="C100" s="61" t="s">
        <v>316</v>
      </c>
      <c r="D100" s="59">
        <v>1000000737</v>
      </c>
      <c r="E100" s="60" t="s">
        <v>317</v>
      </c>
      <c r="F100" s="40">
        <v>39746</v>
      </c>
      <c r="G100" s="40" t="str">
        <f t="shared" si="13"/>
        <v>Targeted Dealer</v>
      </c>
      <c r="H100" s="40"/>
      <c r="I100" s="41">
        <v>850</v>
      </c>
      <c r="J100" s="41">
        <f t="shared" ca="1" si="14"/>
        <v>18727.419354838708</v>
      </c>
      <c r="K100" s="42">
        <v>1080</v>
      </c>
      <c r="L100" s="43">
        <f t="shared" ca="1" si="15"/>
        <v>-17647.419354838708</v>
      </c>
      <c r="M100" s="43">
        <f t="shared" ca="1" si="16"/>
        <v>5.7669451382309882</v>
      </c>
      <c r="N100" s="44">
        <v>1003.5</v>
      </c>
      <c r="O100" s="45" t="str">
        <f t="shared" ca="1" si="17"/>
        <v>Nov</v>
      </c>
      <c r="P100" s="42">
        <v>1003.5</v>
      </c>
      <c r="Q100" s="44">
        <f t="shared" si="18"/>
        <v>76.5</v>
      </c>
      <c r="R100" s="45">
        <f t="shared" ca="1" si="19"/>
        <v>7.623318385650224E-2</v>
      </c>
      <c r="S100" s="44" t="str">
        <f t="shared" ca="1" si="20"/>
        <v>GROWTH</v>
      </c>
      <c r="T100" s="46">
        <v>765</v>
      </c>
      <c r="U100" s="46" t="str">
        <f t="shared" ca="1" si="21"/>
        <v>Dec</v>
      </c>
      <c r="V100" s="42">
        <v>765</v>
      </c>
      <c r="W100" s="47">
        <f t="shared" si="22"/>
        <v>315</v>
      </c>
      <c r="X100" s="48">
        <f t="shared" ca="1" si="23"/>
        <v>0.41176470588235303</v>
      </c>
      <c r="Y100" s="47" t="str">
        <f t="shared" ca="1" si="24"/>
        <v>GROWTH</v>
      </c>
      <c r="Z100" s="50">
        <v>0</v>
      </c>
      <c r="AA100" s="50">
        <f t="shared" si="25"/>
        <v>0</v>
      </c>
      <c r="AB100" s="27">
        <v>1000000737</v>
      </c>
    </row>
    <row r="101" spans="1:28" s="27" customFormat="1" ht="13.8" hidden="1">
      <c r="A101" s="39" t="s">
        <v>121</v>
      </c>
      <c r="B101" s="58" t="s">
        <v>16</v>
      </c>
      <c r="C101" s="61" t="s">
        <v>318</v>
      </c>
      <c r="D101" s="59">
        <v>1000000733</v>
      </c>
      <c r="E101" s="60" t="s">
        <v>319</v>
      </c>
      <c r="F101" s="40">
        <v>39996</v>
      </c>
      <c r="G101" s="40" t="str">
        <f t="shared" si="13"/>
        <v>Targeted Dealer</v>
      </c>
      <c r="H101" s="40"/>
      <c r="I101" s="41">
        <v>260</v>
      </c>
      <c r="J101" s="41">
        <f t="shared" ca="1" si="14"/>
        <v>5728.3870967741932</v>
      </c>
      <c r="K101" s="42">
        <v>113</v>
      </c>
      <c r="L101" s="43">
        <f t="shared" ca="1" si="15"/>
        <v>-5615.3870967741932</v>
      </c>
      <c r="M101" s="43">
        <f t="shared" ca="1" si="16"/>
        <v>1.9726320531591397</v>
      </c>
      <c r="N101" s="44">
        <v>137.5</v>
      </c>
      <c r="O101" s="45" t="str">
        <f t="shared" ca="1" si="17"/>
        <v>Nov</v>
      </c>
      <c r="P101" s="42">
        <v>137.5</v>
      </c>
      <c r="Q101" s="44">
        <f t="shared" si="18"/>
        <v>-24.5</v>
      </c>
      <c r="R101" s="45">
        <f t="shared" ca="1" si="19"/>
        <v>-0.17818181818181822</v>
      </c>
      <c r="S101" s="44" t="str">
        <f t="shared" ca="1" si="20"/>
        <v>DEGROWTH</v>
      </c>
      <c r="T101" s="46">
        <v>250</v>
      </c>
      <c r="U101" s="46" t="str">
        <f t="shared" ca="1" si="21"/>
        <v>Dec</v>
      </c>
      <c r="V101" s="42">
        <v>250</v>
      </c>
      <c r="W101" s="47">
        <f t="shared" si="22"/>
        <v>-137</v>
      </c>
      <c r="X101" s="48">
        <f t="shared" ca="1" si="23"/>
        <v>-0.54800000000000004</v>
      </c>
      <c r="Y101" s="47" t="str">
        <f t="shared" ca="1" si="24"/>
        <v>DEGROWTH</v>
      </c>
      <c r="Z101" s="50">
        <v>0</v>
      </c>
      <c r="AA101" s="50">
        <f t="shared" si="25"/>
        <v>0</v>
      </c>
      <c r="AB101" s="27">
        <v>1000000733</v>
      </c>
    </row>
    <row r="102" spans="1:28" s="27" customFormat="1" ht="13.8" hidden="1">
      <c r="A102" s="39" t="s">
        <v>121</v>
      </c>
      <c r="B102" s="58" t="s">
        <v>16</v>
      </c>
      <c r="C102" s="59" t="s">
        <v>320</v>
      </c>
      <c r="D102" s="59">
        <v>1000000745</v>
      </c>
      <c r="E102" s="60" t="s">
        <v>321</v>
      </c>
      <c r="F102" s="40">
        <v>40655</v>
      </c>
      <c r="G102" s="40" t="str">
        <f t="shared" si="13"/>
        <v>Targeted Dealer</v>
      </c>
      <c r="H102" s="40"/>
      <c r="I102" s="41">
        <v>80</v>
      </c>
      <c r="J102" s="41">
        <f t="shared" ca="1" si="14"/>
        <v>1762.5806451612902</v>
      </c>
      <c r="K102" s="42">
        <v>54.25</v>
      </c>
      <c r="L102" s="43">
        <f t="shared" ca="1" si="15"/>
        <v>-1708.3306451612902</v>
      </c>
      <c r="M102" s="43">
        <f t="shared" ca="1" si="16"/>
        <v>3.0778733528550513</v>
      </c>
      <c r="N102" s="44">
        <v>51.5</v>
      </c>
      <c r="O102" s="45" t="str">
        <f t="shared" ca="1" si="17"/>
        <v>Nov</v>
      </c>
      <c r="P102" s="42">
        <v>51.5</v>
      </c>
      <c r="Q102" s="44">
        <f t="shared" si="18"/>
        <v>2.75</v>
      </c>
      <c r="R102" s="45">
        <f t="shared" ca="1" si="19"/>
        <v>5.3398058252427161E-2</v>
      </c>
      <c r="S102" s="44" t="str">
        <f t="shared" ca="1" si="20"/>
        <v>GROWTH</v>
      </c>
      <c r="T102" s="46">
        <v>149</v>
      </c>
      <c r="U102" s="46" t="str">
        <f t="shared" ca="1" si="21"/>
        <v>Dec</v>
      </c>
      <c r="V102" s="42">
        <v>149</v>
      </c>
      <c r="W102" s="47">
        <f t="shared" si="22"/>
        <v>-94.75</v>
      </c>
      <c r="X102" s="48">
        <f t="shared" ca="1" si="23"/>
        <v>-0.63590604026845643</v>
      </c>
      <c r="Y102" s="47" t="str">
        <f t="shared" ca="1" si="24"/>
        <v>DEGROWTH</v>
      </c>
      <c r="Z102" s="50">
        <v>0</v>
      </c>
      <c r="AA102" s="50">
        <f t="shared" si="25"/>
        <v>0</v>
      </c>
      <c r="AB102" s="27">
        <v>1000000745</v>
      </c>
    </row>
    <row r="103" spans="1:28" s="27" customFormat="1" ht="13.8" hidden="1">
      <c r="A103" s="39" t="s">
        <v>121</v>
      </c>
      <c r="B103" s="58" t="s">
        <v>16</v>
      </c>
      <c r="C103" s="61" t="s">
        <v>322</v>
      </c>
      <c r="D103" s="59">
        <v>1000000740</v>
      </c>
      <c r="E103" s="60" t="s">
        <v>323</v>
      </c>
      <c r="F103" s="40">
        <v>40669</v>
      </c>
      <c r="G103" s="40" t="str">
        <f t="shared" si="13"/>
        <v>Targeted Dealer</v>
      </c>
      <c r="H103" s="40"/>
      <c r="I103" s="41">
        <v>135</v>
      </c>
      <c r="J103" s="41">
        <f t="shared" ca="1" si="14"/>
        <v>2974.3548387096771</v>
      </c>
      <c r="K103" s="42">
        <v>253</v>
      </c>
      <c r="L103" s="43">
        <f t="shared" ca="1" si="15"/>
        <v>-2721.3548387096771</v>
      </c>
      <c r="M103" s="43">
        <f t="shared" ca="1" si="16"/>
        <v>8.5060463098530459</v>
      </c>
      <c r="N103" s="44">
        <v>146.5</v>
      </c>
      <c r="O103" s="45" t="str">
        <f t="shared" ca="1" si="17"/>
        <v>Nov</v>
      </c>
      <c r="P103" s="42">
        <v>146.5</v>
      </c>
      <c r="Q103" s="44">
        <f t="shared" si="18"/>
        <v>106.5</v>
      </c>
      <c r="R103" s="45">
        <f t="shared" ca="1" si="19"/>
        <v>0.72696245733788389</v>
      </c>
      <c r="S103" s="44" t="str">
        <f t="shared" ca="1" si="20"/>
        <v>GROWTH</v>
      </c>
      <c r="T103" s="46">
        <v>125</v>
      </c>
      <c r="U103" s="46" t="str">
        <f t="shared" ca="1" si="21"/>
        <v>Dec</v>
      </c>
      <c r="V103" s="42">
        <v>125</v>
      </c>
      <c r="W103" s="47">
        <f t="shared" si="22"/>
        <v>128</v>
      </c>
      <c r="X103" s="48">
        <f t="shared" ca="1" si="23"/>
        <v>1.024</v>
      </c>
      <c r="Y103" s="47" t="str">
        <f t="shared" ca="1" si="24"/>
        <v>GROWTH</v>
      </c>
      <c r="Z103" s="50">
        <v>0</v>
      </c>
      <c r="AA103" s="50">
        <f t="shared" si="25"/>
        <v>0</v>
      </c>
      <c r="AB103" s="27">
        <v>1000000740</v>
      </c>
    </row>
    <row r="104" spans="1:28" s="27" customFormat="1" ht="13.8" hidden="1">
      <c r="A104" s="39" t="s">
        <v>121</v>
      </c>
      <c r="B104" s="58" t="s">
        <v>16</v>
      </c>
      <c r="C104" s="61" t="s">
        <v>324</v>
      </c>
      <c r="D104" s="59">
        <v>1000000722</v>
      </c>
      <c r="E104" s="60" t="s">
        <v>325</v>
      </c>
      <c r="F104" s="40">
        <v>41212</v>
      </c>
      <c r="G104" s="40" t="str">
        <f t="shared" si="13"/>
        <v>Targeted Dealer</v>
      </c>
      <c r="H104" s="40" t="s">
        <v>113</v>
      </c>
      <c r="I104" s="41">
        <v>250</v>
      </c>
      <c r="J104" s="41">
        <f t="shared" ca="1" si="14"/>
        <v>5508.0645161290322</v>
      </c>
      <c r="K104" s="42">
        <v>145</v>
      </c>
      <c r="L104" s="43">
        <f t="shared" ca="1" si="15"/>
        <v>-5363.0645161290322</v>
      </c>
      <c r="M104" s="43">
        <f t="shared" ca="1" si="16"/>
        <v>2.6325036603221084</v>
      </c>
      <c r="N104" s="44">
        <v>201.5</v>
      </c>
      <c r="O104" s="45" t="str">
        <f t="shared" ca="1" si="17"/>
        <v>Nov</v>
      </c>
      <c r="P104" s="42">
        <v>201.5</v>
      </c>
      <c r="Q104" s="44">
        <f t="shared" si="18"/>
        <v>-56.5</v>
      </c>
      <c r="R104" s="45">
        <f t="shared" ca="1" si="19"/>
        <v>-0.28039702233250619</v>
      </c>
      <c r="S104" s="44" t="str">
        <f t="shared" ca="1" si="20"/>
        <v>DEGROWTH</v>
      </c>
      <c r="T104" s="46">
        <v>245</v>
      </c>
      <c r="U104" s="46" t="str">
        <f t="shared" ca="1" si="21"/>
        <v>Dec</v>
      </c>
      <c r="V104" s="42">
        <v>245</v>
      </c>
      <c r="W104" s="47">
        <f t="shared" si="22"/>
        <v>-100</v>
      </c>
      <c r="X104" s="48">
        <f t="shared" ca="1" si="23"/>
        <v>-0.40816326530612246</v>
      </c>
      <c r="Y104" s="47" t="str">
        <f t="shared" ca="1" si="24"/>
        <v>DEGROWTH</v>
      </c>
      <c r="Z104" s="50">
        <v>0</v>
      </c>
      <c r="AA104" s="50">
        <f t="shared" si="25"/>
        <v>1</v>
      </c>
      <c r="AB104" s="27">
        <v>1000000722</v>
      </c>
    </row>
    <row r="105" spans="1:28" s="27" customFormat="1" ht="13.8" hidden="1">
      <c r="A105" s="39" t="s">
        <v>121</v>
      </c>
      <c r="B105" s="58" t="s">
        <v>16</v>
      </c>
      <c r="C105" s="59" t="s">
        <v>326</v>
      </c>
      <c r="D105" s="59">
        <v>1000000735</v>
      </c>
      <c r="E105" s="60" t="s">
        <v>327</v>
      </c>
      <c r="F105" s="40">
        <v>41372</v>
      </c>
      <c r="G105" s="40" t="str">
        <f t="shared" si="13"/>
        <v>Targeted Dealer</v>
      </c>
      <c r="H105" s="40"/>
      <c r="I105" s="41">
        <v>550</v>
      </c>
      <c r="J105" s="41">
        <f t="shared" ca="1" si="14"/>
        <v>12117.741935483871</v>
      </c>
      <c r="K105" s="42">
        <v>490.5</v>
      </c>
      <c r="L105" s="43">
        <f t="shared" ca="1" si="15"/>
        <v>-11627.241935483871</v>
      </c>
      <c r="M105" s="43">
        <f t="shared" ca="1" si="16"/>
        <v>4.0477838413416745</v>
      </c>
      <c r="N105" s="44">
        <v>377.25</v>
      </c>
      <c r="O105" s="45" t="str">
        <f t="shared" ca="1" si="17"/>
        <v>Nov</v>
      </c>
      <c r="P105" s="42">
        <v>377.25</v>
      </c>
      <c r="Q105" s="44">
        <f t="shared" si="18"/>
        <v>113.25</v>
      </c>
      <c r="R105" s="45">
        <f t="shared" ca="1" si="19"/>
        <v>0.3001988071570576</v>
      </c>
      <c r="S105" s="44" t="str">
        <f t="shared" ca="1" si="20"/>
        <v>GROWTH</v>
      </c>
      <c r="T105" s="46">
        <v>541</v>
      </c>
      <c r="U105" s="46" t="str">
        <f t="shared" ca="1" si="21"/>
        <v>Dec</v>
      </c>
      <c r="V105" s="42">
        <v>541</v>
      </c>
      <c r="W105" s="47">
        <f t="shared" si="22"/>
        <v>-50.5</v>
      </c>
      <c r="X105" s="48">
        <f t="shared" ca="1" si="23"/>
        <v>-9.3345656192236559E-2</v>
      </c>
      <c r="Y105" s="47" t="str">
        <f t="shared" ca="1" si="24"/>
        <v>DEGROWTH</v>
      </c>
      <c r="Z105" s="50">
        <v>0</v>
      </c>
      <c r="AA105" s="50">
        <f t="shared" si="25"/>
        <v>0</v>
      </c>
      <c r="AB105" s="27">
        <v>1000000735</v>
      </c>
    </row>
    <row r="106" spans="1:28" s="27" customFormat="1" ht="13.8" hidden="1">
      <c r="A106" s="39" t="s">
        <v>121</v>
      </c>
      <c r="B106" s="58" t="s">
        <v>16</v>
      </c>
      <c r="C106" s="61" t="s">
        <v>328</v>
      </c>
      <c r="D106" s="59">
        <v>1000000728</v>
      </c>
      <c r="E106" s="60" t="s">
        <v>329</v>
      </c>
      <c r="F106" s="40">
        <v>41470</v>
      </c>
      <c r="G106" s="40" t="str">
        <f t="shared" si="13"/>
        <v>Targeted Dealer</v>
      </c>
      <c r="H106" s="40"/>
      <c r="I106" s="41">
        <v>60</v>
      </c>
      <c r="J106" s="41">
        <f t="shared" ca="1" si="14"/>
        <v>1321.9354838709678</v>
      </c>
      <c r="K106" s="42">
        <v>75</v>
      </c>
      <c r="L106" s="43">
        <f t="shared" ca="1" si="15"/>
        <v>-1246.9354838709678</v>
      </c>
      <c r="M106" s="43">
        <f t="shared" ca="1" si="16"/>
        <v>5.6734992679355782</v>
      </c>
      <c r="N106" s="44">
        <v>50</v>
      </c>
      <c r="O106" s="45" t="str">
        <f t="shared" ca="1" si="17"/>
        <v>Nov</v>
      </c>
      <c r="P106" s="42">
        <v>50</v>
      </c>
      <c r="Q106" s="44">
        <f t="shared" si="18"/>
        <v>25</v>
      </c>
      <c r="R106" s="45">
        <f t="shared" ca="1" si="19"/>
        <v>0.5</v>
      </c>
      <c r="S106" s="44" t="str">
        <f t="shared" ca="1" si="20"/>
        <v>GROWTH</v>
      </c>
      <c r="T106" s="46">
        <v>60</v>
      </c>
      <c r="U106" s="46" t="str">
        <f t="shared" ca="1" si="21"/>
        <v>Dec</v>
      </c>
      <c r="V106" s="42">
        <v>60</v>
      </c>
      <c r="W106" s="47">
        <f t="shared" si="22"/>
        <v>15</v>
      </c>
      <c r="X106" s="48">
        <f t="shared" ca="1" si="23"/>
        <v>0.25</v>
      </c>
      <c r="Y106" s="47" t="str">
        <f t="shared" ca="1" si="24"/>
        <v>GROWTH</v>
      </c>
      <c r="Z106" s="50">
        <v>0</v>
      </c>
      <c r="AA106" s="50">
        <f t="shared" si="25"/>
        <v>0</v>
      </c>
      <c r="AB106" s="27">
        <v>1000000728</v>
      </c>
    </row>
    <row r="107" spans="1:28" s="27" customFormat="1" ht="13.8" hidden="1">
      <c r="A107" s="39" t="s">
        <v>121</v>
      </c>
      <c r="B107" s="58" t="s">
        <v>16</v>
      </c>
      <c r="C107" s="59" t="s">
        <v>330</v>
      </c>
      <c r="D107" s="59">
        <v>1000000742</v>
      </c>
      <c r="E107" s="60" t="s">
        <v>331</v>
      </c>
      <c r="F107" s="40">
        <v>41505</v>
      </c>
      <c r="G107" s="40" t="str">
        <f t="shared" si="13"/>
        <v>Targeted Dealer</v>
      </c>
      <c r="H107" s="40"/>
      <c r="I107" s="41">
        <v>750</v>
      </c>
      <c r="J107" s="41">
        <f t="shared" ca="1" si="14"/>
        <v>16524.193548387098</v>
      </c>
      <c r="K107" s="42">
        <v>710.4</v>
      </c>
      <c r="L107" s="43">
        <f t="shared" ca="1" si="15"/>
        <v>-15813.793548387099</v>
      </c>
      <c r="M107" s="43">
        <f t="shared" ca="1" si="16"/>
        <v>4.2991508052708634</v>
      </c>
      <c r="N107" s="44">
        <v>643</v>
      </c>
      <c r="O107" s="45" t="str">
        <f t="shared" ca="1" si="17"/>
        <v>Nov</v>
      </c>
      <c r="P107" s="42">
        <v>643</v>
      </c>
      <c r="Q107" s="44">
        <f t="shared" si="18"/>
        <v>67.399999999999977</v>
      </c>
      <c r="R107" s="45">
        <f t="shared" ca="1" si="19"/>
        <v>0.10482115085536536</v>
      </c>
      <c r="S107" s="44" t="str">
        <f t="shared" ca="1" si="20"/>
        <v>GROWTH</v>
      </c>
      <c r="T107" s="46">
        <v>731.25</v>
      </c>
      <c r="U107" s="46" t="str">
        <f t="shared" ca="1" si="21"/>
        <v>Dec</v>
      </c>
      <c r="V107" s="42">
        <v>731.25</v>
      </c>
      <c r="W107" s="47">
        <f t="shared" si="22"/>
        <v>-20.850000000000023</v>
      </c>
      <c r="X107" s="48">
        <f t="shared" ca="1" si="23"/>
        <v>-2.8512820512820558E-2</v>
      </c>
      <c r="Y107" s="47" t="str">
        <f t="shared" ca="1" si="24"/>
        <v>DEGROWTH</v>
      </c>
      <c r="Z107" s="50">
        <v>0</v>
      </c>
      <c r="AA107" s="50">
        <f t="shared" si="25"/>
        <v>0</v>
      </c>
      <c r="AB107" s="27">
        <v>1000000742</v>
      </c>
    </row>
    <row r="108" spans="1:28" s="27" customFormat="1" ht="13.8" hidden="1">
      <c r="A108" s="39" t="s">
        <v>121</v>
      </c>
      <c r="B108" s="58" t="s">
        <v>16</v>
      </c>
      <c r="C108" s="59" t="s">
        <v>332</v>
      </c>
      <c r="D108" s="59">
        <v>1000000726</v>
      </c>
      <c r="E108" s="60" t="s">
        <v>333</v>
      </c>
      <c r="F108" s="40">
        <v>41701</v>
      </c>
      <c r="G108" s="40" t="str">
        <f t="shared" si="13"/>
        <v>Targeted Dealer</v>
      </c>
      <c r="H108" s="40" t="s">
        <v>113</v>
      </c>
      <c r="I108" s="41">
        <v>120</v>
      </c>
      <c r="J108" s="41">
        <f t="shared" ca="1" si="14"/>
        <v>2643.8709677419356</v>
      </c>
      <c r="K108" s="42">
        <v>155</v>
      </c>
      <c r="L108" s="43">
        <f t="shared" ca="1" si="15"/>
        <v>-2488.8709677419356</v>
      </c>
      <c r="M108" s="43">
        <f t="shared" ca="1" si="16"/>
        <v>5.8626159102000974</v>
      </c>
      <c r="N108" s="44">
        <v>115</v>
      </c>
      <c r="O108" s="45" t="str">
        <f t="shared" ca="1" si="17"/>
        <v>Nov</v>
      </c>
      <c r="P108" s="42">
        <v>115</v>
      </c>
      <c r="Q108" s="44">
        <f t="shared" si="18"/>
        <v>40</v>
      </c>
      <c r="R108" s="45">
        <f t="shared" ca="1" si="19"/>
        <v>0.34782608695652173</v>
      </c>
      <c r="S108" s="44" t="str">
        <f t="shared" ca="1" si="20"/>
        <v>GROWTH</v>
      </c>
      <c r="T108" s="46">
        <v>102</v>
      </c>
      <c r="U108" s="46" t="str">
        <f t="shared" ca="1" si="21"/>
        <v>Dec</v>
      </c>
      <c r="V108" s="42">
        <v>102</v>
      </c>
      <c r="W108" s="47">
        <f t="shared" si="22"/>
        <v>53</v>
      </c>
      <c r="X108" s="48">
        <f t="shared" ca="1" si="23"/>
        <v>0.51960784313725483</v>
      </c>
      <c r="Y108" s="47" t="str">
        <f t="shared" ca="1" si="24"/>
        <v>GROWTH</v>
      </c>
      <c r="Z108" s="50">
        <v>0</v>
      </c>
      <c r="AA108" s="50">
        <f t="shared" si="25"/>
        <v>1</v>
      </c>
      <c r="AB108" s="27">
        <v>1000000726</v>
      </c>
    </row>
    <row r="109" spans="1:28" s="27" customFormat="1" ht="13.8" hidden="1">
      <c r="A109" s="39" t="s">
        <v>121</v>
      </c>
      <c r="B109" s="58" t="s">
        <v>16</v>
      </c>
      <c r="C109" s="59" t="s">
        <v>334</v>
      </c>
      <c r="D109" s="59">
        <v>1000000746</v>
      </c>
      <c r="E109" s="60" t="s">
        <v>335</v>
      </c>
      <c r="F109" s="40">
        <v>42216</v>
      </c>
      <c r="G109" s="40" t="str">
        <f t="shared" si="13"/>
        <v>Targeted Dealer</v>
      </c>
      <c r="H109" s="40" t="s">
        <v>113</v>
      </c>
      <c r="I109" s="41">
        <v>160</v>
      </c>
      <c r="J109" s="41">
        <f t="shared" ca="1" si="14"/>
        <v>3525.1612903225805</v>
      </c>
      <c r="K109" s="42">
        <v>97.5</v>
      </c>
      <c r="L109" s="43">
        <f t="shared" ca="1" si="15"/>
        <v>-3427.6612903225805</v>
      </c>
      <c r="M109" s="43">
        <f t="shared" ca="1" si="16"/>
        <v>2.7658308931185944</v>
      </c>
      <c r="N109" s="44">
        <v>122</v>
      </c>
      <c r="O109" s="45" t="str">
        <f t="shared" ca="1" si="17"/>
        <v>Nov</v>
      </c>
      <c r="P109" s="42">
        <v>122</v>
      </c>
      <c r="Q109" s="44">
        <f t="shared" si="18"/>
        <v>-24.5</v>
      </c>
      <c r="R109" s="45">
        <f t="shared" ca="1" si="19"/>
        <v>-0.20081967213114749</v>
      </c>
      <c r="S109" s="44" t="str">
        <f t="shared" ca="1" si="20"/>
        <v>DEGROWTH</v>
      </c>
      <c r="T109" s="46">
        <v>135</v>
      </c>
      <c r="U109" s="46" t="str">
        <f t="shared" ca="1" si="21"/>
        <v>Dec</v>
      </c>
      <c r="V109" s="42">
        <v>135</v>
      </c>
      <c r="W109" s="47">
        <f t="shared" si="22"/>
        <v>-37.5</v>
      </c>
      <c r="X109" s="48">
        <f t="shared" ca="1" si="23"/>
        <v>-0.27777777777777779</v>
      </c>
      <c r="Y109" s="47" t="str">
        <f t="shared" ca="1" si="24"/>
        <v>DEGROWTH</v>
      </c>
      <c r="Z109" s="50">
        <v>0</v>
      </c>
      <c r="AA109" s="50">
        <f t="shared" si="25"/>
        <v>1</v>
      </c>
      <c r="AB109" s="27">
        <v>1000000746</v>
      </c>
    </row>
    <row r="110" spans="1:28" s="27" customFormat="1" ht="13.8" hidden="1">
      <c r="A110" s="39" t="s">
        <v>121</v>
      </c>
      <c r="B110" s="58" t="s">
        <v>16</v>
      </c>
      <c r="C110" s="59" t="s">
        <v>336</v>
      </c>
      <c r="D110" s="59">
        <v>1000000741</v>
      </c>
      <c r="E110" s="60" t="s">
        <v>337</v>
      </c>
      <c r="F110" s="40">
        <v>42889</v>
      </c>
      <c r="G110" s="40" t="str">
        <f t="shared" si="13"/>
        <v>Targeted Dealer</v>
      </c>
      <c r="H110" s="40"/>
      <c r="I110" s="41">
        <v>220</v>
      </c>
      <c r="J110" s="41">
        <f t="shared" ca="1" si="14"/>
        <v>4847.0967741935483</v>
      </c>
      <c r="K110" s="42">
        <v>40</v>
      </c>
      <c r="L110" s="43">
        <f t="shared" ca="1" si="15"/>
        <v>-4807.0967741935483</v>
      </c>
      <c r="M110" s="43">
        <f t="shared" ca="1" si="16"/>
        <v>0.82523625715426596</v>
      </c>
      <c r="N110" s="44">
        <v>160</v>
      </c>
      <c r="O110" s="45" t="str">
        <f t="shared" ca="1" si="17"/>
        <v>Nov</v>
      </c>
      <c r="P110" s="42">
        <v>160</v>
      </c>
      <c r="Q110" s="44">
        <f t="shared" si="18"/>
        <v>-120</v>
      </c>
      <c r="R110" s="45">
        <f t="shared" ca="1" si="19"/>
        <v>-0.75</v>
      </c>
      <c r="S110" s="44" t="str">
        <f t="shared" ca="1" si="20"/>
        <v>DEGROWTH</v>
      </c>
      <c r="T110" s="46">
        <v>185</v>
      </c>
      <c r="U110" s="46" t="str">
        <f t="shared" ca="1" si="21"/>
        <v>Dec</v>
      </c>
      <c r="V110" s="42">
        <v>185</v>
      </c>
      <c r="W110" s="47">
        <f t="shared" si="22"/>
        <v>-145</v>
      </c>
      <c r="X110" s="48">
        <f t="shared" ca="1" si="23"/>
        <v>-0.78378378378378377</v>
      </c>
      <c r="Y110" s="47" t="str">
        <f t="shared" ca="1" si="24"/>
        <v>DEGROWTH</v>
      </c>
      <c r="Z110" s="50">
        <v>0</v>
      </c>
      <c r="AA110" s="50">
        <f t="shared" si="25"/>
        <v>0</v>
      </c>
      <c r="AB110" s="27">
        <v>1000000741</v>
      </c>
    </row>
    <row r="111" spans="1:28" s="27" customFormat="1" ht="13.8" hidden="1">
      <c r="A111" s="39" t="s">
        <v>121</v>
      </c>
      <c r="B111" s="58" t="s">
        <v>16</v>
      </c>
      <c r="C111" s="59" t="s">
        <v>338</v>
      </c>
      <c r="D111" s="59">
        <v>1000000736</v>
      </c>
      <c r="E111" s="60" t="s">
        <v>339</v>
      </c>
      <c r="F111" s="40">
        <v>42929</v>
      </c>
      <c r="G111" s="40" t="str">
        <f t="shared" si="13"/>
        <v>Targeted Dealer</v>
      </c>
      <c r="H111" s="40"/>
      <c r="I111" s="41">
        <v>750</v>
      </c>
      <c r="J111" s="41">
        <f t="shared" ca="1" si="14"/>
        <v>16524.193548387098</v>
      </c>
      <c r="K111" s="42">
        <v>649.75</v>
      </c>
      <c r="L111" s="43">
        <f t="shared" ca="1" si="15"/>
        <v>-15874.443548387098</v>
      </c>
      <c r="M111" s="43">
        <f t="shared" ca="1" si="16"/>
        <v>3.9321132259638847</v>
      </c>
      <c r="N111" s="44">
        <v>571.5</v>
      </c>
      <c r="O111" s="45" t="str">
        <f t="shared" ca="1" si="17"/>
        <v>Nov</v>
      </c>
      <c r="P111" s="42">
        <v>571.5</v>
      </c>
      <c r="Q111" s="44">
        <f t="shared" si="18"/>
        <v>78.25</v>
      </c>
      <c r="R111" s="45">
        <f t="shared" ca="1" si="19"/>
        <v>0.13692038495188097</v>
      </c>
      <c r="S111" s="44" t="str">
        <f t="shared" ca="1" si="20"/>
        <v>GROWTH</v>
      </c>
      <c r="T111" s="46">
        <v>723</v>
      </c>
      <c r="U111" s="46" t="str">
        <f t="shared" ca="1" si="21"/>
        <v>Dec</v>
      </c>
      <c r="V111" s="42">
        <v>723</v>
      </c>
      <c r="W111" s="47">
        <f t="shared" si="22"/>
        <v>-73.25</v>
      </c>
      <c r="X111" s="48">
        <f t="shared" ca="1" si="23"/>
        <v>-0.10131396957123096</v>
      </c>
      <c r="Y111" s="47" t="str">
        <f t="shared" ca="1" si="24"/>
        <v>DEGROWTH</v>
      </c>
      <c r="Z111" s="50">
        <v>0</v>
      </c>
      <c r="AA111" s="50">
        <f t="shared" si="25"/>
        <v>0</v>
      </c>
      <c r="AB111" s="27">
        <v>1000000736</v>
      </c>
    </row>
    <row r="112" spans="1:28" s="27" customFormat="1" ht="13.8" hidden="1">
      <c r="A112" s="39" t="s">
        <v>121</v>
      </c>
      <c r="B112" s="58" t="s">
        <v>16</v>
      </c>
      <c r="C112" s="59" t="s">
        <v>340</v>
      </c>
      <c r="D112" s="59">
        <v>1000000725</v>
      </c>
      <c r="E112" s="60" t="s">
        <v>341</v>
      </c>
      <c r="F112" s="40">
        <v>43252</v>
      </c>
      <c r="G112" s="40" t="str">
        <f t="shared" si="13"/>
        <v>Targeted Dealer</v>
      </c>
      <c r="H112" s="40"/>
      <c r="I112" s="41">
        <v>240</v>
      </c>
      <c r="J112" s="41">
        <f t="shared" ca="1" si="14"/>
        <v>5287.7419354838712</v>
      </c>
      <c r="K112" s="42">
        <v>245</v>
      </c>
      <c r="L112" s="43">
        <f t="shared" ca="1" si="15"/>
        <v>-5042.7419354838712</v>
      </c>
      <c r="M112" s="43">
        <f t="shared" ca="1" si="16"/>
        <v>4.6333577354807218</v>
      </c>
      <c r="N112" s="44">
        <v>230</v>
      </c>
      <c r="O112" s="45" t="str">
        <f t="shared" ca="1" si="17"/>
        <v>Nov</v>
      </c>
      <c r="P112" s="42">
        <v>230</v>
      </c>
      <c r="Q112" s="44">
        <f t="shared" si="18"/>
        <v>15</v>
      </c>
      <c r="R112" s="45">
        <f t="shared" ca="1" si="19"/>
        <v>6.5217391304347894E-2</v>
      </c>
      <c r="S112" s="44" t="str">
        <f t="shared" ca="1" si="20"/>
        <v>GROWTH</v>
      </c>
      <c r="T112" s="46">
        <v>160</v>
      </c>
      <c r="U112" s="46" t="str">
        <f t="shared" ca="1" si="21"/>
        <v>Dec</v>
      </c>
      <c r="V112" s="42">
        <v>160</v>
      </c>
      <c r="W112" s="47">
        <f t="shared" si="22"/>
        <v>85</v>
      </c>
      <c r="X112" s="48">
        <f t="shared" ca="1" si="23"/>
        <v>0.53125</v>
      </c>
      <c r="Y112" s="47" t="str">
        <f t="shared" ca="1" si="24"/>
        <v>GROWTH</v>
      </c>
      <c r="Z112" s="50">
        <v>0</v>
      </c>
      <c r="AA112" s="50">
        <f t="shared" si="25"/>
        <v>0</v>
      </c>
      <c r="AB112" s="27">
        <v>1000000725</v>
      </c>
    </row>
    <row r="113" spans="1:28" s="27" customFormat="1" ht="13.8" hidden="1">
      <c r="A113" s="39" t="s">
        <v>121</v>
      </c>
      <c r="B113" s="58" t="s">
        <v>16</v>
      </c>
      <c r="C113" s="59" t="s">
        <v>342</v>
      </c>
      <c r="D113" s="59">
        <v>1000000730</v>
      </c>
      <c r="E113" s="60" t="s">
        <v>343</v>
      </c>
      <c r="F113" s="40">
        <v>43292</v>
      </c>
      <c r="G113" s="40" t="str">
        <f t="shared" si="13"/>
        <v>Targeted Dealer</v>
      </c>
      <c r="H113" s="40"/>
      <c r="I113" s="41">
        <v>40</v>
      </c>
      <c r="J113" s="41">
        <f t="shared" ca="1" si="14"/>
        <v>881.29032258064512</v>
      </c>
      <c r="K113" s="42">
        <v>21</v>
      </c>
      <c r="L113" s="43">
        <f t="shared" ca="1" si="15"/>
        <v>-860.29032258064512</v>
      </c>
      <c r="M113" s="43">
        <f t="shared" ca="1" si="16"/>
        <v>2.3828696925329429</v>
      </c>
      <c r="N113" s="44">
        <v>30</v>
      </c>
      <c r="O113" s="45" t="str">
        <f t="shared" ca="1" si="17"/>
        <v>Nov</v>
      </c>
      <c r="P113" s="42">
        <v>30</v>
      </c>
      <c r="Q113" s="44">
        <f t="shared" si="18"/>
        <v>-9</v>
      </c>
      <c r="R113" s="45">
        <f t="shared" ca="1" si="19"/>
        <v>-0.30000000000000004</v>
      </c>
      <c r="S113" s="44" t="str">
        <f t="shared" ca="1" si="20"/>
        <v>DEGROWTH</v>
      </c>
      <c r="T113" s="46">
        <v>0</v>
      </c>
      <c r="U113" s="46" t="str">
        <f t="shared" ca="1" si="21"/>
        <v>Dec</v>
      </c>
      <c r="V113" s="42">
        <v>0</v>
      </c>
      <c r="W113" s="47">
        <f t="shared" si="22"/>
        <v>21</v>
      </c>
      <c r="X113" s="48">
        <f t="shared" ca="1" si="23"/>
        <v>0</v>
      </c>
      <c r="Y113" s="47" t="b">
        <f t="shared" si="24"/>
        <v>0</v>
      </c>
      <c r="Z113" s="50">
        <v>0</v>
      </c>
      <c r="AA113" s="50">
        <f t="shared" si="25"/>
        <v>0</v>
      </c>
      <c r="AB113" s="27">
        <v>1000000730</v>
      </c>
    </row>
    <row r="114" spans="1:28" s="27" customFormat="1" ht="13.8" hidden="1">
      <c r="A114" s="39" t="s">
        <v>121</v>
      </c>
      <c r="B114" s="58" t="s">
        <v>16</v>
      </c>
      <c r="C114" s="59" t="s">
        <v>344</v>
      </c>
      <c r="D114" s="59">
        <v>1000000738</v>
      </c>
      <c r="E114" s="60" t="s">
        <v>345</v>
      </c>
      <c r="F114" s="40">
        <v>43326</v>
      </c>
      <c r="G114" s="40" t="str">
        <f t="shared" si="13"/>
        <v>Targeted Dealer</v>
      </c>
      <c r="H114" s="40"/>
      <c r="I114" s="41">
        <v>360</v>
      </c>
      <c r="J114" s="41">
        <f t="shared" ca="1" si="14"/>
        <v>7931.6129032258068</v>
      </c>
      <c r="K114" s="42">
        <v>288</v>
      </c>
      <c r="L114" s="43">
        <f t="shared" ca="1" si="15"/>
        <v>-7643.6129032258068</v>
      </c>
      <c r="M114" s="43">
        <f t="shared" ca="1" si="16"/>
        <v>3.6310395314787702</v>
      </c>
      <c r="N114" s="44">
        <v>365</v>
      </c>
      <c r="O114" s="45" t="str">
        <f t="shared" ca="1" si="17"/>
        <v>Nov</v>
      </c>
      <c r="P114" s="42">
        <v>365</v>
      </c>
      <c r="Q114" s="44">
        <f t="shared" si="18"/>
        <v>-77</v>
      </c>
      <c r="R114" s="45">
        <f t="shared" ca="1" si="19"/>
        <v>-0.21095890410958906</v>
      </c>
      <c r="S114" s="44" t="str">
        <f t="shared" ca="1" si="20"/>
        <v>DEGROWTH</v>
      </c>
      <c r="T114" s="46">
        <v>280</v>
      </c>
      <c r="U114" s="46" t="str">
        <f t="shared" ca="1" si="21"/>
        <v>Dec</v>
      </c>
      <c r="V114" s="42">
        <v>280</v>
      </c>
      <c r="W114" s="47">
        <f t="shared" si="22"/>
        <v>8</v>
      </c>
      <c r="X114" s="48">
        <f t="shared" ca="1" si="23"/>
        <v>2.857142857142847E-2</v>
      </c>
      <c r="Y114" s="47" t="str">
        <f t="shared" ca="1" si="24"/>
        <v>GROWTH</v>
      </c>
      <c r="Z114" s="50">
        <v>0</v>
      </c>
      <c r="AA114" s="50">
        <f t="shared" si="25"/>
        <v>0</v>
      </c>
      <c r="AB114" s="27">
        <v>1000000738</v>
      </c>
    </row>
    <row r="115" spans="1:28" s="27" customFormat="1" ht="13.8" hidden="1">
      <c r="A115" s="39" t="s">
        <v>121</v>
      </c>
      <c r="B115" s="58" t="s">
        <v>16</v>
      </c>
      <c r="C115" s="59" t="s">
        <v>346</v>
      </c>
      <c r="D115" s="59">
        <v>1000000731</v>
      </c>
      <c r="E115" s="60" t="s">
        <v>347</v>
      </c>
      <c r="F115" s="40">
        <v>43426</v>
      </c>
      <c r="G115" s="40" t="str">
        <f t="shared" si="13"/>
        <v>Targeted Dealer</v>
      </c>
      <c r="H115" s="40"/>
      <c r="I115" s="41">
        <v>300</v>
      </c>
      <c r="J115" s="41">
        <f t="shared" ca="1" si="14"/>
        <v>6609.677419354839</v>
      </c>
      <c r="K115" s="42">
        <v>335</v>
      </c>
      <c r="L115" s="43">
        <f t="shared" ca="1" si="15"/>
        <v>-6274.677419354839</v>
      </c>
      <c r="M115" s="43">
        <f t="shared" ca="1" si="16"/>
        <v>5.0683260126891172</v>
      </c>
      <c r="N115" s="44">
        <v>185</v>
      </c>
      <c r="O115" s="45" t="str">
        <f t="shared" ca="1" si="17"/>
        <v>Nov</v>
      </c>
      <c r="P115" s="42">
        <v>185</v>
      </c>
      <c r="Q115" s="44">
        <f t="shared" si="18"/>
        <v>150</v>
      </c>
      <c r="R115" s="45">
        <f t="shared" ca="1" si="19"/>
        <v>0.81081081081081074</v>
      </c>
      <c r="S115" s="44" t="str">
        <f t="shared" ca="1" si="20"/>
        <v>GROWTH</v>
      </c>
      <c r="T115" s="46">
        <v>255</v>
      </c>
      <c r="U115" s="46" t="str">
        <f t="shared" ca="1" si="21"/>
        <v>Dec</v>
      </c>
      <c r="V115" s="42">
        <v>255</v>
      </c>
      <c r="W115" s="47">
        <f t="shared" si="22"/>
        <v>80</v>
      </c>
      <c r="X115" s="48">
        <f t="shared" ca="1" si="23"/>
        <v>0.31372549019607843</v>
      </c>
      <c r="Y115" s="47" t="str">
        <f t="shared" ca="1" si="24"/>
        <v>GROWTH</v>
      </c>
      <c r="Z115" s="50">
        <v>0</v>
      </c>
      <c r="AA115" s="50">
        <f t="shared" si="25"/>
        <v>0</v>
      </c>
      <c r="AB115" s="27">
        <v>1000000731</v>
      </c>
    </row>
    <row r="116" spans="1:28" s="27" customFormat="1" ht="13.8" hidden="1">
      <c r="A116" s="39" t="s">
        <v>121</v>
      </c>
      <c r="B116" s="58" t="s">
        <v>16</v>
      </c>
      <c r="C116" s="59" t="s">
        <v>348</v>
      </c>
      <c r="D116" s="59">
        <v>1000001067</v>
      </c>
      <c r="E116" s="60" t="s">
        <v>349</v>
      </c>
      <c r="F116" s="40">
        <v>43647</v>
      </c>
      <c r="G116" s="40" t="str">
        <f t="shared" si="13"/>
        <v>Targeted Dealer</v>
      </c>
      <c r="H116" s="40"/>
      <c r="I116" s="41">
        <v>30</v>
      </c>
      <c r="J116" s="41">
        <f t="shared" ca="1" si="14"/>
        <v>660.9677419354839</v>
      </c>
      <c r="K116" s="42">
        <v>1</v>
      </c>
      <c r="L116" s="43">
        <f t="shared" ca="1" si="15"/>
        <v>-659.9677419354839</v>
      </c>
      <c r="M116" s="43">
        <f t="shared" ca="1" si="16"/>
        <v>0.1512933138116154</v>
      </c>
      <c r="N116" s="44">
        <v>0.5</v>
      </c>
      <c r="O116" s="45" t="str">
        <f t="shared" ca="1" si="17"/>
        <v>Nov</v>
      </c>
      <c r="P116" s="42">
        <v>0.5</v>
      </c>
      <c r="Q116" s="44">
        <f t="shared" si="18"/>
        <v>0.5</v>
      </c>
      <c r="R116" s="45">
        <f t="shared" ca="1" si="19"/>
        <v>1</v>
      </c>
      <c r="S116" s="44" t="str">
        <f t="shared" ca="1" si="20"/>
        <v>GROWTH</v>
      </c>
      <c r="T116" s="46">
        <v>25</v>
      </c>
      <c r="U116" s="46" t="str">
        <f t="shared" ca="1" si="21"/>
        <v>Dec</v>
      </c>
      <c r="V116" s="42">
        <v>25</v>
      </c>
      <c r="W116" s="47">
        <f t="shared" si="22"/>
        <v>-24</v>
      </c>
      <c r="X116" s="48">
        <f t="shared" ca="1" si="23"/>
        <v>-0.96</v>
      </c>
      <c r="Y116" s="47" t="str">
        <f t="shared" ca="1" si="24"/>
        <v>DEGROWTH</v>
      </c>
      <c r="Z116" s="50">
        <v>0</v>
      </c>
      <c r="AA116" s="50">
        <f t="shared" si="25"/>
        <v>0</v>
      </c>
      <c r="AB116" s="27">
        <v>1000001067</v>
      </c>
    </row>
    <row r="117" spans="1:28" s="27" customFormat="1" ht="13.8" hidden="1">
      <c r="A117" s="39" t="s">
        <v>121</v>
      </c>
      <c r="B117" s="58" t="s">
        <v>16</v>
      </c>
      <c r="C117" s="59" t="s">
        <v>350</v>
      </c>
      <c r="D117" s="59">
        <v>1000001066</v>
      </c>
      <c r="E117" s="60" t="s">
        <v>351</v>
      </c>
      <c r="F117" s="40">
        <v>43843</v>
      </c>
      <c r="G117" s="40" t="str">
        <f t="shared" si="13"/>
        <v>Targeted Dealer</v>
      </c>
      <c r="H117" s="40"/>
      <c r="I117" s="41">
        <v>220</v>
      </c>
      <c r="J117" s="41">
        <f t="shared" ca="1" si="14"/>
        <v>4847.0967741935483</v>
      </c>
      <c r="K117" s="42">
        <v>253.5</v>
      </c>
      <c r="L117" s="43">
        <f t="shared" ca="1" si="15"/>
        <v>-4593.5967741935483</v>
      </c>
      <c r="M117" s="43">
        <f t="shared" ca="1" si="16"/>
        <v>5.229934779715161</v>
      </c>
      <c r="N117" s="44">
        <v>196.95</v>
      </c>
      <c r="O117" s="45" t="str">
        <f t="shared" ca="1" si="17"/>
        <v>Nov</v>
      </c>
      <c r="P117" s="42">
        <v>196.95</v>
      </c>
      <c r="Q117" s="44">
        <f t="shared" si="18"/>
        <v>56.550000000000011</v>
      </c>
      <c r="R117" s="45">
        <f t="shared" ca="1" si="19"/>
        <v>0.28712871287128716</v>
      </c>
      <c r="S117" s="44" t="str">
        <f t="shared" ca="1" si="20"/>
        <v>GROWTH</v>
      </c>
      <c r="T117" s="46">
        <v>200</v>
      </c>
      <c r="U117" s="46" t="str">
        <f t="shared" ca="1" si="21"/>
        <v>Dec</v>
      </c>
      <c r="V117" s="42">
        <v>200</v>
      </c>
      <c r="W117" s="47">
        <f t="shared" si="22"/>
        <v>53.5</v>
      </c>
      <c r="X117" s="48">
        <f t="shared" ca="1" si="23"/>
        <v>0.26750000000000007</v>
      </c>
      <c r="Y117" s="47" t="str">
        <f t="shared" ca="1" si="24"/>
        <v>GROWTH</v>
      </c>
      <c r="Z117" s="50">
        <v>0</v>
      </c>
      <c r="AA117" s="50">
        <f t="shared" si="25"/>
        <v>0</v>
      </c>
      <c r="AB117" s="27">
        <v>1000001066</v>
      </c>
    </row>
    <row r="118" spans="1:28" s="27" customFormat="1" ht="13.8" hidden="1">
      <c r="A118" s="39" t="s">
        <v>121</v>
      </c>
      <c r="B118" s="58" t="s">
        <v>16</v>
      </c>
      <c r="C118" s="59" t="s">
        <v>352</v>
      </c>
      <c r="D118" s="59">
        <v>1000000734</v>
      </c>
      <c r="E118" s="60" t="s">
        <v>353</v>
      </c>
      <c r="F118" s="40">
        <v>43899</v>
      </c>
      <c r="G118" s="40" t="str">
        <f t="shared" si="13"/>
        <v>Targeted Dealer</v>
      </c>
      <c r="H118" s="40"/>
      <c r="I118" s="41">
        <v>200</v>
      </c>
      <c r="J118" s="41">
        <f t="shared" ca="1" si="14"/>
        <v>4406.4516129032254</v>
      </c>
      <c r="K118" s="42">
        <v>160</v>
      </c>
      <c r="L118" s="43">
        <f t="shared" ca="1" si="15"/>
        <v>-4246.4516129032254</v>
      </c>
      <c r="M118" s="43">
        <f t="shared" ca="1" si="16"/>
        <v>3.6310395314787702</v>
      </c>
      <c r="N118" s="44">
        <v>200</v>
      </c>
      <c r="O118" s="45" t="str">
        <f t="shared" ca="1" si="17"/>
        <v>Nov</v>
      </c>
      <c r="P118" s="42">
        <v>200</v>
      </c>
      <c r="Q118" s="44">
        <f t="shared" si="18"/>
        <v>-40</v>
      </c>
      <c r="R118" s="45">
        <f t="shared" ca="1" si="19"/>
        <v>-0.19999999999999996</v>
      </c>
      <c r="S118" s="44" t="str">
        <f t="shared" ca="1" si="20"/>
        <v>DEGROWTH</v>
      </c>
      <c r="T118" s="46">
        <v>195</v>
      </c>
      <c r="U118" s="46" t="str">
        <f t="shared" ca="1" si="21"/>
        <v>Dec</v>
      </c>
      <c r="V118" s="42">
        <v>195</v>
      </c>
      <c r="W118" s="47">
        <f t="shared" si="22"/>
        <v>-35</v>
      </c>
      <c r="X118" s="48">
        <f t="shared" ca="1" si="23"/>
        <v>-0.17948717948717952</v>
      </c>
      <c r="Y118" s="47" t="str">
        <f t="shared" ca="1" si="24"/>
        <v>DEGROWTH</v>
      </c>
      <c r="Z118" s="50">
        <v>0</v>
      </c>
      <c r="AA118" s="50">
        <f t="shared" si="25"/>
        <v>0</v>
      </c>
      <c r="AB118" s="27">
        <v>1000000734</v>
      </c>
    </row>
    <row r="119" spans="1:28" s="27" customFormat="1" ht="13.8" hidden="1">
      <c r="A119" s="39" t="s">
        <v>121</v>
      </c>
      <c r="B119" s="58" t="s">
        <v>16</v>
      </c>
      <c r="C119" s="59" t="s">
        <v>354</v>
      </c>
      <c r="D119" s="59">
        <v>1000001068</v>
      </c>
      <c r="E119" s="60" t="s">
        <v>355</v>
      </c>
      <c r="F119" s="40">
        <v>44050</v>
      </c>
      <c r="G119" s="40" t="str">
        <f t="shared" si="13"/>
        <v>Targeted Dealer</v>
      </c>
      <c r="H119" s="40"/>
      <c r="I119" s="41">
        <v>75</v>
      </c>
      <c r="J119" s="41">
        <f t="shared" ca="1" si="14"/>
        <v>1652.4193548387098</v>
      </c>
      <c r="K119" s="42">
        <v>40</v>
      </c>
      <c r="L119" s="43">
        <f t="shared" ca="1" si="15"/>
        <v>-1612.4193548387098</v>
      </c>
      <c r="M119" s="43">
        <f t="shared" ca="1" si="16"/>
        <v>2.4206930209858468</v>
      </c>
      <c r="N119" s="44">
        <v>40</v>
      </c>
      <c r="O119" s="45" t="str">
        <f t="shared" ca="1" si="17"/>
        <v>Nov</v>
      </c>
      <c r="P119" s="42">
        <v>40</v>
      </c>
      <c r="Q119" s="44">
        <f t="shared" si="18"/>
        <v>0</v>
      </c>
      <c r="R119" s="45">
        <f t="shared" ca="1" si="19"/>
        <v>0</v>
      </c>
      <c r="S119" s="44" t="str">
        <f t="shared" ca="1" si="20"/>
        <v>GROWTH</v>
      </c>
      <c r="T119" s="46">
        <v>75</v>
      </c>
      <c r="U119" s="46" t="str">
        <f t="shared" ca="1" si="21"/>
        <v>Dec</v>
      </c>
      <c r="V119" s="42">
        <v>75</v>
      </c>
      <c r="W119" s="47">
        <f t="shared" si="22"/>
        <v>-35</v>
      </c>
      <c r="X119" s="48">
        <f t="shared" ca="1" si="23"/>
        <v>-0.46666666666666667</v>
      </c>
      <c r="Y119" s="47" t="str">
        <f t="shared" ca="1" si="24"/>
        <v>DEGROWTH</v>
      </c>
      <c r="Z119" s="50">
        <v>0</v>
      </c>
      <c r="AA119" s="50">
        <f t="shared" si="25"/>
        <v>0</v>
      </c>
      <c r="AB119" s="27">
        <v>1000001068</v>
      </c>
    </row>
    <row r="120" spans="1:28" s="27" customFormat="1" ht="13.8" hidden="1">
      <c r="A120" s="39" t="s">
        <v>121</v>
      </c>
      <c r="B120" s="58" t="s">
        <v>16</v>
      </c>
      <c r="C120" s="59" t="s">
        <v>356</v>
      </c>
      <c r="D120" s="59">
        <v>1000001069</v>
      </c>
      <c r="E120" s="60" t="s">
        <v>357</v>
      </c>
      <c r="F120" s="40">
        <v>44256</v>
      </c>
      <c r="G120" s="40" t="str">
        <f t="shared" si="13"/>
        <v>Targeted Dealer</v>
      </c>
      <c r="H120" s="40"/>
      <c r="I120" s="41">
        <v>150</v>
      </c>
      <c r="J120" s="41">
        <f t="shared" ca="1" si="14"/>
        <v>3304.8387096774195</v>
      </c>
      <c r="K120" s="42">
        <v>39.25</v>
      </c>
      <c r="L120" s="43">
        <f t="shared" ca="1" si="15"/>
        <v>-3265.5887096774195</v>
      </c>
      <c r="M120" s="43">
        <f t="shared" ca="1" si="16"/>
        <v>1.1876525134211811</v>
      </c>
      <c r="N120" s="44">
        <v>97</v>
      </c>
      <c r="O120" s="45" t="str">
        <f t="shared" ca="1" si="17"/>
        <v>Nov</v>
      </c>
      <c r="P120" s="42">
        <v>97</v>
      </c>
      <c r="Q120" s="44">
        <f t="shared" si="18"/>
        <v>-57.75</v>
      </c>
      <c r="R120" s="45">
        <f t="shared" ca="1" si="19"/>
        <v>-0.59536082474226804</v>
      </c>
      <c r="S120" s="44" t="str">
        <f t="shared" ca="1" si="20"/>
        <v>DEGROWTH</v>
      </c>
      <c r="T120" s="46">
        <v>100</v>
      </c>
      <c r="U120" s="46" t="str">
        <f t="shared" ca="1" si="21"/>
        <v>Dec</v>
      </c>
      <c r="V120" s="42">
        <v>100</v>
      </c>
      <c r="W120" s="47">
        <f t="shared" si="22"/>
        <v>-60.75</v>
      </c>
      <c r="X120" s="48">
        <f t="shared" ca="1" si="23"/>
        <v>-0.60749999999999993</v>
      </c>
      <c r="Y120" s="47" t="str">
        <f t="shared" ca="1" si="24"/>
        <v>DEGROWTH</v>
      </c>
      <c r="Z120" s="50">
        <v>0</v>
      </c>
      <c r="AA120" s="50">
        <f t="shared" si="25"/>
        <v>0</v>
      </c>
      <c r="AB120" s="27">
        <v>1000001069</v>
      </c>
    </row>
    <row r="121" spans="1:28" s="27" customFormat="1" ht="13.8" hidden="1">
      <c r="A121" s="39" t="s">
        <v>121</v>
      </c>
      <c r="B121" s="58" t="s">
        <v>16</v>
      </c>
      <c r="C121" s="59" t="s">
        <v>358</v>
      </c>
      <c r="D121" s="59">
        <v>1000001065</v>
      </c>
      <c r="E121" s="60" t="s">
        <v>359</v>
      </c>
      <c r="F121" s="40">
        <v>44296</v>
      </c>
      <c r="G121" s="40" t="str">
        <f t="shared" si="13"/>
        <v>Targeted Dealer</v>
      </c>
      <c r="H121" s="40"/>
      <c r="I121" s="41">
        <v>520</v>
      </c>
      <c r="J121" s="41">
        <f t="shared" ca="1" si="14"/>
        <v>11456.774193548386</v>
      </c>
      <c r="K121" s="42">
        <v>440</v>
      </c>
      <c r="L121" s="43">
        <f t="shared" ca="1" si="15"/>
        <v>-11016.774193548386</v>
      </c>
      <c r="M121" s="43">
        <f t="shared" ca="1" si="16"/>
        <v>3.840522581371776</v>
      </c>
      <c r="N121" s="44">
        <v>604.5</v>
      </c>
      <c r="O121" s="45" t="str">
        <f t="shared" ca="1" si="17"/>
        <v>Nov</v>
      </c>
      <c r="P121" s="42">
        <v>604.5</v>
      </c>
      <c r="Q121" s="44">
        <f t="shared" si="18"/>
        <v>-164.5</v>
      </c>
      <c r="R121" s="45">
        <f t="shared" ca="1" si="19"/>
        <v>-0.27212572373862698</v>
      </c>
      <c r="S121" s="44" t="str">
        <f t="shared" ca="1" si="20"/>
        <v>DEGROWTH</v>
      </c>
      <c r="T121" s="46">
        <v>490</v>
      </c>
      <c r="U121" s="46" t="str">
        <f t="shared" ca="1" si="21"/>
        <v>Dec</v>
      </c>
      <c r="V121" s="42">
        <v>490</v>
      </c>
      <c r="W121" s="47">
        <f t="shared" si="22"/>
        <v>-50</v>
      </c>
      <c r="X121" s="48">
        <f t="shared" ca="1" si="23"/>
        <v>-0.10204081632653061</v>
      </c>
      <c r="Y121" s="47" t="str">
        <f t="shared" ca="1" si="24"/>
        <v>DEGROWTH</v>
      </c>
      <c r="Z121" s="50">
        <v>0</v>
      </c>
      <c r="AA121" s="50">
        <f t="shared" si="25"/>
        <v>0</v>
      </c>
      <c r="AB121" s="27">
        <v>1000001065</v>
      </c>
    </row>
    <row r="122" spans="1:28" s="27" customFormat="1" ht="13.8" hidden="1">
      <c r="A122" s="39" t="s">
        <v>121</v>
      </c>
      <c r="B122" s="58" t="s">
        <v>16</v>
      </c>
      <c r="C122" s="59" t="s">
        <v>360</v>
      </c>
      <c r="D122" s="59">
        <v>1000002403</v>
      </c>
      <c r="E122" s="60" t="s">
        <v>361</v>
      </c>
      <c r="F122" s="40">
        <v>44560</v>
      </c>
      <c r="G122" s="40" t="str">
        <f t="shared" si="13"/>
        <v>Targeted Dealer</v>
      </c>
      <c r="H122" s="40"/>
      <c r="I122" s="41">
        <v>55</v>
      </c>
      <c r="J122" s="41">
        <f t="shared" ca="1" si="14"/>
        <v>1211.7741935483871</v>
      </c>
      <c r="K122" s="42">
        <v>45.5</v>
      </c>
      <c r="L122" s="43">
        <f t="shared" ca="1" si="15"/>
        <v>-1166.2741935483871</v>
      </c>
      <c r="M122" s="43">
        <f t="shared" ca="1" si="16"/>
        <v>3.7548249700519101</v>
      </c>
      <c r="N122" s="44">
        <v>44</v>
      </c>
      <c r="O122" s="45" t="str">
        <f t="shared" ca="1" si="17"/>
        <v>Nov</v>
      </c>
      <c r="P122" s="42">
        <v>44</v>
      </c>
      <c r="Q122" s="44">
        <f t="shared" si="18"/>
        <v>1.5</v>
      </c>
      <c r="R122" s="45">
        <f t="shared" ca="1" si="19"/>
        <v>3.4090909090909172E-2</v>
      </c>
      <c r="S122" s="44" t="str">
        <f t="shared" ca="1" si="20"/>
        <v>GROWTH</v>
      </c>
      <c r="T122" s="46">
        <v>50</v>
      </c>
      <c r="U122" s="46" t="str">
        <f t="shared" ca="1" si="21"/>
        <v>Dec</v>
      </c>
      <c r="V122" s="42">
        <v>50</v>
      </c>
      <c r="W122" s="47">
        <f t="shared" si="22"/>
        <v>-4.5</v>
      </c>
      <c r="X122" s="48">
        <f t="shared" ca="1" si="23"/>
        <v>-8.9999999999999969E-2</v>
      </c>
      <c r="Y122" s="47" t="str">
        <f t="shared" ca="1" si="24"/>
        <v>DEGROWTH</v>
      </c>
      <c r="Z122" s="50">
        <v>0</v>
      </c>
      <c r="AA122" s="50">
        <f t="shared" si="25"/>
        <v>0</v>
      </c>
      <c r="AB122" s="27">
        <v>1000002403</v>
      </c>
    </row>
    <row r="123" spans="1:28" s="27" customFormat="1" ht="13.8" hidden="1">
      <c r="A123" s="39" t="s">
        <v>121</v>
      </c>
      <c r="B123" s="58" t="s">
        <v>16</v>
      </c>
      <c r="C123" s="59" t="s">
        <v>362</v>
      </c>
      <c r="D123" s="59">
        <v>1000002406</v>
      </c>
      <c r="E123" s="60" t="s">
        <v>363</v>
      </c>
      <c r="F123" s="40">
        <v>44574</v>
      </c>
      <c r="G123" s="40" t="str">
        <f t="shared" si="13"/>
        <v>Targeted Dealer</v>
      </c>
      <c r="H123" s="40"/>
      <c r="I123" s="41">
        <v>60</v>
      </c>
      <c r="J123" s="41">
        <f t="shared" ca="1" si="14"/>
        <v>1321.9354838709678</v>
      </c>
      <c r="K123" s="42">
        <v>60.5</v>
      </c>
      <c r="L123" s="43">
        <f t="shared" ca="1" si="15"/>
        <v>-1261.4354838709678</v>
      </c>
      <c r="M123" s="43">
        <f t="shared" ca="1" si="16"/>
        <v>4.5766227428013657</v>
      </c>
      <c r="N123" s="44">
        <v>75.400000000000006</v>
      </c>
      <c r="O123" s="45" t="str">
        <f t="shared" ca="1" si="17"/>
        <v>Nov</v>
      </c>
      <c r="P123" s="42">
        <v>75.400000000000006</v>
      </c>
      <c r="Q123" s="44">
        <f t="shared" si="18"/>
        <v>-14.900000000000006</v>
      </c>
      <c r="R123" s="45">
        <f t="shared" ca="1" si="19"/>
        <v>-0.1976127320954908</v>
      </c>
      <c r="S123" s="44" t="str">
        <f t="shared" ca="1" si="20"/>
        <v>DEGROWTH</v>
      </c>
      <c r="T123" s="46">
        <v>83</v>
      </c>
      <c r="U123" s="46" t="str">
        <f t="shared" ca="1" si="21"/>
        <v>Dec</v>
      </c>
      <c r="V123" s="42">
        <v>83</v>
      </c>
      <c r="W123" s="47">
        <f t="shared" si="22"/>
        <v>-22.5</v>
      </c>
      <c r="X123" s="48">
        <f t="shared" ca="1" si="23"/>
        <v>-0.27108433734939763</v>
      </c>
      <c r="Y123" s="47" t="str">
        <f t="shared" ca="1" si="24"/>
        <v>DEGROWTH</v>
      </c>
      <c r="Z123" s="50">
        <v>0</v>
      </c>
      <c r="AA123" s="50">
        <f t="shared" si="25"/>
        <v>0</v>
      </c>
      <c r="AB123" s="27">
        <v>1000002406</v>
      </c>
    </row>
    <row r="124" spans="1:28" s="27" customFormat="1" ht="13.8" hidden="1">
      <c r="A124" s="39" t="s">
        <v>121</v>
      </c>
      <c r="B124" s="58" t="s">
        <v>16</v>
      </c>
      <c r="C124" s="59" t="s">
        <v>364</v>
      </c>
      <c r="D124" s="59">
        <v>1000002619</v>
      </c>
      <c r="E124" s="60" t="s">
        <v>365</v>
      </c>
      <c r="F124" s="40">
        <v>44628</v>
      </c>
      <c r="G124" s="40" t="str">
        <f t="shared" si="13"/>
        <v>Targeted Dealer</v>
      </c>
      <c r="H124" s="40"/>
      <c r="I124" s="41">
        <v>80</v>
      </c>
      <c r="J124" s="41">
        <f t="shared" ca="1" si="14"/>
        <v>1762.5806451612902</v>
      </c>
      <c r="K124" s="42">
        <v>20</v>
      </c>
      <c r="L124" s="43">
        <f t="shared" ca="1" si="15"/>
        <v>-1742.5806451612902</v>
      </c>
      <c r="M124" s="43">
        <f t="shared" ca="1" si="16"/>
        <v>1.1346998535871158</v>
      </c>
      <c r="N124" s="44">
        <v>40</v>
      </c>
      <c r="O124" s="45" t="str">
        <f t="shared" ca="1" si="17"/>
        <v>Nov</v>
      </c>
      <c r="P124" s="42">
        <v>40</v>
      </c>
      <c r="Q124" s="44">
        <f t="shared" si="18"/>
        <v>-20</v>
      </c>
      <c r="R124" s="45">
        <f t="shared" ca="1" si="19"/>
        <v>-0.5</v>
      </c>
      <c r="S124" s="44" t="str">
        <f t="shared" ca="1" si="20"/>
        <v>DEGROWTH</v>
      </c>
      <c r="T124" s="46">
        <v>60</v>
      </c>
      <c r="U124" s="46" t="str">
        <f t="shared" ca="1" si="21"/>
        <v>Dec</v>
      </c>
      <c r="V124" s="42">
        <v>60</v>
      </c>
      <c r="W124" s="47">
        <f t="shared" si="22"/>
        <v>-40</v>
      </c>
      <c r="X124" s="48">
        <f t="shared" ca="1" si="23"/>
        <v>-0.66666666666666674</v>
      </c>
      <c r="Y124" s="47" t="str">
        <f t="shared" ca="1" si="24"/>
        <v>DEGROWTH</v>
      </c>
      <c r="Z124" s="50">
        <v>0</v>
      </c>
      <c r="AA124" s="50">
        <f t="shared" si="25"/>
        <v>0</v>
      </c>
      <c r="AB124" s="27">
        <v>1000002619</v>
      </c>
    </row>
    <row r="125" spans="1:28" s="27" customFormat="1" ht="13.8" hidden="1">
      <c r="A125" s="39" t="s">
        <v>121</v>
      </c>
      <c r="B125" s="58" t="s">
        <v>16</v>
      </c>
      <c r="C125" s="59" t="s">
        <v>366</v>
      </c>
      <c r="D125" s="59">
        <v>1000002761</v>
      </c>
      <c r="E125" s="60" t="s">
        <v>367</v>
      </c>
      <c r="F125" s="40">
        <v>44706</v>
      </c>
      <c r="G125" s="40" t="str">
        <f t="shared" si="13"/>
        <v>Targeted Dealer</v>
      </c>
      <c r="H125" s="40"/>
      <c r="I125" s="41">
        <v>60</v>
      </c>
      <c r="J125" s="41">
        <f t="shared" ca="1" si="14"/>
        <v>1321.9354838709678</v>
      </c>
      <c r="K125" s="42">
        <v>75</v>
      </c>
      <c r="L125" s="43">
        <f t="shared" ca="1" si="15"/>
        <v>-1246.9354838709678</v>
      </c>
      <c r="M125" s="43">
        <f t="shared" ca="1" si="16"/>
        <v>5.6734992679355782</v>
      </c>
      <c r="N125" s="44">
        <v>26</v>
      </c>
      <c r="O125" s="45" t="str">
        <f t="shared" ca="1" si="17"/>
        <v>Nov</v>
      </c>
      <c r="P125" s="42">
        <v>26</v>
      </c>
      <c r="Q125" s="44">
        <f t="shared" si="18"/>
        <v>49</v>
      </c>
      <c r="R125" s="45">
        <f t="shared" ca="1" si="19"/>
        <v>1.8846153846153846</v>
      </c>
      <c r="S125" s="44" t="str">
        <f t="shared" ca="1" si="20"/>
        <v>GROWTH</v>
      </c>
      <c r="T125" s="46">
        <v>20</v>
      </c>
      <c r="U125" s="46" t="str">
        <f t="shared" ca="1" si="21"/>
        <v>Dec</v>
      </c>
      <c r="V125" s="42">
        <v>20</v>
      </c>
      <c r="W125" s="47">
        <f t="shared" si="22"/>
        <v>55</v>
      </c>
      <c r="X125" s="48">
        <f t="shared" ca="1" si="23"/>
        <v>2.75</v>
      </c>
      <c r="Y125" s="47" t="str">
        <f t="shared" ca="1" si="24"/>
        <v>GROWTH</v>
      </c>
      <c r="Z125" s="50">
        <v>0</v>
      </c>
      <c r="AA125" s="50">
        <f t="shared" si="25"/>
        <v>0</v>
      </c>
      <c r="AB125" s="27">
        <v>1000002761</v>
      </c>
    </row>
    <row r="126" spans="1:28" s="27" customFormat="1" ht="13.8" hidden="1">
      <c r="A126" s="39" t="s">
        <v>121</v>
      </c>
      <c r="B126" s="58" t="s">
        <v>16</v>
      </c>
      <c r="C126" s="59" t="s">
        <v>368</v>
      </c>
      <c r="D126" s="59">
        <v>1000003193</v>
      </c>
      <c r="E126" s="60" t="s">
        <v>369</v>
      </c>
      <c r="F126" s="40">
        <v>44924</v>
      </c>
      <c r="G126" s="40" t="str">
        <f t="shared" si="13"/>
        <v>Targeted Dealer</v>
      </c>
      <c r="H126" s="40"/>
      <c r="I126" s="41">
        <v>30</v>
      </c>
      <c r="J126" s="41">
        <f t="shared" ca="1" si="14"/>
        <v>660.9677419354839</v>
      </c>
      <c r="K126" s="42">
        <v>0</v>
      </c>
      <c r="L126" s="43">
        <f t="shared" ca="1" si="15"/>
        <v>-660.9677419354839</v>
      </c>
      <c r="M126" s="43">
        <f t="shared" ca="1" si="16"/>
        <v>0</v>
      </c>
      <c r="N126" s="44">
        <v>6</v>
      </c>
      <c r="O126" s="45" t="str">
        <f t="shared" ca="1" si="17"/>
        <v>Nov</v>
      </c>
      <c r="P126" s="42">
        <v>6</v>
      </c>
      <c r="Q126" s="44">
        <f t="shared" si="18"/>
        <v>-6</v>
      </c>
      <c r="R126" s="45">
        <f t="shared" ca="1" si="19"/>
        <v>-1</v>
      </c>
      <c r="S126" s="44" t="str">
        <f t="shared" ca="1" si="20"/>
        <v>DEGROWTH</v>
      </c>
      <c r="T126" s="46">
        <v>15</v>
      </c>
      <c r="U126" s="46" t="str">
        <f t="shared" ca="1" si="21"/>
        <v>Dec</v>
      </c>
      <c r="V126" s="42">
        <v>15</v>
      </c>
      <c r="W126" s="47">
        <f t="shared" si="22"/>
        <v>-15</v>
      </c>
      <c r="X126" s="48">
        <f t="shared" ca="1" si="23"/>
        <v>-1</v>
      </c>
      <c r="Y126" s="47" t="str">
        <f t="shared" ca="1" si="24"/>
        <v>DEGROWTH</v>
      </c>
      <c r="Z126" s="50">
        <v>1</v>
      </c>
      <c r="AA126" s="50">
        <f t="shared" si="25"/>
        <v>0</v>
      </c>
      <c r="AB126" s="27">
        <v>1000003193</v>
      </c>
    </row>
    <row r="127" spans="1:28" s="27" customFormat="1" ht="13.8" hidden="1">
      <c r="A127" s="39" t="s">
        <v>121</v>
      </c>
      <c r="B127" s="58" t="s">
        <v>16</v>
      </c>
      <c r="C127" s="59" t="s">
        <v>370</v>
      </c>
      <c r="D127" s="59">
        <v>1000003455</v>
      </c>
      <c r="E127" s="60" t="s">
        <v>371</v>
      </c>
      <c r="F127" s="40">
        <v>45012</v>
      </c>
      <c r="G127" s="40" t="str">
        <f t="shared" si="13"/>
        <v>Targeted Dealer</v>
      </c>
      <c r="H127" s="40" t="s">
        <v>113</v>
      </c>
      <c r="I127" s="41">
        <v>30</v>
      </c>
      <c r="J127" s="41">
        <f t="shared" ca="1" si="14"/>
        <v>660.9677419354839</v>
      </c>
      <c r="K127" s="42">
        <v>10</v>
      </c>
      <c r="L127" s="43">
        <f t="shared" ca="1" si="15"/>
        <v>-650.9677419354839</v>
      </c>
      <c r="M127" s="43">
        <f t="shared" ca="1" si="16"/>
        <v>1.5129331381161542</v>
      </c>
      <c r="N127" s="44">
        <v>10</v>
      </c>
      <c r="O127" s="45" t="str">
        <f t="shared" ca="1" si="17"/>
        <v>Nov</v>
      </c>
      <c r="P127" s="42">
        <v>10</v>
      </c>
      <c r="Q127" s="44">
        <f t="shared" si="18"/>
        <v>0</v>
      </c>
      <c r="R127" s="45">
        <f t="shared" ca="1" si="19"/>
        <v>0</v>
      </c>
      <c r="S127" s="44" t="str">
        <f t="shared" ca="1" si="20"/>
        <v>GROWTH</v>
      </c>
      <c r="T127" s="46">
        <v>10</v>
      </c>
      <c r="U127" s="46" t="str">
        <f t="shared" ca="1" si="21"/>
        <v>Dec</v>
      </c>
      <c r="V127" s="42">
        <v>10</v>
      </c>
      <c r="W127" s="47">
        <f t="shared" si="22"/>
        <v>0</v>
      </c>
      <c r="X127" s="48">
        <f t="shared" ca="1" si="23"/>
        <v>0</v>
      </c>
      <c r="Y127" s="47" t="str">
        <f t="shared" ca="1" si="24"/>
        <v>GROWTH</v>
      </c>
      <c r="Z127" s="50">
        <v>0</v>
      </c>
      <c r="AA127" s="50">
        <f t="shared" si="25"/>
        <v>1</v>
      </c>
      <c r="AB127" s="27">
        <v>1000003455</v>
      </c>
    </row>
    <row r="128" spans="1:28" s="27" customFormat="1" ht="13.8" hidden="1">
      <c r="A128" s="39" t="s">
        <v>121</v>
      </c>
      <c r="B128" s="58" t="s">
        <v>16</v>
      </c>
      <c r="C128" s="61" t="s">
        <v>372</v>
      </c>
      <c r="D128" s="59">
        <v>1000003508</v>
      </c>
      <c r="E128" s="61" t="s">
        <v>373</v>
      </c>
      <c r="F128" s="40">
        <v>45046</v>
      </c>
      <c r="G128" s="40" t="str">
        <f t="shared" si="13"/>
        <v>Targeted Dealer</v>
      </c>
      <c r="H128" s="40" t="s">
        <v>113</v>
      </c>
      <c r="I128" s="41">
        <v>220</v>
      </c>
      <c r="J128" s="41">
        <f t="shared" ca="1" si="14"/>
        <v>4847.0967741935483</v>
      </c>
      <c r="K128" s="42">
        <v>180</v>
      </c>
      <c r="L128" s="43">
        <f t="shared" ca="1" si="15"/>
        <v>-4667.0967741935483</v>
      </c>
      <c r="M128" s="43">
        <f t="shared" ca="1" si="16"/>
        <v>3.7135631571941969</v>
      </c>
      <c r="N128" s="44">
        <v>161</v>
      </c>
      <c r="O128" s="45" t="str">
        <f t="shared" ca="1" si="17"/>
        <v>Nov</v>
      </c>
      <c r="P128" s="42">
        <v>161</v>
      </c>
      <c r="Q128" s="44">
        <f t="shared" si="18"/>
        <v>19</v>
      </c>
      <c r="R128" s="45">
        <f t="shared" ca="1" si="19"/>
        <v>0.11801242236024834</v>
      </c>
      <c r="S128" s="44" t="str">
        <f t="shared" ca="1" si="20"/>
        <v>GROWTH</v>
      </c>
      <c r="T128" s="46">
        <v>185</v>
      </c>
      <c r="U128" s="46" t="str">
        <f t="shared" ca="1" si="21"/>
        <v>Dec</v>
      </c>
      <c r="V128" s="42">
        <v>185</v>
      </c>
      <c r="W128" s="47">
        <f t="shared" si="22"/>
        <v>-5</v>
      </c>
      <c r="X128" s="48">
        <f t="shared" ca="1" si="23"/>
        <v>-2.7027027027026973E-2</v>
      </c>
      <c r="Y128" s="47" t="str">
        <f t="shared" ca="1" si="24"/>
        <v>DEGROWTH</v>
      </c>
      <c r="Z128" s="50">
        <v>0</v>
      </c>
      <c r="AA128" s="50">
        <f t="shared" si="25"/>
        <v>1</v>
      </c>
      <c r="AB128" s="27">
        <v>1000003508</v>
      </c>
    </row>
    <row r="129" spans="1:28" s="27" customFormat="1" ht="13.8" hidden="1">
      <c r="A129" s="39" t="s">
        <v>121</v>
      </c>
      <c r="B129" s="58" t="s">
        <v>16</v>
      </c>
      <c r="C129" s="61" t="s">
        <v>374</v>
      </c>
      <c r="D129" s="59">
        <v>1000003525</v>
      </c>
      <c r="E129" s="61" t="s">
        <v>375</v>
      </c>
      <c r="F129" s="40">
        <v>45065</v>
      </c>
      <c r="G129" s="40" t="str">
        <f t="shared" si="13"/>
        <v>Targeted Dealer</v>
      </c>
      <c r="H129" s="40"/>
      <c r="I129" s="41">
        <v>75</v>
      </c>
      <c r="J129" s="41">
        <f t="shared" ca="1" si="14"/>
        <v>1652.4193548387098</v>
      </c>
      <c r="K129" s="42">
        <v>103.95</v>
      </c>
      <c r="L129" s="43">
        <f t="shared" ca="1" si="15"/>
        <v>-1548.4693548387097</v>
      </c>
      <c r="M129" s="43">
        <f t="shared" ca="1" si="16"/>
        <v>6.2907759882869696</v>
      </c>
      <c r="N129" s="44">
        <v>81</v>
      </c>
      <c r="O129" s="45" t="str">
        <f t="shared" ca="1" si="17"/>
        <v>Nov</v>
      </c>
      <c r="P129" s="42">
        <v>81</v>
      </c>
      <c r="Q129" s="44">
        <f t="shared" si="18"/>
        <v>22.950000000000003</v>
      </c>
      <c r="R129" s="45">
        <f t="shared" ca="1" si="19"/>
        <v>0.28333333333333344</v>
      </c>
      <c r="S129" s="44" t="str">
        <f t="shared" ca="1" si="20"/>
        <v>GROWTH</v>
      </c>
      <c r="T129" s="46">
        <v>67.5</v>
      </c>
      <c r="U129" s="46" t="str">
        <f t="shared" ca="1" si="21"/>
        <v>Dec</v>
      </c>
      <c r="V129" s="42">
        <v>67.5</v>
      </c>
      <c r="W129" s="47">
        <f t="shared" si="22"/>
        <v>36.450000000000003</v>
      </c>
      <c r="X129" s="48">
        <f t="shared" ca="1" si="23"/>
        <v>0.54</v>
      </c>
      <c r="Y129" s="47" t="str">
        <f t="shared" ca="1" si="24"/>
        <v>GROWTH</v>
      </c>
      <c r="Z129" s="50">
        <v>0</v>
      </c>
      <c r="AA129" s="50">
        <f t="shared" si="25"/>
        <v>0</v>
      </c>
      <c r="AB129" s="27">
        <v>1000003525</v>
      </c>
    </row>
    <row r="130" spans="1:28" s="27" customFormat="1" ht="13.8" hidden="1">
      <c r="A130" s="39" t="s">
        <v>121</v>
      </c>
      <c r="B130" s="58" t="s">
        <v>16</v>
      </c>
      <c r="C130" s="61" t="s">
        <v>376</v>
      </c>
      <c r="D130" s="59">
        <v>1000003589</v>
      </c>
      <c r="E130" s="61" t="s">
        <v>377</v>
      </c>
      <c r="F130" s="40">
        <v>45084</v>
      </c>
      <c r="G130" s="40" t="str">
        <f t="shared" si="13"/>
        <v>Targeted Dealer</v>
      </c>
      <c r="H130" s="40"/>
      <c r="I130" s="41">
        <v>230</v>
      </c>
      <c r="J130" s="41">
        <f t="shared" ca="1" si="14"/>
        <v>5067.4193548387093</v>
      </c>
      <c r="K130" s="42">
        <v>120</v>
      </c>
      <c r="L130" s="43">
        <f t="shared" ca="1" si="15"/>
        <v>-4947.4193548387093</v>
      </c>
      <c r="M130" s="43">
        <f t="shared" ca="1" si="16"/>
        <v>2.3680692596600674</v>
      </c>
      <c r="N130" s="44">
        <v>170</v>
      </c>
      <c r="O130" s="45" t="str">
        <f t="shared" ca="1" si="17"/>
        <v>Nov</v>
      </c>
      <c r="P130" s="42">
        <v>170</v>
      </c>
      <c r="Q130" s="44">
        <f t="shared" si="18"/>
        <v>-50</v>
      </c>
      <c r="R130" s="45">
        <f t="shared" ca="1" si="19"/>
        <v>-0.29411764705882348</v>
      </c>
      <c r="S130" s="44" t="str">
        <f t="shared" ca="1" si="20"/>
        <v>DEGROWTH</v>
      </c>
      <c r="T130" s="46">
        <v>200</v>
      </c>
      <c r="U130" s="46" t="str">
        <f t="shared" ca="1" si="21"/>
        <v>Dec</v>
      </c>
      <c r="V130" s="42">
        <v>200</v>
      </c>
      <c r="W130" s="47">
        <f t="shared" si="22"/>
        <v>-80</v>
      </c>
      <c r="X130" s="48">
        <f t="shared" ca="1" si="23"/>
        <v>-0.4</v>
      </c>
      <c r="Y130" s="47" t="str">
        <f t="shared" ca="1" si="24"/>
        <v>DEGROWTH</v>
      </c>
      <c r="Z130" s="50">
        <v>0</v>
      </c>
      <c r="AA130" s="50">
        <f t="shared" si="25"/>
        <v>0</v>
      </c>
      <c r="AB130" s="27">
        <v>1000003589</v>
      </c>
    </row>
    <row r="131" spans="1:28" s="27" customFormat="1" ht="13.8" hidden="1">
      <c r="A131" s="39" t="s">
        <v>121</v>
      </c>
      <c r="B131" s="58" t="s">
        <v>16</v>
      </c>
      <c r="C131" s="61" t="s">
        <v>378</v>
      </c>
      <c r="D131" s="59">
        <v>1000003599</v>
      </c>
      <c r="E131" s="61" t="s">
        <v>379</v>
      </c>
      <c r="F131" s="40">
        <v>45100</v>
      </c>
      <c r="G131" s="40" t="str">
        <f t="shared" ref="G131:G194" si="26">IF(I131&gt;0,"Targeted Dealer","-")</f>
        <v>Targeted Dealer</v>
      </c>
      <c r="H131" s="40"/>
      <c r="I131" s="41">
        <v>120</v>
      </c>
      <c r="J131" s="41">
        <f t="shared" ca="1" si="14"/>
        <v>2643.8709677419356</v>
      </c>
      <c r="K131" s="42">
        <v>145</v>
      </c>
      <c r="L131" s="43">
        <f t="shared" ca="1" si="15"/>
        <v>-2498.8709677419356</v>
      </c>
      <c r="M131" s="43">
        <f t="shared" ca="1" si="16"/>
        <v>5.4843826256710582</v>
      </c>
      <c r="N131" s="44">
        <v>153.5</v>
      </c>
      <c r="O131" s="45" t="str">
        <f t="shared" ca="1" si="17"/>
        <v>Nov</v>
      </c>
      <c r="P131" s="42">
        <v>153.5</v>
      </c>
      <c r="Q131" s="44">
        <f t="shared" si="18"/>
        <v>-8.5</v>
      </c>
      <c r="R131" s="45">
        <f t="shared" ca="1" si="19"/>
        <v>-5.5374592833876246E-2</v>
      </c>
      <c r="S131" s="44" t="str">
        <f t="shared" ca="1" si="20"/>
        <v>DEGROWTH</v>
      </c>
      <c r="T131" s="46">
        <v>59</v>
      </c>
      <c r="U131" s="46" t="str">
        <f t="shared" ca="1" si="21"/>
        <v>Dec</v>
      </c>
      <c r="V131" s="42">
        <v>59</v>
      </c>
      <c r="W131" s="47">
        <f t="shared" si="22"/>
        <v>86</v>
      </c>
      <c r="X131" s="48">
        <f t="shared" ca="1" si="23"/>
        <v>1.4576271186440679</v>
      </c>
      <c r="Y131" s="47" t="str">
        <f t="shared" ca="1" si="24"/>
        <v>GROWTH</v>
      </c>
      <c r="Z131" s="50">
        <v>0</v>
      </c>
      <c r="AA131" s="50">
        <f t="shared" si="25"/>
        <v>0</v>
      </c>
      <c r="AB131" s="27">
        <v>1000003599</v>
      </c>
    </row>
    <row r="132" spans="1:28" s="27" customFormat="1" ht="13.8" hidden="1">
      <c r="A132" s="39" t="s">
        <v>121</v>
      </c>
      <c r="B132" s="58" t="s">
        <v>16</v>
      </c>
      <c r="C132" s="61" t="s">
        <v>380</v>
      </c>
      <c r="D132" s="59">
        <v>1000003635</v>
      </c>
      <c r="E132" s="61" t="s">
        <v>381</v>
      </c>
      <c r="F132" s="40">
        <v>45127</v>
      </c>
      <c r="G132" s="40" t="str">
        <f t="shared" si="26"/>
        <v>Targeted Dealer</v>
      </c>
      <c r="H132" s="40" t="s">
        <v>113</v>
      </c>
      <c r="I132" s="41">
        <v>120</v>
      </c>
      <c r="J132" s="41">
        <f t="shared" ref="J132:J195" ca="1" si="27">I132/$J$1*$E$1</f>
        <v>2643.8709677419356</v>
      </c>
      <c r="K132" s="42">
        <v>25</v>
      </c>
      <c r="L132" s="43">
        <f t="shared" ref="L132:L195" ca="1" si="28">K132-J132</f>
        <v>-2618.8709677419356</v>
      </c>
      <c r="M132" s="43">
        <f t="shared" ref="M132:M195" ca="1" si="29">IFERROR((K132/J132%),"-")</f>
        <v>0.94558321132259626</v>
      </c>
      <c r="N132" s="44">
        <v>93.25</v>
      </c>
      <c r="O132" s="45" t="str">
        <f t="shared" ref="O132:O195" ca="1" si="30">IF(F132&lt;=$P$2,"Nov","")</f>
        <v>Nov</v>
      </c>
      <c r="P132" s="42">
        <v>93.25</v>
      </c>
      <c r="Q132" s="44">
        <f t="shared" ref="Q132:Q195" si="31">K132-P132</f>
        <v>-68.25</v>
      </c>
      <c r="R132" s="45">
        <f t="shared" ref="R132:R195" ca="1" si="32">IFERROR(IF(O132="Nov",(K132/P132-1)),0)</f>
        <v>-0.73190348525469173</v>
      </c>
      <c r="S132" s="44" t="str">
        <f t="shared" ref="S132:S195" ca="1" si="33">IF(N132&gt;0,IF(O132="","-",IF(R132&lt;0%,"DEGROWTH","GROWTH")))</f>
        <v>DEGROWTH</v>
      </c>
      <c r="T132" s="46">
        <v>110</v>
      </c>
      <c r="U132" s="46" t="str">
        <f t="shared" ref="U132:U195" ca="1" si="34">IF(F132&lt;=$V$2,"Dec","")</f>
        <v>Dec</v>
      </c>
      <c r="V132" s="42">
        <v>110</v>
      </c>
      <c r="W132" s="47">
        <f t="shared" ref="W132:W195" si="35">K132-V132</f>
        <v>-85</v>
      </c>
      <c r="X132" s="48">
        <f t="shared" ref="X132:X195" ca="1" si="36">IFERROR(IF(U132="Dec",(K132/V132-1)),0)</f>
        <v>-0.77272727272727271</v>
      </c>
      <c r="Y132" s="47" t="str">
        <f t="shared" ref="Y132:Y195" ca="1" si="37">IF(T132&gt;0,IF(U132="","-",IF(X132&lt;0%,"DEGROWTH","GROWTH")))</f>
        <v>DEGROWTH</v>
      </c>
      <c r="Z132" s="50">
        <v>0</v>
      </c>
      <c r="AA132" s="50">
        <f t="shared" ref="AA132:AA195" si="38">IF(H132&gt;0,1,0)</f>
        <v>1</v>
      </c>
      <c r="AB132" s="27">
        <v>1000003635</v>
      </c>
    </row>
    <row r="133" spans="1:28" s="27" customFormat="1" ht="13.8" hidden="1">
      <c r="A133" s="39" t="s">
        <v>121</v>
      </c>
      <c r="B133" s="58" t="s">
        <v>16</v>
      </c>
      <c r="C133" s="61" t="s">
        <v>382</v>
      </c>
      <c r="D133" s="59">
        <v>1000003663</v>
      </c>
      <c r="E133" s="61" t="s">
        <v>383</v>
      </c>
      <c r="F133" s="40">
        <v>45135</v>
      </c>
      <c r="G133" s="40" t="str">
        <f t="shared" si="26"/>
        <v>Targeted Dealer</v>
      </c>
      <c r="H133" s="40"/>
      <c r="I133" s="41">
        <v>170</v>
      </c>
      <c r="J133" s="41">
        <f t="shared" ca="1" si="27"/>
        <v>3745.4838709677415</v>
      </c>
      <c r="K133" s="42">
        <v>90</v>
      </c>
      <c r="L133" s="43">
        <f t="shared" ca="1" si="28"/>
        <v>-3655.4838709677415</v>
      </c>
      <c r="M133" s="43">
        <f t="shared" ca="1" si="29"/>
        <v>2.4028938075962452</v>
      </c>
      <c r="N133" s="44">
        <v>129.5</v>
      </c>
      <c r="O133" s="45" t="str">
        <f t="shared" ca="1" si="30"/>
        <v>Nov</v>
      </c>
      <c r="P133" s="42">
        <v>129.5</v>
      </c>
      <c r="Q133" s="44">
        <f t="shared" si="31"/>
        <v>-39.5</v>
      </c>
      <c r="R133" s="45">
        <f t="shared" ca="1" si="32"/>
        <v>-0.30501930501930496</v>
      </c>
      <c r="S133" s="44" t="str">
        <f t="shared" ca="1" si="33"/>
        <v>DEGROWTH</v>
      </c>
      <c r="T133" s="46">
        <v>140</v>
      </c>
      <c r="U133" s="46" t="str">
        <f t="shared" ca="1" si="34"/>
        <v>Dec</v>
      </c>
      <c r="V133" s="42">
        <v>140</v>
      </c>
      <c r="W133" s="47">
        <f t="shared" si="35"/>
        <v>-50</v>
      </c>
      <c r="X133" s="48">
        <f t="shared" ca="1" si="36"/>
        <v>-0.3571428571428571</v>
      </c>
      <c r="Y133" s="47" t="str">
        <f t="shared" ca="1" si="37"/>
        <v>DEGROWTH</v>
      </c>
      <c r="Z133" s="50">
        <v>0</v>
      </c>
      <c r="AA133" s="50">
        <f t="shared" si="38"/>
        <v>0</v>
      </c>
      <c r="AB133" s="27">
        <v>1000003663</v>
      </c>
    </row>
    <row r="134" spans="1:28" s="27" customFormat="1" ht="13.8" hidden="1">
      <c r="A134" s="39" t="s">
        <v>121</v>
      </c>
      <c r="B134" s="58" t="s">
        <v>16</v>
      </c>
      <c r="C134" s="61" t="s">
        <v>384</v>
      </c>
      <c r="D134" s="59">
        <v>1000003702</v>
      </c>
      <c r="E134" s="61" t="s">
        <v>385</v>
      </c>
      <c r="F134" s="40">
        <v>45171</v>
      </c>
      <c r="G134" s="40" t="str">
        <f t="shared" si="26"/>
        <v>Targeted Dealer</v>
      </c>
      <c r="H134" s="40"/>
      <c r="I134" s="41">
        <v>70</v>
      </c>
      <c r="J134" s="41">
        <f t="shared" ca="1" si="27"/>
        <v>1542.2580645161293</v>
      </c>
      <c r="K134" s="42">
        <v>129.75</v>
      </c>
      <c r="L134" s="43">
        <f t="shared" ca="1" si="28"/>
        <v>-1412.5080645161293</v>
      </c>
      <c r="M134" s="43">
        <f t="shared" ca="1" si="29"/>
        <v>8.4129889144530416</v>
      </c>
      <c r="N134" s="44">
        <v>69</v>
      </c>
      <c r="O134" s="45" t="str">
        <f t="shared" ca="1" si="30"/>
        <v>Nov</v>
      </c>
      <c r="P134" s="42">
        <v>69</v>
      </c>
      <c r="Q134" s="44">
        <f t="shared" si="31"/>
        <v>60.75</v>
      </c>
      <c r="R134" s="45">
        <f t="shared" ca="1" si="32"/>
        <v>0.88043478260869557</v>
      </c>
      <c r="S134" s="44" t="str">
        <f t="shared" ca="1" si="33"/>
        <v>GROWTH</v>
      </c>
      <c r="T134" s="46">
        <v>13</v>
      </c>
      <c r="U134" s="46" t="str">
        <f t="shared" ca="1" si="34"/>
        <v>Dec</v>
      </c>
      <c r="V134" s="42">
        <v>13</v>
      </c>
      <c r="W134" s="47">
        <f t="shared" si="35"/>
        <v>116.75</v>
      </c>
      <c r="X134" s="48">
        <f t="shared" ca="1" si="36"/>
        <v>8.9807692307692299</v>
      </c>
      <c r="Y134" s="47" t="str">
        <f t="shared" ca="1" si="37"/>
        <v>GROWTH</v>
      </c>
      <c r="Z134" s="50">
        <v>0</v>
      </c>
      <c r="AA134" s="50">
        <f t="shared" si="38"/>
        <v>0</v>
      </c>
      <c r="AB134" s="27">
        <v>1000003702</v>
      </c>
    </row>
    <row r="135" spans="1:28" s="27" customFormat="1" ht="13.8" hidden="1">
      <c r="A135" s="50" t="s">
        <v>121</v>
      </c>
      <c r="B135" s="63" t="s">
        <v>16</v>
      </c>
      <c r="C135" s="63" t="s">
        <v>386</v>
      </c>
      <c r="D135" s="63">
        <v>1000003841</v>
      </c>
      <c r="E135" s="63" t="s">
        <v>387</v>
      </c>
      <c r="F135" s="51">
        <v>45321</v>
      </c>
      <c r="G135" s="40" t="str">
        <f t="shared" si="26"/>
        <v>Targeted Dealer</v>
      </c>
      <c r="H135" s="40"/>
      <c r="I135" s="41">
        <v>80</v>
      </c>
      <c r="J135" s="41">
        <f t="shared" ca="1" si="27"/>
        <v>1762.5806451612902</v>
      </c>
      <c r="K135" s="42">
        <v>130</v>
      </c>
      <c r="L135" s="43">
        <f t="shared" ca="1" si="28"/>
        <v>-1632.5806451612902</v>
      </c>
      <c r="M135" s="43">
        <f t="shared" ca="1" si="29"/>
        <v>7.3755490483162518</v>
      </c>
      <c r="N135" s="44">
        <v>50</v>
      </c>
      <c r="O135" s="45" t="str">
        <f t="shared" ca="1" si="30"/>
        <v>Nov</v>
      </c>
      <c r="P135" s="42">
        <v>50</v>
      </c>
      <c r="Q135" s="44">
        <f t="shared" si="31"/>
        <v>80</v>
      </c>
      <c r="R135" s="45">
        <f t="shared" ca="1" si="32"/>
        <v>1.6</v>
      </c>
      <c r="S135" s="44" t="str">
        <f t="shared" ca="1" si="33"/>
        <v>GROWTH</v>
      </c>
      <c r="T135" s="46">
        <v>0</v>
      </c>
      <c r="U135" s="46" t="str">
        <f t="shared" ca="1" si="34"/>
        <v>Dec</v>
      </c>
      <c r="V135" s="42">
        <v>0</v>
      </c>
      <c r="W135" s="47">
        <f t="shared" si="35"/>
        <v>130</v>
      </c>
      <c r="X135" s="48">
        <f t="shared" ca="1" si="36"/>
        <v>0</v>
      </c>
      <c r="Y135" s="47" t="b">
        <f t="shared" si="37"/>
        <v>0</v>
      </c>
      <c r="Z135" s="50">
        <v>0</v>
      </c>
      <c r="AA135" s="50">
        <f t="shared" si="38"/>
        <v>0</v>
      </c>
      <c r="AB135" s="27">
        <v>1000003841</v>
      </c>
    </row>
    <row r="136" spans="1:28" s="27" customFormat="1" ht="13.8" hidden="1">
      <c r="A136" s="50" t="s">
        <v>121</v>
      </c>
      <c r="B136" s="63" t="s">
        <v>16</v>
      </c>
      <c r="C136" s="63" t="s">
        <v>388</v>
      </c>
      <c r="D136" s="63">
        <v>1000003864</v>
      </c>
      <c r="E136" s="63" t="s">
        <v>389</v>
      </c>
      <c r="F136" s="40">
        <v>45338</v>
      </c>
      <c r="G136" s="40" t="str">
        <f t="shared" si="26"/>
        <v>Targeted Dealer</v>
      </c>
      <c r="H136" s="40"/>
      <c r="I136" s="41">
        <v>55</v>
      </c>
      <c r="J136" s="41">
        <f t="shared" ca="1" si="27"/>
        <v>1211.7741935483871</v>
      </c>
      <c r="K136" s="42">
        <v>94.5</v>
      </c>
      <c r="L136" s="43">
        <f t="shared" ca="1" si="28"/>
        <v>-1117.2741935483871</v>
      </c>
      <c r="M136" s="43">
        <f t="shared" ca="1" si="29"/>
        <v>7.7984826301078138</v>
      </c>
      <c r="N136" s="44">
        <v>60.25</v>
      </c>
      <c r="O136" s="45" t="str">
        <f t="shared" ca="1" si="30"/>
        <v>Nov</v>
      </c>
      <c r="P136" s="42">
        <v>60.25</v>
      </c>
      <c r="Q136" s="44">
        <f t="shared" si="31"/>
        <v>34.25</v>
      </c>
      <c r="R136" s="45">
        <f t="shared" ca="1" si="32"/>
        <v>0.56846473029045641</v>
      </c>
      <c r="S136" s="44" t="str">
        <f t="shared" ca="1" si="33"/>
        <v>GROWTH</v>
      </c>
      <c r="T136" s="46">
        <v>0</v>
      </c>
      <c r="U136" s="46" t="str">
        <f t="shared" ca="1" si="34"/>
        <v>Dec</v>
      </c>
      <c r="V136" s="42">
        <v>0</v>
      </c>
      <c r="W136" s="47">
        <f t="shared" si="35"/>
        <v>94.5</v>
      </c>
      <c r="X136" s="48">
        <f t="shared" ca="1" si="36"/>
        <v>0</v>
      </c>
      <c r="Y136" s="47" t="b">
        <f t="shared" si="37"/>
        <v>0</v>
      </c>
      <c r="Z136" s="50">
        <v>0</v>
      </c>
      <c r="AA136" s="50">
        <f t="shared" si="38"/>
        <v>0</v>
      </c>
      <c r="AB136" s="27">
        <v>1000003864</v>
      </c>
    </row>
    <row r="137" spans="1:28" s="27" customFormat="1" ht="13.8" hidden="1">
      <c r="A137" s="50" t="s">
        <v>121</v>
      </c>
      <c r="B137" s="63" t="s">
        <v>16</v>
      </c>
      <c r="C137" s="63" t="s">
        <v>390</v>
      </c>
      <c r="D137" s="63">
        <v>1000003885</v>
      </c>
      <c r="E137" s="63" t="s">
        <v>391</v>
      </c>
      <c r="F137" s="40">
        <v>45359</v>
      </c>
      <c r="G137" s="40" t="str">
        <f t="shared" si="26"/>
        <v>Targeted Dealer</v>
      </c>
      <c r="H137" s="40"/>
      <c r="I137" s="41">
        <v>150</v>
      </c>
      <c r="J137" s="41">
        <f t="shared" ca="1" si="27"/>
        <v>3304.8387096774195</v>
      </c>
      <c r="K137" s="42">
        <v>175</v>
      </c>
      <c r="L137" s="43">
        <f t="shared" ca="1" si="28"/>
        <v>-3129.8387096774195</v>
      </c>
      <c r="M137" s="43">
        <f t="shared" ca="1" si="29"/>
        <v>5.2952659834065399</v>
      </c>
      <c r="N137" s="44">
        <v>169.5</v>
      </c>
      <c r="O137" s="45" t="str">
        <f t="shared" ca="1" si="30"/>
        <v>Nov</v>
      </c>
      <c r="P137" s="42">
        <v>169.5</v>
      </c>
      <c r="Q137" s="44">
        <f t="shared" si="31"/>
        <v>5.5</v>
      </c>
      <c r="R137" s="45">
        <f t="shared" ca="1" si="32"/>
        <v>3.2448377581120846E-2</v>
      </c>
      <c r="S137" s="44" t="str">
        <f t="shared" ca="1" si="33"/>
        <v>GROWTH</v>
      </c>
      <c r="T137" s="46">
        <v>0</v>
      </c>
      <c r="U137" s="46" t="str">
        <f t="shared" ca="1" si="34"/>
        <v>Dec</v>
      </c>
      <c r="V137" s="42">
        <v>0</v>
      </c>
      <c r="W137" s="47">
        <f t="shared" si="35"/>
        <v>175</v>
      </c>
      <c r="X137" s="48">
        <f t="shared" ca="1" si="36"/>
        <v>0</v>
      </c>
      <c r="Y137" s="47" t="b">
        <f t="shared" si="37"/>
        <v>0</v>
      </c>
      <c r="Z137" s="50">
        <v>0</v>
      </c>
      <c r="AA137" s="50">
        <f t="shared" si="38"/>
        <v>0</v>
      </c>
      <c r="AB137" s="27">
        <v>1000003885</v>
      </c>
    </row>
    <row r="138" spans="1:28" s="27" customFormat="1" ht="13.8" hidden="1">
      <c r="A138" s="50" t="s">
        <v>121</v>
      </c>
      <c r="B138" s="63" t="s">
        <v>16</v>
      </c>
      <c r="C138" s="63" t="s">
        <v>392</v>
      </c>
      <c r="D138" s="63">
        <v>1000003900</v>
      </c>
      <c r="E138" s="63" t="s">
        <v>393</v>
      </c>
      <c r="F138" s="40">
        <v>45381</v>
      </c>
      <c r="G138" s="40" t="str">
        <f t="shared" si="26"/>
        <v>Targeted Dealer</v>
      </c>
      <c r="H138" s="40"/>
      <c r="I138" s="41">
        <v>120</v>
      </c>
      <c r="J138" s="41">
        <f t="shared" ca="1" si="27"/>
        <v>2643.8709677419356</v>
      </c>
      <c r="K138" s="42">
        <v>120.5</v>
      </c>
      <c r="L138" s="43">
        <f t="shared" ca="1" si="28"/>
        <v>-2523.3709677419356</v>
      </c>
      <c r="M138" s="43">
        <f t="shared" ca="1" si="29"/>
        <v>4.557711078574914</v>
      </c>
      <c r="N138" s="44">
        <v>120</v>
      </c>
      <c r="O138" s="45" t="str">
        <f t="shared" ca="1" si="30"/>
        <v>Nov</v>
      </c>
      <c r="P138" s="42">
        <v>120</v>
      </c>
      <c r="Q138" s="44">
        <f t="shared" si="31"/>
        <v>0.5</v>
      </c>
      <c r="R138" s="45">
        <f t="shared" ca="1" si="32"/>
        <v>4.1666666666666519E-3</v>
      </c>
      <c r="S138" s="44" t="str">
        <f t="shared" ca="1" si="33"/>
        <v>GROWTH</v>
      </c>
      <c r="T138" s="46">
        <v>0</v>
      </c>
      <c r="U138" s="46" t="str">
        <f t="shared" ca="1" si="34"/>
        <v>Dec</v>
      </c>
      <c r="V138" s="42">
        <v>0</v>
      </c>
      <c r="W138" s="47">
        <f t="shared" si="35"/>
        <v>120.5</v>
      </c>
      <c r="X138" s="48">
        <f t="shared" ca="1" si="36"/>
        <v>0</v>
      </c>
      <c r="Y138" s="47" t="b">
        <f t="shared" si="37"/>
        <v>0</v>
      </c>
      <c r="Z138" s="50">
        <v>0</v>
      </c>
      <c r="AA138" s="50">
        <f t="shared" si="38"/>
        <v>0</v>
      </c>
      <c r="AB138" s="27">
        <v>1000003900</v>
      </c>
    </row>
    <row r="139" spans="1:28" s="27" customFormat="1" ht="13.8" hidden="1">
      <c r="A139" s="50" t="s">
        <v>121</v>
      </c>
      <c r="B139" s="63" t="s">
        <v>16</v>
      </c>
      <c r="C139" s="63" t="s">
        <v>394</v>
      </c>
      <c r="D139" s="63">
        <v>1000003910</v>
      </c>
      <c r="E139" s="63" t="s">
        <v>395</v>
      </c>
      <c r="F139" s="40">
        <v>45400</v>
      </c>
      <c r="G139" s="40" t="str">
        <f t="shared" si="26"/>
        <v>Targeted Dealer</v>
      </c>
      <c r="H139" s="40"/>
      <c r="I139" s="41">
        <v>30</v>
      </c>
      <c r="J139" s="41">
        <f t="shared" ca="1" si="27"/>
        <v>660.9677419354839</v>
      </c>
      <c r="K139" s="42">
        <v>34.5</v>
      </c>
      <c r="L139" s="43">
        <f t="shared" ca="1" si="28"/>
        <v>-626.4677419354839</v>
      </c>
      <c r="M139" s="43">
        <f t="shared" ca="1" si="29"/>
        <v>5.219619326500732</v>
      </c>
      <c r="N139" s="44">
        <v>30.05</v>
      </c>
      <c r="O139" s="45" t="str">
        <f t="shared" ca="1" si="30"/>
        <v>Nov</v>
      </c>
      <c r="P139" s="42">
        <v>30.05</v>
      </c>
      <c r="Q139" s="44">
        <f t="shared" si="31"/>
        <v>4.4499999999999993</v>
      </c>
      <c r="R139" s="45">
        <f t="shared" ca="1" si="32"/>
        <v>0.14808652246256226</v>
      </c>
      <c r="S139" s="44" t="str">
        <f t="shared" ca="1" si="33"/>
        <v>GROWTH</v>
      </c>
      <c r="T139" s="46">
        <v>0</v>
      </c>
      <c r="U139" s="46" t="str">
        <f t="shared" ca="1" si="34"/>
        <v>Dec</v>
      </c>
      <c r="V139" s="42">
        <v>0</v>
      </c>
      <c r="W139" s="47">
        <f t="shared" si="35"/>
        <v>34.5</v>
      </c>
      <c r="X139" s="48">
        <f t="shared" ca="1" si="36"/>
        <v>0</v>
      </c>
      <c r="Y139" s="47" t="b">
        <f t="shared" si="37"/>
        <v>0</v>
      </c>
      <c r="Z139" s="50">
        <v>0</v>
      </c>
      <c r="AA139" s="50">
        <f t="shared" si="38"/>
        <v>0</v>
      </c>
      <c r="AB139" s="27">
        <v>1000003910</v>
      </c>
    </row>
    <row r="140" spans="1:28" s="27" customFormat="1" ht="13.8" hidden="1">
      <c r="A140" s="50" t="s">
        <v>121</v>
      </c>
      <c r="B140" s="63" t="s">
        <v>16</v>
      </c>
      <c r="C140" s="63" t="s">
        <v>396</v>
      </c>
      <c r="D140" s="63">
        <v>1000003932</v>
      </c>
      <c r="E140" s="63" t="s">
        <v>397</v>
      </c>
      <c r="F140" s="40">
        <v>45412</v>
      </c>
      <c r="G140" s="40" t="str">
        <f t="shared" si="26"/>
        <v>Targeted Dealer</v>
      </c>
      <c r="H140" s="40"/>
      <c r="I140" s="41">
        <v>150</v>
      </c>
      <c r="J140" s="41">
        <f t="shared" ca="1" si="27"/>
        <v>3304.8387096774195</v>
      </c>
      <c r="K140" s="42">
        <v>121</v>
      </c>
      <c r="L140" s="43">
        <f t="shared" ca="1" si="28"/>
        <v>-3183.8387096774195</v>
      </c>
      <c r="M140" s="43">
        <f t="shared" ca="1" si="29"/>
        <v>3.6612981942410934</v>
      </c>
      <c r="N140" s="44">
        <v>142.75</v>
      </c>
      <c r="O140" s="45" t="str">
        <f t="shared" ca="1" si="30"/>
        <v>Nov</v>
      </c>
      <c r="P140" s="42">
        <v>142.75</v>
      </c>
      <c r="Q140" s="44">
        <f t="shared" si="31"/>
        <v>-21.75</v>
      </c>
      <c r="R140" s="45">
        <f t="shared" ca="1" si="32"/>
        <v>-0.15236427320490364</v>
      </c>
      <c r="S140" s="44" t="str">
        <f t="shared" ca="1" si="33"/>
        <v>DEGROWTH</v>
      </c>
      <c r="T140" s="46">
        <v>0</v>
      </c>
      <c r="U140" s="46" t="str">
        <f t="shared" ca="1" si="34"/>
        <v>Dec</v>
      </c>
      <c r="V140" s="42">
        <v>0</v>
      </c>
      <c r="W140" s="47">
        <f t="shared" si="35"/>
        <v>121</v>
      </c>
      <c r="X140" s="48">
        <f t="shared" ca="1" si="36"/>
        <v>0</v>
      </c>
      <c r="Y140" s="47" t="b">
        <f t="shared" si="37"/>
        <v>0</v>
      </c>
      <c r="Z140" s="50">
        <v>0</v>
      </c>
      <c r="AA140" s="50">
        <f t="shared" si="38"/>
        <v>0</v>
      </c>
      <c r="AB140" s="27">
        <v>1000003932</v>
      </c>
    </row>
    <row r="141" spans="1:28" s="27" customFormat="1" ht="13.8" hidden="1">
      <c r="A141" s="50" t="s">
        <v>121</v>
      </c>
      <c r="B141" s="63" t="s">
        <v>16</v>
      </c>
      <c r="C141" s="63" t="s">
        <v>398</v>
      </c>
      <c r="D141" s="63">
        <v>1000003995</v>
      </c>
      <c r="E141" s="63" t="s">
        <v>399</v>
      </c>
      <c r="F141" s="40">
        <v>45446</v>
      </c>
      <c r="G141" s="40" t="str">
        <f t="shared" si="26"/>
        <v>Targeted Dealer</v>
      </c>
      <c r="H141" s="40" t="s">
        <v>113</v>
      </c>
      <c r="I141" s="41">
        <v>115</v>
      </c>
      <c r="J141" s="41">
        <f t="shared" ca="1" si="27"/>
        <v>2533.7096774193546</v>
      </c>
      <c r="K141" s="42">
        <v>80</v>
      </c>
      <c r="L141" s="43">
        <f t="shared" ca="1" si="28"/>
        <v>-2453.7096774193546</v>
      </c>
      <c r="M141" s="43">
        <f t="shared" ca="1" si="29"/>
        <v>3.1574256795467566</v>
      </c>
      <c r="N141" s="44">
        <v>120.5</v>
      </c>
      <c r="O141" s="45" t="str">
        <f t="shared" ca="1" si="30"/>
        <v>Nov</v>
      </c>
      <c r="P141" s="42">
        <v>120.5</v>
      </c>
      <c r="Q141" s="44">
        <f t="shared" si="31"/>
        <v>-40.5</v>
      </c>
      <c r="R141" s="45">
        <f t="shared" ca="1" si="32"/>
        <v>-0.33609958506224069</v>
      </c>
      <c r="S141" s="44" t="str">
        <f t="shared" ca="1" si="33"/>
        <v>DEGROWTH</v>
      </c>
      <c r="T141" s="46">
        <v>0</v>
      </c>
      <c r="U141" s="46" t="str">
        <f t="shared" ca="1" si="34"/>
        <v>Dec</v>
      </c>
      <c r="V141" s="42">
        <v>0</v>
      </c>
      <c r="W141" s="47">
        <f t="shared" si="35"/>
        <v>80</v>
      </c>
      <c r="X141" s="48">
        <f t="shared" ca="1" si="36"/>
        <v>0</v>
      </c>
      <c r="Y141" s="47" t="b">
        <f t="shared" si="37"/>
        <v>0</v>
      </c>
      <c r="Z141" s="50">
        <v>0</v>
      </c>
      <c r="AA141" s="50">
        <f t="shared" si="38"/>
        <v>1</v>
      </c>
      <c r="AB141" s="27">
        <v>1000003995</v>
      </c>
    </row>
    <row r="142" spans="1:28" s="27" customFormat="1" ht="13.8" hidden="1">
      <c r="A142" s="50" t="s">
        <v>121</v>
      </c>
      <c r="B142" s="63" t="s">
        <v>16</v>
      </c>
      <c r="C142" s="63" t="s">
        <v>400</v>
      </c>
      <c r="D142" s="63">
        <v>1000004005</v>
      </c>
      <c r="E142" s="63" t="s">
        <v>401</v>
      </c>
      <c r="F142" s="40">
        <v>45454</v>
      </c>
      <c r="G142" s="40" t="str">
        <f t="shared" si="26"/>
        <v>Targeted Dealer</v>
      </c>
      <c r="H142" s="40"/>
      <c r="I142" s="41">
        <v>130</v>
      </c>
      <c r="J142" s="41">
        <f t="shared" ca="1" si="27"/>
        <v>2864.1935483870966</v>
      </c>
      <c r="K142" s="42">
        <v>75.5</v>
      </c>
      <c r="L142" s="43">
        <f t="shared" ca="1" si="28"/>
        <v>-2788.6935483870966</v>
      </c>
      <c r="M142" s="43">
        <f t="shared" ca="1" si="29"/>
        <v>2.6359950444869917</v>
      </c>
      <c r="N142" s="44">
        <v>91.75</v>
      </c>
      <c r="O142" s="45" t="str">
        <f t="shared" ca="1" si="30"/>
        <v>Nov</v>
      </c>
      <c r="P142" s="42">
        <v>91.75</v>
      </c>
      <c r="Q142" s="44">
        <f t="shared" si="31"/>
        <v>-16.25</v>
      </c>
      <c r="R142" s="45">
        <f t="shared" ca="1" si="32"/>
        <v>-0.17711171662125336</v>
      </c>
      <c r="S142" s="44" t="str">
        <f t="shared" ca="1" si="33"/>
        <v>DEGROWTH</v>
      </c>
      <c r="T142" s="46">
        <v>0</v>
      </c>
      <c r="U142" s="46" t="str">
        <f t="shared" ca="1" si="34"/>
        <v>Dec</v>
      </c>
      <c r="V142" s="42">
        <v>0</v>
      </c>
      <c r="W142" s="47">
        <f t="shared" si="35"/>
        <v>75.5</v>
      </c>
      <c r="X142" s="48">
        <f t="shared" ca="1" si="36"/>
        <v>0</v>
      </c>
      <c r="Y142" s="47" t="b">
        <f t="shared" si="37"/>
        <v>0</v>
      </c>
      <c r="Z142" s="50">
        <v>0</v>
      </c>
      <c r="AA142" s="50">
        <f t="shared" si="38"/>
        <v>0</v>
      </c>
      <c r="AB142" s="27">
        <v>1000004005</v>
      </c>
    </row>
    <row r="143" spans="1:28" s="27" customFormat="1" ht="13.8" hidden="1">
      <c r="A143" s="39" t="s">
        <v>121</v>
      </c>
      <c r="B143" s="58" t="s">
        <v>18</v>
      </c>
      <c r="C143" s="59" t="s">
        <v>402</v>
      </c>
      <c r="D143" s="59">
        <v>1000000476</v>
      </c>
      <c r="E143" s="60" t="s">
        <v>403</v>
      </c>
      <c r="F143" s="40">
        <v>38768</v>
      </c>
      <c r="G143" s="40" t="str">
        <f t="shared" si="26"/>
        <v>Targeted Dealer</v>
      </c>
      <c r="H143" s="40" t="s">
        <v>113</v>
      </c>
      <c r="I143" s="41">
        <v>5600</v>
      </c>
      <c r="J143" s="41">
        <f t="shared" ca="1" si="27"/>
        <v>123380.64516129033</v>
      </c>
      <c r="K143" s="42">
        <v>5731.45</v>
      </c>
      <c r="L143" s="43">
        <f t="shared" ca="1" si="28"/>
        <v>-117649.19516129034</v>
      </c>
      <c r="M143" s="43">
        <f t="shared" ca="1" si="29"/>
        <v>4.6453396256013377</v>
      </c>
      <c r="N143" s="44">
        <v>5646</v>
      </c>
      <c r="O143" s="45" t="str">
        <f t="shared" ca="1" si="30"/>
        <v>Nov</v>
      </c>
      <c r="P143" s="42">
        <v>5646</v>
      </c>
      <c r="Q143" s="44">
        <f t="shared" si="31"/>
        <v>85.449999999999818</v>
      </c>
      <c r="R143" s="45">
        <f t="shared" ca="1" si="32"/>
        <v>1.5134608572440644E-2</v>
      </c>
      <c r="S143" s="44" t="str">
        <f t="shared" ca="1" si="33"/>
        <v>GROWTH</v>
      </c>
      <c r="T143" s="46">
        <v>4902</v>
      </c>
      <c r="U143" s="46" t="str">
        <f t="shared" ca="1" si="34"/>
        <v>Dec</v>
      </c>
      <c r="V143" s="42">
        <v>4902</v>
      </c>
      <c r="W143" s="47">
        <f t="shared" si="35"/>
        <v>829.44999999999982</v>
      </c>
      <c r="X143" s="48">
        <f t="shared" ca="1" si="36"/>
        <v>0.16920644634842907</v>
      </c>
      <c r="Y143" s="47" t="str">
        <f t="shared" ca="1" si="37"/>
        <v>GROWTH</v>
      </c>
      <c r="Z143" s="50">
        <v>0</v>
      </c>
      <c r="AA143" s="50">
        <f t="shared" si="38"/>
        <v>1</v>
      </c>
      <c r="AB143" s="27">
        <v>1000000476</v>
      </c>
    </row>
    <row r="144" spans="1:28" s="27" customFormat="1" ht="13.8" hidden="1">
      <c r="A144" s="39" t="s">
        <v>121</v>
      </c>
      <c r="B144" s="58" t="s">
        <v>18</v>
      </c>
      <c r="C144" s="59" t="s">
        <v>404</v>
      </c>
      <c r="D144" s="59">
        <v>1000000468</v>
      </c>
      <c r="E144" s="60" t="s">
        <v>405</v>
      </c>
      <c r="F144" s="40">
        <v>38904</v>
      </c>
      <c r="G144" s="40" t="str">
        <f t="shared" si="26"/>
        <v>Targeted Dealer</v>
      </c>
      <c r="H144" s="40"/>
      <c r="I144" s="41">
        <v>40</v>
      </c>
      <c r="J144" s="41">
        <f t="shared" ca="1" si="27"/>
        <v>881.29032258064512</v>
      </c>
      <c r="K144" s="42">
        <v>40</v>
      </c>
      <c r="L144" s="43">
        <f t="shared" ca="1" si="28"/>
        <v>-841.29032258064512</v>
      </c>
      <c r="M144" s="43">
        <f t="shared" ca="1" si="29"/>
        <v>4.5387994143484631</v>
      </c>
      <c r="N144" s="44">
        <v>35</v>
      </c>
      <c r="O144" s="45" t="str">
        <f t="shared" ca="1" si="30"/>
        <v>Nov</v>
      </c>
      <c r="P144" s="42">
        <v>35</v>
      </c>
      <c r="Q144" s="44">
        <f t="shared" si="31"/>
        <v>5</v>
      </c>
      <c r="R144" s="45">
        <f t="shared" ca="1" si="32"/>
        <v>0.14285714285714279</v>
      </c>
      <c r="S144" s="44" t="str">
        <f t="shared" ca="1" si="33"/>
        <v>GROWTH</v>
      </c>
      <c r="T144" s="46">
        <v>0</v>
      </c>
      <c r="U144" s="46" t="str">
        <f t="shared" ca="1" si="34"/>
        <v>Dec</v>
      </c>
      <c r="V144" s="42">
        <v>0</v>
      </c>
      <c r="W144" s="47">
        <f t="shared" si="35"/>
        <v>40</v>
      </c>
      <c r="X144" s="48">
        <f t="shared" ca="1" si="36"/>
        <v>0</v>
      </c>
      <c r="Y144" s="47" t="b">
        <f t="shared" si="37"/>
        <v>0</v>
      </c>
      <c r="Z144" s="50">
        <v>0</v>
      </c>
      <c r="AA144" s="50">
        <f t="shared" si="38"/>
        <v>0</v>
      </c>
      <c r="AB144" s="27">
        <v>1000000468</v>
      </c>
    </row>
    <row r="145" spans="1:28" s="27" customFormat="1" ht="13.8" hidden="1">
      <c r="A145" s="39" t="s">
        <v>121</v>
      </c>
      <c r="B145" s="58" t="s">
        <v>18</v>
      </c>
      <c r="C145" s="59" t="s">
        <v>406</v>
      </c>
      <c r="D145" s="59">
        <v>1000000445</v>
      </c>
      <c r="E145" s="60" t="s">
        <v>407</v>
      </c>
      <c r="F145" s="40">
        <v>38923</v>
      </c>
      <c r="G145" s="40" t="str">
        <f t="shared" si="26"/>
        <v>Targeted Dealer</v>
      </c>
      <c r="H145" s="40" t="s">
        <v>113</v>
      </c>
      <c r="I145" s="41">
        <v>140</v>
      </c>
      <c r="J145" s="41">
        <f t="shared" ca="1" si="27"/>
        <v>3084.5161290322585</v>
      </c>
      <c r="K145" s="42">
        <v>100</v>
      </c>
      <c r="L145" s="43">
        <f t="shared" ca="1" si="28"/>
        <v>-2984.5161290322585</v>
      </c>
      <c r="M145" s="43">
        <f t="shared" ca="1" si="29"/>
        <v>3.2419995816774727</v>
      </c>
      <c r="N145" s="44">
        <v>120</v>
      </c>
      <c r="O145" s="45" t="str">
        <f t="shared" ca="1" si="30"/>
        <v>Nov</v>
      </c>
      <c r="P145" s="42">
        <v>120</v>
      </c>
      <c r="Q145" s="44">
        <f t="shared" si="31"/>
        <v>-20</v>
      </c>
      <c r="R145" s="45">
        <f t="shared" ca="1" si="32"/>
        <v>-0.16666666666666663</v>
      </c>
      <c r="S145" s="44" t="str">
        <f t="shared" ca="1" si="33"/>
        <v>DEGROWTH</v>
      </c>
      <c r="T145" s="46">
        <v>40</v>
      </c>
      <c r="U145" s="46" t="str">
        <f t="shared" ca="1" si="34"/>
        <v>Dec</v>
      </c>
      <c r="V145" s="42">
        <v>40</v>
      </c>
      <c r="W145" s="47">
        <f t="shared" si="35"/>
        <v>60</v>
      </c>
      <c r="X145" s="48">
        <f t="shared" ca="1" si="36"/>
        <v>1.5</v>
      </c>
      <c r="Y145" s="47" t="str">
        <f t="shared" ca="1" si="37"/>
        <v>GROWTH</v>
      </c>
      <c r="Z145" s="50">
        <v>0</v>
      </c>
      <c r="AA145" s="50">
        <f t="shared" si="38"/>
        <v>1</v>
      </c>
      <c r="AB145" s="27">
        <v>1000000445</v>
      </c>
    </row>
    <row r="146" spans="1:28" s="27" customFormat="1" ht="13.8" hidden="1">
      <c r="A146" s="39" t="s">
        <v>121</v>
      </c>
      <c r="B146" s="58" t="s">
        <v>18</v>
      </c>
      <c r="C146" s="59" t="s">
        <v>408</v>
      </c>
      <c r="D146" s="59">
        <v>1000000451</v>
      </c>
      <c r="E146" s="60" t="s">
        <v>409</v>
      </c>
      <c r="F146" s="40">
        <v>39746</v>
      </c>
      <c r="G146" s="40" t="str">
        <f t="shared" si="26"/>
        <v>Targeted Dealer</v>
      </c>
      <c r="H146" s="40"/>
      <c r="I146" s="41">
        <v>80</v>
      </c>
      <c r="J146" s="41">
        <f t="shared" ca="1" si="27"/>
        <v>1762.5806451612902</v>
      </c>
      <c r="K146" s="42">
        <v>0</v>
      </c>
      <c r="L146" s="43">
        <f t="shared" ca="1" si="28"/>
        <v>-1762.5806451612902</v>
      </c>
      <c r="M146" s="43">
        <f t="shared" ca="1" si="29"/>
        <v>0</v>
      </c>
      <c r="N146" s="44">
        <v>20</v>
      </c>
      <c r="O146" s="45" t="str">
        <f t="shared" ca="1" si="30"/>
        <v>Nov</v>
      </c>
      <c r="P146" s="42">
        <v>20</v>
      </c>
      <c r="Q146" s="44">
        <f t="shared" si="31"/>
        <v>-20</v>
      </c>
      <c r="R146" s="45">
        <f t="shared" ca="1" si="32"/>
        <v>-1</v>
      </c>
      <c r="S146" s="44" t="str">
        <f t="shared" ca="1" si="33"/>
        <v>DEGROWTH</v>
      </c>
      <c r="T146" s="46">
        <v>40</v>
      </c>
      <c r="U146" s="46" t="str">
        <f t="shared" ca="1" si="34"/>
        <v>Dec</v>
      </c>
      <c r="V146" s="42">
        <v>40</v>
      </c>
      <c r="W146" s="47">
        <f t="shared" si="35"/>
        <v>-40</v>
      </c>
      <c r="X146" s="48">
        <f t="shared" ca="1" si="36"/>
        <v>-1</v>
      </c>
      <c r="Y146" s="47" t="str">
        <f t="shared" ca="1" si="37"/>
        <v>DEGROWTH</v>
      </c>
      <c r="Z146" s="50">
        <v>1</v>
      </c>
      <c r="AA146" s="50">
        <f t="shared" si="38"/>
        <v>0</v>
      </c>
      <c r="AB146" s="27">
        <v>1000000451</v>
      </c>
    </row>
    <row r="147" spans="1:28" s="27" customFormat="1" ht="13.8" hidden="1">
      <c r="A147" s="39" t="s">
        <v>121</v>
      </c>
      <c r="B147" s="58" t="s">
        <v>18</v>
      </c>
      <c r="C147" s="59" t="s">
        <v>410</v>
      </c>
      <c r="D147" s="59">
        <v>1000000443</v>
      </c>
      <c r="E147" s="60" t="s">
        <v>411</v>
      </c>
      <c r="F147" s="40">
        <v>40054</v>
      </c>
      <c r="G147" s="40" t="str">
        <f t="shared" si="26"/>
        <v>Targeted Dealer</v>
      </c>
      <c r="H147" s="40" t="s">
        <v>113</v>
      </c>
      <c r="I147" s="41">
        <v>3320</v>
      </c>
      <c r="J147" s="41">
        <f t="shared" ca="1" si="27"/>
        <v>73147.096774193546</v>
      </c>
      <c r="K147" s="42">
        <v>2983.8</v>
      </c>
      <c r="L147" s="43">
        <f t="shared" ca="1" si="28"/>
        <v>-70163.296774193543</v>
      </c>
      <c r="M147" s="43">
        <f t="shared" ca="1" si="29"/>
        <v>4.0791776182328139</v>
      </c>
      <c r="N147" s="44">
        <v>2847</v>
      </c>
      <c r="O147" s="45" t="str">
        <f t="shared" ca="1" si="30"/>
        <v>Nov</v>
      </c>
      <c r="P147" s="42">
        <v>2847</v>
      </c>
      <c r="Q147" s="44">
        <f t="shared" si="31"/>
        <v>136.80000000000018</v>
      </c>
      <c r="R147" s="45">
        <f t="shared" ca="1" si="32"/>
        <v>4.8050579557428863E-2</v>
      </c>
      <c r="S147" s="44" t="str">
        <f t="shared" ca="1" si="33"/>
        <v>GROWTH</v>
      </c>
      <c r="T147" s="46">
        <v>2740</v>
      </c>
      <c r="U147" s="46" t="str">
        <f t="shared" ca="1" si="34"/>
        <v>Dec</v>
      </c>
      <c r="V147" s="42">
        <v>2740</v>
      </c>
      <c r="W147" s="47">
        <f t="shared" si="35"/>
        <v>243.80000000000018</v>
      </c>
      <c r="X147" s="48">
        <f t="shared" ca="1" si="36"/>
        <v>8.8978102189781083E-2</v>
      </c>
      <c r="Y147" s="47" t="str">
        <f t="shared" ca="1" si="37"/>
        <v>GROWTH</v>
      </c>
      <c r="Z147" s="50">
        <v>0</v>
      </c>
      <c r="AA147" s="50">
        <f t="shared" si="38"/>
        <v>1</v>
      </c>
      <c r="AB147" s="27">
        <v>1000000443</v>
      </c>
    </row>
    <row r="148" spans="1:28" s="27" customFormat="1" ht="13.8" hidden="1">
      <c r="A148" s="39" t="s">
        <v>121</v>
      </c>
      <c r="B148" s="58" t="s">
        <v>18</v>
      </c>
      <c r="C148" s="59" t="s">
        <v>412</v>
      </c>
      <c r="D148" s="59">
        <v>1000000462</v>
      </c>
      <c r="E148" s="60" t="s">
        <v>413</v>
      </c>
      <c r="F148" s="40">
        <v>40054</v>
      </c>
      <c r="G148" s="40" t="str">
        <f t="shared" si="26"/>
        <v>Targeted Dealer</v>
      </c>
      <c r="H148" s="40" t="s">
        <v>113</v>
      </c>
      <c r="I148" s="41">
        <v>500</v>
      </c>
      <c r="J148" s="41">
        <f t="shared" ca="1" si="27"/>
        <v>11016.129032258064</v>
      </c>
      <c r="K148" s="42">
        <v>480</v>
      </c>
      <c r="L148" s="43">
        <f t="shared" ca="1" si="28"/>
        <v>-10536.129032258064</v>
      </c>
      <c r="M148" s="43">
        <f t="shared" ca="1" si="29"/>
        <v>4.3572474377745243</v>
      </c>
      <c r="N148" s="44">
        <v>520</v>
      </c>
      <c r="O148" s="45" t="str">
        <f t="shared" ca="1" si="30"/>
        <v>Nov</v>
      </c>
      <c r="P148" s="42">
        <v>520</v>
      </c>
      <c r="Q148" s="44">
        <f t="shared" si="31"/>
        <v>-40</v>
      </c>
      <c r="R148" s="45">
        <f t="shared" ca="1" si="32"/>
        <v>-7.6923076923076872E-2</v>
      </c>
      <c r="S148" s="44" t="str">
        <f t="shared" ca="1" si="33"/>
        <v>DEGROWTH</v>
      </c>
      <c r="T148" s="46">
        <v>690</v>
      </c>
      <c r="U148" s="46" t="str">
        <f t="shared" ca="1" si="34"/>
        <v>Dec</v>
      </c>
      <c r="V148" s="42">
        <v>690</v>
      </c>
      <c r="W148" s="47">
        <f t="shared" si="35"/>
        <v>-210</v>
      </c>
      <c r="X148" s="48">
        <f t="shared" ca="1" si="36"/>
        <v>-0.30434782608695654</v>
      </c>
      <c r="Y148" s="47" t="str">
        <f t="shared" ca="1" si="37"/>
        <v>DEGROWTH</v>
      </c>
      <c r="Z148" s="50">
        <v>0</v>
      </c>
      <c r="AA148" s="50">
        <f t="shared" si="38"/>
        <v>1</v>
      </c>
      <c r="AB148" s="27">
        <v>1000000462</v>
      </c>
    </row>
    <row r="149" spans="1:28" s="27" customFormat="1" ht="13.8" hidden="1">
      <c r="A149" s="39" t="s">
        <v>121</v>
      </c>
      <c r="B149" s="58" t="s">
        <v>18</v>
      </c>
      <c r="C149" s="59" t="s">
        <v>414</v>
      </c>
      <c r="D149" s="59">
        <v>1000000461</v>
      </c>
      <c r="E149" s="60" t="s">
        <v>415</v>
      </c>
      <c r="F149" s="40">
        <v>40814</v>
      </c>
      <c r="G149" s="40" t="str">
        <f t="shared" si="26"/>
        <v>Targeted Dealer</v>
      </c>
      <c r="H149" s="40"/>
      <c r="I149" s="41">
        <v>160</v>
      </c>
      <c r="J149" s="41">
        <f t="shared" ca="1" si="27"/>
        <v>3525.1612903225805</v>
      </c>
      <c r="K149" s="42">
        <v>160</v>
      </c>
      <c r="L149" s="43">
        <f t="shared" ca="1" si="28"/>
        <v>-3365.1612903225805</v>
      </c>
      <c r="M149" s="43">
        <f t="shared" ca="1" si="29"/>
        <v>4.5387994143484631</v>
      </c>
      <c r="N149" s="44">
        <v>200</v>
      </c>
      <c r="O149" s="45" t="str">
        <f t="shared" ca="1" si="30"/>
        <v>Nov</v>
      </c>
      <c r="P149" s="42">
        <v>200</v>
      </c>
      <c r="Q149" s="44">
        <f t="shared" si="31"/>
        <v>-40</v>
      </c>
      <c r="R149" s="45">
        <f t="shared" ca="1" si="32"/>
        <v>-0.19999999999999996</v>
      </c>
      <c r="S149" s="44" t="str">
        <f t="shared" ca="1" si="33"/>
        <v>DEGROWTH</v>
      </c>
      <c r="T149" s="46">
        <v>287</v>
      </c>
      <c r="U149" s="46" t="str">
        <f t="shared" ca="1" si="34"/>
        <v>Dec</v>
      </c>
      <c r="V149" s="42">
        <v>287</v>
      </c>
      <c r="W149" s="47">
        <f t="shared" si="35"/>
        <v>-127</v>
      </c>
      <c r="X149" s="48">
        <f t="shared" ca="1" si="36"/>
        <v>-0.44250871080139376</v>
      </c>
      <c r="Y149" s="47" t="str">
        <f t="shared" ca="1" si="37"/>
        <v>DEGROWTH</v>
      </c>
      <c r="Z149" s="50">
        <v>0</v>
      </c>
      <c r="AA149" s="50">
        <f t="shared" si="38"/>
        <v>0</v>
      </c>
      <c r="AB149" s="27">
        <v>1000000461</v>
      </c>
    </row>
    <row r="150" spans="1:28" s="27" customFormat="1" ht="13.8" hidden="1">
      <c r="A150" s="39" t="s">
        <v>121</v>
      </c>
      <c r="B150" s="58" t="s">
        <v>18</v>
      </c>
      <c r="C150" s="59" t="s">
        <v>416</v>
      </c>
      <c r="D150" s="59">
        <v>1000000477</v>
      </c>
      <c r="E150" s="60" t="s">
        <v>417</v>
      </c>
      <c r="F150" s="40">
        <v>40906</v>
      </c>
      <c r="G150" s="40" t="str">
        <f t="shared" si="26"/>
        <v>Targeted Dealer</v>
      </c>
      <c r="H150" s="40"/>
      <c r="I150" s="41">
        <v>30</v>
      </c>
      <c r="J150" s="41">
        <f t="shared" ca="1" si="27"/>
        <v>660.9677419354839</v>
      </c>
      <c r="K150" s="42">
        <v>20</v>
      </c>
      <c r="L150" s="43">
        <f t="shared" ca="1" si="28"/>
        <v>-640.9677419354839</v>
      </c>
      <c r="M150" s="43">
        <f t="shared" ca="1" si="29"/>
        <v>3.0258662762323083</v>
      </c>
      <c r="N150" s="44">
        <v>10</v>
      </c>
      <c r="O150" s="45" t="str">
        <f t="shared" ca="1" si="30"/>
        <v>Nov</v>
      </c>
      <c r="P150" s="42">
        <v>10</v>
      </c>
      <c r="Q150" s="44">
        <f t="shared" si="31"/>
        <v>10</v>
      </c>
      <c r="R150" s="45">
        <f t="shared" ca="1" si="32"/>
        <v>1</v>
      </c>
      <c r="S150" s="44" t="str">
        <f t="shared" ca="1" si="33"/>
        <v>GROWTH</v>
      </c>
      <c r="T150" s="46">
        <v>0</v>
      </c>
      <c r="U150" s="46" t="str">
        <f t="shared" ca="1" si="34"/>
        <v>Dec</v>
      </c>
      <c r="V150" s="42">
        <v>0</v>
      </c>
      <c r="W150" s="47">
        <f t="shared" si="35"/>
        <v>20</v>
      </c>
      <c r="X150" s="48">
        <f t="shared" ca="1" si="36"/>
        <v>0</v>
      </c>
      <c r="Y150" s="47" t="b">
        <f t="shared" si="37"/>
        <v>0</v>
      </c>
      <c r="Z150" s="50">
        <v>0</v>
      </c>
      <c r="AA150" s="50">
        <f t="shared" si="38"/>
        <v>0</v>
      </c>
      <c r="AB150" s="27">
        <v>1000000477</v>
      </c>
    </row>
    <row r="151" spans="1:28" s="27" customFormat="1" ht="13.8" hidden="1">
      <c r="A151" s="39" t="s">
        <v>121</v>
      </c>
      <c r="B151" s="58" t="s">
        <v>18</v>
      </c>
      <c r="C151" s="59" t="s">
        <v>418</v>
      </c>
      <c r="D151" s="59">
        <v>1000000448</v>
      </c>
      <c r="E151" s="60" t="s">
        <v>419</v>
      </c>
      <c r="F151" s="40">
        <v>41212</v>
      </c>
      <c r="G151" s="40" t="str">
        <f t="shared" si="26"/>
        <v>Targeted Dealer</v>
      </c>
      <c r="H151" s="40"/>
      <c r="I151" s="41">
        <v>160</v>
      </c>
      <c r="J151" s="41">
        <f t="shared" ca="1" si="27"/>
        <v>3525.1612903225805</v>
      </c>
      <c r="K151" s="42">
        <v>180</v>
      </c>
      <c r="L151" s="43">
        <f t="shared" ca="1" si="28"/>
        <v>-3345.1612903225805</v>
      </c>
      <c r="M151" s="43">
        <f t="shared" ca="1" si="29"/>
        <v>5.1061493411420207</v>
      </c>
      <c r="N151" s="44">
        <v>260</v>
      </c>
      <c r="O151" s="45" t="str">
        <f t="shared" ca="1" si="30"/>
        <v>Nov</v>
      </c>
      <c r="P151" s="42">
        <v>260</v>
      </c>
      <c r="Q151" s="44">
        <f t="shared" si="31"/>
        <v>-80</v>
      </c>
      <c r="R151" s="45">
        <f t="shared" ca="1" si="32"/>
        <v>-0.30769230769230771</v>
      </c>
      <c r="S151" s="44" t="str">
        <f t="shared" ca="1" si="33"/>
        <v>DEGROWTH</v>
      </c>
      <c r="T151" s="46">
        <v>160</v>
      </c>
      <c r="U151" s="46" t="str">
        <f t="shared" ca="1" si="34"/>
        <v>Dec</v>
      </c>
      <c r="V151" s="42">
        <v>160</v>
      </c>
      <c r="W151" s="47">
        <f t="shared" si="35"/>
        <v>20</v>
      </c>
      <c r="X151" s="48">
        <f t="shared" ca="1" si="36"/>
        <v>0.125</v>
      </c>
      <c r="Y151" s="47" t="str">
        <f t="shared" ca="1" si="37"/>
        <v>GROWTH</v>
      </c>
      <c r="Z151" s="50">
        <v>0</v>
      </c>
      <c r="AA151" s="50">
        <f t="shared" si="38"/>
        <v>0</v>
      </c>
      <c r="AB151" s="27">
        <v>1000000448</v>
      </c>
    </row>
    <row r="152" spans="1:28" s="27" customFormat="1" ht="13.8" hidden="1">
      <c r="A152" s="39" t="s">
        <v>121</v>
      </c>
      <c r="B152" s="58" t="s">
        <v>18</v>
      </c>
      <c r="C152" s="59" t="s">
        <v>420</v>
      </c>
      <c r="D152" s="59">
        <v>1000000446</v>
      </c>
      <c r="E152" s="60" t="s">
        <v>421</v>
      </c>
      <c r="F152" s="40">
        <v>41438</v>
      </c>
      <c r="G152" s="40" t="str">
        <f t="shared" si="26"/>
        <v>Targeted Dealer</v>
      </c>
      <c r="H152" s="40" t="s">
        <v>113</v>
      </c>
      <c r="I152" s="41">
        <v>520</v>
      </c>
      <c r="J152" s="41">
        <f t="shared" ca="1" si="27"/>
        <v>11456.774193548386</v>
      </c>
      <c r="K152" s="42">
        <v>520</v>
      </c>
      <c r="L152" s="43">
        <f t="shared" ca="1" si="28"/>
        <v>-10936.774193548386</v>
      </c>
      <c r="M152" s="43">
        <f t="shared" ca="1" si="29"/>
        <v>4.5387994143484631</v>
      </c>
      <c r="N152" s="44">
        <v>610</v>
      </c>
      <c r="O152" s="45" t="str">
        <f t="shared" ca="1" si="30"/>
        <v>Nov</v>
      </c>
      <c r="P152" s="42">
        <v>610</v>
      </c>
      <c r="Q152" s="44">
        <f t="shared" si="31"/>
        <v>-90</v>
      </c>
      <c r="R152" s="45">
        <f t="shared" ca="1" si="32"/>
        <v>-0.14754098360655743</v>
      </c>
      <c r="S152" s="44" t="str">
        <f t="shared" ca="1" si="33"/>
        <v>DEGROWTH</v>
      </c>
      <c r="T152" s="46">
        <v>495</v>
      </c>
      <c r="U152" s="46" t="str">
        <f t="shared" ca="1" si="34"/>
        <v>Dec</v>
      </c>
      <c r="V152" s="42">
        <v>495</v>
      </c>
      <c r="W152" s="47">
        <f t="shared" si="35"/>
        <v>25</v>
      </c>
      <c r="X152" s="48">
        <f t="shared" ca="1" si="36"/>
        <v>5.0505050505050608E-2</v>
      </c>
      <c r="Y152" s="47" t="str">
        <f t="shared" ca="1" si="37"/>
        <v>GROWTH</v>
      </c>
      <c r="Z152" s="50">
        <v>0</v>
      </c>
      <c r="AA152" s="50">
        <f t="shared" si="38"/>
        <v>1</v>
      </c>
      <c r="AB152" s="27">
        <v>1000000446</v>
      </c>
    </row>
    <row r="153" spans="1:28" s="27" customFormat="1" ht="13.8" hidden="1">
      <c r="A153" s="50" t="s">
        <v>121</v>
      </c>
      <c r="B153" s="63" t="s">
        <v>18</v>
      </c>
      <c r="C153" s="63" t="s">
        <v>422</v>
      </c>
      <c r="D153" s="63">
        <v>1000000469</v>
      </c>
      <c r="E153" s="63" t="s">
        <v>423</v>
      </c>
      <c r="F153" s="40">
        <v>41537</v>
      </c>
      <c r="G153" s="40" t="str">
        <f t="shared" si="26"/>
        <v>-</v>
      </c>
      <c r="H153" s="50"/>
      <c r="I153" s="41">
        <v>0</v>
      </c>
      <c r="J153" s="41">
        <f t="shared" ca="1" si="27"/>
        <v>0</v>
      </c>
      <c r="K153" s="42">
        <v>0</v>
      </c>
      <c r="L153" s="43">
        <f t="shared" ca="1" si="28"/>
        <v>0</v>
      </c>
      <c r="M153" s="43" t="str">
        <f t="shared" ca="1" si="29"/>
        <v>-</v>
      </c>
      <c r="N153" s="44">
        <v>0</v>
      </c>
      <c r="O153" s="45" t="str">
        <f t="shared" ca="1" si="30"/>
        <v>Nov</v>
      </c>
      <c r="P153" s="42">
        <v>0</v>
      </c>
      <c r="Q153" s="44">
        <f t="shared" si="31"/>
        <v>0</v>
      </c>
      <c r="R153" s="45">
        <f t="shared" ca="1" si="32"/>
        <v>0</v>
      </c>
      <c r="S153" s="44" t="b">
        <f t="shared" si="33"/>
        <v>0</v>
      </c>
      <c r="T153" s="46">
        <v>0</v>
      </c>
      <c r="U153" s="46" t="str">
        <f t="shared" ca="1" si="34"/>
        <v>Dec</v>
      </c>
      <c r="V153" s="42">
        <v>0</v>
      </c>
      <c r="W153" s="47">
        <f t="shared" si="35"/>
        <v>0</v>
      </c>
      <c r="X153" s="48">
        <f t="shared" ca="1" si="36"/>
        <v>0</v>
      </c>
      <c r="Y153" s="47" t="b">
        <f t="shared" si="37"/>
        <v>0</v>
      </c>
      <c r="Z153" s="50">
        <v>1</v>
      </c>
      <c r="AA153" s="50">
        <f t="shared" si="38"/>
        <v>0</v>
      </c>
      <c r="AB153" s="27">
        <v>1000000469</v>
      </c>
    </row>
    <row r="154" spans="1:28" s="27" customFormat="1" ht="13.8" hidden="1">
      <c r="A154" s="50" t="s">
        <v>121</v>
      </c>
      <c r="B154" s="63" t="s">
        <v>18</v>
      </c>
      <c r="C154" s="63" t="s">
        <v>424</v>
      </c>
      <c r="D154" s="63">
        <v>1000000475</v>
      </c>
      <c r="E154" s="63" t="s">
        <v>425</v>
      </c>
      <c r="F154" s="40">
        <v>41699</v>
      </c>
      <c r="G154" s="40" t="str">
        <f t="shared" si="26"/>
        <v>-</v>
      </c>
      <c r="H154" s="50"/>
      <c r="I154" s="41">
        <v>0</v>
      </c>
      <c r="J154" s="41">
        <f t="shared" ca="1" si="27"/>
        <v>0</v>
      </c>
      <c r="K154" s="42">
        <v>0</v>
      </c>
      <c r="L154" s="43">
        <f t="shared" ca="1" si="28"/>
        <v>0</v>
      </c>
      <c r="M154" s="43" t="str">
        <f t="shared" ca="1" si="29"/>
        <v>-</v>
      </c>
      <c r="N154" s="44">
        <v>0</v>
      </c>
      <c r="O154" s="45" t="str">
        <f t="shared" ca="1" si="30"/>
        <v>Nov</v>
      </c>
      <c r="P154" s="42">
        <v>0</v>
      </c>
      <c r="Q154" s="44">
        <f t="shared" si="31"/>
        <v>0</v>
      </c>
      <c r="R154" s="45">
        <f t="shared" ca="1" si="32"/>
        <v>0</v>
      </c>
      <c r="S154" s="44" t="b">
        <f t="shared" si="33"/>
        <v>0</v>
      </c>
      <c r="T154" s="46">
        <v>0</v>
      </c>
      <c r="U154" s="46" t="str">
        <f t="shared" ca="1" si="34"/>
        <v>Dec</v>
      </c>
      <c r="V154" s="42">
        <v>0</v>
      </c>
      <c r="W154" s="47">
        <f t="shared" si="35"/>
        <v>0</v>
      </c>
      <c r="X154" s="48">
        <f t="shared" ca="1" si="36"/>
        <v>0</v>
      </c>
      <c r="Y154" s="47" t="b">
        <f t="shared" si="37"/>
        <v>0</v>
      </c>
      <c r="Z154" s="50">
        <v>1</v>
      </c>
      <c r="AA154" s="50">
        <f t="shared" si="38"/>
        <v>0</v>
      </c>
      <c r="AB154" s="27">
        <v>1000000475</v>
      </c>
    </row>
    <row r="155" spans="1:28" s="27" customFormat="1" ht="13.8" hidden="1">
      <c r="A155" s="39" t="s">
        <v>121</v>
      </c>
      <c r="B155" s="58" t="s">
        <v>18</v>
      </c>
      <c r="C155" s="59" t="s">
        <v>426</v>
      </c>
      <c r="D155" s="59">
        <v>1000000465</v>
      </c>
      <c r="E155" s="60" t="s">
        <v>427</v>
      </c>
      <c r="F155" s="40">
        <v>41934</v>
      </c>
      <c r="G155" s="40" t="str">
        <f t="shared" si="26"/>
        <v>Targeted Dealer</v>
      </c>
      <c r="H155" s="40" t="s">
        <v>113</v>
      </c>
      <c r="I155" s="41">
        <v>140</v>
      </c>
      <c r="J155" s="41">
        <f t="shared" ca="1" si="27"/>
        <v>3084.5161290322585</v>
      </c>
      <c r="K155" s="42">
        <v>120</v>
      </c>
      <c r="L155" s="43">
        <f t="shared" ca="1" si="28"/>
        <v>-2964.5161290322585</v>
      </c>
      <c r="M155" s="43">
        <f t="shared" ca="1" si="29"/>
        <v>3.8903994980129672</v>
      </c>
      <c r="N155" s="44">
        <v>80</v>
      </c>
      <c r="O155" s="45" t="str">
        <f t="shared" ca="1" si="30"/>
        <v>Nov</v>
      </c>
      <c r="P155" s="42">
        <v>80</v>
      </c>
      <c r="Q155" s="44">
        <f t="shared" si="31"/>
        <v>40</v>
      </c>
      <c r="R155" s="45">
        <f t="shared" ca="1" si="32"/>
        <v>0.5</v>
      </c>
      <c r="S155" s="44" t="str">
        <f t="shared" ca="1" si="33"/>
        <v>GROWTH</v>
      </c>
      <c r="T155" s="46">
        <v>80</v>
      </c>
      <c r="U155" s="46" t="str">
        <f t="shared" ca="1" si="34"/>
        <v>Dec</v>
      </c>
      <c r="V155" s="42">
        <v>80</v>
      </c>
      <c r="W155" s="47">
        <f t="shared" si="35"/>
        <v>40</v>
      </c>
      <c r="X155" s="48">
        <f t="shared" ca="1" si="36"/>
        <v>0.5</v>
      </c>
      <c r="Y155" s="47" t="str">
        <f t="shared" ca="1" si="37"/>
        <v>GROWTH</v>
      </c>
      <c r="Z155" s="50">
        <v>0</v>
      </c>
      <c r="AA155" s="50">
        <f t="shared" si="38"/>
        <v>1</v>
      </c>
      <c r="AB155" s="27">
        <v>1000000465</v>
      </c>
    </row>
    <row r="156" spans="1:28" s="27" customFormat="1" ht="13.8" hidden="1">
      <c r="A156" s="39" t="s">
        <v>121</v>
      </c>
      <c r="B156" s="58" t="s">
        <v>18</v>
      </c>
      <c r="C156" s="59" t="s">
        <v>428</v>
      </c>
      <c r="D156" s="59">
        <v>1000000447</v>
      </c>
      <c r="E156" s="60" t="s">
        <v>429</v>
      </c>
      <c r="F156" s="40">
        <v>42510</v>
      </c>
      <c r="G156" s="40" t="str">
        <f t="shared" si="26"/>
        <v>Targeted Dealer</v>
      </c>
      <c r="H156" s="40"/>
      <c r="I156" s="41">
        <v>160</v>
      </c>
      <c r="J156" s="41">
        <f t="shared" ca="1" si="27"/>
        <v>3525.1612903225805</v>
      </c>
      <c r="K156" s="42">
        <v>102.5</v>
      </c>
      <c r="L156" s="43">
        <f t="shared" ca="1" si="28"/>
        <v>-3422.6612903225805</v>
      </c>
      <c r="M156" s="43">
        <f t="shared" ca="1" si="29"/>
        <v>2.9076683748169838</v>
      </c>
      <c r="N156" s="44">
        <v>110</v>
      </c>
      <c r="O156" s="45" t="str">
        <f t="shared" ca="1" si="30"/>
        <v>Nov</v>
      </c>
      <c r="P156" s="42">
        <v>110</v>
      </c>
      <c r="Q156" s="44">
        <f t="shared" si="31"/>
        <v>-7.5</v>
      </c>
      <c r="R156" s="45">
        <f t="shared" ca="1" si="32"/>
        <v>-6.8181818181818232E-2</v>
      </c>
      <c r="S156" s="44" t="str">
        <f t="shared" ca="1" si="33"/>
        <v>DEGROWTH</v>
      </c>
      <c r="T156" s="46">
        <v>160</v>
      </c>
      <c r="U156" s="46" t="str">
        <f t="shared" ca="1" si="34"/>
        <v>Dec</v>
      </c>
      <c r="V156" s="42">
        <v>160</v>
      </c>
      <c r="W156" s="47">
        <f t="shared" si="35"/>
        <v>-57.5</v>
      </c>
      <c r="X156" s="48">
        <f t="shared" ca="1" si="36"/>
        <v>-0.359375</v>
      </c>
      <c r="Y156" s="47" t="str">
        <f t="shared" ca="1" si="37"/>
        <v>DEGROWTH</v>
      </c>
      <c r="Z156" s="50">
        <v>0</v>
      </c>
      <c r="AA156" s="50">
        <f t="shared" si="38"/>
        <v>0</v>
      </c>
      <c r="AB156" s="27">
        <v>1000000447</v>
      </c>
    </row>
    <row r="157" spans="1:28" s="27" customFormat="1" ht="13.8" hidden="1">
      <c r="A157" s="39" t="s">
        <v>121</v>
      </c>
      <c r="B157" s="58" t="s">
        <v>18</v>
      </c>
      <c r="C157" s="59" t="s">
        <v>430</v>
      </c>
      <c r="D157" s="59">
        <v>1000000455</v>
      </c>
      <c r="E157" s="60" t="s">
        <v>431</v>
      </c>
      <c r="F157" s="40">
        <v>42573</v>
      </c>
      <c r="G157" s="40" t="str">
        <f t="shared" si="26"/>
        <v>Targeted Dealer</v>
      </c>
      <c r="H157" s="40"/>
      <c r="I157" s="41">
        <v>200</v>
      </c>
      <c r="J157" s="41">
        <f t="shared" ca="1" si="27"/>
        <v>4406.4516129032254</v>
      </c>
      <c r="K157" s="42">
        <v>80</v>
      </c>
      <c r="L157" s="43">
        <f t="shared" ca="1" si="28"/>
        <v>-4326.4516129032254</v>
      </c>
      <c r="M157" s="43">
        <f t="shared" ca="1" si="29"/>
        <v>1.8155197657393851</v>
      </c>
      <c r="N157" s="44">
        <v>90</v>
      </c>
      <c r="O157" s="45" t="str">
        <f t="shared" ca="1" si="30"/>
        <v>Nov</v>
      </c>
      <c r="P157" s="42">
        <v>90</v>
      </c>
      <c r="Q157" s="44">
        <f t="shared" si="31"/>
        <v>-10</v>
      </c>
      <c r="R157" s="45">
        <f t="shared" ca="1" si="32"/>
        <v>-0.11111111111111116</v>
      </c>
      <c r="S157" s="44" t="str">
        <f t="shared" ca="1" si="33"/>
        <v>DEGROWTH</v>
      </c>
      <c r="T157" s="46">
        <v>168</v>
      </c>
      <c r="U157" s="46" t="str">
        <f t="shared" ca="1" si="34"/>
        <v>Dec</v>
      </c>
      <c r="V157" s="42">
        <v>168</v>
      </c>
      <c r="W157" s="47">
        <f t="shared" si="35"/>
        <v>-88</v>
      </c>
      <c r="X157" s="48">
        <f t="shared" ca="1" si="36"/>
        <v>-0.52380952380952384</v>
      </c>
      <c r="Y157" s="47" t="str">
        <f t="shared" ca="1" si="37"/>
        <v>DEGROWTH</v>
      </c>
      <c r="Z157" s="50">
        <v>0</v>
      </c>
      <c r="AA157" s="50">
        <f t="shared" si="38"/>
        <v>0</v>
      </c>
      <c r="AB157" s="27">
        <v>1000000455</v>
      </c>
    </row>
    <row r="158" spans="1:28" s="27" customFormat="1" ht="13.8" hidden="1">
      <c r="A158" s="39" t="s">
        <v>121</v>
      </c>
      <c r="B158" s="58" t="s">
        <v>18</v>
      </c>
      <c r="C158" s="59" t="s">
        <v>432</v>
      </c>
      <c r="D158" s="59">
        <v>1000000457</v>
      </c>
      <c r="E158" s="60" t="s">
        <v>433</v>
      </c>
      <c r="F158" s="40">
        <v>42814</v>
      </c>
      <c r="G158" s="40" t="str">
        <f t="shared" si="26"/>
        <v>Targeted Dealer</v>
      </c>
      <c r="H158" s="40" t="s">
        <v>113</v>
      </c>
      <c r="I158" s="41">
        <v>80</v>
      </c>
      <c r="J158" s="41">
        <f t="shared" ca="1" si="27"/>
        <v>1762.5806451612902</v>
      </c>
      <c r="K158" s="42">
        <v>80</v>
      </c>
      <c r="L158" s="43">
        <f t="shared" ca="1" si="28"/>
        <v>-1682.5806451612902</v>
      </c>
      <c r="M158" s="43">
        <f t="shared" ca="1" si="29"/>
        <v>4.5387994143484631</v>
      </c>
      <c r="N158" s="44">
        <v>80</v>
      </c>
      <c r="O158" s="45" t="str">
        <f t="shared" ca="1" si="30"/>
        <v>Nov</v>
      </c>
      <c r="P158" s="42">
        <v>80</v>
      </c>
      <c r="Q158" s="44">
        <f t="shared" si="31"/>
        <v>0</v>
      </c>
      <c r="R158" s="45">
        <f t="shared" ca="1" si="32"/>
        <v>0</v>
      </c>
      <c r="S158" s="44" t="str">
        <f t="shared" ca="1" si="33"/>
        <v>GROWTH</v>
      </c>
      <c r="T158" s="46">
        <v>40</v>
      </c>
      <c r="U158" s="46" t="str">
        <f t="shared" ca="1" si="34"/>
        <v>Dec</v>
      </c>
      <c r="V158" s="42">
        <v>40</v>
      </c>
      <c r="W158" s="47">
        <f t="shared" si="35"/>
        <v>40</v>
      </c>
      <c r="X158" s="48">
        <f t="shared" ca="1" si="36"/>
        <v>1</v>
      </c>
      <c r="Y158" s="47" t="str">
        <f t="shared" ca="1" si="37"/>
        <v>GROWTH</v>
      </c>
      <c r="Z158" s="50">
        <v>0</v>
      </c>
      <c r="AA158" s="50">
        <f t="shared" si="38"/>
        <v>1</v>
      </c>
      <c r="AB158" s="27">
        <v>1000000457</v>
      </c>
    </row>
    <row r="159" spans="1:28" s="27" customFormat="1" ht="13.8" hidden="1">
      <c r="A159" s="39" t="s">
        <v>121</v>
      </c>
      <c r="B159" s="58" t="s">
        <v>18</v>
      </c>
      <c r="C159" s="59" t="s">
        <v>434</v>
      </c>
      <c r="D159" s="59">
        <v>1000000473</v>
      </c>
      <c r="E159" s="60" t="s">
        <v>435</v>
      </c>
      <c r="F159" s="40">
        <v>42844</v>
      </c>
      <c r="G159" s="40" t="str">
        <f t="shared" si="26"/>
        <v>Targeted Dealer</v>
      </c>
      <c r="H159" s="40" t="s">
        <v>113</v>
      </c>
      <c r="I159" s="41">
        <v>240</v>
      </c>
      <c r="J159" s="41">
        <f t="shared" ca="1" si="27"/>
        <v>5287.7419354838712</v>
      </c>
      <c r="K159" s="42">
        <v>240</v>
      </c>
      <c r="L159" s="43">
        <f t="shared" ca="1" si="28"/>
        <v>-5047.7419354838712</v>
      </c>
      <c r="M159" s="43">
        <f t="shared" ca="1" si="29"/>
        <v>4.5387994143484622</v>
      </c>
      <c r="N159" s="44">
        <v>235</v>
      </c>
      <c r="O159" s="45" t="str">
        <f t="shared" ca="1" si="30"/>
        <v>Nov</v>
      </c>
      <c r="P159" s="42">
        <v>235</v>
      </c>
      <c r="Q159" s="44">
        <f t="shared" si="31"/>
        <v>5</v>
      </c>
      <c r="R159" s="45">
        <f t="shared" ca="1" si="32"/>
        <v>2.1276595744680771E-2</v>
      </c>
      <c r="S159" s="44" t="str">
        <f t="shared" ca="1" si="33"/>
        <v>GROWTH</v>
      </c>
      <c r="T159" s="46">
        <v>240</v>
      </c>
      <c r="U159" s="46" t="str">
        <f t="shared" ca="1" si="34"/>
        <v>Dec</v>
      </c>
      <c r="V159" s="42">
        <v>240</v>
      </c>
      <c r="W159" s="47">
        <f t="shared" si="35"/>
        <v>0</v>
      </c>
      <c r="X159" s="48">
        <f t="shared" ca="1" si="36"/>
        <v>0</v>
      </c>
      <c r="Y159" s="47" t="str">
        <f t="shared" ca="1" si="37"/>
        <v>GROWTH</v>
      </c>
      <c r="Z159" s="50">
        <v>0</v>
      </c>
      <c r="AA159" s="50">
        <f t="shared" si="38"/>
        <v>1</v>
      </c>
      <c r="AB159" s="27">
        <v>1000000473</v>
      </c>
    </row>
    <row r="160" spans="1:28" s="27" customFormat="1" ht="13.8" hidden="1">
      <c r="A160" s="39" t="s">
        <v>121</v>
      </c>
      <c r="B160" s="58" t="s">
        <v>18</v>
      </c>
      <c r="C160" s="59" t="s">
        <v>436</v>
      </c>
      <c r="D160" s="59">
        <v>1000000470</v>
      </c>
      <c r="E160" s="60" t="s">
        <v>437</v>
      </c>
      <c r="F160" s="40">
        <v>42845</v>
      </c>
      <c r="G160" s="40" t="str">
        <f t="shared" si="26"/>
        <v>Targeted Dealer</v>
      </c>
      <c r="H160" s="40" t="s">
        <v>113</v>
      </c>
      <c r="I160" s="41">
        <v>1400</v>
      </c>
      <c r="J160" s="41">
        <f t="shared" ca="1" si="27"/>
        <v>30845.161290322583</v>
      </c>
      <c r="K160" s="42">
        <v>1600</v>
      </c>
      <c r="L160" s="43">
        <f t="shared" ca="1" si="28"/>
        <v>-29245.161290322583</v>
      </c>
      <c r="M160" s="43">
        <f t="shared" ca="1" si="29"/>
        <v>5.1871993306839563</v>
      </c>
      <c r="N160" s="44">
        <v>1610</v>
      </c>
      <c r="O160" s="45" t="str">
        <f t="shared" ca="1" si="30"/>
        <v>Nov</v>
      </c>
      <c r="P160" s="42">
        <v>1610</v>
      </c>
      <c r="Q160" s="44">
        <f t="shared" si="31"/>
        <v>-10</v>
      </c>
      <c r="R160" s="45">
        <f t="shared" ca="1" si="32"/>
        <v>-6.2111801242236142E-3</v>
      </c>
      <c r="S160" s="44" t="str">
        <f t="shared" ca="1" si="33"/>
        <v>DEGROWTH</v>
      </c>
      <c r="T160" s="46">
        <v>1115</v>
      </c>
      <c r="U160" s="46" t="str">
        <f t="shared" ca="1" si="34"/>
        <v>Dec</v>
      </c>
      <c r="V160" s="42">
        <v>1115</v>
      </c>
      <c r="W160" s="47">
        <f t="shared" si="35"/>
        <v>485</v>
      </c>
      <c r="X160" s="48">
        <f t="shared" ca="1" si="36"/>
        <v>0.43497757847533625</v>
      </c>
      <c r="Y160" s="47" t="str">
        <f t="shared" ca="1" si="37"/>
        <v>GROWTH</v>
      </c>
      <c r="Z160" s="50">
        <v>0</v>
      </c>
      <c r="AA160" s="50">
        <f t="shared" si="38"/>
        <v>1</v>
      </c>
      <c r="AB160" s="27">
        <v>1000000470</v>
      </c>
    </row>
    <row r="161" spans="1:28" s="27" customFormat="1" ht="13.8" hidden="1">
      <c r="A161" s="39" t="s">
        <v>121</v>
      </c>
      <c r="B161" s="58" t="s">
        <v>18</v>
      </c>
      <c r="C161" s="59" t="s">
        <v>438</v>
      </c>
      <c r="D161" s="59">
        <v>1000000478</v>
      </c>
      <c r="E161" s="60" t="s">
        <v>439</v>
      </c>
      <c r="F161" s="40">
        <v>42970</v>
      </c>
      <c r="G161" s="40" t="str">
        <f t="shared" si="26"/>
        <v>Targeted Dealer</v>
      </c>
      <c r="H161" s="40"/>
      <c r="I161" s="41">
        <v>120</v>
      </c>
      <c r="J161" s="41">
        <f t="shared" ca="1" si="27"/>
        <v>2643.8709677419356</v>
      </c>
      <c r="K161" s="42">
        <v>120</v>
      </c>
      <c r="L161" s="43">
        <f t="shared" ca="1" si="28"/>
        <v>-2523.8709677419356</v>
      </c>
      <c r="M161" s="43">
        <f t="shared" ca="1" si="29"/>
        <v>4.5387994143484622</v>
      </c>
      <c r="N161" s="44">
        <v>120</v>
      </c>
      <c r="O161" s="45" t="str">
        <f t="shared" ca="1" si="30"/>
        <v>Nov</v>
      </c>
      <c r="P161" s="42">
        <v>120</v>
      </c>
      <c r="Q161" s="44">
        <f t="shared" si="31"/>
        <v>0</v>
      </c>
      <c r="R161" s="45">
        <f t="shared" ca="1" si="32"/>
        <v>0</v>
      </c>
      <c r="S161" s="44" t="str">
        <f t="shared" ca="1" si="33"/>
        <v>GROWTH</v>
      </c>
      <c r="T161" s="46">
        <v>210</v>
      </c>
      <c r="U161" s="46" t="str">
        <f t="shared" ca="1" si="34"/>
        <v>Dec</v>
      </c>
      <c r="V161" s="42">
        <v>210</v>
      </c>
      <c r="W161" s="47">
        <f t="shared" si="35"/>
        <v>-90</v>
      </c>
      <c r="X161" s="48">
        <f t="shared" ca="1" si="36"/>
        <v>-0.4285714285714286</v>
      </c>
      <c r="Y161" s="47" t="str">
        <f t="shared" ca="1" si="37"/>
        <v>DEGROWTH</v>
      </c>
      <c r="Z161" s="50">
        <v>0</v>
      </c>
      <c r="AA161" s="50">
        <f t="shared" si="38"/>
        <v>0</v>
      </c>
      <c r="AB161" s="27">
        <v>1000000478</v>
      </c>
    </row>
    <row r="162" spans="1:28" s="27" customFormat="1" ht="13.8" hidden="1">
      <c r="A162" s="39" t="s">
        <v>121</v>
      </c>
      <c r="B162" s="58" t="s">
        <v>18</v>
      </c>
      <c r="C162" s="59" t="s">
        <v>440</v>
      </c>
      <c r="D162" s="59">
        <v>1000000444</v>
      </c>
      <c r="E162" s="60" t="s">
        <v>441</v>
      </c>
      <c r="F162" s="40">
        <v>43061</v>
      </c>
      <c r="G162" s="40" t="str">
        <f t="shared" si="26"/>
        <v>Targeted Dealer</v>
      </c>
      <c r="H162" s="40" t="s">
        <v>113</v>
      </c>
      <c r="I162" s="41">
        <v>300</v>
      </c>
      <c r="J162" s="41">
        <f t="shared" ca="1" si="27"/>
        <v>6609.677419354839</v>
      </c>
      <c r="K162" s="42">
        <v>480</v>
      </c>
      <c r="L162" s="43">
        <f t="shared" ca="1" si="28"/>
        <v>-6129.677419354839</v>
      </c>
      <c r="M162" s="43">
        <f t="shared" ca="1" si="29"/>
        <v>7.2620790629575405</v>
      </c>
      <c r="N162" s="44">
        <v>480</v>
      </c>
      <c r="O162" s="45" t="str">
        <f t="shared" ca="1" si="30"/>
        <v>Nov</v>
      </c>
      <c r="P162" s="42">
        <v>480</v>
      </c>
      <c r="Q162" s="44">
        <f t="shared" si="31"/>
        <v>0</v>
      </c>
      <c r="R162" s="45">
        <f t="shared" ca="1" si="32"/>
        <v>0</v>
      </c>
      <c r="S162" s="44" t="str">
        <f t="shared" ca="1" si="33"/>
        <v>GROWTH</v>
      </c>
      <c r="T162" s="46">
        <v>285</v>
      </c>
      <c r="U162" s="46" t="str">
        <f t="shared" ca="1" si="34"/>
        <v>Dec</v>
      </c>
      <c r="V162" s="42">
        <v>285</v>
      </c>
      <c r="W162" s="47">
        <f t="shared" si="35"/>
        <v>195</v>
      </c>
      <c r="X162" s="48">
        <f t="shared" ca="1" si="36"/>
        <v>0.68421052631578938</v>
      </c>
      <c r="Y162" s="47" t="str">
        <f t="shared" ca="1" si="37"/>
        <v>GROWTH</v>
      </c>
      <c r="Z162" s="50">
        <v>0</v>
      </c>
      <c r="AA162" s="50">
        <f t="shared" si="38"/>
        <v>1</v>
      </c>
      <c r="AB162" s="27">
        <v>1000000444</v>
      </c>
    </row>
    <row r="163" spans="1:28" s="27" customFormat="1" ht="13.8" hidden="1">
      <c r="A163" s="39" t="s">
        <v>121</v>
      </c>
      <c r="B163" s="58" t="s">
        <v>18</v>
      </c>
      <c r="C163" s="59" t="s">
        <v>442</v>
      </c>
      <c r="D163" s="59">
        <v>1000000458</v>
      </c>
      <c r="E163" s="60" t="s">
        <v>443</v>
      </c>
      <c r="F163" s="40">
        <v>43061</v>
      </c>
      <c r="G163" s="40" t="str">
        <f t="shared" si="26"/>
        <v>Targeted Dealer</v>
      </c>
      <c r="H163" s="40"/>
      <c r="I163" s="41">
        <v>160</v>
      </c>
      <c r="J163" s="41">
        <f t="shared" ca="1" si="27"/>
        <v>3525.1612903225805</v>
      </c>
      <c r="K163" s="42">
        <v>200</v>
      </c>
      <c r="L163" s="43">
        <f t="shared" ca="1" si="28"/>
        <v>-3325.1612903225805</v>
      </c>
      <c r="M163" s="43">
        <f t="shared" ca="1" si="29"/>
        <v>5.6734992679355782</v>
      </c>
      <c r="N163" s="44">
        <v>260</v>
      </c>
      <c r="O163" s="45" t="str">
        <f t="shared" ca="1" si="30"/>
        <v>Nov</v>
      </c>
      <c r="P163" s="42">
        <v>260</v>
      </c>
      <c r="Q163" s="44">
        <f t="shared" si="31"/>
        <v>-60</v>
      </c>
      <c r="R163" s="45">
        <f t="shared" ca="1" si="32"/>
        <v>-0.23076923076923073</v>
      </c>
      <c r="S163" s="44" t="str">
        <f t="shared" ca="1" si="33"/>
        <v>DEGROWTH</v>
      </c>
      <c r="T163" s="46">
        <v>120</v>
      </c>
      <c r="U163" s="46" t="str">
        <f t="shared" ca="1" si="34"/>
        <v>Dec</v>
      </c>
      <c r="V163" s="42">
        <v>120</v>
      </c>
      <c r="W163" s="47">
        <f t="shared" si="35"/>
        <v>80</v>
      </c>
      <c r="X163" s="48">
        <f t="shared" ca="1" si="36"/>
        <v>0.66666666666666674</v>
      </c>
      <c r="Y163" s="47" t="str">
        <f t="shared" ca="1" si="37"/>
        <v>GROWTH</v>
      </c>
      <c r="Z163" s="50">
        <v>0</v>
      </c>
      <c r="AA163" s="50">
        <f t="shared" si="38"/>
        <v>0</v>
      </c>
      <c r="AB163" s="27">
        <v>1000000458</v>
      </c>
    </row>
    <row r="164" spans="1:28" s="27" customFormat="1" ht="13.8" hidden="1">
      <c r="A164" s="39" t="s">
        <v>121</v>
      </c>
      <c r="B164" s="58" t="s">
        <v>18</v>
      </c>
      <c r="C164" s="59" t="s">
        <v>444</v>
      </c>
      <c r="D164" s="59">
        <v>1000000471</v>
      </c>
      <c r="E164" s="60" t="s">
        <v>445</v>
      </c>
      <c r="F164" s="40">
        <v>43061</v>
      </c>
      <c r="G164" s="40" t="str">
        <f t="shared" si="26"/>
        <v>Targeted Dealer</v>
      </c>
      <c r="H164" s="40"/>
      <c r="I164" s="41">
        <v>120</v>
      </c>
      <c r="J164" s="41">
        <f t="shared" ca="1" si="27"/>
        <v>2643.8709677419356</v>
      </c>
      <c r="K164" s="42">
        <v>90</v>
      </c>
      <c r="L164" s="43">
        <f t="shared" ca="1" si="28"/>
        <v>-2553.8709677419356</v>
      </c>
      <c r="M164" s="43">
        <f t="shared" ca="1" si="29"/>
        <v>3.4040995607613467</v>
      </c>
      <c r="N164" s="44">
        <v>120</v>
      </c>
      <c r="O164" s="45" t="str">
        <f t="shared" ca="1" si="30"/>
        <v>Nov</v>
      </c>
      <c r="P164" s="42">
        <v>120</v>
      </c>
      <c r="Q164" s="44">
        <f t="shared" si="31"/>
        <v>-30</v>
      </c>
      <c r="R164" s="45">
        <f t="shared" ca="1" si="32"/>
        <v>-0.25</v>
      </c>
      <c r="S164" s="44" t="str">
        <f t="shared" ca="1" si="33"/>
        <v>DEGROWTH</v>
      </c>
      <c r="T164" s="46">
        <v>160</v>
      </c>
      <c r="U164" s="46" t="str">
        <f t="shared" ca="1" si="34"/>
        <v>Dec</v>
      </c>
      <c r="V164" s="42">
        <v>160</v>
      </c>
      <c r="W164" s="47">
        <f t="shared" si="35"/>
        <v>-70</v>
      </c>
      <c r="X164" s="48">
        <f t="shared" ca="1" si="36"/>
        <v>-0.4375</v>
      </c>
      <c r="Y164" s="47" t="str">
        <f t="shared" ca="1" si="37"/>
        <v>DEGROWTH</v>
      </c>
      <c r="Z164" s="50">
        <v>0</v>
      </c>
      <c r="AA164" s="50">
        <f t="shared" si="38"/>
        <v>0</v>
      </c>
      <c r="AB164" s="27">
        <v>1000000471</v>
      </c>
    </row>
    <row r="165" spans="1:28" s="27" customFormat="1" ht="13.8" hidden="1">
      <c r="A165" s="39" t="s">
        <v>121</v>
      </c>
      <c r="B165" s="58" t="s">
        <v>18</v>
      </c>
      <c r="C165" s="59" t="s">
        <v>446</v>
      </c>
      <c r="D165" s="59">
        <v>1000000474</v>
      </c>
      <c r="E165" s="60" t="s">
        <v>447</v>
      </c>
      <c r="F165" s="40">
        <v>43241</v>
      </c>
      <c r="G165" s="40" t="str">
        <f t="shared" si="26"/>
        <v>Targeted Dealer</v>
      </c>
      <c r="H165" s="40"/>
      <c r="I165" s="41">
        <v>120</v>
      </c>
      <c r="J165" s="41">
        <f t="shared" ca="1" si="27"/>
        <v>2643.8709677419356</v>
      </c>
      <c r="K165" s="42">
        <v>80</v>
      </c>
      <c r="L165" s="43">
        <f t="shared" ca="1" si="28"/>
        <v>-2563.8709677419356</v>
      </c>
      <c r="M165" s="43">
        <f t="shared" ca="1" si="29"/>
        <v>3.0258662762323083</v>
      </c>
      <c r="N165" s="44">
        <v>40</v>
      </c>
      <c r="O165" s="45" t="str">
        <f t="shared" ca="1" si="30"/>
        <v>Nov</v>
      </c>
      <c r="P165" s="42">
        <v>40</v>
      </c>
      <c r="Q165" s="44">
        <f t="shared" si="31"/>
        <v>40</v>
      </c>
      <c r="R165" s="45">
        <f t="shared" ca="1" si="32"/>
        <v>1</v>
      </c>
      <c r="S165" s="44" t="str">
        <f t="shared" ca="1" si="33"/>
        <v>GROWTH</v>
      </c>
      <c r="T165" s="46">
        <v>40</v>
      </c>
      <c r="U165" s="46" t="str">
        <f t="shared" ca="1" si="34"/>
        <v>Dec</v>
      </c>
      <c r="V165" s="42">
        <v>40</v>
      </c>
      <c r="W165" s="47">
        <f t="shared" si="35"/>
        <v>40</v>
      </c>
      <c r="X165" s="48">
        <f t="shared" ca="1" si="36"/>
        <v>1</v>
      </c>
      <c r="Y165" s="47" t="str">
        <f t="shared" ca="1" si="37"/>
        <v>GROWTH</v>
      </c>
      <c r="Z165" s="50">
        <v>0</v>
      </c>
      <c r="AA165" s="50">
        <f t="shared" si="38"/>
        <v>0</v>
      </c>
      <c r="AB165" s="27">
        <v>1000000474</v>
      </c>
    </row>
    <row r="166" spans="1:28" s="27" customFormat="1" ht="13.8" hidden="1">
      <c r="A166" s="39" t="s">
        <v>121</v>
      </c>
      <c r="B166" s="58" t="s">
        <v>18</v>
      </c>
      <c r="C166" s="59" t="s">
        <v>448</v>
      </c>
      <c r="D166" s="59">
        <v>1000000464</v>
      </c>
      <c r="E166" s="60" t="s">
        <v>449</v>
      </c>
      <c r="F166" s="40">
        <v>43333</v>
      </c>
      <c r="G166" s="40" t="str">
        <f t="shared" si="26"/>
        <v>Targeted Dealer</v>
      </c>
      <c r="H166" s="40"/>
      <c r="I166" s="41">
        <v>50</v>
      </c>
      <c r="J166" s="41">
        <f t="shared" ca="1" si="27"/>
        <v>1101.6129032258063</v>
      </c>
      <c r="K166" s="42">
        <v>20</v>
      </c>
      <c r="L166" s="43">
        <f t="shared" ca="1" si="28"/>
        <v>-1081.6129032258063</v>
      </c>
      <c r="M166" s="43">
        <f t="shared" ca="1" si="29"/>
        <v>1.8155197657393851</v>
      </c>
      <c r="N166" s="44">
        <v>40</v>
      </c>
      <c r="O166" s="45" t="str">
        <f t="shared" ca="1" si="30"/>
        <v>Nov</v>
      </c>
      <c r="P166" s="42">
        <v>40</v>
      </c>
      <c r="Q166" s="44">
        <f t="shared" si="31"/>
        <v>-20</v>
      </c>
      <c r="R166" s="45">
        <f t="shared" ca="1" si="32"/>
        <v>-0.5</v>
      </c>
      <c r="S166" s="44" t="str">
        <f t="shared" ca="1" si="33"/>
        <v>DEGROWTH</v>
      </c>
      <c r="T166" s="46">
        <v>0</v>
      </c>
      <c r="U166" s="46" t="str">
        <f t="shared" ca="1" si="34"/>
        <v>Dec</v>
      </c>
      <c r="V166" s="42">
        <v>0</v>
      </c>
      <c r="W166" s="47">
        <f t="shared" si="35"/>
        <v>20</v>
      </c>
      <c r="X166" s="48">
        <f t="shared" ca="1" si="36"/>
        <v>0</v>
      </c>
      <c r="Y166" s="47" t="b">
        <f t="shared" si="37"/>
        <v>0</v>
      </c>
      <c r="Z166" s="50">
        <v>0</v>
      </c>
      <c r="AA166" s="50">
        <f t="shared" si="38"/>
        <v>0</v>
      </c>
      <c r="AB166" s="27">
        <v>1000000464</v>
      </c>
    </row>
    <row r="167" spans="1:28" s="27" customFormat="1" ht="13.8" hidden="1">
      <c r="A167" s="39" t="s">
        <v>121</v>
      </c>
      <c r="B167" s="58" t="s">
        <v>18</v>
      </c>
      <c r="C167" s="59" t="s">
        <v>450</v>
      </c>
      <c r="D167" s="59">
        <v>1000000467</v>
      </c>
      <c r="E167" s="60" t="s">
        <v>451</v>
      </c>
      <c r="F167" s="40">
        <v>43360</v>
      </c>
      <c r="G167" s="40" t="str">
        <f t="shared" si="26"/>
        <v>Targeted Dealer</v>
      </c>
      <c r="H167" s="40"/>
      <c r="I167" s="41">
        <v>50</v>
      </c>
      <c r="J167" s="41">
        <f t="shared" ca="1" si="27"/>
        <v>1101.6129032258063</v>
      </c>
      <c r="K167" s="42">
        <v>40</v>
      </c>
      <c r="L167" s="43">
        <f t="shared" ca="1" si="28"/>
        <v>-1061.6129032258063</v>
      </c>
      <c r="M167" s="43">
        <f t="shared" ca="1" si="29"/>
        <v>3.6310395314787702</v>
      </c>
      <c r="N167" s="44">
        <v>40</v>
      </c>
      <c r="O167" s="45" t="str">
        <f t="shared" ca="1" si="30"/>
        <v>Nov</v>
      </c>
      <c r="P167" s="42">
        <v>40</v>
      </c>
      <c r="Q167" s="44">
        <f t="shared" si="31"/>
        <v>0</v>
      </c>
      <c r="R167" s="45">
        <f t="shared" ca="1" si="32"/>
        <v>0</v>
      </c>
      <c r="S167" s="44" t="str">
        <f t="shared" ca="1" si="33"/>
        <v>GROWTH</v>
      </c>
      <c r="T167" s="46">
        <v>50</v>
      </c>
      <c r="U167" s="46" t="str">
        <f t="shared" ca="1" si="34"/>
        <v>Dec</v>
      </c>
      <c r="V167" s="42">
        <v>50</v>
      </c>
      <c r="W167" s="47">
        <f t="shared" si="35"/>
        <v>-10</v>
      </c>
      <c r="X167" s="48">
        <f t="shared" ca="1" si="36"/>
        <v>-0.19999999999999996</v>
      </c>
      <c r="Y167" s="47" t="str">
        <f t="shared" ca="1" si="37"/>
        <v>DEGROWTH</v>
      </c>
      <c r="Z167" s="50">
        <v>0</v>
      </c>
      <c r="AA167" s="50">
        <f t="shared" si="38"/>
        <v>0</v>
      </c>
      <c r="AB167" s="27">
        <v>1000000467</v>
      </c>
    </row>
    <row r="168" spans="1:28" s="27" customFormat="1" ht="13.8" hidden="1">
      <c r="A168" s="39" t="s">
        <v>121</v>
      </c>
      <c r="B168" s="58" t="s">
        <v>18</v>
      </c>
      <c r="C168" s="59" t="s">
        <v>452</v>
      </c>
      <c r="D168" s="59">
        <v>1000000456</v>
      </c>
      <c r="E168" s="60" t="s">
        <v>453</v>
      </c>
      <c r="F168" s="40">
        <v>43507</v>
      </c>
      <c r="G168" s="40" t="str">
        <f t="shared" si="26"/>
        <v>Targeted Dealer</v>
      </c>
      <c r="H168" s="40"/>
      <c r="I168" s="41">
        <v>30</v>
      </c>
      <c r="J168" s="41">
        <f t="shared" ca="1" si="27"/>
        <v>660.9677419354839</v>
      </c>
      <c r="K168" s="42">
        <v>0</v>
      </c>
      <c r="L168" s="43">
        <f t="shared" ca="1" si="28"/>
        <v>-660.9677419354839</v>
      </c>
      <c r="M168" s="43">
        <f t="shared" ca="1" si="29"/>
        <v>0</v>
      </c>
      <c r="N168" s="44">
        <v>0</v>
      </c>
      <c r="O168" s="45" t="str">
        <f t="shared" ca="1" si="30"/>
        <v>Nov</v>
      </c>
      <c r="P168" s="42">
        <v>0</v>
      </c>
      <c r="Q168" s="44">
        <f t="shared" si="31"/>
        <v>0</v>
      </c>
      <c r="R168" s="45">
        <f t="shared" ca="1" si="32"/>
        <v>0</v>
      </c>
      <c r="S168" s="44" t="b">
        <f t="shared" si="33"/>
        <v>0</v>
      </c>
      <c r="T168" s="46">
        <v>40</v>
      </c>
      <c r="U168" s="46" t="str">
        <f t="shared" ca="1" si="34"/>
        <v>Dec</v>
      </c>
      <c r="V168" s="42">
        <v>40</v>
      </c>
      <c r="W168" s="47">
        <f t="shared" si="35"/>
        <v>-40</v>
      </c>
      <c r="X168" s="48">
        <f t="shared" ca="1" si="36"/>
        <v>-1</v>
      </c>
      <c r="Y168" s="47" t="str">
        <f t="shared" ca="1" si="37"/>
        <v>DEGROWTH</v>
      </c>
      <c r="Z168" s="50">
        <v>1</v>
      </c>
      <c r="AA168" s="50">
        <f t="shared" si="38"/>
        <v>0</v>
      </c>
      <c r="AB168" s="27">
        <v>1000000456</v>
      </c>
    </row>
    <row r="169" spans="1:28" s="27" customFormat="1" ht="13.8" hidden="1">
      <c r="A169" s="39" t="s">
        <v>121</v>
      </c>
      <c r="B169" s="58" t="s">
        <v>18</v>
      </c>
      <c r="C169" s="59" t="s">
        <v>454</v>
      </c>
      <c r="D169" s="59">
        <v>1000000472</v>
      </c>
      <c r="E169" s="60" t="s">
        <v>455</v>
      </c>
      <c r="F169" s="40">
        <v>43514</v>
      </c>
      <c r="G169" s="40" t="str">
        <f t="shared" si="26"/>
        <v>Targeted Dealer</v>
      </c>
      <c r="H169" s="40"/>
      <c r="I169" s="41">
        <v>120</v>
      </c>
      <c r="J169" s="41">
        <f t="shared" ca="1" si="27"/>
        <v>2643.8709677419356</v>
      </c>
      <c r="K169" s="42">
        <v>80</v>
      </c>
      <c r="L169" s="43">
        <f t="shared" ca="1" si="28"/>
        <v>-2563.8709677419356</v>
      </c>
      <c r="M169" s="43">
        <f t="shared" ca="1" si="29"/>
        <v>3.0258662762323083</v>
      </c>
      <c r="N169" s="44">
        <v>120</v>
      </c>
      <c r="O169" s="45" t="str">
        <f t="shared" ca="1" si="30"/>
        <v>Nov</v>
      </c>
      <c r="P169" s="42">
        <v>120</v>
      </c>
      <c r="Q169" s="44">
        <f t="shared" si="31"/>
        <v>-40</v>
      </c>
      <c r="R169" s="45">
        <f t="shared" ca="1" si="32"/>
        <v>-0.33333333333333337</v>
      </c>
      <c r="S169" s="44" t="str">
        <f t="shared" ca="1" si="33"/>
        <v>DEGROWTH</v>
      </c>
      <c r="T169" s="46">
        <v>110</v>
      </c>
      <c r="U169" s="46" t="str">
        <f t="shared" ca="1" si="34"/>
        <v>Dec</v>
      </c>
      <c r="V169" s="42">
        <v>110</v>
      </c>
      <c r="W169" s="47">
        <f t="shared" si="35"/>
        <v>-30</v>
      </c>
      <c r="X169" s="48">
        <f t="shared" ca="1" si="36"/>
        <v>-0.27272727272727271</v>
      </c>
      <c r="Y169" s="47" t="str">
        <f t="shared" ca="1" si="37"/>
        <v>DEGROWTH</v>
      </c>
      <c r="Z169" s="50">
        <v>0</v>
      </c>
      <c r="AA169" s="50">
        <f t="shared" si="38"/>
        <v>0</v>
      </c>
      <c r="AB169" s="27">
        <v>1000000472</v>
      </c>
    </row>
    <row r="170" spans="1:28" s="27" customFormat="1" ht="13.8" hidden="1">
      <c r="A170" s="39" t="s">
        <v>121</v>
      </c>
      <c r="B170" s="58" t="s">
        <v>18</v>
      </c>
      <c r="C170" s="59" t="s">
        <v>456</v>
      </c>
      <c r="D170" s="59">
        <v>1000000915</v>
      </c>
      <c r="E170" s="60" t="s">
        <v>457</v>
      </c>
      <c r="F170" s="40">
        <v>43561</v>
      </c>
      <c r="G170" s="40" t="str">
        <f t="shared" si="26"/>
        <v>Targeted Dealer</v>
      </c>
      <c r="H170" s="40"/>
      <c r="I170" s="41">
        <v>120</v>
      </c>
      <c r="J170" s="41">
        <f t="shared" ca="1" si="27"/>
        <v>2643.8709677419356</v>
      </c>
      <c r="K170" s="42">
        <v>120</v>
      </c>
      <c r="L170" s="43">
        <f t="shared" ca="1" si="28"/>
        <v>-2523.8709677419356</v>
      </c>
      <c r="M170" s="43">
        <f t="shared" ca="1" si="29"/>
        <v>4.5387994143484622</v>
      </c>
      <c r="N170" s="44">
        <v>80</v>
      </c>
      <c r="O170" s="45" t="str">
        <f t="shared" ca="1" si="30"/>
        <v>Nov</v>
      </c>
      <c r="P170" s="42">
        <v>80</v>
      </c>
      <c r="Q170" s="44">
        <f t="shared" si="31"/>
        <v>40</v>
      </c>
      <c r="R170" s="45">
        <f t="shared" ca="1" si="32"/>
        <v>0.5</v>
      </c>
      <c r="S170" s="44" t="str">
        <f t="shared" ca="1" si="33"/>
        <v>GROWTH</v>
      </c>
      <c r="T170" s="46">
        <v>40</v>
      </c>
      <c r="U170" s="46" t="str">
        <f t="shared" ca="1" si="34"/>
        <v>Dec</v>
      </c>
      <c r="V170" s="42">
        <v>40</v>
      </c>
      <c r="W170" s="47">
        <f t="shared" si="35"/>
        <v>80</v>
      </c>
      <c r="X170" s="48">
        <f t="shared" ca="1" si="36"/>
        <v>2</v>
      </c>
      <c r="Y170" s="47" t="str">
        <f t="shared" ca="1" si="37"/>
        <v>GROWTH</v>
      </c>
      <c r="Z170" s="50">
        <v>0</v>
      </c>
      <c r="AA170" s="50">
        <f t="shared" si="38"/>
        <v>0</v>
      </c>
      <c r="AB170" s="27">
        <v>1000000915</v>
      </c>
    </row>
    <row r="171" spans="1:28" s="27" customFormat="1" ht="13.8" hidden="1">
      <c r="A171" s="39" t="s">
        <v>121</v>
      </c>
      <c r="B171" s="58" t="s">
        <v>18</v>
      </c>
      <c r="C171" s="59" t="s">
        <v>458</v>
      </c>
      <c r="D171" s="59">
        <v>1000000931</v>
      </c>
      <c r="E171" s="60" t="s">
        <v>459</v>
      </c>
      <c r="F171" s="40">
        <v>43612</v>
      </c>
      <c r="G171" s="40" t="str">
        <f t="shared" si="26"/>
        <v>Targeted Dealer</v>
      </c>
      <c r="H171" s="40"/>
      <c r="I171" s="41">
        <v>40</v>
      </c>
      <c r="J171" s="41">
        <f t="shared" ca="1" si="27"/>
        <v>881.29032258064512</v>
      </c>
      <c r="K171" s="42">
        <v>20</v>
      </c>
      <c r="L171" s="43">
        <f t="shared" ca="1" si="28"/>
        <v>-861.29032258064512</v>
      </c>
      <c r="M171" s="43">
        <f t="shared" ca="1" si="29"/>
        <v>2.2693997071742316</v>
      </c>
      <c r="N171" s="44">
        <v>30</v>
      </c>
      <c r="O171" s="45" t="str">
        <f t="shared" ca="1" si="30"/>
        <v>Nov</v>
      </c>
      <c r="P171" s="42">
        <v>30</v>
      </c>
      <c r="Q171" s="44">
        <f t="shared" si="31"/>
        <v>-10</v>
      </c>
      <c r="R171" s="45">
        <f t="shared" ca="1" si="32"/>
        <v>-0.33333333333333337</v>
      </c>
      <c r="S171" s="44" t="str">
        <f t="shared" ca="1" si="33"/>
        <v>DEGROWTH</v>
      </c>
      <c r="T171" s="46">
        <v>45</v>
      </c>
      <c r="U171" s="46" t="str">
        <f t="shared" ca="1" si="34"/>
        <v>Dec</v>
      </c>
      <c r="V171" s="42">
        <v>45</v>
      </c>
      <c r="W171" s="47">
        <f t="shared" si="35"/>
        <v>-25</v>
      </c>
      <c r="X171" s="48">
        <f t="shared" ca="1" si="36"/>
        <v>-0.55555555555555558</v>
      </c>
      <c r="Y171" s="47" t="str">
        <f t="shared" ca="1" si="37"/>
        <v>DEGROWTH</v>
      </c>
      <c r="Z171" s="50">
        <v>0</v>
      </c>
      <c r="AA171" s="50">
        <f t="shared" si="38"/>
        <v>0</v>
      </c>
      <c r="AB171" s="27">
        <v>1000000931</v>
      </c>
    </row>
    <row r="172" spans="1:28" s="27" customFormat="1" ht="13.8" hidden="1">
      <c r="A172" s="39" t="s">
        <v>121</v>
      </c>
      <c r="B172" s="58" t="s">
        <v>18</v>
      </c>
      <c r="C172" s="59" t="s">
        <v>460</v>
      </c>
      <c r="D172" s="59">
        <v>1000000934</v>
      </c>
      <c r="E172" s="60" t="s">
        <v>461</v>
      </c>
      <c r="F172" s="40">
        <v>43638</v>
      </c>
      <c r="G172" s="40" t="str">
        <f t="shared" si="26"/>
        <v>Targeted Dealer</v>
      </c>
      <c r="H172" s="40"/>
      <c r="I172" s="41">
        <v>40</v>
      </c>
      <c r="J172" s="41">
        <f t="shared" ca="1" si="27"/>
        <v>881.29032258064512</v>
      </c>
      <c r="K172" s="42">
        <v>30</v>
      </c>
      <c r="L172" s="43">
        <f t="shared" ca="1" si="28"/>
        <v>-851.29032258064512</v>
      </c>
      <c r="M172" s="43">
        <f t="shared" ca="1" si="29"/>
        <v>3.4040995607613471</v>
      </c>
      <c r="N172" s="44">
        <v>30</v>
      </c>
      <c r="O172" s="45" t="str">
        <f t="shared" ca="1" si="30"/>
        <v>Nov</v>
      </c>
      <c r="P172" s="42">
        <v>30</v>
      </c>
      <c r="Q172" s="44">
        <f t="shared" si="31"/>
        <v>0</v>
      </c>
      <c r="R172" s="45">
        <f t="shared" ca="1" si="32"/>
        <v>0</v>
      </c>
      <c r="S172" s="44" t="str">
        <f t="shared" ca="1" si="33"/>
        <v>GROWTH</v>
      </c>
      <c r="T172" s="46">
        <v>50</v>
      </c>
      <c r="U172" s="46" t="str">
        <f t="shared" ca="1" si="34"/>
        <v>Dec</v>
      </c>
      <c r="V172" s="42">
        <v>50</v>
      </c>
      <c r="W172" s="47">
        <f t="shared" si="35"/>
        <v>-20</v>
      </c>
      <c r="X172" s="48">
        <f t="shared" ca="1" si="36"/>
        <v>-0.4</v>
      </c>
      <c r="Y172" s="47" t="str">
        <f t="shared" ca="1" si="37"/>
        <v>DEGROWTH</v>
      </c>
      <c r="Z172" s="50">
        <v>0</v>
      </c>
      <c r="AA172" s="50">
        <f t="shared" si="38"/>
        <v>0</v>
      </c>
      <c r="AB172" s="27">
        <v>1000000934</v>
      </c>
    </row>
    <row r="173" spans="1:28" s="27" customFormat="1" ht="13.8" hidden="1">
      <c r="A173" s="39" t="s">
        <v>121</v>
      </c>
      <c r="B173" s="58" t="s">
        <v>18</v>
      </c>
      <c r="C173" s="59" t="s">
        <v>462</v>
      </c>
      <c r="D173" s="59">
        <v>1000000924</v>
      </c>
      <c r="E173" s="60" t="s">
        <v>463</v>
      </c>
      <c r="F173" s="40">
        <v>43703</v>
      </c>
      <c r="G173" s="40" t="str">
        <f t="shared" si="26"/>
        <v>-</v>
      </c>
      <c r="H173" s="40" t="s">
        <v>113</v>
      </c>
      <c r="I173" s="41">
        <v>0</v>
      </c>
      <c r="J173" s="41">
        <f t="shared" ca="1" si="27"/>
        <v>0</v>
      </c>
      <c r="K173" s="42">
        <v>0</v>
      </c>
      <c r="L173" s="43">
        <f t="shared" ca="1" si="28"/>
        <v>0</v>
      </c>
      <c r="M173" s="43" t="str">
        <f t="shared" ca="1" si="29"/>
        <v>-</v>
      </c>
      <c r="N173" s="44">
        <v>0</v>
      </c>
      <c r="O173" s="45" t="str">
        <f t="shared" ca="1" si="30"/>
        <v>Nov</v>
      </c>
      <c r="P173" s="42">
        <v>0</v>
      </c>
      <c r="Q173" s="44">
        <f t="shared" si="31"/>
        <v>0</v>
      </c>
      <c r="R173" s="45">
        <f t="shared" ca="1" si="32"/>
        <v>0</v>
      </c>
      <c r="S173" s="44" t="b">
        <f t="shared" si="33"/>
        <v>0</v>
      </c>
      <c r="T173" s="46">
        <v>127</v>
      </c>
      <c r="U173" s="46" t="str">
        <f t="shared" ca="1" si="34"/>
        <v>Dec</v>
      </c>
      <c r="V173" s="42">
        <v>127</v>
      </c>
      <c r="W173" s="47">
        <f t="shared" si="35"/>
        <v>-127</v>
      </c>
      <c r="X173" s="48">
        <f t="shared" ca="1" si="36"/>
        <v>-1</v>
      </c>
      <c r="Y173" s="47" t="str">
        <f t="shared" ca="1" si="37"/>
        <v>DEGROWTH</v>
      </c>
      <c r="Z173" s="50">
        <v>1</v>
      </c>
      <c r="AA173" s="50">
        <f t="shared" si="38"/>
        <v>1</v>
      </c>
      <c r="AB173" s="27">
        <v>1000000924</v>
      </c>
    </row>
    <row r="174" spans="1:28" s="27" customFormat="1" ht="13.8" hidden="1">
      <c r="A174" s="39" t="s">
        <v>121</v>
      </c>
      <c r="B174" s="58" t="s">
        <v>18</v>
      </c>
      <c r="C174" s="59" t="s">
        <v>464</v>
      </c>
      <c r="D174" s="59">
        <v>1000000920</v>
      </c>
      <c r="E174" s="60" t="s">
        <v>465</v>
      </c>
      <c r="F174" s="40">
        <v>43837</v>
      </c>
      <c r="G174" s="40" t="str">
        <f t="shared" si="26"/>
        <v>Targeted Dealer</v>
      </c>
      <c r="H174" s="40"/>
      <c r="I174" s="41">
        <v>80</v>
      </c>
      <c r="J174" s="41">
        <f t="shared" ca="1" si="27"/>
        <v>1762.5806451612902</v>
      </c>
      <c r="K174" s="42">
        <v>20</v>
      </c>
      <c r="L174" s="43">
        <f t="shared" ca="1" si="28"/>
        <v>-1742.5806451612902</v>
      </c>
      <c r="M174" s="43">
        <f t="shared" ca="1" si="29"/>
        <v>1.1346998535871158</v>
      </c>
      <c r="N174" s="44">
        <v>60</v>
      </c>
      <c r="O174" s="45" t="str">
        <f t="shared" ca="1" si="30"/>
        <v>Nov</v>
      </c>
      <c r="P174" s="42">
        <v>60</v>
      </c>
      <c r="Q174" s="44">
        <f t="shared" si="31"/>
        <v>-40</v>
      </c>
      <c r="R174" s="45">
        <f t="shared" ca="1" si="32"/>
        <v>-0.66666666666666674</v>
      </c>
      <c r="S174" s="44" t="str">
        <f t="shared" ca="1" si="33"/>
        <v>DEGROWTH</v>
      </c>
      <c r="T174" s="46">
        <v>45</v>
      </c>
      <c r="U174" s="46" t="str">
        <f t="shared" ca="1" si="34"/>
        <v>Dec</v>
      </c>
      <c r="V174" s="42">
        <v>45</v>
      </c>
      <c r="W174" s="47">
        <f t="shared" si="35"/>
        <v>-25</v>
      </c>
      <c r="X174" s="48">
        <f t="shared" ca="1" si="36"/>
        <v>-0.55555555555555558</v>
      </c>
      <c r="Y174" s="47" t="str">
        <f t="shared" ca="1" si="37"/>
        <v>DEGROWTH</v>
      </c>
      <c r="Z174" s="50">
        <v>0</v>
      </c>
      <c r="AA174" s="50">
        <f t="shared" si="38"/>
        <v>0</v>
      </c>
      <c r="AB174" s="27">
        <v>1000000920</v>
      </c>
    </row>
    <row r="175" spans="1:28" s="27" customFormat="1" ht="13.8" hidden="1">
      <c r="A175" s="39" t="s">
        <v>121</v>
      </c>
      <c r="B175" s="58" t="s">
        <v>18</v>
      </c>
      <c r="C175" s="59" t="s">
        <v>466</v>
      </c>
      <c r="D175" s="59">
        <v>1000000928</v>
      </c>
      <c r="E175" s="60" t="s">
        <v>467</v>
      </c>
      <c r="F175" s="40">
        <v>44056</v>
      </c>
      <c r="G175" s="40" t="str">
        <f t="shared" si="26"/>
        <v>-</v>
      </c>
      <c r="H175" s="40"/>
      <c r="I175" s="41">
        <v>0</v>
      </c>
      <c r="J175" s="41">
        <f t="shared" ca="1" si="27"/>
        <v>0</v>
      </c>
      <c r="K175" s="42">
        <v>0</v>
      </c>
      <c r="L175" s="43">
        <f t="shared" ca="1" si="28"/>
        <v>0</v>
      </c>
      <c r="M175" s="43" t="str">
        <f t="shared" ca="1" si="29"/>
        <v>-</v>
      </c>
      <c r="N175" s="44">
        <v>0</v>
      </c>
      <c r="O175" s="45" t="str">
        <f t="shared" ca="1" si="30"/>
        <v>Nov</v>
      </c>
      <c r="P175" s="42">
        <v>0</v>
      </c>
      <c r="Q175" s="44">
        <f t="shared" si="31"/>
        <v>0</v>
      </c>
      <c r="R175" s="45">
        <f t="shared" ca="1" si="32"/>
        <v>0</v>
      </c>
      <c r="S175" s="44" t="b">
        <f t="shared" si="33"/>
        <v>0</v>
      </c>
      <c r="T175" s="46">
        <v>120</v>
      </c>
      <c r="U175" s="46" t="str">
        <f t="shared" ca="1" si="34"/>
        <v>Dec</v>
      </c>
      <c r="V175" s="42">
        <v>120</v>
      </c>
      <c r="W175" s="47">
        <f t="shared" si="35"/>
        <v>-120</v>
      </c>
      <c r="X175" s="48">
        <f t="shared" ca="1" si="36"/>
        <v>-1</v>
      </c>
      <c r="Y175" s="47" t="str">
        <f t="shared" ca="1" si="37"/>
        <v>DEGROWTH</v>
      </c>
      <c r="Z175" s="50">
        <v>1</v>
      </c>
      <c r="AA175" s="50">
        <f t="shared" si="38"/>
        <v>0</v>
      </c>
      <c r="AB175" s="27">
        <v>1000000928</v>
      </c>
    </row>
    <row r="176" spans="1:28" s="27" customFormat="1" ht="13.8" hidden="1">
      <c r="A176" s="39" t="s">
        <v>121</v>
      </c>
      <c r="B176" s="58" t="s">
        <v>18</v>
      </c>
      <c r="C176" s="59" t="s">
        <v>468</v>
      </c>
      <c r="D176" s="59">
        <v>1000000914</v>
      </c>
      <c r="E176" s="60" t="s">
        <v>469</v>
      </c>
      <c r="F176" s="40">
        <v>44060</v>
      </c>
      <c r="G176" s="40" t="str">
        <f t="shared" si="26"/>
        <v>Targeted Dealer</v>
      </c>
      <c r="H176" s="40"/>
      <c r="I176" s="41">
        <v>120</v>
      </c>
      <c r="J176" s="41">
        <f t="shared" ca="1" si="27"/>
        <v>2643.8709677419356</v>
      </c>
      <c r="K176" s="42">
        <v>280</v>
      </c>
      <c r="L176" s="43">
        <f t="shared" ca="1" si="28"/>
        <v>-2363.8709677419356</v>
      </c>
      <c r="M176" s="43">
        <f t="shared" ca="1" si="29"/>
        <v>10.590531966813078</v>
      </c>
      <c r="N176" s="44">
        <v>120</v>
      </c>
      <c r="O176" s="45" t="str">
        <f t="shared" ca="1" si="30"/>
        <v>Nov</v>
      </c>
      <c r="P176" s="42">
        <v>120</v>
      </c>
      <c r="Q176" s="44">
        <f t="shared" si="31"/>
        <v>160</v>
      </c>
      <c r="R176" s="45">
        <f t="shared" ca="1" si="32"/>
        <v>1.3333333333333335</v>
      </c>
      <c r="S176" s="44" t="str">
        <f t="shared" ca="1" si="33"/>
        <v>GROWTH</v>
      </c>
      <c r="T176" s="46">
        <v>0</v>
      </c>
      <c r="U176" s="46" t="str">
        <f t="shared" ca="1" si="34"/>
        <v>Dec</v>
      </c>
      <c r="V176" s="42">
        <v>0</v>
      </c>
      <c r="W176" s="47">
        <f t="shared" si="35"/>
        <v>280</v>
      </c>
      <c r="X176" s="48">
        <f t="shared" ca="1" si="36"/>
        <v>0</v>
      </c>
      <c r="Y176" s="47" t="b">
        <f t="shared" si="37"/>
        <v>0</v>
      </c>
      <c r="Z176" s="50">
        <v>0</v>
      </c>
      <c r="AA176" s="50">
        <f t="shared" si="38"/>
        <v>0</v>
      </c>
      <c r="AB176" s="27">
        <v>1000000914</v>
      </c>
    </row>
    <row r="177" spans="1:28" s="27" customFormat="1" ht="13.8" hidden="1">
      <c r="A177" s="39" t="s">
        <v>121</v>
      </c>
      <c r="B177" s="58" t="s">
        <v>18</v>
      </c>
      <c r="C177" s="59" t="s">
        <v>470</v>
      </c>
      <c r="D177" s="59">
        <v>1000000930</v>
      </c>
      <c r="E177" s="60" t="s">
        <v>471</v>
      </c>
      <c r="F177" s="40">
        <v>44067</v>
      </c>
      <c r="G177" s="40" t="str">
        <f t="shared" si="26"/>
        <v>Targeted Dealer</v>
      </c>
      <c r="H177" s="40"/>
      <c r="I177" s="41">
        <v>120</v>
      </c>
      <c r="J177" s="41">
        <f t="shared" ca="1" si="27"/>
        <v>2643.8709677419356</v>
      </c>
      <c r="K177" s="42">
        <v>120</v>
      </c>
      <c r="L177" s="43">
        <f t="shared" ca="1" si="28"/>
        <v>-2523.8709677419356</v>
      </c>
      <c r="M177" s="43">
        <f t="shared" ca="1" si="29"/>
        <v>4.5387994143484622</v>
      </c>
      <c r="N177" s="44">
        <v>130</v>
      </c>
      <c r="O177" s="45" t="str">
        <f t="shared" ca="1" si="30"/>
        <v>Nov</v>
      </c>
      <c r="P177" s="42">
        <v>130</v>
      </c>
      <c r="Q177" s="44">
        <f t="shared" si="31"/>
        <v>-10</v>
      </c>
      <c r="R177" s="45">
        <f t="shared" ca="1" si="32"/>
        <v>-7.6923076923076872E-2</v>
      </c>
      <c r="S177" s="44" t="str">
        <f t="shared" ca="1" si="33"/>
        <v>DEGROWTH</v>
      </c>
      <c r="T177" s="46">
        <v>125</v>
      </c>
      <c r="U177" s="46" t="str">
        <f t="shared" ca="1" si="34"/>
        <v>Dec</v>
      </c>
      <c r="V177" s="42">
        <v>125</v>
      </c>
      <c r="W177" s="47">
        <f t="shared" si="35"/>
        <v>-5</v>
      </c>
      <c r="X177" s="48">
        <f t="shared" ca="1" si="36"/>
        <v>-4.0000000000000036E-2</v>
      </c>
      <c r="Y177" s="47" t="str">
        <f t="shared" ca="1" si="37"/>
        <v>DEGROWTH</v>
      </c>
      <c r="Z177" s="50">
        <v>0</v>
      </c>
      <c r="AA177" s="50">
        <f t="shared" si="38"/>
        <v>0</v>
      </c>
      <c r="AB177" s="27">
        <v>1000000930</v>
      </c>
    </row>
    <row r="178" spans="1:28" s="27" customFormat="1" ht="13.8" hidden="1">
      <c r="A178" s="39" t="s">
        <v>121</v>
      </c>
      <c r="B178" s="58" t="s">
        <v>18</v>
      </c>
      <c r="C178" s="59" t="s">
        <v>472</v>
      </c>
      <c r="D178" s="59">
        <v>1000000922</v>
      </c>
      <c r="E178" s="60" t="s">
        <v>473</v>
      </c>
      <c r="F178" s="40">
        <v>44107</v>
      </c>
      <c r="G178" s="40" t="str">
        <f t="shared" si="26"/>
        <v>Targeted Dealer</v>
      </c>
      <c r="H178" s="40"/>
      <c r="I178" s="41">
        <v>80</v>
      </c>
      <c r="J178" s="41">
        <f t="shared" ca="1" si="27"/>
        <v>1762.5806451612902</v>
      </c>
      <c r="K178" s="42">
        <v>80</v>
      </c>
      <c r="L178" s="43">
        <f t="shared" ca="1" si="28"/>
        <v>-1682.5806451612902</v>
      </c>
      <c r="M178" s="43">
        <f t="shared" ca="1" si="29"/>
        <v>4.5387994143484631</v>
      </c>
      <c r="N178" s="44">
        <v>80</v>
      </c>
      <c r="O178" s="45" t="str">
        <f t="shared" ca="1" si="30"/>
        <v>Nov</v>
      </c>
      <c r="P178" s="42">
        <v>80</v>
      </c>
      <c r="Q178" s="44">
        <f t="shared" si="31"/>
        <v>0</v>
      </c>
      <c r="R178" s="45">
        <f t="shared" ca="1" si="32"/>
        <v>0</v>
      </c>
      <c r="S178" s="44" t="str">
        <f t="shared" ca="1" si="33"/>
        <v>GROWTH</v>
      </c>
      <c r="T178" s="46">
        <v>80</v>
      </c>
      <c r="U178" s="46" t="str">
        <f t="shared" ca="1" si="34"/>
        <v>Dec</v>
      </c>
      <c r="V178" s="42">
        <v>80</v>
      </c>
      <c r="W178" s="47">
        <f t="shared" si="35"/>
        <v>0</v>
      </c>
      <c r="X178" s="48">
        <f t="shared" ca="1" si="36"/>
        <v>0</v>
      </c>
      <c r="Y178" s="47" t="str">
        <f t="shared" ca="1" si="37"/>
        <v>GROWTH</v>
      </c>
      <c r="Z178" s="50">
        <v>0</v>
      </c>
      <c r="AA178" s="50">
        <f t="shared" si="38"/>
        <v>0</v>
      </c>
      <c r="AB178" s="27">
        <v>1000000922</v>
      </c>
    </row>
    <row r="179" spans="1:28" s="27" customFormat="1" ht="13.8" hidden="1">
      <c r="A179" s="39" t="s">
        <v>121</v>
      </c>
      <c r="B179" s="58" t="s">
        <v>18</v>
      </c>
      <c r="C179" s="59" t="s">
        <v>474</v>
      </c>
      <c r="D179" s="59">
        <v>1000000918</v>
      </c>
      <c r="E179" s="60" t="s">
        <v>475</v>
      </c>
      <c r="F179" s="40">
        <v>44144</v>
      </c>
      <c r="G179" s="40" t="str">
        <f t="shared" si="26"/>
        <v>Targeted Dealer</v>
      </c>
      <c r="H179" s="40" t="s">
        <v>113</v>
      </c>
      <c r="I179" s="41">
        <v>350</v>
      </c>
      <c r="J179" s="41">
        <f t="shared" ca="1" si="27"/>
        <v>7711.2903225806458</v>
      </c>
      <c r="K179" s="42">
        <v>360</v>
      </c>
      <c r="L179" s="43">
        <f t="shared" ca="1" si="28"/>
        <v>-7351.2903225806458</v>
      </c>
      <c r="M179" s="43">
        <f t="shared" ca="1" si="29"/>
        <v>4.6684793976155605</v>
      </c>
      <c r="N179" s="44">
        <v>400</v>
      </c>
      <c r="O179" s="45" t="str">
        <f t="shared" ca="1" si="30"/>
        <v>Nov</v>
      </c>
      <c r="P179" s="42">
        <v>400</v>
      </c>
      <c r="Q179" s="44">
        <f t="shared" si="31"/>
        <v>-40</v>
      </c>
      <c r="R179" s="45">
        <f t="shared" ca="1" si="32"/>
        <v>-9.9999999999999978E-2</v>
      </c>
      <c r="S179" s="44" t="str">
        <f t="shared" ca="1" si="33"/>
        <v>DEGROWTH</v>
      </c>
      <c r="T179" s="46">
        <v>240</v>
      </c>
      <c r="U179" s="46" t="str">
        <f t="shared" ca="1" si="34"/>
        <v>Dec</v>
      </c>
      <c r="V179" s="42">
        <v>240</v>
      </c>
      <c r="W179" s="47">
        <f t="shared" si="35"/>
        <v>120</v>
      </c>
      <c r="X179" s="48">
        <f t="shared" ca="1" si="36"/>
        <v>0.5</v>
      </c>
      <c r="Y179" s="47" t="str">
        <f t="shared" ca="1" si="37"/>
        <v>GROWTH</v>
      </c>
      <c r="Z179" s="50">
        <v>0</v>
      </c>
      <c r="AA179" s="50">
        <f t="shared" si="38"/>
        <v>1</v>
      </c>
      <c r="AB179" s="27">
        <v>1000000918</v>
      </c>
    </row>
    <row r="180" spans="1:28" s="27" customFormat="1" ht="13.8" hidden="1">
      <c r="A180" s="39" t="s">
        <v>121</v>
      </c>
      <c r="B180" s="58" t="s">
        <v>18</v>
      </c>
      <c r="C180" s="59" t="s">
        <v>476</v>
      </c>
      <c r="D180" s="59">
        <v>1000000923</v>
      </c>
      <c r="E180" s="60" t="s">
        <v>477</v>
      </c>
      <c r="F180" s="40">
        <v>44180</v>
      </c>
      <c r="G180" s="40" t="str">
        <f t="shared" si="26"/>
        <v>Targeted Dealer</v>
      </c>
      <c r="H180" s="40"/>
      <c r="I180" s="41">
        <v>40</v>
      </c>
      <c r="J180" s="41">
        <f t="shared" ca="1" si="27"/>
        <v>881.29032258064512</v>
      </c>
      <c r="K180" s="42">
        <v>0</v>
      </c>
      <c r="L180" s="43">
        <f t="shared" ca="1" si="28"/>
        <v>-881.29032258064512</v>
      </c>
      <c r="M180" s="43">
        <f t="shared" ca="1" si="29"/>
        <v>0</v>
      </c>
      <c r="N180" s="44">
        <v>0</v>
      </c>
      <c r="O180" s="45" t="str">
        <f t="shared" ca="1" si="30"/>
        <v>Nov</v>
      </c>
      <c r="P180" s="42">
        <v>0</v>
      </c>
      <c r="Q180" s="44">
        <f t="shared" si="31"/>
        <v>0</v>
      </c>
      <c r="R180" s="45">
        <f t="shared" ca="1" si="32"/>
        <v>0</v>
      </c>
      <c r="S180" s="44" t="b">
        <f t="shared" si="33"/>
        <v>0</v>
      </c>
      <c r="T180" s="46">
        <v>50</v>
      </c>
      <c r="U180" s="46" t="str">
        <f t="shared" ca="1" si="34"/>
        <v>Dec</v>
      </c>
      <c r="V180" s="42">
        <v>50</v>
      </c>
      <c r="W180" s="47">
        <f t="shared" si="35"/>
        <v>-50</v>
      </c>
      <c r="X180" s="48">
        <f t="shared" ca="1" si="36"/>
        <v>-1</v>
      </c>
      <c r="Y180" s="47" t="str">
        <f t="shared" ca="1" si="37"/>
        <v>DEGROWTH</v>
      </c>
      <c r="Z180" s="50">
        <v>1</v>
      </c>
      <c r="AA180" s="50">
        <f t="shared" si="38"/>
        <v>0</v>
      </c>
      <c r="AB180" s="27">
        <v>1000000923</v>
      </c>
    </row>
    <row r="181" spans="1:28" s="27" customFormat="1" ht="13.8" hidden="1">
      <c r="A181" s="39" t="s">
        <v>121</v>
      </c>
      <c r="B181" s="58" t="s">
        <v>18</v>
      </c>
      <c r="C181" s="59" t="s">
        <v>478</v>
      </c>
      <c r="D181" s="59">
        <v>1000000916</v>
      </c>
      <c r="E181" s="60" t="s">
        <v>479</v>
      </c>
      <c r="F181" s="40">
        <v>44270</v>
      </c>
      <c r="G181" s="40" t="str">
        <f t="shared" si="26"/>
        <v>Targeted Dealer</v>
      </c>
      <c r="H181" s="40"/>
      <c r="I181" s="41">
        <v>140</v>
      </c>
      <c r="J181" s="41">
        <f t="shared" ca="1" si="27"/>
        <v>3084.5161290322585</v>
      </c>
      <c r="K181" s="42">
        <v>67.5</v>
      </c>
      <c r="L181" s="43">
        <f t="shared" ca="1" si="28"/>
        <v>-3017.0161290322585</v>
      </c>
      <c r="M181" s="43">
        <f t="shared" ca="1" si="29"/>
        <v>2.1883497176322941</v>
      </c>
      <c r="N181" s="44">
        <v>140</v>
      </c>
      <c r="O181" s="45" t="str">
        <f t="shared" ca="1" si="30"/>
        <v>Nov</v>
      </c>
      <c r="P181" s="42">
        <v>140</v>
      </c>
      <c r="Q181" s="44">
        <f t="shared" si="31"/>
        <v>-72.5</v>
      </c>
      <c r="R181" s="45">
        <f t="shared" ca="1" si="32"/>
        <v>-0.51785714285714279</v>
      </c>
      <c r="S181" s="44" t="str">
        <f t="shared" ca="1" si="33"/>
        <v>DEGROWTH</v>
      </c>
      <c r="T181" s="46">
        <v>100</v>
      </c>
      <c r="U181" s="46" t="str">
        <f t="shared" ca="1" si="34"/>
        <v>Dec</v>
      </c>
      <c r="V181" s="42">
        <v>100</v>
      </c>
      <c r="W181" s="47">
        <f t="shared" si="35"/>
        <v>-32.5</v>
      </c>
      <c r="X181" s="48">
        <f t="shared" ca="1" si="36"/>
        <v>-0.32499999999999996</v>
      </c>
      <c r="Y181" s="47" t="str">
        <f t="shared" ca="1" si="37"/>
        <v>DEGROWTH</v>
      </c>
      <c r="Z181" s="50">
        <v>0</v>
      </c>
      <c r="AA181" s="50">
        <f t="shared" si="38"/>
        <v>0</v>
      </c>
      <c r="AB181" s="27">
        <v>1000000916</v>
      </c>
    </row>
    <row r="182" spans="1:28" s="27" customFormat="1" ht="13.8" hidden="1">
      <c r="A182" s="39" t="s">
        <v>121</v>
      </c>
      <c r="B182" s="58" t="s">
        <v>18</v>
      </c>
      <c r="C182" s="59" t="s">
        <v>480</v>
      </c>
      <c r="D182" s="59">
        <v>1000000932</v>
      </c>
      <c r="E182" s="60" t="s">
        <v>481</v>
      </c>
      <c r="F182" s="40">
        <v>44271</v>
      </c>
      <c r="G182" s="40" t="str">
        <f t="shared" si="26"/>
        <v>Targeted Dealer</v>
      </c>
      <c r="H182" s="40"/>
      <c r="I182" s="41">
        <v>80</v>
      </c>
      <c r="J182" s="41">
        <f t="shared" ca="1" si="27"/>
        <v>1762.5806451612902</v>
      </c>
      <c r="K182" s="42">
        <v>0</v>
      </c>
      <c r="L182" s="43">
        <f t="shared" ca="1" si="28"/>
        <v>-1762.5806451612902</v>
      </c>
      <c r="M182" s="43">
        <f t="shared" ca="1" si="29"/>
        <v>0</v>
      </c>
      <c r="N182" s="44">
        <v>0</v>
      </c>
      <c r="O182" s="45" t="str">
        <f t="shared" ca="1" si="30"/>
        <v>Nov</v>
      </c>
      <c r="P182" s="42">
        <v>0</v>
      </c>
      <c r="Q182" s="44">
        <f t="shared" si="31"/>
        <v>0</v>
      </c>
      <c r="R182" s="45">
        <f t="shared" ca="1" si="32"/>
        <v>0</v>
      </c>
      <c r="S182" s="44" t="b">
        <f t="shared" si="33"/>
        <v>0</v>
      </c>
      <c r="T182" s="46">
        <v>270</v>
      </c>
      <c r="U182" s="46" t="str">
        <f t="shared" ca="1" si="34"/>
        <v>Dec</v>
      </c>
      <c r="V182" s="42">
        <v>270</v>
      </c>
      <c r="W182" s="47">
        <f t="shared" si="35"/>
        <v>-270</v>
      </c>
      <c r="X182" s="48">
        <f t="shared" ca="1" si="36"/>
        <v>-1</v>
      </c>
      <c r="Y182" s="47" t="str">
        <f t="shared" ca="1" si="37"/>
        <v>DEGROWTH</v>
      </c>
      <c r="Z182" s="50">
        <v>1</v>
      </c>
      <c r="AA182" s="50">
        <f t="shared" si="38"/>
        <v>0</v>
      </c>
      <c r="AB182" s="27">
        <v>1000000932</v>
      </c>
    </row>
    <row r="183" spans="1:28" s="27" customFormat="1" ht="13.8" hidden="1">
      <c r="A183" s="39" t="s">
        <v>121</v>
      </c>
      <c r="B183" s="58" t="s">
        <v>18</v>
      </c>
      <c r="C183" s="59" t="s">
        <v>482</v>
      </c>
      <c r="D183" s="59">
        <v>1000000929</v>
      </c>
      <c r="E183" s="60" t="s">
        <v>483</v>
      </c>
      <c r="F183" s="40">
        <v>44387</v>
      </c>
      <c r="G183" s="40" t="str">
        <f t="shared" si="26"/>
        <v>Targeted Dealer</v>
      </c>
      <c r="H183" s="40"/>
      <c r="I183" s="41">
        <v>160</v>
      </c>
      <c r="J183" s="41">
        <f t="shared" ca="1" si="27"/>
        <v>3525.1612903225805</v>
      </c>
      <c r="K183" s="42">
        <v>120</v>
      </c>
      <c r="L183" s="43">
        <f t="shared" ca="1" si="28"/>
        <v>-3405.1612903225805</v>
      </c>
      <c r="M183" s="43">
        <f t="shared" ca="1" si="29"/>
        <v>3.4040995607613471</v>
      </c>
      <c r="N183" s="44">
        <v>240</v>
      </c>
      <c r="O183" s="45" t="str">
        <f t="shared" ca="1" si="30"/>
        <v>Nov</v>
      </c>
      <c r="P183" s="42">
        <v>240</v>
      </c>
      <c r="Q183" s="44">
        <f t="shared" si="31"/>
        <v>-120</v>
      </c>
      <c r="R183" s="45">
        <f t="shared" ca="1" si="32"/>
        <v>-0.5</v>
      </c>
      <c r="S183" s="44" t="str">
        <f t="shared" ca="1" si="33"/>
        <v>DEGROWTH</v>
      </c>
      <c r="T183" s="46">
        <v>50</v>
      </c>
      <c r="U183" s="46" t="str">
        <f t="shared" ca="1" si="34"/>
        <v>Dec</v>
      </c>
      <c r="V183" s="42">
        <v>50</v>
      </c>
      <c r="W183" s="47">
        <f t="shared" si="35"/>
        <v>70</v>
      </c>
      <c r="X183" s="48">
        <f t="shared" ca="1" si="36"/>
        <v>1.4</v>
      </c>
      <c r="Y183" s="47" t="str">
        <f t="shared" ca="1" si="37"/>
        <v>GROWTH</v>
      </c>
      <c r="Z183" s="50">
        <v>0</v>
      </c>
      <c r="AA183" s="50">
        <f t="shared" si="38"/>
        <v>0</v>
      </c>
      <c r="AB183" s="27">
        <v>1000000929</v>
      </c>
    </row>
    <row r="184" spans="1:28" s="27" customFormat="1" ht="13.8" hidden="1">
      <c r="A184" s="39" t="s">
        <v>121</v>
      </c>
      <c r="B184" s="58" t="s">
        <v>18</v>
      </c>
      <c r="C184" s="59" t="s">
        <v>484</v>
      </c>
      <c r="D184" s="59">
        <v>1000000919</v>
      </c>
      <c r="E184" s="60" t="s">
        <v>485</v>
      </c>
      <c r="F184" s="40">
        <v>44459</v>
      </c>
      <c r="G184" s="40" t="str">
        <f t="shared" si="26"/>
        <v>Targeted Dealer</v>
      </c>
      <c r="H184" s="40"/>
      <c r="I184" s="41">
        <v>80</v>
      </c>
      <c r="J184" s="41">
        <f t="shared" ca="1" si="27"/>
        <v>1762.5806451612902</v>
      </c>
      <c r="K184" s="42">
        <v>120</v>
      </c>
      <c r="L184" s="43">
        <f t="shared" ca="1" si="28"/>
        <v>-1642.5806451612902</v>
      </c>
      <c r="M184" s="43">
        <f t="shared" ca="1" si="29"/>
        <v>6.8081991215226942</v>
      </c>
      <c r="N184" s="44">
        <v>60</v>
      </c>
      <c r="O184" s="45" t="str">
        <f t="shared" ca="1" si="30"/>
        <v>Nov</v>
      </c>
      <c r="P184" s="42">
        <v>60</v>
      </c>
      <c r="Q184" s="44">
        <f t="shared" si="31"/>
        <v>60</v>
      </c>
      <c r="R184" s="45">
        <f t="shared" ca="1" si="32"/>
        <v>1</v>
      </c>
      <c r="S184" s="44" t="str">
        <f t="shared" ca="1" si="33"/>
        <v>GROWTH</v>
      </c>
      <c r="T184" s="46">
        <v>40</v>
      </c>
      <c r="U184" s="46" t="str">
        <f t="shared" ca="1" si="34"/>
        <v>Dec</v>
      </c>
      <c r="V184" s="42">
        <v>40</v>
      </c>
      <c r="W184" s="47">
        <f t="shared" si="35"/>
        <v>80</v>
      </c>
      <c r="X184" s="48">
        <f t="shared" ca="1" si="36"/>
        <v>2</v>
      </c>
      <c r="Y184" s="47" t="str">
        <f t="shared" ca="1" si="37"/>
        <v>GROWTH</v>
      </c>
      <c r="Z184" s="50">
        <v>0</v>
      </c>
      <c r="AA184" s="50">
        <f t="shared" si="38"/>
        <v>0</v>
      </c>
      <c r="AB184" s="27">
        <v>1000000919</v>
      </c>
    </row>
    <row r="185" spans="1:28" s="27" customFormat="1" ht="13.8" hidden="1">
      <c r="A185" s="39" t="s">
        <v>121</v>
      </c>
      <c r="B185" s="58" t="s">
        <v>18</v>
      </c>
      <c r="C185" s="59" t="s">
        <v>486</v>
      </c>
      <c r="D185" s="59">
        <v>1000000925</v>
      </c>
      <c r="E185" s="60" t="s">
        <v>487</v>
      </c>
      <c r="F185" s="40">
        <v>44533</v>
      </c>
      <c r="G185" s="40" t="str">
        <f t="shared" si="26"/>
        <v>Targeted Dealer</v>
      </c>
      <c r="H185" s="40"/>
      <c r="I185" s="41">
        <v>240</v>
      </c>
      <c r="J185" s="41">
        <f t="shared" ca="1" si="27"/>
        <v>5287.7419354838712</v>
      </c>
      <c r="K185" s="42">
        <v>40</v>
      </c>
      <c r="L185" s="43">
        <f t="shared" ca="1" si="28"/>
        <v>-5247.7419354838712</v>
      </c>
      <c r="M185" s="43">
        <f t="shared" ca="1" si="29"/>
        <v>0.75646656905807708</v>
      </c>
      <c r="N185" s="44">
        <v>170</v>
      </c>
      <c r="O185" s="45" t="str">
        <f t="shared" ca="1" si="30"/>
        <v>Nov</v>
      </c>
      <c r="P185" s="42">
        <v>170</v>
      </c>
      <c r="Q185" s="44">
        <f t="shared" si="31"/>
        <v>-130</v>
      </c>
      <c r="R185" s="45">
        <f t="shared" ca="1" si="32"/>
        <v>-0.76470588235294112</v>
      </c>
      <c r="S185" s="44" t="str">
        <f t="shared" ca="1" si="33"/>
        <v>DEGROWTH</v>
      </c>
      <c r="T185" s="46">
        <v>225</v>
      </c>
      <c r="U185" s="46" t="str">
        <f t="shared" ca="1" si="34"/>
        <v>Dec</v>
      </c>
      <c r="V185" s="42">
        <v>225</v>
      </c>
      <c r="W185" s="47">
        <f t="shared" si="35"/>
        <v>-185</v>
      </c>
      <c r="X185" s="48">
        <f t="shared" ca="1" si="36"/>
        <v>-0.82222222222222219</v>
      </c>
      <c r="Y185" s="47" t="str">
        <f t="shared" ca="1" si="37"/>
        <v>DEGROWTH</v>
      </c>
      <c r="Z185" s="50">
        <v>0</v>
      </c>
      <c r="AA185" s="50">
        <f t="shared" si="38"/>
        <v>0</v>
      </c>
      <c r="AB185" s="27">
        <v>1000000925</v>
      </c>
    </row>
    <row r="186" spans="1:28" s="27" customFormat="1" ht="13.8" hidden="1">
      <c r="A186" s="39" t="s">
        <v>121</v>
      </c>
      <c r="B186" s="58" t="s">
        <v>18</v>
      </c>
      <c r="C186" s="59" t="s">
        <v>488</v>
      </c>
      <c r="D186" s="59">
        <v>1000000927</v>
      </c>
      <c r="E186" s="60" t="s">
        <v>489</v>
      </c>
      <c r="F186" s="40">
        <v>44537</v>
      </c>
      <c r="G186" s="40" t="str">
        <f t="shared" si="26"/>
        <v>Targeted Dealer</v>
      </c>
      <c r="H186" s="40"/>
      <c r="I186" s="41">
        <v>40</v>
      </c>
      <c r="J186" s="41">
        <f t="shared" ca="1" si="27"/>
        <v>881.29032258064512</v>
      </c>
      <c r="K186" s="42">
        <v>40</v>
      </c>
      <c r="L186" s="43">
        <f t="shared" ca="1" si="28"/>
        <v>-841.29032258064512</v>
      </c>
      <c r="M186" s="43">
        <f t="shared" ca="1" si="29"/>
        <v>4.5387994143484631</v>
      </c>
      <c r="N186" s="44">
        <v>20</v>
      </c>
      <c r="O186" s="45" t="str">
        <f t="shared" ca="1" si="30"/>
        <v>Nov</v>
      </c>
      <c r="P186" s="42">
        <v>20</v>
      </c>
      <c r="Q186" s="44">
        <f t="shared" si="31"/>
        <v>20</v>
      </c>
      <c r="R186" s="45">
        <f t="shared" ca="1" si="32"/>
        <v>1</v>
      </c>
      <c r="S186" s="44" t="str">
        <f t="shared" ca="1" si="33"/>
        <v>GROWTH</v>
      </c>
      <c r="T186" s="46">
        <v>48.5</v>
      </c>
      <c r="U186" s="46" t="str">
        <f t="shared" ca="1" si="34"/>
        <v>Dec</v>
      </c>
      <c r="V186" s="42">
        <v>48.5</v>
      </c>
      <c r="W186" s="47">
        <f t="shared" si="35"/>
        <v>-8.5</v>
      </c>
      <c r="X186" s="48">
        <f t="shared" ca="1" si="36"/>
        <v>-0.17525773195876293</v>
      </c>
      <c r="Y186" s="47" t="str">
        <f t="shared" ca="1" si="37"/>
        <v>DEGROWTH</v>
      </c>
      <c r="Z186" s="50">
        <v>0</v>
      </c>
      <c r="AA186" s="50">
        <f t="shared" si="38"/>
        <v>0</v>
      </c>
      <c r="AB186" s="27">
        <v>1000000927</v>
      </c>
    </row>
    <row r="187" spans="1:28" s="27" customFormat="1" ht="13.8" hidden="1">
      <c r="A187" s="39" t="s">
        <v>121</v>
      </c>
      <c r="B187" s="58" t="s">
        <v>18</v>
      </c>
      <c r="C187" s="59" t="s">
        <v>490</v>
      </c>
      <c r="D187" s="59">
        <v>1000002394</v>
      </c>
      <c r="E187" s="60" t="s">
        <v>491</v>
      </c>
      <c r="F187" s="40">
        <v>44543</v>
      </c>
      <c r="G187" s="40" t="str">
        <f t="shared" si="26"/>
        <v>Targeted Dealer</v>
      </c>
      <c r="H187" s="40"/>
      <c r="I187" s="41">
        <v>40</v>
      </c>
      <c r="J187" s="41">
        <f t="shared" ca="1" si="27"/>
        <v>881.29032258064512</v>
      </c>
      <c r="K187" s="42">
        <v>0</v>
      </c>
      <c r="L187" s="43">
        <f t="shared" ca="1" si="28"/>
        <v>-881.29032258064512</v>
      </c>
      <c r="M187" s="43">
        <f t="shared" ca="1" si="29"/>
        <v>0</v>
      </c>
      <c r="N187" s="44">
        <v>0</v>
      </c>
      <c r="O187" s="45" t="str">
        <f t="shared" ca="1" si="30"/>
        <v>Nov</v>
      </c>
      <c r="P187" s="42">
        <v>0</v>
      </c>
      <c r="Q187" s="44">
        <f t="shared" si="31"/>
        <v>0</v>
      </c>
      <c r="R187" s="45">
        <f t="shared" ca="1" si="32"/>
        <v>0</v>
      </c>
      <c r="S187" s="44" t="b">
        <f t="shared" si="33"/>
        <v>0</v>
      </c>
      <c r="T187" s="46">
        <v>0</v>
      </c>
      <c r="U187" s="46" t="str">
        <f t="shared" ca="1" si="34"/>
        <v>Dec</v>
      </c>
      <c r="V187" s="42">
        <v>0</v>
      </c>
      <c r="W187" s="47">
        <f t="shared" si="35"/>
        <v>0</v>
      </c>
      <c r="X187" s="48">
        <f t="shared" ca="1" si="36"/>
        <v>0</v>
      </c>
      <c r="Y187" s="47" t="b">
        <f t="shared" si="37"/>
        <v>0</v>
      </c>
      <c r="Z187" s="50">
        <v>1</v>
      </c>
      <c r="AA187" s="50">
        <f t="shared" si="38"/>
        <v>0</v>
      </c>
      <c r="AB187" s="27">
        <v>1000002394</v>
      </c>
    </row>
    <row r="188" spans="1:28" s="27" customFormat="1" ht="13.8" hidden="1">
      <c r="A188" s="39" t="s">
        <v>121</v>
      </c>
      <c r="B188" s="58" t="s">
        <v>18</v>
      </c>
      <c r="C188" s="59" t="s">
        <v>492</v>
      </c>
      <c r="D188" s="59">
        <v>1000002404</v>
      </c>
      <c r="E188" s="60" t="s">
        <v>493</v>
      </c>
      <c r="F188" s="40">
        <v>44565</v>
      </c>
      <c r="G188" s="40" t="str">
        <f t="shared" si="26"/>
        <v>Targeted Dealer</v>
      </c>
      <c r="H188" s="40"/>
      <c r="I188" s="41">
        <v>30</v>
      </c>
      <c r="J188" s="41">
        <f t="shared" ca="1" si="27"/>
        <v>660.9677419354839</v>
      </c>
      <c r="K188" s="42">
        <v>10</v>
      </c>
      <c r="L188" s="43">
        <f t="shared" ca="1" si="28"/>
        <v>-650.9677419354839</v>
      </c>
      <c r="M188" s="43">
        <f t="shared" ca="1" si="29"/>
        <v>1.5129331381161542</v>
      </c>
      <c r="N188" s="44">
        <v>0</v>
      </c>
      <c r="O188" s="45" t="str">
        <f t="shared" ca="1" si="30"/>
        <v>Nov</v>
      </c>
      <c r="P188" s="42">
        <v>0</v>
      </c>
      <c r="Q188" s="44">
        <f t="shared" si="31"/>
        <v>10</v>
      </c>
      <c r="R188" s="45">
        <f t="shared" ca="1" si="32"/>
        <v>0</v>
      </c>
      <c r="S188" s="44" t="b">
        <f t="shared" si="33"/>
        <v>0</v>
      </c>
      <c r="T188" s="46">
        <v>0</v>
      </c>
      <c r="U188" s="46" t="str">
        <f t="shared" ca="1" si="34"/>
        <v>Dec</v>
      </c>
      <c r="V188" s="42">
        <v>0</v>
      </c>
      <c r="W188" s="47">
        <f t="shared" si="35"/>
        <v>10</v>
      </c>
      <c r="X188" s="48">
        <f t="shared" ca="1" si="36"/>
        <v>0</v>
      </c>
      <c r="Y188" s="47" t="b">
        <f t="shared" si="37"/>
        <v>0</v>
      </c>
      <c r="Z188" s="50">
        <v>0</v>
      </c>
      <c r="AA188" s="50">
        <f t="shared" si="38"/>
        <v>0</v>
      </c>
      <c r="AB188" s="27">
        <v>1000002404</v>
      </c>
    </row>
    <row r="189" spans="1:28" s="27" customFormat="1" ht="13.8" hidden="1">
      <c r="A189" s="39" t="s">
        <v>121</v>
      </c>
      <c r="B189" s="58" t="s">
        <v>18</v>
      </c>
      <c r="C189" s="59" t="s">
        <v>494</v>
      </c>
      <c r="D189" s="59">
        <v>1000002409</v>
      </c>
      <c r="E189" s="60" t="s">
        <v>495</v>
      </c>
      <c r="F189" s="40">
        <v>44579</v>
      </c>
      <c r="G189" s="40" t="str">
        <f t="shared" si="26"/>
        <v>Targeted Dealer</v>
      </c>
      <c r="H189" s="40" t="s">
        <v>113</v>
      </c>
      <c r="I189" s="41">
        <v>50</v>
      </c>
      <c r="J189" s="41">
        <f t="shared" ca="1" si="27"/>
        <v>1101.6129032258063</v>
      </c>
      <c r="K189" s="42">
        <v>100</v>
      </c>
      <c r="L189" s="43">
        <f t="shared" ca="1" si="28"/>
        <v>-1001.6129032258063</v>
      </c>
      <c r="M189" s="43">
        <f t="shared" ca="1" si="29"/>
        <v>9.0775988286969262</v>
      </c>
      <c r="N189" s="44">
        <v>40</v>
      </c>
      <c r="O189" s="45" t="str">
        <f t="shared" ca="1" si="30"/>
        <v>Nov</v>
      </c>
      <c r="P189" s="42">
        <v>40</v>
      </c>
      <c r="Q189" s="44">
        <f t="shared" si="31"/>
        <v>60</v>
      </c>
      <c r="R189" s="45">
        <f t="shared" ca="1" si="32"/>
        <v>1.5</v>
      </c>
      <c r="S189" s="44" t="str">
        <f t="shared" ca="1" si="33"/>
        <v>GROWTH</v>
      </c>
      <c r="T189" s="46">
        <v>10</v>
      </c>
      <c r="U189" s="46" t="str">
        <f t="shared" ca="1" si="34"/>
        <v>Dec</v>
      </c>
      <c r="V189" s="42">
        <v>10</v>
      </c>
      <c r="W189" s="47">
        <f t="shared" si="35"/>
        <v>90</v>
      </c>
      <c r="X189" s="48">
        <f t="shared" ca="1" si="36"/>
        <v>9</v>
      </c>
      <c r="Y189" s="47" t="str">
        <f t="shared" ca="1" si="37"/>
        <v>GROWTH</v>
      </c>
      <c r="Z189" s="50">
        <v>0</v>
      </c>
      <c r="AA189" s="50">
        <f t="shared" si="38"/>
        <v>1</v>
      </c>
      <c r="AB189" s="27">
        <v>1000002409</v>
      </c>
    </row>
    <row r="190" spans="1:28" s="27" customFormat="1" ht="13.8" hidden="1">
      <c r="A190" s="39" t="s">
        <v>121</v>
      </c>
      <c r="B190" s="58" t="s">
        <v>18</v>
      </c>
      <c r="C190" s="59" t="s">
        <v>496</v>
      </c>
      <c r="D190" s="59">
        <v>1000002727</v>
      </c>
      <c r="E190" s="61" t="s">
        <v>497</v>
      </c>
      <c r="F190" s="40">
        <v>44671</v>
      </c>
      <c r="G190" s="40" t="str">
        <f t="shared" si="26"/>
        <v>Targeted Dealer</v>
      </c>
      <c r="H190" s="40"/>
      <c r="I190" s="41">
        <v>50</v>
      </c>
      <c r="J190" s="41">
        <f t="shared" ca="1" si="27"/>
        <v>1101.6129032258063</v>
      </c>
      <c r="K190" s="42">
        <v>60</v>
      </c>
      <c r="L190" s="43">
        <f t="shared" ca="1" si="28"/>
        <v>-1041.6129032258063</v>
      </c>
      <c r="M190" s="43">
        <f t="shared" ca="1" si="29"/>
        <v>5.4465592972181556</v>
      </c>
      <c r="N190" s="44">
        <v>60</v>
      </c>
      <c r="O190" s="45" t="str">
        <f t="shared" ca="1" si="30"/>
        <v>Nov</v>
      </c>
      <c r="P190" s="42">
        <v>60</v>
      </c>
      <c r="Q190" s="44">
        <f t="shared" si="31"/>
        <v>0</v>
      </c>
      <c r="R190" s="45">
        <f t="shared" ca="1" si="32"/>
        <v>0</v>
      </c>
      <c r="S190" s="44" t="str">
        <f t="shared" ca="1" si="33"/>
        <v>GROWTH</v>
      </c>
      <c r="T190" s="46">
        <v>20</v>
      </c>
      <c r="U190" s="46" t="str">
        <f t="shared" ca="1" si="34"/>
        <v>Dec</v>
      </c>
      <c r="V190" s="42">
        <v>20</v>
      </c>
      <c r="W190" s="47">
        <f t="shared" si="35"/>
        <v>40</v>
      </c>
      <c r="X190" s="48">
        <f t="shared" ca="1" si="36"/>
        <v>2</v>
      </c>
      <c r="Y190" s="47" t="str">
        <f t="shared" ca="1" si="37"/>
        <v>GROWTH</v>
      </c>
      <c r="Z190" s="50">
        <v>0</v>
      </c>
      <c r="AA190" s="50">
        <f t="shared" si="38"/>
        <v>0</v>
      </c>
      <c r="AB190" s="27">
        <v>1000002727</v>
      </c>
    </row>
    <row r="191" spans="1:28" s="27" customFormat="1" ht="13.8" hidden="1">
      <c r="A191" s="39" t="s">
        <v>121</v>
      </c>
      <c r="B191" s="58" t="s">
        <v>18</v>
      </c>
      <c r="C191" s="59" t="s">
        <v>498</v>
      </c>
      <c r="D191" s="59">
        <v>1000002731</v>
      </c>
      <c r="E191" s="61" t="s">
        <v>499</v>
      </c>
      <c r="F191" s="40">
        <v>44676</v>
      </c>
      <c r="G191" s="40" t="str">
        <f t="shared" si="26"/>
        <v>Targeted Dealer</v>
      </c>
      <c r="H191" s="40" t="s">
        <v>113</v>
      </c>
      <c r="I191" s="41">
        <v>200</v>
      </c>
      <c r="J191" s="41">
        <f t="shared" ca="1" si="27"/>
        <v>4406.4516129032254</v>
      </c>
      <c r="K191" s="42">
        <v>170</v>
      </c>
      <c r="L191" s="43">
        <f t="shared" ca="1" si="28"/>
        <v>-4236.4516129032254</v>
      </c>
      <c r="M191" s="43">
        <f t="shared" ca="1" si="29"/>
        <v>3.8579795021961933</v>
      </c>
      <c r="N191" s="44">
        <v>115</v>
      </c>
      <c r="O191" s="45" t="str">
        <f t="shared" ca="1" si="30"/>
        <v>Nov</v>
      </c>
      <c r="P191" s="42">
        <v>115</v>
      </c>
      <c r="Q191" s="44">
        <f t="shared" si="31"/>
        <v>55</v>
      </c>
      <c r="R191" s="45">
        <f t="shared" ca="1" si="32"/>
        <v>0.47826086956521729</v>
      </c>
      <c r="S191" s="44" t="str">
        <f t="shared" ca="1" si="33"/>
        <v>GROWTH</v>
      </c>
      <c r="T191" s="46">
        <v>165</v>
      </c>
      <c r="U191" s="46" t="str">
        <f t="shared" ca="1" si="34"/>
        <v>Dec</v>
      </c>
      <c r="V191" s="42">
        <v>165</v>
      </c>
      <c r="W191" s="47">
        <f t="shared" si="35"/>
        <v>5</v>
      </c>
      <c r="X191" s="48">
        <f t="shared" ca="1" si="36"/>
        <v>3.0303030303030276E-2</v>
      </c>
      <c r="Y191" s="47" t="str">
        <f t="shared" ca="1" si="37"/>
        <v>GROWTH</v>
      </c>
      <c r="Z191" s="50">
        <v>0</v>
      </c>
      <c r="AA191" s="50">
        <f t="shared" si="38"/>
        <v>1</v>
      </c>
      <c r="AB191" s="27">
        <v>1000002731</v>
      </c>
    </row>
    <row r="192" spans="1:28" s="27" customFormat="1" ht="13.8" hidden="1">
      <c r="A192" s="39" t="s">
        <v>121</v>
      </c>
      <c r="B192" s="58" t="s">
        <v>18</v>
      </c>
      <c r="C192" s="59" t="s">
        <v>500</v>
      </c>
      <c r="D192" s="59">
        <v>1000002739</v>
      </c>
      <c r="E192" s="61" t="s">
        <v>501</v>
      </c>
      <c r="F192" s="40">
        <v>44681</v>
      </c>
      <c r="G192" s="40" t="str">
        <f t="shared" si="26"/>
        <v>Targeted Dealer</v>
      </c>
      <c r="H192" s="40"/>
      <c r="I192" s="41">
        <v>80</v>
      </c>
      <c r="J192" s="41">
        <f t="shared" ca="1" si="27"/>
        <v>1762.5806451612902</v>
      </c>
      <c r="K192" s="42">
        <v>0</v>
      </c>
      <c r="L192" s="43">
        <f t="shared" ca="1" si="28"/>
        <v>-1762.5806451612902</v>
      </c>
      <c r="M192" s="43">
        <f t="shared" ca="1" si="29"/>
        <v>0</v>
      </c>
      <c r="N192" s="44">
        <v>0</v>
      </c>
      <c r="O192" s="45" t="str">
        <f t="shared" ca="1" si="30"/>
        <v>Nov</v>
      </c>
      <c r="P192" s="42">
        <v>0</v>
      </c>
      <c r="Q192" s="44">
        <f t="shared" si="31"/>
        <v>0</v>
      </c>
      <c r="R192" s="45">
        <f t="shared" ca="1" si="32"/>
        <v>0</v>
      </c>
      <c r="S192" s="44" t="b">
        <f t="shared" si="33"/>
        <v>0</v>
      </c>
      <c r="T192" s="46">
        <v>170</v>
      </c>
      <c r="U192" s="46" t="str">
        <f t="shared" ca="1" si="34"/>
        <v>Dec</v>
      </c>
      <c r="V192" s="42">
        <v>170</v>
      </c>
      <c r="W192" s="47">
        <f t="shared" si="35"/>
        <v>-170</v>
      </c>
      <c r="X192" s="48">
        <f t="shared" ca="1" si="36"/>
        <v>-1</v>
      </c>
      <c r="Y192" s="47" t="str">
        <f t="shared" ca="1" si="37"/>
        <v>DEGROWTH</v>
      </c>
      <c r="Z192" s="50">
        <v>1</v>
      </c>
      <c r="AA192" s="50">
        <f t="shared" si="38"/>
        <v>0</v>
      </c>
      <c r="AB192" s="27">
        <v>1000002739</v>
      </c>
    </row>
    <row r="193" spans="1:28" s="27" customFormat="1" ht="13.8" hidden="1">
      <c r="A193" s="39" t="s">
        <v>121</v>
      </c>
      <c r="B193" s="58" t="s">
        <v>18</v>
      </c>
      <c r="C193" s="59" t="s">
        <v>502</v>
      </c>
      <c r="D193" s="59">
        <v>1000002749</v>
      </c>
      <c r="E193" s="61" t="s">
        <v>503</v>
      </c>
      <c r="F193" s="40">
        <v>44695</v>
      </c>
      <c r="G193" s="40" t="str">
        <f t="shared" si="26"/>
        <v>Targeted Dealer</v>
      </c>
      <c r="H193" s="40"/>
      <c r="I193" s="41">
        <v>160</v>
      </c>
      <c r="J193" s="41">
        <f t="shared" ca="1" si="27"/>
        <v>3525.1612903225805</v>
      </c>
      <c r="K193" s="42">
        <v>40</v>
      </c>
      <c r="L193" s="43">
        <f t="shared" ca="1" si="28"/>
        <v>-3485.1612903225805</v>
      </c>
      <c r="M193" s="43">
        <f t="shared" ca="1" si="29"/>
        <v>1.1346998535871158</v>
      </c>
      <c r="N193" s="44">
        <v>80</v>
      </c>
      <c r="O193" s="45" t="str">
        <f t="shared" ca="1" si="30"/>
        <v>Nov</v>
      </c>
      <c r="P193" s="42">
        <v>80</v>
      </c>
      <c r="Q193" s="44">
        <f t="shared" si="31"/>
        <v>-40</v>
      </c>
      <c r="R193" s="45">
        <f t="shared" ca="1" si="32"/>
        <v>-0.5</v>
      </c>
      <c r="S193" s="44" t="str">
        <f t="shared" ca="1" si="33"/>
        <v>DEGROWTH</v>
      </c>
      <c r="T193" s="46">
        <v>140</v>
      </c>
      <c r="U193" s="46" t="str">
        <f t="shared" ca="1" si="34"/>
        <v>Dec</v>
      </c>
      <c r="V193" s="42">
        <v>140</v>
      </c>
      <c r="W193" s="47">
        <f t="shared" si="35"/>
        <v>-100</v>
      </c>
      <c r="X193" s="48">
        <f t="shared" ca="1" si="36"/>
        <v>-0.7142857142857143</v>
      </c>
      <c r="Y193" s="47" t="str">
        <f t="shared" ca="1" si="37"/>
        <v>DEGROWTH</v>
      </c>
      <c r="Z193" s="50">
        <v>0</v>
      </c>
      <c r="AA193" s="50">
        <f t="shared" si="38"/>
        <v>0</v>
      </c>
      <c r="AB193" s="27">
        <v>1000002749</v>
      </c>
    </row>
    <row r="194" spans="1:28" s="27" customFormat="1" ht="13.8" hidden="1">
      <c r="A194" s="39" t="s">
        <v>121</v>
      </c>
      <c r="B194" s="58" t="s">
        <v>18</v>
      </c>
      <c r="C194" s="59" t="s">
        <v>504</v>
      </c>
      <c r="D194" s="59">
        <v>1000003010</v>
      </c>
      <c r="E194" s="61" t="s">
        <v>505</v>
      </c>
      <c r="F194" s="40">
        <v>44834</v>
      </c>
      <c r="G194" s="40" t="str">
        <f t="shared" si="26"/>
        <v>Targeted Dealer</v>
      </c>
      <c r="H194" s="40" t="s">
        <v>113</v>
      </c>
      <c r="I194" s="41">
        <v>450</v>
      </c>
      <c r="J194" s="41">
        <f t="shared" ca="1" si="27"/>
        <v>9914.5161290322576</v>
      </c>
      <c r="K194" s="42">
        <v>560</v>
      </c>
      <c r="L194" s="43">
        <f t="shared" ca="1" si="28"/>
        <v>-9354.5161290322576</v>
      </c>
      <c r="M194" s="43">
        <f t="shared" ca="1" si="29"/>
        <v>5.6482837156336423</v>
      </c>
      <c r="N194" s="44">
        <v>520</v>
      </c>
      <c r="O194" s="45" t="str">
        <f t="shared" ca="1" si="30"/>
        <v>Nov</v>
      </c>
      <c r="P194" s="42">
        <v>520</v>
      </c>
      <c r="Q194" s="44">
        <f t="shared" si="31"/>
        <v>40</v>
      </c>
      <c r="R194" s="45">
        <f t="shared" ca="1" si="32"/>
        <v>7.6923076923076872E-2</v>
      </c>
      <c r="S194" s="44" t="str">
        <f t="shared" ca="1" si="33"/>
        <v>GROWTH</v>
      </c>
      <c r="T194" s="46">
        <v>360</v>
      </c>
      <c r="U194" s="46" t="str">
        <f t="shared" ca="1" si="34"/>
        <v>Dec</v>
      </c>
      <c r="V194" s="42">
        <v>360</v>
      </c>
      <c r="W194" s="47">
        <f t="shared" si="35"/>
        <v>200</v>
      </c>
      <c r="X194" s="48">
        <f t="shared" ca="1" si="36"/>
        <v>0.55555555555555558</v>
      </c>
      <c r="Y194" s="47" t="str">
        <f t="shared" ca="1" si="37"/>
        <v>GROWTH</v>
      </c>
      <c r="Z194" s="50">
        <v>0</v>
      </c>
      <c r="AA194" s="50">
        <f t="shared" si="38"/>
        <v>1</v>
      </c>
      <c r="AB194" s="27">
        <v>1000003010</v>
      </c>
    </row>
    <row r="195" spans="1:28" s="27" customFormat="1" ht="13.8" hidden="1">
      <c r="A195" s="39" t="s">
        <v>121</v>
      </c>
      <c r="B195" s="58" t="s">
        <v>18</v>
      </c>
      <c r="C195" s="59" t="s">
        <v>506</v>
      </c>
      <c r="D195" s="59">
        <v>1000003122</v>
      </c>
      <c r="E195" s="61" t="s">
        <v>507</v>
      </c>
      <c r="F195" s="40">
        <v>44903</v>
      </c>
      <c r="G195" s="40" t="str">
        <f t="shared" ref="G195:G258" si="39">IF(I195&gt;0,"Targeted Dealer","-")</f>
        <v>Targeted Dealer</v>
      </c>
      <c r="H195" s="40" t="s">
        <v>113</v>
      </c>
      <c r="I195" s="41">
        <v>450</v>
      </c>
      <c r="J195" s="41">
        <f t="shared" ca="1" si="27"/>
        <v>9914.5161290322576</v>
      </c>
      <c r="K195" s="42">
        <v>471.1</v>
      </c>
      <c r="L195" s="43">
        <f t="shared" ca="1" si="28"/>
        <v>-9443.4161290322572</v>
      </c>
      <c r="M195" s="43">
        <f t="shared" ca="1" si="29"/>
        <v>4.7516186757768022</v>
      </c>
      <c r="N195" s="44">
        <v>370</v>
      </c>
      <c r="O195" s="45" t="str">
        <f t="shared" ca="1" si="30"/>
        <v>Nov</v>
      </c>
      <c r="P195" s="42">
        <v>370</v>
      </c>
      <c r="Q195" s="44">
        <f t="shared" si="31"/>
        <v>101.10000000000002</v>
      </c>
      <c r="R195" s="45">
        <f t="shared" ca="1" si="32"/>
        <v>0.27324324324324323</v>
      </c>
      <c r="S195" s="44" t="str">
        <f t="shared" ca="1" si="33"/>
        <v>GROWTH</v>
      </c>
      <c r="T195" s="46">
        <v>400</v>
      </c>
      <c r="U195" s="46" t="str">
        <f t="shared" ca="1" si="34"/>
        <v>Dec</v>
      </c>
      <c r="V195" s="42">
        <v>400</v>
      </c>
      <c r="W195" s="47">
        <f t="shared" si="35"/>
        <v>71.100000000000023</v>
      </c>
      <c r="X195" s="48">
        <f t="shared" ca="1" si="36"/>
        <v>0.17775000000000007</v>
      </c>
      <c r="Y195" s="47" t="str">
        <f t="shared" ca="1" si="37"/>
        <v>GROWTH</v>
      </c>
      <c r="Z195" s="50">
        <v>0</v>
      </c>
      <c r="AA195" s="50">
        <f t="shared" si="38"/>
        <v>1</v>
      </c>
      <c r="AB195" s="27">
        <v>1000003122</v>
      </c>
    </row>
    <row r="196" spans="1:28" s="27" customFormat="1" ht="13.8" hidden="1">
      <c r="A196" s="39" t="s">
        <v>121</v>
      </c>
      <c r="B196" s="58" t="s">
        <v>18</v>
      </c>
      <c r="C196" s="59" t="s">
        <v>508</v>
      </c>
      <c r="D196" s="59">
        <v>1000003196</v>
      </c>
      <c r="E196" s="61" t="s">
        <v>509</v>
      </c>
      <c r="F196" s="40">
        <v>44925</v>
      </c>
      <c r="G196" s="40" t="str">
        <f t="shared" si="39"/>
        <v>Targeted Dealer</v>
      </c>
      <c r="H196" s="40"/>
      <c r="I196" s="41">
        <v>30</v>
      </c>
      <c r="J196" s="41">
        <f t="shared" ref="J196:J259" ca="1" si="40">I196/$J$1*$E$1</f>
        <v>660.9677419354839</v>
      </c>
      <c r="K196" s="42">
        <v>0</v>
      </c>
      <c r="L196" s="43">
        <f t="shared" ref="L196:L259" ca="1" si="41">K196-J196</f>
        <v>-660.9677419354839</v>
      </c>
      <c r="M196" s="43">
        <f t="shared" ref="M196:M259" ca="1" si="42">IFERROR((K196/J196%),"-")</f>
        <v>0</v>
      </c>
      <c r="N196" s="44">
        <v>0</v>
      </c>
      <c r="O196" s="45" t="str">
        <f t="shared" ref="O196:O259" ca="1" si="43">IF(F196&lt;=$P$2,"Nov","")</f>
        <v>Nov</v>
      </c>
      <c r="P196" s="42">
        <v>0</v>
      </c>
      <c r="Q196" s="44">
        <f t="shared" ref="Q196:Q259" si="44">K196-P196</f>
        <v>0</v>
      </c>
      <c r="R196" s="45">
        <f t="shared" ref="R196:R259" ca="1" si="45">IFERROR(IF(O196="Nov",(K196/P196-1)),0)</f>
        <v>0</v>
      </c>
      <c r="S196" s="44" t="b">
        <f t="shared" ref="S196:S259" si="46">IF(N196&gt;0,IF(O196="","-",IF(R196&lt;0%,"DEGROWTH","GROWTH")))</f>
        <v>0</v>
      </c>
      <c r="T196" s="46">
        <v>0</v>
      </c>
      <c r="U196" s="46" t="str">
        <f t="shared" ref="U196:U259" ca="1" si="47">IF(F196&lt;=$V$2,"Dec","")</f>
        <v>Dec</v>
      </c>
      <c r="V196" s="42">
        <v>0</v>
      </c>
      <c r="W196" s="47">
        <f t="shared" ref="W196:W259" si="48">K196-V196</f>
        <v>0</v>
      </c>
      <c r="X196" s="48">
        <f t="shared" ref="X196:X259" ca="1" si="49">IFERROR(IF(U196="Dec",(K196/V196-1)),0)</f>
        <v>0</v>
      </c>
      <c r="Y196" s="47" t="b">
        <f t="shared" ref="Y196:Y259" si="50">IF(T196&gt;0,IF(U196="","-",IF(X196&lt;0%,"DEGROWTH","GROWTH")))</f>
        <v>0</v>
      </c>
      <c r="Z196" s="50">
        <v>1</v>
      </c>
      <c r="AA196" s="50">
        <f t="shared" ref="AA196:AA259" si="51">IF(H196&gt;0,1,0)</f>
        <v>0</v>
      </c>
      <c r="AB196" s="27">
        <v>1000003196</v>
      </c>
    </row>
    <row r="197" spans="1:28" s="27" customFormat="1" ht="13.8">
      <c r="A197" s="39" t="s">
        <v>121</v>
      </c>
      <c r="B197" s="58" t="s">
        <v>18</v>
      </c>
      <c r="C197" s="59" t="s">
        <v>510</v>
      </c>
      <c r="D197" s="59">
        <v>1000003222</v>
      </c>
      <c r="E197" s="61" t="s">
        <v>511</v>
      </c>
      <c r="F197" s="40">
        <v>44931</v>
      </c>
      <c r="G197" s="40" t="str">
        <f t="shared" si="39"/>
        <v>Targeted Dealer</v>
      </c>
      <c r="H197" s="40"/>
      <c r="I197" s="41">
        <v>20</v>
      </c>
      <c r="J197" s="41">
        <f t="shared" ca="1" si="40"/>
        <v>440.64516129032256</v>
      </c>
      <c r="K197" s="42">
        <v>0</v>
      </c>
      <c r="L197" s="43">
        <f t="shared" ca="1" si="41"/>
        <v>-440.64516129032256</v>
      </c>
      <c r="M197" s="43">
        <f t="shared" ca="1" si="42"/>
        <v>0</v>
      </c>
      <c r="N197" s="44">
        <v>0</v>
      </c>
      <c r="O197" s="45" t="str">
        <f t="shared" ca="1" si="43"/>
        <v>Nov</v>
      </c>
      <c r="P197" s="42">
        <v>0</v>
      </c>
      <c r="Q197" s="44">
        <f t="shared" si="44"/>
        <v>0</v>
      </c>
      <c r="R197" s="45">
        <f t="shared" ca="1" si="45"/>
        <v>0</v>
      </c>
      <c r="S197" s="44" t="b">
        <f t="shared" si="46"/>
        <v>0</v>
      </c>
      <c r="T197" s="46">
        <v>0</v>
      </c>
      <c r="U197" s="46" t="str">
        <f t="shared" ca="1" si="47"/>
        <v>Dec</v>
      </c>
      <c r="V197" s="42">
        <v>0</v>
      </c>
      <c r="W197" s="47">
        <f t="shared" si="48"/>
        <v>0</v>
      </c>
      <c r="X197" s="48">
        <f t="shared" ca="1" si="49"/>
        <v>0</v>
      </c>
      <c r="Y197" s="47" t="b">
        <f t="shared" si="50"/>
        <v>0</v>
      </c>
      <c r="Z197" s="50">
        <v>1</v>
      </c>
      <c r="AA197" s="50">
        <f t="shared" si="51"/>
        <v>0</v>
      </c>
      <c r="AB197" s="27" t="e">
        <v>#N/A</v>
      </c>
    </row>
    <row r="198" spans="1:28" s="27" customFormat="1" ht="13.8" hidden="1">
      <c r="A198" s="39" t="s">
        <v>121</v>
      </c>
      <c r="B198" s="58" t="s">
        <v>18</v>
      </c>
      <c r="C198" s="59" t="s">
        <v>512</v>
      </c>
      <c r="D198" s="59">
        <v>1000003332</v>
      </c>
      <c r="E198" s="61" t="s">
        <v>513</v>
      </c>
      <c r="F198" s="40">
        <v>44961</v>
      </c>
      <c r="G198" s="40" t="str">
        <f t="shared" si="39"/>
        <v>Targeted Dealer</v>
      </c>
      <c r="H198" s="40"/>
      <c r="I198" s="41">
        <v>200</v>
      </c>
      <c r="J198" s="41">
        <f t="shared" ca="1" si="40"/>
        <v>4406.4516129032254</v>
      </c>
      <c r="K198" s="42">
        <v>80</v>
      </c>
      <c r="L198" s="43">
        <f t="shared" ca="1" si="41"/>
        <v>-4326.4516129032254</v>
      </c>
      <c r="M198" s="43">
        <f t="shared" ca="1" si="42"/>
        <v>1.8155197657393851</v>
      </c>
      <c r="N198" s="44">
        <v>200</v>
      </c>
      <c r="O198" s="45" t="str">
        <f t="shared" ca="1" si="43"/>
        <v>Nov</v>
      </c>
      <c r="P198" s="42">
        <v>200</v>
      </c>
      <c r="Q198" s="44">
        <f t="shared" si="44"/>
        <v>-120</v>
      </c>
      <c r="R198" s="45">
        <f t="shared" ca="1" si="45"/>
        <v>-0.6</v>
      </c>
      <c r="S198" s="44" t="str">
        <f t="shared" ca="1" si="46"/>
        <v>DEGROWTH</v>
      </c>
      <c r="T198" s="46">
        <v>220</v>
      </c>
      <c r="U198" s="46" t="str">
        <f t="shared" ca="1" si="47"/>
        <v>Dec</v>
      </c>
      <c r="V198" s="42">
        <v>220</v>
      </c>
      <c r="W198" s="47">
        <f t="shared" si="48"/>
        <v>-140</v>
      </c>
      <c r="X198" s="48">
        <f t="shared" ca="1" si="49"/>
        <v>-0.63636363636363635</v>
      </c>
      <c r="Y198" s="47" t="str">
        <f t="shared" ca="1" si="50"/>
        <v>DEGROWTH</v>
      </c>
      <c r="Z198" s="50">
        <v>0</v>
      </c>
      <c r="AA198" s="50">
        <f t="shared" si="51"/>
        <v>0</v>
      </c>
      <c r="AB198" s="27">
        <v>1000003332</v>
      </c>
    </row>
    <row r="199" spans="1:28" s="27" customFormat="1" ht="13.8" hidden="1">
      <c r="A199" s="39" t="s">
        <v>121</v>
      </c>
      <c r="B199" s="58" t="s">
        <v>18</v>
      </c>
      <c r="C199" s="59" t="s">
        <v>514</v>
      </c>
      <c r="D199" s="59">
        <v>1000003352</v>
      </c>
      <c r="E199" s="61" t="s">
        <v>515</v>
      </c>
      <c r="F199" s="40">
        <v>44973</v>
      </c>
      <c r="G199" s="40" t="str">
        <f t="shared" si="39"/>
        <v>Targeted Dealer</v>
      </c>
      <c r="H199" s="40"/>
      <c r="I199" s="41">
        <v>80</v>
      </c>
      <c r="J199" s="41">
        <f t="shared" ca="1" si="40"/>
        <v>1762.5806451612902</v>
      </c>
      <c r="K199" s="42">
        <v>20</v>
      </c>
      <c r="L199" s="43">
        <f t="shared" ca="1" si="41"/>
        <v>-1742.5806451612902</v>
      </c>
      <c r="M199" s="43">
        <f t="shared" ca="1" si="42"/>
        <v>1.1346998535871158</v>
      </c>
      <c r="N199" s="44">
        <v>30</v>
      </c>
      <c r="O199" s="45" t="str">
        <f t="shared" ca="1" si="43"/>
        <v>Nov</v>
      </c>
      <c r="P199" s="42">
        <v>30</v>
      </c>
      <c r="Q199" s="44">
        <f t="shared" si="44"/>
        <v>-10</v>
      </c>
      <c r="R199" s="45">
        <f t="shared" ca="1" si="45"/>
        <v>-0.33333333333333337</v>
      </c>
      <c r="S199" s="44" t="str">
        <f t="shared" ca="1" si="46"/>
        <v>DEGROWTH</v>
      </c>
      <c r="T199" s="46">
        <v>60</v>
      </c>
      <c r="U199" s="46" t="str">
        <f t="shared" ca="1" si="47"/>
        <v>Dec</v>
      </c>
      <c r="V199" s="42">
        <v>60</v>
      </c>
      <c r="W199" s="47">
        <f t="shared" si="48"/>
        <v>-40</v>
      </c>
      <c r="X199" s="48">
        <f t="shared" ca="1" si="49"/>
        <v>-0.66666666666666674</v>
      </c>
      <c r="Y199" s="47" t="str">
        <f t="shared" ca="1" si="50"/>
        <v>DEGROWTH</v>
      </c>
      <c r="Z199" s="50">
        <v>0</v>
      </c>
      <c r="AA199" s="50">
        <f t="shared" si="51"/>
        <v>0</v>
      </c>
      <c r="AB199" s="27">
        <v>1000003352</v>
      </c>
    </row>
    <row r="200" spans="1:28" s="27" customFormat="1" ht="13.8" hidden="1">
      <c r="A200" s="39" t="s">
        <v>121</v>
      </c>
      <c r="B200" s="58" t="s">
        <v>18</v>
      </c>
      <c r="C200" s="59" t="s">
        <v>516</v>
      </c>
      <c r="D200" s="59">
        <v>1000003400</v>
      </c>
      <c r="E200" s="61" t="s">
        <v>517</v>
      </c>
      <c r="F200" s="40">
        <v>44985</v>
      </c>
      <c r="G200" s="40" t="str">
        <f t="shared" si="39"/>
        <v>Targeted Dealer</v>
      </c>
      <c r="H200" s="40"/>
      <c r="I200" s="41">
        <v>120</v>
      </c>
      <c r="J200" s="41">
        <f t="shared" ca="1" si="40"/>
        <v>2643.8709677419356</v>
      </c>
      <c r="K200" s="42">
        <v>0</v>
      </c>
      <c r="L200" s="43">
        <f t="shared" ca="1" si="41"/>
        <v>-2643.8709677419356</v>
      </c>
      <c r="M200" s="43">
        <f t="shared" ca="1" si="42"/>
        <v>0</v>
      </c>
      <c r="N200" s="44">
        <v>0</v>
      </c>
      <c r="O200" s="45" t="str">
        <f t="shared" ca="1" si="43"/>
        <v>Nov</v>
      </c>
      <c r="P200" s="42">
        <v>0</v>
      </c>
      <c r="Q200" s="44">
        <f t="shared" si="44"/>
        <v>0</v>
      </c>
      <c r="R200" s="45">
        <f t="shared" ca="1" si="45"/>
        <v>0</v>
      </c>
      <c r="S200" s="44" t="b">
        <f t="shared" si="46"/>
        <v>0</v>
      </c>
      <c r="T200" s="46">
        <v>65</v>
      </c>
      <c r="U200" s="46" t="str">
        <f t="shared" ca="1" si="47"/>
        <v>Dec</v>
      </c>
      <c r="V200" s="42">
        <v>65</v>
      </c>
      <c r="W200" s="47">
        <f t="shared" si="48"/>
        <v>-65</v>
      </c>
      <c r="X200" s="48">
        <f t="shared" ca="1" si="49"/>
        <v>-1</v>
      </c>
      <c r="Y200" s="47" t="str">
        <f t="shared" ca="1" si="50"/>
        <v>DEGROWTH</v>
      </c>
      <c r="Z200" s="50">
        <v>1</v>
      </c>
      <c r="AA200" s="50">
        <f t="shared" si="51"/>
        <v>0</v>
      </c>
      <c r="AB200" s="27">
        <v>1000003400</v>
      </c>
    </row>
    <row r="201" spans="1:28" s="27" customFormat="1" ht="13.8" hidden="1">
      <c r="A201" s="39" t="s">
        <v>121</v>
      </c>
      <c r="B201" s="58" t="s">
        <v>18</v>
      </c>
      <c r="C201" s="59" t="s">
        <v>518</v>
      </c>
      <c r="D201" s="59">
        <v>1000003479</v>
      </c>
      <c r="E201" s="61" t="s">
        <v>519</v>
      </c>
      <c r="F201" s="40">
        <v>45036</v>
      </c>
      <c r="G201" s="40" t="str">
        <f t="shared" si="39"/>
        <v>Targeted Dealer</v>
      </c>
      <c r="H201" s="40" t="s">
        <v>113</v>
      </c>
      <c r="I201" s="41">
        <v>120</v>
      </c>
      <c r="J201" s="41">
        <f t="shared" ca="1" si="40"/>
        <v>2643.8709677419356</v>
      </c>
      <c r="K201" s="42">
        <v>40</v>
      </c>
      <c r="L201" s="43">
        <f t="shared" ca="1" si="41"/>
        <v>-2603.8709677419356</v>
      </c>
      <c r="M201" s="43">
        <f t="shared" ca="1" si="42"/>
        <v>1.5129331381161542</v>
      </c>
      <c r="N201" s="44">
        <v>90</v>
      </c>
      <c r="O201" s="45" t="str">
        <f t="shared" ca="1" si="43"/>
        <v>Nov</v>
      </c>
      <c r="P201" s="42">
        <v>90</v>
      </c>
      <c r="Q201" s="44">
        <f t="shared" si="44"/>
        <v>-50</v>
      </c>
      <c r="R201" s="45">
        <f t="shared" ca="1" si="45"/>
        <v>-0.55555555555555558</v>
      </c>
      <c r="S201" s="44" t="str">
        <f t="shared" ca="1" si="46"/>
        <v>DEGROWTH</v>
      </c>
      <c r="T201" s="46">
        <v>130</v>
      </c>
      <c r="U201" s="46" t="str">
        <f t="shared" ca="1" si="47"/>
        <v>Dec</v>
      </c>
      <c r="V201" s="42">
        <v>130</v>
      </c>
      <c r="W201" s="47">
        <f t="shared" si="48"/>
        <v>-90</v>
      </c>
      <c r="X201" s="48">
        <f t="shared" ca="1" si="49"/>
        <v>-0.69230769230769229</v>
      </c>
      <c r="Y201" s="47" t="str">
        <f t="shared" ca="1" si="50"/>
        <v>DEGROWTH</v>
      </c>
      <c r="Z201" s="50">
        <v>0</v>
      </c>
      <c r="AA201" s="50">
        <f t="shared" si="51"/>
        <v>1</v>
      </c>
      <c r="AB201" s="27">
        <v>1000003479</v>
      </c>
    </row>
    <row r="202" spans="1:28" s="27" customFormat="1" ht="13.8" hidden="1">
      <c r="A202" s="39" t="s">
        <v>121</v>
      </c>
      <c r="B202" s="58" t="s">
        <v>18</v>
      </c>
      <c r="C202" s="59" t="s">
        <v>520</v>
      </c>
      <c r="D202" s="59">
        <v>1000003553</v>
      </c>
      <c r="E202" s="61" t="s">
        <v>521</v>
      </c>
      <c r="F202" s="40">
        <v>45072</v>
      </c>
      <c r="G202" s="40" t="str">
        <f t="shared" si="39"/>
        <v>Targeted Dealer</v>
      </c>
      <c r="H202" s="40" t="s">
        <v>113</v>
      </c>
      <c r="I202" s="41">
        <v>90</v>
      </c>
      <c r="J202" s="41">
        <f t="shared" ca="1" si="40"/>
        <v>1982.9032258064517</v>
      </c>
      <c r="K202" s="42">
        <v>100</v>
      </c>
      <c r="L202" s="43">
        <f t="shared" ca="1" si="41"/>
        <v>-1882.9032258064517</v>
      </c>
      <c r="M202" s="43">
        <f t="shared" ca="1" si="42"/>
        <v>5.0431104603871812</v>
      </c>
      <c r="N202" s="44">
        <v>60</v>
      </c>
      <c r="O202" s="45" t="str">
        <f t="shared" ca="1" si="43"/>
        <v>Nov</v>
      </c>
      <c r="P202" s="42">
        <v>60</v>
      </c>
      <c r="Q202" s="44">
        <f t="shared" si="44"/>
        <v>40</v>
      </c>
      <c r="R202" s="45">
        <f t="shared" ca="1" si="45"/>
        <v>0.66666666666666674</v>
      </c>
      <c r="S202" s="44" t="str">
        <f t="shared" ca="1" si="46"/>
        <v>GROWTH</v>
      </c>
      <c r="T202" s="46">
        <v>80</v>
      </c>
      <c r="U202" s="46" t="str">
        <f t="shared" ca="1" si="47"/>
        <v>Dec</v>
      </c>
      <c r="V202" s="42">
        <v>80</v>
      </c>
      <c r="W202" s="47">
        <f t="shared" si="48"/>
        <v>20</v>
      </c>
      <c r="X202" s="48">
        <f t="shared" ca="1" si="49"/>
        <v>0.25</v>
      </c>
      <c r="Y202" s="47" t="str">
        <f t="shared" ca="1" si="50"/>
        <v>GROWTH</v>
      </c>
      <c r="Z202" s="50">
        <v>0</v>
      </c>
      <c r="AA202" s="50">
        <f t="shared" si="51"/>
        <v>1</v>
      </c>
      <c r="AB202" s="27">
        <v>1000003553</v>
      </c>
    </row>
    <row r="203" spans="1:28" s="27" customFormat="1" ht="13.8" hidden="1">
      <c r="A203" s="39" t="s">
        <v>121</v>
      </c>
      <c r="B203" s="58" t="s">
        <v>18</v>
      </c>
      <c r="C203" s="59" t="s">
        <v>522</v>
      </c>
      <c r="D203" s="59">
        <v>1000003557</v>
      </c>
      <c r="E203" s="61" t="s">
        <v>523</v>
      </c>
      <c r="F203" s="40">
        <v>45073</v>
      </c>
      <c r="G203" s="40" t="str">
        <f t="shared" si="39"/>
        <v>Targeted Dealer</v>
      </c>
      <c r="H203" s="40"/>
      <c r="I203" s="41">
        <v>30</v>
      </c>
      <c r="J203" s="41">
        <f t="shared" ca="1" si="40"/>
        <v>660.9677419354839</v>
      </c>
      <c r="K203" s="42">
        <v>0</v>
      </c>
      <c r="L203" s="43">
        <f t="shared" ca="1" si="41"/>
        <v>-660.9677419354839</v>
      </c>
      <c r="M203" s="43">
        <f t="shared" ca="1" si="42"/>
        <v>0</v>
      </c>
      <c r="N203" s="44">
        <v>0</v>
      </c>
      <c r="O203" s="45" t="str">
        <f t="shared" ca="1" si="43"/>
        <v>Nov</v>
      </c>
      <c r="P203" s="42">
        <v>0</v>
      </c>
      <c r="Q203" s="44">
        <f t="shared" si="44"/>
        <v>0</v>
      </c>
      <c r="R203" s="45">
        <f t="shared" ca="1" si="45"/>
        <v>0</v>
      </c>
      <c r="S203" s="44" t="b">
        <f t="shared" si="46"/>
        <v>0</v>
      </c>
      <c r="T203" s="46">
        <v>20</v>
      </c>
      <c r="U203" s="46" t="str">
        <f t="shared" ca="1" si="47"/>
        <v>Dec</v>
      </c>
      <c r="V203" s="42">
        <v>20</v>
      </c>
      <c r="W203" s="47">
        <f t="shared" si="48"/>
        <v>-20</v>
      </c>
      <c r="X203" s="48">
        <f t="shared" ca="1" si="49"/>
        <v>-1</v>
      </c>
      <c r="Y203" s="47" t="str">
        <f t="shared" ca="1" si="50"/>
        <v>DEGROWTH</v>
      </c>
      <c r="Z203" s="50">
        <v>1</v>
      </c>
      <c r="AA203" s="50">
        <f t="shared" si="51"/>
        <v>0</v>
      </c>
      <c r="AB203" s="27">
        <v>1000003557</v>
      </c>
    </row>
    <row r="204" spans="1:28" s="27" customFormat="1" ht="13.8" hidden="1">
      <c r="A204" s="39" t="s">
        <v>121</v>
      </c>
      <c r="B204" s="58" t="s">
        <v>18</v>
      </c>
      <c r="C204" s="59" t="s">
        <v>524</v>
      </c>
      <c r="D204" s="59">
        <v>1000003583</v>
      </c>
      <c r="E204" s="61" t="s">
        <v>525</v>
      </c>
      <c r="F204" s="40">
        <v>45080</v>
      </c>
      <c r="G204" s="40" t="str">
        <f t="shared" si="39"/>
        <v>Targeted Dealer</v>
      </c>
      <c r="H204" s="40"/>
      <c r="I204" s="41">
        <v>80</v>
      </c>
      <c r="J204" s="41">
        <f t="shared" ca="1" si="40"/>
        <v>1762.5806451612902</v>
      </c>
      <c r="K204" s="42">
        <v>0</v>
      </c>
      <c r="L204" s="43">
        <f t="shared" ca="1" si="41"/>
        <v>-1762.5806451612902</v>
      </c>
      <c r="M204" s="43">
        <f t="shared" ca="1" si="42"/>
        <v>0</v>
      </c>
      <c r="N204" s="44">
        <v>0</v>
      </c>
      <c r="O204" s="45" t="str">
        <f t="shared" ca="1" si="43"/>
        <v>Nov</v>
      </c>
      <c r="P204" s="42">
        <v>0</v>
      </c>
      <c r="Q204" s="44">
        <f t="shared" si="44"/>
        <v>0</v>
      </c>
      <c r="R204" s="45">
        <f t="shared" ca="1" si="45"/>
        <v>0</v>
      </c>
      <c r="S204" s="44" t="b">
        <f t="shared" si="46"/>
        <v>0</v>
      </c>
      <c r="T204" s="46">
        <v>40</v>
      </c>
      <c r="U204" s="46" t="str">
        <f t="shared" ca="1" si="47"/>
        <v>Dec</v>
      </c>
      <c r="V204" s="42">
        <v>40</v>
      </c>
      <c r="W204" s="47">
        <f t="shared" si="48"/>
        <v>-40</v>
      </c>
      <c r="X204" s="48">
        <f t="shared" ca="1" si="49"/>
        <v>-1</v>
      </c>
      <c r="Y204" s="47" t="str">
        <f t="shared" ca="1" si="50"/>
        <v>DEGROWTH</v>
      </c>
      <c r="Z204" s="50">
        <v>1</v>
      </c>
      <c r="AA204" s="50">
        <f t="shared" si="51"/>
        <v>0</v>
      </c>
      <c r="AB204" s="27">
        <v>1000003583</v>
      </c>
    </row>
    <row r="205" spans="1:28" s="27" customFormat="1" ht="13.8" hidden="1">
      <c r="A205" s="39" t="s">
        <v>121</v>
      </c>
      <c r="B205" s="58" t="s">
        <v>18</v>
      </c>
      <c r="C205" s="59" t="s">
        <v>526</v>
      </c>
      <c r="D205" s="59">
        <v>1000003643</v>
      </c>
      <c r="E205" s="61" t="s">
        <v>527</v>
      </c>
      <c r="F205" s="40">
        <v>45126</v>
      </c>
      <c r="G205" s="40" t="str">
        <f t="shared" si="39"/>
        <v>Targeted Dealer</v>
      </c>
      <c r="H205" s="40"/>
      <c r="I205" s="41">
        <v>50</v>
      </c>
      <c r="J205" s="41">
        <f t="shared" ca="1" si="40"/>
        <v>1101.6129032258063</v>
      </c>
      <c r="K205" s="42">
        <v>25</v>
      </c>
      <c r="L205" s="43">
        <f t="shared" ca="1" si="41"/>
        <v>-1076.6129032258063</v>
      </c>
      <c r="M205" s="43">
        <f t="shared" ca="1" si="42"/>
        <v>2.2693997071742316</v>
      </c>
      <c r="N205" s="44">
        <v>20</v>
      </c>
      <c r="O205" s="45" t="str">
        <f t="shared" ca="1" si="43"/>
        <v>Nov</v>
      </c>
      <c r="P205" s="42">
        <v>20</v>
      </c>
      <c r="Q205" s="44">
        <f t="shared" si="44"/>
        <v>5</v>
      </c>
      <c r="R205" s="45">
        <f t="shared" ca="1" si="45"/>
        <v>0.25</v>
      </c>
      <c r="S205" s="44" t="str">
        <f t="shared" ca="1" si="46"/>
        <v>GROWTH</v>
      </c>
      <c r="T205" s="46">
        <v>40</v>
      </c>
      <c r="U205" s="46" t="str">
        <f t="shared" ca="1" si="47"/>
        <v>Dec</v>
      </c>
      <c r="V205" s="42">
        <v>40</v>
      </c>
      <c r="W205" s="47">
        <f t="shared" si="48"/>
        <v>-15</v>
      </c>
      <c r="X205" s="48">
        <f t="shared" ca="1" si="49"/>
        <v>-0.375</v>
      </c>
      <c r="Y205" s="47" t="str">
        <f t="shared" ca="1" si="50"/>
        <v>DEGROWTH</v>
      </c>
      <c r="Z205" s="50">
        <v>0</v>
      </c>
      <c r="AA205" s="50">
        <f t="shared" si="51"/>
        <v>0</v>
      </c>
      <c r="AB205" s="27">
        <v>1000003643</v>
      </c>
    </row>
    <row r="206" spans="1:28" s="27" customFormat="1" ht="13.8" hidden="1">
      <c r="A206" s="39" t="s">
        <v>121</v>
      </c>
      <c r="B206" s="58" t="s">
        <v>18</v>
      </c>
      <c r="C206" s="59" t="s">
        <v>528</v>
      </c>
      <c r="D206" s="59">
        <v>1000003717</v>
      </c>
      <c r="E206" s="61" t="s">
        <v>529</v>
      </c>
      <c r="F206" s="40">
        <v>45181</v>
      </c>
      <c r="G206" s="40" t="str">
        <f t="shared" si="39"/>
        <v>Targeted Dealer</v>
      </c>
      <c r="H206" s="40"/>
      <c r="I206" s="41">
        <v>80</v>
      </c>
      <c r="J206" s="41">
        <f t="shared" ca="1" si="40"/>
        <v>1762.5806451612902</v>
      </c>
      <c r="K206" s="42">
        <v>0</v>
      </c>
      <c r="L206" s="43">
        <f t="shared" ca="1" si="41"/>
        <v>-1762.5806451612902</v>
      </c>
      <c r="M206" s="43">
        <f t="shared" ca="1" si="42"/>
        <v>0</v>
      </c>
      <c r="N206" s="44">
        <v>0</v>
      </c>
      <c r="O206" s="45" t="str">
        <f t="shared" ca="1" si="43"/>
        <v>Nov</v>
      </c>
      <c r="P206" s="42">
        <v>0</v>
      </c>
      <c r="Q206" s="44">
        <f t="shared" si="44"/>
        <v>0</v>
      </c>
      <c r="R206" s="45">
        <f t="shared" ca="1" si="45"/>
        <v>0</v>
      </c>
      <c r="S206" s="44" t="b">
        <f t="shared" si="46"/>
        <v>0</v>
      </c>
      <c r="T206" s="46">
        <v>90</v>
      </c>
      <c r="U206" s="46" t="str">
        <f t="shared" ca="1" si="47"/>
        <v>Dec</v>
      </c>
      <c r="V206" s="42">
        <v>90</v>
      </c>
      <c r="W206" s="47">
        <f t="shared" si="48"/>
        <v>-90</v>
      </c>
      <c r="X206" s="48">
        <f t="shared" ca="1" si="49"/>
        <v>-1</v>
      </c>
      <c r="Y206" s="47" t="str">
        <f t="shared" ca="1" si="50"/>
        <v>DEGROWTH</v>
      </c>
      <c r="Z206" s="50">
        <v>1</v>
      </c>
      <c r="AA206" s="50">
        <f t="shared" si="51"/>
        <v>0</v>
      </c>
      <c r="AB206" s="27">
        <v>1000003717</v>
      </c>
    </row>
    <row r="207" spans="1:28" s="27" customFormat="1" ht="13.8" hidden="1">
      <c r="A207" s="39" t="s">
        <v>121</v>
      </c>
      <c r="B207" s="58" t="s">
        <v>18</v>
      </c>
      <c r="C207" s="59" t="s">
        <v>530</v>
      </c>
      <c r="D207" s="59">
        <v>1000003754</v>
      </c>
      <c r="E207" s="61" t="s">
        <v>531</v>
      </c>
      <c r="F207" s="40">
        <v>45247</v>
      </c>
      <c r="G207" s="40" t="str">
        <f t="shared" si="39"/>
        <v>Targeted Dealer</v>
      </c>
      <c r="H207" s="40"/>
      <c r="I207" s="41">
        <v>30</v>
      </c>
      <c r="J207" s="41">
        <f t="shared" ca="1" si="40"/>
        <v>660.9677419354839</v>
      </c>
      <c r="K207" s="42">
        <v>0</v>
      </c>
      <c r="L207" s="43">
        <f t="shared" ca="1" si="41"/>
        <v>-660.9677419354839</v>
      </c>
      <c r="M207" s="43">
        <f t="shared" ca="1" si="42"/>
        <v>0</v>
      </c>
      <c r="N207" s="44">
        <v>0</v>
      </c>
      <c r="O207" s="45" t="str">
        <f t="shared" ca="1" si="43"/>
        <v>Nov</v>
      </c>
      <c r="P207" s="42">
        <v>0</v>
      </c>
      <c r="Q207" s="44">
        <f t="shared" si="44"/>
        <v>0</v>
      </c>
      <c r="R207" s="45">
        <f t="shared" ca="1" si="45"/>
        <v>0</v>
      </c>
      <c r="S207" s="44" t="b">
        <f t="shared" si="46"/>
        <v>0</v>
      </c>
      <c r="T207" s="46">
        <v>0</v>
      </c>
      <c r="U207" s="46" t="str">
        <f t="shared" ca="1" si="47"/>
        <v>Dec</v>
      </c>
      <c r="V207" s="42">
        <v>0</v>
      </c>
      <c r="W207" s="47">
        <f t="shared" si="48"/>
        <v>0</v>
      </c>
      <c r="X207" s="48">
        <f t="shared" ca="1" si="49"/>
        <v>0</v>
      </c>
      <c r="Y207" s="47" t="b">
        <f t="shared" si="50"/>
        <v>0</v>
      </c>
      <c r="Z207" s="50">
        <v>1</v>
      </c>
      <c r="AA207" s="50">
        <f t="shared" si="51"/>
        <v>0</v>
      </c>
      <c r="AB207" s="27">
        <v>1000003754</v>
      </c>
    </row>
    <row r="208" spans="1:28" s="27" customFormat="1" ht="13.8" hidden="1">
      <c r="A208" s="39" t="s">
        <v>121</v>
      </c>
      <c r="B208" s="58" t="s">
        <v>18</v>
      </c>
      <c r="C208" s="59" t="s">
        <v>532</v>
      </c>
      <c r="D208" s="59">
        <v>1000003763</v>
      </c>
      <c r="E208" s="61" t="s">
        <v>533</v>
      </c>
      <c r="F208" s="40">
        <v>45252</v>
      </c>
      <c r="G208" s="40" t="str">
        <f t="shared" si="39"/>
        <v>Targeted Dealer</v>
      </c>
      <c r="H208" s="40" t="s">
        <v>113</v>
      </c>
      <c r="I208" s="41">
        <v>160</v>
      </c>
      <c r="J208" s="41">
        <f t="shared" ca="1" si="40"/>
        <v>3525.1612903225805</v>
      </c>
      <c r="K208" s="42">
        <v>200</v>
      </c>
      <c r="L208" s="43">
        <f t="shared" ca="1" si="41"/>
        <v>-3325.1612903225805</v>
      </c>
      <c r="M208" s="43">
        <f t="shared" ca="1" si="42"/>
        <v>5.6734992679355782</v>
      </c>
      <c r="N208" s="44">
        <v>190</v>
      </c>
      <c r="O208" s="45" t="str">
        <f t="shared" ca="1" si="43"/>
        <v>Nov</v>
      </c>
      <c r="P208" s="42">
        <v>190</v>
      </c>
      <c r="Q208" s="44">
        <f t="shared" si="44"/>
        <v>10</v>
      </c>
      <c r="R208" s="45">
        <f t="shared" ca="1" si="45"/>
        <v>5.2631578947368363E-2</v>
      </c>
      <c r="S208" s="44" t="str">
        <f t="shared" ca="1" si="46"/>
        <v>GROWTH</v>
      </c>
      <c r="T208" s="46">
        <v>117</v>
      </c>
      <c r="U208" s="46" t="str">
        <f t="shared" ca="1" si="47"/>
        <v>Dec</v>
      </c>
      <c r="V208" s="42">
        <v>117</v>
      </c>
      <c r="W208" s="47">
        <f t="shared" si="48"/>
        <v>83</v>
      </c>
      <c r="X208" s="48">
        <f t="shared" ca="1" si="49"/>
        <v>0.70940170940170932</v>
      </c>
      <c r="Y208" s="47" t="str">
        <f t="shared" ca="1" si="50"/>
        <v>GROWTH</v>
      </c>
      <c r="Z208" s="50">
        <v>0</v>
      </c>
      <c r="AA208" s="50">
        <f t="shared" si="51"/>
        <v>1</v>
      </c>
      <c r="AB208" s="27">
        <v>1000003763</v>
      </c>
    </row>
    <row r="209" spans="1:28" s="27" customFormat="1" ht="13.8" hidden="1">
      <c r="A209" s="50" t="s">
        <v>121</v>
      </c>
      <c r="B209" s="63" t="s">
        <v>18</v>
      </c>
      <c r="C209" s="63" t="s">
        <v>534</v>
      </c>
      <c r="D209" s="63">
        <v>1000003844</v>
      </c>
      <c r="E209" s="63" t="s">
        <v>535</v>
      </c>
      <c r="F209" s="51">
        <v>45322</v>
      </c>
      <c r="G209" s="40" t="str">
        <f t="shared" si="39"/>
        <v>Targeted Dealer</v>
      </c>
      <c r="H209" s="40" t="s">
        <v>113</v>
      </c>
      <c r="I209" s="41">
        <v>200</v>
      </c>
      <c r="J209" s="41">
        <f t="shared" ca="1" si="40"/>
        <v>4406.4516129032254</v>
      </c>
      <c r="K209" s="42">
        <v>390</v>
      </c>
      <c r="L209" s="43">
        <f t="shared" ca="1" si="41"/>
        <v>-4016.4516129032254</v>
      </c>
      <c r="M209" s="43">
        <f t="shared" ca="1" si="42"/>
        <v>8.8506588579795018</v>
      </c>
      <c r="N209" s="44">
        <v>595</v>
      </c>
      <c r="O209" s="45" t="str">
        <f t="shared" ca="1" si="43"/>
        <v>Nov</v>
      </c>
      <c r="P209" s="42">
        <v>595</v>
      </c>
      <c r="Q209" s="44">
        <f t="shared" si="44"/>
        <v>-205</v>
      </c>
      <c r="R209" s="45">
        <f t="shared" ca="1" si="45"/>
        <v>-0.34453781512605042</v>
      </c>
      <c r="S209" s="44" t="str">
        <f t="shared" ca="1" si="46"/>
        <v>DEGROWTH</v>
      </c>
      <c r="T209" s="46">
        <v>0</v>
      </c>
      <c r="U209" s="46" t="str">
        <f t="shared" ca="1" si="47"/>
        <v>Dec</v>
      </c>
      <c r="V209" s="42">
        <v>0</v>
      </c>
      <c r="W209" s="47">
        <f t="shared" si="48"/>
        <v>390</v>
      </c>
      <c r="X209" s="48">
        <f t="shared" ca="1" si="49"/>
        <v>0</v>
      </c>
      <c r="Y209" s="47" t="b">
        <f t="shared" si="50"/>
        <v>0</v>
      </c>
      <c r="Z209" s="50">
        <v>0</v>
      </c>
      <c r="AA209" s="50">
        <f t="shared" si="51"/>
        <v>1</v>
      </c>
      <c r="AB209" s="27">
        <v>1000003844</v>
      </c>
    </row>
    <row r="210" spans="1:28" s="27" customFormat="1" ht="13.8" hidden="1">
      <c r="A210" s="39" t="s">
        <v>121</v>
      </c>
      <c r="B210" s="63" t="s">
        <v>18</v>
      </c>
      <c r="C210" s="63" t="s">
        <v>536</v>
      </c>
      <c r="D210" s="63">
        <v>1000003913</v>
      </c>
      <c r="E210" s="63" t="s">
        <v>537</v>
      </c>
      <c r="F210" s="40">
        <v>45401</v>
      </c>
      <c r="G210" s="40" t="str">
        <f t="shared" si="39"/>
        <v>Targeted Dealer</v>
      </c>
      <c r="H210" s="40"/>
      <c r="I210" s="41">
        <v>30</v>
      </c>
      <c r="J210" s="41">
        <f t="shared" ca="1" si="40"/>
        <v>660.9677419354839</v>
      </c>
      <c r="K210" s="42">
        <v>0</v>
      </c>
      <c r="L210" s="43">
        <f t="shared" ca="1" si="41"/>
        <v>-660.9677419354839</v>
      </c>
      <c r="M210" s="43">
        <f t="shared" ca="1" si="42"/>
        <v>0</v>
      </c>
      <c r="N210" s="44">
        <v>0</v>
      </c>
      <c r="O210" s="45" t="str">
        <f t="shared" ca="1" si="43"/>
        <v>Nov</v>
      </c>
      <c r="P210" s="42">
        <v>0</v>
      </c>
      <c r="Q210" s="44">
        <f t="shared" si="44"/>
        <v>0</v>
      </c>
      <c r="R210" s="45">
        <f t="shared" ca="1" si="45"/>
        <v>0</v>
      </c>
      <c r="S210" s="44" t="b">
        <f t="shared" si="46"/>
        <v>0</v>
      </c>
      <c r="T210" s="46">
        <v>0</v>
      </c>
      <c r="U210" s="46" t="str">
        <f t="shared" ca="1" si="47"/>
        <v>Dec</v>
      </c>
      <c r="V210" s="42">
        <v>0</v>
      </c>
      <c r="W210" s="47">
        <f t="shared" si="48"/>
        <v>0</v>
      </c>
      <c r="X210" s="48">
        <f t="shared" ca="1" si="49"/>
        <v>0</v>
      </c>
      <c r="Y210" s="47" t="b">
        <f t="shared" si="50"/>
        <v>0</v>
      </c>
      <c r="Z210" s="50">
        <v>1</v>
      </c>
      <c r="AA210" s="50">
        <f t="shared" si="51"/>
        <v>0</v>
      </c>
      <c r="AB210" s="27">
        <v>1000003913</v>
      </c>
    </row>
    <row r="211" spans="1:28" s="27" customFormat="1" ht="13.8" hidden="1">
      <c r="A211" s="50" t="s">
        <v>121</v>
      </c>
      <c r="B211" s="63" t="s">
        <v>18</v>
      </c>
      <c r="C211" s="63" t="s">
        <v>538</v>
      </c>
      <c r="D211" s="63">
        <v>1000003946</v>
      </c>
      <c r="E211" s="63" t="s">
        <v>539</v>
      </c>
      <c r="F211" s="40">
        <v>45422</v>
      </c>
      <c r="G211" s="40" t="str">
        <f t="shared" si="39"/>
        <v>Targeted Dealer</v>
      </c>
      <c r="H211" s="40"/>
      <c r="I211" s="41">
        <v>20</v>
      </c>
      <c r="J211" s="41">
        <f t="shared" ca="1" si="40"/>
        <v>440.64516129032256</v>
      </c>
      <c r="K211" s="42">
        <v>0</v>
      </c>
      <c r="L211" s="43">
        <f t="shared" ca="1" si="41"/>
        <v>-440.64516129032256</v>
      </c>
      <c r="M211" s="43">
        <f t="shared" ca="1" si="42"/>
        <v>0</v>
      </c>
      <c r="N211" s="44">
        <v>0</v>
      </c>
      <c r="O211" s="45" t="str">
        <f t="shared" ca="1" si="43"/>
        <v>Nov</v>
      </c>
      <c r="P211" s="42">
        <v>0</v>
      </c>
      <c r="Q211" s="44">
        <f t="shared" si="44"/>
        <v>0</v>
      </c>
      <c r="R211" s="45">
        <f t="shared" ca="1" si="45"/>
        <v>0</v>
      </c>
      <c r="S211" s="44" t="b">
        <f t="shared" si="46"/>
        <v>0</v>
      </c>
      <c r="T211" s="46">
        <v>0</v>
      </c>
      <c r="U211" s="46" t="str">
        <f t="shared" ca="1" si="47"/>
        <v>Dec</v>
      </c>
      <c r="V211" s="42">
        <v>0</v>
      </c>
      <c r="W211" s="47">
        <f t="shared" si="48"/>
        <v>0</v>
      </c>
      <c r="X211" s="48">
        <f t="shared" ca="1" si="49"/>
        <v>0</v>
      </c>
      <c r="Y211" s="47" t="b">
        <f t="shared" si="50"/>
        <v>0</v>
      </c>
      <c r="Z211" s="50">
        <v>1</v>
      </c>
      <c r="AA211" s="50">
        <f t="shared" si="51"/>
        <v>0</v>
      </c>
      <c r="AB211" s="27">
        <v>1000003946</v>
      </c>
    </row>
    <row r="212" spans="1:28" s="27" customFormat="1" ht="13.8" hidden="1">
      <c r="A212" s="50" t="s">
        <v>121</v>
      </c>
      <c r="B212" s="63" t="s">
        <v>18</v>
      </c>
      <c r="C212" s="63" t="s">
        <v>540</v>
      </c>
      <c r="D212" s="63">
        <v>1000003971</v>
      </c>
      <c r="E212" s="63" t="s">
        <v>541</v>
      </c>
      <c r="F212" s="40">
        <v>45439</v>
      </c>
      <c r="G212" s="40" t="str">
        <f t="shared" si="39"/>
        <v>Targeted Dealer</v>
      </c>
      <c r="H212" s="40"/>
      <c r="I212" s="41">
        <v>40</v>
      </c>
      <c r="J212" s="41">
        <f t="shared" ca="1" si="40"/>
        <v>881.29032258064512</v>
      </c>
      <c r="K212" s="42">
        <v>20</v>
      </c>
      <c r="L212" s="43">
        <f t="shared" ca="1" si="41"/>
        <v>-861.29032258064512</v>
      </c>
      <c r="M212" s="43">
        <f t="shared" ca="1" si="42"/>
        <v>2.2693997071742316</v>
      </c>
      <c r="N212" s="44">
        <v>20</v>
      </c>
      <c r="O212" s="45" t="str">
        <f t="shared" ca="1" si="43"/>
        <v>Nov</v>
      </c>
      <c r="P212" s="42">
        <v>20</v>
      </c>
      <c r="Q212" s="44">
        <f t="shared" si="44"/>
        <v>0</v>
      </c>
      <c r="R212" s="45">
        <f t="shared" ca="1" si="45"/>
        <v>0</v>
      </c>
      <c r="S212" s="44" t="str">
        <f t="shared" ca="1" si="46"/>
        <v>GROWTH</v>
      </c>
      <c r="T212" s="46">
        <v>0</v>
      </c>
      <c r="U212" s="46" t="str">
        <f t="shared" ca="1" si="47"/>
        <v>Dec</v>
      </c>
      <c r="V212" s="42">
        <v>0</v>
      </c>
      <c r="W212" s="47">
        <f t="shared" si="48"/>
        <v>20</v>
      </c>
      <c r="X212" s="48">
        <f t="shared" ca="1" si="49"/>
        <v>0</v>
      </c>
      <c r="Y212" s="47" t="b">
        <f t="shared" si="50"/>
        <v>0</v>
      </c>
      <c r="Z212" s="50">
        <v>0</v>
      </c>
      <c r="AA212" s="50">
        <f t="shared" si="51"/>
        <v>0</v>
      </c>
      <c r="AB212" s="27">
        <v>1000003971</v>
      </c>
    </row>
    <row r="213" spans="1:28" s="27" customFormat="1" ht="13.8" hidden="1">
      <c r="A213" s="50" t="s">
        <v>121</v>
      </c>
      <c r="B213" s="63" t="s">
        <v>18</v>
      </c>
      <c r="C213" s="63" t="s">
        <v>542</v>
      </c>
      <c r="D213" s="63">
        <v>1000004014</v>
      </c>
      <c r="E213" s="63" t="s">
        <v>543</v>
      </c>
      <c r="F213" s="40">
        <v>45464</v>
      </c>
      <c r="G213" s="40" t="str">
        <f t="shared" si="39"/>
        <v>Targeted Dealer</v>
      </c>
      <c r="H213" s="50"/>
      <c r="I213" s="41">
        <v>40</v>
      </c>
      <c r="J213" s="41">
        <f t="shared" ca="1" si="40"/>
        <v>881.29032258064512</v>
      </c>
      <c r="K213" s="42">
        <v>60</v>
      </c>
      <c r="L213" s="43">
        <f t="shared" ca="1" si="41"/>
        <v>-821.29032258064512</v>
      </c>
      <c r="M213" s="43">
        <f t="shared" ca="1" si="42"/>
        <v>6.8081991215226942</v>
      </c>
      <c r="N213" s="44">
        <v>60</v>
      </c>
      <c r="O213" s="45" t="str">
        <f t="shared" ca="1" si="43"/>
        <v>Nov</v>
      </c>
      <c r="P213" s="42">
        <v>60</v>
      </c>
      <c r="Q213" s="44">
        <f t="shared" si="44"/>
        <v>0</v>
      </c>
      <c r="R213" s="45">
        <f t="shared" ca="1" si="45"/>
        <v>0</v>
      </c>
      <c r="S213" s="44" t="str">
        <f t="shared" ca="1" si="46"/>
        <v>GROWTH</v>
      </c>
      <c r="T213" s="46">
        <v>0</v>
      </c>
      <c r="U213" s="46" t="str">
        <f t="shared" ca="1" si="47"/>
        <v>Dec</v>
      </c>
      <c r="V213" s="42">
        <v>0</v>
      </c>
      <c r="W213" s="47">
        <f t="shared" si="48"/>
        <v>60</v>
      </c>
      <c r="X213" s="48">
        <f t="shared" ca="1" si="49"/>
        <v>0</v>
      </c>
      <c r="Y213" s="47" t="b">
        <f t="shared" si="50"/>
        <v>0</v>
      </c>
      <c r="Z213" s="50">
        <v>0</v>
      </c>
      <c r="AA213" s="50">
        <f t="shared" si="51"/>
        <v>0</v>
      </c>
      <c r="AB213" s="27">
        <v>1000004014</v>
      </c>
    </row>
    <row r="214" spans="1:28" s="27" customFormat="1" ht="13.8" hidden="1">
      <c r="A214" s="50" t="s">
        <v>121</v>
      </c>
      <c r="B214" s="63" t="s">
        <v>18</v>
      </c>
      <c r="C214" s="63" t="s">
        <v>544</v>
      </c>
      <c r="D214" s="63">
        <v>1000004021</v>
      </c>
      <c r="E214" s="63" t="s">
        <v>545</v>
      </c>
      <c r="F214" s="40">
        <v>45469</v>
      </c>
      <c r="G214" s="40" t="str">
        <f t="shared" si="39"/>
        <v>Targeted Dealer</v>
      </c>
      <c r="H214" s="50"/>
      <c r="I214" s="41">
        <v>40</v>
      </c>
      <c r="J214" s="41">
        <f t="shared" ca="1" si="40"/>
        <v>881.29032258064512</v>
      </c>
      <c r="K214" s="42">
        <v>0</v>
      </c>
      <c r="L214" s="43">
        <f t="shared" ca="1" si="41"/>
        <v>-881.29032258064512</v>
      </c>
      <c r="M214" s="43">
        <f t="shared" ca="1" si="42"/>
        <v>0</v>
      </c>
      <c r="N214" s="44">
        <v>0</v>
      </c>
      <c r="O214" s="45" t="str">
        <f t="shared" ca="1" si="43"/>
        <v>Nov</v>
      </c>
      <c r="P214" s="42">
        <v>0</v>
      </c>
      <c r="Q214" s="44">
        <f t="shared" si="44"/>
        <v>0</v>
      </c>
      <c r="R214" s="45">
        <f t="shared" ca="1" si="45"/>
        <v>0</v>
      </c>
      <c r="S214" s="44" t="b">
        <f t="shared" si="46"/>
        <v>0</v>
      </c>
      <c r="T214" s="46">
        <v>0</v>
      </c>
      <c r="U214" s="46" t="str">
        <f t="shared" ca="1" si="47"/>
        <v>Dec</v>
      </c>
      <c r="V214" s="42">
        <v>0</v>
      </c>
      <c r="W214" s="47">
        <f t="shared" si="48"/>
        <v>0</v>
      </c>
      <c r="X214" s="48">
        <f t="shared" ca="1" si="49"/>
        <v>0</v>
      </c>
      <c r="Y214" s="47" t="b">
        <f t="shared" si="50"/>
        <v>0</v>
      </c>
      <c r="Z214" s="50">
        <v>1</v>
      </c>
      <c r="AA214" s="50">
        <f t="shared" si="51"/>
        <v>0</v>
      </c>
      <c r="AB214" s="27">
        <v>1000004021</v>
      </c>
    </row>
    <row r="215" spans="1:28" s="27" customFormat="1" ht="13.8" hidden="1">
      <c r="A215" s="50" t="s">
        <v>121</v>
      </c>
      <c r="B215" s="63" t="s">
        <v>18</v>
      </c>
      <c r="C215" s="63" t="s">
        <v>546</v>
      </c>
      <c r="D215" s="63">
        <v>1000004083</v>
      </c>
      <c r="E215" s="63" t="s">
        <v>547</v>
      </c>
      <c r="F215" s="40">
        <v>45516</v>
      </c>
      <c r="G215" s="40" t="str">
        <f t="shared" si="39"/>
        <v>Targeted Dealer</v>
      </c>
      <c r="H215" s="50"/>
      <c r="I215" s="41">
        <v>160</v>
      </c>
      <c r="J215" s="41">
        <f t="shared" ca="1" si="40"/>
        <v>3525.1612903225805</v>
      </c>
      <c r="K215" s="42">
        <v>230</v>
      </c>
      <c r="L215" s="43">
        <f t="shared" ca="1" si="41"/>
        <v>-3295.1612903225805</v>
      </c>
      <c r="M215" s="43">
        <f t="shared" ca="1" si="42"/>
        <v>6.5245241581259155</v>
      </c>
      <c r="N215" s="44">
        <v>240</v>
      </c>
      <c r="O215" s="45" t="str">
        <f t="shared" ca="1" si="43"/>
        <v>Nov</v>
      </c>
      <c r="P215" s="42">
        <v>240</v>
      </c>
      <c r="Q215" s="44">
        <f t="shared" si="44"/>
        <v>-10</v>
      </c>
      <c r="R215" s="45">
        <f t="shared" ca="1" si="45"/>
        <v>-4.166666666666663E-2</v>
      </c>
      <c r="S215" s="44" t="str">
        <f t="shared" ca="1" si="46"/>
        <v>DEGROWTH</v>
      </c>
      <c r="T215" s="46">
        <v>0</v>
      </c>
      <c r="U215" s="46" t="str">
        <f t="shared" ca="1" si="47"/>
        <v>Dec</v>
      </c>
      <c r="V215" s="42">
        <v>0</v>
      </c>
      <c r="W215" s="47">
        <f t="shared" si="48"/>
        <v>230</v>
      </c>
      <c r="X215" s="48">
        <f t="shared" ca="1" si="49"/>
        <v>0</v>
      </c>
      <c r="Y215" s="47" t="b">
        <f t="shared" si="50"/>
        <v>0</v>
      </c>
      <c r="Z215" s="50">
        <v>0</v>
      </c>
      <c r="AA215" s="50">
        <f t="shared" si="51"/>
        <v>0</v>
      </c>
      <c r="AB215" s="27">
        <v>1000004083</v>
      </c>
    </row>
    <row r="216" spans="1:28" s="27" customFormat="1" ht="13.8" hidden="1">
      <c r="A216" s="39" t="s">
        <v>121</v>
      </c>
      <c r="B216" s="58" t="s">
        <v>548</v>
      </c>
      <c r="C216" s="61" t="s">
        <v>549</v>
      </c>
      <c r="D216" s="59">
        <v>1000000078</v>
      </c>
      <c r="E216" s="60" t="s">
        <v>550</v>
      </c>
      <c r="F216" s="40">
        <v>40463</v>
      </c>
      <c r="G216" s="40" t="str">
        <f t="shared" si="39"/>
        <v>Targeted Dealer</v>
      </c>
      <c r="H216" s="40"/>
      <c r="I216" s="41">
        <v>1000</v>
      </c>
      <c r="J216" s="41">
        <f t="shared" ca="1" si="40"/>
        <v>22032.258064516129</v>
      </c>
      <c r="K216" s="42">
        <v>307.5</v>
      </c>
      <c r="L216" s="43">
        <f t="shared" ca="1" si="41"/>
        <v>-21724.758064516129</v>
      </c>
      <c r="M216" s="43">
        <f t="shared" ca="1" si="42"/>
        <v>1.3956808199121524</v>
      </c>
      <c r="N216" s="44">
        <v>1195</v>
      </c>
      <c r="O216" s="45" t="str">
        <f t="shared" ca="1" si="43"/>
        <v>Nov</v>
      </c>
      <c r="P216" s="42">
        <v>1195</v>
      </c>
      <c r="Q216" s="44">
        <f t="shared" si="44"/>
        <v>-887.5</v>
      </c>
      <c r="R216" s="45">
        <f t="shared" ca="1" si="45"/>
        <v>-0.7426778242677825</v>
      </c>
      <c r="S216" s="44" t="str">
        <f t="shared" ca="1" si="46"/>
        <v>DEGROWTH</v>
      </c>
      <c r="T216" s="46">
        <v>805</v>
      </c>
      <c r="U216" s="46" t="str">
        <f t="shared" ca="1" si="47"/>
        <v>Dec</v>
      </c>
      <c r="V216" s="42">
        <v>805</v>
      </c>
      <c r="W216" s="47">
        <f t="shared" si="48"/>
        <v>-497.5</v>
      </c>
      <c r="X216" s="48">
        <f t="shared" ca="1" si="49"/>
        <v>-0.61801242236024845</v>
      </c>
      <c r="Y216" s="47" t="str">
        <f t="shared" ca="1" si="50"/>
        <v>DEGROWTH</v>
      </c>
      <c r="Z216" s="50">
        <v>0</v>
      </c>
      <c r="AA216" s="50">
        <f t="shared" si="51"/>
        <v>0</v>
      </c>
      <c r="AB216" s="27">
        <v>1000000078</v>
      </c>
    </row>
    <row r="217" spans="1:28" s="27" customFormat="1" ht="13.8" hidden="1">
      <c r="A217" s="39" t="s">
        <v>121</v>
      </c>
      <c r="B217" s="58" t="s">
        <v>548</v>
      </c>
      <c r="C217" s="61" t="s">
        <v>551</v>
      </c>
      <c r="D217" s="59">
        <v>1000000073</v>
      </c>
      <c r="E217" s="60" t="s">
        <v>552</v>
      </c>
      <c r="F217" s="40">
        <v>42429</v>
      </c>
      <c r="G217" s="40" t="str">
        <f t="shared" si="39"/>
        <v>Targeted Dealer</v>
      </c>
      <c r="H217" s="40"/>
      <c r="I217" s="41">
        <v>40</v>
      </c>
      <c r="J217" s="41">
        <f t="shared" ca="1" si="40"/>
        <v>881.29032258064512</v>
      </c>
      <c r="K217" s="42">
        <v>40</v>
      </c>
      <c r="L217" s="43">
        <f t="shared" ca="1" si="41"/>
        <v>-841.29032258064512</v>
      </c>
      <c r="M217" s="43">
        <f t="shared" ca="1" si="42"/>
        <v>4.5387994143484631</v>
      </c>
      <c r="N217" s="44">
        <v>40</v>
      </c>
      <c r="O217" s="45" t="str">
        <f t="shared" ca="1" si="43"/>
        <v>Nov</v>
      </c>
      <c r="P217" s="42">
        <v>40</v>
      </c>
      <c r="Q217" s="44">
        <f t="shared" si="44"/>
        <v>0</v>
      </c>
      <c r="R217" s="45">
        <f t="shared" ca="1" si="45"/>
        <v>0</v>
      </c>
      <c r="S217" s="44" t="str">
        <f t="shared" ca="1" si="46"/>
        <v>GROWTH</v>
      </c>
      <c r="T217" s="46">
        <v>0</v>
      </c>
      <c r="U217" s="46" t="str">
        <f t="shared" ca="1" si="47"/>
        <v>Dec</v>
      </c>
      <c r="V217" s="42">
        <v>0</v>
      </c>
      <c r="W217" s="47">
        <f t="shared" si="48"/>
        <v>40</v>
      </c>
      <c r="X217" s="48">
        <f t="shared" ca="1" si="49"/>
        <v>0</v>
      </c>
      <c r="Y217" s="47" t="b">
        <f t="shared" si="50"/>
        <v>0</v>
      </c>
      <c r="Z217" s="50">
        <v>0</v>
      </c>
      <c r="AA217" s="50">
        <f t="shared" si="51"/>
        <v>0</v>
      </c>
      <c r="AB217" s="27">
        <v>1000000073</v>
      </c>
    </row>
    <row r="218" spans="1:28" s="27" customFormat="1" ht="13.8" hidden="1">
      <c r="A218" s="39" t="s">
        <v>121</v>
      </c>
      <c r="B218" s="58" t="s">
        <v>548</v>
      </c>
      <c r="C218" s="61" t="s">
        <v>553</v>
      </c>
      <c r="D218" s="59">
        <v>1000000086</v>
      </c>
      <c r="E218" s="60" t="s">
        <v>554</v>
      </c>
      <c r="F218" s="40">
        <v>42431</v>
      </c>
      <c r="G218" s="40" t="str">
        <f t="shared" si="39"/>
        <v>Targeted Dealer</v>
      </c>
      <c r="H218" s="40"/>
      <c r="I218" s="41">
        <v>40</v>
      </c>
      <c r="J218" s="41">
        <f t="shared" ca="1" si="40"/>
        <v>881.29032258064512</v>
      </c>
      <c r="K218" s="42">
        <v>70.5</v>
      </c>
      <c r="L218" s="43">
        <f t="shared" ca="1" si="41"/>
        <v>-810.79032258064512</v>
      </c>
      <c r="M218" s="43">
        <f t="shared" ca="1" si="42"/>
        <v>7.9996339677891655</v>
      </c>
      <c r="N218" s="44">
        <v>95</v>
      </c>
      <c r="O218" s="45" t="str">
        <f t="shared" ca="1" si="43"/>
        <v>Nov</v>
      </c>
      <c r="P218" s="42">
        <v>95</v>
      </c>
      <c r="Q218" s="44">
        <f t="shared" si="44"/>
        <v>-24.5</v>
      </c>
      <c r="R218" s="45">
        <f t="shared" ca="1" si="45"/>
        <v>-0.25789473684210529</v>
      </c>
      <c r="S218" s="44" t="str">
        <f t="shared" ca="1" si="46"/>
        <v>DEGROWTH</v>
      </c>
      <c r="T218" s="46">
        <v>20</v>
      </c>
      <c r="U218" s="46" t="str">
        <f t="shared" ca="1" si="47"/>
        <v>Dec</v>
      </c>
      <c r="V218" s="42">
        <v>20</v>
      </c>
      <c r="W218" s="47">
        <f t="shared" si="48"/>
        <v>50.5</v>
      </c>
      <c r="X218" s="48">
        <f t="shared" ca="1" si="49"/>
        <v>2.5249999999999999</v>
      </c>
      <c r="Y218" s="47" t="str">
        <f t="shared" ca="1" si="50"/>
        <v>GROWTH</v>
      </c>
      <c r="Z218" s="50">
        <v>0</v>
      </c>
      <c r="AA218" s="50">
        <f t="shared" si="51"/>
        <v>0</v>
      </c>
      <c r="AB218" s="27">
        <v>1000000086</v>
      </c>
    </row>
    <row r="219" spans="1:28" s="27" customFormat="1" ht="13.8" hidden="1">
      <c r="A219" s="39" t="s">
        <v>121</v>
      </c>
      <c r="B219" s="58" t="s">
        <v>548</v>
      </c>
      <c r="C219" s="61" t="s">
        <v>555</v>
      </c>
      <c r="D219" s="59">
        <v>1000000067</v>
      </c>
      <c r="E219" s="60" t="s">
        <v>556</v>
      </c>
      <c r="F219" s="40">
        <v>42739</v>
      </c>
      <c r="G219" s="40" t="str">
        <f t="shared" si="39"/>
        <v>Targeted Dealer</v>
      </c>
      <c r="H219" s="40"/>
      <c r="I219" s="41">
        <v>120</v>
      </c>
      <c r="J219" s="41">
        <f t="shared" ca="1" si="40"/>
        <v>2643.8709677419356</v>
      </c>
      <c r="K219" s="42">
        <v>136</v>
      </c>
      <c r="L219" s="43">
        <f t="shared" ca="1" si="41"/>
        <v>-2507.8709677419356</v>
      </c>
      <c r="M219" s="43">
        <f t="shared" ca="1" si="42"/>
        <v>5.1439726695949242</v>
      </c>
      <c r="N219" s="44">
        <v>177.5</v>
      </c>
      <c r="O219" s="45" t="str">
        <f t="shared" ca="1" si="43"/>
        <v>Nov</v>
      </c>
      <c r="P219" s="42">
        <v>177.5</v>
      </c>
      <c r="Q219" s="44">
        <f t="shared" si="44"/>
        <v>-41.5</v>
      </c>
      <c r="R219" s="45">
        <f t="shared" ca="1" si="45"/>
        <v>-0.23380281690140847</v>
      </c>
      <c r="S219" s="44" t="str">
        <f t="shared" ca="1" si="46"/>
        <v>DEGROWTH</v>
      </c>
      <c r="T219" s="46">
        <v>100</v>
      </c>
      <c r="U219" s="46" t="str">
        <f t="shared" ca="1" si="47"/>
        <v>Dec</v>
      </c>
      <c r="V219" s="42">
        <v>100</v>
      </c>
      <c r="W219" s="47">
        <f t="shared" si="48"/>
        <v>36</v>
      </c>
      <c r="X219" s="48">
        <f t="shared" ca="1" si="49"/>
        <v>0.3600000000000001</v>
      </c>
      <c r="Y219" s="47" t="str">
        <f t="shared" ca="1" si="50"/>
        <v>GROWTH</v>
      </c>
      <c r="Z219" s="50">
        <v>0</v>
      </c>
      <c r="AA219" s="50">
        <f t="shared" si="51"/>
        <v>0</v>
      </c>
      <c r="AB219" s="27">
        <v>1000000067</v>
      </c>
    </row>
    <row r="220" spans="1:28" s="27" customFormat="1" ht="13.8" hidden="1">
      <c r="A220" s="39" t="s">
        <v>121</v>
      </c>
      <c r="B220" s="58" t="s">
        <v>548</v>
      </c>
      <c r="C220" s="61" t="s">
        <v>557</v>
      </c>
      <c r="D220" s="59">
        <v>1000000832</v>
      </c>
      <c r="E220" s="60" t="s">
        <v>558</v>
      </c>
      <c r="F220" s="40">
        <v>42901</v>
      </c>
      <c r="G220" s="40" t="str">
        <f t="shared" si="39"/>
        <v>Targeted Dealer</v>
      </c>
      <c r="H220" s="40"/>
      <c r="I220" s="41">
        <v>25</v>
      </c>
      <c r="J220" s="41">
        <f t="shared" ca="1" si="40"/>
        <v>550.80645161290317</v>
      </c>
      <c r="K220" s="42">
        <v>15</v>
      </c>
      <c r="L220" s="43">
        <f t="shared" ca="1" si="41"/>
        <v>-535.80645161290317</v>
      </c>
      <c r="M220" s="43">
        <f t="shared" ca="1" si="42"/>
        <v>2.7232796486090778</v>
      </c>
      <c r="N220" s="44">
        <v>51</v>
      </c>
      <c r="O220" s="45" t="str">
        <f t="shared" ca="1" si="43"/>
        <v>Nov</v>
      </c>
      <c r="P220" s="42">
        <v>51</v>
      </c>
      <c r="Q220" s="44">
        <f t="shared" si="44"/>
        <v>-36</v>
      </c>
      <c r="R220" s="45">
        <f t="shared" ca="1" si="45"/>
        <v>-0.70588235294117641</v>
      </c>
      <c r="S220" s="44" t="str">
        <f t="shared" ca="1" si="46"/>
        <v>DEGROWTH</v>
      </c>
      <c r="T220" s="46">
        <v>30</v>
      </c>
      <c r="U220" s="46" t="str">
        <f t="shared" ca="1" si="47"/>
        <v>Dec</v>
      </c>
      <c r="V220" s="42">
        <v>30</v>
      </c>
      <c r="W220" s="47">
        <f t="shared" si="48"/>
        <v>-15</v>
      </c>
      <c r="X220" s="48">
        <f t="shared" ca="1" si="49"/>
        <v>-0.5</v>
      </c>
      <c r="Y220" s="47" t="str">
        <f t="shared" ca="1" si="50"/>
        <v>DEGROWTH</v>
      </c>
      <c r="Z220" s="50">
        <v>0</v>
      </c>
      <c r="AA220" s="50">
        <f t="shared" si="51"/>
        <v>0</v>
      </c>
      <c r="AB220" s="27">
        <v>1000000832</v>
      </c>
    </row>
    <row r="221" spans="1:28" s="27" customFormat="1" ht="13.8" hidden="1">
      <c r="A221" s="39" t="s">
        <v>121</v>
      </c>
      <c r="B221" s="58" t="s">
        <v>548</v>
      </c>
      <c r="C221" s="61" t="s">
        <v>559</v>
      </c>
      <c r="D221" s="59">
        <v>1000000085</v>
      </c>
      <c r="E221" s="60" t="s">
        <v>560</v>
      </c>
      <c r="F221" s="40">
        <v>42952</v>
      </c>
      <c r="G221" s="40" t="str">
        <f t="shared" si="39"/>
        <v>Targeted Dealer</v>
      </c>
      <c r="H221" s="40"/>
      <c r="I221" s="41">
        <v>120</v>
      </c>
      <c r="J221" s="41">
        <f t="shared" ca="1" si="40"/>
        <v>2643.8709677419356</v>
      </c>
      <c r="K221" s="42">
        <v>0</v>
      </c>
      <c r="L221" s="43">
        <f t="shared" ca="1" si="41"/>
        <v>-2643.8709677419356</v>
      </c>
      <c r="M221" s="43">
        <f t="shared" ca="1" si="42"/>
        <v>0</v>
      </c>
      <c r="N221" s="44">
        <v>0</v>
      </c>
      <c r="O221" s="45" t="str">
        <f t="shared" ca="1" si="43"/>
        <v>Nov</v>
      </c>
      <c r="P221" s="42">
        <v>0</v>
      </c>
      <c r="Q221" s="44">
        <f t="shared" si="44"/>
        <v>0</v>
      </c>
      <c r="R221" s="45">
        <f t="shared" ca="1" si="45"/>
        <v>0</v>
      </c>
      <c r="S221" s="44" t="b">
        <f t="shared" si="46"/>
        <v>0</v>
      </c>
      <c r="T221" s="46">
        <v>80</v>
      </c>
      <c r="U221" s="46" t="str">
        <f t="shared" ca="1" si="47"/>
        <v>Dec</v>
      </c>
      <c r="V221" s="42">
        <v>80</v>
      </c>
      <c r="W221" s="47">
        <f t="shared" si="48"/>
        <v>-80</v>
      </c>
      <c r="X221" s="48">
        <f t="shared" ca="1" si="49"/>
        <v>-1</v>
      </c>
      <c r="Y221" s="47" t="str">
        <f t="shared" ca="1" si="50"/>
        <v>DEGROWTH</v>
      </c>
      <c r="Z221" s="50">
        <v>1</v>
      </c>
      <c r="AA221" s="50">
        <f t="shared" si="51"/>
        <v>0</v>
      </c>
      <c r="AB221" s="27">
        <v>1000000085</v>
      </c>
    </row>
    <row r="222" spans="1:28" s="27" customFormat="1" ht="13.8" hidden="1">
      <c r="A222" s="39" t="s">
        <v>121</v>
      </c>
      <c r="B222" s="58" t="s">
        <v>548</v>
      </c>
      <c r="C222" s="61" t="s">
        <v>561</v>
      </c>
      <c r="D222" s="59">
        <v>1000000074</v>
      </c>
      <c r="E222" s="60" t="s">
        <v>562</v>
      </c>
      <c r="F222" s="40">
        <v>43171</v>
      </c>
      <c r="G222" s="40" t="str">
        <f t="shared" si="39"/>
        <v>Targeted Dealer</v>
      </c>
      <c r="H222" s="40" t="s">
        <v>113</v>
      </c>
      <c r="I222" s="41">
        <v>40</v>
      </c>
      <c r="J222" s="41">
        <f t="shared" ca="1" si="40"/>
        <v>881.29032258064512</v>
      </c>
      <c r="K222" s="42">
        <v>40</v>
      </c>
      <c r="L222" s="43">
        <f t="shared" ca="1" si="41"/>
        <v>-841.29032258064512</v>
      </c>
      <c r="M222" s="43">
        <f t="shared" ca="1" si="42"/>
        <v>4.5387994143484631</v>
      </c>
      <c r="N222" s="44">
        <v>60</v>
      </c>
      <c r="O222" s="45" t="str">
        <f t="shared" ca="1" si="43"/>
        <v>Nov</v>
      </c>
      <c r="P222" s="42">
        <v>60</v>
      </c>
      <c r="Q222" s="44">
        <f t="shared" si="44"/>
        <v>-20</v>
      </c>
      <c r="R222" s="45">
        <f t="shared" ca="1" si="45"/>
        <v>-0.33333333333333337</v>
      </c>
      <c r="S222" s="44" t="str">
        <f t="shared" ca="1" si="46"/>
        <v>DEGROWTH</v>
      </c>
      <c r="T222" s="46">
        <v>20</v>
      </c>
      <c r="U222" s="46" t="str">
        <f t="shared" ca="1" si="47"/>
        <v>Dec</v>
      </c>
      <c r="V222" s="42">
        <v>20</v>
      </c>
      <c r="W222" s="47">
        <f t="shared" si="48"/>
        <v>20</v>
      </c>
      <c r="X222" s="48">
        <f t="shared" ca="1" si="49"/>
        <v>1</v>
      </c>
      <c r="Y222" s="47" t="str">
        <f t="shared" ca="1" si="50"/>
        <v>GROWTH</v>
      </c>
      <c r="Z222" s="50">
        <v>0</v>
      </c>
      <c r="AA222" s="50">
        <f t="shared" si="51"/>
        <v>1</v>
      </c>
      <c r="AB222" s="27">
        <v>1000000074</v>
      </c>
    </row>
    <row r="223" spans="1:28" s="27" customFormat="1" ht="13.8" hidden="1">
      <c r="A223" s="39" t="s">
        <v>121</v>
      </c>
      <c r="B223" s="58" t="s">
        <v>548</v>
      </c>
      <c r="C223" s="61" t="s">
        <v>563</v>
      </c>
      <c r="D223" s="59">
        <v>1000000068</v>
      </c>
      <c r="E223" s="60" t="s">
        <v>564</v>
      </c>
      <c r="F223" s="40">
        <v>43361</v>
      </c>
      <c r="G223" s="40" t="str">
        <f t="shared" si="39"/>
        <v>Targeted Dealer</v>
      </c>
      <c r="H223" s="40"/>
      <c r="I223" s="41">
        <v>1300</v>
      </c>
      <c r="J223" s="41">
        <f t="shared" ca="1" si="40"/>
        <v>28641.93548387097</v>
      </c>
      <c r="K223" s="42">
        <v>1730.5</v>
      </c>
      <c r="L223" s="43">
        <f t="shared" ca="1" si="41"/>
        <v>-26911.43548387097</v>
      </c>
      <c r="M223" s="43">
        <f t="shared" ca="1" si="42"/>
        <v>6.0418402973307801</v>
      </c>
      <c r="N223" s="44">
        <v>1320</v>
      </c>
      <c r="O223" s="45" t="str">
        <f t="shared" ca="1" si="43"/>
        <v>Nov</v>
      </c>
      <c r="P223" s="42">
        <v>1320</v>
      </c>
      <c r="Q223" s="44">
        <f t="shared" si="44"/>
        <v>410.5</v>
      </c>
      <c r="R223" s="45">
        <f t="shared" ca="1" si="45"/>
        <v>0.31098484848484853</v>
      </c>
      <c r="S223" s="44" t="str">
        <f t="shared" ca="1" si="46"/>
        <v>GROWTH</v>
      </c>
      <c r="T223" s="46">
        <v>639.5</v>
      </c>
      <c r="U223" s="46" t="str">
        <f t="shared" ca="1" si="47"/>
        <v>Dec</v>
      </c>
      <c r="V223" s="42">
        <v>639.5</v>
      </c>
      <c r="W223" s="47">
        <f t="shared" si="48"/>
        <v>1091</v>
      </c>
      <c r="X223" s="48">
        <f t="shared" ca="1" si="49"/>
        <v>1.7060203283815483</v>
      </c>
      <c r="Y223" s="47" t="str">
        <f t="shared" ca="1" si="50"/>
        <v>GROWTH</v>
      </c>
      <c r="Z223" s="50">
        <v>0</v>
      </c>
      <c r="AA223" s="50">
        <f t="shared" si="51"/>
        <v>0</v>
      </c>
      <c r="AB223" s="27">
        <v>1000000068</v>
      </c>
    </row>
    <row r="224" spans="1:28" s="27" customFormat="1" ht="13.8" hidden="1">
      <c r="A224" s="39" t="s">
        <v>121</v>
      </c>
      <c r="B224" s="58" t="s">
        <v>548</v>
      </c>
      <c r="C224" s="61" t="s">
        <v>565</v>
      </c>
      <c r="D224" s="59">
        <v>1000000072</v>
      </c>
      <c r="E224" s="60" t="s">
        <v>566</v>
      </c>
      <c r="F224" s="40">
        <v>43410</v>
      </c>
      <c r="G224" s="40" t="str">
        <f t="shared" si="39"/>
        <v>Targeted Dealer</v>
      </c>
      <c r="H224" s="40"/>
      <c r="I224" s="41">
        <v>80</v>
      </c>
      <c r="J224" s="41">
        <f t="shared" ca="1" si="40"/>
        <v>1762.5806451612902</v>
      </c>
      <c r="K224" s="42">
        <v>170</v>
      </c>
      <c r="L224" s="43">
        <f t="shared" ca="1" si="41"/>
        <v>-1592.5806451612902</v>
      </c>
      <c r="M224" s="43">
        <f t="shared" ca="1" si="42"/>
        <v>9.6449487554904838</v>
      </c>
      <c r="N224" s="44">
        <v>145</v>
      </c>
      <c r="O224" s="45" t="str">
        <f t="shared" ca="1" si="43"/>
        <v>Nov</v>
      </c>
      <c r="P224" s="42">
        <v>145</v>
      </c>
      <c r="Q224" s="44">
        <f t="shared" si="44"/>
        <v>25</v>
      </c>
      <c r="R224" s="45">
        <f t="shared" ca="1" si="45"/>
        <v>0.17241379310344818</v>
      </c>
      <c r="S224" s="44" t="str">
        <f t="shared" ca="1" si="46"/>
        <v>GROWTH</v>
      </c>
      <c r="T224" s="46">
        <v>160</v>
      </c>
      <c r="U224" s="46" t="str">
        <f t="shared" ca="1" si="47"/>
        <v>Dec</v>
      </c>
      <c r="V224" s="42">
        <v>160</v>
      </c>
      <c r="W224" s="47">
        <f t="shared" si="48"/>
        <v>10</v>
      </c>
      <c r="X224" s="48">
        <f t="shared" ca="1" si="49"/>
        <v>6.25E-2</v>
      </c>
      <c r="Y224" s="47" t="str">
        <f t="shared" ca="1" si="50"/>
        <v>GROWTH</v>
      </c>
      <c r="Z224" s="50">
        <v>0</v>
      </c>
      <c r="AA224" s="50">
        <f t="shared" si="51"/>
        <v>0</v>
      </c>
      <c r="AB224" s="27">
        <v>1000000072</v>
      </c>
    </row>
    <row r="225" spans="1:28" s="27" customFormat="1" ht="13.8" hidden="1">
      <c r="A225" s="39" t="s">
        <v>121</v>
      </c>
      <c r="B225" s="58" t="s">
        <v>548</v>
      </c>
      <c r="C225" s="61" t="s">
        <v>567</v>
      </c>
      <c r="D225" s="59">
        <v>1000000070</v>
      </c>
      <c r="E225" s="60" t="s">
        <v>568</v>
      </c>
      <c r="F225" s="40">
        <v>43703</v>
      </c>
      <c r="G225" s="40" t="str">
        <f t="shared" si="39"/>
        <v>Targeted Dealer</v>
      </c>
      <c r="H225" s="40"/>
      <c r="I225" s="41">
        <v>80</v>
      </c>
      <c r="J225" s="41">
        <f t="shared" ca="1" si="40"/>
        <v>1762.5806451612902</v>
      </c>
      <c r="K225" s="42">
        <v>120</v>
      </c>
      <c r="L225" s="43">
        <f t="shared" ca="1" si="41"/>
        <v>-1642.5806451612902</v>
      </c>
      <c r="M225" s="43">
        <f t="shared" ca="1" si="42"/>
        <v>6.8081991215226942</v>
      </c>
      <c r="N225" s="44">
        <v>80</v>
      </c>
      <c r="O225" s="45" t="str">
        <f t="shared" ca="1" si="43"/>
        <v>Nov</v>
      </c>
      <c r="P225" s="42">
        <v>80</v>
      </c>
      <c r="Q225" s="44">
        <f t="shared" si="44"/>
        <v>40</v>
      </c>
      <c r="R225" s="45">
        <f t="shared" ca="1" si="45"/>
        <v>0.5</v>
      </c>
      <c r="S225" s="44" t="str">
        <f t="shared" ca="1" si="46"/>
        <v>GROWTH</v>
      </c>
      <c r="T225" s="46">
        <v>80</v>
      </c>
      <c r="U225" s="46" t="str">
        <f t="shared" ca="1" si="47"/>
        <v>Dec</v>
      </c>
      <c r="V225" s="42">
        <v>80</v>
      </c>
      <c r="W225" s="47">
        <f t="shared" si="48"/>
        <v>40</v>
      </c>
      <c r="X225" s="48">
        <f t="shared" ca="1" si="49"/>
        <v>0.5</v>
      </c>
      <c r="Y225" s="47" t="str">
        <f t="shared" ca="1" si="50"/>
        <v>GROWTH</v>
      </c>
      <c r="Z225" s="50">
        <v>0</v>
      </c>
      <c r="AA225" s="50">
        <f t="shared" si="51"/>
        <v>0</v>
      </c>
      <c r="AB225" s="27">
        <v>1000000070</v>
      </c>
    </row>
    <row r="226" spans="1:28" s="27" customFormat="1" ht="13.8" hidden="1">
      <c r="A226" s="39" t="s">
        <v>121</v>
      </c>
      <c r="B226" s="58" t="s">
        <v>548</v>
      </c>
      <c r="C226" s="61" t="s">
        <v>569</v>
      </c>
      <c r="D226" s="59">
        <v>1000000087</v>
      </c>
      <c r="E226" s="60" t="s">
        <v>570</v>
      </c>
      <c r="F226" s="40">
        <v>43960</v>
      </c>
      <c r="G226" s="40" t="str">
        <f t="shared" si="39"/>
        <v>Targeted Dealer</v>
      </c>
      <c r="H226" s="40"/>
      <c r="I226" s="41">
        <v>120</v>
      </c>
      <c r="J226" s="41">
        <f t="shared" ca="1" si="40"/>
        <v>2643.8709677419356</v>
      </c>
      <c r="K226" s="42">
        <v>40</v>
      </c>
      <c r="L226" s="43">
        <f t="shared" ca="1" si="41"/>
        <v>-2603.8709677419356</v>
      </c>
      <c r="M226" s="43">
        <f t="shared" ca="1" si="42"/>
        <v>1.5129331381161542</v>
      </c>
      <c r="N226" s="44">
        <v>0</v>
      </c>
      <c r="O226" s="45" t="str">
        <f t="shared" ca="1" si="43"/>
        <v>Nov</v>
      </c>
      <c r="P226" s="42">
        <v>0</v>
      </c>
      <c r="Q226" s="44">
        <f t="shared" si="44"/>
        <v>40</v>
      </c>
      <c r="R226" s="45">
        <f t="shared" ca="1" si="45"/>
        <v>0</v>
      </c>
      <c r="S226" s="44" t="b">
        <f t="shared" si="46"/>
        <v>0</v>
      </c>
      <c r="T226" s="46">
        <v>135</v>
      </c>
      <c r="U226" s="46" t="str">
        <f t="shared" ca="1" si="47"/>
        <v>Dec</v>
      </c>
      <c r="V226" s="42">
        <v>135</v>
      </c>
      <c r="W226" s="47">
        <f t="shared" si="48"/>
        <v>-95</v>
      </c>
      <c r="X226" s="48">
        <f t="shared" ca="1" si="49"/>
        <v>-0.70370370370370372</v>
      </c>
      <c r="Y226" s="47" t="str">
        <f t="shared" ca="1" si="50"/>
        <v>DEGROWTH</v>
      </c>
      <c r="Z226" s="50">
        <v>0</v>
      </c>
      <c r="AA226" s="50">
        <f t="shared" si="51"/>
        <v>0</v>
      </c>
      <c r="AB226" s="27">
        <v>1000000087</v>
      </c>
    </row>
    <row r="227" spans="1:28" s="27" customFormat="1" ht="13.8" hidden="1">
      <c r="A227" s="39" t="s">
        <v>121</v>
      </c>
      <c r="B227" s="58" t="s">
        <v>548</v>
      </c>
      <c r="C227" s="61" t="s">
        <v>571</v>
      </c>
      <c r="D227" s="59">
        <v>1000000079</v>
      </c>
      <c r="E227" s="60" t="s">
        <v>572</v>
      </c>
      <c r="F227" s="40">
        <v>44154</v>
      </c>
      <c r="G227" s="40" t="str">
        <f t="shared" si="39"/>
        <v>Targeted Dealer</v>
      </c>
      <c r="H227" s="40"/>
      <c r="I227" s="41">
        <v>30</v>
      </c>
      <c r="J227" s="41">
        <f t="shared" ca="1" si="40"/>
        <v>660.9677419354839</v>
      </c>
      <c r="K227" s="42">
        <v>0</v>
      </c>
      <c r="L227" s="43">
        <f t="shared" ca="1" si="41"/>
        <v>-660.9677419354839</v>
      </c>
      <c r="M227" s="43">
        <f t="shared" ca="1" si="42"/>
        <v>0</v>
      </c>
      <c r="N227" s="44">
        <v>16</v>
      </c>
      <c r="O227" s="45" t="str">
        <f t="shared" ca="1" si="43"/>
        <v>Nov</v>
      </c>
      <c r="P227" s="42">
        <v>16</v>
      </c>
      <c r="Q227" s="44">
        <f t="shared" si="44"/>
        <v>-16</v>
      </c>
      <c r="R227" s="45">
        <f t="shared" ca="1" si="45"/>
        <v>-1</v>
      </c>
      <c r="S227" s="44" t="str">
        <f t="shared" ca="1" si="46"/>
        <v>DEGROWTH</v>
      </c>
      <c r="T227" s="46">
        <v>0</v>
      </c>
      <c r="U227" s="46" t="str">
        <f t="shared" ca="1" si="47"/>
        <v>Dec</v>
      </c>
      <c r="V227" s="42">
        <v>0</v>
      </c>
      <c r="W227" s="47">
        <f t="shared" si="48"/>
        <v>0</v>
      </c>
      <c r="X227" s="48">
        <f t="shared" ca="1" si="49"/>
        <v>0</v>
      </c>
      <c r="Y227" s="47" t="b">
        <f t="shared" si="50"/>
        <v>0</v>
      </c>
      <c r="Z227" s="50">
        <v>1</v>
      </c>
      <c r="AA227" s="50">
        <f t="shared" si="51"/>
        <v>0</v>
      </c>
      <c r="AB227" s="27">
        <v>1000000079</v>
      </c>
    </row>
    <row r="228" spans="1:28" s="27" customFormat="1" ht="13.8" hidden="1">
      <c r="A228" s="39" t="s">
        <v>121</v>
      </c>
      <c r="B228" s="58" t="s">
        <v>548</v>
      </c>
      <c r="C228" s="61" t="s">
        <v>573</v>
      </c>
      <c r="D228" s="59">
        <v>1000000081</v>
      </c>
      <c r="E228" s="60" t="s">
        <v>574</v>
      </c>
      <c r="F228" s="40">
        <v>44163</v>
      </c>
      <c r="G228" s="40" t="str">
        <f t="shared" si="39"/>
        <v>Targeted Dealer</v>
      </c>
      <c r="H228" s="40"/>
      <c r="I228" s="41">
        <v>80</v>
      </c>
      <c r="J228" s="41">
        <f t="shared" ca="1" si="40"/>
        <v>1762.5806451612902</v>
      </c>
      <c r="K228" s="42">
        <v>40</v>
      </c>
      <c r="L228" s="43">
        <f t="shared" ca="1" si="41"/>
        <v>-1722.5806451612902</v>
      </c>
      <c r="M228" s="43">
        <f t="shared" ca="1" si="42"/>
        <v>2.2693997071742316</v>
      </c>
      <c r="N228" s="44">
        <v>0</v>
      </c>
      <c r="O228" s="45" t="str">
        <f t="shared" ca="1" si="43"/>
        <v>Nov</v>
      </c>
      <c r="P228" s="42">
        <v>0</v>
      </c>
      <c r="Q228" s="44">
        <f t="shared" si="44"/>
        <v>40</v>
      </c>
      <c r="R228" s="45">
        <f t="shared" ca="1" si="45"/>
        <v>0</v>
      </c>
      <c r="S228" s="44" t="b">
        <f t="shared" si="46"/>
        <v>0</v>
      </c>
      <c r="T228" s="46">
        <v>15</v>
      </c>
      <c r="U228" s="46" t="str">
        <f t="shared" ca="1" si="47"/>
        <v>Dec</v>
      </c>
      <c r="V228" s="42">
        <v>15</v>
      </c>
      <c r="W228" s="47">
        <f t="shared" si="48"/>
        <v>25</v>
      </c>
      <c r="X228" s="48">
        <f t="shared" ca="1" si="49"/>
        <v>1.6666666666666665</v>
      </c>
      <c r="Y228" s="47" t="str">
        <f t="shared" ca="1" si="50"/>
        <v>GROWTH</v>
      </c>
      <c r="Z228" s="50">
        <v>0</v>
      </c>
      <c r="AA228" s="50">
        <f t="shared" si="51"/>
        <v>0</v>
      </c>
      <c r="AB228" s="27">
        <v>1000000081</v>
      </c>
    </row>
    <row r="229" spans="1:28" s="27" customFormat="1" ht="13.8" hidden="1">
      <c r="A229" s="39" t="s">
        <v>121</v>
      </c>
      <c r="B229" s="58" t="s">
        <v>548</v>
      </c>
      <c r="C229" s="61" t="s">
        <v>575</v>
      </c>
      <c r="D229" s="59">
        <v>1000000076</v>
      </c>
      <c r="E229" s="60" t="s">
        <v>576</v>
      </c>
      <c r="F229" s="40">
        <v>44308</v>
      </c>
      <c r="G229" s="40" t="str">
        <f t="shared" si="39"/>
        <v>Targeted Dealer</v>
      </c>
      <c r="H229" s="40"/>
      <c r="I229" s="41">
        <v>80</v>
      </c>
      <c r="J229" s="41">
        <f t="shared" ca="1" si="40"/>
        <v>1762.5806451612902</v>
      </c>
      <c r="K229" s="42">
        <v>40</v>
      </c>
      <c r="L229" s="43">
        <f t="shared" ca="1" si="41"/>
        <v>-1722.5806451612902</v>
      </c>
      <c r="M229" s="43">
        <f t="shared" ca="1" si="42"/>
        <v>2.2693997071742316</v>
      </c>
      <c r="N229" s="44">
        <v>120</v>
      </c>
      <c r="O229" s="45" t="str">
        <f t="shared" ca="1" si="43"/>
        <v>Nov</v>
      </c>
      <c r="P229" s="42">
        <v>120</v>
      </c>
      <c r="Q229" s="44">
        <f t="shared" si="44"/>
        <v>-80</v>
      </c>
      <c r="R229" s="45">
        <f t="shared" ca="1" si="45"/>
        <v>-0.66666666666666674</v>
      </c>
      <c r="S229" s="44" t="str">
        <f t="shared" ca="1" si="46"/>
        <v>DEGROWTH</v>
      </c>
      <c r="T229" s="46">
        <v>80</v>
      </c>
      <c r="U229" s="46" t="str">
        <f t="shared" ca="1" si="47"/>
        <v>Dec</v>
      </c>
      <c r="V229" s="42">
        <v>80</v>
      </c>
      <c r="W229" s="47">
        <f t="shared" si="48"/>
        <v>-40</v>
      </c>
      <c r="X229" s="48">
        <f t="shared" ca="1" si="49"/>
        <v>-0.5</v>
      </c>
      <c r="Y229" s="47" t="str">
        <f t="shared" ca="1" si="50"/>
        <v>DEGROWTH</v>
      </c>
      <c r="Z229" s="50">
        <v>0</v>
      </c>
      <c r="AA229" s="50">
        <f t="shared" si="51"/>
        <v>0</v>
      </c>
      <c r="AB229" s="27">
        <v>1000000076</v>
      </c>
    </row>
    <row r="230" spans="1:28" s="27" customFormat="1" ht="13.8" hidden="1">
      <c r="A230" s="39" t="s">
        <v>121</v>
      </c>
      <c r="B230" s="58" t="s">
        <v>548</v>
      </c>
      <c r="C230" s="61" t="s">
        <v>577</v>
      </c>
      <c r="D230" s="59">
        <v>1000000075</v>
      </c>
      <c r="E230" s="60" t="s">
        <v>578</v>
      </c>
      <c r="F230" s="40">
        <v>44376</v>
      </c>
      <c r="G230" s="40" t="str">
        <f t="shared" si="39"/>
        <v>Targeted Dealer</v>
      </c>
      <c r="H230" s="40"/>
      <c r="I230" s="41">
        <v>240</v>
      </c>
      <c r="J230" s="41">
        <f t="shared" ca="1" si="40"/>
        <v>5287.7419354838712</v>
      </c>
      <c r="K230" s="42">
        <v>280</v>
      </c>
      <c r="L230" s="43">
        <f t="shared" ca="1" si="41"/>
        <v>-5007.7419354838712</v>
      </c>
      <c r="M230" s="43">
        <f t="shared" ca="1" si="42"/>
        <v>5.295265983406539</v>
      </c>
      <c r="N230" s="44">
        <v>240</v>
      </c>
      <c r="O230" s="45" t="str">
        <f t="shared" ca="1" si="43"/>
        <v>Nov</v>
      </c>
      <c r="P230" s="42">
        <v>240</v>
      </c>
      <c r="Q230" s="44">
        <f t="shared" si="44"/>
        <v>40</v>
      </c>
      <c r="R230" s="45">
        <f t="shared" ca="1" si="45"/>
        <v>0.16666666666666674</v>
      </c>
      <c r="S230" s="44" t="str">
        <f t="shared" ca="1" si="46"/>
        <v>GROWTH</v>
      </c>
      <c r="T230" s="46">
        <v>280</v>
      </c>
      <c r="U230" s="46" t="str">
        <f t="shared" ca="1" si="47"/>
        <v>Dec</v>
      </c>
      <c r="V230" s="42">
        <v>280</v>
      </c>
      <c r="W230" s="47">
        <f t="shared" si="48"/>
        <v>0</v>
      </c>
      <c r="X230" s="48">
        <f t="shared" ca="1" si="49"/>
        <v>0</v>
      </c>
      <c r="Y230" s="47" t="str">
        <f t="shared" ca="1" si="50"/>
        <v>GROWTH</v>
      </c>
      <c r="Z230" s="50">
        <v>0</v>
      </c>
      <c r="AA230" s="50">
        <f t="shared" si="51"/>
        <v>0</v>
      </c>
      <c r="AB230" s="27">
        <v>1000000075</v>
      </c>
    </row>
    <row r="231" spans="1:28" s="27" customFormat="1" ht="13.8" hidden="1">
      <c r="A231" s="39" t="s">
        <v>121</v>
      </c>
      <c r="B231" s="58" t="s">
        <v>548</v>
      </c>
      <c r="C231" s="61" t="s">
        <v>579</v>
      </c>
      <c r="D231" s="59">
        <v>1000000088</v>
      </c>
      <c r="E231" s="60" t="s">
        <v>580</v>
      </c>
      <c r="F231" s="40">
        <v>44452</v>
      </c>
      <c r="G231" s="40" t="str">
        <f t="shared" si="39"/>
        <v>Targeted Dealer</v>
      </c>
      <c r="H231" s="40"/>
      <c r="I231" s="41">
        <v>240</v>
      </c>
      <c r="J231" s="41">
        <f t="shared" ca="1" si="40"/>
        <v>5287.7419354838712</v>
      </c>
      <c r="K231" s="42">
        <v>320</v>
      </c>
      <c r="L231" s="43">
        <f t="shared" ca="1" si="41"/>
        <v>-4967.7419354838712</v>
      </c>
      <c r="M231" s="43">
        <f t="shared" ca="1" si="42"/>
        <v>6.0517325524646166</v>
      </c>
      <c r="N231" s="44">
        <v>280</v>
      </c>
      <c r="O231" s="45" t="str">
        <f t="shared" ca="1" si="43"/>
        <v>Nov</v>
      </c>
      <c r="P231" s="42">
        <v>280</v>
      </c>
      <c r="Q231" s="44">
        <f t="shared" si="44"/>
        <v>40</v>
      </c>
      <c r="R231" s="45">
        <f t="shared" ca="1" si="45"/>
        <v>0.14285714285714279</v>
      </c>
      <c r="S231" s="44" t="str">
        <f t="shared" ca="1" si="46"/>
        <v>GROWTH</v>
      </c>
      <c r="T231" s="46">
        <v>360</v>
      </c>
      <c r="U231" s="46" t="str">
        <f t="shared" ca="1" si="47"/>
        <v>Dec</v>
      </c>
      <c r="V231" s="42">
        <v>360</v>
      </c>
      <c r="W231" s="47">
        <f t="shared" si="48"/>
        <v>-40</v>
      </c>
      <c r="X231" s="48">
        <f t="shared" ca="1" si="49"/>
        <v>-0.11111111111111116</v>
      </c>
      <c r="Y231" s="47" t="str">
        <f t="shared" ca="1" si="50"/>
        <v>DEGROWTH</v>
      </c>
      <c r="Z231" s="50">
        <v>0</v>
      </c>
      <c r="AA231" s="50">
        <f t="shared" si="51"/>
        <v>0</v>
      </c>
      <c r="AB231" s="27">
        <v>1000000088</v>
      </c>
    </row>
    <row r="232" spans="1:28" s="27" customFormat="1" ht="13.8" hidden="1">
      <c r="A232" s="39" t="s">
        <v>121</v>
      </c>
      <c r="B232" s="58" t="s">
        <v>548</v>
      </c>
      <c r="C232" s="61" t="s">
        <v>581</v>
      </c>
      <c r="D232" s="59">
        <v>1000002392</v>
      </c>
      <c r="E232" s="60" t="s">
        <v>582</v>
      </c>
      <c r="F232" s="40">
        <v>44539</v>
      </c>
      <c r="G232" s="40" t="str">
        <f t="shared" si="39"/>
        <v>Targeted Dealer</v>
      </c>
      <c r="H232" s="40"/>
      <c r="I232" s="41">
        <v>120</v>
      </c>
      <c r="J232" s="41">
        <f t="shared" ca="1" si="40"/>
        <v>2643.8709677419356</v>
      </c>
      <c r="K232" s="42">
        <v>120</v>
      </c>
      <c r="L232" s="43">
        <f t="shared" ca="1" si="41"/>
        <v>-2523.8709677419356</v>
      </c>
      <c r="M232" s="43">
        <f t="shared" ca="1" si="42"/>
        <v>4.5387994143484622</v>
      </c>
      <c r="N232" s="44">
        <v>120</v>
      </c>
      <c r="O232" s="45" t="str">
        <f t="shared" ca="1" si="43"/>
        <v>Nov</v>
      </c>
      <c r="P232" s="42">
        <v>120</v>
      </c>
      <c r="Q232" s="44">
        <f t="shared" si="44"/>
        <v>0</v>
      </c>
      <c r="R232" s="45">
        <f t="shared" ca="1" si="45"/>
        <v>0</v>
      </c>
      <c r="S232" s="44" t="str">
        <f t="shared" ca="1" si="46"/>
        <v>GROWTH</v>
      </c>
      <c r="T232" s="46">
        <v>0</v>
      </c>
      <c r="U232" s="46" t="str">
        <f t="shared" ca="1" si="47"/>
        <v>Dec</v>
      </c>
      <c r="V232" s="42">
        <v>0</v>
      </c>
      <c r="W232" s="47">
        <f t="shared" si="48"/>
        <v>120</v>
      </c>
      <c r="X232" s="48">
        <f t="shared" ca="1" si="49"/>
        <v>0</v>
      </c>
      <c r="Y232" s="47" t="b">
        <f t="shared" si="50"/>
        <v>0</v>
      </c>
      <c r="Z232" s="50">
        <v>0</v>
      </c>
      <c r="AA232" s="50">
        <f t="shared" si="51"/>
        <v>0</v>
      </c>
      <c r="AB232" s="27">
        <v>1000002392</v>
      </c>
    </row>
    <row r="233" spans="1:28" s="27" customFormat="1" ht="13.8" hidden="1">
      <c r="A233" s="39" t="s">
        <v>121</v>
      </c>
      <c r="B233" s="58" t="s">
        <v>548</v>
      </c>
      <c r="C233" s="61" t="s">
        <v>583</v>
      </c>
      <c r="D233" s="59">
        <v>1000002816</v>
      </c>
      <c r="E233" s="60" t="s">
        <v>584</v>
      </c>
      <c r="F233" s="40">
        <v>44727</v>
      </c>
      <c r="G233" s="40" t="str">
        <f t="shared" si="39"/>
        <v>Targeted Dealer</v>
      </c>
      <c r="H233" s="40"/>
      <c r="I233" s="41">
        <v>80</v>
      </c>
      <c r="J233" s="41">
        <f t="shared" ca="1" si="40"/>
        <v>1762.5806451612902</v>
      </c>
      <c r="K233" s="42">
        <v>40</v>
      </c>
      <c r="L233" s="43">
        <f t="shared" ca="1" si="41"/>
        <v>-1722.5806451612902</v>
      </c>
      <c r="M233" s="43">
        <f t="shared" ca="1" si="42"/>
        <v>2.2693997071742316</v>
      </c>
      <c r="N233" s="44">
        <v>80</v>
      </c>
      <c r="O233" s="45" t="str">
        <f t="shared" ca="1" si="43"/>
        <v>Nov</v>
      </c>
      <c r="P233" s="42">
        <v>80</v>
      </c>
      <c r="Q233" s="44">
        <f t="shared" si="44"/>
        <v>-40</v>
      </c>
      <c r="R233" s="45">
        <f t="shared" ca="1" si="45"/>
        <v>-0.5</v>
      </c>
      <c r="S233" s="44" t="str">
        <f t="shared" ca="1" si="46"/>
        <v>DEGROWTH</v>
      </c>
      <c r="T233" s="46">
        <v>70</v>
      </c>
      <c r="U233" s="46" t="str">
        <f t="shared" ca="1" si="47"/>
        <v>Dec</v>
      </c>
      <c r="V233" s="42">
        <v>70</v>
      </c>
      <c r="W233" s="47">
        <f t="shared" si="48"/>
        <v>-30</v>
      </c>
      <c r="X233" s="48">
        <f t="shared" ca="1" si="49"/>
        <v>-0.4285714285714286</v>
      </c>
      <c r="Y233" s="47" t="str">
        <f t="shared" ca="1" si="50"/>
        <v>DEGROWTH</v>
      </c>
      <c r="Z233" s="50">
        <v>0</v>
      </c>
      <c r="AA233" s="50">
        <f t="shared" si="51"/>
        <v>0</v>
      </c>
      <c r="AB233" s="27">
        <v>1000002816</v>
      </c>
    </row>
    <row r="234" spans="1:28" s="27" customFormat="1" ht="13.8" hidden="1">
      <c r="A234" s="39" t="s">
        <v>121</v>
      </c>
      <c r="B234" s="58" t="s">
        <v>548</v>
      </c>
      <c r="C234" s="61" t="s">
        <v>585</v>
      </c>
      <c r="D234" s="59">
        <v>1000003127</v>
      </c>
      <c r="E234" s="60" t="s">
        <v>586</v>
      </c>
      <c r="F234" s="40">
        <v>44908</v>
      </c>
      <c r="G234" s="40" t="str">
        <f t="shared" si="39"/>
        <v>Targeted Dealer</v>
      </c>
      <c r="H234" s="40"/>
      <c r="I234" s="41">
        <v>80</v>
      </c>
      <c r="J234" s="41">
        <f t="shared" ca="1" si="40"/>
        <v>1762.5806451612902</v>
      </c>
      <c r="K234" s="42">
        <v>127</v>
      </c>
      <c r="L234" s="43">
        <f t="shared" ca="1" si="41"/>
        <v>-1635.5806451612902</v>
      </c>
      <c r="M234" s="43">
        <f t="shared" ca="1" si="42"/>
        <v>7.2053440702781844</v>
      </c>
      <c r="N234" s="44">
        <v>80</v>
      </c>
      <c r="O234" s="45" t="str">
        <f t="shared" ca="1" si="43"/>
        <v>Nov</v>
      </c>
      <c r="P234" s="42">
        <v>80</v>
      </c>
      <c r="Q234" s="44">
        <f t="shared" si="44"/>
        <v>47</v>
      </c>
      <c r="R234" s="45">
        <f t="shared" ca="1" si="45"/>
        <v>0.58749999999999991</v>
      </c>
      <c r="S234" s="44" t="str">
        <f t="shared" ca="1" si="46"/>
        <v>GROWTH</v>
      </c>
      <c r="T234" s="46">
        <v>0</v>
      </c>
      <c r="U234" s="46" t="str">
        <f t="shared" ca="1" si="47"/>
        <v>Dec</v>
      </c>
      <c r="V234" s="42">
        <v>0</v>
      </c>
      <c r="W234" s="47">
        <f t="shared" si="48"/>
        <v>127</v>
      </c>
      <c r="X234" s="48">
        <f t="shared" ca="1" si="49"/>
        <v>0</v>
      </c>
      <c r="Y234" s="47" t="b">
        <f t="shared" si="50"/>
        <v>0</v>
      </c>
      <c r="Z234" s="50">
        <v>0</v>
      </c>
      <c r="AA234" s="50">
        <f t="shared" si="51"/>
        <v>0</v>
      </c>
      <c r="AB234" s="27">
        <v>1000003127</v>
      </c>
    </row>
    <row r="235" spans="1:28" s="27" customFormat="1" ht="13.8" hidden="1">
      <c r="A235" s="39" t="s">
        <v>121</v>
      </c>
      <c r="B235" s="58" t="s">
        <v>548</v>
      </c>
      <c r="C235" s="61" t="s">
        <v>587</v>
      </c>
      <c r="D235" s="59">
        <v>1000003166</v>
      </c>
      <c r="E235" s="60" t="s">
        <v>588</v>
      </c>
      <c r="F235" s="40">
        <v>44916</v>
      </c>
      <c r="G235" s="40" t="str">
        <f t="shared" si="39"/>
        <v>Targeted Dealer</v>
      </c>
      <c r="H235" s="40"/>
      <c r="I235" s="41">
        <v>160</v>
      </c>
      <c r="J235" s="41">
        <f t="shared" ca="1" si="40"/>
        <v>3525.1612903225805</v>
      </c>
      <c r="K235" s="42">
        <v>160</v>
      </c>
      <c r="L235" s="43">
        <f t="shared" ca="1" si="41"/>
        <v>-3365.1612903225805</v>
      </c>
      <c r="M235" s="43">
        <f t="shared" ca="1" si="42"/>
        <v>4.5387994143484631</v>
      </c>
      <c r="N235" s="44">
        <v>200</v>
      </c>
      <c r="O235" s="45" t="str">
        <f t="shared" ca="1" si="43"/>
        <v>Nov</v>
      </c>
      <c r="P235" s="42">
        <v>200</v>
      </c>
      <c r="Q235" s="44">
        <f t="shared" si="44"/>
        <v>-40</v>
      </c>
      <c r="R235" s="45">
        <f t="shared" ca="1" si="45"/>
        <v>-0.19999999999999996</v>
      </c>
      <c r="S235" s="44" t="str">
        <f t="shared" ca="1" si="46"/>
        <v>DEGROWTH</v>
      </c>
      <c r="T235" s="46">
        <v>40</v>
      </c>
      <c r="U235" s="46" t="str">
        <f t="shared" ca="1" si="47"/>
        <v>Dec</v>
      </c>
      <c r="V235" s="42">
        <v>40</v>
      </c>
      <c r="W235" s="47">
        <f t="shared" si="48"/>
        <v>120</v>
      </c>
      <c r="X235" s="48">
        <f t="shared" ca="1" si="49"/>
        <v>3</v>
      </c>
      <c r="Y235" s="47" t="str">
        <f t="shared" ca="1" si="50"/>
        <v>GROWTH</v>
      </c>
      <c r="Z235" s="50">
        <v>0</v>
      </c>
      <c r="AA235" s="50">
        <f t="shared" si="51"/>
        <v>0</v>
      </c>
      <c r="AB235" s="27">
        <v>1000003166</v>
      </c>
    </row>
    <row r="236" spans="1:28" s="27" customFormat="1" ht="13.8" hidden="1">
      <c r="A236" s="39" t="s">
        <v>121</v>
      </c>
      <c r="B236" s="58" t="s">
        <v>548</v>
      </c>
      <c r="C236" s="61" t="s">
        <v>589</v>
      </c>
      <c r="D236" s="59">
        <v>1000003273</v>
      </c>
      <c r="E236" s="61" t="s">
        <v>590</v>
      </c>
      <c r="F236" s="40">
        <v>44949</v>
      </c>
      <c r="G236" s="40" t="str">
        <f t="shared" si="39"/>
        <v>Targeted Dealer</v>
      </c>
      <c r="H236" s="40"/>
      <c r="I236" s="41">
        <v>80</v>
      </c>
      <c r="J236" s="41">
        <f t="shared" ca="1" si="40"/>
        <v>1762.5806451612902</v>
      </c>
      <c r="K236" s="42">
        <v>160</v>
      </c>
      <c r="L236" s="43">
        <f t="shared" ca="1" si="41"/>
        <v>-1602.5806451612902</v>
      </c>
      <c r="M236" s="43">
        <f t="shared" ca="1" si="42"/>
        <v>9.0775988286969262</v>
      </c>
      <c r="N236" s="44">
        <v>150</v>
      </c>
      <c r="O236" s="45" t="str">
        <f t="shared" ca="1" si="43"/>
        <v>Nov</v>
      </c>
      <c r="P236" s="42">
        <v>150</v>
      </c>
      <c r="Q236" s="44">
        <f t="shared" si="44"/>
        <v>10</v>
      </c>
      <c r="R236" s="45">
        <f t="shared" ca="1" si="45"/>
        <v>6.6666666666666652E-2</v>
      </c>
      <c r="S236" s="44" t="str">
        <f t="shared" ca="1" si="46"/>
        <v>GROWTH</v>
      </c>
      <c r="T236" s="46">
        <v>40</v>
      </c>
      <c r="U236" s="46" t="str">
        <f t="shared" ca="1" si="47"/>
        <v>Dec</v>
      </c>
      <c r="V236" s="42">
        <v>40</v>
      </c>
      <c r="W236" s="47">
        <f t="shared" si="48"/>
        <v>120</v>
      </c>
      <c r="X236" s="48">
        <f t="shared" ca="1" si="49"/>
        <v>3</v>
      </c>
      <c r="Y236" s="47" t="str">
        <f t="shared" ca="1" si="50"/>
        <v>GROWTH</v>
      </c>
      <c r="Z236" s="50">
        <v>0</v>
      </c>
      <c r="AA236" s="50">
        <f t="shared" si="51"/>
        <v>0</v>
      </c>
      <c r="AB236" s="27">
        <v>1000003273</v>
      </c>
    </row>
    <row r="237" spans="1:28" s="27" customFormat="1" ht="13.8" hidden="1">
      <c r="A237" s="39" t="s">
        <v>121</v>
      </c>
      <c r="B237" s="58" t="s">
        <v>548</v>
      </c>
      <c r="C237" s="61" t="s">
        <v>591</v>
      </c>
      <c r="D237" s="59">
        <v>1000003424</v>
      </c>
      <c r="E237" s="61" t="s">
        <v>592</v>
      </c>
      <c r="F237" s="40">
        <v>44999</v>
      </c>
      <c r="G237" s="40" t="str">
        <f t="shared" si="39"/>
        <v>Targeted Dealer</v>
      </c>
      <c r="H237" s="40"/>
      <c r="I237" s="41">
        <v>80</v>
      </c>
      <c r="J237" s="41">
        <f t="shared" ca="1" si="40"/>
        <v>1762.5806451612902</v>
      </c>
      <c r="K237" s="42">
        <v>360</v>
      </c>
      <c r="L237" s="43">
        <f t="shared" ca="1" si="41"/>
        <v>-1402.5806451612902</v>
      </c>
      <c r="M237" s="43">
        <f t="shared" ca="1" si="42"/>
        <v>20.424597364568083</v>
      </c>
      <c r="N237" s="44">
        <v>120</v>
      </c>
      <c r="O237" s="45" t="str">
        <f t="shared" ca="1" si="43"/>
        <v>Nov</v>
      </c>
      <c r="P237" s="42">
        <v>120</v>
      </c>
      <c r="Q237" s="44">
        <f t="shared" si="44"/>
        <v>240</v>
      </c>
      <c r="R237" s="45">
        <f t="shared" ca="1" si="45"/>
        <v>2</v>
      </c>
      <c r="S237" s="44" t="str">
        <f t="shared" ca="1" si="46"/>
        <v>GROWTH</v>
      </c>
      <c r="T237" s="46">
        <v>200</v>
      </c>
      <c r="U237" s="46" t="str">
        <f t="shared" ca="1" si="47"/>
        <v>Dec</v>
      </c>
      <c r="V237" s="42">
        <v>200</v>
      </c>
      <c r="W237" s="47">
        <f t="shared" si="48"/>
        <v>160</v>
      </c>
      <c r="X237" s="48">
        <f t="shared" ca="1" si="49"/>
        <v>0.8</v>
      </c>
      <c r="Y237" s="47" t="str">
        <f t="shared" ca="1" si="50"/>
        <v>GROWTH</v>
      </c>
      <c r="Z237" s="50">
        <v>0</v>
      </c>
      <c r="AA237" s="50">
        <f t="shared" si="51"/>
        <v>0</v>
      </c>
      <c r="AB237" s="27">
        <v>1000003424</v>
      </c>
    </row>
    <row r="238" spans="1:28" s="27" customFormat="1" ht="13.8" hidden="1">
      <c r="A238" s="39" t="s">
        <v>121</v>
      </c>
      <c r="B238" s="58" t="s">
        <v>548</v>
      </c>
      <c r="C238" s="61" t="s">
        <v>593</v>
      </c>
      <c r="D238" s="59">
        <v>1000003452</v>
      </c>
      <c r="E238" s="61" t="s">
        <v>594</v>
      </c>
      <c r="F238" s="40">
        <v>45012</v>
      </c>
      <c r="G238" s="40" t="str">
        <f t="shared" si="39"/>
        <v>Targeted Dealer</v>
      </c>
      <c r="H238" s="40"/>
      <c r="I238" s="41">
        <v>300</v>
      </c>
      <c r="J238" s="41">
        <f t="shared" ca="1" si="40"/>
        <v>6609.677419354839</v>
      </c>
      <c r="K238" s="42">
        <v>375</v>
      </c>
      <c r="L238" s="43">
        <f t="shared" ca="1" si="41"/>
        <v>-6234.677419354839</v>
      </c>
      <c r="M238" s="43">
        <f t="shared" ca="1" si="42"/>
        <v>5.6734992679355782</v>
      </c>
      <c r="N238" s="44">
        <v>557</v>
      </c>
      <c r="O238" s="45" t="str">
        <f t="shared" ca="1" si="43"/>
        <v>Nov</v>
      </c>
      <c r="P238" s="42">
        <v>557</v>
      </c>
      <c r="Q238" s="44">
        <f t="shared" si="44"/>
        <v>-182</v>
      </c>
      <c r="R238" s="45">
        <f t="shared" ca="1" si="45"/>
        <v>-0.32675044883303406</v>
      </c>
      <c r="S238" s="44" t="str">
        <f t="shared" ca="1" si="46"/>
        <v>DEGROWTH</v>
      </c>
      <c r="T238" s="46">
        <v>245</v>
      </c>
      <c r="U238" s="46" t="str">
        <f t="shared" ca="1" si="47"/>
        <v>Dec</v>
      </c>
      <c r="V238" s="42">
        <v>245</v>
      </c>
      <c r="W238" s="47">
        <f t="shared" si="48"/>
        <v>130</v>
      </c>
      <c r="X238" s="48">
        <f t="shared" ca="1" si="49"/>
        <v>0.53061224489795911</v>
      </c>
      <c r="Y238" s="47" t="str">
        <f t="shared" ca="1" si="50"/>
        <v>GROWTH</v>
      </c>
      <c r="Z238" s="50">
        <v>0</v>
      </c>
      <c r="AA238" s="50">
        <f t="shared" si="51"/>
        <v>0</v>
      </c>
      <c r="AB238" s="27">
        <v>1000003452</v>
      </c>
    </row>
    <row r="239" spans="1:28" s="27" customFormat="1" ht="13.8" hidden="1">
      <c r="A239" s="39" t="s">
        <v>121</v>
      </c>
      <c r="B239" s="58" t="s">
        <v>548</v>
      </c>
      <c r="C239" s="61" t="s">
        <v>595</v>
      </c>
      <c r="D239" s="59">
        <v>1000003533</v>
      </c>
      <c r="E239" s="61" t="s">
        <v>596</v>
      </c>
      <c r="F239" s="40">
        <v>45064</v>
      </c>
      <c r="G239" s="40" t="str">
        <f t="shared" si="39"/>
        <v>Targeted Dealer</v>
      </c>
      <c r="H239" s="40"/>
      <c r="I239" s="41">
        <v>80</v>
      </c>
      <c r="J239" s="41">
        <f t="shared" ca="1" si="40"/>
        <v>1762.5806451612902</v>
      </c>
      <c r="K239" s="42">
        <v>120</v>
      </c>
      <c r="L239" s="43">
        <f t="shared" ca="1" si="41"/>
        <v>-1642.5806451612902</v>
      </c>
      <c r="M239" s="43">
        <f t="shared" ca="1" si="42"/>
        <v>6.8081991215226942</v>
      </c>
      <c r="N239" s="44">
        <v>40</v>
      </c>
      <c r="O239" s="45" t="str">
        <f t="shared" ca="1" si="43"/>
        <v>Nov</v>
      </c>
      <c r="P239" s="42">
        <v>40</v>
      </c>
      <c r="Q239" s="44">
        <f t="shared" si="44"/>
        <v>80</v>
      </c>
      <c r="R239" s="45">
        <f t="shared" ca="1" si="45"/>
        <v>2</v>
      </c>
      <c r="S239" s="44" t="str">
        <f t="shared" ca="1" si="46"/>
        <v>GROWTH</v>
      </c>
      <c r="T239" s="46">
        <v>80</v>
      </c>
      <c r="U239" s="46" t="str">
        <f t="shared" ca="1" si="47"/>
        <v>Dec</v>
      </c>
      <c r="V239" s="42">
        <v>80</v>
      </c>
      <c r="W239" s="47">
        <f t="shared" si="48"/>
        <v>40</v>
      </c>
      <c r="X239" s="48">
        <f t="shared" ca="1" si="49"/>
        <v>0.5</v>
      </c>
      <c r="Y239" s="47" t="str">
        <f t="shared" ca="1" si="50"/>
        <v>GROWTH</v>
      </c>
      <c r="Z239" s="50">
        <v>0</v>
      </c>
      <c r="AA239" s="50">
        <f t="shared" si="51"/>
        <v>0</v>
      </c>
      <c r="AB239" s="27">
        <v>1000003533</v>
      </c>
    </row>
    <row r="240" spans="1:28" s="27" customFormat="1" ht="13.8" hidden="1">
      <c r="A240" s="39" t="s">
        <v>121</v>
      </c>
      <c r="B240" s="58" t="s">
        <v>548</v>
      </c>
      <c r="C240" s="61" t="s">
        <v>597</v>
      </c>
      <c r="D240" s="59">
        <v>1000003653</v>
      </c>
      <c r="E240" s="61" t="s">
        <v>598</v>
      </c>
      <c r="F240" s="40">
        <v>45134</v>
      </c>
      <c r="G240" s="40" t="str">
        <f t="shared" si="39"/>
        <v>Targeted Dealer</v>
      </c>
      <c r="H240" s="40"/>
      <c r="I240" s="41">
        <v>30</v>
      </c>
      <c r="J240" s="41">
        <f t="shared" ca="1" si="40"/>
        <v>660.9677419354839</v>
      </c>
      <c r="K240" s="42">
        <v>25</v>
      </c>
      <c r="L240" s="43">
        <f t="shared" ca="1" si="41"/>
        <v>-635.9677419354839</v>
      </c>
      <c r="M240" s="43">
        <f t="shared" ca="1" si="42"/>
        <v>3.782332845290385</v>
      </c>
      <c r="N240" s="44">
        <v>45</v>
      </c>
      <c r="O240" s="45" t="str">
        <f t="shared" ca="1" si="43"/>
        <v>Nov</v>
      </c>
      <c r="P240" s="42">
        <v>45</v>
      </c>
      <c r="Q240" s="44">
        <f t="shared" si="44"/>
        <v>-20</v>
      </c>
      <c r="R240" s="45">
        <f t="shared" ca="1" si="45"/>
        <v>-0.44444444444444442</v>
      </c>
      <c r="S240" s="44" t="str">
        <f t="shared" ca="1" si="46"/>
        <v>DEGROWTH</v>
      </c>
      <c r="T240" s="46">
        <v>75</v>
      </c>
      <c r="U240" s="46" t="str">
        <f t="shared" ca="1" si="47"/>
        <v>Dec</v>
      </c>
      <c r="V240" s="42">
        <v>75</v>
      </c>
      <c r="W240" s="47">
        <f t="shared" si="48"/>
        <v>-50</v>
      </c>
      <c r="X240" s="48">
        <f t="shared" ca="1" si="49"/>
        <v>-0.66666666666666674</v>
      </c>
      <c r="Y240" s="47" t="str">
        <f t="shared" ca="1" si="50"/>
        <v>DEGROWTH</v>
      </c>
      <c r="Z240" s="50">
        <v>0</v>
      </c>
      <c r="AA240" s="50">
        <f t="shared" si="51"/>
        <v>0</v>
      </c>
      <c r="AB240" s="27">
        <v>1000003653</v>
      </c>
    </row>
    <row r="241" spans="1:28" s="27" customFormat="1" ht="13.8" hidden="1">
      <c r="A241" s="39" t="s">
        <v>121</v>
      </c>
      <c r="B241" s="58" t="s">
        <v>548</v>
      </c>
      <c r="C241" s="61" t="s">
        <v>599</v>
      </c>
      <c r="D241" s="59">
        <v>1000003727</v>
      </c>
      <c r="E241" s="61" t="s">
        <v>600</v>
      </c>
      <c r="F241" s="40">
        <v>45215</v>
      </c>
      <c r="G241" s="40" t="str">
        <f t="shared" si="39"/>
        <v>Targeted Dealer</v>
      </c>
      <c r="H241" s="40"/>
      <c r="I241" s="41">
        <v>120</v>
      </c>
      <c r="J241" s="41">
        <f t="shared" ca="1" si="40"/>
        <v>2643.8709677419356</v>
      </c>
      <c r="K241" s="42">
        <v>120</v>
      </c>
      <c r="L241" s="43">
        <f t="shared" ca="1" si="41"/>
        <v>-2523.8709677419356</v>
      </c>
      <c r="M241" s="43">
        <f t="shared" ca="1" si="42"/>
        <v>4.5387994143484622</v>
      </c>
      <c r="N241" s="44">
        <v>120</v>
      </c>
      <c r="O241" s="45" t="str">
        <f t="shared" ca="1" si="43"/>
        <v>Nov</v>
      </c>
      <c r="P241" s="42">
        <v>120</v>
      </c>
      <c r="Q241" s="44">
        <f t="shared" si="44"/>
        <v>0</v>
      </c>
      <c r="R241" s="45">
        <f t="shared" ca="1" si="45"/>
        <v>0</v>
      </c>
      <c r="S241" s="44" t="str">
        <f t="shared" ca="1" si="46"/>
        <v>GROWTH</v>
      </c>
      <c r="T241" s="46">
        <v>0</v>
      </c>
      <c r="U241" s="46" t="str">
        <f t="shared" ca="1" si="47"/>
        <v>Dec</v>
      </c>
      <c r="V241" s="42">
        <v>0</v>
      </c>
      <c r="W241" s="47">
        <f t="shared" si="48"/>
        <v>120</v>
      </c>
      <c r="X241" s="48">
        <f t="shared" ca="1" si="49"/>
        <v>0</v>
      </c>
      <c r="Y241" s="47" t="b">
        <f t="shared" si="50"/>
        <v>0</v>
      </c>
      <c r="Z241" s="50">
        <v>0</v>
      </c>
      <c r="AA241" s="50">
        <f t="shared" si="51"/>
        <v>0</v>
      </c>
      <c r="AB241" s="27">
        <v>1000003727</v>
      </c>
    </row>
    <row r="242" spans="1:28" s="27" customFormat="1" ht="13.8" hidden="1">
      <c r="A242" s="39" t="s">
        <v>121</v>
      </c>
      <c r="B242" s="58" t="s">
        <v>548</v>
      </c>
      <c r="C242" s="58" t="s">
        <v>601</v>
      </c>
      <c r="D242" s="58">
        <v>1000003782</v>
      </c>
      <c r="E242" s="58" t="s">
        <v>602</v>
      </c>
      <c r="F242" s="40">
        <v>45271</v>
      </c>
      <c r="G242" s="40" t="str">
        <f t="shared" si="39"/>
        <v>Targeted Dealer</v>
      </c>
      <c r="H242" s="40"/>
      <c r="I242" s="41">
        <v>25</v>
      </c>
      <c r="J242" s="41">
        <f t="shared" ca="1" si="40"/>
        <v>550.80645161290317</v>
      </c>
      <c r="K242" s="42">
        <v>42.5</v>
      </c>
      <c r="L242" s="43">
        <f t="shared" ca="1" si="41"/>
        <v>-508.30645161290317</v>
      </c>
      <c r="M242" s="43">
        <f t="shared" ca="1" si="42"/>
        <v>7.7159590043923867</v>
      </c>
      <c r="N242" s="44">
        <v>40</v>
      </c>
      <c r="O242" s="45" t="str">
        <f t="shared" ca="1" si="43"/>
        <v>Nov</v>
      </c>
      <c r="P242" s="42">
        <v>40</v>
      </c>
      <c r="Q242" s="44">
        <f t="shared" si="44"/>
        <v>2.5</v>
      </c>
      <c r="R242" s="45">
        <f t="shared" ca="1" si="45"/>
        <v>6.25E-2</v>
      </c>
      <c r="S242" s="44" t="str">
        <f t="shared" ca="1" si="46"/>
        <v>GROWTH</v>
      </c>
      <c r="T242" s="46">
        <v>0</v>
      </c>
      <c r="U242" s="46" t="str">
        <f t="shared" ca="1" si="47"/>
        <v>Dec</v>
      </c>
      <c r="V242" s="42">
        <v>0</v>
      </c>
      <c r="W242" s="47">
        <f t="shared" si="48"/>
        <v>42.5</v>
      </c>
      <c r="X242" s="48">
        <f t="shared" ca="1" si="49"/>
        <v>0</v>
      </c>
      <c r="Y242" s="47" t="b">
        <f t="shared" si="50"/>
        <v>0</v>
      </c>
      <c r="Z242" s="50">
        <v>0</v>
      </c>
      <c r="AA242" s="50">
        <f t="shared" si="51"/>
        <v>0</v>
      </c>
      <c r="AB242" s="27">
        <v>1000003782</v>
      </c>
    </row>
    <row r="243" spans="1:28" s="27" customFormat="1" ht="13.8" hidden="1">
      <c r="A243" s="39" t="s">
        <v>121</v>
      </c>
      <c r="B243" s="58" t="s">
        <v>548</v>
      </c>
      <c r="C243" s="58" t="s">
        <v>603</v>
      </c>
      <c r="D243" s="58">
        <v>1000003816</v>
      </c>
      <c r="E243" s="58" t="s">
        <v>604</v>
      </c>
      <c r="F243" s="49">
        <v>45301</v>
      </c>
      <c r="G243" s="40" t="str">
        <f t="shared" si="39"/>
        <v>Targeted Dealer</v>
      </c>
      <c r="H243" s="40"/>
      <c r="I243" s="41">
        <v>30</v>
      </c>
      <c r="J243" s="41">
        <f t="shared" ca="1" si="40"/>
        <v>660.9677419354839</v>
      </c>
      <c r="K243" s="42">
        <v>30</v>
      </c>
      <c r="L243" s="43">
        <f t="shared" ca="1" si="41"/>
        <v>-630.9677419354839</v>
      </c>
      <c r="M243" s="43">
        <f t="shared" ca="1" si="42"/>
        <v>4.5387994143484622</v>
      </c>
      <c r="N243" s="44">
        <v>30</v>
      </c>
      <c r="O243" s="45" t="str">
        <f t="shared" ca="1" si="43"/>
        <v>Nov</v>
      </c>
      <c r="P243" s="42">
        <v>30</v>
      </c>
      <c r="Q243" s="44">
        <f t="shared" si="44"/>
        <v>0</v>
      </c>
      <c r="R243" s="45">
        <f t="shared" ca="1" si="45"/>
        <v>0</v>
      </c>
      <c r="S243" s="44" t="str">
        <f t="shared" ca="1" si="46"/>
        <v>GROWTH</v>
      </c>
      <c r="T243" s="46">
        <v>0</v>
      </c>
      <c r="U243" s="46" t="str">
        <f t="shared" ca="1" si="47"/>
        <v>Dec</v>
      </c>
      <c r="V243" s="42">
        <v>0</v>
      </c>
      <c r="W243" s="47">
        <f t="shared" si="48"/>
        <v>30</v>
      </c>
      <c r="X243" s="48">
        <f t="shared" ca="1" si="49"/>
        <v>0</v>
      </c>
      <c r="Y243" s="47" t="b">
        <f t="shared" si="50"/>
        <v>0</v>
      </c>
      <c r="Z243" s="50">
        <v>0</v>
      </c>
      <c r="AA243" s="50">
        <f t="shared" si="51"/>
        <v>0</v>
      </c>
      <c r="AB243" s="27">
        <v>1000003816</v>
      </c>
    </row>
    <row r="244" spans="1:28" s="27" customFormat="1" ht="13.8" hidden="1">
      <c r="A244" s="50" t="s">
        <v>121</v>
      </c>
      <c r="B244" s="63" t="s">
        <v>548</v>
      </c>
      <c r="C244" s="63" t="s">
        <v>605</v>
      </c>
      <c r="D244" s="63">
        <v>1000003887</v>
      </c>
      <c r="E244" s="63" t="s">
        <v>606</v>
      </c>
      <c r="F244" s="40">
        <v>45364</v>
      </c>
      <c r="G244" s="40" t="str">
        <f t="shared" si="39"/>
        <v>Targeted Dealer</v>
      </c>
      <c r="H244" s="40"/>
      <c r="I244" s="41">
        <v>80</v>
      </c>
      <c r="J244" s="41">
        <f t="shared" ca="1" si="40"/>
        <v>1762.5806451612902</v>
      </c>
      <c r="K244" s="42">
        <v>0</v>
      </c>
      <c r="L244" s="43">
        <f t="shared" ca="1" si="41"/>
        <v>-1762.5806451612902</v>
      </c>
      <c r="M244" s="43">
        <f t="shared" ca="1" si="42"/>
        <v>0</v>
      </c>
      <c r="N244" s="44">
        <v>0</v>
      </c>
      <c r="O244" s="45" t="str">
        <f t="shared" ca="1" si="43"/>
        <v>Nov</v>
      </c>
      <c r="P244" s="42">
        <v>0</v>
      </c>
      <c r="Q244" s="44">
        <f t="shared" si="44"/>
        <v>0</v>
      </c>
      <c r="R244" s="45">
        <f t="shared" ca="1" si="45"/>
        <v>0</v>
      </c>
      <c r="S244" s="44" t="b">
        <f t="shared" si="46"/>
        <v>0</v>
      </c>
      <c r="T244" s="46">
        <v>0</v>
      </c>
      <c r="U244" s="46" t="str">
        <f t="shared" ca="1" si="47"/>
        <v>Dec</v>
      </c>
      <c r="V244" s="42">
        <v>0</v>
      </c>
      <c r="W244" s="47">
        <f t="shared" si="48"/>
        <v>0</v>
      </c>
      <c r="X244" s="48">
        <f t="shared" ca="1" si="49"/>
        <v>0</v>
      </c>
      <c r="Y244" s="47" t="b">
        <f t="shared" si="50"/>
        <v>0</v>
      </c>
      <c r="Z244" s="50">
        <v>1</v>
      </c>
      <c r="AA244" s="50">
        <f t="shared" si="51"/>
        <v>0</v>
      </c>
      <c r="AB244" s="27">
        <v>1000003887</v>
      </c>
    </row>
    <row r="245" spans="1:28" s="27" customFormat="1" ht="13.8" hidden="1">
      <c r="A245" s="50" t="s">
        <v>121</v>
      </c>
      <c r="B245" s="63" t="s">
        <v>548</v>
      </c>
      <c r="C245" s="63" t="s">
        <v>607</v>
      </c>
      <c r="D245" s="63">
        <v>1000003933</v>
      </c>
      <c r="E245" s="63" t="s">
        <v>608</v>
      </c>
      <c r="F245" s="40">
        <v>45412</v>
      </c>
      <c r="G245" s="40" t="str">
        <f t="shared" si="39"/>
        <v>Targeted Dealer</v>
      </c>
      <c r="H245" s="40"/>
      <c r="I245" s="41">
        <v>80</v>
      </c>
      <c r="J245" s="41">
        <f t="shared" ca="1" si="40"/>
        <v>1762.5806451612902</v>
      </c>
      <c r="K245" s="42">
        <v>0</v>
      </c>
      <c r="L245" s="43">
        <f t="shared" ca="1" si="41"/>
        <v>-1762.5806451612902</v>
      </c>
      <c r="M245" s="43">
        <f t="shared" ca="1" si="42"/>
        <v>0</v>
      </c>
      <c r="N245" s="44">
        <v>0</v>
      </c>
      <c r="O245" s="45" t="str">
        <f t="shared" ca="1" si="43"/>
        <v>Nov</v>
      </c>
      <c r="P245" s="42">
        <v>0</v>
      </c>
      <c r="Q245" s="44">
        <f t="shared" si="44"/>
        <v>0</v>
      </c>
      <c r="R245" s="45">
        <f t="shared" ca="1" si="45"/>
        <v>0</v>
      </c>
      <c r="S245" s="44" t="b">
        <f t="shared" si="46"/>
        <v>0</v>
      </c>
      <c r="T245" s="46">
        <v>0</v>
      </c>
      <c r="U245" s="46" t="str">
        <f t="shared" ca="1" si="47"/>
        <v>Dec</v>
      </c>
      <c r="V245" s="42">
        <v>0</v>
      </c>
      <c r="W245" s="47">
        <f t="shared" si="48"/>
        <v>0</v>
      </c>
      <c r="X245" s="48">
        <f t="shared" ca="1" si="49"/>
        <v>0</v>
      </c>
      <c r="Y245" s="47" t="b">
        <f t="shared" si="50"/>
        <v>0</v>
      </c>
      <c r="Z245" s="50">
        <v>1</v>
      </c>
      <c r="AA245" s="50">
        <f t="shared" si="51"/>
        <v>0</v>
      </c>
      <c r="AB245" s="27">
        <v>1000003933</v>
      </c>
    </row>
    <row r="246" spans="1:28" s="27" customFormat="1" ht="13.8" hidden="1">
      <c r="A246" s="50" t="s">
        <v>121</v>
      </c>
      <c r="B246" s="63" t="s">
        <v>548</v>
      </c>
      <c r="C246" s="63" t="s">
        <v>609</v>
      </c>
      <c r="D246" s="63">
        <v>1000004010</v>
      </c>
      <c r="E246" s="63" t="s">
        <v>610</v>
      </c>
      <c r="F246" s="40">
        <v>45458</v>
      </c>
      <c r="G246" s="40" t="str">
        <f t="shared" si="39"/>
        <v>Targeted Dealer</v>
      </c>
      <c r="H246" s="40" t="s">
        <v>113</v>
      </c>
      <c r="I246" s="41">
        <v>160</v>
      </c>
      <c r="J246" s="41">
        <f t="shared" ca="1" si="40"/>
        <v>3525.1612903225805</v>
      </c>
      <c r="K246" s="42">
        <v>240</v>
      </c>
      <c r="L246" s="43">
        <f t="shared" ca="1" si="41"/>
        <v>-3285.1612903225805</v>
      </c>
      <c r="M246" s="43">
        <f t="shared" ca="1" si="42"/>
        <v>6.8081991215226942</v>
      </c>
      <c r="N246" s="44">
        <v>300</v>
      </c>
      <c r="O246" s="45" t="str">
        <f t="shared" ca="1" si="43"/>
        <v>Nov</v>
      </c>
      <c r="P246" s="42">
        <v>300</v>
      </c>
      <c r="Q246" s="44">
        <f t="shared" si="44"/>
        <v>-60</v>
      </c>
      <c r="R246" s="45">
        <f t="shared" ca="1" si="45"/>
        <v>-0.19999999999999996</v>
      </c>
      <c r="S246" s="44" t="str">
        <f t="shared" ca="1" si="46"/>
        <v>DEGROWTH</v>
      </c>
      <c r="T246" s="46">
        <v>0</v>
      </c>
      <c r="U246" s="46" t="str">
        <f t="shared" ca="1" si="47"/>
        <v>Dec</v>
      </c>
      <c r="V246" s="42">
        <v>0</v>
      </c>
      <c r="W246" s="47">
        <f t="shared" si="48"/>
        <v>240</v>
      </c>
      <c r="X246" s="48">
        <f t="shared" ca="1" si="49"/>
        <v>0</v>
      </c>
      <c r="Y246" s="47" t="b">
        <f t="shared" si="50"/>
        <v>0</v>
      </c>
      <c r="Z246" s="50">
        <v>0</v>
      </c>
      <c r="AA246" s="50">
        <f t="shared" si="51"/>
        <v>1</v>
      </c>
      <c r="AB246" s="27">
        <v>1000004010</v>
      </c>
    </row>
    <row r="247" spans="1:28" s="27" customFormat="1" ht="13.8" hidden="1">
      <c r="A247" s="50" t="s">
        <v>121</v>
      </c>
      <c r="B247" s="63" t="s">
        <v>548</v>
      </c>
      <c r="C247" s="63" t="s">
        <v>611</v>
      </c>
      <c r="D247" s="63">
        <v>1000004084</v>
      </c>
      <c r="E247" s="63" t="s">
        <v>612</v>
      </c>
      <c r="F247" s="40">
        <v>45518</v>
      </c>
      <c r="G247" s="40" t="str">
        <f t="shared" si="39"/>
        <v>Targeted Dealer</v>
      </c>
      <c r="H247" s="40" t="s">
        <v>113</v>
      </c>
      <c r="I247" s="41">
        <v>200</v>
      </c>
      <c r="J247" s="41">
        <f t="shared" ca="1" si="40"/>
        <v>4406.4516129032254</v>
      </c>
      <c r="K247" s="42">
        <v>360</v>
      </c>
      <c r="L247" s="43">
        <f t="shared" ca="1" si="41"/>
        <v>-4046.4516129032254</v>
      </c>
      <c r="M247" s="43">
        <f t="shared" ca="1" si="42"/>
        <v>8.1698389458272338</v>
      </c>
      <c r="N247" s="44">
        <v>311</v>
      </c>
      <c r="O247" s="45" t="str">
        <f t="shared" ca="1" si="43"/>
        <v>Nov</v>
      </c>
      <c r="P247" s="42">
        <v>311</v>
      </c>
      <c r="Q247" s="44">
        <f t="shared" si="44"/>
        <v>49</v>
      </c>
      <c r="R247" s="45">
        <f t="shared" ca="1" si="45"/>
        <v>0.157556270096463</v>
      </c>
      <c r="S247" s="44" t="str">
        <f t="shared" ca="1" si="46"/>
        <v>GROWTH</v>
      </c>
      <c r="T247" s="46">
        <v>0</v>
      </c>
      <c r="U247" s="46" t="str">
        <f t="shared" ca="1" si="47"/>
        <v>Dec</v>
      </c>
      <c r="V247" s="42">
        <v>0</v>
      </c>
      <c r="W247" s="47">
        <f t="shared" si="48"/>
        <v>360</v>
      </c>
      <c r="X247" s="48">
        <f t="shared" ca="1" si="49"/>
        <v>0</v>
      </c>
      <c r="Y247" s="47" t="b">
        <f t="shared" si="50"/>
        <v>0</v>
      </c>
      <c r="Z247" s="50">
        <v>0</v>
      </c>
      <c r="AA247" s="50">
        <f t="shared" si="51"/>
        <v>1</v>
      </c>
      <c r="AB247" s="27">
        <v>1000004084</v>
      </c>
    </row>
    <row r="248" spans="1:28" s="27" customFormat="1" ht="13.8" hidden="1">
      <c r="A248" s="39" t="s">
        <v>121</v>
      </c>
      <c r="B248" s="58" t="s">
        <v>613</v>
      </c>
      <c r="C248" s="61" t="s">
        <v>614</v>
      </c>
      <c r="D248" s="59">
        <v>1000000103</v>
      </c>
      <c r="E248" s="60" t="s">
        <v>615</v>
      </c>
      <c r="F248" s="40">
        <v>41870</v>
      </c>
      <c r="G248" s="40" t="str">
        <f t="shared" si="39"/>
        <v>Targeted Dealer</v>
      </c>
      <c r="H248" s="40"/>
      <c r="I248" s="41">
        <v>147</v>
      </c>
      <c r="J248" s="41">
        <f t="shared" ca="1" si="40"/>
        <v>3238.7419354838712</v>
      </c>
      <c r="K248" s="42">
        <v>174</v>
      </c>
      <c r="L248" s="43">
        <f t="shared" ca="1" si="41"/>
        <v>-3064.7419354838712</v>
      </c>
      <c r="M248" s="43">
        <f t="shared" ca="1" si="42"/>
        <v>5.3724564496369549</v>
      </c>
      <c r="N248" s="44">
        <v>185</v>
      </c>
      <c r="O248" s="45" t="str">
        <f t="shared" ca="1" si="43"/>
        <v>Nov</v>
      </c>
      <c r="P248" s="42">
        <v>185</v>
      </c>
      <c r="Q248" s="44">
        <f t="shared" si="44"/>
        <v>-11</v>
      </c>
      <c r="R248" s="45">
        <f t="shared" ca="1" si="45"/>
        <v>-5.9459459459459407E-2</v>
      </c>
      <c r="S248" s="44" t="str">
        <f t="shared" ca="1" si="46"/>
        <v>DEGROWTH</v>
      </c>
      <c r="T248" s="46">
        <v>204</v>
      </c>
      <c r="U248" s="46" t="str">
        <f t="shared" ca="1" si="47"/>
        <v>Dec</v>
      </c>
      <c r="V248" s="42">
        <v>204</v>
      </c>
      <c r="W248" s="47">
        <f t="shared" si="48"/>
        <v>-30</v>
      </c>
      <c r="X248" s="48">
        <f t="shared" ca="1" si="49"/>
        <v>-0.1470588235294118</v>
      </c>
      <c r="Y248" s="47" t="str">
        <f t="shared" ca="1" si="50"/>
        <v>DEGROWTH</v>
      </c>
      <c r="Z248" s="50">
        <v>0</v>
      </c>
      <c r="AA248" s="50">
        <f t="shared" si="51"/>
        <v>0</v>
      </c>
      <c r="AB248" s="27">
        <v>1000000103</v>
      </c>
    </row>
    <row r="249" spans="1:28" s="27" customFormat="1" ht="13.8" hidden="1">
      <c r="A249" s="50" t="s">
        <v>121</v>
      </c>
      <c r="B249" s="63" t="s">
        <v>613</v>
      </c>
      <c r="C249" s="63" t="s">
        <v>616</v>
      </c>
      <c r="D249" s="63">
        <v>1000000098</v>
      </c>
      <c r="E249" s="63" t="s">
        <v>617</v>
      </c>
      <c r="F249" s="40">
        <v>41871</v>
      </c>
      <c r="G249" s="40" t="str">
        <f t="shared" si="39"/>
        <v>Targeted Dealer</v>
      </c>
      <c r="H249" s="50"/>
      <c r="I249" s="41">
        <v>24</v>
      </c>
      <c r="J249" s="41">
        <f t="shared" ca="1" si="40"/>
        <v>528.77419354838707</v>
      </c>
      <c r="K249" s="42">
        <v>0</v>
      </c>
      <c r="L249" s="43">
        <f t="shared" ca="1" si="41"/>
        <v>-528.77419354838707</v>
      </c>
      <c r="M249" s="43">
        <f t="shared" ca="1" si="42"/>
        <v>0</v>
      </c>
      <c r="N249" s="44">
        <v>15</v>
      </c>
      <c r="O249" s="45" t="str">
        <f t="shared" ca="1" si="43"/>
        <v>Nov</v>
      </c>
      <c r="P249" s="42">
        <v>15</v>
      </c>
      <c r="Q249" s="44">
        <f t="shared" si="44"/>
        <v>-15</v>
      </c>
      <c r="R249" s="45">
        <f t="shared" ca="1" si="45"/>
        <v>-1</v>
      </c>
      <c r="S249" s="44" t="str">
        <f t="shared" ca="1" si="46"/>
        <v>DEGROWTH</v>
      </c>
      <c r="T249" s="46">
        <v>0</v>
      </c>
      <c r="U249" s="46" t="str">
        <f t="shared" ca="1" si="47"/>
        <v>Dec</v>
      </c>
      <c r="V249" s="42">
        <v>0</v>
      </c>
      <c r="W249" s="47">
        <f t="shared" si="48"/>
        <v>0</v>
      </c>
      <c r="X249" s="48">
        <f t="shared" ca="1" si="49"/>
        <v>0</v>
      </c>
      <c r="Y249" s="47" t="b">
        <f t="shared" si="50"/>
        <v>0</v>
      </c>
      <c r="Z249" s="50">
        <v>1</v>
      </c>
      <c r="AA249" s="50">
        <f t="shared" si="51"/>
        <v>0</v>
      </c>
      <c r="AB249" s="27">
        <v>1000000098</v>
      </c>
    </row>
    <row r="250" spans="1:28" s="27" customFormat="1" ht="13.8" hidden="1">
      <c r="A250" s="39" t="s">
        <v>121</v>
      </c>
      <c r="B250" s="58" t="s">
        <v>613</v>
      </c>
      <c r="C250" s="61" t="s">
        <v>618</v>
      </c>
      <c r="D250" s="59">
        <v>1000000094</v>
      </c>
      <c r="E250" s="60" t="s">
        <v>598</v>
      </c>
      <c r="F250" s="40">
        <v>41880</v>
      </c>
      <c r="G250" s="40" t="str">
        <f t="shared" si="39"/>
        <v>Targeted Dealer</v>
      </c>
      <c r="H250" s="40"/>
      <c r="I250" s="41">
        <v>36</v>
      </c>
      <c r="J250" s="41">
        <f t="shared" ca="1" si="40"/>
        <v>793.16129032258073</v>
      </c>
      <c r="K250" s="42">
        <v>84</v>
      </c>
      <c r="L250" s="43">
        <f t="shared" ca="1" si="41"/>
        <v>-709.16129032258073</v>
      </c>
      <c r="M250" s="43">
        <f t="shared" ca="1" si="42"/>
        <v>10.590531966813078</v>
      </c>
      <c r="N250" s="44">
        <v>76.5</v>
      </c>
      <c r="O250" s="45" t="str">
        <f t="shared" ca="1" si="43"/>
        <v>Nov</v>
      </c>
      <c r="P250" s="42">
        <v>76.5</v>
      </c>
      <c r="Q250" s="44">
        <f t="shared" si="44"/>
        <v>7.5</v>
      </c>
      <c r="R250" s="45">
        <f t="shared" ca="1" si="45"/>
        <v>9.8039215686274606E-2</v>
      </c>
      <c r="S250" s="44" t="str">
        <f t="shared" ca="1" si="46"/>
        <v>GROWTH</v>
      </c>
      <c r="T250" s="46">
        <v>22</v>
      </c>
      <c r="U250" s="46" t="str">
        <f t="shared" ca="1" si="47"/>
        <v>Dec</v>
      </c>
      <c r="V250" s="42">
        <v>22</v>
      </c>
      <c r="W250" s="47">
        <f t="shared" si="48"/>
        <v>62</v>
      </c>
      <c r="X250" s="48">
        <f t="shared" ca="1" si="49"/>
        <v>2.8181818181818183</v>
      </c>
      <c r="Y250" s="47" t="str">
        <f t="shared" ca="1" si="50"/>
        <v>GROWTH</v>
      </c>
      <c r="Z250" s="50">
        <v>0</v>
      </c>
      <c r="AA250" s="50">
        <f t="shared" si="51"/>
        <v>0</v>
      </c>
      <c r="AB250" s="27">
        <v>1000000094</v>
      </c>
    </row>
    <row r="251" spans="1:28" s="27" customFormat="1" ht="13.8" hidden="1">
      <c r="A251" s="39" t="s">
        <v>121</v>
      </c>
      <c r="B251" s="58" t="s">
        <v>613</v>
      </c>
      <c r="C251" s="61" t="s">
        <v>619</v>
      </c>
      <c r="D251" s="59">
        <v>1000000109</v>
      </c>
      <c r="E251" s="60" t="s">
        <v>620</v>
      </c>
      <c r="F251" s="40">
        <v>42601</v>
      </c>
      <c r="G251" s="40" t="str">
        <f t="shared" si="39"/>
        <v>Targeted Dealer</v>
      </c>
      <c r="H251" s="40"/>
      <c r="I251" s="41">
        <v>50</v>
      </c>
      <c r="J251" s="41">
        <f t="shared" ca="1" si="40"/>
        <v>1101.6129032258063</v>
      </c>
      <c r="K251" s="42">
        <v>61.5</v>
      </c>
      <c r="L251" s="43">
        <f t="shared" ca="1" si="41"/>
        <v>-1040.1129032258063</v>
      </c>
      <c r="M251" s="43">
        <f t="shared" ca="1" si="42"/>
        <v>5.5827232796486097</v>
      </c>
      <c r="N251" s="44">
        <v>38</v>
      </c>
      <c r="O251" s="45" t="str">
        <f t="shared" ca="1" si="43"/>
        <v>Nov</v>
      </c>
      <c r="P251" s="42">
        <v>38</v>
      </c>
      <c r="Q251" s="44">
        <f t="shared" si="44"/>
        <v>23.5</v>
      </c>
      <c r="R251" s="45">
        <f t="shared" ca="1" si="45"/>
        <v>0.61842105263157898</v>
      </c>
      <c r="S251" s="44" t="str">
        <f t="shared" ca="1" si="46"/>
        <v>GROWTH</v>
      </c>
      <c r="T251" s="46">
        <v>40</v>
      </c>
      <c r="U251" s="46" t="str">
        <f t="shared" ca="1" si="47"/>
        <v>Dec</v>
      </c>
      <c r="V251" s="42">
        <v>40</v>
      </c>
      <c r="W251" s="47">
        <f t="shared" si="48"/>
        <v>21.5</v>
      </c>
      <c r="X251" s="48">
        <f t="shared" ca="1" si="49"/>
        <v>0.53750000000000009</v>
      </c>
      <c r="Y251" s="47" t="str">
        <f t="shared" ca="1" si="50"/>
        <v>GROWTH</v>
      </c>
      <c r="Z251" s="50">
        <v>0</v>
      </c>
      <c r="AA251" s="50">
        <f t="shared" si="51"/>
        <v>0</v>
      </c>
      <c r="AB251" s="27">
        <v>1000000109</v>
      </c>
    </row>
    <row r="252" spans="1:28" s="27" customFormat="1" ht="13.8" hidden="1">
      <c r="A252" s="39" t="s">
        <v>121</v>
      </c>
      <c r="B252" s="58" t="s">
        <v>613</v>
      </c>
      <c r="C252" s="61" t="s">
        <v>621</v>
      </c>
      <c r="D252" s="59">
        <v>1000000096</v>
      </c>
      <c r="E252" s="60" t="s">
        <v>622</v>
      </c>
      <c r="F252" s="40">
        <v>43052</v>
      </c>
      <c r="G252" s="40" t="str">
        <f t="shared" si="39"/>
        <v>Targeted Dealer</v>
      </c>
      <c r="H252" s="40"/>
      <c r="I252" s="41">
        <v>74</v>
      </c>
      <c r="J252" s="41">
        <f t="shared" ca="1" si="40"/>
        <v>1630.3870967741937</v>
      </c>
      <c r="K252" s="42">
        <v>125</v>
      </c>
      <c r="L252" s="43">
        <f t="shared" ca="1" si="41"/>
        <v>-1505.3870967741937</v>
      </c>
      <c r="M252" s="43">
        <f t="shared" ca="1" si="42"/>
        <v>7.6668909026156458</v>
      </c>
      <c r="N252" s="44">
        <v>118</v>
      </c>
      <c r="O252" s="45" t="str">
        <f t="shared" ca="1" si="43"/>
        <v>Nov</v>
      </c>
      <c r="P252" s="42">
        <v>118</v>
      </c>
      <c r="Q252" s="44">
        <f t="shared" si="44"/>
        <v>7</v>
      </c>
      <c r="R252" s="45">
        <f t="shared" ca="1" si="45"/>
        <v>5.9322033898305149E-2</v>
      </c>
      <c r="S252" s="44" t="str">
        <f t="shared" ca="1" si="46"/>
        <v>GROWTH</v>
      </c>
      <c r="T252" s="46">
        <v>50.5</v>
      </c>
      <c r="U252" s="46" t="str">
        <f t="shared" ca="1" si="47"/>
        <v>Dec</v>
      </c>
      <c r="V252" s="42">
        <v>50.5</v>
      </c>
      <c r="W252" s="47">
        <f t="shared" si="48"/>
        <v>74.5</v>
      </c>
      <c r="X252" s="48">
        <f t="shared" ca="1" si="49"/>
        <v>1.4752475247524752</v>
      </c>
      <c r="Y252" s="47" t="str">
        <f t="shared" ca="1" si="50"/>
        <v>GROWTH</v>
      </c>
      <c r="Z252" s="50">
        <v>0</v>
      </c>
      <c r="AA252" s="50">
        <f t="shared" si="51"/>
        <v>0</v>
      </c>
      <c r="AB252" s="27">
        <v>1000000096</v>
      </c>
    </row>
    <row r="253" spans="1:28" s="27" customFormat="1" ht="13.8" hidden="1">
      <c r="A253" s="39" t="s">
        <v>121</v>
      </c>
      <c r="B253" s="58" t="s">
        <v>613</v>
      </c>
      <c r="C253" s="61" t="s">
        <v>623</v>
      </c>
      <c r="D253" s="59">
        <v>1000000111</v>
      </c>
      <c r="E253" s="60" t="s">
        <v>624</v>
      </c>
      <c r="F253" s="40">
        <v>43052</v>
      </c>
      <c r="G253" s="40" t="str">
        <f t="shared" si="39"/>
        <v>Targeted Dealer</v>
      </c>
      <c r="H253" s="40"/>
      <c r="I253" s="41">
        <v>58</v>
      </c>
      <c r="J253" s="41">
        <f t="shared" ca="1" si="40"/>
        <v>1277.8709677419354</v>
      </c>
      <c r="K253" s="42">
        <v>0</v>
      </c>
      <c r="L253" s="43">
        <f t="shared" ca="1" si="41"/>
        <v>-1277.8709677419354</v>
      </c>
      <c r="M253" s="43">
        <f t="shared" ca="1" si="42"/>
        <v>0</v>
      </c>
      <c r="N253" s="44">
        <v>0</v>
      </c>
      <c r="O253" s="45" t="str">
        <f t="shared" ca="1" si="43"/>
        <v>Nov</v>
      </c>
      <c r="P253" s="42">
        <v>0</v>
      </c>
      <c r="Q253" s="44">
        <f t="shared" si="44"/>
        <v>0</v>
      </c>
      <c r="R253" s="45">
        <f t="shared" ca="1" si="45"/>
        <v>0</v>
      </c>
      <c r="S253" s="44" t="b">
        <f t="shared" si="46"/>
        <v>0</v>
      </c>
      <c r="T253" s="46">
        <v>12</v>
      </c>
      <c r="U253" s="46" t="str">
        <f t="shared" ca="1" si="47"/>
        <v>Dec</v>
      </c>
      <c r="V253" s="42">
        <v>12</v>
      </c>
      <c r="W253" s="47">
        <f t="shared" si="48"/>
        <v>-12</v>
      </c>
      <c r="X253" s="48">
        <f t="shared" ca="1" si="49"/>
        <v>-1</v>
      </c>
      <c r="Y253" s="47" t="str">
        <f t="shared" ca="1" si="50"/>
        <v>DEGROWTH</v>
      </c>
      <c r="Z253" s="50">
        <v>1</v>
      </c>
      <c r="AA253" s="50">
        <f t="shared" si="51"/>
        <v>0</v>
      </c>
      <c r="AB253" s="27">
        <v>1000000111</v>
      </c>
    </row>
    <row r="254" spans="1:28" s="27" customFormat="1" ht="13.8" hidden="1">
      <c r="A254" s="39" t="s">
        <v>121</v>
      </c>
      <c r="B254" s="58" t="s">
        <v>613</v>
      </c>
      <c r="C254" s="61" t="s">
        <v>625</v>
      </c>
      <c r="D254" s="59">
        <v>1000000110</v>
      </c>
      <c r="E254" s="60" t="s">
        <v>626</v>
      </c>
      <c r="F254" s="40">
        <v>43068</v>
      </c>
      <c r="G254" s="40" t="str">
        <f t="shared" si="39"/>
        <v>Targeted Dealer</v>
      </c>
      <c r="H254" s="40"/>
      <c r="I254" s="41">
        <v>80</v>
      </c>
      <c r="J254" s="41">
        <f t="shared" ca="1" si="40"/>
        <v>1762.5806451612902</v>
      </c>
      <c r="K254" s="42">
        <v>40</v>
      </c>
      <c r="L254" s="43">
        <f t="shared" ca="1" si="41"/>
        <v>-1722.5806451612902</v>
      </c>
      <c r="M254" s="43">
        <f t="shared" ca="1" si="42"/>
        <v>2.2693997071742316</v>
      </c>
      <c r="N254" s="44">
        <v>0</v>
      </c>
      <c r="O254" s="45" t="str">
        <f t="shared" ca="1" si="43"/>
        <v>Nov</v>
      </c>
      <c r="P254" s="42">
        <v>0</v>
      </c>
      <c r="Q254" s="44">
        <f t="shared" si="44"/>
        <v>40</v>
      </c>
      <c r="R254" s="45">
        <f t="shared" ca="1" si="45"/>
        <v>0</v>
      </c>
      <c r="S254" s="44" t="b">
        <f t="shared" si="46"/>
        <v>0</v>
      </c>
      <c r="T254" s="46">
        <v>0</v>
      </c>
      <c r="U254" s="46" t="str">
        <f t="shared" ca="1" si="47"/>
        <v>Dec</v>
      </c>
      <c r="V254" s="42">
        <v>0</v>
      </c>
      <c r="W254" s="47">
        <f t="shared" si="48"/>
        <v>40</v>
      </c>
      <c r="X254" s="48">
        <f t="shared" ca="1" si="49"/>
        <v>0</v>
      </c>
      <c r="Y254" s="47" t="b">
        <f t="shared" si="50"/>
        <v>0</v>
      </c>
      <c r="Z254" s="50">
        <v>0</v>
      </c>
      <c r="AA254" s="50">
        <f t="shared" si="51"/>
        <v>0</v>
      </c>
      <c r="AB254" s="27">
        <v>1000000110</v>
      </c>
    </row>
    <row r="255" spans="1:28" s="27" customFormat="1" ht="13.8" hidden="1">
      <c r="A255" s="39" t="s">
        <v>121</v>
      </c>
      <c r="B255" s="58" t="s">
        <v>613</v>
      </c>
      <c r="C255" s="61" t="s">
        <v>627</v>
      </c>
      <c r="D255" s="59">
        <v>1000000104</v>
      </c>
      <c r="E255" s="60" t="s">
        <v>628</v>
      </c>
      <c r="F255" s="40">
        <v>43235</v>
      </c>
      <c r="G255" s="40" t="str">
        <f t="shared" si="39"/>
        <v>Targeted Dealer</v>
      </c>
      <c r="H255" s="40"/>
      <c r="I255" s="41">
        <v>24</v>
      </c>
      <c r="J255" s="41">
        <f t="shared" ca="1" si="40"/>
        <v>528.77419354838707</v>
      </c>
      <c r="K255" s="42">
        <v>48</v>
      </c>
      <c r="L255" s="43">
        <f t="shared" ca="1" si="41"/>
        <v>-480.77419354838707</v>
      </c>
      <c r="M255" s="43">
        <f t="shared" ca="1" si="42"/>
        <v>9.0775988286969262</v>
      </c>
      <c r="N255" s="44">
        <v>12</v>
      </c>
      <c r="O255" s="45" t="str">
        <f t="shared" ca="1" si="43"/>
        <v>Nov</v>
      </c>
      <c r="P255" s="42">
        <v>12</v>
      </c>
      <c r="Q255" s="44">
        <f t="shared" si="44"/>
        <v>36</v>
      </c>
      <c r="R255" s="45">
        <f t="shared" ca="1" si="45"/>
        <v>3</v>
      </c>
      <c r="S255" s="44" t="str">
        <f t="shared" ca="1" si="46"/>
        <v>GROWTH</v>
      </c>
      <c r="T255" s="46">
        <v>48</v>
      </c>
      <c r="U255" s="46" t="str">
        <f t="shared" ca="1" si="47"/>
        <v>Dec</v>
      </c>
      <c r="V255" s="42">
        <v>48</v>
      </c>
      <c r="W255" s="47">
        <f t="shared" si="48"/>
        <v>0</v>
      </c>
      <c r="X255" s="48">
        <f t="shared" ca="1" si="49"/>
        <v>0</v>
      </c>
      <c r="Y255" s="47" t="str">
        <f t="shared" ca="1" si="50"/>
        <v>GROWTH</v>
      </c>
      <c r="Z255" s="50">
        <v>0</v>
      </c>
      <c r="AA255" s="50">
        <f t="shared" si="51"/>
        <v>0</v>
      </c>
      <c r="AB255" s="27">
        <v>1000000104</v>
      </c>
    </row>
    <row r="256" spans="1:28" s="27" customFormat="1" ht="13.8" hidden="1">
      <c r="A256" s="39" t="s">
        <v>121</v>
      </c>
      <c r="B256" s="58" t="s">
        <v>613</v>
      </c>
      <c r="C256" s="61" t="s">
        <v>629</v>
      </c>
      <c r="D256" s="59">
        <v>1000000093</v>
      </c>
      <c r="E256" s="60" t="s">
        <v>630</v>
      </c>
      <c r="F256" s="40">
        <v>43243</v>
      </c>
      <c r="G256" s="40" t="str">
        <f t="shared" si="39"/>
        <v>Targeted Dealer</v>
      </c>
      <c r="H256" s="40"/>
      <c r="I256" s="41">
        <v>40</v>
      </c>
      <c r="J256" s="41">
        <f t="shared" ca="1" si="40"/>
        <v>881.29032258064512</v>
      </c>
      <c r="K256" s="42">
        <v>0</v>
      </c>
      <c r="L256" s="43">
        <f t="shared" ca="1" si="41"/>
        <v>-881.29032258064512</v>
      </c>
      <c r="M256" s="43">
        <f t="shared" ca="1" si="42"/>
        <v>0</v>
      </c>
      <c r="N256" s="44">
        <v>45</v>
      </c>
      <c r="O256" s="45" t="str">
        <f t="shared" ca="1" si="43"/>
        <v>Nov</v>
      </c>
      <c r="P256" s="42">
        <v>45</v>
      </c>
      <c r="Q256" s="44">
        <f t="shared" si="44"/>
        <v>-45</v>
      </c>
      <c r="R256" s="45">
        <f t="shared" ca="1" si="45"/>
        <v>-1</v>
      </c>
      <c r="S256" s="44" t="str">
        <f t="shared" ca="1" si="46"/>
        <v>DEGROWTH</v>
      </c>
      <c r="T256" s="46">
        <v>0</v>
      </c>
      <c r="U256" s="46" t="str">
        <f t="shared" ca="1" si="47"/>
        <v>Dec</v>
      </c>
      <c r="V256" s="42">
        <v>0</v>
      </c>
      <c r="W256" s="47">
        <f t="shared" si="48"/>
        <v>0</v>
      </c>
      <c r="X256" s="48">
        <f t="shared" ca="1" si="49"/>
        <v>0</v>
      </c>
      <c r="Y256" s="47" t="b">
        <f t="shared" si="50"/>
        <v>0</v>
      </c>
      <c r="Z256" s="50">
        <v>1</v>
      </c>
      <c r="AA256" s="50">
        <f t="shared" si="51"/>
        <v>0</v>
      </c>
      <c r="AB256" s="27">
        <v>1000000093</v>
      </c>
    </row>
    <row r="257" spans="1:28" s="27" customFormat="1" ht="13.8" hidden="1">
      <c r="A257" s="39" t="s">
        <v>121</v>
      </c>
      <c r="B257" s="58" t="s">
        <v>613</v>
      </c>
      <c r="C257" s="61" t="s">
        <v>631</v>
      </c>
      <c r="D257" s="59">
        <v>1000000113</v>
      </c>
      <c r="E257" s="60" t="s">
        <v>632</v>
      </c>
      <c r="F257" s="40">
        <v>43397</v>
      </c>
      <c r="G257" s="40" t="str">
        <f t="shared" si="39"/>
        <v>Targeted Dealer</v>
      </c>
      <c r="H257" s="40"/>
      <c r="I257" s="41">
        <v>36</v>
      </c>
      <c r="J257" s="41">
        <f t="shared" ca="1" si="40"/>
        <v>793.16129032258073</v>
      </c>
      <c r="K257" s="42">
        <v>113.5</v>
      </c>
      <c r="L257" s="43">
        <f t="shared" ca="1" si="41"/>
        <v>-679.66129032258073</v>
      </c>
      <c r="M257" s="43">
        <f t="shared" ca="1" si="42"/>
        <v>14.309825931348623</v>
      </c>
      <c r="N257" s="44">
        <v>40.25</v>
      </c>
      <c r="O257" s="45" t="str">
        <f t="shared" ca="1" si="43"/>
        <v>Nov</v>
      </c>
      <c r="P257" s="42">
        <v>40.25</v>
      </c>
      <c r="Q257" s="44">
        <f t="shared" si="44"/>
        <v>73.25</v>
      </c>
      <c r="R257" s="45">
        <f t="shared" ca="1" si="45"/>
        <v>1.8198757763975157</v>
      </c>
      <c r="S257" s="44" t="str">
        <f t="shared" ca="1" si="46"/>
        <v>GROWTH</v>
      </c>
      <c r="T257" s="46">
        <v>12</v>
      </c>
      <c r="U257" s="46" t="str">
        <f t="shared" ca="1" si="47"/>
        <v>Dec</v>
      </c>
      <c r="V257" s="42">
        <v>12</v>
      </c>
      <c r="W257" s="47">
        <f t="shared" si="48"/>
        <v>101.5</v>
      </c>
      <c r="X257" s="48">
        <f t="shared" ca="1" si="49"/>
        <v>8.4583333333333339</v>
      </c>
      <c r="Y257" s="47" t="str">
        <f t="shared" ca="1" si="50"/>
        <v>GROWTH</v>
      </c>
      <c r="Z257" s="50">
        <v>0</v>
      </c>
      <c r="AA257" s="50">
        <f t="shared" si="51"/>
        <v>0</v>
      </c>
      <c r="AB257" s="27">
        <v>1000000113</v>
      </c>
    </row>
    <row r="258" spans="1:28" s="27" customFormat="1" ht="13.8" hidden="1">
      <c r="A258" s="39" t="s">
        <v>121</v>
      </c>
      <c r="B258" s="58" t="s">
        <v>613</v>
      </c>
      <c r="C258" s="61" t="s">
        <v>633</v>
      </c>
      <c r="D258" s="59">
        <v>1000000097</v>
      </c>
      <c r="E258" s="60" t="s">
        <v>634</v>
      </c>
      <c r="F258" s="40">
        <v>43603</v>
      </c>
      <c r="G258" s="40" t="str">
        <f t="shared" si="39"/>
        <v>Targeted Dealer</v>
      </c>
      <c r="H258" s="40"/>
      <c r="I258" s="41">
        <v>84</v>
      </c>
      <c r="J258" s="41">
        <f t="shared" ca="1" si="40"/>
        <v>1850.7096774193546</v>
      </c>
      <c r="K258" s="42">
        <v>135.5</v>
      </c>
      <c r="L258" s="43">
        <f t="shared" ca="1" si="41"/>
        <v>-1715.2096774193546</v>
      </c>
      <c r="M258" s="43">
        <f t="shared" ca="1" si="42"/>
        <v>7.3215157219549614</v>
      </c>
      <c r="N258" s="44">
        <v>84</v>
      </c>
      <c r="O258" s="45" t="str">
        <f t="shared" ca="1" si="43"/>
        <v>Nov</v>
      </c>
      <c r="P258" s="42">
        <v>84</v>
      </c>
      <c r="Q258" s="44">
        <f t="shared" si="44"/>
        <v>51.5</v>
      </c>
      <c r="R258" s="45">
        <f t="shared" ca="1" si="45"/>
        <v>0.61309523809523814</v>
      </c>
      <c r="S258" s="44" t="str">
        <f t="shared" ca="1" si="46"/>
        <v>GROWTH</v>
      </c>
      <c r="T258" s="46">
        <v>80.5</v>
      </c>
      <c r="U258" s="46" t="str">
        <f t="shared" ca="1" si="47"/>
        <v>Dec</v>
      </c>
      <c r="V258" s="42">
        <v>80.5</v>
      </c>
      <c r="W258" s="47">
        <f t="shared" si="48"/>
        <v>55</v>
      </c>
      <c r="X258" s="48">
        <f t="shared" ca="1" si="49"/>
        <v>0.68322981366459623</v>
      </c>
      <c r="Y258" s="47" t="str">
        <f t="shared" ca="1" si="50"/>
        <v>GROWTH</v>
      </c>
      <c r="Z258" s="50">
        <v>0</v>
      </c>
      <c r="AA258" s="50">
        <f t="shared" si="51"/>
        <v>0</v>
      </c>
      <c r="AB258" s="27">
        <v>1000000097</v>
      </c>
    </row>
    <row r="259" spans="1:28" s="27" customFormat="1" ht="13.8" hidden="1">
      <c r="A259" s="39" t="s">
        <v>121</v>
      </c>
      <c r="B259" s="58" t="s">
        <v>613</v>
      </c>
      <c r="C259" s="61" t="s">
        <v>635</v>
      </c>
      <c r="D259" s="59">
        <v>1000000834</v>
      </c>
      <c r="E259" s="60" t="s">
        <v>636</v>
      </c>
      <c r="F259" s="40">
        <v>43687</v>
      </c>
      <c r="G259" s="40" t="str">
        <f t="shared" ref="G259:G322" si="52">IF(I259&gt;0,"Targeted Dealer","-")</f>
        <v>Targeted Dealer</v>
      </c>
      <c r="H259" s="40"/>
      <c r="I259" s="41">
        <v>130</v>
      </c>
      <c r="J259" s="41">
        <f t="shared" ca="1" si="40"/>
        <v>2864.1935483870966</v>
      </c>
      <c r="K259" s="42">
        <v>208.25</v>
      </c>
      <c r="L259" s="43">
        <f t="shared" ca="1" si="41"/>
        <v>-2655.9435483870966</v>
      </c>
      <c r="M259" s="43">
        <f t="shared" ca="1" si="42"/>
        <v>7.2708075233697489</v>
      </c>
      <c r="N259" s="44">
        <v>253</v>
      </c>
      <c r="O259" s="45" t="str">
        <f t="shared" ca="1" si="43"/>
        <v>Nov</v>
      </c>
      <c r="P259" s="42">
        <v>253</v>
      </c>
      <c r="Q259" s="44">
        <f t="shared" si="44"/>
        <v>-44.75</v>
      </c>
      <c r="R259" s="45">
        <f t="shared" ca="1" si="45"/>
        <v>-0.1768774703557312</v>
      </c>
      <c r="S259" s="44" t="str">
        <f t="shared" ca="1" si="46"/>
        <v>DEGROWTH</v>
      </c>
      <c r="T259" s="46">
        <v>103.5</v>
      </c>
      <c r="U259" s="46" t="str">
        <f t="shared" ca="1" si="47"/>
        <v>Dec</v>
      </c>
      <c r="V259" s="42">
        <v>103.5</v>
      </c>
      <c r="W259" s="47">
        <f t="shared" si="48"/>
        <v>104.75</v>
      </c>
      <c r="X259" s="48">
        <f t="shared" ca="1" si="49"/>
        <v>1.0120772946859904</v>
      </c>
      <c r="Y259" s="47" t="str">
        <f t="shared" ca="1" si="50"/>
        <v>GROWTH</v>
      </c>
      <c r="Z259" s="50">
        <v>0</v>
      </c>
      <c r="AA259" s="50">
        <f t="shared" si="51"/>
        <v>0</v>
      </c>
      <c r="AB259" s="27">
        <v>1000000834</v>
      </c>
    </row>
    <row r="260" spans="1:28" s="27" customFormat="1" ht="13.8" hidden="1">
      <c r="A260" s="39" t="s">
        <v>121</v>
      </c>
      <c r="B260" s="58" t="s">
        <v>613</v>
      </c>
      <c r="C260" s="61" t="s">
        <v>637</v>
      </c>
      <c r="D260" s="59">
        <v>1000000108</v>
      </c>
      <c r="E260" s="60" t="s">
        <v>638</v>
      </c>
      <c r="F260" s="40">
        <v>43780</v>
      </c>
      <c r="G260" s="40" t="str">
        <f t="shared" si="52"/>
        <v>Targeted Dealer</v>
      </c>
      <c r="H260" s="40"/>
      <c r="I260" s="41">
        <v>24</v>
      </c>
      <c r="J260" s="41">
        <f t="shared" ref="J260:J323" ca="1" si="53">I260/$J$1*$E$1</f>
        <v>528.77419354838707</v>
      </c>
      <c r="K260" s="42">
        <v>17</v>
      </c>
      <c r="L260" s="43">
        <f t="shared" ref="L260:L323" ca="1" si="54">K260-J260</f>
        <v>-511.77419354838707</v>
      </c>
      <c r="M260" s="43">
        <f t="shared" ref="M260:M323" ca="1" si="55">IFERROR((K260/J260%),"-")</f>
        <v>3.2149829184968279</v>
      </c>
      <c r="N260" s="44">
        <v>0</v>
      </c>
      <c r="O260" s="45" t="str">
        <f t="shared" ref="O260:O323" ca="1" si="56">IF(F260&lt;=$P$2,"Nov","")</f>
        <v>Nov</v>
      </c>
      <c r="P260" s="42">
        <v>0</v>
      </c>
      <c r="Q260" s="44">
        <f t="shared" ref="Q260:Q323" si="57">K260-P260</f>
        <v>17</v>
      </c>
      <c r="R260" s="45">
        <f t="shared" ref="R260:R323" ca="1" si="58">IFERROR(IF(O260="Nov",(K260/P260-1)),0)</f>
        <v>0</v>
      </c>
      <c r="S260" s="44" t="b">
        <f t="shared" ref="S260:S323" si="59">IF(N260&gt;0,IF(O260="","-",IF(R260&lt;0%,"DEGROWTH","GROWTH")))</f>
        <v>0</v>
      </c>
      <c r="T260" s="46">
        <v>0</v>
      </c>
      <c r="U260" s="46" t="str">
        <f t="shared" ref="U260:U323" ca="1" si="60">IF(F260&lt;=$V$2,"Dec","")</f>
        <v>Dec</v>
      </c>
      <c r="V260" s="42">
        <v>0</v>
      </c>
      <c r="W260" s="47">
        <f t="shared" ref="W260:W323" si="61">K260-V260</f>
        <v>17</v>
      </c>
      <c r="X260" s="48">
        <f t="shared" ref="X260:X323" ca="1" si="62">IFERROR(IF(U260="Dec",(K260/V260-1)),0)</f>
        <v>0</v>
      </c>
      <c r="Y260" s="47" t="b">
        <f t="shared" ref="Y260:Y323" si="63">IF(T260&gt;0,IF(U260="","-",IF(X260&lt;0%,"DEGROWTH","GROWTH")))</f>
        <v>0</v>
      </c>
      <c r="Z260" s="50">
        <v>0</v>
      </c>
      <c r="AA260" s="50">
        <f t="shared" ref="AA260:AA323" si="64">IF(H260&gt;0,1,0)</f>
        <v>0</v>
      </c>
      <c r="AB260" s="27">
        <v>1000000108</v>
      </c>
    </row>
    <row r="261" spans="1:28" s="27" customFormat="1" ht="13.8" hidden="1">
      <c r="A261" s="39" t="s">
        <v>121</v>
      </c>
      <c r="B261" s="58" t="s">
        <v>613</v>
      </c>
      <c r="C261" s="61" t="s">
        <v>639</v>
      </c>
      <c r="D261" s="59">
        <v>1000000100</v>
      </c>
      <c r="E261" s="60" t="s">
        <v>640</v>
      </c>
      <c r="F261" s="40">
        <v>43886</v>
      </c>
      <c r="G261" s="40" t="str">
        <f t="shared" si="52"/>
        <v>Targeted Dealer</v>
      </c>
      <c r="H261" s="40"/>
      <c r="I261" s="41">
        <v>60</v>
      </c>
      <c r="J261" s="41">
        <f t="shared" ca="1" si="53"/>
        <v>1321.9354838709678</v>
      </c>
      <c r="K261" s="42">
        <v>67</v>
      </c>
      <c r="L261" s="43">
        <f t="shared" ca="1" si="54"/>
        <v>-1254.9354838709678</v>
      </c>
      <c r="M261" s="43">
        <f t="shared" ca="1" si="55"/>
        <v>5.0683260126891163</v>
      </c>
      <c r="N261" s="44">
        <v>66.5</v>
      </c>
      <c r="O261" s="45" t="str">
        <f t="shared" ca="1" si="56"/>
        <v>Nov</v>
      </c>
      <c r="P261" s="42">
        <v>66.5</v>
      </c>
      <c r="Q261" s="44">
        <f t="shared" si="57"/>
        <v>0.5</v>
      </c>
      <c r="R261" s="45">
        <f t="shared" ca="1" si="58"/>
        <v>7.5187969924812581E-3</v>
      </c>
      <c r="S261" s="44" t="str">
        <f t="shared" ca="1" si="59"/>
        <v>GROWTH</v>
      </c>
      <c r="T261" s="46">
        <v>0</v>
      </c>
      <c r="U261" s="46" t="str">
        <f t="shared" ca="1" si="60"/>
        <v>Dec</v>
      </c>
      <c r="V261" s="42">
        <v>0</v>
      </c>
      <c r="W261" s="47">
        <f t="shared" si="61"/>
        <v>67</v>
      </c>
      <c r="X261" s="48">
        <f t="shared" ca="1" si="62"/>
        <v>0</v>
      </c>
      <c r="Y261" s="47" t="b">
        <f t="shared" si="63"/>
        <v>0</v>
      </c>
      <c r="Z261" s="50">
        <v>0</v>
      </c>
      <c r="AA261" s="50">
        <f t="shared" si="64"/>
        <v>0</v>
      </c>
      <c r="AB261" s="27">
        <v>1000000100</v>
      </c>
    </row>
    <row r="262" spans="1:28" s="27" customFormat="1" ht="13.8" hidden="1">
      <c r="A262" s="39" t="s">
        <v>121</v>
      </c>
      <c r="B262" s="58" t="s">
        <v>613</v>
      </c>
      <c r="C262" s="61" t="s">
        <v>641</v>
      </c>
      <c r="D262" s="59">
        <v>1000000092</v>
      </c>
      <c r="E262" s="60" t="s">
        <v>642</v>
      </c>
      <c r="F262" s="40">
        <v>44271</v>
      </c>
      <c r="G262" s="40" t="str">
        <f t="shared" si="52"/>
        <v>Targeted Dealer</v>
      </c>
      <c r="H262" s="40"/>
      <c r="I262" s="41">
        <v>24</v>
      </c>
      <c r="J262" s="41">
        <f t="shared" ca="1" si="53"/>
        <v>528.77419354838707</v>
      </c>
      <c r="K262" s="42">
        <v>24</v>
      </c>
      <c r="L262" s="43">
        <f t="shared" ca="1" si="54"/>
        <v>-504.77419354838707</v>
      </c>
      <c r="M262" s="43">
        <f t="shared" ca="1" si="55"/>
        <v>4.5387994143484631</v>
      </c>
      <c r="N262" s="44">
        <v>22</v>
      </c>
      <c r="O262" s="45" t="str">
        <f t="shared" ca="1" si="56"/>
        <v>Nov</v>
      </c>
      <c r="P262" s="42">
        <v>22</v>
      </c>
      <c r="Q262" s="44">
        <f t="shared" si="57"/>
        <v>2</v>
      </c>
      <c r="R262" s="45">
        <f t="shared" ca="1" si="58"/>
        <v>9.0909090909090828E-2</v>
      </c>
      <c r="S262" s="44" t="str">
        <f t="shared" ca="1" si="59"/>
        <v>GROWTH</v>
      </c>
      <c r="T262" s="46">
        <v>11.5</v>
      </c>
      <c r="U262" s="46" t="str">
        <f t="shared" ca="1" si="60"/>
        <v>Dec</v>
      </c>
      <c r="V262" s="42">
        <v>11.5</v>
      </c>
      <c r="W262" s="47">
        <f t="shared" si="61"/>
        <v>12.5</v>
      </c>
      <c r="X262" s="48">
        <f t="shared" ca="1" si="62"/>
        <v>1.0869565217391304</v>
      </c>
      <c r="Y262" s="47" t="str">
        <f t="shared" ca="1" si="63"/>
        <v>GROWTH</v>
      </c>
      <c r="Z262" s="50">
        <v>0</v>
      </c>
      <c r="AA262" s="50">
        <f t="shared" si="64"/>
        <v>0</v>
      </c>
      <c r="AB262" s="27">
        <v>1000000092</v>
      </c>
    </row>
    <row r="263" spans="1:28" s="27" customFormat="1" ht="13.8" hidden="1">
      <c r="A263" s="39" t="s">
        <v>121</v>
      </c>
      <c r="B263" s="58" t="s">
        <v>613</v>
      </c>
      <c r="C263" s="61" t="s">
        <v>643</v>
      </c>
      <c r="D263" s="59">
        <v>1000002610</v>
      </c>
      <c r="E263" s="60" t="s">
        <v>644</v>
      </c>
      <c r="F263" s="40">
        <v>44616</v>
      </c>
      <c r="G263" s="40" t="str">
        <f t="shared" si="52"/>
        <v>Targeted Dealer</v>
      </c>
      <c r="H263" s="40"/>
      <c r="I263" s="41">
        <v>24</v>
      </c>
      <c r="J263" s="41">
        <f t="shared" ca="1" si="53"/>
        <v>528.77419354838707</v>
      </c>
      <c r="K263" s="42">
        <v>21</v>
      </c>
      <c r="L263" s="43">
        <f t="shared" ca="1" si="54"/>
        <v>-507.77419354838707</v>
      </c>
      <c r="M263" s="43">
        <f t="shared" ca="1" si="55"/>
        <v>3.9714494875549051</v>
      </c>
      <c r="N263" s="44">
        <v>23.5</v>
      </c>
      <c r="O263" s="45" t="str">
        <f t="shared" ca="1" si="56"/>
        <v>Nov</v>
      </c>
      <c r="P263" s="42">
        <v>23.5</v>
      </c>
      <c r="Q263" s="44">
        <f t="shared" si="57"/>
        <v>-2.5</v>
      </c>
      <c r="R263" s="45">
        <f t="shared" ca="1" si="58"/>
        <v>-0.1063829787234043</v>
      </c>
      <c r="S263" s="44" t="str">
        <f t="shared" ca="1" si="59"/>
        <v>DEGROWTH</v>
      </c>
      <c r="T263" s="46">
        <v>24</v>
      </c>
      <c r="U263" s="46" t="str">
        <f t="shared" ca="1" si="60"/>
        <v>Dec</v>
      </c>
      <c r="V263" s="42">
        <v>24</v>
      </c>
      <c r="W263" s="47">
        <f t="shared" si="61"/>
        <v>-3</v>
      </c>
      <c r="X263" s="48">
        <f t="shared" ca="1" si="62"/>
        <v>-0.125</v>
      </c>
      <c r="Y263" s="47" t="str">
        <f t="shared" ca="1" si="63"/>
        <v>DEGROWTH</v>
      </c>
      <c r="Z263" s="50">
        <v>0</v>
      </c>
      <c r="AA263" s="50">
        <f t="shared" si="64"/>
        <v>0</v>
      </c>
      <c r="AB263" s="27">
        <v>1000002610</v>
      </c>
    </row>
    <row r="264" spans="1:28" s="27" customFormat="1" ht="13.8" hidden="1">
      <c r="A264" s="39" t="s">
        <v>121</v>
      </c>
      <c r="B264" s="58" t="s">
        <v>613</v>
      </c>
      <c r="C264" s="61" t="s">
        <v>645</v>
      </c>
      <c r="D264" s="59">
        <v>1000002747</v>
      </c>
      <c r="E264" s="60" t="s">
        <v>646</v>
      </c>
      <c r="F264" s="40">
        <v>44692</v>
      </c>
      <c r="G264" s="40" t="str">
        <f t="shared" si="52"/>
        <v>Targeted Dealer</v>
      </c>
      <c r="H264" s="40"/>
      <c r="I264" s="41">
        <v>40</v>
      </c>
      <c r="J264" s="41">
        <f t="shared" ca="1" si="53"/>
        <v>881.29032258064512</v>
      </c>
      <c r="K264" s="42">
        <v>40</v>
      </c>
      <c r="L264" s="43">
        <f t="shared" ca="1" si="54"/>
        <v>-841.29032258064512</v>
      </c>
      <c r="M264" s="43">
        <f t="shared" ca="1" si="55"/>
        <v>4.5387994143484631</v>
      </c>
      <c r="N264" s="44">
        <v>40</v>
      </c>
      <c r="O264" s="45" t="str">
        <f t="shared" ca="1" si="56"/>
        <v>Nov</v>
      </c>
      <c r="P264" s="42">
        <v>40</v>
      </c>
      <c r="Q264" s="44">
        <f t="shared" si="57"/>
        <v>0</v>
      </c>
      <c r="R264" s="45">
        <f t="shared" ca="1" si="58"/>
        <v>0</v>
      </c>
      <c r="S264" s="44" t="str">
        <f t="shared" ca="1" si="59"/>
        <v>GROWTH</v>
      </c>
      <c r="T264" s="46">
        <v>0</v>
      </c>
      <c r="U264" s="46" t="str">
        <f t="shared" ca="1" si="60"/>
        <v>Dec</v>
      </c>
      <c r="V264" s="42">
        <v>0</v>
      </c>
      <c r="W264" s="47">
        <f t="shared" si="61"/>
        <v>40</v>
      </c>
      <c r="X264" s="48">
        <f t="shared" ca="1" si="62"/>
        <v>0</v>
      </c>
      <c r="Y264" s="47" t="b">
        <f t="shared" si="63"/>
        <v>0</v>
      </c>
      <c r="Z264" s="50">
        <v>0</v>
      </c>
      <c r="AA264" s="50">
        <f t="shared" si="64"/>
        <v>0</v>
      </c>
      <c r="AB264" s="27">
        <v>1000002747</v>
      </c>
    </row>
    <row r="265" spans="1:28" s="27" customFormat="1" ht="13.8" hidden="1">
      <c r="A265" s="39" t="s">
        <v>121</v>
      </c>
      <c r="B265" s="58" t="s">
        <v>613</v>
      </c>
      <c r="C265" s="61" t="s">
        <v>647</v>
      </c>
      <c r="D265" s="59">
        <v>1000002757</v>
      </c>
      <c r="E265" s="60" t="s">
        <v>648</v>
      </c>
      <c r="F265" s="40">
        <v>44704</v>
      </c>
      <c r="G265" s="40" t="str">
        <f t="shared" si="52"/>
        <v>Targeted Dealer</v>
      </c>
      <c r="H265" s="40"/>
      <c r="I265" s="41">
        <v>140</v>
      </c>
      <c r="J265" s="41">
        <f t="shared" ca="1" si="53"/>
        <v>3084.5161290322585</v>
      </c>
      <c r="K265" s="42">
        <v>274</v>
      </c>
      <c r="L265" s="43">
        <f t="shared" ca="1" si="54"/>
        <v>-2810.5161290322585</v>
      </c>
      <c r="M265" s="43">
        <f t="shared" ca="1" si="55"/>
        <v>8.8830788537962757</v>
      </c>
      <c r="N265" s="44">
        <v>251.5</v>
      </c>
      <c r="O265" s="45" t="str">
        <f t="shared" ca="1" si="56"/>
        <v>Nov</v>
      </c>
      <c r="P265" s="42">
        <v>251.5</v>
      </c>
      <c r="Q265" s="44">
        <f t="shared" si="57"/>
        <v>22.5</v>
      </c>
      <c r="R265" s="45">
        <f t="shared" ca="1" si="58"/>
        <v>8.9463220675944255E-2</v>
      </c>
      <c r="S265" s="44" t="str">
        <f t="shared" ca="1" si="59"/>
        <v>GROWTH</v>
      </c>
      <c r="T265" s="46">
        <v>0</v>
      </c>
      <c r="U265" s="46" t="str">
        <f t="shared" ca="1" si="60"/>
        <v>Dec</v>
      </c>
      <c r="V265" s="42">
        <v>0</v>
      </c>
      <c r="W265" s="47">
        <f t="shared" si="61"/>
        <v>274</v>
      </c>
      <c r="X265" s="48">
        <f t="shared" ca="1" si="62"/>
        <v>0</v>
      </c>
      <c r="Y265" s="47" t="b">
        <f t="shared" si="63"/>
        <v>0</v>
      </c>
      <c r="Z265" s="50">
        <v>0</v>
      </c>
      <c r="AA265" s="50">
        <f t="shared" si="64"/>
        <v>0</v>
      </c>
      <c r="AB265" s="27">
        <v>1000002757</v>
      </c>
    </row>
    <row r="266" spans="1:28" s="27" customFormat="1" ht="13.8" hidden="1">
      <c r="A266" s="39" t="s">
        <v>121</v>
      </c>
      <c r="B266" s="58" t="s">
        <v>613</v>
      </c>
      <c r="C266" s="61" t="s">
        <v>649</v>
      </c>
      <c r="D266" s="59">
        <v>1000002835</v>
      </c>
      <c r="E266" s="60" t="s">
        <v>650</v>
      </c>
      <c r="F266" s="40">
        <v>44758</v>
      </c>
      <c r="G266" s="40" t="str">
        <f t="shared" si="52"/>
        <v>Targeted Dealer</v>
      </c>
      <c r="H266" s="40"/>
      <c r="I266" s="41">
        <v>200</v>
      </c>
      <c r="J266" s="41">
        <f t="shared" ca="1" si="53"/>
        <v>4406.4516129032254</v>
      </c>
      <c r="K266" s="42">
        <v>252.25</v>
      </c>
      <c r="L266" s="43">
        <f t="shared" ca="1" si="54"/>
        <v>-4154.2016129032254</v>
      </c>
      <c r="M266" s="43">
        <f t="shared" ca="1" si="55"/>
        <v>5.7245607613469991</v>
      </c>
      <c r="N266" s="44">
        <v>256</v>
      </c>
      <c r="O266" s="45" t="str">
        <f t="shared" ca="1" si="56"/>
        <v>Nov</v>
      </c>
      <c r="P266" s="42">
        <v>256</v>
      </c>
      <c r="Q266" s="44">
        <f t="shared" si="57"/>
        <v>-3.75</v>
      </c>
      <c r="R266" s="45">
        <f t="shared" ca="1" si="58"/>
        <v>-1.46484375E-2</v>
      </c>
      <c r="S266" s="44" t="str">
        <f t="shared" ca="1" si="59"/>
        <v>DEGROWTH</v>
      </c>
      <c r="T266" s="46">
        <v>576.1</v>
      </c>
      <c r="U266" s="46" t="str">
        <f t="shared" ca="1" si="60"/>
        <v>Dec</v>
      </c>
      <c r="V266" s="42">
        <v>576.1</v>
      </c>
      <c r="W266" s="47">
        <f t="shared" si="61"/>
        <v>-323.85000000000002</v>
      </c>
      <c r="X266" s="48">
        <f t="shared" ca="1" si="62"/>
        <v>-0.56214198923797953</v>
      </c>
      <c r="Y266" s="47" t="str">
        <f t="shared" ca="1" si="63"/>
        <v>DEGROWTH</v>
      </c>
      <c r="Z266" s="50">
        <v>0</v>
      </c>
      <c r="AA266" s="50">
        <f t="shared" si="64"/>
        <v>0</v>
      </c>
      <c r="AB266" s="27">
        <v>1000002835</v>
      </c>
    </row>
    <row r="267" spans="1:28" s="27" customFormat="1" ht="13.8" hidden="1">
      <c r="A267" s="39" t="s">
        <v>121</v>
      </c>
      <c r="B267" s="58" t="s">
        <v>613</v>
      </c>
      <c r="C267" s="61" t="s">
        <v>651</v>
      </c>
      <c r="D267" s="59">
        <v>1000003161</v>
      </c>
      <c r="E267" s="60" t="s">
        <v>652</v>
      </c>
      <c r="F267" s="40">
        <v>44915</v>
      </c>
      <c r="G267" s="40" t="str">
        <f t="shared" si="52"/>
        <v>Targeted Dealer</v>
      </c>
      <c r="H267" s="40"/>
      <c r="I267" s="41">
        <v>60</v>
      </c>
      <c r="J267" s="41">
        <f t="shared" ca="1" si="53"/>
        <v>1321.9354838709678</v>
      </c>
      <c r="K267" s="42">
        <v>55</v>
      </c>
      <c r="L267" s="43">
        <f t="shared" ca="1" si="54"/>
        <v>-1266.9354838709678</v>
      </c>
      <c r="M267" s="43">
        <f t="shared" ca="1" si="55"/>
        <v>4.1605661298194239</v>
      </c>
      <c r="N267" s="44">
        <v>62</v>
      </c>
      <c r="O267" s="45" t="str">
        <f t="shared" ca="1" si="56"/>
        <v>Nov</v>
      </c>
      <c r="P267" s="42">
        <v>62</v>
      </c>
      <c r="Q267" s="44">
        <f t="shared" si="57"/>
        <v>-7</v>
      </c>
      <c r="R267" s="45">
        <f t="shared" ca="1" si="58"/>
        <v>-0.11290322580645162</v>
      </c>
      <c r="S267" s="44" t="str">
        <f t="shared" ca="1" si="59"/>
        <v>DEGROWTH</v>
      </c>
      <c r="T267" s="46">
        <v>0</v>
      </c>
      <c r="U267" s="46" t="str">
        <f t="shared" ca="1" si="60"/>
        <v>Dec</v>
      </c>
      <c r="V267" s="42">
        <v>0</v>
      </c>
      <c r="W267" s="47">
        <f t="shared" si="61"/>
        <v>55</v>
      </c>
      <c r="X267" s="48">
        <f t="shared" ca="1" si="62"/>
        <v>0</v>
      </c>
      <c r="Y267" s="47" t="b">
        <f t="shared" si="63"/>
        <v>0</v>
      </c>
      <c r="Z267" s="50">
        <v>0</v>
      </c>
      <c r="AA267" s="50">
        <f t="shared" si="64"/>
        <v>0</v>
      </c>
      <c r="AB267" s="27">
        <v>1000003161</v>
      </c>
    </row>
    <row r="268" spans="1:28" s="27" customFormat="1" ht="13.8" hidden="1">
      <c r="A268" s="39" t="s">
        <v>121</v>
      </c>
      <c r="B268" s="58" t="s">
        <v>613</v>
      </c>
      <c r="C268" s="61" t="s">
        <v>653</v>
      </c>
      <c r="D268" s="59">
        <v>1000003500</v>
      </c>
      <c r="E268" s="61" t="s">
        <v>654</v>
      </c>
      <c r="F268" s="40">
        <v>45045</v>
      </c>
      <c r="G268" s="40" t="str">
        <f t="shared" si="52"/>
        <v>Targeted Dealer</v>
      </c>
      <c r="H268" s="40"/>
      <c r="I268" s="41">
        <v>24</v>
      </c>
      <c r="J268" s="41">
        <f t="shared" ca="1" si="53"/>
        <v>528.77419354838707</v>
      </c>
      <c r="K268" s="42">
        <v>15</v>
      </c>
      <c r="L268" s="43">
        <f t="shared" ca="1" si="54"/>
        <v>-513.77419354838707</v>
      </c>
      <c r="M268" s="43">
        <f t="shared" ca="1" si="55"/>
        <v>2.8367496339677896</v>
      </c>
      <c r="N268" s="44">
        <v>0</v>
      </c>
      <c r="O268" s="45" t="str">
        <f t="shared" ca="1" si="56"/>
        <v>Nov</v>
      </c>
      <c r="P268" s="42">
        <v>0</v>
      </c>
      <c r="Q268" s="44">
        <f t="shared" si="57"/>
        <v>15</v>
      </c>
      <c r="R268" s="45">
        <f t="shared" ca="1" si="58"/>
        <v>0</v>
      </c>
      <c r="S268" s="44" t="b">
        <f t="shared" si="59"/>
        <v>0</v>
      </c>
      <c r="T268" s="46">
        <v>12</v>
      </c>
      <c r="U268" s="46" t="str">
        <f t="shared" ca="1" si="60"/>
        <v>Dec</v>
      </c>
      <c r="V268" s="42">
        <v>12</v>
      </c>
      <c r="W268" s="47">
        <f t="shared" si="61"/>
        <v>3</v>
      </c>
      <c r="X268" s="48">
        <f t="shared" ca="1" si="62"/>
        <v>0.25</v>
      </c>
      <c r="Y268" s="47" t="str">
        <f t="shared" ca="1" si="63"/>
        <v>GROWTH</v>
      </c>
      <c r="Z268" s="50">
        <v>0</v>
      </c>
      <c r="AA268" s="50">
        <f t="shared" si="64"/>
        <v>0</v>
      </c>
      <c r="AB268" s="27">
        <v>1000003500</v>
      </c>
    </row>
    <row r="269" spans="1:28" s="27" customFormat="1" ht="13.8" hidden="1">
      <c r="A269" s="39" t="s">
        <v>121</v>
      </c>
      <c r="B269" s="58" t="s">
        <v>613</v>
      </c>
      <c r="C269" s="61" t="s">
        <v>655</v>
      </c>
      <c r="D269" s="59">
        <v>1000003513</v>
      </c>
      <c r="E269" s="61" t="s">
        <v>656</v>
      </c>
      <c r="F269" s="40">
        <v>45054</v>
      </c>
      <c r="G269" s="40" t="str">
        <f t="shared" si="52"/>
        <v>Targeted Dealer</v>
      </c>
      <c r="H269" s="40" t="s">
        <v>113</v>
      </c>
      <c r="I269" s="41">
        <v>330</v>
      </c>
      <c r="J269" s="41">
        <f t="shared" ca="1" si="53"/>
        <v>7270.645161290322</v>
      </c>
      <c r="K269" s="42">
        <v>495.65</v>
      </c>
      <c r="L269" s="43">
        <f t="shared" ca="1" si="54"/>
        <v>-6774.9951612903224</v>
      </c>
      <c r="M269" s="43">
        <f t="shared" ca="1" si="55"/>
        <v>6.8171391809751984</v>
      </c>
      <c r="N269" s="44">
        <v>524.84999999999991</v>
      </c>
      <c r="O269" s="45" t="str">
        <f t="shared" ca="1" si="56"/>
        <v>Nov</v>
      </c>
      <c r="P269" s="42">
        <v>524.84999999999991</v>
      </c>
      <c r="Q269" s="44">
        <f t="shared" si="57"/>
        <v>-29.199999999999932</v>
      </c>
      <c r="R269" s="45">
        <f t="shared" ca="1" si="58"/>
        <v>-5.5634943317138141E-2</v>
      </c>
      <c r="S269" s="44" t="str">
        <f t="shared" ca="1" si="59"/>
        <v>DEGROWTH</v>
      </c>
      <c r="T269" s="46">
        <v>629.75</v>
      </c>
      <c r="U269" s="46" t="str">
        <f t="shared" ca="1" si="60"/>
        <v>Dec</v>
      </c>
      <c r="V269" s="42">
        <v>629.75</v>
      </c>
      <c r="W269" s="47">
        <f t="shared" si="61"/>
        <v>-134.10000000000002</v>
      </c>
      <c r="X269" s="48">
        <f t="shared" ca="1" si="62"/>
        <v>-0.21294164350932909</v>
      </c>
      <c r="Y269" s="47" t="str">
        <f t="shared" ca="1" si="63"/>
        <v>DEGROWTH</v>
      </c>
      <c r="Z269" s="50">
        <v>0</v>
      </c>
      <c r="AA269" s="50">
        <f t="shared" si="64"/>
        <v>1</v>
      </c>
      <c r="AB269" s="27">
        <v>1000003513</v>
      </c>
    </row>
    <row r="270" spans="1:28" s="27" customFormat="1" ht="13.8" hidden="1">
      <c r="A270" s="39" t="s">
        <v>121</v>
      </c>
      <c r="B270" s="58" t="s">
        <v>613</v>
      </c>
      <c r="C270" s="61" t="s">
        <v>657</v>
      </c>
      <c r="D270" s="59">
        <v>1000003544</v>
      </c>
      <c r="E270" s="61" t="s">
        <v>658</v>
      </c>
      <c r="F270" s="40">
        <v>45069</v>
      </c>
      <c r="G270" s="40" t="str">
        <f t="shared" si="52"/>
        <v>Targeted Dealer</v>
      </c>
      <c r="H270" s="40"/>
      <c r="I270" s="41">
        <v>40</v>
      </c>
      <c r="J270" s="41">
        <f t="shared" ca="1" si="53"/>
        <v>881.29032258064512</v>
      </c>
      <c r="K270" s="42">
        <v>108</v>
      </c>
      <c r="L270" s="43">
        <f t="shared" ca="1" si="54"/>
        <v>-773.29032258064512</v>
      </c>
      <c r="M270" s="43">
        <f t="shared" ca="1" si="55"/>
        <v>12.254758418740849</v>
      </c>
      <c r="N270" s="44">
        <v>35</v>
      </c>
      <c r="O270" s="45" t="str">
        <f t="shared" ca="1" si="56"/>
        <v>Nov</v>
      </c>
      <c r="P270" s="42">
        <v>35</v>
      </c>
      <c r="Q270" s="44">
        <f t="shared" si="57"/>
        <v>73</v>
      </c>
      <c r="R270" s="45">
        <f t="shared" ca="1" si="58"/>
        <v>2.0857142857142859</v>
      </c>
      <c r="S270" s="44" t="str">
        <f t="shared" ca="1" si="59"/>
        <v>GROWTH</v>
      </c>
      <c r="T270" s="46">
        <v>0</v>
      </c>
      <c r="U270" s="46" t="str">
        <f t="shared" ca="1" si="60"/>
        <v>Dec</v>
      </c>
      <c r="V270" s="42">
        <v>0</v>
      </c>
      <c r="W270" s="47">
        <f t="shared" si="61"/>
        <v>108</v>
      </c>
      <c r="X270" s="48">
        <f t="shared" ca="1" si="62"/>
        <v>0</v>
      </c>
      <c r="Y270" s="47" t="b">
        <f t="shared" si="63"/>
        <v>0</v>
      </c>
      <c r="Z270" s="50">
        <v>0</v>
      </c>
      <c r="AA270" s="50">
        <f t="shared" si="64"/>
        <v>0</v>
      </c>
      <c r="AB270" s="27">
        <v>1000003544</v>
      </c>
    </row>
    <row r="271" spans="1:28" s="27" customFormat="1" ht="13.8" hidden="1">
      <c r="A271" s="39" t="s">
        <v>121</v>
      </c>
      <c r="B271" s="58" t="s">
        <v>613</v>
      </c>
      <c r="C271" s="61" t="s">
        <v>659</v>
      </c>
      <c r="D271" s="59">
        <v>1000003616</v>
      </c>
      <c r="E271" s="61" t="s">
        <v>660</v>
      </c>
      <c r="F271" s="40">
        <v>45110</v>
      </c>
      <c r="G271" s="40" t="str">
        <f t="shared" si="52"/>
        <v>Targeted Dealer</v>
      </c>
      <c r="H271" s="40"/>
      <c r="I271" s="41">
        <v>40</v>
      </c>
      <c r="J271" s="41">
        <f t="shared" ca="1" si="53"/>
        <v>881.29032258064512</v>
      </c>
      <c r="K271" s="42">
        <v>17</v>
      </c>
      <c r="L271" s="43">
        <f t="shared" ca="1" si="54"/>
        <v>-864.29032258064512</v>
      </c>
      <c r="M271" s="43">
        <f t="shared" ca="1" si="55"/>
        <v>1.9289897510980967</v>
      </c>
      <c r="N271" s="44">
        <v>20</v>
      </c>
      <c r="O271" s="45" t="str">
        <f t="shared" ca="1" si="56"/>
        <v>Nov</v>
      </c>
      <c r="P271" s="42">
        <v>20</v>
      </c>
      <c r="Q271" s="44">
        <f t="shared" si="57"/>
        <v>-3</v>
      </c>
      <c r="R271" s="45">
        <f t="shared" ca="1" si="58"/>
        <v>-0.15000000000000002</v>
      </c>
      <c r="S271" s="44" t="str">
        <f t="shared" ca="1" si="59"/>
        <v>DEGROWTH</v>
      </c>
      <c r="T271" s="46">
        <v>0</v>
      </c>
      <c r="U271" s="46" t="str">
        <f t="shared" ca="1" si="60"/>
        <v>Dec</v>
      </c>
      <c r="V271" s="42">
        <v>0</v>
      </c>
      <c r="W271" s="47">
        <f t="shared" si="61"/>
        <v>17</v>
      </c>
      <c r="X271" s="48">
        <f t="shared" ca="1" si="62"/>
        <v>0</v>
      </c>
      <c r="Y271" s="47" t="b">
        <f t="shared" si="63"/>
        <v>0</v>
      </c>
      <c r="Z271" s="50">
        <v>0</v>
      </c>
      <c r="AA271" s="50">
        <f t="shared" si="64"/>
        <v>0</v>
      </c>
      <c r="AB271" s="27">
        <v>1000003616</v>
      </c>
    </row>
    <row r="272" spans="1:28" s="27" customFormat="1" ht="13.8" hidden="1">
      <c r="A272" s="39" t="s">
        <v>121</v>
      </c>
      <c r="B272" s="58" t="s">
        <v>613</v>
      </c>
      <c r="C272" s="61" t="s">
        <v>661</v>
      </c>
      <c r="D272" s="59">
        <v>1000003655</v>
      </c>
      <c r="E272" s="61" t="s">
        <v>662</v>
      </c>
      <c r="F272" s="40">
        <v>45136</v>
      </c>
      <c r="G272" s="40" t="str">
        <f t="shared" si="52"/>
        <v>Targeted Dealer</v>
      </c>
      <c r="H272" s="40"/>
      <c r="I272" s="41">
        <v>20</v>
      </c>
      <c r="J272" s="41">
        <f t="shared" ca="1" si="53"/>
        <v>440.64516129032256</v>
      </c>
      <c r="K272" s="42">
        <v>24</v>
      </c>
      <c r="L272" s="43">
        <f t="shared" ca="1" si="54"/>
        <v>-416.64516129032256</v>
      </c>
      <c r="M272" s="43">
        <f t="shared" ca="1" si="55"/>
        <v>5.4465592972181556</v>
      </c>
      <c r="N272" s="44">
        <v>48</v>
      </c>
      <c r="O272" s="45" t="str">
        <f t="shared" ca="1" si="56"/>
        <v>Nov</v>
      </c>
      <c r="P272" s="42">
        <v>48</v>
      </c>
      <c r="Q272" s="44">
        <f t="shared" si="57"/>
        <v>-24</v>
      </c>
      <c r="R272" s="45">
        <f t="shared" ca="1" si="58"/>
        <v>-0.5</v>
      </c>
      <c r="S272" s="44" t="str">
        <f t="shared" ca="1" si="59"/>
        <v>DEGROWTH</v>
      </c>
      <c r="T272" s="46">
        <v>20</v>
      </c>
      <c r="U272" s="46" t="str">
        <f t="shared" ca="1" si="60"/>
        <v>Dec</v>
      </c>
      <c r="V272" s="42">
        <v>20</v>
      </c>
      <c r="W272" s="47">
        <f t="shared" si="61"/>
        <v>4</v>
      </c>
      <c r="X272" s="48">
        <f t="shared" ca="1" si="62"/>
        <v>0.19999999999999996</v>
      </c>
      <c r="Y272" s="47" t="str">
        <f t="shared" ca="1" si="63"/>
        <v>GROWTH</v>
      </c>
      <c r="Z272" s="50">
        <v>0</v>
      </c>
      <c r="AA272" s="50">
        <f t="shared" si="64"/>
        <v>0</v>
      </c>
      <c r="AB272" s="27">
        <v>1000003655</v>
      </c>
    </row>
    <row r="273" spans="1:28" s="27" customFormat="1" ht="13.8" hidden="1">
      <c r="A273" s="39" t="s">
        <v>121</v>
      </c>
      <c r="B273" s="58" t="s">
        <v>613</v>
      </c>
      <c r="C273" s="61" t="s">
        <v>663</v>
      </c>
      <c r="D273" s="59">
        <v>1000003676</v>
      </c>
      <c r="E273" s="61" t="s">
        <v>664</v>
      </c>
      <c r="F273" s="40">
        <v>45142</v>
      </c>
      <c r="G273" s="40" t="str">
        <f t="shared" si="52"/>
        <v>Targeted Dealer</v>
      </c>
      <c r="H273" s="40"/>
      <c r="I273" s="41">
        <v>60</v>
      </c>
      <c r="J273" s="41">
        <f t="shared" ca="1" si="53"/>
        <v>1321.9354838709678</v>
      </c>
      <c r="K273" s="42">
        <v>118</v>
      </c>
      <c r="L273" s="43">
        <f t="shared" ca="1" si="54"/>
        <v>-1203.9354838709678</v>
      </c>
      <c r="M273" s="43">
        <f t="shared" ca="1" si="55"/>
        <v>8.9263055148853088</v>
      </c>
      <c r="N273" s="44">
        <v>65</v>
      </c>
      <c r="O273" s="45" t="str">
        <f t="shared" ca="1" si="56"/>
        <v>Nov</v>
      </c>
      <c r="P273" s="42">
        <v>65</v>
      </c>
      <c r="Q273" s="44">
        <f t="shared" si="57"/>
        <v>53</v>
      </c>
      <c r="R273" s="45">
        <f t="shared" ca="1" si="58"/>
        <v>0.81538461538461537</v>
      </c>
      <c r="S273" s="44" t="str">
        <f t="shared" ca="1" si="59"/>
        <v>GROWTH</v>
      </c>
      <c r="T273" s="46">
        <v>20</v>
      </c>
      <c r="U273" s="46" t="str">
        <f t="shared" ca="1" si="60"/>
        <v>Dec</v>
      </c>
      <c r="V273" s="42">
        <v>20</v>
      </c>
      <c r="W273" s="47">
        <f t="shared" si="61"/>
        <v>98</v>
      </c>
      <c r="X273" s="48">
        <f t="shared" ca="1" si="62"/>
        <v>4.9000000000000004</v>
      </c>
      <c r="Y273" s="47" t="str">
        <f t="shared" ca="1" si="63"/>
        <v>GROWTH</v>
      </c>
      <c r="Z273" s="50">
        <v>0</v>
      </c>
      <c r="AA273" s="50">
        <f t="shared" si="64"/>
        <v>0</v>
      </c>
      <c r="AB273" s="27">
        <v>1000003676</v>
      </c>
    </row>
    <row r="274" spans="1:28" s="27" customFormat="1" ht="13.8" hidden="1">
      <c r="A274" s="39" t="s">
        <v>121</v>
      </c>
      <c r="B274" s="58" t="s">
        <v>613</v>
      </c>
      <c r="C274" s="61" t="s">
        <v>665</v>
      </c>
      <c r="D274" s="59">
        <v>1000003726</v>
      </c>
      <c r="E274" s="61" t="s">
        <v>666</v>
      </c>
      <c r="F274" s="40">
        <v>45210</v>
      </c>
      <c r="G274" s="40" t="str">
        <f t="shared" si="52"/>
        <v>Targeted Dealer</v>
      </c>
      <c r="H274" s="40" t="s">
        <v>113</v>
      </c>
      <c r="I274" s="41">
        <v>120</v>
      </c>
      <c r="J274" s="41">
        <f t="shared" ca="1" si="53"/>
        <v>2643.8709677419356</v>
      </c>
      <c r="K274" s="42">
        <v>80</v>
      </c>
      <c r="L274" s="43">
        <f t="shared" ca="1" si="54"/>
        <v>-2563.8709677419356</v>
      </c>
      <c r="M274" s="43">
        <f t="shared" ca="1" si="55"/>
        <v>3.0258662762323083</v>
      </c>
      <c r="N274" s="44">
        <v>80</v>
      </c>
      <c r="O274" s="45" t="str">
        <f t="shared" ca="1" si="56"/>
        <v>Nov</v>
      </c>
      <c r="P274" s="42">
        <v>80</v>
      </c>
      <c r="Q274" s="44">
        <f t="shared" si="57"/>
        <v>0</v>
      </c>
      <c r="R274" s="45">
        <f t="shared" ca="1" si="58"/>
        <v>0</v>
      </c>
      <c r="S274" s="44" t="str">
        <f t="shared" ca="1" si="59"/>
        <v>GROWTH</v>
      </c>
      <c r="T274" s="46">
        <v>80</v>
      </c>
      <c r="U274" s="46" t="str">
        <f t="shared" ca="1" si="60"/>
        <v>Dec</v>
      </c>
      <c r="V274" s="42">
        <v>80</v>
      </c>
      <c r="W274" s="47">
        <f t="shared" si="61"/>
        <v>0</v>
      </c>
      <c r="X274" s="48">
        <f t="shared" ca="1" si="62"/>
        <v>0</v>
      </c>
      <c r="Y274" s="47" t="str">
        <f t="shared" ca="1" si="63"/>
        <v>GROWTH</v>
      </c>
      <c r="Z274" s="50">
        <v>0</v>
      </c>
      <c r="AA274" s="50">
        <f t="shared" si="64"/>
        <v>1</v>
      </c>
      <c r="AB274" s="27">
        <v>1000003726</v>
      </c>
    </row>
    <row r="275" spans="1:28" s="27" customFormat="1" ht="13.8" hidden="1">
      <c r="A275" s="39" t="s">
        <v>121</v>
      </c>
      <c r="B275" s="58" t="s">
        <v>613</v>
      </c>
      <c r="C275" s="61" t="s">
        <v>667</v>
      </c>
      <c r="D275" s="59">
        <v>1000003728</v>
      </c>
      <c r="E275" s="61" t="s">
        <v>668</v>
      </c>
      <c r="F275" s="40">
        <v>45215</v>
      </c>
      <c r="G275" s="40" t="str">
        <f t="shared" si="52"/>
        <v>Targeted Dealer</v>
      </c>
      <c r="H275" s="40"/>
      <c r="I275" s="41">
        <v>151</v>
      </c>
      <c r="J275" s="41">
        <f t="shared" ca="1" si="53"/>
        <v>3326.8709677419356</v>
      </c>
      <c r="K275" s="42">
        <v>217.2</v>
      </c>
      <c r="L275" s="43">
        <f t="shared" ca="1" si="54"/>
        <v>-3109.6709677419358</v>
      </c>
      <c r="M275" s="43">
        <f t="shared" ca="1" si="55"/>
        <v>6.5286571708376551</v>
      </c>
      <c r="N275" s="44">
        <v>205.5</v>
      </c>
      <c r="O275" s="45" t="str">
        <f t="shared" ca="1" si="56"/>
        <v>Nov</v>
      </c>
      <c r="P275" s="42">
        <v>205.5</v>
      </c>
      <c r="Q275" s="44">
        <f t="shared" si="57"/>
        <v>11.699999999999989</v>
      </c>
      <c r="R275" s="45">
        <f t="shared" ca="1" si="58"/>
        <v>5.6934306569343063E-2</v>
      </c>
      <c r="S275" s="44" t="str">
        <f t="shared" ca="1" si="59"/>
        <v>GROWTH</v>
      </c>
      <c r="T275" s="46">
        <v>142.44999999999999</v>
      </c>
      <c r="U275" s="46" t="str">
        <f t="shared" ca="1" si="60"/>
        <v>Dec</v>
      </c>
      <c r="V275" s="42">
        <v>142.44999999999999</v>
      </c>
      <c r="W275" s="47">
        <f t="shared" si="61"/>
        <v>74.75</v>
      </c>
      <c r="X275" s="48">
        <f t="shared" ca="1" si="62"/>
        <v>0.52474552474552483</v>
      </c>
      <c r="Y275" s="47" t="str">
        <f t="shared" ca="1" si="63"/>
        <v>GROWTH</v>
      </c>
      <c r="Z275" s="50">
        <v>0</v>
      </c>
      <c r="AA275" s="50">
        <f t="shared" si="64"/>
        <v>0</v>
      </c>
      <c r="AB275" s="27">
        <v>1000003728</v>
      </c>
    </row>
    <row r="276" spans="1:28" s="27" customFormat="1" ht="13.8" hidden="1">
      <c r="A276" s="50" t="s">
        <v>121</v>
      </c>
      <c r="B276" s="63" t="s">
        <v>613</v>
      </c>
      <c r="C276" s="63" t="s">
        <v>669</v>
      </c>
      <c r="D276" s="63">
        <v>1000003873</v>
      </c>
      <c r="E276" s="63" t="s">
        <v>670</v>
      </c>
      <c r="F276" s="40">
        <v>45350</v>
      </c>
      <c r="G276" s="40" t="str">
        <f t="shared" si="52"/>
        <v>Targeted Dealer</v>
      </c>
      <c r="H276" s="40"/>
      <c r="I276" s="41">
        <v>20</v>
      </c>
      <c r="J276" s="41">
        <f t="shared" ca="1" si="53"/>
        <v>440.64516129032256</v>
      </c>
      <c r="K276" s="42">
        <v>30</v>
      </c>
      <c r="L276" s="43">
        <f t="shared" ca="1" si="54"/>
        <v>-410.64516129032256</v>
      </c>
      <c r="M276" s="43">
        <f t="shared" ca="1" si="55"/>
        <v>6.8081991215226942</v>
      </c>
      <c r="N276" s="44">
        <v>10</v>
      </c>
      <c r="O276" s="45" t="str">
        <f t="shared" ca="1" si="56"/>
        <v>Nov</v>
      </c>
      <c r="P276" s="42">
        <v>10</v>
      </c>
      <c r="Q276" s="44">
        <f t="shared" si="57"/>
        <v>20</v>
      </c>
      <c r="R276" s="45">
        <f t="shared" ca="1" si="58"/>
        <v>2</v>
      </c>
      <c r="S276" s="44" t="str">
        <f t="shared" ca="1" si="59"/>
        <v>GROWTH</v>
      </c>
      <c r="T276" s="46">
        <v>0</v>
      </c>
      <c r="U276" s="46" t="str">
        <f t="shared" ca="1" si="60"/>
        <v>Dec</v>
      </c>
      <c r="V276" s="42">
        <v>0</v>
      </c>
      <c r="W276" s="47">
        <f t="shared" si="61"/>
        <v>30</v>
      </c>
      <c r="X276" s="48">
        <f t="shared" ca="1" si="62"/>
        <v>0</v>
      </c>
      <c r="Y276" s="47" t="b">
        <f t="shared" si="63"/>
        <v>0</v>
      </c>
      <c r="Z276" s="50">
        <v>0</v>
      </c>
      <c r="AA276" s="50">
        <f t="shared" si="64"/>
        <v>0</v>
      </c>
      <c r="AB276" s="27">
        <v>1000003873</v>
      </c>
    </row>
    <row r="277" spans="1:28" s="27" customFormat="1" ht="13.8" hidden="1">
      <c r="A277" s="50" t="s">
        <v>121</v>
      </c>
      <c r="B277" s="63" t="s">
        <v>613</v>
      </c>
      <c r="C277" s="63" t="s">
        <v>671</v>
      </c>
      <c r="D277" s="63">
        <v>1000003893</v>
      </c>
      <c r="E277" s="63" t="s">
        <v>672</v>
      </c>
      <c r="F277" s="40">
        <v>45373</v>
      </c>
      <c r="G277" s="40" t="str">
        <f t="shared" si="52"/>
        <v>Targeted Dealer</v>
      </c>
      <c r="H277" s="40"/>
      <c r="I277" s="41">
        <v>40</v>
      </c>
      <c r="J277" s="41">
        <f t="shared" ca="1" si="53"/>
        <v>881.29032258064512</v>
      </c>
      <c r="K277" s="42">
        <v>40</v>
      </c>
      <c r="L277" s="43">
        <f t="shared" ca="1" si="54"/>
        <v>-841.29032258064512</v>
      </c>
      <c r="M277" s="43">
        <f t="shared" ca="1" si="55"/>
        <v>4.5387994143484631</v>
      </c>
      <c r="N277" s="44">
        <v>80</v>
      </c>
      <c r="O277" s="45" t="str">
        <f t="shared" ca="1" si="56"/>
        <v>Nov</v>
      </c>
      <c r="P277" s="42">
        <v>80</v>
      </c>
      <c r="Q277" s="44">
        <f t="shared" si="57"/>
        <v>-40</v>
      </c>
      <c r="R277" s="45">
        <f t="shared" ca="1" si="58"/>
        <v>-0.5</v>
      </c>
      <c r="S277" s="44" t="str">
        <f t="shared" ca="1" si="59"/>
        <v>DEGROWTH</v>
      </c>
      <c r="T277" s="46">
        <v>0</v>
      </c>
      <c r="U277" s="46" t="str">
        <f t="shared" ca="1" si="60"/>
        <v>Dec</v>
      </c>
      <c r="V277" s="42">
        <v>0</v>
      </c>
      <c r="W277" s="47">
        <f t="shared" si="61"/>
        <v>40</v>
      </c>
      <c r="X277" s="48">
        <f t="shared" ca="1" si="62"/>
        <v>0</v>
      </c>
      <c r="Y277" s="47" t="b">
        <f t="shared" si="63"/>
        <v>0</v>
      </c>
      <c r="Z277" s="50">
        <v>0</v>
      </c>
      <c r="AA277" s="50">
        <f t="shared" si="64"/>
        <v>0</v>
      </c>
      <c r="AB277" s="27">
        <v>1000003893</v>
      </c>
    </row>
    <row r="278" spans="1:28" s="27" customFormat="1" ht="13.8" hidden="1">
      <c r="A278" s="50" t="s">
        <v>121</v>
      </c>
      <c r="B278" s="63" t="s">
        <v>613</v>
      </c>
      <c r="C278" s="63" t="s">
        <v>673</v>
      </c>
      <c r="D278" s="63">
        <v>1000003926</v>
      </c>
      <c r="E278" s="63" t="s">
        <v>674</v>
      </c>
      <c r="F278" s="40">
        <v>45412</v>
      </c>
      <c r="G278" s="40" t="str">
        <f t="shared" si="52"/>
        <v>Targeted Dealer</v>
      </c>
      <c r="H278" s="40"/>
      <c r="I278" s="41">
        <v>36</v>
      </c>
      <c r="J278" s="41">
        <f t="shared" ca="1" si="53"/>
        <v>793.16129032258073</v>
      </c>
      <c r="K278" s="42">
        <v>75</v>
      </c>
      <c r="L278" s="43">
        <f t="shared" ca="1" si="54"/>
        <v>-718.16129032258073</v>
      </c>
      <c r="M278" s="43">
        <f t="shared" ca="1" si="55"/>
        <v>9.4558321132259628</v>
      </c>
      <c r="N278" s="44">
        <v>44</v>
      </c>
      <c r="O278" s="45" t="str">
        <f t="shared" ca="1" si="56"/>
        <v>Nov</v>
      </c>
      <c r="P278" s="42">
        <v>44</v>
      </c>
      <c r="Q278" s="44">
        <f t="shared" si="57"/>
        <v>31</v>
      </c>
      <c r="R278" s="45">
        <f t="shared" ca="1" si="58"/>
        <v>0.70454545454545459</v>
      </c>
      <c r="S278" s="44" t="str">
        <f t="shared" ca="1" si="59"/>
        <v>GROWTH</v>
      </c>
      <c r="T278" s="46">
        <v>0</v>
      </c>
      <c r="U278" s="46" t="str">
        <f t="shared" ca="1" si="60"/>
        <v>Dec</v>
      </c>
      <c r="V278" s="42">
        <v>0</v>
      </c>
      <c r="W278" s="47">
        <f t="shared" si="61"/>
        <v>75</v>
      </c>
      <c r="X278" s="48">
        <f t="shared" ca="1" si="62"/>
        <v>0</v>
      </c>
      <c r="Y278" s="47" t="b">
        <f t="shared" si="63"/>
        <v>0</v>
      </c>
      <c r="Z278" s="50">
        <v>0</v>
      </c>
      <c r="AA278" s="50">
        <f t="shared" si="64"/>
        <v>0</v>
      </c>
      <c r="AB278" s="27">
        <v>1000003926</v>
      </c>
    </row>
    <row r="279" spans="1:28" s="27" customFormat="1" ht="13.8" hidden="1">
      <c r="A279" s="50" t="s">
        <v>121</v>
      </c>
      <c r="B279" s="63" t="s">
        <v>613</v>
      </c>
      <c r="C279" s="63" t="s">
        <v>675</v>
      </c>
      <c r="D279" s="63">
        <v>1000003992</v>
      </c>
      <c r="E279" s="63" t="s">
        <v>676</v>
      </c>
      <c r="F279" s="40">
        <v>45443</v>
      </c>
      <c r="G279" s="40" t="str">
        <f t="shared" si="52"/>
        <v>Targeted Dealer</v>
      </c>
      <c r="H279" s="40"/>
      <c r="I279" s="41">
        <v>40</v>
      </c>
      <c r="J279" s="41">
        <f t="shared" ca="1" si="53"/>
        <v>881.29032258064512</v>
      </c>
      <c r="K279" s="42">
        <v>0</v>
      </c>
      <c r="L279" s="43">
        <f t="shared" ca="1" si="54"/>
        <v>-881.29032258064512</v>
      </c>
      <c r="M279" s="43">
        <f t="shared" ca="1" si="55"/>
        <v>0</v>
      </c>
      <c r="N279" s="44">
        <v>0</v>
      </c>
      <c r="O279" s="45" t="str">
        <f t="shared" ca="1" si="56"/>
        <v>Nov</v>
      </c>
      <c r="P279" s="42">
        <v>0</v>
      </c>
      <c r="Q279" s="44">
        <f t="shared" si="57"/>
        <v>0</v>
      </c>
      <c r="R279" s="45">
        <f t="shared" ca="1" si="58"/>
        <v>0</v>
      </c>
      <c r="S279" s="44" t="b">
        <f t="shared" si="59"/>
        <v>0</v>
      </c>
      <c r="T279" s="46">
        <v>0</v>
      </c>
      <c r="U279" s="46" t="str">
        <f t="shared" ca="1" si="60"/>
        <v>Dec</v>
      </c>
      <c r="V279" s="42">
        <v>0</v>
      </c>
      <c r="W279" s="47">
        <f t="shared" si="61"/>
        <v>0</v>
      </c>
      <c r="X279" s="48">
        <f t="shared" ca="1" si="62"/>
        <v>0</v>
      </c>
      <c r="Y279" s="47" t="b">
        <f t="shared" si="63"/>
        <v>0</v>
      </c>
      <c r="Z279" s="50">
        <v>1</v>
      </c>
      <c r="AA279" s="50">
        <f t="shared" si="64"/>
        <v>0</v>
      </c>
      <c r="AB279" s="27">
        <v>1000003992</v>
      </c>
    </row>
    <row r="280" spans="1:28" s="27" customFormat="1" ht="13.8" hidden="1">
      <c r="A280" s="50" t="s">
        <v>121</v>
      </c>
      <c r="B280" s="63" t="s">
        <v>613</v>
      </c>
      <c r="C280" s="63" t="s">
        <v>677</v>
      </c>
      <c r="D280" s="63">
        <v>1000004053</v>
      </c>
      <c r="E280" s="63" t="s">
        <v>678</v>
      </c>
      <c r="F280" s="40">
        <v>45497</v>
      </c>
      <c r="G280" s="40" t="str">
        <f t="shared" si="52"/>
        <v>Targeted Dealer</v>
      </c>
      <c r="H280" s="50"/>
      <c r="I280" s="41">
        <v>140</v>
      </c>
      <c r="J280" s="41">
        <f t="shared" ca="1" si="53"/>
        <v>3084.5161290322585</v>
      </c>
      <c r="K280" s="42">
        <v>112</v>
      </c>
      <c r="L280" s="43">
        <f t="shared" ca="1" si="54"/>
        <v>-2972.5161290322585</v>
      </c>
      <c r="M280" s="43">
        <f t="shared" ca="1" si="55"/>
        <v>3.6310395314787693</v>
      </c>
      <c r="N280" s="44">
        <v>128</v>
      </c>
      <c r="O280" s="45" t="str">
        <f t="shared" ca="1" si="56"/>
        <v>Nov</v>
      </c>
      <c r="P280" s="42">
        <v>128</v>
      </c>
      <c r="Q280" s="44">
        <f t="shared" si="57"/>
        <v>-16</v>
      </c>
      <c r="R280" s="45">
        <f t="shared" ca="1" si="58"/>
        <v>-0.125</v>
      </c>
      <c r="S280" s="44" t="str">
        <f t="shared" ca="1" si="59"/>
        <v>DEGROWTH</v>
      </c>
      <c r="T280" s="46">
        <v>0</v>
      </c>
      <c r="U280" s="46" t="str">
        <f t="shared" ca="1" si="60"/>
        <v>Dec</v>
      </c>
      <c r="V280" s="42">
        <v>0</v>
      </c>
      <c r="W280" s="47">
        <f t="shared" si="61"/>
        <v>112</v>
      </c>
      <c r="X280" s="48">
        <f t="shared" ca="1" si="62"/>
        <v>0</v>
      </c>
      <c r="Y280" s="47" t="b">
        <f t="shared" si="63"/>
        <v>0</v>
      </c>
      <c r="Z280" s="50">
        <v>0</v>
      </c>
      <c r="AA280" s="50">
        <f t="shared" si="64"/>
        <v>0</v>
      </c>
      <c r="AB280" s="27">
        <v>1000004053</v>
      </c>
    </row>
    <row r="281" spans="1:28" s="27" customFormat="1" ht="13.8" hidden="1">
      <c r="A281" s="50" t="s">
        <v>121</v>
      </c>
      <c r="B281" s="63" t="s">
        <v>613</v>
      </c>
      <c r="C281" s="63" t="s">
        <v>679</v>
      </c>
      <c r="D281" s="63">
        <v>1000004063</v>
      </c>
      <c r="E281" s="63" t="s">
        <v>680</v>
      </c>
      <c r="F281" s="40">
        <v>45498</v>
      </c>
      <c r="G281" s="40" t="str">
        <f t="shared" si="52"/>
        <v>Targeted Dealer</v>
      </c>
      <c r="H281" s="50"/>
      <c r="I281" s="41">
        <v>200</v>
      </c>
      <c r="J281" s="41">
        <f t="shared" ca="1" si="53"/>
        <v>4406.4516129032254</v>
      </c>
      <c r="K281" s="42">
        <v>340</v>
      </c>
      <c r="L281" s="43">
        <f t="shared" ca="1" si="54"/>
        <v>-4066.4516129032254</v>
      </c>
      <c r="M281" s="43">
        <f t="shared" ca="1" si="55"/>
        <v>7.7159590043923867</v>
      </c>
      <c r="N281" s="44">
        <v>205</v>
      </c>
      <c r="O281" s="45" t="str">
        <f t="shared" ca="1" si="56"/>
        <v>Nov</v>
      </c>
      <c r="P281" s="42">
        <v>205</v>
      </c>
      <c r="Q281" s="44">
        <f t="shared" si="57"/>
        <v>135</v>
      </c>
      <c r="R281" s="45">
        <f t="shared" ca="1" si="58"/>
        <v>0.65853658536585358</v>
      </c>
      <c r="S281" s="44" t="str">
        <f t="shared" ca="1" si="59"/>
        <v>GROWTH</v>
      </c>
      <c r="T281" s="46">
        <v>0</v>
      </c>
      <c r="U281" s="46" t="str">
        <f t="shared" ca="1" si="60"/>
        <v>Dec</v>
      </c>
      <c r="V281" s="42">
        <v>0</v>
      </c>
      <c r="W281" s="47">
        <f t="shared" si="61"/>
        <v>340</v>
      </c>
      <c r="X281" s="48">
        <f t="shared" ca="1" si="62"/>
        <v>0</v>
      </c>
      <c r="Y281" s="47" t="b">
        <f t="shared" si="63"/>
        <v>0</v>
      </c>
      <c r="Z281" s="50">
        <v>0</v>
      </c>
      <c r="AA281" s="50">
        <f t="shared" si="64"/>
        <v>0</v>
      </c>
      <c r="AB281" s="27">
        <v>1000004063</v>
      </c>
    </row>
    <row r="282" spans="1:28" s="27" customFormat="1" ht="13.8" hidden="1">
      <c r="A282" s="50" t="s">
        <v>121</v>
      </c>
      <c r="B282" s="63" t="s">
        <v>613</v>
      </c>
      <c r="C282" s="63" t="s">
        <v>681</v>
      </c>
      <c r="D282" s="63">
        <v>1000004075</v>
      </c>
      <c r="E282" s="63" t="s">
        <v>682</v>
      </c>
      <c r="F282" s="40">
        <v>45506</v>
      </c>
      <c r="G282" s="40" t="str">
        <f t="shared" si="52"/>
        <v>Targeted Dealer</v>
      </c>
      <c r="H282" s="50"/>
      <c r="I282" s="41">
        <v>40</v>
      </c>
      <c r="J282" s="41">
        <f t="shared" ca="1" si="53"/>
        <v>881.29032258064512</v>
      </c>
      <c r="K282" s="42">
        <v>0</v>
      </c>
      <c r="L282" s="43">
        <f t="shared" ca="1" si="54"/>
        <v>-881.29032258064512</v>
      </c>
      <c r="M282" s="43">
        <f t="shared" ca="1" si="55"/>
        <v>0</v>
      </c>
      <c r="N282" s="44">
        <v>0</v>
      </c>
      <c r="O282" s="45" t="str">
        <f t="shared" ca="1" si="56"/>
        <v>Nov</v>
      </c>
      <c r="P282" s="42">
        <v>0</v>
      </c>
      <c r="Q282" s="44">
        <f t="shared" si="57"/>
        <v>0</v>
      </c>
      <c r="R282" s="45">
        <f t="shared" ca="1" si="58"/>
        <v>0</v>
      </c>
      <c r="S282" s="44" t="b">
        <f t="shared" si="59"/>
        <v>0</v>
      </c>
      <c r="T282" s="46">
        <v>0</v>
      </c>
      <c r="U282" s="46" t="str">
        <f t="shared" ca="1" si="60"/>
        <v>Dec</v>
      </c>
      <c r="V282" s="42">
        <v>0</v>
      </c>
      <c r="W282" s="47">
        <f t="shared" si="61"/>
        <v>0</v>
      </c>
      <c r="X282" s="48">
        <f t="shared" ca="1" si="62"/>
        <v>0</v>
      </c>
      <c r="Y282" s="47" t="b">
        <f t="shared" si="63"/>
        <v>0</v>
      </c>
      <c r="Z282" s="50">
        <v>1</v>
      </c>
      <c r="AA282" s="50">
        <f t="shared" si="64"/>
        <v>0</v>
      </c>
      <c r="AB282" s="27">
        <v>1000004075</v>
      </c>
    </row>
    <row r="283" spans="1:28" s="27" customFormat="1" ht="13.8" hidden="1">
      <c r="A283" s="39" t="s">
        <v>121</v>
      </c>
      <c r="B283" s="58" t="s">
        <v>22</v>
      </c>
      <c r="C283" s="59" t="s">
        <v>683</v>
      </c>
      <c r="D283" s="59">
        <v>1000000411</v>
      </c>
      <c r="E283" s="60" t="s">
        <v>684</v>
      </c>
      <c r="F283" s="40">
        <v>38414</v>
      </c>
      <c r="G283" s="40" t="str">
        <f t="shared" si="52"/>
        <v>Targeted Dealer</v>
      </c>
      <c r="H283" s="40"/>
      <c r="I283" s="41">
        <v>20</v>
      </c>
      <c r="J283" s="41">
        <f t="shared" ca="1" si="53"/>
        <v>440.64516129032256</v>
      </c>
      <c r="K283" s="42">
        <v>0</v>
      </c>
      <c r="L283" s="43">
        <f t="shared" ca="1" si="54"/>
        <v>-440.64516129032256</v>
      </c>
      <c r="M283" s="43">
        <f t="shared" ca="1" si="55"/>
        <v>0</v>
      </c>
      <c r="N283" s="44">
        <v>0</v>
      </c>
      <c r="O283" s="45" t="str">
        <f t="shared" ca="1" si="56"/>
        <v>Nov</v>
      </c>
      <c r="P283" s="42">
        <v>0</v>
      </c>
      <c r="Q283" s="44">
        <f t="shared" si="57"/>
        <v>0</v>
      </c>
      <c r="R283" s="45">
        <f t="shared" ca="1" si="58"/>
        <v>0</v>
      </c>
      <c r="S283" s="44" t="b">
        <f t="shared" si="59"/>
        <v>0</v>
      </c>
      <c r="T283" s="46">
        <v>45</v>
      </c>
      <c r="U283" s="46" t="str">
        <f t="shared" ca="1" si="60"/>
        <v>Dec</v>
      </c>
      <c r="V283" s="42">
        <v>45</v>
      </c>
      <c r="W283" s="47">
        <f t="shared" si="61"/>
        <v>-45</v>
      </c>
      <c r="X283" s="48">
        <f t="shared" ca="1" si="62"/>
        <v>-1</v>
      </c>
      <c r="Y283" s="47" t="str">
        <f t="shared" ca="1" si="63"/>
        <v>DEGROWTH</v>
      </c>
      <c r="Z283" s="50">
        <v>1</v>
      </c>
      <c r="AA283" s="50">
        <f t="shared" si="64"/>
        <v>0</v>
      </c>
      <c r="AB283" s="27">
        <v>1000000411</v>
      </c>
    </row>
    <row r="284" spans="1:28" s="27" customFormat="1" ht="13.8" hidden="1">
      <c r="A284" s="39" t="s">
        <v>121</v>
      </c>
      <c r="B284" s="58" t="s">
        <v>22</v>
      </c>
      <c r="C284" s="59" t="s">
        <v>685</v>
      </c>
      <c r="D284" s="59">
        <v>1000000413</v>
      </c>
      <c r="E284" s="60" t="s">
        <v>686</v>
      </c>
      <c r="F284" s="40">
        <v>38741</v>
      </c>
      <c r="G284" s="40" t="str">
        <f t="shared" si="52"/>
        <v>Targeted Dealer</v>
      </c>
      <c r="H284" s="40"/>
      <c r="I284" s="41">
        <v>20</v>
      </c>
      <c r="J284" s="41">
        <f t="shared" ca="1" si="53"/>
        <v>440.64516129032256</v>
      </c>
      <c r="K284" s="42">
        <v>15</v>
      </c>
      <c r="L284" s="43">
        <f t="shared" ca="1" si="54"/>
        <v>-425.64516129032256</v>
      </c>
      <c r="M284" s="43">
        <f t="shared" ca="1" si="55"/>
        <v>3.4040995607613471</v>
      </c>
      <c r="N284" s="44">
        <v>20</v>
      </c>
      <c r="O284" s="45" t="str">
        <f t="shared" ca="1" si="56"/>
        <v>Nov</v>
      </c>
      <c r="P284" s="42">
        <v>20</v>
      </c>
      <c r="Q284" s="44">
        <f t="shared" si="57"/>
        <v>-5</v>
      </c>
      <c r="R284" s="45">
        <f t="shared" ca="1" si="58"/>
        <v>-0.25</v>
      </c>
      <c r="S284" s="44" t="str">
        <f t="shared" ca="1" si="59"/>
        <v>DEGROWTH</v>
      </c>
      <c r="T284" s="46">
        <v>0</v>
      </c>
      <c r="U284" s="46" t="str">
        <f t="shared" ca="1" si="60"/>
        <v>Dec</v>
      </c>
      <c r="V284" s="42">
        <v>0</v>
      </c>
      <c r="W284" s="47">
        <f t="shared" si="61"/>
        <v>15</v>
      </c>
      <c r="X284" s="48">
        <f t="shared" ca="1" si="62"/>
        <v>0</v>
      </c>
      <c r="Y284" s="47" t="b">
        <f t="shared" si="63"/>
        <v>0</v>
      </c>
      <c r="Z284" s="50">
        <v>0</v>
      </c>
      <c r="AA284" s="50">
        <f t="shared" si="64"/>
        <v>0</v>
      </c>
      <c r="AB284" s="27">
        <v>1000000413</v>
      </c>
    </row>
    <row r="285" spans="1:28" s="27" customFormat="1" ht="13.8" hidden="1">
      <c r="A285" s="39" t="s">
        <v>121</v>
      </c>
      <c r="B285" s="58" t="s">
        <v>22</v>
      </c>
      <c r="C285" s="59" t="s">
        <v>687</v>
      </c>
      <c r="D285" s="59">
        <v>1000000418</v>
      </c>
      <c r="E285" s="60" t="s">
        <v>688</v>
      </c>
      <c r="F285" s="40">
        <v>39958</v>
      </c>
      <c r="G285" s="40" t="str">
        <f t="shared" si="52"/>
        <v>Targeted Dealer</v>
      </c>
      <c r="H285" s="40"/>
      <c r="I285" s="41">
        <v>130</v>
      </c>
      <c r="J285" s="41">
        <f t="shared" ca="1" si="53"/>
        <v>2864.1935483870966</v>
      </c>
      <c r="K285" s="42">
        <v>160</v>
      </c>
      <c r="L285" s="43">
        <f t="shared" ca="1" si="54"/>
        <v>-2704.1935483870966</v>
      </c>
      <c r="M285" s="43">
        <f t="shared" ca="1" si="55"/>
        <v>5.5862146638134931</v>
      </c>
      <c r="N285" s="44">
        <v>80</v>
      </c>
      <c r="O285" s="45" t="str">
        <f t="shared" ca="1" si="56"/>
        <v>Nov</v>
      </c>
      <c r="P285" s="42">
        <v>80</v>
      </c>
      <c r="Q285" s="44">
        <f t="shared" si="57"/>
        <v>80</v>
      </c>
      <c r="R285" s="45">
        <f t="shared" ca="1" si="58"/>
        <v>1</v>
      </c>
      <c r="S285" s="44" t="str">
        <f t="shared" ca="1" si="59"/>
        <v>GROWTH</v>
      </c>
      <c r="T285" s="46">
        <v>115</v>
      </c>
      <c r="U285" s="46" t="str">
        <f t="shared" ca="1" si="60"/>
        <v>Dec</v>
      </c>
      <c r="V285" s="42">
        <v>115</v>
      </c>
      <c r="W285" s="47">
        <f t="shared" si="61"/>
        <v>45</v>
      </c>
      <c r="X285" s="48">
        <f t="shared" ca="1" si="62"/>
        <v>0.39130434782608692</v>
      </c>
      <c r="Y285" s="47" t="str">
        <f t="shared" ca="1" si="63"/>
        <v>GROWTH</v>
      </c>
      <c r="Z285" s="50">
        <v>0</v>
      </c>
      <c r="AA285" s="50">
        <f t="shared" si="64"/>
        <v>0</v>
      </c>
      <c r="AB285" s="27">
        <v>1000000418</v>
      </c>
    </row>
    <row r="286" spans="1:28" s="27" customFormat="1" ht="13.8" hidden="1">
      <c r="A286" s="39" t="s">
        <v>121</v>
      </c>
      <c r="B286" s="58" t="s">
        <v>22</v>
      </c>
      <c r="C286" s="59" t="s">
        <v>689</v>
      </c>
      <c r="D286" s="59">
        <v>1000000404</v>
      </c>
      <c r="E286" s="60" t="s">
        <v>690</v>
      </c>
      <c r="F286" s="40">
        <v>39963</v>
      </c>
      <c r="G286" s="40" t="str">
        <f t="shared" si="52"/>
        <v>Targeted Dealer</v>
      </c>
      <c r="H286" s="40"/>
      <c r="I286" s="41">
        <v>70</v>
      </c>
      <c r="J286" s="41">
        <f t="shared" ca="1" si="53"/>
        <v>1542.2580645161293</v>
      </c>
      <c r="K286" s="42">
        <v>15</v>
      </c>
      <c r="L286" s="43">
        <f t="shared" ca="1" si="54"/>
        <v>-1527.2580645161293</v>
      </c>
      <c r="M286" s="43">
        <f t="shared" ca="1" si="55"/>
        <v>0.97259987450324181</v>
      </c>
      <c r="N286" s="44">
        <v>65</v>
      </c>
      <c r="O286" s="45" t="str">
        <f t="shared" ca="1" si="56"/>
        <v>Nov</v>
      </c>
      <c r="P286" s="42">
        <v>65</v>
      </c>
      <c r="Q286" s="44">
        <f t="shared" si="57"/>
        <v>-50</v>
      </c>
      <c r="R286" s="45">
        <f t="shared" ca="1" si="58"/>
        <v>-0.76923076923076916</v>
      </c>
      <c r="S286" s="44" t="str">
        <f t="shared" ca="1" si="59"/>
        <v>DEGROWTH</v>
      </c>
      <c r="T286" s="46">
        <v>52</v>
      </c>
      <c r="U286" s="46" t="str">
        <f t="shared" ca="1" si="60"/>
        <v>Dec</v>
      </c>
      <c r="V286" s="42">
        <v>52</v>
      </c>
      <c r="W286" s="47">
        <f t="shared" si="61"/>
        <v>-37</v>
      </c>
      <c r="X286" s="48">
        <f t="shared" ca="1" si="62"/>
        <v>-0.71153846153846156</v>
      </c>
      <c r="Y286" s="47" t="str">
        <f t="shared" ca="1" si="63"/>
        <v>DEGROWTH</v>
      </c>
      <c r="Z286" s="50">
        <v>0</v>
      </c>
      <c r="AA286" s="50">
        <f t="shared" si="64"/>
        <v>0</v>
      </c>
      <c r="AB286" s="27">
        <v>1000000404</v>
      </c>
    </row>
    <row r="287" spans="1:28" s="27" customFormat="1" ht="13.8" hidden="1">
      <c r="A287" s="39" t="s">
        <v>121</v>
      </c>
      <c r="B287" s="58" t="s">
        <v>22</v>
      </c>
      <c r="C287" s="59" t="s">
        <v>691</v>
      </c>
      <c r="D287" s="59">
        <v>1000000401</v>
      </c>
      <c r="E287" s="60" t="s">
        <v>692</v>
      </c>
      <c r="F287" s="40">
        <v>40011</v>
      </c>
      <c r="G287" s="40" t="str">
        <f t="shared" si="52"/>
        <v>Targeted Dealer</v>
      </c>
      <c r="H287" s="40"/>
      <c r="I287" s="41">
        <v>300</v>
      </c>
      <c r="J287" s="41">
        <f t="shared" ca="1" si="53"/>
        <v>6609.677419354839</v>
      </c>
      <c r="K287" s="42">
        <v>256.75</v>
      </c>
      <c r="L287" s="43">
        <f t="shared" ca="1" si="54"/>
        <v>-6352.927419354839</v>
      </c>
      <c r="M287" s="43">
        <f t="shared" ca="1" si="55"/>
        <v>3.8844558321132263</v>
      </c>
      <c r="N287" s="44">
        <v>261</v>
      </c>
      <c r="O287" s="45" t="str">
        <f t="shared" ca="1" si="56"/>
        <v>Nov</v>
      </c>
      <c r="P287" s="42">
        <v>261</v>
      </c>
      <c r="Q287" s="44">
        <f t="shared" si="57"/>
        <v>-4.25</v>
      </c>
      <c r="R287" s="45">
        <f t="shared" ca="1" si="58"/>
        <v>-1.6283524904214586E-2</v>
      </c>
      <c r="S287" s="44" t="str">
        <f t="shared" ca="1" si="59"/>
        <v>DEGROWTH</v>
      </c>
      <c r="T287" s="46">
        <v>258</v>
      </c>
      <c r="U287" s="46" t="str">
        <f t="shared" ca="1" si="60"/>
        <v>Dec</v>
      </c>
      <c r="V287" s="42">
        <v>258</v>
      </c>
      <c r="W287" s="47">
        <f t="shared" si="61"/>
        <v>-1.25</v>
      </c>
      <c r="X287" s="48">
        <f t="shared" ca="1" si="62"/>
        <v>-4.8449612403100861E-3</v>
      </c>
      <c r="Y287" s="47" t="str">
        <f t="shared" ca="1" si="63"/>
        <v>DEGROWTH</v>
      </c>
      <c r="Z287" s="50">
        <v>0</v>
      </c>
      <c r="AA287" s="50">
        <f t="shared" si="64"/>
        <v>0</v>
      </c>
      <c r="AB287" s="27">
        <v>1000000401</v>
      </c>
    </row>
    <row r="288" spans="1:28" s="27" customFormat="1" ht="13.8" hidden="1">
      <c r="A288" s="39" t="s">
        <v>121</v>
      </c>
      <c r="B288" s="58" t="s">
        <v>22</v>
      </c>
      <c r="C288" s="61" t="s">
        <v>693</v>
      </c>
      <c r="D288" s="59">
        <v>1000000407</v>
      </c>
      <c r="E288" s="60" t="s">
        <v>694</v>
      </c>
      <c r="F288" s="40">
        <v>40176</v>
      </c>
      <c r="G288" s="40" t="str">
        <f t="shared" si="52"/>
        <v>Targeted Dealer</v>
      </c>
      <c r="H288" s="40"/>
      <c r="I288" s="41">
        <v>220</v>
      </c>
      <c r="J288" s="41">
        <f t="shared" ca="1" si="53"/>
        <v>4847.0967741935483</v>
      </c>
      <c r="K288" s="42">
        <v>112.5</v>
      </c>
      <c r="L288" s="43">
        <f t="shared" ca="1" si="54"/>
        <v>-4734.5967741935483</v>
      </c>
      <c r="M288" s="43">
        <f t="shared" ca="1" si="55"/>
        <v>2.3209769732463732</v>
      </c>
      <c r="N288" s="44">
        <v>139</v>
      </c>
      <c r="O288" s="45" t="str">
        <f t="shared" ca="1" si="56"/>
        <v>Nov</v>
      </c>
      <c r="P288" s="42">
        <v>139</v>
      </c>
      <c r="Q288" s="44">
        <f t="shared" si="57"/>
        <v>-26.5</v>
      </c>
      <c r="R288" s="45">
        <f t="shared" ca="1" si="58"/>
        <v>-0.19064748201438853</v>
      </c>
      <c r="S288" s="44" t="str">
        <f t="shared" ca="1" si="59"/>
        <v>DEGROWTH</v>
      </c>
      <c r="T288" s="46">
        <v>140.55000000000001</v>
      </c>
      <c r="U288" s="46" t="str">
        <f t="shared" ca="1" si="60"/>
        <v>Dec</v>
      </c>
      <c r="V288" s="42">
        <v>140.55000000000001</v>
      </c>
      <c r="W288" s="47">
        <f t="shared" si="61"/>
        <v>-28.050000000000011</v>
      </c>
      <c r="X288" s="48">
        <f t="shared" ca="1" si="62"/>
        <v>-0.19957310565635011</v>
      </c>
      <c r="Y288" s="47" t="str">
        <f t="shared" ca="1" si="63"/>
        <v>DEGROWTH</v>
      </c>
      <c r="Z288" s="50">
        <v>0</v>
      </c>
      <c r="AA288" s="50">
        <f t="shared" si="64"/>
        <v>0</v>
      </c>
      <c r="AB288" s="27">
        <v>1000000407</v>
      </c>
    </row>
    <row r="289" spans="1:28" s="27" customFormat="1" ht="13.8" hidden="1">
      <c r="A289" s="39" t="s">
        <v>121</v>
      </c>
      <c r="B289" s="58" t="s">
        <v>22</v>
      </c>
      <c r="C289" s="59" t="s">
        <v>695</v>
      </c>
      <c r="D289" s="59">
        <v>1000000423</v>
      </c>
      <c r="E289" s="60" t="s">
        <v>696</v>
      </c>
      <c r="F289" s="40">
        <v>40411</v>
      </c>
      <c r="G289" s="40" t="str">
        <f t="shared" si="52"/>
        <v>Targeted Dealer</v>
      </c>
      <c r="H289" s="40" t="s">
        <v>113</v>
      </c>
      <c r="I289" s="41">
        <v>50</v>
      </c>
      <c r="J289" s="41">
        <f t="shared" ca="1" si="53"/>
        <v>1101.6129032258063</v>
      </c>
      <c r="K289" s="42">
        <v>45</v>
      </c>
      <c r="L289" s="43">
        <f t="shared" ca="1" si="54"/>
        <v>-1056.6129032258063</v>
      </c>
      <c r="M289" s="43">
        <f t="shared" ca="1" si="55"/>
        <v>4.0849194729136169</v>
      </c>
      <c r="N289" s="44">
        <v>55</v>
      </c>
      <c r="O289" s="45" t="str">
        <f t="shared" ca="1" si="56"/>
        <v>Nov</v>
      </c>
      <c r="P289" s="42">
        <v>55</v>
      </c>
      <c r="Q289" s="44">
        <f t="shared" si="57"/>
        <v>-10</v>
      </c>
      <c r="R289" s="45">
        <f t="shared" ca="1" si="58"/>
        <v>-0.18181818181818177</v>
      </c>
      <c r="S289" s="44" t="str">
        <f t="shared" ca="1" si="59"/>
        <v>DEGROWTH</v>
      </c>
      <c r="T289" s="46">
        <v>0</v>
      </c>
      <c r="U289" s="46" t="str">
        <f t="shared" ca="1" si="60"/>
        <v>Dec</v>
      </c>
      <c r="V289" s="42">
        <v>0</v>
      </c>
      <c r="W289" s="47">
        <f t="shared" si="61"/>
        <v>45</v>
      </c>
      <c r="X289" s="48">
        <f t="shared" ca="1" si="62"/>
        <v>0</v>
      </c>
      <c r="Y289" s="47" t="b">
        <f t="shared" si="63"/>
        <v>0</v>
      </c>
      <c r="Z289" s="50">
        <v>0</v>
      </c>
      <c r="AA289" s="50">
        <f t="shared" si="64"/>
        <v>1</v>
      </c>
      <c r="AB289" s="27">
        <v>1000000423</v>
      </c>
    </row>
    <row r="290" spans="1:28" s="27" customFormat="1" ht="13.8" hidden="1">
      <c r="A290" s="39" t="s">
        <v>121</v>
      </c>
      <c r="B290" s="58" t="s">
        <v>22</v>
      </c>
      <c r="C290" s="59" t="s">
        <v>697</v>
      </c>
      <c r="D290" s="59">
        <v>1000000405</v>
      </c>
      <c r="E290" s="60" t="s">
        <v>698</v>
      </c>
      <c r="F290" s="40">
        <v>41676</v>
      </c>
      <c r="G290" s="40" t="str">
        <f t="shared" si="52"/>
        <v>Targeted Dealer</v>
      </c>
      <c r="H290" s="40" t="s">
        <v>113</v>
      </c>
      <c r="I290" s="41">
        <v>80</v>
      </c>
      <c r="J290" s="41">
        <f t="shared" ca="1" si="53"/>
        <v>1762.5806451612902</v>
      </c>
      <c r="K290" s="42">
        <v>140</v>
      </c>
      <c r="L290" s="43">
        <f t="shared" ca="1" si="54"/>
        <v>-1622.5806451612902</v>
      </c>
      <c r="M290" s="43">
        <f t="shared" ca="1" si="55"/>
        <v>7.9428989751098102</v>
      </c>
      <c r="N290" s="44">
        <v>155</v>
      </c>
      <c r="O290" s="45" t="str">
        <f t="shared" ca="1" si="56"/>
        <v>Nov</v>
      </c>
      <c r="P290" s="42">
        <v>155</v>
      </c>
      <c r="Q290" s="44">
        <f t="shared" si="57"/>
        <v>-15</v>
      </c>
      <c r="R290" s="45">
        <f t="shared" ca="1" si="58"/>
        <v>-9.6774193548387122E-2</v>
      </c>
      <c r="S290" s="44" t="str">
        <f t="shared" ca="1" si="59"/>
        <v>DEGROWTH</v>
      </c>
      <c r="T290" s="46">
        <v>27.5</v>
      </c>
      <c r="U290" s="46" t="str">
        <f t="shared" ca="1" si="60"/>
        <v>Dec</v>
      </c>
      <c r="V290" s="42">
        <v>27.5</v>
      </c>
      <c r="W290" s="47">
        <f t="shared" si="61"/>
        <v>112.5</v>
      </c>
      <c r="X290" s="48">
        <f t="shared" ca="1" si="62"/>
        <v>4.0909090909090908</v>
      </c>
      <c r="Y290" s="47" t="str">
        <f t="shared" ca="1" si="63"/>
        <v>GROWTH</v>
      </c>
      <c r="Z290" s="50">
        <v>0</v>
      </c>
      <c r="AA290" s="50">
        <f t="shared" si="64"/>
        <v>1</v>
      </c>
      <c r="AB290" s="27">
        <v>1000000405</v>
      </c>
    </row>
    <row r="291" spans="1:28" s="27" customFormat="1" ht="13.8" hidden="1">
      <c r="A291" s="39" t="s">
        <v>121</v>
      </c>
      <c r="B291" s="58" t="s">
        <v>22</v>
      </c>
      <c r="C291" s="59" t="s">
        <v>699</v>
      </c>
      <c r="D291" s="59">
        <v>1000000417</v>
      </c>
      <c r="E291" s="60" t="s">
        <v>700</v>
      </c>
      <c r="F291" s="40">
        <v>41687</v>
      </c>
      <c r="G291" s="40" t="str">
        <f t="shared" si="52"/>
        <v>Targeted Dealer</v>
      </c>
      <c r="H291" s="40" t="s">
        <v>113</v>
      </c>
      <c r="I291" s="41">
        <v>600</v>
      </c>
      <c r="J291" s="41">
        <f t="shared" ca="1" si="53"/>
        <v>13219.354838709678</v>
      </c>
      <c r="K291" s="42">
        <v>615.20000000000005</v>
      </c>
      <c r="L291" s="43">
        <f t="shared" ca="1" si="54"/>
        <v>-12604.154838709677</v>
      </c>
      <c r="M291" s="43">
        <f t="shared" ca="1" si="55"/>
        <v>4.6537823328452905</v>
      </c>
      <c r="N291" s="44">
        <v>708</v>
      </c>
      <c r="O291" s="45" t="str">
        <f t="shared" ca="1" si="56"/>
        <v>Nov</v>
      </c>
      <c r="P291" s="42">
        <v>708</v>
      </c>
      <c r="Q291" s="44">
        <f t="shared" si="57"/>
        <v>-92.799999999999955</v>
      </c>
      <c r="R291" s="45">
        <f t="shared" ca="1" si="58"/>
        <v>-0.13107344632768358</v>
      </c>
      <c r="S291" s="44" t="str">
        <f t="shared" ca="1" si="59"/>
        <v>DEGROWTH</v>
      </c>
      <c r="T291" s="46">
        <v>508</v>
      </c>
      <c r="U291" s="46" t="str">
        <f t="shared" ca="1" si="60"/>
        <v>Dec</v>
      </c>
      <c r="V291" s="42">
        <v>508</v>
      </c>
      <c r="W291" s="47">
        <f t="shared" si="61"/>
        <v>107.20000000000005</v>
      </c>
      <c r="X291" s="48">
        <f t="shared" ca="1" si="62"/>
        <v>0.21102362204724412</v>
      </c>
      <c r="Y291" s="47" t="str">
        <f t="shared" ca="1" si="63"/>
        <v>GROWTH</v>
      </c>
      <c r="Z291" s="50">
        <v>0</v>
      </c>
      <c r="AA291" s="50">
        <f t="shared" si="64"/>
        <v>1</v>
      </c>
      <c r="AB291" s="27">
        <v>1000000417</v>
      </c>
    </row>
    <row r="292" spans="1:28" s="27" customFormat="1" ht="13.8" hidden="1">
      <c r="A292" s="39" t="s">
        <v>121</v>
      </c>
      <c r="B292" s="58" t="s">
        <v>22</v>
      </c>
      <c r="C292" s="59" t="s">
        <v>701</v>
      </c>
      <c r="D292" s="59">
        <v>1000000409</v>
      </c>
      <c r="E292" s="60" t="s">
        <v>702</v>
      </c>
      <c r="F292" s="40">
        <v>41740</v>
      </c>
      <c r="G292" s="40" t="str">
        <f t="shared" si="52"/>
        <v>Targeted Dealer</v>
      </c>
      <c r="H292" s="40"/>
      <c r="I292" s="41">
        <v>20</v>
      </c>
      <c r="J292" s="41">
        <f t="shared" ca="1" si="53"/>
        <v>440.64516129032256</v>
      </c>
      <c r="K292" s="42">
        <v>0</v>
      </c>
      <c r="L292" s="43">
        <f t="shared" ca="1" si="54"/>
        <v>-440.64516129032256</v>
      </c>
      <c r="M292" s="43">
        <f t="shared" ca="1" si="55"/>
        <v>0</v>
      </c>
      <c r="N292" s="44">
        <v>0</v>
      </c>
      <c r="O292" s="45" t="str">
        <f t="shared" ca="1" si="56"/>
        <v>Nov</v>
      </c>
      <c r="P292" s="42">
        <v>0</v>
      </c>
      <c r="Q292" s="44">
        <f t="shared" si="57"/>
        <v>0</v>
      </c>
      <c r="R292" s="45">
        <f t="shared" ca="1" si="58"/>
        <v>0</v>
      </c>
      <c r="S292" s="44" t="b">
        <f t="shared" si="59"/>
        <v>0</v>
      </c>
      <c r="T292" s="46">
        <v>0</v>
      </c>
      <c r="U292" s="46" t="str">
        <f t="shared" ca="1" si="60"/>
        <v>Dec</v>
      </c>
      <c r="V292" s="42">
        <v>0</v>
      </c>
      <c r="W292" s="47">
        <f t="shared" si="61"/>
        <v>0</v>
      </c>
      <c r="X292" s="48">
        <f t="shared" ca="1" si="62"/>
        <v>0</v>
      </c>
      <c r="Y292" s="47" t="b">
        <f t="shared" si="63"/>
        <v>0</v>
      </c>
      <c r="Z292" s="50">
        <v>1</v>
      </c>
      <c r="AA292" s="50">
        <f t="shared" si="64"/>
        <v>0</v>
      </c>
      <c r="AB292" s="27">
        <v>1000000409</v>
      </c>
    </row>
    <row r="293" spans="1:28" s="27" customFormat="1" ht="13.8" hidden="1">
      <c r="A293" s="39" t="s">
        <v>121</v>
      </c>
      <c r="B293" s="58" t="s">
        <v>22</v>
      </c>
      <c r="C293" s="59" t="s">
        <v>703</v>
      </c>
      <c r="D293" s="59">
        <v>1000000399</v>
      </c>
      <c r="E293" s="60" t="s">
        <v>704</v>
      </c>
      <c r="F293" s="40">
        <v>41920</v>
      </c>
      <c r="G293" s="40" t="str">
        <f t="shared" si="52"/>
        <v>Targeted Dealer</v>
      </c>
      <c r="H293" s="40" t="s">
        <v>113</v>
      </c>
      <c r="I293" s="41">
        <v>40</v>
      </c>
      <c r="J293" s="41">
        <f t="shared" ca="1" si="53"/>
        <v>881.29032258064512</v>
      </c>
      <c r="K293" s="42">
        <v>0</v>
      </c>
      <c r="L293" s="43">
        <f t="shared" ca="1" si="54"/>
        <v>-881.29032258064512</v>
      </c>
      <c r="M293" s="43">
        <f t="shared" ca="1" si="55"/>
        <v>0</v>
      </c>
      <c r="N293" s="44">
        <v>40</v>
      </c>
      <c r="O293" s="45" t="str">
        <f t="shared" ca="1" si="56"/>
        <v>Nov</v>
      </c>
      <c r="P293" s="42">
        <v>40</v>
      </c>
      <c r="Q293" s="44">
        <f t="shared" si="57"/>
        <v>-40</v>
      </c>
      <c r="R293" s="45">
        <f t="shared" ca="1" si="58"/>
        <v>-1</v>
      </c>
      <c r="S293" s="44" t="str">
        <f t="shared" ca="1" si="59"/>
        <v>DEGROWTH</v>
      </c>
      <c r="T293" s="46">
        <v>0</v>
      </c>
      <c r="U293" s="46" t="str">
        <f t="shared" ca="1" si="60"/>
        <v>Dec</v>
      </c>
      <c r="V293" s="42">
        <v>0</v>
      </c>
      <c r="W293" s="47">
        <f t="shared" si="61"/>
        <v>0</v>
      </c>
      <c r="X293" s="48">
        <f t="shared" ca="1" si="62"/>
        <v>0</v>
      </c>
      <c r="Y293" s="47" t="b">
        <f t="shared" si="63"/>
        <v>0</v>
      </c>
      <c r="Z293" s="50">
        <v>1</v>
      </c>
      <c r="AA293" s="50">
        <f t="shared" si="64"/>
        <v>1</v>
      </c>
      <c r="AB293" s="27">
        <v>1000000399</v>
      </c>
    </row>
    <row r="294" spans="1:28" s="27" customFormat="1" ht="13.8" hidden="1">
      <c r="A294" s="39" t="s">
        <v>121</v>
      </c>
      <c r="B294" s="58" t="s">
        <v>22</v>
      </c>
      <c r="C294" s="59" t="s">
        <v>705</v>
      </c>
      <c r="D294" s="59">
        <v>1000000397</v>
      </c>
      <c r="E294" s="60" t="s">
        <v>706</v>
      </c>
      <c r="F294" s="40">
        <v>42081</v>
      </c>
      <c r="G294" s="40" t="str">
        <f t="shared" si="52"/>
        <v>Targeted Dealer</v>
      </c>
      <c r="H294" s="40"/>
      <c r="I294" s="41">
        <v>50</v>
      </c>
      <c r="J294" s="41">
        <f t="shared" ca="1" si="53"/>
        <v>1101.6129032258063</v>
      </c>
      <c r="K294" s="42">
        <v>25</v>
      </c>
      <c r="L294" s="43">
        <f t="shared" ca="1" si="54"/>
        <v>-1076.6129032258063</v>
      </c>
      <c r="M294" s="43">
        <f t="shared" ca="1" si="55"/>
        <v>2.2693997071742316</v>
      </c>
      <c r="N294" s="44">
        <v>25</v>
      </c>
      <c r="O294" s="45" t="str">
        <f t="shared" ca="1" si="56"/>
        <v>Nov</v>
      </c>
      <c r="P294" s="42">
        <v>25</v>
      </c>
      <c r="Q294" s="44">
        <f t="shared" si="57"/>
        <v>0</v>
      </c>
      <c r="R294" s="45">
        <f t="shared" ca="1" si="58"/>
        <v>0</v>
      </c>
      <c r="S294" s="44" t="str">
        <f t="shared" ca="1" si="59"/>
        <v>GROWTH</v>
      </c>
      <c r="T294" s="46">
        <v>0</v>
      </c>
      <c r="U294" s="46" t="str">
        <f t="shared" ca="1" si="60"/>
        <v>Dec</v>
      </c>
      <c r="V294" s="42">
        <v>0</v>
      </c>
      <c r="W294" s="47">
        <f t="shared" si="61"/>
        <v>25</v>
      </c>
      <c r="X294" s="48">
        <f t="shared" ca="1" si="62"/>
        <v>0</v>
      </c>
      <c r="Y294" s="47" t="b">
        <f t="shared" si="63"/>
        <v>0</v>
      </c>
      <c r="Z294" s="50">
        <v>0</v>
      </c>
      <c r="AA294" s="50">
        <f t="shared" si="64"/>
        <v>0</v>
      </c>
      <c r="AB294" s="27">
        <v>1000000397</v>
      </c>
    </row>
    <row r="295" spans="1:28" s="27" customFormat="1" ht="13.8" hidden="1">
      <c r="A295" s="39" t="s">
        <v>121</v>
      </c>
      <c r="B295" s="58" t="s">
        <v>22</v>
      </c>
      <c r="C295" s="59" t="s">
        <v>707</v>
      </c>
      <c r="D295" s="59">
        <v>1000000406</v>
      </c>
      <c r="E295" s="60" t="s">
        <v>708</v>
      </c>
      <c r="F295" s="40">
        <v>42233</v>
      </c>
      <c r="G295" s="40" t="str">
        <f t="shared" si="52"/>
        <v>Targeted Dealer</v>
      </c>
      <c r="H295" s="40"/>
      <c r="I295" s="41">
        <v>20</v>
      </c>
      <c r="J295" s="41">
        <f t="shared" ca="1" si="53"/>
        <v>440.64516129032256</v>
      </c>
      <c r="K295" s="42">
        <v>0</v>
      </c>
      <c r="L295" s="43">
        <f t="shared" ca="1" si="54"/>
        <v>-440.64516129032256</v>
      </c>
      <c r="M295" s="43">
        <f t="shared" ca="1" si="55"/>
        <v>0</v>
      </c>
      <c r="N295" s="44">
        <v>0</v>
      </c>
      <c r="O295" s="45" t="str">
        <f t="shared" ca="1" si="56"/>
        <v>Nov</v>
      </c>
      <c r="P295" s="42">
        <v>0</v>
      </c>
      <c r="Q295" s="44">
        <f t="shared" si="57"/>
        <v>0</v>
      </c>
      <c r="R295" s="45">
        <f t="shared" ca="1" si="58"/>
        <v>0</v>
      </c>
      <c r="S295" s="44" t="b">
        <f t="shared" si="59"/>
        <v>0</v>
      </c>
      <c r="T295" s="46">
        <v>20</v>
      </c>
      <c r="U295" s="46" t="str">
        <f t="shared" ca="1" si="60"/>
        <v>Dec</v>
      </c>
      <c r="V295" s="42">
        <v>20</v>
      </c>
      <c r="W295" s="47">
        <f t="shared" si="61"/>
        <v>-20</v>
      </c>
      <c r="X295" s="48">
        <f t="shared" ca="1" si="62"/>
        <v>-1</v>
      </c>
      <c r="Y295" s="47" t="str">
        <f t="shared" ca="1" si="63"/>
        <v>DEGROWTH</v>
      </c>
      <c r="Z295" s="50">
        <v>1</v>
      </c>
      <c r="AA295" s="50">
        <f t="shared" si="64"/>
        <v>0</v>
      </c>
      <c r="AB295" s="27">
        <v>1000000406</v>
      </c>
    </row>
    <row r="296" spans="1:28" s="27" customFormat="1" ht="13.8" hidden="1">
      <c r="A296" s="39" t="s">
        <v>121</v>
      </c>
      <c r="B296" s="58" t="s">
        <v>22</v>
      </c>
      <c r="C296" s="59" t="s">
        <v>709</v>
      </c>
      <c r="D296" s="59">
        <v>1000000395</v>
      </c>
      <c r="E296" s="60" t="s">
        <v>710</v>
      </c>
      <c r="F296" s="40">
        <v>42405</v>
      </c>
      <c r="G296" s="40" t="str">
        <f t="shared" si="52"/>
        <v>Targeted Dealer</v>
      </c>
      <c r="H296" s="40" t="s">
        <v>113</v>
      </c>
      <c r="I296" s="41">
        <v>340</v>
      </c>
      <c r="J296" s="41">
        <f t="shared" ca="1" si="53"/>
        <v>7490.967741935483</v>
      </c>
      <c r="K296" s="42">
        <v>363</v>
      </c>
      <c r="L296" s="43">
        <f t="shared" ca="1" si="54"/>
        <v>-7127.967741935483</v>
      </c>
      <c r="M296" s="43">
        <f t="shared" ca="1" si="55"/>
        <v>4.8458358453190939</v>
      </c>
      <c r="N296" s="44">
        <v>436</v>
      </c>
      <c r="O296" s="45" t="str">
        <f t="shared" ca="1" si="56"/>
        <v>Nov</v>
      </c>
      <c r="P296" s="42">
        <v>436</v>
      </c>
      <c r="Q296" s="44">
        <f t="shared" si="57"/>
        <v>-73</v>
      </c>
      <c r="R296" s="45">
        <f t="shared" ca="1" si="58"/>
        <v>-0.16743119266055051</v>
      </c>
      <c r="S296" s="44" t="str">
        <f t="shared" ca="1" si="59"/>
        <v>DEGROWTH</v>
      </c>
      <c r="T296" s="46">
        <v>92</v>
      </c>
      <c r="U296" s="46" t="str">
        <f t="shared" ca="1" si="60"/>
        <v>Dec</v>
      </c>
      <c r="V296" s="42">
        <v>92</v>
      </c>
      <c r="W296" s="47">
        <f t="shared" si="61"/>
        <v>271</v>
      </c>
      <c r="X296" s="48">
        <f t="shared" ca="1" si="62"/>
        <v>2.9456521739130435</v>
      </c>
      <c r="Y296" s="47" t="str">
        <f t="shared" ca="1" si="63"/>
        <v>GROWTH</v>
      </c>
      <c r="Z296" s="50">
        <v>0</v>
      </c>
      <c r="AA296" s="50">
        <f t="shared" si="64"/>
        <v>1</v>
      </c>
      <c r="AB296" s="27">
        <v>1000000395</v>
      </c>
    </row>
    <row r="297" spans="1:28" s="27" customFormat="1" ht="13.8" hidden="1">
      <c r="A297" s="39" t="s">
        <v>121</v>
      </c>
      <c r="B297" s="58" t="s">
        <v>22</v>
      </c>
      <c r="C297" s="59" t="s">
        <v>711</v>
      </c>
      <c r="D297" s="59">
        <v>1000000416</v>
      </c>
      <c r="E297" s="60" t="s">
        <v>712</v>
      </c>
      <c r="F297" s="40">
        <v>42445</v>
      </c>
      <c r="G297" s="40" t="str">
        <f t="shared" si="52"/>
        <v>Targeted Dealer</v>
      </c>
      <c r="H297" s="40"/>
      <c r="I297" s="41">
        <v>80</v>
      </c>
      <c r="J297" s="41">
        <f t="shared" ca="1" si="53"/>
        <v>1762.5806451612902</v>
      </c>
      <c r="K297" s="42">
        <v>83.15</v>
      </c>
      <c r="L297" s="43">
        <f t="shared" ca="1" si="54"/>
        <v>-1679.4306451612902</v>
      </c>
      <c r="M297" s="43">
        <f t="shared" ca="1" si="55"/>
        <v>4.7175146412884343</v>
      </c>
      <c r="N297" s="44">
        <v>100</v>
      </c>
      <c r="O297" s="45" t="str">
        <f t="shared" ca="1" si="56"/>
        <v>Nov</v>
      </c>
      <c r="P297" s="42">
        <v>100</v>
      </c>
      <c r="Q297" s="44">
        <f t="shared" si="57"/>
        <v>-16.849999999999994</v>
      </c>
      <c r="R297" s="45">
        <f t="shared" ca="1" si="58"/>
        <v>-0.16849999999999998</v>
      </c>
      <c r="S297" s="44" t="str">
        <f t="shared" ca="1" si="59"/>
        <v>DEGROWTH</v>
      </c>
      <c r="T297" s="46">
        <v>71.5</v>
      </c>
      <c r="U297" s="46" t="str">
        <f t="shared" ca="1" si="60"/>
        <v>Dec</v>
      </c>
      <c r="V297" s="42">
        <v>71.5</v>
      </c>
      <c r="W297" s="47">
        <f t="shared" si="61"/>
        <v>11.650000000000006</v>
      </c>
      <c r="X297" s="48">
        <f t="shared" ca="1" si="62"/>
        <v>0.162937062937063</v>
      </c>
      <c r="Y297" s="47" t="str">
        <f t="shared" ca="1" si="63"/>
        <v>GROWTH</v>
      </c>
      <c r="Z297" s="50">
        <v>0</v>
      </c>
      <c r="AA297" s="50">
        <f t="shared" si="64"/>
        <v>0</v>
      </c>
      <c r="AB297" s="27">
        <v>1000000416</v>
      </c>
    </row>
    <row r="298" spans="1:28" s="27" customFormat="1" ht="13.8" hidden="1">
      <c r="A298" s="39" t="s">
        <v>121</v>
      </c>
      <c r="B298" s="58" t="s">
        <v>22</v>
      </c>
      <c r="C298" s="59" t="s">
        <v>713</v>
      </c>
      <c r="D298" s="59">
        <v>1000000415</v>
      </c>
      <c r="E298" s="60" t="s">
        <v>714</v>
      </c>
      <c r="F298" s="40">
        <v>42465</v>
      </c>
      <c r="G298" s="40" t="str">
        <f t="shared" si="52"/>
        <v>Targeted Dealer</v>
      </c>
      <c r="H298" s="40" t="s">
        <v>113</v>
      </c>
      <c r="I298" s="41">
        <v>520</v>
      </c>
      <c r="J298" s="41">
        <f t="shared" ca="1" si="53"/>
        <v>11456.774193548386</v>
      </c>
      <c r="K298" s="42">
        <v>539.5</v>
      </c>
      <c r="L298" s="43">
        <f t="shared" ca="1" si="54"/>
        <v>-10917.274193548386</v>
      </c>
      <c r="M298" s="43">
        <f t="shared" ca="1" si="55"/>
        <v>4.7090043923865306</v>
      </c>
      <c r="N298" s="44">
        <v>514</v>
      </c>
      <c r="O298" s="45" t="str">
        <f t="shared" ca="1" si="56"/>
        <v>Nov</v>
      </c>
      <c r="P298" s="42">
        <v>514</v>
      </c>
      <c r="Q298" s="44">
        <f t="shared" si="57"/>
        <v>25.5</v>
      </c>
      <c r="R298" s="45">
        <f t="shared" ca="1" si="58"/>
        <v>4.9610894941634287E-2</v>
      </c>
      <c r="S298" s="44" t="str">
        <f t="shared" ca="1" si="59"/>
        <v>GROWTH</v>
      </c>
      <c r="T298" s="46">
        <v>466.5</v>
      </c>
      <c r="U298" s="46" t="str">
        <f t="shared" ca="1" si="60"/>
        <v>Dec</v>
      </c>
      <c r="V298" s="42">
        <v>466.5</v>
      </c>
      <c r="W298" s="47">
        <f t="shared" si="61"/>
        <v>73</v>
      </c>
      <c r="X298" s="48">
        <f t="shared" ca="1" si="62"/>
        <v>0.15648445873526251</v>
      </c>
      <c r="Y298" s="47" t="str">
        <f t="shared" ca="1" si="63"/>
        <v>GROWTH</v>
      </c>
      <c r="Z298" s="50">
        <v>0</v>
      </c>
      <c r="AA298" s="50">
        <f t="shared" si="64"/>
        <v>1</v>
      </c>
      <c r="AB298" s="27">
        <v>1000000415</v>
      </c>
    </row>
    <row r="299" spans="1:28" s="27" customFormat="1" ht="13.8" hidden="1">
      <c r="A299" s="39" t="s">
        <v>121</v>
      </c>
      <c r="B299" s="58" t="s">
        <v>22</v>
      </c>
      <c r="C299" s="59" t="s">
        <v>715</v>
      </c>
      <c r="D299" s="59">
        <v>1000000393</v>
      </c>
      <c r="E299" s="60" t="s">
        <v>716</v>
      </c>
      <c r="F299" s="40">
        <v>42528</v>
      </c>
      <c r="G299" s="40" t="str">
        <f t="shared" si="52"/>
        <v>Targeted Dealer</v>
      </c>
      <c r="H299" s="40" t="s">
        <v>113</v>
      </c>
      <c r="I299" s="41">
        <v>80</v>
      </c>
      <c r="J299" s="41">
        <f t="shared" ca="1" si="53"/>
        <v>1762.5806451612902</v>
      </c>
      <c r="K299" s="42">
        <v>65</v>
      </c>
      <c r="L299" s="43">
        <f t="shared" ca="1" si="54"/>
        <v>-1697.5806451612902</v>
      </c>
      <c r="M299" s="43">
        <f t="shared" ca="1" si="55"/>
        <v>3.6877745241581259</v>
      </c>
      <c r="N299" s="44">
        <v>68</v>
      </c>
      <c r="O299" s="45" t="str">
        <f t="shared" ca="1" si="56"/>
        <v>Nov</v>
      </c>
      <c r="P299" s="42">
        <v>68</v>
      </c>
      <c r="Q299" s="44">
        <f t="shared" si="57"/>
        <v>-3</v>
      </c>
      <c r="R299" s="45">
        <f t="shared" ca="1" si="58"/>
        <v>-4.4117647058823484E-2</v>
      </c>
      <c r="S299" s="44" t="str">
        <f t="shared" ca="1" si="59"/>
        <v>DEGROWTH</v>
      </c>
      <c r="T299" s="46">
        <v>70</v>
      </c>
      <c r="U299" s="46" t="str">
        <f t="shared" ca="1" si="60"/>
        <v>Dec</v>
      </c>
      <c r="V299" s="42">
        <v>70</v>
      </c>
      <c r="W299" s="47">
        <f t="shared" si="61"/>
        <v>-5</v>
      </c>
      <c r="X299" s="48">
        <f t="shared" ca="1" si="62"/>
        <v>-7.1428571428571397E-2</v>
      </c>
      <c r="Y299" s="47" t="str">
        <f t="shared" ca="1" si="63"/>
        <v>DEGROWTH</v>
      </c>
      <c r="Z299" s="50">
        <v>0</v>
      </c>
      <c r="AA299" s="50">
        <f t="shared" si="64"/>
        <v>1</v>
      </c>
      <c r="AB299" s="27">
        <v>1000000393</v>
      </c>
    </row>
    <row r="300" spans="1:28" s="27" customFormat="1" ht="13.8" hidden="1">
      <c r="A300" s="39" t="s">
        <v>121</v>
      </c>
      <c r="B300" s="58" t="s">
        <v>22</v>
      </c>
      <c r="C300" s="59" t="s">
        <v>717</v>
      </c>
      <c r="D300" s="59">
        <v>1000000414</v>
      </c>
      <c r="E300" s="60" t="s">
        <v>718</v>
      </c>
      <c r="F300" s="40">
        <v>42606</v>
      </c>
      <c r="G300" s="40" t="str">
        <f t="shared" si="52"/>
        <v>Targeted Dealer</v>
      </c>
      <c r="H300" s="40" t="s">
        <v>113</v>
      </c>
      <c r="I300" s="41">
        <v>50</v>
      </c>
      <c r="J300" s="41">
        <f t="shared" ca="1" si="53"/>
        <v>1101.6129032258063</v>
      </c>
      <c r="K300" s="42">
        <v>10</v>
      </c>
      <c r="L300" s="43">
        <f t="shared" ca="1" si="54"/>
        <v>-1091.6129032258063</v>
      </c>
      <c r="M300" s="43">
        <f t="shared" ca="1" si="55"/>
        <v>0.90775988286969256</v>
      </c>
      <c r="N300" s="44">
        <v>2.5</v>
      </c>
      <c r="O300" s="45" t="str">
        <f t="shared" ca="1" si="56"/>
        <v>Nov</v>
      </c>
      <c r="P300" s="42">
        <v>2.5</v>
      </c>
      <c r="Q300" s="44">
        <f t="shared" si="57"/>
        <v>7.5</v>
      </c>
      <c r="R300" s="45">
        <f t="shared" ca="1" si="58"/>
        <v>3</v>
      </c>
      <c r="S300" s="44" t="str">
        <f t="shared" ca="1" si="59"/>
        <v>GROWTH</v>
      </c>
      <c r="T300" s="46">
        <v>30</v>
      </c>
      <c r="U300" s="46" t="str">
        <f t="shared" ca="1" si="60"/>
        <v>Dec</v>
      </c>
      <c r="V300" s="42">
        <v>30</v>
      </c>
      <c r="W300" s="47">
        <f t="shared" si="61"/>
        <v>-20</v>
      </c>
      <c r="X300" s="48">
        <f t="shared" ca="1" si="62"/>
        <v>-0.66666666666666674</v>
      </c>
      <c r="Y300" s="47" t="str">
        <f t="shared" ca="1" si="63"/>
        <v>DEGROWTH</v>
      </c>
      <c r="Z300" s="50">
        <v>0</v>
      </c>
      <c r="AA300" s="50">
        <f t="shared" si="64"/>
        <v>1</v>
      </c>
      <c r="AB300" s="27">
        <v>1000000414</v>
      </c>
    </row>
    <row r="301" spans="1:28" s="27" customFormat="1" ht="13.8" hidden="1">
      <c r="A301" s="39" t="s">
        <v>121</v>
      </c>
      <c r="B301" s="58" t="s">
        <v>22</v>
      </c>
      <c r="C301" s="59" t="s">
        <v>719</v>
      </c>
      <c r="D301" s="59">
        <v>1000000391</v>
      </c>
      <c r="E301" s="60" t="s">
        <v>720</v>
      </c>
      <c r="F301" s="40">
        <v>42697</v>
      </c>
      <c r="G301" s="40" t="str">
        <f t="shared" si="52"/>
        <v>Targeted Dealer</v>
      </c>
      <c r="H301" s="40"/>
      <c r="I301" s="41">
        <v>30</v>
      </c>
      <c r="J301" s="41">
        <f t="shared" ca="1" si="53"/>
        <v>660.9677419354839</v>
      </c>
      <c r="K301" s="42">
        <v>0</v>
      </c>
      <c r="L301" s="43">
        <f t="shared" ca="1" si="54"/>
        <v>-660.9677419354839</v>
      </c>
      <c r="M301" s="43">
        <f t="shared" ca="1" si="55"/>
        <v>0</v>
      </c>
      <c r="N301" s="44">
        <v>20.100000000000001</v>
      </c>
      <c r="O301" s="45" t="str">
        <f t="shared" ca="1" si="56"/>
        <v>Nov</v>
      </c>
      <c r="P301" s="42">
        <v>20.100000000000001</v>
      </c>
      <c r="Q301" s="44">
        <f t="shared" si="57"/>
        <v>-20.100000000000001</v>
      </c>
      <c r="R301" s="45">
        <f t="shared" ca="1" si="58"/>
        <v>-1</v>
      </c>
      <c r="S301" s="44" t="str">
        <f t="shared" ca="1" si="59"/>
        <v>DEGROWTH</v>
      </c>
      <c r="T301" s="46">
        <v>8</v>
      </c>
      <c r="U301" s="46" t="str">
        <f t="shared" ca="1" si="60"/>
        <v>Dec</v>
      </c>
      <c r="V301" s="42">
        <v>8</v>
      </c>
      <c r="W301" s="47">
        <f t="shared" si="61"/>
        <v>-8</v>
      </c>
      <c r="X301" s="48">
        <f t="shared" ca="1" si="62"/>
        <v>-1</v>
      </c>
      <c r="Y301" s="47" t="str">
        <f t="shared" ca="1" si="63"/>
        <v>DEGROWTH</v>
      </c>
      <c r="Z301" s="50">
        <v>1</v>
      </c>
      <c r="AA301" s="50">
        <f t="shared" si="64"/>
        <v>0</v>
      </c>
      <c r="AB301" s="27">
        <v>1000000391</v>
      </c>
    </row>
    <row r="302" spans="1:28" s="27" customFormat="1" ht="13.8" hidden="1">
      <c r="A302" s="39" t="s">
        <v>121</v>
      </c>
      <c r="B302" s="58" t="s">
        <v>22</v>
      </c>
      <c r="C302" s="59" t="s">
        <v>721</v>
      </c>
      <c r="D302" s="59">
        <v>1000000422</v>
      </c>
      <c r="E302" s="60" t="s">
        <v>722</v>
      </c>
      <c r="F302" s="40">
        <v>42725</v>
      </c>
      <c r="G302" s="40" t="str">
        <f t="shared" si="52"/>
        <v>Targeted Dealer</v>
      </c>
      <c r="H302" s="40"/>
      <c r="I302" s="41">
        <v>1000</v>
      </c>
      <c r="J302" s="41">
        <f t="shared" ca="1" si="53"/>
        <v>22032.258064516129</v>
      </c>
      <c r="K302" s="42">
        <v>1030.5</v>
      </c>
      <c r="L302" s="43">
        <f t="shared" ca="1" si="54"/>
        <v>-21001.758064516129</v>
      </c>
      <c r="M302" s="43">
        <f t="shared" ca="1" si="55"/>
        <v>4.6772327964860914</v>
      </c>
      <c r="N302" s="44">
        <v>1183</v>
      </c>
      <c r="O302" s="45" t="str">
        <f t="shared" ca="1" si="56"/>
        <v>Nov</v>
      </c>
      <c r="P302" s="42">
        <v>1183</v>
      </c>
      <c r="Q302" s="44">
        <f t="shared" si="57"/>
        <v>-152.5</v>
      </c>
      <c r="R302" s="45">
        <f t="shared" ca="1" si="58"/>
        <v>-0.12890955198647502</v>
      </c>
      <c r="S302" s="44" t="str">
        <f t="shared" ca="1" si="59"/>
        <v>DEGROWTH</v>
      </c>
      <c r="T302" s="46">
        <v>902.5</v>
      </c>
      <c r="U302" s="46" t="str">
        <f t="shared" ca="1" si="60"/>
        <v>Dec</v>
      </c>
      <c r="V302" s="42">
        <v>902.5</v>
      </c>
      <c r="W302" s="47">
        <f t="shared" si="61"/>
        <v>128</v>
      </c>
      <c r="X302" s="48">
        <f t="shared" ca="1" si="62"/>
        <v>0.1418282548476455</v>
      </c>
      <c r="Y302" s="47" t="str">
        <f t="shared" ca="1" si="63"/>
        <v>GROWTH</v>
      </c>
      <c r="Z302" s="50">
        <v>0</v>
      </c>
      <c r="AA302" s="50">
        <f t="shared" si="64"/>
        <v>0</v>
      </c>
      <c r="AB302" s="27">
        <v>1000000422</v>
      </c>
    </row>
    <row r="303" spans="1:28" s="27" customFormat="1" ht="13.8" hidden="1">
      <c r="A303" s="39" t="s">
        <v>121</v>
      </c>
      <c r="B303" s="58" t="s">
        <v>22</v>
      </c>
      <c r="C303" s="59" t="s">
        <v>723</v>
      </c>
      <c r="D303" s="59">
        <v>1000000400</v>
      </c>
      <c r="E303" s="60" t="s">
        <v>724</v>
      </c>
      <c r="F303" s="40">
        <v>43216</v>
      </c>
      <c r="G303" s="40" t="str">
        <f t="shared" si="52"/>
        <v>Targeted Dealer</v>
      </c>
      <c r="H303" s="40" t="s">
        <v>113</v>
      </c>
      <c r="I303" s="41">
        <v>50</v>
      </c>
      <c r="J303" s="41">
        <f t="shared" ca="1" si="53"/>
        <v>1101.6129032258063</v>
      </c>
      <c r="K303" s="42">
        <v>25</v>
      </c>
      <c r="L303" s="43">
        <f t="shared" ca="1" si="54"/>
        <v>-1076.6129032258063</v>
      </c>
      <c r="M303" s="43">
        <f t="shared" ca="1" si="55"/>
        <v>2.2693997071742316</v>
      </c>
      <c r="N303" s="44">
        <v>20</v>
      </c>
      <c r="O303" s="45" t="str">
        <f t="shared" ca="1" si="56"/>
        <v>Nov</v>
      </c>
      <c r="P303" s="42">
        <v>20</v>
      </c>
      <c r="Q303" s="44">
        <f t="shared" si="57"/>
        <v>5</v>
      </c>
      <c r="R303" s="45">
        <f t="shared" ca="1" si="58"/>
        <v>0.25</v>
      </c>
      <c r="S303" s="44" t="str">
        <f t="shared" ca="1" si="59"/>
        <v>GROWTH</v>
      </c>
      <c r="T303" s="46">
        <v>40</v>
      </c>
      <c r="U303" s="46" t="str">
        <f t="shared" ca="1" si="60"/>
        <v>Dec</v>
      </c>
      <c r="V303" s="42">
        <v>40</v>
      </c>
      <c r="W303" s="47">
        <f t="shared" si="61"/>
        <v>-15</v>
      </c>
      <c r="X303" s="48">
        <f t="shared" ca="1" si="62"/>
        <v>-0.375</v>
      </c>
      <c r="Y303" s="47" t="str">
        <f t="shared" ca="1" si="63"/>
        <v>DEGROWTH</v>
      </c>
      <c r="Z303" s="50">
        <v>0</v>
      </c>
      <c r="AA303" s="50">
        <f t="shared" si="64"/>
        <v>1</v>
      </c>
      <c r="AB303" s="27">
        <v>1000000400</v>
      </c>
    </row>
    <row r="304" spans="1:28" s="27" customFormat="1" ht="13.8" hidden="1">
      <c r="A304" s="39" t="s">
        <v>121</v>
      </c>
      <c r="B304" s="58" t="s">
        <v>22</v>
      </c>
      <c r="C304" s="59" t="s">
        <v>725</v>
      </c>
      <c r="D304" s="59">
        <v>1000000398</v>
      </c>
      <c r="E304" s="60" t="s">
        <v>726</v>
      </c>
      <c r="F304" s="40">
        <v>43389</v>
      </c>
      <c r="G304" s="40" t="str">
        <f t="shared" si="52"/>
        <v>Targeted Dealer</v>
      </c>
      <c r="H304" s="40" t="s">
        <v>113</v>
      </c>
      <c r="I304" s="41">
        <v>400</v>
      </c>
      <c r="J304" s="41">
        <f t="shared" ca="1" si="53"/>
        <v>8812.9032258064508</v>
      </c>
      <c r="K304" s="42">
        <v>480</v>
      </c>
      <c r="L304" s="43">
        <f t="shared" ca="1" si="54"/>
        <v>-8332.9032258064508</v>
      </c>
      <c r="M304" s="43">
        <f t="shared" ca="1" si="55"/>
        <v>5.4465592972181556</v>
      </c>
      <c r="N304" s="44">
        <v>440</v>
      </c>
      <c r="O304" s="45" t="str">
        <f t="shared" ca="1" si="56"/>
        <v>Nov</v>
      </c>
      <c r="P304" s="42">
        <v>440</v>
      </c>
      <c r="Q304" s="44">
        <f t="shared" si="57"/>
        <v>40</v>
      </c>
      <c r="R304" s="45">
        <f t="shared" ca="1" si="58"/>
        <v>9.0909090909090828E-2</v>
      </c>
      <c r="S304" s="44" t="str">
        <f t="shared" ca="1" si="59"/>
        <v>GROWTH</v>
      </c>
      <c r="T304" s="46">
        <v>340</v>
      </c>
      <c r="U304" s="46" t="str">
        <f t="shared" ca="1" si="60"/>
        <v>Dec</v>
      </c>
      <c r="V304" s="42">
        <v>340</v>
      </c>
      <c r="W304" s="47">
        <f t="shared" si="61"/>
        <v>140</v>
      </c>
      <c r="X304" s="48">
        <f t="shared" ca="1" si="62"/>
        <v>0.41176470588235303</v>
      </c>
      <c r="Y304" s="47" t="str">
        <f t="shared" ca="1" si="63"/>
        <v>GROWTH</v>
      </c>
      <c r="Z304" s="50">
        <v>0</v>
      </c>
      <c r="AA304" s="50">
        <f t="shared" si="64"/>
        <v>1</v>
      </c>
      <c r="AB304" s="27">
        <v>1000000398</v>
      </c>
    </row>
    <row r="305" spans="1:28" s="27" customFormat="1" ht="13.8" hidden="1">
      <c r="A305" s="39" t="s">
        <v>121</v>
      </c>
      <c r="B305" s="58" t="s">
        <v>22</v>
      </c>
      <c r="C305" s="59" t="s">
        <v>727</v>
      </c>
      <c r="D305" s="59">
        <v>1000000901</v>
      </c>
      <c r="E305" s="60" t="s">
        <v>728</v>
      </c>
      <c r="F305" s="40">
        <v>43776</v>
      </c>
      <c r="G305" s="40" t="str">
        <f t="shared" si="52"/>
        <v>Targeted Dealer</v>
      </c>
      <c r="H305" s="40" t="s">
        <v>113</v>
      </c>
      <c r="I305" s="41">
        <v>550</v>
      </c>
      <c r="J305" s="41">
        <f t="shared" ca="1" si="53"/>
        <v>12117.741935483871</v>
      </c>
      <c r="K305" s="42">
        <v>563.85</v>
      </c>
      <c r="L305" s="43">
        <f t="shared" ca="1" si="54"/>
        <v>-11553.891935483871</v>
      </c>
      <c r="M305" s="43">
        <f t="shared" ca="1" si="55"/>
        <v>4.6530946359643286</v>
      </c>
      <c r="N305" s="44">
        <v>693.35</v>
      </c>
      <c r="O305" s="45" t="str">
        <f t="shared" ca="1" si="56"/>
        <v>Nov</v>
      </c>
      <c r="P305" s="42">
        <v>693.35</v>
      </c>
      <c r="Q305" s="44">
        <f t="shared" si="57"/>
        <v>-129.5</v>
      </c>
      <c r="R305" s="45">
        <f t="shared" ca="1" si="58"/>
        <v>-0.18677435638566375</v>
      </c>
      <c r="S305" s="44" t="str">
        <f t="shared" ca="1" si="59"/>
        <v>DEGROWTH</v>
      </c>
      <c r="T305" s="46">
        <v>401.75</v>
      </c>
      <c r="U305" s="46" t="str">
        <f t="shared" ca="1" si="60"/>
        <v>Dec</v>
      </c>
      <c r="V305" s="42">
        <v>401.75</v>
      </c>
      <c r="W305" s="47">
        <f t="shared" si="61"/>
        <v>162.10000000000002</v>
      </c>
      <c r="X305" s="48">
        <f t="shared" ca="1" si="62"/>
        <v>0.40348475420037344</v>
      </c>
      <c r="Y305" s="47" t="str">
        <f t="shared" ca="1" si="63"/>
        <v>GROWTH</v>
      </c>
      <c r="Z305" s="50">
        <v>0</v>
      </c>
      <c r="AA305" s="50">
        <f t="shared" si="64"/>
        <v>1</v>
      </c>
      <c r="AB305" s="27">
        <v>1000000901</v>
      </c>
    </row>
    <row r="306" spans="1:28" s="27" customFormat="1" ht="13.8" hidden="1">
      <c r="A306" s="39" t="s">
        <v>121</v>
      </c>
      <c r="B306" s="58" t="s">
        <v>22</v>
      </c>
      <c r="C306" s="59" t="s">
        <v>729</v>
      </c>
      <c r="D306" s="59">
        <v>1000000894</v>
      </c>
      <c r="E306" s="60" t="s">
        <v>730</v>
      </c>
      <c r="F306" s="40">
        <v>43788</v>
      </c>
      <c r="G306" s="40" t="str">
        <f t="shared" si="52"/>
        <v>Targeted Dealer</v>
      </c>
      <c r="H306" s="40"/>
      <c r="I306" s="41">
        <v>40</v>
      </c>
      <c r="J306" s="41">
        <f t="shared" ca="1" si="53"/>
        <v>881.29032258064512</v>
      </c>
      <c r="K306" s="42">
        <v>45</v>
      </c>
      <c r="L306" s="43">
        <f t="shared" ca="1" si="54"/>
        <v>-836.29032258064512</v>
      </c>
      <c r="M306" s="43">
        <f t="shared" ca="1" si="55"/>
        <v>5.1061493411420207</v>
      </c>
      <c r="N306" s="44">
        <v>46.5</v>
      </c>
      <c r="O306" s="45" t="str">
        <f t="shared" ca="1" si="56"/>
        <v>Nov</v>
      </c>
      <c r="P306" s="42">
        <v>46.5</v>
      </c>
      <c r="Q306" s="44">
        <f t="shared" si="57"/>
        <v>-1.5</v>
      </c>
      <c r="R306" s="45">
        <f t="shared" ca="1" si="58"/>
        <v>-3.2258064516129004E-2</v>
      </c>
      <c r="S306" s="44" t="str">
        <f t="shared" ca="1" si="59"/>
        <v>DEGROWTH</v>
      </c>
      <c r="T306" s="46">
        <v>15</v>
      </c>
      <c r="U306" s="46" t="str">
        <f t="shared" ca="1" si="60"/>
        <v>Dec</v>
      </c>
      <c r="V306" s="42">
        <v>15</v>
      </c>
      <c r="W306" s="47">
        <f t="shared" si="61"/>
        <v>30</v>
      </c>
      <c r="X306" s="48">
        <f t="shared" ca="1" si="62"/>
        <v>2</v>
      </c>
      <c r="Y306" s="47" t="str">
        <f t="shared" ca="1" si="63"/>
        <v>GROWTH</v>
      </c>
      <c r="Z306" s="50">
        <v>0</v>
      </c>
      <c r="AA306" s="50">
        <f t="shared" si="64"/>
        <v>0</v>
      </c>
      <c r="AB306" s="27">
        <v>1000000894</v>
      </c>
    </row>
    <row r="307" spans="1:28" s="27" customFormat="1" ht="13.8" hidden="1">
      <c r="A307" s="39" t="s">
        <v>121</v>
      </c>
      <c r="B307" s="58" t="s">
        <v>22</v>
      </c>
      <c r="C307" s="59" t="s">
        <v>731</v>
      </c>
      <c r="D307" s="59">
        <v>1000000389</v>
      </c>
      <c r="E307" s="60" t="s">
        <v>732</v>
      </c>
      <c r="F307" s="40">
        <v>43980</v>
      </c>
      <c r="G307" s="40" t="str">
        <f t="shared" si="52"/>
        <v>Targeted Dealer</v>
      </c>
      <c r="H307" s="40"/>
      <c r="I307" s="41">
        <v>30</v>
      </c>
      <c r="J307" s="41">
        <f t="shared" ca="1" si="53"/>
        <v>660.9677419354839</v>
      </c>
      <c r="K307" s="42">
        <v>30</v>
      </c>
      <c r="L307" s="43">
        <f t="shared" ca="1" si="54"/>
        <v>-630.9677419354839</v>
      </c>
      <c r="M307" s="43">
        <f t="shared" ca="1" si="55"/>
        <v>4.5387994143484622</v>
      </c>
      <c r="N307" s="44">
        <v>25</v>
      </c>
      <c r="O307" s="45" t="str">
        <f t="shared" ca="1" si="56"/>
        <v>Nov</v>
      </c>
      <c r="P307" s="42">
        <v>25</v>
      </c>
      <c r="Q307" s="44">
        <f t="shared" si="57"/>
        <v>5</v>
      </c>
      <c r="R307" s="45">
        <f t="shared" ca="1" si="58"/>
        <v>0.19999999999999996</v>
      </c>
      <c r="S307" s="44" t="str">
        <f t="shared" ca="1" si="59"/>
        <v>GROWTH</v>
      </c>
      <c r="T307" s="46">
        <v>0</v>
      </c>
      <c r="U307" s="46" t="str">
        <f t="shared" ca="1" si="60"/>
        <v>Dec</v>
      </c>
      <c r="V307" s="42">
        <v>0</v>
      </c>
      <c r="W307" s="47">
        <f t="shared" si="61"/>
        <v>30</v>
      </c>
      <c r="X307" s="48">
        <f t="shared" ca="1" si="62"/>
        <v>0</v>
      </c>
      <c r="Y307" s="47" t="b">
        <f t="shared" si="63"/>
        <v>0</v>
      </c>
      <c r="Z307" s="50">
        <v>0</v>
      </c>
      <c r="AA307" s="50">
        <f t="shared" si="64"/>
        <v>0</v>
      </c>
      <c r="AB307" s="27">
        <v>1000000389</v>
      </c>
    </row>
    <row r="308" spans="1:28" s="27" customFormat="1" ht="13.8" hidden="1">
      <c r="A308" s="39" t="s">
        <v>121</v>
      </c>
      <c r="B308" s="58" t="s">
        <v>22</v>
      </c>
      <c r="C308" s="59" t="s">
        <v>733</v>
      </c>
      <c r="D308" s="59">
        <v>1000000893</v>
      </c>
      <c r="E308" s="60" t="s">
        <v>734</v>
      </c>
      <c r="F308" s="40">
        <v>43987</v>
      </c>
      <c r="G308" s="40" t="str">
        <f t="shared" si="52"/>
        <v>Targeted Dealer</v>
      </c>
      <c r="H308" s="40"/>
      <c r="I308" s="41">
        <v>75</v>
      </c>
      <c r="J308" s="41">
        <f t="shared" ca="1" si="53"/>
        <v>1652.4193548387098</v>
      </c>
      <c r="K308" s="42">
        <v>25</v>
      </c>
      <c r="L308" s="43">
        <f t="shared" ca="1" si="54"/>
        <v>-1627.4193548387098</v>
      </c>
      <c r="M308" s="43">
        <f t="shared" ca="1" si="55"/>
        <v>1.5129331381161544</v>
      </c>
      <c r="N308" s="44">
        <v>60</v>
      </c>
      <c r="O308" s="45" t="str">
        <f t="shared" ca="1" si="56"/>
        <v>Nov</v>
      </c>
      <c r="P308" s="42">
        <v>60</v>
      </c>
      <c r="Q308" s="44">
        <f t="shared" si="57"/>
        <v>-35</v>
      </c>
      <c r="R308" s="45">
        <f t="shared" ca="1" si="58"/>
        <v>-0.58333333333333326</v>
      </c>
      <c r="S308" s="44" t="str">
        <f t="shared" ca="1" si="59"/>
        <v>DEGROWTH</v>
      </c>
      <c r="T308" s="46">
        <v>65</v>
      </c>
      <c r="U308" s="46" t="str">
        <f t="shared" ca="1" si="60"/>
        <v>Dec</v>
      </c>
      <c r="V308" s="42">
        <v>65</v>
      </c>
      <c r="W308" s="47">
        <f t="shared" si="61"/>
        <v>-40</v>
      </c>
      <c r="X308" s="48">
        <f t="shared" ca="1" si="62"/>
        <v>-0.61538461538461542</v>
      </c>
      <c r="Y308" s="47" t="str">
        <f t="shared" ca="1" si="63"/>
        <v>DEGROWTH</v>
      </c>
      <c r="Z308" s="50">
        <v>0</v>
      </c>
      <c r="AA308" s="50">
        <f t="shared" si="64"/>
        <v>0</v>
      </c>
      <c r="AB308" s="27">
        <v>1000000893</v>
      </c>
    </row>
    <row r="309" spans="1:28" s="27" customFormat="1" ht="13.8" hidden="1">
      <c r="A309" s="39" t="s">
        <v>121</v>
      </c>
      <c r="B309" s="58" t="s">
        <v>22</v>
      </c>
      <c r="C309" s="59" t="s">
        <v>735</v>
      </c>
      <c r="D309" s="59">
        <v>1000000890</v>
      </c>
      <c r="E309" s="60" t="s">
        <v>736</v>
      </c>
      <c r="F309" s="40">
        <v>44068</v>
      </c>
      <c r="G309" s="40" t="str">
        <f t="shared" si="52"/>
        <v>Targeted Dealer</v>
      </c>
      <c r="H309" s="40" t="s">
        <v>113</v>
      </c>
      <c r="I309" s="41">
        <v>50</v>
      </c>
      <c r="J309" s="41">
        <f t="shared" ca="1" si="53"/>
        <v>1101.6129032258063</v>
      </c>
      <c r="K309" s="42">
        <v>33.75</v>
      </c>
      <c r="L309" s="43">
        <f t="shared" ca="1" si="54"/>
        <v>-1067.8629032258063</v>
      </c>
      <c r="M309" s="43">
        <f t="shared" ca="1" si="55"/>
        <v>3.0636896046852122</v>
      </c>
      <c r="N309" s="44">
        <v>25</v>
      </c>
      <c r="O309" s="45" t="str">
        <f t="shared" ca="1" si="56"/>
        <v>Nov</v>
      </c>
      <c r="P309" s="42">
        <v>25</v>
      </c>
      <c r="Q309" s="44">
        <f t="shared" si="57"/>
        <v>8.75</v>
      </c>
      <c r="R309" s="45">
        <f t="shared" ca="1" si="58"/>
        <v>0.35000000000000009</v>
      </c>
      <c r="S309" s="44" t="str">
        <f t="shared" ca="1" si="59"/>
        <v>GROWTH</v>
      </c>
      <c r="T309" s="46">
        <v>40</v>
      </c>
      <c r="U309" s="46" t="str">
        <f t="shared" ca="1" si="60"/>
        <v>Dec</v>
      </c>
      <c r="V309" s="42">
        <v>40</v>
      </c>
      <c r="W309" s="47">
        <f t="shared" si="61"/>
        <v>-6.25</v>
      </c>
      <c r="X309" s="48">
        <f t="shared" ca="1" si="62"/>
        <v>-0.15625</v>
      </c>
      <c r="Y309" s="47" t="str">
        <f t="shared" ca="1" si="63"/>
        <v>DEGROWTH</v>
      </c>
      <c r="Z309" s="50">
        <v>0</v>
      </c>
      <c r="AA309" s="50">
        <f t="shared" si="64"/>
        <v>1</v>
      </c>
      <c r="AB309" s="27">
        <v>1000000890</v>
      </c>
    </row>
    <row r="310" spans="1:28" s="27" customFormat="1" ht="13.8" hidden="1">
      <c r="A310" s="39" t="s">
        <v>121</v>
      </c>
      <c r="B310" s="58" t="s">
        <v>22</v>
      </c>
      <c r="C310" s="59" t="s">
        <v>737</v>
      </c>
      <c r="D310" s="59">
        <v>1000000895</v>
      </c>
      <c r="E310" s="60" t="s">
        <v>738</v>
      </c>
      <c r="F310" s="40">
        <v>44110</v>
      </c>
      <c r="G310" s="40" t="str">
        <f t="shared" si="52"/>
        <v>Targeted Dealer</v>
      </c>
      <c r="H310" s="40"/>
      <c r="I310" s="41">
        <v>50</v>
      </c>
      <c r="J310" s="41">
        <f t="shared" ca="1" si="53"/>
        <v>1101.6129032258063</v>
      </c>
      <c r="K310" s="42">
        <v>25</v>
      </c>
      <c r="L310" s="43">
        <f t="shared" ca="1" si="54"/>
        <v>-1076.6129032258063</v>
      </c>
      <c r="M310" s="43">
        <f t="shared" ca="1" si="55"/>
        <v>2.2693997071742316</v>
      </c>
      <c r="N310" s="44">
        <v>0</v>
      </c>
      <c r="O310" s="45" t="str">
        <f t="shared" ca="1" si="56"/>
        <v>Nov</v>
      </c>
      <c r="P310" s="42">
        <v>0</v>
      </c>
      <c r="Q310" s="44">
        <f t="shared" si="57"/>
        <v>25</v>
      </c>
      <c r="R310" s="45">
        <f t="shared" ca="1" si="58"/>
        <v>0</v>
      </c>
      <c r="S310" s="44" t="b">
        <f t="shared" si="59"/>
        <v>0</v>
      </c>
      <c r="T310" s="46">
        <v>10</v>
      </c>
      <c r="U310" s="46" t="str">
        <f t="shared" ca="1" si="60"/>
        <v>Dec</v>
      </c>
      <c r="V310" s="42">
        <v>10</v>
      </c>
      <c r="W310" s="47">
        <f t="shared" si="61"/>
        <v>15</v>
      </c>
      <c r="X310" s="48">
        <f t="shared" ca="1" si="62"/>
        <v>1.5</v>
      </c>
      <c r="Y310" s="47" t="str">
        <f t="shared" ca="1" si="63"/>
        <v>GROWTH</v>
      </c>
      <c r="Z310" s="50">
        <v>0</v>
      </c>
      <c r="AA310" s="50">
        <f t="shared" si="64"/>
        <v>0</v>
      </c>
      <c r="AB310" s="27">
        <v>1000000895</v>
      </c>
    </row>
    <row r="311" spans="1:28" s="27" customFormat="1" ht="13.8" hidden="1">
      <c r="A311" s="39" t="s">
        <v>121</v>
      </c>
      <c r="B311" s="58" t="s">
        <v>22</v>
      </c>
      <c r="C311" s="59" t="s">
        <v>739</v>
      </c>
      <c r="D311" s="59">
        <v>1000002815</v>
      </c>
      <c r="E311" s="61" t="s">
        <v>740</v>
      </c>
      <c r="F311" s="40">
        <v>44726</v>
      </c>
      <c r="G311" s="40" t="str">
        <f t="shared" si="52"/>
        <v>Targeted Dealer</v>
      </c>
      <c r="H311" s="40"/>
      <c r="I311" s="41">
        <v>35</v>
      </c>
      <c r="J311" s="41">
        <f t="shared" ca="1" si="53"/>
        <v>771.12903225806463</v>
      </c>
      <c r="K311" s="42">
        <v>0</v>
      </c>
      <c r="L311" s="43">
        <f t="shared" ca="1" si="54"/>
        <v>-771.12903225806463</v>
      </c>
      <c r="M311" s="43">
        <f t="shared" ca="1" si="55"/>
        <v>0</v>
      </c>
      <c r="N311" s="44">
        <v>0</v>
      </c>
      <c r="O311" s="45" t="str">
        <f t="shared" ca="1" si="56"/>
        <v>Nov</v>
      </c>
      <c r="P311" s="42">
        <v>0</v>
      </c>
      <c r="Q311" s="44">
        <f t="shared" si="57"/>
        <v>0</v>
      </c>
      <c r="R311" s="45">
        <f t="shared" ca="1" si="58"/>
        <v>0</v>
      </c>
      <c r="S311" s="44" t="b">
        <f t="shared" si="59"/>
        <v>0</v>
      </c>
      <c r="T311" s="46">
        <v>31.25</v>
      </c>
      <c r="U311" s="46" t="str">
        <f t="shared" ca="1" si="60"/>
        <v>Dec</v>
      </c>
      <c r="V311" s="42">
        <v>31.25</v>
      </c>
      <c r="W311" s="47">
        <f t="shared" si="61"/>
        <v>-31.25</v>
      </c>
      <c r="X311" s="48">
        <f t="shared" ca="1" si="62"/>
        <v>-1</v>
      </c>
      <c r="Y311" s="47" t="str">
        <f t="shared" ca="1" si="63"/>
        <v>DEGROWTH</v>
      </c>
      <c r="Z311" s="50">
        <v>1</v>
      </c>
      <c r="AA311" s="50">
        <f t="shared" si="64"/>
        <v>0</v>
      </c>
      <c r="AB311" s="27">
        <v>1000002815</v>
      </c>
    </row>
    <row r="312" spans="1:28" s="27" customFormat="1" ht="13.8" hidden="1">
      <c r="A312" s="39" t="s">
        <v>121</v>
      </c>
      <c r="B312" s="58" t="s">
        <v>22</v>
      </c>
      <c r="C312" s="59" t="s">
        <v>741</v>
      </c>
      <c r="D312" s="59">
        <v>1000002819</v>
      </c>
      <c r="E312" s="61" t="s">
        <v>742</v>
      </c>
      <c r="F312" s="40">
        <v>44732</v>
      </c>
      <c r="G312" s="40" t="str">
        <f t="shared" si="52"/>
        <v>Targeted Dealer</v>
      </c>
      <c r="H312" s="40" t="s">
        <v>113</v>
      </c>
      <c r="I312" s="41">
        <v>50</v>
      </c>
      <c r="J312" s="41">
        <f t="shared" ca="1" si="53"/>
        <v>1101.6129032258063</v>
      </c>
      <c r="K312" s="42">
        <v>0</v>
      </c>
      <c r="L312" s="43">
        <f t="shared" ca="1" si="54"/>
        <v>-1101.6129032258063</v>
      </c>
      <c r="M312" s="43">
        <f t="shared" ca="1" si="55"/>
        <v>0</v>
      </c>
      <c r="N312" s="44">
        <v>0</v>
      </c>
      <c r="O312" s="45" t="str">
        <f t="shared" ca="1" si="56"/>
        <v>Nov</v>
      </c>
      <c r="P312" s="42">
        <v>0</v>
      </c>
      <c r="Q312" s="44">
        <f t="shared" si="57"/>
        <v>0</v>
      </c>
      <c r="R312" s="45">
        <f t="shared" ca="1" si="58"/>
        <v>0</v>
      </c>
      <c r="S312" s="44" t="b">
        <f t="shared" si="59"/>
        <v>0</v>
      </c>
      <c r="T312" s="46">
        <v>41</v>
      </c>
      <c r="U312" s="46" t="str">
        <f t="shared" ca="1" si="60"/>
        <v>Dec</v>
      </c>
      <c r="V312" s="42">
        <v>41</v>
      </c>
      <c r="W312" s="47">
        <f t="shared" si="61"/>
        <v>-41</v>
      </c>
      <c r="X312" s="48">
        <f t="shared" ca="1" si="62"/>
        <v>-1</v>
      </c>
      <c r="Y312" s="47" t="str">
        <f t="shared" ca="1" si="63"/>
        <v>DEGROWTH</v>
      </c>
      <c r="Z312" s="50">
        <v>1</v>
      </c>
      <c r="AA312" s="50">
        <f t="shared" si="64"/>
        <v>1</v>
      </c>
      <c r="AB312" s="27">
        <v>1000002819</v>
      </c>
    </row>
    <row r="313" spans="1:28" s="27" customFormat="1" ht="13.8" hidden="1">
      <c r="A313" s="39" t="s">
        <v>121</v>
      </c>
      <c r="B313" s="58" t="s">
        <v>22</v>
      </c>
      <c r="C313" s="59" t="s">
        <v>743</v>
      </c>
      <c r="D313" s="59">
        <v>1000002846</v>
      </c>
      <c r="E313" s="61" t="s">
        <v>744</v>
      </c>
      <c r="F313" s="40">
        <v>44767</v>
      </c>
      <c r="G313" s="40" t="str">
        <f t="shared" si="52"/>
        <v>Targeted Dealer</v>
      </c>
      <c r="H313" s="40"/>
      <c r="I313" s="41">
        <v>25</v>
      </c>
      <c r="J313" s="41">
        <f t="shared" ca="1" si="53"/>
        <v>550.80645161290317</v>
      </c>
      <c r="K313" s="42">
        <v>25</v>
      </c>
      <c r="L313" s="43">
        <f t="shared" ca="1" si="54"/>
        <v>-525.80645161290317</v>
      </c>
      <c r="M313" s="43">
        <f t="shared" ca="1" si="55"/>
        <v>4.5387994143484631</v>
      </c>
      <c r="N313" s="44">
        <v>0</v>
      </c>
      <c r="O313" s="45" t="str">
        <f t="shared" ca="1" si="56"/>
        <v>Nov</v>
      </c>
      <c r="P313" s="42">
        <v>0</v>
      </c>
      <c r="Q313" s="44">
        <f t="shared" si="57"/>
        <v>25</v>
      </c>
      <c r="R313" s="45">
        <f t="shared" ca="1" si="58"/>
        <v>0</v>
      </c>
      <c r="S313" s="44" t="b">
        <f t="shared" si="59"/>
        <v>0</v>
      </c>
      <c r="T313" s="46">
        <v>20</v>
      </c>
      <c r="U313" s="46" t="str">
        <f t="shared" ca="1" si="60"/>
        <v>Dec</v>
      </c>
      <c r="V313" s="42">
        <v>20</v>
      </c>
      <c r="W313" s="47">
        <f t="shared" si="61"/>
        <v>5</v>
      </c>
      <c r="X313" s="48">
        <f t="shared" ca="1" si="62"/>
        <v>0.25</v>
      </c>
      <c r="Y313" s="47" t="str">
        <f t="shared" ca="1" si="63"/>
        <v>GROWTH</v>
      </c>
      <c r="Z313" s="50">
        <v>0</v>
      </c>
      <c r="AA313" s="50">
        <f t="shared" si="64"/>
        <v>0</v>
      </c>
      <c r="AB313" s="27">
        <v>1000002846</v>
      </c>
    </row>
    <row r="314" spans="1:28" s="27" customFormat="1" ht="13.8" hidden="1">
      <c r="A314" s="39" t="s">
        <v>121</v>
      </c>
      <c r="B314" s="58" t="s">
        <v>22</v>
      </c>
      <c r="C314" s="59" t="s">
        <v>745</v>
      </c>
      <c r="D314" s="59">
        <v>1000002980</v>
      </c>
      <c r="E314" s="61" t="s">
        <v>746</v>
      </c>
      <c r="F314" s="40">
        <v>44830</v>
      </c>
      <c r="G314" s="40" t="str">
        <f t="shared" si="52"/>
        <v>Targeted Dealer</v>
      </c>
      <c r="H314" s="40"/>
      <c r="I314" s="41">
        <v>70</v>
      </c>
      <c r="J314" s="41">
        <f t="shared" ca="1" si="53"/>
        <v>1542.2580645161293</v>
      </c>
      <c r="K314" s="42">
        <v>45</v>
      </c>
      <c r="L314" s="43">
        <f t="shared" ca="1" si="54"/>
        <v>-1497.2580645161293</v>
      </c>
      <c r="M314" s="43">
        <f t="shared" ca="1" si="55"/>
        <v>2.9177996235097257</v>
      </c>
      <c r="N314" s="44">
        <v>57.5</v>
      </c>
      <c r="O314" s="45" t="str">
        <f t="shared" ca="1" si="56"/>
        <v>Nov</v>
      </c>
      <c r="P314" s="42">
        <v>57.5</v>
      </c>
      <c r="Q314" s="44">
        <f t="shared" si="57"/>
        <v>-12.5</v>
      </c>
      <c r="R314" s="45">
        <f t="shared" ca="1" si="58"/>
        <v>-0.21739130434782605</v>
      </c>
      <c r="S314" s="44" t="str">
        <f t="shared" ca="1" si="59"/>
        <v>DEGROWTH</v>
      </c>
      <c r="T314" s="46">
        <v>60</v>
      </c>
      <c r="U314" s="46" t="str">
        <f t="shared" ca="1" si="60"/>
        <v>Dec</v>
      </c>
      <c r="V314" s="42">
        <v>60</v>
      </c>
      <c r="W314" s="47">
        <f t="shared" si="61"/>
        <v>-15</v>
      </c>
      <c r="X314" s="48">
        <f t="shared" ca="1" si="62"/>
        <v>-0.25</v>
      </c>
      <c r="Y314" s="47" t="str">
        <f t="shared" ca="1" si="63"/>
        <v>DEGROWTH</v>
      </c>
      <c r="Z314" s="50">
        <v>0</v>
      </c>
      <c r="AA314" s="50">
        <f t="shared" si="64"/>
        <v>0</v>
      </c>
      <c r="AB314" s="27">
        <v>1000002980</v>
      </c>
    </row>
    <row r="315" spans="1:28" s="27" customFormat="1" ht="13.8" hidden="1">
      <c r="A315" s="39" t="s">
        <v>121</v>
      </c>
      <c r="B315" s="58" t="s">
        <v>22</v>
      </c>
      <c r="C315" s="59" t="s">
        <v>748</v>
      </c>
      <c r="D315" s="59">
        <v>1000003186</v>
      </c>
      <c r="E315" s="61" t="s">
        <v>749</v>
      </c>
      <c r="F315" s="40">
        <v>44923</v>
      </c>
      <c r="G315" s="40" t="str">
        <f t="shared" si="52"/>
        <v>Targeted Dealer</v>
      </c>
      <c r="H315" s="40" t="s">
        <v>113</v>
      </c>
      <c r="I315" s="41">
        <v>160</v>
      </c>
      <c r="J315" s="41">
        <f t="shared" ca="1" si="53"/>
        <v>3525.1612903225805</v>
      </c>
      <c r="K315" s="42">
        <v>128</v>
      </c>
      <c r="L315" s="43">
        <f t="shared" ca="1" si="54"/>
        <v>-3397.1612903225805</v>
      </c>
      <c r="M315" s="43">
        <f t="shared" ca="1" si="55"/>
        <v>3.6310395314787702</v>
      </c>
      <c r="N315" s="44">
        <v>100.5</v>
      </c>
      <c r="O315" s="45" t="str">
        <f t="shared" ca="1" si="56"/>
        <v>Nov</v>
      </c>
      <c r="P315" s="42">
        <v>100.5</v>
      </c>
      <c r="Q315" s="44">
        <f t="shared" si="57"/>
        <v>27.5</v>
      </c>
      <c r="R315" s="45">
        <f t="shared" ca="1" si="58"/>
        <v>0.27363184079601988</v>
      </c>
      <c r="S315" s="44" t="str">
        <f t="shared" ca="1" si="59"/>
        <v>GROWTH</v>
      </c>
      <c r="T315" s="46">
        <v>125.5</v>
      </c>
      <c r="U315" s="46" t="str">
        <f t="shared" ca="1" si="60"/>
        <v>Dec</v>
      </c>
      <c r="V315" s="42">
        <v>125.5</v>
      </c>
      <c r="W315" s="47">
        <f t="shared" si="61"/>
        <v>2.5</v>
      </c>
      <c r="X315" s="48">
        <f t="shared" ca="1" si="62"/>
        <v>1.9920318725099584E-2</v>
      </c>
      <c r="Y315" s="47" t="str">
        <f t="shared" ca="1" si="63"/>
        <v>GROWTH</v>
      </c>
      <c r="Z315" s="50">
        <v>0</v>
      </c>
      <c r="AA315" s="50">
        <f t="shared" si="64"/>
        <v>1</v>
      </c>
      <c r="AB315" s="27">
        <v>1000003186</v>
      </c>
    </row>
    <row r="316" spans="1:28" s="27" customFormat="1" ht="13.8" hidden="1">
      <c r="A316" s="39" t="s">
        <v>121</v>
      </c>
      <c r="B316" s="58" t="s">
        <v>22</v>
      </c>
      <c r="C316" s="59" t="s">
        <v>750</v>
      </c>
      <c r="D316" s="59">
        <v>1000003398</v>
      </c>
      <c r="E316" s="61" t="s">
        <v>751</v>
      </c>
      <c r="F316" s="40">
        <v>44985</v>
      </c>
      <c r="G316" s="40" t="str">
        <f t="shared" si="52"/>
        <v>Targeted Dealer</v>
      </c>
      <c r="H316" s="40" t="s">
        <v>113</v>
      </c>
      <c r="I316" s="41">
        <v>40</v>
      </c>
      <c r="J316" s="41">
        <f t="shared" ca="1" si="53"/>
        <v>881.29032258064512</v>
      </c>
      <c r="K316" s="42">
        <v>0</v>
      </c>
      <c r="L316" s="43">
        <f t="shared" ca="1" si="54"/>
        <v>-881.29032258064512</v>
      </c>
      <c r="M316" s="43">
        <f t="shared" ca="1" si="55"/>
        <v>0</v>
      </c>
      <c r="N316" s="44">
        <v>0</v>
      </c>
      <c r="O316" s="45" t="str">
        <f t="shared" ca="1" si="56"/>
        <v>Nov</v>
      </c>
      <c r="P316" s="42">
        <v>0</v>
      </c>
      <c r="Q316" s="44">
        <f t="shared" si="57"/>
        <v>0</v>
      </c>
      <c r="R316" s="45">
        <f t="shared" ca="1" si="58"/>
        <v>0</v>
      </c>
      <c r="S316" s="44" t="b">
        <f t="shared" si="59"/>
        <v>0</v>
      </c>
      <c r="T316" s="46">
        <v>19</v>
      </c>
      <c r="U316" s="46" t="str">
        <f t="shared" ca="1" si="60"/>
        <v>Dec</v>
      </c>
      <c r="V316" s="42">
        <v>19</v>
      </c>
      <c r="W316" s="47">
        <f t="shared" si="61"/>
        <v>-19</v>
      </c>
      <c r="X316" s="48">
        <f t="shared" ca="1" si="62"/>
        <v>-1</v>
      </c>
      <c r="Y316" s="47" t="str">
        <f t="shared" ca="1" si="63"/>
        <v>DEGROWTH</v>
      </c>
      <c r="Z316" s="50">
        <v>1</v>
      </c>
      <c r="AA316" s="50">
        <f t="shared" si="64"/>
        <v>1</v>
      </c>
      <c r="AB316" s="27">
        <v>1000003398</v>
      </c>
    </row>
    <row r="317" spans="1:28" s="27" customFormat="1" ht="13.8" hidden="1">
      <c r="A317" s="39" t="s">
        <v>121</v>
      </c>
      <c r="B317" s="58" t="s">
        <v>22</v>
      </c>
      <c r="C317" s="59" t="s">
        <v>752</v>
      </c>
      <c r="D317" s="59">
        <v>1000003447</v>
      </c>
      <c r="E317" s="61" t="s">
        <v>753</v>
      </c>
      <c r="F317" s="40">
        <v>45008</v>
      </c>
      <c r="G317" s="40" t="str">
        <f t="shared" si="52"/>
        <v>Targeted Dealer</v>
      </c>
      <c r="H317" s="40" t="s">
        <v>113</v>
      </c>
      <c r="I317" s="41">
        <v>120</v>
      </c>
      <c r="J317" s="41">
        <f t="shared" ca="1" si="53"/>
        <v>2643.8709677419356</v>
      </c>
      <c r="K317" s="42">
        <v>160</v>
      </c>
      <c r="L317" s="43">
        <f t="shared" ca="1" si="54"/>
        <v>-2483.8709677419356</v>
      </c>
      <c r="M317" s="43">
        <f t="shared" ca="1" si="55"/>
        <v>6.0517325524646166</v>
      </c>
      <c r="N317" s="44">
        <v>160</v>
      </c>
      <c r="O317" s="45" t="str">
        <f t="shared" ca="1" si="56"/>
        <v>Nov</v>
      </c>
      <c r="P317" s="42">
        <v>160</v>
      </c>
      <c r="Q317" s="44">
        <f t="shared" si="57"/>
        <v>0</v>
      </c>
      <c r="R317" s="45">
        <f t="shared" ca="1" si="58"/>
        <v>0</v>
      </c>
      <c r="S317" s="44" t="str">
        <f t="shared" ca="1" si="59"/>
        <v>GROWTH</v>
      </c>
      <c r="T317" s="46">
        <v>99</v>
      </c>
      <c r="U317" s="46" t="str">
        <f t="shared" ca="1" si="60"/>
        <v>Dec</v>
      </c>
      <c r="V317" s="42">
        <v>99</v>
      </c>
      <c r="W317" s="47">
        <f t="shared" si="61"/>
        <v>61</v>
      </c>
      <c r="X317" s="48">
        <f t="shared" ca="1" si="62"/>
        <v>0.61616161616161613</v>
      </c>
      <c r="Y317" s="47" t="str">
        <f t="shared" ca="1" si="63"/>
        <v>GROWTH</v>
      </c>
      <c r="Z317" s="50">
        <v>0</v>
      </c>
      <c r="AA317" s="50">
        <f t="shared" si="64"/>
        <v>1</v>
      </c>
      <c r="AB317" s="27">
        <v>1000003447</v>
      </c>
    </row>
    <row r="318" spans="1:28" s="27" customFormat="1" ht="13.8" hidden="1">
      <c r="A318" s="39" t="s">
        <v>121</v>
      </c>
      <c r="B318" s="58" t="s">
        <v>22</v>
      </c>
      <c r="C318" s="59" t="s">
        <v>754</v>
      </c>
      <c r="D318" s="59">
        <v>1000003493</v>
      </c>
      <c r="E318" s="61" t="s">
        <v>755</v>
      </c>
      <c r="F318" s="40">
        <v>45039</v>
      </c>
      <c r="G318" s="40" t="str">
        <f t="shared" si="52"/>
        <v>Targeted Dealer</v>
      </c>
      <c r="H318" s="40"/>
      <c r="I318" s="41">
        <v>10</v>
      </c>
      <c r="J318" s="41">
        <f t="shared" ca="1" si="53"/>
        <v>220.32258064516128</v>
      </c>
      <c r="K318" s="42">
        <v>13</v>
      </c>
      <c r="L318" s="43">
        <f t="shared" ca="1" si="54"/>
        <v>-207.32258064516128</v>
      </c>
      <c r="M318" s="43">
        <f t="shared" ca="1" si="55"/>
        <v>5.9004392386530018</v>
      </c>
      <c r="N318" s="44">
        <v>0</v>
      </c>
      <c r="O318" s="45" t="str">
        <f t="shared" ca="1" si="56"/>
        <v>Nov</v>
      </c>
      <c r="P318" s="42">
        <v>0</v>
      </c>
      <c r="Q318" s="44">
        <f t="shared" si="57"/>
        <v>13</v>
      </c>
      <c r="R318" s="45">
        <f t="shared" ca="1" si="58"/>
        <v>0</v>
      </c>
      <c r="S318" s="44" t="b">
        <f t="shared" si="59"/>
        <v>0</v>
      </c>
      <c r="T318" s="46">
        <v>0</v>
      </c>
      <c r="U318" s="46" t="str">
        <f t="shared" ca="1" si="60"/>
        <v>Dec</v>
      </c>
      <c r="V318" s="42">
        <v>0</v>
      </c>
      <c r="W318" s="47">
        <f t="shared" si="61"/>
        <v>13</v>
      </c>
      <c r="X318" s="48">
        <f t="shared" ca="1" si="62"/>
        <v>0</v>
      </c>
      <c r="Y318" s="47" t="b">
        <f t="shared" si="63"/>
        <v>0</v>
      </c>
      <c r="Z318" s="50">
        <v>0</v>
      </c>
      <c r="AA318" s="50">
        <f t="shared" si="64"/>
        <v>0</v>
      </c>
      <c r="AB318" s="27">
        <v>1000003493</v>
      </c>
    </row>
    <row r="319" spans="1:28" s="27" customFormat="1" ht="13.8" hidden="1">
      <c r="A319" s="39" t="s">
        <v>121</v>
      </c>
      <c r="B319" s="58" t="s">
        <v>22</v>
      </c>
      <c r="C319" s="59" t="s">
        <v>756</v>
      </c>
      <c r="D319" s="59">
        <v>1000003548</v>
      </c>
      <c r="E319" s="61" t="s">
        <v>757</v>
      </c>
      <c r="F319" s="40">
        <v>45070</v>
      </c>
      <c r="G319" s="40" t="str">
        <f t="shared" si="52"/>
        <v>Targeted Dealer</v>
      </c>
      <c r="H319" s="40"/>
      <c r="I319" s="41">
        <v>10</v>
      </c>
      <c r="J319" s="41">
        <f t="shared" ca="1" si="53"/>
        <v>220.32258064516128</v>
      </c>
      <c r="K319" s="42">
        <v>2</v>
      </c>
      <c r="L319" s="43">
        <f t="shared" ca="1" si="54"/>
        <v>-218.32258064516128</v>
      </c>
      <c r="M319" s="43">
        <f t="shared" ca="1" si="55"/>
        <v>0.90775988286969256</v>
      </c>
      <c r="N319" s="44">
        <v>2.25</v>
      </c>
      <c r="O319" s="45" t="str">
        <f t="shared" ca="1" si="56"/>
        <v>Nov</v>
      </c>
      <c r="P319" s="42">
        <v>2.25</v>
      </c>
      <c r="Q319" s="44">
        <f t="shared" si="57"/>
        <v>-0.25</v>
      </c>
      <c r="R319" s="45">
        <f t="shared" ca="1" si="58"/>
        <v>-0.11111111111111116</v>
      </c>
      <c r="S319" s="44" t="str">
        <f t="shared" ca="1" si="59"/>
        <v>DEGROWTH</v>
      </c>
      <c r="T319" s="46">
        <v>0</v>
      </c>
      <c r="U319" s="46" t="str">
        <f t="shared" ca="1" si="60"/>
        <v>Dec</v>
      </c>
      <c r="V319" s="42">
        <v>0</v>
      </c>
      <c r="W319" s="47">
        <f t="shared" si="61"/>
        <v>2</v>
      </c>
      <c r="X319" s="48">
        <f t="shared" ca="1" si="62"/>
        <v>0</v>
      </c>
      <c r="Y319" s="47" t="b">
        <f t="shared" si="63"/>
        <v>0</v>
      </c>
      <c r="Z319" s="50">
        <v>0</v>
      </c>
      <c r="AA319" s="50">
        <f t="shared" si="64"/>
        <v>0</v>
      </c>
      <c r="AB319" s="27">
        <v>1000003548</v>
      </c>
    </row>
    <row r="320" spans="1:28" s="27" customFormat="1" ht="13.8" hidden="1">
      <c r="A320" s="39" t="s">
        <v>121</v>
      </c>
      <c r="B320" s="58" t="s">
        <v>22</v>
      </c>
      <c r="C320" s="58" t="s">
        <v>758</v>
      </c>
      <c r="D320" s="58">
        <v>1000003788</v>
      </c>
      <c r="E320" s="58" t="s">
        <v>759</v>
      </c>
      <c r="F320" s="40">
        <v>45275</v>
      </c>
      <c r="G320" s="40" t="str">
        <f t="shared" si="52"/>
        <v>-</v>
      </c>
      <c r="H320" s="40"/>
      <c r="I320" s="41">
        <v>0</v>
      </c>
      <c r="J320" s="41">
        <f t="shared" ca="1" si="53"/>
        <v>0</v>
      </c>
      <c r="K320" s="42">
        <v>10</v>
      </c>
      <c r="L320" s="43">
        <f t="shared" ca="1" si="54"/>
        <v>10</v>
      </c>
      <c r="M320" s="43" t="str">
        <f t="shared" ca="1" si="55"/>
        <v>-</v>
      </c>
      <c r="N320" s="44">
        <v>0</v>
      </c>
      <c r="O320" s="45" t="str">
        <f t="shared" ca="1" si="56"/>
        <v>Nov</v>
      </c>
      <c r="P320" s="42">
        <v>0</v>
      </c>
      <c r="Q320" s="44">
        <f t="shared" si="57"/>
        <v>10</v>
      </c>
      <c r="R320" s="45">
        <f t="shared" ca="1" si="58"/>
        <v>0</v>
      </c>
      <c r="S320" s="44" t="b">
        <f t="shared" si="59"/>
        <v>0</v>
      </c>
      <c r="T320" s="46">
        <v>0</v>
      </c>
      <c r="U320" s="46" t="str">
        <f t="shared" ca="1" si="60"/>
        <v>Dec</v>
      </c>
      <c r="V320" s="42">
        <v>0</v>
      </c>
      <c r="W320" s="47">
        <f t="shared" si="61"/>
        <v>10</v>
      </c>
      <c r="X320" s="48">
        <f t="shared" ca="1" si="62"/>
        <v>0</v>
      </c>
      <c r="Y320" s="47" t="b">
        <f t="shared" si="63"/>
        <v>0</v>
      </c>
      <c r="Z320" s="50">
        <v>0</v>
      </c>
      <c r="AA320" s="50">
        <f t="shared" si="64"/>
        <v>0</v>
      </c>
      <c r="AB320" s="27">
        <v>1000003788</v>
      </c>
    </row>
    <row r="321" spans="1:28" s="27" customFormat="1" ht="13.8" hidden="1">
      <c r="A321" s="50" t="s">
        <v>121</v>
      </c>
      <c r="B321" s="63" t="s">
        <v>22</v>
      </c>
      <c r="C321" s="63" t="s">
        <v>760</v>
      </c>
      <c r="D321" s="63">
        <v>1000003862</v>
      </c>
      <c r="E321" s="63" t="s">
        <v>761</v>
      </c>
      <c r="F321" s="40">
        <v>45338</v>
      </c>
      <c r="G321" s="40" t="str">
        <f t="shared" si="52"/>
        <v>Targeted Dealer</v>
      </c>
      <c r="H321" s="40"/>
      <c r="I321" s="41">
        <v>20</v>
      </c>
      <c r="J321" s="41">
        <f t="shared" ca="1" si="53"/>
        <v>440.64516129032256</v>
      </c>
      <c r="K321" s="42">
        <v>0</v>
      </c>
      <c r="L321" s="43">
        <f t="shared" ca="1" si="54"/>
        <v>-440.64516129032256</v>
      </c>
      <c r="M321" s="43">
        <f t="shared" ca="1" si="55"/>
        <v>0</v>
      </c>
      <c r="N321" s="44">
        <v>0</v>
      </c>
      <c r="O321" s="45" t="str">
        <f t="shared" ca="1" si="56"/>
        <v>Nov</v>
      </c>
      <c r="P321" s="42">
        <v>0</v>
      </c>
      <c r="Q321" s="44">
        <f t="shared" si="57"/>
        <v>0</v>
      </c>
      <c r="R321" s="45">
        <f t="shared" ca="1" si="58"/>
        <v>0</v>
      </c>
      <c r="S321" s="44" t="b">
        <f t="shared" si="59"/>
        <v>0</v>
      </c>
      <c r="T321" s="46">
        <v>0</v>
      </c>
      <c r="U321" s="46" t="str">
        <f t="shared" ca="1" si="60"/>
        <v>Dec</v>
      </c>
      <c r="V321" s="42">
        <v>0</v>
      </c>
      <c r="W321" s="47">
        <f t="shared" si="61"/>
        <v>0</v>
      </c>
      <c r="X321" s="48">
        <f t="shared" ca="1" si="62"/>
        <v>0</v>
      </c>
      <c r="Y321" s="47" t="b">
        <f t="shared" si="63"/>
        <v>0</v>
      </c>
      <c r="Z321" s="50">
        <v>1</v>
      </c>
      <c r="AA321" s="50">
        <f t="shared" si="64"/>
        <v>0</v>
      </c>
      <c r="AB321" s="27">
        <v>1000003862</v>
      </c>
    </row>
    <row r="322" spans="1:28" s="27" customFormat="1" ht="13.8" hidden="1">
      <c r="A322" s="50" t="s">
        <v>121</v>
      </c>
      <c r="B322" s="63" t="s">
        <v>22</v>
      </c>
      <c r="C322" s="63" t="s">
        <v>762</v>
      </c>
      <c r="D322" s="63">
        <v>1000004034</v>
      </c>
      <c r="E322" s="63" t="s">
        <v>763</v>
      </c>
      <c r="F322" s="40">
        <v>45478</v>
      </c>
      <c r="G322" s="40" t="str">
        <f t="shared" si="52"/>
        <v>Targeted Dealer</v>
      </c>
      <c r="H322" s="50"/>
      <c r="I322" s="41">
        <v>20</v>
      </c>
      <c r="J322" s="41">
        <f t="shared" ca="1" si="53"/>
        <v>440.64516129032256</v>
      </c>
      <c r="K322" s="42">
        <v>4.5</v>
      </c>
      <c r="L322" s="43">
        <f t="shared" ca="1" si="54"/>
        <v>-436.14516129032256</v>
      </c>
      <c r="M322" s="43">
        <f t="shared" ca="1" si="55"/>
        <v>1.0212298682284042</v>
      </c>
      <c r="N322" s="44">
        <v>17</v>
      </c>
      <c r="O322" s="45" t="str">
        <f t="shared" ca="1" si="56"/>
        <v>Nov</v>
      </c>
      <c r="P322" s="42">
        <v>17</v>
      </c>
      <c r="Q322" s="44">
        <f t="shared" si="57"/>
        <v>-12.5</v>
      </c>
      <c r="R322" s="45">
        <f t="shared" ca="1" si="58"/>
        <v>-0.73529411764705888</v>
      </c>
      <c r="S322" s="44" t="str">
        <f t="shared" ca="1" si="59"/>
        <v>DEGROWTH</v>
      </c>
      <c r="T322" s="46">
        <v>0</v>
      </c>
      <c r="U322" s="46" t="str">
        <f t="shared" ca="1" si="60"/>
        <v>Dec</v>
      </c>
      <c r="V322" s="42">
        <v>0</v>
      </c>
      <c r="W322" s="47">
        <f t="shared" si="61"/>
        <v>4.5</v>
      </c>
      <c r="X322" s="48">
        <f t="shared" ca="1" si="62"/>
        <v>0</v>
      </c>
      <c r="Y322" s="47" t="b">
        <f t="shared" si="63"/>
        <v>0</v>
      </c>
      <c r="Z322" s="50">
        <v>0</v>
      </c>
      <c r="AA322" s="50">
        <f t="shared" si="64"/>
        <v>0</v>
      </c>
      <c r="AB322" s="27">
        <v>1000004034</v>
      </c>
    </row>
    <row r="323" spans="1:28" s="27" customFormat="1" ht="13.8" hidden="1">
      <c r="A323" s="39" t="s">
        <v>121</v>
      </c>
      <c r="B323" s="58" t="s">
        <v>25</v>
      </c>
      <c r="C323" s="59" t="s">
        <v>764</v>
      </c>
      <c r="D323" s="59">
        <v>1000000268</v>
      </c>
      <c r="E323" s="60" t="s">
        <v>765</v>
      </c>
      <c r="F323" s="40">
        <v>38384</v>
      </c>
      <c r="G323" s="40" t="str">
        <f t="shared" ref="G323:G386" si="65">IF(I323&gt;0,"Targeted Dealer","-")</f>
        <v>Targeted Dealer</v>
      </c>
      <c r="H323" s="40"/>
      <c r="I323" s="41">
        <v>20</v>
      </c>
      <c r="J323" s="41">
        <f t="shared" ca="1" si="53"/>
        <v>440.64516129032256</v>
      </c>
      <c r="K323" s="42">
        <v>20</v>
      </c>
      <c r="L323" s="43">
        <f t="shared" ca="1" si="54"/>
        <v>-420.64516129032256</v>
      </c>
      <c r="M323" s="43">
        <f t="shared" ca="1" si="55"/>
        <v>4.5387994143484631</v>
      </c>
      <c r="N323" s="44">
        <v>20</v>
      </c>
      <c r="O323" s="45" t="str">
        <f t="shared" ca="1" si="56"/>
        <v>Nov</v>
      </c>
      <c r="P323" s="42">
        <v>20</v>
      </c>
      <c r="Q323" s="44">
        <f t="shared" si="57"/>
        <v>0</v>
      </c>
      <c r="R323" s="45">
        <f t="shared" ca="1" si="58"/>
        <v>0</v>
      </c>
      <c r="S323" s="44" t="str">
        <f t="shared" ca="1" si="59"/>
        <v>GROWTH</v>
      </c>
      <c r="T323" s="46">
        <v>10</v>
      </c>
      <c r="U323" s="46" t="str">
        <f t="shared" ca="1" si="60"/>
        <v>Dec</v>
      </c>
      <c r="V323" s="42">
        <v>10</v>
      </c>
      <c r="W323" s="47">
        <f t="shared" si="61"/>
        <v>10</v>
      </c>
      <c r="X323" s="48">
        <f t="shared" ca="1" si="62"/>
        <v>1</v>
      </c>
      <c r="Y323" s="47" t="str">
        <f t="shared" ca="1" si="63"/>
        <v>GROWTH</v>
      </c>
      <c r="Z323" s="50">
        <v>0</v>
      </c>
      <c r="AA323" s="50">
        <f t="shared" si="64"/>
        <v>0</v>
      </c>
      <c r="AB323" s="27">
        <v>1000000268</v>
      </c>
    </row>
    <row r="324" spans="1:28" s="27" customFormat="1" ht="13.8" hidden="1">
      <c r="A324" s="39" t="s">
        <v>121</v>
      </c>
      <c r="B324" s="58" t="s">
        <v>25</v>
      </c>
      <c r="C324" s="59" t="s">
        <v>766</v>
      </c>
      <c r="D324" s="59">
        <v>1000000263</v>
      </c>
      <c r="E324" s="60" t="s">
        <v>767</v>
      </c>
      <c r="F324" s="40">
        <v>39562</v>
      </c>
      <c r="G324" s="40" t="str">
        <f t="shared" si="65"/>
        <v>Targeted Dealer</v>
      </c>
      <c r="H324" s="40"/>
      <c r="I324" s="41">
        <v>20</v>
      </c>
      <c r="J324" s="41">
        <f t="shared" ref="J324:J387" ca="1" si="66">I324/$J$1*$E$1</f>
        <v>440.64516129032256</v>
      </c>
      <c r="K324" s="42">
        <v>20</v>
      </c>
      <c r="L324" s="43">
        <f t="shared" ref="L324:L387" ca="1" si="67">K324-J324</f>
        <v>-420.64516129032256</v>
      </c>
      <c r="M324" s="43">
        <f t="shared" ref="M324:M387" ca="1" si="68">IFERROR((K324/J324%),"-")</f>
        <v>4.5387994143484631</v>
      </c>
      <c r="N324" s="44">
        <v>20</v>
      </c>
      <c r="O324" s="45" t="str">
        <f t="shared" ref="O324:O387" ca="1" si="69">IF(F324&lt;=$P$2,"Nov","")</f>
        <v>Nov</v>
      </c>
      <c r="P324" s="42">
        <v>20</v>
      </c>
      <c r="Q324" s="44">
        <f t="shared" ref="Q324:Q387" si="70">K324-P324</f>
        <v>0</v>
      </c>
      <c r="R324" s="45">
        <f t="shared" ref="R324:R387" ca="1" si="71">IFERROR(IF(O324="Nov",(K324/P324-1)),0)</f>
        <v>0</v>
      </c>
      <c r="S324" s="44" t="str">
        <f t="shared" ref="S324:S387" ca="1" si="72">IF(N324&gt;0,IF(O324="","-",IF(R324&lt;0%,"DEGROWTH","GROWTH")))</f>
        <v>GROWTH</v>
      </c>
      <c r="T324" s="46">
        <v>30</v>
      </c>
      <c r="U324" s="46" t="str">
        <f t="shared" ref="U324:U387" ca="1" si="73">IF(F324&lt;=$V$2,"Dec","")</f>
        <v>Dec</v>
      </c>
      <c r="V324" s="42">
        <v>30</v>
      </c>
      <c r="W324" s="47">
        <f t="shared" ref="W324:W387" si="74">K324-V324</f>
        <v>-10</v>
      </c>
      <c r="X324" s="48">
        <f t="shared" ref="X324:X387" ca="1" si="75">IFERROR(IF(U324="Dec",(K324/V324-1)),0)</f>
        <v>-0.33333333333333337</v>
      </c>
      <c r="Y324" s="47" t="str">
        <f t="shared" ref="Y324:Y387" ca="1" si="76">IF(T324&gt;0,IF(U324="","-",IF(X324&lt;0%,"DEGROWTH","GROWTH")))</f>
        <v>DEGROWTH</v>
      </c>
      <c r="Z324" s="50">
        <v>0</v>
      </c>
      <c r="AA324" s="50">
        <f t="shared" ref="AA324:AA387" si="77">IF(H324&gt;0,1,0)</f>
        <v>0</v>
      </c>
      <c r="AB324" s="27">
        <v>1000000263</v>
      </c>
    </row>
    <row r="325" spans="1:28" s="27" customFormat="1" ht="13.8" hidden="1">
      <c r="A325" s="39" t="s">
        <v>121</v>
      </c>
      <c r="B325" s="58" t="s">
        <v>25</v>
      </c>
      <c r="C325" s="59" t="s">
        <v>768</v>
      </c>
      <c r="D325" s="59">
        <v>1000000277</v>
      </c>
      <c r="E325" s="60" t="s">
        <v>769</v>
      </c>
      <c r="F325" s="40">
        <v>40101</v>
      </c>
      <c r="G325" s="40" t="str">
        <f t="shared" si="65"/>
        <v>Targeted Dealer</v>
      </c>
      <c r="H325" s="40"/>
      <c r="I325" s="41">
        <v>1045</v>
      </c>
      <c r="J325" s="41">
        <f t="shared" ca="1" si="66"/>
        <v>23023.709677419356</v>
      </c>
      <c r="K325" s="42">
        <v>860</v>
      </c>
      <c r="L325" s="43">
        <f t="shared" ca="1" si="67"/>
        <v>-22163.709677419356</v>
      </c>
      <c r="M325" s="43">
        <f t="shared" ca="1" si="68"/>
        <v>3.7352799008035191</v>
      </c>
      <c r="N325" s="44">
        <v>915</v>
      </c>
      <c r="O325" s="45" t="str">
        <f t="shared" ca="1" si="69"/>
        <v>Nov</v>
      </c>
      <c r="P325" s="42">
        <v>915</v>
      </c>
      <c r="Q325" s="44">
        <f t="shared" si="70"/>
        <v>-55</v>
      </c>
      <c r="R325" s="45">
        <f t="shared" ca="1" si="71"/>
        <v>-6.0109289617486295E-2</v>
      </c>
      <c r="S325" s="44" t="str">
        <f t="shared" ca="1" si="72"/>
        <v>DEGROWTH</v>
      </c>
      <c r="T325" s="46">
        <v>728.5</v>
      </c>
      <c r="U325" s="46" t="str">
        <f t="shared" ca="1" si="73"/>
        <v>Dec</v>
      </c>
      <c r="V325" s="42">
        <v>728.5</v>
      </c>
      <c r="W325" s="47">
        <f t="shared" si="74"/>
        <v>131.5</v>
      </c>
      <c r="X325" s="48">
        <f t="shared" ca="1" si="75"/>
        <v>0.18050789293067937</v>
      </c>
      <c r="Y325" s="47" t="str">
        <f t="shared" ca="1" si="76"/>
        <v>GROWTH</v>
      </c>
      <c r="Z325" s="50">
        <v>0</v>
      </c>
      <c r="AA325" s="50">
        <f t="shared" si="77"/>
        <v>0</v>
      </c>
      <c r="AB325" s="27">
        <v>1000000277</v>
      </c>
    </row>
    <row r="326" spans="1:28" s="27" customFormat="1" ht="13.8" hidden="1">
      <c r="A326" s="39" t="s">
        <v>121</v>
      </c>
      <c r="B326" s="58" t="s">
        <v>25</v>
      </c>
      <c r="C326" s="61" t="s">
        <v>770</v>
      </c>
      <c r="D326" s="59">
        <v>1000000271</v>
      </c>
      <c r="E326" s="60" t="s">
        <v>771</v>
      </c>
      <c r="F326" s="40">
        <v>40452</v>
      </c>
      <c r="G326" s="40" t="str">
        <f t="shared" si="65"/>
        <v>-</v>
      </c>
      <c r="H326" s="40"/>
      <c r="I326" s="41">
        <v>0</v>
      </c>
      <c r="J326" s="41">
        <f t="shared" ca="1" si="66"/>
        <v>0</v>
      </c>
      <c r="K326" s="42">
        <v>0</v>
      </c>
      <c r="L326" s="43">
        <f t="shared" ca="1" si="67"/>
        <v>0</v>
      </c>
      <c r="M326" s="43" t="str">
        <f t="shared" ca="1" si="68"/>
        <v>-</v>
      </c>
      <c r="N326" s="44">
        <v>0</v>
      </c>
      <c r="O326" s="45" t="str">
        <f t="shared" ca="1" si="69"/>
        <v>Nov</v>
      </c>
      <c r="P326" s="42">
        <v>0</v>
      </c>
      <c r="Q326" s="44">
        <f t="shared" si="70"/>
        <v>0</v>
      </c>
      <c r="R326" s="45">
        <f t="shared" ca="1" si="71"/>
        <v>0</v>
      </c>
      <c r="S326" s="44" t="b">
        <f t="shared" si="72"/>
        <v>0</v>
      </c>
      <c r="T326" s="46">
        <v>0</v>
      </c>
      <c r="U326" s="46" t="str">
        <f t="shared" ca="1" si="73"/>
        <v>Dec</v>
      </c>
      <c r="V326" s="42">
        <v>0</v>
      </c>
      <c r="W326" s="47">
        <f t="shared" si="74"/>
        <v>0</v>
      </c>
      <c r="X326" s="48">
        <f t="shared" ca="1" si="75"/>
        <v>0</v>
      </c>
      <c r="Y326" s="47" t="b">
        <f t="shared" si="76"/>
        <v>0</v>
      </c>
      <c r="Z326" s="50">
        <v>1</v>
      </c>
      <c r="AA326" s="50">
        <f t="shared" si="77"/>
        <v>0</v>
      </c>
      <c r="AB326" s="27">
        <v>1000000271</v>
      </c>
    </row>
    <row r="327" spans="1:28" s="27" customFormat="1" ht="13.8" hidden="1">
      <c r="A327" s="39" t="s">
        <v>121</v>
      </c>
      <c r="B327" s="58" t="s">
        <v>25</v>
      </c>
      <c r="C327" s="59" t="s">
        <v>772</v>
      </c>
      <c r="D327" s="59">
        <v>1000000261</v>
      </c>
      <c r="E327" s="60" t="s">
        <v>773</v>
      </c>
      <c r="F327" s="40">
        <v>41482</v>
      </c>
      <c r="G327" s="40" t="str">
        <f t="shared" si="65"/>
        <v>-</v>
      </c>
      <c r="H327" s="40"/>
      <c r="I327" s="41">
        <v>0</v>
      </c>
      <c r="J327" s="41">
        <f t="shared" ca="1" si="66"/>
        <v>0</v>
      </c>
      <c r="K327" s="42">
        <v>10</v>
      </c>
      <c r="L327" s="43">
        <f t="shared" ca="1" si="67"/>
        <v>10</v>
      </c>
      <c r="M327" s="43" t="str">
        <f t="shared" ca="1" si="68"/>
        <v>-</v>
      </c>
      <c r="N327" s="44">
        <v>0</v>
      </c>
      <c r="O327" s="45" t="str">
        <f t="shared" ca="1" si="69"/>
        <v>Nov</v>
      </c>
      <c r="P327" s="42">
        <v>0</v>
      </c>
      <c r="Q327" s="44">
        <f t="shared" si="70"/>
        <v>10</v>
      </c>
      <c r="R327" s="45">
        <f t="shared" ca="1" si="71"/>
        <v>0</v>
      </c>
      <c r="S327" s="44" t="b">
        <f t="shared" si="72"/>
        <v>0</v>
      </c>
      <c r="T327" s="46">
        <v>0</v>
      </c>
      <c r="U327" s="46" t="str">
        <f t="shared" ca="1" si="73"/>
        <v>Dec</v>
      </c>
      <c r="V327" s="42">
        <v>0</v>
      </c>
      <c r="W327" s="47">
        <f t="shared" si="74"/>
        <v>10</v>
      </c>
      <c r="X327" s="48">
        <f t="shared" ca="1" si="75"/>
        <v>0</v>
      </c>
      <c r="Y327" s="47" t="b">
        <f t="shared" si="76"/>
        <v>0</v>
      </c>
      <c r="Z327" s="50">
        <v>0</v>
      </c>
      <c r="AA327" s="50">
        <f t="shared" si="77"/>
        <v>0</v>
      </c>
      <c r="AB327" s="27">
        <v>1000000261</v>
      </c>
    </row>
    <row r="328" spans="1:28" s="27" customFormat="1" ht="13.8" hidden="1">
      <c r="A328" s="39" t="s">
        <v>121</v>
      </c>
      <c r="B328" s="58" t="s">
        <v>25</v>
      </c>
      <c r="C328" s="59" t="s">
        <v>774</v>
      </c>
      <c r="D328" s="59">
        <v>1000000262</v>
      </c>
      <c r="E328" s="60" t="s">
        <v>775</v>
      </c>
      <c r="F328" s="40">
        <v>41971</v>
      </c>
      <c r="G328" s="40" t="str">
        <f t="shared" si="65"/>
        <v>Targeted Dealer</v>
      </c>
      <c r="H328" s="40"/>
      <c r="I328" s="41">
        <v>70</v>
      </c>
      <c r="J328" s="41">
        <f t="shared" ca="1" si="66"/>
        <v>1542.2580645161293</v>
      </c>
      <c r="K328" s="42">
        <v>140</v>
      </c>
      <c r="L328" s="43">
        <f t="shared" ca="1" si="67"/>
        <v>-1402.2580645161293</v>
      </c>
      <c r="M328" s="43">
        <f t="shared" ca="1" si="68"/>
        <v>9.0775988286969245</v>
      </c>
      <c r="N328" s="44">
        <v>70</v>
      </c>
      <c r="O328" s="45" t="str">
        <f t="shared" ca="1" si="69"/>
        <v>Nov</v>
      </c>
      <c r="P328" s="42">
        <v>70</v>
      </c>
      <c r="Q328" s="44">
        <f t="shared" si="70"/>
        <v>70</v>
      </c>
      <c r="R328" s="45">
        <f t="shared" ca="1" si="71"/>
        <v>1</v>
      </c>
      <c r="S328" s="44" t="str">
        <f t="shared" ca="1" si="72"/>
        <v>GROWTH</v>
      </c>
      <c r="T328" s="46">
        <v>20</v>
      </c>
      <c r="U328" s="46" t="str">
        <f t="shared" ca="1" si="73"/>
        <v>Dec</v>
      </c>
      <c r="V328" s="42">
        <v>20</v>
      </c>
      <c r="W328" s="47">
        <f t="shared" si="74"/>
        <v>120</v>
      </c>
      <c r="X328" s="48">
        <f t="shared" ca="1" si="75"/>
        <v>6</v>
      </c>
      <c r="Y328" s="47" t="str">
        <f t="shared" ca="1" si="76"/>
        <v>GROWTH</v>
      </c>
      <c r="Z328" s="50">
        <v>0</v>
      </c>
      <c r="AA328" s="50">
        <f t="shared" si="77"/>
        <v>0</v>
      </c>
      <c r="AB328" s="27">
        <v>1000000262</v>
      </c>
    </row>
    <row r="329" spans="1:28" s="27" customFormat="1" ht="13.8" hidden="1">
      <c r="A329" s="39" t="s">
        <v>121</v>
      </c>
      <c r="B329" s="58" t="s">
        <v>25</v>
      </c>
      <c r="C329" s="59" t="s">
        <v>776</v>
      </c>
      <c r="D329" s="59">
        <v>1000000267</v>
      </c>
      <c r="E329" s="60" t="s">
        <v>777</v>
      </c>
      <c r="F329" s="40">
        <v>42152</v>
      </c>
      <c r="G329" s="40" t="str">
        <f t="shared" si="65"/>
        <v>-</v>
      </c>
      <c r="H329" s="40"/>
      <c r="I329" s="41">
        <v>0</v>
      </c>
      <c r="J329" s="41">
        <f t="shared" ca="1" si="66"/>
        <v>0</v>
      </c>
      <c r="K329" s="42">
        <v>0</v>
      </c>
      <c r="L329" s="43">
        <f t="shared" ca="1" si="67"/>
        <v>0</v>
      </c>
      <c r="M329" s="43" t="str">
        <f t="shared" ca="1" si="68"/>
        <v>-</v>
      </c>
      <c r="N329" s="44">
        <v>0</v>
      </c>
      <c r="O329" s="45" t="str">
        <f t="shared" ca="1" si="69"/>
        <v>Nov</v>
      </c>
      <c r="P329" s="42">
        <v>0</v>
      </c>
      <c r="Q329" s="44">
        <f t="shared" si="70"/>
        <v>0</v>
      </c>
      <c r="R329" s="45">
        <f t="shared" ca="1" si="71"/>
        <v>0</v>
      </c>
      <c r="S329" s="44" t="b">
        <f t="shared" si="72"/>
        <v>0</v>
      </c>
      <c r="T329" s="46">
        <v>10</v>
      </c>
      <c r="U329" s="46" t="str">
        <f t="shared" ca="1" si="73"/>
        <v>Dec</v>
      </c>
      <c r="V329" s="42">
        <v>10</v>
      </c>
      <c r="W329" s="47">
        <f t="shared" si="74"/>
        <v>-10</v>
      </c>
      <c r="X329" s="48">
        <f t="shared" ca="1" si="75"/>
        <v>-1</v>
      </c>
      <c r="Y329" s="47" t="str">
        <f t="shared" ca="1" si="76"/>
        <v>DEGROWTH</v>
      </c>
      <c r="Z329" s="50">
        <v>1</v>
      </c>
      <c r="AA329" s="50">
        <f t="shared" si="77"/>
        <v>0</v>
      </c>
      <c r="AB329" s="27">
        <v>1000000267</v>
      </c>
    </row>
    <row r="330" spans="1:28" s="27" customFormat="1" ht="13.8" hidden="1">
      <c r="A330" s="39" t="s">
        <v>121</v>
      </c>
      <c r="B330" s="58" t="s">
        <v>25</v>
      </c>
      <c r="C330" s="59" t="s">
        <v>778</v>
      </c>
      <c r="D330" s="59">
        <v>1000000266</v>
      </c>
      <c r="E330" s="60" t="s">
        <v>779</v>
      </c>
      <c r="F330" s="40">
        <v>42522</v>
      </c>
      <c r="G330" s="40" t="str">
        <f t="shared" si="65"/>
        <v>Targeted Dealer</v>
      </c>
      <c r="H330" s="40"/>
      <c r="I330" s="41">
        <v>390</v>
      </c>
      <c r="J330" s="41">
        <f t="shared" ca="1" si="66"/>
        <v>8592.5806451612898</v>
      </c>
      <c r="K330" s="42">
        <v>215</v>
      </c>
      <c r="L330" s="43">
        <f t="shared" ca="1" si="67"/>
        <v>-8377.5806451612898</v>
      </c>
      <c r="M330" s="43">
        <f t="shared" ca="1" si="68"/>
        <v>2.5021586514997938</v>
      </c>
      <c r="N330" s="44">
        <v>331</v>
      </c>
      <c r="O330" s="45" t="str">
        <f t="shared" ca="1" si="69"/>
        <v>Nov</v>
      </c>
      <c r="P330" s="42">
        <v>331</v>
      </c>
      <c r="Q330" s="44">
        <f t="shared" si="70"/>
        <v>-116</v>
      </c>
      <c r="R330" s="45">
        <f t="shared" ca="1" si="71"/>
        <v>-0.35045317220543803</v>
      </c>
      <c r="S330" s="44" t="str">
        <f t="shared" ca="1" si="72"/>
        <v>DEGROWTH</v>
      </c>
      <c r="T330" s="46">
        <v>385</v>
      </c>
      <c r="U330" s="46" t="str">
        <f t="shared" ca="1" si="73"/>
        <v>Dec</v>
      </c>
      <c r="V330" s="42">
        <v>385</v>
      </c>
      <c r="W330" s="47">
        <f t="shared" si="74"/>
        <v>-170</v>
      </c>
      <c r="X330" s="48">
        <f t="shared" ca="1" si="75"/>
        <v>-0.44155844155844159</v>
      </c>
      <c r="Y330" s="47" t="str">
        <f t="shared" ca="1" si="76"/>
        <v>DEGROWTH</v>
      </c>
      <c r="Z330" s="50">
        <v>0</v>
      </c>
      <c r="AA330" s="50">
        <f t="shared" si="77"/>
        <v>0</v>
      </c>
      <c r="AB330" s="27">
        <v>1000000266</v>
      </c>
    </row>
    <row r="331" spans="1:28" s="27" customFormat="1" ht="13.8" hidden="1">
      <c r="A331" s="39" t="s">
        <v>121</v>
      </c>
      <c r="B331" s="58" t="s">
        <v>25</v>
      </c>
      <c r="C331" s="59" t="s">
        <v>780</v>
      </c>
      <c r="D331" s="59">
        <v>1000000276</v>
      </c>
      <c r="E331" s="60" t="s">
        <v>781</v>
      </c>
      <c r="F331" s="40">
        <v>42870</v>
      </c>
      <c r="G331" s="40" t="str">
        <f t="shared" si="65"/>
        <v>Targeted Dealer</v>
      </c>
      <c r="H331" s="40"/>
      <c r="I331" s="41">
        <v>50</v>
      </c>
      <c r="J331" s="41">
        <f t="shared" ca="1" si="66"/>
        <v>1101.6129032258063</v>
      </c>
      <c r="K331" s="42">
        <v>20</v>
      </c>
      <c r="L331" s="43">
        <f t="shared" ca="1" si="67"/>
        <v>-1081.6129032258063</v>
      </c>
      <c r="M331" s="43">
        <f t="shared" ca="1" si="68"/>
        <v>1.8155197657393851</v>
      </c>
      <c r="N331" s="44">
        <v>30</v>
      </c>
      <c r="O331" s="45" t="str">
        <f t="shared" ca="1" si="69"/>
        <v>Nov</v>
      </c>
      <c r="P331" s="42">
        <v>30</v>
      </c>
      <c r="Q331" s="44">
        <f t="shared" si="70"/>
        <v>-10</v>
      </c>
      <c r="R331" s="45">
        <f t="shared" ca="1" si="71"/>
        <v>-0.33333333333333337</v>
      </c>
      <c r="S331" s="44" t="str">
        <f t="shared" ca="1" si="72"/>
        <v>DEGROWTH</v>
      </c>
      <c r="T331" s="46">
        <v>25</v>
      </c>
      <c r="U331" s="46" t="str">
        <f t="shared" ca="1" si="73"/>
        <v>Dec</v>
      </c>
      <c r="V331" s="42">
        <v>25</v>
      </c>
      <c r="W331" s="47">
        <f t="shared" si="74"/>
        <v>-5</v>
      </c>
      <c r="X331" s="48">
        <f t="shared" ca="1" si="75"/>
        <v>-0.19999999999999996</v>
      </c>
      <c r="Y331" s="47" t="str">
        <f t="shared" ca="1" si="76"/>
        <v>DEGROWTH</v>
      </c>
      <c r="Z331" s="50">
        <v>0</v>
      </c>
      <c r="AA331" s="50">
        <f t="shared" si="77"/>
        <v>0</v>
      </c>
      <c r="AB331" s="27">
        <v>1000000276</v>
      </c>
    </row>
    <row r="332" spans="1:28" s="27" customFormat="1" ht="13.8" hidden="1">
      <c r="A332" s="39" t="s">
        <v>121</v>
      </c>
      <c r="B332" s="58" t="s">
        <v>25</v>
      </c>
      <c r="C332" s="59" t="s">
        <v>782</v>
      </c>
      <c r="D332" s="59">
        <v>1000000260</v>
      </c>
      <c r="E332" s="60" t="s">
        <v>783</v>
      </c>
      <c r="F332" s="40">
        <v>43021</v>
      </c>
      <c r="G332" s="40" t="str">
        <f t="shared" si="65"/>
        <v>Targeted Dealer</v>
      </c>
      <c r="H332" s="40"/>
      <c r="I332" s="41">
        <v>80</v>
      </c>
      <c r="J332" s="41">
        <f t="shared" ca="1" si="66"/>
        <v>1762.5806451612902</v>
      </c>
      <c r="K332" s="42">
        <v>65</v>
      </c>
      <c r="L332" s="43">
        <f t="shared" ca="1" si="67"/>
        <v>-1697.5806451612902</v>
      </c>
      <c r="M332" s="43">
        <f t="shared" ca="1" si="68"/>
        <v>3.6877745241581259</v>
      </c>
      <c r="N332" s="44">
        <v>85</v>
      </c>
      <c r="O332" s="45" t="str">
        <f t="shared" ca="1" si="69"/>
        <v>Nov</v>
      </c>
      <c r="P332" s="42">
        <v>85</v>
      </c>
      <c r="Q332" s="44">
        <f t="shared" si="70"/>
        <v>-20</v>
      </c>
      <c r="R332" s="45">
        <f t="shared" ca="1" si="71"/>
        <v>-0.23529411764705888</v>
      </c>
      <c r="S332" s="44" t="str">
        <f t="shared" ca="1" si="72"/>
        <v>DEGROWTH</v>
      </c>
      <c r="T332" s="46">
        <v>60</v>
      </c>
      <c r="U332" s="46" t="str">
        <f t="shared" ca="1" si="73"/>
        <v>Dec</v>
      </c>
      <c r="V332" s="42">
        <v>60</v>
      </c>
      <c r="W332" s="47">
        <f t="shared" si="74"/>
        <v>5</v>
      </c>
      <c r="X332" s="48">
        <f t="shared" ca="1" si="75"/>
        <v>8.3333333333333259E-2</v>
      </c>
      <c r="Y332" s="47" t="str">
        <f t="shared" ca="1" si="76"/>
        <v>GROWTH</v>
      </c>
      <c r="Z332" s="50">
        <v>0</v>
      </c>
      <c r="AA332" s="50">
        <f t="shared" si="77"/>
        <v>0</v>
      </c>
      <c r="AB332" s="27">
        <v>1000000260</v>
      </c>
    </row>
    <row r="333" spans="1:28" s="27" customFormat="1" ht="13.8" hidden="1">
      <c r="A333" s="39" t="s">
        <v>121</v>
      </c>
      <c r="B333" s="58" t="s">
        <v>25</v>
      </c>
      <c r="C333" s="59" t="s">
        <v>784</v>
      </c>
      <c r="D333" s="59">
        <v>1000000839</v>
      </c>
      <c r="E333" s="60" t="s">
        <v>785</v>
      </c>
      <c r="F333" s="40">
        <v>43623</v>
      </c>
      <c r="G333" s="40" t="str">
        <f t="shared" si="65"/>
        <v>Targeted Dealer</v>
      </c>
      <c r="H333" s="40"/>
      <c r="I333" s="41">
        <v>90</v>
      </c>
      <c r="J333" s="41">
        <f t="shared" ca="1" si="66"/>
        <v>1982.9032258064517</v>
      </c>
      <c r="K333" s="42">
        <v>25</v>
      </c>
      <c r="L333" s="43">
        <f t="shared" ca="1" si="67"/>
        <v>-1957.9032258064517</v>
      </c>
      <c r="M333" s="43">
        <f t="shared" ca="1" si="68"/>
        <v>1.2607776150967953</v>
      </c>
      <c r="N333" s="44">
        <v>40</v>
      </c>
      <c r="O333" s="45" t="str">
        <f t="shared" ca="1" si="69"/>
        <v>Nov</v>
      </c>
      <c r="P333" s="42">
        <v>40</v>
      </c>
      <c r="Q333" s="44">
        <f t="shared" si="70"/>
        <v>-15</v>
      </c>
      <c r="R333" s="45">
        <f t="shared" ca="1" si="71"/>
        <v>-0.375</v>
      </c>
      <c r="S333" s="44" t="str">
        <f t="shared" ca="1" si="72"/>
        <v>DEGROWTH</v>
      </c>
      <c r="T333" s="46">
        <v>90</v>
      </c>
      <c r="U333" s="46" t="str">
        <f t="shared" ca="1" si="73"/>
        <v>Dec</v>
      </c>
      <c r="V333" s="42">
        <v>90</v>
      </c>
      <c r="W333" s="47">
        <f t="shared" si="74"/>
        <v>-65</v>
      </c>
      <c r="X333" s="48">
        <f t="shared" ca="1" si="75"/>
        <v>-0.72222222222222221</v>
      </c>
      <c r="Y333" s="47" t="str">
        <f t="shared" ca="1" si="76"/>
        <v>DEGROWTH</v>
      </c>
      <c r="Z333" s="50">
        <v>0</v>
      </c>
      <c r="AA333" s="50">
        <f t="shared" si="77"/>
        <v>0</v>
      </c>
      <c r="AB333" s="27">
        <v>1000000839</v>
      </c>
    </row>
    <row r="334" spans="1:28" s="27" customFormat="1" ht="13.8" hidden="1">
      <c r="A334" s="39" t="s">
        <v>121</v>
      </c>
      <c r="B334" s="58" t="s">
        <v>25</v>
      </c>
      <c r="C334" s="59" t="s">
        <v>786</v>
      </c>
      <c r="D334" s="59">
        <v>1000000256</v>
      </c>
      <c r="E334" s="60" t="s">
        <v>787</v>
      </c>
      <c r="F334" s="40">
        <v>43754</v>
      </c>
      <c r="G334" s="40" t="str">
        <f t="shared" si="65"/>
        <v>Targeted Dealer</v>
      </c>
      <c r="H334" s="40"/>
      <c r="I334" s="41">
        <v>20</v>
      </c>
      <c r="J334" s="41">
        <f t="shared" ca="1" si="66"/>
        <v>440.64516129032256</v>
      </c>
      <c r="K334" s="42">
        <v>20</v>
      </c>
      <c r="L334" s="43">
        <f t="shared" ca="1" si="67"/>
        <v>-420.64516129032256</v>
      </c>
      <c r="M334" s="43">
        <f t="shared" ca="1" si="68"/>
        <v>4.5387994143484631</v>
      </c>
      <c r="N334" s="44">
        <v>40</v>
      </c>
      <c r="O334" s="45" t="str">
        <f t="shared" ca="1" si="69"/>
        <v>Nov</v>
      </c>
      <c r="P334" s="42">
        <v>40</v>
      </c>
      <c r="Q334" s="44">
        <f t="shared" si="70"/>
        <v>-20</v>
      </c>
      <c r="R334" s="45">
        <f t="shared" ca="1" si="71"/>
        <v>-0.5</v>
      </c>
      <c r="S334" s="44" t="str">
        <f t="shared" ca="1" si="72"/>
        <v>DEGROWTH</v>
      </c>
      <c r="T334" s="46">
        <v>40</v>
      </c>
      <c r="U334" s="46" t="str">
        <f t="shared" ca="1" si="73"/>
        <v>Dec</v>
      </c>
      <c r="V334" s="42">
        <v>40</v>
      </c>
      <c r="W334" s="47">
        <f t="shared" si="74"/>
        <v>-20</v>
      </c>
      <c r="X334" s="48">
        <f t="shared" ca="1" si="75"/>
        <v>-0.5</v>
      </c>
      <c r="Y334" s="47" t="str">
        <f t="shared" ca="1" si="76"/>
        <v>DEGROWTH</v>
      </c>
      <c r="Z334" s="50">
        <v>0</v>
      </c>
      <c r="AA334" s="50">
        <f t="shared" si="77"/>
        <v>0</v>
      </c>
      <c r="AB334" s="27">
        <v>1000000256</v>
      </c>
    </row>
    <row r="335" spans="1:28" s="27" customFormat="1" ht="13.8" hidden="1">
      <c r="A335" s="39" t="s">
        <v>121</v>
      </c>
      <c r="B335" s="58" t="s">
        <v>25</v>
      </c>
      <c r="C335" s="59" t="s">
        <v>788</v>
      </c>
      <c r="D335" s="59">
        <v>1000000265</v>
      </c>
      <c r="E335" s="60" t="s">
        <v>789</v>
      </c>
      <c r="F335" s="40">
        <v>43893</v>
      </c>
      <c r="G335" s="40" t="str">
        <f t="shared" si="65"/>
        <v>Targeted Dealer</v>
      </c>
      <c r="H335" s="40"/>
      <c r="I335" s="41">
        <v>40</v>
      </c>
      <c r="J335" s="41">
        <f t="shared" ca="1" si="66"/>
        <v>881.29032258064512</v>
      </c>
      <c r="K335" s="42">
        <v>0</v>
      </c>
      <c r="L335" s="43">
        <f t="shared" ca="1" si="67"/>
        <v>-881.29032258064512</v>
      </c>
      <c r="M335" s="43">
        <f t="shared" ca="1" si="68"/>
        <v>0</v>
      </c>
      <c r="N335" s="44">
        <v>19</v>
      </c>
      <c r="O335" s="45" t="str">
        <f t="shared" ca="1" si="69"/>
        <v>Nov</v>
      </c>
      <c r="P335" s="42">
        <v>19</v>
      </c>
      <c r="Q335" s="44">
        <f t="shared" si="70"/>
        <v>-19</v>
      </c>
      <c r="R335" s="45">
        <f t="shared" ca="1" si="71"/>
        <v>-1</v>
      </c>
      <c r="S335" s="44" t="str">
        <f t="shared" ca="1" si="72"/>
        <v>DEGROWTH</v>
      </c>
      <c r="T335" s="46">
        <v>20</v>
      </c>
      <c r="U335" s="46" t="str">
        <f t="shared" ca="1" si="73"/>
        <v>Dec</v>
      </c>
      <c r="V335" s="42">
        <v>20</v>
      </c>
      <c r="W335" s="47">
        <f t="shared" si="74"/>
        <v>-20</v>
      </c>
      <c r="X335" s="48">
        <f t="shared" ca="1" si="75"/>
        <v>-1</v>
      </c>
      <c r="Y335" s="47" t="str">
        <f t="shared" ca="1" si="76"/>
        <v>DEGROWTH</v>
      </c>
      <c r="Z335" s="50">
        <v>1</v>
      </c>
      <c r="AA335" s="50">
        <f t="shared" si="77"/>
        <v>0</v>
      </c>
      <c r="AB335" s="27">
        <v>1000000265</v>
      </c>
    </row>
    <row r="336" spans="1:28" s="27" customFormat="1" ht="13.8" hidden="1">
      <c r="A336" s="39" t="s">
        <v>121</v>
      </c>
      <c r="B336" s="58" t="s">
        <v>25</v>
      </c>
      <c r="C336" s="59" t="s">
        <v>790</v>
      </c>
      <c r="D336" s="59">
        <v>1000000258</v>
      </c>
      <c r="E336" s="60" t="s">
        <v>791</v>
      </c>
      <c r="F336" s="40">
        <v>44001</v>
      </c>
      <c r="G336" s="40" t="str">
        <f t="shared" si="65"/>
        <v>Targeted Dealer</v>
      </c>
      <c r="H336" s="40"/>
      <c r="I336" s="41">
        <v>80</v>
      </c>
      <c r="J336" s="41">
        <f t="shared" ca="1" si="66"/>
        <v>1762.5806451612902</v>
      </c>
      <c r="K336" s="42">
        <v>80</v>
      </c>
      <c r="L336" s="43">
        <f t="shared" ca="1" si="67"/>
        <v>-1682.5806451612902</v>
      </c>
      <c r="M336" s="43">
        <f t="shared" ca="1" si="68"/>
        <v>4.5387994143484631</v>
      </c>
      <c r="N336" s="44">
        <v>70</v>
      </c>
      <c r="O336" s="45" t="str">
        <f t="shared" ca="1" si="69"/>
        <v>Nov</v>
      </c>
      <c r="P336" s="42">
        <v>70</v>
      </c>
      <c r="Q336" s="44">
        <f t="shared" si="70"/>
        <v>10</v>
      </c>
      <c r="R336" s="45">
        <f t="shared" ca="1" si="71"/>
        <v>0.14285714285714279</v>
      </c>
      <c r="S336" s="44" t="str">
        <f t="shared" ca="1" si="72"/>
        <v>GROWTH</v>
      </c>
      <c r="T336" s="46">
        <v>50</v>
      </c>
      <c r="U336" s="46" t="str">
        <f t="shared" ca="1" si="73"/>
        <v>Dec</v>
      </c>
      <c r="V336" s="42">
        <v>50</v>
      </c>
      <c r="W336" s="47">
        <f t="shared" si="74"/>
        <v>30</v>
      </c>
      <c r="X336" s="48">
        <f t="shared" ca="1" si="75"/>
        <v>0.60000000000000009</v>
      </c>
      <c r="Y336" s="47" t="str">
        <f t="shared" ca="1" si="76"/>
        <v>GROWTH</v>
      </c>
      <c r="Z336" s="50">
        <v>0</v>
      </c>
      <c r="AA336" s="50">
        <f t="shared" si="77"/>
        <v>0</v>
      </c>
      <c r="AB336" s="27">
        <v>1000000258</v>
      </c>
    </row>
    <row r="337" spans="1:28" s="27" customFormat="1" ht="13.8" hidden="1">
      <c r="A337" s="39" t="s">
        <v>121</v>
      </c>
      <c r="B337" s="58" t="s">
        <v>25</v>
      </c>
      <c r="C337" s="59" t="s">
        <v>792</v>
      </c>
      <c r="D337" s="59">
        <v>1000000279</v>
      </c>
      <c r="E337" s="60" t="s">
        <v>793</v>
      </c>
      <c r="F337" s="40">
        <v>44144</v>
      </c>
      <c r="G337" s="40" t="str">
        <f t="shared" si="65"/>
        <v>Targeted Dealer</v>
      </c>
      <c r="H337" s="40"/>
      <c r="I337" s="41">
        <v>35</v>
      </c>
      <c r="J337" s="41">
        <f t="shared" ca="1" si="66"/>
        <v>771.12903225806463</v>
      </c>
      <c r="K337" s="42">
        <v>15</v>
      </c>
      <c r="L337" s="43">
        <f t="shared" ca="1" si="67"/>
        <v>-756.12903225806463</v>
      </c>
      <c r="M337" s="43">
        <f t="shared" ca="1" si="68"/>
        <v>1.9451997490064836</v>
      </c>
      <c r="N337" s="44">
        <v>35</v>
      </c>
      <c r="O337" s="45" t="str">
        <f t="shared" ca="1" si="69"/>
        <v>Nov</v>
      </c>
      <c r="P337" s="42">
        <v>35</v>
      </c>
      <c r="Q337" s="44">
        <f t="shared" si="70"/>
        <v>-20</v>
      </c>
      <c r="R337" s="45">
        <f t="shared" ca="1" si="71"/>
        <v>-0.5714285714285714</v>
      </c>
      <c r="S337" s="44" t="str">
        <f t="shared" ca="1" si="72"/>
        <v>DEGROWTH</v>
      </c>
      <c r="T337" s="46">
        <v>30</v>
      </c>
      <c r="U337" s="46" t="str">
        <f t="shared" ca="1" si="73"/>
        <v>Dec</v>
      </c>
      <c r="V337" s="42">
        <v>30</v>
      </c>
      <c r="W337" s="47">
        <f t="shared" si="74"/>
        <v>-15</v>
      </c>
      <c r="X337" s="48">
        <f t="shared" ca="1" si="75"/>
        <v>-0.5</v>
      </c>
      <c r="Y337" s="47" t="str">
        <f t="shared" ca="1" si="76"/>
        <v>DEGROWTH</v>
      </c>
      <c r="Z337" s="50">
        <v>0</v>
      </c>
      <c r="AA337" s="50">
        <f t="shared" si="77"/>
        <v>0</v>
      </c>
      <c r="AB337" s="27">
        <v>1000000279</v>
      </c>
    </row>
    <row r="338" spans="1:28" s="27" customFormat="1" ht="13.8" hidden="1">
      <c r="A338" s="39" t="s">
        <v>121</v>
      </c>
      <c r="B338" s="58" t="s">
        <v>25</v>
      </c>
      <c r="C338" s="59" t="s">
        <v>794</v>
      </c>
      <c r="D338" s="59">
        <v>1000000272</v>
      </c>
      <c r="E338" s="60" t="s">
        <v>795</v>
      </c>
      <c r="F338" s="40">
        <v>44321</v>
      </c>
      <c r="G338" s="40" t="str">
        <f t="shared" si="65"/>
        <v>Targeted Dealer</v>
      </c>
      <c r="H338" s="40"/>
      <c r="I338" s="41">
        <v>120</v>
      </c>
      <c r="J338" s="41">
        <f t="shared" ca="1" si="66"/>
        <v>2643.8709677419356</v>
      </c>
      <c r="K338" s="42">
        <v>120</v>
      </c>
      <c r="L338" s="43">
        <f t="shared" ca="1" si="67"/>
        <v>-2523.8709677419356</v>
      </c>
      <c r="M338" s="43">
        <f t="shared" ca="1" si="68"/>
        <v>4.5387994143484622</v>
      </c>
      <c r="N338" s="44">
        <v>140</v>
      </c>
      <c r="O338" s="45" t="str">
        <f t="shared" ca="1" si="69"/>
        <v>Nov</v>
      </c>
      <c r="P338" s="42">
        <v>140</v>
      </c>
      <c r="Q338" s="44">
        <f t="shared" si="70"/>
        <v>-20</v>
      </c>
      <c r="R338" s="45">
        <f t="shared" ca="1" si="71"/>
        <v>-0.1428571428571429</v>
      </c>
      <c r="S338" s="44" t="str">
        <f t="shared" ca="1" si="72"/>
        <v>DEGROWTH</v>
      </c>
      <c r="T338" s="46">
        <v>10</v>
      </c>
      <c r="U338" s="46" t="str">
        <f t="shared" ca="1" si="73"/>
        <v>Dec</v>
      </c>
      <c r="V338" s="42">
        <v>10</v>
      </c>
      <c r="W338" s="47">
        <f t="shared" si="74"/>
        <v>110</v>
      </c>
      <c r="X338" s="48">
        <f t="shared" ca="1" si="75"/>
        <v>11</v>
      </c>
      <c r="Y338" s="47" t="str">
        <f t="shared" ca="1" si="76"/>
        <v>GROWTH</v>
      </c>
      <c r="Z338" s="50">
        <v>0</v>
      </c>
      <c r="AA338" s="50">
        <f t="shared" si="77"/>
        <v>0</v>
      </c>
      <c r="AB338" s="27">
        <v>1000000272</v>
      </c>
    </row>
    <row r="339" spans="1:28" s="27" customFormat="1" ht="13.8" hidden="1">
      <c r="A339" s="39" t="s">
        <v>121</v>
      </c>
      <c r="B339" s="58" t="s">
        <v>25</v>
      </c>
      <c r="C339" s="59" t="s">
        <v>796</v>
      </c>
      <c r="D339" s="59">
        <v>1000000278</v>
      </c>
      <c r="E339" s="60" t="s">
        <v>797</v>
      </c>
      <c r="F339" s="40">
        <v>44468</v>
      </c>
      <c r="G339" s="40" t="str">
        <f t="shared" si="65"/>
        <v>Targeted Dealer</v>
      </c>
      <c r="H339" s="40" t="s">
        <v>113</v>
      </c>
      <c r="I339" s="41">
        <v>20</v>
      </c>
      <c r="J339" s="41">
        <f t="shared" ca="1" si="66"/>
        <v>440.64516129032256</v>
      </c>
      <c r="K339" s="42">
        <v>10</v>
      </c>
      <c r="L339" s="43">
        <f t="shared" ca="1" si="67"/>
        <v>-430.64516129032256</v>
      </c>
      <c r="M339" s="43">
        <f t="shared" ca="1" si="68"/>
        <v>2.2693997071742316</v>
      </c>
      <c r="N339" s="44">
        <v>20</v>
      </c>
      <c r="O339" s="45" t="str">
        <f t="shared" ca="1" si="69"/>
        <v>Nov</v>
      </c>
      <c r="P339" s="42">
        <v>20</v>
      </c>
      <c r="Q339" s="44">
        <f t="shared" si="70"/>
        <v>-10</v>
      </c>
      <c r="R339" s="45">
        <f t="shared" ca="1" si="71"/>
        <v>-0.5</v>
      </c>
      <c r="S339" s="44" t="str">
        <f t="shared" ca="1" si="72"/>
        <v>DEGROWTH</v>
      </c>
      <c r="T339" s="46">
        <v>22.5</v>
      </c>
      <c r="U339" s="46" t="str">
        <f t="shared" ca="1" si="73"/>
        <v>Dec</v>
      </c>
      <c r="V339" s="42">
        <v>22.5</v>
      </c>
      <c r="W339" s="47">
        <f t="shared" si="74"/>
        <v>-12.5</v>
      </c>
      <c r="X339" s="48">
        <f t="shared" ca="1" si="75"/>
        <v>-0.55555555555555558</v>
      </c>
      <c r="Y339" s="47" t="str">
        <f t="shared" ca="1" si="76"/>
        <v>DEGROWTH</v>
      </c>
      <c r="Z339" s="50">
        <v>0</v>
      </c>
      <c r="AA339" s="50">
        <f t="shared" si="77"/>
        <v>1</v>
      </c>
      <c r="AB339" s="27">
        <v>1000000278</v>
      </c>
    </row>
    <row r="340" spans="1:28" s="27" customFormat="1" ht="13.8" hidden="1">
      <c r="A340" s="39" t="s">
        <v>121</v>
      </c>
      <c r="B340" s="58" t="s">
        <v>25</v>
      </c>
      <c r="C340" s="59" t="s">
        <v>798</v>
      </c>
      <c r="D340" s="59">
        <v>1000000270</v>
      </c>
      <c r="E340" s="60" t="s">
        <v>799</v>
      </c>
      <c r="F340" s="40">
        <v>44494</v>
      </c>
      <c r="G340" s="40" t="str">
        <f t="shared" si="65"/>
        <v>Targeted Dealer</v>
      </c>
      <c r="H340" s="40"/>
      <c r="I340" s="41">
        <v>250</v>
      </c>
      <c r="J340" s="41">
        <f t="shared" ca="1" si="66"/>
        <v>5508.0645161290322</v>
      </c>
      <c r="K340" s="42">
        <v>85</v>
      </c>
      <c r="L340" s="43">
        <f t="shared" ca="1" si="67"/>
        <v>-5423.0645161290322</v>
      </c>
      <c r="M340" s="43">
        <f t="shared" ca="1" si="68"/>
        <v>1.5431918008784773</v>
      </c>
      <c r="N340" s="44">
        <v>210</v>
      </c>
      <c r="O340" s="45" t="str">
        <f t="shared" ca="1" si="69"/>
        <v>Nov</v>
      </c>
      <c r="P340" s="42">
        <v>210</v>
      </c>
      <c r="Q340" s="44">
        <f t="shared" si="70"/>
        <v>-125</v>
      </c>
      <c r="R340" s="45">
        <f t="shared" ca="1" si="71"/>
        <v>-0.59523809523809523</v>
      </c>
      <c r="S340" s="44" t="str">
        <f t="shared" ca="1" si="72"/>
        <v>DEGROWTH</v>
      </c>
      <c r="T340" s="46">
        <v>207</v>
      </c>
      <c r="U340" s="46" t="str">
        <f t="shared" ca="1" si="73"/>
        <v>Dec</v>
      </c>
      <c r="V340" s="42">
        <v>207</v>
      </c>
      <c r="W340" s="47">
        <f t="shared" si="74"/>
        <v>-122</v>
      </c>
      <c r="X340" s="48">
        <f t="shared" ca="1" si="75"/>
        <v>-0.58937198067632846</v>
      </c>
      <c r="Y340" s="47" t="str">
        <f t="shared" ca="1" si="76"/>
        <v>DEGROWTH</v>
      </c>
      <c r="Z340" s="50">
        <v>0</v>
      </c>
      <c r="AA340" s="50">
        <f t="shared" si="77"/>
        <v>0</v>
      </c>
      <c r="AB340" s="27">
        <v>1000000270</v>
      </c>
    </row>
    <row r="341" spans="1:28" s="27" customFormat="1" ht="13.8">
      <c r="A341" s="39" t="s">
        <v>121</v>
      </c>
      <c r="B341" s="58" t="s">
        <v>25</v>
      </c>
      <c r="C341" s="59" t="s">
        <v>800</v>
      </c>
      <c r="D341" s="59">
        <v>1000003453</v>
      </c>
      <c r="E341" s="61" t="s">
        <v>801</v>
      </c>
      <c r="F341" s="40">
        <v>45012</v>
      </c>
      <c r="G341" s="40" t="str">
        <f t="shared" si="65"/>
        <v>-</v>
      </c>
      <c r="H341" s="40"/>
      <c r="I341" s="41">
        <v>0</v>
      </c>
      <c r="J341" s="41">
        <f t="shared" ca="1" si="66"/>
        <v>0</v>
      </c>
      <c r="K341" s="42">
        <v>0</v>
      </c>
      <c r="L341" s="43">
        <f t="shared" ca="1" si="67"/>
        <v>0</v>
      </c>
      <c r="M341" s="43" t="str">
        <f t="shared" ca="1" si="68"/>
        <v>-</v>
      </c>
      <c r="N341" s="44">
        <v>0</v>
      </c>
      <c r="O341" s="45" t="str">
        <f t="shared" ca="1" si="69"/>
        <v>Nov</v>
      </c>
      <c r="P341" s="42">
        <v>0</v>
      </c>
      <c r="Q341" s="44">
        <f t="shared" si="70"/>
        <v>0</v>
      </c>
      <c r="R341" s="45">
        <f t="shared" ca="1" si="71"/>
        <v>0</v>
      </c>
      <c r="S341" s="44" t="b">
        <f t="shared" si="72"/>
        <v>0</v>
      </c>
      <c r="T341" s="46">
        <v>25</v>
      </c>
      <c r="U341" s="46" t="str">
        <f t="shared" ca="1" si="73"/>
        <v>Dec</v>
      </c>
      <c r="V341" s="42">
        <v>25</v>
      </c>
      <c r="W341" s="47">
        <f t="shared" si="74"/>
        <v>-25</v>
      </c>
      <c r="X341" s="48">
        <f t="shared" ca="1" si="75"/>
        <v>-1</v>
      </c>
      <c r="Y341" s="47" t="str">
        <f t="shared" ca="1" si="76"/>
        <v>DEGROWTH</v>
      </c>
      <c r="Z341" s="50">
        <v>1</v>
      </c>
      <c r="AA341" s="50">
        <f t="shared" si="77"/>
        <v>0</v>
      </c>
      <c r="AB341" s="27" t="e">
        <v>#N/A</v>
      </c>
    </row>
    <row r="342" spans="1:28" s="27" customFormat="1" ht="13.8" hidden="1">
      <c r="A342" s="39" t="s">
        <v>121</v>
      </c>
      <c r="B342" s="58" t="s">
        <v>25</v>
      </c>
      <c r="C342" s="59" t="s">
        <v>802</v>
      </c>
      <c r="D342" s="59">
        <v>1000003530</v>
      </c>
      <c r="E342" s="61" t="s">
        <v>803</v>
      </c>
      <c r="F342" s="40">
        <v>45065</v>
      </c>
      <c r="G342" s="40" t="str">
        <f t="shared" si="65"/>
        <v>-</v>
      </c>
      <c r="H342" s="50"/>
      <c r="I342" s="41">
        <v>0</v>
      </c>
      <c r="J342" s="41">
        <f t="shared" ca="1" si="66"/>
        <v>0</v>
      </c>
      <c r="K342" s="42">
        <v>0</v>
      </c>
      <c r="L342" s="43">
        <f t="shared" ca="1" si="67"/>
        <v>0</v>
      </c>
      <c r="M342" s="43" t="str">
        <f t="shared" ca="1" si="68"/>
        <v>-</v>
      </c>
      <c r="N342" s="44">
        <v>0</v>
      </c>
      <c r="O342" s="45" t="str">
        <f t="shared" ca="1" si="69"/>
        <v>Nov</v>
      </c>
      <c r="P342" s="42">
        <v>0</v>
      </c>
      <c r="Q342" s="44">
        <f t="shared" si="70"/>
        <v>0</v>
      </c>
      <c r="R342" s="45">
        <f t="shared" ca="1" si="71"/>
        <v>0</v>
      </c>
      <c r="S342" s="44" t="b">
        <f t="shared" si="72"/>
        <v>0</v>
      </c>
      <c r="T342" s="46">
        <v>0</v>
      </c>
      <c r="U342" s="46" t="str">
        <f t="shared" ca="1" si="73"/>
        <v>Dec</v>
      </c>
      <c r="V342" s="42">
        <v>0</v>
      </c>
      <c r="W342" s="47">
        <f t="shared" si="74"/>
        <v>0</v>
      </c>
      <c r="X342" s="48">
        <f t="shared" ca="1" si="75"/>
        <v>0</v>
      </c>
      <c r="Y342" s="47" t="b">
        <f t="shared" si="76"/>
        <v>0</v>
      </c>
      <c r="Z342" s="50">
        <v>1</v>
      </c>
      <c r="AA342" s="50">
        <f t="shared" si="77"/>
        <v>0</v>
      </c>
      <c r="AB342" s="27">
        <v>1000003530</v>
      </c>
    </row>
    <row r="343" spans="1:28" s="27" customFormat="1" ht="13.8" hidden="1">
      <c r="A343" s="39" t="s">
        <v>121</v>
      </c>
      <c r="B343" s="58" t="s">
        <v>25</v>
      </c>
      <c r="C343" s="59" t="s">
        <v>804</v>
      </c>
      <c r="D343" s="59">
        <v>1000003608</v>
      </c>
      <c r="E343" s="61" t="s">
        <v>805</v>
      </c>
      <c r="F343" s="40">
        <v>45097</v>
      </c>
      <c r="G343" s="40" t="str">
        <f t="shared" si="65"/>
        <v>Targeted Dealer</v>
      </c>
      <c r="H343" s="40"/>
      <c r="I343" s="41">
        <v>20</v>
      </c>
      <c r="J343" s="41">
        <f t="shared" ca="1" si="66"/>
        <v>440.64516129032256</v>
      </c>
      <c r="K343" s="42">
        <v>20</v>
      </c>
      <c r="L343" s="43">
        <f t="shared" ca="1" si="67"/>
        <v>-420.64516129032256</v>
      </c>
      <c r="M343" s="43">
        <f t="shared" ca="1" si="68"/>
        <v>4.5387994143484631</v>
      </c>
      <c r="N343" s="44">
        <v>10</v>
      </c>
      <c r="O343" s="45" t="str">
        <f t="shared" ca="1" si="69"/>
        <v>Nov</v>
      </c>
      <c r="P343" s="42">
        <v>10</v>
      </c>
      <c r="Q343" s="44">
        <f t="shared" si="70"/>
        <v>10</v>
      </c>
      <c r="R343" s="45">
        <f t="shared" ca="1" si="71"/>
        <v>1</v>
      </c>
      <c r="S343" s="44" t="str">
        <f t="shared" ca="1" si="72"/>
        <v>GROWTH</v>
      </c>
      <c r="T343" s="46">
        <v>41</v>
      </c>
      <c r="U343" s="46" t="str">
        <f t="shared" ca="1" si="73"/>
        <v>Dec</v>
      </c>
      <c r="V343" s="42">
        <v>41</v>
      </c>
      <c r="W343" s="47">
        <f t="shared" si="74"/>
        <v>-21</v>
      </c>
      <c r="X343" s="48">
        <f t="shared" ca="1" si="75"/>
        <v>-0.51219512195121952</v>
      </c>
      <c r="Y343" s="47" t="str">
        <f t="shared" ca="1" si="76"/>
        <v>DEGROWTH</v>
      </c>
      <c r="Z343" s="50">
        <v>0</v>
      </c>
      <c r="AA343" s="50">
        <f t="shared" si="77"/>
        <v>0</v>
      </c>
      <c r="AB343" s="27">
        <v>1000003608</v>
      </c>
    </row>
    <row r="344" spans="1:28" s="27" customFormat="1" ht="13.8" hidden="1">
      <c r="A344" s="39" t="s">
        <v>121</v>
      </c>
      <c r="B344" s="58" t="s">
        <v>25</v>
      </c>
      <c r="C344" s="59" t="s">
        <v>806</v>
      </c>
      <c r="D344" s="59">
        <v>1000003652</v>
      </c>
      <c r="E344" s="61" t="s">
        <v>807</v>
      </c>
      <c r="F344" s="40">
        <v>45134</v>
      </c>
      <c r="G344" s="40" t="str">
        <f t="shared" si="65"/>
        <v>Targeted Dealer</v>
      </c>
      <c r="H344" s="40"/>
      <c r="I344" s="41">
        <v>205</v>
      </c>
      <c r="J344" s="41">
        <f t="shared" ca="1" si="66"/>
        <v>4516.6129032258068</v>
      </c>
      <c r="K344" s="42">
        <v>80</v>
      </c>
      <c r="L344" s="43">
        <f t="shared" ca="1" si="67"/>
        <v>-4436.6129032258068</v>
      </c>
      <c r="M344" s="43">
        <f t="shared" ca="1" si="68"/>
        <v>1.7712387958433022</v>
      </c>
      <c r="N344" s="44">
        <v>280</v>
      </c>
      <c r="O344" s="45" t="str">
        <f t="shared" ca="1" si="69"/>
        <v>Nov</v>
      </c>
      <c r="P344" s="42">
        <v>280</v>
      </c>
      <c r="Q344" s="44">
        <f t="shared" si="70"/>
        <v>-200</v>
      </c>
      <c r="R344" s="45">
        <f t="shared" ca="1" si="71"/>
        <v>-0.7142857142857143</v>
      </c>
      <c r="S344" s="44" t="str">
        <f t="shared" ca="1" si="72"/>
        <v>DEGROWTH</v>
      </c>
      <c r="T344" s="46">
        <v>15</v>
      </c>
      <c r="U344" s="46" t="str">
        <f t="shared" ca="1" si="73"/>
        <v>Dec</v>
      </c>
      <c r="V344" s="42">
        <v>15</v>
      </c>
      <c r="W344" s="47">
        <f t="shared" si="74"/>
        <v>65</v>
      </c>
      <c r="X344" s="48">
        <f t="shared" ca="1" si="75"/>
        <v>4.333333333333333</v>
      </c>
      <c r="Y344" s="47" t="str">
        <f t="shared" ca="1" si="76"/>
        <v>GROWTH</v>
      </c>
      <c r="Z344" s="50">
        <v>0</v>
      </c>
      <c r="AA344" s="50">
        <f t="shared" si="77"/>
        <v>0</v>
      </c>
      <c r="AB344" s="27">
        <v>1000003652</v>
      </c>
    </row>
    <row r="345" spans="1:28" s="27" customFormat="1" ht="13.8" hidden="1">
      <c r="A345" s="39" t="s">
        <v>121</v>
      </c>
      <c r="B345" s="58" t="s">
        <v>25</v>
      </c>
      <c r="C345" s="59" t="s">
        <v>808</v>
      </c>
      <c r="D345" s="59">
        <v>1000003765</v>
      </c>
      <c r="E345" s="61" t="s">
        <v>809</v>
      </c>
      <c r="F345" s="40">
        <v>45257</v>
      </c>
      <c r="G345" s="40" t="str">
        <f t="shared" si="65"/>
        <v>-</v>
      </c>
      <c r="H345" s="40"/>
      <c r="I345" s="41">
        <v>0</v>
      </c>
      <c r="J345" s="41">
        <f t="shared" ca="1" si="66"/>
        <v>0</v>
      </c>
      <c r="K345" s="42">
        <v>0</v>
      </c>
      <c r="L345" s="43">
        <f t="shared" ca="1" si="67"/>
        <v>0</v>
      </c>
      <c r="M345" s="43" t="str">
        <f t="shared" ca="1" si="68"/>
        <v>-</v>
      </c>
      <c r="N345" s="44">
        <v>0</v>
      </c>
      <c r="O345" s="45" t="str">
        <f t="shared" ca="1" si="69"/>
        <v>Nov</v>
      </c>
      <c r="P345" s="42">
        <v>0</v>
      </c>
      <c r="Q345" s="44">
        <f t="shared" si="70"/>
        <v>0</v>
      </c>
      <c r="R345" s="45">
        <f t="shared" ca="1" si="71"/>
        <v>0</v>
      </c>
      <c r="S345" s="44" t="b">
        <f t="shared" si="72"/>
        <v>0</v>
      </c>
      <c r="T345" s="46">
        <v>19</v>
      </c>
      <c r="U345" s="46" t="str">
        <f t="shared" ca="1" si="73"/>
        <v>Dec</v>
      </c>
      <c r="V345" s="42">
        <v>19</v>
      </c>
      <c r="W345" s="47">
        <f t="shared" si="74"/>
        <v>-19</v>
      </c>
      <c r="X345" s="48">
        <f t="shared" ca="1" si="75"/>
        <v>-1</v>
      </c>
      <c r="Y345" s="47" t="str">
        <f t="shared" ca="1" si="76"/>
        <v>DEGROWTH</v>
      </c>
      <c r="Z345" s="50">
        <v>1</v>
      </c>
      <c r="AA345" s="50">
        <f t="shared" si="77"/>
        <v>0</v>
      </c>
      <c r="AB345" s="27">
        <v>1000003765</v>
      </c>
    </row>
    <row r="346" spans="1:28" s="27" customFormat="1" ht="13.8" hidden="1">
      <c r="A346" s="50" t="s">
        <v>121</v>
      </c>
      <c r="B346" s="63" t="s">
        <v>25</v>
      </c>
      <c r="C346" s="63" t="s">
        <v>810</v>
      </c>
      <c r="D346" s="63">
        <v>1000003949</v>
      </c>
      <c r="E346" s="63" t="s">
        <v>811</v>
      </c>
      <c r="F346" s="40">
        <v>45422</v>
      </c>
      <c r="G346" s="40" t="str">
        <f t="shared" si="65"/>
        <v>-</v>
      </c>
      <c r="H346" s="40"/>
      <c r="I346" s="41">
        <v>0</v>
      </c>
      <c r="J346" s="41">
        <f t="shared" ca="1" si="66"/>
        <v>0</v>
      </c>
      <c r="K346" s="42">
        <v>0</v>
      </c>
      <c r="L346" s="43">
        <f t="shared" ca="1" si="67"/>
        <v>0</v>
      </c>
      <c r="M346" s="43" t="str">
        <f t="shared" ca="1" si="68"/>
        <v>-</v>
      </c>
      <c r="N346" s="44">
        <v>0</v>
      </c>
      <c r="O346" s="45" t="str">
        <f t="shared" ca="1" si="69"/>
        <v>Nov</v>
      </c>
      <c r="P346" s="42">
        <v>0</v>
      </c>
      <c r="Q346" s="44">
        <f t="shared" si="70"/>
        <v>0</v>
      </c>
      <c r="R346" s="45">
        <f t="shared" ca="1" si="71"/>
        <v>0</v>
      </c>
      <c r="S346" s="44" t="b">
        <f t="shared" si="72"/>
        <v>0</v>
      </c>
      <c r="T346" s="46">
        <v>0</v>
      </c>
      <c r="U346" s="46" t="str">
        <f t="shared" ca="1" si="73"/>
        <v>Dec</v>
      </c>
      <c r="V346" s="42">
        <v>0</v>
      </c>
      <c r="W346" s="47">
        <f t="shared" si="74"/>
        <v>0</v>
      </c>
      <c r="X346" s="48">
        <f t="shared" ca="1" si="75"/>
        <v>0</v>
      </c>
      <c r="Y346" s="47" t="b">
        <f t="shared" si="76"/>
        <v>0</v>
      </c>
      <c r="Z346" s="50">
        <v>1</v>
      </c>
      <c r="AA346" s="50">
        <f t="shared" si="77"/>
        <v>0</v>
      </c>
      <c r="AB346" s="27">
        <v>1000003949</v>
      </c>
    </row>
    <row r="347" spans="1:28" s="27" customFormat="1" ht="13.8" hidden="1">
      <c r="A347" s="50" t="s">
        <v>121</v>
      </c>
      <c r="B347" s="63" t="s">
        <v>25</v>
      </c>
      <c r="C347" s="63" t="s">
        <v>812</v>
      </c>
      <c r="D347" s="63">
        <v>1000004054</v>
      </c>
      <c r="E347" s="63" t="s">
        <v>813</v>
      </c>
      <c r="F347" s="40">
        <v>45497</v>
      </c>
      <c r="G347" s="40" t="str">
        <f t="shared" si="65"/>
        <v>Targeted Dealer</v>
      </c>
      <c r="H347" s="50"/>
      <c r="I347" s="41">
        <v>130</v>
      </c>
      <c r="J347" s="41">
        <f t="shared" ca="1" si="66"/>
        <v>2864.1935483870966</v>
      </c>
      <c r="K347" s="42">
        <v>112.5</v>
      </c>
      <c r="L347" s="43">
        <f t="shared" ca="1" si="67"/>
        <v>-2751.6935483870966</v>
      </c>
      <c r="M347" s="43">
        <f t="shared" ca="1" si="68"/>
        <v>3.9278071854938621</v>
      </c>
      <c r="N347" s="44">
        <v>150</v>
      </c>
      <c r="O347" s="45" t="str">
        <f t="shared" ca="1" si="69"/>
        <v>Nov</v>
      </c>
      <c r="P347" s="42">
        <v>150</v>
      </c>
      <c r="Q347" s="44">
        <f t="shared" si="70"/>
        <v>-37.5</v>
      </c>
      <c r="R347" s="45">
        <f t="shared" ca="1" si="71"/>
        <v>-0.25</v>
      </c>
      <c r="S347" s="44" t="str">
        <f t="shared" ca="1" si="72"/>
        <v>DEGROWTH</v>
      </c>
      <c r="T347" s="46">
        <v>0</v>
      </c>
      <c r="U347" s="46" t="str">
        <f t="shared" ca="1" si="73"/>
        <v>Dec</v>
      </c>
      <c r="V347" s="42">
        <v>0</v>
      </c>
      <c r="W347" s="47">
        <f t="shared" si="74"/>
        <v>112.5</v>
      </c>
      <c r="X347" s="48">
        <f t="shared" ca="1" si="75"/>
        <v>0</v>
      </c>
      <c r="Y347" s="47" t="b">
        <f t="shared" si="76"/>
        <v>0</v>
      </c>
      <c r="Z347" s="50">
        <v>0</v>
      </c>
      <c r="AA347" s="50">
        <f t="shared" si="77"/>
        <v>0</v>
      </c>
      <c r="AB347" s="27">
        <v>1000004054</v>
      </c>
    </row>
    <row r="348" spans="1:28" s="27" customFormat="1" ht="13.8" hidden="1">
      <c r="A348" s="39" t="s">
        <v>121</v>
      </c>
      <c r="B348" s="58" t="s">
        <v>814</v>
      </c>
      <c r="C348" s="59" t="s">
        <v>815</v>
      </c>
      <c r="D348" s="59">
        <v>1000000709</v>
      </c>
      <c r="E348" s="60" t="s">
        <v>816</v>
      </c>
      <c r="F348" s="40">
        <v>38440</v>
      </c>
      <c r="G348" s="40" t="str">
        <f t="shared" si="65"/>
        <v>Targeted Dealer</v>
      </c>
      <c r="H348" s="40"/>
      <c r="I348" s="41">
        <v>70</v>
      </c>
      <c r="J348" s="41">
        <f t="shared" ca="1" si="66"/>
        <v>1542.2580645161293</v>
      </c>
      <c r="K348" s="42">
        <v>40</v>
      </c>
      <c r="L348" s="43">
        <f t="shared" ca="1" si="67"/>
        <v>-1502.2580645161293</v>
      </c>
      <c r="M348" s="43">
        <f t="shared" ca="1" si="68"/>
        <v>2.5935996653419782</v>
      </c>
      <c r="N348" s="44">
        <v>60</v>
      </c>
      <c r="O348" s="45" t="str">
        <f t="shared" ca="1" si="69"/>
        <v>Nov</v>
      </c>
      <c r="P348" s="42">
        <v>60</v>
      </c>
      <c r="Q348" s="44">
        <f t="shared" si="70"/>
        <v>-20</v>
      </c>
      <c r="R348" s="45">
        <f t="shared" ca="1" si="71"/>
        <v>-0.33333333333333337</v>
      </c>
      <c r="S348" s="44" t="str">
        <f t="shared" ca="1" si="72"/>
        <v>DEGROWTH</v>
      </c>
      <c r="T348" s="46">
        <v>105</v>
      </c>
      <c r="U348" s="46" t="str">
        <f t="shared" ca="1" si="73"/>
        <v>Dec</v>
      </c>
      <c r="V348" s="42">
        <v>105</v>
      </c>
      <c r="W348" s="47">
        <f t="shared" si="74"/>
        <v>-65</v>
      </c>
      <c r="X348" s="48">
        <f t="shared" ca="1" si="75"/>
        <v>-0.61904761904761907</v>
      </c>
      <c r="Y348" s="47" t="str">
        <f t="shared" ca="1" si="76"/>
        <v>DEGROWTH</v>
      </c>
      <c r="Z348" s="50">
        <v>0</v>
      </c>
      <c r="AA348" s="50">
        <f t="shared" si="77"/>
        <v>0</v>
      </c>
      <c r="AB348" s="27">
        <v>1000000709</v>
      </c>
    </row>
    <row r="349" spans="1:28" s="27" customFormat="1" ht="13.8" hidden="1">
      <c r="A349" s="39" t="s">
        <v>121</v>
      </c>
      <c r="B349" s="58" t="s">
        <v>814</v>
      </c>
      <c r="C349" s="59" t="s">
        <v>817</v>
      </c>
      <c r="D349" s="59">
        <v>1000000718</v>
      </c>
      <c r="E349" s="60" t="s">
        <v>818</v>
      </c>
      <c r="F349" s="40">
        <v>38642</v>
      </c>
      <c r="G349" s="40" t="str">
        <f t="shared" si="65"/>
        <v>Targeted Dealer</v>
      </c>
      <c r="H349" s="40" t="s">
        <v>113</v>
      </c>
      <c r="I349" s="41">
        <v>1132</v>
      </c>
      <c r="J349" s="41">
        <f t="shared" ca="1" si="66"/>
        <v>24940.516129032258</v>
      </c>
      <c r="K349" s="42">
        <v>796</v>
      </c>
      <c r="L349" s="43">
        <f t="shared" ca="1" si="67"/>
        <v>-24144.516129032258</v>
      </c>
      <c r="M349" s="43">
        <f t="shared" ca="1" si="68"/>
        <v>3.1915939344711806</v>
      </c>
      <c r="N349" s="44">
        <v>1080</v>
      </c>
      <c r="O349" s="45" t="str">
        <f t="shared" ca="1" si="69"/>
        <v>Nov</v>
      </c>
      <c r="P349" s="42">
        <v>1080</v>
      </c>
      <c r="Q349" s="44">
        <f t="shared" si="70"/>
        <v>-284</v>
      </c>
      <c r="R349" s="45">
        <f t="shared" ca="1" si="71"/>
        <v>-0.26296296296296295</v>
      </c>
      <c r="S349" s="44" t="str">
        <f t="shared" ca="1" si="72"/>
        <v>DEGROWTH</v>
      </c>
      <c r="T349" s="46">
        <v>1129</v>
      </c>
      <c r="U349" s="46" t="str">
        <f t="shared" ca="1" si="73"/>
        <v>Dec</v>
      </c>
      <c r="V349" s="42">
        <v>1129</v>
      </c>
      <c r="W349" s="47">
        <f t="shared" si="74"/>
        <v>-333</v>
      </c>
      <c r="X349" s="48">
        <f t="shared" ca="1" si="75"/>
        <v>-0.29495128432240925</v>
      </c>
      <c r="Y349" s="47" t="str">
        <f t="shared" ca="1" si="76"/>
        <v>DEGROWTH</v>
      </c>
      <c r="Z349" s="50">
        <v>0</v>
      </c>
      <c r="AA349" s="50">
        <f t="shared" si="77"/>
        <v>1</v>
      </c>
      <c r="AB349" s="27">
        <v>1000000718</v>
      </c>
    </row>
    <row r="350" spans="1:28" s="27" customFormat="1" ht="13.8" hidden="1">
      <c r="A350" s="39" t="s">
        <v>121</v>
      </c>
      <c r="B350" s="58" t="s">
        <v>814</v>
      </c>
      <c r="C350" s="59" t="s">
        <v>819</v>
      </c>
      <c r="D350" s="59">
        <v>1000000707</v>
      </c>
      <c r="E350" s="60" t="s">
        <v>820</v>
      </c>
      <c r="F350" s="40">
        <v>38687</v>
      </c>
      <c r="G350" s="40" t="str">
        <f t="shared" si="65"/>
        <v>Targeted Dealer</v>
      </c>
      <c r="H350" s="40" t="s">
        <v>113</v>
      </c>
      <c r="I350" s="41">
        <v>1133</v>
      </c>
      <c r="J350" s="41">
        <f t="shared" ca="1" si="66"/>
        <v>24962.548387096773</v>
      </c>
      <c r="K350" s="42">
        <v>1129.5</v>
      </c>
      <c r="L350" s="43">
        <f t="shared" ca="1" si="67"/>
        <v>-23833.048387096773</v>
      </c>
      <c r="M350" s="43">
        <f t="shared" ca="1" si="68"/>
        <v>4.5247784099793371</v>
      </c>
      <c r="N350" s="44">
        <v>1279.5</v>
      </c>
      <c r="O350" s="45" t="str">
        <f t="shared" ca="1" si="69"/>
        <v>Nov</v>
      </c>
      <c r="P350" s="42">
        <v>1279.5</v>
      </c>
      <c r="Q350" s="44">
        <f t="shared" si="70"/>
        <v>-150</v>
      </c>
      <c r="R350" s="45">
        <f t="shared" ca="1" si="71"/>
        <v>-0.11723329425556861</v>
      </c>
      <c r="S350" s="44" t="str">
        <f t="shared" ca="1" si="72"/>
        <v>DEGROWTH</v>
      </c>
      <c r="T350" s="46">
        <v>1057.6500000000001</v>
      </c>
      <c r="U350" s="46" t="str">
        <f t="shared" ca="1" si="73"/>
        <v>Dec</v>
      </c>
      <c r="V350" s="42">
        <v>1057.6500000000001</v>
      </c>
      <c r="W350" s="47">
        <f t="shared" si="74"/>
        <v>71.849999999999909</v>
      </c>
      <c r="X350" s="48">
        <f t="shared" ca="1" si="75"/>
        <v>6.7933626435966454E-2</v>
      </c>
      <c r="Y350" s="47" t="str">
        <f t="shared" ca="1" si="76"/>
        <v>GROWTH</v>
      </c>
      <c r="Z350" s="50">
        <v>0</v>
      </c>
      <c r="AA350" s="50">
        <f t="shared" si="77"/>
        <v>1</v>
      </c>
      <c r="AB350" s="27">
        <v>1000000707</v>
      </c>
    </row>
    <row r="351" spans="1:28" s="27" customFormat="1" ht="13.8" hidden="1">
      <c r="A351" s="39" t="s">
        <v>121</v>
      </c>
      <c r="B351" s="58" t="s">
        <v>814</v>
      </c>
      <c r="C351" s="59" t="s">
        <v>821</v>
      </c>
      <c r="D351" s="59">
        <v>1000000719</v>
      </c>
      <c r="E351" s="60" t="s">
        <v>822</v>
      </c>
      <c r="F351" s="40">
        <v>40081</v>
      </c>
      <c r="G351" s="40" t="str">
        <f t="shared" si="65"/>
        <v>Targeted Dealer</v>
      </c>
      <c r="H351" s="40" t="s">
        <v>113</v>
      </c>
      <c r="I351" s="41">
        <v>40</v>
      </c>
      <c r="J351" s="41">
        <f t="shared" ca="1" si="66"/>
        <v>881.29032258064512</v>
      </c>
      <c r="K351" s="42">
        <v>20</v>
      </c>
      <c r="L351" s="43">
        <f t="shared" ca="1" si="67"/>
        <v>-861.29032258064512</v>
      </c>
      <c r="M351" s="43">
        <f t="shared" ca="1" si="68"/>
        <v>2.2693997071742316</v>
      </c>
      <c r="N351" s="44">
        <v>80</v>
      </c>
      <c r="O351" s="45" t="str">
        <f t="shared" ca="1" si="69"/>
        <v>Nov</v>
      </c>
      <c r="P351" s="42">
        <v>80</v>
      </c>
      <c r="Q351" s="44">
        <f t="shared" si="70"/>
        <v>-60</v>
      </c>
      <c r="R351" s="45">
        <f t="shared" ca="1" si="71"/>
        <v>-0.75</v>
      </c>
      <c r="S351" s="44" t="str">
        <f t="shared" ca="1" si="72"/>
        <v>DEGROWTH</v>
      </c>
      <c r="T351" s="46">
        <v>20</v>
      </c>
      <c r="U351" s="46" t="str">
        <f t="shared" ca="1" si="73"/>
        <v>Dec</v>
      </c>
      <c r="V351" s="42">
        <v>20</v>
      </c>
      <c r="W351" s="47">
        <f t="shared" si="74"/>
        <v>0</v>
      </c>
      <c r="X351" s="48">
        <f t="shared" ca="1" si="75"/>
        <v>0</v>
      </c>
      <c r="Y351" s="47" t="str">
        <f t="shared" ca="1" si="76"/>
        <v>GROWTH</v>
      </c>
      <c r="Z351" s="50">
        <v>0</v>
      </c>
      <c r="AA351" s="50">
        <f t="shared" si="77"/>
        <v>1</v>
      </c>
      <c r="AB351" s="27">
        <v>1000000719</v>
      </c>
    </row>
    <row r="352" spans="1:28" s="27" customFormat="1" ht="13.8" hidden="1">
      <c r="A352" s="39" t="s">
        <v>121</v>
      </c>
      <c r="B352" s="58" t="s">
        <v>814</v>
      </c>
      <c r="C352" s="59" t="s">
        <v>823</v>
      </c>
      <c r="D352" s="59">
        <v>1000000720</v>
      </c>
      <c r="E352" s="60" t="s">
        <v>824</v>
      </c>
      <c r="F352" s="40">
        <v>41537</v>
      </c>
      <c r="G352" s="40" t="str">
        <f t="shared" si="65"/>
        <v>Targeted Dealer</v>
      </c>
      <c r="H352" s="40"/>
      <c r="I352" s="41">
        <v>145</v>
      </c>
      <c r="J352" s="41">
        <f t="shared" ca="1" si="66"/>
        <v>3194.677419354839</v>
      </c>
      <c r="K352" s="42">
        <v>185</v>
      </c>
      <c r="L352" s="43">
        <f t="shared" ca="1" si="67"/>
        <v>-3009.677419354839</v>
      </c>
      <c r="M352" s="43">
        <f t="shared" ca="1" si="68"/>
        <v>5.7908820114101074</v>
      </c>
      <c r="N352" s="44">
        <v>120</v>
      </c>
      <c r="O352" s="45" t="str">
        <f t="shared" ca="1" si="69"/>
        <v>Nov</v>
      </c>
      <c r="P352" s="42">
        <v>120</v>
      </c>
      <c r="Q352" s="44">
        <f t="shared" si="70"/>
        <v>65</v>
      </c>
      <c r="R352" s="45">
        <f t="shared" ca="1" si="71"/>
        <v>0.54166666666666674</v>
      </c>
      <c r="S352" s="44" t="str">
        <f t="shared" ca="1" si="72"/>
        <v>GROWTH</v>
      </c>
      <c r="T352" s="46">
        <v>150</v>
      </c>
      <c r="U352" s="46" t="str">
        <f t="shared" ca="1" si="73"/>
        <v>Dec</v>
      </c>
      <c r="V352" s="42">
        <v>150</v>
      </c>
      <c r="W352" s="47">
        <f t="shared" si="74"/>
        <v>35</v>
      </c>
      <c r="X352" s="48">
        <f t="shared" ca="1" si="75"/>
        <v>0.23333333333333339</v>
      </c>
      <c r="Y352" s="47" t="str">
        <f t="shared" ca="1" si="76"/>
        <v>GROWTH</v>
      </c>
      <c r="Z352" s="50">
        <v>0</v>
      </c>
      <c r="AA352" s="50">
        <f t="shared" si="77"/>
        <v>0</v>
      </c>
      <c r="AB352" s="27">
        <v>1000000720</v>
      </c>
    </row>
    <row r="353" spans="1:28" s="27" customFormat="1" ht="13.8" hidden="1">
      <c r="A353" s="39" t="s">
        <v>121</v>
      </c>
      <c r="B353" s="58" t="s">
        <v>814</v>
      </c>
      <c r="C353" s="59" t="s">
        <v>825</v>
      </c>
      <c r="D353" s="59">
        <v>1000000716</v>
      </c>
      <c r="E353" s="60" t="s">
        <v>826</v>
      </c>
      <c r="F353" s="40">
        <v>42580</v>
      </c>
      <c r="G353" s="40" t="str">
        <f t="shared" si="65"/>
        <v>Targeted Dealer</v>
      </c>
      <c r="H353" s="40" t="s">
        <v>113</v>
      </c>
      <c r="I353" s="41">
        <v>1005</v>
      </c>
      <c r="J353" s="41">
        <f t="shared" ca="1" si="66"/>
        <v>22142.419354838712</v>
      </c>
      <c r="K353" s="42">
        <v>1010</v>
      </c>
      <c r="L353" s="43">
        <f t="shared" ca="1" si="67"/>
        <v>-21132.419354838712</v>
      </c>
      <c r="M353" s="43">
        <f t="shared" ca="1" si="68"/>
        <v>4.561380505962136</v>
      </c>
      <c r="N353" s="44">
        <v>1185.5</v>
      </c>
      <c r="O353" s="45" t="str">
        <f t="shared" ca="1" si="69"/>
        <v>Nov</v>
      </c>
      <c r="P353" s="42">
        <v>1185.5</v>
      </c>
      <c r="Q353" s="44">
        <f t="shared" si="70"/>
        <v>-175.5</v>
      </c>
      <c r="R353" s="45">
        <f t="shared" ca="1" si="71"/>
        <v>-0.14803880219316745</v>
      </c>
      <c r="S353" s="44" t="str">
        <f t="shared" ca="1" si="72"/>
        <v>DEGROWTH</v>
      </c>
      <c r="T353" s="46">
        <v>822</v>
      </c>
      <c r="U353" s="46" t="str">
        <f t="shared" ca="1" si="73"/>
        <v>Dec</v>
      </c>
      <c r="V353" s="42">
        <v>822</v>
      </c>
      <c r="W353" s="47">
        <f t="shared" si="74"/>
        <v>188</v>
      </c>
      <c r="X353" s="48">
        <f t="shared" ca="1" si="75"/>
        <v>0.22871046228710457</v>
      </c>
      <c r="Y353" s="47" t="str">
        <f t="shared" ca="1" si="76"/>
        <v>GROWTH</v>
      </c>
      <c r="Z353" s="50">
        <v>0</v>
      </c>
      <c r="AA353" s="50">
        <f t="shared" si="77"/>
        <v>1</v>
      </c>
      <c r="AB353" s="27">
        <v>1000000716</v>
      </c>
    </row>
    <row r="354" spans="1:28" s="27" customFormat="1" ht="13.8" hidden="1">
      <c r="A354" s="39" t="s">
        <v>121</v>
      </c>
      <c r="B354" s="58" t="s">
        <v>814</v>
      </c>
      <c r="C354" s="59" t="s">
        <v>827</v>
      </c>
      <c r="D354" s="59">
        <v>1000000717</v>
      </c>
      <c r="E354" s="60" t="s">
        <v>828</v>
      </c>
      <c r="F354" s="40">
        <v>42648</v>
      </c>
      <c r="G354" s="40" t="str">
        <f t="shared" si="65"/>
        <v>Targeted Dealer</v>
      </c>
      <c r="H354" s="40"/>
      <c r="I354" s="41">
        <v>160</v>
      </c>
      <c r="J354" s="41">
        <f t="shared" ca="1" si="66"/>
        <v>3525.1612903225805</v>
      </c>
      <c r="K354" s="42">
        <v>40</v>
      </c>
      <c r="L354" s="43">
        <f t="shared" ca="1" si="67"/>
        <v>-3485.1612903225805</v>
      </c>
      <c r="M354" s="43">
        <f t="shared" ca="1" si="68"/>
        <v>1.1346998535871158</v>
      </c>
      <c r="N354" s="44">
        <v>120</v>
      </c>
      <c r="O354" s="45" t="str">
        <f t="shared" ca="1" si="69"/>
        <v>Nov</v>
      </c>
      <c r="P354" s="42">
        <v>120</v>
      </c>
      <c r="Q354" s="44">
        <f t="shared" si="70"/>
        <v>-80</v>
      </c>
      <c r="R354" s="45">
        <f t="shared" ca="1" si="71"/>
        <v>-0.66666666666666674</v>
      </c>
      <c r="S354" s="44" t="str">
        <f t="shared" ca="1" si="72"/>
        <v>DEGROWTH</v>
      </c>
      <c r="T354" s="46">
        <v>160</v>
      </c>
      <c r="U354" s="46" t="str">
        <f t="shared" ca="1" si="73"/>
        <v>Dec</v>
      </c>
      <c r="V354" s="42">
        <v>160</v>
      </c>
      <c r="W354" s="47">
        <f t="shared" si="74"/>
        <v>-120</v>
      </c>
      <c r="X354" s="48">
        <f t="shared" ca="1" si="75"/>
        <v>-0.75</v>
      </c>
      <c r="Y354" s="47" t="str">
        <f t="shared" ca="1" si="76"/>
        <v>DEGROWTH</v>
      </c>
      <c r="Z354" s="50">
        <v>0</v>
      </c>
      <c r="AA354" s="50">
        <f t="shared" si="77"/>
        <v>0</v>
      </c>
      <c r="AB354" s="27">
        <v>1000000717</v>
      </c>
    </row>
    <row r="355" spans="1:28" s="27" customFormat="1" ht="13.8" hidden="1">
      <c r="A355" s="39" t="s">
        <v>121</v>
      </c>
      <c r="B355" s="58" t="s">
        <v>814</v>
      </c>
      <c r="C355" s="59" t="s">
        <v>829</v>
      </c>
      <c r="D355" s="59">
        <v>1000000705</v>
      </c>
      <c r="E355" s="60" t="s">
        <v>830</v>
      </c>
      <c r="F355" s="40">
        <v>42870</v>
      </c>
      <c r="G355" s="40" t="str">
        <f t="shared" si="65"/>
        <v>Targeted Dealer</v>
      </c>
      <c r="H355" s="40" t="s">
        <v>113</v>
      </c>
      <c r="I355" s="41">
        <v>80</v>
      </c>
      <c r="J355" s="41">
        <f t="shared" ca="1" si="66"/>
        <v>1762.5806451612902</v>
      </c>
      <c r="K355" s="42">
        <v>30</v>
      </c>
      <c r="L355" s="43">
        <f t="shared" ca="1" si="67"/>
        <v>-1732.5806451612902</v>
      </c>
      <c r="M355" s="43">
        <f t="shared" ca="1" si="68"/>
        <v>1.7020497803806736</v>
      </c>
      <c r="N355" s="44">
        <v>40</v>
      </c>
      <c r="O355" s="45" t="str">
        <f t="shared" ca="1" si="69"/>
        <v>Nov</v>
      </c>
      <c r="P355" s="42">
        <v>40</v>
      </c>
      <c r="Q355" s="44">
        <f t="shared" si="70"/>
        <v>-10</v>
      </c>
      <c r="R355" s="45">
        <f t="shared" ca="1" si="71"/>
        <v>-0.25</v>
      </c>
      <c r="S355" s="44" t="str">
        <f t="shared" ca="1" si="72"/>
        <v>DEGROWTH</v>
      </c>
      <c r="T355" s="46">
        <v>25</v>
      </c>
      <c r="U355" s="46" t="str">
        <f t="shared" ca="1" si="73"/>
        <v>Dec</v>
      </c>
      <c r="V355" s="42">
        <v>25</v>
      </c>
      <c r="W355" s="47">
        <f t="shared" si="74"/>
        <v>5</v>
      </c>
      <c r="X355" s="48">
        <f t="shared" ca="1" si="75"/>
        <v>0.19999999999999996</v>
      </c>
      <c r="Y355" s="47" t="str">
        <f t="shared" ca="1" si="76"/>
        <v>GROWTH</v>
      </c>
      <c r="Z355" s="50">
        <v>0</v>
      </c>
      <c r="AA355" s="50">
        <f t="shared" si="77"/>
        <v>1</v>
      </c>
      <c r="AB355" s="27">
        <v>1000000705</v>
      </c>
    </row>
    <row r="356" spans="1:28" s="27" customFormat="1" ht="13.8" hidden="1">
      <c r="A356" s="39" t="s">
        <v>121</v>
      </c>
      <c r="B356" s="58" t="s">
        <v>814</v>
      </c>
      <c r="C356" s="59" t="s">
        <v>831</v>
      </c>
      <c r="D356" s="59">
        <v>1000000704</v>
      </c>
      <c r="E356" s="60" t="s">
        <v>832</v>
      </c>
      <c r="F356" s="40">
        <v>43179</v>
      </c>
      <c r="G356" s="40" t="str">
        <f t="shared" si="65"/>
        <v>Targeted Dealer</v>
      </c>
      <c r="H356" s="40"/>
      <c r="I356" s="41">
        <v>10</v>
      </c>
      <c r="J356" s="41">
        <f t="shared" ca="1" si="66"/>
        <v>220.32258064516128</v>
      </c>
      <c r="K356" s="42">
        <v>0</v>
      </c>
      <c r="L356" s="43">
        <f t="shared" ca="1" si="67"/>
        <v>-220.32258064516128</v>
      </c>
      <c r="M356" s="43">
        <f t="shared" ca="1" si="68"/>
        <v>0</v>
      </c>
      <c r="N356" s="44">
        <v>0</v>
      </c>
      <c r="O356" s="45" t="str">
        <f t="shared" ca="1" si="69"/>
        <v>Nov</v>
      </c>
      <c r="P356" s="42">
        <v>0</v>
      </c>
      <c r="Q356" s="44">
        <f t="shared" si="70"/>
        <v>0</v>
      </c>
      <c r="R356" s="45">
        <f t="shared" ca="1" si="71"/>
        <v>0</v>
      </c>
      <c r="S356" s="44" t="b">
        <f t="shared" si="72"/>
        <v>0</v>
      </c>
      <c r="T356" s="46">
        <v>0</v>
      </c>
      <c r="U356" s="46" t="str">
        <f t="shared" ca="1" si="73"/>
        <v>Dec</v>
      </c>
      <c r="V356" s="42">
        <v>0</v>
      </c>
      <c r="W356" s="47">
        <f t="shared" si="74"/>
        <v>0</v>
      </c>
      <c r="X356" s="48">
        <f t="shared" ca="1" si="75"/>
        <v>0</v>
      </c>
      <c r="Y356" s="47" t="b">
        <f t="shared" si="76"/>
        <v>0</v>
      </c>
      <c r="Z356" s="50">
        <v>1</v>
      </c>
      <c r="AA356" s="50">
        <f t="shared" si="77"/>
        <v>0</v>
      </c>
      <c r="AB356" s="27">
        <v>1000000704</v>
      </c>
    </row>
    <row r="357" spans="1:28" s="27" customFormat="1" ht="13.8" hidden="1">
      <c r="A357" s="39" t="s">
        <v>121</v>
      </c>
      <c r="B357" s="58" t="s">
        <v>814</v>
      </c>
      <c r="C357" s="59" t="s">
        <v>833</v>
      </c>
      <c r="D357" s="59">
        <v>1000001057</v>
      </c>
      <c r="E357" s="60" t="s">
        <v>834</v>
      </c>
      <c r="F357" s="40">
        <v>43848</v>
      </c>
      <c r="G357" s="40" t="str">
        <f t="shared" si="65"/>
        <v>Targeted Dealer</v>
      </c>
      <c r="H357" s="40"/>
      <c r="I357" s="41">
        <v>145</v>
      </c>
      <c r="J357" s="41">
        <f t="shared" ca="1" si="66"/>
        <v>3194.677419354839</v>
      </c>
      <c r="K357" s="42">
        <v>107</v>
      </c>
      <c r="L357" s="43">
        <f t="shared" ca="1" si="67"/>
        <v>-3087.677419354839</v>
      </c>
      <c r="M357" s="43">
        <f t="shared" ca="1" si="68"/>
        <v>3.3493209471398999</v>
      </c>
      <c r="N357" s="44">
        <v>95.5</v>
      </c>
      <c r="O357" s="45" t="str">
        <f t="shared" ca="1" si="69"/>
        <v>Nov</v>
      </c>
      <c r="P357" s="42">
        <v>95.5</v>
      </c>
      <c r="Q357" s="44">
        <f t="shared" si="70"/>
        <v>11.5</v>
      </c>
      <c r="R357" s="45">
        <f t="shared" ca="1" si="71"/>
        <v>0.12041884816753923</v>
      </c>
      <c r="S357" s="44" t="str">
        <f t="shared" ca="1" si="72"/>
        <v>GROWTH</v>
      </c>
      <c r="T357" s="46">
        <v>70</v>
      </c>
      <c r="U357" s="46" t="str">
        <f t="shared" ca="1" si="73"/>
        <v>Dec</v>
      </c>
      <c r="V357" s="42">
        <v>70</v>
      </c>
      <c r="W357" s="47">
        <f t="shared" si="74"/>
        <v>37</v>
      </c>
      <c r="X357" s="48">
        <f t="shared" ca="1" si="75"/>
        <v>0.52857142857142847</v>
      </c>
      <c r="Y357" s="47" t="str">
        <f t="shared" ca="1" si="76"/>
        <v>GROWTH</v>
      </c>
      <c r="Z357" s="50">
        <v>0</v>
      </c>
      <c r="AA357" s="50">
        <f t="shared" si="77"/>
        <v>0</v>
      </c>
      <c r="AB357" s="27">
        <v>1000001057</v>
      </c>
    </row>
    <row r="358" spans="1:28" s="27" customFormat="1" ht="13.8" hidden="1">
      <c r="A358" s="39" t="s">
        <v>121</v>
      </c>
      <c r="B358" s="58" t="s">
        <v>814</v>
      </c>
      <c r="C358" s="59" t="s">
        <v>835</v>
      </c>
      <c r="D358" s="59">
        <v>1000001062</v>
      </c>
      <c r="E358" s="60" t="s">
        <v>836</v>
      </c>
      <c r="F358" s="40">
        <v>44001</v>
      </c>
      <c r="G358" s="40" t="str">
        <f t="shared" si="65"/>
        <v>Targeted Dealer</v>
      </c>
      <c r="H358" s="40" t="s">
        <v>113</v>
      </c>
      <c r="I358" s="41">
        <v>205</v>
      </c>
      <c r="J358" s="41">
        <f t="shared" ca="1" si="66"/>
        <v>4516.6129032258068</v>
      </c>
      <c r="K358" s="42">
        <v>163</v>
      </c>
      <c r="L358" s="43">
        <f t="shared" ca="1" si="67"/>
        <v>-4353.6129032258068</v>
      </c>
      <c r="M358" s="43">
        <f t="shared" ca="1" si="68"/>
        <v>3.6088990465307282</v>
      </c>
      <c r="N358" s="44">
        <v>160</v>
      </c>
      <c r="O358" s="45" t="str">
        <f t="shared" ca="1" si="69"/>
        <v>Nov</v>
      </c>
      <c r="P358" s="42">
        <v>160</v>
      </c>
      <c r="Q358" s="44">
        <f t="shared" si="70"/>
        <v>3</v>
      </c>
      <c r="R358" s="45">
        <f t="shared" ca="1" si="71"/>
        <v>1.8750000000000044E-2</v>
      </c>
      <c r="S358" s="44" t="str">
        <f t="shared" ca="1" si="72"/>
        <v>GROWTH</v>
      </c>
      <c r="T358" s="46">
        <v>135</v>
      </c>
      <c r="U358" s="46" t="str">
        <f t="shared" ca="1" si="73"/>
        <v>Dec</v>
      </c>
      <c r="V358" s="42">
        <v>135</v>
      </c>
      <c r="W358" s="47">
        <f t="shared" si="74"/>
        <v>28</v>
      </c>
      <c r="X358" s="48">
        <f t="shared" ca="1" si="75"/>
        <v>0.20740740740740748</v>
      </c>
      <c r="Y358" s="47" t="str">
        <f t="shared" ca="1" si="76"/>
        <v>GROWTH</v>
      </c>
      <c r="Z358" s="50">
        <v>0</v>
      </c>
      <c r="AA358" s="50">
        <f t="shared" si="77"/>
        <v>1</v>
      </c>
      <c r="AB358" s="27">
        <v>1000001062</v>
      </c>
    </row>
    <row r="359" spans="1:28" s="27" customFormat="1" ht="13.8" hidden="1">
      <c r="A359" s="39" t="s">
        <v>121</v>
      </c>
      <c r="B359" s="58" t="s">
        <v>814</v>
      </c>
      <c r="C359" s="59" t="s">
        <v>837</v>
      </c>
      <c r="D359" s="59">
        <v>1000001058</v>
      </c>
      <c r="E359" s="60" t="s">
        <v>838</v>
      </c>
      <c r="F359" s="40">
        <v>44257</v>
      </c>
      <c r="G359" s="40" t="str">
        <f t="shared" si="65"/>
        <v>Targeted Dealer</v>
      </c>
      <c r="H359" s="40"/>
      <c r="I359" s="41">
        <v>10</v>
      </c>
      <c r="J359" s="41">
        <f t="shared" ca="1" si="66"/>
        <v>220.32258064516128</v>
      </c>
      <c r="K359" s="42">
        <v>0</v>
      </c>
      <c r="L359" s="43">
        <f t="shared" ca="1" si="67"/>
        <v>-220.32258064516128</v>
      </c>
      <c r="M359" s="43">
        <f t="shared" ca="1" si="68"/>
        <v>0</v>
      </c>
      <c r="N359" s="44">
        <v>0</v>
      </c>
      <c r="O359" s="45" t="str">
        <f t="shared" ca="1" si="69"/>
        <v>Nov</v>
      </c>
      <c r="P359" s="42">
        <v>0</v>
      </c>
      <c r="Q359" s="44">
        <f t="shared" si="70"/>
        <v>0</v>
      </c>
      <c r="R359" s="45">
        <f t="shared" ca="1" si="71"/>
        <v>0</v>
      </c>
      <c r="S359" s="44" t="b">
        <f t="shared" si="72"/>
        <v>0</v>
      </c>
      <c r="T359" s="46">
        <v>20</v>
      </c>
      <c r="U359" s="46" t="str">
        <f t="shared" ca="1" si="73"/>
        <v>Dec</v>
      </c>
      <c r="V359" s="42">
        <v>20</v>
      </c>
      <c r="W359" s="47">
        <f t="shared" si="74"/>
        <v>-20</v>
      </c>
      <c r="X359" s="48">
        <f t="shared" ca="1" si="75"/>
        <v>-1</v>
      </c>
      <c r="Y359" s="47" t="str">
        <f t="shared" ca="1" si="76"/>
        <v>DEGROWTH</v>
      </c>
      <c r="Z359" s="50">
        <v>1</v>
      </c>
      <c r="AA359" s="50">
        <f t="shared" si="77"/>
        <v>0</v>
      </c>
      <c r="AB359" s="27">
        <v>1000001058</v>
      </c>
    </row>
    <row r="360" spans="1:28" s="27" customFormat="1" ht="13.8" hidden="1">
      <c r="A360" s="39" t="s">
        <v>121</v>
      </c>
      <c r="B360" s="58" t="s">
        <v>814</v>
      </c>
      <c r="C360" s="59" t="s">
        <v>839</v>
      </c>
      <c r="D360" s="59">
        <v>1000002618</v>
      </c>
      <c r="E360" s="60" t="s">
        <v>840</v>
      </c>
      <c r="F360" s="40">
        <v>44627</v>
      </c>
      <c r="G360" s="40" t="str">
        <f t="shared" si="65"/>
        <v>Targeted Dealer</v>
      </c>
      <c r="H360" s="40" t="s">
        <v>113</v>
      </c>
      <c r="I360" s="41">
        <v>165</v>
      </c>
      <c r="J360" s="41">
        <f t="shared" ca="1" si="66"/>
        <v>3635.322580645161</v>
      </c>
      <c r="K360" s="42">
        <v>180</v>
      </c>
      <c r="L360" s="43">
        <f t="shared" ca="1" si="67"/>
        <v>-3455.322580645161</v>
      </c>
      <c r="M360" s="43">
        <f t="shared" ca="1" si="68"/>
        <v>4.9514175429255962</v>
      </c>
      <c r="N360" s="44">
        <v>128</v>
      </c>
      <c r="O360" s="45" t="str">
        <f t="shared" ca="1" si="69"/>
        <v>Nov</v>
      </c>
      <c r="P360" s="42">
        <v>128</v>
      </c>
      <c r="Q360" s="44">
        <f t="shared" si="70"/>
        <v>52</v>
      </c>
      <c r="R360" s="45">
        <f t="shared" ca="1" si="71"/>
        <v>0.40625</v>
      </c>
      <c r="S360" s="44" t="str">
        <f t="shared" ca="1" si="72"/>
        <v>GROWTH</v>
      </c>
      <c r="T360" s="46">
        <v>120</v>
      </c>
      <c r="U360" s="46" t="str">
        <f t="shared" ca="1" si="73"/>
        <v>Dec</v>
      </c>
      <c r="V360" s="42">
        <v>120</v>
      </c>
      <c r="W360" s="47">
        <f t="shared" si="74"/>
        <v>60</v>
      </c>
      <c r="X360" s="48">
        <f t="shared" ca="1" si="75"/>
        <v>0.5</v>
      </c>
      <c r="Y360" s="47" t="str">
        <f t="shared" ca="1" si="76"/>
        <v>GROWTH</v>
      </c>
      <c r="Z360" s="50">
        <v>0</v>
      </c>
      <c r="AA360" s="50">
        <f t="shared" si="77"/>
        <v>1</v>
      </c>
      <c r="AB360" s="27">
        <v>1000002618</v>
      </c>
    </row>
    <row r="361" spans="1:28" s="27" customFormat="1" ht="13.8" hidden="1">
      <c r="A361" s="39" t="s">
        <v>121</v>
      </c>
      <c r="B361" s="58" t="s">
        <v>814</v>
      </c>
      <c r="C361" s="59" t="s">
        <v>841</v>
      </c>
      <c r="D361" s="59">
        <v>1000002758</v>
      </c>
      <c r="E361" s="60" t="s">
        <v>842</v>
      </c>
      <c r="F361" s="40">
        <v>44704</v>
      </c>
      <c r="G361" s="40" t="str">
        <f t="shared" si="65"/>
        <v>Targeted Dealer</v>
      </c>
      <c r="H361" s="40"/>
      <c r="I361" s="41">
        <v>30</v>
      </c>
      <c r="J361" s="41">
        <f t="shared" ca="1" si="66"/>
        <v>660.9677419354839</v>
      </c>
      <c r="K361" s="42">
        <v>30</v>
      </c>
      <c r="L361" s="43">
        <f t="shared" ca="1" si="67"/>
        <v>-630.9677419354839</v>
      </c>
      <c r="M361" s="43">
        <f t="shared" ca="1" si="68"/>
        <v>4.5387994143484622</v>
      </c>
      <c r="N361" s="44">
        <v>14.5</v>
      </c>
      <c r="O361" s="45" t="str">
        <f t="shared" ca="1" si="69"/>
        <v>Nov</v>
      </c>
      <c r="P361" s="42">
        <v>14.5</v>
      </c>
      <c r="Q361" s="44">
        <f t="shared" si="70"/>
        <v>15.5</v>
      </c>
      <c r="R361" s="45">
        <f t="shared" ca="1" si="71"/>
        <v>1.0689655172413794</v>
      </c>
      <c r="S361" s="44" t="str">
        <f t="shared" ca="1" si="72"/>
        <v>GROWTH</v>
      </c>
      <c r="T361" s="46">
        <v>10</v>
      </c>
      <c r="U361" s="46" t="str">
        <f t="shared" ca="1" si="73"/>
        <v>Dec</v>
      </c>
      <c r="V361" s="42">
        <v>10</v>
      </c>
      <c r="W361" s="47">
        <f t="shared" si="74"/>
        <v>20</v>
      </c>
      <c r="X361" s="48">
        <f t="shared" ca="1" si="75"/>
        <v>2</v>
      </c>
      <c r="Y361" s="47" t="str">
        <f t="shared" ca="1" si="76"/>
        <v>GROWTH</v>
      </c>
      <c r="Z361" s="50">
        <v>0</v>
      </c>
      <c r="AA361" s="50">
        <f t="shared" si="77"/>
        <v>0</v>
      </c>
      <c r="AB361" s="27">
        <v>1000002758</v>
      </c>
    </row>
    <row r="362" spans="1:28" s="27" customFormat="1" ht="13.8" hidden="1">
      <c r="A362" s="39" t="s">
        <v>121</v>
      </c>
      <c r="B362" s="58" t="s">
        <v>814</v>
      </c>
      <c r="C362" s="59" t="s">
        <v>843</v>
      </c>
      <c r="D362" s="59">
        <v>1000002759</v>
      </c>
      <c r="E362" s="60" t="s">
        <v>844</v>
      </c>
      <c r="F362" s="40">
        <v>44704</v>
      </c>
      <c r="G362" s="40" t="str">
        <f t="shared" si="65"/>
        <v>Targeted Dealer</v>
      </c>
      <c r="H362" s="40"/>
      <c r="I362" s="41">
        <v>180</v>
      </c>
      <c r="J362" s="41">
        <f t="shared" ca="1" si="66"/>
        <v>3965.8064516129034</v>
      </c>
      <c r="K362" s="42">
        <v>160</v>
      </c>
      <c r="L362" s="43">
        <f t="shared" ca="1" si="67"/>
        <v>-3805.8064516129034</v>
      </c>
      <c r="M362" s="43">
        <f t="shared" ca="1" si="68"/>
        <v>4.034488368309745</v>
      </c>
      <c r="N362" s="44">
        <v>160</v>
      </c>
      <c r="O362" s="45" t="str">
        <f t="shared" ca="1" si="69"/>
        <v>Nov</v>
      </c>
      <c r="P362" s="42">
        <v>160</v>
      </c>
      <c r="Q362" s="44">
        <f t="shared" si="70"/>
        <v>0</v>
      </c>
      <c r="R362" s="45">
        <f t="shared" ca="1" si="71"/>
        <v>0</v>
      </c>
      <c r="S362" s="44" t="str">
        <f t="shared" ca="1" si="72"/>
        <v>GROWTH</v>
      </c>
      <c r="T362" s="46">
        <v>160</v>
      </c>
      <c r="U362" s="46" t="str">
        <f t="shared" ca="1" si="73"/>
        <v>Dec</v>
      </c>
      <c r="V362" s="42">
        <v>160</v>
      </c>
      <c r="W362" s="47">
        <f t="shared" si="74"/>
        <v>0</v>
      </c>
      <c r="X362" s="48">
        <f t="shared" ca="1" si="75"/>
        <v>0</v>
      </c>
      <c r="Y362" s="47" t="str">
        <f t="shared" ca="1" si="76"/>
        <v>GROWTH</v>
      </c>
      <c r="Z362" s="50">
        <v>0</v>
      </c>
      <c r="AA362" s="50">
        <f t="shared" si="77"/>
        <v>0</v>
      </c>
      <c r="AB362" s="27">
        <v>1000002759</v>
      </c>
    </row>
    <row r="363" spans="1:28" s="27" customFormat="1" ht="13.8" hidden="1">
      <c r="A363" s="39" t="s">
        <v>121</v>
      </c>
      <c r="B363" s="58" t="s">
        <v>814</v>
      </c>
      <c r="C363" s="59" t="s">
        <v>845</v>
      </c>
      <c r="D363" s="59">
        <v>1000002760</v>
      </c>
      <c r="E363" s="60" t="s">
        <v>846</v>
      </c>
      <c r="F363" s="40">
        <v>44704</v>
      </c>
      <c r="G363" s="40" t="str">
        <f t="shared" si="65"/>
        <v>Targeted Dealer</v>
      </c>
      <c r="H363" s="40"/>
      <c r="I363" s="41">
        <v>45</v>
      </c>
      <c r="J363" s="41">
        <f t="shared" ca="1" si="66"/>
        <v>991.45161290322585</v>
      </c>
      <c r="K363" s="42">
        <v>25</v>
      </c>
      <c r="L363" s="43">
        <f t="shared" ca="1" si="67"/>
        <v>-966.45161290322585</v>
      </c>
      <c r="M363" s="43">
        <f t="shared" ca="1" si="68"/>
        <v>2.5215552301935906</v>
      </c>
      <c r="N363" s="44">
        <v>17.5</v>
      </c>
      <c r="O363" s="45" t="str">
        <f t="shared" ca="1" si="69"/>
        <v>Nov</v>
      </c>
      <c r="P363" s="42">
        <v>17.5</v>
      </c>
      <c r="Q363" s="44">
        <f t="shared" si="70"/>
        <v>7.5</v>
      </c>
      <c r="R363" s="45">
        <f t="shared" ca="1" si="71"/>
        <v>0.4285714285714286</v>
      </c>
      <c r="S363" s="44" t="str">
        <f t="shared" ca="1" si="72"/>
        <v>GROWTH</v>
      </c>
      <c r="T363" s="46">
        <v>40</v>
      </c>
      <c r="U363" s="46" t="str">
        <f t="shared" ca="1" si="73"/>
        <v>Dec</v>
      </c>
      <c r="V363" s="42">
        <v>40</v>
      </c>
      <c r="W363" s="47">
        <f t="shared" si="74"/>
        <v>-15</v>
      </c>
      <c r="X363" s="48">
        <f t="shared" ca="1" si="75"/>
        <v>-0.375</v>
      </c>
      <c r="Y363" s="47" t="str">
        <f t="shared" ca="1" si="76"/>
        <v>DEGROWTH</v>
      </c>
      <c r="Z363" s="50">
        <v>0</v>
      </c>
      <c r="AA363" s="50">
        <f t="shared" si="77"/>
        <v>0</v>
      </c>
      <c r="AB363" s="27">
        <v>1000002760</v>
      </c>
    </row>
    <row r="364" spans="1:28" s="27" customFormat="1" ht="13.8" hidden="1">
      <c r="A364" s="39" t="s">
        <v>121</v>
      </c>
      <c r="B364" s="58" t="s">
        <v>814</v>
      </c>
      <c r="C364" s="59" t="s">
        <v>847</v>
      </c>
      <c r="D364" s="59">
        <v>1000002764</v>
      </c>
      <c r="E364" s="60" t="s">
        <v>848</v>
      </c>
      <c r="F364" s="40">
        <v>44711</v>
      </c>
      <c r="G364" s="40" t="str">
        <f t="shared" si="65"/>
        <v>Targeted Dealer</v>
      </c>
      <c r="H364" s="40"/>
      <c r="I364" s="41">
        <v>45</v>
      </c>
      <c r="J364" s="41">
        <f t="shared" ca="1" si="66"/>
        <v>991.45161290322585</v>
      </c>
      <c r="K364" s="42">
        <v>25</v>
      </c>
      <c r="L364" s="43">
        <f t="shared" ca="1" si="67"/>
        <v>-966.45161290322585</v>
      </c>
      <c r="M364" s="43">
        <f t="shared" ca="1" si="68"/>
        <v>2.5215552301935906</v>
      </c>
      <c r="N364" s="44">
        <v>0</v>
      </c>
      <c r="O364" s="45" t="str">
        <f t="shared" ca="1" si="69"/>
        <v>Nov</v>
      </c>
      <c r="P364" s="42">
        <v>0</v>
      </c>
      <c r="Q364" s="44">
        <f t="shared" si="70"/>
        <v>25</v>
      </c>
      <c r="R364" s="45">
        <f t="shared" ca="1" si="71"/>
        <v>0</v>
      </c>
      <c r="S364" s="44" t="b">
        <f t="shared" si="72"/>
        <v>0</v>
      </c>
      <c r="T364" s="46">
        <v>0</v>
      </c>
      <c r="U364" s="46" t="str">
        <f t="shared" ca="1" si="73"/>
        <v>Dec</v>
      </c>
      <c r="V364" s="42">
        <v>0</v>
      </c>
      <c r="W364" s="47">
        <f t="shared" si="74"/>
        <v>25</v>
      </c>
      <c r="X364" s="48">
        <f t="shared" ca="1" si="75"/>
        <v>0</v>
      </c>
      <c r="Y364" s="47" t="b">
        <f t="shared" si="76"/>
        <v>0</v>
      </c>
      <c r="Z364" s="50">
        <v>0</v>
      </c>
      <c r="AA364" s="50">
        <f t="shared" si="77"/>
        <v>0</v>
      </c>
      <c r="AB364" s="27">
        <v>1000002764</v>
      </c>
    </row>
    <row r="365" spans="1:28" s="27" customFormat="1" ht="13.8" hidden="1">
      <c r="A365" s="39" t="s">
        <v>121</v>
      </c>
      <c r="B365" s="58" t="s">
        <v>814</v>
      </c>
      <c r="C365" s="61" t="s">
        <v>849</v>
      </c>
      <c r="D365" s="59">
        <v>1000003472</v>
      </c>
      <c r="E365" s="61" t="s">
        <v>850</v>
      </c>
      <c r="F365" s="40">
        <v>45016</v>
      </c>
      <c r="G365" s="40" t="str">
        <f t="shared" si="65"/>
        <v>Targeted Dealer</v>
      </c>
      <c r="H365" s="40"/>
      <c r="I365" s="41">
        <v>20</v>
      </c>
      <c r="J365" s="41">
        <f t="shared" ca="1" si="66"/>
        <v>440.64516129032256</v>
      </c>
      <c r="K365" s="42">
        <v>0</v>
      </c>
      <c r="L365" s="43">
        <f t="shared" ca="1" si="67"/>
        <v>-440.64516129032256</v>
      </c>
      <c r="M365" s="43">
        <f t="shared" ca="1" si="68"/>
        <v>0</v>
      </c>
      <c r="N365" s="44">
        <v>0</v>
      </c>
      <c r="O365" s="45" t="str">
        <f t="shared" ca="1" si="69"/>
        <v>Nov</v>
      </c>
      <c r="P365" s="42">
        <v>0</v>
      </c>
      <c r="Q365" s="44">
        <f t="shared" si="70"/>
        <v>0</v>
      </c>
      <c r="R365" s="45">
        <f t="shared" ca="1" si="71"/>
        <v>0</v>
      </c>
      <c r="S365" s="44" t="b">
        <f t="shared" si="72"/>
        <v>0</v>
      </c>
      <c r="T365" s="46">
        <v>10</v>
      </c>
      <c r="U365" s="46" t="str">
        <f t="shared" ca="1" si="73"/>
        <v>Dec</v>
      </c>
      <c r="V365" s="42">
        <v>10</v>
      </c>
      <c r="W365" s="47">
        <f t="shared" si="74"/>
        <v>-10</v>
      </c>
      <c r="X365" s="48">
        <f t="shared" ca="1" si="75"/>
        <v>-1</v>
      </c>
      <c r="Y365" s="47" t="str">
        <f t="shared" ca="1" si="76"/>
        <v>DEGROWTH</v>
      </c>
      <c r="Z365" s="50">
        <v>1</v>
      </c>
      <c r="AA365" s="50">
        <f t="shared" si="77"/>
        <v>0</v>
      </c>
      <c r="AB365" s="27">
        <v>1000003472</v>
      </c>
    </row>
    <row r="366" spans="1:28" s="27" customFormat="1" ht="13.8" hidden="1">
      <c r="A366" s="39" t="s">
        <v>121</v>
      </c>
      <c r="B366" s="58" t="s">
        <v>814</v>
      </c>
      <c r="C366" s="61" t="s">
        <v>851</v>
      </c>
      <c r="D366" s="59">
        <v>1000003503</v>
      </c>
      <c r="E366" s="61" t="s">
        <v>852</v>
      </c>
      <c r="F366" s="40">
        <v>45042</v>
      </c>
      <c r="G366" s="40" t="str">
        <f t="shared" si="65"/>
        <v>Targeted Dealer</v>
      </c>
      <c r="H366" s="40"/>
      <c r="I366" s="41">
        <v>40</v>
      </c>
      <c r="J366" s="41">
        <f t="shared" ca="1" si="66"/>
        <v>881.29032258064512</v>
      </c>
      <c r="K366" s="42">
        <v>19.5</v>
      </c>
      <c r="L366" s="43">
        <f t="shared" ca="1" si="67"/>
        <v>-861.79032258064512</v>
      </c>
      <c r="M366" s="43">
        <f t="shared" ca="1" si="68"/>
        <v>2.2126647144948755</v>
      </c>
      <c r="N366" s="44">
        <v>40</v>
      </c>
      <c r="O366" s="45" t="str">
        <f t="shared" ca="1" si="69"/>
        <v>Nov</v>
      </c>
      <c r="P366" s="42">
        <v>40</v>
      </c>
      <c r="Q366" s="44">
        <f t="shared" si="70"/>
        <v>-20.5</v>
      </c>
      <c r="R366" s="45">
        <f t="shared" ca="1" si="71"/>
        <v>-0.51249999999999996</v>
      </c>
      <c r="S366" s="44" t="str">
        <f t="shared" ca="1" si="72"/>
        <v>DEGROWTH</v>
      </c>
      <c r="T366" s="46">
        <v>15</v>
      </c>
      <c r="U366" s="46" t="str">
        <f t="shared" ca="1" si="73"/>
        <v>Dec</v>
      </c>
      <c r="V366" s="42">
        <v>15</v>
      </c>
      <c r="W366" s="47">
        <f t="shared" si="74"/>
        <v>4.5</v>
      </c>
      <c r="X366" s="48">
        <f t="shared" ca="1" si="75"/>
        <v>0.30000000000000004</v>
      </c>
      <c r="Y366" s="47" t="str">
        <f t="shared" ca="1" si="76"/>
        <v>GROWTH</v>
      </c>
      <c r="Z366" s="50">
        <v>0</v>
      </c>
      <c r="AA366" s="50">
        <f t="shared" si="77"/>
        <v>0</v>
      </c>
      <c r="AB366" s="27">
        <v>1000003503</v>
      </c>
    </row>
    <row r="367" spans="1:28" s="27" customFormat="1" ht="13.8" hidden="1">
      <c r="A367" s="39" t="s">
        <v>121</v>
      </c>
      <c r="B367" s="58" t="s">
        <v>814</v>
      </c>
      <c r="C367" s="61" t="s">
        <v>853</v>
      </c>
      <c r="D367" s="59">
        <v>1000003511</v>
      </c>
      <c r="E367" s="61" t="s">
        <v>854</v>
      </c>
      <c r="F367" s="40">
        <v>45056</v>
      </c>
      <c r="G367" s="40" t="str">
        <f t="shared" si="65"/>
        <v>Targeted Dealer</v>
      </c>
      <c r="H367" s="40"/>
      <c r="I367" s="41">
        <v>30</v>
      </c>
      <c r="J367" s="41">
        <f t="shared" ca="1" si="66"/>
        <v>660.9677419354839</v>
      </c>
      <c r="K367" s="42">
        <v>15</v>
      </c>
      <c r="L367" s="43">
        <f t="shared" ca="1" si="67"/>
        <v>-645.9677419354839</v>
      </c>
      <c r="M367" s="43">
        <f t="shared" ca="1" si="68"/>
        <v>2.2693997071742311</v>
      </c>
      <c r="N367" s="44">
        <v>40</v>
      </c>
      <c r="O367" s="45" t="str">
        <f t="shared" ca="1" si="69"/>
        <v>Nov</v>
      </c>
      <c r="P367" s="42">
        <v>40</v>
      </c>
      <c r="Q367" s="44">
        <f t="shared" si="70"/>
        <v>-25</v>
      </c>
      <c r="R367" s="45">
        <f t="shared" ca="1" si="71"/>
        <v>-0.625</v>
      </c>
      <c r="S367" s="44" t="str">
        <f t="shared" ca="1" si="72"/>
        <v>DEGROWTH</v>
      </c>
      <c r="T367" s="46">
        <v>20</v>
      </c>
      <c r="U367" s="46" t="str">
        <f t="shared" ca="1" si="73"/>
        <v>Dec</v>
      </c>
      <c r="V367" s="42">
        <v>20</v>
      </c>
      <c r="W367" s="47">
        <f t="shared" si="74"/>
        <v>-5</v>
      </c>
      <c r="X367" s="48">
        <f t="shared" ca="1" si="75"/>
        <v>-0.25</v>
      </c>
      <c r="Y367" s="47" t="str">
        <f t="shared" ca="1" si="76"/>
        <v>DEGROWTH</v>
      </c>
      <c r="Z367" s="50">
        <v>0</v>
      </c>
      <c r="AA367" s="50">
        <f t="shared" si="77"/>
        <v>0</v>
      </c>
      <c r="AB367" s="27">
        <v>1000003511</v>
      </c>
    </row>
    <row r="368" spans="1:28" s="27" customFormat="1" ht="13.8" hidden="1">
      <c r="A368" s="39" t="s">
        <v>121</v>
      </c>
      <c r="B368" s="58" t="s">
        <v>814</v>
      </c>
      <c r="C368" s="61" t="s">
        <v>855</v>
      </c>
      <c r="D368" s="59">
        <v>1000003518</v>
      </c>
      <c r="E368" s="61" t="s">
        <v>856</v>
      </c>
      <c r="F368" s="40">
        <v>45058</v>
      </c>
      <c r="G368" s="40" t="str">
        <f t="shared" si="65"/>
        <v>Targeted Dealer</v>
      </c>
      <c r="H368" s="40"/>
      <c r="I368" s="41">
        <v>20</v>
      </c>
      <c r="J368" s="41">
        <f t="shared" ca="1" si="66"/>
        <v>440.64516129032256</v>
      </c>
      <c r="K368" s="42">
        <v>0</v>
      </c>
      <c r="L368" s="43">
        <f t="shared" ca="1" si="67"/>
        <v>-440.64516129032256</v>
      </c>
      <c r="M368" s="43">
        <f t="shared" ca="1" si="68"/>
        <v>0</v>
      </c>
      <c r="N368" s="44">
        <v>10</v>
      </c>
      <c r="O368" s="45" t="str">
        <f t="shared" ca="1" si="69"/>
        <v>Nov</v>
      </c>
      <c r="P368" s="42">
        <v>10</v>
      </c>
      <c r="Q368" s="44">
        <f t="shared" si="70"/>
        <v>-10</v>
      </c>
      <c r="R368" s="45">
        <f t="shared" ca="1" si="71"/>
        <v>-1</v>
      </c>
      <c r="S368" s="44" t="str">
        <f t="shared" ca="1" si="72"/>
        <v>DEGROWTH</v>
      </c>
      <c r="T368" s="46">
        <v>10</v>
      </c>
      <c r="U368" s="46" t="str">
        <f t="shared" ca="1" si="73"/>
        <v>Dec</v>
      </c>
      <c r="V368" s="42">
        <v>10</v>
      </c>
      <c r="W368" s="47">
        <f t="shared" si="74"/>
        <v>-10</v>
      </c>
      <c r="X368" s="48">
        <f t="shared" ca="1" si="75"/>
        <v>-1</v>
      </c>
      <c r="Y368" s="47" t="str">
        <f t="shared" ca="1" si="76"/>
        <v>DEGROWTH</v>
      </c>
      <c r="Z368" s="50">
        <v>1</v>
      </c>
      <c r="AA368" s="50">
        <f t="shared" si="77"/>
        <v>0</v>
      </c>
      <c r="AB368" s="27">
        <v>1000003518</v>
      </c>
    </row>
    <row r="369" spans="1:28" s="27" customFormat="1" ht="13.8" hidden="1">
      <c r="A369" s="39" t="s">
        <v>121</v>
      </c>
      <c r="B369" s="58" t="s">
        <v>814</v>
      </c>
      <c r="C369" s="61" t="s">
        <v>857</v>
      </c>
      <c r="D369" s="59">
        <v>1000003519</v>
      </c>
      <c r="E369" s="61" t="s">
        <v>858</v>
      </c>
      <c r="F369" s="40">
        <v>45058</v>
      </c>
      <c r="G369" s="40" t="str">
        <f t="shared" si="65"/>
        <v>Targeted Dealer</v>
      </c>
      <c r="H369" s="40"/>
      <c r="I369" s="41">
        <v>105</v>
      </c>
      <c r="J369" s="41">
        <f t="shared" ca="1" si="66"/>
        <v>2313.3870967741937</v>
      </c>
      <c r="K369" s="42">
        <v>149.5</v>
      </c>
      <c r="L369" s="43">
        <f t="shared" ca="1" si="67"/>
        <v>-2163.8870967741937</v>
      </c>
      <c r="M369" s="43">
        <f t="shared" ca="1" si="68"/>
        <v>6.4623858328104298</v>
      </c>
      <c r="N369" s="44">
        <v>84</v>
      </c>
      <c r="O369" s="45" t="str">
        <f t="shared" ca="1" si="69"/>
        <v>Nov</v>
      </c>
      <c r="P369" s="42">
        <v>84</v>
      </c>
      <c r="Q369" s="44">
        <f t="shared" si="70"/>
        <v>65.5</v>
      </c>
      <c r="R369" s="45">
        <f t="shared" ca="1" si="71"/>
        <v>0.77976190476190466</v>
      </c>
      <c r="S369" s="44" t="str">
        <f t="shared" ca="1" si="72"/>
        <v>GROWTH</v>
      </c>
      <c r="T369" s="46">
        <v>115</v>
      </c>
      <c r="U369" s="46" t="str">
        <f t="shared" ca="1" si="73"/>
        <v>Dec</v>
      </c>
      <c r="V369" s="42">
        <v>115</v>
      </c>
      <c r="W369" s="47">
        <f t="shared" si="74"/>
        <v>34.5</v>
      </c>
      <c r="X369" s="48">
        <f t="shared" ca="1" si="75"/>
        <v>0.30000000000000004</v>
      </c>
      <c r="Y369" s="47" t="str">
        <f t="shared" ca="1" si="76"/>
        <v>GROWTH</v>
      </c>
      <c r="Z369" s="50">
        <v>0</v>
      </c>
      <c r="AA369" s="50">
        <f t="shared" si="77"/>
        <v>0</v>
      </c>
      <c r="AB369" s="27">
        <v>1000003519</v>
      </c>
    </row>
    <row r="370" spans="1:28" s="27" customFormat="1" ht="13.8" hidden="1">
      <c r="A370" s="39" t="s">
        <v>121</v>
      </c>
      <c r="B370" s="58" t="s">
        <v>814</v>
      </c>
      <c r="C370" s="58" t="s">
        <v>859</v>
      </c>
      <c r="D370" s="58">
        <v>1000003809</v>
      </c>
      <c r="E370" s="58" t="s">
        <v>860</v>
      </c>
      <c r="F370" s="40">
        <v>45289</v>
      </c>
      <c r="G370" s="40" t="str">
        <f t="shared" si="65"/>
        <v>Targeted Dealer</v>
      </c>
      <c r="H370" s="40"/>
      <c r="I370" s="41">
        <v>30</v>
      </c>
      <c r="J370" s="41">
        <f t="shared" ca="1" si="66"/>
        <v>660.9677419354839</v>
      </c>
      <c r="K370" s="42">
        <v>20</v>
      </c>
      <c r="L370" s="43">
        <f t="shared" ca="1" si="67"/>
        <v>-640.9677419354839</v>
      </c>
      <c r="M370" s="43">
        <f t="shared" ca="1" si="68"/>
        <v>3.0258662762323083</v>
      </c>
      <c r="N370" s="44">
        <v>20</v>
      </c>
      <c r="O370" s="45" t="str">
        <f t="shared" ca="1" si="69"/>
        <v>Nov</v>
      </c>
      <c r="P370" s="42">
        <v>20</v>
      </c>
      <c r="Q370" s="44">
        <f t="shared" si="70"/>
        <v>0</v>
      </c>
      <c r="R370" s="45">
        <f t="shared" ca="1" si="71"/>
        <v>0</v>
      </c>
      <c r="S370" s="44" t="str">
        <f t="shared" ca="1" si="72"/>
        <v>GROWTH</v>
      </c>
      <c r="T370" s="46">
        <v>0</v>
      </c>
      <c r="U370" s="46" t="str">
        <f t="shared" ca="1" si="73"/>
        <v>Dec</v>
      </c>
      <c r="V370" s="42">
        <v>0</v>
      </c>
      <c r="W370" s="47">
        <f t="shared" si="74"/>
        <v>20</v>
      </c>
      <c r="X370" s="48">
        <f t="shared" ca="1" si="75"/>
        <v>0</v>
      </c>
      <c r="Y370" s="47" t="b">
        <f t="shared" si="76"/>
        <v>0</v>
      </c>
      <c r="Z370" s="50">
        <v>0</v>
      </c>
      <c r="AA370" s="50">
        <f t="shared" si="77"/>
        <v>0</v>
      </c>
      <c r="AB370" s="27">
        <v>1000003809</v>
      </c>
    </row>
    <row r="371" spans="1:28" s="27" customFormat="1" ht="13.8" hidden="1">
      <c r="A371" s="50" t="s">
        <v>121</v>
      </c>
      <c r="B371" s="58" t="s">
        <v>814</v>
      </c>
      <c r="C371" s="63" t="s">
        <v>861</v>
      </c>
      <c r="D371" s="63">
        <v>1000003848</v>
      </c>
      <c r="E371" s="63" t="s">
        <v>862</v>
      </c>
      <c r="F371" s="51">
        <v>45322</v>
      </c>
      <c r="G371" s="40" t="str">
        <f t="shared" si="65"/>
        <v>Targeted Dealer</v>
      </c>
      <c r="H371" s="40"/>
      <c r="I371" s="41">
        <v>60</v>
      </c>
      <c r="J371" s="41">
        <f t="shared" ca="1" si="66"/>
        <v>1321.9354838709678</v>
      </c>
      <c r="K371" s="42">
        <v>40</v>
      </c>
      <c r="L371" s="43">
        <f t="shared" ca="1" si="67"/>
        <v>-1281.9354838709678</v>
      </c>
      <c r="M371" s="43">
        <f t="shared" ca="1" si="68"/>
        <v>3.0258662762323083</v>
      </c>
      <c r="N371" s="44">
        <v>60</v>
      </c>
      <c r="O371" s="45" t="str">
        <f t="shared" ca="1" si="69"/>
        <v>Nov</v>
      </c>
      <c r="P371" s="42">
        <v>60</v>
      </c>
      <c r="Q371" s="44">
        <f t="shared" si="70"/>
        <v>-20</v>
      </c>
      <c r="R371" s="45">
        <f t="shared" ca="1" si="71"/>
        <v>-0.33333333333333337</v>
      </c>
      <c r="S371" s="44" t="str">
        <f t="shared" ca="1" si="72"/>
        <v>DEGROWTH</v>
      </c>
      <c r="T371" s="46">
        <v>0</v>
      </c>
      <c r="U371" s="46" t="str">
        <f t="shared" ca="1" si="73"/>
        <v>Dec</v>
      </c>
      <c r="V371" s="42">
        <v>0</v>
      </c>
      <c r="W371" s="47">
        <f t="shared" si="74"/>
        <v>40</v>
      </c>
      <c r="X371" s="48">
        <f t="shared" ca="1" si="75"/>
        <v>0</v>
      </c>
      <c r="Y371" s="47" t="b">
        <f t="shared" si="76"/>
        <v>0</v>
      </c>
      <c r="Z371" s="50">
        <v>0</v>
      </c>
      <c r="AA371" s="50">
        <f t="shared" si="77"/>
        <v>0</v>
      </c>
      <c r="AB371" s="27">
        <v>1000003848</v>
      </c>
    </row>
    <row r="372" spans="1:28" s="27" customFormat="1" ht="13.8" hidden="1">
      <c r="A372" s="50" t="s">
        <v>121</v>
      </c>
      <c r="B372" s="63" t="s">
        <v>26</v>
      </c>
      <c r="C372" s="63" t="s">
        <v>863</v>
      </c>
      <c r="D372" s="63">
        <v>1000003954</v>
      </c>
      <c r="E372" s="63" t="s">
        <v>864</v>
      </c>
      <c r="F372" s="40">
        <v>45427</v>
      </c>
      <c r="G372" s="40" t="str">
        <f t="shared" si="65"/>
        <v>Targeted Dealer</v>
      </c>
      <c r="H372" s="40"/>
      <c r="I372" s="41">
        <v>10</v>
      </c>
      <c r="J372" s="41">
        <f t="shared" ca="1" si="66"/>
        <v>220.32258064516128</v>
      </c>
      <c r="K372" s="42">
        <v>0</v>
      </c>
      <c r="L372" s="43">
        <f t="shared" ca="1" si="67"/>
        <v>-220.32258064516128</v>
      </c>
      <c r="M372" s="43">
        <f t="shared" ca="1" si="68"/>
        <v>0</v>
      </c>
      <c r="N372" s="44">
        <v>0</v>
      </c>
      <c r="O372" s="45" t="str">
        <f t="shared" ca="1" si="69"/>
        <v>Nov</v>
      </c>
      <c r="P372" s="42">
        <v>0</v>
      </c>
      <c r="Q372" s="44">
        <f t="shared" si="70"/>
        <v>0</v>
      </c>
      <c r="R372" s="45">
        <f t="shared" ca="1" si="71"/>
        <v>0</v>
      </c>
      <c r="S372" s="44" t="b">
        <f t="shared" si="72"/>
        <v>0</v>
      </c>
      <c r="T372" s="46">
        <v>0</v>
      </c>
      <c r="U372" s="46" t="str">
        <f t="shared" ca="1" si="73"/>
        <v>Dec</v>
      </c>
      <c r="V372" s="42">
        <v>0</v>
      </c>
      <c r="W372" s="47">
        <f t="shared" si="74"/>
        <v>0</v>
      </c>
      <c r="X372" s="48">
        <f t="shared" ca="1" si="75"/>
        <v>0</v>
      </c>
      <c r="Y372" s="47" t="b">
        <f t="shared" si="76"/>
        <v>0</v>
      </c>
      <c r="Z372" s="50">
        <v>1</v>
      </c>
      <c r="AA372" s="50">
        <f t="shared" si="77"/>
        <v>0</v>
      </c>
      <c r="AB372" s="27">
        <v>1000003954</v>
      </c>
    </row>
    <row r="373" spans="1:28" s="27" customFormat="1" ht="13.8" hidden="1">
      <c r="A373" s="39" t="s">
        <v>121</v>
      </c>
      <c r="B373" s="58" t="s">
        <v>27</v>
      </c>
      <c r="C373" s="59" t="s">
        <v>865</v>
      </c>
      <c r="D373" s="59">
        <v>1000000237</v>
      </c>
      <c r="E373" s="60" t="s">
        <v>866</v>
      </c>
      <c r="F373" s="40">
        <v>38385</v>
      </c>
      <c r="G373" s="40" t="str">
        <f t="shared" si="65"/>
        <v>Targeted Dealer</v>
      </c>
      <c r="H373" s="40"/>
      <c r="I373" s="41">
        <v>20</v>
      </c>
      <c r="J373" s="41">
        <f t="shared" ca="1" si="66"/>
        <v>440.64516129032256</v>
      </c>
      <c r="K373" s="42">
        <v>0</v>
      </c>
      <c r="L373" s="43">
        <f t="shared" ca="1" si="67"/>
        <v>-440.64516129032256</v>
      </c>
      <c r="M373" s="43">
        <f t="shared" ca="1" si="68"/>
        <v>0</v>
      </c>
      <c r="N373" s="44">
        <v>0</v>
      </c>
      <c r="O373" s="45" t="str">
        <f t="shared" ca="1" si="69"/>
        <v>Nov</v>
      </c>
      <c r="P373" s="42">
        <v>0</v>
      </c>
      <c r="Q373" s="44">
        <f t="shared" si="70"/>
        <v>0</v>
      </c>
      <c r="R373" s="45">
        <f t="shared" ca="1" si="71"/>
        <v>0</v>
      </c>
      <c r="S373" s="44" t="b">
        <f t="shared" si="72"/>
        <v>0</v>
      </c>
      <c r="T373" s="46">
        <v>1.5</v>
      </c>
      <c r="U373" s="46" t="str">
        <f t="shared" ca="1" si="73"/>
        <v>Dec</v>
      </c>
      <c r="V373" s="42">
        <v>1.5</v>
      </c>
      <c r="W373" s="47">
        <f t="shared" si="74"/>
        <v>-1.5</v>
      </c>
      <c r="X373" s="48">
        <f t="shared" ca="1" si="75"/>
        <v>-1</v>
      </c>
      <c r="Y373" s="47" t="str">
        <f t="shared" ca="1" si="76"/>
        <v>DEGROWTH</v>
      </c>
      <c r="Z373" s="50">
        <v>1</v>
      </c>
      <c r="AA373" s="50">
        <f t="shared" si="77"/>
        <v>0</v>
      </c>
      <c r="AB373" s="27">
        <v>1000000237</v>
      </c>
    </row>
    <row r="374" spans="1:28" s="27" customFormat="1" ht="13.8" hidden="1">
      <c r="A374" s="39" t="s">
        <v>121</v>
      </c>
      <c r="B374" s="58" t="s">
        <v>27</v>
      </c>
      <c r="C374" s="59" t="s">
        <v>867</v>
      </c>
      <c r="D374" s="59">
        <v>1000000810</v>
      </c>
      <c r="E374" s="60" t="s">
        <v>868</v>
      </c>
      <c r="F374" s="40">
        <v>38385</v>
      </c>
      <c r="G374" s="40" t="str">
        <f t="shared" si="65"/>
        <v>Targeted Dealer</v>
      </c>
      <c r="H374" s="40"/>
      <c r="I374" s="41">
        <v>150</v>
      </c>
      <c r="J374" s="41">
        <f t="shared" ca="1" si="66"/>
        <v>3304.8387096774195</v>
      </c>
      <c r="K374" s="42">
        <v>28</v>
      </c>
      <c r="L374" s="43">
        <f t="shared" ca="1" si="67"/>
        <v>-3276.8387096774195</v>
      </c>
      <c r="M374" s="43">
        <f t="shared" ca="1" si="68"/>
        <v>0.84724255734504639</v>
      </c>
      <c r="N374" s="44">
        <v>156.5</v>
      </c>
      <c r="O374" s="45" t="str">
        <f t="shared" ca="1" si="69"/>
        <v>Nov</v>
      </c>
      <c r="P374" s="42">
        <v>156.5</v>
      </c>
      <c r="Q374" s="44">
        <f t="shared" si="70"/>
        <v>-128.5</v>
      </c>
      <c r="R374" s="45">
        <f t="shared" ca="1" si="71"/>
        <v>-0.82108626198083068</v>
      </c>
      <c r="S374" s="44" t="str">
        <f t="shared" ca="1" si="72"/>
        <v>DEGROWTH</v>
      </c>
      <c r="T374" s="46">
        <v>40</v>
      </c>
      <c r="U374" s="46" t="str">
        <f t="shared" ca="1" si="73"/>
        <v>Dec</v>
      </c>
      <c r="V374" s="42">
        <v>40</v>
      </c>
      <c r="W374" s="47">
        <f t="shared" si="74"/>
        <v>-12</v>
      </c>
      <c r="X374" s="48">
        <f t="shared" ca="1" si="75"/>
        <v>-0.30000000000000004</v>
      </c>
      <c r="Y374" s="47" t="str">
        <f t="shared" ca="1" si="76"/>
        <v>DEGROWTH</v>
      </c>
      <c r="Z374" s="50">
        <v>0</v>
      </c>
      <c r="AA374" s="50">
        <f t="shared" si="77"/>
        <v>0</v>
      </c>
      <c r="AB374" s="27">
        <v>1000000810</v>
      </c>
    </row>
    <row r="375" spans="1:28" s="27" customFormat="1" ht="13.8" hidden="1">
      <c r="A375" s="39" t="s">
        <v>121</v>
      </c>
      <c r="B375" s="58" t="s">
        <v>27</v>
      </c>
      <c r="C375" s="59" t="s">
        <v>869</v>
      </c>
      <c r="D375" s="59">
        <v>1000000816</v>
      </c>
      <c r="E375" s="60" t="s">
        <v>870</v>
      </c>
      <c r="F375" s="40">
        <v>38385</v>
      </c>
      <c r="G375" s="40" t="str">
        <f t="shared" si="65"/>
        <v>Targeted Dealer</v>
      </c>
      <c r="H375" s="40"/>
      <c r="I375" s="41">
        <v>700</v>
      </c>
      <c r="J375" s="41">
        <f t="shared" ca="1" si="66"/>
        <v>15422.580645161292</v>
      </c>
      <c r="K375" s="42">
        <v>698.95</v>
      </c>
      <c r="L375" s="43">
        <f t="shared" ca="1" si="67"/>
        <v>-14723.630645161291</v>
      </c>
      <c r="M375" s="43">
        <f t="shared" ca="1" si="68"/>
        <v>4.5319912152269399</v>
      </c>
      <c r="N375" s="44">
        <v>737.5</v>
      </c>
      <c r="O375" s="45" t="str">
        <f t="shared" ca="1" si="69"/>
        <v>Nov</v>
      </c>
      <c r="P375" s="42">
        <v>737.5</v>
      </c>
      <c r="Q375" s="44">
        <f t="shared" si="70"/>
        <v>-38.549999999999955</v>
      </c>
      <c r="R375" s="45">
        <f t="shared" ca="1" si="71"/>
        <v>-5.2271186440677853E-2</v>
      </c>
      <c r="S375" s="44" t="str">
        <f t="shared" ca="1" si="72"/>
        <v>DEGROWTH</v>
      </c>
      <c r="T375" s="46">
        <v>397.2</v>
      </c>
      <c r="U375" s="46" t="str">
        <f t="shared" ca="1" si="73"/>
        <v>Dec</v>
      </c>
      <c r="V375" s="42">
        <v>397.2</v>
      </c>
      <c r="W375" s="47">
        <f t="shared" si="74"/>
        <v>301.75000000000006</v>
      </c>
      <c r="X375" s="48">
        <f t="shared" ca="1" si="75"/>
        <v>0.75969284994964781</v>
      </c>
      <c r="Y375" s="47" t="str">
        <f t="shared" ca="1" si="76"/>
        <v>GROWTH</v>
      </c>
      <c r="Z375" s="50">
        <v>0</v>
      </c>
      <c r="AA375" s="50">
        <f t="shared" si="77"/>
        <v>0</v>
      </c>
      <c r="AB375" s="27">
        <v>1000000816</v>
      </c>
    </row>
    <row r="376" spans="1:28" s="27" customFormat="1" ht="13.8" hidden="1">
      <c r="A376" s="39" t="s">
        <v>121</v>
      </c>
      <c r="B376" s="58" t="s">
        <v>27</v>
      </c>
      <c r="C376" s="59" t="s">
        <v>871</v>
      </c>
      <c r="D376" s="59">
        <v>1000000235</v>
      </c>
      <c r="E376" s="60" t="s">
        <v>872</v>
      </c>
      <c r="F376" s="40">
        <v>39212</v>
      </c>
      <c r="G376" s="40" t="str">
        <f t="shared" si="65"/>
        <v>Targeted Dealer</v>
      </c>
      <c r="H376" s="40" t="s">
        <v>113</v>
      </c>
      <c r="I376" s="41">
        <v>1300</v>
      </c>
      <c r="J376" s="41">
        <f t="shared" ca="1" si="66"/>
        <v>28641.93548387097</v>
      </c>
      <c r="K376" s="42">
        <v>1362.25</v>
      </c>
      <c r="L376" s="43">
        <f t="shared" ca="1" si="67"/>
        <v>-27279.68548387097</v>
      </c>
      <c r="M376" s="43">
        <f t="shared" ca="1" si="68"/>
        <v>4.7561380786124561</v>
      </c>
      <c r="N376" s="44">
        <v>1313.1000000000001</v>
      </c>
      <c r="O376" s="45" t="str">
        <f t="shared" ca="1" si="69"/>
        <v>Nov</v>
      </c>
      <c r="P376" s="42">
        <v>1313.1000000000001</v>
      </c>
      <c r="Q376" s="44">
        <f t="shared" si="70"/>
        <v>49.149999999999864</v>
      </c>
      <c r="R376" s="45">
        <f t="shared" ca="1" si="71"/>
        <v>3.7430507958266634E-2</v>
      </c>
      <c r="S376" s="44" t="str">
        <f t="shared" ca="1" si="72"/>
        <v>GROWTH</v>
      </c>
      <c r="T376" s="46">
        <v>1196.5</v>
      </c>
      <c r="U376" s="46" t="str">
        <f t="shared" ca="1" si="73"/>
        <v>Dec</v>
      </c>
      <c r="V376" s="42">
        <v>1196.5</v>
      </c>
      <c r="W376" s="47">
        <f t="shared" si="74"/>
        <v>165.75</v>
      </c>
      <c r="X376" s="48">
        <f t="shared" ca="1" si="75"/>
        <v>0.13852904304220637</v>
      </c>
      <c r="Y376" s="47" t="str">
        <f t="shared" ca="1" si="76"/>
        <v>GROWTH</v>
      </c>
      <c r="Z376" s="50">
        <v>0</v>
      </c>
      <c r="AA376" s="50">
        <f t="shared" si="77"/>
        <v>1</v>
      </c>
      <c r="AB376" s="27">
        <v>1000000235</v>
      </c>
    </row>
    <row r="377" spans="1:28" s="27" customFormat="1" ht="13.8" hidden="1">
      <c r="A377" s="39" t="s">
        <v>121</v>
      </c>
      <c r="B377" s="58" t="s">
        <v>27</v>
      </c>
      <c r="C377" s="59" t="s">
        <v>873</v>
      </c>
      <c r="D377" s="59">
        <v>1000000245</v>
      </c>
      <c r="E377" s="60" t="s">
        <v>874</v>
      </c>
      <c r="F377" s="40">
        <v>39958</v>
      </c>
      <c r="G377" s="40" t="str">
        <f t="shared" si="65"/>
        <v>Targeted Dealer</v>
      </c>
      <c r="H377" s="40"/>
      <c r="I377" s="41">
        <v>20</v>
      </c>
      <c r="J377" s="41">
        <f t="shared" ca="1" si="66"/>
        <v>440.64516129032256</v>
      </c>
      <c r="K377" s="42">
        <v>10</v>
      </c>
      <c r="L377" s="43">
        <f t="shared" ca="1" si="67"/>
        <v>-430.64516129032256</v>
      </c>
      <c r="M377" s="43">
        <f t="shared" ca="1" si="68"/>
        <v>2.2693997071742316</v>
      </c>
      <c r="N377" s="44">
        <v>0</v>
      </c>
      <c r="O377" s="45" t="str">
        <f t="shared" ca="1" si="69"/>
        <v>Nov</v>
      </c>
      <c r="P377" s="42">
        <v>0</v>
      </c>
      <c r="Q377" s="44">
        <f t="shared" si="70"/>
        <v>10</v>
      </c>
      <c r="R377" s="45">
        <f t="shared" ca="1" si="71"/>
        <v>0</v>
      </c>
      <c r="S377" s="44" t="b">
        <f t="shared" si="72"/>
        <v>0</v>
      </c>
      <c r="T377" s="46">
        <v>2</v>
      </c>
      <c r="U377" s="46" t="str">
        <f t="shared" ca="1" si="73"/>
        <v>Dec</v>
      </c>
      <c r="V377" s="42">
        <v>2</v>
      </c>
      <c r="W377" s="47">
        <f t="shared" si="74"/>
        <v>8</v>
      </c>
      <c r="X377" s="48">
        <f t="shared" ca="1" si="75"/>
        <v>4</v>
      </c>
      <c r="Y377" s="47" t="str">
        <f t="shared" ca="1" si="76"/>
        <v>GROWTH</v>
      </c>
      <c r="Z377" s="50">
        <v>1</v>
      </c>
      <c r="AA377" s="50">
        <f t="shared" si="77"/>
        <v>0</v>
      </c>
      <c r="AB377" s="27">
        <v>1000000245</v>
      </c>
    </row>
    <row r="378" spans="1:28" s="27" customFormat="1" ht="13.8" hidden="1">
      <c r="A378" s="39" t="s">
        <v>121</v>
      </c>
      <c r="B378" s="58" t="s">
        <v>27</v>
      </c>
      <c r="C378" s="59" t="s">
        <v>875</v>
      </c>
      <c r="D378" s="59">
        <v>1000000248</v>
      </c>
      <c r="E378" s="60" t="s">
        <v>876</v>
      </c>
      <c r="F378" s="40">
        <v>39958</v>
      </c>
      <c r="G378" s="40" t="str">
        <f t="shared" si="65"/>
        <v>Targeted Dealer</v>
      </c>
      <c r="H378" s="40"/>
      <c r="I378" s="41">
        <v>160</v>
      </c>
      <c r="J378" s="41">
        <f t="shared" ca="1" si="66"/>
        <v>3525.1612903225805</v>
      </c>
      <c r="K378" s="42">
        <v>220.75</v>
      </c>
      <c r="L378" s="43">
        <f t="shared" ca="1" si="67"/>
        <v>-3304.4112903225805</v>
      </c>
      <c r="M378" s="43">
        <f t="shared" ca="1" si="68"/>
        <v>6.2621248169838948</v>
      </c>
      <c r="N378" s="44">
        <v>155.75</v>
      </c>
      <c r="O378" s="45" t="str">
        <f t="shared" ca="1" si="69"/>
        <v>Nov</v>
      </c>
      <c r="P378" s="42">
        <v>155.75</v>
      </c>
      <c r="Q378" s="44">
        <f t="shared" si="70"/>
        <v>65</v>
      </c>
      <c r="R378" s="45">
        <f t="shared" ca="1" si="71"/>
        <v>0.4173354735152488</v>
      </c>
      <c r="S378" s="44" t="str">
        <f t="shared" ca="1" si="72"/>
        <v>GROWTH</v>
      </c>
      <c r="T378" s="46">
        <v>122.75</v>
      </c>
      <c r="U378" s="46" t="str">
        <f t="shared" ca="1" si="73"/>
        <v>Dec</v>
      </c>
      <c r="V378" s="42">
        <v>122.75</v>
      </c>
      <c r="W378" s="47">
        <f t="shared" si="74"/>
        <v>98</v>
      </c>
      <c r="X378" s="48">
        <f t="shared" ca="1" si="75"/>
        <v>0.79837067209775969</v>
      </c>
      <c r="Y378" s="47" t="str">
        <f t="shared" ca="1" si="76"/>
        <v>GROWTH</v>
      </c>
      <c r="Z378" s="50">
        <v>0</v>
      </c>
      <c r="AA378" s="50">
        <f t="shared" si="77"/>
        <v>0</v>
      </c>
      <c r="AB378" s="27">
        <v>1000000248</v>
      </c>
    </row>
    <row r="379" spans="1:28" s="27" customFormat="1" ht="13.8" hidden="1">
      <c r="A379" s="39" t="s">
        <v>121</v>
      </c>
      <c r="B379" s="58" t="s">
        <v>27</v>
      </c>
      <c r="C379" s="59" t="s">
        <v>877</v>
      </c>
      <c r="D379" s="59">
        <v>1000000341</v>
      </c>
      <c r="E379" s="60" t="s">
        <v>878</v>
      </c>
      <c r="F379" s="40">
        <v>40030</v>
      </c>
      <c r="G379" s="40" t="str">
        <f t="shared" si="65"/>
        <v>Targeted Dealer</v>
      </c>
      <c r="H379" s="40" t="s">
        <v>113</v>
      </c>
      <c r="I379" s="41">
        <v>800</v>
      </c>
      <c r="J379" s="41">
        <f t="shared" ca="1" si="66"/>
        <v>17625.806451612902</v>
      </c>
      <c r="K379" s="42">
        <v>648</v>
      </c>
      <c r="L379" s="43">
        <f t="shared" ca="1" si="67"/>
        <v>-16977.806451612902</v>
      </c>
      <c r="M379" s="43">
        <f t="shared" ca="1" si="68"/>
        <v>3.6764275256222549</v>
      </c>
      <c r="N379" s="44">
        <v>516.75</v>
      </c>
      <c r="O379" s="45" t="str">
        <f t="shared" ca="1" si="69"/>
        <v>Nov</v>
      </c>
      <c r="P379" s="42">
        <v>516.75</v>
      </c>
      <c r="Q379" s="44">
        <f t="shared" si="70"/>
        <v>131.25</v>
      </c>
      <c r="R379" s="45">
        <f t="shared" ca="1" si="71"/>
        <v>0.25399129172714074</v>
      </c>
      <c r="S379" s="44" t="str">
        <f t="shared" ca="1" si="72"/>
        <v>GROWTH</v>
      </c>
      <c r="T379" s="46">
        <v>1059.3499999999999</v>
      </c>
      <c r="U379" s="46" t="str">
        <f t="shared" ca="1" si="73"/>
        <v>Dec</v>
      </c>
      <c r="V379" s="42">
        <v>1059.3499999999999</v>
      </c>
      <c r="W379" s="47">
        <f t="shared" si="74"/>
        <v>-411.34999999999991</v>
      </c>
      <c r="X379" s="48">
        <f t="shared" ca="1" si="75"/>
        <v>-0.38830414877047237</v>
      </c>
      <c r="Y379" s="47" t="str">
        <f t="shared" ca="1" si="76"/>
        <v>DEGROWTH</v>
      </c>
      <c r="Z379" s="50">
        <v>0</v>
      </c>
      <c r="AA379" s="50">
        <f t="shared" si="77"/>
        <v>1</v>
      </c>
      <c r="AB379" s="27">
        <v>1000000341</v>
      </c>
    </row>
    <row r="380" spans="1:28" s="27" customFormat="1" ht="13.8" hidden="1">
      <c r="A380" s="39" t="s">
        <v>121</v>
      </c>
      <c r="B380" s="58" t="s">
        <v>27</v>
      </c>
      <c r="C380" s="59" t="s">
        <v>879</v>
      </c>
      <c r="D380" s="59">
        <v>1000000236</v>
      </c>
      <c r="E380" s="60" t="s">
        <v>880</v>
      </c>
      <c r="F380" s="40">
        <v>41146</v>
      </c>
      <c r="G380" s="40" t="str">
        <f t="shared" si="65"/>
        <v>Targeted Dealer</v>
      </c>
      <c r="H380" s="40"/>
      <c r="I380" s="41">
        <v>70</v>
      </c>
      <c r="J380" s="41">
        <f t="shared" ca="1" si="66"/>
        <v>1542.2580645161293</v>
      </c>
      <c r="K380" s="42">
        <v>0</v>
      </c>
      <c r="L380" s="43">
        <f t="shared" ca="1" si="67"/>
        <v>-1542.2580645161293</v>
      </c>
      <c r="M380" s="43">
        <f t="shared" ca="1" si="68"/>
        <v>0</v>
      </c>
      <c r="N380" s="44">
        <v>80</v>
      </c>
      <c r="O380" s="45" t="str">
        <f t="shared" ca="1" si="69"/>
        <v>Nov</v>
      </c>
      <c r="P380" s="42">
        <v>80</v>
      </c>
      <c r="Q380" s="44">
        <f t="shared" si="70"/>
        <v>-80</v>
      </c>
      <c r="R380" s="45">
        <f t="shared" ca="1" si="71"/>
        <v>-1</v>
      </c>
      <c r="S380" s="44" t="str">
        <f t="shared" ca="1" si="72"/>
        <v>DEGROWTH</v>
      </c>
      <c r="T380" s="46">
        <v>0</v>
      </c>
      <c r="U380" s="46" t="str">
        <f t="shared" ca="1" si="73"/>
        <v>Dec</v>
      </c>
      <c r="V380" s="42">
        <v>0</v>
      </c>
      <c r="W380" s="47">
        <f t="shared" si="74"/>
        <v>0</v>
      </c>
      <c r="X380" s="48">
        <f t="shared" ca="1" si="75"/>
        <v>0</v>
      </c>
      <c r="Y380" s="47" t="b">
        <f t="shared" si="76"/>
        <v>0</v>
      </c>
      <c r="Z380" s="50">
        <v>1</v>
      </c>
      <c r="AA380" s="50">
        <f t="shared" si="77"/>
        <v>0</v>
      </c>
      <c r="AB380" s="27">
        <v>1000000236</v>
      </c>
    </row>
    <row r="381" spans="1:28" s="27" customFormat="1" ht="13.8" hidden="1">
      <c r="A381" s="39" t="s">
        <v>121</v>
      </c>
      <c r="B381" s="58" t="s">
        <v>27</v>
      </c>
      <c r="C381" s="59" t="s">
        <v>881</v>
      </c>
      <c r="D381" s="59">
        <v>1000000233</v>
      </c>
      <c r="E381" s="60" t="s">
        <v>882</v>
      </c>
      <c r="F381" s="40">
        <v>41243</v>
      </c>
      <c r="G381" s="40" t="str">
        <f t="shared" si="65"/>
        <v>Targeted Dealer</v>
      </c>
      <c r="H381" s="40"/>
      <c r="I381" s="41">
        <v>500</v>
      </c>
      <c r="J381" s="41">
        <f t="shared" ca="1" si="66"/>
        <v>11016.129032258064</v>
      </c>
      <c r="K381" s="42">
        <v>499.5</v>
      </c>
      <c r="L381" s="43">
        <f t="shared" ca="1" si="67"/>
        <v>-10516.629032258064</v>
      </c>
      <c r="M381" s="43">
        <f t="shared" ca="1" si="68"/>
        <v>4.534260614934114</v>
      </c>
      <c r="N381" s="44">
        <v>434</v>
      </c>
      <c r="O381" s="45" t="str">
        <f t="shared" ca="1" si="69"/>
        <v>Nov</v>
      </c>
      <c r="P381" s="42">
        <v>434</v>
      </c>
      <c r="Q381" s="44">
        <f t="shared" si="70"/>
        <v>65.5</v>
      </c>
      <c r="R381" s="45">
        <f t="shared" ca="1" si="71"/>
        <v>0.15092165898617504</v>
      </c>
      <c r="S381" s="44" t="str">
        <f t="shared" ca="1" si="72"/>
        <v>GROWTH</v>
      </c>
      <c r="T381" s="46">
        <v>485.34999999999997</v>
      </c>
      <c r="U381" s="46" t="str">
        <f t="shared" ca="1" si="73"/>
        <v>Dec</v>
      </c>
      <c r="V381" s="42">
        <v>485.34999999999997</v>
      </c>
      <c r="W381" s="47">
        <f t="shared" si="74"/>
        <v>14.150000000000034</v>
      </c>
      <c r="X381" s="48">
        <f t="shared" ca="1" si="75"/>
        <v>2.9154218605130344E-2</v>
      </c>
      <c r="Y381" s="47" t="str">
        <f t="shared" ca="1" si="76"/>
        <v>GROWTH</v>
      </c>
      <c r="Z381" s="50">
        <v>0</v>
      </c>
      <c r="AA381" s="50">
        <f t="shared" si="77"/>
        <v>0</v>
      </c>
      <c r="AB381" s="27">
        <v>1000000233</v>
      </c>
    </row>
    <row r="382" spans="1:28" s="27" customFormat="1" ht="13.8" hidden="1">
      <c r="A382" s="39" t="s">
        <v>121</v>
      </c>
      <c r="B382" s="58" t="s">
        <v>27</v>
      </c>
      <c r="C382" s="59" t="s">
        <v>883</v>
      </c>
      <c r="D382" s="59">
        <v>1000000247</v>
      </c>
      <c r="E382" s="60" t="s">
        <v>884</v>
      </c>
      <c r="F382" s="40">
        <v>41243</v>
      </c>
      <c r="G382" s="40" t="str">
        <f t="shared" si="65"/>
        <v>Targeted Dealer</v>
      </c>
      <c r="H382" s="40"/>
      <c r="I382" s="41">
        <v>70</v>
      </c>
      <c r="J382" s="41">
        <f t="shared" ca="1" si="66"/>
        <v>1542.2580645161293</v>
      </c>
      <c r="K382" s="42">
        <v>114.5</v>
      </c>
      <c r="L382" s="43">
        <f t="shared" ca="1" si="67"/>
        <v>-1427.7580645161293</v>
      </c>
      <c r="M382" s="43">
        <f t="shared" ca="1" si="68"/>
        <v>7.4241790420414127</v>
      </c>
      <c r="N382" s="44">
        <v>62.5</v>
      </c>
      <c r="O382" s="45" t="str">
        <f t="shared" ca="1" si="69"/>
        <v>Nov</v>
      </c>
      <c r="P382" s="42">
        <v>62.5</v>
      </c>
      <c r="Q382" s="44">
        <f t="shared" si="70"/>
        <v>52</v>
      </c>
      <c r="R382" s="45">
        <f t="shared" ca="1" si="71"/>
        <v>0.83200000000000007</v>
      </c>
      <c r="S382" s="44" t="str">
        <f t="shared" ca="1" si="72"/>
        <v>GROWTH</v>
      </c>
      <c r="T382" s="46">
        <v>48</v>
      </c>
      <c r="U382" s="46" t="str">
        <f t="shared" ca="1" si="73"/>
        <v>Dec</v>
      </c>
      <c r="V382" s="42">
        <v>48</v>
      </c>
      <c r="W382" s="47">
        <f t="shared" si="74"/>
        <v>66.5</v>
      </c>
      <c r="X382" s="48">
        <f t="shared" ca="1" si="75"/>
        <v>1.3854166666666665</v>
      </c>
      <c r="Y382" s="47" t="str">
        <f t="shared" ca="1" si="76"/>
        <v>GROWTH</v>
      </c>
      <c r="Z382" s="50">
        <v>0</v>
      </c>
      <c r="AA382" s="50">
        <f t="shared" si="77"/>
        <v>0</v>
      </c>
      <c r="AB382" s="27">
        <v>1000000247</v>
      </c>
    </row>
    <row r="383" spans="1:28" s="27" customFormat="1" ht="13.8" hidden="1">
      <c r="A383" s="39" t="s">
        <v>121</v>
      </c>
      <c r="B383" s="58" t="s">
        <v>27</v>
      </c>
      <c r="C383" s="59" t="s">
        <v>885</v>
      </c>
      <c r="D383" s="59">
        <v>1000000246</v>
      </c>
      <c r="E383" s="60" t="s">
        <v>886</v>
      </c>
      <c r="F383" s="40">
        <v>41386</v>
      </c>
      <c r="G383" s="40" t="str">
        <f t="shared" si="65"/>
        <v>Targeted Dealer</v>
      </c>
      <c r="H383" s="40"/>
      <c r="I383" s="41">
        <v>20</v>
      </c>
      <c r="J383" s="41">
        <f t="shared" ca="1" si="66"/>
        <v>440.64516129032256</v>
      </c>
      <c r="K383" s="42">
        <v>21</v>
      </c>
      <c r="L383" s="43">
        <f t="shared" ca="1" si="67"/>
        <v>-419.64516129032256</v>
      </c>
      <c r="M383" s="43">
        <f t="shared" ca="1" si="68"/>
        <v>4.7657393850658858</v>
      </c>
      <c r="N383" s="44">
        <v>8.5</v>
      </c>
      <c r="O383" s="45" t="str">
        <f t="shared" ca="1" si="69"/>
        <v>Nov</v>
      </c>
      <c r="P383" s="42">
        <v>8.5</v>
      </c>
      <c r="Q383" s="44">
        <f t="shared" si="70"/>
        <v>12.5</v>
      </c>
      <c r="R383" s="45">
        <f t="shared" ca="1" si="71"/>
        <v>1.4705882352941178</v>
      </c>
      <c r="S383" s="44" t="str">
        <f t="shared" ca="1" si="72"/>
        <v>GROWTH</v>
      </c>
      <c r="T383" s="46">
        <v>10.5</v>
      </c>
      <c r="U383" s="46" t="str">
        <f t="shared" ca="1" si="73"/>
        <v>Dec</v>
      </c>
      <c r="V383" s="42">
        <v>10.5</v>
      </c>
      <c r="W383" s="47">
        <f t="shared" si="74"/>
        <v>10.5</v>
      </c>
      <c r="X383" s="48">
        <f t="shared" ca="1" si="75"/>
        <v>1</v>
      </c>
      <c r="Y383" s="47" t="str">
        <f t="shared" ca="1" si="76"/>
        <v>GROWTH</v>
      </c>
      <c r="Z383" s="50">
        <v>0</v>
      </c>
      <c r="AA383" s="50">
        <f t="shared" si="77"/>
        <v>0</v>
      </c>
      <c r="AB383" s="27">
        <v>1000000246</v>
      </c>
    </row>
    <row r="384" spans="1:28" s="27" customFormat="1" ht="13.8" hidden="1">
      <c r="A384" s="39" t="s">
        <v>121</v>
      </c>
      <c r="B384" s="58" t="s">
        <v>27</v>
      </c>
      <c r="C384" s="59" t="s">
        <v>887</v>
      </c>
      <c r="D384" s="59">
        <v>1000000811</v>
      </c>
      <c r="E384" s="60" t="s">
        <v>888</v>
      </c>
      <c r="F384" s="40">
        <v>42097</v>
      </c>
      <c r="G384" s="40" t="str">
        <f t="shared" si="65"/>
        <v>Targeted Dealer</v>
      </c>
      <c r="H384" s="40"/>
      <c r="I384" s="41">
        <v>30</v>
      </c>
      <c r="J384" s="41">
        <f t="shared" ca="1" si="66"/>
        <v>660.9677419354839</v>
      </c>
      <c r="K384" s="42">
        <v>30</v>
      </c>
      <c r="L384" s="43">
        <f t="shared" ca="1" si="67"/>
        <v>-630.9677419354839</v>
      </c>
      <c r="M384" s="43">
        <f t="shared" ca="1" si="68"/>
        <v>4.5387994143484622</v>
      </c>
      <c r="N384" s="44">
        <v>30</v>
      </c>
      <c r="O384" s="45" t="str">
        <f t="shared" ca="1" si="69"/>
        <v>Nov</v>
      </c>
      <c r="P384" s="42">
        <v>30</v>
      </c>
      <c r="Q384" s="44">
        <f t="shared" si="70"/>
        <v>0</v>
      </c>
      <c r="R384" s="45">
        <f t="shared" ca="1" si="71"/>
        <v>0</v>
      </c>
      <c r="S384" s="44" t="str">
        <f t="shared" ca="1" si="72"/>
        <v>GROWTH</v>
      </c>
      <c r="T384" s="46">
        <v>0</v>
      </c>
      <c r="U384" s="46" t="str">
        <f t="shared" ca="1" si="73"/>
        <v>Dec</v>
      </c>
      <c r="V384" s="42">
        <v>0</v>
      </c>
      <c r="W384" s="47">
        <f t="shared" si="74"/>
        <v>30</v>
      </c>
      <c r="X384" s="48">
        <f t="shared" ca="1" si="75"/>
        <v>0</v>
      </c>
      <c r="Y384" s="47" t="b">
        <f t="shared" si="76"/>
        <v>0</v>
      </c>
      <c r="Z384" s="50">
        <v>0</v>
      </c>
      <c r="AA384" s="50">
        <f t="shared" si="77"/>
        <v>0</v>
      </c>
      <c r="AB384" s="27">
        <v>1000000811</v>
      </c>
    </row>
    <row r="385" spans="1:28" s="27" customFormat="1" ht="13.8" hidden="1">
      <c r="A385" s="39" t="s">
        <v>121</v>
      </c>
      <c r="B385" s="58" t="s">
        <v>27</v>
      </c>
      <c r="C385" s="59" t="s">
        <v>889</v>
      </c>
      <c r="D385" s="59">
        <v>1000000239</v>
      </c>
      <c r="E385" s="60" t="s">
        <v>890</v>
      </c>
      <c r="F385" s="40">
        <v>42123</v>
      </c>
      <c r="G385" s="40" t="str">
        <f t="shared" si="65"/>
        <v>Targeted Dealer</v>
      </c>
      <c r="H385" s="40"/>
      <c r="I385" s="41">
        <v>90</v>
      </c>
      <c r="J385" s="41">
        <f t="shared" ca="1" si="66"/>
        <v>1982.9032258064517</v>
      </c>
      <c r="K385" s="42">
        <v>91</v>
      </c>
      <c r="L385" s="43">
        <f t="shared" ca="1" si="67"/>
        <v>-1891.9032258064517</v>
      </c>
      <c r="M385" s="43">
        <f t="shared" ca="1" si="68"/>
        <v>4.589230518952335</v>
      </c>
      <c r="N385" s="44">
        <v>57</v>
      </c>
      <c r="O385" s="45" t="str">
        <f t="shared" ca="1" si="69"/>
        <v>Nov</v>
      </c>
      <c r="P385" s="42">
        <v>57</v>
      </c>
      <c r="Q385" s="44">
        <f t="shared" si="70"/>
        <v>34</v>
      </c>
      <c r="R385" s="45">
        <f t="shared" ca="1" si="71"/>
        <v>0.59649122807017552</v>
      </c>
      <c r="S385" s="44" t="str">
        <f t="shared" ca="1" si="72"/>
        <v>GROWTH</v>
      </c>
      <c r="T385" s="46">
        <v>84</v>
      </c>
      <c r="U385" s="46" t="str">
        <f t="shared" ca="1" si="73"/>
        <v>Dec</v>
      </c>
      <c r="V385" s="42">
        <v>84</v>
      </c>
      <c r="W385" s="47">
        <f t="shared" si="74"/>
        <v>7</v>
      </c>
      <c r="X385" s="48">
        <f t="shared" ca="1" si="75"/>
        <v>8.3333333333333259E-2</v>
      </c>
      <c r="Y385" s="47" t="str">
        <f t="shared" ca="1" si="76"/>
        <v>GROWTH</v>
      </c>
      <c r="Z385" s="50">
        <v>0</v>
      </c>
      <c r="AA385" s="50">
        <f t="shared" si="77"/>
        <v>0</v>
      </c>
      <c r="AB385" s="27">
        <v>1000000239</v>
      </c>
    </row>
    <row r="386" spans="1:28" s="27" customFormat="1" ht="13.8" hidden="1">
      <c r="A386" s="39" t="s">
        <v>121</v>
      </c>
      <c r="B386" s="58" t="s">
        <v>27</v>
      </c>
      <c r="C386" s="59" t="s">
        <v>891</v>
      </c>
      <c r="D386" s="59">
        <v>1000000820</v>
      </c>
      <c r="E386" s="60" t="s">
        <v>892</v>
      </c>
      <c r="F386" s="40">
        <v>42634</v>
      </c>
      <c r="G386" s="40" t="str">
        <f t="shared" si="65"/>
        <v>Targeted Dealer</v>
      </c>
      <c r="H386" s="40" t="s">
        <v>113</v>
      </c>
      <c r="I386" s="41">
        <v>120</v>
      </c>
      <c r="J386" s="41">
        <f t="shared" ca="1" si="66"/>
        <v>2643.8709677419356</v>
      </c>
      <c r="K386" s="42">
        <v>92.5</v>
      </c>
      <c r="L386" s="43">
        <f t="shared" ca="1" si="67"/>
        <v>-2551.3709677419356</v>
      </c>
      <c r="M386" s="43">
        <f t="shared" ca="1" si="68"/>
        <v>3.4986578818936063</v>
      </c>
      <c r="N386" s="44">
        <v>69.5</v>
      </c>
      <c r="O386" s="45" t="str">
        <f t="shared" ca="1" si="69"/>
        <v>Nov</v>
      </c>
      <c r="P386" s="42">
        <v>69.5</v>
      </c>
      <c r="Q386" s="44">
        <f t="shared" si="70"/>
        <v>23</v>
      </c>
      <c r="R386" s="45">
        <f t="shared" ca="1" si="71"/>
        <v>0.33093525179856109</v>
      </c>
      <c r="S386" s="44" t="str">
        <f t="shared" ca="1" si="72"/>
        <v>GROWTH</v>
      </c>
      <c r="T386" s="46">
        <v>213.35</v>
      </c>
      <c r="U386" s="46" t="str">
        <f t="shared" ca="1" si="73"/>
        <v>Dec</v>
      </c>
      <c r="V386" s="42">
        <v>213.35</v>
      </c>
      <c r="W386" s="47">
        <f t="shared" si="74"/>
        <v>-120.85</v>
      </c>
      <c r="X386" s="48">
        <f t="shared" ca="1" si="75"/>
        <v>-0.56644012186547932</v>
      </c>
      <c r="Y386" s="47" t="str">
        <f t="shared" ca="1" si="76"/>
        <v>DEGROWTH</v>
      </c>
      <c r="Z386" s="50">
        <v>0</v>
      </c>
      <c r="AA386" s="50">
        <f t="shared" si="77"/>
        <v>1</v>
      </c>
      <c r="AB386" s="27">
        <v>1000000820</v>
      </c>
    </row>
    <row r="387" spans="1:28" s="27" customFormat="1" ht="13.8" hidden="1">
      <c r="A387" s="39" t="s">
        <v>121</v>
      </c>
      <c r="B387" s="58" t="s">
        <v>27</v>
      </c>
      <c r="C387" s="59" t="s">
        <v>893</v>
      </c>
      <c r="D387" s="59">
        <v>1000000821</v>
      </c>
      <c r="E387" s="60" t="s">
        <v>894</v>
      </c>
      <c r="F387" s="40">
        <v>42731</v>
      </c>
      <c r="G387" s="40" t="str">
        <f t="shared" ref="G387:G450" si="78">IF(I387&gt;0,"Targeted Dealer","-")</f>
        <v>Targeted Dealer</v>
      </c>
      <c r="H387" s="40"/>
      <c r="I387" s="41">
        <v>30</v>
      </c>
      <c r="J387" s="41">
        <f t="shared" ca="1" si="66"/>
        <v>660.9677419354839</v>
      </c>
      <c r="K387" s="42">
        <v>30.5</v>
      </c>
      <c r="L387" s="43">
        <f t="shared" ca="1" si="67"/>
        <v>-630.4677419354839</v>
      </c>
      <c r="M387" s="43">
        <f t="shared" ca="1" si="68"/>
        <v>4.6144460712542701</v>
      </c>
      <c r="N387" s="44">
        <v>31</v>
      </c>
      <c r="O387" s="45" t="str">
        <f t="shared" ca="1" si="69"/>
        <v>Nov</v>
      </c>
      <c r="P387" s="42">
        <v>31</v>
      </c>
      <c r="Q387" s="44">
        <f t="shared" si="70"/>
        <v>-0.5</v>
      </c>
      <c r="R387" s="45">
        <f t="shared" ca="1" si="71"/>
        <v>-1.6129032258064502E-2</v>
      </c>
      <c r="S387" s="44" t="str">
        <f t="shared" ca="1" si="72"/>
        <v>DEGROWTH</v>
      </c>
      <c r="T387" s="46">
        <v>9</v>
      </c>
      <c r="U387" s="46" t="str">
        <f t="shared" ca="1" si="73"/>
        <v>Dec</v>
      </c>
      <c r="V387" s="42">
        <v>9</v>
      </c>
      <c r="W387" s="47">
        <f t="shared" si="74"/>
        <v>21.5</v>
      </c>
      <c r="X387" s="48">
        <f t="shared" ca="1" si="75"/>
        <v>2.3888888888888888</v>
      </c>
      <c r="Y387" s="47" t="str">
        <f t="shared" ca="1" si="76"/>
        <v>GROWTH</v>
      </c>
      <c r="Z387" s="50">
        <v>0</v>
      </c>
      <c r="AA387" s="50">
        <f t="shared" si="77"/>
        <v>0</v>
      </c>
      <c r="AB387" s="27">
        <v>1000000821</v>
      </c>
    </row>
    <row r="388" spans="1:28" s="27" customFormat="1" ht="13.8" hidden="1">
      <c r="A388" s="39" t="s">
        <v>121</v>
      </c>
      <c r="B388" s="58" t="s">
        <v>27</v>
      </c>
      <c r="C388" s="59" t="s">
        <v>895</v>
      </c>
      <c r="D388" s="59">
        <v>1000000249</v>
      </c>
      <c r="E388" s="60" t="s">
        <v>896</v>
      </c>
      <c r="F388" s="40">
        <v>43217</v>
      </c>
      <c r="G388" s="40" t="str">
        <f t="shared" si="78"/>
        <v>Targeted Dealer</v>
      </c>
      <c r="H388" s="40"/>
      <c r="I388" s="41">
        <v>20</v>
      </c>
      <c r="J388" s="41">
        <f t="shared" ref="J388:J451" ca="1" si="79">I388/$J$1*$E$1</f>
        <v>440.64516129032256</v>
      </c>
      <c r="K388" s="42">
        <v>16.100000000000001</v>
      </c>
      <c r="L388" s="43">
        <f t="shared" ref="L388:L451" ca="1" si="80">K388-J388</f>
        <v>-424.54516129032254</v>
      </c>
      <c r="M388" s="43">
        <f t="shared" ref="M388:M451" ca="1" si="81">IFERROR((K388/J388%),"-")</f>
        <v>3.653733528550513</v>
      </c>
      <c r="N388" s="44">
        <v>37.25</v>
      </c>
      <c r="O388" s="45" t="str">
        <f t="shared" ref="O388:O451" ca="1" si="82">IF(F388&lt;=$P$2,"Nov","")</f>
        <v>Nov</v>
      </c>
      <c r="P388" s="42">
        <v>37.25</v>
      </c>
      <c r="Q388" s="44">
        <f t="shared" ref="Q388:Q451" si="83">K388-P388</f>
        <v>-21.15</v>
      </c>
      <c r="R388" s="45">
        <f t="shared" ref="R388:R451" ca="1" si="84">IFERROR(IF(O388="Nov",(K388/P388-1)),0)</f>
        <v>-0.56778523489932886</v>
      </c>
      <c r="S388" s="44" t="str">
        <f t="shared" ref="S388:S451" ca="1" si="85">IF(N388&gt;0,IF(O388="","-",IF(R388&lt;0%,"DEGROWTH","GROWTH")))</f>
        <v>DEGROWTH</v>
      </c>
      <c r="T388" s="46">
        <v>14.85</v>
      </c>
      <c r="U388" s="46" t="str">
        <f t="shared" ref="U388:U451" ca="1" si="86">IF(F388&lt;=$V$2,"Dec","")</f>
        <v>Dec</v>
      </c>
      <c r="V388" s="42">
        <v>14.85</v>
      </c>
      <c r="W388" s="47">
        <f t="shared" ref="W388:W451" si="87">K388-V388</f>
        <v>1.2500000000000018</v>
      </c>
      <c r="X388" s="48">
        <f t="shared" ref="X388:X451" ca="1" si="88">IFERROR(IF(U388="Dec",(K388/V388-1)),0)</f>
        <v>8.4175084175084347E-2</v>
      </c>
      <c r="Y388" s="47" t="str">
        <f t="shared" ref="Y388:Y451" ca="1" si="89">IF(T388&gt;0,IF(U388="","-",IF(X388&lt;0%,"DEGROWTH","GROWTH")))</f>
        <v>GROWTH</v>
      </c>
      <c r="Z388" s="50">
        <v>0</v>
      </c>
      <c r="AA388" s="50">
        <f t="shared" ref="AA388:AA451" si="90">IF(H388&gt;0,1,0)</f>
        <v>0</v>
      </c>
      <c r="AB388" s="27">
        <v>1000000249</v>
      </c>
    </row>
    <row r="389" spans="1:28" s="27" customFormat="1" ht="13.8" hidden="1">
      <c r="A389" s="39" t="s">
        <v>121</v>
      </c>
      <c r="B389" s="58" t="s">
        <v>27</v>
      </c>
      <c r="C389" s="59" t="s">
        <v>897</v>
      </c>
      <c r="D389" s="59">
        <v>1000000238</v>
      </c>
      <c r="E389" s="60" t="s">
        <v>898</v>
      </c>
      <c r="F389" s="40">
        <v>43315</v>
      </c>
      <c r="G389" s="40" t="str">
        <f t="shared" si="78"/>
        <v>Targeted Dealer</v>
      </c>
      <c r="H389" s="40"/>
      <c r="I389" s="41">
        <v>25</v>
      </c>
      <c r="J389" s="41">
        <f t="shared" ca="1" si="79"/>
        <v>550.80645161290317</v>
      </c>
      <c r="K389" s="42">
        <v>15</v>
      </c>
      <c r="L389" s="43">
        <f t="shared" ca="1" si="80"/>
        <v>-535.80645161290317</v>
      </c>
      <c r="M389" s="43">
        <f t="shared" ca="1" si="81"/>
        <v>2.7232796486090778</v>
      </c>
      <c r="N389" s="44">
        <v>36.5</v>
      </c>
      <c r="O389" s="45" t="str">
        <f t="shared" ca="1" si="82"/>
        <v>Nov</v>
      </c>
      <c r="P389" s="42">
        <v>36.5</v>
      </c>
      <c r="Q389" s="44">
        <f t="shared" si="83"/>
        <v>-21.5</v>
      </c>
      <c r="R389" s="45">
        <f t="shared" ca="1" si="84"/>
        <v>-0.58904109589041098</v>
      </c>
      <c r="S389" s="44" t="str">
        <f t="shared" ca="1" si="85"/>
        <v>DEGROWTH</v>
      </c>
      <c r="T389" s="46">
        <v>1.5</v>
      </c>
      <c r="U389" s="46" t="str">
        <f t="shared" ca="1" si="86"/>
        <v>Dec</v>
      </c>
      <c r="V389" s="42">
        <v>1.5</v>
      </c>
      <c r="W389" s="47">
        <f t="shared" si="87"/>
        <v>13.5</v>
      </c>
      <c r="X389" s="48">
        <f t="shared" ca="1" si="88"/>
        <v>9</v>
      </c>
      <c r="Y389" s="47" t="str">
        <f t="shared" ca="1" si="89"/>
        <v>GROWTH</v>
      </c>
      <c r="Z389" s="50">
        <v>0</v>
      </c>
      <c r="AA389" s="50">
        <f t="shared" si="90"/>
        <v>0</v>
      </c>
      <c r="AB389" s="27">
        <v>1000000238</v>
      </c>
    </row>
    <row r="390" spans="1:28" s="27" customFormat="1" ht="13.8" hidden="1">
      <c r="A390" s="39" t="s">
        <v>121</v>
      </c>
      <c r="B390" s="58" t="s">
        <v>27</v>
      </c>
      <c r="C390" s="59" t="s">
        <v>899</v>
      </c>
      <c r="D390" s="59">
        <v>1000000234</v>
      </c>
      <c r="E390" s="60" t="s">
        <v>900</v>
      </c>
      <c r="F390" s="40">
        <v>43476</v>
      </c>
      <c r="G390" s="40" t="str">
        <f t="shared" si="78"/>
        <v>Targeted Dealer</v>
      </c>
      <c r="H390" s="40"/>
      <c r="I390" s="41">
        <v>60</v>
      </c>
      <c r="J390" s="41">
        <f t="shared" ca="1" si="79"/>
        <v>1321.9354838709678</v>
      </c>
      <c r="K390" s="42">
        <v>46</v>
      </c>
      <c r="L390" s="43">
        <f t="shared" ca="1" si="80"/>
        <v>-1275.9354838709678</v>
      </c>
      <c r="M390" s="43">
        <f t="shared" ca="1" si="81"/>
        <v>3.4797462176671545</v>
      </c>
      <c r="N390" s="44">
        <v>39</v>
      </c>
      <c r="O390" s="45" t="str">
        <f t="shared" ca="1" si="82"/>
        <v>Nov</v>
      </c>
      <c r="P390" s="42">
        <v>39</v>
      </c>
      <c r="Q390" s="44">
        <f t="shared" si="83"/>
        <v>7</v>
      </c>
      <c r="R390" s="45">
        <f t="shared" ca="1" si="84"/>
        <v>0.17948717948717952</v>
      </c>
      <c r="S390" s="44" t="str">
        <f t="shared" ca="1" si="85"/>
        <v>GROWTH</v>
      </c>
      <c r="T390" s="46">
        <v>53.5</v>
      </c>
      <c r="U390" s="46" t="str">
        <f t="shared" ca="1" si="86"/>
        <v>Dec</v>
      </c>
      <c r="V390" s="42">
        <v>53.5</v>
      </c>
      <c r="W390" s="47">
        <f t="shared" si="87"/>
        <v>-7.5</v>
      </c>
      <c r="X390" s="48">
        <f t="shared" ca="1" si="88"/>
        <v>-0.14018691588785048</v>
      </c>
      <c r="Y390" s="47" t="str">
        <f t="shared" ca="1" si="89"/>
        <v>DEGROWTH</v>
      </c>
      <c r="Z390" s="50">
        <v>0</v>
      </c>
      <c r="AA390" s="50">
        <f t="shared" si="90"/>
        <v>0</v>
      </c>
      <c r="AB390" s="27">
        <v>1000000234</v>
      </c>
    </row>
    <row r="391" spans="1:28" s="27" customFormat="1" ht="13.8" hidden="1">
      <c r="A391" s="39" t="s">
        <v>121</v>
      </c>
      <c r="B391" s="58" t="s">
        <v>27</v>
      </c>
      <c r="C391" s="59" t="s">
        <v>901</v>
      </c>
      <c r="D391" s="59">
        <v>1000000250</v>
      </c>
      <c r="E391" s="60" t="s">
        <v>902</v>
      </c>
      <c r="F391" s="40">
        <v>43525</v>
      </c>
      <c r="G391" s="40" t="str">
        <f t="shared" si="78"/>
        <v>Targeted Dealer</v>
      </c>
      <c r="H391" s="40"/>
      <c r="I391" s="41">
        <v>40</v>
      </c>
      <c r="J391" s="41">
        <f t="shared" ca="1" si="79"/>
        <v>881.29032258064512</v>
      </c>
      <c r="K391" s="42">
        <v>33</v>
      </c>
      <c r="L391" s="43">
        <f t="shared" ca="1" si="80"/>
        <v>-848.29032258064512</v>
      </c>
      <c r="M391" s="43">
        <f t="shared" ca="1" si="81"/>
        <v>3.744509516837482</v>
      </c>
      <c r="N391" s="44">
        <v>32.5</v>
      </c>
      <c r="O391" s="45" t="str">
        <f t="shared" ca="1" si="82"/>
        <v>Nov</v>
      </c>
      <c r="P391" s="42">
        <v>32.5</v>
      </c>
      <c r="Q391" s="44">
        <f t="shared" si="83"/>
        <v>0.5</v>
      </c>
      <c r="R391" s="45">
        <f t="shared" ca="1" si="84"/>
        <v>1.538461538461533E-2</v>
      </c>
      <c r="S391" s="44" t="str">
        <f t="shared" ca="1" si="85"/>
        <v>GROWTH</v>
      </c>
      <c r="T391" s="46">
        <v>39</v>
      </c>
      <c r="U391" s="46" t="str">
        <f t="shared" ca="1" si="86"/>
        <v>Dec</v>
      </c>
      <c r="V391" s="42">
        <v>39</v>
      </c>
      <c r="W391" s="47">
        <f t="shared" si="87"/>
        <v>-6</v>
      </c>
      <c r="X391" s="48">
        <f t="shared" ca="1" si="88"/>
        <v>-0.15384615384615385</v>
      </c>
      <c r="Y391" s="47" t="str">
        <f t="shared" ca="1" si="89"/>
        <v>DEGROWTH</v>
      </c>
      <c r="Z391" s="50">
        <v>0</v>
      </c>
      <c r="AA391" s="50">
        <f t="shared" si="90"/>
        <v>0</v>
      </c>
      <c r="AB391" s="27">
        <v>1000000250</v>
      </c>
    </row>
    <row r="392" spans="1:28" s="27" customFormat="1" ht="13.8" hidden="1">
      <c r="A392" s="39" t="s">
        <v>121</v>
      </c>
      <c r="B392" s="58" t="s">
        <v>27</v>
      </c>
      <c r="C392" s="59" t="s">
        <v>903</v>
      </c>
      <c r="D392" s="59">
        <v>1000000339</v>
      </c>
      <c r="E392" s="60" t="s">
        <v>904</v>
      </c>
      <c r="F392" s="40">
        <v>43648</v>
      </c>
      <c r="G392" s="40" t="str">
        <f t="shared" si="78"/>
        <v>Targeted Dealer</v>
      </c>
      <c r="H392" s="40"/>
      <c r="I392" s="41">
        <v>200</v>
      </c>
      <c r="J392" s="41">
        <f t="shared" ca="1" si="79"/>
        <v>4406.4516129032254</v>
      </c>
      <c r="K392" s="42">
        <v>159.5</v>
      </c>
      <c r="L392" s="43">
        <f t="shared" ca="1" si="80"/>
        <v>-4246.9516129032254</v>
      </c>
      <c r="M392" s="43">
        <f t="shared" ca="1" si="81"/>
        <v>3.6196925329428993</v>
      </c>
      <c r="N392" s="44">
        <v>203</v>
      </c>
      <c r="O392" s="45" t="str">
        <f t="shared" ca="1" si="82"/>
        <v>Nov</v>
      </c>
      <c r="P392" s="42">
        <v>203</v>
      </c>
      <c r="Q392" s="44">
        <f t="shared" si="83"/>
        <v>-43.5</v>
      </c>
      <c r="R392" s="45">
        <f t="shared" ca="1" si="84"/>
        <v>-0.2142857142857143</v>
      </c>
      <c r="S392" s="44" t="str">
        <f t="shared" ca="1" si="85"/>
        <v>DEGROWTH</v>
      </c>
      <c r="T392" s="46">
        <v>155</v>
      </c>
      <c r="U392" s="46" t="str">
        <f t="shared" ca="1" si="86"/>
        <v>Dec</v>
      </c>
      <c r="V392" s="42">
        <v>155</v>
      </c>
      <c r="W392" s="47">
        <f t="shared" si="87"/>
        <v>4.5</v>
      </c>
      <c r="X392" s="48">
        <f t="shared" ca="1" si="88"/>
        <v>2.9032258064516148E-2</v>
      </c>
      <c r="Y392" s="47" t="str">
        <f t="shared" ca="1" si="89"/>
        <v>GROWTH</v>
      </c>
      <c r="Z392" s="50">
        <v>0</v>
      </c>
      <c r="AA392" s="50">
        <f t="shared" si="90"/>
        <v>0</v>
      </c>
      <c r="AB392" s="27">
        <v>1000000339</v>
      </c>
    </row>
    <row r="393" spans="1:28" s="27" customFormat="1" ht="13.8" hidden="1">
      <c r="A393" s="39" t="s">
        <v>121</v>
      </c>
      <c r="B393" s="58" t="s">
        <v>27</v>
      </c>
      <c r="C393" s="59" t="s">
        <v>905</v>
      </c>
      <c r="D393" s="59">
        <v>1000000815</v>
      </c>
      <c r="E393" s="60" t="s">
        <v>906</v>
      </c>
      <c r="F393" s="40">
        <v>43700</v>
      </c>
      <c r="G393" s="40" t="str">
        <f t="shared" si="78"/>
        <v>Targeted Dealer</v>
      </c>
      <c r="H393" s="40"/>
      <c r="I393" s="41">
        <v>350</v>
      </c>
      <c r="J393" s="41">
        <f t="shared" ca="1" si="79"/>
        <v>7711.2903225806458</v>
      </c>
      <c r="K393" s="42">
        <v>423</v>
      </c>
      <c r="L393" s="43">
        <f t="shared" ca="1" si="80"/>
        <v>-7288.2903225806458</v>
      </c>
      <c r="M393" s="43">
        <f t="shared" ca="1" si="81"/>
        <v>5.4854632921982844</v>
      </c>
      <c r="N393" s="44">
        <v>320.14999999999998</v>
      </c>
      <c r="O393" s="45" t="str">
        <f t="shared" ca="1" si="82"/>
        <v>Nov</v>
      </c>
      <c r="P393" s="42">
        <v>320.14999999999998</v>
      </c>
      <c r="Q393" s="44">
        <f t="shared" si="83"/>
        <v>102.85000000000002</v>
      </c>
      <c r="R393" s="45">
        <f t="shared" ca="1" si="84"/>
        <v>0.32125566140871475</v>
      </c>
      <c r="S393" s="44" t="str">
        <f t="shared" ca="1" si="85"/>
        <v>GROWTH</v>
      </c>
      <c r="T393" s="46">
        <v>291.95</v>
      </c>
      <c r="U393" s="46" t="str">
        <f t="shared" ca="1" si="86"/>
        <v>Dec</v>
      </c>
      <c r="V393" s="42">
        <v>291.95</v>
      </c>
      <c r="W393" s="47">
        <f t="shared" si="87"/>
        <v>131.05000000000001</v>
      </c>
      <c r="X393" s="48">
        <f t="shared" ca="1" si="88"/>
        <v>0.448878232574071</v>
      </c>
      <c r="Y393" s="47" t="str">
        <f t="shared" ca="1" si="89"/>
        <v>GROWTH</v>
      </c>
      <c r="Z393" s="50">
        <v>0</v>
      </c>
      <c r="AA393" s="50">
        <f t="shared" si="90"/>
        <v>0</v>
      </c>
      <c r="AB393" s="27">
        <v>1000000815</v>
      </c>
    </row>
    <row r="394" spans="1:28" s="27" customFormat="1" ht="13.8">
      <c r="A394" s="39" t="s">
        <v>121</v>
      </c>
      <c r="B394" s="58" t="s">
        <v>27</v>
      </c>
      <c r="C394" s="59" t="s">
        <v>907</v>
      </c>
      <c r="D394" s="59">
        <v>1000000344</v>
      </c>
      <c r="E394" s="60" t="s">
        <v>908</v>
      </c>
      <c r="F394" s="40">
        <v>43742</v>
      </c>
      <c r="G394" s="40" t="str">
        <f t="shared" si="78"/>
        <v>Targeted Dealer</v>
      </c>
      <c r="H394" s="40"/>
      <c r="I394" s="41">
        <v>30</v>
      </c>
      <c r="J394" s="41">
        <f t="shared" ca="1" si="79"/>
        <v>660.9677419354839</v>
      </c>
      <c r="K394" s="42">
        <v>0</v>
      </c>
      <c r="L394" s="43">
        <f t="shared" ca="1" si="80"/>
        <v>-660.9677419354839</v>
      </c>
      <c r="M394" s="43">
        <f t="shared" ca="1" si="81"/>
        <v>0</v>
      </c>
      <c r="N394" s="44">
        <v>0</v>
      </c>
      <c r="O394" s="45" t="str">
        <f t="shared" ca="1" si="82"/>
        <v>Nov</v>
      </c>
      <c r="P394" s="42">
        <v>0</v>
      </c>
      <c r="Q394" s="44">
        <f t="shared" si="83"/>
        <v>0</v>
      </c>
      <c r="R394" s="45">
        <f t="shared" ca="1" si="84"/>
        <v>0</v>
      </c>
      <c r="S394" s="44" t="b">
        <f t="shared" si="85"/>
        <v>0</v>
      </c>
      <c r="T394" s="46">
        <v>0</v>
      </c>
      <c r="U394" s="46" t="str">
        <f t="shared" ca="1" si="86"/>
        <v>Dec</v>
      </c>
      <c r="V394" s="42">
        <v>0</v>
      </c>
      <c r="W394" s="47">
        <f t="shared" si="87"/>
        <v>0</v>
      </c>
      <c r="X394" s="48">
        <f t="shared" ca="1" si="88"/>
        <v>0</v>
      </c>
      <c r="Y394" s="47" t="b">
        <f t="shared" si="89"/>
        <v>0</v>
      </c>
      <c r="Z394" s="50">
        <v>1</v>
      </c>
      <c r="AA394" s="50">
        <f t="shared" si="90"/>
        <v>0</v>
      </c>
      <c r="AB394" s="27" t="e">
        <v>#N/A</v>
      </c>
    </row>
    <row r="395" spans="1:28" s="27" customFormat="1" ht="13.8" hidden="1">
      <c r="A395" s="39" t="s">
        <v>121</v>
      </c>
      <c r="B395" s="58" t="s">
        <v>27</v>
      </c>
      <c r="C395" s="59" t="s">
        <v>909</v>
      </c>
      <c r="D395" s="59">
        <v>1000000340</v>
      </c>
      <c r="E395" s="60" t="s">
        <v>910</v>
      </c>
      <c r="F395" s="40">
        <v>44006</v>
      </c>
      <c r="G395" s="40" t="str">
        <f t="shared" si="78"/>
        <v>Targeted Dealer</v>
      </c>
      <c r="H395" s="40"/>
      <c r="I395" s="41">
        <v>130</v>
      </c>
      <c r="J395" s="41">
        <f t="shared" ca="1" si="79"/>
        <v>2864.1935483870966</v>
      </c>
      <c r="K395" s="42">
        <v>174</v>
      </c>
      <c r="L395" s="43">
        <f t="shared" ca="1" si="80"/>
        <v>-2690.1935483870966</v>
      </c>
      <c r="M395" s="43">
        <f t="shared" ca="1" si="81"/>
        <v>6.075008446897173</v>
      </c>
      <c r="N395" s="44">
        <v>152</v>
      </c>
      <c r="O395" s="45" t="str">
        <f t="shared" ca="1" si="82"/>
        <v>Nov</v>
      </c>
      <c r="P395" s="42">
        <v>152</v>
      </c>
      <c r="Q395" s="44">
        <f t="shared" si="83"/>
        <v>22</v>
      </c>
      <c r="R395" s="45">
        <f t="shared" ca="1" si="84"/>
        <v>0.14473684210526305</v>
      </c>
      <c r="S395" s="44" t="str">
        <f t="shared" ca="1" si="85"/>
        <v>GROWTH</v>
      </c>
      <c r="T395" s="46">
        <v>122</v>
      </c>
      <c r="U395" s="46" t="str">
        <f t="shared" ca="1" si="86"/>
        <v>Dec</v>
      </c>
      <c r="V395" s="42">
        <v>122</v>
      </c>
      <c r="W395" s="47">
        <f t="shared" si="87"/>
        <v>52</v>
      </c>
      <c r="X395" s="48">
        <f t="shared" ca="1" si="88"/>
        <v>0.42622950819672134</v>
      </c>
      <c r="Y395" s="47" t="str">
        <f t="shared" ca="1" si="89"/>
        <v>GROWTH</v>
      </c>
      <c r="Z395" s="50">
        <v>0</v>
      </c>
      <c r="AA395" s="50">
        <f t="shared" si="90"/>
        <v>0</v>
      </c>
      <c r="AB395" s="27">
        <v>1000000340</v>
      </c>
    </row>
    <row r="396" spans="1:28" s="27" customFormat="1" ht="13.8" hidden="1">
      <c r="A396" s="39" t="s">
        <v>121</v>
      </c>
      <c r="B396" s="58" t="s">
        <v>27</v>
      </c>
      <c r="C396" s="59" t="s">
        <v>911</v>
      </c>
      <c r="D396" s="59">
        <v>1000000817</v>
      </c>
      <c r="E396" s="60" t="s">
        <v>912</v>
      </c>
      <c r="F396" s="40">
        <v>44134</v>
      </c>
      <c r="G396" s="40" t="str">
        <f t="shared" si="78"/>
        <v>Targeted Dealer</v>
      </c>
      <c r="H396" s="40"/>
      <c r="I396" s="41">
        <v>50</v>
      </c>
      <c r="J396" s="41">
        <f t="shared" ca="1" si="79"/>
        <v>1101.6129032258063</v>
      </c>
      <c r="K396" s="42">
        <v>27.5</v>
      </c>
      <c r="L396" s="43">
        <f t="shared" ca="1" si="80"/>
        <v>-1074.1129032258063</v>
      </c>
      <c r="M396" s="43">
        <f t="shared" ca="1" si="81"/>
        <v>2.4963396778916547</v>
      </c>
      <c r="N396" s="44">
        <v>60.5</v>
      </c>
      <c r="O396" s="45" t="str">
        <f t="shared" ca="1" si="82"/>
        <v>Nov</v>
      </c>
      <c r="P396" s="42">
        <v>60.5</v>
      </c>
      <c r="Q396" s="44">
        <f t="shared" si="83"/>
        <v>-33</v>
      </c>
      <c r="R396" s="45">
        <f t="shared" ca="1" si="84"/>
        <v>-0.54545454545454541</v>
      </c>
      <c r="S396" s="44" t="str">
        <f t="shared" ca="1" si="85"/>
        <v>DEGROWTH</v>
      </c>
      <c r="T396" s="46">
        <v>21.5</v>
      </c>
      <c r="U396" s="46" t="str">
        <f t="shared" ca="1" si="86"/>
        <v>Dec</v>
      </c>
      <c r="V396" s="42">
        <v>21.5</v>
      </c>
      <c r="W396" s="47">
        <f t="shared" si="87"/>
        <v>6</v>
      </c>
      <c r="X396" s="48">
        <f t="shared" ca="1" si="88"/>
        <v>0.27906976744186052</v>
      </c>
      <c r="Y396" s="47" t="str">
        <f t="shared" ca="1" si="89"/>
        <v>GROWTH</v>
      </c>
      <c r="Z396" s="50">
        <v>0</v>
      </c>
      <c r="AA396" s="50">
        <f t="shared" si="90"/>
        <v>0</v>
      </c>
      <c r="AB396" s="27">
        <v>1000000817</v>
      </c>
    </row>
    <row r="397" spans="1:28" s="27" customFormat="1" ht="13.8" hidden="1">
      <c r="A397" s="39" t="s">
        <v>121</v>
      </c>
      <c r="B397" s="58" t="s">
        <v>27</v>
      </c>
      <c r="C397" s="59" t="s">
        <v>913</v>
      </c>
      <c r="D397" s="59">
        <v>1000000818</v>
      </c>
      <c r="E397" s="60" t="s">
        <v>914</v>
      </c>
      <c r="F397" s="40">
        <v>44139</v>
      </c>
      <c r="G397" s="40" t="str">
        <f t="shared" si="78"/>
        <v>Targeted Dealer</v>
      </c>
      <c r="H397" s="40"/>
      <c r="I397" s="41">
        <v>60</v>
      </c>
      <c r="J397" s="41">
        <f t="shared" ca="1" si="79"/>
        <v>1321.9354838709678</v>
      </c>
      <c r="K397" s="42">
        <v>55</v>
      </c>
      <c r="L397" s="43">
        <f t="shared" ca="1" si="80"/>
        <v>-1266.9354838709678</v>
      </c>
      <c r="M397" s="43">
        <f t="shared" ca="1" si="81"/>
        <v>4.1605661298194239</v>
      </c>
      <c r="N397" s="44">
        <v>15</v>
      </c>
      <c r="O397" s="45" t="str">
        <f t="shared" ca="1" si="82"/>
        <v>Nov</v>
      </c>
      <c r="P397" s="42">
        <v>15</v>
      </c>
      <c r="Q397" s="44">
        <f t="shared" si="83"/>
        <v>40</v>
      </c>
      <c r="R397" s="45">
        <f t="shared" ca="1" si="84"/>
        <v>2.6666666666666665</v>
      </c>
      <c r="S397" s="44" t="str">
        <f t="shared" ca="1" si="85"/>
        <v>GROWTH</v>
      </c>
      <c r="T397" s="46">
        <v>55.75</v>
      </c>
      <c r="U397" s="46" t="str">
        <f t="shared" ca="1" si="86"/>
        <v>Dec</v>
      </c>
      <c r="V397" s="42">
        <v>55.75</v>
      </c>
      <c r="W397" s="47">
        <f t="shared" si="87"/>
        <v>-0.75</v>
      </c>
      <c r="X397" s="48">
        <f t="shared" ca="1" si="88"/>
        <v>-1.3452914798206317E-2</v>
      </c>
      <c r="Y397" s="47" t="str">
        <f t="shared" ca="1" si="89"/>
        <v>DEGROWTH</v>
      </c>
      <c r="Z397" s="50">
        <v>0</v>
      </c>
      <c r="AA397" s="50">
        <f t="shared" si="90"/>
        <v>0</v>
      </c>
      <c r="AB397" s="27">
        <v>1000000818</v>
      </c>
    </row>
    <row r="398" spans="1:28" s="27" customFormat="1" ht="13.8" hidden="1">
      <c r="A398" s="39" t="s">
        <v>121</v>
      </c>
      <c r="B398" s="58" t="s">
        <v>27</v>
      </c>
      <c r="C398" s="59" t="s">
        <v>915</v>
      </c>
      <c r="D398" s="59">
        <v>1000000812</v>
      </c>
      <c r="E398" s="60" t="s">
        <v>916</v>
      </c>
      <c r="F398" s="40">
        <v>44291</v>
      </c>
      <c r="G398" s="40" t="str">
        <f t="shared" si="78"/>
        <v>Targeted Dealer</v>
      </c>
      <c r="H398" s="40"/>
      <c r="I398" s="41">
        <v>1350</v>
      </c>
      <c r="J398" s="41">
        <f t="shared" ca="1" si="79"/>
        <v>29743.548387096773</v>
      </c>
      <c r="K398" s="42">
        <v>1572.4</v>
      </c>
      <c r="L398" s="43">
        <f t="shared" ca="1" si="80"/>
        <v>-28171.148387096771</v>
      </c>
      <c r="M398" s="43">
        <f t="shared" ca="1" si="81"/>
        <v>5.2865245919418689</v>
      </c>
      <c r="N398" s="44">
        <v>1239.05</v>
      </c>
      <c r="O398" s="45" t="str">
        <f t="shared" ca="1" si="82"/>
        <v>Nov</v>
      </c>
      <c r="P398" s="42">
        <v>1239.05</v>
      </c>
      <c r="Q398" s="44">
        <f t="shared" si="83"/>
        <v>333.35000000000014</v>
      </c>
      <c r="R398" s="45">
        <f t="shared" ca="1" si="84"/>
        <v>0.26903676203543059</v>
      </c>
      <c r="S398" s="44" t="str">
        <f t="shared" ca="1" si="85"/>
        <v>GROWTH</v>
      </c>
      <c r="T398" s="46">
        <v>1191</v>
      </c>
      <c r="U398" s="46" t="str">
        <f t="shared" ca="1" si="86"/>
        <v>Dec</v>
      </c>
      <c r="V398" s="42">
        <v>1191</v>
      </c>
      <c r="W398" s="47">
        <f t="shared" si="87"/>
        <v>381.40000000000009</v>
      </c>
      <c r="X398" s="48">
        <f t="shared" ca="1" si="88"/>
        <v>0.3202350965575147</v>
      </c>
      <c r="Y398" s="47" t="str">
        <f t="shared" ca="1" si="89"/>
        <v>GROWTH</v>
      </c>
      <c r="Z398" s="50">
        <v>0</v>
      </c>
      <c r="AA398" s="50">
        <f t="shared" si="90"/>
        <v>0</v>
      </c>
      <c r="AB398" s="27">
        <v>1000000812</v>
      </c>
    </row>
    <row r="399" spans="1:28" s="27" customFormat="1" ht="13.8" hidden="1">
      <c r="A399" s="39" t="s">
        <v>121</v>
      </c>
      <c r="B399" s="58" t="s">
        <v>27</v>
      </c>
      <c r="C399" s="59" t="s">
        <v>917</v>
      </c>
      <c r="D399" s="59">
        <v>1000000819</v>
      </c>
      <c r="E399" s="60" t="s">
        <v>918</v>
      </c>
      <c r="F399" s="40">
        <v>44321</v>
      </c>
      <c r="G399" s="40" t="str">
        <f t="shared" si="78"/>
        <v>Targeted Dealer</v>
      </c>
      <c r="H399" s="40"/>
      <c r="I399" s="41">
        <v>60</v>
      </c>
      <c r="J399" s="41">
        <f t="shared" ca="1" si="79"/>
        <v>1321.9354838709678</v>
      </c>
      <c r="K399" s="42">
        <v>95</v>
      </c>
      <c r="L399" s="43">
        <f t="shared" ca="1" si="80"/>
        <v>-1226.9354838709678</v>
      </c>
      <c r="M399" s="43">
        <f t="shared" ca="1" si="81"/>
        <v>7.1864324060517317</v>
      </c>
      <c r="N399" s="44">
        <v>120</v>
      </c>
      <c r="O399" s="45" t="str">
        <f t="shared" ca="1" si="82"/>
        <v>Nov</v>
      </c>
      <c r="P399" s="42">
        <v>120</v>
      </c>
      <c r="Q399" s="44">
        <f t="shared" si="83"/>
        <v>-25</v>
      </c>
      <c r="R399" s="45">
        <f t="shared" ca="1" si="84"/>
        <v>-0.20833333333333337</v>
      </c>
      <c r="S399" s="44" t="str">
        <f t="shared" ca="1" si="85"/>
        <v>DEGROWTH</v>
      </c>
      <c r="T399" s="46">
        <v>35</v>
      </c>
      <c r="U399" s="46" t="str">
        <f t="shared" ca="1" si="86"/>
        <v>Dec</v>
      </c>
      <c r="V399" s="42">
        <v>35</v>
      </c>
      <c r="W399" s="47">
        <f t="shared" si="87"/>
        <v>60</v>
      </c>
      <c r="X399" s="48">
        <f t="shared" ca="1" si="88"/>
        <v>1.7142857142857144</v>
      </c>
      <c r="Y399" s="47" t="str">
        <f t="shared" ca="1" si="89"/>
        <v>GROWTH</v>
      </c>
      <c r="Z399" s="50">
        <v>0</v>
      </c>
      <c r="AA399" s="50">
        <f t="shared" si="90"/>
        <v>0</v>
      </c>
      <c r="AB399" s="27">
        <v>1000000819</v>
      </c>
    </row>
    <row r="400" spans="1:28" s="27" customFormat="1" ht="13.8" hidden="1">
      <c r="A400" s="39" t="s">
        <v>121</v>
      </c>
      <c r="B400" s="58" t="s">
        <v>27</v>
      </c>
      <c r="C400" s="59" t="s">
        <v>919</v>
      </c>
      <c r="D400" s="59">
        <v>1000000252</v>
      </c>
      <c r="E400" s="60" t="s">
        <v>920</v>
      </c>
      <c r="F400" s="40">
        <v>44398</v>
      </c>
      <c r="G400" s="40" t="str">
        <f t="shared" si="78"/>
        <v>Targeted Dealer</v>
      </c>
      <c r="H400" s="40"/>
      <c r="I400" s="41">
        <v>40</v>
      </c>
      <c r="J400" s="41">
        <f t="shared" ca="1" si="79"/>
        <v>881.29032258064512</v>
      </c>
      <c r="K400" s="42">
        <v>22</v>
      </c>
      <c r="L400" s="43">
        <f t="shared" ca="1" si="80"/>
        <v>-859.29032258064512</v>
      </c>
      <c r="M400" s="43">
        <f t="shared" ca="1" si="81"/>
        <v>2.4963396778916547</v>
      </c>
      <c r="N400" s="44">
        <v>20</v>
      </c>
      <c r="O400" s="45" t="str">
        <f t="shared" ca="1" si="82"/>
        <v>Nov</v>
      </c>
      <c r="P400" s="42">
        <v>20</v>
      </c>
      <c r="Q400" s="44">
        <f t="shared" si="83"/>
        <v>2</v>
      </c>
      <c r="R400" s="45">
        <f t="shared" ca="1" si="84"/>
        <v>0.10000000000000009</v>
      </c>
      <c r="S400" s="44" t="str">
        <f t="shared" ca="1" si="85"/>
        <v>GROWTH</v>
      </c>
      <c r="T400" s="46">
        <v>100</v>
      </c>
      <c r="U400" s="46" t="str">
        <f t="shared" ca="1" si="86"/>
        <v>Dec</v>
      </c>
      <c r="V400" s="42">
        <v>100</v>
      </c>
      <c r="W400" s="47">
        <f t="shared" si="87"/>
        <v>-78</v>
      </c>
      <c r="X400" s="48">
        <f t="shared" ca="1" si="88"/>
        <v>-0.78</v>
      </c>
      <c r="Y400" s="47" t="str">
        <f t="shared" ca="1" si="89"/>
        <v>DEGROWTH</v>
      </c>
      <c r="Z400" s="50">
        <v>0</v>
      </c>
      <c r="AA400" s="50">
        <f t="shared" si="90"/>
        <v>0</v>
      </c>
      <c r="AB400" s="27">
        <v>1000000252</v>
      </c>
    </row>
    <row r="401" spans="1:28" s="27" customFormat="1" ht="13.8" hidden="1">
      <c r="A401" s="39" t="s">
        <v>121</v>
      </c>
      <c r="B401" s="58" t="s">
        <v>27</v>
      </c>
      <c r="C401" s="59" t="s">
        <v>921</v>
      </c>
      <c r="D401" s="59">
        <v>1000003030</v>
      </c>
      <c r="E401" s="61" t="s">
        <v>922</v>
      </c>
      <c r="F401" s="40">
        <v>44846</v>
      </c>
      <c r="G401" s="40" t="str">
        <f t="shared" si="78"/>
        <v>Targeted Dealer</v>
      </c>
      <c r="H401" s="40"/>
      <c r="I401" s="41">
        <v>40</v>
      </c>
      <c r="J401" s="41">
        <f t="shared" ca="1" si="79"/>
        <v>881.29032258064512</v>
      </c>
      <c r="K401" s="42">
        <v>0</v>
      </c>
      <c r="L401" s="43">
        <f t="shared" ca="1" si="80"/>
        <v>-881.29032258064512</v>
      </c>
      <c r="M401" s="43">
        <f t="shared" ca="1" si="81"/>
        <v>0</v>
      </c>
      <c r="N401" s="44">
        <v>0</v>
      </c>
      <c r="O401" s="45" t="str">
        <f t="shared" ca="1" si="82"/>
        <v>Nov</v>
      </c>
      <c r="P401" s="42">
        <v>0</v>
      </c>
      <c r="Q401" s="44">
        <f t="shared" si="83"/>
        <v>0</v>
      </c>
      <c r="R401" s="45">
        <f t="shared" ca="1" si="84"/>
        <v>0</v>
      </c>
      <c r="S401" s="44" t="b">
        <f t="shared" si="85"/>
        <v>0</v>
      </c>
      <c r="T401" s="46">
        <v>40</v>
      </c>
      <c r="U401" s="46" t="str">
        <f t="shared" ca="1" si="86"/>
        <v>Dec</v>
      </c>
      <c r="V401" s="42">
        <v>40</v>
      </c>
      <c r="W401" s="47">
        <f t="shared" si="87"/>
        <v>-40</v>
      </c>
      <c r="X401" s="48">
        <f t="shared" ca="1" si="88"/>
        <v>-1</v>
      </c>
      <c r="Y401" s="47" t="str">
        <f t="shared" ca="1" si="89"/>
        <v>DEGROWTH</v>
      </c>
      <c r="Z401" s="50">
        <v>1</v>
      </c>
      <c r="AA401" s="50">
        <f t="shared" si="90"/>
        <v>0</v>
      </c>
      <c r="AB401" s="27">
        <v>1000003030</v>
      </c>
    </row>
    <row r="402" spans="1:28" s="27" customFormat="1" ht="13.8" hidden="1">
      <c r="A402" s="39" t="s">
        <v>121</v>
      </c>
      <c r="B402" s="58" t="s">
        <v>27</v>
      </c>
      <c r="C402" s="59" t="s">
        <v>923</v>
      </c>
      <c r="D402" s="59">
        <v>1000003134</v>
      </c>
      <c r="E402" s="61" t="s">
        <v>924</v>
      </c>
      <c r="F402" s="40">
        <v>44911</v>
      </c>
      <c r="G402" s="40" t="str">
        <f t="shared" si="78"/>
        <v>Targeted Dealer</v>
      </c>
      <c r="H402" s="40"/>
      <c r="I402" s="41">
        <v>120</v>
      </c>
      <c r="J402" s="41">
        <f t="shared" ca="1" si="79"/>
        <v>2643.8709677419356</v>
      </c>
      <c r="K402" s="42">
        <v>134.5</v>
      </c>
      <c r="L402" s="43">
        <f t="shared" ca="1" si="80"/>
        <v>-2509.3709677419356</v>
      </c>
      <c r="M402" s="43">
        <f t="shared" ca="1" si="81"/>
        <v>5.0872376769155681</v>
      </c>
      <c r="N402" s="44">
        <v>125</v>
      </c>
      <c r="O402" s="45" t="str">
        <f t="shared" ca="1" si="82"/>
        <v>Nov</v>
      </c>
      <c r="P402" s="42">
        <v>125</v>
      </c>
      <c r="Q402" s="44">
        <f t="shared" si="83"/>
        <v>9.5</v>
      </c>
      <c r="R402" s="45">
        <f t="shared" ca="1" si="84"/>
        <v>7.6000000000000068E-2</v>
      </c>
      <c r="S402" s="44" t="str">
        <f t="shared" ca="1" si="85"/>
        <v>GROWTH</v>
      </c>
      <c r="T402" s="46">
        <v>97</v>
      </c>
      <c r="U402" s="46" t="str">
        <f t="shared" ca="1" si="86"/>
        <v>Dec</v>
      </c>
      <c r="V402" s="42">
        <v>97</v>
      </c>
      <c r="W402" s="47">
        <f t="shared" si="87"/>
        <v>37.5</v>
      </c>
      <c r="X402" s="48">
        <f t="shared" ca="1" si="88"/>
        <v>0.38659793814432986</v>
      </c>
      <c r="Y402" s="47" t="str">
        <f t="shared" ca="1" si="89"/>
        <v>GROWTH</v>
      </c>
      <c r="Z402" s="50">
        <v>0</v>
      </c>
      <c r="AA402" s="50">
        <f t="shared" si="90"/>
        <v>0</v>
      </c>
      <c r="AB402" s="27">
        <v>1000003134</v>
      </c>
    </row>
    <row r="403" spans="1:28" s="27" customFormat="1" ht="13.8" hidden="1">
      <c r="A403" s="39" t="s">
        <v>121</v>
      </c>
      <c r="B403" s="58" t="s">
        <v>27</v>
      </c>
      <c r="C403" s="59" t="s">
        <v>925</v>
      </c>
      <c r="D403" s="59">
        <v>1000003197</v>
      </c>
      <c r="E403" s="61" t="s">
        <v>926</v>
      </c>
      <c r="F403" s="40">
        <v>44925</v>
      </c>
      <c r="G403" s="40" t="str">
        <f t="shared" si="78"/>
        <v>Targeted Dealer</v>
      </c>
      <c r="H403" s="40"/>
      <c r="I403" s="41">
        <v>60</v>
      </c>
      <c r="J403" s="41">
        <f t="shared" ca="1" si="79"/>
        <v>1321.9354838709678</v>
      </c>
      <c r="K403" s="42">
        <v>39.5</v>
      </c>
      <c r="L403" s="43">
        <f t="shared" ca="1" si="80"/>
        <v>-1282.4354838709678</v>
      </c>
      <c r="M403" s="43">
        <f t="shared" ca="1" si="81"/>
        <v>2.9880429477794044</v>
      </c>
      <c r="N403" s="44">
        <v>75</v>
      </c>
      <c r="O403" s="45" t="str">
        <f t="shared" ca="1" si="82"/>
        <v>Nov</v>
      </c>
      <c r="P403" s="42">
        <v>75</v>
      </c>
      <c r="Q403" s="44">
        <f t="shared" si="83"/>
        <v>-35.5</v>
      </c>
      <c r="R403" s="45">
        <f t="shared" ca="1" si="84"/>
        <v>-0.47333333333333338</v>
      </c>
      <c r="S403" s="44" t="str">
        <f t="shared" ca="1" si="85"/>
        <v>DEGROWTH</v>
      </c>
      <c r="T403" s="46">
        <v>60</v>
      </c>
      <c r="U403" s="46" t="str">
        <f t="shared" ca="1" si="86"/>
        <v>Dec</v>
      </c>
      <c r="V403" s="42">
        <v>60</v>
      </c>
      <c r="W403" s="47">
        <f t="shared" si="87"/>
        <v>-20.5</v>
      </c>
      <c r="X403" s="48">
        <f t="shared" ca="1" si="88"/>
        <v>-0.34166666666666667</v>
      </c>
      <c r="Y403" s="47" t="str">
        <f t="shared" ca="1" si="89"/>
        <v>DEGROWTH</v>
      </c>
      <c r="Z403" s="50">
        <v>0</v>
      </c>
      <c r="AA403" s="50">
        <f t="shared" si="90"/>
        <v>0</v>
      </c>
      <c r="AB403" s="27">
        <v>1000003197</v>
      </c>
    </row>
    <row r="404" spans="1:28" s="27" customFormat="1" ht="13.8" hidden="1">
      <c r="A404" s="39" t="s">
        <v>121</v>
      </c>
      <c r="B404" s="58" t="s">
        <v>27</v>
      </c>
      <c r="C404" s="59" t="s">
        <v>927</v>
      </c>
      <c r="D404" s="59">
        <v>1000003276</v>
      </c>
      <c r="E404" s="61" t="s">
        <v>928</v>
      </c>
      <c r="F404" s="40">
        <v>44951</v>
      </c>
      <c r="G404" s="40" t="str">
        <f t="shared" si="78"/>
        <v>Targeted Dealer</v>
      </c>
      <c r="H404" s="40"/>
      <c r="I404" s="41">
        <v>60</v>
      </c>
      <c r="J404" s="41">
        <f t="shared" ca="1" si="79"/>
        <v>1321.9354838709678</v>
      </c>
      <c r="K404" s="42">
        <v>42</v>
      </c>
      <c r="L404" s="43">
        <f t="shared" ca="1" si="80"/>
        <v>-1279.9354838709678</v>
      </c>
      <c r="M404" s="43">
        <f t="shared" ca="1" si="81"/>
        <v>3.1771595900439236</v>
      </c>
      <c r="N404" s="44">
        <v>102.5</v>
      </c>
      <c r="O404" s="45" t="str">
        <f t="shared" ca="1" si="82"/>
        <v>Nov</v>
      </c>
      <c r="P404" s="42">
        <v>102.5</v>
      </c>
      <c r="Q404" s="44">
        <f t="shared" si="83"/>
        <v>-60.5</v>
      </c>
      <c r="R404" s="45">
        <f t="shared" ca="1" si="84"/>
        <v>-0.59024390243902447</v>
      </c>
      <c r="S404" s="44" t="str">
        <f t="shared" ca="1" si="85"/>
        <v>DEGROWTH</v>
      </c>
      <c r="T404" s="46">
        <v>50</v>
      </c>
      <c r="U404" s="46" t="str">
        <f t="shared" ca="1" si="86"/>
        <v>Dec</v>
      </c>
      <c r="V404" s="42">
        <v>50</v>
      </c>
      <c r="W404" s="47">
        <f t="shared" si="87"/>
        <v>-8</v>
      </c>
      <c r="X404" s="48">
        <f t="shared" ca="1" si="88"/>
        <v>-0.16000000000000003</v>
      </c>
      <c r="Y404" s="47" t="str">
        <f t="shared" ca="1" si="89"/>
        <v>DEGROWTH</v>
      </c>
      <c r="Z404" s="50">
        <v>0</v>
      </c>
      <c r="AA404" s="50">
        <f t="shared" si="90"/>
        <v>0</v>
      </c>
      <c r="AB404" s="27">
        <v>1000003276</v>
      </c>
    </row>
    <row r="405" spans="1:28" s="27" customFormat="1" ht="13.8" hidden="1">
      <c r="A405" s="39" t="s">
        <v>121</v>
      </c>
      <c r="B405" s="58" t="s">
        <v>27</v>
      </c>
      <c r="C405" s="59" t="s">
        <v>929</v>
      </c>
      <c r="D405" s="59">
        <v>1000003308</v>
      </c>
      <c r="E405" s="61" t="s">
        <v>930</v>
      </c>
      <c r="F405" s="40">
        <v>44957</v>
      </c>
      <c r="G405" s="40" t="str">
        <f t="shared" si="78"/>
        <v>Targeted Dealer</v>
      </c>
      <c r="H405" s="40"/>
      <c r="I405" s="41">
        <v>40</v>
      </c>
      <c r="J405" s="41">
        <f t="shared" ca="1" si="79"/>
        <v>881.29032258064512</v>
      </c>
      <c r="K405" s="42">
        <v>51.1</v>
      </c>
      <c r="L405" s="43">
        <f t="shared" ca="1" si="80"/>
        <v>-830.1903225806451</v>
      </c>
      <c r="M405" s="43">
        <f t="shared" ca="1" si="81"/>
        <v>5.7983162518301619</v>
      </c>
      <c r="N405" s="44">
        <v>19</v>
      </c>
      <c r="O405" s="45" t="str">
        <f t="shared" ca="1" si="82"/>
        <v>Nov</v>
      </c>
      <c r="P405" s="42">
        <v>19</v>
      </c>
      <c r="Q405" s="44">
        <f t="shared" si="83"/>
        <v>32.1</v>
      </c>
      <c r="R405" s="45">
        <f t="shared" ca="1" si="84"/>
        <v>1.6894736842105265</v>
      </c>
      <c r="S405" s="44" t="str">
        <f t="shared" ca="1" si="85"/>
        <v>GROWTH</v>
      </c>
      <c r="T405" s="46">
        <v>39.950000000000003</v>
      </c>
      <c r="U405" s="46" t="str">
        <f t="shared" ca="1" si="86"/>
        <v>Dec</v>
      </c>
      <c r="V405" s="42">
        <v>39.950000000000003</v>
      </c>
      <c r="W405" s="47">
        <f t="shared" si="87"/>
        <v>11.149999999999999</v>
      </c>
      <c r="X405" s="48">
        <f t="shared" ca="1" si="88"/>
        <v>0.27909887359198993</v>
      </c>
      <c r="Y405" s="47" t="str">
        <f t="shared" ca="1" si="89"/>
        <v>GROWTH</v>
      </c>
      <c r="Z405" s="50">
        <v>0</v>
      </c>
      <c r="AA405" s="50">
        <f t="shared" si="90"/>
        <v>0</v>
      </c>
      <c r="AB405" s="27">
        <v>1000003308</v>
      </c>
    </row>
    <row r="406" spans="1:28" s="27" customFormat="1" ht="13.8">
      <c r="A406" s="39" t="s">
        <v>121</v>
      </c>
      <c r="B406" s="58" t="s">
        <v>27</v>
      </c>
      <c r="C406" s="59" t="s">
        <v>931</v>
      </c>
      <c r="D406" s="59">
        <v>1000003412</v>
      </c>
      <c r="E406" s="61" t="s">
        <v>932</v>
      </c>
      <c r="F406" s="40">
        <v>44988</v>
      </c>
      <c r="G406" s="40" t="str">
        <f t="shared" si="78"/>
        <v>Targeted Dealer</v>
      </c>
      <c r="H406" s="40"/>
      <c r="I406" s="41">
        <v>40</v>
      </c>
      <c r="J406" s="41">
        <f t="shared" ca="1" si="79"/>
        <v>881.29032258064512</v>
      </c>
      <c r="K406" s="42">
        <v>0</v>
      </c>
      <c r="L406" s="43">
        <f t="shared" ca="1" si="80"/>
        <v>-881.29032258064512</v>
      </c>
      <c r="M406" s="43">
        <f t="shared" ca="1" si="81"/>
        <v>0</v>
      </c>
      <c r="N406" s="44">
        <v>0</v>
      </c>
      <c r="O406" s="45" t="str">
        <f t="shared" ca="1" si="82"/>
        <v>Nov</v>
      </c>
      <c r="P406" s="42">
        <v>0</v>
      </c>
      <c r="Q406" s="44">
        <f t="shared" si="83"/>
        <v>0</v>
      </c>
      <c r="R406" s="45">
        <f t="shared" ca="1" si="84"/>
        <v>0</v>
      </c>
      <c r="S406" s="44" t="b">
        <f t="shared" si="85"/>
        <v>0</v>
      </c>
      <c r="T406" s="46">
        <v>20</v>
      </c>
      <c r="U406" s="46" t="str">
        <f t="shared" ca="1" si="86"/>
        <v>Dec</v>
      </c>
      <c r="V406" s="42">
        <v>20</v>
      </c>
      <c r="W406" s="47">
        <f t="shared" si="87"/>
        <v>-20</v>
      </c>
      <c r="X406" s="48">
        <f t="shared" ca="1" si="88"/>
        <v>-1</v>
      </c>
      <c r="Y406" s="47" t="str">
        <f t="shared" ca="1" si="89"/>
        <v>DEGROWTH</v>
      </c>
      <c r="Z406" s="50">
        <v>1</v>
      </c>
      <c r="AA406" s="50">
        <f t="shared" si="90"/>
        <v>0</v>
      </c>
      <c r="AB406" s="27" t="e">
        <v>#N/A</v>
      </c>
    </row>
    <row r="407" spans="1:28" s="27" customFormat="1" ht="13.8" hidden="1">
      <c r="A407" s="39" t="s">
        <v>121</v>
      </c>
      <c r="B407" s="58" t="s">
        <v>27</v>
      </c>
      <c r="C407" s="59" t="s">
        <v>933</v>
      </c>
      <c r="D407" s="59">
        <v>1000003473</v>
      </c>
      <c r="E407" s="61" t="s">
        <v>934</v>
      </c>
      <c r="F407" s="40">
        <v>45021</v>
      </c>
      <c r="G407" s="40" t="str">
        <f t="shared" si="78"/>
        <v>Targeted Dealer</v>
      </c>
      <c r="H407" s="40"/>
      <c r="I407" s="41">
        <v>80</v>
      </c>
      <c r="J407" s="41">
        <f t="shared" ca="1" si="79"/>
        <v>1762.5806451612902</v>
      </c>
      <c r="K407" s="42">
        <v>75</v>
      </c>
      <c r="L407" s="43">
        <f t="shared" ca="1" si="80"/>
        <v>-1687.5806451612902</v>
      </c>
      <c r="M407" s="43">
        <f t="shared" ca="1" si="81"/>
        <v>4.2551244509516843</v>
      </c>
      <c r="N407" s="44">
        <v>75</v>
      </c>
      <c r="O407" s="45" t="str">
        <f t="shared" ca="1" si="82"/>
        <v>Nov</v>
      </c>
      <c r="P407" s="42">
        <v>75</v>
      </c>
      <c r="Q407" s="44">
        <f t="shared" si="83"/>
        <v>0</v>
      </c>
      <c r="R407" s="45">
        <f t="shared" ca="1" si="84"/>
        <v>0</v>
      </c>
      <c r="S407" s="44" t="str">
        <f t="shared" ca="1" si="85"/>
        <v>GROWTH</v>
      </c>
      <c r="T407" s="46">
        <v>69.5</v>
      </c>
      <c r="U407" s="46" t="str">
        <f t="shared" ca="1" si="86"/>
        <v>Dec</v>
      </c>
      <c r="V407" s="42">
        <v>69.5</v>
      </c>
      <c r="W407" s="47">
        <f t="shared" si="87"/>
        <v>5.5</v>
      </c>
      <c r="X407" s="48">
        <f t="shared" ca="1" si="88"/>
        <v>7.9136690647481966E-2</v>
      </c>
      <c r="Y407" s="47" t="str">
        <f t="shared" ca="1" si="89"/>
        <v>GROWTH</v>
      </c>
      <c r="Z407" s="50">
        <v>0</v>
      </c>
      <c r="AA407" s="50">
        <f t="shared" si="90"/>
        <v>0</v>
      </c>
      <c r="AB407" s="27">
        <v>1000003473</v>
      </c>
    </row>
    <row r="408" spans="1:28" s="27" customFormat="1" ht="13.8" hidden="1">
      <c r="A408" s="39" t="s">
        <v>121</v>
      </c>
      <c r="B408" s="58" t="s">
        <v>27</v>
      </c>
      <c r="C408" s="59" t="s">
        <v>935</v>
      </c>
      <c r="D408" s="59">
        <v>1000003502</v>
      </c>
      <c r="E408" s="61" t="s">
        <v>936</v>
      </c>
      <c r="F408" s="40">
        <v>45042</v>
      </c>
      <c r="G408" s="40" t="str">
        <f t="shared" si="78"/>
        <v>Targeted Dealer</v>
      </c>
      <c r="H408" s="40"/>
      <c r="I408" s="41">
        <v>80</v>
      </c>
      <c r="J408" s="41">
        <f t="shared" ca="1" si="79"/>
        <v>1762.5806451612902</v>
      </c>
      <c r="K408" s="42">
        <v>110.75</v>
      </c>
      <c r="L408" s="43">
        <f t="shared" ca="1" si="80"/>
        <v>-1651.8306451612902</v>
      </c>
      <c r="M408" s="43">
        <f t="shared" ca="1" si="81"/>
        <v>6.2834004392386529</v>
      </c>
      <c r="N408" s="44">
        <v>65.5</v>
      </c>
      <c r="O408" s="45" t="str">
        <f t="shared" ca="1" si="82"/>
        <v>Nov</v>
      </c>
      <c r="P408" s="42">
        <v>65.5</v>
      </c>
      <c r="Q408" s="44">
        <f t="shared" si="83"/>
        <v>45.25</v>
      </c>
      <c r="R408" s="45">
        <f t="shared" ca="1" si="84"/>
        <v>0.69083969465648853</v>
      </c>
      <c r="S408" s="44" t="str">
        <f t="shared" ca="1" si="85"/>
        <v>GROWTH</v>
      </c>
      <c r="T408" s="46">
        <v>45</v>
      </c>
      <c r="U408" s="46" t="str">
        <f t="shared" ca="1" si="86"/>
        <v>Dec</v>
      </c>
      <c r="V408" s="42">
        <v>45</v>
      </c>
      <c r="W408" s="47">
        <f t="shared" si="87"/>
        <v>65.75</v>
      </c>
      <c r="X408" s="48">
        <f t="shared" ca="1" si="88"/>
        <v>1.4611111111111112</v>
      </c>
      <c r="Y408" s="47" t="str">
        <f t="shared" ca="1" si="89"/>
        <v>GROWTH</v>
      </c>
      <c r="Z408" s="50">
        <v>0</v>
      </c>
      <c r="AA408" s="50">
        <f t="shared" si="90"/>
        <v>0</v>
      </c>
      <c r="AB408" s="27">
        <v>1000003502</v>
      </c>
    </row>
    <row r="409" spans="1:28" s="27" customFormat="1" ht="13.8" hidden="1">
      <c r="A409" s="39" t="s">
        <v>121</v>
      </c>
      <c r="B409" s="58" t="s">
        <v>27</v>
      </c>
      <c r="C409" s="59" t="s">
        <v>937</v>
      </c>
      <c r="D409" s="59">
        <v>1000003566</v>
      </c>
      <c r="E409" s="61" t="s">
        <v>938</v>
      </c>
      <c r="F409" s="40">
        <v>45078</v>
      </c>
      <c r="G409" s="40" t="str">
        <f t="shared" si="78"/>
        <v>Targeted Dealer</v>
      </c>
      <c r="H409" s="40"/>
      <c r="I409" s="41">
        <v>60</v>
      </c>
      <c r="J409" s="41">
        <f t="shared" ca="1" si="79"/>
        <v>1321.9354838709678</v>
      </c>
      <c r="K409" s="42">
        <v>35</v>
      </c>
      <c r="L409" s="43">
        <f t="shared" ca="1" si="80"/>
        <v>-1286.9354838709678</v>
      </c>
      <c r="M409" s="43">
        <f t="shared" ca="1" si="81"/>
        <v>2.6476329917032695</v>
      </c>
      <c r="N409" s="44">
        <v>25</v>
      </c>
      <c r="O409" s="45" t="str">
        <f t="shared" ca="1" si="82"/>
        <v>Nov</v>
      </c>
      <c r="P409" s="42">
        <v>25</v>
      </c>
      <c r="Q409" s="44">
        <f t="shared" si="83"/>
        <v>10</v>
      </c>
      <c r="R409" s="45">
        <f t="shared" ca="1" si="84"/>
        <v>0.39999999999999991</v>
      </c>
      <c r="S409" s="44" t="str">
        <f t="shared" ca="1" si="85"/>
        <v>GROWTH</v>
      </c>
      <c r="T409" s="46">
        <v>50</v>
      </c>
      <c r="U409" s="46" t="str">
        <f t="shared" ca="1" si="86"/>
        <v>Dec</v>
      </c>
      <c r="V409" s="42">
        <v>50</v>
      </c>
      <c r="W409" s="47">
        <f t="shared" si="87"/>
        <v>-15</v>
      </c>
      <c r="X409" s="48">
        <f t="shared" ca="1" si="88"/>
        <v>-0.30000000000000004</v>
      </c>
      <c r="Y409" s="47" t="str">
        <f t="shared" ca="1" si="89"/>
        <v>DEGROWTH</v>
      </c>
      <c r="Z409" s="50">
        <v>0</v>
      </c>
      <c r="AA409" s="50">
        <f t="shared" si="90"/>
        <v>0</v>
      </c>
      <c r="AB409" s="27">
        <v>1000003566</v>
      </c>
    </row>
    <row r="410" spans="1:28" s="27" customFormat="1" ht="13.8" hidden="1">
      <c r="A410" s="39" t="s">
        <v>121</v>
      </c>
      <c r="B410" s="58" t="s">
        <v>27</v>
      </c>
      <c r="C410" s="59" t="s">
        <v>939</v>
      </c>
      <c r="D410" s="59">
        <v>1000003683</v>
      </c>
      <c r="E410" s="61" t="s">
        <v>940</v>
      </c>
      <c r="F410" s="40">
        <v>45148</v>
      </c>
      <c r="G410" s="40" t="str">
        <f t="shared" si="78"/>
        <v>Targeted Dealer</v>
      </c>
      <c r="H410" s="40"/>
      <c r="I410" s="41">
        <v>50</v>
      </c>
      <c r="J410" s="41">
        <f t="shared" ca="1" si="79"/>
        <v>1101.6129032258063</v>
      </c>
      <c r="K410" s="42">
        <v>20</v>
      </c>
      <c r="L410" s="43">
        <f t="shared" ca="1" si="80"/>
        <v>-1081.6129032258063</v>
      </c>
      <c r="M410" s="43">
        <f t="shared" ca="1" si="81"/>
        <v>1.8155197657393851</v>
      </c>
      <c r="N410" s="44">
        <v>15</v>
      </c>
      <c r="O410" s="45" t="str">
        <f t="shared" ca="1" si="82"/>
        <v>Nov</v>
      </c>
      <c r="P410" s="42">
        <v>15</v>
      </c>
      <c r="Q410" s="44">
        <f t="shared" si="83"/>
        <v>5</v>
      </c>
      <c r="R410" s="45">
        <f t="shared" ca="1" si="84"/>
        <v>0.33333333333333326</v>
      </c>
      <c r="S410" s="44" t="str">
        <f t="shared" ca="1" si="85"/>
        <v>GROWTH</v>
      </c>
      <c r="T410" s="46">
        <v>50</v>
      </c>
      <c r="U410" s="46" t="str">
        <f t="shared" ca="1" si="86"/>
        <v>Dec</v>
      </c>
      <c r="V410" s="42">
        <v>50</v>
      </c>
      <c r="W410" s="47">
        <f t="shared" si="87"/>
        <v>-30</v>
      </c>
      <c r="X410" s="48">
        <f t="shared" ca="1" si="88"/>
        <v>-0.6</v>
      </c>
      <c r="Y410" s="47" t="str">
        <f t="shared" ca="1" si="89"/>
        <v>DEGROWTH</v>
      </c>
      <c r="Z410" s="50">
        <v>0</v>
      </c>
      <c r="AA410" s="50">
        <f t="shared" si="90"/>
        <v>0</v>
      </c>
      <c r="AB410" s="27">
        <v>1000003683</v>
      </c>
    </row>
    <row r="411" spans="1:28" s="27" customFormat="1" ht="13.8" hidden="1">
      <c r="A411" s="39" t="s">
        <v>121</v>
      </c>
      <c r="B411" s="58" t="s">
        <v>27</v>
      </c>
      <c r="C411" s="59" t="s">
        <v>941</v>
      </c>
      <c r="D411" s="59">
        <v>1000003715</v>
      </c>
      <c r="E411" s="61" t="s">
        <v>942</v>
      </c>
      <c r="F411" s="40">
        <v>45181</v>
      </c>
      <c r="G411" s="40" t="str">
        <f t="shared" si="78"/>
        <v>Targeted Dealer</v>
      </c>
      <c r="H411" s="40"/>
      <c r="I411" s="41">
        <v>30</v>
      </c>
      <c r="J411" s="41">
        <f t="shared" ca="1" si="79"/>
        <v>660.9677419354839</v>
      </c>
      <c r="K411" s="42">
        <v>34.5</v>
      </c>
      <c r="L411" s="43">
        <f t="shared" ca="1" si="80"/>
        <v>-626.4677419354839</v>
      </c>
      <c r="M411" s="43">
        <f t="shared" ca="1" si="81"/>
        <v>5.219619326500732</v>
      </c>
      <c r="N411" s="44">
        <v>30</v>
      </c>
      <c r="O411" s="45" t="str">
        <f t="shared" ca="1" si="82"/>
        <v>Nov</v>
      </c>
      <c r="P411" s="42">
        <v>30</v>
      </c>
      <c r="Q411" s="44">
        <f t="shared" si="83"/>
        <v>4.5</v>
      </c>
      <c r="R411" s="45">
        <f t="shared" ca="1" si="84"/>
        <v>0.14999999999999991</v>
      </c>
      <c r="S411" s="44" t="str">
        <f t="shared" ca="1" si="85"/>
        <v>GROWTH</v>
      </c>
      <c r="T411" s="46">
        <v>13.249999999999998</v>
      </c>
      <c r="U411" s="46" t="str">
        <f t="shared" ca="1" si="86"/>
        <v>Dec</v>
      </c>
      <c r="V411" s="42">
        <v>13.249999999999998</v>
      </c>
      <c r="W411" s="47">
        <f t="shared" si="87"/>
        <v>21.25</v>
      </c>
      <c r="X411" s="48">
        <f t="shared" ca="1" si="88"/>
        <v>1.6037735849056607</v>
      </c>
      <c r="Y411" s="47" t="str">
        <f t="shared" ca="1" si="89"/>
        <v>GROWTH</v>
      </c>
      <c r="Z411" s="50">
        <v>0</v>
      </c>
      <c r="AA411" s="50">
        <f t="shared" si="90"/>
        <v>0</v>
      </c>
      <c r="AB411" s="27">
        <v>1000003715</v>
      </c>
    </row>
    <row r="412" spans="1:28" s="27" customFormat="1" ht="13.8" hidden="1">
      <c r="A412" s="39" t="s">
        <v>121</v>
      </c>
      <c r="B412" s="58" t="s">
        <v>27</v>
      </c>
      <c r="C412" s="59" t="s">
        <v>943</v>
      </c>
      <c r="D412" s="59">
        <v>1000003732</v>
      </c>
      <c r="E412" s="61" t="s">
        <v>944</v>
      </c>
      <c r="F412" s="40">
        <v>45219</v>
      </c>
      <c r="G412" s="40" t="str">
        <f t="shared" si="78"/>
        <v>Targeted Dealer</v>
      </c>
      <c r="H412" s="40"/>
      <c r="I412" s="41">
        <v>850</v>
      </c>
      <c r="J412" s="41">
        <f t="shared" ca="1" si="79"/>
        <v>18727.419354838708</v>
      </c>
      <c r="K412" s="42">
        <v>1025.8499999999999</v>
      </c>
      <c r="L412" s="43">
        <f t="shared" ca="1" si="80"/>
        <v>-17701.56935483871</v>
      </c>
      <c r="M412" s="43">
        <f t="shared" ca="1" si="81"/>
        <v>5.4777969167169065</v>
      </c>
      <c r="N412" s="44">
        <v>717.25</v>
      </c>
      <c r="O412" s="45" t="str">
        <f t="shared" ca="1" si="82"/>
        <v>Nov</v>
      </c>
      <c r="P412" s="42">
        <v>717.25</v>
      </c>
      <c r="Q412" s="44">
        <f t="shared" si="83"/>
        <v>308.59999999999991</v>
      </c>
      <c r="R412" s="45">
        <f t="shared" ca="1" si="84"/>
        <v>0.43025444405716273</v>
      </c>
      <c r="S412" s="44" t="str">
        <f t="shared" ca="1" si="85"/>
        <v>GROWTH</v>
      </c>
      <c r="T412" s="46">
        <v>806.85</v>
      </c>
      <c r="U412" s="46" t="str">
        <f t="shared" ca="1" si="86"/>
        <v>Dec</v>
      </c>
      <c r="V412" s="42">
        <v>806.85</v>
      </c>
      <c r="W412" s="47">
        <f t="shared" si="87"/>
        <v>218.99999999999989</v>
      </c>
      <c r="X412" s="48">
        <f t="shared" ca="1" si="88"/>
        <v>0.27142591559769458</v>
      </c>
      <c r="Y412" s="47" t="str">
        <f t="shared" ca="1" si="89"/>
        <v>GROWTH</v>
      </c>
      <c r="Z412" s="50">
        <v>0</v>
      </c>
      <c r="AA412" s="50">
        <f t="shared" si="90"/>
        <v>0</v>
      </c>
      <c r="AB412" s="27">
        <v>1000003732</v>
      </c>
    </row>
    <row r="413" spans="1:28" s="27" customFormat="1" ht="13.8" hidden="1">
      <c r="A413" s="39" t="s">
        <v>121</v>
      </c>
      <c r="B413" s="58" t="s">
        <v>27</v>
      </c>
      <c r="C413" s="58" t="s">
        <v>945</v>
      </c>
      <c r="D413" s="58">
        <v>1000003794</v>
      </c>
      <c r="E413" s="58" t="s">
        <v>946</v>
      </c>
      <c r="F413" s="40">
        <v>45281</v>
      </c>
      <c r="G413" s="40" t="str">
        <f t="shared" si="78"/>
        <v>Targeted Dealer</v>
      </c>
      <c r="H413" s="40"/>
      <c r="I413" s="41">
        <v>80</v>
      </c>
      <c r="J413" s="41">
        <f t="shared" ca="1" si="79"/>
        <v>1762.5806451612902</v>
      </c>
      <c r="K413" s="42">
        <v>100</v>
      </c>
      <c r="L413" s="43">
        <f t="shared" ca="1" si="80"/>
        <v>-1662.5806451612902</v>
      </c>
      <c r="M413" s="43">
        <f t="shared" ca="1" si="81"/>
        <v>5.6734992679355782</v>
      </c>
      <c r="N413" s="44">
        <v>65</v>
      </c>
      <c r="O413" s="45" t="str">
        <f t="shared" ca="1" si="82"/>
        <v>Nov</v>
      </c>
      <c r="P413" s="42">
        <v>65</v>
      </c>
      <c r="Q413" s="44">
        <f t="shared" si="83"/>
        <v>35</v>
      </c>
      <c r="R413" s="45">
        <f t="shared" ca="1" si="84"/>
        <v>0.53846153846153855</v>
      </c>
      <c r="S413" s="44" t="str">
        <f t="shared" ca="1" si="85"/>
        <v>GROWTH</v>
      </c>
      <c r="T413" s="46">
        <v>80</v>
      </c>
      <c r="U413" s="46" t="str">
        <f t="shared" ca="1" si="86"/>
        <v>Dec</v>
      </c>
      <c r="V413" s="42">
        <v>80</v>
      </c>
      <c r="W413" s="47">
        <f t="shared" si="87"/>
        <v>20</v>
      </c>
      <c r="X413" s="48">
        <f t="shared" ca="1" si="88"/>
        <v>0.25</v>
      </c>
      <c r="Y413" s="47" t="str">
        <f t="shared" ca="1" si="89"/>
        <v>GROWTH</v>
      </c>
      <c r="Z413" s="50">
        <v>0</v>
      </c>
      <c r="AA413" s="50">
        <f t="shared" si="90"/>
        <v>0</v>
      </c>
      <c r="AB413" s="27">
        <v>1000003794</v>
      </c>
    </row>
    <row r="414" spans="1:28" s="27" customFormat="1" ht="13.8" hidden="1">
      <c r="A414" s="39" t="s">
        <v>121</v>
      </c>
      <c r="B414" s="58" t="s">
        <v>27</v>
      </c>
      <c r="C414" s="58" t="s">
        <v>947</v>
      </c>
      <c r="D414" s="58">
        <v>1000003817</v>
      </c>
      <c r="E414" s="58" t="s">
        <v>948</v>
      </c>
      <c r="F414" s="49">
        <v>45301</v>
      </c>
      <c r="G414" s="40" t="str">
        <f t="shared" si="78"/>
        <v>Targeted Dealer</v>
      </c>
      <c r="H414" s="40"/>
      <c r="I414" s="41">
        <v>40</v>
      </c>
      <c r="J414" s="41">
        <f t="shared" ca="1" si="79"/>
        <v>881.29032258064512</v>
      </c>
      <c r="K414" s="42">
        <v>60</v>
      </c>
      <c r="L414" s="43">
        <f t="shared" ca="1" si="80"/>
        <v>-821.29032258064512</v>
      </c>
      <c r="M414" s="43">
        <f t="shared" ca="1" si="81"/>
        <v>6.8081991215226942</v>
      </c>
      <c r="N414" s="44">
        <v>42.5</v>
      </c>
      <c r="O414" s="45" t="str">
        <f t="shared" ca="1" si="82"/>
        <v>Nov</v>
      </c>
      <c r="P414" s="42">
        <v>42.5</v>
      </c>
      <c r="Q414" s="44">
        <f t="shared" si="83"/>
        <v>17.5</v>
      </c>
      <c r="R414" s="45">
        <f t="shared" ca="1" si="84"/>
        <v>0.41176470588235303</v>
      </c>
      <c r="S414" s="44" t="str">
        <f t="shared" ca="1" si="85"/>
        <v>GROWTH</v>
      </c>
      <c r="T414" s="46">
        <v>0</v>
      </c>
      <c r="U414" s="46" t="str">
        <f t="shared" ca="1" si="86"/>
        <v>Dec</v>
      </c>
      <c r="V414" s="42">
        <v>0</v>
      </c>
      <c r="W414" s="47">
        <f t="shared" si="87"/>
        <v>60</v>
      </c>
      <c r="X414" s="48">
        <f t="shared" ca="1" si="88"/>
        <v>0</v>
      </c>
      <c r="Y414" s="47" t="b">
        <f t="shared" si="89"/>
        <v>0</v>
      </c>
      <c r="Z414" s="50">
        <v>0</v>
      </c>
      <c r="AA414" s="50">
        <f t="shared" si="90"/>
        <v>0</v>
      </c>
      <c r="AB414" s="27">
        <v>1000003817</v>
      </c>
    </row>
    <row r="415" spans="1:28" s="27" customFormat="1" ht="13.8" hidden="1">
      <c r="A415" s="50" t="s">
        <v>121</v>
      </c>
      <c r="B415" s="63" t="s">
        <v>27</v>
      </c>
      <c r="C415" s="63" t="s">
        <v>949</v>
      </c>
      <c r="D415" s="63">
        <v>1000003914</v>
      </c>
      <c r="E415" s="63" t="s">
        <v>950</v>
      </c>
      <c r="F415" s="40">
        <v>45402</v>
      </c>
      <c r="G415" s="40" t="str">
        <f t="shared" si="78"/>
        <v>Targeted Dealer</v>
      </c>
      <c r="H415" s="40"/>
      <c r="I415" s="41">
        <v>30</v>
      </c>
      <c r="J415" s="41">
        <f t="shared" ca="1" si="79"/>
        <v>660.9677419354839</v>
      </c>
      <c r="K415" s="42">
        <v>61</v>
      </c>
      <c r="L415" s="43">
        <f t="shared" ca="1" si="80"/>
        <v>-599.9677419354839</v>
      </c>
      <c r="M415" s="43">
        <f t="shared" ca="1" si="81"/>
        <v>9.2288921425085402</v>
      </c>
      <c r="N415" s="44">
        <v>28.5</v>
      </c>
      <c r="O415" s="45" t="str">
        <f t="shared" ca="1" si="82"/>
        <v>Nov</v>
      </c>
      <c r="P415" s="42">
        <v>28.5</v>
      </c>
      <c r="Q415" s="44">
        <f t="shared" si="83"/>
        <v>32.5</v>
      </c>
      <c r="R415" s="45">
        <f t="shared" ca="1" si="84"/>
        <v>1.1403508771929824</v>
      </c>
      <c r="S415" s="44" t="str">
        <f t="shared" ca="1" si="85"/>
        <v>GROWTH</v>
      </c>
      <c r="T415" s="46">
        <v>0</v>
      </c>
      <c r="U415" s="46" t="str">
        <f t="shared" ca="1" si="86"/>
        <v>Dec</v>
      </c>
      <c r="V415" s="42">
        <v>0</v>
      </c>
      <c r="W415" s="47">
        <f t="shared" si="87"/>
        <v>61</v>
      </c>
      <c r="X415" s="48">
        <f t="shared" ca="1" si="88"/>
        <v>0</v>
      </c>
      <c r="Y415" s="47" t="b">
        <f t="shared" si="89"/>
        <v>0</v>
      </c>
      <c r="Z415" s="50">
        <v>0</v>
      </c>
      <c r="AA415" s="50">
        <f t="shared" si="90"/>
        <v>0</v>
      </c>
      <c r="AB415" s="27">
        <v>1000003914</v>
      </c>
    </row>
    <row r="416" spans="1:28" s="27" customFormat="1" ht="13.8" hidden="1">
      <c r="A416" s="50" t="s">
        <v>121</v>
      </c>
      <c r="B416" s="63" t="s">
        <v>27</v>
      </c>
      <c r="C416" s="63" t="s">
        <v>951</v>
      </c>
      <c r="D416" s="63">
        <v>1000003953</v>
      </c>
      <c r="E416" s="63" t="s">
        <v>952</v>
      </c>
      <c r="F416" s="40">
        <v>45427</v>
      </c>
      <c r="G416" s="40" t="str">
        <f t="shared" si="78"/>
        <v>Targeted Dealer</v>
      </c>
      <c r="H416" s="40"/>
      <c r="I416" s="41">
        <v>100</v>
      </c>
      <c r="J416" s="41">
        <f t="shared" ca="1" si="79"/>
        <v>2203.2258064516127</v>
      </c>
      <c r="K416" s="42">
        <v>248.7</v>
      </c>
      <c r="L416" s="43">
        <f t="shared" ca="1" si="80"/>
        <v>-1954.5258064516127</v>
      </c>
      <c r="M416" s="43">
        <f t="shared" ca="1" si="81"/>
        <v>11.287994143484626</v>
      </c>
      <c r="N416" s="44">
        <v>182.25</v>
      </c>
      <c r="O416" s="45" t="str">
        <f t="shared" ca="1" si="82"/>
        <v>Nov</v>
      </c>
      <c r="P416" s="42">
        <v>182.25</v>
      </c>
      <c r="Q416" s="44">
        <f t="shared" si="83"/>
        <v>66.449999999999989</v>
      </c>
      <c r="R416" s="45">
        <f t="shared" ca="1" si="84"/>
        <v>0.36460905349794226</v>
      </c>
      <c r="S416" s="44" t="str">
        <f t="shared" ca="1" si="85"/>
        <v>GROWTH</v>
      </c>
      <c r="T416" s="46">
        <v>0</v>
      </c>
      <c r="U416" s="46" t="str">
        <f t="shared" ca="1" si="86"/>
        <v>Dec</v>
      </c>
      <c r="V416" s="42">
        <v>0</v>
      </c>
      <c r="W416" s="47">
        <f t="shared" si="87"/>
        <v>248.7</v>
      </c>
      <c r="X416" s="48">
        <f t="shared" ca="1" si="88"/>
        <v>0</v>
      </c>
      <c r="Y416" s="47" t="b">
        <f t="shared" si="89"/>
        <v>0</v>
      </c>
      <c r="Z416" s="50">
        <v>0</v>
      </c>
      <c r="AA416" s="50">
        <f t="shared" si="90"/>
        <v>0</v>
      </c>
      <c r="AB416" s="27">
        <v>1000003953</v>
      </c>
    </row>
    <row r="417" spans="1:28" s="27" customFormat="1" ht="13.8" hidden="1">
      <c r="A417" s="50" t="s">
        <v>121</v>
      </c>
      <c r="B417" s="63" t="s">
        <v>27</v>
      </c>
      <c r="C417" s="63" t="s">
        <v>953</v>
      </c>
      <c r="D417" s="63">
        <v>1000003996</v>
      </c>
      <c r="E417" s="63" t="s">
        <v>954</v>
      </c>
      <c r="F417" s="40">
        <v>45446</v>
      </c>
      <c r="G417" s="40" t="str">
        <f t="shared" si="78"/>
        <v>Targeted Dealer</v>
      </c>
      <c r="H417" s="40"/>
      <c r="I417" s="41">
        <v>40</v>
      </c>
      <c r="J417" s="41">
        <f t="shared" ca="1" si="79"/>
        <v>881.29032258064512</v>
      </c>
      <c r="K417" s="42">
        <v>45</v>
      </c>
      <c r="L417" s="43">
        <f t="shared" ca="1" si="80"/>
        <v>-836.29032258064512</v>
      </c>
      <c r="M417" s="43">
        <f t="shared" ca="1" si="81"/>
        <v>5.1061493411420207</v>
      </c>
      <c r="N417" s="44">
        <v>60</v>
      </c>
      <c r="O417" s="45" t="str">
        <f t="shared" ca="1" si="82"/>
        <v>Nov</v>
      </c>
      <c r="P417" s="42">
        <v>60</v>
      </c>
      <c r="Q417" s="44">
        <f t="shared" si="83"/>
        <v>-15</v>
      </c>
      <c r="R417" s="45">
        <f t="shared" ca="1" si="84"/>
        <v>-0.25</v>
      </c>
      <c r="S417" s="44" t="str">
        <f t="shared" ca="1" si="85"/>
        <v>DEGROWTH</v>
      </c>
      <c r="T417" s="46">
        <v>0</v>
      </c>
      <c r="U417" s="46" t="str">
        <f t="shared" ca="1" si="86"/>
        <v>Dec</v>
      </c>
      <c r="V417" s="42">
        <v>0</v>
      </c>
      <c r="W417" s="47">
        <f t="shared" si="87"/>
        <v>45</v>
      </c>
      <c r="X417" s="48">
        <f t="shared" ca="1" si="88"/>
        <v>0</v>
      </c>
      <c r="Y417" s="47" t="b">
        <f t="shared" si="89"/>
        <v>0</v>
      </c>
      <c r="Z417" s="50">
        <v>0</v>
      </c>
      <c r="AA417" s="50">
        <f t="shared" si="90"/>
        <v>0</v>
      </c>
      <c r="AB417" s="27">
        <v>1000003996</v>
      </c>
    </row>
    <row r="418" spans="1:28" s="27" customFormat="1" ht="13.8" hidden="1">
      <c r="A418" s="50" t="s">
        <v>121</v>
      </c>
      <c r="B418" s="63" t="s">
        <v>27</v>
      </c>
      <c r="C418" s="63" t="s">
        <v>955</v>
      </c>
      <c r="D418" s="63">
        <v>1000004000</v>
      </c>
      <c r="E418" s="63" t="s">
        <v>956</v>
      </c>
      <c r="F418" s="40">
        <v>45449</v>
      </c>
      <c r="G418" s="40" t="str">
        <f t="shared" si="78"/>
        <v>Targeted Dealer</v>
      </c>
      <c r="H418" s="40"/>
      <c r="I418" s="41">
        <v>40</v>
      </c>
      <c r="J418" s="41">
        <f t="shared" ca="1" si="79"/>
        <v>881.29032258064512</v>
      </c>
      <c r="K418" s="42">
        <v>80</v>
      </c>
      <c r="L418" s="43">
        <f t="shared" ca="1" si="80"/>
        <v>-801.29032258064512</v>
      </c>
      <c r="M418" s="43">
        <f t="shared" ca="1" si="81"/>
        <v>9.0775988286969262</v>
      </c>
      <c r="N418" s="44">
        <v>40</v>
      </c>
      <c r="O418" s="45" t="str">
        <f t="shared" ca="1" si="82"/>
        <v>Nov</v>
      </c>
      <c r="P418" s="42">
        <v>40</v>
      </c>
      <c r="Q418" s="44">
        <f t="shared" si="83"/>
        <v>40</v>
      </c>
      <c r="R418" s="45">
        <f t="shared" ca="1" si="84"/>
        <v>1</v>
      </c>
      <c r="S418" s="44" t="str">
        <f t="shared" ca="1" si="85"/>
        <v>GROWTH</v>
      </c>
      <c r="T418" s="46">
        <v>0</v>
      </c>
      <c r="U418" s="46" t="str">
        <f t="shared" ca="1" si="86"/>
        <v>Dec</v>
      </c>
      <c r="V418" s="42">
        <v>0</v>
      </c>
      <c r="W418" s="47">
        <f t="shared" si="87"/>
        <v>80</v>
      </c>
      <c r="X418" s="48">
        <f t="shared" ca="1" si="88"/>
        <v>0</v>
      </c>
      <c r="Y418" s="47" t="b">
        <f t="shared" si="89"/>
        <v>0</v>
      </c>
      <c r="Z418" s="50">
        <v>0</v>
      </c>
      <c r="AA418" s="50">
        <f t="shared" si="90"/>
        <v>0</v>
      </c>
      <c r="AB418" s="27">
        <v>1000004000</v>
      </c>
    </row>
    <row r="419" spans="1:28" s="27" customFormat="1" ht="13.8" hidden="1">
      <c r="A419" s="50" t="s">
        <v>121</v>
      </c>
      <c r="B419" s="63" t="s">
        <v>27</v>
      </c>
      <c r="C419" s="63" t="s">
        <v>957</v>
      </c>
      <c r="D419" s="63">
        <v>1000004008</v>
      </c>
      <c r="E419" s="63" t="s">
        <v>958</v>
      </c>
      <c r="F419" s="40">
        <v>45457</v>
      </c>
      <c r="G419" s="40" t="str">
        <f t="shared" si="78"/>
        <v>Targeted Dealer</v>
      </c>
      <c r="H419" s="50"/>
      <c r="I419" s="41">
        <v>50</v>
      </c>
      <c r="J419" s="41">
        <f t="shared" ca="1" si="79"/>
        <v>1101.6129032258063</v>
      </c>
      <c r="K419" s="42">
        <v>75</v>
      </c>
      <c r="L419" s="43">
        <f t="shared" ca="1" si="80"/>
        <v>-1026.6129032258063</v>
      </c>
      <c r="M419" s="43">
        <f t="shared" ca="1" si="81"/>
        <v>6.8081991215226942</v>
      </c>
      <c r="N419" s="44">
        <v>45</v>
      </c>
      <c r="O419" s="45" t="str">
        <f t="shared" ca="1" si="82"/>
        <v>Nov</v>
      </c>
      <c r="P419" s="42">
        <v>45</v>
      </c>
      <c r="Q419" s="44">
        <f t="shared" si="83"/>
        <v>30</v>
      </c>
      <c r="R419" s="45">
        <f t="shared" ca="1" si="84"/>
        <v>0.66666666666666674</v>
      </c>
      <c r="S419" s="44" t="str">
        <f t="shared" ca="1" si="85"/>
        <v>GROWTH</v>
      </c>
      <c r="T419" s="46">
        <v>0</v>
      </c>
      <c r="U419" s="46" t="str">
        <f t="shared" ca="1" si="86"/>
        <v>Dec</v>
      </c>
      <c r="V419" s="42">
        <v>0</v>
      </c>
      <c r="W419" s="47">
        <f t="shared" si="87"/>
        <v>75</v>
      </c>
      <c r="X419" s="48">
        <f t="shared" ca="1" si="88"/>
        <v>0</v>
      </c>
      <c r="Y419" s="47" t="b">
        <f t="shared" si="89"/>
        <v>0</v>
      </c>
      <c r="Z419" s="50">
        <v>0</v>
      </c>
      <c r="AA419" s="50">
        <f t="shared" si="90"/>
        <v>0</v>
      </c>
      <c r="AB419" s="27">
        <v>1000004008</v>
      </c>
    </row>
    <row r="420" spans="1:28" s="27" customFormat="1" ht="13.8" hidden="1">
      <c r="A420" s="50" t="s">
        <v>121</v>
      </c>
      <c r="B420" s="63" t="s">
        <v>27</v>
      </c>
      <c r="C420" s="63" t="s">
        <v>959</v>
      </c>
      <c r="D420" s="63">
        <v>1000004074</v>
      </c>
      <c r="E420" s="63" t="s">
        <v>960</v>
      </c>
      <c r="F420" s="40">
        <v>45506</v>
      </c>
      <c r="G420" s="40" t="str">
        <f t="shared" si="78"/>
        <v>-</v>
      </c>
      <c r="H420" s="50"/>
      <c r="I420" s="41">
        <v>0</v>
      </c>
      <c r="J420" s="41">
        <f t="shared" ca="1" si="79"/>
        <v>0</v>
      </c>
      <c r="K420" s="42">
        <v>43.5</v>
      </c>
      <c r="L420" s="43">
        <f t="shared" ca="1" si="80"/>
        <v>43.5</v>
      </c>
      <c r="M420" s="43" t="str">
        <f t="shared" ca="1" si="81"/>
        <v>-</v>
      </c>
      <c r="N420" s="44">
        <v>40</v>
      </c>
      <c r="O420" s="45" t="str">
        <f t="shared" ca="1" si="82"/>
        <v>Nov</v>
      </c>
      <c r="P420" s="42">
        <v>40</v>
      </c>
      <c r="Q420" s="44">
        <f t="shared" si="83"/>
        <v>3.5</v>
      </c>
      <c r="R420" s="45">
        <f t="shared" ca="1" si="84"/>
        <v>8.7499999999999911E-2</v>
      </c>
      <c r="S420" s="44" t="str">
        <f t="shared" ca="1" si="85"/>
        <v>GROWTH</v>
      </c>
      <c r="T420" s="46">
        <v>0</v>
      </c>
      <c r="U420" s="46" t="str">
        <f t="shared" ca="1" si="86"/>
        <v>Dec</v>
      </c>
      <c r="V420" s="42">
        <v>0</v>
      </c>
      <c r="W420" s="47">
        <f t="shared" si="87"/>
        <v>43.5</v>
      </c>
      <c r="X420" s="48">
        <f t="shared" ca="1" si="88"/>
        <v>0</v>
      </c>
      <c r="Y420" s="47" t="b">
        <f t="shared" si="89"/>
        <v>0</v>
      </c>
      <c r="Z420" s="50">
        <v>0</v>
      </c>
      <c r="AA420" s="50">
        <f t="shared" si="90"/>
        <v>0</v>
      </c>
      <c r="AB420" s="27">
        <v>1000004074</v>
      </c>
    </row>
    <row r="421" spans="1:28" s="27" customFormat="1" ht="13.8" hidden="1">
      <c r="A421" s="39" t="s">
        <v>121</v>
      </c>
      <c r="B421" s="58" t="s">
        <v>961</v>
      </c>
      <c r="C421" s="61" t="s">
        <v>962</v>
      </c>
      <c r="D421" s="59">
        <v>1000000119</v>
      </c>
      <c r="E421" s="60" t="s">
        <v>963</v>
      </c>
      <c r="F421" s="40">
        <v>40826</v>
      </c>
      <c r="G421" s="40" t="str">
        <f t="shared" si="78"/>
        <v>Targeted Dealer</v>
      </c>
      <c r="H421" s="40"/>
      <c r="I421" s="41">
        <v>100</v>
      </c>
      <c r="J421" s="41">
        <f t="shared" ca="1" si="79"/>
        <v>2203.2258064516127</v>
      </c>
      <c r="K421" s="42">
        <v>138</v>
      </c>
      <c r="L421" s="43">
        <f t="shared" ca="1" si="80"/>
        <v>-2065.2258064516127</v>
      </c>
      <c r="M421" s="43">
        <f t="shared" ca="1" si="81"/>
        <v>6.2635431918008786</v>
      </c>
      <c r="N421" s="44">
        <v>126</v>
      </c>
      <c r="O421" s="45" t="str">
        <f t="shared" ca="1" si="82"/>
        <v>Nov</v>
      </c>
      <c r="P421" s="42">
        <v>126</v>
      </c>
      <c r="Q421" s="44">
        <f t="shared" si="83"/>
        <v>12</v>
      </c>
      <c r="R421" s="45">
        <f t="shared" ca="1" si="84"/>
        <v>9.5238095238095344E-2</v>
      </c>
      <c r="S421" s="44" t="str">
        <f t="shared" ca="1" si="85"/>
        <v>GROWTH</v>
      </c>
      <c r="T421" s="46">
        <v>85</v>
      </c>
      <c r="U421" s="46" t="str">
        <f t="shared" ca="1" si="86"/>
        <v>Dec</v>
      </c>
      <c r="V421" s="42">
        <v>85</v>
      </c>
      <c r="W421" s="47">
        <f t="shared" si="87"/>
        <v>53</v>
      </c>
      <c r="X421" s="48">
        <f t="shared" ca="1" si="88"/>
        <v>0.62352941176470589</v>
      </c>
      <c r="Y421" s="47" t="str">
        <f t="shared" ca="1" si="89"/>
        <v>GROWTH</v>
      </c>
      <c r="Z421" s="50">
        <v>0</v>
      </c>
      <c r="AA421" s="50">
        <f t="shared" si="90"/>
        <v>0</v>
      </c>
      <c r="AB421" s="27">
        <v>1000000119</v>
      </c>
    </row>
    <row r="422" spans="1:28" s="27" customFormat="1" ht="13.8" hidden="1">
      <c r="A422" s="39" t="s">
        <v>121</v>
      </c>
      <c r="B422" s="58" t="s">
        <v>961</v>
      </c>
      <c r="C422" s="61" t="s">
        <v>964</v>
      </c>
      <c r="D422" s="59">
        <v>1000000114</v>
      </c>
      <c r="E422" s="60" t="s">
        <v>965</v>
      </c>
      <c r="F422" s="40">
        <v>41289</v>
      </c>
      <c r="G422" s="40" t="str">
        <f t="shared" si="78"/>
        <v>Targeted Dealer</v>
      </c>
      <c r="H422" s="40"/>
      <c r="I422" s="41">
        <v>175</v>
      </c>
      <c r="J422" s="41">
        <f t="shared" ca="1" si="79"/>
        <v>3855.6451612903229</v>
      </c>
      <c r="K422" s="42">
        <v>179.5</v>
      </c>
      <c r="L422" s="43">
        <f t="shared" ca="1" si="80"/>
        <v>-3676.1451612903229</v>
      </c>
      <c r="M422" s="43">
        <f t="shared" ca="1" si="81"/>
        <v>4.6555113992888506</v>
      </c>
      <c r="N422" s="44">
        <v>200</v>
      </c>
      <c r="O422" s="45" t="str">
        <f t="shared" ca="1" si="82"/>
        <v>Nov</v>
      </c>
      <c r="P422" s="42">
        <v>200</v>
      </c>
      <c r="Q422" s="44">
        <f t="shared" si="83"/>
        <v>-20.5</v>
      </c>
      <c r="R422" s="45">
        <f t="shared" ca="1" si="84"/>
        <v>-0.10250000000000004</v>
      </c>
      <c r="S422" s="44" t="str">
        <f t="shared" ca="1" si="85"/>
        <v>DEGROWTH</v>
      </c>
      <c r="T422" s="46">
        <v>280</v>
      </c>
      <c r="U422" s="46" t="str">
        <f t="shared" ca="1" si="86"/>
        <v>Dec</v>
      </c>
      <c r="V422" s="42">
        <v>280</v>
      </c>
      <c r="W422" s="47">
        <f t="shared" si="87"/>
        <v>-100.5</v>
      </c>
      <c r="X422" s="48">
        <f t="shared" ca="1" si="88"/>
        <v>-0.35892857142857137</v>
      </c>
      <c r="Y422" s="47" t="str">
        <f t="shared" ca="1" si="89"/>
        <v>DEGROWTH</v>
      </c>
      <c r="Z422" s="50">
        <v>0</v>
      </c>
      <c r="AA422" s="50">
        <f t="shared" si="90"/>
        <v>0</v>
      </c>
      <c r="AB422" s="27">
        <v>1000000114</v>
      </c>
    </row>
    <row r="423" spans="1:28" s="27" customFormat="1" ht="13.8">
      <c r="A423" s="39" t="s">
        <v>121</v>
      </c>
      <c r="B423" s="58" t="s">
        <v>961</v>
      </c>
      <c r="C423" s="61" t="s">
        <v>966</v>
      </c>
      <c r="D423" s="59">
        <v>1000003279</v>
      </c>
      <c r="E423" s="61" t="s">
        <v>967</v>
      </c>
      <c r="F423" s="40">
        <v>44951</v>
      </c>
      <c r="G423" s="40" t="str">
        <f t="shared" si="78"/>
        <v>-</v>
      </c>
      <c r="H423" s="40"/>
      <c r="I423" s="41">
        <v>0</v>
      </c>
      <c r="J423" s="41">
        <f t="shared" ca="1" si="79"/>
        <v>0</v>
      </c>
      <c r="K423" s="42">
        <v>0</v>
      </c>
      <c r="L423" s="43">
        <f t="shared" ca="1" si="80"/>
        <v>0</v>
      </c>
      <c r="M423" s="43" t="str">
        <f t="shared" ca="1" si="81"/>
        <v>-</v>
      </c>
      <c r="N423" s="44">
        <v>0</v>
      </c>
      <c r="O423" s="45" t="str">
        <f t="shared" ca="1" si="82"/>
        <v>Nov</v>
      </c>
      <c r="P423" s="42">
        <v>0</v>
      </c>
      <c r="Q423" s="44">
        <f t="shared" si="83"/>
        <v>0</v>
      </c>
      <c r="R423" s="45">
        <f t="shared" ca="1" si="84"/>
        <v>0</v>
      </c>
      <c r="S423" s="44" t="b">
        <f t="shared" si="85"/>
        <v>0</v>
      </c>
      <c r="T423" s="46">
        <v>0</v>
      </c>
      <c r="U423" s="46" t="str">
        <f t="shared" ca="1" si="86"/>
        <v>Dec</v>
      </c>
      <c r="V423" s="42">
        <v>0</v>
      </c>
      <c r="W423" s="47">
        <f t="shared" si="87"/>
        <v>0</v>
      </c>
      <c r="X423" s="48">
        <f t="shared" ca="1" si="88"/>
        <v>0</v>
      </c>
      <c r="Y423" s="47" t="b">
        <f t="shared" si="89"/>
        <v>0</v>
      </c>
      <c r="Z423" s="50">
        <v>1</v>
      </c>
      <c r="AA423" s="50">
        <f t="shared" si="90"/>
        <v>0</v>
      </c>
      <c r="AB423" s="27" t="e">
        <v>#N/A</v>
      </c>
    </row>
    <row r="424" spans="1:28" s="27" customFormat="1" ht="13.8" hidden="1">
      <c r="A424" s="39" t="s">
        <v>121</v>
      </c>
      <c r="B424" s="58" t="s">
        <v>961</v>
      </c>
      <c r="C424" s="61" t="s">
        <v>968</v>
      </c>
      <c r="D424" s="59">
        <v>1000003474</v>
      </c>
      <c r="E424" s="61" t="s">
        <v>969</v>
      </c>
      <c r="F424" s="40">
        <v>45021</v>
      </c>
      <c r="G424" s="40" t="str">
        <f t="shared" si="78"/>
        <v>Targeted Dealer</v>
      </c>
      <c r="H424" s="40"/>
      <c r="I424" s="41">
        <v>60</v>
      </c>
      <c r="J424" s="41">
        <f t="shared" ca="1" si="79"/>
        <v>1321.9354838709678</v>
      </c>
      <c r="K424" s="42">
        <v>30</v>
      </c>
      <c r="L424" s="43">
        <f t="shared" ca="1" si="80"/>
        <v>-1291.9354838709678</v>
      </c>
      <c r="M424" s="43">
        <f t="shared" ca="1" si="81"/>
        <v>2.2693997071742311</v>
      </c>
      <c r="N424" s="44">
        <v>121.5</v>
      </c>
      <c r="O424" s="45" t="str">
        <f t="shared" ca="1" si="82"/>
        <v>Nov</v>
      </c>
      <c r="P424" s="42">
        <v>121.5</v>
      </c>
      <c r="Q424" s="44">
        <f t="shared" si="83"/>
        <v>-91.5</v>
      </c>
      <c r="R424" s="45">
        <f t="shared" ca="1" si="84"/>
        <v>-0.75308641975308643</v>
      </c>
      <c r="S424" s="44" t="str">
        <f t="shared" ca="1" si="85"/>
        <v>DEGROWTH</v>
      </c>
      <c r="T424" s="46">
        <v>0</v>
      </c>
      <c r="U424" s="46" t="str">
        <f t="shared" ca="1" si="86"/>
        <v>Dec</v>
      </c>
      <c r="V424" s="42">
        <v>0</v>
      </c>
      <c r="W424" s="47">
        <f t="shared" si="87"/>
        <v>30</v>
      </c>
      <c r="X424" s="48">
        <f t="shared" ca="1" si="88"/>
        <v>0</v>
      </c>
      <c r="Y424" s="47" t="b">
        <f t="shared" si="89"/>
        <v>0</v>
      </c>
      <c r="Z424" s="50">
        <v>0</v>
      </c>
      <c r="AA424" s="50">
        <f t="shared" si="90"/>
        <v>0</v>
      </c>
      <c r="AB424" s="27">
        <v>1000003474</v>
      </c>
    </row>
    <row r="425" spans="1:28" s="27" customFormat="1" ht="13.8" hidden="1">
      <c r="A425" s="39" t="s">
        <v>121</v>
      </c>
      <c r="B425" s="58" t="s">
        <v>961</v>
      </c>
      <c r="C425" s="61" t="s">
        <v>970</v>
      </c>
      <c r="D425" s="59">
        <v>1000003491</v>
      </c>
      <c r="E425" s="61" t="s">
        <v>971</v>
      </c>
      <c r="F425" s="40">
        <v>45042</v>
      </c>
      <c r="G425" s="40" t="str">
        <f t="shared" si="78"/>
        <v>-</v>
      </c>
      <c r="H425" s="40"/>
      <c r="I425" s="41">
        <v>0</v>
      </c>
      <c r="J425" s="41">
        <f t="shared" ca="1" si="79"/>
        <v>0</v>
      </c>
      <c r="K425" s="42">
        <v>0</v>
      </c>
      <c r="L425" s="43">
        <f t="shared" ca="1" si="80"/>
        <v>0</v>
      </c>
      <c r="M425" s="43" t="str">
        <f t="shared" ca="1" si="81"/>
        <v>-</v>
      </c>
      <c r="N425" s="44">
        <v>0</v>
      </c>
      <c r="O425" s="45" t="str">
        <f t="shared" ca="1" si="82"/>
        <v>Nov</v>
      </c>
      <c r="P425" s="42">
        <v>0</v>
      </c>
      <c r="Q425" s="44">
        <f t="shared" si="83"/>
        <v>0</v>
      </c>
      <c r="R425" s="45">
        <f t="shared" ca="1" si="84"/>
        <v>0</v>
      </c>
      <c r="S425" s="44" t="b">
        <f t="shared" si="85"/>
        <v>0</v>
      </c>
      <c r="T425" s="46">
        <v>40</v>
      </c>
      <c r="U425" s="46" t="str">
        <f t="shared" ca="1" si="86"/>
        <v>Dec</v>
      </c>
      <c r="V425" s="42">
        <v>40</v>
      </c>
      <c r="W425" s="47">
        <f t="shared" si="87"/>
        <v>-40</v>
      </c>
      <c r="X425" s="48">
        <f t="shared" ca="1" si="88"/>
        <v>-1</v>
      </c>
      <c r="Y425" s="47" t="str">
        <f t="shared" ca="1" si="89"/>
        <v>DEGROWTH</v>
      </c>
      <c r="Z425" s="50">
        <v>1</v>
      </c>
      <c r="AA425" s="50">
        <f t="shared" si="90"/>
        <v>0</v>
      </c>
      <c r="AB425" s="27">
        <v>1000003491</v>
      </c>
    </row>
    <row r="426" spans="1:28" s="27" customFormat="1" ht="13.8" hidden="1">
      <c r="A426" s="39" t="s">
        <v>121</v>
      </c>
      <c r="B426" s="58" t="s">
        <v>961</v>
      </c>
      <c r="C426" s="61" t="s">
        <v>972</v>
      </c>
      <c r="D426" s="59">
        <v>1000003611</v>
      </c>
      <c r="E426" s="61" t="s">
        <v>973</v>
      </c>
      <c r="F426" s="40">
        <v>45103</v>
      </c>
      <c r="G426" s="40" t="str">
        <f t="shared" si="78"/>
        <v>Targeted Dealer</v>
      </c>
      <c r="H426" s="40" t="s">
        <v>113</v>
      </c>
      <c r="I426" s="41">
        <v>45</v>
      </c>
      <c r="J426" s="41">
        <f t="shared" ca="1" si="79"/>
        <v>991.45161290322585</v>
      </c>
      <c r="K426" s="42">
        <v>45</v>
      </c>
      <c r="L426" s="43">
        <f t="shared" ca="1" si="80"/>
        <v>-946.45161290322585</v>
      </c>
      <c r="M426" s="43">
        <f t="shared" ca="1" si="81"/>
        <v>4.5387994143484631</v>
      </c>
      <c r="N426" s="44">
        <v>0</v>
      </c>
      <c r="O426" s="45" t="str">
        <f t="shared" ca="1" si="82"/>
        <v>Nov</v>
      </c>
      <c r="P426" s="42">
        <v>0</v>
      </c>
      <c r="Q426" s="44">
        <f t="shared" si="83"/>
        <v>45</v>
      </c>
      <c r="R426" s="45">
        <f t="shared" ca="1" si="84"/>
        <v>0</v>
      </c>
      <c r="S426" s="44" t="b">
        <f t="shared" si="85"/>
        <v>0</v>
      </c>
      <c r="T426" s="46">
        <v>87.5</v>
      </c>
      <c r="U426" s="46" t="str">
        <f t="shared" ca="1" si="86"/>
        <v>Dec</v>
      </c>
      <c r="V426" s="42">
        <v>87.5</v>
      </c>
      <c r="W426" s="47">
        <f t="shared" si="87"/>
        <v>-42.5</v>
      </c>
      <c r="X426" s="48">
        <f t="shared" ca="1" si="88"/>
        <v>-0.48571428571428577</v>
      </c>
      <c r="Y426" s="47" t="str">
        <f t="shared" ca="1" si="89"/>
        <v>DEGROWTH</v>
      </c>
      <c r="Z426" s="50">
        <v>0</v>
      </c>
      <c r="AA426" s="50">
        <f t="shared" si="90"/>
        <v>1</v>
      </c>
      <c r="AB426" s="27">
        <v>1000003611</v>
      </c>
    </row>
    <row r="427" spans="1:28" s="27" customFormat="1" ht="13.8" hidden="1">
      <c r="A427" s="39" t="s">
        <v>121</v>
      </c>
      <c r="B427" s="58" t="s">
        <v>961</v>
      </c>
      <c r="C427" s="61" t="s">
        <v>974</v>
      </c>
      <c r="D427" s="59">
        <v>1000003701</v>
      </c>
      <c r="E427" s="61" t="s">
        <v>975</v>
      </c>
      <c r="F427" s="40">
        <v>45167</v>
      </c>
      <c r="G427" s="40" t="str">
        <f t="shared" si="78"/>
        <v>-</v>
      </c>
      <c r="H427" s="40"/>
      <c r="I427" s="41">
        <v>0</v>
      </c>
      <c r="J427" s="41">
        <f t="shared" ca="1" si="79"/>
        <v>0</v>
      </c>
      <c r="K427" s="42">
        <v>0</v>
      </c>
      <c r="L427" s="43">
        <f t="shared" ca="1" si="80"/>
        <v>0</v>
      </c>
      <c r="M427" s="43" t="str">
        <f t="shared" ca="1" si="81"/>
        <v>-</v>
      </c>
      <c r="N427" s="44">
        <v>0</v>
      </c>
      <c r="O427" s="45" t="str">
        <f t="shared" ca="1" si="82"/>
        <v>Nov</v>
      </c>
      <c r="P427" s="42">
        <v>0</v>
      </c>
      <c r="Q427" s="44">
        <f t="shared" si="83"/>
        <v>0</v>
      </c>
      <c r="R427" s="45">
        <f t="shared" ca="1" si="84"/>
        <v>0</v>
      </c>
      <c r="S427" s="44" t="b">
        <f t="shared" si="85"/>
        <v>0</v>
      </c>
      <c r="T427" s="46">
        <v>60</v>
      </c>
      <c r="U427" s="46" t="str">
        <f t="shared" ca="1" si="86"/>
        <v>Dec</v>
      </c>
      <c r="V427" s="42">
        <v>60</v>
      </c>
      <c r="W427" s="47">
        <f t="shared" si="87"/>
        <v>-60</v>
      </c>
      <c r="X427" s="48">
        <f t="shared" ca="1" si="88"/>
        <v>-1</v>
      </c>
      <c r="Y427" s="47" t="str">
        <f t="shared" ca="1" si="89"/>
        <v>DEGROWTH</v>
      </c>
      <c r="Z427" s="50">
        <v>1</v>
      </c>
      <c r="AA427" s="50">
        <f t="shared" si="90"/>
        <v>0</v>
      </c>
      <c r="AB427" s="27">
        <v>1000003701</v>
      </c>
    </row>
    <row r="428" spans="1:28" s="27" customFormat="1" ht="13.8" hidden="1">
      <c r="A428" s="50" t="s">
        <v>121</v>
      </c>
      <c r="B428" s="63" t="s">
        <v>961</v>
      </c>
      <c r="C428" s="63" t="s">
        <v>976</v>
      </c>
      <c r="D428" s="63">
        <v>1000003876</v>
      </c>
      <c r="E428" s="63" t="s">
        <v>977</v>
      </c>
      <c r="F428" s="40">
        <v>45351</v>
      </c>
      <c r="G428" s="40" t="str">
        <f t="shared" si="78"/>
        <v>Targeted Dealer</v>
      </c>
      <c r="H428" s="40"/>
      <c r="I428" s="41">
        <v>90</v>
      </c>
      <c r="J428" s="41">
        <f t="shared" ca="1" si="79"/>
        <v>1982.9032258064517</v>
      </c>
      <c r="K428" s="42">
        <v>120</v>
      </c>
      <c r="L428" s="43">
        <f t="shared" ca="1" si="80"/>
        <v>-1862.9032258064517</v>
      </c>
      <c r="M428" s="43">
        <f t="shared" ca="1" si="81"/>
        <v>6.0517325524646175</v>
      </c>
      <c r="N428" s="44">
        <v>150</v>
      </c>
      <c r="O428" s="45" t="str">
        <f t="shared" ca="1" si="82"/>
        <v>Nov</v>
      </c>
      <c r="P428" s="42">
        <v>150</v>
      </c>
      <c r="Q428" s="44">
        <f t="shared" si="83"/>
        <v>-30</v>
      </c>
      <c r="R428" s="45">
        <f t="shared" ca="1" si="84"/>
        <v>-0.19999999999999996</v>
      </c>
      <c r="S428" s="44" t="str">
        <f t="shared" ca="1" si="85"/>
        <v>DEGROWTH</v>
      </c>
      <c r="T428" s="46">
        <v>0</v>
      </c>
      <c r="U428" s="46" t="str">
        <f t="shared" ca="1" si="86"/>
        <v>Dec</v>
      </c>
      <c r="V428" s="42">
        <v>0</v>
      </c>
      <c r="W428" s="47">
        <f t="shared" si="87"/>
        <v>120</v>
      </c>
      <c r="X428" s="48">
        <f t="shared" ca="1" si="88"/>
        <v>0</v>
      </c>
      <c r="Y428" s="47" t="b">
        <f t="shared" si="89"/>
        <v>0</v>
      </c>
      <c r="Z428" s="50">
        <v>0</v>
      </c>
      <c r="AA428" s="50">
        <f t="shared" si="90"/>
        <v>0</v>
      </c>
      <c r="AB428" s="27">
        <v>1000003876</v>
      </c>
    </row>
    <row r="429" spans="1:28" s="27" customFormat="1" ht="13.8" hidden="1">
      <c r="A429" s="50" t="s">
        <v>121</v>
      </c>
      <c r="B429" s="63" t="s">
        <v>961</v>
      </c>
      <c r="C429" s="63" t="s">
        <v>978</v>
      </c>
      <c r="D429" s="63">
        <v>1000003888</v>
      </c>
      <c r="E429" s="63" t="s">
        <v>979</v>
      </c>
      <c r="F429" s="40">
        <v>45365</v>
      </c>
      <c r="G429" s="40" t="str">
        <f t="shared" si="78"/>
        <v>Targeted Dealer</v>
      </c>
      <c r="H429" s="40" t="s">
        <v>113</v>
      </c>
      <c r="I429" s="41">
        <v>130</v>
      </c>
      <c r="J429" s="41">
        <f t="shared" ca="1" si="79"/>
        <v>2864.1935483870966</v>
      </c>
      <c r="K429" s="42">
        <v>380</v>
      </c>
      <c r="L429" s="43">
        <f t="shared" ca="1" si="80"/>
        <v>-2484.1935483870966</v>
      </c>
      <c r="M429" s="43">
        <f t="shared" ca="1" si="81"/>
        <v>13.267259826557046</v>
      </c>
      <c r="N429" s="44">
        <v>276.5</v>
      </c>
      <c r="O429" s="45" t="str">
        <f t="shared" ca="1" si="82"/>
        <v>Nov</v>
      </c>
      <c r="P429" s="42">
        <v>276.5</v>
      </c>
      <c r="Q429" s="44">
        <f t="shared" si="83"/>
        <v>103.5</v>
      </c>
      <c r="R429" s="45">
        <f t="shared" ca="1" si="84"/>
        <v>0.37432188065099448</v>
      </c>
      <c r="S429" s="44" t="str">
        <f t="shared" ca="1" si="85"/>
        <v>GROWTH</v>
      </c>
      <c r="T429" s="46">
        <v>0</v>
      </c>
      <c r="U429" s="46" t="str">
        <f t="shared" ca="1" si="86"/>
        <v>Dec</v>
      </c>
      <c r="V429" s="42">
        <v>0</v>
      </c>
      <c r="W429" s="47">
        <f t="shared" si="87"/>
        <v>380</v>
      </c>
      <c r="X429" s="48">
        <f t="shared" ca="1" si="88"/>
        <v>0</v>
      </c>
      <c r="Y429" s="47" t="b">
        <f t="shared" si="89"/>
        <v>0</v>
      </c>
      <c r="Z429" s="50">
        <v>0</v>
      </c>
      <c r="AA429" s="50">
        <f t="shared" si="90"/>
        <v>1</v>
      </c>
      <c r="AB429" s="27">
        <v>1000003888</v>
      </c>
    </row>
    <row r="430" spans="1:28" s="27" customFormat="1" ht="13.8" hidden="1">
      <c r="A430" s="50" t="s">
        <v>121</v>
      </c>
      <c r="B430" s="63" t="s">
        <v>961</v>
      </c>
      <c r="C430" s="63" t="s">
        <v>980</v>
      </c>
      <c r="D430" s="63">
        <v>1000003986</v>
      </c>
      <c r="E430" s="63" t="s">
        <v>981</v>
      </c>
      <c r="F430" s="40">
        <v>45441</v>
      </c>
      <c r="G430" s="40" t="str">
        <f t="shared" si="78"/>
        <v>-</v>
      </c>
      <c r="H430" s="40"/>
      <c r="I430" s="41">
        <v>0</v>
      </c>
      <c r="J430" s="41">
        <f t="shared" ca="1" si="79"/>
        <v>0</v>
      </c>
      <c r="K430" s="42">
        <v>0</v>
      </c>
      <c r="L430" s="43">
        <f t="shared" ca="1" si="80"/>
        <v>0</v>
      </c>
      <c r="M430" s="43" t="str">
        <f t="shared" ca="1" si="81"/>
        <v>-</v>
      </c>
      <c r="N430" s="44">
        <v>0</v>
      </c>
      <c r="O430" s="45" t="str">
        <f t="shared" ca="1" si="82"/>
        <v>Nov</v>
      </c>
      <c r="P430" s="42">
        <v>0</v>
      </c>
      <c r="Q430" s="44">
        <f t="shared" si="83"/>
        <v>0</v>
      </c>
      <c r="R430" s="45">
        <f t="shared" ca="1" si="84"/>
        <v>0</v>
      </c>
      <c r="S430" s="44" t="b">
        <f t="shared" si="85"/>
        <v>0</v>
      </c>
      <c r="T430" s="46">
        <v>0</v>
      </c>
      <c r="U430" s="46" t="str">
        <f t="shared" ca="1" si="86"/>
        <v>Dec</v>
      </c>
      <c r="V430" s="42">
        <v>0</v>
      </c>
      <c r="W430" s="47">
        <f t="shared" si="87"/>
        <v>0</v>
      </c>
      <c r="X430" s="48">
        <f t="shared" ca="1" si="88"/>
        <v>0</v>
      </c>
      <c r="Y430" s="47" t="b">
        <f t="shared" si="89"/>
        <v>0</v>
      </c>
      <c r="Z430" s="50">
        <v>1</v>
      </c>
      <c r="AA430" s="50">
        <f t="shared" si="90"/>
        <v>0</v>
      </c>
      <c r="AB430" s="27">
        <v>1000003986</v>
      </c>
    </row>
    <row r="431" spans="1:28" s="27" customFormat="1" ht="13.8" hidden="1">
      <c r="A431" s="50" t="s">
        <v>121</v>
      </c>
      <c r="B431" s="63" t="s">
        <v>961</v>
      </c>
      <c r="C431" s="63" t="s">
        <v>982</v>
      </c>
      <c r="D431" s="63">
        <v>1000004016</v>
      </c>
      <c r="E431" s="63" t="s">
        <v>983</v>
      </c>
      <c r="F431" s="40">
        <v>45468</v>
      </c>
      <c r="G431" s="40" t="str">
        <f t="shared" si="78"/>
        <v>Targeted Dealer</v>
      </c>
      <c r="H431" s="40" t="s">
        <v>113</v>
      </c>
      <c r="I431" s="41">
        <v>120</v>
      </c>
      <c r="J431" s="41">
        <f t="shared" ca="1" si="79"/>
        <v>2643.8709677419356</v>
      </c>
      <c r="K431" s="42">
        <v>45</v>
      </c>
      <c r="L431" s="43">
        <f t="shared" ca="1" si="80"/>
        <v>-2598.8709677419356</v>
      </c>
      <c r="M431" s="43">
        <f t="shared" ca="1" si="81"/>
        <v>1.7020497803806733</v>
      </c>
      <c r="N431" s="44">
        <v>116</v>
      </c>
      <c r="O431" s="45" t="str">
        <f t="shared" ca="1" si="82"/>
        <v>Nov</v>
      </c>
      <c r="P431" s="42">
        <v>116</v>
      </c>
      <c r="Q431" s="44">
        <f t="shared" si="83"/>
        <v>-71</v>
      </c>
      <c r="R431" s="45">
        <f t="shared" ca="1" si="84"/>
        <v>-0.61206896551724133</v>
      </c>
      <c r="S431" s="44" t="str">
        <f t="shared" ca="1" si="85"/>
        <v>DEGROWTH</v>
      </c>
      <c r="T431" s="46">
        <v>0</v>
      </c>
      <c r="U431" s="46" t="str">
        <f t="shared" ca="1" si="86"/>
        <v>Dec</v>
      </c>
      <c r="V431" s="42">
        <v>0</v>
      </c>
      <c r="W431" s="47">
        <f t="shared" si="87"/>
        <v>45</v>
      </c>
      <c r="X431" s="48">
        <f t="shared" ca="1" si="88"/>
        <v>0</v>
      </c>
      <c r="Y431" s="47" t="b">
        <f t="shared" si="89"/>
        <v>0</v>
      </c>
      <c r="Z431" s="50">
        <v>0</v>
      </c>
      <c r="AA431" s="50">
        <f t="shared" si="90"/>
        <v>1</v>
      </c>
      <c r="AB431" s="27">
        <v>1000004016</v>
      </c>
    </row>
    <row r="432" spans="1:28" s="27" customFormat="1" ht="13.8" hidden="1">
      <c r="A432" s="39" t="s">
        <v>121</v>
      </c>
      <c r="B432" s="58" t="s">
        <v>31</v>
      </c>
      <c r="C432" s="59" t="s">
        <v>984</v>
      </c>
      <c r="D432" s="59">
        <v>1000000758</v>
      </c>
      <c r="E432" s="60" t="s">
        <v>985</v>
      </c>
      <c r="F432" s="40">
        <v>38384</v>
      </c>
      <c r="G432" s="40" t="str">
        <f t="shared" si="78"/>
        <v>Targeted Dealer</v>
      </c>
      <c r="H432" s="40"/>
      <c r="I432" s="41">
        <v>20</v>
      </c>
      <c r="J432" s="41">
        <f t="shared" ca="1" si="79"/>
        <v>440.64516129032256</v>
      </c>
      <c r="K432" s="42">
        <v>0</v>
      </c>
      <c r="L432" s="43">
        <f t="shared" ca="1" si="80"/>
        <v>-440.64516129032256</v>
      </c>
      <c r="M432" s="43">
        <f t="shared" ca="1" si="81"/>
        <v>0</v>
      </c>
      <c r="N432" s="44">
        <v>10</v>
      </c>
      <c r="O432" s="45" t="str">
        <f t="shared" ca="1" si="82"/>
        <v>Nov</v>
      </c>
      <c r="P432" s="42">
        <v>10</v>
      </c>
      <c r="Q432" s="44">
        <f t="shared" si="83"/>
        <v>-10</v>
      </c>
      <c r="R432" s="45">
        <f t="shared" ca="1" si="84"/>
        <v>-1</v>
      </c>
      <c r="S432" s="44" t="str">
        <f t="shared" ca="1" si="85"/>
        <v>DEGROWTH</v>
      </c>
      <c r="T432" s="46">
        <v>40</v>
      </c>
      <c r="U432" s="46" t="str">
        <f t="shared" ca="1" si="86"/>
        <v>Dec</v>
      </c>
      <c r="V432" s="42">
        <v>40</v>
      </c>
      <c r="W432" s="47">
        <f t="shared" si="87"/>
        <v>-40</v>
      </c>
      <c r="X432" s="48">
        <f t="shared" ca="1" si="88"/>
        <v>-1</v>
      </c>
      <c r="Y432" s="47" t="str">
        <f t="shared" ca="1" si="89"/>
        <v>DEGROWTH</v>
      </c>
      <c r="Z432" s="50">
        <v>1</v>
      </c>
      <c r="AA432" s="50">
        <f t="shared" si="90"/>
        <v>0</v>
      </c>
      <c r="AB432" s="27">
        <v>1000000758</v>
      </c>
    </row>
    <row r="433" spans="1:28" s="27" customFormat="1" ht="13.8" hidden="1">
      <c r="A433" s="39" t="s">
        <v>121</v>
      </c>
      <c r="B433" s="58" t="s">
        <v>31</v>
      </c>
      <c r="C433" s="59" t="s">
        <v>986</v>
      </c>
      <c r="D433" s="59">
        <v>1000000751</v>
      </c>
      <c r="E433" s="60" t="s">
        <v>987</v>
      </c>
      <c r="F433" s="40">
        <v>38387</v>
      </c>
      <c r="G433" s="40" t="str">
        <f t="shared" si="78"/>
        <v>Targeted Dealer</v>
      </c>
      <c r="H433" s="40"/>
      <c r="I433" s="41">
        <v>50</v>
      </c>
      <c r="J433" s="41">
        <f t="shared" ca="1" si="79"/>
        <v>1101.6129032258063</v>
      </c>
      <c r="K433" s="42">
        <v>1.5</v>
      </c>
      <c r="L433" s="43">
        <f t="shared" ca="1" si="80"/>
        <v>-1100.1129032258063</v>
      </c>
      <c r="M433" s="43">
        <f t="shared" ca="1" si="81"/>
        <v>0.13616398243045388</v>
      </c>
      <c r="N433" s="44">
        <v>40</v>
      </c>
      <c r="O433" s="45" t="str">
        <f t="shared" ca="1" si="82"/>
        <v>Nov</v>
      </c>
      <c r="P433" s="42">
        <v>40</v>
      </c>
      <c r="Q433" s="44">
        <f t="shared" si="83"/>
        <v>-38.5</v>
      </c>
      <c r="R433" s="45">
        <f t="shared" ca="1" si="84"/>
        <v>-0.96250000000000002</v>
      </c>
      <c r="S433" s="44" t="str">
        <f t="shared" ca="1" si="85"/>
        <v>DEGROWTH</v>
      </c>
      <c r="T433" s="46">
        <v>35</v>
      </c>
      <c r="U433" s="46" t="str">
        <f t="shared" ca="1" si="86"/>
        <v>Dec</v>
      </c>
      <c r="V433" s="42">
        <v>35</v>
      </c>
      <c r="W433" s="47">
        <f t="shared" si="87"/>
        <v>-33.5</v>
      </c>
      <c r="X433" s="48">
        <f t="shared" ca="1" si="88"/>
        <v>-0.95714285714285718</v>
      </c>
      <c r="Y433" s="47" t="str">
        <f t="shared" ca="1" si="89"/>
        <v>DEGROWTH</v>
      </c>
      <c r="Z433" s="50">
        <v>0</v>
      </c>
      <c r="AA433" s="50">
        <f t="shared" si="90"/>
        <v>0</v>
      </c>
      <c r="AB433" s="27">
        <v>1000000751</v>
      </c>
    </row>
    <row r="434" spans="1:28" s="27" customFormat="1" ht="13.8" hidden="1">
      <c r="A434" s="39" t="s">
        <v>121</v>
      </c>
      <c r="B434" s="58" t="s">
        <v>31</v>
      </c>
      <c r="C434" s="59" t="s">
        <v>988</v>
      </c>
      <c r="D434" s="59">
        <v>1000000752</v>
      </c>
      <c r="E434" s="60" t="s">
        <v>989</v>
      </c>
      <c r="F434" s="40">
        <v>38416</v>
      </c>
      <c r="G434" s="40" t="str">
        <f t="shared" si="78"/>
        <v>Targeted Dealer</v>
      </c>
      <c r="H434" s="40" t="s">
        <v>113</v>
      </c>
      <c r="I434" s="41">
        <v>1150</v>
      </c>
      <c r="J434" s="41">
        <f t="shared" ca="1" si="79"/>
        <v>25337.096774193546</v>
      </c>
      <c r="K434" s="42">
        <v>1174.75</v>
      </c>
      <c r="L434" s="43">
        <f t="shared" ca="1" si="80"/>
        <v>-24162.346774193546</v>
      </c>
      <c r="M434" s="43">
        <f t="shared" ca="1" si="81"/>
        <v>4.6364822713094407</v>
      </c>
      <c r="N434" s="44">
        <v>1002</v>
      </c>
      <c r="O434" s="45" t="str">
        <f t="shared" ca="1" si="82"/>
        <v>Nov</v>
      </c>
      <c r="P434" s="42">
        <v>1002</v>
      </c>
      <c r="Q434" s="44">
        <f t="shared" si="83"/>
        <v>172.75</v>
      </c>
      <c r="R434" s="45">
        <f t="shared" ca="1" si="84"/>
        <v>0.17240518962075857</v>
      </c>
      <c r="S434" s="44" t="str">
        <f t="shared" ca="1" si="85"/>
        <v>GROWTH</v>
      </c>
      <c r="T434" s="46">
        <v>1184.5</v>
      </c>
      <c r="U434" s="46" t="str">
        <f t="shared" ca="1" si="86"/>
        <v>Dec</v>
      </c>
      <c r="V434" s="42">
        <v>1184.5</v>
      </c>
      <c r="W434" s="47">
        <f t="shared" si="87"/>
        <v>-9.75</v>
      </c>
      <c r="X434" s="48">
        <f t="shared" ca="1" si="88"/>
        <v>-8.2313212325876295E-3</v>
      </c>
      <c r="Y434" s="47" t="str">
        <f t="shared" ca="1" si="89"/>
        <v>DEGROWTH</v>
      </c>
      <c r="Z434" s="50">
        <v>0</v>
      </c>
      <c r="AA434" s="50">
        <f t="shared" si="90"/>
        <v>1</v>
      </c>
      <c r="AB434" s="27">
        <v>1000000752</v>
      </c>
    </row>
    <row r="435" spans="1:28" s="27" customFormat="1" ht="13.8" hidden="1">
      <c r="A435" s="39" t="s">
        <v>121</v>
      </c>
      <c r="B435" s="58" t="s">
        <v>31</v>
      </c>
      <c r="C435" s="59" t="s">
        <v>990</v>
      </c>
      <c r="D435" s="59">
        <v>1000000747</v>
      </c>
      <c r="E435" s="60" t="s">
        <v>991</v>
      </c>
      <c r="F435" s="40">
        <v>39282</v>
      </c>
      <c r="G435" s="40" t="str">
        <f t="shared" si="78"/>
        <v>Targeted Dealer</v>
      </c>
      <c r="H435" s="40"/>
      <c r="I435" s="41">
        <v>120</v>
      </c>
      <c r="J435" s="41">
        <f t="shared" ca="1" si="79"/>
        <v>2643.8709677419356</v>
      </c>
      <c r="K435" s="42">
        <v>0</v>
      </c>
      <c r="L435" s="43">
        <f t="shared" ca="1" si="80"/>
        <v>-2643.8709677419356</v>
      </c>
      <c r="M435" s="43">
        <f t="shared" ca="1" si="81"/>
        <v>0</v>
      </c>
      <c r="N435" s="44">
        <v>55</v>
      </c>
      <c r="O435" s="45" t="str">
        <f t="shared" ca="1" si="82"/>
        <v>Nov</v>
      </c>
      <c r="P435" s="42">
        <v>55</v>
      </c>
      <c r="Q435" s="44">
        <f t="shared" si="83"/>
        <v>-55</v>
      </c>
      <c r="R435" s="45">
        <f t="shared" ca="1" si="84"/>
        <v>-1</v>
      </c>
      <c r="S435" s="44" t="str">
        <f t="shared" ca="1" si="85"/>
        <v>DEGROWTH</v>
      </c>
      <c r="T435" s="46">
        <v>0</v>
      </c>
      <c r="U435" s="46" t="str">
        <f t="shared" ca="1" si="86"/>
        <v>Dec</v>
      </c>
      <c r="V435" s="42">
        <v>0</v>
      </c>
      <c r="W435" s="47">
        <f t="shared" si="87"/>
        <v>0</v>
      </c>
      <c r="X435" s="48">
        <f t="shared" ca="1" si="88"/>
        <v>0</v>
      </c>
      <c r="Y435" s="47" t="b">
        <f t="shared" si="89"/>
        <v>0</v>
      </c>
      <c r="Z435" s="50">
        <v>1</v>
      </c>
      <c r="AA435" s="50">
        <f t="shared" si="90"/>
        <v>0</v>
      </c>
      <c r="AB435" s="27">
        <v>1000000747</v>
      </c>
    </row>
    <row r="436" spans="1:28" s="27" customFormat="1" ht="13.8" hidden="1">
      <c r="A436" s="39" t="s">
        <v>121</v>
      </c>
      <c r="B436" s="58" t="s">
        <v>31</v>
      </c>
      <c r="C436" s="59" t="s">
        <v>992</v>
      </c>
      <c r="D436" s="59">
        <v>1000000761</v>
      </c>
      <c r="E436" s="60" t="s">
        <v>993</v>
      </c>
      <c r="F436" s="40">
        <v>39324</v>
      </c>
      <c r="G436" s="40" t="str">
        <f t="shared" si="78"/>
        <v>Targeted Dealer</v>
      </c>
      <c r="H436" s="40"/>
      <c r="I436" s="41">
        <v>140</v>
      </c>
      <c r="J436" s="41">
        <f t="shared" ca="1" si="79"/>
        <v>3084.5161290322585</v>
      </c>
      <c r="K436" s="42">
        <v>200</v>
      </c>
      <c r="L436" s="43">
        <f t="shared" ca="1" si="80"/>
        <v>-2884.5161290322585</v>
      </c>
      <c r="M436" s="43">
        <f t="shared" ca="1" si="81"/>
        <v>6.4839991633549454</v>
      </c>
      <c r="N436" s="44">
        <v>155</v>
      </c>
      <c r="O436" s="45" t="str">
        <f t="shared" ca="1" si="82"/>
        <v>Nov</v>
      </c>
      <c r="P436" s="42">
        <v>155</v>
      </c>
      <c r="Q436" s="44">
        <f t="shared" si="83"/>
        <v>45</v>
      </c>
      <c r="R436" s="45">
        <f t="shared" ca="1" si="84"/>
        <v>0.29032258064516125</v>
      </c>
      <c r="S436" s="44" t="str">
        <f t="shared" ca="1" si="85"/>
        <v>GROWTH</v>
      </c>
      <c r="T436" s="46">
        <v>135</v>
      </c>
      <c r="U436" s="46" t="str">
        <f t="shared" ca="1" si="86"/>
        <v>Dec</v>
      </c>
      <c r="V436" s="42">
        <v>135</v>
      </c>
      <c r="W436" s="47">
        <f t="shared" si="87"/>
        <v>65</v>
      </c>
      <c r="X436" s="48">
        <f t="shared" ca="1" si="88"/>
        <v>0.4814814814814814</v>
      </c>
      <c r="Y436" s="47" t="str">
        <f t="shared" ca="1" si="89"/>
        <v>GROWTH</v>
      </c>
      <c r="Z436" s="50">
        <v>0</v>
      </c>
      <c r="AA436" s="50">
        <f t="shared" si="90"/>
        <v>0</v>
      </c>
      <c r="AB436" s="27">
        <v>1000000761</v>
      </c>
    </row>
    <row r="437" spans="1:28" s="27" customFormat="1" ht="13.8" hidden="1">
      <c r="A437" s="39" t="s">
        <v>121</v>
      </c>
      <c r="B437" s="58" t="s">
        <v>31</v>
      </c>
      <c r="C437" s="59" t="s">
        <v>994</v>
      </c>
      <c r="D437" s="59">
        <v>1000000753</v>
      </c>
      <c r="E437" s="60" t="s">
        <v>744</v>
      </c>
      <c r="F437" s="40">
        <v>40807</v>
      </c>
      <c r="G437" s="40" t="str">
        <f t="shared" si="78"/>
        <v>Targeted Dealer</v>
      </c>
      <c r="H437" s="40"/>
      <c r="I437" s="41">
        <v>30</v>
      </c>
      <c r="J437" s="41">
        <f t="shared" ca="1" si="79"/>
        <v>660.9677419354839</v>
      </c>
      <c r="K437" s="42">
        <v>30</v>
      </c>
      <c r="L437" s="43">
        <f t="shared" ca="1" si="80"/>
        <v>-630.9677419354839</v>
      </c>
      <c r="M437" s="43">
        <f t="shared" ca="1" si="81"/>
        <v>4.5387994143484622</v>
      </c>
      <c r="N437" s="44">
        <v>20</v>
      </c>
      <c r="O437" s="45" t="str">
        <f t="shared" ca="1" si="82"/>
        <v>Nov</v>
      </c>
      <c r="P437" s="42">
        <v>20</v>
      </c>
      <c r="Q437" s="44">
        <f t="shared" si="83"/>
        <v>10</v>
      </c>
      <c r="R437" s="45">
        <f t="shared" ca="1" si="84"/>
        <v>0.5</v>
      </c>
      <c r="S437" s="44" t="str">
        <f t="shared" ca="1" si="85"/>
        <v>GROWTH</v>
      </c>
      <c r="T437" s="46">
        <v>19</v>
      </c>
      <c r="U437" s="46" t="str">
        <f t="shared" ca="1" si="86"/>
        <v>Dec</v>
      </c>
      <c r="V437" s="42">
        <v>19</v>
      </c>
      <c r="W437" s="47">
        <f t="shared" si="87"/>
        <v>11</v>
      </c>
      <c r="X437" s="48">
        <f t="shared" ca="1" si="88"/>
        <v>0.57894736842105265</v>
      </c>
      <c r="Y437" s="47" t="str">
        <f t="shared" ca="1" si="89"/>
        <v>GROWTH</v>
      </c>
      <c r="Z437" s="50">
        <v>0</v>
      </c>
      <c r="AA437" s="50">
        <f t="shared" si="90"/>
        <v>0</v>
      </c>
      <c r="AB437" s="27">
        <v>1000000753</v>
      </c>
    </row>
    <row r="438" spans="1:28" s="27" customFormat="1" ht="13.8" hidden="1">
      <c r="A438" s="39" t="s">
        <v>121</v>
      </c>
      <c r="B438" s="58" t="s">
        <v>31</v>
      </c>
      <c r="C438" s="59" t="s">
        <v>995</v>
      </c>
      <c r="D438" s="59">
        <v>1000000750</v>
      </c>
      <c r="E438" s="60" t="s">
        <v>996</v>
      </c>
      <c r="F438" s="40">
        <v>40984</v>
      </c>
      <c r="G438" s="40" t="str">
        <f t="shared" si="78"/>
        <v>Targeted Dealer</v>
      </c>
      <c r="H438" s="40"/>
      <c r="I438" s="41">
        <v>20</v>
      </c>
      <c r="J438" s="41">
        <f t="shared" ca="1" si="79"/>
        <v>440.64516129032256</v>
      </c>
      <c r="K438" s="42">
        <v>10</v>
      </c>
      <c r="L438" s="43">
        <f t="shared" ca="1" si="80"/>
        <v>-430.64516129032256</v>
      </c>
      <c r="M438" s="43">
        <f t="shared" ca="1" si="81"/>
        <v>2.2693997071742316</v>
      </c>
      <c r="N438" s="44">
        <v>0</v>
      </c>
      <c r="O438" s="45" t="str">
        <f t="shared" ca="1" si="82"/>
        <v>Nov</v>
      </c>
      <c r="P438" s="42">
        <v>0</v>
      </c>
      <c r="Q438" s="44">
        <f t="shared" si="83"/>
        <v>10</v>
      </c>
      <c r="R438" s="45">
        <f t="shared" ca="1" si="84"/>
        <v>0</v>
      </c>
      <c r="S438" s="44" t="b">
        <f t="shared" si="85"/>
        <v>0</v>
      </c>
      <c r="T438" s="46">
        <v>0</v>
      </c>
      <c r="U438" s="46" t="str">
        <f t="shared" ca="1" si="86"/>
        <v>Dec</v>
      </c>
      <c r="V438" s="42">
        <v>0</v>
      </c>
      <c r="W438" s="47">
        <f t="shared" si="87"/>
        <v>10</v>
      </c>
      <c r="X438" s="48">
        <f t="shared" ca="1" si="88"/>
        <v>0</v>
      </c>
      <c r="Y438" s="47" t="b">
        <f t="shared" si="89"/>
        <v>0</v>
      </c>
      <c r="Z438" s="50">
        <v>0</v>
      </c>
      <c r="AA438" s="50">
        <f t="shared" si="90"/>
        <v>0</v>
      </c>
      <c r="AB438" s="27">
        <v>1000000750</v>
      </c>
    </row>
    <row r="439" spans="1:28" s="27" customFormat="1" ht="13.8" hidden="1">
      <c r="A439" s="39" t="s">
        <v>121</v>
      </c>
      <c r="B439" s="58" t="s">
        <v>31</v>
      </c>
      <c r="C439" s="59" t="s">
        <v>997</v>
      </c>
      <c r="D439" s="59">
        <v>1000000762</v>
      </c>
      <c r="E439" s="60" t="s">
        <v>998</v>
      </c>
      <c r="F439" s="40">
        <v>42132</v>
      </c>
      <c r="G439" s="40" t="str">
        <f t="shared" si="78"/>
        <v>Targeted Dealer</v>
      </c>
      <c r="H439" s="40"/>
      <c r="I439" s="41">
        <v>40</v>
      </c>
      <c r="J439" s="41">
        <f t="shared" ca="1" si="79"/>
        <v>881.29032258064512</v>
      </c>
      <c r="K439" s="42">
        <v>34</v>
      </c>
      <c r="L439" s="43">
        <f t="shared" ca="1" si="80"/>
        <v>-847.29032258064512</v>
      </c>
      <c r="M439" s="43">
        <f t="shared" ca="1" si="81"/>
        <v>3.8579795021961933</v>
      </c>
      <c r="N439" s="44">
        <v>10</v>
      </c>
      <c r="O439" s="45" t="str">
        <f t="shared" ca="1" si="82"/>
        <v>Nov</v>
      </c>
      <c r="P439" s="42">
        <v>10</v>
      </c>
      <c r="Q439" s="44">
        <f t="shared" si="83"/>
        <v>24</v>
      </c>
      <c r="R439" s="45">
        <f t="shared" ca="1" si="84"/>
        <v>2.4</v>
      </c>
      <c r="S439" s="44" t="str">
        <f t="shared" ca="1" si="85"/>
        <v>GROWTH</v>
      </c>
      <c r="T439" s="46">
        <v>25</v>
      </c>
      <c r="U439" s="46" t="str">
        <f t="shared" ca="1" si="86"/>
        <v>Dec</v>
      </c>
      <c r="V439" s="42">
        <v>25</v>
      </c>
      <c r="W439" s="47">
        <f t="shared" si="87"/>
        <v>9</v>
      </c>
      <c r="X439" s="48">
        <f t="shared" ca="1" si="88"/>
        <v>0.3600000000000001</v>
      </c>
      <c r="Y439" s="47" t="str">
        <f t="shared" ca="1" si="89"/>
        <v>GROWTH</v>
      </c>
      <c r="Z439" s="50">
        <v>0</v>
      </c>
      <c r="AA439" s="50">
        <f t="shared" si="90"/>
        <v>0</v>
      </c>
      <c r="AB439" s="27">
        <v>1000000762</v>
      </c>
    </row>
    <row r="440" spans="1:28" s="27" customFormat="1" ht="13.8" hidden="1">
      <c r="A440" s="39" t="s">
        <v>121</v>
      </c>
      <c r="B440" s="58" t="s">
        <v>31</v>
      </c>
      <c r="C440" s="59" t="s">
        <v>999</v>
      </c>
      <c r="D440" s="59">
        <v>1000000760</v>
      </c>
      <c r="E440" s="60" t="s">
        <v>1000</v>
      </c>
      <c r="F440" s="40">
        <v>42866</v>
      </c>
      <c r="G440" s="40" t="str">
        <f t="shared" si="78"/>
        <v>Targeted Dealer</v>
      </c>
      <c r="H440" s="40"/>
      <c r="I440" s="41">
        <v>40</v>
      </c>
      <c r="J440" s="41">
        <f t="shared" ca="1" si="79"/>
        <v>881.29032258064512</v>
      </c>
      <c r="K440" s="42">
        <v>50</v>
      </c>
      <c r="L440" s="43">
        <f t="shared" ca="1" si="80"/>
        <v>-831.29032258064512</v>
      </c>
      <c r="M440" s="43">
        <f t="shared" ca="1" si="81"/>
        <v>5.6734992679355782</v>
      </c>
      <c r="N440" s="44">
        <v>40</v>
      </c>
      <c r="O440" s="45" t="str">
        <f t="shared" ca="1" si="82"/>
        <v>Nov</v>
      </c>
      <c r="P440" s="42">
        <v>40</v>
      </c>
      <c r="Q440" s="44">
        <f t="shared" si="83"/>
        <v>10</v>
      </c>
      <c r="R440" s="45">
        <f t="shared" ca="1" si="84"/>
        <v>0.25</v>
      </c>
      <c r="S440" s="44" t="str">
        <f t="shared" ca="1" si="85"/>
        <v>GROWTH</v>
      </c>
      <c r="T440" s="46">
        <v>40</v>
      </c>
      <c r="U440" s="46" t="str">
        <f t="shared" ca="1" si="86"/>
        <v>Dec</v>
      </c>
      <c r="V440" s="42">
        <v>40</v>
      </c>
      <c r="W440" s="47">
        <f t="shared" si="87"/>
        <v>10</v>
      </c>
      <c r="X440" s="48">
        <f t="shared" ca="1" si="88"/>
        <v>0.25</v>
      </c>
      <c r="Y440" s="47" t="str">
        <f t="shared" ca="1" si="89"/>
        <v>GROWTH</v>
      </c>
      <c r="Z440" s="50">
        <v>0</v>
      </c>
      <c r="AA440" s="50">
        <f t="shared" si="90"/>
        <v>0</v>
      </c>
      <c r="AB440" s="27">
        <v>1000000760</v>
      </c>
    </row>
    <row r="441" spans="1:28" s="27" customFormat="1" ht="13.8" hidden="1">
      <c r="A441" s="39" t="s">
        <v>121</v>
      </c>
      <c r="B441" s="58" t="s">
        <v>31</v>
      </c>
      <c r="C441" s="59" t="s">
        <v>1001</v>
      </c>
      <c r="D441" s="59">
        <v>1000000749</v>
      </c>
      <c r="E441" s="60" t="s">
        <v>1002</v>
      </c>
      <c r="F441" s="40">
        <v>42993</v>
      </c>
      <c r="G441" s="40" t="str">
        <f t="shared" si="78"/>
        <v>Targeted Dealer</v>
      </c>
      <c r="H441" s="40"/>
      <c r="I441" s="41">
        <v>90</v>
      </c>
      <c r="J441" s="41">
        <f t="shared" ca="1" si="79"/>
        <v>1982.9032258064517</v>
      </c>
      <c r="K441" s="42">
        <v>51.75</v>
      </c>
      <c r="L441" s="43">
        <f t="shared" ca="1" si="80"/>
        <v>-1931.1532258064517</v>
      </c>
      <c r="M441" s="43">
        <f t="shared" ca="1" si="81"/>
        <v>2.609809663250366</v>
      </c>
      <c r="N441" s="44">
        <v>45.75</v>
      </c>
      <c r="O441" s="45" t="str">
        <f t="shared" ca="1" si="82"/>
        <v>Nov</v>
      </c>
      <c r="P441" s="42">
        <v>45.75</v>
      </c>
      <c r="Q441" s="44">
        <f t="shared" si="83"/>
        <v>6</v>
      </c>
      <c r="R441" s="45">
        <f t="shared" ca="1" si="84"/>
        <v>0.13114754098360648</v>
      </c>
      <c r="S441" s="44" t="str">
        <f t="shared" ca="1" si="85"/>
        <v>GROWTH</v>
      </c>
      <c r="T441" s="46">
        <v>91</v>
      </c>
      <c r="U441" s="46" t="str">
        <f t="shared" ca="1" si="86"/>
        <v>Dec</v>
      </c>
      <c r="V441" s="42">
        <v>91</v>
      </c>
      <c r="W441" s="47">
        <f t="shared" si="87"/>
        <v>-39.25</v>
      </c>
      <c r="X441" s="48">
        <f t="shared" ca="1" si="88"/>
        <v>-0.43131868131868134</v>
      </c>
      <c r="Y441" s="47" t="str">
        <f t="shared" ca="1" si="89"/>
        <v>DEGROWTH</v>
      </c>
      <c r="Z441" s="50">
        <v>0</v>
      </c>
      <c r="AA441" s="50">
        <f t="shared" si="90"/>
        <v>0</v>
      </c>
      <c r="AB441" s="27">
        <v>1000000749</v>
      </c>
    </row>
    <row r="442" spans="1:28" s="27" customFormat="1" ht="13.8" hidden="1">
      <c r="A442" s="39" t="s">
        <v>121</v>
      </c>
      <c r="B442" s="58" t="s">
        <v>31</v>
      </c>
      <c r="C442" s="59" t="s">
        <v>1003</v>
      </c>
      <c r="D442" s="59">
        <v>1000000757</v>
      </c>
      <c r="E442" s="60" t="s">
        <v>1004</v>
      </c>
      <c r="F442" s="40">
        <v>43169</v>
      </c>
      <c r="G442" s="40" t="str">
        <f t="shared" si="78"/>
        <v>Targeted Dealer</v>
      </c>
      <c r="H442" s="40"/>
      <c r="I442" s="41">
        <v>450</v>
      </c>
      <c r="J442" s="41">
        <f t="shared" ca="1" si="79"/>
        <v>9914.5161290322576</v>
      </c>
      <c r="K442" s="42">
        <v>160</v>
      </c>
      <c r="L442" s="43">
        <f t="shared" ca="1" si="80"/>
        <v>-9754.5161290322576</v>
      </c>
      <c r="M442" s="43">
        <f t="shared" ca="1" si="81"/>
        <v>1.613795347323898</v>
      </c>
      <c r="N442" s="44">
        <v>345.5</v>
      </c>
      <c r="O442" s="45" t="str">
        <f t="shared" ca="1" si="82"/>
        <v>Nov</v>
      </c>
      <c r="P442" s="42">
        <v>345.5</v>
      </c>
      <c r="Q442" s="44">
        <f t="shared" si="83"/>
        <v>-185.5</v>
      </c>
      <c r="R442" s="45">
        <f t="shared" ca="1" si="84"/>
        <v>-0.5369030390738061</v>
      </c>
      <c r="S442" s="44" t="str">
        <f t="shared" ca="1" si="85"/>
        <v>DEGROWTH</v>
      </c>
      <c r="T442" s="46">
        <v>634</v>
      </c>
      <c r="U442" s="46" t="str">
        <f t="shared" ca="1" si="86"/>
        <v>Dec</v>
      </c>
      <c r="V442" s="42">
        <v>634</v>
      </c>
      <c r="W442" s="47">
        <f t="shared" si="87"/>
        <v>-474</v>
      </c>
      <c r="X442" s="48">
        <f t="shared" ca="1" si="88"/>
        <v>-0.74763406940063093</v>
      </c>
      <c r="Y442" s="47" t="str">
        <f t="shared" ca="1" si="89"/>
        <v>DEGROWTH</v>
      </c>
      <c r="Z442" s="50">
        <v>0</v>
      </c>
      <c r="AA442" s="50">
        <f t="shared" si="90"/>
        <v>0</v>
      </c>
      <c r="AB442" s="27">
        <v>1000000757</v>
      </c>
    </row>
    <row r="443" spans="1:28" s="27" customFormat="1" ht="13.8" hidden="1">
      <c r="A443" s="39" t="s">
        <v>121</v>
      </c>
      <c r="B443" s="58" t="s">
        <v>31</v>
      </c>
      <c r="C443" s="59" t="s">
        <v>1005</v>
      </c>
      <c r="D443" s="59">
        <v>1000001082</v>
      </c>
      <c r="E443" s="60" t="s">
        <v>1006</v>
      </c>
      <c r="F443" s="40">
        <v>43791</v>
      </c>
      <c r="G443" s="40" t="str">
        <f t="shared" si="78"/>
        <v>Targeted Dealer</v>
      </c>
      <c r="H443" s="40"/>
      <c r="I443" s="41">
        <v>20</v>
      </c>
      <c r="J443" s="41">
        <f t="shared" ca="1" si="79"/>
        <v>440.64516129032256</v>
      </c>
      <c r="K443" s="42">
        <v>20</v>
      </c>
      <c r="L443" s="43">
        <f t="shared" ca="1" si="80"/>
        <v>-420.64516129032256</v>
      </c>
      <c r="M443" s="43">
        <f t="shared" ca="1" si="81"/>
        <v>4.5387994143484631</v>
      </c>
      <c r="N443" s="44">
        <v>20</v>
      </c>
      <c r="O443" s="45" t="str">
        <f t="shared" ca="1" si="82"/>
        <v>Nov</v>
      </c>
      <c r="P443" s="42">
        <v>20</v>
      </c>
      <c r="Q443" s="44">
        <f t="shared" si="83"/>
        <v>0</v>
      </c>
      <c r="R443" s="45">
        <f t="shared" ca="1" si="84"/>
        <v>0</v>
      </c>
      <c r="S443" s="44" t="str">
        <f t="shared" ca="1" si="85"/>
        <v>GROWTH</v>
      </c>
      <c r="T443" s="46">
        <v>15</v>
      </c>
      <c r="U443" s="46" t="str">
        <f t="shared" ca="1" si="86"/>
        <v>Dec</v>
      </c>
      <c r="V443" s="42">
        <v>15</v>
      </c>
      <c r="W443" s="47">
        <f t="shared" si="87"/>
        <v>5</v>
      </c>
      <c r="X443" s="48">
        <f t="shared" ca="1" si="88"/>
        <v>0.33333333333333326</v>
      </c>
      <c r="Y443" s="47" t="str">
        <f t="shared" ca="1" si="89"/>
        <v>GROWTH</v>
      </c>
      <c r="Z443" s="50">
        <v>0</v>
      </c>
      <c r="AA443" s="50">
        <f t="shared" si="90"/>
        <v>0</v>
      </c>
      <c r="AB443" s="27">
        <v>1000001082</v>
      </c>
    </row>
    <row r="444" spans="1:28" s="27" customFormat="1" ht="13.8" hidden="1">
      <c r="A444" s="39" t="s">
        <v>121</v>
      </c>
      <c r="B444" s="58" t="s">
        <v>31</v>
      </c>
      <c r="C444" s="59" t="s">
        <v>1007</v>
      </c>
      <c r="D444" s="59">
        <v>1000001078</v>
      </c>
      <c r="E444" s="60" t="s">
        <v>1008</v>
      </c>
      <c r="F444" s="40">
        <v>43817</v>
      </c>
      <c r="G444" s="40" t="str">
        <f t="shared" si="78"/>
        <v>Targeted Dealer</v>
      </c>
      <c r="H444" s="40"/>
      <c r="I444" s="41">
        <v>40</v>
      </c>
      <c r="J444" s="41">
        <f t="shared" ca="1" si="79"/>
        <v>881.29032258064512</v>
      </c>
      <c r="K444" s="42">
        <v>0</v>
      </c>
      <c r="L444" s="43">
        <f t="shared" ca="1" si="80"/>
        <v>-881.29032258064512</v>
      </c>
      <c r="M444" s="43">
        <f t="shared" ca="1" si="81"/>
        <v>0</v>
      </c>
      <c r="N444" s="44">
        <v>10</v>
      </c>
      <c r="O444" s="45" t="str">
        <f t="shared" ca="1" si="82"/>
        <v>Nov</v>
      </c>
      <c r="P444" s="42">
        <v>10</v>
      </c>
      <c r="Q444" s="44">
        <f t="shared" si="83"/>
        <v>-10</v>
      </c>
      <c r="R444" s="45">
        <f t="shared" ca="1" si="84"/>
        <v>-1</v>
      </c>
      <c r="S444" s="44" t="str">
        <f t="shared" ca="1" si="85"/>
        <v>DEGROWTH</v>
      </c>
      <c r="T444" s="46">
        <v>39.200000000000003</v>
      </c>
      <c r="U444" s="46" t="str">
        <f t="shared" ca="1" si="86"/>
        <v>Dec</v>
      </c>
      <c r="V444" s="42">
        <v>39.200000000000003</v>
      </c>
      <c r="W444" s="47">
        <f t="shared" si="87"/>
        <v>-39.200000000000003</v>
      </c>
      <c r="X444" s="48">
        <f t="shared" ca="1" si="88"/>
        <v>-1</v>
      </c>
      <c r="Y444" s="47" t="str">
        <f t="shared" ca="1" si="89"/>
        <v>DEGROWTH</v>
      </c>
      <c r="Z444" s="50">
        <v>1</v>
      </c>
      <c r="AA444" s="50">
        <f t="shared" si="90"/>
        <v>0</v>
      </c>
      <c r="AB444" s="27">
        <v>1000001078</v>
      </c>
    </row>
    <row r="445" spans="1:28" s="27" customFormat="1" ht="13.8" hidden="1">
      <c r="A445" s="39" t="s">
        <v>121</v>
      </c>
      <c r="B445" s="58" t="s">
        <v>31</v>
      </c>
      <c r="C445" s="59" t="s">
        <v>1009</v>
      </c>
      <c r="D445" s="59">
        <v>1000000763</v>
      </c>
      <c r="E445" s="60" t="s">
        <v>1010</v>
      </c>
      <c r="F445" s="40">
        <v>43894</v>
      </c>
      <c r="G445" s="40" t="str">
        <f t="shared" si="78"/>
        <v>Targeted Dealer</v>
      </c>
      <c r="H445" s="40"/>
      <c r="I445" s="41">
        <v>450</v>
      </c>
      <c r="J445" s="41">
        <f t="shared" ca="1" si="79"/>
        <v>9914.5161290322576</v>
      </c>
      <c r="K445" s="42">
        <v>451</v>
      </c>
      <c r="L445" s="43">
        <f t="shared" ca="1" si="80"/>
        <v>-9463.5161290322576</v>
      </c>
      <c r="M445" s="43">
        <f t="shared" ca="1" si="81"/>
        <v>4.5488856352692375</v>
      </c>
      <c r="N445" s="44">
        <v>465</v>
      </c>
      <c r="O445" s="45" t="str">
        <f t="shared" ca="1" si="82"/>
        <v>Nov</v>
      </c>
      <c r="P445" s="42">
        <v>465</v>
      </c>
      <c r="Q445" s="44">
        <f t="shared" si="83"/>
        <v>-14</v>
      </c>
      <c r="R445" s="45">
        <f t="shared" ca="1" si="84"/>
        <v>-3.010752688172047E-2</v>
      </c>
      <c r="S445" s="44" t="str">
        <f t="shared" ca="1" si="85"/>
        <v>DEGROWTH</v>
      </c>
      <c r="T445" s="46">
        <v>403</v>
      </c>
      <c r="U445" s="46" t="str">
        <f t="shared" ca="1" si="86"/>
        <v>Dec</v>
      </c>
      <c r="V445" s="42">
        <v>403</v>
      </c>
      <c r="W445" s="47">
        <f t="shared" si="87"/>
        <v>48</v>
      </c>
      <c r="X445" s="48">
        <f t="shared" ca="1" si="88"/>
        <v>0.11910669975186106</v>
      </c>
      <c r="Y445" s="47" t="str">
        <f t="shared" ca="1" si="89"/>
        <v>GROWTH</v>
      </c>
      <c r="Z445" s="50">
        <v>0</v>
      </c>
      <c r="AA445" s="50">
        <f t="shared" si="90"/>
        <v>0</v>
      </c>
      <c r="AB445" s="27">
        <v>1000000763</v>
      </c>
    </row>
    <row r="446" spans="1:28" s="27" customFormat="1" ht="13.8" hidden="1">
      <c r="A446" s="39" t="s">
        <v>121</v>
      </c>
      <c r="B446" s="58" t="s">
        <v>31</v>
      </c>
      <c r="C446" s="59" t="s">
        <v>1011</v>
      </c>
      <c r="D446" s="59">
        <v>1000001076</v>
      </c>
      <c r="E446" s="60" t="s">
        <v>1012</v>
      </c>
      <c r="F446" s="40">
        <v>43959</v>
      </c>
      <c r="G446" s="40" t="str">
        <f t="shared" si="78"/>
        <v>Targeted Dealer</v>
      </c>
      <c r="H446" s="40"/>
      <c r="I446" s="41">
        <v>100</v>
      </c>
      <c r="J446" s="41">
        <f t="shared" ca="1" si="79"/>
        <v>2203.2258064516127</v>
      </c>
      <c r="K446" s="42">
        <v>82.5</v>
      </c>
      <c r="L446" s="43">
        <f t="shared" ca="1" si="80"/>
        <v>-2120.7258064516127</v>
      </c>
      <c r="M446" s="43">
        <f t="shared" ca="1" si="81"/>
        <v>3.744509516837482</v>
      </c>
      <c r="N446" s="44">
        <v>105</v>
      </c>
      <c r="O446" s="45" t="str">
        <f t="shared" ca="1" si="82"/>
        <v>Nov</v>
      </c>
      <c r="P446" s="42">
        <v>105</v>
      </c>
      <c r="Q446" s="44">
        <f t="shared" si="83"/>
        <v>-22.5</v>
      </c>
      <c r="R446" s="45">
        <f t="shared" ca="1" si="84"/>
        <v>-0.2142857142857143</v>
      </c>
      <c r="S446" s="44" t="str">
        <f t="shared" ca="1" si="85"/>
        <v>DEGROWTH</v>
      </c>
      <c r="T446" s="46">
        <v>50</v>
      </c>
      <c r="U446" s="46" t="str">
        <f t="shared" ca="1" si="86"/>
        <v>Dec</v>
      </c>
      <c r="V446" s="42">
        <v>50</v>
      </c>
      <c r="W446" s="47">
        <f t="shared" si="87"/>
        <v>32.5</v>
      </c>
      <c r="X446" s="48">
        <f t="shared" ca="1" si="88"/>
        <v>0.64999999999999991</v>
      </c>
      <c r="Y446" s="47" t="str">
        <f t="shared" ca="1" si="89"/>
        <v>GROWTH</v>
      </c>
      <c r="Z446" s="50">
        <v>0</v>
      </c>
      <c r="AA446" s="50">
        <f t="shared" si="90"/>
        <v>0</v>
      </c>
      <c r="AB446" s="27">
        <v>1000001076</v>
      </c>
    </row>
    <row r="447" spans="1:28" s="27" customFormat="1" ht="13.8" hidden="1">
      <c r="A447" s="39" t="s">
        <v>121</v>
      </c>
      <c r="B447" s="58" t="s">
        <v>31</v>
      </c>
      <c r="C447" s="59" t="s">
        <v>1013</v>
      </c>
      <c r="D447" s="59">
        <v>1000001077</v>
      </c>
      <c r="E447" s="60" t="s">
        <v>1014</v>
      </c>
      <c r="F447" s="40">
        <v>43959</v>
      </c>
      <c r="G447" s="40" t="str">
        <f t="shared" si="78"/>
        <v>Targeted Dealer</v>
      </c>
      <c r="H447" s="40"/>
      <c r="I447" s="41">
        <v>150</v>
      </c>
      <c r="J447" s="41">
        <f t="shared" ca="1" si="79"/>
        <v>3304.8387096774195</v>
      </c>
      <c r="K447" s="42">
        <v>214.75</v>
      </c>
      <c r="L447" s="43">
        <f t="shared" ca="1" si="80"/>
        <v>-3090.0887096774195</v>
      </c>
      <c r="M447" s="43">
        <f t="shared" ca="1" si="81"/>
        <v>6.4980478282088825</v>
      </c>
      <c r="N447" s="44">
        <v>142</v>
      </c>
      <c r="O447" s="45" t="str">
        <f t="shared" ca="1" si="82"/>
        <v>Nov</v>
      </c>
      <c r="P447" s="42">
        <v>142</v>
      </c>
      <c r="Q447" s="44">
        <f t="shared" si="83"/>
        <v>72.75</v>
      </c>
      <c r="R447" s="45">
        <f t="shared" ca="1" si="84"/>
        <v>0.51232394366197176</v>
      </c>
      <c r="S447" s="44" t="str">
        <f t="shared" ca="1" si="85"/>
        <v>GROWTH</v>
      </c>
      <c r="T447" s="46">
        <v>30</v>
      </c>
      <c r="U447" s="46" t="str">
        <f t="shared" ca="1" si="86"/>
        <v>Dec</v>
      </c>
      <c r="V447" s="42">
        <v>30</v>
      </c>
      <c r="W447" s="47">
        <f t="shared" si="87"/>
        <v>184.75</v>
      </c>
      <c r="X447" s="48">
        <f t="shared" ca="1" si="88"/>
        <v>6.1583333333333332</v>
      </c>
      <c r="Y447" s="47" t="str">
        <f t="shared" ca="1" si="89"/>
        <v>GROWTH</v>
      </c>
      <c r="Z447" s="50">
        <v>0</v>
      </c>
      <c r="AA447" s="50">
        <f t="shared" si="90"/>
        <v>0</v>
      </c>
      <c r="AB447" s="27">
        <v>1000001077</v>
      </c>
    </row>
    <row r="448" spans="1:28" s="27" customFormat="1" ht="13.8" hidden="1">
      <c r="A448" s="39" t="s">
        <v>121</v>
      </c>
      <c r="B448" s="58" t="s">
        <v>31</v>
      </c>
      <c r="C448" s="59" t="s">
        <v>1015</v>
      </c>
      <c r="D448" s="59">
        <v>1000001070</v>
      </c>
      <c r="E448" s="60" t="s">
        <v>1016</v>
      </c>
      <c r="F448" s="40">
        <v>44405</v>
      </c>
      <c r="G448" s="40" t="str">
        <f t="shared" si="78"/>
        <v>Targeted Dealer</v>
      </c>
      <c r="H448" s="40"/>
      <c r="I448" s="41">
        <v>45</v>
      </c>
      <c r="J448" s="41">
        <f t="shared" ca="1" si="79"/>
        <v>991.45161290322585</v>
      </c>
      <c r="K448" s="42">
        <v>0</v>
      </c>
      <c r="L448" s="43">
        <f t="shared" ca="1" si="80"/>
        <v>-991.45161290322585</v>
      </c>
      <c r="M448" s="43">
        <f t="shared" ca="1" si="81"/>
        <v>0</v>
      </c>
      <c r="N448" s="44">
        <v>30</v>
      </c>
      <c r="O448" s="45" t="str">
        <f t="shared" ca="1" si="82"/>
        <v>Nov</v>
      </c>
      <c r="P448" s="42">
        <v>30</v>
      </c>
      <c r="Q448" s="44">
        <f t="shared" si="83"/>
        <v>-30</v>
      </c>
      <c r="R448" s="45">
        <f t="shared" ca="1" si="84"/>
        <v>-1</v>
      </c>
      <c r="S448" s="44" t="str">
        <f t="shared" ca="1" si="85"/>
        <v>DEGROWTH</v>
      </c>
      <c r="T448" s="46">
        <v>7.5</v>
      </c>
      <c r="U448" s="46" t="str">
        <f t="shared" ca="1" si="86"/>
        <v>Dec</v>
      </c>
      <c r="V448" s="42">
        <v>7.5</v>
      </c>
      <c r="W448" s="47">
        <f t="shared" si="87"/>
        <v>-7.5</v>
      </c>
      <c r="X448" s="48">
        <f t="shared" ca="1" si="88"/>
        <v>-1</v>
      </c>
      <c r="Y448" s="47" t="str">
        <f t="shared" ca="1" si="89"/>
        <v>DEGROWTH</v>
      </c>
      <c r="Z448" s="50">
        <v>1</v>
      </c>
      <c r="AA448" s="50">
        <f t="shared" si="90"/>
        <v>0</v>
      </c>
      <c r="AB448" s="27">
        <v>1000001070</v>
      </c>
    </row>
    <row r="449" spans="1:28" s="27" customFormat="1" ht="13.8" hidden="1">
      <c r="A449" s="39" t="s">
        <v>121</v>
      </c>
      <c r="B449" s="58" t="s">
        <v>31</v>
      </c>
      <c r="C449" s="59" t="s">
        <v>1017</v>
      </c>
      <c r="D449" s="59">
        <v>1000001079</v>
      </c>
      <c r="E449" s="60" t="s">
        <v>1018</v>
      </c>
      <c r="F449" s="40">
        <v>44516</v>
      </c>
      <c r="G449" s="40" t="str">
        <f t="shared" si="78"/>
        <v>-</v>
      </c>
      <c r="H449" s="40"/>
      <c r="I449" s="41">
        <v>0</v>
      </c>
      <c r="J449" s="41">
        <f t="shared" ca="1" si="79"/>
        <v>0</v>
      </c>
      <c r="K449" s="42">
        <v>0</v>
      </c>
      <c r="L449" s="43">
        <f t="shared" ca="1" si="80"/>
        <v>0</v>
      </c>
      <c r="M449" s="43" t="str">
        <f t="shared" ca="1" si="81"/>
        <v>-</v>
      </c>
      <c r="N449" s="44">
        <v>10</v>
      </c>
      <c r="O449" s="45" t="str">
        <f t="shared" ca="1" si="82"/>
        <v>Nov</v>
      </c>
      <c r="P449" s="42">
        <v>10</v>
      </c>
      <c r="Q449" s="44">
        <f t="shared" si="83"/>
        <v>-10</v>
      </c>
      <c r="R449" s="45">
        <f t="shared" ca="1" si="84"/>
        <v>-1</v>
      </c>
      <c r="S449" s="44" t="str">
        <f t="shared" ca="1" si="85"/>
        <v>DEGROWTH</v>
      </c>
      <c r="T449" s="46">
        <v>20</v>
      </c>
      <c r="U449" s="46" t="str">
        <f t="shared" ca="1" si="86"/>
        <v>Dec</v>
      </c>
      <c r="V449" s="42">
        <v>20</v>
      </c>
      <c r="W449" s="47">
        <f t="shared" si="87"/>
        <v>-20</v>
      </c>
      <c r="X449" s="48">
        <f t="shared" ca="1" si="88"/>
        <v>-1</v>
      </c>
      <c r="Y449" s="47" t="str">
        <f t="shared" ca="1" si="89"/>
        <v>DEGROWTH</v>
      </c>
      <c r="Z449" s="50">
        <v>1</v>
      </c>
      <c r="AA449" s="50">
        <f t="shared" si="90"/>
        <v>0</v>
      </c>
      <c r="AB449" s="27">
        <v>1000001079</v>
      </c>
    </row>
    <row r="450" spans="1:28" s="27" customFormat="1" ht="13.8" hidden="1">
      <c r="A450" s="39" t="s">
        <v>121</v>
      </c>
      <c r="B450" s="58" t="s">
        <v>31</v>
      </c>
      <c r="C450" s="59" t="s">
        <v>1019</v>
      </c>
      <c r="D450" s="59">
        <v>1000002605</v>
      </c>
      <c r="E450" s="60" t="s">
        <v>1020</v>
      </c>
      <c r="F450" s="40">
        <v>44601</v>
      </c>
      <c r="G450" s="40" t="str">
        <f t="shared" si="78"/>
        <v>Targeted Dealer</v>
      </c>
      <c r="H450" s="40"/>
      <c r="I450" s="41">
        <v>60</v>
      </c>
      <c r="J450" s="41">
        <f t="shared" ca="1" si="79"/>
        <v>1321.9354838709678</v>
      </c>
      <c r="K450" s="42">
        <v>60</v>
      </c>
      <c r="L450" s="43">
        <f t="shared" ca="1" si="80"/>
        <v>-1261.9354838709678</v>
      </c>
      <c r="M450" s="43">
        <f t="shared" ca="1" si="81"/>
        <v>4.5387994143484622</v>
      </c>
      <c r="N450" s="44">
        <v>60</v>
      </c>
      <c r="O450" s="45" t="str">
        <f t="shared" ca="1" si="82"/>
        <v>Nov</v>
      </c>
      <c r="P450" s="42">
        <v>60</v>
      </c>
      <c r="Q450" s="44">
        <f t="shared" si="83"/>
        <v>0</v>
      </c>
      <c r="R450" s="45">
        <f t="shared" ca="1" si="84"/>
        <v>0</v>
      </c>
      <c r="S450" s="44" t="str">
        <f t="shared" ca="1" si="85"/>
        <v>GROWTH</v>
      </c>
      <c r="T450" s="46">
        <v>60</v>
      </c>
      <c r="U450" s="46" t="str">
        <f t="shared" ca="1" si="86"/>
        <v>Dec</v>
      </c>
      <c r="V450" s="42">
        <v>60</v>
      </c>
      <c r="W450" s="47">
        <f t="shared" si="87"/>
        <v>0</v>
      </c>
      <c r="X450" s="48">
        <f t="shared" ca="1" si="88"/>
        <v>0</v>
      </c>
      <c r="Y450" s="47" t="str">
        <f t="shared" ca="1" si="89"/>
        <v>GROWTH</v>
      </c>
      <c r="Z450" s="50">
        <v>0</v>
      </c>
      <c r="AA450" s="50">
        <f t="shared" si="90"/>
        <v>0</v>
      </c>
      <c r="AB450" s="27">
        <v>1000002605</v>
      </c>
    </row>
    <row r="451" spans="1:28" s="27" customFormat="1" ht="13.8" hidden="1">
      <c r="A451" s="39" t="s">
        <v>121</v>
      </c>
      <c r="B451" s="58" t="s">
        <v>31</v>
      </c>
      <c r="C451" s="59" t="s">
        <v>1021</v>
      </c>
      <c r="D451" s="59">
        <v>1000002617</v>
      </c>
      <c r="E451" s="60" t="s">
        <v>1022</v>
      </c>
      <c r="F451" s="40">
        <v>44625</v>
      </c>
      <c r="G451" s="40" t="str">
        <f t="shared" ref="G451:G514" si="91">IF(I451&gt;0,"Targeted Dealer","-")</f>
        <v>Targeted Dealer</v>
      </c>
      <c r="H451" s="40"/>
      <c r="I451" s="41">
        <v>130</v>
      </c>
      <c r="J451" s="41">
        <f t="shared" ca="1" si="79"/>
        <v>2864.1935483870966</v>
      </c>
      <c r="K451" s="42">
        <v>133.5</v>
      </c>
      <c r="L451" s="43">
        <f t="shared" ca="1" si="80"/>
        <v>-2730.6935483870966</v>
      </c>
      <c r="M451" s="43">
        <f t="shared" ca="1" si="81"/>
        <v>4.6609978601193829</v>
      </c>
      <c r="N451" s="44">
        <v>134.5</v>
      </c>
      <c r="O451" s="45" t="str">
        <f t="shared" ca="1" si="82"/>
        <v>Nov</v>
      </c>
      <c r="P451" s="42">
        <v>134.5</v>
      </c>
      <c r="Q451" s="44">
        <f t="shared" si="83"/>
        <v>-1</v>
      </c>
      <c r="R451" s="45">
        <f t="shared" ca="1" si="84"/>
        <v>-7.4349442379182396E-3</v>
      </c>
      <c r="S451" s="44" t="str">
        <f t="shared" ca="1" si="85"/>
        <v>DEGROWTH</v>
      </c>
      <c r="T451" s="46">
        <v>111</v>
      </c>
      <c r="U451" s="46" t="str">
        <f t="shared" ca="1" si="86"/>
        <v>Dec</v>
      </c>
      <c r="V451" s="42">
        <v>111</v>
      </c>
      <c r="W451" s="47">
        <f t="shared" si="87"/>
        <v>22.5</v>
      </c>
      <c r="X451" s="48">
        <f t="shared" ca="1" si="88"/>
        <v>0.20270270270270263</v>
      </c>
      <c r="Y451" s="47" t="str">
        <f t="shared" ca="1" si="89"/>
        <v>GROWTH</v>
      </c>
      <c r="Z451" s="50">
        <v>0</v>
      </c>
      <c r="AA451" s="50">
        <f t="shared" si="90"/>
        <v>0</v>
      </c>
      <c r="AB451" s="27">
        <v>1000002617</v>
      </c>
    </row>
    <row r="452" spans="1:28" s="27" customFormat="1" ht="13.8" hidden="1">
      <c r="A452" s="39" t="s">
        <v>121</v>
      </c>
      <c r="B452" s="58" t="s">
        <v>31</v>
      </c>
      <c r="C452" s="61" t="s">
        <v>1023</v>
      </c>
      <c r="D452" s="59">
        <v>1000002726</v>
      </c>
      <c r="E452" s="61" t="s">
        <v>1024</v>
      </c>
      <c r="F452" s="40">
        <v>44671</v>
      </c>
      <c r="G452" s="40" t="str">
        <f t="shared" si="91"/>
        <v>Targeted Dealer</v>
      </c>
      <c r="H452" s="40"/>
      <c r="I452" s="41">
        <v>30</v>
      </c>
      <c r="J452" s="41">
        <f t="shared" ref="J452:J515" ca="1" si="92">I452/$J$1*$E$1</f>
        <v>660.9677419354839</v>
      </c>
      <c r="K452" s="42">
        <v>61.5</v>
      </c>
      <c r="L452" s="43">
        <f t="shared" ref="L452:L515" ca="1" si="93">K452-J452</f>
        <v>-599.4677419354839</v>
      </c>
      <c r="M452" s="43">
        <f t="shared" ref="M452:M515" ca="1" si="94">IFERROR((K452/J452%),"-")</f>
        <v>9.3045387994143471</v>
      </c>
      <c r="N452" s="44">
        <v>50</v>
      </c>
      <c r="O452" s="45" t="str">
        <f t="shared" ref="O452:O515" ca="1" si="95">IF(F452&lt;=$P$2,"Nov","")</f>
        <v>Nov</v>
      </c>
      <c r="P452" s="42">
        <v>50</v>
      </c>
      <c r="Q452" s="44">
        <f t="shared" ref="Q452:Q515" si="96">K452-P452</f>
        <v>11.5</v>
      </c>
      <c r="R452" s="45">
        <f t="shared" ref="R452:R515" ca="1" si="97">IFERROR(IF(O452="Nov",(K452/P452-1)),0)</f>
        <v>0.22999999999999998</v>
      </c>
      <c r="S452" s="44" t="str">
        <f t="shared" ref="S452:S515" ca="1" si="98">IF(N452&gt;0,IF(O452="","-",IF(R452&lt;0%,"DEGROWTH","GROWTH")))</f>
        <v>GROWTH</v>
      </c>
      <c r="T452" s="46">
        <v>0</v>
      </c>
      <c r="U452" s="46" t="str">
        <f t="shared" ref="U452:U515" ca="1" si="99">IF(F452&lt;=$V$2,"Dec","")</f>
        <v>Dec</v>
      </c>
      <c r="V452" s="42">
        <v>0</v>
      </c>
      <c r="W452" s="47">
        <f t="shared" ref="W452:W515" si="100">K452-V452</f>
        <v>61.5</v>
      </c>
      <c r="X452" s="48">
        <f t="shared" ref="X452:X515" ca="1" si="101">IFERROR(IF(U452="Dec",(K452/V452-1)),0)</f>
        <v>0</v>
      </c>
      <c r="Y452" s="47" t="b">
        <f t="shared" ref="Y452:Y515" si="102">IF(T452&gt;0,IF(U452="","-",IF(X452&lt;0%,"DEGROWTH","GROWTH")))</f>
        <v>0</v>
      </c>
      <c r="Z452" s="50">
        <v>0</v>
      </c>
      <c r="AA452" s="50">
        <f t="shared" ref="AA452:AA515" si="103">IF(H452&gt;0,1,0)</f>
        <v>0</v>
      </c>
      <c r="AB452" s="27">
        <v>1000002726</v>
      </c>
    </row>
    <row r="453" spans="1:28" s="27" customFormat="1" ht="13.8" hidden="1">
      <c r="A453" s="39" t="s">
        <v>121</v>
      </c>
      <c r="B453" s="58" t="s">
        <v>31</v>
      </c>
      <c r="C453" s="61" t="s">
        <v>1025</v>
      </c>
      <c r="D453" s="59">
        <v>1000002748</v>
      </c>
      <c r="E453" s="61" t="s">
        <v>1026</v>
      </c>
      <c r="F453" s="40">
        <v>44694</v>
      </c>
      <c r="G453" s="40" t="str">
        <f t="shared" si="91"/>
        <v>Targeted Dealer</v>
      </c>
      <c r="H453" s="40"/>
      <c r="I453" s="41">
        <v>150</v>
      </c>
      <c r="J453" s="41">
        <f t="shared" ca="1" si="92"/>
        <v>3304.8387096774195</v>
      </c>
      <c r="K453" s="42">
        <v>150</v>
      </c>
      <c r="L453" s="43">
        <f t="shared" ca="1" si="93"/>
        <v>-3154.8387096774195</v>
      </c>
      <c r="M453" s="43">
        <f t="shared" ca="1" si="94"/>
        <v>4.5387994143484631</v>
      </c>
      <c r="N453" s="44">
        <v>100</v>
      </c>
      <c r="O453" s="45" t="str">
        <f t="shared" ca="1" si="95"/>
        <v>Nov</v>
      </c>
      <c r="P453" s="42">
        <v>100</v>
      </c>
      <c r="Q453" s="44">
        <f t="shared" si="96"/>
        <v>50</v>
      </c>
      <c r="R453" s="45">
        <f t="shared" ca="1" si="97"/>
        <v>0.5</v>
      </c>
      <c r="S453" s="44" t="str">
        <f t="shared" ca="1" si="98"/>
        <v>GROWTH</v>
      </c>
      <c r="T453" s="46">
        <v>126.6</v>
      </c>
      <c r="U453" s="46" t="str">
        <f t="shared" ca="1" si="99"/>
        <v>Dec</v>
      </c>
      <c r="V453" s="42">
        <v>126.6</v>
      </c>
      <c r="W453" s="47">
        <f t="shared" si="100"/>
        <v>23.400000000000006</v>
      </c>
      <c r="X453" s="48">
        <f t="shared" ca="1" si="101"/>
        <v>0.18483412322274884</v>
      </c>
      <c r="Y453" s="47" t="str">
        <f t="shared" ca="1" si="102"/>
        <v>GROWTH</v>
      </c>
      <c r="Z453" s="50">
        <v>0</v>
      </c>
      <c r="AA453" s="50">
        <f t="shared" si="103"/>
        <v>0</v>
      </c>
      <c r="AB453" s="27">
        <v>1000002748</v>
      </c>
    </row>
    <row r="454" spans="1:28" s="27" customFormat="1" ht="13.8" hidden="1">
      <c r="A454" s="39" t="s">
        <v>121</v>
      </c>
      <c r="B454" s="58" t="s">
        <v>31</v>
      </c>
      <c r="C454" s="61" t="s">
        <v>1027</v>
      </c>
      <c r="D454" s="59">
        <v>1000002811</v>
      </c>
      <c r="E454" s="61" t="s">
        <v>1028</v>
      </c>
      <c r="F454" s="40">
        <v>44719</v>
      </c>
      <c r="G454" s="40" t="str">
        <f t="shared" si="91"/>
        <v>Targeted Dealer</v>
      </c>
      <c r="H454" s="40"/>
      <c r="I454" s="41">
        <v>265</v>
      </c>
      <c r="J454" s="41">
        <f t="shared" ca="1" si="92"/>
        <v>5838.5483870967746</v>
      </c>
      <c r="K454" s="42">
        <v>264.75</v>
      </c>
      <c r="L454" s="43">
        <f t="shared" ca="1" si="93"/>
        <v>-5573.7983870967746</v>
      </c>
      <c r="M454" s="43">
        <f t="shared" ca="1" si="94"/>
        <v>4.5345175281085108</v>
      </c>
      <c r="N454" s="44">
        <v>250</v>
      </c>
      <c r="O454" s="45" t="str">
        <f t="shared" ca="1" si="95"/>
        <v>Nov</v>
      </c>
      <c r="P454" s="42">
        <v>250</v>
      </c>
      <c r="Q454" s="44">
        <f t="shared" si="96"/>
        <v>14.75</v>
      </c>
      <c r="R454" s="45">
        <f t="shared" ca="1" si="97"/>
        <v>5.8999999999999941E-2</v>
      </c>
      <c r="S454" s="44" t="str">
        <f t="shared" ca="1" si="98"/>
        <v>GROWTH</v>
      </c>
      <c r="T454" s="46">
        <v>229.6</v>
      </c>
      <c r="U454" s="46" t="str">
        <f t="shared" ca="1" si="99"/>
        <v>Dec</v>
      </c>
      <c r="V454" s="42">
        <v>229.6</v>
      </c>
      <c r="W454" s="47">
        <f t="shared" si="100"/>
        <v>35.150000000000006</v>
      </c>
      <c r="X454" s="48">
        <f t="shared" ca="1" si="101"/>
        <v>0.15309233449477344</v>
      </c>
      <c r="Y454" s="47" t="str">
        <f t="shared" ca="1" si="102"/>
        <v>GROWTH</v>
      </c>
      <c r="Z454" s="50">
        <v>0</v>
      </c>
      <c r="AA454" s="50">
        <f t="shared" si="103"/>
        <v>0</v>
      </c>
      <c r="AB454" s="27">
        <v>1000002811</v>
      </c>
    </row>
    <row r="455" spans="1:28" s="27" customFormat="1" ht="13.8" hidden="1">
      <c r="A455" s="39" t="s">
        <v>121</v>
      </c>
      <c r="B455" s="58" t="s">
        <v>31</v>
      </c>
      <c r="C455" s="61" t="s">
        <v>1029</v>
      </c>
      <c r="D455" s="59">
        <v>1000003477</v>
      </c>
      <c r="E455" s="61" t="s">
        <v>1030</v>
      </c>
      <c r="F455" s="40">
        <v>45036</v>
      </c>
      <c r="G455" s="40" t="str">
        <f t="shared" si="91"/>
        <v>Targeted Dealer</v>
      </c>
      <c r="H455" s="40"/>
      <c r="I455" s="41">
        <v>20</v>
      </c>
      <c r="J455" s="41">
        <f t="shared" ca="1" si="92"/>
        <v>440.64516129032256</v>
      </c>
      <c r="K455" s="42">
        <v>20</v>
      </c>
      <c r="L455" s="43">
        <f t="shared" ca="1" si="93"/>
        <v>-420.64516129032256</v>
      </c>
      <c r="M455" s="43">
        <f t="shared" ca="1" si="94"/>
        <v>4.5387994143484631</v>
      </c>
      <c r="N455" s="44">
        <v>11</v>
      </c>
      <c r="O455" s="45" t="str">
        <f t="shared" ca="1" si="95"/>
        <v>Nov</v>
      </c>
      <c r="P455" s="42">
        <v>11</v>
      </c>
      <c r="Q455" s="44">
        <f t="shared" si="96"/>
        <v>9</v>
      </c>
      <c r="R455" s="45">
        <f t="shared" ca="1" si="97"/>
        <v>0.81818181818181812</v>
      </c>
      <c r="S455" s="44" t="str">
        <f t="shared" ca="1" si="98"/>
        <v>GROWTH</v>
      </c>
      <c r="T455" s="46">
        <v>10</v>
      </c>
      <c r="U455" s="46" t="str">
        <f t="shared" ca="1" si="99"/>
        <v>Dec</v>
      </c>
      <c r="V455" s="42">
        <v>10</v>
      </c>
      <c r="W455" s="47">
        <f t="shared" si="100"/>
        <v>10</v>
      </c>
      <c r="X455" s="48">
        <f t="shared" ca="1" si="101"/>
        <v>1</v>
      </c>
      <c r="Y455" s="47" t="str">
        <f t="shared" ca="1" si="102"/>
        <v>GROWTH</v>
      </c>
      <c r="Z455" s="50">
        <v>0</v>
      </c>
      <c r="AA455" s="50">
        <f t="shared" si="103"/>
        <v>0</v>
      </c>
      <c r="AB455" s="27">
        <v>1000003477</v>
      </c>
    </row>
    <row r="456" spans="1:28" s="27" customFormat="1" ht="13.8" hidden="1">
      <c r="A456" s="39" t="s">
        <v>121</v>
      </c>
      <c r="B456" s="58" t="s">
        <v>31</v>
      </c>
      <c r="C456" s="61" t="s">
        <v>1031</v>
      </c>
      <c r="D456" s="59">
        <v>1000003521</v>
      </c>
      <c r="E456" s="61" t="s">
        <v>1032</v>
      </c>
      <c r="F456" s="40">
        <v>45062</v>
      </c>
      <c r="G456" s="40" t="str">
        <f t="shared" si="91"/>
        <v>Targeted Dealer</v>
      </c>
      <c r="H456" s="40"/>
      <c r="I456" s="41">
        <v>120</v>
      </c>
      <c r="J456" s="41">
        <f t="shared" ca="1" si="92"/>
        <v>2643.8709677419356</v>
      </c>
      <c r="K456" s="42">
        <v>125</v>
      </c>
      <c r="L456" s="43">
        <f t="shared" ca="1" si="93"/>
        <v>-2518.8709677419356</v>
      </c>
      <c r="M456" s="43">
        <f t="shared" ca="1" si="94"/>
        <v>4.7279160566129814</v>
      </c>
      <c r="N456" s="44">
        <v>90</v>
      </c>
      <c r="O456" s="45" t="str">
        <f t="shared" ca="1" si="95"/>
        <v>Nov</v>
      </c>
      <c r="P456" s="42">
        <v>90</v>
      </c>
      <c r="Q456" s="44">
        <f t="shared" si="96"/>
        <v>35</v>
      </c>
      <c r="R456" s="45">
        <f t="shared" ca="1" si="97"/>
        <v>0.38888888888888884</v>
      </c>
      <c r="S456" s="44" t="str">
        <f t="shared" ca="1" si="98"/>
        <v>GROWTH</v>
      </c>
      <c r="T456" s="46">
        <v>117.5</v>
      </c>
      <c r="U456" s="46" t="str">
        <f t="shared" ca="1" si="99"/>
        <v>Dec</v>
      </c>
      <c r="V456" s="42">
        <v>117.5</v>
      </c>
      <c r="W456" s="47">
        <f t="shared" si="100"/>
        <v>7.5</v>
      </c>
      <c r="X456" s="48">
        <f t="shared" ca="1" si="101"/>
        <v>6.3829787234042534E-2</v>
      </c>
      <c r="Y456" s="47" t="str">
        <f t="shared" ca="1" si="102"/>
        <v>GROWTH</v>
      </c>
      <c r="Z456" s="50">
        <v>0</v>
      </c>
      <c r="AA456" s="50">
        <f t="shared" si="103"/>
        <v>0</v>
      </c>
      <c r="AB456" s="27">
        <v>1000003521</v>
      </c>
    </row>
    <row r="457" spans="1:28" s="27" customFormat="1" ht="13.8" hidden="1">
      <c r="A457" s="39" t="s">
        <v>121</v>
      </c>
      <c r="B457" s="58" t="s">
        <v>31</v>
      </c>
      <c r="C457" s="61" t="s">
        <v>1033</v>
      </c>
      <c r="D457" s="59">
        <v>1000003769</v>
      </c>
      <c r="E457" s="61" t="s">
        <v>1034</v>
      </c>
      <c r="F457" s="40">
        <v>45259</v>
      </c>
      <c r="G457" s="40" t="str">
        <f t="shared" si="91"/>
        <v>Targeted Dealer</v>
      </c>
      <c r="H457" s="40"/>
      <c r="I457" s="41">
        <v>40</v>
      </c>
      <c r="J457" s="41">
        <f t="shared" ca="1" si="92"/>
        <v>881.29032258064512</v>
      </c>
      <c r="K457" s="42">
        <v>25</v>
      </c>
      <c r="L457" s="43">
        <f t="shared" ca="1" si="93"/>
        <v>-856.29032258064512</v>
      </c>
      <c r="M457" s="43">
        <f t="shared" ca="1" si="94"/>
        <v>2.8367496339677891</v>
      </c>
      <c r="N457" s="44">
        <v>30</v>
      </c>
      <c r="O457" s="45" t="str">
        <f t="shared" ca="1" si="95"/>
        <v>Nov</v>
      </c>
      <c r="P457" s="42">
        <v>30</v>
      </c>
      <c r="Q457" s="44">
        <f t="shared" si="96"/>
        <v>-5</v>
      </c>
      <c r="R457" s="45">
        <f t="shared" ca="1" si="97"/>
        <v>-0.16666666666666663</v>
      </c>
      <c r="S457" s="44" t="str">
        <f t="shared" ca="1" si="98"/>
        <v>DEGROWTH</v>
      </c>
      <c r="T457" s="46">
        <v>39.450000000000003</v>
      </c>
      <c r="U457" s="46" t="str">
        <f t="shared" ca="1" si="99"/>
        <v>Dec</v>
      </c>
      <c r="V457" s="42">
        <v>39.450000000000003</v>
      </c>
      <c r="W457" s="47">
        <f t="shared" si="100"/>
        <v>-14.450000000000003</v>
      </c>
      <c r="X457" s="48">
        <f t="shared" ca="1" si="101"/>
        <v>-0.3662864385297846</v>
      </c>
      <c r="Y457" s="47" t="str">
        <f t="shared" ca="1" si="102"/>
        <v>DEGROWTH</v>
      </c>
      <c r="Z457" s="50">
        <v>0</v>
      </c>
      <c r="AA457" s="50">
        <f t="shared" si="103"/>
        <v>0</v>
      </c>
      <c r="AB457" s="27">
        <v>1000003769</v>
      </c>
    </row>
    <row r="458" spans="1:28" s="27" customFormat="1" ht="13.8" hidden="1">
      <c r="A458" s="50" t="s">
        <v>121</v>
      </c>
      <c r="B458" s="63" t="s">
        <v>31</v>
      </c>
      <c r="C458" s="63" t="s">
        <v>1035</v>
      </c>
      <c r="D458" s="63">
        <v>1000003834</v>
      </c>
      <c r="E458" s="63" t="s">
        <v>1036</v>
      </c>
      <c r="F458" s="49">
        <v>45313</v>
      </c>
      <c r="G458" s="40" t="str">
        <f t="shared" si="91"/>
        <v>-</v>
      </c>
      <c r="H458" s="40" t="s">
        <v>113</v>
      </c>
      <c r="I458" s="41">
        <v>0</v>
      </c>
      <c r="J458" s="41">
        <f t="shared" ca="1" si="92"/>
        <v>0</v>
      </c>
      <c r="K458" s="42">
        <v>0</v>
      </c>
      <c r="L458" s="43">
        <f t="shared" ca="1" si="93"/>
        <v>0</v>
      </c>
      <c r="M458" s="43" t="str">
        <f t="shared" ca="1" si="94"/>
        <v>-</v>
      </c>
      <c r="N458" s="44">
        <v>0</v>
      </c>
      <c r="O458" s="45" t="str">
        <f t="shared" ca="1" si="95"/>
        <v>Nov</v>
      </c>
      <c r="P458" s="42">
        <v>0</v>
      </c>
      <c r="Q458" s="44">
        <f t="shared" si="96"/>
        <v>0</v>
      </c>
      <c r="R458" s="45">
        <f t="shared" ca="1" si="97"/>
        <v>0</v>
      </c>
      <c r="S458" s="44" t="b">
        <f t="shared" si="98"/>
        <v>0</v>
      </c>
      <c r="T458" s="46">
        <v>0</v>
      </c>
      <c r="U458" s="46" t="str">
        <f t="shared" ca="1" si="99"/>
        <v>Dec</v>
      </c>
      <c r="V458" s="42">
        <v>0</v>
      </c>
      <c r="W458" s="47">
        <f t="shared" si="100"/>
        <v>0</v>
      </c>
      <c r="X458" s="48">
        <f t="shared" ca="1" si="101"/>
        <v>0</v>
      </c>
      <c r="Y458" s="47" t="b">
        <f t="shared" si="102"/>
        <v>0</v>
      </c>
      <c r="Z458" s="50">
        <v>1</v>
      </c>
      <c r="AA458" s="50">
        <f t="shared" si="103"/>
        <v>1</v>
      </c>
      <c r="AB458" s="27">
        <v>1000003834</v>
      </c>
    </row>
    <row r="459" spans="1:28" s="27" customFormat="1" ht="13.8" hidden="1">
      <c r="A459" s="50" t="s">
        <v>121</v>
      </c>
      <c r="B459" s="63" t="s">
        <v>31</v>
      </c>
      <c r="C459" s="63" t="s">
        <v>1037</v>
      </c>
      <c r="D459" s="63">
        <v>1000003865</v>
      </c>
      <c r="E459" s="63" t="s">
        <v>1038</v>
      </c>
      <c r="F459" s="40">
        <v>45338</v>
      </c>
      <c r="G459" s="40" t="str">
        <f t="shared" si="91"/>
        <v>Targeted Dealer</v>
      </c>
      <c r="H459" s="40"/>
      <c r="I459" s="41">
        <v>40</v>
      </c>
      <c r="J459" s="41">
        <f t="shared" ca="1" si="92"/>
        <v>881.29032258064512</v>
      </c>
      <c r="K459" s="42">
        <v>9</v>
      </c>
      <c r="L459" s="43">
        <f t="shared" ca="1" si="93"/>
        <v>-872.29032258064512</v>
      </c>
      <c r="M459" s="43">
        <f t="shared" ca="1" si="94"/>
        <v>1.0212298682284042</v>
      </c>
      <c r="N459" s="44">
        <v>21.5</v>
      </c>
      <c r="O459" s="45" t="str">
        <f t="shared" ca="1" si="95"/>
        <v>Nov</v>
      </c>
      <c r="P459" s="42">
        <v>21.5</v>
      </c>
      <c r="Q459" s="44">
        <f t="shared" si="96"/>
        <v>-12.5</v>
      </c>
      <c r="R459" s="45">
        <f t="shared" ca="1" si="97"/>
        <v>-0.58139534883720922</v>
      </c>
      <c r="S459" s="44" t="str">
        <f t="shared" ca="1" si="98"/>
        <v>DEGROWTH</v>
      </c>
      <c r="T459" s="46">
        <v>0</v>
      </c>
      <c r="U459" s="46" t="str">
        <f t="shared" ca="1" si="99"/>
        <v>Dec</v>
      </c>
      <c r="V459" s="42">
        <v>0</v>
      </c>
      <c r="W459" s="47">
        <f t="shared" si="100"/>
        <v>9</v>
      </c>
      <c r="X459" s="48">
        <f t="shared" ca="1" si="101"/>
        <v>0</v>
      </c>
      <c r="Y459" s="47" t="b">
        <f t="shared" si="102"/>
        <v>0</v>
      </c>
      <c r="Z459" s="50">
        <v>0</v>
      </c>
      <c r="AA459" s="50">
        <f t="shared" si="103"/>
        <v>0</v>
      </c>
      <c r="AB459" s="27">
        <v>1000003865</v>
      </c>
    </row>
    <row r="460" spans="1:28" s="27" customFormat="1" ht="13.8" hidden="1">
      <c r="A460" s="50" t="s">
        <v>121</v>
      </c>
      <c r="B460" s="63" t="s">
        <v>31</v>
      </c>
      <c r="C460" s="63" t="s">
        <v>1039</v>
      </c>
      <c r="D460" s="63">
        <v>1000003931</v>
      </c>
      <c r="E460" s="63" t="s">
        <v>1040</v>
      </c>
      <c r="F460" s="40">
        <v>45412</v>
      </c>
      <c r="G460" s="40" t="str">
        <f t="shared" si="91"/>
        <v>Targeted Dealer</v>
      </c>
      <c r="H460" s="40"/>
      <c r="I460" s="41">
        <v>30</v>
      </c>
      <c r="J460" s="41">
        <f t="shared" ca="1" si="92"/>
        <v>660.9677419354839</v>
      </c>
      <c r="K460" s="42">
        <v>54.2</v>
      </c>
      <c r="L460" s="43">
        <f t="shared" ca="1" si="93"/>
        <v>-606.76774193548385</v>
      </c>
      <c r="M460" s="43">
        <f t="shared" ca="1" si="94"/>
        <v>8.2000976085895552</v>
      </c>
      <c r="N460" s="44">
        <v>25</v>
      </c>
      <c r="O460" s="45" t="str">
        <f t="shared" ca="1" si="95"/>
        <v>Nov</v>
      </c>
      <c r="P460" s="42">
        <v>25</v>
      </c>
      <c r="Q460" s="44">
        <f t="shared" si="96"/>
        <v>29.200000000000003</v>
      </c>
      <c r="R460" s="45">
        <f t="shared" ca="1" si="97"/>
        <v>1.1680000000000001</v>
      </c>
      <c r="S460" s="44" t="str">
        <f t="shared" ca="1" si="98"/>
        <v>GROWTH</v>
      </c>
      <c r="T460" s="46">
        <v>0</v>
      </c>
      <c r="U460" s="46" t="str">
        <f t="shared" ca="1" si="99"/>
        <v>Dec</v>
      </c>
      <c r="V460" s="42">
        <v>0</v>
      </c>
      <c r="W460" s="47">
        <f t="shared" si="100"/>
        <v>54.2</v>
      </c>
      <c r="X460" s="48">
        <f t="shared" ca="1" si="101"/>
        <v>0</v>
      </c>
      <c r="Y460" s="47" t="b">
        <f t="shared" si="102"/>
        <v>0</v>
      </c>
      <c r="Z460" s="50">
        <v>0</v>
      </c>
      <c r="AA460" s="50">
        <f t="shared" si="103"/>
        <v>0</v>
      </c>
      <c r="AB460" s="27">
        <v>1000003931</v>
      </c>
    </row>
    <row r="461" spans="1:28" s="27" customFormat="1" ht="13.8" hidden="1">
      <c r="A461" s="50" t="s">
        <v>121</v>
      </c>
      <c r="B461" s="63" t="s">
        <v>31</v>
      </c>
      <c r="C461" s="63" t="s">
        <v>1041</v>
      </c>
      <c r="D461" s="63">
        <v>1000003967</v>
      </c>
      <c r="E461" s="63" t="s">
        <v>1042</v>
      </c>
      <c r="F461" s="40">
        <v>45433</v>
      </c>
      <c r="G461" s="40" t="str">
        <f t="shared" si="91"/>
        <v>Targeted Dealer</v>
      </c>
      <c r="H461" s="40"/>
      <c r="I461" s="41">
        <v>60</v>
      </c>
      <c r="J461" s="41">
        <f t="shared" ca="1" si="92"/>
        <v>1321.9354838709678</v>
      </c>
      <c r="K461" s="42">
        <v>0</v>
      </c>
      <c r="L461" s="43">
        <f t="shared" ca="1" si="93"/>
        <v>-1321.9354838709678</v>
      </c>
      <c r="M461" s="43">
        <f t="shared" ca="1" si="94"/>
        <v>0</v>
      </c>
      <c r="N461" s="44">
        <v>0</v>
      </c>
      <c r="O461" s="45" t="str">
        <f t="shared" ca="1" si="95"/>
        <v>Nov</v>
      </c>
      <c r="P461" s="42">
        <v>0</v>
      </c>
      <c r="Q461" s="44">
        <f t="shared" si="96"/>
        <v>0</v>
      </c>
      <c r="R461" s="45">
        <f t="shared" ca="1" si="97"/>
        <v>0</v>
      </c>
      <c r="S461" s="44" t="b">
        <f t="shared" si="98"/>
        <v>0</v>
      </c>
      <c r="T461" s="46">
        <v>0</v>
      </c>
      <c r="U461" s="46" t="str">
        <f t="shared" ca="1" si="99"/>
        <v>Dec</v>
      </c>
      <c r="V461" s="42">
        <v>0</v>
      </c>
      <c r="W461" s="47">
        <f t="shared" si="100"/>
        <v>0</v>
      </c>
      <c r="X461" s="48">
        <f t="shared" ca="1" si="101"/>
        <v>0</v>
      </c>
      <c r="Y461" s="47" t="b">
        <f t="shared" si="102"/>
        <v>0</v>
      </c>
      <c r="Z461" s="50">
        <v>1</v>
      </c>
      <c r="AA461" s="50">
        <f t="shared" si="103"/>
        <v>0</v>
      </c>
      <c r="AB461" s="27">
        <v>1000003967</v>
      </c>
    </row>
    <row r="462" spans="1:28" s="27" customFormat="1" ht="13.8" hidden="1">
      <c r="A462" s="50" t="s">
        <v>121</v>
      </c>
      <c r="B462" s="63" t="s">
        <v>31</v>
      </c>
      <c r="C462" s="63" t="s">
        <v>1043</v>
      </c>
      <c r="D462" s="63">
        <v>1000003993</v>
      </c>
      <c r="E462" s="63" t="s">
        <v>1044</v>
      </c>
      <c r="F462" s="40">
        <v>45443</v>
      </c>
      <c r="G462" s="40" t="str">
        <f t="shared" si="91"/>
        <v>Targeted Dealer</v>
      </c>
      <c r="H462" s="40"/>
      <c r="I462" s="41">
        <v>20</v>
      </c>
      <c r="J462" s="41">
        <f t="shared" ca="1" si="92"/>
        <v>440.64516129032256</v>
      </c>
      <c r="K462" s="42">
        <v>0</v>
      </c>
      <c r="L462" s="43">
        <f t="shared" ca="1" si="93"/>
        <v>-440.64516129032256</v>
      </c>
      <c r="M462" s="43">
        <f t="shared" ca="1" si="94"/>
        <v>0</v>
      </c>
      <c r="N462" s="44">
        <v>15</v>
      </c>
      <c r="O462" s="45" t="str">
        <f t="shared" ca="1" si="95"/>
        <v>Nov</v>
      </c>
      <c r="P462" s="42">
        <v>15</v>
      </c>
      <c r="Q462" s="44">
        <f t="shared" si="96"/>
        <v>-15</v>
      </c>
      <c r="R462" s="45">
        <f t="shared" ca="1" si="97"/>
        <v>-1</v>
      </c>
      <c r="S462" s="44" t="str">
        <f t="shared" ca="1" si="98"/>
        <v>DEGROWTH</v>
      </c>
      <c r="T462" s="46">
        <v>0</v>
      </c>
      <c r="U462" s="46" t="str">
        <f t="shared" ca="1" si="99"/>
        <v>Dec</v>
      </c>
      <c r="V462" s="42">
        <v>0</v>
      </c>
      <c r="W462" s="47">
        <f t="shared" si="100"/>
        <v>0</v>
      </c>
      <c r="X462" s="48">
        <f t="shared" ca="1" si="101"/>
        <v>0</v>
      </c>
      <c r="Y462" s="47" t="b">
        <f t="shared" si="102"/>
        <v>0</v>
      </c>
      <c r="Z462" s="50">
        <v>1</v>
      </c>
      <c r="AA462" s="50">
        <f t="shared" si="103"/>
        <v>0</v>
      </c>
      <c r="AB462" s="27">
        <v>1000003993</v>
      </c>
    </row>
    <row r="463" spans="1:28" s="27" customFormat="1" ht="13.8" hidden="1">
      <c r="A463" s="50" t="s">
        <v>121</v>
      </c>
      <c r="B463" s="63" t="s">
        <v>31</v>
      </c>
      <c r="C463" s="63" t="s">
        <v>1045</v>
      </c>
      <c r="D463" s="63">
        <v>1000004065</v>
      </c>
      <c r="E463" s="63" t="s">
        <v>1046</v>
      </c>
      <c r="F463" s="40">
        <v>45503</v>
      </c>
      <c r="G463" s="40" t="str">
        <f t="shared" si="91"/>
        <v>Targeted Dealer</v>
      </c>
      <c r="H463" s="40" t="s">
        <v>113</v>
      </c>
      <c r="I463" s="41">
        <v>30</v>
      </c>
      <c r="J463" s="41">
        <f t="shared" ca="1" si="92"/>
        <v>660.9677419354839</v>
      </c>
      <c r="K463" s="42">
        <v>63.75</v>
      </c>
      <c r="L463" s="43">
        <f t="shared" ca="1" si="93"/>
        <v>-597.2177419354839</v>
      </c>
      <c r="M463" s="43">
        <f t="shared" ca="1" si="94"/>
        <v>9.644948755490482</v>
      </c>
      <c r="N463" s="44">
        <v>26.75</v>
      </c>
      <c r="O463" s="45" t="str">
        <f t="shared" ca="1" si="95"/>
        <v>Nov</v>
      </c>
      <c r="P463" s="42">
        <v>26.75</v>
      </c>
      <c r="Q463" s="44">
        <f t="shared" si="96"/>
        <v>37</v>
      </c>
      <c r="R463" s="45">
        <f t="shared" ca="1" si="97"/>
        <v>1.3831775700934581</v>
      </c>
      <c r="S463" s="44" t="str">
        <f t="shared" ca="1" si="98"/>
        <v>GROWTH</v>
      </c>
      <c r="T463" s="46">
        <v>0</v>
      </c>
      <c r="U463" s="46" t="str">
        <f t="shared" ca="1" si="99"/>
        <v>Dec</v>
      </c>
      <c r="V463" s="42">
        <v>0</v>
      </c>
      <c r="W463" s="47">
        <f t="shared" si="100"/>
        <v>63.75</v>
      </c>
      <c r="X463" s="48">
        <f t="shared" ca="1" si="101"/>
        <v>0</v>
      </c>
      <c r="Y463" s="47" t="b">
        <f t="shared" si="102"/>
        <v>0</v>
      </c>
      <c r="Z463" s="50">
        <v>0</v>
      </c>
      <c r="AA463" s="50">
        <f t="shared" si="103"/>
        <v>1</v>
      </c>
      <c r="AB463" s="27">
        <v>1000004065</v>
      </c>
    </row>
    <row r="464" spans="1:28" s="27" customFormat="1" ht="13.8" hidden="1">
      <c r="A464" s="50" t="s">
        <v>121</v>
      </c>
      <c r="B464" s="63" t="s">
        <v>31</v>
      </c>
      <c r="C464" s="63" t="s">
        <v>1047</v>
      </c>
      <c r="D464" s="63">
        <v>1000004097</v>
      </c>
      <c r="E464" s="63" t="s">
        <v>1048</v>
      </c>
      <c r="F464" s="40">
        <v>45532</v>
      </c>
      <c r="G464" s="40" t="str">
        <f t="shared" si="91"/>
        <v>Targeted Dealer</v>
      </c>
      <c r="H464" s="50"/>
      <c r="I464" s="41">
        <v>30</v>
      </c>
      <c r="J464" s="41">
        <f t="shared" ca="1" si="92"/>
        <v>660.9677419354839</v>
      </c>
      <c r="K464" s="42">
        <v>42.5</v>
      </c>
      <c r="L464" s="43">
        <f t="shared" ca="1" si="93"/>
        <v>-618.4677419354839</v>
      </c>
      <c r="M464" s="43">
        <f t="shared" ca="1" si="94"/>
        <v>6.429965836993655</v>
      </c>
      <c r="N464" s="44">
        <v>30</v>
      </c>
      <c r="O464" s="45" t="str">
        <f t="shared" ca="1" si="95"/>
        <v>Nov</v>
      </c>
      <c r="P464" s="42">
        <v>30</v>
      </c>
      <c r="Q464" s="44">
        <f t="shared" si="96"/>
        <v>12.5</v>
      </c>
      <c r="R464" s="45">
        <f t="shared" ca="1" si="97"/>
        <v>0.41666666666666674</v>
      </c>
      <c r="S464" s="44" t="str">
        <f t="shared" ca="1" si="98"/>
        <v>GROWTH</v>
      </c>
      <c r="T464" s="46">
        <v>0</v>
      </c>
      <c r="U464" s="46" t="str">
        <f t="shared" ca="1" si="99"/>
        <v>Dec</v>
      </c>
      <c r="V464" s="42">
        <v>0</v>
      </c>
      <c r="W464" s="47">
        <f t="shared" si="100"/>
        <v>42.5</v>
      </c>
      <c r="X464" s="48">
        <f t="shared" ca="1" si="101"/>
        <v>0</v>
      </c>
      <c r="Y464" s="47" t="b">
        <f t="shared" si="102"/>
        <v>0</v>
      </c>
      <c r="Z464" s="50">
        <v>0</v>
      </c>
      <c r="AA464" s="50">
        <f t="shared" si="103"/>
        <v>0</v>
      </c>
      <c r="AB464" s="27">
        <v>1000004097</v>
      </c>
    </row>
    <row r="465" spans="1:28" s="27" customFormat="1" ht="13.8" hidden="1">
      <c r="A465" s="39" t="s">
        <v>121</v>
      </c>
      <c r="B465" s="58" t="s">
        <v>32</v>
      </c>
      <c r="C465" s="61" t="s">
        <v>1049</v>
      </c>
      <c r="D465" s="59">
        <v>1000000702</v>
      </c>
      <c r="E465" s="60" t="s">
        <v>1050</v>
      </c>
      <c r="F465" s="40">
        <v>39855</v>
      </c>
      <c r="G465" s="40" t="str">
        <f t="shared" si="91"/>
        <v>Targeted Dealer</v>
      </c>
      <c r="H465" s="40"/>
      <c r="I465" s="41">
        <v>450</v>
      </c>
      <c r="J465" s="41">
        <f t="shared" ca="1" si="92"/>
        <v>9914.5161290322576</v>
      </c>
      <c r="K465" s="42">
        <v>248</v>
      </c>
      <c r="L465" s="43">
        <f t="shared" ca="1" si="93"/>
        <v>-9666.5161290322576</v>
      </c>
      <c r="M465" s="43">
        <f t="shared" ca="1" si="94"/>
        <v>2.5013827883520419</v>
      </c>
      <c r="N465" s="44">
        <v>353</v>
      </c>
      <c r="O465" s="45" t="str">
        <f t="shared" ca="1" si="95"/>
        <v>Nov</v>
      </c>
      <c r="P465" s="42">
        <v>353</v>
      </c>
      <c r="Q465" s="44">
        <f t="shared" si="96"/>
        <v>-105</v>
      </c>
      <c r="R465" s="45">
        <f t="shared" ca="1" si="97"/>
        <v>-0.2974504249291785</v>
      </c>
      <c r="S465" s="44" t="str">
        <f t="shared" ca="1" si="98"/>
        <v>DEGROWTH</v>
      </c>
      <c r="T465" s="46">
        <v>338</v>
      </c>
      <c r="U465" s="46" t="str">
        <f t="shared" ca="1" si="99"/>
        <v>Dec</v>
      </c>
      <c r="V465" s="42">
        <v>338</v>
      </c>
      <c r="W465" s="47">
        <f t="shared" si="100"/>
        <v>-90</v>
      </c>
      <c r="X465" s="48">
        <f t="shared" ca="1" si="101"/>
        <v>-0.26627218934911245</v>
      </c>
      <c r="Y465" s="47" t="str">
        <f t="shared" ca="1" si="102"/>
        <v>DEGROWTH</v>
      </c>
      <c r="Z465" s="50">
        <v>0</v>
      </c>
      <c r="AA465" s="50">
        <f t="shared" si="103"/>
        <v>0</v>
      </c>
      <c r="AB465" s="27">
        <v>1000000702</v>
      </c>
    </row>
    <row r="466" spans="1:28" s="27" customFormat="1" ht="13.8" hidden="1">
      <c r="A466" s="39" t="s">
        <v>121</v>
      </c>
      <c r="B466" s="58" t="s">
        <v>32</v>
      </c>
      <c r="C466" s="59" t="s">
        <v>1051</v>
      </c>
      <c r="D466" s="59">
        <v>1000000694</v>
      </c>
      <c r="E466" s="60" t="s">
        <v>1052</v>
      </c>
      <c r="F466" s="40">
        <v>40275</v>
      </c>
      <c r="G466" s="40" t="str">
        <f t="shared" si="91"/>
        <v>Targeted Dealer</v>
      </c>
      <c r="H466" s="40"/>
      <c r="I466" s="41">
        <v>60</v>
      </c>
      <c r="J466" s="41">
        <f t="shared" ca="1" si="92"/>
        <v>1321.9354838709678</v>
      </c>
      <c r="K466" s="42">
        <v>0</v>
      </c>
      <c r="L466" s="43">
        <f t="shared" ca="1" si="93"/>
        <v>-1321.9354838709678</v>
      </c>
      <c r="M466" s="43">
        <f t="shared" ca="1" si="94"/>
        <v>0</v>
      </c>
      <c r="N466" s="44">
        <v>0</v>
      </c>
      <c r="O466" s="45" t="str">
        <f t="shared" ca="1" si="95"/>
        <v>Nov</v>
      </c>
      <c r="P466" s="42">
        <v>0</v>
      </c>
      <c r="Q466" s="44">
        <f t="shared" si="96"/>
        <v>0</v>
      </c>
      <c r="R466" s="45">
        <f t="shared" ca="1" si="97"/>
        <v>0</v>
      </c>
      <c r="S466" s="44" t="b">
        <f t="shared" si="98"/>
        <v>0</v>
      </c>
      <c r="T466" s="46">
        <v>0</v>
      </c>
      <c r="U466" s="46" t="str">
        <f t="shared" ca="1" si="99"/>
        <v>Dec</v>
      </c>
      <c r="V466" s="42">
        <v>0</v>
      </c>
      <c r="W466" s="47">
        <f t="shared" si="100"/>
        <v>0</v>
      </c>
      <c r="X466" s="48">
        <f t="shared" ca="1" si="101"/>
        <v>0</v>
      </c>
      <c r="Y466" s="47" t="b">
        <f t="shared" si="102"/>
        <v>0</v>
      </c>
      <c r="Z466" s="50">
        <v>1</v>
      </c>
      <c r="AA466" s="50">
        <f t="shared" si="103"/>
        <v>0</v>
      </c>
      <c r="AB466" s="27">
        <v>1000000694</v>
      </c>
    </row>
    <row r="467" spans="1:28" s="27" customFormat="1" ht="13.8" hidden="1">
      <c r="A467" s="39" t="s">
        <v>121</v>
      </c>
      <c r="B467" s="58" t="s">
        <v>32</v>
      </c>
      <c r="C467" s="59" t="s">
        <v>1053</v>
      </c>
      <c r="D467" s="59">
        <v>1000000697</v>
      </c>
      <c r="E467" s="60" t="s">
        <v>1054</v>
      </c>
      <c r="F467" s="40">
        <v>40388</v>
      </c>
      <c r="G467" s="40" t="str">
        <f t="shared" si="91"/>
        <v>Targeted Dealer</v>
      </c>
      <c r="H467" s="40"/>
      <c r="I467" s="41">
        <v>270</v>
      </c>
      <c r="J467" s="41">
        <f t="shared" ca="1" si="92"/>
        <v>5948.7096774193542</v>
      </c>
      <c r="K467" s="42">
        <v>90</v>
      </c>
      <c r="L467" s="43">
        <f t="shared" ca="1" si="93"/>
        <v>-5858.7096774193542</v>
      </c>
      <c r="M467" s="43">
        <f t="shared" ca="1" si="94"/>
        <v>1.5129331381161544</v>
      </c>
      <c r="N467" s="44">
        <v>165</v>
      </c>
      <c r="O467" s="45" t="str">
        <f t="shared" ca="1" si="95"/>
        <v>Nov</v>
      </c>
      <c r="P467" s="42">
        <v>165</v>
      </c>
      <c r="Q467" s="44">
        <f t="shared" si="96"/>
        <v>-75</v>
      </c>
      <c r="R467" s="45">
        <f t="shared" ca="1" si="97"/>
        <v>-0.45454545454545459</v>
      </c>
      <c r="S467" s="44" t="str">
        <f t="shared" ca="1" si="98"/>
        <v>DEGROWTH</v>
      </c>
      <c r="T467" s="46">
        <v>210</v>
      </c>
      <c r="U467" s="46" t="str">
        <f t="shared" ca="1" si="99"/>
        <v>Dec</v>
      </c>
      <c r="V467" s="42">
        <v>210</v>
      </c>
      <c r="W467" s="47">
        <f t="shared" si="100"/>
        <v>-120</v>
      </c>
      <c r="X467" s="48">
        <f t="shared" ca="1" si="101"/>
        <v>-0.5714285714285714</v>
      </c>
      <c r="Y467" s="47" t="str">
        <f t="shared" ca="1" si="102"/>
        <v>DEGROWTH</v>
      </c>
      <c r="Z467" s="50">
        <v>0</v>
      </c>
      <c r="AA467" s="50">
        <f t="shared" si="103"/>
        <v>0</v>
      </c>
      <c r="AB467" s="27">
        <v>1000000697</v>
      </c>
    </row>
    <row r="468" spans="1:28" s="27" customFormat="1" ht="13.8" hidden="1">
      <c r="A468" s="39" t="s">
        <v>121</v>
      </c>
      <c r="B468" s="58" t="s">
        <v>32</v>
      </c>
      <c r="C468" s="59" t="s">
        <v>1055</v>
      </c>
      <c r="D468" s="59">
        <v>1000000696</v>
      </c>
      <c r="E468" s="60" t="s">
        <v>1056</v>
      </c>
      <c r="F468" s="40">
        <v>40666</v>
      </c>
      <c r="G468" s="40" t="str">
        <f t="shared" si="91"/>
        <v>Targeted Dealer</v>
      </c>
      <c r="H468" s="40" t="s">
        <v>113</v>
      </c>
      <c r="I468" s="41">
        <v>105</v>
      </c>
      <c r="J468" s="41">
        <f t="shared" ca="1" si="92"/>
        <v>2313.3870967741937</v>
      </c>
      <c r="K468" s="42">
        <v>70</v>
      </c>
      <c r="L468" s="43">
        <f t="shared" ca="1" si="93"/>
        <v>-2243.3870967741937</v>
      </c>
      <c r="M468" s="43">
        <f t="shared" ca="1" si="94"/>
        <v>3.0258662762323083</v>
      </c>
      <c r="N468" s="44">
        <v>0</v>
      </c>
      <c r="O468" s="45" t="str">
        <f t="shared" ca="1" si="95"/>
        <v>Nov</v>
      </c>
      <c r="P468" s="42">
        <v>0</v>
      </c>
      <c r="Q468" s="44">
        <f t="shared" si="96"/>
        <v>70</v>
      </c>
      <c r="R468" s="45">
        <f t="shared" ca="1" si="97"/>
        <v>0</v>
      </c>
      <c r="S468" s="44" t="b">
        <f t="shared" si="98"/>
        <v>0</v>
      </c>
      <c r="T468" s="46">
        <v>35</v>
      </c>
      <c r="U468" s="46" t="str">
        <f t="shared" ca="1" si="99"/>
        <v>Dec</v>
      </c>
      <c r="V468" s="42">
        <v>35</v>
      </c>
      <c r="W468" s="47">
        <f t="shared" si="100"/>
        <v>35</v>
      </c>
      <c r="X468" s="48">
        <f t="shared" ca="1" si="101"/>
        <v>1</v>
      </c>
      <c r="Y468" s="47" t="str">
        <f t="shared" ca="1" si="102"/>
        <v>GROWTH</v>
      </c>
      <c r="Z468" s="50">
        <v>0</v>
      </c>
      <c r="AA468" s="50">
        <f t="shared" si="103"/>
        <v>1</v>
      </c>
      <c r="AB468" s="27">
        <v>1000000696</v>
      </c>
    </row>
    <row r="469" spans="1:28" s="27" customFormat="1" ht="13.8" hidden="1">
      <c r="A469" s="39" t="s">
        <v>121</v>
      </c>
      <c r="B469" s="58" t="s">
        <v>32</v>
      </c>
      <c r="C469" s="59" t="s">
        <v>1057</v>
      </c>
      <c r="D469" s="59">
        <v>1000000692</v>
      </c>
      <c r="E469" s="60" t="s">
        <v>1058</v>
      </c>
      <c r="F469" s="40">
        <v>40732</v>
      </c>
      <c r="G469" s="40" t="str">
        <f t="shared" si="91"/>
        <v>Targeted Dealer</v>
      </c>
      <c r="H469" s="40"/>
      <c r="I469" s="41">
        <v>250</v>
      </c>
      <c r="J469" s="41">
        <f t="shared" ca="1" si="92"/>
        <v>5508.0645161290322</v>
      </c>
      <c r="K469" s="42">
        <v>104</v>
      </c>
      <c r="L469" s="43">
        <f t="shared" ca="1" si="93"/>
        <v>-5404.0645161290322</v>
      </c>
      <c r="M469" s="43">
        <f t="shared" ca="1" si="94"/>
        <v>1.8881405563689606</v>
      </c>
      <c r="N469" s="44">
        <v>156</v>
      </c>
      <c r="O469" s="45" t="str">
        <f t="shared" ca="1" si="95"/>
        <v>Nov</v>
      </c>
      <c r="P469" s="42">
        <v>156</v>
      </c>
      <c r="Q469" s="44">
        <f t="shared" si="96"/>
        <v>-52</v>
      </c>
      <c r="R469" s="45">
        <f t="shared" ca="1" si="97"/>
        <v>-0.33333333333333337</v>
      </c>
      <c r="S469" s="44" t="str">
        <f t="shared" ca="1" si="98"/>
        <v>DEGROWTH</v>
      </c>
      <c r="T469" s="46">
        <v>135</v>
      </c>
      <c r="U469" s="46" t="str">
        <f t="shared" ca="1" si="99"/>
        <v>Dec</v>
      </c>
      <c r="V469" s="42">
        <v>135</v>
      </c>
      <c r="W469" s="47">
        <f t="shared" si="100"/>
        <v>-31</v>
      </c>
      <c r="X469" s="48">
        <f t="shared" ca="1" si="101"/>
        <v>-0.22962962962962963</v>
      </c>
      <c r="Y469" s="47" t="str">
        <f t="shared" ca="1" si="102"/>
        <v>DEGROWTH</v>
      </c>
      <c r="Z469" s="50">
        <v>0</v>
      </c>
      <c r="AA469" s="50">
        <f t="shared" si="103"/>
        <v>0</v>
      </c>
      <c r="AB469" s="27">
        <v>1000000692</v>
      </c>
    </row>
    <row r="470" spans="1:28" s="27" customFormat="1" ht="13.8" hidden="1">
      <c r="A470" s="39" t="s">
        <v>121</v>
      </c>
      <c r="B470" s="58" t="s">
        <v>32</v>
      </c>
      <c r="C470" s="59" t="s">
        <v>1059</v>
      </c>
      <c r="D470" s="59">
        <v>1000000699</v>
      </c>
      <c r="E470" s="60" t="s">
        <v>1060</v>
      </c>
      <c r="F470" s="40">
        <v>40799</v>
      </c>
      <c r="G470" s="40" t="str">
        <f t="shared" si="91"/>
        <v>Targeted Dealer</v>
      </c>
      <c r="H470" s="40"/>
      <c r="I470" s="41">
        <v>150</v>
      </c>
      <c r="J470" s="41">
        <f t="shared" ca="1" si="92"/>
        <v>3304.8387096774195</v>
      </c>
      <c r="K470" s="42">
        <v>154</v>
      </c>
      <c r="L470" s="43">
        <f t="shared" ca="1" si="93"/>
        <v>-3150.8387096774195</v>
      </c>
      <c r="M470" s="43">
        <f t="shared" ca="1" si="94"/>
        <v>4.6598340653977548</v>
      </c>
      <c r="N470" s="44">
        <v>157</v>
      </c>
      <c r="O470" s="45" t="str">
        <f t="shared" ca="1" si="95"/>
        <v>Nov</v>
      </c>
      <c r="P470" s="42">
        <v>157</v>
      </c>
      <c r="Q470" s="44">
        <f t="shared" si="96"/>
        <v>-3</v>
      </c>
      <c r="R470" s="45">
        <f t="shared" ca="1" si="97"/>
        <v>-1.9108280254777066E-2</v>
      </c>
      <c r="S470" s="44" t="str">
        <f t="shared" ca="1" si="98"/>
        <v>DEGROWTH</v>
      </c>
      <c r="T470" s="46">
        <v>132</v>
      </c>
      <c r="U470" s="46" t="str">
        <f t="shared" ca="1" si="99"/>
        <v>Dec</v>
      </c>
      <c r="V470" s="42">
        <v>132</v>
      </c>
      <c r="W470" s="47">
        <f t="shared" si="100"/>
        <v>22</v>
      </c>
      <c r="X470" s="48">
        <f t="shared" ca="1" si="101"/>
        <v>0.16666666666666674</v>
      </c>
      <c r="Y470" s="47" t="str">
        <f t="shared" ca="1" si="102"/>
        <v>GROWTH</v>
      </c>
      <c r="Z470" s="50">
        <v>0</v>
      </c>
      <c r="AA470" s="50">
        <f t="shared" si="103"/>
        <v>0</v>
      </c>
      <c r="AB470" s="27">
        <v>1000000699</v>
      </c>
    </row>
    <row r="471" spans="1:28" s="27" customFormat="1" ht="13.8" hidden="1">
      <c r="A471" s="39" t="s">
        <v>121</v>
      </c>
      <c r="B471" s="58" t="s">
        <v>32</v>
      </c>
      <c r="C471" s="59" t="s">
        <v>1061</v>
      </c>
      <c r="D471" s="59">
        <v>1000000683</v>
      </c>
      <c r="E471" s="60" t="s">
        <v>1062</v>
      </c>
      <c r="F471" s="40">
        <v>40982</v>
      </c>
      <c r="G471" s="40" t="str">
        <f t="shared" si="91"/>
        <v>Targeted Dealer</v>
      </c>
      <c r="H471" s="40" t="s">
        <v>113</v>
      </c>
      <c r="I471" s="41">
        <v>370</v>
      </c>
      <c r="J471" s="41">
        <f t="shared" ca="1" si="92"/>
        <v>8151.9354838709678</v>
      </c>
      <c r="K471" s="42">
        <v>393</v>
      </c>
      <c r="L471" s="43">
        <f t="shared" ca="1" si="93"/>
        <v>-7758.9354838709678</v>
      </c>
      <c r="M471" s="43">
        <f t="shared" ca="1" si="94"/>
        <v>4.8209409995647183</v>
      </c>
      <c r="N471" s="44">
        <v>384</v>
      </c>
      <c r="O471" s="45" t="str">
        <f t="shared" ca="1" si="95"/>
        <v>Nov</v>
      </c>
      <c r="P471" s="42">
        <v>384</v>
      </c>
      <c r="Q471" s="44">
        <f t="shared" si="96"/>
        <v>9</v>
      </c>
      <c r="R471" s="45">
        <f t="shared" ca="1" si="97"/>
        <v>2.34375E-2</v>
      </c>
      <c r="S471" s="44" t="str">
        <f t="shared" ca="1" si="98"/>
        <v>GROWTH</v>
      </c>
      <c r="T471" s="46">
        <v>264</v>
      </c>
      <c r="U471" s="46" t="str">
        <f t="shared" ca="1" si="99"/>
        <v>Dec</v>
      </c>
      <c r="V471" s="42">
        <v>264</v>
      </c>
      <c r="W471" s="47">
        <f t="shared" si="100"/>
        <v>129</v>
      </c>
      <c r="X471" s="48">
        <f t="shared" ca="1" si="101"/>
        <v>0.48863636363636354</v>
      </c>
      <c r="Y471" s="47" t="str">
        <f t="shared" ca="1" si="102"/>
        <v>GROWTH</v>
      </c>
      <c r="Z471" s="50">
        <v>0</v>
      </c>
      <c r="AA471" s="50">
        <f t="shared" si="103"/>
        <v>1</v>
      </c>
      <c r="AB471" s="27">
        <v>1000000683</v>
      </c>
    </row>
    <row r="472" spans="1:28" s="27" customFormat="1" ht="13.8" hidden="1">
      <c r="A472" s="39" t="s">
        <v>121</v>
      </c>
      <c r="B472" s="58" t="s">
        <v>32</v>
      </c>
      <c r="C472" s="61" t="s">
        <v>1063</v>
      </c>
      <c r="D472" s="59">
        <v>1000000684</v>
      </c>
      <c r="E472" s="60" t="s">
        <v>1064</v>
      </c>
      <c r="F472" s="40">
        <v>42793</v>
      </c>
      <c r="G472" s="40" t="str">
        <f t="shared" si="91"/>
        <v>Targeted Dealer</v>
      </c>
      <c r="H472" s="40"/>
      <c r="I472" s="41">
        <v>30</v>
      </c>
      <c r="J472" s="41">
        <f t="shared" ca="1" si="92"/>
        <v>660.9677419354839</v>
      </c>
      <c r="K472" s="42">
        <v>12</v>
      </c>
      <c r="L472" s="43">
        <f t="shared" ca="1" si="93"/>
        <v>-648.9677419354839</v>
      </c>
      <c r="M472" s="43">
        <f t="shared" ca="1" si="94"/>
        <v>1.8155197657393849</v>
      </c>
      <c r="N472" s="44">
        <v>12</v>
      </c>
      <c r="O472" s="45" t="str">
        <f t="shared" ca="1" si="95"/>
        <v>Nov</v>
      </c>
      <c r="P472" s="42">
        <v>12</v>
      </c>
      <c r="Q472" s="44">
        <f t="shared" si="96"/>
        <v>0</v>
      </c>
      <c r="R472" s="45">
        <f t="shared" ca="1" si="97"/>
        <v>0</v>
      </c>
      <c r="S472" s="44" t="str">
        <f t="shared" ca="1" si="98"/>
        <v>GROWTH</v>
      </c>
      <c r="T472" s="46">
        <v>0</v>
      </c>
      <c r="U472" s="46" t="str">
        <f t="shared" ca="1" si="99"/>
        <v>Dec</v>
      </c>
      <c r="V472" s="42">
        <v>0</v>
      </c>
      <c r="W472" s="47">
        <f t="shared" si="100"/>
        <v>12</v>
      </c>
      <c r="X472" s="48">
        <f t="shared" ca="1" si="101"/>
        <v>0</v>
      </c>
      <c r="Y472" s="47" t="b">
        <f t="shared" si="102"/>
        <v>0</v>
      </c>
      <c r="Z472" s="50">
        <v>0</v>
      </c>
      <c r="AA472" s="50">
        <f t="shared" si="103"/>
        <v>0</v>
      </c>
      <c r="AB472" s="27">
        <v>1000000684</v>
      </c>
    </row>
    <row r="473" spans="1:28" s="27" customFormat="1" ht="13.8" hidden="1">
      <c r="A473" s="39" t="s">
        <v>121</v>
      </c>
      <c r="B473" s="58" t="s">
        <v>32</v>
      </c>
      <c r="C473" s="61" t="s">
        <v>1065</v>
      </c>
      <c r="D473" s="59">
        <v>1000000679</v>
      </c>
      <c r="E473" s="60" t="s">
        <v>1066</v>
      </c>
      <c r="F473" s="40">
        <v>42857</v>
      </c>
      <c r="G473" s="40" t="str">
        <f t="shared" si="91"/>
        <v>Targeted Dealer</v>
      </c>
      <c r="H473" s="40"/>
      <c r="I473" s="41">
        <v>305</v>
      </c>
      <c r="J473" s="41">
        <f t="shared" ca="1" si="92"/>
        <v>6719.8387096774186</v>
      </c>
      <c r="K473" s="42">
        <v>130</v>
      </c>
      <c r="L473" s="43">
        <f t="shared" ca="1" si="93"/>
        <v>-6589.8387096774186</v>
      </c>
      <c r="M473" s="43">
        <f t="shared" ca="1" si="94"/>
        <v>1.9345702421813122</v>
      </c>
      <c r="N473" s="44">
        <v>81</v>
      </c>
      <c r="O473" s="45" t="str">
        <f t="shared" ca="1" si="95"/>
        <v>Nov</v>
      </c>
      <c r="P473" s="42">
        <v>81</v>
      </c>
      <c r="Q473" s="44">
        <f t="shared" si="96"/>
        <v>49</v>
      </c>
      <c r="R473" s="45">
        <f t="shared" ca="1" si="97"/>
        <v>0.60493827160493829</v>
      </c>
      <c r="S473" s="44" t="str">
        <f t="shared" ca="1" si="98"/>
        <v>GROWTH</v>
      </c>
      <c r="T473" s="46">
        <v>182</v>
      </c>
      <c r="U473" s="46" t="str">
        <f t="shared" ca="1" si="99"/>
        <v>Dec</v>
      </c>
      <c r="V473" s="42">
        <v>182</v>
      </c>
      <c r="W473" s="47">
        <f t="shared" si="100"/>
        <v>-52</v>
      </c>
      <c r="X473" s="48">
        <f t="shared" ca="1" si="101"/>
        <v>-0.2857142857142857</v>
      </c>
      <c r="Y473" s="47" t="str">
        <f t="shared" ca="1" si="102"/>
        <v>DEGROWTH</v>
      </c>
      <c r="Z473" s="50">
        <v>0</v>
      </c>
      <c r="AA473" s="50">
        <f t="shared" si="103"/>
        <v>0</v>
      </c>
      <c r="AB473" s="27">
        <v>1000000679</v>
      </c>
    </row>
    <row r="474" spans="1:28" s="27" customFormat="1" ht="13.8" hidden="1">
      <c r="A474" s="39" t="s">
        <v>121</v>
      </c>
      <c r="B474" s="58" t="s">
        <v>32</v>
      </c>
      <c r="C474" s="61" t="s">
        <v>1067</v>
      </c>
      <c r="D474" s="59">
        <v>1000000695</v>
      </c>
      <c r="E474" s="60" t="s">
        <v>1068</v>
      </c>
      <c r="F474" s="40">
        <v>42928</v>
      </c>
      <c r="G474" s="40" t="str">
        <f t="shared" si="91"/>
        <v>Targeted Dealer</v>
      </c>
      <c r="H474" s="40" t="s">
        <v>113</v>
      </c>
      <c r="I474" s="41">
        <v>160</v>
      </c>
      <c r="J474" s="41">
        <f t="shared" ca="1" si="92"/>
        <v>3525.1612903225805</v>
      </c>
      <c r="K474" s="42">
        <v>150</v>
      </c>
      <c r="L474" s="43">
        <f t="shared" ca="1" si="93"/>
        <v>-3375.1612903225805</v>
      </c>
      <c r="M474" s="43">
        <f t="shared" ca="1" si="94"/>
        <v>4.2551244509516843</v>
      </c>
      <c r="N474" s="44">
        <v>120</v>
      </c>
      <c r="O474" s="45" t="str">
        <f t="shared" ca="1" si="95"/>
        <v>Nov</v>
      </c>
      <c r="P474" s="42">
        <v>120</v>
      </c>
      <c r="Q474" s="44">
        <f t="shared" si="96"/>
        <v>30</v>
      </c>
      <c r="R474" s="45">
        <f t="shared" ca="1" si="97"/>
        <v>0.25</v>
      </c>
      <c r="S474" s="44" t="str">
        <f t="shared" ca="1" si="98"/>
        <v>GROWTH</v>
      </c>
      <c r="T474" s="46">
        <v>150</v>
      </c>
      <c r="U474" s="46" t="str">
        <f t="shared" ca="1" si="99"/>
        <v>Dec</v>
      </c>
      <c r="V474" s="42">
        <v>150</v>
      </c>
      <c r="W474" s="47">
        <f t="shared" si="100"/>
        <v>0</v>
      </c>
      <c r="X474" s="48">
        <f t="shared" ca="1" si="101"/>
        <v>0</v>
      </c>
      <c r="Y474" s="47" t="str">
        <f t="shared" ca="1" si="102"/>
        <v>GROWTH</v>
      </c>
      <c r="Z474" s="50">
        <v>0</v>
      </c>
      <c r="AA474" s="50">
        <f t="shared" si="103"/>
        <v>1</v>
      </c>
      <c r="AB474" s="27">
        <v>1000000695</v>
      </c>
    </row>
    <row r="475" spans="1:28" s="27" customFormat="1" ht="13.8" hidden="1">
      <c r="A475" s="39" t="s">
        <v>121</v>
      </c>
      <c r="B475" s="58" t="s">
        <v>32</v>
      </c>
      <c r="C475" s="61" t="s">
        <v>1069</v>
      </c>
      <c r="D475" s="59">
        <v>1000000701</v>
      </c>
      <c r="E475" s="60" t="s">
        <v>1070</v>
      </c>
      <c r="F475" s="40">
        <v>43334</v>
      </c>
      <c r="G475" s="40" t="str">
        <f t="shared" si="91"/>
        <v>Targeted Dealer</v>
      </c>
      <c r="H475" s="40"/>
      <c r="I475" s="41">
        <v>1500</v>
      </c>
      <c r="J475" s="41">
        <f t="shared" ca="1" si="92"/>
        <v>33048.387096774197</v>
      </c>
      <c r="K475" s="42">
        <v>1946</v>
      </c>
      <c r="L475" s="43">
        <f t="shared" ca="1" si="93"/>
        <v>-31102.387096774197</v>
      </c>
      <c r="M475" s="43">
        <f t="shared" ca="1" si="94"/>
        <v>5.8883357735480724</v>
      </c>
      <c r="N475" s="44">
        <v>2089</v>
      </c>
      <c r="O475" s="45" t="str">
        <f t="shared" ca="1" si="95"/>
        <v>Nov</v>
      </c>
      <c r="P475" s="42">
        <v>2089</v>
      </c>
      <c r="Q475" s="44">
        <f t="shared" si="96"/>
        <v>-143</v>
      </c>
      <c r="R475" s="45">
        <f t="shared" ca="1" si="97"/>
        <v>-6.8453805648635679E-2</v>
      </c>
      <c r="S475" s="44" t="str">
        <f t="shared" ca="1" si="98"/>
        <v>DEGROWTH</v>
      </c>
      <c r="T475" s="46">
        <v>2445</v>
      </c>
      <c r="U475" s="46" t="str">
        <f t="shared" ca="1" si="99"/>
        <v>Dec</v>
      </c>
      <c r="V475" s="42">
        <v>2445</v>
      </c>
      <c r="W475" s="47">
        <f t="shared" si="100"/>
        <v>-499</v>
      </c>
      <c r="X475" s="48">
        <f t="shared" ca="1" si="101"/>
        <v>-0.20408997955010222</v>
      </c>
      <c r="Y475" s="47" t="str">
        <f t="shared" ca="1" si="102"/>
        <v>DEGROWTH</v>
      </c>
      <c r="Z475" s="50">
        <v>0</v>
      </c>
      <c r="AA475" s="50">
        <f t="shared" si="103"/>
        <v>0</v>
      </c>
      <c r="AB475" s="27">
        <v>1000000701</v>
      </c>
    </row>
    <row r="476" spans="1:28" s="27" customFormat="1" ht="13.8" hidden="1">
      <c r="A476" s="39" t="s">
        <v>121</v>
      </c>
      <c r="B476" s="58" t="s">
        <v>32</v>
      </c>
      <c r="C476" s="61" t="s">
        <v>1071</v>
      </c>
      <c r="D476" s="59">
        <v>1000000677</v>
      </c>
      <c r="E476" s="60" t="s">
        <v>1072</v>
      </c>
      <c r="F476" s="40">
        <v>43441</v>
      </c>
      <c r="G476" s="40" t="str">
        <f t="shared" si="91"/>
        <v>Targeted Dealer</v>
      </c>
      <c r="H476" s="40"/>
      <c r="I476" s="41">
        <v>250</v>
      </c>
      <c r="J476" s="41">
        <f t="shared" ca="1" si="92"/>
        <v>5508.0645161290322</v>
      </c>
      <c r="K476" s="42">
        <v>0</v>
      </c>
      <c r="L476" s="43">
        <f t="shared" ca="1" si="93"/>
        <v>-5508.0645161290322</v>
      </c>
      <c r="M476" s="43">
        <f t="shared" ca="1" si="94"/>
        <v>0</v>
      </c>
      <c r="N476" s="44">
        <v>0</v>
      </c>
      <c r="O476" s="45" t="str">
        <f t="shared" ca="1" si="95"/>
        <v>Nov</v>
      </c>
      <c r="P476" s="42">
        <v>0</v>
      </c>
      <c r="Q476" s="44">
        <f t="shared" si="96"/>
        <v>0</v>
      </c>
      <c r="R476" s="45">
        <f t="shared" ca="1" si="97"/>
        <v>0</v>
      </c>
      <c r="S476" s="44" t="b">
        <f t="shared" si="98"/>
        <v>0</v>
      </c>
      <c r="T476" s="46">
        <v>506</v>
      </c>
      <c r="U476" s="46" t="str">
        <f t="shared" ca="1" si="99"/>
        <v>Dec</v>
      </c>
      <c r="V476" s="42">
        <v>506</v>
      </c>
      <c r="W476" s="47">
        <f t="shared" si="100"/>
        <v>-506</v>
      </c>
      <c r="X476" s="48">
        <f t="shared" ca="1" si="101"/>
        <v>-1</v>
      </c>
      <c r="Y476" s="47" t="str">
        <f t="shared" ca="1" si="102"/>
        <v>DEGROWTH</v>
      </c>
      <c r="Z476" s="50">
        <v>1</v>
      </c>
      <c r="AA476" s="50">
        <f t="shared" si="103"/>
        <v>0</v>
      </c>
      <c r="AB476" s="27">
        <v>1000000677</v>
      </c>
    </row>
    <row r="477" spans="1:28" s="27" customFormat="1" ht="13.8" hidden="1">
      <c r="A477" s="39" t="s">
        <v>121</v>
      </c>
      <c r="B477" s="58" t="s">
        <v>32</v>
      </c>
      <c r="C477" s="61" t="s">
        <v>1073</v>
      </c>
      <c r="D477" s="59">
        <v>1000001055</v>
      </c>
      <c r="E477" s="60" t="s">
        <v>1074</v>
      </c>
      <c r="F477" s="40">
        <v>43734</v>
      </c>
      <c r="G477" s="40" t="str">
        <f t="shared" si="91"/>
        <v>Targeted Dealer</v>
      </c>
      <c r="H477" s="40"/>
      <c r="I477" s="41">
        <v>70</v>
      </c>
      <c r="J477" s="41">
        <f t="shared" ca="1" si="92"/>
        <v>1542.2580645161293</v>
      </c>
      <c r="K477" s="42">
        <v>35</v>
      </c>
      <c r="L477" s="43">
        <f t="shared" ca="1" si="93"/>
        <v>-1507.2580645161293</v>
      </c>
      <c r="M477" s="43">
        <f t="shared" ca="1" si="94"/>
        <v>2.2693997071742311</v>
      </c>
      <c r="N477" s="44">
        <v>35</v>
      </c>
      <c r="O477" s="45" t="str">
        <f t="shared" ca="1" si="95"/>
        <v>Nov</v>
      </c>
      <c r="P477" s="42">
        <v>35</v>
      </c>
      <c r="Q477" s="44">
        <f t="shared" si="96"/>
        <v>0</v>
      </c>
      <c r="R477" s="45">
        <f t="shared" ca="1" si="97"/>
        <v>0</v>
      </c>
      <c r="S477" s="44" t="str">
        <f t="shared" ca="1" si="98"/>
        <v>GROWTH</v>
      </c>
      <c r="T477" s="46">
        <v>35</v>
      </c>
      <c r="U477" s="46" t="str">
        <f t="shared" ca="1" si="99"/>
        <v>Dec</v>
      </c>
      <c r="V477" s="42">
        <v>35</v>
      </c>
      <c r="W477" s="47">
        <f t="shared" si="100"/>
        <v>0</v>
      </c>
      <c r="X477" s="48">
        <f t="shared" ca="1" si="101"/>
        <v>0</v>
      </c>
      <c r="Y477" s="47" t="str">
        <f t="shared" ca="1" si="102"/>
        <v>GROWTH</v>
      </c>
      <c r="Z477" s="50">
        <v>0</v>
      </c>
      <c r="AA477" s="50">
        <f t="shared" si="103"/>
        <v>0</v>
      </c>
      <c r="AB477" s="27">
        <v>1000001055</v>
      </c>
    </row>
    <row r="478" spans="1:28" s="27" customFormat="1" ht="13.8" hidden="1">
      <c r="A478" s="39" t="s">
        <v>121</v>
      </c>
      <c r="B478" s="58" t="s">
        <v>32</v>
      </c>
      <c r="C478" s="61" t="s">
        <v>1075</v>
      </c>
      <c r="D478" s="59">
        <v>1000001052</v>
      </c>
      <c r="E478" s="60" t="s">
        <v>1076</v>
      </c>
      <c r="F478" s="40">
        <v>44004</v>
      </c>
      <c r="G478" s="40" t="str">
        <f t="shared" si="91"/>
        <v>Targeted Dealer</v>
      </c>
      <c r="H478" s="40"/>
      <c r="I478" s="41">
        <v>285</v>
      </c>
      <c r="J478" s="41">
        <f t="shared" ca="1" si="92"/>
        <v>6279.1935483870966</v>
      </c>
      <c r="K478" s="42">
        <v>263</v>
      </c>
      <c r="L478" s="43">
        <f t="shared" ca="1" si="93"/>
        <v>-6016.1935483870966</v>
      </c>
      <c r="M478" s="43">
        <f t="shared" ca="1" si="94"/>
        <v>4.1884359507847222</v>
      </c>
      <c r="N478" s="44">
        <v>291</v>
      </c>
      <c r="O478" s="45" t="str">
        <f t="shared" ca="1" si="95"/>
        <v>Nov</v>
      </c>
      <c r="P478" s="42">
        <v>291</v>
      </c>
      <c r="Q478" s="44">
        <f t="shared" si="96"/>
        <v>-28</v>
      </c>
      <c r="R478" s="45">
        <f t="shared" ca="1" si="97"/>
        <v>-9.6219931271477654E-2</v>
      </c>
      <c r="S478" s="44" t="str">
        <f t="shared" ca="1" si="98"/>
        <v>DEGROWTH</v>
      </c>
      <c r="T478" s="46">
        <v>163</v>
      </c>
      <c r="U478" s="46" t="str">
        <f t="shared" ca="1" si="99"/>
        <v>Dec</v>
      </c>
      <c r="V478" s="42">
        <v>163</v>
      </c>
      <c r="W478" s="47">
        <f t="shared" si="100"/>
        <v>100</v>
      </c>
      <c r="X478" s="48">
        <f t="shared" ca="1" si="101"/>
        <v>0.61349693251533743</v>
      </c>
      <c r="Y478" s="47" t="str">
        <f t="shared" ca="1" si="102"/>
        <v>GROWTH</v>
      </c>
      <c r="Z478" s="50">
        <v>0</v>
      </c>
      <c r="AA478" s="50">
        <f t="shared" si="103"/>
        <v>0</v>
      </c>
      <c r="AB478" s="27">
        <v>1000001052</v>
      </c>
    </row>
    <row r="479" spans="1:28" s="27" customFormat="1" ht="13.8" hidden="1">
      <c r="A479" s="39" t="s">
        <v>121</v>
      </c>
      <c r="B479" s="58" t="s">
        <v>32</v>
      </c>
      <c r="C479" s="61" t="s">
        <v>1077</v>
      </c>
      <c r="D479" s="59">
        <v>1000001051</v>
      </c>
      <c r="E479" s="60" t="s">
        <v>1078</v>
      </c>
      <c r="F479" s="40">
        <v>44413</v>
      </c>
      <c r="G479" s="40" t="str">
        <f t="shared" si="91"/>
        <v>Targeted Dealer</v>
      </c>
      <c r="H479" s="40"/>
      <c r="I479" s="41">
        <v>150</v>
      </c>
      <c r="J479" s="41">
        <f t="shared" ca="1" si="92"/>
        <v>3304.8387096774195</v>
      </c>
      <c r="K479" s="42">
        <v>226</v>
      </c>
      <c r="L479" s="43">
        <f t="shared" ca="1" si="93"/>
        <v>-3078.8387096774195</v>
      </c>
      <c r="M479" s="43">
        <f t="shared" ca="1" si="94"/>
        <v>6.8384577842850174</v>
      </c>
      <c r="N479" s="44">
        <v>126</v>
      </c>
      <c r="O479" s="45" t="str">
        <f t="shared" ca="1" si="95"/>
        <v>Nov</v>
      </c>
      <c r="P479" s="42">
        <v>126</v>
      </c>
      <c r="Q479" s="44">
        <f t="shared" si="96"/>
        <v>100</v>
      </c>
      <c r="R479" s="45">
        <f t="shared" ca="1" si="97"/>
        <v>0.79365079365079372</v>
      </c>
      <c r="S479" s="44" t="str">
        <f t="shared" ca="1" si="98"/>
        <v>GROWTH</v>
      </c>
      <c r="T479" s="46">
        <v>50</v>
      </c>
      <c r="U479" s="46" t="str">
        <f t="shared" ca="1" si="99"/>
        <v>Dec</v>
      </c>
      <c r="V479" s="42">
        <v>50</v>
      </c>
      <c r="W479" s="47">
        <f t="shared" si="100"/>
        <v>176</v>
      </c>
      <c r="X479" s="48">
        <f t="shared" ca="1" si="101"/>
        <v>3.5199999999999996</v>
      </c>
      <c r="Y479" s="47" t="str">
        <f t="shared" ca="1" si="102"/>
        <v>GROWTH</v>
      </c>
      <c r="Z479" s="50">
        <v>0</v>
      </c>
      <c r="AA479" s="50">
        <f t="shared" si="103"/>
        <v>0</v>
      </c>
      <c r="AB479" s="27">
        <v>1000001051</v>
      </c>
    </row>
    <row r="480" spans="1:28" s="27" customFormat="1" ht="13.8" hidden="1">
      <c r="A480" s="39" t="s">
        <v>121</v>
      </c>
      <c r="B480" s="58" t="s">
        <v>32</v>
      </c>
      <c r="C480" s="61" t="s">
        <v>1079</v>
      </c>
      <c r="D480" s="59">
        <v>1000001047</v>
      </c>
      <c r="E480" s="60" t="s">
        <v>1080</v>
      </c>
      <c r="F480" s="40">
        <v>44415</v>
      </c>
      <c r="G480" s="40" t="str">
        <f t="shared" si="91"/>
        <v>Targeted Dealer</v>
      </c>
      <c r="H480" s="40"/>
      <c r="I480" s="41">
        <v>150</v>
      </c>
      <c r="J480" s="41">
        <f t="shared" ca="1" si="92"/>
        <v>3304.8387096774195</v>
      </c>
      <c r="K480" s="42">
        <v>90</v>
      </c>
      <c r="L480" s="43">
        <f t="shared" ca="1" si="93"/>
        <v>-3214.8387096774195</v>
      </c>
      <c r="M480" s="43">
        <f t="shared" ca="1" si="94"/>
        <v>2.7232796486090778</v>
      </c>
      <c r="N480" s="44">
        <v>86</v>
      </c>
      <c r="O480" s="45" t="str">
        <f t="shared" ca="1" si="95"/>
        <v>Nov</v>
      </c>
      <c r="P480" s="42">
        <v>86</v>
      </c>
      <c r="Q480" s="44">
        <f t="shared" si="96"/>
        <v>4</v>
      </c>
      <c r="R480" s="45">
        <f t="shared" ca="1" si="97"/>
        <v>4.6511627906976827E-2</v>
      </c>
      <c r="S480" s="44" t="str">
        <f t="shared" ca="1" si="98"/>
        <v>GROWTH</v>
      </c>
      <c r="T480" s="46">
        <v>82</v>
      </c>
      <c r="U480" s="46" t="str">
        <f t="shared" ca="1" si="99"/>
        <v>Dec</v>
      </c>
      <c r="V480" s="42">
        <v>82</v>
      </c>
      <c r="W480" s="47">
        <f t="shared" si="100"/>
        <v>8</v>
      </c>
      <c r="X480" s="48">
        <f t="shared" ca="1" si="101"/>
        <v>9.7560975609756184E-2</v>
      </c>
      <c r="Y480" s="47" t="str">
        <f t="shared" ca="1" si="102"/>
        <v>GROWTH</v>
      </c>
      <c r="Z480" s="50">
        <v>0</v>
      </c>
      <c r="AA480" s="50">
        <f t="shared" si="103"/>
        <v>0</v>
      </c>
      <c r="AB480" s="27">
        <v>1000001047</v>
      </c>
    </row>
    <row r="481" spans="1:28" s="27" customFormat="1" ht="13.8" hidden="1">
      <c r="A481" s="39" t="s">
        <v>121</v>
      </c>
      <c r="B481" s="58" t="s">
        <v>32</v>
      </c>
      <c r="C481" s="61" t="s">
        <v>1081</v>
      </c>
      <c r="D481" s="59">
        <v>1000002613</v>
      </c>
      <c r="E481" s="60" t="s">
        <v>1082</v>
      </c>
      <c r="F481" s="40">
        <v>44623</v>
      </c>
      <c r="G481" s="40" t="str">
        <f t="shared" si="91"/>
        <v>Targeted Dealer</v>
      </c>
      <c r="H481" s="40"/>
      <c r="I481" s="41">
        <v>105</v>
      </c>
      <c r="J481" s="41">
        <f t="shared" ca="1" si="92"/>
        <v>2313.3870967741937</v>
      </c>
      <c r="K481" s="42">
        <v>72</v>
      </c>
      <c r="L481" s="43">
        <f t="shared" ca="1" si="93"/>
        <v>-2241.3870967741937</v>
      </c>
      <c r="M481" s="43">
        <f t="shared" ca="1" si="94"/>
        <v>3.112319598410374</v>
      </c>
      <c r="N481" s="44">
        <v>48</v>
      </c>
      <c r="O481" s="45" t="str">
        <f t="shared" ca="1" si="95"/>
        <v>Nov</v>
      </c>
      <c r="P481" s="42">
        <v>48</v>
      </c>
      <c r="Q481" s="44">
        <f t="shared" si="96"/>
        <v>24</v>
      </c>
      <c r="R481" s="45">
        <f t="shared" ca="1" si="97"/>
        <v>0.5</v>
      </c>
      <c r="S481" s="44" t="str">
        <f t="shared" ca="1" si="98"/>
        <v>GROWTH</v>
      </c>
      <c r="T481" s="46">
        <v>67</v>
      </c>
      <c r="U481" s="46" t="str">
        <f t="shared" ca="1" si="99"/>
        <v>Dec</v>
      </c>
      <c r="V481" s="42">
        <v>67</v>
      </c>
      <c r="W481" s="47">
        <f t="shared" si="100"/>
        <v>5</v>
      </c>
      <c r="X481" s="48">
        <f t="shared" ca="1" si="101"/>
        <v>7.4626865671641784E-2</v>
      </c>
      <c r="Y481" s="47" t="str">
        <f t="shared" ca="1" si="102"/>
        <v>GROWTH</v>
      </c>
      <c r="Z481" s="50">
        <v>0</v>
      </c>
      <c r="AA481" s="50">
        <f t="shared" si="103"/>
        <v>0</v>
      </c>
      <c r="AB481" s="27">
        <v>1000002613</v>
      </c>
    </row>
    <row r="482" spans="1:28" s="27" customFormat="1" ht="13.8" hidden="1">
      <c r="A482" s="50" t="s">
        <v>121</v>
      </c>
      <c r="B482" s="63" t="s">
        <v>32</v>
      </c>
      <c r="C482" s="63" t="s">
        <v>1083</v>
      </c>
      <c r="D482" s="63">
        <v>1000002809</v>
      </c>
      <c r="E482" s="63" t="s">
        <v>1084</v>
      </c>
      <c r="F482" s="40">
        <v>44714</v>
      </c>
      <c r="G482" s="40" t="str">
        <f t="shared" si="91"/>
        <v>Targeted Dealer</v>
      </c>
      <c r="H482" s="50"/>
      <c r="I482" s="41">
        <v>250</v>
      </c>
      <c r="J482" s="41">
        <f t="shared" ca="1" si="92"/>
        <v>5508.0645161290322</v>
      </c>
      <c r="K482" s="42">
        <v>0</v>
      </c>
      <c r="L482" s="43">
        <f t="shared" ca="1" si="93"/>
        <v>-5508.0645161290322</v>
      </c>
      <c r="M482" s="43">
        <f t="shared" ca="1" si="94"/>
        <v>0</v>
      </c>
      <c r="N482" s="44">
        <v>0</v>
      </c>
      <c r="O482" s="45" t="str">
        <f t="shared" ca="1" si="95"/>
        <v>Nov</v>
      </c>
      <c r="P482" s="42">
        <v>0</v>
      </c>
      <c r="Q482" s="44">
        <f t="shared" si="96"/>
        <v>0</v>
      </c>
      <c r="R482" s="45">
        <f t="shared" ca="1" si="97"/>
        <v>0</v>
      </c>
      <c r="S482" s="44" t="b">
        <f t="shared" si="98"/>
        <v>0</v>
      </c>
      <c r="T482" s="46">
        <v>0</v>
      </c>
      <c r="U482" s="46" t="str">
        <f t="shared" ca="1" si="99"/>
        <v>Dec</v>
      </c>
      <c r="V482" s="42">
        <v>0</v>
      </c>
      <c r="W482" s="47">
        <f t="shared" si="100"/>
        <v>0</v>
      </c>
      <c r="X482" s="48">
        <f t="shared" ca="1" si="101"/>
        <v>0</v>
      </c>
      <c r="Y482" s="47" t="b">
        <f t="shared" si="102"/>
        <v>0</v>
      </c>
      <c r="Z482" s="50">
        <v>1</v>
      </c>
      <c r="AA482" s="50">
        <f t="shared" si="103"/>
        <v>0</v>
      </c>
      <c r="AB482" s="27">
        <v>1000002809</v>
      </c>
    </row>
    <row r="483" spans="1:28" s="27" customFormat="1" ht="13.8" hidden="1">
      <c r="A483" s="39" t="s">
        <v>121</v>
      </c>
      <c r="B483" s="58" t="s">
        <v>32</v>
      </c>
      <c r="C483" s="61" t="s">
        <v>1085</v>
      </c>
      <c r="D483" s="59">
        <v>1000002812</v>
      </c>
      <c r="E483" s="60" t="s">
        <v>1086</v>
      </c>
      <c r="F483" s="40">
        <v>44719</v>
      </c>
      <c r="G483" s="40" t="str">
        <f t="shared" si="91"/>
        <v>Targeted Dealer</v>
      </c>
      <c r="H483" s="40"/>
      <c r="I483" s="41">
        <v>450</v>
      </c>
      <c r="J483" s="41">
        <f t="shared" ca="1" si="92"/>
        <v>9914.5161290322576</v>
      </c>
      <c r="K483" s="42">
        <v>52</v>
      </c>
      <c r="L483" s="43">
        <f t="shared" ca="1" si="93"/>
        <v>-9862.5161290322576</v>
      </c>
      <c r="M483" s="43">
        <f t="shared" ca="1" si="94"/>
        <v>0.52448348788026677</v>
      </c>
      <c r="N483" s="44">
        <v>52</v>
      </c>
      <c r="O483" s="45" t="str">
        <f t="shared" ca="1" si="95"/>
        <v>Nov</v>
      </c>
      <c r="P483" s="42">
        <v>52</v>
      </c>
      <c r="Q483" s="44">
        <f t="shared" si="96"/>
        <v>0</v>
      </c>
      <c r="R483" s="45">
        <f t="shared" ca="1" si="97"/>
        <v>0</v>
      </c>
      <c r="S483" s="44" t="str">
        <f t="shared" ca="1" si="98"/>
        <v>GROWTH</v>
      </c>
      <c r="T483" s="46">
        <v>284</v>
      </c>
      <c r="U483" s="46" t="str">
        <f t="shared" ca="1" si="99"/>
        <v>Dec</v>
      </c>
      <c r="V483" s="42">
        <v>284</v>
      </c>
      <c r="W483" s="47">
        <f t="shared" si="100"/>
        <v>-232</v>
      </c>
      <c r="X483" s="48">
        <f t="shared" ca="1" si="101"/>
        <v>-0.81690140845070425</v>
      </c>
      <c r="Y483" s="47" t="str">
        <f t="shared" ca="1" si="102"/>
        <v>DEGROWTH</v>
      </c>
      <c r="Z483" s="50">
        <v>0</v>
      </c>
      <c r="AA483" s="50">
        <f t="shared" si="103"/>
        <v>0</v>
      </c>
      <c r="AB483" s="27">
        <v>1000002812</v>
      </c>
    </row>
    <row r="484" spans="1:28" s="27" customFormat="1" ht="13.8" hidden="1">
      <c r="A484" s="39" t="s">
        <v>121</v>
      </c>
      <c r="B484" s="58" t="s">
        <v>32</v>
      </c>
      <c r="C484" s="61" t="s">
        <v>1087</v>
      </c>
      <c r="D484" s="59">
        <v>1000002844</v>
      </c>
      <c r="E484" s="60" t="s">
        <v>1088</v>
      </c>
      <c r="F484" s="40">
        <v>44763</v>
      </c>
      <c r="G484" s="40" t="str">
        <f t="shared" si="91"/>
        <v>Targeted Dealer</v>
      </c>
      <c r="H484" s="40"/>
      <c r="I484" s="41">
        <v>2055</v>
      </c>
      <c r="J484" s="41">
        <f t="shared" ca="1" si="92"/>
        <v>45276.290322580651</v>
      </c>
      <c r="K484" s="42">
        <v>1763.5</v>
      </c>
      <c r="L484" s="43">
        <f t="shared" ca="1" si="93"/>
        <v>-43512.790322580651</v>
      </c>
      <c r="M484" s="43">
        <f t="shared" ca="1" si="94"/>
        <v>3.8949745825807849</v>
      </c>
      <c r="N484" s="44">
        <v>1874</v>
      </c>
      <c r="O484" s="45" t="str">
        <f t="shared" ca="1" si="95"/>
        <v>Nov</v>
      </c>
      <c r="P484" s="42">
        <v>1874</v>
      </c>
      <c r="Q484" s="44">
        <f t="shared" si="96"/>
        <v>-110.5</v>
      </c>
      <c r="R484" s="45">
        <f t="shared" ca="1" si="97"/>
        <v>-5.8964781216648832E-2</v>
      </c>
      <c r="S484" s="44" t="str">
        <f t="shared" ca="1" si="98"/>
        <v>DEGROWTH</v>
      </c>
      <c r="T484" s="46">
        <v>2391</v>
      </c>
      <c r="U484" s="46" t="str">
        <f t="shared" ca="1" si="99"/>
        <v>Dec</v>
      </c>
      <c r="V484" s="42">
        <v>2391</v>
      </c>
      <c r="W484" s="47">
        <f t="shared" si="100"/>
        <v>-627.5</v>
      </c>
      <c r="X484" s="48">
        <f t="shared" ca="1" si="101"/>
        <v>-0.26244249268088671</v>
      </c>
      <c r="Y484" s="47" t="str">
        <f t="shared" ca="1" si="102"/>
        <v>DEGROWTH</v>
      </c>
      <c r="Z484" s="50">
        <v>0</v>
      </c>
      <c r="AA484" s="50">
        <f t="shared" si="103"/>
        <v>0</v>
      </c>
      <c r="AB484" s="27">
        <v>1000002844</v>
      </c>
    </row>
    <row r="485" spans="1:28" s="27" customFormat="1" ht="13.8" hidden="1">
      <c r="A485" s="39" t="s">
        <v>121</v>
      </c>
      <c r="B485" s="58" t="s">
        <v>32</v>
      </c>
      <c r="C485" s="61" t="s">
        <v>1089</v>
      </c>
      <c r="D485" s="59">
        <v>1000003136</v>
      </c>
      <c r="E485" s="60" t="s">
        <v>1090</v>
      </c>
      <c r="F485" s="40">
        <v>44914</v>
      </c>
      <c r="G485" s="40" t="str">
        <f t="shared" si="91"/>
        <v>Targeted Dealer</v>
      </c>
      <c r="H485" s="40"/>
      <c r="I485" s="41">
        <v>80</v>
      </c>
      <c r="J485" s="41">
        <f t="shared" ca="1" si="92"/>
        <v>1762.5806451612902</v>
      </c>
      <c r="K485" s="42">
        <v>27</v>
      </c>
      <c r="L485" s="43">
        <f t="shared" ca="1" si="93"/>
        <v>-1735.5806451612902</v>
      </c>
      <c r="M485" s="43">
        <f t="shared" ca="1" si="94"/>
        <v>1.5318448023426061</v>
      </c>
      <c r="N485" s="44">
        <v>52</v>
      </c>
      <c r="O485" s="45" t="str">
        <f t="shared" ca="1" si="95"/>
        <v>Nov</v>
      </c>
      <c r="P485" s="42">
        <v>52</v>
      </c>
      <c r="Q485" s="44">
        <f t="shared" si="96"/>
        <v>-25</v>
      </c>
      <c r="R485" s="45">
        <f t="shared" ca="1" si="97"/>
        <v>-0.48076923076923073</v>
      </c>
      <c r="S485" s="44" t="str">
        <f t="shared" ca="1" si="98"/>
        <v>DEGROWTH</v>
      </c>
      <c r="T485" s="46">
        <v>27</v>
      </c>
      <c r="U485" s="46" t="str">
        <f t="shared" ca="1" si="99"/>
        <v>Dec</v>
      </c>
      <c r="V485" s="42">
        <v>27</v>
      </c>
      <c r="W485" s="47">
        <f t="shared" si="100"/>
        <v>0</v>
      </c>
      <c r="X485" s="48">
        <f t="shared" ca="1" si="101"/>
        <v>0</v>
      </c>
      <c r="Y485" s="47" t="str">
        <f t="shared" ca="1" si="102"/>
        <v>GROWTH</v>
      </c>
      <c r="Z485" s="50">
        <v>0</v>
      </c>
      <c r="AA485" s="50">
        <f t="shared" si="103"/>
        <v>0</v>
      </c>
      <c r="AB485" s="27">
        <v>1000003136</v>
      </c>
    </row>
    <row r="486" spans="1:28" s="27" customFormat="1" ht="13.8" hidden="1">
      <c r="A486" s="39" t="s">
        <v>121</v>
      </c>
      <c r="B486" s="58" t="s">
        <v>32</v>
      </c>
      <c r="C486" s="61" t="s">
        <v>1091</v>
      </c>
      <c r="D486" s="59">
        <v>1000003195</v>
      </c>
      <c r="E486" s="60" t="s">
        <v>1092</v>
      </c>
      <c r="F486" s="40">
        <v>44925</v>
      </c>
      <c r="G486" s="40" t="str">
        <f t="shared" si="91"/>
        <v>Targeted Dealer</v>
      </c>
      <c r="H486" s="40"/>
      <c r="I486" s="41">
        <v>25</v>
      </c>
      <c r="J486" s="41">
        <f t="shared" ca="1" si="92"/>
        <v>550.80645161290317</v>
      </c>
      <c r="K486" s="42">
        <v>0</v>
      </c>
      <c r="L486" s="43">
        <f t="shared" ca="1" si="93"/>
        <v>-550.80645161290317</v>
      </c>
      <c r="M486" s="43">
        <f t="shared" ca="1" si="94"/>
        <v>0</v>
      </c>
      <c r="N486" s="44">
        <v>26</v>
      </c>
      <c r="O486" s="45" t="str">
        <f t="shared" ca="1" si="95"/>
        <v>Nov</v>
      </c>
      <c r="P486" s="42">
        <v>26</v>
      </c>
      <c r="Q486" s="44">
        <f t="shared" si="96"/>
        <v>-26</v>
      </c>
      <c r="R486" s="45">
        <f t="shared" ca="1" si="97"/>
        <v>-1</v>
      </c>
      <c r="S486" s="44" t="str">
        <f t="shared" ca="1" si="98"/>
        <v>DEGROWTH</v>
      </c>
      <c r="T486" s="46">
        <v>0</v>
      </c>
      <c r="U486" s="46" t="str">
        <f t="shared" ca="1" si="99"/>
        <v>Dec</v>
      </c>
      <c r="V486" s="42">
        <v>0</v>
      </c>
      <c r="W486" s="47">
        <f t="shared" si="100"/>
        <v>0</v>
      </c>
      <c r="X486" s="48">
        <f t="shared" ca="1" si="101"/>
        <v>0</v>
      </c>
      <c r="Y486" s="47" t="b">
        <f t="shared" si="102"/>
        <v>0</v>
      </c>
      <c r="Z486" s="50">
        <v>1</v>
      </c>
      <c r="AA486" s="50">
        <f t="shared" si="103"/>
        <v>0</v>
      </c>
      <c r="AB486" s="27">
        <v>1000003195</v>
      </c>
    </row>
    <row r="487" spans="1:28" s="27" customFormat="1" ht="13.8" hidden="1">
      <c r="A487" s="39" t="s">
        <v>121</v>
      </c>
      <c r="B487" s="58" t="s">
        <v>32</v>
      </c>
      <c r="C487" s="61" t="s">
        <v>1093</v>
      </c>
      <c r="D487" s="59">
        <v>1000003612</v>
      </c>
      <c r="E487" s="60" t="s">
        <v>1094</v>
      </c>
      <c r="F487" s="40">
        <v>45106</v>
      </c>
      <c r="G487" s="40" t="str">
        <f t="shared" si="91"/>
        <v>Targeted Dealer</v>
      </c>
      <c r="H487" s="40" t="s">
        <v>113</v>
      </c>
      <c r="I487" s="41">
        <v>300</v>
      </c>
      <c r="J487" s="41">
        <f t="shared" ca="1" si="92"/>
        <v>6609.677419354839</v>
      </c>
      <c r="K487" s="42">
        <v>189</v>
      </c>
      <c r="L487" s="43">
        <f t="shared" ca="1" si="93"/>
        <v>-6420.677419354839</v>
      </c>
      <c r="M487" s="43">
        <f t="shared" ca="1" si="94"/>
        <v>2.8594436310395315</v>
      </c>
      <c r="N487" s="44">
        <v>211</v>
      </c>
      <c r="O487" s="45" t="str">
        <f t="shared" ca="1" si="95"/>
        <v>Nov</v>
      </c>
      <c r="P487" s="42">
        <v>211</v>
      </c>
      <c r="Q487" s="44">
        <f t="shared" si="96"/>
        <v>-22</v>
      </c>
      <c r="R487" s="45">
        <f t="shared" ca="1" si="97"/>
        <v>-0.10426540284360186</v>
      </c>
      <c r="S487" s="44" t="str">
        <f t="shared" ca="1" si="98"/>
        <v>DEGROWTH</v>
      </c>
      <c r="T487" s="46">
        <v>130</v>
      </c>
      <c r="U487" s="46" t="str">
        <f t="shared" ca="1" si="99"/>
        <v>Dec</v>
      </c>
      <c r="V487" s="42">
        <v>130</v>
      </c>
      <c r="W487" s="47">
        <f t="shared" si="100"/>
        <v>59</v>
      </c>
      <c r="X487" s="48">
        <f t="shared" ca="1" si="101"/>
        <v>0.45384615384615379</v>
      </c>
      <c r="Y487" s="47" t="str">
        <f t="shared" ca="1" si="102"/>
        <v>GROWTH</v>
      </c>
      <c r="Z487" s="50">
        <v>0</v>
      </c>
      <c r="AA487" s="50">
        <f t="shared" si="103"/>
        <v>1</v>
      </c>
      <c r="AB487" s="27">
        <v>1000003612</v>
      </c>
    </row>
    <row r="488" spans="1:28" s="27" customFormat="1" ht="13.8" hidden="1">
      <c r="A488" s="39" t="s">
        <v>121</v>
      </c>
      <c r="B488" s="58" t="s">
        <v>32</v>
      </c>
      <c r="C488" s="61" t="s">
        <v>1095</v>
      </c>
      <c r="D488" s="59">
        <v>1000003662</v>
      </c>
      <c r="E488" s="60" t="s">
        <v>1096</v>
      </c>
      <c r="F488" s="40">
        <v>45135</v>
      </c>
      <c r="G488" s="40" t="str">
        <f t="shared" si="91"/>
        <v>Targeted Dealer</v>
      </c>
      <c r="H488" s="40"/>
      <c r="I488" s="41">
        <v>70</v>
      </c>
      <c r="J488" s="41">
        <f t="shared" ca="1" si="92"/>
        <v>1542.2580645161293</v>
      </c>
      <c r="K488" s="42">
        <v>0</v>
      </c>
      <c r="L488" s="43">
        <f t="shared" ca="1" si="93"/>
        <v>-1542.2580645161293</v>
      </c>
      <c r="M488" s="43">
        <f t="shared" ca="1" si="94"/>
        <v>0</v>
      </c>
      <c r="N488" s="44">
        <v>35</v>
      </c>
      <c r="O488" s="45" t="str">
        <f t="shared" ca="1" si="95"/>
        <v>Nov</v>
      </c>
      <c r="P488" s="42">
        <v>35</v>
      </c>
      <c r="Q488" s="44">
        <f t="shared" si="96"/>
        <v>-35</v>
      </c>
      <c r="R488" s="45">
        <f t="shared" ca="1" si="97"/>
        <v>-1</v>
      </c>
      <c r="S488" s="44" t="str">
        <f t="shared" ca="1" si="98"/>
        <v>DEGROWTH</v>
      </c>
      <c r="T488" s="46">
        <v>35</v>
      </c>
      <c r="U488" s="46" t="str">
        <f t="shared" ca="1" si="99"/>
        <v>Dec</v>
      </c>
      <c r="V488" s="42">
        <v>35</v>
      </c>
      <c r="W488" s="47">
        <f t="shared" si="100"/>
        <v>-35</v>
      </c>
      <c r="X488" s="48">
        <f t="shared" ca="1" si="101"/>
        <v>-1</v>
      </c>
      <c r="Y488" s="47" t="str">
        <f t="shared" ca="1" si="102"/>
        <v>DEGROWTH</v>
      </c>
      <c r="Z488" s="50">
        <v>1</v>
      </c>
      <c r="AA488" s="50">
        <f t="shared" si="103"/>
        <v>0</v>
      </c>
      <c r="AB488" s="27">
        <v>1000003662</v>
      </c>
    </row>
    <row r="489" spans="1:28" s="27" customFormat="1" ht="13.8" hidden="1">
      <c r="A489" s="39" t="s">
        <v>121</v>
      </c>
      <c r="B489" s="58" t="s">
        <v>32</v>
      </c>
      <c r="C489" s="61" t="s">
        <v>1097</v>
      </c>
      <c r="D489" s="59">
        <v>1000003675</v>
      </c>
      <c r="E489" s="60" t="s">
        <v>1098</v>
      </c>
      <c r="F489" s="40">
        <v>45142</v>
      </c>
      <c r="G489" s="40" t="str">
        <f t="shared" si="91"/>
        <v>Targeted Dealer</v>
      </c>
      <c r="H489" s="40"/>
      <c r="I489" s="41">
        <v>125</v>
      </c>
      <c r="J489" s="41">
        <f t="shared" ca="1" si="92"/>
        <v>2754.0322580645161</v>
      </c>
      <c r="K489" s="42">
        <v>0</v>
      </c>
      <c r="L489" s="43">
        <f t="shared" ca="1" si="93"/>
        <v>-2754.0322580645161</v>
      </c>
      <c r="M489" s="43">
        <f t="shared" ca="1" si="94"/>
        <v>0</v>
      </c>
      <c r="N489" s="44">
        <v>23</v>
      </c>
      <c r="O489" s="45" t="str">
        <f t="shared" ca="1" si="95"/>
        <v>Nov</v>
      </c>
      <c r="P489" s="42">
        <v>23</v>
      </c>
      <c r="Q489" s="44">
        <f t="shared" si="96"/>
        <v>-23</v>
      </c>
      <c r="R489" s="45">
        <f t="shared" ca="1" si="97"/>
        <v>-1</v>
      </c>
      <c r="S489" s="44" t="str">
        <f t="shared" ca="1" si="98"/>
        <v>DEGROWTH</v>
      </c>
      <c r="T489" s="46">
        <v>0</v>
      </c>
      <c r="U489" s="46" t="str">
        <f t="shared" ca="1" si="99"/>
        <v>Dec</v>
      </c>
      <c r="V489" s="42">
        <v>0</v>
      </c>
      <c r="W489" s="47">
        <f t="shared" si="100"/>
        <v>0</v>
      </c>
      <c r="X489" s="48">
        <f t="shared" ca="1" si="101"/>
        <v>0</v>
      </c>
      <c r="Y489" s="47" t="b">
        <f t="shared" si="102"/>
        <v>0</v>
      </c>
      <c r="Z489" s="50">
        <v>1</v>
      </c>
      <c r="AA489" s="50">
        <f t="shared" si="103"/>
        <v>0</v>
      </c>
      <c r="AB489" s="27">
        <v>1000003675</v>
      </c>
    </row>
    <row r="490" spans="1:28" s="27" customFormat="1" ht="13.8" hidden="1">
      <c r="A490" s="39" t="s">
        <v>121</v>
      </c>
      <c r="B490" s="58" t="s">
        <v>32</v>
      </c>
      <c r="C490" s="61" t="s">
        <v>1099</v>
      </c>
      <c r="D490" s="59">
        <v>1000003712</v>
      </c>
      <c r="E490" s="60" t="s">
        <v>1100</v>
      </c>
      <c r="F490" s="40">
        <v>45173</v>
      </c>
      <c r="G490" s="40" t="str">
        <f t="shared" si="91"/>
        <v>Targeted Dealer</v>
      </c>
      <c r="H490" s="40"/>
      <c r="I490" s="41">
        <v>160</v>
      </c>
      <c r="J490" s="41">
        <f t="shared" ca="1" si="92"/>
        <v>3525.1612903225805</v>
      </c>
      <c r="K490" s="42">
        <v>54</v>
      </c>
      <c r="L490" s="43">
        <f t="shared" ca="1" si="93"/>
        <v>-3471.1612903225805</v>
      </c>
      <c r="M490" s="43">
        <f t="shared" ca="1" si="94"/>
        <v>1.5318448023426061</v>
      </c>
      <c r="N490" s="44">
        <v>81</v>
      </c>
      <c r="O490" s="45" t="str">
        <f t="shared" ca="1" si="95"/>
        <v>Nov</v>
      </c>
      <c r="P490" s="42">
        <v>81</v>
      </c>
      <c r="Q490" s="44">
        <f t="shared" si="96"/>
        <v>-27</v>
      </c>
      <c r="R490" s="45">
        <f t="shared" ca="1" si="97"/>
        <v>-0.33333333333333337</v>
      </c>
      <c r="S490" s="44" t="str">
        <f t="shared" ca="1" si="98"/>
        <v>DEGROWTH</v>
      </c>
      <c r="T490" s="46">
        <v>104</v>
      </c>
      <c r="U490" s="46" t="str">
        <f t="shared" ca="1" si="99"/>
        <v>Dec</v>
      </c>
      <c r="V490" s="42">
        <v>104</v>
      </c>
      <c r="W490" s="47">
        <f t="shared" si="100"/>
        <v>-50</v>
      </c>
      <c r="X490" s="48">
        <f t="shared" ca="1" si="101"/>
        <v>-0.48076923076923073</v>
      </c>
      <c r="Y490" s="47" t="str">
        <f t="shared" ca="1" si="102"/>
        <v>DEGROWTH</v>
      </c>
      <c r="Z490" s="50">
        <v>0</v>
      </c>
      <c r="AA490" s="50">
        <f t="shared" si="103"/>
        <v>0</v>
      </c>
      <c r="AB490" s="27">
        <v>1000003712</v>
      </c>
    </row>
    <row r="491" spans="1:28" s="27" customFormat="1" ht="13.8" hidden="1">
      <c r="A491" s="39" t="s">
        <v>121</v>
      </c>
      <c r="B491" s="58" t="s">
        <v>32</v>
      </c>
      <c r="C491" s="61" t="s">
        <v>1101</v>
      </c>
      <c r="D491" s="59">
        <v>1000003766</v>
      </c>
      <c r="E491" s="60" t="s">
        <v>1102</v>
      </c>
      <c r="F491" s="40">
        <v>45257</v>
      </c>
      <c r="G491" s="40" t="str">
        <f t="shared" si="91"/>
        <v>Targeted Dealer</v>
      </c>
      <c r="H491" s="40"/>
      <c r="I491" s="41">
        <v>175</v>
      </c>
      <c r="J491" s="41">
        <f t="shared" ca="1" si="92"/>
        <v>3855.6451612903229</v>
      </c>
      <c r="K491" s="42">
        <v>0</v>
      </c>
      <c r="L491" s="43">
        <f t="shared" ca="1" si="93"/>
        <v>-3855.6451612903229</v>
      </c>
      <c r="M491" s="43">
        <f t="shared" ca="1" si="94"/>
        <v>0</v>
      </c>
      <c r="N491" s="44">
        <v>27</v>
      </c>
      <c r="O491" s="45" t="str">
        <f t="shared" ca="1" si="95"/>
        <v>Nov</v>
      </c>
      <c r="P491" s="42">
        <v>27</v>
      </c>
      <c r="Q491" s="44">
        <f t="shared" si="96"/>
        <v>-27</v>
      </c>
      <c r="R491" s="45">
        <f t="shared" ca="1" si="97"/>
        <v>-1</v>
      </c>
      <c r="S491" s="44" t="str">
        <f t="shared" ca="1" si="98"/>
        <v>DEGROWTH</v>
      </c>
      <c r="T491" s="46">
        <v>78</v>
      </c>
      <c r="U491" s="46" t="str">
        <f t="shared" ca="1" si="99"/>
        <v>Dec</v>
      </c>
      <c r="V491" s="42">
        <v>78</v>
      </c>
      <c r="W491" s="47">
        <f t="shared" si="100"/>
        <v>-78</v>
      </c>
      <c r="X491" s="48">
        <f t="shared" ca="1" si="101"/>
        <v>-1</v>
      </c>
      <c r="Y491" s="47" t="str">
        <f t="shared" ca="1" si="102"/>
        <v>DEGROWTH</v>
      </c>
      <c r="Z491" s="50">
        <v>1</v>
      </c>
      <c r="AA491" s="50">
        <f t="shared" si="103"/>
        <v>0</v>
      </c>
      <c r="AB491" s="27">
        <v>1000003766</v>
      </c>
    </row>
    <row r="492" spans="1:28" s="27" customFormat="1" ht="13.8" hidden="1">
      <c r="A492" s="50" t="s">
        <v>121</v>
      </c>
      <c r="B492" s="63" t="s">
        <v>32</v>
      </c>
      <c r="C492" s="63" t="s">
        <v>1103</v>
      </c>
      <c r="D492" s="63">
        <v>1000003982</v>
      </c>
      <c r="E492" s="63" t="s">
        <v>1104</v>
      </c>
      <c r="F492" s="40">
        <v>45440</v>
      </c>
      <c r="G492" s="40" t="str">
        <f t="shared" si="91"/>
        <v>-</v>
      </c>
      <c r="H492" s="40"/>
      <c r="I492" s="41">
        <v>0</v>
      </c>
      <c r="J492" s="41">
        <f t="shared" ca="1" si="92"/>
        <v>0</v>
      </c>
      <c r="K492" s="42">
        <v>0</v>
      </c>
      <c r="L492" s="43">
        <f t="shared" ca="1" si="93"/>
        <v>0</v>
      </c>
      <c r="M492" s="43" t="str">
        <f t="shared" ca="1" si="94"/>
        <v>-</v>
      </c>
      <c r="N492" s="44">
        <v>26</v>
      </c>
      <c r="O492" s="45" t="str">
        <f t="shared" ca="1" si="95"/>
        <v>Nov</v>
      </c>
      <c r="P492" s="42">
        <v>26</v>
      </c>
      <c r="Q492" s="44">
        <f t="shared" si="96"/>
        <v>-26</v>
      </c>
      <c r="R492" s="45">
        <f t="shared" ca="1" si="97"/>
        <v>-1</v>
      </c>
      <c r="S492" s="44" t="str">
        <f t="shared" ca="1" si="98"/>
        <v>DEGROWTH</v>
      </c>
      <c r="T492" s="46">
        <v>0</v>
      </c>
      <c r="U492" s="46" t="str">
        <f t="shared" ca="1" si="99"/>
        <v>Dec</v>
      </c>
      <c r="V492" s="42">
        <v>0</v>
      </c>
      <c r="W492" s="47">
        <f t="shared" si="100"/>
        <v>0</v>
      </c>
      <c r="X492" s="48">
        <f t="shared" ca="1" si="101"/>
        <v>0</v>
      </c>
      <c r="Y492" s="47" t="b">
        <f t="shared" si="102"/>
        <v>0</v>
      </c>
      <c r="Z492" s="50">
        <v>1</v>
      </c>
      <c r="AA492" s="50">
        <f t="shared" si="103"/>
        <v>0</v>
      </c>
      <c r="AB492" s="27">
        <v>1000003982</v>
      </c>
    </row>
    <row r="493" spans="1:28" s="27" customFormat="1" ht="13.8" hidden="1">
      <c r="A493" s="50" t="s">
        <v>121</v>
      </c>
      <c r="B493" s="63" t="s">
        <v>32</v>
      </c>
      <c r="C493" s="63" t="s">
        <v>1105</v>
      </c>
      <c r="D493" s="63">
        <v>1000004038</v>
      </c>
      <c r="E493" s="63" t="s">
        <v>1106</v>
      </c>
      <c r="F493" s="40">
        <v>45484</v>
      </c>
      <c r="G493" s="40" t="str">
        <f t="shared" si="91"/>
        <v>-</v>
      </c>
      <c r="H493" s="50"/>
      <c r="I493" s="41">
        <v>0</v>
      </c>
      <c r="J493" s="41">
        <f t="shared" ca="1" si="92"/>
        <v>0</v>
      </c>
      <c r="K493" s="42">
        <v>52</v>
      </c>
      <c r="L493" s="43">
        <f t="shared" ca="1" si="93"/>
        <v>52</v>
      </c>
      <c r="M493" s="43" t="str">
        <f t="shared" ca="1" si="94"/>
        <v>-</v>
      </c>
      <c r="N493" s="44">
        <v>26</v>
      </c>
      <c r="O493" s="45" t="str">
        <f t="shared" ca="1" si="95"/>
        <v>Nov</v>
      </c>
      <c r="P493" s="42">
        <v>26</v>
      </c>
      <c r="Q493" s="44">
        <f t="shared" si="96"/>
        <v>26</v>
      </c>
      <c r="R493" s="45">
        <f t="shared" ca="1" si="97"/>
        <v>1</v>
      </c>
      <c r="S493" s="44" t="str">
        <f t="shared" ca="1" si="98"/>
        <v>GROWTH</v>
      </c>
      <c r="T493" s="46">
        <v>0</v>
      </c>
      <c r="U493" s="46" t="str">
        <f t="shared" ca="1" si="99"/>
        <v>Dec</v>
      </c>
      <c r="V493" s="42">
        <v>0</v>
      </c>
      <c r="W493" s="47">
        <f t="shared" si="100"/>
        <v>52</v>
      </c>
      <c r="X493" s="48">
        <f t="shared" ca="1" si="101"/>
        <v>0</v>
      </c>
      <c r="Y493" s="47" t="b">
        <f t="shared" si="102"/>
        <v>0</v>
      </c>
      <c r="Z493" s="50">
        <v>0</v>
      </c>
      <c r="AA493" s="50">
        <f t="shared" si="103"/>
        <v>0</v>
      </c>
      <c r="AB493" s="27">
        <v>1000004038</v>
      </c>
    </row>
    <row r="494" spans="1:28" s="27" customFormat="1" ht="13.8" hidden="1">
      <c r="A494" s="39" t="s">
        <v>121</v>
      </c>
      <c r="B494" s="58" t="s">
        <v>33</v>
      </c>
      <c r="C494" s="59" t="s">
        <v>1107</v>
      </c>
      <c r="D494" s="59">
        <v>1000000385</v>
      </c>
      <c r="E494" s="60" t="s">
        <v>1108</v>
      </c>
      <c r="F494" s="40">
        <v>40115</v>
      </c>
      <c r="G494" s="40" t="str">
        <f t="shared" si="91"/>
        <v>Targeted Dealer</v>
      </c>
      <c r="H494" s="40"/>
      <c r="I494" s="41">
        <v>55</v>
      </c>
      <c r="J494" s="41">
        <f t="shared" ca="1" si="92"/>
        <v>1211.7741935483871</v>
      </c>
      <c r="K494" s="42">
        <v>106</v>
      </c>
      <c r="L494" s="43">
        <f t="shared" ca="1" si="93"/>
        <v>-1105.7741935483871</v>
      </c>
      <c r="M494" s="43">
        <f t="shared" ca="1" si="94"/>
        <v>8.7475043258352194</v>
      </c>
      <c r="N494" s="44">
        <v>75</v>
      </c>
      <c r="O494" s="45" t="str">
        <f t="shared" ca="1" si="95"/>
        <v>Nov</v>
      </c>
      <c r="P494" s="42">
        <v>75</v>
      </c>
      <c r="Q494" s="44">
        <f t="shared" si="96"/>
        <v>31</v>
      </c>
      <c r="R494" s="45">
        <f t="shared" ca="1" si="97"/>
        <v>0.41333333333333333</v>
      </c>
      <c r="S494" s="44" t="str">
        <f t="shared" ca="1" si="98"/>
        <v>GROWTH</v>
      </c>
      <c r="T494" s="46">
        <v>35</v>
      </c>
      <c r="U494" s="46" t="str">
        <f t="shared" ca="1" si="99"/>
        <v>Dec</v>
      </c>
      <c r="V494" s="42">
        <v>35</v>
      </c>
      <c r="W494" s="47">
        <f t="shared" si="100"/>
        <v>71</v>
      </c>
      <c r="X494" s="48">
        <f t="shared" ca="1" si="101"/>
        <v>2.0285714285714285</v>
      </c>
      <c r="Y494" s="47" t="str">
        <f t="shared" ca="1" si="102"/>
        <v>GROWTH</v>
      </c>
      <c r="Z494" s="50">
        <v>0</v>
      </c>
      <c r="AA494" s="50">
        <f t="shared" si="103"/>
        <v>0</v>
      </c>
      <c r="AB494" s="27">
        <v>1000000385</v>
      </c>
    </row>
    <row r="495" spans="1:28" s="27" customFormat="1" ht="13.8" hidden="1">
      <c r="A495" s="39" t="s">
        <v>121</v>
      </c>
      <c r="B495" s="58" t="s">
        <v>33</v>
      </c>
      <c r="C495" s="59" t="s">
        <v>1109</v>
      </c>
      <c r="D495" s="59">
        <v>1000000388</v>
      </c>
      <c r="E495" s="60" t="s">
        <v>1110</v>
      </c>
      <c r="F495" s="40">
        <v>43038</v>
      </c>
      <c r="G495" s="40" t="str">
        <f t="shared" si="91"/>
        <v>Targeted Dealer</v>
      </c>
      <c r="H495" s="40"/>
      <c r="I495" s="41">
        <v>50</v>
      </c>
      <c r="J495" s="41">
        <f t="shared" ca="1" si="92"/>
        <v>1101.6129032258063</v>
      </c>
      <c r="K495" s="42">
        <v>30</v>
      </c>
      <c r="L495" s="43">
        <f t="shared" ca="1" si="93"/>
        <v>-1071.6129032258063</v>
      </c>
      <c r="M495" s="43">
        <f t="shared" ca="1" si="94"/>
        <v>2.7232796486090778</v>
      </c>
      <c r="N495" s="44">
        <v>20</v>
      </c>
      <c r="O495" s="45" t="str">
        <f t="shared" ca="1" si="95"/>
        <v>Nov</v>
      </c>
      <c r="P495" s="42">
        <v>20</v>
      </c>
      <c r="Q495" s="44">
        <f t="shared" si="96"/>
        <v>10</v>
      </c>
      <c r="R495" s="45">
        <f t="shared" ca="1" si="97"/>
        <v>0.5</v>
      </c>
      <c r="S495" s="44" t="str">
        <f t="shared" ca="1" si="98"/>
        <v>GROWTH</v>
      </c>
      <c r="T495" s="46">
        <v>20</v>
      </c>
      <c r="U495" s="46" t="str">
        <f t="shared" ca="1" si="99"/>
        <v>Dec</v>
      </c>
      <c r="V495" s="42">
        <v>20</v>
      </c>
      <c r="W495" s="47">
        <f t="shared" si="100"/>
        <v>10</v>
      </c>
      <c r="X495" s="48">
        <f t="shared" ca="1" si="101"/>
        <v>0.5</v>
      </c>
      <c r="Y495" s="47" t="str">
        <f t="shared" ca="1" si="102"/>
        <v>GROWTH</v>
      </c>
      <c r="Z495" s="50">
        <v>0</v>
      </c>
      <c r="AA495" s="50">
        <f t="shared" si="103"/>
        <v>0</v>
      </c>
      <c r="AB495" s="27">
        <v>1000000388</v>
      </c>
    </row>
    <row r="496" spans="1:28" s="27" customFormat="1" ht="13.8" hidden="1">
      <c r="A496" s="39" t="s">
        <v>121</v>
      </c>
      <c r="B496" s="58" t="s">
        <v>33</v>
      </c>
      <c r="C496" s="59" t="s">
        <v>1111</v>
      </c>
      <c r="D496" s="59">
        <v>1000000383</v>
      </c>
      <c r="E496" s="60" t="s">
        <v>1112</v>
      </c>
      <c r="F496" s="40">
        <v>43061</v>
      </c>
      <c r="G496" s="40" t="str">
        <f t="shared" si="91"/>
        <v>Targeted Dealer</v>
      </c>
      <c r="H496" s="40"/>
      <c r="I496" s="41">
        <v>410</v>
      </c>
      <c r="J496" s="41">
        <f t="shared" ca="1" si="92"/>
        <v>9033.2258064516136</v>
      </c>
      <c r="K496" s="42">
        <v>225</v>
      </c>
      <c r="L496" s="43">
        <f t="shared" ca="1" si="93"/>
        <v>-8808.2258064516136</v>
      </c>
      <c r="M496" s="43">
        <f t="shared" ca="1" si="94"/>
        <v>2.490804556654644</v>
      </c>
      <c r="N496" s="44">
        <v>218</v>
      </c>
      <c r="O496" s="45" t="str">
        <f t="shared" ca="1" si="95"/>
        <v>Nov</v>
      </c>
      <c r="P496" s="42">
        <v>218</v>
      </c>
      <c r="Q496" s="44">
        <f t="shared" si="96"/>
        <v>7</v>
      </c>
      <c r="R496" s="45">
        <f t="shared" ca="1" si="97"/>
        <v>3.2110091743119185E-2</v>
      </c>
      <c r="S496" s="44" t="str">
        <f t="shared" ca="1" si="98"/>
        <v>GROWTH</v>
      </c>
      <c r="T496" s="46">
        <v>276</v>
      </c>
      <c r="U496" s="46" t="str">
        <f t="shared" ca="1" si="99"/>
        <v>Dec</v>
      </c>
      <c r="V496" s="42">
        <v>276</v>
      </c>
      <c r="W496" s="47">
        <f t="shared" si="100"/>
        <v>-51</v>
      </c>
      <c r="X496" s="48">
        <f t="shared" ca="1" si="101"/>
        <v>-0.18478260869565222</v>
      </c>
      <c r="Y496" s="47" t="str">
        <f t="shared" ca="1" si="102"/>
        <v>DEGROWTH</v>
      </c>
      <c r="Z496" s="50">
        <v>0</v>
      </c>
      <c r="AA496" s="50">
        <f t="shared" si="103"/>
        <v>0</v>
      </c>
      <c r="AB496" s="27">
        <v>1000000383</v>
      </c>
    </row>
    <row r="497" spans="1:28" s="27" customFormat="1" ht="13.8" hidden="1">
      <c r="A497" s="39" t="s">
        <v>121</v>
      </c>
      <c r="B497" s="58" t="s">
        <v>33</v>
      </c>
      <c r="C497" s="59" t="s">
        <v>1113</v>
      </c>
      <c r="D497" s="59">
        <v>1000000380</v>
      </c>
      <c r="E497" s="60" t="s">
        <v>1114</v>
      </c>
      <c r="F497" s="40">
        <v>43587</v>
      </c>
      <c r="G497" s="40" t="str">
        <f t="shared" si="91"/>
        <v>Targeted Dealer</v>
      </c>
      <c r="H497" s="40"/>
      <c r="I497" s="41">
        <v>80</v>
      </c>
      <c r="J497" s="41">
        <f t="shared" ca="1" si="92"/>
        <v>1762.5806451612902</v>
      </c>
      <c r="K497" s="42">
        <v>25</v>
      </c>
      <c r="L497" s="43">
        <f t="shared" ca="1" si="93"/>
        <v>-1737.5806451612902</v>
      </c>
      <c r="M497" s="43">
        <f t="shared" ca="1" si="94"/>
        <v>1.4183748169838946</v>
      </c>
      <c r="N497" s="44">
        <v>69</v>
      </c>
      <c r="O497" s="45" t="str">
        <f t="shared" ca="1" si="95"/>
        <v>Nov</v>
      </c>
      <c r="P497" s="42">
        <v>69</v>
      </c>
      <c r="Q497" s="44">
        <f t="shared" si="96"/>
        <v>-44</v>
      </c>
      <c r="R497" s="45">
        <f t="shared" ca="1" si="97"/>
        <v>-0.6376811594202898</v>
      </c>
      <c r="S497" s="44" t="str">
        <f t="shared" ca="1" si="98"/>
        <v>DEGROWTH</v>
      </c>
      <c r="T497" s="46">
        <v>54</v>
      </c>
      <c r="U497" s="46" t="str">
        <f t="shared" ca="1" si="99"/>
        <v>Dec</v>
      </c>
      <c r="V497" s="42">
        <v>54</v>
      </c>
      <c r="W497" s="47">
        <f t="shared" si="100"/>
        <v>-29</v>
      </c>
      <c r="X497" s="48">
        <f t="shared" ca="1" si="101"/>
        <v>-0.53703703703703698</v>
      </c>
      <c r="Y497" s="47" t="str">
        <f t="shared" ca="1" si="102"/>
        <v>DEGROWTH</v>
      </c>
      <c r="Z497" s="50">
        <v>0</v>
      </c>
      <c r="AA497" s="50">
        <f t="shared" si="103"/>
        <v>0</v>
      </c>
      <c r="AB497" s="27">
        <v>1000000380</v>
      </c>
    </row>
    <row r="498" spans="1:28" s="27" customFormat="1" ht="13.8" hidden="1">
      <c r="A498" s="39" t="s">
        <v>121</v>
      </c>
      <c r="B498" s="58" t="s">
        <v>33</v>
      </c>
      <c r="C498" s="59" t="s">
        <v>1115</v>
      </c>
      <c r="D498" s="59">
        <v>1000000384</v>
      </c>
      <c r="E498" s="60" t="s">
        <v>1116</v>
      </c>
      <c r="F498" s="40">
        <v>44392</v>
      </c>
      <c r="G498" s="40" t="str">
        <f t="shared" si="91"/>
        <v>Targeted Dealer</v>
      </c>
      <c r="H498" s="40"/>
      <c r="I498" s="41">
        <v>1775</v>
      </c>
      <c r="J498" s="41">
        <f t="shared" ca="1" si="92"/>
        <v>39107.258064516129</v>
      </c>
      <c r="K498" s="42">
        <v>1439</v>
      </c>
      <c r="L498" s="43">
        <f t="shared" ca="1" si="93"/>
        <v>-37668.258064516129</v>
      </c>
      <c r="M498" s="43">
        <f t="shared" ca="1" si="94"/>
        <v>3.6796238632379934</v>
      </c>
      <c r="N498" s="44">
        <v>1709</v>
      </c>
      <c r="O498" s="45" t="str">
        <f t="shared" ca="1" si="95"/>
        <v>Nov</v>
      </c>
      <c r="P498" s="42">
        <v>1709</v>
      </c>
      <c r="Q498" s="44">
        <f t="shared" si="96"/>
        <v>-270</v>
      </c>
      <c r="R498" s="45">
        <f t="shared" ca="1" si="97"/>
        <v>-0.15798712697483908</v>
      </c>
      <c r="S498" s="44" t="str">
        <f t="shared" ca="1" si="98"/>
        <v>DEGROWTH</v>
      </c>
      <c r="T498" s="46">
        <v>1491.5</v>
      </c>
      <c r="U498" s="46" t="str">
        <f t="shared" ca="1" si="99"/>
        <v>Dec</v>
      </c>
      <c r="V498" s="42">
        <v>1491.5</v>
      </c>
      <c r="W498" s="47">
        <f t="shared" si="100"/>
        <v>-52.5</v>
      </c>
      <c r="X498" s="48">
        <f t="shared" ca="1" si="101"/>
        <v>-3.5199463627220928E-2</v>
      </c>
      <c r="Y498" s="47" t="str">
        <f t="shared" ca="1" si="102"/>
        <v>DEGROWTH</v>
      </c>
      <c r="Z498" s="50">
        <v>0</v>
      </c>
      <c r="AA498" s="50">
        <f t="shared" si="103"/>
        <v>0</v>
      </c>
      <c r="AB498" s="27">
        <v>1000000384</v>
      </c>
    </row>
    <row r="499" spans="1:28" s="27" customFormat="1" ht="13.8" hidden="1">
      <c r="A499" s="39" t="s">
        <v>121</v>
      </c>
      <c r="B499" s="58" t="s">
        <v>33</v>
      </c>
      <c r="C499" s="59" t="s">
        <v>1117</v>
      </c>
      <c r="D499" s="59">
        <v>1000002615</v>
      </c>
      <c r="E499" s="60" t="s">
        <v>1118</v>
      </c>
      <c r="F499" s="40">
        <v>44624</v>
      </c>
      <c r="G499" s="40" t="str">
        <f t="shared" si="91"/>
        <v>Targeted Dealer</v>
      </c>
      <c r="H499" s="40"/>
      <c r="I499" s="41">
        <v>55</v>
      </c>
      <c r="J499" s="41">
        <f t="shared" ca="1" si="92"/>
        <v>1211.7741935483871</v>
      </c>
      <c r="K499" s="42">
        <v>27</v>
      </c>
      <c r="L499" s="43">
        <f t="shared" ca="1" si="93"/>
        <v>-1184.7741935483871</v>
      </c>
      <c r="M499" s="43">
        <f t="shared" ca="1" si="94"/>
        <v>2.228137894316518</v>
      </c>
      <c r="N499" s="44">
        <v>55</v>
      </c>
      <c r="O499" s="45" t="str">
        <f t="shared" ca="1" si="95"/>
        <v>Nov</v>
      </c>
      <c r="P499" s="42">
        <v>55</v>
      </c>
      <c r="Q499" s="44">
        <f t="shared" si="96"/>
        <v>-28</v>
      </c>
      <c r="R499" s="45">
        <f t="shared" ca="1" si="97"/>
        <v>-0.50909090909090904</v>
      </c>
      <c r="S499" s="44" t="str">
        <f t="shared" ca="1" si="98"/>
        <v>DEGROWTH</v>
      </c>
      <c r="T499" s="46">
        <v>75</v>
      </c>
      <c r="U499" s="46" t="str">
        <f t="shared" ca="1" si="99"/>
        <v>Dec</v>
      </c>
      <c r="V499" s="42">
        <v>75</v>
      </c>
      <c r="W499" s="47">
        <f t="shared" si="100"/>
        <v>-48</v>
      </c>
      <c r="X499" s="48">
        <f t="shared" ca="1" si="101"/>
        <v>-0.64</v>
      </c>
      <c r="Y499" s="47" t="str">
        <f t="shared" ca="1" si="102"/>
        <v>DEGROWTH</v>
      </c>
      <c r="Z499" s="50">
        <v>0</v>
      </c>
      <c r="AA499" s="50">
        <f t="shared" si="103"/>
        <v>0</v>
      </c>
      <c r="AB499" s="27">
        <v>1000002615</v>
      </c>
    </row>
    <row r="500" spans="1:28" s="27" customFormat="1" ht="13.8" hidden="1">
      <c r="A500" s="39" t="s">
        <v>121</v>
      </c>
      <c r="B500" s="58" t="s">
        <v>33</v>
      </c>
      <c r="C500" s="58" t="s">
        <v>1119</v>
      </c>
      <c r="D500" s="58">
        <v>1000003773</v>
      </c>
      <c r="E500" s="58" t="s">
        <v>1120</v>
      </c>
      <c r="F500" s="40">
        <v>45267</v>
      </c>
      <c r="G500" s="40" t="str">
        <f t="shared" si="91"/>
        <v>Targeted Dealer</v>
      </c>
      <c r="H500" s="40"/>
      <c r="I500" s="41">
        <v>25</v>
      </c>
      <c r="J500" s="41">
        <f t="shared" ca="1" si="92"/>
        <v>550.80645161290317</v>
      </c>
      <c r="K500" s="42">
        <v>0</v>
      </c>
      <c r="L500" s="43">
        <f t="shared" ca="1" si="93"/>
        <v>-550.80645161290317</v>
      </c>
      <c r="M500" s="43">
        <f t="shared" ca="1" si="94"/>
        <v>0</v>
      </c>
      <c r="N500" s="44">
        <v>20</v>
      </c>
      <c r="O500" s="45" t="str">
        <f t="shared" ca="1" si="95"/>
        <v>Nov</v>
      </c>
      <c r="P500" s="42">
        <v>20</v>
      </c>
      <c r="Q500" s="44">
        <f t="shared" si="96"/>
        <v>-20</v>
      </c>
      <c r="R500" s="45">
        <f t="shared" ca="1" si="97"/>
        <v>-1</v>
      </c>
      <c r="S500" s="44" t="str">
        <f t="shared" ca="1" si="98"/>
        <v>DEGROWTH</v>
      </c>
      <c r="T500" s="46">
        <v>0</v>
      </c>
      <c r="U500" s="46" t="str">
        <f t="shared" ca="1" si="99"/>
        <v>Dec</v>
      </c>
      <c r="V500" s="42">
        <v>0</v>
      </c>
      <c r="W500" s="47">
        <f t="shared" si="100"/>
        <v>0</v>
      </c>
      <c r="X500" s="48">
        <f t="shared" ca="1" si="101"/>
        <v>0</v>
      </c>
      <c r="Y500" s="47" t="b">
        <f t="shared" si="102"/>
        <v>0</v>
      </c>
      <c r="Z500" s="50">
        <v>1</v>
      </c>
      <c r="AA500" s="50">
        <f t="shared" si="103"/>
        <v>0</v>
      </c>
      <c r="AB500" s="27">
        <v>1000003773</v>
      </c>
    </row>
    <row r="501" spans="1:28" s="27" customFormat="1" ht="13.8" hidden="1">
      <c r="A501" s="39" t="s">
        <v>121</v>
      </c>
      <c r="B501" s="58" t="s">
        <v>34</v>
      </c>
      <c r="C501" s="59" t="s">
        <v>1121</v>
      </c>
      <c r="D501" s="59">
        <v>1000000577</v>
      </c>
      <c r="E501" s="60" t="s">
        <v>1122</v>
      </c>
      <c r="F501" s="40">
        <v>41486</v>
      </c>
      <c r="G501" s="40" t="str">
        <f t="shared" si="91"/>
        <v>Targeted Dealer</v>
      </c>
      <c r="H501" s="40" t="s">
        <v>113</v>
      </c>
      <c r="I501" s="41">
        <v>100</v>
      </c>
      <c r="J501" s="41">
        <f t="shared" ca="1" si="92"/>
        <v>2203.2258064516127</v>
      </c>
      <c r="K501" s="42">
        <v>37</v>
      </c>
      <c r="L501" s="43">
        <f t="shared" ca="1" si="93"/>
        <v>-2166.2258064516127</v>
      </c>
      <c r="M501" s="43">
        <f t="shared" ca="1" si="94"/>
        <v>1.6793557833089312</v>
      </c>
      <c r="N501" s="44">
        <v>35</v>
      </c>
      <c r="O501" s="45" t="str">
        <f t="shared" ca="1" si="95"/>
        <v>Nov</v>
      </c>
      <c r="P501" s="42">
        <v>35</v>
      </c>
      <c r="Q501" s="44">
        <f t="shared" si="96"/>
        <v>2</v>
      </c>
      <c r="R501" s="45">
        <f t="shared" ca="1" si="97"/>
        <v>5.7142857142857162E-2</v>
      </c>
      <c r="S501" s="44" t="str">
        <f t="shared" ca="1" si="98"/>
        <v>GROWTH</v>
      </c>
      <c r="T501" s="46">
        <v>0</v>
      </c>
      <c r="U501" s="46" t="str">
        <f t="shared" ca="1" si="99"/>
        <v>Dec</v>
      </c>
      <c r="V501" s="42">
        <v>0</v>
      </c>
      <c r="W501" s="47">
        <f t="shared" si="100"/>
        <v>37</v>
      </c>
      <c r="X501" s="48">
        <f t="shared" ca="1" si="101"/>
        <v>0</v>
      </c>
      <c r="Y501" s="47" t="b">
        <f t="shared" si="102"/>
        <v>0</v>
      </c>
      <c r="Z501" s="50">
        <v>0</v>
      </c>
      <c r="AA501" s="50">
        <f t="shared" si="103"/>
        <v>1</v>
      </c>
      <c r="AB501" s="27">
        <v>1000000577</v>
      </c>
    </row>
    <row r="502" spans="1:28" s="27" customFormat="1" ht="13.8" hidden="1">
      <c r="A502" s="39" t="s">
        <v>121</v>
      </c>
      <c r="B502" s="58" t="s">
        <v>34</v>
      </c>
      <c r="C502" s="59" t="s">
        <v>1123</v>
      </c>
      <c r="D502" s="59">
        <v>1000000562</v>
      </c>
      <c r="E502" s="60" t="s">
        <v>1124</v>
      </c>
      <c r="F502" s="40">
        <v>41556</v>
      </c>
      <c r="G502" s="40" t="str">
        <f t="shared" si="91"/>
        <v>Targeted Dealer</v>
      </c>
      <c r="H502" s="40" t="s">
        <v>113</v>
      </c>
      <c r="I502" s="41">
        <v>30</v>
      </c>
      <c r="J502" s="41">
        <f t="shared" ca="1" si="92"/>
        <v>660.9677419354839</v>
      </c>
      <c r="K502" s="42">
        <v>0</v>
      </c>
      <c r="L502" s="43">
        <f t="shared" ca="1" si="93"/>
        <v>-660.9677419354839</v>
      </c>
      <c r="M502" s="43">
        <f t="shared" ca="1" si="94"/>
        <v>0</v>
      </c>
      <c r="N502" s="44">
        <v>27</v>
      </c>
      <c r="O502" s="45" t="str">
        <f t="shared" ca="1" si="95"/>
        <v>Nov</v>
      </c>
      <c r="P502" s="42">
        <v>27</v>
      </c>
      <c r="Q502" s="44">
        <f t="shared" si="96"/>
        <v>-27</v>
      </c>
      <c r="R502" s="45">
        <f t="shared" ca="1" si="97"/>
        <v>-1</v>
      </c>
      <c r="S502" s="44" t="str">
        <f t="shared" ca="1" si="98"/>
        <v>DEGROWTH</v>
      </c>
      <c r="T502" s="46">
        <v>0</v>
      </c>
      <c r="U502" s="46" t="str">
        <f t="shared" ca="1" si="99"/>
        <v>Dec</v>
      </c>
      <c r="V502" s="42">
        <v>0</v>
      </c>
      <c r="W502" s="47">
        <f t="shared" si="100"/>
        <v>0</v>
      </c>
      <c r="X502" s="48">
        <f t="shared" ca="1" si="101"/>
        <v>0</v>
      </c>
      <c r="Y502" s="47" t="b">
        <f t="shared" si="102"/>
        <v>0</v>
      </c>
      <c r="Z502" s="50">
        <v>1</v>
      </c>
      <c r="AA502" s="50">
        <f t="shared" si="103"/>
        <v>1</v>
      </c>
      <c r="AB502" s="27">
        <v>1000000562</v>
      </c>
    </row>
    <row r="503" spans="1:28" s="27" customFormat="1" ht="13.8" hidden="1">
      <c r="A503" s="39" t="s">
        <v>121</v>
      </c>
      <c r="B503" s="58" t="s">
        <v>34</v>
      </c>
      <c r="C503" s="59" t="s">
        <v>1125</v>
      </c>
      <c r="D503" s="59">
        <v>1000000579</v>
      </c>
      <c r="E503" s="60" t="s">
        <v>1126</v>
      </c>
      <c r="F503" s="40">
        <v>41899</v>
      </c>
      <c r="G503" s="40" t="str">
        <f t="shared" si="91"/>
        <v>Targeted Dealer</v>
      </c>
      <c r="H503" s="40" t="s">
        <v>113</v>
      </c>
      <c r="I503" s="41">
        <v>4685</v>
      </c>
      <c r="J503" s="41">
        <f t="shared" ca="1" si="92"/>
        <v>103221.12903225806</v>
      </c>
      <c r="K503" s="42">
        <v>5756</v>
      </c>
      <c r="L503" s="43">
        <f t="shared" ca="1" si="93"/>
        <v>-97465.129032258061</v>
      </c>
      <c r="M503" s="43">
        <f t="shared" ca="1" si="94"/>
        <v>5.5763776796136071</v>
      </c>
      <c r="N503" s="44">
        <v>2132.8000000000002</v>
      </c>
      <c r="O503" s="45" t="str">
        <f t="shared" ca="1" si="95"/>
        <v>Nov</v>
      </c>
      <c r="P503" s="42">
        <v>2132.8000000000002</v>
      </c>
      <c r="Q503" s="44">
        <f t="shared" si="96"/>
        <v>3623.2</v>
      </c>
      <c r="R503" s="45">
        <f t="shared" ca="1" si="97"/>
        <v>1.6987996999249808</v>
      </c>
      <c r="S503" s="44" t="str">
        <f t="shared" ca="1" si="98"/>
        <v>GROWTH</v>
      </c>
      <c r="T503" s="46">
        <v>7157.5000000000009</v>
      </c>
      <c r="U503" s="46" t="str">
        <f t="shared" ca="1" si="99"/>
        <v>Dec</v>
      </c>
      <c r="V503" s="42">
        <v>7157.5000000000009</v>
      </c>
      <c r="W503" s="47">
        <f t="shared" si="100"/>
        <v>-1401.5000000000009</v>
      </c>
      <c r="X503" s="48">
        <f t="shared" ca="1" si="101"/>
        <v>-0.19580859238560955</v>
      </c>
      <c r="Y503" s="47" t="str">
        <f t="shared" ca="1" si="102"/>
        <v>DEGROWTH</v>
      </c>
      <c r="Z503" s="50">
        <v>0</v>
      </c>
      <c r="AA503" s="50">
        <f t="shared" si="103"/>
        <v>1</v>
      </c>
      <c r="AB503" s="27">
        <v>1000000579</v>
      </c>
    </row>
    <row r="504" spans="1:28" s="27" customFormat="1" ht="13.8" hidden="1">
      <c r="A504" s="39" t="s">
        <v>121</v>
      </c>
      <c r="B504" s="58" t="s">
        <v>34</v>
      </c>
      <c r="C504" s="59" t="s">
        <v>1127</v>
      </c>
      <c r="D504" s="59">
        <v>1000000558</v>
      </c>
      <c r="E504" s="60" t="s">
        <v>1128</v>
      </c>
      <c r="F504" s="40">
        <v>42966</v>
      </c>
      <c r="G504" s="40" t="str">
        <f t="shared" si="91"/>
        <v>Targeted Dealer</v>
      </c>
      <c r="H504" s="40" t="s">
        <v>113</v>
      </c>
      <c r="I504" s="41">
        <v>720</v>
      </c>
      <c r="J504" s="41">
        <f t="shared" ca="1" si="92"/>
        <v>15863.225806451614</v>
      </c>
      <c r="K504" s="42">
        <v>1264.0999999999999</v>
      </c>
      <c r="L504" s="43">
        <f t="shared" ca="1" si="93"/>
        <v>-14599.125806451613</v>
      </c>
      <c r="M504" s="43">
        <f t="shared" ca="1" si="94"/>
        <v>7.9687449162192934</v>
      </c>
      <c r="N504" s="44">
        <v>539.9</v>
      </c>
      <c r="O504" s="45" t="str">
        <f t="shared" ca="1" si="95"/>
        <v>Nov</v>
      </c>
      <c r="P504" s="42">
        <v>539.9</v>
      </c>
      <c r="Q504" s="44">
        <f t="shared" si="96"/>
        <v>724.19999999999993</v>
      </c>
      <c r="R504" s="45">
        <f t="shared" ca="1" si="97"/>
        <v>1.3413595110205594</v>
      </c>
      <c r="S504" s="44" t="str">
        <f t="shared" ca="1" si="98"/>
        <v>GROWTH</v>
      </c>
      <c r="T504" s="46">
        <v>751</v>
      </c>
      <c r="U504" s="46" t="str">
        <f t="shared" ca="1" si="99"/>
        <v>Dec</v>
      </c>
      <c r="V504" s="42">
        <v>751</v>
      </c>
      <c r="W504" s="47">
        <f t="shared" si="100"/>
        <v>513.09999999999991</v>
      </c>
      <c r="X504" s="48">
        <f t="shared" ca="1" si="101"/>
        <v>0.68322237017310239</v>
      </c>
      <c r="Y504" s="47" t="str">
        <f t="shared" ca="1" si="102"/>
        <v>GROWTH</v>
      </c>
      <c r="Z504" s="50">
        <v>0</v>
      </c>
      <c r="AA504" s="50">
        <f t="shared" si="103"/>
        <v>1</v>
      </c>
      <c r="AB504" s="27">
        <v>1000000558</v>
      </c>
    </row>
    <row r="505" spans="1:28" s="27" customFormat="1" ht="13.8" hidden="1">
      <c r="A505" s="39" t="s">
        <v>121</v>
      </c>
      <c r="B505" s="58" t="s">
        <v>34</v>
      </c>
      <c r="C505" s="59" t="s">
        <v>1129</v>
      </c>
      <c r="D505" s="59">
        <v>1000000569</v>
      </c>
      <c r="E505" s="60" t="s">
        <v>1130</v>
      </c>
      <c r="F505" s="40">
        <v>43208</v>
      </c>
      <c r="G505" s="40" t="str">
        <f t="shared" si="91"/>
        <v>Targeted Dealer</v>
      </c>
      <c r="H505" s="40" t="s">
        <v>113</v>
      </c>
      <c r="I505" s="41">
        <v>200</v>
      </c>
      <c r="J505" s="41">
        <f t="shared" ca="1" si="92"/>
        <v>4406.4516129032254</v>
      </c>
      <c r="K505" s="42">
        <v>41.4</v>
      </c>
      <c r="L505" s="43">
        <f t="shared" ca="1" si="93"/>
        <v>-4365.0516129032258</v>
      </c>
      <c r="M505" s="43">
        <f t="shared" ca="1" si="94"/>
        <v>0.93953147877013177</v>
      </c>
      <c r="N505" s="44">
        <v>62.6</v>
      </c>
      <c r="O505" s="45" t="str">
        <f t="shared" ca="1" si="95"/>
        <v>Nov</v>
      </c>
      <c r="P505" s="42">
        <v>62.6</v>
      </c>
      <c r="Q505" s="44">
        <f t="shared" si="96"/>
        <v>-21.200000000000003</v>
      </c>
      <c r="R505" s="45">
        <f t="shared" ca="1" si="97"/>
        <v>-0.3386581469648563</v>
      </c>
      <c r="S505" s="44" t="str">
        <f t="shared" ca="1" si="98"/>
        <v>DEGROWTH</v>
      </c>
      <c r="T505" s="46">
        <v>429</v>
      </c>
      <c r="U505" s="46" t="str">
        <f t="shared" ca="1" si="99"/>
        <v>Dec</v>
      </c>
      <c r="V505" s="42">
        <v>429</v>
      </c>
      <c r="W505" s="47">
        <f t="shared" si="100"/>
        <v>-387.6</v>
      </c>
      <c r="X505" s="48">
        <f t="shared" ca="1" si="101"/>
        <v>-0.90349650349650346</v>
      </c>
      <c r="Y505" s="47" t="str">
        <f t="shared" ca="1" si="102"/>
        <v>DEGROWTH</v>
      </c>
      <c r="Z505" s="50">
        <v>0</v>
      </c>
      <c r="AA505" s="50">
        <f t="shared" si="103"/>
        <v>1</v>
      </c>
      <c r="AB505" s="27">
        <v>1000000569</v>
      </c>
    </row>
    <row r="506" spans="1:28" s="27" customFormat="1" ht="13.8" hidden="1">
      <c r="A506" s="39" t="s">
        <v>121</v>
      </c>
      <c r="B506" s="58" t="s">
        <v>34</v>
      </c>
      <c r="C506" s="59" t="s">
        <v>1131</v>
      </c>
      <c r="D506" s="59">
        <v>1000000559</v>
      </c>
      <c r="E506" s="60" t="s">
        <v>1132</v>
      </c>
      <c r="F506" s="40">
        <v>43259</v>
      </c>
      <c r="G506" s="40" t="str">
        <f t="shared" si="91"/>
        <v>Targeted Dealer</v>
      </c>
      <c r="H506" s="40" t="s">
        <v>113</v>
      </c>
      <c r="I506" s="41">
        <v>160</v>
      </c>
      <c r="J506" s="41">
        <f t="shared" ca="1" si="92"/>
        <v>3525.1612903225805</v>
      </c>
      <c r="K506" s="42">
        <v>85</v>
      </c>
      <c r="L506" s="43">
        <f t="shared" ca="1" si="93"/>
        <v>-3440.1612903225805</v>
      </c>
      <c r="M506" s="43">
        <f t="shared" ca="1" si="94"/>
        <v>2.411237188872621</v>
      </c>
      <c r="N506" s="44">
        <v>26</v>
      </c>
      <c r="O506" s="45" t="str">
        <f t="shared" ca="1" si="95"/>
        <v>Nov</v>
      </c>
      <c r="P506" s="42">
        <v>26</v>
      </c>
      <c r="Q506" s="44">
        <f t="shared" si="96"/>
        <v>59</v>
      </c>
      <c r="R506" s="45">
        <f t="shared" ca="1" si="97"/>
        <v>2.2692307692307692</v>
      </c>
      <c r="S506" s="44" t="str">
        <f t="shared" ca="1" si="98"/>
        <v>GROWTH</v>
      </c>
      <c r="T506" s="46">
        <v>252</v>
      </c>
      <c r="U506" s="46" t="str">
        <f t="shared" ca="1" si="99"/>
        <v>Dec</v>
      </c>
      <c r="V506" s="42">
        <v>252</v>
      </c>
      <c r="W506" s="47">
        <f t="shared" si="100"/>
        <v>-167</v>
      </c>
      <c r="X506" s="48">
        <f t="shared" ca="1" si="101"/>
        <v>-0.66269841269841268</v>
      </c>
      <c r="Y506" s="47" t="str">
        <f t="shared" ca="1" si="102"/>
        <v>DEGROWTH</v>
      </c>
      <c r="Z506" s="50">
        <v>0</v>
      </c>
      <c r="AA506" s="50">
        <f t="shared" si="103"/>
        <v>1</v>
      </c>
      <c r="AB506" s="27">
        <v>1000000559</v>
      </c>
    </row>
    <row r="507" spans="1:28" s="27" customFormat="1" ht="13.8" hidden="1">
      <c r="A507" s="39" t="s">
        <v>121</v>
      </c>
      <c r="B507" s="58" t="s">
        <v>34</v>
      </c>
      <c r="C507" s="59" t="s">
        <v>1133</v>
      </c>
      <c r="D507" s="59">
        <v>1000000578</v>
      </c>
      <c r="E507" s="60" t="s">
        <v>1134</v>
      </c>
      <c r="F507" s="40">
        <v>43263</v>
      </c>
      <c r="G507" s="40" t="str">
        <f t="shared" si="91"/>
        <v>Targeted Dealer</v>
      </c>
      <c r="H507" s="40"/>
      <c r="I507" s="41">
        <v>100</v>
      </c>
      <c r="J507" s="41">
        <f t="shared" ca="1" si="92"/>
        <v>2203.2258064516127</v>
      </c>
      <c r="K507" s="42">
        <v>233</v>
      </c>
      <c r="L507" s="43">
        <f t="shared" ca="1" si="93"/>
        <v>-1970.2258064516127</v>
      </c>
      <c r="M507" s="43">
        <f t="shared" ca="1" si="94"/>
        <v>10.575402635431919</v>
      </c>
      <c r="N507" s="44">
        <v>101.9</v>
      </c>
      <c r="O507" s="45" t="str">
        <f t="shared" ca="1" si="95"/>
        <v>Nov</v>
      </c>
      <c r="P507" s="42">
        <v>101.9</v>
      </c>
      <c r="Q507" s="44">
        <f t="shared" si="96"/>
        <v>131.1</v>
      </c>
      <c r="R507" s="45">
        <f t="shared" ca="1" si="97"/>
        <v>1.2865554465161924</v>
      </c>
      <c r="S507" s="44" t="str">
        <f t="shared" ca="1" si="98"/>
        <v>GROWTH</v>
      </c>
      <c r="T507" s="46">
        <v>67</v>
      </c>
      <c r="U507" s="46" t="str">
        <f t="shared" ca="1" si="99"/>
        <v>Dec</v>
      </c>
      <c r="V507" s="42">
        <v>67</v>
      </c>
      <c r="W507" s="47">
        <f t="shared" si="100"/>
        <v>166</v>
      </c>
      <c r="X507" s="48">
        <f t="shared" ca="1" si="101"/>
        <v>2.4776119402985075</v>
      </c>
      <c r="Y507" s="47" t="str">
        <f t="shared" ca="1" si="102"/>
        <v>GROWTH</v>
      </c>
      <c r="Z507" s="50">
        <v>0</v>
      </c>
      <c r="AA507" s="50">
        <f t="shared" si="103"/>
        <v>0</v>
      </c>
      <c r="AB507" s="27">
        <v>1000000578</v>
      </c>
    </row>
    <row r="508" spans="1:28" s="27" customFormat="1" ht="13.8" hidden="1">
      <c r="A508" s="39" t="s">
        <v>121</v>
      </c>
      <c r="B508" s="58" t="s">
        <v>34</v>
      </c>
      <c r="C508" s="59" t="s">
        <v>1135</v>
      </c>
      <c r="D508" s="59">
        <v>1000000561</v>
      </c>
      <c r="E508" s="60" t="s">
        <v>1136</v>
      </c>
      <c r="F508" s="40">
        <v>43357</v>
      </c>
      <c r="G508" s="40" t="str">
        <f t="shared" si="91"/>
        <v>Targeted Dealer</v>
      </c>
      <c r="H508" s="40" t="s">
        <v>113</v>
      </c>
      <c r="I508" s="41">
        <v>50</v>
      </c>
      <c r="J508" s="41">
        <f t="shared" ca="1" si="92"/>
        <v>1101.6129032258063</v>
      </c>
      <c r="K508" s="42">
        <v>166</v>
      </c>
      <c r="L508" s="43">
        <f t="shared" ca="1" si="93"/>
        <v>-935.61290322580635</v>
      </c>
      <c r="M508" s="43">
        <f t="shared" ca="1" si="94"/>
        <v>15.068814055636897</v>
      </c>
      <c r="N508" s="44">
        <v>172</v>
      </c>
      <c r="O508" s="45" t="str">
        <f t="shared" ca="1" si="95"/>
        <v>Nov</v>
      </c>
      <c r="P508" s="42">
        <v>172</v>
      </c>
      <c r="Q508" s="44">
        <f t="shared" si="96"/>
        <v>-6</v>
      </c>
      <c r="R508" s="45">
        <f t="shared" ca="1" si="97"/>
        <v>-3.4883720930232509E-2</v>
      </c>
      <c r="S508" s="44" t="str">
        <f t="shared" ca="1" si="98"/>
        <v>DEGROWTH</v>
      </c>
      <c r="T508" s="46">
        <v>135</v>
      </c>
      <c r="U508" s="46" t="str">
        <f t="shared" ca="1" si="99"/>
        <v>Dec</v>
      </c>
      <c r="V508" s="42">
        <v>135</v>
      </c>
      <c r="W508" s="47">
        <f t="shared" si="100"/>
        <v>31</v>
      </c>
      <c r="X508" s="48">
        <f t="shared" ca="1" si="101"/>
        <v>0.22962962962962963</v>
      </c>
      <c r="Y508" s="47" t="str">
        <f t="shared" ca="1" si="102"/>
        <v>GROWTH</v>
      </c>
      <c r="Z508" s="50">
        <v>0</v>
      </c>
      <c r="AA508" s="50">
        <f t="shared" si="103"/>
        <v>1</v>
      </c>
      <c r="AB508" s="27">
        <v>1000000561</v>
      </c>
    </row>
    <row r="509" spans="1:28" s="27" customFormat="1" ht="13.8" hidden="1">
      <c r="A509" s="39" t="s">
        <v>121</v>
      </c>
      <c r="B509" s="58" t="s">
        <v>34</v>
      </c>
      <c r="C509" s="59" t="s">
        <v>1137</v>
      </c>
      <c r="D509" s="59">
        <v>1000000573</v>
      </c>
      <c r="E509" s="60" t="s">
        <v>1138</v>
      </c>
      <c r="F509" s="40">
        <v>43357</v>
      </c>
      <c r="G509" s="40" t="str">
        <f t="shared" si="91"/>
        <v>Targeted Dealer</v>
      </c>
      <c r="H509" s="40" t="s">
        <v>113</v>
      </c>
      <c r="I509" s="41">
        <v>3525</v>
      </c>
      <c r="J509" s="41">
        <f t="shared" ca="1" si="92"/>
        <v>77663.709677419349</v>
      </c>
      <c r="K509" s="42">
        <v>5605.25</v>
      </c>
      <c r="L509" s="43">
        <f t="shared" ca="1" si="93"/>
        <v>-72058.459677419349</v>
      </c>
      <c r="M509" s="43">
        <f t="shared" ca="1" si="94"/>
        <v>7.2173348701494247</v>
      </c>
      <c r="N509" s="44">
        <v>2059.1</v>
      </c>
      <c r="O509" s="45" t="str">
        <f t="shared" ca="1" si="95"/>
        <v>Nov</v>
      </c>
      <c r="P509" s="42">
        <v>2059.1</v>
      </c>
      <c r="Q509" s="44">
        <f t="shared" si="96"/>
        <v>3546.15</v>
      </c>
      <c r="R509" s="45">
        <f t="shared" ca="1" si="97"/>
        <v>1.7221844495167793</v>
      </c>
      <c r="S509" s="44" t="str">
        <f t="shared" ca="1" si="98"/>
        <v>GROWTH</v>
      </c>
      <c r="T509" s="46">
        <v>4558.5</v>
      </c>
      <c r="U509" s="46" t="str">
        <f t="shared" ca="1" si="99"/>
        <v>Dec</v>
      </c>
      <c r="V509" s="42">
        <v>4558.5</v>
      </c>
      <c r="W509" s="47">
        <f t="shared" si="100"/>
        <v>1046.75</v>
      </c>
      <c r="X509" s="48">
        <f t="shared" ca="1" si="101"/>
        <v>0.22962597345618074</v>
      </c>
      <c r="Y509" s="47" t="str">
        <f t="shared" ca="1" si="102"/>
        <v>GROWTH</v>
      </c>
      <c r="Z509" s="50">
        <v>0</v>
      </c>
      <c r="AA509" s="50">
        <f t="shared" si="103"/>
        <v>1</v>
      </c>
      <c r="AB509" s="27">
        <v>1000000573</v>
      </c>
    </row>
    <row r="510" spans="1:28" s="27" customFormat="1" ht="13.8" hidden="1">
      <c r="A510" s="39" t="s">
        <v>121</v>
      </c>
      <c r="B510" s="58" t="s">
        <v>34</v>
      </c>
      <c r="C510" s="59" t="s">
        <v>1139</v>
      </c>
      <c r="D510" s="59">
        <v>1000000983</v>
      </c>
      <c r="E510" s="60" t="s">
        <v>1140</v>
      </c>
      <c r="F510" s="40">
        <v>43711</v>
      </c>
      <c r="G510" s="40" t="str">
        <f t="shared" si="91"/>
        <v>Targeted Dealer</v>
      </c>
      <c r="H510" s="40" t="s">
        <v>113</v>
      </c>
      <c r="I510" s="41">
        <v>500</v>
      </c>
      <c r="J510" s="41">
        <f t="shared" ca="1" si="92"/>
        <v>11016.129032258064</v>
      </c>
      <c r="K510" s="42">
        <v>285</v>
      </c>
      <c r="L510" s="43">
        <f t="shared" ca="1" si="93"/>
        <v>-10731.129032258064</v>
      </c>
      <c r="M510" s="43">
        <f t="shared" ca="1" si="94"/>
        <v>2.5871156661786237</v>
      </c>
      <c r="N510" s="44">
        <v>139</v>
      </c>
      <c r="O510" s="45" t="str">
        <f t="shared" ca="1" si="95"/>
        <v>Nov</v>
      </c>
      <c r="P510" s="42">
        <v>139</v>
      </c>
      <c r="Q510" s="44">
        <f t="shared" si="96"/>
        <v>146</v>
      </c>
      <c r="R510" s="45">
        <f t="shared" ca="1" si="97"/>
        <v>1.050359712230216</v>
      </c>
      <c r="S510" s="44" t="str">
        <f t="shared" ca="1" si="98"/>
        <v>GROWTH</v>
      </c>
      <c r="T510" s="46">
        <v>493</v>
      </c>
      <c r="U510" s="46" t="str">
        <f t="shared" ca="1" si="99"/>
        <v>Dec</v>
      </c>
      <c r="V510" s="42">
        <v>493</v>
      </c>
      <c r="W510" s="47">
        <f t="shared" si="100"/>
        <v>-208</v>
      </c>
      <c r="X510" s="48">
        <f t="shared" ca="1" si="101"/>
        <v>-0.42190669371196754</v>
      </c>
      <c r="Y510" s="47" t="str">
        <f t="shared" ca="1" si="102"/>
        <v>DEGROWTH</v>
      </c>
      <c r="Z510" s="50">
        <v>0</v>
      </c>
      <c r="AA510" s="50">
        <f t="shared" si="103"/>
        <v>1</v>
      </c>
      <c r="AB510" s="27">
        <v>1000000983</v>
      </c>
    </row>
    <row r="511" spans="1:28" s="27" customFormat="1" ht="13.8" hidden="1">
      <c r="A511" s="39" t="s">
        <v>121</v>
      </c>
      <c r="B511" s="58" t="s">
        <v>34</v>
      </c>
      <c r="C511" s="59" t="s">
        <v>1141</v>
      </c>
      <c r="D511" s="59">
        <v>1000000969</v>
      </c>
      <c r="E511" s="60" t="s">
        <v>1142</v>
      </c>
      <c r="F511" s="40">
        <v>43819</v>
      </c>
      <c r="G511" s="40" t="str">
        <f t="shared" si="91"/>
        <v>Targeted Dealer</v>
      </c>
      <c r="H511" s="40"/>
      <c r="I511" s="41">
        <v>50</v>
      </c>
      <c r="J511" s="41">
        <f t="shared" ca="1" si="92"/>
        <v>1101.6129032258063</v>
      </c>
      <c r="K511" s="42">
        <v>262</v>
      </c>
      <c r="L511" s="43">
        <f t="shared" ca="1" si="93"/>
        <v>-839.61290322580635</v>
      </c>
      <c r="M511" s="43">
        <f t="shared" ca="1" si="94"/>
        <v>23.783308931185946</v>
      </c>
      <c r="N511" s="44">
        <v>204</v>
      </c>
      <c r="O511" s="45" t="str">
        <f t="shared" ca="1" si="95"/>
        <v>Nov</v>
      </c>
      <c r="P511" s="42">
        <v>204</v>
      </c>
      <c r="Q511" s="44">
        <f t="shared" si="96"/>
        <v>58</v>
      </c>
      <c r="R511" s="45">
        <f t="shared" ca="1" si="97"/>
        <v>0.28431372549019618</v>
      </c>
      <c r="S511" s="44" t="str">
        <f t="shared" ca="1" si="98"/>
        <v>GROWTH</v>
      </c>
      <c r="T511" s="46">
        <v>0</v>
      </c>
      <c r="U511" s="46" t="str">
        <f t="shared" ca="1" si="99"/>
        <v>Dec</v>
      </c>
      <c r="V511" s="42">
        <v>0</v>
      </c>
      <c r="W511" s="47">
        <f t="shared" si="100"/>
        <v>262</v>
      </c>
      <c r="X511" s="48">
        <f t="shared" ca="1" si="101"/>
        <v>0</v>
      </c>
      <c r="Y511" s="47" t="b">
        <f t="shared" si="102"/>
        <v>0</v>
      </c>
      <c r="Z511" s="50">
        <v>0</v>
      </c>
      <c r="AA511" s="50">
        <f t="shared" si="103"/>
        <v>0</v>
      </c>
      <c r="AB511" s="27">
        <v>1000000969</v>
      </c>
    </row>
    <row r="512" spans="1:28" s="27" customFormat="1" ht="13.8" hidden="1">
      <c r="A512" s="39" t="s">
        <v>121</v>
      </c>
      <c r="B512" s="58" t="s">
        <v>34</v>
      </c>
      <c r="C512" s="59" t="s">
        <v>1143</v>
      </c>
      <c r="D512" s="59">
        <v>1000000976</v>
      </c>
      <c r="E512" s="60" t="s">
        <v>1144</v>
      </c>
      <c r="F512" s="40">
        <v>44002</v>
      </c>
      <c r="G512" s="40" t="str">
        <f t="shared" si="91"/>
        <v>Targeted Dealer</v>
      </c>
      <c r="H512" s="40" t="s">
        <v>113</v>
      </c>
      <c r="I512" s="41">
        <v>150</v>
      </c>
      <c r="J512" s="41">
        <f t="shared" ca="1" si="92"/>
        <v>3304.8387096774195</v>
      </c>
      <c r="K512" s="42">
        <v>235</v>
      </c>
      <c r="L512" s="43">
        <f t="shared" ca="1" si="93"/>
        <v>-3069.8387096774195</v>
      </c>
      <c r="M512" s="43">
        <f t="shared" ca="1" si="94"/>
        <v>7.1107857491459248</v>
      </c>
      <c r="N512" s="44">
        <v>74</v>
      </c>
      <c r="O512" s="45" t="str">
        <f t="shared" ca="1" si="95"/>
        <v>Nov</v>
      </c>
      <c r="P512" s="42">
        <v>74</v>
      </c>
      <c r="Q512" s="44">
        <f t="shared" si="96"/>
        <v>161</v>
      </c>
      <c r="R512" s="45">
        <f t="shared" ca="1" si="97"/>
        <v>2.1756756756756759</v>
      </c>
      <c r="S512" s="44" t="str">
        <f t="shared" ca="1" si="98"/>
        <v>GROWTH</v>
      </c>
      <c r="T512" s="46">
        <v>56</v>
      </c>
      <c r="U512" s="46" t="str">
        <f t="shared" ca="1" si="99"/>
        <v>Dec</v>
      </c>
      <c r="V512" s="42">
        <v>56</v>
      </c>
      <c r="W512" s="47">
        <f t="shared" si="100"/>
        <v>179</v>
      </c>
      <c r="X512" s="48">
        <f t="shared" ca="1" si="101"/>
        <v>3.1964285714285712</v>
      </c>
      <c r="Y512" s="47" t="str">
        <f t="shared" ca="1" si="102"/>
        <v>GROWTH</v>
      </c>
      <c r="Z512" s="50">
        <v>0</v>
      </c>
      <c r="AA512" s="50">
        <f t="shared" si="103"/>
        <v>1</v>
      </c>
      <c r="AB512" s="27">
        <v>1000000976</v>
      </c>
    </row>
    <row r="513" spans="1:28" s="27" customFormat="1" ht="13.8" hidden="1">
      <c r="A513" s="39" t="s">
        <v>121</v>
      </c>
      <c r="B513" s="58" t="s">
        <v>34</v>
      </c>
      <c r="C513" s="59" t="s">
        <v>1145</v>
      </c>
      <c r="D513" s="59">
        <v>1000000972</v>
      </c>
      <c r="E513" s="60" t="s">
        <v>1146</v>
      </c>
      <c r="F513" s="40">
        <v>44008</v>
      </c>
      <c r="G513" s="40" t="str">
        <f t="shared" si="91"/>
        <v>Targeted Dealer</v>
      </c>
      <c r="H513" s="40"/>
      <c r="I513" s="41">
        <v>50</v>
      </c>
      <c r="J513" s="41">
        <f t="shared" ca="1" si="92"/>
        <v>1101.6129032258063</v>
      </c>
      <c r="K513" s="42">
        <v>145</v>
      </c>
      <c r="L513" s="43">
        <f t="shared" ca="1" si="93"/>
        <v>-956.61290322580635</v>
      </c>
      <c r="M513" s="43">
        <f t="shared" ca="1" si="94"/>
        <v>13.162518301610543</v>
      </c>
      <c r="N513" s="44">
        <v>40</v>
      </c>
      <c r="O513" s="45" t="str">
        <f t="shared" ca="1" si="95"/>
        <v>Nov</v>
      </c>
      <c r="P513" s="42">
        <v>40</v>
      </c>
      <c r="Q513" s="44">
        <f t="shared" si="96"/>
        <v>105</v>
      </c>
      <c r="R513" s="45">
        <f t="shared" ca="1" si="97"/>
        <v>2.625</v>
      </c>
      <c r="S513" s="44" t="str">
        <f t="shared" ca="1" si="98"/>
        <v>GROWTH</v>
      </c>
      <c r="T513" s="46">
        <v>52</v>
      </c>
      <c r="U513" s="46" t="str">
        <f t="shared" ca="1" si="99"/>
        <v>Dec</v>
      </c>
      <c r="V513" s="42">
        <v>52</v>
      </c>
      <c r="W513" s="47">
        <f t="shared" si="100"/>
        <v>93</v>
      </c>
      <c r="X513" s="48">
        <f t="shared" ca="1" si="101"/>
        <v>1.7884615384615383</v>
      </c>
      <c r="Y513" s="47" t="str">
        <f t="shared" ca="1" si="102"/>
        <v>GROWTH</v>
      </c>
      <c r="Z513" s="50">
        <v>0</v>
      </c>
      <c r="AA513" s="50">
        <f t="shared" si="103"/>
        <v>0</v>
      </c>
      <c r="AB513" s="27">
        <v>1000000972</v>
      </c>
    </row>
    <row r="514" spans="1:28" s="27" customFormat="1" ht="13.8" hidden="1">
      <c r="A514" s="39" t="s">
        <v>121</v>
      </c>
      <c r="B514" s="58" t="s">
        <v>34</v>
      </c>
      <c r="C514" s="59" t="s">
        <v>1147</v>
      </c>
      <c r="D514" s="59">
        <v>1000000977</v>
      </c>
      <c r="E514" s="60" t="s">
        <v>1148</v>
      </c>
      <c r="F514" s="40">
        <v>44036</v>
      </c>
      <c r="G514" s="40" t="str">
        <f t="shared" si="91"/>
        <v>Targeted Dealer</v>
      </c>
      <c r="H514" s="40"/>
      <c r="I514" s="41">
        <v>50</v>
      </c>
      <c r="J514" s="41">
        <f t="shared" ca="1" si="92"/>
        <v>1101.6129032258063</v>
      </c>
      <c r="K514" s="42">
        <v>0</v>
      </c>
      <c r="L514" s="43">
        <f t="shared" ca="1" si="93"/>
        <v>-1101.6129032258063</v>
      </c>
      <c r="M514" s="43">
        <f t="shared" ca="1" si="94"/>
        <v>0</v>
      </c>
      <c r="N514" s="44">
        <v>0</v>
      </c>
      <c r="O514" s="45" t="str">
        <f t="shared" ca="1" si="95"/>
        <v>Nov</v>
      </c>
      <c r="P514" s="42">
        <v>0</v>
      </c>
      <c r="Q514" s="44">
        <f t="shared" si="96"/>
        <v>0</v>
      </c>
      <c r="R514" s="45">
        <f t="shared" ca="1" si="97"/>
        <v>0</v>
      </c>
      <c r="S514" s="44" t="b">
        <f t="shared" si="98"/>
        <v>0</v>
      </c>
      <c r="T514" s="46">
        <v>75</v>
      </c>
      <c r="U514" s="46" t="str">
        <f t="shared" ca="1" si="99"/>
        <v>Dec</v>
      </c>
      <c r="V514" s="42">
        <v>75</v>
      </c>
      <c r="W514" s="47">
        <f t="shared" si="100"/>
        <v>-75</v>
      </c>
      <c r="X514" s="48">
        <f t="shared" ca="1" si="101"/>
        <v>-1</v>
      </c>
      <c r="Y514" s="47" t="str">
        <f t="shared" ca="1" si="102"/>
        <v>DEGROWTH</v>
      </c>
      <c r="Z514" s="50">
        <v>1</v>
      </c>
      <c r="AA514" s="50">
        <f t="shared" si="103"/>
        <v>0</v>
      </c>
      <c r="AB514" s="27">
        <v>1000000977</v>
      </c>
    </row>
    <row r="515" spans="1:28" s="27" customFormat="1" ht="13.8" hidden="1">
      <c r="A515" s="39" t="s">
        <v>121</v>
      </c>
      <c r="B515" s="58" t="s">
        <v>34</v>
      </c>
      <c r="C515" s="59" t="s">
        <v>1149</v>
      </c>
      <c r="D515" s="59">
        <v>1000000970</v>
      </c>
      <c r="E515" s="60" t="s">
        <v>1150</v>
      </c>
      <c r="F515" s="40">
        <v>44309</v>
      </c>
      <c r="G515" s="40" t="str">
        <f t="shared" ref="G515:G578" si="104">IF(I515&gt;0,"Targeted Dealer","-")</f>
        <v>Targeted Dealer</v>
      </c>
      <c r="H515" s="40" t="s">
        <v>113</v>
      </c>
      <c r="I515" s="41">
        <v>1930</v>
      </c>
      <c r="J515" s="41">
        <f t="shared" ca="1" si="92"/>
        <v>42522.258064516129</v>
      </c>
      <c r="K515" s="42">
        <v>2501.5</v>
      </c>
      <c r="L515" s="43">
        <f t="shared" ca="1" si="93"/>
        <v>-40020.758064516129</v>
      </c>
      <c r="M515" s="43">
        <f t="shared" ca="1" si="94"/>
        <v>5.8828014170946519</v>
      </c>
      <c r="N515" s="44">
        <v>1037</v>
      </c>
      <c r="O515" s="45" t="str">
        <f t="shared" ca="1" si="95"/>
        <v>Nov</v>
      </c>
      <c r="P515" s="42">
        <v>1037</v>
      </c>
      <c r="Q515" s="44">
        <f t="shared" si="96"/>
        <v>1464.5</v>
      </c>
      <c r="R515" s="45">
        <f t="shared" ca="1" si="97"/>
        <v>1.4122468659594984</v>
      </c>
      <c r="S515" s="44" t="str">
        <f t="shared" ca="1" si="98"/>
        <v>GROWTH</v>
      </c>
      <c r="T515" s="46">
        <v>3077.7</v>
      </c>
      <c r="U515" s="46" t="str">
        <f t="shared" ca="1" si="99"/>
        <v>Dec</v>
      </c>
      <c r="V515" s="42">
        <v>3077.7</v>
      </c>
      <c r="W515" s="47">
        <f t="shared" si="100"/>
        <v>-576.19999999999982</v>
      </c>
      <c r="X515" s="48">
        <f t="shared" ca="1" si="101"/>
        <v>-0.18721772752380017</v>
      </c>
      <c r="Y515" s="47" t="str">
        <f t="shared" ca="1" si="102"/>
        <v>DEGROWTH</v>
      </c>
      <c r="Z515" s="50">
        <v>0</v>
      </c>
      <c r="AA515" s="50">
        <f t="shared" si="103"/>
        <v>1</v>
      </c>
      <c r="AB515" s="27">
        <v>1000000970</v>
      </c>
    </row>
    <row r="516" spans="1:28" s="27" customFormat="1" ht="13.8" hidden="1">
      <c r="A516" s="39" t="s">
        <v>121</v>
      </c>
      <c r="B516" s="58" t="s">
        <v>34</v>
      </c>
      <c r="C516" s="59" t="s">
        <v>1151</v>
      </c>
      <c r="D516" s="59">
        <v>1000000975</v>
      </c>
      <c r="E516" s="60" t="s">
        <v>1152</v>
      </c>
      <c r="F516" s="40">
        <v>44474</v>
      </c>
      <c r="G516" s="40" t="str">
        <f t="shared" si="104"/>
        <v>Targeted Dealer</v>
      </c>
      <c r="H516" s="40"/>
      <c r="I516" s="41">
        <v>100</v>
      </c>
      <c r="J516" s="41">
        <f t="shared" ref="J516:J579" ca="1" si="105">I516/$J$1*$E$1</f>
        <v>2203.2258064516127</v>
      </c>
      <c r="K516" s="42">
        <v>50</v>
      </c>
      <c r="L516" s="43">
        <f t="shared" ref="L516:L579" ca="1" si="106">K516-J516</f>
        <v>-2153.2258064516127</v>
      </c>
      <c r="M516" s="43">
        <f t="shared" ref="M516:M579" ca="1" si="107">IFERROR((K516/J516%),"-")</f>
        <v>2.2693997071742316</v>
      </c>
      <c r="N516" s="44">
        <v>85</v>
      </c>
      <c r="O516" s="45" t="str">
        <f t="shared" ref="O516:O579" ca="1" si="108">IF(F516&lt;=$P$2,"Nov","")</f>
        <v>Nov</v>
      </c>
      <c r="P516" s="42">
        <v>85</v>
      </c>
      <c r="Q516" s="44">
        <f t="shared" ref="Q516:Q579" si="109">K516-P516</f>
        <v>-35</v>
      </c>
      <c r="R516" s="45">
        <f t="shared" ref="R516:R579" ca="1" si="110">IFERROR(IF(O516="Nov",(K516/P516-1)),0)</f>
        <v>-0.41176470588235292</v>
      </c>
      <c r="S516" s="44" t="str">
        <f t="shared" ref="S516:S579" ca="1" si="111">IF(N516&gt;0,IF(O516="","-",IF(R516&lt;0%,"DEGROWTH","GROWTH")))</f>
        <v>DEGROWTH</v>
      </c>
      <c r="T516" s="46">
        <v>0</v>
      </c>
      <c r="U516" s="46" t="str">
        <f t="shared" ref="U516:U579" ca="1" si="112">IF(F516&lt;=$V$2,"Dec","")</f>
        <v>Dec</v>
      </c>
      <c r="V516" s="42">
        <v>0</v>
      </c>
      <c r="W516" s="47">
        <f t="shared" ref="W516:W579" si="113">K516-V516</f>
        <v>50</v>
      </c>
      <c r="X516" s="48">
        <f t="shared" ref="X516:X579" ca="1" si="114">IFERROR(IF(U516="Dec",(K516/V516-1)),0)</f>
        <v>0</v>
      </c>
      <c r="Y516" s="47" t="b">
        <f t="shared" ref="Y516:Y579" si="115">IF(T516&gt;0,IF(U516="","-",IF(X516&lt;0%,"DEGROWTH","GROWTH")))</f>
        <v>0</v>
      </c>
      <c r="Z516" s="50">
        <v>0</v>
      </c>
      <c r="AA516" s="50">
        <f t="shared" ref="AA516:AA579" si="116">IF(H516&gt;0,1,0)</f>
        <v>0</v>
      </c>
      <c r="AB516" s="27">
        <v>1000000975</v>
      </c>
    </row>
    <row r="517" spans="1:28" s="27" customFormat="1" ht="13.8" hidden="1">
      <c r="A517" s="39" t="s">
        <v>121</v>
      </c>
      <c r="B517" s="58" t="s">
        <v>34</v>
      </c>
      <c r="C517" s="59" t="s">
        <v>1153</v>
      </c>
      <c r="D517" s="59">
        <v>1000002823</v>
      </c>
      <c r="E517" s="60" t="s">
        <v>1154</v>
      </c>
      <c r="F517" s="40">
        <v>44740</v>
      </c>
      <c r="G517" s="40" t="str">
        <f t="shared" si="104"/>
        <v>Targeted Dealer</v>
      </c>
      <c r="H517" s="40" t="s">
        <v>113</v>
      </c>
      <c r="I517" s="41">
        <v>150</v>
      </c>
      <c r="J517" s="41">
        <f t="shared" ca="1" si="105"/>
        <v>3304.8387096774195</v>
      </c>
      <c r="K517" s="42">
        <v>60</v>
      </c>
      <c r="L517" s="43">
        <f t="shared" ca="1" si="106"/>
        <v>-3244.8387096774195</v>
      </c>
      <c r="M517" s="43">
        <f t="shared" ca="1" si="107"/>
        <v>1.8155197657393851</v>
      </c>
      <c r="N517" s="44">
        <v>80</v>
      </c>
      <c r="O517" s="45" t="str">
        <f t="shared" ca="1" si="108"/>
        <v>Nov</v>
      </c>
      <c r="P517" s="42">
        <v>80</v>
      </c>
      <c r="Q517" s="44">
        <f t="shared" si="109"/>
        <v>-20</v>
      </c>
      <c r="R517" s="45">
        <f t="shared" ca="1" si="110"/>
        <v>-0.25</v>
      </c>
      <c r="S517" s="44" t="str">
        <f t="shared" ca="1" si="111"/>
        <v>DEGROWTH</v>
      </c>
      <c r="T517" s="46">
        <v>310.5</v>
      </c>
      <c r="U517" s="46" t="str">
        <f t="shared" ca="1" si="112"/>
        <v>Dec</v>
      </c>
      <c r="V517" s="42">
        <v>310.5</v>
      </c>
      <c r="W517" s="47">
        <f t="shared" si="113"/>
        <v>-250.5</v>
      </c>
      <c r="X517" s="48">
        <f t="shared" ca="1" si="114"/>
        <v>-0.80676328502415462</v>
      </c>
      <c r="Y517" s="47" t="str">
        <f t="shared" ca="1" si="115"/>
        <v>DEGROWTH</v>
      </c>
      <c r="Z517" s="50">
        <v>0</v>
      </c>
      <c r="AA517" s="50">
        <f t="shared" si="116"/>
        <v>1</v>
      </c>
      <c r="AB517" s="27">
        <v>1000002823</v>
      </c>
    </row>
    <row r="518" spans="1:28" s="27" customFormat="1" ht="13.8" hidden="1">
      <c r="A518" s="39" t="s">
        <v>121</v>
      </c>
      <c r="B518" s="58" t="s">
        <v>34</v>
      </c>
      <c r="C518" s="61" t="s">
        <v>1155</v>
      </c>
      <c r="D518" s="59">
        <v>1000002970</v>
      </c>
      <c r="E518" s="61" t="s">
        <v>1156</v>
      </c>
      <c r="F518" s="40">
        <v>44820</v>
      </c>
      <c r="G518" s="40" t="str">
        <f t="shared" si="104"/>
        <v>-</v>
      </c>
      <c r="H518" s="40"/>
      <c r="I518" s="41">
        <v>0</v>
      </c>
      <c r="J518" s="41">
        <f t="shared" ca="1" si="105"/>
        <v>0</v>
      </c>
      <c r="K518" s="42">
        <v>18.5</v>
      </c>
      <c r="L518" s="43">
        <f t="shared" ca="1" si="106"/>
        <v>18.5</v>
      </c>
      <c r="M518" s="43" t="str">
        <f t="shared" ca="1" si="107"/>
        <v>-</v>
      </c>
      <c r="N518" s="44">
        <v>0</v>
      </c>
      <c r="O518" s="45" t="str">
        <f t="shared" ca="1" si="108"/>
        <v>Nov</v>
      </c>
      <c r="P518" s="42">
        <v>0</v>
      </c>
      <c r="Q518" s="44">
        <f t="shared" si="109"/>
        <v>18.5</v>
      </c>
      <c r="R518" s="45">
        <f t="shared" ca="1" si="110"/>
        <v>0</v>
      </c>
      <c r="S518" s="44" t="b">
        <f t="shared" si="111"/>
        <v>0</v>
      </c>
      <c r="T518" s="46">
        <v>0</v>
      </c>
      <c r="U518" s="46" t="str">
        <f t="shared" ca="1" si="112"/>
        <v>Dec</v>
      </c>
      <c r="V518" s="42">
        <v>0</v>
      </c>
      <c r="W518" s="47">
        <f t="shared" si="113"/>
        <v>18.5</v>
      </c>
      <c r="X518" s="48">
        <f t="shared" ca="1" si="114"/>
        <v>0</v>
      </c>
      <c r="Y518" s="47" t="b">
        <f t="shared" si="115"/>
        <v>0</v>
      </c>
      <c r="Z518" s="50">
        <v>0</v>
      </c>
      <c r="AA518" s="50">
        <f t="shared" si="116"/>
        <v>0</v>
      </c>
      <c r="AB518" s="27">
        <v>1000002970</v>
      </c>
    </row>
    <row r="519" spans="1:28" s="27" customFormat="1" ht="13.8" hidden="1">
      <c r="A519" s="39" t="s">
        <v>121</v>
      </c>
      <c r="B519" s="58" t="s">
        <v>34</v>
      </c>
      <c r="C519" s="61" t="s">
        <v>1157</v>
      </c>
      <c r="D519" s="59">
        <v>1000003188</v>
      </c>
      <c r="E519" s="61" t="s">
        <v>1158</v>
      </c>
      <c r="F519" s="40">
        <v>44923</v>
      </c>
      <c r="G519" s="40" t="str">
        <f t="shared" si="104"/>
        <v>Targeted Dealer</v>
      </c>
      <c r="H519" s="40"/>
      <c r="I519" s="41">
        <v>100</v>
      </c>
      <c r="J519" s="41">
        <f t="shared" ca="1" si="105"/>
        <v>2203.2258064516127</v>
      </c>
      <c r="K519" s="42">
        <v>150</v>
      </c>
      <c r="L519" s="43">
        <f t="shared" ca="1" si="106"/>
        <v>-2053.2258064516127</v>
      </c>
      <c r="M519" s="43">
        <f t="shared" ca="1" si="107"/>
        <v>6.8081991215226942</v>
      </c>
      <c r="N519" s="44">
        <v>86</v>
      </c>
      <c r="O519" s="45" t="str">
        <f t="shared" ca="1" si="108"/>
        <v>Nov</v>
      </c>
      <c r="P519" s="42">
        <v>86</v>
      </c>
      <c r="Q519" s="44">
        <f t="shared" si="109"/>
        <v>64</v>
      </c>
      <c r="R519" s="45">
        <f t="shared" ca="1" si="110"/>
        <v>0.7441860465116279</v>
      </c>
      <c r="S519" s="44" t="str">
        <f t="shared" ca="1" si="111"/>
        <v>GROWTH</v>
      </c>
      <c r="T519" s="46">
        <v>102.75</v>
      </c>
      <c r="U519" s="46" t="str">
        <f t="shared" ca="1" si="112"/>
        <v>Dec</v>
      </c>
      <c r="V519" s="42">
        <v>102.75</v>
      </c>
      <c r="W519" s="47">
        <f t="shared" si="113"/>
        <v>47.25</v>
      </c>
      <c r="X519" s="48">
        <f t="shared" ca="1" si="114"/>
        <v>0.45985401459854014</v>
      </c>
      <c r="Y519" s="47" t="str">
        <f t="shared" ca="1" si="115"/>
        <v>GROWTH</v>
      </c>
      <c r="Z519" s="50">
        <v>0</v>
      </c>
      <c r="AA519" s="50">
        <f t="shared" si="116"/>
        <v>0</v>
      </c>
      <c r="AB519" s="27">
        <v>1000003188</v>
      </c>
    </row>
    <row r="520" spans="1:28" s="27" customFormat="1" ht="13.8" hidden="1">
      <c r="A520" s="39" t="s">
        <v>121</v>
      </c>
      <c r="B520" s="58" t="s">
        <v>34</v>
      </c>
      <c r="C520" s="61" t="s">
        <v>1159</v>
      </c>
      <c r="D520" s="59">
        <v>1000003192</v>
      </c>
      <c r="E520" s="61" t="s">
        <v>1160</v>
      </c>
      <c r="F520" s="40">
        <v>44924</v>
      </c>
      <c r="G520" s="40" t="str">
        <f t="shared" si="104"/>
        <v>Targeted Dealer</v>
      </c>
      <c r="H520" s="40" t="s">
        <v>113</v>
      </c>
      <c r="I520" s="41">
        <v>50</v>
      </c>
      <c r="J520" s="41">
        <f t="shared" ca="1" si="105"/>
        <v>1101.6129032258063</v>
      </c>
      <c r="K520" s="42">
        <v>174</v>
      </c>
      <c r="L520" s="43">
        <f t="shared" ca="1" si="106"/>
        <v>-927.61290322580635</v>
      </c>
      <c r="M520" s="43">
        <f t="shared" ca="1" si="107"/>
        <v>15.795021961932651</v>
      </c>
      <c r="N520" s="44">
        <v>269.5</v>
      </c>
      <c r="O520" s="45" t="str">
        <f t="shared" ca="1" si="108"/>
        <v>Nov</v>
      </c>
      <c r="P520" s="42">
        <v>269.5</v>
      </c>
      <c r="Q520" s="44">
        <f t="shared" si="109"/>
        <v>-95.5</v>
      </c>
      <c r="R520" s="45">
        <f t="shared" ca="1" si="110"/>
        <v>-0.35435992578849718</v>
      </c>
      <c r="S520" s="44" t="str">
        <f t="shared" ca="1" si="111"/>
        <v>DEGROWTH</v>
      </c>
      <c r="T520" s="46">
        <v>50</v>
      </c>
      <c r="U520" s="46" t="str">
        <f t="shared" ca="1" si="112"/>
        <v>Dec</v>
      </c>
      <c r="V520" s="42">
        <v>50</v>
      </c>
      <c r="W520" s="47">
        <f t="shared" si="113"/>
        <v>124</v>
      </c>
      <c r="X520" s="48">
        <f t="shared" ca="1" si="114"/>
        <v>2.48</v>
      </c>
      <c r="Y520" s="47" t="str">
        <f t="shared" ca="1" si="115"/>
        <v>GROWTH</v>
      </c>
      <c r="Z520" s="50">
        <v>0</v>
      </c>
      <c r="AA520" s="50">
        <f t="shared" si="116"/>
        <v>1</v>
      </c>
      <c r="AB520" s="27">
        <v>1000003192</v>
      </c>
    </row>
    <row r="521" spans="1:28" s="27" customFormat="1" ht="13.8" hidden="1">
      <c r="A521" s="39" t="s">
        <v>121</v>
      </c>
      <c r="B521" s="58" t="s">
        <v>34</v>
      </c>
      <c r="C521" s="61" t="s">
        <v>1161</v>
      </c>
      <c r="D521" s="59">
        <v>1000003203</v>
      </c>
      <c r="E521" s="61" t="s">
        <v>1162</v>
      </c>
      <c r="F521" s="40">
        <v>44926</v>
      </c>
      <c r="G521" s="40" t="str">
        <f t="shared" si="104"/>
        <v>Targeted Dealer</v>
      </c>
      <c r="H521" s="40"/>
      <c r="I521" s="41">
        <v>320</v>
      </c>
      <c r="J521" s="41">
        <f t="shared" ca="1" si="105"/>
        <v>7050.322580645161</v>
      </c>
      <c r="K521" s="42">
        <v>354</v>
      </c>
      <c r="L521" s="43">
        <f t="shared" ca="1" si="106"/>
        <v>-6696.322580645161</v>
      </c>
      <c r="M521" s="43">
        <f t="shared" ca="1" si="107"/>
        <v>5.0210468521229874</v>
      </c>
      <c r="N521" s="44">
        <v>434</v>
      </c>
      <c r="O521" s="45" t="str">
        <f t="shared" ca="1" si="108"/>
        <v>Nov</v>
      </c>
      <c r="P521" s="42">
        <v>434</v>
      </c>
      <c r="Q521" s="44">
        <f t="shared" si="109"/>
        <v>-80</v>
      </c>
      <c r="R521" s="45">
        <f t="shared" ca="1" si="110"/>
        <v>-0.18433179723502302</v>
      </c>
      <c r="S521" s="44" t="str">
        <f t="shared" ca="1" si="111"/>
        <v>DEGROWTH</v>
      </c>
      <c r="T521" s="46">
        <v>290</v>
      </c>
      <c r="U521" s="46" t="str">
        <f t="shared" ca="1" si="112"/>
        <v>Dec</v>
      </c>
      <c r="V521" s="42">
        <v>290</v>
      </c>
      <c r="W521" s="47">
        <f t="shared" si="113"/>
        <v>64</v>
      </c>
      <c r="X521" s="48">
        <f t="shared" ca="1" si="114"/>
        <v>0.22068965517241379</v>
      </c>
      <c r="Y521" s="47" t="str">
        <f t="shared" ca="1" si="115"/>
        <v>GROWTH</v>
      </c>
      <c r="Z521" s="50">
        <v>0</v>
      </c>
      <c r="AA521" s="50">
        <f t="shared" si="116"/>
        <v>0</v>
      </c>
      <c r="AB521" s="27">
        <v>1000003203</v>
      </c>
    </row>
    <row r="522" spans="1:28" s="27" customFormat="1" ht="13.8" hidden="1">
      <c r="A522" s="39" t="s">
        <v>121</v>
      </c>
      <c r="B522" s="58" t="s">
        <v>34</v>
      </c>
      <c r="C522" s="61" t="s">
        <v>1163</v>
      </c>
      <c r="D522" s="59">
        <v>1000003386</v>
      </c>
      <c r="E522" s="61" t="s">
        <v>1164</v>
      </c>
      <c r="F522" s="40">
        <v>44983</v>
      </c>
      <c r="G522" s="40" t="str">
        <f t="shared" si="104"/>
        <v>Targeted Dealer</v>
      </c>
      <c r="H522" s="40"/>
      <c r="I522" s="41">
        <v>50</v>
      </c>
      <c r="J522" s="41">
        <f t="shared" ca="1" si="105"/>
        <v>1101.6129032258063</v>
      </c>
      <c r="K522" s="42">
        <v>40</v>
      </c>
      <c r="L522" s="43">
        <f t="shared" ca="1" si="106"/>
        <v>-1061.6129032258063</v>
      </c>
      <c r="M522" s="43">
        <f t="shared" ca="1" si="107"/>
        <v>3.6310395314787702</v>
      </c>
      <c r="N522" s="44">
        <v>0</v>
      </c>
      <c r="O522" s="45" t="str">
        <f t="shared" ca="1" si="108"/>
        <v>Nov</v>
      </c>
      <c r="P522" s="42">
        <v>0</v>
      </c>
      <c r="Q522" s="44">
        <f t="shared" si="109"/>
        <v>40</v>
      </c>
      <c r="R522" s="45">
        <f t="shared" ca="1" si="110"/>
        <v>0</v>
      </c>
      <c r="S522" s="44" t="b">
        <f t="shared" si="111"/>
        <v>0</v>
      </c>
      <c r="T522" s="46">
        <v>20</v>
      </c>
      <c r="U522" s="46" t="str">
        <f t="shared" ca="1" si="112"/>
        <v>Dec</v>
      </c>
      <c r="V522" s="42">
        <v>20</v>
      </c>
      <c r="W522" s="47">
        <f t="shared" si="113"/>
        <v>20</v>
      </c>
      <c r="X522" s="48">
        <f t="shared" ca="1" si="114"/>
        <v>1</v>
      </c>
      <c r="Y522" s="47" t="str">
        <f t="shared" ca="1" si="115"/>
        <v>GROWTH</v>
      </c>
      <c r="Z522" s="50">
        <v>0</v>
      </c>
      <c r="AA522" s="50">
        <f t="shared" si="116"/>
        <v>0</v>
      </c>
      <c r="AB522" s="27">
        <v>1000003386</v>
      </c>
    </row>
    <row r="523" spans="1:28" s="27" customFormat="1" ht="13.8" hidden="1">
      <c r="A523" s="39" t="s">
        <v>121</v>
      </c>
      <c r="B523" s="58" t="s">
        <v>34</v>
      </c>
      <c r="C523" s="58" t="s">
        <v>1165</v>
      </c>
      <c r="D523" s="58">
        <v>1000003785</v>
      </c>
      <c r="E523" s="58" t="s">
        <v>1166</v>
      </c>
      <c r="F523" s="40">
        <v>45273</v>
      </c>
      <c r="G523" s="40" t="str">
        <f t="shared" si="104"/>
        <v>Targeted Dealer</v>
      </c>
      <c r="H523" s="40"/>
      <c r="I523" s="41">
        <v>920</v>
      </c>
      <c r="J523" s="41">
        <f t="shared" ca="1" si="105"/>
        <v>20269.677419354837</v>
      </c>
      <c r="K523" s="42">
        <v>0</v>
      </c>
      <c r="L523" s="43">
        <f t="shared" ca="1" si="106"/>
        <v>-20269.677419354837</v>
      </c>
      <c r="M523" s="43">
        <f t="shared" ca="1" si="107"/>
        <v>0</v>
      </c>
      <c r="N523" s="44">
        <v>436.1</v>
      </c>
      <c r="O523" s="45" t="str">
        <f t="shared" ca="1" si="108"/>
        <v>Nov</v>
      </c>
      <c r="P523" s="42">
        <v>436.1</v>
      </c>
      <c r="Q523" s="44">
        <f t="shared" si="109"/>
        <v>-436.1</v>
      </c>
      <c r="R523" s="45">
        <f t="shared" ca="1" si="110"/>
        <v>-1</v>
      </c>
      <c r="S523" s="44" t="str">
        <f t="shared" ca="1" si="111"/>
        <v>DEGROWTH</v>
      </c>
      <c r="T523" s="46">
        <v>854.6</v>
      </c>
      <c r="U523" s="46" t="str">
        <f t="shared" ca="1" si="112"/>
        <v>Dec</v>
      </c>
      <c r="V523" s="42">
        <v>854.6</v>
      </c>
      <c r="W523" s="47">
        <f t="shared" si="113"/>
        <v>-854.6</v>
      </c>
      <c r="X523" s="48">
        <f t="shared" ca="1" si="114"/>
        <v>-1</v>
      </c>
      <c r="Y523" s="47" t="str">
        <f t="shared" ca="1" si="115"/>
        <v>DEGROWTH</v>
      </c>
      <c r="Z523" s="50">
        <v>1</v>
      </c>
      <c r="AA523" s="50">
        <f t="shared" si="116"/>
        <v>0</v>
      </c>
      <c r="AB523" s="27">
        <v>1000003785</v>
      </c>
    </row>
    <row r="524" spans="1:28" s="27" customFormat="1" ht="13.8" hidden="1">
      <c r="A524" s="39" t="s">
        <v>121</v>
      </c>
      <c r="B524" s="58" t="s">
        <v>34</v>
      </c>
      <c r="C524" s="58" t="s">
        <v>1167</v>
      </c>
      <c r="D524" s="62">
        <v>1000003822</v>
      </c>
      <c r="E524" s="62" t="s">
        <v>1168</v>
      </c>
      <c r="F524" s="49">
        <v>45310</v>
      </c>
      <c r="G524" s="40" t="str">
        <f t="shared" si="104"/>
        <v>Targeted Dealer</v>
      </c>
      <c r="H524" s="40"/>
      <c r="I524" s="41">
        <v>100</v>
      </c>
      <c r="J524" s="41">
        <f t="shared" ca="1" si="105"/>
        <v>2203.2258064516127</v>
      </c>
      <c r="K524" s="42">
        <v>91</v>
      </c>
      <c r="L524" s="43">
        <f t="shared" ca="1" si="106"/>
        <v>-2112.2258064516127</v>
      </c>
      <c r="M524" s="43">
        <f t="shared" ca="1" si="107"/>
        <v>4.1303074670571016</v>
      </c>
      <c r="N524" s="44">
        <v>138</v>
      </c>
      <c r="O524" s="45" t="str">
        <f t="shared" ca="1" si="108"/>
        <v>Nov</v>
      </c>
      <c r="P524" s="42">
        <v>138</v>
      </c>
      <c r="Q524" s="44">
        <f t="shared" si="109"/>
        <v>-47</v>
      </c>
      <c r="R524" s="45">
        <f t="shared" ca="1" si="110"/>
        <v>-0.34057971014492749</v>
      </c>
      <c r="S524" s="44" t="str">
        <f t="shared" ca="1" si="111"/>
        <v>DEGROWTH</v>
      </c>
      <c r="T524" s="46">
        <v>0</v>
      </c>
      <c r="U524" s="46" t="str">
        <f t="shared" ca="1" si="112"/>
        <v>Dec</v>
      </c>
      <c r="V524" s="42">
        <v>0</v>
      </c>
      <c r="W524" s="47">
        <f t="shared" si="113"/>
        <v>91</v>
      </c>
      <c r="X524" s="48">
        <f t="shared" ca="1" si="114"/>
        <v>0</v>
      </c>
      <c r="Y524" s="47" t="b">
        <f t="shared" si="115"/>
        <v>0</v>
      </c>
      <c r="Z524" s="50">
        <v>0</v>
      </c>
      <c r="AA524" s="50">
        <f t="shared" si="116"/>
        <v>0</v>
      </c>
      <c r="AB524" s="27">
        <v>1000003822</v>
      </c>
    </row>
    <row r="525" spans="1:28" s="27" customFormat="1" ht="13.8" hidden="1">
      <c r="A525" s="50" t="s">
        <v>121</v>
      </c>
      <c r="B525" s="63" t="s">
        <v>34</v>
      </c>
      <c r="C525" s="63" t="s">
        <v>1169</v>
      </c>
      <c r="D525" s="63">
        <v>1000003908</v>
      </c>
      <c r="E525" s="63" t="s">
        <v>1170</v>
      </c>
      <c r="F525" s="40">
        <v>45392</v>
      </c>
      <c r="G525" s="40" t="str">
        <f t="shared" si="104"/>
        <v>Targeted Dealer</v>
      </c>
      <c r="H525" s="40" t="s">
        <v>113</v>
      </c>
      <c r="I525" s="41">
        <v>150</v>
      </c>
      <c r="J525" s="41">
        <f t="shared" ca="1" si="105"/>
        <v>3304.8387096774195</v>
      </c>
      <c r="K525" s="42">
        <v>183</v>
      </c>
      <c r="L525" s="43">
        <f t="shared" ca="1" si="106"/>
        <v>-3121.8387096774195</v>
      </c>
      <c r="M525" s="43">
        <f t="shared" ca="1" si="107"/>
        <v>5.537335285505125</v>
      </c>
      <c r="N525" s="44">
        <v>217</v>
      </c>
      <c r="O525" s="45" t="str">
        <f t="shared" ca="1" si="108"/>
        <v>Nov</v>
      </c>
      <c r="P525" s="42">
        <v>217</v>
      </c>
      <c r="Q525" s="44">
        <f t="shared" si="109"/>
        <v>-34</v>
      </c>
      <c r="R525" s="45">
        <f t="shared" ca="1" si="110"/>
        <v>-0.15668202764976957</v>
      </c>
      <c r="S525" s="44" t="str">
        <f t="shared" ca="1" si="111"/>
        <v>DEGROWTH</v>
      </c>
      <c r="T525" s="46">
        <v>0</v>
      </c>
      <c r="U525" s="46" t="str">
        <f t="shared" ca="1" si="112"/>
        <v>Dec</v>
      </c>
      <c r="V525" s="42">
        <v>0</v>
      </c>
      <c r="W525" s="47">
        <f t="shared" si="113"/>
        <v>183</v>
      </c>
      <c r="X525" s="48">
        <f t="shared" ca="1" si="114"/>
        <v>0</v>
      </c>
      <c r="Y525" s="47" t="b">
        <f t="shared" si="115"/>
        <v>0</v>
      </c>
      <c r="Z525" s="50">
        <v>0</v>
      </c>
      <c r="AA525" s="50">
        <f t="shared" si="116"/>
        <v>1</v>
      </c>
      <c r="AB525" s="27">
        <v>1000003908</v>
      </c>
    </row>
    <row r="526" spans="1:28" s="27" customFormat="1" ht="13.8" hidden="1">
      <c r="A526" s="50" t="s">
        <v>121</v>
      </c>
      <c r="B526" s="63" t="s">
        <v>34</v>
      </c>
      <c r="C526" s="63" t="s">
        <v>1171</v>
      </c>
      <c r="D526" s="63">
        <v>1000003935</v>
      </c>
      <c r="E526" s="63" t="s">
        <v>1172</v>
      </c>
      <c r="F526" s="40">
        <v>45412</v>
      </c>
      <c r="G526" s="40" t="str">
        <f t="shared" si="104"/>
        <v>Targeted Dealer</v>
      </c>
      <c r="H526" s="40"/>
      <c r="I526" s="41">
        <v>150</v>
      </c>
      <c r="J526" s="41">
        <f t="shared" ca="1" si="105"/>
        <v>3304.8387096774195</v>
      </c>
      <c r="K526" s="42">
        <v>271</v>
      </c>
      <c r="L526" s="43">
        <f t="shared" ca="1" si="106"/>
        <v>-3033.8387096774195</v>
      </c>
      <c r="M526" s="43">
        <f t="shared" ca="1" si="107"/>
        <v>8.2000976085895569</v>
      </c>
      <c r="N526" s="44">
        <v>62</v>
      </c>
      <c r="O526" s="45" t="str">
        <f t="shared" ca="1" si="108"/>
        <v>Nov</v>
      </c>
      <c r="P526" s="42">
        <v>62</v>
      </c>
      <c r="Q526" s="44">
        <f t="shared" si="109"/>
        <v>209</v>
      </c>
      <c r="R526" s="45">
        <f t="shared" ca="1" si="110"/>
        <v>3.370967741935484</v>
      </c>
      <c r="S526" s="44" t="str">
        <f t="shared" ca="1" si="111"/>
        <v>GROWTH</v>
      </c>
      <c r="T526" s="46">
        <v>0</v>
      </c>
      <c r="U526" s="46" t="str">
        <f t="shared" ca="1" si="112"/>
        <v>Dec</v>
      </c>
      <c r="V526" s="42">
        <v>0</v>
      </c>
      <c r="W526" s="47">
        <f t="shared" si="113"/>
        <v>271</v>
      </c>
      <c r="X526" s="48">
        <f t="shared" ca="1" si="114"/>
        <v>0</v>
      </c>
      <c r="Y526" s="47" t="b">
        <f t="shared" si="115"/>
        <v>0</v>
      </c>
      <c r="Z526" s="50">
        <v>0</v>
      </c>
      <c r="AA526" s="50">
        <f t="shared" si="116"/>
        <v>0</v>
      </c>
      <c r="AB526" s="27">
        <v>1000003935</v>
      </c>
    </row>
    <row r="527" spans="1:28" s="27" customFormat="1" ht="13.8" hidden="1">
      <c r="A527" s="50" t="s">
        <v>121</v>
      </c>
      <c r="B527" s="63" t="s">
        <v>34</v>
      </c>
      <c r="C527" s="63" t="s">
        <v>1173</v>
      </c>
      <c r="D527" s="63">
        <v>1000004017</v>
      </c>
      <c r="E527" s="63" t="s">
        <v>1174</v>
      </c>
      <c r="F527" s="40">
        <v>45468</v>
      </c>
      <c r="G527" s="40" t="str">
        <f t="shared" si="104"/>
        <v>Targeted Dealer</v>
      </c>
      <c r="H527" s="50"/>
      <c r="I527" s="41">
        <v>50</v>
      </c>
      <c r="J527" s="41">
        <f t="shared" ca="1" si="105"/>
        <v>1101.6129032258063</v>
      </c>
      <c r="K527" s="42">
        <v>35</v>
      </c>
      <c r="L527" s="43">
        <f t="shared" ca="1" si="106"/>
        <v>-1066.6129032258063</v>
      </c>
      <c r="M527" s="43">
        <f t="shared" ca="1" si="107"/>
        <v>3.177159590043924</v>
      </c>
      <c r="N527" s="44">
        <v>0</v>
      </c>
      <c r="O527" s="45" t="str">
        <f t="shared" ca="1" si="108"/>
        <v>Nov</v>
      </c>
      <c r="P527" s="42">
        <v>0</v>
      </c>
      <c r="Q527" s="44">
        <f t="shared" si="109"/>
        <v>35</v>
      </c>
      <c r="R527" s="45">
        <f t="shared" ca="1" si="110"/>
        <v>0</v>
      </c>
      <c r="S527" s="44" t="b">
        <f t="shared" si="111"/>
        <v>0</v>
      </c>
      <c r="T527" s="46">
        <v>0</v>
      </c>
      <c r="U527" s="46" t="str">
        <f t="shared" ca="1" si="112"/>
        <v>Dec</v>
      </c>
      <c r="V527" s="42">
        <v>0</v>
      </c>
      <c r="W527" s="47">
        <f t="shared" si="113"/>
        <v>35</v>
      </c>
      <c r="X527" s="48">
        <f t="shared" ca="1" si="114"/>
        <v>0</v>
      </c>
      <c r="Y527" s="47" t="b">
        <f t="shared" si="115"/>
        <v>0</v>
      </c>
      <c r="Z527" s="50">
        <v>0</v>
      </c>
      <c r="AA527" s="50">
        <f t="shared" si="116"/>
        <v>0</v>
      </c>
      <c r="AB527" s="27">
        <v>1000004017</v>
      </c>
    </row>
    <row r="528" spans="1:28" s="27" customFormat="1" ht="13.8" hidden="1">
      <c r="A528" s="50" t="s">
        <v>121</v>
      </c>
      <c r="B528" s="63" t="s">
        <v>34</v>
      </c>
      <c r="C528" s="63" t="s">
        <v>1175</v>
      </c>
      <c r="D528" s="63">
        <v>1000004104</v>
      </c>
      <c r="E528" s="63" t="s">
        <v>1176</v>
      </c>
      <c r="F528" s="40">
        <v>45534</v>
      </c>
      <c r="G528" s="40" t="str">
        <f t="shared" si="104"/>
        <v>Targeted Dealer</v>
      </c>
      <c r="H528" s="50"/>
      <c r="I528" s="41">
        <v>50</v>
      </c>
      <c r="J528" s="41">
        <f t="shared" ca="1" si="105"/>
        <v>1101.6129032258063</v>
      </c>
      <c r="K528" s="42">
        <v>221</v>
      </c>
      <c r="L528" s="43">
        <f t="shared" ca="1" si="106"/>
        <v>-880.61290322580635</v>
      </c>
      <c r="M528" s="43">
        <f t="shared" ca="1" si="107"/>
        <v>20.061493411420205</v>
      </c>
      <c r="N528" s="44">
        <v>169.5</v>
      </c>
      <c r="O528" s="45" t="str">
        <f t="shared" ca="1" si="108"/>
        <v>Nov</v>
      </c>
      <c r="P528" s="42">
        <v>169.5</v>
      </c>
      <c r="Q528" s="44">
        <f t="shared" si="109"/>
        <v>51.5</v>
      </c>
      <c r="R528" s="45">
        <f t="shared" ca="1" si="110"/>
        <v>0.30383480825958697</v>
      </c>
      <c r="S528" s="44" t="str">
        <f t="shared" ca="1" si="111"/>
        <v>GROWTH</v>
      </c>
      <c r="T528" s="46">
        <v>0</v>
      </c>
      <c r="U528" s="46" t="str">
        <f t="shared" ca="1" si="112"/>
        <v>Dec</v>
      </c>
      <c r="V528" s="42">
        <v>0</v>
      </c>
      <c r="W528" s="47">
        <f t="shared" si="113"/>
        <v>221</v>
      </c>
      <c r="X528" s="48">
        <f t="shared" ca="1" si="114"/>
        <v>0</v>
      </c>
      <c r="Y528" s="47" t="b">
        <f t="shared" si="115"/>
        <v>0</v>
      </c>
      <c r="Z528" s="50">
        <v>0</v>
      </c>
      <c r="AA528" s="50">
        <f t="shared" si="116"/>
        <v>0</v>
      </c>
      <c r="AB528" s="27">
        <v>1000004104</v>
      </c>
    </row>
    <row r="529" spans="1:28" s="27" customFormat="1" ht="13.8" hidden="1">
      <c r="A529" s="39" t="s">
        <v>121</v>
      </c>
      <c r="B529" s="58" t="s">
        <v>37</v>
      </c>
      <c r="C529" s="59" t="s">
        <v>1177</v>
      </c>
      <c r="D529" s="59">
        <v>1000000630</v>
      </c>
      <c r="E529" s="60" t="s">
        <v>1178</v>
      </c>
      <c r="F529" s="40">
        <v>41479</v>
      </c>
      <c r="G529" s="40" t="str">
        <f t="shared" si="104"/>
        <v>Targeted Dealer</v>
      </c>
      <c r="H529" s="40"/>
      <c r="I529" s="41">
        <v>35</v>
      </c>
      <c r="J529" s="41">
        <f t="shared" ca="1" si="105"/>
        <v>771.12903225806463</v>
      </c>
      <c r="K529" s="42">
        <v>35</v>
      </c>
      <c r="L529" s="43">
        <f t="shared" ca="1" si="106"/>
        <v>-736.12903225806463</v>
      </c>
      <c r="M529" s="43">
        <f t="shared" ca="1" si="107"/>
        <v>4.5387994143484622</v>
      </c>
      <c r="N529" s="44">
        <v>35</v>
      </c>
      <c r="O529" s="45" t="str">
        <f t="shared" ca="1" si="108"/>
        <v>Nov</v>
      </c>
      <c r="P529" s="42">
        <v>35</v>
      </c>
      <c r="Q529" s="44">
        <f t="shared" si="109"/>
        <v>0</v>
      </c>
      <c r="R529" s="45">
        <f t="shared" ca="1" si="110"/>
        <v>0</v>
      </c>
      <c r="S529" s="44" t="str">
        <f t="shared" ca="1" si="111"/>
        <v>GROWTH</v>
      </c>
      <c r="T529" s="46">
        <v>35</v>
      </c>
      <c r="U529" s="46" t="str">
        <f t="shared" ca="1" si="112"/>
        <v>Dec</v>
      </c>
      <c r="V529" s="42">
        <v>35</v>
      </c>
      <c r="W529" s="47">
        <f t="shared" si="113"/>
        <v>0</v>
      </c>
      <c r="X529" s="48">
        <f t="shared" ca="1" si="114"/>
        <v>0</v>
      </c>
      <c r="Y529" s="47" t="str">
        <f t="shared" ca="1" si="115"/>
        <v>GROWTH</v>
      </c>
      <c r="Z529" s="50">
        <v>1</v>
      </c>
      <c r="AA529" s="50">
        <f t="shared" si="116"/>
        <v>0</v>
      </c>
      <c r="AB529" s="27">
        <v>1000000630</v>
      </c>
    </row>
    <row r="530" spans="1:28" s="27" customFormat="1" ht="13.8" hidden="1">
      <c r="A530" s="39" t="s">
        <v>121</v>
      </c>
      <c r="B530" s="58" t="s">
        <v>37</v>
      </c>
      <c r="C530" s="59" t="s">
        <v>1179</v>
      </c>
      <c r="D530" s="59">
        <v>1000000620</v>
      </c>
      <c r="E530" s="60" t="s">
        <v>1180</v>
      </c>
      <c r="F530" s="40">
        <v>41645</v>
      </c>
      <c r="G530" s="40" t="str">
        <f t="shared" si="104"/>
        <v>Targeted Dealer</v>
      </c>
      <c r="H530" s="40"/>
      <c r="I530" s="41">
        <v>440</v>
      </c>
      <c r="J530" s="41">
        <f t="shared" ca="1" si="105"/>
        <v>9694.1935483870966</v>
      </c>
      <c r="K530" s="42">
        <v>115</v>
      </c>
      <c r="L530" s="43">
        <f t="shared" ca="1" si="106"/>
        <v>-9579.1935483870966</v>
      </c>
      <c r="M530" s="43">
        <f t="shared" ca="1" si="107"/>
        <v>1.1862771196592574</v>
      </c>
      <c r="N530" s="44">
        <v>600</v>
      </c>
      <c r="O530" s="45" t="str">
        <f t="shared" ca="1" si="108"/>
        <v>Nov</v>
      </c>
      <c r="P530" s="42">
        <v>600</v>
      </c>
      <c r="Q530" s="44">
        <f t="shared" si="109"/>
        <v>-485</v>
      </c>
      <c r="R530" s="45">
        <f t="shared" ca="1" si="110"/>
        <v>-0.80833333333333335</v>
      </c>
      <c r="S530" s="44" t="str">
        <f t="shared" ca="1" si="111"/>
        <v>DEGROWTH</v>
      </c>
      <c r="T530" s="46">
        <v>360</v>
      </c>
      <c r="U530" s="46" t="str">
        <f t="shared" ca="1" si="112"/>
        <v>Dec</v>
      </c>
      <c r="V530" s="42">
        <v>360</v>
      </c>
      <c r="W530" s="47">
        <f t="shared" si="113"/>
        <v>-245</v>
      </c>
      <c r="X530" s="48">
        <f t="shared" ca="1" si="114"/>
        <v>-0.68055555555555558</v>
      </c>
      <c r="Y530" s="47" t="str">
        <f t="shared" ca="1" si="115"/>
        <v>DEGROWTH</v>
      </c>
      <c r="Z530" s="50">
        <v>0</v>
      </c>
      <c r="AA530" s="50">
        <f t="shared" si="116"/>
        <v>0</v>
      </c>
      <c r="AB530" s="27">
        <v>1000000620</v>
      </c>
    </row>
    <row r="531" spans="1:28" s="27" customFormat="1" ht="13.8" hidden="1">
      <c r="A531" s="39" t="s">
        <v>121</v>
      </c>
      <c r="B531" s="58" t="s">
        <v>37</v>
      </c>
      <c r="C531" s="59" t="s">
        <v>1181</v>
      </c>
      <c r="D531" s="59">
        <v>1000000624</v>
      </c>
      <c r="E531" s="60" t="s">
        <v>1182</v>
      </c>
      <c r="F531" s="40">
        <v>41766</v>
      </c>
      <c r="G531" s="40" t="str">
        <f t="shared" si="104"/>
        <v>Targeted Dealer</v>
      </c>
      <c r="H531" s="40" t="s">
        <v>113</v>
      </c>
      <c r="I531" s="41">
        <v>1810</v>
      </c>
      <c r="J531" s="41">
        <f t="shared" ca="1" si="105"/>
        <v>39878.387096774197</v>
      </c>
      <c r="K531" s="42">
        <v>1225</v>
      </c>
      <c r="L531" s="43">
        <f t="shared" ca="1" si="106"/>
        <v>-38653.387096774197</v>
      </c>
      <c r="M531" s="43">
        <f t="shared" ca="1" si="107"/>
        <v>3.0718393826391526</v>
      </c>
      <c r="N531" s="44">
        <v>945</v>
      </c>
      <c r="O531" s="45" t="str">
        <f t="shared" ca="1" si="108"/>
        <v>Nov</v>
      </c>
      <c r="P531" s="42">
        <v>945</v>
      </c>
      <c r="Q531" s="44">
        <f t="shared" si="109"/>
        <v>280</v>
      </c>
      <c r="R531" s="45">
        <f t="shared" ca="1" si="110"/>
        <v>0.29629629629629628</v>
      </c>
      <c r="S531" s="44" t="str">
        <f t="shared" ca="1" si="111"/>
        <v>GROWTH</v>
      </c>
      <c r="T531" s="46">
        <v>2450</v>
      </c>
      <c r="U531" s="46" t="str">
        <f t="shared" ca="1" si="112"/>
        <v>Dec</v>
      </c>
      <c r="V531" s="42">
        <v>2450</v>
      </c>
      <c r="W531" s="47">
        <f t="shared" si="113"/>
        <v>-1225</v>
      </c>
      <c r="X531" s="48">
        <f t="shared" ca="1" si="114"/>
        <v>-0.5</v>
      </c>
      <c r="Y531" s="47" t="str">
        <f t="shared" ca="1" si="115"/>
        <v>DEGROWTH</v>
      </c>
      <c r="Z531" s="50">
        <v>0</v>
      </c>
      <c r="AA531" s="50">
        <f t="shared" si="116"/>
        <v>1</v>
      </c>
      <c r="AB531" s="27">
        <v>1000000624</v>
      </c>
    </row>
    <row r="532" spans="1:28" s="27" customFormat="1" ht="13.8" hidden="1">
      <c r="A532" s="39" t="s">
        <v>121</v>
      </c>
      <c r="B532" s="58" t="s">
        <v>37</v>
      </c>
      <c r="C532" s="59" t="s">
        <v>1183</v>
      </c>
      <c r="D532" s="59">
        <v>1000000631</v>
      </c>
      <c r="E532" s="60" t="s">
        <v>1184</v>
      </c>
      <c r="F532" s="40">
        <v>41892</v>
      </c>
      <c r="G532" s="40" t="str">
        <f t="shared" si="104"/>
        <v>Targeted Dealer</v>
      </c>
      <c r="H532" s="40" t="s">
        <v>113</v>
      </c>
      <c r="I532" s="41">
        <v>840</v>
      </c>
      <c r="J532" s="41">
        <f t="shared" ca="1" si="105"/>
        <v>18507.096774193549</v>
      </c>
      <c r="K532" s="42">
        <v>1015</v>
      </c>
      <c r="L532" s="43">
        <f t="shared" ca="1" si="106"/>
        <v>-17492.096774193549</v>
      </c>
      <c r="M532" s="43">
        <f t="shared" ca="1" si="107"/>
        <v>5.4843826256710582</v>
      </c>
      <c r="N532" s="44">
        <v>1225</v>
      </c>
      <c r="O532" s="45" t="str">
        <f t="shared" ca="1" si="108"/>
        <v>Nov</v>
      </c>
      <c r="P532" s="42">
        <v>1225</v>
      </c>
      <c r="Q532" s="44">
        <f t="shared" si="109"/>
        <v>-210</v>
      </c>
      <c r="R532" s="45">
        <f t="shared" ca="1" si="110"/>
        <v>-0.17142857142857137</v>
      </c>
      <c r="S532" s="44" t="str">
        <f t="shared" ca="1" si="111"/>
        <v>DEGROWTH</v>
      </c>
      <c r="T532" s="46">
        <v>490</v>
      </c>
      <c r="U532" s="46" t="str">
        <f t="shared" ca="1" si="112"/>
        <v>Dec</v>
      </c>
      <c r="V532" s="42">
        <v>490</v>
      </c>
      <c r="W532" s="47">
        <f t="shared" si="113"/>
        <v>525</v>
      </c>
      <c r="X532" s="48">
        <f t="shared" ca="1" si="114"/>
        <v>1.0714285714285716</v>
      </c>
      <c r="Y532" s="47" t="str">
        <f t="shared" ca="1" si="115"/>
        <v>GROWTH</v>
      </c>
      <c r="Z532" s="50">
        <v>0</v>
      </c>
      <c r="AA532" s="50">
        <f t="shared" si="116"/>
        <v>1</v>
      </c>
      <c r="AB532" s="27">
        <v>1000000631</v>
      </c>
    </row>
    <row r="533" spans="1:28" s="27" customFormat="1" ht="13.8" hidden="1">
      <c r="A533" s="39" t="s">
        <v>121</v>
      </c>
      <c r="B533" s="58" t="s">
        <v>37</v>
      </c>
      <c r="C533" s="59" t="s">
        <v>1185</v>
      </c>
      <c r="D533" s="59">
        <v>1000000621</v>
      </c>
      <c r="E533" s="60" t="s">
        <v>1186</v>
      </c>
      <c r="F533" s="40">
        <v>41913</v>
      </c>
      <c r="G533" s="40" t="str">
        <f t="shared" si="104"/>
        <v>Targeted Dealer</v>
      </c>
      <c r="H533" s="40" t="s">
        <v>113</v>
      </c>
      <c r="I533" s="41">
        <v>4060</v>
      </c>
      <c r="J533" s="41">
        <f t="shared" ca="1" si="105"/>
        <v>89450.967741935485</v>
      </c>
      <c r="K533" s="42">
        <v>3384</v>
      </c>
      <c r="L533" s="43">
        <f t="shared" ca="1" si="106"/>
        <v>-86066.967741935485</v>
      </c>
      <c r="M533" s="43">
        <f t="shared" ca="1" si="107"/>
        <v>3.7830781325505414</v>
      </c>
      <c r="N533" s="44">
        <v>3570</v>
      </c>
      <c r="O533" s="45" t="str">
        <f t="shared" ca="1" si="108"/>
        <v>Nov</v>
      </c>
      <c r="P533" s="42">
        <v>3570</v>
      </c>
      <c r="Q533" s="44">
        <f t="shared" si="109"/>
        <v>-186</v>
      </c>
      <c r="R533" s="45">
        <f t="shared" ca="1" si="110"/>
        <v>-5.2100840336134491E-2</v>
      </c>
      <c r="S533" s="44" t="str">
        <f t="shared" ca="1" si="111"/>
        <v>DEGROWTH</v>
      </c>
      <c r="T533" s="46">
        <v>4060</v>
      </c>
      <c r="U533" s="46" t="str">
        <f t="shared" ca="1" si="112"/>
        <v>Dec</v>
      </c>
      <c r="V533" s="42">
        <v>4060</v>
      </c>
      <c r="W533" s="47">
        <f t="shared" si="113"/>
        <v>-676</v>
      </c>
      <c r="X533" s="48">
        <f t="shared" ca="1" si="114"/>
        <v>-0.16650246305418714</v>
      </c>
      <c r="Y533" s="47" t="str">
        <f t="shared" ca="1" si="115"/>
        <v>DEGROWTH</v>
      </c>
      <c r="Z533" s="50">
        <v>0</v>
      </c>
      <c r="AA533" s="50">
        <f t="shared" si="116"/>
        <v>1</v>
      </c>
      <c r="AB533" s="27">
        <v>1000000621</v>
      </c>
    </row>
    <row r="534" spans="1:28" s="27" customFormat="1" ht="13.8" hidden="1">
      <c r="A534" s="39" t="s">
        <v>121</v>
      </c>
      <c r="B534" s="58" t="s">
        <v>37</v>
      </c>
      <c r="C534" s="59" t="s">
        <v>1187</v>
      </c>
      <c r="D534" s="59">
        <v>1000000626</v>
      </c>
      <c r="E534" s="60" t="s">
        <v>1188</v>
      </c>
      <c r="F534" s="40">
        <v>42117</v>
      </c>
      <c r="G534" s="40" t="str">
        <f t="shared" si="104"/>
        <v>Targeted Dealer</v>
      </c>
      <c r="H534" s="40" t="s">
        <v>113</v>
      </c>
      <c r="I534" s="41">
        <v>140</v>
      </c>
      <c r="J534" s="41">
        <f t="shared" ca="1" si="105"/>
        <v>3084.5161290322585</v>
      </c>
      <c r="K534" s="42">
        <v>105</v>
      </c>
      <c r="L534" s="43">
        <f t="shared" ca="1" si="106"/>
        <v>-2979.5161290322585</v>
      </c>
      <c r="M534" s="43">
        <f t="shared" ca="1" si="107"/>
        <v>3.4040995607613462</v>
      </c>
      <c r="N534" s="44">
        <v>105</v>
      </c>
      <c r="O534" s="45" t="str">
        <f t="shared" ca="1" si="108"/>
        <v>Nov</v>
      </c>
      <c r="P534" s="42">
        <v>105</v>
      </c>
      <c r="Q534" s="44">
        <f t="shared" si="109"/>
        <v>0</v>
      </c>
      <c r="R534" s="45">
        <f t="shared" ca="1" si="110"/>
        <v>0</v>
      </c>
      <c r="S534" s="44" t="str">
        <f t="shared" ca="1" si="111"/>
        <v>GROWTH</v>
      </c>
      <c r="T534" s="46">
        <v>245</v>
      </c>
      <c r="U534" s="46" t="str">
        <f t="shared" ca="1" si="112"/>
        <v>Dec</v>
      </c>
      <c r="V534" s="42">
        <v>245</v>
      </c>
      <c r="W534" s="47">
        <f t="shared" si="113"/>
        <v>-140</v>
      </c>
      <c r="X534" s="48">
        <f t="shared" ca="1" si="114"/>
        <v>-0.5714285714285714</v>
      </c>
      <c r="Y534" s="47" t="str">
        <f t="shared" ca="1" si="115"/>
        <v>DEGROWTH</v>
      </c>
      <c r="Z534" s="50">
        <v>0</v>
      </c>
      <c r="AA534" s="50">
        <f t="shared" si="116"/>
        <v>1</v>
      </c>
      <c r="AB534" s="27">
        <v>1000000626</v>
      </c>
    </row>
    <row r="535" spans="1:28" s="27" customFormat="1" ht="13.8" hidden="1">
      <c r="A535" s="39" t="s">
        <v>121</v>
      </c>
      <c r="B535" s="58" t="s">
        <v>37</v>
      </c>
      <c r="C535" s="59" t="s">
        <v>1189</v>
      </c>
      <c r="D535" s="59">
        <v>1000000629</v>
      </c>
      <c r="E535" s="60" t="s">
        <v>1190</v>
      </c>
      <c r="F535" s="40">
        <v>42487</v>
      </c>
      <c r="G535" s="40" t="str">
        <f t="shared" si="104"/>
        <v>Targeted Dealer</v>
      </c>
      <c r="H535" s="40"/>
      <c r="I535" s="41">
        <v>1370</v>
      </c>
      <c r="J535" s="41">
        <f t="shared" ca="1" si="105"/>
        <v>30184.193548387098</v>
      </c>
      <c r="K535" s="42">
        <v>1155</v>
      </c>
      <c r="L535" s="43">
        <f t="shared" ca="1" si="106"/>
        <v>-29029.193548387098</v>
      </c>
      <c r="M535" s="43">
        <f t="shared" ca="1" si="107"/>
        <v>3.8265060756003457</v>
      </c>
      <c r="N535" s="44">
        <v>700</v>
      </c>
      <c r="O535" s="45" t="str">
        <f t="shared" ca="1" si="108"/>
        <v>Nov</v>
      </c>
      <c r="P535" s="42">
        <v>700</v>
      </c>
      <c r="Q535" s="44">
        <f t="shared" si="109"/>
        <v>455</v>
      </c>
      <c r="R535" s="45">
        <f t="shared" ca="1" si="110"/>
        <v>0.64999999999999991</v>
      </c>
      <c r="S535" s="44" t="str">
        <f t="shared" ca="1" si="111"/>
        <v>GROWTH</v>
      </c>
      <c r="T535" s="46">
        <v>1540</v>
      </c>
      <c r="U535" s="46" t="str">
        <f t="shared" ca="1" si="112"/>
        <v>Dec</v>
      </c>
      <c r="V535" s="42">
        <v>1540</v>
      </c>
      <c r="W535" s="47">
        <f t="shared" si="113"/>
        <v>-385</v>
      </c>
      <c r="X535" s="48">
        <f t="shared" ca="1" si="114"/>
        <v>-0.25</v>
      </c>
      <c r="Y535" s="47" t="str">
        <f t="shared" ca="1" si="115"/>
        <v>DEGROWTH</v>
      </c>
      <c r="Z535" s="50">
        <v>0</v>
      </c>
      <c r="AA535" s="50">
        <f t="shared" si="116"/>
        <v>0</v>
      </c>
      <c r="AB535" s="27">
        <v>1000000629</v>
      </c>
    </row>
    <row r="536" spans="1:28" s="27" customFormat="1" ht="13.8" hidden="1">
      <c r="A536" s="39" t="s">
        <v>121</v>
      </c>
      <c r="B536" s="58" t="s">
        <v>37</v>
      </c>
      <c r="C536" s="59" t="s">
        <v>1191</v>
      </c>
      <c r="D536" s="59">
        <v>1000000627</v>
      </c>
      <c r="E536" s="60" t="s">
        <v>1192</v>
      </c>
      <c r="F536" s="40">
        <v>43294</v>
      </c>
      <c r="G536" s="40" t="str">
        <f t="shared" si="104"/>
        <v>Targeted Dealer</v>
      </c>
      <c r="H536" s="40" t="s">
        <v>113</v>
      </c>
      <c r="I536" s="41">
        <v>945</v>
      </c>
      <c r="J536" s="41">
        <f t="shared" ca="1" si="105"/>
        <v>20820.483870967742</v>
      </c>
      <c r="K536" s="42">
        <v>775</v>
      </c>
      <c r="L536" s="43">
        <f t="shared" ca="1" si="106"/>
        <v>-20045.483870967742</v>
      </c>
      <c r="M536" s="43">
        <f t="shared" ca="1" si="107"/>
        <v>3.7222958160000617</v>
      </c>
      <c r="N536" s="44">
        <v>1085</v>
      </c>
      <c r="O536" s="45" t="str">
        <f t="shared" ca="1" si="108"/>
        <v>Nov</v>
      </c>
      <c r="P536" s="42">
        <v>1085</v>
      </c>
      <c r="Q536" s="44">
        <f t="shared" si="109"/>
        <v>-310</v>
      </c>
      <c r="R536" s="45">
        <f t="shared" ca="1" si="110"/>
        <v>-0.2857142857142857</v>
      </c>
      <c r="S536" s="44" t="str">
        <f t="shared" ca="1" si="111"/>
        <v>DEGROWTH</v>
      </c>
      <c r="T536" s="46">
        <v>945</v>
      </c>
      <c r="U536" s="46" t="str">
        <f t="shared" ca="1" si="112"/>
        <v>Dec</v>
      </c>
      <c r="V536" s="42">
        <v>945</v>
      </c>
      <c r="W536" s="47">
        <f t="shared" si="113"/>
        <v>-170</v>
      </c>
      <c r="X536" s="48">
        <f t="shared" ca="1" si="114"/>
        <v>-0.17989417989417988</v>
      </c>
      <c r="Y536" s="47" t="str">
        <f t="shared" ca="1" si="115"/>
        <v>DEGROWTH</v>
      </c>
      <c r="Z536" s="50">
        <v>0</v>
      </c>
      <c r="AA536" s="50">
        <f t="shared" si="116"/>
        <v>1</v>
      </c>
      <c r="AB536" s="27">
        <v>1000000627</v>
      </c>
    </row>
    <row r="537" spans="1:28" s="27" customFormat="1" ht="13.8" hidden="1">
      <c r="A537" s="39" t="s">
        <v>121</v>
      </c>
      <c r="B537" s="58" t="s">
        <v>37</v>
      </c>
      <c r="C537" s="59" t="s">
        <v>1193</v>
      </c>
      <c r="D537" s="59">
        <v>1000000623</v>
      </c>
      <c r="E537" s="60" t="s">
        <v>1194</v>
      </c>
      <c r="F537" s="40">
        <v>43381</v>
      </c>
      <c r="G537" s="40" t="str">
        <f t="shared" si="104"/>
        <v>Targeted Dealer</v>
      </c>
      <c r="H537" s="40" t="s">
        <v>113</v>
      </c>
      <c r="I537" s="41">
        <v>350</v>
      </c>
      <c r="J537" s="41">
        <f t="shared" ca="1" si="105"/>
        <v>7711.2903225806458</v>
      </c>
      <c r="K537" s="42">
        <v>209.7</v>
      </c>
      <c r="L537" s="43">
        <f t="shared" ca="1" si="106"/>
        <v>-7501.590322580646</v>
      </c>
      <c r="M537" s="43">
        <f t="shared" ca="1" si="107"/>
        <v>2.7193892491110643</v>
      </c>
      <c r="N537" s="44">
        <v>140</v>
      </c>
      <c r="O537" s="45" t="str">
        <f t="shared" ca="1" si="108"/>
        <v>Nov</v>
      </c>
      <c r="P537" s="42">
        <v>140</v>
      </c>
      <c r="Q537" s="44">
        <f t="shared" si="109"/>
        <v>69.699999999999989</v>
      </c>
      <c r="R537" s="45">
        <f t="shared" ca="1" si="110"/>
        <v>0.49785714285714278</v>
      </c>
      <c r="S537" s="44" t="str">
        <f t="shared" ca="1" si="111"/>
        <v>GROWTH</v>
      </c>
      <c r="T537" s="46">
        <v>560</v>
      </c>
      <c r="U537" s="46" t="str">
        <f t="shared" ca="1" si="112"/>
        <v>Dec</v>
      </c>
      <c r="V537" s="42">
        <v>560</v>
      </c>
      <c r="W537" s="47">
        <f t="shared" si="113"/>
        <v>-350.3</v>
      </c>
      <c r="X537" s="48">
        <f t="shared" ca="1" si="114"/>
        <v>-0.62553571428571431</v>
      </c>
      <c r="Y537" s="47" t="str">
        <f t="shared" ca="1" si="115"/>
        <v>DEGROWTH</v>
      </c>
      <c r="Z537" s="50">
        <v>0</v>
      </c>
      <c r="AA537" s="50">
        <f t="shared" si="116"/>
        <v>1</v>
      </c>
      <c r="AB537" s="27">
        <v>1000000623</v>
      </c>
    </row>
    <row r="538" spans="1:28" s="27" customFormat="1" ht="13.8" hidden="1">
      <c r="A538" s="39" t="s">
        <v>121</v>
      </c>
      <c r="B538" s="58" t="s">
        <v>37</v>
      </c>
      <c r="C538" s="59" t="s">
        <v>1195</v>
      </c>
      <c r="D538" s="59">
        <v>1000001020</v>
      </c>
      <c r="E538" s="60" t="s">
        <v>1196</v>
      </c>
      <c r="F538" s="40">
        <v>43601</v>
      </c>
      <c r="G538" s="40" t="str">
        <f t="shared" si="104"/>
        <v>Targeted Dealer</v>
      </c>
      <c r="H538" s="40"/>
      <c r="I538" s="41">
        <v>210</v>
      </c>
      <c r="J538" s="41">
        <f t="shared" ca="1" si="105"/>
        <v>4626.7741935483873</v>
      </c>
      <c r="K538" s="42">
        <v>700</v>
      </c>
      <c r="L538" s="43">
        <f t="shared" ca="1" si="106"/>
        <v>-3926.7741935483873</v>
      </c>
      <c r="M538" s="43">
        <f t="shared" ca="1" si="107"/>
        <v>15.12933138116154</v>
      </c>
      <c r="N538" s="44">
        <v>525</v>
      </c>
      <c r="O538" s="45" t="str">
        <f t="shared" ca="1" si="108"/>
        <v>Nov</v>
      </c>
      <c r="P538" s="42">
        <v>525</v>
      </c>
      <c r="Q538" s="44">
        <f t="shared" si="109"/>
        <v>175</v>
      </c>
      <c r="R538" s="45">
        <f t="shared" ca="1" si="110"/>
        <v>0.33333333333333326</v>
      </c>
      <c r="S538" s="44" t="str">
        <f t="shared" ca="1" si="111"/>
        <v>GROWTH</v>
      </c>
      <c r="T538" s="46">
        <v>210</v>
      </c>
      <c r="U538" s="46" t="str">
        <f t="shared" ca="1" si="112"/>
        <v>Dec</v>
      </c>
      <c r="V538" s="42">
        <v>210</v>
      </c>
      <c r="W538" s="47">
        <f t="shared" si="113"/>
        <v>490</v>
      </c>
      <c r="X538" s="48">
        <f t="shared" ca="1" si="114"/>
        <v>2.3333333333333335</v>
      </c>
      <c r="Y538" s="47" t="str">
        <f t="shared" ca="1" si="115"/>
        <v>GROWTH</v>
      </c>
      <c r="Z538" s="50">
        <v>0</v>
      </c>
      <c r="AA538" s="50">
        <f t="shared" si="116"/>
        <v>0</v>
      </c>
      <c r="AB538" s="27">
        <v>1000001020</v>
      </c>
    </row>
    <row r="539" spans="1:28" s="27" customFormat="1" ht="13.8" hidden="1">
      <c r="A539" s="39" t="s">
        <v>121</v>
      </c>
      <c r="B539" s="58" t="s">
        <v>37</v>
      </c>
      <c r="C539" s="59" t="s">
        <v>1197</v>
      </c>
      <c r="D539" s="59">
        <v>1000001017</v>
      </c>
      <c r="E539" s="60" t="s">
        <v>1198</v>
      </c>
      <c r="F539" s="40">
        <v>43629</v>
      </c>
      <c r="G539" s="40" t="str">
        <f t="shared" si="104"/>
        <v>Targeted Dealer</v>
      </c>
      <c r="H539" s="40" t="s">
        <v>113</v>
      </c>
      <c r="I539" s="41">
        <v>2010</v>
      </c>
      <c r="J539" s="41">
        <f t="shared" ca="1" si="105"/>
        <v>44284.838709677424</v>
      </c>
      <c r="K539" s="42">
        <v>2240</v>
      </c>
      <c r="L539" s="43">
        <f t="shared" ca="1" si="106"/>
        <v>-42044.838709677424</v>
      </c>
      <c r="M539" s="43">
        <f t="shared" ca="1" si="107"/>
        <v>5.0581645214629631</v>
      </c>
      <c r="N539" s="44">
        <v>2315</v>
      </c>
      <c r="O539" s="45" t="str">
        <f t="shared" ca="1" si="108"/>
        <v>Nov</v>
      </c>
      <c r="P539" s="42">
        <v>2315</v>
      </c>
      <c r="Q539" s="44">
        <f t="shared" si="109"/>
        <v>-75</v>
      </c>
      <c r="R539" s="45">
        <f t="shared" ca="1" si="110"/>
        <v>-3.2397408207343381E-2</v>
      </c>
      <c r="S539" s="44" t="str">
        <f t="shared" ca="1" si="111"/>
        <v>DEGROWTH</v>
      </c>
      <c r="T539" s="46">
        <v>1050</v>
      </c>
      <c r="U539" s="46" t="str">
        <f t="shared" ca="1" si="112"/>
        <v>Dec</v>
      </c>
      <c r="V539" s="42">
        <v>1050</v>
      </c>
      <c r="W539" s="47">
        <f t="shared" si="113"/>
        <v>1190</v>
      </c>
      <c r="X539" s="48">
        <f t="shared" ca="1" si="114"/>
        <v>1.1333333333333333</v>
      </c>
      <c r="Y539" s="47" t="str">
        <f t="shared" ca="1" si="115"/>
        <v>GROWTH</v>
      </c>
      <c r="Z539" s="50">
        <v>0</v>
      </c>
      <c r="AA539" s="50">
        <f t="shared" si="116"/>
        <v>1</v>
      </c>
      <c r="AB539" s="27">
        <v>1000001017</v>
      </c>
    </row>
    <row r="540" spans="1:28" s="27" customFormat="1" ht="13.8" hidden="1">
      <c r="A540" s="39" t="s">
        <v>121</v>
      </c>
      <c r="B540" s="58" t="s">
        <v>37</v>
      </c>
      <c r="C540" s="59" t="s">
        <v>1199</v>
      </c>
      <c r="D540" s="59">
        <v>1000001016</v>
      </c>
      <c r="E540" s="60" t="s">
        <v>1200</v>
      </c>
      <c r="F540" s="40">
        <v>43715</v>
      </c>
      <c r="G540" s="40" t="str">
        <f t="shared" si="104"/>
        <v>Targeted Dealer</v>
      </c>
      <c r="H540" s="40" t="s">
        <v>113</v>
      </c>
      <c r="I540" s="41">
        <v>480</v>
      </c>
      <c r="J540" s="41">
        <f t="shared" ca="1" si="105"/>
        <v>10575.483870967742</v>
      </c>
      <c r="K540" s="42">
        <v>480</v>
      </c>
      <c r="L540" s="43">
        <f t="shared" ca="1" si="106"/>
        <v>-10095.483870967742</v>
      </c>
      <c r="M540" s="43">
        <f t="shared" ca="1" si="107"/>
        <v>4.5387994143484622</v>
      </c>
      <c r="N540" s="44">
        <v>600</v>
      </c>
      <c r="O540" s="45" t="str">
        <f t="shared" ca="1" si="108"/>
        <v>Nov</v>
      </c>
      <c r="P540" s="42">
        <v>600</v>
      </c>
      <c r="Q540" s="44">
        <f t="shared" si="109"/>
        <v>-120</v>
      </c>
      <c r="R540" s="45">
        <f t="shared" ca="1" si="110"/>
        <v>-0.19999999999999996</v>
      </c>
      <c r="S540" s="44" t="str">
        <f t="shared" ca="1" si="111"/>
        <v>DEGROWTH</v>
      </c>
      <c r="T540" s="46">
        <v>280</v>
      </c>
      <c r="U540" s="46" t="str">
        <f t="shared" ca="1" si="112"/>
        <v>Dec</v>
      </c>
      <c r="V540" s="42">
        <v>280</v>
      </c>
      <c r="W540" s="47">
        <f t="shared" si="113"/>
        <v>200</v>
      </c>
      <c r="X540" s="48">
        <f t="shared" ca="1" si="114"/>
        <v>0.71428571428571419</v>
      </c>
      <c r="Y540" s="47" t="str">
        <f t="shared" ca="1" si="115"/>
        <v>GROWTH</v>
      </c>
      <c r="Z540" s="50">
        <v>0</v>
      </c>
      <c r="AA540" s="50">
        <f t="shared" si="116"/>
        <v>1</v>
      </c>
      <c r="AB540" s="27">
        <v>1000001016</v>
      </c>
    </row>
    <row r="541" spans="1:28" s="27" customFormat="1" ht="13.8" hidden="1">
      <c r="A541" s="39" t="s">
        <v>121</v>
      </c>
      <c r="B541" s="58" t="s">
        <v>37</v>
      </c>
      <c r="C541" s="59" t="s">
        <v>1201</v>
      </c>
      <c r="D541" s="59">
        <v>1000001014</v>
      </c>
      <c r="E541" s="60" t="s">
        <v>1202</v>
      </c>
      <c r="F541" s="40">
        <v>43806</v>
      </c>
      <c r="G541" s="40" t="str">
        <f t="shared" si="104"/>
        <v>Targeted Dealer</v>
      </c>
      <c r="H541" s="40" t="s">
        <v>113</v>
      </c>
      <c r="I541" s="41">
        <v>900</v>
      </c>
      <c r="J541" s="41">
        <f t="shared" ca="1" si="105"/>
        <v>19829.032258064515</v>
      </c>
      <c r="K541" s="42">
        <v>1575</v>
      </c>
      <c r="L541" s="43">
        <f t="shared" ca="1" si="106"/>
        <v>-18254.032258064515</v>
      </c>
      <c r="M541" s="43">
        <f t="shared" ca="1" si="107"/>
        <v>7.9428989751098102</v>
      </c>
      <c r="N541" s="44">
        <v>1330</v>
      </c>
      <c r="O541" s="45" t="str">
        <f t="shared" ca="1" si="108"/>
        <v>Nov</v>
      </c>
      <c r="P541" s="42">
        <v>1330</v>
      </c>
      <c r="Q541" s="44">
        <f t="shared" si="109"/>
        <v>245</v>
      </c>
      <c r="R541" s="45">
        <f t="shared" ca="1" si="110"/>
        <v>0.18421052631578938</v>
      </c>
      <c r="S541" s="44" t="str">
        <f t="shared" ca="1" si="111"/>
        <v>GROWTH</v>
      </c>
      <c r="T541" s="46">
        <v>630</v>
      </c>
      <c r="U541" s="46" t="str">
        <f t="shared" ca="1" si="112"/>
        <v>Dec</v>
      </c>
      <c r="V541" s="42">
        <v>630</v>
      </c>
      <c r="W541" s="47">
        <f t="shared" si="113"/>
        <v>945</v>
      </c>
      <c r="X541" s="48">
        <f t="shared" ca="1" si="114"/>
        <v>1.5</v>
      </c>
      <c r="Y541" s="47" t="str">
        <f t="shared" ca="1" si="115"/>
        <v>GROWTH</v>
      </c>
      <c r="Z541" s="50">
        <v>0</v>
      </c>
      <c r="AA541" s="50">
        <f t="shared" si="116"/>
        <v>1</v>
      </c>
      <c r="AB541" s="27">
        <v>1000001014</v>
      </c>
    </row>
    <row r="542" spans="1:28" s="27" customFormat="1" ht="13.8" hidden="1">
      <c r="A542" s="39" t="s">
        <v>121</v>
      </c>
      <c r="B542" s="58" t="s">
        <v>37</v>
      </c>
      <c r="C542" s="59" t="s">
        <v>1203</v>
      </c>
      <c r="D542" s="59">
        <v>1000001013</v>
      </c>
      <c r="E542" s="60" t="s">
        <v>1204</v>
      </c>
      <c r="F542" s="40">
        <v>44041</v>
      </c>
      <c r="G542" s="40" t="str">
        <f t="shared" si="104"/>
        <v>Targeted Dealer</v>
      </c>
      <c r="H542" s="40"/>
      <c r="I542" s="41">
        <v>35</v>
      </c>
      <c r="J542" s="41">
        <f t="shared" ca="1" si="105"/>
        <v>771.12903225806463</v>
      </c>
      <c r="K542" s="42">
        <v>0</v>
      </c>
      <c r="L542" s="43">
        <f t="shared" ca="1" si="106"/>
        <v>-771.12903225806463</v>
      </c>
      <c r="M542" s="43">
        <f t="shared" ca="1" si="107"/>
        <v>0</v>
      </c>
      <c r="N542" s="44">
        <v>0</v>
      </c>
      <c r="O542" s="45" t="str">
        <f t="shared" ca="1" si="108"/>
        <v>Nov</v>
      </c>
      <c r="P542" s="42">
        <v>0</v>
      </c>
      <c r="Q542" s="44">
        <f t="shared" si="109"/>
        <v>0</v>
      </c>
      <c r="R542" s="45">
        <f t="shared" ca="1" si="110"/>
        <v>0</v>
      </c>
      <c r="S542" s="44" t="b">
        <f t="shared" si="111"/>
        <v>0</v>
      </c>
      <c r="T542" s="46">
        <v>0</v>
      </c>
      <c r="U542" s="46" t="str">
        <f t="shared" ca="1" si="112"/>
        <v>Dec</v>
      </c>
      <c r="V542" s="42">
        <v>0</v>
      </c>
      <c r="W542" s="47">
        <f t="shared" si="113"/>
        <v>0</v>
      </c>
      <c r="X542" s="48">
        <f t="shared" ca="1" si="114"/>
        <v>0</v>
      </c>
      <c r="Y542" s="47" t="b">
        <f t="shared" si="115"/>
        <v>0</v>
      </c>
      <c r="Z542" s="50">
        <v>1</v>
      </c>
      <c r="AA542" s="50">
        <f t="shared" si="116"/>
        <v>0</v>
      </c>
      <c r="AB542" s="27">
        <v>1000001013</v>
      </c>
    </row>
    <row r="543" spans="1:28" s="27" customFormat="1" ht="13.8" hidden="1">
      <c r="A543" s="39" t="s">
        <v>121</v>
      </c>
      <c r="B543" s="58" t="s">
        <v>37</v>
      </c>
      <c r="C543" s="59" t="s">
        <v>1205</v>
      </c>
      <c r="D543" s="59">
        <v>1000001025</v>
      </c>
      <c r="E543" s="60" t="s">
        <v>1206</v>
      </c>
      <c r="F543" s="40">
        <v>44092</v>
      </c>
      <c r="G543" s="40" t="str">
        <f t="shared" si="104"/>
        <v>Targeted Dealer</v>
      </c>
      <c r="H543" s="40"/>
      <c r="I543" s="41">
        <v>840</v>
      </c>
      <c r="J543" s="41">
        <f t="shared" ca="1" si="105"/>
        <v>18507.096774193549</v>
      </c>
      <c r="K543" s="42">
        <v>870</v>
      </c>
      <c r="L543" s="43">
        <f t="shared" ca="1" si="106"/>
        <v>-17637.096774193549</v>
      </c>
      <c r="M543" s="43">
        <f t="shared" ca="1" si="107"/>
        <v>4.7008993934323362</v>
      </c>
      <c r="N543" s="44">
        <v>965</v>
      </c>
      <c r="O543" s="45" t="str">
        <f t="shared" ca="1" si="108"/>
        <v>Nov</v>
      </c>
      <c r="P543" s="42">
        <v>965</v>
      </c>
      <c r="Q543" s="44">
        <f t="shared" si="109"/>
        <v>-95</v>
      </c>
      <c r="R543" s="45">
        <f t="shared" ca="1" si="110"/>
        <v>-9.8445595854922296E-2</v>
      </c>
      <c r="S543" s="44" t="str">
        <f t="shared" ca="1" si="111"/>
        <v>DEGROWTH</v>
      </c>
      <c r="T543" s="46">
        <v>805</v>
      </c>
      <c r="U543" s="46" t="str">
        <f t="shared" ca="1" si="112"/>
        <v>Dec</v>
      </c>
      <c r="V543" s="42">
        <v>805</v>
      </c>
      <c r="W543" s="47">
        <f t="shared" si="113"/>
        <v>65</v>
      </c>
      <c r="X543" s="48">
        <f t="shared" ca="1" si="114"/>
        <v>8.0745341614906874E-2</v>
      </c>
      <c r="Y543" s="47" t="str">
        <f t="shared" ca="1" si="115"/>
        <v>GROWTH</v>
      </c>
      <c r="Z543" s="50">
        <v>0</v>
      </c>
      <c r="AA543" s="50">
        <f t="shared" si="116"/>
        <v>0</v>
      </c>
      <c r="AB543" s="27">
        <v>1000001025</v>
      </c>
    </row>
    <row r="544" spans="1:28" s="27" customFormat="1" ht="13.8" hidden="1">
      <c r="A544" s="39" t="s">
        <v>121</v>
      </c>
      <c r="B544" s="58" t="s">
        <v>37</v>
      </c>
      <c r="C544" s="59" t="s">
        <v>1207</v>
      </c>
      <c r="D544" s="59">
        <v>1000001031</v>
      </c>
      <c r="E544" s="60" t="s">
        <v>1208</v>
      </c>
      <c r="F544" s="40">
        <v>44404</v>
      </c>
      <c r="G544" s="40" t="str">
        <f t="shared" si="104"/>
        <v>Targeted Dealer</v>
      </c>
      <c r="H544" s="40" t="s">
        <v>113</v>
      </c>
      <c r="I544" s="41">
        <v>200</v>
      </c>
      <c r="J544" s="41">
        <f t="shared" ca="1" si="105"/>
        <v>4406.4516129032254</v>
      </c>
      <c r="K544" s="42">
        <v>360</v>
      </c>
      <c r="L544" s="43">
        <f t="shared" ca="1" si="106"/>
        <v>-4046.4516129032254</v>
      </c>
      <c r="M544" s="43">
        <f t="shared" ca="1" si="107"/>
        <v>8.1698389458272338</v>
      </c>
      <c r="N544" s="44">
        <v>275</v>
      </c>
      <c r="O544" s="45" t="str">
        <f t="shared" ca="1" si="108"/>
        <v>Nov</v>
      </c>
      <c r="P544" s="42">
        <v>275</v>
      </c>
      <c r="Q544" s="44">
        <f t="shared" si="109"/>
        <v>85</v>
      </c>
      <c r="R544" s="45">
        <f t="shared" ca="1" si="110"/>
        <v>0.30909090909090908</v>
      </c>
      <c r="S544" s="44" t="str">
        <f t="shared" ca="1" si="111"/>
        <v>GROWTH</v>
      </c>
      <c r="T544" s="46">
        <v>0</v>
      </c>
      <c r="U544" s="46" t="str">
        <f t="shared" ca="1" si="112"/>
        <v>Dec</v>
      </c>
      <c r="V544" s="42">
        <v>0</v>
      </c>
      <c r="W544" s="47">
        <f t="shared" si="113"/>
        <v>360</v>
      </c>
      <c r="X544" s="48">
        <f t="shared" ca="1" si="114"/>
        <v>0</v>
      </c>
      <c r="Y544" s="47" t="b">
        <f t="shared" si="115"/>
        <v>0</v>
      </c>
      <c r="Z544" s="50">
        <v>0</v>
      </c>
      <c r="AA544" s="50">
        <f t="shared" si="116"/>
        <v>1</v>
      </c>
      <c r="AB544" s="27">
        <v>1000001031</v>
      </c>
    </row>
    <row r="545" spans="1:28" s="27" customFormat="1" ht="13.8" hidden="1">
      <c r="A545" s="39" t="s">
        <v>121</v>
      </c>
      <c r="B545" s="58" t="s">
        <v>37</v>
      </c>
      <c r="C545" s="59" t="s">
        <v>1209</v>
      </c>
      <c r="D545" s="59">
        <v>1000001027</v>
      </c>
      <c r="E545" s="60" t="s">
        <v>1210</v>
      </c>
      <c r="F545" s="40">
        <v>44459</v>
      </c>
      <c r="G545" s="40" t="str">
        <f t="shared" si="104"/>
        <v>Targeted Dealer</v>
      </c>
      <c r="H545" s="40" t="s">
        <v>113</v>
      </c>
      <c r="I545" s="41">
        <v>175</v>
      </c>
      <c r="J545" s="41">
        <f t="shared" ca="1" si="105"/>
        <v>3855.6451612903229</v>
      </c>
      <c r="K545" s="42">
        <v>185</v>
      </c>
      <c r="L545" s="43">
        <f t="shared" ca="1" si="106"/>
        <v>-3670.6451612903229</v>
      </c>
      <c r="M545" s="43">
        <f t="shared" ca="1" si="107"/>
        <v>4.7981593808826597</v>
      </c>
      <c r="N545" s="44">
        <v>210</v>
      </c>
      <c r="O545" s="45" t="str">
        <f t="shared" ca="1" si="108"/>
        <v>Nov</v>
      </c>
      <c r="P545" s="42">
        <v>210</v>
      </c>
      <c r="Q545" s="44">
        <f t="shared" si="109"/>
        <v>-25</v>
      </c>
      <c r="R545" s="45">
        <f t="shared" ca="1" si="110"/>
        <v>-0.11904761904761907</v>
      </c>
      <c r="S545" s="44" t="str">
        <f t="shared" ca="1" si="111"/>
        <v>DEGROWTH</v>
      </c>
      <c r="T545" s="46">
        <v>0</v>
      </c>
      <c r="U545" s="46" t="str">
        <f t="shared" ca="1" si="112"/>
        <v>Dec</v>
      </c>
      <c r="V545" s="42">
        <v>0</v>
      </c>
      <c r="W545" s="47">
        <f t="shared" si="113"/>
        <v>185</v>
      </c>
      <c r="X545" s="48">
        <f t="shared" ca="1" si="114"/>
        <v>0</v>
      </c>
      <c r="Y545" s="47" t="b">
        <f t="shared" si="115"/>
        <v>0</v>
      </c>
      <c r="Z545" s="50">
        <v>0</v>
      </c>
      <c r="AA545" s="50">
        <f t="shared" si="116"/>
        <v>1</v>
      </c>
      <c r="AB545" s="27">
        <v>1000001027</v>
      </c>
    </row>
    <row r="546" spans="1:28" s="27" customFormat="1" ht="13.8" hidden="1">
      <c r="A546" s="39" t="s">
        <v>121</v>
      </c>
      <c r="B546" s="58" t="s">
        <v>37</v>
      </c>
      <c r="C546" s="59" t="s">
        <v>1211</v>
      </c>
      <c r="D546" s="59">
        <v>1000001018</v>
      </c>
      <c r="E546" s="60" t="s">
        <v>1212</v>
      </c>
      <c r="F546" s="40">
        <v>44464</v>
      </c>
      <c r="G546" s="40" t="str">
        <f t="shared" si="104"/>
        <v>Targeted Dealer</v>
      </c>
      <c r="H546" s="40"/>
      <c r="I546" s="41">
        <v>140</v>
      </c>
      <c r="J546" s="41">
        <f t="shared" ca="1" si="105"/>
        <v>3084.5161290322585</v>
      </c>
      <c r="K546" s="42">
        <v>179.85</v>
      </c>
      <c r="L546" s="43">
        <f t="shared" ca="1" si="106"/>
        <v>-2904.6661290322586</v>
      </c>
      <c r="M546" s="43">
        <f t="shared" ca="1" si="107"/>
        <v>5.8307362476469349</v>
      </c>
      <c r="N546" s="44">
        <v>105</v>
      </c>
      <c r="O546" s="45" t="str">
        <f t="shared" ca="1" si="108"/>
        <v>Nov</v>
      </c>
      <c r="P546" s="42">
        <v>105</v>
      </c>
      <c r="Q546" s="44">
        <f t="shared" si="109"/>
        <v>74.849999999999994</v>
      </c>
      <c r="R546" s="45">
        <f t="shared" ca="1" si="110"/>
        <v>0.71285714285714286</v>
      </c>
      <c r="S546" s="44" t="str">
        <f t="shared" ca="1" si="111"/>
        <v>GROWTH</v>
      </c>
      <c r="T546" s="46">
        <v>140</v>
      </c>
      <c r="U546" s="46" t="str">
        <f t="shared" ca="1" si="112"/>
        <v>Dec</v>
      </c>
      <c r="V546" s="42">
        <v>140</v>
      </c>
      <c r="W546" s="47">
        <f t="shared" si="113"/>
        <v>39.849999999999994</v>
      </c>
      <c r="X546" s="48">
        <f t="shared" ca="1" si="114"/>
        <v>0.2846428571428572</v>
      </c>
      <c r="Y546" s="47" t="str">
        <f t="shared" ca="1" si="115"/>
        <v>GROWTH</v>
      </c>
      <c r="Z546" s="50">
        <v>0</v>
      </c>
      <c r="AA546" s="50">
        <f t="shared" si="116"/>
        <v>0</v>
      </c>
      <c r="AB546" s="27">
        <v>1000001018</v>
      </c>
    </row>
    <row r="547" spans="1:28" s="27" customFormat="1" ht="13.8" hidden="1">
      <c r="A547" s="39" t="s">
        <v>121</v>
      </c>
      <c r="B547" s="58" t="s">
        <v>37</v>
      </c>
      <c r="C547" s="59" t="s">
        <v>1213</v>
      </c>
      <c r="D547" s="59">
        <v>1000001024</v>
      </c>
      <c r="E547" s="60" t="s">
        <v>1214</v>
      </c>
      <c r="F547" s="40">
        <v>44467</v>
      </c>
      <c r="G547" s="40" t="str">
        <f t="shared" si="104"/>
        <v>Targeted Dealer</v>
      </c>
      <c r="H547" s="40" t="s">
        <v>113</v>
      </c>
      <c r="I547" s="41">
        <v>600</v>
      </c>
      <c r="J547" s="41">
        <f t="shared" ca="1" si="105"/>
        <v>13219.354838709678</v>
      </c>
      <c r="K547" s="42">
        <v>598.29999999999995</v>
      </c>
      <c r="L547" s="43">
        <f t="shared" ca="1" si="106"/>
        <v>-12621.054838709679</v>
      </c>
      <c r="M547" s="43">
        <f t="shared" ca="1" si="107"/>
        <v>4.5259394826744748</v>
      </c>
      <c r="N547" s="44">
        <v>770</v>
      </c>
      <c r="O547" s="45" t="str">
        <f t="shared" ca="1" si="108"/>
        <v>Nov</v>
      </c>
      <c r="P547" s="42">
        <v>770</v>
      </c>
      <c r="Q547" s="44">
        <f t="shared" si="109"/>
        <v>-171.70000000000005</v>
      </c>
      <c r="R547" s="45">
        <f t="shared" ca="1" si="110"/>
        <v>-0.22298701298701307</v>
      </c>
      <c r="S547" s="44" t="str">
        <f t="shared" ca="1" si="111"/>
        <v>DEGROWTH</v>
      </c>
      <c r="T547" s="46">
        <v>525</v>
      </c>
      <c r="U547" s="46" t="str">
        <f t="shared" ca="1" si="112"/>
        <v>Dec</v>
      </c>
      <c r="V547" s="42">
        <v>525</v>
      </c>
      <c r="W547" s="47">
        <f t="shared" si="113"/>
        <v>73.299999999999955</v>
      </c>
      <c r="X547" s="48">
        <f t="shared" ca="1" si="114"/>
        <v>0.13961904761904753</v>
      </c>
      <c r="Y547" s="47" t="str">
        <f t="shared" ca="1" si="115"/>
        <v>GROWTH</v>
      </c>
      <c r="Z547" s="50">
        <v>0</v>
      </c>
      <c r="AA547" s="50">
        <f t="shared" si="116"/>
        <v>1</v>
      </c>
      <c r="AB547" s="27">
        <v>1000001024</v>
      </c>
    </row>
    <row r="548" spans="1:28" s="27" customFormat="1" ht="13.8">
      <c r="A548" s="39" t="s">
        <v>121</v>
      </c>
      <c r="B548" s="58" t="s">
        <v>37</v>
      </c>
      <c r="C548" s="59" t="s">
        <v>1215</v>
      </c>
      <c r="D548" s="59">
        <v>1000001019</v>
      </c>
      <c r="E548" s="60" t="s">
        <v>1216</v>
      </c>
      <c r="F548" s="40">
        <v>44477</v>
      </c>
      <c r="G548" s="40" t="str">
        <f t="shared" si="104"/>
        <v>Targeted Dealer</v>
      </c>
      <c r="H548" s="40"/>
      <c r="I548" s="41">
        <v>35</v>
      </c>
      <c r="J548" s="41">
        <f t="shared" ca="1" si="105"/>
        <v>771.12903225806463</v>
      </c>
      <c r="K548" s="42">
        <v>0</v>
      </c>
      <c r="L548" s="43">
        <f t="shared" ca="1" si="106"/>
        <v>-771.12903225806463</v>
      </c>
      <c r="M548" s="43">
        <f t="shared" ca="1" si="107"/>
        <v>0</v>
      </c>
      <c r="N548" s="44">
        <v>0</v>
      </c>
      <c r="O548" s="45" t="str">
        <f t="shared" ca="1" si="108"/>
        <v>Nov</v>
      </c>
      <c r="P548" s="42">
        <v>0</v>
      </c>
      <c r="Q548" s="44">
        <f t="shared" si="109"/>
        <v>0</v>
      </c>
      <c r="R548" s="45">
        <f t="shared" ca="1" si="110"/>
        <v>0</v>
      </c>
      <c r="S548" s="44" t="b">
        <f t="shared" si="111"/>
        <v>0</v>
      </c>
      <c r="T548" s="46">
        <v>280</v>
      </c>
      <c r="U548" s="46" t="str">
        <f t="shared" ca="1" si="112"/>
        <v>Dec</v>
      </c>
      <c r="V548" s="42">
        <v>280</v>
      </c>
      <c r="W548" s="47">
        <f t="shared" si="113"/>
        <v>-280</v>
      </c>
      <c r="X548" s="48">
        <f t="shared" ca="1" si="114"/>
        <v>-1</v>
      </c>
      <c r="Y548" s="47" t="str">
        <f t="shared" ca="1" si="115"/>
        <v>DEGROWTH</v>
      </c>
      <c r="Z548" s="50">
        <v>1</v>
      </c>
      <c r="AA548" s="50">
        <f t="shared" si="116"/>
        <v>0</v>
      </c>
      <c r="AB548" s="27" t="e">
        <v>#N/A</v>
      </c>
    </row>
    <row r="549" spans="1:28" s="27" customFormat="1" ht="13.8" hidden="1">
      <c r="A549" s="39" t="s">
        <v>121</v>
      </c>
      <c r="B549" s="58" t="s">
        <v>37</v>
      </c>
      <c r="C549" s="59" t="s">
        <v>1217</v>
      </c>
      <c r="D549" s="59">
        <v>1000002411</v>
      </c>
      <c r="E549" s="60" t="s">
        <v>1218</v>
      </c>
      <c r="F549" s="40">
        <v>44589</v>
      </c>
      <c r="G549" s="40" t="str">
        <f t="shared" si="104"/>
        <v>Targeted Dealer</v>
      </c>
      <c r="H549" s="40"/>
      <c r="I549" s="41">
        <v>35</v>
      </c>
      <c r="J549" s="41">
        <f t="shared" ca="1" si="105"/>
        <v>771.12903225806463</v>
      </c>
      <c r="K549" s="42">
        <v>0</v>
      </c>
      <c r="L549" s="43">
        <f t="shared" ca="1" si="106"/>
        <v>-771.12903225806463</v>
      </c>
      <c r="M549" s="43">
        <f t="shared" ca="1" si="107"/>
        <v>0</v>
      </c>
      <c r="N549" s="44">
        <v>0</v>
      </c>
      <c r="O549" s="45" t="str">
        <f t="shared" ca="1" si="108"/>
        <v>Nov</v>
      </c>
      <c r="P549" s="42">
        <v>0</v>
      </c>
      <c r="Q549" s="44">
        <f t="shared" si="109"/>
        <v>0</v>
      </c>
      <c r="R549" s="45">
        <f t="shared" ca="1" si="110"/>
        <v>0</v>
      </c>
      <c r="S549" s="44" t="b">
        <f t="shared" si="111"/>
        <v>0</v>
      </c>
      <c r="T549" s="46">
        <v>0</v>
      </c>
      <c r="U549" s="46" t="str">
        <f t="shared" ca="1" si="112"/>
        <v>Dec</v>
      </c>
      <c r="V549" s="42">
        <v>0</v>
      </c>
      <c r="W549" s="47">
        <f t="shared" si="113"/>
        <v>0</v>
      </c>
      <c r="X549" s="48">
        <f t="shared" ca="1" si="114"/>
        <v>0</v>
      </c>
      <c r="Y549" s="47" t="b">
        <f t="shared" si="115"/>
        <v>0</v>
      </c>
      <c r="Z549" s="50">
        <v>1</v>
      </c>
      <c r="AA549" s="50">
        <f t="shared" si="116"/>
        <v>0</v>
      </c>
      <c r="AB549" s="27">
        <v>1000002411</v>
      </c>
    </row>
    <row r="550" spans="1:28" s="27" customFormat="1" ht="13.8" hidden="1">
      <c r="A550" s="39" t="s">
        <v>121</v>
      </c>
      <c r="B550" s="58" t="s">
        <v>37</v>
      </c>
      <c r="C550" s="61" t="s">
        <v>1219</v>
      </c>
      <c r="D550" s="59">
        <v>1000003000</v>
      </c>
      <c r="E550" s="61" t="s">
        <v>1220</v>
      </c>
      <c r="F550" s="40">
        <v>44833</v>
      </c>
      <c r="G550" s="40" t="str">
        <f t="shared" si="104"/>
        <v>Targeted Dealer</v>
      </c>
      <c r="H550" s="40" t="s">
        <v>113</v>
      </c>
      <c r="I550" s="41">
        <v>35</v>
      </c>
      <c r="J550" s="41">
        <f t="shared" ca="1" si="105"/>
        <v>771.12903225806463</v>
      </c>
      <c r="K550" s="42">
        <v>35</v>
      </c>
      <c r="L550" s="43">
        <f t="shared" ca="1" si="106"/>
        <v>-736.12903225806463</v>
      </c>
      <c r="M550" s="43">
        <f t="shared" ca="1" si="107"/>
        <v>4.5387994143484622</v>
      </c>
      <c r="N550" s="44">
        <v>0</v>
      </c>
      <c r="O550" s="45" t="str">
        <f t="shared" ca="1" si="108"/>
        <v>Nov</v>
      </c>
      <c r="P550" s="42">
        <v>0</v>
      </c>
      <c r="Q550" s="44">
        <f t="shared" si="109"/>
        <v>35</v>
      </c>
      <c r="R550" s="45">
        <f t="shared" ca="1" si="110"/>
        <v>0</v>
      </c>
      <c r="S550" s="44" t="b">
        <f t="shared" si="111"/>
        <v>0</v>
      </c>
      <c r="T550" s="46">
        <v>315</v>
      </c>
      <c r="U550" s="46" t="str">
        <f t="shared" ca="1" si="112"/>
        <v>Dec</v>
      </c>
      <c r="V550" s="42">
        <v>315</v>
      </c>
      <c r="W550" s="47">
        <f t="shared" si="113"/>
        <v>-280</v>
      </c>
      <c r="X550" s="48">
        <f t="shared" ca="1" si="114"/>
        <v>-0.88888888888888884</v>
      </c>
      <c r="Y550" s="47" t="str">
        <f t="shared" ca="1" si="115"/>
        <v>DEGROWTH</v>
      </c>
      <c r="Z550" s="50">
        <v>1</v>
      </c>
      <c r="AA550" s="50">
        <f t="shared" si="116"/>
        <v>1</v>
      </c>
      <c r="AB550" s="27">
        <v>1000003000</v>
      </c>
    </row>
    <row r="551" spans="1:28" s="27" customFormat="1" ht="13.8" hidden="1">
      <c r="A551" s="39" t="s">
        <v>121</v>
      </c>
      <c r="B551" s="58" t="s">
        <v>37</v>
      </c>
      <c r="C551" s="61" t="s">
        <v>1221</v>
      </c>
      <c r="D551" s="59">
        <v>1000003100</v>
      </c>
      <c r="E551" s="61" t="s">
        <v>1222</v>
      </c>
      <c r="F551" s="40">
        <v>44873</v>
      </c>
      <c r="G551" s="40" t="str">
        <f t="shared" si="104"/>
        <v>Targeted Dealer</v>
      </c>
      <c r="H551" s="40"/>
      <c r="I551" s="41">
        <v>540</v>
      </c>
      <c r="J551" s="41">
        <f t="shared" ca="1" si="105"/>
        <v>11897.419354838708</v>
      </c>
      <c r="K551" s="42">
        <v>310</v>
      </c>
      <c r="L551" s="43">
        <f t="shared" ca="1" si="106"/>
        <v>-11587.419354838708</v>
      </c>
      <c r="M551" s="43">
        <f t="shared" ca="1" si="107"/>
        <v>2.6056070712000436</v>
      </c>
      <c r="N551" s="44">
        <v>239.85</v>
      </c>
      <c r="O551" s="45" t="str">
        <f t="shared" ca="1" si="108"/>
        <v>Nov</v>
      </c>
      <c r="P551" s="42">
        <v>239.85</v>
      </c>
      <c r="Q551" s="44">
        <f t="shared" si="109"/>
        <v>70.150000000000006</v>
      </c>
      <c r="R551" s="45">
        <f t="shared" ca="1" si="110"/>
        <v>0.29247446320617065</v>
      </c>
      <c r="S551" s="44" t="str">
        <f t="shared" ca="1" si="111"/>
        <v>GROWTH</v>
      </c>
      <c r="T551" s="46">
        <v>525</v>
      </c>
      <c r="U551" s="46" t="str">
        <f t="shared" ca="1" si="112"/>
        <v>Dec</v>
      </c>
      <c r="V551" s="42">
        <v>525</v>
      </c>
      <c r="W551" s="47">
        <f t="shared" si="113"/>
        <v>-215</v>
      </c>
      <c r="X551" s="48">
        <f t="shared" ca="1" si="114"/>
        <v>-0.40952380952380951</v>
      </c>
      <c r="Y551" s="47" t="str">
        <f t="shared" ca="1" si="115"/>
        <v>DEGROWTH</v>
      </c>
      <c r="Z551" s="50">
        <v>0</v>
      </c>
      <c r="AA551" s="50">
        <f t="shared" si="116"/>
        <v>0</v>
      </c>
      <c r="AB551" s="27">
        <v>1000003100</v>
      </c>
    </row>
    <row r="552" spans="1:28" s="27" customFormat="1" ht="13.8" hidden="1">
      <c r="A552" s="39" t="s">
        <v>121</v>
      </c>
      <c r="B552" s="58" t="s">
        <v>37</v>
      </c>
      <c r="C552" s="61" t="s">
        <v>1223</v>
      </c>
      <c r="D552" s="59">
        <v>1000003427</v>
      </c>
      <c r="E552" s="61" t="s">
        <v>1224</v>
      </c>
      <c r="F552" s="40">
        <v>45000</v>
      </c>
      <c r="G552" s="40" t="str">
        <f t="shared" si="104"/>
        <v>Targeted Dealer</v>
      </c>
      <c r="H552" s="40"/>
      <c r="I552" s="41">
        <v>35</v>
      </c>
      <c r="J552" s="41">
        <f t="shared" ca="1" si="105"/>
        <v>771.12903225806463</v>
      </c>
      <c r="K552" s="42">
        <v>35</v>
      </c>
      <c r="L552" s="43">
        <f t="shared" ca="1" si="106"/>
        <v>-736.12903225806463</v>
      </c>
      <c r="M552" s="43">
        <f t="shared" ca="1" si="107"/>
        <v>4.5387994143484622</v>
      </c>
      <c r="N552" s="44">
        <v>70</v>
      </c>
      <c r="O552" s="45" t="str">
        <f t="shared" ca="1" si="108"/>
        <v>Nov</v>
      </c>
      <c r="P552" s="42">
        <v>70</v>
      </c>
      <c r="Q552" s="44">
        <f t="shared" si="109"/>
        <v>-35</v>
      </c>
      <c r="R552" s="45">
        <f t="shared" ca="1" si="110"/>
        <v>-0.5</v>
      </c>
      <c r="S552" s="44" t="str">
        <f t="shared" ca="1" si="111"/>
        <v>DEGROWTH</v>
      </c>
      <c r="T552" s="46">
        <v>140</v>
      </c>
      <c r="U552" s="46" t="str">
        <f t="shared" ca="1" si="112"/>
        <v>Dec</v>
      </c>
      <c r="V552" s="42">
        <v>140</v>
      </c>
      <c r="W552" s="47">
        <f t="shared" si="113"/>
        <v>-105</v>
      </c>
      <c r="X552" s="48">
        <f t="shared" ca="1" si="114"/>
        <v>-0.75</v>
      </c>
      <c r="Y552" s="47" t="str">
        <f t="shared" ca="1" si="115"/>
        <v>DEGROWTH</v>
      </c>
      <c r="Z552" s="50">
        <v>0</v>
      </c>
      <c r="AA552" s="50">
        <f t="shared" si="116"/>
        <v>0</v>
      </c>
      <c r="AB552" s="27">
        <v>1000003427</v>
      </c>
    </row>
    <row r="553" spans="1:28" s="27" customFormat="1" ht="13.8" hidden="1">
      <c r="A553" s="39" t="s">
        <v>121</v>
      </c>
      <c r="B553" s="58" t="s">
        <v>37</v>
      </c>
      <c r="C553" s="61" t="s">
        <v>1225</v>
      </c>
      <c r="D553" s="59">
        <v>1000003445</v>
      </c>
      <c r="E553" s="61" t="s">
        <v>1226</v>
      </c>
      <c r="F553" s="40">
        <v>45008</v>
      </c>
      <c r="G553" s="40" t="str">
        <f t="shared" si="104"/>
        <v>Targeted Dealer</v>
      </c>
      <c r="H553" s="40" t="s">
        <v>113</v>
      </c>
      <c r="I553" s="41">
        <v>500</v>
      </c>
      <c r="J553" s="41">
        <f t="shared" ca="1" si="105"/>
        <v>11016.129032258064</v>
      </c>
      <c r="K553" s="42">
        <v>758.55</v>
      </c>
      <c r="L553" s="43">
        <f t="shared" ca="1" si="106"/>
        <v>-10257.579032258065</v>
      </c>
      <c r="M553" s="43">
        <f t="shared" ca="1" si="107"/>
        <v>6.8858125915080528</v>
      </c>
      <c r="N553" s="44">
        <v>595</v>
      </c>
      <c r="O553" s="45" t="str">
        <f t="shared" ca="1" si="108"/>
        <v>Nov</v>
      </c>
      <c r="P553" s="42">
        <v>595</v>
      </c>
      <c r="Q553" s="44">
        <f t="shared" si="109"/>
        <v>163.54999999999995</v>
      </c>
      <c r="R553" s="45">
        <f t="shared" ca="1" si="110"/>
        <v>0.2748739495798318</v>
      </c>
      <c r="S553" s="44" t="str">
        <f t="shared" ca="1" si="111"/>
        <v>GROWTH</v>
      </c>
      <c r="T553" s="46">
        <v>350</v>
      </c>
      <c r="U553" s="46" t="str">
        <f t="shared" ca="1" si="112"/>
        <v>Dec</v>
      </c>
      <c r="V553" s="42">
        <v>350</v>
      </c>
      <c r="W553" s="47">
        <f t="shared" si="113"/>
        <v>408.54999999999995</v>
      </c>
      <c r="X553" s="48">
        <f t="shared" ca="1" si="114"/>
        <v>1.1672857142857143</v>
      </c>
      <c r="Y553" s="47" t="str">
        <f t="shared" ca="1" si="115"/>
        <v>GROWTH</v>
      </c>
      <c r="Z553" s="50">
        <v>0</v>
      </c>
      <c r="AA553" s="50">
        <f t="shared" si="116"/>
        <v>1</v>
      </c>
      <c r="AB553" s="27">
        <v>1000003445</v>
      </c>
    </row>
    <row r="554" spans="1:28" s="27" customFormat="1" ht="13.8" hidden="1">
      <c r="A554" s="39" t="s">
        <v>121</v>
      </c>
      <c r="B554" s="58" t="s">
        <v>37</v>
      </c>
      <c r="C554" s="61" t="s">
        <v>1227</v>
      </c>
      <c r="D554" s="59">
        <v>1000003489</v>
      </c>
      <c r="E554" s="61" t="s">
        <v>1228</v>
      </c>
      <c r="F554" s="40">
        <v>45042</v>
      </c>
      <c r="G554" s="40" t="str">
        <f t="shared" si="104"/>
        <v>Targeted Dealer</v>
      </c>
      <c r="H554" s="40"/>
      <c r="I554" s="41">
        <v>140</v>
      </c>
      <c r="J554" s="41">
        <f t="shared" ca="1" si="105"/>
        <v>3084.5161290322585</v>
      </c>
      <c r="K554" s="42">
        <v>110</v>
      </c>
      <c r="L554" s="43">
        <f t="shared" ca="1" si="106"/>
        <v>-2974.5161290322585</v>
      </c>
      <c r="M554" s="43">
        <f t="shared" ca="1" si="107"/>
        <v>3.5661995398452202</v>
      </c>
      <c r="N554" s="44">
        <v>140</v>
      </c>
      <c r="O554" s="45" t="str">
        <f t="shared" ca="1" si="108"/>
        <v>Nov</v>
      </c>
      <c r="P554" s="42">
        <v>140</v>
      </c>
      <c r="Q554" s="44">
        <f t="shared" si="109"/>
        <v>-30</v>
      </c>
      <c r="R554" s="45">
        <f t="shared" ca="1" si="110"/>
        <v>-0.2142857142857143</v>
      </c>
      <c r="S554" s="44" t="str">
        <f t="shared" ca="1" si="111"/>
        <v>DEGROWTH</v>
      </c>
      <c r="T554" s="46">
        <v>105</v>
      </c>
      <c r="U554" s="46" t="str">
        <f t="shared" ca="1" si="112"/>
        <v>Dec</v>
      </c>
      <c r="V554" s="42">
        <v>105</v>
      </c>
      <c r="W554" s="47">
        <f t="shared" si="113"/>
        <v>5</v>
      </c>
      <c r="X554" s="48">
        <f t="shared" ca="1" si="114"/>
        <v>4.7619047619047672E-2</v>
      </c>
      <c r="Y554" s="47" t="str">
        <f t="shared" ca="1" si="115"/>
        <v>GROWTH</v>
      </c>
      <c r="Z554" s="50">
        <v>0</v>
      </c>
      <c r="AA554" s="50">
        <f t="shared" si="116"/>
        <v>0</v>
      </c>
      <c r="AB554" s="27">
        <v>1000003489</v>
      </c>
    </row>
    <row r="555" spans="1:28" s="27" customFormat="1" ht="13.8" hidden="1">
      <c r="A555" s="39" t="s">
        <v>121</v>
      </c>
      <c r="B555" s="58" t="s">
        <v>37</v>
      </c>
      <c r="C555" s="61" t="s">
        <v>1229</v>
      </c>
      <c r="D555" s="59">
        <v>1000003570</v>
      </c>
      <c r="E555" s="61" t="s">
        <v>1230</v>
      </c>
      <c r="F555" s="40">
        <v>45078</v>
      </c>
      <c r="G555" s="40" t="str">
        <f t="shared" si="104"/>
        <v>Targeted Dealer</v>
      </c>
      <c r="H555" s="40" t="s">
        <v>113</v>
      </c>
      <c r="I555" s="41">
        <v>70</v>
      </c>
      <c r="J555" s="41">
        <f t="shared" ca="1" si="105"/>
        <v>1542.2580645161293</v>
      </c>
      <c r="K555" s="42">
        <v>10</v>
      </c>
      <c r="L555" s="43">
        <f t="shared" ca="1" si="106"/>
        <v>-1532.2580645161293</v>
      </c>
      <c r="M555" s="43">
        <f t="shared" ca="1" si="107"/>
        <v>0.64839991633549454</v>
      </c>
      <c r="N555" s="44">
        <v>0</v>
      </c>
      <c r="O555" s="45" t="str">
        <f t="shared" ca="1" si="108"/>
        <v>Nov</v>
      </c>
      <c r="P555" s="42">
        <v>0</v>
      </c>
      <c r="Q555" s="44">
        <f t="shared" si="109"/>
        <v>10</v>
      </c>
      <c r="R555" s="45">
        <f t="shared" ca="1" si="110"/>
        <v>0</v>
      </c>
      <c r="S555" s="44" t="b">
        <f t="shared" si="111"/>
        <v>0</v>
      </c>
      <c r="T555" s="46">
        <v>0</v>
      </c>
      <c r="U555" s="46" t="str">
        <f t="shared" ca="1" si="112"/>
        <v>Dec</v>
      </c>
      <c r="V555" s="42">
        <v>0</v>
      </c>
      <c r="W555" s="47">
        <f t="shared" si="113"/>
        <v>10</v>
      </c>
      <c r="X555" s="48">
        <f t="shared" ca="1" si="114"/>
        <v>0</v>
      </c>
      <c r="Y555" s="47" t="b">
        <f t="shared" si="115"/>
        <v>0</v>
      </c>
      <c r="Z555" s="50">
        <v>1</v>
      </c>
      <c r="AA555" s="50">
        <f t="shared" si="116"/>
        <v>1</v>
      </c>
      <c r="AB555" s="27">
        <v>1000003570</v>
      </c>
    </row>
    <row r="556" spans="1:28" s="27" customFormat="1" ht="13.8" hidden="1">
      <c r="A556" s="39" t="s">
        <v>121</v>
      </c>
      <c r="B556" s="58" t="s">
        <v>37</v>
      </c>
      <c r="C556" s="61" t="s">
        <v>1231</v>
      </c>
      <c r="D556" s="59">
        <v>1000003698</v>
      </c>
      <c r="E556" s="61" t="s">
        <v>1232</v>
      </c>
      <c r="F556" s="40">
        <v>45162</v>
      </c>
      <c r="G556" s="40" t="str">
        <f t="shared" si="104"/>
        <v>Targeted Dealer</v>
      </c>
      <c r="H556" s="40" t="s">
        <v>113</v>
      </c>
      <c r="I556" s="41">
        <v>550</v>
      </c>
      <c r="J556" s="41">
        <f t="shared" ca="1" si="105"/>
        <v>12117.741935483871</v>
      </c>
      <c r="K556" s="42">
        <v>420</v>
      </c>
      <c r="L556" s="43">
        <f t="shared" ca="1" si="106"/>
        <v>-11697.741935483871</v>
      </c>
      <c r="M556" s="43">
        <f t="shared" ca="1" si="107"/>
        <v>3.4659922800479168</v>
      </c>
      <c r="N556" s="44">
        <v>560</v>
      </c>
      <c r="O556" s="45" t="str">
        <f t="shared" ca="1" si="108"/>
        <v>Nov</v>
      </c>
      <c r="P556" s="42">
        <v>560</v>
      </c>
      <c r="Q556" s="44">
        <f t="shared" si="109"/>
        <v>-140</v>
      </c>
      <c r="R556" s="45">
        <f t="shared" ca="1" si="110"/>
        <v>-0.25</v>
      </c>
      <c r="S556" s="44" t="str">
        <f t="shared" ca="1" si="111"/>
        <v>DEGROWTH</v>
      </c>
      <c r="T556" s="46">
        <v>0</v>
      </c>
      <c r="U556" s="46" t="str">
        <f t="shared" ca="1" si="112"/>
        <v>Dec</v>
      </c>
      <c r="V556" s="42">
        <v>0</v>
      </c>
      <c r="W556" s="47">
        <f t="shared" si="113"/>
        <v>420</v>
      </c>
      <c r="X556" s="48">
        <f t="shared" ca="1" si="114"/>
        <v>0</v>
      </c>
      <c r="Y556" s="47" t="b">
        <f t="shared" si="115"/>
        <v>0</v>
      </c>
      <c r="Z556" s="50">
        <v>0</v>
      </c>
      <c r="AA556" s="50">
        <f t="shared" si="116"/>
        <v>1</v>
      </c>
      <c r="AB556" s="27">
        <v>1000003698</v>
      </c>
    </row>
    <row r="557" spans="1:28" s="27" customFormat="1" ht="13.8" hidden="1">
      <c r="A557" s="39" t="s">
        <v>121</v>
      </c>
      <c r="B557" s="58" t="s">
        <v>37</v>
      </c>
      <c r="C557" s="61" t="s">
        <v>1233</v>
      </c>
      <c r="D557" s="59">
        <v>1000003762</v>
      </c>
      <c r="E557" s="61" t="s">
        <v>1234</v>
      </c>
      <c r="F557" s="40">
        <v>45252</v>
      </c>
      <c r="G557" s="40" t="str">
        <f t="shared" si="104"/>
        <v>Targeted Dealer</v>
      </c>
      <c r="H557" s="40"/>
      <c r="I557" s="41">
        <v>105</v>
      </c>
      <c r="J557" s="41">
        <f t="shared" ca="1" si="105"/>
        <v>2313.3870967741937</v>
      </c>
      <c r="K557" s="42">
        <v>35</v>
      </c>
      <c r="L557" s="43">
        <f t="shared" ca="1" si="106"/>
        <v>-2278.3870967741937</v>
      </c>
      <c r="M557" s="43">
        <f t="shared" ca="1" si="107"/>
        <v>1.5129331381161542</v>
      </c>
      <c r="N557" s="44">
        <v>70</v>
      </c>
      <c r="O557" s="45" t="str">
        <f t="shared" ca="1" si="108"/>
        <v>Nov</v>
      </c>
      <c r="P557" s="42">
        <v>70</v>
      </c>
      <c r="Q557" s="44">
        <f t="shared" si="109"/>
        <v>-35</v>
      </c>
      <c r="R557" s="45">
        <f t="shared" ca="1" si="110"/>
        <v>-0.5</v>
      </c>
      <c r="S557" s="44" t="str">
        <f t="shared" ca="1" si="111"/>
        <v>DEGROWTH</v>
      </c>
      <c r="T557" s="46">
        <v>105</v>
      </c>
      <c r="U557" s="46" t="str">
        <f t="shared" ca="1" si="112"/>
        <v>Dec</v>
      </c>
      <c r="V557" s="42">
        <v>105</v>
      </c>
      <c r="W557" s="47">
        <f t="shared" si="113"/>
        <v>-70</v>
      </c>
      <c r="X557" s="48">
        <f t="shared" ca="1" si="114"/>
        <v>-0.66666666666666674</v>
      </c>
      <c r="Y557" s="47" t="str">
        <f t="shared" ca="1" si="115"/>
        <v>DEGROWTH</v>
      </c>
      <c r="Z557" s="50">
        <v>0</v>
      </c>
      <c r="AA557" s="50">
        <f t="shared" si="116"/>
        <v>0</v>
      </c>
      <c r="AB557" s="27">
        <v>1000003762</v>
      </c>
    </row>
    <row r="558" spans="1:28" s="27" customFormat="1" ht="13.8" hidden="1">
      <c r="A558" s="50" t="s">
        <v>121</v>
      </c>
      <c r="B558" s="63" t="s">
        <v>37</v>
      </c>
      <c r="C558" s="63" t="s">
        <v>1235</v>
      </c>
      <c r="D558" s="63">
        <v>1000003899</v>
      </c>
      <c r="E558" s="63" t="s">
        <v>1236</v>
      </c>
      <c r="F558" s="40">
        <v>45381</v>
      </c>
      <c r="G558" s="40" t="str">
        <f t="shared" si="104"/>
        <v>Targeted Dealer</v>
      </c>
      <c r="H558" s="40"/>
      <c r="I558" s="41">
        <v>70</v>
      </c>
      <c r="J558" s="41">
        <f t="shared" ca="1" si="105"/>
        <v>1542.2580645161293</v>
      </c>
      <c r="K558" s="42">
        <v>35</v>
      </c>
      <c r="L558" s="43">
        <f t="shared" ca="1" si="106"/>
        <v>-1507.2580645161293</v>
      </c>
      <c r="M558" s="43">
        <f t="shared" ca="1" si="107"/>
        <v>2.2693997071742311</v>
      </c>
      <c r="N558" s="44">
        <v>35</v>
      </c>
      <c r="O558" s="45" t="str">
        <f t="shared" ca="1" si="108"/>
        <v>Nov</v>
      </c>
      <c r="P558" s="42">
        <v>35</v>
      </c>
      <c r="Q558" s="44">
        <f t="shared" si="109"/>
        <v>0</v>
      </c>
      <c r="R558" s="45">
        <f t="shared" ca="1" si="110"/>
        <v>0</v>
      </c>
      <c r="S558" s="44" t="str">
        <f t="shared" ca="1" si="111"/>
        <v>GROWTH</v>
      </c>
      <c r="T558" s="46">
        <v>0</v>
      </c>
      <c r="U558" s="46" t="str">
        <f t="shared" ca="1" si="112"/>
        <v>Dec</v>
      </c>
      <c r="V558" s="42">
        <v>0</v>
      </c>
      <c r="W558" s="47">
        <f t="shared" si="113"/>
        <v>35</v>
      </c>
      <c r="X558" s="48">
        <f t="shared" ca="1" si="114"/>
        <v>0</v>
      </c>
      <c r="Y558" s="47" t="b">
        <f t="shared" si="115"/>
        <v>0</v>
      </c>
      <c r="Z558" s="50">
        <v>0</v>
      </c>
      <c r="AA558" s="50">
        <f t="shared" si="116"/>
        <v>0</v>
      </c>
      <c r="AB558" s="27">
        <v>1000003899</v>
      </c>
    </row>
    <row r="559" spans="1:28" s="27" customFormat="1" ht="13.8" hidden="1">
      <c r="A559" s="50" t="s">
        <v>121</v>
      </c>
      <c r="B559" s="63" t="s">
        <v>37</v>
      </c>
      <c r="C559" s="63" t="s">
        <v>1237</v>
      </c>
      <c r="D559" s="63">
        <v>1000003924</v>
      </c>
      <c r="E559" s="63" t="s">
        <v>1238</v>
      </c>
      <c r="F559" s="40">
        <v>45412</v>
      </c>
      <c r="G559" s="40" t="str">
        <f t="shared" si="104"/>
        <v>Targeted Dealer</v>
      </c>
      <c r="H559" s="40" t="s">
        <v>113</v>
      </c>
      <c r="I559" s="41">
        <v>360</v>
      </c>
      <c r="J559" s="41">
        <f t="shared" ca="1" si="105"/>
        <v>7931.6129032258068</v>
      </c>
      <c r="K559" s="42">
        <v>810</v>
      </c>
      <c r="L559" s="43">
        <f t="shared" ca="1" si="106"/>
        <v>-7121.6129032258068</v>
      </c>
      <c r="M559" s="43">
        <f t="shared" ca="1" si="107"/>
        <v>10.212298682284041</v>
      </c>
      <c r="N559" s="44">
        <v>595</v>
      </c>
      <c r="O559" s="45" t="str">
        <f t="shared" ca="1" si="108"/>
        <v>Nov</v>
      </c>
      <c r="P559" s="42">
        <v>595</v>
      </c>
      <c r="Q559" s="44">
        <f t="shared" si="109"/>
        <v>215</v>
      </c>
      <c r="R559" s="45">
        <f t="shared" ca="1" si="110"/>
        <v>0.3613445378151261</v>
      </c>
      <c r="S559" s="44" t="str">
        <f t="shared" ca="1" si="111"/>
        <v>GROWTH</v>
      </c>
      <c r="T559" s="46">
        <v>0</v>
      </c>
      <c r="U559" s="46" t="str">
        <f t="shared" ca="1" si="112"/>
        <v>Dec</v>
      </c>
      <c r="V559" s="42">
        <v>0</v>
      </c>
      <c r="W559" s="47">
        <f t="shared" si="113"/>
        <v>810</v>
      </c>
      <c r="X559" s="48">
        <f t="shared" ca="1" si="114"/>
        <v>0</v>
      </c>
      <c r="Y559" s="47" t="b">
        <f t="shared" si="115"/>
        <v>0</v>
      </c>
      <c r="Z559" s="50">
        <v>0</v>
      </c>
      <c r="AA559" s="50">
        <f t="shared" si="116"/>
        <v>1</v>
      </c>
      <c r="AB559" s="27">
        <v>1000003924</v>
      </c>
    </row>
    <row r="560" spans="1:28" s="27" customFormat="1" ht="13.8" hidden="1">
      <c r="A560" s="50" t="s">
        <v>121</v>
      </c>
      <c r="B560" s="63" t="s">
        <v>37</v>
      </c>
      <c r="C560" s="63" t="s">
        <v>1239</v>
      </c>
      <c r="D560" s="63">
        <v>1000003997</v>
      </c>
      <c r="E560" s="63" t="s">
        <v>1240</v>
      </c>
      <c r="F560" s="40">
        <v>45448</v>
      </c>
      <c r="G560" s="40" t="str">
        <f t="shared" si="104"/>
        <v>Targeted Dealer</v>
      </c>
      <c r="H560" s="40"/>
      <c r="I560" s="41">
        <v>525</v>
      </c>
      <c r="J560" s="41">
        <f t="shared" ca="1" si="105"/>
        <v>11566.935483870966</v>
      </c>
      <c r="K560" s="42">
        <v>1174</v>
      </c>
      <c r="L560" s="43">
        <f t="shared" ca="1" si="106"/>
        <v>-10392.935483870966</v>
      </c>
      <c r="M560" s="43">
        <f t="shared" ca="1" si="107"/>
        <v>10.149620023704944</v>
      </c>
      <c r="N560" s="44">
        <v>1085</v>
      </c>
      <c r="O560" s="45" t="str">
        <f t="shared" ca="1" si="108"/>
        <v>Nov</v>
      </c>
      <c r="P560" s="42">
        <v>1085</v>
      </c>
      <c r="Q560" s="44">
        <f t="shared" si="109"/>
        <v>89</v>
      </c>
      <c r="R560" s="45">
        <f t="shared" ca="1" si="110"/>
        <v>8.202764976958532E-2</v>
      </c>
      <c r="S560" s="44" t="str">
        <f t="shared" ca="1" si="111"/>
        <v>GROWTH</v>
      </c>
      <c r="T560" s="46">
        <v>0</v>
      </c>
      <c r="U560" s="46" t="str">
        <f t="shared" ca="1" si="112"/>
        <v>Dec</v>
      </c>
      <c r="V560" s="42">
        <v>0</v>
      </c>
      <c r="W560" s="47">
        <f t="shared" si="113"/>
        <v>1174</v>
      </c>
      <c r="X560" s="48">
        <f t="shared" ca="1" si="114"/>
        <v>0</v>
      </c>
      <c r="Y560" s="47" t="b">
        <f t="shared" si="115"/>
        <v>0</v>
      </c>
      <c r="Z560" s="50">
        <v>0</v>
      </c>
      <c r="AA560" s="50">
        <f t="shared" si="116"/>
        <v>0</v>
      </c>
      <c r="AB560" s="27">
        <v>1000003997</v>
      </c>
    </row>
    <row r="561" spans="1:28" s="27" customFormat="1" ht="13.8" hidden="1">
      <c r="A561" s="50" t="s">
        <v>121</v>
      </c>
      <c r="B561" s="63" t="s">
        <v>37</v>
      </c>
      <c r="C561" s="63" t="s">
        <v>1241</v>
      </c>
      <c r="D561" s="63">
        <v>1000004020</v>
      </c>
      <c r="E561" s="63" t="s">
        <v>1242</v>
      </c>
      <c r="F561" s="40">
        <v>45469</v>
      </c>
      <c r="G561" s="40" t="str">
        <f t="shared" si="104"/>
        <v>Targeted Dealer</v>
      </c>
      <c r="H561" s="50"/>
      <c r="I561" s="41">
        <v>1140</v>
      </c>
      <c r="J561" s="41">
        <f t="shared" ca="1" si="105"/>
        <v>25116.774193548386</v>
      </c>
      <c r="K561" s="42">
        <v>1230</v>
      </c>
      <c r="L561" s="43">
        <f t="shared" ca="1" si="106"/>
        <v>-23886.774193548386</v>
      </c>
      <c r="M561" s="43">
        <f t="shared" ca="1" si="107"/>
        <v>4.8971256839022885</v>
      </c>
      <c r="N561" s="44">
        <v>1240</v>
      </c>
      <c r="O561" s="45" t="str">
        <f t="shared" ca="1" si="108"/>
        <v>Nov</v>
      </c>
      <c r="P561" s="42">
        <v>1240</v>
      </c>
      <c r="Q561" s="44">
        <f t="shared" si="109"/>
        <v>-10</v>
      </c>
      <c r="R561" s="45">
        <f t="shared" ca="1" si="110"/>
        <v>-8.0645161290322509E-3</v>
      </c>
      <c r="S561" s="44" t="str">
        <f t="shared" ca="1" si="111"/>
        <v>DEGROWTH</v>
      </c>
      <c r="T561" s="46">
        <v>0</v>
      </c>
      <c r="U561" s="46" t="str">
        <f t="shared" ca="1" si="112"/>
        <v>Dec</v>
      </c>
      <c r="V561" s="42">
        <v>0</v>
      </c>
      <c r="W561" s="47">
        <f t="shared" si="113"/>
        <v>1230</v>
      </c>
      <c r="X561" s="48">
        <f t="shared" ca="1" si="114"/>
        <v>0</v>
      </c>
      <c r="Y561" s="47" t="b">
        <f t="shared" si="115"/>
        <v>0</v>
      </c>
      <c r="Z561" s="50">
        <v>0</v>
      </c>
      <c r="AA561" s="50">
        <f t="shared" si="116"/>
        <v>0</v>
      </c>
      <c r="AB561" s="27">
        <v>1000004020</v>
      </c>
    </row>
    <row r="562" spans="1:28" s="27" customFormat="1" ht="13.8" hidden="1">
      <c r="A562" s="50" t="s">
        <v>121</v>
      </c>
      <c r="B562" s="63" t="s">
        <v>37</v>
      </c>
      <c r="C562" s="63" t="s">
        <v>1243</v>
      </c>
      <c r="D562" s="63">
        <v>1000004050</v>
      </c>
      <c r="E562" s="63" t="s">
        <v>1244</v>
      </c>
      <c r="F562" s="40">
        <v>45493</v>
      </c>
      <c r="G562" s="40" t="str">
        <f t="shared" si="104"/>
        <v>Targeted Dealer</v>
      </c>
      <c r="H562" s="50"/>
      <c r="I562" s="41">
        <v>35</v>
      </c>
      <c r="J562" s="41">
        <f t="shared" ca="1" si="105"/>
        <v>771.12903225806463</v>
      </c>
      <c r="K562" s="42">
        <v>70</v>
      </c>
      <c r="L562" s="43">
        <f t="shared" ca="1" si="106"/>
        <v>-701.12903225806463</v>
      </c>
      <c r="M562" s="43">
        <f t="shared" ca="1" si="107"/>
        <v>9.0775988286969245</v>
      </c>
      <c r="N562" s="44">
        <v>15</v>
      </c>
      <c r="O562" s="45" t="str">
        <f t="shared" ca="1" si="108"/>
        <v>Nov</v>
      </c>
      <c r="P562" s="42">
        <v>15</v>
      </c>
      <c r="Q562" s="44">
        <f t="shared" si="109"/>
        <v>55</v>
      </c>
      <c r="R562" s="45">
        <f t="shared" ca="1" si="110"/>
        <v>3.666666666666667</v>
      </c>
      <c r="S562" s="44" t="str">
        <f t="shared" ca="1" si="111"/>
        <v>GROWTH</v>
      </c>
      <c r="T562" s="46">
        <v>0</v>
      </c>
      <c r="U562" s="46" t="str">
        <f t="shared" ca="1" si="112"/>
        <v>Dec</v>
      </c>
      <c r="V562" s="42">
        <v>0</v>
      </c>
      <c r="W562" s="47">
        <f t="shared" si="113"/>
        <v>70</v>
      </c>
      <c r="X562" s="48">
        <f t="shared" ca="1" si="114"/>
        <v>0</v>
      </c>
      <c r="Y562" s="47" t="b">
        <f t="shared" si="115"/>
        <v>0</v>
      </c>
      <c r="Z562" s="50">
        <v>0</v>
      </c>
      <c r="AA562" s="50">
        <f t="shared" si="116"/>
        <v>0</v>
      </c>
      <c r="AB562" s="27">
        <v>1000004050</v>
      </c>
    </row>
    <row r="563" spans="1:28" s="27" customFormat="1" ht="13.8" hidden="1">
      <c r="A563" s="39" t="s">
        <v>1245</v>
      </c>
      <c r="B563" s="58" t="s">
        <v>40</v>
      </c>
      <c r="C563" s="59" t="s">
        <v>1246</v>
      </c>
      <c r="D563" s="59">
        <v>1000000300</v>
      </c>
      <c r="E563" s="60" t="s">
        <v>1247</v>
      </c>
      <c r="F563" s="40">
        <v>38392</v>
      </c>
      <c r="G563" s="40" t="str">
        <f t="shared" si="104"/>
        <v>Targeted Dealer</v>
      </c>
      <c r="H563" s="40"/>
      <c r="I563" s="41">
        <v>190</v>
      </c>
      <c r="J563" s="41">
        <f t="shared" ca="1" si="105"/>
        <v>4186.1290322580644</v>
      </c>
      <c r="K563" s="42">
        <v>48</v>
      </c>
      <c r="L563" s="43">
        <f t="shared" ca="1" si="106"/>
        <v>-4138.1290322580644</v>
      </c>
      <c r="M563" s="43">
        <f t="shared" ca="1" si="107"/>
        <v>1.1466440625722432</v>
      </c>
      <c r="N563" s="44">
        <v>63</v>
      </c>
      <c r="O563" s="45" t="str">
        <f t="shared" ca="1" si="108"/>
        <v>Nov</v>
      </c>
      <c r="P563" s="42">
        <v>63</v>
      </c>
      <c r="Q563" s="44">
        <f t="shared" si="109"/>
        <v>-15</v>
      </c>
      <c r="R563" s="45">
        <f t="shared" ca="1" si="110"/>
        <v>-0.23809523809523814</v>
      </c>
      <c r="S563" s="44" t="str">
        <f t="shared" ca="1" si="111"/>
        <v>DEGROWTH</v>
      </c>
      <c r="T563" s="46">
        <v>156.5</v>
      </c>
      <c r="U563" s="46" t="str">
        <f t="shared" ca="1" si="112"/>
        <v>Dec</v>
      </c>
      <c r="V563" s="42">
        <v>156.5</v>
      </c>
      <c r="W563" s="47">
        <f t="shared" si="113"/>
        <v>-108.5</v>
      </c>
      <c r="X563" s="48">
        <f t="shared" ca="1" si="114"/>
        <v>-0.69329073482428116</v>
      </c>
      <c r="Y563" s="47" t="str">
        <f t="shared" ca="1" si="115"/>
        <v>DEGROWTH</v>
      </c>
      <c r="Z563" s="50">
        <v>0</v>
      </c>
      <c r="AA563" s="50">
        <f t="shared" si="116"/>
        <v>0</v>
      </c>
      <c r="AB563" s="27">
        <v>1000000300</v>
      </c>
    </row>
    <row r="564" spans="1:28" s="27" customFormat="1" ht="13.8" hidden="1">
      <c r="A564" s="39" t="s">
        <v>1245</v>
      </c>
      <c r="B564" s="58" t="s">
        <v>40</v>
      </c>
      <c r="C564" s="59" t="s">
        <v>1248</v>
      </c>
      <c r="D564" s="59">
        <v>1000000281</v>
      </c>
      <c r="E564" s="60" t="s">
        <v>1249</v>
      </c>
      <c r="F564" s="40">
        <v>38435</v>
      </c>
      <c r="G564" s="40" t="str">
        <f t="shared" si="104"/>
        <v>Targeted Dealer</v>
      </c>
      <c r="H564" s="40"/>
      <c r="I564" s="41">
        <v>3350</v>
      </c>
      <c r="J564" s="41">
        <f t="shared" ca="1" si="105"/>
        <v>73808.06451612903</v>
      </c>
      <c r="K564" s="42">
        <v>2932</v>
      </c>
      <c r="L564" s="43">
        <f t="shared" ca="1" si="106"/>
        <v>-70876.06451612903</v>
      </c>
      <c r="M564" s="43">
        <f t="shared" ca="1" si="107"/>
        <v>3.9724656366775206</v>
      </c>
      <c r="N564" s="44">
        <v>3593.75</v>
      </c>
      <c r="O564" s="45" t="str">
        <f t="shared" ca="1" si="108"/>
        <v>Nov</v>
      </c>
      <c r="P564" s="42">
        <v>3593.75</v>
      </c>
      <c r="Q564" s="44">
        <f t="shared" si="109"/>
        <v>-661.75</v>
      </c>
      <c r="R564" s="45">
        <f t="shared" ca="1" si="110"/>
        <v>-0.18413913043478258</v>
      </c>
      <c r="S564" s="44" t="str">
        <f t="shared" ca="1" si="111"/>
        <v>DEGROWTH</v>
      </c>
      <c r="T564" s="46">
        <v>2842.5</v>
      </c>
      <c r="U564" s="46" t="str">
        <f t="shared" ca="1" si="112"/>
        <v>Dec</v>
      </c>
      <c r="V564" s="42">
        <v>2842.5</v>
      </c>
      <c r="W564" s="47">
        <f t="shared" si="113"/>
        <v>89.5</v>
      </c>
      <c r="X564" s="48">
        <f t="shared" ca="1" si="114"/>
        <v>3.1486367634124823E-2</v>
      </c>
      <c r="Y564" s="47" t="str">
        <f t="shared" ca="1" si="115"/>
        <v>GROWTH</v>
      </c>
      <c r="Z564" s="50">
        <v>0</v>
      </c>
      <c r="AA564" s="50">
        <f t="shared" si="116"/>
        <v>0</v>
      </c>
      <c r="AB564" s="27">
        <v>1000000281</v>
      </c>
    </row>
    <row r="565" spans="1:28" s="27" customFormat="1" ht="13.8" hidden="1">
      <c r="A565" s="39" t="s">
        <v>1245</v>
      </c>
      <c r="B565" s="58" t="s">
        <v>40</v>
      </c>
      <c r="C565" s="59" t="s">
        <v>1250</v>
      </c>
      <c r="D565" s="59">
        <v>1000000303</v>
      </c>
      <c r="E565" s="60" t="s">
        <v>1251</v>
      </c>
      <c r="F565" s="40">
        <v>38465</v>
      </c>
      <c r="G565" s="40" t="str">
        <f t="shared" si="104"/>
        <v>Targeted Dealer</v>
      </c>
      <c r="H565" s="40"/>
      <c r="I565" s="41">
        <v>40</v>
      </c>
      <c r="J565" s="41">
        <f t="shared" ca="1" si="105"/>
        <v>881.29032258064512</v>
      </c>
      <c r="K565" s="42">
        <v>17.5</v>
      </c>
      <c r="L565" s="43">
        <f t="shared" ca="1" si="106"/>
        <v>-863.79032258064512</v>
      </c>
      <c r="M565" s="43">
        <f t="shared" ca="1" si="107"/>
        <v>1.9857247437774526</v>
      </c>
      <c r="N565" s="44">
        <v>10.5</v>
      </c>
      <c r="O565" s="45" t="str">
        <f t="shared" ca="1" si="108"/>
        <v>Nov</v>
      </c>
      <c r="P565" s="42">
        <v>10.5</v>
      </c>
      <c r="Q565" s="44">
        <f t="shared" si="109"/>
        <v>7</v>
      </c>
      <c r="R565" s="45">
        <f t="shared" ca="1" si="110"/>
        <v>0.66666666666666674</v>
      </c>
      <c r="S565" s="44" t="str">
        <f t="shared" ca="1" si="111"/>
        <v>GROWTH</v>
      </c>
      <c r="T565" s="46">
        <v>19</v>
      </c>
      <c r="U565" s="46" t="str">
        <f t="shared" ca="1" si="112"/>
        <v>Dec</v>
      </c>
      <c r="V565" s="42">
        <v>19</v>
      </c>
      <c r="W565" s="47">
        <f t="shared" si="113"/>
        <v>-1.5</v>
      </c>
      <c r="X565" s="48">
        <f t="shared" ca="1" si="114"/>
        <v>-7.8947368421052655E-2</v>
      </c>
      <c r="Y565" s="47" t="str">
        <f t="shared" ca="1" si="115"/>
        <v>DEGROWTH</v>
      </c>
      <c r="Z565" s="50">
        <v>0</v>
      </c>
      <c r="AA565" s="50">
        <f t="shared" si="116"/>
        <v>0</v>
      </c>
      <c r="AB565" s="27">
        <v>1000000303</v>
      </c>
    </row>
    <row r="566" spans="1:28" s="27" customFormat="1" ht="13.8" hidden="1">
      <c r="A566" s="39" t="s">
        <v>1245</v>
      </c>
      <c r="B566" s="58" t="s">
        <v>40</v>
      </c>
      <c r="C566" s="59" t="s">
        <v>1252</v>
      </c>
      <c r="D566" s="59">
        <v>1000000292</v>
      </c>
      <c r="E566" s="60" t="s">
        <v>1253</v>
      </c>
      <c r="F566" s="40">
        <v>38941</v>
      </c>
      <c r="G566" s="40" t="str">
        <f t="shared" si="104"/>
        <v>Targeted Dealer</v>
      </c>
      <c r="H566" s="40" t="s">
        <v>113</v>
      </c>
      <c r="I566" s="41">
        <v>1060</v>
      </c>
      <c r="J566" s="41">
        <f t="shared" ca="1" si="105"/>
        <v>23354.193548387098</v>
      </c>
      <c r="K566" s="42">
        <v>852</v>
      </c>
      <c r="L566" s="43">
        <f t="shared" ca="1" si="106"/>
        <v>-22502.193548387098</v>
      </c>
      <c r="M566" s="43">
        <f t="shared" ca="1" si="107"/>
        <v>3.6481670764385754</v>
      </c>
      <c r="N566" s="44">
        <v>717.5</v>
      </c>
      <c r="O566" s="45" t="str">
        <f t="shared" ca="1" si="108"/>
        <v>Nov</v>
      </c>
      <c r="P566" s="42">
        <v>717.5</v>
      </c>
      <c r="Q566" s="44">
        <f t="shared" si="109"/>
        <v>134.5</v>
      </c>
      <c r="R566" s="45">
        <f t="shared" ca="1" si="110"/>
        <v>0.18745644599303146</v>
      </c>
      <c r="S566" s="44" t="str">
        <f t="shared" ca="1" si="111"/>
        <v>GROWTH</v>
      </c>
      <c r="T566" s="46">
        <v>907.5</v>
      </c>
      <c r="U566" s="46" t="str">
        <f t="shared" ca="1" si="112"/>
        <v>Dec</v>
      </c>
      <c r="V566" s="42">
        <v>907.5</v>
      </c>
      <c r="W566" s="47">
        <f t="shared" si="113"/>
        <v>-55.5</v>
      </c>
      <c r="X566" s="48">
        <f t="shared" ca="1" si="114"/>
        <v>-6.115702479338847E-2</v>
      </c>
      <c r="Y566" s="47" t="str">
        <f t="shared" ca="1" si="115"/>
        <v>DEGROWTH</v>
      </c>
      <c r="Z566" s="50">
        <v>0</v>
      </c>
      <c r="AA566" s="50">
        <f t="shared" si="116"/>
        <v>1</v>
      </c>
      <c r="AB566" s="27">
        <v>1000000292</v>
      </c>
    </row>
    <row r="567" spans="1:28" s="27" customFormat="1" ht="13.8" hidden="1">
      <c r="A567" s="39" t="s">
        <v>1245</v>
      </c>
      <c r="B567" s="58" t="s">
        <v>40</v>
      </c>
      <c r="C567" s="59" t="s">
        <v>1254</v>
      </c>
      <c r="D567" s="59">
        <v>1000000285</v>
      </c>
      <c r="E567" s="60" t="s">
        <v>1255</v>
      </c>
      <c r="F567" s="40">
        <v>39226</v>
      </c>
      <c r="G567" s="40" t="str">
        <f t="shared" si="104"/>
        <v>Targeted Dealer</v>
      </c>
      <c r="H567" s="40"/>
      <c r="I567" s="41">
        <v>280</v>
      </c>
      <c r="J567" s="41">
        <f t="shared" ca="1" si="105"/>
        <v>6169.032258064517</v>
      </c>
      <c r="K567" s="42">
        <v>255.5</v>
      </c>
      <c r="L567" s="43">
        <f t="shared" ca="1" si="106"/>
        <v>-5913.532258064517</v>
      </c>
      <c r="M567" s="43">
        <f t="shared" ca="1" si="107"/>
        <v>4.1416544655929712</v>
      </c>
      <c r="N567" s="44">
        <v>297.5</v>
      </c>
      <c r="O567" s="45" t="str">
        <f t="shared" ca="1" si="108"/>
        <v>Nov</v>
      </c>
      <c r="P567" s="42">
        <v>297.5</v>
      </c>
      <c r="Q567" s="44">
        <f t="shared" si="109"/>
        <v>-42</v>
      </c>
      <c r="R567" s="45">
        <f t="shared" ca="1" si="110"/>
        <v>-0.14117647058823535</v>
      </c>
      <c r="S567" s="44" t="str">
        <f t="shared" ca="1" si="111"/>
        <v>DEGROWTH</v>
      </c>
      <c r="T567" s="46">
        <v>225.5</v>
      </c>
      <c r="U567" s="46" t="str">
        <f t="shared" ca="1" si="112"/>
        <v>Dec</v>
      </c>
      <c r="V567" s="42">
        <v>225.5</v>
      </c>
      <c r="W567" s="47">
        <f t="shared" si="113"/>
        <v>30</v>
      </c>
      <c r="X567" s="48">
        <f t="shared" ca="1" si="114"/>
        <v>0.13303769401330379</v>
      </c>
      <c r="Y567" s="47" t="str">
        <f t="shared" ca="1" si="115"/>
        <v>GROWTH</v>
      </c>
      <c r="Z567" s="50">
        <v>0</v>
      </c>
      <c r="AA567" s="50">
        <f t="shared" si="116"/>
        <v>0</v>
      </c>
      <c r="AB567" s="27">
        <v>1000000285</v>
      </c>
    </row>
    <row r="568" spans="1:28" s="27" customFormat="1" ht="13.8" hidden="1">
      <c r="A568" s="39" t="s">
        <v>1245</v>
      </c>
      <c r="B568" s="58" t="s">
        <v>40</v>
      </c>
      <c r="C568" s="59" t="s">
        <v>1256</v>
      </c>
      <c r="D568" s="59">
        <v>1000000288</v>
      </c>
      <c r="E568" s="60" t="s">
        <v>1257</v>
      </c>
      <c r="F568" s="40">
        <v>39398</v>
      </c>
      <c r="G568" s="40" t="str">
        <f t="shared" si="104"/>
        <v>Targeted Dealer</v>
      </c>
      <c r="H568" s="40"/>
      <c r="I568" s="41">
        <v>100</v>
      </c>
      <c r="J568" s="41">
        <f t="shared" ca="1" si="105"/>
        <v>2203.2258064516127</v>
      </c>
      <c r="K568" s="42">
        <v>117</v>
      </c>
      <c r="L568" s="43">
        <f t="shared" ca="1" si="106"/>
        <v>-2086.2258064516127</v>
      </c>
      <c r="M568" s="43">
        <f t="shared" ca="1" si="107"/>
        <v>5.3103953147877014</v>
      </c>
      <c r="N568" s="44">
        <v>90.5</v>
      </c>
      <c r="O568" s="45" t="str">
        <f t="shared" ca="1" si="108"/>
        <v>Nov</v>
      </c>
      <c r="P568" s="42">
        <v>90.5</v>
      </c>
      <c r="Q568" s="44">
        <f t="shared" si="109"/>
        <v>26.5</v>
      </c>
      <c r="R568" s="45">
        <f t="shared" ca="1" si="110"/>
        <v>0.29281767955801108</v>
      </c>
      <c r="S568" s="44" t="str">
        <f t="shared" ca="1" si="111"/>
        <v>GROWTH</v>
      </c>
      <c r="T568" s="46">
        <v>191</v>
      </c>
      <c r="U568" s="46" t="str">
        <f t="shared" ca="1" si="112"/>
        <v>Dec</v>
      </c>
      <c r="V568" s="42">
        <v>191</v>
      </c>
      <c r="W568" s="47">
        <f t="shared" si="113"/>
        <v>-74</v>
      </c>
      <c r="X568" s="48">
        <f t="shared" ca="1" si="114"/>
        <v>-0.38743455497382195</v>
      </c>
      <c r="Y568" s="47" t="str">
        <f t="shared" ca="1" si="115"/>
        <v>DEGROWTH</v>
      </c>
      <c r="Z568" s="50">
        <v>0</v>
      </c>
      <c r="AA568" s="50">
        <f t="shared" si="116"/>
        <v>0</v>
      </c>
      <c r="AB568" s="27">
        <v>1000000288</v>
      </c>
    </row>
    <row r="569" spans="1:28" s="27" customFormat="1" ht="13.8" hidden="1">
      <c r="A569" s="39" t="s">
        <v>1245</v>
      </c>
      <c r="B569" s="58" t="s">
        <v>40</v>
      </c>
      <c r="C569" s="59" t="s">
        <v>1258</v>
      </c>
      <c r="D569" s="59">
        <v>1000000295</v>
      </c>
      <c r="E569" s="60" t="s">
        <v>1259</v>
      </c>
      <c r="F569" s="40">
        <v>41092</v>
      </c>
      <c r="G569" s="40" t="str">
        <f t="shared" si="104"/>
        <v>Targeted Dealer</v>
      </c>
      <c r="H569" s="40"/>
      <c r="I569" s="41">
        <v>80</v>
      </c>
      <c r="J569" s="41">
        <f t="shared" ca="1" si="105"/>
        <v>1762.5806451612902</v>
      </c>
      <c r="K569" s="42">
        <v>48</v>
      </c>
      <c r="L569" s="43">
        <f t="shared" ca="1" si="106"/>
        <v>-1714.5806451612902</v>
      </c>
      <c r="M569" s="43">
        <f t="shared" ca="1" si="107"/>
        <v>2.7232796486090778</v>
      </c>
      <c r="N569" s="44">
        <v>48</v>
      </c>
      <c r="O569" s="45" t="str">
        <f t="shared" ca="1" si="108"/>
        <v>Nov</v>
      </c>
      <c r="P569" s="42">
        <v>48</v>
      </c>
      <c r="Q569" s="44">
        <f t="shared" si="109"/>
        <v>0</v>
      </c>
      <c r="R569" s="45">
        <f t="shared" ca="1" si="110"/>
        <v>0</v>
      </c>
      <c r="S569" s="44" t="str">
        <f t="shared" ca="1" si="111"/>
        <v>GROWTH</v>
      </c>
      <c r="T569" s="46">
        <v>62.5</v>
      </c>
      <c r="U569" s="46" t="str">
        <f t="shared" ca="1" si="112"/>
        <v>Dec</v>
      </c>
      <c r="V569" s="42">
        <v>62.5</v>
      </c>
      <c r="W569" s="47">
        <f t="shared" si="113"/>
        <v>-14.5</v>
      </c>
      <c r="X569" s="48">
        <f t="shared" ca="1" si="114"/>
        <v>-0.23199999999999998</v>
      </c>
      <c r="Y569" s="47" t="str">
        <f t="shared" ca="1" si="115"/>
        <v>DEGROWTH</v>
      </c>
      <c r="Z569" s="50">
        <v>0</v>
      </c>
      <c r="AA569" s="50">
        <f t="shared" si="116"/>
        <v>0</v>
      </c>
      <c r="AB569" s="27">
        <v>1000000295</v>
      </c>
    </row>
    <row r="570" spans="1:28" s="27" customFormat="1" ht="13.8" hidden="1">
      <c r="A570" s="39" t="s">
        <v>1245</v>
      </c>
      <c r="B570" s="58" t="s">
        <v>40</v>
      </c>
      <c r="C570" s="61" t="s">
        <v>1260</v>
      </c>
      <c r="D570" s="59">
        <v>1000000291</v>
      </c>
      <c r="E570" s="60" t="s">
        <v>1261</v>
      </c>
      <c r="F570" s="40">
        <v>41097</v>
      </c>
      <c r="G570" s="40" t="str">
        <f t="shared" si="104"/>
        <v>Targeted Dealer</v>
      </c>
      <c r="H570" s="40" t="s">
        <v>113</v>
      </c>
      <c r="I570" s="41">
        <v>26</v>
      </c>
      <c r="J570" s="41">
        <f t="shared" ca="1" si="105"/>
        <v>572.83870967741939</v>
      </c>
      <c r="K570" s="42">
        <v>0</v>
      </c>
      <c r="L570" s="43">
        <f t="shared" ca="1" si="106"/>
        <v>-572.83870967741939</v>
      </c>
      <c r="M570" s="43">
        <f t="shared" ca="1" si="107"/>
        <v>0</v>
      </c>
      <c r="N570" s="44">
        <v>7</v>
      </c>
      <c r="O570" s="45" t="str">
        <f t="shared" ca="1" si="108"/>
        <v>Nov</v>
      </c>
      <c r="P570" s="42">
        <v>7</v>
      </c>
      <c r="Q570" s="44">
        <f t="shared" si="109"/>
        <v>-7</v>
      </c>
      <c r="R570" s="45">
        <f t="shared" ca="1" si="110"/>
        <v>-1</v>
      </c>
      <c r="S570" s="44" t="str">
        <f t="shared" ca="1" si="111"/>
        <v>DEGROWTH</v>
      </c>
      <c r="T570" s="46">
        <v>12.5</v>
      </c>
      <c r="U570" s="46" t="str">
        <f t="shared" ca="1" si="112"/>
        <v>Dec</v>
      </c>
      <c r="V570" s="42">
        <v>12.5</v>
      </c>
      <c r="W570" s="47">
        <f t="shared" si="113"/>
        <v>-12.5</v>
      </c>
      <c r="X570" s="48">
        <f t="shared" ca="1" si="114"/>
        <v>-1</v>
      </c>
      <c r="Y570" s="47" t="str">
        <f t="shared" ca="1" si="115"/>
        <v>DEGROWTH</v>
      </c>
      <c r="Z570" s="50">
        <v>1</v>
      </c>
      <c r="AA570" s="50">
        <f t="shared" si="116"/>
        <v>1</v>
      </c>
      <c r="AB570" s="27">
        <v>1000000291</v>
      </c>
    </row>
    <row r="571" spans="1:28" s="27" customFormat="1" ht="13.8" hidden="1">
      <c r="A571" s="39" t="s">
        <v>1245</v>
      </c>
      <c r="B571" s="58" t="s">
        <v>40</v>
      </c>
      <c r="C571" s="59" t="s">
        <v>1262</v>
      </c>
      <c r="D571" s="59">
        <v>1000000301</v>
      </c>
      <c r="E571" s="60" t="s">
        <v>1263</v>
      </c>
      <c r="F571" s="40">
        <v>41248</v>
      </c>
      <c r="G571" s="40" t="str">
        <f t="shared" si="104"/>
        <v>Targeted Dealer</v>
      </c>
      <c r="H571" s="40"/>
      <c r="I571" s="41">
        <v>1800</v>
      </c>
      <c r="J571" s="41">
        <f t="shared" ca="1" si="105"/>
        <v>39658.06451612903</v>
      </c>
      <c r="K571" s="42">
        <v>1662</v>
      </c>
      <c r="L571" s="43">
        <f t="shared" ca="1" si="106"/>
        <v>-37996.06451612903</v>
      </c>
      <c r="M571" s="43">
        <f t="shared" ca="1" si="107"/>
        <v>4.190824792581747</v>
      </c>
      <c r="N571" s="44">
        <v>2017</v>
      </c>
      <c r="O571" s="45" t="str">
        <f t="shared" ca="1" si="108"/>
        <v>Nov</v>
      </c>
      <c r="P571" s="42">
        <v>2017</v>
      </c>
      <c r="Q571" s="44">
        <f t="shared" si="109"/>
        <v>-355</v>
      </c>
      <c r="R571" s="45">
        <f t="shared" ca="1" si="110"/>
        <v>-0.17600396628656423</v>
      </c>
      <c r="S571" s="44" t="str">
        <f t="shared" ca="1" si="111"/>
        <v>DEGROWTH</v>
      </c>
      <c r="T571" s="46">
        <v>1650</v>
      </c>
      <c r="U571" s="46" t="str">
        <f t="shared" ca="1" si="112"/>
        <v>Dec</v>
      </c>
      <c r="V571" s="42">
        <v>1650</v>
      </c>
      <c r="W571" s="47">
        <f t="shared" si="113"/>
        <v>12</v>
      </c>
      <c r="X571" s="48">
        <f t="shared" ca="1" si="114"/>
        <v>7.2727272727273196E-3</v>
      </c>
      <c r="Y571" s="47" t="str">
        <f t="shared" ca="1" si="115"/>
        <v>GROWTH</v>
      </c>
      <c r="Z571" s="50">
        <v>0</v>
      </c>
      <c r="AA571" s="50">
        <f t="shared" si="116"/>
        <v>0</v>
      </c>
      <c r="AB571" s="27">
        <v>1000000301</v>
      </c>
    </row>
    <row r="572" spans="1:28" s="27" customFormat="1" ht="13.8" hidden="1">
      <c r="A572" s="39" t="s">
        <v>1245</v>
      </c>
      <c r="B572" s="58" t="s">
        <v>40</v>
      </c>
      <c r="C572" s="59" t="s">
        <v>1264</v>
      </c>
      <c r="D572" s="59">
        <v>1000000302</v>
      </c>
      <c r="E572" s="60" t="s">
        <v>1265</v>
      </c>
      <c r="F572" s="40">
        <v>41488</v>
      </c>
      <c r="G572" s="40" t="str">
        <f t="shared" si="104"/>
        <v>Targeted Dealer</v>
      </c>
      <c r="H572" s="40"/>
      <c r="I572" s="41">
        <v>660</v>
      </c>
      <c r="J572" s="41">
        <f t="shared" ca="1" si="105"/>
        <v>14541.290322580644</v>
      </c>
      <c r="K572" s="42">
        <v>443.5</v>
      </c>
      <c r="L572" s="43">
        <f t="shared" ca="1" si="106"/>
        <v>-14097.790322580644</v>
      </c>
      <c r="M572" s="43">
        <f t="shared" ca="1" si="107"/>
        <v>3.0499356670659745</v>
      </c>
      <c r="N572" s="44">
        <v>448</v>
      </c>
      <c r="O572" s="45" t="str">
        <f t="shared" ca="1" si="108"/>
        <v>Nov</v>
      </c>
      <c r="P572" s="42">
        <v>448</v>
      </c>
      <c r="Q572" s="44">
        <f t="shared" si="109"/>
        <v>-4.5</v>
      </c>
      <c r="R572" s="45">
        <f t="shared" ca="1" si="110"/>
        <v>-1.0044642857142905E-2</v>
      </c>
      <c r="S572" s="44" t="str">
        <f t="shared" ca="1" si="111"/>
        <v>DEGROWTH</v>
      </c>
      <c r="T572" s="46">
        <v>540</v>
      </c>
      <c r="U572" s="46" t="str">
        <f t="shared" ca="1" si="112"/>
        <v>Dec</v>
      </c>
      <c r="V572" s="42">
        <v>540</v>
      </c>
      <c r="W572" s="47">
        <f t="shared" si="113"/>
        <v>-96.5</v>
      </c>
      <c r="X572" s="48">
        <f t="shared" ca="1" si="114"/>
        <v>-0.1787037037037037</v>
      </c>
      <c r="Y572" s="47" t="str">
        <f t="shared" ca="1" si="115"/>
        <v>DEGROWTH</v>
      </c>
      <c r="Z572" s="50">
        <v>0</v>
      </c>
      <c r="AA572" s="50">
        <f t="shared" si="116"/>
        <v>0</v>
      </c>
      <c r="AB572" s="27">
        <v>1000000302</v>
      </c>
    </row>
    <row r="573" spans="1:28" s="27" customFormat="1" ht="13.8" hidden="1">
      <c r="A573" s="39" t="s">
        <v>1245</v>
      </c>
      <c r="B573" s="58" t="s">
        <v>40</v>
      </c>
      <c r="C573" s="59" t="s">
        <v>1266</v>
      </c>
      <c r="D573" s="59">
        <v>1000000283</v>
      </c>
      <c r="E573" s="60" t="s">
        <v>1267</v>
      </c>
      <c r="F573" s="40">
        <v>41541</v>
      </c>
      <c r="G573" s="40" t="str">
        <f t="shared" si="104"/>
        <v>Targeted Dealer</v>
      </c>
      <c r="H573" s="40" t="s">
        <v>113</v>
      </c>
      <c r="I573" s="41">
        <v>1030</v>
      </c>
      <c r="J573" s="41">
        <f t="shared" ca="1" si="105"/>
        <v>22693.225806451614</v>
      </c>
      <c r="K573" s="42">
        <v>887.5</v>
      </c>
      <c r="L573" s="43">
        <f t="shared" ca="1" si="106"/>
        <v>-21805.725806451614</v>
      </c>
      <c r="M573" s="43">
        <f t="shared" ca="1" si="107"/>
        <v>3.9108587186740396</v>
      </c>
      <c r="N573" s="44">
        <v>953.5</v>
      </c>
      <c r="O573" s="45" t="str">
        <f t="shared" ca="1" si="108"/>
        <v>Nov</v>
      </c>
      <c r="P573" s="42">
        <v>953.5</v>
      </c>
      <c r="Q573" s="44">
        <f t="shared" si="109"/>
        <v>-66</v>
      </c>
      <c r="R573" s="45">
        <f t="shared" ca="1" si="110"/>
        <v>-6.9218668065023636E-2</v>
      </c>
      <c r="S573" s="44" t="str">
        <f t="shared" ca="1" si="111"/>
        <v>DEGROWTH</v>
      </c>
      <c r="T573" s="46">
        <v>941.3</v>
      </c>
      <c r="U573" s="46" t="str">
        <f t="shared" ca="1" si="112"/>
        <v>Dec</v>
      </c>
      <c r="V573" s="42">
        <v>941.3</v>
      </c>
      <c r="W573" s="47">
        <f t="shared" si="113"/>
        <v>-53.799999999999955</v>
      </c>
      <c r="X573" s="48">
        <f t="shared" ca="1" si="114"/>
        <v>-5.7154998406459101E-2</v>
      </c>
      <c r="Y573" s="47" t="str">
        <f t="shared" ca="1" si="115"/>
        <v>DEGROWTH</v>
      </c>
      <c r="Z573" s="50">
        <v>0</v>
      </c>
      <c r="AA573" s="50">
        <f t="shared" si="116"/>
        <v>1</v>
      </c>
      <c r="AB573" s="27">
        <v>1000000283</v>
      </c>
    </row>
    <row r="574" spans="1:28" s="27" customFormat="1" ht="13.8" hidden="1">
      <c r="A574" s="39" t="s">
        <v>1245</v>
      </c>
      <c r="B574" s="58" t="s">
        <v>40</v>
      </c>
      <c r="C574" s="59" t="s">
        <v>1268</v>
      </c>
      <c r="D574" s="59">
        <v>1000000287</v>
      </c>
      <c r="E574" s="60" t="s">
        <v>1269</v>
      </c>
      <c r="F574" s="40">
        <v>41802</v>
      </c>
      <c r="G574" s="40" t="str">
        <f t="shared" si="104"/>
        <v>Targeted Dealer</v>
      </c>
      <c r="H574" s="40" t="s">
        <v>113</v>
      </c>
      <c r="I574" s="41">
        <v>190</v>
      </c>
      <c r="J574" s="41">
        <f t="shared" ca="1" si="105"/>
        <v>4186.1290322580644</v>
      </c>
      <c r="K574" s="42">
        <v>163.5</v>
      </c>
      <c r="L574" s="43">
        <f t="shared" ca="1" si="106"/>
        <v>-4022.6290322580644</v>
      </c>
      <c r="M574" s="43">
        <f t="shared" ca="1" si="107"/>
        <v>3.9057563381367038</v>
      </c>
      <c r="N574" s="44">
        <v>182</v>
      </c>
      <c r="O574" s="45" t="str">
        <f t="shared" ca="1" si="108"/>
        <v>Nov</v>
      </c>
      <c r="P574" s="42">
        <v>182</v>
      </c>
      <c r="Q574" s="44">
        <f t="shared" si="109"/>
        <v>-18.5</v>
      </c>
      <c r="R574" s="45">
        <f t="shared" ca="1" si="110"/>
        <v>-0.10164835164835162</v>
      </c>
      <c r="S574" s="44" t="str">
        <f t="shared" ca="1" si="111"/>
        <v>DEGROWTH</v>
      </c>
      <c r="T574" s="46">
        <v>88</v>
      </c>
      <c r="U574" s="46" t="str">
        <f t="shared" ca="1" si="112"/>
        <v>Dec</v>
      </c>
      <c r="V574" s="42">
        <v>88</v>
      </c>
      <c r="W574" s="47">
        <f t="shared" si="113"/>
        <v>75.5</v>
      </c>
      <c r="X574" s="48">
        <f t="shared" ca="1" si="114"/>
        <v>0.85795454545454541</v>
      </c>
      <c r="Y574" s="47" t="str">
        <f t="shared" ca="1" si="115"/>
        <v>GROWTH</v>
      </c>
      <c r="Z574" s="50">
        <v>0</v>
      </c>
      <c r="AA574" s="50">
        <f t="shared" si="116"/>
        <v>1</v>
      </c>
      <c r="AB574" s="27">
        <v>1000000287</v>
      </c>
    </row>
    <row r="575" spans="1:28" s="27" customFormat="1" ht="13.8" hidden="1">
      <c r="A575" s="39" t="s">
        <v>1245</v>
      </c>
      <c r="B575" s="58" t="s">
        <v>40</v>
      </c>
      <c r="C575" s="59" t="s">
        <v>1270</v>
      </c>
      <c r="D575" s="59">
        <v>1000000305</v>
      </c>
      <c r="E575" s="60" t="s">
        <v>1271</v>
      </c>
      <c r="F575" s="40">
        <v>41870</v>
      </c>
      <c r="G575" s="40" t="str">
        <f t="shared" si="104"/>
        <v>Targeted Dealer</v>
      </c>
      <c r="H575" s="40" t="s">
        <v>113</v>
      </c>
      <c r="I575" s="41">
        <v>480</v>
      </c>
      <c r="J575" s="41">
        <f t="shared" ca="1" si="105"/>
        <v>10575.483870967742</v>
      </c>
      <c r="K575" s="42">
        <v>320.39999999999998</v>
      </c>
      <c r="L575" s="43">
        <f t="shared" ca="1" si="106"/>
        <v>-10255.083870967743</v>
      </c>
      <c r="M575" s="43">
        <f t="shared" ca="1" si="107"/>
        <v>3.0296486090775985</v>
      </c>
      <c r="N575" s="44">
        <v>372.4</v>
      </c>
      <c r="O575" s="45" t="str">
        <f t="shared" ca="1" si="108"/>
        <v>Nov</v>
      </c>
      <c r="P575" s="42">
        <v>372.4</v>
      </c>
      <c r="Q575" s="44">
        <f t="shared" si="109"/>
        <v>-52</v>
      </c>
      <c r="R575" s="45">
        <f t="shared" ca="1" si="110"/>
        <v>-0.13963480128893668</v>
      </c>
      <c r="S575" s="44" t="str">
        <f t="shared" ca="1" si="111"/>
        <v>DEGROWTH</v>
      </c>
      <c r="T575" s="46">
        <v>326.25</v>
      </c>
      <c r="U575" s="46" t="str">
        <f t="shared" ca="1" si="112"/>
        <v>Dec</v>
      </c>
      <c r="V575" s="42">
        <v>326.25</v>
      </c>
      <c r="W575" s="47">
        <f t="shared" si="113"/>
        <v>-5.8500000000000227</v>
      </c>
      <c r="X575" s="48">
        <f t="shared" ca="1" si="114"/>
        <v>-1.7931034482758679E-2</v>
      </c>
      <c r="Y575" s="47" t="str">
        <f t="shared" ca="1" si="115"/>
        <v>DEGROWTH</v>
      </c>
      <c r="Z575" s="50">
        <v>0</v>
      </c>
      <c r="AA575" s="50">
        <f t="shared" si="116"/>
        <v>1</v>
      </c>
      <c r="AB575" s="27">
        <v>1000000305</v>
      </c>
    </row>
    <row r="576" spans="1:28" s="27" customFormat="1" ht="13.8" hidden="1">
      <c r="A576" s="39" t="s">
        <v>1245</v>
      </c>
      <c r="B576" s="58" t="s">
        <v>40</v>
      </c>
      <c r="C576" s="59" t="s">
        <v>1272</v>
      </c>
      <c r="D576" s="59">
        <v>1000000299</v>
      </c>
      <c r="E576" s="60" t="s">
        <v>1273</v>
      </c>
      <c r="F576" s="40">
        <v>42693</v>
      </c>
      <c r="G576" s="40" t="str">
        <f t="shared" si="104"/>
        <v>Targeted Dealer</v>
      </c>
      <c r="H576" s="40" t="s">
        <v>113</v>
      </c>
      <c r="I576" s="41">
        <v>350</v>
      </c>
      <c r="J576" s="41">
        <f t="shared" ca="1" si="105"/>
        <v>7711.2903225806458</v>
      </c>
      <c r="K576" s="42">
        <v>420</v>
      </c>
      <c r="L576" s="43">
        <f t="shared" ca="1" si="106"/>
        <v>-7291.2903225806458</v>
      </c>
      <c r="M576" s="43">
        <f t="shared" ca="1" si="107"/>
        <v>5.4465592972181547</v>
      </c>
      <c r="N576" s="44">
        <v>435</v>
      </c>
      <c r="O576" s="45" t="str">
        <f t="shared" ca="1" si="108"/>
        <v>Nov</v>
      </c>
      <c r="P576" s="42">
        <v>435</v>
      </c>
      <c r="Q576" s="44">
        <f t="shared" si="109"/>
        <v>-15</v>
      </c>
      <c r="R576" s="45">
        <f t="shared" ca="1" si="110"/>
        <v>-3.4482758620689613E-2</v>
      </c>
      <c r="S576" s="44" t="str">
        <f t="shared" ca="1" si="111"/>
        <v>DEGROWTH</v>
      </c>
      <c r="T576" s="46">
        <v>480</v>
      </c>
      <c r="U576" s="46" t="str">
        <f t="shared" ca="1" si="112"/>
        <v>Dec</v>
      </c>
      <c r="V576" s="42">
        <v>480</v>
      </c>
      <c r="W576" s="47">
        <f t="shared" si="113"/>
        <v>-60</v>
      </c>
      <c r="X576" s="48">
        <f t="shared" ca="1" si="114"/>
        <v>-0.125</v>
      </c>
      <c r="Y576" s="47" t="str">
        <f t="shared" ca="1" si="115"/>
        <v>DEGROWTH</v>
      </c>
      <c r="Z576" s="50">
        <v>0</v>
      </c>
      <c r="AA576" s="50">
        <f t="shared" si="116"/>
        <v>1</v>
      </c>
      <c r="AB576" s="27">
        <v>1000000299</v>
      </c>
    </row>
    <row r="577" spans="1:28" s="27" customFormat="1" ht="13.8" hidden="1">
      <c r="A577" s="39" t="s">
        <v>1245</v>
      </c>
      <c r="B577" s="58" t="s">
        <v>40</v>
      </c>
      <c r="C577" s="59" t="s">
        <v>1274</v>
      </c>
      <c r="D577" s="59">
        <v>1000000294</v>
      </c>
      <c r="E577" s="60" t="s">
        <v>1275</v>
      </c>
      <c r="F577" s="40">
        <v>42762</v>
      </c>
      <c r="G577" s="40" t="str">
        <f t="shared" si="104"/>
        <v>Targeted Dealer</v>
      </c>
      <c r="H577" s="40" t="s">
        <v>113</v>
      </c>
      <c r="I577" s="41">
        <v>770</v>
      </c>
      <c r="J577" s="41">
        <f t="shared" ca="1" si="105"/>
        <v>16964.83870967742</v>
      </c>
      <c r="K577" s="42">
        <v>564</v>
      </c>
      <c r="L577" s="43">
        <f t="shared" ca="1" si="106"/>
        <v>-16400.83870967742</v>
      </c>
      <c r="M577" s="43">
        <f t="shared" ca="1" si="107"/>
        <v>3.3245232073928999</v>
      </c>
      <c r="N577" s="44">
        <v>396.5</v>
      </c>
      <c r="O577" s="45" t="str">
        <f t="shared" ca="1" si="108"/>
        <v>Nov</v>
      </c>
      <c r="P577" s="42">
        <v>396.5</v>
      </c>
      <c r="Q577" s="44">
        <f t="shared" si="109"/>
        <v>167.5</v>
      </c>
      <c r="R577" s="45">
        <f t="shared" ca="1" si="110"/>
        <v>0.42244640605296335</v>
      </c>
      <c r="S577" s="44" t="str">
        <f t="shared" ca="1" si="111"/>
        <v>GROWTH</v>
      </c>
      <c r="T577" s="46">
        <v>489.5</v>
      </c>
      <c r="U577" s="46" t="str">
        <f t="shared" ca="1" si="112"/>
        <v>Dec</v>
      </c>
      <c r="V577" s="42">
        <v>489.5</v>
      </c>
      <c r="W577" s="47">
        <f t="shared" si="113"/>
        <v>74.5</v>
      </c>
      <c r="X577" s="48">
        <f t="shared" ca="1" si="114"/>
        <v>0.15219611848825343</v>
      </c>
      <c r="Y577" s="47" t="str">
        <f t="shared" ca="1" si="115"/>
        <v>GROWTH</v>
      </c>
      <c r="Z577" s="50">
        <v>0</v>
      </c>
      <c r="AA577" s="50">
        <f t="shared" si="116"/>
        <v>1</v>
      </c>
      <c r="AB577" s="27">
        <v>1000000294</v>
      </c>
    </row>
    <row r="578" spans="1:28" s="27" customFormat="1" ht="13.8" hidden="1">
      <c r="A578" s="39" t="s">
        <v>1245</v>
      </c>
      <c r="B578" s="58" t="s">
        <v>40</v>
      </c>
      <c r="C578" s="59" t="s">
        <v>1276</v>
      </c>
      <c r="D578" s="59">
        <v>1000000282</v>
      </c>
      <c r="E578" s="60" t="s">
        <v>1277</v>
      </c>
      <c r="F578" s="40">
        <v>42777</v>
      </c>
      <c r="G578" s="40" t="str">
        <f t="shared" si="104"/>
        <v>Targeted Dealer</v>
      </c>
      <c r="H578" s="40"/>
      <c r="I578" s="41">
        <v>50</v>
      </c>
      <c r="J578" s="41">
        <f t="shared" ca="1" si="105"/>
        <v>1101.6129032258063</v>
      </c>
      <c r="K578" s="42">
        <v>12.5</v>
      </c>
      <c r="L578" s="43">
        <f t="shared" ca="1" si="106"/>
        <v>-1089.1129032258063</v>
      </c>
      <c r="M578" s="43">
        <f t="shared" ca="1" si="107"/>
        <v>1.1346998535871158</v>
      </c>
      <c r="N578" s="44">
        <v>37.5</v>
      </c>
      <c r="O578" s="45" t="str">
        <f t="shared" ca="1" si="108"/>
        <v>Nov</v>
      </c>
      <c r="P578" s="42">
        <v>37.5</v>
      </c>
      <c r="Q578" s="44">
        <f t="shared" si="109"/>
        <v>-25</v>
      </c>
      <c r="R578" s="45">
        <f t="shared" ca="1" si="110"/>
        <v>-0.66666666666666674</v>
      </c>
      <c r="S578" s="44" t="str">
        <f t="shared" ca="1" si="111"/>
        <v>DEGROWTH</v>
      </c>
      <c r="T578" s="46">
        <v>47.5</v>
      </c>
      <c r="U578" s="46" t="str">
        <f t="shared" ca="1" si="112"/>
        <v>Dec</v>
      </c>
      <c r="V578" s="42">
        <v>47.5</v>
      </c>
      <c r="W578" s="47">
        <f t="shared" si="113"/>
        <v>-35</v>
      </c>
      <c r="X578" s="48">
        <f t="shared" ca="1" si="114"/>
        <v>-0.73684210526315796</v>
      </c>
      <c r="Y578" s="47" t="str">
        <f t="shared" ca="1" si="115"/>
        <v>DEGROWTH</v>
      </c>
      <c r="Z578" s="50">
        <v>1</v>
      </c>
      <c r="AA578" s="50">
        <f t="shared" si="116"/>
        <v>0</v>
      </c>
      <c r="AB578" s="27">
        <v>1000000282</v>
      </c>
    </row>
    <row r="579" spans="1:28" s="27" customFormat="1" ht="13.8" hidden="1">
      <c r="A579" s="39" t="s">
        <v>1245</v>
      </c>
      <c r="B579" s="58" t="s">
        <v>40</v>
      </c>
      <c r="C579" s="59" t="s">
        <v>1278</v>
      </c>
      <c r="D579" s="59">
        <v>1000000284</v>
      </c>
      <c r="E579" s="60" t="s">
        <v>1279</v>
      </c>
      <c r="F579" s="40">
        <v>42795</v>
      </c>
      <c r="G579" s="40" t="str">
        <f t="shared" ref="G579:G642" si="117">IF(I579&gt;0,"Targeted Dealer","-")</f>
        <v>Targeted Dealer</v>
      </c>
      <c r="H579" s="40" t="s">
        <v>113</v>
      </c>
      <c r="I579" s="41">
        <v>127</v>
      </c>
      <c r="J579" s="41">
        <f t="shared" ca="1" si="105"/>
        <v>2798.0967741935483</v>
      </c>
      <c r="K579" s="42">
        <v>147</v>
      </c>
      <c r="L579" s="43">
        <f t="shared" ca="1" si="106"/>
        <v>-2651.0967741935483</v>
      </c>
      <c r="M579" s="43">
        <f t="shared" ca="1" si="107"/>
        <v>5.2535709756631812</v>
      </c>
      <c r="N579" s="44">
        <v>100.5</v>
      </c>
      <c r="O579" s="45" t="str">
        <f t="shared" ca="1" si="108"/>
        <v>Nov</v>
      </c>
      <c r="P579" s="42">
        <v>100.5</v>
      </c>
      <c r="Q579" s="44">
        <f t="shared" si="109"/>
        <v>46.5</v>
      </c>
      <c r="R579" s="45">
        <f t="shared" ca="1" si="110"/>
        <v>0.46268656716417911</v>
      </c>
      <c r="S579" s="44" t="str">
        <f t="shared" ca="1" si="111"/>
        <v>GROWTH</v>
      </c>
      <c r="T579" s="46">
        <v>100.5</v>
      </c>
      <c r="U579" s="46" t="str">
        <f t="shared" ca="1" si="112"/>
        <v>Dec</v>
      </c>
      <c r="V579" s="42">
        <v>100.5</v>
      </c>
      <c r="W579" s="47">
        <f t="shared" si="113"/>
        <v>46.5</v>
      </c>
      <c r="X579" s="48">
        <f t="shared" ca="1" si="114"/>
        <v>0.46268656716417911</v>
      </c>
      <c r="Y579" s="47" t="str">
        <f t="shared" ca="1" si="115"/>
        <v>GROWTH</v>
      </c>
      <c r="Z579" s="50">
        <v>0</v>
      </c>
      <c r="AA579" s="50">
        <f t="shared" si="116"/>
        <v>1</v>
      </c>
      <c r="AB579" s="27">
        <v>1000000284</v>
      </c>
    </row>
    <row r="580" spans="1:28" s="27" customFormat="1" ht="13.8" hidden="1">
      <c r="A580" s="39" t="s">
        <v>1245</v>
      </c>
      <c r="B580" s="58" t="s">
        <v>40</v>
      </c>
      <c r="C580" s="59" t="s">
        <v>1280</v>
      </c>
      <c r="D580" s="59">
        <v>1000000298</v>
      </c>
      <c r="E580" s="60" t="s">
        <v>1281</v>
      </c>
      <c r="F580" s="40">
        <v>42826</v>
      </c>
      <c r="G580" s="40" t="str">
        <f t="shared" si="117"/>
        <v>Targeted Dealer</v>
      </c>
      <c r="H580" s="40" t="s">
        <v>113</v>
      </c>
      <c r="I580" s="41">
        <v>1100</v>
      </c>
      <c r="J580" s="41">
        <f t="shared" ref="J580:J643" ca="1" si="118">I580/$J$1*$E$1</f>
        <v>24235.483870967742</v>
      </c>
      <c r="K580" s="42">
        <v>1213</v>
      </c>
      <c r="L580" s="43">
        <f t="shared" ref="L580:L643" ca="1" si="119">K580-J580</f>
        <v>-23022.483870967742</v>
      </c>
      <c r="M580" s="43">
        <f t="shared" ref="M580:M643" ca="1" si="120">IFERROR((K580/J580%),"-")</f>
        <v>5.0050578996406223</v>
      </c>
      <c r="N580" s="44">
        <v>1010.5</v>
      </c>
      <c r="O580" s="45" t="str">
        <f t="shared" ref="O580:O643" ca="1" si="121">IF(F580&lt;=$P$2,"Nov","")</f>
        <v>Nov</v>
      </c>
      <c r="P580" s="42">
        <v>1010.5</v>
      </c>
      <c r="Q580" s="44">
        <f t="shared" ref="Q580:Q643" si="122">K580-P580</f>
        <v>202.5</v>
      </c>
      <c r="R580" s="45">
        <f t="shared" ref="R580:R643" ca="1" si="123">IFERROR(IF(O580="Nov",(K580/P580-1)),0)</f>
        <v>0.20039584364176144</v>
      </c>
      <c r="S580" s="44" t="str">
        <f t="shared" ref="S580:S643" ca="1" si="124">IF(N580&gt;0,IF(O580="","-",IF(R580&lt;0%,"DEGROWTH","GROWTH")))</f>
        <v>GROWTH</v>
      </c>
      <c r="T580" s="46">
        <v>1152</v>
      </c>
      <c r="U580" s="46" t="str">
        <f t="shared" ref="U580:U643" ca="1" si="125">IF(F580&lt;=$V$2,"Dec","")</f>
        <v>Dec</v>
      </c>
      <c r="V580" s="42">
        <v>1152</v>
      </c>
      <c r="W580" s="47">
        <f t="shared" ref="W580:W643" si="126">K580-V580</f>
        <v>61</v>
      </c>
      <c r="X580" s="48">
        <f t="shared" ref="X580:X643" ca="1" si="127">IFERROR(IF(U580="Dec",(K580/V580-1)),0)</f>
        <v>5.295138888888884E-2</v>
      </c>
      <c r="Y580" s="47" t="str">
        <f t="shared" ref="Y580:Y643" ca="1" si="128">IF(T580&gt;0,IF(U580="","-",IF(X580&lt;0%,"DEGROWTH","GROWTH")))</f>
        <v>GROWTH</v>
      </c>
      <c r="Z580" s="50">
        <v>0</v>
      </c>
      <c r="AA580" s="50">
        <f t="shared" ref="AA580:AA643" si="129">IF(H580&gt;0,1,0)</f>
        <v>1</v>
      </c>
      <c r="AB580" s="27">
        <v>1000000298</v>
      </c>
    </row>
    <row r="581" spans="1:28" s="27" customFormat="1" ht="13.8" hidden="1">
      <c r="A581" s="39" t="s">
        <v>1245</v>
      </c>
      <c r="B581" s="58" t="s">
        <v>40</v>
      </c>
      <c r="C581" s="59" t="s">
        <v>1282</v>
      </c>
      <c r="D581" s="59">
        <v>1000000286</v>
      </c>
      <c r="E581" s="60" t="s">
        <v>1283</v>
      </c>
      <c r="F581" s="40">
        <v>43173</v>
      </c>
      <c r="G581" s="40" t="str">
        <f t="shared" si="117"/>
        <v>Targeted Dealer</v>
      </c>
      <c r="H581" s="40" t="s">
        <v>113</v>
      </c>
      <c r="I581" s="41">
        <v>170</v>
      </c>
      <c r="J581" s="41">
        <f t="shared" ca="1" si="118"/>
        <v>3745.4838709677415</v>
      </c>
      <c r="K581" s="42">
        <v>121.5</v>
      </c>
      <c r="L581" s="43">
        <f t="shared" ca="1" si="119"/>
        <v>-3623.9838709677415</v>
      </c>
      <c r="M581" s="43">
        <f t="shared" ca="1" si="120"/>
        <v>3.2439066402549308</v>
      </c>
      <c r="N581" s="44">
        <v>140</v>
      </c>
      <c r="O581" s="45" t="str">
        <f t="shared" ca="1" si="121"/>
        <v>Nov</v>
      </c>
      <c r="P581" s="42">
        <v>140</v>
      </c>
      <c r="Q581" s="44">
        <f t="shared" si="122"/>
        <v>-18.5</v>
      </c>
      <c r="R581" s="45">
        <f t="shared" ca="1" si="123"/>
        <v>-0.13214285714285712</v>
      </c>
      <c r="S581" s="44" t="str">
        <f t="shared" ca="1" si="124"/>
        <v>DEGROWTH</v>
      </c>
      <c r="T581" s="46">
        <v>106.5</v>
      </c>
      <c r="U581" s="46" t="str">
        <f t="shared" ca="1" si="125"/>
        <v>Dec</v>
      </c>
      <c r="V581" s="42">
        <v>106.5</v>
      </c>
      <c r="W581" s="47">
        <f t="shared" si="126"/>
        <v>15</v>
      </c>
      <c r="X581" s="48">
        <f t="shared" ca="1" si="127"/>
        <v>0.14084507042253525</v>
      </c>
      <c r="Y581" s="47" t="str">
        <f t="shared" ca="1" si="128"/>
        <v>GROWTH</v>
      </c>
      <c r="Z581" s="50">
        <v>0</v>
      </c>
      <c r="AA581" s="50">
        <f t="shared" si="129"/>
        <v>1</v>
      </c>
      <c r="AB581" s="27">
        <v>1000000286</v>
      </c>
    </row>
    <row r="582" spans="1:28" s="27" customFormat="1" ht="13.8" hidden="1">
      <c r="A582" s="39" t="s">
        <v>1245</v>
      </c>
      <c r="B582" s="58" t="s">
        <v>40</v>
      </c>
      <c r="C582" s="59" t="s">
        <v>1284</v>
      </c>
      <c r="D582" s="59">
        <v>1000000289</v>
      </c>
      <c r="E582" s="60" t="s">
        <v>1285</v>
      </c>
      <c r="F582" s="40">
        <v>43302</v>
      </c>
      <c r="G582" s="40" t="str">
        <f t="shared" si="117"/>
        <v>Targeted Dealer</v>
      </c>
      <c r="H582" s="40"/>
      <c r="I582" s="41">
        <v>13</v>
      </c>
      <c r="J582" s="41">
        <f t="shared" ca="1" si="118"/>
        <v>286.41935483870969</v>
      </c>
      <c r="K582" s="42">
        <v>13</v>
      </c>
      <c r="L582" s="43">
        <f t="shared" ca="1" si="119"/>
        <v>-273.41935483870969</v>
      </c>
      <c r="M582" s="43">
        <f t="shared" ca="1" si="120"/>
        <v>4.5387994143484622</v>
      </c>
      <c r="N582" s="44">
        <v>0</v>
      </c>
      <c r="O582" s="45" t="str">
        <f t="shared" ca="1" si="121"/>
        <v>Nov</v>
      </c>
      <c r="P582" s="42">
        <v>0</v>
      </c>
      <c r="Q582" s="44">
        <f t="shared" si="122"/>
        <v>13</v>
      </c>
      <c r="R582" s="45">
        <f t="shared" ca="1" si="123"/>
        <v>0</v>
      </c>
      <c r="S582" s="44" t="b">
        <f t="shared" si="124"/>
        <v>0</v>
      </c>
      <c r="T582" s="46">
        <v>12.5</v>
      </c>
      <c r="U582" s="46" t="str">
        <f t="shared" ca="1" si="125"/>
        <v>Dec</v>
      </c>
      <c r="V582" s="42">
        <v>12.5</v>
      </c>
      <c r="W582" s="47">
        <f t="shared" si="126"/>
        <v>0.5</v>
      </c>
      <c r="X582" s="48">
        <f t="shared" ca="1" si="127"/>
        <v>4.0000000000000036E-2</v>
      </c>
      <c r="Y582" s="47" t="str">
        <f t="shared" ca="1" si="128"/>
        <v>GROWTH</v>
      </c>
      <c r="Z582" s="50">
        <v>1</v>
      </c>
      <c r="AA582" s="50">
        <f t="shared" si="129"/>
        <v>0</v>
      </c>
      <c r="AB582" s="27">
        <v>1000000289</v>
      </c>
    </row>
    <row r="583" spans="1:28" s="27" customFormat="1" ht="13.8" hidden="1">
      <c r="A583" s="39" t="s">
        <v>1245</v>
      </c>
      <c r="B583" s="58" t="s">
        <v>40</v>
      </c>
      <c r="C583" s="59" t="s">
        <v>1286</v>
      </c>
      <c r="D583" s="59">
        <v>1000000307</v>
      </c>
      <c r="E583" s="60" t="s">
        <v>1287</v>
      </c>
      <c r="F583" s="40">
        <v>43381</v>
      </c>
      <c r="G583" s="40" t="str">
        <f t="shared" si="117"/>
        <v>Targeted Dealer</v>
      </c>
      <c r="H583" s="40"/>
      <c r="I583" s="41">
        <v>120</v>
      </c>
      <c r="J583" s="41">
        <f t="shared" ca="1" si="118"/>
        <v>2643.8709677419356</v>
      </c>
      <c r="K583" s="42">
        <v>112</v>
      </c>
      <c r="L583" s="43">
        <f t="shared" ca="1" si="119"/>
        <v>-2531.8709677419356</v>
      </c>
      <c r="M583" s="43">
        <f t="shared" ca="1" si="120"/>
        <v>4.2362127867252317</v>
      </c>
      <c r="N583" s="44">
        <v>105</v>
      </c>
      <c r="O583" s="45" t="str">
        <f t="shared" ca="1" si="121"/>
        <v>Nov</v>
      </c>
      <c r="P583" s="42">
        <v>105</v>
      </c>
      <c r="Q583" s="44">
        <f t="shared" si="122"/>
        <v>7</v>
      </c>
      <c r="R583" s="45">
        <f t="shared" ca="1" si="123"/>
        <v>6.6666666666666652E-2</v>
      </c>
      <c r="S583" s="44" t="str">
        <f t="shared" ca="1" si="124"/>
        <v>GROWTH</v>
      </c>
      <c r="T583" s="46">
        <v>88.5</v>
      </c>
      <c r="U583" s="46" t="str">
        <f t="shared" ca="1" si="125"/>
        <v>Dec</v>
      </c>
      <c r="V583" s="42">
        <v>88.5</v>
      </c>
      <c r="W583" s="47">
        <f t="shared" si="126"/>
        <v>23.5</v>
      </c>
      <c r="X583" s="48">
        <f t="shared" ca="1" si="127"/>
        <v>0.26553672316384191</v>
      </c>
      <c r="Y583" s="47" t="str">
        <f t="shared" ca="1" si="128"/>
        <v>GROWTH</v>
      </c>
      <c r="Z583" s="50">
        <v>0</v>
      </c>
      <c r="AA583" s="50">
        <f t="shared" si="129"/>
        <v>0</v>
      </c>
      <c r="AB583" s="27">
        <v>1000000307</v>
      </c>
    </row>
    <row r="584" spans="1:28" s="27" customFormat="1" ht="13.8" hidden="1">
      <c r="A584" s="39" t="s">
        <v>1245</v>
      </c>
      <c r="B584" s="58" t="s">
        <v>40</v>
      </c>
      <c r="C584" s="59" t="s">
        <v>1288</v>
      </c>
      <c r="D584" s="59">
        <v>1000000290</v>
      </c>
      <c r="E584" s="60" t="s">
        <v>1289</v>
      </c>
      <c r="F584" s="40">
        <v>43540</v>
      </c>
      <c r="G584" s="40" t="str">
        <f t="shared" si="117"/>
        <v>Targeted Dealer</v>
      </c>
      <c r="H584" s="40"/>
      <c r="I584" s="41">
        <v>30</v>
      </c>
      <c r="J584" s="41">
        <f t="shared" ca="1" si="118"/>
        <v>660.9677419354839</v>
      </c>
      <c r="K584" s="42">
        <v>7</v>
      </c>
      <c r="L584" s="43">
        <f t="shared" ca="1" si="119"/>
        <v>-653.9677419354839</v>
      </c>
      <c r="M584" s="43">
        <f t="shared" ca="1" si="120"/>
        <v>1.0590531966813079</v>
      </c>
      <c r="N584" s="44">
        <v>3.5</v>
      </c>
      <c r="O584" s="45" t="str">
        <f t="shared" ca="1" si="121"/>
        <v>Nov</v>
      </c>
      <c r="P584" s="42">
        <v>3.5</v>
      </c>
      <c r="Q584" s="44">
        <f t="shared" si="122"/>
        <v>3.5</v>
      </c>
      <c r="R584" s="45">
        <f t="shared" ca="1" si="123"/>
        <v>1</v>
      </c>
      <c r="S584" s="44" t="str">
        <f t="shared" ca="1" si="124"/>
        <v>GROWTH</v>
      </c>
      <c r="T584" s="46">
        <v>20.5</v>
      </c>
      <c r="U584" s="46" t="str">
        <f t="shared" ca="1" si="125"/>
        <v>Dec</v>
      </c>
      <c r="V584" s="42">
        <v>20.5</v>
      </c>
      <c r="W584" s="47">
        <f t="shared" si="126"/>
        <v>-13.5</v>
      </c>
      <c r="X584" s="48">
        <f t="shared" ca="1" si="127"/>
        <v>-0.65853658536585358</v>
      </c>
      <c r="Y584" s="47" t="str">
        <f t="shared" ca="1" si="128"/>
        <v>DEGROWTH</v>
      </c>
      <c r="Z584" s="50">
        <v>0</v>
      </c>
      <c r="AA584" s="50">
        <f t="shared" si="129"/>
        <v>0</v>
      </c>
      <c r="AB584" s="27">
        <v>1000000290</v>
      </c>
    </row>
    <row r="585" spans="1:28" s="27" customFormat="1" ht="13.8" hidden="1">
      <c r="A585" s="39" t="s">
        <v>1245</v>
      </c>
      <c r="B585" s="58" t="s">
        <v>40</v>
      </c>
      <c r="C585" s="59" t="s">
        <v>1290</v>
      </c>
      <c r="D585" s="59">
        <v>1000000297</v>
      </c>
      <c r="E585" s="60" t="s">
        <v>1291</v>
      </c>
      <c r="F585" s="40">
        <v>43805</v>
      </c>
      <c r="G585" s="40" t="str">
        <f t="shared" si="117"/>
        <v>Targeted Dealer</v>
      </c>
      <c r="H585" s="40"/>
      <c r="I585" s="41">
        <v>31</v>
      </c>
      <c r="J585" s="41">
        <f t="shared" ca="1" si="118"/>
        <v>683</v>
      </c>
      <c r="K585" s="42">
        <v>23</v>
      </c>
      <c r="L585" s="43">
        <f t="shared" ca="1" si="119"/>
        <v>-660</v>
      </c>
      <c r="M585" s="43">
        <f t="shared" ca="1" si="120"/>
        <v>3.3674963396778916</v>
      </c>
      <c r="N585" s="44">
        <v>12.5</v>
      </c>
      <c r="O585" s="45" t="str">
        <f t="shared" ca="1" si="121"/>
        <v>Nov</v>
      </c>
      <c r="P585" s="42">
        <v>12.5</v>
      </c>
      <c r="Q585" s="44">
        <f t="shared" si="122"/>
        <v>10.5</v>
      </c>
      <c r="R585" s="45">
        <f t="shared" ca="1" si="123"/>
        <v>0.84000000000000008</v>
      </c>
      <c r="S585" s="44" t="str">
        <f t="shared" ca="1" si="124"/>
        <v>GROWTH</v>
      </c>
      <c r="T585" s="46">
        <v>9.5</v>
      </c>
      <c r="U585" s="46" t="str">
        <f t="shared" ca="1" si="125"/>
        <v>Dec</v>
      </c>
      <c r="V585" s="42">
        <v>9.5</v>
      </c>
      <c r="W585" s="47">
        <f t="shared" si="126"/>
        <v>13.5</v>
      </c>
      <c r="X585" s="48">
        <f t="shared" ca="1" si="127"/>
        <v>1.4210526315789473</v>
      </c>
      <c r="Y585" s="47" t="str">
        <f t="shared" ca="1" si="128"/>
        <v>GROWTH</v>
      </c>
      <c r="Z585" s="50">
        <v>0</v>
      </c>
      <c r="AA585" s="50">
        <f t="shared" si="129"/>
        <v>0</v>
      </c>
      <c r="AB585" s="27">
        <v>1000000297</v>
      </c>
    </row>
    <row r="586" spans="1:28" s="27" customFormat="1" ht="13.8" hidden="1">
      <c r="A586" s="39" t="s">
        <v>1245</v>
      </c>
      <c r="B586" s="58" t="s">
        <v>40</v>
      </c>
      <c r="C586" s="59" t="s">
        <v>1292</v>
      </c>
      <c r="D586" s="59">
        <v>1000000306</v>
      </c>
      <c r="E586" s="60" t="s">
        <v>1293</v>
      </c>
      <c r="F586" s="40">
        <v>43862</v>
      </c>
      <c r="G586" s="40" t="str">
        <f t="shared" si="117"/>
        <v>Targeted Dealer</v>
      </c>
      <c r="H586" s="40" t="s">
        <v>113</v>
      </c>
      <c r="I586" s="41">
        <v>1000</v>
      </c>
      <c r="J586" s="41">
        <f t="shared" ca="1" si="118"/>
        <v>22032.258064516129</v>
      </c>
      <c r="K586" s="42">
        <v>1054</v>
      </c>
      <c r="L586" s="43">
        <f t="shared" ca="1" si="119"/>
        <v>-20978.258064516129</v>
      </c>
      <c r="M586" s="43">
        <f t="shared" ca="1" si="120"/>
        <v>4.7838945827232795</v>
      </c>
      <c r="N586" s="44">
        <v>937.5</v>
      </c>
      <c r="O586" s="45" t="str">
        <f t="shared" ca="1" si="121"/>
        <v>Nov</v>
      </c>
      <c r="P586" s="42">
        <v>937.5</v>
      </c>
      <c r="Q586" s="44">
        <f t="shared" si="122"/>
        <v>116.5</v>
      </c>
      <c r="R586" s="45">
        <f t="shared" ca="1" si="123"/>
        <v>0.12426666666666675</v>
      </c>
      <c r="S586" s="44" t="str">
        <f t="shared" ca="1" si="124"/>
        <v>GROWTH</v>
      </c>
      <c r="T586" s="46">
        <v>768.5</v>
      </c>
      <c r="U586" s="46" t="str">
        <f t="shared" ca="1" si="125"/>
        <v>Dec</v>
      </c>
      <c r="V586" s="42">
        <v>768.5</v>
      </c>
      <c r="W586" s="47">
        <f t="shared" si="126"/>
        <v>285.5</v>
      </c>
      <c r="X586" s="48">
        <f t="shared" ca="1" si="127"/>
        <v>0.37150292778139238</v>
      </c>
      <c r="Y586" s="47" t="str">
        <f t="shared" ca="1" si="128"/>
        <v>GROWTH</v>
      </c>
      <c r="Z586" s="50">
        <v>0</v>
      </c>
      <c r="AA586" s="50">
        <f t="shared" si="129"/>
        <v>1</v>
      </c>
      <c r="AB586" s="27">
        <v>1000000306</v>
      </c>
    </row>
    <row r="587" spans="1:28" s="27" customFormat="1" ht="13.8" hidden="1">
      <c r="A587" s="39" t="s">
        <v>1245</v>
      </c>
      <c r="B587" s="58" t="s">
        <v>40</v>
      </c>
      <c r="C587" s="59" t="s">
        <v>1294</v>
      </c>
      <c r="D587" s="59">
        <v>1000002393</v>
      </c>
      <c r="E587" s="60" t="s">
        <v>1295</v>
      </c>
      <c r="F587" s="40">
        <v>44543</v>
      </c>
      <c r="G587" s="40" t="str">
        <f t="shared" si="117"/>
        <v>-</v>
      </c>
      <c r="H587" s="40"/>
      <c r="I587" s="41">
        <v>0</v>
      </c>
      <c r="J587" s="41">
        <f t="shared" ca="1" si="118"/>
        <v>0</v>
      </c>
      <c r="K587" s="42">
        <v>0</v>
      </c>
      <c r="L587" s="43">
        <f t="shared" ca="1" si="119"/>
        <v>0</v>
      </c>
      <c r="M587" s="43" t="str">
        <f t="shared" ca="1" si="120"/>
        <v>-</v>
      </c>
      <c r="N587" s="44">
        <v>12.5</v>
      </c>
      <c r="O587" s="45" t="str">
        <f t="shared" ca="1" si="121"/>
        <v>Nov</v>
      </c>
      <c r="P587" s="42">
        <v>12.5</v>
      </c>
      <c r="Q587" s="44">
        <f t="shared" si="122"/>
        <v>-12.5</v>
      </c>
      <c r="R587" s="45">
        <f t="shared" ca="1" si="123"/>
        <v>-1</v>
      </c>
      <c r="S587" s="44" t="str">
        <f t="shared" ca="1" si="124"/>
        <v>DEGROWTH</v>
      </c>
      <c r="T587" s="46">
        <v>57</v>
      </c>
      <c r="U587" s="46" t="str">
        <f t="shared" ca="1" si="125"/>
        <v>Dec</v>
      </c>
      <c r="V587" s="42">
        <v>57</v>
      </c>
      <c r="W587" s="47">
        <f t="shared" si="126"/>
        <v>-57</v>
      </c>
      <c r="X587" s="48">
        <f t="shared" ca="1" si="127"/>
        <v>-1</v>
      </c>
      <c r="Y587" s="47" t="str">
        <f t="shared" ca="1" si="128"/>
        <v>DEGROWTH</v>
      </c>
      <c r="Z587" s="50">
        <v>1</v>
      </c>
      <c r="AA587" s="50">
        <f t="shared" si="129"/>
        <v>0</v>
      </c>
      <c r="AB587" s="27">
        <v>1000002393</v>
      </c>
    </row>
    <row r="588" spans="1:28" s="27" customFormat="1" ht="13.8" hidden="1">
      <c r="A588" s="39" t="s">
        <v>1245</v>
      </c>
      <c r="B588" s="58" t="s">
        <v>40</v>
      </c>
      <c r="C588" s="59" t="s">
        <v>1296</v>
      </c>
      <c r="D588" s="59">
        <v>1000002597</v>
      </c>
      <c r="E588" s="60" t="s">
        <v>1297</v>
      </c>
      <c r="F588" s="40">
        <v>44599</v>
      </c>
      <c r="G588" s="40" t="str">
        <f t="shared" si="117"/>
        <v>-</v>
      </c>
      <c r="H588" s="40"/>
      <c r="I588" s="41">
        <v>0</v>
      </c>
      <c r="J588" s="41">
        <f t="shared" ca="1" si="118"/>
        <v>0</v>
      </c>
      <c r="K588" s="42">
        <v>0</v>
      </c>
      <c r="L588" s="43">
        <f t="shared" ca="1" si="119"/>
        <v>0</v>
      </c>
      <c r="M588" s="43" t="str">
        <f t="shared" ca="1" si="120"/>
        <v>-</v>
      </c>
      <c r="N588" s="44">
        <v>0</v>
      </c>
      <c r="O588" s="45" t="str">
        <f t="shared" ca="1" si="121"/>
        <v>Nov</v>
      </c>
      <c r="P588" s="42">
        <v>0</v>
      </c>
      <c r="Q588" s="44">
        <f t="shared" si="122"/>
        <v>0</v>
      </c>
      <c r="R588" s="45">
        <f t="shared" ca="1" si="123"/>
        <v>0</v>
      </c>
      <c r="S588" s="44" t="b">
        <f t="shared" si="124"/>
        <v>0</v>
      </c>
      <c r="T588" s="46">
        <v>7</v>
      </c>
      <c r="U588" s="46" t="str">
        <f t="shared" ca="1" si="125"/>
        <v>Dec</v>
      </c>
      <c r="V588" s="42">
        <v>7</v>
      </c>
      <c r="W588" s="47">
        <f t="shared" si="126"/>
        <v>-7</v>
      </c>
      <c r="X588" s="48">
        <f t="shared" ca="1" si="127"/>
        <v>-1</v>
      </c>
      <c r="Y588" s="47" t="str">
        <f t="shared" ca="1" si="128"/>
        <v>DEGROWTH</v>
      </c>
      <c r="Z588" s="50">
        <v>1</v>
      </c>
      <c r="AA588" s="50">
        <f t="shared" si="129"/>
        <v>0</v>
      </c>
      <c r="AB588" s="27">
        <v>1000002597</v>
      </c>
    </row>
    <row r="589" spans="1:28" s="27" customFormat="1" ht="13.8" hidden="1">
      <c r="A589" s="39" t="s">
        <v>1245</v>
      </c>
      <c r="B589" s="58" t="s">
        <v>40</v>
      </c>
      <c r="C589" s="59" t="s">
        <v>1298</v>
      </c>
      <c r="D589" s="59">
        <v>1000002621</v>
      </c>
      <c r="E589" s="60" t="s">
        <v>1299</v>
      </c>
      <c r="F589" s="40">
        <v>44628</v>
      </c>
      <c r="G589" s="40" t="str">
        <f t="shared" si="117"/>
        <v>Targeted Dealer</v>
      </c>
      <c r="H589" s="40"/>
      <c r="I589" s="41">
        <v>160</v>
      </c>
      <c r="J589" s="41">
        <f t="shared" ca="1" si="118"/>
        <v>3525.1612903225805</v>
      </c>
      <c r="K589" s="42">
        <v>110</v>
      </c>
      <c r="L589" s="43">
        <f t="shared" ca="1" si="119"/>
        <v>-3415.1612903225805</v>
      </c>
      <c r="M589" s="43">
        <f t="shared" ca="1" si="120"/>
        <v>3.1204245973645683</v>
      </c>
      <c r="N589" s="44">
        <v>120</v>
      </c>
      <c r="O589" s="45" t="str">
        <f t="shared" ca="1" si="121"/>
        <v>Nov</v>
      </c>
      <c r="P589" s="42">
        <v>120</v>
      </c>
      <c r="Q589" s="44">
        <f t="shared" si="122"/>
        <v>-10</v>
      </c>
      <c r="R589" s="45">
        <f t="shared" ca="1" si="123"/>
        <v>-8.333333333333337E-2</v>
      </c>
      <c r="S589" s="44" t="str">
        <f t="shared" ca="1" si="124"/>
        <v>DEGROWTH</v>
      </c>
      <c r="T589" s="46">
        <v>133</v>
      </c>
      <c r="U589" s="46" t="str">
        <f t="shared" ca="1" si="125"/>
        <v>Dec</v>
      </c>
      <c r="V589" s="42">
        <v>133</v>
      </c>
      <c r="W589" s="47">
        <f t="shared" si="126"/>
        <v>-23</v>
      </c>
      <c r="X589" s="48">
        <f t="shared" ca="1" si="127"/>
        <v>-0.17293233082706772</v>
      </c>
      <c r="Y589" s="47" t="str">
        <f t="shared" ca="1" si="128"/>
        <v>DEGROWTH</v>
      </c>
      <c r="Z589" s="50">
        <v>0</v>
      </c>
      <c r="AA589" s="50">
        <f t="shared" si="129"/>
        <v>0</v>
      </c>
      <c r="AB589" s="27">
        <v>1000002621</v>
      </c>
    </row>
    <row r="590" spans="1:28" s="27" customFormat="1" ht="13.8" hidden="1">
      <c r="A590" s="39" t="s">
        <v>1245</v>
      </c>
      <c r="B590" s="58" t="s">
        <v>40</v>
      </c>
      <c r="C590" s="59" t="s">
        <v>1300</v>
      </c>
      <c r="D590" s="59">
        <v>1000002763</v>
      </c>
      <c r="E590" s="60" t="s">
        <v>1301</v>
      </c>
      <c r="F590" s="40">
        <v>44711</v>
      </c>
      <c r="G590" s="40" t="str">
        <f t="shared" si="117"/>
        <v>Targeted Dealer</v>
      </c>
      <c r="H590" s="40"/>
      <c r="I590" s="41">
        <v>150</v>
      </c>
      <c r="J590" s="41">
        <f t="shared" ca="1" si="118"/>
        <v>3304.8387096774195</v>
      </c>
      <c r="K590" s="42">
        <v>83.25</v>
      </c>
      <c r="L590" s="43">
        <f t="shared" ca="1" si="119"/>
        <v>-3221.5887096774195</v>
      </c>
      <c r="M590" s="43">
        <f t="shared" ca="1" si="120"/>
        <v>2.519033674963397</v>
      </c>
      <c r="N590" s="44">
        <v>45.5</v>
      </c>
      <c r="O590" s="45" t="str">
        <f t="shared" ca="1" si="121"/>
        <v>Nov</v>
      </c>
      <c r="P590" s="42">
        <v>45.5</v>
      </c>
      <c r="Q590" s="44">
        <f t="shared" si="122"/>
        <v>37.75</v>
      </c>
      <c r="R590" s="45">
        <f t="shared" ca="1" si="123"/>
        <v>0.82967032967032961</v>
      </c>
      <c r="S590" s="44" t="str">
        <f t="shared" ca="1" si="124"/>
        <v>GROWTH</v>
      </c>
      <c r="T590" s="46">
        <v>98.75</v>
      </c>
      <c r="U590" s="46" t="str">
        <f t="shared" ca="1" si="125"/>
        <v>Dec</v>
      </c>
      <c r="V590" s="42">
        <v>98.75</v>
      </c>
      <c r="W590" s="47">
        <f t="shared" si="126"/>
        <v>-15.5</v>
      </c>
      <c r="X590" s="48">
        <f t="shared" ca="1" si="127"/>
        <v>-0.15696202531645564</v>
      </c>
      <c r="Y590" s="47" t="str">
        <f t="shared" ca="1" si="128"/>
        <v>DEGROWTH</v>
      </c>
      <c r="Z590" s="50">
        <v>0</v>
      </c>
      <c r="AA590" s="50">
        <f t="shared" si="129"/>
        <v>0</v>
      </c>
      <c r="AB590" s="27">
        <v>1000002763</v>
      </c>
    </row>
    <row r="591" spans="1:28" s="27" customFormat="1" ht="13.8" hidden="1">
      <c r="A591" s="39" t="s">
        <v>1245</v>
      </c>
      <c r="B591" s="58" t="s">
        <v>40</v>
      </c>
      <c r="C591" s="61" t="s">
        <v>1302</v>
      </c>
      <c r="D591" s="59">
        <v>1000003162</v>
      </c>
      <c r="E591" s="61" t="s">
        <v>1303</v>
      </c>
      <c r="F591" s="40">
        <v>44916</v>
      </c>
      <c r="G591" s="40" t="str">
        <f t="shared" si="117"/>
        <v>Targeted Dealer</v>
      </c>
      <c r="H591" s="40"/>
      <c r="I591" s="41">
        <v>120</v>
      </c>
      <c r="J591" s="41">
        <f t="shared" ca="1" si="118"/>
        <v>2643.8709677419356</v>
      </c>
      <c r="K591" s="42">
        <v>97.5</v>
      </c>
      <c r="L591" s="43">
        <f t="shared" ca="1" si="119"/>
        <v>-2546.3709677419356</v>
      </c>
      <c r="M591" s="43">
        <f t="shared" ca="1" si="120"/>
        <v>3.6877745241581255</v>
      </c>
      <c r="N591" s="44">
        <v>176</v>
      </c>
      <c r="O591" s="45" t="str">
        <f t="shared" ca="1" si="121"/>
        <v>Nov</v>
      </c>
      <c r="P591" s="42">
        <v>176</v>
      </c>
      <c r="Q591" s="44">
        <f t="shared" si="122"/>
        <v>-78.5</v>
      </c>
      <c r="R591" s="45">
        <f t="shared" ca="1" si="123"/>
        <v>-0.44602272727272729</v>
      </c>
      <c r="S591" s="44" t="str">
        <f t="shared" ca="1" si="124"/>
        <v>DEGROWTH</v>
      </c>
      <c r="T591" s="46">
        <v>79.5</v>
      </c>
      <c r="U591" s="46" t="str">
        <f t="shared" ca="1" si="125"/>
        <v>Dec</v>
      </c>
      <c r="V591" s="42">
        <v>79.5</v>
      </c>
      <c r="W591" s="47">
        <f t="shared" si="126"/>
        <v>18</v>
      </c>
      <c r="X591" s="48">
        <f t="shared" ca="1" si="127"/>
        <v>0.22641509433962259</v>
      </c>
      <c r="Y591" s="47" t="str">
        <f t="shared" ca="1" si="128"/>
        <v>GROWTH</v>
      </c>
      <c r="Z591" s="50">
        <v>0</v>
      </c>
      <c r="AA591" s="50">
        <f t="shared" si="129"/>
        <v>0</v>
      </c>
      <c r="AB591" s="27">
        <v>1000003162</v>
      </c>
    </row>
    <row r="592" spans="1:28" s="27" customFormat="1" ht="13.8" hidden="1">
      <c r="A592" s="39" t="s">
        <v>1245</v>
      </c>
      <c r="B592" s="58" t="s">
        <v>40</v>
      </c>
      <c r="C592" s="61" t="s">
        <v>1304</v>
      </c>
      <c r="D592" s="59">
        <v>1000003294</v>
      </c>
      <c r="E592" s="61" t="s">
        <v>1305</v>
      </c>
      <c r="F592" s="40">
        <v>44953</v>
      </c>
      <c r="G592" s="40" t="str">
        <f t="shared" si="117"/>
        <v>Targeted Dealer</v>
      </c>
      <c r="H592" s="40" t="s">
        <v>113</v>
      </c>
      <c r="I592" s="41">
        <v>170</v>
      </c>
      <c r="J592" s="41">
        <f t="shared" ca="1" si="118"/>
        <v>3745.4838709677415</v>
      </c>
      <c r="K592" s="42">
        <v>152</v>
      </c>
      <c r="L592" s="43">
        <f t="shared" ca="1" si="119"/>
        <v>-3593.4838709677415</v>
      </c>
      <c r="M592" s="43">
        <f t="shared" ca="1" si="120"/>
        <v>4.0582206528292142</v>
      </c>
      <c r="N592" s="44">
        <v>143</v>
      </c>
      <c r="O592" s="45" t="str">
        <f t="shared" ca="1" si="121"/>
        <v>Nov</v>
      </c>
      <c r="P592" s="42">
        <v>143</v>
      </c>
      <c r="Q592" s="44">
        <f t="shared" si="122"/>
        <v>9</v>
      </c>
      <c r="R592" s="45">
        <f t="shared" ca="1" si="123"/>
        <v>6.2937062937062915E-2</v>
      </c>
      <c r="S592" s="44" t="str">
        <f t="shared" ca="1" si="124"/>
        <v>GROWTH</v>
      </c>
      <c r="T592" s="46">
        <v>50</v>
      </c>
      <c r="U592" s="46" t="str">
        <f t="shared" ca="1" si="125"/>
        <v>Dec</v>
      </c>
      <c r="V592" s="42">
        <v>50</v>
      </c>
      <c r="W592" s="47">
        <f t="shared" si="126"/>
        <v>102</v>
      </c>
      <c r="X592" s="48">
        <f t="shared" ca="1" si="127"/>
        <v>2.04</v>
      </c>
      <c r="Y592" s="47" t="str">
        <f t="shared" ca="1" si="128"/>
        <v>GROWTH</v>
      </c>
      <c r="Z592" s="50">
        <v>0</v>
      </c>
      <c r="AA592" s="50">
        <f t="shared" si="129"/>
        <v>1</v>
      </c>
      <c r="AB592" s="27">
        <v>1000003294</v>
      </c>
    </row>
    <row r="593" spans="1:28" s="27" customFormat="1" ht="13.8" hidden="1">
      <c r="A593" s="39" t="s">
        <v>1245</v>
      </c>
      <c r="B593" s="58" t="s">
        <v>40</v>
      </c>
      <c r="C593" s="61" t="s">
        <v>1306</v>
      </c>
      <c r="D593" s="59">
        <v>1000003309</v>
      </c>
      <c r="E593" s="61" t="s">
        <v>1307</v>
      </c>
      <c r="F593" s="40">
        <v>44957</v>
      </c>
      <c r="G593" s="40" t="str">
        <f t="shared" si="117"/>
        <v>Targeted Dealer</v>
      </c>
      <c r="H593" s="40"/>
      <c r="I593" s="41">
        <v>100</v>
      </c>
      <c r="J593" s="41">
        <f t="shared" ca="1" si="118"/>
        <v>2203.2258064516127</v>
      </c>
      <c r="K593" s="42">
        <v>97.5</v>
      </c>
      <c r="L593" s="43">
        <f t="shared" ca="1" si="119"/>
        <v>-2105.7258064516127</v>
      </c>
      <c r="M593" s="43">
        <f t="shared" ca="1" si="120"/>
        <v>4.4253294289897509</v>
      </c>
      <c r="N593" s="44">
        <v>103.5</v>
      </c>
      <c r="O593" s="45" t="str">
        <f t="shared" ca="1" si="121"/>
        <v>Nov</v>
      </c>
      <c r="P593" s="42">
        <v>103.5</v>
      </c>
      <c r="Q593" s="44">
        <f t="shared" si="122"/>
        <v>-6</v>
      </c>
      <c r="R593" s="45">
        <f t="shared" ca="1" si="123"/>
        <v>-5.7971014492753659E-2</v>
      </c>
      <c r="S593" s="44" t="str">
        <f t="shared" ca="1" si="124"/>
        <v>DEGROWTH</v>
      </c>
      <c r="T593" s="46">
        <v>47.5</v>
      </c>
      <c r="U593" s="46" t="str">
        <f t="shared" ca="1" si="125"/>
        <v>Dec</v>
      </c>
      <c r="V593" s="42">
        <v>47.5</v>
      </c>
      <c r="W593" s="47">
        <f t="shared" si="126"/>
        <v>50</v>
      </c>
      <c r="X593" s="48">
        <f t="shared" ca="1" si="127"/>
        <v>1.0526315789473686</v>
      </c>
      <c r="Y593" s="47" t="str">
        <f t="shared" ca="1" si="128"/>
        <v>GROWTH</v>
      </c>
      <c r="Z593" s="50">
        <v>0</v>
      </c>
      <c r="AA593" s="50">
        <f t="shared" si="129"/>
        <v>0</v>
      </c>
      <c r="AB593" s="27">
        <v>1000003309</v>
      </c>
    </row>
    <row r="594" spans="1:28" s="27" customFormat="1" ht="13.8" hidden="1">
      <c r="A594" s="39" t="s">
        <v>1245</v>
      </c>
      <c r="B594" s="58" t="s">
        <v>40</v>
      </c>
      <c r="C594" s="61" t="s">
        <v>1308</v>
      </c>
      <c r="D594" s="59">
        <v>1000003402</v>
      </c>
      <c r="E594" s="61" t="s">
        <v>1309</v>
      </c>
      <c r="F594" s="40">
        <v>44985</v>
      </c>
      <c r="G594" s="40" t="str">
        <f t="shared" si="117"/>
        <v>Targeted Dealer</v>
      </c>
      <c r="H594" s="40"/>
      <c r="I594" s="41">
        <v>50</v>
      </c>
      <c r="J594" s="41">
        <f t="shared" ca="1" si="118"/>
        <v>1101.6129032258063</v>
      </c>
      <c r="K594" s="42">
        <v>0</v>
      </c>
      <c r="L594" s="43">
        <f t="shared" ca="1" si="119"/>
        <v>-1101.6129032258063</v>
      </c>
      <c r="M594" s="43">
        <f t="shared" ca="1" si="120"/>
        <v>0</v>
      </c>
      <c r="N594" s="44">
        <v>13</v>
      </c>
      <c r="O594" s="45" t="str">
        <f t="shared" ca="1" si="121"/>
        <v>Nov</v>
      </c>
      <c r="P594" s="42">
        <v>13</v>
      </c>
      <c r="Q594" s="44">
        <f t="shared" si="122"/>
        <v>-13</v>
      </c>
      <c r="R594" s="45">
        <f t="shared" ca="1" si="123"/>
        <v>-1</v>
      </c>
      <c r="S594" s="44" t="str">
        <f t="shared" ca="1" si="124"/>
        <v>DEGROWTH</v>
      </c>
      <c r="T594" s="46">
        <v>34.5</v>
      </c>
      <c r="U594" s="46" t="str">
        <f t="shared" ca="1" si="125"/>
        <v>Dec</v>
      </c>
      <c r="V594" s="42">
        <v>34.5</v>
      </c>
      <c r="W594" s="47">
        <f t="shared" si="126"/>
        <v>-34.5</v>
      </c>
      <c r="X594" s="48">
        <f t="shared" ca="1" si="127"/>
        <v>-1</v>
      </c>
      <c r="Y594" s="47" t="str">
        <f t="shared" ca="1" si="128"/>
        <v>DEGROWTH</v>
      </c>
      <c r="Z594" s="50">
        <v>1</v>
      </c>
      <c r="AA594" s="50">
        <f t="shared" si="129"/>
        <v>0</v>
      </c>
      <c r="AB594" s="27">
        <v>1000003402</v>
      </c>
    </row>
    <row r="595" spans="1:28" s="27" customFormat="1" ht="13.8" hidden="1">
      <c r="A595" s="39" t="s">
        <v>1245</v>
      </c>
      <c r="B595" s="58" t="s">
        <v>40</v>
      </c>
      <c r="C595" s="61" t="s">
        <v>1310</v>
      </c>
      <c r="D595" s="59">
        <v>1000003483</v>
      </c>
      <c r="E595" s="61" t="s">
        <v>1311</v>
      </c>
      <c r="F595" s="40">
        <v>45021</v>
      </c>
      <c r="G595" s="40" t="str">
        <f t="shared" si="117"/>
        <v>Targeted Dealer</v>
      </c>
      <c r="H595" s="40"/>
      <c r="I595" s="41">
        <v>50</v>
      </c>
      <c r="J595" s="41">
        <f t="shared" ca="1" si="118"/>
        <v>1101.6129032258063</v>
      </c>
      <c r="K595" s="42">
        <v>22</v>
      </c>
      <c r="L595" s="43">
        <f t="shared" ca="1" si="119"/>
        <v>-1079.6129032258063</v>
      </c>
      <c r="M595" s="43">
        <f t="shared" ca="1" si="120"/>
        <v>1.9970717423133237</v>
      </c>
      <c r="N595" s="44">
        <v>12.5</v>
      </c>
      <c r="O595" s="45" t="str">
        <f t="shared" ca="1" si="121"/>
        <v>Nov</v>
      </c>
      <c r="P595" s="42">
        <v>12.5</v>
      </c>
      <c r="Q595" s="44">
        <f t="shared" si="122"/>
        <v>9.5</v>
      </c>
      <c r="R595" s="45">
        <f t="shared" ca="1" si="123"/>
        <v>0.76</v>
      </c>
      <c r="S595" s="44" t="str">
        <f t="shared" ca="1" si="124"/>
        <v>GROWTH</v>
      </c>
      <c r="T595" s="46">
        <v>43.75</v>
      </c>
      <c r="U595" s="46" t="str">
        <f t="shared" ca="1" si="125"/>
        <v>Dec</v>
      </c>
      <c r="V595" s="42">
        <v>43.75</v>
      </c>
      <c r="W595" s="47">
        <f t="shared" si="126"/>
        <v>-21.75</v>
      </c>
      <c r="X595" s="48">
        <f t="shared" ca="1" si="127"/>
        <v>-0.49714285714285711</v>
      </c>
      <c r="Y595" s="47" t="str">
        <f t="shared" ca="1" si="128"/>
        <v>DEGROWTH</v>
      </c>
      <c r="Z595" s="50">
        <v>0</v>
      </c>
      <c r="AA595" s="50">
        <f t="shared" si="129"/>
        <v>0</v>
      </c>
      <c r="AB595" s="27">
        <v>1000003483</v>
      </c>
    </row>
    <row r="596" spans="1:28" s="27" customFormat="1" ht="13.8" hidden="1">
      <c r="A596" s="39" t="s">
        <v>1245</v>
      </c>
      <c r="B596" s="58" t="s">
        <v>40</v>
      </c>
      <c r="C596" s="61" t="s">
        <v>1312</v>
      </c>
      <c r="D596" s="59">
        <v>1000003552</v>
      </c>
      <c r="E596" s="61" t="s">
        <v>1313</v>
      </c>
      <c r="F596" s="40">
        <v>45072</v>
      </c>
      <c r="G596" s="40" t="str">
        <f t="shared" si="117"/>
        <v>Targeted Dealer</v>
      </c>
      <c r="H596" s="40"/>
      <c r="I596" s="41">
        <v>60</v>
      </c>
      <c r="J596" s="41">
        <f t="shared" ca="1" si="118"/>
        <v>1321.9354838709678</v>
      </c>
      <c r="K596" s="42">
        <v>10</v>
      </c>
      <c r="L596" s="43">
        <f t="shared" ca="1" si="119"/>
        <v>-1311.9354838709678</v>
      </c>
      <c r="M596" s="43">
        <f t="shared" ca="1" si="120"/>
        <v>0.75646656905807708</v>
      </c>
      <c r="N596" s="44">
        <v>7.5</v>
      </c>
      <c r="O596" s="45" t="str">
        <f t="shared" ca="1" si="121"/>
        <v>Nov</v>
      </c>
      <c r="P596" s="42">
        <v>7.5</v>
      </c>
      <c r="Q596" s="44">
        <f t="shared" si="122"/>
        <v>2.5</v>
      </c>
      <c r="R596" s="45">
        <f t="shared" ca="1" si="123"/>
        <v>0.33333333333333326</v>
      </c>
      <c r="S596" s="44" t="str">
        <f t="shared" ca="1" si="124"/>
        <v>GROWTH</v>
      </c>
      <c r="T596" s="46">
        <v>7.5</v>
      </c>
      <c r="U596" s="46" t="str">
        <f t="shared" ca="1" si="125"/>
        <v>Dec</v>
      </c>
      <c r="V596" s="42">
        <v>7.5</v>
      </c>
      <c r="W596" s="47">
        <f t="shared" si="126"/>
        <v>2.5</v>
      </c>
      <c r="X596" s="48">
        <f t="shared" ca="1" si="127"/>
        <v>0.33333333333333326</v>
      </c>
      <c r="Y596" s="47" t="str">
        <f t="shared" ca="1" si="128"/>
        <v>GROWTH</v>
      </c>
      <c r="Z596" s="50">
        <v>0</v>
      </c>
      <c r="AA596" s="50">
        <f t="shared" si="129"/>
        <v>0</v>
      </c>
      <c r="AB596" s="27">
        <v>1000003552</v>
      </c>
    </row>
    <row r="597" spans="1:28" s="27" customFormat="1" ht="13.8" hidden="1">
      <c r="A597" s="39" t="s">
        <v>1245</v>
      </c>
      <c r="B597" s="58" t="s">
        <v>40</v>
      </c>
      <c r="C597" s="61" t="s">
        <v>1314</v>
      </c>
      <c r="D597" s="59">
        <v>1000003615</v>
      </c>
      <c r="E597" s="61" t="s">
        <v>1315</v>
      </c>
      <c r="F597" s="40">
        <v>45107</v>
      </c>
      <c r="G597" s="40" t="str">
        <f t="shared" si="117"/>
        <v>Targeted Dealer</v>
      </c>
      <c r="H597" s="40"/>
      <c r="I597" s="41">
        <v>120</v>
      </c>
      <c r="J597" s="41">
        <f t="shared" ca="1" si="118"/>
        <v>2643.8709677419356</v>
      </c>
      <c r="K597" s="42">
        <v>90.5</v>
      </c>
      <c r="L597" s="43">
        <f t="shared" ca="1" si="119"/>
        <v>-2553.3709677419356</v>
      </c>
      <c r="M597" s="43">
        <f t="shared" ca="1" si="120"/>
        <v>3.4230112249877984</v>
      </c>
      <c r="N597" s="44">
        <v>64.5</v>
      </c>
      <c r="O597" s="45" t="str">
        <f t="shared" ca="1" si="121"/>
        <v>Nov</v>
      </c>
      <c r="P597" s="42">
        <v>64.5</v>
      </c>
      <c r="Q597" s="44">
        <f t="shared" si="122"/>
        <v>26</v>
      </c>
      <c r="R597" s="45">
        <f t="shared" ca="1" si="123"/>
        <v>0.4031007751937985</v>
      </c>
      <c r="S597" s="44" t="str">
        <f t="shared" ca="1" si="124"/>
        <v>GROWTH</v>
      </c>
      <c r="T597" s="46">
        <v>85.5</v>
      </c>
      <c r="U597" s="46" t="str">
        <f t="shared" ca="1" si="125"/>
        <v>Dec</v>
      </c>
      <c r="V597" s="42">
        <v>85.5</v>
      </c>
      <c r="W597" s="47">
        <f t="shared" si="126"/>
        <v>5</v>
      </c>
      <c r="X597" s="48">
        <f t="shared" ca="1" si="127"/>
        <v>5.8479532163742798E-2</v>
      </c>
      <c r="Y597" s="47" t="str">
        <f t="shared" ca="1" si="128"/>
        <v>GROWTH</v>
      </c>
      <c r="Z597" s="50">
        <v>0</v>
      </c>
      <c r="AA597" s="50">
        <f t="shared" si="129"/>
        <v>0</v>
      </c>
      <c r="AB597" s="27">
        <v>1000003615</v>
      </c>
    </row>
    <row r="598" spans="1:28" s="27" customFormat="1" ht="13.8" hidden="1">
      <c r="A598" s="39" t="s">
        <v>1245</v>
      </c>
      <c r="B598" s="58" t="s">
        <v>40</v>
      </c>
      <c r="C598" s="61" t="s">
        <v>1316</v>
      </c>
      <c r="D598" s="59">
        <v>1000003642</v>
      </c>
      <c r="E598" s="61" t="s">
        <v>1317</v>
      </c>
      <c r="F598" s="40">
        <v>45118</v>
      </c>
      <c r="G598" s="40" t="str">
        <f t="shared" si="117"/>
        <v>Targeted Dealer</v>
      </c>
      <c r="H598" s="40"/>
      <c r="I598" s="41">
        <v>110</v>
      </c>
      <c r="J598" s="41">
        <f t="shared" ca="1" si="118"/>
        <v>2423.5483870967741</v>
      </c>
      <c r="K598" s="42">
        <v>165.5</v>
      </c>
      <c r="L598" s="43">
        <f t="shared" ca="1" si="119"/>
        <v>-2258.0483870967741</v>
      </c>
      <c r="M598" s="43">
        <f t="shared" ca="1" si="120"/>
        <v>6.8288300279515513</v>
      </c>
      <c r="N598" s="44">
        <v>110</v>
      </c>
      <c r="O598" s="45" t="str">
        <f t="shared" ca="1" si="121"/>
        <v>Nov</v>
      </c>
      <c r="P598" s="42">
        <v>110</v>
      </c>
      <c r="Q598" s="44">
        <f t="shared" si="122"/>
        <v>55.5</v>
      </c>
      <c r="R598" s="45">
        <f t="shared" ca="1" si="123"/>
        <v>0.50454545454545463</v>
      </c>
      <c r="S598" s="44" t="str">
        <f t="shared" ca="1" si="124"/>
        <v>GROWTH</v>
      </c>
      <c r="T598" s="46">
        <v>119.5</v>
      </c>
      <c r="U598" s="46" t="str">
        <f t="shared" ca="1" si="125"/>
        <v>Dec</v>
      </c>
      <c r="V598" s="42">
        <v>119.5</v>
      </c>
      <c r="W598" s="47">
        <f t="shared" si="126"/>
        <v>46</v>
      </c>
      <c r="X598" s="48">
        <f t="shared" ca="1" si="127"/>
        <v>0.38493723849372374</v>
      </c>
      <c r="Y598" s="47" t="str">
        <f t="shared" ca="1" si="128"/>
        <v>GROWTH</v>
      </c>
      <c r="Z598" s="50">
        <v>0</v>
      </c>
      <c r="AA598" s="50">
        <f t="shared" si="129"/>
        <v>0</v>
      </c>
      <c r="AB598" s="27">
        <v>1000003642</v>
      </c>
    </row>
    <row r="599" spans="1:28" s="27" customFormat="1" ht="13.8">
      <c r="A599" s="39" t="s">
        <v>1245</v>
      </c>
      <c r="B599" s="58" t="s">
        <v>40</v>
      </c>
      <c r="C599" s="61" t="s">
        <v>1318</v>
      </c>
      <c r="D599" s="59">
        <v>1000003770</v>
      </c>
      <c r="E599" s="61" t="s">
        <v>1319</v>
      </c>
      <c r="F599" s="40">
        <v>45260</v>
      </c>
      <c r="G599" s="40" t="str">
        <f t="shared" si="117"/>
        <v>-</v>
      </c>
      <c r="H599" s="40"/>
      <c r="I599" s="41">
        <v>0</v>
      </c>
      <c r="J599" s="41">
        <f t="shared" ca="1" si="118"/>
        <v>0</v>
      </c>
      <c r="K599" s="42">
        <v>0</v>
      </c>
      <c r="L599" s="43">
        <f t="shared" ca="1" si="119"/>
        <v>0</v>
      </c>
      <c r="M599" s="43" t="str">
        <f t="shared" ca="1" si="120"/>
        <v>-</v>
      </c>
      <c r="N599" s="44">
        <v>0</v>
      </c>
      <c r="O599" s="45" t="str">
        <f t="shared" ca="1" si="121"/>
        <v>Nov</v>
      </c>
      <c r="P599" s="42">
        <v>0</v>
      </c>
      <c r="Q599" s="44">
        <f t="shared" si="122"/>
        <v>0</v>
      </c>
      <c r="R599" s="45">
        <f t="shared" ca="1" si="123"/>
        <v>0</v>
      </c>
      <c r="S599" s="44" t="b">
        <f t="shared" si="124"/>
        <v>0</v>
      </c>
      <c r="T599" s="46">
        <v>9.5</v>
      </c>
      <c r="U599" s="46" t="str">
        <f t="shared" ca="1" si="125"/>
        <v>Dec</v>
      </c>
      <c r="V599" s="42">
        <v>9.5</v>
      </c>
      <c r="W599" s="47">
        <f t="shared" si="126"/>
        <v>-9.5</v>
      </c>
      <c r="X599" s="48">
        <f t="shared" ca="1" si="127"/>
        <v>-1</v>
      </c>
      <c r="Y599" s="47" t="str">
        <f t="shared" ca="1" si="128"/>
        <v>DEGROWTH</v>
      </c>
      <c r="Z599" s="50">
        <v>1</v>
      </c>
      <c r="AA599" s="50">
        <f t="shared" si="129"/>
        <v>0</v>
      </c>
      <c r="AB599" s="27" t="e">
        <v>#N/A</v>
      </c>
    </row>
    <row r="600" spans="1:28" s="27" customFormat="1" ht="13.8" hidden="1">
      <c r="A600" s="39" t="s">
        <v>1245</v>
      </c>
      <c r="B600" s="58" t="s">
        <v>40</v>
      </c>
      <c r="C600" s="58" t="s">
        <v>1320</v>
      </c>
      <c r="D600" s="58">
        <v>1000003799</v>
      </c>
      <c r="E600" s="58" t="s">
        <v>1321</v>
      </c>
      <c r="F600" s="40">
        <v>45283</v>
      </c>
      <c r="G600" s="40" t="str">
        <f t="shared" si="117"/>
        <v>Targeted Dealer</v>
      </c>
      <c r="H600" s="40"/>
      <c r="I600" s="41">
        <v>100</v>
      </c>
      <c r="J600" s="41">
        <f t="shared" ca="1" si="118"/>
        <v>2203.2258064516127</v>
      </c>
      <c r="K600" s="42">
        <v>156</v>
      </c>
      <c r="L600" s="43">
        <f t="shared" ca="1" si="119"/>
        <v>-2047.2258064516127</v>
      </c>
      <c r="M600" s="43">
        <f t="shared" ca="1" si="120"/>
        <v>7.0805270863836016</v>
      </c>
      <c r="N600" s="44">
        <v>77</v>
      </c>
      <c r="O600" s="45" t="str">
        <f t="shared" ca="1" si="121"/>
        <v>Nov</v>
      </c>
      <c r="P600" s="42">
        <v>77</v>
      </c>
      <c r="Q600" s="44">
        <f t="shared" si="122"/>
        <v>79</v>
      </c>
      <c r="R600" s="45">
        <f t="shared" ca="1" si="123"/>
        <v>1.0259740259740258</v>
      </c>
      <c r="S600" s="44" t="str">
        <f t="shared" ca="1" si="124"/>
        <v>GROWTH</v>
      </c>
      <c r="T600" s="46">
        <v>12.5</v>
      </c>
      <c r="U600" s="46" t="str">
        <f t="shared" ca="1" si="125"/>
        <v>Dec</v>
      </c>
      <c r="V600" s="42">
        <v>12.5</v>
      </c>
      <c r="W600" s="47">
        <f t="shared" si="126"/>
        <v>143.5</v>
      </c>
      <c r="X600" s="48">
        <f t="shared" ca="1" si="127"/>
        <v>11.48</v>
      </c>
      <c r="Y600" s="47" t="str">
        <f t="shared" ca="1" si="128"/>
        <v>GROWTH</v>
      </c>
      <c r="Z600" s="50">
        <v>0</v>
      </c>
      <c r="AA600" s="50">
        <f t="shared" si="129"/>
        <v>0</v>
      </c>
      <c r="AB600" s="27">
        <v>1000003799</v>
      </c>
    </row>
    <row r="601" spans="1:28" s="27" customFormat="1" ht="13.8" hidden="1">
      <c r="A601" s="39" t="s">
        <v>1245</v>
      </c>
      <c r="B601" s="58" t="s">
        <v>40</v>
      </c>
      <c r="C601" s="58" t="s">
        <v>1322</v>
      </c>
      <c r="D601" s="58">
        <v>1000003802</v>
      </c>
      <c r="E601" s="58" t="s">
        <v>1323</v>
      </c>
      <c r="F601" s="40">
        <v>45283</v>
      </c>
      <c r="G601" s="40" t="str">
        <f t="shared" si="117"/>
        <v>Targeted Dealer</v>
      </c>
      <c r="H601" s="40"/>
      <c r="I601" s="41">
        <v>150</v>
      </c>
      <c r="J601" s="41">
        <f t="shared" ca="1" si="118"/>
        <v>3304.8387096774195</v>
      </c>
      <c r="K601" s="42">
        <v>116.5</v>
      </c>
      <c r="L601" s="43">
        <f t="shared" ca="1" si="119"/>
        <v>-3188.3387096774195</v>
      </c>
      <c r="M601" s="43">
        <f t="shared" ca="1" si="120"/>
        <v>3.5251342118106397</v>
      </c>
      <c r="N601" s="44">
        <v>100</v>
      </c>
      <c r="O601" s="45" t="str">
        <f t="shared" ca="1" si="121"/>
        <v>Nov</v>
      </c>
      <c r="P601" s="42">
        <v>100</v>
      </c>
      <c r="Q601" s="44">
        <f t="shared" si="122"/>
        <v>16.5</v>
      </c>
      <c r="R601" s="45">
        <f t="shared" ca="1" si="123"/>
        <v>0.16500000000000004</v>
      </c>
      <c r="S601" s="44" t="str">
        <f t="shared" ca="1" si="124"/>
        <v>GROWTH</v>
      </c>
      <c r="T601" s="46">
        <v>50</v>
      </c>
      <c r="U601" s="46" t="str">
        <f t="shared" ca="1" si="125"/>
        <v>Dec</v>
      </c>
      <c r="V601" s="42">
        <v>50</v>
      </c>
      <c r="W601" s="47">
        <f t="shared" si="126"/>
        <v>66.5</v>
      </c>
      <c r="X601" s="48">
        <f t="shared" ca="1" si="127"/>
        <v>1.33</v>
      </c>
      <c r="Y601" s="47" t="str">
        <f t="shared" ca="1" si="128"/>
        <v>GROWTH</v>
      </c>
      <c r="Z601" s="50">
        <v>0</v>
      </c>
      <c r="AA601" s="50">
        <f t="shared" si="129"/>
        <v>0</v>
      </c>
      <c r="AB601" s="27">
        <v>1000003802</v>
      </c>
    </row>
    <row r="602" spans="1:28" s="27" customFormat="1" ht="13.8" hidden="1">
      <c r="A602" s="39" t="s">
        <v>1245</v>
      </c>
      <c r="B602" s="58" t="s">
        <v>40</v>
      </c>
      <c r="C602" s="58" t="s">
        <v>1324</v>
      </c>
      <c r="D602" s="58">
        <v>1000003805</v>
      </c>
      <c r="E602" s="58" t="s">
        <v>1309</v>
      </c>
      <c r="F602" s="40">
        <v>45288</v>
      </c>
      <c r="G602" s="40" t="str">
        <f t="shared" si="117"/>
        <v>Targeted Dealer</v>
      </c>
      <c r="H602" s="40" t="s">
        <v>113</v>
      </c>
      <c r="I602" s="41">
        <v>38</v>
      </c>
      <c r="J602" s="41">
        <f t="shared" ca="1" si="118"/>
        <v>837.22580645161293</v>
      </c>
      <c r="K602" s="42">
        <v>25</v>
      </c>
      <c r="L602" s="43">
        <f t="shared" ca="1" si="119"/>
        <v>-812.22580645161293</v>
      </c>
      <c r="M602" s="43">
        <f t="shared" ca="1" si="120"/>
        <v>2.9860522462818833</v>
      </c>
      <c r="N602" s="44">
        <v>37.5</v>
      </c>
      <c r="O602" s="45" t="str">
        <f t="shared" ca="1" si="121"/>
        <v>Nov</v>
      </c>
      <c r="P602" s="42">
        <v>37.5</v>
      </c>
      <c r="Q602" s="44">
        <f t="shared" si="122"/>
        <v>-12.5</v>
      </c>
      <c r="R602" s="45">
        <f t="shared" ca="1" si="123"/>
        <v>-0.33333333333333337</v>
      </c>
      <c r="S602" s="44" t="str">
        <f t="shared" ca="1" si="124"/>
        <v>DEGROWTH</v>
      </c>
      <c r="T602" s="46">
        <v>0</v>
      </c>
      <c r="U602" s="46" t="str">
        <f t="shared" ca="1" si="125"/>
        <v>Dec</v>
      </c>
      <c r="V602" s="42">
        <v>0</v>
      </c>
      <c r="W602" s="47">
        <f t="shared" si="126"/>
        <v>25</v>
      </c>
      <c r="X602" s="48">
        <f t="shared" ca="1" si="127"/>
        <v>0</v>
      </c>
      <c r="Y602" s="47" t="b">
        <f t="shared" si="128"/>
        <v>0</v>
      </c>
      <c r="Z602" s="50">
        <v>0</v>
      </c>
      <c r="AA602" s="50">
        <f t="shared" si="129"/>
        <v>1</v>
      </c>
      <c r="AB602" s="27">
        <v>1000003805</v>
      </c>
    </row>
    <row r="603" spans="1:28" s="27" customFormat="1" ht="13.8" hidden="1">
      <c r="A603" s="39" t="s">
        <v>1245</v>
      </c>
      <c r="B603" s="58" t="s">
        <v>40</v>
      </c>
      <c r="C603" s="58" t="s">
        <v>1325</v>
      </c>
      <c r="D603" s="58">
        <v>1000003815</v>
      </c>
      <c r="E603" s="58" t="s">
        <v>1326</v>
      </c>
      <c r="F603" s="49">
        <v>45291</v>
      </c>
      <c r="G603" s="40" t="str">
        <f t="shared" si="117"/>
        <v>Targeted Dealer</v>
      </c>
      <c r="H603" s="40"/>
      <c r="I603" s="41">
        <v>250</v>
      </c>
      <c r="J603" s="41">
        <f t="shared" ca="1" si="118"/>
        <v>5508.0645161290322</v>
      </c>
      <c r="K603" s="42">
        <v>243.5</v>
      </c>
      <c r="L603" s="43">
        <f t="shared" ca="1" si="119"/>
        <v>-5264.5645161290322</v>
      </c>
      <c r="M603" s="43">
        <f t="shared" ca="1" si="120"/>
        <v>4.4207906295754027</v>
      </c>
      <c r="N603" s="44">
        <v>259</v>
      </c>
      <c r="O603" s="45" t="str">
        <f t="shared" ca="1" si="121"/>
        <v>Nov</v>
      </c>
      <c r="P603" s="42">
        <v>259</v>
      </c>
      <c r="Q603" s="44">
        <f t="shared" si="122"/>
        <v>-15.5</v>
      </c>
      <c r="R603" s="45">
        <f t="shared" ca="1" si="123"/>
        <v>-5.9845559845559837E-2</v>
      </c>
      <c r="S603" s="44" t="str">
        <f t="shared" ca="1" si="124"/>
        <v>DEGROWTH</v>
      </c>
      <c r="T603" s="46">
        <v>0</v>
      </c>
      <c r="U603" s="46" t="str">
        <f t="shared" ca="1" si="125"/>
        <v>Dec</v>
      </c>
      <c r="V603" s="42">
        <v>0</v>
      </c>
      <c r="W603" s="47">
        <f t="shared" si="126"/>
        <v>243.5</v>
      </c>
      <c r="X603" s="48">
        <f t="shared" ca="1" si="127"/>
        <v>0</v>
      </c>
      <c r="Y603" s="47" t="b">
        <f t="shared" si="128"/>
        <v>0</v>
      </c>
      <c r="Z603" s="50">
        <v>0</v>
      </c>
      <c r="AA603" s="50">
        <f t="shared" si="129"/>
        <v>0</v>
      </c>
      <c r="AB603" s="27">
        <v>1000003815</v>
      </c>
    </row>
    <row r="604" spans="1:28" s="27" customFormat="1" ht="13.8" hidden="1">
      <c r="A604" s="50" t="s">
        <v>1245</v>
      </c>
      <c r="B604" s="63" t="s">
        <v>40</v>
      </c>
      <c r="C604" s="63" t="s">
        <v>1327</v>
      </c>
      <c r="D604" s="63">
        <v>1000003846</v>
      </c>
      <c r="E604" s="63" t="s">
        <v>1328</v>
      </c>
      <c r="F604" s="51">
        <v>45322</v>
      </c>
      <c r="G604" s="40" t="str">
        <f t="shared" si="117"/>
        <v>Targeted Dealer</v>
      </c>
      <c r="H604" s="40"/>
      <c r="I604" s="41">
        <v>90</v>
      </c>
      <c r="J604" s="41">
        <f t="shared" ca="1" si="118"/>
        <v>1982.9032258064517</v>
      </c>
      <c r="K604" s="42">
        <v>156</v>
      </c>
      <c r="L604" s="43">
        <f t="shared" ca="1" si="119"/>
        <v>-1826.9032258064517</v>
      </c>
      <c r="M604" s="43">
        <f t="shared" ca="1" si="120"/>
        <v>7.8672523182040024</v>
      </c>
      <c r="N604" s="44">
        <v>90.5</v>
      </c>
      <c r="O604" s="45" t="str">
        <f t="shared" ca="1" si="121"/>
        <v>Nov</v>
      </c>
      <c r="P604" s="42">
        <v>90.5</v>
      </c>
      <c r="Q604" s="44">
        <f t="shared" si="122"/>
        <v>65.5</v>
      </c>
      <c r="R604" s="45">
        <f t="shared" ca="1" si="123"/>
        <v>0.72375690607734811</v>
      </c>
      <c r="S604" s="44" t="str">
        <f t="shared" ca="1" si="124"/>
        <v>GROWTH</v>
      </c>
      <c r="T604" s="46">
        <v>0</v>
      </c>
      <c r="U604" s="46" t="str">
        <f t="shared" ca="1" si="125"/>
        <v>Dec</v>
      </c>
      <c r="V604" s="42">
        <v>0</v>
      </c>
      <c r="W604" s="47">
        <f t="shared" si="126"/>
        <v>156</v>
      </c>
      <c r="X604" s="48">
        <f t="shared" ca="1" si="127"/>
        <v>0</v>
      </c>
      <c r="Y604" s="47" t="b">
        <f t="shared" si="128"/>
        <v>0</v>
      </c>
      <c r="Z604" s="50">
        <v>0</v>
      </c>
      <c r="AA604" s="50">
        <f t="shared" si="129"/>
        <v>0</v>
      </c>
      <c r="AB604" s="27">
        <v>1000003846</v>
      </c>
    </row>
    <row r="605" spans="1:28" s="27" customFormat="1" ht="13.8" hidden="1">
      <c r="A605" s="50" t="s">
        <v>1245</v>
      </c>
      <c r="B605" s="63" t="s">
        <v>40</v>
      </c>
      <c r="C605" s="63" t="s">
        <v>1329</v>
      </c>
      <c r="D605" s="63">
        <v>1000003975</v>
      </c>
      <c r="E605" s="63" t="s">
        <v>1330</v>
      </c>
      <c r="F605" s="40">
        <v>45430</v>
      </c>
      <c r="G605" s="40" t="str">
        <f t="shared" si="117"/>
        <v>Targeted Dealer</v>
      </c>
      <c r="H605" s="40"/>
      <c r="I605" s="41">
        <v>100</v>
      </c>
      <c r="J605" s="41">
        <f t="shared" ca="1" si="118"/>
        <v>2203.2258064516127</v>
      </c>
      <c r="K605" s="42">
        <v>50.5</v>
      </c>
      <c r="L605" s="43">
        <f t="shared" ca="1" si="119"/>
        <v>-2152.7258064516127</v>
      </c>
      <c r="M605" s="43">
        <f t="shared" ca="1" si="120"/>
        <v>2.2920937042459739</v>
      </c>
      <c r="N605" s="44">
        <v>25.5</v>
      </c>
      <c r="O605" s="45" t="str">
        <f t="shared" ca="1" si="121"/>
        <v>Nov</v>
      </c>
      <c r="P605" s="42">
        <v>25.5</v>
      </c>
      <c r="Q605" s="44">
        <f t="shared" si="122"/>
        <v>25</v>
      </c>
      <c r="R605" s="45">
        <f t="shared" ca="1" si="123"/>
        <v>0.98039215686274517</v>
      </c>
      <c r="S605" s="44" t="str">
        <f t="shared" ca="1" si="124"/>
        <v>GROWTH</v>
      </c>
      <c r="T605" s="46">
        <v>0</v>
      </c>
      <c r="U605" s="46" t="str">
        <f t="shared" ca="1" si="125"/>
        <v>Dec</v>
      </c>
      <c r="V605" s="42">
        <v>0</v>
      </c>
      <c r="W605" s="47">
        <f t="shared" si="126"/>
        <v>50.5</v>
      </c>
      <c r="X605" s="48">
        <f t="shared" ca="1" si="127"/>
        <v>0</v>
      </c>
      <c r="Y605" s="47" t="b">
        <f t="shared" si="128"/>
        <v>0</v>
      </c>
      <c r="Z605" s="50">
        <v>0</v>
      </c>
      <c r="AA605" s="50">
        <f t="shared" si="129"/>
        <v>0</v>
      </c>
      <c r="AB605" s="27">
        <v>1000003975</v>
      </c>
    </row>
    <row r="606" spans="1:28" s="27" customFormat="1" ht="13.8" hidden="1">
      <c r="A606" s="50" t="s">
        <v>1245</v>
      </c>
      <c r="B606" s="63" t="s">
        <v>40</v>
      </c>
      <c r="C606" s="63" t="s">
        <v>1331</v>
      </c>
      <c r="D606" s="63">
        <v>1000003989</v>
      </c>
      <c r="E606" s="63" t="s">
        <v>1332</v>
      </c>
      <c r="F606" s="40">
        <v>45443</v>
      </c>
      <c r="G606" s="40" t="str">
        <f t="shared" si="117"/>
        <v>Targeted Dealer</v>
      </c>
      <c r="H606" s="40"/>
      <c r="I606" s="41">
        <v>50</v>
      </c>
      <c r="J606" s="41">
        <f t="shared" ca="1" si="118"/>
        <v>1101.6129032258063</v>
      </c>
      <c r="K606" s="42">
        <v>60</v>
      </c>
      <c r="L606" s="43">
        <f t="shared" ca="1" si="119"/>
        <v>-1041.6129032258063</v>
      </c>
      <c r="M606" s="43">
        <f t="shared" ca="1" si="120"/>
        <v>5.4465592972181556</v>
      </c>
      <c r="N606" s="44">
        <v>50</v>
      </c>
      <c r="O606" s="45" t="str">
        <f t="shared" ca="1" si="121"/>
        <v>Nov</v>
      </c>
      <c r="P606" s="42">
        <v>50</v>
      </c>
      <c r="Q606" s="44">
        <f t="shared" si="122"/>
        <v>10</v>
      </c>
      <c r="R606" s="45">
        <f t="shared" ca="1" si="123"/>
        <v>0.19999999999999996</v>
      </c>
      <c r="S606" s="44" t="str">
        <f t="shared" ca="1" si="124"/>
        <v>GROWTH</v>
      </c>
      <c r="T606" s="46">
        <v>0</v>
      </c>
      <c r="U606" s="46" t="str">
        <f t="shared" ca="1" si="125"/>
        <v>Dec</v>
      </c>
      <c r="V606" s="42">
        <v>0</v>
      </c>
      <c r="W606" s="47">
        <f t="shared" si="126"/>
        <v>60</v>
      </c>
      <c r="X606" s="48">
        <f t="shared" ca="1" si="127"/>
        <v>0</v>
      </c>
      <c r="Y606" s="47" t="b">
        <f t="shared" si="128"/>
        <v>0</v>
      </c>
      <c r="Z606" s="50">
        <v>0</v>
      </c>
      <c r="AA606" s="50">
        <f t="shared" si="129"/>
        <v>0</v>
      </c>
      <c r="AB606" s="27">
        <v>1000003989</v>
      </c>
    </row>
    <row r="607" spans="1:28" s="27" customFormat="1" ht="13.8" hidden="1">
      <c r="A607" s="50" t="s">
        <v>1245</v>
      </c>
      <c r="B607" s="63" t="s">
        <v>40</v>
      </c>
      <c r="C607" s="63" t="s">
        <v>1333</v>
      </c>
      <c r="D607" s="63">
        <v>1000004071</v>
      </c>
      <c r="E607" s="63" t="s">
        <v>1334</v>
      </c>
      <c r="F607" s="40">
        <v>45504</v>
      </c>
      <c r="G607" s="40" t="str">
        <f t="shared" si="117"/>
        <v>Targeted Dealer</v>
      </c>
      <c r="H607" s="50"/>
      <c r="I607" s="41">
        <v>10</v>
      </c>
      <c r="J607" s="41">
        <f t="shared" ca="1" si="118"/>
        <v>220.32258064516128</v>
      </c>
      <c r="K607" s="42">
        <v>2.5</v>
      </c>
      <c r="L607" s="43">
        <f t="shared" ca="1" si="119"/>
        <v>-217.82258064516128</v>
      </c>
      <c r="M607" s="43">
        <f t="shared" ca="1" si="120"/>
        <v>1.1346998535871158</v>
      </c>
      <c r="N607" s="44">
        <v>0</v>
      </c>
      <c r="O607" s="45" t="str">
        <f t="shared" ca="1" si="121"/>
        <v>Nov</v>
      </c>
      <c r="P607" s="42">
        <v>0</v>
      </c>
      <c r="Q607" s="44">
        <f t="shared" si="122"/>
        <v>2.5</v>
      </c>
      <c r="R607" s="45">
        <f t="shared" ca="1" si="123"/>
        <v>0</v>
      </c>
      <c r="S607" s="44" t="b">
        <f t="shared" si="124"/>
        <v>0</v>
      </c>
      <c r="T607" s="46">
        <v>0</v>
      </c>
      <c r="U607" s="46" t="str">
        <f t="shared" ca="1" si="125"/>
        <v>Dec</v>
      </c>
      <c r="V607" s="42">
        <v>0</v>
      </c>
      <c r="W607" s="47">
        <f t="shared" si="126"/>
        <v>2.5</v>
      </c>
      <c r="X607" s="48">
        <f t="shared" ca="1" si="127"/>
        <v>0</v>
      </c>
      <c r="Y607" s="47" t="b">
        <f t="shared" si="128"/>
        <v>0</v>
      </c>
      <c r="Z607" s="50">
        <v>0</v>
      </c>
      <c r="AA607" s="50">
        <f t="shared" si="129"/>
        <v>0</v>
      </c>
      <c r="AB607" s="27">
        <v>1000004071</v>
      </c>
    </row>
    <row r="608" spans="1:28" s="27" customFormat="1" ht="13.8" hidden="1">
      <c r="A608" s="50" t="s">
        <v>1245</v>
      </c>
      <c r="B608" s="63" t="s">
        <v>40</v>
      </c>
      <c r="C608" s="63" t="s">
        <v>1335</v>
      </c>
      <c r="D608" s="63">
        <v>1000004098</v>
      </c>
      <c r="E608" s="63" t="s">
        <v>1336</v>
      </c>
      <c r="F608" s="40">
        <v>45532</v>
      </c>
      <c r="G608" s="40" t="str">
        <f t="shared" si="117"/>
        <v>Targeted Dealer</v>
      </c>
      <c r="H608" s="50"/>
      <c r="I608" s="41">
        <v>25</v>
      </c>
      <c r="J608" s="41">
        <f t="shared" ca="1" si="118"/>
        <v>550.80645161290317</v>
      </c>
      <c r="K608" s="42">
        <v>24.5</v>
      </c>
      <c r="L608" s="43">
        <f t="shared" ca="1" si="119"/>
        <v>-526.30645161290317</v>
      </c>
      <c r="M608" s="43">
        <f t="shared" ca="1" si="120"/>
        <v>4.4480234260614937</v>
      </c>
      <c r="N608" s="44">
        <v>0</v>
      </c>
      <c r="O608" s="45" t="str">
        <f t="shared" ca="1" si="121"/>
        <v>Nov</v>
      </c>
      <c r="P608" s="42">
        <v>0</v>
      </c>
      <c r="Q608" s="44">
        <f t="shared" si="122"/>
        <v>24.5</v>
      </c>
      <c r="R608" s="45">
        <f t="shared" ca="1" si="123"/>
        <v>0</v>
      </c>
      <c r="S608" s="44" t="b">
        <f t="shared" si="124"/>
        <v>0</v>
      </c>
      <c r="T608" s="46">
        <v>0</v>
      </c>
      <c r="U608" s="46" t="str">
        <f t="shared" ca="1" si="125"/>
        <v>Dec</v>
      </c>
      <c r="V608" s="42">
        <v>0</v>
      </c>
      <c r="W608" s="47">
        <f t="shared" si="126"/>
        <v>24.5</v>
      </c>
      <c r="X608" s="48">
        <f t="shared" ca="1" si="127"/>
        <v>0</v>
      </c>
      <c r="Y608" s="47" t="b">
        <f t="shared" si="128"/>
        <v>0</v>
      </c>
      <c r="Z608" s="50">
        <v>0</v>
      </c>
      <c r="AA608" s="50">
        <f t="shared" si="129"/>
        <v>0</v>
      </c>
      <c r="AB608" s="27">
        <v>1000004098</v>
      </c>
    </row>
    <row r="609" spans="1:28" s="27" customFormat="1" ht="13.8" hidden="1">
      <c r="A609" s="39" t="s">
        <v>1245</v>
      </c>
      <c r="B609" s="58" t="s">
        <v>43</v>
      </c>
      <c r="C609" s="59" t="s">
        <v>1339</v>
      </c>
      <c r="D609" s="59">
        <v>1000000182</v>
      </c>
      <c r="E609" s="60" t="s">
        <v>1340</v>
      </c>
      <c r="F609" s="40">
        <v>38408</v>
      </c>
      <c r="G609" s="40" t="str">
        <f t="shared" si="117"/>
        <v>Targeted Dealer</v>
      </c>
      <c r="H609" s="40"/>
      <c r="I609" s="41">
        <v>150</v>
      </c>
      <c r="J609" s="41">
        <f t="shared" ca="1" si="118"/>
        <v>3304.8387096774195</v>
      </c>
      <c r="K609" s="42">
        <v>80</v>
      </c>
      <c r="L609" s="43">
        <f t="shared" ca="1" si="119"/>
        <v>-3224.8387096774195</v>
      </c>
      <c r="M609" s="43">
        <f t="shared" ca="1" si="120"/>
        <v>2.4206930209858468</v>
      </c>
      <c r="N609" s="44">
        <v>65</v>
      </c>
      <c r="O609" s="45" t="str">
        <f t="shared" ca="1" si="121"/>
        <v>Nov</v>
      </c>
      <c r="P609" s="42">
        <v>65</v>
      </c>
      <c r="Q609" s="44">
        <f t="shared" si="122"/>
        <v>15</v>
      </c>
      <c r="R609" s="45">
        <f t="shared" ca="1" si="123"/>
        <v>0.23076923076923084</v>
      </c>
      <c r="S609" s="44" t="str">
        <f t="shared" ca="1" si="124"/>
        <v>GROWTH</v>
      </c>
      <c r="T609" s="46">
        <v>90</v>
      </c>
      <c r="U609" s="46" t="str">
        <f t="shared" ca="1" si="125"/>
        <v>Dec</v>
      </c>
      <c r="V609" s="42">
        <v>90</v>
      </c>
      <c r="W609" s="47">
        <f t="shared" si="126"/>
        <v>-10</v>
      </c>
      <c r="X609" s="48">
        <f t="shared" ca="1" si="127"/>
        <v>-0.11111111111111116</v>
      </c>
      <c r="Y609" s="47" t="str">
        <f t="shared" ca="1" si="128"/>
        <v>DEGROWTH</v>
      </c>
      <c r="Z609" s="50">
        <v>0</v>
      </c>
      <c r="AA609" s="50">
        <f t="shared" si="129"/>
        <v>0</v>
      </c>
      <c r="AB609" s="27">
        <v>1000000182</v>
      </c>
    </row>
    <row r="610" spans="1:28" s="27" customFormat="1" ht="13.8" hidden="1">
      <c r="A610" s="39" t="s">
        <v>1245</v>
      </c>
      <c r="B610" s="58" t="s">
        <v>43</v>
      </c>
      <c r="C610" s="59" t="s">
        <v>1341</v>
      </c>
      <c r="D610" s="59">
        <v>1000000184</v>
      </c>
      <c r="E610" s="60" t="s">
        <v>1342</v>
      </c>
      <c r="F610" s="40">
        <v>38408</v>
      </c>
      <c r="G610" s="40" t="str">
        <f t="shared" si="117"/>
        <v>Targeted Dealer</v>
      </c>
      <c r="H610" s="40" t="s">
        <v>113</v>
      </c>
      <c r="I610" s="41">
        <v>1300</v>
      </c>
      <c r="J610" s="41">
        <f t="shared" ca="1" si="118"/>
        <v>28641.93548387097</v>
      </c>
      <c r="K610" s="42">
        <v>1052</v>
      </c>
      <c r="L610" s="43">
        <f t="shared" ca="1" si="119"/>
        <v>-27589.93548387097</v>
      </c>
      <c r="M610" s="43">
        <f t="shared" ca="1" si="120"/>
        <v>3.6729361414573711</v>
      </c>
      <c r="N610" s="44">
        <v>904.5</v>
      </c>
      <c r="O610" s="45" t="str">
        <f t="shared" ca="1" si="121"/>
        <v>Nov</v>
      </c>
      <c r="P610" s="42">
        <v>904.5</v>
      </c>
      <c r="Q610" s="44">
        <f t="shared" si="122"/>
        <v>147.5</v>
      </c>
      <c r="R610" s="45">
        <f t="shared" ca="1" si="123"/>
        <v>0.16307352128247654</v>
      </c>
      <c r="S610" s="44" t="str">
        <f t="shared" ca="1" si="124"/>
        <v>GROWTH</v>
      </c>
      <c r="T610" s="46">
        <v>1238</v>
      </c>
      <c r="U610" s="46" t="str">
        <f t="shared" ca="1" si="125"/>
        <v>Dec</v>
      </c>
      <c r="V610" s="42">
        <v>1238</v>
      </c>
      <c r="W610" s="47">
        <f t="shared" si="126"/>
        <v>-186</v>
      </c>
      <c r="X610" s="48">
        <f t="shared" ca="1" si="127"/>
        <v>-0.15024232633279488</v>
      </c>
      <c r="Y610" s="47" t="str">
        <f t="shared" ca="1" si="128"/>
        <v>DEGROWTH</v>
      </c>
      <c r="Z610" s="50">
        <v>0</v>
      </c>
      <c r="AA610" s="50">
        <f t="shared" si="129"/>
        <v>1</v>
      </c>
      <c r="AB610" s="27">
        <v>1000000184</v>
      </c>
    </row>
    <row r="611" spans="1:28" s="27" customFormat="1" ht="13.8" hidden="1">
      <c r="A611" s="39" t="s">
        <v>1245</v>
      </c>
      <c r="B611" s="58" t="s">
        <v>43</v>
      </c>
      <c r="C611" s="59" t="s">
        <v>1343</v>
      </c>
      <c r="D611" s="59">
        <v>1000000171</v>
      </c>
      <c r="E611" s="60" t="s">
        <v>1344</v>
      </c>
      <c r="F611" s="40">
        <v>38750</v>
      </c>
      <c r="G611" s="40" t="str">
        <f t="shared" si="117"/>
        <v>Targeted Dealer</v>
      </c>
      <c r="H611" s="40"/>
      <c r="I611" s="41">
        <v>160</v>
      </c>
      <c r="J611" s="41">
        <f t="shared" ca="1" si="118"/>
        <v>3525.1612903225805</v>
      </c>
      <c r="K611" s="42">
        <v>84.5</v>
      </c>
      <c r="L611" s="43">
        <f t="shared" ca="1" si="119"/>
        <v>-3440.6612903225805</v>
      </c>
      <c r="M611" s="43">
        <f t="shared" ca="1" si="120"/>
        <v>2.3970534407027819</v>
      </c>
      <c r="N611" s="44">
        <v>89</v>
      </c>
      <c r="O611" s="45" t="str">
        <f t="shared" ca="1" si="121"/>
        <v>Nov</v>
      </c>
      <c r="P611" s="42">
        <v>89</v>
      </c>
      <c r="Q611" s="44">
        <f t="shared" si="122"/>
        <v>-4.5</v>
      </c>
      <c r="R611" s="45">
        <f t="shared" ca="1" si="123"/>
        <v>-5.0561797752809001E-2</v>
      </c>
      <c r="S611" s="44" t="str">
        <f t="shared" ca="1" si="124"/>
        <v>DEGROWTH</v>
      </c>
      <c r="T611" s="46">
        <v>149.5</v>
      </c>
      <c r="U611" s="46" t="str">
        <f t="shared" ca="1" si="125"/>
        <v>Dec</v>
      </c>
      <c r="V611" s="42">
        <v>149.5</v>
      </c>
      <c r="W611" s="47">
        <f t="shared" si="126"/>
        <v>-65</v>
      </c>
      <c r="X611" s="48">
        <f t="shared" ca="1" si="127"/>
        <v>-0.43478260869565222</v>
      </c>
      <c r="Y611" s="47" t="str">
        <f t="shared" ca="1" si="128"/>
        <v>DEGROWTH</v>
      </c>
      <c r="Z611" s="50">
        <v>0</v>
      </c>
      <c r="AA611" s="50">
        <f t="shared" si="129"/>
        <v>0</v>
      </c>
      <c r="AB611" s="27">
        <v>1000000171</v>
      </c>
    </row>
    <row r="612" spans="1:28" s="27" customFormat="1" ht="13.8" hidden="1">
      <c r="A612" s="39" t="s">
        <v>1245</v>
      </c>
      <c r="B612" s="58" t="s">
        <v>43</v>
      </c>
      <c r="C612" s="59" t="s">
        <v>1345</v>
      </c>
      <c r="D612" s="59">
        <v>1000000176</v>
      </c>
      <c r="E612" s="60" t="s">
        <v>1346</v>
      </c>
      <c r="F612" s="40">
        <v>38750</v>
      </c>
      <c r="G612" s="40" t="str">
        <f t="shared" si="117"/>
        <v>Targeted Dealer</v>
      </c>
      <c r="H612" s="40" t="s">
        <v>113</v>
      </c>
      <c r="I612" s="41">
        <v>25</v>
      </c>
      <c r="J612" s="41">
        <f t="shared" ca="1" si="118"/>
        <v>550.80645161290317</v>
      </c>
      <c r="K612" s="42">
        <v>0</v>
      </c>
      <c r="L612" s="43">
        <f t="shared" ca="1" si="119"/>
        <v>-550.80645161290317</v>
      </c>
      <c r="M612" s="43">
        <f t="shared" ca="1" si="120"/>
        <v>0</v>
      </c>
      <c r="N612" s="44">
        <v>0</v>
      </c>
      <c r="O612" s="45" t="str">
        <f t="shared" ca="1" si="121"/>
        <v>Nov</v>
      </c>
      <c r="P612" s="42">
        <v>0</v>
      </c>
      <c r="Q612" s="44">
        <f t="shared" si="122"/>
        <v>0</v>
      </c>
      <c r="R612" s="45">
        <f t="shared" ca="1" si="123"/>
        <v>0</v>
      </c>
      <c r="S612" s="44" t="b">
        <f t="shared" si="124"/>
        <v>0</v>
      </c>
      <c r="T612" s="46">
        <v>19.5</v>
      </c>
      <c r="U612" s="46" t="str">
        <f t="shared" ca="1" si="125"/>
        <v>Dec</v>
      </c>
      <c r="V612" s="42">
        <v>19.5</v>
      </c>
      <c r="W612" s="47">
        <f t="shared" si="126"/>
        <v>-19.5</v>
      </c>
      <c r="X612" s="48">
        <f t="shared" ca="1" si="127"/>
        <v>-1</v>
      </c>
      <c r="Y612" s="47" t="str">
        <f t="shared" ca="1" si="128"/>
        <v>DEGROWTH</v>
      </c>
      <c r="Z612" s="50">
        <v>1</v>
      </c>
      <c r="AA612" s="50">
        <f t="shared" si="129"/>
        <v>1</v>
      </c>
      <c r="AB612" s="27">
        <v>1000000176</v>
      </c>
    </row>
    <row r="613" spans="1:28" s="27" customFormat="1" ht="13.8" hidden="1">
      <c r="A613" s="39" t="s">
        <v>1245</v>
      </c>
      <c r="B613" s="58" t="s">
        <v>43</v>
      </c>
      <c r="C613" s="61" t="s">
        <v>1347</v>
      </c>
      <c r="D613" s="59">
        <v>1000000169</v>
      </c>
      <c r="E613" s="60" t="s">
        <v>1348</v>
      </c>
      <c r="F613" s="40">
        <v>41397</v>
      </c>
      <c r="G613" s="40" t="str">
        <f t="shared" si="117"/>
        <v>-</v>
      </c>
      <c r="H613" s="40" t="s">
        <v>113</v>
      </c>
      <c r="I613" s="41">
        <v>0</v>
      </c>
      <c r="J613" s="41">
        <f t="shared" ca="1" si="118"/>
        <v>0</v>
      </c>
      <c r="K613" s="42">
        <v>0</v>
      </c>
      <c r="L613" s="43">
        <f t="shared" ca="1" si="119"/>
        <v>0</v>
      </c>
      <c r="M613" s="43" t="str">
        <f t="shared" ca="1" si="120"/>
        <v>-</v>
      </c>
      <c r="N613" s="44">
        <v>0</v>
      </c>
      <c r="O613" s="45" t="str">
        <f t="shared" ca="1" si="121"/>
        <v>Nov</v>
      </c>
      <c r="P613" s="42">
        <v>0</v>
      </c>
      <c r="Q613" s="44">
        <f t="shared" si="122"/>
        <v>0</v>
      </c>
      <c r="R613" s="45">
        <f t="shared" ca="1" si="123"/>
        <v>0</v>
      </c>
      <c r="S613" s="44" t="b">
        <f t="shared" si="124"/>
        <v>0</v>
      </c>
      <c r="T613" s="46">
        <v>1144.5</v>
      </c>
      <c r="U613" s="46" t="str">
        <f t="shared" ca="1" si="125"/>
        <v>Dec</v>
      </c>
      <c r="V613" s="42">
        <v>1144.5</v>
      </c>
      <c r="W613" s="47">
        <f t="shared" si="126"/>
        <v>-1144.5</v>
      </c>
      <c r="X613" s="48">
        <f t="shared" ca="1" si="127"/>
        <v>-1</v>
      </c>
      <c r="Y613" s="47" t="str">
        <f t="shared" ca="1" si="128"/>
        <v>DEGROWTH</v>
      </c>
      <c r="Z613" s="50">
        <v>1</v>
      </c>
      <c r="AA613" s="50">
        <f t="shared" si="129"/>
        <v>1</v>
      </c>
      <c r="AB613" s="27">
        <v>1000000169</v>
      </c>
    </row>
    <row r="614" spans="1:28" s="27" customFormat="1" ht="13.8" hidden="1">
      <c r="A614" s="39" t="s">
        <v>1245</v>
      </c>
      <c r="B614" s="58" t="s">
        <v>43</v>
      </c>
      <c r="C614" s="61" t="s">
        <v>1349</v>
      </c>
      <c r="D614" s="59">
        <v>1000000185</v>
      </c>
      <c r="E614" s="60" t="s">
        <v>1350</v>
      </c>
      <c r="F614" s="40">
        <v>41758</v>
      </c>
      <c r="G614" s="40" t="str">
        <f t="shared" si="117"/>
        <v>Targeted Dealer</v>
      </c>
      <c r="H614" s="40"/>
      <c r="I614" s="41">
        <v>25</v>
      </c>
      <c r="J614" s="41">
        <f t="shared" ca="1" si="118"/>
        <v>550.80645161290317</v>
      </c>
      <c r="K614" s="42">
        <v>82.5</v>
      </c>
      <c r="L614" s="43">
        <f t="shared" ca="1" si="119"/>
        <v>-468.30645161290317</v>
      </c>
      <c r="M614" s="43">
        <f t="shared" ca="1" si="120"/>
        <v>14.978038067349928</v>
      </c>
      <c r="N614" s="44">
        <v>25</v>
      </c>
      <c r="O614" s="45" t="str">
        <f t="shared" ca="1" si="121"/>
        <v>Nov</v>
      </c>
      <c r="P614" s="42">
        <v>25</v>
      </c>
      <c r="Q614" s="44">
        <f t="shared" si="122"/>
        <v>57.5</v>
      </c>
      <c r="R614" s="45">
        <f t="shared" ca="1" si="123"/>
        <v>2.2999999999999998</v>
      </c>
      <c r="S614" s="44" t="str">
        <f t="shared" ca="1" si="124"/>
        <v>GROWTH</v>
      </c>
      <c r="T614" s="46">
        <v>37.5</v>
      </c>
      <c r="U614" s="46" t="str">
        <f t="shared" ca="1" si="125"/>
        <v>Dec</v>
      </c>
      <c r="V614" s="42">
        <v>37.5</v>
      </c>
      <c r="W614" s="47">
        <f t="shared" si="126"/>
        <v>45</v>
      </c>
      <c r="X614" s="48">
        <f t="shared" ca="1" si="127"/>
        <v>1.2000000000000002</v>
      </c>
      <c r="Y614" s="47" t="str">
        <f t="shared" ca="1" si="128"/>
        <v>GROWTH</v>
      </c>
      <c r="Z614" s="50">
        <v>0</v>
      </c>
      <c r="AA614" s="50">
        <f t="shared" si="129"/>
        <v>0</v>
      </c>
      <c r="AB614" s="27">
        <v>1000000185</v>
      </c>
    </row>
    <row r="615" spans="1:28" s="27" customFormat="1" ht="13.8" hidden="1">
      <c r="A615" s="39" t="s">
        <v>1245</v>
      </c>
      <c r="B615" s="58" t="s">
        <v>43</v>
      </c>
      <c r="C615" s="59" t="s">
        <v>1351</v>
      </c>
      <c r="D615" s="59">
        <v>1000000196</v>
      </c>
      <c r="E615" s="60" t="s">
        <v>1352</v>
      </c>
      <c r="F615" s="40">
        <v>41768</v>
      </c>
      <c r="G615" s="40" t="str">
        <f t="shared" si="117"/>
        <v>Targeted Dealer</v>
      </c>
      <c r="H615" s="40"/>
      <c r="I615" s="41">
        <v>25</v>
      </c>
      <c r="J615" s="41">
        <f t="shared" ca="1" si="118"/>
        <v>550.80645161290317</v>
      </c>
      <c r="K615" s="42">
        <v>24.5</v>
      </c>
      <c r="L615" s="43">
        <f t="shared" ca="1" si="119"/>
        <v>-526.30645161290317</v>
      </c>
      <c r="M615" s="43">
        <f t="shared" ca="1" si="120"/>
        <v>4.4480234260614937</v>
      </c>
      <c r="N615" s="44">
        <v>12.5</v>
      </c>
      <c r="O615" s="45" t="str">
        <f t="shared" ca="1" si="121"/>
        <v>Nov</v>
      </c>
      <c r="P615" s="42">
        <v>12.5</v>
      </c>
      <c r="Q615" s="44">
        <f t="shared" si="122"/>
        <v>12</v>
      </c>
      <c r="R615" s="45">
        <f t="shared" ca="1" si="123"/>
        <v>0.96</v>
      </c>
      <c r="S615" s="44" t="str">
        <f t="shared" ca="1" si="124"/>
        <v>GROWTH</v>
      </c>
      <c r="T615" s="46">
        <v>0</v>
      </c>
      <c r="U615" s="46" t="str">
        <f t="shared" ca="1" si="125"/>
        <v>Dec</v>
      </c>
      <c r="V615" s="42">
        <v>0</v>
      </c>
      <c r="W615" s="47">
        <f t="shared" si="126"/>
        <v>24.5</v>
      </c>
      <c r="X615" s="48">
        <f t="shared" ca="1" si="127"/>
        <v>0</v>
      </c>
      <c r="Y615" s="47" t="b">
        <f t="shared" si="128"/>
        <v>0</v>
      </c>
      <c r="Z615" s="50">
        <v>0</v>
      </c>
      <c r="AA615" s="50">
        <f t="shared" si="129"/>
        <v>0</v>
      </c>
      <c r="AB615" s="27">
        <v>1000000196</v>
      </c>
    </row>
    <row r="616" spans="1:28" s="27" customFormat="1" ht="13.8" hidden="1">
      <c r="A616" s="39" t="s">
        <v>1245</v>
      </c>
      <c r="B616" s="58" t="s">
        <v>43</v>
      </c>
      <c r="C616" s="61" t="s">
        <v>1353</v>
      </c>
      <c r="D616" s="59">
        <v>1000000177</v>
      </c>
      <c r="E616" s="60" t="s">
        <v>1354</v>
      </c>
      <c r="F616" s="40">
        <v>41912</v>
      </c>
      <c r="G616" s="40" t="str">
        <f t="shared" si="117"/>
        <v>Targeted Dealer</v>
      </c>
      <c r="H616" s="40" t="s">
        <v>113</v>
      </c>
      <c r="I616" s="41">
        <v>375</v>
      </c>
      <c r="J616" s="41">
        <f t="shared" ca="1" si="118"/>
        <v>8262.0967741935492</v>
      </c>
      <c r="K616" s="42">
        <v>378.75</v>
      </c>
      <c r="L616" s="43">
        <f t="shared" ca="1" si="119"/>
        <v>-7883.3467741935492</v>
      </c>
      <c r="M616" s="43">
        <f t="shared" ca="1" si="120"/>
        <v>4.5841874084919469</v>
      </c>
      <c r="N616" s="44">
        <v>362</v>
      </c>
      <c r="O616" s="45" t="str">
        <f t="shared" ca="1" si="121"/>
        <v>Nov</v>
      </c>
      <c r="P616" s="42">
        <v>362</v>
      </c>
      <c r="Q616" s="44">
        <f t="shared" si="122"/>
        <v>16.75</v>
      </c>
      <c r="R616" s="45">
        <f t="shared" ca="1" si="123"/>
        <v>4.6270718232044095E-2</v>
      </c>
      <c r="S616" s="44" t="str">
        <f t="shared" ca="1" si="124"/>
        <v>GROWTH</v>
      </c>
      <c r="T616" s="46">
        <v>411</v>
      </c>
      <c r="U616" s="46" t="str">
        <f t="shared" ca="1" si="125"/>
        <v>Dec</v>
      </c>
      <c r="V616" s="42">
        <v>411</v>
      </c>
      <c r="W616" s="47">
        <f t="shared" si="126"/>
        <v>-32.25</v>
      </c>
      <c r="X616" s="48">
        <f t="shared" ca="1" si="127"/>
        <v>-7.8467153284671576E-2</v>
      </c>
      <c r="Y616" s="47" t="str">
        <f t="shared" ca="1" si="128"/>
        <v>DEGROWTH</v>
      </c>
      <c r="Z616" s="50">
        <v>0</v>
      </c>
      <c r="AA616" s="50">
        <f t="shared" si="129"/>
        <v>1</v>
      </c>
      <c r="AB616" s="27">
        <v>1000000177</v>
      </c>
    </row>
    <row r="617" spans="1:28" s="27" customFormat="1" ht="13.8" hidden="1">
      <c r="A617" s="39" t="s">
        <v>1245</v>
      </c>
      <c r="B617" s="58" t="s">
        <v>43</v>
      </c>
      <c r="C617" s="59" t="s">
        <v>1355</v>
      </c>
      <c r="D617" s="59">
        <v>1000000194</v>
      </c>
      <c r="E617" s="60" t="s">
        <v>1356</v>
      </c>
      <c r="F617" s="40">
        <v>42228</v>
      </c>
      <c r="G617" s="40" t="str">
        <f t="shared" si="117"/>
        <v>Targeted Dealer</v>
      </c>
      <c r="H617" s="40" t="s">
        <v>113</v>
      </c>
      <c r="I617" s="41">
        <v>350</v>
      </c>
      <c r="J617" s="41">
        <f t="shared" ca="1" si="118"/>
        <v>7711.2903225806458</v>
      </c>
      <c r="K617" s="42">
        <v>278</v>
      </c>
      <c r="L617" s="43">
        <f t="shared" ca="1" si="119"/>
        <v>-7433.2903225806458</v>
      </c>
      <c r="M617" s="43">
        <f t="shared" ca="1" si="120"/>
        <v>3.60510353482535</v>
      </c>
      <c r="N617" s="44">
        <v>283</v>
      </c>
      <c r="O617" s="45" t="str">
        <f t="shared" ca="1" si="121"/>
        <v>Nov</v>
      </c>
      <c r="P617" s="42">
        <v>283</v>
      </c>
      <c r="Q617" s="44">
        <f t="shared" si="122"/>
        <v>-5</v>
      </c>
      <c r="R617" s="45">
        <f t="shared" ca="1" si="123"/>
        <v>-1.7667844522968212E-2</v>
      </c>
      <c r="S617" s="44" t="str">
        <f t="shared" ca="1" si="124"/>
        <v>DEGROWTH</v>
      </c>
      <c r="T617" s="46">
        <v>311</v>
      </c>
      <c r="U617" s="46" t="str">
        <f t="shared" ca="1" si="125"/>
        <v>Dec</v>
      </c>
      <c r="V617" s="42">
        <v>311</v>
      </c>
      <c r="W617" s="47">
        <f t="shared" si="126"/>
        <v>-33</v>
      </c>
      <c r="X617" s="48">
        <f t="shared" ca="1" si="127"/>
        <v>-0.10610932475884249</v>
      </c>
      <c r="Y617" s="47" t="str">
        <f t="shared" ca="1" si="128"/>
        <v>DEGROWTH</v>
      </c>
      <c r="Z617" s="50">
        <v>0</v>
      </c>
      <c r="AA617" s="50">
        <f t="shared" si="129"/>
        <v>1</v>
      </c>
      <c r="AB617" s="27">
        <v>1000000194</v>
      </c>
    </row>
    <row r="618" spans="1:28" s="27" customFormat="1" ht="13.8" hidden="1">
      <c r="A618" s="39" t="s">
        <v>1245</v>
      </c>
      <c r="B618" s="58" t="s">
        <v>43</v>
      </c>
      <c r="C618" s="59" t="s">
        <v>1357</v>
      </c>
      <c r="D618" s="59">
        <v>1000000189</v>
      </c>
      <c r="E618" s="60" t="s">
        <v>1358</v>
      </c>
      <c r="F618" s="40">
        <v>42280</v>
      </c>
      <c r="G618" s="40" t="str">
        <f t="shared" si="117"/>
        <v>Targeted Dealer</v>
      </c>
      <c r="H618" s="40"/>
      <c r="I618" s="41">
        <v>50</v>
      </c>
      <c r="J618" s="41">
        <f t="shared" ca="1" si="118"/>
        <v>1101.6129032258063</v>
      </c>
      <c r="K618" s="42">
        <v>37.5</v>
      </c>
      <c r="L618" s="43">
        <f t="shared" ca="1" si="119"/>
        <v>-1064.1129032258063</v>
      </c>
      <c r="M618" s="43">
        <f t="shared" ca="1" si="120"/>
        <v>3.4040995607613471</v>
      </c>
      <c r="N618" s="44">
        <v>50</v>
      </c>
      <c r="O618" s="45" t="str">
        <f t="shared" ca="1" si="121"/>
        <v>Nov</v>
      </c>
      <c r="P618" s="42">
        <v>50</v>
      </c>
      <c r="Q618" s="44">
        <f t="shared" si="122"/>
        <v>-12.5</v>
      </c>
      <c r="R618" s="45">
        <f t="shared" ca="1" si="123"/>
        <v>-0.25</v>
      </c>
      <c r="S618" s="44" t="str">
        <f t="shared" ca="1" si="124"/>
        <v>DEGROWTH</v>
      </c>
      <c r="T618" s="46">
        <v>37.5</v>
      </c>
      <c r="U618" s="46" t="str">
        <f t="shared" ca="1" si="125"/>
        <v>Dec</v>
      </c>
      <c r="V618" s="42">
        <v>37.5</v>
      </c>
      <c r="W618" s="47">
        <f t="shared" si="126"/>
        <v>0</v>
      </c>
      <c r="X618" s="48">
        <f t="shared" ca="1" si="127"/>
        <v>0</v>
      </c>
      <c r="Y618" s="47" t="str">
        <f t="shared" ca="1" si="128"/>
        <v>GROWTH</v>
      </c>
      <c r="Z618" s="50">
        <v>0</v>
      </c>
      <c r="AA618" s="50">
        <f t="shared" si="129"/>
        <v>0</v>
      </c>
      <c r="AB618" s="27">
        <v>1000000189</v>
      </c>
    </row>
    <row r="619" spans="1:28" s="27" customFormat="1" ht="13.8" hidden="1">
      <c r="A619" s="39" t="s">
        <v>1245</v>
      </c>
      <c r="B619" s="58" t="s">
        <v>43</v>
      </c>
      <c r="C619" s="59" t="s">
        <v>1359</v>
      </c>
      <c r="D619" s="59">
        <v>1000000192</v>
      </c>
      <c r="E619" s="60" t="s">
        <v>1360</v>
      </c>
      <c r="F619" s="40">
        <v>42448</v>
      </c>
      <c r="G619" s="40" t="str">
        <f t="shared" si="117"/>
        <v>-</v>
      </c>
      <c r="H619" s="40"/>
      <c r="I619" s="41">
        <v>0</v>
      </c>
      <c r="J619" s="41">
        <f t="shared" ca="1" si="118"/>
        <v>0</v>
      </c>
      <c r="K619" s="42">
        <v>0</v>
      </c>
      <c r="L619" s="43">
        <f t="shared" ca="1" si="119"/>
        <v>0</v>
      </c>
      <c r="M619" s="43" t="str">
        <f t="shared" ca="1" si="120"/>
        <v>-</v>
      </c>
      <c r="N619" s="44">
        <v>0</v>
      </c>
      <c r="O619" s="45" t="str">
        <f t="shared" ca="1" si="121"/>
        <v>Nov</v>
      </c>
      <c r="P619" s="42">
        <v>0</v>
      </c>
      <c r="Q619" s="44">
        <f t="shared" si="122"/>
        <v>0</v>
      </c>
      <c r="R619" s="45">
        <f t="shared" ca="1" si="123"/>
        <v>0</v>
      </c>
      <c r="S619" s="44" t="b">
        <f t="shared" si="124"/>
        <v>0</v>
      </c>
      <c r="T619" s="46">
        <v>60</v>
      </c>
      <c r="U619" s="46" t="str">
        <f t="shared" ca="1" si="125"/>
        <v>Dec</v>
      </c>
      <c r="V619" s="42">
        <v>60</v>
      </c>
      <c r="W619" s="47">
        <f t="shared" si="126"/>
        <v>-60</v>
      </c>
      <c r="X619" s="48">
        <f t="shared" ca="1" si="127"/>
        <v>-1</v>
      </c>
      <c r="Y619" s="47" t="str">
        <f t="shared" ca="1" si="128"/>
        <v>DEGROWTH</v>
      </c>
      <c r="Z619" s="50">
        <v>1</v>
      </c>
      <c r="AA619" s="50">
        <f t="shared" si="129"/>
        <v>0</v>
      </c>
      <c r="AB619" s="27">
        <v>1000000192</v>
      </c>
    </row>
    <row r="620" spans="1:28" s="27" customFormat="1" ht="13.8" hidden="1">
      <c r="A620" s="39" t="s">
        <v>1245</v>
      </c>
      <c r="B620" s="58" t="s">
        <v>43</v>
      </c>
      <c r="C620" s="59" t="s">
        <v>1361</v>
      </c>
      <c r="D620" s="59">
        <v>1000000191</v>
      </c>
      <c r="E620" s="60" t="s">
        <v>1362</v>
      </c>
      <c r="F620" s="40">
        <v>42670</v>
      </c>
      <c r="G620" s="40" t="str">
        <f t="shared" si="117"/>
        <v>Targeted Dealer</v>
      </c>
      <c r="H620" s="40"/>
      <c r="I620" s="41">
        <v>50</v>
      </c>
      <c r="J620" s="41">
        <f t="shared" ca="1" si="118"/>
        <v>1101.6129032258063</v>
      </c>
      <c r="K620" s="42">
        <v>25</v>
      </c>
      <c r="L620" s="43">
        <f t="shared" ca="1" si="119"/>
        <v>-1076.6129032258063</v>
      </c>
      <c r="M620" s="43">
        <f t="shared" ca="1" si="120"/>
        <v>2.2693997071742316</v>
      </c>
      <c r="N620" s="44">
        <v>37.5</v>
      </c>
      <c r="O620" s="45" t="str">
        <f t="shared" ca="1" si="121"/>
        <v>Nov</v>
      </c>
      <c r="P620" s="42">
        <v>37.5</v>
      </c>
      <c r="Q620" s="44">
        <f t="shared" si="122"/>
        <v>-12.5</v>
      </c>
      <c r="R620" s="45">
        <f t="shared" ca="1" si="123"/>
        <v>-0.33333333333333337</v>
      </c>
      <c r="S620" s="44" t="str">
        <f t="shared" ca="1" si="124"/>
        <v>DEGROWTH</v>
      </c>
      <c r="T620" s="46">
        <v>50</v>
      </c>
      <c r="U620" s="46" t="str">
        <f t="shared" ca="1" si="125"/>
        <v>Dec</v>
      </c>
      <c r="V620" s="42">
        <v>50</v>
      </c>
      <c r="W620" s="47">
        <f t="shared" si="126"/>
        <v>-25</v>
      </c>
      <c r="X620" s="48">
        <f t="shared" ca="1" si="127"/>
        <v>-0.5</v>
      </c>
      <c r="Y620" s="47" t="str">
        <f t="shared" ca="1" si="128"/>
        <v>DEGROWTH</v>
      </c>
      <c r="Z620" s="50">
        <v>0</v>
      </c>
      <c r="AA620" s="50">
        <f t="shared" si="129"/>
        <v>0</v>
      </c>
      <c r="AB620" s="27">
        <v>1000000191</v>
      </c>
    </row>
    <row r="621" spans="1:28" s="27" customFormat="1" ht="13.8" hidden="1">
      <c r="A621" s="39" t="s">
        <v>1245</v>
      </c>
      <c r="B621" s="58" t="s">
        <v>43</v>
      </c>
      <c r="C621" s="59" t="s">
        <v>1363</v>
      </c>
      <c r="D621" s="59">
        <v>1000000181</v>
      </c>
      <c r="E621" s="60" t="s">
        <v>1364</v>
      </c>
      <c r="F621" s="40">
        <v>42889</v>
      </c>
      <c r="G621" s="40" t="str">
        <f t="shared" si="117"/>
        <v>Targeted Dealer</v>
      </c>
      <c r="H621" s="40"/>
      <c r="I621" s="41">
        <v>90</v>
      </c>
      <c r="J621" s="41">
        <f t="shared" ca="1" si="118"/>
        <v>1982.9032258064517</v>
      </c>
      <c r="K621" s="42">
        <v>76.5</v>
      </c>
      <c r="L621" s="43">
        <f t="shared" ca="1" si="119"/>
        <v>-1906.4032258064517</v>
      </c>
      <c r="M621" s="43">
        <f t="shared" ca="1" si="120"/>
        <v>3.8579795021961933</v>
      </c>
      <c r="N621" s="44">
        <v>63</v>
      </c>
      <c r="O621" s="45" t="str">
        <f t="shared" ca="1" si="121"/>
        <v>Nov</v>
      </c>
      <c r="P621" s="42">
        <v>63</v>
      </c>
      <c r="Q621" s="44">
        <f t="shared" si="122"/>
        <v>13.5</v>
      </c>
      <c r="R621" s="45">
        <f t="shared" ca="1" si="123"/>
        <v>0.21428571428571419</v>
      </c>
      <c r="S621" s="44" t="str">
        <f t="shared" ca="1" si="124"/>
        <v>GROWTH</v>
      </c>
      <c r="T621" s="46">
        <v>87.5</v>
      </c>
      <c r="U621" s="46" t="str">
        <f t="shared" ca="1" si="125"/>
        <v>Dec</v>
      </c>
      <c r="V621" s="42">
        <v>87.5</v>
      </c>
      <c r="W621" s="47">
        <f t="shared" si="126"/>
        <v>-11</v>
      </c>
      <c r="X621" s="48">
        <f t="shared" ca="1" si="127"/>
        <v>-0.12571428571428567</v>
      </c>
      <c r="Y621" s="47" t="str">
        <f t="shared" ca="1" si="128"/>
        <v>DEGROWTH</v>
      </c>
      <c r="Z621" s="50">
        <v>0</v>
      </c>
      <c r="AA621" s="50">
        <f t="shared" si="129"/>
        <v>0</v>
      </c>
      <c r="AB621" s="27">
        <v>1000000181</v>
      </c>
    </row>
    <row r="622" spans="1:28" s="27" customFormat="1" ht="13.8" hidden="1">
      <c r="A622" s="39" t="s">
        <v>1245</v>
      </c>
      <c r="B622" s="58" t="s">
        <v>43</v>
      </c>
      <c r="C622" s="59" t="s">
        <v>1365</v>
      </c>
      <c r="D622" s="59">
        <v>1000000178</v>
      </c>
      <c r="E622" s="60" t="s">
        <v>1366</v>
      </c>
      <c r="F622" s="40">
        <v>42921</v>
      </c>
      <c r="G622" s="40" t="str">
        <f t="shared" si="117"/>
        <v>Targeted Dealer</v>
      </c>
      <c r="H622" s="40"/>
      <c r="I622" s="41">
        <v>25</v>
      </c>
      <c r="J622" s="41">
        <f t="shared" ca="1" si="118"/>
        <v>550.80645161290317</v>
      </c>
      <c r="K622" s="42">
        <v>0</v>
      </c>
      <c r="L622" s="43">
        <f t="shared" ca="1" si="119"/>
        <v>-550.80645161290317</v>
      </c>
      <c r="M622" s="43">
        <f t="shared" ca="1" si="120"/>
        <v>0</v>
      </c>
      <c r="N622" s="44">
        <v>25</v>
      </c>
      <c r="O622" s="45" t="str">
        <f t="shared" ca="1" si="121"/>
        <v>Nov</v>
      </c>
      <c r="P622" s="42">
        <v>25</v>
      </c>
      <c r="Q622" s="44">
        <f t="shared" si="122"/>
        <v>-25</v>
      </c>
      <c r="R622" s="45">
        <f t="shared" ca="1" si="123"/>
        <v>-1</v>
      </c>
      <c r="S622" s="44" t="str">
        <f t="shared" ca="1" si="124"/>
        <v>DEGROWTH</v>
      </c>
      <c r="T622" s="46">
        <v>97</v>
      </c>
      <c r="U622" s="46" t="str">
        <f t="shared" ca="1" si="125"/>
        <v>Dec</v>
      </c>
      <c r="V622" s="42">
        <v>97</v>
      </c>
      <c r="W622" s="47">
        <f t="shared" si="126"/>
        <v>-97</v>
      </c>
      <c r="X622" s="48">
        <f t="shared" ca="1" si="127"/>
        <v>-1</v>
      </c>
      <c r="Y622" s="47" t="str">
        <f t="shared" ca="1" si="128"/>
        <v>DEGROWTH</v>
      </c>
      <c r="Z622" s="50">
        <v>1</v>
      </c>
      <c r="AA622" s="50">
        <f t="shared" si="129"/>
        <v>0</v>
      </c>
      <c r="AB622" s="27">
        <v>1000000178</v>
      </c>
    </row>
    <row r="623" spans="1:28" s="27" customFormat="1" ht="13.8" hidden="1">
      <c r="A623" s="39" t="s">
        <v>1245</v>
      </c>
      <c r="B623" s="58" t="s">
        <v>43</v>
      </c>
      <c r="C623" s="59" t="s">
        <v>1367</v>
      </c>
      <c r="D623" s="59">
        <v>1000000190</v>
      </c>
      <c r="E623" s="60" t="s">
        <v>1368</v>
      </c>
      <c r="F623" s="40">
        <v>43066</v>
      </c>
      <c r="G623" s="40" t="str">
        <f t="shared" si="117"/>
        <v>Targeted Dealer</v>
      </c>
      <c r="H623" s="40"/>
      <c r="I623" s="41">
        <v>50</v>
      </c>
      <c r="J623" s="41">
        <f t="shared" ca="1" si="118"/>
        <v>1101.6129032258063</v>
      </c>
      <c r="K623" s="42">
        <v>48</v>
      </c>
      <c r="L623" s="43">
        <f t="shared" ca="1" si="119"/>
        <v>-1053.6129032258063</v>
      </c>
      <c r="M623" s="43">
        <f t="shared" ca="1" si="120"/>
        <v>4.3572474377745243</v>
      </c>
      <c r="N623" s="44">
        <v>12</v>
      </c>
      <c r="O623" s="45" t="str">
        <f t="shared" ca="1" si="121"/>
        <v>Nov</v>
      </c>
      <c r="P623" s="42">
        <v>12</v>
      </c>
      <c r="Q623" s="44">
        <f t="shared" si="122"/>
        <v>36</v>
      </c>
      <c r="R623" s="45">
        <f t="shared" ca="1" si="123"/>
        <v>3</v>
      </c>
      <c r="S623" s="44" t="str">
        <f t="shared" ca="1" si="124"/>
        <v>GROWTH</v>
      </c>
      <c r="T623" s="46">
        <v>12</v>
      </c>
      <c r="U623" s="46" t="str">
        <f t="shared" ca="1" si="125"/>
        <v>Dec</v>
      </c>
      <c r="V623" s="42">
        <v>12</v>
      </c>
      <c r="W623" s="47">
        <f t="shared" si="126"/>
        <v>36</v>
      </c>
      <c r="X623" s="48">
        <f t="shared" ca="1" si="127"/>
        <v>3</v>
      </c>
      <c r="Y623" s="47" t="str">
        <f t="shared" ca="1" si="128"/>
        <v>GROWTH</v>
      </c>
      <c r="Z623" s="50">
        <v>0</v>
      </c>
      <c r="AA623" s="50">
        <f t="shared" si="129"/>
        <v>0</v>
      </c>
      <c r="AB623" s="27">
        <v>1000000190</v>
      </c>
    </row>
    <row r="624" spans="1:28" s="27" customFormat="1" ht="13.8" hidden="1">
      <c r="A624" s="39" t="s">
        <v>1245</v>
      </c>
      <c r="B624" s="58" t="s">
        <v>43</v>
      </c>
      <c r="C624" s="59" t="s">
        <v>1369</v>
      </c>
      <c r="D624" s="59">
        <v>1000000168</v>
      </c>
      <c r="E624" s="60" t="s">
        <v>1370</v>
      </c>
      <c r="F624" s="40">
        <v>43147</v>
      </c>
      <c r="G624" s="40" t="str">
        <f t="shared" si="117"/>
        <v>Targeted Dealer</v>
      </c>
      <c r="H624" s="40"/>
      <c r="I624" s="41">
        <v>300</v>
      </c>
      <c r="J624" s="41">
        <f t="shared" ca="1" si="118"/>
        <v>6609.677419354839</v>
      </c>
      <c r="K624" s="42">
        <v>207</v>
      </c>
      <c r="L624" s="43">
        <f t="shared" ca="1" si="119"/>
        <v>-6402.677419354839</v>
      </c>
      <c r="M624" s="43">
        <f t="shared" ca="1" si="120"/>
        <v>3.1317715959004393</v>
      </c>
      <c r="N624" s="44">
        <v>259</v>
      </c>
      <c r="O624" s="45" t="str">
        <f t="shared" ca="1" si="121"/>
        <v>Nov</v>
      </c>
      <c r="P624" s="42">
        <v>259</v>
      </c>
      <c r="Q624" s="44">
        <f t="shared" si="122"/>
        <v>-52</v>
      </c>
      <c r="R624" s="45">
        <f t="shared" ca="1" si="123"/>
        <v>-0.20077220077220082</v>
      </c>
      <c r="S624" s="44" t="str">
        <f t="shared" ca="1" si="124"/>
        <v>DEGROWTH</v>
      </c>
      <c r="T624" s="46">
        <v>278.5</v>
      </c>
      <c r="U624" s="46" t="str">
        <f t="shared" ca="1" si="125"/>
        <v>Dec</v>
      </c>
      <c r="V624" s="42">
        <v>278.5</v>
      </c>
      <c r="W624" s="47">
        <f t="shared" si="126"/>
        <v>-71.5</v>
      </c>
      <c r="X624" s="48">
        <f t="shared" ca="1" si="127"/>
        <v>-0.25673249551166966</v>
      </c>
      <c r="Y624" s="47" t="str">
        <f t="shared" ca="1" si="128"/>
        <v>DEGROWTH</v>
      </c>
      <c r="Z624" s="50">
        <v>0</v>
      </c>
      <c r="AA624" s="50">
        <f t="shared" si="129"/>
        <v>0</v>
      </c>
      <c r="AB624" s="27">
        <v>1000000168</v>
      </c>
    </row>
    <row r="625" spans="1:28" s="27" customFormat="1" ht="13.8" hidden="1">
      <c r="A625" s="39" t="s">
        <v>1245</v>
      </c>
      <c r="B625" s="58" t="s">
        <v>43</v>
      </c>
      <c r="C625" s="59" t="s">
        <v>1371</v>
      </c>
      <c r="D625" s="59">
        <v>1000000180</v>
      </c>
      <c r="E625" s="60" t="s">
        <v>1372</v>
      </c>
      <c r="F625" s="40">
        <v>43229</v>
      </c>
      <c r="G625" s="40" t="str">
        <f t="shared" si="117"/>
        <v>Targeted Dealer</v>
      </c>
      <c r="H625" s="40"/>
      <c r="I625" s="41">
        <v>25</v>
      </c>
      <c r="J625" s="41">
        <f t="shared" ca="1" si="118"/>
        <v>550.80645161290317</v>
      </c>
      <c r="K625" s="42">
        <v>0</v>
      </c>
      <c r="L625" s="43">
        <f t="shared" ca="1" si="119"/>
        <v>-550.80645161290317</v>
      </c>
      <c r="M625" s="43">
        <f t="shared" ca="1" si="120"/>
        <v>0</v>
      </c>
      <c r="N625" s="44">
        <v>20</v>
      </c>
      <c r="O625" s="45" t="str">
        <f t="shared" ca="1" si="121"/>
        <v>Nov</v>
      </c>
      <c r="P625" s="42">
        <v>20</v>
      </c>
      <c r="Q625" s="44">
        <f t="shared" si="122"/>
        <v>-20</v>
      </c>
      <c r="R625" s="45">
        <f t="shared" ca="1" si="123"/>
        <v>-1</v>
      </c>
      <c r="S625" s="44" t="str">
        <f t="shared" ca="1" si="124"/>
        <v>DEGROWTH</v>
      </c>
      <c r="T625" s="46">
        <v>0</v>
      </c>
      <c r="U625" s="46" t="str">
        <f t="shared" ca="1" si="125"/>
        <v>Dec</v>
      </c>
      <c r="V625" s="42">
        <v>0</v>
      </c>
      <c r="W625" s="47">
        <f t="shared" si="126"/>
        <v>0</v>
      </c>
      <c r="X625" s="48">
        <f t="shared" ca="1" si="127"/>
        <v>0</v>
      </c>
      <c r="Y625" s="47" t="b">
        <f t="shared" si="128"/>
        <v>0</v>
      </c>
      <c r="Z625" s="50">
        <v>1</v>
      </c>
      <c r="AA625" s="50">
        <f t="shared" si="129"/>
        <v>0</v>
      </c>
      <c r="AB625" s="27">
        <v>1000000180</v>
      </c>
    </row>
    <row r="626" spans="1:28" s="27" customFormat="1" ht="13.8" hidden="1">
      <c r="A626" s="39" t="s">
        <v>1245</v>
      </c>
      <c r="B626" s="58" t="s">
        <v>43</v>
      </c>
      <c r="C626" s="59" t="s">
        <v>1373</v>
      </c>
      <c r="D626" s="59">
        <v>1000000172</v>
      </c>
      <c r="E626" s="60" t="s">
        <v>1374</v>
      </c>
      <c r="F626" s="40">
        <v>43282</v>
      </c>
      <c r="G626" s="40" t="str">
        <f t="shared" si="117"/>
        <v>Targeted Dealer</v>
      </c>
      <c r="H626" s="40" t="s">
        <v>113</v>
      </c>
      <c r="I626" s="41">
        <v>1000</v>
      </c>
      <c r="J626" s="41">
        <f t="shared" ca="1" si="118"/>
        <v>22032.258064516129</v>
      </c>
      <c r="K626" s="42">
        <v>578</v>
      </c>
      <c r="L626" s="43">
        <f t="shared" ca="1" si="119"/>
        <v>-21454.258064516129</v>
      </c>
      <c r="M626" s="43">
        <f t="shared" ca="1" si="120"/>
        <v>2.6234260614934115</v>
      </c>
      <c r="N626" s="44">
        <v>815</v>
      </c>
      <c r="O626" s="45" t="str">
        <f t="shared" ca="1" si="121"/>
        <v>Nov</v>
      </c>
      <c r="P626" s="42">
        <v>815</v>
      </c>
      <c r="Q626" s="44">
        <f t="shared" si="122"/>
        <v>-237</v>
      </c>
      <c r="R626" s="45">
        <f t="shared" ca="1" si="123"/>
        <v>-0.29079754601226993</v>
      </c>
      <c r="S626" s="44" t="str">
        <f t="shared" ca="1" si="124"/>
        <v>DEGROWTH</v>
      </c>
      <c r="T626" s="46">
        <v>1006</v>
      </c>
      <c r="U626" s="46" t="str">
        <f t="shared" ca="1" si="125"/>
        <v>Dec</v>
      </c>
      <c r="V626" s="42">
        <v>1006</v>
      </c>
      <c r="W626" s="47">
        <f t="shared" si="126"/>
        <v>-428</v>
      </c>
      <c r="X626" s="48">
        <f t="shared" ca="1" si="127"/>
        <v>-0.42544731610337971</v>
      </c>
      <c r="Y626" s="47" t="str">
        <f t="shared" ca="1" si="128"/>
        <v>DEGROWTH</v>
      </c>
      <c r="Z626" s="50">
        <v>0</v>
      </c>
      <c r="AA626" s="50">
        <f t="shared" si="129"/>
        <v>1</v>
      </c>
      <c r="AB626" s="27">
        <v>1000000172</v>
      </c>
    </row>
    <row r="627" spans="1:28" s="27" customFormat="1" ht="13.8" hidden="1">
      <c r="A627" s="39" t="s">
        <v>1245</v>
      </c>
      <c r="B627" s="58" t="s">
        <v>43</v>
      </c>
      <c r="C627" s="59" t="s">
        <v>1375</v>
      </c>
      <c r="D627" s="59">
        <v>1000000195</v>
      </c>
      <c r="E627" s="60" t="s">
        <v>1376</v>
      </c>
      <c r="F627" s="40">
        <v>43282</v>
      </c>
      <c r="G627" s="40" t="str">
        <f t="shared" si="117"/>
        <v>Targeted Dealer</v>
      </c>
      <c r="H627" s="40"/>
      <c r="I627" s="41">
        <v>200</v>
      </c>
      <c r="J627" s="41">
        <f t="shared" ca="1" si="118"/>
        <v>4406.4516129032254</v>
      </c>
      <c r="K627" s="42">
        <v>165</v>
      </c>
      <c r="L627" s="43">
        <f t="shared" ca="1" si="119"/>
        <v>-4241.4516129032254</v>
      </c>
      <c r="M627" s="43">
        <f t="shared" ca="1" si="120"/>
        <v>3.744509516837482</v>
      </c>
      <c r="N627" s="44">
        <v>154</v>
      </c>
      <c r="O627" s="45" t="str">
        <f t="shared" ca="1" si="121"/>
        <v>Nov</v>
      </c>
      <c r="P627" s="42">
        <v>154</v>
      </c>
      <c r="Q627" s="44">
        <f t="shared" si="122"/>
        <v>11</v>
      </c>
      <c r="R627" s="45">
        <f t="shared" ca="1" si="123"/>
        <v>7.1428571428571397E-2</v>
      </c>
      <c r="S627" s="44" t="str">
        <f t="shared" ca="1" si="124"/>
        <v>GROWTH</v>
      </c>
      <c r="T627" s="46">
        <v>150</v>
      </c>
      <c r="U627" s="46" t="str">
        <f t="shared" ca="1" si="125"/>
        <v>Dec</v>
      </c>
      <c r="V627" s="42">
        <v>150</v>
      </c>
      <c r="W627" s="47">
        <f t="shared" si="126"/>
        <v>15</v>
      </c>
      <c r="X627" s="48">
        <f t="shared" ca="1" si="127"/>
        <v>0.10000000000000009</v>
      </c>
      <c r="Y627" s="47" t="str">
        <f t="shared" ca="1" si="128"/>
        <v>GROWTH</v>
      </c>
      <c r="Z627" s="50">
        <v>0</v>
      </c>
      <c r="AA627" s="50">
        <f t="shared" si="129"/>
        <v>0</v>
      </c>
      <c r="AB627" s="27">
        <v>1000000195</v>
      </c>
    </row>
    <row r="628" spans="1:28" s="27" customFormat="1" ht="13.8" hidden="1">
      <c r="A628" s="39" t="s">
        <v>1245</v>
      </c>
      <c r="B628" s="58" t="s">
        <v>43</v>
      </c>
      <c r="C628" s="59" t="s">
        <v>1377</v>
      </c>
      <c r="D628" s="59">
        <v>1000000170</v>
      </c>
      <c r="E628" s="60" t="s">
        <v>1378</v>
      </c>
      <c r="F628" s="40">
        <v>43295</v>
      </c>
      <c r="G628" s="40" t="str">
        <f t="shared" si="117"/>
        <v>Targeted Dealer</v>
      </c>
      <c r="H628" s="40"/>
      <c r="I628" s="41">
        <v>250</v>
      </c>
      <c r="J628" s="41">
        <f t="shared" ca="1" si="118"/>
        <v>5508.0645161290322</v>
      </c>
      <c r="K628" s="42">
        <v>283</v>
      </c>
      <c r="L628" s="43">
        <f t="shared" ca="1" si="119"/>
        <v>-5225.0645161290322</v>
      </c>
      <c r="M628" s="43">
        <f t="shared" ca="1" si="120"/>
        <v>5.1379209370424599</v>
      </c>
      <c r="N628" s="44">
        <v>204</v>
      </c>
      <c r="O628" s="45" t="str">
        <f t="shared" ca="1" si="121"/>
        <v>Nov</v>
      </c>
      <c r="P628" s="42">
        <v>204</v>
      </c>
      <c r="Q628" s="44">
        <f t="shared" si="122"/>
        <v>79</v>
      </c>
      <c r="R628" s="45">
        <f t="shared" ca="1" si="123"/>
        <v>0.38725490196078427</v>
      </c>
      <c r="S628" s="44" t="str">
        <f t="shared" ca="1" si="124"/>
        <v>GROWTH</v>
      </c>
      <c r="T628" s="46">
        <v>154.5</v>
      </c>
      <c r="U628" s="46" t="str">
        <f t="shared" ca="1" si="125"/>
        <v>Dec</v>
      </c>
      <c r="V628" s="42">
        <v>154.5</v>
      </c>
      <c r="W628" s="47">
        <f t="shared" si="126"/>
        <v>128.5</v>
      </c>
      <c r="X628" s="48">
        <f t="shared" ca="1" si="127"/>
        <v>0.83171521035598706</v>
      </c>
      <c r="Y628" s="47" t="str">
        <f t="shared" ca="1" si="128"/>
        <v>GROWTH</v>
      </c>
      <c r="Z628" s="50">
        <v>0</v>
      </c>
      <c r="AA628" s="50">
        <f t="shared" si="129"/>
        <v>0</v>
      </c>
      <c r="AB628" s="27">
        <v>1000000170</v>
      </c>
    </row>
    <row r="629" spans="1:28" s="27" customFormat="1" ht="13.8" hidden="1">
      <c r="A629" s="39" t="s">
        <v>1245</v>
      </c>
      <c r="B629" s="58" t="s">
        <v>43</v>
      </c>
      <c r="C629" s="59" t="s">
        <v>1379</v>
      </c>
      <c r="D629" s="59">
        <v>1000000188</v>
      </c>
      <c r="E629" s="60" t="s">
        <v>1380</v>
      </c>
      <c r="F629" s="40">
        <v>43458</v>
      </c>
      <c r="G629" s="40" t="str">
        <f t="shared" si="117"/>
        <v>Targeted Dealer</v>
      </c>
      <c r="H629" s="40"/>
      <c r="I629" s="41">
        <v>25</v>
      </c>
      <c r="J629" s="41">
        <f t="shared" ca="1" si="118"/>
        <v>550.80645161290317</v>
      </c>
      <c r="K629" s="42">
        <v>0</v>
      </c>
      <c r="L629" s="43">
        <f t="shared" ca="1" si="119"/>
        <v>-550.80645161290317</v>
      </c>
      <c r="M629" s="43">
        <f t="shared" ca="1" si="120"/>
        <v>0</v>
      </c>
      <c r="N629" s="44">
        <v>0</v>
      </c>
      <c r="O629" s="45" t="str">
        <f t="shared" ca="1" si="121"/>
        <v>Nov</v>
      </c>
      <c r="P629" s="42">
        <v>0</v>
      </c>
      <c r="Q629" s="44">
        <f t="shared" si="122"/>
        <v>0</v>
      </c>
      <c r="R629" s="45">
        <f t="shared" ca="1" si="123"/>
        <v>0</v>
      </c>
      <c r="S629" s="44" t="b">
        <f t="shared" si="124"/>
        <v>0</v>
      </c>
      <c r="T629" s="46">
        <v>62.5</v>
      </c>
      <c r="U629" s="46" t="str">
        <f t="shared" ca="1" si="125"/>
        <v>Dec</v>
      </c>
      <c r="V629" s="42">
        <v>62.5</v>
      </c>
      <c r="W629" s="47">
        <f t="shared" si="126"/>
        <v>-62.5</v>
      </c>
      <c r="X629" s="48">
        <f t="shared" ca="1" si="127"/>
        <v>-1</v>
      </c>
      <c r="Y629" s="47" t="str">
        <f t="shared" ca="1" si="128"/>
        <v>DEGROWTH</v>
      </c>
      <c r="Z629" s="50">
        <v>1</v>
      </c>
      <c r="AA629" s="50">
        <f t="shared" si="129"/>
        <v>0</v>
      </c>
      <c r="AB629" s="27">
        <v>1000000188</v>
      </c>
    </row>
    <row r="630" spans="1:28" s="27" customFormat="1" ht="13.8" hidden="1">
      <c r="A630" s="39" t="s">
        <v>1245</v>
      </c>
      <c r="B630" s="58" t="s">
        <v>43</v>
      </c>
      <c r="C630" s="59" t="s">
        <v>1381</v>
      </c>
      <c r="D630" s="59">
        <v>1000000187</v>
      </c>
      <c r="E630" s="60" t="s">
        <v>1382</v>
      </c>
      <c r="F630" s="40">
        <v>43839</v>
      </c>
      <c r="G630" s="40" t="str">
        <f t="shared" si="117"/>
        <v>-</v>
      </c>
      <c r="H630" s="40"/>
      <c r="I630" s="41">
        <v>0</v>
      </c>
      <c r="J630" s="41">
        <f t="shared" ca="1" si="118"/>
        <v>0</v>
      </c>
      <c r="K630" s="42">
        <v>0</v>
      </c>
      <c r="L630" s="43">
        <f t="shared" ca="1" si="119"/>
        <v>0</v>
      </c>
      <c r="M630" s="43" t="str">
        <f t="shared" ca="1" si="120"/>
        <v>-</v>
      </c>
      <c r="N630" s="44">
        <v>0</v>
      </c>
      <c r="O630" s="45" t="str">
        <f t="shared" ca="1" si="121"/>
        <v>Nov</v>
      </c>
      <c r="P630" s="42">
        <v>0</v>
      </c>
      <c r="Q630" s="44">
        <f t="shared" si="122"/>
        <v>0</v>
      </c>
      <c r="R630" s="45">
        <f t="shared" ca="1" si="123"/>
        <v>0</v>
      </c>
      <c r="S630" s="44" t="b">
        <f t="shared" si="124"/>
        <v>0</v>
      </c>
      <c r="T630" s="46">
        <v>12.5</v>
      </c>
      <c r="U630" s="46" t="str">
        <f t="shared" ca="1" si="125"/>
        <v>Dec</v>
      </c>
      <c r="V630" s="42">
        <v>12.5</v>
      </c>
      <c r="W630" s="47">
        <f t="shared" si="126"/>
        <v>-12.5</v>
      </c>
      <c r="X630" s="48">
        <f t="shared" ca="1" si="127"/>
        <v>-1</v>
      </c>
      <c r="Y630" s="47" t="str">
        <f t="shared" ca="1" si="128"/>
        <v>DEGROWTH</v>
      </c>
      <c r="Z630" s="50">
        <v>1</v>
      </c>
      <c r="AA630" s="50">
        <f t="shared" si="129"/>
        <v>0</v>
      </c>
      <c r="AB630" s="27">
        <v>1000000187</v>
      </c>
    </row>
    <row r="631" spans="1:28" s="27" customFormat="1" ht="13.8" hidden="1">
      <c r="A631" s="39" t="s">
        <v>1245</v>
      </c>
      <c r="B631" s="58" t="s">
        <v>43</v>
      </c>
      <c r="C631" s="61" t="s">
        <v>1383</v>
      </c>
      <c r="D631" s="59">
        <v>1000000179</v>
      </c>
      <c r="E631" s="60" t="s">
        <v>1384</v>
      </c>
      <c r="F631" s="40">
        <v>44208</v>
      </c>
      <c r="G631" s="40" t="str">
        <f t="shared" si="117"/>
        <v>Targeted Dealer</v>
      </c>
      <c r="H631" s="40"/>
      <c r="I631" s="41">
        <v>180</v>
      </c>
      <c r="J631" s="41">
        <f t="shared" ca="1" si="118"/>
        <v>3965.8064516129034</v>
      </c>
      <c r="K631" s="42">
        <v>154</v>
      </c>
      <c r="L631" s="43">
        <f t="shared" ca="1" si="119"/>
        <v>-3811.8064516129034</v>
      </c>
      <c r="M631" s="43">
        <f t="shared" ca="1" si="120"/>
        <v>3.8831950544981293</v>
      </c>
      <c r="N631" s="44">
        <v>139</v>
      </c>
      <c r="O631" s="45" t="str">
        <f t="shared" ca="1" si="121"/>
        <v>Nov</v>
      </c>
      <c r="P631" s="42">
        <v>139</v>
      </c>
      <c r="Q631" s="44">
        <f t="shared" si="122"/>
        <v>15</v>
      </c>
      <c r="R631" s="45">
        <f t="shared" ca="1" si="123"/>
        <v>0.1079136690647482</v>
      </c>
      <c r="S631" s="44" t="str">
        <f t="shared" ca="1" si="124"/>
        <v>GROWTH</v>
      </c>
      <c r="T631" s="46">
        <v>90</v>
      </c>
      <c r="U631" s="46" t="str">
        <f t="shared" ca="1" si="125"/>
        <v>Dec</v>
      </c>
      <c r="V631" s="42">
        <v>90</v>
      </c>
      <c r="W631" s="47">
        <f t="shared" si="126"/>
        <v>64</v>
      </c>
      <c r="X631" s="48">
        <f t="shared" ca="1" si="127"/>
        <v>0.71111111111111103</v>
      </c>
      <c r="Y631" s="47" t="str">
        <f t="shared" ca="1" si="128"/>
        <v>GROWTH</v>
      </c>
      <c r="Z631" s="50">
        <v>0</v>
      </c>
      <c r="AA631" s="50">
        <f t="shared" si="129"/>
        <v>0</v>
      </c>
      <c r="AB631" s="27">
        <v>1000000179</v>
      </c>
    </row>
    <row r="632" spans="1:28" s="27" customFormat="1" ht="13.8" hidden="1">
      <c r="A632" s="39" t="s">
        <v>1245</v>
      </c>
      <c r="B632" s="58" t="s">
        <v>43</v>
      </c>
      <c r="C632" s="61" t="s">
        <v>1385</v>
      </c>
      <c r="D632" s="59">
        <v>1000000183</v>
      </c>
      <c r="E632" s="60" t="s">
        <v>1386</v>
      </c>
      <c r="F632" s="40">
        <v>44240</v>
      </c>
      <c r="G632" s="40" t="str">
        <f t="shared" si="117"/>
        <v>Targeted Dealer</v>
      </c>
      <c r="H632" s="40"/>
      <c r="I632" s="41">
        <v>25</v>
      </c>
      <c r="J632" s="41">
        <f t="shared" ca="1" si="118"/>
        <v>550.80645161290317</v>
      </c>
      <c r="K632" s="42">
        <v>12.5</v>
      </c>
      <c r="L632" s="43">
        <f t="shared" ca="1" si="119"/>
        <v>-538.30645161290317</v>
      </c>
      <c r="M632" s="43">
        <f t="shared" ca="1" si="120"/>
        <v>2.2693997071742316</v>
      </c>
      <c r="N632" s="44">
        <v>12.5</v>
      </c>
      <c r="O632" s="45" t="str">
        <f t="shared" ca="1" si="121"/>
        <v>Nov</v>
      </c>
      <c r="P632" s="42">
        <v>12.5</v>
      </c>
      <c r="Q632" s="44">
        <f t="shared" si="122"/>
        <v>0</v>
      </c>
      <c r="R632" s="45">
        <f t="shared" ca="1" si="123"/>
        <v>0</v>
      </c>
      <c r="S632" s="44" t="str">
        <f t="shared" ca="1" si="124"/>
        <v>GROWTH</v>
      </c>
      <c r="T632" s="46">
        <v>31.5</v>
      </c>
      <c r="U632" s="46" t="str">
        <f t="shared" ca="1" si="125"/>
        <v>Dec</v>
      </c>
      <c r="V632" s="42">
        <v>31.5</v>
      </c>
      <c r="W632" s="47">
        <f t="shared" si="126"/>
        <v>-19</v>
      </c>
      <c r="X632" s="48">
        <f t="shared" ca="1" si="127"/>
        <v>-0.60317460317460325</v>
      </c>
      <c r="Y632" s="47" t="str">
        <f t="shared" ca="1" si="128"/>
        <v>DEGROWTH</v>
      </c>
      <c r="Z632" s="50">
        <v>0</v>
      </c>
      <c r="AA632" s="50">
        <f t="shared" si="129"/>
        <v>0</v>
      </c>
      <c r="AB632" s="27">
        <v>1000000183</v>
      </c>
    </row>
    <row r="633" spans="1:28" s="27" customFormat="1" ht="13.8" hidden="1">
      <c r="A633" s="39" t="s">
        <v>1245</v>
      </c>
      <c r="B633" s="58" t="s">
        <v>43</v>
      </c>
      <c r="C633" s="61" t="s">
        <v>1387</v>
      </c>
      <c r="D633" s="59">
        <v>1000000174</v>
      </c>
      <c r="E633" s="60" t="s">
        <v>1388</v>
      </c>
      <c r="F633" s="40">
        <v>44441</v>
      </c>
      <c r="G633" s="40" t="str">
        <f t="shared" si="117"/>
        <v>Targeted Dealer</v>
      </c>
      <c r="H633" s="40"/>
      <c r="I633" s="41">
        <v>75</v>
      </c>
      <c r="J633" s="41">
        <f t="shared" ca="1" si="118"/>
        <v>1652.4193548387098</v>
      </c>
      <c r="K633" s="42">
        <v>64</v>
      </c>
      <c r="L633" s="43">
        <f t="shared" ca="1" si="119"/>
        <v>-1588.4193548387098</v>
      </c>
      <c r="M633" s="43">
        <f t="shared" ca="1" si="120"/>
        <v>3.8731088335773549</v>
      </c>
      <c r="N633" s="44">
        <v>91</v>
      </c>
      <c r="O633" s="45" t="str">
        <f t="shared" ca="1" si="121"/>
        <v>Nov</v>
      </c>
      <c r="P633" s="42">
        <v>91</v>
      </c>
      <c r="Q633" s="44">
        <f t="shared" si="122"/>
        <v>-27</v>
      </c>
      <c r="R633" s="45">
        <f t="shared" ca="1" si="123"/>
        <v>-0.29670329670329665</v>
      </c>
      <c r="S633" s="44" t="str">
        <f t="shared" ca="1" si="124"/>
        <v>DEGROWTH</v>
      </c>
      <c r="T633" s="46">
        <v>50</v>
      </c>
      <c r="U633" s="46" t="str">
        <f t="shared" ca="1" si="125"/>
        <v>Dec</v>
      </c>
      <c r="V633" s="42">
        <v>50</v>
      </c>
      <c r="W633" s="47">
        <f t="shared" si="126"/>
        <v>14</v>
      </c>
      <c r="X633" s="48">
        <f t="shared" ca="1" si="127"/>
        <v>0.28000000000000003</v>
      </c>
      <c r="Y633" s="47" t="str">
        <f t="shared" ca="1" si="128"/>
        <v>GROWTH</v>
      </c>
      <c r="Z633" s="50">
        <v>0</v>
      </c>
      <c r="AA633" s="50">
        <f t="shared" si="129"/>
        <v>0</v>
      </c>
      <c r="AB633" s="27">
        <v>1000000174</v>
      </c>
    </row>
    <row r="634" spans="1:28" s="27" customFormat="1" ht="13.8" hidden="1">
      <c r="A634" s="39" t="s">
        <v>1245</v>
      </c>
      <c r="B634" s="58" t="s">
        <v>43</v>
      </c>
      <c r="C634" s="61" t="s">
        <v>1389</v>
      </c>
      <c r="D634" s="59">
        <v>1000002402</v>
      </c>
      <c r="E634" s="60" t="s">
        <v>1390</v>
      </c>
      <c r="F634" s="40">
        <v>44559</v>
      </c>
      <c r="G634" s="40" t="str">
        <f t="shared" si="117"/>
        <v>Targeted Dealer</v>
      </c>
      <c r="H634" s="40"/>
      <c r="I634" s="41">
        <v>50</v>
      </c>
      <c r="J634" s="41">
        <f t="shared" ca="1" si="118"/>
        <v>1101.6129032258063</v>
      </c>
      <c r="K634" s="42">
        <v>49.5</v>
      </c>
      <c r="L634" s="43">
        <f t="shared" ca="1" si="119"/>
        <v>-1052.1129032258063</v>
      </c>
      <c r="M634" s="43">
        <f t="shared" ca="1" si="120"/>
        <v>4.4934114202049784</v>
      </c>
      <c r="N634" s="44">
        <v>12.5</v>
      </c>
      <c r="O634" s="45" t="str">
        <f t="shared" ca="1" si="121"/>
        <v>Nov</v>
      </c>
      <c r="P634" s="42">
        <v>12.5</v>
      </c>
      <c r="Q634" s="44">
        <f t="shared" si="122"/>
        <v>37</v>
      </c>
      <c r="R634" s="45">
        <f t="shared" ca="1" si="123"/>
        <v>2.96</v>
      </c>
      <c r="S634" s="44" t="str">
        <f t="shared" ca="1" si="124"/>
        <v>GROWTH</v>
      </c>
      <c r="T634" s="46">
        <v>50</v>
      </c>
      <c r="U634" s="46" t="str">
        <f t="shared" ca="1" si="125"/>
        <v>Dec</v>
      </c>
      <c r="V634" s="42">
        <v>50</v>
      </c>
      <c r="W634" s="47">
        <f t="shared" si="126"/>
        <v>-0.5</v>
      </c>
      <c r="X634" s="48">
        <f t="shared" ca="1" si="127"/>
        <v>-1.0000000000000009E-2</v>
      </c>
      <c r="Y634" s="47" t="str">
        <f t="shared" ca="1" si="128"/>
        <v>DEGROWTH</v>
      </c>
      <c r="Z634" s="50">
        <v>0</v>
      </c>
      <c r="AA634" s="50">
        <f t="shared" si="129"/>
        <v>0</v>
      </c>
      <c r="AB634" s="27">
        <v>1000002402</v>
      </c>
    </row>
    <row r="635" spans="1:28" s="27" customFormat="1" ht="13.8" hidden="1">
      <c r="A635" s="39" t="s">
        <v>1245</v>
      </c>
      <c r="B635" s="58" t="s">
        <v>43</v>
      </c>
      <c r="C635" s="61" t="s">
        <v>1391</v>
      </c>
      <c r="D635" s="59">
        <v>1000002740</v>
      </c>
      <c r="E635" s="60" t="s">
        <v>1392</v>
      </c>
      <c r="F635" s="40">
        <v>44685</v>
      </c>
      <c r="G635" s="40" t="str">
        <f t="shared" si="117"/>
        <v>Targeted Dealer</v>
      </c>
      <c r="H635" s="40" t="s">
        <v>113</v>
      </c>
      <c r="I635" s="41">
        <v>220</v>
      </c>
      <c r="J635" s="41">
        <f t="shared" ca="1" si="118"/>
        <v>4847.0967741935483</v>
      </c>
      <c r="K635" s="42">
        <v>232.5</v>
      </c>
      <c r="L635" s="43">
        <f t="shared" ca="1" si="119"/>
        <v>-4614.5967741935483</v>
      </c>
      <c r="M635" s="43">
        <f t="shared" ca="1" si="120"/>
        <v>4.7966857447091709</v>
      </c>
      <c r="N635" s="44">
        <v>222</v>
      </c>
      <c r="O635" s="45" t="str">
        <f t="shared" ca="1" si="121"/>
        <v>Nov</v>
      </c>
      <c r="P635" s="42">
        <v>222</v>
      </c>
      <c r="Q635" s="44">
        <f t="shared" si="122"/>
        <v>10.5</v>
      </c>
      <c r="R635" s="45">
        <f t="shared" ca="1" si="123"/>
        <v>4.7297297297297369E-2</v>
      </c>
      <c r="S635" s="44" t="str">
        <f t="shared" ca="1" si="124"/>
        <v>GROWTH</v>
      </c>
      <c r="T635" s="46">
        <v>207</v>
      </c>
      <c r="U635" s="46" t="str">
        <f t="shared" ca="1" si="125"/>
        <v>Dec</v>
      </c>
      <c r="V635" s="42">
        <v>207</v>
      </c>
      <c r="W635" s="47">
        <f t="shared" si="126"/>
        <v>25.5</v>
      </c>
      <c r="X635" s="48">
        <f t="shared" ca="1" si="127"/>
        <v>0.12318840579710155</v>
      </c>
      <c r="Y635" s="47" t="str">
        <f t="shared" ca="1" si="128"/>
        <v>GROWTH</v>
      </c>
      <c r="Z635" s="50">
        <v>0</v>
      </c>
      <c r="AA635" s="50">
        <f t="shared" si="129"/>
        <v>1</v>
      </c>
      <c r="AB635" s="27">
        <v>1000002740</v>
      </c>
    </row>
    <row r="636" spans="1:28" s="27" customFormat="1" ht="13.8" hidden="1">
      <c r="A636" s="39" t="s">
        <v>1245</v>
      </c>
      <c r="B636" s="58" t="s">
        <v>43</v>
      </c>
      <c r="C636" s="61" t="s">
        <v>1393</v>
      </c>
      <c r="D636" s="59">
        <v>1000002746</v>
      </c>
      <c r="E636" s="60" t="s">
        <v>1394</v>
      </c>
      <c r="F636" s="40">
        <v>44691</v>
      </c>
      <c r="G636" s="40" t="str">
        <f t="shared" si="117"/>
        <v>-</v>
      </c>
      <c r="H636" s="40"/>
      <c r="I636" s="41">
        <v>0</v>
      </c>
      <c r="J636" s="41">
        <f t="shared" ca="1" si="118"/>
        <v>0</v>
      </c>
      <c r="K636" s="42">
        <v>0</v>
      </c>
      <c r="L636" s="43">
        <f t="shared" ca="1" si="119"/>
        <v>0</v>
      </c>
      <c r="M636" s="43" t="str">
        <f t="shared" ca="1" si="120"/>
        <v>-</v>
      </c>
      <c r="N636" s="44">
        <v>0</v>
      </c>
      <c r="O636" s="45" t="str">
        <f t="shared" ca="1" si="121"/>
        <v>Nov</v>
      </c>
      <c r="P636" s="42">
        <v>0</v>
      </c>
      <c r="Q636" s="44">
        <f t="shared" si="122"/>
        <v>0</v>
      </c>
      <c r="R636" s="45">
        <f t="shared" ca="1" si="123"/>
        <v>0</v>
      </c>
      <c r="S636" s="44" t="b">
        <f t="shared" si="124"/>
        <v>0</v>
      </c>
      <c r="T636" s="46">
        <v>12.5</v>
      </c>
      <c r="U636" s="46" t="str">
        <f t="shared" ca="1" si="125"/>
        <v>Dec</v>
      </c>
      <c r="V636" s="42">
        <v>12.5</v>
      </c>
      <c r="W636" s="47">
        <f t="shared" si="126"/>
        <v>-12.5</v>
      </c>
      <c r="X636" s="48">
        <f t="shared" ca="1" si="127"/>
        <v>-1</v>
      </c>
      <c r="Y636" s="47" t="str">
        <f t="shared" ca="1" si="128"/>
        <v>DEGROWTH</v>
      </c>
      <c r="Z636" s="50">
        <v>1</v>
      </c>
      <c r="AA636" s="50">
        <f t="shared" si="129"/>
        <v>0</v>
      </c>
      <c r="AB636" s="27">
        <v>1000002746</v>
      </c>
    </row>
    <row r="637" spans="1:28" s="27" customFormat="1" ht="13.8" hidden="1">
      <c r="A637" s="39" t="s">
        <v>1245</v>
      </c>
      <c r="B637" s="58" t="s">
        <v>43</v>
      </c>
      <c r="C637" s="61" t="s">
        <v>1395</v>
      </c>
      <c r="D637" s="59">
        <v>1000002820</v>
      </c>
      <c r="E637" s="60" t="s">
        <v>1396</v>
      </c>
      <c r="F637" s="40">
        <v>44737</v>
      </c>
      <c r="G637" s="40" t="str">
        <f t="shared" si="117"/>
        <v>Targeted Dealer</v>
      </c>
      <c r="H637" s="40"/>
      <c r="I637" s="41">
        <v>160</v>
      </c>
      <c r="J637" s="41">
        <f t="shared" ca="1" si="118"/>
        <v>3525.1612903225805</v>
      </c>
      <c r="K637" s="42">
        <v>131.5</v>
      </c>
      <c r="L637" s="43">
        <f t="shared" ca="1" si="119"/>
        <v>-3393.6612903225805</v>
      </c>
      <c r="M637" s="43">
        <f t="shared" ca="1" si="120"/>
        <v>3.730325768667643</v>
      </c>
      <c r="N637" s="44">
        <v>120.5</v>
      </c>
      <c r="O637" s="45" t="str">
        <f t="shared" ca="1" si="121"/>
        <v>Nov</v>
      </c>
      <c r="P637" s="42">
        <v>120.5</v>
      </c>
      <c r="Q637" s="44">
        <f t="shared" si="122"/>
        <v>11</v>
      </c>
      <c r="R637" s="45">
        <f t="shared" ca="1" si="123"/>
        <v>9.1286307053941806E-2</v>
      </c>
      <c r="S637" s="44" t="str">
        <f t="shared" ca="1" si="124"/>
        <v>GROWTH</v>
      </c>
      <c r="T637" s="46">
        <v>149.5</v>
      </c>
      <c r="U637" s="46" t="str">
        <f t="shared" ca="1" si="125"/>
        <v>Dec</v>
      </c>
      <c r="V637" s="42">
        <v>149.5</v>
      </c>
      <c r="W637" s="47">
        <f t="shared" si="126"/>
        <v>-18</v>
      </c>
      <c r="X637" s="48">
        <f t="shared" ca="1" si="127"/>
        <v>-0.12040133779264217</v>
      </c>
      <c r="Y637" s="47" t="str">
        <f t="shared" ca="1" si="128"/>
        <v>DEGROWTH</v>
      </c>
      <c r="Z637" s="50">
        <v>0</v>
      </c>
      <c r="AA637" s="50">
        <f t="shared" si="129"/>
        <v>0</v>
      </c>
      <c r="AB637" s="27">
        <v>1000002820</v>
      </c>
    </row>
    <row r="638" spans="1:28" s="27" customFormat="1" ht="13.8" hidden="1">
      <c r="A638" s="39" t="s">
        <v>1245</v>
      </c>
      <c r="B638" s="58" t="s">
        <v>43</v>
      </c>
      <c r="C638" s="59" t="s">
        <v>1397</v>
      </c>
      <c r="D638" s="59">
        <v>1000003497</v>
      </c>
      <c r="E638" s="61" t="s">
        <v>1398</v>
      </c>
      <c r="F638" s="40">
        <v>44804</v>
      </c>
      <c r="G638" s="40" t="str">
        <f t="shared" si="117"/>
        <v>Targeted Dealer</v>
      </c>
      <c r="H638" s="40"/>
      <c r="I638" s="41">
        <v>25</v>
      </c>
      <c r="J638" s="41">
        <f t="shared" ca="1" si="118"/>
        <v>550.80645161290317</v>
      </c>
      <c r="K638" s="42">
        <v>25.5</v>
      </c>
      <c r="L638" s="43">
        <f t="shared" ca="1" si="119"/>
        <v>-525.30645161290317</v>
      </c>
      <c r="M638" s="43">
        <f t="shared" ca="1" si="120"/>
        <v>4.6295754026354325</v>
      </c>
      <c r="N638" s="44">
        <v>12.5</v>
      </c>
      <c r="O638" s="45" t="str">
        <f t="shared" ca="1" si="121"/>
        <v>Nov</v>
      </c>
      <c r="P638" s="42">
        <v>12.5</v>
      </c>
      <c r="Q638" s="44">
        <f t="shared" si="122"/>
        <v>13</v>
      </c>
      <c r="R638" s="45">
        <f t="shared" ca="1" si="123"/>
        <v>1.04</v>
      </c>
      <c r="S638" s="44" t="str">
        <f t="shared" ca="1" si="124"/>
        <v>GROWTH</v>
      </c>
      <c r="T638" s="46">
        <v>20</v>
      </c>
      <c r="U638" s="46" t="str">
        <f t="shared" ca="1" si="125"/>
        <v>Dec</v>
      </c>
      <c r="V638" s="42">
        <v>20</v>
      </c>
      <c r="W638" s="47">
        <f t="shared" si="126"/>
        <v>5.5</v>
      </c>
      <c r="X638" s="48">
        <f t="shared" ca="1" si="127"/>
        <v>0.27499999999999991</v>
      </c>
      <c r="Y638" s="47" t="str">
        <f t="shared" ca="1" si="128"/>
        <v>GROWTH</v>
      </c>
      <c r="Z638" s="50">
        <v>0</v>
      </c>
      <c r="AA638" s="50">
        <f t="shared" si="129"/>
        <v>0</v>
      </c>
      <c r="AB638" s="27">
        <v>1000003497</v>
      </c>
    </row>
    <row r="639" spans="1:28" s="27" customFormat="1" ht="13.8" hidden="1">
      <c r="A639" s="39" t="s">
        <v>1245</v>
      </c>
      <c r="B639" s="58" t="s">
        <v>43</v>
      </c>
      <c r="C639" s="59" t="s">
        <v>1399</v>
      </c>
      <c r="D639" s="59">
        <v>1000003116</v>
      </c>
      <c r="E639" s="61" t="s">
        <v>1400</v>
      </c>
      <c r="F639" s="40">
        <v>44893</v>
      </c>
      <c r="G639" s="40" t="str">
        <f t="shared" si="117"/>
        <v>Targeted Dealer</v>
      </c>
      <c r="H639" s="40"/>
      <c r="I639" s="41">
        <v>50</v>
      </c>
      <c r="J639" s="41">
        <f t="shared" ca="1" si="118"/>
        <v>1101.6129032258063</v>
      </c>
      <c r="K639" s="42">
        <v>32.5</v>
      </c>
      <c r="L639" s="43">
        <f t="shared" ca="1" si="119"/>
        <v>-1069.1129032258063</v>
      </c>
      <c r="M639" s="43">
        <f t="shared" ca="1" si="120"/>
        <v>2.9502196193265009</v>
      </c>
      <c r="N639" s="44">
        <v>25.5</v>
      </c>
      <c r="O639" s="45" t="str">
        <f t="shared" ca="1" si="121"/>
        <v>Nov</v>
      </c>
      <c r="P639" s="42">
        <v>25.5</v>
      </c>
      <c r="Q639" s="44">
        <f t="shared" si="122"/>
        <v>7</v>
      </c>
      <c r="R639" s="45">
        <f t="shared" ca="1" si="123"/>
        <v>0.27450980392156854</v>
      </c>
      <c r="S639" s="44" t="str">
        <f t="shared" ca="1" si="124"/>
        <v>GROWTH</v>
      </c>
      <c r="T639" s="46">
        <v>50</v>
      </c>
      <c r="U639" s="46" t="str">
        <f t="shared" ca="1" si="125"/>
        <v>Dec</v>
      </c>
      <c r="V639" s="42">
        <v>50</v>
      </c>
      <c r="W639" s="47">
        <f t="shared" si="126"/>
        <v>-17.5</v>
      </c>
      <c r="X639" s="48">
        <f t="shared" ca="1" si="127"/>
        <v>-0.35</v>
      </c>
      <c r="Y639" s="47" t="str">
        <f t="shared" ca="1" si="128"/>
        <v>DEGROWTH</v>
      </c>
      <c r="Z639" s="50">
        <v>0</v>
      </c>
      <c r="AA639" s="50">
        <f t="shared" si="129"/>
        <v>0</v>
      </c>
      <c r="AB639" s="27">
        <v>1000003116</v>
      </c>
    </row>
    <row r="640" spans="1:28" s="27" customFormat="1" ht="13.8" hidden="1">
      <c r="A640" s="39" t="s">
        <v>1245</v>
      </c>
      <c r="B640" s="58" t="s">
        <v>43</v>
      </c>
      <c r="C640" s="59" t="s">
        <v>1401</v>
      </c>
      <c r="D640" s="59">
        <v>1000003185</v>
      </c>
      <c r="E640" s="61" t="s">
        <v>1402</v>
      </c>
      <c r="F640" s="40">
        <v>44923</v>
      </c>
      <c r="G640" s="40" t="str">
        <f t="shared" si="117"/>
        <v>-</v>
      </c>
      <c r="H640" s="40"/>
      <c r="I640" s="41">
        <v>0</v>
      </c>
      <c r="J640" s="41">
        <f t="shared" ca="1" si="118"/>
        <v>0</v>
      </c>
      <c r="K640" s="42">
        <v>0</v>
      </c>
      <c r="L640" s="43">
        <f t="shared" ca="1" si="119"/>
        <v>0</v>
      </c>
      <c r="M640" s="43" t="str">
        <f t="shared" ca="1" si="120"/>
        <v>-</v>
      </c>
      <c r="N640" s="44">
        <v>0</v>
      </c>
      <c r="O640" s="45" t="str">
        <f t="shared" ca="1" si="121"/>
        <v>Nov</v>
      </c>
      <c r="P640" s="42">
        <v>0</v>
      </c>
      <c r="Q640" s="44">
        <f t="shared" si="122"/>
        <v>0</v>
      </c>
      <c r="R640" s="45">
        <f t="shared" ca="1" si="123"/>
        <v>0</v>
      </c>
      <c r="S640" s="44" t="b">
        <f t="shared" si="124"/>
        <v>0</v>
      </c>
      <c r="T640" s="46">
        <v>20</v>
      </c>
      <c r="U640" s="46" t="str">
        <f t="shared" ca="1" si="125"/>
        <v>Dec</v>
      </c>
      <c r="V640" s="42">
        <v>20</v>
      </c>
      <c r="W640" s="47">
        <f t="shared" si="126"/>
        <v>-20</v>
      </c>
      <c r="X640" s="48">
        <f t="shared" ca="1" si="127"/>
        <v>-1</v>
      </c>
      <c r="Y640" s="47" t="str">
        <f t="shared" ca="1" si="128"/>
        <v>DEGROWTH</v>
      </c>
      <c r="Z640" s="50">
        <v>1</v>
      </c>
      <c r="AA640" s="50">
        <f t="shared" si="129"/>
        <v>0</v>
      </c>
      <c r="AB640" s="27">
        <v>1000003185</v>
      </c>
    </row>
    <row r="641" spans="1:28" s="27" customFormat="1" ht="13.8" hidden="1">
      <c r="A641" s="39" t="s">
        <v>1245</v>
      </c>
      <c r="B641" s="58" t="s">
        <v>43</v>
      </c>
      <c r="C641" s="59" t="s">
        <v>1403</v>
      </c>
      <c r="D641" s="59">
        <v>1000003191</v>
      </c>
      <c r="E641" s="61" t="s">
        <v>1404</v>
      </c>
      <c r="F641" s="40">
        <v>44924</v>
      </c>
      <c r="G641" s="40" t="str">
        <f t="shared" si="117"/>
        <v>Targeted Dealer</v>
      </c>
      <c r="H641" s="40"/>
      <c r="I641" s="41">
        <v>25</v>
      </c>
      <c r="J641" s="41">
        <f t="shared" ca="1" si="118"/>
        <v>550.80645161290317</v>
      </c>
      <c r="K641" s="42">
        <v>12.5</v>
      </c>
      <c r="L641" s="43">
        <f t="shared" ca="1" si="119"/>
        <v>-538.30645161290317</v>
      </c>
      <c r="M641" s="43">
        <f t="shared" ca="1" si="120"/>
        <v>2.2693997071742316</v>
      </c>
      <c r="N641" s="44">
        <v>12.5</v>
      </c>
      <c r="O641" s="45" t="str">
        <f t="shared" ca="1" si="121"/>
        <v>Nov</v>
      </c>
      <c r="P641" s="42">
        <v>12.5</v>
      </c>
      <c r="Q641" s="44">
        <f t="shared" si="122"/>
        <v>0</v>
      </c>
      <c r="R641" s="45">
        <f t="shared" ca="1" si="123"/>
        <v>0</v>
      </c>
      <c r="S641" s="44" t="str">
        <f t="shared" ca="1" si="124"/>
        <v>GROWTH</v>
      </c>
      <c r="T641" s="46">
        <v>22</v>
      </c>
      <c r="U641" s="46" t="str">
        <f t="shared" ca="1" si="125"/>
        <v>Dec</v>
      </c>
      <c r="V641" s="42">
        <v>22</v>
      </c>
      <c r="W641" s="47">
        <f t="shared" si="126"/>
        <v>-9.5</v>
      </c>
      <c r="X641" s="48">
        <f t="shared" ca="1" si="127"/>
        <v>-0.43181818181818177</v>
      </c>
      <c r="Y641" s="47" t="str">
        <f t="shared" ca="1" si="128"/>
        <v>DEGROWTH</v>
      </c>
      <c r="Z641" s="50">
        <v>0</v>
      </c>
      <c r="AA641" s="50">
        <f t="shared" si="129"/>
        <v>0</v>
      </c>
      <c r="AB641" s="27">
        <v>1000003191</v>
      </c>
    </row>
    <row r="642" spans="1:28" s="27" customFormat="1" ht="13.8" hidden="1">
      <c r="A642" s="39" t="s">
        <v>1245</v>
      </c>
      <c r="B642" s="58" t="s">
        <v>43</v>
      </c>
      <c r="C642" s="59" t="s">
        <v>1405</v>
      </c>
      <c r="D642" s="59">
        <v>1000003312</v>
      </c>
      <c r="E642" s="61" t="s">
        <v>1406</v>
      </c>
      <c r="F642" s="40">
        <v>44957</v>
      </c>
      <c r="G642" s="40" t="str">
        <f t="shared" si="117"/>
        <v>-</v>
      </c>
      <c r="H642" s="40"/>
      <c r="I642" s="41">
        <v>0</v>
      </c>
      <c r="J642" s="41">
        <f t="shared" ca="1" si="118"/>
        <v>0</v>
      </c>
      <c r="K642" s="42">
        <v>0</v>
      </c>
      <c r="L642" s="43">
        <f t="shared" ca="1" si="119"/>
        <v>0</v>
      </c>
      <c r="M642" s="43" t="str">
        <f t="shared" ca="1" si="120"/>
        <v>-</v>
      </c>
      <c r="N642" s="44">
        <v>0</v>
      </c>
      <c r="O642" s="45" t="str">
        <f t="shared" ca="1" si="121"/>
        <v>Nov</v>
      </c>
      <c r="P642" s="42">
        <v>0</v>
      </c>
      <c r="Q642" s="44">
        <f t="shared" si="122"/>
        <v>0</v>
      </c>
      <c r="R642" s="45">
        <f t="shared" ca="1" si="123"/>
        <v>0</v>
      </c>
      <c r="S642" s="44" t="b">
        <f t="shared" si="124"/>
        <v>0</v>
      </c>
      <c r="T642" s="46">
        <v>24.5</v>
      </c>
      <c r="U642" s="46" t="str">
        <f t="shared" ca="1" si="125"/>
        <v>Dec</v>
      </c>
      <c r="V642" s="42">
        <v>24.5</v>
      </c>
      <c r="W642" s="47">
        <f t="shared" si="126"/>
        <v>-24.5</v>
      </c>
      <c r="X642" s="48">
        <f t="shared" ca="1" si="127"/>
        <v>-1</v>
      </c>
      <c r="Y642" s="47" t="str">
        <f t="shared" ca="1" si="128"/>
        <v>DEGROWTH</v>
      </c>
      <c r="Z642" s="50">
        <v>1</v>
      </c>
      <c r="AA642" s="50">
        <f t="shared" si="129"/>
        <v>0</v>
      </c>
      <c r="AB642" s="27">
        <v>1000003312</v>
      </c>
    </row>
    <row r="643" spans="1:28" s="27" customFormat="1" ht="13.8" hidden="1">
      <c r="A643" s="39" t="s">
        <v>1245</v>
      </c>
      <c r="B643" s="58" t="s">
        <v>43</v>
      </c>
      <c r="C643" s="59" t="s">
        <v>1407</v>
      </c>
      <c r="D643" s="59">
        <v>1000003325</v>
      </c>
      <c r="E643" s="61" t="s">
        <v>1408</v>
      </c>
      <c r="F643" s="40">
        <v>44966</v>
      </c>
      <c r="G643" s="40" t="str">
        <f t="shared" ref="G643:G706" si="130">IF(I643&gt;0,"Targeted Dealer","-")</f>
        <v>Targeted Dealer</v>
      </c>
      <c r="H643" s="40"/>
      <c r="I643" s="41">
        <v>50</v>
      </c>
      <c r="J643" s="41">
        <f t="shared" ca="1" si="118"/>
        <v>1101.6129032258063</v>
      </c>
      <c r="K643" s="42">
        <v>60</v>
      </c>
      <c r="L643" s="43">
        <f t="shared" ca="1" si="119"/>
        <v>-1041.6129032258063</v>
      </c>
      <c r="M643" s="43">
        <f t="shared" ca="1" si="120"/>
        <v>5.4465592972181556</v>
      </c>
      <c r="N643" s="44">
        <v>20</v>
      </c>
      <c r="O643" s="45" t="str">
        <f t="shared" ca="1" si="121"/>
        <v>Nov</v>
      </c>
      <c r="P643" s="42">
        <v>20</v>
      </c>
      <c r="Q643" s="44">
        <f t="shared" si="122"/>
        <v>40</v>
      </c>
      <c r="R643" s="45">
        <f t="shared" ca="1" si="123"/>
        <v>2</v>
      </c>
      <c r="S643" s="44" t="str">
        <f t="shared" ca="1" si="124"/>
        <v>GROWTH</v>
      </c>
      <c r="T643" s="46">
        <v>45</v>
      </c>
      <c r="U643" s="46" t="str">
        <f t="shared" ca="1" si="125"/>
        <v>Dec</v>
      </c>
      <c r="V643" s="42">
        <v>45</v>
      </c>
      <c r="W643" s="47">
        <f t="shared" si="126"/>
        <v>15</v>
      </c>
      <c r="X643" s="48">
        <f t="shared" ca="1" si="127"/>
        <v>0.33333333333333326</v>
      </c>
      <c r="Y643" s="47" t="str">
        <f t="shared" ca="1" si="128"/>
        <v>GROWTH</v>
      </c>
      <c r="Z643" s="50">
        <v>0</v>
      </c>
      <c r="AA643" s="50">
        <f t="shared" si="129"/>
        <v>0</v>
      </c>
      <c r="AB643" s="27">
        <v>1000003325</v>
      </c>
    </row>
    <row r="644" spans="1:28" s="27" customFormat="1" ht="13.8" hidden="1">
      <c r="A644" s="39" t="s">
        <v>1245</v>
      </c>
      <c r="B644" s="58" t="s">
        <v>43</v>
      </c>
      <c r="C644" s="59" t="s">
        <v>1409</v>
      </c>
      <c r="D644" s="59">
        <v>1000003407</v>
      </c>
      <c r="E644" s="61" t="s">
        <v>922</v>
      </c>
      <c r="F644" s="40">
        <v>44991</v>
      </c>
      <c r="G644" s="40" t="str">
        <f t="shared" si="130"/>
        <v>Targeted Dealer</v>
      </c>
      <c r="H644" s="40" t="s">
        <v>113</v>
      </c>
      <c r="I644" s="41">
        <v>180</v>
      </c>
      <c r="J644" s="41">
        <f t="shared" ref="J644:J707" ca="1" si="131">I644/$J$1*$E$1</f>
        <v>3965.8064516129034</v>
      </c>
      <c r="K644" s="42">
        <v>166</v>
      </c>
      <c r="L644" s="43">
        <f t="shared" ref="L644:L707" ca="1" si="132">K644-J644</f>
        <v>-3799.8064516129034</v>
      </c>
      <c r="M644" s="43">
        <f t="shared" ref="M644:M707" ca="1" si="133">IFERROR((K644/J644%),"-")</f>
        <v>4.1857816821213598</v>
      </c>
      <c r="N644" s="44">
        <v>162.5</v>
      </c>
      <c r="O644" s="45" t="str">
        <f t="shared" ref="O644:O707" ca="1" si="134">IF(F644&lt;=$P$2,"Nov","")</f>
        <v>Nov</v>
      </c>
      <c r="P644" s="42">
        <v>162.5</v>
      </c>
      <c r="Q644" s="44">
        <f t="shared" ref="Q644:Q707" si="135">K644-P644</f>
        <v>3.5</v>
      </c>
      <c r="R644" s="45">
        <f t="shared" ref="R644:R707" ca="1" si="136">IFERROR(IF(O644="Nov",(K644/P644-1)),0)</f>
        <v>2.1538461538461506E-2</v>
      </c>
      <c r="S644" s="44" t="str">
        <f t="shared" ref="S644:S707" ca="1" si="137">IF(N644&gt;0,IF(O644="","-",IF(R644&lt;0%,"DEGROWTH","GROWTH")))</f>
        <v>GROWTH</v>
      </c>
      <c r="T644" s="46">
        <v>100</v>
      </c>
      <c r="U644" s="46" t="str">
        <f t="shared" ref="U644:U707" ca="1" si="138">IF(F644&lt;=$V$2,"Dec","")</f>
        <v>Dec</v>
      </c>
      <c r="V644" s="42">
        <v>100</v>
      </c>
      <c r="W644" s="47">
        <f t="shared" ref="W644:W707" si="139">K644-V644</f>
        <v>66</v>
      </c>
      <c r="X644" s="48">
        <f t="shared" ref="X644:X707" ca="1" si="140">IFERROR(IF(U644="Dec",(K644/V644-1)),0)</f>
        <v>0.65999999999999992</v>
      </c>
      <c r="Y644" s="47" t="str">
        <f t="shared" ref="Y644:Y707" ca="1" si="141">IF(T644&gt;0,IF(U644="","-",IF(X644&lt;0%,"DEGROWTH","GROWTH")))</f>
        <v>GROWTH</v>
      </c>
      <c r="Z644" s="50">
        <v>0</v>
      </c>
      <c r="AA644" s="50">
        <f t="shared" ref="AA644:AA707" si="142">IF(H644&gt;0,1,0)</f>
        <v>1</v>
      </c>
      <c r="AB644" s="27">
        <v>1000003407</v>
      </c>
    </row>
    <row r="645" spans="1:28" s="27" customFormat="1" ht="13.8" hidden="1">
      <c r="A645" s="39" t="s">
        <v>1245</v>
      </c>
      <c r="B645" s="58" t="s">
        <v>43</v>
      </c>
      <c r="C645" s="59" t="s">
        <v>1410</v>
      </c>
      <c r="D645" s="59">
        <v>1000003432</v>
      </c>
      <c r="E645" s="61" t="s">
        <v>1411</v>
      </c>
      <c r="F645" s="40">
        <v>45003</v>
      </c>
      <c r="G645" s="40" t="str">
        <f t="shared" si="130"/>
        <v>Targeted Dealer</v>
      </c>
      <c r="H645" s="40"/>
      <c r="I645" s="41">
        <v>50</v>
      </c>
      <c r="J645" s="41">
        <f t="shared" ca="1" si="131"/>
        <v>1101.6129032258063</v>
      </c>
      <c r="K645" s="42">
        <v>0</v>
      </c>
      <c r="L645" s="43">
        <f t="shared" ca="1" si="132"/>
        <v>-1101.6129032258063</v>
      </c>
      <c r="M645" s="43">
        <f t="shared" ca="1" si="133"/>
        <v>0</v>
      </c>
      <c r="N645" s="44">
        <v>0</v>
      </c>
      <c r="O645" s="45" t="str">
        <f t="shared" ca="1" si="134"/>
        <v>Nov</v>
      </c>
      <c r="P645" s="42">
        <v>0</v>
      </c>
      <c r="Q645" s="44">
        <f t="shared" si="135"/>
        <v>0</v>
      </c>
      <c r="R645" s="45">
        <f t="shared" ca="1" si="136"/>
        <v>0</v>
      </c>
      <c r="S645" s="44" t="b">
        <f t="shared" si="137"/>
        <v>0</v>
      </c>
      <c r="T645" s="46">
        <v>37</v>
      </c>
      <c r="U645" s="46" t="str">
        <f t="shared" ca="1" si="138"/>
        <v>Dec</v>
      </c>
      <c r="V645" s="42">
        <v>37</v>
      </c>
      <c r="W645" s="47">
        <f t="shared" si="139"/>
        <v>-37</v>
      </c>
      <c r="X645" s="48">
        <f t="shared" ca="1" si="140"/>
        <v>-1</v>
      </c>
      <c r="Y645" s="47" t="str">
        <f t="shared" ca="1" si="141"/>
        <v>DEGROWTH</v>
      </c>
      <c r="Z645" s="50">
        <v>1</v>
      </c>
      <c r="AA645" s="50">
        <f t="shared" si="142"/>
        <v>0</v>
      </c>
      <c r="AB645" s="27">
        <v>1000003432</v>
      </c>
    </row>
    <row r="646" spans="1:28" s="27" customFormat="1" ht="13.8" hidden="1">
      <c r="A646" s="39" t="s">
        <v>1245</v>
      </c>
      <c r="B646" s="58" t="s">
        <v>43</v>
      </c>
      <c r="C646" s="59" t="s">
        <v>1412</v>
      </c>
      <c r="D646" s="59">
        <v>1000003582</v>
      </c>
      <c r="E646" s="61" t="s">
        <v>1413</v>
      </c>
      <c r="F646" s="40">
        <v>45079</v>
      </c>
      <c r="G646" s="40" t="str">
        <f t="shared" si="130"/>
        <v>Targeted Dealer</v>
      </c>
      <c r="H646" s="40"/>
      <c r="I646" s="41">
        <v>25</v>
      </c>
      <c r="J646" s="41">
        <f t="shared" ca="1" si="131"/>
        <v>550.80645161290317</v>
      </c>
      <c r="K646" s="42">
        <v>12.5</v>
      </c>
      <c r="L646" s="43">
        <f t="shared" ca="1" si="132"/>
        <v>-538.30645161290317</v>
      </c>
      <c r="M646" s="43">
        <f t="shared" ca="1" si="133"/>
        <v>2.2693997071742316</v>
      </c>
      <c r="N646" s="44">
        <v>12.5</v>
      </c>
      <c r="O646" s="45" t="str">
        <f t="shared" ca="1" si="134"/>
        <v>Nov</v>
      </c>
      <c r="P646" s="42">
        <v>12.5</v>
      </c>
      <c r="Q646" s="44">
        <f t="shared" si="135"/>
        <v>0</v>
      </c>
      <c r="R646" s="45">
        <f t="shared" ca="1" si="136"/>
        <v>0</v>
      </c>
      <c r="S646" s="44" t="str">
        <f t="shared" ca="1" si="137"/>
        <v>GROWTH</v>
      </c>
      <c r="T646" s="46">
        <v>25</v>
      </c>
      <c r="U646" s="46" t="str">
        <f t="shared" ca="1" si="138"/>
        <v>Dec</v>
      </c>
      <c r="V646" s="42">
        <v>25</v>
      </c>
      <c r="W646" s="47">
        <f t="shared" si="139"/>
        <v>-12.5</v>
      </c>
      <c r="X646" s="48">
        <f t="shared" ca="1" si="140"/>
        <v>-0.5</v>
      </c>
      <c r="Y646" s="47" t="str">
        <f t="shared" ca="1" si="141"/>
        <v>DEGROWTH</v>
      </c>
      <c r="Z646" s="50">
        <v>0</v>
      </c>
      <c r="AA646" s="50">
        <f t="shared" si="142"/>
        <v>0</v>
      </c>
      <c r="AB646" s="27">
        <v>1000003582</v>
      </c>
    </row>
    <row r="647" spans="1:28" s="27" customFormat="1" ht="13.8" hidden="1">
      <c r="A647" s="39" t="s">
        <v>1245</v>
      </c>
      <c r="B647" s="58" t="s">
        <v>43</v>
      </c>
      <c r="C647" s="59" t="s">
        <v>1414</v>
      </c>
      <c r="D647" s="59">
        <v>1000003598</v>
      </c>
      <c r="E647" s="61" t="s">
        <v>1415</v>
      </c>
      <c r="F647" s="40">
        <v>45100</v>
      </c>
      <c r="G647" s="40" t="str">
        <f t="shared" si="130"/>
        <v>Targeted Dealer</v>
      </c>
      <c r="H647" s="40"/>
      <c r="I647" s="41">
        <v>120</v>
      </c>
      <c r="J647" s="41">
        <f t="shared" ca="1" si="131"/>
        <v>2643.8709677419356</v>
      </c>
      <c r="K647" s="42">
        <v>102</v>
      </c>
      <c r="L647" s="43">
        <f t="shared" ca="1" si="132"/>
        <v>-2541.8709677419356</v>
      </c>
      <c r="M647" s="43">
        <f t="shared" ca="1" si="133"/>
        <v>3.8579795021961929</v>
      </c>
      <c r="N647" s="44">
        <v>125</v>
      </c>
      <c r="O647" s="45" t="str">
        <f t="shared" ca="1" si="134"/>
        <v>Nov</v>
      </c>
      <c r="P647" s="42">
        <v>125</v>
      </c>
      <c r="Q647" s="44">
        <f t="shared" si="135"/>
        <v>-23</v>
      </c>
      <c r="R647" s="45">
        <f t="shared" ca="1" si="136"/>
        <v>-0.18400000000000005</v>
      </c>
      <c r="S647" s="44" t="str">
        <f t="shared" ca="1" si="137"/>
        <v>DEGROWTH</v>
      </c>
      <c r="T647" s="46">
        <v>57.5</v>
      </c>
      <c r="U647" s="46" t="str">
        <f t="shared" ca="1" si="138"/>
        <v>Dec</v>
      </c>
      <c r="V647" s="42">
        <v>57.5</v>
      </c>
      <c r="W647" s="47">
        <f t="shared" si="139"/>
        <v>44.5</v>
      </c>
      <c r="X647" s="48">
        <f t="shared" ca="1" si="140"/>
        <v>0.77391304347826084</v>
      </c>
      <c r="Y647" s="47" t="str">
        <f t="shared" ca="1" si="141"/>
        <v>GROWTH</v>
      </c>
      <c r="Z647" s="50">
        <v>0</v>
      </c>
      <c r="AA647" s="50">
        <f t="shared" si="142"/>
        <v>0</v>
      </c>
      <c r="AB647" s="27">
        <v>1000003598</v>
      </c>
    </row>
    <row r="648" spans="1:28" s="27" customFormat="1" ht="13.8" hidden="1">
      <c r="A648" s="39" t="s">
        <v>1245</v>
      </c>
      <c r="B648" s="58" t="s">
        <v>43</v>
      </c>
      <c r="C648" s="58" t="s">
        <v>1416</v>
      </c>
      <c r="D648" s="58">
        <v>1000003791</v>
      </c>
      <c r="E648" s="58" t="s">
        <v>1417</v>
      </c>
      <c r="F648" s="40">
        <v>45280</v>
      </c>
      <c r="G648" s="40" t="str">
        <f t="shared" si="130"/>
        <v>Targeted Dealer</v>
      </c>
      <c r="H648" s="40"/>
      <c r="I648" s="41">
        <v>25</v>
      </c>
      <c r="J648" s="41">
        <f t="shared" ca="1" si="131"/>
        <v>550.80645161290317</v>
      </c>
      <c r="K648" s="42">
        <v>0</v>
      </c>
      <c r="L648" s="43">
        <f t="shared" ca="1" si="132"/>
        <v>-550.80645161290317</v>
      </c>
      <c r="M648" s="43">
        <f t="shared" ca="1" si="133"/>
        <v>0</v>
      </c>
      <c r="N648" s="44">
        <v>0</v>
      </c>
      <c r="O648" s="45" t="str">
        <f t="shared" ca="1" si="134"/>
        <v>Nov</v>
      </c>
      <c r="P648" s="42">
        <v>0</v>
      </c>
      <c r="Q648" s="44">
        <f t="shared" si="135"/>
        <v>0</v>
      </c>
      <c r="R648" s="45">
        <f t="shared" ca="1" si="136"/>
        <v>0</v>
      </c>
      <c r="S648" s="44" t="b">
        <f t="shared" si="137"/>
        <v>0</v>
      </c>
      <c r="T648" s="46">
        <v>0</v>
      </c>
      <c r="U648" s="46" t="str">
        <f t="shared" ca="1" si="138"/>
        <v>Dec</v>
      </c>
      <c r="V648" s="42">
        <v>0</v>
      </c>
      <c r="W648" s="47">
        <f t="shared" si="139"/>
        <v>0</v>
      </c>
      <c r="X648" s="48">
        <f t="shared" ca="1" si="140"/>
        <v>0</v>
      </c>
      <c r="Y648" s="47" t="b">
        <f t="shared" si="141"/>
        <v>0</v>
      </c>
      <c r="Z648" s="50">
        <v>1</v>
      </c>
      <c r="AA648" s="50">
        <f t="shared" si="142"/>
        <v>0</v>
      </c>
      <c r="AB648" s="27">
        <v>1000003791</v>
      </c>
    </row>
    <row r="649" spans="1:28" s="27" customFormat="1" ht="13.8" hidden="1">
      <c r="A649" s="39" t="s">
        <v>1245</v>
      </c>
      <c r="B649" s="58" t="s">
        <v>43</v>
      </c>
      <c r="C649" s="58" t="s">
        <v>1418</v>
      </c>
      <c r="D649" s="58">
        <v>1000003806</v>
      </c>
      <c r="E649" s="58" t="s">
        <v>1323</v>
      </c>
      <c r="F649" s="40">
        <v>45288</v>
      </c>
      <c r="G649" s="40" t="str">
        <f t="shared" si="130"/>
        <v>Targeted Dealer</v>
      </c>
      <c r="H649" s="40"/>
      <c r="I649" s="41">
        <v>25</v>
      </c>
      <c r="J649" s="41">
        <f t="shared" ca="1" si="131"/>
        <v>550.80645161290317</v>
      </c>
      <c r="K649" s="42">
        <v>27.5</v>
      </c>
      <c r="L649" s="43">
        <f t="shared" ca="1" si="132"/>
        <v>-523.30645161290317</v>
      </c>
      <c r="M649" s="43">
        <f t="shared" ca="1" si="133"/>
        <v>4.9926793557833093</v>
      </c>
      <c r="N649" s="44">
        <v>27.5</v>
      </c>
      <c r="O649" s="45" t="str">
        <f t="shared" ca="1" si="134"/>
        <v>Nov</v>
      </c>
      <c r="P649" s="42">
        <v>27.5</v>
      </c>
      <c r="Q649" s="44">
        <f t="shared" si="135"/>
        <v>0</v>
      </c>
      <c r="R649" s="45">
        <f t="shared" ca="1" si="136"/>
        <v>0</v>
      </c>
      <c r="S649" s="44" t="str">
        <f t="shared" ca="1" si="137"/>
        <v>GROWTH</v>
      </c>
      <c r="T649" s="46">
        <v>0</v>
      </c>
      <c r="U649" s="46" t="str">
        <f t="shared" ca="1" si="138"/>
        <v>Dec</v>
      </c>
      <c r="V649" s="42">
        <v>0</v>
      </c>
      <c r="W649" s="47">
        <f t="shared" si="139"/>
        <v>27.5</v>
      </c>
      <c r="X649" s="48">
        <f t="shared" ca="1" si="140"/>
        <v>0</v>
      </c>
      <c r="Y649" s="47" t="b">
        <f t="shared" si="141"/>
        <v>0</v>
      </c>
      <c r="Z649" s="50">
        <v>0</v>
      </c>
      <c r="AA649" s="50">
        <f t="shared" si="142"/>
        <v>0</v>
      </c>
      <c r="AB649" s="27">
        <v>1000003806</v>
      </c>
    </row>
    <row r="650" spans="1:28" s="27" customFormat="1" ht="13.8" hidden="1">
      <c r="A650" s="50" t="s">
        <v>1245</v>
      </c>
      <c r="B650" s="63" t="s">
        <v>43</v>
      </c>
      <c r="C650" s="63" t="s">
        <v>1419</v>
      </c>
      <c r="D650" s="63">
        <v>1000003845</v>
      </c>
      <c r="E650" s="63" t="s">
        <v>1420</v>
      </c>
      <c r="F650" s="51">
        <v>45322</v>
      </c>
      <c r="G650" s="40" t="str">
        <f t="shared" si="130"/>
        <v>Targeted Dealer</v>
      </c>
      <c r="H650" s="40"/>
      <c r="I650" s="41">
        <v>75</v>
      </c>
      <c r="J650" s="41">
        <f t="shared" ca="1" si="131"/>
        <v>1652.4193548387098</v>
      </c>
      <c r="K650" s="42">
        <v>63.5</v>
      </c>
      <c r="L650" s="43">
        <f t="shared" ca="1" si="132"/>
        <v>-1588.9193548387098</v>
      </c>
      <c r="M650" s="43">
        <f t="shared" ca="1" si="133"/>
        <v>3.8428501708150318</v>
      </c>
      <c r="N650" s="44">
        <v>51</v>
      </c>
      <c r="O650" s="45" t="str">
        <f t="shared" ca="1" si="134"/>
        <v>Nov</v>
      </c>
      <c r="P650" s="42">
        <v>51</v>
      </c>
      <c r="Q650" s="44">
        <f t="shared" si="135"/>
        <v>12.5</v>
      </c>
      <c r="R650" s="45">
        <f t="shared" ca="1" si="136"/>
        <v>0.24509803921568629</v>
      </c>
      <c r="S650" s="44" t="str">
        <f t="shared" ca="1" si="137"/>
        <v>GROWTH</v>
      </c>
      <c r="T650" s="46">
        <v>0</v>
      </c>
      <c r="U650" s="46" t="str">
        <f t="shared" ca="1" si="138"/>
        <v>Dec</v>
      </c>
      <c r="V650" s="42">
        <v>0</v>
      </c>
      <c r="W650" s="47">
        <f t="shared" si="139"/>
        <v>63.5</v>
      </c>
      <c r="X650" s="48">
        <f t="shared" ca="1" si="140"/>
        <v>0</v>
      </c>
      <c r="Y650" s="47" t="b">
        <f t="shared" si="141"/>
        <v>0</v>
      </c>
      <c r="Z650" s="50">
        <v>0</v>
      </c>
      <c r="AA650" s="50">
        <f t="shared" si="142"/>
        <v>0</v>
      </c>
      <c r="AB650" s="27">
        <v>1000003845</v>
      </c>
    </row>
    <row r="651" spans="1:28" s="27" customFormat="1" ht="13.8" hidden="1">
      <c r="A651" s="50" t="s">
        <v>1245</v>
      </c>
      <c r="B651" s="63" t="s">
        <v>43</v>
      </c>
      <c r="C651" s="63" t="s">
        <v>1421</v>
      </c>
      <c r="D651" s="63">
        <v>1000003852</v>
      </c>
      <c r="E651" s="63" t="s">
        <v>1422</v>
      </c>
      <c r="F651" s="40">
        <v>45335</v>
      </c>
      <c r="G651" s="40" t="str">
        <f t="shared" si="130"/>
        <v>Targeted Dealer</v>
      </c>
      <c r="H651" s="40" t="s">
        <v>113</v>
      </c>
      <c r="I651" s="41">
        <v>230</v>
      </c>
      <c r="J651" s="41">
        <f t="shared" ca="1" si="131"/>
        <v>5067.4193548387093</v>
      </c>
      <c r="K651" s="42">
        <v>264.5</v>
      </c>
      <c r="L651" s="43">
        <f t="shared" ca="1" si="132"/>
        <v>-4802.9193548387093</v>
      </c>
      <c r="M651" s="43">
        <f t="shared" ca="1" si="133"/>
        <v>5.219619326500732</v>
      </c>
      <c r="N651" s="44">
        <v>221.5</v>
      </c>
      <c r="O651" s="45" t="str">
        <f t="shared" ca="1" si="134"/>
        <v>Nov</v>
      </c>
      <c r="P651" s="42">
        <v>221.5</v>
      </c>
      <c r="Q651" s="44">
        <f t="shared" si="135"/>
        <v>43</v>
      </c>
      <c r="R651" s="45">
        <f t="shared" ca="1" si="136"/>
        <v>0.19413092550790068</v>
      </c>
      <c r="S651" s="44" t="str">
        <f t="shared" ca="1" si="137"/>
        <v>GROWTH</v>
      </c>
      <c r="T651" s="46">
        <v>0</v>
      </c>
      <c r="U651" s="46" t="str">
        <f t="shared" ca="1" si="138"/>
        <v>Dec</v>
      </c>
      <c r="V651" s="42">
        <v>0</v>
      </c>
      <c r="W651" s="47">
        <f t="shared" si="139"/>
        <v>264.5</v>
      </c>
      <c r="X651" s="48">
        <f t="shared" ca="1" si="140"/>
        <v>0</v>
      </c>
      <c r="Y651" s="47" t="b">
        <f t="shared" si="141"/>
        <v>0</v>
      </c>
      <c r="Z651" s="50">
        <v>0</v>
      </c>
      <c r="AA651" s="50">
        <f t="shared" si="142"/>
        <v>1</v>
      </c>
      <c r="AB651" s="27">
        <v>1000003852</v>
      </c>
    </row>
    <row r="652" spans="1:28" s="27" customFormat="1" ht="13.8" hidden="1">
      <c r="A652" s="50" t="s">
        <v>1245</v>
      </c>
      <c r="B652" s="63" t="s">
        <v>43</v>
      </c>
      <c r="C652" s="63" t="s">
        <v>1423</v>
      </c>
      <c r="D652" s="63">
        <v>1000003854</v>
      </c>
      <c r="E652" s="63" t="s">
        <v>1424</v>
      </c>
      <c r="F652" s="40">
        <v>45339</v>
      </c>
      <c r="G652" s="40" t="str">
        <f t="shared" si="130"/>
        <v>Targeted Dealer</v>
      </c>
      <c r="H652" s="40"/>
      <c r="I652" s="41">
        <v>80</v>
      </c>
      <c r="J652" s="41">
        <f t="shared" ca="1" si="131"/>
        <v>1762.5806451612902</v>
      </c>
      <c r="K652" s="42">
        <v>86.5</v>
      </c>
      <c r="L652" s="43">
        <f t="shared" ca="1" si="132"/>
        <v>-1676.0806451612902</v>
      </c>
      <c r="M652" s="43">
        <f t="shared" ca="1" si="133"/>
        <v>4.9075768667642752</v>
      </c>
      <c r="N652" s="44">
        <v>87</v>
      </c>
      <c r="O652" s="45" t="str">
        <f t="shared" ca="1" si="134"/>
        <v>Nov</v>
      </c>
      <c r="P652" s="42">
        <v>87</v>
      </c>
      <c r="Q652" s="44">
        <f t="shared" si="135"/>
        <v>-0.5</v>
      </c>
      <c r="R652" s="45">
        <f t="shared" ca="1" si="136"/>
        <v>-5.7471264367816577E-3</v>
      </c>
      <c r="S652" s="44" t="str">
        <f t="shared" ca="1" si="137"/>
        <v>DEGROWTH</v>
      </c>
      <c r="T652" s="46">
        <v>0</v>
      </c>
      <c r="U652" s="46" t="str">
        <f t="shared" ca="1" si="138"/>
        <v>Dec</v>
      </c>
      <c r="V652" s="42">
        <v>0</v>
      </c>
      <c r="W652" s="47">
        <f t="shared" si="139"/>
        <v>86.5</v>
      </c>
      <c r="X652" s="48">
        <f t="shared" ca="1" si="140"/>
        <v>0</v>
      </c>
      <c r="Y652" s="47" t="b">
        <f t="shared" si="141"/>
        <v>0</v>
      </c>
      <c r="Z652" s="50">
        <v>0</v>
      </c>
      <c r="AA652" s="50">
        <f t="shared" si="142"/>
        <v>0</v>
      </c>
      <c r="AB652" s="27">
        <v>1000003854</v>
      </c>
    </row>
    <row r="653" spans="1:28" s="27" customFormat="1" ht="13.8" hidden="1">
      <c r="A653" s="50" t="s">
        <v>1245</v>
      </c>
      <c r="B653" s="63" t="s">
        <v>43</v>
      </c>
      <c r="C653" s="63" t="s">
        <v>1425</v>
      </c>
      <c r="D653" s="63">
        <v>1000003855</v>
      </c>
      <c r="E653" s="63" t="s">
        <v>1426</v>
      </c>
      <c r="F653" s="40">
        <v>45339</v>
      </c>
      <c r="G653" s="40" t="str">
        <f t="shared" si="130"/>
        <v>Targeted Dealer</v>
      </c>
      <c r="H653" s="40"/>
      <c r="I653" s="41">
        <v>100</v>
      </c>
      <c r="J653" s="41">
        <f t="shared" ca="1" si="131"/>
        <v>2203.2258064516127</v>
      </c>
      <c r="K653" s="42">
        <v>87</v>
      </c>
      <c r="L653" s="43">
        <f t="shared" ca="1" si="132"/>
        <v>-2116.2258064516127</v>
      </c>
      <c r="M653" s="43">
        <f t="shared" ca="1" si="133"/>
        <v>3.9487554904831628</v>
      </c>
      <c r="N653" s="44">
        <v>87.5</v>
      </c>
      <c r="O653" s="45" t="str">
        <f t="shared" ca="1" si="134"/>
        <v>Nov</v>
      </c>
      <c r="P653" s="42">
        <v>87.5</v>
      </c>
      <c r="Q653" s="44">
        <f t="shared" si="135"/>
        <v>-0.5</v>
      </c>
      <c r="R653" s="45">
        <f t="shared" ca="1" si="136"/>
        <v>-5.7142857142856718E-3</v>
      </c>
      <c r="S653" s="44" t="str">
        <f t="shared" ca="1" si="137"/>
        <v>DEGROWTH</v>
      </c>
      <c r="T653" s="46">
        <v>0</v>
      </c>
      <c r="U653" s="46" t="str">
        <f t="shared" ca="1" si="138"/>
        <v>Dec</v>
      </c>
      <c r="V653" s="42">
        <v>0</v>
      </c>
      <c r="W653" s="47">
        <f t="shared" si="139"/>
        <v>87</v>
      </c>
      <c r="X653" s="48">
        <f t="shared" ca="1" si="140"/>
        <v>0</v>
      </c>
      <c r="Y653" s="47" t="b">
        <f t="shared" si="141"/>
        <v>0</v>
      </c>
      <c r="Z653" s="50">
        <v>0</v>
      </c>
      <c r="AA653" s="50">
        <f t="shared" si="142"/>
        <v>0</v>
      </c>
      <c r="AB653" s="27">
        <v>1000003855</v>
      </c>
    </row>
    <row r="654" spans="1:28" s="27" customFormat="1" ht="13.8" hidden="1">
      <c r="A654" s="50" t="s">
        <v>1245</v>
      </c>
      <c r="B654" s="63" t="s">
        <v>43</v>
      </c>
      <c r="C654" s="63" t="s">
        <v>1427</v>
      </c>
      <c r="D654" s="63">
        <v>1000003890</v>
      </c>
      <c r="E654" s="63" t="s">
        <v>1428</v>
      </c>
      <c r="F654" s="40">
        <v>45371</v>
      </c>
      <c r="G654" s="40" t="str">
        <f t="shared" si="130"/>
        <v>Targeted Dealer</v>
      </c>
      <c r="H654" s="40" t="s">
        <v>113</v>
      </c>
      <c r="I654" s="41">
        <v>1250</v>
      </c>
      <c r="J654" s="41">
        <f t="shared" ca="1" si="131"/>
        <v>27540.322580645159</v>
      </c>
      <c r="K654" s="42">
        <v>996</v>
      </c>
      <c r="L654" s="43">
        <f t="shared" ca="1" si="132"/>
        <v>-26544.322580645159</v>
      </c>
      <c r="M654" s="43">
        <f t="shared" ca="1" si="133"/>
        <v>3.6165153733528554</v>
      </c>
      <c r="N654" s="44">
        <v>1017</v>
      </c>
      <c r="O654" s="45" t="str">
        <f t="shared" ca="1" si="134"/>
        <v>Nov</v>
      </c>
      <c r="P654" s="42">
        <v>1017</v>
      </c>
      <c r="Q654" s="44">
        <f t="shared" si="135"/>
        <v>-21</v>
      </c>
      <c r="R654" s="45">
        <f t="shared" ca="1" si="136"/>
        <v>-2.0648967551622377E-2</v>
      </c>
      <c r="S654" s="44" t="str">
        <f t="shared" ca="1" si="137"/>
        <v>DEGROWTH</v>
      </c>
      <c r="T654" s="46">
        <v>0</v>
      </c>
      <c r="U654" s="46" t="str">
        <f t="shared" ca="1" si="138"/>
        <v>Dec</v>
      </c>
      <c r="V654" s="42">
        <v>0</v>
      </c>
      <c r="W654" s="47">
        <f t="shared" si="139"/>
        <v>996</v>
      </c>
      <c r="X654" s="48">
        <f t="shared" ca="1" si="140"/>
        <v>0</v>
      </c>
      <c r="Y654" s="47" t="b">
        <f t="shared" si="141"/>
        <v>0</v>
      </c>
      <c r="Z654" s="50">
        <v>0</v>
      </c>
      <c r="AA654" s="50">
        <f t="shared" si="142"/>
        <v>1</v>
      </c>
      <c r="AB654" s="27">
        <v>1000003890</v>
      </c>
    </row>
    <row r="655" spans="1:28" s="27" customFormat="1" ht="13.8" hidden="1">
      <c r="A655" s="50" t="s">
        <v>1245</v>
      </c>
      <c r="B655" s="63" t="s">
        <v>43</v>
      </c>
      <c r="C655" s="63" t="s">
        <v>1429</v>
      </c>
      <c r="D655" s="63">
        <v>1000003968</v>
      </c>
      <c r="E655" s="63" t="s">
        <v>1430</v>
      </c>
      <c r="F655" s="40">
        <v>45439</v>
      </c>
      <c r="G655" s="40" t="str">
        <f t="shared" si="130"/>
        <v>Targeted Dealer</v>
      </c>
      <c r="H655" s="40"/>
      <c r="I655" s="41">
        <v>50</v>
      </c>
      <c r="J655" s="41">
        <f t="shared" ca="1" si="131"/>
        <v>1101.6129032258063</v>
      </c>
      <c r="K655" s="42">
        <v>50</v>
      </c>
      <c r="L655" s="43">
        <f t="shared" ca="1" si="132"/>
        <v>-1051.6129032258063</v>
      </c>
      <c r="M655" s="43">
        <f t="shared" ca="1" si="133"/>
        <v>4.5387994143484631</v>
      </c>
      <c r="N655" s="44">
        <v>49.5</v>
      </c>
      <c r="O655" s="45" t="str">
        <f t="shared" ca="1" si="134"/>
        <v>Nov</v>
      </c>
      <c r="P655" s="42">
        <v>49.5</v>
      </c>
      <c r="Q655" s="44">
        <f t="shared" si="135"/>
        <v>0.5</v>
      </c>
      <c r="R655" s="45">
        <f t="shared" ca="1" si="136"/>
        <v>1.0101010101010166E-2</v>
      </c>
      <c r="S655" s="44" t="str">
        <f t="shared" ca="1" si="137"/>
        <v>GROWTH</v>
      </c>
      <c r="T655" s="46">
        <v>0</v>
      </c>
      <c r="U655" s="46" t="str">
        <f t="shared" ca="1" si="138"/>
        <v>Dec</v>
      </c>
      <c r="V655" s="42">
        <v>0</v>
      </c>
      <c r="W655" s="47">
        <f t="shared" si="139"/>
        <v>50</v>
      </c>
      <c r="X655" s="48">
        <f t="shared" ca="1" si="140"/>
        <v>0</v>
      </c>
      <c r="Y655" s="47" t="b">
        <f t="shared" si="141"/>
        <v>0</v>
      </c>
      <c r="Z655" s="50">
        <v>0</v>
      </c>
      <c r="AA655" s="50">
        <f t="shared" si="142"/>
        <v>0</v>
      </c>
      <c r="AB655" s="27">
        <v>1000003968</v>
      </c>
    </row>
    <row r="656" spans="1:28" s="27" customFormat="1" ht="13.8" hidden="1">
      <c r="A656" s="50" t="s">
        <v>1245</v>
      </c>
      <c r="B656" s="63" t="s">
        <v>43</v>
      </c>
      <c r="C656" s="63" t="s">
        <v>1431</v>
      </c>
      <c r="D656" s="63">
        <v>1000003969</v>
      </c>
      <c r="E656" s="63" t="s">
        <v>922</v>
      </c>
      <c r="F656" s="40">
        <v>45439</v>
      </c>
      <c r="G656" s="40" t="str">
        <f t="shared" si="130"/>
        <v>Targeted Dealer</v>
      </c>
      <c r="H656" s="40"/>
      <c r="I656" s="41">
        <v>50</v>
      </c>
      <c r="J656" s="41">
        <f t="shared" ca="1" si="131"/>
        <v>1101.6129032258063</v>
      </c>
      <c r="K656" s="42">
        <v>37.5</v>
      </c>
      <c r="L656" s="43">
        <f t="shared" ca="1" si="132"/>
        <v>-1064.1129032258063</v>
      </c>
      <c r="M656" s="43">
        <f t="shared" ca="1" si="133"/>
        <v>3.4040995607613471</v>
      </c>
      <c r="N656" s="44">
        <v>37.5</v>
      </c>
      <c r="O656" s="45" t="str">
        <f t="shared" ca="1" si="134"/>
        <v>Nov</v>
      </c>
      <c r="P656" s="42">
        <v>37.5</v>
      </c>
      <c r="Q656" s="44">
        <f t="shared" si="135"/>
        <v>0</v>
      </c>
      <c r="R656" s="45">
        <f t="shared" ca="1" si="136"/>
        <v>0</v>
      </c>
      <c r="S656" s="44" t="str">
        <f t="shared" ca="1" si="137"/>
        <v>GROWTH</v>
      </c>
      <c r="T656" s="46">
        <v>0</v>
      </c>
      <c r="U656" s="46" t="str">
        <f t="shared" ca="1" si="138"/>
        <v>Dec</v>
      </c>
      <c r="V656" s="42">
        <v>0</v>
      </c>
      <c r="W656" s="47">
        <f t="shared" si="139"/>
        <v>37.5</v>
      </c>
      <c r="X656" s="48">
        <f t="shared" ca="1" si="140"/>
        <v>0</v>
      </c>
      <c r="Y656" s="47" t="b">
        <f t="shared" si="141"/>
        <v>0</v>
      </c>
      <c r="Z656" s="50">
        <v>0</v>
      </c>
      <c r="AA656" s="50">
        <f t="shared" si="142"/>
        <v>0</v>
      </c>
      <c r="AB656" s="27">
        <v>1000003969</v>
      </c>
    </row>
    <row r="657" spans="1:28" s="27" customFormat="1" ht="13.8" hidden="1">
      <c r="A657" s="50" t="s">
        <v>1245</v>
      </c>
      <c r="B657" s="63" t="s">
        <v>43</v>
      </c>
      <c r="C657" s="63" t="s">
        <v>1432</v>
      </c>
      <c r="D657" s="63">
        <v>1000003999</v>
      </c>
      <c r="E657" s="63" t="s">
        <v>1433</v>
      </c>
      <c r="F657" s="40">
        <v>45449</v>
      </c>
      <c r="G657" s="40" t="str">
        <f t="shared" si="130"/>
        <v>Targeted Dealer</v>
      </c>
      <c r="H657" s="40"/>
      <c r="I657" s="41">
        <v>50</v>
      </c>
      <c r="J657" s="41">
        <f t="shared" ca="1" si="131"/>
        <v>1101.6129032258063</v>
      </c>
      <c r="K657" s="42">
        <v>90</v>
      </c>
      <c r="L657" s="43">
        <f t="shared" ca="1" si="132"/>
        <v>-1011.6129032258063</v>
      </c>
      <c r="M657" s="43">
        <f t="shared" ca="1" si="133"/>
        <v>8.1698389458272338</v>
      </c>
      <c r="N657" s="44">
        <v>62.5</v>
      </c>
      <c r="O657" s="45" t="str">
        <f t="shared" ca="1" si="134"/>
        <v>Nov</v>
      </c>
      <c r="P657" s="42">
        <v>62.5</v>
      </c>
      <c r="Q657" s="44">
        <f t="shared" si="135"/>
        <v>27.5</v>
      </c>
      <c r="R657" s="45">
        <f t="shared" ca="1" si="136"/>
        <v>0.43999999999999995</v>
      </c>
      <c r="S657" s="44" t="str">
        <f t="shared" ca="1" si="137"/>
        <v>GROWTH</v>
      </c>
      <c r="T657" s="46">
        <v>0</v>
      </c>
      <c r="U657" s="46" t="str">
        <f t="shared" ca="1" si="138"/>
        <v>Dec</v>
      </c>
      <c r="V657" s="42">
        <v>0</v>
      </c>
      <c r="W657" s="47">
        <f t="shared" si="139"/>
        <v>90</v>
      </c>
      <c r="X657" s="48">
        <f t="shared" ca="1" si="140"/>
        <v>0</v>
      </c>
      <c r="Y657" s="47" t="b">
        <f t="shared" si="141"/>
        <v>0</v>
      </c>
      <c r="Z657" s="50">
        <v>0</v>
      </c>
      <c r="AA657" s="50">
        <f t="shared" si="142"/>
        <v>0</v>
      </c>
      <c r="AB657" s="27">
        <v>1000003999</v>
      </c>
    </row>
    <row r="658" spans="1:28" s="27" customFormat="1" ht="13.8" hidden="1">
      <c r="A658" s="50" t="s">
        <v>1245</v>
      </c>
      <c r="B658" s="63" t="s">
        <v>43</v>
      </c>
      <c r="C658" s="63" t="s">
        <v>1434</v>
      </c>
      <c r="D658" s="63">
        <v>1000004022</v>
      </c>
      <c r="E658" s="63" t="s">
        <v>1435</v>
      </c>
      <c r="F658" s="40">
        <v>45472</v>
      </c>
      <c r="G658" s="40" t="str">
        <f t="shared" si="130"/>
        <v>Targeted Dealer</v>
      </c>
      <c r="H658" s="50"/>
      <c r="I658" s="41">
        <v>25</v>
      </c>
      <c r="J658" s="41">
        <f t="shared" ca="1" si="131"/>
        <v>550.80645161290317</v>
      </c>
      <c r="K658" s="42">
        <v>10</v>
      </c>
      <c r="L658" s="43">
        <f t="shared" ca="1" si="132"/>
        <v>-540.80645161290317</v>
      </c>
      <c r="M658" s="43">
        <f t="shared" ca="1" si="133"/>
        <v>1.8155197657393851</v>
      </c>
      <c r="N658" s="44">
        <v>0</v>
      </c>
      <c r="O658" s="45" t="str">
        <f t="shared" ca="1" si="134"/>
        <v>Nov</v>
      </c>
      <c r="P658" s="42">
        <v>0</v>
      </c>
      <c r="Q658" s="44">
        <f t="shared" si="135"/>
        <v>10</v>
      </c>
      <c r="R658" s="45">
        <f t="shared" ca="1" si="136"/>
        <v>0</v>
      </c>
      <c r="S658" s="44" t="b">
        <f t="shared" si="137"/>
        <v>0</v>
      </c>
      <c r="T658" s="46">
        <v>0</v>
      </c>
      <c r="U658" s="46" t="str">
        <f t="shared" ca="1" si="138"/>
        <v>Dec</v>
      </c>
      <c r="V658" s="42">
        <v>0</v>
      </c>
      <c r="W658" s="47">
        <f t="shared" si="139"/>
        <v>10</v>
      </c>
      <c r="X658" s="48">
        <f t="shared" ca="1" si="140"/>
        <v>0</v>
      </c>
      <c r="Y658" s="47" t="b">
        <f t="shared" si="141"/>
        <v>0</v>
      </c>
      <c r="Z658" s="50">
        <v>0</v>
      </c>
      <c r="AA658" s="50">
        <f t="shared" si="142"/>
        <v>0</v>
      </c>
      <c r="AB658" s="27">
        <v>1000004022</v>
      </c>
    </row>
    <row r="659" spans="1:28" s="27" customFormat="1" ht="13.8" hidden="1">
      <c r="A659" s="50" t="s">
        <v>1245</v>
      </c>
      <c r="B659" s="63" t="s">
        <v>43</v>
      </c>
      <c r="C659" s="63" t="s">
        <v>1436</v>
      </c>
      <c r="D659" s="63">
        <v>1000004052</v>
      </c>
      <c r="E659" s="63" t="s">
        <v>1437</v>
      </c>
      <c r="F659" s="40">
        <v>45497</v>
      </c>
      <c r="G659" s="40" t="str">
        <f t="shared" si="130"/>
        <v>Targeted Dealer</v>
      </c>
      <c r="H659" s="50"/>
      <c r="I659" s="41">
        <v>50</v>
      </c>
      <c r="J659" s="41">
        <f t="shared" ca="1" si="131"/>
        <v>1101.6129032258063</v>
      </c>
      <c r="K659" s="42">
        <v>50.5</v>
      </c>
      <c r="L659" s="43">
        <f t="shared" ca="1" si="132"/>
        <v>-1051.1129032258063</v>
      </c>
      <c r="M659" s="43">
        <f t="shared" ca="1" si="133"/>
        <v>4.5841874084919478</v>
      </c>
      <c r="N659" s="44">
        <v>74.5</v>
      </c>
      <c r="O659" s="45" t="str">
        <f t="shared" ca="1" si="134"/>
        <v>Nov</v>
      </c>
      <c r="P659" s="42">
        <v>74.5</v>
      </c>
      <c r="Q659" s="44">
        <f t="shared" si="135"/>
        <v>-24</v>
      </c>
      <c r="R659" s="45">
        <f t="shared" ca="1" si="136"/>
        <v>-0.32214765100671139</v>
      </c>
      <c r="S659" s="44" t="str">
        <f t="shared" ca="1" si="137"/>
        <v>DEGROWTH</v>
      </c>
      <c r="T659" s="46">
        <v>0</v>
      </c>
      <c r="U659" s="46" t="str">
        <f t="shared" ca="1" si="138"/>
        <v>Dec</v>
      </c>
      <c r="V659" s="42">
        <v>0</v>
      </c>
      <c r="W659" s="47">
        <f t="shared" si="139"/>
        <v>50.5</v>
      </c>
      <c r="X659" s="48">
        <f t="shared" ca="1" si="140"/>
        <v>0</v>
      </c>
      <c r="Y659" s="47" t="b">
        <f t="shared" si="141"/>
        <v>0</v>
      </c>
      <c r="Z659" s="50">
        <v>0</v>
      </c>
      <c r="AA659" s="50">
        <f t="shared" si="142"/>
        <v>0</v>
      </c>
      <c r="AB659" s="27">
        <v>1000004052</v>
      </c>
    </row>
    <row r="660" spans="1:28" s="27" customFormat="1" ht="13.8" hidden="1">
      <c r="A660" s="50" t="s">
        <v>1245</v>
      </c>
      <c r="B660" s="63" t="s">
        <v>43</v>
      </c>
      <c r="C660" s="63" t="s">
        <v>1438</v>
      </c>
      <c r="D660" s="63">
        <v>1000004105</v>
      </c>
      <c r="E660" s="63" t="s">
        <v>1439</v>
      </c>
      <c r="F660" s="53">
        <v>45535</v>
      </c>
      <c r="G660" s="40" t="str">
        <f t="shared" si="130"/>
        <v>Targeted Dealer</v>
      </c>
      <c r="H660" s="50"/>
      <c r="I660" s="41">
        <v>25</v>
      </c>
      <c r="J660" s="41">
        <f t="shared" ca="1" si="131"/>
        <v>550.80645161290317</v>
      </c>
      <c r="K660" s="42">
        <v>25.5</v>
      </c>
      <c r="L660" s="43">
        <f t="shared" ca="1" si="132"/>
        <v>-525.30645161290317</v>
      </c>
      <c r="M660" s="43">
        <f t="shared" ca="1" si="133"/>
        <v>4.6295754026354325</v>
      </c>
      <c r="N660" s="44">
        <v>37.5</v>
      </c>
      <c r="O660" s="45" t="str">
        <f t="shared" ca="1" si="134"/>
        <v>Nov</v>
      </c>
      <c r="P660" s="42">
        <v>37.5</v>
      </c>
      <c r="Q660" s="44">
        <f t="shared" si="135"/>
        <v>-12</v>
      </c>
      <c r="R660" s="45">
        <f t="shared" ca="1" si="136"/>
        <v>-0.31999999999999995</v>
      </c>
      <c r="S660" s="44" t="str">
        <f t="shared" ca="1" si="137"/>
        <v>DEGROWTH</v>
      </c>
      <c r="T660" s="46">
        <v>0</v>
      </c>
      <c r="U660" s="46" t="str">
        <f t="shared" ca="1" si="138"/>
        <v>Dec</v>
      </c>
      <c r="V660" s="42">
        <v>0</v>
      </c>
      <c r="W660" s="47">
        <f t="shared" si="139"/>
        <v>25.5</v>
      </c>
      <c r="X660" s="48">
        <f t="shared" ca="1" si="140"/>
        <v>0</v>
      </c>
      <c r="Y660" s="47" t="b">
        <f t="shared" si="141"/>
        <v>0</v>
      </c>
      <c r="Z660" s="50">
        <v>0</v>
      </c>
      <c r="AA660" s="50">
        <f t="shared" si="142"/>
        <v>0</v>
      </c>
      <c r="AB660" s="27">
        <v>1000004105</v>
      </c>
    </row>
    <row r="661" spans="1:28" s="27" customFormat="1" ht="13.8" hidden="1">
      <c r="A661" s="39" t="s">
        <v>1245</v>
      </c>
      <c r="B661" s="58" t="s">
        <v>44</v>
      </c>
      <c r="C661" s="59" t="s">
        <v>1440</v>
      </c>
      <c r="D661" s="59">
        <v>1000000368</v>
      </c>
      <c r="E661" s="60" t="s">
        <v>1441</v>
      </c>
      <c r="F661" s="40">
        <v>38386</v>
      </c>
      <c r="G661" s="40" t="str">
        <f t="shared" si="130"/>
        <v>Targeted Dealer</v>
      </c>
      <c r="H661" s="40"/>
      <c r="I661" s="41">
        <v>310</v>
      </c>
      <c r="J661" s="41">
        <f t="shared" ca="1" si="131"/>
        <v>6830</v>
      </c>
      <c r="K661" s="42">
        <v>357</v>
      </c>
      <c r="L661" s="43">
        <f t="shared" ca="1" si="132"/>
        <v>-6473</v>
      </c>
      <c r="M661" s="43">
        <f t="shared" ca="1" si="133"/>
        <v>5.2269399707174236</v>
      </c>
      <c r="N661" s="44">
        <v>301.5</v>
      </c>
      <c r="O661" s="45" t="str">
        <f t="shared" ca="1" si="134"/>
        <v>Nov</v>
      </c>
      <c r="P661" s="42">
        <v>301.5</v>
      </c>
      <c r="Q661" s="44">
        <f t="shared" si="135"/>
        <v>55.5</v>
      </c>
      <c r="R661" s="45">
        <f t="shared" ca="1" si="136"/>
        <v>0.18407960199004969</v>
      </c>
      <c r="S661" s="44" t="str">
        <f t="shared" ca="1" si="137"/>
        <v>GROWTH</v>
      </c>
      <c r="T661" s="46">
        <v>270</v>
      </c>
      <c r="U661" s="46" t="str">
        <f t="shared" ca="1" si="138"/>
        <v>Dec</v>
      </c>
      <c r="V661" s="42">
        <v>270</v>
      </c>
      <c r="W661" s="47">
        <f t="shared" si="139"/>
        <v>87</v>
      </c>
      <c r="X661" s="48">
        <f t="shared" ca="1" si="140"/>
        <v>0.32222222222222219</v>
      </c>
      <c r="Y661" s="47" t="str">
        <f t="shared" ca="1" si="141"/>
        <v>GROWTH</v>
      </c>
      <c r="Z661" s="50">
        <v>0</v>
      </c>
      <c r="AA661" s="50">
        <f t="shared" si="142"/>
        <v>0</v>
      </c>
      <c r="AB661" s="27">
        <v>1000000368</v>
      </c>
    </row>
    <row r="662" spans="1:28" s="27" customFormat="1" ht="13.8" hidden="1">
      <c r="A662" s="39" t="s">
        <v>1245</v>
      </c>
      <c r="B662" s="58" t="s">
        <v>44</v>
      </c>
      <c r="C662" s="59" t="s">
        <v>1442</v>
      </c>
      <c r="D662" s="59">
        <v>1000000335</v>
      </c>
      <c r="E662" s="60" t="s">
        <v>1443</v>
      </c>
      <c r="F662" s="40">
        <v>38798</v>
      </c>
      <c r="G662" s="40" t="str">
        <f t="shared" si="130"/>
        <v>-</v>
      </c>
      <c r="H662" s="40"/>
      <c r="I662" s="41">
        <v>0</v>
      </c>
      <c r="J662" s="41">
        <f t="shared" ca="1" si="131"/>
        <v>0</v>
      </c>
      <c r="K662" s="42">
        <v>0</v>
      </c>
      <c r="L662" s="43">
        <f t="shared" ca="1" si="132"/>
        <v>0</v>
      </c>
      <c r="M662" s="43" t="str">
        <f t="shared" ca="1" si="133"/>
        <v>-</v>
      </c>
      <c r="N662" s="44">
        <v>0</v>
      </c>
      <c r="O662" s="45" t="str">
        <f t="shared" ca="1" si="134"/>
        <v>Nov</v>
      </c>
      <c r="P662" s="42">
        <v>0</v>
      </c>
      <c r="Q662" s="44">
        <f t="shared" si="135"/>
        <v>0</v>
      </c>
      <c r="R662" s="45">
        <f t="shared" ca="1" si="136"/>
        <v>0</v>
      </c>
      <c r="S662" s="44" t="b">
        <f t="shared" si="137"/>
        <v>0</v>
      </c>
      <c r="T662" s="46">
        <v>1.5</v>
      </c>
      <c r="U662" s="46" t="str">
        <f t="shared" ca="1" si="138"/>
        <v>Dec</v>
      </c>
      <c r="V662" s="42">
        <v>1.5</v>
      </c>
      <c r="W662" s="47">
        <f t="shared" si="139"/>
        <v>-1.5</v>
      </c>
      <c r="X662" s="48">
        <f t="shared" ca="1" si="140"/>
        <v>-1</v>
      </c>
      <c r="Y662" s="47" t="str">
        <f t="shared" ca="1" si="141"/>
        <v>DEGROWTH</v>
      </c>
      <c r="Z662" s="50">
        <v>1</v>
      </c>
      <c r="AA662" s="50">
        <f t="shared" si="142"/>
        <v>0</v>
      </c>
      <c r="AB662" s="27">
        <v>1000000335</v>
      </c>
    </row>
    <row r="663" spans="1:28" s="27" customFormat="1" ht="13.8" hidden="1">
      <c r="A663" s="39" t="s">
        <v>1245</v>
      </c>
      <c r="B663" s="58" t="s">
        <v>44</v>
      </c>
      <c r="C663" s="59" t="s">
        <v>1444</v>
      </c>
      <c r="D663" s="59">
        <v>1000000334</v>
      </c>
      <c r="E663" s="60" t="s">
        <v>1445</v>
      </c>
      <c r="F663" s="40">
        <v>39070</v>
      </c>
      <c r="G663" s="40" t="str">
        <f t="shared" si="130"/>
        <v>Targeted Dealer</v>
      </c>
      <c r="H663" s="40"/>
      <c r="I663" s="41">
        <v>70</v>
      </c>
      <c r="J663" s="41">
        <f t="shared" ca="1" si="131"/>
        <v>1542.2580645161293</v>
      </c>
      <c r="K663" s="42">
        <v>20</v>
      </c>
      <c r="L663" s="43">
        <f t="shared" ca="1" si="132"/>
        <v>-1522.2580645161293</v>
      </c>
      <c r="M663" s="43">
        <f t="shared" ca="1" si="133"/>
        <v>1.2967998326709891</v>
      </c>
      <c r="N663" s="44">
        <v>20</v>
      </c>
      <c r="O663" s="45" t="str">
        <f t="shared" ca="1" si="134"/>
        <v>Nov</v>
      </c>
      <c r="P663" s="42">
        <v>20</v>
      </c>
      <c r="Q663" s="44">
        <f t="shared" si="135"/>
        <v>0</v>
      </c>
      <c r="R663" s="45">
        <f t="shared" ca="1" si="136"/>
        <v>0</v>
      </c>
      <c r="S663" s="44" t="str">
        <f t="shared" ca="1" si="137"/>
        <v>GROWTH</v>
      </c>
      <c r="T663" s="46">
        <v>35.5</v>
      </c>
      <c r="U663" s="46" t="str">
        <f t="shared" ca="1" si="138"/>
        <v>Dec</v>
      </c>
      <c r="V663" s="42">
        <v>35.5</v>
      </c>
      <c r="W663" s="47">
        <f t="shared" si="139"/>
        <v>-15.5</v>
      </c>
      <c r="X663" s="48">
        <f t="shared" ca="1" si="140"/>
        <v>-0.43661971830985913</v>
      </c>
      <c r="Y663" s="47" t="str">
        <f t="shared" ca="1" si="141"/>
        <v>DEGROWTH</v>
      </c>
      <c r="Z663" s="50">
        <v>0</v>
      </c>
      <c r="AA663" s="50">
        <f t="shared" si="142"/>
        <v>0</v>
      </c>
      <c r="AB663" s="27">
        <v>1000000334</v>
      </c>
    </row>
    <row r="664" spans="1:28" s="27" customFormat="1" ht="13.8" hidden="1">
      <c r="A664" s="39" t="s">
        <v>1245</v>
      </c>
      <c r="B664" s="58" t="s">
        <v>44</v>
      </c>
      <c r="C664" s="59" t="s">
        <v>1446</v>
      </c>
      <c r="D664" s="59">
        <v>1000000370</v>
      </c>
      <c r="E664" s="60" t="s">
        <v>1447</v>
      </c>
      <c r="F664" s="40">
        <v>39073</v>
      </c>
      <c r="G664" s="40" t="str">
        <f t="shared" si="130"/>
        <v>Targeted Dealer</v>
      </c>
      <c r="H664" s="40"/>
      <c r="I664" s="41">
        <v>20</v>
      </c>
      <c r="J664" s="41">
        <f t="shared" ca="1" si="131"/>
        <v>440.64516129032256</v>
      </c>
      <c r="K664" s="42">
        <v>14</v>
      </c>
      <c r="L664" s="43">
        <f t="shared" ca="1" si="132"/>
        <v>-426.64516129032256</v>
      </c>
      <c r="M664" s="43">
        <f t="shared" ca="1" si="133"/>
        <v>3.177159590043924</v>
      </c>
      <c r="N664" s="44">
        <v>14</v>
      </c>
      <c r="O664" s="45" t="str">
        <f t="shared" ca="1" si="134"/>
        <v>Nov</v>
      </c>
      <c r="P664" s="42">
        <v>14</v>
      </c>
      <c r="Q664" s="44">
        <f t="shared" si="135"/>
        <v>0</v>
      </c>
      <c r="R664" s="45">
        <f t="shared" ca="1" si="136"/>
        <v>0</v>
      </c>
      <c r="S664" s="44" t="str">
        <f t="shared" ca="1" si="137"/>
        <v>GROWTH</v>
      </c>
      <c r="T664" s="46">
        <v>7</v>
      </c>
      <c r="U664" s="46" t="str">
        <f t="shared" ca="1" si="138"/>
        <v>Dec</v>
      </c>
      <c r="V664" s="42">
        <v>7</v>
      </c>
      <c r="W664" s="47">
        <f t="shared" si="139"/>
        <v>7</v>
      </c>
      <c r="X664" s="48">
        <f t="shared" ca="1" si="140"/>
        <v>1</v>
      </c>
      <c r="Y664" s="47" t="str">
        <f t="shared" ca="1" si="141"/>
        <v>GROWTH</v>
      </c>
      <c r="Z664" s="50">
        <v>0</v>
      </c>
      <c r="AA664" s="50">
        <f t="shared" si="142"/>
        <v>0</v>
      </c>
      <c r="AB664" s="27">
        <v>1000000370</v>
      </c>
    </row>
    <row r="665" spans="1:28" s="27" customFormat="1" ht="13.8" hidden="1">
      <c r="A665" s="39" t="s">
        <v>1245</v>
      </c>
      <c r="B665" s="58" t="s">
        <v>44</v>
      </c>
      <c r="C665" s="59" t="s">
        <v>1448</v>
      </c>
      <c r="D665" s="59">
        <v>1000000363</v>
      </c>
      <c r="E665" s="60" t="s">
        <v>1449</v>
      </c>
      <c r="F665" s="40">
        <v>39248</v>
      </c>
      <c r="G665" s="40" t="str">
        <f t="shared" si="130"/>
        <v>Targeted Dealer</v>
      </c>
      <c r="H665" s="40"/>
      <c r="I665" s="41">
        <v>20</v>
      </c>
      <c r="J665" s="41">
        <f t="shared" ca="1" si="131"/>
        <v>440.64516129032256</v>
      </c>
      <c r="K665" s="42">
        <v>3.5</v>
      </c>
      <c r="L665" s="43">
        <f t="shared" ca="1" si="132"/>
        <v>-437.14516129032256</v>
      </c>
      <c r="M665" s="43">
        <f t="shared" ca="1" si="133"/>
        <v>0.794289897510981</v>
      </c>
      <c r="N665" s="44">
        <v>0</v>
      </c>
      <c r="O665" s="45" t="str">
        <f t="shared" ca="1" si="134"/>
        <v>Nov</v>
      </c>
      <c r="P665" s="42">
        <v>0</v>
      </c>
      <c r="Q665" s="44">
        <f t="shared" si="135"/>
        <v>3.5</v>
      </c>
      <c r="R665" s="45">
        <f t="shared" ca="1" si="136"/>
        <v>0</v>
      </c>
      <c r="S665" s="44" t="b">
        <f t="shared" si="137"/>
        <v>0</v>
      </c>
      <c r="T665" s="46">
        <v>7</v>
      </c>
      <c r="U665" s="46" t="str">
        <f t="shared" ca="1" si="138"/>
        <v>Dec</v>
      </c>
      <c r="V665" s="42">
        <v>7</v>
      </c>
      <c r="W665" s="47">
        <f t="shared" si="139"/>
        <v>-3.5</v>
      </c>
      <c r="X665" s="48">
        <f t="shared" ca="1" si="140"/>
        <v>-0.5</v>
      </c>
      <c r="Y665" s="47" t="str">
        <f t="shared" ca="1" si="141"/>
        <v>DEGROWTH</v>
      </c>
      <c r="Z665" s="50">
        <v>0</v>
      </c>
      <c r="AA665" s="50">
        <f t="shared" si="142"/>
        <v>0</v>
      </c>
      <c r="AB665" s="27">
        <v>1000000363</v>
      </c>
    </row>
    <row r="666" spans="1:28" s="27" customFormat="1" ht="13.8" hidden="1">
      <c r="A666" s="39" t="s">
        <v>1245</v>
      </c>
      <c r="B666" s="58" t="s">
        <v>44</v>
      </c>
      <c r="C666" s="59" t="s">
        <v>1450</v>
      </c>
      <c r="D666" s="59">
        <v>1000000364</v>
      </c>
      <c r="E666" s="60" t="s">
        <v>1451</v>
      </c>
      <c r="F666" s="40">
        <v>39312</v>
      </c>
      <c r="G666" s="40" t="str">
        <f t="shared" si="130"/>
        <v>Targeted Dealer</v>
      </c>
      <c r="H666" s="40"/>
      <c r="I666" s="41">
        <v>60</v>
      </c>
      <c r="J666" s="41">
        <f t="shared" ca="1" si="131"/>
        <v>1321.9354838709678</v>
      </c>
      <c r="K666" s="42">
        <v>3.5</v>
      </c>
      <c r="L666" s="43">
        <f t="shared" ca="1" si="132"/>
        <v>-1318.4354838709678</v>
      </c>
      <c r="M666" s="43">
        <f t="shared" ca="1" si="133"/>
        <v>0.26476329917032698</v>
      </c>
      <c r="N666" s="44">
        <v>3.5</v>
      </c>
      <c r="O666" s="45" t="str">
        <f t="shared" ca="1" si="134"/>
        <v>Nov</v>
      </c>
      <c r="P666" s="42">
        <v>3.5</v>
      </c>
      <c r="Q666" s="44">
        <f t="shared" si="135"/>
        <v>0</v>
      </c>
      <c r="R666" s="45">
        <f t="shared" ca="1" si="136"/>
        <v>0</v>
      </c>
      <c r="S666" s="44" t="str">
        <f t="shared" ca="1" si="137"/>
        <v>GROWTH</v>
      </c>
      <c r="T666" s="46">
        <v>60</v>
      </c>
      <c r="U666" s="46" t="str">
        <f t="shared" ca="1" si="138"/>
        <v>Dec</v>
      </c>
      <c r="V666" s="42">
        <v>60</v>
      </c>
      <c r="W666" s="47">
        <f t="shared" si="139"/>
        <v>-56.5</v>
      </c>
      <c r="X666" s="48">
        <f t="shared" ca="1" si="140"/>
        <v>-0.94166666666666665</v>
      </c>
      <c r="Y666" s="47" t="str">
        <f t="shared" ca="1" si="141"/>
        <v>DEGROWTH</v>
      </c>
      <c r="Z666" s="50">
        <v>0</v>
      </c>
      <c r="AA666" s="50">
        <f t="shared" si="142"/>
        <v>0</v>
      </c>
      <c r="AB666" s="27">
        <v>1000000364</v>
      </c>
    </row>
    <row r="667" spans="1:28" s="27" customFormat="1" ht="13.8" hidden="1">
      <c r="A667" s="39" t="s">
        <v>1245</v>
      </c>
      <c r="B667" s="58" t="s">
        <v>44</v>
      </c>
      <c r="C667" s="59" t="s">
        <v>1452</v>
      </c>
      <c r="D667" s="59">
        <v>1000000337</v>
      </c>
      <c r="E667" s="60" t="s">
        <v>1453</v>
      </c>
      <c r="F667" s="40">
        <v>39402</v>
      </c>
      <c r="G667" s="40" t="str">
        <f t="shared" si="130"/>
        <v>Targeted Dealer</v>
      </c>
      <c r="H667" s="40"/>
      <c r="I667" s="41">
        <v>100</v>
      </c>
      <c r="J667" s="41">
        <f t="shared" ca="1" si="131"/>
        <v>2203.2258064516127</v>
      </c>
      <c r="K667" s="42">
        <v>100</v>
      </c>
      <c r="L667" s="43">
        <f t="shared" ca="1" si="132"/>
        <v>-2103.2258064516127</v>
      </c>
      <c r="M667" s="43">
        <f t="shared" ca="1" si="133"/>
        <v>4.5387994143484631</v>
      </c>
      <c r="N667" s="44">
        <v>117.75</v>
      </c>
      <c r="O667" s="45" t="str">
        <f t="shared" ca="1" si="134"/>
        <v>Nov</v>
      </c>
      <c r="P667" s="42">
        <v>117.75</v>
      </c>
      <c r="Q667" s="44">
        <f t="shared" si="135"/>
        <v>-17.75</v>
      </c>
      <c r="R667" s="45">
        <f t="shared" ca="1" si="136"/>
        <v>-0.15074309978768574</v>
      </c>
      <c r="S667" s="44" t="str">
        <f t="shared" ca="1" si="137"/>
        <v>DEGROWTH</v>
      </c>
      <c r="T667" s="46">
        <v>25</v>
      </c>
      <c r="U667" s="46" t="str">
        <f t="shared" ca="1" si="138"/>
        <v>Dec</v>
      </c>
      <c r="V667" s="42">
        <v>25</v>
      </c>
      <c r="W667" s="47">
        <f t="shared" si="139"/>
        <v>75</v>
      </c>
      <c r="X667" s="48">
        <f t="shared" ca="1" si="140"/>
        <v>3</v>
      </c>
      <c r="Y667" s="47" t="str">
        <f t="shared" ca="1" si="141"/>
        <v>GROWTH</v>
      </c>
      <c r="Z667" s="50">
        <v>0</v>
      </c>
      <c r="AA667" s="50">
        <f t="shared" si="142"/>
        <v>0</v>
      </c>
      <c r="AB667" s="27">
        <v>1000000337</v>
      </c>
    </row>
    <row r="668" spans="1:28" s="27" customFormat="1" ht="13.8" hidden="1">
      <c r="A668" s="39" t="s">
        <v>1245</v>
      </c>
      <c r="B668" s="58" t="s">
        <v>44</v>
      </c>
      <c r="C668" s="59" t="s">
        <v>1454</v>
      </c>
      <c r="D668" s="59">
        <v>1000000360</v>
      </c>
      <c r="E668" s="60" t="s">
        <v>1455</v>
      </c>
      <c r="F668" s="40">
        <v>39743</v>
      </c>
      <c r="G668" s="40" t="str">
        <f t="shared" si="130"/>
        <v>Targeted Dealer</v>
      </c>
      <c r="H668" s="40"/>
      <c r="I668" s="41">
        <v>1460</v>
      </c>
      <c r="J668" s="41">
        <f t="shared" ca="1" si="131"/>
        <v>32167.096774193546</v>
      </c>
      <c r="K668" s="42">
        <v>1834</v>
      </c>
      <c r="L668" s="43">
        <f t="shared" ca="1" si="132"/>
        <v>-30333.096774193546</v>
      </c>
      <c r="M668" s="43">
        <f t="shared" ca="1" si="133"/>
        <v>5.7014781684349876</v>
      </c>
      <c r="N668" s="44">
        <v>1605</v>
      </c>
      <c r="O668" s="45" t="str">
        <f t="shared" ca="1" si="134"/>
        <v>Nov</v>
      </c>
      <c r="P668" s="42">
        <v>1605</v>
      </c>
      <c r="Q668" s="44">
        <f t="shared" si="135"/>
        <v>229</v>
      </c>
      <c r="R668" s="45">
        <f t="shared" ca="1" si="136"/>
        <v>0.14267912772585678</v>
      </c>
      <c r="S668" s="44" t="str">
        <f t="shared" ca="1" si="137"/>
        <v>GROWTH</v>
      </c>
      <c r="T668" s="46">
        <v>1457.5</v>
      </c>
      <c r="U668" s="46" t="str">
        <f t="shared" ca="1" si="138"/>
        <v>Dec</v>
      </c>
      <c r="V668" s="42">
        <v>1457.5</v>
      </c>
      <c r="W668" s="47">
        <f t="shared" si="139"/>
        <v>376.5</v>
      </c>
      <c r="X668" s="48">
        <f t="shared" ca="1" si="140"/>
        <v>0.25831903945111501</v>
      </c>
      <c r="Y668" s="47" t="str">
        <f t="shared" ca="1" si="141"/>
        <v>GROWTH</v>
      </c>
      <c r="Z668" s="50">
        <v>0</v>
      </c>
      <c r="AA668" s="50">
        <f t="shared" si="142"/>
        <v>0</v>
      </c>
      <c r="AB668" s="27">
        <v>1000000360</v>
      </c>
    </row>
    <row r="669" spans="1:28" s="27" customFormat="1" ht="13.8" hidden="1">
      <c r="A669" s="39" t="s">
        <v>1245</v>
      </c>
      <c r="B669" s="58" t="s">
        <v>44</v>
      </c>
      <c r="C669" s="59" t="s">
        <v>1456</v>
      </c>
      <c r="D669" s="59">
        <v>1000000358</v>
      </c>
      <c r="E669" s="60" t="s">
        <v>1457</v>
      </c>
      <c r="F669" s="40">
        <v>39933</v>
      </c>
      <c r="G669" s="40" t="str">
        <f t="shared" si="130"/>
        <v>Targeted Dealer</v>
      </c>
      <c r="H669" s="40"/>
      <c r="I669" s="41">
        <v>160</v>
      </c>
      <c r="J669" s="41">
        <f t="shared" ca="1" si="131"/>
        <v>3525.1612903225805</v>
      </c>
      <c r="K669" s="42">
        <v>103</v>
      </c>
      <c r="L669" s="43">
        <f t="shared" ca="1" si="132"/>
        <v>-3422.1612903225805</v>
      </c>
      <c r="M669" s="43">
        <f t="shared" ca="1" si="133"/>
        <v>2.9218521229868228</v>
      </c>
      <c r="N669" s="44">
        <v>185</v>
      </c>
      <c r="O669" s="45" t="str">
        <f t="shared" ca="1" si="134"/>
        <v>Nov</v>
      </c>
      <c r="P669" s="42">
        <v>185</v>
      </c>
      <c r="Q669" s="44">
        <f t="shared" si="135"/>
        <v>-82</v>
      </c>
      <c r="R669" s="45">
        <f t="shared" ca="1" si="136"/>
        <v>-0.44324324324324327</v>
      </c>
      <c r="S669" s="44" t="str">
        <f t="shared" ca="1" si="137"/>
        <v>DEGROWTH</v>
      </c>
      <c r="T669" s="46">
        <v>205</v>
      </c>
      <c r="U669" s="46" t="str">
        <f t="shared" ca="1" si="138"/>
        <v>Dec</v>
      </c>
      <c r="V669" s="42">
        <v>205</v>
      </c>
      <c r="W669" s="47">
        <f t="shared" si="139"/>
        <v>-102</v>
      </c>
      <c r="X669" s="48">
        <f t="shared" ca="1" si="140"/>
        <v>-0.4975609756097561</v>
      </c>
      <c r="Y669" s="47" t="str">
        <f t="shared" ca="1" si="141"/>
        <v>DEGROWTH</v>
      </c>
      <c r="Z669" s="50">
        <v>0</v>
      </c>
      <c r="AA669" s="50">
        <f t="shared" si="142"/>
        <v>0</v>
      </c>
      <c r="AB669" s="27">
        <v>1000000358</v>
      </c>
    </row>
    <row r="670" spans="1:28" s="27" customFormat="1" ht="13.8" hidden="1">
      <c r="A670" s="39" t="s">
        <v>1245</v>
      </c>
      <c r="B670" s="58" t="s">
        <v>44</v>
      </c>
      <c r="C670" s="59" t="s">
        <v>1458</v>
      </c>
      <c r="D670" s="59">
        <v>1000000351</v>
      </c>
      <c r="E670" s="60" t="s">
        <v>1459</v>
      </c>
      <c r="F670" s="40">
        <v>40371</v>
      </c>
      <c r="G670" s="40" t="str">
        <f t="shared" si="130"/>
        <v>Targeted Dealer</v>
      </c>
      <c r="H670" s="40"/>
      <c r="I670" s="41">
        <v>20</v>
      </c>
      <c r="J670" s="41">
        <f t="shared" ca="1" si="131"/>
        <v>440.64516129032256</v>
      </c>
      <c r="K670" s="42">
        <v>21</v>
      </c>
      <c r="L670" s="43">
        <f t="shared" ca="1" si="132"/>
        <v>-419.64516129032256</v>
      </c>
      <c r="M670" s="43">
        <f t="shared" ca="1" si="133"/>
        <v>4.7657393850658858</v>
      </c>
      <c r="N670" s="44">
        <v>21</v>
      </c>
      <c r="O670" s="45" t="str">
        <f t="shared" ca="1" si="134"/>
        <v>Nov</v>
      </c>
      <c r="P670" s="42">
        <v>21</v>
      </c>
      <c r="Q670" s="44">
        <f t="shared" si="135"/>
        <v>0</v>
      </c>
      <c r="R670" s="45">
        <f t="shared" ca="1" si="136"/>
        <v>0</v>
      </c>
      <c r="S670" s="44" t="str">
        <f t="shared" ca="1" si="137"/>
        <v>GROWTH</v>
      </c>
      <c r="T670" s="46">
        <v>21</v>
      </c>
      <c r="U670" s="46" t="str">
        <f t="shared" ca="1" si="138"/>
        <v>Dec</v>
      </c>
      <c r="V670" s="42">
        <v>21</v>
      </c>
      <c r="W670" s="47">
        <f t="shared" si="139"/>
        <v>0</v>
      </c>
      <c r="X670" s="48">
        <f t="shared" ca="1" si="140"/>
        <v>0</v>
      </c>
      <c r="Y670" s="47" t="str">
        <f t="shared" ca="1" si="141"/>
        <v>GROWTH</v>
      </c>
      <c r="Z670" s="50">
        <v>0</v>
      </c>
      <c r="AA670" s="50">
        <f t="shared" si="142"/>
        <v>0</v>
      </c>
      <c r="AB670" s="27">
        <v>1000000351</v>
      </c>
    </row>
    <row r="671" spans="1:28" s="27" customFormat="1" ht="13.8" hidden="1">
      <c r="A671" s="39" t="s">
        <v>1245</v>
      </c>
      <c r="B671" s="58" t="s">
        <v>44</v>
      </c>
      <c r="C671" s="59" t="s">
        <v>1460</v>
      </c>
      <c r="D671" s="59">
        <v>1000000328</v>
      </c>
      <c r="E671" s="60" t="s">
        <v>1461</v>
      </c>
      <c r="F671" s="40">
        <v>40408</v>
      </c>
      <c r="G671" s="40" t="str">
        <f t="shared" si="130"/>
        <v>Targeted Dealer</v>
      </c>
      <c r="H671" s="40"/>
      <c r="I671" s="41">
        <v>30</v>
      </c>
      <c r="J671" s="41">
        <f t="shared" ca="1" si="131"/>
        <v>660.9677419354839</v>
      </c>
      <c r="K671" s="42">
        <v>50</v>
      </c>
      <c r="L671" s="43">
        <f t="shared" ca="1" si="132"/>
        <v>-610.9677419354839</v>
      </c>
      <c r="M671" s="43">
        <f t="shared" ca="1" si="133"/>
        <v>7.5646656905807701</v>
      </c>
      <c r="N671" s="44">
        <v>30</v>
      </c>
      <c r="O671" s="45" t="str">
        <f t="shared" ca="1" si="134"/>
        <v>Nov</v>
      </c>
      <c r="P671" s="42">
        <v>30</v>
      </c>
      <c r="Q671" s="44">
        <f t="shared" si="135"/>
        <v>20</v>
      </c>
      <c r="R671" s="45">
        <f t="shared" ca="1" si="136"/>
        <v>0.66666666666666674</v>
      </c>
      <c r="S671" s="44" t="str">
        <f t="shared" ca="1" si="137"/>
        <v>GROWTH</v>
      </c>
      <c r="T671" s="46">
        <v>20</v>
      </c>
      <c r="U671" s="46" t="str">
        <f t="shared" ca="1" si="138"/>
        <v>Dec</v>
      </c>
      <c r="V671" s="42">
        <v>20</v>
      </c>
      <c r="W671" s="47">
        <f t="shared" si="139"/>
        <v>30</v>
      </c>
      <c r="X671" s="48">
        <f t="shared" ca="1" si="140"/>
        <v>1.5</v>
      </c>
      <c r="Y671" s="47" t="str">
        <f t="shared" ca="1" si="141"/>
        <v>GROWTH</v>
      </c>
      <c r="Z671" s="50">
        <v>0</v>
      </c>
      <c r="AA671" s="50">
        <f t="shared" si="142"/>
        <v>0</v>
      </c>
      <c r="AB671" s="27">
        <v>1000000328</v>
      </c>
    </row>
    <row r="672" spans="1:28" s="27" customFormat="1" ht="13.8" hidden="1">
      <c r="A672" s="39" t="s">
        <v>1245</v>
      </c>
      <c r="B672" s="58" t="s">
        <v>44</v>
      </c>
      <c r="C672" s="59" t="s">
        <v>1462</v>
      </c>
      <c r="D672" s="59">
        <v>1000000312</v>
      </c>
      <c r="E672" s="60" t="s">
        <v>1463</v>
      </c>
      <c r="F672" s="40">
        <v>40560</v>
      </c>
      <c r="G672" s="40" t="str">
        <f t="shared" si="130"/>
        <v>Targeted Dealer</v>
      </c>
      <c r="H672" s="40" t="s">
        <v>113</v>
      </c>
      <c r="I672" s="41">
        <v>65</v>
      </c>
      <c r="J672" s="41">
        <f t="shared" ca="1" si="131"/>
        <v>1432.0967741935483</v>
      </c>
      <c r="K672" s="42">
        <v>51.5</v>
      </c>
      <c r="L672" s="43">
        <f t="shared" ca="1" si="132"/>
        <v>-1380.5967741935483</v>
      </c>
      <c r="M672" s="43">
        <f t="shared" ca="1" si="133"/>
        <v>3.5961256898299361</v>
      </c>
      <c r="N672" s="44">
        <v>62</v>
      </c>
      <c r="O672" s="45" t="str">
        <f t="shared" ca="1" si="134"/>
        <v>Nov</v>
      </c>
      <c r="P672" s="42">
        <v>62</v>
      </c>
      <c r="Q672" s="44">
        <f t="shared" si="135"/>
        <v>-10.5</v>
      </c>
      <c r="R672" s="45">
        <f t="shared" ca="1" si="136"/>
        <v>-0.16935483870967738</v>
      </c>
      <c r="S672" s="44" t="str">
        <f t="shared" ca="1" si="137"/>
        <v>DEGROWTH</v>
      </c>
      <c r="T672" s="46">
        <v>31</v>
      </c>
      <c r="U672" s="46" t="str">
        <f t="shared" ca="1" si="138"/>
        <v>Dec</v>
      </c>
      <c r="V672" s="42">
        <v>31</v>
      </c>
      <c r="W672" s="47">
        <f t="shared" si="139"/>
        <v>20.5</v>
      </c>
      <c r="X672" s="48">
        <f t="shared" ca="1" si="140"/>
        <v>0.66129032258064524</v>
      </c>
      <c r="Y672" s="47" t="str">
        <f t="shared" ca="1" si="141"/>
        <v>GROWTH</v>
      </c>
      <c r="Z672" s="50">
        <v>0</v>
      </c>
      <c r="AA672" s="50">
        <f t="shared" si="142"/>
        <v>1</v>
      </c>
      <c r="AB672" s="27">
        <v>1000000312</v>
      </c>
    </row>
    <row r="673" spans="1:28" s="27" customFormat="1" ht="13.8" hidden="1">
      <c r="A673" s="39" t="s">
        <v>1245</v>
      </c>
      <c r="B673" s="58" t="s">
        <v>44</v>
      </c>
      <c r="C673" s="59" t="s">
        <v>1464</v>
      </c>
      <c r="D673" s="59">
        <v>1000000359</v>
      </c>
      <c r="E673" s="60" t="s">
        <v>1465</v>
      </c>
      <c r="F673" s="40">
        <v>40740</v>
      </c>
      <c r="G673" s="40" t="str">
        <f t="shared" si="130"/>
        <v>Targeted Dealer</v>
      </c>
      <c r="H673" s="40"/>
      <c r="I673" s="41">
        <v>105</v>
      </c>
      <c r="J673" s="41">
        <f t="shared" ca="1" si="131"/>
        <v>2313.3870967741937</v>
      </c>
      <c r="K673" s="42">
        <v>116</v>
      </c>
      <c r="L673" s="43">
        <f t="shared" ca="1" si="132"/>
        <v>-2197.3870967741937</v>
      </c>
      <c r="M673" s="43">
        <f t="shared" ca="1" si="133"/>
        <v>5.014292686327825</v>
      </c>
      <c r="N673" s="44">
        <v>192.5</v>
      </c>
      <c r="O673" s="45" t="str">
        <f t="shared" ca="1" si="134"/>
        <v>Nov</v>
      </c>
      <c r="P673" s="42">
        <v>192.5</v>
      </c>
      <c r="Q673" s="44">
        <f t="shared" si="135"/>
        <v>-76.5</v>
      </c>
      <c r="R673" s="45">
        <f t="shared" ca="1" si="136"/>
        <v>-0.39740259740259742</v>
      </c>
      <c r="S673" s="44" t="str">
        <f t="shared" ca="1" si="137"/>
        <v>DEGROWTH</v>
      </c>
      <c r="T673" s="46">
        <v>82.5</v>
      </c>
      <c r="U673" s="46" t="str">
        <f t="shared" ca="1" si="138"/>
        <v>Dec</v>
      </c>
      <c r="V673" s="42">
        <v>82.5</v>
      </c>
      <c r="W673" s="47">
        <f t="shared" si="139"/>
        <v>33.5</v>
      </c>
      <c r="X673" s="48">
        <f t="shared" ca="1" si="140"/>
        <v>0.40606060606060601</v>
      </c>
      <c r="Y673" s="47" t="str">
        <f t="shared" ca="1" si="141"/>
        <v>GROWTH</v>
      </c>
      <c r="Z673" s="50">
        <v>0</v>
      </c>
      <c r="AA673" s="50">
        <f t="shared" si="142"/>
        <v>0</v>
      </c>
      <c r="AB673" s="27">
        <v>1000000359</v>
      </c>
    </row>
    <row r="674" spans="1:28" s="27" customFormat="1" ht="13.8" hidden="1">
      <c r="A674" s="39" t="s">
        <v>1245</v>
      </c>
      <c r="B674" s="58" t="s">
        <v>44</v>
      </c>
      <c r="C674" s="59" t="s">
        <v>1466</v>
      </c>
      <c r="D674" s="59">
        <v>1000000329</v>
      </c>
      <c r="E674" s="60" t="s">
        <v>1467</v>
      </c>
      <c r="F674" s="40">
        <v>40746</v>
      </c>
      <c r="G674" s="40" t="str">
        <f t="shared" si="130"/>
        <v>Targeted Dealer</v>
      </c>
      <c r="H674" s="40"/>
      <c r="I674" s="41">
        <v>50</v>
      </c>
      <c r="J674" s="41">
        <f t="shared" ca="1" si="131"/>
        <v>1101.6129032258063</v>
      </c>
      <c r="K674" s="42">
        <v>0</v>
      </c>
      <c r="L674" s="43">
        <f t="shared" ca="1" si="132"/>
        <v>-1101.6129032258063</v>
      </c>
      <c r="M674" s="43">
        <f t="shared" ca="1" si="133"/>
        <v>0</v>
      </c>
      <c r="N674" s="44">
        <v>0</v>
      </c>
      <c r="O674" s="45" t="str">
        <f t="shared" ca="1" si="134"/>
        <v>Nov</v>
      </c>
      <c r="P674" s="42">
        <v>0</v>
      </c>
      <c r="Q674" s="44">
        <f t="shared" si="135"/>
        <v>0</v>
      </c>
      <c r="R674" s="45">
        <f t="shared" ca="1" si="136"/>
        <v>0</v>
      </c>
      <c r="S674" s="44" t="b">
        <f t="shared" si="137"/>
        <v>0</v>
      </c>
      <c r="T674" s="46">
        <v>0</v>
      </c>
      <c r="U674" s="46" t="str">
        <f t="shared" ca="1" si="138"/>
        <v>Dec</v>
      </c>
      <c r="V674" s="42">
        <v>0</v>
      </c>
      <c r="W674" s="47">
        <f t="shared" si="139"/>
        <v>0</v>
      </c>
      <c r="X674" s="48">
        <f t="shared" ca="1" si="140"/>
        <v>0</v>
      </c>
      <c r="Y674" s="47" t="b">
        <f t="shared" si="141"/>
        <v>0</v>
      </c>
      <c r="Z674" s="50">
        <v>1</v>
      </c>
      <c r="AA674" s="50">
        <f t="shared" si="142"/>
        <v>0</v>
      </c>
      <c r="AB674" s="27">
        <v>1000000329</v>
      </c>
    </row>
    <row r="675" spans="1:28" s="27" customFormat="1" ht="13.8" hidden="1">
      <c r="A675" s="39" t="s">
        <v>1245</v>
      </c>
      <c r="B675" s="58" t="s">
        <v>44</v>
      </c>
      <c r="C675" s="59" t="s">
        <v>1468</v>
      </c>
      <c r="D675" s="59">
        <v>1000000336</v>
      </c>
      <c r="E675" s="60" t="s">
        <v>1469</v>
      </c>
      <c r="F675" s="40">
        <v>41018</v>
      </c>
      <c r="G675" s="40" t="str">
        <f t="shared" si="130"/>
        <v>Targeted Dealer</v>
      </c>
      <c r="H675" s="40"/>
      <c r="I675" s="41">
        <v>20</v>
      </c>
      <c r="J675" s="41">
        <f t="shared" ca="1" si="131"/>
        <v>440.64516129032256</v>
      </c>
      <c r="K675" s="42">
        <v>24.5</v>
      </c>
      <c r="L675" s="43">
        <f t="shared" ca="1" si="132"/>
        <v>-416.14516129032256</v>
      </c>
      <c r="M675" s="43">
        <f t="shared" ca="1" si="133"/>
        <v>5.5600292825768669</v>
      </c>
      <c r="N675" s="44">
        <v>10.5</v>
      </c>
      <c r="O675" s="45" t="str">
        <f t="shared" ca="1" si="134"/>
        <v>Nov</v>
      </c>
      <c r="P675" s="42">
        <v>10.5</v>
      </c>
      <c r="Q675" s="44">
        <f t="shared" si="135"/>
        <v>14</v>
      </c>
      <c r="R675" s="45">
        <f t="shared" ca="1" si="136"/>
        <v>1.3333333333333335</v>
      </c>
      <c r="S675" s="44" t="str">
        <f t="shared" ca="1" si="137"/>
        <v>GROWTH</v>
      </c>
      <c r="T675" s="46">
        <v>37</v>
      </c>
      <c r="U675" s="46" t="str">
        <f t="shared" ca="1" si="138"/>
        <v>Dec</v>
      </c>
      <c r="V675" s="42">
        <v>37</v>
      </c>
      <c r="W675" s="47">
        <f t="shared" si="139"/>
        <v>-12.5</v>
      </c>
      <c r="X675" s="48">
        <f t="shared" ca="1" si="140"/>
        <v>-0.33783783783783783</v>
      </c>
      <c r="Y675" s="47" t="str">
        <f t="shared" ca="1" si="141"/>
        <v>DEGROWTH</v>
      </c>
      <c r="Z675" s="50">
        <v>0</v>
      </c>
      <c r="AA675" s="50">
        <f t="shared" si="142"/>
        <v>0</v>
      </c>
      <c r="AB675" s="27">
        <v>1000000336</v>
      </c>
    </row>
    <row r="676" spans="1:28" s="27" customFormat="1" ht="13.8" hidden="1">
      <c r="A676" s="39" t="s">
        <v>1245</v>
      </c>
      <c r="B676" s="58" t="s">
        <v>44</v>
      </c>
      <c r="C676" s="59" t="s">
        <v>1470</v>
      </c>
      <c r="D676" s="59">
        <v>1000000326</v>
      </c>
      <c r="E676" s="60" t="s">
        <v>1471</v>
      </c>
      <c r="F676" s="40">
        <v>42032</v>
      </c>
      <c r="G676" s="40" t="str">
        <f t="shared" si="130"/>
        <v>Targeted Dealer</v>
      </c>
      <c r="H676" s="40"/>
      <c r="I676" s="41">
        <v>30</v>
      </c>
      <c r="J676" s="41">
        <f t="shared" ca="1" si="131"/>
        <v>660.9677419354839</v>
      </c>
      <c r="K676" s="42">
        <v>0</v>
      </c>
      <c r="L676" s="43">
        <f t="shared" ca="1" si="132"/>
        <v>-660.9677419354839</v>
      </c>
      <c r="M676" s="43">
        <f t="shared" ca="1" si="133"/>
        <v>0</v>
      </c>
      <c r="N676" s="44">
        <v>0</v>
      </c>
      <c r="O676" s="45" t="str">
        <f t="shared" ca="1" si="134"/>
        <v>Nov</v>
      </c>
      <c r="P676" s="42">
        <v>0</v>
      </c>
      <c r="Q676" s="44">
        <f t="shared" si="135"/>
        <v>0</v>
      </c>
      <c r="R676" s="45">
        <f t="shared" ca="1" si="136"/>
        <v>0</v>
      </c>
      <c r="S676" s="44" t="b">
        <f t="shared" si="137"/>
        <v>0</v>
      </c>
      <c r="T676" s="46">
        <v>3.5</v>
      </c>
      <c r="U676" s="46" t="str">
        <f t="shared" ca="1" si="138"/>
        <v>Dec</v>
      </c>
      <c r="V676" s="42">
        <v>3.5</v>
      </c>
      <c r="W676" s="47">
        <f t="shared" si="139"/>
        <v>-3.5</v>
      </c>
      <c r="X676" s="48">
        <f t="shared" ca="1" si="140"/>
        <v>-1</v>
      </c>
      <c r="Y676" s="47" t="str">
        <f t="shared" ca="1" si="141"/>
        <v>DEGROWTH</v>
      </c>
      <c r="Z676" s="50">
        <v>1</v>
      </c>
      <c r="AA676" s="50">
        <f t="shared" si="142"/>
        <v>0</v>
      </c>
      <c r="AB676" s="27">
        <v>1000000326</v>
      </c>
    </row>
    <row r="677" spans="1:28" s="27" customFormat="1" ht="13.8" hidden="1">
      <c r="A677" s="39" t="s">
        <v>1245</v>
      </c>
      <c r="B677" s="58" t="s">
        <v>44</v>
      </c>
      <c r="C677" s="59" t="s">
        <v>1472</v>
      </c>
      <c r="D677" s="59">
        <v>1000000311</v>
      </c>
      <c r="E677" s="60" t="s">
        <v>1473</v>
      </c>
      <c r="F677" s="40">
        <v>42135</v>
      </c>
      <c r="G677" s="40" t="str">
        <f t="shared" si="130"/>
        <v>Targeted Dealer</v>
      </c>
      <c r="H677" s="40"/>
      <c r="I677" s="41">
        <v>800</v>
      </c>
      <c r="J677" s="41">
        <f t="shared" ca="1" si="131"/>
        <v>17625.806451612902</v>
      </c>
      <c r="K677" s="42">
        <v>828</v>
      </c>
      <c r="L677" s="43">
        <f t="shared" ca="1" si="132"/>
        <v>-16797.806451612902</v>
      </c>
      <c r="M677" s="43">
        <f t="shared" ca="1" si="133"/>
        <v>4.6976573938506592</v>
      </c>
      <c r="N677" s="44">
        <v>762.95</v>
      </c>
      <c r="O677" s="45" t="str">
        <f t="shared" ca="1" si="134"/>
        <v>Nov</v>
      </c>
      <c r="P677" s="42">
        <v>762.95</v>
      </c>
      <c r="Q677" s="44">
        <f t="shared" si="135"/>
        <v>65.049999999999955</v>
      </c>
      <c r="R677" s="45">
        <f t="shared" ca="1" si="136"/>
        <v>8.5261157349760808E-2</v>
      </c>
      <c r="S677" s="44" t="str">
        <f t="shared" ca="1" si="137"/>
        <v>GROWTH</v>
      </c>
      <c r="T677" s="46">
        <v>810</v>
      </c>
      <c r="U677" s="46" t="str">
        <f t="shared" ca="1" si="138"/>
        <v>Dec</v>
      </c>
      <c r="V677" s="42">
        <v>810</v>
      </c>
      <c r="W677" s="47">
        <f t="shared" si="139"/>
        <v>18</v>
      </c>
      <c r="X677" s="48">
        <f t="shared" ca="1" si="140"/>
        <v>2.2222222222222143E-2</v>
      </c>
      <c r="Y677" s="47" t="str">
        <f t="shared" ca="1" si="141"/>
        <v>GROWTH</v>
      </c>
      <c r="Z677" s="50">
        <v>0</v>
      </c>
      <c r="AA677" s="50">
        <f t="shared" si="142"/>
        <v>0</v>
      </c>
      <c r="AB677" s="27">
        <v>1000000311</v>
      </c>
    </row>
    <row r="678" spans="1:28" s="27" customFormat="1" ht="13.8" hidden="1">
      <c r="A678" s="39" t="s">
        <v>1245</v>
      </c>
      <c r="B678" s="58" t="s">
        <v>44</v>
      </c>
      <c r="C678" s="59" t="s">
        <v>1474</v>
      </c>
      <c r="D678" s="59">
        <v>1000000361</v>
      </c>
      <c r="E678" s="60" t="s">
        <v>1475</v>
      </c>
      <c r="F678" s="40">
        <v>42620</v>
      </c>
      <c r="G678" s="40" t="str">
        <f t="shared" si="130"/>
        <v>Targeted Dealer</v>
      </c>
      <c r="H678" s="40"/>
      <c r="I678" s="41">
        <v>50</v>
      </c>
      <c r="J678" s="41">
        <f t="shared" ca="1" si="131"/>
        <v>1101.6129032258063</v>
      </c>
      <c r="K678" s="42">
        <v>0</v>
      </c>
      <c r="L678" s="43">
        <f t="shared" ca="1" si="132"/>
        <v>-1101.6129032258063</v>
      </c>
      <c r="M678" s="43">
        <f t="shared" ca="1" si="133"/>
        <v>0</v>
      </c>
      <c r="N678" s="44">
        <v>0</v>
      </c>
      <c r="O678" s="45" t="str">
        <f t="shared" ca="1" si="134"/>
        <v>Nov</v>
      </c>
      <c r="P678" s="42">
        <v>0</v>
      </c>
      <c r="Q678" s="44">
        <f t="shared" si="135"/>
        <v>0</v>
      </c>
      <c r="R678" s="45">
        <f t="shared" ca="1" si="136"/>
        <v>0</v>
      </c>
      <c r="S678" s="44" t="b">
        <f t="shared" si="137"/>
        <v>0</v>
      </c>
      <c r="T678" s="46">
        <v>115.5</v>
      </c>
      <c r="U678" s="46" t="str">
        <f t="shared" ca="1" si="138"/>
        <v>Dec</v>
      </c>
      <c r="V678" s="42">
        <v>115.5</v>
      </c>
      <c r="W678" s="47">
        <f t="shared" si="139"/>
        <v>-115.5</v>
      </c>
      <c r="X678" s="48">
        <f t="shared" ca="1" si="140"/>
        <v>-1</v>
      </c>
      <c r="Y678" s="47" t="str">
        <f t="shared" ca="1" si="141"/>
        <v>DEGROWTH</v>
      </c>
      <c r="Z678" s="50">
        <v>1</v>
      </c>
      <c r="AA678" s="50">
        <f t="shared" si="142"/>
        <v>0</v>
      </c>
      <c r="AB678" s="27">
        <v>1000000361</v>
      </c>
    </row>
    <row r="679" spans="1:28" s="27" customFormat="1" ht="13.8" hidden="1">
      <c r="A679" s="39" t="s">
        <v>1245</v>
      </c>
      <c r="B679" s="58" t="s">
        <v>44</v>
      </c>
      <c r="C679" s="59" t="s">
        <v>1476</v>
      </c>
      <c r="D679" s="59">
        <v>1000000367</v>
      </c>
      <c r="E679" s="60" t="s">
        <v>1477</v>
      </c>
      <c r="F679" s="40">
        <v>42754</v>
      </c>
      <c r="G679" s="40" t="str">
        <f t="shared" si="130"/>
        <v>Targeted Dealer</v>
      </c>
      <c r="H679" s="40"/>
      <c r="I679" s="41">
        <v>100</v>
      </c>
      <c r="J679" s="41">
        <f t="shared" ca="1" si="131"/>
        <v>2203.2258064516127</v>
      </c>
      <c r="K679" s="42">
        <v>84.75</v>
      </c>
      <c r="L679" s="43">
        <f t="shared" ca="1" si="132"/>
        <v>-2118.4758064516127</v>
      </c>
      <c r="M679" s="43">
        <f t="shared" ca="1" si="133"/>
        <v>3.8466325036603224</v>
      </c>
      <c r="N679" s="44">
        <v>119.75</v>
      </c>
      <c r="O679" s="45" t="str">
        <f t="shared" ca="1" si="134"/>
        <v>Nov</v>
      </c>
      <c r="P679" s="42">
        <v>119.75</v>
      </c>
      <c r="Q679" s="44">
        <f t="shared" si="135"/>
        <v>-35</v>
      </c>
      <c r="R679" s="45">
        <f t="shared" ca="1" si="136"/>
        <v>-0.29227557411273486</v>
      </c>
      <c r="S679" s="44" t="str">
        <f t="shared" ca="1" si="137"/>
        <v>DEGROWTH</v>
      </c>
      <c r="T679" s="46">
        <v>17.5</v>
      </c>
      <c r="U679" s="46" t="str">
        <f t="shared" ca="1" si="138"/>
        <v>Dec</v>
      </c>
      <c r="V679" s="42">
        <v>17.5</v>
      </c>
      <c r="W679" s="47">
        <f t="shared" si="139"/>
        <v>67.25</v>
      </c>
      <c r="X679" s="48">
        <f t="shared" ca="1" si="140"/>
        <v>3.8428571428571425</v>
      </c>
      <c r="Y679" s="47" t="str">
        <f t="shared" ca="1" si="141"/>
        <v>GROWTH</v>
      </c>
      <c r="Z679" s="50">
        <v>0</v>
      </c>
      <c r="AA679" s="50">
        <f t="shared" si="142"/>
        <v>0</v>
      </c>
      <c r="AB679" s="27">
        <v>1000000367</v>
      </c>
    </row>
    <row r="680" spans="1:28" s="27" customFormat="1" ht="13.8" hidden="1">
      <c r="A680" s="39" t="s">
        <v>1245</v>
      </c>
      <c r="B680" s="58" t="s">
        <v>44</v>
      </c>
      <c r="C680" s="59" t="s">
        <v>1478</v>
      </c>
      <c r="D680" s="59">
        <v>1000000313</v>
      </c>
      <c r="E680" s="60" t="s">
        <v>1479</v>
      </c>
      <c r="F680" s="40">
        <v>42759</v>
      </c>
      <c r="G680" s="40" t="str">
        <f t="shared" si="130"/>
        <v>Targeted Dealer</v>
      </c>
      <c r="H680" s="40"/>
      <c r="I680" s="41">
        <v>100</v>
      </c>
      <c r="J680" s="41">
        <f t="shared" ca="1" si="131"/>
        <v>2203.2258064516127</v>
      </c>
      <c r="K680" s="42">
        <v>121.75</v>
      </c>
      <c r="L680" s="43">
        <f t="shared" ca="1" si="132"/>
        <v>-2081.4758064516127</v>
      </c>
      <c r="M680" s="43">
        <f t="shared" ca="1" si="133"/>
        <v>5.5259882869692536</v>
      </c>
      <c r="N680" s="44">
        <v>113.5</v>
      </c>
      <c r="O680" s="45" t="str">
        <f t="shared" ca="1" si="134"/>
        <v>Nov</v>
      </c>
      <c r="P680" s="42">
        <v>113.5</v>
      </c>
      <c r="Q680" s="44">
        <f t="shared" si="135"/>
        <v>8.25</v>
      </c>
      <c r="R680" s="45">
        <f t="shared" ca="1" si="136"/>
        <v>7.2687224669603534E-2</v>
      </c>
      <c r="S680" s="44" t="str">
        <f t="shared" ca="1" si="137"/>
        <v>GROWTH</v>
      </c>
      <c r="T680" s="46">
        <v>94</v>
      </c>
      <c r="U680" s="46" t="str">
        <f t="shared" ca="1" si="138"/>
        <v>Dec</v>
      </c>
      <c r="V680" s="42">
        <v>94</v>
      </c>
      <c r="W680" s="47">
        <f t="shared" si="139"/>
        <v>27.75</v>
      </c>
      <c r="X680" s="48">
        <f t="shared" ca="1" si="140"/>
        <v>0.29521276595744683</v>
      </c>
      <c r="Y680" s="47" t="str">
        <f t="shared" ca="1" si="141"/>
        <v>GROWTH</v>
      </c>
      <c r="Z680" s="50">
        <v>0</v>
      </c>
      <c r="AA680" s="50">
        <f t="shared" si="142"/>
        <v>0</v>
      </c>
      <c r="AB680" s="27">
        <v>1000000313</v>
      </c>
    </row>
    <row r="681" spans="1:28" s="27" customFormat="1" ht="13.8" hidden="1">
      <c r="A681" s="39" t="s">
        <v>1245</v>
      </c>
      <c r="B681" s="58" t="s">
        <v>44</v>
      </c>
      <c r="C681" s="59" t="s">
        <v>1480</v>
      </c>
      <c r="D681" s="59">
        <v>1000000355</v>
      </c>
      <c r="E681" s="60" t="s">
        <v>1481</v>
      </c>
      <c r="F681" s="40">
        <v>42908</v>
      </c>
      <c r="G681" s="40" t="str">
        <f t="shared" si="130"/>
        <v>Targeted Dealer</v>
      </c>
      <c r="H681" s="40"/>
      <c r="I681" s="41">
        <v>100</v>
      </c>
      <c r="J681" s="41">
        <f t="shared" ca="1" si="131"/>
        <v>2203.2258064516127</v>
      </c>
      <c r="K681" s="42">
        <v>76.5</v>
      </c>
      <c r="L681" s="43">
        <f t="shared" ca="1" si="132"/>
        <v>-2126.7258064516127</v>
      </c>
      <c r="M681" s="43">
        <f t="shared" ca="1" si="133"/>
        <v>3.4721815519765742</v>
      </c>
      <c r="N681" s="44">
        <v>70.5</v>
      </c>
      <c r="O681" s="45" t="str">
        <f t="shared" ca="1" si="134"/>
        <v>Nov</v>
      </c>
      <c r="P681" s="42">
        <v>70.5</v>
      </c>
      <c r="Q681" s="44">
        <f t="shared" si="135"/>
        <v>6</v>
      </c>
      <c r="R681" s="45">
        <f t="shared" ca="1" si="136"/>
        <v>8.5106382978723305E-2</v>
      </c>
      <c r="S681" s="44" t="str">
        <f t="shared" ca="1" si="137"/>
        <v>GROWTH</v>
      </c>
      <c r="T681" s="46">
        <v>108.5</v>
      </c>
      <c r="U681" s="46" t="str">
        <f t="shared" ca="1" si="138"/>
        <v>Dec</v>
      </c>
      <c r="V681" s="42">
        <v>108.5</v>
      </c>
      <c r="W681" s="47">
        <f t="shared" si="139"/>
        <v>-32</v>
      </c>
      <c r="X681" s="48">
        <f t="shared" ca="1" si="140"/>
        <v>-0.29493087557603692</v>
      </c>
      <c r="Y681" s="47" t="str">
        <f t="shared" ca="1" si="141"/>
        <v>DEGROWTH</v>
      </c>
      <c r="Z681" s="50">
        <v>0</v>
      </c>
      <c r="AA681" s="50">
        <f t="shared" si="142"/>
        <v>0</v>
      </c>
      <c r="AB681" s="27">
        <v>1000000355</v>
      </c>
    </row>
    <row r="682" spans="1:28" s="27" customFormat="1" ht="13.8">
      <c r="A682" s="39" t="s">
        <v>1245</v>
      </c>
      <c r="B682" s="58" t="s">
        <v>44</v>
      </c>
      <c r="C682" s="59" t="s">
        <v>1482</v>
      </c>
      <c r="D682" s="59">
        <v>1000000325</v>
      </c>
      <c r="E682" s="60" t="s">
        <v>1483</v>
      </c>
      <c r="F682" s="40">
        <v>42982</v>
      </c>
      <c r="G682" s="40" t="str">
        <f t="shared" si="130"/>
        <v>Targeted Dealer</v>
      </c>
      <c r="H682" s="40"/>
      <c r="I682" s="41">
        <v>20</v>
      </c>
      <c r="J682" s="41">
        <f t="shared" ca="1" si="131"/>
        <v>440.64516129032256</v>
      </c>
      <c r="K682" s="42">
        <v>0</v>
      </c>
      <c r="L682" s="43">
        <f t="shared" ca="1" si="132"/>
        <v>-440.64516129032256</v>
      </c>
      <c r="M682" s="43">
        <f t="shared" ca="1" si="133"/>
        <v>0</v>
      </c>
      <c r="N682" s="44">
        <v>0</v>
      </c>
      <c r="O682" s="45" t="str">
        <f t="shared" ca="1" si="134"/>
        <v>Nov</v>
      </c>
      <c r="P682" s="42">
        <v>0</v>
      </c>
      <c r="Q682" s="44">
        <f t="shared" si="135"/>
        <v>0</v>
      </c>
      <c r="R682" s="45">
        <f t="shared" ca="1" si="136"/>
        <v>0</v>
      </c>
      <c r="S682" s="44" t="b">
        <f t="shared" si="137"/>
        <v>0</v>
      </c>
      <c r="T682" s="46">
        <v>3.5</v>
      </c>
      <c r="U682" s="46" t="str">
        <f t="shared" ca="1" si="138"/>
        <v>Dec</v>
      </c>
      <c r="V682" s="42">
        <v>3.5</v>
      </c>
      <c r="W682" s="47">
        <f t="shared" si="139"/>
        <v>-3.5</v>
      </c>
      <c r="X682" s="48">
        <f t="shared" ca="1" si="140"/>
        <v>-1</v>
      </c>
      <c r="Y682" s="47" t="str">
        <f t="shared" ca="1" si="141"/>
        <v>DEGROWTH</v>
      </c>
      <c r="Z682" s="50">
        <v>1</v>
      </c>
      <c r="AA682" s="50">
        <f t="shared" si="142"/>
        <v>0</v>
      </c>
      <c r="AB682" s="27" t="e">
        <v>#N/A</v>
      </c>
    </row>
    <row r="683" spans="1:28" s="27" customFormat="1" ht="13.8" hidden="1">
      <c r="A683" s="39" t="s">
        <v>1245</v>
      </c>
      <c r="B683" s="58" t="s">
        <v>44</v>
      </c>
      <c r="C683" s="59" t="s">
        <v>1484</v>
      </c>
      <c r="D683" s="59">
        <v>1000000315</v>
      </c>
      <c r="E683" s="60" t="s">
        <v>1485</v>
      </c>
      <c r="F683" s="40">
        <v>43112</v>
      </c>
      <c r="G683" s="40" t="str">
        <f t="shared" si="130"/>
        <v>Targeted Dealer</v>
      </c>
      <c r="H683" s="40"/>
      <c r="I683" s="41">
        <v>50</v>
      </c>
      <c r="J683" s="41">
        <f t="shared" ca="1" si="131"/>
        <v>1101.6129032258063</v>
      </c>
      <c r="K683" s="42">
        <v>59</v>
      </c>
      <c r="L683" s="43">
        <f t="shared" ca="1" si="132"/>
        <v>-1042.6129032258063</v>
      </c>
      <c r="M683" s="43">
        <f t="shared" ca="1" si="133"/>
        <v>5.3557833089311861</v>
      </c>
      <c r="N683" s="44">
        <v>60</v>
      </c>
      <c r="O683" s="45" t="str">
        <f t="shared" ca="1" si="134"/>
        <v>Nov</v>
      </c>
      <c r="P683" s="42">
        <v>60</v>
      </c>
      <c r="Q683" s="44">
        <f t="shared" si="135"/>
        <v>-1</v>
      </c>
      <c r="R683" s="45">
        <f t="shared" ca="1" si="136"/>
        <v>-1.6666666666666718E-2</v>
      </c>
      <c r="S683" s="44" t="str">
        <f t="shared" ca="1" si="137"/>
        <v>DEGROWTH</v>
      </c>
      <c r="T683" s="46">
        <v>12.5</v>
      </c>
      <c r="U683" s="46" t="str">
        <f t="shared" ca="1" si="138"/>
        <v>Dec</v>
      </c>
      <c r="V683" s="42">
        <v>12.5</v>
      </c>
      <c r="W683" s="47">
        <f t="shared" si="139"/>
        <v>46.5</v>
      </c>
      <c r="X683" s="48">
        <f t="shared" ca="1" si="140"/>
        <v>3.7199999999999998</v>
      </c>
      <c r="Y683" s="47" t="str">
        <f t="shared" ca="1" si="141"/>
        <v>GROWTH</v>
      </c>
      <c r="Z683" s="50">
        <v>0</v>
      </c>
      <c r="AA683" s="50">
        <f t="shared" si="142"/>
        <v>0</v>
      </c>
      <c r="AB683" s="27">
        <v>1000000315</v>
      </c>
    </row>
    <row r="684" spans="1:28" s="27" customFormat="1" ht="13.8" hidden="1">
      <c r="A684" s="39" t="s">
        <v>1245</v>
      </c>
      <c r="B684" s="58" t="s">
        <v>44</v>
      </c>
      <c r="C684" s="59" t="s">
        <v>1486</v>
      </c>
      <c r="D684" s="59">
        <v>1000000330</v>
      </c>
      <c r="E684" s="60" t="s">
        <v>1487</v>
      </c>
      <c r="F684" s="40">
        <v>43169</v>
      </c>
      <c r="G684" s="40" t="str">
        <f t="shared" si="130"/>
        <v>Targeted Dealer</v>
      </c>
      <c r="H684" s="40"/>
      <c r="I684" s="41">
        <v>40</v>
      </c>
      <c r="J684" s="41">
        <f t="shared" ca="1" si="131"/>
        <v>881.29032258064512</v>
      </c>
      <c r="K684" s="42">
        <v>0</v>
      </c>
      <c r="L684" s="43">
        <f t="shared" ca="1" si="132"/>
        <v>-881.29032258064512</v>
      </c>
      <c r="M684" s="43">
        <f t="shared" ca="1" si="133"/>
        <v>0</v>
      </c>
      <c r="N684" s="44">
        <v>0</v>
      </c>
      <c r="O684" s="45" t="str">
        <f t="shared" ca="1" si="134"/>
        <v>Nov</v>
      </c>
      <c r="P684" s="42">
        <v>0</v>
      </c>
      <c r="Q684" s="44">
        <f t="shared" si="135"/>
        <v>0</v>
      </c>
      <c r="R684" s="45">
        <f t="shared" ca="1" si="136"/>
        <v>0</v>
      </c>
      <c r="S684" s="44" t="b">
        <f t="shared" si="137"/>
        <v>0</v>
      </c>
      <c r="T684" s="46">
        <v>0</v>
      </c>
      <c r="U684" s="46" t="str">
        <f t="shared" ca="1" si="138"/>
        <v>Dec</v>
      </c>
      <c r="V684" s="42">
        <v>0</v>
      </c>
      <c r="W684" s="47">
        <f t="shared" si="139"/>
        <v>0</v>
      </c>
      <c r="X684" s="48">
        <f t="shared" ca="1" si="140"/>
        <v>0</v>
      </c>
      <c r="Y684" s="47" t="b">
        <f t="shared" si="141"/>
        <v>0</v>
      </c>
      <c r="Z684" s="50">
        <v>1</v>
      </c>
      <c r="AA684" s="50">
        <f t="shared" si="142"/>
        <v>0</v>
      </c>
      <c r="AB684" s="27">
        <v>1000000330</v>
      </c>
    </row>
    <row r="685" spans="1:28" s="27" customFormat="1" ht="13.8" hidden="1">
      <c r="A685" s="39" t="s">
        <v>1245</v>
      </c>
      <c r="B685" s="58" t="s">
        <v>44</v>
      </c>
      <c r="C685" s="59" t="s">
        <v>1488</v>
      </c>
      <c r="D685" s="59">
        <v>1000000350</v>
      </c>
      <c r="E685" s="60" t="s">
        <v>1489</v>
      </c>
      <c r="F685" s="40">
        <v>43209</v>
      </c>
      <c r="G685" s="40" t="str">
        <f t="shared" si="130"/>
        <v>Targeted Dealer</v>
      </c>
      <c r="H685" s="40"/>
      <c r="I685" s="41">
        <v>30</v>
      </c>
      <c r="J685" s="41">
        <f t="shared" ca="1" si="131"/>
        <v>660.9677419354839</v>
      </c>
      <c r="K685" s="42">
        <v>19.5</v>
      </c>
      <c r="L685" s="43">
        <f t="shared" ca="1" si="132"/>
        <v>-641.4677419354839</v>
      </c>
      <c r="M685" s="43">
        <f t="shared" ca="1" si="133"/>
        <v>2.9502196193265005</v>
      </c>
      <c r="N685" s="44">
        <v>16</v>
      </c>
      <c r="O685" s="45" t="str">
        <f t="shared" ca="1" si="134"/>
        <v>Nov</v>
      </c>
      <c r="P685" s="42">
        <v>16</v>
      </c>
      <c r="Q685" s="44">
        <f t="shared" si="135"/>
        <v>3.5</v>
      </c>
      <c r="R685" s="45">
        <f t="shared" ca="1" si="136"/>
        <v>0.21875</v>
      </c>
      <c r="S685" s="44" t="str">
        <f t="shared" ca="1" si="137"/>
        <v>GROWTH</v>
      </c>
      <c r="T685" s="46">
        <v>38.5</v>
      </c>
      <c r="U685" s="46" t="str">
        <f t="shared" ca="1" si="138"/>
        <v>Dec</v>
      </c>
      <c r="V685" s="42">
        <v>38.5</v>
      </c>
      <c r="W685" s="47">
        <f t="shared" si="139"/>
        <v>-19</v>
      </c>
      <c r="X685" s="48">
        <f t="shared" ca="1" si="140"/>
        <v>-0.49350649350649356</v>
      </c>
      <c r="Y685" s="47" t="str">
        <f t="shared" ca="1" si="141"/>
        <v>DEGROWTH</v>
      </c>
      <c r="Z685" s="50">
        <v>0</v>
      </c>
      <c r="AA685" s="50">
        <f t="shared" si="142"/>
        <v>0</v>
      </c>
      <c r="AB685" s="27">
        <v>1000000350</v>
      </c>
    </row>
    <row r="686" spans="1:28" s="27" customFormat="1" ht="13.8" hidden="1">
      <c r="A686" s="39" t="s">
        <v>1245</v>
      </c>
      <c r="B686" s="58" t="s">
        <v>44</v>
      </c>
      <c r="C686" s="59" t="s">
        <v>1490</v>
      </c>
      <c r="D686" s="59">
        <v>1000000309</v>
      </c>
      <c r="E686" s="60" t="s">
        <v>1491</v>
      </c>
      <c r="F686" s="40">
        <v>43235</v>
      </c>
      <c r="G686" s="40" t="str">
        <f t="shared" si="130"/>
        <v>Targeted Dealer</v>
      </c>
      <c r="H686" s="40"/>
      <c r="I686" s="41">
        <v>50</v>
      </c>
      <c r="J686" s="41">
        <f t="shared" ca="1" si="131"/>
        <v>1101.6129032258063</v>
      </c>
      <c r="K686" s="42">
        <v>0</v>
      </c>
      <c r="L686" s="43">
        <f t="shared" ca="1" si="132"/>
        <v>-1101.6129032258063</v>
      </c>
      <c r="M686" s="43">
        <f t="shared" ca="1" si="133"/>
        <v>0</v>
      </c>
      <c r="N686" s="44">
        <v>0</v>
      </c>
      <c r="O686" s="45" t="str">
        <f t="shared" ca="1" si="134"/>
        <v>Nov</v>
      </c>
      <c r="P686" s="42">
        <v>0</v>
      </c>
      <c r="Q686" s="44">
        <f t="shared" si="135"/>
        <v>0</v>
      </c>
      <c r="R686" s="45">
        <f t="shared" ca="1" si="136"/>
        <v>0</v>
      </c>
      <c r="S686" s="44" t="b">
        <f t="shared" si="137"/>
        <v>0</v>
      </c>
      <c r="T686" s="46">
        <v>38.5</v>
      </c>
      <c r="U686" s="46" t="str">
        <f t="shared" ca="1" si="138"/>
        <v>Dec</v>
      </c>
      <c r="V686" s="42">
        <v>38.5</v>
      </c>
      <c r="W686" s="47">
        <f t="shared" si="139"/>
        <v>-38.5</v>
      </c>
      <c r="X686" s="48">
        <f t="shared" ca="1" si="140"/>
        <v>-1</v>
      </c>
      <c r="Y686" s="47" t="str">
        <f t="shared" ca="1" si="141"/>
        <v>DEGROWTH</v>
      </c>
      <c r="Z686" s="50">
        <v>1</v>
      </c>
      <c r="AA686" s="50">
        <f t="shared" si="142"/>
        <v>0</v>
      </c>
      <c r="AB686" s="27">
        <v>1000000309</v>
      </c>
    </row>
    <row r="687" spans="1:28" s="27" customFormat="1" ht="13.8" hidden="1">
      <c r="A687" s="39" t="s">
        <v>1245</v>
      </c>
      <c r="B687" s="58" t="s">
        <v>44</v>
      </c>
      <c r="C687" s="59" t="s">
        <v>1492</v>
      </c>
      <c r="D687" s="59">
        <v>1000000346</v>
      </c>
      <c r="E687" s="60" t="s">
        <v>1493</v>
      </c>
      <c r="F687" s="40">
        <v>43237</v>
      </c>
      <c r="G687" s="40" t="str">
        <f t="shared" si="130"/>
        <v>Targeted Dealer</v>
      </c>
      <c r="H687" s="40"/>
      <c r="I687" s="41">
        <v>50</v>
      </c>
      <c r="J687" s="41">
        <f t="shared" ca="1" si="131"/>
        <v>1101.6129032258063</v>
      </c>
      <c r="K687" s="42">
        <v>3.5</v>
      </c>
      <c r="L687" s="43">
        <f t="shared" ca="1" si="132"/>
        <v>-1098.1129032258063</v>
      </c>
      <c r="M687" s="43">
        <f t="shared" ca="1" si="133"/>
        <v>0.31771595900439242</v>
      </c>
      <c r="N687" s="44">
        <v>10.5</v>
      </c>
      <c r="O687" s="45" t="str">
        <f t="shared" ca="1" si="134"/>
        <v>Nov</v>
      </c>
      <c r="P687" s="42">
        <v>10.5</v>
      </c>
      <c r="Q687" s="44">
        <f t="shared" si="135"/>
        <v>-7</v>
      </c>
      <c r="R687" s="45">
        <f t="shared" ca="1" si="136"/>
        <v>-0.66666666666666674</v>
      </c>
      <c r="S687" s="44" t="str">
        <f t="shared" ca="1" si="137"/>
        <v>DEGROWTH</v>
      </c>
      <c r="T687" s="46">
        <v>49.5</v>
      </c>
      <c r="U687" s="46" t="str">
        <f t="shared" ca="1" si="138"/>
        <v>Dec</v>
      </c>
      <c r="V687" s="42">
        <v>49.5</v>
      </c>
      <c r="W687" s="47">
        <f t="shared" si="139"/>
        <v>-46</v>
      </c>
      <c r="X687" s="48">
        <f t="shared" ca="1" si="140"/>
        <v>-0.92929292929292928</v>
      </c>
      <c r="Y687" s="47" t="str">
        <f t="shared" ca="1" si="141"/>
        <v>DEGROWTH</v>
      </c>
      <c r="Z687" s="50">
        <v>0</v>
      </c>
      <c r="AA687" s="50">
        <f t="shared" si="142"/>
        <v>0</v>
      </c>
      <c r="AB687" s="27">
        <v>1000000346</v>
      </c>
    </row>
    <row r="688" spans="1:28" s="27" customFormat="1" ht="13.8" hidden="1">
      <c r="A688" s="39" t="s">
        <v>1245</v>
      </c>
      <c r="B688" s="58" t="s">
        <v>44</v>
      </c>
      <c r="C688" s="59" t="s">
        <v>1494</v>
      </c>
      <c r="D688" s="59">
        <v>1000000356</v>
      </c>
      <c r="E688" s="60" t="s">
        <v>1495</v>
      </c>
      <c r="F688" s="40">
        <v>43252</v>
      </c>
      <c r="G688" s="40" t="str">
        <f t="shared" si="130"/>
        <v>Targeted Dealer</v>
      </c>
      <c r="H688" s="40"/>
      <c r="I688" s="41">
        <v>30</v>
      </c>
      <c r="J688" s="41">
        <f t="shared" ca="1" si="131"/>
        <v>660.9677419354839</v>
      </c>
      <c r="K688" s="42">
        <v>10.5</v>
      </c>
      <c r="L688" s="43">
        <f t="shared" ca="1" si="132"/>
        <v>-650.4677419354839</v>
      </c>
      <c r="M688" s="43">
        <f t="shared" ca="1" si="133"/>
        <v>1.5885797950219618</v>
      </c>
      <c r="N688" s="44">
        <v>7</v>
      </c>
      <c r="O688" s="45" t="str">
        <f t="shared" ca="1" si="134"/>
        <v>Nov</v>
      </c>
      <c r="P688" s="42">
        <v>7</v>
      </c>
      <c r="Q688" s="44">
        <f t="shared" si="135"/>
        <v>3.5</v>
      </c>
      <c r="R688" s="45">
        <f t="shared" ca="1" si="136"/>
        <v>0.5</v>
      </c>
      <c r="S688" s="44" t="str">
        <f t="shared" ca="1" si="137"/>
        <v>GROWTH</v>
      </c>
      <c r="T688" s="46">
        <v>3.5</v>
      </c>
      <c r="U688" s="46" t="str">
        <f t="shared" ca="1" si="138"/>
        <v>Dec</v>
      </c>
      <c r="V688" s="42">
        <v>3.5</v>
      </c>
      <c r="W688" s="47">
        <f t="shared" si="139"/>
        <v>7</v>
      </c>
      <c r="X688" s="48">
        <f t="shared" ca="1" si="140"/>
        <v>2</v>
      </c>
      <c r="Y688" s="47" t="str">
        <f t="shared" ca="1" si="141"/>
        <v>GROWTH</v>
      </c>
      <c r="Z688" s="50">
        <v>0</v>
      </c>
      <c r="AA688" s="50">
        <f t="shared" si="142"/>
        <v>0</v>
      </c>
      <c r="AB688" s="27">
        <v>1000000356</v>
      </c>
    </row>
    <row r="689" spans="1:28" s="27" customFormat="1" ht="13.8" hidden="1">
      <c r="A689" s="39" t="s">
        <v>1245</v>
      </c>
      <c r="B689" s="58" t="s">
        <v>44</v>
      </c>
      <c r="C689" s="59" t="s">
        <v>1496</v>
      </c>
      <c r="D689" s="59">
        <v>1000000365</v>
      </c>
      <c r="E689" s="60" t="s">
        <v>1497</v>
      </c>
      <c r="F689" s="40">
        <v>43256</v>
      </c>
      <c r="G689" s="40" t="str">
        <f t="shared" si="130"/>
        <v>Targeted Dealer</v>
      </c>
      <c r="H689" s="40"/>
      <c r="I689" s="41">
        <v>60</v>
      </c>
      <c r="J689" s="41">
        <f t="shared" ca="1" si="131"/>
        <v>1321.9354838709678</v>
      </c>
      <c r="K689" s="42">
        <v>20</v>
      </c>
      <c r="L689" s="43">
        <f t="shared" ca="1" si="132"/>
        <v>-1301.9354838709678</v>
      </c>
      <c r="M689" s="43">
        <f t="shared" ca="1" si="133"/>
        <v>1.5129331381161542</v>
      </c>
      <c r="N689" s="44">
        <v>51</v>
      </c>
      <c r="O689" s="45" t="str">
        <f t="shared" ca="1" si="134"/>
        <v>Nov</v>
      </c>
      <c r="P689" s="42">
        <v>51</v>
      </c>
      <c r="Q689" s="44">
        <f t="shared" si="135"/>
        <v>-31</v>
      </c>
      <c r="R689" s="45">
        <f t="shared" ca="1" si="136"/>
        <v>-0.60784313725490202</v>
      </c>
      <c r="S689" s="44" t="str">
        <f t="shared" ca="1" si="137"/>
        <v>DEGROWTH</v>
      </c>
      <c r="T689" s="46">
        <v>35.5</v>
      </c>
      <c r="U689" s="46" t="str">
        <f t="shared" ca="1" si="138"/>
        <v>Dec</v>
      </c>
      <c r="V689" s="42">
        <v>35.5</v>
      </c>
      <c r="W689" s="47">
        <f t="shared" si="139"/>
        <v>-15.5</v>
      </c>
      <c r="X689" s="48">
        <f t="shared" ca="1" si="140"/>
        <v>-0.43661971830985913</v>
      </c>
      <c r="Y689" s="47" t="str">
        <f t="shared" ca="1" si="141"/>
        <v>DEGROWTH</v>
      </c>
      <c r="Z689" s="50">
        <v>0</v>
      </c>
      <c r="AA689" s="50">
        <f t="shared" si="142"/>
        <v>0</v>
      </c>
      <c r="AB689" s="27">
        <v>1000000365</v>
      </c>
    </row>
    <row r="690" spans="1:28" s="27" customFormat="1" ht="13.8" hidden="1">
      <c r="A690" s="39" t="s">
        <v>1245</v>
      </c>
      <c r="B690" s="58" t="s">
        <v>44</v>
      </c>
      <c r="C690" s="59" t="s">
        <v>1498</v>
      </c>
      <c r="D690" s="59">
        <v>1000000331</v>
      </c>
      <c r="E690" s="60" t="s">
        <v>1499</v>
      </c>
      <c r="F690" s="40">
        <v>43333</v>
      </c>
      <c r="G690" s="40" t="str">
        <f t="shared" si="130"/>
        <v>Targeted Dealer</v>
      </c>
      <c r="H690" s="40"/>
      <c r="I690" s="41">
        <v>30</v>
      </c>
      <c r="J690" s="41">
        <f t="shared" ca="1" si="131"/>
        <v>660.9677419354839</v>
      </c>
      <c r="K690" s="42">
        <v>17.5</v>
      </c>
      <c r="L690" s="43">
        <f t="shared" ca="1" si="132"/>
        <v>-643.4677419354839</v>
      </c>
      <c r="M690" s="43">
        <f t="shared" ca="1" si="133"/>
        <v>2.6476329917032695</v>
      </c>
      <c r="N690" s="44">
        <v>14.5</v>
      </c>
      <c r="O690" s="45" t="str">
        <f t="shared" ca="1" si="134"/>
        <v>Nov</v>
      </c>
      <c r="P690" s="42">
        <v>14.5</v>
      </c>
      <c r="Q690" s="44">
        <f t="shared" si="135"/>
        <v>3</v>
      </c>
      <c r="R690" s="45">
        <f t="shared" ca="1" si="136"/>
        <v>0.2068965517241379</v>
      </c>
      <c r="S690" s="44" t="str">
        <f t="shared" ca="1" si="137"/>
        <v>GROWTH</v>
      </c>
      <c r="T690" s="46">
        <v>21</v>
      </c>
      <c r="U690" s="46" t="str">
        <f t="shared" ca="1" si="138"/>
        <v>Dec</v>
      </c>
      <c r="V690" s="42">
        <v>21</v>
      </c>
      <c r="W690" s="47">
        <f t="shared" si="139"/>
        <v>-3.5</v>
      </c>
      <c r="X690" s="48">
        <f t="shared" ca="1" si="140"/>
        <v>-0.16666666666666663</v>
      </c>
      <c r="Y690" s="47" t="str">
        <f t="shared" ca="1" si="141"/>
        <v>DEGROWTH</v>
      </c>
      <c r="Z690" s="50">
        <v>0</v>
      </c>
      <c r="AA690" s="50">
        <f t="shared" si="142"/>
        <v>0</v>
      </c>
      <c r="AB690" s="27">
        <v>1000000331</v>
      </c>
    </row>
    <row r="691" spans="1:28" s="27" customFormat="1" ht="13.8" hidden="1">
      <c r="A691" s="39" t="s">
        <v>1245</v>
      </c>
      <c r="B691" s="58" t="s">
        <v>44</v>
      </c>
      <c r="C691" s="59" t="s">
        <v>1500</v>
      </c>
      <c r="D691" s="59">
        <v>1000000338</v>
      </c>
      <c r="E691" s="60" t="s">
        <v>1501</v>
      </c>
      <c r="F691" s="40">
        <v>43556</v>
      </c>
      <c r="G691" s="40" t="str">
        <f t="shared" si="130"/>
        <v>Targeted Dealer</v>
      </c>
      <c r="H691" s="40"/>
      <c r="I691" s="41">
        <v>450</v>
      </c>
      <c r="J691" s="41">
        <f t="shared" ca="1" si="131"/>
        <v>9914.5161290322576</v>
      </c>
      <c r="K691" s="42">
        <v>453.25</v>
      </c>
      <c r="L691" s="43">
        <f t="shared" ca="1" si="132"/>
        <v>-9461.2661290322576</v>
      </c>
      <c r="M691" s="43">
        <f t="shared" ca="1" si="133"/>
        <v>4.5715796323409794</v>
      </c>
      <c r="N691" s="44">
        <v>435.5</v>
      </c>
      <c r="O691" s="45" t="str">
        <f t="shared" ca="1" si="134"/>
        <v>Nov</v>
      </c>
      <c r="P691" s="42">
        <v>435.5</v>
      </c>
      <c r="Q691" s="44">
        <f t="shared" si="135"/>
        <v>17.75</v>
      </c>
      <c r="R691" s="45">
        <f t="shared" ca="1" si="136"/>
        <v>4.0757749712973634E-2</v>
      </c>
      <c r="S691" s="44" t="str">
        <f t="shared" ca="1" si="137"/>
        <v>GROWTH</v>
      </c>
      <c r="T691" s="46">
        <v>412.5</v>
      </c>
      <c r="U691" s="46" t="str">
        <f t="shared" ca="1" si="138"/>
        <v>Dec</v>
      </c>
      <c r="V691" s="42">
        <v>412.5</v>
      </c>
      <c r="W691" s="47">
        <f t="shared" si="139"/>
        <v>40.75</v>
      </c>
      <c r="X691" s="48">
        <f t="shared" ca="1" si="140"/>
        <v>9.8787878787878869E-2</v>
      </c>
      <c r="Y691" s="47" t="str">
        <f t="shared" ca="1" si="141"/>
        <v>GROWTH</v>
      </c>
      <c r="Z691" s="50">
        <v>0</v>
      </c>
      <c r="AA691" s="50">
        <f t="shared" si="142"/>
        <v>0</v>
      </c>
      <c r="AB691" s="27">
        <v>1000000338</v>
      </c>
    </row>
    <row r="692" spans="1:28" s="27" customFormat="1" ht="13.8" hidden="1">
      <c r="A692" s="39" t="s">
        <v>1245</v>
      </c>
      <c r="B692" s="58" t="s">
        <v>44</v>
      </c>
      <c r="C692" s="59" t="s">
        <v>1502</v>
      </c>
      <c r="D692" s="59">
        <v>1000000843</v>
      </c>
      <c r="E692" s="60" t="s">
        <v>1503</v>
      </c>
      <c r="F692" s="40">
        <v>43586</v>
      </c>
      <c r="G692" s="40" t="str">
        <f t="shared" si="130"/>
        <v>Targeted Dealer</v>
      </c>
      <c r="H692" s="40"/>
      <c r="I692" s="41">
        <v>750</v>
      </c>
      <c r="J692" s="41">
        <f t="shared" ca="1" si="131"/>
        <v>16524.193548387098</v>
      </c>
      <c r="K692" s="42">
        <v>941.5</v>
      </c>
      <c r="L692" s="43">
        <f t="shared" ca="1" si="132"/>
        <v>-15582.693548387098</v>
      </c>
      <c r="M692" s="43">
        <f t="shared" ca="1" si="133"/>
        <v>5.6977061981454362</v>
      </c>
      <c r="N692" s="44">
        <v>773.5</v>
      </c>
      <c r="O692" s="45" t="str">
        <f t="shared" ca="1" si="134"/>
        <v>Nov</v>
      </c>
      <c r="P692" s="42">
        <v>773.5</v>
      </c>
      <c r="Q692" s="44">
        <f t="shared" si="135"/>
        <v>168</v>
      </c>
      <c r="R692" s="45">
        <f t="shared" ca="1" si="136"/>
        <v>0.2171945701357465</v>
      </c>
      <c r="S692" s="44" t="str">
        <f t="shared" ca="1" si="137"/>
        <v>GROWTH</v>
      </c>
      <c r="T692" s="46">
        <v>624.25</v>
      </c>
      <c r="U692" s="46" t="str">
        <f t="shared" ca="1" si="138"/>
        <v>Dec</v>
      </c>
      <c r="V692" s="42">
        <v>624.25</v>
      </c>
      <c r="W692" s="47">
        <f t="shared" si="139"/>
        <v>317.25</v>
      </c>
      <c r="X692" s="48">
        <f t="shared" ca="1" si="140"/>
        <v>0.5082098518221867</v>
      </c>
      <c r="Y692" s="47" t="str">
        <f t="shared" ca="1" si="141"/>
        <v>GROWTH</v>
      </c>
      <c r="Z692" s="50">
        <v>0</v>
      </c>
      <c r="AA692" s="50">
        <f t="shared" si="142"/>
        <v>0</v>
      </c>
      <c r="AB692" s="27">
        <v>1000000843</v>
      </c>
    </row>
    <row r="693" spans="1:28" s="27" customFormat="1" ht="13.8" hidden="1">
      <c r="A693" s="39" t="s">
        <v>1245</v>
      </c>
      <c r="B693" s="58" t="s">
        <v>44</v>
      </c>
      <c r="C693" s="59" t="s">
        <v>1504</v>
      </c>
      <c r="D693" s="59">
        <v>1000000333</v>
      </c>
      <c r="E693" s="60" t="s">
        <v>1505</v>
      </c>
      <c r="F693" s="40">
        <v>43654</v>
      </c>
      <c r="G693" s="40" t="str">
        <f t="shared" si="130"/>
        <v>Targeted Dealer</v>
      </c>
      <c r="H693" s="40"/>
      <c r="I693" s="41">
        <v>250</v>
      </c>
      <c r="J693" s="41">
        <f t="shared" ca="1" si="131"/>
        <v>5508.0645161290322</v>
      </c>
      <c r="K693" s="42">
        <v>338</v>
      </c>
      <c r="L693" s="43">
        <f t="shared" ca="1" si="132"/>
        <v>-5170.0645161290322</v>
      </c>
      <c r="M693" s="43">
        <f t="shared" ca="1" si="133"/>
        <v>6.1364568081991218</v>
      </c>
      <c r="N693" s="44">
        <v>305</v>
      </c>
      <c r="O693" s="45" t="str">
        <f t="shared" ca="1" si="134"/>
        <v>Nov</v>
      </c>
      <c r="P693" s="42">
        <v>305</v>
      </c>
      <c r="Q693" s="44">
        <f t="shared" si="135"/>
        <v>33</v>
      </c>
      <c r="R693" s="45">
        <f t="shared" ca="1" si="136"/>
        <v>0.1081967213114754</v>
      </c>
      <c r="S693" s="44" t="str">
        <f t="shared" ca="1" si="137"/>
        <v>GROWTH</v>
      </c>
      <c r="T693" s="46">
        <v>223.5</v>
      </c>
      <c r="U693" s="46" t="str">
        <f t="shared" ca="1" si="138"/>
        <v>Dec</v>
      </c>
      <c r="V693" s="42">
        <v>223.5</v>
      </c>
      <c r="W693" s="47">
        <f t="shared" si="139"/>
        <v>114.5</v>
      </c>
      <c r="X693" s="48">
        <f t="shared" ca="1" si="140"/>
        <v>0.51230425055928408</v>
      </c>
      <c r="Y693" s="47" t="str">
        <f t="shared" ca="1" si="141"/>
        <v>GROWTH</v>
      </c>
      <c r="Z693" s="50">
        <v>0</v>
      </c>
      <c r="AA693" s="50">
        <f t="shared" si="142"/>
        <v>0</v>
      </c>
      <c r="AB693" s="27">
        <v>1000000333</v>
      </c>
    </row>
    <row r="694" spans="1:28" s="27" customFormat="1" ht="13.8" hidden="1">
      <c r="A694" s="39" t="s">
        <v>1245</v>
      </c>
      <c r="B694" s="58" t="s">
        <v>44</v>
      </c>
      <c r="C694" s="59" t="s">
        <v>1506</v>
      </c>
      <c r="D694" s="59">
        <v>1000000366</v>
      </c>
      <c r="E694" s="60" t="s">
        <v>1507</v>
      </c>
      <c r="F694" s="40">
        <v>43703</v>
      </c>
      <c r="G694" s="40" t="str">
        <f t="shared" si="130"/>
        <v>Targeted Dealer</v>
      </c>
      <c r="H694" s="40"/>
      <c r="I694" s="41">
        <v>30</v>
      </c>
      <c r="J694" s="41">
        <f t="shared" ca="1" si="131"/>
        <v>660.9677419354839</v>
      </c>
      <c r="K694" s="42">
        <v>14</v>
      </c>
      <c r="L694" s="43">
        <f t="shared" ca="1" si="132"/>
        <v>-646.9677419354839</v>
      </c>
      <c r="M694" s="43">
        <f t="shared" ca="1" si="133"/>
        <v>2.1181063933626159</v>
      </c>
      <c r="N694" s="44">
        <v>17.5</v>
      </c>
      <c r="O694" s="45" t="str">
        <f t="shared" ca="1" si="134"/>
        <v>Nov</v>
      </c>
      <c r="P694" s="42">
        <v>17.5</v>
      </c>
      <c r="Q694" s="44">
        <f t="shared" si="135"/>
        <v>-3.5</v>
      </c>
      <c r="R694" s="45">
        <f t="shared" ca="1" si="136"/>
        <v>-0.19999999999999996</v>
      </c>
      <c r="S694" s="44" t="str">
        <f t="shared" ca="1" si="137"/>
        <v>DEGROWTH</v>
      </c>
      <c r="T694" s="46">
        <v>25</v>
      </c>
      <c r="U694" s="46" t="str">
        <f t="shared" ca="1" si="138"/>
        <v>Dec</v>
      </c>
      <c r="V694" s="42">
        <v>25</v>
      </c>
      <c r="W694" s="47">
        <f t="shared" si="139"/>
        <v>-11</v>
      </c>
      <c r="X694" s="48">
        <f t="shared" ca="1" si="140"/>
        <v>-0.43999999999999995</v>
      </c>
      <c r="Y694" s="47" t="str">
        <f t="shared" ca="1" si="141"/>
        <v>DEGROWTH</v>
      </c>
      <c r="Z694" s="50">
        <v>0</v>
      </c>
      <c r="AA694" s="50">
        <f t="shared" si="142"/>
        <v>0</v>
      </c>
      <c r="AB694" s="27">
        <v>1000000366</v>
      </c>
    </row>
    <row r="695" spans="1:28" s="27" customFormat="1" ht="13.8" hidden="1">
      <c r="A695" s="39" t="s">
        <v>1245</v>
      </c>
      <c r="B695" s="58" t="s">
        <v>44</v>
      </c>
      <c r="C695" s="59" t="s">
        <v>1508</v>
      </c>
      <c r="D695" s="59">
        <v>1000000332</v>
      </c>
      <c r="E695" s="60" t="s">
        <v>1509</v>
      </c>
      <c r="F695" s="40">
        <v>44271</v>
      </c>
      <c r="G695" s="40" t="str">
        <f t="shared" si="130"/>
        <v>Targeted Dealer</v>
      </c>
      <c r="H695" s="40"/>
      <c r="I695" s="41">
        <v>120</v>
      </c>
      <c r="J695" s="41">
        <f t="shared" ca="1" si="131"/>
        <v>2643.8709677419356</v>
      </c>
      <c r="K695" s="42">
        <v>101.5</v>
      </c>
      <c r="L695" s="43">
        <f t="shared" ca="1" si="132"/>
        <v>-2542.3709677419356</v>
      </c>
      <c r="M695" s="43">
        <f t="shared" ca="1" si="133"/>
        <v>3.8390678379697412</v>
      </c>
      <c r="N695" s="44">
        <v>101</v>
      </c>
      <c r="O695" s="45" t="str">
        <f t="shared" ca="1" si="134"/>
        <v>Nov</v>
      </c>
      <c r="P695" s="42">
        <v>101</v>
      </c>
      <c r="Q695" s="44">
        <f t="shared" si="135"/>
        <v>0.5</v>
      </c>
      <c r="R695" s="45">
        <f t="shared" ca="1" si="136"/>
        <v>4.9504950495049549E-3</v>
      </c>
      <c r="S695" s="44" t="str">
        <f t="shared" ca="1" si="137"/>
        <v>GROWTH</v>
      </c>
      <c r="T695" s="46">
        <v>142.5</v>
      </c>
      <c r="U695" s="46" t="str">
        <f t="shared" ca="1" si="138"/>
        <v>Dec</v>
      </c>
      <c r="V695" s="42">
        <v>142.5</v>
      </c>
      <c r="W695" s="47">
        <f t="shared" si="139"/>
        <v>-41</v>
      </c>
      <c r="X695" s="48">
        <f t="shared" ca="1" si="140"/>
        <v>-0.28771929824561404</v>
      </c>
      <c r="Y695" s="47" t="str">
        <f t="shared" ca="1" si="141"/>
        <v>DEGROWTH</v>
      </c>
      <c r="Z695" s="50">
        <v>0</v>
      </c>
      <c r="AA695" s="50">
        <f t="shared" si="142"/>
        <v>0</v>
      </c>
      <c r="AB695" s="27">
        <v>1000000332</v>
      </c>
    </row>
    <row r="696" spans="1:28" s="27" customFormat="1" ht="13.8" hidden="1">
      <c r="A696" s="39" t="s">
        <v>1245</v>
      </c>
      <c r="B696" s="58" t="s">
        <v>44</v>
      </c>
      <c r="C696" s="59" t="s">
        <v>1510</v>
      </c>
      <c r="D696" s="59">
        <v>1000000308</v>
      </c>
      <c r="E696" s="60" t="s">
        <v>1511</v>
      </c>
      <c r="F696" s="40">
        <v>44335</v>
      </c>
      <c r="G696" s="40" t="str">
        <f t="shared" si="130"/>
        <v>Targeted Dealer</v>
      </c>
      <c r="H696" s="40"/>
      <c r="I696" s="41">
        <v>30</v>
      </c>
      <c r="J696" s="41">
        <f t="shared" ca="1" si="131"/>
        <v>660.9677419354839</v>
      </c>
      <c r="K696" s="42">
        <v>3.5</v>
      </c>
      <c r="L696" s="43">
        <f t="shared" ca="1" si="132"/>
        <v>-657.4677419354839</v>
      </c>
      <c r="M696" s="43">
        <f t="shared" ca="1" si="133"/>
        <v>0.52952659834065396</v>
      </c>
      <c r="N696" s="44">
        <v>3.5</v>
      </c>
      <c r="O696" s="45" t="str">
        <f t="shared" ca="1" si="134"/>
        <v>Nov</v>
      </c>
      <c r="P696" s="42">
        <v>3.5</v>
      </c>
      <c r="Q696" s="44">
        <f t="shared" si="135"/>
        <v>0</v>
      </c>
      <c r="R696" s="45">
        <f t="shared" ca="1" si="136"/>
        <v>0</v>
      </c>
      <c r="S696" s="44" t="str">
        <f t="shared" ca="1" si="137"/>
        <v>GROWTH</v>
      </c>
      <c r="T696" s="46">
        <v>3.5</v>
      </c>
      <c r="U696" s="46" t="str">
        <f t="shared" ca="1" si="138"/>
        <v>Dec</v>
      </c>
      <c r="V696" s="42">
        <v>3.5</v>
      </c>
      <c r="W696" s="47">
        <f t="shared" si="139"/>
        <v>0</v>
      </c>
      <c r="X696" s="48">
        <f t="shared" ca="1" si="140"/>
        <v>0</v>
      </c>
      <c r="Y696" s="47" t="str">
        <f t="shared" ca="1" si="141"/>
        <v>GROWTH</v>
      </c>
      <c r="Z696" s="50">
        <v>0</v>
      </c>
      <c r="AA696" s="50">
        <f t="shared" si="142"/>
        <v>0</v>
      </c>
      <c r="AB696" s="27">
        <v>1000000308</v>
      </c>
    </row>
    <row r="697" spans="1:28" s="27" customFormat="1" ht="13.8">
      <c r="A697" s="39" t="s">
        <v>1245</v>
      </c>
      <c r="B697" s="58" t="s">
        <v>44</v>
      </c>
      <c r="C697" s="59" t="s">
        <v>1512</v>
      </c>
      <c r="D697" s="59">
        <v>1000000327</v>
      </c>
      <c r="E697" s="60" t="s">
        <v>1513</v>
      </c>
      <c r="F697" s="40">
        <v>44383</v>
      </c>
      <c r="G697" s="40" t="str">
        <f t="shared" si="130"/>
        <v>Targeted Dealer</v>
      </c>
      <c r="H697" s="40"/>
      <c r="I697" s="41">
        <v>20</v>
      </c>
      <c r="J697" s="41">
        <f t="shared" ca="1" si="131"/>
        <v>440.64516129032256</v>
      </c>
      <c r="K697" s="42">
        <v>0</v>
      </c>
      <c r="L697" s="43">
        <f t="shared" ca="1" si="132"/>
        <v>-440.64516129032256</v>
      </c>
      <c r="M697" s="43">
        <f t="shared" ca="1" si="133"/>
        <v>0</v>
      </c>
      <c r="N697" s="44">
        <v>0</v>
      </c>
      <c r="O697" s="45" t="str">
        <f t="shared" ca="1" si="134"/>
        <v>Nov</v>
      </c>
      <c r="P697" s="42">
        <v>0</v>
      </c>
      <c r="Q697" s="44">
        <f t="shared" si="135"/>
        <v>0</v>
      </c>
      <c r="R697" s="45">
        <f t="shared" ca="1" si="136"/>
        <v>0</v>
      </c>
      <c r="S697" s="44" t="b">
        <f t="shared" si="137"/>
        <v>0</v>
      </c>
      <c r="T697" s="46">
        <v>71.599999999999994</v>
      </c>
      <c r="U697" s="46" t="str">
        <f t="shared" ca="1" si="138"/>
        <v>Dec</v>
      </c>
      <c r="V697" s="42">
        <v>71.599999999999994</v>
      </c>
      <c r="W697" s="47">
        <f t="shared" si="139"/>
        <v>-71.599999999999994</v>
      </c>
      <c r="X697" s="48">
        <f t="shared" ca="1" si="140"/>
        <v>-1</v>
      </c>
      <c r="Y697" s="47" t="str">
        <f t="shared" ca="1" si="141"/>
        <v>DEGROWTH</v>
      </c>
      <c r="Z697" s="50">
        <v>1</v>
      </c>
      <c r="AA697" s="50">
        <f t="shared" si="142"/>
        <v>0</v>
      </c>
      <c r="AB697" s="27" t="e">
        <v>#N/A</v>
      </c>
    </row>
    <row r="698" spans="1:28" s="27" customFormat="1" ht="13.8" hidden="1">
      <c r="A698" s="39" t="s">
        <v>1245</v>
      </c>
      <c r="B698" s="58" t="s">
        <v>44</v>
      </c>
      <c r="C698" s="59" t="s">
        <v>1514</v>
      </c>
      <c r="D698" s="59">
        <v>1000000348</v>
      </c>
      <c r="E698" s="60" t="s">
        <v>1515</v>
      </c>
      <c r="F698" s="40">
        <v>44391</v>
      </c>
      <c r="G698" s="40" t="str">
        <f t="shared" si="130"/>
        <v>Targeted Dealer</v>
      </c>
      <c r="H698" s="40"/>
      <c r="I698" s="41">
        <v>50</v>
      </c>
      <c r="J698" s="41">
        <f t="shared" ca="1" si="131"/>
        <v>1101.6129032258063</v>
      </c>
      <c r="K698" s="42">
        <v>20</v>
      </c>
      <c r="L698" s="43">
        <f t="shared" ca="1" si="132"/>
        <v>-1081.6129032258063</v>
      </c>
      <c r="M698" s="43">
        <f t="shared" ca="1" si="133"/>
        <v>1.8155197657393851</v>
      </c>
      <c r="N698" s="44">
        <v>20</v>
      </c>
      <c r="O698" s="45" t="str">
        <f t="shared" ca="1" si="134"/>
        <v>Nov</v>
      </c>
      <c r="P698" s="42">
        <v>20</v>
      </c>
      <c r="Q698" s="44">
        <f t="shared" si="135"/>
        <v>0</v>
      </c>
      <c r="R698" s="45">
        <f t="shared" ca="1" si="136"/>
        <v>0</v>
      </c>
      <c r="S698" s="44" t="str">
        <f t="shared" ca="1" si="137"/>
        <v>GROWTH</v>
      </c>
      <c r="T698" s="46">
        <v>18</v>
      </c>
      <c r="U698" s="46" t="str">
        <f t="shared" ca="1" si="138"/>
        <v>Dec</v>
      </c>
      <c r="V698" s="42">
        <v>18</v>
      </c>
      <c r="W698" s="47">
        <f t="shared" si="139"/>
        <v>2</v>
      </c>
      <c r="X698" s="48">
        <f t="shared" ca="1" si="140"/>
        <v>0.11111111111111116</v>
      </c>
      <c r="Y698" s="47" t="str">
        <f t="shared" ca="1" si="141"/>
        <v>GROWTH</v>
      </c>
      <c r="Z698" s="50">
        <v>0</v>
      </c>
      <c r="AA698" s="50">
        <f t="shared" si="142"/>
        <v>0</v>
      </c>
      <c r="AB698" s="27">
        <v>1000000348</v>
      </c>
    </row>
    <row r="699" spans="1:28" s="27" customFormat="1" ht="13.8" hidden="1">
      <c r="A699" s="39" t="s">
        <v>1245</v>
      </c>
      <c r="B699" s="58" t="s">
        <v>44</v>
      </c>
      <c r="C699" s="59" t="s">
        <v>1516</v>
      </c>
      <c r="D699" s="59">
        <v>1000000842</v>
      </c>
      <c r="E699" s="60" t="s">
        <v>1517</v>
      </c>
      <c r="F699" s="40">
        <v>44419</v>
      </c>
      <c r="G699" s="40" t="str">
        <f t="shared" si="130"/>
        <v>Targeted Dealer</v>
      </c>
      <c r="H699" s="40"/>
      <c r="I699" s="41">
        <v>140</v>
      </c>
      <c r="J699" s="41">
        <f t="shared" ca="1" si="131"/>
        <v>3084.5161290322585</v>
      </c>
      <c r="K699" s="42">
        <v>224</v>
      </c>
      <c r="L699" s="43">
        <f t="shared" ca="1" si="132"/>
        <v>-2860.5161290322585</v>
      </c>
      <c r="M699" s="43">
        <f t="shared" ca="1" si="133"/>
        <v>7.2620790629575387</v>
      </c>
      <c r="N699" s="44">
        <v>262</v>
      </c>
      <c r="O699" s="45" t="str">
        <f t="shared" ca="1" si="134"/>
        <v>Nov</v>
      </c>
      <c r="P699" s="42">
        <v>262</v>
      </c>
      <c r="Q699" s="44">
        <f t="shared" si="135"/>
        <v>-38</v>
      </c>
      <c r="R699" s="45">
        <f t="shared" ca="1" si="136"/>
        <v>-0.14503816793893132</v>
      </c>
      <c r="S699" s="44" t="str">
        <f t="shared" ca="1" si="137"/>
        <v>DEGROWTH</v>
      </c>
      <c r="T699" s="46">
        <v>13.5</v>
      </c>
      <c r="U699" s="46" t="str">
        <f t="shared" ca="1" si="138"/>
        <v>Dec</v>
      </c>
      <c r="V699" s="42">
        <v>13.5</v>
      </c>
      <c r="W699" s="47">
        <f t="shared" si="139"/>
        <v>210.5</v>
      </c>
      <c r="X699" s="48">
        <f t="shared" ca="1" si="140"/>
        <v>15.592592592592592</v>
      </c>
      <c r="Y699" s="47" t="str">
        <f t="shared" ca="1" si="141"/>
        <v>GROWTH</v>
      </c>
      <c r="Z699" s="50">
        <v>0</v>
      </c>
      <c r="AA699" s="50">
        <f t="shared" si="142"/>
        <v>0</v>
      </c>
      <c r="AB699" s="27">
        <v>1000000842</v>
      </c>
    </row>
    <row r="700" spans="1:28" s="27" customFormat="1" ht="13.8" hidden="1">
      <c r="A700" s="39" t="s">
        <v>1245</v>
      </c>
      <c r="B700" s="58" t="s">
        <v>44</v>
      </c>
      <c r="C700" s="59" t="s">
        <v>1518</v>
      </c>
      <c r="D700" s="59">
        <v>1000000354</v>
      </c>
      <c r="E700" s="60" t="s">
        <v>1519</v>
      </c>
      <c r="F700" s="40">
        <v>44443</v>
      </c>
      <c r="G700" s="40" t="str">
        <f t="shared" si="130"/>
        <v>Targeted Dealer</v>
      </c>
      <c r="H700" s="40"/>
      <c r="I700" s="41">
        <v>30</v>
      </c>
      <c r="J700" s="41">
        <f t="shared" ca="1" si="131"/>
        <v>660.9677419354839</v>
      </c>
      <c r="K700" s="42">
        <v>0</v>
      </c>
      <c r="L700" s="43">
        <f t="shared" ca="1" si="132"/>
        <v>-660.9677419354839</v>
      </c>
      <c r="M700" s="43">
        <f t="shared" ca="1" si="133"/>
        <v>0</v>
      </c>
      <c r="N700" s="44">
        <v>0</v>
      </c>
      <c r="O700" s="45" t="str">
        <f t="shared" ca="1" si="134"/>
        <v>Nov</v>
      </c>
      <c r="P700" s="42">
        <v>0</v>
      </c>
      <c r="Q700" s="44">
        <f t="shared" si="135"/>
        <v>0</v>
      </c>
      <c r="R700" s="45">
        <f t="shared" ca="1" si="136"/>
        <v>0</v>
      </c>
      <c r="S700" s="44" t="b">
        <f t="shared" si="137"/>
        <v>0</v>
      </c>
      <c r="T700" s="46">
        <v>0</v>
      </c>
      <c r="U700" s="46" t="str">
        <f t="shared" ca="1" si="138"/>
        <v>Dec</v>
      </c>
      <c r="V700" s="42">
        <v>0</v>
      </c>
      <c r="W700" s="47">
        <f t="shared" si="139"/>
        <v>0</v>
      </c>
      <c r="X700" s="48">
        <f t="shared" ca="1" si="140"/>
        <v>0</v>
      </c>
      <c r="Y700" s="47" t="b">
        <f t="shared" si="141"/>
        <v>0</v>
      </c>
      <c r="Z700" s="50">
        <v>1</v>
      </c>
      <c r="AA700" s="50">
        <f t="shared" si="142"/>
        <v>0</v>
      </c>
      <c r="AB700" s="27">
        <v>1000000354</v>
      </c>
    </row>
    <row r="701" spans="1:28" s="27" customFormat="1" ht="13.8" hidden="1">
      <c r="A701" s="39" t="s">
        <v>1245</v>
      </c>
      <c r="B701" s="58" t="s">
        <v>44</v>
      </c>
      <c r="C701" s="59" t="s">
        <v>1520</v>
      </c>
      <c r="D701" s="59">
        <v>1000002593</v>
      </c>
      <c r="E701" s="60" t="s">
        <v>1521</v>
      </c>
      <c r="F701" s="40">
        <v>44594</v>
      </c>
      <c r="G701" s="40" t="str">
        <f t="shared" si="130"/>
        <v>Targeted Dealer</v>
      </c>
      <c r="H701" s="40"/>
      <c r="I701" s="41">
        <v>55</v>
      </c>
      <c r="J701" s="41">
        <f t="shared" ca="1" si="131"/>
        <v>1211.7741935483871</v>
      </c>
      <c r="K701" s="42">
        <v>0</v>
      </c>
      <c r="L701" s="43">
        <f t="shared" ca="1" si="132"/>
        <v>-1211.7741935483871</v>
      </c>
      <c r="M701" s="43">
        <f t="shared" ca="1" si="133"/>
        <v>0</v>
      </c>
      <c r="N701" s="44">
        <v>0</v>
      </c>
      <c r="O701" s="45" t="str">
        <f t="shared" ca="1" si="134"/>
        <v>Nov</v>
      </c>
      <c r="P701" s="42">
        <v>0</v>
      </c>
      <c r="Q701" s="44">
        <f t="shared" si="135"/>
        <v>0</v>
      </c>
      <c r="R701" s="45">
        <f t="shared" ca="1" si="136"/>
        <v>0</v>
      </c>
      <c r="S701" s="44" t="b">
        <f t="shared" si="137"/>
        <v>0</v>
      </c>
      <c r="T701" s="46">
        <v>38</v>
      </c>
      <c r="U701" s="46" t="str">
        <f t="shared" ca="1" si="138"/>
        <v>Dec</v>
      </c>
      <c r="V701" s="42">
        <v>38</v>
      </c>
      <c r="W701" s="47">
        <f t="shared" si="139"/>
        <v>-38</v>
      </c>
      <c r="X701" s="48">
        <f t="shared" ca="1" si="140"/>
        <v>-1</v>
      </c>
      <c r="Y701" s="47" t="str">
        <f t="shared" ca="1" si="141"/>
        <v>DEGROWTH</v>
      </c>
      <c r="Z701" s="50">
        <v>1</v>
      </c>
      <c r="AA701" s="50">
        <f t="shared" si="142"/>
        <v>0</v>
      </c>
      <c r="AB701" s="27">
        <v>1000002593</v>
      </c>
    </row>
    <row r="702" spans="1:28" s="27" customFormat="1" ht="13.8" hidden="1">
      <c r="A702" s="39" t="s">
        <v>1245</v>
      </c>
      <c r="B702" s="58" t="s">
        <v>44</v>
      </c>
      <c r="C702" s="59" t="s">
        <v>1522</v>
      </c>
      <c r="D702" s="59">
        <v>1000002626</v>
      </c>
      <c r="E702" s="60" t="s">
        <v>1523</v>
      </c>
      <c r="F702" s="40">
        <v>44643</v>
      </c>
      <c r="G702" s="40" t="str">
        <f t="shared" si="130"/>
        <v>Targeted Dealer</v>
      </c>
      <c r="H702" s="40"/>
      <c r="I702" s="41">
        <v>30</v>
      </c>
      <c r="J702" s="41">
        <f t="shared" ca="1" si="131"/>
        <v>660.9677419354839</v>
      </c>
      <c r="K702" s="42">
        <v>7.5</v>
      </c>
      <c r="L702" s="43">
        <f t="shared" ca="1" si="132"/>
        <v>-653.4677419354839</v>
      </c>
      <c r="M702" s="43">
        <f t="shared" ca="1" si="133"/>
        <v>1.1346998535871156</v>
      </c>
      <c r="N702" s="44">
        <v>0</v>
      </c>
      <c r="O702" s="45" t="str">
        <f t="shared" ca="1" si="134"/>
        <v>Nov</v>
      </c>
      <c r="P702" s="42">
        <v>0</v>
      </c>
      <c r="Q702" s="44">
        <f t="shared" si="135"/>
        <v>7.5</v>
      </c>
      <c r="R702" s="45">
        <f t="shared" ca="1" si="136"/>
        <v>0</v>
      </c>
      <c r="S702" s="44" t="b">
        <f t="shared" si="137"/>
        <v>0</v>
      </c>
      <c r="T702" s="46">
        <v>0</v>
      </c>
      <c r="U702" s="46" t="str">
        <f t="shared" ca="1" si="138"/>
        <v>Dec</v>
      </c>
      <c r="V702" s="42">
        <v>0</v>
      </c>
      <c r="W702" s="47">
        <f t="shared" si="139"/>
        <v>7.5</v>
      </c>
      <c r="X702" s="48">
        <f t="shared" ca="1" si="140"/>
        <v>0</v>
      </c>
      <c r="Y702" s="47" t="b">
        <f t="shared" si="141"/>
        <v>0</v>
      </c>
      <c r="Z702" s="50">
        <v>0</v>
      </c>
      <c r="AA702" s="50">
        <f t="shared" si="142"/>
        <v>0</v>
      </c>
      <c r="AB702" s="27">
        <v>1000002626</v>
      </c>
    </row>
    <row r="703" spans="1:28" s="27" customFormat="1" ht="13.8" hidden="1">
      <c r="A703" s="39" t="s">
        <v>1245</v>
      </c>
      <c r="B703" s="58" t="s">
        <v>44</v>
      </c>
      <c r="C703" s="59" t="s">
        <v>1524</v>
      </c>
      <c r="D703" s="59">
        <v>1000002825</v>
      </c>
      <c r="E703" s="60" t="s">
        <v>1525</v>
      </c>
      <c r="F703" s="40">
        <v>44670</v>
      </c>
      <c r="G703" s="40" t="str">
        <f t="shared" si="130"/>
        <v>Targeted Dealer</v>
      </c>
      <c r="H703" s="40"/>
      <c r="I703" s="41">
        <v>40</v>
      </c>
      <c r="J703" s="41">
        <f t="shared" ca="1" si="131"/>
        <v>881.29032258064512</v>
      </c>
      <c r="K703" s="42">
        <v>3.5</v>
      </c>
      <c r="L703" s="43">
        <f t="shared" ca="1" si="132"/>
        <v>-877.79032258064512</v>
      </c>
      <c r="M703" s="43">
        <f t="shared" ca="1" si="133"/>
        <v>0.3971449487554905</v>
      </c>
      <c r="N703" s="44">
        <v>0</v>
      </c>
      <c r="O703" s="45" t="str">
        <f t="shared" ca="1" si="134"/>
        <v>Nov</v>
      </c>
      <c r="P703" s="42">
        <v>0</v>
      </c>
      <c r="Q703" s="44">
        <f t="shared" si="135"/>
        <v>3.5</v>
      </c>
      <c r="R703" s="45">
        <f t="shared" ca="1" si="136"/>
        <v>0</v>
      </c>
      <c r="S703" s="44" t="b">
        <f t="shared" si="137"/>
        <v>0</v>
      </c>
      <c r="T703" s="46">
        <v>86.5</v>
      </c>
      <c r="U703" s="46" t="str">
        <f t="shared" ca="1" si="138"/>
        <v>Dec</v>
      </c>
      <c r="V703" s="42">
        <v>86.5</v>
      </c>
      <c r="W703" s="47">
        <f t="shared" si="139"/>
        <v>-83</v>
      </c>
      <c r="X703" s="48">
        <f t="shared" ca="1" si="140"/>
        <v>-0.95953757225433522</v>
      </c>
      <c r="Y703" s="47" t="str">
        <f t="shared" ca="1" si="141"/>
        <v>DEGROWTH</v>
      </c>
      <c r="Z703" s="50">
        <v>0</v>
      </c>
      <c r="AA703" s="50">
        <f t="shared" si="142"/>
        <v>0</v>
      </c>
      <c r="AB703" s="27">
        <v>1000002825</v>
      </c>
    </row>
    <row r="704" spans="1:28" s="27" customFormat="1" ht="13.8" hidden="1">
      <c r="A704" s="39" t="s">
        <v>1245</v>
      </c>
      <c r="B704" s="58" t="s">
        <v>44</v>
      </c>
      <c r="C704" s="59" t="s">
        <v>1526</v>
      </c>
      <c r="D704" s="59">
        <v>1000002847</v>
      </c>
      <c r="E704" s="60" t="s">
        <v>1527</v>
      </c>
      <c r="F704" s="40">
        <v>44772</v>
      </c>
      <c r="G704" s="40" t="str">
        <f t="shared" si="130"/>
        <v>Targeted Dealer</v>
      </c>
      <c r="H704" s="40"/>
      <c r="I704" s="41">
        <v>400</v>
      </c>
      <c r="J704" s="41">
        <f t="shared" ca="1" si="131"/>
        <v>8812.9032258064508</v>
      </c>
      <c r="K704" s="42">
        <v>692.5</v>
      </c>
      <c r="L704" s="43">
        <f t="shared" ca="1" si="132"/>
        <v>-8120.4032258064508</v>
      </c>
      <c r="M704" s="43">
        <f t="shared" ca="1" si="133"/>
        <v>7.8577964860907761</v>
      </c>
      <c r="N704" s="44">
        <v>566.5</v>
      </c>
      <c r="O704" s="45" t="str">
        <f t="shared" ca="1" si="134"/>
        <v>Nov</v>
      </c>
      <c r="P704" s="42">
        <v>566.5</v>
      </c>
      <c r="Q704" s="44">
        <f t="shared" si="135"/>
        <v>126</v>
      </c>
      <c r="R704" s="45">
        <f t="shared" ca="1" si="136"/>
        <v>0.22241835834068846</v>
      </c>
      <c r="S704" s="44" t="str">
        <f t="shared" ca="1" si="137"/>
        <v>GROWTH</v>
      </c>
      <c r="T704" s="46">
        <v>238.75</v>
      </c>
      <c r="U704" s="46" t="str">
        <f t="shared" ca="1" si="138"/>
        <v>Dec</v>
      </c>
      <c r="V704" s="42">
        <v>238.75</v>
      </c>
      <c r="W704" s="47">
        <f t="shared" si="139"/>
        <v>453.75</v>
      </c>
      <c r="X704" s="48">
        <f t="shared" ca="1" si="140"/>
        <v>1.9005235602094239</v>
      </c>
      <c r="Y704" s="47" t="str">
        <f t="shared" ca="1" si="141"/>
        <v>GROWTH</v>
      </c>
      <c r="Z704" s="50">
        <v>0</v>
      </c>
      <c r="AA704" s="50">
        <f t="shared" si="142"/>
        <v>0</v>
      </c>
      <c r="AB704" s="27">
        <v>1000002847</v>
      </c>
    </row>
    <row r="705" spans="1:28" s="27" customFormat="1" ht="13.8" hidden="1">
      <c r="A705" s="39" t="s">
        <v>1245</v>
      </c>
      <c r="B705" s="58" t="s">
        <v>44</v>
      </c>
      <c r="C705" s="61" t="s">
        <v>1528</v>
      </c>
      <c r="D705" s="59">
        <v>1000002921</v>
      </c>
      <c r="E705" s="61" t="s">
        <v>1529</v>
      </c>
      <c r="F705" s="40">
        <v>44804</v>
      </c>
      <c r="G705" s="40" t="str">
        <f t="shared" si="130"/>
        <v>Targeted Dealer</v>
      </c>
      <c r="H705" s="40"/>
      <c r="I705" s="41">
        <v>20</v>
      </c>
      <c r="J705" s="41">
        <f t="shared" ca="1" si="131"/>
        <v>440.64516129032256</v>
      </c>
      <c r="K705" s="42">
        <v>0</v>
      </c>
      <c r="L705" s="43">
        <f t="shared" ca="1" si="132"/>
        <v>-440.64516129032256</v>
      </c>
      <c r="M705" s="43">
        <f t="shared" ca="1" si="133"/>
        <v>0</v>
      </c>
      <c r="N705" s="44">
        <v>17.5</v>
      </c>
      <c r="O705" s="45" t="str">
        <f t="shared" ca="1" si="134"/>
        <v>Nov</v>
      </c>
      <c r="P705" s="42">
        <v>17.5</v>
      </c>
      <c r="Q705" s="44">
        <f t="shared" si="135"/>
        <v>-17.5</v>
      </c>
      <c r="R705" s="45">
        <f t="shared" ca="1" si="136"/>
        <v>-1</v>
      </c>
      <c r="S705" s="44" t="str">
        <f t="shared" ca="1" si="137"/>
        <v>DEGROWTH</v>
      </c>
      <c r="T705" s="46">
        <v>0</v>
      </c>
      <c r="U705" s="46" t="str">
        <f t="shared" ca="1" si="138"/>
        <v>Dec</v>
      </c>
      <c r="V705" s="42">
        <v>0</v>
      </c>
      <c r="W705" s="47">
        <f t="shared" si="139"/>
        <v>0</v>
      </c>
      <c r="X705" s="48">
        <f t="shared" ca="1" si="140"/>
        <v>0</v>
      </c>
      <c r="Y705" s="47" t="b">
        <f t="shared" si="141"/>
        <v>0</v>
      </c>
      <c r="Z705" s="50">
        <v>1</v>
      </c>
      <c r="AA705" s="50">
        <f t="shared" si="142"/>
        <v>0</v>
      </c>
      <c r="AB705" s="27">
        <v>1000002921</v>
      </c>
    </row>
    <row r="706" spans="1:28" s="27" customFormat="1" ht="13.8" hidden="1">
      <c r="A706" s="39" t="s">
        <v>1245</v>
      </c>
      <c r="B706" s="58" t="s">
        <v>44</v>
      </c>
      <c r="C706" s="61" t="s">
        <v>1530</v>
      </c>
      <c r="D706" s="59">
        <v>1000002990</v>
      </c>
      <c r="E706" s="61" t="s">
        <v>1531</v>
      </c>
      <c r="F706" s="40">
        <v>44832</v>
      </c>
      <c r="G706" s="40" t="str">
        <f t="shared" si="130"/>
        <v>Targeted Dealer</v>
      </c>
      <c r="H706" s="40"/>
      <c r="I706" s="41">
        <v>60</v>
      </c>
      <c r="J706" s="41">
        <f t="shared" ca="1" si="131"/>
        <v>1321.9354838709678</v>
      </c>
      <c r="K706" s="42">
        <v>102.5</v>
      </c>
      <c r="L706" s="43">
        <f t="shared" ca="1" si="132"/>
        <v>-1219.4354838709678</v>
      </c>
      <c r="M706" s="43">
        <f t="shared" ca="1" si="133"/>
        <v>7.7537823328452893</v>
      </c>
      <c r="N706" s="44">
        <v>100</v>
      </c>
      <c r="O706" s="45" t="str">
        <f t="shared" ca="1" si="134"/>
        <v>Nov</v>
      </c>
      <c r="P706" s="42">
        <v>100</v>
      </c>
      <c r="Q706" s="44">
        <f t="shared" si="135"/>
        <v>2.5</v>
      </c>
      <c r="R706" s="45">
        <f t="shared" ca="1" si="136"/>
        <v>2.4999999999999911E-2</v>
      </c>
      <c r="S706" s="44" t="str">
        <f t="shared" ca="1" si="137"/>
        <v>GROWTH</v>
      </c>
      <c r="T706" s="46">
        <v>21</v>
      </c>
      <c r="U706" s="46" t="str">
        <f t="shared" ca="1" si="138"/>
        <v>Dec</v>
      </c>
      <c r="V706" s="42">
        <v>21</v>
      </c>
      <c r="W706" s="47">
        <f t="shared" si="139"/>
        <v>81.5</v>
      </c>
      <c r="X706" s="48">
        <f t="shared" ca="1" si="140"/>
        <v>3.8809523809523814</v>
      </c>
      <c r="Y706" s="47" t="str">
        <f t="shared" ca="1" si="141"/>
        <v>GROWTH</v>
      </c>
      <c r="Z706" s="50">
        <v>0</v>
      </c>
      <c r="AA706" s="50">
        <f t="shared" si="142"/>
        <v>0</v>
      </c>
      <c r="AB706" s="27">
        <v>1000002990</v>
      </c>
    </row>
    <row r="707" spans="1:28" s="27" customFormat="1" ht="13.8" hidden="1">
      <c r="A707" s="39" t="s">
        <v>1245</v>
      </c>
      <c r="B707" s="58" t="s">
        <v>44</v>
      </c>
      <c r="C707" s="61" t="s">
        <v>1532</v>
      </c>
      <c r="D707" s="59">
        <v>1000003062</v>
      </c>
      <c r="E707" s="61" t="s">
        <v>1533</v>
      </c>
      <c r="F707" s="40">
        <v>44865</v>
      </c>
      <c r="G707" s="40" t="str">
        <f t="shared" ref="G707:G770" si="143">IF(I707&gt;0,"Targeted Dealer","-")</f>
        <v>Targeted Dealer</v>
      </c>
      <c r="H707" s="40"/>
      <c r="I707" s="41">
        <v>20</v>
      </c>
      <c r="J707" s="41">
        <f t="shared" ca="1" si="131"/>
        <v>440.64516129032256</v>
      </c>
      <c r="K707" s="42">
        <v>0</v>
      </c>
      <c r="L707" s="43">
        <f t="shared" ca="1" si="132"/>
        <v>-440.64516129032256</v>
      </c>
      <c r="M707" s="43">
        <f t="shared" ca="1" si="133"/>
        <v>0</v>
      </c>
      <c r="N707" s="44">
        <v>26</v>
      </c>
      <c r="O707" s="45" t="str">
        <f t="shared" ca="1" si="134"/>
        <v>Nov</v>
      </c>
      <c r="P707" s="42">
        <v>26</v>
      </c>
      <c r="Q707" s="44">
        <f t="shared" si="135"/>
        <v>-26</v>
      </c>
      <c r="R707" s="45">
        <f t="shared" ca="1" si="136"/>
        <v>-1</v>
      </c>
      <c r="S707" s="44" t="str">
        <f t="shared" ca="1" si="137"/>
        <v>DEGROWTH</v>
      </c>
      <c r="T707" s="46">
        <v>0</v>
      </c>
      <c r="U707" s="46" t="str">
        <f t="shared" ca="1" si="138"/>
        <v>Dec</v>
      </c>
      <c r="V707" s="42">
        <v>0</v>
      </c>
      <c r="W707" s="47">
        <f t="shared" si="139"/>
        <v>0</v>
      </c>
      <c r="X707" s="48">
        <f t="shared" ca="1" si="140"/>
        <v>0</v>
      </c>
      <c r="Y707" s="47" t="b">
        <f t="shared" si="141"/>
        <v>0</v>
      </c>
      <c r="Z707" s="50">
        <v>1</v>
      </c>
      <c r="AA707" s="50">
        <f t="shared" si="142"/>
        <v>0</v>
      </c>
      <c r="AB707" s="27">
        <v>1000003062</v>
      </c>
    </row>
    <row r="708" spans="1:28" s="27" customFormat="1" ht="13.8" hidden="1">
      <c r="A708" s="39" t="s">
        <v>1245</v>
      </c>
      <c r="B708" s="58" t="s">
        <v>44</v>
      </c>
      <c r="C708" s="61" t="s">
        <v>1534</v>
      </c>
      <c r="D708" s="59">
        <v>1000003156</v>
      </c>
      <c r="E708" s="61" t="s">
        <v>1535</v>
      </c>
      <c r="F708" s="40">
        <v>44914</v>
      </c>
      <c r="G708" s="40" t="str">
        <f t="shared" si="143"/>
        <v>Targeted Dealer</v>
      </c>
      <c r="H708" s="40" t="s">
        <v>113</v>
      </c>
      <c r="I708" s="41">
        <v>120</v>
      </c>
      <c r="J708" s="41">
        <f t="shared" ref="J708:J771" ca="1" si="144">I708/$J$1*$E$1</f>
        <v>2643.8709677419356</v>
      </c>
      <c r="K708" s="42">
        <v>120.5</v>
      </c>
      <c r="L708" s="43">
        <f t="shared" ref="L708:L771" ca="1" si="145">K708-J708</f>
        <v>-2523.3709677419356</v>
      </c>
      <c r="M708" s="43">
        <f t="shared" ref="M708:M771" ca="1" si="146">IFERROR((K708/J708%),"-")</f>
        <v>4.557711078574914</v>
      </c>
      <c r="N708" s="44">
        <v>128</v>
      </c>
      <c r="O708" s="45" t="str">
        <f t="shared" ref="O708:O771" ca="1" si="147">IF(F708&lt;=$P$2,"Nov","")</f>
        <v>Nov</v>
      </c>
      <c r="P708" s="42">
        <v>128</v>
      </c>
      <c r="Q708" s="44">
        <f t="shared" ref="Q708:Q771" si="148">K708-P708</f>
        <v>-7.5</v>
      </c>
      <c r="R708" s="45">
        <f t="shared" ref="R708:R771" ca="1" si="149">IFERROR(IF(O708="Nov",(K708/P708-1)),0)</f>
        <v>-5.859375E-2</v>
      </c>
      <c r="S708" s="44" t="str">
        <f t="shared" ref="S708:S771" ca="1" si="150">IF(N708&gt;0,IF(O708="","-",IF(R708&lt;0%,"DEGROWTH","GROWTH")))</f>
        <v>DEGROWTH</v>
      </c>
      <c r="T708" s="46">
        <v>34.5</v>
      </c>
      <c r="U708" s="46" t="str">
        <f t="shared" ref="U708:U771" ca="1" si="151">IF(F708&lt;=$V$2,"Dec","")</f>
        <v>Dec</v>
      </c>
      <c r="V708" s="42">
        <v>34.5</v>
      </c>
      <c r="W708" s="47">
        <f t="shared" ref="W708:W771" si="152">K708-V708</f>
        <v>86</v>
      </c>
      <c r="X708" s="48">
        <f t="shared" ref="X708:X771" ca="1" si="153">IFERROR(IF(U708="Dec",(K708/V708-1)),0)</f>
        <v>2.4927536231884058</v>
      </c>
      <c r="Y708" s="47" t="str">
        <f t="shared" ref="Y708:Y771" ca="1" si="154">IF(T708&gt;0,IF(U708="","-",IF(X708&lt;0%,"DEGROWTH","GROWTH")))</f>
        <v>GROWTH</v>
      </c>
      <c r="Z708" s="50">
        <v>0</v>
      </c>
      <c r="AA708" s="50">
        <f t="shared" ref="AA708:AA771" si="155">IF(H708&gt;0,1,0)</f>
        <v>1</v>
      </c>
      <c r="AB708" s="27">
        <v>1000003156</v>
      </c>
    </row>
    <row r="709" spans="1:28" s="27" customFormat="1" ht="13.8" hidden="1">
      <c r="A709" s="39" t="s">
        <v>1245</v>
      </c>
      <c r="B709" s="58" t="s">
        <v>44</v>
      </c>
      <c r="C709" s="61" t="s">
        <v>1536</v>
      </c>
      <c r="D709" s="59">
        <v>1000003204</v>
      </c>
      <c r="E709" s="61" t="s">
        <v>1537</v>
      </c>
      <c r="F709" s="40">
        <v>44926</v>
      </c>
      <c r="G709" s="40" t="str">
        <f t="shared" si="143"/>
        <v>Targeted Dealer</v>
      </c>
      <c r="H709" s="40"/>
      <c r="I709" s="41">
        <v>20</v>
      </c>
      <c r="J709" s="41">
        <f t="shared" ca="1" si="144"/>
        <v>440.64516129032256</v>
      </c>
      <c r="K709" s="42">
        <v>0</v>
      </c>
      <c r="L709" s="43">
        <f t="shared" ca="1" si="145"/>
        <v>-440.64516129032256</v>
      </c>
      <c r="M709" s="43">
        <f t="shared" ca="1" si="146"/>
        <v>0</v>
      </c>
      <c r="N709" s="44">
        <v>0</v>
      </c>
      <c r="O709" s="45" t="str">
        <f t="shared" ca="1" si="147"/>
        <v>Nov</v>
      </c>
      <c r="P709" s="42">
        <v>0</v>
      </c>
      <c r="Q709" s="44">
        <f t="shared" si="148"/>
        <v>0</v>
      </c>
      <c r="R709" s="45">
        <f t="shared" ca="1" si="149"/>
        <v>0</v>
      </c>
      <c r="S709" s="44" t="b">
        <f t="shared" si="150"/>
        <v>0</v>
      </c>
      <c r="T709" s="46">
        <v>3.5</v>
      </c>
      <c r="U709" s="46" t="str">
        <f t="shared" ca="1" si="151"/>
        <v>Dec</v>
      </c>
      <c r="V709" s="42">
        <v>3.5</v>
      </c>
      <c r="W709" s="47">
        <f t="shared" si="152"/>
        <v>-3.5</v>
      </c>
      <c r="X709" s="48">
        <f t="shared" ca="1" si="153"/>
        <v>-1</v>
      </c>
      <c r="Y709" s="47" t="str">
        <f t="shared" ca="1" si="154"/>
        <v>DEGROWTH</v>
      </c>
      <c r="Z709" s="50">
        <v>1</v>
      </c>
      <c r="AA709" s="50">
        <f t="shared" si="155"/>
        <v>0</v>
      </c>
      <c r="AB709" s="27">
        <v>1000003204</v>
      </c>
    </row>
    <row r="710" spans="1:28" s="27" customFormat="1" ht="13.8" hidden="1">
      <c r="A710" s="39" t="s">
        <v>1245</v>
      </c>
      <c r="B710" s="58" t="s">
        <v>44</v>
      </c>
      <c r="C710" s="61" t="s">
        <v>1538</v>
      </c>
      <c r="D710" s="59">
        <v>1000003250</v>
      </c>
      <c r="E710" s="61" t="s">
        <v>1539</v>
      </c>
      <c r="F710" s="40">
        <v>44945</v>
      </c>
      <c r="G710" s="40" t="str">
        <f t="shared" si="143"/>
        <v>Targeted Dealer</v>
      </c>
      <c r="H710" s="40"/>
      <c r="I710" s="41">
        <v>25</v>
      </c>
      <c r="J710" s="41">
        <f t="shared" ca="1" si="144"/>
        <v>550.80645161290317</v>
      </c>
      <c r="K710" s="42">
        <v>3.5</v>
      </c>
      <c r="L710" s="43">
        <f t="shared" ca="1" si="145"/>
        <v>-547.30645161290317</v>
      </c>
      <c r="M710" s="43">
        <f t="shared" ca="1" si="146"/>
        <v>0.63543191800878485</v>
      </c>
      <c r="N710" s="44">
        <v>0</v>
      </c>
      <c r="O710" s="45" t="str">
        <f t="shared" ca="1" si="147"/>
        <v>Nov</v>
      </c>
      <c r="P710" s="42">
        <v>0</v>
      </c>
      <c r="Q710" s="44">
        <f t="shared" si="148"/>
        <v>3.5</v>
      </c>
      <c r="R710" s="45">
        <f t="shared" ca="1" si="149"/>
        <v>0</v>
      </c>
      <c r="S710" s="44" t="b">
        <f t="shared" si="150"/>
        <v>0</v>
      </c>
      <c r="T710" s="46">
        <v>0</v>
      </c>
      <c r="U710" s="46" t="str">
        <f t="shared" ca="1" si="151"/>
        <v>Dec</v>
      </c>
      <c r="V710" s="42">
        <v>0</v>
      </c>
      <c r="W710" s="47">
        <f t="shared" si="152"/>
        <v>3.5</v>
      </c>
      <c r="X710" s="48">
        <f t="shared" ca="1" si="153"/>
        <v>0</v>
      </c>
      <c r="Y710" s="47" t="b">
        <f t="shared" si="154"/>
        <v>0</v>
      </c>
      <c r="Z710" s="50">
        <v>0</v>
      </c>
      <c r="AA710" s="50">
        <f t="shared" si="155"/>
        <v>0</v>
      </c>
      <c r="AB710" s="27">
        <v>1000003250</v>
      </c>
    </row>
    <row r="711" spans="1:28" s="27" customFormat="1" ht="13.8" hidden="1">
      <c r="A711" s="39" t="s">
        <v>1245</v>
      </c>
      <c r="B711" s="58" t="s">
        <v>44</v>
      </c>
      <c r="C711" s="61" t="s">
        <v>1540</v>
      </c>
      <c r="D711" s="59">
        <v>1000003307</v>
      </c>
      <c r="E711" s="61" t="s">
        <v>1541</v>
      </c>
      <c r="F711" s="40">
        <v>44957</v>
      </c>
      <c r="G711" s="40" t="str">
        <f t="shared" si="143"/>
        <v>Targeted Dealer</v>
      </c>
      <c r="H711" s="40"/>
      <c r="I711" s="41">
        <v>50</v>
      </c>
      <c r="J711" s="41">
        <f t="shared" ca="1" si="144"/>
        <v>1101.6129032258063</v>
      </c>
      <c r="K711" s="42">
        <v>0</v>
      </c>
      <c r="L711" s="43">
        <f t="shared" ca="1" si="145"/>
        <v>-1101.6129032258063</v>
      </c>
      <c r="M711" s="43">
        <f t="shared" ca="1" si="146"/>
        <v>0</v>
      </c>
      <c r="N711" s="44">
        <v>0</v>
      </c>
      <c r="O711" s="45" t="str">
        <f t="shared" ca="1" si="147"/>
        <v>Nov</v>
      </c>
      <c r="P711" s="42">
        <v>0</v>
      </c>
      <c r="Q711" s="44">
        <f t="shared" si="148"/>
        <v>0</v>
      </c>
      <c r="R711" s="45">
        <f t="shared" ca="1" si="149"/>
        <v>0</v>
      </c>
      <c r="S711" s="44" t="b">
        <f t="shared" si="150"/>
        <v>0</v>
      </c>
      <c r="T711" s="46">
        <v>47</v>
      </c>
      <c r="U711" s="46" t="str">
        <f t="shared" ca="1" si="151"/>
        <v>Dec</v>
      </c>
      <c r="V711" s="42">
        <v>47</v>
      </c>
      <c r="W711" s="47">
        <f t="shared" si="152"/>
        <v>-47</v>
      </c>
      <c r="X711" s="48">
        <f t="shared" ca="1" si="153"/>
        <v>-1</v>
      </c>
      <c r="Y711" s="47" t="str">
        <f t="shared" ca="1" si="154"/>
        <v>DEGROWTH</v>
      </c>
      <c r="Z711" s="50">
        <v>1</v>
      </c>
      <c r="AA711" s="50">
        <f t="shared" si="155"/>
        <v>0</v>
      </c>
      <c r="AB711" s="27">
        <v>1000003307</v>
      </c>
    </row>
    <row r="712" spans="1:28" s="27" customFormat="1" ht="13.8">
      <c r="A712" s="39" t="s">
        <v>1245</v>
      </c>
      <c r="B712" s="58" t="s">
        <v>44</v>
      </c>
      <c r="C712" s="61" t="s">
        <v>1542</v>
      </c>
      <c r="D712" s="59">
        <v>1000003365</v>
      </c>
      <c r="E712" s="61" t="s">
        <v>1543</v>
      </c>
      <c r="F712" s="40">
        <v>44975</v>
      </c>
      <c r="G712" s="40" t="str">
        <f t="shared" si="143"/>
        <v>Targeted Dealer</v>
      </c>
      <c r="H712" s="40"/>
      <c r="I712" s="41">
        <v>30</v>
      </c>
      <c r="J712" s="41">
        <f t="shared" ca="1" si="144"/>
        <v>660.9677419354839</v>
      </c>
      <c r="K712" s="42">
        <v>0</v>
      </c>
      <c r="L712" s="43">
        <f t="shared" ca="1" si="145"/>
        <v>-660.9677419354839</v>
      </c>
      <c r="M712" s="43">
        <f t="shared" ca="1" si="146"/>
        <v>0</v>
      </c>
      <c r="N712" s="44">
        <v>0</v>
      </c>
      <c r="O712" s="45" t="str">
        <f t="shared" ca="1" si="147"/>
        <v>Nov</v>
      </c>
      <c r="P712" s="42">
        <v>0</v>
      </c>
      <c r="Q712" s="44">
        <f t="shared" si="148"/>
        <v>0</v>
      </c>
      <c r="R712" s="45">
        <f t="shared" ca="1" si="149"/>
        <v>0</v>
      </c>
      <c r="S712" s="44" t="b">
        <f t="shared" si="150"/>
        <v>0</v>
      </c>
      <c r="T712" s="46">
        <v>0</v>
      </c>
      <c r="U712" s="46" t="str">
        <f t="shared" ca="1" si="151"/>
        <v>Dec</v>
      </c>
      <c r="V712" s="42">
        <v>0</v>
      </c>
      <c r="W712" s="47">
        <f t="shared" si="152"/>
        <v>0</v>
      </c>
      <c r="X712" s="48">
        <f t="shared" ca="1" si="153"/>
        <v>0</v>
      </c>
      <c r="Y712" s="47" t="b">
        <f t="shared" si="154"/>
        <v>0</v>
      </c>
      <c r="Z712" s="50">
        <v>1</v>
      </c>
      <c r="AA712" s="50">
        <f t="shared" si="155"/>
        <v>0</v>
      </c>
      <c r="AB712" s="27" t="e">
        <v>#N/A</v>
      </c>
    </row>
    <row r="713" spans="1:28" s="27" customFormat="1" ht="13.8" hidden="1">
      <c r="A713" s="39" t="s">
        <v>1245</v>
      </c>
      <c r="B713" s="58" t="s">
        <v>44</v>
      </c>
      <c r="C713" s="61" t="s">
        <v>1544</v>
      </c>
      <c r="D713" s="59">
        <v>1000003397</v>
      </c>
      <c r="E713" s="61" t="s">
        <v>1545</v>
      </c>
      <c r="F713" s="40">
        <v>44985</v>
      </c>
      <c r="G713" s="40" t="str">
        <f t="shared" si="143"/>
        <v>Targeted Dealer</v>
      </c>
      <c r="H713" s="40"/>
      <c r="I713" s="41">
        <v>20</v>
      </c>
      <c r="J713" s="41">
        <f t="shared" ca="1" si="144"/>
        <v>440.64516129032256</v>
      </c>
      <c r="K713" s="42">
        <v>3.5</v>
      </c>
      <c r="L713" s="43">
        <f t="shared" ca="1" si="145"/>
        <v>-437.14516129032256</v>
      </c>
      <c r="M713" s="43">
        <f t="shared" ca="1" si="146"/>
        <v>0.794289897510981</v>
      </c>
      <c r="N713" s="44">
        <v>0</v>
      </c>
      <c r="O713" s="45" t="str">
        <f t="shared" ca="1" si="147"/>
        <v>Nov</v>
      </c>
      <c r="P713" s="42">
        <v>0</v>
      </c>
      <c r="Q713" s="44">
        <f t="shared" si="148"/>
        <v>3.5</v>
      </c>
      <c r="R713" s="45">
        <f t="shared" ca="1" si="149"/>
        <v>0</v>
      </c>
      <c r="S713" s="44" t="b">
        <f t="shared" si="150"/>
        <v>0</v>
      </c>
      <c r="T713" s="46">
        <v>0</v>
      </c>
      <c r="U713" s="46" t="str">
        <f t="shared" ca="1" si="151"/>
        <v>Dec</v>
      </c>
      <c r="V713" s="42">
        <v>0</v>
      </c>
      <c r="W713" s="47">
        <f t="shared" si="152"/>
        <v>3.5</v>
      </c>
      <c r="X713" s="48">
        <f t="shared" ca="1" si="153"/>
        <v>0</v>
      </c>
      <c r="Y713" s="47" t="b">
        <f t="shared" si="154"/>
        <v>0</v>
      </c>
      <c r="Z713" s="50">
        <v>0</v>
      </c>
      <c r="AA713" s="50">
        <f t="shared" si="155"/>
        <v>0</v>
      </c>
      <c r="AB713" s="27">
        <v>1000003397</v>
      </c>
    </row>
    <row r="714" spans="1:28" s="27" customFormat="1" ht="13.8" hidden="1">
      <c r="A714" s="39" t="s">
        <v>1245</v>
      </c>
      <c r="B714" s="58" t="s">
        <v>44</v>
      </c>
      <c r="C714" s="61" t="s">
        <v>1546</v>
      </c>
      <c r="D714" s="59">
        <v>1000003444</v>
      </c>
      <c r="E714" s="61" t="s">
        <v>1172</v>
      </c>
      <c r="F714" s="40">
        <v>45008</v>
      </c>
      <c r="G714" s="40" t="str">
        <f t="shared" si="143"/>
        <v>Targeted Dealer</v>
      </c>
      <c r="H714" s="40"/>
      <c r="I714" s="41">
        <v>30</v>
      </c>
      <c r="J714" s="41">
        <f t="shared" ca="1" si="144"/>
        <v>660.9677419354839</v>
      </c>
      <c r="K714" s="42">
        <v>0</v>
      </c>
      <c r="L714" s="43">
        <f t="shared" ca="1" si="145"/>
        <v>-660.9677419354839</v>
      </c>
      <c r="M714" s="43">
        <f t="shared" ca="1" si="146"/>
        <v>0</v>
      </c>
      <c r="N714" s="44">
        <v>0</v>
      </c>
      <c r="O714" s="45" t="str">
        <f t="shared" ca="1" si="147"/>
        <v>Nov</v>
      </c>
      <c r="P714" s="42">
        <v>0</v>
      </c>
      <c r="Q714" s="44">
        <f t="shared" si="148"/>
        <v>0</v>
      </c>
      <c r="R714" s="45">
        <f t="shared" ca="1" si="149"/>
        <v>0</v>
      </c>
      <c r="S714" s="44" t="b">
        <f t="shared" si="150"/>
        <v>0</v>
      </c>
      <c r="T714" s="46">
        <v>102.5</v>
      </c>
      <c r="U714" s="46" t="str">
        <f t="shared" ca="1" si="151"/>
        <v>Dec</v>
      </c>
      <c r="V714" s="42">
        <v>102.5</v>
      </c>
      <c r="W714" s="47">
        <f t="shared" si="152"/>
        <v>-102.5</v>
      </c>
      <c r="X714" s="48">
        <f t="shared" ca="1" si="153"/>
        <v>-1</v>
      </c>
      <c r="Y714" s="47" t="str">
        <f t="shared" ca="1" si="154"/>
        <v>DEGROWTH</v>
      </c>
      <c r="Z714" s="50">
        <v>1</v>
      </c>
      <c r="AA714" s="50">
        <f t="shared" si="155"/>
        <v>0</v>
      </c>
      <c r="AB714" s="27">
        <v>1000003444</v>
      </c>
    </row>
    <row r="715" spans="1:28" s="27" customFormat="1" ht="13.8" hidden="1">
      <c r="A715" s="39" t="s">
        <v>1245</v>
      </c>
      <c r="B715" s="58" t="s">
        <v>44</v>
      </c>
      <c r="C715" s="61" t="s">
        <v>1547</v>
      </c>
      <c r="D715" s="59">
        <v>1000003446</v>
      </c>
      <c r="E715" s="61" t="s">
        <v>1548</v>
      </c>
      <c r="F715" s="40">
        <v>45008</v>
      </c>
      <c r="G715" s="40" t="str">
        <f t="shared" si="143"/>
        <v>Targeted Dealer</v>
      </c>
      <c r="H715" s="40"/>
      <c r="I715" s="41">
        <v>20</v>
      </c>
      <c r="J715" s="41">
        <f t="shared" ca="1" si="144"/>
        <v>440.64516129032256</v>
      </c>
      <c r="K715" s="42">
        <v>7</v>
      </c>
      <c r="L715" s="43">
        <f t="shared" ca="1" si="145"/>
        <v>-433.64516129032256</v>
      </c>
      <c r="M715" s="43">
        <f t="shared" ca="1" si="146"/>
        <v>1.588579795021962</v>
      </c>
      <c r="N715" s="44">
        <v>0</v>
      </c>
      <c r="O715" s="45" t="str">
        <f t="shared" ca="1" si="147"/>
        <v>Nov</v>
      </c>
      <c r="P715" s="42">
        <v>0</v>
      </c>
      <c r="Q715" s="44">
        <f t="shared" si="148"/>
        <v>7</v>
      </c>
      <c r="R715" s="45">
        <f t="shared" ca="1" si="149"/>
        <v>0</v>
      </c>
      <c r="S715" s="44" t="b">
        <f t="shared" si="150"/>
        <v>0</v>
      </c>
      <c r="T715" s="46">
        <v>0</v>
      </c>
      <c r="U715" s="46" t="str">
        <f t="shared" ca="1" si="151"/>
        <v>Dec</v>
      </c>
      <c r="V715" s="42">
        <v>0</v>
      </c>
      <c r="W715" s="47">
        <f t="shared" si="152"/>
        <v>7</v>
      </c>
      <c r="X715" s="48">
        <f t="shared" ca="1" si="153"/>
        <v>0</v>
      </c>
      <c r="Y715" s="47" t="b">
        <f t="shared" si="154"/>
        <v>0</v>
      </c>
      <c r="Z715" s="50">
        <v>0</v>
      </c>
      <c r="AA715" s="50">
        <f t="shared" si="155"/>
        <v>0</v>
      </c>
      <c r="AB715" s="27">
        <v>1000003446</v>
      </c>
    </row>
    <row r="716" spans="1:28" s="27" customFormat="1" ht="13.8" hidden="1">
      <c r="A716" s="39" t="s">
        <v>1245</v>
      </c>
      <c r="B716" s="58" t="s">
        <v>44</v>
      </c>
      <c r="C716" s="61" t="s">
        <v>1549</v>
      </c>
      <c r="D716" s="59">
        <v>1000003515</v>
      </c>
      <c r="E716" s="61" t="s">
        <v>1550</v>
      </c>
      <c r="F716" s="40">
        <v>45054</v>
      </c>
      <c r="G716" s="40" t="str">
        <f t="shared" si="143"/>
        <v>Targeted Dealer</v>
      </c>
      <c r="H716" s="40"/>
      <c r="I716" s="41">
        <v>50</v>
      </c>
      <c r="J716" s="41">
        <f t="shared" ca="1" si="144"/>
        <v>1101.6129032258063</v>
      </c>
      <c r="K716" s="42">
        <v>75.5</v>
      </c>
      <c r="L716" s="43">
        <f t="shared" ca="1" si="145"/>
        <v>-1026.1129032258063</v>
      </c>
      <c r="M716" s="43">
        <f t="shared" ca="1" si="146"/>
        <v>6.853587115666179</v>
      </c>
      <c r="N716" s="44">
        <v>72.5</v>
      </c>
      <c r="O716" s="45" t="str">
        <f t="shared" ca="1" si="147"/>
        <v>Nov</v>
      </c>
      <c r="P716" s="42">
        <v>72.5</v>
      </c>
      <c r="Q716" s="44">
        <f t="shared" si="148"/>
        <v>3</v>
      </c>
      <c r="R716" s="45">
        <f t="shared" ca="1" si="149"/>
        <v>4.1379310344827669E-2</v>
      </c>
      <c r="S716" s="44" t="str">
        <f t="shared" ca="1" si="150"/>
        <v>GROWTH</v>
      </c>
      <c r="T716" s="46">
        <v>11</v>
      </c>
      <c r="U716" s="46" t="str">
        <f t="shared" ca="1" si="151"/>
        <v>Dec</v>
      </c>
      <c r="V716" s="42">
        <v>11</v>
      </c>
      <c r="W716" s="47">
        <f t="shared" si="152"/>
        <v>64.5</v>
      </c>
      <c r="X716" s="48">
        <f t="shared" ca="1" si="153"/>
        <v>5.8636363636363633</v>
      </c>
      <c r="Y716" s="47" t="str">
        <f t="shared" ca="1" si="154"/>
        <v>GROWTH</v>
      </c>
      <c r="Z716" s="50">
        <v>0</v>
      </c>
      <c r="AA716" s="50">
        <f t="shared" si="155"/>
        <v>0</v>
      </c>
      <c r="AB716" s="27">
        <v>1000003515</v>
      </c>
    </row>
    <row r="717" spans="1:28" s="27" customFormat="1" ht="13.8" hidden="1">
      <c r="A717" s="39" t="s">
        <v>1245</v>
      </c>
      <c r="B717" s="58" t="s">
        <v>44</v>
      </c>
      <c r="C717" s="61" t="s">
        <v>1551</v>
      </c>
      <c r="D717" s="59">
        <v>1000003592</v>
      </c>
      <c r="E717" s="61" t="s">
        <v>1552</v>
      </c>
      <c r="F717" s="40">
        <v>45080</v>
      </c>
      <c r="G717" s="40" t="str">
        <f t="shared" si="143"/>
        <v>Targeted Dealer</v>
      </c>
      <c r="H717" s="40"/>
      <c r="I717" s="41">
        <v>95</v>
      </c>
      <c r="J717" s="41">
        <f t="shared" ca="1" si="144"/>
        <v>2093.0645161290322</v>
      </c>
      <c r="K717" s="42">
        <v>39</v>
      </c>
      <c r="L717" s="43">
        <f t="shared" ca="1" si="145"/>
        <v>-2054.0645161290322</v>
      </c>
      <c r="M717" s="43">
        <f t="shared" ca="1" si="146"/>
        <v>1.8632966016798953</v>
      </c>
      <c r="N717" s="44">
        <v>36.5</v>
      </c>
      <c r="O717" s="45" t="str">
        <f t="shared" ca="1" si="147"/>
        <v>Nov</v>
      </c>
      <c r="P717" s="42">
        <v>36.5</v>
      </c>
      <c r="Q717" s="44">
        <f t="shared" si="148"/>
        <v>2.5</v>
      </c>
      <c r="R717" s="45">
        <f t="shared" ca="1" si="149"/>
        <v>6.8493150684931559E-2</v>
      </c>
      <c r="S717" s="44" t="str">
        <f t="shared" ca="1" si="150"/>
        <v>GROWTH</v>
      </c>
      <c r="T717" s="46">
        <v>74</v>
      </c>
      <c r="U717" s="46" t="str">
        <f t="shared" ca="1" si="151"/>
        <v>Dec</v>
      </c>
      <c r="V717" s="42">
        <v>74</v>
      </c>
      <c r="W717" s="47">
        <f t="shared" si="152"/>
        <v>-35</v>
      </c>
      <c r="X717" s="48">
        <f t="shared" ca="1" si="153"/>
        <v>-0.47297297297297303</v>
      </c>
      <c r="Y717" s="47" t="str">
        <f t="shared" ca="1" si="154"/>
        <v>DEGROWTH</v>
      </c>
      <c r="Z717" s="50">
        <v>0</v>
      </c>
      <c r="AA717" s="50">
        <f t="shared" si="155"/>
        <v>0</v>
      </c>
      <c r="AB717" s="27">
        <v>1000003592</v>
      </c>
    </row>
    <row r="718" spans="1:28" s="27" customFormat="1" ht="13.8" hidden="1">
      <c r="A718" s="39" t="s">
        <v>1245</v>
      </c>
      <c r="B718" s="58" t="s">
        <v>44</v>
      </c>
      <c r="C718" s="61" t="s">
        <v>1553</v>
      </c>
      <c r="D718" s="59">
        <v>1000003603</v>
      </c>
      <c r="E718" s="61" t="s">
        <v>1554</v>
      </c>
      <c r="F718" s="40">
        <v>45086</v>
      </c>
      <c r="G718" s="40" t="str">
        <f t="shared" si="143"/>
        <v>Targeted Dealer</v>
      </c>
      <c r="H718" s="40"/>
      <c r="I718" s="41">
        <v>30</v>
      </c>
      <c r="J718" s="41">
        <f t="shared" ca="1" si="144"/>
        <v>660.9677419354839</v>
      </c>
      <c r="K718" s="42">
        <v>0</v>
      </c>
      <c r="L718" s="43">
        <f t="shared" ca="1" si="145"/>
        <v>-660.9677419354839</v>
      </c>
      <c r="M718" s="43">
        <f t="shared" ca="1" si="146"/>
        <v>0</v>
      </c>
      <c r="N718" s="44">
        <v>3.5</v>
      </c>
      <c r="O718" s="45" t="str">
        <f t="shared" ca="1" si="147"/>
        <v>Nov</v>
      </c>
      <c r="P718" s="42">
        <v>3.5</v>
      </c>
      <c r="Q718" s="44">
        <f t="shared" si="148"/>
        <v>-3.5</v>
      </c>
      <c r="R718" s="45">
        <f t="shared" ca="1" si="149"/>
        <v>-1</v>
      </c>
      <c r="S718" s="44" t="str">
        <f t="shared" ca="1" si="150"/>
        <v>DEGROWTH</v>
      </c>
      <c r="T718" s="46">
        <v>0</v>
      </c>
      <c r="U718" s="46" t="str">
        <f t="shared" ca="1" si="151"/>
        <v>Dec</v>
      </c>
      <c r="V718" s="42">
        <v>0</v>
      </c>
      <c r="W718" s="47">
        <f t="shared" si="152"/>
        <v>0</v>
      </c>
      <c r="X718" s="48">
        <f t="shared" ca="1" si="153"/>
        <v>0</v>
      </c>
      <c r="Y718" s="47" t="b">
        <f t="shared" si="154"/>
        <v>0</v>
      </c>
      <c r="Z718" s="50">
        <v>1</v>
      </c>
      <c r="AA718" s="50">
        <f t="shared" si="155"/>
        <v>0</v>
      </c>
      <c r="AB718" s="27">
        <v>1000003603</v>
      </c>
    </row>
    <row r="719" spans="1:28" s="27" customFormat="1" ht="13.8" hidden="1">
      <c r="A719" s="39" t="s">
        <v>1245</v>
      </c>
      <c r="B719" s="58" t="s">
        <v>44</v>
      </c>
      <c r="C719" s="61" t="s">
        <v>1555</v>
      </c>
      <c r="D719" s="59">
        <v>1000003744</v>
      </c>
      <c r="E719" s="61" t="s">
        <v>1556</v>
      </c>
      <c r="F719" s="40">
        <v>45233</v>
      </c>
      <c r="G719" s="40" t="str">
        <f t="shared" si="143"/>
        <v>Targeted Dealer</v>
      </c>
      <c r="H719" s="40"/>
      <c r="I719" s="41">
        <v>60</v>
      </c>
      <c r="J719" s="41">
        <f t="shared" ca="1" si="144"/>
        <v>1321.9354838709678</v>
      </c>
      <c r="K719" s="42">
        <v>0</v>
      </c>
      <c r="L719" s="43">
        <f t="shared" ca="1" si="145"/>
        <v>-1321.9354838709678</v>
      </c>
      <c r="M719" s="43">
        <f t="shared" ca="1" si="146"/>
        <v>0</v>
      </c>
      <c r="N719" s="44">
        <v>20</v>
      </c>
      <c r="O719" s="45" t="str">
        <f t="shared" ca="1" si="147"/>
        <v>Nov</v>
      </c>
      <c r="P719" s="42">
        <v>20</v>
      </c>
      <c r="Q719" s="44">
        <f t="shared" si="148"/>
        <v>-20</v>
      </c>
      <c r="R719" s="45">
        <f t="shared" ca="1" si="149"/>
        <v>-1</v>
      </c>
      <c r="S719" s="44" t="str">
        <f t="shared" ca="1" si="150"/>
        <v>DEGROWTH</v>
      </c>
      <c r="T719" s="46">
        <v>80</v>
      </c>
      <c r="U719" s="46" t="str">
        <f t="shared" ca="1" si="151"/>
        <v>Dec</v>
      </c>
      <c r="V719" s="42">
        <v>80</v>
      </c>
      <c r="W719" s="47">
        <f t="shared" si="152"/>
        <v>-80</v>
      </c>
      <c r="X719" s="48">
        <f t="shared" ca="1" si="153"/>
        <v>-1</v>
      </c>
      <c r="Y719" s="47" t="str">
        <f t="shared" ca="1" si="154"/>
        <v>DEGROWTH</v>
      </c>
      <c r="Z719" s="50">
        <v>1</v>
      </c>
      <c r="AA719" s="50">
        <f t="shared" si="155"/>
        <v>0</v>
      </c>
      <c r="AB719" s="27">
        <v>1000003744</v>
      </c>
    </row>
    <row r="720" spans="1:28" s="27" customFormat="1" ht="13.8">
      <c r="A720" s="39" t="s">
        <v>1245</v>
      </c>
      <c r="B720" s="58" t="s">
        <v>44</v>
      </c>
      <c r="C720" s="58" t="s">
        <v>1557</v>
      </c>
      <c r="D720" s="58">
        <v>1000003812</v>
      </c>
      <c r="E720" s="58" t="s">
        <v>1558</v>
      </c>
      <c r="F720" s="49">
        <v>45291</v>
      </c>
      <c r="G720" s="40" t="str">
        <f t="shared" si="143"/>
        <v>Targeted Dealer</v>
      </c>
      <c r="H720" s="40"/>
      <c r="I720" s="41">
        <v>75</v>
      </c>
      <c r="J720" s="41">
        <f t="shared" ca="1" si="144"/>
        <v>1652.4193548387098</v>
      </c>
      <c r="K720" s="42">
        <v>0</v>
      </c>
      <c r="L720" s="43">
        <f t="shared" ca="1" si="145"/>
        <v>-1652.4193548387098</v>
      </c>
      <c r="M720" s="43">
        <f t="shared" ca="1" si="146"/>
        <v>0</v>
      </c>
      <c r="N720" s="44">
        <v>0</v>
      </c>
      <c r="O720" s="45" t="str">
        <f t="shared" ca="1" si="147"/>
        <v>Nov</v>
      </c>
      <c r="P720" s="42">
        <v>0</v>
      </c>
      <c r="Q720" s="44">
        <f t="shared" si="148"/>
        <v>0</v>
      </c>
      <c r="R720" s="45">
        <f t="shared" ca="1" si="149"/>
        <v>0</v>
      </c>
      <c r="S720" s="44" t="b">
        <f t="shared" si="150"/>
        <v>0</v>
      </c>
      <c r="T720" s="46">
        <v>0</v>
      </c>
      <c r="U720" s="46" t="str">
        <f t="shared" ca="1" si="151"/>
        <v>Dec</v>
      </c>
      <c r="V720" s="42">
        <v>0</v>
      </c>
      <c r="W720" s="47">
        <f t="shared" si="152"/>
        <v>0</v>
      </c>
      <c r="X720" s="48">
        <f t="shared" ca="1" si="153"/>
        <v>0</v>
      </c>
      <c r="Y720" s="47" t="b">
        <f t="shared" si="154"/>
        <v>0</v>
      </c>
      <c r="Z720" s="50">
        <v>1</v>
      </c>
      <c r="AA720" s="50">
        <f t="shared" si="155"/>
        <v>0</v>
      </c>
      <c r="AB720" s="27" t="e">
        <v>#N/A</v>
      </c>
    </row>
    <row r="721" spans="1:28" s="27" customFormat="1" ht="13.8" hidden="1">
      <c r="A721" s="50" t="s">
        <v>1245</v>
      </c>
      <c r="B721" s="63" t="s">
        <v>44</v>
      </c>
      <c r="C721" s="63" t="s">
        <v>1559</v>
      </c>
      <c r="D721" s="63">
        <v>1000003901</v>
      </c>
      <c r="E721" s="63" t="s">
        <v>1560</v>
      </c>
      <c r="F721" s="40">
        <v>45382</v>
      </c>
      <c r="G721" s="40" t="str">
        <f t="shared" si="143"/>
        <v>Targeted Dealer</v>
      </c>
      <c r="H721" s="40"/>
      <c r="I721" s="41">
        <v>60</v>
      </c>
      <c r="J721" s="41">
        <f t="shared" ca="1" si="144"/>
        <v>1321.9354838709678</v>
      </c>
      <c r="K721" s="42">
        <v>10.5</v>
      </c>
      <c r="L721" s="43">
        <f t="shared" ca="1" si="145"/>
        <v>-1311.4354838709678</v>
      </c>
      <c r="M721" s="43">
        <f t="shared" ca="1" si="146"/>
        <v>0.79428989751098089</v>
      </c>
      <c r="N721" s="44">
        <v>22</v>
      </c>
      <c r="O721" s="45" t="str">
        <f t="shared" ca="1" si="147"/>
        <v>Nov</v>
      </c>
      <c r="P721" s="42">
        <v>22</v>
      </c>
      <c r="Q721" s="44">
        <f t="shared" si="148"/>
        <v>-11.5</v>
      </c>
      <c r="R721" s="45">
        <f t="shared" ca="1" si="149"/>
        <v>-0.52272727272727271</v>
      </c>
      <c r="S721" s="44" t="str">
        <f t="shared" ca="1" si="150"/>
        <v>DEGROWTH</v>
      </c>
      <c r="T721" s="46">
        <v>0</v>
      </c>
      <c r="U721" s="46" t="str">
        <f t="shared" ca="1" si="151"/>
        <v>Dec</v>
      </c>
      <c r="V721" s="42">
        <v>0</v>
      </c>
      <c r="W721" s="47">
        <f t="shared" si="152"/>
        <v>10.5</v>
      </c>
      <c r="X721" s="48">
        <f t="shared" ca="1" si="153"/>
        <v>0</v>
      </c>
      <c r="Y721" s="47" t="b">
        <f t="shared" si="154"/>
        <v>0</v>
      </c>
      <c r="Z721" s="50">
        <v>0</v>
      </c>
      <c r="AA721" s="50">
        <f t="shared" si="155"/>
        <v>0</v>
      </c>
      <c r="AB721" s="27">
        <v>1000003901</v>
      </c>
    </row>
    <row r="722" spans="1:28" s="27" customFormat="1" ht="13.8" hidden="1">
      <c r="A722" s="50" t="s">
        <v>1245</v>
      </c>
      <c r="B722" s="63" t="s">
        <v>44</v>
      </c>
      <c r="C722" s="63" t="s">
        <v>1561</v>
      </c>
      <c r="D722" s="63">
        <v>1000003983</v>
      </c>
      <c r="E722" s="63" t="s">
        <v>1562</v>
      </c>
      <c r="F722" s="40">
        <v>45440</v>
      </c>
      <c r="G722" s="40" t="str">
        <f t="shared" si="143"/>
        <v>Targeted Dealer</v>
      </c>
      <c r="H722" s="40"/>
      <c r="I722" s="41">
        <v>110</v>
      </c>
      <c r="J722" s="41">
        <f t="shared" ca="1" si="144"/>
        <v>2423.5483870967741</v>
      </c>
      <c r="K722" s="42">
        <v>110.75</v>
      </c>
      <c r="L722" s="43">
        <f t="shared" ca="1" si="145"/>
        <v>-2312.7983870967741</v>
      </c>
      <c r="M722" s="43">
        <f t="shared" ca="1" si="146"/>
        <v>4.5697457739917482</v>
      </c>
      <c r="N722" s="44">
        <v>116.25</v>
      </c>
      <c r="O722" s="45" t="str">
        <f t="shared" ca="1" si="147"/>
        <v>Nov</v>
      </c>
      <c r="P722" s="42">
        <v>116.25</v>
      </c>
      <c r="Q722" s="44">
        <f t="shared" si="148"/>
        <v>-5.5</v>
      </c>
      <c r="R722" s="45">
        <f t="shared" ca="1" si="149"/>
        <v>-4.7311827956989294E-2</v>
      </c>
      <c r="S722" s="44" t="str">
        <f t="shared" ca="1" si="150"/>
        <v>DEGROWTH</v>
      </c>
      <c r="T722" s="46">
        <v>0</v>
      </c>
      <c r="U722" s="46" t="str">
        <f t="shared" ca="1" si="151"/>
        <v>Dec</v>
      </c>
      <c r="V722" s="42">
        <v>0</v>
      </c>
      <c r="W722" s="47">
        <f t="shared" si="152"/>
        <v>110.75</v>
      </c>
      <c r="X722" s="48">
        <f t="shared" ca="1" si="153"/>
        <v>0</v>
      </c>
      <c r="Y722" s="47" t="b">
        <f t="shared" si="154"/>
        <v>0</v>
      </c>
      <c r="Z722" s="50">
        <v>0</v>
      </c>
      <c r="AA722" s="50">
        <f t="shared" si="155"/>
        <v>0</v>
      </c>
      <c r="AB722" s="27">
        <v>1000003983</v>
      </c>
    </row>
    <row r="723" spans="1:28" s="27" customFormat="1" ht="13.8" hidden="1">
      <c r="A723" s="50" t="s">
        <v>1245</v>
      </c>
      <c r="B723" s="63" t="s">
        <v>44</v>
      </c>
      <c r="C723" s="63" t="s">
        <v>1563</v>
      </c>
      <c r="D723" s="63">
        <v>1000004023</v>
      </c>
      <c r="E723" s="63" t="s">
        <v>1564</v>
      </c>
      <c r="F723" s="40">
        <v>45472</v>
      </c>
      <c r="G723" s="40" t="str">
        <f t="shared" si="143"/>
        <v>Targeted Dealer</v>
      </c>
      <c r="H723" s="50"/>
      <c r="I723" s="41">
        <v>20</v>
      </c>
      <c r="J723" s="41">
        <f t="shared" ca="1" si="144"/>
        <v>440.64516129032256</v>
      </c>
      <c r="K723" s="42">
        <v>44</v>
      </c>
      <c r="L723" s="43">
        <f t="shared" ca="1" si="145"/>
        <v>-396.64516129032256</v>
      </c>
      <c r="M723" s="43">
        <f t="shared" ca="1" si="146"/>
        <v>9.9853587115666187</v>
      </c>
      <c r="N723" s="44">
        <v>13.5</v>
      </c>
      <c r="O723" s="45" t="str">
        <f t="shared" ca="1" si="147"/>
        <v>Nov</v>
      </c>
      <c r="P723" s="42">
        <v>13.5</v>
      </c>
      <c r="Q723" s="44">
        <f t="shared" si="148"/>
        <v>30.5</v>
      </c>
      <c r="R723" s="45">
        <f t="shared" ca="1" si="149"/>
        <v>2.2592592592592591</v>
      </c>
      <c r="S723" s="44" t="str">
        <f t="shared" ca="1" si="150"/>
        <v>GROWTH</v>
      </c>
      <c r="T723" s="46">
        <v>0</v>
      </c>
      <c r="U723" s="46" t="str">
        <f t="shared" ca="1" si="151"/>
        <v>Dec</v>
      </c>
      <c r="V723" s="42">
        <v>0</v>
      </c>
      <c r="W723" s="47">
        <f t="shared" si="152"/>
        <v>44</v>
      </c>
      <c r="X723" s="48">
        <f t="shared" ca="1" si="153"/>
        <v>0</v>
      </c>
      <c r="Y723" s="47" t="b">
        <f t="shared" si="154"/>
        <v>0</v>
      </c>
      <c r="Z723" s="50">
        <v>0</v>
      </c>
      <c r="AA723" s="50">
        <f t="shared" si="155"/>
        <v>0</v>
      </c>
      <c r="AB723" s="27">
        <v>1000004023</v>
      </c>
    </row>
    <row r="724" spans="1:28" s="27" customFormat="1" ht="13.8" hidden="1">
      <c r="A724" s="50" t="s">
        <v>1245</v>
      </c>
      <c r="B724" s="63" t="s">
        <v>44</v>
      </c>
      <c r="C724" s="63" t="s">
        <v>1565</v>
      </c>
      <c r="D724" s="63">
        <v>1000004073</v>
      </c>
      <c r="E724" s="63" t="s">
        <v>1566</v>
      </c>
      <c r="F724" s="40">
        <v>45504</v>
      </c>
      <c r="G724" s="40" t="str">
        <f t="shared" si="143"/>
        <v>Targeted Dealer</v>
      </c>
      <c r="H724" s="50"/>
      <c r="I724" s="41">
        <v>50</v>
      </c>
      <c r="J724" s="41">
        <f t="shared" ca="1" si="144"/>
        <v>1101.6129032258063</v>
      </c>
      <c r="K724" s="42">
        <v>21</v>
      </c>
      <c r="L724" s="43">
        <f t="shared" ca="1" si="145"/>
        <v>-1080.6129032258063</v>
      </c>
      <c r="M724" s="43">
        <f t="shared" ca="1" si="146"/>
        <v>1.9062957540263543</v>
      </c>
      <c r="N724" s="44">
        <v>0</v>
      </c>
      <c r="O724" s="45" t="str">
        <f t="shared" ca="1" si="147"/>
        <v>Nov</v>
      </c>
      <c r="P724" s="42">
        <v>0</v>
      </c>
      <c r="Q724" s="44">
        <f t="shared" si="148"/>
        <v>21</v>
      </c>
      <c r="R724" s="45">
        <f t="shared" ca="1" si="149"/>
        <v>0</v>
      </c>
      <c r="S724" s="44" t="b">
        <f t="shared" si="150"/>
        <v>0</v>
      </c>
      <c r="T724" s="46">
        <v>0</v>
      </c>
      <c r="U724" s="46" t="str">
        <f t="shared" ca="1" si="151"/>
        <v>Dec</v>
      </c>
      <c r="V724" s="42">
        <v>0</v>
      </c>
      <c r="W724" s="47">
        <f t="shared" si="152"/>
        <v>21</v>
      </c>
      <c r="X724" s="48">
        <f t="shared" ca="1" si="153"/>
        <v>0</v>
      </c>
      <c r="Y724" s="47" t="b">
        <f t="shared" si="154"/>
        <v>0</v>
      </c>
      <c r="Z724" s="50">
        <v>0</v>
      </c>
      <c r="AA724" s="50">
        <f t="shared" si="155"/>
        <v>0</v>
      </c>
      <c r="AB724" s="27">
        <v>1000004073</v>
      </c>
    </row>
    <row r="725" spans="1:28" s="27" customFormat="1" ht="13.8" hidden="1">
      <c r="A725" s="50" t="s">
        <v>1245</v>
      </c>
      <c r="B725" s="63" t="s">
        <v>44</v>
      </c>
      <c r="C725" s="63" t="s">
        <v>1567</v>
      </c>
      <c r="D725" s="63">
        <v>1000004085</v>
      </c>
      <c r="E725" s="63" t="s">
        <v>1568</v>
      </c>
      <c r="F725" s="40">
        <v>45518</v>
      </c>
      <c r="G725" s="40" t="str">
        <f t="shared" si="143"/>
        <v>Targeted Dealer</v>
      </c>
      <c r="H725" s="50"/>
      <c r="I725" s="41">
        <v>30</v>
      </c>
      <c r="J725" s="41">
        <f t="shared" ca="1" si="144"/>
        <v>660.9677419354839</v>
      </c>
      <c r="K725" s="42">
        <v>37.75</v>
      </c>
      <c r="L725" s="43">
        <f t="shared" ca="1" si="145"/>
        <v>-623.2177419354839</v>
      </c>
      <c r="M725" s="43">
        <f t="shared" ca="1" si="146"/>
        <v>5.7113225963884817</v>
      </c>
      <c r="N725" s="44">
        <v>45.9</v>
      </c>
      <c r="O725" s="45" t="str">
        <f t="shared" ca="1" si="147"/>
        <v>Nov</v>
      </c>
      <c r="P725" s="42">
        <v>45.9</v>
      </c>
      <c r="Q725" s="44">
        <f t="shared" si="148"/>
        <v>-8.1499999999999986</v>
      </c>
      <c r="R725" s="45">
        <f t="shared" ca="1" si="149"/>
        <v>-0.1775599128540305</v>
      </c>
      <c r="S725" s="44" t="str">
        <f t="shared" ca="1" si="150"/>
        <v>DEGROWTH</v>
      </c>
      <c r="T725" s="46">
        <v>0</v>
      </c>
      <c r="U725" s="46" t="str">
        <f t="shared" ca="1" si="151"/>
        <v>Dec</v>
      </c>
      <c r="V725" s="42">
        <v>0</v>
      </c>
      <c r="W725" s="47">
        <f t="shared" si="152"/>
        <v>37.75</v>
      </c>
      <c r="X725" s="48">
        <f t="shared" ca="1" si="153"/>
        <v>0</v>
      </c>
      <c r="Y725" s="47" t="b">
        <f t="shared" si="154"/>
        <v>0</v>
      </c>
      <c r="Z725" s="50">
        <v>0</v>
      </c>
      <c r="AA725" s="50">
        <f t="shared" si="155"/>
        <v>0</v>
      </c>
      <c r="AB725" s="27">
        <v>1000004085</v>
      </c>
    </row>
    <row r="726" spans="1:28" s="27" customFormat="1" ht="13.8" hidden="1">
      <c r="A726" s="50" t="s">
        <v>1245</v>
      </c>
      <c r="B726" s="63" t="s">
        <v>44</v>
      </c>
      <c r="C726" s="63" t="s">
        <v>1569</v>
      </c>
      <c r="D726" s="64">
        <v>1000004093</v>
      </c>
      <c r="E726" s="64" t="s">
        <v>1570</v>
      </c>
      <c r="F726" s="40">
        <v>45525</v>
      </c>
      <c r="G726" s="40" t="str">
        <f t="shared" si="143"/>
        <v>Targeted Dealer</v>
      </c>
      <c r="H726" s="50"/>
      <c r="I726" s="41">
        <v>20</v>
      </c>
      <c r="J726" s="41">
        <f t="shared" ca="1" si="144"/>
        <v>440.64516129032256</v>
      </c>
      <c r="K726" s="42">
        <v>0</v>
      </c>
      <c r="L726" s="43">
        <f t="shared" ca="1" si="145"/>
        <v>-440.64516129032256</v>
      </c>
      <c r="M726" s="43">
        <f t="shared" ca="1" si="146"/>
        <v>0</v>
      </c>
      <c r="N726" s="44">
        <v>0</v>
      </c>
      <c r="O726" s="45" t="str">
        <f t="shared" ca="1" si="147"/>
        <v>Nov</v>
      </c>
      <c r="P726" s="42">
        <v>0</v>
      </c>
      <c r="Q726" s="44">
        <f t="shared" si="148"/>
        <v>0</v>
      </c>
      <c r="R726" s="45">
        <f t="shared" ca="1" si="149"/>
        <v>0</v>
      </c>
      <c r="S726" s="44" t="b">
        <f t="shared" si="150"/>
        <v>0</v>
      </c>
      <c r="T726" s="46">
        <v>0</v>
      </c>
      <c r="U726" s="46" t="str">
        <f t="shared" ca="1" si="151"/>
        <v>Dec</v>
      </c>
      <c r="V726" s="42">
        <v>0</v>
      </c>
      <c r="W726" s="47">
        <f t="shared" si="152"/>
        <v>0</v>
      </c>
      <c r="X726" s="48">
        <f t="shared" ca="1" si="153"/>
        <v>0</v>
      </c>
      <c r="Y726" s="47" t="b">
        <f t="shared" si="154"/>
        <v>0</v>
      </c>
      <c r="Z726" s="50">
        <v>1</v>
      </c>
      <c r="AA726" s="50">
        <f t="shared" si="155"/>
        <v>0</v>
      </c>
      <c r="AB726" s="27">
        <v>1000004093</v>
      </c>
    </row>
    <row r="727" spans="1:28" s="27" customFormat="1" ht="13.8" hidden="1">
      <c r="A727" s="39" t="s">
        <v>1245</v>
      </c>
      <c r="B727" s="58" t="s">
        <v>45</v>
      </c>
      <c r="C727" s="59" t="s">
        <v>1571</v>
      </c>
      <c r="D727" s="59">
        <v>1000000609</v>
      </c>
      <c r="E727" s="60" t="s">
        <v>1572</v>
      </c>
      <c r="F727" s="40">
        <v>38395</v>
      </c>
      <c r="G727" s="40" t="str">
        <f t="shared" si="143"/>
        <v>Targeted Dealer</v>
      </c>
      <c r="H727" s="40"/>
      <c r="I727" s="41">
        <v>60</v>
      </c>
      <c r="J727" s="41">
        <f t="shared" ca="1" si="144"/>
        <v>1321.9354838709678</v>
      </c>
      <c r="K727" s="42">
        <v>40</v>
      </c>
      <c r="L727" s="43">
        <f t="shared" ca="1" si="145"/>
        <v>-1281.9354838709678</v>
      </c>
      <c r="M727" s="43">
        <f t="shared" ca="1" si="146"/>
        <v>3.0258662762323083</v>
      </c>
      <c r="N727" s="44">
        <v>60</v>
      </c>
      <c r="O727" s="45" t="str">
        <f t="shared" ca="1" si="147"/>
        <v>Nov</v>
      </c>
      <c r="P727" s="42">
        <v>60</v>
      </c>
      <c r="Q727" s="44">
        <f t="shared" si="148"/>
        <v>-20</v>
      </c>
      <c r="R727" s="45">
        <f t="shared" ca="1" si="149"/>
        <v>-0.33333333333333337</v>
      </c>
      <c r="S727" s="44" t="str">
        <f t="shared" ca="1" si="150"/>
        <v>DEGROWTH</v>
      </c>
      <c r="T727" s="46">
        <v>60</v>
      </c>
      <c r="U727" s="46" t="str">
        <f t="shared" ca="1" si="151"/>
        <v>Dec</v>
      </c>
      <c r="V727" s="42">
        <v>60</v>
      </c>
      <c r="W727" s="47">
        <f t="shared" si="152"/>
        <v>-20</v>
      </c>
      <c r="X727" s="48">
        <f t="shared" ca="1" si="153"/>
        <v>-0.33333333333333337</v>
      </c>
      <c r="Y727" s="47" t="str">
        <f t="shared" ca="1" si="154"/>
        <v>DEGROWTH</v>
      </c>
      <c r="Z727" s="50">
        <v>0</v>
      </c>
      <c r="AA727" s="50">
        <f t="shared" si="155"/>
        <v>0</v>
      </c>
      <c r="AB727" s="27">
        <v>1000000609</v>
      </c>
    </row>
    <row r="728" spans="1:28" s="27" customFormat="1" ht="13.8" hidden="1">
      <c r="A728" s="39" t="s">
        <v>1245</v>
      </c>
      <c r="B728" s="58" t="s">
        <v>45</v>
      </c>
      <c r="C728" s="59" t="s">
        <v>1573</v>
      </c>
      <c r="D728" s="59">
        <v>1000000607</v>
      </c>
      <c r="E728" s="60" t="s">
        <v>1574</v>
      </c>
      <c r="F728" s="40">
        <v>41215</v>
      </c>
      <c r="G728" s="40" t="str">
        <f t="shared" si="143"/>
        <v>Targeted Dealer</v>
      </c>
      <c r="H728" s="40" t="s">
        <v>113</v>
      </c>
      <c r="I728" s="41">
        <v>1280</v>
      </c>
      <c r="J728" s="41">
        <f t="shared" ca="1" si="144"/>
        <v>28201.290322580644</v>
      </c>
      <c r="K728" s="42">
        <v>1260</v>
      </c>
      <c r="L728" s="43">
        <f t="shared" ca="1" si="145"/>
        <v>-26941.290322580644</v>
      </c>
      <c r="M728" s="43">
        <f t="shared" ca="1" si="146"/>
        <v>4.467880673499268</v>
      </c>
      <c r="N728" s="44">
        <v>1000</v>
      </c>
      <c r="O728" s="45" t="str">
        <f t="shared" ca="1" si="147"/>
        <v>Nov</v>
      </c>
      <c r="P728" s="42">
        <v>1000</v>
      </c>
      <c r="Q728" s="44">
        <f t="shared" si="148"/>
        <v>260</v>
      </c>
      <c r="R728" s="45">
        <f t="shared" ca="1" si="149"/>
        <v>0.26</v>
      </c>
      <c r="S728" s="44" t="str">
        <f t="shared" ca="1" si="150"/>
        <v>GROWTH</v>
      </c>
      <c r="T728" s="46">
        <v>1260</v>
      </c>
      <c r="U728" s="46" t="str">
        <f t="shared" ca="1" si="151"/>
        <v>Dec</v>
      </c>
      <c r="V728" s="42">
        <v>1260</v>
      </c>
      <c r="W728" s="47">
        <f t="shared" si="152"/>
        <v>0</v>
      </c>
      <c r="X728" s="48">
        <f t="shared" ca="1" si="153"/>
        <v>0</v>
      </c>
      <c r="Y728" s="47" t="str">
        <f t="shared" ca="1" si="154"/>
        <v>GROWTH</v>
      </c>
      <c r="Z728" s="50">
        <v>0</v>
      </c>
      <c r="AA728" s="50">
        <f t="shared" si="155"/>
        <v>1</v>
      </c>
      <c r="AB728" s="27">
        <v>1000000607</v>
      </c>
    </row>
    <row r="729" spans="1:28" s="27" customFormat="1" ht="13.8" hidden="1">
      <c r="A729" s="39" t="s">
        <v>1245</v>
      </c>
      <c r="B729" s="58" t="s">
        <v>45</v>
      </c>
      <c r="C729" s="59" t="s">
        <v>1575</v>
      </c>
      <c r="D729" s="59">
        <v>1000000611</v>
      </c>
      <c r="E729" s="60" t="s">
        <v>1576</v>
      </c>
      <c r="F729" s="40">
        <v>41261</v>
      </c>
      <c r="G729" s="40" t="str">
        <f t="shared" si="143"/>
        <v>Targeted Dealer</v>
      </c>
      <c r="H729" s="40" t="s">
        <v>113</v>
      </c>
      <c r="I729" s="41">
        <v>460</v>
      </c>
      <c r="J729" s="41">
        <f t="shared" ca="1" si="144"/>
        <v>10134.838709677419</v>
      </c>
      <c r="K729" s="42">
        <v>180</v>
      </c>
      <c r="L729" s="43">
        <f t="shared" ca="1" si="145"/>
        <v>-9954.8387096774186</v>
      </c>
      <c r="M729" s="43">
        <f t="shared" ca="1" si="146"/>
        <v>1.7760519447450507</v>
      </c>
      <c r="N729" s="44">
        <v>320</v>
      </c>
      <c r="O729" s="45" t="str">
        <f t="shared" ca="1" si="147"/>
        <v>Nov</v>
      </c>
      <c r="P729" s="42">
        <v>320</v>
      </c>
      <c r="Q729" s="44">
        <f t="shared" si="148"/>
        <v>-140</v>
      </c>
      <c r="R729" s="45">
        <f t="shared" ca="1" si="149"/>
        <v>-0.4375</v>
      </c>
      <c r="S729" s="44" t="str">
        <f t="shared" ca="1" si="150"/>
        <v>DEGROWTH</v>
      </c>
      <c r="T729" s="46">
        <v>280</v>
      </c>
      <c r="U729" s="46" t="str">
        <f t="shared" ca="1" si="151"/>
        <v>Dec</v>
      </c>
      <c r="V729" s="42">
        <v>280</v>
      </c>
      <c r="W729" s="47">
        <f t="shared" si="152"/>
        <v>-100</v>
      </c>
      <c r="X729" s="48">
        <f t="shared" ca="1" si="153"/>
        <v>-0.3571428571428571</v>
      </c>
      <c r="Y729" s="47" t="str">
        <f t="shared" ca="1" si="154"/>
        <v>DEGROWTH</v>
      </c>
      <c r="Z729" s="50">
        <v>0</v>
      </c>
      <c r="AA729" s="50">
        <f t="shared" si="155"/>
        <v>1</v>
      </c>
      <c r="AB729" s="27">
        <v>1000000611</v>
      </c>
    </row>
    <row r="730" spans="1:28" s="27" customFormat="1" ht="13.8" hidden="1">
      <c r="A730" s="39" t="s">
        <v>1245</v>
      </c>
      <c r="B730" s="58" t="s">
        <v>45</v>
      </c>
      <c r="C730" s="59" t="s">
        <v>1577</v>
      </c>
      <c r="D730" s="59">
        <v>1000000614</v>
      </c>
      <c r="E730" s="60" t="s">
        <v>1578</v>
      </c>
      <c r="F730" s="40">
        <v>41527</v>
      </c>
      <c r="G730" s="40" t="str">
        <f t="shared" si="143"/>
        <v>Targeted Dealer</v>
      </c>
      <c r="H730" s="40" t="s">
        <v>113</v>
      </c>
      <c r="I730" s="41">
        <v>1110</v>
      </c>
      <c r="J730" s="41">
        <f t="shared" ca="1" si="144"/>
        <v>24455.806451612902</v>
      </c>
      <c r="K730" s="42">
        <v>760</v>
      </c>
      <c r="L730" s="43">
        <f t="shared" ca="1" si="145"/>
        <v>-23695.806451612902</v>
      </c>
      <c r="M730" s="43">
        <f t="shared" ca="1" si="146"/>
        <v>3.1076464458602091</v>
      </c>
      <c r="N730" s="44">
        <v>800</v>
      </c>
      <c r="O730" s="45" t="str">
        <f t="shared" ca="1" si="147"/>
        <v>Nov</v>
      </c>
      <c r="P730" s="42">
        <v>800</v>
      </c>
      <c r="Q730" s="44">
        <f t="shared" si="148"/>
        <v>-40</v>
      </c>
      <c r="R730" s="45">
        <f t="shared" ca="1" si="149"/>
        <v>-5.0000000000000044E-2</v>
      </c>
      <c r="S730" s="44" t="str">
        <f t="shared" ca="1" si="150"/>
        <v>DEGROWTH</v>
      </c>
      <c r="T730" s="46">
        <v>1012</v>
      </c>
      <c r="U730" s="46" t="str">
        <f t="shared" ca="1" si="151"/>
        <v>Dec</v>
      </c>
      <c r="V730" s="42">
        <v>1012</v>
      </c>
      <c r="W730" s="47">
        <f t="shared" si="152"/>
        <v>-252</v>
      </c>
      <c r="X730" s="48">
        <f t="shared" ca="1" si="153"/>
        <v>-0.24901185770750989</v>
      </c>
      <c r="Y730" s="47" t="str">
        <f t="shared" ca="1" si="154"/>
        <v>DEGROWTH</v>
      </c>
      <c r="Z730" s="50">
        <v>0</v>
      </c>
      <c r="AA730" s="50">
        <f t="shared" si="155"/>
        <v>1</v>
      </c>
      <c r="AB730" s="27">
        <v>1000000614</v>
      </c>
    </row>
    <row r="731" spans="1:28" s="27" customFormat="1" ht="13.8" hidden="1">
      <c r="A731" s="39" t="s">
        <v>1245</v>
      </c>
      <c r="B731" s="58" t="s">
        <v>45</v>
      </c>
      <c r="C731" s="59" t="s">
        <v>1579</v>
      </c>
      <c r="D731" s="59">
        <v>1000000612</v>
      </c>
      <c r="E731" s="60" t="s">
        <v>1580</v>
      </c>
      <c r="F731" s="40">
        <v>41962</v>
      </c>
      <c r="G731" s="40" t="str">
        <f t="shared" si="143"/>
        <v>-</v>
      </c>
      <c r="H731" s="40"/>
      <c r="I731" s="41">
        <v>0</v>
      </c>
      <c r="J731" s="41">
        <f t="shared" ca="1" si="144"/>
        <v>0</v>
      </c>
      <c r="K731" s="42">
        <v>0</v>
      </c>
      <c r="L731" s="43">
        <f t="shared" ca="1" si="145"/>
        <v>0</v>
      </c>
      <c r="M731" s="43" t="str">
        <f t="shared" ca="1" si="146"/>
        <v>-</v>
      </c>
      <c r="N731" s="44">
        <v>0</v>
      </c>
      <c r="O731" s="45" t="str">
        <f t="shared" ca="1" si="147"/>
        <v>Nov</v>
      </c>
      <c r="P731" s="42">
        <v>0</v>
      </c>
      <c r="Q731" s="44">
        <f t="shared" si="148"/>
        <v>0</v>
      </c>
      <c r="R731" s="45">
        <f t="shared" ca="1" si="149"/>
        <v>0</v>
      </c>
      <c r="S731" s="44" t="b">
        <f t="shared" si="150"/>
        <v>0</v>
      </c>
      <c r="T731" s="46">
        <v>40</v>
      </c>
      <c r="U731" s="46" t="str">
        <f t="shared" ca="1" si="151"/>
        <v>Dec</v>
      </c>
      <c r="V731" s="42">
        <v>40</v>
      </c>
      <c r="W731" s="47">
        <f t="shared" si="152"/>
        <v>-40</v>
      </c>
      <c r="X731" s="48">
        <f t="shared" ca="1" si="153"/>
        <v>-1</v>
      </c>
      <c r="Y731" s="47" t="str">
        <f t="shared" ca="1" si="154"/>
        <v>DEGROWTH</v>
      </c>
      <c r="Z731" s="50">
        <v>1</v>
      </c>
      <c r="AA731" s="50">
        <f t="shared" si="155"/>
        <v>0</v>
      </c>
      <c r="AB731" s="27">
        <v>1000000612</v>
      </c>
    </row>
    <row r="732" spans="1:28" s="27" customFormat="1" ht="13.8" hidden="1">
      <c r="A732" s="39" t="s">
        <v>1245</v>
      </c>
      <c r="B732" s="58" t="s">
        <v>45</v>
      </c>
      <c r="C732" s="59" t="s">
        <v>1581</v>
      </c>
      <c r="D732" s="59">
        <v>1000000605</v>
      </c>
      <c r="E732" s="60" t="s">
        <v>1582</v>
      </c>
      <c r="F732" s="40">
        <v>42627</v>
      </c>
      <c r="G732" s="40" t="str">
        <f t="shared" si="143"/>
        <v>Targeted Dealer</v>
      </c>
      <c r="H732" s="40"/>
      <c r="I732" s="41">
        <v>220</v>
      </c>
      <c r="J732" s="41">
        <f t="shared" ca="1" si="144"/>
        <v>4847.0967741935483</v>
      </c>
      <c r="K732" s="42">
        <v>80</v>
      </c>
      <c r="L732" s="43">
        <f t="shared" ca="1" si="145"/>
        <v>-4767.0967741935483</v>
      </c>
      <c r="M732" s="43">
        <f t="shared" ca="1" si="146"/>
        <v>1.6504725143085319</v>
      </c>
      <c r="N732" s="44">
        <v>120</v>
      </c>
      <c r="O732" s="45" t="str">
        <f t="shared" ca="1" si="147"/>
        <v>Nov</v>
      </c>
      <c r="P732" s="42">
        <v>120</v>
      </c>
      <c r="Q732" s="44">
        <f t="shared" si="148"/>
        <v>-40</v>
      </c>
      <c r="R732" s="45">
        <f t="shared" ca="1" si="149"/>
        <v>-0.33333333333333337</v>
      </c>
      <c r="S732" s="44" t="str">
        <f t="shared" ca="1" si="150"/>
        <v>DEGROWTH</v>
      </c>
      <c r="T732" s="46">
        <v>130</v>
      </c>
      <c r="U732" s="46" t="str">
        <f t="shared" ca="1" si="151"/>
        <v>Dec</v>
      </c>
      <c r="V732" s="42">
        <v>130</v>
      </c>
      <c r="W732" s="47">
        <f t="shared" si="152"/>
        <v>-50</v>
      </c>
      <c r="X732" s="48">
        <f t="shared" ca="1" si="153"/>
        <v>-0.38461538461538458</v>
      </c>
      <c r="Y732" s="47" t="str">
        <f t="shared" ca="1" si="154"/>
        <v>DEGROWTH</v>
      </c>
      <c r="Z732" s="50">
        <v>0</v>
      </c>
      <c r="AA732" s="50">
        <f t="shared" si="155"/>
        <v>0</v>
      </c>
      <c r="AB732" s="27">
        <v>1000000605</v>
      </c>
    </row>
    <row r="733" spans="1:28" s="27" customFormat="1" ht="13.8" hidden="1">
      <c r="A733" s="39" t="s">
        <v>1245</v>
      </c>
      <c r="B733" s="58" t="s">
        <v>45</v>
      </c>
      <c r="C733" s="59" t="s">
        <v>1583</v>
      </c>
      <c r="D733" s="59">
        <v>1000000604</v>
      </c>
      <c r="E733" s="60" t="s">
        <v>1584</v>
      </c>
      <c r="F733" s="40">
        <v>42703</v>
      </c>
      <c r="G733" s="40" t="str">
        <f t="shared" si="143"/>
        <v>Targeted Dealer</v>
      </c>
      <c r="H733" s="40"/>
      <c r="I733" s="41">
        <v>440</v>
      </c>
      <c r="J733" s="41">
        <f t="shared" ca="1" si="144"/>
        <v>9694.1935483870966</v>
      </c>
      <c r="K733" s="42">
        <v>160</v>
      </c>
      <c r="L733" s="43">
        <f t="shared" ca="1" si="145"/>
        <v>-9534.1935483870966</v>
      </c>
      <c r="M733" s="43">
        <f t="shared" ca="1" si="146"/>
        <v>1.6504725143085319</v>
      </c>
      <c r="N733" s="44">
        <v>228.5</v>
      </c>
      <c r="O733" s="45" t="str">
        <f t="shared" ca="1" si="147"/>
        <v>Nov</v>
      </c>
      <c r="P733" s="42">
        <v>228.5</v>
      </c>
      <c r="Q733" s="44">
        <f t="shared" si="148"/>
        <v>-68.5</v>
      </c>
      <c r="R733" s="45">
        <f t="shared" ca="1" si="149"/>
        <v>-0.29978118161925604</v>
      </c>
      <c r="S733" s="44" t="str">
        <f t="shared" ca="1" si="150"/>
        <v>DEGROWTH</v>
      </c>
      <c r="T733" s="46">
        <v>320</v>
      </c>
      <c r="U733" s="46" t="str">
        <f t="shared" ca="1" si="151"/>
        <v>Dec</v>
      </c>
      <c r="V733" s="42">
        <v>320</v>
      </c>
      <c r="W733" s="47">
        <f t="shared" si="152"/>
        <v>-160</v>
      </c>
      <c r="X733" s="48">
        <f t="shared" ca="1" si="153"/>
        <v>-0.5</v>
      </c>
      <c r="Y733" s="47" t="str">
        <f t="shared" ca="1" si="154"/>
        <v>DEGROWTH</v>
      </c>
      <c r="Z733" s="50">
        <v>0</v>
      </c>
      <c r="AA733" s="50">
        <f t="shared" si="155"/>
        <v>0</v>
      </c>
      <c r="AB733" s="27">
        <v>1000000604</v>
      </c>
    </row>
    <row r="734" spans="1:28" s="27" customFormat="1" ht="13.8" hidden="1">
      <c r="A734" s="39" t="s">
        <v>1245</v>
      </c>
      <c r="B734" s="58" t="s">
        <v>45</v>
      </c>
      <c r="C734" s="59" t="s">
        <v>1585</v>
      </c>
      <c r="D734" s="59">
        <v>1000000606</v>
      </c>
      <c r="E734" s="60" t="s">
        <v>1586</v>
      </c>
      <c r="F734" s="40">
        <v>42796</v>
      </c>
      <c r="G734" s="40" t="str">
        <f t="shared" si="143"/>
        <v>-</v>
      </c>
      <c r="H734" s="40"/>
      <c r="I734" s="41">
        <v>0</v>
      </c>
      <c r="J734" s="41">
        <f t="shared" ca="1" si="144"/>
        <v>0</v>
      </c>
      <c r="K734" s="42">
        <v>0</v>
      </c>
      <c r="L734" s="43">
        <f t="shared" ca="1" si="145"/>
        <v>0</v>
      </c>
      <c r="M734" s="43" t="str">
        <f t="shared" ca="1" si="146"/>
        <v>-</v>
      </c>
      <c r="N734" s="44">
        <v>0</v>
      </c>
      <c r="O734" s="45" t="str">
        <f t="shared" ca="1" si="147"/>
        <v>Nov</v>
      </c>
      <c r="P734" s="42">
        <v>0</v>
      </c>
      <c r="Q734" s="44">
        <f t="shared" si="148"/>
        <v>0</v>
      </c>
      <c r="R734" s="45">
        <f t="shared" ca="1" si="149"/>
        <v>0</v>
      </c>
      <c r="S734" s="44" t="b">
        <f t="shared" si="150"/>
        <v>0</v>
      </c>
      <c r="T734" s="46">
        <v>40</v>
      </c>
      <c r="U734" s="46" t="str">
        <f t="shared" ca="1" si="151"/>
        <v>Dec</v>
      </c>
      <c r="V734" s="42">
        <v>40</v>
      </c>
      <c r="W734" s="47">
        <f t="shared" si="152"/>
        <v>-40</v>
      </c>
      <c r="X734" s="48">
        <f t="shared" ca="1" si="153"/>
        <v>-1</v>
      </c>
      <c r="Y734" s="47" t="str">
        <f t="shared" ca="1" si="154"/>
        <v>DEGROWTH</v>
      </c>
      <c r="Z734" s="50">
        <v>1</v>
      </c>
      <c r="AA734" s="50">
        <f t="shared" si="155"/>
        <v>0</v>
      </c>
      <c r="AB734" s="27">
        <v>1000000606</v>
      </c>
    </row>
    <row r="735" spans="1:28" s="27" customFormat="1" ht="13.8" hidden="1">
      <c r="A735" s="39" t="s">
        <v>1245</v>
      </c>
      <c r="B735" s="58" t="s">
        <v>45</v>
      </c>
      <c r="C735" s="59" t="s">
        <v>1587</v>
      </c>
      <c r="D735" s="59">
        <v>1000000613</v>
      </c>
      <c r="E735" s="60" t="s">
        <v>1588</v>
      </c>
      <c r="F735" s="40">
        <v>43259</v>
      </c>
      <c r="G735" s="40" t="str">
        <f t="shared" si="143"/>
        <v>Targeted Dealer</v>
      </c>
      <c r="H735" s="40"/>
      <c r="I735" s="41">
        <v>40</v>
      </c>
      <c r="J735" s="41">
        <f t="shared" ca="1" si="144"/>
        <v>881.29032258064512</v>
      </c>
      <c r="K735" s="42">
        <v>40</v>
      </c>
      <c r="L735" s="43">
        <f t="shared" ca="1" si="145"/>
        <v>-841.29032258064512</v>
      </c>
      <c r="M735" s="43">
        <f t="shared" ca="1" si="146"/>
        <v>4.5387994143484631</v>
      </c>
      <c r="N735" s="44">
        <v>49</v>
      </c>
      <c r="O735" s="45" t="str">
        <f t="shared" ca="1" si="147"/>
        <v>Nov</v>
      </c>
      <c r="P735" s="42">
        <v>49</v>
      </c>
      <c r="Q735" s="44">
        <f t="shared" si="148"/>
        <v>-9</v>
      </c>
      <c r="R735" s="45">
        <f t="shared" ca="1" si="149"/>
        <v>-0.18367346938775508</v>
      </c>
      <c r="S735" s="44" t="str">
        <f t="shared" ca="1" si="150"/>
        <v>DEGROWTH</v>
      </c>
      <c r="T735" s="46">
        <v>60</v>
      </c>
      <c r="U735" s="46" t="str">
        <f t="shared" ca="1" si="151"/>
        <v>Dec</v>
      </c>
      <c r="V735" s="42">
        <v>60</v>
      </c>
      <c r="W735" s="47">
        <f t="shared" si="152"/>
        <v>-20</v>
      </c>
      <c r="X735" s="48">
        <f t="shared" ca="1" si="153"/>
        <v>-0.33333333333333337</v>
      </c>
      <c r="Y735" s="47" t="str">
        <f t="shared" ca="1" si="154"/>
        <v>DEGROWTH</v>
      </c>
      <c r="Z735" s="50">
        <v>0</v>
      </c>
      <c r="AA735" s="50">
        <f t="shared" si="155"/>
        <v>0</v>
      </c>
      <c r="AB735" s="27">
        <v>1000000613</v>
      </c>
    </row>
    <row r="736" spans="1:28" s="27" customFormat="1" ht="13.8" hidden="1">
      <c r="A736" s="39" t="s">
        <v>1245</v>
      </c>
      <c r="B736" s="58" t="s">
        <v>45</v>
      </c>
      <c r="C736" s="59" t="s">
        <v>1589</v>
      </c>
      <c r="D736" s="59">
        <v>1000002753</v>
      </c>
      <c r="E736" s="60" t="s">
        <v>1590</v>
      </c>
      <c r="F736" s="40">
        <v>44700</v>
      </c>
      <c r="G736" s="40" t="str">
        <f t="shared" si="143"/>
        <v>Targeted Dealer</v>
      </c>
      <c r="H736" s="40"/>
      <c r="I736" s="41">
        <v>80</v>
      </c>
      <c r="J736" s="41">
        <f t="shared" ca="1" si="144"/>
        <v>1762.5806451612902</v>
      </c>
      <c r="K736" s="42">
        <v>20</v>
      </c>
      <c r="L736" s="43">
        <f t="shared" ca="1" si="145"/>
        <v>-1742.5806451612902</v>
      </c>
      <c r="M736" s="43">
        <f t="shared" ca="1" si="146"/>
        <v>1.1346998535871158</v>
      </c>
      <c r="N736" s="44">
        <v>73</v>
      </c>
      <c r="O736" s="45" t="str">
        <f t="shared" ca="1" si="147"/>
        <v>Nov</v>
      </c>
      <c r="P736" s="42">
        <v>73</v>
      </c>
      <c r="Q736" s="44">
        <f t="shared" si="148"/>
        <v>-53</v>
      </c>
      <c r="R736" s="45">
        <f t="shared" ca="1" si="149"/>
        <v>-0.72602739726027399</v>
      </c>
      <c r="S736" s="44" t="str">
        <f t="shared" ca="1" si="150"/>
        <v>DEGROWTH</v>
      </c>
      <c r="T736" s="46">
        <v>40</v>
      </c>
      <c r="U736" s="46" t="str">
        <f t="shared" ca="1" si="151"/>
        <v>Dec</v>
      </c>
      <c r="V736" s="42">
        <v>40</v>
      </c>
      <c r="W736" s="47">
        <f t="shared" si="152"/>
        <v>-20</v>
      </c>
      <c r="X736" s="48">
        <f t="shared" ca="1" si="153"/>
        <v>-0.5</v>
      </c>
      <c r="Y736" s="47" t="str">
        <f t="shared" ca="1" si="154"/>
        <v>DEGROWTH</v>
      </c>
      <c r="Z736" s="50">
        <v>0</v>
      </c>
      <c r="AA736" s="50">
        <f t="shared" si="155"/>
        <v>0</v>
      </c>
      <c r="AB736" s="27">
        <v>1000002753</v>
      </c>
    </row>
    <row r="737" spans="1:28" s="27" customFormat="1" ht="13.8" hidden="1">
      <c r="A737" s="39" t="s">
        <v>1245</v>
      </c>
      <c r="B737" s="58" t="s">
        <v>45</v>
      </c>
      <c r="C737" s="59" t="s">
        <v>1591</v>
      </c>
      <c r="D737" s="59">
        <v>1000003169</v>
      </c>
      <c r="E737" s="60" t="s">
        <v>1592</v>
      </c>
      <c r="F737" s="40">
        <v>44918</v>
      </c>
      <c r="G737" s="40" t="str">
        <f t="shared" si="143"/>
        <v>Targeted Dealer</v>
      </c>
      <c r="H737" s="40"/>
      <c r="I737" s="41">
        <v>10</v>
      </c>
      <c r="J737" s="41">
        <f t="shared" ca="1" si="144"/>
        <v>220.32258064516128</v>
      </c>
      <c r="K737" s="42">
        <v>0</v>
      </c>
      <c r="L737" s="43">
        <f t="shared" ca="1" si="145"/>
        <v>-220.32258064516128</v>
      </c>
      <c r="M737" s="43">
        <f t="shared" ca="1" si="146"/>
        <v>0</v>
      </c>
      <c r="N737" s="44">
        <v>0</v>
      </c>
      <c r="O737" s="45" t="str">
        <f t="shared" ca="1" si="147"/>
        <v>Nov</v>
      </c>
      <c r="P737" s="42">
        <v>0</v>
      </c>
      <c r="Q737" s="44">
        <f t="shared" si="148"/>
        <v>0</v>
      </c>
      <c r="R737" s="45">
        <f t="shared" ca="1" si="149"/>
        <v>0</v>
      </c>
      <c r="S737" s="44" t="b">
        <f t="shared" si="150"/>
        <v>0</v>
      </c>
      <c r="T737" s="46">
        <v>0</v>
      </c>
      <c r="U737" s="46" t="str">
        <f t="shared" ca="1" si="151"/>
        <v>Dec</v>
      </c>
      <c r="V737" s="42">
        <v>0</v>
      </c>
      <c r="W737" s="47">
        <f t="shared" si="152"/>
        <v>0</v>
      </c>
      <c r="X737" s="48">
        <f t="shared" ca="1" si="153"/>
        <v>0</v>
      </c>
      <c r="Y737" s="47" t="b">
        <f t="shared" si="154"/>
        <v>0</v>
      </c>
      <c r="Z737" s="50">
        <v>1</v>
      </c>
      <c r="AA737" s="50">
        <f t="shared" si="155"/>
        <v>0</v>
      </c>
      <c r="AB737" s="27">
        <v>1000003169</v>
      </c>
    </row>
    <row r="738" spans="1:28" s="27" customFormat="1" ht="13.8" hidden="1">
      <c r="A738" s="39" t="s">
        <v>1245</v>
      </c>
      <c r="B738" s="58" t="s">
        <v>45</v>
      </c>
      <c r="C738" s="59" t="s">
        <v>1593</v>
      </c>
      <c r="D738" s="59">
        <v>1000003212</v>
      </c>
      <c r="E738" s="60" t="s">
        <v>1594</v>
      </c>
      <c r="F738" s="40">
        <v>44930</v>
      </c>
      <c r="G738" s="40" t="str">
        <f t="shared" si="143"/>
        <v>Targeted Dealer</v>
      </c>
      <c r="H738" s="40"/>
      <c r="I738" s="41">
        <v>10</v>
      </c>
      <c r="J738" s="41">
        <f t="shared" ca="1" si="144"/>
        <v>220.32258064516128</v>
      </c>
      <c r="K738" s="42">
        <v>0</v>
      </c>
      <c r="L738" s="43">
        <f t="shared" ca="1" si="145"/>
        <v>-220.32258064516128</v>
      </c>
      <c r="M738" s="43">
        <f t="shared" ca="1" si="146"/>
        <v>0</v>
      </c>
      <c r="N738" s="44">
        <v>0</v>
      </c>
      <c r="O738" s="45" t="str">
        <f t="shared" ca="1" si="147"/>
        <v>Nov</v>
      </c>
      <c r="P738" s="42">
        <v>0</v>
      </c>
      <c r="Q738" s="44">
        <f t="shared" si="148"/>
        <v>0</v>
      </c>
      <c r="R738" s="45">
        <f t="shared" ca="1" si="149"/>
        <v>0</v>
      </c>
      <c r="S738" s="44" t="b">
        <f t="shared" si="150"/>
        <v>0</v>
      </c>
      <c r="T738" s="46">
        <v>20</v>
      </c>
      <c r="U738" s="46" t="str">
        <f t="shared" ca="1" si="151"/>
        <v>Dec</v>
      </c>
      <c r="V738" s="42">
        <v>20</v>
      </c>
      <c r="W738" s="47">
        <f t="shared" si="152"/>
        <v>-20</v>
      </c>
      <c r="X738" s="48">
        <f t="shared" ca="1" si="153"/>
        <v>-1</v>
      </c>
      <c r="Y738" s="47" t="str">
        <f t="shared" ca="1" si="154"/>
        <v>DEGROWTH</v>
      </c>
      <c r="Z738" s="50">
        <v>1</v>
      </c>
      <c r="AA738" s="50">
        <f t="shared" si="155"/>
        <v>0</v>
      </c>
      <c r="AB738" s="27">
        <v>1000003212</v>
      </c>
    </row>
    <row r="739" spans="1:28" s="27" customFormat="1" ht="13.8" hidden="1">
      <c r="A739" s="39" t="s">
        <v>1245</v>
      </c>
      <c r="B739" s="58" t="s">
        <v>45</v>
      </c>
      <c r="C739" s="59" t="s">
        <v>1595</v>
      </c>
      <c r="D739" s="59">
        <v>1000003246</v>
      </c>
      <c r="E739" s="60" t="s">
        <v>1596</v>
      </c>
      <c r="F739" s="40">
        <v>44939</v>
      </c>
      <c r="G739" s="40" t="str">
        <f t="shared" si="143"/>
        <v>Targeted Dealer</v>
      </c>
      <c r="H739" s="40"/>
      <c r="I739" s="41">
        <v>80</v>
      </c>
      <c r="J739" s="41">
        <f t="shared" ca="1" si="144"/>
        <v>1762.5806451612902</v>
      </c>
      <c r="K739" s="42">
        <v>60</v>
      </c>
      <c r="L739" s="43">
        <f t="shared" ca="1" si="145"/>
        <v>-1702.5806451612902</v>
      </c>
      <c r="M739" s="43">
        <f t="shared" ca="1" si="146"/>
        <v>3.4040995607613471</v>
      </c>
      <c r="N739" s="44">
        <v>100</v>
      </c>
      <c r="O739" s="45" t="str">
        <f t="shared" ca="1" si="147"/>
        <v>Nov</v>
      </c>
      <c r="P739" s="42">
        <v>100</v>
      </c>
      <c r="Q739" s="44">
        <f t="shared" si="148"/>
        <v>-40</v>
      </c>
      <c r="R739" s="45">
        <f t="shared" ca="1" si="149"/>
        <v>-0.4</v>
      </c>
      <c r="S739" s="44" t="str">
        <f t="shared" ca="1" si="150"/>
        <v>DEGROWTH</v>
      </c>
      <c r="T739" s="46">
        <v>40</v>
      </c>
      <c r="U739" s="46" t="str">
        <f t="shared" ca="1" si="151"/>
        <v>Dec</v>
      </c>
      <c r="V739" s="42">
        <v>40</v>
      </c>
      <c r="W739" s="47">
        <f t="shared" si="152"/>
        <v>20</v>
      </c>
      <c r="X739" s="48">
        <f t="shared" ca="1" si="153"/>
        <v>0.5</v>
      </c>
      <c r="Y739" s="47" t="str">
        <f t="shared" ca="1" si="154"/>
        <v>GROWTH</v>
      </c>
      <c r="Z739" s="50">
        <v>0</v>
      </c>
      <c r="AA739" s="50">
        <f t="shared" si="155"/>
        <v>0</v>
      </c>
      <c r="AB739" s="27">
        <v>1000003246</v>
      </c>
    </row>
    <row r="740" spans="1:28" s="27" customFormat="1" ht="13.8" hidden="1">
      <c r="A740" s="39" t="s">
        <v>1245</v>
      </c>
      <c r="B740" s="58" t="s">
        <v>45</v>
      </c>
      <c r="C740" s="59" t="s">
        <v>1597</v>
      </c>
      <c r="D740" s="59">
        <v>1000003274</v>
      </c>
      <c r="E740" s="60" t="s">
        <v>1598</v>
      </c>
      <c r="F740" s="40">
        <v>44950</v>
      </c>
      <c r="G740" s="40" t="str">
        <f t="shared" si="143"/>
        <v>Targeted Dealer</v>
      </c>
      <c r="H740" s="40" t="s">
        <v>113</v>
      </c>
      <c r="I740" s="41">
        <v>100</v>
      </c>
      <c r="J740" s="41">
        <f t="shared" ca="1" si="144"/>
        <v>2203.2258064516127</v>
      </c>
      <c r="K740" s="42">
        <v>66</v>
      </c>
      <c r="L740" s="43">
        <f t="shared" ca="1" si="145"/>
        <v>-2137.2258064516127</v>
      </c>
      <c r="M740" s="43">
        <f t="shared" ca="1" si="146"/>
        <v>2.9956076134699856</v>
      </c>
      <c r="N740" s="44">
        <v>88</v>
      </c>
      <c r="O740" s="45" t="str">
        <f t="shared" ca="1" si="147"/>
        <v>Nov</v>
      </c>
      <c r="P740" s="42">
        <v>88</v>
      </c>
      <c r="Q740" s="44">
        <f t="shared" si="148"/>
        <v>-22</v>
      </c>
      <c r="R740" s="45">
        <f t="shared" ca="1" si="149"/>
        <v>-0.25</v>
      </c>
      <c r="S740" s="44" t="str">
        <f t="shared" ca="1" si="150"/>
        <v>DEGROWTH</v>
      </c>
      <c r="T740" s="46">
        <v>60</v>
      </c>
      <c r="U740" s="46" t="str">
        <f t="shared" ca="1" si="151"/>
        <v>Dec</v>
      </c>
      <c r="V740" s="42">
        <v>60</v>
      </c>
      <c r="W740" s="47">
        <f t="shared" si="152"/>
        <v>6</v>
      </c>
      <c r="X740" s="48">
        <f t="shared" ca="1" si="153"/>
        <v>0.10000000000000009</v>
      </c>
      <c r="Y740" s="47" t="str">
        <f t="shared" ca="1" si="154"/>
        <v>GROWTH</v>
      </c>
      <c r="Z740" s="50">
        <v>0</v>
      </c>
      <c r="AA740" s="50">
        <f t="shared" si="155"/>
        <v>1</v>
      </c>
      <c r="AB740" s="27">
        <v>1000003274</v>
      </c>
    </row>
    <row r="741" spans="1:28" s="27" customFormat="1" ht="13.8" hidden="1">
      <c r="A741" s="39" t="s">
        <v>1245</v>
      </c>
      <c r="B741" s="58" t="s">
        <v>45</v>
      </c>
      <c r="C741" s="59" t="s">
        <v>1599</v>
      </c>
      <c r="D741" s="59">
        <v>1000003278</v>
      </c>
      <c r="E741" s="60" t="s">
        <v>1600</v>
      </c>
      <c r="F741" s="40">
        <v>44951</v>
      </c>
      <c r="G741" s="40" t="str">
        <f t="shared" si="143"/>
        <v>Targeted Dealer</v>
      </c>
      <c r="H741" s="40"/>
      <c r="I741" s="41">
        <v>280</v>
      </c>
      <c r="J741" s="41">
        <f t="shared" ca="1" si="144"/>
        <v>6169.032258064517</v>
      </c>
      <c r="K741" s="42">
        <v>146</v>
      </c>
      <c r="L741" s="43">
        <f t="shared" ca="1" si="145"/>
        <v>-6023.032258064517</v>
      </c>
      <c r="M741" s="43">
        <f t="shared" ca="1" si="146"/>
        <v>2.3666596946245551</v>
      </c>
      <c r="N741" s="44">
        <v>152.5</v>
      </c>
      <c r="O741" s="45" t="str">
        <f t="shared" ca="1" si="147"/>
        <v>Nov</v>
      </c>
      <c r="P741" s="42">
        <v>152.5</v>
      </c>
      <c r="Q741" s="44">
        <f t="shared" si="148"/>
        <v>-6.5</v>
      </c>
      <c r="R741" s="45">
        <f t="shared" ca="1" si="149"/>
        <v>-4.2622950819672156E-2</v>
      </c>
      <c r="S741" s="44" t="str">
        <f t="shared" ca="1" si="150"/>
        <v>DEGROWTH</v>
      </c>
      <c r="T741" s="46">
        <v>280</v>
      </c>
      <c r="U741" s="46" t="str">
        <f t="shared" ca="1" si="151"/>
        <v>Dec</v>
      </c>
      <c r="V741" s="42">
        <v>280</v>
      </c>
      <c r="W741" s="47">
        <f t="shared" si="152"/>
        <v>-134</v>
      </c>
      <c r="X741" s="48">
        <f t="shared" ca="1" si="153"/>
        <v>-0.47857142857142854</v>
      </c>
      <c r="Y741" s="47" t="str">
        <f t="shared" ca="1" si="154"/>
        <v>DEGROWTH</v>
      </c>
      <c r="Z741" s="50">
        <v>0</v>
      </c>
      <c r="AA741" s="50">
        <f t="shared" si="155"/>
        <v>0</v>
      </c>
      <c r="AB741" s="27">
        <v>1000003278</v>
      </c>
    </row>
    <row r="742" spans="1:28" s="27" customFormat="1" ht="13.8" hidden="1">
      <c r="A742" s="39" t="s">
        <v>1245</v>
      </c>
      <c r="B742" s="58" t="s">
        <v>45</v>
      </c>
      <c r="C742" s="59" t="s">
        <v>1601</v>
      </c>
      <c r="D742" s="59">
        <v>1000003324</v>
      </c>
      <c r="E742" s="60" t="s">
        <v>1602</v>
      </c>
      <c r="F742" s="40">
        <v>44965</v>
      </c>
      <c r="G742" s="40" t="str">
        <f t="shared" si="143"/>
        <v>Targeted Dealer</v>
      </c>
      <c r="H742" s="40" t="s">
        <v>113</v>
      </c>
      <c r="I742" s="41">
        <v>415</v>
      </c>
      <c r="J742" s="41">
        <f t="shared" ca="1" si="144"/>
        <v>9143.3870967741932</v>
      </c>
      <c r="K742" s="42">
        <v>170</v>
      </c>
      <c r="L742" s="43">
        <f t="shared" ca="1" si="145"/>
        <v>-8973.3870967741932</v>
      </c>
      <c r="M742" s="43">
        <f t="shared" ca="1" si="146"/>
        <v>1.8592672299740689</v>
      </c>
      <c r="N742" s="44">
        <v>235</v>
      </c>
      <c r="O742" s="45" t="str">
        <f t="shared" ca="1" si="147"/>
        <v>Nov</v>
      </c>
      <c r="P742" s="42">
        <v>235</v>
      </c>
      <c r="Q742" s="44">
        <f t="shared" si="148"/>
        <v>-65</v>
      </c>
      <c r="R742" s="45">
        <f t="shared" ca="1" si="149"/>
        <v>-0.27659574468085102</v>
      </c>
      <c r="S742" s="44" t="str">
        <f t="shared" ca="1" si="150"/>
        <v>DEGROWTH</v>
      </c>
      <c r="T742" s="46">
        <v>420</v>
      </c>
      <c r="U742" s="46" t="str">
        <f t="shared" ca="1" si="151"/>
        <v>Dec</v>
      </c>
      <c r="V742" s="42">
        <v>420</v>
      </c>
      <c r="W742" s="47">
        <f t="shared" si="152"/>
        <v>-250</v>
      </c>
      <c r="X742" s="48">
        <f t="shared" ca="1" si="153"/>
        <v>-0.59523809523809523</v>
      </c>
      <c r="Y742" s="47" t="str">
        <f t="shared" ca="1" si="154"/>
        <v>DEGROWTH</v>
      </c>
      <c r="Z742" s="50">
        <v>0</v>
      </c>
      <c r="AA742" s="50">
        <f t="shared" si="155"/>
        <v>1</v>
      </c>
      <c r="AB742" s="27">
        <v>1000003324</v>
      </c>
    </row>
    <row r="743" spans="1:28" s="27" customFormat="1" ht="13.8" hidden="1">
      <c r="A743" s="39" t="s">
        <v>1245</v>
      </c>
      <c r="B743" s="58" t="s">
        <v>45</v>
      </c>
      <c r="C743" s="59" t="s">
        <v>1603</v>
      </c>
      <c r="D743" s="59">
        <v>1000003514</v>
      </c>
      <c r="E743" s="61" t="s">
        <v>1604</v>
      </c>
      <c r="F743" s="40">
        <v>45054</v>
      </c>
      <c r="G743" s="40" t="str">
        <f t="shared" si="143"/>
        <v>Targeted Dealer</v>
      </c>
      <c r="H743" s="40"/>
      <c r="I743" s="41">
        <v>20</v>
      </c>
      <c r="J743" s="41">
        <f t="shared" ca="1" si="144"/>
        <v>440.64516129032256</v>
      </c>
      <c r="K743" s="42">
        <v>20</v>
      </c>
      <c r="L743" s="43">
        <f t="shared" ca="1" si="145"/>
        <v>-420.64516129032256</v>
      </c>
      <c r="M743" s="43">
        <f t="shared" ca="1" si="146"/>
        <v>4.5387994143484631</v>
      </c>
      <c r="N743" s="44">
        <v>0</v>
      </c>
      <c r="O743" s="45" t="str">
        <f t="shared" ca="1" si="147"/>
        <v>Nov</v>
      </c>
      <c r="P743" s="42">
        <v>0</v>
      </c>
      <c r="Q743" s="44">
        <f t="shared" si="148"/>
        <v>20</v>
      </c>
      <c r="R743" s="45">
        <f t="shared" ca="1" si="149"/>
        <v>0</v>
      </c>
      <c r="S743" s="44" t="b">
        <f t="shared" si="150"/>
        <v>0</v>
      </c>
      <c r="T743" s="46">
        <v>20</v>
      </c>
      <c r="U743" s="46" t="str">
        <f t="shared" ca="1" si="151"/>
        <v>Dec</v>
      </c>
      <c r="V743" s="42">
        <v>20</v>
      </c>
      <c r="W743" s="47">
        <f t="shared" si="152"/>
        <v>0</v>
      </c>
      <c r="X743" s="48">
        <f t="shared" ca="1" si="153"/>
        <v>0</v>
      </c>
      <c r="Y743" s="47" t="str">
        <f t="shared" ca="1" si="154"/>
        <v>GROWTH</v>
      </c>
      <c r="Z743" s="50">
        <v>0</v>
      </c>
      <c r="AA743" s="50">
        <f t="shared" si="155"/>
        <v>0</v>
      </c>
      <c r="AB743" s="27">
        <v>1000003514</v>
      </c>
    </row>
    <row r="744" spans="1:28" s="27" customFormat="1" ht="13.8" hidden="1">
      <c r="A744" s="50" t="s">
        <v>1245</v>
      </c>
      <c r="B744" s="63" t="s">
        <v>45</v>
      </c>
      <c r="C744" s="63" t="s">
        <v>1605</v>
      </c>
      <c r="D744" s="63">
        <v>1000003879</v>
      </c>
      <c r="E744" s="63" t="s">
        <v>1606</v>
      </c>
      <c r="F744" s="40">
        <v>45352</v>
      </c>
      <c r="G744" s="40" t="str">
        <f t="shared" si="143"/>
        <v>Targeted Dealer</v>
      </c>
      <c r="H744" s="40"/>
      <c r="I744" s="41">
        <v>20</v>
      </c>
      <c r="J744" s="41">
        <f t="shared" ca="1" si="144"/>
        <v>440.64516129032256</v>
      </c>
      <c r="K744" s="42">
        <v>10</v>
      </c>
      <c r="L744" s="43">
        <f t="shared" ca="1" si="145"/>
        <v>-430.64516129032256</v>
      </c>
      <c r="M744" s="43">
        <f t="shared" ca="1" si="146"/>
        <v>2.2693997071742316</v>
      </c>
      <c r="N744" s="44">
        <v>30</v>
      </c>
      <c r="O744" s="45" t="str">
        <f t="shared" ca="1" si="147"/>
        <v>Nov</v>
      </c>
      <c r="P744" s="42">
        <v>30</v>
      </c>
      <c r="Q744" s="44">
        <f t="shared" si="148"/>
        <v>-20</v>
      </c>
      <c r="R744" s="45">
        <f t="shared" ca="1" si="149"/>
        <v>-0.66666666666666674</v>
      </c>
      <c r="S744" s="44" t="str">
        <f t="shared" ca="1" si="150"/>
        <v>DEGROWTH</v>
      </c>
      <c r="T744" s="46">
        <v>0</v>
      </c>
      <c r="U744" s="46" t="str">
        <f t="shared" ca="1" si="151"/>
        <v>Dec</v>
      </c>
      <c r="V744" s="42">
        <v>0</v>
      </c>
      <c r="W744" s="47">
        <f t="shared" si="152"/>
        <v>10</v>
      </c>
      <c r="X744" s="48">
        <f t="shared" ca="1" si="153"/>
        <v>0</v>
      </c>
      <c r="Y744" s="47" t="b">
        <f t="shared" si="154"/>
        <v>0</v>
      </c>
      <c r="Z744" s="50">
        <v>0</v>
      </c>
      <c r="AA744" s="50">
        <f t="shared" si="155"/>
        <v>0</v>
      </c>
      <c r="AB744" s="27">
        <v>1000003879</v>
      </c>
    </row>
    <row r="745" spans="1:28" s="27" customFormat="1" ht="13.8" hidden="1">
      <c r="A745" s="50" t="s">
        <v>1245</v>
      </c>
      <c r="B745" s="63" t="s">
        <v>45</v>
      </c>
      <c r="C745" s="63" t="s">
        <v>1607</v>
      </c>
      <c r="D745" s="63">
        <v>1000003907</v>
      </c>
      <c r="E745" s="63" t="s">
        <v>1608</v>
      </c>
      <c r="F745" s="40">
        <v>45392</v>
      </c>
      <c r="G745" s="40" t="str">
        <f t="shared" si="143"/>
        <v>Targeted Dealer</v>
      </c>
      <c r="H745" s="40" t="s">
        <v>113</v>
      </c>
      <c r="I745" s="41">
        <v>580</v>
      </c>
      <c r="J745" s="41">
        <f t="shared" ca="1" si="144"/>
        <v>12778.709677419356</v>
      </c>
      <c r="K745" s="42">
        <v>454</v>
      </c>
      <c r="L745" s="43">
        <f t="shared" ca="1" si="145"/>
        <v>-12324.709677419356</v>
      </c>
      <c r="M745" s="43">
        <f t="shared" ca="1" si="146"/>
        <v>3.552784369162417</v>
      </c>
      <c r="N745" s="44">
        <v>459.5</v>
      </c>
      <c r="O745" s="45" t="str">
        <f t="shared" ca="1" si="147"/>
        <v>Nov</v>
      </c>
      <c r="P745" s="42">
        <v>459.5</v>
      </c>
      <c r="Q745" s="44">
        <f t="shared" si="148"/>
        <v>-5.5</v>
      </c>
      <c r="R745" s="45">
        <f t="shared" ca="1" si="149"/>
        <v>-1.196953210010876E-2</v>
      </c>
      <c r="S745" s="44" t="str">
        <f t="shared" ca="1" si="150"/>
        <v>DEGROWTH</v>
      </c>
      <c r="T745" s="46">
        <v>0</v>
      </c>
      <c r="U745" s="46" t="str">
        <f t="shared" ca="1" si="151"/>
        <v>Dec</v>
      </c>
      <c r="V745" s="42">
        <v>0</v>
      </c>
      <c r="W745" s="47">
        <f t="shared" si="152"/>
        <v>454</v>
      </c>
      <c r="X745" s="48">
        <f t="shared" ca="1" si="153"/>
        <v>0</v>
      </c>
      <c r="Y745" s="47" t="b">
        <f t="shared" si="154"/>
        <v>0</v>
      </c>
      <c r="Z745" s="50">
        <v>0</v>
      </c>
      <c r="AA745" s="50">
        <f t="shared" si="155"/>
        <v>1</v>
      </c>
      <c r="AB745" s="27">
        <v>1000003907</v>
      </c>
    </row>
    <row r="746" spans="1:28" s="27" customFormat="1" ht="13.8" hidden="1">
      <c r="A746" s="50" t="s">
        <v>1245</v>
      </c>
      <c r="B746" s="63" t="s">
        <v>45</v>
      </c>
      <c r="C746" s="63" t="s">
        <v>1609</v>
      </c>
      <c r="D746" s="63">
        <v>1000004062</v>
      </c>
      <c r="E746" s="63" t="s">
        <v>1610</v>
      </c>
      <c r="F746" s="40">
        <v>45498</v>
      </c>
      <c r="G746" s="40" t="str">
        <f t="shared" si="143"/>
        <v>Targeted Dealer</v>
      </c>
      <c r="H746" s="50"/>
      <c r="I746" s="41">
        <v>80</v>
      </c>
      <c r="J746" s="41">
        <f t="shared" ca="1" si="144"/>
        <v>1762.5806451612902</v>
      </c>
      <c r="K746" s="42">
        <v>80</v>
      </c>
      <c r="L746" s="43">
        <f t="shared" ca="1" si="145"/>
        <v>-1682.5806451612902</v>
      </c>
      <c r="M746" s="43">
        <f t="shared" ca="1" si="146"/>
        <v>4.5387994143484631</v>
      </c>
      <c r="N746" s="44">
        <v>60</v>
      </c>
      <c r="O746" s="45" t="str">
        <f t="shared" ca="1" si="147"/>
        <v>Nov</v>
      </c>
      <c r="P746" s="42">
        <v>60</v>
      </c>
      <c r="Q746" s="44">
        <f t="shared" si="148"/>
        <v>20</v>
      </c>
      <c r="R746" s="45">
        <f t="shared" ca="1" si="149"/>
        <v>0.33333333333333326</v>
      </c>
      <c r="S746" s="44" t="str">
        <f t="shared" ca="1" si="150"/>
        <v>GROWTH</v>
      </c>
      <c r="T746" s="46">
        <v>0</v>
      </c>
      <c r="U746" s="46" t="str">
        <f t="shared" ca="1" si="151"/>
        <v>Dec</v>
      </c>
      <c r="V746" s="42">
        <v>0</v>
      </c>
      <c r="W746" s="47">
        <f t="shared" si="152"/>
        <v>80</v>
      </c>
      <c r="X746" s="48">
        <f t="shared" ca="1" si="153"/>
        <v>0</v>
      </c>
      <c r="Y746" s="47" t="b">
        <f t="shared" si="154"/>
        <v>0</v>
      </c>
      <c r="Z746" s="50">
        <v>0</v>
      </c>
      <c r="AA746" s="50">
        <f t="shared" si="155"/>
        <v>0</v>
      </c>
      <c r="AB746" s="27">
        <v>1000004062</v>
      </c>
    </row>
    <row r="747" spans="1:28" s="27" customFormat="1" ht="13.8" hidden="1">
      <c r="A747" s="50" t="s">
        <v>1245</v>
      </c>
      <c r="B747" s="63" t="s">
        <v>45</v>
      </c>
      <c r="C747" s="63" t="s">
        <v>1611</v>
      </c>
      <c r="D747" s="63">
        <v>1000004082</v>
      </c>
      <c r="E747" s="63" t="s">
        <v>1612</v>
      </c>
      <c r="F747" s="40">
        <v>45516</v>
      </c>
      <c r="G747" s="40" t="str">
        <f t="shared" si="143"/>
        <v>Targeted Dealer</v>
      </c>
      <c r="H747" s="50"/>
      <c r="I747" s="41">
        <v>60</v>
      </c>
      <c r="J747" s="41">
        <f t="shared" ca="1" si="144"/>
        <v>1321.9354838709678</v>
      </c>
      <c r="K747" s="42">
        <v>60</v>
      </c>
      <c r="L747" s="43">
        <f t="shared" ca="1" si="145"/>
        <v>-1261.9354838709678</v>
      </c>
      <c r="M747" s="43">
        <f t="shared" ca="1" si="146"/>
        <v>4.5387994143484622</v>
      </c>
      <c r="N747" s="44">
        <v>60</v>
      </c>
      <c r="O747" s="45" t="str">
        <f t="shared" ca="1" si="147"/>
        <v>Nov</v>
      </c>
      <c r="P747" s="42">
        <v>60</v>
      </c>
      <c r="Q747" s="44">
        <f t="shared" si="148"/>
        <v>0</v>
      </c>
      <c r="R747" s="45">
        <f t="shared" ca="1" si="149"/>
        <v>0</v>
      </c>
      <c r="S747" s="44" t="str">
        <f t="shared" ca="1" si="150"/>
        <v>GROWTH</v>
      </c>
      <c r="T747" s="46">
        <v>0</v>
      </c>
      <c r="U747" s="46" t="str">
        <f t="shared" ca="1" si="151"/>
        <v>Dec</v>
      </c>
      <c r="V747" s="42">
        <v>0</v>
      </c>
      <c r="W747" s="47">
        <f t="shared" si="152"/>
        <v>60</v>
      </c>
      <c r="X747" s="48">
        <f t="shared" ca="1" si="153"/>
        <v>0</v>
      </c>
      <c r="Y747" s="47" t="b">
        <f t="shared" si="154"/>
        <v>0</v>
      </c>
      <c r="Z747" s="50">
        <v>0</v>
      </c>
      <c r="AA747" s="50">
        <f t="shared" si="155"/>
        <v>0</v>
      </c>
      <c r="AB747" s="27">
        <v>1000004082</v>
      </c>
    </row>
    <row r="748" spans="1:28" s="27" customFormat="1" ht="13.8" hidden="1">
      <c r="A748" s="50" t="s">
        <v>1245</v>
      </c>
      <c r="B748" s="63" t="s">
        <v>45</v>
      </c>
      <c r="C748" s="63" t="s">
        <v>1613</v>
      </c>
      <c r="D748" s="63">
        <v>1000004086</v>
      </c>
      <c r="E748" s="63" t="s">
        <v>1614</v>
      </c>
      <c r="F748" s="40">
        <v>45518</v>
      </c>
      <c r="G748" s="40" t="str">
        <f t="shared" si="143"/>
        <v>Targeted Dealer</v>
      </c>
      <c r="H748" s="50"/>
      <c r="I748" s="41">
        <v>125</v>
      </c>
      <c r="J748" s="41">
        <f t="shared" ca="1" si="144"/>
        <v>2754.0322580645161</v>
      </c>
      <c r="K748" s="42">
        <v>100</v>
      </c>
      <c r="L748" s="43">
        <f t="shared" ca="1" si="145"/>
        <v>-2654.0322580645161</v>
      </c>
      <c r="M748" s="43">
        <f t="shared" ca="1" si="146"/>
        <v>3.6310395314787702</v>
      </c>
      <c r="N748" s="44">
        <v>100</v>
      </c>
      <c r="O748" s="45" t="str">
        <f t="shared" ca="1" si="147"/>
        <v>Nov</v>
      </c>
      <c r="P748" s="42">
        <v>100</v>
      </c>
      <c r="Q748" s="44">
        <f t="shared" si="148"/>
        <v>0</v>
      </c>
      <c r="R748" s="45">
        <f t="shared" ca="1" si="149"/>
        <v>0</v>
      </c>
      <c r="S748" s="44" t="str">
        <f t="shared" ca="1" si="150"/>
        <v>GROWTH</v>
      </c>
      <c r="T748" s="46">
        <v>0</v>
      </c>
      <c r="U748" s="46" t="str">
        <f t="shared" ca="1" si="151"/>
        <v>Dec</v>
      </c>
      <c r="V748" s="42">
        <v>0</v>
      </c>
      <c r="W748" s="47">
        <f t="shared" si="152"/>
        <v>100</v>
      </c>
      <c r="X748" s="48">
        <f t="shared" ca="1" si="153"/>
        <v>0</v>
      </c>
      <c r="Y748" s="47" t="b">
        <f t="shared" si="154"/>
        <v>0</v>
      </c>
      <c r="Z748" s="50">
        <v>0</v>
      </c>
      <c r="AA748" s="50">
        <f t="shared" si="155"/>
        <v>0</v>
      </c>
      <c r="AB748" s="27">
        <v>1000004086</v>
      </c>
    </row>
    <row r="749" spans="1:28" s="27" customFormat="1" ht="13.8" hidden="1">
      <c r="A749" s="39" t="s">
        <v>1245</v>
      </c>
      <c r="B749" s="58" t="s">
        <v>46</v>
      </c>
      <c r="C749" s="59" t="s">
        <v>1615</v>
      </c>
      <c r="D749" s="59">
        <v>1000000481</v>
      </c>
      <c r="E749" s="60" t="s">
        <v>1616</v>
      </c>
      <c r="F749" s="40">
        <v>38789</v>
      </c>
      <c r="G749" s="40" t="str">
        <f t="shared" si="143"/>
        <v>Targeted Dealer</v>
      </c>
      <c r="H749" s="40" t="s">
        <v>113</v>
      </c>
      <c r="I749" s="41">
        <v>3000</v>
      </c>
      <c r="J749" s="41">
        <f t="shared" ca="1" si="144"/>
        <v>66096.774193548394</v>
      </c>
      <c r="K749" s="42">
        <v>2709</v>
      </c>
      <c r="L749" s="43">
        <f t="shared" ca="1" si="145"/>
        <v>-63387.774193548394</v>
      </c>
      <c r="M749" s="43">
        <f t="shared" ca="1" si="146"/>
        <v>4.0985358711566615</v>
      </c>
      <c r="N749" s="44">
        <v>2125.5</v>
      </c>
      <c r="O749" s="45" t="str">
        <f t="shared" ca="1" si="147"/>
        <v>Nov</v>
      </c>
      <c r="P749" s="42">
        <v>2125.5</v>
      </c>
      <c r="Q749" s="44">
        <f t="shared" si="148"/>
        <v>583.5</v>
      </c>
      <c r="R749" s="45">
        <f t="shared" ca="1" si="149"/>
        <v>0.27452364149611852</v>
      </c>
      <c r="S749" s="44" t="str">
        <f t="shared" ca="1" si="150"/>
        <v>GROWTH</v>
      </c>
      <c r="T749" s="46">
        <v>3044.5</v>
      </c>
      <c r="U749" s="46" t="str">
        <f t="shared" ca="1" si="151"/>
        <v>Dec</v>
      </c>
      <c r="V749" s="42">
        <v>3044.5</v>
      </c>
      <c r="W749" s="47">
        <f t="shared" si="152"/>
        <v>-335.5</v>
      </c>
      <c r="X749" s="48">
        <f t="shared" ca="1" si="153"/>
        <v>-0.11019871900147804</v>
      </c>
      <c r="Y749" s="47" t="str">
        <f t="shared" ca="1" si="154"/>
        <v>DEGROWTH</v>
      </c>
      <c r="Z749" s="50">
        <v>0</v>
      </c>
      <c r="AA749" s="50">
        <f t="shared" si="155"/>
        <v>1</v>
      </c>
      <c r="AB749" s="27">
        <v>1000000481</v>
      </c>
    </row>
    <row r="750" spans="1:28" s="27" customFormat="1" ht="13.8" hidden="1">
      <c r="A750" s="39" t="s">
        <v>1245</v>
      </c>
      <c r="B750" s="58" t="s">
        <v>46</v>
      </c>
      <c r="C750" s="59" t="s">
        <v>1617</v>
      </c>
      <c r="D750" s="59">
        <v>1000000512</v>
      </c>
      <c r="E750" s="60" t="s">
        <v>1618</v>
      </c>
      <c r="F750" s="40">
        <v>38841</v>
      </c>
      <c r="G750" s="40" t="str">
        <f t="shared" si="143"/>
        <v>Targeted Dealer</v>
      </c>
      <c r="H750" s="40" t="s">
        <v>113</v>
      </c>
      <c r="I750" s="41">
        <v>2500</v>
      </c>
      <c r="J750" s="41">
        <f t="shared" ca="1" si="144"/>
        <v>55080.645161290318</v>
      </c>
      <c r="K750" s="42">
        <v>2130.5</v>
      </c>
      <c r="L750" s="43">
        <f t="shared" ca="1" si="145"/>
        <v>-52950.145161290318</v>
      </c>
      <c r="M750" s="43">
        <f t="shared" ca="1" si="146"/>
        <v>3.8679648609077604</v>
      </c>
      <c r="N750" s="44">
        <v>2578</v>
      </c>
      <c r="O750" s="45" t="str">
        <f t="shared" ca="1" si="147"/>
        <v>Nov</v>
      </c>
      <c r="P750" s="42">
        <v>2578</v>
      </c>
      <c r="Q750" s="44">
        <f t="shared" si="148"/>
        <v>-447.5</v>
      </c>
      <c r="R750" s="45">
        <f t="shared" ca="1" si="149"/>
        <v>-0.17358417377812263</v>
      </c>
      <c r="S750" s="44" t="str">
        <f t="shared" ca="1" si="150"/>
        <v>DEGROWTH</v>
      </c>
      <c r="T750" s="46">
        <v>1819.5</v>
      </c>
      <c r="U750" s="46" t="str">
        <f t="shared" ca="1" si="151"/>
        <v>Dec</v>
      </c>
      <c r="V750" s="42">
        <v>1819.5</v>
      </c>
      <c r="W750" s="47">
        <f t="shared" si="152"/>
        <v>311</v>
      </c>
      <c r="X750" s="48">
        <f t="shared" ca="1" si="153"/>
        <v>0.17092607859302</v>
      </c>
      <c r="Y750" s="47" t="str">
        <f t="shared" ca="1" si="154"/>
        <v>GROWTH</v>
      </c>
      <c r="Z750" s="50">
        <v>0</v>
      </c>
      <c r="AA750" s="50">
        <f t="shared" si="155"/>
        <v>1</v>
      </c>
      <c r="AB750" s="27">
        <v>1000000512</v>
      </c>
    </row>
    <row r="751" spans="1:28" s="27" customFormat="1" ht="13.8" hidden="1">
      <c r="A751" s="39" t="s">
        <v>1245</v>
      </c>
      <c r="B751" s="58" t="s">
        <v>46</v>
      </c>
      <c r="C751" s="59" t="s">
        <v>1619</v>
      </c>
      <c r="D751" s="59">
        <v>1000000514</v>
      </c>
      <c r="E751" s="60" t="s">
        <v>1620</v>
      </c>
      <c r="F751" s="40">
        <v>38856</v>
      </c>
      <c r="G751" s="40" t="str">
        <f t="shared" si="143"/>
        <v>Targeted Dealer</v>
      </c>
      <c r="H751" s="40" t="s">
        <v>113</v>
      </c>
      <c r="I751" s="41">
        <v>1500</v>
      </c>
      <c r="J751" s="41">
        <f t="shared" ca="1" si="144"/>
        <v>33048.387096774197</v>
      </c>
      <c r="K751" s="42">
        <v>1276</v>
      </c>
      <c r="L751" s="43">
        <f t="shared" ca="1" si="145"/>
        <v>-31772.387096774197</v>
      </c>
      <c r="M751" s="43">
        <f t="shared" ca="1" si="146"/>
        <v>3.8610053684724255</v>
      </c>
      <c r="N751" s="44">
        <v>1055</v>
      </c>
      <c r="O751" s="45" t="str">
        <f t="shared" ca="1" si="147"/>
        <v>Nov</v>
      </c>
      <c r="P751" s="42">
        <v>1055</v>
      </c>
      <c r="Q751" s="44">
        <f t="shared" si="148"/>
        <v>221</v>
      </c>
      <c r="R751" s="45">
        <f t="shared" ca="1" si="149"/>
        <v>0.20947867298578204</v>
      </c>
      <c r="S751" s="44" t="str">
        <f t="shared" ca="1" si="150"/>
        <v>GROWTH</v>
      </c>
      <c r="T751" s="46">
        <v>1493.5</v>
      </c>
      <c r="U751" s="46" t="str">
        <f t="shared" ca="1" si="151"/>
        <v>Dec</v>
      </c>
      <c r="V751" s="42">
        <v>1493.5</v>
      </c>
      <c r="W751" s="47">
        <f t="shared" si="152"/>
        <v>-217.5</v>
      </c>
      <c r="X751" s="48">
        <f t="shared" ca="1" si="153"/>
        <v>-0.14563106796116509</v>
      </c>
      <c r="Y751" s="47" t="str">
        <f t="shared" ca="1" si="154"/>
        <v>DEGROWTH</v>
      </c>
      <c r="Z751" s="50">
        <v>0</v>
      </c>
      <c r="AA751" s="50">
        <f t="shared" si="155"/>
        <v>1</v>
      </c>
      <c r="AB751" s="27">
        <v>1000000514</v>
      </c>
    </row>
    <row r="752" spans="1:28" s="27" customFormat="1" ht="13.8" hidden="1">
      <c r="A752" s="39" t="s">
        <v>1245</v>
      </c>
      <c r="B752" s="58" t="s">
        <v>46</v>
      </c>
      <c r="C752" s="59" t="s">
        <v>1621</v>
      </c>
      <c r="D752" s="59">
        <v>1000000515</v>
      </c>
      <c r="E752" s="60" t="s">
        <v>1622</v>
      </c>
      <c r="F752" s="40">
        <v>39972</v>
      </c>
      <c r="G752" s="40" t="str">
        <f t="shared" si="143"/>
        <v>Targeted Dealer</v>
      </c>
      <c r="H752" s="40" t="s">
        <v>113</v>
      </c>
      <c r="I752" s="41">
        <v>350</v>
      </c>
      <c r="J752" s="41">
        <f t="shared" ca="1" si="144"/>
        <v>7711.2903225806458</v>
      </c>
      <c r="K752" s="42">
        <v>162.5</v>
      </c>
      <c r="L752" s="43">
        <f t="shared" ca="1" si="145"/>
        <v>-7548.7903225806458</v>
      </c>
      <c r="M752" s="43">
        <f t="shared" ca="1" si="146"/>
        <v>2.1072997280903571</v>
      </c>
      <c r="N752" s="44">
        <v>310</v>
      </c>
      <c r="O752" s="45" t="str">
        <f t="shared" ca="1" si="147"/>
        <v>Nov</v>
      </c>
      <c r="P752" s="42">
        <v>310</v>
      </c>
      <c r="Q752" s="44">
        <f t="shared" si="148"/>
        <v>-147.5</v>
      </c>
      <c r="R752" s="45">
        <f t="shared" ca="1" si="149"/>
        <v>-0.47580645161290325</v>
      </c>
      <c r="S752" s="44" t="str">
        <f t="shared" ca="1" si="150"/>
        <v>DEGROWTH</v>
      </c>
      <c r="T752" s="46">
        <v>360</v>
      </c>
      <c r="U752" s="46" t="str">
        <f t="shared" ca="1" si="151"/>
        <v>Dec</v>
      </c>
      <c r="V752" s="42">
        <v>360</v>
      </c>
      <c r="W752" s="47">
        <f t="shared" si="152"/>
        <v>-197.5</v>
      </c>
      <c r="X752" s="48">
        <f t="shared" ca="1" si="153"/>
        <v>-0.54861111111111116</v>
      </c>
      <c r="Y752" s="47" t="str">
        <f t="shared" ca="1" si="154"/>
        <v>DEGROWTH</v>
      </c>
      <c r="Z752" s="50">
        <v>0</v>
      </c>
      <c r="AA752" s="50">
        <f t="shared" si="155"/>
        <v>1</v>
      </c>
      <c r="AB752" s="27">
        <v>1000000515</v>
      </c>
    </row>
    <row r="753" spans="1:28" s="27" customFormat="1" ht="13.8" hidden="1">
      <c r="A753" s="39" t="s">
        <v>1245</v>
      </c>
      <c r="B753" s="58" t="s">
        <v>46</v>
      </c>
      <c r="C753" s="59" t="s">
        <v>1623</v>
      </c>
      <c r="D753" s="59">
        <v>1000000519</v>
      </c>
      <c r="E753" s="60" t="s">
        <v>1624</v>
      </c>
      <c r="F753" s="40">
        <v>40275</v>
      </c>
      <c r="G753" s="40" t="str">
        <f t="shared" si="143"/>
        <v>Targeted Dealer</v>
      </c>
      <c r="H753" s="40"/>
      <c r="I753" s="41">
        <v>25</v>
      </c>
      <c r="J753" s="41">
        <f t="shared" ca="1" si="144"/>
        <v>550.80645161290317</v>
      </c>
      <c r="K753" s="42">
        <v>75</v>
      </c>
      <c r="L753" s="43">
        <f t="shared" ca="1" si="145"/>
        <v>-475.80645161290317</v>
      </c>
      <c r="M753" s="43">
        <f t="shared" ca="1" si="146"/>
        <v>13.616398243045388</v>
      </c>
      <c r="N753" s="44">
        <v>25</v>
      </c>
      <c r="O753" s="45" t="str">
        <f t="shared" ca="1" si="147"/>
        <v>Nov</v>
      </c>
      <c r="P753" s="42">
        <v>25</v>
      </c>
      <c r="Q753" s="44">
        <f t="shared" si="148"/>
        <v>50</v>
      </c>
      <c r="R753" s="45">
        <f t="shared" ca="1" si="149"/>
        <v>2</v>
      </c>
      <c r="S753" s="44" t="str">
        <f t="shared" ca="1" si="150"/>
        <v>GROWTH</v>
      </c>
      <c r="T753" s="46">
        <v>25</v>
      </c>
      <c r="U753" s="46" t="str">
        <f t="shared" ca="1" si="151"/>
        <v>Dec</v>
      </c>
      <c r="V753" s="42">
        <v>25</v>
      </c>
      <c r="W753" s="47">
        <f t="shared" si="152"/>
        <v>50</v>
      </c>
      <c r="X753" s="48">
        <f t="shared" ca="1" si="153"/>
        <v>2</v>
      </c>
      <c r="Y753" s="47" t="str">
        <f t="shared" ca="1" si="154"/>
        <v>GROWTH</v>
      </c>
      <c r="Z753" s="50">
        <v>0</v>
      </c>
      <c r="AA753" s="50">
        <f t="shared" si="155"/>
        <v>0</v>
      </c>
      <c r="AB753" s="27">
        <v>1000000519</v>
      </c>
    </row>
    <row r="754" spans="1:28" s="27" customFormat="1" ht="13.8" hidden="1">
      <c r="A754" s="39" t="s">
        <v>1245</v>
      </c>
      <c r="B754" s="58" t="s">
        <v>46</v>
      </c>
      <c r="C754" s="59" t="s">
        <v>1625</v>
      </c>
      <c r="D754" s="59">
        <v>1000000527</v>
      </c>
      <c r="E754" s="60" t="s">
        <v>1626</v>
      </c>
      <c r="F754" s="40">
        <v>40597</v>
      </c>
      <c r="G754" s="40" t="str">
        <f t="shared" si="143"/>
        <v>Targeted Dealer</v>
      </c>
      <c r="H754" s="40"/>
      <c r="I754" s="41">
        <v>650</v>
      </c>
      <c r="J754" s="41">
        <f t="shared" ca="1" si="144"/>
        <v>14320.967741935485</v>
      </c>
      <c r="K754" s="42">
        <v>780</v>
      </c>
      <c r="L754" s="43">
        <f t="shared" ca="1" si="145"/>
        <v>-13540.967741935485</v>
      </c>
      <c r="M754" s="43">
        <f t="shared" ca="1" si="146"/>
        <v>5.4465592972181547</v>
      </c>
      <c r="N754" s="44">
        <v>695</v>
      </c>
      <c r="O754" s="45" t="str">
        <f t="shared" ca="1" si="147"/>
        <v>Nov</v>
      </c>
      <c r="P754" s="42">
        <v>695</v>
      </c>
      <c r="Q754" s="44">
        <f t="shared" si="148"/>
        <v>85</v>
      </c>
      <c r="R754" s="45">
        <f t="shared" ca="1" si="149"/>
        <v>0.1223021582733812</v>
      </c>
      <c r="S754" s="44" t="str">
        <f t="shared" ca="1" si="150"/>
        <v>GROWTH</v>
      </c>
      <c r="T754" s="46">
        <v>574</v>
      </c>
      <c r="U754" s="46" t="str">
        <f t="shared" ca="1" si="151"/>
        <v>Dec</v>
      </c>
      <c r="V754" s="42">
        <v>574</v>
      </c>
      <c r="W754" s="47">
        <f t="shared" si="152"/>
        <v>206</v>
      </c>
      <c r="X754" s="48">
        <f t="shared" ca="1" si="153"/>
        <v>0.35888501742160273</v>
      </c>
      <c r="Y754" s="47" t="str">
        <f t="shared" ca="1" si="154"/>
        <v>GROWTH</v>
      </c>
      <c r="Z754" s="50">
        <v>0</v>
      </c>
      <c r="AA754" s="50">
        <f t="shared" si="155"/>
        <v>0</v>
      </c>
      <c r="AB754" s="27">
        <v>1000000527</v>
      </c>
    </row>
    <row r="755" spans="1:28" s="27" customFormat="1" ht="13.8" hidden="1">
      <c r="A755" s="39" t="s">
        <v>1245</v>
      </c>
      <c r="B755" s="58" t="s">
        <v>46</v>
      </c>
      <c r="C755" s="59" t="s">
        <v>1627</v>
      </c>
      <c r="D755" s="59">
        <v>1000000495</v>
      </c>
      <c r="E755" s="60" t="s">
        <v>1628</v>
      </c>
      <c r="F755" s="40">
        <v>40637</v>
      </c>
      <c r="G755" s="40" t="str">
        <f t="shared" si="143"/>
        <v>Targeted Dealer</v>
      </c>
      <c r="H755" s="40" t="s">
        <v>113</v>
      </c>
      <c r="I755" s="41">
        <v>1100</v>
      </c>
      <c r="J755" s="41">
        <f t="shared" ca="1" si="144"/>
        <v>24235.483870967742</v>
      </c>
      <c r="K755" s="42">
        <v>932.5</v>
      </c>
      <c r="L755" s="43">
        <f t="shared" ca="1" si="145"/>
        <v>-23302.983870967742</v>
      </c>
      <c r="M755" s="43">
        <f t="shared" ca="1" si="146"/>
        <v>3.8476640489817648</v>
      </c>
      <c r="N755" s="44">
        <v>1025</v>
      </c>
      <c r="O755" s="45" t="str">
        <f t="shared" ca="1" si="147"/>
        <v>Nov</v>
      </c>
      <c r="P755" s="42">
        <v>1025</v>
      </c>
      <c r="Q755" s="44">
        <f t="shared" si="148"/>
        <v>-92.5</v>
      </c>
      <c r="R755" s="45">
        <f t="shared" ca="1" si="149"/>
        <v>-9.0243902439024359E-2</v>
      </c>
      <c r="S755" s="44" t="str">
        <f t="shared" ca="1" si="150"/>
        <v>DEGROWTH</v>
      </c>
      <c r="T755" s="46">
        <v>1064</v>
      </c>
      <c r="U755" s="46" t="str">
        <f t="shared" ca="1" si="151"/>
        <v>Dec</v>
      </c>
      <c r="V755" s="42">
        <v>1064</v>
      </c>
      <c r="W755" s="47">
        <f t="shared" si="152"/>
        <v>-131.5</v>
      </c>
      <c r="X755" s="48">
        <f t="shared" ca="1" si="153"/>
        <v>-0.12359022556390975</v>
      </c>
      <c r="Y755" s="47" t="str">
        <f t="shared" ca="1" si="154"/>
        <v>DEGROWTH</v>
      </c>
      <c r="Z755" s="50">
        <v>0</v>
      </c>
      <c r="AA755" s="50">
        <f t="shared" si="155"/>
        <v>1</v>
      </c>
      <c r="AB755" s="27">
        <v>1000000495</v>
      </c>
    </row>
    <row r="756" spans="1:28" s="27" customFormat="1" ht="13.8" hidden="1">
      <c r="A756" s="39" t="s">
        <v>1245</v>
      </c>
      <c r="B756" s="58" t="s">
        <v>46</v>
      </c>
      <c r="C756" s="59" t="s">
        <v>1629</v>
      </c>
      <c r="D756" s="59">
        <v>1000000487</v>
      </c>
      <c r="E756" s="60" t="s">
        <v>1630</v>
      </c>
      <c r="F756" s="40">
        <v>40836</v>
      </c>
      <c r="G756" s="40" t="str">
        <f t="shared" si="143"/>
        <v>Targeted Dealer</v>
      </c>
      <c r="H756" s="40"/>
      <c r="I756" s="41">
        <v>25</v>
      </c>
      <c r="J756" s="41">
        <f t="shared" ca="1" si="144"/>
        <v>550.80645161290317</v>
      </c>
      <c r="K756" s="42">
        <v>25.5</v>
      </c>
      <c r="L756" s="43">
        <f t="shared" ca="1" si="145"/>
        <v>-525.30645161290317</v>
      </c>
      <c r="M756" s="43">
        <f t="shared" ca="1" si="146"/>
        <v>4.6295754026354325</v>
      </c>
      <c r="N756" s="44">
        <v>38.5</v>
      </c>
      <c r="O756" s="45" t="str">
        <f t="shared" ca="1" si="147"/>
        <v>Nov</v>
      </c>
      <c r="P756" s="42">
        <v>38.5</v>
      </c>
      <c r="Q756" s="44">
        <f t="shared" si="148"/>
        <v>-13</v>
      </c>
      <c r="R756" s="45">
        <f t="shared" ca="1" si="149"/>
        <v>-0.33766233766233766</v>
      </c>
      <c r="S756" s="44" t="str">
        <f t="shared" ca="1" si="150"/>
        <v>DEGROWTH</v>
      </c>
      <c r="T756" s="46">
        <v>12.5</v>
      </c>
      <c r="U756" s="46" t="str">
        <f t="shared" ca="1" si="151"/>
        <v>Dec</v>
      </c>
      <c r="V756" s="42">
        <v>12.5</v>
      </c>
      <c r="W756" s="47">
        <f t="shared" si="152"/>
        <v>13</v>
      </c>
      <c r="X756" s="48">
        <f t="shared" ca="1" si="153"/>
        <v>1.04</v>
      </c>
      <c r="Y756" s="47" t="str">
        <f t="shared" ca="1" si="154"/>
        <v>GROWTH</v>
      </c>
      <c r="Z756" s="50">
        <v>0</v>
      </c>
      <c r="AA756" s="50">
        <f t="shared" si="155"/>
        <v>0</v>
      </c>
      <c r="AB756" s="27">
        <v>1000000487</v>
      </c>
    </row>
    <row r="757" spans="1:28" s="27" customFormat="1" ht="13.8" hidden="1">
      <c r="A757" s="39" t="s">
        <v>1245</v>
      </c>
      <c r="B757" s="58" t="s">
        <v>46</v>
      </c>
      <c r="C757" s="59" t="s">
        <v>1631</v>
      </c>
      <c r="D757" s="59">
        <v>1000000488</v>
      </c>
      <c r="E757" s="60" t="s">
        <v>1632</v>
      </c>
      <c r="F757" s="40">
        <v>40875</v>
      </c>
      <c r="G757" s="40" t="str">
        <f t="shared" si="143"/>
        <v>Targeted Dealer</v>
      </c>
      <c r="H757" s="40" t="s">
        <v>113</v>
      </c>
      <c r="I757" s="41">
        <v>850</v>
      </c>
      <c r="J757" s="41">
        <f t="shared" ca="1" si="144"/>
        <v>18727.419354838708</v>
      </c>
      <c r="K757" s="42">
        <v>704.5</v>
      </c>
      <c r="L757" s="43">
        <f t="shared" ca="1" si="145"/>
        <v>-18022.919354838708</v>
      </c>
      <c r="M757" s="43">
        <f t="shared" ca="1" si="146"/>
        <v>3.7618637498923437</v>
      </c>
      <c r="N757" s="44">
        <v>638</v>
      </c>
      <c r="O757" s="45" t="str">
        <f t="shared" ca="1" si="147"/>
        <v>Nov</v>
      </c>
      <c r="P757" s="42">
        <v>638</v>
      </c>
      <c r="Q757" s="44">
        <f t="shared" si="148"/>
        <v>66.5</v>
      </c>
      <c r="R757" s="45">
        <f t="shared" ca="1" si="149"/>
        <v>0.10423197492163006</v>
      </c>
      <c r="S757" s="44" t="str">
        <f t="shared" ca="1" si="150"/>
        <v>GROWTH</v>
      </c>
      <c r="T757" s="46">
        <v>882</v>
      </c>
      <c r="U757" s="46" t="str">
        <f t="shared" ca="1" si="151"/>
        <v>Dec</v>
      </c>
      <c r="V757" s="42">
        <v>882</v>
      </c>
      <c r="W757" s="47">
        <f t="shared" si="152"/>
        <v>-177.5</v>
      </c>
      <c r="X757" s="48">
        <f t="shared" ca="1" si="153"/>
        <v>-0.2012471655328798</v>
      </c>
      <c r="Y757" s="47" t="str">
        <f t="shared" ca="1" si="154"/>
        <v>DEGROWTH</v>
      </c>
      <c r="Z757" s="50">
        <v>0</v>
      </c>
      <c r="AA757" s="50">
        <f t="shared" si="155"/>
        <v>1</v>
      </c>
      <c r="AB757" s="27">
        <v>1000000488</v>
      </c>
    </row>
    <row r="758" spans="1:28" s="27" customFormat="1" ht="13.8" hidden="1">
      <c r="A758" s="39" t="s">
        <v>1245</v>
      </c>
      <c r="B758" s="58" t="s">
        <v>46</v>
      </c>
      <c r="C758" s="59" t="s">
        <v>1633</v>
      </c>
      <c r="D758" s="59">
        <v>1000000522</v>
      </c>
      <c r="E758" s="60" t="s">
        <v>1634</v>
      </c>
      <c r="F758" s="40">
        <v>40885</v>
      </c>
      <c r="G758" s="40" t="str">
        <f t="shared" si="143"/>
        <v>Targeted Dealer</v>
      </c>
      <c r="H758" s="40" t="s">
        <v>113</v>
      </c>
      <c r="I758" s="41">
        <v>900</v>
      </c>
      <c r="J758" s="41">
        <f t="shared" ca="1" si="144"/>
        <v>19829.032258064515</v>
      </c>
      <c r="K758" s="42">
        <v>856</v>
      </c>
      <c r="L758" s="43">
        <f t="shared" ca="1" si="145"/>
        <v>-18973.032258064515</v>
      </c>
      <c r="M758" s="43">
        <f t="shared" ca="1" si="146"/>
        <v>4.3169025540914268</v>
      </c>
      <c r="N758" s="44">
        <v>752</v>
      </c>
      <c r="O758" s="45" t="str">
        <f t="shared" ca="1" si="147"/>
        <v>Nov</v>
      </c>
      <c r="P758" s="42">
        <v>752</v>
      </c>
      <c r="Q758" s="44">
        <f t="shared" si="148"/>
        <v>104</v>
      </c>
      <c r="R758" s="45">
        <f t="shared" ca="1" si="149"/>
        <v>0.13829787234042556</v>
      </c>
      <c r="S758" s="44" t="str">
        <f t="shared" ca="1" si="150"/>
        <v>GROWTH</v>
      </c>
      <c r="T758" s="46">
        <v>830</v>
      </c>
      <c r="U758" s="46" t="str">
        <f t="shared" ca="1" si="151"/>
        <v>Dec</v>
      </c>
      <c r="V758" s="42">
        <v>830</v>
      </c>
      <c r="W758" s="47">
        <f t="shared" si="152"/>
        <v>26</v>
      </c>
      <c r="X758" s="48">
        <f t="shared" ca="1" si="153"/>
        <v>3.1325301204819356E-2</v>
      </c>
      <c r="Y758" s="47" t="str">
        <f t="shared" ca="1" si="154"/>
        <v>GROWTH</v>
      </c>
      <c r="Z758" s="50">
        <v>0</v>
      </c>
      <c r="AA758" s="50">
        <f t="shared" si="155"/>
        <v>1</v>
      </c>
      <c r="AB758" s="27">
        <v>1000000522</v>
      </c>
    </row>
    <row r="759" spans="1:28" s="27" customFormat="1" ht="13.8" hidden="1">
      <c r="A759" s="39" t="s">
        <v>1245</v>
      </c>
      <c r="B759" s="58" t="s">
        <v>46</v>
      </c>
      <c r="C759" s="59" t="s">
        <v>1635</v>
      </c>
      <c r="D759" s="59">
        <v>1000000491</v>
      </c>
      <c r="E759" s="60" t="s">
        <v>1636</v>
      </c>
      <c r="F759" s="40">
        <v>41080</v>
      </c>
      <c r="G759" s="40" t="str">
        <f t="shared" si="143"/>
        <v>Targeted Dealer</v>
      </c>
      <c r="H759" s="40" t="s">
        <v>113</v>
      </c>
      <c r="I759" s="41">
        <v>100</v>
      </c>
      <c r="J759" s="41">
        <f t="shared" ca="1" si="144"/>
        <v>2203.2258064516127</v>
      </c>
      <c r="K759" s="42">
        <v>50</v>
      </c>
      <c r="L759" s="43">
        <f t="shared" ca="1" si="145"/>
        <v>-2153.2258064516127</v>
      </c>
      <c r="M759" s="43">
        <f t="shared" ca="1" si="146"/>
        <v>2.2693997071742316</v>
      </c>
      <c r="N759" s="44">
        <v>30</v>
      </c>
      <c r="O759" s="45" t="str">
        <f t="shared" ca="1" si="147"/>
        <v>Nov</v>
      </c>
      <c r="P759" s="42">
        <v>30</v>
      </c>
      <c r="Q759" s="44">
        <f t="shared" si="148"/>
        <v>20</v>
      </c>
      <c r="R759" s="45">
        <f t="shared" ca="1" si="149"/>
        <v>0.66666666666666674</v>
      </c>
      <c r="S759" s="44" t="str">
        <f t="shared" ca="1" si="150"/>
        <v>GROWTH</v>
      </c>
      <c r="T759" s="46">
        <v>275</v>
      </c>
      <c r="U759" s="46" t="str">
        <f t="shared" ca="1" si="151"/>
        <v>Dec</v>
      </c>
      <c r="V759" s="42">
        <v>275</v>
      </c>
      <c r="W759" s="47">
        <f t="shared" si="152"/>
        <v>-225</v>
      </c>
      <c r="X759" s="48">
        <f t="shared" ca="1" si="153"/>
        <v>-0.81818181818181812</v>
      </c>
      <c r="Y759" s="47" t="str">
        <f t="shared" ca="1" si="154"/>
        <v>DEGROWTH</v>
      </c>
      <c r="Z759" s="50">
        <v>0</v>
      </c>
      <c r="AA759" s="50">
        <f t="shared" si="155"/>
        <v>1</v>
      </c>
      <c r="AB759" s="27">
        <v>1000000491</v>
      </c>
    </row>
    <row r="760" spans="1:28" s="27" customFormat="1" ht="13.8" hidden="1">
      <c r="A760" s="39" t="s">
        <v>1245</v>
      </c>
      <c r="B760" s="58" t="s">
        <v>46</v>
      </c>
      <c r="C760" s="59" t="s">
        <v>1637</v>
      </c>
      <c r="D760" s="59">
        <v>1000000499</v>
      </c>
      <c r="E760" s="60" t="s">
        <v>1638</v>
      </c>
      <c r="F760" s="40">
        <v>41109</v>
      </c>
      <c r="G760" s="40" t="str">
        <f t="shared" si="143"/>
        <v>Targeted Dealer</v>
      </c>
      <c r="H760" s="40" t="s">
        <v>113</v>
      </c>
      <c r="I760" s="41">
        <v>1200</v>
      </c>
      <c r="J760" s="41">
        <f t="shared" ca="1" si="144"/>
        <v>26438.709677419356</v>
      </c>
      <c r="K760" s="42">
        <v>970.5</v>
      </c>
      <c r="L760" s="43">
        <f t="shared" ca="1" si="145"/>
        <v>-25468.209677419356</v>
      </c>
      <c r="M760" s="43">
        <f t="shared" ca="1" si="146"/>
        <v>3.6707540263543192</v>
      </c>
      <c r="N760" s="44">
        <v>1196.5</v>
      </c>
      <c r="O760" s="45" t="str">
        <f t="shared" ca="1" si="147"/>
        <v>Nov</v>
      </c>
      <c r="P760" s="42">
        <v>1196.5</v>
      </c>
      <c r="Q760" s="44">
        <f t="shared" si="148"/>
        <v>-226</v>
      </c>
      <c r="R760" s="45">
        <f t="shared" ca="1" si="149"/>
        <v>-0.18888424571667362</v>
      </c>
      <c r="S760" s="44" t="str">
        <f t="shared" ca="1" si="150"/>
        <v>DEGROWTH</v>
      </c>
      <c r="T760" s="46">
        <v>1121</v>
      </c>
      <c r="U760" s="46" t="str">
        <f t="shared" ca="1" si="151"/>
        <v>Dec</v>
      </c>
      <c r="V760" s="42">
        <v>1121</v>
      </c>
      <c r="W760" s="47">
        <f t="shared" si="152"/>
        <v>-150.5</v>
      </c>
      <c r="X760" s="48">
        <f t="shared" ca="1" si="153"/>
        <v>-0.13425512934879569</v>
      </c>
      <c r="Y760" s="47" t="str">
        <f t="shared" ca="1" si="154"/>
        <v>DEGROWTH</v>
      </c>
      <c r="Z760" s="50">
        <v>0</v>
      </c>
      <c r="AA760" s="50">
        <f t="shared" si="155"/>
        <v>1</v>
      </c>
      <c r="AB760" s="27">
        <v>1000000499</v>
      </c>
    </row>
    <row r="761" spans="1:28" s="27" customFormat="1" ht="13.8" hidden="1">
      <c r="A761" s="39" t="s">
        <v>1245</v>
      </c>
      <c r="B761" s="58" t="s">
        <v>46</v>
      </c>
      <c r="C761" s="59" t="s">
        <v>1639</v>
      </c>
      <c r="D761" s="59">
        <v>1000000490</v>
      </c>
      <c r="E761" s="60" t="s">
        <v>1640</v>
      </c>
      <c r="F761" s="40">
        <v>41234</v>
      </c>
      <c r="G761" s="40" t="str">
        <f t="shared" si="143"/>
        <v>Targeted Dealer</v>
      </c>
      <c r="H761" s="40"/>
      <c r="I761" s="41">
        <v>500</v>
      </c>
      <c r="J761" s="41">
        <f t="shared" ca="1" si="144"/>
        <v>11016.129032258064</v>
      </c>
      <c r="K761" s="42">
        <v>544</v>
      </c>
      <c r="L761" s="43">
        <f t="shared" ca="1" si="145"/>
        <v>-10472.129032258064</v>
      </c>
      <c r="M761" s="43">
        <f t="shared" ca="1" si="146"/>
        <v>4.9382137628111273</v>
      </c>
      <c r="N761" s="44">
        <v>498</v>
      </c>
      <c r="O761" s="45" t="str">
        <f t="shared" ca="1" si="147"/>
        <v>Nov</v>
      </c>
      <c r="P761" s="42">
        <v>498</v>
      </c>
      <c r="Q761" s="44">
        <f t="shared" si="148"/>
        <v>46</v>
      </c>
      <c r="R761" s="45">
        <f t="shared" ca="1" si="149"/>
        <v>9.2369477911646625E-2</v>
      </c>
      <c r="S761" s="44" t="str">
        <f t="shared" ca="1" si="150"/>
        <v>GROWTH</v>
      </c>
      <c r="T761" s="46">
        <v>501</v>
      </c>
      <c r="U761" s="46" t="str">
        <f t="shared" ca="1" si="151"/>
        <v>Dec</v>
      </c>
      <c r="V761" s="42">
        <v>501</v>
      </c>
      <c r="W761" s="47">
        <f t="shared" si="152"/>
        <v>43</v>
      </c>
      <c r="X761" s="48">
        <f t="shared" ca="1" si="153"/>
        <v>8.5828343313373301E-2</v>
      </c>
      <c r="Y761" s="47" t="str">
        <f t="shared" ca="1" si="154"/>
        <v>GROWTH</v>
      </c>
      <c r="Z761" s="50">
        <v>0</v>
      </c>
      <c r="AA761" s="50">
        <f t="shared" si="155"/>
        <v>0</v>
      </c>
      <c r="AB761" s="27">
        <v>1000000490</v>
      </c>
    </row>
    <row r="762" spans="1:28" s="27" customFormat="1" ht="13.8" hidden="1">
      <c r="A762" s="39" t="s">
        <v>1245</v>
      </c>
      <c r="B762" s="58" t="s">
        <v>46</v>
      </c>
      <c r="C762" s="59" t="s">
        <v>1641</v>
      </c>
      <c r="D762" s="59">
        <v>1000000523</v>
      </c>
      <c r="E762" s="60" t="s">
        <v>1642</v>
      </c>
      <c r="F762" s="40">
        <v>41256</v>
      </c>
      <c r="G762" s="40" t="str">
        <f t="shared" si="143"/>
        <v>Targeted Dealer</v>
      </c>
      <c r="H762" s="40" t="s">
        <v>113</v>
      </c>
      <c r="I762" s="41">
        <v>25</v>
      </c>
      <c r="J762" s="41">
        <f t="shared" ca="1" si="144"/>
        <v>550.80645161290317</v>
      </c>
      <c r="K762" s="42">
        <v>13</v>
      </c>
      <c r="L762" s="43">
        <f t="shared" ca="1" si="145"/>
        <v>-537.80645161290317</v>
      </c>
      <c r="M762" s="43">
        <f t="shared" ca="1" si="146"/>
        <v>2.3601756954612005</v>
      </c>
      <c r="N762" s="44">
        <v>26</v>
      </c>
      <c r="O762" s="45" t="str">
        <f t="shared" ca="1" si="147"/>
        <v>Nov</v>
      </c>
      <c r="P762" s="42">
        <v>26</v>
      </c>
      <c r="Q762" s="44">
        <f t="shared" si="148"/>
        <v>-13</v>
      </c>
      <c r="R762" s="45">
        <f t="shared" ca="1" si="149"/>
        <v>-0.5</v>
      </c>
      <c r="S762" s="44" t="str">
        <f t="shared" ca="1" si="150"/>
        <v>DEGROWTH</v>
      </c>
      <c r="T762" s="46">
        <v>12.5</v>
      </c>
      <c r="U762" s="46" t="str">
        <f t="shared" ca="1" si="151"/>
        <v>Dec</v>
      </c>
      <c r="V762" s="42">
        <v>12.5</v>
      </c>
      <c r="W762" s="47">
        <f t="shared" si="152"/>
        <v>0.5</v>
      </c>
      <c r="X762" s="48">
        <f t="shared" ca="1" si="153"/>
        <v>4.0000000000000036E-2</v>
      </c>
      <c r="Y762" s="47" t="str">
        <f t="shared" ca="1" si="154"/>
        <v>GROWTH</v>
      </c>
      <c r="Z762" s="50">
        <v>0</v>
      </c>
      <c r="AA762" s="50">
        <f t="shared" si="155"/>
        <v>1</v>
      </c>
      <c r="AB762" s="27">
        <v>1000000523</v>
      </c>
    </row>
    <row r="763" spans="1:28" s="27" customFormat="1" ht="13.8" hidden="1">
      <c r="A763" s="39" t="s">
        <v>1245</v>
      </c>
      <c r="B763" s="58" t="s">
        <v>46</v>
      </c>
      <c r="C763" s="59" t="s">
        <v>1643</v>
      </c>
      <c r="D763" s="59">
        <v>1000000497</v>
      </c>
      <c r="E763" s="60" t="s">
        <v>1644</v>
      </c>
      <c r="F763" s="40">
        <v>41297</v>
      </c>
      <c r="G763" s="40" t="str">
        <f t="shared" si="143"/>
        <v>Targeted Dealer</v>
      </c>
      <c r="H763" s="40"/>
      <c r="I763" s="41">
        <v>200</v>
      </c>
      <c r="J763" s="41">
        <f t="shared" ca="1" si="144"/>
        <v>4406.4516129032254</v>
      </c>
      <c r="K763" s="42">
        <v>184</v>
      </c>
      <c r="L763" s="43">
        <f t="shared" ca="1" si="145"/>
        <v>-4222.4516129032254</v>
      </c>
      <c r="M763" s="43">
        <f t="shared" ca="1" si="146"/>
        <v>4.1756954612005854</v>
      </c>
      <c r="N763" s="44">
        <v>125</v>
      </c>
      <c r="O763" s="45" t="str">
        <f t="shared" ca="1" si="147"/>
        <v>Nov</v>
      </c>
      <c r="P763" s="42">
        <v>125</v>
      </c>
      <c r="Q763" s="44">
        <f t="shared" si="148"/>
        <v>59</v>
      </c>
      <c r="R763" s="45">
        <f t="shared" ca="1" si="149"/>
        <v>0.47199999999999998</v>
      </c>
      <c r="S763" s="44" t="str">
        <f t="shared" ca="1" si="150"/>
        <v>GROWTH</v>
      </c>
      <c r="T763" s="46">
        <v>180</v>
      </c>
      <c r="U763" s="46" t="str">
        <f t="shared" ca="1" si="151"/>
        <v>Dec</v>
      </c>
      <c r="V763" s="42">
        <v>180</v>
      </c>
      <c r="W763" s="47">
        <f t="shared" si="152"/>
        <v>4</v>
      </c>
      <c r="X763" s="48">
        <f t="shared" ca="1" si="153"/>
        <v>2.2222222222222143E-2</v>
      </c>
      <c r="Y763" s="47" t="str">
        <f t="shared" ca="1" si="154"/>
        <v>GROWTH</v>
      </c>
      <c r="Z763" s="50">
        <v>0</v>
      </c>
      <c r="AA763" s="50">
        <f t="shared" si="155"/>
        <v>0</v>
      </c>
      <c r="AB763" s="27">
        <v>1000000497</v>
      </c>
    </row>
    <row r="764" spans="1:28" s="27" customFormat="1" ht="13.8" hidden="1">
      <c r="A764" s="39" t="s">
        <v>1245</v>
      </c>
      <c r="B764" s="58" t="s">
        <v>46</v>
      </c>
      <c r="C764" s="59" t="s">
        <v>1645</v>
      </c>
      <c r="D764" s="59">
        <v>1000000511</v>
      </c>
      <c r="E764" s="60" t="s">
        <v>1646</v>
      </c>
      <c r="F764" s="40">
        <v>41401</v>
      </c>
      <c r="G764" s="40" t="str">
        <f t="shared" si="143"/>
        <v>Targeted Dealer</v>
      </c>
      <c r="H764" s="40"/>
      <c r="I764" s="41">
        <v>250</v>
      </c>
      <c r="J764" s="41">
        <f t="shared" ca="1" si="144"/>
        <v>5508.0645161290322</v>
      </c>
      <c r="K764" s="42">
        <v>285</v>
      </c>
      <c r="L764" s="43">
        <f t="shared" ca="1" si="145"/>
        <v>-5223.0645161290322</v>
      </c>
      <c r="M764" s="43">
        <f t="shared" ca="1" si="146"/>
        <v>5.1742313323572473</v>
      </c>
      <c r="N764" s="44">
        <v>205</v>
      </c>
      <c r="O764" s="45" t="str">
        <f t="shared" ca="1" si="147"/>
        <v>Nov</v>
      </c>
      <c r="P764" s="42">
        <v>205</v>
      </c>
      <c r="Q764" s="44">
        <f t="shared" si="148"/>
        <v>80</v>
      </c>
      <c r="R764" s="45">
        <f t="shared" ca="1" si="149"/>
        <v>0.39024390243902429</v>
      </c>
      <c r="S764" s="44" t="str">
        <f t="shared" ca="1" si="150"/>
        <v>GROWTH</v>
      </c>
      <c r="T764" s="46">
        <v>305</v>
      </c>
      <c r="U764" s="46" t="str">
        <f t="shared" ca="1" si="151"/>
        <v>Dec</v>
      </c>
      <c r="V764" s="42">
        <v>305</v>
      </c>
      <c r="W764" s="47">
        <f t="shared" si="152"/>
        <v>-20</v>
      </c>
      <c r="X764" s="48">
        <f t="shared" ca="1" si="153"/>
        <v>-6.557377049180324E-2</v>
      </c>
      <c r="Y764" s="47" t="str">
        <f t="shared" ca="1" si="154"/>
        <v>DEGROWTH</v>
      </c>
      <c r="Z764" s="50">
        <v>0</v>
      </c>
      <c r="AA764" s="50">
        <f t="shared" si="155"/>
        <v>0</v>
      </c>
      <c r="AB764" s="27">
        <v>1000000511</v>
      </c>
    </row>
    <row r="765" spans="1:28" s="27" customFormat="1" ht="13.8" hidden="1">
      <c r="A765" s="39" t="s">
        <v>1245</v>
      </c>
      <c r="B765" s="58" t="s">
        <v>46</v>
      </c>
      <c r="C765" s="59" t="s">
        <v>1647</v>
      </c>
      <c r="D765" s="59">
        <v>1000000493</v>
      </c>
      <c r="E765" s="60" t="s">
        <v>1648</v>
      </c>
      <c r="F765" s="40">
        <v>41408</v>
      </c>
      <c r="G765" s="40" t="str">
        <f t="shared" si="143"/>
        <v>Targeted Dealer</v>
      </c>
      <c r="H765" s="40"/>
      <c r="I765" s="41">
        <v>300</v>
      </c>
      <c r="J765" s="41">
        <f t="shared" ca="1" si="144"/>
        <v>6609.677419354839</v>
      </c>
      <c r="K765" s="42">
        <v>292.5</v>
      </c>
      <c r="L765" s="43">
        <f t="shared" ca="1" si="145"/>
        <v>-6317.177419354839</v>
      </c>
      <c r="M765" s="43">
        <f t="shared" ca="1" si="146"/>
        <v>4.4253294289897509</v>
      </c>
      <c r="N765" s="44">
        <v>267.5</v>
      </c>
      <c r="O765" s="45" t="str">
        <f t="shared" ca="1" si="147"/>
        <v>Nov</v>
      </c>
      <c r="P765" s="42">
        <v>267.5</v>
      </c>
      <c r="Q765" s="44">
        <f t="shared" si="148"/>
        <v>25</v>
      </c>
      <c r="R765" s="45">
        <f t="shared" ca="1" si="149"/>
        <v>9.3457943925233655E-2</v>
      </c>
      <c r="S765" s="44" t="str">
        <f t="shared" ca="1" si="150"/>
        <v>GROWTH</v>
      </c>
      <c r="T765" s="46">
        <v>248</v>
      </c>
      <c r="U765" s="46" t="str">
        <f t="shared" ca="1" si="151"/>
        <v>Dec</v>
      </c>
      <c r="V765" s="42">
        <v>248</v>
      </c>
      <c r="W765" s="47">
        <f t="shared" si="152"/>
        <v>44.5</v>
      </c>
      <c r="X765" s="48">
        <f t="shared" ca="1" si="153"/>
        <v>0.17943548387096775</v>
      </c>
      <c r="Y765" s="47" t="str">
        <f t="shared" ca="1" si="154"/>
        <v>GROWTH</v>
      </c>
      <c r="Z765" s="50">
        <v>0</v>
      </c>
      <c r="AA765" s="50">
        <f t="shared" si="155"/>
        <v>0</v>
      </c>
      <c r="AB765" s="27">
        <v>1000000493</v>
      </c>
    </row>
    <row r="766" spans="1:28" s="27" customFormat="1" ht="13.8" hidden="1">
      <c r="A766" s="39" t="s">
        <v>1245</v>
      </c>
      <c r="B766" s="58" t="s">
        <v>46</v>
      </c>
      <c r="C766" s="59" t="s">
        <v>1649</v>
      </c>
      <c r="D766" s="59">
        <v>1000000492</v>
      </c>
      <c r="E766" s="60" t="s">
        <v>1650</v>
      </c>
      <c r="F766" s="40">
        <v>41562</v>
      </c>
      <c r="G766" s="40" t="str">
        <f t="shared" si="143"/>
        <v>Targeted Dealer</v>
      </c>
      <c r="H766" s="40"/>
      <c r="I766" s="41">
        <v>250</v>
      </c>
      <c r="J766" s="41">
        <f t="shared" ca="1" si="144"/>
        <v>5508.0645161290322</v>
      </c>
      <c r="K766" s="42">
        <v>150</v>
      </c>
      <c r="L766" s="43">
        <f t="shared" ca="1" si="145"/>
        <v>-5358.0645161290322</v>
      </c>
      <c r="M766" s="43">
        <f t="shared" ca="1" si="146"/>
        <v>2.7232796486090778</v>
      </c>
      <c r="N766" s="44">
        <v>120</v>
      </c>
      <c r="O766" s="45" t="str">
        <f t="shared" ca="1" si="147"/>
        <v>Nov</v>
      </c>
      <c r="P766" s="42">
        <v>120</v>
      </c>
      <c r="Q766" s="44">
        <f t="shared" si="148"/>
        <v>30</v>
      </c>
      <c r="R766" s="45">
        <f t="shared" ca="1" si="149"/>
        <v>0.25</v>
      </c>
      <c r="S766" s="44" t="str">
        <f t="shared" ca="1" si="150"/>
        <v>GROWTH</v>
      </c>
      <c r="T766" s="46">
        <v>240</v>
      </c>
      <c r="U766" s="46" t="str">
        <f t="shared" ca="1" si="151"/>
        <v>Dec</v>
      </c>
      <c r="V766" s="42">
        <v>240</v>
      </c>
      <c r="W766" s="47">
        <f t="shared" si="152"/>
        <v>-90</v>
      </c>
      <c r="X766" s="48">
        <f t="shared" ca="1" si="153"/>
        <v>-0.375</v>
      </c>
      <c r="Y766" s="47" t="str">
        <f t="shared" ca="1" si="154"/>
        <v>DEGROWTH</v>
      </c>
      <c r="Z766" s="50">
        <v>0</v>
      </c>
      <c r="AA766" s="50">
        <f t="shared" si="155"/>
        <v>0</v>
      </c>
      <c r="AB766" s="27">
        <v>1000000492</v>
      </c>
    </row>
    <row r="767" spans="1:28" s="27" customFormat="1" ht="13.8" hidden="1">
      <c r="A767" s="39" t="s">
        <v>1245</v>
      </c>
      <c r="B767" s="58" t="s">
        <v>46</v>
      </c>
      <c r="C767" s="59" t="s">
        <v>1651</v>
      </c>
      <c r="D767" s="59">
        <v>1000000501</v>
      </c>
      <c r="E767" s="60" t="s">
        <v>1652</v>
      </c>
      <c r="F767" s="40">
        <v>41648</v>
      </c>
      <c r="G767" s="40" t="str">
        <f t="shared" si="143"/>
        <v>Targeted Dealer</v>
      </c>
      <c r="H767" s="40"/>
      <c r="I767" s="41">
        <v>75</v>
      </c>
      <c r="J767" s="41">
        <f t="shared" ca="1" si="144"/>
        <v>1652.4193548387098</v>
      </c>
      <c r="K767" s="42">
        <v>50</v>
      </c>
      <c r="L767" s="43">
        <f t="shared" ca="1" si="145"/>
        <v>-1602.4193548387098</v>
      </c>
      <c r="M767" s="43">
        <f t="shared" ca="1" si="146"/>
        <v>3.0258662762323087</v>
      </c>
      <c r="N767" s="44">
        <v>75</v>
      </c>
      <c r="O767" s="45" t="str">
        <f t="shared" ca="1" si="147"/>
        <v>Nov</v>
      </c>
      <c r="P767" s="42">
        <v>75</v>
      </c>
      <c r="Q767" s="44">
        <f t="shared" si="148"/>
        <v>-25</v>
      </c>
      <c r="R767" s="45">
        <f t="shared" ca="1" si="149"/>
        <v>-0.33333333333333337</v>
      </c>
      <c r="S767" s="44" t="str">
        <f t="shared" ca="1" si="150"/>
        <v>DEGROWTH</v>
      </c>
      <c r="T767" s="46">
        <v>50</v>
      </c>
      <c r="U767" s="46" t="str">
        <f t="shared" ca="1" si="151"/>
        <v>Dec</v>
      </c>
      <c r="V767" s="42">
        <v>50</v>
      </c>
      <c r="W767" s="47">
        <f t="shared" si="152"/>
        <v>0</v>
      </c>
      <c r="X767" s="48">
        <f t="shared" ca="1" si="153"/>
        <v>0</v>
      </c>
      <c r="Y767" s="47" t="str">
        <f t="shared" ca="1" si="154"/>
        <v>GROWTH</v>
      </c>
      <c r="Z767" s="50">
        <v>0</v>
      </c>
      <c r="AA767" s="50">
        <f t="shared" si="155"/>
        <v>0</v>
      </c>
      <c r="AB767" s="27">
        <v>1000000501</v>
      </c>
    </row>
    <row r="768" spans="1:28" s="27" customFormat="1" ht="13.8" hidden="1">
      <c r="A768" s="39" t="s">
        <v>1245</v>
      </c>
      <c r="B768" s="58" t="s">
        <v>46</v>
      </c>
      <c r="C768" s="59" t="s">
        <v>1653</v>
      </c>
      <c r="D768" s="59">
        <v>1000000513</v>
      </c>
      <c r="E768" s="60" t="s">
        <v>1654</v>
      </c>
      <c r="F768" s="40">
        <v>41837</v>
      </c>
      <c r="G768" s="40" t="str">
        <f t="shared" si="143"/>
        <v>Targeted Dealer</v>
      </c>
      <c r="H768" s="40"/>
      <c r="I768" s="41">
        <v>25</v>
      </c>
      <c r="J768" s="41">
        <f t="shared" ca="1" si="144"/>
        <v>550.80645161290317</v>
      </c>
      <c r="K768" s="42">
        <v>13</v>
      </c>
      <c r="L768" s="43">
        <f t="shared" ca="1" si="145"/>
        <v>-537.80645161290317</v>
      </c>
      <c r="M768" s="43">
        <f t="shared" ca="1" si="146"/>
        <v>2.3601756954612005</v>
      </c>
      <c r="N768" s="44">
        <v>26</v>
      </c>
      <c r="O768" s="45" t="str">
        <f t="shared" ca="1" si="147"/>
        <v>Nov</v>
      </c>
      <c r="P768" s="42">
        <v>26</v>
      </c>
      <c r="Q768" s="44">
        <f t="shared" si="148"/>
        <v>-13</v>
      </c>
      <c r="R768" s="45">
        <f t="shared" ca="1" si="149"/>
        <v>-0.5</v>
      </c>
      <c r="S768" s="44" t="str">
        <f t="shared" ca="1" si="150"/>
        <v>DEGROWTH</v>
      </c>
      <c r="T768" s="46">
        <v>25</v>
      </c>
      <c r="U768" s="46" t="str">
        <f t="shared" ca="1" si="151"/>
        <v>Dec</v>
      </c>
      <c r="V768" s="42">
        <v>25</v>
      </c>
      <c r="W768" s="47">
        <f t="shared" si="152"/>
        <v>-12</v>
      </c>
      <c r="X768" s="48">
        <f t="shared" ca="1" si="153"/>
        <v>-0.48</v>
      </c>
      <c r="Y768" s="47" t="str">
        <f t="shared" ca="1" si="154"/>
        <v>DEGROWTH</v>
      </c>
      <c r="Z768" s="50">
        <v>0</v>
      </c>
      <c r="AA768" s="50">
        <f t="shared" si="155"/>
        <v>0</v>
      </c>
      <c r="AB768" s="27">
        <v>1000000513</v>
      </c>
    </row>
    <row r="769" spans="1:28" s="27" customFormat="1" ht="13.8" hidden="1">
      <c r="A769" s="39" t="s">
        <v>1245</v>
      </c>
      <c r="B769" s="58" t="s">
        <v>46</v>
      </c>
      <c r="C769" s="59" t="s">
        <v>1655</v>
      </c>
      <c r="D769" s="59">
        <v>1000000509</v>
      </c>
      <c r="E769" s="60" t="s">
        <v>1656</v>
      </c>
      <c r="F769" s="40">
        <v>42096</v>
      </c>
      <c r="G769" s="40" t="str">
        <f t="shared" si="143"/>
        <v>Targeted Dealer</v>
      </c>
      <c r="H769" s="40" t="s">
        <v>113</v>
      </c>
      <c r="I769" s="41">
        <v>1300</v>
      </c>
      <c r="J769" s="41">
        <f t="shared" ca="1" si="144"/>
        <v>28641.93548387097</v>
      </c>
      <c r="K769" s="42">
        <v>1338</v>
      </c>
      <c r="L769" s="43">
        <f t="shared" ca="1" si="145"/>
        <v>-27303.93548387097</v>
      </c>
      <c r="M769" s="43">
        <f t="shared" ca="1" si="146"/>
        <v>4.671472012614033</v>
      </c>
      <c r="N769" s="44">
        <v>1264</v>
      </c>
      <c r="O769" s="45" t="str">
        <f t="shared" ca="1" si="147"/>
        <v>Nov</v>
      </c>
      <c r="P769" s="42">
        <v>1264</v>
      </c>
      <c r="Q769" s="44">
        <f t="shared" si="148"/>
        <v>74</v>
      </c>
      <c r="R769" s="45">
        <f t="shared" ca="1" si="149"/>
        <v>5.8544303797468444E-2</v>
      </c>
      <c r="S769" s="44" t="str">
        <f t="shared" ca="1" si="150"/>
        <v>GROWTH</v>
      </c>
      <c r="T769" s="46">
        <v>1235</v>
      </c>
      <c r="U769" s="46" t="str">
        <f t="shared" ca="1" si="151"/>
        <v>Dec</v>
      </c>
      <c r="V769" s="42">
        <v>1235</v>
      </c>
      <c r="W769" s="47">
        <f t="shared" si="152"/>
        <v>103</v>
      </c>
      <c r="X769" s="48">
        <f t="shared" ca="1" si="153"/>
        <v>8.3400809716599245E-2</v>
      </c>
      <c r="Y769" s="47" t="str">
        <f t="shared" ca="1" si="154"/>
        <v>GROWTH</v>
      </c>
      <c r="Z769" s="50">
        <v>0</v>
      </c>
      <c r="AA769" s="50">
        <f t="shared" si="155"/>
        <v>1</v>
      </c>
      <c r="AB769" s="27">
        <v>1000000509</v>
      </c>
    </row>
    <row r="770" spans="1:28" s="27" customFormat="1" ht="13.8" hidden="1">
      <c r="A770" s="39" t="s">
        <v>1245</v>
      </c>
      <c r="B770" s="58" t="s">
        <v>46</v>
      </c>
      <c r="C770" s="59" t="s">
        <v>1657</v>
      </c>
      <c r="D770" s="59">
        <v>1000000486</v>
      </c>
      <c r="E770" s="60" t="s">
        <v>1658</v>
      </c>
      <c r="F770" s="40">
        <v>42102</v>
      </c>
      <c r="G770" s="40" t="str">
        <f t="shared" si="143"/>
        <v>Targeted Dealer</v>
      </c>
      <c r="H770" s="40"/>
      <c r="I770" s="41">
        <v>75</v>
      </c>
      <c r="J770" s="41">
        <f t="shared" ca="1" si="144"/>
        <v>1652.4193548387098</v>
      </c>
      <c r="K770" s="42">
        <v>91</v>
      </c>
      <c r="L770" s="43">
        <f t="shared" ca="1" si="145"/>
        <v>-1561.4193548387098</v>
      </c>
      <c r="M770" s="43">
        <f t="shared" ca="1" si="146"/>
        <v>5.5070766227428019</v>
      </c>
      <c r="N770" s="44">
        <v>77.5</v>
      </c>
      <c r="O770" s="45" t="str">
        <f t="shared" ca="1" si="147"/>
        <v>Nov</v>
      </c>
      <c r="P770" s="42">
        <v>77.5</v>
      </c>
      <c r="Q770" s="44">
        <f t="shared" si="148"/>
        <v>13.5</v>
      </c>
      <c r="R770" s="45">
        <f t="shared" ca="1" si="149"/>
        <v>0.17419354838709666</v>
      </c>
      <c r="S770" s="44" t="str">
        <f t="shared" ca="1" si="150"/>
        <v>GROWTH</v>
      </c>
      <c r="T770" s="46">
        <v>62.5</v>
      </c>
      <c r="U770" s="46" t="str">
        <f t="shared" ca="1" si="151"/>
        <v>Dec</v>
      </c>
      <c r="V770" s="42">
        <v>62.5</v>
      </c>
      <c r="W770" s="47">
        <f t="shared" si="152"/>
        <v>28.5</v>
      </c>
      <c r="X770" s="48">
        <f t="shared" ca="1" si="153"/>
        <v>0.45599999999999996</v>
      </c>
      <c r="Y770" s="47" t="str">
        <f t="shared" ca="1" si="154"/>
        <v>GROWTH</v>
      </c>
      <c r="Z770" s="50">
        <v>0</v>
      </c>
      <c r="AA770" s="50">
        <f t="shared" si="155"/>
        <v>0</v>
      </c>
      <c r="AB770" s="27">
        <v>1000000486</v>
      </c>
    </row>
    <row r="771" spans="1:28" s="27" customFormat="1" ht="13.8" hidden="1">
      <c r="A771" s="39" t="s">
        <v>1245</v>
      </c>
      <c r="B771" s="58" t="s">
        <v>46</v>
      </c>
      <c r="C771" s="59" t="s">
        <v>1659</v>
      </c>
      <c r="D771" s="59">
        <v>1000000503</v>
      </c>
      <c r="E771" s="60" t="s">
        <v>1660</v>
      </c>
      <c r="F771" s="40">
        <v>42174</v>
      </c>
      <c r="G771" s="40" t="str">
        <f t="shared" ref="G771:G834" si="156">IF(I771&gt;0,"Targeted Dealer","-")</f>
        <v>Targeted Dealer</v>
      </c>
      <c r="H771" s="40"/>
      <c r="I771" s="41">
        <v>150</v>
      </c>
      <c r="J771" s="41">
        <f t="shared" ca="1" si="144"/>
        <v>3304.8387096774195</v>
      </c>
      <c r="K771" s="42">
        <v>125</v>
      </c>
      <c r="L771" s="43">
        <f t="shared" ca="1" si="145"/>
        <v>-3179.8387096774195</v>
      </c>
      <c r="M771" s="43">
        <f t="shared" ca="1" si="146"/>
        <v>3.7823328452903855</v>
      </c>
      <c r="N771" s="44">
        <v>100</v>
      </c>
      <c r="O771" s="45" t="str">
        <f t="shared" ca="1" si="147"/>
        <v>Nov</v>
      </c>
      <c r="P771" s="42">
        <v>100</v>
      </c>
      <c r="Q771" s="44">
        <f t="shared" si="148"/>
        <v>25</v>
      </c>
      <c r="R771" s="45">
        <f t="shared" ca="1" si="149"/>
        <v>0.25</v>
      </c>
      <c r="S771" s="44" t="str">
        <f t="shared" ca="1" si="150"/>
        <v>GROWTH</v>
      </c>
      <c r="T771" s="46">
        <v>149.5</v>
      </c>
      <c r="U771" s="46" t="str">
        <f t="shared" ca="1" si="151"/>
        <v>Dec</v>
      </c>
      <c r="V771" s="42">
        <v>149.5</v>
      </c>
      <c r="W771" s="47">
        <f t="shared" si="152"/>
        <v>-24.5</v>
      </c>
      <c r="X771" s="48">
        <f t="shared" ca="1" si="153"/>
        <v>-0.16387959866220736</v>
      </c>
      <c r="Y771" s="47" t="str">
        <f t="shared" ca="1" si="154"/>
        <v>DEGROWTH</v>
      </c>
      <c r="Z771" s="50">
        <v>0</v>
      </c>
      <c r="AA771" s="50">
        <f t="shared" si="155"/>
        <v>0</v>
      </c>
      <c r="AB771" s="27">
        <v>1000000503</v>
      </c>
    </row>
    <row r="772" spans="1:28" s="27" customFormat="1" ht="13.8" hidden="1">
      <c r="A772" s="39" t="s">
        <v>1245</v>
      </c>
      <c r="B772" s="58" t="s">
        <v>46</v>
      </c>
      <c r="C772" s="59" t="s">
        <v>1661</v>
      </c>
      <c r="D772" s="59">
        <v>1000000498</v>
      </c>
      <c r="E772" s="60" t="s">
        <v>1662</v>
      </c>
      <c r="F772" s="40">
        <v>42195</v>
      </c>
      <c r="G772" s="40" t="str">
        <f t="shared" si="156"/>
        <v>Targeted Dealer</v>
      </c>
      <c r="H772" s="40"/>
      <c r="I772" s="41">
        <v>25</v>
      </c>
      <c r="J772" s="41">
        <f t="shared" ref="J772:J835" ca="1" si="157">I772/$J$1*$E$1</f>
        <v>550.80645161290317</v>
      </c>
      <c r="K772" s="42">
        <v>50</v>
      </c>
      <c r="L772" s="43">
        <f t="shared" ref="L772:L835" ca="1" si="158">K772-J772</f>
        <v>-500.80645161290317</v>
      </c>
      <c r="M772" s="43">
        <f t="shared" ref="M772:M835" ca="1" si="159">IFERROR((K772/J772%),"-")</f>
        <v>9.0775988286969262</v>
      </c>
      <c r="N772" s="44">
        <v>25</v>
      </c>
      <c r="O772" s="45" t="str">
        <f t="shared" ref="O772:O835" ca="1" si="160">IF(F772&lt;=$P$2,"Nov","")</f>
        <v>Nov</v>
      </c>
      <c r="P772" s="42">
        <v>25</v>
      </c>
      <c r="Q772" s="44">
        <f t="shared" ref="Q772:Q835" si="161">K772-P772</f>
        <v>25</v>
      </c>
      <c r="R772" s="45">
        <f t="shared" ref="R772:R835" ca="1" si="162">IFERROR(IF(O772="Nov",(K772/P772-1)),0)</f>
        <v>1</v>
      </c>
      <c r="S772" s="44" t="str">
        <f t="shared" ref="S772:S835" ca="1" si="163">IF(N772&gt;0,IF(O772="","-",IF(R772&lt;0%,"DEGROWTH","GROWTH")))</f>
        <v>GROWTH</v>
      </c>
      <c r="T772" s="46">
        <v>25</v>
      </c>
      <c r="U772" s="46" t="str">
        <f t="shared" ref="U772:U835" ca="1" si="164">IF(F772&lt;=$V$2,"Dec","")</f>
        <v>Dec</v>
      </c>
      <c r="V772" s="42">
        <v>25</v>
      </c>
      <c r="W772" s="47">
        <f t="shared" ref="W772:W835" si="165">K772-V772</f>
        <v>25</v>
      </c>
      <c r="X772" s="48">
        <f t="shared" ref="X772:X835" ca="1" si="166">IFERROR(IF(U772="Dec",(K772/V772-1)),0)</f>
        <v>1</v>
      </c>
      <c r="Y772" s="47" t="str">
        <f t="shared" ref="Y772:Y835" ca="1" si="167">IF(T772&gt;0,IF(U772="","-",IF(X772&lt;0%,"DEGROWTH","GROWTH")))</f>
        <v>GROWTH</v>
      </c>
      <c r="Z772" s="50">
        <v>0</v>
      </c>
      <c r="AA772" s="50">
        <f t="shared" ref="AA772:AA835" si="168">IF(H772&gt;0,1,0)</f>
        <v>0</v>
      </c>
      <c r="AB772" s="27">
        <v>1000000498</v>
      </c>
    </row>
    <row r="773" spans="1:28" s="27" customFormat="1" ht="13.8" hidden="1">
      <c r="A773" s="39" t="s">
        <v>1245</v>
      </c>
      <c r="B773" s="58" t="s">
        <v>46</v>
      </c>
      <c r="C773" s="59" t="s">
        <v>1663</v>
      </c>
      <c r="D773" s="59">
        <v>1000000496</v>
      </c>
      <c r="E773" s="60" t="s">
        <v>1664</v>
      </c>
      <c r="F773" s="40">
        <v>42286</v>
      </c>
      <c r="G773" s="40" t="str">
        <f t="shared" si="156"/>
        <v>Targeted Dealer</v>
      </c>
      <c r="H773" s="40"/>
      <c r="I773" s="41">
        <v>250</v>
      </c>
      <c r="J773" s="41">
        <f t="shared" ca="1" si="157"/>
        <v>5508.0645161290322</v>
      </c>
      <c r="K773" s="42">
        <v>170</v>
      </c>
      <c r="L773" s="43">
        <f t="shared" ca="1" si="158"/>
        <v>-5338.0645161290322</v>
      </c>
      <c r="M773" s="43">
        <f t="shared" ca="1" si="159"/>
        <v>3.0863836017569546</v>
      </c>
      <c r="N773" s="44">
        <v>201</v>
      </c>
      <c r="O773" s="45" t="str">
        <f t="shared" ca="1" si="160"/>
        <v>Nov</v>
      </c>
      <c r="P773" s="42">
        <v>201</v>
      </c>
      <c r="Q773" s="44">
        <f t="shared" si="161"/>
        <v>-31</v>
      </c>
      <c r="R773" s="45">
        <f t="shared" ca="1" si="162"/>
        <v>-0.154228855721393</v>
      </c>
      <c r="S773" s="44" t="str">
        <f t="shared" ca="1" si="163"/>
        <v>DEGROWTH</v>
      </c>
      <c r="T773" s="46">
        <v>285</v>
      </c>
      <c r="U773" s="46" t="str">
        <f t="shared" ca="1" si="164"/>
        <v>Dec</v>
      </c>
      <c r="V773" s="42">
        <v>285</v>
      </c>
      <c r="W773" s="47">
        <f t="shared" si="165"/>
        <v>-115</v>
      </c>
      <c r="X773" s="48">
        <f t="shared" ca="1" si="166"/>
        <v>-0.40350877192982459</v>
      </c>
      <c r="Y773" s="47" t="str">
        <f t="shared" ca="1" si="167"/>
        <v>DEGROWTH</v>
      </c>
      <c r="Z773" s="50">
        <v>0</v>
      </c>
      <c r="AA773" s="50">
        <f t="shared" si="168"/>
        <v>0</v>
      </c>
      <c r="AB773" s="27">
        <v>1000000496</v>
      </c>
    </row>
    <row r="774" spans="1:28" s="27" customFormat="1" ht="13.8" hidden="1">
      <c r="A774" s="39" t="s">
        <v>1245</v>
      </c>
      <c r="B774" s="58" t="s">
        <v>46</v>
      </c>
      <c r="C774" s="59" t="s">
        <v>1665</v>
      </c>
      <c r="D774" s="59">
        <v>1000000508</v>
      </c>
      <c r="E774" s="60" t="s">
        <v>1666</v>
      </c>
      <c r="F774" s="40">
        <v>42373</v>
      </c>
      <c r="G774" s="40" t="str">
        <f t="shared" si="156"/>
        <v>Targeted Dealer</v>
      </c>
      <c r="H774" s="40" t="s">
        <v>113</v>
      </c>
      <c r="I774" s="41">
        <v>150</v>
      </c>
      <c r="J774" s="41">
        <f t="shared" ca="1" si="157"/>
        <v>3304.8387096774195</v>
      </c>
      <c r="K774" s="42">
        <v>137.5</v>
      </c>
      <c r="L774" s="43">
        <f t="shared" ca="1" si="158"/>
        <v>-3167.3387096774195</v>
      </c>
      <c r="M774" s="43">
        <f t="shared" ca="1" si="159"/>
        <v>4.1605661298194239</v>
      </c>
      <c r="N774" s="44">
        <v>145</v>
      </c>
      <c r="O774" s="45" t="str">
        <f t="shared" ca="1" si="160"/>
        <v>Nov</v>
      </c>
      <c r="P774" s="42">
        <v>145</v>
      </c>
      <c r="Q774" s="44">
        <f t="shared" si="161"/>
        <v>-7.5</v>
      </c>
      <c r="R774" s="45">
        <f t="shared" ca="1" si="162"/>
        <v>-5.1724137931034475E-2</v>
      </c>
      <c r="S774" s="44" t="str">
        <f t="shared" ca="1" si="163"/>
        <v>DEGROWTH</v>
      </c>
      <c r="T774" s="46">
        <v>149.5</v>
      </c>
      <c r="U774" s="46" t="str">
        <f t="shared" ca="1" si="164"/>
        <v>Dec</v>
      </c>
      <c r="V774" s="42">
        <v>149.5</v>
      </c>
      <c r="W774" s="47">
        <f t="shared" si="165"/>
        <v>-12</v>
      </c>
      <c r="X774" s="48">
        <f t="shared" ca="1" si="166"/>
        <v>-8.026755852842804E-2</v>
      </c>
      <c r="Y774" s="47" t="str">
        <f t="shared" ca="1" si="167"/>
        <v>DEGROWTH</v>
      </c>
      <c r="Z774" s="50">
        <v>0</v>
      </c>
      <c r="AA774" s="50">
        <f t="shared" si="168"/>
        <v>1</v>
      </c>
      <c r="AB774" s="27">
        <v>1000000508</v>
      </c>
    </row>
    <row r="775" spans="1:28" s="27" customFormat="1" ht="13.8" hidden="1">
      <c r="A775" s="39" t="s">
        <v>1245</v>
      </c>
      <c r="B775" s="58" t="s">
        <v>46</v>
      </c>
      <c r="C775" s="59" t="s">
        <v>1667</v>
      </c>
      <c r="D775" s="59">
        <v>1000000516</v>
      </c>
      <c r="E775" s="60" t="s">
        <v>1668</v>
      </c>
      <c r="F775" s="40">
        <v>42403</v>
      </c>
      <c r="G775" s="40" t="str">
        <f t="shared" si="156"/>
        <v>Targeted Dealer</v>
      </c>
      <c r="H775" s="40" t="s">
        <v>113</v>
      </c>
      <c r="I775" s="41">
        <v>50</v>
      </c>
      <c r="J775" s="41">
        <f t="shared" ca="1" si="157"/>
        <v>1101.6129032258063</v>
      </c>
      <c r="K775" s="42">
        <v>25</v>
      </c>
      <c r="L775" s="43">
        <f t="shared" ca="1" si="158"/>
        <v>-1076.6129032258063</v>
      </c>
      <c r="M775" s="43">
        <f t="shared" ca="1" si="159"/>
        <v>2.2693997071742316</v>
      </c>
      <c r="N775" s="44">
        <v>25</v>
      </c>
      <c r="O775" s="45" t="str">
        <f t="shared" ca="1" si="160"/>
        <v>Nov</v>
      </c>
      <c r="P775" s="42">
        <v>25</v>
      </c>
      <c r="Q775" s="44">
        <f t="shared" si="161"/>
        <v>0</v>
      </c>
      <c r="R775" s="45">
        <f t="shared" ca="1" si="162"/>
        <v>0</v>
      </c>
      <c r="S775" s="44" t="str">
        <f t="shared" ca="1" si="163"/>
        <v>GROWTH</v>
      </c>
      <c r="T775" s="46">
        <v>25</v>
      </c>
      <c r="U775" s="46" t="str">
        <f t="shared" ca="1" si="164"/>
        <v>Dec</v>
      </c>
      <c r="V775" s="42">
        <v>25</v>
      </c>
      <c r="W775" s="47">
        <f t="shared" si="165"/>
        <v>0</v>
      </c>
      <c r="X775" s="48">
        <f t="shared" ca="1" si="166"/>
        <v>0</v>
      </c>
      <c r="Y775" s="47" t="str">
        <f t="shared" ca="1" si="167"/>
        <v>GROWTH</v>
      </c>
      <c r="Z775" s="50">
        <v>0</v>
      </c>
      <c r="AA775" s="50">
        <f t="shared" si="168"/>
        <v>1</v>
      </c>
      <c r="AB775" s="27">
        <v>1000000516</v>
      </c>
    </row>
    <row r="776" spans="1:28" s="27" customFormat="1" ht="13.8" hidden="1">
      <c r="A776" s="39" t="s">
        <v>1245</v>
      </c>
      <c r="B776" s="58" t="s">
        <v>46</v>
      </c>
      <c r="C776" s="59" t="s">
        <v>1669</v>
      </c>
      <c r="D776" s="59">
        <v>1000000504</v>
      </c>
      <c r="E776" s="60" t="s">
        <v>1670</v>
      </c>
      <c r="F776" s="40">
        <v>42725</v>
      </c>
      <c r="G776" s="40" t="str">
        <f t="shared" si="156"/>
        <v>Targeted Dealer</v>
      </c>
      <c r="H776" s="40"/>
      <c r="I776" s="41">
        <v>200</v>
      </c>
      <c r="J776" s="41">
        <f t="shared" ca="1" si="157"/>
        <v>4406.4516129032254</v>
      </c>
      <c r="K776" s="42">
        <v>300</v>
      </c>
      <c r="L776" s="43">
        <f t="shared" ca="1" si="158"/>
        <v>-4106.4516129032254</v>
      </c>
      <c r="M776" s="43">
        <f t="shared" ca="1" si="159"/>
        <v>6.8081991215226942</v>
      </c>
      <c r="N776" s="44">
        <v>199</v>
      </c>
      <c r="O776" s="45" t="str">
        <f t="shared" ca="1" si="160"/>
        <v>Nov</v>
      </c>
      <c r="P776" s="42">
        <v>199</v>
      </c>
      <c r="Q776" s="44">
        <f t="shared" si="161"/>
        <v>101</v>
      </c>
      <c r="R776" s="45">
        <f t="shared" ca="1" si="162"/>
        <v>0.50753768844221114</v>
      </c>
      <c r="S776" s="44" t="str">
        <f t="shared" ca="1" si="163"/>
        <v>GROWTH</v>
      </c>
      <c r="T776" s="46">
        <v>225</v>
      </c>
      <c r="U776" s="46" t="str">
        <f t="shared" ca="1" si="164"/>
        <v>Dec</v>
      </c>
      <c r="V776" s="42">
        <v>225</v>
      </c>
      <c r="W776" s="47">
        <f t="shared" si="165"/>
        <v>75</v>
      </c>
      <c r="X776" s="48">
        <f t="shared" ca="1" si="166"/>
        <v>0.33333333333333326</v>
      </c>
      <c r="Y776" s="47" t="str">
        <f t="shared" ca="1" si="167"/>
        <v>GROWTH</v>
      </c>
      <c r="Z776" s="50">
        <v>0</v>
      </c>
      <c r="AA776" s="50">
        <f t="shared" si="168"/>
        <v>0</v>
      </c>
      <c r="AB776" s="27">
        <v>1000000504</v>
      </c>
    </row>
    <row r="777" spans="1:28" s="27" customFormat="1" ht="13.8" hidden="1">
      <c r="A777" s="39" t="s">
        <v>1245</v>
      </c>
      <c r="B777" s="58" t="s">
        <v>46</v>
      </c>
      <c r="C777" s="59" t="s">
        <v>1671</v>
      </c>
      <c r="D777" s="59">
        <v>1000000510</v>
      </c>
      <c r="E777" s="60" t="s">
        <v>1672</v>
      </c>
      <c r="F777" s="40">
        <v>42732</v>
      </c>
      <c r="G777" s="40" t="str">
        <f t="shared" si="156"/>
        <v>Targeted Dealer</v>
      </c>
      <c r="H777" s="40" t="s">
        <v>113</v>
      </c>
      <c r="I777" s="41">
        <v>1150</v>
      </c>
      <c r="J777" s="41">
        <f t="shared" ca="1" si="157"/>
        <v>25337.096774193546</v>
      </c>
      <c r="K777" s="42">
        <v>1005</v>
      </c>
      <c r="L777" s="43">
        <f t="shared" ca="1" si="158"/>
        <v>-24332.096774193546</v>
      </c>
      <c r="M777" s="43">
        <f t="shared" ca="1" si="159"/>
        <v>3.9665160099306136</v>
      </c>
      <c r="N777" s="44">
        <v>980</v>
      </c>
      <c r="O777" s="45" t="str">
        <f t="shared" ca="1" si="160"/>
        <v>Nov</v>
      </c>
      <c r="P777" s="42">
        <v>980</v>
      </c>
      <c r="Q777" s="44">
        <f t="shared" si="161"/>
        <v>25</v>
      </c>
      <c r="R777" s="45">
        <f t="shared" ca="1" si="162"/>
        <v>2.5510204081632626E-2</v>
      </c>
      <c r="S777" s="44" t="str">
        <f t="shared" ca="1" si="163"/>
        <v>GROWTH</v>
      </c>
      <c r="T777" s="46">
        <v>1122</v>
      </c>
      <c r="U777" s="46" t="str">
        <f t="shared" ca="1" si="164"/>
        <v>Dec</v>
      </c>
      <c r="V777" s="42">
        <v>1122</v>
      </c>
      <c r="W777" s="47">
        <f t="shared" si="165"/>
        <v>-117</v>
      </c>
      <c r="X777" s="48">
        <f t="shared" ca="1" si="166"/>
        <v>-0.10427807486631013</v>
      </c>
      <c r="Y777" s="47" t="str">
        <f t="shared" ca="1" si="167"/>
        <v>DEGROWTH</v>
      </c>
      <c r="Z777" s="50">
        <v>0</v>
      </c>
      <c r="AA777" s="50">
        <f t="shared" si="168"/>
        <v>1</v>
      </c>
      <c r="AB777" s="27">
        <v>1000000510</v>
      </c>
    </row>
    <row r="778" spans="1:28" s="27" customFormat="1" ht="13.8" hidden="1">
      <c r="A778" s="39" t="s">
        <v>1245</v>
      </c>
      <c r="B778" s="58" t="s">
        <v>46</v>
      </c>
      <c r="C778" s="59" t="s">
        <v>1673</v>
      </c>
      <c r="D778" s="59">
        <v>1000000528</v>
      </c>
      <c r="E778" s="60" t="s">
        <v>1674</v>
      </c>
      <c r="F778" s="40">
        <v>42745</v>
      </c>
      <c r="G778" s="40" t="str">
        <f t="shared" si="156"/>
        <v>Targeted Dealer</v>
      </c>
      <c r="H778" s="40"/>
      <c r="I778" s="41">
        <v>100</v>
      </c>
      <c r="J778" s="41">
        <f t="shared" ca="1" si="157"/>
        <v>2203.2258064516127</v>
      </c>
      <c r="K778" s="42">
        <v>25</v>
      </c>
      <c r="L778" s="43">
        <f t="shared" ca="1" si="158"/>
        <v>-2178.2258064516127</v>
      </c>
      <c r="M778" s="43">
        <f t="shared" ca="1" si="159"/>
        <v>1.1346998535871158</v>
      </c>
      <c r="N778" s="44">
        <v>110</v>
      </c>
      <c r="O778" s="45" t="str">
        <f t="shared" ca="1" si="160"/>
        <v>Nov</v>
      </c>
      <c r="P778" s="42">
        <v>110</v>
      </c>
      <c r="Q778" s="44">
        <f t="shared" si="161"/>
        <v>-85</v>
      </c>
      <c r="R778" s="45">
        <f t="shared" ca="1" si="162"/>
        <v>-0.77272727272727271</v>
      </c>
      <c r="S778" s="44" t="str">
        <f t="shared" ca="1" si="163"/>
        <v>DEGROWTH</v>
      </c>
      <c r="T778" s="46">
        <v>150</v>
      </c>
      <c r="U778" s="46" t="str">
        <f t="shared" ca="1" si="164"/>
        <v>Dec</v>
      </c>
      <c r="V778" s="42">
        <v>150</v>
      </c>
      <c r="W778" s="47">
        <f t="shared" si="165"/>
        <v>-125</v>
      </c>
      <c r="X778" s="48">
        <f t="shared" ca="1" si="166"/>
        <v>-0.83333333333333337</v>
      </c>
      <c r="Y778" s="47" t="str">
        <f t="shared" ca="1" si="167"/>
        <v>DEGROWTH</v>
      </c>
      <c r="Z778" s="50">
        <v>0</v>
      </c>
      <c r="AA778" s="50">
        <f t="shared" si="168"/>
        <v>0</v>
      </c>
      <c r="AB778" s="27">
        <v>1000000528</v>
      </c>
    </row>
    <row r="779" spans="1:28" s="27" customFormat="1" ht="13.8" hidden="1">
      <c r="A779" s="39" t="s">
        <v>1245</v>
      </c>
      <c r="B779" s="58" t="s">
        <v>46</v>
      </c>
      <c r="C779" s="59" t="s">
        <v>1675</v>
      </c>
      <c r="D779" s="59">
        <v>1000000485</v>
      </c>
      <c r="E779" s="60" t="s">
        <v>1676</v>
      </c>
      <c r="F779" s="40">
        <v>42842</v>
      </c>
      <c r="G779" s="40" t="str">
        <f t="shared" si="156"/>
        <v>Targeted Dealer</v>
      </c>
      <c r="H779" s="40" t="s">
        <v>113</v>
      </c>
      <c r="I779" s="41">
        <v>200</v>
      </c>
      <c r="J779" s="41">
        <f t="shared" ca="1" si="157"/>
        <v>4406.4516129032254</v>
      </c>
      <c r="K779" s="42">
        <v>115</v>
      </c>
      <c r="L779" s="43">
        <f t="shared" ca="1" si="158"/>
        <v>-4291.4516129032254</v>
      </c>
      <c r="M779" s="43">
        <f t="shared" ca="1" si="159"/>
        <v>2.609809663250366</v>
      </c>
      <c r="N779" s="44">
        <v>0</v>
      </c>
      <c r="O779" s="45" t="str">
        <f t="shared" ca="1" si="160"/>
        <v>Nov</v>
      </c>
      <c r="P779" s="42">
        <v>0</v>
      </c>
      <c r="Q779" s="44">
        <f t="shared" si="161"/>
        <v>115</v>
      </c>
      <c r="R779" s="45">
        <f t="shared" ca="1" si="162"/>
        <v>0</v>
      </c>
      <c r="S779" s="44" t="b">
        <f t="shared" si="163"/>
        <v>0</v>
      </c>
      <c r="T779" s="46">
        <v>152</v>
      </c>
      <c r="U779" s="46" t="str">
        <f t="shared" ca="1" si="164"/>
        <v>Dec</v>
      </c>
      <c r="V779" s="42">
        <v>152</v>
      </c>
      <c r="W779" s="47">
        <f t="shared" si="165"/>
        <v>-37</v>
      </c>
      <c r="X779" s="48">
        <f t="shared" ca="1" si="166"/>
        <v>-0.24342105263157898</v>
      </c>
      <c r="Y779" s="47" t="str">
        <f t="shared" ca="1" si="167"/>
        <v>DEGROWTH</v>
      </c>
      <c r="Z779" s="50">
        <v>0</v>
      </c>
      <c r="AA779" s="50">
        <f t="shared" si="168"/>
        <v>1</v>
      </c>
      <c r="AB779" s="27">
        <v>1000000485</v>
      </c>
    </row>
    <row r="780" spans="1:28" s="27" customFormat="1" ht="13.8" hidden="1">
      <c r="A780" s="39" t="s">
        <v>1245</v>
      </c>
      <c r="B780" s="58" t="s">
        <v>46</v>
      </c>
      <c r="C780" s="59" t="s">
        <v>1677</v>
      </c>
      <c r="D780" s="59">
        <v>1000000494</v>
      </c>
      <c r="E780" s="60" t="s">
        <v>1678</v>
      </c>
      <c r="F780" s="40">
        <v>42870</v>
      </c>
      <c r="G780" s="40" t="str">
        <f t="shared" si="156"/>
        <v>Targeted Dealer</v>
      </c>
      <c r="H780" s="40"/>
      <c r="I780" s="41">
        <v>75</v>
      </c>
      <c r="J780" s="41">
        <f t="shared" ca="1" si="157"/>
        <v>1652.4193548387098</v>
      </c>
      <c r="K780" s="42">
        <v>0</v>
      </c>
      <c r="L780" s="43">
        <f t="shared" ca="1" si="158"/>
        <v>-1652.4193548387098</v>
      </c>
      <c r="M780" s="43">
        <f t="shared" ca="1" si="159"/>
        <v>0</v>
      </c>
      <c r="N780" s="44">
        <v>50</v>
      </c>
      <c r="O780" s="45" t="str">
        <f t="shared" ca="1" si="160"/>
        <v>Nov</v>
      </c>
      <c r="P780" s="42">
        <v>50</v>
      </c>
      <c r="Q780" s="44">
        <f t="shared" si="161"/>
        <v>-50</v>
      </c>
      <c r="R780" s="45">
        <f t="shared" ca="1" si="162"/>
        <v>-1</v>
      </c>
      <c r="S780" s="44" t="str">
        <f t="shared" ca="1" si="163"/>
        <v>DEGROWTH</v>
      </c>
      <c r="T780" s="46">
        <v>75</v>
      </c>
      <c r="U780" s="46" t="str">
        <f t="shared" ca="1" si="164"/>
        <v>Dec</v>
      </c>
      <c r="V780" s="42">
        <v>75</v>
      </c>
      <c r="W780" s="47">
        <f t="shared" si="165"/>
        <v>-75</v>
      </c>
      <c r="X780" s="48">
        <f t="shared" ca="1" si="166"/>
        <v>-1</v>
      </c>
      <c r="Y780" s="47" t="str">
        <f t="shared" ca="1" si="167"/>
        <v>DEGROWTH</v>
      </c>
      <c r="Z780" s="50">
        <v>1</v>
      </c>
      <c r="AA780" s="50">
        <f t="shared" si="168"/>
        <v>0</v>
      </c>
      <c r="AB780" s="27">
        <v>1000000494</v>
      </c>
    </row>
    <row r="781" spans="1:28" s="27" customFormat="1" ht="13.8" hidden="1">
      <c r="A781" s="39" t="s">
        <v>1245</v>
      </c>
      <c r="B781" s="58" t="s">
        <v>46</v>
      </c>
      <c r="C781" s="59" t="s">
        <v>1679</v>
      </c>
      <c r="D781" s="59">
        <v>1000000506</v>
      </c>
      <c r="E781" s="60" t="s">
        <v>1680</v>
      </c>
      <c r="F781" s="40">
        <v>42980</v>
      </c>
      <c r="G781" s="40" t="str">
        <f t="shared" si="156"/>
        <v>Targeted Dealer</v>
      </c>
      <c r="H781" s="40" t="s">
        <v>113</v>
      </c>
      <c r="I781" s="41">
        <v>2100</v>
      </c>
      <c r="J781" s="41">
        <f t="shared" ca="1" si="157"/>
        <v>46267.741935483864</v>
      </c>
      <c r="K781" s="42">
        <v>1860</v>
      </c>
      <c r="L781" s="43">
        <f t="shared" ca="1" si="158"/>
        <v>-44407.741935483864</v>
      </c>
      <c r="M781" s="43">
        <f t="shared" ca="1" si="159"/>
        <v>4.0200794812800673</v>
      </c>
      <c r="N781" s="44">
        <v>1909.5</v>
      </c>
      <c r="O781" s="45" t="str">
        <f t="shared" ca="1" si="160"/>
        <v>Nov</v>
      </c>
      <c r="P781" s="42">
        <v>1909.5</v>
      </c>
      <c r="Q781" s="44">
        <f t="shared" si="161"/>
        <v>-49.5</v>
      </c>
      <c r="R781" s="45">
        <f t="shared" ca="1" si="162"/>
        <v>-2.5923016496465001E-2</v>
      </c>
      <c r="S781" s="44" t="str">
        <f t="shared" ca="1" si="163"/>
        <v>DEGROWTH</v>
      </c>
      <c r="T781" s="46">
        <v>2070.9499999999998</v>
      </c>
      <c r="U781" s="46" t="str">
        <f t="shared" ca="1" si="164"/>
        <v>Dec</v>
      </c>
      <c r="V781" s="42">
        <v>2070.9499999999998</v>
      </c>
      <c r="W781" s="47">
        <f t="shared" si="165"/>
        <v>-210.94999999999982</v>
      </c>
      <c r="X781" s="48">
        <f t="shared" ca="1" si="166"/>
        <v>-0.10186146454525691</v>
      </c>
      <c r="Y781" s="47" t="str">
        <f t="shared" ca="1" si="167"/>
        <v>DEGROWTH</v>
      </c>
      <c r="Z781" s="50">
        <v>0</v>
      </c>
      <c r="AA781" s="50">
        <f t="shared" si="168"/>
        <v>1</v>
      </c>
      <c r="AB781" s="27">
        <v>1000000506</v>
      </c>
    </row>
    <row r="782" spans="1:28" s="27" customFormat="1" ht="13.8" hidden="1">
      <c r="A782" s="39" t="s">
        <v>1245</v>
      </c>
      <c r="B782" s="58" t="s">
        <v>46</v>
      </c>
      <c r="C782" s="59" t="s">
        <v>1681</v>
      </c>
      <c r="D782" s="59">
        <v>1000000525</v>
      </c>
      <c r="E782" s="60" t="s">
        <v>1682</v>
      </c>
      <c r="F782" s="40">
        <v>43109</v>
      </c>
      <c r="G782" s="40" t="str">
        <f t="shared" si="156"/>
        <v>Targeted Dealer</v>
      </c>
      <c r="H782" s="40"/>
      <c r="I782" s="41">
        <v>50</v>
      </c>
      <c r="J782" s="41">
        <f t="shared" ca="1" si="157"/>
        <v>1101.6129032258063</v>
      </c>
      <c r="K782" s="42">
        <v>50</v>
      </c>
      <c r="L782" s="43">
        <f t="shared" ca="1" si="158"/>
        <v>-1051.6129032258063</v>
      </c>
      <c r="M782" s="43">
        <f t="shared" ca="1" si="159"/>
        <v>4.5387994143484631</v>
      </c>
      <c r="N782" s="44">
        <v>25</v>
      </c>
      <c r="O782" s="45" t="str">
        <f t="shared" ca="1" si="160"/>
        <v>Nov</v>
      </c>
      <c r="P782" s="42">
        <v>25</v>
      </c>
      <c r="Q782" s="44">
        <f t="shared" si="161"/>
        <v>25</v>
      </c>
      <c r="R782" s="45">
        <f t="shared" ca="1" si="162"/>
        <v>1</v>
      </c>
      <c r="S782" s="44" t="str">
        <f t="shared" ca="1" si="163"/>
        <v>GROWTH</v>
      </c>
      <c r="T782" s="46">
        <v>100</v>
      </c>
      <c r="U782" s="46" t="str">
        <f t="shared" ca="1" si="164"/>
        <v>Dec</v>
      </c>
      <c r="V782" s="42">
        <v>100</v>
      </c>
      <c r="W782" s="47">
        <f t="shared" si="165"/>
        <v>-50</v>
      </c>
      <c r="X782" s="48">
        <f t="shared" ca="1" si="166"/>
        <v>-0.5</v>
      </c>
      <c r="Y782" s="47" t="str">
        <f t="shared" ca="1" si="167"/>
        <v>DEGROWTH</v>
      </c>
      <c r="Z782" s="50">
        <v>0</v>
      </c>
      <c r="AA782" s="50">
        <f t="shared" si="168"/>
        <v>0</v>
      </c>
      <c r="AB782" s="27">
        <v>1000000525</v>
      </c>
    </row>
    <row r="783" spans="1:28" s="27" customFormat="1" ht="13.8" hidden="1">
      <c r="A783" s="39" t="s">
        <v>1245</v>
      </c>
      <c r="B783" s="58" t="s">
        <v>46</v>
      </c>
      <c r="C783" s="59" t="s">
        <v>1683</v>
      </c>
      <c r="D783" s="59">
        <v>1000000502</v>
      </c>
      <c r="E783" s="60" t="s">
        <v>1684</v>
      </c>
      <c r="F783" s="40">
        <v>43117</v>
      </c>
      <c r="G783" s="40" t="str">
        <f t="shared" si="156"/>
        <v>Targeted Dealer</v>
      </c>
      <c r="H783" s="40"/>
      <c r="I783" s="41">
        <v>200</v>
      </c>
      <c r="J783" s="41">
        <f t="shared" ca="1" si="157"/>
        <v>4406.4516129032254</v>
      </c>
      <c r="K783" s="42">
        <v>138</v>
      </c>
      <c r="L783" s="43">
        <f t="shared" ca="1" si="158"/>
        <v>-4268.4516129032254</v>
      </c>
      <c r="M783" s="43">
        <f t="shared" ca="1" si="159"/>
        <v>3.1317715959004393</v>
      </c>
      <c r="N783" s="44">
        <v>200</v>
      </c>
      <c r="O783" s="45" t="str">
        <f t="shared" ca="1" si="160"/>
        <v>Nov</v>
      </c>
      <c r="P783" s="42">
        <v>200</v>
      </c>
      <c r="Q783" s="44">
        <f t="shared" si="161"/>
        <v>-62</v>
      </c>
      <c r="R783" s="45">
        <f t="shared" ca="1" si="162"/>
        <v>-0.31000000000000005</v>
      </c>
      <c r="S783" s="44" t="str">
        <f t="shared" ca="1" si="163"/>
        <v>DEGROWTH</v>
      </c>
      <c r="T783" s="46">
        <v>30</v>
      </c>
      <c r="U783" s="46" t="str">
        <f t="shared" ca="1" si="164"/>
        <v>Dec</v>
      </c>
      <c r="V783" s="42">
        <v>30</v>
      </c>
      <c r="W783" s="47">
        <f t="shared" si="165"/>
        <v>108</v>
      </c>
      <c r="X783" s="48">
        <f t="shared" ca="1" si="166"/>
        <v>3.5999999999999996</v>
      </c>
      <c r="Y783" s="47" t="str">
        <f t="shared" ca="1" si="167"/>
        <v>GROWTH</v>
      </c>
      <c r="Z783" s="50">
        <v>0</v>
      </c>
      <c r="AA783" s="50">
        <f t="shared" si="168"/>
        <v>0</v>
      </c>
      <c r="AB783" s="27">
        <v>1000000502</v>
      </c>
    </row>
    <row r="784" spans="1:28" s="27" customFormat="1" ht="13.8" hidden="1">
      <c r="A784" s="39" t="s">
        <v>1245</v>
      </c>
      <c r="B784" s="58" t="s">
        <v>46</v>
      </c>
      <c r="C784" s="59" t="s">
        <v>1685</v>
      </c>
      <c r="D784" s="59">
        <v>1000000521</v>
      </c>
      <c r="E784" s="60" t="s">
        <v>1686</v>
      </c>
      <c r="F784" s="40">
        <v>43193</v>
      </c>
      <c r="G784" s="40" t="str">
        <f t="shared" si="156"/>
        <v>Targeted Dealer</v>
      </c>
      <c r="H784" s="40" t="s">
        <v>113</v>
      </c>
      <c r="I784" s="41">
        <v>1000</v>
      </c>
      <c r="J784" s="41">
        <f t="shared" ca="1" si="157"/>
        <v>22032.258064516129</v>
      </c>
      <c r="K784" s="42">
        <v>793</v>
      </c>
      <c r="L784" s="43">
        <f t="shared" ca="1" si="158"/>
        <v>-21239.258064516129</v>
      </c>
      <c r="M784" s="43">
        <f t="shared" ca="1" si="159"/>
        <v>3.599267935578331</v>
      </c>
      <c r="N784" s="44">
        <v>830</v>
      </c>
      <c r="O784" s="45" t="str">
        <f t="shared" ca="1" si="160"/>
        <v>Nov</v>
      </c>
      <c r="P784" s="42">
        <v>830</v>
      </c>
      <c r="Q784" s="44">
        <f t="shared" si="161"/>
        <v>-37</v>
      </c>
      <c r="R784" s="45">
        <f t="shared" ca="1" si="162"/>
        <v>-4.4578313253012092E-2</v>
      </c>
      <c r="S784" s="44" t="str">
        <f t="shared" ca="1" si="163"/>
        <v>DEGROWTH</v>
      </c>
      <c r="T784" s="46">
        <v>988</v>
      </c>
      <c r="U784" s="46" t="str">
        <f t="shared" ca="1" si="164"/>
        <v>Dec</v>
      </c>
      <c r="V784" s="42">
        <v>988</v>
      </c>
      <c r="W784" s="47">
        <f t="shared" si="165"/>
        <v>-195</v>
      </c>
      <c r="X784" s="48">
        <f t="shared" ca="1" si="166"/>
        <v>-0.19736842105263153</v>
      </c>
      <c r="Y784" s="47" t="str">
        <f t="shared" ca="1" si="167"/>
        <v>DEGROWTH</v>
      </c>
      <c r="Z784" s="50">
        <v>0</v>
      </c>
      <c r="AA784" s="50">
        <f t="shared" si="168"/>
        <v>1</v>
      </c>
      <c r="AB784" s="27">
        <v>1000000521</v>
      </c>
    </row>
    <row r="785" spans="1:28" s="27" customFormat="1" ht="13.8" hidden="1">
      <c r="A785" s="39" t="s">
        <v>1245</v>
      </c>
      <c r="B785" s="58" t="s">
        <v>46</v>
      </c>
      <c r="C785" s="59" t="s">
        <v>1687</v>
      </c>
      <c r="D785" s="59">
        <v>1000000524</v>
      </c>
      <c r="E785" s="60" t="s">
        <v>1688</v>
      </c>
      <c r="F785" s="40">
        <v>43230</v>
      </c>
      <c r="G785" s="40" t="str">
        <f t="shared" si="156"/>
        <v>Targeted Dealer</v>
      </c>
      <c r="H785" s="40" t="s">
        <v>113</v>
      </c>
      <c r="I785" s="41">
        <v>1150</v>
      </c>
      <c r="J785" s="41">
        <f t="shared" ca="1" si="157"/>
        <v>25337.096774193546</v>
      </c>
      <c r="K785" s="42">
        <v>1017</v>
      </c>
      <c r="L785" s="43">
        <f t="shared" ca="1" si="158"/>
        <v>-24320.096774193546</v>
      </c>
      <c r="M785" s="43">
        <f t="shared" ca="1" si="159"/>
        <v>4.0138773951238145</v>
      </c>
      <c r="N785" s="44">
        <v>830</v>
      </c>
      <c r="O785" s="45" t="str">
        <f t="shared" ca="1" si="160"/>
        <v>Nov</v>
      </c>
      <c r="P785" s="42">
        <v>830</v>
      </c>
      <c r="Q785" s="44">
        <f t="shared" si="161"/>
        <v>187</v>
      </c>
      <c r="R785" s="45">
        <f t="shared" ca="1" si="162"/>
        <v>0.22530120481927707</v>
      </c>
      <c r="S785" s="44" t="str">
        <f t="shared" ca="1" si="163"/>
        <v>GROWTH</v>
      </c>
      <c r="T785" s="46">
        <v>1135</v>
      </c>
      <c r="U785" s="46" t="str">
        <f t="shared" ca="1" si="164"/>
        <v>Dec</v>
      </c>
      <c r="V785" s="42">
        <v>1135</v>
      </c>
      <c r="W785" s="47">
        <f t="shared" si="165"/>
        <v>-118</v>
      </c>
      <c r="X785" s="48">
        <f t="shared" ca="1" si="166"/>
        <v>-0.10396475770925107</v>
      </c>
      <c r="Y785" s="47" t="str">
        <f t="shared" ca="1" si="167"/>
        <v>DEGROWTH</v>
      </c>
      <c r="Z785" s="50">
        <v>0</v>
      </c>
      <c r="AA785" s="50">
        <f t="shared" si="168"/>
        <v>1</v>
      </c>
      <c r="AB785" s="27">
        <v>1000000524</v>
      </c>
    </row>
    <row r="786" spans="1:28" s="27" customFormat="1" ht="13.8" hidden="1">
      <c r="A786" s="39" t="s">
        <v>1245</v>
      </c>
      <c r="B786" s="58" t="s">
        <v>46</v>
      </c>
      <c r="C786" s="59" t="s">
        <v>1689</v>
      </c>
      <c r="D786" s="59">
        <v>1000000484</v>
      </c>
      <c r="E786" s="60" t="s">
        <v>1690</v>
      </c>
      <c r="F786" s="40">
        <v>43255</v>
      </c>
      <c r="G786" s="40" t="str">
        <f t="shared" si="156"/>
        <v>Targeted Dealer</v>
      </c>
      <c r="H786" s="40" t="s">
        <v>113</v>
      </c>
      <c r="I786" s="41">
        <v>550</v>
      </c>
      <c r="J786" s="41">
        <f t="shared" ca="1" si="157"/>
        <v>12117.741935483871</v>
      </c>
      <c r="K786" s="42">
        <v>476</v>
      </c>
      <c r="L786" s="43">
        <f t="shared" ca="1" si="158"/>
        <v>-11641.741935483871</v>
      </c>
      <c r="M786" s="43">
        <f t="shared" ca="1" si="159"/>
        <v>3.9281245840543058</v>
      </c>
      <c r="N786" s="44">
        <v>557.5</v>
      </c>
      <c r="O786" s="45" t="str">
        <f t="shared" ca="1" si="160"/>
        <v>Nov</v>
      </c>
      <c r="P786" s="42">
        <v>557.5</v>
      </c>
      <c r="Q786" s="44">
        <f t="shared" si="161"/>
        <v>-81.5</v>
      </c>
      <c r="R786" s="45">
        <f t="shared" ca="1" si="162"/>
        <v>-0.14618834080717491</v>
      </c>
      <c r="S786" s="44" t="str">
        <f t="shared" ca="1" si="163"/>
        <v>DEGROWTH</v>
      </c>
      <c r="T786" s="46">
        <v>295</v>
      </c>
      <c r="U786" s="46" t="str">
        <f t="shared" ca="1" si="164"/>
        <v>Dec</v>
      </c>
      <c r="V786" s="42">
        <v>295</v>
      </c>
      <c r="W786" s="47">
        <f t="shared" si="165"/>
        <v>181</v>
      </c>
      <c r="X786" s="48">
        <f t="shared" ca="1" si="166"/>
        <v>0.6135593220338984</v>
      </c>
      <c r="Y786" s="47" t="str">
        <f t="shared" ca="1" si="167"/>
        <v>GROWTH</v>
      </c>
      <c r="Z786" s="50">
        <v>0</v>
      </c>
      <c r="AA786" s="50">
        <f t="shared" si="168"/>
        <v>1</v>
      </c>
      <c r="AB786" s="27">
        <v>1000000484</v>
      </c>
    </row>
    <row r="787" spans="1:28" s="27" customFormat="1" ht="13.8" hidden="1">
      <c r="A787" s="39" t="s">
        <v>1245</v>
      </c>
      <c r="B787" s="58" t="s">
        <v>46</v>
      </c>
      <c r="C787" s="59" t="s">
        <v>1691</v>
      </c>
      <c r="D787" s="59">
        <v>1000000489</v>
      </c>
      <c r="E787" s="60" t="s">
        <v>1692</v>
      </c>
      <c r="F787" s="40">
        <v>43351</v>
      </c>
      <c r="G787" s="40" t="str">
        <f t="shared" si="156"/>
        <v>Targeted Dealer</v>
      </c>
      <c r="H787" s="40"/>
      <c r="I787" s="41">
        <v>50</v>
      </c>
      <c r="J787" s="41">
        <f t="shared" ca="1" si="157"/>
        <v>1101.6129032258063</v>
      </c>
      <c r="K787" s="42">
        <v>0</v>
      </c>
      <c r="L787" s="43">
        <f t="shared" ca="1" si="158"/>
        <v>-1101.6129032258063</v>
      </c>
      <c r="M787" s="43">
        <f t="shared" ca="1" si="159"/>
        <v>0</v>
      </c>
      <c r="N787" s="44">
        <v>30</v>
      </c>
      <c r="O787" s="45" t="str">
        <f t="shared" ca="1" si="160"/>
        <v>Nov</v>
      </c>
      <c r="P787" s="42">
        <v>30</v>
      </c>
      <c r="Q787" s="44">
        <f t="shared" si="161"/>
        <v>-30</v>
      </c>
      <c r="R787" s="45">
        <f t="shared" ca="1" si="162"/>
        <v>-1</v>
      </c>
      <c r="S787" s="44" t="str">
        <f t="shared" ca="1" si="163"/>
        <v>DEGROWTH</v>
      </c>
      <c r="T787" s="46">
        <v>25</v>
      </c>
      <c r="U787" s="46" t="str">
        <f t="shared" ca="1" si="164"/>
        <v>Dec</v>
      </c>
      <c r="V787" s="42">
        <v>25</v>
      </c>
      <c r="W787" s="47">
        <f t="shared" si="165"/>
        <v>-25</v>
      </c>
      <c r="X787" s="48">
        <f t="shared" ca="1" si="166"/>
        <v>-1</v>
      </c>
      <c r="Y787" s="47" t="str">
        <f t="shared" ca="1" si="167"/>
        <v>DEGROWTH</v>
      </c>
      <c r="Z787" s="50">
        <v>1</v>
      </c>
      <c r="AA787" s="50">
        <f t="shared" si="168"/>
        <v>0</v>
      </c>
      <c r="AB787" s="27">
        <v>1000000489</v>
      </c>
    </row>
    <row r="788" spans="1:28" s="27" customFormat="1" ht="13.8" hidden="1">
      <c r="A788" s="39" t="s">
        <v>1245</v>
      </c>
      <c r="B788" s="58" t="s">
        <v>46</v>
      </c>
      <c r="C788" s="59" t="s">
        <v>1693</v>
      </c>
      <c r="D788" s="59">
        <v>1000000482</v>
      </c>
      <c r="E788" s="60" t="s">
        <v>1694</v>
      </c>
      <c r="F788" s="40">
        <v>43430</v>
      </c>
      <c r="G788" s="40" t="str">
        <f t="shared" si="156"/>
        <v>-</v>
      </c>
      <c r="H788" s="40" t="s">
        <v>113</v>
      </c>
      <c r="I788" s="41">
        <v>0</v>
      </c>
      <c r="J788" s="41">
        <f t="shared" ca="1" si="157"/>
        <v>0</v>
      </c>
      <c r="K788" s="42">
        <v>0</v>
      </c>
      <c r="L788" s="43">
        <f t="shared" ca="1" si="158"/>
        <v>0</v>
      </c>
      <c r="M788" s="43" t="str">
        <f t="shared" ca="1" si="159"/>
        <v>-</v>
      </c>
      <c r="N788" s="44">
        <v>0</v>
      </c>
      <c r="O788" s="45" t="str">
        <f t="shared" ca="1" si="160"/>
        <v>Nov</v>
      </c>
      <c r="P788" s="42">
        <v>0</v>
      </c>
      <c r="Q788" s="44">
        <f t="shared" si="161"/>
        <v>0</v>
      </c>
      <c r="R788" s="45">
        <f t="shared" ca="1" si="162"/>
        <v>0</v>
      </c>
      <c r="S788" s="44" t="b">
        <f t="shared" si="163"/>
        <v>0</v>
      </c>
      <c r="T788" s="46">
        <v>105</v>
      </c>
      <c r="U788" s="46" t="str">
        <f t="shared" ca="1" si="164"/>
        <v>Dec</v>
      </c>
      <c r="V788" s="42">
        <v>105</v>
      </c>
      <c r="W788" s="47">
        <f t="shared" si="165"/>
        <v>-105</v>
      </c>
      <c r="X788" s="48">
        <f t="shared" ca="1" si="166"/>
        <v>-1</v>
      </c>
      <c r="Y788" s="47" t="str">
        <f t="shared" ca="1" si="167"/>
        <v>DEGROWTH</v>
      </c>
      <c r="Z788" s="50">
        <v>1</v>
      </c>
      <c r="AA788" s="50">
        <f t="shared" si="168"/>
        <v>1</v>
      </c>
      <c r="AB788" s="27">
        <v>1000000482</v>
      </c>
    </row>
    <row r="789" spans="1:28" s="27" customFormat="1" ht="13.8" hidden="1">
      <c r="A789" s="39" t="s">
        <v>1245</v>
      </c>
      <c r="B789" s="58" t="s">
        <v>46</v>
      </c>
      <c r="C789" s="59" t="s">
        <v>1695</v>
      </c>
      <c r="D789" s="59">
        <v>1000000483</v>
      </c>
      <c r="E789" s="60" t="s">
        <v>1696</v>
      </c>
      <c r="F789" s="40">
        <v>43467</v>
      </c>
      <c r="G789" s="40" t="str">
        <f t="shared" si="156"/>
        <v>Targeted Dealer</v>
      </c>
      <c r="H789" s="40"/>
      <c r="I789" s="41">
        <v>650</v>
      </c>
      <c r="J789" s="41">
        <f t="shared" ca="1" si="157"/>
        <v>14320.967741935485</v>
      </c>
      <c r="K789" s="42">
        <v>608</v>
      </c>
      <c r="L789" s="43">
        <f t="shared" ca="1" si="158"/>
        <v>-13712.967741935485</v>
      </c>
      <c r="M789" s="43">
        <f t="shared" ca="1" si="159"/>
        <v>4.2455231444982537</v>
      </c>
      <c r="N789" s="44">
        <v>602.5</v>
      </c>
      <c r="O789" s="45" t="str">
        <f t="shared" ca="1" si="160"/>
        <v>Nov</v>
      </c>
      <c r="P789" s="42">
        <v>602.5</v>
      </c>
      <c r="Q789" s="44">
        <f t="shared" si="161"/>
        <v>5.5</v>
      </c>
      <c r="R789" s="45">
        <f t="shared" ca="1" si="162"/>
        <v>9.1286307053941584E-3</v>
      </c>
      <c r="S789" s="44" t="str">
        <f t="shared" ca="1" si="163"/>
        <v>GROWTH</v>
      </c>
      <c r="T789" s="46">
        <v>604</v>
      </c>
      <c r="U789" s="46" t="str">
        <f t="shared" ca="1" si="164"/>
        <v>Dec</v>
      </c>
      <c r="V789" s="42">
        <v>604</v>
      </c>
      <c r="W789" s="47">
        <f t="shared" si="165"/>
        <v>4</v>
      </c>
      <c r="X789" s="48">
        <f t="shared" ca="1" si="166"/>
        <v>6.6225165562914245E-3</v>
      </c>
      <c r="Y789" s="47" t="str">
        <f t="shared" ca="1" si="167"/>
        <v>GROWTH</v>
      </c>
      <c r="Z789" s="50">
        <v>0</v>
      </c>
      <c r="AA789" s="50">
        <f t="shared" si="168"/>
        <v>0</v>
      </c>
      <c r="AB789" s="27">
        <v>1000000483</v>
      </c>
    </row>
    <row r="790" spans="1:28" s="27" customFormat="1" ht="13.8" hidden="1">
      <c r="A790" s="39" t="s">
        <v>1245</v>
      </c>
      <c r="B790" s="58" t="s">
        <v>46</v>
      </c>
      <c r="C790" s="59" t="s">
        <v>1697</v>
      </c>
      <c r="D790" s="59">
        <v>1000000526</v>
      </c>
      <c r="E790" s="60" t="s">
        <v>1698</v>
      </c>
      <c r="F790" s="40">
        <v>43467</v>
      </c>
      <c r="G790" s="40" t="str">
        <f t="shared" si="156"/>
        <v>-</v>
      </c>
      <c r="H790" s="40" t="s">
        <v>113</v>
      </c>
      <c r="I790" s="41">
        <v>0</v>
      </c>
      <c r="J790" s="41">
        <f t="shared" ca="1" si="157"/>
        <v>0</v>
      </c>
      <c r="K790" s="42">
        <v>12.5</v>
      </c>
      <c r="L790" s="43">
        <f t="shared" ca="1" si="158"/>
        <v>12.5</v>
      </c>
      <c r="M790" s="43" t="str">
        <f t="shared" ca="1" si="159"/>
        <v>-</v>
      </c>
      <c r="N790" s="44">
        <v>13</v>
      </c>
      <c r="O790" s="45" t="str">
        <f t="shared" ca="1" si="160"/>
        <v>Nov</v>
      </c>
      <c r="P790" s="42">
        <v>13</v>
      </c>
      <c r="Q790" s="44">
        <f t="shared" si="161"/>
        <v>-0.5</v>
      </c>
      <c r="R790" s="45">
        <f t="shared" ca="1" si="162"/>
        <v>-3.8461538461538436E-2</v>
      </c>
      <c r="S790" s="44" t="str">
        <f t="shared" ca="1" si="163"/>
        <v>DEGROWTH</v>
      </c>
      <c r="T790" s="46">
        <v>0</v>
      </c>
      <c r="U790" s="46" t="str">
        <f t="shared" ca="1" si="164"/>
        <v>Dec</v>
      </c>
      <c r="V790" s="42">
        <v>0</v>
      </c>
      <c r="W790" s="47">
        <f t="shared" si="165"/>
        <v>12.5</v>
      </c>
      <c r="X790" s="48">
        <f t="shared" ca="1" si="166"/>
        <v>0</v>
      </c>
      <c r="Y790" s="47" t="b">
        <f t="shared" si="167"/>
        <v>0</v>
      </c>
      <c r="Z790" s="50">
        <v>0</v>
      </c>
      <c r="AA790" s="50">
        <f t="shared" si="168"/>
        <v>1</v>
      </c>
      <c r="AB790" s="27">
        <v>1000000526</v>
      </c>
    </row>
    <row r="791" spans="1:28" s="27" customFormat="1" ht="13.8" hidden="1">
      <c r="A791" s="39" t="s">
        <v>1245</v>
      </c>
      <c r="B791" s="58" t="s">
        <v>46</v>
      </c>
      <c r="C791" s="59" t="s">
        <v>1699</v>
      </c>
      <c r="D791" s="59">
        <v>1000000948</v>
      </c>
      <c r="E791" s="60" t="s">
        <v>1700</v>
      </c>
      <c r="F791" s="40">
        <v>43556</v>
      </c>
      <c r="G791" s="40" t="str">
        <f t="shared" si="156"/>
        <v>Targeted Dealer</v>
      </c>
      <c r="H791" s="40" t="s">
        <v>113</v>
      </c>
      <c r="I791" s="41">
        <v>1300</v>
      </c>
      <c r="J791" s="41">
        <f t="shared" ca="1" si="157"/>
        <v>28641.93548387097</v>
      </c>
      <c r="K791" s="42">
        <v>1073</v>
      </c>
      <c r="L791" s="43">
        <f t="shared" ca="1" si="158"/>
        <v>-27568.93548387097</v>
      </c>
      <c r="M791" s="43">
        <f t="shared" ca="1" si="159"/>
        <v>3.7462552089199233</v>
      </c>
      <c r="N791" s="44">
        <v>1214</v>
      </c>
      <c r="O791" s="45" t="str">
        <f t="shared" ca="1" si="160"/>
        <v>Nov</v>
      </c>
      <c r="P791" s="42">
        <v>1214</v>
      </c>
      <c r="Q791" s="44">
        <f t="shared" si="161"/>
        <v>-141</v>
      </c>
      <c r="R791" s="45">
        <f t="shared" ca="1" si="162"/>
        <v>-0.11614497528830314</v>
      </c>
      <c r="S791" s="44" t="str">
        <f t="shared" ca="1" si="163"/>
        <v>DEGROWTH</v>
      </c>
      <c r="T791" s="46">
        <v>1126</v>
      </c>
      <c r="U791" s="46" t="str">
        <f t="shared" ca="1" si="164"/>
        <v>Dec</v>
      </c>
      <c r="V791" s="42">
        <v>1126</v>
      </c>
      <c r="W791" s="47">
        <f t="shared" si="165"/>
        <v>-53</v>
      </c>
      <c r="X791" s="48">
        <f t="shared" ca="1" si="166"/>
        <v>-4.7069271758436892E-2</v>
      </c>
      <c r="Y791" s="47" t="str">
        <f t="shared" ca="1" si="167"/>
        <v>DEGROWTH</v>
      </c>
      <c r="Z791" s="50">
        <v>0</v>
      </c>
      <c r="AA791" s="50">
        <f t="shared" si="168"/>
        <v>1</v>
      </c>
      <c r="AB791" s="27">
        <v>1000000948</v>
      </c>
    </row>
    <row r="792" spans="1:28" s="27" customFormat="1" ht="13.8" hidden="1">
      <c r="A792" s="39" t="s">
        <v>1245</v>
      </c>
      <c r="B792" s="58" t="s">
        <v>46</v>
      </c>
      <c r="C792" s="59" t="s">
        <v>1701</v>
      </c>
      <c r="D792" s="59">
        <v>1000000942</v>
      </c>
      <c r="E792" s="60" t="s">
        <v>1702</v>
      </c>
      <c r="F792" s="40">
        <v>43606</v>
      </c>
      <c r="G792" s="40" t="str">
        <f t="shared" si="156"/>
        <v>Targeted Dealer</v>
      </c>
      <c r="H792" s="40"/>
      <c r="I792" s="41">
        <v>100</v>
      </c>
      <c r="J792" s="41">
        <f t="shared" ca="1" si="157"/>
        <v>2203.2258064516127</v>
      </c>
      <c r="K792" s="42">
        <v>125</v>
      </c>
      <c r="L792" s="43">
        <f t="shared" ca="1" si="158"/>
        <v>-2078.2258064516127</v>
      </c>
      <c r="M792" s="43">
        <f t="shared" ca="1" si="159"/>
        <v>5.6734992679355782</v>
      </c>
      <c r="N792" s="44">
        <v>74</v>
      </c>
      <c r="O792" s="45" t="str">
        <f t="shared" ca="1" si="160"/>
        <v>Nov</v>
      </c>
      <c r="P792" s="42">
        <v>74</v>
      </c>
      <c r="Q792" s="44">
        <f t="shared" si="161"/>
        <v>51</v>
      </c>
      <c r="R792" s="45">
        <f t="shared" ca="1" si="162"/>
        <v>0.68918918918918926</v>
      </c>
      <c r="S792" s="44" t="str">
        <f t="shared" ca="1" si="163"/>
        <v>GROWTH</v>
      </c>
      <c r="T792" s="46">
        <v>80</v>
      </c>
      <c r="U792" s="46" t="str">
        <f t="shared" ca="1" si="164"/>
        <v>Dec</v>
      </c>
      <c r="V792" s="42">
        <v>80</v>
      </c>
      <c r="W792" s="47">
        <f t="shared" si="165"/>
        <v>45</v>
      </c>
      <c r="X792" s="48">
        <f t="shared" ca="1" si="166"/>
        <v>0.5625</v>
      </c>
      <c r="Y792" s="47" t="str">
        <f t="shared" ca="1" si="167"/>
        <v>GROWTH</v>
      </c>
      <c r="Z792" s="50">
        <v>0</v>
      </c>
      <c r="AA792" s="50">
        <f t="shared" si="168"/>
        <v>0</v>
      </c>
      <c r="AB792" s="27">
        <v>1000000942</v>
      </c>
    </row>
    <row r="793" spans="1:28" s="27" customFormat="1" ht="13.8" hidden="1">
      <c r="A793" s="39" t="s">
        <v>1245</v>
      </c>
      <c r="B793" s="58" t="s">
        <v>46</v>
      </c>
      <c r="C793" s="59" t="s">
        <v>1703</v>
      </c>
      <c r="D793" s="59">
        <v>1000000954</v>
      </c>
      <c r="E793" s="60" t="s">
        <v>1704</v>
      </c>
      <c r="F793" s="40">
        <v>43619</v>
      </c>
      <c r="G793" s="40" t="str">
        <f t="shared" si="156"/>
        <v>-</v>
      </c>
      <c r="H793" s="40"/>
      <c r="I793" s="41">
        <v>0</v>
      </c>
      <c r="J793" s="41">
        <f t="shared" ca="1" si="157"/>
        <v>0</v>
      </c>
      <c r="K793" s="42">
        <v>0</v>
      </c>
      <c r="L793" s="43">
        <f t="shared" ca="1" si="158"/>
        <v>0</v>
      </c>
      <c r="M793" s="43" t="str">
        <f t="shared" ca="1" si="159"/>
        <v>-</v>
      </c>
      <c r="N793" s="44">
        <v>0</v>
      </c>
      <c r="O793" s="45" t="str">
        <f t="shared" ca="1" si="160"/>
        <v>Nov</v>
      </c>
      <c r="P793" s="42">
        <v>0</v>
      </c>
      <c r="Q793" s="44">
        <f t="shared" si="161"/>
        <v>0</v>
      </c>
      <c r="R793" s="45">
        <f t="shared" ca="1" si="162"/>
        <v>0</v>
      </c>
      <c r="S793" s="44" t="b">
        <f t="shared" si="163"/>
        <v>0</v>
      </c>
      <c r="T793" s="46">
        <v>50</v>
      </c>
      <c r="U793" s="46" t="str">
        <f t="shared" ca="1" si="164"/>
        <v>Dec</v>
      </c>
      <c r="V793" s="42">
        <v>50</v>
      </c>
      <c r="W793" s="47">
        <f t="shared" si="165"/>
        <v>-50</v>
      </c>
      <c r="X793" s="48">
        <f t="shared" ca="1" si="166"/>
        <v>-1</v>
      </c>
      <c r="Y793" s="47" t="str">
        <f t="shared" ca="1" si="167"/>
        <v>DEGROWTH</v>
      </c>
      <c r="Z793" s="50">
        <v>1</v>
      </c>
      <c r="AA793" s="50">
        <f t="shared" si="168"/>
        <v>0</v>
      </c>
      <c r="AB793" s="27">
        <v>1000000954</v>
      </c>
    </row>
    <row r="794" spans="1:28" s="27" customFormat="1" ht="13.8" hidden="1">
      <c r="A794" s="39" t="s">
        <v>1245</v>
      </c>
      <c r="B794" s="58" t="s">
        <v>46</v>
      </c>
      <c r="C794" s="59" t="s">
        <v>1705</v>
      </c>
      <c r="D794" s="59">
        <v>1000000935</v>
      </c>
      <c r="E794" s="60" t="s">
        <v>1706</v>
      </c>
      <c r="F794" s="40">
        <v>43715</v>
      </c>
      <c r="G794" s="40" t="str">
        <f t="shared" si="156"/>
        <v>Targeted Dealer</v>
      </c>
      <c r="H794" s="40"/>
      <c r="I794" s="41">
        <v>50</v>
      </c>
      <c r="J794" s="41">
        <f t="shared" ca="1" si="157"/>
        <v>1101.6129032258063</v>
      </c>
      <c r="K794" s="42">
        <v>25</v>
      </c>
      <c r="L794" s="43">
        <f t="shared" ca="1" si="158"/>
        <v>-1076.6129032258063</v>
      </c>
      <c r="M794" s="43">
        <f t="shared" ca="1" si="159"/>
        <v>2.2693997071742316</v>
      </c>
      <c r="N794" s="44">
        <v>50</v>
      </c>
      <c r="O794" s="45" t="str">
        <f t="shared" ca="1" si="160"/>
        <v>Nov</v>
      </c>
      <c r="P794" s="42">
        <v>50</v>
      </c>
      <c r="Q794" s="44">
        <f t="shared" si="161"/>
        <v>-25</v>
      </c>
      <c r="R794" s="45">
        <f t="shared" ca="1" si="162"/>
        <v>-0.5</v>
      </c>
      <c r="S794" s="44" t="str">
        <f t="shared" ca="1" si="163"/>
        <v>DEGROWTH</v>
      </c>
      <c r="T794" s="46">
        <v>25</v>
      </c>
      <c r="U794" s="46" t="str">
        <f t="shared" ca="1" si="164"/>
        <v>Dec</v>
      </c>
      <c r="V794" s="42">
        <v>25</v>
      </c>
      <c r="W794" s="47">
        <f t="shared" si="165"/>
        <v>0</v>
      </c>
      <c r="X794" s="48">
        <f t="shared" ca="1" si="166"/>
        <v>0</v>
      </c>
      <c r="Y794" s="47" t="str">
        <f t="shared" ca="1" si="167"/>
        <v>GROWTH</v>
      </c>
      <c r="Z794" s="50">
        <v>0</v>
      </c>
      <c r="AA794" s="50">
        <f t="shared" si="168"/>
        <v>0</v>
      </c>
      <c r="AB794" s="27">
        <v>1000000935</v>
      </c>
    </row>
    <row r="795" spans="1:28" s="27" customFormat="1" ht="13.8" hidden="1">
      <c r="A795" s="39" t="s">
        <v>1245</v>
      </c>
      <c r="B795" s="58" t="s">
        <v>46</v>
      </c>
      <c r="C795" s="59" t="s">
        <v>1707</v>
      </c>
      <c r="D795" s="59">
        <v>1000000953</v>
      </c>
      <c r="E795" s="60" t="s">
        <v>1708</v>
      </c>
      <c r="F795" s="40">
        <v>43715</v>
      </c>
      <c r="G795" s="40" t="str">
        <f t="shared" si="156"/>
        <v>Targeted Dealer</v>
      </c>
      <c r="H795" s="40" t="s">
        <v>113</v>
      </c>
      <c r="I795" s="41">
        <v>800</v>
      </c>
      <c r="J795" s="41">
        <f t="shared" ca="1" si="157"/>
        <v>17625.806451612902</v>
      </c>
      <c r="K795" s="42">
        <v>479.5</v>
      </c>
      <c r="L795" s="43">
        <f t="shared" ca="1" si="158"/>
        <v>-17146.306451612902</v>
      </c>
      <c r="M795" s="43">
        <f t="shared" ca="1" si="159"/>
        <v>2.7204428989751097</v>
      </c>
      <c r="N795" s="44">
        <v>752</v>
      </c>
      <c r="O795" s="45" t="str">
        <f t="shared" ca="1" si="160"/>
        <v>Nov</v>
      </c>
      <c r="P795" s="42">
        <v>752</v>
      </c>
      <c r="Q795" s="44">
        <f t="shared" si="161"/>
        <v>-272.5</v>
      </c>
      <c r="R795" s="45">
        <f t="shared" ca="1" si="162"/>
        <v>-0.3623670212765957</v>
      </c>
      <c r="S795" s="44" t="str">
        <f t="shared" ca="1" si="163"/>
        <v>DEGROWTH</v>
      </c>
      <c r="T795" s="46">
        <v>705</v>
      </c>
      <c r="U795" s="46" t="str">
        <f t="shared" ca="1" si="164"/>
        <v>Dec</v>
      </c>
      <c r="V795" s="42">
        <v>705</v>
      </c>
      <c r="W795" s="47">
        <f t="shared" si="165"/>
        <v>-225.5</v>
      </c>
      <c r="X795" s="48">
        <f t="shared" ca="1" si="166"/>
        <v>-0.31985815602836876</v>
      </c>
      <c r="Y795" s="47" t="str">
        <f t="shared" ca="1" si="167"/>
        <v>DEGROWTH</v>
      </c>
      <c r="Z795" s="50">
        <v>0</v>
      </c>
      <c r="AA795" s="50">
        <f t="shared" si="168"/>
        <v>1</v>
      </c>
      <c r="AB795" s="27">
        <v>1000000953</v>
      </c>
    </row>
    <row r="796" spans="1:28" s="27" customFormat="1" ht="13.8" hidden="1">
      <c r="A796" s="39" t="s">
        <v>1245</v>
      </c>
      <c r="B796" s="58" t="s">
        <v>46</v>
      </c>
      <c r="C796" s="59" t="s">
        <v>1709</v>
      </c>
      <c r="D796" s="59">
        <v>1000000943</v>
      </c>
      <c r="E796" s="60" t="s">
        <v>1710</v>
      </c>
      <c r="F796" s="40">
        <v>43717</v>
      </c>
      <c r="G796" s="40" t="str">
        <f t="shared" si="156"/>
        <v>Targeted Dealer</v>
      </c>
      <c r="H796" s="40"/>
      <c r="I796" s="41">
        <v>25</v>
      </c>
      <c r="J796" s="41">
        <f t="shared" ca="1" si="157"/>
        <v>550.80645161290317</v>
      </c>
      <c r="K796" s="42">
        <v>13</v>
      </c>
      <c r="L796" s="43">
        <f t="shared" ca="1" si="158"/>
        <v>-537.80645161290317</v>
      </c>
      <c r="M796" s="43">
        <f t="shared" ca="1" si="159"/>
        <v>2.3601756954612005</v>
      </c>
      <c r="N796" s="44">
        <v>26</v>
      </c>
      <c r="O796" s="45" t="str">
        <f t="shared" ca="1" si="160"/>
        <v>Nov</v>
      </c>
      <c r="P796" s="42">
        <v>26</v>
      </c>
      <c r="Q796" s="44">
        <f t="shared" si="161"/>
        <v>-13</v>
      </c>
      <c r="R796" s="45">
        <f t="shared" ca="1" si="162"/>
        <v>-0.5</v>
      </c>
      <c r="S796" s="44" t="str">
        <f t="shared" ca="1" si="163"/>
        <v>DEGROWTH</v>
      </c>
      <c r="T796" s="46">
        <v>50</v>
      </c>
      <c r="U796" s="46" t="str">
        <f t="shared" ca="1" si="164"/>
        <v>Dec</v>
      </c>
      <c r="V796" s="42">
        <v>50</v>
      </c>
      <c r="W796" s="47">
        <f t="shared" si="165"/>
        <v>-37</v>
      </c>
      <c r="X796" s="48">
        <f t="shared" ca="1" si="166"/>
        <v>-0.74</v>
      </c>
      <c r="Y796" s="47" t="str">
        <f t="shared" ca="1" si="167"/>
        <v>DEGROWTH</v>
      </c>
      <c r="Z796" s="50">
        <v>0</v>
      </c>
      <c r="AA796" s="50">
        <f t="shared" si="168"/>
        <v>0</v>
      </c>
      <c r="AB796" s="27">
        <v>1000000943</v>
      </c>
    </row>
    <row r="797" spans="1:28" s="27" customFormat="1" ht="13.8" hidden="1">
      <c r="A797" s="39" t="s">
        <v>1245</v>
      </c>
      <c r="B797" s="58" t="s">
        <v>46</v>
      </c>
      <c r="C797" s="59" t="s">
        <v>1711</v>
      </c>
      <c r="D797" s="59">
        <v>1000000946</v>
      </c>
      <c r="E797" s="60" t="s">
        <v>1712</v>
      </c>
      <c r="F797" s="40">
        <v>43755</v>
      </c>
      <c r="G797" s="40" t="str">
        <f t="shared" si="156"/>
        <v>Targeted Dealer</v>
      </c>
      <c r="H797" s="40" t="s">
        <v>113</v>
      </c>
      <c r="I797" s="41">
        <v>50</v>
      </c>
      <c r="J797" s="41">
        <f t="shared" ca="1" si="157"/>
        <v>1101.6129032258063</v>
      </c>
      <c r="K797" s="42">
        <v>0</v>
      </c>
      <c r="L797" s="43">
        <f t="shared" ca="1" si="158"/>
        <v>-1101.6129032258063</v>
      </c>
      <c r="M797" s="43">
        <f t="shared" ca="1" si="159"/>
        <v>0</v>
      </c>
      <c r="N797" s="44">
        <v>25</v>
      </c>
      <c r="O797" s="45" t="str">
        <f t="shared" ca="1" si="160"/>
        <v>Nov</v>
      </c>
      <c r="P797" s="42">
        <v>25</v>
      </c>
      <c r="Q797" s="44">
        <f t="shared" si="161"/>
        <v>-25</v>
      </c>
      <c r="R797" s="45">
        <f t="shared" ca="1" si="162"/>
        <v>-1</v>
      </c>
      <c r="S797" s="44" t="str">
        <f t="shared" ca="1" si="163"/>
        <v>DEGROWTH</v>
      </c>
      <c r="T797" s="46">
        <v>25</v>
      </c>
      <c r="U797" s="46" t="str">
        <f t="shared" ca="1" si="164"/>
        <v>Dec</v>
      </c>
      <c r="V797" s="42">
        <v>25</v>
      </c>
      <c r="W797" s="47">
        <f t="shared" si="165"/>
        <v>-25</v>
      </c>
      <c r="X797" s="48">
        <f t="shared" ca="1" si="166"/>
        <v>-1</v>
      </c>
      <c r="Y797" s="47" t="str">
        <f t="shared" ca="1" si="167"/>
        <v>DEGROWTH</v>
      </c>
      <c r="Z797" s="50">
        <v>1</v>
      </c>
      <c r="AA797" s="50">
        <f t="shared" si="168"/>
        <v>1</v>
      </c>
      <c r="AB797" s="27">
        <v>1000000946</v>
      </c>
    </row>
    <row r="798" spans="1:28" s="27" customFormat="1" ht="13.8" hidden="1">
      <c r="A798" s="39" t="s">
        <v>1245</v>
      </c>
      <c r="B798" s="58" t="s">
        <v>46</v>
      </c>
      <c r="C798" s="59" t="s">
        <v>1713</v>
      </c>
      <c r="D798" s="59">
        <v>1000000940</v>
      </c>
      <c r="E798" s="60" t="s">
        <v>1714</v>
      </c>
      <c r="F798" s="40">
        <v>43777</v>
      </c>
      <c r="G798" s="40" t="str">
        <f t="shared" si="156"/>
        <v>Targeted Dealer</v>
      </c>
      <c r="H798" s="40"/>
      <c r="I798" s="41">
        <v>1300</v>
      </c>
      <c r="J798" s="41">
        <f t="shared" ca="1" si="157"/>
        <v>28641.93548387097</v>
      </c>
      <c r="K798" s="42">
        <v>708.9</v>
      </c>
      <c r="L798" s="43">
        <f t="shared" ca="1" si="158"/>
        <v>-27933.035483870968</v>
      </c>
      <c r="M798" s="43">
        <f t="shared" ca="1" si="159"/>
        <v>2.4750422344858651</v>
      </c>
      <c r="N798" s="44">
        <v>1047</v>
      </c>
      <c r="O798" s="45" t="str">
        <f t="shared" ca="1" si="160"/>
        <v>Nov</v>
      </c>
      <c r="P798" s="42">
        <v>1047</v>
      </c>
      <c r="Q798" s="44">
        <f t="shared" si="161"/>
        <v>-338.1</v>
      </c>
      <c r="R798" s="45">
        <f t="shared" ca="1" si="162"/>
        <v>-0.32292263610315186</v>
      </c>
      <c r="S798" s="44" t="str">
        <f t="shared" ca="1" si="163"/>
        <v>DEGROWTH</v>
      </c>
      <c r="T798" s="46">
        <v>1289</v>
      </c>
      <c r="U798" s="46" t="str">
        <f t="shared" ca="1" si="164"/>
        <v>Dec</v>
      </c>
      <c r="V798" s="42">
        <v>1289</v>
      </c>
      <c r="W798" s="47">
        <f t="shared" si="165"/>
        <v>-580.1</v>
      </c>
      <c r="X798" s="48">
        <f t="shared" ca="1" si="166"/>
        <v>-0.45003878975950351</v>
      </c>
      <c r="Y798" s="47" t="str">
        <f t="shared" ca="1" si="167"/>
        <v>DEGROWTH</v>
      </c>
      <c r="Z798" s="50">
        <v>0</v>
      </c>
      <c r="AA798" s="50">
        <f t="shared" si="168"/>
        <v>0</v>
      </c>
      <c r="AB798" s="27">
        <v>1000000940</v>
      </c>
    </row>
    <row r="799" spans="1:28" s="27" customFormat="1" ht="13.8" hidden="1">
      <c r="A799" s="39" t="s">
        <v>1245</v>
      </c>
      <c r="B799" s="58" t="s">
        <v>46</v>
      </c>
      <c r="C799" s="59" t="s">
        <v>1715</v>
      </c>
      <c r="D799" s="59">
        <v>1000000951</v>
      </c>
      <c r="E799" s="60" t="s">
        <v>1716</v>
      </c>
      <c r="F799" s="40">
        <v>43794</v>
      </c>
      <c r="G799" s="40" t="str">
        <f t="shared" si="156"/>
        <v>Targeted Dealer</v>
      </c>
      <c r="H799" s="40"/>
      <c r="I799" s="41">
        <v>50</v>
      </c>
      <c r="J799" s="41">
        <f t="shared" ca="1" si="157"/>
        <v>1101.6129032258063</v>
      </c>
      <c r="K799" s="42">
        <v>38</v>
      </c>
      <c r="L799" s="43">
        <f t="shared" ca="1" si="158"/>
        <v>-1063.6129032258063</v>
      </c>
      <c r="M799" s="43">
        <f t="shared" ca="1" si="159"/>
        <v>3.4494875549048318</v>
      </c>
      <c r="N799" s="44">
        <v>52</v>
      </c>
      <c r="O799" s="45" t="str">
        <f t="shared" ca="1" si="160"/>
        <v>Nov</v>
      </c>
      <c r="P799" s="42">
        <v>52</v>
      </c>
      <c r="Q799" s="44">
        <f t="shared" si="161"/>
        <v>-14</v>
      </c>
      <c r="R799" s="45">
        <f t="shared" ca="1" si="162"/>
        <v>-0.26923076923076927</v>
      </c>
      <c r="S799" s="44" t="str">
        <f t="shared" ca="1" si="163"/>
        <v>DEGROWTH</v>
      </c>
      <c r="T799" s="46">
        <v>50</v>
      </c>
      <c r="U799" s="46" t="str">
        <f t="shared" ca="1" si="164"/>
        <v>Dec</v>
      </c>
      <c r="V799" s="42">
        <v>50</v>
      </c>
      <c r="W799" s="47">
        <f t="shared" si="165"/>
        <v>-12</v>
      </c>
      <c r="X799" s="48">
        <f t="shared" ca="1" si="166"/>
        <v>-0.24</v>
      </c>
      <c r="Y799" s="47" t="str">
        <f t="shared" ca="1" si="167"/>
        <v>DEGROWTH</v>
      </c>
      <c r="Z799" s="50">
        <v>0</v>
      </c>
      <c r="AA799" s="50">
        <f t="shared" si="168"/>
        <v>0</v>
      </c>
      <c r="AB799" s="27">
        <v>1000000951</v>
      </c>
    </row>
    <row r="800" spans="1:28" s="27" customFormat="1" ht="13.8" hidden="1">
      <c r="A800" s="39" t="s">
        <v>1245</v>
      </c>
      <c r="B800" s="58" t="s">
        <v>46</v>
      </c>
      <c r="C800" s="59" t="s">
        <v>1717</v>
      </c>
      <c r="D800" s="59">
        <v>1000000939</v>
      </c>
      <c r="E800" s="60" t="s">
        <v>1718</v>
      </c>
      <c r="F800" s="40">
        <v>43806</v>
      </c>
      <c r="G800" s="40" t="str">
        <f t="shared" si="156"/>
        <v>-</v>
      </c>
      <c r="H800" s="40"/>
      <c r="I800" s="41">
        <v>0</v>
      </c>
      <c r="J800" s="41">
        <f t="shared" ca="1" si="157"/>
        <v>0</v>
      </c>
      <c r="K800" s="42">
        <v>0</v>
      </c>
      <c r="L800" s="43">
        <f t="shared" ca="1" si="158"/>
        <v>0</v>
      </c>
      <c r="M800" s="43" t="str">
        <f t="shared" ca="1" si="159"/>
        <v>-</v>
      </c>
      <c r="N800" s="44">
        <v>0</v>
      </c>
      <c r="O800" s="45" t="str">
        <f t="shared" ca="1" si="160"/>
        <v>Nov</v>
      </c>
      <c r="P800" s="42">
        <v>0</v>
      </c>
      <c r="Q800" s="44">
        <f t="shared" si="161"/>
        <v>0</v>
      </c>
      <c r="R800" s="45">
        <f t="shared" ca="1" si="162"/>
        <v>0</v>
      </c>
      <c r="S800" s="44" t="b">
        <f t="shared" si="163"/>
        <v>0</v>
      </c>
      <c r="T800" s="46">
        <v>0</v>
      </c>
      <c r="U800" s="46" t="str">
        <f t="shared" ca="1" si="164"/>
        <v>Dec</v>
      </c>
      <c r="V800" s="42">
        <v>0</v>
      </c>
      <c r="W800" s="47">
        <f t="shared" si="165"/>
        <v>0</v>
      </c>
      <c r="X800" s="48">
        <f t="shared" ca="1" si="166"/>
        <v>0</v>
      </c>
      <c r="Y800" s="47" t="b">
        <f t="shared" si="167"/>
        <v>0</v>
      </c>
      <c r="Z800" s="50">
        <v>1</v>
      </c>
      <c r="AA800" s="50">
        <f t="shared" si="168"/>
        <v>0</v>
      </c>
      <c r="AB800" s="27">
        <v>1000000939</v>
      </c>
    </row>
    <row r="801" spans="1:28" s="27" customFormat="1" ht="13.8" hidden="1">
      <c r="A801" s="39" t="s">
        <v>1245</v>
      </c>
      <c r="B801" s="58" t="s">
        <v>46</v>
      </c>
      <c r="C801" s="59" t="s">
        <v>1719</v>
      </c>
      <c r="D801" s="59">
        <v>1000000937</v>
      </c>
      <c r="E801" s="60" t="s">
        <v>1720</v>
      </c>
      <c r="F801" s="40">
        <v>43827</v>
      </c>
      <c r="G801" s="40" t="str">
        <f t="shared" si="156"/>
        <v>Targeted Dealer</v>
      </c>
      <c r="H801" s="40"/>
      <c r="I801" s="41">
        <v>50</v>
      </c>
      <c r="J801" s="41">
        <f t="shared" ca="1" si="157"/>
        <v>1101.6129032258063</v>
      </c>
      <c r="K801" s="42">
        <v>90</v>
      </c>
      <c r="L801" s="43">
        <f t="shared" ca="1" si="158"/>
        <v>-1011.6129032258063</v>
      </c>
      <c r="M801" s="43">
        <f t="shared" ca="1" si="159"/>
        <v>8.1698389458272338</v>
      </c>
      <c r="N801" s="44">
        <v>65</v>
      </c>
      <c r="O801" s="45" t="str">
        <f t="shared" ca="1" si="160"/>
        <v>Nov</v>
      </c>
      <c r="P801" s="42">
        <v>65</v>
      </c>
      <c r="Q801" s="44">
        <f t="shared" si="161"/>
        <v>25</v>
      </c>
      <c r="R801" s="45">
        <f t="shared" ca="1" si="162"/>
        <v>0.38461538461538458</v>
      </c>
      <c r="S801" s="44" t="str">
        <f t="shared" ca="1" si="163"/>
        <v>GROWTH</v>
      </c>
      <c r="T801" s="46">
        <v>55</v>
      </c>
      <c r="U801" s="46" t="str">
        <f t="shared" ca="1" si="164"/>
        <v>Dec</v>
      </c>
      <c r="V801" s="42">
        <v>55</v>
      </c>
      <c r="W801" s="47">
        <f t="shared" si="165"/>
        <v>35</v>
      </c>
      <c r="X801" s="48">
        <f t="shared" ca="1" si="166"/>
        <v>0.63636363636363646</v>
      </c>
      <c r="Y801" s="47" t="str">
        <f t="shared" ca="1" si="167"/>
        <v>GROWTH</v>
      </c>
      <c r="Z801" s="50">
        <v>0</v>
      </c>
      <c r="AA801" s="50">
        <f t="shared" si="168"/>
        <v>0</v>
      </c>
      <c r="AB801" s="27">
        <v>1000000937</v>
      </c>
    </row>
    <row r="802" spans="1:28" s="27" customFormat="1" ht="13.8" hidden="1">
      <c r="A802" s="39" t="s">
        <v>1245</v>
      </c>
      <c r="B802" s="58" t="s">
        <v>46</v>
      </c>
      <c r="C802" s="59" t="s">
        <v>1721</v>
      </c>
      <c r="D802" s="59">
        <v>1000000936</v>
      </c>
      <c r="E802" s="60" t="s">
        <v>1722</v>
      </c>
      <c r="F802" s="40">
        <v>43862</v>
      </c>
      <c r="G802" s="40" t="str">
        <f t="shared" si="156"/>
        <v>Targeted Dealer</v>
      </c>
      <c r="H802" s="40" t="s">
        <v>113</v>
      </c>
      <c r="I802" s="41">
        <v>25</v>
      </c>
      <c r="J802" s="41">
        <f t="shared" ca="1" si="157"/>
        <v>550.80645161290317</v>
      </c>
      <c r="K802" s="42">
        <v>13</v>
      </c>
      <c r="L802" s="43">
        <f t="shared" ca="1" si="158"/>
        <v>-537.80645161290317</v>
      </c>
      <c r="M802" s="43">
        <f t="shared" ca="1" si="159"/>
        <v>2.3601756954612005</v>
      </c>
      <c r="N802" s="44">
        <v>13</v>
      </c>
      <c r="O802" s="45" t="str">
        <f t="shared" ca="1" si="160"/>
        <v>Nov</v>
      </c>
      <c r="P802" s="42">
        <v>13</v>
      </c>
      <c r="Q802" s="44">
        <f t="shared" si="161"/>
        <v>0</v>
      </c>
      <c r="R802" s="45">
        <f t="shared" ca="1" si="162"/>
        <v>0</v>
      </c>
      <c r="S802" s="44" t="str">
        <f t="shared" ca="1" si="163"/>
        <v>GROWTH</v>
      </c>
      <c r="T802" s="46">
        <v>25</v>
      </c>
      <c r="U802" s="46" t="str">
        <f t="shared" ca="1" si="164"/>
        <v>Dec</v>
      </c>
      <c r="V802" s="42">
        <v>25</v>
      </c>
      <c r="W802" s="47">
        <f t="shared" si="165"/>
        <v>-12</v>
      </c>
      <c r="X802" s="48">
        <f t="shared" ca="1" si="166"/>
        <v>-0.48</v>
      </c>
      <c r="Y802" s="47" t="str">
        <f t="shared" ca="1" si="167"/>
        <v>DEGROWTH</v>
      </c>
      <c r="Z802" s="50">
        <v>0</v>
      </c>
      <c r="AA802" s="50">
        <f t="shared" si="168"/>
        <v>1</v>
      </c>
      <c r="AB802" s="27">
        <v>1000000936</v>
      </c>
    </row>
    <row r="803" spans="1:28" s="27" customFormat="1" ht="13.8" hidden="1">
      <c r="A803" s="39" t="s">
        <v>1245</v>
      </c>
      <c r="B803" s="58" t="s">
        <v>46</v>
      </c>
      <c r="C803" s="59" t="s">
        <v>1723</v>
      </c>
      <c r="D803" s="59">
        <v>1000000949</v>
      </c>
      <c r="E803" s="60" t="s">
        <v>1724</v>
      </c>
      <c r="F803" s="40">
        <v>44117</v>
      </c>
      <c r="G803" s="40" t="str">
        <f t="shared" si="156"/>
        <v>Targeted Dealer</v>
      </c>
      <c r="H803" s="40"/>
      <c r="I803" s="41">
        <v>25</v>
      </c>
      <c r="J803" s="41">
        <f t="shared" ca="1" si="157"/>
        <v>550.80645161290317</v>
      </c>
      <c r="K803" s="42">
        <v>25</v>
      </c>
      <c r="L803" s="43">
        <f t="shared" ca="1" si="158"/>
        <v>-525.80645161290317</v>
      </c>
      <c r="M803" s="43">
        <f t="shared" ca="1" si="159"/>
        <v>4.5387994143484631</v>
      </c>
      <c r="N803" s="44">
        <v>0</v>
      </c>
      <c r="O803" s="45" t="str">
        <f t="shared" ca="1" si="160"/>
        <v>Nov</v>
      </c>
      <c r="P803" s="42">
        <v>0</v>
      </c>
      <c r="Q803" s="44">
        <f t="shared" si="161"/>
        <v>25</v>
      </c>
      <c r="R803" s="45">
        <f t="shared" ca="1" si="162"/>
        <v>0</v>
      </c>
      <c r="S803" s="44" t="b">
        <f t="shared" si="163"/>
        <v>0</v>
      </c>
      <c r="T803" s="46">
        <v>55</v>
      </c>
      <c r="U803" s="46" t="str">
        <f t="shared" ca="1" si="164"/>
        <v>Dec</v>
      </c>
      <c r="V803" s="42">
        <v>55</v>
      </c>
      <c r="W803" s="47">
        <f t="shared" si="165"/>
        <v>-30</v>
      </c>
      <c r="X803" s="48">
        <f t="shared" ca="1" si="166"/>
        <v>-0.54545454545454541</v>
      </c>
      <c r="Y803" s="47" t="str">
        <f t="shared" ca="1" si="167"/>
        <v>DEGROWTH</v>
      </c>
      <c r="Z803" s="50">
        <v>0</v>
      </c>
      <c r="AA803" s="50">
        <f t="shared" si="168"/>
        <v>0</v>
      </c>
      <c r="AB803" s="27">
        <v>1000000949</v>
      </c>
    </row>
    <row r="804" spans="1:28" s="27" customFormat="1" ht="13.8" hidden="1">
      <c r="A804" s="39" t="s">
        <v>1245</v>
      </c>
      <c r="B804" s="58" t="s">
        <v>46</v>
      </c>
      <c r="C804" s="59" t="s">
        <v>1725</v>
      </c>
      <c r="D804" s="59">
        <v>1000000945</v>
      </c>
      <c r="E804" s="60" t="s">
        <v>1726</v>
      </c>
      <c r="F804" s="40">
        <v>44153</v>
      </c>
      <c r="G804" s="40" t="str">
        <f t="shared" si="156"/>
        <v>Targeted Dealer</v>
      </c>
      <c r="H804" s="40"/>
      <c r="I804" s="41">
        <v>25</v>
      </c>
      <c r="J804" s="41">
        <f t="shared" ca="1" si="157"/>
        <v>550.80645161290317</v>
      </c>
      <c r="K804" s="42">
        <v>0</v>
      </c>
      <c r="L804" s="43">
        <f t="shared" ca="1" si="158"/>
        <v>-550.80645161290317</v>
      </c>
      <c r="M804" s="43">
        <f t="shared" ca="1" si="159"/>
        <v>0</v>
      </c>
      <c r="N804" s="44">
        <v>25</v>
      </c>
      <c r="O804" s="45" t="str">
        <f t="shared" ca="1" si="160"/>
        <v>Nov</v>
      </c>
      <c r="P804" s="42">
        <v>25</v>
      </c>
      <c r="Q804" s="44">
        <f t="shared" si="161"/>
        <v>-25</v>
      </c>
      <c r="R804" s="45">
        <f t="shared" ca="1" si="162"/>
        <v>-1</v>
      </c>
      <c r="S804" s="44" t="str">
        <f t="shared" ca="1" si="163"/>
        <v>DEGROWTH</v>
      </c>
      <c r="T804" s="46">
        <v>25</v>
      </c>
      <c r="U804" s="46" t="str">
        <f t="shared" ca="1" si="164"/>
        <v>Dec</v>
      </c>
      <c r="V804" s="42">
        <v>25</v>
      </c>
      <c r="W804" s="47">
        <f t="shared" si="165"/>
        <v>-25</v>
      </c>
      <c r="X804" s="48">
        <f t="shared" ca="1" si="166"/>
        <v>-1</v>
      </c>
      <c r="Y804" s="47" t="str">
        <f t="shared" ca="1" si="167"/>
        <v>DEGROWTH</v>
      </c>
      <c r="Z804" s="50">
        <v>1</v>
      </c>
      <c r="AA804" s="50">
        <f t="shared" si="168"/>
        <v>0</v>
      </c>
      <c r="AB804" s="27">
        <v>1000000945</v>
      </c>
    </row>
    <row r="805" spans="1:28" s="27" customFormat="1" ht="13.8" hidden="1">
      <c r="A805" s="39" t="s">
        <v>1245</v>
      </c>
      <c r="B805" s="58" t="s">
        <v>46</v>
      </c>
      <c r="C805" s="59" t="s">
        <v>1727</v>
      </c>
      <c r="D805" s="59">
        <v>1000000941</v>
      </c>
      <c r="E805" s="60" t="s">
        <v>1728</v>
      </c>
      <c r="F805" s="40">
        <v>44195</v>
      </c>
      <c r="G805" s="40" t="str">
        <f t="shared" si="156"/>
        <v>-</v>
      </c>
      <c r="H805" s="40"/>
      <c r="I805" s="41">
        <v>0</v>
      </c>
      <c r="J805" s="41">
        <f t="shared" ca="1" si="157"/>
        <v>0</v>
      </c>
      <c r="K805" s="42">
        <v>0</v>
      </c>
      <c r="L805" s="43">
        <f t="shared" ca="1" si="158"/>
        <v>0</v>
      </c>
      <c r="M805" s="43" t="str">
        <f t="shared" ca="1" si="159"/>
        <v>-</v>
      </c>
      <c r="N805" s="44">
        <v>0</v>
      </c>
      <c r="O805" s="45" t="str">
        <f t="shared" ca="1" si="160"/>
        <v>Nov</v>
      </c>
      <c r="P805" s="42">
        <v>0</v>
      </c>
      <c r="Q805" s="44">
        <f t="shared" si="161"/>
        <v>0</v>
      </c>
      <c r="R805" s="45">
        <f t="shared" ca="1" si="162"/>
        <v>0</v>
      </c>
      <c r="S805" s="44" t="b">
        <f t="shared" si="163"/>
        <v>0</v>
      </c>
      <c r="T805" s="46">
        <v>25</v>
      </c>
      <c r="U805" s="46" t="str">
        <f t="shared" ca="1" si="164"/>
        <v>Dec</v>
      </c>
      <c r="V805" s="42">
        <v>25</v>
      </c>
      <c r="W805" s="47">
        <f t="shared" si="165"/>
        <v>-25</v>
      </c>
      <c r="X805" s="48">
        <f t="shared" ca="1" si="166"/>
        <v>-1</v>
      </c>
      <c r="Y805" s="47" t="str">
        <f t="shared" ca="1" si="167"/>
        <v>DEGROWTH</v>
      </c>
      <c r="Z805" s="50">
        <v>1</v>
      </c>
      <c r="AA805" s="50">
        <f t="shared" si="168"/>
        <v>0</v>
      </c>
      <c r="AB805" s="27">
        <v>1000000941</v>
      </c>
    </row>
    <row r="806" spans="1:28" s="27" customFormat="1" ht="13.8" hidden="1">
      <c r="A806" s="39" t="s">
        <v>1245</v>
      </c>
      <c r="B806" s="58" t="s">
        <v>46</v>
      </c>
      <c r="C806" s="59" t="s">
        <v>1729</v>
      </c>
      <c r="D806" s="59">
        <v>1000000962</v>
      </c>
      <c r="E806" s="60" t="s">
        <v>1730</v>
      </c>
      <c r="F806" s="40">
        <v>44201</v>
      </c>
      <c r="G806" s="40" t="str">
        <f t="shared" si="156"/>
        <v>Targeted Dealer</v>
      </c>
      <c r="H806" s="40" t="s">
        <v>113</v>
      </c>
      <c r="I806" s="41">
        <v>700</v>
      </c>
      <c r="J806" s="41">
        <f t="shared" ca="1" si="157"/>
        <v>15422.580645161292</v>
      </c>
      <c r="K806" s="42">
        <v>410</v>
      </c>
      <c r="L806" s="43">
        <f t="shared" ca="1" si="158"/>
        <v>-15012.580645161292</v>
      </c>
      <c r="M806" s="43">
        <f t="shared" ca="1" si="159"/>
        <v>2.6584396569755278</v>
      </c>
      <c r="N806" s="44">
        <v>540</v>
      </c>
      <c r="O806" s="45" t="str">
        <f t="shared" ca="1" si="160"/>
        <v>Nov</v>
      </c>
      <c r="P806" s="42">
        <v>540</v>
      </c>
      <c r="Q806" s="44">
        <f t="shared" si="161"/>
        <v>-130</v>
      </c>
      <c r="R806" s="45">
        <f t="shared" ca="1" si="162"/>
        <v>-0.2407407407407407</v>
      </c>
      <c r="S806" s="44" t="str">
        <f t="shared" ca="1" si="163"/>
        <v>DEGROWTH</v>
      </c>
      <c r="T806" s="46">
        <v>705</v>
      </c>
      <c r="U806" s="46" t="str">
        <f t="shared" ca="1" si="164"/>
        <v>Dec</v>
      </c>
      <c r="V806" s="42">
        <v>705</v>
      </c>
      <c r="W806" s="47">
        <f t="shared" si="165"/>
        <v>-295</v>
      </c>
      <c r="X806" s="48">
        <f t="shared" ca="1" si="166"/>
        <v>-0.41843971631205679</v>
      </c>
      <c r="Y806" s="47" t="str">
        <f t="shared" ca="1" si="167"/>
        <v>DEGROWTH</v>
      </c>
      <c r="Z806" s="50">
        <v>0</v>
      </c>
      <c r="AA806" s="50">
        <f t="shared" si="168"/>
        <v>1</v>
      </c>
      <c r="AB806" s="27">
        <v>1000000962</v>
      </c>
    </row>
    <row r="807" spans="1:28" s="27" customFormat="1" ht="13.8" hidden="1">
      <c r="A807" s="39" t="s">
        <v>1245</v>
      </c>
      <c r="B807" s="58" t="s">
        <v>46</v>
      </c>
      <c r="C807" s="59" t="s">
        <v>1731</v>
      </c>
      <c r="D807" s="59">
        <v>1000000944</v>
      </c>
      <c r="E807" s="60" t="s">
        <v>1732</v>
      </c>
      <c r="F807" s="40">
        <v>44380</v>
      </c>
      <c r="G807" s="40" t="str">
        <f t="shared" si="156"/>
        <v>Targeted Dealer</v>
      </c>
      <c r="H807" s="40"/>
      <c r="I807" s="41">
        <v>50</v>
      </c>
      <c r="J807" s="41">
        <f t="shared" ca="1" si="157"/>
        <v>1101.6129032258063</v>
      </c>
      <c r="K807" s="42">
        <v>50</v>
      </c>
      <c r="L807" s="43">
        <f t="shared" ca="1" si="158"/>
        <v>-1051.6129032258063</v>
      </c>
      <c r="M807" s="43">
        <f t="shared" ca="1" si="159"/>
        <v>4.5387994143484631</v>
      </c>
      <c r="N807" s="44">
        <v>50</v>
      </c>
      <c r="O807" s="45" t="str">
        <f t="shared" ca="1" si="160"/>
        <v>Nov</v>
      </c>
      <c r="P807" s="42">
        <v>50</v>
      </c>
      <c r="Q807" s="44">
        <f t="shared" si="161"/>
        <v>0</v>
      </c>
      <c r="R807" s="45">
        <f t="shared" ca="1" si="162"/>
        <v>0</v>
      </c>
      <c r="S807" s="44" t="str">
        <f t="shared" ca="1" si="163"/>
        <v>GROWTH</v>
      </c>
      <c r="T807" s="46">
        <v>55</v>
      </c>
      <c r="U807" s="46" t="str">
        <f t="shared" ca="1" si="164"/>
        <v>Dec</v>
      </c>
      <c r="V807" s="42">
        <v>55</v>
      </c>
      <c r="W807" s="47">
        <f t="shared" si="165"/>
        <v>-5</v>
      </c>
      <c r="X807" s="48">
        <f t="shared" ca="1" si="166"/>
        <v>-9.0909090909090939E-2</v>
      </c>
      <c r="Y807" s="47" t="str">
        <f t="shared" ca="1" si="167"/>
        <v>DEGROWTH</v>
      </c>
      <c r="Z807" s="50">
        <v>0</v>
      </c>
      <c r="AA807" s="50">
        <f t="shared" si="168"/>
        <v>0</v>
      </c>
      <c r="AB807" s="27">
        <v>1000000944</v>
      </c>
    </row>
    <row r="808" spans="1:28" s="27" customFormat="1" ht="13.8" hidden="1">
      <c r="A808" s="39" t="s">
        <v>1245</v>
      </c>
      <c r="B808" s="58" t="s">
        <v>46</v>
      </c>
      <c r="C808" s="59" t="s">
        <v>1733</v>
      </c>
      <c r="D808" s="59">
        <v>1000000950</v>
      </c>
      <c r="E808" s="60" t="s">
        <v>1734</v>
      </c>
      <c r="F808" s="40">
        <v>44481</v>
      </c>
      <c r="G808" s="40" t="str">
        <f t="shared" si="156"/>
        <v>Targeted Dealer</v>
      </c>
      <c r="H808" s="40"/>
      <c r="I808" s="41">
        <v>50</v>
      </c>
      <c r="J808" s="41">
        <f t="shared" ca="1" si="157"/>
        <v>1101.6129032258063</v>
      </c>
      <c r="K808" s="42">
        <v>50</v>
      </c>
      <c r="L808" s="43">
        <f t="shared" ca="1" si="158"/>
        <v>-1051.6129032258063</v>
      </c>
      <c r="M808" s="43">
        <f t="shared" ca="1" si="159"/>
        <v>4.5387994143484631</v>
      </c>
      <c r="N808" s="44">
        <v>50</v>
      </c>
      <c r="O808" s="45" t="str">
        <f t="shared" ca="1" si="160"/>
        <v>Nov</v>
      </c>
      <c r="P808" s="42">
        <v>50</v>
      </c>
      <c r="Q808" s="44">
        <f t="shared" si="161"/>
        <v>0</v>
      </c>
      <c r="R808" s="45">
        <f t="shared" ca="1" si="162"/>
        <v>0</v>
      </c>
      <c r="S808" s="44" t="str">
        <f t="shared" ca="1" si="163"/>
        <v>GROWTH</v>
      </c>
      <c r="T808" s="46">
        <v>100</v>
      </c>
      <c r="U808" s="46" t="str">
        <f t="shared" ca="1" si="164"/>
        <v>Dec</v>
      </c>
      <c r="V808" s="42">
        <v>100</v>
      </c>
      <c r="W808" s="47">
        <f t="shared" si="165"/>
        <v>-50</v>
      </c>
      <c r="X808" s="48">
        <f t="shared" ca="1" si="166"/>
        <v>-0.5</v>
      </c>
      <c r="Y808" s="47" t="str">
        <f t="shared" ca="1" si="167"/>
        <v>DEGROWTH</v>
      </c>
      <c r="Z808" s="50">
        <v>0</v>
      </c>
      <c r="AA808" s="50">
        <f t="shared" si="168"/>
        <v>0</v>
      </c>
      <c r="AB808" s="27">
        <v>1000000950</v>
      </c>
    </row>
    <row r="809" spans="1:28" s="27" customFormat="1" ht="13.8" hidden="1">
      <c r="A809" s="39" t="s">
        <v>1245</v>
      </c>
      <c r="B809" s="58" t="s">
        <v>46</v>
      </c>
      <c r="C809" s="59" t="s">
        <v>1735</v>
      </c>
      <c r="D809" s="59">
        <v>1000002627</v>
      </c>
      <c r="E809" s="60" t="s">
        <v>1736</v>
      </c>
      <c r="F809" s="40">
        <v>44643</v>
      </c>
      <c r="G809" s="40" t="str">
        <f t="shared" si="156"/>
        <v>Targeted Dealer</v>
      </c>
      <c r="H809" s="40" t="s">
        <v>113</v>
      </c>
      <c r="I809" s="41">
        <v>150</v>
      </c>
      <c r="J809" s="41">
        <f t="shared" ca="1" si="157"/>
        <v>3304.8387096774195</v>
      </c>
      <c r="K809" s="42">
        <v>107</v>
      </c>
      <c r="L809" s="43">
        <f t="shared" ca="1" si="158"/>
        <v>-3197.8387096774195</v>
      </c>
      <c r="M809" s="43">
        <f t="shared" ca="1" si="159"/>
        <v>3.2376769155685703</v>
      </c>
      <c r="N809" s="44">
        <v>152.5</v>
      </c>
      <c r="O809" s="45" t="str">
        <f t="shared" ca="1" si="160"/>
        <v>Nov</v>
      </c>
      <c r="P809" s="42">
        <v>152.5</v>
      </c>
      <c r="Q809" s="44">
        <f t="shared" si="161"/>
        <v>-45.5</v>
      </c>
      <c r="R809" s="45">
        <f t="shared" ca="1" si="162"/>
        <v>-0.29836065573770487</v>
      </c>
      <c r="S809" s="44" t="str">
        <f t="shared" ca="1" si="163"/>
        <v>DEGROWTH</v>
      </c>
      <c r="T809" s="46">
        <v>197</v>
      </c>
      <c r="U809" s="46" t="str">
        <f t="shared" ca="1" si="164"/>
        <v>Dec</v>
      </c>
      <c r="V809" s="42">
        <v>197</v>
      </c>
      <c r="W809" s="47">
        <f t="shared" si="165"/>
        <v>-90</v>
      </c>
      <c r="X809" s="48">
        <f t="shared" ca="1" si="166"/>
        <v>-0.45685279187817263</v>
      </c>
      <c r="Y809" s="47" t="str">
        <f t="shared" ca="1" si="167"/>
        <v>DEGROWTH</v>
      </c>
      <c r="Z809" s="50">
        <v>0</v>
      </c>
      <c r="AA809" s="50">
        <f t="shared" si="168"/>
        <v>1</v>
      </c>
      <c r="AB809" s="27">
        <v>1000002627</v>
      </c>
    </row>
    <row r="810" spans="1:28" s="27" customFormat="1" ht="13.8" hidden="1">
      <c r="A810" s="39" t="s">
        <v>1245</v>
      </c>
      <c r="B810" s="58" t="s">
        <v>46</v>
      </c>
      <c r="C810" s="59" t="s">
        <v>1737</v>
      </c>
      <c r="D810" s="59">
        <v>1000002762</v>
      </c>
      <c r="E810" s="61" t="s">
        <v>1738</v>
      </c>
      <c r="F810" s="40">
        <v>44707</v>
      </c>
      <c r="G810" s="40" t="str">
        <f t="shared" si="156"/>
        <v>Targeted Dealer</v>
      </c>
      <c r="H810" s="40"/>
      <c r="I810" s="41">
        <v>150</v>
      </c>
      <c r="J810" s="41">
        <f t="shared" ca="1" si="157"/>
        <v>3304.8387096774195</v>
      </c>
      <c r="K810" s="42">
        <v>100</v>
      </c>
      <c r="L810" s="43">
        <f t="shared" ca="1" si="158"/>
        <v>-3204.8387096774195</v>
      </c>
      <c r="M810" s="43">
        <f t="shared" ca="1" si="159"/>
        <v>3.0258662762323087</v>
      </c>
      <c r="N810" s="44">
        <v>100</v>
      </c>
      <c r="O810" s="45" t="str">
        <f t="shared" ca="1" si="160"/>
        <v>Nov</v>
      </c>
      <c r="P810" s="42">
        <v>100</v>
      </c>
      <c r="Q810" s="44">
        <f t="shared" si="161"/>
        <v>0</v>
      </c>
      <c r="R810" s="45">
        <f t="shared" ca="1" si="162"/>
        <v>0</v>
      </c>
      <c r="S810" s="44" t="str">
        <f t="shared" ca="1" si="163"/>
        <v>GROWTH</v>
      </c>
      <c r="T810" s="46">
        <v>100</v>
      </c>
      <c r="U810" s="46" t="str">
        <f t="shared" ca="1" si="164"/>
        <v>Dec</v>
      </c>
      <c r="V810" s="42">
        <v>100</v>
      </c>
      <c r="W810" s="47">
        <f t="shared" si="165"/>
        <v>0</v>
      </c>
      <c r="X810" s="48">
        <f t="shared" ca="1" si="166"/>
        <v>0</v>
      </c>
      <c r="Y810" s="47" t="str">
        <f t="shared" ca="1" si="167"/>
        <v>GROWTH</v>
      </c>
      <c r="Z810" s="50">
        <v>0</v>
      </c>
      <c r="AA810" s="50">
        <f t="shared" si="168"/>
        <v>0</v>
      </c>
      <c r="AB810" s="27">
        <v>1000002762</v>
      </c>
    </row>
    <row r="811" spans="1:28" s="27" customFormat="1" ht="13.8" hidden="1">
      <c r="A811" s="39" t="s">
        <v>1245</v>
      </c>
      <c r="B811" s="58" t="s">
        <v>46</v>
      </c>
      <c r="C811" s="59" t="s">
        <v>1739</v>
      </c>
      <c r="D811" s="59">
        <v>1000002765</v>
      </c>
      <c r="E811" s="61" t="s">
        <v>1740</v>
      </c>
      <c r="F811" s="40">
        <v>44711</v>
      </c>
      <c r="G811" s="40" t="str">
        <f t="shared" si="156"/>
        <v>Targeted Dealer</v>
      </c>
      <c r="H811" s="40"/>
      <c r="I811" s="41">
        <v>50</v>
      </c>
      <c r="J811" s="41">
        <f t="shared" ca="1" si="157"/>
        <v>1101.6129032258063</v>
      </c>
      <c r="K811" s="42">
        <v>38.5</v>
      </c>
      <c r="L811" s="43">
        <f t="shared" ca="1" si="158"/>
        <v>-1063.1129032258063</v>
      </c>
      <c r="M811" s="43">
        <f t="shared" ca="1" si="159"/>
        <v>3.4948755490483165</v>
      </c>
      <c r="N811" s="44">
        <v>38.5</v>
      </c>
      <c r="O811" s="45" t="str">
        <f t="shared" ca="1" si="160"/>
        <v>Nov</v>
      </c>
      <c r="P811" s="42">
        <v>38.5</v>
      </c>
      <c r="Q811" s="44">
        <f t="shared" si="161"/>
        <v>0</v>
      </c>
      <c r="R811" s="45">
        <f t="shared" ca="1" si="162"/>
        <v>0</v>
      </c>
      <c r="S811" s="44" t="str">
        <f t="shared" ca="1" si="163"/>
        <v>GROWTH</v>
      </c>
      <c r="T811" s="46">
        <v>50</v>
      </c>
      <c r="U811" s="46" t="str">
        <f t="shared" ca="1" si="164"/>
        <v>Dec</v>
      </c>
      <c r="V811" s="42">
        <v>50</v>
      </c>
      <c r="W811" s="47">
        <f t="shared" si="165"/>
        <v>-11.5</v>
      </c>
      <c r="X811" s="48">
        <f t="shared" ca="1" si="166"/>
        <v>-0.22999999999999998</v>
      </c>
      <c r="Y811" s="47" t="str">
        <f t="shared" ca="1" si="167"/>
        <v>DEGROWTH</v>
      </c>
      <c r="Z811" s="50">
        <v>0</v>
      </c>
      <c r="AA811" s="50">
        <f t="shared" si="168"/>
        <v>0</v>
      </c>
      <c r="AB811" s="27">
        <v>1000002765</v>
      </c>
    </row>
    <row r="812" spans="1:28" s="27" customFormat="1" ht="13.8" hidden="1">
      <c r="A812" s="39" t="s">
        <v>1245</v>
      </c>
      <c r="B812" s="58" t="s">
        <v>46</v>
      </c>
      <c r="C812" s="59" t="s">
        <v>1741</v>
      </c>
      <c r="D812" s="59">
        <v>1000002813</v>
      </c>
      <c r="E812" s="61" t="s">
        <v>1742</v>
      </c>
      <c r="F812" s="40">
        <v>44721</v>
      </c>
      <c r="G812" s="40" t="str">
        <f t="shared" si="156"/>
        <v>Targeted Dealer</v>
      </c>
      <c r="H812" s="40"/>
      <c r="I812" s="41">
        <v>250</v>
      </c>
      <c r="J812" s="41">
        <f t="shared" ca="1" si="157"/>
        <v>5508.0645161290322</v>
      </c>
      <c r="K812" s="42">
        <v>230</v>
      </c>
      <c r="L812" s="43">
        <f t="shared" ca="1" si="158"/>
        <v>-5278.0645161290322</v>
      </c>
      <c r="M812" s="43">
        <f t="shared" ca="1" si="159"/>
        <v>4.1756954612005854</v>
      </c>
      <c r="N812" s="44">
        <v>175</v>
      </c>
      <c r="O812" s="45" t="str">
        <f t="shared" ca="1" si="160"/>
        <v>Nov</v>
      </c>
      <c r="P812" s="42">
        <v>175</v>
      </c>
      <c r="Q812" s="44">
        <f t="shared" si="161"/>
        <v>55</v>
      </c>
      <c r="R812" s="45">
        <f t="shared" ca="1" si="162"/>
        <v>0.31428571428571428</v>
      </c>
      <c r="S812" s="44" t="str">
        <f t="shared" ca="1" si="163"/>
        <v>GROWTH</v>
      </c>
      <c r="T812" s="46">
        <v>130</v>
      </c>
      <c r="U812" s="46" t="str">
        <f t="shared" ca="1" si="164"/>
        <v>Dec</v>
      </c>
      <c r="V812" s="42">
        <v>130</v>
      </c>
      <c r="W812" s="47">
        <f t="shared" si="165"/>
        <v>100</v>
      </c>
      <c r="X812" s="48">
        <f t="shared" ca="1" si="166"/>
        <v>0.76923076923076916</v>
      </c>
      <c r="Y812" s="47" t="str">
        <f t="shared" ca="1" si="167"/>
        <v>GROWTH</v>
      </c>
      <c r="Z812" s="50">
        <v>0</v>
      </c>
      <c r="AA812" s="50">
        <f t="shared" si="168"/>
        <v>0</v>
      </c>
      <c r="AB812" s="27">
        <v>1000002813</v>
      </c>
    </row>
    <row r="813" spans="1:28" s="27" customFormat="1" ht="13.8" hidden="1">
      <c r="A813" s="39" t="s">
        <v>1245</v>
      </c>
      <c r="B813" s="58" t="s">
        <v>46</v>
      </c>
      <c r="C813" s="59" t="s">
        <v>1743</v>
      </c>
      <c r="D813" s="59">
        <v>1000002833</v>
      </c>
      <c r="E813" s="61" t="s">
        <v>1744</v>
      </c>
      <c r="F813" s="40">
        <v>44755</v>
      </c>
      <c r="G813" s="40" t="str">
        <f t="shared" si="156"/>
        <v>Targeted Dealer</v>
      </c>
      <c r="H813" s="40"/>
      <c r="I813" s="41">
        <v>400</v>
      </c>
      <c r="J813" s="41">
        <f t="shared" ca="1" si="157"/>
        <v>8812.9032258064508</v>
      </c>
      <c r="K813" s="42">
        <v>375</v>
      </c>
      <c r="L813" s="43">
        <f t="shared" ca="1" si="158"/>
        <v>-8437.9032258064508</v>
      </c>
      <c r="M813" s="43">
        <f t="shared" ca="1" si="159"/>
        <v>4.2551244509516843</v>
      </c>
      <c r="N813" s="44">
        <v>400</v>
      </c>
      <c r="O813" s="45" t="str">
        <f t="shared" ca="1" si="160"/>
        <v>Nov</v>
      </c>
      <c r="P813" s="42">
        <v>400</v>
      </c>
      <c r="Q813" s="44">
        <f t="shared" si="161"/>
        <v>-25</v>
      </c>
      <c r="R813" s="45">
        <f t="shared" ca="1" si="162"/>
        <v>-6.25E-2</v>
      </c>
      <c r="S813" s="44" t="str">
        <f t="shared" ca="1" si="163"/>
        <v>DEGROWTH</v>
      </c>
      <c r="T813" s="46">
        <v>400</v>
      </c>
      <c r="U813" s="46" t="str">
        <f t="shared" ca="1" si="164"/>
        <v>Dec</v>
      </c>
      <c r="V813" s="42">
        <v>400</v>
      </c>
      <c r="W813" s="47">
        <f t="shared" si="165"/>
        <v>-25</v>
      </c>
      <c r="X813" s="48">
        <f t="shared" ca="1" si="166"/>
        <v>-6.25E-2</v>
      </c>
      <c r="Y813" s="47" t="str">
        <f t="shared" ca="1" si="167"/>
        <v>DEGROWTH</v>
      </c>
      <c r="Z813" s="50">
        <v>0</v>
      </c>
      <c r="AA813" s="50">
        <f t="shared" si="168"/>
        <v>0</v>
      </c>
      <c r="AB813" s="27">
        <v>1000002833</v>
      </c>
    </row>
    <row r="814" spans="1:28" s="27" customFormat="1" ht="13.8" hidden="1">
      <c r="A814" s="39" t="s">
        <v>1245</v>
      </c>
      <c r="B814" s="58" t="s">
        <v>46</v>
      </c>
      <c r="C814" s="59" t="s">
        <v>1745</v>
      </c>
      <c r="D814" s="59">
        <v>1000003165</v>
      </c>
      <c r="E814" s="61" t="s">
        <v>1746</v>
      </c>
      <c r="F814" s="40">
        <v>44916</v>
      </c>
      <c r="G814" s="40" t="str">
        <f t="shared" si="156"/>
        <v>Targeted Dealer</v>
      </c>
      <c r="H814" s="40"/>
      <c r="I814" s="41">
        <v>25</v>
      </c>
      <c r="J814" s="41">
        <f t="shared" ca="1" si="157"/>
        <v>550.80645161290317</v>
      </c>
      <c r="K814" s="42">
        <v>0</v>
      </c>
      <c r="L814" s="43">
        <f t="shared" ca="1" si="158"/>
        <v>-550.80645161290317</v>
      </c>
      <c r="M814" s="43">
        <f t="shared" ca="1" si="159"/>
        <v>0</v>
      </c>
      <c r="N814" s="44">
        <v>0</v>
      </c>
      <c r="O814" s="45" t="str">
        <f t="shared" ca="1" si="160"/>
        <v>Nov</v>
      </c>
      <c r="P814" s="42">
        <v>0</v>
      </c>
      <c r="Q814" s="44">
        <f t="shared" si="161"/>
        <v>0</v>
      </c>
      <c r="R814" s="45">
        <f t="shared" ca="1" si="162"/>
        <v>0</v>
      </c>
      <c r="S814" s="44" t="b">
        <f t="shared" si="163"/>
        <v>0</v>
      </c>
      <c r="T814" s="46">
        <v>12.5</v>
      </c>
      <c r="U814" s="46" t="str">
        <f t="shared" ca="1" si="164"/>
        <v>Dec</v>
      </c>
      <c r="V814" s="42">
        <v>12.5</v>
      </c>
      <c r="W814" s="47">
        <f t="shared" si="165"/>
        <v>-12.5</v>
      </c>
      <c r="X814" s="48">
        <f t="shared" ca="1" si="166"/>
        <v>-1</v>
      </c>
      <c r="Y814" s="47" t="str">
        <f t="shared" ca="1" si="167"/>
        <v>DEGROWTH</v>
      </c>
      <c r="Z814" s="50">
        <v>1</v>
      </c>
      <c r="AA814" s="50">
        <f t="shared" si="168"/>
        <v>0</v>
      </c>
      <c r="AB814" s="27">
        <v>1000003165</v>
      </c>
    </row>
    <row r="815" spans="1:28" s="27" customFormat="1" ht="13.8" hidden="1">
      <c r="A815" s="39" t="s">
        <v>1245</v>
      </c>
      <c r="B815" s="58" t="s">
        <v>46</v>
      </c>
      <c r="C815" s="59" t="s">
        <v>1747</v>
      </c>
      <c r="D815" s="59">
        <v>1000003277</v>
      </c>
      <c r="E815" s="61" t="s">
        <v>1748</v>
      </c>
      <c r="F815" s="40">
        <v>44951</v>
      </c>
      <c r="G815" s="40" t="str">
        <f t="shared" si="156"/>
        <v>Targeted Dealer</v>
      </c>
      <c r="H815" s="40"/>
      <c r="I815" s="41">
        <v>50</v>
      </c>
      <c r="J815" s="41">
        <f t="shared" ca="1" si="157"/>
        <v>1101.6129032258063</v>
      </c>
      <c r="K815" s="42">
        <v>25</v>
      </c>
      <c r="L815" s="43">
        <f t="shared" ca="1" si="158"/>
        <v>-1076.6129032258063</v>
      </c>
      <c r="M815" s="43">
        <f t="shared" ca="1" si="159"/>
        <v>2.2693997071742316</v>
      </c>
      <c r="N815" s="44">
        <v>30</v>
      </c>
      <c r="O815" s="45" t="str">
        <f t="shared" ca="1" si="160"/>
        <v>Nov</v>
      </c>
      <c r="P815" s="42">
        <v>30</v>
      </c>
      <c r="Q815" s="44">
        <f t="shared" si="161"/>
        <v>-5</v>
      </c>
      <c r="R815" s="45">
        <f t="shared" ca="1" si="162"/>
        <v>-0.16666666666666663</v>
      </c>
      <c r="S815" s="44" t="str">
        <f t="shared" ca="1" si="163"/>
        <v>DEGROWTH</v>
      </c>
      <c r="T815" s="46">
        <v>75</v>
      </c>
      <c r="U815" s="46" t="str">
        <f t="shared" ca="1" si="164"/>
        <v>Dec</v>
      </c>
      <c r="V815" s="42">
        <v>75</v>
      </c>
      <c r="W815" s="47">
        <f t="shared" si="165"/>
        <v>-50</v>
      </c>
      <c r="X815" s="48">
        <f t="shared" ca="1" si="166"/>
        <v>-0.66666666666666674</v>
      </c>
      <c r="Y815" s="47" t="str">
        <f t="shared" ca="1" si="167"/>
        <v>DEGROWTH</v>
      </c>
      <c r="Z815" s="50">
        <v>0</v>
      </c>
      <c r="AA815" s="50">
        <f t="shared" si="168"/>
        <v>0</v>
      </c>
      <c r="AB815" s="27">
        <v>1000003277</v>
      </c>
    </row>
    <row r="816" spans="1:28" s="27" customFormat="1" ht="13.8" hidden="1">
      <c r="A816" s="39" t="s">
        <v>1245</v>
      </c>
      <c r="B816" s="58" t="s">
        <v>46</v>
      </c>
      <c r="C816" s="59" t="s">
        <v>1749</v>
      </c>
      <c r="D816" s="59">
        <v>1000003282</v>
      </c>
      <c r="E816" s="61" t="s">
        <v>1750</v>
      </c>
      <c r="F816" s="40">
        <v>44951</v>
      </c>
      <c r="G816" s="40" t="str">
        <f t="shared" si="156"/>
        <v>Targeted Dealer</v>
      </c>
      <c r="H816" s="40" t="s">
        <v>113</v>
      </c>
      <c r="I816" s="41">
        <v>150</v>
      </c>
      <c r="J816" s="41">
        <f t="shared" ca="1" si="157"/>
        <v>3304.8387096774195</v>
      </c>
      <c r="K816" s="42">
        <v>150</v>
      </c>
      <c r="L816" s="43">
        <f t="shared" ca="1" si="158"/>
        <v>-3154.8387096774195</v>
      </c>
      <c r="M816" s="43">
        <f t="shared" ca="1" si="159"/>
        <v>4.5387994143484631</v>
      </c>
      <c r="N816" s="44">
        <v>155</v>
      </c>
      <c r="O816" s="45" t="str">
        <f t="shared" ca="1" si="160"/>
        <v>Nov</v>
      </c>
      <c r="P816" s="42">
        <v>155</v>
      </c>
      <c r="Q816" s="44">
        <f t="shared" si="161"/>
        <v>-5</v>
      </c>
      <c r="R816" s="45">
        <f t="shared" ca="1" si="162"/>
        <v>-3.2258064516129004E-2</v>
      </c>
      <c r="S816" s="44" t="str">
        <f t="shared" ca="1" si="163"/>
        <v>DEGROWTH</v>
      </c>
      <c r="T816" s="46">
        <v>50</v>
      </c>
      <c r="U816" s="46" t="str">
        <f t="shared" ca="1" si="164"/>
        <v>Dec</v>
      </c>
      <c r="V816" s="42">
        <v>50</v>
      </c>
      <c r="W816" s="47">
        <f t="shared" si="165"/>
        <v>100</v>
      </c>
      <c r="X816" s="48">
        <f t="shared" ca="1" si="166"/>
        <v>2</v>
      </c>
      <c r="Y816" s="47" t="str">
        <f t="shared" ca="1" si="167"/>
        <v>GROWTH</v>
      </c>
      <c r="Z816" s="50">
        <v>0</v>
      </c>
      <c r="AA816" s="50">
        <f t="shared" si="168"/>
        <v>1</v>
      </c>
      <c r="AB816" s="27">
        <v>1000003282</v>
      </c>
    </row>
    <row r="817" spans="1:28" s="27" customFormat="1" ht="13.8" hidden="1">
      <c r="A817" s="39" t="s">
        <v>1245</v>
      </c>
      <c r="B817" s="58" t="s">
        <v>46</v>
      </c>
      <c r="C817" s="59" t="s">
        <v>1751</v>
      </c>
      <c r="D817" s="59">
        <v>1000003292</v>
      </c>
      <c r="E817" s="61" t="s">
        <v>1752</v>
      </c>
      <c r="F817" s="40">
        <v>44953</v>
      </c>
      <c r="G817" s="40" t="str">
        <f t="shared" si="156"/>
        <v>Targeted Dealer</v>
      </c>
      <c r="H817" s="40" t="s">
        <v>113</v>
      </c>
      <c r="I817" s="41">
        <v>250</v>
      </c>
      <c r="J817" s="41">
        <f t="shared" ca="1" si="157"/>
        <v>5508.0645161290322</v>
      </c>
      <c r="K817" s="42">
        <v>267</v>
      </c>
      <c r="L817" s="43">
        <f t="shared" ca="1" si="158"/>
        <v>-5241.0645161290322</v>
      </c>
      <c r="M817" s="43">
        <f t="shared" ca="1" si="159"/>
        <v>4.8474377745241579</v>
      </c>
      <c r="N817" s="44">
        <v>240.5</v>
      </c>
      <c r="O817" s="45" t="str">
        <f t="shared" ca="1" si="160"/>
        <v>Nov</v>
      </c>
      <c r="P817" s="42">
        <v>240.5</v>
      </c>
      <c r="Q817" s="44">
        <f t="shared" si="161"/>
        <v>26.5</v>
      </c>
      <c r="R817" s="45">
        <f t="shared" ca="1" si="162"/>
        <v>0.11018711018711014</v>
      </c>
      <c r="S817" s="44" t="str">
        <f t="shared" ca="1" si="163"/>
        <v>GROWTH</v>
      </c>
      <c r="T817" s="46">
        <v>150</v>
      </c>
      <c r="U817" s="46" t="str">
        <f t="shared" ca="1" si="164"/>
        <v>Dec</v>
      </c>
      <c r="V817" s="42">
        <v>150</v>
      </c>
      <c r="W817" s="47">
        <f t="shared" si="165"/>
        <v>117</v>
      </c>
      <c r="X817" s="48">
        <f t="shared" ca="1" si="166"/>
        <v>0.78</v>
      </c>
      <c r="Y817" s="47" t="str">
        <f t="shared" ca="1" si="167"/>
        <v>GROWTH</v>
      </c>
      <c r="Z817" s="50">
        <v>0</v>
      </c>
      <c r="AA817" s="50">
        <f t="shared" si="168"/>
        <v>1</v>
      </c>
      <c r="AB817" s="27">
        <v>1000003292</v>
      </c>
    </row>
    <row r="818" spans="1:28" s="27" customFormat="1" ht="13.8" hidden="1">
      <c r="A818" s="39" t="s">
        <v>1245</v>
      </c>
      <c r="B818" s="58" t="s">
        <v>46</v>
      </c>
      <c r="C818" s="59" t="s">
        <v>1753</v>
      </c>
      <c r="D818" s="59">
        <v>1000003344</v>
      </c>
      <c r="E818" s="61" t="s">
        <v>260</v>
      </c>
      <c r="F818" s="40">
        <v>44971</v>
      </c>
      <c r="G818" s="40" t="str">
        <f t="shared" si="156"/>
        <v>Targeted Dealer</v>
      </c>
      <c r="H818" s="40"/>
      <c r="I818" s="41">
        <v>50</v>
      </c>
      <c r="J818" s="41">
        <f t="shared" ca="1" si="157"/>
        <v>1101.6129032258063</v>
      </c>
      <c r="K818" s="42">
        <v>75</v>
      </c>
      <c r="L818" s="43">
        <f t="shared" ca="1" si="158"/>
        <v>-1026.6129032258063</v>
      </c>
      <c r="M818" s="43">
        <f t="shared" ca="1" si="159"/>
        <v>6.8081991215226942</v>
      </c>
      <c r="N818" s="44">
        <v>75</v>
      </c>
      <c r="O818" s="45" t="str">
        <f t="shared" ca="1" si="160"/>
        <v>Nov</v>
      </c>
      <c r="P818" s="42">
        <v>75</v>
      </c>
      <c r="Q818" s="44">
        <f t="shared" si="161"/>
        <v>0</v>
      </c>
      <c r="R818" s="45">
        <f t="shared" ca="1" si="162"/>
        <v>0</v>
      </c>
      <c r="S818" s="44" t="str">
        <f t="shared" ca="1" si="163"/>
        <v>GROWTH</v>
      </c>
      <c r="T818" s="46">
        <v>50</v>
      </c>
      <c r="U818" s="46" t="str">
        <f t="shared" ca="1" si="164"/>
        <v>Dec</v>
      </c>
      <c r="V818" s="42">
        <v>50</v>
      </c>
      <c r="W818" s="47">
        <f t="shared" si="165"/>
        <v>25</v>
      </c>
      <c r="X818" s="48">
        <f t="shared" ca="1" si="166"/>
        <v>0.5</v>
      </c>
      <c r="Y818" s="47" t="str">
        <f t="shared" ca="1" si="167"/>
        <v>GROWTH</v>
      </c>
      <c r="Z818" s="50">
        <v>0</v>
      </c>
      <c r="AA818" s="50">
        <f t="shared" si="168"/>
        <v>0</v>
      </c>
      <c r="AB818" s="27">
        <v>1000003344</v>
      </c>
    </row>
    <row r="819" spans="1:28" s="27" customFormat="1" ht="13.8" hidden="1">
      <c r="A819" s="39" t="s">
        <v>1245</v>
      </c>
      <c r="B819" s="58" t="s">
        <v>46</v>
      </c>
      <c r="C819" s="59" t="s">
        <v>1754</v>
      </c>
      <c r="D819" s="59">
        <v>1000003366</v>
      </c>
      <c r="E819" s="61" t="s">
        <v>1755</v>
      </c>
      <c r="F819" s="40">
        <v>44975</v>
      </c>
      <c r="G819" s="40" t="str">
        <f t="shared" si="156"/>
        <v>Targeted Dealer</v>
      </c>
      <c r="H819" s="40" t="s">
        <v>113</v>
      </c>
      <c r="I819" s="41">
        <v>300</v>
      </c>
      <c r="J819" s="41">
        <f t="shared" ca="1" si="157"/>
        <v>6609.677419354839</v>
      </c>
      <c r="K819" s="42">
        <v>280</v>
      </c>
      <c r="L819" s="43">
        <f t="shared" ca="1" si="158"/>
        <v>-6329.677419354839</v>
      </c>
      <c r="M819" s="43">
        <f t="shared" ca="1" si="159"/>
        <v>4.2362127867252317</v>
      </c>
      <c r="N819" s="44">
        <v>300</v>
      </c>
      <c r="O819" s="45" t="str">
        <f t="shared" ca="1" si="160"/>
        <v>Nov</v>
      </c>
      <c r="P819" s="42">
        <v>300</v>
      </c>
      <c r="Q819" s="44">
        <f t="shared" si="161"/>
        <v>-20</v>
      </c>
      <c r="R819" s="45">
        <f t="shared" ca="1" si="162"/>
        <v>-6.6666666666666652E-2</v>
      </c>
      <c r="S819" s="44" t="str">
        <f t="shared" ca="1" si="163"/>
        <v>DEGROWTH</v>
      </c>
      <c r="T819" s="46">
        <v>255</v>
      </c>
      <c r="U819" s="46" t="str">
        <f t="shared" ca="1" si="164"/>
        <v>Dec</v>
      </c>
      <c r="V819" s="42">
        <v>255</v>
      </c>
      <c r="W819" s="47">
        <f t="shared" si="165"/>
        <v>25</v>
      </c>
      <c r="X819" s="48">
        <f t="shared" ca="1" si="166"/>
        <v>9.8039215686274606E-2</v>
      </c>
      <c r="Y819" s="47" t="str">
        <f t="shared" ca="1" si="167"/>
        <v>GROWTH</v>
      </c>
      <c r="Z819" s="50">
        <v>0</v>
      </c>
      <c r="AA819" s="50">
        <f t="shared" si="168"/>
        <v>1</v>
      </c>
      <c r="AB819" s="27">
        <v>1000003366</v>
      </c>
    </row>
    <row r="820" spans="1:28" s="27" customFormat="1" ht="13.8" hidden="1">
      <c r="A820" s="39" t="s">
        <v>1245</v>
      </c>
      <c r="B820" s="58" t="s">
        <v>46</v>
      </c>
      <c r="C820" s="59" t="s">
        <v>1756</v>
      </c>
      <c r="D820" s="59">
        <v>1000003393</v>
      </c>
      <c r="E820" s="61" t="s">
        <v>1757</v>
      </c>
      <c r="F820" s="40">
        <v>44985</v>
      </c>
      <c r="G820" s="40" t="str">
        <f t="shared" si="156"/>
        <v>Targeted Dealer</v>
      </c>
      <c r="H820" s="40"/>
      <c r="I820" s="41">
        <v>200</v>
      </c>
      <c r="J820" s="41">
        <f t="shared" ca="1" si="157"/>
        <v>4406.4516129032254</v>
      </c>
      <c r="K820" s="42">
        <v>130</v>
      </c>
      <c r="L820" s="43">
        <f t="shared" ca="1" si="158"/>
        <v>-4276.4516129032254</v>
      </c>
      <c r="M820" s="43">
        <f t="shared" ca="1" si="159"/>
        <v>2.9502196193265009</v>
      </c>
      <c r="N820" s="44">
        <v>200</v>
      </c>
      <c r="O820" s="45" t="str">
        <f t="shared" ca="1" si="160"/>
        <v>Nov</v>
      </c>
      <c r="P820" s="42">
        <v>200</v>
      </c>
      <c r="Q820" s="44">
        <f t="shared" si="161"/>
        <v>-70</v>
      </c>
      <c r="R820" s="45">
        <f t="shared" ca="1" si="162"/>
        <v>-0.35</v>
      </c>
      <c r="S820" s="44" t="str">
        <f t="shared" ca="1" si="163"/>
        <v>DEGROWTH</v>
      </c>
      <c r="T820" s="46">
        <v>75</v>
      </c>
      <c r="U820" s="46" t="str">
        <f t="shared" ca="1" si="164"/>
        <v>Dec</v>
      </c>
      <c r="V820" s="42">
        <v>75</v>
      </c>
      <c r="W820" s="47">
        <f t="shared" si="165"/>
        <v>55</v>
      </c>
      <c r="X820" s="48">
        <f t="shared" ca="1" si="166"/>
        <v>0.73333333333333339</v>
      </c>
      <c r="Y820" s="47" t="str">
        <f t="shared" ca="1" si="167"/>
        <v>GROWTH</v>
      </c>
      <c r="Z820" s="50">
        <v>0</v>
      </c>
      <c r="AA820" s="50">
        <f t="shared" si="168"/>
        <v>0</v>
      </c>
      <c r="AB820" s="27">
        <v>1000003393</v>
      </c>
    </row>
    <row r="821" spans="1:28" s="27" customFormat="1" ht="13.8" hidden="1">
      <c r="A821" s="39" t="s">
        <v>1245</v>
      </c>
      <c r="B821" s="58" t="s">
        <v>46</v>
      </c>
      <c r="C821" s="59" t="s">
        <v>1758</v>
      </c>
      <c r="D821" s="59">
        <v>1000003395</v>
      </c>
      <c r="E821" s="61" t="s">
        <v>1759</v>
      </c>
      <c r="F821" s="40">
        <v>44985</v>
      </c>
      <c r="G821" s="40" t="str">
        <f t="shared" si="156"/>
        <v>Targeted Dealer</v>
      </c>
      <c r="H821" s="40"/>
      <c r="I821" s="41">
        <v>100</v>
      </c>
      <c r="J821" s="41">
        <f t="shared" ca="1" si="157"/>
        <v>2203.2258064516127</v>
      </c>
      <c r="K821" s="42">
        <v>0</v>
      </c>
      <c r="L821" s="43">
        <f t="shared" ca="1" si="158"/>
        <v>-2203.2258064516127</v>
      </c>
      <c r="M821" s="43">
        <f t="shared" ca="1" si="159"/>
        <v>0</v>
      </c>
      <c r="N821" s="44">
        <v>100</v>
      </c>
      <c r="O821" s="45" t="str">
        <f t="shared" ca="1" si="160"/>
        <v>Nov</v>
      </c>
      <c r="P821" s="42">
        <v>100</v>
      </c>
      <c r="Q821" s="44">
        <f t="shared" si="161"/>
        <v>-100</v>
      </c>
      <c r="R821" s="45">
        <f t="shared" ca="1" si="162"/>
        <v>-1</v>
      </c>
      <c r="S821" s="44" t="str">
        <f t="shared" ca="1" si="163"/>
        <v>DEGROWTH</v>
      </c>
      <c r="T821" s="46">
        <v>50</v>
      </c>
      <c r="U821" s="46" t="str">
        <f t="shared" ca="1" si="164"/>
        <v>Dec</v>
      </c>
      <c r="V821" s="42">
        <v>50</v>
      </c>
      <c r="W821" s="47">
        <f t="shared" si="165"/>
        <v>-50</v>
      </c>
      <c r="X821" s="48">
        <f t="shared" ca="1" si="166"/>
        <v>-1</v>
      </c>
      <c r="Y821" s="47" t="str">
        <f t="shared" ca="1" si="167"/>
        <v>DEGROWTH</v>
      </c>
      <c r="Z821" s="50">
        <v>1</v>
      </c>
      <c r="AA821" s="50">
        <f t="shared" si="168"/>
        <v>0</v>
      </c>
      <c r="AB821" s="27">
        <v>1000003395</v>
      </c>
    </row>
    <row r="822" spans="1:28" s="27" customFormat="1" ht="13.8" hidden="1">
      <c r="A822" s="39" t="s">
        <v>1245</v>
      </c>
      <c r="B822" s="58" t="s">
        <v>46</v>
      </c>
      <c r="C822" s="59" t="s">
        <v>1760</v>
      </c>
      <c r="D822" s="59">
        <v>1000003399</v>
      </c>
      <c r="E822" s="61" t="s">
        <v>1761</v>
      </c>
      <c r="F822" s="40">
        <v>44985</v>
      </c>
      <c r="G822" s="40" t="str">
        <f t="shared" si="156"/>
        <v>Targeted Dealer</v>
      </c>
      <c r="H822" s="40"/>
      <c r="I822" s="41">
        <v>300</v>
      </c>
      <c r="J822" s="41">
        <f t="shared" ca="1" si="157"/>
        <v>6609.677419354839</v>
      </c>
      <c r="K822" s="42">
        <v>330</v>
      </c>
      <c r="L822" s="43">
        <f t="shared" ca="1" si="158"/>
        <v>-6279.677419354839</v>
      </c>
      <c r="M822" s="43">
        <f t="shared" ca="1" si="159"/>
        <v>4.9926793557833093</v>
      </c>
      <c r="N822" s="44">
        <v>302</v>
      </c>
      <c r="O822" s="45" t="str">
        <f t="shared" ca="1" si="160"/>
        <v>Nov</v>
      </c>
      <c r="P822" s="42">
        <v>302</v>
      </c>
      <c r="Q822" s="44">
        <f t="shared" si="161"/>
        <v>28</v>
      </c>
      <c r="R822" s="45">
        <f t="shared" ca="1" si="162"/>
        <v>9.27152317880795E-2</v>
      </c>
      <c r="S822" s="44" t="str">
        <f t="shared" ca="1" si="163"/>
        <v>GROWTH</v>
      </c>
      <c r="T822" s="46">
        <v>255</v>
      </c>
      <c r="U822" s="46" t="str">
        <f t="shared" ca="1" si="164"/>
        <v>Dec</v>
      </c>
      <c r="V822" s="42">
        <v>255</v>
      </c>
      <c r="W822" s="47">
        <f t="shared" si="165"/>
        <v>75</v>
      </c>
      <c r="X822" s="48">
        <f t="shared" ca="1" si="166"/>
        <v>0.29411764705882359</v>
      </c>
      <c r="Y822" s="47" t="str">
        <f t="shared" ca="1" si="167"/>
        <v>GROWTH</v>
      </c>
      <c r="Z822" s="50">
        <v>0</v>
      </c>
      <c r="AA822" s="50">
        <f t="shared" si="168"/>
        <v>0</v>
      </c>
      <c r="AB822" s="27">
        <v>1000003399</v>
      </c>
    </row>
    <row r="823" spans="1:28" s="27" customFormat="1" ht="13.8" hidden="1">
      <c r="A823" s="39" t="s">
        <v>1245</v>
      </c>
      <c r="B823" s="58" t="s">
        <v>46</v>
      </c>
      <c r="C823" s="59" t="s">
        <v>1762</v>
      </c>
      <c r="D823" s="59">
        <v>1000003415</v>
      </c>
      <c r="E823" s="61" t="s">
        <v>1763</v>
      </c>
      <c r="F823" s="40">
        <v>44989</v>
      </c>
      <c r="G823" s="40" t="str">
        <f t="shared" si="156"/>
        <v>Targeted Dealer</v>
      </c>
      <c r="H823" s="40"/>
      <c r="I823" s="41">
        <v>100</v>
      </c>
      <c r="J823" s="41">
        <f t="shared" ca="1" si="157"/>
        <v>2203.2258064516127</v>
      </c>
      <c r="K823" s="42">
        <v>225</v>
      </c>
      <c r="L823" s="43">
        <f t="shared" ca="1" si="158"/>
        <v>-1978.2258064516127</v>
      </c>
      <c r="M823" s="43">
        <f t="shared" ca="1" si="159"/>
        <v>10.212298682284041</v>
      </c>
      <c r="N823" s="44">
        <v>149</v>
      </c>
      <c r="O823" s="45" t="str">
        <f t="shared" ca="1" si="160"/>
        <v>Nov</v>
      </c>
      <c r="P823" s="42">
        <v>149</v>
      </c>
      <c r="Q823" s="44">
        <f t="shared" si="161"/>
        <v>76</v>
      </c>
      <c r="R823" s="45">
        <f t="shared" ca="1" si="162"/>
        <v>0.51006711409395966</v>
      </c>
      <c r="S823" s="44" t="str">
        <f t="shared" ca="1" si="163"/>
        <v>GROWTH</v>
      </c>
      <c r="T823" s="46">
        <v>130</v>
      </c>
      <c r="U823" s="46" t="str">
        <f t="shared" ca="1" si="164"/>
        <v>Dec</v>
      </c>
      <c r="V823" s="42">
        <v>130</v>
      </c>
      <c r="W823" s="47">
        <f t="shared" si="165"/>
        <v>95</v>
      </c>
      <c r="X823" s="48">
        <f t="shared" ca="1" si="166"/>
        <v>0.73076923076923084</v>
      </c>
      <c r="Y823" s="47" t="str">
        <f t="shared" ca="1" si="167"/>
        <v>GROWTH</v>
      </c>
      <c r="Z823" s="50">
        <v>0</v>
      </c>
      <c r="AA823" s="50">
        <f t="shared" si="168"/>
        <v>0</v>
      </c>
      <c r="AB823" s="27">
        <v>1000003415</v>
      </c>
    </row>
    <row r="824" spans="1:28" s="27" customFormat="1" ht="13.8" hidden="1">
      <c r="A824" s="39" t="s">
        <v>1245</v>
      </c>
      <c r="B824" s="58" t="s">
        <v>46</v>
      </c>
      <c r="C824" s="59" t="s">
        <v>1764</v>
      </c>
      <c r="D824" s="59">
        <v>1000003454</v>
      </c>
      <c r="E824" s="61" t="s">
        <v>1765</v>
      </c>
      <c r="F824" s="40">
        <v>45012</v>
      </c>
      <c r="G824" s="40" t="str">
        <f t="shared" si="156"/>
        <v>Targeted Dealer</v>
      </c>
      <c r="H824" s="40"/>
      <c r="I824" s="41">
        <v>25</v>
      </c>
      <c r="J824" s="41">
        <f t="shared" ca="1" si="157"/>
        <v>550.80645161290317</v>
      </c>
      <c r="K824" s="42">
        <v>51</v>
      </c>
      <c r="L824" s="43">
        <f t="shared" ca="1" si="158"/>
        <v>-499.80645161290317</v>
      </c>
      <c r="M824" s="43">
        <f t="shared" ca="1" si="159"/>
        <v>9.2591508052708651</v>
      </c>
      <c r="N824" s="44">
        <v>13</v>
      </c>
      <c r="O824" s="45" t="str">
        <f t="shared" ca="1" si="160"/>
        <v>Nov</v>
      </c>
      <c r="P824" s="42">
        <v>13</v>
      </c>
      <c r="Q824" s="44">
        <f t="shared" si="161"/>
        <v>38</v>
      </c>
      <c r="R824" s="45">
        <f t="shared" ca="1" si="162"/>
        <v>2.9230769230769229</v>
      </c>
      <c r="S824" s="44" t="str">
        <f t="shared" ca="1" si="163"/>
        <v>GROWTH</v>
      </c>
      <c r="T824" s="46">
        <v>0</v>
      </c>
      <c r="U824" s="46" t="str">
        <f t="shared" ca="1" si="164"/>
        <v>Dec</v>
      </c>
      <c r="V824" s="42">
        <v>0</v>
      </c>
      <c r="W824" s="47">
        <f t="shared" si="165"/>
        <v>51</v>
      </c>
      <c r="X824" s="48">
        <f t="shared" ca="1" si="166"/>
        <v>0</v>
      </c>
      <c r="Y824" s="47" t="b">
        <f t="shared" si="167"/>
        <v>0</v>
      </c>
      <c r="Z824" s="50">
        <v>0</v>
      </c>
      <c r="AA824" s="50">
        <f t="shared" si="168"/>
        <v>0</v>
      </c>
      <c r="AB824" s="27">
        <v>1000003454</v>
      </c>
    </row>
    <row r="825" spans="1:28" s="27" customFormat="1" ht="13.8" hidden="1">
      <c r="A825" s="39" t="s">
        <v>1245</v>
      </c>
      <c r="B825" s="58" t="s">
        <v>46</v>
      </c>
      <c r="C825" s="59" t="s">
        <v>1766</v>
      </c>
      <c r="D825" s="59">
        <v>1000003476</v>
      </c>
      <c r="E825" s="61" t="s">
        <v>1767</v>
      </c>
      <c r="F825" s="40">
        <v>45036</v>
      </c>
      <c r="G825" s="40" t="str">
        <f t="shared" si="156"/>
        <v>Targeted Dealer</v>
      </c>
      <c r="H825" s="40"/>
      <c r="I825" s="41">
        <v>100</v>
      </c>
      <c r="J825" s="41">
        <f t="shared" ca="1" si="157"/>
        <v>2203.2258064516127</v>
      </c>
      <c r="K825" s="42">
        <v>45</v>
      </c>
      <c r="L825" s="43">
        <f t="shared" ca="1" si="158"/>
        <v>-2158.2258064516127</v>
      </c>
      <c r="M825" s="43">
        <f t="shared" ca="1" si="159"/>
        <v>2.0424597364568085</v>
      </c>
      <c r="N825" s="44">
        <v>70</v>
      </c>
      <c r="O825" s="45" t="str">
        <f t="shared" ca="1" si="160"/>
        <v>Nov</v>
      </c>
      <c r="P825" s="42">
        <v>70</v>
      </c>
      <c r="Q825" s="44">
        <f t="shared" si="161"/>
        <v>-25</v>
      </c>
      <c r="R825" s="45">
        <f t="shared" ca="1" si="162"/>
        <v>-0.3571428571428571</v>
      </c>
      <c r="S825" s="44" t="str">
        <f t="shared" ca="1" si="163"/>
        <v>DEGROWTH</v>
      </c>
      <c r="T825" s="46">
        <v>150</v>
      </c>
      <c r="U825" s="46" t="str">
        <f t="shared" ca="1" si="164"/>
        <v>Dec</v>
      </c>
      <c r="V825" s="42">
        <v>150</v>
      </c>
      <c r="W825" s="47">
        <f t="shared" si="165"/>
        <v>-105</v>
      </c>
      <c r="X825" s="48">
        <f t="shared" ca="1" si="166"/>
        <v>-0.7</v>
      </c>
      <c r="Y825" s="47" t="str">
        <f t="shared" ca="1" si="167"/>
        <v>DEGROWTH</v>
      </c>
      <c r="Z825" s="50">
        <v>0</v>
      </c>
      <c r="AA825" s="50">
        <f t="shared" si="168"/>
        <v>0</v>
      </c>
      <c r="AB825" s="27">
        <v>1000003476</v>
      </c>
    </row>
    <row r="826" spans="1:28" s="27" customFormat="1" ht="13.8" hidden="1">
      <c r="A826" s="39" t="s">
        <v>1245</v>
      </c>
      <c r="B826" s="58" t="s">
        <v>46</v>
      </c>
      <c r="C826" s="59" t="s">
        <v>1768</v>
      </c>
      <c r="D826" s="59">
        <v>1000003546</v>
      </c>
      <c r="E826" s="61" t="s">
        <v>1769</v>
      </c>
      <c r="F826" s="40">
        <v>45070</v>
      </c>
      <c r="G826" s="40" t="str">
        <f t="shared" si="156"/>
        <v>Targeted Dealer</v>
      </c>
      <c r="H826" s="40" t="s">
        <v>113</v>
      </c>
      <c r="I826" s="41">
        <v>150</v>
      </c>
      <c r="J826" s="41">
        <f t="shared" ca="1" si="157"/>
        <v>3304.8387096774195</v>
      </c>
      <c r="K826" s="42">
        <v>200</v>
      </c>
      <c r="L826" s="43">
        <f t="shared" ca="1" si="158"/>
        <v>-3104.8387096774195</v>
      </c>
      <c r="M826" s="43">
        <f t="shared" ca="1" si="159"/>
        <v>6.0517325524646175</v>
      </c>
      <c r="N826" s="44">
        <v>175</v>
      </c>
      <c r="O826" s="45" t="str">
        <f t="shared" ca="1" si="160"/>
        <v>Nov</v>
      </c>
      <c r="P826" s="42">
        <v>175</v>
      </c>
      <c r="Q826" s="44">
        <f t="shared" si="161"/>
        <v>25</v>
      </c>
      <c r="R826" s="45">
        <f t="shared" ca="1" si="162"/>
        <v>0.14285714285714279</v>
      </c>
      <c r="S826" s="44" t="str">
        <f t="shared" ca="1" si="163"/>
        <v>GROWTH</v>
      </c>
      <c r="T826" s="46">
        <v>105</v>
      </c>
      <c r="U826" s="46" t="str">
        <f t="shared" ca="1" si="164"/>
        <v>Dec</v>
      </c>
      <c r="V826" s="42">
        <v>105</v>
      </c>
      <c r="W826" s="47">
        <f t="shared" si="165"/>
        <v>95</v>
      </c>
      <c r="X826" s="48">
        <f t="shared" ca="1" si="166"/>
        <v>0.90476190476190466</v>
      </c>
      <c r="Y826" s="47" t="str">
        <f t="shared" ca="1" si="167"/>
        <v>GROWTH</v>
      </c>
      <c r="Z826" s="50">
        <v>0</v>
      </c>
      <c r="AA826" s="50">
        <f t="shared" si="168"/>
        <v>1</v>
      </c>
      <c r="AB826" s="27">
        <v>1000003546</v>
      </c>
    </row>
    <row r="827" spans="1:28" s="27" customFormat="1" ht="13.8" hidden="1">
      <c r="A827" s="39" t="s">
        <v>1245</v>
      </c>
      <c r="B827" s="58" t="s">
        <v>46</v>
      </c>
      <c r="C827" s="59" t="s">
        <v>1770</v>
      </c>
      <c r="D827" s="59">
        <v>1000003586</v>
      </c>
      <c r="E827" s="61" t="s">
        <v>1771</v>
      </c>
      <c r="F827" s="40">
        <v>45084</v>
      </c>
      <c r="G827" s="40" t="str">
        <f t="shared" si="156"/>
        <v>Targeted Dealer</v>
      </c>
      <c r="H827" s="40"/>
      <c r="I827" s="41">
        <v>50</v>
      </c>
      <c r="J827" s="41">
        <f t="shared" ca="1" si="157"/>
        <v>1101.6129032258063</v>
      </c>
      <c r="K827" s="42">
        <v>25</v>
      </c>
      <c r="L827" s="43">
        <f t="shared" ca="1" si="158"/>
        <v>-1076.6129032258063</v>
      </c>
      <c r="M827" s="43">
        <f t="shared" ca="1" si="159"/>
        <v>2.2693997071742316</v>
      </c>
      <c r="N827" s="44">
        <v>25</v>
      </c>
      <c r="O827" s="45" t="str">
        <f t="shared" ca="1" si="160"/>
        <v>Nov</v>
      </c>
      <c r="P827" s="42">
        <v>25</v>
      </c>
      <c r="Q827" s="44">
        <f t="shared" si="161"/>
        <v>0</v>
      </c>
      <c r="R827" s="45">
        <f t="shared" ca="1" si="162"/>
        <v>0</v>
      </c>
      <c r="S827" s="44" t="str">
        <f t="shared" ca="1" si="163"/>
        <v>GROWTH</v>
      </c>
      <c r="T827" s="46">
        <v>80</v>
      </c>
      <c r="U827" s="46" t="str">
        <f t="shared" ca="1" si="164"/>
        <v>Dec</v>
      </c>
      <c r="V827" s="42">
        <v>80</v>
      </c>
      <c r="W827" s="47">
        <f t="shared" si="165"/>
        <v>-55</v>
      </c>
      <c r="X827" s="48">
        <f t="shared" ca="1" si="166"/>
        <v>-0.6875</v>
      </c>
      <c r="Y827" s="47" t="str">
        <f t="shared" ca="1" si="167"/>
        <v>DEGROWTH</v>
      </c>
      <c r="Z827" s="50">
        <v>0</v>
      </c>
      <c r="AA827" s="50">
        <f t="shared" si="168"/>
        <v>0</v>
      </c>
      <c r="AB827" s="27">
        <v>1000003586</v>
      </c>
    </row>
    <row r="828" spans="1:28" s="27" customFormat="1" ht="13.8" hidden="1">
      <c r="A828" s="39" t="s">
        <v>1245</v>
      </c>
      <c r="B828" s="58" t="s">
        <v>46</v>
      </c>
      <c r="C828" s="59" t="s">
        <v>1772</v>
      </c>
      <c r="D828" s="59">
        <v>1000003597</v>
      </c>
      <c r="E828" s="61" t="s">
        <v>1773</v>
      </c>
      <c r="F828" s="40">
        <v>45093</v>
      </c>
      <c r="G828" s="40" t="str">
        <f t="shared" si="156"/>
        <v>Targeted Dealer</v>
      </c>
      <c r="H828" s="40"/>
      <c r="I828" s="41">
        <v>50</v>
      </c>
      <c r="J828" s="41">
        <f t="shared" ca="1" si="157"/>
        <v>1101.6129032258063</v>
      </c>
      <c r="K828" s="42">
        <v>63</v>
      </c>
      <c r="L828" s="43">
        <f t="shared" ca="1" si="158"/>
        <v>-1038.6129032258063</v>
      </c>
      <c r="M828" s="43">
        <f t="shared" ca="1" si="159"/>
        <v>5.7188872620790629</v>
      </c>
      <c r="N828" s="44">
        <v>88</v>
      </c>
      <c r="O828" s="45" t="str">
        <f t="shared" ca="1" si="160"/>
        <v>Nov</v>
      </c>
      <c r="P828" s="42">
        <v>88</v>
      </c>
      <c r="Q828" s="44">
        <f t="shared" si="161"/>
        <v>-25</v>
      </c>
      <c r="R828" s="45">
        <f t="shared" ca="1" si="162"/>
        <v>-0.28409090909090906</v>
      </c>
      <c r="S828" s="44" t="str">
        <f t="shared" ca="1" si="163"/>
        <v>DEGROWTH</v>
      </c>
      <c r="T828" s="46">
        <v>85</v>
      </c>
      <c r="U828" s="46" t="str">
        <f t="shared" ca="1" si="164"/>
        <v>Dec</v>
      </c>
      <c r="V828" s="42">
        <v>85</v>
      </c>
      <c r="W828" s="47">
        <f t="shared" si="165"/>
        <v>-22</v>
      </c>
      <c r="X828" s="48">
        <f t="shared" ca="1" si="166"/>
        <v>-0.25882352941176467</v>
      </c>
      <c r="Y828" s="47" t="str">
        <f t="shared" ca="1" si="167"/>
        <v>DEGROWTH</v>
      </c>
      <c r="Z828" s="50">
        <v>0</v>
      </c>
      <c r="AA828" s="50">
        <f t="shared" si="168"/>
        <v>0</v>
      </c>
      <c r="AB828" s="27">
        <v>1000003597</v>
      </c>
    </row>
    <row r="829" spans="1:28" s="27" customFormat="1" ht="13.8" hidden="1">
      <c r="A829" s="39" t="s">
        <v>1245</v>
      </c>
      <c r="B829" s="58" t="s">
        <v>46</v>
      </c>
      <c r="C829" s="59" t="s">
        <v>1774</v>
      </c>
      <c r="D829" s="59">
        <v>1000003637</v>
      </c>
      <c r="E829" s="61" t="s">
        <v>1775</v>
      </c>
      <c r="F829" s="40">
        <v>45133</v>
      </c>
      <c r="G829" s="40" t="str">
        <f t="shared" si="156"/>
        <v>Targeted Dealer</v>
      </c>
      <c r="H829" s="40"/>
      <c r="I829" s="41">
        <v>50</v>
      </c>
      <c r="J829" s="41">
        <f t="shared" ca="1" si="157"/>
        <v>1101.6129032258063</v>
      </c>
      <c r="K829" s="42">
        <v>70</v>
      </c>
      <c r="L829" s="43">
        <f t="shared" ca="1" si="158"/>
        <v>-1031.6129032258063</v>
      </c>
      <c r="M829" s="43">
        <f t="shared" ca="1" si="159"/>
        <v>6.354319180087848</v>
      </c>
      <c r="N829" s="44">
        <v>60</v>
      </c>
      <c r="O829" s="45" t="str">
        <f t="shared" ca="1" si="160"/>
        <v>Nov</v>
      </c>
      <c r="P829" s="42">
        <v>60</v>
      </c>
      <c r="Q829" s="44">
        <f t="shared" si="161"/>
        <v>10</v>
      </c>
      <c r="R829" s="45">
        <f t="shared" ca="1" si="162"/>
        <v>0.16666666666666674</v>
      </c>
      <c r="S829" s="44" t="str">
        <f t="shared" ca="1" si="163"/>
        <v>GROWTH</v>
      </c>
      <c r="T829" s="46">
        <v>130</v>
      </c>
      <c r="U829" s="46" t="str">
        <f t="shared" ca="1" si="164"/>
        <v>Dec</v>
      </c>
      <c r="V829" s="42">
        <v>130</v>
      </c>
      <c r="W829" s="47">
        <f t="shared" si="165"/>
        <v>-60</v>
      </c>
      <c r="X829" s="48">
        <f t="shared" ca="1" si="166"/>
        <v>-0.46153846153846156</v>
      </c>
      <c r="Y829" s="47" t="str">
        <f t="shared" ca="1" si="167"/>
        <v>DEGROWTH</v>
      </c>
      <c r="Z829" s="50">
        <v>0</v>
      </c>
      <c r="AA829" s="50">
        <f t="shared" si="168"/>
        <v>0</v>
      </c>
      <c r="AB829" s="27">
        <v>1000003637</v>
      </c>
    </row>
    <row r="830" spans="1:28" s="27" customFormat="1" ht="13.8" hidden="1">
      <c r="A830" s="39" t="s">
        <v>1245</v>
      </c>
      <c r="B830" s="58" t="s">
        <v>46</v>
      </c>
      <c r="C830" s="59" t="s">
        <v>1776</v>
      </c>
      <c r="D830" s="59">
        <v>1000003713</v>
      </c>
      <c r="E830" s="61" t="s">
        <v>1777</v>
      </c>
      <c r="F830" s="40">
        <v>45177</v>
      </c>
      <c r="G830" s="40" t="str">
        <f t="shared" si="156"/>
        <v>Targeted Dealer</v>
      </c>
      <c r="H830" s="40"/>
      <c r="I830" s="41">
        <v>100</v>
      </c>
      <c r="J830" s="41">
        <f t="shared" ca="1" si="157"/>
        <v>2203.2258064516127</v>
      </c>
      <c r="K830" s="42">
        <v>100</v>
      </c>
      <c r="L830" s="43">
        <f t="shared" ca="1" si="158"/>
        <v>-2103.2258064516127</v>
      </c>
      <c r="M830" s="43">
        <f t="shared" ca="1" si="159"/>
        <v>4.5387994143484631</v>
      </c>
      <c r="N830" s="44">
        <v>101</v>
      </c>
      <c r="O830" s="45" t="str">
        <f t="shared" ca="1" si="160"/>
        <v>Nov</v>
      </c>
      <c r="P830" s="42">
        <v>101</v>
      </c>
      <c r="Q830" s="44">
        <f t="shared" si="161"/>
        <v>-1</v>
      </c>
      <c r="R830" s="45">
        <f t="shared" ca="1" si="162"/>
        <v>-9.9009900990099098E-3</v>
      </c>
      <c r="S830" s="44" t="str">
        <f t="shared" ca="1" si="163"/>
        <v>DEGROWTH</v>
      </c>
      <c r="T830" s="46">
        <v>50</v>
      </c>
      <c r="U830" s="46" t="str">
        <f t="shared" ca="1" si="164"/>
        <v>Dec</v>
      </c>
      <c r="V830" s="42">
        <v>50</v>
      </c>
      <c r="W830" s="47">
        <f t="shared" si="165"/>
        <v>50</v>
      </c>
      <c r="X830" s="48">
        <f t="shared" ca="1" si="166"/>
        <v>1</v>
      </c>
      <c r="Y830" s="47" t="str">
        <f t="shared" ca="1" si="167"/>
        <v>GROWTH</v>
      </c>
      <c r="Z830" s="50">
        <v>0</v>
      </c>
      <c r="AA830" s="50">
        <f t="shared" si="168"/>
        <v>0</v>
      </c>
      <c r="AB830" s="27">
        <v>1000003713</v>
      </c>
    </row>
    <row r="831" spans="1:28" s="27" customFormat="1" ht="13.8" hidden="1">
      <c r="A831" s="39" t="s">
        <v>1245</v>
      </c>
      <c r="B831" s="58" t="s">
        <v>46</v>
      </c>
      <c r="C831" s="59" t="s">
        <v>1778</v>
      </c>
      <c r="D831" s="59">
        <v>1000003725</v>
      </c>
      <c r="E831" s="61" t="s">
        <v>1779</v>
      </c>
      <c r="F831" s="40">
        <v>45209</v>
      </c>
      <c r="G831" s="40" t="str">
        <f t="shared" si="156"/>
        <v>Targeted Dealer</v>
      </c>
      <c r="H831" s="40"/>
      <c r="I831" s="41">
        <v>800</v>
      </c>
      <c r="J831" s="41">
        <f t="shared" ca="1" si="157"/>
        <v>17625.806451612902</v>
      </c>
      <c r="K831" s="42">
        <v>933.5</v>
      </c>
      <c r="L831" s="43">
        <f t="shared" ca="1" si="158"/>
        <v>-16692.306451612902</v>
      </c>
      <c r="M831" s="43">
        <f t="shared" ca="1" si="159"/>
        <v>5.2962115666178624</v>
      </c>
      <c r="N831" s="44">
        <v>805</v>
      </c>
      <c r="O831" s="45" t="str">
        <f t="shared" ca="1" si="160"/>
        <v>Nov</v>
      </c>
      <c r="P831" s="42">
        <v>805</v>
      </c>
      <c r="Q831" s="44">
        <f t="shared" si="161"/>
        <v>128.5</v>
      </c>
      <c r="R831" s="45">
        <f t="shared" ca="1" si="162"/>
        <v>0.15962732919254652</v>
      </c>
      <c r="S831" s="44" t="str">
        <f t="shared" ca="1" si="163"/>
        <v>GROWTH</v>
      </c>
      <c r="T831" s="46">
        <v>700</v>
      </c>
      <c r="U831" s="46" t="str">
        <f t="shared" ca="1" si="164"/>
        <v>Dec</v>
      </c>
      <c r="V831" s="42">
        <v>700</v>
      </c>
      <c r="W831" s="47">
        <f t="shared" si="165"/>
        <v>233.5</v>
      </c>
      <c r="X831" s="48">
        <f t="shared" ca="1" si="166"/>
        <v>0.33357142857142863</v>
      </c>
      <c r="Y831" s="47" t="str">
        <f t="shared" ca="1" si="167"/>
        <v>GROWTH</v>
      </c>
      <c r="Z831" s="50">
        <v>0</v>
      </c>
      <c r="AA831" s="50">
        <f t="shared" si="168"/>
        <v>0</v>
      </c>
      <c r="AB831" s="27">
        <v>1000003725</v>
      </c>
    </row>
    <row r="832" spans="1:28" s="27" customFormat="1" ht="13.8" hidden="1">
      <c r="A832" s="39" t="s">
        <v>1245</v>
      </c>
      <c r="B832" s="58" t="s">
        <v>46</v>
      </c>
      <c r="C832" s="59" t="s">
        <v>1780</v>
      </c>
      <c r="D832" s="59">
        <v>1000003747</v>
      </c>
      <c r="E832" s="61" t="s">
        <v>1781</v>
      </c>
      <c r="F832" s="40">
        <v>45238</v>
      </c>
      <c r="G832" s="40" t="str">
        <f t="shared" si="156"/>
        <v>Targeted Dealer</v>
      </c>
      <c r="H832" s="40"/>
      <c r="I832" s="41">
        <v>50</v>
      </c>
      <c r="J832" s="41">
        <f t="shared" ca="1" si="157"/>
        <v>1101.6129032258063</v>
      </c>
      <c r="K832" s="42">
        <v>75</v>
      </c>
      <c r="L832" s="43">
        <f t="shared" ca="1" si="158"/>
        <v>-1026.6129032258063</v>
      </c>
      <c r="M832" s="43">
        <f t="shared" ca="1" si="159"/>
        <v>6.8081991215226942</v>
      </c>
      <c r="N832" s="44">
        <v>25</v>
      </c>
      <c r="O832" s="45" t="str">
        <f t="shared" ca="1" si="160"/>
        <v>Nov</v>
      </c>
      <c r="P832" s="42">
        <v>25</v>
      </c>
      <c r="Q832" s="44">
        <f t="shared" si="161"/>
        <v>50</v>
      </c>
      <c r="R832" s="45">
        <f t="shared" ca="1" si="162"/>
        <v>2</v>
      </c>
      <c r="S832" s="44" t="str">
        <f t="shared" ca="1" si="163"/>
        <v>GROWTH</v>
      </c>
      <c r="T832" s="46">
        <v>25</v>
      </c>
      <c r="U832" s="46" t="str">
        <f t="shared" ca="1" si="164"/>
        <v>Dec</v>
      </c>
      <c r="V832" s="42">
        <v>25</v>
      </c>
      <c r="W832" s="47">
        <f t="shared" si="165"/>
        <v>50</v>
      </c>
      <c r="X832" s="48">
        <f t="shared" ca="1" si="166"/>
        <v>2</v>
      </c>
      <c r="Y832" s="47" t="str">
        <f t="shared" ca="1" si="167"/>
        <v>GROWTH</v>
      </c>
      <c r="Z832" s="50">
        <v>0</v>
      </c>
      <c r="AA832" s="50">
        <f t="shared" si="168"/>
        <v>0</v>
      </c>
      <c r="AB832" s="27">
        <v>1000003747</v>
      </c>
    </row>
    <row r="833" spans="1:28" s="27" customFormat="1" ht="13.8" hidden="1">
      <c r="A833" s="39" t="s">
        <v>1245</v>
      </c>
      <c r="B833" s="58" t="s">
        <v>46</v>
      </c>
      <c r="C833" s="59" t="s">
        <v>1782</v>
      </c>
      <c r="D833" s="59">
        <v>1000003767</v>
      </c>
      <c r="E833" s="61" t="s">
        <v>1783</v>
      </c>
      <c r="F833" s="40">
        <v>45257</v>
      </c>
      <c r="G833" s="40" t="str">
        <f t="shared" si="156"/>
        <v>Targeted Dealer</v>
      </c>
      <c r="H833" s="40"/>
      <c r="I833" s="41">
        <v>25</v>
      </c>
      <c r="J833" s="41">
        <f t="shared" ca="1" si="157"/>
        <v>550.80645161290317</v>
      </c>
      <c r="K833" s="42">
        <v>25</v>
      </c>
      <c r="L833" s="43">
        <f t="shared" ca="1" si="158"/>
        <v>-525.80645161290317</v>
      </c>
      <c r="M833" s="43">
        <f t="shared" ca="1" si="159"/>
        <v>4.5387994143484631</v>
      </c>
      <c r="N833" s="44">
        <v>50</v>
      </c>
      <c r="O833" s="45" t="str">
        <f t="shared" ca="1" si="160"/>
        <v>Nov</v>
      </c>
      <c r="P833" s="42">
        <v>50</v>
      </c>
      <c r="Q833" s="44">
        <f t="shared" si="161"/>
        <v>-25</v>
      </c>
      <c r="R833" s="45">
        <f t="shared" ca="1" si="162"/>
        <v>-0.5</v>
      </c>
      <c r="S833" s="44" t="str">
        <f t="shared" ca="1" si="163"/>
        <v>DEGROWTH</v>
      </c>
      <c r="T833" s="46">
        <v>25</v>
      </c>
      <c r="U833" s="46" t="str">
        <f t="shared" ca="1" si="164"/>
        <v>Dec</v>
      </c>
      <c r="V833" s="42">
        <v>25</v>
      </c>
      <c r="W833" s="47">
        <f t="shared" si="165"/>
        <v>0</v>
      </c>
      <c r="X833" s="48">
        <f t="shared" ca="1" si="166"/>
        <v>0</v>
      </c>
      <c r="Y833" s="47" t="str">
        <f t="shared" ca="1" si="167"/>
        <v>GROWTH</v>
      </c>
      <c r="Z833" s="50">
        <v>0</v>
      </c>
      <c r="AA833" s="50">
        <f t="shared" si="168"/>
        <v>0</v>
      </c>
      <c r="AB833" s="27">
        <v>1000003767</v>
      </c>
    </row>
    <row r="834" spans="1:28" s="27" customFormat="1" ht="13.8" hidden="1">
      <c r="A834" s="39" t="s">
        <v>1245</v>
      </c>
      <c r="B834" s="58" t="s">
        <v>46</v>
      </c>
      <c r="C834" s="58" t="s">
        <v>1784</v>
      </c>
      <c r="D834" s="58">
        <v>1000003810</v>
      </c>
      <c r="E834" s="58" t="s">
        <v>1785</v>
      </c>
      <c r="F834" s="49">
        <v>45291</v>
      </c>
      <c r="G834" s="40" t="str">
        <f t="shared" si="156"/>
        <v>Targeted Dealer</v>
      </c>
      <c r="H834" s="40"/>
      <c r="I834" s="41">
        <v>25</v>
      </c>
      <c r="J834" s="41">
        <f t="shared" ca="1" si="157"/>
        <v>550.80645161290317</v>
      </c>
      <c r="K834" s="42">
        <v>37.5</v>
      </c>
      <c r="L834" s="43">
        <f t="shared" ca="1" si="158"/>
        <v>-513.30645161290317</v>
      </c>
      <c r="M834" s="43">
        <f t="shared" ca="1" si="159"/>
        <v>6.8081991215226942</v>
      </c>
      <c r="N834" s="44">
        <v>25.5</v>
      </c>
      <c r="O834" s="45" t="str">
        <f t="shared" ca="1" si="160"/>
        <v>Nov</v>
      </c>
      <c r="P834" s="42">
        <v>25.5</v>
      </c>
      <c r="Q834" s="44">
        <f t="shared" si="161"/>
        <v>12</v>
      </c>
      <c r="R834" s="45">
        <f t="shared" ca="1" si="162"/>
        <v>0.47058823529411775</v>
      </c>
      <c r="S834" s="44" t="str">
        <f t="shared" ca="1" si="163"/>
        <v>GROWTH</v>
      </c>
      <c r="T834" s="46">
        <v>0</v>
      </c>
      <c r="U834" s="46" t="str">
        <f t="shared" ca="1" si="164"/>
        <v>Dec</v>
      </c>
      <c r="V834" s="42">
        <v>0</v>
      </c>
      <c r="W834" s="47">
        <f t="shared" si="165"/>
        <v>37.5</v>
      </c>
      <c r="X834" s="48">
        <f t="shared" ca="1" si="166"/>
        <v>0</v>
      </c>
      <c r="Y834" s="47" t="b">
        <f t="shared" si="167"/>
        <v>0</v>
      </c>
      <c r="Z834" s="50">
        <v>0</v>
      </c>
      <c r="AA834" s="50">
        <f t="shared" si="168"/>
        <v>0</v>
      </c>
      <c r="AB834" s="27">
        <v>1000003810</v>
      </c>
    </row>
    <row r="835" spans="1:28" s="27" customFormat="1" ht="13.8" hidden="1">
      <c r="A835" s="50" t="s">
        <v>1245</v>
      </c>
      <c r="B835" s="63" t="s">
        <v>46</v>
      </c>
      <c r="C835" s="63" t="s">
        <v>1786</v>
      </c>
      <c r="D835" s="63">
        <v>1000003874</v>
      </c>
      <c r="E835" s="63" t="s">
        <v>1787</v>
      </c>
      <c r="F835" s="40">
        <v>45350</v>
      </c>
      <c r="G835" s="40" t="str">
        <f t="shared" ref="G835:G898" si="169">IF(I835&gt;0,"Targeted Dealer","-")</f>
        <v>Targeted Dealer</v>
      </c>
      <c r="H835" s="40" t="s">
        <v>113</v>
      </c>
      <c r="I835" s="41">
        <v>100</v>
      </c>
      <c r="J835" s="41">
        <f t="shared" ca="1" si="157"/>
        <v>2203.2258064516127</v>
      </c>
      <c r="K835" s="42">
        <v>50</v>
      </c>
      <c r="L835" s="43">
        <f t="shared" ca="1" si="158"/>
        <v>-2153.2258064516127</v>
      </c>
      <c r="M835" s="43">
        <f t="shared" ca="1" si="159"/>
        <v>2.2693997071742316</v>
      </c>
      <c r="N835" s="44">
        <v>75</v>
      </c>
      <c r="O835" s="45" t="str">
        <f t="shared" ca="1" si="160"/>
        <v>Nov</v>
      </c>
      <c r="P835" s="42">
        <v>75</v>
      </c>
      <c r="Q835" s="44">
        <f t="shared" si="161"/>
        <v>-25</v>
      </c>
      <c r="R835" s="45">
        <f t="shared" ca="1" si="162"/>
        <v>-0.33333333333333337</v>
      </c>
      <c r="S835" s="44" t="str">
        <f t="shared" ca="1" si="163"/>
        <v>DEGROWTH</v>
      </c>
      <c r="T835" s="46">
        <v>0</v>
      </c>
      <c r="U835" s="46" t="str">
        <f t="shared" ca="1" si="164"/>
        <v>Dec</v>
      </c>
      <c r="V835" s="42">
        <v>0</v>
      </c>
      <c r="W835" s="47">
        <f t="shared" si="165"/>
        <v>50</v>
      </c>
      <c r="X835" s="48">
        <f t="shared" ca="1" si="166"/>
        <v>0</v>
      </c>
      <c r="Y835" s="47" t="b">
        <f t="shared" si="167"/>
        <v>0</v>
      </c>
      <c r="Z835" s="50">
        <v>0</v>
      </c>
      <c r="AA835" s="50">
        <f t="shared" si="168"/>
        <v>1</v>
      </c>
      <c r="AB835" s="27">
        <v>1000003874</v>
      </c>
    </row>
    <row r="836" spans="1:28" s="27" customFormat="1" ht="13.8" hidden="1">
      <c r="A836" s="50" t="s">
        <v>1245</v>
      </c>
      <c r="B836" s="63" t="s">
        <v>46</v>
      </c>
      <c r="C836" s="63" t="s">
        <v>1788</v>
      </c>
      <c r="D836" s="63">
        <v>1000003891</v>
      </c>
      <c r="E836" s="63" t="s">
        <v>1789</v>
      </c>
      <c r="F836" s="40">
        <v>45372</v>
      </c>
      <c r="G836" s="40" t="str">
        <f t="shared" si="169"/>
        <v>-</v>
      </c>
      <c r="H836" s="40"/>
      <c r="I836" s="41">
        <v>0</v>
      </c>
      <c r="J836" s="41">
        <f t="shared" ref="J836:J899" ca="1" si="170">I836/$J$1*$E$1</f>
        <v>0</v>
      </c>
      <c r="K836" s="42">
        <v>0</v>
      </c>
      <c r="L836" s="43">
        <f t="shared" ref="L836:L899" ca="1" si="171">K836-J836</f>
        <v>0</v>
      </c>
      <c r="M836" s="43" t="str">
        <f t="shared" ref="M836:M899" ca="1" si="172">IFERROR((K836/J836%),"-")</f>
        <v>-</v>
      </c>
      <c r="N836" s="44">
        <v>0</v>
      </c>
      <c r="O836" s="45" t="str">
        <f t="shared" ref="O836:O899" ca="1" si="173">IF(F836&lt;=$P$2,"Nov","")</f>
        <v>Nov</v>
      </c>
      <c r="P836" s="42">
        <v>0</v>
      </c>
      <c r="Q836" s="44">
        <f t="shared" ref="Q836:Q899" si="174">K836-P836</f>
        <v>0</v>
      </c>
      <c r="R836" s="45">
        <f t="shared" ref="R836:R899" ca="1" si="175">IFERROR(IF(O836="Nov",(K836/P836-1)),0)</f>
        <v>0</v>
      </c>
      <c r="S836" s="44" t="b">
        <f t="shared" ref="S836:S899" si="176">IF(N836&gt;0,IF(O836="","-",IF(R836&lt;0%,"DEGROWTH","GROWTH")))</f>
        <v>0</v>
      </c>
      <c r="T836" s="46">
        <v>0</v>
      </c>
      <c r="U836" s="46" t="str">
        <f t="shared" ref="U836:U899" ca="1" si="177">IF(F836&lt;=$V$2,"Dec","")</f>
        <v>Dec</v>
      </c>
      <c r="V836" s="42">
        <v>0</v>
      </c>
      <c r="W836" s="47">
        <f t="shared" ref="W836:W899" si="178">K836-V836</f>
        <v>0</v>
      </c>
      <c r="X836" s="48">
        <f t="shared" ref="X836:X899" ca="1" si="179">IFERROR(IF(U836="Dec",(K836/V836-1)),0)</f>
        <v>0</v>
      </c>
      <c r="Y836" s="47" t="b">
        <f t="shared" ref="Y836:Y899" si="180">IF(T836&gt;0,IF(U836="","-",IF(X836&lt;0%,"DEGROWTH","GROWTH")))</f>
        <v>0</v>
      </c>
      <c r="Z836" s="50">
        <v>1</v>
      </c>
      <c r="AA836" s="50">
        <f t="shared" ref="AA836:AA899" si="181">IF(H836&gt;0,1,0)</f>
        <v>0</v>
      </c>
      <c r="AB836" s="27">
        <v>1000003891</v>
      </c>
    </row>
    <row r="837" spans="1:28" s="27" customFormat="1" ht="13.8" hidden="1">
      <c r="A837" s="50" t="s">
        <v>1245</v>
      </c>
      <c r="B837" s="63" t="s">
        <v>46</v>
      </c>
      <c r="C837" s="63" t="s">
        <v>1790</v>
      </c>
      <c r="D837" s="63">
        <v>1000003912</v>
      </c>
      <c r="E837" s="63" t="s">
        <v>1791</v>
      </c>
      <c r="F837" s="40">
        <v>45401</v>
      </c>
      <c r="G837" s="40" t="str">
        <f t="shared" si="169"/>
        <v>Targeted Dealer</v>
      </c>
      <c r="H837" s="40"/>
      <c r="I837" s="41">
        <v>100</v>
      </c>
      <c r="J837" s="41">
        <f t="shared" ca="1" si="170"/>
        <v>2203.2258064516127</v>
      </c>
      <c r="K837" s="42">
        <v>65</v>
      </c>
      <c r="L837" s="43">
        <f t="shared" ca="1" si="171"/>
        <v>-2138.2258064516127</v>
      </c>
      <c r="M837" s="43">
        <f t="shared" ca="1" si="172"/>
        <v>2.9502196193265009</v>
      </c>
      <c r="N837" s="44">
        <v>90</v>
      </c>
      <c r="O837" s="45" t="str">
        <f t="shared" ca="1" si="173"/>
        <v>Nov</v>
      </c>
      <c r="P837" s="42">
        <v>90</v>
      </c>
      <c r="Q837" s="44">
        <f t="shared" si="174"/>
        <v>-25</v>
      </c>
      <c r="R837" s="45">
        <f t="shared" ca="1" si="175"/>
        <v>-0.27777777777777779</v>
      </c>
      <c r="S837" s="44" t="str">
        <f t="shared" ca="1" si="176"/>
        <v>DEGROWTH</v>
      </c>
      <c r="T837" s="46">
        <v>0</v>
      </c>
      <c r="U837" s="46" t="str">
        <f t="shared" ca="1" si="177"/>
        <v>Dec</v>
      </c>
      <c r="V837" s="42">
        <v>0</v>
      </c>
      <c r="W837" s="47">
        <f t="shared" si="178"/>
        <v>65</v>
      </c>
      <c r="X837" s="48">
        <f t="shared" ca="1" si="179"/>
        <v>0</v>
      </c>
      <c r="Y837" s="47" t="b">
        <f t="shared" si="180"/>
        <v>0</v>
      </c>
      <c r="Z837" s="50">
        <v>0</v>
      </c>
      <c r="AA837" s="50">
        <f t="shared" si="181"/>
        <v>0</v>
      </c>
      <c r="AB837" s="27">
        <v>1000003912</v>
      </c>
    </row>
    <row r="838" spans="1:28" s="27" customFormat="1" ht="13.8" hidden="1">
      <c r="A838" s="50" t="s">
        <v>1245</v>
      </c>
      <c r="B838" s="63" t="s">
        <v>46</v>
      </c>
      <c r="C838" s="63" t="s">
        <v>1792</v>
      </c>
      <c r="D838" s="63">
        <v>1000003916</v>
      </c>
      <c r="E838" s="63" t="s">
        <v>1793</v>
      </c>
      <c r="F838" s="40">
        <v>45404</v>
      </c>
      <c r="G838" s="40" t="str">
        <f t="shared" si="169"/>
        <v>Targeted Dealer</v>
      </c>
      <c r="H838" s="40"/>
      <c r="I838" s="41">
        <v>250</v>
      </c>
      <c r="J838" s="41">
        <f t="shared" ca="1" si="170"/>
        <v>5508.0645161290322</v>
      </c>
      <c r="K838" s="42">
        <v>155.5</v>
      </c>
      <c r="L838" s="43">
        <f t="shared" ca="1" si="171"/>
        <v>-5352.5645161290322</v>
      </c>
      <c r="M838" s="43">
        <f t="shared" ca="1" si="172"/>
        <v>2.8231332357247441</v>
      </c>
      <c r="N838" s="44">
        <v>246</v>
      </c>
      <c r="O838" s="45" t="str">
        <f t="shared" ca="1" si="173"/>
        <v>Nov</v>
      </c>
      <c r="P838" s="42">
        <v>246</v>
      </c>
      <c r="Q838" s="44">
        <f t="shared" si="174"/>
        <v>-90.5</v>
      </c>
      <c r="R838" s="45">
        <f t="shared" ca="1" si="175"/>
        <v>-0.36788617886178865</v>
      </c>
      <c r="S838" s="44" t="str">
        <f t="shared" ca="1" si="176"/>
        <v>DEGROWTH</v>
      </c>
      <c r="T838" s="46">
        <v>0</v>
      </c>
      <c r="U838" s="46" t="str">
        <f t="shared" ca="1" si="177"/>
        <v>Dec</v>
      </c>
      <c r="V838" s="42">
        <v>0</v>
      </c>
      <c r="W838" s="47">
        <f t="shared" si="178"/>
        <v>155.5</v>
      </c>
      <c r="X838" s="48">
        <f t="shared" ca="1" si="179"/>
        <v>0</v>
      </c>
      <c r="Y838" s="47" t="b">
        <f t="shared" si="180"/>
        <v>0</v>
      </c>
      <c r="Z838" s="50">
        <v>0</v>
      </c>
      <c r="AA838" s="50">
        <f t="shared" si="181"/>
        <v>0</v>
      </c>
      <c r="AB838" s="27">
        <v>1000003916</v>
      </c>
    </row>
    <row r="839" spans="1:28" s="27" customFormat="1" ht="13.8" hidden="1">
      <c r="A839" s="50" t="s">
        <v>1245</v>
      </c>
      <c r="B839" s="63" t="s">
        <v>46</v>
      </c>
      <c r="C839" s="63" t="s">
        <v>1794</v>
      </c>
      <c r="D839" s="63">
        <v>1000003927</v>
      </c>
      <c r="E839" s="63" t="s">
        <v>1795</v>
      </c>
      <c r="F839" s="40">
        <v>45412</v>
      </c>
      <c r="G839" s="40" t="str">
        <f t="shared" si="169"/>
        <v>Targeted Dealer</v>
      </c>
      <c r="H839" s="40"/>
      <c r="I839" s="41">
        <v>25</v>
      </c>
      <c r="J839" s="41">
        <f t="shared" ca="1" si="170"/>
        <v>550.80645161290317</v>
      </c>
      <c r="K839" s="42">
        <v>25</v>
      </c>
      <c r="L839" s="43">
        <f t="shared" ca="1" si="171"/>
        <v>-525.80645161290317</v>
      </c>
      <c r="M839" s="43">
        <f t="shared" ca="1" si="172"/>
        <v>4.5387994143484631</v>
      </c>
      <c r="N839" s="44">
        <v>25</v>
      </c>
      <c r="O839" s="45" t="str">
        <f t="shared" ca="1" si="173"/>
        <v>Nov</v>
      </c>
      <c r="P839" s="42">
        <v>25</v>
      </c>
      <c r="Q839" s="44">
        <f t="shared" si="174"/>
        <v>0</v>
      </c>
      <c r="R839" s="45">
        <f t="shared" ca="1" si="175"/>
        <v>0</v>
      </c>
      <c r="S839" s="44" t="str">
        <f t="shared" ca="1" si="176"/>
        <v>GROWTH</v>
      </c>
      <c r="T839" s="46">
        <v>0</v>
      </c>
      <c r="U839" s="46" t="str">
        <f t="shared" ca="1" si="177"/>
        <v>Dec</v>
      </c>
      <c r="V839" s="42">
        <v>0</v>
      </c>
      <c r="W839" s="47">
        <f t="shared" si="178"/>
        <v>25</v>
      </c>
      <c r="X839" s="48">
        <f t="shared" ca="1" si="179"/>
        <v>0</v>
      </c>
      <c r="Y839" s="47" t="b">
        <f t="shared" si="180"/>
        <v>0</v>
      </c>
      <c r="Z839" s="50">
        <v>0</v>
      </c>
      <c r="AA839" s="50">
        <f t="shared" si="181"/>
        <v>0</v>
      </c>
      <c r="AB839" s="27">
        <v>1000003927</v>
      </c>
    </row>
    <row r="840" spans="1:28" s="27" customFormat="1" ht="13.8" hidden="1">
      <c r="A840" s="50" t="s">
        <v>1245</v>
      </c>
      <c r="B840" s="63" t="s">
        <v>46</v>
      </c>
      <c r="C840" s="63" t="s">
        <v>1796</v>
      </c>
      <c r="D840" s="63">
        <v>1000003962</v>
      </c>
      <c r="E840" s="63" t="s">
        <v>1797</v>
      </c>
      <c r="F840" s="40">
        <v>45429</v>
      </c>
      <c r="G840" s="40" t="str">
        <f t="shared" si="169"/>
        <v>Targeted Dealer</v>
      </c>
      <c r="H840" s="40"/>
      <c r="I840" s="41">
        <v>25</v>
      </c>
      <c r="J840" s="41">
        <f t="shared" ca="1" si="170"/>
        <v>550.80645161290317</v>
      </c>
      <c r="K840" s="42">
        <v>80</v>
      </c>
      <c r="L840" s="43">
        <f t="shared" ca="1" si="171"/>
        <v>-470.80645161290317</v>
      </c>
      <c r="M840" s="43">
        <f t="shared" ca="1" si="172"/>
        <v>14.524158125915081</v>
      </c>
      <c r="N840" s="44">
        <v>60</v>
      </c>
      <c r="O840" s="45" t="str">
        <f t="shared" ca="1" si="173"/>
        <v>Nov</v>
      </c>
      <c r="P840" s="42">
        <v>60</v>
      </c>
      <c r="Q840" s="44">
        <f t="shared" si="174"/>
        <v>20</v>
      </c>
      <c r="R840" s="45">
        <f t="shared" ca="1" si="175"/>
        <v>0.33333333333333326</v>
      </c>
      <c r="S840" s="44" t="str">
        <f t="shared" ca="1" si="176"/>
        <v>GROWTH</v>
      </c>
      <c r="T840" s="46">
        <v>0</v>
      </c>
      <c r="U840" s="46" t="str">
        <f t="shared" ca="1" si="177"/>
        <v>Dec</v>
      </c>
      <c r="V840" s="42">
        <v>0</v>
      </c>
      <c r="W840" s="47">
        <f t="shared" si="178"/>
        <v>80</v>
      </c>
      <c r="X840" s="48">
        <f t="shared" ca="1" si="179"/>
        <v>0</v>
      </c>
      <c r="Y840" s="47" t="b">
        <f t="shared" si="180"/>
        <v>0</v>
      </c>
      <c r="Z840" s="50">
        <v>0</v>
      </c>
      <c r="AA840" s="50">
        <f t="shared" si="181"/>
        <v>0</v>
      </c>
      <c r="AB840" s="27">
        <v>1000003962</v>
      </c>
    </row>
    <row r="841" spans="1:28" s="27" customFormat="1" ht="13.8" hidden="1">
      <c r="A841" s="50" t="s">
        <v>1245</v>
      </c>
      <c r="B841" s="63" t="s">
        <v>46</v>
      </c>
      <c r="C841" s="63" t="s">
        <v>1798</v>
      </c>
      <c r="D841" s="63">
        <v>1000003984</v>
      </c>
      <c r="E841" s="63" t="s">
        <v>1799</v>
      </c>
      <c r="F841" s="40">
        <v>45440</v>
      </c>
      <c r="G841" s="40" t="str">
        <f t="shared" si="169"/>
        <v>Targeted Dealer</v>
      </c>
      <c r="H841" s="40"/>
      <c r="I841" s="41">
        <v>100</v>
      </c>
      <c r="J841" s="41">
        <f t="shared" ca="1" si="170"/>
        <v>2203.2258064516127</v>
      </c>
      <c r="K841" s="42">
        <v>90</v>
      </c>
      <c r="L841" s="43">
        <f t="shared" ca="1" si="171"/>
        <v>-2113.2258064516127</v>
      </c>
      <c r="M841" s="43">
        <f t="shared" ca="1" si="172"/>
        <v>4.0849194729136169</v>
      </c>
      <c r="N841" s="44">
        <v>30</v>
      </c>
      <c r="O841" s="45" t="str">
        <f t="shared" ca="1" si="173"/>
        <v>Nov</v>
      </c>
      <c r="P841" s="42">
        <v>30</v>
      </c>
      <c r="Q841" s="44">
        <f t="shared" si="174"/>
        <v>60</v>
      </c>
      <c r="R841" s="45">
        <f t="shared" ca="1" si="175"/>
        <v>2</v>
      </c>
      <c r="S841" s="44" t="str">
        <f t="shared" ca="1" si="176"/>
        <v>GROWTH</v>
      </c>
      <c r="T841" s="46">
        <v>0</v>
      </c>
      <c r="U841" s="46" t="str">
        <f t="shared" ca="1" si="177"/>
        <v>Dec</v>
      </c>
      <c r="V841" s="42">
        <v>0</v>
      </c>
      <c r="W841" s="47">
        <f t="shared" si="178"/>
        <v>90</v>
      </c>
      <c r="X841" s="48">
        <f t="shared" ca="1" si="179"/>
        <v>0</v>
      </c>
      <c r="Y841" s="47" t="b">
        <f t="shared" si="180"/>
        <v>0</v>
      </c>
      <c r="Z841" s="50">
        <v>0</v>
      </c>
      <c r="AA841" s="50">
        <f t="shared" si="181"/>
        <v>0</v>
      </c>
      <c r="AB841" s="27">
        <v>1000003984</v>
      </c>
    </row>
    <row r="842" spans="1:28" s="27" customFormat="1" ht="13.8" hidden="1">
      <c r="A842" s="50" t="s">
        <v>1245</v>
      </c>
      <c r="B842" s="63" t="s">
        <v>46</v>
      </c>
      <c r="C842" s="63" t="s">
        <v>1800</v>
      </c>
      <c r="D842" s="63">
        <v>1000004018</v>
      </c>
      <c r="E842" s="63" t="s">
        <v>1801</v>
      </c>
      <c r="F842" s="40">
        <v>45468</v>
      </c>
      <c r="G842" s="40" t="str">
        <f t="shared" si="169"/>
        <v>Targeted Dealer</v>
      </c>
      <c r="H842" s="50"/>
      <c r="I842" s="41">
        <v>25</v>
      </c>
      <c r="J842" s="41">
        <f t="shared" ca="1" si="170"/>
        <v>550.80645161290317</v>
      </c>
      <c r="K842" s="42">
        <v>25</v>
      </c>
      <c r="L842" s="43">
        <f t="shared" ca="1" si="171"/>
        <v>-525.80645161290317</v>
      </c>
      <c r="M842" s="43">
        <f t="shared" ca="1" si="172"/>
        <v>4.5387994143484631</v>
      </c>
      <c r="N842" s="44">
        <v>0</v>
      </c>
      <c r="O842" s="45" t="str">
        <f t="shared" ca="1" si="173"/>
        <v>Nov</v>
      </c>
      <c r="P842" s="42">
        <v>0</v>
      </c>
      <c r="Q842" s="44">
        <f t="shared" si="174"/>
        <v>25</v>
      </c>
      <c r="R842" s="45">
        <f t="shared" ca="1" si="175"/>
        <v>0</v>
      </c>
      <c r="S842" s="44" t="b">
        <f t="shared" si="176"/>
        <v>0</v>
      </c>
      <c r="T842" s="46">
        <v>0</v>
      </c>
      <c r="U842" s="46" t="str">
        <f t="shared" ca="1" si="177"/>
        <v>Dec</v>
      </c>
      <c r="V842" s="42">
        <v>0</v>
      </c>
      <c r="W842" s="47">
        <f t="shared" si="178"/>
        <v>25</v>
      </c>
      <c r="X842" s="48">
        <f t="shared" ca="1" si="179"/>
        <v>0</v>
      </c>
      <c r="Y842" s="47" t="b">
        <f t="shared" si="180"/>
        <v>0</v>
      </c>
      <c r="Z842" s="50">
        <v>0</v>
      </c>
      <c r="AA842" s="50">
        <f t="shared" si="181"/>
        <v>0</v>
      </c>
      <c r="AB842" s="27">
        <v>1000004018</v>
      </c>
    </row>
    <row r="843" spans="1:28" s="27" customFormat="1" ht="13.8" hidden="1">
      <c r="A843" s="50" t="s">
        <v>1245</v>
      </c>
      <c r="B843" s="63" t="s">
        <v>46</v>
      </c>
      <c r="C843" s="63" t="s">
        <v>1802</v>
      </c>
      <c r="D843" s="63">
        <v>1000004046</v>
      </c>
      <c r="E843" s="63" t="s">
        <v>1803</v>
      </c>
      <c r="F843" s="40">
        <v>45490</v>
      </c>
      <c r="G843" s="40" t="str">
        <f t="shared" si="169"/>
        <v>Targeted Dealer</v>
      </c>
      <c r="H843" s="50"/>
      <c r="I843" s="41">
        <v>150</v>
      </c>
      <c r="J843" s="41">
        <f t="shared" ca="1" si="170"/>
        <v>3304.8387096774195</v>
      </c>
      <c r="K843" s="42">
        <v>150</v>
      </c>
      <c r="L843" s="43">
        <f t="shared" ca="1" si="171"/>
        <v>-3154.8387096774195</v>
      </c>
      <c r="M843" s="43">
        <f t="shared" ca="1" si="172"/>
        <v>4.5387994143484631</v>
      </c>
      <c r="N843" s="44">
        <v>75</v>
      </c>
      <c r="O843" s="45" t="str">
        <f t="shared" ca="1" si="173"/>
        <v>Nov</v>
      </c>
      <c r="P843" s="42">
        <v>75</v>
      </c>
      <c r="Q843" s="44">
        <f t="shared" si="174"/>
        <v>75</v>
      </c>
      <c r="R843" s="45">
        <f t="shared" ca="1" si="175"/>
        <v>1</v>
      </c>
      <c r="S843" s="44" t="str">
        <f t="shared" ca="1" si="176"/>
        <v>GROWTH</v>
      </c>
      <c r="T843" s="46">
        <v>0</v>
      </c>
      <c r="U843" s="46" t="str">
        <f t="shared" ca="1" si="177"/>
        <v>Dec</v>
      </c>
      <c r="V843" s="42">
        <v>0</v>
      </c>
      <c r="W843" s="47">
        <f t="shared" si="178"/>
        <v>150</v>
      </c>
      <c r="X843" s="48">
        <f t="shared" ca="1" si="179"/>
        <v>0</v>
      </c>
      <c r="Y843" s="47" t="b">
        <f t="shared" si="180"/>
        <v>0</v>
      </c>
      <c r="Z843" s="50">
        <v>0</v>
      </c>
      <c r="AA843" s="50">
        <f t="shared" si="181"/>
        <v>0</v>
      </c>
      <c r="AB843" s="27">
        <v>1000004046</v>
      </c>
    </row>
    <row r="844" spans="1:28" s="27" customFormat="1" ht="13.8" hidden="1">
      <c r="A844" s="50" t="s">
        <v>1245</v>
      </c>
      <c r="B844" s="63" t="s">
        <v>46</v>
      </c>
      <c r="C844" s="63" t="s">
        <v>1804</v>
      </c>
      <c r="D844" s="63">
        <v>1000004076</v>
      </c>
      <c r="E844" s="63" t="s">
        <v>1805</v>
      </c>
      <c r="F844" s="40">
        <v>45506</v>
      </c>
      <c r="G844" s="40" t="str">
        <f t="shared" si="169"/>
        <v>Targeted Dealer</v>
      </c>
      <c r="H844" s="50"/>
      <c r="I844" s="41">
        <v>25</v>
      </c>
      <c r="J844" s="41">
        <f t="shared" ca="1" si="170"/>
        <v>550.80645161290317</v>
      </c>
      <c r="K844" s="42">
        <v>0</v>
      </c>
      <c r="L844" s="43">
        <f t="shared" ca="1" si="171"/>
        <v>-550.80645161290317</v>
      </c>
      <c r="M844" s="43">
        <f t="shared" ca="1" si="172"/>
        <v>0</v>
      </c>
      <c r="N844" s="44">
        <v>25</v>
      </c>
      <c r="O844" s="45" t="str">
        <f t="shared" ca="1" si="173"/>
        <v>Nov</v>
      </c>
      <c r="P844" s="42">
        <v>25</v>
      </c>
      <c r="Q844" s="44">
        <f t="shared" si="174"/>
        <v>-25</v>
      </c>
      <c r="R844" s="45">
        <f t="shared" ca="1" si="175"/>
        <v>-1</v>
      </c>
      <c r="S844" s="44" t="str">
        <f t="shared" ca="1" si="176"/>
        <v>DEGROWTH</v>
      </c>
      <c r="T844" s="46">
        <v>0</v>
      </c>
      <c r="U844" s="46" t="str">
        <f t="shared" ca="1" si="177"/>
        <v>Dec</v>
      </c>
      <c r="V844" s="42">
        <v>0</v>
      </c>
      <c r="W844" s="47">
        <f t="shared" si="178"/>
        <v>0</v>
      </c>
      <c r="X844" s="48">
        <f t="shared" ca="1" si="179"/>
        <v>0</v>
      </c>
      <c r="Y844" s="47" t="b">
        <f t="shared" si="180"/>
        <v>0</v>
      </c>
      <c r="Z844" s="50">
        <v>1</v>
      </c>
      <c r="AA844" s="50">
        <f t="shared" si="181"/>
        <v>0</v>
      </c>
      <c r="AB844" s="27">
        <v>1000004076</v>
      </c>
    </row>
    <row r="845" spans="1:28" s="27" customFormat="1" ht="13.8" hidden="1">
      <c r="A845" s="50" t="s">
        <v>1245</v>
      </c>
      <c r="B845" s="63" t="s">
        <v>46</v>
      </c>
      <c r="C845" s="63" t="s">
        <v>1806</v>
      </c>
      <c r="D845" s="63">
        <v>1000004078</v>
      </c>
      <c r="E845" s="63" t="s">
        <v>1523</v>
      </c>
      <c r="F845" s="40">
        <v>45512</v>
      </c>
      <c r="G845" s="40" t="str">
        <f t="shared" si="169"/>
        <v>Targeted Dealer</v>
      </c>
      <c r="H845" s="50"/>
      <c r="I845" s="41">
        <v>50</v>
      </c>
      <c r="J845" s="41">
        <f t="shared" ca="1" si="170"/>
        <v>1101.6129032258063</v>
      </c>
      <c r="K845" s="42">
        <v>0</v>
      </c>
      <c r="L845" s="43">
        <f t="shared" ca="1" si="171"/>
        <v>-1101.6129032258063</v>
      </c>
      <c r="M845" s="43">
        <f t="shared" ca="1" si="172"/>
        <v>0</v>
      </c>
      <c r="N845" s="44">
        <v>0</v>
      </c>
      <c r="O845" s="45" t="str">
        <f t="shared" ca="1" si="173"/>
        <v>Nov</v>
      </c>
      <c r="P845" s="42">
        <v>0</v>
      </c>
      <c r="Q845" s="44">
        <f t="shared" si="174"/>
        <v>0</v>
      </c>
      <c r="R845" s="45">
        <f t="shared" ca="1" si="175"/>
        <v>0</v>
      </c>
      <c r="S845" s="44" t="b">
        <f t="shared" si="176"/>
        <v>0</v>
      </c>
      <c r="T845" s="46">
        <v>0</v>
      </c>
      <c r="U845" s="46" t="str">
        <f t="shared" ca="1" si="177"/>
        <v>Dec</v>
      </c>
      <c r="V845" s="42">
        <v>0</v>
      </c>
      <c r="W845" s="47">
        <f t="shared" si="178"/>
        <v>0</v>
      </c>
      <c r="X845" s="48">
        <f t="shared" ca="1" si="179"/>
        <v>0</v>
      </c>
      <c r="Y845" s="47" t="b">
        <f t="shared" si="180"/>
        <v>0</v>
      </c>
      <c r="Z845" s="50">
        <v>1</v>
      </c>
      <c r="AA845" s="50">
        <f t="shared" si="181"/>
        <v>0</v>
      </c>
      <c r="AB845" s="27">
        <v>1000004078</v>
      </c>
    </row>
    <row r="846" spans="1:28" s="27" customFormat="1" ht="13.8" hidden="1">
      <c r="A846" s="50" t="s">
        <v>1245</v>
      </c>
      <c r="B846" s="63" t="s">
        <v>46</v>
      </c>
      <c r="C846" s="63" t="s">
        <v>1807</v>
      </c>
      <c r="D846" s="63">
        <v>1000004094</v>
      </c>
      <c r="E846" s="63" t="s">
        <v>1808</v>
      </c>
      <c r="F846" s="40">
        <v>45526</v>
      </c>
      <c r="G846" s="40" t="str">
        <f t="shared" si="169"/>
        <v>Targeted Dealer</v>
      </c>
      <c r="H846" s="50"/>
      <c r="I846" s="41">
        <v>25</v>
      </c>
      <c r="J846" s="41">
        <f t="shared" ca="1" si="170"/>
        <v>550.80645161290317</v>
      </c>
      <c r="K846" s="42">
        <v>25</v>
      </c>
      <c r="L846" s="43">
        <f t="shared" ca="1" si="171"/>
        <v>-525.80645161290317</v>
      </c>
      <c r="M846" s="43">
        <f t="shared" ca="1" si="172"/>
        <v>4.5387994143484631</v>
      </c>
      <c r="N846" s="44">
        <v>50</v>
      </c>
      <c r="O846" s="45" t="str">
        <f t="shared" ca="1" si="173"/>
        <v>Nov</v>
      </c>
      <c r="P846" s="42">
        <v>50</v>
      </c>
      <c r="Q846" s="44">
        <f t="shared" si="174"/>
        <v>-25</v>
      </c>
      <c r="R846" s="45">
        <f t="shared" ca="1" si="175"/>
        <v>-0.5</v>
      </c>
      <c r="S846" s="44" t="str">
        <f t="shared" ca="1" si="176"/>
        <v>DEGROWTH</v>
      </c>
      <c r="T846" s="46">
        <v>0</v>
      </c>
      <c r="U846" s="46" t="str">
        <f t="shared" ca="1" si="177"/>
        <v>Dec</v>
      </c>
      <c r="V846" s="42">
        <v>0</v>
      </c>
      <c r="W846" s="47">
        <f t="shared" si="178"/>
        <v>25</v>
      </c>
      <c r="X846" s="48">
        <f t="shared" ca="1" si="179"/>
        <v>0</v>
      </c>
      <c r="Y846" s="47" t="b">
        <f t="shared" si="180"/>
        <v>0</v>
      </c>
      <c r="Z846" s="50">
        <v>0</v>
      </c>
      <c r="AA846" s="50">
        <f t="shared" si="181"/>
        <v>0</v>
      </c>
      <c r="AB846" s="27">
        <v>1000004094</v>
      </c>
    </row>
    <row r="847" spans="1:28" s="27" customFormat="1" ht="13.8" hidden="1">
      <c r="A847" s="39" t="s">
        <v>1245</v>
      </c>
      <c r="B847" s="58" t="s">
        <v>48</v>
      </c>
      <c r="C847" s="59" t="s">
        <v>1809</v>
      </c>
      <c r="D847" s="59">
        <v>1000000534</v>
      </c>
      <c r="E847" s="60" t="s">
        <v>1810</v>
      </c>
      <c r="F847" s="40">
        <v>38535</v>
      </c>
      <c r="G847" s="40" t="str">
        <f t="shared" si="169"/>
        <v>Targeted Dealer</v>
      </c>
      <c r="H847" s="40"/>
      <c r="I847" s="41">
        <v>510</v>
      </c>
      <c r="J847" s="41">
        <f t="shared" ca="1" si="170"/>
        <v>11236.451612903227</v>
      </c>
      <c r="K847" s="42">
        <v>466.5</v>
      </c>
      <c r="L847" s="43">
        <f t="shared" ca="1" si="171"/>
        <v>-10769.951612903227</v>
      </c>
      <c r="M847" s="43">
        <f t="shared" ca="1" si="172"/>
        <v>4.1516665231246233</v>
      </c>
      <c r="N847" s="44">
        <v>456</v>
      </c>
      <c r="O847" s="45" t="str">
        <f t="shared" ca="1" si="173"/>
        <v>Nov</v>
      </c>
      <c r="P847" s="42">
        <v>456</v>
      </c>
      <c r="Q847" s="44">
        <f t="shared" si="174"/>
        <v>10.5</v>
      </c>
      <c r="R847" s="45">
        <f t="shared" ca="1" si="175"/>
        <v>2.3026315789473673E-2</v>
      </c>
      <c r="S847" s="44" t="str">
        <f t="shared" ca="1" si="176"/>
        <v>GROWTH</v>
      </c>
      <c r="T847" s="46">
        <v>525.5</v>
      </c>
      <c r="U847" s="46" t="str">
        <f t="shared" ca="1" si="177"/>
        <v>Dec</v>
      </c>
      <c r="V847" s="42">
        <v>525.5</v>
      </c>
      <c r="W847" s="47">
        <f t="shared" si="178"/>
        <v>-59</v>
      </c>
      <c r="X847" s="48">
        <f t="shared" ca="1" si="179"/>
        <v>-0.11227402473834447</v>
      </c>
      <c r="Y847" s="47" t="str">
        <f t="shared" ca="1" si="180"/>
        <v>DEGROWTH</v>
      </c>
      <c r="Z847" s="50">
        <v>0</v>
      </c>
      <c r="AA847" s="50">
        <f t="shared" si="181"/>
        <v>0</v>
      </c>
      <c r="AB847" s="27">
        <v>1000000534</v>
      </c>
    </row>
    <row r="848" spans="1:28" s="27" customFormat="1" ht="13.8" hidden="1">
      <c r="A848" s="39" t="s">
        <v>1245</v>
      </c>
      <c r="B848" s="58" t="s">
        <v>48</v>
      </c>
      <c r="C848" s="59" t="s">
        <v>1811</v>
      </c>
      <c r="D848" s="59">
        <v>1000000539</v>
      </c>
      <c r="E848" s="60" t="s">
        <v>1812</v>
      </c>
      <c r="F848" s="40">
        <v>38563</v>
      </c>
      <c r="G848" s="40" t="str">
        <f t="shared" si="169"/>
        <v>Targeted Dealer</v>
      </c>
      <c r="H848" s="40" t="s">
        <v>113</v>
      </c>
      <c r="I848" s="41">
        <v>1605</v>
      </c>
      <c r="J848" s="41">
        <f t="shared" ca="1" si="170"/>
        <v>35361.774193548386</v>
      </c>
      <c r="K848" s="42">
        <v>1194.5</v>
      </c>
      <c r="L848" s="43">
        <f t="shared" ca="1" si="171"/>
        <v>-34167.274193548386</v>
      </c>
      <c r="M848" s="43">
        <f t="shared" ca="1" si="172"/>
        <v>3.3779413709901798</v>
      </c>
      <c r="N848" s="44">
        <v>1447.5</v>
      </c>
      <c r="O848" s="45" t="str">
        <f t="shared" ca="1" si="173"/>
        <v>Nov</v>
      </c>
      <c r="P848" s="42">
        <v>1447.5</v>
      </c>
      <c r="Q848" s="44">
        <f t="shared" si="174"/>
        <v>-253</v>
      </c>
      <c r="R848" s="45">
        <f t="shared" ca="1" si="175"/>
        <v>-0.17478411053540588</v>
      </c>
      <c r="S848" s="44" t="str">
        <f t="shared" ca="1" si="176"/>
        <v>DEGROWTH</v>
      </c>
      <c r="T848" s="46">
        <v>1753</v>
      </c>
      <c r="U848" s="46" t="str">
        <f t="shared" ca="1" si="177"/>
        <v>Dec</v>
      </c>
      <c r="V848" s="42">
        <v>1753</v>
      </c>
      <c r="W848" s="47">
        <f t="shared" si="178"/>
        <v>-558.5</v>
      </c>
      <c r="X848" s="48">
        <f t="shared" ca="1" si="179"/>
        <v>-0.31859669138619506</v>
      </c>
      <c r="Y848" s="47" t="str">
        <f t="shared" ca="1" si="180"/>
        <v>DEGROWTH</v>
      </c>
      <c r="Z848" s="50">
        <v>0</v>
      </c>
      <c r="AA848" s="50">
        <f t="shared" si="181"/>
        <v>1</v>
      </c>
      <c r="AB848" s="27">
        <v>1000000539</v>
      </c>
    </row>
    <row r="849" spans="1:28" s="27" customFormat="1" ht="13.8" hidden="1">
      <c r="A849" s="39" t="s">
        <v>1245</v>
      </c>
      <c r="B849" s="58" t="s">
        <v>48</v>
      </c>
      <c r="C849" s="59" t="s">
        <v>1813</v>
      </c>
      <c r="D849" s="59">
        <v>1000000547</v>
      </c>
      <c r="E849" s="60" t="s">
        <v>1814</v>
      </c>
      <c r="F849" s="40">
        <v>39020</v>
      </c>
      <c r="G849" s="40" t="str">
        <f t="shared" si="169"/>
        <v>Targeted Dealer</v>
      </c>
      <c r="H849" s="40"/>
      <c r="I849" s="41">
        <v>435</v>
      </c>
      <c r="J849" s="41">
        <f t="shared" ca="1" si="170"/>
        <v>9584.032258064517</v>
      </c>
      <c r="K849" s="42">
        <v>269.5</v>
      </c>
      <c r="L849" s="43">
        <f t="shared" ca="1" si="171"/>
        <v>-9314.532258064517</v>
      </c>
      <c r="M849" s="43">
        <f t="shared" ca="1" si="172"/>
        <v>2.8119688325676107</v>
      </c>
      <c r="N849" s="44">
        <v>373.5</v>
      </c>
      <c r="O849" s="45" t="str">
        <f t="shared" ca="1" si="173"/>
        <v>Nov</v>
      </c>
      <c r="P849" s="42">
        <v>373.5</v>
      </c>
      <c r="Q849" s="44">
        <f t="shared" si="174"/>
        <v>-104</v>
      </c>
      <c r="R849" s="45">
        <f t="shared" ca="1" si="175"/>
        <v>-0.27844712182061582</v>
      </c>
      <c r="S849" s="44" t="str">
        <f t="shared" ca="1" si="176"/>
        <v>DEGROWTH</v>
      </c>
      <c r="T849" s="46">
        <v>501.5</v>
      </c>
      <c r="U849" s="46" t="str">
        <f t="shared" ca="1" si="177"/>
        <v>Dec</v>
      </c>
      <c r="V849" s="42">
        <v>501.5</v>
      </c>
      <c r="W849" s="47">
        <f t="shared" si="178"/>
        <v>-232</v>
      </c>
      <c r="X849" s="48">
        <f t="shared" ca="1" si="179"/>
        <v>-0.46261216350947154</v>
      </c>
      <c r="Y849" s="47" t="str">
        <f t="shared" ca="1" si="180"/>
        <v>DEGROWTH</v>
      </c>
      <c r="Z849" s="50">
        <v>0</v>
      </c>
      <c r="AA849" s="50">
        <f t="shared" si="181"/>
        <v>0</v>
      </c>
      <c r="AB849" s="27">
        <v>1000000547</v>
      </c>
    </row>
    <row r="850" spans="1:28" s="27" customFormat="1" ht="13.8" hidden="1">
      <c r="A850" s="39" t="s">
        <v>1245</v>
      </c>
      <c r="B850" s="58" t="s">
        <v>48</v>
      </c>
      <c r="C850" s="59" t="s">
        <v>1815</v>
      </c>
      <c r="D850" s="59">
        <v>1000000557</v>
      </c>
      <c r="E850" s="60" t="s">
        <v>1816</v>
      </c>
      <c r="F850" s="40">
        <v>39067</v>
      </c>
      <c r="G850" s="40" t="str">
        <f t="shared" si="169"/>
        <v>Targeted Dealer</v>
      </c>
      <c r="H850" s="40"/>
      <c r="I850" s="41">
        <v>26</v>
      </c>
      <c r="J850" s="41">
        <f t="shared" ca="1" si="170"/>
        <v>572.83870967741939</v>
      </c>
      <c r="K850" s="42">
        <v>12.5</v>
      </c>
      <c r="L850" s="43">
        <f t="shared" ca="1" si="171"/>
        <v>-560.33870967741939</v>
      </c>
      <c r="M850" s="43">
        <f t="shared" ca="1" si="172"/>
        <v>2.1821151030521455</v>
      </c>
      <c r="N850" s="44">
        <v>13</v>
      </c>
      <c r="O850" s="45" t="str">
        <f t="shared" ca="1" si="173"/>
        <v>Nov</v>
      </c>
      <c r="P850" s="42">
        <v>13</v>
      </c>
      <c r="Q850" s="44">
        <f t="shared" si="174"/>
        <v>-0.5</v>
      </c>
      <c r="R850" s="45">
        <f t="shared" ca="1" si="175"/>
        <v>-3.8461538461538436E-2</v>
      </c>
      <c r="S850" s="44" t="str">
        <f t="shared" ca="1" si="176"/>
        <v>DEGROWTH</v>
      </c>
      <c r="T850" s="46">
        <v>20</v>
      </c>
      <c r="U850" s="46" t="str">
        <f t="shared" ca="1" si="177"/>
        <v>Dec</v>
      </c>
      <c r="V850" s="42">
        <v>20</v>
      </c>
      <c r="W850" s="47">
        <f t="shared" si="178"/>
        <v>-7.5</v>
      </c>
      <c r="X850" s="48">
        <f t="shared" ca="1" si="179"/>
        <v>-0.375</v>
      </c>
      <c r="Y850" s="47" t="str">
        <f t="shared" ca="1" si="180"/>
        <v>DEGROWTH</v>
      </c>
      <c r="Z850" s="50">
        <v>0</v>
      </c>
      <c r="AA850" s="50">
        <f t="shared" si="181"/>
        <v>0</v>
      </c>
      <c r="AB850" s="27">
        <v>1000000557</v>
      </c>
    </row>
    <row r="851" spans="1:28" s="27" customFormat="1" ht="13.8" hidden="1">
      <c r="A851" s="39" t="s">
        <v>1245</v>
      </c>
      <c r="B851" s="58" t="s">
        <v>48</v>
      </c>
      <c r="C851" s="59" t="s">
        <v>1817</v>
      </c>
      <c r="D851" s="59">
        <v>1000000529</v>
      </c>
      <c r="E851" s="60" t="s">
        <v>1818</v>
      </c>
      <c r="F851" s="40">
        <v>39073</v>
      </c>
      <c r="G851" s="40" t="str">
        <f t="shared" si="169"/>
        <v>Targeted Dealer</v>
      </c>
      <c r="H851" s="40" t="s">
        <v>113</v>
      </c>
      <c r="I851" s="41">
        <v>450</v>
      </c>
      <c r="J851" s="41">
        <f t="shared" ca="1" si="170"/>
        <v>9914.5161290322576</v>
      </c>
      <c r="K851" s="42">
        <v>410.5</v>
      </c>
      <c r="L851" s="43">
        <f t="shared" ca="1" si="171"/>
        <v>-9504.0161290322576</v>
      </c>
      <c r="M851" s="43">
        <f t="shared" ca="1" si="172"/>
        <v>4.140393687977876</v>
      </c>
      <c r="N851" s="44">
        <v>420.5</v>
      </c>
      <c r="O851" s="45" t="str">
        <f t="shared" ca="1" si="173"/>
        <v>Nov</v>
      </c>
      <c r="P851" s="42">
        <v>420.5</v>
      </c>
      <c r="Q851" s="44">
        <f t="shared" si="174"/>
        <v>-10</v>
      </c>
      <c r="R851" s="45">
        <f t="shared" ca="1" si="175"/>
        <v>-2.3781212841854971E-2</v>
      </c>
      <c r="S851" s="44" t="str">
        <f t="shared" ca="1" si="176"/>
        <v>DEGROWTH</v>
      </c>
      <c r="T851" s="46">
        <v>441</v>
      </c>
      <c r="U851" s="46" t="str">
        <f t="shared" ca="1" si="177"/>
        <v>Dec</v>
      </c>
      <c r="V851" s="42">
        <v>441</v>
      </c>
      <c r="W851" s="47">
        <f t="shared" si="178"/>
        <v>-30.5</v>
      </c>
      <c r="X851" s="48">
        <f t="shared" ca="1" si="179"/>
        <v>-6.9160997732426344E-2</v>
      </c>
      <c r="Y851" s="47" t="str">
        <f t="shared" ca="1" si="180"/>
        <v>DEGROWTH</v>
      </c>
      <c r="Z851" s="50">
        <v>0</v>
      </c>
      <c r="AA851" s="50">
        <f t="shared" si="181"/>
        <v>1</v>
      </c>
      <c r="AB851" s="27">
        <v>1000000529</v>
      </c>
    </row>
    <row r="852" spans="1:28" s="27" customFormat="1" ht="13.8" hidden="1">
      <c r="A852" s="39" t="s">
        <v>1245</v>
      </c>
      <c r="B852" s="58" t="s">
        <v>48</v>
      </c>
      <c r="C852" s="59" t="s">
        <v>1819</v>
      </c>
      <c r="D852" s="59">
        <v>1000000544</v>
      </c>
      <c r="E852" s="60" t="s">
        <v>1820</v>
      </c>
      <c r="F852" s="40">
        <v>39171</v>
      </c>
      <c r="G852" s="40" t="str">
        <f t="shared" si="169"/>
        <v>Targeted Dealer</v>
      </c>
      <c r="H852" s="40" t="s">
        <v>113</v>
      </c>
      <c r="I852" s="41">
        <v>570</v>
      </c>
      <c r="J852" s="41">
        <f t="shared" ca="1" si="170"/>
        <v>12558.387096774193</v>
      </c>
      <c r="K852" s="42">
        <v>550</v>
      </c>
      <c r="L852" s="43">
        <f t="shared" ca="1" si="171"/>
        <v>-12008.387096774193</v>
      </c>
      <c r="M852" s="43">
        <f t="shared" ca="1" si="172"/>
        <v>4.3795432945467621</v>
      </c>
      <c r="N852" s="44">
        <v>499</v>
      </c>
      <c r="O852" s="45" t="str">
        <f t="shared" ca="1" si="173"/>
        <v>Nov</v>
      </c>
      <c r="P852" s="42">
        <v>499</v>
      </c>
      <c r="Q852" s="44">
        <f t="shared" si="174"/>
        <v>51</v>
      </c>
      <c r="R852" s="45">
        <f t="shared" ca="1" si="175"/>
        <v>0.10220440881763526</v>
      </c>
      <c r="S852" s="44" t="str">
        <f t="shared" ca="1" si="176"/>
        <v>GROWTH</v>
      </c>
      <c r="T852" s="46">
        <v>697.5</v>
      </c>
      <c r="U852" s="46" t="str">
        <f t="shared" ca="1" si="177"/>
        <v>Dec</v>
      </c>
      <c r="V852" s="42">
        <v>697.5</v>
      </c>
      <c r="W852" s="47">
        <f t="shared" si="178"/>
        <v>-147.5</v>
      </c>
      <c r="X852" s="48">
        <f t="shared" ca="1" si="179"/>
        <v>-0.21146953405017921</v>
      </c>
      <c r="Y852" s="47" t="str">
        <f t="shared" ca="1" si="180"/>
        <v>DEGROWTH</v>
      </c>
      <c r="Z852" s="50">
        <v>0</v>
      </c>
      <c r="AA852" s="50">
        <f t="shared" si="181"/>
        <v>1</v>
      </c>
      <c r="AB852" s="27">
        <v>1000000544</v>
      </c>
    </row>
    <row r="853" spans="1:28" s="27" customFormat="1" ht="13.8" hidden="1">
      <c r="A853" s="39" t="s">
        <v>1245</v>
      </c>
      <c r="B853" s="58" t="s">
        <v>48</v>
      </c>
      <c r="C853" s="59" t="s">
        <v>1821</v>
      </c>
      <c r="D853" s="59">
        <v>1000000541</v>
      </c>
      <c r="E853" s="60" t="s">
        <v>1822</v>
      </c>
      <c r="F853" s="40">
        <v>39184</v>
      </c>
      <c r="G853" s="40" t="str">
        <f t="shared" si="169"/>
        <v>Targeted Dealer</v>
      </c>
      <c r="H853" s="40" t="s">
        <v>113</v>
      </c>
      <c r="I853" s="41">
        <v>13</v>
      </c>
      <c r="J853" s="41">
        <f t="shared" ca="1" si="170"/>
        <v>286.41935483870969</v>
      </c>
      <c r="K853" s="42">
        <v>13</v>
      </c>
      <c r="L853" s="43">
        <f t="shared" ca="1" si="171"/>
        <v>-273.41935483870969</v>
      </c>
      <c r="M853" s="43">
        <f t="shared" ca="1" si="172"/>
        <v>4.5387994143484622</v>
      </c>
      <c r="N853" s="44">
        <v>13</v>
      </c>
      <c r="O853" s="45" t="str">
        <f t="shared" ca="1" si="173"/>
        <v>Nov</v>
      </c>
      <c r="P853" s="42">
        <v>13</v>
      </c>
      <c r="Q853" s="44">
        <f t="shared" si="174"/>
        <v>0</v>
      </c>
      <c r="R853" s="45">
        <f t="shared" ca="1" si="175"/>
        <v>0</v>
      </c>
      <c r="S853" s="44" t="str">
        <f t="shared" ca="1" si="176"/>
        <v>GROWTH</v>
      </c>
      <c r="T853" s="46">
        <v>25</v>
      </c>
      <c r="U853" s="46" t="str">
        <f t="shared" ca="1" si="177"/>
        <v>Dec</v>
      </c>
      <c r="V853" s="42">
        <v>25</v>
      </c>
      <c r="W853" s="47">
        <f t="shared" si="178"/>
        <v>-12</v>
      </c>
      <c r="X853" s="48">
        <f t="shared" ca="1" si="179"/>
        <v>-0.48</v>
      </c>
      <c r="Y853" s="47" t="str">
        <f t="shared" ca="1" si="180"/>
        <v>DEGROWTH</v>
      </c>
      <c r="Z853" s="50">
        <v>0</v>
      </c>
      <c r="AA853" s="50">
        <f t="shared" si="181"/>
        <v>1</v>
      </c>
      <c r="AB853" s="27">
        <v>1000000541</v>
      </c>
    </row>
    <row r="854" spans="1:28" s="27" customFormat="1" ht="13.8" hidden="1">
      <c r="A854" s="39" t="s">
        <v>1245</v>
      </c>
      <c r="B854" s="58" t="s">
        <v>48</v>
      </c>
      <c r="C854" s="59" t="s">
        <v>1823</v>
      </c>
      <c r="D854" s="59">
        <v>1000000530</v>
      </c>
      <c r="E854" s="60" t="s">
        <v>1824</v>
      </c>
      <c r="F854" s="40">
        <v>39547</v>
      </c>
      <c r="G854" s="40" t="str">
        <f t="shared" si="169"/>
        <v>Targeted Dealer</v>
      </c>
      <c r="H854" s="40"/>
      <c r="I854" s="41">
        <v>140</v>
      </c>
      <c r="J854" s="41">
        <f t="shared" ca="1" si="170"/>
        <v>3084.5161290322585</v>
      </c>
      <c r="K854" s="42">
        <v>107</v>
      </c>
      <c r="L854" s="43">
        <f t="shared" ca="1" si="171"/>
        <v>-2977.5161290322585</v>
      </c>
      <c r="M854" s="43">
        <f t="shared" ca="1" si="172"/>
        <v>3.4689395523948958</v>
      </c>
      <c r="N854" s="44">
        <v>90.5</v>
      </c>
      <c r="O854" s="45" t="str">
        <f t="shared" ca="1" si="173"/>
        <v>Nov</v>
      </c>
      <c r="P854" s="42">
        <v>90.5</v>
      </c>
      <c r="Q854" s="44">
        <f t="shared" si="174"/>
        <v>16.5</v>
      </c>
      <c r="R854" s="45">
        <f t="shared" ca="1" si="175"/>
        <v>0.18232044198895037</v>
      </c>
      <c r="S854" s="44" t="str">
        <f t="shared" ca="1" si="176"/>
        <v>GROWTH</v>
      </c>
      <c r="T854" s="46">
        <v>125</v>
      </c>
      <c r="U854" s="46" t="str">
        <f t="shared" ca="1" si="177"/>
        <v>Dec</v>
      </c>
      <c r="V854" s="42">
        <v>125</v>
      </c>
      <c r="W854" s="47">
        <f t="shared" si="178"/>
        <v>-18</v>
      </c>
      <c r="X854" s="48">
        <f t="shared" ca="1" si="179"/>
        <v>-0.14400000000000002</v>
      </c>
      <c r="Y854" s="47" t="str">
        <f t="shared" ca="1" si="180"/>
        <v>DEGROWTH</v>
      </c>
      <c r="Z854" s="50">
        <v>0</v>
      </c>
      <c r="AA854" s="50">
        <f t="shared" si="181"/>
        <v>0</v>
      </c>
      <c r="AB854" s="27">
        <v>1000000530</v>
      </c>
    </row>
    <row r="855" spans="1:28" s="27" customFormat="1" ht="13.8" hidden="1">
      <c r="A855" s="39" t="s">
        <v>1245</v>
      </c>
      <c r="B855" s="58" t="s">
        <v>48</v>
      </c>
      <c r="C855" s="59" t="s">
        <v>1825</v>
      </c>
      <c r="D855" s="59">
        <v>1000000549</v>
      </c>
      <c r="E855" s="60" t="s">
        <v>1826</v>
      </c>
      <c r="F855" s="40">
        <v>39961</v>
      </c>
      <c r="G855" s="40" t="str">
        <f t="shared" si="169"/>
        <v>Targeted Dealer</v>
      </c>
      <c r="H855" s="40"/>
      <c r="I855" s="41">
        <v>25</v>
      </c>
      <c r="J855" s="41">
        <f t="shared" ca="1" si="170"/>
        <v>550.80645161290317</v>
      </c>
      <c r="K855" s="42">
        <v>25.5</v>
      </c>
      <c r="L855" s="43">
        <f t="shared" ca="1" si="171"/>
        <v>-525.30645161290317</v>
      </c>
      <c r="M855" s="43">
        <f t="shared" ca="1" si="172"/>
        <v>4.6295754026354325</v>
      </c>
      <c r="N855" s="44">
        <v>25</v>
      </c>
      <c r="O855" s="45" t="str">
        <f t="shared" ca="1" si="173"/>
        <v>Nov</v>
      </c>
      <c r="P855" s="42">
        <v>25</v>
      </c>
      <c r="Q855" s="44">
        <f t="shared" si="174"/>
        <v>0.5</v>
      </c>
      <c r="R855" s="45">
        <f t="shared" ca="1" si="175"/>
        <v>2.0000000000000018E-2</v>
      </c>
      <c r="S855" s="44" t="str">
        <f t="shared" ca="1" si="176"/>
        <v>GROWTH</v>
      </c>
      <c r="T855" s="46">
        <v>37.5</v>
      </c>
      <c r="U855" s="46" t="str">
        <f t="shared" ca="1" si="177"/>
        <v>Dec</v>
      </c>
      <c r="V855" s="42">
        <v>37.5</v>
      </c>
      <c r="W855" s="47">
        <f t="shared" si="178"/>
        <v>-12</v>
      </c>
      <c r="X855" s="48">
        <f t="shared" ca="1" si="179"/>
        <v>-0.31999999999999995</v>
      </c>
      <c r="Y855" s="47" t="str">
        <f t="shared" ca="1" si="180"/>
        <v>DEGROWTH</v>
      </c>
      <c r="Z855" s="50">
        <v>0</v>
      </c>
      <c r="AA855" s="50">
        <f t="shared" si="181"/>
        <v>0</v>
      </c>
      <c r="AB855" s="27">
        <v>1000000549</v>
      </c>
    </row>
    <row r="856" spans="1:28" s="27" customFormat="1" ht="13.8" hidden="1">
      <c r="A856" s="39" t="s">
        <v>1245</v>
      </c>
      <c r="B856" s="58" t="s">
        <v>48</v>
      </c>
      <c r="C856" s="59" t="s">
        <v>1827</v>
      </c>
      <c r="D856" s="59">
        <v>1000000554</v>
      </c>
      <c r="E856" s="60" t="s">
        <v>1828</v>
      </c>
      <c r="F856" s="40">
        <v>40583</v>
      </c>
      <c r="G856" s="40" t="str">
        <f t="shared" si="169"/>
        <v>Targeted Dealer</v>
      </c>
      <c r="H856" s="40" t="s">
        <v>113</v>
      </c>
      <c r="I856" s="41">
        <v>385</v>
      </c>
      <c r="J856" s="41">
        <f t="shared" ca="1" si="170"/>
        <v>8482.4193548387102</v>
      </c>
      <c r="K856" s="42">
        <v>349.5</v>
      </c>
      <c r="L856" s="43">
        <f t="shared" ca="1" si="171"/>
        <v>-8132.9193548387102</v>
      </c>
      <c r="M856" s="43">
        <f t="shared" ca="1" si="172"/>
        <v>4.1202867410773703</v>
      </c>
      <c r="N856" s="44">
        <v>291.5</v>
      </c>
      <c r="O856" s="45" t="str">
        <f t="shared" ca="1" si="173"/>
        <v>Nov</v>
      </c>
      <c r="P856" s="42">
        <v>291.5</v>
      </c>
      <c r="Q856" s="44">
        <f t="shared" si="174"/>
        <v>58</v>
      </c>
      <c r="R856" s="45">
        <f t="shared" ca="1" si="175"/>
        <v>0.19897084048027436</v>
      </c>
      <c r="S856" s="44" t="str">
        <f t="shared" ca="1" si="176"/>
        <v>GROWTH</v>
      </c>
      <c r="T856" s="46">
        <v>374</v>
      </c>
      <c r="U856" s="46" t="str">
        <f t="shared" ca="1" si="177"/>
        <v>Dec</v>
      </c>
      <c r="V856" s="42">
        <v>374</v>
      </c>
      <c r="W856" s="47">
        <f t="shared" si="178"/>
        <v>-24.5</v>
      </c>
      <c r="X856" s="48">
        <f t="shared" ca="1" si="179"/>
        <v>-6.5508021390374371E-2</v>
      </c>
      <c r="Y856" s="47" t="str">
        <f t="shared" ca="1" si="180"/>
        <v>DEGROWTH</v>
      </c>
      <c r="Z856" s="50">
        <v>0</v>
      </c>
      <c r="AA856" s="50">
        <f t="shared" si="181"/>
        <v>1</v>
      </c>
      <c r="AB856" s="27">
        <v>1000000554</v>
      </c>
    </row>
    <row r="857" spans="1:28" s="27" customFormat="1" ht="13.8" hidden="1">
      <c r="A857" s="39" t="s">
        <v>1245</v>
      </c>
      <c r="B857" s="58" t="s">
        <v>48</v>
      </c>
      <c r="C857" s="59" t="s">
        <v>1829</v>
      </c>
      <c r="D857" s="59">
        <v>1000000555</v>
      </c>
      <c r="E857" s="60" t="s">
        <v>1830</v>
      </c>
      <c r="F857" s="40">
        <v>40986</v>
      </c>
      <c r="G857" s="40" t="str">
        <f t="shared" si="169"/>
        <v>Targeted Dealer</v>
      </c>
      <c r="H857" s="40" t="s">
        <v>113</v>
      </c>
      <c r="I857" s="41">
        <v>45</v>
      </c>
      <c r="J857" s="41">
        <f t="shared" ca="1" si="170"/>
        <v>991.45161290322585</v>
      </c>
      <c r="K857" s="42">
        <v>65</v>
      </c>
      <c r="L857" s="43">
        <f t="shared" ca="1" si="171"/>
        <v>-926.45161290322585</v>
      </c>
      <c r="M857" s="43">
        <f t="shared" ca="1" si="172"/>
        <v>6.5560435985033356</v>
      </c>
      <c r="N857" s="44">
        <v>38</v>
      </c>
      <c r="O857" s="45" t="str">
        <f t="shared" ca="1" si="173"/>
        <v>Nov</v>
      </c>
      <c r="P857" s="42">
        <v>38</v>
      </c>
      <c r="Q857" s="44">
        <f t="shared" si="174"/>
        <v>27</v>
      </c>
      <c r="R857" s="45">
        <f t="shared" ca="1" si="175"/>
        <v>0.71052631578947367</v>
      </c>
      <c r="S857" s="44" t="str">
        <f t="shared" ca="1" si="176"/>
        <v>GROWTH</v>
      </c>
      <c r="T857" s="46">
        <v>39</v>
      </c>
      <c r="U857" s="46" t="str">
        <f t="shared" ca="1" si="177"/>
        <v>Dec</v>
      </c>
      <c r="V857" s="42">
        <v>39</v>
      </c>
      <c r="W857" s="47">
        <f t="shared" si="178"/>
        <v>26</v>
      </c>
      <c r="X857" s="48">
        <f t="shared" ca="1" si="179"/>
        <v>0.66666666666666674</v>
      </c>
      <c r="Y857" s="47" t="str">
        <f t="shared" ca="1" si="180"/>
        <v>GROWTH</v>
      </c>
      <c r="Z857" s="50">
        <v>0</v>
      </c>
      <c r="AA857" s="50">
        <f t="shared" si="181"/>
        <v>1</v>
      </c>
      <c r="AB857" s="27">
        <v>1000000555</v>
      </c>
    </row>
    <row r="858" spans="1:28" s="27" customFormat="1" ht="13.8" hidden="1">
      <c r="A858" s="39" t="s">
        <v>1245</v>
      </c>
      <c r="B858" s="58" t="s">
        <v>48</v>
      </c>
      <c r="C858" s="59" t="s">
        <v>1831</v>
      </c>
      <c r="D858" s="59">
        <v>1000000532</v>
      </c>
      <c r="E858" s="60" t="s">
        <v>1832</v>
      </c>
      <c r="F858" s="40">
        <v>41071</v>
      </c>
      <c r="G858" s="40" t="str">
        <f t="shared" si="169"/>
        <v>Targeted Dealer</v>
      </c>
      <c r="H858" s="40" t="s">
        <v>113</v>
      </c>
      <c r="I858" s="41">
        <v>230</v>
      </c>
      <c r="J858" s="41">
        <f t="shared" ca="1" si="170"/>
        <v>5067.4193548387093</v>
      </c>
      <c r="K858" s="42">
        <v>156.5</v>
      </c>
      <c r="L858" s="43">
        <f t="shared" ca="1" si="171"/>
        <v>-4910.9193548387093</v>
      </c>
      <c r="M858" s="43">
        <f t="shared" ca="1" si="172"/>
        <v>3.0883569928066716</v>
      </c>
      <c r="N858" s="44">
        <v>167</v>
      </c>
      <c r="O858" s="45" t="str">
        <f t="shared" ca="1" si="173"/>
        <v>Nov</v>
      </c>
      <c r="P858" s="42">
        <v>167</v>
      </c>
      <c r="Q858" s="44">
        <f t="shared" si="174"/>
        <v>-10.5</v>
      </c>
      <c r="R858" s="45">
        <f t="shared" ca="1" si="175"/>
        <v>-6.2874251497005984E-2</v>
      </c>
      <c r="S858" s="44" t="str">
        <f t="shared" ca="1" si="176"/>
        <v>DEGROWTH</v>
      </c>
      <c r="T858" s="46">
        <v>174</v>
      </c>
      <c r="U858" s="46" t="str">
        <f t="shared" ca="1" si="177"/>
        <v>Dec</v>
      </c>
      <c r="V858" s="42">
        <v>174</v>
      </c>
      <c r="W858" s="47">
        <f t="shared" si="178"/>
        <v>-17.5</v>
      </c>
      <c r="X858" s="48">
        <f t="shared" ca="1" si="179"/>
        <v>-0.10057471264367812</v>
      </c>
      <c r="Y858" s="47" t="str">
        <f t="shared" ca="1" si="180"/>
        <v>DEGROWTH</v>
      </c>
      <c r="Z858" s="50">
        <v>0</v>
      </c>
      <c r="AA858" s="50">
        <f t="shared" si="181"/>
        <v>1</v>
      </c>
      <c r="AB858" s="27">
        <v>1000000532</v>
      </c>
    </row>
    <row r="859" spans="1:28" s="27" customFormat="1" ht="13.8" hidden="1">
      <c r="A859" s="39" t="s">
        <v>1245</v>
      </c>
      <c r="B859" s="58" t="s">
        <v>48</v>
      </c>
      <c r="C859" s="59" t="s">
        <v>1833</v>
      </c>
      <c r="D859" s="59">
        <v>1000000552</v>
      </c>
      <c r="E859" s="60" t="s">
        <v>1834</v>
      </c>
      <c r="F859" s="40">
        <v>41157</v>
      </c>
      <c r="G859" s="40" t="str">
        <f t="shared" si="169"/>
        <v>Targeted Dealer</v>
      </c>
      <c r="H859" s="40"/>
      <c r="I859" s="41">
        <v>120</v>
      </c>
      <c r="J859" s="41">
        <f t="shared" ca="1" si="170"/>
        <v>2643.8709677419356</v>
      </c>
      <c r="K859" s="42">
        <v>105.5</v>
      </c>
      <c r="L859" s="43">
        <f t="shared" ca="1" si="171"/>
        <v>-2538.3709677419356</v>
      </c>
      <c r="M859" s="43">
        <f t="shared" ca="1" si="172"/>
        <v>3.9903611517813564</v>
      </c>
      <c r="N859" s="44">
        <v>116</v>
      </c>
      <c r="O859" s="45" t="str">
        <f t="shared" ca="1" si="173"/>
        <v>Nov</v>
      </c>
      <c r="P859" s="42">
        <v>116</v>
      </c>
      <c r="Q859" s="44">
        <f t="shared" si="174"/>
        <v>-10.5</v>
      </c>
      <c r="R859" s="45">
        <f t="shared" ca="1" si="175"/>
        <v>-9.0517241379310387E-2</v>
      </c>
      <c r="S859" s="44" t="str">
        <f t="shared" ca="1" si="176"/>
        <v>DEGROWTH</v>
      </c>
      <c r="T859" s="46">
        <v>75</v>
      </c>
      <c r="U859" s="46" t="str">
        <f t="shared" ca="1" si="177"/>
        <v>Dec</v>
      </c>
      <c r="V859" s="42">
        <v>75</v>
      </c>
      <c r="W859" s="47">
        <f t="shared" si="178"/>
        <v>30.5</v>
      </c>
      <c r="X859" s="48">
        <f t="shared" ca="1" si="179"/>
        <v>0.40666666666666673</v>
      </c>
      <c r="Y859" s="47" t="str">
        <f t="shared" ca="1" si="180"/>
        <v>GROWTH</v>
      </c>
      <c r="Z859" s="50">
        <v>0</v>
      </c>
      <c r="AA859" s="50">
        <f t="shared" si="181"/>
        <v>0</v>
      </c>
      <c r="AB859" s="27">
        <v>1000000552</v>
      </c>
    </row>
    <row r="860" spans="1:28" s="27" customFormat="1" ht="13.8" hidden="1">
      <c r="A860" s="39" t="s">
        <v>1245</v>
      </c>
      <c r="B860" s="58" t="s">
        <v>48</v>
      </c>
      <c r="C860" s="59" t="s">
        <v>1835</v>
      </c>
      <c r="D860" s="59">
        <v>1000000538</v>
      </c>
      <c r="E860" s="60" t="s">
        <v>1836</v>
      </c>
      <c r="F860" s="40">
        <v>41258</v>
      </c>
      <c r="G860" s="40" t="str">
        <f t="shared" si="169"/>
        <v>Targeted Dealer</v>
      </c>
      <c r="H860" s="40" t="s">
        <v>113</v>
      </c>
      <c r="I860" s="41">
        <v>44</v>
      </c>
      <c r="J860" s="41">
        <f t="shared" ca="1" si="170"/>
        <v>969.41935483870975</v>
      </c>
      <c r="K860" s="42">
        <v>22</v>
      </c>
      <c r="L860" s="43">
        <f t="shared" ca="1" si="171"/>
        <v>-947.41935483870975</v>
      </c>
      <c r="M860" s="43">
        <f t="shared" ca="1" si="172"/>
        <v>2.2693997071742311</v>
      </c>
      <c r="N860" s="44">
        <v>33</v>
      </c>
      <c r="O860" s="45" t="str">
        <f t="shared" ca="1" si="173"/>
        <v>Nov</v>
      </c>
      <c r="P860" s="42">
        <v>33</v>
      </c>
      <c r="Q860" s="44">
        <f t="shared" si="174"/>
        <v>-11</v>
      </c>
      <c r="R860" s="45">
        <f t="shared" ca="1" si="175"/>
        <v>-0.33333333333333337</v>
      </c>
      <c r="S860" s="44" t="str">
        <f t="shared" ca="1" si="176"/>
        <v>DEGROWTH</v>
      </c>
      <c r="T860" s="46">
        <v>28.5</v>
      </c>
      <c r="U860" s="46" t="str">
        <f t="shared" ca="1" si="177"/>
        <v>Dec</v>
      </c>
      <c r="V860" s="42">
        <v>28.5</v>
      </c>
      <c r="W860" s="47">
        <f t="shared" si="178"/>
        <v>-6.5</v>
      </c>
      <c r="X860" s="48">
        <f t="shared" ca="1" si="179"/>
        <v>-0.22807017543859653</v>
      </c>
      <c r="Y860" s="47" t="str">
        <f t="shared" ca="1" si="180"/>
        <v>DEGROWTH</v>
      </c>
      <c r="Z860" s="50">
        <v>0</v>
      </c>
      <c r="AA860" s="50">
        <f t="shared" si="181"/>
        <v>1</v>
      </c>
      <c r="AB860" s="27">
        <v>1000000538</v>
      </c>
    </row>
    <row r="861" spans="1:28" s="27" customFormat="1" ht="13.8" hidden="1">
      <c r="A861" s="39" t="s">
        <v>1245</v>
      </c>
      <c r="B861" s="58" t="s">
        <v>48</v>
      </c>
      <c r="C861" s="59" t="s">
        <v>1837</v>
      </c>
      <c r="D861" s="59">
        <v>1000000535</v>
      </c>
      <c r="E861" s="60" t="s">
        <v>1838</v>
      </c>
      <c r="F861" s="40">
        <v>41464</v>
      </c>
      <c r="G861" s="40" t="str">
        <f t="shared" si="169"/>
        <v>Targeted Dealer</v>
      </c>
      <c r="H861" s="40" t="s">
        <v>113</v>
      </c>
      <c r="I861" s="41">
        <v>95</v>
      </c>
      <c r="J861" s="41">
        <f t="shared" ca="1" si="170"/>
        <v>2093.0645161290322</v>
      </c>
      <c r="K861" s="42">
        <v>31.5</v>
      </c>
      <c r="L861" s="43">
        <f t="shared" ca="1" si="171"/>
        <v>-2061.5645161290322</v>
      </c>
      <c r="M861" s="43">
        <f t="shared" ca="1" si="172"/>
        <v>1.5049703321260692</v>
      </c>
      <c r="N861" s="44">
        <v>60</v>
      </c>
      <c r="O861" s="45" t="str">
        <f t="shared" ca="1" si="173"/>
        <v>Nov</v>
      </c>
      <c r="P861" s="42">
        <v>60</v>
      </c>
      <c r="Q861" s="44">
        <f t="shared" si="174"/>
        <v>-28.5</v>
      </c>
      <c r="R861" s="45">
        <f t="shared" ca="1" si="175"/>
        <v>-0.47499999999999998</v>
      </c>
      <c r="S861" s="44" t="str">
        <f t="shared" ca="1" si="176"/>
        <v>DEGROWTH</v>
      </c>
      <c r="T861" s="46">
        <v>85.5</v>
      </c>
      <c r="U861" s="46" t="str">
        <f t="shared" ca="1" si="177"/>
        <v>Dec</v>
      </c>
      <c r="V861" s="42">
        <v>85.5</v>
      </c>
      <c r="W861" s="47">
        <f t="shared" si="178"/>
        <v>-54</v>
      </c>
      <c r="X861" s="48">
        <f t="shared" ca="1" si="179"/>
        <v>-0.63157894736842102</v>
      </c>
      <c r="Y861" s="47" t="str">
        <f t="shared" ca="1" si="180"/>
        <v>DEGROWTH</v>
      </c>
      <c r="Z861" s="50">
        <v>0</v>
      </c>
      <c r="AA861" s="50">
        <f t="shared" si="181"/>
        <v>1</v>
      </c>
      <c r="AB861" s="27">
        <v>1000000535</v>
      </c>
    </row>
    <row r="862" spans="1:28" s="27" customFormat="1" ht="13.8" hidden="1">
      <c r="A862" s="39" t="s">
        <v>1245</v>
      </c>
      <c r="B862" s="58" t="s">
        <v>48</v>
      </c>
      <c r="C862" s="59" t="s">
        <v>1839</v>
      </c>
      <c r="D862" s="59">
        <v>1000000551</v>
      </c>
      <c r="E862" s="60" t="s">
        <v>1840</v>
      </c>
      <c r="F862" s="40">
        <v>41638</v>
      </c>
      <c r="G862" s="40" t="str">
        <f t="shared" si="169"/>
        <v>Targeted Dealer</v>
      </c>
      <c r="H862" s="40"/>
      <c r="I862" s="41">
        <v>120</v>
      </c>
      <c r="J862" s="41">
        <f t="shared" ca="1" si="170"/>
        <v>2643.8709677419356</v>
      </c>
      <c r="K862" s="42">
        <v>62.5</v>
      </c>
      <c r="L862" s="43">
        <f t="shared" ca="1" si="171"/>
        <v>-2581.3709677419356</v>
      </c>
      <c r="M862" s="43">
        <f t="shared" ca="1" si="172"/>
        <v>2.3639580283064907</v>
      </c>
      <c r="N862" s="44">
        <v>68.5</v>
      </c>
      <c r="O862" s="45" t="str">
        <f t="shared" ca="1" si="173"/>
        <v>Nov</v>
      </c>
      <c r="P862" s="42">
        <v>68.5</v>
      </c>
      <c r="Q862" s="44">
        <f t="shared" si="174"/>
        <v>-6</v>
      </c>
      <c r="R862" s="45">
        <f t="shared" ca="1" si="175"/>
        <v>-8.7591240875912413E-2</v>
      </c>
      <c r="S862" s="44" t="str">
        <f t="shared" ca="1" si="176"/>
        <v>DEGROWTH</v>
      </c>
      <c r="T862" s="46">
        <v>62.5</v>
      </c>
      <c r="U862" s="46" t="str">
        <f t="shared" ca="1" si="177"/>
        <v>Dec</v>
      </c>
      <c r="V862" s="42">
        <v>62.5</v>
      </c>
      <c r="W862" s="47">
        <f t="shared" si="178"/>
        <v>0</v>
      </c>
      <c r="X862" s="48">
        <f t="shared" ca="1" si="179"/>
        <v>0</v>
      </c>
      <c r="Y862" s="47" t="str">
        <f t="shared" ca="1" si="180"/>
        <v>GROWTH</v>
      </c>
      <c r="Z862" s="50">
        <v>0</v>
      </c>
      <c r="AA862" s="50">
        <f t="shared" si="181"/>
        <v>0</v>
      </c>
      <c r="AB862" s="27">
        <v>1000000551</v>
      </c>
    </row>
    <row r="863" spans="1:28" s="27" customFormat="1" ht="13.8" hidden="1">
      <c r="A863" s="39" t="s">
        <v>1245</v>
      </c>
      <c r="B863" s="58" t="s">
        <v>48</v>
      </c>
      <c r="C863" s="59" t="s">
        <v>1841</v>
      </c>
      <c r="D863" s="59">
        <v>1000000531</v>
      </c>
      <c r="E863" s="60" t="s">
        <v>1842</v>
      </c>
      <c r="F863" s="40">
        <v>42881</v>
      </c>
      <c r="G863" s="40" t="str">
        <f t="shared" si="169"/>
        <v>Targeted Dealer</v>
      </c>
      <c r="H863" s="40"/>
      <c r="I863" s="41">
        <v>95</v>
      </c>
      <c r="J863" s="41">
        <f t="shared" ca="1" si="170"/>
        <v>2093.0645161290322</v>
      </c>
      <c r="K863" s="42">
        <v>25</v>
      </c>
      <c r="L863" s="43">
        <f t="shared" ca="1" si="171"/>
        <v>-2068.0645161290322</v>
      </c>
      <c r="M863" s="43">
        <f t="shared" ca="1" si="172"/>
        <v>1.1944208985127533</v>
      </c>
      <c r="N863" s="44">
        <v>50</v>
      </c>
      <c r="O863" s="45" t="str">
        <f t="shared" ca="1" si="173"/>
        <v>Nov</v>
      </c>
      <c r="P863" s="42">
        <v>50</v>
      </c>
      <c r="Q863" s="44">
        <f t="shared" si="174"/>
        <v>-25</v>
      </c>
      <c r="R863" s="45">
        <f t="shared" ca="1" si="175"/>
        <v>-0.5</v>
      </c>
      <c r="S863" s="44" t="str">
        <f t="shared" ca="1" si="176"/>
        <v>DEGROWTH</v>
      </c>
      <c r="T863" s="46">
        <v>29</v>
      </c>
      <c r="U863" s="46" t="str">
        <f t="shared" ca="1" si="177"/>
        <v>Dec</v>
      </c>
      <c r="V863" s="42">
        <v>29</v>
      </c>
      <c r="W863" s="47">
        <f t="shared" si="178"/>
        <v>-4</v>
      </c>
      <c r="X863" s="48">
        <f t="shared" ca="1" si="179"/>
        <v>-0.13793103448275867</v>
      </c>
      <c r="Y863" s="47" t="str">
        <f t="shared" ca="1" si="180"/>
        <v>DEGROWTH</v>
      </c>
      <c r="Z863" s="50">
        <v>0</v>
      </c>
      <c r="AA863" s="50">
        <f t="shared" si="181"/>
        <v>0</v>
      </c>
      <c r="AB863" s="27">
        <v>1000000531</v>
      </c>
    </row>
    <row r="864" spans="1:28" s="27" customFormat="1" ht="13.8" hidden="1">
      <c r="A864" s="39" t="s">
        <v>1245</v>
      </c>
      <c r="B864" s="58" t="s">
        <v>48</v>
      </c>
      <c r="C864" s="59" t="s">
        <v>1843</v>
      </c>
      <c r="D864" s="59">
        <v>1000000542</v>
      </c>
      <c r="E864" s="60" t="s">
        <v>1844</v>
      </c>
      <c r="F864" s="40">
        <v>42909</v>
      </c>
      <c r="G864" s="40" t="str">
        <f t="shared" si="169"/>
        <v>Targeted Dealer</v>
      </c>
      <c r="H864" s="40"/>
      <c r="I864" s="41">
        <v>420</v>
      </c>
      <c r="J864" s="41">
        <f t="shared" ca="1" si="170"/>
        <v>9253.5483870967746</v>
      </c>
      <c r="K864" s="42">
        <v>246.5</v>
      </c>
      <c r="L864" s="43">
        <f t="shared" ca="1" si="171"/>
        <v>-9007.0483870967746</v>
      </c>
      <c r="M864" s="43">
        <f t="shared" ca="1" si="172"/>
        <v>2.6638429896116569</v>
      </c>
      <c r="N864" s="44">
        <v>318.5</v>
      </c>
      <c r="O864" s="45" t="str">
        <f t="shared" ca="1" si="173"/>
        <v>Nov</v>
      </c>
      <c r="P864" s="42">
        <v>318.5</v>
      </c>
      <c r="Q864" s="44">
        <f t="shared" si="174"/>
        <v>-72</v>
      </c>
      <c r="R864" s="45">
        <f t="shared" ca="1" si="175"/>
        <v>-0.22605965463108324</v>
      </c>
      <c r="S864" s="44" t="str">
        <f t="shared" ca="1" si="176"/>
        <v>DEGROWTH</v>
      </c>
      <c r="T864" s="46">
        <v>378</v>
      </c>
      <c r="U864" s="46" t="str">
        <f t="shared" ca="1" si="177"/>
        <v>Dec</v>
      </c>
      <c r="V864" s="42">
        <v>378</v>
      </c>
      <c r="W864" s="47">
        <f t="shared" si="178"/>
        <v>-131.5</v>
      </c>
      <c r="X864" s="48">
        <f t="shared" ca="1" si="179"/>
        <v>-0.34788359788359791</v>
      </c>
      <c r="Y864" s="47" t="str">
        <f t="shared" ca="1" si="180"/>
        <v>DEGROWTH</v>
      </c>
      <c r="Z864" s="50">
        <v>0</v>
      </c>
      <c r="AA864" s="50">
        <f t="shared" si="181"/>
        <v>0</v>
      </c>
      <c r="AB864" s="27">
        <v>1000000542</v>
      </c>
    </row>
    <row r="865" spans="1:28" s="27" customFormat="1" ht="13.8" hidden="1">
      <c r="A865" s="39" t="s">
        <v>1245</v>
      </c>
      <c r="B865" s="58" t="s">
        <v>48</v>
      </c>
      <c r="C865" s="59" t="s">
        <v>1845</v>
      </c>
      <c r="D865" s="59">
        <v>1000000553</v>
      </c>
      <c r="E865" s="60" t="s">
        <v>1846</v>
      </c>
      <c r="F865" s="40">
        <v>42980</v>
      </c>
      <c r="G865" s="40" t="str">
        <f t="shared" si="169"/>
        <v>Targeted Dealer</v>
      </c>
      <c r="H865" s="40"/>
      <c r="I865" s="41">
        <v>315</v>
      </c>
      <c r="J865" s="41">
        <f t="shared" ca="1" si="170"/>
        <v>6940.1612903225814</v>
      </c>
      <c r="K865" s="42">
        <v>282</v>
      </c>
      <c r="L865" s="43">
        <f t="shared" ca="1" si="171"/>
        <v>-6658.1612903225814</v>
      </c>
      <c r="M865" s="43">
        <f t="shared" ca="1" si="172"/>
        <v>4.0633061423690995</v>
      </c>
      <c r="N865" s="44">
        <v>229</v>
      </c>
      <c r="O865" s="45" t="str">
        <f t="shared" ca="1" si="173"/>
        <v>Nov</v>
      </c>
      <c r="P865" s="42">
        <v>229</v>
      </c>
      <c r="Q865" s="44">
        <f t="shared" si="174"/>
        <v>53</v>
      </c>
      <c r="R865" s="45">
        <f t="shared" ca="1" si="175"/>
        <v>0.23144104803493448</v>
      </c>
      <c r="S865" s="44" t="str">
        <f t="shared" ca="1" si="176"/>
        <v>GROWTH</v>
      </c>
      <c r="T865" s="46">
        <v>286</v>
      </c>
      <c r="U865" s="46" t="str">
        <f t="shared" ca="1" si="177"/>
        <v>Dec</v>
      </c>
      <c r="V865" s="42">
        <v>286</v>
      </c>
      <c r="W865" s="47">
        <f t="shared" si="178"/>
        <v>-4</v>
      </c>
      <c r="X865" s="48">
        <f t="shared" ca="1" si="179"/>
        <v>-1.3986013986013957E-2</v>
      </c>
      <c r="Y865" s="47" t="str">
        <f t="shared" ca="1" si="180"/>
        <v>DEGROWTH</v>
      </c>
      <c r="Z865" s="50">
        <v>0</v>
      </c>
      <c r="AA865" s="50">
        <f t="shared" si="181"/>
        <v>0</v>
      </c>
      <c r="AB865" s="27">
        <v>1000000553</v>
      </c>
    </row>
    <row r="866" spans="1:28" s="27" customFormat="1" ht="13.8" hidden="1">
      <c r="A866" s="39" t="s">
        <v>1245</v>
      </c>
      <c r="B866" s="58" t="s">
        <v>48</v>
      </c>
      <c r="C866" s="59" t="s">
        <v>1847</v>
      </c>
      <c r="D866" s="59">
        <v>1000000548</v>
      </c>
      <c r="E866" s="60" t="s">
        <v>1848</v>
      </c>
      <c r="F866" s="40">
        <v>43031</v>
      </c>
      <c r="G866" s="40" t="str">
        <f t="shared" si="169"/>
        <v>Targeted Dealer</v>
      </c>
      <c r="H866" s="40" t="s">
        <v>113</v>
      </c>
      <c r="I866" s="41">
        <v>675</v>
      </c>
      <c r="J866" s="41">
        <f t="shared" ca="1" si="170"/>
        <v>14871.774193548386</v>
      </c>
      <c r="K866" s="42">
        <v>682</v>
      </c>
      <c r="L866" s="43">
        <f t="shared" ca="1" si="171"/>
        <v>-14189.774193548386</v>
      </c>
      <c r="M866" s="43">
        <f t="shared" ca="1" si="172"/>
        <v>4.5858684453120766</v>
      </c>
      <c r="N866" s="44">
        <v>788.5</v>
      </c>
      <c r="O866" s="45" t="str">
        <f t="shared" ca="1" si="173"/>
        <v>Nov</v>
      </c>
      <c r="P866" s="42">
        <v>788.5</v>
      </c>
      <c r="Q866" s="44">
        <f t="shared" si="174"/>
        <v>-106.5</v>
      </c>
      <c r="R866" s="45">
        <f t="shared" ca="1" si="175"/>
        <v>-0.13506658211794542</v>
      </c>
      <c r="S866" s="44" t="str">
        <f t="shared" ca="1" si="176"/>
        <v>DEGROWTH</v>
      </c>
      <c r="T866" s="46">
        <v>557.5</v>
      </c>
      <c r="U866" s="46" t="str">
        <f t="shared" ca="1" si="177"/>
        <v>Dec</v>
      </c>
      <c r="V866" s="42">
        <v>557.5</v>
      </c>
      <c r="W866" s="47">
        <f t="shared" si="178"/>
        <v>124.5</v>
      </c>
      <c r="X866" s="48">
        <f t="shared" ca="1" si="179"/>
        <v>0.2233183856502241</v>
      </c>
      <c r="Y866" s="47" t="str">
        <f t="shared" ca="1" si="180"/>
        <v>GROWTH</v>
      </c>
      <c r="Z866" s="50">
        <v>0</v>
      </c>
      <c r="AA866" s="50">
        <f t="shared" si="181"/>
        <v>1</v>
      </c>
      <c r="AB866" s="27">
        <v>1000000548</v>
      </c>
    </row>
    <row r="867" spans="1:28" s="27" customFormat="1" ht="13.8" hidden="1">
      <c r="A867" s="39" t="s">
        <v>1245</v>
      </c>
      <c r="B867" s="58" t="s">
        <v>48</v>
      </c>
      <c r="C867" s="59" t="s">
        <v>1849</v>
      </c>
      <c r="D867" s="59">
        <v>1000000546</v>
      </c>
      <c r="E867" s="60" t="s">
        <v>1850</v>
      </c>
      <c r="F867" s="40">
        <v>43344</v>
      </c>
      <c r="G867" s="40" t="str">
        <f t="shared" si="169"/>
        <v>Targeted Dealer</v>
      </c>
      <c r="H867" s="40"/>
      <c r="I867" s="41">
        <v>44</v>
      </c>
      <c r="J867" s="41">
        <f t="shared" ca="1" si="170"/>
        <v>969.41935483870975</v>
      </c>
      <c r="K867" s="42">
        <v>25</v>
      </c>
      <c r="L867" s="43">
        <f t="shared" ca="1" si="171"/>
        <v>-944.41935483870975</v>
      </c>
      <c r="M867" s="43">
        <f t="shared" ca="1" si="172"/>
        <v>2.5788633036070809</v>
      </c>
      <c r="N867" s="44">
        <v>38</v>
      </c>
      <c r="O867" s="45" t="str">
        <f t="shared" ca="1" si="173"/>
        <v>Nov</v>
      </c>
      <c r="P867" s="42">
        <v>38</v>
      </c>
      <c r="Q867" s="44">
        <f t="shared" si="174"/>
        <v>-13</v>
      </c>
      <c r="R867" s="45">
        <f t="shared" ca="1" si="175"/>
        <v>-0.34210526315789469</v>
      </c>
      <c r="S867" s="44" t="str">
        <f t="shared" ca="1" si="176"/>
        <v>DEGROWTH</v>
      </c>
      <c r="T867" s="46">
        <v>13</v>
      </c>
      <c r="U867" s="46" t="str">
        <f t="shared" ca="1" si="177"/>
        <v>Dec</v>
      </c>
      <c r="V867" s="42">
        <v>13</v>
      </c>
      <c r="W867" s="47">
        <f t="shared" si="178"/>
        <v>12</v>
      </c>
      <c r="X867" s="48">
        <f t="shared" ca="1" si="179"/>
        <v>0.92307692307692313</v>
      </c>
      <c r="Y867" s="47" t="str">
        <f t="shared" ca="1" si="180"/>
        <v>GROWTH</v>
      </c>
      <c r="Z867" s="50">
        <v>0</v>
      </c>
      <c r="AA867" s="50">
        <f t="shared" si="181"/>
        <v>0</v>
      </c>
      <c r="AB867" s="27">
        <v>1000000546</v>
      </c>
    </row>
    <row r="868" spans="1:28" s="27" customFormat="1" ht="13.8" hidden="1">
      <c r="A868" s="39" t="s">
        <v>1245</v>
      </c>
      <c r="B868" s="58" t="s">
        <v>48</v>
      </c>
      <c r="C868" s="59" t="s">
        <v>1851</v>
      </c>
      <c r="D868" s="59">
        <v>1000000958</v>
      </c>
      <c r="E868" s="60" t="s">
        <v>1852</v>
      </c>
      <c r="F868" s="40">
        <v>43584</v>
      </c>
      <c r="G868" s="40" t="str">
        <f t="shared" si="169"/>
        <v>Targeted Dealer</v>
      </c>
      <c r="H868" s="40"/>
      <c r="I868" s="41">
        <v>31</v>
      </c>
      <c r="J868" s="41">
        <f t="shared" ca="1" si="170"/>
        <v>683</v>
      </c>
      <c r="K868" s="42">
        <v>25.5</v>
      </c>
      <c r="L868" s="43">
        <f t="shared" ca="1" si="171"/>
        <v>-657.5</v>
      </c>
      <c r="M868" s="43">
        <f t="shared" ca="1" si="172"/>
        <v>3.7335285505124451</v>
      </c>
      <c r="N868" s="44">
        <v>13</v>
      </c>
      <c r="O868" s="45" t="str">
        <f t="shared" ca="1" si="173"/>
        <v>Nov</v>
      </c>
      <c r="P868" s="42">
        <v>13</v>
      </c>
      <c r="Q868" s="44">
        <f t="shared" si="174"/>
        <v>12.5</v>
      </c>
      <c r="R868" s="45">
        <f t="shared" ca="1" si="175"/>
        <v>0.96153846153846145</v>
      </c>
      <c r="S868" s="44" t="str">
        <f t="shared" ca="1" si="176"/>
        <v>GROWTH</v>
      </c>
      <c r="T868" s="46">
        <v>12.5</v>
      </c>
      <c r="U868" s="46" t="str">
        <f t="shared" ca="1" si="177"/>
        <v>Dec</v>
      </c>
      <c r="V868" s="42">
        <v>12.5</v>
      </c>
      <c r="W868" s="47">
        <f t="shared" si="178"/>
        <v>13</v>
      </c>
      <c r="X868" s="48">
        <f t="shared" ca="1" si="179"/>
        <v>1.04</v>
      </c>
      <c r="Y868" s="47" t="str">
        <f t="shared" ca="1" si="180"/>
        <v>GROWTH</v>
      </c>
      <c r="Z868" s="50">
        <v>0</v>
      </c>
      <c r="AA868" s="50">
        <f t="shared" si="181"/>
        <v>0</v>
      </c>
      <c r="AB868" s="27">
        <v>1000000958</v>
      </c>
    </row>
    <row r="869" spans="1:28" s="27" customFormat="1" ht="13.8" hidden="1">
      <c r="A869" s="39" t="s">
        <v>1245</v>
      </c>
      <c r="B869" s="58" t="s">
        <v>48</v>
      </c>
      <c r="C869" s="59" t="s">
        <v>1853</v>
      </c>
      <c r="D869" s="59">
        <v>1000000963</v>
      </c>
      <c r="E869" s="60" t="s">
        <v>1854</v>
      </c>
      <c r="F869" s="40">
        <v>43609</v>
      </c>
      <c r="G869" s="40" t="str">
        <f t="shared" si="169"/>
        <v>Targeted Dealer</v>
      </c>
      <c r="H869" s="40"/>
      <c r="I869" s="41">
        <v>31</v>
      </c>
      <c r="J869" s="41">
        <f t="shared" ca="1" si="170"/>
        <v>683</v>
      </c>
      <c r="K869" s="42">
        <v>26</v>
      </c>
      <c r="L869" s="43">
        <f t="shared" ca="1" si="171"/>
        <v>-657</v>
      </c>
      <c r="M869" s="43">
        <f t="shared" ca="1" si="172"/>
        <v>3.8067349926793557</v>
      </c>
      <c r="N869" s="44">
        <v>26</v>
      </c>
      <c r="O869" s="45" t="str">
        <f t="shared" ca="1" si="173"/>
        <v>Nov</v>
      </c>
      <c r="P869" s="42">
        <v>26</v>
      </c>
      <c r="Q869" s="44">
        <f t="shared" si="174"/>
        <v>0</v>
      </c>
      <c r="R869" s="45">
        <f t="shared" ca="1" si="175"/>
        <v>0</v>
      </c>
      <c r="S869" s="44" t="str">
        <f t="shared" ca="1" si="176"/>
        <v>GROWTH</v>
      </c>
      <c r="T869" s="46">
        <v>12.5</v>
      </c>
      <c r="U869" s="46" t="str">
        <f t="shared" ca="1" si="177"/>
        <v>Dec</v>
      </c>
      <c r="V869" s="42">
        <v>12.5</v>
      </c>
      <c r="W869" s="47">
        <f t="shared" si="178"/>
        <v>13.5</v>
      </c>
      <c r="X869" s="48">
        <f t="shared" ca="1" si="179"/>
        <v>1.08</v>
      </c>
      <c r="Y869" s="47" t="str">
        <f t="shared" ca="1" si="180"/>
        <v>GROWTH</v>
      </c>
      <c r="Z869" s="50">
        <v>0</v>
      </c>
      <c r="AA869" s="50">
        <f t="shared" si="181"/>
        <v>0</v>
      </c>
      <c r="AB869" s="27">
        <v>1000000963</v>
      </c>
    </row>
    <row r="870" spans="1:28" s="27" customFormat="1" ht="13.8" hidden="1">
      <c r="A870" s="39" t="s">
        <v>1245</v>
      </c>
      <c r="B870" s="58" t="s">
        <v>48</v>
      </c>
      <c r="C870" s="59" t="s">
        <v>1855</v>
      </c>
      <c r="D870" s="59">
        <v>1000000955</v>
      </c>
      <c r="E870" s="60" t="s">
        <v>1856</v>
      </c>
      <c r="F870" s="40">
        <v>43619</v>
      </c>
      <c r="G870" s="40" t="str">
        <f t="shared" si="169"/>
        <v>Targeted Dealer</v>
      </c>
      <c r="H870" s="40"/>
      <c r="I870" s="41">
        <v>12</v>
      </c>
      <c r="J870" s="41">
        <f t="shared" ca="1" si="170"/>
        <v>264.38709677419354</v>
      </c>
      <c r="K870" s="42">
        <v>0</v>
      </c>
      <c r="L870" s="43">
        <f t="shared" ca="1" si="171"/>
        <v>-264.38709677419354</v>
      </c>
      <c r="M870" s="43">
        <f t="shared" ca="1" si="172"/>
        <v>0</v>
      </c>
      <c r="N870" s="44">
        <v>0</v>
      </c>
      <c r="O870" s="45" t="str">
        <f t="shared" ca="1" si="173"/>
        <v>Nov</v>
      </c>
      <c r="P870" s="42">
        <v>0</v>
      </c>
      <c r="Q870" s="44">
        <f t="shared" si="174"/>
        <v>0</v>
      </c>
      <c r="R870" s="45">
        <f t="shared" ca="1" si="175"/>
        <v>0</v>
      </c>
      <c r="S870" s="44" t="b">
        <f t="shared" si="176"/>
        <v>0</v>
      </c>
      <c r="T870" s="46">
        <v>0</v>
      </c>
      <c r="U870" s="46" t="str">
        <f t="shared" ca="1" si="177"/>
        <v>Dec</v>
      </c>
      <c r="V870" s="42">
        <v>0</v>
      </c>
      <c r="W870" s="47">
        <f t="shared" si="178"/>
        <v>0</v>
      </c>
      <c r="X870" s="48">
        <f t="shared" ca="1" si="179"/>
        <v>0</v>
      </c>
      <c r="Y870" s="47" t="b">
        <f t="shared" si="180"/>
        <v>0</v>
      </c>
      <c r="Z870" s="50">
        <v>1</v>
      </c>
      <c r="AA870" s="50">
        <f t="shared" si="181"/>
        <v>0</v>
      </c>
      <c r="AB870" s="27">
        <v>1000000955</v>
      </c>
    </row>
    <row r="871" spans="1:28" s="27" customFormat="1" ht="13.8" hidden="1">
      <c r="A871" s="39" t="s">
        <v>1245</v>
      </c>
      <c r="B871" s="58" t="s">
        <v>48</v>
      </c>
      <c r="C871" s="59" t="s">
        <v>1857</v>
      </c>
      <c r="D871" s="59">
        <v>1000000966</v>
      </c>
      <c r="E871" s="60" t="s">
        <v>1858</v>
      </c>
      <c r="F871" s="40">
        <v>43633</v>
      </c>
      <c r="G871" s="40" t="str">
        <f t="shared" si="169"/>
        <v>Targeted Dealer</v>
      </c>
      <c r="H871" s="40"/>
      <c r="I871" s="41">
        <v>56</v>
      </c>
      <c r="J871" s="41">
        <f t="shared" ca="1" si="170"/>
        <v>1233.8064516129032</v>
      </c>
      <c r="K871" s="42">
        <v>51.5</v>
      </c>
      <c r="L871" s="43">
        <f t="shared" ca="1" si="171"/>
        <v>-1182.3064516129032</v>
      </c>
      <c r="M871" s="43">
        <f t="shared" ca="1" si="172"/>
        <v>4.1740744614097469</v>
      </c>
      <c r="N871" s="44">
        <v>26</v>
      </c>
      <c r="O871" s="45" t="str">
        <f t="shared" ca="1" si="173"/>
        <v>Nov</v>
      </c>
      <c r="P871" s="42">
        <v>26</v>
      </c>
      <c r="Q871" s="44">
        <f t="shared" si="174"/>
        <v>25.5</v>
      </c>
      <c r="R871" s="45">
        <f t="shared" ca="1" si="175"/>
        <v>0.98076923076923084</v>
      </c>
      <c r="S871" s="44" t="str">
        <f t="shared" ca="1" si="176"/>
        <v>GROWTH</v>
      </c>
      <c r="T871" s="46">
        <v>37.5</v>
      </c>
      <c r="U871" s="46" t="str">
        <f t="shared" ca="1" si="177"/>
        <v>Dec</v>
      </c>
      <c r="V871" s="42">
        <v>37.5</v>
      </c>
      <c r="W871" s="47">
        <f t="shared" si="178"/>
        <v>14</v>
      </c>
      <c r="X871" s="48">
        <f t="shared" ca="1" si="179"/>
        <v>0.37333333333333329</v>
      </c>
      <c r="Y871" s="47" t="str">
        <f t="shared" ca="1" si="180"/>
        <v>GROWTH</v>
      </c>
      <c r="Z871" s="50">
        <v>0</v>
      </c>
      <c r="AA871" s="50">
        <f t="shared" si="181"/>
        <v>0</v>
      </c>
      <c r="AB871" s="27">
        <v>1000000966</v>
      </c>
    </row>
    <row r="872" spans="1:28" s="27" customFormat="1" ht="13.8" hidden="1">
      <c r="A872" s="39" t="s">
        <v>1245</v>
      </c>
      <c r="B872" s="58" t="s">
        <v>48</v>
      </c>
      <c r="C872" s="59" t="s">
        <v>1859</v>
      </c>
      <c r="D872" s="59">
        <v>1000000965</v>
      </c>
      <c r="E872" s="60" t="s">
        <v>1860</v>
      </c>
      <c r="F872" s="40">
        <v>43825</v>
      </c>
      <c r="G872" s="40" t="str">
        <f t="shared" si="169"/>
        <v>Targeted Dealer</v>
      </c>
      <c r="H872" s="40"/>
      <c r="I872" s="41">
        <v>25</v>
      </c>
      <c r="J872" s="41">
        <f t="shared" ca="1" si="170"/>
        <v>550.80645161290317</v>
      </c>
      <c r="K872" s="42">
        <v>0</v>
      </c>
      <c r="L872" s="43">
        <f t="shared" ca="1" si="171"/>
        <v>-550.80645161290317</v>
      </c>
      <c r="M872" s="43">
        <f t="shared" ca="1" si="172"/>
        <v>0</v>
      </c>
      <c r="N872" s="44">
        <v>9.5</v>
      </c>
      <c r="O872" s="45" t="str">
        <f t="shared" ca="1" si="173"/>
        <v>Nov</v>
      </c>
      <c r="P872" s="42">
        <v>9.5</v>
      </c>
      <c r="Q872" s="44">
        <f t="shared" si="174"/>
        <v>-9.5</v>
      </c>
      <c r="R872" s="45">
        <f t="shared" ca="1" si="175"/>
        <v>-1</v>
      </c>
      <c r="S872" s="44" t="str">
        <f t="shared" ca="1" si="176"/>
        <v>DEGROWTH</v>
      </c>
      <c r="T872" s="46">
        <v>19</v>
      </c>
      <c r="U872" s="46" t="str">
        <f t="shared" ca="1" si="177"/>
        <v>Dec</v>
      </c>
      <c r="V872" s="42">
        <v>19</v>
      </c>
      <c r="W872" s="47">
        <f t="shared" si="178"/>
        <v>-19</v>
      </c>
      <c r="X872" s="48">
        <f t="shared" ca="1" si="179"/>
        <v>-1</v>
      </c>
      <c r="Y872" s="47" t="str">
        <f t="shared" ca="1" si="180"/>
        <v>DEGROWTH</v>
      </c>
      <c r="Z872" s="50">
        <v>1</v>
      </c>
      <c r="AA872" s="50">
        <f t="shared" si="181"/>
        <v>0</v>
      </c>
      <c r="AB872" s="27">
        <v>1000000965</v>
      </c>
    </row>
    <row r="873" spans="1:28" s="27" customFormat="1" ht="13.8" hidden="1">
      <c r="A873" s="39" t="s">
        <v>1245</v>
      </c>
      <c r="B873" s="58" t="s">
        <v>48</v>
      </c>
      <c r="C873" s="59" t="s">
        <v>1861</v>
      </c>
      <c r="D873" s="59">
        <v>1000000959</v>
      </c>
      <c r="E873" s="60" t="s">
        <v>1862</v>
      </c>
      <c r="F873" s="40">
        <v>44202</v>
      </c>
      <c r="G873" s="40" t="str">
        <f t="shared" si="169"/>
        <v>Targeted Dealer</v>
      </c>
      <c r="H873" s="40"/>
      <c r="I873" s="41">
        <v>80</v>
      </c>
      <c r="J873" s="41">
        <f t="shared" ca="1" si="170"/>
        <v>1762.5806451612902</v>
      </c>
      <c r="K873" s="42">
        <v>50</v>
      </c>
      <c r="L873" s="43">
        <f t="shared" ca="1" si="171"/>
        <v>-1712.5806451612902</v>
      </c>
      <c r="M873" s="43">
        <f t="shared" ca="1" si="172"/>
        <v>2.8367496339677891</v>
      </c>
      <c r="N873" s="44">
        <v>63.5</v>
      </c>
      <c r="O873" s="45" t="str">
        <f t="shared" ca="1" si="173"/>
        <v>Nov</v>
      </c>
      <c r="P873" s="42">
        <v>63.5</v>
      </c>
      <c r="Q873" s="44">
        <f t="shared" si="174"/>
        <v>-13.5</v>
      </c>
      <c r="R873" s="45">
        <f t="shared" ca="1" si="175"/>
        <v>-0.21259842519685035</v>
      </c>
      <c r="S873" s="44" t="str">
        <f t="shared" ca="1" si="176"/>
        <v>DEGROWTH</v>
      </c>
      <c r="T873" s="46">
        <v>63</v>
      </c>
      <c r="U873" s="46" t="str">
        <f t="shared" ca="1" si="177"/>
        <v>Dec</v>
      </c>
      <c r="V873" s="42">
        <v>63</v>
      </c>
      <c r="W873" s="47">
        <f t="shared" si="178"/>
        <v>-13</v>
      </c>
      <c r="X873" s="48">
        <f t="shared" ca="1" si="179"/>
        <v>-0.20634920634920639</v>
      </c>
      <c r="Y873" s="47" t="str">
        <f t="shared" ca="1" si="180"/>
        <v>DEGROWTH</v>
      </c>
      <c r="Z873" s="50">
        <v>0</v>
      </c>
      <c r="AA873" s="50">
        <f t="shared" si="181"/>
        <v>0</v>
      </c>
      <c r="AB873" s="27">
        <v>1000000959</v>
      </c>
    </row>
    <row r="874" spans="1:28" s="27" customFormat="1" ht="13.8" hidden="1">
      <c r="A874" s="39" t="s">
        <v>1245</v>
      </c>
      <c r="B874" s="58" t="s">
        <v>48</v>
      </c>
      <c r="C874" s="59" t="s">
        <v>1863</v>
      </c>
      <c r="D874" s="59">
        <v>1000000961</v>
      </c>
      <c r="E874" s="60" t="s">
        <v>1864</v>
      </c>
      <c r="F874" s="40">
        <v>44481</v>
      </c>
      <c r="G874" s="40" t="str">
        <f t="shared" si="169"/>
        <v>-</v>
      </c>
      <c r="H874" s="40"/>
      <c r="I874" s="41">
        <v>0</v>
      </c>
      <c r="J874" s="41">
        <f t="shared" ca="1" si="170"/>
        <v>0</v>
      </c>
      <c r="K874" s="42">
        <v>0</v>
      </c>
      <c r="L874" s="43">
        <f t="shared" ca="1" si="171"/>
        <v>0</v>
      </c>
      <c r="M874" s="43" t="str">
        <f t="shared" ca="1" si="172"/>
        <v>-</v>
      </c>
      <c r="N874" s="44">
        <v>0</v>
      </c>
      <c r="O874" s="45" t="str">
        <f t="shared" ca="1" si="173"/>
        <v>Nov</v>
      </c>
      <c r="P874" s="42">
        <v>0</v>
      </c>
      <c r="Q874" s="44">
        <f t="shared" si="174"/>
        <v>0</v>
      </c>
      <c r="R874" s="45">
        <f t="shared" ca="1" si="175"/>
        <v>0</v>
      </c>
      <c r="S874" s="44" t="b">
        <f t="shared" si="176"/>
        <v>0</v>
      </c>
      <c r="T874" s="46">
        <v>38</v>
      </c>
      <c r="U874" s="46" t="str">
        <f t="shared" ca="1" si="177"/>
        <v>Dec</v>
      </c>
      <c r="V874" s="42">
        <v>38</v>
      </c>
      <c r="W874" s="47">
        <f t="shared" si="178"/>
        <v>-38</v>
      </c>
      <c r="X874" s="48">
        <f t="shared" ca="1" si="179"/>
        <v>-1</v>
      </c>
      <c r="Y874" s="47" t="str">
        <f t="shared" ca="1" si="180"/>
        <v>DEGROWTH</v>
      </c>
      <c r="Z874" s="50">
        <v>1</v>
      </c>
      <c r="AA874" s="50">
        <f t="shared" si="181"/>
        <v>0</v>
      </c>
      <c r="AB874" s="27">
        <v>1000000961</v>
      </c>
    </row>
    <row r="875" spans="1:28" s="27" customFormat="1" ht="13.8" hidden="1">
      <c r="A875" s="39" t="s">
        <v>1245</v>
      </c>
      <c r="B875" s="58" t="s">
        <v>48</v>
      </c>
      <c r="C875" s="59" t="s">
        <v>1865</v>
      </c>
      <c r="D875" s="59">
        <v>1000002405</v>
      </c>
      <c r="E875" s="60" t="s">
        <v>1866</v>
      </c>
      <c r="F875" s="40">
        <v>44565</v>
      </c>
      <c r="G875" s="40" t="str">
        <f t="shared" si="169"/>
        <v>Targeted Dealer</v>
      </c>
      <c r="H875" s="40"/>
      <c r="I875" s="41">
        <v>31</v>
      </c>
      <c r="J875" s="41">
        <f t="shared" ca="1" si="170"/>
        <v>683</v>
      </c>
      <c r="K875" s="42">
        <v>33</v>
      </c>
      <c r="L875" s="43">
        <f t="shared" ca="1" si="171"/>
        <v>-650</v>
      </c>
      <c r="M875" s="43">
        <f t="shared" ca="1" si="172"/>
        <v>4.8316251830161052</v>
      </c>
      <c r="N875" s="44">
        <v>13</v>
      </c>
      <c r="O875" s="45" t="str">
        <f t="shared" ca="1" si="173"/>
        <v>Nov</v>
      </c>
      <c r="P875" s="42">
        <v>13</v>
      </c>
      <c r="Q875" s="44">
        <f t="shared" si="174"/>
        <v>20</v>
      </c>
      <c r="R875" s="45">
        <f t="shared" ca="1" si="175"/>
        <v>1.5384615384615383</v>
      </c>
      <c r="S875" s="44" t="str">
        <f t="shared" ca="1" si="176"/>
        <v>GROWTH</v>
      </c>
      <c r="T875" s="46">
        <v>39</v>
      </c>
      <c r="U875" s="46" t="str">
        <f t="shared" ca="1" si="177"/>
        <v>Dec</v>
      </c>
      <c r="V875" s="42">
        <v>39</v>
      </c>
      <c r="W875" s="47">
        <f t="shared" si="178"/>
        <v>-6</v>
      </c>
      <c r="X875" s="48">
        <f t="shared" ca="1" si="179"/>
        <v>-0.15384615384615385</v>
      </c>
      <c r="Y875" s="47" t="str">
        <f t="shared" ca="1" si="180"/>
        <v>DEGROWTH</v>
      </c>
      <c r="Z875" s="50">
        <v>0</v>
      </c>
      <c r="AA875" s="50">
        <f t="shared" si="181"/>
        <v>0</v>
      </c>
      <c r="AB875" s="27">
        <v>1000002405</v>
      </c>
    </row>
    <row r="876" spans="1:28" s="27" customFormat="1" ht="13.8" hidden="1">
      <c r="A876" s="39" t="s">
        <v>1245</v>
      </c>
      <c r="B876" s="58" t="s">
        <v>48</v>
      </c>
      <c r="C876" s="59" t="s">
        <v>1867</v>
      </c>
      <c r="D876" s="59">
        <v>1000002607</v>
      </c>
      <c r="E876" s="60" t="s">
        <v>1868</v>
      </c>
      <c r="F876" s="40">
        <v>44614</v>
      </c>
      <c r="G876" s="40" t="str">
        <f t="shared" si="169"/>
        <v>Targeted Dealer</v>
      </c>
      <c r="H876" s="40" t="s">
        <v>113</v>
      </c>
      <c r="I876" s="41">
        <v>65</v>
      </c>
      <c r="J876" s="41">
        <f t="shared" ca="1" si="170"/>
        <v>1432.0967741935483</v>
      </c>
      <c r="K876" s="42">
        <v>13</v>
      </c>
      <c r="L876" s="43">
        <f t="shared" ca="1" si="171"/>
        <v>-1419.0967741935483</v>
      </c>
      <c r="M876" s="43">
        <f t="shared" ca="1" si="172"/>
        <v>0.90775988286969256</v>
      </c>
      <c r="N876" s="44">
        <v>26</v>
      </c>
      <c r="O876" s="45" t="str">
        <f t="shared" ca="1" si="173"/>
        <v>Nov</v>
      </c>
      <c r="P876" s="42">
        <v>26</v>
      </c>
      <c r="Q876" s="44">
        <f t="shared" si="174"/>
        <v>-13</v>
      </c>
      <c r="R876" s="45">
        <f t="shared" ca="1" si="175"/>
        <v>-0.5</v>
      </c>
      <c r="S876" s="44" t="str">
        <f t="shared" ca="1" si="176"/>
        <v>DEGROWTH</v>
      </c>
      <c r="T876" s="46">
        <v>39</v>
      </c>
      <c r="U876" s="46" t="str">
        <f t="shared" ca="1" si="177"/>
        <v>Dec</v>
      </c>
      <c r="V876" s="42">
        <v>39</v>
      </c>
      <c r="W876" s="47">
        <f t="shared" si="178"/>
        <v>-26</v>
      </c>
      <c r="X876" s="48">
        <f t="shared" ca="1" si="179"/>
        <v>-0.66666666666666674</v>
      </c>
      <c r="Y876" s="47" t="str">
        <f t="shared" ca="1" si="180"/>
        <v>DEGROWTH</v>
      </c>
      <c r="Z876" s="50">
        <v>0</v>
      </c>
      <c r="AA876" s="50">
        <f t="shared" si="181"/>
        <v>1</v>
      </c>
      <c r="AB876" s="27">
        <v>1000002607</v>
      </c>
    </row>
    <row r="877" spans="1:28" s="27" customFormat="1" ht="13.8" hidden="1">
      <c r="A877" s="39" t="s">
        <v>1245</v>
      </c>
      <c r="B877" s="58" t="s">
        <v>48</v>
      </c>
      <c r="C877" s="59" t="s">
        <v>1869</v>
      </c>
      <c r="D877" s="59">
        <v>1000002723</v>
      </c>
      <c r="E877" s="61" t="s">
        <v>1870</v>
      </c>
      <c r="F877" s="40">
        <v>44664</v>
      </c>
      <c r="G877" s="40" t="str">
        <f t="shared" si="169"/>
        <v>Targeted Dealer</v>
      </c>
      <c r="H877" s="40" t="s">
        <v>113</v>
      </c>
      <c r="I877" s="41">
        <v>305</v>
      </c>
      <c r="J877" s="41">
        <f t="shared" ca="1" si="170"/>
        <v>6719.8387096774186</v>
      </c>
      <c r="K877" s="42">
        <v>311.5</v>
      </c>
      <c r="L877" s="43">
        <f t="shared" ca="1" si="171"/>
        <v>-6408.3387096774186</v>
      </c>
      <c r="M877" s="43">
        <f t="shared" ca="1" si="172"/>
        <v>4.6355279264575291</v>
      </c>
      <c r="N877" s="44">
        <v>273</v>
      </c>
      <c r="O877" s="45" t="str">
        <f t="shared" ca="1" si="173"/>
        <v>Nov</v>
      </c>
      <c r="P877" s="42">
        <v>273</v>
      </c>
      <c r="Q877" s="44">
        <f t="shared" si="174"/>
        <v>38.5</v>
      </c>
      <c r="R877" s="45">
        <f t="shared" ca="1" si="175"/>
        <v>0.14102564102564097</v>
      </c>
      <c r="S877" s="44" t="str">
        <f t="shared" ca="1" si="176"/>
        <v>GROWTH</v>
      </c>
      <c r="T877" s="46">
        <v>275</v>
      </c>
      <c r="U877" s="46" t="str">
        <f t="shared" ca="1" si="177"/>
        <v>Dec</v>
      </c>
      <c r="V877" s="42">
        <v>275</v>
      </c>
      <c r="W877" s="47">
        <f t="shared" si="178"/>
        <v>36.5</v>
      </c>
      <c r="X877" s="48">
        <f t="shared" ca="1" si="179"/>
        <v>0.1327272727272728</v>
      </c>
      <c r="Y877" s="47" t="str">
        <f t="shared" ca="1" si="180"/>
        <v>GROWTH</v>
      </c>
      <c r="Z877" s="50">
        <v>0</v>
      </c>
      <c r="AA877" s="50">
        <f t="shared" si="181"/>
        <v>1</v>
      </c>
      <c r="AB877" s="27">
        <v>1000002723</v>
      </c>
    </row>
    <row r="878" spans="1:28" s="27" customFormat="1" ht="13.8" hidden="1">
      <c r="A878" s="39" t="s">
        <v>1245</v>
      </c>
      <c r="B878" s="58" t="s">
        <v>48</v>
      </c>
      <c r="C878" s="59" t="s">
        <v>1871</v>
      </c>
      <c r="D878" s="59">
        <v>1000002832</v>
      </c>
      <c r="E878" s="61" t="s">
        <v>1872</v>
      </c>
      <c r="F878" s="40">
        <v>44748</v>
      </c>
      <c r="G878" s="40" t="str">
        <f t="shared" si="169"/>
        <v>Targeted Dealer</v>
      </c>
      <c r="H878" s="40"/>
      <c r="I878" s="41">
        <v>31</v>
      </c>
      <c r="J878" s="41">
        <f t="shared" ca="1" si="170"/>
        <v>683</v>
      </c>
      <c r="K878" s="42">
        <v>13</v>
      </c>
      <c r="L878" s="43">
        <f t="shared" ca="1" si="171"/>
        <v>-670</v>
      </c>
      <c r="M878" s="43">
        <f t="shared" ca="1" si="172"/>
        <v>1.9033674963396778</v>
      </c>
      <c r="N878" s="44">
        <v>0</v>
      </c>
      <c r="O878" s="45" t="str">
        <f t="shared" ca="1" si="173"/>
        <v>Nov</v>
      </c>
      <c r="P878" s="42">
        <v>0</v>
      </c>
      <c r="Q878" s="44">
        <f t="shared" si="174"/>
        <v>13</v>
      </c>
      <c r="R878" s="45">
        <f t="shared" ca="1" si="175"/>
        <v>0</v>
      </c>
      <c r="S878" s="44" t="b">
        <f t="shared" si="176"/>
        <v>0</v>
      </c>
      <c r="T878" s="46">
        <v>19</v>
      </c>
      <c r="U878" s="46" t="str">
        <f t="shared" ca="1" si="177"/>
        <v>Dec</v>
      </c>
      <c r="V878" s="42">
        <v>19</v>
      </c>
      <c r="W878" s="47">
        <f t="shared" si="178"/>
        <v>-6</v>
      </c>
      <c r="X878" s="48">
        <f t="shared" ca="1" si="179"/>
        <v>-0.31578947368421051</v>
      </c>
      <c r="Y878" s="47" t="str">
        <f t="shared" ca="1" si="180"/>
        <v>DEGROWTH</v>
      </c>
      <c r="Z878" s="50">
        <v>0</v>
      </c>
      <c r="AA878" s="50">
        <f t="shared" si="181"/>
        <v>0</v>
      </c>
      <c r="AB878" s="27">
        <v>1000002832</v>
      </c>
    </row>
    <row r="879" spans="1:28" s="27" customFormat="1" ht="13.8" hidden="1">
      <c r="A879" s="39" t="s">
        <v>1245</v>
      </c>
      <c r="B879" s="58" t="s">
        <v>48</v>
      </c>
      <c r="C879" s="59" t="s">
        <v>1873</v>
      </c>
      <c r="D879" s="59">
        <v>1000003492</v>
      </c>
      <c r="E879" s="61" t="s">
        <v>747</v>
      </c>
      <c r="F879" s="40">
        <v>44903</v>
      </c>
      <c r="G879" s="40" t="str">
        <f t="shared" si="169"/>
        <v>Targeted Dealer</v>
      </c>
      <c r="H879" s="40"/>
      <c r="I879" s="41">
        <v>40</v>
      </c>
      <c r="J879" s="41">
        <f t="shared" ca="1" si="170"/>
        <v>881.29032258064512</v>
      </c>
      <c r="K879" s="42">
        <v>0</v>
      </c>
      <c r="L879" s="43">
        <f t="shared" ca="1" si="171"/>
        <v>-881.29032258064512</v>
      </c>
      <c r="M879" s="43">
        <f t="shared" ca="1" si="172"/>
        <v>0</v>
      </c>
      <c r="N879" s="44">
        <v>12</v>
      </c>
      <c r="O879" s="45" t="str">
        <f t="shared" ca="1" si="173"/>
        <v>Nov</v>
      </c>
      <c r="P879" s="42">
        <v>12</v>
      </c>
      <c r="Q879" s="44">
        <f t="shared" si="174"/>
        <v>-12</v>
      </c>
      <c r="R879" s="45">
        <f t="shared" ca="1" si="175"/>
        <v>-1</v>
      </c>
      <c r="S879" s="44" t="str">
        <f t="shared" ca="1" si="176"/>
        <v>DEGROWTH</v>
      </c>
      <c r="T879" s="46">
        <v>0</v>
      </c>
      <c r="U879" s="46" t="str">
        <f t="shared" ca="1" si="177"/>
        <v>Dec</v>
      </c>
      <c r="V879" s="42">
        <v>0</v>
      </c>
      <c r="W879" s="47">
        <f t="shared" si="178"/>
        <v>0</v>
      </c>
      <c r="X879" s="48">
        <f t="shared" ca="1" si="179"/>
        <v>0</v>
      </c>
      <c r="Y879" s="47" t="b">
        <f t="shared" si="180"/>
        <v>0</v>
      </c>
      <c r="Z879" s="50">
        <v>1</v>
      </c>
      <c r="AA879" s="50">
        <f t="shared" si="181"/>
        <v>0</v>
      </c>
      <c r="AB879" s="27">
        <v>1000003492</v>
      </c>
    </row>
    <row r="880" spans="1:28" s="27" customFormat="1" ht="13.8" hidden="1">
      <c r="A880" s="39" t="s">
        <v>1245</v>
      </c>
      <c r="B880" s="58" t="s">
        <v>48</v>
      </c>
      <c r="C880" s="59" t="s">
        <v>1874</v>
      </c>
      <c r="D880" s="59">
        <v>1000003189</v>
      </c>
      <c r="E880" s="61" t="s">
        <v>1875</v>
      </c>
      <c r="F880" s="40">
        <v>44923</v>
      </c>
      <c r="G880" s="40" t="str">
        <f t="shared" si="169"/>
        <v>Targeted Dealer</v>
      </c>
      <c r="H880" s="40"/>
      <c r="I880" s="41">
        <v>80</v>
      </c>
      <c r="J880" s="41">
        <f t="shared" ca="1" si="170"/>
        <v>1762.5806451612902</v>
      </c>
      <c r="K880" s="42">
        <v>64.5</v>
      </c>
      <c r="L880" s="43">
        <f t="shared" ca="1" si="171"/>
        <v>-1698.0806451612902</v>
      </c>
      <c r="M880" s="43">
        <f t="shared" ca="1" si="172"/>
        <v>3.6594070278184483</v>
      </c>
      <c r="N880" s="44">
        <v>91</v>
      </c>
      <c r="O880" s="45" t="str">
        <f t="shared" ca="1" si="173"/>
        <v>Nov</v>
      </c>
      <c r="P880" s="42">
        <v>91</v>
      </c>
      <c r="Q880" s="44">
        <f t="shared" si="174"/>
        <v>-26.5</v>
      </c>
      <c r="R880" s="45">
        <f t="shared" ca="1" si="175"/>
        <v>-0.29120879120879117</v>
      </c>
      <c r="S880" s="44" t="str">
        <f t="shared" ca="1" si="176"/>
        <v>DEGROWTH</v>
      </c>
      <c r="T880" s="46">
        <v>25</v>
      </c>
      <c r="U880" s="46" t="str">
        <f t="shared" ca="1" si="177"/>
        <v>Dec</v>
      </c>
      <c r="V880" s="42">
        <v>25</v>
      </c>
      <c r="W880" s="47">
        <f t="shared" si="178"/>
        <v>39.5</v>
      </c>
      <c r="X880" s="48">
        <f t="shared" ca="1" si="179"/>
        <v>1.58</v>
      </c>
      <c r="Y880" s="47" t="str">
        <f t="shared" ca="1" si="180"/>
        <v>GROWTH</v>
      </c>
      <c r="Z880" s="50">
        <v>0</v>
      </c>
      <c r="AA880" s="50">
        <f t="shared" si="181"/>
        <v>0</v>
      </c>
      <c r="AB880" s="27">
        <v>1000003189</v>
      </c>
    </row>
    <row r="881" spans="1:28" s="27" customFormat="1" ht="13.8" hidden="1">
      <c r="A881" s="39" t="s">
        <v>1245</v>
      </c>
      <c r="B881" s="58" t="s">
        <v>48</v>
      </c>
      <c r="C881" s="59" t="s">
        <v>1876</v>
      </c>
      <c r="D881" s="59">
        <v>1000003244</v>
      </c>
      <c r="E881" s="61" t="s">
        <v>1877</v>
      </c>
      <c r="F881" s="40">
        <v>44939</v>
      </c>
      <c r="G881" s="40" t="str">
        <f t="shared" si="169"/>
        <v>Targeted Dealer</v>
      </c>
      <c r="H881" s="40"/>
      <c r="I881" s="41">
        <v>25</v>
      </c>
      <c r="J881" s="41">
        <f t="shared" ca="1" si="170"/>
        <v>550.80645161290317</v>
      </c>
      <c r="K881" s="42">
        <v>0</v>
      </c>
      <c r="L881" s="43">
        <f t="shared" ca="1" si="171"/>
        <v>-550.80645161290317</v>
      </c>
      <c r="M881" s="43">
        <f t="shared" ca="1" si="172"/>
        <v>0</v>
      </c>
      <c r="N881" s="44">
        <v>0</v>
      </c>
      <c r="O881" s="45" t="str">
        <f t="shared" ca="1" si="173"/>
        <v>Nov</v>
      </c>
      <c r="P881" s="42">
        <v>0</v>
      </c>
      <c r="Q881" s="44">
        <f t="shared" si="174"/>
        <v>0</v>
      </c>
      <c r="R881" s="45">
        <f t="shared" ca="1" si="175"/>
        <v>0</v>
      </c>
      <c r="S881" s="44" t="b">
        <f t="shared" si="176"/>
        <v>0</v>
      </c>
      <c r="T881" s="46">
        <v>0</v>
      </c>
      <c r="U881" s="46" t="str">
        <f t="shared" ca="1" si="177"/>
        <v>Dec</v>
      </c>
      <c r="V881" s="42">
        <v>0</v>
      </c>
      <c r="W881" s="47">
        <f t="shared" si="178"/>
        <v>0</v>
      </c>
      <c r="X881" s="48">
        <f t="shared" ca="1" si="179"/>
        <v>0</v>
      </c>
      <c r="Y881" s="47" t="b">
        <f t="shared" si="180"/>
        <v>0</v>
      </c>
      <c r="Z881" s="50">
        <v>1</v>
      </c>
      <c r="AA881" s="50">
        <f t="shared" si="181"/>
        <v>0</v>
      </c>
      <c r="AB881" s="27">
        <v>1000003244</v>
      </c>
    </row>
    <row r="882" spans="1:28" s="27" customFormat="1" ht="13.8" hidden="1">
      <c r="A882" s="39" t="s">
        <v>1245</v>
      </c>
      <c r="B882" s="58" t="s">
        <v>48</v>
      </c>
      <c r="C882" s="59" t="s">
        <v>1878</v>
      </c>
      <c r="D882" s="59">
        <v>1000003251</v>
      </c>
      <c r="E882" s="61" t="s">
        <v>922</v>
      </c>
      <c r="F882" s="40">
        <v>44945</v>
      </c>
      <c r="G882" s="40" t="str">
        <f t="shared" si="169"/>
        <v>Targeted Dealer</v>
      </c>
      <c r="H882" s="40"/>
      <c r="I882" s="41">
        <v>44</v>
      </c>
      <c r="J882" s="41">
        <f t="shared" ca="1" si="170"/>
        <v>969.41935483870975</v>
      </c>
      <c r="K882" s="42">
        <v>33</v>
      </c>
      <c r="L882" s="43">
        <f t="shared" ca="1" si="171"/>
        <v>-936.41935483870975</v>
      </c>
      <c r="M882" s="43">
        <f t="shared" ca="1" si="172"/>
        <v>3.4040995607613467</v>
      </c>
      <c r="N882" s="44">
        <v>12.5</v>
      </c>
      <c r="O882" s="45" t="str">
        <f t="shared" ca="1" si="173"/>
        <v>Nov</v>
      </c>
      <c r="P882" s="42">
        <v>12.5</v>
      </c>
      <c r="Q882" s="44">
        <f t="shared" si="174"/>
        <v>20.5</v>
      </c>
      <c r="R882" s="45">
        <f t="shared" ca="1" si="175"/>
        <v>1.6400000000000001</v>
      </c>
      <c r="S882" s="44" t="str">
        <f t="shared" ca="1" si="176"/>
        <v>GROWTH</v>
      </c>
      <c r="T882" s="46">
        <v>20</v>
      </c>
      <c r="U882" s="46" t="str">
        <f t="shared" ca="1" si="177"/>
        <v>Dec</v>
      </c>
      <c r="V882" s="42">
        <v>20</v>
      </c>
      <c r="W882" s="47">
        <f t="shared" si="178"/>
        <v>13</v>
      </c>
      <c r="X882" s="48">
        <f t="shared" ca="1" si="179"/>
        <v>0.64999999999999991</v>
      </c>
      <c r="Y882" s="47" t="str">
        <f t="shared" ca="1" si="180"/>
        <v>GROWTH</v>
      </c>
      <c r="Z882" s="50">
        <v>0</v>
      </c>
      <c r="AA882" s="50">
        <f t="shared" si="181"/>
        <v>0</v>
      </c>
      <c r="AB882" s="27">
        <v>1000003251</v>
      </c>
    </row>
    <row r="883" spans="1:28" s="27" customFormat="1" ht="13.8" hidden="1">
      <c r="A883" s="39" t="s">
        <v>1245</v>
      </c>
      <c r="B883" s="58" t="s">
        <v>48</v>
      </c>
      <c r="C883" s="59" t="s">
        <v>1879</v>
      </c>
      <c r="D883" s="59">
        <v>1000003304</v>
      </c>
      <c r="E883" s="61" t="s">
        <v>922</v>
      </c>
      <c r="F883" s="40">
        <v>44957</v>
      </c>
      <c r="G883" s="40" t="str">
        <f t="shared" si="169"/>
        <v>-</v>
      </c>
      <c r="H883" s="40"/>
      <c r="I883" s="41">
        <v>0</v>
      </c>
      <c r="J883" s="41">
        <f t="shared" ca="1" si="170"/>
        <v>0</v>
      </c>
      <c r="K883" s="42">
        <v>38</v>
      </c>
      <c r="L883" s="43">
        <f t="shared" ca="1" si="171"/>
        <v>38</v>
      </c>
      <c r="M883" s="43" t="str">
        <f t="shared" ca="1" si="172"/>
        <v>-</v>
      </c>
      <c r="N883" s="44">
        <v>13</v>
      </c>
      <c r="O883" s="45" t="str">
        <f t="shared" ca="1" si="173"/>
        <v>Nov</v>
      </c>
      <c r="P883" s="42">
        <v>13</v>
      </c>
      <c r="Q883" s="44">
        <f t="shared" si="174"/>
        <v>25</v>
      </c>
      <c r="R883" s="45">
        <f t="shared" ca="1" si="175"/>
        <v>1.9230769230769229</v>
      </c>
      <c r="S883" s="44" t="str">
        <f t="shared" ca="1" si="176"/>
        <v>GROWTH</v>
      </c>
      <c r="T883" s="46">
        <v>12.5</v>
      </c>
      <c r="U883" s="46" t="str">
        <f t="shared" ca="1" si="177"/>
        <v>Dec</v>
      </c>
      <c r="V883" s="42">
        <v>12.5</v>
      </c>
      <c r="W883" s="47">
        <f t="shared" si="178"/>
        <v>25.5</v>
      </c>
      <c r="X883" s="48">
        <f t="shared" ca="1" si="179"/>
        <v>2.04</v>
      </c>
      <c r="Y883" s="47" t="str">
        <f t="shared" ca="1" si="180"/>
        <v>GROWTH</v>
      </c>
      <c r="Z883" s="50">
        <v>0</v>
      </c>
      <c r="AA883" s="50">
        <f t="shared" si="181"/>
        <v>0</v>
      </c>
      <c r="AB883" s="27">
        <v>1000003304</v>
      </c>
    </row>
    <row r="884" spans="1:28" s="27" customFormat="1" ht="13.8" hidden="1">
      <c r="A884" s="39" t="s">
        <v>1245</v>
      </c>
      <c r="B884" s="58" t="s">
        <v>48</v>
      </c>
      <c r="C884" s="59" t="s">
        <v>1880</v>
      </c>
      <c r="D884" s="59">
        <v>1000003384</v>
      </c>
      <c r="E884" s="61" t="s">
        <v>1881</v>
      </c>
      <c r="F884" s="40">
        <v>44979</v>
      </c>
      <c r="G884" s="40" t="str">
        <f t="shared" si="169"/>
        <v>Targeted Dealer</v>
      </c>
      <c r="H884" s="40"/>
      <c r="I884" s="41">
        <v>75.5</v>
      </c>
      <c r="J884" s="41">
        <f t="shared" ca="1" si="170"/>
        <v>1663.4354838709678</v>
      </c>
      <c r="K884" s="42">
        <v>24.5</v>
      </c>
      <c r="L884" s="43">
        <f t="shared" ca="1" si="171"/>
        <v>-1638.9354838709678</v>
      </c>
      <c r="M884" s="43">
        <f t="shared" ca="1" si="172"/>
        <v>1.4728554390932096</v>
      </c>
      <c r="N884" s="44">
        <v>50</v>
      </c>
      <c r="O884" s="45" t="str">
        <f t="shared" ca="1" si="173"/>
        <v>Nov</v>
      </c>
      <c r="P884" s="42">
        <v>50</v>
      </c>
      <c r="Q884" s="44">
        <f t="shared" si="174"/>
        <v>-25.5</v>
      </c>
      <c r="R884" s="45">
        <f t="shared" ca="1" si="175"/>
        <v>-0.51</v>
      </c>
      <c r="S884" s="44" t="str">
        <f t="shared" ca="1" si="176"/>
        <v>DEGROWTH</v>
      </c>
      <c r="T884" s="46">
        <v>25</v>
      </c>
      <c r="U884" s="46" t="str">
        <f t="shared" ca="1" si="177"/>
        <v>Dec</v>
      </c>
      <c r="V884" s="42">
        <v>25</v>
      </c>
      <c r="W884" s="47">
        <f t="shared" si="178"/>
        <v>-0.5</v>
      </c>
      <c r="X884" s="48">
        <f t="shared" ca="1" si="179"/>
        <v>-2.0000000000000018E-2</v>
      </c>
      <c r="Y884" s="47" t="str">
        <f t="shared" ca="1" si="180"/>
        <v>DEGROWTH</v>
      </c>
      <c r="Z884" s="50">
        <v>0</v>
      </c>
      <c r="AA884" s="50">
        <f t="shared" si="181"/>
        <v>0</v>
      </c>
      <c r="AB884" s="27">
        <v>1000003384</v>
      </c>
    </row>
    <row r="885" spans="1:28" s="27" customFormat="1" ht="13.8" hidden="1">
      <c r="A885" s="39" t="s">
        <v>1245</v>
      </c>
      <c r="B885" s="58" t="s">
        <v>48</v>
      </c>
      <c r="C885" s="59" t="s">
        <v>1882</v>
      </c>
      <c r="D885" s="59">
        <v>1000003385</v>
      </c>
      <c r="E885" s="61" t="s">
        <v>1883</v>
      </c>
      <c r="F885" s="40">
        <v>44983</v>
      </c>
      <c r="G885" s="40" t="str">
        <f t="shared" si="169"/>
        <v>Targeted Dealer</v>
      </c>
      <c r="H885" s="40"/>
      <c r="I885" s="41">
        <v>215</v>
      </c>
      <c r="J885" s="41">
        <f t="shared" ca="1" si="170"/>
        <v>4736.9354838709678</v>
      </c>
      <c r="K885" s="42">
        <v>193.5</v>
      </c>
      <c r="L885" s="43">
        <f t="shared" ca="1" si="171"/>
        <v>-4543.4354838709678</v>
      </c>
      <c r="M885" s="43">
        <f t="shared" ca="1" si="172"/>
        <v>4.0849194729136169</v>
      </c>
      <c r="N885" s="44">
        <v>161.5</v>
      </c>
      <c r="O885" s="45" t="str">
        <f t="shared" ca="1" si="173"/>
        <v>Nov</v>
      </c>
      <c r="P885" s="42">
        <v>161.5</v>
      </c>
      <c r="Q885" s="44">
        <f t="shared" si="174"/>
        <v>32</v>
      </c>
      <c r="R885" s="45">
        <f t="shared" ca="1" si="175"/>
        <v>0.19814241486068118</v>
      </c>
      <c r="S885" s="44" t="str">
        <f t="shared" ca="1" si="176"/>
        <v>GROWTH</v>
      </c>
      <c r="T885" s="46">
        <v>134</v>
      </c>
      <c r="U885" s="46" t="str">
        <f t="shared" ca="1" si="177"/>
        <v>Dec</v>
      </c>
      <c r="V885" s="42">
        <v>134</v>
      </c>
      <c r="W885" s="47">
        <f t="shared" si="178"/>
        <v>59.5</v>
      </c>
      <c r="X885" s="48">
        <f t="shared" ca="1" si="179"/>
        <v>0.44402985074626855</v>
      </c>
      <c r="Y885" s="47" t="str">
        <f t="shared" ca="1" si="180"/>
        <v>GROWTH</v>
      </c>
      <c r="Z885" s="50">
        <v>0</v>
      </c>
      <c r="AA885" s="50">
        <f t="shared" si="181"/>
        <v>0</v>
      </c>
      <c r="AB885" s="27">
        <v>1000003385</v>
      </c>
    </row>
    <row r="886" spans="1:28" s="27" customFormat="1" ht="13.8" hidden="1">
      <c r="A886" s="39" t="s">
        <v>1245</v>
      </c>
      <c r="B886" s="58" t="s">
        <v>48</v>
      </c>
      <c r="C886" s="59" t="s">
        <v>1884</v>
      </c>
      <c r="D886" s="59">
        <v>1000003408</v>
      </c>
      <c r="E886" s="61" t="s">
        <v>1885</v>
      </c>
      <c r="F886" s="40">
        <v>44991</v>
      </c>
      <c r="G886" s="40" t="str">
        <f t="shared" si="169"/>
        <v>-</v>
      </c>
      <c r="H886" s="40"/>
      <c r="I886" s="41">
        <v>0</v>
      </c>
      <c r="J886" s="41">
        <f t="shared" ca="1" si="170"/>
        <v>0</v>
      </c>
      <c r="K886" s="42">
        <v>0</v>
      </c>
      <c r="L886" s="43">
        <f t="shared" ca="1" si="171"/>
        <v>0</v>
      </c>
      <c r="M886" s="43" t="str">
        <f t="shared" ca="1" si="172"/>
        <v>-</v>
      </c>
      <c r="N886" s="44">
        <v>0</v>
      </c>
      <c r="O886" s="45" t="str">
        <f t="shared" ca="1" si="173"/>
        <v>Nov</v>
      </c>
      <c r="P886" s="42">
        <v>0</v>
      </c>
      <c r="Q886" s="44">
        <f t="shared" si="174"/>
        <v>0</v>
      </c>
      <c r="R886" s="45">
        <f t="shared" ca="1" si="175"/>
        <v>0</v>
      </c>
      <c r="S886" s="44" t="b">
        <f t="shared" si="176"/>
        <v>0</v>
      </c>
      <c r="T886" s="46">
        <v>12.5</v>
      </c>
      <c r="U886" s="46" t="str">
        <f t="shared" ca="1" si="177"/>
        <v>Dec</v>
      </c>
      <c r="V886" s="42">
        <v>12.5</v>
      </c>
      <c r="W886" s="47">
        <f t="shared" si="178"/>
        <v>-12.5</v>
      </c>
      <c r="X886" s="48">
        <f t="shared" ca="1" si="179"/>
        <v>-1</v>
      </c>
      <c r="Y886" s="47" t="str">
        <f t="shared" ca="1" si="180"/>
        <v>DEGROWTH</v>
      </c>
      <c r="Z886" s="50">
        <v>1</v>
      </c>
      <c r="AA886" s="50">
        <f t="shared" si="181"/>
        <v>0</v>
      </c>
      <c r="AB886" s="27">
        <v>1000003408</v>
      </c>
    </row>
    <row r="887" spans="1:28" s="27" customFormat="1" ht="13.8" hidden="1">
      <c r="A887" s="39" t="s">
        <v>1245</v>
      </c>
      <c r="B887" s="58" t="s">
        <v>48</v>
      </c>
      <c r="C887" s="59" t="s">
        <v>1886</v>
      </c>
      <c r="D887" s="59">
        <v>1000003429</v>
      </c>
      <c r="E887" s="61" t="s">
        <v>1887</v>
      </c>
      <c r="F887" s="40">
        <v>45001</v>
      </c>
      <c r="G887" s="40" t="str">
        <f t="shared" si="169"/>
        <v>Targeted Dealer</v>
      </c>
      <c r="H887" s="40"/>
      <c r="I887" s="41">
        <v>30</v>
      </c>
      <c r="J887" s="41">
        <f t="shared" ca="1" si="170"/>
        <v>660.9677419354839</v>
      </c>
      <c r="K887" s="42">
        <v>39</v>
      </c>
      <c r="L887" s="43">
        <f t="shared" ca="1" si="171"/>
        <v>-621.9677419354839</v>
      </c>
      <c r="M887" s="43">
        <f t="shared" ca="1" si="172"/>
        <v>5.9004392386530009</v>
      </c>
      <c r="N887" s="44">
        <v>12.5</v>
      </c>
      <c r="O887" s="45" t="str">
        <f t="shared" ca="1" si="173"/>
        <v>Nov</v>
      </c>
      <c r="P887" s="42">
        <v>12.5</v>
      </c>
      <c r="Q887" s="44">
        <f t="shared" si="174"/>
        <v>26.5</v>
      </c>
      <c r="R887" s="45">
        <f t="shared" ca="1" si="175"/>
        <v>2.12</v>
      </c>
      <c r="S887" s="44" t="str">
        <f t="shared" ca="1" si="176"/>
        <v>GROWTH</v>
      </c>
      <c r="T887" s="46">
        <v>22</v>
      </c>
      <c r="U887" s="46" t="str">
        <f t="shared" ca="1" si="177"/>
        <v>Dec</v>
      </c>
      <c r="V887" s="42">
        <v>22</v>
      </c>
      <c r="W887" s="47">
        <f t="shared" si="178"/>
        <v>17</v>
      </c>
      <c r="X887" s="48">
        <f t="shared" ca="1" si="179"/>
        <v>0.77272727272727271</v>
      </c>
      <c r="Y887" s="47" t="str">
        <f t="shared" ca="1" si="180"/>
        <v>GROWTH</v>
      </c>
      <c r="Z887" s="50">
        <v>0</v>
      </c>
      <c r="AA887" s="50">
        <f t="shared" si="181"/>
        <v>0</v>
      </c>
      <c r="AB887" s="27">
        <v>1000003429</v>
      </c>
    </row>
    <row r="888" spans="1:28" s="27" customFormat="1" ht="13.8" hidden="1">
      <c r="A888" s="39" t="s">
        <v>1245</v>
      </c>
      <c r="B888" s="58" t="s">
        <v>48</v>
      </c>
      <c r="C888" s="59" t="s">
        <v>1888</v>
      </c>
      <c r="D888" s="59">
        <v>1000003443</v>
      </c>
      <c r="E888" s="61" t="s">
        <v>1889</v>
      </c>
      <c r="F888" s="40">
        <v>45008</v>
      </c>
      <c r="G888" s="40" t="str">
        <f t="shared" si="169"/>
        <v>Targeted Dealer</v>
      </c>
      <c r="H888" s="40" t="s">
        <v>113</v>
      </c>
      <c r="I888" s="41">
        <v>130</v>
      </c>
      <c r="J888" s="41">
        <f t="shared" ca="1" si="170"/>
        <v>2864.1935483870966</v>
      </c>
      <c r="K888" s="42">
        <v>109.5</v>
      </c>
      <c r="L888" s="43">
        <f t="shared" ca="1" si="171"/>
        <v>-2754.6935483870966</v>
      </c>
      <c r="M888" s="43">
        <f t="shared" ca="1" si="172"/>
        <v>3.8230656605473592</v>
      </c>
      <c r="N888" s="44">
        <v>75</v>
      </c>
      <c r="O888" s="45" t="str">
        <f t="shared" ca="1" si="173"/>
        <v>Nov</v>
      </c>
      <c r="P888" s="42">
        <v>75</v>
      </c>
      <c r="Q888" s="44">
        <f t="shared" si="174"/>
        <v>34.5</v>
      </c>
      <c r="R888" s="45">
        <f t="shared" ca="1" si="175"/>
        <v>0.45999999999999996</v>
      </c>
      <c r="S888" s="44" t="str">
        <f t="shared" ca="1" si="176"/>
        <v>GROWTH</v>
      </c>
      <c r="T888" s="46">
        <v>137</v>
      </c>
      <c r="U888" s="46" t="str">
        <f t="shared" ca="1" si="177"/>
        <v>Dec</v>
      </c>
      <c r="V888" s="42">
        <v>137</v>
      </c>
      <c r="W888" s="47">
        <f t="shared" si="178"/>
        <v>-27.5</v>
      </c>
      <c r="X888" s="48">
        <f t="shared" ca="1" si="179"/>
        <v>-0.2007299270072993</v>
      </c>
      <c r="Y888" s="47" t="str">
        <f t="shared" ca="1" si="180"/>
        <v>DEGROWTH</v>
      </c>
      <c r="Z888" s="50">
        <v>0</v>
      </c>
      <c r="AA888" s="50">
        <f t="shared" si="181"/>
        <v>1</v>
      </c>
      <c r="AB888" s="27">
        <v>1000003443</v>
      </c>
    </row>
    <row r="889" spans="1:28" s="27" customFormat="1" ht="13.8" hidden="1">
      <c r="A889" s="39" t="s">
        <v>1245</v>
      </c>
      <c r="B889" s="58" t="s">
        <v>48</v>
      </c>
      <c r="C889" s="59" t="s">
        <v>1890</v>
      </c>
      <c r="D889" s="59">
        <v>1000003745</v>
      </c>
      <c r="E889" s="61" t="s">
        <v>1891</v>
      </c>
      <c r="F889" s="40">
        <v>45234</v>
      </c>
      <c r="G889" s="40" t="str">
        <f t="shared" si="169"/>
        <v>Targeted Dealer</v>
      </c>
      <c r="H889" s="40" t="s">
        <v>113</v>
      </c>
      <c r="I889" s="41">
        <v>120</v>
      </c>
      <c r="J889" s="41">
        <f t="shared" ca="1" si="170"/>
        <v>2643.8709677419356</v>
      </c>
      <c r="K889" s="42">
        <v>153</v>
      </c>
      <c r="L889" s="43">
        <f t="shared" ca="1" si="171"/>
        <v>-2490.8709677419356</v>
      </c>
      <c r="M889" s="43">
        <f t="shared" ca="1" si="172"/>
        <v>5.7869692532942896</v>
      </c>
      <c r="N889" s="44">
        <v>110</v>
      </c>
      <c r="O889" s="45" t="str">
        <f t="shared" ca="1" si="173"/>
        <v>Nov</v>
      </c>
      <c r="P889" s="42">
        <v>110</v>
      </c>
      <c r="Q889" s="44">
        <f t="shared" si="174"/>
        <v>43</v>
      </c>
      <c r="R889" s="45">
        <f t="shared" ca="1" si="175"/>
        <v>0.39090909090909087</v>
      </c>
      <c r="S889" s="44" t="str">
        <f t="shared" ca="1" si="176"/>
        <v>GROWTH</v>
      </c>
      <c r="T889" s="46">
        <v>63.5</v>
      </c>
      <c r="U889" s="46" t="str">
        <f t="shared" ca="1" si="177"/>
        <v>Dec</v>
      </c>
      <c r="V889" s="42">
        <v>63.5</v>
      </c>
      <c r="W889" s="47">
        <f t="shared" si="178"/>
        <v>89.5</v>
      </c>
      <c r="X889" s="48">
        <f t="shared" ca="1" si="179"/>
        <v>1.409448818897638</v>
      </c>
      <c r="Y889" s="47" t="str">
        <f t="shared" ca="1" si="180"/>
        <v>GROWTH</v>
      </c>
      <c r="Z889" s="50">
        <v>0</v>
      </c>
      <c r="AA889" s="50">
        <f t="shared" si="181"/>
        <v>1</v>
      </c>
      <c r="AB889" s="27">
        <v>1000003745</v>
      </c>
    </row>
    <row r="890" spans="1:28" s="27" customFormat="1" ht="13.8" hidden="1">
      <c r="A890" s="39" t="s">
        <v>1245</v>
      </c>
      <c r="B890" s="58" t="s">
        <v>48</v>
      </c>
      <c r="C890" s="59" t="s">
        <v>1892</v>
      </c>
      <c r="D890" s="59">
        <v>1000003748</v>
      </c>
      <c r="E890" s="61" t="s">
        <v>1893</v>
      </c>
      <c r="F890" s="40">
        <v>45240</v>
      </c>
      <c r="G890" s="40" t="str">
        <f t="shared" si="169"/>
        <v>-</v>
      </c>
      <c r="H890" s="40"/>
      <c r="I890" s="41">
        <v>0</v>
      </c>
      <c r="J890" s="41">
        <f t="shared" ca="1" si="170"/>
        <v>0</v>
      </c>
      <c r="K890" s="42">
        <v>0</v>
      </c>
      <c r="L890" s="43">
        <f t="shared" ca="1" si="171"/>
        <v>0</v>
      </c>
      <c r="M890" s="43" t="str">
        <f t="shared" ca="1" si="172"/>
        <v>-</v>
      </c>
      <c r="N890" s="44">
        <v>0</v>
      </c>
      <c r="O890" s="45" t="str">
        <f t="shared" ca="1" si="173"/>
        <v>Nov</v>
      </c>
      <c r="P890" s="42">
        <v>0</v>
      </c>
      <c r="Q890" s="44">
        <f t="shared" si="174"/>
        <v>0</v>
      </c>
      <c r="R890" s="45">
        <f t="shared" ca="1" si="175"/>
        <v>0</v>
      </c>
      <c r="S890" s="44" t="b">
        <f t="shared" si="176"/>
        <v>0</v>
      </c>
      <c r="T890" s="46">
        <v>9.5</v>
      </c>
      <c r="U890" s="46" t="str">
        <f t="shared" ca="1" si="177"/>
        <v>Dec</v>
      </c>
      <c r="V890" s="42">
        <v>9.5</v>
      </c>
      <c r="W890" s="47">
        <f t="shared" si="178"/>
        <v>-9.5</v>
      </c>
      <c r="X890" s="48">
        <f t="shared" ca="1" si="179"/>
        <v>-1</v>
      </c>
      <c r="Y890" s="47" t="str">
        <f t="shared" ca="1" si="180"/>
        <v>DEGROWTH</v>
      </c>
      <c r="Z890" s="50">
        <v>1</v>
      </c>
      <c r="AA890" s="50">
        <f t="shared" si="181"/>
        <v>0</v>
      </c>
      <c r="AB890" s="27">
        <v>1000003748</v>
      </c>
    </row>
    <row r="891" spans="1:28" s="27" customFormat="1" ht="13.8" hidden="1">
      <c r="A891" s="50" t="s">
        <v>1245</v>
      </c>
      <c r="B891" s="63" t="s">
        <v>48</v>
      </c>
      <c r="C891" s="63" t="s">
        <v>1894</v>
      </c>
      <c r="D891" s="63">
        <v>1000003842</v>
      </c>
      <c r="E891" s="63" t="s">
        <v>1895</v>
      </c>
      <c r="F891" s="51">
        <v>45322</v>
      </c>
      <c r="G891" s="40" t="str">
        <f t="shared" si="169"/>
        <v>Targeted Dealer</v>
      </c>
      <c r="H891" s="40"/>
      <c r="I891" s="41">
        <v>110</v>
      </c>
      <c r="J891" s="41">
        <f t="shared" ca="1" si="170"/>
        <v>2423.5483870967741</v>
      </c>
      <c r="K891" s="42">
        <v>79</v>
      </c>
      <c r="L891" s="43">
        <f t="shared" ca="1" si="171"/>
        <v>-2344.5483870967741</v>
      </c>
      <c r="M891" s="43">
        <f t="shared" ca="1" si="172"/>
        <v>3.2596832157593507</v>
      </c>
      <c r="N891" s="44">
        <v>100</v>
      </c>
      <c r="O891" s="45" t="str">
        <f t="shared" ca="1" si="173"/>
        <v>Nov</v>
      </c>
      <c r="P891" s="42">
        <v>100</v>
      </c>
      <c r="Q891" s="44">
        <f t="shared" si="174"/>
        <v>-21</v>
      </c>
      <c r="R891" s="45">
        <f t="shared" ca="1" si="175"/>
        <v>-0.20999999999999996</v>
      </c>
      <c r="S891" s="44" t="str">
        <f t="shared" ca="1" si="176"/>
        <v>DEGROWTH</v>
      </c>
      <c r="T891" s="46">
        <v>0</v>
      </c>
      <c r="U891" s="46" t="str">
        <f t="shared" ca="1" si="177"/>
        <v>Dec</v>
      </c>
      <c r="V891" s="42">
        <v>0</v>
      </c>
      <c r="W891" s="47">
        <f t="shared" si="178"/>
        <v>79</v>
      </c>
      <c r="X891" s="48">
        <f t="shared" ca="1" si="179"/>
        <v>0</v>
      </c>
      <c r="Y891" s="47" t="b">
        <f t="shared" si="180"/>
        <v>0</v>
      </c>
      <c r="Z891" s="50">
        <v>0</v>
      </c>
      <c r="AA891" s="50">
        <f t="shared" si="181"/>
        <v>0</v>
      </c>
      <c r="AB891" s="27">
        <v>1000003842</v>
      </c>
    </row>
    <row r="892" spans="1:28" s="27" customFormat="1" ht="13.8" hidden="1">
      <c r="A892" s="50" t="s">
        <v>1245</v>
      </c>
      <c r="B892" s="63" t="s">
        <v>48</v>
      </c>
      <c r="C892" s="63" t="s">
        <v>1896</v>
      </c>
      <c r="D892" s="63">
        <v>1000003843</v>
      </c>
      <c r="E892" s="63" t="s">
        <v>1897</v>
      </c>
      <c r="F892" s="51">
        <v>45322</v>
      </c>
      <c r="G892" s="40" t="str">
        <f t="shared" si="169"/>
        <v>Targeted Dealer</v>
      </c>
      <c r="H892" s="40"/>
      <c r="I892" s="41">
        <v>225</v>
      </c>
      <c r="J892" s="41">
        <f t="shared" ca="1" si="170"/>
        <v>4957.2580645161288</v>
      </c>
      <c r="K892" s="42">
        <v>362.5</v>
      </c>
      <c r="L892" s="43">
        <f t="shared" ca="1" si="171"/>
        <v>-4594.7580645161288</v>
      </c>
      <c r="M892" s="43">
        <f t="shared" ca="1" si="172"/>
        <v>7.3125101675614124</v>
      </c>
      <c r="N892" s="44">
        <v>279.5</v>
      </c>
      <c r="O892" s="45" t="str">
        <f t="shared" ca="1" si="173"/>
        <v>Nov</v>
      </c>
      <c r="P892" s="42">
        <v>279.5</v>
      </c>
      <c r="Q892" s="44">
        <f t="shared" si="174"/>
        <v>83</v>
      </c>
      <c r="R892" s="45">
        <f t="shared" ca="1" si="175"/>
        <v>0.29695885509838993</v>
      </c>
      <c r="S892" s="44" t="str">
        <f t="shared" ca="1" si="176"/>
        <v>GROWTH</v>
      </c>
      <c r="T892" s="46">
        <v>0</v>
      </c>
      <c r="U892" s="46" t="str">
        <f t="shared" ca="1" si="177"/>
        <v>Dec</v>
      </c>
      <c r="V892" s="42">
        <v>0</v>
      </c>
      <c r="W892" s="47">
        <f t="shared" si="178"/>
        <v>362.5</v>
      </c>
      <c r="X892" s="48">
        <f t="shared" ca="1" si="179"/>
        <v>0</v>
      </c>
      <c r="Y892" s="47" t="b">
        <f t="shared" si="180"/>
        <v>0</v>
      </c>
      <c r="Z892" s="50">
        <v>0</v>
      </c>
      <c r="AA892" s="50">
        <f t="shared" si="181"/>
        <v>0</v>
      </c>
      <c r="AB892" s="27">
        <v>1000003843</v>
      </c>
    </row>
    <row r="893" spans="1:28" s="27" customFormat="1" ht="13.8" hidden="1">
      <c r="A893" s="50" t="s">
        <v>1245</v>
      </c>
      <c r="B893" s="63" t="s">
        <v>48</v>
      </c>
      <c r="C893" s="63" t="s">
        <v>1898</v>
      </c>
      <c r="D893" s="63">
        <v>1000003896</v>
      </c>
      <c r="E893" s="63" t="s">
        <v>1899</v>
      </c>
      <c r="F893" s="40">
        <v>45379</v>
      </c>
      <c r="G893" s="40" t="str">
        <f t="shared" si="169"/>
        <v>Targeted Dealer</v>
      </c>
      <c r="H893" s="40"/>
      <c r="I893" s="41">
        <v>85</v>
      </c>
      <c r="J893" s="41">
        <f t="shared" ca="1" si="170"/>
        <v>1872.7419354838707</v>
      </c>
      <c r="K893" s="42">
        <v>85</v>
      </c>
      <c r="L893" s="43">
        <f t="shared" ca="1" si="171"/>
        <v>-1787.7419354838707</v>
      </c>
      <c r="M893" s="43">
        <f t="shared" ca="1" si="172"/>
        <v>4.5387994143484631</v>
      </c>
      <c r="N893" s="44">
        <v>50</v>
      </c>
      <c r="O893" s="45" t="str">
        <f t="shared" ca="1" si="173"/>
        <v>Nov</v>
      </c>
      <c r="P893" s="42">
        <v>50</v>
      </c>
      <c r="Q893" s="44">
        <f t="shared" si="174"/>
        <v>35</v>
      </c>
      <c r="R893" s="45">
        <f t="shared" ca="1" si="175"/>
        <v>0.7</v>
      </c>
      <c r="S893" s="44" t="str">
        <f t="shared" ca="1" si="176"/>
        <v>GROWTH</v>
      </c>
      <c r="T893" s="46">
        <v>0</v>
      </c>
      <c r="U893" s="46" t="str">
        <f t="shared" ca="1" si="177"/>
        <v>Dec</v>
      </c>
      <c r="V893" s="42">
        <v>0</v>
      </c>
      <c r="W893" s="47">
        <f t="shared" si="178"/>
        <v>85</v>
      </c>
      <c r="X893" s="48">
        <f t="shared" ca="1" si="179"/>
        <v>0</v>
      </c>
      <c r="Y893" s="47" t="b">
        <f t="shared" si="180"/>
        <v>0</v>
      </c>
      <c r="Z893" s="50">
        <v>0</v>
      </c>
      <c r="AA893" s="50">
        <f t="shared" si="181"/>
        <v>0</v>
      </c>
      <c r="AB893" s="27">
        <v>1000003896</v>
      </c>
    </row>
    <row r="894" spans="1:28" s="27" customFormat="1" ht="13.8">
      <c r="A894" s="50" t="s">
        <v>1245</v>
      </c>
      <c r="B894" s="63" t="s">
        <v>48</v>
      </c>
      <c r="C894" s="63" t="s">
        <v>1900</v>
      </c>
      <c r="D894" s="63">
        <v>1000003925</v>
      </c>
      <c r="E894" s="63" t="s">
        <v>1901</v>
      </c>
      <c r="F894" s="40">
        <v>45412</v>
      </c>
      <c r="G894" s="40" t="str">
        <f t="shared" si="169"/>
        <v>-</v>
      </c>
      <c r="H894" s="40"/>
      <c r="I894" s="41">
        <v>0</v>
      </c>
      <c r="J894" s="41">
        <f t="shared" ca="1" si="170"/>
        <v>0</v>
      </c>
      <c r="K894" s="42">
        <v>0</v>
      </c>
      <c r="L894" s="43">
        <f t="shared" ca="1" si="171"/>
        <v>0</v>
      </c>
      <c r="M894" s="43" t="str">
        <f t="shared" ca="1" si="172"/>
        <v>-</v>
      </c>
      <c r="N894" s="44">
        <v>0</v>
      </c>
      <c r="O894" s="45" t="str">
        <f t="shared" ca="1" si="173"/>
        <v>Nov</v>
      </c>
      <c r="P894" s="42">
        <v>0</v>
      </c>
      <c r="Q894" s="44">
        <f t="shared" si="174"/>
        <v>0</v>
      </c>
      <c r="R894" s="45">
        <f t="shared" ca="1" si="175"/>
        <v>0</v>
      </c>
      <c r="S894" s="44" t="b">
        <f t="shared" si="176"/>
        <v>0</v>
      </c>
      <c r="T894" s="46">
        <v>0</v>
      </c>
      <c r="U894" s="46" t="str">
        <f t="shared" ca="1" si="177"/>
        <v>Dec</v>
      </c>
      <c r="V894" s="42">
        <v>0</v>
      </c>
      <c r="W894" s="47">
        <f t="shared" si="178"/>
        <v>0</v>
      </c>
      <c r="X894" s="48">
        <f t="shared" ca="1" si="179"/>
        <v>0</v>
      </c>
      <c r="Y894" s="47" t="b">
        <f t="shared" si="180"/>
        <v>0</v>
      </c>
      <c r="Z894" s="50">
        <v>1</v>
      </c>
      <c r="AA894" s="50">
        <f t="shared" si="181"/>
        <v>0</v>
      </c>
      <c r="AB894" s="27" t="e">
        <v>#N/A</v>
      </c>
    </row>
    <row r="895" spans="1:28" s="27" customFormat="1" ht="13.8" hidden="1">
      <c r="A895" s="50" t="s">
        <v>1245</v>
      </c>
      <c r="B895" s="63" t="s">
        <v>48</v>
      </c>
      <c r="C895" s="63" t="s">
        <v>1902</v>
      </c>
      <c r="D895" s="63">
        <v>1000003930</v>
      </c>
      <c r="E895" s="63" t="s">
        <v>1903</v>
      </c>
      <c r="F895" s="40">
        <v>45412</v>
      </c>
      <c r="G895" s="40" t="str">
        <f t="shared" si="169"/>
        <v>Targeted Dealer</v>
      </c>
      <c r="H895" s="40"/>
      <c r="I895" s="41">
        <v>85</v>
      </c>
      <c r="J895" s="41">
        <f t="shared" ca="1" si="170"/>
        <v>1872.7419354838707</v>
      </c>
      <c r="K895" s="42">
        <v>25</v>
      </c>
      <c r="L895" s="43">
        <f t="shared" ca="1" si="171"/>
        <v>-1847.7419354838707</v>
      </c>
      <c r="M895" s="43">
        <f t="shared" ca="1" si="172"/>
        <v>1.3349410042201362</v>
      </c>
      <c r="N895" s="44">
        <v>50</v>
      </c>
      <c r="O895" s="45" t="str">
        <f t="shared" ca="1" si="173"/>
        <v>Nov</v>
      </c>
      <c r="P895" s="42">
        <v>50</v>
      </c>
      <c r="Q895" s="44">
        <f t="shared" si="174"/>
        <v>-25</v>
      </c>
      <c r="R895" s="45">
        <f t="shared" ca="1" si="175"/>
        <v>-0.5</v>
      </c>
      <c r="S895" s="44" t="str">
        <f t="shared" ca="1" si="176"/>
        <v>DEGROWTH</v>
      </c>
      <c r="T895" s="46">
        <v>0</v>
      </c>
      <c r="U895" s="46" t="str">
        <f t="shared" ca="1" si="177"/>
        <v>Dec</v>
      </c>
      <c r="V895" s="42">
        <v>0</v>
      </c>
      <c r="W895" s="47">
        <f t="shared" si="178"/>
        <v>25</v>
      </c>
      <c r="X895" s="48">
        <f t="shared" ca="1" si="179"/>
        <v>0</v>
      </c>
      <c r="Y895" s="47" t="b">
        <f t="shared" si="180"/>
        <v>0</v>
      </c>
      <c r="Z895" s="50">
        <v>0</v>
      </c>
      <c r="AA895" s="50">
        <f t="shared" si="181"/>
        <v>0</v>
      </c>
      <c r="AB895" s="27">
        <v>1000003930</v>
      </c>
    </row>
    <row r="896" spans="1:28" s="27" customFormat="1" ht="13.8" hidden="1">
      <c r="A896" s="50" t="s">
        <v>1245</v>
      </c>
      <c r="B896" s="63" t="s">
        <v>48</v>
      </c>
      <c r="C896" s="63" t="s">
        <v>1904</v>
      </c>
      <c r="D896" s="63">
        <v>1000003974</v>
      </c>
      <c r="E896" s="63" t="s">
        <v>369</v>
      </c>
      <c r="F896" s="40">
        <v>45430</v>
      </c>
      <c r="G896" s="40" t="str">
        <f t="shared" si="169"/>
        <v>Targeted Dealer</v>
      </c>
      <c r="H896" s="40"/>
      <c r="I896" s="41">
        <v>18</v>
      </c>
      <c r="J896" s="41">
        <f t="shared" ca="1" si="170"/>
        <v>396.58064516129036</v>
      </c>
      <c r="K896" s="42">
        <v>20</v>
      </c>
      <c r="L896" s="43">
        <f t="shared" ca="1" si="171"/>
        <v>-376.58064516129036</v>
      </c>
      <c r="M896" s="43">
        <f t="shared" ca="1" si="172"/>
        <v>5.0431104603871804</v>
      </c>
      <c r="N896" s="44">
        <v>9.5</v>
      </c>
      <c r="O896" s="45" t="str">
        <f t="shared" ca="1" si="173"/>
        <v>Nov</v>
      </c>
      <c r="P896" s="42">
        <v>9.5</v>
      </c>
      <c r="Q896" s="44">
        <f t="shared" si="174"/>
        <v>10.5</v>
      </c>
      <c r="R896" s="45">
        <f t="shared" ca="1" si="175"/>
        <v>1.1052631578947367</v>
      </c>
      <c r="S896" s="44" t="str">
        <f t="shared" ca="1" si="176"/>
        <v>GROWTH</v>
      </c>
      <c r="T896" s="46">
        <v>0</v>
      </c>
      <c r="U896" s="46" t="str">
        <f t="shared" ca="1" si="177"/>
        <v>Dec</v>
      </c>
      <c r="V896" s="42">
        <v>0</v>
      </c>
      <c r="W896" s="47">
        <f t="shared" si="178"/>
        <v>20</v>
      </c>
      <c r="X896" s="48">
        <f t="shared" ca="1" si="179"/>
        <v>0</v>
      </c>
      <c r="Y896" s="47" t="b">
        <f t="shared" si="180"/>
        <v>0</v>
      </c>
      <c r="Z896" s="50">
        <v>0</v>
      </c>
      <c r="AA896" s="50">
        <f t="shared" si="181"/>
        <v>0</v>
      </c>
      <c r="AB896" s="27">
        <v>1000003974</v>
      </c>
    </row>
    <row r="897" spans="1:28" s="27" customFormat="1" ht="13.8" hidden="1">
      <c r="A897" s="50" t="s">
        <v>1245</v>
      </c>
      <c r="B897" s="63" t="s">
        <v>48</v>
      </c>
      <c r="C897" s="63" t="s">
        <v>1905</v>
      </c>
      <c r="D897" s="63">
        <v>1000003998</v>
      </c>
      <c r="E897" s="63" t="s">
        <v>1906</v>
      </c>
      <c r="F897" s="40">
        <v>45449</v>
      </c>
      <c r="G897" s="40" t="str">
        <f t="shared" si="169"/>
        <v>Targeted Dealer</v>
      </c>
      <c r="H897" s="40"/>
      <c r="I897" s="41">
        <v>36</v>
      </c>
      <c r="J897" s="41">
        <f t="shared" ca="1" si="170"/>
        <v>793.16129032258073</v>
      </c>
      <c r="K897" s="42">
        <v>12.5</v>
      </c>
      <c r="L897" s="43">
        <f t="shared" ca="1" si="171"/>
        <v>-780.66129032258073</v>
      </c>
      <c r="M897" s="43">
        <f t="shared" ca="1" si="172"/>
        <v>1.5759720188709938</v>
      </c>
      <c r="N897" s="44">
        <v>13</v>
      </c>
      <c r="O897" s="45" t="str">
        <f t="shared" ca="1" si="173"/>
        <v>Nov</v>
      </c>
      <c r="P897" s="42">
        <v>13</v>
      </c>
      <c r="Q897" s="44">
        <f t="shared" si="174"/>
        <v>-0.5</v>
      </c>
      <c r="R897" s="45">
        <f t="shared" ca="1" si="175"/>
        <v>-3.8461538461538436E-2</v>
      </c>
      <c r="S897" s="44" t="str">
        <f t="shared" ca="1" si="176"/>
        <v>DEGROWTH</v>
      </c>
      <c r="T897" s="46">
        <v>0</v>
      </c>
      <c r="U897" s="46" t="str">
        <f t="shared" ca="1" si="177"/>
        <v>Dec</v>
      </c>
      <c r="V897" s="42">
        <v>0</v>
      </c>
      <c r="W897" s="47">
        <f t="shared" si="178"/>
        <v>12.5</v>
      </c>
      <c r="X897" s="48">
        <f t="shared" ca="1" si="179"/>
        <v>0</v>
      </c>
      <c r="Y897" s="47" t="b">
        <f t="shared" si="180"/>
        <v>0</v>
      </c>
      <c r="Z897" s="50">
        <v>0</v>
      </c>
      <c r="AA897" s="50">
        <f t="shared" si="181"/>
        <v>0</v>
      </c>
      <c r="AB897" s="27">
        <v>1000003998</v>
      </c>
    </row>
    <row r="898" spans="1:28" s="27" customFormat="1" ht="13.8" hidden="1">
      <c r="A898" s="50" t="s">
        <v>1245</v>
      </c>
      <c r="B898" s="63" t="s">
        <v>48</v>
      </c>
      <c r="C898" s="63" t="s">
        <v>1907</v>
      </c>
      <c r="D898" s="63">
        <v>1000004047</v>
      </c>
      <c r="E898" s="63" t="s">
        <v>1908</v>
      </c>
      <c r="F898" s="40">
        <v>45493</v>
      </c>
      <c r="G898" s="40" t="str">
        <f t="shared" si="169"/>
        <v>Targeted Dealer</v>
      </c>
      <c r="H898" s="50"/>
      <c r="I898" s="41">
        <v>51.5</v>
      </c>
      <c r="J898" s="41">
        <f t="shared" ca="1" si="170"/>
        <v>1134.6612903225807</v>
      </c>
      <c r="K898" s="42">
        <v>26</v>
      </c>
      <c r="L898" s="43">
        <f t="shared" ca="1" si="171"/>
        <v>-1108.6612903225807</v>
      </c>
      <c r="M898" s="43">
        <f t="shared" ca="1" si="172"/>
        <v>2.2914327140400004</v>
      </c>
      <c r="N898" s="44">
        <v>52</v>
      </c>
      <c r="O898" s="45" t="str">
        <f t="shared" ca="1" si="173"/>
        <v>Nov</v>
      </c>
      <c r="P898" s="42">
        <v>52</v>
      </c>
      <c r="Q898" s="44">
        <f t="shared" si="174"/>
        <v>-26</v>
      </c>
      <c r="R898" s="45">
        <f t="shared" ca="1" si="175"/>
        <v>-0.5</v>
      </c>
      <c r="S898" s="44" t="str">
        <f t="shared" ca="1" si="176"/>
        <v>DEGROWTH</v>
      </c>
      <c r="T898" s="46">
        <v>0</v>
      </c>
      <c r="U898" s="46" t="str">
        <f t="shared" ca="1" si="177"/>
        <v>Dec</v>
      </c>
      <c r="V898" s="42">
        <v>0</v>
      </c>
      <c r="W898" s="47">
        <f t="shared" si="178"/>
        <v>26</v>
      </c>
      <c r="X898" s="48">
        <f t="shared" ca="1" si="179"/>
        <v>0</v>
      </c>
      <c r="Y898" s="47" t="b">
        <f t="shared" si="180"/>
        <v>0</v>
      </c>
      <c r="Z898" s="50">
        <v>0</v>
      </c>
      <c r="AA898" s="50">
        <f t="shared" si="181"/>
        <v>0</v>
      </c>
      <c r="AB898" s="27">
        <v>1000004047</v>
      </c>
    </row>
    <row r="899" spans="1:28" s="27" customFormat="1" ht="13.8" hidden="1">
      <c r="A899" s="50" t="s">
        <v>1245</v>
      </c>
      <c r="B899" s="63" t="s">
        <v>48</v>
      </c>
      <c r="C899" s="63" t="s">
        <v>1909</v>
      </c>
      <c r="D899" s="63">
        <v>1000004066</v>
      </c>
      <c r="E899" s="63" t="s">
        <v>1910</v>
      </c>
      <c r="F899" s="40">
        <v>45503</v>
      </c>
      <c r="G899" s="40" t="str">
        <f t="shared" ref="G899:G962" si="182">IF(I899&gt;0,"Targeted Dealer","-")</f>
        <v>Targeted Dealer</v>
      </c>
      <c r="H899" s="50"/>
      <c r="I899" s="41">
        <v>36</v>
      </c>
      <c r="J899" s="41">
        <f t="shared" ca="1" si="170"/>
        <v>793.16129032258073</v>
      </c>
      <c r="K899" s="42">
        <v>0</v>
      </c>
      <c r="L899" s="43">
        <f t="shared" ca="1" si="171"/>
        <v>-793.16129032258073</v>
      </c>
      <c r="M899" s="43">
        <f t="shared" ca="1" si="172"/>
        <v>0</v>
      </c>
      <c r="N899" s="44">
        <v>12.5</v>
      </c>
      <c r="O899" s="45" t="str">
        <f t="shared" ca="1" si="173"/>
        <v>Nov</v>
      </c>
      <c r="P899" s="42">
        <v>12.5</v>
      </c>
      <c r="Q899" s="44">
        <f t="shared" si="174"/>
        <v>-12.5</v>
      </c>
      <c r="R899" s="45">
        <f t="shared" ca="1" si="175"/>
        <v>-1</v>
      </c>
      <c r="S899" s="44" t="str">
        <f t="shared" ca="1" si="176"/>
        <v>DEGROWTH</v>
      </c>
      <c r="T899" s="46">
        <v>0</v>
      </c>
      <c r="U899" s="46" t="str">
        <f t="shared" ca="1" si="177"/>
        <v>Dec</v>
      </c>
      <c r="V899" s="42">
        <v>0</v>
      </c>
      <c r="W899" s="47">
        <f t="shared" si="178"/>
        <v>0</v>
      </c>
      <c r="X899" s="48">
        <f t="shared" ca="1" si="179"/>
        <v>0</v>
      </c>
      <c r="Y899" s="47" t="b">
        <f t="shared" si="180"/>
        <v>0</v>
      </c>
      <c r="Z899" s="50">
        <v>1</v>
      </c>
      <c r="AA899" s="50">
        <f t="shared" si="181"/>
        <v>0</v>
      </c>
      <c r="AB899" s="27">
        <v>1000004066</v>
      </c>
    </row>
    <row r="900" spans="1:28" s="27" customFormat="1" ht="13.8" hidden="1">
      <c r="A900" s="39" t="s">
        <v>1245</v>
      </c>
      <c r="B900" s="58" t="s">
        <v>53</v>
      </c>
      <c r="C900" s="59" t="s">
        <v>1911</v>
      </c>
      <c r="D900" s="59">
        <v>1000000043</v>
      </c>
      <c r="E900" s="60" t="s">
        <v>1912</v>
      </c>
      <c r="F900" s="40">
        <v>38383</v>
      </c>
      <c r="G900" s="40" t="str">
        <f t="shared" si="182"/>
        <v>Targeted Dealer</v>
      </c>
      <c r="H900" s="40"/>
      <c r="I900" s="41">
        <v>200</v>
      </c>
      <c r="J900" s="41">
        <f t="shared" ref="J900:J963" ca="1" si="183">I900/$J$1*$E$1</f>
        <v>4406.4516129032254</v>
      </c>
      <c r="K900" s="42">
        <v>187.5</v>
      </c>
      <c r="L900" s="43">
        <f t="shared" ref="L900:L963" ca="1" si="184">K900-J900</f>
        <v>-4218.9516129032254</v>
      </c>
      <c r="M900" s="43">
        <f t="shared" ref="M900:M963" ca="1" si="185">IFERROR((K900/J900%),"-")</f>
        <v>4.2551244509516843</v>
      </c>
      <c r="N900" s="44">
        <v>123.8</v>
      </c>
      <c r="O900" s="45" t="str">
        <f t="shared" ref="O900:O963" ca="1" si="186">IF(F900&lt;=$P$2,"Nov","")</f>
        <v>Nov</v>
      </c>
      <c r="P900" s="42">
        <v>123.8</v>
      </c>
      <c r="Q900" s="44">
        <f t="shared" ref="Q900:Q963" si="187">K900-P900</f>
        <v>63.7</v>
      </c>
      <c r="R900" s="45">
        <f t="shared" ref="R900:R963" ca="1" si="188">IFERROR(IF(O900="Nov",(K900/P900-1)),0)</f>
        <v>0.51453957996768995</v>
      </c>
      <c r="S900" s="44" t="str">
        <f t="shared" ref="S900:S963" ca="1" si="189">IF(N900&gt;0,IF(O900="","-",IF(R900&lt;0%,"DEGROWTH","GROWTH")))</f>
        <v>GROWTH</v>
      </c>
      <c r="T900" s="46">
        <v>148.5</v>
      </c>
      <c r="U900" s="46" t="str">
        <f t="shared" ref="U900:U963" ca="1" si="190">IF(F900&lt;=$V$2,"Dec","")</f>
        <v>Dec</v>
      </c>
      <c r="V900" s="42">
        <v>148.5</v>
      </c>
      <c r="W900" s="47">
        <f t="shared" ref="W900:W963" si="191">K900-V900</f>
        <v>39</v>
      </c>
      <c r="X900" s="48">
        <f t="shared" ref="X900:X963" ca="1" si="192">IFERROR(IF(U900="Dec",(K900/V900-1)),0)</f>
        <v>0.26262626262626254</v>
      </c>
      <c r="Y900" s="47" t="str">
        <f t="shared" ref="Y900:Y963" ca="1" si="193">IF(T900&gt;0,IF(U900="","-",IF(X900&lt;0%,"DEGROWTH","GROWTH")))</f>
        <v>GROWTH</v>
      </c>
      <c r="Z900" s="50">
        <v>0</v>
      </c>
      <c r="AA900" s="50">
        <f t="shared" ref="AA900:AA963" si="194">IF(H900&gt;0,1,0)</f>
        <v>0</v>
      </c>
      <c r="AB900" s="27">
        <v>1000000043</v>
      </c>
    </row>
    <row r="901" spans="1:28" s="27" customFormat="1" ht="13.8" hidden="1">
      <c r="A901" s="39" t="s">
        <v>1245</v>
      </c>
      <c r="B901" s="58" t="s">
        <v>53</v>
      </c>
      <c r="C901" s="59" t="s">
        <v>1913</v>
      </c>
      <c r="D901" s="59">
        <v>1000000036</v>
      </c>
      <c r="E901" s="60" t="s">
        <v>1914</v>
      </c>
      <c r="F901" s="40">
        <v>39077</v>
      </c>
      <c r="G901" s="40" t="str">
        <f t="shared" si="182"/>
        <v>Targeted Dealer</v>
      </c>
      <c r="H901" s="40"/>
      <c r="I901" s="41">
        <v>500</v>
      </c>
      <c r="J901" s="41">
        <f t="shared" ca="1" si="183"/>
        <v>11016.129032258064</v>
      </c>
      <c r="K901" s="42">
        <v>354</v>
      </c>
      <c r="L901" s="43">
        <f t="shared" ca="1" si="184"/>
        <v>-10662.129032258064</v>
      </c>
      <c r="M901" s="43">
        <f t="shared" ca="1" si="185"/>
        <v>3.2134699853587119</v>
      </c>
      <c r="N901" s="44">
        <v>371</v>
      </c>
      <c r="O901" s="45" t="str">
        <f t="shared" ca="1" si="186"/>
        <v>Nov</v>
      </c>
      <c r="P901" s="42">
        <v>371</v>
      </c>
      <c r="Q901" s="44">
        <f t="shared" si="187"/>
        <v>-17</v>
      </c>
      <c r="R901" s="45">
        <f t="shared" ca="1" si="188"/>
        <v>-4.5822102425876032E-2</v>
      </c>
      <c r="S901" s="44" t="str">
        <f t="shared" ca="1" si="189"/>
        <v>DEGROWTH</v>
      </c>
      <c r="T901" s="46">
        <v>552</v>
      </c>
      <c r="U901" s="46" t="str">
        <f t="shared" ca="1" si="190"/>
        <v>Dec</v>
      </c>
      <c r="V901" s="42">
        <v>552</v>
      </c>
      <c r="W901" s="47">
        <f t="shared" si="191"/>
        <v>-198</v>
      </c>
      <c r="X901" s="48">
        <f t="shared" ca="1" si="192"/>
        <v>-0.35869565217391308</v>
      </c>
      <c r="Y901" s="47" t="str">
        <f t="shared" ca="1" si="193"/>
        <v>DEGROWTH</v>
      </c>
      <c r="Z901" s="50">
        <v>0</v>
      </c>
      <c r="AA901" s="50">
        <f t="shared" si="194"/>
        <v>0</v>
      </c>
      <c r="AB901" s="27">
        <v>1000000036</v>
      </c>
    </row>
    <row r="902" spans="1:28" s="27" customFormat="1" ht="13.8" hidden="1">
      <c r="A902" s="39" t="s">
        <v>1245</v>
      </c>
      <c r="B902" s="58" t="s">
        <v>53</v>
      </c>
      <c r="C902" s="59" t="s">
        <v>1915</v>
      </c>
      <c r="D902" s="59">
        <v>1000000040</v>
      </c>
      <c r="E902" s="60" t="s">
        <v>1916</v>
      </c>
      <c r="F902" s="40">
        <v>40505</v>
      </c>
      <c r="G902" s="40" t="str">
        <f t="shared" si="182"/>
        <v>Targeted Dealer</v>
      </c>
      <c r="H902" s="40"/>
      <c r="I902" s="41">
        <v>550</v>
      </c>
      <c r="J902" s="41">
        <f t="shared" ca="1" si="183"/>
        <v>12117.741935483871</v>
      </c>
      <c r="K902" s="42">
        <v>340.1</v>
      </c>
      <c r="L902" s="43">
        <f t="shared" ca="1" si="184"/>
        <v>-11777.641935483871</v>
      </c>
      <c r="M902" s="43">
        <f t="shared" ca="1" si="185"/>
        <v>2.8066285105816586</v>
      </c>
      <c r="N902" s="44">
        <v>259</v>
      </c>
      <c r="O902" s="45" t="str">
        <f t="shared" ca="1" si="186"/>
        <v>Nov</v>
      </c>
      <c r="P902" s="42">
        <v>259</v>
      </c>
      <c r="Q902" s="44">
        <f t="shared" si="187"/>
        <v>81.100000000000023</v>
      </c>
      <c r="R902" s="45">
        <f t="shared" ca="1" si="188"/>
        <v>0.31312741312741332</v>
      </c>
      <c r="S902" s="44" t="str">
        <f t="shared" ca="1" si="189"/>
        <v>GROWTH</v>
      </c>
      <c r="T902" s="46">
        <v>521.5</v>
      </c>
      <c r="U902" s="46" t="str">
        <f t="shared" ca="1" si="190"/>
        <v>Dec</v>
      </c>
      <c r="V902" s="42">
        <v>521.5</v>
      </c>
      <c r="W902" s="47">
        <f t="shared" si="191"/>
        <v>-181.39999999999998</v>
      </c>
      <c r="X902" s="48">
        <f t="shared" ca="1" si="192"/>
        <v>-0.34784276126558</v>
      </c>
      <c r="Y902" s="47" t="str">
        <f t="shared" ca="1" si="193"/>
        <v>DEGROWTH</v>
      </c>
      <c r="Z902" s="50">
        <v>0</v>
      </c>
      <c r="AA902" s="50">
        <f t="shared" si="194"/>
        <v>0</v>
      </c>
      <c r="AB902" s="27">
        <v>1000000040</v>
      </c>
    </row>
    <row r="903" spans="1:28" s="27" customFormat="1" ht="13.8" hidden="1">
      <c r="A903" s="39" t="s">
        <v>1245</v>
      </c>
      <c r="B903" s="58" t="s">
        <v>53</v>
      </c>
      <c r="C903" s="59" t="s">
        <v>1917</v>
      </c>
      <c r="D903" s="59">
        <v>1000000065</v>
      </c>
      <c r="E903" s="60" t="s">
        <v>1918</v>
      </c>
      <c r="F903" s="40">
        <v>40953</v>
      </c>
      <c r="G903" s="40" t="str">
        <f t="shared" si="182"/>
        <v>Targeted Dealer</v>
      </c>
      <c r="H903" s="40"/>
      <c r="I903" s="41">
        <v>120</v>
      </c>
      <c r="J903" s="41">
        <f t="shared" ca="1" si="183"/>
        <v>2643.8709677419356</v>
      </c>
      <c r="K903" s="42">
        <v>94</v>
      </c>
      <c r="L903" s="43">
        <f t="shared" ca="1" si="184"/>
        <v>-2549.8709677419356</v>
      </c>
      <c r="M903" s="43">
        <f t="shared" ca="1" si="185"/>
        <v>3.5553928745729619</v>
      </c>
      <c r="N903" s="44">
        <v>84</v>
      </c>
      <c r="O903" s="45" t="str">
        <f t="shared" ca="1" si="186"/>
        <v>Nov</v>
      </c>
      <c r="P903" s="42">
        <v>84</v>
      </c>
      <c r="Q903" s="44">
        <f t="shared" si="187"/>
        <v>10</v>
      </c>
      <c r="R903" s="45">
        <f t="shared" ca="1" si="188"/>
        <v>0.11904761904761907</v>
      </c>
      <c r="S903" s="44" t="str">
        <f t="shared" ca="1" si="189"/>
        <v>GROWTH</v>
      </c>
      <c r="T903" s="46">
        <v>220.3</v>
      </c>
      <c r="U903" s="46" t="str">
        <f t="shared" ca="1" si="190"/>
        <v>Dec</v>
      </c>
      <c r="V903" s="42">
        <v>220.3</v>
      </c>
      <c r="W903" s="47">
        <f t="shared" si="191"/>
        <v>-126.30000000000001</v>
      </c>
      <c r="X903" s="48">
        <f t="shared" ca="1" si="192"/>
        <v>-0.57330912392192468</v>
      </c>
      <c r="Y903" s="47" t="str">
        <f t="shared" ca="1" si="193"/>
        <v>DEGROWTH</v>
      </c>
      <c r="Z903" s="50">
        <v>0</v>
      </c>
      <c r="AA903" s="50">
        <f t="shared" si="194"/>
        <v>0</v>
      </c>
      <c r="AB903" s="27">
        <v>1000000065</v>
      </c>
    </row>
    <row r="904" spans="1:28" s="27" customFormat="1" ht="13.8" hidden="1">
      <c r="A904" s="39" t="s">
        <v>1245</v>
      </c>
      <c r="B904" s="58" t="s">
        <v>53</v>
      </c>
      <c r="C904" s="59" t="s">
        <v>1919</v>
      </c>
      <c r="D904" s="59">
        <v>1000000059</v>
      </c>
      <c r="E904" s="60" t="s">
        <v>1920</v>
      </c>
      <c r="F904" s="40">
        <v>41037</v>
      </c>
      <c r="G904" s="40" t="str">
        <f t="shared" si="182"/>
        <v>Targeted Dealer</v>
      </c>
      <c r="H904" s="40"/>
      <c r="I904" s="41">
        <v>30</v>
      </c>
      <c r="J904" s="41">
        <f t="shared" ca="1" si="183"/>
        <v>660.9677419354839</v>
      </c>
      <c r="K904" s="42">
        <v>29.5</v>
      </c>
      <c r="L904" s="43">
        <f t="shared" ca="1" si="184"/>
        <v>-631.4677419354839</v>
      </c>
      <c r="M904" s="43">
        <f t="shared" ca="1" si="185"/>
        <v>4.4631527574426544</v>
      </c>
      <c r="N904" s="44">
        <v>5</v>
      </c>
      <c r="O904" s="45" t="str">
        <f t="shared" ca="1" si="186"/>
        <v>Nov</v>
      </c>
      <c r="P904" s="42">
        <v>5</v>
      </c>
      <c r="Q904" s="44">
        <f t="shared" si="187"/>
        <v>24.5</v>
      </c>
      <c r="R904" s="45">
        <f t="shared" ca="1" si="188"/>
        <v>4.9000000000000004</v>
      </c>
      <c r="S904" s="44" t="str">
        <f t="shared" ca="1" si="189"/>
        <v>GROWTH</v>
      </c>
      <c r="T904" s="46">
        <v>25</v>
      </c>
      <c r="U904" s="46" t="str">
        <f t="shared" ca="1" si="190"/>
        <v>Dec</v>
      </c>
      <c r="V904" s="42">
        <v>25</v>
      </c>
      <c r="W904" s="47">
        <f t="shared" si="191"/>
        <v>4.5</v>
      </c>
      <c r="X904" s="48">
        <f t="shared" ca="1" si="192"/>
        <v>0.17999999999999994</v>
      </c>
      <c r="Y904" s="47" t="str">
        <f t="shared" ca="1" si="193"/>
        <v>GROWTH</v>
      </c>
      <c r="Z904" s="50">
        <v>0</v>
      </c>
      <c r="AA904" s="50">
        <f t="shared" si="194"/>
        <v>0</v>
      </c>
      <c r="AB904" s="27">
        <v>1000000059</v>
      </c>
    </row>
    <row r="905" spans="1:28" s="27" customFormat="1" ht="13.8" hidden="1">
      <c r="A905" s="39" t="s">
        <v>1245</v>
      </c>
      <c r="B905" s="58" t="s">
        <v>53</v>
      </c>
      <c r="C905" s="59" t="s">
        <v>1921</v>
      </c>
      <c r="D905" s="59">
        <v>1000000013</v>
      </c>
      <c r="E905" s="60" t="s">
        <v>1922</v>
      </c>
      <c r="F905" s="40">
        <v>41038</v>
      </c>
      <c r="G905" s="40" t="str">
        <f t="shared" si="182"/>
        <v>Targeted Dealer</v>
      </c>
      <c r="H905" s="40"/>
      <c r="I905" s="41">
        <v>150</v>
      </c>
      <c r="J905" s="41">
        <f t="shared" ca="1" si="183"/>
        <v>3304.8387096774195</v>
      </c>
      <c r="K905" s="42">
        <v>166.5</v>
      </c>
      <c r="L905" s="43">
        <f t="shared" ca="1" si="184"/>
        <v>-3138.3387096774195</v>
      </c>
      <c r="M905" s="43">
        <f t="shared" ca="1" si="185"/>
        <v>5.0380673499267941</v>
      </c>
      <c r="N905" s="44">
        <v>103.5</v>
      </c>
      <c r="O905" s="45" t="str">
        <f t="shared" ca="1" si="186"/>
        <v>Nov</v>
      </c>
      <c r="P905" s="42">
        <v>103.5</v>
      </c>
      <c r="Q905" s="44">
        <f t="shared" si="187"/>
        <v>63</v>
      </c>
      <c r="R905" s="45">
        <f t="shared" ca="1" si="188"/>
        <v>0.60869565217391308</v>
      </c>
      <c r="S905" s="44" t="str">
        <f t="shared" ca="1" si="189"/>
        <v>GROWTH</v>
      </c>
      <c r="T905" s="46">
        <v>189.5</v>
      </c>
      <c r="U905" s="46" t="str">
        <f t="shared" ca="1" si="190"/>
        <v>Dec</v>
      </c>
      <c r="V905" s="42">
        <v>189.5</v>
      </c>
      <c r="W905" s="47">
        <f t="shared" si="191"/>
        <v>-23</v>
      </c>
      <c r="X905" s="48">
        <f t="shared" ca="1" si="192"/>
        <v>-0.12137203166226918</v>
      </c>
      <c r="Y905" s="47" t="str">
        <f t="shared" ca="1" si="193"/>
        <v>DEGROWTH</v>
      </c>
      <c r="Z905" s="50">
        <v>0</v>
      </c>
      <c r="AA905" s="50">
        <f t="shared" si="194"/>
        <v>0</v>
      </c>
      <c r="AB905" s="27">
        <v>1000000013</v>
      </c>
    </row>
    <row r="906" spans="1:28" s="27" customFormat="1" ht="13.8" hidden="1">
      <c r="A906" s="39" t="s">
        <v>1245</v>
      </c>
      <c r="B906" s="58" t="s">
        <v>53</v>
      </c>
      <c r="C906" s="59" t="s">
        <v>1923</v>
      </c>
      <c r="D906" s="59">
        <v>1000000825</v>
      </c>
      <c r="E906" s="60" t="s">
        <v>1924</v>
      </c>
      <c r="F906" s="40">
        <v>41297</v>
      </c>
      <c r="G906" s="40" t="str">
        <f t="shared" si="182"/>
        <v>Targeted Dealer</v>
      </c>
      <c r="H906" s="40"/>
      <c r="I906" s="41">
        <v>130</v>
      </c>
      <c r="J906" s="41">
        <f t="shared" ca="1" si="183"/>
        <v>2864.1935483870966</v>
      </c>
      <c r="K906" s="42">
        <v>130</v>
      </c>
      <c r="L906" s="43">
        <f t="shared" ca="1" si="184"/>
        <v>-2734.1935483870966</v>
      </c>
      <c r="M906" s="43">
        <f t="shared" ca="1" si="185"/>
        <v>4.5387994143484631</v>
      </c>
      <c r="N906" s="44">
        <v>98.5</v>
      </c>
      <c r="O906" s="45" t="str">
        <f t="shared" ca="1" si="186"/>
        <v>Nov</v>
      </c>
      <c r="P906" s="42">
        <v>98.5</v>
      </c>
      <c r="Q906" s="44">
        <f t="shared" si="187"/>
        <v>31.5</v>
      </c>
      <c r="R906" s="45">
        <f t="shared" ca="1" si="188"/>
        <v>0.31979695431472077</v>
      </c>
      <c r="S906" s="44" t="str">
        <f t="shared" ca="1" si="189"/>
        <v>GROWTH</v>
      </c>
      <c r="T906" s="46">
        <v>123.5</v>
      </c>
      <c r="U906" s="46" t="str">
        <f t="shared" ca="1" si="190"/>
        <v>Dec</v>
      </c>
      <c r="V906" s="42">
        <v>123.5</v>
      </c>
      <c r="W906" s="47">
        <f t="shared" si="191"/>
        <v>6.5</v>
      </c>
      <c r="X906" s="48">
        <f t="shared" ca="1" si="192"/>
        <v>5.2631578947368363E-2</v>
      </c>
      <c r="Y906" s="47" t="str">
        <f t="shared" ca="1" si="193"/>
        <v>GROWTH</v>
      </c>
      <c r="Z906" s="50">
        <v>0</v>
      </c>
      <c r="AA906" s="50">
        <f t="shared" si="194"/>
        <v>0</v>
      </c>
      <c r="AB906" s="27">
        <v>1000000825</v>
      </c>
    </row>
    <row r="907" spans="1:28" s="27" customFormat="1" ht="13.8" hidden="1">
      <c r="A907" s="39" t="s">
        <v>1245</v>
      </c>
      <c r="B907" s="58" t="s">
        <v>53</v>
      </c>
      <c r="C907" s="59" t="s">
        <v>1925</v>
      </c>
      <c r="D907" s="59">
        <v>1000000021</v>
      </c>
      <c r="E907" s="60" t="s">
        <v>1926</v>
      </c>
      <c r="F907" s="40">
        <v>41398</v>
      </c>
      <c r="G907" s="40" t="str">
        <f t="shared" si="182"/>
        <v>Targeted Dealer</v>
      </c>
      <c r="H907" s="40"/>
      <c r="I907" s="41">
        <v>50</v>
      </c>
      <c r="J907" s="41">
        <f t="shared" ca="1" si="183"/>
        <v>1101.6129032258063</v>
      </c>
      <c r="K907" s="42">
        <v>20</v>
      </c>
      <c r="L907" s="43">
        <f t="shared" ca="1" si="184"/>
        <v>-1081.6129032258063</v>
      </c>
      <c r="M907" s="43">
        <f t="shared" ca="1" si="185"/>
        <v>1.8155197657393851</v>
      </c>
      <c r="N907" s="44">
        <v>29</v>
      </c>
      <c r="O907" s="45" t="str">
        <f t="shared" ca="1" si="186"/>
        <v>Nov</v>
      </c>
      <c r="P907" s="42">
        <v>29</v>
      </c>
      <c r="Q907" s="44">
        <f t="shared" si="187"/>
        <v>-9</v>
      </c>
      <c r="R907" s="45">
        <f t="shared" ca="1" si="188"/>
        <v>-0.31034482758620685</v>
      </c>
      <c r="S907" s="44" t="str">
        <f t="shared" ca="1" si="189"/>
        <v>DEGROWTH</v>
      </c>
      <c r="T907" s="46">
        <v>15</v>
      </c>
      <c r="U907" s="46" t="str">
        <f t="shared" ca="1" si="190"/>
        <v>Dec</v>
      </c>
      <c r="V907" s="42">
        <v>15</v>
      </c>
      <c r="W907" s="47">
        <f t="shared" si="191"/>
        <v>5</v>
      </c>
      <c r="X907" s="48">
        <f t="shared" ca="1" si="192"/>
        <v>0.33333333333333326</v>
      </c>
      <c r="Y907" s="47" t="str">
        <f t="shared" ca="1" si="193"/>
        <v>GROWTH</v>
      </c>
      <c r="Z907" s="50">
        <v>0</v>
      </c>
      <c r="AA907" s="50">
        <f t="shared" si="194"/>
        <v>0</v>
      </c>
      <c r="AB907" s="27">
        <v>1000000021</v>
      </c>
    </row>
    <row r="908" spans="1:28" s="27" customFormat="1" ht="13.8" hidden="1">
      <c r="A908" s="39" t="s">
        <v>1245</v>
      </c>
      <c r="B908" s="58" t="s">
        <v>53</v>
      </c>
      <c r="C908" s="59" t="s">
        <v>1927</v>
      </c>
      <c r="D908" s="59">
        <v>1000000022</v>
      </c>
      <c r="E908" s="60" t="s">
        <v>1928</v>
      </c>
      <c r="F908" s="40">
        <v>41398</v>
      </c>
      <c r="G908" s="40" t="str">
        <f t="shared" si="182"/>
        <v>Targeted Dealer</v>
      </c>
      <c r="H908" s="40"/>
      <c r="I908" s="41">
        <v>2300</v>
      </c>
      <c r="J908" s="41">
        <f t="shared" ca="1" si="183"/>
        <v>50674.193548387091</v>
      </c>
      <c r="K908" s="42">
        <v>1634.85</v>
      </c>
      <c r="L908" s="43">
        <f t="shared" ca="1" si="184"/>
        <v>-49039.343548387093</v>
      </c>
      <c r="M908" s="43">
        <f t="shared" ca="1" si="185"/>
        <v>3.2261983576293845</v>
      </c>
      <c r="N908" s="44">
        <v>1170.5</v>
      </c>
      <c r="O908" s="45" t="str">
        <f t="shared" ca="1" si="186"/>
        <v>Nov</v>
      </c>
      <c r="P908" s="42">
        <v>1170.5</v>
      </c>
      <c r="Q908" s="44">
        <f t="shared" si="187"/>
        <v>464.34999999999991</v>
      </c>
      <c r="R908" s="45">
        <f t="shared" ca="1" si="188"/>
        <v>0.39671080734728736</v>
      </c>
      <c r="S908" s="44" t="str">
        <f t="shared" ca="1" si="189"/>
        <v>GROWTH</v>
      </c>
      <c r="T908" s="46">
        <v>2210.75</v>
      </c>
      <c r="U908" s="46" t="str">
        <f t="shared" ca="1" si="190"/>
        <v>Dec</v>
      </c>
      <c r="V908" s="42">
        <v>2210.75</v>
      </c>
      <c r="W908" s="47">
        <f t="shared" si="191"/>
        <v>-575.90000000000009</v>
      </c>
      <c r="X908" s="48">
        <f t="shared" ca="1" si="192"/>
        <v>-0.26049983037430735</v>
      </c>
      <c r="Y908" s="47" t="str">
        <f t="shared" ca="1" si="193"/>
        <v>DEGROWTH</v>
      </c>
      <c r="Z908" s="50">
        <v>0</v>
      </c>
      <c r="AA908" s="50">
        <f t="shared" si="194"/>
        <v>0</v>
      </c>
      <c r="AB908" s="27">
        <v>1000000022</v>
      </c>
    </row>
    <row r="909" spans="1:28" s="27" customFormat="1" ht="13.8" hidden="1">
      <c r="A909" s="39" t="s">
        <v>1245</v>
      </c>
      <c r="B909" s="58" t="s">
        <v>53</v>
      </c>
      <c r="C909" s="59" t="s">
        <v>1929</v>
      </c>
      <c r="D909" s="59">
        <v>1000000031</v>
      </c>
      <c r="E909" s="60" t="s">
        <v>1930</v>
      </c>
      <c r="F909" s="40">
        <v>41398</v>
      </c>
      <c r="G909" s="40" t="str">
        <f t="shared" si="182"/>
        <v>Targeted Dealer</v>
      </c>
      <c r="H909" s="40"/>
      <c r="I909" s="41">
        <v>100</v>
      </c>
      <c r="J909" s="41">
        <f t="shared" ca="1" si="183"/>
        <v>2203.2258064516127</v>
      </c>
      <c r="K909" s="42">
        <v>40</v>
      </c>
      <c r="L909" s="43">
        <f t="shared" ca="1" si="184"/>
        <v>-2163.2258064516127</v>
      </c>
      <c r="M909" s="43">
        <f t="shared" ca="1" si="185"/>
        <v>1.8155197657393851</v>
      </c>
      <c r="N909" s="44">
        <v>23.5</v>
      </c>
      <c r="O909" s="45" t="str">
        <f t="shared" ca="1" si="186"/>
        <v>Nov</v>
      </c>
      <c r="P909" s="42">
        <v>23.5</v>
      </c>
      <c r="Q909" s="44">
        <f t="shared" si="187"/>
        <v>16.5</v>
      </c>
      <c r="R909" s="45">
        <f t="shared" ca="1" si="188"/>
        <v>0.7021276595744681</v>
      </c>
      <c r="S909" s="44" t="str">
        <f t="shared" ca="1" si="189"/>
        <v>GROWTH</v>
      </c>
      <c r="T909" s="46">
        <v>115</v>
      </c>
      <c r="U909" s="46" t="str">
        <f t="shared" ca="1" si="190"/>
        <v>Dec</v>
      </c>
      <c r="V909" s="42">
        <v>115</v>
      </c>
      <c r="W909" s="47">
        <f t="shared" si="191"/>
        <v>-75</v>
      </c>
      <c r="X909" s="48">
        <f t="shared" ca="1" si="192"/>
        <v>-0.65217391304347827</v>
      </c>
      <c r="Y909" s="47" t="str">
        <f t="shared" ca="1" si="193"/>
        <v>DEGROWTH</v>
      </c>
      <c r="Z909" s="50">
        <v>0</v>
      </c>
      <c r="AA909" s="50">
        <f t="shared" si="194"/>
        <v>0</v>
      </c>
      <c r="AB909" s="27">
        <v>1000000031</v>
      </c>
    </row>
    <row r="910" spans="1:28" s="27" customFormat="1" ht="13.8" hidden="1">
      <c r="A910" s="39" t="s">
        <v>1245</v>
      </c>
      <c r="B910" s="58" t="s">
        <v>53</v>
      </c>
      <c r="C910" s="59" t="s">
        <v>1931</v>
      </c>
      <c r="D910" s="59">
        <v>1000000045</v>
      </c>
      <c r="E910" s="60" t="s">
        <v>1932</v>
      </c>
      <c r="F910" s="40">
        <v>41428</v>
      </c>
      <c r="G910" s="40" t="str">
        <f t="shared" si="182"/>
        <v>-</v>
      </c>
      <c r="H910" s="40"/>
      <c r="I910" s="41">
        <v>0</v>
      </c>
      <c r="J910" s="41">
        <f t="shared" ca="1" si="183"/>
        <v>0</v>
      </c>
      <c r="K910" s="42">
        <v>0</v>
      </c>
      <c r="L910" s="43">
        <f t="shared" ca="1" si="184"/>
        <v>0</v>
      </c>
      <c r="M910" s="43" t="str">
        <f t="shared" ca="1" si="185"/>
        <v>-</v>
      </c>
      <c r="N910" s="44">
        <v>96.75</v>
      </c>
      <c r="O910" s="45" t="str">
        <f t="shared" ca="1" si="186"/>
        <v>Nov</v>
      </c>
      <c r="P910" s="42">
        <v>96.75</v>
      </c>
      <c r="Q910" s="44">
        <f t="shared" si="187"/>
        <v>-96.75</v>
      </c>
      <c r="R910" s="45">
        <f t="shared" ca="1" si="188"/>
        <v>-1</v>
      </c>
      <c r="S910" s="44" t="str">
        <f t="shared" ca="1" si="189"/>
        <v>DEGROWTH</v>
      </c>
      <c r="T910" s="46">
        <v>620.5</v>
      </c>
      <c r="U910" s="46" t="str">
        <f t="shared" ca="1" si="190"/>
        <v>Dec</v>
      </c>
      <c r="V910" s="42">
        <v>620.5</v>
      </c>
      <c r="W910" s="47">
        <f t="shared" si="191"/>
        <v>-620.5</v>
      </c>
      <c r="X910" s="48">
        <f t="shared" ca="1" si="192"/>
        <v>-1</v>
      </c>
      <c r="Y910" s="47" t="str">
        <f t="shared" ca="1" si="193"/>
        <v>DEGROWTH</v>
      </c>
      <c r="Z910" s="50">
        <v>1</v>
      </c>
      <c r="AA910" s="50">
        <f t="shared" si="194"/>
        <v>0</v>
      </c>
      <c r="AB910" s="27">
        <v>1000000045</v>
      </c>
    </row>
    <row r="911" spans="1:28" s="27" customFormat="1" ht="13.8" hidden="1">
      <c r="A911" s="39" t="s">
        <v>1245</v>
      </c>
      <c r="B911" s="58" t="s">
        <v>53</v>
      </c>
      <c r="C911" s="59" t="s">
        <v>1933</v>
      </c>
      <c r="D911" s="59">
        <v>1000000041</v>
      </c>
      <c r="E911" s="60" t="s">
        <v>1808</v>
      </c>
      <c r="F911" s="40">
        <v>41536</v>
      </c>
      <c r="G911" s="40" t="str">
        <f t="shared" si="182"/>
        <v>Targeted Dealer</v>
      </c>
      <c r="H911" s="40" t="s">
        <v>113</v>
      </c>
      <c r="I911" s="41">
        <v>100</v>
      </c>
      <c r="J911" s="41">
        <f t="shared" ca="1" si="183"/>
        <v>2203.2258064516127</v>
      </c>
      <c r="K911" s="42">
        <v>100</v>
      </c>
      <c r="L911" s="43">
        <f t="shared" ca="1" si="184"/>
        <v>-2103.2258064516127</v>
      </c>
      <c r="M911" s="43">
        <f t="shared" ca="1" si="185"/>
        <v>4.5387994143484631</v>
      </c>
      <c r="N911" s="44">
        <v>78.599999999999994</v>
      </c>
      <c r="O911" s="45" t="str">
        <f t="shared" ca="1" si="186"/>
        <v>Nov</v>
      </c>
      <c r="P911" s="42">
        <v>78.599999999999994</v>
      </c>
      <c r="Q911" s="44">
        <f t="shared" si="187"/>
        <v>21.400000000000006</v>
      </c>
      <c r="R911" s="45">
        <f t="shared" ca="1" si="188"/>
        <v>0.27226463104325704</v>
      </c>
      <c r="S911" s="44" t="str">
        <f t="shared" ca="1" si="189"/>
        <v>GROWTH</v>
      </c>
      <c r="T911" s="46">
        <v>91.5</v>
      </c>
      <c r="U911" s="46" t="str">
        <f t="shared" ca="1" si="190"/>
        <v>Dec</v>
      </c>
      <c r="V911" s="42">
        <v>91.5</v>
      </c>
      <c r="W911" s="47">
        <f t="shared" si="191"/>
        <v>8.5</v>
      </c>
      <c r="X911" s="48">
        <f t="shared" ca="1" si="192"/>
        <v>9.2896174863388081E-2</v>
      </c>
      <c r="Y911" s="47" t="str">
        <f t="shared" ca="1" si="193"/>
        <v>GROWTH</v>
      </c>
      <c r="Z911" s="50">
        <v>0</v>
      </c>
      <c r="AA911" s="50">
        <f t="shared" si="194"/>
        <v>1</v>
      </c>
      <c r="AB911" s="27">
        <v>1000000041</v>
      </c>
    </row>
    <row r="912" spans="1:28" s="27" customFormat="1" ht="13.8" hidden="1">
      <c r="A912" s="39" t="s">
        <v>1245</v>
      </c>
      <c r="B912" s="58" t="s">
        <v>53</v>
      </c>
      <c r="C912" s="59" t="s">
        <v>1934</v>
      </c>
      <c r="D912" s="59">
        <v>1000000048</v>
      </c>
      <c r="E912" s="60" t="s">
        <v>1935</v>
      </c>
      <c r="F912" s="40">
        <v>41645</v>
      </c>
      <c r="G912" s="40" t="str">
        <f t="shared" si="182"/>
        <v>Targeted Dealer</v>
      </c>
      <c r="H912" s="40"/>
      <c r="I912" s="41">
        <v>230</v>
      </c>
      <c r="J912" s="41">
        <f t="shared" ca="1" si="183"/>
        <v>5067.4193548387093</v>
      </c>
      <c r="K912" s="42">
        <v>105</v>
      </c>
      <c r="L912" s="43">
        <f t="shared" ca="1" si="184"/>
        <v>-4962.4193548387093</v>
      </c>
      <c r="M912" s="43">
        <f t="shared" ca="1" si="185"/>
        <v>2.0720606022025589</v>
      </c>
      <c r="N912" s="44">
        <v>105.5</v>
      </c>
      <c r="O912" s="45" t="str">
        <f t="shared" ca="1" si="186"/>
        <v>Nov</v>
      </c>
      <c r="P912" s="42">
        <v>105.5</v>
      </c>
      <c r="Q912" s="44">
        <f t="shared" si="187"/>
        <v>-0.5</v>
      </c>
      <c r="R912" s="45">
        <f t="shared" ca="1" si="188"/>
        <v>-4.7393364928910442E-3</v>
      </c>
      <c r="S912" s="44" t="str">
        <f t="shared" ca="1" si="189"/>
        <v>DEGROWTH</v>
      </c>
      <c r="T912" s="46">
        <v>215</v>
      </c>
      <c r="U912" s="46" t="str">
        <f t="shared" ca="1" si="190"/>
        <v>Dec</v>
      </c>
      <c r="V912" s="42">
        <v>215</v>
      </c>
      <c r="W912" s="47">
        <f t="shared" si="191"/>
        <v>-110</v>
      </c>
      <c r="X912" s="48">
        <f t="shared" ca="1" si="192"/>
        <v>-0.51162790697674421</v>
      </c>
      <c r="Y912" s="47" t="str">
        <f t="shared" ca="1" si="193"/>
        <v>DEGROWTH</v>
      </c>
      <c r="Z912" s="50">
        <v>0</v>
      </c>
      <c r="AA912" s="50">
        <f t="shared" si="194"/>
        <v>0</v>
      </c>
      <c r="AB912" s="27">
        <v>1000000048</v>
      </c>
    </row>
    <row r="913" spans="1:28" s="27" customFormat="1" ht="13.8" hidden="1">
      <c r="A913" s="39" t="s">
        <v>1245</v>
      </c>
      <c r="B913" s="58" t="s">
        <v>53</v>
      </c>
      <c r="C913" s="59" t="s">
        <v>1936</v>
      </c>
      <c r="D913" s="59">
        <v>1000000047</v>
      </c>
      <c r="E913" s="60" t="s">
        <v>1937</v>
      </c>
      <c r="F913" s="40">
        <v>41817</v>
      </c>
      <c r="G913" s="40" t="str">
        <f t="shared" si="182"/>
        <v>Targeted Dealer</v>
      </c>
      <c r="H913" s="40" t="s">
        <v>113</v>
      </c>
      <c r="I913" s="41">
        <v>60</v>
      </c>
      <c r="J913" s="41">
        <f t="shared" ca="1" si="183"/>
        <v>1321.9354838709678</v>
      </c>
      <c r="K913" s="42">
        <v>89.9</v>
      </c>
      <c r="L913" s="43">
        <f t="shared" ca="1" si="184"/>
        <v>-1232.0354838709677</v>
      </c>
      <c r="M913" s="43">
        <f t="shared" ca="1" si="185"/>
        <v>6.800634455832113</v>
      </c>
      <c r="N913" s="44">
        <v>29</v>
      </c>
      <c r="O913" s="45" t="str">
        <f t="shared" ca="1" si="186"/>
        <v>Nov</v>
      </c>
      <c r="P913" s="42">
        <v>29</v>
      </c>
      <c r="Q913" s="44">
        <f t="shared" si="187"/>
        <v>60.900000000000006</v>
      </c>
      <c r="R913" s="45">
        <f t="shared" ca="1" si="188"/>
        <v>2.1</v>
      </c>
      <c r="S913" s="44" t="str">
        <f t="shared" ca="1" si="189"/>
        <v>GROWTH</v>
      </c>
      <c r="T913" s="46">
        <v>81</v>
      </c>
      <c r="U913" s="46" t="str">
        <f t="shared" ca="1" si="190"/>
        <v>Dec</v>
      </c>
      <c r="V913" s="42">
        <v>81</v>
      </c>
      <c r="W913" s="47">
        <f t="shared" si="191"/>
        <v>8.9000000000000057</v>
      </c>
      <c r="X913" s="48">
        <f t="shared" ca="1" si="192"/>
        <v>0.10987654320987672</v>
      </c>
      <c r="Y913" s="47" t="str">
        <f t="shared" ca="1" si="193"/>
        <v>GROWTH</v>
      </c>
      <c r="Z913" s="50">
        <v>0</v>
      </c>
      <c r="AA913" s="50">
        <f t="shared" si="194"/>
        <v>1</v>
      </c>
      <c r="AB913" s="27">
        <v>1000000047</v>
      </c>
    </row>
    <row r="914" spans="1:28" s="27" customFormat="1" ht="13.8" hidden="1">
      <c r="A914" s="39" t="s">
        <v>1245</v>
      </c>
      <c r="B914" s="58" t="s">
        <v>53</v>
      </c>
      <c r="C914" s="59" t="s">
        <v>1938</v>
      </c>
      <c r="D914" s="59">
        <v>1000000061</v>
      </c>
      <c r="E914" s="60" t="s">
        <v>1939</v>
      </c>
      <c r="F914" s="40">
        <v>42010</v>
      </c>
      <c r="G914" s="40" t="str">
        <f t="shared" si="182"/>
        <v>Targeted Dealer</v>
      </c>
      <c r="H914" s="40"/>
      <c r="I914" s="41">
        <v>110</v>
      </c>
      <c r="J914" s="41">
        <f t="shared" ca="1" si="183"/>
        <v>2423.5483870967741</v>
      </c>
      <c r="K914" s="42">
        <v>65</v>
      </c>
      <c r="L914" s="43">
        <f t="shared" ca="1" si="184"/>
        <v>-2358.5483870967741</v>
      </c>
      <c r="M914" s="43">
        <f t="shared" ca="1" si="185"/>
        <v>2.6820178357513642</v>
      </c>
      <c r="N914" s="44">
        <v>52.5</v>
      </c>
      <c r="O914" s="45" t="str">
        <f t="shared" ca="1" si="186"/>
        <v>Nov</v>
      </c>
      <c r="P914" s="42">
        <v>52.5</v>
      </c>
      <c r="Q914" s="44">
        <f t="shared" si="187"/>
        <v>12.5</v>
      </c>
      <c r="R914" s="45">
        <f t="shared" ca="1" si="188"/>
        <v>0.23809523809523814</v>
      </c>
      <c r="S914" s="44" t="str">
        <f t="shared" ca="1" si="189"/>
        <v>GROWTH</v>
      </c>
      <c r="T914" s="46">
        <v>143</v>
      </c>
      <c r="U914" s="46" t="str">
        <f t="shared" ca="1" si="190"/>
        <v>Dec</v>
      </c>
      <c r="V914" s="42">
        <v>143</v>
      </c>
      <c r="W914" s="47">
        <f t="shared" si="191"/>
        <v>-78</v>
      </c>
      <c r="X914" s="48">
        <f t="shared" ca="1" si="192"/>
        <v>-0.54545454545454541</v>
      </c>
      <c r="Y914" s="47" t="str">
        <f t="shared" ca="1" si="193"/>
        <v>DEGROWTH</v>
      </c>
      <c r="Z914" s="50">
        <v>0</v>
      </c>
      <c r="AA914" s="50">
        <f t="shared" si="194"/>
        <v>0</v>
      </c>
      <c r="AB914" s="27">
        <v>1000000061</v>
      </c>
    </row>
    <row r="915" spans="1:28" s="27" customFormat="1" ht="13.8" hidden="1">
      <c r="A915" s="39" t="s">
        <v>1245</v>
      </c>
      <c r="B915" s="58" t="s">
        <v>53</v>
      </c>
      <c r="C915" s="59" t="s">
        <v>1940</v>
      </c>
      <c r="D915" s="59">
        <v>1000000039</v>
      </c>
      <c r="E915" s="60" t="s">
        <v>1941</v>
      </c>
      <c r="F915" s="40">
        <v>42135</v>
      </c>
      <c r="G915" s="40" t="str">
        <f t="shared" si="182"/>
        <v>Targeted Dealer</v>
      </c>
      <c r="H915" s="40"/>
      <c r="I915" s="41">
        <v>100</v>
      </c>
      <c r="J915" s="41">
        <f t="shared" ca="1" si="183"/>
        <v>2203.2258064516127</v>
      </c>
      <c r="K915" s="42">
        <v>50</v>
      </c>
      <c r="L915" s="43">
        <f t="shared" ca="1" si="184"/>
        <v>-2153.2258064516127</v>
      </c>
      <c r="M915" s="43">
        <f t="shared" ca="1" si="185"/>
        <v>2.2693997071742316</v>
      </c>
      <c r="N915" s="44">
        <v>52.5</v>
      </c>
      <c r="O915" s="45" t="str">
        <f t="shared" ca="1" si="186"/>
        <v>Nov</v>
      </c>
      <c r="P915" s="42">
        <v>52.5</v>
      </c>
      <c r="Q915" s="44">
        <f t="shared" si="187"/>
        <v>-2.5</v>
      </c>
      <c r="R915" s="45">
        <f t="shared" ca="1" si="188"/>
        <v>-4.7619047619047672E-2</v>
      </c>
      <c r="S915" s="44" t="str">
        <f t="shared" ca="1" si="189"/>
        <v>DEGROWTH</v>
      </c>
      <c r="T915" s="46">
        <v>90</v>
      </c>
      <c r="U915" s="46" t="str">
        <f t="shared" ca="1" si="190"/>
        <v>Dec</v>
      </c>
      <c r="V915" s="42">
        <v>90</v>
      </c>
      <c r="W915" s="47">
        <f t="shared" si="191"/>
        <v>-40</v>
      </c>
      <c r="X915" s="48">
        <f t="shared" ca="1" si="192"/>
        <v>-0.44444444444444442</v>
      </c>
      <c r="Y915" s="47" t="str">
        <f t="shared" ca="1" si="193"/>
        <v>DEGROWTH</v>
      </c>
      <c r="Z915" s="50">
        <v>0</v>
      </c>
      <c r="AA915" s="50">
        <f t="shared" si="194"/>
        <v>0</v>
      </c>
      <c r="AB915" s="27">
        <v>1000000039</v>
      </c>
    </row>
    <row r="916" spans="1:28" s="27" customFormat="1" ht="13.8" hidden="1">
      <c r="A916" s="39" t="s">
        <v>1245</v>
      </c>
      <c r="B916" s="58" t="s">
        <v>53</v>
      </c>
      <c r="C916" s="59" t="s">
        <v>1942</v>
      </c>
      <c r="D916" s="59">
        <v>1000000050</v>
      </c>
      <c r="E916" s="60" t="s">
        <v>1943</v>
      </c>
      <c r="F916" s="40">
        <v>42397</v>
      </c>
      <c r="G916" s="40" t="str">
        <f t="shared" si="182"/>
        <v>Targeted Dealer</v>
      </c>
      <c r="H916" s="40"/>
      <c r="I916" s="41">
        <v>400</v>
      </c>
      <c r="J916" s="41">
        <f t="shared" ca="1" si="183"/>
        <v>8812.9032258064508</v>
      </c>
      <c r="K916" s="42">
        <v>379</v>
      </c>
      <c r="L916" s="43">
        <f t="shared" ca="1" si="184"/>
        <v>-8433.9032258064508</v>
      </c>
      <c r="M916" s="43">
        <f t="shared" ca="1" si="185"/>
        <v>4.3005124450951682</v>
      </c>
      <c r="N916" s="44">
        <v>389.5</v>
      </c>
      <c r="O916" s="45" t="str">
        <f t="shared" ca="1" si="186"/>
        <v>Nov</v>
      </c>
      <c r="P916" s="42">
        <v>389.5</v>
      </c>
      <c r="Q916" s="44">
        <f t="shared" si="187"/>
        <v>-10.5</v>
      </c>
      <c r="R916" s="45">
        <f t="shared" ca="1" si="188"/>
        <v>-2.695763799743256E-2</v>
      </c>
      <c r="S916" s="44" t="str">
        <f t="shared" ca="1" si="189"/>
        <v>DEGROWTH</v>
      </c>
      <c r="T916" s="46">
        <v>416.5</v>
      </c>
      <c r="U916" s="46" t="str">
        <f t="shared" ca="1" si="190"/>
        <v>Dec</v>
      </c>
      <c r="V916" s="42">
        <v>416.5</v>
      </c>
      <c r="W916" s="47">
        <f t="shared" si="191"/>
        <v>-37.5</v>
      </c>
      <c r="X916" s="48">
        <f t="shared" ca="1" si="192"/>
        <v>-9.0036014405762255E-2</v>
      </c>
      <c r="Y916" s="47" t="str">
        <f t="shared" ca="1" si="193"/>
        <v>DEGROWTH</v>
      </c>
      <c r="Z916" s="50">
        <v>0</v>
      </c>
      <c r="AA916" s="50">
        <f t="shared" si="194"/>
        <v>0</v>
      </c>
      <c r="AB916" s="27">
        <v>1000000050</v>
      </c>
    </row>
    <row r="917" spans="1:28" s="27" customFormat="1" ht="13.8" hidden="1">
      <c r="A917" s="39" t="s">
        <v>1245</v>
      </c>
      <c r="B917" s="58" t="s">
        <v>53</v>
      </c>
      <c r="C917" s="59" t="s">
        <v>1944</v>
      </c>
      <c r="D917" s="59">
        <v>1000000822</v>
      </c>
      <c r="E917" s="60" t="s">
        <v>1945</v>
      </c>
      <c r="F917" s="40">
        <v>42472</v>
      </c>
      <c r="G917" s="40" t="str">
        <f t="shared" si="182"/>
        <v>Targeted Dealer</v>
      </c>
      <c r="H917" s="40"/>
      <c r="I917" s="41">
        <v>4900</v>
      </c>
      <c r="J917" s="41">
        <f t="shared" ca="1" si="183"/>
        <v>107958.06451612903</v>
      </c>
      <c r="K917" s="42">
        <v>3631.4</v>
      </c>
      <c r="L917" s="43">
        <f t="shared" ca="1" si="184"/>
        <v>-104326.66451612904</v>
      </c>
      <c r="M917" s="43">
        <f t="shared" ca="1" si="185"/>
        <v>3.3637135088295937</v>
      </c>
      <c r="N917" s="44">
        <v>3369.05</v>
      </c>
      <c r="O917" s="45" t="str">
        <f t="shared" ca="1" si="186"/>
        <v>Nov</v>
      </c>
      <c r="P917" s="42">
        <v>3369.05</v>
      </c>
      <c r="Q917" s="44">
        <f t="shared" si="187"/>
        <v>262.34999999999991</v>
      </c>
      <c r="R917" s="45">
        <f t="shared" ca="1" si="188"/>
        <v>7.7870616345854238E-2</v>
      </c>
      <c r="S917" s="44" t="str">
        <f t="shared" ca="1" si="189"/>
        <v>GROWTH</v>
      </c>
      <c r="T917" s="46">
        <v>4410.5</v>
      </c>
      <c r="U917" s="46" t="str">
        <f t="shared" ca="1" si="190"/>
        <v>Dec</v>
      </c>
      <c r="V917" s="42">
        <v>4410.5</v>
      </c>
      <c r="W917" s="47">
        <f t="shared" si="191"/>
        <v>-779.09999999999991</v>
      </c>
      <c r="X917" s="48">
        <f t="shared" ca="1" si="192"/>
        <v>-0.17664663870309483</v>
      </c>
      <c r="Y917" s="47" t="str">
        <f t="shared" ca="1" si="193"/>
        <v>DEGROWTH</v>
      </c>
      <c r="Z917" s="50">
        <v>0</v>
      </c>
      <c r="AA917" s="50">
        <f t="shared" si="194"/>
        <v>0</v>
      </c>
      <c r="AB917" s="27">
        <v>1000000822</v>
      </c>
    </row>
    <row r="918" spans="1:28" s="27" customFormat="1" ht="13.8" hidden="1">
      <c r="A918" s="39" t="s">
        <v>1245</v>
      </c>
      <c r="B918" s="58" t="s">
        <v>53</v>
      </c>
      <c r="C918" s="59" t="s">
        <v>1946</v>
      </c>
      <c r="D918" s="59">
        <v>1000000044</v>
      </c>
      <c r="E918" s="60" t="s">
        <v>1947</v>
      </c>
      <c r="F918" s="40">
        <v>42472</v>
      </c>
      <c r="G918" s="40" t="str">
        <f t="shared" si="182"/>
        <v>Targeted Dealer</v>
      </c>
      <c r="H918" s="40"/>
      <c r="I918" s="41">
        <v>350</v>
      </c>
      <c r="J918" s="41">
        <f t="shared" ca="1" si="183"/>
        <v>7711.2903225806458</v>
      </c>
      <c r="K918" s="42">
        <v>315.5</v>
      </c>
      <c r="L918" s="43">
        <f t="shared" ca="1" si="184"/>
        <v>-7395.7903225806458</v>
      </c>
      <c r="M918" s="43">
        <f t="shared" ca="1" si="185"/>
        <v>4.091403472076971</v>
      </c>
      <c r="N918" s="44">
        <v>290.5</v>
      </c>
      <c r="O918" s="45" t="str">
        <f t="shared" ca="1" si="186"/>
        <v>Nov</v>
      </c>
      <c r="P918" s="42">
        <v>290.5</v>
      </c>
      <c r="Q918" s="44">
        <f t="shared" si="187"/>
        <v>25</v>
      </c>
      <c r="R918" s="45">
        <f t="shared" ca="1" si="188"/>
        <v>8.6058519793459576E-2</v>
      </c>
      <c r="S918" s="44" t="str">
        <f t="shared" ca="1" si="189"/>
        <v>GROWTH</v>
      </c>
      <c r="T918" s="46">
        <v>385</v>
      </c>
      <c r="U918" s="46" t="str">
        <f t="shared" ca="1" si="190"/>
        <v>Dec</v>
      </c>
      <c r="V918" s="42">
        <v>385</v>
      </c>
      <c r="W918" s="47">
        <f t="shared" si="191"/>
        <v>-69.5</v>
      </c>
      <c r="X918" s="48">
        <f t="shared" ca="1" si="192"/>
        <v>-0.18051948051948052</v>
      </c>
      <c r="Y918" s="47" t="str">
        <f t="shared" ca="1" si="193"/>
        <v>DEGROWTH</v>
      </c>
      <c r="Z918" s="50">
        <v>0</v>
      </c>
      <c r="AA918" s="50">
        <f t="shared" si="194"/>
        <v>0</v>
      </c>
      <c r="AB918" s="27">
        <v>1000000044</v>
      </c>
    </row>
    <row r="919" spans="1:28" s="27" customFormat="1" ht="13.8" hidden="1">
      <c r="A919" s="39" t="s">
        <v>1245</v>
      </c>
      <c r="B919" s="58" t="s">
        <v>53</v>
      </c>
      <c r="C919" s="59" t="s">
        <v>1948</v>
      </c>
      <c r="D919" s="59">
        <v>1000000051</v>
      </c>
      <c r="E919" s="60" t="s">
        <v>1949</v>
      </c>
      <c r="F919" s="40">
        <v>42472</v>
      </c>
      <c r="G919" s="40" t="str">
        <f t="shared" si="182"/>
        <v>Targeted Dealer</v>
      </c>
      <c r="H919" s="40"/>
      <c r="I919" s="41">
        <v>100</v>
      </c>
      <c r="J919" s="41">
        <f t="shared" ca="1" si="183"/>
        <v>2203.2258064516127</v>
      </c>
      <c r="K919" s="42">
        <v>47.45</v>
      </c>
      <c r="L919" s="43">
        <f t="shared" ca="1" si="184"/>
        <v>-2155.7758064516129</v>
      </c>
      <c r="M919" s="43">
        <f t="shared" ca="1" si="185"/>
        <v>2.1536603221083457</v>
      </c>
      <c r="N919" s="44">
        <v>73</v>
      </c>
      <c r="O919" s="45" t="str">
        <f t="shared" ca="1" si="186"/>
        <v>Nov</v>
      </c>
      <c r="P919" s="42">
        <v>73</v>
      </c>
      <c r="Q919" s="44">
        <f t="shared" si="187"/>
        <v>-25.549999999999997</v>
      </c>
      <c r="R919" s="45">
        <f t="shared" ca="1" si="188"/>
        <v>-0.35</v>
      </c>
      <c r="S919" s="44" t="str">
        <f t="shared" ca="1" si="189"/>
        <v>DEGROWTH</v>
      </c>
      <c r="T919" s="46">
        <v>150.5</v>
      </c>
      <c r="U919" s="46" t="str">
        <f t="shared" ca="1" si="190"/>
        <v>Dec</v>
      </c>
      <c r="V919" s="42">
        <v>150.5</v>
      </c>
      <c r="W919" s="47">
        <f t="shared" si="191"/>
        <v>-103.05</v>
      </c>
      <c r="X919" s="48">
        <f t="shared" ca="1" si="192"/>
        <v>-0.68471760797342185</v>
      </c>
      <c r="Y919" s="47" t="str">
        <f t="shared" ca="1" si="193"/>
        <v>DEGROWTH</v>
      </c>
      <c r="Z919" s="50">
        <v>0</v>
      </c>
      <c r="AA919" s="50">
        <f t="shared" si="194"/>
        <v>0</v>
      </c>
      <c r="AB919" s="27">
        <v>1000000051</v>
      </c>
    </row>
    <row r="920" spans="1:28" s="27" customFormat="1" ht="13.8" hidden="1">
      <c r="A920" s="39" t="s">
        <v>1245</v>
      </c>
      <c r="B920" s="58" t="s">
        <v>53</v>
      </c>
      <c r="C920" s="59" t="s">
        <v>1950</v>
      </c>
      <c r="D920" s="59">
        <v>1000000027</v>
      </c>
      <c r="E920" s="60" t="s">
        <v>1951</v>
      </c>
      <c r="F920" s="40">
        <v>42485</v>
      </c>
      <c r="G920" s="40" t="str">
        <f t="shared" si="182"/>
        <v>Targeted Dealer</v>
      </c>
      <c r="H920" s="40"/>
      <c r="I920" s="41">
        <v>130</v>
      </c>
      <c r="J920" s="41">
        <f t="shared" ca="1" si="183"/>
        <v>2864.1935483870966</v>
      </c>
      <c r="K920" s="42">
        <v>140.85</v>
      </c>
      <c r="L920" s="43">
        <f t="shared" ca="1" si="184"/>
        <v>-2723.3435483870967</v>
      </c>
      <c r="M920" s="43">
        <f t="shared" ca="1" si="185"/>
        <v>4.9176145962383151</v>
      </c>
      <c r="N920" s="44">
        <v>88.2</v>
      </c>
      <c r="O920" s="45" t="str">
        <f t="shared" ca="1" si="186"/>
        <v>Nov</v>
      </c>
      <c r="P920" s="42">
        <v>88.2</v>
      </c>
      <c r="Q920" s="44">
        <f t="shared" si="187"/>
        <v>52.649999999999991</v>
      </c>
      <c r="R920" s="45">
        <f t="shared" ca="1" si="188"/>
        <v>0.59693877551020402</v>
      </c>
      <c r="S920" s="44" t="str">
        <f t="shared" ca="1" si="189"/>
        <v>GROWTH</v>
      </c>
      <c r="T920" s="46">
        <v>130.25</v>
      </c>
      <c r="U920" s="46" t="str">
        <f t="shared" ca="1" si="190"/>
        <v>Dec</v>
      </c>
      <c r="V920" s="42">
        <v>130.25</v>
      </c>
      <c r="W920" s="47">
        <f t="shared" si="191"/>
        <v>10.599999999999994</v>
      </c>
      <c r="X920" s="48">
        <f t="shared" ca="1" si="192"/>
        <v>8.1381957773512426E-2</v>
      </c>
      <c r="Y920" s="47" t="str">
        <f t="shared" ca="1" si="193"/>
        <v>GROWTH</v>
      </c>
      <c r="Z920" s="50">
        <v>0</v>
      </c>
      <c r="AA920" s="50">
        <f t="shared" si="194"/>
        <v>0</v>
      </c>
      <c r="AB920" s="27">
        <v>1000000027</v>
      </c>
    </row>
    <row r="921" spans="1:28" s="27" customFormat="1" ht="13.8" hidden="1">
      <c r="A921" s="39" t="s">
        <v>1245</v>
      </c>
      <c r="B921" s="58" t="s">
        <v>53</v>
      </c>
      <c r="C921" s="59" t="s">
        <v>1952</v>
      </c>
      <c r="D921" s="59">
        <v>1000000827</v>
      </c>
      <c r="E921" s="60" t="s">
        <v>1953</v>
      </c>
      <c r="F921" s="40">
        <v>42713</v>
      </c>
      <c r="G921" s="40" t="str">
        <f t="shared" si="182"/>
        <v>Targeted Dealer</v>
      </c>
      <c r="H921" s="40"/>
      <c r="I921" s="41">
        <v>230</v>
      </c>
      <c r="J921" s="41">
        <f t="shared" ca="1" si="183"/>
        <v>5067.4193548387093</v>
      </c>
      <c r="K921" s="42">
        <v>214.4</v>
      </c>
      <c r="L921" s="43">
        <f t="shared" ca="1" si="184"/>
        <v>-4853.0193548387097</v>
      </c>
      <c r="M921" s="43">
        <f t="shared" ca="1" si="185"/>
        <v>4.2309504105926541</v>
      </c>
      <c r="N921" s="44">
        <v>160</v>
      </c>
      <c r="O921" s="45" t="str">
        <f t="shared" ca="1" si="186"/>
        <v>Nov</v>
      </c>
      <c r="P921" s="42">
        <v>160</v>
      </c>
      <c r="Q921" s="44">
        <f t="shared" si="187"/>
        <v>54.400000000000006</v>
      </c>
      <c r="R921" s="45">
        <f t="shared" ca="1" si="188"/>
        <v>0.34000000000000008</v>
      </c>
      <c r="S921" s="44" t="str">
        <f t="shared" ca="1" si="189"/>
        <v>GROWTH</v>
      </c>
      <c r="T921" s="46">
        <v>218</v>
      </c>
      <c r="U921" s="46" t="str">
        <f t="shared" ca="1" si="190"/>
        <v>Dec</v>
      </c>
      <c r="V921" s="42">
        <v>218</v>
      </c>
      <c r="W921" s="47">
        <f t="shared" si="191"/>
        <v>-3.5999999999999943</v>
      </c>
      <c r="X921" s="48">
        <f t="shared" ca="1" si="192"/>
        <v>-1.6513761467889854E-2</v>
      </c>
      <c r="Y921" s="47" t="str">
        <f t="shared" ca="1" si="193"/>
        <v>DEGROWTH</v>
      </c>
      <c r="Z921" s="50">
        <v>0</v>
      </c>
      <c r="AA921" s="50">
        <f t="shared" si="194"/>
        <v>0</v>
      </c>
      <c r="AB921" s="27">
        <v>1000000827</v>
      </c>
    </row>
    <row r="922" spans="1:28" s="27" customFormat="1" ht="13.8" hidden="1">
      <c r="A922" s="39" t="s">
        <v>1245</v>
      </c>
      <c r="B922" s="58" t="s">
        <v>53</v>
      </c>
      <c r="C922" s="59" t="s">
        <v>1954</v>
      </c>
      <c r="D922" s="59">
        <v>1000000064</v>
      </c>
      <c r="E922" s="60" t="s">
        <v>1955</v>
      </c>
      <c r="F922" s="40">
        <v>42830</v>
      </c>
      <c r="G922" s="40" t="str">
        <f t="shared" si="182"/>
        <v>Targeted Dealer</v>
      </c>
      <c r="H922" s="40"/>
      <c r="I922" s="41">
        <v>60</v>
      </c>
      <c r="J922" s="41">
        <f t="shared" ca="1" si="183"/>
        <v>1321.9354838709678</v>
      </c>
      <c r="K922" s="42">
        <v>35</v>
      </c>
      <c r="L922" s="43">
        <f t="shared" ca="1" si="184"/>
        <v>-1286.9354838709678</v>
      </c>
      <c r="M922" s="43">
        <f t="shared" ca="1" si="185"/>
        <v>2.6476329917032695</v>
      </c>
      <c r="N922" s="44">
        <v>34</v>
      </c>
      <c r="O922" s="45" t="str">
        <f t="shared" ca="1" si="186"/>
        <v>Nov</v>
      </c>
      <c r="P922" s="42">
        <v>34</v>
      </c>
      <c r="Q922" s="44">
        <f t="shared" si="187"/>
        <v>1</v>
      </c>
      <c r="R922" s="45">
        <f t="shared" ca="1" si="188"/>
        <v>2.9411764705882248E-2</v>
      </c>
      <c r="S922" s="44" t="str">
        <f t="shared" ca="1" si="189"/>
        <v>GROWTH</v>
      </c>
      <c r="T922" s="46">
        <v>40</v>
      </c>
      <c r="U922" s="46" t="str">
        <f t="shared" ca="1" si="190"/>
        <v>Dec</v>
      </c>
      <c r="V922" s="42">
        <v>40</v>
      </c>
      <c r="W922" s="47">
        <f t="shared" si="191"/>
        <v>-5</v>
      </c>
      <c r="X922" s="48">
        <f t="shared" ca="1" si="192"/>
        <v>-0.125</v>
      </c>
      <c r="Y922" s="47" t="str">
        <f t="shared" ca="1" si="193"/>
        <v>DEGROWTH</v>
      </c>
      <c r="Z922" s="50">
        <v>0</v>
      </c>
      <c r="AA922" s="50">
        <f t="shared" si="194"/>
        <v>0</v>
      </c>
      <c r="AB922" s="27">
        <v>1000000064</v>
      </c>
    </row>
    <row r="923" spans="1:28" s="27" customFormat="1" ht="13.8" hidden="1">
      <c r="A923" s="39" t="s">
        <v>1245</v>
      </c>
      <c r="B923" s="58" t="s">
        <v>53</v>
      </c>
      <c r="C923" s="59" t="s">
        <v>1956</v>
      </c>
      <c r="D923" s="59">
        <v>1000000028</v>
      </c>
      <c r="E923" s="60" t="s">
        <v>1957</v>
      </c>
      <c r="F923" s="40">
        <v>42935</v>
      </c>
      <c r="G923" s="40" t="str">
        <f t="shared" si="182"/>
        <v>Targeted Dealer</v>
      </c>
      <c r="H923" s="40"/>
      <c r="I923" s="41">
        <v>190</v>
      </c>
      <c r="J923" s="41">
        <f t="shared" ca="1" si="183"/>
        <v>4186.1290322580644</v>
      </c>
      <c r="K923" s="42">
        <v>195.5</v>
      </c>
      <c r="L923" s="43">
        <f t="shared" ca="1" si="184"/>
        <v>-3990.6290322580644</v>
      </c>
      <c r="M923" s="43">
        <f t="shared" ca="1" si="185"/>
        <v>4.6701857131848659</v>
      </c>
      <c r="N923" s="44">
        <v>150</v>
      </c>
      <c r="O923" s="45" t="str">
        <f t="shared" ca="1" si="186"/>
        <v>Nov</v>
      </c>
      <c r="P923" s="42">
        <v>150</v>
      </c>
      <c r="Q923" s="44">
        <f t="shared" si="187"/>
        <v>45.5</v>
      </c>
      <c r="R923" s="45">
        <f t="shared" ca="1" si="188"/>
        <v>0.30333333333333323</v>
      </c>
      <c r="S923" s="44" t="str">
        <f t="shared" ca="1" si="189"/>
        <v>GROWTH</v>
      </c>
      <c r="T923" s="46">
        <v>202</v>
      </c>
      <c r="U923" s="46" t="str">
        <f t="shared" ca="1" si="190"/>
        <v>Dec</v>
      </c>
      <c r="V923" s="42">
        <v>202</v>
      </c>
      <c r="W923" s="47">
        <f t="shared" si="191"/>
        <v>-6.5</v>
      </c>
      <c r="X923" s="48">
        <f t="shared" ca="1" si="192"/>
        <v>-3.2178217821782207E-2</v>
      </c>
      <c r="Y923" s="47" t="str">
        <f t="shared" ca="1" si="193"/>
        <v>DEGROWTH</v>
      </c>
      <c r="Z923" s="50">
        <v>0</v>
      </c>
      <c r="AA923" s="50">
        <f t="shared" si="194"/>
        <v>0</v>
      </c>
      <c r="AB923" s="27">
        <v>1000000028</v>
      </c>
    </row>
    <row r="924" spans="1:28" s="27" customFormat="1" ht="13.8" hidden="1">
      <c r="A924" s="39" t="s">
        <v>1245</v>
      </c>
      <c r="B924" s="58" t="s">
        <v>53</v>
      </c>
      <c r="C924" s="59" t="s">
        <v>1958</v>
      </c>
      <c r="D924" s="59">
        <v>1000000037</v>
      </c>
      <c r="E924" s="60" t="s">
        <v>1959</v>
      </c>
      <c r="F924" s="40">
        <v>43109</v>
      </c>
      <c r="G924" s="40" t="str">
        <f t="shared" si="182"/>
        <v>Targeted Dealer</v>
      </c>
      <c r="H924" s="40"/>
      <c r="I924" s="41">
        <v>25</v>
      </c>
      <c r="J924" s="41">
        <f t="shared" ca="1" si="183"/>
        <v>550.80645161290317</v>
      </c>
      <c r="K924" s="42">
        <v>29.8</v>
      </c>
      <c r="L924" s="43">
        <f t="shared" ca="1" si="184"/>
        <v>-521.00645161290322</v>
      </c>
      <c r="M924" s="43">
        <f t="shared" ca="1" si="185"/>
        <v>5.4102489019033682</v>
      </c>
      <c r="N924" s="44">
        <v>5.5</v>
      </c>
      <c r="O924" s="45" t="str">
        <f t="shared" ca="1" si="186"/>
        <v>Nov</v>
      </c>
      <c r="P924" s="42">
        <v>5.5</v>
      </c>
      <c r="Q924" s="44">
        <f t="shared" si="187"/>
        <v>24.3</v>
      </c>
      <c r="R924" s="45">
        <f t="shared" ca="1" si="188"/>
        <v>4.418181818181818</v>
      </c>
      <c r="S924" s="44" t="str">
        <f t="shared" ca="1" si="189"/>
        <v>GROWTH</v>
      </c>
      <c r="T924" s="46">
        <v>0</v>
      </c>
      <c r="U924" s="46" t="str">
        <f t="shared" ca="1" si="190"/>
        <v>Dec</v>
      </c>
      <c r="V924" s="42">
        <v>0</v>
      </c>
      <c r="W924" s="47">
        <f t="shared" si="191"/>
        <v>29.8</v>
      </c>
      <c r="X924" s="48">
        <f t="shared" ca="1" si="192"/>
        <v>0</v>
      </c>
      <c r="Y924" s="47" t="b">
        <f t="shared" si="193"/>
        <v>0</v>
      </c>
      <c r="Z924" s="50">
        <v>0</v>
      </c>
      <c r="AA924" s="50">
        <f t="shared" si="194"/>
        <v>0</v>
      </c>
      <c r="AB924" s="27">
        <v>1000000037</v>
      </c>
    </row>
    <row r="925" spans="1:28" s="27" customFormat="1" ht="13.8" hidden="1">
      <c r="A925" s="39" t="s">
        <v>1245</v>
      </c>
      <c r="B925" s="58" t="s">
        <v>53</v>
      </c>
      <c r="C925" s="59" t="s">
        <v>1960</v>
      </c>
      <c r="D925" s="59">
        <v>1000000060</v>
      </c>
      <c r="E925" s="60" t="s">
        <v>1961</v>
      </c>
      <c r="F925" s="40">
        <v>43131</v>
      </c>
      <c r="G925" s="40" t="str">
        <f t="shared" si="182"/>
        <v>Targeted Dealer</v>
      </c>
      <c r="H925" s="40"/>
      <c r="I925" s="41">
        <v>100</v>
      </c>
      <c r="J925" s="41">
        <f t="shared" ca="1" si="183"/>
        <v>2203.2258064516127</v>
      </c>
      <c r="K925" s="42">
        <v>109</v>
      </c>
      <c r="L925" s="43">
        <f t="shared" ca="1" si="184"/>
        <v>-2094.2258064516127</v>
      </c>
      <c r="M925" s="43">
        <f t="shared" ca="1" si="185"/>
        <v>4.9472913616398246</v>
      </c>
      <c r="N925" s="44">
        <v>91</v>
      </c>
      <c r="O925" s="45" t="str">
        <f t="shared" ca="1" si="186"/>
        <v>Nov</v>
      </c>
      <c r="P925" s="42">
        <v>91</v>
      </c>
      <c r="Q925" s="44">
        <f t="shared" si="187"/>
        <v>18</v>
      </c>
      <c r="R925" s="45">
        <f t="shared" ca="1" si="188"/>
        <v>0.19780219780219777</v>
      </c>
      <c r="S925" s="44" t="str">
        <f t="shared" ca="1" si="189"/>
        <v>GROWTH</v>
      </c>
      <c r="T925" s="46">
        <v>41</v>
      </c>
      <c r="U925" s="46" t="str">
        <f t="shared" ca="1" si="190"/>
        <v>Dec</v>
      </c>
      <c r="V925" s="42">
        <v>41</v>
      </c>
      <c r="W925" s="47">
        <f t="shared" si="191"/>
        <v>68</v>
      </c>
      <c r="X925" s="48">
        <f t="shared" ca="1" si="192"/>
        <v>1.6585365853658538</v>
      </c>
      <c r="Y925" s="47" t="str">
        <f t="shared" ca="1" si="193"/>
        <v>GROWTH</v>
      </c>
      <c r="Z925" s="50">
        <v>0</v>
      </c>
      <c r="AA925" s="50">
        <f t="shared" si="194"/>
        <v>0</v>
      </c>
      <c r="AB925" s="27">
        <v>1000000060</v>
      </c>
    </row>
    <row r="926" spans="1:28" s="27" customFormat="1" ht="13.8" hidden="1">
      <c r="A926" s="39" t="s">
        <v>1245</v>
      </c>
      <c r="B926" s="58" t="s">
        <v>53</v>
      </c>
      <c r="C926" s="59" t="s">
        <v>1962</v>
      </c>
      <c r="D926" s="59">
        <v>1000000024</v>
      </c>
      <c r="E926" s="60" t="s">
        <v>1963</v>
      </c>
      <c r="F926" s="40">
        <v>43134</v>
      </c>
      <c r="G926" s="40" t="str">
        <f t="shared" si="182"/>
        <v>Targeted Dealer</v>
      </c>
      <c r="H926" s="40"/>
      <c r="I926" s="41">
        <v>1700</v>
      </c>
      <c r="J926" s="41">
        <f t="shared" ca="1" si="183"/>
        <v>37454.838709677417</v>
      </c>
      <c r="K926" s="42">
        <v>1222.8</v>
      </c>
      <c r="L926" s="43">
        <f t="shared" ca="1" si="184"/>
        <v>-36232.038709677414</v>
      </c>
      <c r="M926" s="43">
        <f t="shared" ca="1" si="185"/>
        <v>3.2647317199207651</v>
      </c>
      <c r="N926" s="44">
        <v>961.95</v>
      </c>
      <c r="O926" s="45" t="str">
        <f t="shared" ca="1" si="186"/>
        <v>Nov</v>
      </c>
      <c r="P926" s="42">
        <v>961.95</v>
      </c>
      <c r="Q926" s="44">
        <f t="shared" si="187"/>
        <v>260.84999999999991</v>
      </c>
      <c r="R926" s="45">
        <f t="shared" ca="1" si="188"/>
        <v>0.27116794012162782</v>
      </c>
      <c r="S926" s="44" t="str">
        <f t="shared" ca="1" si="189"/>
        <v>GROWTH</v>
      </c>
      <c r="T926" s="46">
        <v>1614.25</v>
      </c>
      <c r="U926" s="46" t="str">
        <f t="shared" ca="1" si="190"/>
        <v>Dec</v>
      </c>
      <c r="V926" s="42">
        <v>1614.25</v>
      </c>
      <c r="W926" s="47">
        <f t="shared" si="191"/>
        <v>-391.45000000000005</v>
      </c>
      <c r="X926" s="48">
        <f t="shared" ca="1" si="192"/>
        <v>-0.24249651540963302</v>
      </c>
      <c r="Y926" s="47" t="str">
        <f t="shared" ca="1" si="193"/>
        <v>DEGROWTH</v>
      </c>
      <c r="Z926" s="50">
        <v>0</v>
      </c>
      <c r="AA926" s="50">
        <f t="shared" si="194"/>
        <v>0</v>
      </c>
      <c r="AB926" s="27">
        <v>1000000024</v>
      </c>
    </row>
    <row r="927" spans="1:28" s="27" customFormat="1" ht="13.8" hidden="1">
      <c r="A927" s="39" t="s">
        <v>1245</v>
      </c>
      <c r="B927" s="58" t="s">
        <v>53</v>
      </c>
      <c r="C927" s="59" t="s">
        <v>1964</v>
      </c>
      <c r="D927" s="59">
        <v>1000000058</v>
      </c>
      <c r="E927" s="60" t="s">
        <v>1965</v>
      </c>
      <c r="F927" s="40">
        <v>43313</v>
      </c>
      <c r="G927" s="40" t="str">
        <f t="shared" si="182"/>
        <v>Targeted Dealer</v>
      </c>
      <c r="H927" s="40"/>
      <c r="I927" s="41">
        <v>100</v>
      </c>
      <c r="J927" s="41">
        <f t="shared" ca="1" si="183"/>
        <v>2203.2258064516127</v>
      </c>
      <c r="K927" s="42">
        <v>37.5</v>
      </c>
      <c r="L927" s="43">
        <f t="shared" ca="1" si="184"/>
        <v>-2165.7258064516127</v>
      </c>
      <c r="M927" s="43">
        <f t="shared" ca="1" si="185"/>
        <v>1.7020497803806736</v>
      </c>
      <c r="N927" s="44">
        <v>24.75</v>
      </c>
      <c r="O927" s="45" t="str">
        <f t="shared" ca="1" si="186"/>
        <v>Nov</v>
      </c>
      <c r="P927" s="42">
        <v>24.75</v>
      </c>
      <c r="Q927" s="44">
        <f t="shared" si="187"/>
        <v>12.75</v>
      </c>
      <c r="R927" s="45">
        <f t="shared" ca="1" si="188"/>
        <v>0.51515151515151514</v>
      </c>
      <c r="S927" s="44" t="str">
        <f t="shared" ca="1" si="189"/>
        <v>GROWTH</v>
      </c>
      <c r="T927" s="46">
        <v>75</v>
      </c>
      <c r="U927" s="46" t="str">
        <f t="shared" ca="1" si="190"/>
        <v>Dec</v>
      </c>
      <c r="V927" s="42">
        <v>75</v>
      </c>
      <c r="W927" s="47">
        <f t="shared" si="191"/>
        <v>-37.5</v>
      </c>
      <c r="X927" s="48">
        <f t="shared" ca="1" si="192"/>
        <v>-0.5</v>
      </c>
      <c r="Y927" s="47" t="str">
        <f t="shared" ca="1" si="193"/>
        <v>DEGROWTH</v>
      </c>
      <c r="Z927" s="50">
        <v>0</v>
      </c>
      <c r="AA927" s="50">
        <f t="shared" si="194"/>
        <v>0</v>
      </c>
      <c r="AB927" s="27">
        <v>1000000058</v>
      </c>
    </row>
    <row r="928" spans="1:28" s="27" customFormat="1" ht="13.8" hidden="1">
      <c r="A928" s="39" t="s">
        <v>1245</v>
      </c>
      <c r="B928" s="58" t="s">
        <v>53</v>
      </c>
      <c r="C928" s="59" t="s">
        <v>1966</v>
      </c>
      <c r="D928" s="59">
        <v>1000000052</v>
      </c>
      <c r="E928" s="60" t="s">
        <v>1967</v>
      </c>
      <c r="F928" s="40">
        <v>43533</v>
      </c>
      <c r="G928" s="40" t="str">
        <f t="shared" si="182"/>
        <v>Targeted Dealer</v>
      </c>
      <c r="H928" s="40"/>
      <c r="I928" s="41">
        <v>180</v>
      </c>
      <c r="J928" s="41">
        <f t="shared" ca="1" si="183"/>
        <v>3965.8064516129034</v>
      </c>
      <c r="K928" s="42">
        <v>115</v>
      </c>
      <c r="L928" s="43">
        <f t="shared" ca="1" si="184"/>
        <v>-3850.8064516129034</v>
      </c>
      <c r="M928" s="43">
        <f t="shared" ca="1" si="185"/>
        <v>2.899788514722629</v>
      </c>
      <c r="N928" s="44">
        <v>191.5</v>
      </c>
      <c r="O928" s="45" t="str">
        <f t="shared" ca="1" si="186"/>
        <v>Nov</v>
      </c>
      <c r="P928" s="42">
        <v>191.5</v>
      </c>
      <c r="Q928" s="44">
        <f t="shared" si="187"/>
        <v>-76.5</v>
      </c>
      <c r="R928" s="45">
        <f t="shared" ca="1" si="188"/>
        <v>-0.39947780678851175</v>
      </c>
      <c r="S928" s="44" t="str">
        <f t="shared" ca="1" si="189"/>
        <v>DEGROWTH</v>
      </c>
      <c r="T928" s="46">
        <v>181</v>
      </c>
      <c r="U928" s="46" t="str">
        <f t="shared" ca="1" si="190"/>
        <v>Dec</v>
      </c>
      <c r="V928" s="42">
        <v>181</v>
      </c>
      <c r="W928" s="47">
        <f t="shared" si="191"/>
        <v>-66</v>
      </c>
      <c r="X928" s="48">
        <f t="shared" ca="1" si="192"/>
        <v>-0.36464088397790051</v>
      </c>
      <c r="Y928" s="47" t="str">
        <f t="shared" ca="1" si="193"/>
        <v>DEGROWTH</v>
      </c>
      <c r="Z928" s="50">
        <v>0</v>
      </c>
      <c r="AA928" s="50">
        <f t="shared" si="194"/>
        <v>0</v>
      </c>
      <c r="AB928" s="27">
        <v>1000000052</v>
      </c>
    </row>
    <row r="929" spans="1:28" s="27" customFormat="1" ht="13.8" hidden="1">
      <c r="A929" s="39" t="s">
        <v>1245</v>
      </c>
      <c r="B929" s="58" t="s">
        <v>53</v>
      </c>
      <c r="C929" s="59" t="s">
        <v>1968</v>
      </c>
      <c r="D929" s="59">
        <v>1000000023</v>
      </c>
      <c r="E929" s="60" t="s">
        <v>1969</v>
      </c>
      <c r="F929" s="40">
        <v>43549</v>
      </c>
      <c r="G929" s="40" t="str">
        <f t="shared" si="182"/>
        <v>Targeted Dealer</v>
      </c>
      <c r="H929" s="40"/>
      <c r="I929" s="41">
        <v>30</v>
      </c>
      <c r="J929" s="41">
        <f t="shared" ca="1" si="183"/>
        <v>660.9677419354839</v>
      </c>
      <c r="K929" s="42">
        <v>20</v>
      </c>
      <c r="L929" s="43">
        <f t="shared" ca="1" si="184"/>
        <v>-640.9677419354839</v>
      </c>
      <c r="M929" s="43">
        <f t="shared" ca="1" si="185"/>
        <v>3.0258662762323083</v>
      </c>
      <c r="N929" s="44">
        <v>5</v>
      </c>
      <c r="O929" s="45" t="str">
        <f t="shared" ca="1" si="186"/>
        <v>Nov</v>
      </c>
      <c r="P929" s="42">
        <v>5</v>
      </c>
      <c r="Q929" s="44">
        <f t="shared" si="187"/>
        <v>15</v>
      </c>
      <c r="R929" s="45">
        <f t="shared" ca="1" si="188"/>
        <v>3</v>
      </c>
      <c r="S929" s="44" t="str">
        <f t="shared" ca="1" si="189"/>
        <v>GROWTH</v>
      </c>
      <c r="T929" s="46">
        <v>10</v>
      </c>
      <c r="U929" s="46" t="str">
        <f t="shared" ca="1" si="190"/>
        <v>Dec</v>
      </c>
      <c r="V929" s="42">
        <v>10</v>
      </c>
      <c r="W929" s="47">
        <f t="shared" si="191"/>
        <v>10</v>
      </c>
      <c r="X929" s="48">
        <f t="shared" ca="1" si="192"/>
        <v>1</v>
      </c>
      <c r="Y929" s="47" t="str">
        <f t="shared" ca="1" si="193"/>
        <v>GROWTH</v>
      </c>
      <c r="Z929" s="50">
        <v>0</v>
      </c>
      <c r="AA929" s="50">
        <f t="shared" si="194"/>
        <v>0</v>
      </c>
      <c r="AB929" s="27">
        <v>1000000023</v>
      </c>
    </row>
    <row r="930" spans="1:28" s="27" customFormat="1" ht="13.8" hidden="1">
      <c r="A930" s="39" t="s">
        <v>1245</v>
      </c>
      <c r="B930" s="58" t="s">
        <v>53</v>
      </c>
      <c r="C930" s="59" t="s">
        <v>1970</v>
      </c>
      <c r="D930" s="59">
        <v>1000000034</v>
      </c>
      <c r="E930" s="60" t="s">
        <v>1971</v>
      </c>
      <c r="F930" s="40">
        <v>43566</v>
      </c>
      <c r="G930" s="40" t="str">
        <f t="shared" si="182"/>
        <v>Targeted Dealer</v>
      </c>
      <c r="H930" s="40" t="s">
        <v>113</v>
      </c>
      <c r="I930" s="41">
        <v>80</v>
      </c>
      <c r="J930" s="41">
        <f t="shared" ca="1" si="183"/>
        <v>1762.5806451612902</v>
      </c>
      <c r="K930" s="42">
        <v>30</v>
      </c>
      <c r="L930" s="43">
        <f t="shared" ca="1" si="184"/>
        <v>-1732.5806451612902</v>
      </c>
      <c r="M930" s="43">
        <f t="shared" ca="1" si="185"/>
        <v>1.7020497803806736</v>
      </c>
      <c r="N930" s="44">
        <v>50</v>
      </c>
      <c r="O930" s="45" t="str">
        <f t="shared" ca="1" si="186"/>
        <v>Nov</v>
      </c>
      <c r="P930" s="42">
        <v>50</v>
      </c>
      <c r="Q930" s="44">
        <f t="shared" si="187"/>
        <v>-20</v>
      </c>
      <c r="R930" s="45">
        <f t="shared" ca="1" si="188"/>
        <v>-0.4</v>
      </c>
      <c r="S930" s="44" t="str">
        <f t="shared" ca="1" si="189"/>
        <v>DEGROWTH</v>
      </c>
      <c r="T930" s="46">
        <v>45</v>
      </c>
      <c r="U930" s="46" t="str">
        <f t="shared" ca="1" si="190"/>
        <v>Dec</v>
      </c>
      <c r="V930" s="42">
        <v>45</v>
      </c>
      <c r="W930" s="47">
        <f t="shared" si="191"/>
        <v>-15</v>
      </c>
      <c r="X930" s="48">
        <f t="shared" ca="1" si="192"/>
        <v>-0.33333333333333337</v>
      </c>
      <c r="Y930" s="47" t="str">
        <f t="shared" ca="1" si="193"/>
        <v>DEGROWTH</v>
      </c>
      <c r="Z930" s="50">
        <v>0</v>
      </c>
      <c r="AA930" s="50">
        <f t="shared" si="194"/>
        <v>1</v>
      </c>
      <c r="AB930" s="27">
        <v>1000000034</v>
      </c>
    </row>
    <row r="931" spans="1:28" s="27" customFormat="1" ht="13.8" hidden="1">
      <c r="A931" s="39" t="s">
        <v>1245</v>
      </c>
      <c r="B931" s="58" t="s">
        <v>53</v>
      </c>
      <c r="C931" s="59" t="s">
        <v>1972</v>
      </c>
      <c r="D931" s="59">
        <v>1000000829</v>
      </c>
      <c r="E931" s="60" t="s">
        <v>1973</v>
      </c>
      <c r="F931" s="40">
        <v>43566</v>
      </c>
      <c r="G931" s="40" t="str">
        <f t="shared" si="182"/>
        <v>Targeted Dealer</v>
      </c>
      <c r="H931" s="40"/>
      <c r="I931" s="41">
        <v>150</v>
      </c>
      <c r="J931" s="41">
        <f t="shared" ca="1" si="183"/>
        <v>3304.8387096774195</v>
      </c>
      <c r="K931" s="42">
        <v>191</v>
      </c>
      <c r="L931" s="43">
        <f t="shared" ca="1" si="184"/>
        <v>-3113.8387096774195</v>
      </c>
      <c r="M931" s="43">
        <f t="shared" ca="1" si="185"/>
        <v>5.7794045876037092</v>
      </c>
      <c r="N931" s="44">
        <v>76</v>
      </c>
      <c r="O931" s="45" t="str">
        <f t="shared" ca="1" si="186"/>
        <v>Nov</v>
      </c>
      <c r="P931" s="42">
        <v>76</v>
      </c>
      <c r="Q931" s="44">
        <f t="shared" si="187"/>
        <v>115</v>
      </c>
      <c r="R931" s="45">
        <f t="shared" ca="1" si="188"/>
        <v>1.513157894736842</v>
      </c>
      <c r="S931" s="44" t="str">
        <f t="shared" ca="1" si="189"/>
        <v>GROWTH</v>
      </c>
      <c r="T931" s="46">
        <v>129.75</v>
      </c>
      <c r="U931" s="46" t="str">
        <f t="shared" ca="1" si="190"/>
        <v>Dec</v>
      </c>
      <c r="V931" s="42">
        <v>129.75</v>
      </c>
      <c r="W931" s="47">
        <f t="shared" si="191"/>
        <v>61.25</v>
      </c>
      <c r="X931" s="48">
        <f t="shared" ca="1" si="192"/>
        <v>0.47206165703275538</v>
      </c>
      <c r="Y931" s="47" t="str">
        <f t="shared" ca="1" si="193"/>
        <v>GROWTH</v>
      </c>
      <c r="Z931" s="50">
        <v>0</v>
      </c>
      <c r="AA931" s="50">
        <f t="shared" si="194"/>
        <v>0</v>
      </c>
      <c r="AB931" s="27">
        <v>1000000829</v>
      </c>
    </row>
    <row r="932" spans="1:28" s="27" customFormat="1" ht="13.8" hidden="1">
      <c r="A932" s="39" t="s">
        <v>1245</v>
      </c>
      <c r="B932" s="58" t="s">
        <v>53</v>
      </c>
      <c r="C932" s="59" t="s">
        <v>1974</v>
      </c>
      <c r="D932" s="59">
        <v>1000000828</v>
      </c>
      <c r="E932" s="60" t="s">
        <v>1975</v>
      </c>
      <c r="F932" s="40">
        <v>43587</v>
      </c>
      <c r="G932" s="40" t="str">
        <f t="shared" si="182"/>
        <v>Targeted Dealer</v>
      </c>
      <c r="H932" s="40"/>
      <c r="I932" s="41">
        <v>50</v>
      </c>
      <c r="J932" s="41">
        <f t="shared" ca="1" si="183"/>
        <v>1101.6129032258063</v>
      </c>
      <c r="K932" s="42">
        <v>45</v>
      </c>
      <c r="L932" s="43">
        <f t="shared" ca="1" si="184"/>
        <v>-1056.6129032258063</v>
      </c>
      <c r="M932" s="43">
        <f t="shared" ca="1" si="185"/>
        <v>4.0849194729136169</v>
      </c>
      <c r="N932" s="44">
        <v>48</v>
      </c>
      <c r="O932" s="45" t="str">
        <f t="shared" ca="1" si="186"/>
        <v>Nov</v>
      </c>
      <c r="P932" s="42">
        <v>48</v>
      </c>
      <c r="Q932" s="44">
        <f t="shared" si="187"/>
        <v>-3</v>
      </c>
      <c r="R932" s="45">
        <f t="shared" ca="1" si="188"/>
        <v>-6.25E-2</v>
      </c>
      <c r="S932" s="44" t="str">
        <f t="shared" ca="1" si="189"/>
        <v>DEGROWTH</v>
      </c>
      <c r="T932" s="46">
        <v>25</v>
      </c>
      <c r="U932" s="46" t="str">
        <f t="shared" ca="1" si="190"/>
        <v>Dec</v>
      </c>
      <c r="V932" s="42">
        <v>25</v>
      </c>
      <c r="W932" s="47">
        <f t="shared" si="191"/>
        <v>20</v>
      </c>
      <c r="X932" s="48">
        <f t="shared" ca="1" si="192"/>
        <v>0.8</v>
      </c>
      <c r="Y932" s="47" t="str">
        <f t="shared" ca="1" si="193"/>
        <v>GROWTH</v>
      </c>
      <c r="Z932" s="50">
        <v>0</v>
      </c>
      <c r="AA932" s="50">
        <f t="shared" si="194"/>
        <v>0</v>
      </c>
      <c r="AB932" s="27">
        <v>1000000828</v>
      </c>
    </row>
    <row r="933" spans="1:28" s="27" customFormat="1" ht="13.8" hidden="1">
      <c r="A933" s="39" t="s">
        <v>1245</v>
      </c>
      <c r="B933" s="58" t="s">
        <v>53</v>
      </c>
      <c r="C933" s="59" t="s">
        <v>1976</v>
      </c>
      <c r="D933" s="59">
        <v>1000000053</v>
      </c>
      <c r="E933" s="60" t="s">
        <v>1977</v>
      </c>
      <c r="F933" s="40">
        <v>43642</v>
      </c>
      <c r="G933" s="40" t="str">
        <f t="shared" si="182"/>
        <v>Targeted Dealer</v>
      </c>
      <c r="H933" s="40"/>
      <c r="I933" s="41">
        <v>40</v>
      </c>
      <c r="J933" s="41">
        <f t="shared" ca="1" si="183"/>
        <v>881.29032258064512</v>
      </c>
      <c r="K933" s="42">
        <v>55</v>
      </c>
      <c r="L933" s="43">
        <f t="shared" ca="1" si="184"/>
        <v>-826.29032258064512</v>
      </c>
      <c r="M933" s="43">
        <f t="shared" ca="1" si="185"/>
        <v>6.2408491947291367</v>
      </c>
      <c r="N933" s="44">
        <v>15</v>
      </c>
      <c r="O933" s="45" t="str">
        <f t="shared" ca="1" si="186"/>
        <v>Nov</v>
      </c>
      <c r="P933" s="42">
        <v>15</v>
      </c>
      <c r="Q933" s="44">
        <f t="shared" si="187"/>
        <v>40</v>
      </c>
      <c r="R933" s="45">
        <f t="shared" ca="1" si="188"/>
        <v>2.6666666666666665</v>
      </c>
      <c r="S933" s="44" t="str">
        <f t="shared" ca="1" si="189"/>
        <v>GROWTH</v>
      </c>
      <c r="T933" s="46">
        <v>0</v>
      </c>
      <c r="U933" s="46" t="str">
        <f t="shared" ca="1" si="190"/>
        <v>Dec</v>
      </c>
      <c r="V933" s="42">
        <v>0</v>
      </c>
      <c r="W933" s="47">
        <f t="shared" si="191"/>
        <v>55</v>
      </c>
      <c r="X933" s="48">
        <f t="shared" ca="1" si="192"/>
        <v>0</v>
      </c>
      <c r="Y933" s="47" t="b">
        <f t="shared" si="193"/>
        <v>0</v>
      </c>
      <c r="Z933" s="50">
        <v>0</v>
      </c>
      <c r="AA933" s="50">
        <f t="shared" si="194"/>
        <v>0</v>
      </c>
      <c r="AB933" s="27">
        <v>1000000053</v>
      </c>
    </row>
    <row r="934" spans="1:28" s="27" customFormat="1" ht="13.8" hidden="1">
      <c r="A934" s="39" t="s">
        <v>1245</v>
      </c>
      <c r="B934" s="58" t="s">
        <v>53</v>
      </c>
      <c r="C934" s="59" t="s">
        <v>1978</v>
      </c>
      <c r="D934" s="59">
        <v>1000000030</v>
      </c>
      <c r="E934" s="60" t="s">
        <v>1979</v>
      </c>
      <c r="F934" s="40">
        <v>43703</v>
      </c>
      <c r="G934" s="40" t="str">
        <f t="shared" si="182"/>
        <v>Targeted Dealer</v>
      </c>
      <c r="H934" s="40"/>
      <c r="I934" s="41">
        <v>30</v>
      </c>
      <c r="J934" s="41">
        <f t="shared" ca="1" si="183"/>
        <v>660.9677419354839</v>
      </c>
      <c r="K934" s="42">
        <v>16</v>
      </c>
      <c r="L934" s="43">
        <f t="shared" ca="1" si="184"/>
        <v>-644.9677419354839</v>
      </c>
      <c r="M934" s="43">
        <f t="shared" ca="1" si="185"/>
        <v>2.4206930209858464</v>
      </c>
      <c r="N934" s="44">
        <v>0</v>
      </c>
      <c r="O934" s="45" t="str">
        <f t="shared" ca="1" si="186"/>
        <v>Nov</v>
      </c>
      <c r="P934" s="42">
        <v>0</v>
      </c>
      <c r="Q934" s="44">
        <f t="shared" si="187"/>
        <v>16</v>
      </c>
      <c r="R934" s="45">
        <f t="shared" ca="1" si="188"/>
        <v>0</v>
      </c>
      <c r="S934" s="44" t="b">
        <f t="shared" si="189"/>
        <v>0</v>
      </c>
      <c r="T934" s="46">
        <v>18.5</v>
      </c>
      <c r="U934" s="46" t="str">
        <f t="shared" ca="1" si="190"/>
        <v>Dec</v>
      </c>
      <c r="V934" s="42">
        <v>18.5</v>
      </c>
      <c r="W934" s="47">
        <f t="shared" si="191"/>
        <v>-2.5</v>
      </c>
      <c r="X934" s="48">
        <f t="shared" ca="1" si="192"/>
        <v>-0.13513513513513509</v>
      </c>
      <c r="Y934" s="47" t="str">
        <f t="shared" ca="1" si="193"/>
        <v>DEGROWTH</v>
      </c>
      <c r="Z934" s="50">
        <v>0</v>
      </c>
      <c r="AA934" s="50">
        <f t="shared" si="194"/>
        <v>0</v>
      </c>
      <c r="AB934" s="27">
        <v>1000000030</v>
      </c>
    </row>
    <row r="935" spans="1:28" s="27" customFormat="1" ht="13.8" hidden="1">
      <c r="A935" s="39" t="s">
        <v>1245</v>
      </c>
      <c r="B935" s="58" t="s">
        <v>53</v>
      </c>
      <c r="C935" s="59" t="s">
        <v>1980</v>
      </c>
      <c r="D935" s="59">
        <v>1000002391</v>
      </c>
      <c r="E935" s="60" t="s">
        <v>1981</v>
      </c>
      <c r="F935" s="40">
        <v>43876</v>
      </c>
      <c r="G935" s="40" t="str">
        <f t="shared" si="182"/>
        <v>Targeted Dealer</v>
      </c>
      <c r="H935" s="40"/>
      <c r="I935" s="41">
        <v>150</v>
      </c>
      <c r="J935" s="41">
        <f t="shared" ca="1" si="183"/>
        <v>3304.8387096774195</v>
      </c>
      <c r="K935" s="42">
        <v>154.5</v>
      </c>
      <c r="L935" s="43">
        <f t="shared" ca="1" si="184"/>
        <v>-3150.3387096774195</v>
      </c>
      <c r="M935" s="43">
        <f t="shared" ca="1" si="185"/>
        <v>4.6749633967789164</v>
      </c>
      <c r="N935" s="44">
        <v>121.5</v>
      </c>
      <c r="O935" s="45" t="str">
        <f t="shared" ca="1" si="186"/>
        <v>Nov</v>
      </c>
      <c r="P935" s="42">
        <v>121.5</v>
      </c>
      <c r="Q935" s="44">
        <f t="shared" si="187"/>
        <v>33</v>
      </c>
      <c r="R935" s="45">
        <f t="shared" ca="1" si="188"/>
        <v>0.27160493827160503</v>
      </c>
      <c r="S935" s="44" t="str">
        <f t="shared" ca="1" si="189"/>
        <v>GROWTH</v>
      </c>
      <c r="T935" s="46">
        <v>169</v>
      </c>
      <c r="U935" s="46" t="str">
        <f t="shared" ca="1" si="190"/>
        <v>Dec</v>
      </c>
      <c r="V935" s="42">
        <v>169</v>
      </c>
      <c r="W935" s="47">
        <f t="shared" si="191"/>
        <v>-14.5</v>
      </c>
      <c r="X935" s="48">
        <f t="shared" ca="1" si="192"/>
        <v>-8.5798816568047331E-2</v>
      </c>
      <c r="Y935" s="47" t="str">
        <f t="shared" ca="1" si="193"/>
        <v>DEGROWTH</v>
      </c>
      <c r="Z935" s="50">
        <v>0</v>
      </c>
      <c r="AA935" s="50">
        <f t="shared" si="194"/>
        <v>0</v>
      </c>
      <c r="AB935" s="27">
        <v>1000002391</v>
      </c>
    </row>
    <row r="936" spans="1:28" s="27" customFormat="1" ht="13.8" hidden="1">
      <c r="A936" s="39" t="s">
        <v>1245</v>
      </c>
      <c r="B936" s="58" t="s">
        <v>53</v>
      </c>
      <c r="C936" s="59" t="s">
        <v>1982</v>
      </c>
      <c r="D936" s="59">
        <v>1000000049</v>
      </c>
      <c r="E936" s="60" t="s">
        <v>1983</v>
      </c>
      <c r="F936" s="40">
        <v>43887</v>
      </c>
      <c r="G936" s="40" t="str">
        <f t="shared" si="182"/>
        <v>Targeted Dealer</v>
      </c>
      <c r="H936" s="40"/>
      <c r="I936" s="41">
        <v>20</v>
      </c>
      <c r="J936" s="41">
        <f t="shared" ca="1" si="183"/>
        <v>440.64516129032256</v>
      </c>
      <c r="K936" s="42">
        <v>15</v>
      </c>
      <c r="L936" s="43">
        <f t="shared" ca="1" si="184"/>
        <v>-425.64516129032256</v>
      </c>
      <c r="M936" s="43">
        <f t="shared" ca="1" si="185"/>
        <v>3.4040995607613471</v>
      </c>
      <c r="N936" s="44">
        <v>10</v>
      </c>
      <c r="O936" s="45" t="str">
        <f t="shared" ca="1" si="186"/>
        <v>Nov</v>
      </c>
      <c r="P936" s="42">
        <v>10</v>
      </c>
      <c r="Q936" s="44">
        <f t="shared" si="187"/>
        <v>5</v>
      </c>
      <c r="R936" s="45">
        <f t="shared" ca="1" si="188"/>
        <v>0.5</v>
      </c>
      <c r="S936" s="44" t="str">
        <f t="shared" ca="1" si="189"/>
        <v>GROWTH</v>
      </c>
      <c r="T936" s="46">
        <v>10</v>
      </c>
      <c r="U936" s="46" t="str">
        <f t="shared" ca="1" si="190"/>
        <v>Dec</v>
      </c>
      <c r="V936" s="42">
        <v>10</v>
      </c>
      <c r="W936" s="47">
        <f t="shared" si="191"/>
        <v>5</v>
      </c>
      <c r="X936" s="48">
        <f t="shared" ca="1" si="192"/>
        <v>0.5</v>
      </c>
      <c r="Y936" s="47" t="str">
        <f t="shared" ca="1" si="193"/>
        <v>GROWTH</v>
      </c>
      <c r="Z936" s="50">
        <v>0</v>
      </c>
      <c r="AA936" s="50">
        <f t="shared" si="194"/>
        <v>0</v>
      </c>
      <c r="AB936" s="27">
        <v>1000000049</v>
      </c>
    </row>
    <row r="937" spans="1:28" s="27" customFormat="1" ht="13.8" hidden="1">
      <c r="A937" s="39" t="s">
        <v>1245</v>
      </c>
      <c r="B937" s="58" t="s">
        <v>53</v>
      </c>
      <c r="C937" s="59" t="s">
        <v>1984</v>
      </c>
      <c r="D937" s="59">
        <v>1000000042</v>
      </c>
      <c r="E937" s="60" t="s">
        <v>1985</v>
      </c>
      <c r="F937" s="40">
        <v>43894</v>
      </c>
      <c r="G937" s="40" t="str">
        <f t="shared" si="182"/>
        <v>Targeted Dealer</v>
      </c>
      <c r="H937" s="40"/>
      <c r="I937" s="41">
        <v>100</v>
      </c>
      <c r="J937" s="41">
        <f t="shared" ca="1" si="183"/>
        <v>2203.2258064516127</v>
      </c>
      <c r="K937" s="42">
        <v>115</v>
      </c>
      <c r="L937" s="43">
        <f t="shared" ca="1" si="184"/>
        <v>-2088.2258064516127</v>
      </c>
      <c r="M937" s="43">
        <f t="shared" ca="1" si="185"/>
        <v>5.219619326500732</v>
      </c>
      <c r="N937" s="44">
        <v>55</v>
      </c>
      <c r="O937" s="45" t="str">
        <f t="shared" ca="1" si="186"/>
        <v>Nov</v>
      </c>
      <c r="P937" s="42">
        <v>55</v>
      </c>
      <c r="Q937" s="44">
        <f t="shared" si="187"/>
        <v>60</v>
      </c>
      <c r="R937" s="45">
        <f t="shared" ca="1" si="188"/>
        <v>1.0909090909090908</v>
      </c>
      <c r="S937" s="44" t="str">
        <f t="shared" ca="1" si="189"/>
        <v>GROWTH</v>
      </c>
      <c r="T937" s="46">
        <v>90</v>
      </c>
      <c r="U937" s="46" t="str">
        <f t="shared" ca="1" si="190"/>
        <v>Dec</v>
      </c>
      <c r="V937" s="42">
        <v>90</v>
      </c>
      <c r="W937" s="47">
        <f t="shared" si="191"/>
        <v>25</v>
      </c>
      <c r="X937" s="48">
        <f t="shared" ca="1" si="192"/>
        <v>0.27777777777777768</v>
      </c>
      <c r="Y937" s="47" t="str">
        <f t="shared" ca="1" si="193"/>
        <v>GROWTH</v>
      </c>
      <c r="Z937" s="50">
        <v>0</v>
      </c>
      <c r="AA937" s="50">
        <f t="shared" si="194"/>
        <v>0</v>
      </c>
      <c r="AB937" s="27">
        <v>1000000042</v>
      </c>
    </row>
    <row r="938" spans="1:28" s="27" customFormat="1" ht="13.8" hidden="1">
      <c r="A938" s="39" t="s">
        <v>1245</v>
      </c>
      <c r="B938" s="58" t="s">
        <v>53</v>
      </c>
      <c r="C938" s="59" t="s">
        <v>1986</v>
      </c>
      <c r="D938" s="59">
        <v>1000000038</v>
      </c>
      <c r="E938" s="60" t="s">
        <v>1987</v>
      </c>
      <c r="F938" s="40">
        <v>43969</v>
      </c>
      <c r="G938" s="40" t="str">
        <f t="shared" si="182"/>
        <v>Targeted Dealer</v>
      </c>
      <c r="H938" s="40"/>
      <c r="I938" s="41">
        <v>550</v>
      </c>
      <c r="J938" s="41">
        <f t="shared" ca="1" si="183"/>
        <v>12117.741935483871</v>
      </c>
      <c r="K938" s="42">
        <v>579</v>
      </c>
      <c r="L938" s="43">
        <f t="shared" ca="1" si="184"/>
        <v>-11538.741935483871</v>
      </c>
      <c r="M938" s="43">
        <f t="shared" ca="1" si="185"/>
        <v>4.7781179289231996</v>
      </c>
      <c r="N938" s="44">
        <v>439.29999999999995</v>
      </c>
      <c r="O938" s="45" t="str">
        <f t="shared" ca="1" si="186"/>
        <v>Nov</v>
      </c>
      <c r="P938" s="42">
        <v>439.29999999999995</v>
      </c>
      <c r="Q938" s="44">
        <f t="shared" si="187"/>
        <v>139.70000000000005</v>
      </c>
      <c r="R938" s="45">
        <f t="shared" ca="1" si="188"/>
        <v>0.31800591850671545</v>
      </c>
      <c r="S938" s="44" t="str">
        <f t="shared" ca="1" si="189"/>
        <v>GROWTH</v>
      </c>
      <c r="T938" s="46">
        <v>517.5</v>
      </c>
      <c r="U938" s="46" t="str">
        <f t="shared" ca="1" si="190"/>
        <v>Dec</v>
      </c>
      <c r="V938" s="42">
        <v>517.5</v>
      </c>
      <c r="W938" s="47">
        <f t="shared" si="191"/>
        <v>61.5</v>
      </c>
      <c r="X938" s="48">
        <f t="shared" ca="1" si="192"/>
        <v>0.11884057971014483</v>
      </c>
      <c r="Y938" s="47" t="str">
        <f t="shared" ca="1" si="193"/>
        <v>GROWTH</v>
      </c>
      <c r="Z938" s="50">
        <v>0</v>
      </c>
      <c r="AA938" s="50">
        <f t="shared" si="194"/>
        <v>0</v>
      </c>
      <c r="AB938" s="27">
        <v>1000000038</v>
      </c>
    </row>
    <row r="939" spans="1:28" s="27" customFormat="1" ht="13.8" hidden="1">
      <c r="A939" s="39" t="s">
        <v>1245</v>
      </c>
      <c r="B939" s="58" t="s">
        <v>53</v>
      </c>
      <c r="C939" s="59" t="s">
        <v>1988</v>
      </c>
      <c r="D939" s="59">
        <v>1000000055</v>
      </c>
      <c r="E939" s="60" t="s">
        <v>1989</v>
      </c>
      <c r="F939" s="40">
        <v>44054</v>
      </c>
      <c r="G939" s="40" t="str">
        <f t="shared" si="182"/>
        <v>Targeted Dealer</v>
      </c>
      <c r="H939" s="40" t="s">
        <v>113</v>
      </c>
      <c r="I939" s="41">
        <v>30</v>
      </c>
      <c r="J939" s="41">
        <f t="shared" ca="1" si="183"/>
        <v>660.9677419354839</v>
      </c>
      <c r="K939" s="42">
        <v>30</v>
      </c>
      <c r="L939" s="43">
        <f t="shared" ca="1" si="184"/>
        <v>-630.9677419354839</v>
      </c>
      <c r="M939" s="43">
        <f t="shared" ca="1" si="185"/>
        <v>4.5387994143484622</v>
      </c>
      <c r="N939" s="44">
        <v>5</v>
      </c>
      <c r="O939" s="45" t="str">
        <f t="shared" ca="1" si="186"/>
        <v>Nov</v>
      </c>
      <c r="P939" s="42">
        <v>5</v>
      </c>
      <c r="Q939" s="44">
        <f t="shared" si="187"/>
        <v>25</v>
      </c>
      <c r="R939" s="45">
        <f t="shared" ca="1" si="188"/>
        <v>5</v>
      </c>
      <c r="S939" s="44" t="str">
        <f t="shared" ca="1" si="189"/>
        <v>GROWTH</v>
      </c>
      <c r="T939" s="46">
        <v>68</v>
      </c>
      <c r="U939" s="46" t="str">
        <f t="shared" ca="1" si="190"/>
        <v>Dec</v>
      </c>
      <c r="V939" s="42">
        <v>68</v>
      </c>
      <c r="W939" s="47">
        <f t="shared" si="191"/>
        <v>-38</v>
      </c>
      <c r="X939" s="48">
        <f t="shared" ca="1" si="192"/>
        <v>-0.55882352941176472</v>
      </c>
      <c r="Y939" s="47" t="str">
        <f t="shared" ca="1" si="193"/>
        <v>DEGROWTH</v>
      </c>
      <c r="Z939" s="50">
        <v>0</v>
      </c>
      <c r="AA939" s="50">
        <f t="shared" si="194"/>
        <v>1</v>
      </c>
      <c r="AB939" s="27">
        <v>1000000055</v>
      </c>
    </row>
    <row r="940" spans="1:28" s="27" customFormat="1" ht="13.8" hidden="1">
      <c r="A940" s="39" t="s">
        <v>1245</v>
      </c>
      <c r="B940" s="58" t="s">
        <v>53</v>
      </c>
      <c r="C940" s="59" t="s">
        <v>1990</v>
      </c>
      <c r="D940" s="59">
        <v>1000000062</v>
      </c>
      <c r="E940" s="60" t="s">
        <v>1991</v>
      </c>
      <c r="F940" s="40">
        <v>44197</v>
      </c>
      <c r="G940" s="40" t="str">
        <f t="shared" si="182"/>
        <v>Targeted Dealer</v>
      </c>
      <c r="H940" s="40"/>
      <c r="I940" s="41">
        <v>50</v>
      </c>
      <c r="J940" s="41">
        <f t="shared" ca="1" si="183"/>
        <v>1101.6129032258063</v>
      </c>
      <c r="K940" s="42">
        <v>40</v>
      </c>
      <c r="L940" s="43">
        <f t="shared" ca="1" si="184"/>
        <v>-1061.6129032258063</v>
      </c>
      <c r="M940" s="43">
        <f t="shared" ca="1" si="185"/>
        <v>3.6310395314787702</v>
      </c>
      <c r="N940" s="44">
        <v>48.5</v>
      </c>
      <c r="O940" s="45" t="str">
        <f t="shared" ca="1" si="186"/>
        <v>Nov</v>
      </c>
      <c r="P940" s="42">
        <v>48.5</v>
      </c>
      <c r="Q940" s="44">
        <f t="shared" si="187"/>
        <v>-8.5</v>
      </c>
      <c r="R940" s="45">
        <f t="shared" ca="1" si="188"/>
        <v>-0.17525773195876293</v>
      </c>
      <c r="S940" s="44" t="str">
        <f t="shared" ca="1" si="189"/>
        <v>DEGROWTH</v>
      </c>
      <c r="T940" s="46">
        <v>25.5</v>
      </c>
      <c r="U940" s="46" t="str">
        <f t="shared" ca="1" si="190"/>
        <v>Dec</v>
      </c>
      <c r="V940" s="42">
        <v>25.5</v>
      </c>
      <c r="W940" s="47">
        <f t="shared" si="191"/>
        <v>14.5</v>
      </c>
      <c r="X940" s="48">
        <f t="shared" ca="1" si="192"/>
        <v>0.56862745098039214</v>
      </c>
      <c r="Y940" s="47" t="str">
        <f t="shared" ca="1" si="193"/>
        <v>GROWTH</v>
      </c>
      <c r="Z940" s="50">
        <v>0</v>
      </c>
      <c r="AA940" s="50">
        <f t="shared" si="194"/>
        <v>0</v>
      </c>
      <c r="AB940" s="27">
        <v>1000000062</v>
      </c>
    </row>
    <row r="941" spans="1:28" s="27" customFormat="1" ht="13.8" hidden="1">
      <c r="A941" s="39" t="s">
        <v>1245</v>
      </c>
      <c r="B941" s="58" t="s">
        <v>53</v>
      </c>
      <c r="C941" s="59" t="s">
        <v>1992</v>
      </c>
      <c r="D941" s="59">
        <v>1000000823</v>
      </c>
      <c r="E941" s="60" t="s">
        <v>1993</v>
      </c>
      <c r="F941" s="40">
        <v>44202</v>
      </c>
      <c r="G941" s="40" t="str">
        <f t="shared" si="182"/>
        <v>Targeted Dealer</v>
      </c>
      <c r="H941" s="40"/>
      <c r="I941" s="41">
        <v>65</v>
      </c>
      <c r="J941" s="41">
        <f t="shared" ca="1" si="183"/>
        <v>1432.0967741935483</v>
      </c>
      <c r="K941" s="42">
        <v>80</v>
      </c>
      <c r="L941" s="43">
        <f t="shared" ca="1" si="184"/>
        <v>-1352.0967741935483</v>
      </c>
      <c r="M941" s="43">
        <f t="shared" ca="1" si="185"/>
        <v>5.5862146638134931</v>
      </c>
      <c r="N941" s="44">
        <v>39</v>
      </c>
      <c r="O941" s="45" t="str">
        <f t="shared" ca="1" si="186"/>
        <v>Nov</v>
      </c>
      <c r="P941" s="42">
        <v>39</v>
      </c>
      <c r="Q941" s="44">
        <f t="shared" si="187"/>
        <v>41</v>
      </c>
      <c r="R941" s="45">
        <f t="shared" ca="1" si="188"/>
        <v>1.0512820512820511</v>
      </c>
      <c r="S941" s="44" t="str">
        <f t="shared" ca="1" si="189"/>
        <v>GROWTH</v>
      </c>
      <c r="T941" s="46">
        <v>65</v>
      </c>
      <c r="U941" s="46" t="str">
        <f t="shared" ca="1" si="190"/>
        <v>Dec</v>
      </c>
      <c r="V941" s="42">
        <v>65</v>
      </c>
      <c r="W941" s="47">
        <f t="shared" si="191"/>
        <v>15</v>
      </c>
      <c r="X941" s="48">
        <f t="shared" ca="1" si="192"/>
        <v>0.23076923076923084</v>
      </c>
      <c r="Y941" s="47" t="str">
        <f t="shared" ca="1" si="193"/>
        <v>GROWTH</v>
      </c>
      <c r="Z941" s="50">
        <v>0</v>
      </c>
      <c r="AA941" s="50">
        <f t="shared" si="194"/>
        <v>0</v>
      </c>
      <c r="AB941" s="27">
        <v>1000000823</v>
      </c>
    </row>
    <row r="942" spans="1:28" s="27" customFormat="1" ht="13.8" hidden="1">
      <c r="A942" s="39" t="s">
        <v>1245</v>
      </c>
      <c r="B942" s="58" t="s">
        <v>53</v>
      </c>
      <c r="C942" s="59" t="s">
        <v>1994</v>
      </c>
      <c r="D942" s="59">
        <v>1000000025</v>
      </c>
      <c r="E942" s="60" t="s">
        <v>1995</v>
      </c>
      <c r="F942" s="40">
        <v>44335</v>
      </c>
      <c r="G942" s="40" t="str">
        <f t="shared" si="182"/>
        <v>Targeted Dealer</v>
      </c>
      <c r="H942" s="40"/>
      <c r="I942" s="41">
        <v>120</v>
      </c>
      <c r="J942" s="41">
        <f t="shared" ca="1" si="183"/>
        <v>2643.8709677419356</v>
      </c>
      <c r="K942" s="42">
        <v>119.55</v>
      </c>
      <c r="L942" s="43">
        <f t="shared" ca="1" si="184"/>
        <v>-2524.3209677419354</v>
      </c>
      <c r="M942" s="43">
        <f t="shared" ca="1" si="185"/>
        <v>4.5217789165446556</v>
      </c>
      <c r="N942" s="44">
        <v>83.5</v>
      </c>
      <c r="O942" s="45" t="str">
        <f t="shared" ca="1" si="186"/>
        <v>Nov</v>
      </c>
      <c r="P942" s="42">
        <v>83.5</v>
      </c>
      <c r="Q942" s="44">
        <f t="shared" si="187"/>
        <v>36.049999999999997</v>
      </c>
      <c r="R942" s="45">
        <f t="shared" ca="1" si="188"/>
        <v>0.43173652694610776</v>
      </c>
      <c r="S942" s="44" t="str">
        <f t="shared" ca="1" si="189"/>
        <v>GROWTH</v>
      </c>
      <c r="T942" s="46">
        <v>125</v>
      </c>
      <c r="U942" s="46" t="str">
        <f t="shared" ca="1" si="190"/>
        <v>Dec</v>
      </c>
      <c r="V942" s="42">
        <v>125</v>
      </c>
      <c r="W942" s="47">
        <f t="shared" si="191"/>
        <v>-5.4500000000000028</v>
      </c>
      <c r="X942" s="48">
        <f t="shared" ca="1" si="192"/>
        <v>-4.3599999999999972E-2</v>
      </c>
      <c r="Y942" s="47" t="str">
        <f t="shared" ca="1" si="193"/>
        <v>DEGROWTH</v>
      </c>
      <c r="Z942" s="50">
        <v>0</v>
      </c>
      <c r="AA942" s="50">
        <f t="shared" si="194"/>
        <v>0</v>
      </c>
      <c r="AB942" s="27">
        <v>1000000025</v>
      </c>
    </row>
    <row r="943" spans="1:28" s="27" customFormat="1" ht="13.8" hidden="1">
      <c r="A943" s="39" t="s">
        <v>1245</v>
      </c>
      <c r="B943" s="58" t="s">
        <v>53</v>
      </c>
      <c r="C943" s="59" t="s">
        <v>1996</v>
      </c>
      <c r="D943" s="59">
        <v>1000000056</v>
      </c>
      <c r="E943" s="60" t="s">
        <v>1997</v>
      </c>
      <c r="F943" s="40">
        <v>44422</v>
      </c>
      <c r="G943" s="40" t="str">
        <f t="shared" si="182"/>
        <v>Targeted Dealer</v>
      </c>
      <c r="H943" s="40"/>
      <c r="I943" s="41">
        <v>380</v>
      </c>
      <c r="J943" s="41">
        <f t="shared" ca="1" si="183"/>
        <v>8372.2580645161288</v>
      </c>
      <c r="K943" s="42">
        <v>349.75</v>
      </c>
      <c r="L943" s="43">
        <f t="shared" ca="1" si="184"/>
        <v>-8022.5080645161288</v>
      </c>
      <c r="M943" s="43">
        <f t="shared" ca="1" si="185"/>
        <v>4.1774870925483549</v>
      </c>
      <c r="N943" s="44">
        <v>289.35000000000002</v>
      </c>
      <c r="O943" s="45" t="str">
        <f t="shared" ca="1" si="186"/>
        <v>Nov</v>
      </c>
      <c r="P943" s="42">
        <v>289.35000000000002</v>
      </c>
      <c r="Q943" s="44">
        <f t="shared" si="187"/>
        <v>60.399999999999977</v>
      </c>
      <c r="R943" s="45">
        <f t="shared" ca="1" si="188"/>
        <v>0.20874373595991003</v>
      </c>
      <c r="S943" s="44" t="str">
        <f t="shared" ca="1" si="189"/>
        <v>GROWTH</v>
      </c>
      <c r="T943" s="46">
        <v>354.75</v>
      </c>
      <c r="U943" s="46" t="str">
        <f t="shared" ca="1" si="190"/>
        <v>Dec</v>
      </c>
      <c r="V943" s="42">
        <v>354.75</v>
      </c>
      <c r="W943" s="47">
        <f t="shared" si="191"/>
        <v>-5</v>
      </c>
      <c r="X943" s="48">
        <f t="shared" ca="1" si="192"/>
        <v>-1.4094432699083836E-2</v>
      </c>
      <c r="Y943" s="47" t="str">
        <f t="shared" ca="1" si="193"/>
        <v>DEGROWTH</v>
      </c>
      <c r="Z943" s="50">
        <v>0</v>
      </c>
      <c r="AA943" s="50">
        <f t="shared" si="194"/>
        <v>0</v>
      </c>
      <c r="AB943" s="27">
        <v>1000000056</v>
      </c>
    </row>
    <row r="944" spans="1:28" s="27" customFormat="1" ht="13.8" hidden="1">
      <c r="A944" s="39" t="s">
        <v>1245</v>
      </c>
      <c r="B944" s="58" t="s">
        <v>53</v>
      </c>
      <c r="C944" s="59" t="s">
        <v>1998</v>
      </c>
      <c r="D944" s="59">
        <v>1000000033</v>
      </c>
      <c r="E944" s="60" t="s">
        <v>1999</v>
      </c>
      <c r="F944" s="40">
        <v>44462</v>
      </c>
      <c r="G944" s="40" t="str">
        <f t="shared" si="182"/>
        <v>Targeted Dealer</v>
      </c>
      <c r="H944" s="40"/>
      <c r="I944" s="41">
        <v>110</v>
      </c>
      <c r="J944" s="41">
        <f t="shared" ca="1" si="183"/>
        <v>2423.5483870967741</v>
      </c>
      <c r="K944" s="42">
        <v>100.5</v>
      </c>
      <c r="L944" s="43">
        <f t="shared" ca="1" si="184"/>
        <v>-2323.0483870967741</v>
      </c>
      <c r="M944" s="43">
        <f t="shared" ca="1" si="185"/>
        <v>4.1468121922001862</v>
      </c>
      <c r="N944" s="44">
        <v>50.25</v>
      </c>
      <c r="O944" s="45" t="str">
        <f t="shared" ca="1" si="186"/>
        <v>Nov</v>
      </c>
      <c r="P944" s="42">
        <v>50.25</v>
      </c>
      <c r="Q944" s="44">
        <f t="shared" si="187"/>
        <v>50.25</v>
      </c>
      <c r="R944" s="45">
        <f t="shared" ca="1" si="188"/>
        <v>1</v>
      </c>
      <c r="S944" s="44" t="str">
        <f t="shared" ca="1" si="189"/>
        <v>GROWTH</v>
      </c>
      <c r="T944" s="46">
        <v>85.25</v>
      </c>
      <c r="U944" s="46" t="str">
        <f t="shared" ca="1" si="190"/>
        <v>Dec</v>
      </c>
      <c r="V944" s="42">
        <v>85.25</v>
      </c>
      <c r="W944" s="47">
        <f t="shared" si="191"/>
        <v>15.25</v>
      </c>
      <c r="X944" s="48">
        <f t="shared" ca="1" si="192"/>
        <v>0.17888563049853379</v>
      </c>
      <c r="Y944" s="47" t="str">
        <f t="shared" ca="1" si="193"/>
        <v>GROWTH</v>
      </c>
      <c r="Z944" s="50">
        <v>0</v>
      </c>
      <c r="AA944" s="50">
        <f t="shared" si="194"/>
        <v>0</v>
      </c>
      <c r="AB944" s="27">
        <v>1000000033</v>
      </c>
    </row>
    <row r="945" spans="1:28" s="27" customFormat="1" ht="13.8" hidden="1">
      <c r="A945" s="39" t="s">
        <v>1245</v>
      </c>
      <c r="B945" s="58" t="s">
        <v>53</v>
      </c>
      <c r="C945" s="59" t="s">
        <v>2000</v>
      </c>
      <c r="D945" s="59">
        <v>1000000826</v>
      </c>
      <c r="E945" s="60" t="s">
        <v>2001</v>
      </c>
      <c r="F945" s="40">
        <v>44462</v>
      </c>
      <c r="G945" s="40" t="str">
        <f t="shared" si="182"/>
        <v>Targeted Dealer</v>
      </c>
      <c r="H945" s="40"/>
      <c r="I945" s="41">
        <v>150</v>
      </c>
      <c r="J945" s="41">
        <f t="shared" ca="1" si="183"/>
        <v>3304.8387096774195</v>
      </c>
      <c r="K945" s="42">
        <v>0</v>
      </c>
      <c r="L945" s="43">
        <f t="shared" ca="1" si="184"/>
        <v>-3304.8387096774195</v>
      </c>
      <c r="M945" s="43">
        <f t="shared" ca="1" si="185"/>
        <v>0</v>
      </c>
      <c r="N945" s="44">
        <v>23.5</v>
      </c>
      <c r="O945" s="45" t="str">
        <f t="shared" ca="1" si="186"/>
        <v>Nov</v>
      </c>
      <c r="P945" s="42">
        <v>23.5</v>
      </c>
      <c r="Q945" s="44">
        <f t="shared" si="187"/>
        <v>-23.5</v>
      </c>
      <c r="R945" s="45">
        <f t="shared" ca="1" si="188"/>
        <v>-1</v>
      </c>
      <c r="S945" s="44" t="str">
        <f t="shared" ca="1" si="189"/>
        <v>DEGROWTH</v>
      </c>
      <c r="T945" s="46">
        <v>110</v>
      </c>
      <c r="U945" s="46" t="str">
        <f t="shared" ca="1" si="190"/>
        <v>Dec</v>
      </c>
      <c r="V945" s="42">
        <v>110</v>
      </c>
      <c r="W945" s="47">
        <f t="shared" si="191"/>
        <v>-110</v>
      </c>
      <c r="X945" s="48">
        <f t="shared" ca="1" si="192"/>
        <v>-1</v>
      </c>
      <c r="Y945" s="47" t="str">
        <f t="shared" ca="1" si="193"/>
        <v>DEGROWTH</v>
      </c>
      <c r="Z945" s="50">
        <v>1</v>
      </c>
      <c r="AA945" s="50">
        <f t="shared" si="194"/>
        <v>0</v>
      </c>
      <c r="AB945" s="27">
        <v>1000000826</v>
      </c>
    </row>
    <row r="946" spans="1:28" s="27" customFormat="1" ht="13.8" hidden="1">
      <c r="A946" s="39" t="s">
        <v>1245</v>
      </c>
      <c r="B946" s="58" t="s">
        <v>53</v>
      </c>
      <c r="C946" s="59" t="s">
        <v>2002</v>
      </c>
      <c r="D946" s="59">
        <v>1000000029</v>
      </c>
      <c r="E946" s="60" t="s">
        <v>2003</v>
      </c>
      <c r="F946" s="40">
        <v>44522</v>
      </c>
      <c r="G946" s="40" t="str">
        <f t="shared" si="182"/>
        <v>Targeted Dealer</v>
      </c>
      <c r="H946" s="40"/>
      <c r="I946" s="41">
        <v>100</v>
      </c>
      <c r="J946" s="41">
        <f t="shared" ca="1" si="183"/>
        <v>2203.2258064516127</v>
      </c>
      <c r="K946" s="42">
        <v>24.5</v>
      </c>
      <c r="L946" s="43">
        <f t="shared" ca="1" si="184"/>
        <v>-2178.7258064516127</v>
      </c>
      <c r="M946" s="43">
        <f t="shared" ca="1" si="185"/>
        <v>1.1120058565153734</v>
      </c>
      <c r="N946" s="44">
        <v>27.5</v>
      </c>
      <c r="O946" s="45" t="str">
        <f t="shared" ca="1" si="186"/>
        <v>Nov</v>
      </c>
      <c r="P946" s="42">
        <v>27.5</v>
      </c>
      <c r="Q946" s="44">
        <f t="shared" si="187"/>
        <v>-3</v>
      </c>
      <c r="R946" s="45">
        <f t="shared" ca="1" si="188"/>
        <v>-0.10909090909090913</v>
      </c>
      <c r="S946" s="44" t="str">
        <f t="shared" ca="1" si="189"/>
        <v>DEGROWTH</v>
      </c>
      <c r="T946" s="46">
        <v>100.5</v>
      </c>
      <c r="U946" s="46" t="str">
        <f t="shared" ca="1" si="190"/>
        <v>Dec</v>
      </c>
      <c r="V946" s="42">
        <v>100.5</v>
      </c>
      <c r="W946" s="47">
        <f t="shared" si="191"/>
        <v>-76</v>
      </c>
      <c r="X946" s="48">
        <f t="shared" ca="1" si="192"/>
        <v>-0.75621890547263682</v>
      </c>
      <c r="Y946" s="47" t="str">
        <f t="shared" ca="1" si="193"/>
        <v>DEGROWTH</v>
      </c>
      <c r="Z946" s="50">
        <v>0</v>
      </c>
      <c r="AA946" s="50">
        <f t="shared" si="194"/>
        <v>0</v>
      </c>
      <c r="AB946" s="27">
        <v>1000000029</v>
      </c>
    </row>
    <row r="947" spans="1:28" s="27" customFormat="1" ht="13.8" hidden="1">
      <c r="A947" s="39" t="s">
        <v>1245</v>
      </c>
      <c r="B947" s="58" t="s">
        <v>53</v>
      </c>
      <c r="C947" s="59" t="s">
        <v>2004</v>
      </c>
      <c r="D947" s="59">
        <v>1000002628</v>
      </c>
      <c r="E947" s="60" t="s">
        <v>2005</v>
      </c>
      <c r="F947" s="40">
        <v>44644</v>
      </c>
      <c r="G947" s="40" t="str">
        <f t="shared" si="182"/>
        <v>Targeted Dealer</v>
      </c>
      <c r="H947" s="40"/>
      <c r="I947" s="41">
        <v>50</v>
      </c>
      <c r="J947" s="41">
        <f t="shared" ca="1" si="183"/>
        <v>1101.6129032258063</v>
      </c>
      <c r="K947" s="42">
        <v>10</v>
      </c>
      <c r="L947" s="43">
        <f t="shared" ca="1" si="184"/>
        <v>-1091.6129032258063</v>
      </c>
      <c r="M947" s="43">
        <f t="shared" ca="1" si="185"/>
        <v>0.90775988286969256</v>
      </c>
      <c r="N947" s="44">
        <v>0</v>
      </c>
      <c r="O947" s="45" t="str">
        <f t="shared" ca="1" si="186"/>
        <v>Nov</v>
      </c>
      <c r="P947" s="42">
        <v>0</v>
      </c>
      <c r="Q947" s="44">
        <f t="shared" si="187"/>
        <v>10</v>
      </c>
      <c r="R947" s="45">
        <f t="shared" ca="1" si="188"/>
        <v>0</v>
      </c>
      <c r="S947" s="44" t="b">
        <f t="shared" si="189"/>
        <v>0</v>
      </c>
      <c r="T947" s="46">
        <v>49.5</v>
      </c>
      <c r="U947" s="46" t="str">
        <f t="shared" ca="1" si="190"/>
        <v>Dec</v>
      </c>
      <c r="V947" s="42">
        <v>49.5</v>
      </c>
      <c r="W947" s="47">
        <f t="shared" si="191"/>
        <v>-39.5</v>
      </c>
      <c r="X947" s="48">
        <f t="shared" ca="1" si="192"/>
        <v>-0.79797979797979801</v>
      </c>
      <c r="Y947" s="47" t="str">
        <f t="shared" ca="1" si="193"/>
        <v>DEGROWTH</v>
      </c>
      <c r="Z947" s="50">
        <v>0</v>
      </c>
      <c r="AA947" s="50">
        <f t="shared" si="194"/>
        <v>0</v>
      </c>
      <c r="AB947" s="27">
        <v>1000002628</v>
      </c>
    </row>
    <row r="948" spans="1:28" s="27" customFormat="1" ht="13.8" hidden="1">
      <c r="A948" s="39" t="s">
        <v>1245</v>
      </c>
      <c r="B948" s="58" t="s">
        <v>53</v>
      </c>
      <c r="C948" s="59" t="s">
        <v>2006</v>
      </c>
      <c r="D948" s="59">
        <v>1000002744</v>
      </c>
      <c r="E948" s="60" t="s">
        <v>2007</v>
      </c>
      <c r="F948" s="40">
        <v>44691</v>
      </c>
      <c r="G948" s="40" t="str">
        <f t="shared" si="182"/>
        <v>Targeted Dealer</v>
      </c>
      <c r="H948" s="40" t="s">
        <v>113</v>
      </c>
      <c r="I948" s="41">
        <v>40</v>
      </c>
      <c r="J948" s="41">
        <f t="shared" ca="1" si="183"/>
        <v>881.29032258064512</v>
      </c>
      <c r="K948" s="42">
        <v>15</v>
      </c>
      <c r="L948" s="43">
        <f t="shared" ca="1" si="184"/>
        <v>-866.29032258064512</v>
      </c>
      <c r="M948" s="43">
        <f t="shared" ca="1" si="185"/>
        <v>1.7020497803806736</v>
      </c>
      <c r="N948" s="44">
        <v>48</v>
      </c>
      <c r="O948" s="45" t="str">
        <f t="shared" ca="1" si="186"/>
        <v>Nov</v>
      </c>
      <c r="P948" s="42">
        <v>48</v>
      </c>
      <c r="Q948" s="44">
        <f t="shared" si="187"/>
        <v>-33</v>
      </c>
      <c r="R948" s="45">
        <f t="shared" ca="1" si="188"/>
        <v>-0.6875</v>
      </c>
      <c r="S948" s="44" t="str">
        <f t="shared" ca="1" si="189"/>
        <v>DEGROWTH</v>
      </c>
      <c r="T948" s="46">
        <v>25</v>
      </c>
      <c r="U948" s="46" t="str">
        <f t="shared" ca="1" si="190"/>
        <v>Dec</v>
      </c>
      <c r="V948" s="42">
        <v>25</v>
      </c>
      <c r="W948" s="47">
        <f t="shared" si="191"/>
        <v>-10</v>
      </c>
      <c r="X948" s="48">
        <f t="shared" ca="1" si="192"/>
        <v>-0.4</v>
      </c>
      <c r="Y948" s="47" t="str">
        <f t="shared" ca="1" si="193"/>
        <v>DEGROWTH</v>
      </c>
      <c r="Z948" s="50">
        <v>0</v>
      </c>
      <c r="AA948" s="50">
        <f t="shared" si="194"/>
        <v>1</v>
      </c>
      <c r="AB948" s="27">
        <v>1000002744</v>
      </c>
    </row>
    <row r="949" spans="1:28" s="27" customFormat="1" ht="13.8" hidden="1">
      <c r="A949" s="39" t="s">
        <v>1245</v>
      </c>
      <c r="B949" s="58" t="s">
        <v>53</v>
      </c>
      <c r="C949" s="59" t="s">
        <v>2008</v>
      </c>
      <c r="D949" s="59">
        <v>1000002845</v>
      </c>
      <c r="E949" s="60" t="s">
        <v>2009</v>
      </c>
      <c r="F949" s="40">
        <v>44764</v>
      </c>
      <c r="G949" s="40" t="str">
        <f t="shared" si="182"/>
        <v>Targeted Dealer</v>
      </c>
      <c r="H949" s="40"/>
      <c r="I949" s="41">
        <v>70</v>
      </c>
      <c r="J949" s="41">
        <f t="shared" ca="1" si="183"/>
        <v>1542.2580645161293</v>
      </c>
      <c r="K949" s="42">
        <v>40</v>
      </c>
      <c r="L949" s="43">
        <f t="shared" ca="1" si="184"/>
        <v>-1502.2580645161293</v>
      </c>
      <c r="M949" s="43">
        <f t="shared" ca="1" si="185"/>
        <v>2.5935996653419782</v>
      </c>
      <c r="N949" s="44">
        <v>72.5</v>
      </c>
      <c r="O949" s="45" t="str">
        <f t="shared" ca="1" si="186"/>
        <v>Nov</v>
      </c>
      <c r="P949" s="42">
        <v>72.5</v>
      </c>
      <c r="Q949" s="44">
        <f t="shared" si="187"/>
        <v>-32.5</v>
      </c>
      <c r="R949" s="45">
        <f t="shared" ca="1" si="188"/>
        <v>-0.44827586206896552</v>
      </c>
      <c r="S949" s="44" t="str">
        <f t="shared" ca="1" si="189"/>
        <v>DEGROWTH</v>
      </c>
      <c r="T949" s="46">
        <v>90.5</v>
      </c>
      <c r="U949" s="46" t="str">
        <f t="shared" ca="1" si="190"/>
        <v>Dec</v>
      </c>
      <c r="V949" s="42">
        <v>90.5</v>
      </c>
      <c r="W949" s="47">
        <f t="shared" si="191"/>
        <v>-50.5</v>
      </c>
      <c r="X949" s="48">
        <f t="shared" ca="1" si="192"/>
        <v>-0.55801104972375692</v>
      </c>
      <c r="Y949" s="47" t="str">
        <f t="shared" ca="1" si="193"/>
        <v>DEGROWTH</v>
      </c>
      <c r="Z949" s="50">
        <v>0</v>
      </c>
      <c r="AA949" s="50">
        <f t="shared" si="194"/>
        <v>0</v>
      </c>
      <c r="AB949" s="27">
        <v>1000002845</v>
      </c>
    </row>
    <row r="950" spans="1:28" s="27" customFormat="1" ht="13.8" hidden="1">
      <c r="A950" s="39" t="s">
        <v>1245</v>
      </c>
      <c r="B950" s="58" t="s">
        <v>53</v>
      </c>
      <c r="C950" s="61" t="s">
        <v>2010</v>
      </c>
      <c r="D950" s="59">
        <v>1000002891</v>
      </c>
      <c r="E950" s="61" t="s">
        <v>1795</v>
      </c>
      <c r="F950" s="40">
        <v>44798</v>
      </c>
      <c r="G950" s="40" t="str">
        <f t="shared" si="182"/>
        <v>Targeted Dealer</v>
      </c>
      <c r="H950" s="40"/>
      <c r="I950" s="41">
        <v>180</v>
      </c>
      <c r="J950" s="41">
        <f t="shared" ca="1" si="183"/>
        <v>3965.8064516129034</v>
      </c>
      <c r="K950" s="42">
        <v>166</v>
      </c>
      <c r="L950" s="43">
        <f t="shared" ca="1" si="184"/>
        <v>-3799.8064516129034</v>
      </c>
      <c r="M950" s="43">
        <f t="shared" ca="1" si="185"/>
        <v>4.1857816821213598</v>
      </c>
      <c r="N950" s="44">
        <v>142.5</v>
      </c>
      <c r="O950" s="45" t="str">
        <f t="shared" ca="1" si="186"/>
        <v>Nov</v>
      </c>
      <c r="P950" s="42">
        <v>142.5</v>
      </c>
      <c r="Q950" s="44">
        <f t="shared" si="187"/>
        <v>23.5</v>
      </c>
      <c r="R950" s="45">
        <f t="shared" ca="1" si="188"/>
        <v>0.16491228070175445</v>
      </c>
      <c r="S950" s="44" t="str">
        <f t="shared" ca="1" si="189"/>
        <v>GROWTH</v>
      </c>
      <c r="T950" s="46">
        <v>226</v>
      </c>
      <c r="U950" s="46" t="str">
        <f t="shared" ca="1" si="190"/>
        <v>Dec</v>
      </c>
      <c r="V950" s="42">
        <v>226</v>
      </c>
      <c r="W950" s="47">
        <f t="shared" si="191"/>
        <v>-60</v>
      </c>
      <c r="X950" s="48">
        <f t="shared" ca="1" si="192"/>
        <v>-0.26548672566371678</v>
      </c>
      <c r="Y950" s="47" t="str">
        <f t="shared" ca="1" si="193"/>
        <v>DEGROWTH</v>
      </c>
      <c r="Z950" s="50">
        <v>0</v>
      </c>
      <c r="AA950" s="50">
        <f t="shared" si="194"/>
        <v>0</v>
      </c>
      <c r="AB950" s="27">
        <v>1000002891</v>
      </c>
    </row>
    <row r="951" spans="1:28" s="27" customFormat="1" ht="13.8" hidden="1">
      <c r="A951" s="39" t="s">
        <v>1245</v>
      </c>
      <c r="B951" s="58" t="s">
        <v>53</v>
      </c>
      <c r="C951" s="61" t="s">
        <v>2011</v>
      </c>
      <c r="D951" s="59">
        <v>1000003249</v>
      </c>
      <c r="E951" s="61" t="s">
        <v>2012</v>
      </c>
      <c r="F951" s="40">
        <v>44944</v>
      </c>
      <c r="G951" s="40" t="str">
        <f t="shared" si="182"/>
        <v>Targeted Dealer</v>
      </c>
      <c r="H951" s="40"/>
      <c r="I951" s="41">
        <v>120</v>
      </c>
      <c r="J951" s="41">
        <f t="shared" ca="1" si="183"/>
        <v>2643.8709677419356</v>
      </c>
      <c r="K951" s="42">
        <v>135</v>
      </c>
      <c r="L951" s="43">
        <f t="shared" ca="1" si="184"/>
        <v>-2508.8709677419356</v>
      </c>
      <c r="M951" s="43">
        <f t="shared" ca="1" si="185"/>
        <v>5.1061493411420198</v>
      </c>
      <c r="N951" s="44">
        <v>152</v>
      </c>
      <c r="O951" s="45" t="str">
        <f t="shared" ca="1" si="186"/>
        <v>Nov</v>
      </c>
      <c r="P951" s="42">
        <v>152</v>
      </c>
      <c r="Q951" s="44">
        <f t="shared" si="187"/>
        <v>-17</v>
      </c>
      <c r="R951" s="45">
        <f t="shared" ca="1" si="188"/>
        <v>-0.11184210526315785</v>
      </c>
      <c r="S951" s="44" t="str">
        <f t="shared" ca="1" si="189"/>
        <v>DEGROWTH</v>
      </c>
      <c r="T951" s="46">
        <v>135</v>
      </c>
      <c r="U951" s="46" t="str">
        <f t="shared" ca="1" si="190"/>
        <v>Dec</v>
      </c>
      <c r="V951" s="42">
        <v>135</v>
      </c>
      <c r="W951" s="47">
        <f t="shared" si="191"/>
        <v>0</v>
      </c>
      <c r="X951" s="48">
        <f t="shared" ca="1" si="192"/>
        <v>0</v>
      </c>
      <c r="Y951" s="47" t="str">
        <f t="shared" ca="1" si="193"/>
        <v>GROWTH</v>
      </c>
      <c r="Z951" s="50">
        <v>0</v>
      </c>
      <c r="AA951" s="50">
        <f t="shared" si="194"/>
        <v>0</v>
      </c>
      <c r="AB951" s="27">
        <v>1000003249</v>
      </c>
    </row>
    <row r="952" spans="1:28" s="27" customFormat="1" ht="13.8" hidden="1">
      <c r="A952" s="39" t="s">
        <v>1245</v>
      </c>
      <c r="B952" s="58" t="s">
        <v>53</v>
      </c>
      <c r="C952" s="61" t="s">
        <v>2013</v>
      </c>
      <c r="D952" s="59">
        <v>1000003657</v>
      </c>
      <c r="E952" s="61" t="s">
        <v>2014</v>
      </c>
      <c r="F952" s="40">
        <v>45136</v>
      </c>
      <c r="G952" s="40" t="str">
        <f t="shared" si="182"/>
        <v>Targeted Dealer</v>
      </c>
      <c r="H952" s="40"/>
      <c r="I952" s="41">
        <v>60</v>
      </c>
      <c r="J952" s="41">
        <f t="shared" ca="1" si="183"/>
        <v>1321.9354838709678</v>
      </c>
      <c r="K952" s="42">
        <v>15</v>
      </c>
      <c r="L952" s="43">
        <f t="shared" ca="1" si="184"/>
        <v>-1306.9354838709678</v>
      </c>
      <c r="M952" s="43">
        <f t="shared" ca="1" si="185"/>
        <v>1.1346998535871156</v>
      </c>
      <c r="N952" s="44">
        <v>0</v>
      </c>
      <c r="O952" s="45" t="str">
        <f t="shared" ca="1" si="186"/>
        <v>Nov</v>
      </c>
      <c r="P952" s="42">
        <v>0</v>
      </c>
      <c r="Q952" s="44">
        <f t="shared" si="187"/>
        <v>15</v>
      </c>
      <c r="R952" s="45">
        <f t="shared" ca="1" si="188"/>
        <v>0</v>
      </c>
      <c r="S952" s="44" t="b">
        <f t="shared" si="189"/>
        <v>0</v>
      </c>
      <c r="T952" s="46">
        <v>54.5</v>
      </c>
      <c r="U952" s="46" t="str">
        <f t="shared" ca="1" si="190"/>
        <v>Dec</v>
      </c>
      <c r="V952" s="42">
        <v>54.5</v>
      </c>
      <c r="W952" s="47">
        <f t="shared" si="191"/>
        <v>-39.5</v>
      </c>
      <c r="X952" s="48">
        <f t="shared" ca="1" si="192"/>
        <v>-0.72477064220183485</v>
      </c>
      <c r="Y952" s="47" t="str">
        <f t="shared" ca="1" si="193"/>
        <v>DEGROWTH</v>
      </c>
      <c r="Z952" s="50">
        <v>0</v>
      </c>
      <c r="AA952" s="50">
        <f t="shared" si="194"/>
        <v>0</v>
      </c>
      <c r="AB952" s="27">
        <v>1000003657</v>
      </c>
    </row>
    <row r="953" spans="1:28" s="27" customFormat="1" ht="13.8" hidden="1">
      <c r="A953" s="39" t="s">
        <v>1245</v>
      </c>
      <c r="B953" s="58" t="s">
        <v>53</v>
      </c>
      <c r="C953" s="58" t="s">
        <v>2015</v>
      </c>
      <c r="D953" s="58">
        <v>1000003783</v>
      </c>
      <c r="E953" s="58" t="s">
        <v>2016</v>
      </c>
      <c r="F953" s="40">
        <v>45271</v>
      </c>
      <c r="G953" s="40" t="str">
        <f t="shared" si="182"/>
        <v>Targeted Dealer</v>
      </c>
      <c r="H953" s="40"/>
      <c r="I953" s="41">
        <v>20</v>
      </c>
      <c r="J953" s="41">
        <f t="shared" ca="1" si="183"/>
        <v>440.64516129032256</v>
      </c>
      <c r="K953" s="42">
        <v>5</v>
      </c>
      <c r="L953" s="43">
        <f t="shared" ca="1" si="184"/>
        <v>-435.64516129032256</v>
      </c>
      <c r="M953" s="43">
        <f t="shared" ca="1" si="185"/>
        <v>1.1346998535871158</v>
      </c>
      <c r="N953" s="44">
        <v>0</v>
      </c>
      <c r="O953" s="45" t="str">
        <f t="shared" ca="1" si="186"/>
        <v>Nov</v>
      </c>
      <c r="P953" s="42">
        <v>0</v>
      </c>
      <c r="Q953" s="44">
        <f t="shared" si="187"/>
        <v>5</v>
      </c>
      <c r="R953" s="45">
        <f t="shared" ca="1" si="188"/>
        <v>0</v>
      </c>
      <c r="S953" s="44" t="b">
        <f t="shared" si="189"/>
        <v>0</v>
      </c>
      <c r="T953" s="46">
        <v>2.5</v>
      </c>
      <c r="U953" s="46" t="str">
        <f t="shared" ca="1" si="190"/>
        <v>Dec</v>
      </c>
      <c r="V953" s="42">
        <v>2.5</v>
      </c>
      <c r="W953" s="47">
        <f t="shared" si="191"/>
        <v>2.5</v>
      </c>
      <c r="X953" s="48">
        <f t="shared" ca="1" si="192"/>
        <v>1</v>
      </c>
      <c r="Y953" s="47" t="str">
        <f t="shared" ca="1" si="193"/>
        <v>GROWTH</v>
      </c>
      <c r="Z953" s="50">
        <v>0</v>
      </c>
      <c r="AA953" s="50">
        <f t="shared" si="194"/>
        <v>0</v>
      </c>
      <c r="AB953" s="27">
        <v>1000003783</v>
      </c>
    </row>
    <row r="954" spans="1:28" s="27" customFormat="1" ht="13.8" hidden="1">
      <c r="A954" s="50" t="s">
        <v>1245</v>
      </c>
      <c r="B954" s="63" t="s">
        <v>53</v>
      </c>
      <c r="C954" s="63" t="s">
        <v>2017</v>
      </c>
      <c r="D954" s="63">
        <v>1000003947</v>
      </c>
      <c r="E954" s="63" t="s">
        <v>1326</v>
      </c>
      <c r="F954" s="40">
        <v>45422</v>
      </c>
      <c r="G954" s="40" t="str">
        <f t="shared" si="182"/>
        <v>Targeted Dealer</v>
      </c>
      <c r="H954" s="40"/>
      <c r="I954" s="41">
        <v>50</v>
      </c>
      <c r="J954" s="41">
        <f t="shared" ca="1" si="183"/>
        <v>1101.6129032258063</v>
      </c>
      <c r="K954" s="42">
        <v>0</v>
      </c>
      <c r="L954" s="43">
        <f t="shared" ca="1" si="184"/>
        <v>-1101.6129032258063</v>
      </c>
      <c r="M954" s="43">
        <f t="shared" ca="1" si="185"/>
        <v>0</v>
      </c>
      <c r="N954" s="44">
        <v>0</v>
      </c>
      <c r="O954" s="45" t="str">
        <f t="shared" ca="1" si="186"/>
        <v>Nov</v>
      </c>
      <c r="P954" s="42">
        <v>0</v>
      </c>
      <c r="Q954" s="44">
        <f t="shared" si="187"/>
        <v>0</v>
      </c>
      <c r="R954" s="45">
        <f t="shared" ca="1" si="188"/>
        <v>0</v>
      </c>
      <c r="S954" s="44" t="b">
        <f t="shared" si="189"/>
        <v>0</v>
      </c>
      <c r="T954" s="46">
        <v>0</v>
      </c>
      <c r="U954" s="46" t="str">
        <f t="shared" ca="1" si="190"/>
        <v>Dec</v>
      </c>
      <c r="V954" s="42">
        <v>0</v>
      </c>
      <c r="W954" s="47">
        <f t="shared" si="191"/>
        <v>0</v>
      </c>
      <c r="X954" s="48">
        <f t="shared" ca="1" si="192"/>
        <v>0</v>
      </c>
      <c r="Y954" s="47" t="b">
        <f t="shared" si="193"/>
        <v>0</v>
      </c>
      <c r="Z954" s="50">
        <v>1</v>
      </c>
      <c r="AA954" s="50">
        <f t="shared" si="194"/>
        <v>0</v>
      </c>
      <c r="AB954" s="27">
        <v>1000003947</v>
      </c>
    </row>
    <row r="955" spans="1:28" s="27" customFormat="1" ht="13.8" hidden="1">
      <c r="A955" s="50" t="s">
        <v>1245</v>
      </c>
      <c r="B955" s="63" t="s">
        <v>53</v>
      </c>
      <c r="C955" s="63" t="s">
        <v>2018</v>
      </c>
      <c r="D955" s="63">
        <v>1000003963</v>
      </c>
      <c r="E955" s="63" t="s">
        <v>2019</v>
      </c>
      <c r="F955" s="40">
        <v>45429</v>
      </c>
      <c r="G955" s="40" t="str">
        <f t="shared" si="182"/>
        <v>Targeted Dealer</v>
      </c>
      <c r="H955" s="40"/>
      <c r="I955" s="41">
        <v>100</v>
      </c>
      <c r="J955" s="41">
        <f t="shared" ca="1" si="183"/>
        <v>2203.2258064516127</v>
      </c>
      <c r="K955" s="42">
        <v>134.80000000000001</v>
      </c>
      <c r="L955" s="43">
        <f t="shared" ca="1" si="184"/>
        <v>-2068.4258064516125</v>
      </c>
      <c r="M955" s="43">
        <f t="shared" ca="1" si="185"/>
        <v>6.1183016105417281</v>
      </c>
      <c r="N955" s="44">
        <v>95.15</v>
      </c>
      <c r="O955" s="45" t="str">
        <f t="shared" ca="1" si="186"/>
        <v>Nov</v>
      </c>
      <c r="P955" s="42">
        <v>95.15</v>
      </c>
      <c r="Q955" s="44">
        <f t="shared" si="187"/>
        <v>39.650000000000006</v>
      </c>
      <c r="R955" s="45">
        <f t="shared" ca="1" si="188"/>
        <v>0.41671045717288502</v>
      </c>
      <c r="S955" s="44" t="str">
        <f t="shared" ca="1" si="189"/>
        <v>GROWTH</v>
      </c>
      <c r="T955" s="46">
        <v>0</v>
      </c>
      <c r="U955" s="46" t="str">
        <f t="shared" ca="1" si="190"/>
        <v>Dec</v>
      </c>
      <c r="V955" s="42">
        <v>0</v>
      </c>
      <c r="W955" s="47">
        <f t="shared" si="191"/>
        <v>134.80000000000001</v>
      </c>
      <c r="X955" s="48">
        <f t="shared" ca="1" si="192"/>
        <v>0</v>
      </c>
      <c r="Y955" s="47" t="b">
        <f t="shared" si="193"/>
        <v>0</v>
      </c>
      <c r="Z955" s="50">
        <v>0</v>
      </c>
      <c r="AA955" s="50">
        <f t="shared" si="194"/>
        <v>0</v>
      </c>
      <c r="AB955" s="27">
        <v>1000003963</v>
      </c>
    </row>
    <row r="956" spans="1:28" s="27" customFormat="1" ht="13.8" hidden="1">
      <c r="A956" s="50" t="s">
        <v>1245</v>
      </c>
      <c r="B956" s="63" t="s">
        <v>53</v>
      </c>
      <c r="C956" s="63" t="s">
        <v>2020</v>
      </c>
      <c r="D956" s="63">
        <v>1000003964</v>
      </c>
      <c r="E956" s="63" t="s">
        <v>2021</v>
      </c>
      <c r="F956" s="40">
        <v>45429</v>
      </c>
      <c r="G956" s="40" t="str">
        <f t="shared" si="182"/>
        <v>Targeted Dealer</v>
      </c>
      <c r="H956" s="40"/>
      <c r="I956" s="41">
        <v>40</v>
      </c>
      <c r="J956" s="41">
        <f t="shared" ca="1" si="183"/>
        <v>881.29032258064512</v>
      </c>
      <c r="K956" s="42">
        <v>45</v>
      </c>
      <c r="L956" s="43">
        <f t="shared" ca="1" si="184"/>
        <v>-836.29032258064512</v>
      </c>
      <c r="M956" s="43">
        <f t="shared" ca="1" si="185"/>
        <v>5.1061493411420207</v>
      </c>
      <c r="N956" s="44">
        <v>20</v>
      </c>
      <c r="O956" s="45" t="str">
        <f t="shared" ca="1" si="186"/>
        <v>Nov</v>
      </c>
      <c r="P956" s="42">
        <v>20</v>
      </c>
      <c r="Q956" s="44">
        <f t="shared" si="187"/>
        <v>25</v>
      </c>
      <c r="R956" s="45">
        <f t="shared" ca="1" si="188"/>
        <v>1.25</v>
      </c>
      <c r="S956" s="44" t="str">
        <f t="shared" ca="1" si="189"/>
        <v>GROWTH</v>
      </c>
      <c r="T956" s="46">
        <v>0</v>
      </c>
      <c r="U956" s="46" t="str">
        <f t="shared" ca="1" si="190"/>
        <v>Dec</v>
      </c>
      <c r="V956" s="42">
        <v>0</v>
      </c>
      <c r="W956" s="47">
        <f t="shared" si="191"/>
        <v>45</v>
      </c>
      <c r="X956" s="48">
        <f t="shared" ca="1" si="192"/>
        <v>0</v>
      </c>
      <c r="Y956" s="47" t="b">
        <f t="shared" si="193"/>
        <v>0</v>
      </c>
      <c r="Z956" s="50">
        <v>0</v>
      </c>
      <c r="AA956" s="50">
        <f t="shared" si="194"/>
        <v>0</v>
      </c>
      <c r="AB956" s="27">
        <v>1000003964</v>
      </c>
    </row>
    <row r="957" spans="1:28" s="27" customFormat="1" ht="13.8" hidden="1">
      <c r="A957" s="50" t="s">
        <v>1245</v>
      </c>
      <c r="B957" s="63" t="s">
        <v>53</v>
      </c>
      <c r="C957" s="63" t="s">
        <v>2022</v>
      </c>
      <c r="D957" s="63">
        <v>1000004087</v>
      </c>
      <c r="E957" s="63" t="s">
        <v>2023</v>
      </c>
      <c r="F957" s="40">
        <v>45519</v>
      </c>
      <c r="G957" s="40" t="str">
        <f t="shared" si="182"/>
        <v>Targeted Dealer</v>
      </c>
      <c r="H957" s="50"/>
      <c r="I957" s="41">
        <v>50</v>
      </c>
      <c r="J957" s="41">
        <f t="shared" ca="1" si="183"/>
        <v>1101.6129032258063</v>
      </c>
      <c r="K957" s="42">
        <v>50.5</v>
      </c>
      <c r="L957" s="43">
        <f t="shared" ca="1" si="184"/>
        <v>-1051.1129032258063</v>
      </c>
      <c r="M957" s="43">
        <f t="shared" ca="1" si="185"/>
        <v>4.5841874084919478</v>
      </c>
      <c r="N957" s="44">
        <v>69.5</v>
      </c>
      <c r="O957" s="45" t="str">
        <f t="shared" ca="1" si="186"/>
        <v>Nov</v>
      </c>
      <c r="P957" s="42">
        <v>69.5</v>
      </c>
      <c r="Q957" s="44">
        <f t="shared" si="187"/>
        <v>-19</v>
      </c>
      <c r="R957" s="45">
        <f t="shared" ca="1" si="188"/>
        <v>-0.27338129496402874</v>
      </c>
      <c r="S957" s="44" t="str">
        <f t="shared" ca="1" si="189"/>
        <v>DEGROWTH</v>
      </c>
      <c r="T957" s="46">
        <v>0</v>
      </c>
      <c r="U957" s="46" t="str">
        <f t="shared" ca="1" si="190"/>
        <v>Dec</v>
      </c>
      <c r="V957" s="42">
        <v>0</v>
      </c>
      <c r="W957" s="47">
        <f t="shared" si="191"/>
        <v>50.5</v>
      </c>
      <c r="X957" s="48">
        <f t="shared" ca="1" si="192"/>
        <v>0</v>
      </c>
      <c r="Y957" s="47" t="b">
        <f t="shared" si="193"/>
        <v>0</v>
      </c>
      <c r="Z957" s="50">
        <v>0</v>
      </c>
      <c r="AA957" s="50">
        <f t="shared" si="194"/>
        <v>0</v>
      </c>
      <c r="AB957" s="27">
        <v>1000004087</v>
      </c>
    </row>
    <row r="958" spans="1:28" s="27" customFormat="1" ht="13.8" hidden="1">
      <c r="A958" s="50" t="s">
        <v>1245</v>
      </c>
      <c r="B958" s="63" t="s">
        <v>53</v>
      </c>
      <c r="C958" s="63" t="s">
        <v>2024</v>
      </c>
      <c r="D958" s="63">
        <v>1000004103</v>
      </c>
      <c r="E958" s="63" t="s">
        <v>2025</v>
      </c>
      <c r="F958" s="40">
        <v>45534</v>
      </c>
      <c r="G958" s="40" t="str">
        <f t="shared" si="182"/>
        <v>Targeted Dealer</v>
      </c>
      <c r="H958" s="50"/>
      <c r="I958" s="41">
        <v>40</v>
      </c>
      <c r="J958" s="41">
        <f t="shared" ca="1" si="183"/>
        <v>881.29032258064512</v>
      </c>
      <c r="K958" s="42">
        <v>50</v>
      </c>
      <c r="L958" s="43">
        <f t="shared" ca="1" si="184"/>
        <v>-831.29032258064512</v>
      </c>
      <c r="M958" s="43">
        <f t="shared" ca="1" si="185"/>
        <v>5.6734992679355782</v>
      </c>
      <c r="N958" s="44">
        <v>45</v>
      </c>
      <c r="O958" s="45" t="str">
        <f t="shared" ca="1" si="186"/>
        <v>Nov</v>
      </c>
      <c r="P958" s="42">
        <v>45</v>
      </c>
      <c r="Q958" s="44">
        <f t="shared" si="187"/>
        <v>5</v>
      </c>
      <c r="R958" s="45">
        <f t="shared" ca="1" si="188"/>
        <v>0.11111111111111116</v>
      </c>
      <c r="S958" s="44" t="str">
        <f t="shared" ca="1" si="189"/>
        <v>GROWTH</v>
      </c>
      <c r="T958" s="46">
        <v>0</v>
      </c>
      <c r="U958" s="46" t="str">
        <f t="shared" ca="1" si="190"/>
        <v>Dec</v>
      </c>
      <c r="V958" s="42">
        <v>0</v>
      </c>
      <c r="W958" s="47">
        <f t="shared" si="191"/>
        <v>50</v>
      </c>
      <c r="X958" s="48">
        <f t="shared" ca="1" si="192"/>
        <v>0</v>
      </c>
      <c r="Y958" s="47" t="b">
        <f t="shared" si="193"/>
        <v>0</v>
      </c>
      <c r="Z958" s="50">
        <v>0</v>
      </c>
      <c r="AA958" s="50">
        <f t="shared" si="194"/>
        <v>0</v>
      </c>
      <c r="AB958" s="27">
        <v>1000004103</v>
      </c>
    </row>
    <row r="959" spans="1:28" s="27" customFormat="1" ht="13.8" hidden="1">
      <c r="A959" s="39" t="s">
        <v>1245</v>
      </c>
      <c r="B959" s="58" t="s">
        <v>56</v>
      </c>
      <c r="C959" s="59" t="s">
        <v>2026</v>
      </c>
      <c r="D959" s="59">
        <v>1000000790</v>
      </c>
      <c r="E959" s="60" t="s">
        <v>2027</v>
      </c>
      <c r="F959" s="40">
        <v>38565</v>
      </c>
      <c r="G959" s="40" t="str">
        <f t="shared" si="182"/>
        <v>Targeted Dealer</v>
      </c>
      <c r="H959" s="40"/>
      <c r="I959" s="41">
        <v>1150</v>
      </c>
      <c r="J959" s="41">
        <f t="shared" ca="1" si="183"/>
        <v>25337.096774193546</v>
      </c>
      <c r="K959" s="42">
        <v>849.25</v>
      </c>
      <c r="L959" s="43">
        <f t="shared" ca="1" si="184"/>
        <v>-24487.846774193546</v>
      </c>
      <c r="M959" s="43">
        <f t="shared" ca="1" si="185"/>
        <v>3.3518046979438543</v>
      </c>
      <c r="N959" s="44">
        <v>495</v>
      </c>
      <c r="O959" s="45" t="str">
        <f t="shared" ca="1" si="186"/>
        <v>Nov</v>
      </c>
      <c r="P959" s="42">
        <v>495</v>
      </c>
      <c r="Q959" s="44">
        <f t="shared" si="187"/>
        <v>354.25</v>
      </c>
      <c r="R959" s="45">
        <f t="shared" ca="1" si="188"/>
        <v>0.71565656565656566</v>
      </c>
      <c r="S959" s="44" t="str">
        <f t="shared" ca="1" si="189"/>
        <v>GROWTH</v>
      </c>
      <c r="T959" s="46">
        <v>1005.5</v>
      </c>
      <c r="U959" s="46" t="str">
        <f t="shared" ca="1" si="190"/>
        <v>Dec</v>
      </c>
      <c r="V959" s="42">
        <v>1005.5</v>
      </c>
      <c r="W959" s="47">
        <f t="shared" si="191"/>
        <v>-156.25</v>
      </c>
      <c r="X959" s="48">
        <f t="shared" ca="1" si="192"/>
        <v>-0.15539532570860271</v>
      </c>
      <c r="Y959" s="47" t="str">
        <f t="shared" ca="1" si="193"/>
        <v>DEGROWTH</v>
      </c>
      <c r="Z959" s="50">
        <v>0</v>
      </c>
      <c r="AA959" s="50">
        <f t="shared" si="194"/>
        <v>0</v>
      </c>
      <c r="AB959" s="27">
        <v>1000000790</v>
      </c>
    </row>
    <row r="960" spans="1:28" s="27" customFormat="1" ht="13.8" hidden="1">
      <c r="A960" s="39" t="s">
        <v>1245</v>
      </c>
      <c r="B960" s="58" t="s">
        <v>56</v>
      </c>
      <c r="C960" s="59" t="s">
        <v>2028</v>
      </c>
      <c r="D960" s="59">
        <v>1000000804</v>
      </c>
      <c r="E960" s="60" t="s">
        <v>2029</v>
      </c>
      <c r="F960" s="40">
        <v>38565</v>
      </c>
      <c r="G960" s="40" t="str">
        <f t="shared" si="182"/>
        <v>Targeted Dealer</v>
      </c>
      <c r="H960" s="40"/>
      <c r="I960" s="41">
        <v>60</v>
      </c>
      <c r="J960" s="41">
        <f t="shared" ca="1" si="183"/>
        <v>1321.9354838709678</v>
      </c>
      <c r="K960" s="42">
        <v>26</v>
      </c>
      <c r="L960" s="43">
        <f t="shared" ca="1" si="184"/>
        <v>-1295.9354838709678</v>
      </c>
      <c r="M960" s="43">
        <f t="shared" ca="1" si="185"/>
        <v>1.9668130795510004</v>
      </c>
      <c r="N960" s="44">
        <v>20</v>
      </c>
      <c r="O960" s="45" t="str">
        <f t="shared" ca="1" si="186"/>
        <v>Nov</v>
      </c>
      <c r="P960" s="42">
        <v>20</v>
      </c>
      <c r="Q960" s="44">
        <f t="shared" si="187"/>
        <v>6</v>
      </c>
      <c r="R960" s="45">
        <f t="shared" ca="1" si="188"/>
        <v>0.30000000000000004</v>
      </c>
      <c r="S960" s="44" t="str">
        <f t="shared" ca="1" si="189"/>
        <v>GROWTH</v>
      </c>
      <c r="T960" s="46">
        <v>60</v>
      </c>
      <c r="U960" s="46" t="str">
        <f t="shared" ca="1" si="190"/>
        <v>Dec</v>
      </c>
      <c r="V960" s="42">
        <v>60</v>
      </c>
      <c r="W960" s="47">
        <f t="shared" si="191"/>
        <v>-34</v>
      </c>
      <c r="X960" s="48">
        <f t="shared" ca="1" si="192"/>
        <v>-0.56666666666666665</v>
      </c>
      <c r="Y960" s="47" t="str">
        <f t="shared" ca="1" si="193"/>
        <v>DEGROWTH</v>
      </c>
      <c r="Z960" s="50">
        <v>0</v>
      </c>
      <c r="AA960" s="50">
        <f t="shared" si="194"/>
        <v>0</v>
      </c>
      <c r="AB960" s="27">
        <v>1000000804</v>
      </c>
    </row>
    <row r="961" spans="1:28" s="27" customFormat="1" ht="13.8" hidden="1">
      <c r="A961" s="39" t="s">
        <v>1245</v>
      </c>
      <c r="B961" s="58" t="s">
        <v>56</v>
      </c>
      <c r="C961" s="59" t="s">
        <v>2030</v>
      </c>
      <c r="D961" s="59">
        <v>1000000794</v>
      </c>
      <c r="E961" s="60" t="s">
        <v>2031</v>
      </c>
      <c r="F961" s="40">
        <v>38654</v>
      </c>
      <c r="G961" s="40" t="str">
        <f t="shared" si="182"/>
        <v>Targeted Dealer</v>
      </c>
      <c r="H961" s="40"/>
      <c r="I961" s="41">
        <v>100</v>
      </c>
      <c r="J961" s="41">
        <f t="shared" ca="1" si="183"/>
        <v>2203.2258064516127</v>
      </c>
      <c r="K961" s="42">
        <v>40.5</v>
      </c>
      <c r="L961" s="43">
        <f t="shared" ca="1" si="184"/>
        <v>-2162.7258064516127</v>
      </c>
      <c r="M961" s="43">
        <f t="shared" ca="1" si="185"/>
        <v>1.8382137628111275</v>
      </c>
      <c r="N961" s="44">
        <v>78</v>
      </c>
      <c r="O961" s="45" t="str">
        <f t="shared" ca="1" si="186"/>
        <v>Nov</v>
      </c>
      <c r="P961" s="42">
        <v>78</v>
      </c>
      <c r="Q961" s="44">
        <f t="shared" si="187"/>
        <v>-37.5</v>
      </c>
      <c r="R961" s="45">
        <f t="shared" ca="1" si="188"/>
        <v>-0.48076923076923073</v>
      </c>
      <c r="S961" s="44" t="str">
        <f t="shared" ca="1" si="189"/>
        <v>DEGROWTH</v>
      </c>
      <c r="T961" s="46">
        <v>53.5</v>
      </c>
      <c r="U961" s="46" t="str">
        <f t="shared" ca="1" si="190"/>
        <v>Dec</v>
      </c>
      <c r="V961" s="42">
        <v>53.5</v>
      </c>
      <c r="W961" s="47">
        <f t="shared" si="191"/>
        <v>-13</v>
      </c>
      <c r="X961" s="48">
        <f t="shared" ca="1" si="192"/>
        <v>-0.2429906542056075</v>
      </c>
      <c r="Y961" s="47" t="str">
        <f t="shared" ca="1" si="193"/>
        <v>DEGROWTH</v>
      </c>
      <c r="Z961" s="50">
        <v>0</v>
      </c>
      <c r="AA961" s="50">
        <f t="shared" si="194"/>
        <v>0</v>
      </c>
      <c r="AB961" s="27">
        <v>1000000794</v>
      </c>
    </row>
    <row r="962" spans="1:28" s="27" customFormat="1" ht="13.8" hidden="1">
      <c r="A962" s="39" t="s">
        <v>1245</v>
      </c>
      <c r="B962" s="58" t="s">
        <v>56</v>
      </c>
      <c r="C962" s="59" t="s">
        <v>2032</v>
      </c>
      <c r="D962" s="59">
        <v>1000000806</v>
      </c>
      <c r="E962" s="60" t="s">
        <v>2033</v>
      </c>
      <c r="F962" s="40">
        <v>40794</v>
      </c>
      <c r="G962" s="40" t="str">
        <f t="shared" si="182"/>
        <v>Targeted Dealer</v>
      </c>
      <c r="H962" s="40"/>
      <c r="I962" s="41">
        <v>410</v>
      </c>
      <c r="J962" s="41">
        <f t="shared" ca="1" si="183"/>
        <v>9033.2258064516136</v>
      </c>
      <c r="K962" s="42">
        <v>389.25</v>
      </c>
      <c r="L962" s="43">
        <f t="shared" ca="1" si="184"/>
        <v>-8643.9758064516136</v>
      </c>
      <c r="M962" s="43">
        <f t="shared" ca="1" si="185"/>
        <v>4.3090918830125338</v>
      </c>
      <c r="N962" s="44">
        <v>245</v>
      </c>
      <c r="O962" s="45" t="str">
        <f t="shared" ca="1" si="186"/>
        <v>Nov</v>
      </c>
      <c r="P962" s="42">
        <v>245</v>
      </c>
      <c r="Q962" s="44">
        <f t="shared" si="187"/>
        <v>144.25</v>
      </c>
      <c r="R962" s="45">
        <f t="shared" ca="1" si="188"/>
        <v>0.5887755102040817</v>
      </c>
      <c r="S962" s="44" t="str">
        <f t="shared" ca="1" si="189"/>
        <v>GROWTH</v>
      </c>
      <c r="T962" s="46">
        <v>404</v>
      </c>
      <c r="U962" s="46" t="str">
        <f t="shared" ca="1" si="190"/>
        <v>Dec</v>
      </c>
      <c r="V962" s="42">
        <v>404</v>
      </c>
      <c r="W962" s="47">
        <f t="shared" si="191"/>
        <v>-14.75</v>
      </c>
      <c r="X962" s="48">
        <f t="shared" ca="1" si="192"/>
        <v>-3.6509900990098987E-2</v>
      </c>
      <c r="Y962" s="47" t="str">
        <f t="shared" ca="1" si="193"/>
        <v>DEGROWTH</v>
      </c>
      <c r="Z962" s="50">
        <v>0</v>
      </c>
      <c r="AA962" s="50">
        <f t="shared" si="194"/>
        <v>0</v>
      </c>
      <c r="AB962" s="27">
        <v>1000000806</v>
      </c>
    </row>
    <row r="963" spans="1:28" s="27" customFormat="1" ht="13.8" hidden="1">
      <c r="A963" s="39" t="s">
        <v>1245</v>
      </c>
      <c r="B963" s="58" t="s">
        <v>56</v>
      </c>
      <c r="C963" s="59" t="s">
        <v>2034</v>
      </c>
      <c r="D963" s="59">
        <v>1000000789</v>
      </c>
      <c r="E963" s="60" t="s">
        <v>2035</v>
      </c>
      <c r="F963" s="40">
        <v>41398</v>
      </c>
      <c r="G963" s="40" t="str">
        <f t="shared" ref="G963:G1026" si="195">IF(I963&gt;0,"Targeted Dealer","-")</f>
        <v>Targeted Dealer</v>
      </c>
      <c r="H963" s="40"/>
      <c r="I963" s="41">
        <v>90</v>
      </c>
      <c r="J963" s="41">
        <f t="shared" ca="1" si="183"/>
        <v>1982.9032258064517</v>
      </c>
      <c r="K963" s="42">
        <v>57</v>
      </c>
      <c r="L963" s="43">
        <f t="shared" ca="1" si="184"/>
        <v>-1925.9032258064517</v>
      </c>
      <c r="M963" s="43">
        <f t="shared" ca="1" si="185"/>
        <v>2.874572962420693</v>
      </c>
      <c r="N963" s="44">
        <v>43.5</v>
      </c>
      <c r="O963" s="45" t="str">
        <f t="shared" ca="1" si="186"/>
        <v>Nov</v>
      </c>
      <c r="P963" s="42">
        <v>43.5</v>
      </c>
      <c r="Q963" s="44">
        <f t="shared" si="187"/>
        <v>13.5</v>
      </c>
      <c r="R963" s="45">
        <f t="shared" ca="1" si="188"/>
        <v>0.31034482758620685</v>
      </c>
      <c r="S963" s="44" t="str">
        <f t="shared" ca="1" si="189"/>
        <v>GROWTH</v>
      </c>
      <c r="T963" s="46">
        <v>60</v>
      </c>
      <c r="U963" s="46" t="str">
        <f t="shared" ca="1" si="190"/>
        <v>Dec</v>
      </c>
      <c r="V963" s="42">
        <v>60</v>
      </c>
      <c r="W963" s="47">
        <f t="shared" si="191"/>
        <v>-3</v>
      </c>
      <c r="X963" s="48">
        <f t="shared" ca="1" si="192"/>
        <v>-5.0000000000000044E-2</v>
      </c>
      <c r="Y963" s="47" t="str">
        <f t="shared" ca="1" si="193"/>
        <v>DEGROWTH</v>
      </c>
      <c r="Z963" s="50">
        <v>0</v>
      </c>
      <c r="AA963" s="50">
        <f t="shared" si="194"/>
        <v>0</v>
      </c>
      <c r="AB963" s="27">
        <v>1000000789</v>
      </c>
    </row>
    <row r="964" spans="1:28" s="27" customFormat="1" ht="13.8" hidden="1">
      <c r="A964" s="39" t="s">
        <v>1245</v>
      </c>
      <c r="B964" s="58" t="s">
        <v>56</v>
      </c>
      <c r="C964" s="59" t="s">
        <v>2036</v>
      </c>
      <c r="D964" s="59">
        <v>1000000805</v>
      </c>
      <c r="E964" s="60" t="s">
        <v>2037</v>
      </c>
      <c r="F964" s="40">
        <v>41403</v>
      </c>
      <c r="G964" s="40" t="str">
        <f t="shared" si="195"/>
        <v>Targeted Dealer</v>
      </c>
      <c r="H964" s="40" t="s">
        <v>113</v>
      </c>
      <c r="I964" s="41">
        <v>120</v>
      </c>
      <c r="J964" s="41">
        <f t="shared" ref="J964:J1027" ca="1" si="196">I964/$J$1*$E$1</f>
        <v>2643.8709677419356</v>
      </c>
      <c r="K964" s="42">
        <v>128</v>
      </c>
      <c r="L964" s="43">
        <f t="shared" ref="L964:L1027" ca="1" si="197">K964-J964</f>
        <v>-2515.8709677419356</v>
      </c>
      <c r="M964" s="43">
        <f t="shared" ref="M964:M1027" ca="1" si="198">IFERROR((K964/J964%),"-")</f>
        <v>4.8413860419716928</v>
      </c>
      <c r="N964" s="44">
        <v>81.5</v>
      </c>
      <c r="O964" s="45" t="str">
        <f t="shared" ref="O964:O1027" ca="1" si="199">IF(F964&lt;=$P$2,"Nov","")</f>
        <v>Nov</v>
      </c>
      <c r="P964" s="42">
        <v>81.5</v>
      </c>
      <c r="Q964" s="44">
        <f t="shared" ref="Q964:Q1027" si="200">K964-P964</f>
        <v>46.5</v>
      </c>
      <c r="R964" s="45">
        <f t="shared" ref="R964:R1027" ca="1" si="201">IFERROR(IF(O964="Nov",(K964/P964-1)),0)</f>
        <v>0.57055214723926384</v>
      </c>
      <c r="S964" s="44" t="str">
        <f t="shared" ref="S964:S1027" ca="1" si="202">IF(N964&gt;0,IF(O964="","-",IF(R964&lt;0%,"DEGROWTH","GROWTH")))</f>
        <v>GROWTH</v>
      </c>
      <c r="T964" s="46">
        <v>90</v>
      </c>
      <c r="U964" s="46" t="str">
        <f t="shared" ref="U964:U1027" ca="1" si="203">IF(F964&lt;=$V$2,"Dec","")</f>
        <v>Dec</v>
      </c>
      <c r="V964" s="42">
        <v>90</v>
      </c>
      <c r="W964" s="47">
        <f t="shared" ref="W964:W1027" si="204">K964-V964</f>
        <v>38</v>
      </c>
      <c r="X964" s="48">
        <f t="shared" ref="X964:X1027" ca="1" si="205">IFERROR(IF(U964="Dec",(K964/V964-1)),0)</f>
        <v>0.42222222222222228</v>
      </c>
      <c r="Y964" s="47" t="str">
        <f t="shared" ref="Y964:Y1027" ca="1" si="206">IF(T964&gt;0,IF(U964="","-",IF(X964&lt;0%,"DEGROWTH","GROWTH")))</f>
        <v>GROWTH</v>
      </c>
      <c r="Z964" s="50">
        <v>0</v>
      </c>
      <c r="AA964" s="50">
        <f t="shared" ref="AA964:AA1027" si="207">IF(H964&gt;0,1,0)</f>
        <v>1</v>
      </c>
      <c r="AB964" s="27">
        <v>1000000805</v>
      </c>
    </row>
    <row r="965" spans="1:28" s="27" customFormat="1" ht="13.8" hidden="1">
      <c r="A965" s="39" t="s">
        <v>1245</v>
      </c>
      <c r="B965" s="58" t="s">
        <v>56</v>
      </c>
      <c r="C965" s="59" t="s">
        <v>2038</v>
      </c>
      <c r="D965" s="59">
        <v>1000000808</v>
      </c>
      <c r="E965" s="60" t="s">
        <v>2039</v>
      </c>
      <c r="F965" s="40">
        <v>41411</v>
      </c>
      <c r="G965" s="40" t="str">
        <f t="shared" si="195"/>
        <v>Targeted Dealer</v>
      </c>
      <c r="H965" s="40"/>
      <c r="I965" s="41">
        <v>450</v>
      </c>
      <c r="J965" s="41">
        <f t="shared" ca="1" si="196"/>
        <v>9914.5161290322576</v>
      </c>
      <c r="K965" s="42">
        <v>421.7</v>
      </c>
      <c r="L965" s="43">
        <f t="shared" ca="1" si="197"/>
        <v>-9492.8161290322569</v>
      </c>
      <c r="M965" s="43">
        <f t="shared" ca="1" si="198"/>
        <v>4.2533593622905483</v>
      </c>
      <c r="N965" s="44">
        <v>380</v>
      </c>
      <c r="O965" s="45" t="str">
        <f t="shared" ca="1" si="199"/>
        <v>Nov</v>
      </c>
      <c r="P965" s="42">
        <v>380</v>
      </c>
      <c r="Q965" s="44">
        <f t="shared" si="200"/>
        <v>41.699999999999989</v>
      </c>
      <c r="R965" s="45">
        <f t="shared" ca="1" si="201"/>
        <v>0.10973684210526313</v>
      </c>
      <c r="S965" s="44" t="str">
        <f t="shared" ca="1" si="202"/>
        <v>GROWTH</v>
      </c>
      <c r="T965" s="46">
        <v>452.5</v>
      </c>
      <c r="U965" s="46" t="str">
        <f t="shared" ca="1" si="203"/>
        <v>Dec</v>
      </c>
      <c r="V965" s="42">
        <v>452.5</v>
      </c>
      <c r="W965" s="47">
        <f t="shared" si="204"/>
        <v>-30.800000000000011</v>
      </c>
      <c r="X965" s="48">
        <f t="shared" ca="1" si="205"/>
        <v>-6.8066298342541409E-2</v>
      </c>
      <c r="Y965" s="47" t="str">
        <f t="shared" ca="1" si="206"/>
        <v>DEGROWTH</v>
      </c>
      <c r="Z965" s="50">
        <v>0</v>
      </c>
      <c r="AA965" s="50">
        <f t="shared" si="207"/>
        <v>0</v>
      </c>
      <c r="AB965" s="27">
        <v>1000000808</v>
      </c>
    </row>
    <row r="966" spans="1:28" s="27" customFormat="1" ht="13.8" hidden="1">
      <c r="A966" s="39" t="s">
        <v>1245</v>
      </c>
      <c r="B966" s="58" t="s">
        <v>56</v>
      </c>
      <c r="C966" s="59" t="s">
        <v>2040</v>
      </c>
      <c r="D966" s="59">
        <v>1000000798</v>
      </c>
      <c r="E966" s="60" t="s">
        <v>2041</v>
      </c>
      <c r="F966" s="40">
        <v>41416</v>
      </c>
      <c r="G966" s="40" t="str">
        <f t="shared" si="195"/>
        <v>Targeted Dealer</v>
      </c>
      <c r="H966" s="40"/>
      <c r="I966" s="41">
        <v>70</v>
      </c>
      <c r="J966" s="41">
        <f t="shared" ca="1" si="196"/>
        <v>1542.2580645161293</v>
      </c>
      <c r="K966" s="42">
        <v>91.5</v>
      </c>
      <c r="L966" s="43">
        <f t="shared" ca="1" si="197"/>
        <v>-1450.7580645161293</v>
      </c>
      <c r="M966" s="43">
        <f t="shared" ca="1" si="198"/>
        <v>5.9328592344697748</v>
      </c>
      <c r="N966" s="44">
        <v>42.55</v>
      </c>
      <c r="O966" s="45" t="str">
        <f t="shared" ca="1" si="199"/>
        <v>Nov</v>
      </c>
      <c r="P966" s="42">
        <v>42.55</v>
      </c>
      <c r="Q966" s="44">
        <f t="shared" si="200"/>
        <v>48.95</v>
      </c>
      <c r="R966" s="45">
        <f t="shared" ca="1" si="201"/>
        <v>1.1504112808460638</v>
      </c>
      <c r="S966" s="44" t="str">
        <f t="shared" ca="1" si="202"/>
        <v>GROWTH</v>
      </c>
      <c r="T966" s="46">
        <v>75.5</v>
      </c>
      <c r="U966" s="46" t="str">
        <f t="shared" ca="1" si="203"/>
        <v>Dec</v>
      </c>
      <c r="V966" s="42">
        <v>75.5</v>
      </c>
      <c r="W966" s="47">
        <f t="shared" si="204"/>
        <v>16</v>
      </c>
      <c r="X966" s="48">
        <f t="shared" ca="1" si="205"/>
        <v>0.21192052980132448</v>
      </c>
      <c r="Y966" s="47" t="str">
        <f t="shared" ca="1" si="206"/>
        <v>GROWTH</v>
      </c>
      <c r="Z966" s="50">
        <v>0</v>
      </c>
      <c r="AA966" s="50">
        <f t="shared" si="207"/>
        <v>0</v>
      </c>
      <c r="AB966" s="27">
        <v>1000000798</v>
      </c>
    </row>
    <row r="967" spans="1:28" s="27" customFormat="1" ht="13.8" hidden="1">
      <c r="A967" s="39" t="s">
        <v>1245</v>
      </c>
      <c r="B967" s="58" t="s">
        <v>56</v>
      </c>
      <c r="C967" s="59" t="s">
        <v>2042</v>
      </c>
      <c r="D967" s="59">
        <v>1000000797</v>
      </c>
      <c r="E967" s="60" t="s">
        <v>2043</v>
      </c>
      <c r="F967" s="40">
        <v>41422</v>
      </c>
      <c r="G967" s="40" t="str">
        <f t="shared" si="195"/>
        <v>Targeted Dealer</v>
      </c>
      <c r="H967" s="40"/>
      <c r="I967" s="41">
        <v>220</v>
      </c>
      <c r="J967" s="41">
        <f t="shared" ca="1" si="196"/>
        <v>4847.0967741935483</v>
      </c>
      <c r="K967" s="42">
        <v>194</v>
      </c>
      <c r="L967" s="43">
        <f t="shared" ca="1" si="197"/>
        <v>-4653.0967741935483</v>
      </c>
      <c r="M967" s="43">
        <f t="shared" ca="1" si="198"/>
        <v>4.0023958471981897</v>
      </c>
      <c r="N967" s="44">
        <v>146</v>
      </c>
      <c r="O967" s="45" t="str">
        <f t="shared" ca="1" si="199"/>
        <v>Nov</v>
      </c>
      <c r="P967" s="42">
        <v>146</v>
      </c>
      <c r="Q967" s="44">
        <f t="shared" si="200"/>
        <v>48</v>
      </c>
      <c r="R967" s="45">
        <f t="shared" ca="1" si="201"/>
        <v>0.32876712328767121</v>
      </c>
      <c r="S967" s="44" t="str">
        <f t="shared" ca="1" si="202"/>
        <v>GROWTH</v>
      </c>
      <c r="T967" s="46">
        <v>214</v>
      </c>
      <c r="U967" s="46" t="str">
        <f t="shared" ca="1" si="203"/>
        <v>Dec</v>
      </c>
      <c r="V967" s="42">
        <v>214</v>
      </c>
      <c r="W967" s="47">
        <f t="shared" si="204"/>
        <v>-20</v>
      </c>
      <c r="X967" s="48">
        <f t="shared" ca="1" si="205"/>
        <v>-9.3457943925233655E-2</v>
      </c>
      <c r="Y967" s="47" t="str">
        <f t="shared" ca="1" si="206"/>
        <v>DEGROWTH</v>
      </c>
      <c r="Z967" s="50">
        <v>0</v>
      </c>
      <c r="AA967" s="50">
        <f t="shared" si="207"/>
        <v>0</v>
      </c>
      <c r="AB967" s="27">
        <v>1000000797</v>
      </c>
    </row>
    <row r="968" spans="1:28" s="27" customFormat="1" ht="13.8" hidden="1">
      <c r="A968" s="39" t="s">
        <v>1245</v>
      </c>
      <c r="B968" s="58" t="s">
        <v>56</v>
      </c>
      <c r="C968" s="59" t="s">
        <v>2044</v>
      </c>
      <c r="D968" s="59">
        <v>1000000803</v>
      </c>
      <c r="E968" s="60" t="s">
        <v>2045</v>
      </c>
      <c r="F968" s="40">
        <v>41523</v>
      </c>
      <c r="G968" s="40" t="str">
        <f t="shared" si="195"/>
        <v>Targeted Dealer</v>
      </c>
      <c r="H968" s="40"/>
      <c r="I968" s="41">
        <v>90</v>
      </c>
      <c r="J968" s="41">
        <f t="shared" ca="1" si="196"/>
        <v>1982.9032258064517</v>
      </c>
      <c r="K968" s="42">
        <v>64</v>
      </c>
      <c r="L968" s="43">
        <f t="shared" ca="1" si="197"/>
        <v>-1918.9032258064517</v>
      </c>
      <c r="M968" s="43">
        <f t="shared" ca="1" si="198"/>
        <v>3.2275906946477959</v>
      </c>
      <c r="N968" s="44">
        <v>56</v>
      </c>
      <c r="O968" s="45" t="str">
        <f t="shared" ca="1" si="199"/>
        <v>Nov</v>
      </c>
      <c r="P968" s="42">
        <v>56</v>
      </c>
      <c r="Q968" s="44">
        <f t="shared" si="200"/>
        <v>8</v>
      </c>
      <c r="R968" s="45">
        <f t="shared" ca="1" si="201"/>
        <v>0.14285714285714279</v>
      </c>
      <c r="S968" s="44" t="str">
        <f t="shared" ca="1" si="202"/>
        <v>GROWTH</v>
      </c>
      <c r="T968" s="46">
        <v>34</v>
      </c>
      <c r="U968" s="46" t="str">
        <f t="shared" ca="1" si="203"/>
        <v>Dec</v>
      </c>
      <c r="V968" s="42">
        <v>34</v>
      </c>
      <c r="W968" s="47">
        <f t="shared" si="204"/>
        <v>30</v>
      </c>
      <c r="X968" s="48">
        <f t="shared" ca="1" si="205"/>
        <v>0.88235294117647056</v>
      </c>
      <c r="Y968" s="47" t="str">
        <f t="shared" ca="1" si="206"/>
        <v>GROWTH</v>
      </c>
      <c r="Z968" s="50">
        <v>0</v>
      </c>
      <c r="AA968" s="50">
        <f t="shared" si="207"/>
        <v>0</v>
      </c>
      <c r="AB968" s="27">
        <v>1000000803</v>
      </c>
    </row>
    <row r="969" spans="1:28" s="27" customFormat="1" ht="13.8" hidden="1">
      <c r="A969" s="39" t="s">
        <v>1245</v>
      </c>
      <c r="B969" s="58" t="s">
        <v>56</v>
      </c>
      <c r="C969" s="59" t="s">
        <v>2046</v>
      </c>
      <c r="D969" s="59">
        <v>1000000802</v>
      </c>
      <c r="E969" s="60" t="s">
        <v>2047</v>
      </c>
      <c r="F969" s="40">
        <v>41823</v>
      </c>
      <c r="G969" s="40" t="str">
        <f t="shared" si="195"/>
        <v>Targeted Dealer</v>
      </c>
      <c r="H969" s="40"/>
      <c r="I969" s="41">
        <v>60</v>
      </c>
      <c r="J969" s="41">
        <f t="shared" ca="1" si="196"/>
        <v>1321.9354838709678</v>
      </c>
      <c r="K969" s="42">
        <v>49.5</v>
      </c>
      <c r="L969" s="43">
        <f t="shared" ca="1" si="197"/>
        <v>-1272.4354838709678</v>
      </c>
      <c r="M969" s="43">
        <f t="shared" ca="1" si="198"/>
        <v>3.7445095168374816</v>
      </c>
      <c r="N969" s="44">
        <v>37</v>
      </c>
      <c r="O969" s="45" t="str">
        <f t="shared" ca="1" si="199"/>
        <v>Nov</v>
      </c>
      <c r="P969" s="42">
        <v>37</v>
      </c>
      <c r="Q969" s="44">
        <f t="shared" si="200"/>
        <v>12.5</v>
      </c>
      <c r="R969" s="45">
        <f t="shared" ca="1" si="201"/>
        <v>0.33783783783783794</v>
      </c>
      <c r="S969" s="44" t="str">
        <f t="shared" ca="1" si="202"/>
        <v>GROWTH</v>
      </c>
      <c r="T969" s="46">
        <v>25</v>
      </c>
      <c r="U969" s="46" t="str">
        <f t="shared" ca="1" si="203"/>
        <v>Dec</v>
      </c>
      <c r="V969" s="42">
        <v>25</v>
      </c>
      <c r="W969" s="47">
        <f t="shared" si="204"/>
        <v>24.5</v>
      </c>
      <c r="X969" s="48">
        <f t="shared" ca="1" si="205"/>
        <v>0.98</v>
      </c>
      <c r="Y969" s="47" t="str">
        <f t="shared" ca="1" si="206"/>
        <v>GROWTH</v>
      </c>
      <c r="Z969" s="50">
        <v>0</v>
      </c>
      <c r="AA969" s="50">
        <f t="shared" si="207"/>
        <v>0</v>
      </c>
      <c r="AB969" s="27">
        <v>1000000802</v>
      </c>
    </row>
    <row r="970" spans="1:28" s="27" customFormat="1" ht="13.8" hidden="1">
      <c r="A970" s="39" t="s">
        <v>1245</v>
      </c>
      <c r="B970" s="58" t="s">
        <v>56</v>
      </c>
      <c r="C970" s="59" t="s">
        <v>2048</v>
      </c>
      <c r="D970" s="59">
        <v>1000000795</v>
      </c>
      <c r="E970" s="60" t="s">
        <v>2049</v>
      </c>
      <c r="F970" s="40">
        <v>42563</v>
      </c>
      <c r="G970" s="40" t="str">
        <f t="shared" si="195"/>
        <v>-</v>
      </c>
      <c r="H970" s="40"/>
      <c r="I970" s="41">
        <v>0</v>
      </c>
      <c r="J970" s="41">
        <f t="shared" ca="1" si="196"/>
        <v>0</v>
      </c>
      <c r="K970" s="42">
        <v>0</v>
      </c>
      <c r="L970" s="43">
        <f t="shared" ca="1" si="197"/>
        <v>0</v>
      </c>
      <c r="M970" s="43" t="str">
        <f t="shared" ca="1" si="198"/>
        <v>-</v>
      </c>
      <c r="N970" s="44">
        <v>0</v>
      </c>
      <c r="O970" s="45" t="str">
        <f t="shared" ca="1" si="199"/>
        <v>Nov</v>
      </c>
      <c r="P970" s="42">
        <v>0</v>
      </c>
      <c r="Q970" s="44">
        <f t="shared" si="200"/>
        <v>0</v>
      </c>
      <c r="R970" s="45">
        <f t="shared" ca="1" si="201"/>
        <v>0</v>
      </c>
      <c r="S970" s="44" t="b">
        <f t="shared" si="202"/>
        <v>0</v>
      </c>
      <c r="T970" s="46">
        <v>0</v>
      </c>
      <c r="U970" s="46" t="str">
        <f t="shared" ca="1" si="203"/>
        <v>Dec</v>
      </c>
      <c r="V970" s="42">
        <v>0</v>
      </c>
      <c r="W970" s="47">
        <f t="shared" si="204"/>
        <v>0</v>
      </c>
      <c r="X970" s="48">
        <f t="shared" ca="1" si="205"/>
        <v>0</v>
      </c>
      <c r="Y970" s="47" t="b">
        <f t="shared" si="206"/>
        <v>0</v>
      </c>
      <c r="Z970" s="50">
        <v>1</v>
      </c>
      <c r="AA970" s="50">
        <f t="shared" si="207"/>
        <v>0</v>
      </c>
      <c r="AB970" s="27">
        <v>1000000795</v>
      </c>
    </row>
    <row r="971" spans="1:28" s="27" customFormat="1" ht="13.8" hidden="1">
      <c r="A971" s="39" t="s">
        <v>1245</v>
      </c>
      <c r="B971" s="58" t="s">
        <v>56</v>
      </c>
      <c r="C971" s="59" t="s">
        <v>2050</v>
      </c>
      <c r="D971" s="59">
        <v>1000000801</v>
      </c>
      <c r="E971" s="60" t="s">
        <v>2051</v>
      </c>
      <c r="F971" s="40">
        <v>42563</v>
      </c>
      <c r="G971" s="40" t="str">
        <f t="shared" si="195"/>
        <v>Targeted Dealer</v>
      </c>
      <c r="H971" s="40"/>
      <c r="I971" s="41">
        <v>150</v>
      </c>
      <c r="J971" s="41">
        <f t="shared" ca="1" si="196"/>
        <v>3304.8387096774195</v>
      </c>
      <c r="K971" s="42">
        <v>121.5</v>
      </c>
      <c r="L971" s="43">
        <f t="shared" ca="1" si="197"/>
        <v>-3183.3387096774195</v>
      </c>
      <c r="M971" s="43">
        <f t="shared" ca="1" si="198"/>
        <v>3.6764275256222549</v>
      </c>
      <c r="N971" s="44">
        <v>74</v>
      </c>
      <c r="O971" s="45" t="str">
        <f t="shared" ca="1" si="199"/>
        <v>Nov</v>
      </c>
      <c r="P971" s="42">
        <v>74</v>
      </c>
      <c r="Q971" s="44">
        <f t="shared" si="200"/>
        <v>47.5</v>
      </c>
      <c r="R971" s="45">
        <f t="shared" ca="1" si="201"/>
        <v>0.64189189189189189</v>
      </c>
      <c r="S971" s="44" t="str">
        <f t="shared" ca="1" si="202"/>
        <v>GROWTH</v>
      </c>
      <c r="T971" s="46">
        <v>125.5</v>
      </c>
      <c r="U971" s="46" t="str">
        <f t="shared" ca="1" si="203"/>
        <v>Dec</v>
      </c>
      <c r="V971" s="42">
        <v>125.5</v>
      </c>
      <c r="W971" s="47">
        <f t="shared" si="204"/>
        <v>-4</v>
      </c>
      <c r="X971" s="48">
        <f t="shared" ca="1" si="205"/>
        <v>-3.1872509960159334E-2</v>
      </c>
      <c r="Y971" s="47" t="str">
        <f t="shared" ca="1" si="206"/>
        <v>DEGROWTH</v>
      </c>
      <c r="Z971" s="50">
        <v>0</v>
      </c>
      <c r="AA971" s="50">
        <f t="shared" si="207"/>
        <v>0</v>
      </c>
      <c r="AB971" s="27">
        <v>1000000801</v>
      </c>
    </row>
    <row r="972" spans="1:28" s="27" customFormat="1" ht="13.8" hidden="1">
      <c r="A972" s="39" t="s">
        <v>1245</v>
      </c>
      <c r="B972" s="58" t="s">
        <v>56</v>
      </c>
      <c r="C972" s="59" t="s">
        <v>2052</v>
      </c>
      <c r="D972" s="59">
        <v>1000000809</v>
      </c>
      <c r="E972" s="60" t="s">
        <v>2053</v>
      </c>
      <c r="F972" s="40">
        <v>42878</v>
      </c>
      <c r="G972" s="40" t="str">
        <f t="shared" si="195"/>
        <v>Targeted Dealer</v>
      </c>
      <c r="H972" s="40"/>
      <c r="I972" s="41">
        <v>250</v>
      </c>
      <c r="J972" s="41">
        <f t="shared" ca="1" si="196"/>
        <v>5508.0645161290322</v>
      </c>
      <c r="K972" s="42">
        <v>315.45</v>
      </c>
      <c r="L972" s="43">
        <f t="shared" ca="1" si="197"/>
        <v>-5192.6145161290324</v>
      </c>
      <c r="M972" s="43">
        <f t="shared" ca="1" si="198"/>
        <v>5.7270571010248901</v>
      </c>
      <c r="N972" s="44">
        <v>161</v>
      </c>
      <c r="O972" s="45" t="str">
        <f t="shared" ca="1" si="199"/>
        <v>Nov</v>
      </c>
      <c r="P972" s="42">
        <v>161</v>
      </c>
      <c r="Q972" s="44">
        <f t="shared" si="200"/>
        <v>154.44999999999999</v>
      </c>
      <c r="R972" s="45">
        <f t="shared" ca="1" si="201"/>
        <v>0.95931677018633543</v>
      </c>
      <c r="S972" s="44" t="str">
        <f t="shared" ca="1" si="202"/>
        <v>GROWTH</v>
      </c>
      <c r="T972" s="46">
        <v>235.5</v>
      </c>
      <c r="U972" s="46" t="str">
        <f t="shared" ca="1" si="203"/>
        <v>Dec</v>
      </c>
      <c r="V972" s="42">
        <v>235.5</v>
      </c>
      <c r="W972" s="47">
        <f t="shared" si="204"/>
        <v>79.949999999999989</v>
      </c>
      <c r="X972" s="48">
        <f t="shared" ca="1" si="205"/>
        <v>0.33949044585987265</v>
      </c>
      <c r="Y972" s="47" t="str">
        <f t="shared" ca="1" si="206"/>
        <v>GROWTH</v>
      </c>
      <c r="Z972" s="50">
        <v>0</v>
      </c>
      <c r="AA972" s="50">
        <f t="shared" si="207"/>
        <v>0</v>
      </c>
      <c r="AB972" s="27">
        <v>1000000809</v>
      </c>
    </row>
    <row r="973" spans="1:28" s="27" customFormat="1" ht="13.8" hidden="1">
      <c r="A973" s="39" t="s">
        <v>1245</v>
      </c>
      <c r="B973" s="58" t="s">
        <v>56</v>
      </c>
      <c r="C973" s="59" t="s">
        <v>2054</v>
      </c>
      <c r="D973" s="59">
        <v>1000000807</v>
      </c>
      <c r="E973" s="60" t="s">
        <v>2055</v>
      </c>
      <c r="F973" s="40">
        <v>43414</v>
      </c>
      <c r="G973" s="40" t="str">
        <f t="shared" si="195"/>
        <v>Targeted Dealer</v>
      </c>
      <c r="H973" s="40"/>
      <c r="I973" s="41">
        <v>100</v>
      </c>
      <c r="J973" s="41">
        <f t="shared" ca="1" si="196"/>
        <v>2203.2258064516127</v>
      </c>
      <c r="K973" s="42">
        <v>72.25</v>
      </c>
      <c r="L973" s="43">
        <f t="shared" ca="1" si="197"/>
        <v>-2130.9758064516127</v>
      </c>
      <c r="M973" s="43">
        <f t="shared" ca="1" si="198"/>
        <v>3.2792825768667644</v>
      </c>
      <c r="N973" s="44">
        <v>45</v>
      </c>
      <c r="O973" s="45" t="str">
        <f t="shared" ca="1" si="199"/>
        <v>Nov</v>
      </c>
      <c r="P973" s="42">
        <v>45</v>
      </c>
      <c r="Q973" s="44">
        <f t="shared" si="200"/>
        <v>27.25</v>
      </c>
      <c r="R973" s="45">
        <f t="shared" ca="1" si="201"/>
        <v>0.60555555555555562</v>
      </c>
      <c r="S973" s="44" t="str">
        <f t="shared" ca="1" si="202"/>
        <v>GROWTH</v>
      </c>
      <c r="T973" s="46">
        <v>80</v>
      </c>
      <c r="U973" s="46" t="str">
        <f t="shared" ca="1" si="203"/>
        <v>Dec</v>
      </c>
      <c r="V973" s="42">
        <v>80</v>
      </c>
      <c r="W973" s="47">
        <f t="shared" si="204"/>
        <v>-7.75</v>
      </c>
      <c r="X973" s="48">
        <f t="shared" ca="1" si="205"/>
        <v>-9.6875000000000044E-2</v>
      </c>
      <c r="Y973" s="47" t="str">
        <f t="shared" ca="1" si="206"/>
        <v>DEGROWTH</v>
      </c>
      <c r="Z973" s="50">
        <v>0</v>
      </c>
      <c r="AA973" s="50">
        <f t="shared" si="207"/>
        <v>0</v>
      </c>
      <c r="AB973" s="27">
        <v>1000000807</v>
      </c>
    </row>
    <row r="974" spans="1:28" s="27" customFormat="1" ht="13.8" hidden="1">
      <c r="A974" s="39" t="s">
        <v>1245</v>
      </c>
      <c r="B974" s="58" t="s">
        <v>56</v>
      </c>
      <c r="C974" s="59" t="s">
        <v>2056</v>
      </c>
      <c r="D974" s="59">
        <v>1000000799</v>
      </c>
      <c r="E974" s="60" t="s">
        <v>2057</v>
      </c>
      <c r="F974" s="40">
        <v>43419</v>
      </c>
      <c r="G974" s="40" t="str">
        <f t="shared" si="195"/>
        <v>Targeted Dealer</v>
      </c>
      <c r="H974" s="40"/>
      <c r="I974" s="41">
        <v>60</v>
      </c>
      <c r="J974" s="41">
        <f t="shared" ca="1" si="196"/>
        <v>1321.9354838709678</v>
      </c>
      <c r="K974" s="42">
        <v>25</v>
      </c>
      <c r="L974" s="43">
        <f t="shared" ca="1" si="197"/>
        <v>-1296.9354838709678</v>
      </c>
      <c r="M974" s="43">
        <f t="shared" ca="1" si="198"/>
        <v>1.8911664226451925</v>
      </c>
      <c r="N974" s="44">
        <v>25</v>
      </c>
      <c r="O974" s="45" t="str">
        <f t="shared" ca="1" si="199"/>
        <v>Nov</v>
      </c>
      <c r="P974" s="42">
        <v>25</v>
      </c>
      <c r="Q974" s="44">
        <f t="shared" si="200"/>
        <v>0</v>
      </c>
      <c r="R974" s="45">
        <f t="shared" ca="1" si="201"/>
        <v>0</v>
      </c>
      <c r="S974" s="44" t="str">
        <f t="shared" ca="1" si="202"/>
        <v>GROWTH</v>
      </c>
      <c r="T974" s="46">
        <v>25.5</v>
      </c>
      <c r="U974" s="46" t="str">
        <f t="shared" ca="1" si="203"/>
        <v>Dec</v>
      </c>
      <c r="V974" s="42">
        <v>25.5</v>
      </c>
      <c r="W974" s="47">
        <f t="shared" si="204"/>
        <v>-0.5</v>
      </c>
      <c r="X974" s="48">
        <f t="shared" ca="1" si="205"/>
        <v>-1.9607843137254943E-2</v>
      </c>
      <c r="Y974" s="47" t="str">
        <f t="shared" ca="1" si="206"/>
        <v>DEGROWTH</v>
      </c>
      <c r="Z974" s="50">
        <v>0</v>
      </c>
      <c r="AA974" s="50">
        <f t="shared" si="207"/>
        <v>0</v>
      </c>
      <c r="AB974" s="27">
        <v>1000000799</v>
      </c>
    </row>
    <row r="975" spans="1:28" s="27" customFormat="1" ht="13.8" hidden="1">
      <c r="A975" s="39" t="s">
        <v>1245</v>
      </c>
      <c r="B975" s="58" t="s">
        <v>56</v>
      </c>
      <c r="C975" s="59" t="s">
        <v>2058</v>
      </c>
      <c r="D975" s="59">
        <v>1000000792</v>
      </c>
      <c r="E975" s="60" t="s">
        <v>2059</v>
      </c>
      <c r="F975" s="40">
        <v>43430</v>
      </c>
      <c r="G975" s="40" t="str">
        <f t="shared" si="195"/>
        <v>Targeted Dealer</v>
      </c>
      <c r="H975" s="40"/>
      <c r="I975" s="41">
        <v>70</v>
      </c>
      <c r="J975" s="41">
        <f t="shared" ca="1" si="196"/>
        <v>1542.2580645161293</v>
      </c>
      <c r="K975" s="42">
        <v>10</v>
      </c>
      <c r="L975" s="43">
        <f t="shared" ca="1" si="197"/>
        <v>-1532.2580645161293</v>
      </c>
      <c r="M975" s="43">
        <f t="shared" ca="1" si="198"/>
        <v>0.64839991633549454</v>
      </c>
      <c r="N975" s="44">
        <v>10</v>
      </c>
      <c r="O975" s="45" t="str">
        <f t="shared" ca="1" si="199"/>
        <v>Nov</v>
      </c>
      <c r="P975" s="42">
        <v>10</v>
      </c>
      <c r="Q975" s="44">
        <f t="shared" si="200"/>
        <v>0</v>
      </c>
      <c r="R975" s="45">
        <f t="shared" ca="1" si="201"/>
        <v>0</v>
      </c>
      <c r="S975" s="44" t="str">
        <f t="shared" ca="1" si="202"/>
        <v>GROWTH</v>
      </c>
      <c r="T975" s="46">
        <v>30</v>
      </c>
      <c r="U975" s="46" t="str">
        <f t="shared" ca="1" si="203"/>
        <v>Dec</v>
      </c>
      <c r="V975" s="42">
        <v>30</v>
      </c>
      <c r="W975" s="47">
        <f t="shared" si="204"/>
        <v>-20</v>
      </c>
      <c r="X975" s="48">
        <f t="shared" ca="1" si="205"/>
        <v>-0.66666666666666674</v>
      </c>
      <c r="Y975" s="47" t="str">
        <f t="shared" ca="1" si="206"/>
        <v>DEGROWTH</v>
      </c>
      <c r="Z975" s="50">
        <v>0</v>
      </c>
      <c r="AA975" s="50">
        <f t="shared" si="207"/>
        <v>0</v>
      </c>
      <c r="AB975" s="27">
        <v>1000000792</v>
      </c>
    </row>
    <row r="976" spans="1:28" s="27" customFormat="1" ht="13.8" hidden="1">
      <c r="A976" s="39" t="s">
        <v>1245</v>
      </c>
      <c r="B976" s="58" t="s">
        <v>56</v>
      </c>
      <c r="C976" s="59" t="s">
        <v>2060</v>
      </c>
      <c r="D976" s="59">
        <v>1000000800</v>
      </c>
      <c r="E976" s="60" t="s">
        <v>2061</v>
      </c>
      <c r="F976" s="40">
        <v>43470</v>
      </c>
      <c r="G976" s="40" t="str">
        <f t="shared" si="195"/>
        <v>Targeted Dealer</v>
      </c>
      <c r="H976" s="40"/>
      <c r="I976" s="41">
        <v>65</v>
      </c>
      <c r="J976" s="41">
        <f t="shared" ca="1" si="196"/>
        <v>1432.0967741935483</v>
      </c>
      <c r="K976" s="42">
        <v>53</v>
      </c>
      <c r="L976" s="43">
        <f t="shared" ca="1" si="197"/>
        <v>-1379.0967741935483</v>
      </c>
      <c r="M976" s="43">
        <f t="shared" ca="1" si="198"/>
        <v>3.700867214776439</v>
      </c>
      <c r="N976" s="44">
        <v>56.5</v>
      </c>
      <c r="O976" s="45" t="str">
        <f t="shared" ca="1" si="199"/>
        <v>Nov</v>
      </c>
      <c r="P976" s="42">
        <v>56.5</v>
      </c>
      <c r="Q976" s="44">
        <f t="shared" si="200"/>
        <v>-3.5</v>
      </c>
      <c r="R976" s="45">
        <f t="shared" ca="1" si="201"/>
        <v>-6.1946902654867242E-2</v>
      </c>
      <c r="S976" s="44" t="str">
        <f t="shared" ca="1" si="202"/>
        <v>DEGROWTH</v>
      </c>
      <c r="T976" s="46">
        <v>50</v>
      </c>
      <c r="U976" s="46" t="str">
        <f t="shared" ca="1" si="203"/>
        <v>Dec</v>
      </c>
      <c r="V976" s="42">
        <v>50</v>
      </c>
      <c r="W976" s="47">
        <f t="shared" si="204"/>
        <v>3</v>
      </c>
      <c r="X976" s="48">
        <f t="shared" ca="1" si="205"/>
        <v>6.0000000000000053E-2</v>
      </c>
      <c r="Y976" s="47" t="str">
        <f t="shared" ca="1" si="206"/>
        <v>GROWTH</v>
      </c>
      <c r="Z976" s="50">
        <v>0</v>
      </c>
      <c r="AA976" s="50">
        <f t="shared" si="207"/>
        <v>0</v>
      </c>
      <c r="AB976" s="27">
        <v>1000000800</v>
      </c>
    </row>
    <row r="977" spans="1:28" s="27" customFormat="1" ht="13.8" hidden="1">
      <c r="A977" s="39" t="s">
        <v>1245</v>
      </c>
      <c r="B977" s="58" t="s">
        <v>56</v>
      </c>
      <c r="C977" s="59" t="s">
        <v>2062</v>
      </c>
      <c r="D977" s="59">
        <v>1000001102</v>
      </c>
      <c r="E977" s="60" t="s">
        <v>2063</v>
      </c>
      <c r="F977" s="40">
        <v>43568</v>
      </c>
      <c r="G977" s="40" t="str">
        <f t="shared" si="195"/>
        <v>Targeted Dealer</v>
      </c>
      <c r="H977" s="40" t="s">
        <v>113</v>
      </c>
      <c r="I977" s="41">
        <v>250</v>
      </c>
      <c r="J977" s="41">
        <f t="shared" ca="1" si="196"/>
        <v>5508.0645161290322</v>
      </c>
      <c r="K977" s="42">
        <v>195</v>
      </c>
      <c r="L977" s="43">
        <f t="shared" ca="1" si="197"/>
        <v>-5313.0645161290322</v>
      </c>
      <c r="M977" s="43">
        <f t="shared" ca="1" si="198"/>
        <v>3.5402635431918008</v>
      </c>
      <c r="N977" s="44">
        <v>178</v>
      </c>
      <c r="O977" s="45" t="str">
        <f t="shared" ca="1" si="199"/>
        <v>Nov</v>
      </c>
      <c r="P977" s="42">
        <v>178</v>
      </c>
      <c r="Q977" s="44">
        <f t="shared" si="200"/>
        <v>17</v>
      </c>
      <c r="R977" s="45">
        <f t="shared" ca="1" si="201"/>
        <v>9.550561797752799E-2</v>
      </c>
      <c r="S977" s="44" t="str">
        <f t="shared" ca="1" si="202"/>
        <v>GROWTH</v>
      </c>
      <c r="T977" s="46">
        <v>175.5</v>
      </c>
      <c r="U977" s="46" t="str">
        <f t="shared" ca="1" si="203"/>
        <v>Dec</v>
      </c>
      <c r="V977" s="42">
        <v>175.5</v>
      </c>
      <c r="W977" s="47">
        <f t="shared" si="204"/>
        <v>19.5</v>
      </c>
      <c r="X977" s="48">
        <f t="shared" ca="1" si="205"/>
        <v>0.11111111111111116</v>
      </c>
      <c r="Y977" s="47" t="str">
        <f t="shared" ca="1" si="206"/>
        <v>GROWTH</v>
      </c>
      <c r="Z977" s="50">
        <v>0</v>
      </c>
      <c r="AA977" s="50">
        <f t="shared" si="207"/>
        <v>1</v>
      </c>
      <c r="AB977" s="27">
        <v>1000001102</v>
      </c>
    </row>
    <row r="978" spans="1:28" s="27" customFormat="1" ht="13.8" hidden="1">
      <c r="A978" s="39" t="s">
        <v>1245</v>
      </c>
      <c r="B978" s="58" t="s">
        <v>56</v>
      </c>
      <c r="C978" s="59" t="s">
        <v>2064</v>
      </c>
      <c r="D978" s="59">
        <v>1000001099</v>
      </c>
      <c r="E978" s="60" t="s">
        <v>2065</v>
      </c>
      <c r="F978" s="40">
        <v>43790</v>
      </c>
      <c r="G978" s="40" t="str">
        <f t="shared" si="195"/>
        <v>Targeted Dealer</v>
      </c>
      <c r="H978" s="40"/>
      <c r="I978" s="41">
        <v>150</v>
      </c>
      <c r="J978" s="41">
        <f t="shared" ca="1" si="196"/>
        <v>3304.8387096774195</v>
      </c>
      <c r="K978" s="42">
        <v>114.6</v>
      </c>
      <c r="L978" s="43">
        <f t="shared" ca="1" si="197"/>
        <v>-3190.2387096774196</v>
      </c>
      <c r="M978" s="43">
        <f t="shared" ca="1" si="198"/>
        <v>3.4676427525622255</v>
      </c>
      <c r="N978" s="44">
        <v>114</v>
      </c>
      <c r="O978" s="45" t="str">
        <f t="shared" ca="1" si="199"/>
        <v>Nov</v>
      </c>
      <c r="P978" s="42">
        <v>114</v>
      </c>
      <c r="Q978" s="44">
        <f t="shared" si="200"/>
        <v>0.59999999999999432</v>
      </c>
      <c r="R978" s="45">
        <f t="shared" ca="1" si="201"/>
        <v>5.2631578947368585E-3</v>
      </c>
      <c r="S978" s="44" t="str">
        <f t="shared" ca="1" si="202"/>
        <v>GROWTH</v>
      </c>
      <c r="T978" s="46">
        <v>88</v>
      </c>
      <c r="U978" s="46" t="str">
        <f t="shared" ca="1" si="203"/>
        <v>Dec</v>
      </c>
      <c r="V978" s="42">
        <v>88</v>
      </c>
      <c r="W978" s="47">
        <f t="shared" si="204"/>
        <v>26.599999999999994</v>
      </c>
      <c r="X978" s="48">
        <f t="shared" ca="1" si="205"/>
        <v>0.30227272727272725</v>
      </c>
      <c r="Y978" s="47" t="str">
        <f t="shared" ca="1" si="206"/>
        <v>GROWTH</v>
      </c>
      <c r="Z978" s="50">
        <v>0</v>
      </c>
      <c r="AA978" s="50">
        <f t="shared" si="207"/>
        <v>0</v>
      </c>
      <c r="AB978" s="27">
        <v>1000001099</v>
      </c>
    </row>
    <row r="979" spans="1:28" s="27" customFormat="1" ht="13.8" hidden="1">
      <c r="A979" s="39" t="s">
        <v>1245</v>
      </c>
      <c r="B979" s="58" t="s">
        <v>56</v>
      </c>
      <c r="C979" s="59" t="s">
        <v>2066</v>
      </c>
      <c r="D979" s="59">
        <v>1000001103</v>
      </c>
      <c r="E979" s="60" t="s">
        <v>2067</v>
      </c>
      <c r="F979" s="40">
        <v>43883</v>
      </c>
      <c r="G979" s="40" t="str">
        <f t="shared" si="195"/>
        <v>Targeted Dealer</v>
      </c>
      <c r="H979" s="40" t="s">
        <v>113</v>
      </c>
      <c r="I979" s="41">
        <v>100</v>
      </c>
      <c r="J979" s="41">
        <f t="shared" ca="1" si="196"/>
        <v>2203.2258064516127</v>
      </c>
      <c r="K979" s="42">
        <v>28.5</v>
      </c>
      <c r="L979" s="43">
        <f t="shared" ca="1" si="197"/>
        <v>-2174.7258064516127</v>
      </c>
      <c r="M979" s="43">
        <f t="shared" ca="1" si="198"/>
        <v>1.2935578330893118</v>
      </c>
      <c r="N979" s="44">
        <v>61</v>
      </c>
      <c r="O979" s="45" t="str">
        <f t="shared" ca="1" si="199"/>
        <v>Nov</v>
      </c>
      <c r="P979" s="42">
        <v>61</v>
      </c>
      <c r="Q979" s="44">
        <f t="shared" si="200"/>
        <v>-32.5</v>
      </c>
      <c r="R979" s="45">
        <f t="shared" ca="1" si="201"/>
        <v>-0.53278688524590168</v>
      </c>
      <c r="S979" s="44" t="str">
        <f t="shared" ca="1" si="202"/>
        <v>DEGROWTH</v>
      </c>
      <c r="T979" s="46">
        <v>91.45</v>
      </c>
      <c r="U979" s="46" t="str">
        <f t="shared" ca="1" si="203"/>
        <v>Dec</v>
      </c>
      <c r="V979" s="42">
        <v>91.45</v>
      </c>
      <c r="W979" s="47">
        <f t="shared" si="204"/>
        <v>-62.95</v>
      </c>
      <c r="X979" s="48">
        <f t="shared" ca="1" si="205"/>
        <v>-0.68835429196282116</v>
      </c>
      <c r="Y979" s="47" t="str">
        <f t="shared" ca="1" si="206"/>
        <v>DEGROWTH</v>
      </c>
      <c r="Z979" s="50">
        <v>0</v>
      </c>
      <c r="AA979" s="50">
        <f t="shared" si="207"/>
        <v>1</v>
      </c>
      <c r="AB979" s="27">
        <v>1000001103</v>
      </c>
    </row>
    <row r="980" spans="1:28" s="27" customFormat="1" ht="13.8" hidden="1">
      <c r="A980" s="39" t="s">
        <v>1245</v>
      </c>
      <c r="B980" s="58" t="s">
        <v>56</v>
      </c>
      <c r="C980" s="59" t="s">
        <v>2068</v>
      </c>
      <c r="D980" s="59">
        <v>1000001109</v>
      </c>
      <c r="E980" s="60" t="s">
        <v>2069</v>
      </c>
      <c r="F980" s="40">
        <v>43982</v>
      </c>
      <c r="G980" s="40" t="str">
        <f t="shared" si="195"/>
        <v>Targeted Dealer</v>
      </c>
      <c r="H980" s="40"/>
      <c r="I980" s="41">
        <v>125</v>
      </c>
      <c r="J980" s="41">
        <f t="shared" ca="1" si="196"/>
        <v>2754.0322580645161</v>
      </c>
      <c r="K980" s="42">
        <v>80</v>
      </c>
      <c r="L980" s="43">
        <f t="shared" ca="1" si="197"/>
        <v>-2674.0322580645161</v>
      </c>
      <c r="M980" s="43">
        <f t="shared" ca="1" si="198"/>
        <v>2.9048316251830162</v>
      </c>
      <c r="N980" s="44">
        <v>62</v>
      </c>
      <c r="O980" s="45" t="str">
        <f t="shared" ca="1" si="199"/>
        <v>Nov</v>
      </c>
      <c r="P980" s="42">
        <v>62</v>
      </c>
      <c r="Q980" s="44">
        <f t="shared" si="200"/>
        <v>18</v>
      </c>
      <c r="R980" s="45">
        <f t="shared" ca="1" si="201"/>
        <v>0.29032258064516125</v>
      </c>
      <c r="S980" s="44" t="str">
        <f t="shared" ca="1" si="202"/>
        <v>GROWTH</v>
      </c>
      <c r="T980" s="46">
        <v>125.5</v>
      </c>
      <c r="U980" s="46" t="str">
        <f t="shared" ca="1" si="203"/>
        <v>Dec</v>
      </c>
      <c r="V980" s="42">
        <v>125.5</v>
      </c>
      <c r="W980" s="47">
        <f t="shared" si="204"/>
        <v>-45.5</v>
      </c>
      <c r="X980" s="48">
        <f t="shared" ca="1" si="205"/>
        <v>-0.36254980079681276</v>
      </c>
      <c r="Y980" s="47" t="str">
        <f t="shared" ca="1" si="206"/>
        <v>DEGROWTH</v>
      </c>
      <c r="Z980" s="50">
        <v>0</v>
      </c>
      <c r="AA980" s="50">
        <f t="shared" si="207"/>
        <v>0</v>
      </c>
      <c r="AB980" s="27">
        <v>1000001109</v>
      </c>
    </row>
    <row r="981" spans="1:28" s="27" customFormat="1" ht="13.8" hidden="1">
      <c r="A981" s="39" t="s">
        <v>1245</v>
      </c>
      <c r="B981" s="58" t="s">
        <v>56</v>
      </c>
      <c r="C981" s="59" t="s">
        <v>2070</v>
      </c>
      <c r="D981" s="59">
        <v>1000001105</v>
      </c>
      <c r="E981" s="60" t="s">
        <v>2071</v>
      </c>
      <c r="F981" s="40">
        <v>43984</v>
      </c>
      <c r="G981" s="40" t="str">
        <f t="shared" si="195"/>
        <v>Targeted Dealer</v>
      </c>
      <c r="H981" s="40"/>
      <c r="I981" s="41">
        <v>75</v>
      </c>
      <c r="J981" s="41">
        <f t="shared" ca="1" si="196"/>
        <v>1652.4193548387098</v>
      </c>
      <c r="K981" s="42">
        <v>50</v>
      </c>
      <c r="L981" s="43">
        <f t="shared" ca="1" si="197"/>
        <v>-1602.4193548387098</v>
      </c>
      <c r="M981" s="43">
        <f t="shared" ca="1" si="198"/>
        <v>3.0258662762323087</v>
      </c>
      <c r="N981" s="44">
        <v>24</v>
      </c>
      <c r="O981" s="45" t="str">
        <f t="shared" ca="1" si="199"/>
        <v>Nov</v>
      </c>
      <c r="P981" s="42">
        <v>24</v>
      </c>
      <c r="Q981" s="44">
        <f t="shared" si="200"/>
        <v>26</v>
      </c>
      <c r="R981" s="45">
        <f t="shared" ca="1" si="201"/>
        <v>1.0833333333333335</v>
      </c>
      <c r="S981" s="44" t="str">
        <f t="shared" ca="1" si="202"/>
        <v>GROWTH</v>
      </c>
      <c r="T981" s="46">
        <v>25</v>
      </c>
      <c r="U981" s="46" t="str">
        <f t="shared" ca="1" si="203"/>
        <v>Dec</v>
      </c>
      <c r="V981" s="42">
        <v>25</v>
      </c>
      <c r="W981" s="47">
        <f t="shared" si="204"/>
        <v>25</v>
      </c>
      <c r="X981" s="48">
        <f t="shared" ca="1" si="205"/>
        <v>1</v>
      </c>
      <c r="Y981" s="47" t="str">
        <f t="shared" ca="1" si="206"/>
        <v>GROWTH</v>
      </c>
      <c r="Z981" s="50">
        <v>0</v>
      </c>
      <c r="AA981" s="50">
        <f t="shared" si="207"/>
        <v>0</v>
      </c>
      <c r="AB981" s="27">
        <v>1000001105</v>
      </c>
    </row>
    <row r="982" spans="1:28" s="27" customFormat="1" ht="13.8" hidden="1">
      <c r="A982" s="39" t="s">
        <v>1245</v>
      </c>
      <c r="B982" s="58" t="s">
        <v>56</v>
      </c>
      <c r="C982" s="59" t="s">
        <v>2072</v>
      </c>
      <c r="D982" s="59">
        <v>1000001107</v>
      </c>
      <c r="E982" s="60" t="s">
        <v>2073</v>
      </c>
      <c r="F982" s="40">
        <v>44002</v>
      </c>
      <c r="G982" s="40" t="str">
        <f t="shared" si="195"/>
        <v>Targeted Dealer</v>
      </c>
      <c r="H982" s="40" t="s">
        <v>113</v>
      </c>
      <c r="I982" s="41">
        <v>1300</v>
      </c>
      <c r="J982" s="41">
        <f t="shared" ca="1" si="196"/>
        <v>28641.93548387097</v>
      </c>
      <c r="K982" s="42">
        <v>1339.5</v>
      </c>
      <c r="L982" s="43">
        <f t="shared" ca="1" si="197"/>
        <v>-27302.43548387097</v>
      </c>
      <c r="M982" s="43">
        <f t="shared" ca="1" si="198"/>
        <v>4.6767090888613581</v>
      </c>
      <c r="N982" s="44">
        <v>977</v>
      </c>
      <c r="O982" s="45" t="str">
        <f t="shared" ca="1" si="199"/>
        <v>Nov</v>
      </c>
      <c r="P982" s="42">
        <v>977</v>
      </c>
      <c r="Q982" s="44">
        <f t="shared" si="200"/>
        <v>362.5</v>
      </c>
      <c r="R982" s="45">
        <f t="shared" ca="1" si="201"/>
        <v>0.37103377686796324</v>
      </c>
      <c r="S982" s="44" t="str">
        <f t="shared" ca="1" si="202"/>
        <v>GROWTH</v>
      </c>
      <c r="T982" s="46">
        <v>1167</v>
      </c>
      <c r="U982" s="46" t="str">
        <f t="shared" ca="1" si="203"/>
        <v>Dec</v>
      </c>
      <c r="V982" s="42">
        <v>1167</v>
      </c>
      <c r="W982" s="47">
        <f t="shared" si="204"/>
        <v>172.5</v>
      </c>
      <c r="X982" s="48">
        <f t="shared" ca="1" si="205"/>
        <v>0.1478149100257069</v>
      </c>
      <c r="Y982" s="47" t="str">
        <f t="shared" ca="1" si="206"/>
        <v>GROWTH</v>
      </c>
      <c r="Z982" s="50">
        <v>0</v>
      </c>
      <c r="AA982" s="50">
        <f t="shared" si="207"/>
        <v>1</v>
      </c>
      <c r="AB982" s="27">
        <v>1000001107</v>
      </c>
    </row>
    <row r="983" spans="1:28" s="27" customFormat="1" ht="13.8" hidden="1">
      <c r="A983" s="39" t="s">
        <v>1245</v>
      </c>
      <c r="B983" s="58" t="s">
        <v>56</v>
      </c>
      <c r="C983" s="59" t="s">
        <v>2074</v>
      </c>
      <c r="D983" s="59">
        <v>1000001106</v>
      </c>
      <c r="E983" s="60" t="s">
        <v>2075</v>
      </c>
      <c r="F983" s="40">
        <v>44046</v>
      </c>
      <c r="G983" s="40" t="str">
        <f t="shared" si="195"/>
        <v>Targeted Dealer</v>
      </c>
      <c r="H983" s="40"/>
      <c r="I983" s="41">
        <v>25</v>
      </c>
      <c r="J983" s="41">
        <f t="shared" ca="1" si="196"/>
        <v>550.80645161290317</v>
      </c>
      <c r="K983" s="42">
        <v>25</v>
      </c>
      <c r="L983" s="43">
        <f t="shared" ca="1" si="197"/>
        <v>-525.80645161290317</v>
      </c>
      <c r="M983" s="43">
        <f t="shared" ca="1" si="198"/>
        <v>4.5387994143484631</v>
      </c>
      <c r="N983" s="44">
        <v>23.5</v>
      </c>
      <c r="O983" s="45" t="str">
        <f t="shared" ca="1" si="199"/>
        <v>Nov</v>
      </c>
      <c r="P983" s="42">
        <v>23.5</v>
      </c>
      <c r="Q983" s="44">
        <f t="shared" si="200"/>
        <v>1.5</v>
      </c>
      <c r="R983" s="45">
        <f t="shared" ca="1" si="201"/>
        <v>6.3829787234042534E-2</v>
      </c>
      <c r="S983" s="44" t="str">
        <f t="shared" ca="1" si="202"/>
        <v>GROWTH</v>
      </c>
      <c r="T983" s="46">
        <v>28</v>
      </c>
      <c r="U983" s="46" t="str">
        <f t="shared" ca="1" si="203"/>
        <v>Dec</v>
      </c>
      <c r="V983" s="42">
        <v>28</v>
      </c>
      <c r="W983" s="47">
        <f t="shared" si="204"/>
        <v>-3</v>
      </c>
      <c r="X983" s="48">
        <f t="shared" ca="1" si="205"/>
        <v>-0.1071428571428571</v>
      </c>
      <c r="Y983" s="47" t="str">
        <f t="shared" ca="1" si="206"/>
        <v>DEGROWTH</v>
      </c>
      <c r="Z983" s="50">
        <v>0</v>
      </c>
      <c r="AA983" s="50">
        <f t="shared" si="207"/>
        <v>0</v>
      </c>
      <c r="AB983" s="27">
        <v>1000001106</v>
      </c>
    </row>
    <row r="984" spans="1:28" s="27" customFormat="1" ht="13.8" hidden="1">
      <c r="A984" s="39" t="s">
        <v>1245</v>
      </c>
      <c r="B984" s="58" t="s">
        <v>56</v>
      </c>
      <c r="C984" s="59" t="s">
        <v>2076</v>
      </c>
      <c r="D984" s="59">
        <v>1000001108</v>
      </c>
      <c r="E984" s="60" t="s">
        <v>2077</v>
      </c>
      <c r="F984" s="40">
        <v>44147</v>
      </c>
      <c r="G984" s="40" t="str">
        <f t="shared" si="195"/>
        <v>Targeted Dealer</v>
      </c>
      <c r="H984" s="40"/>
      <c r="I984" s="41">
        <v>60</v>
      </c>
      <c r="J984" s="41">
        <f t="shared" ca="1" si="196"/>
        <v>1321.9354838709678</v>
      </c>
      <c r="K984" s="42">
        <v>40</v>
      </c>
      <c r="L984" s="43">
        <f t="shared" ca="1" si="197"/>
        <v>-1281.9354838709678</v>
      </c>
      <c r="M984" s="43">
        <f t="shared" ca="1" si="198"/>
        <v>3.0258662762323083</v>
      </c>
      <c r="N984" s="44">
        <v>25</v>
      </c>
      <c r="O984" s="45" t="str">
        <f t="shared" ca="1" si="199"/>
        <v>Nov</v>
      </c>
      <c r="P984" s="42">
        <v>25</v>
      </c>
      <c r="Q984" s="44">
        <f t="shared" si="200"/>
        <v>15</v>
      </c>
      <c r="R984" s="45">
        <f t="shared" ca="1" si="201"/>
        <v>0.60000000000000009</v>
      </c>
      <c r="S984" s="44" t="str">
        <f t="shared" ca="1" si="202"/>
        <v>GROWTH</v>
      </c>
      <c r="T984" s="46">
        <v>60</v>
      </c>
      <c r="U984" s="46" t="str">
        <f t="shared" ca="1" si="203"/>
        <v>Dec</v>
      </c>
      <c r="V984" s="42">
        <v>60</v>
      </c>
      <c r="W984" s="47">
        <f t="shared" si="204"/>
        <v>-20</v>
      </c>
      <c r="X984" s="48">
        <f t="shared" ca="1" si="205"/>
        <v>-0.33333333333333337</v>
      </c>
      <c r="Y984" s="47" t="str">
        <f t="shared" ca="1" si="206"/>
        <v>DEGROWTH</v>
      </c>
      <c r="Z984" s="50">
        <v>0</v>
      </c>
      <c r="AA984" s="50">
        <f t="shared" si="207"/>
        <v>0</v>
      </c>
      <c r="AB984" s="27">
        <v>1000001108</v>
      </c>
    </row>
    <row r="985" spans="1:28" s="27" customFormat="1" ht="13.8" hidden="1">
      <c r="A985" s="39" t="s">
        <v>1245</v>
      </c>
      <c r="B985" s="58" t="s">
        <v>56</v>
      </c>
      <c r="C985" s="59" t="s">
        <v>2078</v>
      </c>
      <c r="D985" s="59">
        <v>1000001098</v>
      </c>
      <c r="E985" s="60" t="s">
        <v>2079</v>
      </c>
      <c r="F985" s="40">
        <v>44366</v>
      </c>
      <c r="G985" s="40" t="str">
        <f t="shared" si="195"/>
        <v>Targeted Dealer</v>
      </c>
      <c r="H985" s="40"/>
      <c r="I985" s="41">
        <v>100</v>
      </c>
      <c r="J985" s="41">
        <f t="shared" ca="1" si="196"/>
        <v>2203.2258064516127</v>
      </c>
      <c r="K985" s="42">
        <v>83</v>
      </c>
      <c r="L985" s="43">
        <f t="shared" ca="1" si="197"/>
        <v>-2120.2258064516127</v>
      </c>
      <c r="M985" s="43">
        <f t="shared" ca="1" si="198"/>
        <v>3.7672035139092244</v>
      </c>
      <c r="N985" s="44">
        <v>48.5</v>
      </c>
      <c r="O985" s="45" t="str">
        <f t="shared" ca="1" si="199"/>
        <v>Nov</v>
      </c>
      <c r="P985" s="42">
        <v>48.5</v>
      </c>
      <c r="Q985" s="44">
        <f t="shared" si="200"/>
        <v>34.5</v>
      </c>
      <c r="R985" s="45">
        <f t="shared" ca="1" si="201"/>
        <v>0.71134020618556693</v>
      </c>
      <c r="S985" s="44" t="str">
        <f t="shared" ca="1" si="202"/>
        <v>GROWTH</v>
      </c>
      <c r="T985" s="46">
        <v>95</v>
      </c>
      <c r="U985" s="46" t="str">
        <f t="shared" ca="1" si="203"/>
        <v>Dec</v>
      </c>
      <c r="V985" s="42">
        <v>95</v>
      </c>
      <c r="W985" s="47">
        <f t="shared" si="204"/>
        <v>-12</v>
      </c>
      <c r="X985" s="48">
        <f t="shared" ca="1" si="205"/>
        <v>-0.12631578947368416</v>
      </c>
      <c r="Y985" s="47" t="str">
        <f t="shared" ca="1" si="206"/>
        <v>DEGROWTH</v>
      </c>
      <c r="Z985" s="50">
        <v>0</v>
      </c>
      <c r="AA985" s="50">
        <f t="shared" si="207"/>
        <v>0</v>
      </c>
      <c r="AB985" s="27">
        <v>1000001098</v>
      </c>
    </row>
    <row r="986" spans="1:28" s="27" customFormat="1" ht="13.8" hidden="1">
      <c r="A986" s="39" t="s">
        <v>1245</v>
      </c>
      <c r="B986" s="58" t="s">
        <v>56</v>
      </c>
      <c r="C986" s="59" t="s">
        <v>2080</v>
      </c>
      <c r="D986" s="59">
        <v>1000002595</v>
      </c>
      <c r="E986" s="60" t="s">
        <v>2081</v>
      </c>
      <c r="F986" s="40">
        <v>44597</v>
      </c>
      <c r="G986" s="40" t="str">
        <f t="shared" si="195"/>
        <v>Targeted Dealer</v>
      </c>
      <c r="H986" s="40"/>
      <c r="I986" s="41">
        <v>80</v>
      </c>
      <c r="J986" s="41">
        <f t="shared" ca="1" si="196"/>
        <v>1762.5806451612902</v>
      </c>
      <c r="K986" s="42">
        <v>60</v>
      </c>
      <c r="L986" s="43">
        <f t="shared" ca="1" si="197"/>
        <v>-1702.5806451612902</v>
      </c>
      <c r="M986" s="43">
        <f t="shared" ca="1" si="198"/>
        <v>3.4040995607613471</v>
      </c>
      <c r="N986" s="44">
        <v>23.5</v>
      </c>
      <c r="O986" s="45" t="str">
        <f t="shared" ca="1" si="199"/>
        <v>Nov</v>
      </c>
      <c r="P986" s="42">
        <v>23.5</v>
      </c>
      <c r="Q986" s="44">
        <f t="shared" si="200"/>
        <v>36.5</v>
      </c>
      <c r="R986" s="45">
        <f t="shared" ca="1" si="201"/>
        <v>1.5531914893617023</v>
      </c>
      <c r="S986" s="44" t="str">
        <f t="shared" ca="1" si="202"/>
        <v>GROWTH</v>
      </c>
      <c r="T986" s="46">
        <v>75</v>
      </c>
      <c r="U986" s="46" t="str">
        <f t="shared" ca="1" si="203"/>
        <v>Dec</v>
      </c>
      <c r="V986" s="42">
        <v>75</v>
      </c>
      <c r="W986" s="47">
        <f t="shared" si="204"/>
        <v>-15</v>
      </c>
      <c r="X986" s="48">
        <f t="shared" ca="1" si="205"/>
        <v>-0.19999999999999996</v>
      </c>
      <c r="Y986" s="47" t="str">
        <f t="shared" ca="1" si="206"/>
        <v>DEGROWTH</v>
      </c>
      <c r="Z986" s="50">
        <v>0</v>
      </c>
      <c r="AA986" s="50">
        <f t="shared" si="207"/>
        <v>0</v>
      </c>
      <c r="AB986" s="27">
        <v>1000002595</v>
      </c>
    </row>
    <row r="987" spans="1:28" s="27" customFormat="1" ht="13.8" hidden="1">
      <c r="A987" s="39" t="s">
        <v>1245</v>
      </c>
      <c r="B987" s="58" t="s">
        <v>56</v>
      </c>
      <c r="C987" s="59" t="s">
        <v>2082</v>
      </c>
      <c r="D987" s="59">
        <v>1000003490</v>
      </c>
      <c r="E987" s="60" t="s">
        <v>2083</v>
      </c>
      <c r="F987" s="40">
        <v>45042</v>
      </c>
      <c r="G987" s="40" t="str">
        <f t="shared" si="195"/>
        <v>Targeted Dealer</v>
      </c>
      <c r="H987" s="40"/>
      <c r="I987" s="41">
        <v>75</v>
      </c>
      <c r="J987" s="41">
        <f t="shared" ca="1" si="196"/>
        <v>1652.4193548387098</v>
      </c>
      <c r="K987" s="42">
        <v>0</v>
      </c>
      <c r="L987" s="43">
        <f t="shared" ca="1" si="197"/>
        <v>-1652.4193548387098</v>
      </c>
      <c r="M987" s="43">
        <f t="shared" ca="1" si="198"/>
        <v>0</v>
      </c>
      <c r="N987" s="44">
        <v>0</v>
      </c>
      <c r="O987" s="45" t="str">
        <f t="shared" ca="1" si="199"/>
        <v>Nov</v>
      </c>
      <c r="P987" s="42">
        <v>0</v>
      </c>
      <c r="Q987" s="44">
        <f t="shared" si="200"/>
        <v>0</v>
      </c>
      <c r="R987" s="45">
        <f t="shared" ca="1" si="201"/>
        <v>0</v>
      </c>
      <c r="S987" s="44" t="b">
        <f t="shared" si="202"/>
        <v>0</v>
      </c>
      <c r="T987" s="46">
        <v>0</v>
      </c>
      <c r="U987" s="46" t="str">
        <f t="shared" ca="1" si="203"/>
        <v>Dec</v>
      </c>
      <c r="V987" s="42">
        <v>0</v>
      </c>
      <c r="W987" s="47">
        <f t="shared" si="204"/>
        <v>0</v>
      </c>
      <c r="X987" s="48">
        <f t="shared" ca="1" si="205"/>
        <v>0</v>
      </c>
      <c r="Y987" s="47" t="b">
        <f t="shared" si="206"/>
        <v>0</v>
      </c>
      <c r="Z987" s="50">
        <v>1</v>
      </c>
      <c r="AA987" s="50">
        <f t="shared" si="207"/>
        <v>0</v>
      </c>
      <c r="AB987" s="27">
        <v>1000003490</v>
      </c>
    </row>
    <row r="988" spans="1:28" s="27" customFormat="1" ht="13.8" hidden="1">
      <c r="A988" s="39" t="s">
        <v>1245</v>
      </c>
      <c r="B988" s="58" t="s">
        <v>56</v>
      </c>
      <c r="C988" s="59" t="s">
        <v>2084</v>
      </c>
      <c r="D988" s="59">
        <v>1000003496</v>
      </c>
      <c r="E988" s="60" t="s">
        <v>2085</v>
      </c>
      <c r="F988" s="40">
        <v>45044</v>
      </c>
      <c r="G988" s="40" t="str">
        <f t="shared" si="195"/>
        <v>Targeted Dealer</v>
      </c>
      <c r="H988" s="40"/>
      <c r="I988" s="41">
        <v>70</v>
      </c>
      <c r="J988" s="41">
        <f t="shared" ca="1" si="196"/>
        <v>1542.2580645161293</v>
      </c>
      <c r="K988" s="42">
        <v>67</v>
      </c>
      <c r="L988" s="43">
        <f t="shared" ca="1" si="197"/>
        <v>-1475.2580645161293</v>
      </c>
      <c r="M988" s="43">
        <f t="shared" ca="1" si="198"/>
        <v>4.3442794394478135</v>
      </c>
      <c r="N988" s="44">
        <v>32</v>
      </c>
      <c r="O988" s="45" t="str">
        <f t="shared" ca="1" si="199"/>
        <v>Nov</v>
      </c>
      <c r="P988" s="42">
        <v>32</v>
      </c>
      <c r="Q988" s="44">
        <f t="shared" si="200"/>
        <v>35</v>
      </c>
      <c r="R988" s="45">
        <f t="shared" ca="1" si="201"/>
        <v>1.09375</v>
      </c>
      <c r="S988" s="44" t="str">
        <f t="shared" ca="1" si="202"/>
        <v>GROWTH</v>
      </c>
      <c r="T988" s="46">
        <v>34.5</v>
      </c>
      <c r="U988" s="46" t="str">
        <f t="shared" ca="1" si="203"/>
        <v>Dec</v>
      </c>
      <c r="V988" s="42">
        <v>34.5</v>
      </c>
      <c r="W988" s="47">
        <f t="shared" si="204"/>
        <v>32.5</v>
      </c>
      <c r="X988" s="48">
        <f t="shared" ca="1" si="205"/>
        <v>0.94202898550724634</v>
      </c>
      <c r="Y988" s="47" t="str">
        <f t="shared" ca="1" si="206"/>
        <v>GROWTH</v>
      </c>
      <c r="Z988" s="50">
        <v>0</v>
      </c>
      <c r="AA988" s="50">
        <f t="shared" si="207"/>
        <v>0</v>
      </c>
      <c r="AB988" s="27">
        <v>1000003496</v>
      </c>
    </row>
    <row r="989" spans="1:28" s="27" customFormat="1" ht="13.8" hidden="1">
      <c r="A989" s="39" t="s">
        <v>1245</v>
      </c>
      <c r="B989" s="58" t="s">
        <v>56</v>
      </c>
      <c r="C989" s="59" t="s">
        <v>2086</v>
      </c>
      <c r="D989" s="59">
        <v>1000003591</v>
      </c>
      <c r="E989" s="60" t="s">
        <v>2087</v>
      </c>
      <c r="F989" s="40">
        <v>45086</v>
      </c>
      <c r="G989" s="40" t="str">
        <f t="shared" si="195"/>
        <v>Targeted Dealer</v>
      </c>
      <c r="H989" s="40" t="s">
        <v>113</v>
      </c>
      <c r="I989" s="41">
        <v>70</v>
      </c>
      <c r="J989" s="41">
        <f t="shared" ca="1" si="196"/>
        <v>1542.2580645161293</v>
      </c>
      <c r="K989" s="42">
        <v>25</v>
      </c>
      <c r="L989" s="43">
        <f t="shared" ca="1" si="197"/>
        <v>-1517.2580645161293</v>
      </c>
      <c r="M989" s="43">
        <f t="shared" ca="1" si="198"/>
        <v>1.6209997908387364</v>
      </c>
      <c r="N989" s="44">
        <v>48.5</v>
      </c>
      <c r="O989" s="45" t="str">
        <f t="shared" ca="1" si="199"/>
        <v>Nov</v>
      </c>
      <c r="P989" s="42">
        <v>48.5</v>
      </c>
      <c r="Q989" s="44">
        <f t="shared" si="200"/>
        <v>-23.5</v>
      </c>
      <c r="R989" s="45">
        <f t="shared" ca="1" si="201"/>
        <v>-0.48453608247422686</v>
      </c>
      <c r="S989" s="44" t="str">
        <f t="shared" ca="1" si="202"/>
        <v>DEGROWTH</v>
      </c>
      <c r="T989" s="46">
        <v>25</v>
      </c>
      <c r="U989" s="46" t="str">
        <f t="shared" ca="1" si="203"/>
        <v>Dec</v>
      </c>
      <c r="V989" s="42">
        <v>25</v>
      </c>
      <c r="W989" s="47">
        <f t="shared" si="204"/>
        <v>0</v>
      </c>
      <c r="X989" s="48">
        <f t="shared" ca="1" si="205"/>
        <v>0</v>
      </c>
      <c r="Y989" s="47" t="str">
        <f t="shared" ca="1" si="206"/>
        <v>GROWTH</v>
      </c>
      <c r="Z989" s="50">
        <v>0</v>
      </c>
      <c r="AA989" s="50">
        <f t="shared" si="207"/>
        <v>1</v>
      </c>
      <c r="AB989" s="27">
        <v>1000003591</v>
      </c>
    </row>
    <row r="990" spans="1:28" s="27" customFormat="1" ht="13.8" hidden="1">
      <c r="A990" s="39" t="s">
        <v>1245</v>
      </c>
      <c r="B990" s="58" t="s">
        <v>56</v>
      </c>
      <c r="C990" s="59" t="s">
        <v>2088</v>
      </c>
      <c r="D990" s="59">
        <v>1000003595</v>
      </c>
      <c r="E990" s="60" t="s">
        <v>2089</v>
      </c>
      <c r="F990" s="40">
        <v>45093</v>
      </c>
      <c r="G990" s="40" t="str">
        <f t="shared" si="195"/>
        <v>Targeted Dealer</v>
      </c>
      <c r="H990" s="40"/>
      <c r="I990" s="41">
        <v>50</v>
      </c>
      <c r="J990" s="41">
        <f t="shared" ca="1" si="196"/>
        <v>1101.6129032258063</v>
      </c>
      <c r="K990" s="42">
        <v>27.5</v>
      </c>
      <c r="L990" s="43">
        <f t="shared" ca="1" si="197"/>
        <v>-1074.1129032258063</v>
      </c>
      <c r="M990" s="43">
        <f t="shared" ca="1" si="198"/>
        <v>2.4963396778916547</v>
      </c>
      <c r="N990" s="44">
        <v>34</v>
      </c>
      <c r="O990" s="45" t="str">
        <f t="shared" ca="1" si="199"/>
        <v>Nov</v>
      </c>
      <c r="P990" s="42">
        <v>34</v>
      </c>
      <c r="Q990" s="44">
        <f t="shared" si="200"/>
        <v>-6.5</v>
      </c>
      <c r="R990" s="45">
        <f t="shared" ca="1" si="201"/>
        <v>-0.19117647058823528</v>
      </c>
      <c r="S990" s="44" t="str">
        <f t="shared" ca="1" si="202"/>
        <v>DEGROWTH</v>
      </c>
      <c r="T990" s="46">
        <v>18</v>
      </c>
      <c r="U990" s="46" t="str">
        <f t="shared" ca="1" si="203"/>
        <v>Dec</v>
      </c>
      <c r="V990" s="42">
        <v>18</v>
      </c>
      <c r="W990" s="47">
        <f t="shared" si="204"/>
        <v>9.5</v>
      </c>
      <c r="X990" s="48">
        <f t="shared" ca="1" si="205"/>
        <v>0.52777777777777768</v>
      </c>
      <c r="Y990" s="47" t="str">
        <f t="shared" ca="1" si="206"/>
        <v>GROWTH</v>
      </c>
      <c r="Z990" s="50">
        <v>0</v>
      </c>
      <c r="AA990" s="50">
        <f t="shared" si="207"/>
        <v>0</v>
      </c>
      <c r="AB990" s="27">
        <v>1000003595</v>
      </c>
    </row>
    <row r="991" spans="1:28" s="27" customFormat="1" ht="13.8" hidden="1">
      <c r="A991" s="39" t="s">
        <v>1245</v>
      </c>
      <c r="B991" s="58" t="s">
        <v>56</v>
      </c>
      <c r="C991" s="59" t="s">
        <v>2090</v>
      </c>
      <c r="D991" s="59">
        <v>1000003692</v>
      </c>
      <c r="E991" s="60" t="s">
        <v>2091</v>
      </c>
      <c r="F991" s="40">
        <v>45150</v>
      </c>
      <c r="G991" s="40" t="str">
        <f t="shared" si="195"/>
        <v>Targeted Dealer</v>
      </c>
      <c r="H991" s="40"/>
      <c r="I991" s="41">
        <v>40</v>
      </c>
      <c r="J991" s="41">
        <f t="shared" ca="1" si="196"/>
        <v>881.29032258064512</v>
      </c>
      <c r="K991" s="42">
        <v>28</v>
      </c>
      <c r="L991" s="43">
        <f t="shared" ca="1" si="197"/>
        <v>-853.29032258064512</v>
      </c>
      <c r="M991" s="43">
        <f t="shared" ca="1" si="198"/>
        <v>3.177159590043924</v>
      </c>
      <c r="N991" s="44">
        <v>24</v>
      </c>
      <c r="O991" s="45" t="str">
        <f t="shared" ca="1" si="199"/>
        <v>Nov</v>
      </c>
      <c r="P991" s="42">
        <v>24</v>
      </c>
      <c r="Q991" s="44">
        <f t="shared" si="200"/>
        <v>4</v>
      </c>
      <c r="R991" s="45">
        <f t="shared" ca="1" si="201"/>
        <v>0.16666666666666674</v>
      </c>
      <c r="S991" s="44" t="str">
        <f t="shared" ca="1" si="202"/>
        <v>GROWTH</v>
      </c>
      <c r="T991" s="46">
        <v>20</v>
      </c>
      <c r="U991" s="46" t="str">
        <f t="shared" ca="1" si="203"/>
        <v>Dec</v>
      </c>
      <c r="V991" s="42">
        <v>20</v>
      </c>
      <c r="W991" s="47">
        <f t="shared" si="204"/>
        <v>8</v>
      </c>
      <c r="X991" s="48">
        <f t="shared" ca="1" si="205"/>
        <v>0.39999999999999991</v>
      </c>
      <c r="Y991" s="47" t="str">
        <f t="shared" ca="1" si="206"/>
        <v>GROWTH</v>
      </c>
      <c r="Z991" s="50">
        <v>0</v>
      </c>
      <c r="AA991" s="50">
        <f t="shared" si="207"/>
        <v>0</v>
      </c>
      <c r="AB991" s="27">
        <v>1000003692</v>
      </c>
    </row>
    <row r="992" spans="1:28" s="27" customFormat="1" ht="13.8" hidden="1">
      <c r="A992" s="50" t="s">
        <v>1245</v>
      </c>
      <c r="B992" s="63" t="s">
        <v>56</v>
      </c>
      <c r="C992" s="63" t="s">
        <v>2092</v>
      </c>
      <c r="D992" s="63">
        <v>1000003934</v>
      </c>
      <c r="E992" s="63" t="s">
        <v>2093</v>
      </c>
      <c r="F992" s="40">
        <v>45412</v>
      </c>
      <c r="G992" s="40" t="str">
        <f t="shared" si="195"/>
        <v>Targeted Dealer</v>
      </c>
      <c r="H992" s="40"/>
      <c r="I992" s="41">
        <v>50</v>
      </c>
      <c r="J992" s="41">
        <f t="shared" ca="1" si="196"/>
        <v>1101.6129032258063</v>
      </c>
      <c r="K992" s="42">
        <v>25</v>
      </c>
      <c r="L992" s="43">
        <f t="shared" ca="1" si="197"/>
        <v>-1076.6129032258063</v>
      </c>
      <c r="M992" s="43">
        <f t="shared" ca="1" si="198"/>
        <v>2.2693997071742316</v>
      </c>
      <c r="N992" s="44">
        <v>24</v>
      </c>
      <c r="O992" s="45" t="str">
        <f t="shared" ca="1" si="199"/>
        <v>Nov</v>
      </c>
      <c r="P992" s="42">
        <v>24</v>
      </c>
      <c r="Q992" s="44">
        <f t="shared" si="200"/>
        <v>1</v>
      </c>
      <c r="R992" s="45">
        <f t="shared" ca="1" si="201"/>
        <v>4.1666666666666741E-2</v>
      </c>
      <c r="S992" s="44" t="str">
        <f t="shared" ca="1" si="202"/>
        <v>GROWTH</v>
      </c>
      <c r="T992" s="46">
        <v>0</v>
      </c>
      <c r="U992" s="46" t="str">
        <f t="shared" ca="1" si="203"/>
        <v>Dec</v>
      </c>
      <c r="V992" s="42">
        <v>0</v>
      </c>
      <c r="W992" s="47">
        <f t="shared" si="204"/>
        <v>25</v>
      </c>
      <c r="X992" s="48">
        <f t="shared" ca="1" si="205"/>
        <v>0</v>
      </c>
      <c r="Y992" s="47" t="b">
        <f t="shared" si="206"/>
        <v>0</v>
      </c>
      <c r="Z992" s="50">
        <v>0</v>
      </c>
      <c r="AA992" s="50">
        <f t="shared" si="207"/>
        <v>0</v>
      </c>
      <c r="AB992" s="27">
        <v>1000003934</v>
      </c>
    </row>
    <row r="993" spans="1:28" s="27" customFormat="1" ht="13.8" hidden="1">
      <c r="A993" s="50" t="s">
        <v>1245</v>
      </c>
      <c r="B993" s="63" t="s">
        <v>56</v>
      </c>
      <c r="C993" s="63" t="s">
        <v>2094</v>
      </c>
      <c r="D993" s="63">
        <v>1000004039</v>
      </c>
      <c r="E993" s="63" t="s">
        <v>2095</v>
      </c>
      <c r="F993" s="40">
        <v>45484</v>
      </c>
      <c r="G993" s="40" t="str">
        <f t="shared" si="195"/>
        <v>Targeted Dealer</v>
      </c>
      <c r="H993" s="50"/>
      <c r="I993" s="41">
        <v>50</v>
      </c>
      <c r="J993" s="41">
        <f t="shared" ca="1" si="196"/>
        <v>1101.6129032258063</v>
      </c>
      <c r="K993" s="42">
        <v>15</v>
      </c>
      <c r="L993" s="43">
        <f t="shared" ca="1" si="197"/>
        <v>-1086.6129032258063</v>
      </c>
      <c r="M993" s="43">
        <f t="shared" ca="1" si="198"/>
        <v>1.3616398243045389</v>
      </c>
      <c r="N993" s="44">
        <v>24</v>
      </c>
      <c r="O993" s="45" t="str">
        <f t="shared" ca="1" si="199"/>
        <v>Nov</v>
      </c>
      <c r="P993" s="42">
        <v>24</v>
      </c>
      <c r="Q993" s="44">
        <f t="shared" si="200"/>
        <v>-9</v>
      </c>
      <c r="R993" s="45">
        <f t="shared" ca="1" si="201"/>
        <v>-0.375</v>
      </c>
      <c r="S993" s="44" t="str">
        <f t="shared" ca="1" si="202"/>
        <v>DEGROWTH</v>
      </c>
      <c r="T993" s="46">
        <v>0</v>
      </c>
      <c r="U993" s="46" t="str">
        <f t="shared" ca="1" si="203"/>
        <v>Dec</v>
      </c>
      <c r="V993" s="42">
        <v>0</v>
      </c>
      <c r="W993" s="47">
        <f t="shared" si="204"/>
        <v>15</v>
      </c>
      <c r="X993" s="48">
        <f t="shared" ca="1" si="205"/>
        <v>0</v>
      </c>
      <c r="Y993" s="47" t="b">
        <f t="shared" si="206"/>
        <v>0</v>
      </c>
      <c r="Z993" s="50">
        <v>0</v>
      </c>
      <c r="AA993" s="50">
        <f t="shared" si="207"/>
        <v>0</v>
      </c>
      <c r="AB993" s="27">
        <v>1000004039</v>
      </c>
    </row>
    <row r="994" spans="1:28" s="27" customFormat="1" ht="13.8" hidden="1">
      <c r="A994" s="50" t="s">
        <v>1245</v>
      </c>
      <c r="B994" s="63" t="s">
        <v>56</v>
      </c>
      <c r="C994" s="63" t="s">
        <v>2096</v>
      </c>
      <c r="D994" s="63">
        <v>1000004040</v>
      </c>
      <c r="E994" s="63" t="s">
        <v>2097</v>
      </c>
      <c r="F994" s="40">
        <v>45484</v>
      </c>
      <c r="G994" s="40" t="str">
        <f t="shared" si="195"/>
        <v>Targeted Dealer</v>
      </c>
      <c r="H994" s="40" t="s">
        <v>113</v>
      </c>
      <c r="I994" s="41">
        <v>50</v>
      </c>
      <c r="J994" s="41">
        <f t="shared" ca="1" si="196"/>
        <v>1101.6129032258063</v>
      </c>
      <c r="K994" s="42">
        <v>0</v>
      </c>
      <c r="L994" s="43">
        <f t="shared" ca="1" si="197"/>
        <v>-1101.6129032258063</v>
      </c>
      <c r="M994" s="43">
        <f t="shared" ca="1" si="198"/>
        <v>0</v>
      </c>
      <c r="N994" s="44">
        <v>0</v>
      </c>
      <c r="O994" s="45" t="str">
        <f t="shared" ca="1" si="199"/>
        <v>Nov</v>
      </c>
      <c r="P994" s="42">
        <v>0</v>
      </c>
      <c r="Q994" s="44">
        <f t="shared" si="200"/>
        <v>0</v>
      </c>
      <c r="R994" s="45">
        <f t="shared" ca="1" si="201"/>
        <v>0</v>
      </c>
      <c r="S994" s="44" t="b">
        <f t="shared" si="202"/>
        <v>0</v>
      </c>
      <c r="T994" s="46">
        <v>0</v>
      </c>
      <c r="U994" s="46" t="str">
        <f t="shared" ca="1" si="203"/>
        <v>Dec</v>
      </c>
      <c r="V994" s="42">
        <v>0</v>
      </c>
      <c r="W994" s="47">
        <f t="shared" si="204"/>
        <v>0</v>
      </c>
      <c r="X994" s="48">
        <f t="shared" ca="1" si="205"/>
        <v>0</v>
      </c>
      <c r="Y994" s="47" t="b">
        <f t="shared" si="206"/>
        <v>0</v>
      </c>
      <c r="Z994" s="50">
        <v>1</v>
      </c>
      <c r="AA994" s="50">
        <f t="shared" si="207"/>
        <v>1</v>
      </c>
      <c r="AB994" s="27">
        <v>1000004040</v>
      </c>
    </row>
    <row r="995" spans="1:28" s="27" customFormat="1" ht="13.8" hidden="1">
      <c r="A995" s="50" t="s">
        <v>1245</v>
      </c>
      <c r="B995" s="63" t="s">
        <v>56</v>
      </c>
      <c r="C995" s="63" t="s">
        <v>2098</v>
      </c>
      <c r="D995" s="63">
        <v>1000004042</v>
      </c>
      <c r="E995" s="63" t="s">
        <v>2099</v>
      </c>
      <c r="F995" s="40">
        <v>45488</v>
      </c>
      <c r="G995" s="40" t="str">
        <f t="shared" si="195"/>
        <v>Targeted Dealer</v>
      </c>
      <c r="H995" s="50"/>
      <c r="I995" s="41">
        <v>60</v>
      </c>
      <c r="J995" s="41">
        <f t="shared" ca="1" si="196"/>
        <v>1321.9354838709678</v>
      </c>
      <c r="K995" s="42">
        <v>58</v>
      </c>
      <c r="L995" s="43">
        <f t="shared" ca="1" si="197"/>
        <v>-1263.9354838709678</v>
      </c>
      <c r="M995" s="43">
        <f t="shared" ca="1" si="198"/>
        <v>4.3875061005368465</v>
      </c>
      <c r="N995" s="44">
        <v>37.5</v>
      </c>
      <c r="O995" s="45" t="str">
        <f t="shared" ca="1" si="199"/>
        <v>Nov</v>
      </c>
      <c r="P995" s="42">
        <v>37.5</v>
      </c>
      <c r="Q995" s="44">
        <f t="shared" si="200"/>
        <v>20.5</v>
      </c>
      <c r="R995" s="45">
        <f t="shared" ca="1" si="201"/>
        <v>0.54666666666666663</v>
      </c>
      <c r="S995" s="44" t="str">
        <f t="shared" ca="1" si="202"/>
        <v>GROWTH</v>
      </c>
      <c r="T995" s="46">
        <v>0</v>
      </c>
      <c r="U995" s="46" t="str">
        <f t="shared" ca="1" si="203"/>
        <v>Dec</v>
      </c>
      <c r="V995" s="42">
        <v>0</v>
      </c>
      <c r="W995" s="47">
        <f t="shared" si="204"/>
        <v>58</v>
      </c>
      <c r="X995" s="48">
        <f t="shared" ca="1" si="205"/>
        <v>0</v>
      </c>
      <c r="Y995" s="47" t="b">
        <f t="shared" si="206"/>
        <v>0</v>
      </c>
      <c r="Z995" s="50">
        <v>0</v>
      </c>
      <c r="AA995" s="50">
        <f t="shared" si="207"/>
        <v>0</v>
      </c>
      <c r="AB995" s="27">
        <v>1000004042</v>
      </c>
    </row>
    <row r="996" spans="1:28" s="27" customFormat="1" ht="13.8" hidden="1">
      <c r="A996" s="39" t="s">
        <v>1245</v>
      </c>
      <c r="B996" s="58" t="s">
        <v>57</v>
      </c>
      <c r="C996" s="59" t="s">
        <v>2100</v>
      </c>
      <c r="D996" s="59">
        <v>1000000199</v>
      </c>
      <c r="E996" s="60" t="s">
        <v>2101</v>
      </c>
      <c r="F996" s="40">
        <v>38609</v>
      </c>
      <c r="G996" s="40" t="str">
        <f t="shared" si="195"/>
        <v>Targeted Dealer</v>
      </c>
      <c r="H996" s="40" t="s">
        <v>113</v>
      </c>
      <c r="I996" s="41">
        <v>200</v>
      </c>
      <c r="J996" s="41">
        <f t="shared" ca="1" si="196"/>
        <v>4406.4516129032254</v>
      </c>
      <c r="K996" s="42">
        <v>135</v>
      </c>
      <c r="L996" s="43">
        <f t="shared" ca="1" si="197"/>
        <v>-4271.4516129032254</v>
      </c>
      <c r="M996" s="43">
        <f t="shared" ca="1" si="198"/>
        <v>3.0636896046852122</v>
      </c>
      <c r="N996" s="44">
        <v>120</v>
      </c>
      <c r="O996" s="45" t="str">
        <f t="shared" ca="1" si="199"/>
        <v>Nov</v>
      </c>
      <c r="P996" s="42">
        <v>120</v>
      </c>
      <c r="Q996" s="44">
        <f t="shared" si="200"/>
        <v>15</v>
      </c>
      <c r="R996" s="45">
        <f t="shared" ca="1" si="201"/>
        <v>0.125</v>
      </c>
      <c r="S996" s="44" t="str">
        <f t="shared" ca="1" si="202"/>
        <v>GROWTH</v>
      </c>
      <c r="T996" s="46">
        <v>205</v>
      </c>
      <c r="U996" s="46" t="str">
        <f t="shared" ca="1" si="203"/>
        <v>Dec</v>
      </c>
      <c r="V996" s="42">
        <v>205</v>
      </c>
      <c r="W996" s="47">
        <f t="shared" si="204"/>
        <v>-70</v>
      </c>
      <c r="X996" s="48">
        <f t="shared" ca="1" si="205"/>
        <v>-0.34146341463414631</v>
      </c>
      <c r="Y996" s="47" t="str">
        <f t="shared" ca="1" si="206"/>
        <v>DEGROWTH</v>
      </c>
      <c r="Z996" s="50">
        <v>0</v>
      </c>
      <c r="AA996" s="50">
        <f t="shared" si="207"/>
        <v>1</v>
      </c>
      <c r="AB996" s="27">
        <v>1000000199</v>
      </c>
    </row>
    <row r="997" spans="1:28" s="27" customFormat="1" ht="13.8" hidden="1">
      <c r="A997" s="39" t="s">
        <v>1245</v>
      </c>
      <c r="B997" s="58" t="s">
        <v>57</v>
      </c>
      <c r="C997" s="59" t="s">
        <v>2102</v>
      </c>
      <c r="D997" s="59">
        <v>1000000213</v>
      </c>
      <c r="E997" s="60" t="s">
        <v>2103</v>
      </c>
      <c r="F997" s="40">
        <v>38644</v>
      </c>
      <c r="G997" s="40" t="str">
        <f t="shared" si="195"/>
        <v>Targeted Dealer</v>
      </c>
      <c r="H997" s="40"/>
      <c r="I997" s="41">
        <v>50</v>
      </c>
      <c r="J997" s="41">
        <f t="shared" ca="1" si="196"/>
        <v>1101.6129032258063</v>
      </c>
      <c r="K997" s="42">
        <v>45</v>
      </c>
      <c r="L997" s="43">
        <f t="shared" ca="1" si="197"/>
        <v>-1056.6129032258063</v>
      </c>
      <c r="M997" s="43">
        <f t="shared" ca="1" si="198"/>
        <v>4.0849194729136169</v>
      </c>
      <c r="N997" s="44">
        <v>19.5</v>
      </c>
      <c r="O997" s="45" t="str">
        <f t="shared" ca="1" si="199"/>
        <v>Nov</v>
      </c>
      <c r="P997" s="42">
        <v>19.5</v>
      </c>
      <c r="Q997" s="44">
        <f t="shared" si="200"/>
        <v>25.5</v>
      </c>
      <c r="R997" s="45">
        <f t="shared" ca="1" si="201"/>
        <v>1.3076923076923075</v>
      </c>
      <c r="S997" s="44" t="str">
        <f t="shared" ca="1" si="202"/>
        <v>GROWTH</v>
      </c>
      <c r="T997" s="46">
        <v>55</v>
      </c>
      <c r="U997" s="46" t="str">
        <f t="shared" ca="1" si="203"/>
        <v>Dec</v>
      </c>
      <c r="V997" s="42">
        <v>55</v>
      </c>
      <c r="W997" s="47">
        <f t="shared" si="204"/>
        <v>-10</v>
      </c>
      <c r="X997" s="48">
        <f t="shared" ca="1" si="205"/>
        <v>-0.18181818181818177</v>
      </c>
      <c r="Y997" s="47" t="str">
        <f t="shared" ca="1" si="206"/>
        <v>DEGROWTH</v>
      </c>
      <c r="Z997" s="50">
        <v>0</v>
      </c>
      <c r="AA997" s="50">
        <f t="shared" si="207"/>
        <v>0</v>
      </c>
      <c r="AB997" s="27">
        <v>1000000213</v>
      </c>
    </row>
    <row r="998" spans="1:28" s="27" customFormat="1" ht="13.8" hidden="1">
      <c r="A998" s="39" t="s">
        <v>1245</v>
      </c>
      <c r="B998" s="58" t="s">
        <v>57</v>
      </c>
      <c r="C998" s="59" t="s">
        <v>2104</v>
      </c>
      <c r="D998" s="59">
        <v>1000000222</v>
      </c>
      <c r="E998" s="60" t="s">
        <v>2105</v>
      </c>
      <c r="F998" s="40">
        <v>38647</v>
      </c>
      <c r="G998" s="40" t="str">
        <f t="shared" si="195"/>
        <v>Targeted Dealer</v>
      </c>
      <c r="H998" s="40"/>
      <c r="I998" s="41">
        <v>50</v>
      </c>
      <c r="J998" s="41">
        <f t="shared" ca="1" si="196"/>
        <v>1101.6129032258063</v>
      </c>
      <c r="K998" s="42">
        <v>17.5</v>
      </c>
      <c r="L998" s="43">
        <f t="shared" ca="1" si="197"/>
        <v>-1084.1129032258063</v>
      </c>
      <c r="M998" s="43">
        <f t="shared" ca="1" si="198"/>
        <v>1.588579795021962</v>
      </c>
      <c r="N998" s="44">
        <v>20</v>
      </c>
      <c r="O998" s="45" t="str">
        <f t="shared" ca="1" si="199"/>
        <v>Nov</v>
      </c>
      <c r="P998" s="42">
        <v>20</v>
      </c>
      <c r="Q998" s="44">
        <f t="shared" si="200"/>
        <v>-2.5</v>
      </c>
      <c r="R998" s="45">
        <f t="shared" ca="1" si="201"/>
        <v>-0.125</v>
      </c>
      <c r="S998" s="44" t="str">
        <f t="shared" ca="1" si="202"/>
        <v>DEGROWTH</v>
      </c>
      <c r="T998" s="46">
        <v>25</v>
      </c>
      <c r="U998" s="46" t="str">
        <f t="shared" ca="1" si="203"/>
        <v>Dec</v>
      </c>
      <c r="V998" s="42">
        <v>25</v>
      </c>
      <c r="W998" s="47">
        <f t="shared" si="204"/>
        <v>-7.5</v>
      </c>
      <c r="X998" s="48">
        <f t="shared" ca="1" si="205"/>
        <v>-0.30000000000000004</v>
      </c>
      <c r="Y998" s="47" t="str">
        <f t="shared" ca="1" si="206"/>
        <v>DEGROWTH</v>
      </c>
      <c r="Z998" s="50">
        <v>0</v>
      </c>
      <c r="AA998" s="50">
        <f t="shared" si="207"/>
        <v>0</v>
      </c>
      <c r="AB998" s="27">
        <v>1000000222</v>
      </c>
    </row>
    <row r="999" spans="1:28" s="27" customFormat="1" ht="13.8" hidden="1">
      <c r="A999" s="39" t="s">
        <v>1245</v>
      </c>
      <c r="B999" s="58" t="s">
        <v>57</v>
      </c>
      <c r="C999" s="59" t="s">
        <v>2106</v>
      </c>
      <c r="D999" s="59">
        <v>1000000202</v>
      </c>
      <c r="E999" s="60" t="s">
        <v>2107</v>
      </c>
      <c r="F999" s="40">
        <v>39612</v>
      </c>
      <c r="G999" s="40" t="str">
        <f t="shared" si="195"/>
        <v>Targeted Dealer</v>
      </c>
      <c r="H999" s="40"/>
      <c r="I999" s="41">
        <v>125</v>
      </c>
      <c r="J999" s="41">
        <f t="shared" ca="1" si="196"/>
        <v>2754.0322580645161</v>
      </c>
      <c r="K999" s="42">
        <v>99</v>
      </c>
      <c r="L999" s="43">
        <f t="shared" ca="1" si="197"/>
        <v>-2655.0322580645161</v>
      </c>
      <c r="M999" s="43">
        <f t="shared" ca="1" si="198"/>
        <v>3.5947291361639824</v>
      </c>
      <c r="N999" s="44">
        <v>78.5</v>
      </c>
      <c r="O999" s="45" t="str">
        <f t="shared" ca="1" si="199"/>
        <v>Nov</v>
      </c>
      <c r="P999" s="42">
        <v>78.5</v>
      </c>
      <c r="Q999" s="44">
        <f t="shared" si="200"/>
        <v>20.5</v>
      </c>
      <c r="R999" s="45">
        <f t="shared" ca="1" si="201"/>
        <v>0.26114649681528657</v>
      </c>
      <c r="S999" s="44" t="str">
        <f t="shared" ca="1" si="202"/>
        <v>GROWTH</v>
      </c>
      <c r="T999" s="46">
        <v>124.5</v>
      </c>
      <c r="U999" s="46" t="str">
        <f t="shared" ca="1" si="203"/>
        <v>Dec</v>
      </c>
      <c r="V999" s="42">
        <v>124.5</v>
      </c>
      <c r="W999" s="47">
        <f t="shared" si="204"/>
        <v>-25.5</v>
      </c>
      <c r="X999" s="48">
        <f t="shared" ca="1" si="205"/>
        <v>-0.20481927710843373</v>
      </c>
      <c r="Y999" s="47" t="str">
        <f t="shared" ca="1" si="206"/>
        <v>DEGROWTH</v>
      </c>
      <c r="Z999" s="50">
        <v>0</v>
      </c>
      <c r="AA999" s="50">
        <f t="shared" si="207"/>
        <v>0</v>
      </c>
      <c r="AB999" s="27">
        <v>1000000202</v>
      </c>
    </row>
    <row r="1000" spans="1:28" s="27" customFormat="1" ht="13.8" hidden="1">
      <c r="A1000" s="39" t="s">
        <v>1245</v>
      </c>
      <c r="B1000" s="58" t="s">
        <v>57</v>
      </c>
      <c r="C1000" s="59" t="s">
        <v>2108</v>
      </c>
      <c r="D1000" s="59">
        <v>1000000224</v>
      </c>
      <c r="E1000" s="60" t="s">
        <v>2109</v>
      </c>
      <c r="F1000" s="40">
        <v>40816</v>
      </c>
      <c r="G1000" s="40" t="str">
        <f t="shared" si="195"/>
        <v>Targeted Dealer</v>
      </c>
      <c r="H1000" s="40"/>
      <c r="I1000" s="41">
        <v>75</v>
      </c>
      <c r="J1000" s="41">
        <f t="shared" ca="1" si="196"/>
        <v>1652.4193548387098</v>
      </c>
      <c r="K1000" s="42">
        <v>24</v>
      </c>
      <c r="L1000" s="43">
        <f t="shared" ca="1" si="197"/>
        <v>-1628.4193548387098</v>
      </c>
      <c r="M1000" s="43">
        <f t="shared" ca="1" si="198"/>
        <v>1.4524158125915081</v>
      </c>
      <c r="N1000" s="44">
        <v>24</v>
      </c>
      <c r="O1000" s="45" t="str">
        <f t="shared" ca="1" si="199"/>
        <v>Nov</v>
      </c>
      <c r="P1000" s="42">
        <v>24</v>
      </c>
      <c r="Q1000" s="44">
        <f t="shared" si="200"/>
        <v>0</v>
      </c>
      <c r="R1000" s="45">
        <f t="shared" ca="1" si="201"/>
        <v>0</v>
      </c>
      <c r="S1000" s="44" t="str">
        <f t="shared" ca="1" si="202"/>
        <v>GROWTH</v>
      </c>
      <c r="T1000" s="46">
        <v>25</v>
      </c>
      <c r="U1000" s="46" t="str">
        <f t="shared" ca="1" si="203"/>
        <v>Dec</v>
      </c>
      <c r="V1000" s="42">
        <v>25</v>
      </c>
      <c r="W1000" s="47">
        <f t="shared" si="204"/>
        <v>-1</v>
      </c>
      <c r="X1000" s="48">
        <f t="shared" ca="1" si="205"/>
        <v>-4.0000000000000036E-2</v>
      </c>
      <c r="Y1000" s="47" t="str">
        <f t="shared" ca="1" si="206"/>
        <v>DEGROWTH</v>
      </c>
      <c r="Z1000" s="50">
        <v>0</v>
      </c>
      <c r="AA1000" s="50">
        <f t="shared" si="207"/>
        <v>0</v>
      </c>
      <c r="AB1000" s="27">
        <v>1000000224</v>
      </c>
    </row>
    <row r="1001" spans="1:28" s="27" customFormat="1" ht="13.8" hidden="1">
      <c r="A1001" s="39" t="s">
        <v>1245</v>
      </c>
      <c r="B1001" s="58" t="s">
        <v>57</v>
      </c>
      <c r="C1001" s="59" t="s">
        <v>2110</v>
      </c>
      <c r="D1001" s="59">
        <v>1000000216</v>
      </c>
      <c r="E1001" s="60" t="s">
        <v>2111</v>
      </c>
      <c r="F1001" s="40">
        <v>40943</v>
      </c>
      <c r="G1001" s="40" t="str">
        <f t="shared" si="195"/>
        <v>Targeted Dealer</v>
      </c>
      <c r="H1001" s="40"/>
      <c r="I1001" s="41">
        <v>350</v>
      </c>
      <c r="J1001" s="41">
        <f t="shared" ca="1" si="196"/>
        <v>7711.2903225806458</v>
      </c>
      <c r="K1001" s="42">
        <v>345</v>
      </c>
      <c r="L1001" s="43">
        <f t="shared" ca="1" si="197"/>
        <v>-7366.2903225806458</v>
      </c>
      <c r="M1001" s="43">
        <f t="shared" ca="1" si="198"/>
        <v>4.4739594227149126</v>
      </c>
      <c r="N1001" s="44">
        <v>287.5</v>
      </c>
      <c r="O1001" s="45" t="str">
        <f t="shared" ca="1" si="199"/>
        <v>Nov</v>
      </c>
      <c r="P1001" s="42">
        <v>287.5</v>
      </c>
      <c r="Q1001" s="44">
        <f t="shared" si="200"/>
        <v>57.5</v>
      </c>
      <c r="R1001" s="45">
        <f t="shared" ca="1" si="201"/>
        <v>0.19999999999999996</v>
      </c>
      <c r="S1001" s="44" t="str">
        <f t="shared" ca="1" si="202"/>
        <v>GROWTH</v>
      </c>
      <c r="T1001" s="46">
        <v>351</v>
      </c>
      <c r="U1001" s="46" t="str">
        <f t="shared" ca="1" si="203"/>
        <v>Dec</v>
      </c>
      <c r="V1001" s="42">
        <v>351</v>
      </c>
      <c r="W1001" s="47">
        <f t="shared" si="204"/>
        <v>-6</v>
      </c>
      <c r="X1001" s="48">
        <f t="shared" ca="1" si="205"/>
        <v>-1.7094017094017144E-2</v>
      </c>
      <c r="Y1001" s="47" t="str">
        <f t="shared" ca="1" si="206"/>
        <v>DEGROWTH</v>
      </c>
      <c r="Z1001" s="50">
        <v>0</v>
      </c>
      <c r="AA1001" s="50">
        <f t="shared" si="207"/>
        <v>0</v>
      </c>
      <c r="AB1001" s="27">
        <v>1000000216</v>
      </c>
    </row>
    <row r="1002" spans="1:28" s="27" customFormat="1" ht="13.8" hidden="1">
      <c r="A1002" s="39" t="s">
        <v>1245</v>
      </c>
      <c r="B1002" s="58" t="s">
        <v>57</v>
      </c>
      <c r="C1002" s="59" t="s">
        <v>2112</v>
      </c>
      <c r="D1002" s="59">
        <v>1000000201</v>
      </c>
      <c r="E1002" s="60" t="s">
        <v>2113</v>
      </c>
      <c r="F1002" s="40">
        <v>41051</v>
      </c>
      <c r="G1002" s="40" t="str">
        <f t="shared" si="195"/>
        <v>Targeted Dealer</v>
      </c>
      <c r="H1002" s="50"/>
      <c r="I1002" s="41">
        <v>60</v>
      </c>
      <c r="J1002" s="41">
        <f t="shared" ca="1" si="196"/>
        <v>1321.9354838709678</v>
      </c>
      <c r="K1002" s="42">
        <v>5</v>
      </c>
      <c r="L1002" s="43">
        <f t="shared" ca="1" si="197"/>
        <v>-1316.9354838709678</v>
      </c>
      <c r="M1002" s="43">
        <f t="shared" ca="1" si="198"/>
        <v>0.37823328452903854</v>
      </c>
      <c r="N1002" s="44">
        <v>5</v>
      </c>
      <c r="O1002" s="45" t="str">
        <f t="shared" ca="1" si="199"/>
        <v>Nov</v>
      </c>
      <c r="P1002" s="42">
        <v>5</v>
      </c>
      <c r="Q1002" s="44">
        <f t="shared" si="200"/>
        <v>0</v>
      </c>
      <c r="R1002" s="45">
        <f t="shared" ca="1" si="201"/>
        <v>0</v>
      </c>
      <c r="S1002" s="44" t="str">
        <f t="shared" ca="1" si="202"/>
        <v>GROWTH</v>
      </c>
      <c r="T1002" s="46">
        <v>0</v>
      </c>
      <c r="U1002" s="46" t="str">
        <f t="shared" ca="1" si="203"/>
        <v>Dec</v>
      </c>
      <c r="V1002" s="42">
        <v>0</v>
      </c>
      <c r="W1002" s="47">
        <f t="shared" si="204"/>
        <v>5</v>
      </c>
      <c r="X1002" s="48">
        <f t="shared" ca="1" si="205"/>
        <v>0</v>
      </c>
      <c r="Y1002" s="47" t="b">
        <f t="shared" si="206"/>
        <v>0</v>
      </c>
      <c r="Z1002" s="50">
        <v>0</v>
      </c>
      <c r="AA1002" s="50">
        <f t="shared" si="207"/>
        <v>0</v>
      </c>
      <c r="AB1002" s="27">
        <v>1000000201</v>
      </c>
    </row>
    <row r="1003" spans="1:28" s="27" customFormat="1" ht="13.8" hidden="1">
      <c r="A1003" s="39" t="s">
        <v>1245</v>
      </c>
      <c r="B1003" s="58" t="s">
        <v>57</v>
      </c>
      <c r="C1003" s="59" t="s">
        <v>2114</v>
      </c>
      <c r="D1003" s="59">
        <v>1000000231</v>
      </c>
      <c r="E1003" s="60" t="s">
        <v>2115</v>
      </c>
      <c r="F1003" s="40">
        <v>41054</v>
      </c>
      <c r="G1003" s="40" t="str">
        <f t="shared" si="195"/>
        <v>Targeted Dealer</v>
      </c>
      <c r="H1003" s="40"/>
      <c r="I1003" s="41">
        <v>100</v>
      </c>
      <c r="J1003" s="41">
        <f t="shared" ca="1" si="196"/>
        <v>2203.2258064516127</v>
      </c>
      <c r="K1003" s="42">
        <v>87.5</v>
      </c>
      <c r="L1003" s="43">
        <f t="shared" ca="1" si="197"/>
        <v>-2115.7258064516127</v>
      </c>
      <c r="M1003" s="43">
        <f t="shared" ca="1" si="198"/>
        <v>3.9714494875549051</v>
      </c>
      <c r="N1003" s="44">
        <v>25</v>
      </c>
      <c r="O1003" s="45" t="str">
        <f t="shared" ca="1" si="199"/>
        <v>Nov</v>
      </c>
      <c r="P1003" s="42">
        <v>25</v>
      </c>
      <c r="Q1003" s="44">
        <f t="shared" si="200"/>
        <v>62.5</v>
      </c>
      <c r="R1003" s="45">
        <f t="shared" ca="1" si="201"/>
        <v>2.5</v>
      </c>
      <c r="S1003" s="44" t="str">
        <f t="shared" ca="1" si="202"/>
        <v>GROWTH</v>
      </c>
      <c r="T1003" s="46">
        <v>124.5</v>
      </c>
      <c r="U1003" s="46" t="str">
        <f t="shared" ca="1" si="203"/>
        <v>Dec</v>
      </c>
      <c r="V1003" s="42">
        <v>124.5</v>
      </c>
      <c r="W1003" s="47">
        <f t="shared" si="204"/>
        <v>-37</v>
      </c>
      <c r="X1003" s="48">
        <f t="shared" ca="1" si="205"/>
        <v>-0.29718875502008035</v>
      </c>
      <c r="Y1003" s="47" t="str">
        <f t="shared" ca="1" si="206"/>
        <v>DEGROWTH</v>
      </c>
      <c r="Z1003" s="50">
        <v>0</v>
      </c>
      <c r="AA1003" s="50">
        <f t="shared" si="207"/>
        <v>0</v>
      </c>
      <c r="AB1003" s="27">
        <v>1000000231</v>
      </c>
    </row>
    <row r="1004" spans="1:28" s="27" customFormat="1" ht="13.8" hidden="1">
      <c r="A1004" s="39" t="s">
        <v>1245</v>
      </c>
      <c r="B1004" s="58" t="s">
        <v>57</v>
      </c>
      <c r="C1004" s="59" t="s">
        <v>2116</v>
      </c>
      <c r="D1004" s="59">
        <v>1000000208</v>
      </c>
      <c r="E1004" s="60" t="s">
        <v>2117</v>
      </c>
      <c r="F1004" s="40">
        <v>41207</v>
      </c>
      <c r="G1004" s="40" t="str">
        <f t="shared" si="195"/>
        <v>Targeted Dealer</v>
      </c>
      <c r="H1004" s="40"/>
      <c r="I1004" s="41">
        <v>140</v>
      </c>
      <c r="J1004" s="41">
        <f t="shared" ca="1" si="196"/>
        <v>3084.5161290322585</v>
      </c>
      <c r="K1004" s="42">
        <v>240</v>
      </c>
      <c r="L1004" s="43">
        <f t="shared" ca="1" si="197"/>
        <v>-2844.5161290322585</v>
      </c>
      <c r="M1004" s="43">
        <f t="shared" ca="1" si="198"/>
        <v>7.7807989960259345</v>
      </c>
      <c r="N1004" s="44">
        <v>207</v>
      </c>
      <c r="O1004" s="45" t="str">
        <f t="shared" ca="1" si="199"/>
        <v>Nov</v>
      </c>
      <c r="P1004" s="42">
        <v>207</v>
      </c>
      <c r="Q1004" s="44">
        <f t="shared" si="200"/>
        <v>33</v>
      </c>
      <c r="R1004" s="45">
        <f t="shared" ca="1" si="201"/>
        <v>0.15942028985507251</v>
      </c>
      <c r="S1004" s="44" t="str">
        <f t="shared" ca="1" si="202"/>
        <v>GROWTH</v>
      </c>
      <c r="T1004" s="46">
        <v>99.5</v>
      </c>
      <c r="U1004" s="46" t="str">
        <f t="shared" ca="1" si="203"/>
        <v>Dec</v>
      </c>
      <c r="V1004" s="42">
        <v>99.5</v>
      </c>
      <c r="W1004" s="47">
        <f t="shared" si="204"/>
        <v>140.5</v>
      </c>
      <c r="X1004" s="48">
        <f t="shared" ca="1" si="205"/>
        <v>1.4120603015075375</v>
      </c>
      <c r="Y1004" s="47" t="str">
        <f t="shared" ca="1" si="206"/>
        <v>GROWTH</v>
      </c>
      <c r="Z1004" s="50">
        <v>0</v>
      </c>
      <c r="AA1004" s="50">
        <f t="shared" si="207"/>
        <v>0</v>
      </c>
      <c r="AB1004" s="27">
        <v>1000000208</v>
      </c>
    </row>
    <row r="1005" spans="1:28" s="27" customFormat="1" ht="13.8" hidden="1">
      <c r="A1005" s="39" t="s">
        <v>1245</v>
      </c>
      <c r="B1005" s="58" t="s">
        <v>57</v>
      </c>
      <c r="C1005" s="59" t="s">
        <v>2118</v>
      </c>
      <c r="D1005" s="59">
        <v>1000000210</v>
      </c>
      <c r="E1005" s="60" t="s">
        <v>2119</v>
      </c>
      <c r="F1005" s="40">
        <v>41352</v>
      </c>
      <c r="G1005" s="40" t="str">
        <f t="shared" si="195"/>
        <v>Targeted Dealer</v>
      </c>
      <c r="H1005" s="40"/>
      <c r="I1005" s="41">
        <v>70</v>
      </c>
      <c r="J1005" s="41">
        <f t="shared" ca="1" si="196"/>
        <v>1542.2580645161293</v>
      </c>
      <c r="K1005" s="42">
        <v>72.5</v>
      </c>
      <c r="L1005" s="43">
        <f t="shared" ca="1" si="197"/>
        <v>-1469.7580645161293</v>
      </c>
      <c r="M1005" s="43">
        <f t="shared" ca="1" si="198"/>
        <v>4.7008993934323353</v>
      </c>
      <c r="N1005" s="44">
        <v>81.5</v>
      </c>
      <c r="O1005" s="45" t="str">
        <f t="shared" ca="1" si="199"/>
        <v>Nov</v>
      </c>
      <c r="P1005" s="42">
        <v>81.5</v>
      </c>
      <c r="Q1005" s="44">
        <f t="shared" si="200"/>
        <v>-9</v>
      </c>
      <c r="R1005" s="45">
        <f t="shared" ca="1" si="201"/>
        <v>-0.11042944785276076</v>
      </c>
      <c r="S1005" s="44" t="str">
        <f t="shared" ca="1" si="202"/>
        <v>DEGROWTH</v>
      </c>
      <c r="T1005" s="46">
        <v>62.5</v>
      </c>
      <c r="U1005" s="46" t="str">
        <f t="shared" ca="1" si="203"/>
        <v>Dec</v>
      </c>
      <c r="V1005" s="42">
        <v>62.5</v>
      </c>
      <c r="W1005" s="47">
        <f t="shared" si="204"/>
        <v>10</v>
      </c>
      <c r="X1005" s="48">
        <f t="shared" ca="1" si="205"/>
        <v>0.15999999999999992</v>
      </c>
      <c r="Y1005" s="47" t="str">
        <f t="shared" ca="1" si="206"/>
        <v>GROWTH</v>
      </c>
      <c r="Z1005" s="50">
        <v>0</v>
      </c>
      <c r="AA1005" s="50">
        <f t="shared" si="207"/>
        <v>0</v>
      </c>
      <c r="AB1005" s="27">
        <v>1000000210</v>
      </c>
    </row>
    <row r="1006" spans="1:28" s="27" customFormat="1" ht="13.8" hidden="1">
      <c r="A1006" s="39" t="s">
        <v>1245</v>
      </c>
      <c r="B1006" s="58" t="s">
        <v>57</v>
      </c>
      <c r="C1006" s="59" t="s">
        <v>2120</v>
      </c>
      <c r="D1006" s="59">
        <v>1000000219</v>
      </c>
      <c r="E1006" s="60" t="s">
        <v>2121</v>
      </c>
      <c r="F1006" s="40">
        <v>41436</v>
      </c>
      <c r="G1006" s="40" t="str">
        <f t="shared" si="195"/>
        <v>Targeted Dealer</v>
      </c>
      <c r="H1006" s="40" t="s">
        <v>113</v>
      </c>
      <c r="I1006" s="41">
        <v>80</v>
      </c>
      <c r="J1006" s="41">
        <f t="shared" ca="1" si="196"/>
        <v>1762.5806451612902</v>
      </c>
      <c r="K1006" s="42">
        <v>90</v>
      </c>
      <c r="L1006" s="43">
        <f t="shared" ca="1" si="197"/>
        <v>-1672.5806451612902</v>
      </c>
      <c r="M1006" s="43">
        <f t="shared" ca="1" si="198"/>
        <v>5.1061493411420207</v>
      </c>
      <c r="N1006" s="44">
        <v>48</v>
      </c>
      <c r="O1006" s="45" t="str">
        <f t="shared" ca="1" si="199"/>
        <v>Nov</v>
      </c>
      <c r="P1006" s="42">
        <v>48</v>
      </c>
      <c r="Q1006" s="44">
        <f t="shared" si="200"/>
        <v>42</v>
      </c>
      <c r="R1006" s="45">
        <f t="shared" ca="1" si="201"/>
        <v>0.875</v>
      </c>
      <c r="S1006" s="44" t="str">
        <f t="shared" ca="1" si="202"/>
        <v>GROWTH</v>
      </c>
      <c r="T1006" s="46">
        <v>102.5</v>
      </c>
      <c r="U1006" s="46" t="str">
        <f t="shared" ca="1" si="203"/>
        <v>Dec</v>
      </c>
      <c r="V1006" s="42">
        <v>102.5</v>
      </c>
      <c r="W1006" s="47">
        <f t="shared" si="204"/>
        <v>-12.5</v>
      </c>
      <c r="X1006" s="48">
        <f t="shared" ca="1" si="205"/>
        <v>-0.12195121951219512</v>
      </c>
      <c r="Y1006" s="47" t="str">
        <f t="shared" ca="1" si="206"/>
        <v>DEGROWTH</v>
      </c>
      <c r="Z1006" s="50">
        <v>0</v>
      </c>
      <c r="AA1006" s="50">
        <f t="shared" si="207"/>
        <v>1</v>
      </c>
      <c r="AB1006" s="27">
        <v>1000000219</v>
      </c>
    </row>
    <row r="1007" spans="1:28" s="27" customFormat="1" ht="13.8" hidden="1">
      <c r="A1007" s="39" t="s">
        <v>1245</v>
      </c>
      <c r="B1007" s="58" t="s">
        <v>57</v>
      </c>
      <c r="C1007" s="59" t="s">
        <v>2122</v>
      </c>
      <c r="D1007" s="59">
        <v>1000000207</v>
      </c>
      <c r="E1007" s="60" t="s">
        <v>2123</v>
      </c>
      <c r="F1007" s="40">
        <v>41848</v>
      </c>
      <c r="G1007" s="40" t="str">
        <f t="shared" si="195"/>
        <v>Targeted Dealer</v>
      </c>
      <c r="H1007" s="40"/>
      <c r="I1007" s="41">
        <v>170</v>
      </c>
      <c r="J1007" s="41">
        <f t="shared" ca="1" si="196"/>
        <v>3745.4838709677415</v>
      </c>
      <c r="K1007" s="42">
        <v>217.5</v>
      </c>
      <c r="L1007" s="43">
        <f t="shared" ca="1" si="197"/>
        <v>-3527.9838709677415</v>
      </c>
      <c r="M1007" s="43">
        <f t="shared" ca="1" si="198"/>
        <v>5.8069933683575918</v>
      </c>
      <c r="N1007" s="44">
        <v>152</v>
      </c>
      <c r="O1007" s="45" t="str">
        <f t="shared" ca="1" si="199"/>
        <v>Nov</v>
      </c>
      <c r="P1007" s="42">
        <v>152</v>
      </c>
      <c r="Q1007" s="44">
        <f t="shared" si="200"/>
        <v>65.5</v>
      </c>
      <c r="R1007" s="45">
        <f t="shared" ca="1" si="201"/>
        <v>0.43092105263157898</v>
      </c>
      <c r="S1007" s="44" t="str">
        <f t="shared" ca="1" si="202"/>
        <v>GROWTH</v>
      </c>
      <c r="T1007" s="46">
        <v>206</v>
      </c>
      <c r="U1007" s="46" t="str">
        <f t="shared" ca="1" si="203"/>
        <v>Dec</v>
      </c>
      <c r="V1007" s="42">
        <v>206</v>
      </c>
      <c r="W1007" s="47">
        <f t="shared" si="204"/>
        <v>11.5</v>
      </c>
      <c r="X1007" s="48">
        <f t="shared" ca="1" si="205"/>
        <v>5.5825242718446688E-2</v>
      </c>
      <c r="Y1007" s="47" t="str">
        <f t="shared" ca="1" si="206"/>
        <v>GROWTH</v>
      </c>
      <c r="Z1007" s="50">
        <v>0</v>
      </c>
      <c r="AA1007" s="50">
        <f t="shared" si="207"/>
        <v>0</v>
      </c>
      <c r="AB1007" s="27">
        <v>1000000207</v>
      </c>
    </row>
    <row r="1008" spans="1:28" s="27" customFormat="1" ht="13.8" hidden="1">
      <c r="A1008" s="39" t="s">
        <v>1245</v>
      </c>
      <c r="B1008" s="58" t="s">
        <v>57</v>
      </c>
      <c r="C1008" s="59" t="s">
        <v>2124</v>
      </c>
      <c r="D1008" s="59">
        <v>1000000209</v>
      </c>
      <c r="E1008" s="60" t="s">
        <v>2125</v>
      </c>
      <c r="F1008" s="40">
        <v>41880</v>
      </c>
      <c r="G1008" s="40" t="str">
        <f t="shared" si="195"/>
        <v>Targeted Dealer</v>
      </c>
      <c r="H1008" s="40"/>
      <c r="I1008" s="41">
        <v>70</v>
      </c>
      <c r="J1008" s="41">
        <f t="shared" ca="1" si="196"/>
        <v>1542.2580645161293</v>
      </c>
      <c r="K1008" s="42">
        <v>76.5</v>
      </c>
      <c r="L1008" s="43">
        <f t="shared" ca="1" si="197"/>
        <v>-1465.7580645161293</v>
      </c>
      <c r="M1008" s="43">
        <f t="shared" ca="1" si="198"/>
        <v>4.9602593599665337</v>
      </c>
      <c r="N1008" s="44">
        <v>0</v>
      </c>
      <c r="O1008" s="45" t="str">
        <f t="shared" ca="1" si="199"/>
        <v>Nov</v>
      </c>
      <c r="P1008" s="42">
        <v>0</v>
      </c>
      <c r="Q1008" s="44">
        <f t="shared" si="200"/>
        <v>76.5</v>
      </c>
      <c r="R1008" s="45">
        <f t="shared" ca="1" si="201"/>
        <v>0</v>
      </c>
      <c r="S1008" s="44" t="b">
        <f t="shared" si="202"/>
        <v>0</v>
      </c>
      <c r="T1008" s="46">
        <v>37</v>
      </c>
      <c r="U1008" s="46" t="str">
        <f t="shared" ca="1" si="203"/>
        <v>Dec</v>
      </c>
      <c r="V1008" s="42">
        <v>37</v>
      </c>
      <c r="W1008" s="47">
        <f t="shared" si="204"/>
        <v>39.5</v>
      </c>
      <c r="X1008" s="48">
        <f t="shared" ca="1" si="205"/>
        <v>1.0675675675675675</v>
      </c>
      <c r="Y1008" s="47" t="str">
        <f t="shared" ca="1" si="206"/>
        <v>GROWTH</v>
      </c>
      <c r="Z1008" s="50">
        <v>0</v>
      </c>
      <c r="AA1008" s="50">
        <f t="shared" si="207"/>
        <v>0</v>
      </c>
      <c r="AB1008" s="27">
        <v>1000000209</v>
      </c>
    </row>
    <row r="1009" spans="1:28" s="27" customFormat="1" ht="13.8" hidden="1">
      <c r="A1009" s="39" t="s">
        <v>1245</v>
      </c>
      <c r="B1009" s="58" t="s">
        <v>57</v>
      </c>
      <c r="C1009" s="59" t="s">
        <v>2126</v>
      </c>
      <c r="D1009" s="59">
        <v>1000000227</v>
      </c>
      <c r="E1009" s="60" t="s">
        <v>2127</v>
      </c>
      <c r="F1009" s="40">
        <v>42028</v>
      </c>
      <c r="G1009" s="40" t="str">
        <f t="shared" si="195"/>
        <v>Targeted Dealer</v>
      </c>
      <c r="H1009" s="40"/>
      <c r="I1009" s="41">
        <v>55</v>
      </c>
      <c r="J1009" s="41">
        <f t="shared" ca="1" si="196"/>
        <v>1211.7741935483871</v>
      </c>
      <c r="K1009" s="42">
        <v>12.5</v>
      </c>
      <c r="L1009" s="43">
        <f t="shared" ca="1" si="197"/>
        <v>-1199.2741935483871</v>
      </c>
      <c r="M1009" s="43">
        <f t="shared" ca="1" si="198"/>
        <v>1.0315453214428325</v>
      </c>
      <c r="N1009" s="44">
        <v>15.5</v>
      </c>
      <c r="O1009" s="45" t="str">
        <f t="shared" ca="1" si="199"/>
        <v>Nov</v>
      </c>
      <c r="P1009" s="42">
        <v>15.5</v>
      </c>
      <c r="Q1009" s="44">
        <f t="shared" si="200"/>
        <v>-3</v>
      </c>
      <c r="R1009" s="45">
        <f t="shared" ca="1" si="201"/>
        <v>-0.19354838709677424</v>
      </c>
      <c r="S1009" s="44" t="str">
        <f t="shared" ca="1" si="202"/>
        <v>DEGROWTH</v>
      </c>
      <c r="T1009" s="46">
        <v>10</v>
      </c>
      <c r="U1009" s="46" t="str">
        <f t="shared" ca="1" si="203"/>
        <v>Dec</v>
      </c>
      <c r="V1009" s="42">
        <v>10</v>
      </c>
      <c r="W1009" s="47">
        <f t="shared" si="204"/>
        <v>2.5</v>
      </c>
      <c r="X1009" s="48">
        <f t="shared" ca="1" si="205"/>
        <v>0.25</v>
      </c>
      <c r="Y1009" s="47" t="str">
        <f t="shared" ca="1" si="206"/>
        <v>GROWTH</v>
      </c>
      <c r="Z1009" s="50">
        <v>0</v>
      </c>
      <c r="AA1009" s="50">
        <f t="shared" si="207"/>
        <v>0</v>
      </c>
      <c r="AB1009" s="27">
        <v>1000000227</v>
      </c>
    </row>
    <row r="1010" spans="1:28" s="27" customFormat="1" ht="13.8" hidden="1">
      <c r="A1010" s="39" t="s">
        <v>1245</v>
      </c>
      <c r="B1010" s="58" t="s">
        <v>57</v>
      </c>
      <c r="C1010" s="59" t="s">
        <v>2128</v>
      </c>
      <c r="D1010" s="59">
        <v>1000000198</v>
      </c>
      <c r="E1010" s="60" t="s">
        <v>2129</v>
      </c>
      <c r="F1010" s="40">
        <v>42257</v>
      </c>
      <c r="G1010" s="40" t="str">
        <f t="shared" si="195"/>
        <v>Targeted Dealer</v>
      </c>
      <c r="H1010" s="40" t="s">
        <v>113</v>
      </c>
      <c r="I1010" s="41">
        <v>700</v>
      </c>
      <c r="J1010" s="41">
        <f t="shared" ca="1" si="196"/>
        <v>15422.580645161292</v>
      </c>
      <c r="K1010" s="42">
        <v>538.45000000000005</v>
      </c>
      <c r="L1010" s="43">
        <f t="shared" ca="1" si="197"/>
        <v>-14884.130645161291</v>
      </c>
      <c r="M1010" s="43">
        <f t="shared" ca="1" si="198"/>
        <v>3.4913093495084708</v>
      </c>
      <c r="N1010" s="44">
        <v>458</v>
      </c>
      <c r="O1010" s="45" t="str">
        <f t="shared" ca="1" si="199"/>
        <v>Nov</v>
      </c>
      <c r="P1010" s="42">
        <v>458</v>
      </c>
      <c r="Q1010" s="44">
        <f t="shared" si="200"/>
        <v>80.450000000000045</v>
      </c>
      <c r="R1010" s="45">
        <f t="shared" ca="1" si="201"/>
        <v>0.17565502183406134</v>
      </c>
      <c r="S1010" s="44" t="str">
        <f t="shared" ca="1" si="202"/>
        <v>GROWTH</v>
      </c>
      <c r="T1010" s="46">
        <v>547.5</v>
      </c>
      <c r="U1010" s="46" t="str">
        <f t="shared" ca="1" si="203"/>
        <v>Dec</v>
      </c>
      <c r="V1010" s="42">
        <v>547.5</v>
      </c>
      <c r="W1010" s="47">
        <f t="shared" si="204"/>
        <v>-9.0499999999999545</v>
      </c>
      <c r="X1010" s="48">
        <f t="shared" ca="1" si="205"/>
        <v>-1.6529680365296673E-2</v>
      </c>
      <c r="Y1010" s="47" t="str">
        <f t="shared" ca="1" si="206"/>
        <v>DEGROWTH</v>
      </c>
      <c r="Z1010" s="50">
        <v>0</v>
      </c>
      <c r="AA1010" s="50">
        <f t="shared" si="207"/>
        <v>1</v>
      </c>
      <c r="AB1010" s="27">
        <v>1000000198</v>
      </c>
    </row>
    <row r="1011" spans="1:28" s="27" customFormat="1" ht="13.8" hidden="1">
      <c r="A1011" s="39" t="s">
        <v>1245</v>
      </c>
      <c r="B1011" s="58" t="s">
        <v>57</v>
      </c>
      <c r="C1011" s="59" t="s">
        <v>2130</v>
      </c>
      <c r="D1011" s="59">
        <v>1000000221</v>
      </c>
      <c r="E1011" s="60" t="s">
        <v>2131</v>
      </c>
      <c r="F1011" s="40">
        <v>42388</v>
      </c>
      <c r="G1011" s="40" t="str">
        <f t="shared" si="195"/>
        <v>Targeted Dealer</v>
      </c>
      <c r="H1011" s="40"/>
      <c r="I1011" s="41">
        <v>275</v>
      </c>
      <c r="J1011" s="41">
        <f t="shared" ca="1" si="196"/>
        <v>6058.8709677419356</v>
      </c>
      <c r="K1011" s="42">
        <v>325</v>
      </c>
      <c r="L1011" s="43">
        <f t="shared" ca="1" si="197"/>
        <v>-5733.8709677419356</v>
      </c>
      <c r="M1011" s="43">
        <f t="shared" ca="1" si="198"/>
        <v>5.3640356715027284</v>
      </c>
      <c r="N1011" s="44">
        <v>192.5</v>
      </c>
      <c r="O1011" s="45" t="str">
        <f t="shared" ca="1" si="199"/>
        <v>Nov</v>
      </c>
      <c r="P1011" s="42">
        <v>192.5</v>
      </c>
      <c r="Q1011" s="44">
        <f t="shared" si="200"/>
        <v>132.5</v>
      </c>
      <c r="R1011" s="45">
        <f t="shared" ca="1" si="201"/>
        <v>0.68831168831168821</v>
      </c>
      <c r="S1011" s="44" t="str">
        <f t="shared" ca="1" si="202"/>
        <v>GROWTH</v>
      </c>
      <c r="T1011" s="46">
        <v>149.5</v>
      </c>
      <c r="U1011" s="46" t="str">
        <f t="shared" ca="1" si="203"/>
        <v>Dec</v>
      </c>
      <c r="V1011" s="42">
        <v>149.5</v>
      </c>
      <c r="W1011" s="47">
        <f t="shared" si="204"/>
        <v>175.5</v>
      </c>
      <c r="X1011" s="48">
        <f t="shared" ca="1" si="205"/>
        <v>1.1739130434782608</v>
      </c>
      <c r="Y1011" s="47" t="str">
        <f t="shared" ca="1" si="206"/>
        <v>GROWTH</v>
      </c>
      <c r="Z1011" s="50">
        <v>0</v>
      </c>
      <c r="AA1011" s="50">
        <f t="shared" si="207"/>
        <v>0</v>
      </c>
      <c r="AB1011" s="27">
        <v>1000000221</v>
      </c>
    </row>
    <row r="1012" spans="1:28" s="27" customFormat="1" ht="13.8" hidden="1">
      <c r="A1012" s="39" t="s">
        <v>1245</v>
      </c>
      <c r="B1012" s="58" t="s">
        <v>57</v>
      </c>
      <c r="C1012" s="59" t="s">
        <v>2132</v>
      </c>
      <c r="D1012" s="59">
        <v>1000000217</v>
      </c>
      <c r="E1012" s="60" t="s">
        <v>2133</v>
      </c>
      <c r="F1012" s="40">
        <v>42522</v>
      </c>
      <c r="G1012" s="40" t="str">
        <f t="shared" si="195"/>
        <v>Targeted Dealer</v>
      </c>
      <c r="H1012" s="40"/>
      <c r="I1012" s="41">
        <v>20</v>
      </c>
      <c r="J1012" s="41">
        <f t="shared" ca="1" si="196"/>
        <v>440.64516129032256</v>
      </c>
      <c r="K1012" s="42">
        <v>5</v>
      </c>
      <c r="L1012" s="43">
        <f t="shared" ca="1" si="197"/>
        <v>-435.64516129032256</v>
      </c>
      <c r="M1012" s="43">
        <f t="shared" ca="1" si="198"/>
        <v>1.1346998535871158</v>
      </c>
      <c r="N1012" s="44">
        <v>0</v>
      </c>
      <c r="O1012" s="45" t="str">
        <f t="shared" ca="1" si="199"/>
        <v>Nov</v>
      </c>
      <c r="P1012" s="42">
        <v>0</v>
      </c>
      <c r="Q1012" s="44">
        <f t="shared" si="200"/>
        <v>5</v>
      </c>
      <c r="R1012" s="45">
        <f t="shared" ca="1" si="201"/>
        <v>0</v>
      </c>
      <c r="S1012" s="44" t="b">
        <f t="shared" si="202"/>
        <v>0</v>
      </c>
      <c r="T1012" s="46">
        <v>10</v>
      </c>
      <c r="U1012" s="46" t="str">
        <f t="shared" ca="1" si="203"/>
        <v>Dec</v>
      </c>
      <c r="V1012" s="42">
        <v>10</v>
      </c>
      <c r="W1012" s="47">
        <f t="shared" si="204"/>
        <v>-5</v>
      </c>
      <c r="X1012" s="48">
        <f t="shared" ca="1" si="205"/>
        <v>-0.5</v>
      </c>
      <c r="Y1012" s="47" t="str">
        <f t="shared" ca="1" si="206"/>
        <v>DEGROWTH</v>
      </c>
      <c r="Z1012" s="50">
        <v>0</v>
      </c>
      <c r="AA1012" s="50">
        <f t="shared" si="207"/>
        <v>0</v>
      </c>
      <c r="AB1012" s="27">
        <v>1000000217</v>
      </c>
    </row>
    <row r="1013" spans="1:28" s="27" customFormat="1" ht="13.8" hidden="1">
      <c r="A1013" s="39" t="s">
        <v>1245</v>
      </c>
      <c r="B1013" s="58" t="s">
        <v>57</v>
      </c>
      <c r="C1013" s="59" t="s">
        <v>2134</v>
      </c>
      <c r="D1013" s="59">
        <v>1000000218</v>
      </c>
      <c r="E1013" s="60" t="s">
        <v>2135</v>
      </c>
      <c r="F1013" s="40">
        <v>42522</v>
      </c>
      <c r="G1013" s="40" t="str">
        <f t="shared" si="195"/>
        <v>Targeted Dealer</v>
      </c>
      <c r="H1013" s="40" t="s">
        <v>113</v>
      </c>
      <c r="I1013" s="41">
        <v>200</v>
      </c>
      <c r="J1013" s="41">
        <f t="shared" ca="1" si="196"/>
        <v>4406.4516129032254</v>
      </c>
      <c r="K1013" s="42">
        <v>195</v>
      </c>
      <c r="L1013" s="43">
        <f t="shared" ca="1" si="197"/>
        <v>-4211.4516129032254</v>
      </c>
      <c r="M1013" s="43">
        <f t="shared" ca="1" si="198"/>
        <v>4.4253294289897509</v>
      </c>
      <c r="N1013" s="44">
        <v>179.5</v>
      </c>
      <c r="O1013" s="45" t="str">
        <f t="shared" ca="1" si="199"/>
        <v>Nov</v>
      </c>
      <c r="P1013" s="42">
        <v>179.5</v>
      </c>
      <c r="Q1013" s="44">
        <f t="shared" si="200"/>
        <v>15.5</v>
      </c>
      <c r="R1013" s="45">
        <f t="shared" ca="1" si="201"/>
        <v>8.6350974930362145E-2</v>
      </c>
      <c r="S1013" s="44" t="str">
        <f t="shared" ca="1" si="202"/>
        <v>GROWTH</v>
      </c>
      <c r="T1013" s="46">
        <v>168</v>
      </c>
      <c r="U1013" s="46" t="str">
        <f t="shared" ca="1" si="203"/>
        <v>Dec</v>
      </c>
      <c r="V1013" s="42">
        <v>168</v>
      </c>
      <c r="W1013" s="47">
        <f t="shared" si="204"/>
        <v>27</v>
      </c>
      <c r="X1013" s="48">
        <f t="shared" ca="1" si="205"/>
        <v>0.16071428571428581</v>
      </c>
      <c r="Y1013" s="47" t="str">
        <f t="shared" ca="1" si="206"/>
        <v>GROWTH</v>
      </c>
      <c r="Z1013" s="50">
        <v>0</v>
      </c>
      <c r="AA1013" s="50">
        <f t="shared" si="207"/>
        <v>1</v>
      </c>
      <c r="AB1013" s="27">
        <v>1000000218</v>
      </c>
    </row>
    <row r="1014" spans="1:28" s="27" customFormat="1" ht="13.8" hidden="1">
      <c r="A1014" s="39" t="s">
        <v>1245</v>
      </c>
      <c r="B1014" s="58" t="s">
        <v>57</v>
      </c>
      <c r="C1014" s="59" t="s">
        <v>2136</v>
      </c>
      <c r="D1014" s="59">
        <v>1000000200</v>
      </c>
      <c r="E1014" s="60" t="s">
        <v>2137</v>
      </c>
      <c r="F1014" s="40">
        <v>42991</v>
      </c>
      <c r="G1014" s="40" t="str">
        <f t="shared" si="195"/>
        <v>Targeted Dealer</v>
      </c>
      <c r="H1014" s="40" t="s">
        <v>113</v>
      </c>
      <c r="I1014" s="41">
        <v>50</v>
      </c>
      <c r="J1014" s="41">
        <f t="shared" ca="1" si="196"/>
        <v>1101.6129032258063</v>
      </c>
      <c r="K1014" s="42">
        <v>45</v>
      </c>
      <c r="L1014" s="43">
        <f t="shared" ca="1" si="197"/>
        <v>-1056.6129032258063</v>
      </c>
      <c r="M1014" s="43">
        <f t="shared" ca="1" si="198"/>
        <v>4.0849194729136169</v>
      </c>
      <c r="N1014" s="44">
        <v>49</v>
      </c>
      <c r="O1014" s="45" t="str">
        <f t="shared" ca="1" si="199"/>
        <v>Nov</v>
      </c>
      <c r="P1014" s="42">
        <v>49</v>
      </c>
      <c r="Q1014" s="44">
        <f t="shared" si="200"/>
        <v>-4</v>
      </c>
      <c r="R1014" s="45">
        <f t="shared" ca="1" si="201"/>
        <v>-8.1632653061224469E-2</v>
      </c>
      <c r="S1014" s="44" t="str">
        <f t="shared" ca="1" si="202"/>
        <v>DEGROWTH</v>
      </c>
      <c r="T1014" s="46">
        <v>42</v>
      </c>
      <c r="U1014" s="46" t="str">
        <f t="shared" ca="1" si="203"/>
        <v>Dec</v>
      </c>
      <c r="V1014" s="42">
        <v>42</v>
      </c>
      <c r="W1014" s="47">
        <f t="shared" si="204"/>
        <v>3</v>
      </c>
      <c r="X1014" s="48">
        <f t="shared" ca="1" si="205"/>
        <v>7.1428571428571397E-2</v>
      </c>
      <c r="Y1014" s="47" t="str">
        <f t="shared" ca="1" si="206"/>
        <v>GROWTH</v>
      </c>
      <c r="Z1014" s="50">
        <v>0</v>
      </c>
      <c r="AA1014" s="50">
        <f t="shared" si="207"/>
        <v>1</v>
      </c>
      <c r="AB1014" s="27">
        <v>1000000200</v>
      </c>
    </row>
    <row r="1015" spans="1:28" s="27" customFormat="1" ht="13.8" hidden="1">
      <c r="A1015" s="39" t="s">
        <v>1245</v>
      </c>
      <c r="B1015" s="58" t="s">
        <v>57</v>
      </c>
      <c r="C1015" s="59" t="s">
        <v>2138</v>
      </c>
      <c r="D1015" s="59">
        <v>1000000204</v>
      </c>
      <c r="E1015" s="60" t="s">
        <v>2139</v>
      </c>
      <c r="F1015" s="40">
        <v>43054</v>
      </c>
      <c r="G1015" s="40" t="str">
        <f t="shared" si="195"/>
        <v>Targeted Dealer</v>
      </c>
      <c r="H1015" s="40" t="s">
        <v>113</v>
      </c>
      <c r="I1015" s="41">
        <v>160</v>
      </c>
      <c r="J1015" s="41">
        <f t="shared" ca="1" si="196"/>
        <v>3525.1612903225805</v>
      </c>
      <c r="K1015" s="42">
        <v>298.75</v>
      </c>
      <c r="L1015" s="43">
        <f t="shared" ca="1" si="197"/>
        <v>-3226.4112903225805</v>
      </c>
      <c r="M1015" s="43">
        <f t="shared" ca="1" si="198"/>
        <v>8.4747895314787698</v>
      </c>
      <c r="N1015" s="44">
        <v>263</v>
      </c>
      <c r="O1015" s="45" t="str">
        <f t="shared" ca="1" si="199"/>
        <v>Nov</v>
      </c>
      <c r="P1015" s="42">
        <v>263</v>
      </c>
      <c r="Q1015" s="44">
        <f t="shared" si="200"/>
        <v>35.75</v>
      </c>
      <c r="R1015" s="45">
        <f t="shared" ca="1" si="201"/>
        <v>0.13593155893536113</v>
      </c>
      <c r="S1015" s="44" t="str">
        <f t="shared" ca="1" si="202"/>
        <v>GROWTH</v>
      </c>
      <c r="T1015" s="46">
        <v>271.5</v>
      </c>
      <c r="U1015" s="46" t="str">
        <f t="shared" ca="1" si="203"/>
        <v>Dec</v>
      </c>
      <c r="V1015" s="42">
        <v>271.5</v>
      </c>
      <c r="W1015" s="47">
        <f t="shared" si="204"/>
        <v>27.25</v>
      </c>
      <c r="X1015" s="48">
        <f t="shared" ca="1" si="205"/>
        <v>0.10036832412523022</v>
      </c>
      <c r="Y1015" s="47" t="str">
        <f t="shared" ca="1" si="206"/>
        <v>GROWTH</v>
      </c>
      <c r="Z1015" s="50">
        <v>0</v>
      </c>
      <c r="AA1015" s="50">
        <f t="shared" si="207"/>
        <v>1</v>
      </c>
      <c r="AB1015" s="27">
        <v>1000000204</v>
      </c>
    </row>
    <row r="1016" spans="1:28" s="27" customFormat="1" ht="13.8" hidden="1">
      <c r="A1016" s="39" t="s">
        <v>1245</v>
      </c>
      <c r="B1016" s="58" t="s">
        <v>57</v>
      </c>
      <c r="C1016" s="59" t="s">
        <v>2140</v>
      </c>
      <c r="D1016" s="59">
        <v>1000000211</v>
      </c>
      <c r="E1016" s="60" t="s">
        <v>2141</v>
      </c>
      <c r="F1016" s="40">
        <v>43263</v>
      </c>
      <c r="G1016" s="40" t="str">
        <f t="shared" si="195"/>
        <v>Targeted Dealer</v>
      </c>
      <c r="H1016" s="40"/>
      <c r="I1016" s="41">
        <v>125</v>
      </c>
      <c r="J1016" s="41">
        <f t="shared" ca="1" si="196"/>
        <v>2754.0322580645161</v>
      </c>
      <c r="K1016" s="42">
        <v>100</v>
      </c>
      <c r="L1016" s="43">
        <f t="shared" ca="1" si="197"/>
        <v>-2654.0322580645161</v>
      </c>
      <c r="M1016" s="43">
        <f t="shared" ca="1" si="198"/>
        <v>3.6310395314787702</v>
      </c>
      <c r="N1016" s="44">
        <v>121</v>
      </c>
      <c r="O1016" s="45" t="str">
        <f t="shared" ca="1" si="199"/>
        <v>Nov</v>
      </c>
      <c r="P1016" s="42">
        <v>121</v>
      </c>
      <c r="Q1016" s="44">
        <f t="shared" si="200"/>
        <v>-21</v>
      </c>
      <c r="R1016" s="45">
        <f t="shared" ca="1" si="201"/>
        <v>-0.17355371900826444</v>
      </c>
      <c r="S1016" s="44" t="str">
        <f t="shared" ca="1" si="202"/>
        <v>DEGROWTH</v>
      </c>
      <c r="T1016" s="46">
        <v>125</v>
      </c>
      <c r="U1016" s="46" t="str">
        <f t="shared" ca="1" si="203"/>
        <v>Dec</v>
      </c>
      <c r="V1016" s="42">
        <v>125</v>
      </c>
      <c r="W1016" s="47">
        <f t="shared" si="204"/>
        <v>-25</v>
      </c>
      <c r="X1016" s="48">
        <f t="shared" ca="1" si="205"/>
        <v>-0.19999999999999996</v>
      </c>
      <c r="Y1016" s="47" t="str">
        <f t="shared" ca="1" si="206"/>
        <v>DEGROWTH</v>
      </c>
      <c r="Z1016" s="50">
        <v>0</v>
      </c>
      <c r="AA1016" s="50">
        <f t="shared" si="207"/>
        <v>0</v>
      </c>
      <c r="AB1016" s="27">
        <v>1000000211</v>
      </c>
    </row>
    <row r="1017" spans="1:28" s="27" customFormat="1" ht="13.8" hidden="1">
      <c r="A1017" s="39" t="s">
        <v>1245</v>
      </c>
      <c r="B1017" s="58" t="s">
        <v>57</v>
      </c>
      <c r="C1017" s="59" t="s">
        <v>2142</v>
      </c>
      <c r="D1017" s="59">
        <v>1000000223</v>
      </c>
      <c r="E1017" s="60" t="s">
        <v>2143</v>
      </c>
      <c r="F1017" s="40">
        <v>43379</v>
      </c>
      <c r="G1017" s="40" t="str">
        <f t="shared" si="195"/>
        <v>Targeted Dealer</v>
      </c>
      <c r="H1017" s="40" t="s">
        <v>113</v>
      </c>
      <c r="I1017" s="41">
        <v>200</v>
      </c>
      <c r="J1017" s="41">
        <f t="shared" ca="1" si="196"/>
        <v>4406.4516129032254</v>
      </c>
      <c r="K1017" s="42">
        <v>176</v>
      </c>
      <c r="L1017" s="43">
        <f t="shared" ca="1" si="197"/>
        <v>-4230.4516129032254</v>
      </c>
      <c r="M1017" s="43">
        <f t="shared" ca="1" si="198"/>
        <v>3.9941434846266475</v>
      </c>
      <c r="N1017" s="44">
        <v>202</v>
      </c>
      <c r="O1017" s="45" t="str">
        <f t="shared" ca="1" si="199"/>
        <v>Nov</v>
      </c>
      <c r="P1017" s="42">
        <v>202</v>
      </c>
      <c r="Q1017" s="44">
        <f t="shared" si="200"/>
        <v>-26</v>
      </c>
      <c r="R1017" s="45">
        <f t="shared" ca="1" si="201"/>
        <v>-0.12871287128712872</v>
      </c>
      <c r="S1017" s="44" t="str">
        <f t="shared" ca="1" si="202"/>
        <v>DEGROWTH</v>
      </c>
      <c r="T1017" s="46">
        <v>209.5</v>
      </c>
      <c r="U1017" s="46" t="str">
        <f t="shared" ca="1" si="203"/>
        <v>Dec</v>
      </c>
      <c r="V1017" s="42">
        <v>209.5</v>
      </c>
      <c r="W1017" s="47">
        <f t="shared" si="204"/>
        <v>-33.5</v>
      </c>
      <c r="X1017" s="48">
        <f t="shared" ca="1" si="205"/>
        <v>-0.15990453460620524</v>
      </c>
      <c r="Y1017" s="47" t="str">
        <f t="shared" ca="1" si="206"/>
        <v>DEGROWTH</v>
      </c>
      <c r="Z1017" s="50">
        <v>0</v>
      </c>
      <c r="AA1017" s="50">
        <f t="shared" si="207"/>
        <v>1</v>
      </c>
      <c r="AB1017" s="27">
        <v>1000000223</v>
      </c>
    </row>
    <row r="1018" spans="1:28" s="27" customFormat="1" ht="13.8" hidden="1">
      <c r="A1018" s="39" t="s">
        <v>1245</v>
      </c>
      <c r="B1018" s="58" t="s">
        <v>57</v>
      </c>
      <c r="C1018" s="59" t="s">
        <v>2144</v>
      </c>
      <c r="D1018" s="59">
        <v>1000000206</v>
      </c>
      <c r="E1018" s="60" t="s">
        <v>2145</v>
      </c>
      <c r="F1018" s="40">
        <v>43452</v>
      </c>
      <c r="G1018" s="40" t="str">
        <f t="shared" si="195"/>
        <v>Targeted Dealer</v>
      </c>
      <c r="H1018" s="40"/>
      <c r="I1018" s="41">
        <v>100</v>
      </c>
      <c r="J1018" s="41">
        <f t="shared" ca="1" si="196"/>
        <v>2203.2258064516127</v>
      </c>
      <c r="K1018" s="42">
        <v>149</v>
      </c>
      <c r="L1018" s="43">
        <f t="shared" ca="1" si="197"/>
        <v>-2054.2258064516127</v>
      </c>
      <c r="M1018" s="43">
        <f t="shared" ca="1" si="198"/>
        <v>6.7628111273792095</v>
      </c>
      <c r="N1018" s="44">
        <v>72.5</v>
      </c>
      <c r="O1018" s="45" t="str">
        <f t="shared" ca="1" si="199"/>
        <v>Nov</v>
      </c>
      <c r="P1018" s="42">
        <v>72.5</v>
      </c>
      <c r="Q1018" s="44">
        <f t="shared" si="200"/>
        <v>76.5</v>
      </c>
      <c r="R1018" s="45">
        <f t="shared" ca="1" si="201"/>
        <v>1.0551724137931036</v>
      </c>
      <c r="S1018" s="44" t="str">
        <f t="shared" ca="1" si="202"/>
        <v>GROWTH</v>
      </c>
      <c r="T1018" s="46">
        <v>99.5</v>
      </c>
      <c r="U1018" s="46" t="str">
        <f t="shared" ca="1" si="203"/>
        <v>Dec</v>
      </c>
      <c r="V1018" s="42">
        <v>99.5</v>
      </c>
      <c r="W1018" s="47">
        <f t="shared" si="204"/>
        <v>49.5</v>
      </c>
      <c r="X1018" s="48">
        <f t="shared" ca="1" si="205"/>
        <v>0.49748743718592969</v>
      </c>
      <c r="Y1018" s="47" t="str">
        <f t="shared" ca="1" si="206"/>
        <v>GROWTH</v>
      </c>
      <c r="Z1018" s="50">
        <v>0</v>
      </c>
      <c r="AA1018" s="50">
        <f t="shared" si="207"/>
        <v>0</v>
      </c>
      <c r="AB1018" s="27">
        <v>1000000206</v>
      </c>
    </row>
    <row r="1019" spans="1:28" s="27" customFormat="1" ht="13.8" hidden="1">
      <c r="A1019" s="39" t="s">
        <v>1245</v>
      </c>
      <c r="B1019" s="58" t="s">
        <v>57</v>
      </c>
      <c r="C1019" s="59" t="s">
        <v>2146</v>
      </c>
      <c r="D1019" s="59">
        <v>1000000229</v>
      </c>
      <c r="E1019" s="60" t="s">
        <v>2147</v>
      </c>
      <c r="F1019" s="40">
        <v>43817</v>
      </c>
      <c r="G1019" s="40" t="str">
        <f t="shared" si="195"/>
        <v>Targeted Dealer</v>
      </c>
      <c r="H1019" s="40"/>
      <c r="I1019" s="41">
        <v>75</v>
      </c>
      <c r="J1019" s="41">
        <f t="shared" ca="1" si="196"/>
        <v>1652.4193548387098</v>
      </c>
      <c r="K1019" s="42">
        <v>25</v>
      </c>
      <c r="L1019" s="43">
        <f t="shared" ca="1" si="197"/>
        <v>-1627.4193548387098</v>
      </c>
      <c r="M1019" s="43">
        <f t="shared" ca="1" si="198"/>
        <v>1.5129331381161544</v>
      </c>
      <c r="N1019" s="44">
        <v>34</v>
      </c>
      <c r="O1019" s="45" t="str">
        <f t="shared" ca="1" si="199"/>
        <v>Nov</v>
      </c>
      <c r="P1019" s="42">
        <v>34</v>
      </c>
      <c r="Q1019" s="44">
        <f t="shared" si="200"/>
        <v>-9</v>
      </c>
      <c r="R1019" s="45">
        <f t="shared" ca="1" si="201"/>
        <v>-0.26470588235294112</v>
      </c>
      <c r="S1019" s="44" t="str">
        <f t="shared" ca="1" si="202"/>
        <v>DEGROWTH</v>
      </c>
      <c r="T1019" s="46">
        <v>37</v>
      </c>
      <c r="U1019" s="46" t="str">
        <f t="shared" ca="1" si="203"/>
        <v>Dec</v>
      </c>
      <c r="V1019" s="42">
        <v>37</v>
      </c>
      <c r="W1019" s="47">
        <f t="shared" si="204"/>
        <v>-12</v>
      </c>
      <c r="X1019" s="48">
        <f t="shared" ca="1" si="205"/>
        <v>-0.32432432432432434</v>
      </c>
      <c r="Y1019" s="47" t="str">
        <f t="shared" ca="1" si="206"/>
        <v>DEGROWTH</v>
      </c>
      <c r="Z1019" s="50">
        <v>0</v>
      </c>
      <c r="AA1019" s="50">
        <f t="shared" si="207"/>
        <v>0</v>
      </c>
      <c r="AB1019" s="27">
        <v>1000000229</v>
      </c>
    </row>
    <row r="1020" spans="1:28" s="27" customFormat="1" ht="13.8" hidden="1">
      <c r="A1020" s="39" t="s">
        <v>1245</v>
      </c>
      <c r="B1020" s="58" t="s">
        <v>57</v>
      </c>
      <c r="C1020" s="59" t="s">
        <v>2148</v>
      </c>
      <c r="D1020" s="59">
        <v>1000000214</v>
      </c>
      <c r="E1020" s="60" t="s">
        <v>2149</v>
      </c>
      <c r="F1020" s="40">
        <v>43992</v>
      </c>
      <c r="G1020" s="40" t="str">
        <f t="shared" si="195"/>
        <v>Targeted Dealer</v>
      </c>
      <c r="H1020" s="40"/>
      <c r="I1020" s="41">
        <v>60</v>
      </c>
      <c r="J1020" s="41">
        <f t="shared" ca="1" si="196"/>
        <v>1321.9354838709678</v>
      </c>
      <c r="K1020" s="42">
        <v>40</v>
      </c>
      <c r="L1020" s="43">
        <f t="shared" ca="1" si="197"/>
        <v>-1281.9354838709678</v>
      </c>
      <c r="M1020" s="43">
        <f t="shared" ca="1" si="198"/>
        <v>3.0258662762323083</v>
      </c>
      <c r="N1020" s="44">
        <v>24</v>
      </c>
      <c r="O1020" s="45" t="str">
        <f t="shared" ca="1" si="199"/>
        <v>Nov</v>
      </c>
      <c r="P1020" s="42">
        <v>24</v>
      </c>
      <c r="Q1020" s="44">
        <f t="shared" si="200"/>
        <v>16</v>
      </c>
      <c r="R1020" s="45">
        <f t="shared" ca="1" si="201"/>
        <v>0.66666666666666674</v>
      </c>
      <c r="S1020" s="44" t="str">
        <f t="shared" ca="1" si="202"/>
        <v>GROWTH</v>
      </c>
      <c r="T1020" s="46">
        <v>25</v>
      </c>
      <c r="U1020" s="46" t="str">
        <f t="shared" ca="1" si="203"/>
        <v>Dec</v>
      </c>
      <c r="V1020" s="42">
        <v>25</v>
      </c>
      <c r="W1020" s="47">
        <f t="shared" si="204"/>
        <v>15</v>
      </c>
      <c r="X1020" s="48">
        <f t="shared" ca="1" si="205"/>
        <v>0.60000000000000009</v>
      </c>
      <c r="Y1020" s="47" t="str">
        <f t="shared" ca="1" si="206"/>
        <v>GROWTH</v>
      </c>
      <c r="Z1020" s="50">
        <v>0</v>
      </c>
      <c r="AA1020" s="50">
        <f t="shared" si="207"/>
        <v>0</v>
      </c>
      <c r="AB1020" s="27">
        <v>1000000214</v>
      </c>
    </row>
    <row r="1021" spans="1:28" s="27" customFormat="1" ht="13.8" hidden="1">
      <c r="A1021" s="39" t="s">
        <v>1245</v>
      </c>
      <c r="B1021" s="58" t="s">
        <v>57</v>
      </c>
      <c r="C1021" s="59" t="s">
        <v>2150</v>
      </c>
      <c r="D1021" s="59">
        <v>1000000205</v>
      </c>
      <c r="E1021" s="60" t="s">
        <v>2151</v>
      </c>
      <c r="F1021" s="40">
        <v>44068</v>
      </c>
      <c r="G1021" s="40" t="str">
        <f t="shared" si="195"/>
        <v>Targeted Dealer</v>
      </c>
      <c r="H1021" s="40"/>
      <c r="I1021" s="41">
        <v>100</v>
      </c>
      <c r="J1021" s="41">
        <f t="shared" ca="1" si="196"/>
        <v>2203.2258064516127</v>
      </c>
      <c r="K1021" s="42">
        <v>51</v>
      </c>
      <c r="L1021" s="43">
        <f t="shared" ca="1" si="197"/>
        <v>-2152.2258064516127</v>
      </c>
      <c r="M1021" s="43">
        <f t="shared" ca="1" si="198"/>
        <v>2.3147877013177163</v>
      </c>
      <c r="N1021" s="44">
        <v>25</v>
      </c>
      <c r="O1021" s="45" t="str">
        <f t="shared" ca="1" si="199"/>
        <v>Nov</v>
      </c>
      <c r="P1021" s="42">
        <v>25</v>
      </c>
      <c r="Q1021" s="44">
        <f t="shared" si="200"/>
        <v>26</v>
      </c>
      <c r="R1021" s="45">
        <f t="shared" ca="1" si="201"/>
        <v>1.04</v>
      </c>
      <c r="S1021" s="44" t="str">
        <f t="shared" ca="1" si="202"/>
        <v>GROWTH</v>
      </c>
      <c r="T1021" s="46">
        <v>25</v>
      </c>
      <c r="U1021" s="46" t="str">
        <f t="shared" ca="1" si="203"/>
        <v>Dec</v>
      </c>
      <c r="V1021" s="42">
        <v>25</v>
      </c>
      <c r="W1021" s="47">
        <f t="shared" si="204"/>
        <v>26</v>
      </c>
      <c r="X1021" s="48">
        <f t="shared" ca="1" si="205"/>
        <v>1.04</v>
      </c>
      <c r="Y1021" s="47" t="str">
        <f t="shared" ca="1" si="206"/>
        <v>GROWTH</v>
      </c>
      <c r="Z1021" s="50">
        <v>0</v>
      </c>
      <c r="AA1021" s="50">
        <f t="shared" si="207"/>
        <v>0</v>
      </c>
      <c r="AB1021" s="27">
        <v>1000000205</v>
      </c>
    </row>
    <row r="1022" spans="1:28" s="27" customFormat="1" ht="13.8" hidden="1">
      <c r="A1022" s="39" t="s">
        <v>1245</v>
      </c>
      <c r="B1022" s="58" t="s">
        <v>57</v>
      </c>
      <c r="C1022" s="59" t="s">
        <v>2152</v>
      </c>
      <c r="D1022" s="59">
        <v>1000000215</v>
      </c>
      <c r="E1022" s="60" t="s">
        <v>2153</v>
      </c>
      <c r="F1022" s="40">
        <v>44145</v>
      </c>
      <c r="G1022" s="40" t="str">
        <f t="shared" si="195"/>
        <v>Targeted Dealer</v>
      </c>
      <c r="H1022" s="40"/>
      <c r="I1022" s="41">
        <v>70</v>
      </c>
      <c r="J1022" s="41">
        <f t="shared" ca="1" si="196"/>
        <v>1542.2580645161293</v>
      </c>
      <c r="K1022" s="42">
        <v>100</v>
      </c>
      <c r="L1022" s="43">
        <f t="shared" ca="1" si="197"/>
        <v>-1442.2580645161293</v>
      </c>
      <c r="M1022" s="43">
        <f t="shared" ca="1" si="198"/>
        <v>6.4839991633549454</v>
      </c>
      <c r="N1022" s="44">
        <v>49</v>
      </c>
      <c r="O1022" s="45" t="str">
        <f t="shared" ca="1" si="199"/>
        <v>Nov</v>
      </c>
      <c r="P1022" s="42">
        <v>49</v>
      </c>
      <c r="Q1022" s="44">
        <f t="shared" si="200"/>
        <v>51</v>
      </c>
      <c r="R1022" s="45">
        <f t="shared" ca="1" si="201"/>
        <v>1.0408163265306123</v>
      </c>
      <c r="S1022" s="44" t="str">
        <f t="shared" ca="1" si="202"/>
        <v>GROWTH</v>
      </c>
      <c r="T1022" s="46">
        <v>75.5</v>
      </c>
      <c r="U1022" s="46" t="str">
        <f t="shared" ca="1" si="203"/>
        <v>Dec</v>
      </c>
      <c r="V1022" s="42">
        <v>75.5</v>
      </c>
      <c r="W1022" s="47">
        <f t="shared" si="204"/>
        <v>24.5</v>
      </c>
      <c r="X1022" s="48">
        <f t="shared" ca="1" si="205"/>
        <v>0.32450331125827825</v>
      </c>
      <c r="Y1022" s="47" t="str">
        <f t="shared" ca="1" si="206"/>
        <v>GROWTH</v>
      </c>
      <c r="Z1022" s="50">
        <v>0</v>
      </c>
      <c r="AA1022" s="50">
        <f t="shared" si="207"/>
        <v>0</v>
      </c>
      <c r="AB1022" s="27">
        <v>1000000215</v>
      </c>
    </row>
    <row r="1023" spans="1:28" s="27" customFormat="1" ht="13.8" hidden="1">
      <c r="A1023" s="39" t="s">
        <v>1245</v>
      </c>
      <c r="B1023" s="58" t="s">
        <v>57</v>
      </c>
      <c r="C1023" s="59" t="s">
        <v>2154</v>
      </c>
      <c r="D1023" s="59">
        <v>1000000226</v>
      </c>
      <c r="E1023" s="60" t="s">
        <v>2155</v>
      </c>
      <c r="F1023" s="40">
        <v>44179</v>
      </c>
      <c r="G1023" s="40" t="str">
        <f t="shared" si="195"/>
        <v>Targeted Dealer</v>
      </c>
      <c r="H1023" s="40"/>
      <c r="I1023" s="41">
        <v>50</v>
      </c>
      <c r="J1023" s="41">
        <f t="shared" ca="1" si="196"/>
        <v>1101.6129032258063</v>
      </c>
      <c r="K1023" s="42">
        <v>50</v>
      </c>
      <c r="L1023" s="43">
        <f t="shared" ca="1" si="197"/>
        <v>-1051.6129032258063</v>
      </c>
      <c r="M1023" s="43">
        <f t="shared" ca="1" si="198"/>
        <v>4.5387994143484631</v>
      </c>
      <c r="N1023" s="44">
        <v>24.5</v>
      </c>
      <c r="O1023" s="45" t="str">
        <f t="shared" ca="1" si="199"/>
        <v>Nov</v>
      </c>
      <c r="P1023" s="42">
        <v>24.5</v>
      </c>
      <c r="Q1023" s="44">
        <f t="shared" si="200"/>
        <v>25.5</v>
      </c>
      <c r="R1023" s="45">
        <f t="shared" ca="1" si="201"/>
        <v>1.0408163265306123</v>
      </c>
      <c r="S1023" s="44" t="str">
        <f t="shared" ca="1" si="202"/>
        <v>GROWTH</v>
      </c>
      <c r="T1023" s="46">
        <v>24.5</v>
      </c>
      <c r="U1023" s="46" t="str">
        <f t="shared" ca="1" si="203"/>
        <v>Dec</v>
      </c>
      <c r="V1023" s="42">
        <v>24.5</v>
      </c>
      <c r="W1023" s="47">
        <f t="shared" si="204"/>
        <v>25.5</v>
      </c>
      <c r="X1023" s="48">
        <f t="shared" ca="1" si="205"/>
        <v>1.0408163265306123</v>
      </c>
      <c r="Y1023" s="47" t="str">
        <f t="shared" ca="1" si="206"/>
        <v>GROWTH</v>
      </c>
      <c r="Z1023" s="50">
        <v>0</v>
      </c>
      <c r="AA1023" s="50">
        <f t="shared" si="207"/>
        <v>0</v>
      </c>
      <c r="AB1023" s="27">
        <v>1000000226</v>
      </c>
    </row>
    <row r="1024" spans="1:28" s="27" customFormat="1" ht="13.8" hidden="1">
      <c r="A1024" s="39" t="s">
        <v>1245</v>
      </c>
      <c r="B1024" s="58" t="s">
        <v>57</v>
      </c>
      <c r="C1024" s="59" t="s">
        <v>2156</v>
      </c>
      <c r="D1024" s="59">
        <v>1000000225</v>
      </c>
      <c r="E1024" s="60" t="s">
        <v>2157</v>
      </c>
      <c r="F1024" s="40">
        <v>44335</v>
      </c>
      <c r="G1024" s="40" t="str">
        <f t="shared" si="195"/>
        <v>Targeted Dealer</v>
      </c>
      <c r="H1024" s="40"/>
      <c r="I1024" s="41">
        <v>70</v>
      </c>
      <c r="J1024" s="41">
        <f t="shared" ca="1" si="196"/>
        <v>1542.2580645161293</v>
      </c>
      <c r="K1024" s="42">
        <v>87.5</v>
      </c>
      <c r="L1024" s="43">
        <f t="shared" ca="1" si="197"/>
        <v>-1454.7580645161293</v>
      </c>
      <c r="M1024" s="43">
        <f t="shared" ca="1" si="198"/>
        <v>5.6734992679355774</v>
      </c>
      <c r="N1024" s="44">
        <v>38.5</v>
      </c>
      <c r="O1024" s="45" t="str">
        <f t="shared" ca="1" si="199"/>
        <v>Nov</v>
      </c>
      <c r="P1024" s="42">
        <v>38.5</v>
      </c>
      <c r="Q1024" s="44">
        <f t="shared" si="200"/>
        <v>49</v>
      </c>
      <c r="R1024" s="45">
        <f t="shared" ca="1" si="201"/>
        <v>1.2727272727272729</v>
      </c>
      <c r="S1024" s="44" t="str">
        <f t="shared" ca="1" si="202"/>
        <v>GROWTH</v>
      </c>
      <c r="T1024" s="46">
        <v>16</v>
      </c>
      <c r="U1024" s="46" t="str">
        <f t="shared" ca="1" si="203"/>
        <v>Dec</v>
      </c>
      <c r="V1024" s="42">
        <v>16</v>
      </c>
      <c r="W1024" s="47">
        <f t="shared" si="204"/>
        <v>71.5</v>
      </c>
      <c r="X1024" s="48">
        <f t="shared" ca="1" si="205"/>
        <v>4.46875</v>
      </c>
      <c r="Y1024" s="47" t="str">
        <f t="shared" ca="1" si="206"/>
        <v>GROWTH</v>
      </c>
      <c r="Z1024" s="50">
        <v>0</v>
      </c>
      <c r="AA1024" s="50">
        <f t="shared" si="207"/>
        <v>0</v>
      </c>
      <c r="AB1024" s="27">
        <v>1000000225</v>
      </c>
    </row>
    <row r="1025" spans="1:28" s="27" customFormat="1" ht="13.8" hidden="1">
      <c r="A1025" s="39" t="s">
        <v>1245</v>
      </c>
      <c r="B1025" s="58" t="s">
        <v>57</v>
      </c>
      <c r="C1025" s="59" t="s">
        <v>2158</v>
      </c>
      <c r="D1025" s="59">
        <v>1000002612</v>
      </c>
      <c r="E1025" s="60" t="s">
        <v>2159</v>
      </c>
      <c r="F1025" s="40">
        <v>44623</v>
      </c>
      <c r="G1025" s="40" t="str">
        <f t="shared" si="195"/>
        <v>Targeted Dealer</v>
      </c>
      <c r="H1025" s="40"/>
      <c r="I1025" s="41">
        <v>250</v>
      </c>
      <c r="J1025" s="41">
        <f t="shared" ca="1" si="196"/>
        <v>5508.0645161290322</v>
      </c>
      <c r="K1025" s="42">
        <v>150</v>
      </c>
      <c r="L1025" s="43">
        <f t="shared" ca="1" si="197"/>
        <v>-5358.0645161290322</v>
      </c>
      <c r="M1025" s="43">
        <f t="shared" ca="1" si="198"/>
        <v>2.7232796486090778</v>
      </c>
      <c r="N1025" s="44">
        <v>146.5</v>
      </c>
      <c r="O1025" s="45" t="str">
        <f t="shared" ca="1" si="199"/>
        <v>Nov</v>
      </c>
      <c r="P1025" s="42">
        <v>146.5</v>
      </c>
      <c r="Q1025" s="44">
        <f t="shared" si="200"/>
        <v>3.5</v>
      </c>
      <c r="R1025" s="45">
        <f t="shared" ca="1" si="201"/>
        <v>2.3890784982935065E-2</v>
      </c>
      <c r="S1025" s="44" t="str">
        <f t="shared" ca="1" si="202"/>
        <v>GROWTH</v>
      </c>
      <c r="T1025" s="46">
        <v>200</v>
      </c>
      <c r="U1025" s="46" t="str">
        <f t="shared" ca="1" si="203"/>
        <v>Dec</v>
      </c>
      <c r="V1025" s="42">
        <v>200</v>
      </c>
      <c r="W1025" s="47">
        <f t="shared" si="204"/>
        <v>-50</v>
      </c>
      <c r="X1025" s="48">
        <f t="shared" ca="1" si="205"/>
        <v>-0.25</v>
      </c>
      <c r="Y1025" s="47" t="str">
        <f t="shared" ca="1" si="206"/>
        <v>DEGROWTH</v>
      </c>
      <c r="Z1025" s="50">
        <v>0</v>
      </c>
      <c r="AA1025" s="50">
        <f t="shared" si="207"/>
        <v>0</v>
      </c>
      <c r="AB1025" s="27">
        <v>1000002612</v>
      </c>
    </row>
    <row r="1026" spans="1:28" s="27" customFormat="1" ht="13.8" hidden="1">
      <c r="A1026" s="39" t="s">
        <v>1245</v>
      </c>
      <c r="B1026" s="58" t="s">
        <v>57</v>
      </c>
      <c r="C1026" s="59" t="s">
        <v>2160</v>
      </c>
      <c r="D1026" s="59">
        <v>1000002751</v>
      </c>
      <c r="E1026" s="60" t="s">
        <v>2161</v>
      </c>
      <c r="F1026" s="40">
        <v>44700</v>
      </c>
      <c r="G1026" s="40" t="str">
        <f t="shared" si="195"/>
        <v>Targeted Dealer</v>
      </c>
      <c r="H1026" s="40"/>
      <c r="I1026" s="41">
        <v>100</v>
      </c>
      <c r="J1026" s="41">
        <f t="shared" ca="1" si="196"/>
        <v>2203.2258064516127</v>
      </c>
      <c r="K1026" s="42">
        <v>25</v>
      </c>
      <c r="L1026" s="43">
        <f t="shared" ca="1" si="197"/>
        <v>-2178.2258064516127</v>
      </c>
      <c r="M1026" s="43">
        <f t="shared" ca="1" si="198"/>
        <v>1.1346998535871158</v>
      </c>
      <c r="N1026" s="44">
        <v>49</v>
      </c>
      <c r="O1026" s="45" t="str">
        <f t="shared" ca="1" si="199"/>
        <v>Nov</v>
      </c>
      <c r="P1026" s="42">
        <v>49</v>
      </c>
      <c r="Q1026" s="44">
        <f t="shared" si="200"/>
        <v>-24</v>
      </c>
      <c r="R1026" s="45">
        <f t="shared" ca="1" si="201"/>
        <v>-0.48979591836734693</v>
      </c>
      <c r="S1026" s="44" t="str">
        <f t="shared" ca="1" si="202"/>
        <v>DEGROWTH</v>
      </c>
      <c r="T1026" s="46">
        <v>32</v>
      </c>
      <c r="U1026" s="46" t="str">
        <f t="shared" ca="1" si="203"/>
        <v>Dec</v>
      </c>
      <c r="V1026" s="42">
        <v>32</v>
      </c>
      <c r="W1026" s="47">
        <f t="shared" si="204"/>
        <v>-7</v>
      </c>
      <c r="X1026" s="48">
        <f t="shared" ca="1" si="205"/>
        <v>-0.21875</v>
      </c>
      <c r="Y1026" s="47" t="str">
        <f t="shared" ca="1" si="206"/>
        <v>DEGROWTH</v>
      </c>
      <c r="Z1026" s="50">
        <v>0</v>
      </c>
      <c r="AA1026" s="50">
        <f t="shared" si="207"/>
        <v>0</v>
      </c>
      <c r="AB1026" s="27">
        <v>1000002751</v>
      </c>
    </row>
    <row r="1027" spans="1:28" s="27" customFormat="1" ht="13.8" hidden="1">
      <c r="A1027" s="39" t="s">
        <v>1245</v>
      </c>
      <c r="B1027" s="58" t="s">
        <v>57</v>
      </c>
      <c r="C1027" s="59" t="s">
        <v>2162</v>
      </c>
      <c r="D1027" s="59">
        <v>1000002837</v>
      </c>
      <c r="E1027" s="60" t="s">
        <v>2163</v>
      </c>
      <c r="F1027" s="40">
        <v>44760</v>
      </c>
      <c r="G1027" s="40" t="str">
        <f t="shared" ref="G1027:G1090" si="208">IF(I1027&gt;0,"Targeted Dealer","-")</f>
        <v>Targeted Dealer</v>
      </c>
      <c r="H1027" s="40"/>
      <c r="I1027" s="41">
        <v>110</v>
      </c>
      <c r="J1027" s="41">
        <f t="shared" ca="1" si="196"/>
        <v>2423.5483870967741</v>
      </c>
      <c r="K1027" s="42">
        <v>188.25</v>
      </c>
      <c r="L1027" s="43">
        <f t="shared" ca="1" si="197"/>
        <v>-2235.2983870967741</v>
      </c>
      <c r="M1027" s="43">
        <f t="shared" ca="1" si="198"/>
        <v>7.7675362704645288</v>
      </c>
      <c r="N1027" s="44">
        <v>166.5</v>
      </c>
      <c r="O1027" s="45" t="str">
        <f t="shared" ca="1" si="199"/>
        <v>Nov</v>
      </c>
      <c r="P1027" s="42">
        <v>166.5</v>
      </c>
      <c r="Q1027" s="44">
        <f t="shared" si="200"/>
        <v>21.75</v>
      </c>
      <c r="R1027" s="45">
        <f t="shared" ca="1" si="201"/>
        <v>0.13063063063063063</v>
      </c>
      <c r="S1027" s="44" t="str">
        <f t="shared" ca="1" si="202"/>
        <v>GROWTH</v>
      </c>
      <c r="T1027" s="46">
        <v>144</v>
      </c>
      <c r="U1027" s="46" t="str">
        <f t="shared" ca="1" si="203"/>
        <v>Dec</v>
      </c>
      <c r="V1027" s="42">
        <v>144</v>
      </c>
      <c r="W1027" s="47">
        <f t="shared" si="204"/>
        <v>44.25</v>
      </c>
      <c r="X1027" s="48">
        <f t="shared" ca="1" si="205"/>
        <v>0.30729166666666674</v>
      </c>
      <c r="Y1027" s="47" t="str">
        <f t="shared" ca="1" si="206"/>
        <v>GROWTH</v>
      </c>
      <c r="Z1027" s="50">
        <v>0</v>
      </c>
      <c r="AA1027" s="50">
        <f t="shared" si="207"/>
        <v>0</v>
      </c>
      <c r="AB1027" s="27">
        <v>1000002837</v>
      </c>
    </row>
    <row r="1028" spans="1:28" s="27" customFormat="1" ht="13.8" hidden="1">
      <c r="A1028" s="39" t="s">
        <v>1245</v>
      </c>
      <c r="B1028" s="58" t="s">
        <v>57</v>
      </c>
      <c r="C1028" s="59" t="s">
        <v>2164</v>
      </c>
      <c r="D1028" s="59">
        <v>1000002869</v>
      </c>
      <c r="E1028" s="60" t="s">
        <v>2165</v>
      </c>
      <c r="F1028" s="40">
        <v>44778</v>
      </c>
      <c r="G1028" s="40" t="str">
        <f t="shared" si="208"/>
        <v>-</v>
      </c>
      <c r="H1028" s="40"/>
      <c r="I1028" s="41">
        <v>0</v>
      </c>
      <c r="J1028" s="41">
        <f t="shared" ref="J1028:J1091" ca="1" si="209">I1028/$J$1*$E$1</f>
        <v>0</v>
      </c>
      <c r="K1028" s="42">
        <v>0</v>
      </c>
      <c r="L1028" s="43">
        <f t="shared" ref="L1028:L1091" ca="1" si="210">K1028-J1028</f>
        <v>0</v>
      </c>
      <c r="M1028" s="43" t="str">
        <f t="shared" ref="M1028:M1091" ca="1" si="211">IFERROR((K1028/J1028%),"-")</f>
        <v>-</v>
      </c>
      <c r="N1028" s="44">
        <v>0</v>
      </c>
      <c r="O1028" s="45" t="str">
        <f t="shared" ref="O1028:O1091" ca="1" si="212">IF(F1028&lt;=$P$2,"Nov","")</f>
        <v>Nov</v>
      </c>
      <c r="P1028" s="42">
        <v>0</v>
      </c>
      <c r="Q1028" s="44">
        <f t="shared" ref="Q1028:Q1091" si="213">K1028-P1028</f>
        <v>0</v>
      </c>
      <c r="R1028" s="45">
        <f t="shared" ref="R1028:R1091" ca="1" si="214">IFERROR(IF(O1028="Nov",(K1028/P1028-1)),0)</f>
        <v>0</v>
      </c>
      <c r="S1028" s="44" t="b">
        <f t="shared" ref="S1028:S1091" si="215">IF(N1028&gt;0,IF(O1028="","-",IF(R1028&lt;0%,"DEGROWTH","GROWTH")))</f>
        <v>0</v>
      </c>
      <c r="T1028" s="46">
        <v>0</v>
      </c>
      <c r="U1028" s="46" t="str">
        <f t="shared" ref="U1028:U1091" ca="1" si="216">IF(F1028&lt;=$V$2,"Dec","")</f>
        <v>Dec</v>
      </c>
      <c r="V1028" s="42">
        <v>0</v>
      </c>
      <c r="W1028" s="47">
        <f t="shared" ref="W1028:W1091" si="217">K1028-V1028</f>
        <v>0</v>
      </c>
      <c r="X1028" s="48">
        <f t="shared" ref="X1028:X1091" ca="1" si="218">IFERROR(IF(U1028="Dec",(K1028/V1028-1)),0)</f>
        <v>0</v>
      </c>
      <c r="Y1028" s="47" t="b">
        <f t="shared" ref="Y1028:Y1091" si="219">IF(T1028&gt;0,IF(U1028="","-",IF(X1028&lt;0%,"DEGROWTH","GROWTH")))</f>
        <v>0</v>
      </c>
      <c r="Z1028" s="50">
        <v>1</v>
      </c>
      <c r="AA1028" s="50">
        <f t="shared" ref="AA1028:AA1091" si="220">IF(H1028&gt;0,1,0)</f>
        <v>0</v>
      </c>
      <c r="AB1028" s="27">
        <v>1000002869</v>
      </c>
    </row>
    <row r="1029" spans="1:28" s="27" customFormat="1" ht="13.8" hidden="1">
      <c r="A1029" s="39" t="s">
        <v>1245</v>
      </c>
      <c r="B1029" s="58" t="s">
        <v>57</v>
      </c>
      <c r="C1029" s="59" t="s">
        <v>2166</v>
      </c>
      <c r="D1029" s="59">
        <v>1000002903</v>
      </c>
      <c r="E1029" s="60" t="s">
        <v>2167</v>
      </c>
      <c r="F1029" s="40">
        <v>44799</v>
      </c>
      <c r="G1029" s="40" t="str">
        <f t="shared" si="208"/>
        <v>Targeted Dealer</v>
      </c>
      <c r="H1029" s="40"/>
      <c r="I1029" s="41">
        <v>100</v>
      </c>
      <c r="J1029" s="41">
        <f t="shared" ca="1" si="209"/>
        <v>2203.2258064516127</v>
      </c>
      <c r="K1029" s="42">
        <v>137.5</v>
      </c>
      <c r="L1029" s="43">
        <f t="shared" ca="1" si="210"/>
        <v>-2065.7258064516127</v>
      </c>
      <c r="M1029" s="43">
        <f t="shared" ca="1" si="211"/>
        <v>6.2408491947291367</v>
      </c>
      <c r="N1029" s="44">
        <v>105</v>
      </c>
      <c r="O1029" s="45" t="str">
        <f t="shared" ca="1" si="212"/>
        <v>Nov</v>
      </c>
      <c r="P1029" s="42">
        <v>105</v>
      </c>
      <c r="Q1029" s="44">
        <f t="shared" si="213"/>
        <v>32.5</v>
      </c>
      <c r="R1029" s="45">
        <f t="shared" ca="1" si="214"/>
        <v>0.30952380952380953</v>
      </c>
      <c r="S1029" s="44" t="str">
        <f t="shared" ca="1" si="215"/>
        <v>GROWTH</v>
      </c>
      <c r="T1029" s="46">
        <v>99</v>
      </c>
      <c r="U1029" s="46" t="str">
        <f t="shared" ca="1" si="216"/>
        <v>Dec</v>
      </c>
      <c r="V1029" s="42">
        <v>99</v>
      </c>
      <c r="W1029" s="47">
        <f t="shared" si="217"/>
        <v>38.5</v>
      </c>
      <c r="X1029" s="48">
        <f t="shared" ca="1" si="218"/>
        <v>0.38888888888888884</v>
      </c>
      <c r="Y1029" s="47" t="str">
        <f t="shared" ca="1" si="219"/>
        <v>GROWTH</v>
      </c>
      <c r="Z1029" s="50">
        <v>0</v>
      </c>
      <c r="AA1029" s="50">
        <f t="shared" si="220"/>
        <v>0</v>
      </c>
      <c r="AB1029" s="27">
        <v>1000002903</v>
      </c>
    </row>
    <row r="1030" spans="1:28" s="27" customFormat="1" ht="13.8" hidden="1">
      <c r="A1030" s="39" t="s">
        <v>1245</v>
      </c>
      <c r="B1030" s="58" t="s">
        <v>57</v>
      </c>
      <c r="C1030" s="59" t="s">
        <v>2168</v>
      </c>
      <c r="D1030" s="59">
        <v>1000003120</v>
      </c>
      <c r="E1030" s="60" t="s">
        <v>2169</v>
      </c>
      <c r="F1030" s="40">
        <v>44895</v>
      </c>
      <c r="G1030" s="40" t="str">
        <f t="shared" si="208"/>
        <v>Targeted Dealer</v>
      </c>
      <c r="H1030" s="40"/>
      <c r="I1030" s="41">
        <v>85</v>
      </c>
      <c r="J1030" s="41">
        <f t="shared" ca="1" si="209"/>
        <v>1872.7419354838707</v>
      </c>
      <c r="K1030" s="42">
        <v>121</v>
      </c>
      <c r="L1030" s="43">
        <f t="shared" ca="1" si="210"/>
        <v>-1751.7419354838707</v>
      </c>
      <c r="M1030" s="43">
        <f t="shared" ca="1" si="211"/>
        <v>6.4611144604254589</v>
      </c>
      <c r="N1030" s="44">
        <v>30</v>
      </c>
      <c r="O1030" s="45" t="str">
        <f t="shared" ca="1" si="212"/>
        <v>Nov</v>
      </c>
      <c r="P1030" s="42">
        <v>30</v>
      </c>
      <c r="Q1030" s="44">
        <f t="shared" si="213"/>
        <v>91</v>
      </c>
      <c r="R1030" s="45">
        <f t="shared" ca="1" si="214"/>
        <v>3.0333333333333332</v>
      </c>
      <c r="S1030" s="44" t="str">
        <f t="shared" ca="1" si="215"/>
        <v>GROWTH</v>
      </c>
      <c r="T1030" s="46">
        <v>84.5</v>
      </c>
      <c r="U1030" s="46" t="str">
        <f t="shared" ca="1" si="216"/>
        <v>Dec</v>
      </c>
      <c r="V1030" s="42">
        <v>84.5</v>
      </c>
      <c r="W1030" s="47">
        <f t="shared" si="217"/>
        <v>36.5</v>
      </c>
      <c r="X1030" s="48">
        <f t="shared" ca="1" si="218"/>
        <v>0.43195266272189348</v>
      </c>
      <c r="Y1030" s="47" t="str">
        <f t="shared" ca="1" si="219"/>
        <v>GROWTH</v>
      </c>
      <c r="Z1030" s="50">
        <v>0</v>
      </c>
      <c r="AA1030" s="50">
        <f t="shared" si="220"/>
        <v>0</v>
      </c>
      <c r="AB1030" s="27">
        <v>1000003120</v>
      </c>
    </row>
    <row r="1031" spans="1:28" s="27" customFormat="1" ht="13.8" hidden="1">
      <c r="A1031" s="39" t="s">
        <v>1245</v>
      </c>
      <c r="B1031" s="58" t="s">
        <v>57</v>
      </c>
      <c r="C1031" s="59" t="s">
        <v>2170</v>
      </c>
      <c r="D1031" s="59">
        <v>1000003125</v>
      </c>
      <c r="E1031" s="60" t="s">
        <v>2171</v>
      </c>
      <c r="F1031" s="40">
        <v>44907</v>
      </c>
      <c r="G1031" s="40" t="str">
        <f t="shared" si="208"/>
        <v>Targeted Dealer</v>
      </c>
      <c r="H1031" s="40"/>
      <c r="I1031" s="41">
        <v>35</v>
      </c>
      <c r="J1031" s="41">
        <f t="shared" ca="1" si="209"/>
        <v>771.12903225806463</v>
      </c>
      <c r="K1031" s="42">
        <v>50</v>
      </c>
      <c r="L1031" s="43">
        <f t="shared" ca="1" si="210"/>
        <v>-721.12903225806463</v>
      </c>
      <c r="M1031" s="43">
        <f t="shared" ca="1" si="211"/>
        <v>6.4839991633549454</v>
      </c>
      <c r="N1031" s="44">
        <v>48</v>
      </c>
      <c r="O1031" s="45" t="str">
        <f t="shared" ca="1" si="212"/>
        <v>Nov</v>
      </c>
      <c r="P1031" s="42">
        <v>48</v>
      </c>
      <c r="Q1031" s="44">
        <f t="shared" si="213"/>
        <v>2</v>
      </c>
      <c r="R1031" s="45">
        <f t="shared" ca="1" si="214"/>
        <v>4.1666666666666741E-2</v>
      </c>
      <c r="S1031" s="44" t="str">
        <f t="shared" ca="1" si="215"/>
        <v>GROWTH</v>
      </c>
      <c r="T1031" s="46">
        <v>75</v>
      </c>
      <c r="U1031" s="46" t="str">
        <f t="shared" ca="1" si="216"/>
        <v>Dec</v>
      </c>
      <c r="V1031" s="42">
        <v>75</v>
      </c>
      <c r="W1031" s="47">
        <f t="shared" si="217"/>
        <v>-25</v>
      </c>
      <c r="X1031" s="48">
        <f t="shared" ca="1" si="218"/>
        <v>-0.33333333333333337</v>
      </c>
      <c r="Y1031" s="47" t="str">
        <f t="shared" ca="1" si="219"/>
        <v>DEGROWTH</v>
      </c>
      <c r="Z1031" s="50">
        <v>0</v>
      </c>
      <c r="AA1031" s="50">
        <f t="shared" si="220"/>
        <v>0</v>
      </c>
      <c r="AB1031" s="27">
        <v>1000003125</v>
      </c>
    </row>
    <row r="1032" spans="1:28" s="27" customFormat="1" ht="13.8" hidden="1">
      <c r="A1032" s="39" t="s">
        <v>1245</v>
      </c>
      <c r="B1032" s="58" t="s">
        <v>57</v>
      </c>
      <c r="C1032" s="59" t="s">
        <v>2172</v>
      </c>
      <c r="D1032" s="59">
        <v>1000003522</v>
      </c>
      <c r="E1032" s="60" t="s">
        <v>2173</v>
      </c>
      <c r="F1032" s="40">
        <v>45062</v>
      </c>
      <c r="G1032" s="40" t="str">
        <f t="shared" si="208"/>
        <v>Targeted Dealer</v>
      </c>
      <c r="H1032" s="40"/>
      <c r="I1032" s="41">
        <v>50</v>
      </c>
      <c r="J1032" s="41">
        <f t="shared" ca="1" si="209"/>
        <v>1101.6129032258063</v>
      </c>
      <c r="K1032" s="42">
        <v>0</v>
      </c>
      <c r="L1032" s="43">
        <f t="shared" ca="1" si="210"/>
        <v>-1101.6129032258063</v>
      </c>
      <c r="M1032" s="43">
        <f t="shared" ca="1" si="211"/>
        <v>0</v>
      </c>
      <c r="N1032" s="44">
        <v>10</v>
      </c>
      <c r="O1032" s="45" t="str">
        <f t="shared" ca="1" si="212"/>
        <v>Nov</v>
      </c>
      <c r="P1032" s="42">
        <v>10</v>
      </c>
      <c r="Q1032" s="44">
        <f t="shared" si="213"/>
        <v>-10</v>
      </c>
      <c r="R1032" s="45">
        <f t="shared" ca="1" si="214"/>
        <v>-1</v>
      </c>
      <c r="S1032" s="44" t="str">
        <f t="shared" ca="1" si="215"/>
        <v>DEGROWTH</v>
      </c>
      <c r="T1032" s="46">
        <v>25</v>
      </c>
      <c r="U1032" s="46" t="str">
        <f t="shared" ca="1" si="216"/>
        <v>Dec</v>
      </c>
      <c r="V1032" s="42">
        <v>25</v>
      </c>
      <c r="W1032" s="47">
        <f t="shared" si="217"/>
        <v>-25</v>
      </c>
      <c r="X1032" s="48">
        <f t="shared" ca="1" si="218"/>
        <v>-1</v>
      </c>
      <c r="Y1032" s="47" t="str">
        <f t="shared" ca="1" si="219"/>
        <v>DEGROWTH</v>
      </c>
      <c r="Z1032" s="50">
        <v>1</v>
      </c>
      <c r="AA1032" s="50">
        <f t="shared" si="220"/>
        <v>0</v>
      </c>
      <c r="AB1032" s="27">
        <v>1000003522</v>
      </c>
    </row>
    <row r="1033" spans="1:28" s="27" customFormat="1" ht="13.8" hidden="1">
      <c r="A1033" s="39" t="s">
        <v>1245</v>
      </c>
      <c r="B1033" s="58" t="s">
        <v>57</v>
      </c>
      <c r="C1033" s="59" t="s">
        <v>2174</v>
      </c>
      <c r="D1033" s="59">
        <v>1000003768</v>
      </c>
      <c r="E1033" s="60" t="s">
        <v>2175</v>
      </c>
      <c r="F1033" s="40">
        <v>45259</v>
      </c>
      <c r="G1033" s="40" t="str">
        <f t="shared" si="208"/>
        <v>Targeted Dealer</v>
      </c>
      <c r="H1033" s="40"/>
      <c r="I1033" s="41">
        <v>50</v>
      </c>
      <c r="J1033" s="41">
        <f t="shared" ca="1" si="209"/>
        <v>1101.6129032258063</v>
      </c>
      <c r="K1033" s="42">
        <v>50</v>
      </c>
      <c r="L1033" s="43">
        <f t="shared" ca="1" si="210"/>
        <v>-1051.6129032258063</v>
      </c>
      <c r="M1033" s="43">
        <f t="shared" ca="1" si="211"/>
        <v>4.5387994143484631</v>
      </c>
      <c r="N1033" s="44">
        <v>73</v>
      </c>
      <c r="O1033" s="45" t="str">
        <f t="shared" ca="1" si="212"/>
        <v>Nov</v>
      </c>
      <c r="P1033" s="42">
        <v>73</v>
      </c>
      <c r="Q1033" s="44">
        <f t="shared" si="213"/>
        <v>-23</v>
      </c>
      <c r="R1033" s="45">
        <f t="shared" ca="1" si="214"/>
        <v>-0.31506849315068497</v>
      </c>
      <c r="S1033" s="44" t="str">
        <f t="shared" ca="1" si="215"/>
        <v>DEGROWTH</v>
      </c>
      <c r="T1033" s="46">
        <v>50</v>
      </c>
      <c r="U1033" s="46" t="str">
        <f t="shared" ca="1" si="216"/>
        <v>Dec</v>
      </c>
      <c r="V1033" s="42">
        <v>50</v>
      </c>
      <c r="W1033" s="47">
        <f t="shared" si="217"/>
        <v>0</v>
      </c>
      <c r="X1033" s="48">
        <f t="shared" ca="1" si="218"/>
        <v>0</v>
      </c>
      <c r="Y1033" s="47" t="str">
        <f t="shared" ca="1" si="219"/>
        <v>GROWTH</v>
      </c>
      <c r="Z1033" s="50">
        <v>0</v>
      </c>
      <c r="AA1033" s="50">
        <f t="shared" si="220"/>
        <v>0</v>
      </c>
      <c r="AB1033" s="27">
        <v>1000003768</v>
      </c>
    </row>
    <row r="1034" spans="1:28" s="27" customFormat="1" ht="13.8" hidden="1">
      <c r="A1034" s="39" t="s">
        <v>1245</v>
      </c>
      <c r="B1034" s="58" t="s">
        <v>57</v>
      </c>
      <c r="C1034" s="58" t="s">
        <v>2176</v>
      </c>
      <c r="D1034" s="58">
        <v>1000003803</v>
      </c>
      <c r="E1034" s="58" t="s">
        <v>2177</v>
      </c>
      <c r="F1034" s="40">
        <v>45283</v>
      </c>
      <c r="G1034" s="40" t="str">
        <f t="shared" si="208"/>
        <v>Targeted Dealer</v>
      </c>
      <c r="H1034" s="40"/>
      <c r="I1034" s="41">
        <v>65</v>
      </c>
      <c r="J1034" s="41">
        <f t="shared" ca="1" si="209"/>
        <v>1432.0967741935483</v>
      </c>
      <c r="K1034" s="42">
        <v>52.5</v>
      </c>
      <c r="L1034" s="43">
        <f t="shared" ca="1" si="210"/>
        <v>-1379.5967741935483</v>
      </c>
      <c r="M1034" s="43">
        <f t="shared" ca="1" si="211"/>
        <v>3.6659533731276048</v>
      </c>
      <c r="N1034" s="44">
        <v>78</v>
      </c>
      <c r="O1034" s="45" t="str">
        <f t="shared" ca="1" si="212"/>
        <v>Nov</v>
      </c>
      <c r="P1034" s="42">
        <v>78</v>
      </c>
      <c r="Q1034" s="44">
        <f t="shared" si="213"/>
        <v>-25.5</v>
      </c>
      <c r="R1034" s="45">
        <f t="shared" ca="1" si="214"/>
        <v>-0.32692307692307687</v>
      </c>
      <c r="S1034" s="44" t="str">
        <f t="shared" ca="1" si="215"/>
        <v>DEGROWTH</v>
      </c>
      <c r="T1034" s="46">
        <v>25</v>
      </c>
      <c r="U1034" s="46" t="str">
        <f t="shared" ca="1" si="216"/>
        <v>Dec</v>
      </c>
      <c r="V1034" s="42">
        <v>25</v>
      </c>
      <c r="W1034" s="47">
        <f t="shared" si="217"/>
        <v>27.5</v>
      </c>
      <c r="X1034" s="48">
        <f t="shared" ca="1" si="218"/>
        <v>1.1000000000000001</v>
      </c>
      <c r="Y1034" s="47" t="str">
        <f t="shared" ca="1" si="219"/>
        <v>GROWTH</v>
      </c>
      <c r="Z1034" s="50">
        <v>0</v>
      </c>
      <c r="AA1034" s="50">
        <f t="shared" si="220"/>
        <v>0</v>
      </c>
      <c r="AB1034" s="27">
        <v>1000003803</v>
      </c>
    </row>
    <row r="1035" spans="1:28" s="27" customFormat="1" ht="13.8" hidden="1">
      <c r="A1035" s="50" t="s">
        <v>1245</v>
      </c>
      <c r="B1035" s="63" t="s">
        <v>57</v>
      </c>
      <c r="C1035" s="63" t="s">
        <v>2178</v>
      </c>
      <c r="D1035" s="63">
        <v>1000004026</v>
      </c>
      <c r="E1035" s="63" t="s">
        <v>2179</v>
      </c>
      <c r="F1035" s="40">
        <v>45473</v>
      </c>
      <c r="G1035" s="40" t="str">
        <f t="shared" si="208"/>
        <v>Targeted Dealer</v>
      </c>
      <c r="H1035" s="50"/>
      <c r="I1035" s="41">
        <v>35</v>
      </c>
      <c r="J1035" s="41">
        <f t="shared" ca="1" si="209"/>
        <v>771.12903225806463</v>
      </c>
      <c r="K1035" s="42">
        <v>20</v>
      </c>
      <c r="L1035" s="43">
        <f t="shared" ca="1" si="210"/>
        <v>-751.12903225806463</v>
      </c>
      <c r="M1035" s="43">
        <f t="shared" ca="1" si="211"/>
        <v>2.5935996653419782</v>
      </c>
      <c r="N1035" s="44">
        <v>7</v>
      </c>
      <c r="O1035" s="45" t="str">
        <f t="shared" ca="1" si="212"/>
        <v>Nov</v>
      </c>
      <c r="P1035" s="42">
        <v>7</v>
      </c>
      <c r="Q1035" s="44">
        <f t="shared" si="213"/>
        <v>13</v>
      </c>
      <c r="R1035" s="45">
        <f t="shared" ca="1" si="214"/>
        <v>1.8571428571428572</v>
      </c>
      <c r="S1035" s="44" t="str">
        <f t="shared" ca="1" si="215"/>
        <v>GROWTH</v>
      </c>
      <c r="T1035" s="46">
        <v>0</v>
      </c>
      <c r="U1035" s="46" t="str">
        <f t="shared" ca="1" si="216"/>
        <v>Dec</v>
      </c>
      <c r="V1035" s="42">
        <v>0</v>
      </c>
      <c r="W1035" s="47">
        <f t="shared" si="217"/>
        <v>20</v>
      </c>
      <c r="X1035" s="48">
        <f t="shared" ca="1" si="218"/>
        <v>0</v>
      </c>
      <c r="Y1035" s="47" t="b">
        <f t="shared" si="219"/>
        <v>0</v>
      </c>
      <c r="Z1035" s="50">
        <v>0</v>
      </c>
      <c r="AA1035" s="50">
        <f t="shared" si="220"/>
        <v>0</v>
      </c>
      <c r="AB1035" s="27">
        <v>1000004026</v>
      </c>
    </row>
    <row r="1036" spans="1:28" s="27" customFormat="1" ht="13.8" hidden="1">
      <c r="A1036" s="39" t="s">
        <v>1245</v>
      </c>
      <c r="B1036" s="58" t="s">
        <v>60</v>
      </c>
      <c r="C1036" s="59" t="s">
        <v>2180</v>
      </c>
      <c r="D1036" s="59">
        <v>1000000137</v>
      </c>
      <c r="E1036" s="60" t="s">
        <v>2181</v>
      </c>
      <c r="F1036" s="40">
        <v>38385</v>
      </c>
      <c r="G1036" s="40" t="str">
        <f t="shared" si="208"/>
        <v>Targeted Dealer</v>
      </c>
      <c r="H1036" s="40"/>
      <c r="I1036" s="41">
        <v>75</v>
      </c>
      <c r="J1036" s="41">
        <f t="shared" ca="1" si="209"/>
        <v>1652.4193548387098</v>
      </c>
      <c r="K1036" s="42">
        <v>50</v>
      </c>
      <c r="L1036" s="43">
        <f t="shared" ca="1" si="210"/>
        <v>-1602.4193548387098</v>
      </c>
      <c r="M1036" s="43">
        <f t="shared" ca="1" si="211"/>
        <v>3.0258662762323087</v>
      </c>
      <c r="N1036" s="44">
        <v>25</v>
      </c>
      <c r="O1036" s="45" t="str">
        <f t="shared" ca="1" si="212"/>
        <v>Nov</v>
      </c>
      <c r="P1036" s="42">
        <v>25</v>
      </c>
      <c r="Q1036" s="44">
        <f t="shared" si="213"/>
        <v>25</v>
      </c>
      <c r="R1036" s="45">
        <f t="shared" ca="1" si="214"/>
        <v>1</v>
      </c>
      <c r="S1036" s="44" t="str">
        <f t="shared" ca="1" si="215"/>
        <v>GROWTH</v>
      </c>
      <c r="T1036" s="46">
        <v>15</v>
      </c>
      <c r="U1036" s="46" t="str">
        <f t="shared" ca="1" si="216"/>
        <v>Dec</v>
      </c>
      <c r="V1036" s="42">
        <v>15</v>
      </c>
      <c r="W1036" s="47">
        <f t="shared" si="217"/>
        <v>35</v>
      </c>
      <c r="X1036" s="48">
        <f t="shared" ca="1" si="218"/>
        <v>2.3333333333333335</v>
      </c>
      <c r="Y1036" s="47" t="str">
        <f t="shared" ca="1" si="219"/>
        <v>GROWTH</v>
      </c>
      <c r="Z1036" s="50">
        <v>0</v>
      </c>
      <c r="AA1036" s="50">
        <f t="shared" si="220"/>
        <v>0</v>
      </c>
      <c r="AB1036" s="27">
        <v>1000000137</v>
      </c>
    </row>
    <row r="1037" spans="1:28" s="27" customFormat="1" ht="13.8" hidden="1">
      <c r="A1037" s="39" t="s">
        <v>1245</v>
      </c>
      <c r="B1037" s="58" t="s">
        <v>60</v>
      </c>
      <c r="C1037" s="59" t="s">
        <v>2182</v>
      </c>
      <c r="D1037" s="59">
        <v>1000000144</v>
      </c>
      <c r="E1037" s="60" t="s">
        <v>2183</v>
      </c>
      <c r="F1037" s="40">
        <v>38385</v>
      </c>
      <c r="G1037" s="40" t="str">
        <f t="shared" si="208"/>
        <v>Targeted Dealer</v>
      </c>
      <c r="H1037" s="40"/>
      <c r="I1037" s="41">
        <v>325</v>
      </c>
      <c r="J1037" s="41">
        <f t="shared" ca="1" si="209"/>
        <v>7160.4838709677424</v>
      </c>
      <c r="K1037" s="42">
        <v>226.6</v>
      </c>
      <c r="L1037" s="43">
        <f t="shared" ca="1" si="210"/>
        <v>-6933.883870967742</v>
      </c>
      <c r="M1037" s="43">
        <f t="shared" ca="1" si="211"/>
        <v>3.1645906070503433</v>
      </c>
      <c r="N1037" s="44">
        <v>286.5</v>
      </c>
      <c r="O1037" s="45" t="str">
        <f t="shared" ca="1" si="212"/>
        <v>Nov</v>
      </c>
      <c r="P1037" s="42">
        <v>286.5</v>
      </c>
      <c r="Q1037" s="44">
        <f t="shared" si="213"/>
        <v>-59.900000000000006</v>
      </c>
      <c r="R1037" s="45">
        <f t="shared" ca="1" si="214"/>
        <v>-0.2090750436300175</v>
      </c>
      <c r="S1037" s="44" t="str">
        <f t="shared" ca="1" si="215"/>
        <v>DEGROWTH</v>
      </c>
      <c r="T1037" s="46">
        <v>276</v>
      </c>
      <c r="U1037" s="46" t="str">
        <f t="shared" ca="1" si="216"/>
        <v>Dec</v>
      </c>
      <c r="V1037" s="42">
        <v>276</v>
      </c>
      <c r="W1037" s="47">
        <f t="shared" si="217"/>
        <v>-49.400000000000006</v>
      </c>
      <c r="X1037" s="48">
        <f t="shared" ca="1" si="218"/>
        <v>-0.17898550724637685</v>
      </c>
      <c r="Y1037" s="47" t="str">
        <f t="shared" ca="1" si="219"/>
        <v>DEGROWTH</v>
      </c>
      <c r="Z1037" s="50">
        <v>0</v>
      </c>
      <c r="AA1037" s="50">
        <f t="shared" si="220"/>
        <v>0</v>
      </c>
      <c r="AB1037" s="27">
        <v>1000000144</v>
      </c>
    </row>
    <row r="1038" spans="1:28" s="27" customFormat="1" ht="13.8" hidden="1">
      <c r="A1038" s="39" t="s">
        <v>1245</v>
      </c>
      <c r="B1038" s="58" t="s">
        <v>60</v>
      </c>
      <c r="C1038" s="59" t="s">
        <v>2184</v>
      </c>
      <c r="D1038" s="59">
        <v>1000000129</v>
      </c>
      <c r="E1038" s="60" t="s">
        <v>2185</v>
      </c>
      <c r="F1038" s="40">
        <v>38560</v>
      </c>
      <c r="G1038" s="40" t="str">
        <f t="shared" si="208"/>
        <v>Targeted Dealer</v>
      </c>
      <c r="H1038" s="40" t="s">
        <v>113</v>
      </c>
      <c r="I1038" s="41">
        <v>1850</v>
      </c>
      <c r="J1038" s="41">
        <f t="shared" ca="1" si="209"/>
        <v>40759.677419354841</v>
      </c>
      <c r="K1038" s="42">
        <v>1493.2500000000002</v>
      </c>
      <c r="L1038" s="43">
        <f t="shared" ca="1" si="210"/>
        <v>-39266.427419354841</v>
      </c>
      <c r="M1038" s="43">
        <f t="shared" ca="1" si="211"/>
        <v>3.6635471489058609</v>
      </c>
      <c r="N1038" s="44">
        <v>1556.45</v>
      </c>
      <c r="O1038" s="45" t="str">
        <f t="shared" ca="1" si="212"/>
        <v>Nov</v>
      </c>
      <c r="P1038" s="42">
        <v>1556.45</v>
      </c>
      <c r="Q1038" s="44">
        <f t="shared" si="213"/>
        <v>-63.199999999999818</v>
      </c>
      <c r="R1038" s="45">
        <f t="shared" ca="1" si="214"/>
        <v>-4.0605223425101866E-2</v>
      </c>
      <c r="S1038" s="44" t="str">
        <f t="shared" ca="1" si="215"/>
        <v>DEGROWTH</v>
      </c>
      <c r="T1038" s="46">
        <v>1461.5</v>
      </c>
      <c r="U1038" s="46" t="str">
        <f t="shared" ca="1" si="216"/>
        <v>Dec</v>
      </c>
      <c r="V1038" s="42">
        <v>1461.5</v>
      </c>
      <c r="W1038" s="47">
        <f t="shared" si="217"/>
        <v>31.750000000000227</v>
      </c>
      <c r="X1038" s="48">
        <f t="shared" ca="1" si="218"/>
        <v>2.1724255901471201E-2</v>
      </c>
      <c r="Y1038" s="47" t="str">
        <f t="shared" ca="1" si="219"/>
        <v>GROWTH</v>
      </c>
      <c r="Z1038" s="50">
        <v>0</v>
      </c>
      <c r="AA1038" s="50">
        <f t="shared" si="220"/>
        <v>1</v>
      </c>
      <c r="AB1038" s="27">
        <v>1000000129</v>
      </c>
    </row>
    <row r="1039" spans="1:28" s="27" customFormat="1" ht="13.8" hidden="1">
      <c r="A1039" s="39" t="s">
        <v>1245</v>
      </c>
      <c r="B1039" s="58" t="s">
        <v>60</v>
      </c>
      <c r="C1039" s="59" t="s">
        <v>2186</v>
      </c>
      <c r="D1039" s="59">
        <v>1000000158</v>
      </c>
      <c r="E1039" s="60" t="s">
        <v>2187</v>
      </c>
      <c r="F1039" s="40">
        <v>38590</v>
      </c>
      <c r="G1039" s="40" t="str">
        <f t="shared" si="208"/>
        <v>Targeted Dealer</v>
      </c>
      <c r="H1039" s="40"/>
      <c r="I1039" s="41">
        <v>250</v>
      </c>
      <c r="J1039" s="41">
        <f t="shared" ca="1" si="209"/>
        <v>5508.0645161290322</v>
      </c>
      <c r="K1039" s="42">
        <v>254</v>
      </c>
      <c r="L1039" s="43">
        <f t="shared" ca="1" si="210"/>
        <v>-5254.0645161290322</v>
      </c>
      <c r="M1039" s="43">
        <f t="shared" ca="1" si="211"/>
        <v>4.611420204978038</v>
      </c>
      <c r="N1039" s="44">
        <v>283.5</v>
      </c>
      <c r="O1039" s="45" t="str">
        <f t="shared" ca="1" si="212"/>
        <v>Nov</v>
      </c>
      <c r="P1039" s="42">
        <v>283.5</v>
      </c>
      <c r="Q1039" s="44">
        <f t="shared" si="213"/>
        <v>-29.5</v>
      </c>
      <c r="R1039" s="45">
        <f t="shared" ca="1" si="214"/>
        <v>-0.10405643738977077</v>
      </c>
      <c r="S1039" s="44" t="str">
        <f t="shared" ca="1" si="215"/>
        <v>DEGROWTH</v>
      </c>
      <c r="T1039" s="46">
        <v>130.75</v>
      </c>
      <c r="U1039" s="46" t="str">
        <f t="shared" ca="1" si="216"/>
        <v>Dec</v>
      </c>
      <c r="V1039" s="42">
        <v>130.75</v>
      </c>
      <c r="W1039" s="47">
        <f t="shared" si="217"/>
        <v>123.25</v>
      </c>
      <c r="X1039" s="48">
        <f t="shared" ca="1" si="218"/>
        <v>0.94263862332695991</v>
      </c>
      <c r="Y1039" s="47" t="str">
        <f t="shared" ca="1" si="219"/>
        <v>GROWTH</v>
      </c>
      <c r="Z1039" s="50">
        <v>0</v>
      </c>
      <c r="AA1039" s="50">
        <f t="shared" si="220"/>
        <v>0</v>
      </c>
      <c r="AB1039" s="27">
        <v>1000000158</v>
      </c>
    </row>
    <row r="1040" spans="1:28" s="27" customFormat="1" ht="13.8" hidden="1">
      <c r="A1040" s="39" t="s">
        <v>1245</v>
      </c>
      <c r="B1040" s="58" t="s">
        <v>60</v>
      </c>
      <c r="C1040" s="59" t="s">
        <v>2188</v>
      </c>
      <c r="D1040" s="59">
        <v>1000000120</v>
      </c>
      <c r="E1040" s="60" t="s">
        <v>2189</v>
      </c>
      <c r="F1040" s="40">
        <v>39000</v>
      </c>
      <c r="G1040" s="40" t="str">
        <f t="shared" si="208"/>
        <v>Targeted Dealer</v>
      </c>
      <c r="H1040" s="40" t="s">
        <v>113</v>
      </c>
      <c r="I1040" s="41">
        <v>500</v>
      </c>
      <c r="J1040" s="41">
        <f t="shared" ca="1" si="209"/>
        <v>11016.129032258064</v>
      </c>
      <c r="K1040" s="42">
        <v>423.5</v>
      </c>
      <c r="L1040" s="43">
        <f t="shared" ca="1" si="210"/>
        <v>-10592.629032258064</v>
      </c>
      <c r="M1040" s="43">
        <f t="shared" ca="1" si="211"/>
        <v>3.8443631039531478</v>
      </c>
      <c r="N1040" s="44">
        <v>438</v>
      </c>
      <c r="O1040" s="45" t="str">
        <f t="shared" ca="1" si="212"/>
        <v>Nov</v>
      </c>
      <c r="P1040" s="42">
        <v>438</v>
      </c>
      <c r="Q1040" s="44">
        <f t="shared" si="213"/>
        <v>-14.5</v>
      </c>
      <c r="R1040" s="45">
        <f t="shared" ca="1" si="214"/>
        <v>-3.3105022831050213E-2</v>
      </c>
      <c r="S1040" s="44" t="str">
        <f t="shared" ca="1" si="215"/>
        <v>DEGROWTH</v>
      </c>
      <c r="T1040" s="46">
        <v>562.5</v>
      </c>
      <c r="U1040" s="46" t="str">
        <f t="shared" ca="1" si="216"/>
        <v>Dec</v>
      </c>
      <c r="V1040" s="42">
        <v>562.5</v>
      </c>
      <c r="W1040" s="47">
        <f t="shared" si="217"/>
        <v>-139</v>
      </c>
      <c r="X1040" s="48">
        <f t="shared" ca="1" si="218"/>
        <v>-0.24711111111111106</v>
      </c>
      <c r="Y1040" s="47" t="str">
        <f t="shared" ca="1" si="219"/>
        <v>DEGROWTH</v>
      </c>
      <c r="Z1040" s="50">
        <v>0</v>
      </c>
      <c r="AA1040" s="50">
        <f t="shared" si="220"/>
        <v>1</v>
      </c>
      <c r="AB1040" s="27">
        <v>1000000120</v>
      </c>
    </row>
    <row r="1041" spans="1:28" s="27" customFormat="1" ht="13.8" hidden="1">
      <c r="A1041" s="39" t="s">
        <v>1245</v>
      </c>
      <c r="B1041" s="58" t="s">
        <v>60</v>
      </c>
      <c r="C1041" s="59" t="s">
        <v>2190</v>
      </c>
      <c r="D1041" s="59">
        <v>1000000126</v>
      </c>
      <c r="E1041" s="60" t="s">
        <v>2191</v>
      </c>
      <c r="F1041" s="40">
        <v>39001</v>
      </c>
      <c r="G1041" s="40" t="str">
        <f t="shared" si="208"/>
        <v>Targeted Dealer</v>
      </c>
      <c r="H1041" s="40" t="s">
        <v>113</v>
      </c>
      <c r="I1041" s="41">
        <v>225</v>
      </c>
      <c r="J1041" s="41">
        <f t="shared" ca="1" si="209"/>
        <v>4957.2580645161288</v>
      </c>
      <c r="K1041" s="42">
        <v>185</v>
      </c>
      <c r="L1041" s="43">
        <f t="shared" ca="1" si="210"/>
        <v>-4772.2580645161288</v>
      </c>
      <c r="M1041" s="43">
        <f t="shared" ca="1" si="211"/>
        <v>3.731901740686514</v>
      </c>
      <c r="N1041" s="44">
        <v>173</v>
      </c>
      <c r="O1041" s="45" t="str">
        <f t="shared" ca="1" si="212"/>
        <v>Nov</v>
      </c>
      <c r="P1041" s="42">
        <v>173</v>
      </c>
      <c r="Q1041" s="44">
        <f t="shared" si="213"/>
        <v>12</v>
      </c>
      <c r="R1041" s="45">
        <f t="shared" ca="1" si="214"/>
        <v>6.9364161849710948E-2</v>
      </c>
      <c r="S1041" s="44" t="str">
        <f t="shared" ca="1" si="215"/>
        <v>GROWTH</v>
      </c>
      <c r="T1041" s="46">
        <v>160</v>
      </c>
      <c r="U1041" s="46" t="str">
        <f t="shared" ca="1" si="216"/>
        <v>Dec</v>
      </c>
      <c r="V1041" s="42">
        <v>160</v>
      </c>
      <c r="W1041" s="47">
        <f t="shared" si="217"/>
        <v>25</v>
      </c>
      <c r="X1041" s="48">
        <f t="shared" ca="1" si="218"/>
        <v>0.15625</v>
      </c>
      <c r="Y1041" s="47" t="str">
        <f t="shared" ca="1" si="219"/>
        <v>GROWTH</v>
      </c>
      <c r="Z1041" s="50">
        <v>0</v>
      </c>
      <c r="AA1041" s="50">
        <f t="shared" si="220"/>
        <v>1</v>
      </c>
      <c r="AB1041" s="27">
        <v>1000000126</v>
      </c>
    </row>
    <row r="1042" spans="1:28" s="27" customFormat="1" ht="13.8" hidden="1">
      <c r="A1042" s="39" t="s">
        <v>1245</v>
      </c>
      <c r="B1042" s="58" t="s">
        <v>60</v>
      </c>
      <c r="C1042" s="59" t="s">
        <v>2192</v>
      </c>
      <c r="D1042" s="59">
        <v>1000000155</v>
      </c>
      <c r="E1042" s="60" t="s">
        <v>2193</v>
      </c>
      <c r="F1042" s="40">
        <v>40361</v>
      </c>
      <c r="G1042" s="40" t="str">
        <f t="shared" si="208"/>
        <v>Targeted Dealer</v>
      </c>
      <c r="H1042" s="40"/>
      <c r="I1042" s="41">
        <v>475</v>
      </c>
      <c r="J1042" s="41">
        <f t="shared" ca="1" si="209"/>
        <v>10465.322580645161</v>
      </c>
      <c r="K1042" s="42">
        <v>301.5</v>
      </c>
      <c r="L1042" s="43">
        <f t="shared" ca="1" si="210"/>
        <v>-10163.822580645161</v>
      </c>
      <c r="M1042" s="43">
        <f t="shared" ca="1" si="211"/>
        <v>2.880943207212761</v>
      </c>
      <c r="N1042" s="44">
        <v>524.20000000000005</v>
      </c>
      <c r="O1042" s="45" t="str">
        <f t="shared" ca="1" si="212"/>
        <v>Nov</v>
      </c>
      <c r="P1042" s="42">
        <v>524.20000000000005</v>
      </c>
      <c r="Q1042" s="44">
        <f t="shared" si="213"/>
        <v>-222.70000000000005</v>
      </c>
      <c r="R1042" s="45">
        <f t="shared" ca="1" si="214"/>
        <v>-0.42483784814956127</v>
      </c>
      <c r="S1042" s="44" t="str">
        <f t="shared" ca="1" si="215"/>
        <v>DEGROWTH</v>
      </c>
      <c r="T1042" s="46">
        <v>286</v>
      </c>
      <c r="U1042" s="46" t="str">
        <f t="shared" ca="1" si="216"/>
        <v>Dec</v>
      </c>
      <c r="V1042" s="42">
        <v>286</v>
      </c>
      <c r="W1042" s="47">
        <f t="shared" si="217"/>
        <v>15.5</v>
      </c>
      <c r="X1042" s="48">
        <f t="shared" ca="1" si="218"/>
        <v>5.4195804195804165E-2</v>
      </c>
      <c r="Y1042" s="47" t="str">
        <f t="shared" ca="1" si="219"/>
        <v>GROWTH</v>
      </c>
      <c r="Z1042" s="50">
        <v>0</v>
      </c>
      <c r="AA1042" s="50">
        <f t="shared" si="220"/>
        <v>0</v>
      </c>
      <c r="AB1042" s="27">
        <v>1000000155</v>
      </c>
    </row>
    <row r="1043" spans="1:28" s="27" customFormat="1" ht="13.8" hidden="1">
      <c r="A1043" s="39" t="s">
        <v>1245</v>
      </c>
      <c r="B1043" s="58" t="s">
        <v>60</v>
      </c>
      <c r="C1043" s="59" t="s">
        <v>2194</v>
      </c>
      <c r="D1043" s="59">
        <v>1000000150</v>
      </c>
      <c r="E1043" s="60" t="s">
        <v>2195</v>
      </c>
      <c r="F1043" s="40">
        <v>40373</v>
      </c>
      <c r="G1043" s="40" t="str">
        <f t="shared" si="208"/>
        <v>Targeted Dealer</v>
      </c>
      <c r="H1043" s="40"/>
      <c r="I1043" s="41">
        <v>225</v>
      </c>
      <c r="J1043" s="41">
        <f t="shared" ca="1" si="209"/>
        <v>4957.2580645161288</v>
      </c>
      <c r="K1043" s="42">
        <v>185</v>
      </c>
      <c r="L1043" s="43">
        <f t="shared" ca="1" si="210"/>
        <v>-4772.2580645161288</v>
      </c>
      <c r="M1043" s="43">
        <f t="shared" ca="1" si="211"/>
        <v>3.731901740686514</v>
      </c>
      <c r="N1043" s="44">
        <v>225</v>
      </c>
      <c r="O1043" s="45" t="str">
        <f t="shared" ca="1" si="212"/>
        <v>Nov</v>
      </c>
      <c r="P1043" s="42">
        <v>225</v>
      </c>
      <c r="Q1043" s="44">
        <f t="shared" si="213"/>
        <v>-40</v>
      </c>
      <c r="R1043" s="45">
        <f t="shared" ca="1" si="214"/>
        <v>-0.17777777777777781</v>
      </c>
      <c r="S1043" s="44" t="str">
        <f t="shared" ca="1" si="215"/>
        <v>DEGROWTH</v>
      </c>
      <c r="T1043" s="46">
        <v>164.75</v>
      </c>
      <c r="U1043" s="46" t="str">
        <f t="shared" ca="1" si="216"/>
        <v>Dec</v>
      </c>
      <c r="V1043" s="42">
        <v>164.75</v>
      </c>
      <c r="W1043" s="47">
        <f t="shared" si="217"/>
        <v>20.25</v>
      </c>
      <c r="X1043" s="48">
        <f t="shared" ca="1" si="218"/>
        <v>0.12291350531107748</v>
      </c>
      <c r="Y1043" s="47" t="str">
        <f t="shared" ca="1" si="219"/>
        <v>GROWTH</v>
      </c>
      <c r="Z1043" s="50">
        <v>0</v>
      </c>
      <c r="AA1043" s="50">
        <f t="shared" si="220"/>
        <v>0</v>
      </c>
      <c r="AB1043" s="27">
        <v>1000000150</v>
      </c>
    </row>
    <row r="1044" spans="1:28" s="27" customFormat="1" ht="13.8" hidden="1">
      <c r="A1044" s="39" t="s">
        <v>1245</v>
      </c>
      <c r="B1044" s="58" t="s">
        <v>60</v>
      </c>
      <c r="C1044" s="59" t="s">
        <v>2196</v>
      </c>
      <c r="D1044" s="59">
        <v>1000000154</v>
      </c>
      <c r="E1044" s="60" t="s">
        <v>2197</v>
      </c>
      <c r="F1044" s="40">
        <v>40655</v>
      </c>
      <c r="G1044" s="40" t="str">
        <f t="shared" si="208"/>
        <v>Targeted Dealer</v>
      </c>
      <c r="H1044" s="40"/>
      <c r="I1044" s="41">
        <v>100</v>
      </c>
      <c r="J1044" s="41">
        <f t="shared" ca="1" si="209"/>
        <v>2203.2258064516127</v>
      </c>
      <c r="K1044" s="42">
        <v>32.5</v>
      </c>
      <c r="L1044" s="43">
        <f t="shared" ca="1" si="210"/>
        <v>-2170.7258064516127</v>
      </c>
      <c r="M1044" s="43">
        <f t="shared" ca="1" si="211"/>
        <v>1.4751098096632504</v>
      </c>
      <c r="N1044" s="44">
        <v>20</v>
      </c>
      <c r="O1044" s="45" t="str">
        <f t="shared" ca="1" si="212"/>
        <v>Nov</v>
      </c>
      <c r="P1044" s="42">
        <v>20</v>
      </c>
      <c r="Q1044" s="44">
        <f t="shared" si="213"/>
        <v>12.5</v>
      </c>
      <c r="R1044" s="45">
        <f t="shared" ca="1" si="214"/>
        <v>0.625</v>
      </c>
      <c r="S1044" s="44" t="str">
        <f t="shared" ca="1" si="215"/>
        <v>GROWTH</v>
      </c>
      <c r="T1044" s="46">
        <v>55.5</v>
      </c>
      <c r="U1044" s="46" t="str">
        <f t="shared" ca="1" si="216"/>
        <v>Dec</v>
      </c>
      <c r="V1044" s="42">
        <v>55.5</v>
      </c>
      <c r="W1044" s="47">
        <f t="shared" si="217"/>
        <v>-23</v>
      </c>
      <c r="X1044" s="48">
        <f t="shared" ca="1" si="218"/>
        <v>-0.4144144144144144</v>
      </c>
      <c r="Y1044" s="47" t="str">
        <f t="shared" ca="1" si="219"/>
        <v>DEGROWTH</v>
      </c>
      <c r="Z1044" s="50">
        <v>0</v>
      </c>
      <c r="AA1044" s="50">
        <f t="shared" si="220"/>
        <v>0</v>
      </c>
      <c r="AB1044" s="27">
        <v>1000000154</v>
      </c>
    </row>
    <row r="1045" spans="1:28" s="27" customFormat="1" ht="13.8" hidden="1">
      <c r="A1045" s="39" t="s">
        <v>1245</v>
      </c>
      <c r="B1045" s="58" t="s">
        <v>60</v>
      </c>
      <c r="C1045" s="59" t="s">
        <v>2198</v>
      </c>
      <c r="D1045" s="59">
        <v>1000000147</v>
      </c>
      <c r="E1045" s="60" t="s">
        <v>2199</v>
      </c>
      <c r="F1045" s="40">
        <v>42107</v>
      </c>
      <c r="G1045" s="40" t="str">
        <f t="shared" si="208"/>
        <v>Targeted Dealer</v>
      </c>
      <c r="H1045" s="40"/>
      <c r="I1045" s="41">
        <v>100</v>
      </c>
      <c r="J1045" s="41">
        <f t="shared" ca="1" si="209"/>
        <v>2203.2258064516127</v>
      </c>
      <c r="K1045" s="42">
        <v>0</v>
      </c>
      <c r="L1045" s="43">
        <f t="shared" ca="1" si="210"/>
        <v>-2203.2258064516127</v>
      </c>
      <c r="M1045" s="43">
        <f t="shared" ca="1" si="211"/>
        <v>0</v>
      </c>
      <c r="N1045" s="44">
        <v>15</v>
      </c>
      <c r="O1045" s="45" t="str">
        <f t="shared" ca="1" si="212"/>
        <v>Nov</v>
      </c>
      <c r="P1045" s="42">
        <v>15</v>
      </c>
      <c r="Q1045" s="44">
        <f t="shared" si="213"/>
        <v>-15</v>
      </c>
      <c r="R1045" s="45">
        <f t="shared" ca="1" si="214"/>
        <v>-1</v>
      </c>
      <c r="S1045" s="44" t="str">
        <f t="shared" ca="1" si="215"/>
        <v>DEGROWTH</v>
      </c>
      <c r="T1045" s="46">
        <v>93.5</v>
      </c>
      <c r="U1045" s="46" t="str">
        <f t="shared" ca="1" si="216"/>
        <v>Dec</v>
      </c>
      <c r="V1045" s="42">
        <v>93.5</v>
      </c>
      <c r="W1045" s="47">
        <f t="shared" si="217"/>
        <v>-93.5</v>
      </c>
      <c r="X1045" s="48">
        <f t="shared" ca="1" si="218"/>
        <v>-1</v>
      </c>
      <c r="Y1045" s="47" t="str">
        <f t="shared" ca="1" si="219"/>
        <v>DEGROWTH</v>
      </c>
      <c r="Z1045" s="50">
        <v>1</v>
      </c>
      <c r="AA1045" s="50">
        <f t="shared" si="220"/>
        <v>0</v>
      </c>
      <c r="AB1045" s="27">
        <v>1000000147</v>
      </c>
    </row>
    <row r="1046" spans="1:28" s="27" customFormat="1" ht="13.8" hidden="1">
      <c r="A1046" s="39" t="s">
        <v>1245</v>
      </c>
      <c r="B1046" s="58" t="s">
        <v>60</v>
      </c>
      <c r="C1046" s="59" t="s">
        <v>2200</v>
      </c>
      <c r="D1046" s="59">
        <v>1000000125</v>
      </c>
      <c r="E1046" s="60" t="s">
        <v>2201</v>
      </c>
      <c r="F1046" s="40">
        <v>42139</v>
      </c>
      <c r="G1046" s="40" t="str">
        <f t="shared" si="208"/>
        <v>Targeted Dealer</v>
      </c>
      <c r="H1046" s="40"/>
      <c r="I1046" s="41">
        <v>50</v>
      </c>
      <c r="J1046" s="41">
        <f t="shared" ca="1" si="209"/>
        <v>1101.6129032258063</v>
      </c>
      <c r="K1046" s="42">
        <v>0</v>
      </c>
      <c r="L1046" s="43">
        <f t="shared" ca="1" si="210"/>
        <v>-1101.6129032258063</v>
      </c>
      <c r="M1046" s="43">
        <f t="shared" ca="1" si="211"/>
        <v>0</v>
      </c>
      <c r="N1046" s="44">
        <v>5.5</v>
      </c>
      <c r="O1046" s="45" t="str">
        <f t="shared" ca="1" si="212"/>
        <v>Nov</v>
      </c>
      <c r="P1046" s="42">
        <v>5.5</v>
      </c>
      <c r="Q1046" s="44">
        <f t="shared" si="213"/>
        <v>-5.5</v>
      </c>
      <c r="R1046" s="45">
        <f t="shared" ca="1" si="214"/>
        <v>-1</v>
      </c>
      <c r="S1046" s="44" t="str">
        <f t="shared" ca="1" si="215"/>
        <v>DEGROWTH</v>
      </c>
      <c r="T1046" s="46">
        <v>15</v>
      </c>
      <c r="U1046" s="46" t="str">
        <f t="shared" ca="1" si="216"/>
        <v>Dec</v>
      </c>
      <c r="V1046" s="42">
        <v>15</v>
      </c>
      <c r="W1046" s="47">
        <f t="shared" si="217"/>
        <v>-15</v>
      </c>
      <c r="X1046" s="48">
        <f t="shared" ca="1" si="218"/>
        <v>-1</v>
      </c>
      <c r="Y1046" s="47" t="str">
        <f t="shared" ca="1" si="219"/>
        <v>DEGROWTH</v>
      </c>
      <c r="Z1046" s="50">
        <v>1</v>
      </c>
      <c r="AA1046" s="50">
        <f t="shared" si="220"/>
        <v>0</v>
      </c>
      <c r="AB1046" s="27">
        <v>1000000125</v>
      </c>
    </row>
    <row r="1047" spans="1:28" s="27" customFormat="1" ht="13.8" hidden="1">
      <c r="A1047" s="39" t="s">
        <v>1245</v>
      </c>
      <c r="B1047" s="58" t="s">
        <v>60</v>
      </c>
      <c r="C1047" s="59" t="s">
        <v>2202</v>
      </c>
      <c r="D1047" s="59">
        <v>1000000128</v>
      </c>
      <c r="E1047" s="60" t="s">
        <v>2203</v>
      </c>
      <c r="F1047" s="40">
        <v>42417</v>
      </c>
      <c r="G1047" s="40" t="str">
        <f t="shared" si="208"/>
        <v>Targeted Dealer</v>
      </c>
      <c r="H1047" s="40"/>
      <c r="I1047" s="41">
        <v>275</v>
      </c>
      <c r="J1047" s="41">
        <f t="shared" ca="1" si="209"/>
        <v>6058.8709677419356</v>
      </c>
      <c r="K1047" s="42">
        <v>184.5</v>
      </c>
      <c r="L1047" s="43">
        <f t="shared" ca="1" si="210"/>
        <v>-5874.3709677419356</v>
      </c>
      <c r="M1047" s="43">
        <f t="shared" ca="1" si="211"/>
        <v>3.045121788899241</v>
      </c>
      <c r="N1047" s="44">
        <v>164.75</v>
      </c>
      <c r="O1047" s="45" t="str">
        <f t="shared" ca="1" si="212"/>
        <v>Nov</v>
      </c>
      <c r="P1047" s="42">
        <v>164.75</v>
      </c>
      <c r="Q1047" s="44">
        <f t="shared" si="213"/>
        <v>19.75</v>
      </c>
      <c r="R1047" s="45">
        <f t="shared" ca="1" si="214"/>
        <v>0.11987860394537186</v>
      </c>
      <c r="S1047" s="44" t="str">
        <f t="shared" ca="1" si="215"/>
        <v>GROWTH</v>
      </c>
      <c r="T1047" s="46">
        <v>259</v>
      </c>
      <c r="U1047" s="46" t="str">
        <f t="shared" ca="1" si="216"/>
        <v>Dec</v>
      </c>
      <c r="V1047" s="42">
        <v>259</v>
      </c>
      <c r="W1047" s="47">
        <f t="shared" si="217"/>
        <v>-74.5</v>
      </c>
      <c r="X1047" s="48">
        <f t="shared" ca="1" si="218"/>
        <v>-0.28764478764478763</v>
      </c>
      <c r="Y1047" s="47" t="str">
        <f t="shared" ca="1" si="219"/>
        <v>DEGROWTH</v>
      </c>
      <c r="Z1047" s="50">
        <v>0</v>
      </c>
      <c r="AA1047" s="50">
        <f t="shared" si="220"/>
        <v>0</v>
      </c>
      <c r="AB1047" s="27">
        <v>1000000128</v>
      </c>
    </row>
    <row r="1048" spans="1:28" s="27" customFormat="1" ht="13.8" hidden="1">
      <c r="A1048" s="39" t="s">
        <v>1245</v>
      </c>
      <c r="B1048" s="58" t="s">
        <v>60</v>
      </c>
      <c r="C1048" s="59" t="s">
        <v>2204</v>
      </c>
      <c r="D1048" s="59">
        <v>1000000142</v>
      </c>
      <c r="E1048" s="60" t="s">
        <v>2205</v>
      </c>
      <c r="F1048" s="40">
        <v>42864</v>
      </c>
      <c r="G1048" s="40" t="str">
        <f t="shared" si="208"/>
        <v>Targeted Dealer</v>
      </c>
      <c r="H1048" s="40"/>
      <c r="I1048" s="41">
        <v>75</v>
      </c>
      <c r="J1048" s="41">
        <f t="shared" ca="1" si="209"/>
        <v>1652.4193548387098</v>
      </c>
      <c r="K1048" s="42">
        <v>50</v>
      </c>
      <c r="L1048" s="43">
        <f t="shared" ca="1" si="210"/>
        <v>-1602.4193548387098</v>
      </c>
      <c r="M1048" s="43">
        <f t="shared" ca="1" si="211"/>
        <v>3.0258662762323087</v>
      </c>
      <c r="N1048" s="44">
        <v>21</v>
      </c>
      <c r="O1048" s="45" t="str">
        <f t="shared" ca="1" si="212"/>
        <v>Nov</v>
      </c>
      <c r="P1048" s="42">
        <v>21</v>
      </c>
      <c r="Q1048" s="44">
        <f t="shared" si="213"/>
        <v>29</v>
      </c>
      <c r="R1048" s="45">
        <f t="shared" ca="1" si="214"/>
        <v>1.3809523809523809</v>
      </c>
      <c r="S1048" s="44" t="str">
        <f t="shared" ca="1" si="215"/>
        <v>GROWTH</v>
      </c>
      <c r="T1048" s="46">
        <v>65</v>
      </c>
      <c r="U1048" s="46" t="str">
        <f t="shared" ca="1" si="216"/>
        <v>Dec</v>
      </c>
      <c r="V1048" s="42">
        <v>65</v>
      </c>
      <c r="W1048" s="47">
        <f t="shared" si="217"/>
        <v>-15</v>
      </c>
      <c r="X1048" s="48">
        <f t="shared" ca="1" si="218"/>
        <v>-0.23076923076923073</v>
      </c>
      <c r="Y1048" s="47" t="str">
        <f t="shared" ca="1" si="219"/>
        <v>DEGROWTH</v>
      </c>
      <c r="Z1048" s="50">
        <v>0</v>
      </c>
      <c r="AA1048" s="50">
        <f t="shared" si="220"/>
        <v>0</v>
      </c>
      <c r="AB1048" s="27">
        <v>1000000142</v>
      </c>
    </row>
    <row r="1049" spans="1:28" s="27" customFormat="1" ht="13.8" hidden="1">
      <c r="A1049" s="39" t="s">
        <v>1245</v>
      </c>
      <c r="B1049" s="58" t="s">
        <v>60</v>
      </c>
      <c r="C1049" s="59" t="s">
        <v>2206</v>
      </c>
      <c r="D1049" s="59">
        <v>1000000157</v>
      </c>
      <c r="E1049" s="60" t="s">
        <v>2207</v>
      </c>
      <c r="F1049" s="40">
        <v>42970</v>
      </c>
      <c r="G1049" s="40" t="str">
        <f t="shared" si="208"/>
        <v>Targeted Dealer</v>
      </c>
      <c r="H1049" s="40" t="s">
        <v>113</v>
      </c>
      <c r="I1049" s="41">
        <v>1250</v>
      </c>
      <c r="J1049" s="41">
        <f t="shared" ca="1" si="209"/>
        <v>27540.322580645159</v>
      </c>
      <c r="K1049" s="42">
        <v>1252.75</v>
      </c>
      <c r="L1049" s="43">
        <f t="shared" ca="1" si="210"/>
        <v>-26287.572580645159</v>
      </c>
      <c r="M1049" s="43">
        <f t="shared" ca="1" si="211"/>
        <v>4.5487847730600297</v>
      </c>
      <c r="N1049" s="44">
        <v>1219.25</v>
      </c>
      <c r="O1049" s="45" t="str">
        <f t="shared" ca="1" si="212"/>
        <v>Nov</v>
      </c>
      <c r="P1049" s="42">
        <v>1219.25</v>
      </c>
      <c r="Q1049" s="44">
        <f t="shared" si="213"/>
        <v>33.5</v>
      </c>
      <c r="R1049" s="45">
        <f t="shared" ca="1" si="214"/>
        <v>2.7475907320073878E-2</v>
      </c>
      <c r="S1049" s="44" t="str">
        <f t="shared" ca="1" si="215"/>
        <v>GROWTH</v>
      </c>
      <c r="T1049" s="46">
        <v>984</v>
      </c>
      <c r="U1049" s="46" t="str">
        <f t="shared" ca="1" si="216"/>
        <v>Dec</v>
      </c>
      <c r="V1049" s="42">
        <v>984</v>
      </c>
      <c r="W1049" s="47">
        <f t="shared" si="217"/>
        <v>268.75</v>
      </c>
      <c r="X1049" s="48">
        <f t="shared" ca="1" si="218"/>
        <v>0.27311991869918706</v>
      </c>
      <c r="Y1049" s="47" t="str">
        <f t="shared" ca="1" si="219"/>
        <v>GROWTH</v>
      </c>
      <c r="Z1049" s="50">
        <v>0</v>
      </c>
      <c r="AA1049" s="50">
        <f t="shared" si="220"/>
        <v>1</v>
      </c>
      <c r="AB1049" s="27">
        <v>1000000157</v>
      </c>
    </row>
    <row r="1050" spans="1:28" s="27" customFormat="1" ht="13.8" hidden="1">
      <c r="A1050" s="39" t="s">
        <v>1245</v>
      </c>
      <c r="B1050" s="58" t="s">
        <v>60</v>
      </c>
      <c r="C1050" s="59" t="s">
        <v>2208</v>
      </c>
      <c r="D1050" s="59">
        <v>1000000138</v>
      </c>
      <c r="E1050" s="60" t="s">
        <v>2209</v>
      </c>
      <c r="F1050" s="40">
        <v>43232</v>
      </c>
      <c r="G1050" s="40" t="str">
        <f t="shared" si="208"/>
        <v>Targeted Dealer</v>
      </c>
      <c r="H1050" s="40"/>
      <c r="I1050" s="41">
        <v>425</v>
      </c>
      <c r="J1050" s="41">
        <f t="shared" ca="1" si="209"/>
        <v>9363.7096774193542</v>
      </c>
      <c r="K1050" s="42">
        <v>301.5</v>
      </c>
      <c r="L1050" s="43">
        <f t="shared" ca="1" si="210"/>
        <v>-9062.2096774193542</v>
      </c>
      <c r="M1050" s="43">
        <f t="shared" ca="1" si="211"/>
        <v>3.2198777021789686</v>
      </c>
      <c r="N1050" s="44">
        <v>299</v>
      </c>
      <c r="O1050" s="45" t="str">
        <f t="shared" ca="1" si="212"/>
        <v>Nov</v>
      </c>
      <c r="P1050" s="42">
        <v>299</v>
      </c>
      <c r="Q1050" s="44">
        <f t="shared" si="213"/>
        <v>2.5</v>
      </c>
      <c r="R1050" s="45">
        <f t="shared" ca="1" si="214"/>
        <v>8.3612040133780319E-3</v>
      </c>
      <c r="S1050" s="44" t="str">
        <f t="shared" ca="1" si="215"/>
        <v>GROWTH</v>
      </c>
      <c r="T1050" s="46">
        <v>203</v>
      </c>
      <c r="U1050" s="46" t="str">
        <f t="shared" ca="1" si="216"/>
        <v>Dec</v>
      </c>
      <c r="V1050" s="42">
        <v>203</v>
      </c>
      <c r="W1050" s="47">
        <f t="shared" si="217"/>
        <v>98.5</v>
      </c>
      <c r="X1050" s="48">
        <f t="shared" ca="1" si="218"/>
        <v>0.4852216748768472</v>
      </c>
      <c r="Y1050" s="47" t="str">
        <f t="shared" ca="1" si="219"/>
        <v>GROWTH</v>
      </c>
      <c r="Z1050" s="50">
        <v>0</v>
      </c>
      <c r="AA1050" s="50">
        <f t="shared" si="220"/>
        <v>0</v>
      </c>
      <c r="AB1050" s="27">
        <v>1000000138</v>
      </c>
    </row>
    <row r="1051" spans="1:28" s="27" customFormat="1" ht="13.8" hidden="1">
      <c r="A1051" s="39" t="s">
        <v>1245</v>
      </c>
      <c r="B1051" s="58" t="s">
        <v>60</v>
      </c>
      <c r="C1051" s="59" t="s">
        <v>2210</v>
      </c>
      <c r="D1051" s="59">
        <v>1000000148</v>
      </c>
      <c r="E1051" s="60" t="s">
        <v>2211</v>
      </c>
      <c r="F1051" s="40">
        <v>43232</v>
      </c>
      <c r="G1051" s="40" t="str">
        <f t="shared" si="208"/>
        <v>Targeted Dealer</v>
      </c>
      <c r="H1051" s="40"/>
      <c r="I1051" s="41">
        <v>100</v>
      </c>
      <c r="J1051" s="41">
        <f t="shared" ca="1" si="209"/>
        <v>2203.2258064516127</v>
      </c>
      <c r="K1051" s="42">
        <v>124.75</v>
      </c>
      <c r="L1051" s="43">
        <f t="shared" ca="1" si="210"/>
        <v>-2078.4758064516127</v>
      </c>
      <c r="M1051" s="43">
        <f t="shared" ca="1" si="211"/>
        <v>5.6621522693997077</v>
      </c>
      <c r="N1051" s="44">
        <v>50</v>
      </c>
      <c r="O1051" s="45" t="str">
        <f t="shared" ca="1" si="212"/>
        <v>Nov</v>
      </c>
      <c r="P1051" s="42">
        <v>50</v>
      </c>
      <c r="Q1051" s="44">
        <f t="shared" si="213"/>
        <v>74.75</v>
      </c>
      <c r="R1051" s="45">
        <f t="shared" ca="1" si="214"/>
        <v>1.4950000000000001</v>
      </c>
      <c r="S1051" s="44" t="str">
        <f t="shared" ca="1" si="215"/>
        <v>GROWTH</v>
      </c>
      <c r="T1051" s="46">
        <v>75</v>
      </c>
      <c r="U1051" s="46" t="str">
        <f t="shared" ca="1" si="216"/>
        <v>Dec</v>
      </c>
      <c r="V1051" s="42">
        <v>75</v>
      </c>
      <c r="W1051" s="47">
        <f t="shared" si="217"/>
        <v>49.75</v>
      </c>
      <c r="X1051" s="48">
        <f t="shared" ca="1" si="218"/>
        <v>0.66333333333333333</v>
      </c>
      <c r="Y1051" s="47" t="str">
        <f t="shared" ca="1" si="219"/>
        <v>GROWTH</v>
      </c>
      <c r="Z1051" s="50">
        <v>0</v>
      </c>
      <c r="AA1051" s="50">
        <f t="shared" si="220"/>
        <v>0</v>
      </c>
      <c r="AB1051" s="27">
        <v>1000000148</v>
      </c>
    </row>
    <row r="1052" spans="1:28" s="27" customFormat="1" ht="13.8" hidden="1">
      <c r="A1052" s="39" t="s">
        <v>1245</v>
      </c>
      <c r="B1052" s="58" t="s">
        <v>60</v>
      </c>
      <c r="C1052" s="59" t="s">
        <v>2212</v>
      </c>
      <c r="D1052" s="59">
        <v>1000000156</v>
      </c>
      <c r="E1052" s="60" t="s">
        <v>2213</v>
      </c>
      <c r="F1052" s="40">
        <v>43241</v>
      </c>
      <c r="G1052" s="40" t="str">
        <f t="shared" si="208"/>
        <v>Targeted Dealer</v>
      </c>
      <c r="H1052" s="40"/>
      <c r="I1052" s="41">
        <v>30</v>
      </c>
      <c r="J1052" s="41">
        <f t="shared" ca="1" si="209"/>
        <v>660.9677419354839</v>
      </c>
      <c r="K1052" s="42">
        <v>10</v>
      </c>
      <c r="L1052" s="43">
        <f t="shared" ca="1" si="210"/>
        <v>-650.9677419354839</v>
      </c>
      <c r="M1052" s="43">
        <f t="shared" ca="1" si="211"/>
        <v>1.5129331381161542</v>
      </c>
      <c r="N1052" s="44">
        <v>0</v>
      </c>
      <c r="O1052" s="45" t="str">
        <f t="shared" ca="1" si="212"/>
        <v>Nov</v>
      </c>
      <c r="P1052" s="42">
        <v>0</v>
      </c>
      <c r="Q1052" s="44">
        <f t="shared" si="213"/>
        <v>10</v>
      </c>
      <c r="R1052" s="45">
        <f t="shared" ca="1" si="214"/>
        <v>0</v>
      </c>
      <c r="S1052" s="44" t="b">
        <f t="shared" si="215"/>
        <v>0</v>
      </c>
      <c r="T1052" s="46">
        <v>41</v>
      </c>
      <c r="U1052" s="46" t="str">
        <f t="shared" ca="1" si="216"/>
        <v>Dec</v>
      </c>
      <c r="V1052" s="42">
        <v>41</v>
      </c>
      <c r="W1052" s="47">
        <f t="shared" si="217"/>
        <v>-31</v>
      </c>
      <c r="X1052" s="48">
        <f t="shared" ca="1" si="218"/>
        <v>-0.75609756097560976</v>
      </c>
      <c r="Y1052" s="47" t="str">
        <f t="shared" ca="1" si="219"/>
        <v>DEGROWTH</v>
      </c>
      <c r="Z1052" s="50">
        <v>0</v>
      </c>
      <c r="AA1052" s="50">
        <f t="shared" si="220"/>
        <v>0</v>
      </c>
      <c r="AB1052" s="27">
        <v>1000000156</v>
      </c>
    </row>
    <row r="1053" spans="1:28" s="27" customFormat="1" ht="13.8" hidden="1">
      <c r="A1053" s="39" t="s">
        <v>1245</v>
      </c>
      <c r="B1053" s="58" t="s">
        <v>60</v>
      </c>
      <c r="C1053" s="59" t="s">
        <v>2214</v>
      </c>
      <c r="D1053" s="59">
        <v>1000000152</v>
      </c>
      <c r="E1053" s="60" t="s">
        <v>2215</v>
      </c>
      <c r="F1053" s="40">
        <v>43246</v>
      </c>
      <c r="G1053" s="40" t="str">
        <f t="shared" si="208"/>
        <v>Targeted Dealer</v>
      </c>
      <c r="H1053" s="40"/>
      <c r="I1053" s="41">
        <v>150</v>
      </c>
      <c r="J1053" s="41">
        <f t="shared" ca="1" si="209"/>
        <v>3304.8387096774195</v>
      </c>
      <c r="K1053" s="42">
        <v>175</v>
      </c>
      <c r="L1053" s="43">
        <f t="shared" ca="1" si="210"/>
        <v>-3129.8387096774195</v>
      </c>
      <c r="M1053" s="43">
        <f t="shared" ca="1" si="211"/>
        <v>5.2952659834065399</v>
      </c>
      <c r="N1053" s="44">
        <v>165</v>
      </c>
      <c r="O1053" s="45" t="str">
        <f t="shared" ca="1" si="212"/>
        <v>Nov</v>
      </c>
      <c r="P1053" s="42">
        <v>165</v>
      </c>
      <c r="Q1053" s="44">
        <f t="shared" si="213"/>
        <v>10</v>
      </c>
      <c r="R1053" s="45">
        <f t="shared" ca="1" si="214"/>
        <v>6.0606060606060552E-2</v>
      </c>
      <c r="S1053" s="44" t="str">
        <f t="shared" ca="1" si="215"/>
        <v>GROWTH</v>
      </c>
      <c r="T1053" s="46">
        <v>115</v>
      </c>
      <c r="U1053" s="46" t="str">
        <f t="shared" ca="1" si="216"/>
        <v>Dec</v>
      </c>
      <c r="V1053" s="42">
        <v>115</v>
      </c>
      <c r="W1053" s="47">
        <f t="shared" si="217"/>
        <v>60</v>
      </c>
      <c r="X1053" s="48">
        <f t="shared" ca="1" si="218"/>
        <v>0.52173913043478271</v>
      </c>
      <c r="Y1053" s="47" t="str">
        <f t="shared" ca="1" si="219"/>
        <v>GROWTH</v>
      </c>
      <c r="Z1053" s="50">
        <v>0</v>
      </c>
      <c r="AA1053" s="50">
        <f t="shared" si="220"/>
        <v>0</v>
      </c>
      <c r="AB1053" s="27">
        <v>1000000152</v>
      </c>
    </row>
    <row r="1054" spans="1:28" s="27" customFormat="1" ht="13.8" hidden="1">
      <c r="A1054" s="39" t="s">
        <v>1245</v>
      </c>
      <c r="B1054" s="58" t="s">
        <v>60</v>
      </c>
      <c r="C1054" s="59" t="s">
        <v>2216</v>
      </c>
      <c r="D1054" s="59">
        <v>1000000145</v>
      </c>
      <c r="E1054" s="60" t="s">
        <v>2217</v>
      </c>
      <c r="F1054" s="40">
        <v>43337</v>
      </c>
      <c r="G1054" s="40" t="str">
        <f t="shared" si="208"/>
        <v>Targeted Dealer</v>
      </c>
      <c r="H1054" s="40"/>
      <c r="I1054" s="41">
        <v>225</v>
      </c>
      <c r="J1054" s="41">
        <f t="shared" ca="1" si="209"/>
        <v>4957.2580645161288</v>
      </c>
      <c r="K1054" s="42">
        <v>123.1</v>
      </c>
      <c r="L1054" s="43">
        <f t="shared" ca="1" si="210"/>
        <v>-4834.1580645161284</v>
      </c>
      <c r="M1054" s="43">
        <f t="shared" ca="1" si="211"/>
        <v>2.4832275906946477</v>
      </c>
      <c r="N1054" s="44">
        <v>172</v>
      </c>
      <c r="O1054" s="45" t="str">
        <f t="shared" ca="1" si="212"/>
        <v>Nov</v>
      </c>
      <c r="P1054" s="42">
        <v>172</v>
      </c>
      <c r="Q1054" s="44">
        <f t="shared" si="213"/>
        <v>-48.900000000000006</v>
      </c>
      <c r="R1054" s="45">
        <f t="shared" ca="1" si="214"/>
        <v>-0.28430232558139534</v>
      </c>
      <c r="S1054" s="44" t="str">
        <f t="shared" ca="1" si="215"/>
        <v>DEGROWTH</v>
      </c>
      <c r="T1054" s="46">
        <v>70.5</v>
      </c>
      <c r="U1054" s="46" t="str">
        <f t="shared" ca="1" si="216"/>
        <v>Dec</v>
      </c>
      <c r="V1054" s="42">
        <v>70.5</v>
      </c>
      <c r="W1054" s="47">
        <f t="shared" si="217"/>
        <v>52.599999999999994</v>
      </c>
      <c r="X1054" s="48">
        <f t="shared" ca="1" si="218"/>
        <v>0.74609929078014181</v>
      </c>
      <c r="Y1054" s="47" t="str">
        <f t="shared" ca="1" si="219"/>
        <v>GROWTH</v>
      </c>
      <c r="Z1054" s="50">
        <v>0</v>
      </c>
      <c r="AA1054" s="50">
        <f t="shared" si="220"/>
        <v>0</v>
      </c>
      <c r="AB1054" s="27">
        <v>1000000145</v>
      </c>
    </row>
    <row r="1055" spans="1:28" s="27" customFormat="1" ht="13.8" hidden="1">
      <c r="A1055" s="39" t="s">
        <v>1245</v>
      </c>
      <c r="B1055" s="58" t="s">
        <v>60</v>
      </c>
      <c r="C1055" s="59" t="s">
        <v>2218</v>
      </c>
      <c r="D1055" s="59">
        <v>1000000162</v>
      </c>
      <c r="E1055" s="60" t="s">
        <v>2219</v>
      </c>
      <c r="F1055" s="40">
        <v>43337</v>
      </c>
      <c r="G1055" s="40" t="str">
        <f t="shared" si="208"/>
        <v>Targeted Dealer</v>
      </c>
      <c r="H1055" s="40" t="s">
        <v>113</v>
      </c>
      <c r="I1055" s="41">
        <v>50</v>
      </c>
      <c r="J1055" s="41">
        <f t="shared" ca="1" si="209"/>
        <v>1101.6129032258063</v>
      </c>
      <c r="K1055" s="42">
        <v>20</v>
      </c>
      <c r="L1055" s="43">
        <f t="shared" ca="1" si="210"/>
        <v>-1081.6129032258063</v>
      </c>
      <c r="M1055" s="43">
        <f t="shared" ca="1" si="211"/>
        <v>1.8155197657393851</v>
      </c>
      <c r="N1055" s="44">
        <v>35</v>
      </c>
      <c r="O1055" s="45" t="str">
        <f t="shared" ca="1" si="212"/>
        <v>Nov</v>
      </c>
      <c r="P1055" s="42">
        <v>35</v>
      </c>
      <c r="Q1055" s="44">
        <f t="shared" si="213"/>
        <v>-15</v>
      </c>
      <c r="R1055" s="45">
        <f t="shared" ca="1" si="214"/>
        <v>-0.4285714285714286</v>
      </c>
      <c r="S1055" s="44" t="str">
        <f t="shared" ca="1" si="215"/>
        <v>DEGROWTH</v>
      </c>
      <c r="T1055" s="46">
        <v>35</v>
      </c>
      <c r="U1055" s="46" t="str">
        <f t="shared" ca="1" si="216"/>
        <v>Dec</v>
      </c>
      <c r="V1055" s="42">
        <v>35</v>
      </c>
      <c r="W1055" s="47">
        <f t="shared" si="217"/>
        <v>-15</v>
      </c>
      <c r="X1055" s="48">
        <f t="shared" ca="1" si="218"/>
        <v>-0.4285714285714286</v>
      </c>
      <c r="Y1055" s="47" t="str">
        <f t="shared" ca="1" si="219"/>
        <v>DEGROWTH</v>
      </c>
      <c r="Z1055" s="50">
        <v>0</v>
      </c>
      <c r="AA1055" s="50">
        <f t="shared" si="220"/>
        <v>1</v>
      </c>
      <c r="AB1055" s="27">
        <v>1000000162</v>
      </c>
    </row>
    <row r="1056" spans="1:28" s="27" customFormat="1" ht="13.8" hidden="1">
      <c r="A1056" s="39" t="s">
        <v>1245</v>
      </c>
      <c r="B1056" s="58" t="s">
        <v>60</v>
      </c>
      <c r="C1056" s="59" t="s">
        <v>2220</v>
      </c>
      <c r="D1056" s="59">
        <v>1000000122</v>
      </c>
      <c r="E1056" s="60" t="s">
        <v>2221</v>
      </c>
      <c r="F1056" s="40">
        <v>43430</v>
      </c>
      <c r="G1056" s="40" t="str">
        <f t="shared" si="208"/>
        <v>Targeted Dealer</v>
      </c>
      <c r="H1056" s="40"/>
      <c r="I1056" s="41">
        <v>50</v>
      </c>
      <c r="J1056" s="41">
        <f t="shared" ca="1" si="209"/>
        <v>1101.6129032258063</v>
      </c>
      <c r="K1056" s="42">
        <v>21</v>
      </c>
      <c r="L1056" s="43">
        <f t="shared" ca="1" si="210"/>
        <v>-1080.6129032258063</v>
      </c>
      <c r="M1056" s="43">
        <f t="shared" ca="1" si="211"/>
        <v>1.9062957540263543</v>
      </c>
      <c r="N1056" s="44">
        <v>20</v>
      </c>
      <c r="O1056" s="45" t="str">
        <f t="shared" ca="1" si="212"/>
        <v>Nov</v>
      </c>
      <c r="P1056" s="42">
        <v>20</v>
      </c>
      <c r="Q1056" s="44">
        <f t="shared" si="213"/>
        <v>1</v>
      </c>
      <c r="R1056" s="45">
        <f t="shared" ca="1" si="214"/>
        <v>5.0000000000000044E-2</v>
      </c>
      <c r="S1056" s="44" t="str">
        <f t="shared" ca="1" si="215"/>
        <v>GROWTH</v>
      </c>
      <c r="T1056" s="46">
        <v>11</v>
      </c>
      <c r="U1056" s="46" t="str">
        <f t="shared" ca="1" si="216"/>
        <v>Dec</v>
      </c>
      <c r="V1056" s="42">
        <v>11</v>
      </c>
      <c r="W1056" s="47">
        <f t="shared" si="217"/>
        <v>10</v>
      </c>
      <c r="X1056" s="48">
        <f t="shared" ca="1" si="218"/>
        <v>0.90909090909090917</v>
      </c>
      <c r="Y1056" s="47" t="str">
        <f t="shared" ca="1" si="219"/>
        <v>GROWTH</v>
      </c>
      <c r="Z1056" s="50">
        <v>0</v>
      </c>
      <c r="AA1056" s="50">
        <f t="shared" si="220"/>
        <v>0</v>
      </c>
      <c r="AB1056" s="27">
        <v>1000000122</v>
      </c>
    </row>
    <row r="1057" spans="1:28" s="27" customFormat="1" ht="13.8" hidden="1">
      <c r="A1057" s="39" t="s">
        <v>1245</v>
      </c>
      <c r="B1057" s="58" t="s">
        <v>60</v>
      </c>
      <c r="C1057" s="59" t="s">
        <v>2222</v>
      </c>
      <c r="D1057" s="59">
        <v>1000000136</v>
      </c>
      <c r="E1057" s="60" t="s">
        <v>2223</v>
      </c>
      <c r="F1057" s="40">
        <v>43439</v>
      </c>
      <c r="G1057" s="40" t="str">
        <f t="shared" si="208"/>
        <v>Targeted Dealer</v>
      </c>
      <c r="H1057" s="40" t="s">
        <v>113</v>
      </c>
      <c r="I1057" s="41">
        <v>75</v>
      </c>
      <c r="J1057" s="41">
        <f t="shared" ca="1" si="209"/>
        <v>1652.4193548387098</v>
      </c>
      <c r="K1057" s="42">
        <v>63.5</v>
      </c>
      <c r="L1057" s="43">
        <f t="shared" ca="1" si="210"/>
        <v>-1588.9193548387098</v>
      </c>
      <c r="M1057" s="43">
        <f t="shared" ca="1" si="211"/>
        <v>3.8428501708150318</v>
      </c>
      <c r="N1057" s="44">
        <v>57.5</v>
      </c>
      <c r="O1057" s="45" t="str">
        <f t="shared" ca="1" si="212"/>
        <v>Nov</v>
      </c>
      <c r="P1057" s="42">
        <v>57.5</v>
      </c>
      <c r="Q1057" s="44">
        <f t="shared" si="213"/>
        <v>6</v>
      </c>
      <c r="R1057" s="45">
        <f t="shared" ca="1" si="214"/>
        <v>0.10434782608695659</v>
      </c>
      <c r="S1057" s="44" t="str">
        <f t="shared" ca="1" si="215"/>
        <v>GROWTH</v>
      </c>
      <c r="T1057" s="46">
        <v>47.5</v>
      </c>
      <c r="U1057" s="46" t="str">
        <f t="shared" ca="1" si="216"/>
        <v>Dec</v>
      </c>
      <c r="V1057" s="42">
        <v>47.5</v>
      </c>
      <c r="W1057" s="47">
        <f t="shared" si="217"/>
        <v>16</v>
      </c>
      <c r="X1057" s="48">
        <f t="shared" ca="1" si="218"/>
        <v>0.33684210526315783</v>
      </c>
      <c r="Y1057" s="47" t="str">
        <f t="shared" ca="1" si="219"/>
        <v>GROWTH</v>
      </c>
      <c r="Z1057" s="50">
        <v>0</v>
      </c>
      <c r="AA1057" s="50">
        <f t="shared" si="220"/>
        <v>1</v>
      </c>
      <c r="AB1057" s="27">
        <v>1000000136</v>
      </c>
    </row>
    <row r="1058" spans="1:28" s="27" customFormat="1" ht="13.8" hidden="1">
      <c r="A1058" s="39" t="s">
        <v>1245</v>
      </c>
      <c r="B1058" s="58" t="s">
        <v>60</v>
      </c>
      <c r="C1058" s="59" t="s">
        <v>2224</v>
      </c>
      <c r="D1058" s="59">
        <v>1000000123</v>
      </c>
      <c r="E1058" s="60" t="s">
        <v>2225</v>
      </c>
      <c r="F1058" s="40">
        <v>43446</v>
      </c>
      <c r="G1058" s="40" t="str">
        <f t="shared" si="208"/>
        <v>Targeted Dealer</v>
      </c>
      <c r="H1058" s="40" t="s">
        <v>113</v>
      </c>
      <c r="I1058" s="41">
        <v>60</v>
      </c>
      <c r="J1058" s="41">
        <f t="shared" ca="1" si="209"/>
        <v>1321.9354838709678</v>
      </c>
      <c r="K1058" s="42">
        <v>10</v>
      </c>
      <c r="L1058" s="43">
        <f t="shared" ca="1" si="210"/>
        <v>-1311.9354838709678</v>
      </c>
      <c r="M1058" s="43">
        <f t="shared" ca="1" si="211"/>
        <v>0.75646656905807708</v>
      </c>
      <c r="N1058" s="44">
        <v>12.5</v>
      </c>
      <c r="O1058" s="45" t="str">
        <f t="shared" ca="1" si="212"/>
        <v>Nov</v>
      </c>
      <c r="P1058" s="42">
        <v>12.5</v>
      </c>
      <c r="Q1058" s="44">
        <f t="shared" si="213"/>
        <v>-2.5</v>
      </c>
      <c r="R1058" s="45">
        <f t="shared" ca="1" si="214"/>
        <v>-0.19999999999999996</v>
      </c>
      <c r="S1058" s="44" t="str">
        <f t="shared" ca="1" si="215"/>
        <v>DEGROWTH</v>
      </c>
      <c r="T1058" s="46">
        <v>30</v>
      </c>
      <c r="U1058" s="46" t="str">
        <f t="shared" ca="1" si="216"/>
        <v>Dec</v>
      </c>
      <c r="V1058" s="42">
        <v>30</v>
      </c>
      <c r="W1058" s="47">
        <f t="shared" si="217"/>
        <v>-20</v>
      </c>
      <c r="X1058" s="48">
        <f t="shared" ca="1" si="218"/>
        <v>-0.66666666666666674</v>
      </c>
      <c r="Y1058" s="47" t="str">
        <f t="shared" ca="1" si="219"/>
        <v>DEGROWTH</v>
      </c>
      <c r="Z1058" s="50">
        <v>0</v>
      </c>
      <c r="AA1058" s="50">
        <f t="shared" si="220"/>
        <v>1</v>
      </c>
      <c r="AB1058" s="27">
        <v>1000000123</v>
      </c>
    </row>
    <row r="1059" spans="1:28" s="27" customFormat="1" ht="13.8" hidden="1">
      <c r="A1059" s="39" t="s">
        <v>1245</v>
      </c>
      <c r="B1059" s="58" t="s">
        <v>60</v>
      </c>
      <c r="C1059" s="59" t="s">
        <v>2226</v>
      </c>
      <c r="D1059" s="59">
        <v>1000000160</v>
      </c>
      <c r="E1059" s="60" t="s">
        <v>2227</v>
      </c>
      <c r="F1059" s="40">
        <v>43566</v>
      </c>
      <c r="G1059" s="40" t="str">
        <f t="shared" si="208"/>
        <v>Targeted Dealer</v>
      </c>
      <c r="H1059" s="40"/>
      <c r="I1059" s="41">
        <v>50</v>
      </c>
      <c r="J1059" s="41">
        <f t="shared" ca="1" si="209"/>
        <v>1101.6129032258063</v>
      </c>
      <c r="K1059" s="42">
        <v>27.5</v>
      </c>
      <c r="L1059" s="43">
        <f t="shared" ca="1" si="210"/>
        <v>-1074.1129032258063</v>
      </c>
      <c r="M1059" s="43">
        <f t="shared" ca="1" si="211"/>
        <v>2.4963396778916547</v>
      </c>
      <c r="N1059" s="44">
        <v>37.5</v>
      </c>
      <c r="O1059" s="45" t="str">
        <f t="shared" ca="1" si="212"/>
        <v>Nov</v>
      </c>
      <c r="P1059" s="42">
        <v>37.5</v>
      </c>
      <c r="Q1059" s="44">
        <f t="shared" si="213"/>
        <v>-10</v>
      </c>
      <c r="R1059" s="45">
        <f t="shared" ca="1" si="214"/>
        <v>-0.26666666666666672</v>
      </c>
      <c r="S1059" s="44" t="str">
        <f t="shared" ca="1" si="215"/>
        <v>DEGROWTH</v>
      </c>
      <c r="T1059" s="46">
        <v>20</v>
      </c>
      <c r="U1059" s="46" t="str">
        <f t="shared" ca="1" si="216"/>
        <v>Dec</v>
      </c>
      <c r="V1059" s="42">
        <v>20</v>
      </c>
      <c r="W1059" s="47">
        <f t="shared" si="217"/>
        <v>7.5</v>
      </c>
      <c r="X1059" s="48">
        <f t="shared" ca="1" si="218"/>
        <v>0.375</v>
      </c>
      <c r="Y1059" s="47" t="str">
        <f t="shared" ca="1" si="219"/>
        <v>GROWTH</v>
      </c>
      <c r="Z1059" s="50">
        <v>0</v>
      </c>
      <c r="AA1059" s="50">
        <f t="shared" si="220"/>
        <v>0</v>
      </c>
      <c r="AB1059" s="27">
        <v>1000000160</v>
      </c>
    </row>
    <row r="1060" spans="1:28" s="27" customFormat="1" ht="13.8" hidden="1">
      <c r="A1060" s="39" t="s">
        <v>1245</v>
      </c>
      <c r="B1060" s="58" t="s">
        <v>60</v>
      </c>
      <c r="C1060" s="59" t="s">
        <v>2228</v>
      </c>
      <c r="D1060" s="59">
        <v>1000000141</v>
      </c>
      <c r="E1060" s="60" t="s">
        <v>2229</v>
      </c>
      <c r="F1060" s="40">
        <v>43647</v>
      </c>
      <c r="G1060" s="40" t="str">
        <f t="shared" si="208"/>
        <v>Targeted Dealer</v>
      </c>
      <c r="H1060" s="40"/>
      <c r="I1060" s="41">
        <v>75</v>
      </c>
      <c r="J1060" s="41">
        <f t="shared" ca="1" si="209"/>
        <v>1652.4193548387098</v>
      </c>
      <c r="K1060" s="42">
        <v>42.5</v>
      </c>
      <c r="L1060" s="43">
        <f t="shared" ca="1" si="210"/>
        <v>-1609.9193548387098</v>
      </c>
      <c r="M1060" s="43">
        <f t="shared" ca="1" si="211"/>
        <v>2.5719863347974621</v>
      </c>
      <c r="N1060" s="44">
        <v>62.75</v>
      </c>
      <c r="O1060" s="45" t="str">
        <f t="shared" ca="1" si="212"/>
        <v>Nov</v>
      </c>
      <c r="P1060" s="42">
        <v>62.75</v>
      </c>
      <c r="Q1060" s="44">
        <f t="shared" si="213"/>
        <v>-20.25</v>
      </c>
      <c r="R1060" s="45">
        <f t="shared" ca="1" si="214"/>
        <v>-0.32270916334661359</v>
      </c>
      <c r="S1060" s="44" t="str">
        <f t="shared" ca="1" si="215"/>
        <v>DEGROWTH</v>
      </c>
      <c r="T1060" s="46">
        <v>35</v>
      </c>
      <c r="U1060" s="46" t="str">
        <f t="shared" ca="1" si="216"/>
        <v>Dec</v>
      </c>
      <c r="V1060" s="42">
        <v>35</v>
      </c>
      <c r="W1060" s="47">
        <f t="shared" si="217"/>
        <v>7.5</v>
      </c>
      <c r="X1060" s="48">
        <f t="shared" ca="1" si="218"/>
        <v>0.21428571428571419</v>
      </c>
      <c r="Y1060" s="47" t="str">
        <f t="shared" ca="1" si="219"/>
        <v>GROWTH</v>
      </c>
      <c r="Z1060" s="50">
        <v>0</v>
      </c>
      <c r="AA1060" s="50">
        <f t="shared" si="220"/>
        <v>0</v>
      </c>
      <c r="AB1060" s="27">
        <v>1000000141</v>
      </c>
    </row>
    <row r="1061" spans="1:28" s="27" customFormat="1" ht="13.8" hidden="1">
      <c r="A1061" s="39" t="s">
        <v>1245</v>
      </c>
      <c r="B1061" s="58" t="s">
        <v>60</v>
      </c>
      <c r="C1061" s="59" t="s">
        <v>2230</v>
      </c>
      <c r="D1061" s="59">
        <v>1000000143</v>
      </c>
      <c r="E1061" s="60" t="s">
        <v>2231</v>
      </c>
      <c r="F1061" s="40">
        <v>43675</v>
      </c>
      <c r="G1061" s="40" t="str">
        <f t="shared" si="208"/>
        <v>Targeted Dealer</v>
      </c>
      <c r="H1061" s="40"/>
      <c r="I1061" s="41">
        <v>60</v>
      </c>
      <c r="J1061" s="41">
        <f t="shared" ca="1" si="209"/>
        <v>1321.9354838709678</v>
      </c>
      <c r="K1061" s="42">
        <v>45</v>
      </c>
      <c r="L1061" s="43">
        <f t="shared" ca="1" si="210"/>
        <v>-1276.9354838709678</v>
      </c>
      <c r="M1061" s="43">
        <f t="shared" ca="1" si="211"/>
        <v>3.4040995607613467</v>
      </c>
      <c r="N1061" s="44">
        <v>40</v>
      </c>
      <c r="O1061" s="45" t="str">
        <f t="shared" ca="1" si="212"/>
        <v>Nov</v>
      </c>
      <c r="P1061" s="42">
        <v>40</v>
      </c>
      <c r="Q1061" s="44">
        <f t="shared" si="213"/>
        <v>5</v>
      </c>
      <c r="R1061" s="45">
        <f t="shared" ca="1" si="214"/>
        <v>0.125</v>
      </c>
      <c r="S1061" s="44" t="str">
        <f t="shared" ca="1" si="215"/>
        <v>GROWTH</v>
      </c>
      <c r="T1061" s="46">
        <v>40</v>
      </c>
      <c r="U1061" s="46" t="str">
        <f t="shared" ca="1" si="216"/>
        <v>Dec</v>
      </c>
      <c r="V1061" s="42">
        <v>40</v>
      </c>
      <c r="W1061" s="47">
        <f t="shared" si="217"/>
        <v>5</v>
      </c>
      <c r="X1061" s="48">
        <f t="shared" ca="1" si="218"/>
        <v>0.125</v>
      </c>
      <c r="Y1061" s="47" t="str">
        <f t="shared" ca="1" si="219"/>
        <v>GROWTH</v>
      </c>
      <c r="Z1061" s="50">
        <v>0</v>
      </c>
      <c r="AA1061" s="50">
        <f t="shared" si="220"/>
        <v>0</v>
      </c>
      <c r="AB1061" s="27">
        <v>1000000143</v>
      </c>
    </row>
    <row r="1062" spans="1:28" s="27" customFormat="1" ht="13.8" hidden="1">
      <c r="A1062" s="39" t="s">
        <v>1245</v>
      </c>
      <c r="B1062" s="58" t="s">
        <v>60</v>
      </c>
      <c r="C1062" s="59" t="s">
        <v>2232</v>
      </c>
      <c r="D1062" s="59">
        <v>1000000153</v>
      </c>
      <c r="E1062" s="60" t="s">
        <v>2233</v>
      </c>
      <c r="F1062" s="40">
        <v>44041</v>
      </c>
      <c r="G1062" s="40" t="str">
        <f t="shared" si="208"/>
        <v>Targeted Dealer</v>
      </c>
      <c r="H1062" s="40"/>
      <c r="I1062" s="41">
        <v>150</v>
      </c>
      <c r="J1062" s="41">
        <f t="shared" ca="1" si="209"/>
        <v>3304.8387096774195</v>
      </c>
      <c r="K1062" s="42">
        <v>180</v>
      </c>
      <c r="L1062" s="43">
        <f t="shared" ca="1" si="210"/>
        <v>-3124.8387096774195</v>
      </c>
      <c r="M1062" s="43">
        <f t="shared" ca="1" si="211"/>
        <v>5.4465592972181556</v>
      </c>
      <c r="N1062" s="44">
        <v>156</v>
      </c>
      <c r="O1062" s="45" t="str">
        <f t="shared" ca="1" si="212"/>
        <v>Nov</v>
      </c>
      <c r="P1062" s="42">
        <v>156</v>
      </c>
      <c r="Q1062" s="44">
        <f t="shared" si="213"/>
        <v>24</v>
      </c>
      <c r="R1062" s="45">
        <f t="shared" ca="1" si="214"/>
        <v>0.15384615384615374</v>
      </c>
      <c r="S1062" s="44" t="str">
        <f t="shared" ca="1" si="215"/>
        <v>GROWTH</v>
      </c>
      <c r="T1062" s="46">
        <v>97.5</v>
      </c>
      <c r="U1062" s="46" t="str">
        <f t="shared" ca="1" si="216"/>
        <v>Dec</v>
      </c>
      <c r="V1062" s="42">
        <v>97.5</v>
      </c>
      <c r="W1062" s="47">
        <f t="shared" si="217"/>
        <v>82.5</v>
      </c>
      <c r="X1062" s="48">
        <f t="shared" ca="1" si="218"/>
        <v>0.84615384615384626</v>
      </c>
      <c r="Y1062" s="47" t="str">
        <f t="shared" ca="1" si="219"/>
        <v>GROWTH</v>
      </c>
      <c r="Z1062" s="50">
        <v>0</v>
      </c>
      <c r="AA1062" s="50">
        <f t="shared" si="220"/>
        <v>0</v>
      </c>
      <c r="AB1062" s="27">
        <v>1000000153</v>
      </c>
    </row>
    <row r="1063" spans="1:28" s="27" customFormat="1" ht="13.8" hidden="1">
      <c r="A1063" s="39" t="s">
        <v>1245</v>
      </c>
      <c r="B1063" s="58" t="s">
        <v>60</v>
      </c>
      <c r="C1063" s="59" t="s">
        <v>2234</v>
      </c>
      <c r="D1063" s="59">
        <v>1000000836</v>
      </c>
      <c r="E1063" s="60" t="s">
        <v>2235</v>
      </c>
      <c r="F1063" s="40">
        <v>44123</v>
      </c>
      <c r="G1063" s="40" t="str">
        <f t="shared" si="208"/>
        <v>Targeted Dealer</v>
      </c>
      <c r="H1063" s="40"/>
      <c r="I1063" s="41">
        <v>125</v>
      </c>
      <c r="J1063" s="41">
        <f t="shared" ca="1" si="209"/>
        <v>2754.0322580645161</v>
      </c>
      <c r="K1063" s="42">
        <v>56</v>
      </c>
      <c r="L1063" s="43">
        <f t="shared" ca="1" si="210"/>
        <v>-2698.0322580645161</v>
      </c>
      <c r="M1063" s="43">
        <f t="shared" ca="1" si="211"/>
        <v>2.0333821376281112</v>
      </c>
      <c r="N1063" s="44">
        <v>79</v>
      </c>
      <c r="O1063" s="45" t="str">
        <f t="shared" ca="1" si="212"/>
        <v>Nov</v>
      </c>
      <c r="P1063" s="42">
        <v>79</v>
      </c>
      <c r="Q1063" s="44">
        <f t="shared" si="213"/>
        <v>-23</v>
      </c>
      <c r="R1063" s="45">
        <f t="shared" ca="1" si="214"/>
        <v>-0.29113924050632911</v>
      </c>
      <c r="S1063" s="44" t="str">
        <f t="shared" ca="1" si="215"/>
        <v>DEGROWTH</v>
      </c>
      <c r="T1063" s="46">
        <v>56.5</v>
      </c>
      <c r="U1063" s="46" t="str">
        <f t="shared" ca="1" si="216"/>
        <v>Dec</v>
      </c>
      <c r="V1063" s="42">
        <v>56.5</v>
      </c>
      <c r="W1063" s="47">
        <f t="shared" si="217"/>
        <v>-0.5</v>
      </c>
      <c r="X1063" s="48">
        <f t="shared" ca="1" si="218"/>
        <v>-8.8495575221239076E-3</v>
      </c>
      <c r="Y1063" s="47" t="str">
        <f t="shared" ca="1" si="219"/>
        <v>DEGROWTH</v>
      </c>
      <c r="Z1063" s="50">
        <v>0</v>
      </c>
      <c r="AA1063" s="50">
        <f t="shared" si="220"/>
        <v>0</v>
      </c>
      <c r="AB1063" s="27">
        <v>1000000836</v>
      </c>
    </row>
    <row r="1064" spans="1:28" s="27" customFormat="1" ht="13.8" hidden="1">
      <c r="A1064" s="39" t="s">
        <v>1245</v>
      </c>
      <c r="B1064" s="58" t="s">
        <v>60</v>
      </c>
      <c r="C1064" s="59" t="s">
        <v>2236</v>
      </c>
      <c r="D1064" s="59">
        <v>1000000159</v>
      </c>
      <c r="E1064" s="60" t="s">
        <v>2237</v>
      </c>
      <c r="F1064" s="40">
        <v>44140</v>
      </c>
      <c r="G1064" s="40" t="str">
        <f t="shared" si="208"/>
        <v>Targeted Dealer</v>
      </c>
      <c r="H1064" s="40"/>
      <c r="I1064" s="41">
        <v>75</v>
      </c>
      <c r="J1064" s="41">
        <f t="shared" ca="1" si="209"/>
        <v>1652.4193548387098</v>
      </c>
      <c r="K1064" s="42">
        <v>35.5</v>
      </c>
      <c r="L1064" s="43">
        <f t="shared" ca="1" si="210"/>
        <v>-1616.9193548387098</v>
      </c>
      <c r="M1064" s="43">
        <f t="shared" ca="1" si="211"/>
        <v>2.148365056124939</v>
      </c>
      <c r="N1064" s="44">
        <v>54.5</v>
      </c>
      <c r="O1064" s="45" t="str">
        <f t="shared" ca="1" si="212"/>
        <v>Nov</v>
      </c>
      <c r="P1064" s="42">
        <v>54.5</v>
      </c>
      <c r="Q1064" s="44">
        <f t="shared" si="213"/>
        <v>-19</v>
      </c>
      <c r="R1064" s="45">
        <f t="shared" ca="1" si="214"/>
        <v>-0.34862385321100919</v>
      </c>
      <c r="S1064" s="44" t="str">
        <f t="shared" ca="1" si="215"/>
        <v>DEGROWTH</v>
      </c>
      <c r="T1064" s="46">
        <v>10</v>
      </c>
      <c r="U1064" s="46" t="str">
        <f t="shared" ca="1" si="216"/>
        <v>Dec</v>
      </c>
      <c r="V1064" s="42">
        <v>10</v>
      </c>
      <c r="W1064" s="47">
        <f t="shared" si="217"/>
        <v>25.5</v>
      </c>
      <c r="X1064" s="48">
        <f t="shared" ca="1" si="218"/>
        <v>2.5499999999999998</v>
      </c>
      <c r="Y1064" s="47" t="str">
        <f t="shared" ca="1" si="219"/>
        <v>GROWTH</v>
      </c>
      <c r="Z1064" s="50">
        <v>0</v>
      </c>
      <c r="AA1064" s="50">
        <f t="shared" si="220"/>
        <v>0</v>
      </c>
      <c r="AB1064" s="27">
        <v>1000000159</v>
      </c>
    </row>
    <row r="1065" spans="1:28" s="27" customFormat="1" ht="13.8" hidden="1">
      <c r="A1065" s="39" t="s">
        <v>1245</v>
      </c>
      <c r="B1065" s="58" t="s">
        <v>60</v>
      </c>
      <c r="C1065" s="59" t="s">
        <v>2238</v>
      </c>
      <c r="D1065" s="59">
        <v>1000000133</v>
      </c>
      <c r="E1065" s="60" t="s">
        <v>2239</v>
      </c>
      <c r="F1065" s="40">
        <v>44215</v>
      </c>
      <c r="G1065" s="40" t="str">
        <f t="shared" si="208"/>
        <v>Targeted Dealer</v>
      </c>
      <c r="H1065" s="40" t="s">
        <v>113</v>
      </c>
      <c r="I1065" s="41">
        <v>225</v>
      </c>
      <c r="J1065" s="41">
        <f t="shared" ca="1" si="209"/>
        <v>4957.2580645161288</v>
      </c>
      <c r="K1065" s="42">
        <v>66.95</v>
      </c>
      <c r="L1065" s="43">
        <f t="shared" ca="1" si="210"/>
        <v>-4890.308064516129</v>
      </c>
      <c r="M1065" s="43">
        <f t="shared" ca="1" si="211"/>
        <v>1.3505449812916872</v>
      </c>
      <c r="N1065" s="44">
        <v>70.75</v>
      </c>
      <c r="O1065" s="45" t="str">
        <f t="shared" ca="1" si="212"/>
        <v>Nov</v>
      </c>
      <c r="P1065" s="42">
        <v>70.75</v>
      </c>
      <c r="Q1065" s="44">
        <f t="shared" si="213"/>
        <v>-3.7999999999999972</v>
      </c>
      <c r="R1065" s="45">
        <f t="shared" ca="1" si="214"/>
        <v>-5.3710247349823326E-2</v>
      </c>
      <c r="S1065" s="44" t="str">
        <f t="shared" ca="1" si="215"/>
        <v>DEGROWTH</v>
      </c>
      <c r="T1065" s="46">
        <v>132</v>
      </c>
      <c r="U1065" s="46" t="str">
        <f t="shared" ca="1" si="216"/>
        <v>Dec</v>
      </c>
      <c r="V1065" s="42">
        <v>132</v>
      </c>
      <c r="W1065" s="47">
        <f t="shared" si="217"/>
        <v>-65.05</v>
      </c>
      <c r="X1065" s="48">
        <f t="shared" ca="1" si="218"/>
        <v>-0.4928030303030303</v>
      </c>
      <c r="Y1065" s="47" t="str">
        <f t="shared" ca="1" si="219"/>
        <v>DEGROWTH</v>
      </c>
      <c r="Z1065" s="50">
        <v>0</v>
      </c>
      <c r="AA1065" s="50">
        <f t="shared" si="220"/>
        <v>1</v>
      </c>
      <c r="AB1065" s="27">
        <v>1000000133</v>
      </c>
    </row>
    <row r="1066" spans="1:28" s="27" customFormat="1" ht="13.8" hidden="1">
      <c r="A1066" s="39" t="s">
        <v>1245</v>
      </c>
      <c r="B1066" s="58" t="s">
        <v>60</v>
      </c>
      <c r="C1066" s="59" t="s">
        <v>2240</v>
      </c>
      <c r="D1066" s="59">
        <v>1000000135</v>
      </c>
      <c r="E1066" s="60" t="s">
        <v>2241</v>
      </c>
      <c r="F1066" s="40">
        <v>44452</v>
      </c>
      <c r="G1066" s="40" t="str">
        <f t="shared" si="208"/>
        <v>Targeted Dealer</v>
      </c>
      <c r="H1066" s="40"/>
      <c r="I1066" s="41">
        <v>60</v>
      </c>
      <c r="J1066" s="41">
        <f t="shared" ca="1" si="209"/>
        <v>1321.9354838709678</v>
      </c>
      <c r="K1066" s="42">
        <v>50</v>
      </c>
      <c r="L1066" s="43">
        <f t="shared" ca="1" si="210"/>
        <v>-1271.9354838709678</v>
      </c>
      <c r="M1066" s="43">
        <f t="shared" ca="1" si="211"/>
        <v>3.782332845290385</v>
      </c>
      <c r="N1066" s="44">
        <v>35</v>
      </c>
      <c r="O1066" s="45" t="str">
        <f t="shared" ca="1" si="212"/>
        <v>Nov</v>
      </c>
      <c r="P1066" s="42">
        <v>35</v>
      </c>
      <c r="Q1066" s="44">
        <f t="shared" si="213"/>
        <v>15</v>
      </c>
      <c r="R1066" s="45">
        <f t="shared" ca="1" si="214"/>
        <v>0.4285714285714286</v>
      </c>
      <c r="S1066" s="44" t="str">
        <f t="shared" ca="1" si="215"/>
        <v>GROWTH</v>
      </c>
      <c r="T1066" s="46">
        <v>35</v>
      </c>
      <c r="U1066" s="46" t="str">
        <f t="shared" ca="1" si="216"/>
        <v>Dec</v>
      </c>
      <c r="V1066" s="42">
        <v>35</v>
      </c>
      <c r="W1066" s="47">
        <f t="shared" si="217"/>
        <v>15</v>
      </c>
      <c r="X1066" s="48">
        <f t="shared" ca="1" si="218"/>
        <v>0.4285714285714286</v>
      </c>
      <c r="Y1066" s="47" t="str">
        <f t="shared" ca="1" si="219"/>
        <v>GROWTH</v>
      </c>
      <c r="Z1066" s="50">
        <v>0</v>
      </c>
      <c r="AA1066" s="50">
        <f t="shared" si="220"/>
        <v>0</v>
      </c>
      <c r="AB1066" s="27">
        <v>1000000135</v>
      </c>
    </row>
    <row r="1067" spans="1:28" s="27" customFormat="1" ht="13.8" hidden="1">
      <c r="A1067" s="39" t="s">
        <v>1245</v>
      </c>
      <c r="B1067" s="58" t="s">
        <v>60</v>
      </c>
      <c r="C1067" s="59" t="s">
        <v>2242</v>
      </c>
      <c r="D1067" s="59">
        <v>1000002609</v>
      </c>
      <c r="E1067" s="60" t="s">
        <v>2243</v>
      </c>
      <c r="F1067" s="40">
        <v>44616</v>
      </c>
      <c r="G1067" s="40" t="str">
        <f t="shared" si="208"/>
        <v>Targeted Dealer</v>
      </c>
      <c r="H1067" s="40"/>
      <c r="I1067" s="41">
        <v>60</v>
      </c>
      <c r="J1067" s="41">
        <f t="shared" ca="1" si="209"/>
        <v>1321.9354838709678</v>
      </c>
      <c r="K1067" s="42">
        <v>61</v>
      </c>
      <c r="L1067" s="43">
        <f t="shared" ca="1" si="210"/>
        <v>-1260.9354838709678</v>
      </c>
      <c r="M1067" s="43">
        <f t="shared" ca="1" si="211"/>
        <v>4.6144460712542701</v>
      </c>
      <c r="N1067" s="44">
        <v>30</v>
      </c>
      <c r="O1067" s="45" t="str">
        <f t="shared" ca="1" si="212"/>
        <v>Nov</v>
      </c>
      <c r="P1067" s="42">
        <v>30</v>
      </c>
      <c r="Q1067" s="44">
        <f t="shared" si="213"/>
        <v>31</v>
      </c>
      <c r="R1067" s="45">
        <f t="shared" ca="1" si="214"/>
        <v>1.0333333333333332</v>
      </c>
      <c r="S1067" s="44" t="str">
        <f t="shared" ca="1" si="215"/>
        <v>GROWTH</v>
      </c>
      <c r="T1067" s="46">
        <v>16.5</v>
      </c>
      <c r="U1067" s="46" t="str">
        <f t="shared" ca="1" si="216"/>
        <v>Dec</v>
      </c>
      <c r="V1067" s="42">
        <v>16.5</v>
      </c>
      <c r="W1067" s="47">
        <f t="shared" si="217"/>
        <v>44.5</v>
      </c>
      <c r="X1067" s="48">
        <f t="shared" ca="1" si="218"/>
        <v>2.6969696969696968</v>
      </c>
      <c r="Y1067" s="47" t="str">
        <f t="shared" ca="1" si="219"/>
        <v>GROWTH</v>
      </c>
      <c r="Z1067" s="50">
        <v>0</v>
      </c>
      <c r="AA1067" s="50">
        <f t="shared" si="220"/>
        <v>0</v>
      </c>
      <c r="AB1067" s="27">
        <v>1000002609</v>
      </c>
    </row>
    <row r="1068" spans="1:28" s="27" customFormat="1" ht="13.8" hidden="1">
      <c r="A1068" s="39" t="s">
        <v>1245</v>
      </c>
      <c r="B1068" s="58" t="s">
        <v>60</v>
      </c>
      <c r="C1068" s="59" t="s">
        <v>2244</v>
      </c>
      <c r="D1068" s="59">
        <v>1000002725</v>
      </c>
      <c r="E1068" s="61" t="s">
        <v>2245</v>
      </c>
      <c r="F1068" s="40">
        <v>44667</v>
      </c>
      <c r="G1068" s="40" t="str">
        <f t="shared" si="208"/>
        <v>-</v>
      </c>
      <c r="H1068" s="40"/>
      <c r="I1068" s="41">
        <v>0</v>
      </c>
      <c r="J1068" s="41">
        <f t="shared" ca="1" si="209"/>
        <v>0</v>
      </c>
      <c r="K1068" s="42">
        <v>0</v>
      </c>
      <c r="L1068" s="43">
        <f t="shared" ca="1" si="210"/>
        <v>0</v>
      </c>
      <c r="M1068" s="43" t="str">
        <f t="shared" ca="1" si="211"/>
        <v>-</v>
      </c>
      <c r="N1068" s="44">
        <v>0</v>
      </c>
      <c r="O1068" s="45" t="str">
        <f t="shared" ca="1" si="212"/>
        <v>Nov</v>
      </c>
      <c r="P1068" s="42">
        <v>0</v>
      </c>
      <c r="Q1068" s="44">
        <f t="shared" si="213"/>
        <v>0</v>
      </c>
      <c r="R1068" s="45">
        <f t="shared" ca="1" si="214"/>
        <v>0</v>
      </c>
      <c r="S1068" s="44" t="b">
        <f t="shared" si="215"/>
        <v>0</v>
      </c>
      <c r="T1068" s="46">
        <v>6.5</v>
      </c>
      <c r="U1068" s="46" t="str">
        <f t="shared" ca="1" si="216"/>
        <v>Dec</v>
      </c>
      <c r="V1068" s="42">
        <v>6.5</v>
      </c>
      <c r="W1068" s="47">
        <f t="shared" si="217"/>
        <v>-6.5</v>
      </c>
      <c r="X1068" s="48">
        <f t="shared" ca="1" si="218"/>
        <v>-1</v>
      </c>
      <c r="Y1068" s="47" t="str">
        <f t="shared" ca="1" si="219"/>
        <v>DEGROWTH</v>
      </c>
      <c r="Z1068" s="50">
        <v>1</v>
      </c>
      <c r="AA1068" s="50">
        <f t="shared" si="220"/>
        <v>0</v>
      </c>
      <c r="AB1068" s="27">
        <v>1000002725</v>
      </c>
    </row>
    <row r="1069" spans="1:28" s="27" customFormat="1" ht="13.8" hidden="1">
      <c r="A1069" s="39" t="s">
        <v>1245</v>
      </c>
      <c r="B1069" s="58" t="s">
        <v>60</v>
      </c>
      <c r="C1069" s="59" t="s">
        <v>2246</v>
      </c>
      <c r="D1069" s="59">
        <v>1000003163</v>
      </c>
      <c r="E1069" s="61" t="s">
        <v>2247</v>
      </c>
      <c r="F1069" s="40">
        <v>44916</v>
      </c>
      <c r="G1069" s="40" t="str">
        <f t="shared" si="208"/>
        <v>Targeted Dealer</v>
      </c>
      <c r="H1069" s="40"/>
      <c r="I1069" s="41">
        <v>50</v>
      </c>
      <c r="J1069" s="41">
        <f t="shared" ca="1" si="209"/>
        <v>1101.6129032258063</v>
      </c>
      <c r="K1069" s="42">
        <v>53.5</v>
      </c>
      <c r="L1069" s="43">
        <f t="shared" ca="1" si="210"/>
        <v>-1048.1129032258063</v>
      </c>
      <c r="M1069" s="43">
        <f t="shared" ca="1" si="211"/>
        <v>4.8565153733528552</v>
      </c>
      <c r="N1069" s="44">
        <v>15</v>
      </c>
      <c r="O1069" s="45" t="str">
        <f t="shared" ca="1" si="212"/>
        <v>Nov</v>
      </c>
      <c r="P1069" s="42">
        <v>15</v>
      </c>
      <c r="Q1069" s="44">
        <f t="shared" si="213"/>
        <v>38.5</v>
      </c>
      <c r="R1069" s="45">
        <f t="shared" ca="1" si="214"/>
        <v>2.5666666666666669</v>
      </c>
      <c r="S1069" s="44" t="str">
        <f t="shared" ca="1" si="215"/>
        <v>GROWTH</v>
      </c>
      <c r="T1069" s="46">
        <v>35.5</v>
      </c>
      <c r="U1069" s="46" t="str">
        <f t="shared" ca="1" si="216"/>
        <v>Dec</v>
      </c>
      <c r="V1069" s="42">
        <v>35.5</v>
      </c>
      <c r="W1069" s="47">
        <f t="shared" si="217"/>
        <v>18</v>
      </c>
      <c r="X1069" s="48">
        <f t="shared" ca="1" si="218"/>
        <v>0.50704225352112675</v>
      </c>
      <c r="Y1069" s="47" t="str">
        <f t="shared" ca="1" si="219"/>
        <v>GROWTH</v>
      </c>
      <c r="Z1069" s="50">
        <v>0</v>
      </c>
      <c r="AA1069" s="50">
        <f t="shared" si="220"/>
        <v>0</v>
      </c>
      <c r="AB1069" s="27">
        <v>1000003163</v>
      </c>
    </row>
    <row r="1070" spans="1:28" s="27" customFormat="1" ht="13.8" hidden="1">
      <c r="A1070" s="39" t="s">
        <v>1245</v>
      </c>
      <c r="B1070" s="58" t="s">
        <v>60</v>
      </c>
      <c r="C1070" s="59" t="s">
        <v>2248</v>
      </c>
      <c r="D1070" s="59">
        <v>1000003168</v>
      </c>
      <c r="E1070" s="61" t="s">
        <v>2249</v>
      </c>
      <c r="F1070" s="40">
        <v>44918</v>
      </c>
      <c r="G1070" s="40" t="str">
        <f t="shared" si="208"/>
        <v>Targeted Dealer</v>
      </c>
      <c r="H1070" s="40"/>
      <c r="I1070" s="41">
        <v>50</v>
      </c>
      <c r="J1070" s="41">
        <f t="shared" ca="1" si="209"/>
        <v>1101.6129032258063</v>
      </c>
      <c r="K1070" s="42">
        <v>62.75</v>
      </c>
      <c r="L1070" s="43">
        <f t="shared" ca="1" si="210"/>
        <v>-1038.8629032258063</v>
      </c>
      <c r="M1070" s="43">
        <f t="shared" ca="1" si="211"/>
        <v>5.696193265007321</v>
      </c>
      <c r="N1070" s="44">
        <v>55</v>
      </c>
      <c r="O1070" s="45" t="str">
        <f t="shared" ca="1" si="212"/>
        <v>Nov</v>
      </c>
      <c r="P1070" s="42">
        <v>55</v>
      </c>
      <c r="Q1070" s="44">
        <f t="shared" si="213"/>
        <v>7.75</v>
      </c>
      <c r="R1070" s="45">
        <f t="shared" ca="1" si="214"/>
        <v>0.14090909090909087</v>
      </c>
      <c r="S1070" s="44" t="str">
        <f t="shared" ca="1" si="215"/>
        <v>GROWTH</v>
      </c>
      <c r="T1070" s="46">
        <v>40</v>
      </c>
      <c r="U1070" s="46" t="str">
        <f t="shared" ca="1" si="216"/>
        <v>Dec</v>
      </c>
      <c r="V1070" s="42">
        <v>40</v>
      </c>
      <c r="W1070" s="47">
        <f t="shared" si="217"/>
        <v>22.75</v>
      </c>
      <c r="X1070" s="48">
        <f t="shared" ca="1" si="218"/>
        <v>0.56875000000000009</v>
      </c>
      <c r="Y1070" s="47" t="str">
        <f t="shared" ca="1" si="219"/>
        <v>GROWTH</v>
      </c>
      <c r="Z1070" s="50">
        <v>0</v>
      </c>
      <c r="AA1070" s="50">
        <f t="shared" si="220"/>
        <v>0</v>
      </c>
      <c r="AB1070" s="27">
        <v>1000003168</v>
      </c>
    </row>
    <row r="1071" spans="1:28" s="27" customFormat="1" ht="13.8" hidden="1">
      <c r="A1071" s="39" t="s">
        <v>1245</v>
      </c>
      <c r="B1071" s="58" t="s">
        <v>60</v>
      </c>
      <c r="C1071" s="59" t="s">
        <v>2250</v>
      </c>
      <c r="D1071" s="59">
        <v>1000003182</v>
      </c>
      <c r="E1071" s="61" t="s">
        <v>2251</v>
      </c>
      <c r="F1071" s="40">
        <v>44922</v>
      </c>
      <c r="G1071" s="40" t="str">
        <f t="shared" si="208"/>
        <v>-</v>
      </c>
      <c r="H1071" s="40"/>
      <c r="I1071" s="41">
        <v>0</v>
      </c>
      <c r="J1071" s="41">
        <f t="shared" ca="1" si="209"/>
        <v>0</v>
      </c>
      <c r="K1071" s="42">
        <v>0</v>
      </c>
      <c r="L1071" s="43">
        <f t="shared" ca="1" si="210"/>
        <v>0</v>
      </c>
      <c r="M1071" s="43" t="str">
        <f t="shared" ca="1" si="211"/>
        <v>-</v>
      </c>
      <c r="N1071" s="44">
        <v>0</v>
      </c>
      <c r="O1071" s="45" t="str">
        <f t="shared" ca="1" si="212"/>
        <v>Nov</v>
      </c>
      <c r="P1071" s="42">
        <v>0</v>
      </c>
      <c r="Q1071" s="44">
        <f t="shared" si="213"/>
        <v>0</v>
      </c>
      <c r="R1071" s="45">
        <f t="shared" ca="1" si="214"/>
        <v>0</v>
      </c>
      <c r="S1071" s="44" t="b">
        <f t="shared" si="215"/>
        <v>0</v>
      </c>
      <c r="T1071" s="46">
        <v>0</v>
      </c>
      <c r="U1071" s="46" t="str">
        <f t="shared" ca="1" si="216"/>
        <v>Dec</v>
      </c>
      <c r="V1071" s="42">
        <v>0</v>
      </c>
      <c r="W1071" s="47">
        <f t="shared" si="217"/>
        <v>0</v>
      </c>
      <c r="X1071" s="48">
        <f t="shared" ca="1" si="218"/>
        <v>0</v>
      </c>
      <c r="Y1071" s="47" t="b">
        <f t="shared" si="219"/>
        <v>0</v>
      </c>
      <c r="Z1071" s="50">
        <v>1</v>
      </c>
      <c r="AA1071" s="50">
        <f t="shared" si="220"/>
        <v>0</v>
      </c>
      <c r="AB1071" s="27">
        <v>1000003182</v>
      </c>
    </row>
    <row r="1072" spans="1:28" s="27" customFormat="1" ht="13.8" hidden="1">
      <c r="A1072" s="39" t="s">
        <v>1245</v>
      </c>
      <c r="B1072" s="58" t="s">
        <v>60</v>
      </c>
      <c r="C1072" s="59" t="s">
        <v>2252</v>
      </c>
      <c r="D1072" s="59">
        <v>1000003184</v>
      </c>
      <c r="E1072" s="61" t="s">
        <v>2253</v>
      </c>
      <c r="F1072" s="40">
        <v>44923</v>
      </c>
      <c r="G1072" s="40" t="str">
        <f t="shared" si="208"/>
        <v>Targeted Dealer</v>
      </c>
      <c r="H1072" s="40"/>
      <c r="I1072" s="41">
        <v>20</v>
      </c>
      <c r="J1072" s="41">
        <f t="shared" ca="1" si="209"/>
        <v>440.64516129032256</v>
      </c>
      <c r="K1072" s="42">
        <v>22.5</v>
      </c>
      <c r="L1072" s="43">
        <f t="shared" ca="1" si="210"/>
        <v>-418.14516129032256</v>
      </c>
      <c r="M1072" s="43">
        <f t="shared" ca="1" si="211"/>
        <v>5.1061493411420207</v>
      </c>
      <c r="N1072" s="44">
        <v>0</v>
      </c>
      <c r="O1072" s="45" t="str">
        <f t="shared" ca="1" si="212"/>
        <v>Nov</v>
      </c>
      <c r="P1072" s="42">
        <v>0</v>
      </c>
      <c r="Q1072" s="44">
        <f t="shared" si="213"/>
        <v>22.5</v>
      </c>
      <c r="R1072" s="45">
        <f t="shared" ca="1" si="214"/>
        <v>0</v>
      </c>
      <c r="S1072" s="44" t="b">
        <f t="shared" si="215"/>
        <v>0</v>
      </c>
      <c r="T1072" s="46">
        <v>12.5</v>
      </c>
      <c r="U1072" s="46" t="str">
        <f t="shared" ca="1" si="216"/>
        <v>Dec</v>
      </c>
      <c r="V1072" s="42">
        <v>12.5</v>
      </c>
      <c r="W1072" s="47">
        <f t="shared" si="217"/>
        <v>10</v>
      </c>
      <c r="X1072" s="48">
        <f t="shared" ca="1" si="218"/>
        <v>0.8</v>
      </c>
      <c r="Y1072" s="47" t="str">
        <f t="shared" ca="1" si="219"/>
        <v>GROWTH</v>
      </c>
      <c r="Z1072" s="50">
        <v>0</v>
      </c>
      <c r="AA1072" s="50">
        <f t="shared" si="220"/>
        <v>0</v>
      </c>
      <c r="AB1072" s="27">
        <v>1000003184</v>
      </c>
    </row>
    <row r="1073" spans="1:28" s="27" customFormat="1" ht="13.8" hidden="1">
      <c r="A1073" s="39" t="s">
        <v>1245</v>
      </c>
      <c r="B1073" s="58" t="s">
        <v>60</v>
      </c>
      <c r="C1073" s="59" t="s">
        <v>2254</v>
      </c>
      <c r="D1073" s="59">
        <v>1000003208</v>
      </c>
      <c r="E1073" s="61" t="s">
        <v>2255</v>
      </c>
      <c r="F1073" s="40">
        <v>44926</v>
      </c>
      <c r="G1073" s="40" t="str">
        <f t="shared" si="208"/>
        <v>Targeted Dealer</v>
      </c>
      <c r="H1073" s="40"/>
      <c r="I1073" s="41">
        <v>275</v>
      </c>
      <c r="J1073" s="41">
        <f t="shared" ca="1" si="209"/>
        <v>6058.8709677419356</v>
      </c>
      <c r="K1073" s="42">
        <v>295</v>
      </c>
      <c r="L1073" s="43">
        <f t="shared" ca="1" si="210"/>
        <v>-5763.8709677419356</v>
      </c>
      <c r="M1073" s="43">
        <f t="shared" ca="1" si="211"/>
        <v>4.8688939172101691</v>
      </c>
      <c r="N1073" s="44">
        <v>219</v>
      </c>
      <c r="O1073" s="45" t="str">
        <f t="shared" ca="1" si="212"/>
        <v>Nov</v>
      </c>
      <c r="P1073" s="42">
        <v>219</v>
      </c>
      <c r="Q1073" s="44">
        <f t="shared" si="213"/>
        <v>76</v>
      </c>
      <c r="R1073" s="45">
        <f t="shared" ca="1" si="214"/>
        <v>0.34703196347031962</v>
      </c>
      <c r="S1073" s="44" t="str">
        <f t="shared" ca="1" si="215"/>
        <v>GROWTH</v>
      </c>
      <c r="T1073" s="46">
        <v>240</v>
      </c>
      <c r="U1073" s="46" t="str">
        <f t="shared" ca="1" si="216"/>
        <v>Dec</v>
      </c>
      <c r="V1073" s="42">
        <v>240</v>
      </c>
      <c r="W1073" s="47">
        <f t="shared" si="217"/>
        <v>55</v>
      </c>
      <c r="X1073" s="48">
        <f t="shared" ca="1" si="218"/>
        <v>0.22916666666666674</v>
      </c>
      <c r="Y1073" s="47" t="str">
        <f t="shared" ca="1" si="219"/>
        <v>GROWTH</v>
      </c>
      <c r="Z1073" s="50">
        <v>0</v>
      </c>
      <c r="AA1073" s="50">
        <f t="shared" si="220"/>
        <v>0</v>
      </c>
      <c r="AB1073" s="27">
        <v>1000003208</v>
      </c>
    </row>
    <row r="1074" spans="1:28" s="27" customFormat="1" ht="13.8" hidden="1">
      <c r="A1074" s="39" t="s">
        <v>1245</v>
      </c>
      <c r="B1074" s="58" t="s">
        <v>60</v>
      </c>
      <c r="C1074" s="59" t="s">
        <v>2256</v>
      </c>
      <c r="D1074" s="59">
        <v>1000003367</v>
      </c>
      <c r="E1074" s="61" t="s">
        <v>2257</v>
      </c>
      <c r="F1074" s="40">
        <v>44975</v>
      </c>
      <c r="G1074" s="40" t="str">
        <f t="shared" si="208"/>
        <v>Targeted Dealer</v>
      </c>
      <c r="H1074" s="40"/>
      <c r="I1074" s="41">
        <v>75</v>
      </c>
      <c r="J1074" s="41">
        <f t="shared" ca="1" si="209"/>
        <v>1652.4193548387098</v>
      </c>
      <c r="K1074" s="42">
        <v>25</v>
      </c>
      <c r="L1074" s="43">
        <f t="shared" ca="1" si="210"/>
        <v>-1627.4193548387098</v>
      </c>
      <c r="M1074" s="43">
        <f t="shared" ca="1" si="211"/>
        <v>1.5129331381161544</v>
      </c>
      <c r="N1074" s="44">
        <v>22.5</v>
      </c>
      <c r="O1074" s="45" t="str">
        <f t="shared" ca="1" si="212"/>
        <v>Nov</v>
      </c>
      <c r="P1074" s="42">
        <v>22.5</v>
      </c>
      <c r="Q1074" s="44">
        <f t="shared" si="213"/>
        <v>2.5</v>
      </c>
      <c r="R1074" s="45">
        <f t="shared" ca="1" si="214"/>
        <v>0.11111111111111116</v>
      </c>
      <c r="S1074" s="44" t="str">
        <f t="shared" ca="1" si="215"/>
        <v>GROWTH</v>
      </c>
      <c r="T1074" s="46">
        <v>30</v>
      </c>
      <c r="U1074" s="46" t="str">
        <f t="shared" ca="1" si="216"/>
        <v>Dec</v>
      </c>
      <c r="V1074" s="42">
        <v>30</v>
      </c>
      <c r="W1074" s="47">
        <f t="shared" si="217"/>
        <v>-5</v>
      </c>
      <c r="X1074" s="48">
        <f t="shared" ca="1" si="218"/>
        <v>-0.16666666666666663</v>
      </c>
      <c r="Y1074" s="47" t="str">
        <f t="shared" ca="1" si="219"/>
        <v>DEGROWTH</v>
      </c>
      <c r="Z1074" s="50">
        <v>0</v>
      </c>
      <c r="AA1074" s="50">
        <f t="shared" si="220"/>
        <v>0</v>
      </c>
      <c r="AB1074" s="27">
        <v>1000003367</v>
      </c>
    </row>
    <row r="1075" spans="1:28" s="27" customFormat="1" ht="13.8" hidden="1">
      <c r="A1075" s="39" t="s">
        <v>1245</v>
      </c>
      <c r="B1075" s="58" t="s">
        <v>60</v>
      </c>
      <c r="C1075" s="59" t="s">
        <v>2258</v>
      </c>
      <c r="D1075" s="59">
        <v>1000003382</v>
      </c>
      <c r="E1075" s="61" t="s">
        <v>2259</v>
      </c>
      <c r="F1075" s="40">
        <v>44978</v>
      </c>
      <c r="G1075" s="40" t="str">
        <f t="shared" si="208"/>
        <v>Targeted Dealer</v>
      </c>
      <c r="H1075" s="40"/>
      <c r="I1075" s="41">
        <v>25</v>
      </c>
      <c r="J1075" s="41">
        <f t="shared" ca="1" si="209"/>
        <v>550.80645161290317</v>
      </c>
      <c r="K1075" s="42">
        <v>15</v>
      </c>
      <c r="L1075" s="43">
        <f t="shared" ca="1" si="210"/>
        <v>-535.80645161290317</v>
      </c>
      <c r="M1075" s="43">
        <f t="shared" ca="1" si="211"/>
        <v>2.7232796486090778</v>
      </c>
      <c r="N1075" s="44">
        <v>10</v>
      </c>
      <c r="O1075" s="45" t="str">
        <f t="shared" ca="1" si="212"/>
        <v>Nov</v>
      </c>
      <c r="P1075" s="42">
        <v>10</v>
      </c>
      <c r="Q1075" s="44">
        <f t="shared" si="213"/>
        <v>5</v>
      </c>
      <c r="R1075" s="45">
        <f t="shared" ca="1" si="214"/>
        <v>0.5</v>
      </c>
      <c r="S1075" s="44" t="str">
        <f t="shared" ca="1" si="215"/>
        <v>GROWTH</v>
      </c>
      <c r="T1075" s="46">
        <v>0</v>
      </c>
      <c r="U1075" s="46" t="str">
        <f t="shared" ca="1" si="216"/>
        <v>Dec</v>
      </c>
      <c r="V1075" s="42">
        <v>0</v>
      </c>
      <c r="W1075" s="47">
        <f t="shared" si="217"/>
        <v>15</v>
      </c>
      <c r="X1075" s="48">
        <f t="shared" ca="1" si="218"/>
        <v>0</v>
      </c>
      <c r="Y1075" s="47" t="b">
        <f t="shared" si="219"/>
        <v>0</v>
      </c>
      <c r="Z1075" s="50">
        <v>0</v>
      </c>
      <c r="AA1075" s="50">
        <f t="shared" si="220"/>
        <v>0</v>
      </c>
      <c r="AB1075" s="27">
        <v>1000003382</v>
      </c>
    </row>
    <row r="1076" spans="1:28" s="27" customFormat="1" ht="13.8" hidden="1">
      <c r="A1076" s="39" t="s">
        <v>1245</v>
      </c>
      <c r="B1076" s="58" t="s">
        <v>60</v>
      </c>
      <c r="C1076" s="59" t="s">
        <v>2260</v>
      </c>
      <c r="D1076" s="59">
        <v>1000003394</v>
      </c>
      <c r="E1076" s="61" t="s">
        <v>2261</v>
      </c>
      <c r="F1076" s="40">
        <v>44985</v>
      </c>
      <c r="G1076" s="40" t="str">
        <f t="shared" si="208"/>
        <v>-</v>
      </c>
      <c r="H1076" s="40"/>
      <c r="I1076" s="41">
        <v>0</v>
      </c>
      <c r="J1076" s="41">
        <f t="shared" ca="1" si="209"/>
        <v>0</v>
      </c>
      <c r="K1076" s="42">
        <v>5.6</v>
      </c>
      <c r="L1076" s="43">
        <f t="shared" ca="1" si="210"/>
        <v>5.6</v>
      </c>
      <c r="M1076" s="43" t="str">
        <f t="shared" ca="1" si="211"/>
        <v>-</v>
      </c>
      <c r="N1076" s="44">
        <v>0</v>
      </c>
      <c r="O1076" s="45" t="str">
        <f t="shared" ca="1" si="212"/>
        <v>Nov</v>
      </c>
      <c r="P1076" s="42">
        <v>0</v>
      </c>
      <c r="Q1076" s="44">
        <f t="shared" si="213"/>
        <v>5.6</v>
      </c>
      <c r="R1076" s="45">
        <f t="shared" ca="1" si="214"/>
        <v>0</v>
      </c>
      <c r="S1076" s="44" t="b">
        <f t="shared" si="215"/>
        <v>0</v>
      </c>
      <c r="T1076" s="46">
        <v>21</v>
      </c>
      <c r="U1076" s="46" t="str">
        <f t="shared" ca="1" si="216"/>
        <v>Dec</v>
      </c>
      <c r="V1076" s="42">
        <v>21</v>
      </c>
      <c r="W1076" s="47">
        <f t="shared" si="217"/>
        <v>-15.4</v>
      </c>
      <c r="X1076" s="48">
        <f t="shared" ca="1" si="218"/>
        <v>-0.73333333333333339</v>
      </c>
      <c r="Y1076" s="47" t="str">
        <f t="shared" ca="1" si="219"/>
        <v>DEGROWTH</v>
      </c>
      <c r="Z1076" s="50">
        <v>0</v>
      </c>
      <c r="AA1076" s="50">
        <f t="shared" si="220"/>
        <v>0</v>
      </c>
      <c r="AB1076" s="27">
        <v>1000003394</v>
      </c>
    </row>
    <row r="1077" spans="1:28" s="27" customFormat="1" ht="13.8" hidden="1">
      <c r="A1077" s="39" t="s">
        <v>1245</v>
      </c>
      <c r="B1077" s="58" t="s">
        <v>60</v>
      </c>
      <c r="C1077" s="59" t="s">
        <v>2262</v>
      </c>
      <c r="D1077" s="59">
        <v>1000003456</v>
      </c>
      <c r="E1077" s="61" t="s">
        <v>2263</v>
      </c>
      <c r="F1077" s="40">
        <v>45012</v>
      </c>
      <c r="G1077" s="40" t="str">
        <f t="shared" si="208"/>
        <v>Targeted Dealer</v>
      </c>
      <c r="H1077" s="40"/>
      <c r="I1077" s="41">
        <v>20</v>
      </c>
      <c r="J1077" s="41">
        <f t="shared" ca="1" si="209"/>
        <v>440.64516129032256</v>
      </c>
      <c r="K1077" s="42">
        <v>12.5</v>
      </c>
      <c r="L1077" s="43">
        <f t="shared" ca="1" si="210"/>
        <v>-428.14516129032256</v>
      </c>
      <c r="M1077" s="43">
        <f t="shared" ca="1" si="211"/>
        <v>2.8367496339677891</v>
      </c>
      <c r="N1077" s="44">
        <v>7.5</v>
      </c>
      <c r="O1077" s="45" t="str">
        <f t="shared" ca="1" si="212"/>
        <v>Nov</v>
      </c>
      <c r="P1077" s="42">
        <v>7.5</v>
      </c>
      <c r="Q1077" s="44">
        <f t="shared" si="213"/>
        <v>5</v>
      </c>
      <c r="R1077" s="45">
        <f t="shared" ca="1" si="214"/>
        <v>0.66666666666666674</v>
      </c>
      <c r="S1077" s="44" t="str">
        <f t="shared" ca="1" si="215"/>
        <v>GROWTH</v>
      </c>
      <c r="T1077" s="46">
        <v>27.5</v>
      </c>
      <c r="U1077" s="46" t="str">
        <f t="shared" ca="1" si="216"/>
        <v>Dec</v>
      </c>
      <c r="V1077" s="42">
        <v>27.5</v>
      </c>
      <c r="W1077" s="47">
        <f t="shared" si="217"/>
        <v>-15</v>
      </c>
      <c r="X1077" s="48">
        <f t="shared" ca="1" si="218"/>
        <v>-0.54545454545454541</v>
      </c>
      <c r="Y1077" s="47" t="str">
        <f t="shared" ca="1" si="219"/>
        <v>DEGROWTH</v>
      </c>
      <c r="Z1077" s="50">
        <v>0</v>
      </c>
      <c r="AA1077" s="50">
        <f t="shared" si="220"/>
        <v>0</v>
      </c>
      <c r="AB1077" s="27">
        <v>1000003456</v>
      </c>
    </row>
    <row r="1078" spans="1:28" s="27" customFormat="1" ht="13.8" hidden="1">
      <c r="A1078" s="39" t="s">
        <v>1245</v>
      </c>
      <c r="B1078" s="58" t="s">
        <v>60</v>
      </c>
      <c r="C1078" s="59" t="s">
        <v>2264</v>
      </c>
      <c r="D1078" s="59">
        <v>1000003501</v>
      </c>
      <c r="E1078" s="61" t="s">
        <v>2265</v>
      </c>
      <c r="F1078" s="40">
        <v>45045</v>
      </c>
      <c r="G1078" s="40" t="str">
        <f t="shared" si="208"/>
        <v>Targeted Dealer</v>
      </c>
      <c r="H1078" s="40"/>
      <c r="I1078" s="41">
        <v>30</v>
      </c>
      <c r="J1078" s="41">
        <f t="shared" ca="1" si="209"/>
        <v>660.9677419354839</v>
      </c>
      <c r="K1078" s="42">
        <v>22.5</v>
      </c>
      <c r="L1078" s="43">
        <f t="shared" ca="1" si="210"/>
        <v>-638.4677419354839</v>
      </c>
      <c r="M1078" s="43">
        <f t="shared" ca="1" si="211"/>
        <v>3.4040995607613467</v>
      </c>
      <c r="N1078" s="44">
        <v>30</v>
      </c>
      <c r="O1078" s="45" t="str">
        <f t="shared" ca="1" si="212"/>
        <v>Nov</v>
      </c>
      <c r="P1078" s="42">
        <v>30</v>
      </c>
      <c r="Q1078" s="44">
        <f t="shared" si="213"/>
        <v>-7.5</v>
      </c>
      <c r="R1078" s="45">
        <f t="shared" ca="1" si="214"/>
        <v>-0.25</v>
      </c>
      <c r="S1078" s="44" t="str">
        <f t="shared" ca="1" si="215"/>
        <v>DEGROWTH</v>
      </c>
      <c r="T1078" s="46">
        <v>0</v>
      </c>
      <c r="U1078" s="46" t="str">
        <f t="shared" ca="1" si="216"/>
        <v>Dec</v>
      </c>
      <c r="V1078" s="42">
        <v>0</v>
      </c>
      <c r="W1078" s="47">
        <f t="shared" si="217"/>
        <v>22.5</v>
      </c>
      <c r="X1078" s="48">
        <f t="shared" ca="1" si="218"/>
        <v>0</v>
      </c>
      <c r="Y1078" s="47" t="b">
        <f t="shared" si="219"/>
        <v>0</v>
      </c>
      <c r="Z1078" s="50">
        <v>0</v>
      </c>
      <c r="AA1078" s="50">
        <f t="shared" si="220"/>
        <v>0</v>
      </c>
      <c r="AB1078" s="27">
        <v>1000003501</v>
      </c>
    </row>
    <row r="1079" spans="1:28" s="27" customFormat="1" ht="13.8" hidden="1">
      <c r="A1079" s="39" t="s">
        <v>1245</v>
      </c>
      <c r="B1079" s="58" t="s">
        <v>60</v>
      </c>
      <c r="C1079" s="59" t="s">
        <v>2266</v>
      </c>
      <c r="D1079" s="59">
        <v>1000003569</v>
      </c>
      <c r="E1079" s="61" t="s">
        <v>2267</v>
      </c>
      <c r="F1079" s="40">
        <v>45078</v>
      </c>
      <c r="G1079" s="40" t="str">
        <f t="shared" si="208"/>
        <v>Targeted Dealer</v>
      </c>
      <c r="H1079" s="40"/>
      <c r="I1079" s="41">
        <v>30</v>
      </c>
      <c r="J1079" s="41">
        <f t="shared" ca="1" si="209"/>
        <v>660.9677419354839</v>
      </c>
      <c r="K1079" s="42">
        <v>10</v>
      </c>
      <c r="L1079" s="43">
        <f t="shared" ca="1" si="210"/>
        <v>-650.9677419354839</v>
      </c>
      <c r="M1079" s="43">
        <f t="shared" ca="1" si="211"/>
        <v>1.5129331381161542</v>
      </c>
      <c r="N1079" s="44">
        <v>40</v>
      </c>
      <c r="O1079" s="45" t="str">
        <f t="shared" ca="1" si="212"/>
        <v>Nov</v>
      </c>
      <c r="P1079" s="42">
        <v>40</v>
      </c>
      <c r="Q1079" s="44">
        <f t="shared" si="213"/>
        <v>-30</v>
      </c>
      <c r="R1079" s="45">
        <f t="shared" ca="1" si="214"/>
        <v>-0.75</v>
      </c>
      <c r="S1079" s="44" t="str">
        <f t="shared" ca="1" si="215"/>
        <v>DEGROWTH</v>
      </c>
      <c r="T1079" s="46">
        <v>5</v>
      </c>
      <c r="U1079" s="46" t="str">
        <f t="shared" ca="1" si="216"/>
        <v>Dec</v>
      </c>
      <c r="V1079" s="42">
        <v>5</v>
      </c>
      <c r="W1079" s="47">
        <f t="shared" si="217"/>
        <v>5</v>
      </c>
      <c r="X1079" s="48">
        <f t="shared" ca="1" si="218"/>
        <v>1</v>
      </c>
      <c r="Y1079" s="47" t="str">
        <f t="shared" ca="1" si="219"/>
        <v>GROWTH</v>
      </c>
      <c r="Z1079" s="50">
        <v>0</v>
      </c>
      <c r="AA1079" s="50">
        <f t="shared" si="220"/>
        <v>0</v>
      </c>
      <c r="AB1079" s="27">
        <v>1000003569</v>
      </c>
    </row>
    <row r="1080" spans="1:28" s="27" customFormat="1" ht="13.8" hidden="1">
      <c r="A1080" s="39" t="s">
        <v>1245</v>
      </c>
      <c r="B1080" s="58" t="s">
        <v>60</v>
      </c>
      <c r="C1080" s="59" t="s">
        <v>2268</v>
      </c>
      <c r="D1080" s="59">
        <v>1000003751</v>
      </c>
      <c r="E1080" s="61" t="s">
        <v>2269</v>
      </c>
      <c r="F1080" s="40">
        <v>45245</v>
      </c>
      <c r="G1080" s="40" t="str">
        <f t="shared" si="208"/>
        <v>Targeted Dealer</v>
      </c>
      <c r="H1080" s="40"/>
      <c r="I1080" s="41">
        <v>80</v>
      </c>
      <c r="J1080" s="41">
        <f t="shared" ca="1" si="209"/>
        <v>1762.5806451612902</v>
      </c>
      <c r="K1080" s="42">
        <v>10</v>
      </c>
      <c r="L1080" s="43">
        <f t="shared" ca="1" si="210"/>
        <v>-1752.5806451612902</v>
      </c>
      <c r="M1080" s="43">
        <f t="shared" ca="1" si="211"/>
        <v>0.56734992679355789</v>
      </c>
      <c r="N1080" s="44">
        <v>45</v>
      </c>
      <c r="O1080" s="45" t="str">
        <f t="shared" ca="1" si="212"/>
        <v>Nov</v>
      </c>
      <c r="P1080" s="42">
        <v>45</v>
      </c>
      <c r="Q1080" s="44">
        <f t="shared" si="213"/>
        <v>-35</v>
      </c>
      <c r="R1080" s="45">
        <f t="shared" ca="1" si="214"/>
        <v>-0.77777777777777779</v>
      </c>
      <c r="S1080" s="44" t="str">
        <f t="shared" ca="1" si="215"/>
        <v>DEGROWTH</v>
      </c>
      <c r="T1080" s="46">
        <v>50.5</v>
      </c>
      <c r="U1080" s="46" t="str">
        <f t="shared" ca="1" si="216"/>
        <v>Dec</v>
      </c>
      <c r="V1080" s="42">
        <v>50.5</v>
      </c>
      <c r="W1080" s="47">
        <f t="shared" si="217"/>
        <v>-40.5</v>
      </c>
      <c r="X1080" s="48">
        <f t="shared" ca="1" si="218"/>
        <v>-0.80198019801980203</v>
      </c>
      <c r="Y1080" s="47" t="str">
        <f t="shared" ca="1" si="219"/>
        <v>DEGROWTH</v>
      </c>
      <c r="Z1080" s="50">
        <v>0</v>
      </c>
      <c r="AA1080" s="50">
        <f t="shared" si="220"/>
        <v>0</v>
      </c>
      <c r="AB1080" s="27">
        <v>1000003751</v>
      </c>
    </row>
    <row r="1081" spans="1:28" s="27" customFormat="1" ht="13.8" hidden="1">
      <c r="A1081" s="39" t="s">
        <v>1245</v>
      </c>
      <c r="B1081" s="58" t="s">
        <v>60</v>
      </c>
      <c r="C1081" s="58" t="s">
        <v>2270</v>
      </c>
      <c r="D1081" s="58">
        <v>1000003798</v>
      </c>
      <c r="E1081" s="58" t="s">
        <v>2271</v>
      </c>
      <c r="F1081" s="40">
        <v>45283</v>
      </c>
      <c r="G1081" s="40" t="str">
        <f t="shared" si="208"/>
        <v>-</v>
      </c>
      <c r="H1081" s="40"/>
      <c r="I1081" s="41">
        <v>0</v>
      </c>
      <c r="J1081" s="41">
        <f t="shared" ca="1" si="209"/>
        <v>0</v>
      </c>
      <c r="K1081" s="42">
        <v>0</v>
      </c>
      <c r="L1081" s="43">
        <f t="shared" ca="1" si="210"/>
        <v>0</v>
      </c>
      <c r="M1081" s="43" t="str">
        <f t="shared" ca="1" si="211"/>
        <v>-</v>
      </c>
      <c r="N1081" s="44">
        <v>0</v>
      </c>
      <c r="O1081" s="45" t="str">
        <f t="shared" ca="1" si="212"/>
        <v>Nov</v>
      </c>
      <c r="P1081" s="42">
        <v>0</v>
      </c>
      <c r="Q1081" s="44">
        <f t="shared" si="213"/>
        <v>0</v>
      </c>
      <c r="R1081" s="45">
        <f t="shared" ca="1" si="214"/>
        <v>0</v>
      </c>
      <c r="S1081" s="44" t="b">
        <f t="shared" si="215"/>
        <v>0</v>
      </c>
      <c r="T1081" s="46">
        <v>10</v>
      </c>
      <c r="U1081" s="46" t="str">
        <f t="shared" ca="1" si="216"/>
        <v>Dec</v>
      </c>
      <c r="V1081" s="42">
        <v>10</v>
      </c>
      <c r="W1081" s="47">
        <f t="shared" si="217"/>
        <v>-10</v>
      </c>
      <c r="X1081" s="48">
        <f t="shared" ca="1" si="218"/>
        <v>-1</v>
      </c>
      <c r="Y1081" s="47" t="str">
        <f t="shared" ca="1" si="219"/>
        <v>DEGROWTH</v>
      </c>
      <c r="Z1081" s="50">
        <v>1</v>
      </c>
      <c r="AA1081" s="50">
        <f t="shared" si="220"/>
        <v>0</v>
      </c>
      <c r="AB1081" s="27">
        <v>1000003798</v>
      </c>
    </row>
    <row r="1082" spans="1:28" s="27" customFormat="1" ht="13.8" hidden="1">
      <c r="A1082" s="39" t="s">
        <v>1245</v>
      </c>
      <c r="B1082" s="58" t="s">
        <v>60</v>
      </c>
      <c r="C1082" s="58" t="s">
        <v>2272</v>
      </c>
      <c r="D1082" s="58">
        <v>1000003801</v>
      </c>
      <c r="E1082" s="58" t="s">
        <v>2273</v>
      </c>
      <c r="F1082" s="40">
        <v>45283</v>
      </c>
      <c r="G1082" s="40" t="str">
        <f t="shared" si="208"/>
        <v>Targeted Dealer</v>
      </c>
      <c r="H1082" s="40"/>
      <c r="I1082" s="41">
        <v>50</v>
      </c>
      <c r="J1082" s="41">
        <f t="shared" ca="1" si="209"/>
        <v>1101.6129032258063</v>
      </c>
      <c r="K1082" s="42">
        <v>20.5</v>
      </c>
      <c r="L1082" s="43">
        <f t="shared" ca="1" si="210"/>
        <v>-1081.1129032258063</v>
      </c>
      <c r="M1082" s="43">
        <f t="shared" ca="1" si="211"/>
        <v>1.8609077598828698</v>
      </c>
      <c r="N1082" s="44">
        <v>37</v>
      </c>
      <c r="O1082" s="45" t="str">
        <f t="shared" ca="1" si="212"/>
        <v>Nov</v>
      </c>
      <c r="P1082" s="42">
        <v>37</v>
      </c>
      <c r="Q1082" s="44">
        <f t="shared" si="213"/>
        <v>-16.5</v>
      </c>
      <c r="R1082" s="45">
        <f t="shared" ca="1" si="214"/>
        <v>-0.44594594594594594</v>
      </c>
      <c r="S1082" s="44" t="str">
        <f t="shared" ca="1" si="215"/>
        <v>DEGROWTH</v>
      </c>
      <c r="T1082" s="46">
        <v>0</v>
      </c>
      <c r="U1082" s="46" t="str">
        <f t="shared" ca="1" si="216"/>
        <v>Dec</v>
      </c>
      <c r="V1082" s="42">
        <v>0</v>
      </c>
      <c r="W1082" s="47">
        <f t="shared" si="217"/>
        <v>20.5</v>
      </c>
      <c r="X1082" s="48">
        <f t="shared" ca="1" si="218"/>
        <v>0</v>
      </c>
      <c r="Y1082" s="47" t="b">
        <f t="shared" si="219"/>
        <v>0</v>
      </c>
      <c r="Z1082" s="50">
        <v>0</v>
      </c>
      <c r="AA1082" s="50">
        <f t="shared" si="220"/>
        <v>0</v>
      </c>
      <c r="AB1082" s="27">
        <v>1000003801</v>
      </c>
    </row>
    <row r="1083" spans="1:28" s="27" customFormat="1" ht="13.8" hidden="1">
      <c r="A1083" s="39" t="s">
        <v>1245</v>
      </c>
      <c r="B1083" s="58" t="s">
        <v>60</v>
      </c>
      <c r="C1083" s="58" t="s">
        <v>2274</v>
      </c>
      <c r="D1083" s="58">
        <v>1000003795</v>
      </c>
      <c r="E1083" s="58" t="s">
        <v>2275</v>
      </c>
      <c r="F1083" s="40">
        <v>45283</v>
      </c>
      <c r="G1083" s="40" t="str">
        <f t="shared" si="208"/>
        <v>Targeted Dealer</v>
      </c>
      <c r="H1083" s="40"/>
      <c r="I1083" s="41">
        <v>125</v>
      </c>
      <c r="J1083" s="41">
        <f t="shared" ca="1" si="209"/>
        <v>2754.0322580645161</v>
      </c>
      <c r="K1083" s="42">
        <v>88</v>
      </c>
      <c r="L1083" s="43">
        <f t="shared" ca="1" si="210"/>
        <v>-2666.0322580645161</v>
      </c>
      <c r="M1083" s="43">
        <f t="shared" ca="1" si="211"/>
        <v>3.1953147877013177</v>
      </c>
      <c r="N1083" s="44">
        <v>55.5</v>
      </c>
      <c r="O1083" s="45" t="str">
        <f t="shared" ca="1" si="212"/>
        <v>Nov</v>
      </c>
      <c r="P1083" s="42">
        <v>55.5</v>
      </c>
      <c r="Q1083" s="44">
        <f t="shared" si="213"/>
        <v>32.5</v>
      </c>
      <c r="R1083" s="45">
        <f t="shared" ca="1" si="214"/>
        <v>0.5855855855855856</v>
      </c>
      <c r="S1083" s="44" t="str">
        <f t="shared" ca="1" si="215"/>
        <v>GROWTH</v>
      </c>
      <c r="T1083" s="46">
        <v>0</v>
      </c>
      <c r="U1083" s="46" t="str">
        <f t="shared" ca="1" si="216"/>
        <v>Dec</v>
      </c>
      <c r="V1083" s="42">
        <v>0</v>
      </c>
      <c r="W1083" s="47">
        <f t="shared" si="217"/>
        <v>88</v>
      </c>
      <c r="X1083" s="48">
        <f t="shared" ca="1" si="218"/>
        <v>0</v>
      </c>
      <c r="Y1083" s="47" t="b">
        <f t="shared" si="219"/>
        <v>0</v>
      </c>
      <c r="Z1083" s="50">
        <v>0</v>
      </c>
      <c r="AA1083" s="50">
        <f t="shared" si="220"/>
        <v>0</v>
      </c>
      <c r="AB1083" s="27">
        <v>1000003795</v>
      </c>
    </row>
    <row r="1084" spans="1:28" s="27" customFormat="1" ht="13.8" hidden="1">
      <c r="A1084" s="39" t="s">
        <v>1245</v>
      </c>
      <c r="B1084" s="58" t="s">
        <v>60</v>
      </c>
      <c r="C1084" s="58" t="s">
        <v>2276</v>
      </c>
      <c r="D1084" s="58">
        <v>1000003796</v>
      </c>
      <c r="E1084" s="58" t="s">
        <v>2277</v>
      </c>
      <c r="F1084" s="40">
        <v>45283</v>
      </c>
      <c r="G1084" s="40" t="str">
        <f t="shared" si="208"/>
        <v>Targeted Dealer</v>
      </c>
      <c r="H1084" s="40"/>
      <c r="I1084" s="41">
        <v>65</v>
      </c>
      <c r="J1084" s="41">
        <f t="shared" ca="1" si="209"/>
        <v>1432.0967741935483</v>
      </c>
      <c r="K1084" s="42">
        <v>63</v>
      </c>
      <c r="L1084" s="43">
        <f t="shared" ca="1" si="210"/>
        <v>-1369.0967741935483</v>
      </c>
      <c r="M1084" s="43">
        <f t="shared" ca="1" si="211"/>
        <v>4.3991440477531256</v>
      </c>
      <c r="N1084" s="44">
        <v>26</v>
      </c>
      <c r="O1084" s="45" t="str">
        <f t="shared" ca="1" si="212"/>
        <v>Nov</v>
      </c>
      <c r="P1084" s="42">
        <v>26</v>
      </c>
      <c r="Q1084" s="44">
        <f t="shared" si="213"/>
        <v>37</v>
      </c>
      <c r="R1084" s="45">
        <f t="shared" ca="1" si="214"/>
        <v>1.4230769230769229</v>
      </c>
      <c r="S1084" s="44" t="str">
        <f t="shared" ca="1" si="215"/>
        <v>GROWTH</v>
      </c>
      <c r="T1084" s="46">
        <v>2.5</v>
      </c>
      <c r="U1084" s="46" t="str">
        <f t="shared" ca="1" si="216"/>
        <v>Dec</v>
      </c>
      <c r="V1084" s="42">
        <v>2.5</v>
      </c>
      <c r="W1084" s="47">
        <f t="shared" si="217"/>
        <v>60.5</v>
      </c>
      <c r="X1084" s="48">
        <f t="shared" ca="1" si="218"/>
        <v>24.2</v>
      </c>
      <c r="Y1084" s="47" t="str">
        <f t="shared" ca="1" si="219"/>
        <v>GROWTH</v>
      </c>
      <c r="Z1084" s="50">
        <v>0</v>
      </c>
      <c r="AA1084" s="50">
        <f t="shared" si="220"/>
        <v>0</v>
      </c>
      <c r="AB1084" s="27">
        <v>1000003796</v>
      </c>
    </row>
    <row r="1085" spans="1:28" s="27" customFormat="1" ht="13.8" hidden="1">
      <c r="A1085" s="39" t="s">
        <v>1245</v>
      </c>
      <c r="B1085" s="58" t="s">
        <v>60</v>
      </c>
      <c r="C1085" s="58" t="s">
        <v>2278</v>
      </c>
      <c r="D1085" s="58">
        <v>1000003800</v>
      </c>
      <c r="E1085" s="58" t="s">
        <v>2279</v>
      </c>
      <c r="F1085" s="40">
        <v>45283</v>
      </c>
      <c r="G1085" s="40" t="str">
        <f t="shared" si="208"/>
        <v>Targeted Dealer</v>
      </c>
      <c r="H1085" s="40"/>
      <c r="I1085" s="41">
        <v>30</v>
      </c>
      <c r="J1085" s="41">
        <f t="shared" ca="1" si="209"/>
        <v>660.9677419354839</v>
      </c>
      <c r="K1085" s="42">
        <v>0</v>
      </c>
      <c r="L1085" s="43">
        <f t="shared" ca="1" si="210"/>
        <v>-660.9677419354839</v>
      </c>
      <c r="M1085" s="43">
        <f t="shared" ca="1" si="211"/>
        <v>0</v>
      </c>
      <c r="N1085" s="44">
        <v>0</v>
      </c>
      <c r="O1085" s="45" t="str">
        <f t="shared" ca="1" si="212"/>
        <v>Nov</v>
      </c>
      <c r="P1085" s="42">
        <v>0</v>
      </c>
      <c r="Q1085" s="44">
        <f t="shared" si="213"/>
        <v>0</v>
      </c>
      <c r="R1085" s="45">
        <f t="shared" ca="1" si="214"/>
        <v>0</v>
      </c>
      <c r="S1085" s="44" t="b">
        <f t="shared" si="215"/>
        <v>0</v>
      </c>
      <c r="T1085" s="46">
        <v>0</v>
      </c>
      <c r="U1085" s="46" t="str">
        <f t="shared" ca="1" si="216"/>
        <v>Dec</v>
      </c>
      <c r="V1085" s="42">
        <v>0</v>
      </c>
      <c r="W1085" s="47">
        <f t="shared" si="217"/>
        <v>0</v>
      </c>
      <c r="X1085" s="48">
        <f t="shared" ca="1" si="218"/>
        <v>0</v>
      </c>
      <c r="Y1085" s="47" t="b">
        <f t="shared" si="219"/>
        <v>0</v>
      </c>
      <c r="Z1085" s="50">
        <v>1</v>
      </c>
      <c r="AA1085" s="50">
        <f t="shared" si="220"/>
        <v>0</v>
      </c>
      <c r="AB1085" s="27">
        <v>1000003800</v>
      </c>
    </row>
    <row r="1086" spans="1:28" s="27" customFormat="1" ht="13.8" hidden="1">
      <c r="A1086" s="39" t="s">
        <v>1245</v>
      </c>
      <c r="B1086" s="58" t="s">
        <v>60</v>
      </c>
      <c r="C1086" s="58" t="s">
        <v>2280</v>
      </c>
      <c r="D1086" s="58">
        <v>1000003807</v>
      </c>
      <c r="E1086" s="58" t="s">
        <v>2281</v>
      </c>
      <c r="F1086" s="40">
        <v>45289</v>
      </c>
      <c r="G1086" s="40" t="str">
        <f t="shared" si="208"/>
        <v>Targeted Dealer</v>
      </c>
      <c r="H1086" s="40" t="s">
        <v>113</v>
      </c>
      <c r="I1086" s="41">
        <v>75</v>
      </c>
      <c r="J1086" s="41">
        <f t="shared" ca="1" si="209"/>
        <v>1652.4193548387098</v>
      </c>
      <c r="K1086" s="42">
        <v>55</v>
      </c>
      <c r="L1086" s="43">
        <f t="shared" ca="1" si="210"/>
        <v>-1597.4193548387098</v>
      </c>
      <c r="M1086" s="43">
        <f t="shared" ca="1" si="211"/>
        <v>3.3284529038555393</v>
      </c>
      <c r="N1086" s="44">
        <v>60</v>
      </c>
      <c r="O1086" s="45" t="str">
        <f t="shared" ca="1" si="212"/>
        <v>Nov</v>
      </c>
      <c r="P1086" s="42">
        <v>60</v>
      </c>
      <c r="Q1086" s="44">
        <f t="shared" si="213"/>
        <v>-5</v>
      </c>
      <c r="R1086" s="45">
        <f t="shared" ca="1" si="214"/>
        <v>-8.333333333333337E-2</v>
      </c>
      <c r="S1086" s="44" t="str">
        <f t="shared" ca="1" si="215"/>
        <v>DEGROWTH</v>
      </c>
      <c r="T1086" s="46">
        <v>0</v>
      </c>
      <c r="U1086" s="46" t="str">
        <f t="shared" ca="1" si="216"/>
        <v>Dec</v>
      </c>
      <c r="V1086" s="42">
        <v>0</v>
      </c>
      <c r="W1086" s="47">
        <f t="shared" si="217"/>
        <v>55</v>
      </c>
      <c r="X1086" s="48">
        <f t="shared" ca="1" si="218"/>
        <v>0</v>
      </c>
      <c r="Y1086" s="47" t="b">
        <f t="shared" si="219"/>
        <v>0</v>
      </c>
      <c r="Z1086" s="50">
        <v>0</v>
      </c>
      <c r="AA1086" s="50">
        <f t="shared" si="220"/>
        <v>1</v>
      </c>
      <c r="AB1086" s="27">
        <v>1000003807</v>
      </c>
    </row>
    <row r="1087" spans="1:28" s="27" customFormat="1" ht="13.8" hidden="1">
      <c r="A1087" s="39" t="s">
        <v>1245</v>
      </c>
      <c r="B1087" s="58" t="s">
        <v>60</v>
      </c>
      <c r="C1087" s="58" t="s">
        <v>2282</v>
      </c>
      <c r="D1087" s="58">
        <v>1000003811</v>
      </c>
      <c r="E1087" s="58" t="s">
        <v>958</v>
      </c>
      <c r="F1087" s="49">
        <v>45291</v>
      </c>
      <c r="G1087" s="40" t="str">
        <f t="shared" si="208"/>
        <v>Targeted Dealer</v>
      </c>
      <c r="H1087" s="40"/>
      <c r="I1087" s="41">
        <v>25</v>
      </c>
      <c r="J1087" s="41">
        <f t="shared" ca="1" si="209"/>
        <v>550.80645161290317</v>
      </c>
      <c r="K1087" s="42">
        <v>0</v>
      </c>
      <c r="L1087" s="43">
        <f t="shared" ca="1" si="210"/>
        <v>-550.80645161290317</v>
      </c>
      <c r="M1087" s="43">
        <f t="shared" ca="1" si="211"/>
        <v>0</v>
      </c>
      <c r="N1087" s="44">
        <v>0</v>
      </c>
      <c r="O1087" s="45" t="str">
        <f t="shared" ca="1" si="212"/>
        <v>Nov</v>
      </c>
      <c r="P1087" s="42">
        <v>0</v>
      </c>
      <c r="Q1087" s="44">
        <f t="shared" si="213"/>
        <v>0</v>
      </c>
      <c r="R1087" s="45">
        <f t="shared" ca="1" si="214"/>
        <v>0</v>
      </c>
      <c r="S1087" s="44" t="b">
        <f t="shared" si="215"/>
        <v>0</v>
      </c>
      <c r="T1087" s="46">
        <v>0</v>
      </c>
      <c r="U1087" s="46" t="str">
        <f t="shared" ca="1" si="216"/>
        <v>Dec</v>
      </c>
      <c r="V1087" s="42">
        <v>0</v>
      </c>
      <c r="W1087" s="47">
        <f t="shared" si="217"/>
        <v>0</v>
      </c>
      <c r="X1087" s="48">
        <f t="shared" ca="1" si="218"/>
        <v>0</v>
      </c>
      <c r="Y1087" s="47" t="b">
        <f t="shared" si="219"/>
        <v>0</v>
      </c>
      <c r="Z1087" s="50">
        <v>1</v>
      </c>
      <c r="AA1087" s="50">
        <f t="shared" si="220"/>
        <v>0</v>
      </c>
      <c r="AB1087" s="27">
        <v>1000003811</v>
      </c>
    </row>
    <row r="1088" spans="1:28" s="27" customFormat="1" ht="13.8" hidden="1">
      <c r="A1088" s="50" t="s">
        <v>1245</v>
      </c>
      <c r="B1088" s="63" t="s">
        <v>60</v>
      </c>
      <c r="C1088" s="63" t="s">
        <v>2283</v>
      </c>
      <c r="D1088" s="63">
        <v>1000003881</v>
      </c>
      <c r="E1088" s="63" t="s">
        <v>2284</v>
      </c>
      <c r="F1088" s="40">
        <v>45355</v>
      </c>
      <c r="G1088" s="40" t="str">
        <f t="shared" si="208"/>
        <v>Targeted Dealer</v>
      </c>
      <c r="H1088" s="40"/>
      <c r="I1088" s="41">
        <v>125</v>
      </c>
      <c r="J1088" s="41">
        <f t="shared" ca="1" si="209"/>
        <v>2754.0322580645161</v>
      </c>
      <c r="K1088" s="42">
        <v>69.75</v>
      </c>
      <c r="L1088" s="43">
        <f t="shared" ca="1" si="210"/>
        <v>-2684.2822580645161</v>
      </c>
      <c r="M1088" s="43">
        <f t="shared" ca="1" si="211"/>
        <v>2.5326500732064421</v>
      </c>
      <c r="N1088" s="44">
        <v>70.7</v>
      </c>
      <c r="O1088" s="45" t="str">
        <f t="shared" ca="1" si="212"/>
        <v>Nov</v>
      </c>
      <c r="P1088" s="42">
        <v>70.7</v>
      </c>
      <c r="Q1088" s="44">
        <f t="shared" si="213"/>
        <v>-0.95000000000000284</v>
      </c>
      <c r="R1088" s="45">
        <f t="shared" ca="1" si="214"/>
        <v>-1.3437057991513512E-2</v>
      </c>
      <c r="S1088" s="44" t="str">
        <f t="shared" ca="1" si="215"/>
        <v>DEGROWTH</v>
      </c>
      <c r="T1088" s="46">
        <v>0</v>
      </c>
      <c r="U1088" s="46" t="str">
        <f t="shared" ca="1" si="216"/>
        <v>Dec</v>
      </c>
      <c r="V1088" s="42">
        <v>0</v>
      </c>
      <c r="W1088" s="47">
        <f t="shared" si="217"/>
        <v>69.75</v>
      </c>
      <c r="X1088" s="48">
        <f t="shared" ca="1" si="218"/>
        <v>0</v>
      </c>
      <c r="Y1088" s="47" t="b">
        <f t="shared" si="219"/>
        <v>0</v>
      </c>
      <c r="Z1088" s="50">
        <v>0</v>
      </c>
      <c r="AA1088" s="50">
        <f t="shared" si="220"/>
        <v>0</v>
      </c>
      <c r="AB1088" s="27">
        <v>1000003881</v>
      </c>
    </row>
    <row r="1089" spans="1:28" s="27" customFormat="1" ht="13.8" hidden="1">
      <c r="A1089" s="50" t="s">
        <v>1245</v>
      </c>
      <c r="B1089" s="63" t="s">
        <v>60</v>
      </c>
      <c r="C1089" s="63" t="s">
        <v>2285</v>
      </c>
      <c r="D1089" s="63">
        <v>1000003904</v>
      </c>
      <c r="E1089" s="63" t="s">
        <v>2286</v>
      </c>
      <c r="F1089" s="40">
        <v>45388</v>
      </c>
      <c r="G1089" s="40" t="str">
        <f t="shared" si="208"/>
        <v>Targeted Dealer</v>
      </c>
      <c r="H1089" s="40"/>
      <c r="I1089" s="41">
        <v>100</v>
      </c>
      <c r="J1089" s="41">
        <f t="shared" ca="1" si="209"/>
        <v>2203.2258064516127</v>
      </c>
      <c r="K1089" s="42">
        <v>51.5</v>
      </c>
      <c r="L1089" s="43">
        <f t="shared" ca="1" si="210"/>
        <v>-2151.7258064516127</v>
      </c>
      <c r="M1089" s="43">
        <f t="shared" ca="1" si="211"/>
        <v>2.3374816983894582</v>
      </c>
      <c r="N1089" s="44">
        <v>57.25</v>
      </c>
      <c r="O1089" s="45" t="str">
        <f t="shared" ca="1" si="212"/>
        <v>Nov</v>
      </c>
      <c r="P1089" s="42">
        <v>57.25</v>
      </c>
      <c r="Q1089" s="44">
        <f t="shared" si="213"/>
        <v>-5.75</v>
      </c>
      <c r="R1089" s="45">
        <f t="shared" ca="1" si="214"/>
        <v>-0.10043668122270744</v>
      </c>
      <c r="S1089" s="44" t="str">
        <f t="shared" ca="1" si="215"/>
        <v>DEGROWTH</v>
      </c>
      <c r="T1089" s="46">
        <v>0</v>
      </c>
      <c r="U1089" s="46" t="str">
        <f t="shared" ca="1" si="216"/>
        <v>Dec</v>
      </c>
      <c r="V1089" s="42">
        <v>0</v>
      </c>
      <c r="W1089" s="47">
        <f t="shared" si="217"/>
        <v>51.5</v>
      </c>
      <c r="X1089" s="48">
        <f t="shared" ca="1" si="218"/>
        <v>0</v>
      </c>
      <c r="Y1089" s="47" t="b">
        <f t="shared" si="219"/>
        <v>0</v>
      </c>
      <c r="Z1089" s="50">
        <v>0</v>
      </c>
      <c r="AA1089" s="50">
        <f t="shared" si="220"/>
        <v>0</v>
      </c>
      <c r="AB1089" s="27">
        <v>1000003904</v>
      </c>
    </row>
    <row r="1090" spans="1:28" s="27" customFormat="1" ht="13.8" hidden="1">
      <c r="A1090" s="50" t="s">
        <v>1245</v>
      </c>
      <c r="B1090" s="63" t="s">
        <v>60</v>
      </c>
      <c r="C1090" s="63" t="s">
        <v>2287</v>
      </c>
      <c r="D1090" s="63">
        <v>1000003917</v>
      </c>
      <c r="E1090" s="63" t="s">
        <v>2288</v>
      </c>
      <c r="F1090" s="40">
        <v>45408</v>
      </c>
      <c r="G1090" s="40" t="str">
        <f t="shared" si="208"/>
        <v>Targeted Dealer</v>
      </c>
      <c r="H1090" s="40"/>
      <c r="I1090" s="41">
        <v>25</v>
      </c>
      <c r="J1090" s="41">
        <f t="shared" ca="1" si="209"/>
        <v>550.80645161290317</v>
      </c>
      <c r="K1090" s="42">
        <v>0</v>
      </c>
      <c r="L1090" s="43">
        <f t="shared" ca="1" si="210"/>
        <v>-550.80645161290317</v>
      </c>
      <c r="M1090" s="43">
        <f t="shared" ca="1" si="211"/>
        <v>0</v>
      </c>
      <c r="N1090" s="44">
        <v>5</v>
      </c>
      <c r="O1090" s="45" t="str">
        <f t="shared" ca="1" si="212"/>
        <v>Nov</v>
      </c>
      <c r="P1090" s="42">
        <v>5</v>
      </c>
      <c r="Q1090" s="44">
        <f t="shared" si="213"/>
        <v>-5</v>
      </c>
      <c r="R1090" s="45">
        <f t="shared" ca="1" si="214"/>
        <v>-1</v>
      </c>
      <c r="S1090" s="44" t="str">
        <f t="shared" ca="1" si="215"/>
        <v>DEGROWTH</v>
      </c>
      <c r="T1090" s="46">
        <v>0</v>
      </c>
      <c r="U1090" s="46" t="str">
        <f t="shared" ca="1" si="216"/>
        <v>Dec</v>
      </c>
      <c r="V1090" s="42">
        <v>0</v>
      </c>
      <c r="W1090" s="47">
        <f t="shared" si="217"/>
        <v>0</v>
      </c>
      <c r="X1090" s="48">
        <f t="shared" ca="1" si="218"/>
        <v>0</v>
      </c>
      <c r="Y1090" s="47" t="b">
        <f t="shared" si="219"/>
        <v>0</v>
      </c>
      <c r="Z1090" s="50">
        <v>1</v>
      </c>
      <c r="AA1090" s="50">
        <f t="shared" si="220"/>
        <v>0</v>
      </c>
      <c r="AB1090" s="27">
        <v>1000003917</v>
      </c>
    </row>
    <row r="1091" spans="1:28" s="27" customFormat="1" ht="13.8" hidden="1">
      <c r="A1091" s="50" t="s">
        <v>1245</v>
      </c>
      <c r="B1091" s="63" t="s">
        <v>60</v>
      </c>
      <c r="C1091" s="63" t="s">
        <v>2289</v>
      </c>
      <c r="D1091" s="63">
        <v>1000003920</v>
      </c>
      <c r="E1091" s="63" t="s">
        <v>2290</v>
      </c>
      <c r="F1091" s="40">
        <v>45409</v>
      </c>
      <c r="G1091" s="40" t="str">
        <f t="shared" ref="G1091:G1154" si="221">IF(I1091&gt;0,"Targeted Dealer","-")</f>
        <v>Targeted Dealer</v>
      </c>
      <c r="H1091" s="40" t="s">
        <v>113</v>
      </c>
      <c r="I1091" s="41">
        <v>60</v>
      </c>
      <c r="J1091" s="41">
        <f t="shared" ca="1" si="209"/>
        <v>1321.9354838709678</v>
      </c>
      <c r="K1091" s="42">
        <v>10</v>
      </c>
      <c r="L1091" s="43">
        <f t="shared" ca="1" si="210"/>
        <v>-1311.9354838709678</v>
      </c>
      <c r="M1091" s="43">
        <f t="shared" ca="1" si="211"/>
        <v>0.75646656905807708</v>
      </c>
      <c r="N1091" s="44">
        <v>0</v>
      </c>
      <c r="O1091" s="45" t="str">
        <f t="shared" ca="1" si="212"/>
        <v>Nov</v>
      </c>
      <c r="P1091" s="42">
        <v>0</v>
      </c>
      <c r="Q1091" s="44">
        <f t="shared" si="213"/>
        <v>10</v>
      </c>
      <c r="R1091" s="45">
        <f t="shared" ca="1" si="214"/>
        <v>0</v>
      </c>
      <c r="S1091" s="44" t="b">
        <f t="shared" si="215"/>
        <v>0</v>
      </c>
      <c r="T1091" s="46">
        <v>0</v>
      </c>
      <c r="U1091" s="46" t="str">
        <f t="shared" ca="1" si="216"/>
        <v>Dec</v>
      </c>
      <c r="V1091" s="42">
        <v>0</v>
      </c>
      <c r="W1091" s="47">
        <f t="shared" si="217"/>
        <v>10</v>
      </c>
      <c r="X1091" s="48">
        <f t="shared" ca="1" si="218"/>
        <v>0</v>
      </c>
      <c r="Y1091" s="47" t="b">
        <f t="shared" si="219"/>
        <v>0</v>
      </c>
      <c r="Z1091" s="50">
        <v>0</v>
      </c>
      <c r="AA1091" s="50">
        <f t="shared" si="220"/>
        <v>1</v>
      </c>
      <c r="AB1091" s="27">
        <v>1000003920</v>
      </c>
    </row>
    <row r="1092" spans="1:28" s="27" customFormat="1" ht="13.8" hidden="1">
      <c r="A1092" s="50" t="s">
        <v>1245</v>
      </c>
      <c r="B1092" s="63" t="s">
        <v>60</v>
      </c>
      <c r="C1092" s="63" t="s">
        <v>2291</v>
      </c>
      <c r="D1092" s="63">
        <v>1000003936</v>
      </c>
      <c r="E1092" s="63" t="s">
        <v>2292</v>
      </c>
      <c r="F1092" s="40">
        <v>45412</v>
      </c>
      <c r="G1092" s="40" t="str">
        <f t="shared" si="221"/>
        <v>Targeted Dealer</v>
      </c>
      <c r="H1092" s="40"/>
      <c r="I1092" s="41">
        <v>60</v>
      </c>
      <c r="J1092" s="41">
        <f t="shared" ref="J1092:J1155" ca="1" si="222">I1092/$J$1*$E$1</f>
        <v>1321.9354838709678</v>
      </c>
      <c r="K1092" s="42">
        <v>17.5</v>
      </c>
      <c r="L1092" s="43">
        <f t="shared" ref="L1092:L1155" ca="1" si="223">K1092-J1092</f>
        <v>-1304.4354838709678</v>
      </c>
      <c r="M1092" s="43">
        <f t="shared" ref="M1092:M1155" ca="1" si="224">IFERROR((K1092/J1092%),"-")</f>
        <v>1.3238164958516347</v>
      </c>
      <c r="N1092" s="44">
        <v>5</v>
      </c>
      <c r="O1092" s="45" t="str">
        <f t="shared" ref="O1092:O1155" ca="1" si="225">IF(F1092&lt;=$P$2,"Nov","")</f>
        <v>Nov</v>
      </c>
      <c r="P1092" s="42">
        <v>5</v>
      </c>
      <c r="Q1092" s="44">
        <f t="shared" ref="Q1092:Q1155" si="226">K1092-P1092</f>
        <v>12.5</v>
      </c>
      <c r="R1092" s="45">
        <f t="shared" ref="R1092:R1155" ca="1" si="227">IFERROR(IF(O1092="Nov",(K1092/P1092-1)),0)</f>
        <v>2.5</v>
      </c>
      <c r="S1092" s="44" t="str">
        <f t="shared" ref="S1092:S1155" ca="1" si="228">IF(N1092&gt;0,IF(O1092="","-",IF(R1092&lt;0%,"DEGROWTH","GROWTH")))</f>
        <v>GROWTH</v>
      </c>
      <c r="T1092" s="46">
        <v>0</v>
      </c>
      <c r="U1092" s="46" t="str">
        <f t="shared" ref="U1092:U1155" ca="1" si="229">IF(F1092&lt;=$V$2,"Dec","")</f>
        <v>Dec</v>
      </c>
      <c r="V1092" s="42">
        <v>0</v>
      </c>
      <c r="W1092" s="47">
        <f t="shared" ref="W1092:W1155" si="230">K1092-V1092</f>
        <v>17.5</v>
      </c>
      <c r="X1092" s="48">
        <f t="shared" ref="X1092:X1155" ca="1" si="231">IFERROR(IF(U1092="Dec",(K1092/V1092-1)),0)</f>
        <v>0</v>
      </c>
      <c r="Y1092" s="47" t="b">
        <f t="shared" ref="Y1092:Y1155" si="232">IF(T1092&gt;0,IF(U1092="","-",IF(X1092&lt;0%,"DEGROWTH","GROWTH")))</f>
        <v>0</v>
      </c>
      <c r="Z1092" s="50">
        <v>0</v>
      </c>
      <c r="AA1092" s="50">
        <f t="shared" ref="AA1092:AA1155" si="233">IF(H1092&gt;0,1,0)</f>
        <v>0</v>
      </c>
      <c r="AB1092" s="27">
        <v>1000003936</v>
      </c>
    </row>
    <row r="1093" spans="1:28" s="27" customFormat="1" ht="13.8" hidden="1">
      <c r="A1093" s="50" t="s">
        <v>1245</v>
      </c>
      <c r="B1093" s="63" t="s">
        <v>60</v>
      </c>
      <c r="C1093" s="63" t="s">
        <v>2293</v>
      </c>
      <c r="D1093" s="63">
        <v>1000003944</v>
      </c>
      <c r="E1093" s="63" t="s">
        <v>2294</v>
      </c>
      <c r="F1093" s="40">
        <v>45421</v>
      </c>
      <c r="G1093" s="40" t="str">
        <f t="shared" si="221"/>
        <v>-</v>
      </c>
      <c r="H1093" s="40"/>
      <c r="I1093" s="41">
        <v>0</v>
      </c>
      <c r="J1093" s="41">
        <f t="shared" ca="1" si="222"/>
        <v>0</v>
      </c>
      <c r="K1093" s="42">
        <v>0</v>
      </c>
      <c r="L1093" s="43">
        <f t="shared" ca="1" si="223"/>
        <v>0</v>
      </c>
      <c r="M1093" s="43" t="str">
        <f t="shared" ca="1" si="224"/>
        <v>-</v>
      </c>
      <c r="N1093" s="44">
        <v>0</v>
      </c>
      <c r="O1093" s="45" t="str">
        <f t="shared" ca="1" si="225"/>
        <v>Nov</v>
      </c>
      <c r="P1093" s="42">
        <v>0</v>
      </c>
      <c r="Q1093" s="44">
        <f t="shared" si="226"/>
        <v>0</v>
      </c>
      <c r="R1093" s="45">
        <f t="shared" ca="1" si="227"/>
        <v>0</v>
      </c>
      <c r="S1093" s="44" t="b">
        <f t="shared" si="228"/>
        <v>0</v>
      </c>
      <c r="T1093" s="46">
        <v>0</v>
      </c>
      <c r="U1093" s="46" t="str">
        <f t="shared" ca="1" si="229"/>
        <v>Dec</v>
      </c>
      <c r="V1093" s="42">
        <v>0</v>
      </c>
      <c r="W1093" s="47">
        <f t="shared" si="230"/>
        <v>0</v>
      </c>
      <c r="X1093" s="48">
        <f t="shared" ca="1" si="231"/>
        <v>0</v>
      </c>
      <c r="Y1093" s="47" t="b">
        <f t="shared" si="232"/>
        <v>0</v>
      </c>
      <c r="Z1093" s="50">
        <v>1</v>
      </c>
      <c r="AA1093" s="50">
        <f t="shared" si="233"/>
        <v>0</v>
      </c>
      <c r="AB1093" s="27">
        <v>1000003944</v>
      </c>
    </row>
    <row r="1094" spans="1:28" s="27" customFormat="1" ht="13.8" hidden="1">
      <c r="A1094" s="50" t="s">
        <v>1245</v>
      </c>
      <c r="B1094" s="63" t="s">
        <v>60</v>
      </c>
      <c r="C1094" s="63" t="s">
        <v>2295</v>
      </c>
      <c r="D1094" s="63">
        <v>1000004067</v>
      </c>
      <c r="E1094" s="63" t="s">
        <v>2296</v>
      </c>
      <c r="F1094" s="40">
        <v>45503</v>
      </c>
      <c r="G1094" s="40" t="str">
        <f t="shared" si="221"/>
        <v>Targeted Dealer</v>
      </c>
      <c r="H1094" s="50"/>
      <c r="I1094" s="41">
        <v>60</v>
      </c>
      <c r="J1094" s="41">
        <f t="shared" ca="1" si="222"/>
        <v>1321.9354838709678</v>
      </c>
      <c r="K1094" s="42">
        <v>19.75</v>
      </c>
      <c r="L1094" s="43">
        <f t="shared" ca="1" si="223"/>
        <v>-1302.1854838709678</v>
      </c>
      <c r="M1094" s="43">
        <f t="shared" ca="1" si="224"/>
        <v>1.4940214738897022</v>
      </c>
      <c r="N1094" s="44">
        <v>35</v>
      </c>
      <c r="O1094" s="45" t="str">
        <f t="shared" ca="1" si="225"/>
        <v>Nov</v>
      </c>
      <c r="P1094" s="42">
        <v>35</v>
      </c>
      <c r="Q1094" s="44">
        <f t="shared" si="226"/>
        <v>-15.25</v>
      </c>
      <c r="R1094" s="45">
        <f t="shared" ca="1" si="227"/>
        <v>-0.43571428571428572</v>
      </c>
      <c r="S1094" s="44" t="str">
        <f t="shared" ca="1" si="228"/>
        <v>DEGROWTH</v>
      </c>
      <c r="T1094" s="46">
        <v>0</v>
      </c>
      <c r="U1094" s="46" t="str">
        <f t="shared" ca="1" si="229"/>
        <v>Dec</v>
      </c>
      <c r="V1094" s="42">
        <v>0</v>
      </c>
      <c r="W1094" s="47">
        <f t="shared" si="230"/>
        <v>19.75</v>
      </c>
      <c r="X1094" s="48">
        <f t="shared" ca="1" si="231"/>
        <v>0</v>
      </c>
      <c r="Y1094" s="47" t="b">
        <f t="shared" si="232"/>
        <v>0</v>
      </c>
      <c r="Z1094" s="50">
        <v>0</v>
      </c>
      <c r="AA1094" s="50">
        <f t="shared" si="233"/>
        <v>0</v>
      </c>
      <c r="AB1094" s="27">
        <v>1000004067</v>
      </c>
    </row>
    <row r="1095" spans="1:28" s="27" customFormat="1" ht="13.8" hidden="1">
      <c r="A1095" s="39" t="s">
        <v>1245</v>
      </c>
      <c r="B1095" s="58" t="s">
        <v>62</v>
      </c>
      <c r="C1095" s="59" t="s">
        <v>2297</v>
      </c>
      <c r="D1095" s="59">
        <v>1000000377</v>
      </c>
      <c r="E1095" s="60" t="s">
        <v>2298</v>
      </c>
      <c r="F1095" s="40">
        <v>38385</v>
      </c>
      <c r="G1095" s="40" t="str">
        <f t="shared" si="221"/>
        <v>Targeted Dealer</v>
      </c>
      <c r="H1095" s="40" t="s">
        <v>113</v>
      </c>
      <c r="I1095" s="41">
        <v>150</v>
      </c>
      <c r="J1095" s="41">
        <f t="shared" ca="1" si="222"/>
        <v>3304.8387096774195</v>
      </c>
      <c r="K1095" s="42">
        <v>80.5</v>
      </c>
      <c r="L1095" s="43">
        <f t="shared" ca="1" si="223"/>
        <v>-3224.3387096774195</v>
      </c>
      <c r="M1095" s="43">
        <f t="shared" ca="1" si="224"/>
        <v>2.4358223523670084</v>
      </c>
      <c r="N1095" s="44">
        <v>105</v>
      </c>
      <c r="O1095" s="45" t="str">
        <f t="shared" ca="1" si="225"/>
        <v>Nov</v>
      </c>
      <c r="P1095" s="42">
        <v>105</v>
      </c>
      <c r="Q1095" s="44">
        <f t="shared" si="226"/>
        <v>-24.5</v>
      </c>
      <c r="R1095" s="45">
        <f t="shared" ca="1" si="227"/>
        <v>-0.23333333333333328</v>
      </c>
      <c r="S1095" s="44" t="str">
        <f t="shared" ca="1" si="228"/>
        <v>DEGROWTH</v>
      </c>
      <c r="T1095" s="46">
        <v>146.75</v>
      </c>
      <c r="U1095" s="46" t="str">
        <f t="shared" ca="1" si="229"/>
        <v>Dec</v>
      </c>
      <c r="V1095" s="42">
        <v>146.75</v>
      </c>
      <c r="W1095" s="47">
        <f t="shared" si="230"/>
        <v>-66.25</v>
      </c>
      <c r="X1095" s="48">
        <f t="shared" ca="1" si="231"/>
        <v>-0.45144804088586032</v>
      </c>
      <c r="Y1095" s="47" t="str">
        <f t="shared" ca="1" si="232"/>
        <v>DEGROWTH</v>
      </c>
      <c r="Z1095" s="50">
        <v>0</v>
      </c>
      <c r="AA1095" s="50">
        <f t="shared" si="233"/>
        <v>1</v>
      </c>
      <c r="AB1095" s="27">
        <v>1000000377</v>
      </c>
    </row>
    <row r="1096" spans="1:28" s="27" customFormat="1" ht="13.8" hidden="1">
      <c r="A1096" s="39" t="s">
        <v>1245</v>
      </c>
      <c r="B1096" s="58" t="s">
        <v>62</v>
      </c>
      <c r="C1096" s="59" t="s">
        <v>2299</v>
      </c>
      <c r="D1096" s="59">
        <v>1000000130</v>
      </c>
      <c r="E1096" s="60" t="s">
        <v>2300</v>
      </c>
      <c r="F1096" s="40">
        <v>38443</v>
      </c>
      <c r="G1096" s="40" t="str">
        <f t="shared" si="221"/>
        <v>Targeted Dealer</v>
      </c>
      <c r="H1096" s="40" t="s">
        <v>113</v>
      </c>
      <c r="I1096" s="41">
        <v>500</v>
      </c>
      <c r="J1096" s="41">
        <f t="shared" ca="1" si="222"/>
        <v>11016.129032258064</v>
      </c>
      <c r="K1096" s="42">
        <v>681.5</v>
      </c>
      <c r="L1096" s="43">
        <f t="shared" ca="1" si="223"/>
        <v>-10334.629032258064</v>
      </c>
      <c r="M1096" s="43">
        <f t="shared" ca="1" si="224"/>
        <v>6.1863836017569547</v>
      </c>
      <c r="N1096" s="44">
        <v>461.05</v>
      </c>
      <c r="O1096" s="45" t="str">
        <f t="shared" ca="1" si="225"/>
        <v>Nov</v>
      </c>
      <c r="P1096" s="42">
        <v>461.05</v>
      </c>
      <c r="Q1096" s="44">
        <f t="shared" si="226"/>
        <v>220.45</v>
      </c>
      <c r="R1096" s="45">
        <f t="shared" ca="1" si="227"/>
        <v>0.47814770632252457</v>
      </c>
      <c r="S1096" s="44" t="str">
        <f t="shared" ca="1" si="228"/>
        <v>GROWTH</v>
      </c>
      <c r="T1096" s="46">
        <v>585.04999999999995</v>
      </c>
      <c r="U1096" s="46" t="str">
        <f t="shared" ca="1" si="229"/>
        <v>Dec</v>
      </c>
      <c r="V1096" s="42">
        <v>585.04999999999995</v>
      </c>
      <c r="W1096" s="47">
        <f t="shared" si="230"/>
        <v>96.450000000000045</v>
      </c>
      <c r="X1096" s="48">
        <f t="shared" ca="1" si="231"/>
        <v>0.16485770446970349</v>
      </c>
      <c r="Y1096" s="47" t="str">
        <f t="shared" ca="1" si="232"/>
        <v>GROWTH</v>
      </c>
      <c r="Z1096" s="50">
        <v>0</v>
      </c>
      <c r="AA1096" s="50">
        <f t="shared" si="233"/>
        <v>1</v>
      </c>
      <c r="AB1096" s="27">
        <v>1000000130</v>
      </c>
    </row>
    <row r="1097" spans="1:28" s="27" customFormat="1" ht="13.8" hidden="1">
      <c r="A1097" s="39" t="s">
        <v>1245</v>
      </c>
      <c r="B1097" s="58" t="s">
        <v>62</v>
      </c>
      <c r="C1097" s="59" t="s">
        <v>2301</v>
      </c>
      <c r="D1097" s="59">
        <v>1000000375</v>
      </c>
      <c r="E1097" s="60" t="s">
        <v>2302</v>
      </c>
      <c r="F1097" s="40">
        <v>40196</v>
      </c>
      <c r="G1097" s="40" t="str">
        <f t="shared" si="221"/>
        <v>Targeted Dealer</v>
      </c>
      <c r="H1097" s="40" t="s">
        <v>113</v>
      </c>
      <c r="I1097" s="41">
        <v>200</v>
      </c>
      <c r="J1097" s="41">
        <f t="shared" ca="1" si="222"/>
        <v>4406.4516129032254</v>
      </c>
      <c r="K1097" s="42">
        <v>117</v>
      </c>
      <c r="L1097" s="43">
        <f t="shared" ca="1" si="223"/>
        <v>-4289.4516129032254</v>
      </c>
      <c r="M1097" s="43">
        <f t="shared" ca="1" si="224"/>
        <v>2.6551976573938507</v>
      </c>
      <c r="N1097" s="44">
        <v>105.5</v>
      </c>
      <c r="O1097" s="45" t="str">
        <f t="shared" ca="1" si="225"/>
        <v>Nov</v>
      </c>
      <c r="P1097" s="42">
        <v>105.5</v>
      </c>
      <c r="Q1097" s="44">
        <f t="shared" si="226"/>
        <v>11.5</v>
      </c>
      <c r="R1097" s="45">
        <f t="shared" ca="1" si="227"/>
        <v>0.1090047393364928</v>
      </c>
      <c r="S1097" s="44" t="str">
        <f t="shared" ca="1" si="228"/>
        <v>GROWTH</v>
      </c>
      <c r="T1097" s="46">
        <v>200.5</v>
      </c>
      <c r="U1097" s="46" t="str">
        <f t="shared" ca="1" si="229"/>
        <v>Dec</v>
      </c>
      <c r="V1097" s="42">
        <v>200.5</v>
      </c>
      <c r="W1097" s="47">
        <f t="shared" si="230"/>
        <v>-83.5</v>
      </c>
      <c r="X1097" s="48">
        <f t="shared" ca="1" si="231"/>
        <v>-0.41645885286783046</v>
      </c>
      <c r="Y1097" s="47" t="str">
        <f t="shared" ca="1" si="232"/>
        <v>DEGROWTH</v>
      </c>
      <c r="Z1097" s="50">
        <v>0</v>
      </c>
      <c r="AA1097" s="50">
        <f t="shared" si="233"/>
        <v>1</v>
      </c>
      <c r="AB1097" s="27">
        <v>1000000375</v>
      </c>
    </row>
    <row r="1098" spans="1:28" s="27" customFormat="1" ht="13.8" hidden="1">
      <c r="A1098" s="39" t="s">
        <v>1245</v>
      </c>
      <c r="B1098" s="58" t="s">
        <v>62</v>
      </c>
      <c r="C1098" s="59" t="s">
        <v>2303</v>
      </c>
      <c r="D1098" s="59">
        <v>1000000373</v>
      </c>
      <c r="E1098" s="60" t="s">
        <v>2304</v>
      </c>
      <c r="F1098" s="40">
        <v>40711</v>
      </c>
      <c r="G1098" s="40" t="str">
        <f t="shared" si="221"/>
        <v>Targeted Dealer</v>
      </c>
      <c r="H1098" s="40"/>
      <c r="I1098" s="41">
        <v>525</v>
      </c>
      <c r="J1098" s="41">
        <f t="shared" ca="1" si="222"/>
        <v>11566.935483870966</v>
      </c>
      <c r="K1098" s="42">
        <v>509</v>
      </c>
      <c r="L1098" s="43">
        <f t="shared" ca="1" si="223"/>
        <v>-11057.935483870966</v>
      </c>
      <c r="M1098" s="43">
        <f t="shared" ca="1" si="224"/>
        <v>4.4004740988635573</v>
      </c>
      <c r="N1098" s="44">
        <v>496.5</v>
      </c>
      <c r="O1098" s="45" t="str">
        <f t="shared" ca="1" si="225"/>
        <v>Nov</v>
      </c>
      <c r="P1098" s="42">
        <v>496.5</v>
      </c>
      <c r="Q1098" s="44">
        <f t="shared" si="226"/>
        <v>12.5</v>
      </c>
      <c r="R1098" s="45">
        <f t="shared" ca="1" si="227"/>
        <v>2.5176233635448186E-2</v>
      </c>
      <c r="S1098" s="44" t="str">
        <f t="shared" ca="1" si="228"/>
        <v>GROWTH</v>
      </c>
      <c r="T1098" s="46">
        <v>503</v>
      </c>
      <c r="U1098" s="46" t="str">
        <f t="shared" ca="1" si="229"/>
        <v>Dec</v>
      </c>
      <c r="V1098" s="42">
        <v>503</v>
      </c>
      <c r="W1098" s="47">
        <f t="shared" si="230"/>
        <v>6</v>
      </c>
      <c r="X1098" s="48">
        <f t="shared" ca="1" si="231"/>
        <v>1.1928429423459175E-2</v>
      </c>
      <c r="Y1098" s="47" t="str">
        <f t="shared" ca="1" si="232"/>
        <v>GROWTH</v>
      </c>
      <c r="Z1098" s="50">
        <v>0</v>
      </c>
      <c r="AA1098" s="50">
        <f t="shared" si="233"/>
        <v>0</v>
      </c>
      <c r="AB1098" s="27">
        <v>1000000373</v>
      </c>
    </row>
    <row r="1099" spans="1:28" s="27" customFormat="1" ht="13.8" hidden="1">
      <c r="A1099" s="39" t="s">
        <v>1245</v>
      </c>
      <c r="B1099" s="58" t="s">
        <v>62</v>
      </c>
      <c r="C1099" s="59" t="s">
        <v>2305</v>
      </c>
      <c r="D1099" s="59">
        <v>1000000372</v>
      </c>
      <c r="E1099" s="60" t="s">
        <v>2306</v>
      </c>
      <c r="F1099" s="40">
        <v>43237</v>
      </c>
      <c r="G1099" s="40" t="str">
        <f t="shared" si="221"/>
        <v>Targeted Dealer</v>
      </c>
      <c r="H1099" s="40"/>
      <c r="I1099" s="41">
        <v>125</v>
      </c>
      <c r="J1099" s="41">
        <f t="shared" ca="1" si="222"/>
        <v>2754.0322580645161</v>
      </c>
      <c r="K1099" s="42">
        <v>126</v>
      </c>
      <c r="L1099" s="43">
        <f t="shared" ca="1" si="223"/>
        <v>-2628.0322580645161</v>
      </c>
      <c r="M1099" s="43">
        <f t="shared" ca="1" si="224"/>
        <v>4.5751098096632505</v>
      </c>
      <c r="N1099" s="44">
        <v>94.45</v>
      </c>
      <c r="O1099" s="45" t="str">
        <f t="shared" ca="1" si="225"/>
        <v>Nov</v>
      </c>
      <c r="P1099" s="42">
        <v>94.45</v>
      </c>
      <c r="Q1099" s="44">
        <f t="shared" si="226"/>
        <v>31.549999999999997</v>
      </c>
      <c r="R1099" s="45">
        <f t="shared" ca="1" si="227"/>
        <v>0.33403917416622542</v>
      </c>
      <c r="S1099" s="44" t="str">
        <f t="shared" ca="1" si="228"/>
        <v>GROWTH</v>
      </c>
      <c r="T1099" s="46">
        <v>101</v>
      </c>
      <c r="U1099" s="46" t="str">
        <f t="shared" ca="1" si="229"/>
        <v>Dec</v>
      </c>
      <c r="V1099" s="42">
        <v>101</v>
      </c>
      <c r="W1099" s="47">
        <f t="shared" si="230"/>
        <v>25</v>
      </c>
      <c r="X1099" s="48">
        <f t="shared" ca="1" si="231"/>
        <v>0.24752475247524752</v>
      </c>
      <c r="Y1099" s="47" t="str">
        <f t="shared" ca="1" si="232"/>
        <v>GROWTH</v>
      </c>
      <c r="Z1099" s="50">
        <v>0</v>
      </c>
      <c r="AA1099" s="50">
        <f t="shared" si="233"/>
        <v>0</v>
      </c>
      <c r="AB1099" s="27">
        <v>1000000372</v>
      </c>
    </row>
    <row r="1100" spans="1:28" s="27" customFormat="1" ht="13.8" hidden="1">
      <c r="A1100" s="39" t="s">
        <v>1245</v>
      </c>
      <c r="B1100" s="58" t="s">
        <v>62</v>
      </c>
      <c r="C1100" s="59" t="s">
        <v>2307</v>
      </c>
      <c r="D1100" s="59">
        <v>1000001111</v>
      </c>
      <c r="E1100" s="60" t="s">
        <v>2308</v>
      </c>
      <c r="F1100" s="40">
        <v>44501</v>
      </c>
      <c r="G1100" s="40" t="str">
        <f t="shared" si="221"/>
        <v>Targeted Dealer</v>
      </c>
      <c r="H1100" s="40"/>
      <c r="I1100" s="41">
        <v>40</v>
      </c>
      <c r="J1100" s="41">
        <f t="shared" ca="1" si="222"/>
        <v>881.29032258064512</v>
      </c>
      <c r="K1100" s="42">
        <v>5</v>
      </c>
      <c r="L1100" s="43">
        <f t="shared" ca="1" si="223"/>
        <v>-876.29032258064512</v>
      </c>
      <c r="M1100" s="43">
        <f t="shared" ca="1" si="224"/>
        <v>0.56734992679355789</v>
      </c>
      <c r="N1100" s="44">
        <v>20</v>
      </c>
      <c r="O1100" s="45" t="str">
        <f t="shared" ca="1" si="225"/>
        <v>Nov</v>
      </c>
      <c r="P1100" s="42">
        <v>20</v>
      </c>
      <c r="Q1100" s="44">
        <f t="shared" si="226"/>
        <v>-15</v>
      </c>
      <c r="R1100" s="45">
        <f t="shared" ca="1" si="227"/>
        <v>-0.75</v>
      </c>
      <c r="S1100" s="44" t="str">
        <f t="shared" ca="1" si="228"/>
        <v>DEGROWTH</v>
      </c>
      <c r="T1100" s="46">
        <v>36.5</v>
      </c>
      <c r="U1100" s="46" t="str">
        <f t="shared" ca="1" si="229"/>
        <v>Dec</v>
      </c>
      <c r="V1100" s="42">
        <v>36.5</v>
      </c>
      <c r="W1100" s="47">
        <f t="shared" si="230"/>
        <v>-31.5</v>
      </c>
      <c r="X1100" s="48">
        <f t="shared" ca="1" si="231"/>
        <v>-0.86301369863013699</v>
      </c>
      <c r="Y1100" s="47" t="str">
        <f t="shared" ca="1" si="232"/>
        <v>DEGROWTH</v>
      </c>
      <c r="Z1100" s="50">
        <v>0</v>
      </c>
      <c r="AA1100" s="50">
        <f t="shared" si="233"/>
        <v>0</v>
      </c>
      <c r="AB1100" s="27">
        <v>1000001111</v>
      </c>
    </row>
    <row r="1101" spans="1:28" s="27" customFormat="1" ht="13.8" hidden="1">
      <c r="A1101" s="39" t="s">
        <v>1245</v>
      </c>
      <c r="B1101" s="58" t="s">
        <v>62</v>
      </c>
      <c r="C1101" s="59" t="s">
        <v>2309</v>
      </c>
      <c r="D1101" s="59">
        <v>1000001064</v>
      </c>
      <c r="E1101" s="60" t="s">
        <v>2310</v>
      </c>
      <c r="F1101" s="40">
        <v>44526</v>
      </c>
      <c r="G1101" s="40" t="str">
        <f t="shared" si="221"/>
        <v>Targeted Dealer</v>
      </c>
      <c r="H1101" s="40"/>
      <c r="I1101" s="41">
        <v>25</v>
      </c>
      <c r="J1101" s="41">
        <f t="shared" ca="1" si="222"/>
        <v>550.80645161290317</v>
      </c>
      <c r="K1101" s="42">
        <v>14.25</v>
      </c>
      <c r="L1101" s="43">
        <f t="shared" ca="1" si="223"/>
        <v>-536.55645161290317</v>
      </c>
      <c r="M1101" s="43">
        <f t="shared" ca="1" si="224"/>
        <v>2.5871156661786237</v>
      </c>
      <c r="N1101" s="44">
        <v>24.9</v>
      </c>
      <c r="O1101" s="45" t="str">
        <f t="shared" ca="1" si="225"/>
        <v>Nov</v>
      </c>
      <c r="P1101" s="42">
        <v>24.9</v>
      </c>
      <c r="Q1101" s="44">
        <f t="shared" si="226"/>
        <v>-10.649999999999999</v>
      </c>
      <c r="R1101" s="45">
        <f t="shared" ca="1" si="227"/>
        <v>-0.42771084337349397</v>
      </c>
      <c r="S1101" s="44" t="str">
        <f t="shared" ca="1" si="228"/>
        <v>DEGROWTH</v>
      </c>
      <c r="T1101" s="46">
        <v>15</v>
      </c>
      <c r="U1101" s="46" t="str">
        <f t="shared" ca="1" si="229"/>
        <v>Dec</v>
      </c>
      <c r="V1101" s="42">
        <v>15</v>
      </c>
      <c r="W1101" s="47">
        <f t="shared" si="230"/>
        <v>-0.75</v>
      </c>
      <c r="X1101" s="48">
        <f t="shared" ca="1" si="231"/>
        <v>-5.0000000000000044E-2</v>
      </c>
      <c r="Y1101" s="47" t="str">
        <f t="shared" ca="1" si="232"/>
        <v>DEGROWTH</v>
      </c>
      <c r="Z1101" s="50">
        <v>0</v>
      </c>
      <c r="AA1101" s="50">
        <f t="shared" si="233"/>
        <v>0</v>
      </c>
      <c r="AB1101" s="27">
        <v>1000001064</v>
      </c>
    </row>
    <row r="1102" spans="1:28" s="27" customFormat="1" ht="13.8" hidden="1">
      <c r="A1102" s="39" t="s">
        <v>1245</v>
      </c>
      <c r="B1102" s="58" t="s">
        <v>62</v>
      </c>
      <c r="C1102" s="59" t="s">
        <v>2311</v>
      </c>
      <c r="D1102" s="59">
        <v>1000002604</v>
      </c>
      <c r="E1102" s="60" t="s">
        <v>2312</v>
      </c>
      <c r="F1102" s="40">
        <v>44604</v>
      </c>
      <c r="G1102" s="40" t="str">
        <f t="shared" si="221"/>
        <v>Targeted Dealer</v>
      </c>
      <c r="H1102" s="40"/>
      <c r="I1102" s="41">
        <v>25</v>
      </c>
      <c r="J1102" s="41">
        <f t="shared" ca="1" si="222"/>
        <v>550.80645161290317</v>
      </c>
      <c r="K1102" s="42">
        <v>5</v>
      </c>
      <c r="L1102" s="43">
        <f t="shared" ca="1" si="223"/>
        <v>-545.80645161290317</v>
      </c>
      <c r="M1102" s="43">
        <f t="shared" ca="1" si="224"/>
        <v>0.90775988286969256</v>
      </c>
      <c r="N1102" s="44">
        <v>10</v>
      </c>
      <c r="O1102" s="45" t="str">
        <f t="shared" ca="1" si="225"/>
        <v>Nov</v>
      </c>
      <c r="P1102" s="42">
        <v>10</v>
      </c>
      <c r="Q1102" s="44">
        <f t="shared" si="226"/>
        <v>-5</v>
      </c>
      <c r="R1102" s="45">
        <f t="shared" ca="1" si="227"/>
        <v>-0.5</v>
      </c>
      <c r="S1102" s="44" t="str">
        <f t="shared" ca="1" si="228"/>
        <v>DEGROWTH</v>
      </c>
      <c r="T1102" s="46">
        <v>0</v>
      </c>
      <c r="U1102" s="46" t="str">
        <f t="shared" ca="1" si="229"/>
        <v>Dec</v>
      </c>
      <c r="V1102" s="42">
        <v>0</v>
      </c>
      <c r="W1102" s="47">
        <f t="shared" si="230"/>
        <v>5</v>
      </c>
      <c r="X1102" s="48">
        <f t="shared" ca="1" si="231"/>
        <v>0</v>
      </c>
      <c r="Y1102" s="47" t="b">
        <f t="shared" si="232"/>
        <v>0</v>
      </c>
      <c r="Z1102" s="50">
        <v>0</v>
      </c>
      <c r="AA1102" s="50">
        <f t="shared" si="233"/>
        <v>0</v>
      </c>
      <c r="AB1102" s="27">
        <v>1000002604</v>
      </c>
    </row>
    <row r="1103" spans="1:28" s="27" customFormat="1" ht="13.8" hidden="1">
      <c r="A1103" s="39" t="s">
        <v>1245</v>
      </c>
      <c r="B1103" s="58" t="s">
        <v>62</v>
      </c>
      <c r="C1103" s="59" t="s">
        <v>2313</v>
      </c>
      <c r="D1103" s="59">
        <v>1000002738</v>
      </c>
      <c r="E1103" s="61" t="s">
        <v>547</v>
      </c>
      <c r="F1103" s="40">
        <v>44681</v>
      </c>
      <c r="G1103" s="40" t="str">
        <f t="shared" si="221"/>
        <v>Targeted Dealer</v>
      </c>
      <c r="H1103" s="40"/>
      <c r="I1103" s="41">
        <v>75</v>
      </c>
      <c r="J1103" s="41">
        <f t="shared" ca="1" si="222"/>
        <v>1652.4193548387098</v>
      </c>
      <c r="K1103" s="42">
        <v>100.5</v>
      </c>
      <c r="L1103" s="43">
        <f t="shared" ca="1" si="223"/>
        <v>-1551.9193548387098</v>
      </c>
      <c r="M1103" s="43">
        <f t="shared" ca="1" si="224"/>
        <v>6.0819912152269406</v>
      </c>
      <c r="N1103" s="44">
        <v>56.5</v>
      </c>
      <c r="O1103" s="45" t="str">
        <f t="shared" ca="1" si="225"/>
        <v>Nov</v>
      </c>
      <c r="P1103" s="42">
        <v>56.5</v>
      </c>
      <c r="Q1103" s="44">
        <f t="shared" si="226"/>
        <v>44</v>
      </c>
      <c r="R1103" s="45">
        <f t="shared" ca="1" si="227"/>
        <v>0.77876106194690276</v>
      </c>
      <c r="S1103" s="44" t="str">
        <f t="shared" ca="1" si="228"/>
        <v>GROWTH</v>
      </c>
      <c r="T1103" s="46">
        <v>70.8</v>
      </c>
      <c r="U1103" s="46" t="str">
        <f t="shared" ca="1" si="229"/>
        <v>Dec</v>
      </c>
      <c r="V1103" s="42">
        <v>70.8</v>
      </c>
      <c r="W1103" s="47">
        <f t="shared" si="230"/>
        <v>29.700000000000003</v>
      </c>
      <c r="X1103" s="48">
        <f t="shared" ca="1" si="231"/>
        <v>0.41949152542372881</v>
      </c>
      <c r="Y1103" s="47" t="str">
        <f t="shared" ca="1" si="232"/>
        <v>GROWTH</v>
      </c>
      <c r="Z1103" s="50">
        <v>0</v>
      </c>
      <c r="AA1103" s="50">
        <f t="shared" si="233"/>
        <v>0</v>
      </c>
      <c r="AB1103" s="27">
        <v>1000002738</v>
      </c>
    </row>
    <row r="1104" spans="1:28" s="27" customFormat="1" ht="13.8" hidden="1">
      <c r="A1104" s="39" t="s">
        <v>1245</v>
      </c>
      <c r="B1104" s="58" t="s">
        <v>62</v>
      </c>
      <c r="C1104" s="59" t="s">
        <v>2314</v>
      </c>
      <c r="D1104" s="59">
        <v>1000003199</v>
      </c>
      <c r="E1104" s="61" t="s">
        <v>2259</v>
      </c>
      <c r="F1104" s="40">
        <v>44925</v>
      </c>
      <c r="G1104" s="40" t="str">
        <f t="shared" si="221"/>
        <v>Targeted Dealer</v>
      </c>
      <c r="H1104" s="40"/>
      <c r="I1104" s="41">
        <v>50</v>
      </c>
      <c r="J1104" s="41">
        <f t="shared" ca="1" si="222"/>
        <v>1101.6129032258063</v>
      </c>
      <c r="K1104" s="42">
        <v>0</v>
      </c>
      <c r="L1104" s="43">
        <f t="shared" ca="1" si="223"/>
        <v>-1101.6129032258063</v>
      </c>
      <c r="M1104" s="43">
        <f t="shared" ca="1" si="224"/>
        <v>0</v>
      </c>
      <c r="N1104" s="44">
        <v>0</v>
      </c>
      <c r="O1104" s="45" t="str">
        <f t="shared" ca="1" si="225"/>
        <v>Nov</v>
      </c>
      <c r="P1104" s="42">
        <v>0</v>
      </c>
      <c r="Q1104" s="44">
        <f t="shared" si="226"/>
        <v>0</v>
      </c>
      <c r="R1104" s="45">
        <f t="shared" ca="1" si="227"/>
        <v>0</v>
      </c>
      <c r="S1104" s="44" t="b">
        <f t="shared" si="228"/>
        <v>0</v>
      </c>
      <c r="T1104" s="46">
        <v>29.9</v>
      </c>
      <c r="U1104" s="46" t="str">
        <f t="shared" ca="1" si="229"/>
        <v>Dec</v>
      </c>
      <c r="V1104" s="42">
        <v>29.9</v>
      </c>
      <c r="W1104" s="47">
        <f t="shared" si="230"/>
        <v>-29.9</v>
      </c>
      <c r="X1104" s="48">
        <f t="shared" ca="1" si="231"/>
        <v>-1</v>
      </c>
      <c r="Y1104" s="47" t="str">
        <f t="shared" ca="1" si="232"/>
        <v>DEGROWTH</v>
      </c>
      <c r="Z1104" s="50">
        <v>1</v>
      </c>
      <c r="AA1104" s="50">
        <f t="shared" si="233"/>
        <v>0</v>
      </c>
      <c r="AB1104" s="27">
        <v>1000003199</v>
      </c>
    </row>
    <row r="1105" spans="1:28" s="27" customFormat="1" ht="13.8" hidden="1">
      <c r="A1105" s="39" t="s">
        <v>1245</v>
      </c>
      <c r="B1105" s="58" t="s">
        <v>62</v>
      </c>
      <c r="C1105" s="59" t="s">
        <v>2315</v>
      </c>
      <c r="D1105" s="59">
        <v>1000003211</v>
      </c>
      <c r="E1105" s="61" t="s">
        <v>2316</v>
      </c>
      <c r="F1105" s="40">
        <v>44930</v>
      </c>
      <c r="G1105" s="40" t="str">
        <f t="shared" si="221"/>
        <v>-</v>
      </c>
      <c r="H1105" s="40"/>
      <c r="I1105" s="41">
        <v>0</v>
      </c>
      <c r="J1105" s="41">
        <f t="shared" ca="1" si="222"/>
        <v>0</v>
      </c>
      <c r="K1105" s="42">
        <v>0</v>
      </c>
      <c r="L1105" s="43">
        <f t="shared" ca="1" si="223"/>
        <v>0</v>
      </c>
      <c r="M1105" s="43" t="str">
        <f t="shared" ca="1" si="224"/>
        <v>-</v>
      </c>
      <c r="N1105" s="44">
        <v>0</v>
      </c>
      <c r="O1105" s="45" t="str">
        <f t="shared" ca="1" si="225"/>
        <v>Nov</v>
      </c>
      <c r="P1105" s="42">
        <v>0</v>
      </c>
      <c r="Q1105" s="44">
        <f t="shared" si="226"/>
        <v>0</v>
      </c>
      <c r="R1105" s="45">
        <f t="shared" ca="1" si="227"/>
        <v>0</v>
      </c>
      <c r="S1105" s="44" t="b">
        <f t="shared" si="228"/>
        <v>0</v>
      </c>
      <c r="T1105" s="46">
        <v>0</v>
      </c>
      <c r="U1105" s="46" t="str">
        <f t="shared" ca="1" si="229"/>
        <v>Dec</v>
      </c>
      <c r="V1105" s="42">
        <v>0</v>
      </c>
      <c r="W1105" s="47">
        <f t="shared" si="230"/>
        <v>0</v>
      </c>
      <c r="X1105" s="48">
        <f t="shared" ca="1" si="231"/>
        <v>0</v>
      </c>
      <c r="Y1105" s="47" t="b">
        <f t="shared" si="232"/>
        <v>0</v>
      </c>
      <c r="Z1105" s="50">
        <v>1</v>
      </c>
      <c r="AA1105" s="50">
        <f t="shared" si="233"/>
        <v>0</v>
      </c>
      <c r="AB1105" s="27">
        <v>1000003211</v>
      </c>
    </row>
    <row r="1106" spans="1:28" s="27" customFormat="1" ht="13.8" hidden="1">
      <c r="A1106" s="39" t="s">
        <v>1245</v>
      </c>
      <c r="B1106" s="58" t="s">
        <v>62</v>
      </c>
      <c r="C1106" s="59" t="s">
        <v>2317</v>
      </c>
      <c r="D1106" s="59">
        <v>1000003584</v>
      </c>
      <c r="E1106" s="61" t="s">
        <v>2318</v>
      </c>
      <c r="F1106" s="40">
        <v>45080</v>
      </c>
      <c r="G1106" s="40" t="str">
        <f t="shared" si="221"/>
        <v>Targeted Dealer</v>
      </c>
      <c r="H1106" s="40"/>
      <c r="I1106" s="41">
        <v>25</v>
      </c>
      <c r="J1106" s="41">
        <f t="shared" ca="1" si="222"/>
        <v>550.80645161290317</v>
      </c>
      <c r="K1106" s="42">
        <v>10</v>
      </c>
      <c r="L1106" s="43">
        <f t="shared" ca="1" si="223"/>
        <v>-540.80645161290317</v>
      </c>
      <c r="M1106" s="43">
        <f t="shared" ca="1" si="224"/>
        <v>1.8155197657393851</v>
      </c>
      <c r="N1106" s="44">
        <v>10</v>
      </c>
      <c r="O1106" s="45" t="str">
        <f t="shared" ca="1" si="225"/>
        <v>Nov</v>
      </c>
      <c r="P1106" s="42">
        <v>10</v>
      </c>
      <c r="Q1106" s="44">
        <f t="shared" si="226"/>
        <v>0</v>
      </c>
      <c r="R1106" s="45">
        <f t="shared" ca="1" si="227"/>
        <v>0</v>
      </c>
      <c r="S1106" s="44" t="str">
        <f t="shared" ca="1" si="228"/>
        <v>GROWTH</v>
      </c>
      <c r="T1106" s="46">
        <v>20</v>
      </c>
      <c r="U1106" s="46" t="str">
        <f t="shared" ca="1" si="229"/>
        <v>Dec</v>
      </c>
      <c r="V1106" s="42">
        <v>20</v>
      </c>
      <c r="W1106" s="47">
        <f t="shared" si="230"/>
        <v>-10</v>
      </c>
      <c r="X1106" s="48">
        <f t="shared" ca="1" si="231"/>
        <v>-0.5</v>
      </c>
      <c r="Y1106" s="47" t="str">
        <f t="shared" ca="1" si="232"/>
        <v>DEGROWTH</v>
      </c>
      <c r="Z1106" s="50">
        <v>0</v>
      </c>
      <c r="AA1106" s="50">
        <f t="shared" si="233"/>
        <v>0</v>
      </c>
      <c r="AB1106" s="27">
        <v>1000003584</v>
      </c>
    </row>
    <row r="1107" spans="1:28" s="27" customFormat="1" ht="13.8" hidden="1">
      <c r="A1107" s="39" t="s">
        <v>1245</v>
      </c>
      <c r="B1107" s="58" t="s">
        <v>62</v>
      </c>
      <c r="C1107" s="59" t="s">
        <v>2319</v>
      </c>
      <c r="D1107" s="59">
        <v>1000003724</v>
      </c>
      <c r="E1107" s="61" t="s">
        <v>2320</v>
      </c>
      <c r="F1107" s="40">
        <v>45205</v>
      </c>
      <c r="G1107" s="40" t="str">
        <f t="shared" si="221"/>
        <v>Targeted Dealer</v>
      </c>
      <c r="H1107" s="40"/>
      <c r="I1107" s="41">
        <v>25</v>
      </c>
      <c r="J1107" s="41">
        <f t="shared" ca="1" si="222"/>
        <v>550.80645161290317</v>
      </c>
      <c r="K1107" s="42">
        <v>0</v>
      </c>
      <c r="L1107" s="43">
        <f t="shared" ca="1" si="223"/>
        <v>-550.80645161290317</v>
      </c>
      <c r="M1107" s="43">
        <f t="shared" ca="1" si="224"/>
        <v>0</v>
      </c>
      <c r="N1107" s="44">
        <v>0</v>
      </c>
      <c r="O1107" s="45" t="str">
        <f t="shared" ca="1" si="225"/>
        <v>Nov</v>
      </c>
      <c r="P1107" s="42">
        <v>0</v>
      </c>
      <c r="Q1107" s="44">
        <f t="shared" si="226"/>
        <v>0</v>
      </c>
      <c r="R1107" s="45">
        <f t="shared" ca="1" si="227"/>
        <v>0</v>
      </c>
      <c r="S1107" s="44" t="b">
        <f t="shared" si="228"/>
        <v>0</v>
      </c>
      <c r="T1107" s="46">
        <v>21.9</v>
      </c>
      <c r="U1107" s="46" t="str">
        <f t="shared" ca="1" si="229"/>
        <v>Dec</v>
      </c>
      <c r="V1107" s="42">
        <v>21.9</v>
      </c>
      <c r="W1107" s="47">
        <f t="shared" si="230"/>
        <v>-21.9</v>
      </c>
      <c r="X1107" s="48">
        <f t="shared" ca="1" si="231"/>
        <v>-1</v>
      </c>
      <c r="Y1107" s="47" t="str">
        <f t="shared" ca="1" si="232"/>
        <v>DEGROWTH</v>
      </c>
      <c r="Z1107" s="50">
        <v>1</v>
      </c>
      <c r="AA1107" s="50">
        <f t="shared" si="233"/>
        <v>0</v>
      </c>
      <c r="AB1107" s="27">
        <v>1000003724</v>
      </c>
    </row>
    <row r="1108" spans="1:28" s="27" customFormat="1" ht="13.8" hidden="1">
      <c r="A1108" s="50" t="s">
        <v>1245</v>
      </c>
      <c r="B1108" s="63" t="s">
        <v>62</v>
      </c>
      <c r="C1108" s="63" t="s">
        <v>2321</v>
      </c>
      <c r="D1108" s="63">
        <v>1000003863</v>
      </c>
      <c r="E1108" s="63" t="s">
        <v>2322</v>
      </c>
      <c r="F1108" s="40">
        <v>45338</v>
      </c>
      <c r="G1108" s="40" t="str">
        <f t="shared" si="221"/>
        <v>Targeted Dealer</v>
      </c>
      <c r="H1108" s="40"/>
      <c r="I1108" s="41">
        <v>20</v>
      </c>
      <c r="J1108" s="41">
        <f t="shared" ca="1" si="222"/>
        <v>440.64516129032256</v>
      </c>
      <c r="K1108" s="42">
        <v>20</v>
      </c>
      <c r="L1108" s="43">
        <f t="shared" ca="1" si="223"/>
        <v>-420.64516129032256</v>
      </c>
      <c r="M1108" s="43">
        <f t="shared" ca="1" si="224"/>
        <v>4.5387994143484631</v>
      </c>
      <c r="N1108" s="44">
        <v>9.9499999999999993</v>
      </c>
      <c r="O1108" s="45" t="str">
        <f t="shared" ca="1" si="225"/>
        <v>Nov</v>
      </c>
      <c r="P1108" s="42">
        <v>9.9499999999999993</v>
      </c>
      <c r="Q1108" s="44">
        <f t="shared" si="226"/>
        <v>10.050000000000001</v>
      </c>
      <c r="R1108" s="45">
        <f t="shared" ca="1" si="227"/>
        <v>1.0100502512562817</v>
      </c>
      <c r="S1108" s="44" t="str">
        <f t="shared" ca="1" si="228"/>
        <v>GROWTH</v>
      </c>
      <c r="T1108" s="46">
        <v>0</v>
      </c>
      <c r="U1108" s="46" t="str">
        <f t="shared" ca="1" si="229"/>
        <v>Dec</v>
      </c>
      <c r="V1108" s="42">
        <v>0</v>
      </c>
      <c r="W1108" s="47">
        <f t="shared" si="230"/>
        <v>20</v>
      </c>
      <c r="X1108" s="48">
        <f t="shared" ca="1" si="231"/>
        <v>0</v>
      </c>
      <c r="Y1108" s="47" t="b">
        <f t="shared" si="232"/>
        <v>0</v>
      </c>
      <c r="Z1108" s="50">
        <v>0</v>
      </c>
      <c r="AA1108" s="50">
        <f t="shared" si="233"/>
        <v>0</v>
      </c>
      <c r="AB1108" s="27">
        <v>1000003863</v>
      </c>
    </row>
    <row r="1109" spans="1:28" s="27" customFormat="1" ht="13.8" hidden="1">
      <c r="A1109" s="50" t="s">
        <v>1245</v>
      </c>
      <c r="B1109" s="63" t="s">
        <v>62</v>
      </c>
      <c r="C1109" s="63" t="s">
        <v>2323</v>
      </c>
      <c r="D1109" s="63">
        <v>1000003895</v>
      </c>
      <c r="E1109" s="63" t="s">
        <v>2324</v>
      </c>
      <c r="F1109" s="40">
        <v>45377</v>
      </c>
      <c r="G1109" s="40" t="str">
        <f t="shared" si="221"/>
        <v>Targeted Dealer</v>
      </c>
      <c r="H1109" s="40"/>
      <c r="I1109" s="41">
        <v>20</v>
      </c>
      <c r="J1109" s="41">
        <f t="shared" ca="1" si="222"/>
        <v>440.64516129032256</v>
      </c>
      <c r="K1109" s="42">
        <v>25</v>
      </c>
      <c r="L1109" s="43">
        <f t="shared" ca="1" si="223"/>
        <v>-415.64516129032256</v>
      </c>
      <c r="M1109" s="43">
        <f t="shared" ca="1" si="224"/>
        <v>5.6734992679355782</v>
      </c>
      <c r="N1109" s="44">
        <v>0</v>
      </c>
      <c r="O1109" s="45" t="str">
        <f t="shared" ca="1" si="225"/>
        <v>Nov</v>
      </c>
      <c r="P1109" s="42">
        <v>0</v>
      </c>
      <c r="Q1109" s="44">
        <f t="shared" si="226"/>
        <v>25</v>
      </c>
      <c r="R1109" s="45">
        <f t="shared" ca="1" si="227"/>
        <v>0</v>
      </c>
      <c r="S1109" s="44" t="b">
        <f t="shared" si="228"/>
        <v>0</v>
      </c>
      <c r="T1109" s="46">
        <v>0</v>
      </c>
      <c r="U1109" s="46" t="str">
        <f t="shared" ca="1" si="229"/>
        <v>Dec</v>
      </c>
      <c r="V1109" s="42">
        <v>0</v>
      </c>
      <c r="W1109" s="47">
        <f t="shared" si="230"/>
        <v>25</v>
      </c>
      <c r="X1109" s="48">
        <f t="shared" ca="1" si="231"/>
        <v>0</v>
      </c>
      <c r="Y1109" s="47" t="b">
        <f t="shared" si="232"/>
        <v>0</v>
      </c>
      <c r="Z1109" s="50">
        <v>0</v>
      </c>
      <c r="AA1109" s="50">
        <f t="shared" si="233"/>
        <v>0</v>
      </c>
      <c r="AB1109" s="27">
        <v>1000003895</v>
      </c>
    </row>
    <row r="1110" spans="1:28" s="27" customFormat="1" ht="13.8" hidden="1">
      <c r="A1110" s="39" t="s">
        <v>1245</v>
      </c>
      <c r="B1110" s="58" t="s">
        <v>63</v>
      </c>
      <c r="C1110" s="59" t="s">
        <v>2325</v>
      </c>
      <c r="D1110" s="59">
        <v>1000000437</v>
      </c>
      <c r="E1110" s="60" t="s">
        <v>2326</v>
      </c>
      <c r="F1110" s="40">
        <v>38385</v>
      </c>
      <c r="G1110" s="40" t="str">
        <f t="shared" si="221"/>
        <v>Targeted Dealer</v>
      </c>
      <c r="H1110" s="40"/>
      <c r="I1110" s="41">
        <v>55</v>
      </c>
      <c r="J1110" s="41">
        <f t="shared" ca="1" si="222"/>
        <v>1211.7741935483871</v>
      </c>
      <c r="K1110" s="42">
        <v>10</v>
      </c>
      <c r="L1110" s="43">
        <f t="shared" ca="1" si="223"/>
        <v>-1201.7741935483871</v>
      </c>
      <c r="M1110" s="43">
        <f t="shared" ca="1" si="224"/>
        <v>0.82523625715426596</v>
      </c>
      <c r="N1110" s="44">
        <v>0</v>
      </c>
      <c r="O1110" s="45" t="str">
        <f t="shared" ca="1" si="225"/>
        <v>Nov</v>
      </c>
      <c r="P1110" s="42">
        <v>0</v>
      </c>
      <c r="Q1110" s="44">
        <f t="shared" si="226"/>
        <v>10</v>
      </c>
      <c r="R1110" s="45">
        <f t="shared" ca="1" si="227"/>
        <v>0</v>
      </c>
      <c r="S1110" s="44" t="b">
        <f t="shared" si="228"/>
        <v>0</v>
      </c>
      <c r="T1110" s="46">
        <v>15</v>
      </c>
      <c r="U1110" s="46" t="str">
        <f t="shared" ca="1" si="229"/>
        <v>Dec</v>
      </c>
      <c r="V1110" s="42">
        <v>15</v>
      </c>
      <c r="W1110" s="47">
        <f t="shared" si="230"/>
        <v>-5</v>
      </c>
      <c r="X1110" s="48">
        <f t="shared" ca="1" si="231"/>
        <v>-0.33333333333333337</v>
      </c>
      <c r="Y1110" s="47" t="str">
        <f t="shared" ca="1" si="232"/>
        <v>DEGROWTH</v>
      </c>
      <c r="Z1110" s="50">
        <v>0</v>
      </c>
      <c r="AA1110" s="50">
        <f t="shared" si="233"/>
        <v>0</v>
      </c>
      <c r="AB1110" s="27">
        <v>1000000437</v>
      </c>
    </row>
    <row r="1111" spans="1:28" s="27" customFormat="1" ht="13.8" hidden="1">
      <c r="A1111" s="39" t="s">
        <v>1245</v>
      </c>
      <c r="B1111" s="58" t="s">
        <v>63</v>
      </c>
      <c r="C1111" s="59" t="s">
        <v>2327</v>
      </c>
      <c r="D1111" s="59">
        <v>1000000140</v>
      </c>
      <c r="E1111" s="60" t="s">
        <v>2328</v>
      </c>
      <c r="F1111" s="40">
        <v>38443</v>
      </c>
      <c r="G1111" s="40" t="str">
        <f t="shared" si="221"/>
        <v>Targeted Dealer</v>
      </c>
      <c r="H1111" s="40" t="s">
        <v>113</v>
      </c>
      <c r="I1111" s="41">
        <v>700</v>
      </c>
      <c r="J1111" s="41">
        <f t="shared" ca="1" si="222"/>
        <v>15422.580645161292</v>
      </c>
      <c r="K1111" s="42">
        <v>474.25</v>
      </c>
      <c r="L1111" s="43">
        <f t="shared" ca="1" si="223"/>
        <v>-14948.330645161292</v>
      </c>
      <c r="M1111" s="43">
        <f t="shared" ca="1" si="224"/>
        <v>3.0750366032210832</v>
      </c>
      <c r="N1111" s="44">
        <v>466</v>
      </c>
      <c r="O1111" s="45" t="str">
        <f t="shared" ca="1" si="225"/>
        <v>Nov</v>
      </c>
      <c r="P1111" s="42">
        <v>466</v>
      </c>
      <c r="Q1111" s="44">
        <f t="shared" si="226"/>
        <v>8.25</v>
      </c>
      <c r="R1111" s="45">
        <f t="shared" ca="1" si="227"/>
        <v>1.7703862660944258E-2</v>
      </c>
      <c r="S1111" s="44" t="str">
        <f t="shared" ca="1" si="228"/>
        <v>GROWTH</v>
      </c>
      <c r="T1111" s="46">
        <v>603.65</v>
      </c>
      <c r="U1111" s="46" t="str">
        <f t="shared" ca="1" si="229"/>
        <v>Dec</v>
      </c>
      <c r="V1111" s="42">
        <v>603.65</v>
      </c>
      <c r="W1111" s="47">
        <f t="shared" si="230"/>
        <v>-129.39999999999998</v>
      </c>
      <c r="X1111" s="48">
        <f t="shared" ca="1" si="231"/>
        <v>-0.21436262735028577</v>
      </c>
      <c r="Y1111" s="47" t="str">
        <f t="shared" ca="1" si="232"/>
        <v>DEGROWTH</v>
      </c>
      <c r="Z1111" s="50">
        <v>0</v>
      </c>
      <c r="AA1111" s="50">
        <f t="shared" si="233"/>
        <v>1</v>
      </c>
      <c r="AB1111" s="27">
        <v>1000000140</v>
      </c>
    </row>
    <row r="1112" spans="1:28" s="27" customFormat="1" ht="13.8" hidden="1">
      <c r="A1112" s="39" t="s">
        <v>1245</v>
      </c>
      <c r="B1112" s="58" t="s">
        <v>63</v>
      </c>
      <c r="C1112" s="59" t="s">
        <v>2329</v>
      </c>
      <c r="D1112" s="59">
        <v>1000000434</v>
      </c>
      <c r="E1112" s="60" t="s">
        <v>2330</v>
      </c>
      <c r="F1112" s="40">
        <v>39220</v>
      </c>
      <c r="G1112" s="40" t="str">
        <f t="shared" si="221"/>
        <v>Targeted Dealer</v>
      </c>
      <c r="H1112" s="40"/>
      <c r="I1112" s="41">
        <v>65</v>
      </c>
      <c r="J1112" s="41">
        <f t="shared" ca="1" si="222"/>
        <v>1432.0967741935483</v>
      </c>
      <c r="K1112" s="42">
        <v>60.900000000000006</v>
      </c>
      <c r="L1112" s="43">
        <f t="shared" ca="1" si="223"/>
        <v>-1371.1967741935482</v>
      </c>
      <c r="M1112" s="43">
        <f t="shared" ca="1" si="224"/>
        <v>4.2525059128280214</v>
      </c>
      <c r="N1112" s="44">
        <v>31.5</v>
      </c>
      <c r="O1112" s="45" t="str">
        <f t="shared" ca="1" si="225"/>
        <v>Nov</v>
      </c>
      <c r="P1112" s="42">
        <v>31.5</v>
      </c>
      <c r="Q1112" s="44">
        <f t="shared" si="226"/>
        <v>29.400000000000006</v>
      </c>
      <c r="R1112" s="45">
        <f t="shared" ca="1" si="227"/>
        <v>0.93333333333333357</v>
      </c>
      <c r="S1112" s="44" t="str">
        <f t="shared" ca="1" si="228"/>
        <v>GROWTH</v>
      </c>
      <c r="T1112" s="46">
        <v>0</v>
      </c>
      <c r="U1112" s="46" t="str">
        <f t="shared" ca="1" si="229"/>
        <v>Dec</v>
      </c>
      <c r="V1112" s="42">
        <v>0</v>
      </c>
      <c r="W1112" s="47">
        <f t="shared" si="230"/>
        <v>60.900000000000006</v>
      </c>
      <c r="X1112" s="48">
        <f t="shared" ca="1" si="231"/>
        <v>0</v>
      </c>
      <c r="Y1112" s="47" t="b">
        <f t="shared" si="232"/>
        <v>0</v>
      </c>
      <c r="Z1112" s="50">
        <v>0</v>
      </c>
      <c r="AA1112" s="50">
        <f t="shared" si="233"/>
        <v>0</v>
      </c>
      <c r="AB1112" s="27">
        <v>1000000434</v>
      </c>
    </row>
    <row r="1113" spans="1:28" s="27" customFormat="1" ht="13.8" hidden="1">
      <c r="A1113" s="39" t="s">
        <v>1245</v>
      </c>
      <c r="B1113" s="58" t="s">
        <v>63</v>
      </c>
      <c r="C1113" s="59" t="s">
        <v>2331</v>
      </c>
      <c r="D1113" s="59">
        <v>1000000432</v>
      </c>
      <c r="E1113" s="60" t="s">
        <v>2332</v>
      </c>
      <c r="F1113" s="40">
        <v>39316</v>
      </c>
      <c r="G1113" s="40" t="str">
        <f t="shared" si="221"/>
        <v>Targeted Dealer</v>
      </c>
      <c r="H1113" s="40" t="s">
        <v>113</v>
      </c>
      <c r="I1113" s="41">
        <v>150</v>
      </c>
      <c r="J1113" s="41">
        <f t="shared" ca="1" si="222"/>
        <v>3304.8387096774195</v>
      </c>
      <c r="K1113" s="42">
        <v>236</v>
      </c>
      <c r="L1113" s="43">
        <f t="shared" ca="1" si="223"/>
        <v>-3068.8387096774195</v>
      </c>
      <c r="M1113" s="43">
        <f t="shared" ca="1" si="224"/>
        <v>7.1410444119082479</v>
      </c>
      <c r="N1113" s="44">
        <v>151.5</v>
      </c>
      <c r="O1113" s="45" t="str">
        <f t="shared" ca="1" si="225"/>
        <v>Nov</v>
      </c>
      <c r="P1113" s="42">
        <v>151.5</v>
      </c>
      <c r="Q1113" s="44">
        <f t="shared" si="226"/>
        <v>84.5</v>
      </c>
      <c r="R1113" s="45">
        <f t="shared" ca="1" si="227"/>
        <v>0.55775577557755773</v>
      </c>
      <c r="S1113" s="44" t="str">
        <f t="shared" ca="1" si="228"/>
        <v>GROWTH</v>
      </c>
      <c r="T1113" s="46">
        <v>255.5</v>
      </c>
      <c r="U1113" s="46" t="str">
        <f t="shared" ca="1" si="229"/>
        <v>Dec</v>
      </c>
      <c r="V1113" s="42">
        <v>255.5</v>
      </c>
      <c r="W1113" s="47">
        <f t="shared" si="230"/>
        <v>-19.5</v>
      </c>
      <c r="X1113" s="48">
        <f t="shared" ca="1" si="231"/>
        <v>-7.6320939334638016E-2</v>
      </c>
      <c r="Y1113" s="47" t="str">
        <f t="shared" ca="1" si="232"/>
        <v>DEGROWTH</v>
      </c>
      <c r="Z1113" s="50">
        <v>0</v>
      </c>
      <c r="AA1113" s="50">
        <f t="shared" si="233"/>
        <v>1</v>
      </c>
      <c r="AB1113" s="27">
        <v>1000000432</v>
      </c>
    </row>
    <row r="1114" spans="1:28" s="27" customFormat="1" ht="13.8" hidden="1">
      <c r="A1114" s="39" t="s">
        <v>1245</v>
      </c>
      <c r="B1114" s="58" t="s">
        <v>63</v>
      </c>
      <c r="C1114" s="59" t="s">
        <v>2333</v>
      </c>
      <c r="D1114" s="59">
        <v>1000000428</v>
      </c>
      <c r="E1114" s="60" t="s">
        <v>2334</v>
      </c>
      <c r="F1114" s="40">
        <v>39609</v>
      </c>
      <c r="G1114" s="40" t="str">
        <f t="shared" si="221"/>
        <v>Targeted Dealer</v>
      </c>
      <c r="H1114" s="40"/>
      <c r="I1114" s="41">
        <v>70</v>
      </c>
      <c r="J1114" s="41">
        <f t="shared" ca="1" si="222"/>
        <v>1542.2580645161293</v>
      </c>
      <c r="K1114" s="42">
        <v>50</v>
      </c>
      <c r="L1114" s="43">
        <f t="shared" ca="1" si="223"/>
        <v>-1492.2580645161293</v>
      </c>
      <c r="M1114" s="43">
        <f t="shared" ca="1" si="224"/>
        <v>3.2419995816774727</v>
      </c>
      <c r="N1114" s="44">
        <v>45</v>
      </c>
      <c r="O1114" s="45" t="str">
        <f t="shared" ca="1" si="225"/>
        <v>Nov</v>
      </c>
      <c r="P1114" s="42">
        <v>45</v>
      </c>
      <c r="Q1114" s="44">
        <f t="shared" si="226"/>
        <v>5</v>
      </c>
      <c r="R1114" s="45">
        <f t="shared" ca="1" si="227"/>
        <v>0.11111111111111116</v>
      </c>
      <c r="S1114" s="44" t="str">
        <f t="shared" ca="1" si="228"/>
        <v>GROWTH</v>
      </c>
      <c r="T1114" s="46">
        <v>25.5</v>
      </c>
      <c r="U1114" s="46" t="str">
        <f t="shared" ca="1" si="229"/>
        <v>Dec</v>
      </c>
      <c r="V1114" s="42">
        <v>25.5</v>
      </c>
      <c r="W1114" s="47">
        <f t="shared" si="230"/>
        <v>24.5</v>
      </c>
      <c r="X1114" s="48">
        <f t="shared" ca="1" si="231"/>
        <v>0.96078431372549011</v>
      </c>
      <c r="Y1114" s="47" t="str">
        <f t="shared" ca="1" si="232"/>
        <v>GROWTH</v>
      </c>
      <c r="Z1114" s="50">
        <v>0</v>
      </c>
      <c r="AA1114" s="50">
        <f t="shared" si="233"/>
        <v>0</v>
      </c>
      <c r="AB1114" s="27">
        <v>1000000428</v>
      </c>
    </row>
    <row r="1115" spans="1:28" s="27" customFormat="1" ht="13.8" hidden="1">
      <c r="A1115" s="39" t="s">
        <v>1245</v>
      </c>
      <c r="B1115" s="58" t="s">
        <v>63</v>
      </c>
      <c r="C1115" s="59" t="s">
        <v>2335</v>
      </c>
      <c r="D1115" s="59">
        <v>1000000442</v>
      </c>
      <c r="E1115" s="60" t="s">
        <v>2336</v>
      </c>
      <c r="F1115" s="40">
        <v>40024</v>
      </c>
      <c r="G1115" s="40" t="str">
        <f t="shared" si="221"/>
        <v>Targeted Dealer</v>
      </c>
      <c r="H1115" s="40"/>
      <c r="I1115" s="41">
        <v>200</v>
      </c>
      <c r="J1115" s="41">
        <f t="shared" ca="1" si="222"/>
        <v>4406.4516129032254</v>
      </c>
      <c r="K1115" s="42">
        <v>202.5</v>
      </c>
      <c r="L1115" s="43">
        <f t="shared" ca="1" si="223"/>
        <v>-4203.9516129032254</v>
      </c>
      <c r="M1115" s="43">
        <f t="shared" ca="1" si="224"/>
        <v>4.5955344070278183</v>
      </c>
      <c r="N1115" s="44">
        <v>185.5</v>
      </c>
      <c r="O1115" s="45" t="str">
        <f t="shared" ca="1" si="225"/>
        <v>Nov</v>
      </c>
      <c r="P1115" s="42">
        <v>185.5</v>
      </c>
      <c r="Q1115" s="44">
        <f t="shared" si="226"/>
        <v>17</v>
      </c>
      <c r="R1115" s="45">
        <f t="shared" ca="1" si="227"/>
        <v>9.1644204851752065E-2</v>
      </c>
      <c r="S1115" s="44" t="str">
        <f t="shared" ca="1" si="228"/>
        <v>GROWTH</v>
      </c>
      <c r="T1115" s="46">
        <v>130.5</v>
      </c>
      <c r="U1115" s="46" t="str">
        <f t="shared" ca="1" si="229"/>
        <v>Dec</v>
      </c>
      <c r="V1115" s="42">
        <v>130.5</v>
      </c>
      <c r="W1115" s="47">
        <f t="shared" si="230"/>
        <v>72</v>
      </c>
      <c r="X1115" s="48">
        <f t="shared" ca="1" si="231"/>
        <v>0.55172413793103448</v>
      </c>
      <c r="Y1115" s="47" t="str">
        <f t="shared" ca="1" si="232"/>
        <v>GROWTH</v>
      </c>
      <c r="Z1115" s="50">
        <v>0</v>
      </c>
      <c r="AA1115" s="50">
        <f t="shared" si="233"/>
        <v>0</v>
      </c>
      <c r="AB1115" s="27">
        <v>1000000442</v>
      </c>
    </row>
    <row r="1116" spans="1:28" s="27" customFormat="1" ht="13.8" hidden="1">
      <c r="A1116" s="39" t="s">
        <v>1245</v>
      </c>
      <c r="B1116" s="58" t="s">
        <v>63</v>
      </c>
      <c r="C1116" s="59" t="s">
        <v>2337</v>
      </c>
      <c r="D1116" s="59">
        <v>1000000431</v>
      </c>
      <c r="E1116" s="60" t="s">
        <v>2338</v>
      </c>
      <c r="F1116" s="40">
        <v>42884</v>
      </c>
      <c r="G1116" s="40" t="str">
        <f t="shared" si="221"/>
        <v>Targeted Dealer</v>
      </c>
      <c r="H1116" s="40"/>
      <c r="I1116" s="41">
        <v>45</v>
      </c>
      <c r="J1116" s="41">
        <f t="shared" ca="1" si="222"/>
        <v>991.45161290322585</v>
      </c>
      <c r="K1116" s="42">
        <v>15.6</v>
      </c>
      <c r="L1116" s="43">
        <f t="shared" ca="1" si="223"/>
        <v>-975.85161290322583</v>
      </c>
      <c r="M1116" s="43">
        <f t="shared" ca="1" si="224"/>
        <v>1.5734504636408004</v>
      </c>
      <c r="N1116" s="44">
        <v>19.25</v>
      </c>
      <c r="O1116" s="45" t="str">
        <f t="shared" ca="1" si="225"/>
        <v>Nov</v>
      </c>
      <c r="P1116" s="42">
        <v>19.25</v>
      </c>
      <c r="Q1116" s="44">
        <f t="shared" si="226"/>
        <v>-3.6500000000000004</v>
      </c>
      <c r="R1116" s="45">
        <f t="shared" ca="1" si="227"/>
        <v>-0.18961038961038967</v>
      </c>
      <c r="S1116" s="44" t="str">
        <f t="shared" ca="1" si="228"/>
        <v>DEGROWTH</v>
      </c>
      <c r="T1116" s="46">
        <v>5</v>
      </c>
      <c r="U1116" s="46" t="str">
        <f t="shared" ca="1" si="229"/>
        <v>Dec</v>
      </c>
      <c r="V1116" s="42">
        <v>5</v>
      </c>
      <c r="W1116" s="47">
        <f t="shared" si="230"/>
        <v>10.6</v>
      </c>
      <c r="X1116" s="48">
        <f t="shared" ca="1" si="231"/>
        <v>2.12</v>
      </c>
      <c r="Y1116" s="47" t="str">
        <f t="shared" ca="1" si="232"/>
        <v>GROWTH</v>
      </c>
      <c r="Z1116" s="50">
        <v>0</v>
      </c>
      <c r="AA1116" s="50">
        <f t="shared" si="233"/>
        <v>0</v>
      </c>
      <c r="AB1116" s="27">
        <v>1000000431</v>
      </c>
    </row>
    <row r="1117" spans="1:28" s="27" customFormat="1" ht="13.8" hidden="1">
      <c r="A1117" s="39" t="s">
        <v>1245</v>
      </c>
      <c r="B1117" s="58" t="s">
        <v>63</v>
      </c>
      <c r="C1117" s="59" t="s">
        <v>2339</v>
      </c>
      <c r="D1117" s="59">
        <v>1000000439</v>
      </c>
      <c r="E1117" s="60" t="s">
        <v>2340</v>
      </c>
      <c r="F1117" s="40">
        <v>42921</v>
      </c>
      <c r="G1117" s="40" t="str">
        <f t="shared" si="221"/>
        <v>Targeted Dealer</v>
      </c>
      <c r="H1117" s="40"/>
      <c r="I1117" s="41">
        <v>160</v>
      </c>
      <c r="J1117" s="41">
        <f t="shared" ca="1" si="222"/>
        <v>3525.1612903225805</v>
      </c>
      <c r="K1117" s="42">
        <v>147</v>
      </c>
      <c r="L1117" s="43">
        <f t="shared" ca="1" si="223"/>
        <v>-3378.1612903225805</v>
      </c>
      <c r="M1117" s="43">
        <f t="shared" ca="1" si="224"/>
        <v>4.1700219619326502</v>
      </c>
      <c r="N1117" s="44">
        <v>150.25</v>
      </c>
      <c r="O1117" s="45" t="str">
        <f t="shared" ca="1" si="225"/>
        <v>Nov</v>
      </c>
      <c r="P1117" s="42">
        <v>150.25</v>
      </c>
      <c r="Q1117" s="44">
        <f t="shared" si="226"/>
        <v>-3.25</v>
      </c>
      <c r="R1117" s="45">
        <f t="shared" ca="1" si="227"/>
        <v>-2.1630615640598982E-2</v>
      </c>
      <c r="S1117" s="44" t="str">
        <f t="shared" ca="1" si="228"/>
        <v>DEGROWTH</v>
      </c>
      <c r="T1117" s="46">
        <v>102</v>
      </c>
      <c r="U1117" s="46" t="str">
        <f t="shared" ca="1" si="229"/>
        <v>Dec</v>
      </c>
      <c r="V1117" s="42">
        <v>102</v>
      </c>
      <c r="W1117" s="47">
        <f t="shared" si="230"/>
        <v>45</v>
      </c>
      <c r="X1117" s="48">
        <f t="shared" ca="1" si="231"/>
        <v>0.44117647058823528</v>
      </c>
      <c r="Y1117" s="47" t="str">
        <f t="shared" ca="1" si="232"/>
        <v>GROWTH</v>
      </c>
      <c r="Z1117" s="50">
        <v>0</v>
      </c>
      <c r="AA1117" s="50">
        <f t="shared" si="233"/>
        <v>0</v>
      </c>
      <c r="AB1117" s="27">
        <v>1000000439</v>
      </c>
    </row>
    <row r="1118" spans="1:28" s="27" customFormat="1" ht="13.8" hidden="1">
      <c r="A1118" s="39" t="s">
        <v>1245</v>
      </c>
      <c r="B1118" s="58" t="s">
        <v>63</v>
      </c>
      <c r="C1118" s="59" t="s">
        <v>2341</v>
      </c>
      <c r="D1118" s="59">
        <v>1000000909</v>
      </c>
      <c r="E1118" s="60" t="s">
        <v>2342</v>
      </c>
      <c r="F1118" s="40">
        <v>43720</v>
      </c>
      <c r="G1118" s="40" t="str">
        <f t="shared" si="221"/>
        <v>Targeted Dealer</v>
      </c>
      <c r="H1118" s="40"/>
      <c r="I1118" s="41">
        <v>85</v>
      </c>
      <c r="J1118" s="41">
        <f t="shared" ca="1" si="222"/>
        <v>1872.7419354838707</v>
      </c>
      <c r="K1118" s="42">
        <v>40</v>
      </c>
      <c r="L1118" s="43">
        <f t="shared" ca="1" si="223"/>
        <v>-1832.7419354838707</v>
      </c>
      <c r="M1118" s="43">
        <f t="shared" ca="1" si="224"/>
        <v>2.135905606752218</v>
      </c>
      <c r="N1118" s="44">
        <v>35</v>
      </c>
      <c r="O1118" s="45" t="str">
        <f t="shared" ca="1" si="225"/>
        <v>Nov</v>
      </c>
      <c r="P1118" s="42">
        <v>35</v>
      </c>
      <c r="Q1118" s="44">
        <f t="shared" si="226"/>
        <v>5</v>
      </c>
      <c r="R1118" s="45">
        <f t="shared" ca="1" si="227"/>
        <v>0.14285714285714279</v>
      </c>
      <c r="S1118" s="44" t="str">
        <f t="shared" ca="1" si="228"/>
        <v>GROWTH</v>
      </c>
      <c r="T1118" s="46">
        <v>40</v>
      </c>
      <c r="U1118" s="46" t="str">
        <f t="shared" ca="1" si="229"/>
        <v>Dec</v>
      </c>
      <c r="V1118" s="42">
        <v>40</v>
      </c>
      <c r="W1118" s="47">
        <f t="shared" si="230"/>
        <v>0</v>
      </c>
      <c r="X1118" s="48">
        <f t="shared" ca="1" si="231"/>
        <v>0</v>
      </c>
      <c r="Y1118" s="47" t="str">
        <f t="shared" ca="1" si="232"/>
        <v>GROWTH</v>
      </c>
      <c r="Z1118" s="50">
        <v>0</v>
      </c>
      <c r="AA1118" s="50">
        <f t="shared" si="233"/>
        <v>0</v>
      </c>
      <c r="AB1118" s="27">
        <v>1000000909</v>
      </c>
    </row>
    <row r="1119" spans="1:28" s="27" customFormat="1" ht="13.8" hidden="1">
      <c r="A1119" s="39" t="s">
        <v>1245</v>
      </c>
      <c r="B1119" s="58" t="s">
        <v>63</v>
      </c>
      <c r="C1119" s="59" t="s">
        <v>2343</v>
      </c>
      <c r="D1119" s="59">
        <v>1000000908</v>
      </c>
      <c r="E1119" s="60" t="s">
        <v>2344</v>
      </c>
      <c r="F1119" s="40">
        <v>44208</v>
      </c>
      <c r="G1119" s="40" t="str">
        <f t="shared" si="221"/>
        <v>-</v>
      </c>
      <c r="H1119" s="40"/>
      <c r="I1119" s="41">
        <v>0</v>
      </c>
      <c r="J1119" s="41">
        <f t="shared" ca="1" si="222"/>
        <v>0</v>
      </c>
      <c r="K1119" s="42">
        <v>0</v>
      </c>
      <c r="L1119" s="43">
        <f t="shared" ca="1" si="223"/>
        <v>0</v>
      </c>
      <c r="M1119" s="43" t="str">
        <f t="shared" ca="1" si="224"/>
        <v>-</v>
      </c>
      <c r="N1119" s="44">
        <v>0</v>
      </c>
      <c r="O1119" s="45" t="str">
        <f t="shared" ca="1" si="225"/>
        <v>Nov</v>
      </c>
      <c r="P1119" s="42">
        <v>0</v>
      </c>
      <c r="Q1119" s="44">
        <f t="shared" si="226"/>
        <v>0</v>
      </c>
      <c r="R1119" s="45">
        <f t="shared" ca="1" si="227"/>
        <v>0</v>
      </c>
      <c r="S1119" s="44" t="b">
        <f t="shared" si="228"/>
        <v>0</v>
      </c>
      <c r="T1119" s="46">
        <v>0</v>
      </c>
      <c r="U1119" s="46" t="str">
        <f t="shared" ca="1" si="229"/>
        <v>Dec</v>
      </c>
      <c r="V1119" s="42">
        <v>0</v>
      </c>
      <c r="W1119" s="47">
        <f t="shared" si="230"/>
        <v>0</v>
      </c>
      <c r="X1119" s="48">
        <f t="shared" ca="1" si="231"/>
        <v>0</v>
      </c>
      <c r="Y1119" s="47" t="b">
        <f t="shared" si="232"/>
        <v>0</v>
      </c>
      <c r="Z1119" s="50">
        <v>1</v>
      </c>
      <c r="AA1119" s="50">
        <f t="shared" si="233"/>
        <v>0</v>
      </c>
      <c r="AB1119" s="27">
        <v>1000000908</v>
      </c>
    </row>
    <row r="1120" spans="1:28" s="27" customFormat="1" ht="13.8" hidden="1">
      <c r="A1120" s="39" t="s">
        <v>1245</v>
      </c>
      <c r="B1120" s="58" t="s">
        <v>63</v>
      </c>
      <c r="C1120" s="59" t="s">
        <v>2345</v>
      </c>
      <c r="D1120" s="59">
        <v>1000000907</v>
      </c>
      <c r="E1120" s="60" t="s">
        <v>2346</v>
      </c>
      <c r="F1120" s="40">
        <v>44377</v>
      </c>
      <c r="G1120" s="40" t="str">
        <f t="shared" si="221"/>
        <v>Targeted Dealer</v>
      </c>
      <c r="H1120" s="40"/>
      <c r="I1120" s="41">
        <v>290</v>
      </c>
      <c r="J1120" s="41">
        <f t="shared" ca="1" si="222"/>
        <v>6389.354838709678</v>
      </c>
      <c r="K1120" s="42">
        <v>165</v>
      </c>
      <c r="L1120" s="43">
        <f t="shared" ca="1" si="223"/>
        <v>-6224.354838709678</v>
      </c>
      <c r="M1120" s="43">
        <f t="shared" ca="1" si="224"/>
        <v>2.5824203564396422</v>
      </c>
      <c r="N1120" s="44">
        <v>165</v>
      </c>
      <c r="O1120" s="45" t="str">
        <f t="shared" ca="1" si="225"/>
        <v>Nov</v>
      </c>
      <c r="P1120" s="42">
        <v>165</v>
      </c>
      <c r="Q1120" s="44">
        <f t="shared" si="226"/>
        <v>0</v>
      </c>
      <c r="R1120" s="45">
        <f t="shared" ca="1" si="227"/>
        <v>0</v>
      </c>
      <c r="S1120" s="44" t="str">
        <f t="shared" ca="1" si="228"/>
        <v>GROWTH</v>
      </c>
      <c r="T1120" s="46">
        <v>342.5</v>
      </c>
      <c r="U1120" s="46" t="str">
        <f t="shared" ca="1" si="229"/>
        <v>Dec</v>
      </c>
      <c r="V1120" s="42">
        <v>342.5</v>
      </c>
      <c r="W1120" s="47">
        <f t="shared" si="230"/>
        <v>-177.5</v>
      </c>
      <c r="X1120" s="48">
        <f t="shared" ca="1" si="231"/>
        <v>-0.51824817518248167</v>
      </c>
      <c r="Y1120" s="47" t="str">
        <f t="shared" ca="1" si="232"/>
        <v>DEGROWTH</v>
      </c>
      <c r="Z1120" s="50">
        <v>0</v>
      </c>
      <c r="AA1120" s="50">
        <f t="shared" si="233"/>
        <v>0</v>
      </c>
      <c r="AB1120" s="27">
        <v>1000000907</v>
      </c>
    </row>
    <row r="1121" spans="1:28" s="27" customFormat="1" ht="13.8">
      <c r="A1121" s="39" t="s">
        <v>1245</v>
      </c>
      <c r="B1121" s="58" t="s">
        <v>63</v>
      </c>
      <c r="C1121" s="59" t="s">
        <v>2347</v>
      </c>
      <c r="D1121" s="59">
        <v>1000000903</v>
      </c>
      <c r="E1121" s="60" t="s">
        <v>2348</v>
      </c>
      <c r="F1121" s="40">
        <v>44438</v>
      </c>
      <c r="G1121" s="40" t="str">
        <f t="shared" si="221"/>
        <v>-</v>
      </c>
      <c r="H1121" s="40"/>
      <c r="I1121" s="41">
        <v>0</v>
      </c>
      <c r="J1121" s="41">
        <f t="shared" ca="1" si="222"/>
        <v>0</v>
      </c>
      <c r="K1121" s="42">
        <v>0</v>
      </c>
      <c r="L1121" s="43">
        <f t="shared" ca="1" si="223"/>
        <v>0</v>
      </c>
      <c r="M1121" s="43" t="str">
        <f t="shared" ca="1" si="224"/>
        <v>-</v>
      </c>
      <c r="N1121" s="44">
        <v>0</v>
      </c>
      <c r="O1121" s="45" t="str">
        <f t="shared" ca="1" si="225"/>
        <v>Nov</v>
      </c>
      <c r="P1121" s="42">
        <v>0</v>
      </c>
      <c r="Q1121" s="44">
        <f t="shared" si="226"/>
        <v>0</v>
      </c>
      <c r="R1121" s="45">
        <f t="shared" ca="1" si="227"/>
        <v>0</v>
      </c>
      <c r="S1121" s="44" t="b">
        <f t="shared" si="228"/>
        <v>0</v>
      </c>
      <c r="T1121" s="46">
        <v>7.5</v>
      </c>
      <c r="U1121" s="46" t="str">
        <f t="shared" ca="1" si="229"/>
        <v>Dec</v>
      </c>
      <c r="V1121" s="42">
        <v>7.5</v>
      </c>
      <c r="W1121" s="47">
        <f t="shared" si="230"/>
        <v>-7.5</v>
      </c>
      <c r="X1121" s="48">
        <f t="shared" ca="1" si="231"/>
        <v>-1</v>
      </c>
      <c r="Y1121" s="47" t="str">
        <f t="shared" ca="1" si="232"/>
        <v>DEGROWTH</v>
      </c>
      <c r="Z1121" s="50">
        <v>1</v>
      </c>
      <c r="AA1121" s="50">
        <f t="shared" si="233"/>
        <v>0</v>
      </c>
      <c r="AB1121" s="27" t="e">
        <v>#N/A</v>
      </c>
    </row>
    <row r="1122" spans="1:28" s="27" customFormat="1" ht="13.8" hidden="1">
      <c r="A1122" s="39" t="s">
        <v>1245</v>
      </c>
      <c r="B1122" s="58" t="s">
        <v>63</v>
      </c>
      <c r="C1122" s="59" t="s">
        <v>2349</v>
      </c>
      <c r="D1122" s="59">
        <v>1000000911</v>
      </c>
      <c r="E1122" s="60" t="s">
        <v>2350</v>
      </c>
      <c r="F1122" s="40">
        <v>44438</v>
      </c>
      <c r="G1122" s="40" t="str">
        <f t="shared" si="221"/>
        <v>Targeted Dealer</v>
      </c>
      <c r="H1122" s="40"/>
      <c r="I1122" s="41">
        <v>55</v>
      </c>
      <c r="J1122" s="41">
        <f t="shared" ca="1" si="222"/>
        <v>1211.7741935483871</v>
      </c>
      <c r="K1122" s="42">
        <v>20</v>
      </c>
      <c r="L1122" s="43">
        <f t="shared" ca="1" si="223"/>
        <v>-1191.7741935483871</v>
      </c>
      <c r="M1122" s="43">
        <f t="shared" ca="1" si="224"/>
        <v>1.6504725143085319</v>
      </c>
      <c r="N1122" s="44">
        <v>50</v>
      </c>
      <c r="O1122" s="45" t="str">
        <f t="shared" ca="1" si="225"/>
        <v>Nov</v>
      </c>
      <c r="P1122" s="42">
        <v>50</v>
      </c>
      <c r="Q1122" s="44">
        <f t="shared" si="226"/>
        <v>-30</v>
      </c>
      <c r="R1122" s="45">
        <f t="shared" ca="1" si="227"/>
        <v>-0.6</v>
      </c>
      <c r="S1122" s="44" t="str">
        <f t="shared" ca="1" si="228"/>
        <v>DEGROWTH</v>
      </c>
      <c r="T1122" s="46">
        <v>10</v>
      </c>
      <c r="U1122" s="46" t="str">
        <f t="shared" ca="1" si="229"/>
        <v>Dec</v>
      </c>
      <c r="V1122" s="42">
        <v>10</v>
      </c>
      <c r="W1122" s="47">
        <f t="shared" si="230"/>
        <v>10</v>
      </c>
      <c r="X1122" s="48">
        <f t="shared" ca="1" si="231"/>
        <v>1</v>
      </c>
      <c r="Y1122" s="47" t="str">
        <f t="shared" ca="1" si="232"/>
        <v>GROWTH</v>
      </c>
      <c r="Z1122" s="50">
        <v>0</v>
      </c>
      <c r="AA1122" s="50">
        <f t="shared" si="233"/>
        <v>0</v>
      </c>
      <c r="AB1122" s="27">
        <v>1000000911</v>
      </c>
    </row>
    <row r="1123" spans="1:28" s="27" customFormat="1" ht="13.8" hidden="1">
      <c r="A1123" s="39" t="s">
        <v>1245</v>
      </c>
      <c r="B1123" s="58" t="s">
        <v>63</v>
      </c>
      <c r="C1123" s="59" t="s">
        <v>2351</v>
      </c>
      <c r="D1123" s="59">
        <v>1000002603</v>
      </c>
      <c r="E1123" s="60" t="s">
        <v>2352</v>
      </c>
      <c r="F1123" s="40">
        <v>44604</v>
      </c>
      <c r="G1123" s="40" t="str">
        <f t="shared" si="221"/>
        <v>Targeted Dealer</v>
      </c>
      <c r="H1123" s="40"/>
      <c r="I1123" s="41">
        <v>45</v>
      </c>
      <c r="J1123" s="41">
        <f t="shared" ca="1" si="222"/>
        <v>991.45161290322585</v>
      </c>
      <c r="K1123" s="42">
        <v>10</v>
      </c>
      <c r="L1123" s="43">
        <f t="shared" ca="1" si="223"/>
        <v>-981.45161290322585</v>
      </c>
      <c r="M1123" s="43">
        <f t="shared" ca="1" si="224"/>
        <v>1.0086220920774362</v>
      </c>
      <c r="N1123" s="44">
        <v>5</v>
      </c>
      <c r="O1123" s="45" t="str">
        <f t="shared" ca="1" si="225"/>
        <v>Nov</v>
      </c>
      <c r="P1123" s="42">
        <v>5</v>
      </c>
      <c r="Q1123" s="44">
        <f t="shared" si="226"/>
        <v>5</v>
      </c>
      <c r="R1123" s="45">
        <f t="shared" ca="1" si="227"/>
        <v>1</v>
      </c>
      <c r="S1123" s="44" t="str">
        <f t="shared" ca="1" si="228"/>
        <v>GROWTH</v>
      </c>
      <c r="T1123" s="46">
        <v>20</v>
      </c>
      <c r="U1123" s="46" t="str">
        <f t="shared" ca="1" si="229"/>
        <v>Dec</v>
      </c>
      <c r="V1123" s="42">
        <v>20</v>
      </c>
      <c r="W1123" s="47">
        <f t="shared" si="230"/>
        <v>-10</v>
      </c>
      <c r="X1123" s="48">
        <f t="shared" ca="1" si="231"/>
        <v>-0.5</v>
      </c>
      <c r="Y1123" s="47" t="str">
        <f t="shared" ca="1" si="232"/>
        <v>DEGROWTH</v>
      </c>
      <c r="Z1123" s="50">
        <v>0</v>
      </c>
      <c r="AA1123" s="50">
        <f t="shared" si="233"/>
        <v>0</v>
      </c>
      <c r="AB1123" s="27">
        <v>1000002603</v>
      </c>
    </row>
    <row r="1124" spans="1:28" s="27" customFormat="1" ht="13.8" hidden="1">
      <c r="A1124" s="39" t="s">
        <v>1245</v>
      </c>
      <c r="B1124" s="58" t="s">
        <v>63</v>
      </c>
      <c r="C1124" s="59" t="s">
        <v>2353</v>
      </c>
      <c r="D1124" s="59">
        <v>1000002729</v>
      </c>
      <c r="E1124" s="61" t="s">
        <v>2354</v>
      </c>
      <c r="F1124" s="40">
        <v>44672</v>
      </c>
      <c r="G1124" s="40" t="str">
        <f t="shared" si="221"/>
        <v>Targeted Dealer</v>
      </c>
      <c r="H1124" s="40"/>
      <c r="I1124" s="41">
        <v>120</v>
      </c>
      <c r="J1124" s="41">
        <f t="shared" ca="1" si="222"/>
        <v>2643.8709677419356</v>
      </c>
      <c r="K1124" s="42">
        <v>0</v>
      </c>
      <c r="L1124" s="43">
        <f t="shared" ca="1" si="223"/>
        <v>-2643.8709677419356</v>
      </c>
      <c r="M1124" s="43">
        <f t="shared" ca="1" si="224"/>
        <v>0</v>
      </c>
      <c r="N1124" s="44">
        <v>0</v>
      </c>
      <c r="O1124" s="45" t="str">
        <f t="shared" ca="1" si="225"/>
        <v>Nov</v>
      </c>
      <c r="P1124" s="42">
        <v>0</v>
      </c>
      <c r="Q1124" s="44">
        <f t="shared" si="226"/>
        <v>0</v>
      </c>
      <c r="R1124" s="45">
        <f t="shared" ca="1" si="227"/>
        <v>0</v>
      </c>
      <c r="S1124" s="44" t="b">
        <f t="shared" si="228"/>
        <v>0</v>
      </c>
      <c r="T1124" s="46">
        <v>110.5</v>
      </c>
      <c r="U1124" s="46" t="str">
        <f t="shared" ca="1" si="229"/>
        <v>Dec</v>
      </c>
      <c r="V1124" s="42">
        <v>110.5</v>
      </c>
      <c r="W1124" s="47">
        <f t="shared" si="230"/>
        <v>-110.5</v>
      </c>
      <c r="X1124" s="48">
        <f t="shared" ca="1" si="231"/>
        <v>-1</v>
      </c>
      <c r="Y1124" s="47" t="str">
        <f t="shared" ca="1" si="232"/>
        <v>DEGROWTH</v>
      </c>
      <c r="Z1124" s="50">
        <v>1</v>
      </c>
      <c r="AA1124" s="50">
        <f t="shared" si="233"/>
        <v>0</v>
      </c>
      <c r="AB1124" s="27">
        <v>1000002729</v>
      </c>
    </row>
    <row r="1125" spans="1:28" s="27" customFormat="1" ht="13.8" hidden="1">
      <c r="A1125" s="39" t="s">
        <v>1245</v>
      </c>
      <c r="B1125" s="58" t="s">
        <v>63</v>
      </c>
      <c r="C1125" s="59" t="s">
        <v>2355</v>
      </c>
      <c r="D1125" s="59">
        <v>1000003171</v>
      </c>
      <c r="E1125" s="61" t="s">
        <v>2356</v>
      </c>
      <c r="F1125" s="40">
        <v>44918</v>
      </c>
      <c r="G1125" s="40" t="str">
        <f t="shared" si="221"/>
        <v>Targeted Dealer</v>
      </c>
      <c r="H1125" s="40"/>
      <c r="I1125" s="41">
        <v>220</v>
      </c>
      <c r="J1125" s="41">
        <f t="shared" ca="1" si="222"/>
        <v>4847.0967741935483</v>
      </c>
      <c r="K1125" s="42">
        <v>315.5</v>
      </c>
      <c r="L1125" s="43">
        <f t="shared" ca="1" si="223"/>
        <v>-4531.5967741935483</v>
      </c>
      <c r="M1125" s="43">
        <f t="shared" ca="1" si="224"/>
        <v>6.5090509783042725</v>
      </c>
      <c r="N1125" s="44">
        <v>210.25</v>
      </c>
      <c r="O1125" s="45" t="str">
        <f t="shared" ca="1" si="225"/>
        <v>Nov</v>
      </c>
      <c r="P1125" s="42">
        <v>210.25</v>
      </c>
      <c r="Q1125" s="44">
        <f t="shared" si="226"/>
        <v>105.25</v>
      </c>
      <c r="R1125" s="45">
        <f t="shared" ca="1" si="227"/>
        <v>0.50059453032104639</v>
      </c>
      <c r="S1125" s="44" t="str">
        <f t="shared" ca="1" si="228"/>
        <v>GROWTH</v>
      </c>
      <c r="T1125" s="46">
        <v>97.5</v>
      </c>
      <c r="U1125" s="46" t="str">
        <f t="shared" ca="1" si="229"/>
        <v>Dec</v>
      </c>
      <c r="V1125" s="42">
        <v>97.5</v>
      </c>
      <c r="W1125" s="47">
        <f t="shared" si="230"/>
        <v>218</v>
      </c>
      <c r="X1125" s="48">
        <f t="shared" ca="1" si="231"/>
        <v>2.2358974358974359</v>
      </c>
      <c r="Y1125" s="47" t="str">
        <f t="shared" ca="1" si="232"/>
        <v>GROWTH</v>
      </c>
      <c r="Z1125" s="50">
        <v>0</v>
      </c>
      <c r="AA1125" s="50">
        <f t="shared" si="233"/>
        <v>0</v>
      </c>
      <c r="AB1125" s="27">
        <v>1000003171</v>
      </c>
    </row>
    <row r="1126" spans="1:28" s="27" customFormat="1" ht="13.8" hidden="1">
      <c r="A1126" s="39" t="s">
        <v>1245</v>
      </c>
      <c r="B1126" s="58" t="s">
        <v>63</v>
      </c>
      <c r="C1126" s="59" t="s">
        <v>2357</v>
      </c>
      <c r="D1126" s="59">
        <v>1000003172</v>
      </c>
      <c r="E1126" s="61" t="s">
        <v>2358</v>
      </c>
      <c r="F1126" s="40">
        <v>44918</v>
      </c>
      <c r="G1126" s="40" t="str">
        <f t="shared" si="221"/>
        <v>-</v>
      </c>
      <c r="H1126" s="40"/>
      <c r="I1126" s="41">
        <v>0</v>
      </c>
      <c r="J1126" s="41">
        <f t="shared" ca="1" si="222"/>
        <v>0</v>
      </c>
      <c r="K1126" s="42">
        <v>5</v>
      </c>
      <c r="L1126" s="43">
        <f t="shared" ca="1" si="223"/>
        <v>5</v>
      </c>
      <c r="M1126" s="43" t="str">
        <f t="shared" ca="1" si="224"/>
        <v>-</v>
      </c>
      <c r="N1126" s="44">
        <v>0</v>
      </c>
      <c r="O1126" s="45" t="str">
        <f t="shared" ca="1" si="225"/>
        <v>Nov</v>
      </c>
      <c r="P1126" s="42">
        <v>0</v>
      </c>
      <c r="Q1126" s="44">
        <f t="shared" si="226"/>
        <v>5</v>
      </c>
      <c r="R1126" s="45">
        <f t="shared" ca="1" si="227"/>
        <v>0</v>
      </c>
      <c r="S1126" s="44" t="b">
        <f t="shared" si="228"/>
        <v>0</v>
      </c>
      <c r="T1126" s="46">
        <v>30.5</v>
      </c>
      <c r="U1126" s="46" t="str">
        <f t="shared" ca="1" si="229"/>
        <v>Dec</v>
      </c>
      <c r="V1126" s="42">
        <v>30.5</v>
      </c>
      <c r="W1126" s="47">
        <f t="shared" si="230"/>
        <v>-25.5</v>
      </c>
      <c r="X1126" s="48">
        <f t="shared" ca="1" si="231"/>
        <v>-0.83606557377049184</v>
      </c>
      <c r="Y1126" s="47" t="str">
        <f t="shared" ca="1" si="232"/>
        <v>DEGROWTH</v>
      </c>
      <c r="Z1126" s="50">
        <v>0</v>
      </c>
      <c r="AA1126" s="50">
        <f t="shared" si="233"/>
        <v>0</v>
      </c>
      <c r="AB1126" s="27">
        <v>1000003172</v>
      </c>
    </row>
    <row r="1127" spans="1:28" s="27" customFormat="1" ht="13.8">
      <c r="A1127" s="39" t="s">
        <v>1245</v>
      </c>
      <c r="B1127" s="58" t="s">
        <v>63</v>
      </c>
      <c r="C1127" s="59" t="s">
        <v>2359</v>
      </c>
      <c r="D1127" s="59">
        <v>1000003413</v>
      </c>
      <c r="E1127" s="61" t="s">
        <v>2360</v>
      </c>
      <c r="F1127" s="40">
        <v>44988</v>
      </c>
      <c r="G1127" s="40" t="str">
        <f t="shared" si="221"/>
        <v>-</v>
      </c>
      <c r="H1127" s="40"/>
      <c r="I1127" s="41">
        <v>0</v>
      </c>
      <c r="J1127" s="41">
        <f t="shared" ca="1" si="222"/>
        <v>0</v>
      </c>
      <c r="K1127" s="42">
        <v>0</v>
      </c>
      <c r="L1127" s="43">
        <f t="shared" ca="1" si="223"/>
        <v>0</v>
      </c>
      <c r="M1127" s="43" t="str">
        <f t="shared" ca="1" si="224"/>
        <v>-</v>
      </c>
      <c r="N1127" s="44">
        <v>0</v>
      </c>
      <c r="O1127" s="45" t="str">
        <f t="shared" ca="1" si="225"/>
        <v>Nov</v>
      </c>
      <c r="P1127" s="42">
        <v>0</v>
      </c>
      <c r="Q1127" s="44">
        <f t="shared" si="226"/>
        <v>0</v>
      </c>
      <c r="R1127" s="45">
        <f t="shared" ca="1" si="227"/>
        <v>0</v>
      </c>
      <c r="S1127" s="44" t="b">
        <f t="shared" si="228"/>
        <v>0</v>
      </c>
      <c r="T1127" s="46">
        <v>55</v>
      </c>
      <c r="U1127" s="46" t="str">
        <f t="shared" ca="1" si="229"/>
        <v>Dec</v>
      </c>
      <c r="V1127" s="42">
        <v>55</v>
      </c>
      <c r="W1127" s="47">
        <f t="shared" si="230"/>
        <v>-55</v>
      </c>
      <c r="X1127" s="48">
        <f t="shared" ca="1" si="231"/>
        <v>-1</v>
      </c>
      <c r="Y1127" s="47" t="str">
        <f t="shared" ca="1" si="232"/>
        <v>DEGROWTH</v>
      </c>
      <c r="Z1127" s="50">
        <v>1</v>
      </c>
      <c r="AA1127" s="50">
        <f t="shared" si="233"/>
        <v>0</v>
      </c>
      <c r="AB1127" s="27" t="e">
        <v>#N/A</v>
      </c>
    </row>
    <row r="1128" spans="1:28" s="27" customFormat="1" ht="13.8" hidden="1">
      <c r="A1128" s="39" t="s">
        <v>1245</v>
      </c>
      <c r="B1128" s="58" t="s">
        <v>63</v>
      </c>
      <c r="C1128" s="59" t="s">
        <v>2361</v>
      </c>
      <c r="D1128" s="59">
        <v>1000003531</v>
      </c>
      <c r="E1128" s="61" t="s">
        <v>2362</v>
      </c>
      <c r="F1128" s="40">
        <v>45065</v>
      </c>
      <c r="G1128" s="40" t="str">
        <f t="shared" si="221"/>
        <v>Targeted Dealer</v>
      </c>
      <c r="H1128" s="40"/>
      <c r="I1128" s="41">
        <v>20</v>
      </c>
      <c r="J1128" s="41">
        <f t="shared" ca="1" si="222"/>
        <v>440.64516129032256</v>
      </c>
      <c r="K1128" s="42">
        <v>25</v>
      </c>
      <c r="L1128" s="43">
        <f t="shared" ca="1" si="223"/>
        <v>-415.64516129032256</v>
      </c>
      <c r="M1128" s="43">
        <f t="shared" ca="1" si="224"/>
        <v>5.6734992679355782</v>
      </c>
      <c r="N1128" s="44">
        <v>15</v>
      </c>
      <c r="O1128" s="45" t="str">
        <f t="shared" ca="1" si="225"/>
        <v>Nov</v>
      </c>
      <c r="P1128" s="42">
        <v>15</v>
      </c>
      <c r="Q1128" s="44">
        <f t="shared" si="226"/>
        <v>10</v>
      </c>
      <c r="R1128" s="45">
        <f t="shared" ca="1" si="227"/>
        <v>0.66666666666666674</v>
      </c>
      <c r="S1128" s="44" t="str">
        <f t="shared" ca="1" si="228"/>
        <v>GROWTH</v>
      </c>
      <c r="T1128" s="46">
        <v>5</v>
      </c>
      <c r="U1128" s="46" t="str">
        <f t="shared" ca="1" si="229"/>
        <v>Dec</v>
      </c>
      <c r="V1128" s="42">
        <v>5</v>
      </c>
      <c r="W1128" s="47">
        <f t="shared" si="230"/>
        <v>20</v>
      </c>
      <c r="X1128" s="48">
        <f t="shared" ca="1" si="231"/>
        <v>4</v>
      </c>
      <c r="Y1128" s="47" t="str">
        <f t="shared" ca="1" si="232"/>
        <v>GROWTH</v>
      </c>
      <c r="Z1128" s="50">
        <v>0</v>
      </c>
      <c r="AA1128" s="50">
        <f t="shared" si="233"/>
        <v>0</v>
      </c>
      <c r="AB1128" s="27">
        <v>1000003531</v>
      </c>
    </row>
    <row r="1129" spans="1:28" s="27" customFormat="1" ht="13.8" hidden="1">
      <c r="A1129" s="39" t="s">
        <v>1245</v>
      </c>
      <c r="B1129" s="58" t="s">
        <v>63</v>
      </c>
      <c r="C1129" s="59" t="s">
        <v>2363</v>
      </c>
      <c r="D1129" s="59">
        <v>1000003590</v>
      </c>
      <c r="E1129" s="61" t="s">
        <v>2364</v>
      </c>
      <c r="F1129" s="40">
        <v>45084</v>
      </c>
      <c r="G1129" s="40" t="str">
        <f t="shared" si="221"/>
        <v>Targeted Dealer</v>
      </c>
      <c r="H1129" s="40"/>
      <c r="I1129" s="41">
        <v>90</v>
      </c>
      <c r="J1129" s="41">
        <f t="shared" ca="1" si="222"/>
        <v>1982.9032258064517</v>
      </c>
      <c r="K1129" s="42">
        <v>20</v>
      </c>
      <c r="L1129" s="43">
        <f t="shared" ca="1" si="223"/>
        <v>-1962.9032258064517</v>
      </c>
      <c r="M1129" s="43">
        <f t="shared" ca="1" si="224"/>
        <v>1.0086220920774362</v>
      </c>
      <c r="N1129" s="44">
        <v>20</v>
      </c>
      <c r="O1129" s="45" t="str">
        <f t="shared" ca="1" si="225"/>
        <v>Nov</v>
      </c>
      <c r="P1129" s="42">
        <v>20</v>
      </c>
      <c r="Q1129" s="44">
        <f t="shared" si="226"/>
        <v>0</v>
      </c>
      <c r="R1129" s="45">
        <f t="shared" ca="1" si="227"/>
        <v>0</v>
      </c>
      <c r="S1129" s="44" t="str">
        <f t="shared" ca="1" si="228"/>
        <v>GROWTH</v>
      </c>
      <c r="T1129" s="46">
        <v>55</v>
      </c>
      <c r="U1129" s="46" t="str">
        <f t="shared" ca="1" si="229"/>
        <v>Dec</v>
      </c>
      <c r="V1129" s="42">
        <v>55</v>
      </c>
      <c r="W1129" s="47">
        <f t="shared" si="230"/>
        <v>-35</v>
      </c>
      <c r="X1129" s="48">
        <f t="shared" ca="1" si="231"/>
        <v>-0.63636363636363635</v>
      </c>
      <c r="Y1129" s="47" t="str">
        <f t="shared" ca="1" si="232"/>
        <v>DEGROWTH</v>
      </c>
      <c r="Z1129" s="50">
        <v>0</v>
      </c>
      <c r="AA1129" s="50">
        <f t="shared" si="233"/>
        <v>0</v>
      </c>
      <c r="AB1129" s="27">
        <v>1000003590</v>
      </c>
    </row>
    <row r="1130" spans="1:28" s="27" customFormat="1" ht="13.8" hidden="1">
      <c r="A1130" s="39" t="s">
        <v>1245</v>
      </c>
      <c r="B1130" s="58" t="s">
        <v>63</v>
      </c>
      <c r="C1130" s="58" t="s">
        <v>2365</v>
      </c>
      <c r="D1130" s="58">
        <v>1000003792</v>
      </c>
      <c r="E1130" s="58" t="s">
        <v>2366</v>
      </c>
      <c r="F1130" s="40">
        <v>45281</v>
      </c>
      <c r="G1130" s="40" t="str">
        <f t="shared" si="221"/>
        <v>Targeted Dealer</v>
      </c>
      <c r="H1130" s="40" t="s">
        <v>113</v>
      </c>
      <c r="I1130" s="41">
        <v>70</v>
      </c>
      <c r="J1130" s="41">
        <f t="shared" ca="1" si="222"/>
        <v>1542.2580645161293</v>
      </c>
      <c r="K1130" s="42">
        <v>0</v>
      </c>
      <c r="L1130" s="43">
        <f t="shared" ca="1" si="223"/>
        <v>-1542.2580645161293</v>
      </c>
      <c r="M1130" s="43">
        <f t="shared" ca="1" si="224"/>
        <v>0</v>
      </c>
      <c r="N1130" s="44">
        <v>0</v>
      </c>
      <c r="O1130" s="45" t="str">
        <f t="shared" ca="1" si="225"/>
        <v>Nov</v>
      </c>
      <c r="P1130" s="42">
        <v>0</v>
      </c>
      <c r="Q1130" s="44">
        <f t="shared" si="226"/>
        <v>0</v>
      </c>
      <c r="R1130" s="45">
        <f t="shared" ca="1" si="227"/>
        <v>0</v>
      </c>
      <c r="S1130" s="44" t="b">
        <f t="shared" si="228"/>
        <v>0</v>
      </c>
      <c r="T1130" s="46">
        <v>30.5</v>
      </c>
      <c r="U1130" s="46" t="str">
        <f t="shared" ca="1" si="229"/>
        <v>Dec</v>
      </c>
      <c r="V1130" s="42">
        <v>30.5</v>
      </c>
      <c r="W1130" s="47">
        <f t="shared" si="230"/>
        <v>-30.5</v>
      </c>
      <c r="X1130" s="48">
        <f t="shared" ca="1" si="231"/>
        <v>-1</v>
      </c>
      <c r="Y1130" s="47" t="str">
        <f t="shared" ca="1" si="232"/>
        <v>DEGROWTH</v>
      </c>
      <c r="Z1130" s="50">
        <v>1</v>
      </c>
      <c r="AA1130" s="50">
        <f t="shared" si="233"/>
        <v>1</v>
      </c>
      <c r="AB1130" s="27">
        <v>1000003792</v>
      </c>
    </row>
    <row r="1131" spans="1:28" s="27" customFormat="1" ht="13.8" hidden="1">
      <c r="A1131" s="39" t="s">
        <v>1245</v>
      </c>
      <c r="B1131" s="58" t="s">
        <v>63</v>
      </c>
      <c r="C1131" s="58" t="s">
        <v>2367</v>
      </c>
      <c r="D1131" s="58">
        <v>1000003808</v>
      </c>
      <c r="E1131" s="58" t="s">
        <v>2368</v>
      </c>
      <c r="F1131" s="40">
        <v>45289</v>
      </c>
      <c r="G1131" s="40" t="str">
        <f t="shared" si="221"/>
        <v>Targeted Dealer</v>
      </c>
      <c r="H1131" s="40"/>
      <c r="I1131" s="41">
        <v>25</v>
      </c>
      <c r="J1131" s="41">
        <f t="shared" ca="1" si="222"/>
        <v>550.80645161290317</v>
      </c>
      <c r="K1131" s="42">
        <v>0</v>
      </c>
      <c r="L1131" s="43">
        <f t="shared" ca="1" si="223"/>
        <v>-550.80645161290317</v>
      </c>
      <c r="M1131" s="43">
        <f t="shared" ca="1" si="224"/>
        <v>0</v>
      </c>
      <c r="N1131" s="44">
        <v>0</v>
      </c>
      <c r="O1131" s="45" t="str">
        <f t="shared" ca="1" si="225"/>
        <v>Nov</v>
      </c>
      <c r="P1131" s="42">
        <v>0</v>
      </c>
      <c r="Q1131" s="44">
        <f t="shared" si="226"/>
        <v>0</v>
      </c>
      <c r="R1131" s="45">
        <f t="shared" ca="1" si="227"/>
        <v>0</v>
      </c>
      <c r="S1131" s="44" t="b">
        <f t="shared" si="228"/>
        <v>0</v>
      </c>
      <c r="T1131" s="46">
        <v>0</v>
      </c>
      <c r="U1131" s="46" t="str">
        <f t="shared" ca="1" si="229"/>
        <v>Dec</v>
      </c>
      <c r="V1131" s="42">
        <v>0</v>
      </c>
      <c r="W1131" s="47">
        <f t="shared" si="230"/>
        <v>0</v>
      </c>
      <c r="X1131" s="48">
        <f t="shared" ca="1" si="231"/>
        <v>0</v>
      </c>
      <c r="Y1131" s="47" t="b">
        <f t="shared" si="232"/>
        <v>0</v>
      </c>
      <c r="Z1131" s="50">
        <v>1</v>
      </c>
      <c r="AA1131" s="50">
        <f t="shared" si="233"/>
        <v>0</v>
      </c>
      <c r="AB1131" s="27">
        <v>1000003808</v>
      </c>
    </row>
    <row r="1132" spans="1:28" s="27" customFormat="1" ht="13.8" hidden="1">
      <c r="A1132" s="39" t="s">
        <v>1245</v>
      </c>
      <c r="B1132" s="58" t="s">
        <v>63</v>
      </c>
      <c r="C1132" s="58" t="s">
        <v>2369</v>
      </c>
      <c r="D1132" s="58">
        <v>1000003818</v>
      </c>
      <c r="E1132" s="58" t="s">
        <v>2370</v>
      </c>
      <c r="F1132" s="49">
        <v>45301</v>
      </c>
      <c r="G1132" s="40" t="str">
        <f t="shared" si="221"/>
        <v>Targeted Dealer</v>
      </c>
      <c r="H1132" s="40"/>
      <c r="I1132" s="41">
        <v>120</v>
      </c>
      <c r="J1132" s="41">
        <f t="shared" ca="1" si="222"/>
        <v>2643.8709677419356</v>
      </c>
      <c r="K1132" s="42">
        <v>120.4</v>
      </c>
      <c r="L1132" s="43">
        <f t="shared" ca="1" si="223"/>
        <v>-2523.4709677419355</v>
      </c>
      <c r="M1132" s="43">
        <f t="shared" ca="1" si="224"/>
        <v>4.5539287457296238</v>
      </c>
      <c r="N1132" s="44">
        <v>100.2</v>
      </c>
      <c r="O1132" s="45" t="str">
        <f t="shared" ca="1" si="225"/>
        <v>Nov</v>
      </c>
      <c r="P1132" s="42">
        <v>100.2</v>
      </c>
      <c r="Q1132" s="44">
        <f t="shared" si="226"/>
        <v>20.200000000000003</v>
      </c>
      <c r="R1132" s="45">
        <f t="shared" ca="1" si="227"/>
        <v>0.20159680638722555</v>
      </c>
      <c r="S1132" s="44" t="str">
        <f t="shared" ca="1" si="228"/>
        <v>GROWTH</v>
      </c>
      <c r="T1132" s="46">
        <v>0</v>
      </c>
      <c r="U1132" s="46" t="str">
        <f t="shared" ca="1" si="229"/>
        <v>Dec</v>
      </c>
      <c r="V1132" s="42">
        <v>0</v>
      </c>
      <c r="W1132" s="47">
        <f t="shared" si="230"/>
        <v>120.4</v>
      </c>
      <c r="X1132" s="48">
        <f t="shared" ca="1" si="231"/>
        <v>0</v>
      </c>
      <c r="Y1132" s="47" t="b">
        <f t="shared" si="232"/>
        <v>0</v>
      </c>
      <c r="Z1132" s="50">
        <v>0</v>
      </c>
      <c r="AA1132" s="50">
        <f t="shared" si="233"/>
        <v>0</v>
      </c>
      <c r="AB1132" s="27">
        <v>1000003818</v>
      </c>
    </row>
    <row r="1133" spans="1:28" s="27" customFormat="1" ht="13.8" hidden="1">
      <c r="A1133" s="50" t="s">
        <v>1245</v>
      </c>
      <c r="B1133" s="63" t="s">
        <v>63</v>
      </c>
      <c r="C1133" s="63" t="s">
        <v>2371</v>
      </c>
      <c r="D1133" s="63">
        <v>1000003871</v>
      </c>
      <c r="E1133" s="63" t="s">
        <v>2372</v>
      </c>
      <c r="F1133" s="40">
        <v>45349</v>
      </c>
      <c r="G1133" s="40" t="str">
        <f t="shared" si="221"/>
        <v>Targeted Dealer</v>
      </c>
      <c r="H1133" s="40"/>
      <c r="I1133" s="41">
        <v>30</v>
      </c>
      <c r="J1133" s="41">
        <f t="shared" ca="1" si="222"/>
        <v>660.9677419354839</v>
      </c>
      <c r="K1133" s="42">
        <v>20</v>
      </c>
      <c r="L1133" s="43">
        <f t="shared" ca="1" si="223"/>
        <v>-640.9677419354839</v>
      </c>
      <c r="M1133" s="43">
        <f t="shared" ca="1" si="224"/>
        <v>3.0258662762323083</v>
      </c>
      <c r="N1133" s="44">
        <v>5</v>
      </c>
      <c r="O1133" s="45" t="str">
        <f t="shared" ca="1" si="225"/>
        <v>Nov</v>
      </c>
      <c r="P1133" s="42">
        <v>5</v>
      </c>
      <c r="Q1133" s="44">
        <f t="shared" si="226"/>
        <v>15</v>
      </c>
      <c r="R1133" s="45">
        <f t="shared" ca="1" si="227"/>
        <v>3</v>
      </c>
      <c r="S1133" s="44" t="str">
        <f t="shared" ca="1" si="228"/>
        <v>GROWTH</v>
      </c>
      <c r="T1133" s="46">
        <v>0</v>
      </c>
      <c r="U1133" s="46" t="str">
        <f t="shared" ca="1" si="229"/>
        <v>Dec</v>
      </c>
      <c r="V1133" s="42">
        <v>0</v>
      </c>
      <c r="W1133" s="47">
        <f t="shared" si="230"/>
        <v>20</v>
      </c>
      <c r="X1133" s="48">
        <f t="shared" ca="1" si="231"/>
        <v>0</v>
      </c>
      <c r="Y1133" s="47" t="b">
        <f t="shared" si="232"/>
        <v>0</v>
      </c>
      <c r="Z1133" s="50">
        <v>0</v>
      </c>
      <c r="AA1133" s="50">
        <f t="shared" si="233"/>
        <v>0</v>
      </c>
      <c r="AB1133" s="27">
        <v>1000003871</v>
      </c>
    </row>
    <row r="1134" spans="1:28" s="27" customFormat="1" ht="13.8">
      <c r="A1134" s="50" t="s">
        <v>1245</v>
      </c>
      <c r="B1134" s="63" t="s">
        <v>63</v>
      </c>
      <c r="C1134" s="63" t="s">
        <v>2373</v>
      </c>
      <c r="D1134" s="63">
        <v>1000003875</v>
      </c>
      <c r="E1134" s="63" t="s">
        <v>2374</v>
      </c>
      <c r="F1134" s="40">
        <v>45350</v>
      </c>
      <c r="G1134" s="40" t="str">
        <f t="shared" si="221"/>
        <v>-</v>
      </c>
      <c r="H1134" s="40"/>
      <c r="I1134" s="41">
        <v>0</v>
      </c>
      <c r="J1134" s="41">
        <f t="shared" ca="1" si="222"/>
        <v>0</v>
      </c>
      <c r="K1134" s="42">
        <v>0</v>
      </c>
      <c r="L1134" s="43">
        <f t="shared" ca="1" si="223"/>
        <v>0</v>
      </c>
      <c r="M1134" s="43" t="str">
        <f t="shared" ca="1" si="224"/>
        <v>-</v>
      </c>
      <c r="N1134" s="44">
        <v>0</v>
      </c>
      <c r="O1134" s="45" t="str">
        <f t="shared" ca="1" si="225"/>
        <v>Nov</v>
      </c>
      <c r="P1134" s="42">
        <v>0</v>
      </c>
      <c r="Q1134" s="44">
        <f t="shared" si="226"/>
        <v>0</v>
      </c>
      <c r="R1134" s="45">
        <f t="shared" ca="1" si="227"/>
        <v>0</v>
      </c>
      <c r="S1134" s="44" t="b">
        <f t="shared" si="228"/>
        <v>0</v>
      </c>
      <c r="T1134" s="46">
        <v>0</v>
      </c>
      <c r="U1134" s="46" t="str">
        <f t="shared" ca="1" si="229"/>
        <v>Dec</v>
      </c>
      <c r="V1134" s="42">
        <v>0</v>
      </c>
      <c r="W1134" s="47">
        <f t="shared" si="230"/>
        <v>0</v>
      </c>
      <c r="X1134" s="48">
        <f t="shared" ca="1" si="231"/>
        <v>0</v>
      </c>
      <c r="Y1134" s="47" t="b">
        <f t="shared" si="232"/>
        <v>0</v>
      </c>
      <c r="Z1134" s="50">
        <v>1</v>
      </c>
      <c r="AA1134" s="50">
        <f t="shared" si="233"/>
        <v>0</v>
      </c>
      <c r="AB1134" s="27" t="e">
        <v>#N/A</v>
      </c>
    </row>
    <row r="1135" spans="1:28" s="27" customFormat="1" ht="13.8" hidden="1">
      <c r="A1135" s="50" t="s">
        <v>1245</v>
      </c>
      <c r="B1135" s="63" t="s">
        <v>63</v>
      </c>
      <c r="C1135" s="63" t="s">
        <v>2375</v>
      </c>
      <c r="D1135" s="63">
        <v>1000003915</v>
      </c>
      <c r="E1135" s="63" t="s">
        <v>2376</v>
      </c>
      <c r="F1135" s="40">
        <v>45404</v>
      </c>
      <c r="G1135" s="40" t="str">
        <f t="shared" si="221"/>
        <v>Targeted Dealer</v>
      </c>
      <c r="H1135" s="40"/>
      <c r="I1135" s="41">
        <v>40</v>
      </c>
      <c r="J1135" s="41">
        <f t="shared" ca="1" si="222"/>
        <v>881.29032258064512</v>
      </c>
      <c r="K1135" s="42">
        <v>17.5</v>
      </c>
      <c r="L1135" s="43">
        <f t="shared" ca="1" si="223"/>
        <v>-863.79032258064512</v>
      </c>
      <c r="M1135" s="43">
        <f t="shared" ca="1" si="224"/>
        <v>1.9857247437774526</v>
      </c>
      <c r="N1135" s="44">
        <v>7.45</v>
      </c>
      <c r="O1135" s="45" t="str">
        <f t="shared" ca="1" si="225"/>
        <v>Nov</v>
      </c>
      <c r="P1135" s="42">
        <v>7.45</v>
      </c>
      <c r="Q1135" s="44">
        <f t="shared" si="226"/>
        <v>10.050000000000001</v>
      </c>
      <c r="R1135" s="45">
        <f t="shared" ca="1" si="227"/>
        <v>1.348993288590604</v>
      </c>
      <c r="S1135" s="44" t="str">
        <f t="shared" ca="1" si="228"/>
        <v>GROWTH</v>
      </c>
      <c r="T1135" s="46">
        <v>0</v>
      </c>
      <c r="U1135" s="46" t="str">
        <f t="shared" ca="1" si="229"/>
        <v>Dec</v>
      </c>
      <c r="V1135" s="42">
        <v>0</v>
      </c>
      <c r="W1135" s="47">
        <f t="shared" si="230"/>
        <v>17.5</v>
      </c>
      <c r="X1135" s="48">
        <f t="shared" ca="1" si="231"/>
        <v>0</v>
      </c>
      <c r="Y1135" s="47" t="b">
        <f t="shared" si="232"/>
        <v>0</v>
      </c>
      <c r="Z1135" s="50">
        <v>0</v>
      </c>
      <c r="AA1135" s="50">
        <f t="shared" si="233"/>
        <v>0</v>
      </c>
      <c r="AB1135" s="27">
        <v>1000003915</v>
      </c>
    </row>
    <row r="1136" spans="1:28" s="27" customFormat="1" ht="13.8" hidden="1">
      <c r="A1136" s="50" t="s">
        <v>1245</v>
      </c>
      <c r="B1136" s="63" t="s">
        <v>63</v>
      </c>
      <c r="C1136" s="63" t="s">
        <v>2377</v>
      </c>
      <c r="D1136" s="63">
        <v>1000003994</v>
      </c>
      <c r="E1136" s="63" t="s">
        <v>2378</v>
      </c>
      <c r="F1136" s="40">
        <v>45443</v>
      </c>
      <c r="G1136" s="40" t="str">
        <f t="shared" si="221"/>
        <v>Targeted Dealer</v>
      </c>
      <c r="H1136" s="40"/>
      <c r="I1136" s="41">
        <v>30</v>
      </c>
      <c r="J1136" s="41">
        <f t="shared" ca="1" si="222"/>
        <v>660.9677419354839</v>
      </c>
      <c r="K1136" s="42">
        <v>30</v>
      </c>
      <c r="L1136" s="43">
        <f t="shared" ca="1" si="223"/>
        <v>-630.9677419354839</v>
      </c>
      <c r="M1136" s="43">
        <f t="shared" ca="1" si="224"/>
        <v>4.5387994143484622</v>
      </c>
      <c r="N1136" s="44">
        <v>25</v>
      </c>
      <c r="O1136" s="45" t="str">
        <f t="shared" ca="1" si="225"/>
        <v>Nov</v>
      </c>
      <c r="P1136" s="42">
        <v>25</v>
      </c>
      <c r="Q1136" s="44">
        <f t="shared" si="226"/>
        <v>5</v>
      </c>
      <c r="R1136" s="45">
        <f t="shared" ca="1" si="227"/>
        <v>0.19999999999999996</v>
      </c>
      <c r="S1136" s="44" t="str">
        <f t="shared" ca="1" si="228"/>
        <v>GROWTH</v>
      </c>
      <c r="T1136" s="46">
        <v>0</v>
      </c>
      <c r="U1136" s="46" t="str">
        <f t="shared" ca="1" si="229"/>
        <v>Dec</v>
      </c>
      <c r="V1136" s="42">
        <v>0</v>
      </c>
      <c r="W1136" s="47">
        <f t="shared" si="230"/>
        <v>30</v>
      </c>
      <c r="X1136" s="48">
        <f t="shared" ca="1" si="231"/>
        <v>0</v>
      </c>
      <c r="Y1136" s="47" t="b">
        <f t="shared" si="232"/>
        <v>0</v>
      </c>
      <c r="Z1136" s="50">
        <v>0</v>
      </c>
      <c r="AA1136" s="50">
        <f t="shared" si="233"/>
        <v>0</v>
      </c>
      <c r="AB1136" s="27">
        <v>1000003994</v>
      </c>
    </row>
    <row r="1137" spans="1:28" s="27" customFormat="1" ht="13.8" hidden="1">
      <c r="A1137" s="50" t="s">
        <v>1245</v>
      </c>
      <c r="B1137" s="63" t="s">
        <v>63</v>
      </c>
      <c r="C1137" s="63" t="s">
        <v>2379</v>
      </c>
      <c r="D1137" s="63">
        <v>1000004004</v>
      </c>
      <c r="E1137" s="63" t="s">
        <v>2380</v>
      </c>
      <c r="F1137" s="40">
        <v>45450</v>
      </c>
      <c r="G1137" s="40" t="str">
        <f t="shared" si="221"/>
        <v>Targeted Dealer</v>
      </c>
      <c r="H1137" s="40" t="s">
        <v>113</v>
      </c>
      <c r="I1137" s="41">
        <v>700</v>
      </c>
      <c r="J1137" s="41">
        <f t="shared" ca="1" si="222"/>
        <v>15422.580645161292</v>
      </c>
      <c r="K1137" s="42">
        <v>658.65</v>
      </c>
      <c r="L1137" s="43">
        <f t="shared" ca="1" si="223"/>
        <v>-14763.930645161292</v>
      </c>
      <c r="M1137" s="43">
        <f t="shared" ca="1" si="224"/>
        <v>4.2706860489437348</v>
      </c>
      <c r="N1137" s="44">
        <v>576.79999999999995</v>
      </c>
      <c r="O1137" s="45" t="str">
        <f t="shared" ca="1" si="225"/>
        <v>Nov</v>
      </c>
      <c r="P1137" s="42">
        <v>576.79999999999995</v>
      </c>
      <c r="Q1137" s="44">
        <f t="shared" si="226"/>
        <v>81.850000000000023</v>
      </c>
      <c r="R1137" s="45">
        <f t="shared" ca="1" si="227"/>
        <v>0.1419036061026353</v>
      </c>
      <c r="S1137" s="44" t="str">
        <f t="shared" ca="1" si="228"/>
        <v>GROWTH</v>
      </c>
      <c r="T1137" s="46">
        <v>0</v>
      </c>
      <c r="U1137" s="46" t="str">
        <f t="shared" ca="1" si="229"/>
        <v>Dec</v>
      </c>
      <c r="V1137" s="42">
        <v>0</v>
      </c>
      <c r="W1137" s="47">
        <f t="shared" si="230"/>
        <v>658.65</v>
      </c>
      <c r="X1137" s="48">
        <f t="shared" ca="1" si="231"/>
        <v>0</v>
      </c>
      <c r="Y1137" s="47" t="b">
        <f t="shared" si="232"/>
        <v>0</v>
      </c>
      <c r="Z1137" s="50">
        <v>0</v>
      </c>
      <c r="AA1137" s="50">
        <f t="shared" si="233"/>
        <v>1</v>
      </c>
      <c r="AB1137" s="27">
        <v>1000004004</v>
      </c>
    </row>
    <row r="1138" spans="1:28" s="27" customFormat="1" ht="13.8" hidden="1">
      <c r="A1138" s="50" t="s">
        <v>1245</v>
      </c>
      <c r="B1138" s="63" t="s">
        <v>63</v>
      </c>
      <c r="C1138" s="63" t="s">
        <v>2381</v>
      </c>
      <c r="D1138" s="63">
        <v>1000004068</v>
      </c>
      <c r="E1138" s="63" t="s">
        <v>1590</v>
      </c>
      <c r="F1138" s="40">
        <v>45503</v>
      </c>
      <c r="G1138" s="40" t="str">
        <f t="shared" si="221"/>
        <v>Targeted Dealer</v>
      </c>
      <c r="H1138" s="40" t="s">
        <v>113</v>
      </c>
      <c r="I1138" s="41">
        <v>130</v>
      </c>
      <c r="J1138" s="41">
        <f t="shared" ca="1" si="222"/>
        <v>2864.1935483870966</v>
      </c>
      <c r="K1138" s="42">
        <v>174.2</v>
      </c>
      <c r="L1138" s="43">
        <f t="shared" ca="1" si="223"/>
        <v>-2689.9935483870968</v>
      </c>
      <c r="M1138" s="43">
        <f t="shared" ca="1" si="224"/>
        <v>6.0819912152269398</v>
      </c>
      <c r="N1138" s="44">
        <v>127</v>
      </c>
      <c r="O1138" s="45" t="str">
        <f t="shared" ca="1" si="225"/>
        <v>Nov</v>
      </c>
      <c r="P1138" s="42">
        <v>127</v>
      </c>
      <c r="Q1138" s="44">
        <f t="shared" si="226"/>
        <v>47.199999999999989</v>
      </c>
      <c r="R1138" s="45">
        <f t="shared" ca="1" si="227"/>
        <v>0.37165354330708644</v>
      </c>
      <c r="S1138" s="44" t="str">
        <f t="shared" ca="1" si="228"/>
        <v>GROWTH</v>
      </c>
      <c r="T1138" s="46">
        <v>0</v>
      </c>
      <c r="U1138" s="46" t="str">
        <f t="shared" ca="1" si="229"/>
        <v>Dec</v>
      </c>
      <c r="V1138" s="42">
        <v>0</v>
      </c>
      <c r="W1138" s="47">
        <f t="shared" si="230"/>
        <v>174.2</v>
      </c>
      <c r="X1138" s="48">
        <f t="shared" ca="1" si="231"/>
        <v>0</v>
      </c>
      <c r="Y1138" s="47" t="b">
        <f t="shared" si="232"/>
        <v>0</v>
      </c>
      <c r="Z1138" s="50">
        <v>0</v>
      </c>
      <c r="AA1138" s="50">
        <f t="shared" si="233"/>
        <v>1</v>
      </c>
      <c r="AB1138" s="27">
        <v>1000004068</v>
      </c>
    </row>
    <row r="1139" spans="1:28" s="27" customFormat="1" ht="13.8" hidden="1">
      <c r="A1139" s="50" t="s">
        <v>1245</v>
      </c>
      <c r="B1139" s="63" t="s">
        <v>63</v>
      </c>
      <c r="C1139" s="63" t="s">
        <v>2382</v>
      </c>
      <c r="D1139" s="63">
        <v>1000004070</v>
      </c>
      <c r="E1139" s="63" t="s">
        <v>2383</v>
      </c>
      <c r="F1139" s="40">
        <v>45504</v>
      </c>
      <c r="G1139" s="40" t="str">
        <f t="shared" si="221"/>
        <v>Targeted Dealer</v>
      </c>
      <c r="H1139" s="50"/>
      <c r="I1139" s="41">
        <v>20</v>
      </c>
      <c r="J1139" s="41">
        <f t="shared" ca="1" si="222"/>
        <v>440.64516129032256</v>
      </c>
      <c r="K1139" s="42">
        <v>0</v>
      </c>
      <c r="L1139" s="43">
        <f t="shared" ca="1" si="223"/>
        <v>-440.64516129032256</v>
      </c>
      <c r="M1139" s="43">
        <f t="shared" ca="1" si="224"/>
        <v>0</v>
      </c>
      <c r="N1139" s="44">
        <v>0</v>
      </c>
      <c r="O1139" s="45" t="str">
        <f t="shared" ca="1" si="225"/>
        <v>Nov</v>
      </c>
      <c r="P1139" s="42">
        <v>0</v>
      </c>
      <c r="Q1139" s="44">
        <f t="shared" si="226"/>
        <v>0</v>
      </c>
      <c r="R1139" s="45">
        <f t="shared" ca="1" si="227"/>
        <v>0</v>
      </c>
      <c r="S1139" s="44" t="b">
        <f t="shared" si="228"/>
        <v>0</v>
      </c>
      <c r="T1139" s="46">
        <v>0</v>
      </c>
      <c r="U1139" s="46" t="str">
        <f t="shared" ca="1" si="229"/>
        <v>Dec</v>
      </c>
      <c r="V1139" s="42">
        <v>0</v>
      </c>
      <c r="W1139" s="47">
        <f t="shared" si="230"/>
        <v>0</v>
      </c>
      <c r="X1139" s="48">
        <f t="shared" ca="1" si="231"/>
        <v>0</v>
      </c>
      <c r="Y1139" s="47" t="b">
        <f t="shared" si="232"/>
        <v>0</v>
      </c>
      <c r="Z1139" s="50">
        <v>1</v>
      </c>
      <c r="AA1139" s="50">
        <f t="shared" si="233"/>
        <v>0</v>
      </c>
      <c r="AB1139" s="27">
        <v>1000004070</v>
      </c>
    </row>
    <row r="1140" spans="1:28" s="27" customFormat="1" ht="13.8" hidden="1">
      <c r="A1140" s="39" t="s">
        <v>1245</v>
      </c>
      <c r="B1140" s="58" t="s">
        <v>63</v>
      </c>
      <c r="C1140" s="63" t="s">
        <v>2384</v>
      </c>
      <c r="D1140" s="63">
        <v>1000004102</v>
      </c>
      <c r="E1140" s="63" t="s">
        <v>2385</v>
      </c>
      <c r="F1140" s="40">
        <v>45533</v>
      </c>
      <c r="G1140" s="40" t="str">
        <f t="shared" si="221"/>
        <v>Targeted Dealer</v>
      </c>
      <c r="H1140" s="40" t="s">
        <v>113</v>
      </c>
      <c r="I1140" s="41">
        <v>25</v>
      </c>
      <c r="J1140" s="41">
        <f t="shared" ca="1" si="222"/>
        <v>550.80645161290317</v>
      </c>
      <c r="K1140" s="42">
        <v>0</v>
      </c>
      <c r="L1140" s="43">
        <f t="shared" ca="1" si="223"/>
        <v>-550.80645161290317</v>
      </c>
      <c r="M1140" s="43">
        <f t="shared" ca="1" si="224"/>
        <v>0</v>
      </c>
      <c r="N1140" s="44">
        <v>10</v>
      </c>
      <c r="O1140" s="45" t="str">
        <f t="shared" ca="1" si="225"/>
        <v>Nov</v>
      </c>
      <c r="P1140" s="42">
        <v>10</v>
      </c>
      <c r="Q1140" s="44">
        <f t="shared" si="226"/>
        <v>-10</v>
      </c>
      <c r="R1140" s="45">
        <f t="shared" ca="1" si="227"/>
        <v>-1</v>
      </c>
      <c r="S1140" s="44" t="str">
        <f t="shared" ca="1" si="228"/>
        <v>DEGROWTH</v>
      </c>
      <c r="T1140" s="46">
        <v>0</v>
      </c>
      <c r="U1140" s="46" t="str">
        <f t="shared" ca="1" si="229"/>
        <v>Dec</v>
      </c>
      <c r="V1140" s="42">
        <v>0</v>
      </c>
      <c r="W1140" s="47">
        <f t="shared" si="230"/>
        <v>0</v>
      </c>
      <c r="X1140" s="48">
        <f t="shared" ca="1" si="231"/>
        <v>0</v>
      </c>
      <c r="Y1140" s="47" t="b">
        <f t="shared" si="232"/>
        <v>0</v>
      </c>
      <c r="Z1140" s="50">
        <v>1</v>
      </c>
      <c r="AA1140" s="50">
        <f t="shared" si="233"/>
        <v>1</v>
      </c>
      <c r="AB1140" s="27">
        <v>1000004102</v>
      </c>
    </row>
    <row r="1141" spans="1:28" s="27" customFormat="1" ht="13.8" hidden="1">
      <c r="A1141" s="39" t="s">
        <v>1245</v>
      </c>
      <c r="B1141" s="58" t="s">
        <v>58</v>
      </c>
      <c r="C1141" s="59" t="s">
        <v>2386</v>
      </c>
      <c r="D1141" s="59">
        <v>1000000598</v>
      </c>
      <c r="E1141" s="60" t="s">
        <v>2387</v>
      </c>
      <c r="F1141" s="40">
        <v>38976</v>
      </c>
      <c r="G1141" s="40" t="str">
        <f t="shared" si="221"/>
        <v>Targeted Dealer</v>
      </c>
      <c r="H1141" s="40"/>
      <c r="I1141" s="41">
        <v>50</v>
      </c>
      <c r="J1141" s="41">
        <f t="shared" ca="1" si="222"/>
        <v>1101.6129032258063</v>
      </c>
      <c r="K1141" s="42">
        <v>18</v>
      </c>
      <c r="L1141" s="43">
        <f t="shared" ca="1" si="223"/>
        <v>-1083.6129032258063</v>
      </c>
      <c r="M1141" s="43">
        <f t="shared" ca="1" si="224"/>
        <v>1.6339677891654467</v>
      </c>
      <c r="N1141" s="44">
        <v>0</v>
      </c>
      <c r="O1141" s="45" t="str">
        <f t="shared" ca="1" si="225"/>
        <v>Nov</v>
      </c>
      <c r="P1141" s="42">
        <v>0</v>
      </c>
      <c r="Q1141" s="44">
        <f t="shared" si="226"/>
        <v>18</v>
      </c>
      <c r="R1141" s="45">
        <f t="shared" ca="1" si="227"/>
        <v>0</v>
      </c>
      <c r="S1141" s="44" t="b">
        <f t="shared" si="228"/>
        <v>0</v>
      </c>
      <c r="T1141" s="46">
        <v>0</v>
      </c>
      <c r="U1141" s="46" t="str">
        <f t="shared" ca="1" si="229"/>
        <v>Dec</v>
      </c>
      <c r="V1141" s="42">
        <v>0</v>
      </c>
      <c r="W1141" s="47">
        <f t="shared" si="230"/>
        <v>18</v>
      </c>
      <c r="X1141" s="48">
        <f t="shared" ca="1" si="231"/>
        <v>0</v>
      </c>
      <c r="Y1141" s="47" t="b">
        <f t="shared" si="232"/>
        <v>0</v>
      </c>
      <c r="Z1141" s="50">
        <v>0</v>
      </c>
      <c r="AA1141" s="50">
        <f t="shared" si="233"/>
        <v>0</v>
      </c>
      <c r="AB1141" s="27">
        <v>1000000598</v>
      </c>
    </row>
    <row r="1142" spans="1:28" s="27" customFormat="1" ht="13.8" hidden="1">
      <c r="A1142" s="39" t="s">
        <v>1245</v>
      </c>
      <c r="B1142" s="58" t="s">
        <v>58</v>
      </c>
      <c r="C1142" s="59" t="s">
        <v>2388</v>
      </c>
      <c r="D1142" s="59">
        <v>1000000587</v>
      </c>
      <c r="E1142" s="60" t="s">
        <v>2389</v>
      </c>
      <c r="F1142" s="40">
        <v>40024</v>
      </c>
      <c r="G1142" s="40" t="str">
        <f t="shared" si="221"/>
        <v>Targeted Dealer</v>
      </c>
      <c r="H1142" s="40" t="s">
        <v>113</v>
      </c>
      <c r="I1142" s="41">
        <v>100</v>
      </c>
      <c r="J1142" s="41">
        <f t="shared" ca="1" si="222"/>
        <v>2203.2258064516127</v>
      </c>
      <c r="K1142" s="42">
        <v>43</v>
      </c>
      <c r="L1142" s="43">
        <f t="shared" ca="1" si="223"/>
        <v>-2160.2258064516127</v>
      </c>
      <c r="M1142" s="43">
        <f t="shared" ca="1" si="224"/>
        <v>1.951683748169839</v>
      </c>
      <c r="N1142" s="44">
        <v>79</v>
      </c>
      <c r="O1142" s="45" t="str">
        <f t="shared" ca="1" si="225"/>
        <v>Nov</v>
      </c>
      <c r="P1142" s="42">
        <v>79</v>
      </c>
      <c r="Q1142" s="44">
        <f t="shared" si="226"/>
        <v>-36</v>
      </c>
      <c r="R1142" s="45">
        <f t="shared" ca="1" si="227"/>
        <v>-0.45569620253164556</v>
      </c>
      <c r="S1142" s="44" t="str">
        <f t="shared" ca="1" si="228"/>
        <v>DEGROWTH</v>
      </c>
      <c r="T1142" s="46">
        <v>54</v>
      </c>
      <c r="U1142" s="46" t="str">
        <f t="shared" ca="1" si="229"/>
        <v>Dec</v>
      </c>
      <c r="V1142" s="42">
        <v>54</v>
      </c>
      <c r="W1142" s="47">
        <f t="shared" si="230"/>
        <v>-11</v>
      </c>
      <c r="X1142" s="48">
        <f t="shared" ca="1" si="231"/>
        <v>-0.20370370370370372</v>
      </c>
      <c r="Y1142" s="47" t="str">
        <f t="shared" ca="1" si="232"/>
        <v>DEGROWTH</v>
      </c>
      <c r="Z1142" s="50">
        <v>0</v>
      </c>
      <c r="AA1142" s="50">
        <f t="shared" si="233"/>
        <v>1</v>
      </c>
      <c r="AB1142" s="27">
        <v>1000000587</v>
      </c>
    </row>
    <row r="1143" spans="1:28" s="27" customFormat="1" ht="13.8" hidden="1">
      <c r="A1143" s="39" t="s">
        <v>1245</v>
      </c>
      <c r="B1143" s="58" t="s">
        <v>58</v>
      </c>
      <c r="C1143" s="59" t="s">
        <v>2390</v>
      </c>
      <c r="D1143" s="59">
        <v>1000000590</v>
      </c>
      <c r="E1143" s="60" t="s">
        <v>2391</v>
      </c>
      <c r="F1143" s="40">
        <v>40520</v>
      </c>
      <c r="G1143" s="40" t="str">
        <f t="shared" si="221"/>
        <v>Targeted Dealer</v>
      </c>
      <c r="H1143" s="40"/>
      <c r="I1143" s="41">
        <v>20</v>
      </c>
      <c r="J1143" s="41">
        <f t="shared" ca="1" si="222"/>
        <v>440.64516129032256</v>
      </c>
      <c r="K1143" s="42">
        <v>0</v>
      </c>
      <c r="L1143" s="43">
        <f t="shared" ca="1" si="223"/>
        <v>-440.64516129032256</v>
      </c>
      <c r="M1143" s="43">
        <f t="shared" ca="1" si="224"/>
        <v>0</v>
      </c>
      <c r="N1143" s="44">
        <v>19</v>
      </c>
      <c r="O1143" s="45" t="str">
        <f t="shared" ca="1" si="225"/>
        <v>Nov</v>
      </c>
      <c r="P1143" s="42">
        <v>19</v>
      </c>
      <c r="Q1143" s="44">
        <f t="shared" si="226"/>
        <v>-19</v>
      </c>
      <c r="R1143" s="45">
        <f t="shared" ca="1" si="227"/>
        <v>-1</v>
      </c>
      <c r="S1143" s="44" t="str">
        <f t="shared" ca="1" si="228"/>
        <v>DEGROWTH</v>
      </c>
      <c r="T1143" s="46">
        <v>0</v>
      </c>
      <c r="U1143" s="46" t="str">
        <f t="shared" ca="1" si="229"/>
        <v>Dec</v>
      </c>
      <c r="V1143" s="42">
        <v>0</v>
      </c>
      <c r="W1143" s="47">
        <f t="shared" si="230"/>
        <v>0</v>
      </c>
      <c r="X1143" s="48">
        <f t="shared" ca="1" si="231"/>
        <v>0</v>
      </c>
      <c r="Y1143" s="47" t="b">
        <f t="shared" si="232"/>
        <v>0</v>
      </c>
      <c r="Z1143" s="50">
        <v>1</v>
      </c>
      <c r="AA1143" s="50">
        <f t="shared" si="233"/>
        <v>0</v>
      </c>
      <c r="AB1143" s="27">
        <v>1000000590</v>
      </c>
    </row>
    <row r="1144" spans="1:28" s="27" customFormat="1" ht="13.8" hidden="1">
      <c r="A1144" s="39" t="s">
        <v>1245</v>
      </c>
      <c r="B1144" s="58" t="s">
        <v>58</v>
      </c>
      <c r="C1144" s="59" t="s">
        <v>2392</v>
      </c>
      <c r="D1144" s="59">
        <v>1000000591</v>
      </c>
      <c r="E1144" s="60" t="s">
        <v>2393</v>
      </c>
      <c r="F1144" s="40">
        <v>41132</v>
      </c>
      <c r="G1144" s="40" t="str">
        <f t="shared" si="221"/>
        <v>Targeted Dealer</v>
      </c>
      <c r="H1144" s="40"/>
      <c r="I1144" s="41">
        <v>40</v>
      </c>
      <c r="J1144" s="41">
        <f t="shared" ca="1" si="222"/>
        <v>881.29032258064512</v>
      </c>
      <c r="K1144" s="42">
        <v>31</v>
      </c>
      <c r="L1144" s="43">
        <f t="shared" ca="1" si="223"/>
        <v>-850.29032258064512</v>
      </c>
      <c r="M1144" s="43">
        <f t="shared" ca="1" si="224"/>
        <v>3.5175695461200589</v>
      </c>
      <c r="N1144" s="44">
        <v>38</v>
      </c>
      <c r="O1144" s="45" t="str">
        <f t="shared" ca="1" si="225"/>
        <v>Nov</v>
      </c>
      <c r="P1144" s="42">
        <v>38</v>
      </c>
      <c r="Q1144" s="44">
        <f t="shared" si="226"/>
        <v>-7</v>
      </c>
      <c r="R1144" s="45">
        <f t="shared" ca="1" si="227"/>
        <v>-0.18421052631578949</v>
      </c>
      <c r="S1144" s="44" t="str">
        <f t="shared" ca="1" si="228"/>
        <v>DEGROWTH</v>
      </c>
      <c r="T1144" s="46">
        <v>20</v>
      </c>
      <c r="U1144" s="46" t="str">
        <f t="shared" ca="1" si="229"/>
        <v>Dec</v>
      </c>
      <c r="V1144" s="42">
        <v>20</v>
      </c>
      <c r="W1144" s="47">
        <f t="shared" si="230"/>
        <v>11</v>
      </c>
      <c r="X1144" s="48">
        <f t="shared" ca="1" si="231"/>
        <v>0.55000000000000004</v>
      </c>
      <c r="Y1144" s="47" t="str">
        <f t="shared" ca="1" si="232"/>
        <v>GROWTH</v>
      </c>
      <c r="Z1144" s="50">
        <v>0</v>
      </c>
      <c r="AA1144" s="50">
        <f t="shared" si="233"/>
        <v>0</v>
      </c>
      <c r="AB1144" s="27">
        <v>1000000591</v>
      </c>
    </row>
    <row r="1145" spans="1:28" s="27" customFormat="1" ht="13.8" hidden="1">
      <c r="A1145" s="39" t="s">
        <v>1245</v>
      </c>
      <c r="B1145" s="58" t="s">
        <v>58</v>
      </c>
      <c r="C1145" s="59" t="s">
        <v>2394</v>
      </c>
      <c r="D1145" s="59">
        <v>1000000589</v>
      </c>
      <c r="E1145" s="60" t="s">
        <v>2395</v>
      </c>
      <c r="F1145" s="40">
        <v>41499</v>
      </c>
      <c r="G1145" s="40" t="str">
        <f t="shared" si="221"/>
        <v>Targeted Dealer</v>
      </c>
      <c r="H1145" s="40"/>
      <c r="I1145" s="41">
        <v>20</v>
      </c>
      <c r="J1145" s="41">
        <f t="shared" ca="1" si="222"/>
        <v>440.64516129032256</v>
      </c>
      <c r="K1145" s="42">
        <v>0</v>
      </c>
      <c r="L1145" s="43">
        <f t="shared" ca="1" si="223"/>
        <v>-440.64516129032256</v>
      </c>
      <c r="M1145" s="43">
        <f t="shared" ca="1" si="224"/>
        <v>0</v>
      </c>
      <c r="N1145" s="44">
        <v>37.5</v>
      </c>
      <c r="O1145" s="45" t="str">
        <f t="shared" ca="1" si="225"/>
        <v>Nov</v>
      </c>
      <c r="P1145" s="42">
        <v>37.5</v>
      </c>
      <c r="Q1145" s="44">
        <f t="shared" si="226"/>
        <v>-37.5</v>
      </c>
      <c r="R1145" s="45">
        <f t="shared" ca="1" si="227"/>
        <v>-1</v>
      </c>
      <c r="S1145" s="44" t="str">
        <f t="shared" ca="1" si="228"/>
        <v>DEGROWTH</v>
      </c>
      <c r="T1145" s="46">
        <v>0</v>
      </c>
      <c r="U1145" s="46" t="str">
        <f t="shared" ca="1" si="229"/>
        <v>Dec</v>
      </c>
      <c r="V1145" s="42">
        <v>0</v>
      </c>
      <c r="W1145" s="47">
        <f t="shared" si="230"/>
        <v>0</v>
      </c>
      <c r="X1145" s="48">
        <f t="shared" ca="1" si="231"/>
        <v>0</v>
      </c>
      <c r="Y1145" s="47" t="b">
        <f t="shared" si="232"/>
        <v>0</v>
      </c>
      <c r="Z1145" s="50">
        <v>1</v>
      </c>
      <c r="AA1145" s="50">
        <f t="shared" si="233"/>
        <v>0</v>
      </c>
      <c r="AB1145" s="27">
        <v>1000000589</v>
      </c>
    </row>
    <row r="1146" spans="1:28" s="27" customFormat="1" ht="13.8" hidden="1">
      <c r="A1146" s="39" t="s">
        <v>1245</v>
      </c>
      <c r="B1146" s="58" t="s">
        <v>58</v>
      </c>
      <c r="C1146" s="59" t="s">
        <v>2396</v>
      </c>
      <c r="D1146" s="59">
        <v>1000000588</v>
      </c>
      <c r="E1146" s="60" t="s">
        <v>2397</v>
      </c>
      <c r="F1146" s="40">
        <v>42180</v>
      </c>
      <c r="G1146" s="40" t="str">
        <f t="shared" si="221"/>
        <v>Targeted Dealer</v>
      </c>
      <c r="H1146" s="40"/>
      <c r="I1146" s="41">
        <v>60</v>
      </c>
      <c r="J1146" s="41">
        <f t="shared" ca="1" si="222"/>
        <v>1321.9354838709678</v>
      </c>
      <c r="K1146" s="42">
        <v>19</v>
      </c>
      <c r="L1146" s="43">
        <f t="shared" ca="1" si="223"/>
        <v>-1302.9354838709678</v>
      </c>
      <c r="M1146" s="43">
        <f t="shared" ca="1" si="224"/>
        <v>1.4372864812103463</v>
      </c>
      <c r="N1146" s="44">
        <v>60</v>
      </c>
      <c r="O1146" s="45" t="str">
        <f t="shared" ca="1" si="225"/>
        <v>Nov</v>
      </c>
      <c r="P1146" s="42">
        <v>60</v>
      </c>
      <c r="Q1146" s="44">
        <f t="shared" si="226"/>
        <v>-41</v>
      </c>
      <c r="R1146" s="45">
        <f t="shared" ca="1" si="227"/>
        <v>-0.68333333333333335</v>
      </c>
      <c r="S1146" s="44" t="str">
        <f t="shared" ca="1" si="228"/>
        <v>DEGROWTH</v>
      </c>
      <c r="T1146" s="46">
        <v>20</v>
      </c>
      <c r="U1146" s="46" t="str">
        <f t="shared" ca="1" si="229"/>
        <v>Dec</v>
      </c>
      <c r="V1146" s="42">
        <v>20</v>
      </c>
      <c r="W1146" s="47">
        <f t="shared" si="230"/>
        <v>-1</v>
      </c>
      <c r="X1146" s="48">
        <f t="shared" ca="1" si="231"/>
        <v>-5.0000000000000044E-2</v>
      </c>
      <c r="Y1146" s="47" t="str">
        <f t="shared" ca="1" si="232"/>
        <v>DEGROWTH</v>
      </c>
      <c r="Z1146" s="50">
        <v>0</v>
      </c>
      <c r="AA1146" s="50">
        <f t="shared" si="233"/>
        <v>0</v>
      </c>
      <c r="AB1146" s="27">
        <v>1000000588</v>
      </c>
    </row>
    <row r="1147" spans="1:28" s="27" customFormat="1" ht="13.8" hidden="1">
      <c r="A1147" s="39" t="s">
        <v>1245</v>
      </c>
      <c r="B1147" s="58" t="s">
        <v>58</v>
      </c>
      <c r="C1147" s="59" t="s">
        <v>2398</v>
      </c>
      <c r="D1147" s="59">
        <v>1000000597</v>
      </c>
      <c r="E1147" s="60" t="s">
        <v>2399</v>
      </c>
      <c r="F1147" s="40">
        <v>42558</v>
      </c>
      <c r="G1147" s="40" t="str">
        <f t="shared" si="221"/>
        <v>Targeted Dealer</v>
      </c>
      <c r="H1147" s="40"/>
      <c r="I1147" s="41">
        <v>60</v>
      </c>
      <c r="J1147" s="41">
        <f t="shared" ca="1" si="222"/>
        <v>1321.9354838709678</v>
      </c>
      <c r="K1147" s="42">
        <v>17.5</v>
      </c>
      <c r="L1147" s="43">
        <f t="shared" ca="1" si="223"/>
        <v>-1304.4354838709678</v>
      </c>
      <c r="M1147" s="43">
        <f t="shared" ca="1" si="224"/>
        <v>1.3238164958516347</v>
      </c>
      <c r="N1147" s="44">
        <v>18</v>
      </c>
      <c r="O1147" s="45" t="str">
        <f t="shared" ca="1" si="225"/>
        <v>Nov</v>
      </c>
      <c r="P1147" s="42">
        <v>18</v>
      </c>
      <c r="Q1147" s="44">
        <f t="shared" si="226"/>
        <v>-0.5</v>
      </c>
      <c r="R1147" s="45">
        <f t="shared" ca="1" si="227"/>
        <v>-2.777777777777779E-2</v>
      </c>
      <c r="S1147" s="44" t="str">
        <f t="shared" ca="1" si="228"/>
        <v>DEGROWTH</v>
      </c>
      <c r="T1147" s="46">
        <v>56</v>
      </c>
      <c r="U1147" s="46" t="str">
        <f t="shared" ca="1" si="229"/>
        <v>Dec</v>
      </c>
      <c r="V1147" s="42">
        <v>56</v>
      </c>
      <c r="W1147" s="47">
        <f t="shared" si="230"/>
        <v>-38.5</v>
      </c>
      <c r="X1147" s="48">
        <f t="shared" ca="1" si="231"/>
        <v>-0.6875</v>
      </c>
      <c r="Y1147" s="47" t="str">
        <f t="shared" ca="1" si="232"/>
        <v>DEGROWTH</v>
      </c>
      <c r="Z1147" s="50">
        <v>0</v>
      </c>
      <c r="AA1147" s="50">
        <f t="shared" si="233"/>
        <v>0</v>
      </c>
      <c r="AB1147" s="27">
        <v>1000000597</v>
      </c>
    </row>
    <row r="1148" spans="1:28" s="27" customFormat="1" ht="13.8" hidden="1">
      <c r="A1148" s="39" t="s">
        <v>1245</v>
      </c>
      <c r="B1148" s="58" t="s">
        <v>58</v>
      </c>
      <c r="C1148" s="59" t="s">
        <v>2400</v>
      </c>
      <c r="D1148" s="59">
        <v>1000000585</v>
      </c>
      <c r="E1148" s="60" t="s">
        <v>2401</v>
      </c>
      <c r="F1148" s="40">
        <v>42686</v>
      </c>
      <c r="G1148" s="40" t="str">
        <f t="shared" si="221"/>
        <v>-</v>
      </c>
      <c r="H1148" s="40"/>
      <c r="I1148" s="41">
        <v>0</v>
      </c>
      <c r="J1148" s="41">
        <f t="shared" ca="1" si="222"/>
        <v>0</v>
      </c>
      <c r="K1148" s="42">
        <v>0</v>
      </c>
      <c r="L1148" s="43">
        <f t="shared" ca="1" si="223"/>
        <v>0</v>
      </c>
      <c r="M1148" s="43" t="str">
        <f t="shared" ca="1" si="224"/>
        <v>-</v>
      </c>
      <c r="N1148" s="44">
        <v>0</v>
      </c>
      <c r="O1148" s="45" t="str">
        <f t="shared" ca="1" si="225"/>
        <v>Nov</v>
      </c>
      <c r="P1148" s="42">
        <v>0</v>
      </c>
      <c r="Q1148" s="44">
        <f t="shared" si="226"/>
        <v>0</v>
      </c>
      <c r="R1148" s="45">
        <f t="shared" ca="1" si="227"/>
        <v>0</v>
      </c>
      <c r="S1148" s="44" t="b">
        <f t="shared" si="228"/>
        <v>0</v>
      </c>
      <c r="T1148" s="46">
        <v>0</v>
      </c>
      <c r="U1148" s="46" t="str">
        <f t="shared" ca="1" si="229"/>
        <v>Dec</v>
      </c>
      <c r="V1148" s="42">
        <v>0</v>
      </c>
      <c r="W1148" s="47">
        <f t="shared" si="230"/>
        <v>0</v>
      </c>
      <c r="X1148" s="48">
        <f t="shared" ca="1" si="231"/>
        <v>0</v>
      </c>
      <c r="Y1148" s="47" t="b">
        <f t="shared" si="232"/>
        <v>0</v>
      </c>
      <c r="Z1148" s="50">
        <v>1</v>
      </c>
      <c r="AA1148" s="50">
        <f t="shared" si="233"/>
        <v>0</v>
      </c>
      <c r="AB1148" s="27">
        <v>1000000585</v>
      </c>
    </row>
    <row r="1149" spans="1:28" s="27" customFormat="1" ht="13.8" hidden="1">
      <c r="A1149" s="39" t="s">
        <v>1245</v>
      </c>
      <c r="B1149" s="58" t="s">
        <v>58</v>
      </c>
      <c r="C1149" s="59" t="s">
        <v>2402</v>
      </c>
      <c r="D1149" s="59">
        <v>1000000593</v>
      </c>
      <c r="E1149" s="60" t="s">
        <v>2403</v>
      </c>
      <c r="F1149" s="40">
        <v>42746</v>
      </c>
      <c r="G1149" s="40" t="str">
        <f t="shared" si="221"/>
        <v>Targeted Dealer</v>
      </c>
      <c r="H1149" s="40"/>
      <c r="I1149" s="41">
        <v>40</v>
      </c>
      <c r="J1149" s="41">
        <f t="shared" ca="1" si="222"/>
        <v>881.29032258064512</v>
      </c>
      <c r="K1149" s="42">
        <v>18.5</v>
      </c>
      <c r="L1149" s="43">
        <f t="shared" ca="1" si="223"/>
        <v>-862.79032258064512</v>
      </c>
      <c r="M1149" s="43">
        <f t="shared" ca="1" si="224"/>
        <v>2.0991947291361641</v>
      </c>
      <c r="N1149" s="44">
        <v>36</v>
      </c>
      <c r="O1149" s="45" t="str">
        <f t="shared" ca="1" si="225"/>
        <v>Nov</v>
      </c>
      <c r="P1149" s="42">
        <v>36</v>
      </c>
      <c r="Q1149" s="44">
        <f t="shared" si="226"/>
        <v>-17.5</v>
      </c>
      <c r="R1149" s="45">
        <f t="shared" ca="1" si="227"/>
        <v>-0.48611111111111116</v>
      </c>
      <c r="S1149" s="44" t="str">
        <f t="shared" ca="1" si="228"/>
        <v>DEGROWTH</v>
      </c>
      <c r="T1149" s="46">
        <v>38</v>
      </c>
      <c r="U1149" s="46" t="str">
        <f t="shared" ca="1" si="229"/>
        <v>Dec</v>
      </c>
      <c r="V1149" s="42">
        <v>38</v>
      </c>
      <c r="W1149" s="47">
        <f t="shared" si="230"/>
        <v>-19.5</v>
      </c>
      <c r="X1149" s="48">
        <f t="shared" ca="1" si="231"/>
        <v>-0.51315789473684204</v>
      </c>
      <c r="Y1149" s="47" t="str">
        <f t="shared" ca="1" si="232"/>
        <v>DEGROWTH</v>
      </c>
      <c r="Z1149" s="50">
        <v>0</v>
      </c>
      <c r="AA1149" s="50">
        <f t="shared" si="233"/>
        <v>0</v>
      </c>
      <c r="AB1149" s="27">
        <v>1000000593</v>
      </c>
    </row>
    <row r="1150" spans="1:28" s="27" customFormat="1" ht="13.8" hidden="1">
      <c r="A1150" s="39" t="s">
        <v>1245</v>
      </c>
      <c r="B1150" s="58" t="s">
        <v>58</v>
      </c>
      <c r="C1150" s="59" t="s">
        <v>2404</v>
      </c>
      <c r="D1150" s="59">
        <v>1000000600</v>
      </c>
      <c r="E1150" s="60" t="s">
        <v>2405</v>
      </c>
      <c r="F1150" s="40">
        <v>42780</v>
      </c>
      <c r="G1150" s="40" t="str">
        <f t="shared" si="221"/>
        <v>-</v>
      </c>
      <c r="H1150" s="40"/>
      <c r="I1150" s="41">
        <v>0</v>
      </c>
      <c r="J1150" s="41">
        <f t="shared" ca="1" si="222"/>
        <v>0</v>
      </c>
      <c r="K1150" s="42">
        <v>0</v>
      </c>
      <c r="L1150" s="43">
        <f t="shared" ca="1" si="223"/>
        <v>0</v>
      </c>
      <c r="M1150" s="43" t="str">
        <f t="shared" ca="1" si="224"/>
        <v>-</v>
      </c>
      <c r="N1150" s="44">
        <v>0</v>
      </c>
      <c r="O1150" s="45" t="str">
        <f t="shared" ca="1" si="225"/>
        <v>Nov</v>
      </c>
      <c r="P1150" s="42">
        <v>0</v>
      </c>
      <c r="Q1150" s="44">
        <f t="shared" si="226"/>
        <v>0</v>
      </c>
      <c r="R1150" s="45">
        <f t="shared" ca="1" si="227"/>
        <v>0</v>
      </c>
      <c r="S1150" s="44" t="b">
        <f t="shared" si="228"/>
        <v>0</v>
      </c>
      <c r="T1150" s="46">
        <v>59</v>
      </c>
      <c r="U1150" s="46" t="str">
        <f t="shared" ca="1" si="229"/>
        <v>Dec</v>
      </c>
      <c r="V1150" s="42">
        <v>59</v>
      </c>
      <c r="W1150" s="47">
        <f t="shared" si="230"/>
        <v>-59</v>
      </c>
      <c r="X1150" s="48">
        <f t="shared" ca="1" si="231"/>
        <v>-1</v>
      </c>
      <c r="Y1150" s="47" t="str">
        <f t="shared" ca="1" si="232"/>
        <v>DEGROWTH</v>
      </c>
      <c r="Z1150" s="50">
        <v>1</v>
      </c>
      <c r="AA1150" s="50">
        <f t="shared" si="233"/>
        <v>0</v>
      </c>
      <c r="AB1150" s="27">
        <v>1000000600</v>
      </c>
    </row>
    <row r="1151" spans="1:28" s="27" customFormat="1" ht="13.8" hidden="1">
      <c r="A1151" s="39" t="s">
        <v>1245</v>
      </c>
      <c r="B1151" s="58" t="s">
        <v>58</v>
      </c>
      <c r="C1151" s="59" t="s">
        <v>2406</v>
      </c>
      <c r="D1151" s="59">
        <v>1000000594</v>
      </c>
      <c r="E1151" s="60" t="s">
        <v>2407</v>
      </c>
      <c r="F1151" s="40">
        <v>42945</v>
      </c>
      <c r="G1151" s="40" t="str">
        <f t="shared" si="221"/>
        <v>Targeted Dealer</v>
      </c>
      <c r="H1151" s="40"/>
      <c r="I1151" s="41">
        <v>270</v>
      </c>
      <c r="J1151" s="41">
        <f t="shared" ca="1" si="222"/>
        <v>5948.7096774193542</v>
      </c>
      <c r="K1151" s="42">
        <v>105</v>
      </c>
      <c r="L1151" s="43">
        <f t="shared" ca="1" si="223"/>
        <v>-5843.7096774193542</v>
      </c>
      <c r="M1151" s="43">
        <f t="shared" ca="1" si="224"/>
        <v>1.7650886611355134</v>
      </c>
      <c r="N1151" s="44">
        <v>172</v>
      </c>
      <c r="O1151" s="45" t="str">
        <f t="shared" ca="1" si="225"/>
        <v>Nov</v>
      </c>
      <c r="P1151" s="42">
        <v>172</v>
      </c>
      <c r="Q1151" s="44">
        <f t="shared" si="226"/>
        <v>-67</v>
      </c>
      <c r="R1151" s="45">
        <f t="shared" ca="1" si="227"/>
        <v>-0.38953488372093026</v>
      </c>
      <c r="S1151" s="44" t="str">
        <f t="shared" ca="1" si="228"/>
        <v>DEGROWTH</v>
      </c>
      <c r="T1151" s="46">
        <v>94.8</v>
      </c>
      <c r="U1151" s="46" t="str">
        <f t="shared" ca="1" si="229"/>
        <v>Dec</v>
      </c>
      <c r="V1151" s="42">
        <v>94.8</v>
      </c>
      <c r="W1151" s="47">
        <f t="shared" si="230"/>
        <v>10.200000000000003</v>
      </c>
      <c r="X1151" s="48">
        <f t="shared" ca="1" si="231"/>
        <v>0.10759493670886089</v>
      </c>
      <c r="Y1151" s="47" t="str">
        <f t="shared" ca="1" si="232"/>
        <v>GROWTH</v>
      </c>
      <c r="Z1151" s="50">
        <v>0</v>
      </c>
      <c r="AA1151" s="50">
        <f t="shared" si="233"/>
        <v>0</v>
      </c>
      <c r="AB1151" s="27">
        <v>1000000594</v>
      </c>
    </row>
    <row r="1152" spans="1:28" s="27" customFormat="1" ht="13.8" hidden="1">
      <c r="A1152" s="39" t="s">
        <v>1245</v>
      </c>
      <c r="B1152" s="58" t="s">
        <v>58</v>
      </c>
      <c r="C1152" s="59" t="s">
        <v>2408</v>
      </c>
      <c r="D1152" s="59">
        <v>1000000582</v>
      </c>
      <c r="E1152" s="60" t="s">
        <v>2409</v>
      </c>
      <c r="F1152" s="40">
        <v>43014</v>
      </c>
      <c r="G1152" s="40" t="str">
        <f t="shared" si="221"/>
        <v>Targeted Dealer</v>
      </c>
      <c r="H1152" s="40"/>
      <c r="I1152" s="41">
        <v>20</v>
      </c>
      <c r="J1152" s="41">
        <f t="shared" ca="1" si="222"/>
        <v>440.64516129032256</v>
      </c>
      <c r="K1152" s="42">
        <v>0</v>
      </c>
      <c r="L1152" s="43">
        <f t="shared" ca="1" si="223"/>
        <v>-440.64516129032256</v>
      </c>
      <c r="M1152" s="43">
        <f t="shared" ca="1" si="224"/>
        <v>0</v>
      </c>
      <c r="N1152" s="44">
        <v>20</v>
      </c>
      <c r="O1152" s="45" t="str">
        <f t="shared" ca="1" si="225"/>
        <v>Nov</v>
      </c>
      <c r="P1152" s="42">
        <v>20</v>
      </c>
      <c r="Q1152" s="44">
        <f t="shared" si="226"/>
        <v>-20</v>
      </c>
      <c r="R1152" s="45">
        <f t="shared" ca="1" si="227"/>
        <v>-1</v>
      </c>
      <c r="S1152" s="44" t="str">
        <f t="shared" ca="1" si="228"/>
        <v>DEGROWTH</v>
      </c>
      <c r="T1152" s="46">
        <v>0</v>
      </c>
      <c r="U1152" s="46" t="str">
        <f t="shared" ca="1" si="229"/>
        <v>Dec</v>
      </c>
      <c r="V1152" s="42">
        <v>0</v>
      </c>
      <c r="W1152" s="47">
        <f t="shared" si="230"/>
        <v>0</v>
      </c>
      <c r="X1152" s="48">
        <f t="shared" ca="1" si="231"/>
        <v>0</v>
      </c>
      <c r="Y1152" s="47" t="b">
        <f t="shared" si="232"/>
        <v>0</v>
      </c>
      <c r="Z1152" s="50">
        <v>1</v>
      </c>
      <c r="AA1152" s="50">
        <f t="shared" si="233"/>
        <v>0</v>
      </c>
      <c r="AB1152" s="27">
        <v>1000000582</v>
      </c>
    </row>
    <row r="1153" spans="1:28" s="27" customFormat="1" ht="13.8" hidden="1">
      <c r="A1153" s="39" t="s">
        <v>1245</v>
      </c>
      <c r="B1153" s="58" t="s">
        <v>58</v>
      </c>
      <c r="C1153" s="59" t="s">
        <v>2410</v>
      </c>
      <c r="D1153" s="59">
        <v>1000000583</v>
      </c>
      <c r="E1153" s="60" t="s">
        <v>2411</v>
      </c>
      <c r="F1153" s="40">
        <v>43014</v>
      </c>
      <c r="G1153" s="40" t="str">
        <f t="shared" si="221"/>
        <v>Targeted Dealer</v>
      </c>
      <c r="H1153" s="40" t="s">
        <v>113</v>
      </c>
      <c r="I1153" s="41">
        <v>20</v>
      </c>
      <c r="J1153" s="41">
        <f t="shared" ca="1" si="222"/>
        <v>440.64516129032256</v>
      </c>
      <c r="K1153" s="42">
        <v>17.5</v>
      </c>
      <c r="L1153" s="43">
        <f t="shared" ca="1" si="223"/>
        <v>-423.14516129032256</v>
      </c>
      <c r="M1153" s="43">
        <f t="shared" ca="1" si="224"/>
        <v>3.9714494875549051</v>
      </c>
      <c r="N1153" s="44">
        <v>20</v>
      </c>
      <c r="O1153" s="45" t="str">
        <f t="shared" ca="1" si="225"/>
        <v>Nov</v>
      </c>
      <c r="P1153" s="42">
        <v>20</v>
      </c>
      <c r="Q1153" s="44">
        <f t="shared" si="226"/>
        <v>-2.5</v>
      </c>
      <c r="R1153" s="45">
        <f t="shared" ca="1" si="227"/>
        <v>-0.125</v>
      </c>
      <c r="S1153" s="44" t="str">
        <f t="shared" ca="1" si="228"/>
        <v>DEGROWTH</v>
      </c>
      <c r="T1153" s="46">
        <v>20</v>
      </c>
      <c r="U1153" s="46" t="str">
        <f t="shared" ca="1" si="229"/>
        <v>Dec</v>
      </c>
      <c r="V1153" s="42">
        <v>20</v>
      </c>
      <c r="W1153" s="47">
        <f t="shared" si="230"/>
        <v>-2.5</v>
      </c>
      <c r="X1153" s="48">
        <f t="shared" ca="1" si="231"/>
        <v>-0.125</v>
      </c>
      <c r="Y1153" s="47" t="str">
        <f t="shared" ca="1" si="232"/>
        <v>DEGROWTH</v>
      </c>
      <c r="Z1153" s="50">
        <v>0</v>
      </c>
      <c r="AA1153" s="50">
        <f t="shared" si="233"/>
        <v>1</v>
      </c>
      <c r="AB1153" s="27">
        <v>1000000583</v>
      </c>
    </row>
    <row r="1154" spans="1:28" s="27" customFormat="1" ht="13.8" hidden="1">
      <c r="A1154" s="39" t="s">
        <v>1245</v>
      </c>
      <c r="B1154" s="58" t="s">
        <v>58</v>
      </c>
      <c r="C1154" s="59" t="s">
        <v>2412</v>
      </c>
      <c r="D1154" s="59">
        <v>1000000584</v>
      </c>
      <c r="E1154" s="60" t="s">
        <v>2413</v>
      </c>
      <c r="F1154" s="40">
        <v>43089</v>
      </c>
      <c r="G1154" s="40" t="str">
        <f t="shared" si="221"/>
        <v>Targeted Dealer</v>
      </c>
      <c r="H1154" s="40"/>
      <c r="I1154" s="41">
        <v>40</v>
      </c>
      <c r="J1154" s="41">
        <f t="shared" ca="1" si="222"/>
        <v>881.29032258064512</v>
      </c>
      <c r="K1154" s="42">
        <v>0</v>
      </c>
      <c r="L1154" s="43">
        <f t="shared" ca="1" si="223"/>
        <v>-881.29032258064512</v>
      </c>
      <c r="M1154" s="43">
        <f t="shared" ca="1" si="224"/>
        <v>0</v>
      </c>
      <c r="N1154" s="44">
        <v>25</v>
      </c>
      <c r="O1154" s="45" t="str">
        <f t="shared" ca="1" si="225"/>
        <v>Nov</v>
      </c>
      <c r="P1154" s="42">
        <v>25</v>
      </c>
      <c r="Q1154" s="44">
        <f t="shared" si="226"/>
        <v>-25</v>
      </c>
      <c r="R1154" s="45">
        <f t="shared" ca="1" si="227"/>
        <v>-1</v>
      </c>
      <c r="S1154" s="44" t="str">
        <f t="shared" ca="1" si="228"/>
        <v>DEGROWTH</v>
      </c>
      <c r="T1154" s="46">
        <v>40</v>
      </c>
      <c r="U1154" s="46" t="str">
        <f t="shared" ca="1" si="229"/>
        <v>Dec</v>
      </c>
      <c r="V1154" s="42">
        <v>40</v>
      </c>
      <c r="W1154" s="47">
        <f t="shared" si="230"/>
        <v>-40</v>
      </c>
      <c r="X1154" s="48">
        <f t="shared" ca="1" si="231"/>
        <v>-1</v>
      </c>
      <c r="Y1154" s="47" t="str">
        <f t="shared" ca="1" si="232"/>
        <v>DEGROWTH</v>
      </c>
      <c r="Z1154" s="50">
        <v>1</v>
      </c>
      <c r="AA1154" s="50">
        <f t="shared" si="233"/>
        <v>0</v>
      </c>
      <c r="AB1154" s="27">
        <v>1000000584</v>
      </c>
    </row>
    <row r="1155" spans="1:28" s="27" customFormat="1" ht="13.8" hidden="1">
      <c r="A1155" s="39" t="s">
        <v>1245</v>
      </c>
      <c r="B1155" s="58" t="s">
        <v>58</v>
      </c>
      <c r="C1155" s="59" t="s">
        <v>2414</v>
      </c>
      <c r="D1155" s="59">
        <v>1000001002</v>
      </c>
      <c r="E1155" s="60" t="s">
        <v>2415</v>
      </c>
      <c r="F1155" s="40">
        <v>43721</v>
      </c>
      <c r="G1155" s="40" t="str">
        <f t="shared" ref="G1155:G1218" si="234">IF(I1155&gt;0,"Targeted Dealer","-")</f>
        <v>Targeted Dealer</v>
      </c>
      <c r="H1155" s="40"/>
      <c r="I1155" s="41">
        <v>150</v>
      </c>
      <c r="J1155" s="41">
        <f t="shared" ca="1" si="222"/>
        <v>3304.8387096774195</v>
      </c>
      <c r="K1155" s="42">
        <v>52.25</v>
      </c>
      <c r="L1155" s="43">
        <f t="shared" ca="1" si="223"/>
        <v>-3252.5887096774195</v>
      </c>
      <c r="M1155" s="43">
        <f t="shared" ca="1" si="224"/>
        <v>1.5810151293313812</v>
      </c>
      <c r="N1155" s="44">
        <v>107.45</v>
      </c>
      <c r="O1155" s="45" t="str">
        <f t="shared" ca="1" si="225"/>
        <v>Nov</v>
      </c>
      <c r="P1155" s="42">
        <v>107.45</v>
      </c>
      <c r="Q1155" s="44">
        <f t="shared" si="226"/>
        <v>-55.2</v>
      </c>
      <c r="R1155" s="45">
        <f t="shared" ca="1" si="227"/>
        <v>-0.5137273150302466</v>
      </c>
      <c r="S1155" s="44" t="str">
        <f t="shared" ca="1" si="228"/>
        <v>DEGROWTH</v>
      </c>
      <c r="T1155" s="46">
        <v>93.25</v>
      </c>
      <c r="U1155" s="46" t="str">
        <f t="shared" ca="1" si="229"/>
        <v>Dec</v>
      </c>
      <c r="V1155" s="42">
        <v>93.25</v>
      </c>
      <c r="W1155" s="47">
        <f t="shared" si="230"/>
        <v>-41</v>
      </c>
      <c r="X1155" s="48">
        <f t="shared" ca="1" si="231"/>
        <v>-0.43967828418230559</v>
      </c>
      <c r="Y1155" s="47" t="str">
        <f t="shared" ca="1" si="232"/>
        <v>DEGROWTH</v>
      </c>
      <c r="Z1155" s="50">
        <v>0</v>
      </c>
      <c r="AA1155" s="50">
        <f t="shared" si="233"/>
        <v>0</v>
      </c>
      <c r="AB1155" s="27">
        <v>1000001002</v>
      </c>
    </row>
    <row r="1156" spans="1:28" s="27" customFormat="1" ht="13.8" hidden="1">
      <c r="A1156" s="39" t="s">
        <v>1245</v>
      </c>
      <c r="B1156" s="58" t="s">
        <v>58</v>
      </c>
      <c r="C1156" s="59" t="s">
        <v>2416</v>
      </c>
      <c r="D1156" s="59">
        <v>1000000997</v>
      </c>
      <c r="E1156" s="60" t="s">
        <v>2417</v>
      </c>
      <c r="F1156" s="40">
        <v>43803</v>
      </c>
      <c r="G1156" s="40" t="str">
        <f t="shared" si="234"/>
        <v>-</v>
      </c>
      <c r="H1156" s="40"/>
      <c r="I1156" s="41">
        <v>0</v>
      </c>
      <c r="J1156" s="41">
        <f t="shared" ref="J1156:J1219" ca="1" si="235">I1156/$J$1*$E$1</f>
        <v>0</v>
      </c>
      <c r="K1156" s="42">
        <v>0</v>
      </c>
      <c r="L1156" s="43">
        <f t="shared" ref="L1156:L1219" ca="1" si="236">K1156-J1156</f>
        <v>0</v>
      </c>
      <c r="M1156" s="43" t="str">
        <f t="shared" ref="M1156:M1219" ca="1" si="237">IFERROR((K1156/J1156%),"-")</f>
        <v>-</v>
      </c>
      <c r="N1156" s="44">
        <v>0</v>
      </c>
      <c r="O1156" s="45" t="str">
        <f t="shared" ref="O1156:O1219" ca="1" si="238">IF(F1156&lt;=$P$2,"Nov","")</f>
        <v>Nov</v>
      </c>
      <c r="P1156" s="42">
        <v>0</v>
      </c>
      <c r="Q1156" s="44">
        <f t="shared" ref="Q1156:Q1219" si="239">K1156-P1156</f>
        <v>0</v>
      </c>
      <c r="R1156" s="45">
        <f t="shared" ref="R1156:R1219" ca="1" si="240">IFERROR(IF(O1156="Nov",(K1156/P1156-1)),0)</f>
        <v>0</v>
      </c>
      <c r="S1156" s="44" t="b">
        <f t="shared" ref="S1156:S1219" si="241">IF(N1156&gt;0,IF(O1156="","-",IF(R1156&lt;0%,"DEGROWTH","GROWTH")))</f>
        <v>0</v>
      </c>
      <c r="T1156" s="46">
        <v>0</v>
      </c>
      <c r="U1156" s="46" t="str">
        <f t="shared" ref="U1156:U1219" ca="1" si="242">IF(F1156&lt;=$V$2,"Dec","")</f>
        <v>Dec</v>
      </c>
      <c r="V1156" s="42">
        <v>0</v>
      </c>
      <c r="W1156" s="47">
        <f t="shared" ref="W1156:W1219" si="243">K1156-V1156</f>
        <v>0</v>
      </c>
      <c r="X1156" s="48">
        <f t="shared" ref="X1156:X1219" ca="1" si="244">IFERROR(IF(U1156="Dec",(K1156/V1156-1)),0)</f>
        <v>0</v>
      </c>
      <c r="Y1156" s="47" t="b">
        <f t="shared" ref="Y1156:Y1219" si="245">IF(T1156&gt;0,IF(U1156="","-",IF(X1156&lt;0%,"DEGROWTH","GROWTH")))</f>
        <v>0</v>
      </c>
      <c r="Z1156" s="50">
        <v>1</v>
      </c>
      <c r="AA1156" s="50">
        <f t="shared" ref="AA1156:AA1219" si="246">IF(H1156&gt;0,1,0)</f>
        <v>0</v>
      </c>
      <c r="AB1156" s="27">
        <v>1000000997</v>
      </c>
    </row>
    <row r="1157" spans="1:28" s="27" customFormat="1" ht="13.8" hidden="1">
      <c r="A1157" s="39" t="s">
        <v>1245</v>
      </c>
      <c r="B1157" s="58" t="s">
        <v>58</v>
      </c>
      <c r="C1157" s="59" t="s">
        <v>2418</v>
      </c>
      <c r="D1157" s="59">
        <v>1000000999</v>
      </c>
      <c r="E1157" s="60" t="s">
        <v>2419</v>
      </c>
      <c r="F1157" s="40">
        <v>43883</v>
      </c>
      <c r="G1157" s="40" t="str">
        <f t="shared" si="234"/>
        <v>Targeted Dealer</v>
      </c>
      <c r="H1157" s="40"/>
      <c r="I1157" s="41">
        <v>20</v>
      </c>
      <c r="J1157" s="41">
        <f t="shared" ca="1" si="235"/>
        <v>440.64516129032256</v>
      </c>
      <c r="K1157" s="42">
        <v>20</v>
      </c>
      <c r="L1157" s="43">
        <f t="shared" ca="1" si="236"/>
        <v>-420.64516129032256</v>
      </c>
      <c r="M1157" s="43">
        <f t="shared" ca="1" si="237"/>
        <v>4.5387994143484631</v>
      </c>
      <c r="N1157" s="44">
        <v>0</v>
      </c>
      <c r="O1157" s="45" t="str">
        <f t="shared" ca="1" si="238"/>
        <v>Nov</v>
      </c>
      <c r="P1157" s="42">
        <v>0</v>
      </c>
      <c r="Q1157" s="44">
        <f t="shared" si="239"/>
        <v>20</v>
      </c>
      <c r="R1157" s="45">
        <f t="shared" ca="1" si="240"/>
        <v>0</v>
      </c>
      <c r="S1157" s="44" t="b">
        <f t="shared" si="241"/>
        <v>0</v>
      </c>
      <c r="T1157" s="46">
        <v>0</v>
      </c>
      <c r="U1157" s="46" t="str">
        <f t="shared" ca="1" si="242"/>
        <v>Dec</v>
      </c>
      <c r="V1157" s="42">
        <v>0</v>
      </c>
      <c r="W1157" s="47">
        <f t="shared" si="243"/>
        <v>20</v>
      </c>
      <c r="X1157" s="48">
        <f t="shared" ca="1" si="244"/>
        <v>0</v>
      </c>
      <c r="Y1157" s="47" t="b">
        <f t="shared" si="245"/>
        <v>0</v>
      </c>
      <c r="Z1157" s="50">
        <v>0</v>
      </c>
      <c r="AA1157" s="50">
        <f t="shared" si="246"/>
        <v>0</v>
      </c>
      <c r="AB1157" s="27">
        <v>1000000999</v>
      </c>
    </row>
    <row r="1158" spans="1:28" s="27" customFormat="1" ht="13.8" hidden="1">
      <c r="A1158" s="39" t="s">
        <v>1245</v>
      </c>
      <c r="B1158" s="58" t="s">
        <v>58</v>
      </c>
      <c r="C1158" s="59" t="s">
        <v>2420</v>
      </c>
      <c r="D1158" s="59">
        <v>1000000996</v>
      </c>
      <c r="E1158" s="60" t="s">
        <v>2421</v>
      </c>
      <c r="F1158" s="40">
        <v>43960</v>
      </c>
      <c r="G1158" s="40" t="str">
        <f t="shared" si="234"/>
        <v>Targeted Dealer</v>
      </c>
      <c r="H1158" s="40"/>
      <c r="I1158" s="41">
        <v>60</v>
      </c>
      <c r="J1158" s="41">
        <f t="shared" ca="1" si="235"/>
        <v>1321.9354838709678</v>
      </c>
      <c r="K1158" s="42">
        <v>31</v>
      </c>
      <c r="L1158" s="43">
        <f t="shared" ca="1" si="236"/>
        <v>-1290.9354838709678</v>
      </c>
      <c r="M1158" s="43">
        <f t="shared" ca="1" si="237"/>
        <v>2.345046364080039</v>
      </c>
      <c r="N1158" s="44">
        <v>34.5</v>
      </c>
      <c r="O1158" s="45" t="str">
        <f t="shared" ca="1" si="238"/>
        <v>Nov</v>
      </c>
      <c r="P1158" s="42">
        <v>34.5</v>
      </c>
      <c r="Q1158" s="44">
        <f t="shared" si="239"/>
        <v>-3.5</v>
      </c>
      <c r="R1158" s="45">
        <f t="shared" ca="1" si="240"/>
        <v>-0.10144927536231885</v>
      </c>
      <c r="S1158" s="44" t="str">
        <f t="shared" ca="1" si="241"/>
        <v>DEGROWTH</v>
      </c>
      <c r="T1158" s="46">
        <v>53</v>
      </c>
      <c r="U1158" s="46" t="str">
        <f t="shared" ca="1" si="242"/>
        <v>Dec</v>
      </c>
      <c r="V1158" s="42">
        <v>53</v>
      </c>
      <c r="W1158" s="47">
        <f t="shared" si="243"/>
        <v>-22</v>
      </c>
      <c r="X1158" s="48">
        <f t="shared" ca="1" si="244"/>
        <v>-0.41509433962264153</v>
      </c>
      <c r="Y1158" s="47" t="str">
        <f t="shared" ca="1" si="245"/>
        <v>DEGROWTH</v>
      </c>
      <c r="Z1158" s="50">
        <v>0</v>
      </c>
      <c r="AA1158" s="50">
        <f t="shared" si="246"/>
        <v>0</v>
      </c>
      <c r="AB1158" s="27">
        <v>1000000996</v>
      </c>
    </row>
    <row r="1159" spans="1:28" s="27" customFormat="1" ht="13.8" hidden="1">
      <c r="A1159" s="39" t="s">
        <v>1245</v>
      </c>
      <c r="B1159" s="58" t="s">
        <v>58</v>
      </c>
      <c r="C1159" s="59" t="s">
        <v>2422</v>
      </c>
      <c r="D1159" s="59">
        <v>1000000990</v>
      </c>
      <c r="E1159" s="60" t="s">
        <v>2423</v>
      </c>
      <c r="F1159" s="40">
        <v>43971</v>
      </c>
      <c r="G1159" s="40" t="str">
        <f t="shared" si="234"/>
        <v>Targeted Dealer</v>
      </c>
      <c r="H1159" s="40"/>
      <c r="I1159" s="41">
        <v>100</v>
      </c>
      <c r="J1159" s="41">
        <f t="shared" ca="1" si="235"/>
        <v>2203.2258064516127</v>
      </c>
      <c r="K1159" s="42">
        <v>10.45</v>
      </c>
      <c r="L1159" s="43">
        <f t="shared" ca="1" si="236"/>
        <v>-2192.7758064516129</v>
      </c>
      <c r="M1159" s="43">
        <f t="shared" ca="1" si="237"/>
        <v>0.47430453879941431</v>
      </c>
      <c r="N1159" s="44">
        <v>64</v>
      </c>
      <c r="O1159" s="45" t="str">
        <f t="shared" ca="1" si="238"/>
        <v>Nov</v>
      </c>
      <c r="P1159" s="42">
        <v>64</v>
      </c>
      <c r="Q1159" s="44">
        <f t="shared" si="239"/>
        <v>-53.55</v>
      </c>
      <c r="R1159" s="45">
        <f t="shared" ca="1" si="240"/>
        <v>-0.83671874999999996</v>
      </c>
      <c r="S1159" s="44" t="str">
        <f t="shared" ca="1" si="241"/>
        <v>DEGROWTH</v>
      </c>
      <c r="T1159" s="46">
        <v>59</v>
      </c>
      <c r="U1159" s="46" t="str">
        <f t="shared" ca="1" si="242"/>
        <v>Dec</v>
      </c>
      <c r="V1159" s="42">
        <v>59</v>
      </c>
      <c r="W1159" s="47">
        <f t="shared" si="243"/>
        <v>-48.55</v>
      </c>
      <c r="X1159" s="48">
        <f t="shared" ca="1" si="244"/>
        <v>-0.82288135593220346</v>
      </c>
      <c r="Y1159" s="47" t="str">
        <f t="shared" ca="1" si="245"/>
        <v>DEGROWTH</v>
      </c>
      <c r="Z1159" s="50">
        <v>0</v>
      </c>
      <c r="AA1159" s="50">
        <f t="shared" si="246"/>
        <v>0</v>
      </c>
      <c r="AB1159" s="27">
        <v>1000000990</v>
      </c>
    </row>
    <row r="1160" spans="1:28" s="27" customFormat="1" ht="13.8" hidden="1">
      <c r="A1160" s="39" t="s">
        <v>1245</v>
      </c>
      <c r="B1160" s="58" t="s">
        <v>58</v>
      </c>
      <c r="C1160" s="59" t="s">
        <v>2424</v>
      </c>
      <c r="D1160" s="59">
        <v>1000000985</v>
      </c>
      <c r="E1160" s="60" t="s">
        <v>2425</v>
      </c>
      <c r="F1160" s="40">
        <v>44064</v>
      </c>
      <c r="G1160" s="40" t="str">
        <f t="shared" si="234"/>
        <v>Targeted Dealer</v>
      </c>
      <c r="H1160" s="40"/>
      <c r="I1160" s="41">
        <v>250</v>
      </c>
      <c r="J1160" s="41">
        <f t="shared" ca="1" si="235"/>
        <v>5508.0645161290322</v>
      </c>
      <c r="K1160" s="42">
        <v>156.75</v>
      </c>
      <c r="L1160" s="43">
        <f t="shared" ca="1" si="236"/>
        <v>-5351.3145161290322</v>
      </c>
      <c r="M1160" s="43">
        <f t="shared" ca="1" si="237"/>
        <v>2.8458272327964864</v>
      </c>
      <c r="N1160" s="44">
        <v>220.25</v>
      </c>
      <c r="O1160" s="45" t="str">
        <f t="shared" ca="1" si="238"/>
        <v>Nov</v>
      </c>
      <c r="P1160" s="42">
        <v>220.25</v>
      </c>
      <c r="Q1160" s="44">
        <f t="shared" si="239"/>
        <v>-63.5</v>
      </c>
      <c r="R1160" s="45">
        <f t="shared" ca="1" si="240"/>
        <v>-0.28830874006810447</v>
      </c>
      <c r="S1160" s="44" t="str">
        <f t="shared" ca="1" si="241"/>
        <v>DEGROWTH</v>
      </c>
      <c r="T1160" s="46">
        <v>144</v>
      </c>
      <c r="U1160" s="46" t="str">
        <f t="shared" ca="1" si="242"/>
        <v>Dec</v>
      </c>
      <c r="V1160" s="42">
        <v>144</v>
      </c>
      <c r="W1160" s="47">
        <f t="shared" si="243"/>
        <v>12.75</v>
      </c>
      <c r="X1160" s="48">
        <f t="shared" ca="1" si="244"/>
        <v>8.8541666666666741E-2</v>
      </c>
      <c r="Y1160" s="47" t="str">
        <f t="shared" ca="1" si="245"/>
        <v>GROWTH</v>
      </c>
      <c r="Z1160" s="50">
        <v>0</v>
      </c>
      <c r="AA1160" s="50">
        <f t="shared" si="246"/>
        <v>0</v>
      </c>
      <c r="AB1160" s="27">
        <v>1000000985</v>
      </c>
    </row>
    <row r="1161" spans="1:28" s="27" customFormat="1" ht="13.8" hidden="1">
      <c r="A1161" s="39" t="s">
        <v>1245</v>
      </c>
      <c r="B1161" s="58" t="s">
        <v>58</v>
      </c>
      <c r="C1161" s="59" t="s">
        <v>2426</v>
      </c>
      <c r="D1161" s="59">
        <v>1000000989</v>
      </c>
      <c r="E1161" s="60" t="s">
        <v>2427</v>
      </c>
      <c r="F1161" s="40">
        <v>44064</v>
      </c>
      <c r="G1161" s="40" t="str">
        <f t="shared" si="234"/>
        <v>Targeted Dealer</v>
      </c>
      <c r="H1161" s="40"/>
      <c r="I1161" s="41">
        <v>60</v>
      </c>
      <c r="J1161" s="41">
        <f t="shared" ca="1" si="235"/>
        <v>1321.9354838709678</v>
      </c>
      <c r="K1161" s="42">
        <v>31</v>
      </c>
      <c r="L1161" s="43">
        <f t="shared" ca="1" si="236"/>
        <v>-1290.9354838709678</v>
      </c>
      <c r="M1161" s="43">
        <f t="shared" ca="1" si="237"/>
        <v>2.345046364080039</v>
      </c>
      <c r="N1161" s="44">
        <v>75</v>
      </c>
      <c r="O1161" s="45" t="str">
        <f t="shared" ca="1" si="238"/>
        <v>Nov</v>
      </c>
      <c r="P1161" s="42">
        <v>75</v>
      </c>
      <c r="Q1161" s="44">
        <f t="shared" si="239"/>
        <v>-44</v>
      </c>
      <c r="R1161" s="45">
        <f t="shared" ca="1" si="240"/>
        <v>-0.58666666666666667</v>
      </c>
      <c r="S1161" s="44" t="str">
        <f t="shared" ca="1" si="241"/>
        <v>DEGROWTH</v>
      </c>
      <c r="T1161" s="46">
        <v>50</v>
      </c>
      <c r="U1161" s="46" t="str">
        <f t="shared" ca="1" si="242"/>
        <v>Dec</v>
      </c>
      <c r="V1161" s="42">
        <v>50</v>
      </c>
      <c r="W1161" s="47">
        <f t="shared" si="243"/>
        <v>-19</v>
      </c>
      <c r="X1161" s="48">
        <f t="shared" ca="1" si="244"/>
        <v>-0.38</v>
      </c>
      <c r="Y1161" s="47" t="str">
        <f t="shared" ca="1" si="245"/>
        <v>DEGROWTH</v>
      </c>
      <c r="Z1161" s="50">
        <v>0</v>
      </c>
      <c r="AA1161" s="50">
        <f t="shared" si="246"/>
        <v>0</v>
      </c>
      <c r="AB1161" s="27">
        <v>1000000989</v>
      </c>
    </row>
    <row r="1162" spans="1:28" s="27" customFormat="1" ht="13.8" hidden="1">
      <c r="A1162" s="39" t="s">
        <v>1245</v>
      </c>
      <c r="B1162" s="58" t="s">
        <v>58</v>
      </c>
      <c r="C1162" s="59" t="s">
        <v>2428</v>
      </c>
      <c r="D1162" s="59">
        <v>1000000991</v>
      </c>
      <c r="E1162" s="60" t="s">
        <v>2429</v>
      </c>
      <c r="F1162" s="40">
        <v>44070</v>
      </c>
      <c r="G1162" s="40" t="str">
        <f t="shared" si="234"/>
        <v>Targeted Dealer</v>
      </c>
      <c r="H1162" s="40"/>
      <c r="I1162" s="41">
        <v>100</v>
      </c>
      <c r="J1162" s="41">
        <f t="shared" ca="1" si="235"/>
        <v>2203.2258064516127</v>
      </c>
      <c r="K1162" s="42">
        <v>109.8</v>
      </c>
      <c r="L1162" s="43">
        <f t="shared" ca="1" si="236"/>
        <v>-2093.4258064516125</v>
      </c>
      <c r="M1162" s="43">
        <f t="shared" ca="1" si="237"/>
        <v>4.983601756954612</v>
      </c>
      <c r="N1162" s="44">
        <v>176</v>
      </c>
      <c r="O1162" s="45" t="str">
        <f t="shared" ca="1" si="238"/>
        <v>Nov</v>
      </c>
      <c r="P1162" s="42">
        <v>176</v>
      </c>
      <c r="Q1162" s="44">
        <f t="shared" si="239"/>
        <v>-66.2</v>
      </c>
      <c r="R1162" s="45">
        <f t="shared" ca="1" si="240"/>
        <v>-0.3761363636363636</v>
      </c>
      <c r="S1162" s="44" t="str">
        <f t="shared" ca="1" si="241"/>
        <v>DEGROWTH</v>
      </c>
      <c r="T1162" s="46">
        <v>82.5</v>
      </c>
      <c r="U1162" s="46" t="str">
        <f t="shared" ca="1" si="242"/>
        <v>Dec</v>
      </c>
      <c r="V1162" s="42">
        <v>82.5</v>
      </c>
      <c r="W1162" s="47">
        <f t="shared" si="243"/>
        <v>27.299999999999997</v>
      </c>
      <c r="X1162" s="48">
        <f t="shared" ca="1" si="244"/>
        <v>0.33090909090909082</v>
      </c>
      <c r="Y1162" s="47" t="str">
        <f t="shared" ca="1" si="245"/>
        <v>GROWTH</v>
      </c>
      <c r="Z1162" s="50">
        <v>0</v>
      </c>
      <c r="AA1162" s="50">
        <f t="shared" si="246"/>
        <v>0</v>
      </c>
      <c r="AB1162" s="27">
        <v>1000000991</v>
      </c>
    </row>
    <row r="1163" spans="1:28" s="27" customFormat="1" ht="13.8" hidden="1">
      <c r="A1163" s="39" t="s">
        <v>1245</v>
      </c>
      <c r="B1163" s="58" t="s">
        <v>58</v>
      </c>
      <c r="C1163" s="59" t="s">
        <v>2430</v>
      </c>
      <c r="D1163" s="59">
        <v>1000000992</v>
      </c>
      <c r="E1163" s="60" t="s">
        <v>2431</v>
      </c>
      <c r="F1163" s="40">
        <v>44070</v>
      </c>
      <c r="G1163" s="40" t="str">
        <f t="shared" si="234"/>
        <v>Targeted Dealer</v>
      </c>
      <c r="H1163" s="40"/>
      <c r="I1163" s="41">
        <v>100</v>
      </c>
      <c r="J1163" s="41">
        <f t="shared" ca="1" si="235"/>
        <v>2203.2258064516127</v>
      </c>
      <c r="K1163" s="42">
        <v>60</v>
      </c>
      <c r="L1163" s="43">
        <f t="shared" ca="1" si="236"/>
        <v>-2143.2258064516127</v>
      </c>
      <c r="M1163" s="43">
        <f t="shared" ca="1" si="237"/>
        <v>2.7232796486090778</v>
      </c>
      <c r="N1163" s="44">
        <v>65</v>
      </c>
      <c r="O1163" s="45" t="str">
        <f t="shared" ca="1" si="238"/>
        <v>Nov</v>
      </c>
      <c r="P1163" s="42">
        <v>65</v>
      </c>
      <c r="Q1163" s="44">
        <f t="shared" si="239"/>
        <v>-5</v>
      </c>
      <c r="R1163" s="45">
        <f t="shared" ca="1" si="240"/>
        <v>-7.6923076923076872E-2</v>
      </c>
      <c r="S1163" s="44" t="str">
        <f t="shared" ca="1" si="241"/>
        <v>DEGROWTH</v>
      </c>
      <c r="T1163" s="46">
        <v>59</v>
      </c>
      <c r="U1163" s="46" t="str">
        <f t="shared" ca="1" si="242"/>
        <v>Dec</v>
      </c>
      <c r="V1163" s="42">
        <v>59</v>
      </c>
      <c r="W1163" s="47">
        <f t="shared" si="243"/>
        <v>1</v>
      </c>
      <c r="X1163" s="48">
        <f t="shared" ca="1" si="244"/>
        <v>1.6949152542372836E-2</v>
      </c>
      <c r="Y1163" s="47" t="str">
        <f t="shared" ca="1" si="245"/>
        <v>GROWTH</v>
      </c>
      <c r="Z1163" s="50">
        <v>0</v>
      </c>
      <c r="AA1163" s="50">
        <f t="shared" si="246"/>
        <v>0</v>
      </c>
      <c r="AB1163" s="27">
        <v>1000000992</v>
      </c>
    </row>
    <row r="1164" spans="1:28" s="27" customFormat="1" ht="13.8" hidden="1">
      <c r="A1164" s="39" t="s">
        <v>1245</v>
      </c>
      <c r="B1164" s="58" t="s">
        <v>58</v>
      </c>
      <c r="C1164" s="59" t="s">
        <v>2432</v>
      </c>
      <c r="D1164" s="59">
        <v>1000000995</v>
      </c>
      <c r="E1164" s="60" t="s">
        <v>2433</v>
      </c>
      <c r="F1164" s="40">
        <v>44188</v>
      </c>
      <c r="G1164" s="40" t="str">
        <f t="shared" si="234"/>
        <v>Targeted Dealer</v>
      </c>
      <c r="H1164" s="40"/>
      <c r="I1164" s="41">
        <v>280</v>
      </c>
      <c r="J1164" s="41">
        <f t="shared" ca="1" si="235"/>
        <v>6169.032258064517</v>
      </c>
      <c r="K1164" s="42">
        <v>110.5</v>
      </c>
      <c r="L1164" s="43">
        <f t="shared" ca="1" si="236"/>
        <v>-6058.532258064517</v>
      </c>
      <c r="M1164" s="43">
        <f t="shared" ca="1" si="237"/>
        <v>1.7912047688768036</v>
      </c>
      <c r="N1164" s="44">
        <v>164.5</v>
      </c>
      <c r="O1164" s="45" t="str">
        <f t="shared" ca="1" si="238"/>
        <v>Nov</v>
      </c>
      <c r="P1164" s="42">
        <v>164.5</v>
      </c>
      <c r="Q1164" s="44">
        <f t="shared" si="239"/>
        <v>-54</v>
      </c>
      <c r="R1164" s="45">
        <f t="shared" ca="1" si="240"/>
        <v>-0.32826747720364746</v>
      </c>
      <c r="S1164" s="44" t="str">
        <f t="shared" ca="1" si="241"/>
        <v>DEGROWTH</v>
      </c>
      <c r="T1164" s="46">
        <v>219.5</v>
      </c>
      <c r="U1164" s="46" t="str">
        <f t="shared" ca="1" si="242"/>
        <v>Dec</v>
      </c>
      <c r="V1164" s="42">
        <v>219.5</v>
      </c>
      <c r="W1164" s="47">
        <f t="shared" si="243"/>
        <v>-109</v>
      </c>
      <c r="X1164" s="48">
        <f t="shared" ca="1" si="244"/>
        <v>-0.49658314350797261</v>
      </c>
      <c r="Y1164" s="47" t="str">
        <f t="shared" ca="1" si="245"/>
        <v>DEGROWTH</v>
      </c>
      <c r="Z1164" s="50">
        <v>0</v>
      </c>
      <c r="AA1164" s="50">
        <f t="shared" si="246"/>
        <v>0</v>
      </c>
      <c r="AB1164" s="27">
        <v>1000000995</v>
      </c>
    </row>
    <row r="1165" spans="1:28" s="27" customFormat="1" ht="13.8" hidden="1">
      <c r="A1165" s="39" t="s">
        <v>1245</v>
      </c>
      <c r="B1165" s="58" t="s">
        <v>58</v>
      </c>
      <c r="C1165" s="59" t="s">
        <v>2434</v>
      </c>
      <c r="D1165" s="59">
        <v>1000001001</v>
      </c>
      <c r="E1165" s="60" t="s">
        <v>2435</v>
      </c>
      <c r="F1165" s="40">
        <v>44503</v>
      </c>
      <c r="G1165" s="40" t="str">
        <f t="shared" si="234"/>
        <v>Targeted Dealer</v>
      </c>
      <c r="H1165" s="40"/>
      <c r="I1165" s="41">
        <v>100</v>
      </c>
      <c r="J1165" s="41">
        <f t="shared" ca="1" si="235"/>
        <v>2203.2258064516127</v>
      </c>
      <c r="K1165" s="42">
        <v>17.5</v>
      </c>
      <c r="L1165" s="43">
        <f t="shared" ca="1" si="236"/>
        <v>-2185.7258064516127</v>
      </c>
      <c r="M1165" s="43">
        <f t="shared" ca="1" si="237"/>
        <v>0.794289897510981</v>
      </c>
      <c r="N1165" s="44">
        <v>38</v>
      </c>
      <c r="O1165" s="45" t="str">
        <f t="shared" ca="1" si="238"/>
        <v>Nov</v>
      </c>
      <c r="P1165" s="42">
        <v>38</v>
      </c>
      <c r="Q1165" s="44">
        <f t="shared" si="239"/>
        <v>-20.5</v>
      </c>
      <c r="R1165" s="45">
        <f t="shared" ca="1" si="240"/>
        <v>-0.53947368421052633</v>
      </c>
      <c r="S1165" s="44" t="str">
        <f t="shared" ca="1" si="241"/>
        <v>DEGROWTH</v>
      </c>
      <c r="T1165" s="46">
        <v>52.35</v>
      </c>
      <c r="U1165" s="46" t="str">
        <f t="shared" ca="1" si="242"/>
        <v>Dec</v>
      </c>
      <c r="V1165" s="42">
        <v>52.35</v>
      </c>
      <c r="W1165" s="47">
        <f t="shared" si="243"/>
        <v>-34.85</v>
      </c>
      <c r="X1165" s="48">
        <f t="shared" ca="1" si="244"/>
        <v>-0.66571155682903527</v>
      </c>
      <c r="Y1165" s="47" t="str">
        <f t="shared" ca="1" si="245"/>
        <v>DEGROWTH</v>
      </c>
      <c r="Z1165" s="50">
        <v>0</v>
      </c>
      <c r="AA1165" s="50">
        <f t="shared" si="246"/>
        <v>0</v>
      </c>
      <c r="AB1165" s="27">
        <v>1000001001</v>
      </c>
    </row>
    <row r="1166" spans="1:28" s="27" customFormat="1" ht="13.8" hidden="1">
      <c r="A1166" s="39" t="s">
        <v>1245</v>
      </c>
      <c r="B1166" s="58" t="s">
        <v>58</v>
      </c>
      <c r="C1166" s="59" t="s">
        <v>2436</v>
      </c>
      <c r="D1166" s="59">
        <v>1000002754</v>
      </c>
      <c r="E1166" s="61" t="s">
        <v>2437</v>
      </c>
      <c r="F1166" s="40">
        <v>44701</v>
      </c>
      <c r="G1166" s="40" t="str">
        <f t="shared" si="234"/>
        <v>Targeted Dealer</v>
      </c>
      <c r="H1166" s="40"/>
      <c r="I1166" s="41">
        <v>100</v>
      </c>
      <c r="J1166" s="41">
        <f t="shared" ca="1" si="235"/>
        <v>2203.2258064516127</v>
      </c>
      <c r="K1166" s="42">
        <v>56.5</v>
      </c>
      <c r="L1166" s="43">
        <f t="shared" ca="1" si="236"/>
        <v>-2146.7258064516127</v>
      </c>
      <c r="M1166" s="43">
        <f t="shared" ca="1" si="237"/>
        <v>2.5644216691068813</v>
      </c>
      <c r="N1166" s="44">
        <v>119</v>
      </c>
      <c r="O1166" s="45" t="str">
        <f t="shared" ca="1" si="238"/>
        <v>Nov</v>
      </c>
      <c r="P1166" s="42">
        <v>119</v>
      </c>
      <c r="Q1166" s="44">
        <f t="shared" si="239"/>
        <v>-62.5</v>
      </c>
      <c r="R1166" s="45">
        <f t="shared" ca="1" si="240"/>
        <v>-0.52521008403361347</v>
      </c>
      <c r="S1166" s="44" t="str">
        <f t="shared" ca="1" si="241"/>
        <v>DEGROWTH</v>
      </c>
      <c r="T1166" s="46">
        <v>18</v>
      </c>
      <c r="U1166" s="46" t="str">
        <f t="shared" ca="1" si="242"/>
        <v>Dec</v>
      </c>
      <c r="V1166" s="42">
        <v>18</v>
      </c>
      <c r="W1166" s="47">
        <f t="shared" si="243"/>
        <v>38.5</v>
      </c>
      <c r="X1166" s="48">
        <f t="shared" ca="1" si="244"/>
        <v>2.1388888888888888</v>
      </c>
      <c r="Y1166" s="47" t="str">
        <f t="shared" ca="1" si="245"/>
        <v>GROWTH</v>
      </c>
      <c r="Z1166" s="50">
        <v>0</v>
      </c>
      <c r="AA1166" s="50">
        <f t="shared" si="246"/>
        <v>0</v>
      </c>
      <c r="AB1166" s="27">
        <v>1000002754</v>
      </c>
    </row>
    <row r="1167" spans="1:28" s="27" customFormat="1" ht="13.8" hidden="1">
      <c r="A1167" s="39" t="s">
        <v>1245</v>
      </c>
      <c r="B1167" s="58" t="s">
        <v>58</v>
      </c>
      <c r="C1167" s="59" t="s">
        <v>2438</v>
      </c>
      <c r="D1167" s="59">
        <v>1000003112</v>
      </c>
      <c r="E1167" s="61" t="s">
        <v>2439</v>
      </c>
      <c r="F1167" s="40">
        <v>44887</v>
      </c>
      <c r="G1167" s="40" t="str">
        <f t="shared" si="234"/>
        <v>Targeted Dealer</v>
      </c>
      <c r="H1167" s="40" t="s">
        <v>113</v>
      </c>
      <c r="I1167" s="41">
        <v>80</v>
      </c>
      <c r="J1167" s="41">
        <f t="shared" ca="1" si="235"/>
        <v>1762.5806451612902</v>
      </c>
      <c r="K1167" s="42">
        <v>49.5</v>
      </c>
      <c r="L1167" s="43">
        <f t="shared" ca="1" si="236"/>
        <v>-1713.0806451612902</v>
      </c>
      <c r="M1167" s="43">
        <f t="shared" ca="1" si="237"/>
        <v>2.8083821376281115</v>
      </c>
      <c r="N1167" s="44">
        <v>127</v>
      </c>
      <c r="O1167" s="45" t="str">
        <f t="shared" ca="1" si="238"/>
        <v>Nov</v>
      </c>
      <c r="P1167" s="42">
        <v>127</v>
      </c>
      <c r="Q1167" s="44">
        <f t="shared" si="239"/>
        <v>-77.5</v>
      </c>
      <c r="R1167" s="45">
        <f t="shared" ca="1" si="240"/>
        <v>-0.61023622047244097</v>
      </c>
      <c r="S1167" s="44" t="str">
        <f t="shared" ca="1" si="241"/>
        <v>DEGROWTH</v>
      </c>
      <c r="T1167" s="46">
        <v>12.5</v>
      </c>
      <c r="U1167" s="46" t="str">
        <f t="shared" ca="1" si="242"/>
        <v>Dec</v>
      </c>
      <c r="V1167" s="42">
        <v>12.5</v>
      </c>
      <c r="W1167" s="47">
        <f t="shared" si="243"/>
        <v>37</v>
      </c>
      <c r="X1167" s="48">
        <f t="shared" ca="1" si="244"/>
        <v>2.96</v>
      </c>
      <c r="Y1167" s="47" t="str">
        <f t="shared" ca="1" si="245"/>
        <v>GROWTH</v>
      </c>
      <c r="Z1167" s="50">
        <v>0</v>
      </c>
      <c r="AA1167" s="50">
        <f t="shared" si="246"/>
        <v>1</v>
      </c>
      <c r="AB1167" s="27">
        <v>1000003112</v>
      </c>
    </row>
    <row r="1168" spans="1:28" s="27" customFormat="1" ht="13.8" hidden="1">
      <c r="A1168" s="39" t="s">
        <v>1245</v>
      </c>
      <c r="B1168" s="58" t="s">
        <v>58</v>
      </c>
      <c r="C1168" s="59" t="s">
        <v>2440</v>
      </c>
      <c r="D1168" s="59">
        <v>1000003114</v>
      </c>
      <c r="E1168" s="61" t="s">
        <v>2441</v>
      </c>
      <c r="F1168" s="40">
        <v>44893</v>
      </c>
      <c r="G1168" s="40" t="str">
        <f t="shared" si="234"/>
        <v>Targeted Dealer</v>
      </c>
      <c r="H1168" s="40"/>
      <c r="I1168" s="41">
        <v>80</v>
      </c>
      <c r="J1168" s="41">
        <f t="shared" ca="1" si="235"/>
        <v>1762.5806451612902</v>
      </c>
      <c r="K1168" s="42">
        <v>0</v>
      </c>
      <c r="L1168" s="43">
        <f t="shared" ca="1" si="236"/>
        <v>-1762.5806451612902</v>
      </c>
      <c r="M1168" s="43">
        <f t="shared" ca="1" si="237"/>
        <v>0</v>
      </c>
      <c r="N1168" s="44">
        <v>18</v>
      </c>
      <c r="O1168" s="45" t="str">
        <f t="shared" ca="1" si="238"/>
        <v>Nov</v>
      </c>
      <c r="P1168" s="42">
        <v>18</v>
      </c>
      <c r="Q1168" s="44">
        <f t="shared" si="239"/>
        <v>-18</v>
      </c>
      <c r="R1168" s="45">
        <f t="shared" ca="1" si="240"/>
        <v>-1</v>
      </c>
      <c r="S1168" s="44" t="str">
        <f t="shared" ca="1" si="241"/>
        <v>DEGROWTH</v>
      </c>
      <c r="T1168" s="46">
        <v>80</v>
      </c>
      <c r="U1168" s="46" t="str">
        <f t="shared" ca="1" si="242"/>
        <v>Dec</v>
      </c>
      <c r="V1168" s="42">
        <v>80</v>
      </c>
      <c r="W1168" s="47">
        <f t="shared" si="243"/>
        <v>-80</v>
      </c>
      <c r="X1168" s="48">
        <f t="shared" ca="1" si="244"/>
        <v>-1</v>
      </c>
      <c r="Y1168" s="47" t="str">
        <f t="shared" ca="1" si="245"/>
        <v>DEGROWTH</v>
      </c>
      <c r="Z1168" s="50">
        <v>1</v>
      </c>
      <c r="AA1168" s="50">
        <f t="shared" si="246"/>
        <v>0</v>
      </c>
      <c r="AB1168" s="27">
        <v>1000003114</v>
      </c>
    </row>
    <row r="1169" spans="1:28" s="27" customFormat="1" ht="13.8" hidden="1">
      <c r="A1169" s="39" t="s">
        <v>1245</v>
      </c>
      <c r="B1169" s="58" t="s">
        <v>58</v>
      </c>
      <c r="C1169" s="59" t="s">
        <v>2442</v>
      </c>
      <c r="D1169" s="59">
        <v>1000003126</v>
      </c>
      <c r="E1169" s="61" t="s">
        <v>2443</v>
      </c>
      <c r="F1169" s="40">
        <v>44907</v>
      </c>
      <c r="G1169" s="40" t="str">
        <f t="shared" si="234"/>
        <v>Targeted Dealer</v>
      </c>
      <c r="H1169" s="40"/>
      <c r="I1169" s="41">
        <v>140</v>
      </c>
      <c r="J1169" s="41">
        <f t="shared" ca="1" si="235"/>
        <v>3084.5161290322585</v>
      </c>
      <c r="K1169" s="42">
        <v>66</v>
      </c>
      <c r="L1169" s="43">
        <f t="shared" ca="1" si="236"/>
        <v>-3018.5161290322585</v>
      </c>
      <c r="M1169" s="43">
        <f t="shared" ca="1" si="237"/>
        <v>2.1397197239071319</v>
      </c>
      <c r="N1169" s="44">
        <v>157</v>
      </c>
      <c r="O1169" s="45" t="str">
        <f t="shared" ca="1" si="238"/>
        <v>Nov</v>
      </c>
      <c r="P1169" s="42">
        <v>157</v>
      </c>
      <c r="Q1169" s="44">
        <f t="shared" si="239"/>
        <v>-91</v>
      </c>
      <c r="R1169" s="45">
        <f t="shared" ca="1" si="240"/>
        <v>-0.57961783439490444</v>
      </c>
      <c r="S1169" s="44" t="str">
        <f t="shared" ca="1" si="241"/>
        <v>DEGROWTH</v>
      </c>
      <c r="T1169" s="46">
        <v>86.5</v>
      </c>
      <c r="U1169" s="46" t="str">
        <f t="shared" ca="1" si="242"/>
        <v>Dec</v>
      </c>
      <c r="V1169" s="42">
        <v>86.5</v>
      </c>
      <c r="W1169" s="47">
        <f t="shared" si="243"/>
        <v>-20.5</v>
      </c>
      <c r="X1169" s="48">
        <f t="shared" ca="1" si="244"/>
        <v>-0.23699421965317924</v>
      </c>
      <c r="Y1169" s="47" t="str">
        <f t="shared" ca="1" si="245"/>
        <v>DEGROWTH</v>
      </c>
      <c r="Z1169" s="50">
        <v>0</v>
      </c>
      <c r="AA1169" s="50">
        <f t="shared" si="246"/>
        <v>0</v>
      </c>
      <c r="AB1169" s="27">
        <v>1000003126</v>
      </c>
    </row>
    <row r="1170" spans="1:28" s="27" customFormat="1" ht="13.8" hidden="1">
      <c r="A1170" s="39" t="s">
        <v>1245</v>
      </c>
      <c r="B1170" s="58" t="s">
        <v>58</v>
      </c>
      <c r="C1170" s="59" t="s">
        <v>2444</v>
      </c>
      <c r="D1170" s="59">
        <v>1000003326</v>
      </c>
      <c r="E1170" s="61" t="s">
        <v>2445</v>
      </c>
      <c r="F1170" s="40">
        <v>44966</v>
      </c>
      <c r="G1170" s="40" t="str">
        <f t="shared" si="234"/>
        <v>-</v>
      </c>
      <c r="H1170" s="40"/>
      <c r="I1170" s="41">
        <v>0</v>
      </c>
      <c r="J1170" s="41">
        <f t="shared" ca="1" si="235"/>
        <v>0</v>
      </c>
      <c r="K1170" s="42">
        <v>0</v>
      </c>
      <c r="L1170" s="43">
        <f t="shared" ca="1" si="236"/>
        <v>0</v>
      </c>
      <c r="M1170" s="43" t="str">
        <f t="shared" ca="1" si="237"/>
        <v>-</v>
      </c>
      <c r="N1170" s="44">
        <v>0</v>
      </c>
      <c r="O1170" s="45" t="str">
        <f t="shared" ca="1" si="238"/>
        <v>Nov</v>
      </c>
      <c r="P1170" s="42">
        <v>0</v>
      </c>
      <c r="Q1170" s="44">
        <f t="shared" si="239"/>
        <v>0</v>
      </c>
      <c r="R1170" s="45">
        <f t="shared" ca="1" si="240"/>
        <v>0</v>
      </c>
      <c r="S1170" s="44" t="b">
        <f t="shared" si="241"/>
        <v>0</v>
      </c>
      <c r="T1170" s="46">
        <v>19</v>
      </c>
      <c r="U1170" s="46" t="str">
        <f t="shared" ca="1" si="242"/>
        <v>Dec</v>
      </c>
      <c r="V1170" s="42">
        <v>19</v>
      </c>
      <c r="W1170" s="47">
        <f t="shared" si="243"/>
        <v>-19</v>
      </c>
      <c r="X1170" s="48">
        <f t="shared" ca="1" si="244"/>
        <v>-1</v>
      </c>
      <c r="Y1170" s="47" t="str">
        <f t="shared" ca="1" si="245"/>
        <v>DEGROWTH</v>
      </c>
      <c r="Z1170" s="50">
        <v>1</v>
      </c>
      <c r="AA1170" s="50">
        <f t="shared" si="246"/>
        <v>0</v>
      </c>
      <c r="AB1170" s="27">
        <v>1000003326</v>
      </c>
    </row>
    <row r="1171" spans="1:28" s="27" customFormat="1" ht="13.8" hidden="1">
      <c r="A1171" s="39" t="s">
        <v>1245</v>
      </c>
      <c r="B1171" s="58" t="s">
        <v>58</v>
      </c>
      <c r="C1171" s="59" t="s">
        <v>2446</v>
      </c>
      <c r="D1171" s="59">
        <v>1000003404</v>
      </c>
      <c r="E1171" s="61" t="s">
        <v>2447</v>
      </c>
      <c r="F1171" s="40">
        <v>44985</v>
      </c>
      <c r="G1171" s="40" t="str">
        <f t="shared" si="234"/>
        <v>Targeted Dealer</v>
      </c>
      <c r="H1171" s="40"/>
      <c r="I1171" s="41">
        <v>20</v>
      </c>
      <c r="J1171" s="41">
        <f t="shared" ca="1" si="235"/>
        <v>440.64516129032256</v>
      </c>
      <c r="K1171" s="42">
        <v>20.5</v>
      </c>
      <c r="L1171" s="43">
        <f t="shared" ca="1" si="236"/>
        <v>-420.14516129032256</v>
      </c>
      <c r="M1171" s="43">
        <f t="shared" ca="1" si="237"/>
        <v>4.6522693997071745</v>
      </c>
      <c r="N1171" s="44">
        <v>15</v>
      </c>
      <c r="O1171" s="45" t="str">
        <f t="shared" ca="1" si="238"/>
        <v>Nov</v>
      </c>
      <c r="P1171" s="42">
        <v>15</v>
      </c>
      <c r="Q1171" s="44">
        <f t="shared" si="239"/>
        <v>5.5</v>
      </c>
      <c r="R1171" s="45">
        <f t="shared" ca="1" si="240"/>
        <v>0.3666666666666667</v>
      </c>
      <c r="S1171" s="44" t="str">
        <f t="shared" ca="1" si="241"/>
        <v>GROWTH</v>
      </c>
      <c r="T1171" s="46">
        <v>0</v>
      </c>
      <c r="U1171" s="46" t="str">
        <f t="shared" ca="1" si="242"/>
        <v>Dec</v>
      </c>
      <c r="V1171" s="42">
        <v>0</v>
      </c>
      <c r="W1171" s="47">
        <f t="shared" si="243"/>
        <v>20.5</v>
      </c>
      <c r="X1171" s="48">
        <f t="shared" ca="1" si="244"/>
        <v>0</v>
      </c>
      <c r="Y1171" s="47" t="b">
        <f t="shared" si="245"/>
        <v>0</v>
      </c>
      <c r="Z1171" s="50">
        <v>0</v>
      </c>
      <c r="AA1171" s="50">
        <f t="shared" si="246"/>
        <v>0</v>
      </c>
      <c r="AB1171" s="27">
        <v>1000003404</v>
      </c>
    </row>
    <row r="1172" spans="1:28" s="27" customFormat="1" ht="13.8" hidden="1">
      <c r="A1172" s="39" t="s">
        <v>1245</v>
      </c>
      <c r="B1172" s="58" t="s">
        <v>58</v>
      </c>
      <c r="C1172" s="59" t="s">
        <v>2448</v>
      </c>
      <c r="D1172" s="59">
        <v>1000003554</v>
      </c>
      <c r="E1172" s="61" t="s">
        <v>2449</v>
      </c>
      <c r="F1172" s="40">
        <v>45072</v>
      </c>
      <c r="G1172" s="40" t="str">
        <f t="shared" si="234"/>
        <v>Targeted Dealer</v>
      </c>
      <c r="H1172" s="40"/>
      <c r="I1172" s="41">
        <v>60</v>
      </c>
      <c r="J1172" s="41">
        <f t="shared" ca="1" si="235"/>
        <v>1321.9354838709678</v>
      </c>
      <c r="K1172" s="42">
        <v>32</v>
      </c>
      <c r="L1172" s="43">
        <f t="shared" ca="1" si="236"/>
        <v>-1289.9354838709678</v>
      </c>
      <c r="M1172" s="43">
        <f t="shared" ca="1" si="237"/>
        <v>2.4206930209858464</v>
      </c>
      <c r="N1172" s="44">
        <v>40</v>
      </c>
      <c r="O1172" s="45" t="str">
        <f t="shared" ca="1" si="238"/>
        <v>Nov</v>
      </c>
      <c r="P1172" s="42">
        <v>40</v>
      </c>
      <c r="Q1172" s="44">
        <f t="shared" si="239"/>
        <v>-8</v>
      </c>
      <c r="R1172" s="45">
        <f t="shared" ca="1" si="240"/>
        <v>-0.19999999999999996</v>
      </c>
      <c r="S1172" s="44" t="str">
        <f t="shared" ca="1" si="241"/>
        <v>DEGROWTH</v>
      </c>
      <c r="T1172" s="46">
        <v>54</v>
      </c>
      <c r="U1172" s="46" t="str">
        <f t="shared" ca="1" si="242"/>
        <v>Dec</v>
      </c>
      <c r="V1172" s="42">
        <v>54</v>
      </c>
      <c r="W1172" s="47">
        <f t="shared" si="243"/>
        <v>-22</v>
      </c>
      <c r="X1172" s="48">
        <f t="shared" ca="1" si="244"/>
        <v>-0.40740740740740744</v>
      </c>
      <c r="Y1172" s="47" t="str">
        <f t="shared" ca="1" si="245"/>
        <v>DEGROWTH</v>
      </c>
      <c r="Z1172" s="50">
        <v>0</v>
      </c>
      <c r="AA1172" s="50">
        <f t="shared" si="246"/>
        <v>0</v>
      </c>
      <c r="AB1172" s="27">
        <v>1000003554</v>
      </c>
    </row>
    <row r="1173" spans="1:28" s="27" customFormat="1" ht="13.8" hidden="1">
      <c r="A1173" s="39" t="s">
        <v>1245</v>
      </c>
      <c r="B1173" s="58" t="s">
        <v>58</v>
      </c>
      <c r="C1173" s="59" t="s">
        <v>2450</v>
      </c>
      <c r="D1173" s="59">
        <v>1000003587</v>
      </c>
      <c r="E1173" s="61" t="s">
        <v>2451</v>
      </c>
      <c r="F1173" s="40">
        <v>45084</v>
      </c>
      <c r="G1173" s="40" t="str">
        <f t="shared" si="234"/>
        <v>Targeted Dealer</v>
      </c>
      <c r="H1173" s="40"/>
      <c r="I1173" s="41">
        <v>50</v>
      </c>
      <c r="J1173" s="41">
        <f t="shared" ca="1" si="235"/>
        <v>1101.6129032258063</v>
      </c>
      <c r="K1173" s="42">
        <v>5</v>
      </c>
      <c r="L1173" s="43">
        <f t="shared" ca="1" si="236"/>
        <v>-1096.6129032258063</v>
      </c>
      <c r="M1173" s="43">
        <f t="shared" ca="1" si="237"/>
        <v>0.45387994143484628</v>
      </c>
      <c r="N1173" s="44">
        <v>39.5</v>
      </c>
      <c r="O1173" s="45" t="str">
        <f t="shared" ca="1" si="238"/>
        <v>Nov</v>
      </c>
      <c r="P1173" s="42">
        <v>39.5</v>
      </c>
      <c r="Q1173" s="44">
        <f t="shared" si="239"/>
        <v>-34.5</v>
      </c>
      <c r="R1173" s="45">
        <f t="shared" ca="1" si="240"/>
        <v>-0.87341772151898733</v>
      </c>
      <c r="S1173" s="44" t="str">
        <f t="shared" ca="1" si="241"/>
        <v>DEGROWTH</v>
      </c>
      <c r="T1173" s="46">
        <v>15</v>
      </c>
      <c r="U1173" s="46" t="str">
        <f t="shared" ca="1" si="242"/>
        <v>Dec</v>
      </c>
      <c r="V1173" s="42">
        <v>15</v>
      </c>
      <c r="W1173" s="47">
        <f t="shared" si="243"/>
        <v>-10</v>
      </c>
      <c r="X1173" s="48">
        <f t="shared" ca="1" si="244"/>
        <v>-0.66666666666666674</v>
      </c>
      <c r="Y1173" s="47" t="str">
        <f t="shared" ca="1" si="245"/>
        <v>DEGROWTH</v>
      </c>
      <c r="Z1173" s="50">
        <v>0</v>
      </c>
      <c r="AA1173" s="50">
        <f t="shared" si="246"/>
        <v>0</v>
      </c>
      <c r="AB1173" s="27">
        <v>1000003587</v>
      </c>
    </row>
    <row r="1174" spans="1:28" s="27" customFormat="1" ht="13.8" hidden="1">
      <c r="A1174" s="39" t="s">
        <v>1245</v>
      </c>
      <c r="B1174" s="58" t="s">
        <v>58</v>
      </c>
      <c r="C1174" s="59" t="s">
        <v>2452</v>
      </c>
      <c r="D1174" s="59">
        <v>1000003677</v>
      </c>
      <c r="E1174" s="61" t="s">
        <v>2453</v>
      </c>
      <c r="F1174" s="40">
        <v>45142</v>
      </c>
      <c r="G1174" s="40" t="str">
        <f t="shared" si="234"/>
        <v>Targeted Dealer</v>
      </c>
      <c r="H1174" s="40"/>
      <c r="I1174" s="41">
        <v>20</v>
      </c>
      <c r="J1174" s="41">
        <f t="shared" ca="1" si="235"/>
        <v>440.64516129032256</v>
      </c>
      <c r="K1174" s="42">
        <v>2</v>
      </c>
      <c r="L1174" s="43">
        <f t="shared" ca="1" si="236"/>
        <v>-438.64516129032256</v>
      </c>
      <c r="M1174" s="43">
        <f t="shared" ca="1" si="237"/>
        <v>0.45387994143484628</v>
      </c>
      <c r="N1174" s="44">
        <v>2.25</v>
      </c>
      <c r="O1174" s="45" t="str">
        <f t="shared" ca="1" si="238"/>
        <v>Nov</v>
      </c>
      <c r="P1174" s="42">
        <v>2.25</v>
      </c>
      <c r="Q1174" s="44">
        <f t="shared" si="239"/>
        <v>-0.25</v>
      </c>
      <c r="R1174" s="45">
        <f t="shared" ca="1" si="240"/>
        <v>-0.11111111111111116</v>
      </c>
      <c r="S1174" s="44" t="str">
        <f t="shared" ca="1" si="241"/>
        <v>DEGROWTH</v>
      </c>
      <c r="T1174" s="46">
        <v>0</v>
      </c>
      <c r="U1174" s="46" t="str">
        <f t="shared" ca="1" si="242"/>
        <v>Dec</v>
      </c>
      <c r="V1174" s="42">
        <v>0</v>
      </c>
      <c r="W1174" s="47">
        <f t="shared" si="243"/>
        <v>2</v>
      </c>
      <c r="X1174" s="48">
        <f t="shared" ca="1" si="244"/>
        <v>0</v>
      </c>
      <c r="Y1174" s="47" t="b">
        <f t="shared" si="245"/>
        <v>0</v>
      </c>
      <c r="Z1174" s="50">
        <v>0</v>
      </c>
      <c r="AA1174" s="50">
        <f t="shared" si="246"/>
        <v>0</v>
      </c>
      <c r="AB1174" s="27">
        <v>1000003677</v>
      </c>
    </row>
    <row r="1175" spans="1:28" s="27" customFormat="1" ht="13.8" hidden="1">
      <c r="A1175" s="39" t="s">
        <v>1245</v>
      </c>
      <c r="B1175" s="58" t="s">
        <v>58</v>
      </c>
      <c r="C1175" s="59" t="s">
        <v>2454</v>
      </c>
      <c r="D1175" s="59">
        <v>1000003714</v>
      </c>
      <c r="E1175" s="61" t="s">
        <v>2455</v>
      </c>
      <c r="F1175" s="40">
        <v>45181</v>
      </c>
      <c r="G1175" s="40" t="str">
        <f t="shared" si="234"/>
        <v>Targeted Dealer</v>
      </c>
      <c r="H1175" s="40"/>
      <c r="I1175" s="41">
        <v>20</v>
      </c>
      <c r="J1175" s="41">
        <f t="shared" ca="1" si="235"/>
        <v>440.64516129032256</v>
      </c>
      <c r="K1175" s="42">
        <v>0</v>
      </c>
      <c r="L1175" s="43">
        <f t="shared" ca="1" si="236"/>
        <v>-440.64516129032256</v>
      </c>
      <c r="M1175" s="43">
        <f t="shared" ca="1" si="237"/>
        <v>0</v>
      </c>
      <c r="N1175" s="44">
        <v>5</v>
      </c>
      <c r="O1175" s="45" t="str">
        <f t="shared" ca="1" si="238"/>
        <v>Nov</v>
      </c>
      <c r="P1175" s="42">
        <v>5</v>
      </c>
      <c r="Q1175" s="44">
        <f t="shared" si="239"/>
        <v>-5</v>
      </c>
      <c r="R1175" s="45">
        <f t="shared" ca="1" si="240"/>
        <v>-1</v>
      </c>
      <c r="S1175" s="44" t="str">
        <f t="shared" ca="1" si="241"/>
        <v>DEGROWTH</v>
      </c>
      <c r="T1175" s="46">
        <v>0</v>
      </c>
      <c r="U1175" s="46" t="str">
        <f t="shared" ca="1" si="242"/>
        <v>Dec</v>
      </c>
      <c r="V1175" s="42">
        <v>0</v>
      </c>
      <c r="W1175" s="47">
        <f t="shared" si="243"/>
        <v>0</v>
      </c>
      <c r="X1175" s="48">
        <f t="shared" ca="1" si="244"/>
        <v>0</v>
      </c>
      <c r="Y1175" s="47" t="b">
        <f t="shared" si="245"/>
        <v>0</v>
      </c>
      <c r="Z1175" s="50">
        <v>1</v>
      </c>
      <c r="AA1175" s="50">
        <f t="shared" si="246"/>
        <v>0</v>
      </c>
      <c r="AB1175" s="27">
        <v>1000003714</v>
      </c>
    </row>
    <row r="1176" spans="1:28" s="27" customFormat="1" ht="13.8" hidden="1">
      <c r="A1176" s="39" t="s">
        <v>1245</v>
      </c>
      <c r="B1176" s="58" t="s">
        <v>58</v>
      </c>
      <c r="C1176" s="59" t="s">
        <v>2456</v>
      </c>
      <c r="D1176" s="59">
        <v>1000003746</v>
      </c>
      <c r="E1176" s="61" t="s">
        <v>2457</v>
      </c>
      <c r="F1176" s="40">
        <v>45238</v>
      </c>
      <c r="G1176" s="40" t="str">
        <f t="shared" si="234"/>
        <v>Targeted Dealer</v>
      </c>
      <c r="H1176" s="40"/>
      <c r="I1176" s="41">
        <v>50</v>
      </c>
      <c r="J1176" s="41">
        <f t="shared" ca="1" si="235"/>
        <v>1101.6129032258063</v>
      </c>
      <c r="K1176" s="42">
        <v>16</v>
      </c>
      <c r="L1176" s="43">
        <f t="shared" ca="1" si="236"/>
        <v>-1085.6129032258063</v>
      </c>
      <c r="M1176" s="43">
        <f t="shared" ca="1" si="237"/>
        <v>1.4524158125915081</v>
      </c>
      <c r="N1176" s="44">
        <v>27.25</v>
      </c>
      <c r="O1176" s="45" t="str">
        <f t="shared" ca="1" si="238"/>
        <v>Nov</v>
      </c>
      <c r="P1176" s="42">
        <v>27.25</v>
      </c>
      <c r="Q1176" s="44">
        <f t="shared" si="239"/>
        <v>-11.25</v>
      </c>
      <c r="R1176" s="45">
        <f t="shared" ca="1" si="240"/>
        <v>-0.41284403669724767</v>
      </c>
      <c r="S1176" s="44" t="str">
        <f t="shared" ca="1" si="241"/>
        <v>DEGROWTH</v>
      </c>
      <c r="T1176" s="46">
        <v>34</v>
      </c>
      <c r="U1176" s="46" t="str">
        <f t="shared" ca="1" si="242"/>
        <v>Dec</v>
      </c>
      <c r="V1176" s="42">
        <v>34</v>
      </c>
      <c r="W1176" s="47">
        <f t="shared" si="243"/>
        <v>-18</v>
      </c>
      <c r="X1176" s="48">
        <f t="shared" ca="1" si="244"/>
        <v>-0.52941176470588236</v>
      </c>
      <c r="Y1176" s="47" t="str">
        <f t="shared" ca="1" si="245"/>
        <v>DEGROWTH</v>
      </c>
      <c r="Z1176" s="50">
        <v>0</v>
      </c>
      <c r="AA1176" s="50">
        <f t="shared" si="246"/>
        <v>0</v>
      </c>
      <c r="AB1176" s="27">
        <v>1000003746</v>
      </c>
    </row>
    <row r="1177" spans="1:28" s="27" customFormat="1" ht="13.8" hidden="1">
      <c r="A1177" s="50" t="s">
        <v>1245</v>
      </c>
      <c r="B1177" s="58" t="s">
        <v>58</v>
      </c>
      <c r="C1177" s="63" t="s">
        <v>2458</v>
      </c>
      <c r="D1177" s="63">
        <v>1000003867</v>
      </c>
      <c r="E1177" s="63" t="s">
        <v>2459</v>
      </c>
      <c r="F1177" s="40">
        <v>45342</v>
      </c>
      <c r="G1177" s="40" t="str">
        <f t="shared" si="234"/>
        <v>Targeted Dealer</v>
      </c>
      <c r="H1177" s="40"/>
      <c r="I1177" s="41">
        <v>20</v>
      </c>
      <c r="J1177" s="41">
        <f t="shared" ca="1" si="235"/>
        <v>440.64516129032256</v>
      </c>
      <c r="K1177" s="42">
        <v>0</v>
      </c>
      <c r="L1177" s="43">
        <f t="shared" ca="1" si="236"/>
        <v>-440.64516129032256</v>
      </c>
      <c r="M1177" s="43">
        <f t="shared" ca="1" si="237"/>
        <v>0</v>
      </c>
      <c r="N1177" s="44">
        <v>20</v>
      </c>
      <c r="O1177" s="45" t="str">
        <f t="shared" ca="1" si="238"/>
        <v>Nov</v>
      </c>
      <c r="P1177" s="42">
        <v>20</v>
      </c>
      <c r="Q1177" s="44">
        <f t="shared" si="239"/>
        <v>-20</v>
      </c>
      <c r="R1177" s="45">
        <f t="shared" ca="1" si="240"/>
        <v>-1</v>
      </c>
      <c r="S1177" s="44" t="str">
        <f t="shared" ca="1" si="241"/>
        <v>DEGROWTH</v>
      </c>
      <c r="T1177" s="46">
        <v>0</v>
      </c>
      <c r="U1177" s="46" t="str">
        <f t="shared" ca="1" si="242"/>
        <v>Dec</v>
      </c>
      <c r="V1177" s="42">
        <v>0</v>
      </c>
      <c r="W1177" s="47">
        <f t="shared" si="243"/>
        <v>0</v>
      </c>
      <c r="X1177" s="48">
        <f t="shared" ca="1" si="244"/>
        <v>0</v>
      </c>
      <c r="Y1177" s="47" t="b">
        <f t="shared" si="245"/>
        <v>0</v>
      </c>
      <c r="Z1177" s="50">
        <v>1</v>
      </c>
      <c r="AA1177" s="50">
        <f t="shared" si="246"/>
        <v>0</v>
      </c>
      <c r="AB1177" s="27">
        <v>1000003867</v>
      </c>
    </row>
    <row r="1178" spans="1:28" s="27" customFormat="1" ht="13.8" hidden="1">
      <c r="A1178" s="50" t="s">
        <v>1245</v>
      </c>
      <c r="B1178" s="58" t="s">
        <v>58</v>
      </c>
      <c r="C1178" s="63" t="s">
        <v>2460</v>
      </c>
      <c r="D1178" s="63">
        <v>1000003870</v>
      </c>
      <c r="E1178" s="63" t="s">
        <v>2461</v>
      </c>
      <c r="F1178" s="40">
        <v>45349</v>
      </c>
      <c r="G1178" s="40" t="str">
        <f t="shared" si="234"/>
        <v>Targeted Dealer</v>
      </c>
      <c r="H1178" s="40"/>
      <c r="I1178" s="41">
        <v>50</v>
      </c>
      <c r="J1178" s="41">
        <f t="shared" ca="1" si="235"/>
        <v>1101.6129032258063</v>
      </c>
      <c r="K1178" s="42">
        <v>18</v>
      </c>
      <c r="L1178" s="43">
        <f t="shared" ca="1" si="236"/>
        <v>-1083.6129032258063</v>
      </c>
      <c r="M1178" s="43">
        <f t="shared" ca="1" si="237"/>
        <v>1.6339677891654467</v>
      </c>
      <c r="N1178" s="44">
        <v>13</v>
      </c>
      <c r="O1178" s="45" t="str">
        <f t="shared" ca="1" si="238"/>
        <v>Nov</v>
      </c>
      <c r="P1178" s="42">
        <v>13</v>
      </c>
      <c r="Q1178" s="44">
        <f t="shared" si="239"/>
        <v>5</v>
      </c>
      <c r="R1178" s="45">
        <f t="shared" ca="1" si="240"/>
        <v>0.38461538461538458</v>
      </c>
      <c r="S1178" s="44" t="str">
        <f t="shared" ca="1" si="241"/>
        <v>GROWTH</v>
      </c>
      <c r="T1178" s="46">
        <v>0</v>
      </c>
      <c r="U1178" s="46" t="str">
        <f t="shared" ca="1" si="242"/>
        <v>Dec</v>
      </c>
      <c r="V1178" s="42">
        <v>0</v>
      </c>
      <c r="W1178" s="47">
        <f t="shared" si="243"/>
        <v>18</v>
      </c>
      <c r="X1178" s="48">
        <f t="shared" ca="1" si="244"/>
        <v>0</v>
      </c>
      <c r="Y1178" s="47" t="b">
        <f t="shared" si="245"/>
        <v>0</v>
      </c>
      <c r="Z1178" s="50">
        <v>0</v>
      </c>
      <c r="AA1178" s="50">
        <f t="shared" si="246"/>
        <v>0</v>
      </c>
      <c r="AB1178" s="27">
        <v>1000003870</v>
      </c>
    </row>
    <row r="1179" spans="1:28" s="27" customFormat="1" ht="13.8" hidden="1">
      <c r="A1179" s="50" t="s">
        <v>1245</v>
      </c>
      <c r="B1179" s="58" t="s">
        <v>58</v>
      </c>
      <c r="C1179" s="63" t="s">
        <v>2462</v>
      </c>
      <c r="D1179" s="63">
        <v>1000003889</v>
      </c>
      <c r="E1179" s="63" t="s">
        <v>2463</v>
      </c>
      <c r="F1179" s="40">
        <v>45369</v>
      </c>
      <c r="G1179" s="40" t="str">
        <f t="shared" si="234"/>
        <v>Targeted Dealer</v>
      </c>
      <c r="H1179" s="40"/>
      <c r="I1179" s="41">
        <v>20</v>
      </c>
      <c r="J1179" s="41">
        <f t="shared" ca="1" si="235"/>
        <v>440.64516129032256</v>
      </c>
      <c r="K1179" s="42">
        <v>28.5</v>
      </c>
      <c r="L1179" s="43">
        <f t="shared" ca="1" si="236"/>
        <v>-412.14516129032256</v>
      </c>
      <c r="M1179" s="43">
        <f t="shared" ca="1" si="237"/>
        <v>6.4677891654465594</v>
      </c>
      <c r="N1179" s="44">
        <v>48.65</v>
      </c>
      <c r="O1179" s="45" t="str">
        <f t="shared" ca="1" si="238"/>
        <v>Nov</v>
      </c>
      <c r="P1179" s="42">
        <v>48.65</v>
      </c>
      <c r="Q1179" s="44">
        <f t="shared" si="239"/>
        <v>-20.149999999999999</v>
      </c>
      <c r="R1179" s="45">
        <f t="shared" ca="1" si="240"/>
        <v>-0.41418293936279549</v>
      </c>
      <c r="S1179" s="44" t="str">
        <f t="shared" ca="1" si="241"/>
        <v>DEGROWTH</v>
      </c>
      <c r="T1179" s="46">
        <v>0</v>
      </c>
      <c r="U1179" s="46" t="str">
        <f t="shared" ca="1" si="242"/>
        <v>Dec</v>
      </c>
      <c r="V1179" s="42">
        <v>0</v>
      </c>
      <c r="W1179" s="47">
        <f t="shared" si="243"/>
        <v>28.5</v>
      </c>
      <c r="X1179" s="48">
        <f t="shared" ca="1" si="244"/>
        <v>0</v>
      </c>
      <c r="Y1179" s="47" t="b">
        <f t="shared" si="245"/>
        <v>0</v>
      </c>
      <c r="Z1179" s="50">
        <v>0</v>
      </c>
      <c r="AA1179" s="50">
        <f t="shared" si="246"/>
        <v>0</v>
      </c>
      <c r="AB1179" s="27">
        <v>1000003889</v>
      </c>
    </row>
    <row r="1180" spans="1:28" s="27" customFormat="1" ht="13.8" hidden="1">
      <c r="A1180" s="50" t="s">
        <v>1245</v>
      </c>
      <c r="B1180" s="58" t="s">
        <v>58</v>
      </c>
      <c r="C1180" s="63" t="s">
        <v>2464</v>
      </c>
      <c r="D1180" s="63">
        <v>1000003894</v>
      </c>
      <c r="E1180" s="63" t="s">
        <v>2465</v>
      </c>
      <c r="F1180" s="40">
        <v>45373</v>
      </c>
      <c r="G1180" s="40" t="str">
        <f t="shared" si="234"/>
        <v>Targeted Dealer</v>
      </c>
      <c r="H1180" s="40"/>
      <c r="I1180" s="41">
        <v>40</v>
      </c>
      <c r="J1180" s="41">
        <f t="shared" ca="1" si="235"/>
        <v>881.29032258064512</v>
      </c>
      <c r="K1180" s="42">
        <v>24</v>
      </c>
      <c r="L1180" s="43">
        <f t="shared" ca="1" si="236"/>
        <v>-857.29032258064512</v>
      </c>
      <c r="M1180" s="43">
        <f t="shared" ca="1" si="237"/>
        <v>2.7232796486090778</v>
      </c>
      <c r="N1180" s="44">
        <v>21.25</v>
      </c>
      <c r="O1180" s="45" t="str">
        <f t="shared" ca="1" si="238"/>
        <v>Nov</v>
      </c>
      <c r="P1180" s="42">
        <v>21.25</v>
      </c>
      <c r="Q1180" s="44">
        <f t="shared" si="239"/>
        <v>2.75</v>
      </c>
      <c r="R1180" s="45">
        <f t="shared" ca="1" si="240"/>
        <v>0.12941176470588234</v>
      </c>
      <c r="S1180" s="44" t="str">
        <f t="shared" ca="1" si="241"/>
        <v>GROWTH</v>
      </c>
      <c r="T1180" s="46">
        <v>0</v>
      </c>
      <c r="U1180" s="46" t="str">
        <f t="shared" ca="1" si="242"/>
        <v>Dec</v>
      </c>
      <c r="V1180" s="42">
        <v>0</v>
      </c>
      <c r="W1180" s="47">
        <f t="shared" si="243"/>
        <v>24</v>
      </c>
      <c r="X1180" s="48">
        <f t="shared" ca="1" si="244"/>
        <v>0</v>
      </c>
      <c r="Y1180" s="47" t="b">
        <f t="shared" si="245"/>
        <v>0</v>
      </c>
      <c r="Z1180" s="50">
        <v>0</v>
      </c>
      <c r="AA1180" s="50">
        <f t="shared" si="246"/>
        <v>0</v>
      </c>
      <c r="AB1180" s="27">
        <v>1000003894</v>
      </c>
    </row>
    <row r="1181" spans="1:28" s="27" customFormat="1" ht="13.8" hidden="1">
      <c r="A1181" s="50" t="s">
        <v>1245</v>
      </c>
      <c r="B1181" s="58" t="s">
        <v>58</v>
      </c>
      <c r="C1181" s="63" t="s">
        <v>2466</v>
      </c>
      <c r="D1181" s="63">
        <v>1000003897</v>
      </c>
      <c r="E1181" s="63" t="s">
        <v>2467</v>
      </c>
      <c r="F1181" s="40">
        <v>45380</v>
      </c>
      <c r="G1181" s="40" t="str">
        <f t="shared" si="234"/>
        <v>Targeted Dealer</v>
      </c>
      <c r="H1181" s="40"/>
      <c r="I1181" s="41">
        <v>40</v>
      </c>
      <c r="J1181" s="41">
        <f t="shared" ca="1" si="235"/>
        <v>881.29032258064512</v>
      </c>
      <c r="K1181" s="42">
        <v>5</v>
      </c>
      <c r="L1181" s="43">
        <f t="shared" ca="1" si="236"/>
        <v>-876.29032258064512</v>
      </c>
      <c r="M1181" s="43">
        <f t="shared" ca="1" si="237"/>
        <v>0.56734992679355789</v>
      </c>
      <c r="N1181" s="44">
        <v>27.25</v>
      </c>
      <c r="O1181" s="45" t="str">
        <f t="shared" ca="1" si="238"/>
        <v>Nov</v>
      </c>
      <c r="P1181" s="42">
        <v>27.25</v>
      </c>
      <c r="Q1181" s="44">
        <f t="shared" si="239"/>
        <v>-22.25</v>
      </c>
      <c r="R1181" s="45">
        <f t="shared" ca="1" si="240"/>
        <v>-0.8165137614678899</v>
      </c>
      <c r="S1181" s="44" t="str">
        <f t="shared" ca="1" si="241"/>
        <v>DEGROWTH</v>
      </c>
      <c r="T1181" s="46">
        <v>0</v>
      </c>
      <c r="U1181" s="46" t="str">
        <f t="shared" ca="1" si="242"/>
        <v>Dec</v>
      </c>
      <c r="V1181" s="42">
        <v>0</v>
      </c>
      <c r="W1181" s="47">
        <f t="shared" si="243"/>
        <v>5</v>
      </c>
      <c r="X1181" s="48">
        <f t="shared" ca="1" si="244"/>
        <v>0</v>
      </c>
      <c r="Y1181" s="47" t="b">
        <f t="shared" si="245"/>
        <v>0</v>
      </c>
      <c r="Z1181" s="50">
        <v>0</v>
      </c>
      <c r="AA1181" s="50">
        <f t="shared" si="246"/>
        <v>0</v>
      </c>
      <c r="AB1181" s="27">
        <v>1000003897</v>
      </c>
    </row>
    <row r="1182" spans="1:28" s="27" customFormat="1" ht="13.8" hidden="1">
      <c r="A1182" s="50" t="s">
        <v>1245</v>
      </c>
      <c r="B1182" s="58" t="s">
        <v>58</v>
      </c>
      <c r="C1182" s="63" t="s">
        <v>2468</v>
      </c>
      <c r="D1182" s="63">
        <v>1000003911</v>
      </c>
      <c r="E1182" s="63" t="s">
        <v>2469</v>
      </c>
      <c r="F1182" s="40">
        <v>45401</v>
      </c>
      <c r="G1182" s="40" t="str">
        <f t="shared" si="234"/>
        <v>Targeted Dealer</v>
      </c>
      <c r="H1182" s="40"/>
      <c r="I1182" s="41">
        <v>50</v>
      </c>
      <c r="J1182" s="41">
        <f t="shared" ca="1" si="235"/>
        <v>1101.6129032258063</v>
      </c>
      <c r="K1182" s="42">
        <v>32</v>
      </c>
      <c r="L1182" s="43">
        <f t="shared" ca="1" si="236"/>
        <v>-1069.6129032258063</v>
      </c>
      <c r="M1182" s="43">
        <f t="shared" ca="1" si="237"/>
        <v>2.9048316251830162</v>
      </c>
      <c r="N1182" s="44">
        <v>51.5</v>
      </c>
      <c r="O1182" s="45" t="str">
        <f t="shared" ca="1" si="238"/>
        <v>Nov</v>
      </c>
      <c r="P1182" s="42">
        <v>51.5</v>
      </c>
      <c r="Q1182" s="44">
        <f t="shared" si="239"/>
        <v>-19.5</v>
      </c>
      <c r="R1182" s="45">
        <f t="shared" ca="1" si="240"/>
        <v>-0.37864077669902918</v>
      </c>
      <c r="S1182" s="44" t="str">
        <f t="shared" ca="1" si="241"/>
        <v>DEGROWTH</v>
      </c>
      <c r="T1182" s="46">
        <v>0</v>
      </c>
      <c r="U1182" s="46" t="str">
        <f t="shared" ca="1" si="242"/>
        <v>Dec</v>
      </c>
      <c r="V1182" s="42">
        <v>0</v>
      </c>
      <c r="W1182" s="47">
        <f t="shared" si="243"/>
        <v>32</v>
      </c>
      <c r="X1182" s="48">
        <f t="shared" ca="1" si="244"/>
        <v>0</v>
      </c>
      <c r="Y1182" s="47" t="b">
        <f t="shared" si="245"/>
        <v>0</v>
      </c>
      <c r="Z1182" s="50">
        <v>0</v>
      </c>
      <c r="AA1182" s="50">
        <f t="shared" si="246"/>
        <v>0</v>
      </c>
      <c r="AB1182" s="27">
        <v>1000003911</v>
      </c>
    </row>
    <row r="1183" spans="1:28" s="27" customFormat="1" ht="13.8" hidden="1">
      <c r="A1183" s="50" t="s">
        <v>1245</v>
      </c>
      <c r="B1183" s="58" t="s">
        <v>58</v>
      </c>
      <c r="C1183" s="63" t="s">
        <v>2470</v>
      </c>
      <c r="D1183" s="63">
        <v>1000003928</v>
      </c>
      <c r="E1183" s="63" t="s">
        <v>2471</v>
      </c>
      <c r="F1183" s="40">
        <v>45412</v>
      </c>
      <c r="G1183" s="40" t="str">
        <f t="shared" si="234"/>
        <v>Targeted Dealer</v>
      </c>
      <c r="H1183" s="40"/>
      <c r="I1183" s="41">
        <v>20</v>
      </c>
      <c r="J1183" s="41">
        <f t="shared" ca="1" si="235"/>
        <v>440.64516129032256</v>
      </c>
      <c r="K1183" s="42">
        <v>14.25</v>
      </c>
      <c r="L1183" s="43">
        <f t="shared" ca="1" si="236"/>
        <v>-426.39516129032256</v>
      </c>
      <c r="M1183" s="43">
        <f t="shared" ca="1" si="237"/>
        <v>3.2338945827232797</v>
      </c>
      <c r="N1183" s="44">
        <v>4.25</v>
      </c>
      <c r="O1183" s="45" t="str">
        <f t="shared" ca="1" si="238"/>
        <v>Nov</v>
      </c>
      <c r="P1183" s="42">
        <v>4.25</v>
      </c>
      <c r="Q1183" s="44">
        <f t="shared" si="239"/>
        <v>10</v>
      </c>
      <c r="R1183" s="45">
        <f t="shared" ca="1" si="240"/>
        <v>2.3529411764705883</v>
      </c>
      <c r="S1183" s="44" t="str">
        <f t="shared" ca="1" si="241"/>
        <v>GROWTH</v>
      </c>
      <c r="T1183" s="46">
        <v>0</v>
      </c>
      <c r="U1183" s="46" t="str">
        <f t="shared" ca="1" si="242"/>
        <v>Dec</v>
      </c>
      <c r="V1183" s="42">
        <v>0</v>
      </c>
      <c r="W1183" s="47">
        <f t="shared" si="243"/>
        <v>14.25</v>
      </c>
      <c r="X1183" s="48">
        <f t="shared" ca="1" si="244"/>
        <v>0</v>
      </c>
      <c r="Y1183" s="47" t="b">
        <f t="shared" si="245"/>
        <v>0</v>
      </c>
      <c r="Z1183" s="50">
        <v>0</v>
      </c>
      <c r="AA1183" s="50">
        <f t="shared" si="246"/>
        <v>0</v>
      </c>
      <c r="AB1183" s="27">
        <v>1000003928</v>
      </c>
    </row>
    <row r="1184" spans="1:28" s="27" customFormat="1" ht="13.8" hidden="1">
      <c r="A1184" s="50" t="s">
        <v>1245</v>
      </c>
      <c r="B1184" s="58" t="s">
        <v>58</v>
      </c>
      <c r="C1184" s="63" t="s">
        <v>2472</v>
      </c>
      <c r="D1184" s="63">
        <v>1000003950</v>
      </c>
      <c r="E1184" s="63" t="s">
        <v>2473</v>
      </c>
      <c r="F1184" s="40">
        <v>45422</v>
      </c>
      <c r="G1184" s="40" t="str">
        <f t="shared" si="234"/>
        <v>Targeted Dealer</v>
      </c>
      <c r="H1184" s="40"/>
      <c r="I1184" s="41">
        <v>20</v>
      </c>
      <c r="J1184" s="41">
        <f t="shared" ca="1" si="235"/>
        <v>440.64516129032256</v>
      </c>
      <c r="K1184" s="42">
        <v>1</v>
      </c>
      <c r="L1184" s="43">
        <f t="shared" ca="1" si="236"/>
        <v>-439.64516129032256</v>
      </c>
      <c r="M1184" s="43">
        <f t="shared" ca="1" si="237"/>
        <v>0.22693997071742314</v>
      </c>
      <c r="N1184" s="44">
        <v>2.5</v>
      </c>
      <c r="O1184" s="45" t="str">
        <f t="shared" ca="1" si="238"/>
        <v>Nov</v>
      </c>
      <c r="P1184" s="42">
        <v>2.5</v>
      </c>
      <c r="Q1184" s="44">
        <f t="shared" si="239"/>
        <v>-1.5</v>
      </c>
      <c r="R1184" s="45">
        <f t="shared" ca="1" si="240"/>
        <v>-0.6</v>
      </c>
      <c r="S1184" s="44" t="str">
        <f t="shared" ca="1" si="241"/>
        <v>DEGROWTH</v>
      </c>
      <c r="T1184" s="46">
        <v>0</v>
      </c>
      <c r="U1184" s="46" t="str">
        <f t="shared" ca="1" si="242"/>
        <v>Dec</v>
      </c>
      <c r="V1184" s="42">
        <v>0</v>
      </c>
      <c r="W1184" s="47">
        <f t="shared" si="243"/>
        <v>1</v>
      </c>
      <c r="X1184" s="48">
        <f t="shared" ca="1" si="244"/>
        <v>0</v>
      </c>
      <c r="Y1184" s="47" t="b">
        <f t="shared" si="245"/>
        <v>0</v>
      </c>
      <c r="Z1184" s="50">
        <v>0</v>
      </c>
      <c r="AA1184" s="50">
        <f t="shared" si="246"/>
        <v>0</v>
      </c>
      <c r="AB1184" s="27">
        <v>1000003950</v>
      </c>
    </row>
    <row r="1185" spans="1:28" s="27" customFormat="1" ht="13.8" hidden="1">
      <c r="A1185" s="50" t="s">
        <v>1245</v>
      </c>
      <c r="B1185" s="58" t="s">
        <v>58</v>
      </c>
      <c r="C1185" s="63" t="s">
        <v>2474</v>
      </c>
      <c r="D1185" s="63">
        <v>1000003990</v>
      </c>
      <c r="E1185" s="63" t="s">
        <v>2475</v>
      </c>
      <c r="F1185" s="40">
        <v>45443</v>
      </c>
      <c r="G1185" s="40" t="str">
        <f t="shared" si="234"/>
        <v>Targeted Dealer</v>
      </c>
      <c r="H1185" s="40"/>
      <c r="I1185" s="41">
        <v>20</v>
      </c>
      <c r="J1185" s="41">
        <f t="shared" ca="1" si="235"/>
        <v>440.64516129032256</v>
      </c>
      <c r="K1185" s="42">
        <v>10.75</v>
      </c>
      <c r="L1185" s="43">
        <f t="shared" ca="1" si="236"/>
        <v>-429.89516129032256</v>
      </c>
      <c r="M1185" s="43">
        <f t="shared" ca="1" si="237"/>
        <v>2.4396046852122986</v>
      </c>
      <c r="N1185" s="44">
        <v>19.75</v>
      </c>
      <c r="O1185" s="45" t="str">
        <f t="shared" ca="1" si="238"/>
        <v>Nov</v>
      </c>
      <c r="P1185" s="42">
        <v>19.75</v>
      </c>
      <c r="Q1185" s="44">
        <f t="shared" si="239"/>
        <v>-9</v>
      </c>
      <c r="R1185" s="45">
        <f t="shared" ca="1" si="240"/>
        <v>-0.45569620253164556</v>
      </c>
      <c r="S1185" s="44" t="str">
        <f t="shared" ca="1" si="241"/>
        <v>DEGROWTH</v>
      </c>
      <c r="T1185" s="46">
        <v>0</v>
      </c>
      <c r="U1185" s="46" t="str">
        <f t="shared" ca="1" si="242"/>
        <v>Dec</v>
      </c>
      <c r="V1185" s="42">
        <v>0</v>
      </c>
      <c r="W1185" s="47">
        <f t="shared" si="243"/>
        <v>10.75</v>
      </c>
      <c r="X1185" s="48">
        <f t="shared" ca="1" si="244"/>
        <v>0</v>
      </c>
      <c r="Y1185" s="47" t="b">
        <f t="shared" si="245"/>
        <v>0</v>
      </c>
      <c r="Z1185" s="50">
        <v>0</v>
      </c>
      <c r="AA1185" s="50">
        <f t="shared" si="246"/>
        <v>0</v>
      </c>
      <c r="AB1185" s="27">
        <v>1000003990</v>
      </c>
    </row>
    <row r="1186" spans="1:28" s="27" customFormat="1" ht="13.8" hidden="1">
      <c r="A1186" s="50" t="s">
        <v>1245</v>
      </c>
      <c r="B1186" s="58" t="s">
        <v>58</v>
      </c>
      <c r="C1186" s="63" t="s">
        <v>2476</v>
      </c>
      <c r="D1186" s="63">
        <v>1000004024</v>
      </c>
      <c r="E1186" s="63" t="s">
        <v>2477</v>
      </c>
      <c r="F1186" s="40">
        <v>45472</v>
      </c>
      <c r="G1186" s="40" t="str">
        <f t="shared" si="234"/>
        <v>Targeted Dealer</v>
      </c>
      <c r="H1186" s="50"/>
      <c r="I1186" s="41">
        <v>20</v>
      </c>
      <c r="J1186" s="41">
        <f t="shared" ca="1" si="235"/>
        <v>440.64516129032256</v>
      </c>
      <c r="K1186" s="42">
        <v>0</v>
      </c>
      <c r="L1186" s="43">
        <f t="shared" ca="1" si="236"/>
        <v>-440.64516129032256</v>
      </c>
      <c r="M1186" s="43">
        <f t="shared" ca="1" si="237"/>
        <v>0</v>
      </c>
      <c r="N1186" s="44">
        <v>19.5</v>
      </c>
      <c r="O1186" s="45" t="str">
        <f t="shared" ca="1" si="238"/>
        <v>Nov</v>
      </c>
      <c r="P1186" s="42">
        <v>19.5</v>
      </c>
      <c r="Q1186" s="44">
        <f t="shared" si="239"/>
        <v>-19.5</v>
      </c>
      <c r="R1186" s="45">
        <f t="shared" ca="1" si="240"/>
        <v>-1</v>
      </c>
      <c r="S1186" s="44" t="str">
        <f t="shared" ca="1" si="241"/>
        <v>DEGROWTH</v>
      </c>
      <c r="T1186" s="46">
        <v>0</v>
      </c>
      <c r="U1186" s="46" t="str">
        <f t="shared" ca="1" si="242"/>
        <v>Dec</v>
      </c>
      <c r="V1186" s="42">
        <v>0</v>
      </c>
      <c r="W1186" s="47">
        <f t="shared" si="243"/>
        <v>0</v>
      </c>
      <c r="X1186" s="48">
        <f t="shared" ca="1" si="244"/>
        <v>0</v>
      </c>
      <c r="Y1186" s="47" t="b">
        <f t="shared" si="245"/>
        <v>0</v>
      </c>
      <c r="Z1186" s="50">
        <v>1</v>
      </c>
      <c r="AA1186" s="50">
        <f t="shared" si="246"/>
        <v>0</v>
      </c>
      <c r="AB1186" s="27">
        <v>1000004024</v>
      </c>
    </row>
    <row r="1187" spans="1:28" s="27" customFormat="1" ht="13.8" hidden="1">
      <c r="A1187" s="50" t="s">
        <v>1245</v>
      </c>
      <c r="B1187" s="63" t="s">
        <v>58</v>
      </c>
      <c r="C1187" s="63" t="s">
        <v>2478</v>
      </c>
      <c r="D1187" s="63">
        <v>1000004049</v>
      </c>
      <c r="E1187" s="63" t="s">
        <v>2479</v>
      </c>
      <c r="F1187" s="40">
        <v>45493</v>
      </c>
      <c r="G1187" s="40" t="str">
        <f t="shared" si="234"/>
        <v>Targeted Dealer</v>
      </c>
      <c r="H1187" s="50"/>
      <c r="I1187" s="41">
        <v>40</v>
      </c>
      <c r="J1187" s="41">
        <f t="shared" ca="1" si="235"/>
        <v>881.29032258064512</v>
      </c>
      <c r="K1187" s="42">
        <v>40</v>
      </c>
      <c r="L1187" s="43">
        <f t="shared" ca="1" si="236"/>
        <v>-841.29032258064512</v>
      </c>
      <c r="M1187" s="43">
        <f t="shared" ca="1" si="237"/>
        <v>4.5387994143484631</v>
      </c>
      <c r="N1187" s="44">
        <v>56</v>
      </c>
      <c r="O1187" s="45" t="str">
        <f t="shared" ca="1" si="238"/>
        <v>Nov</v>
      </c>
      <c r="P1187" s="42">
        <v>56</v>
      </c>
      <c r="Q1187" s="44">
        <f t="shared" si="239"/>
        <v>-16</v>
      </c>
      <c r="R1187" s="45">
        <f t="shared" ca="1" si="240"/>
        <v>-0.2857142857142857</v>
      </c>
      <c r="S1187" s="44" t="str">
        <f t="shared" ca="1" si="241"/>
        <v>DEGROWTH</v>
      </c>
      <c r="T1187" s="46">
        <v>0</v>
      </c>
      <c r="U1187" s="46" t="str">
        <f t="shared" ca="1" si="242"/>
        <v>Dec</v>
      </c>
      <c r="V1187" s="42">
        <v>0</v>
      </c>
      <c r="W1187" s="47">
        <f t="shared" si="243"/>
        <v>40</v>
      </c>
      <c r="X1187" s="48">
        <f t="shared" ca="1" si="244"/>
        <v>0</v>
      </c>
      <c r="Y1187" s="47" t="b">
        <f t="shared" si="245"/>
        <v>0</v>
      </c>
      <c r="Z1187" s="50">
        <v>0</v>
      </c>
      <c r="AA1187" s="50">
        <f t="shared" si="246"/>
        <v>0</v>
      </c>
      <c r="AB1187" s="27">
        <v>1000004049</v>
      </c>
    </row>
    <row r="1188" spans="1:28" s="27" customFormat="1" ht="13.8" hidden="1">
      <c r="A1188" s="50" t="s">
        <v>1245</v>
      </c>
      <c r="B1188" s="63" t="s">
        <v>58</v>
      </c>
      <c r="C1188" s="63" t="s">
        <v>2480</v>
      </c>
      <c r="D1188" s="63">
        <v>1000004106</v>
      </c>
      <c r="E1188" s="63" t="s">
        <v>2481</v>
      </c>
      <c r="F1188" s="53">
        <v>45535</v>
      </c>
      <c r="G1188" s="40" t="str">
        <f t="shared" si="234"/>
        <v>Targeted Dealer</v>
      </c>
      <c r="H1188" s="50"/>
      <c r="I1188" s="41">
        <v>20</v>
      </c>
      <c r="J1188" s="41">
        <f t="shared" ca="1" si="235"/>
        <v>440.64516129032256</v>
      </c>
      <c r="K1188" s="42">
        <v>15.75</v>
      </c>
      <c r="L1188" s="43">
        <f t="shared" ca="1" si="236"/>
        <v>-424.89516129032256</v>
      </c>
      <c r="M1188" s="43">
        <f t="shared" ca="1" si="237"/>
        <v>3.5743045387994146</v>
      </c>
      <c r="N1188" s="44">
        <v>10.95</v>
      </c>
      <c r="O1188" s="45" t="str">
        <f t="shared" ca="1" si="238"/>
        <v>Nov</v>
      </c>
      <c r="P1188" s="42">
        <v>10.95</v>
      </c>
      <c r="Q1188" s="44">
        <f t="shared" si="239"/>
        <v>4.8000000000000007</v>
      </c>
      <c r="R1188" s="45">
        <f t="shared" ca="1" si="240"/>
        <v>0.43835616438356184</v>
      </c>
      <c r="S1188" s="44" t="str">
        <f t="shared" ca="1" si="241"/>
        <v>GROWTH</v>
      </c>
      <c r="T1188" s="46">
        <v>0</v>
      </c>
      <c r="U1188" s="46" t="str">
        <f t="shared" ca="1" si="242"/>
        <v>Dec</v>
      </c>
      <c r="V1188" s="42">
        <v>0</v>
      </c>
      <c r="W1188" s="47">
        <f t="shared" si="243"/>
        <v>15.75</v>
      </c>
      <c r="X1188" s="48">
        <f t="shared" ca="1" si="244"/>
        <v>0</v>
      </c>
      <c r="Y1188" s="47" t="b">
        <f t="shared" si="245"/>
        <v>0</v>
      </c>
      <c r="Z1188" s="50">
        <v>0</v>
      </c>
      <c r="AA1188" s="50">
        <f t="shared" si="246"/>
        <v>0</v>
      </c>
      <c r="AB1188" s="27">
        <v>1000004106</v>
      </c>
    </row>
    <row r="1189" spans="1:28" s="27" customFormat="1" ht="13.8" hidden="1">
      <c r="A1189" s="39" t="s">
        <v>1245</v>
      </c>
      <c r="B1189" s="58" t="s">
        <v>50</v>
      </c>
      <c r="C1189" s="59" t="s">
        <v>2482</v>
      </c>
      <c r="D1189" s="59">
        <v>1000000767</v>
      </c>
      <c r="E1189" s="60" t="s">
        <v>2483</v>
      </c>
      <c r="F1189" s="40">
        <v>38565</v>
      </c>
      <c r="G1189" s="40" t="str">
        <f t="shared" si="234"/>
        <v>Targeted Dealer</v>
      </c>
      <c r="H1189" s="40" t="s">
        <v>113</v>
      </c>
      <c r="I1189" s="41">
        <v>1140</v>
      </c>
      <c r="J1189" s="41">
        <f t="shared" ca="1" si="235"/>
        <v>25116.774193548386</v>
      </c>
      <c r="K1189" s="42">
        <v>570</v>
      </c>
      <c r="L1189" s="43">
        <f t="shared" ca="1" si="236"/>
        <v>-24546.774193548386</v>
      </c>
      <c r="M1189" s="43">
        <f t="shared" ca="1" si="237"/>
        <v>2.2693997071742316</v>
      </c>
      <c r="N1189" s="44">
        <v>903</v>
      </c>
      <c r="O1189" s="45" t="str">
        <f t="shared" ca="1" si="238"/>
        <v>Nov</v>
      </c>
      <c r="P1189" s="42">
        <v>903</v>
      </c>
      <c r="Q1189" s="44">
        <f t="shared" si="239"/>
        <v>-333</v>
      </c>
      <c r="R1189" s="45">
        <f t="shared" ca="1" si="240"/>
        <v>-0.3687707641196013</v>
      </c>
      <c r="S1189" s="44" t="str">
        <f t="shared" ca="1" si="241"/>
        <v>DEGROWTH</v>
      </c>
      <c r="T1189" s="46">
        <v>1084.2</v>
      </c>
      <c r="U1189" s="46" t="str">
        <f t="shared" ca="1" si="242"/>
        <v>Dec</v>
      </c>
      <c r="V1189" s="42">
        <v>1084.2</v>
      </c>
      <c r="W1189" s="47">
        <f t="shared" si="243"/>
        <v>-514.20000000000005</v>
      </c>
      <c r="X1189" s="48">
        <f t="shared" ca="1" si="244"/>
        <v>-0.4742667404537908</v>
      </c>
      <c r="Y1189" s="47" t="str">
        <f t="shared" ca="1" si="245"/>
        <v>DEGROWTH</v>
      </c>
      <c r="Z1189" s="50">
        <v>0</v>
      </c>
      <c r="AA1189" s="50">
        <f t="shared" si="246"/>
        <v>1</v>
      </c>
      <c r="AB1189" s="27">
        <v>1000000767</v>
      </c>
    </row>
    <row r="1190" spans="1:28" s="27" customFormat="1" ht="13.8" hidden="1">
      <c r="A1190" s="39" t="s">
        <v>1245</v>
      </c>
      <c r="B1190" s="58" t="s">
        <v>50</v>
      </c>
      <c r="C1190" s="59" t="s">
        <v>2484</v>
      </c>
      <c r="D1190" s="59">
        <v>1000000772</v>
      </c>
      <c r="E1190" s="60" t="s">
        <v>2485</v>
      </c>
      <c r="F1190" s="40">
        <v>40640</v>
      </c>
      <c r="G1190" s="40" t="str">
        <f t="shared" si="234"/>
        <v>Targeted Dealer</v>
      </c>
      <c r="H1190" s="40"/>
      <c r="I1190" s="41">
        <v>85</v>
      </c>
      <c r="J1190" s="41">
        <f t="shared" ca="1" si="235"/>
        <v>1872.7419354838707</v>
      </c>
      <c r="K1190" s="42">
        <v>32</v>
      </c>
      <c r="L1190" s="43">
        <f t="shared" ca="1" si="236"/>
        <v>-1840.7419354838707</v>
      </c>
      <c r="M1190" s="43">
        <f t="shared" ca="1" si="237"/>
        <v>1.7087244854017742</v>
      </c>
      <c r="N1190" s="44">
        <v>64</v>
      </c>
      <c r="O1190" s="45" t="str">
        <f t="shared" ca="1" si="238"/>
        <v>Nov</v>
      </c>
      <c r="P1190" s="42">
        <v>64</v>
      </c>
      <c r="Q1190" s="44">
        <f t="shared" si="239"/>
        <v>-32</v>
      </c>
      <c r="R1190" s="45">
        <f t="shared" ca="1" si="240"/>
        <v>-0.5</v>
      </c>
      <c r="S1190" s="44" t="str">
        <f t="shared" ca="1" si="241"/>
        <v>DEGROWTH</v>
      </c>
      <c r="T1190" s="46">
        <v>79</v>
      </c>
      <c r="U1190" s="46" t="str">
        <f t="shared" ca="1" si="242"/>
        <v>Dec</v>
      </c>
      <c r="V1190" s="42">
        <v>79</v>
      </c>
      <c r="W1190" s="47">
        <f t="shared" si="243"/>
        <v>-47</v>
      </c>
      <c r="X1190" s="48">
        <f t="shared" ca="1" si="244"/>
        <v>-0.59493670886075956</v>
      </c>
      <c r="Y1190" s="47" t="str">
        <f t="shared" ca="1" si="245"/>
        <v>DEGROWTH</v>
      </c>
      <c r="Z1190" s="50">
        <v>0</v>
      </c>
      <c r="AA1190" s="50">
        <f t="shared" si="246"/>
        <v>0</v>
      </c>
      <c r="AB1190" s="27">
        <v>1000000772</v>
      </c>
    </row>
    <row r="1191" spans="1:28" s="27" customFormat="1" ht="13.8" hidden="1">
      <c r="A1191" s="39" t="s">
        <v>1245</v>
      </c>
      <c r="B1191" s="58" t="s">
        <v>50</v>
      </c>
      <c r="C1191" s="59" t="s">
        <v>2486</v>
      </c>
      <c r="D1191" s="59">
        <v>1000000776</v>
      </c>
      <c r="E1191" s="60" t="s">
        <v>2487</v>
      </c>
      <c r="F1191" s="40">
        <v>41263</v>
      </c>
      <c r="G1191" s="40" t="str">
        <f t="shared" si="234"/>
        <v>Targeted Dealer</v>
      </c>
      <c r="H1191" s="40"/>
      <c r="I1191" s="41">
        <v>54</v>
      </c>
      <c r="J1191" s="41">
        <f t="shared" ca="1" si="235"/>
        <v>1189.741935483871</v>
      </c>
      <c r="K1191" s="42">
        <v>0</v>
      </c>
      <c r="L1191" s="43">
        <f t="shared" ca="1" si="236"/>
        <v>-1189.741935483871</v>
      </c>
      <c r="M1191" s="43">
        <f t="shared" ca="1" si="237"/>
        <v>0</v>
      </c>
      <c r="N1191" s="44">
        <v>75</v>
      </c>
      <c r="O1191" s="45" t="str">
        <f t="shared" ca="1" si="238"/>
        <v>Nov</v>
      </c>
      <c r="P1191" s="42">
        <v>75</v>
      </c>
      <c r="Q1191" s="44">
        <f t="shared" si="239"/>
        <v>-75</v>
      </c>
      <c r="R1191" s="45">
        <f t="shared" ca="1" si="240"/>
        <v>-1</v>
      </c>
      <c r="S1191" s="44" t="str">
        <f t="shared" ca="1" si="241"/>
        <v>DEGROWTH</v>
      </c>
      <c r="T1191" s="46">
        <v>50</v>
      </c>
      <c r="U1191" s="46" t="str">
        <f t="shared" ca="1" si="242"/>
        <v>Dec</v>
      </c>
      <c r="V1191" s="42">
        <v>50</v>
      </c>
      <c r="W1191" s="47">
        <f t="shared" si="243"/>
        <v>-50</v>
      </c>
      <c r="X1191" s="48">
        <f t="shared" ca="1" si="244"/>
        <v>-1</v>
      </c>
      <c r="Y1191" s="47" t="str">
        <f t="shared" ca="1" si="245"/>
        <v>DEGROWTH</v>
      </c>
      <c r="Z1191" s="50">
        <v>1</v>
      </c>
      <c r="AA1191" s="50">
        <f t="shared" si="246"/>
        <v>0</v>
      </c>
      <c r="AB1191" s="27">
        <v>1000000776</v>
      </c>
    </row>
    <row r="1192" spans="1:28" s="27" customFormat="1" ht="13.8" hidden="1">
      <c r="A1192" s="39" t="s">
        <v>1245</v>
      </c>
      <c r="B1192" s="58" t="s">
        <v>50</v>
      </c>
      <c r="C1192" s="59" t="s">
        <v>2488</v>
      </c>
      <c r="D1192" s="59">
        <v>1000000768</v>
      </c>
      <c r="E1192" s="60" t="s">
        <v>2489</v>
      </c>
      <c r="F1192" s="40">
        <v>41816</v>
      </c>
      <c r="G1192" s="40" t="str">
        <f t="shared" si="234"/>
        <v>Targeted Dealer</v>
      </c>
      <c r="H1192" s="40"/>
      <c r="I1192" s="41">
        <v>50</v>
      </c>
      <c r="J1192" s="41">
        <f t="shared" ca="1" si="235"/>
        <v>1101.6129032258063</v>
      </c>
      <c r="K1192" s="42">
        <v>0</v>
      </c>
      <c r="L1192" s="43">
        <f t="shared" ca="1" si="236"/>
        <v>-1101.6129032258063</v>
      </c>
      <c r="M1192" s="43">
        <f t="shared" ca="1" si="237"/>
        <v>0</v>
      </c>
      <c r="N1192" s="44">
        <v>50</v>
      </c>
      <c r="O1192" s="45" t="str">
        <f t="shared" ca="1" si="238"/>
        <v>Nov</v>
      </c>
      <c r="P1192" s="42">
        <v>50</v>
      </c>
      <c r="Q1192" s="44">
        <f t="shared" si="239"/>
        <v>-50</v>
      </c>
      <c r="R1192" s="45">
        <f t="shared" ca="1" si="240"/>
        <v>-1</v>
      </c>
      <c r="S1192" s="44" t="str">
        <f t="shared" ca="1" si="241"/>
        <v>DEGROWTH</v>
      </c>
      <c r="T1192" s="46">
        <v>30</v>
      </c>
      <c r="U1192" s="46" t="str">
        <f t="shared" ca="1" si="242"/>
        <v>Dec</v>
      </c>
      <c r="V1192" s="42">
        <v>30</v>
      </c>
      <c r="W1192" s="47">
        <f t="shared" si="243"/>
        <v>-30</v>
      </c>
      <c r="X1192" s="48">
        <f t="shared" ca="1" si="244"/>
        <v>-1</v>
      </c>
      <c r="Y1192" s="47" t="str">
        <f t="shared" ca="1" si="245"/>
        <v>DEGROWTH</v>
      </c>
      <c r="Z1192" s="50">
        <v>1</v>
      </c>
      <c r="AA1192" s="50">
        <f t="shared" si="246"/>
        <v>0</v>
      </c>
      <c r="AB1192" s="27">
        <v>1000000768</v>
      </c>
    </row>
    <row r="1193" spans="1:28" s="27" customFormat="1" ht="13.8" hidden="1">
      <c r="A1193" s="39" t="s">
        <v>1245</v>
      </c>
      <c r="B1193" s="58" t="s">
        <v>50</v>
      </c>
      <c r="C1193" s="59" t="s">
        <v>2490</v>
      </c>
      <c r="D1193" s="59">
        <v>1000000775</v>
      </c>
      <c r="E1193" s="60" t="s">
        <v>2491</v>
      </c>
      <c r="F1193" s="40">
        <v>42905</v>
      </c>
      <c r="G1193" s="40" t="str">
        <f t="shared" si="234"/>
        <v>Targeted Dealer</v>
      </c>
      <c r="H1193" s="40"/>
      <c r="I1193" s="41">
        <v>181</v>
      </c>
      <c r="J1193" s="41">
        <f t="shared" ca="1" si="235"/>
        <v>3987.8387096774195</v>
      </c>
      <c r="K1193" s="42">
        <v>125</v>
      </c>
      <c r="L1193" s="43">
        <f t="shared" ca="1" si="236"/>
        <v>-3862.8387096774195</v>
      </c>
      <c r="M1193" s="43">
        <f t="shared" ca="1" si="237"/>
        <v>3.1345299822848496</v>
      </c>
      <c r="N1193" s="44">
        <v>170</v>
      </c>
      <c r="O1193" s="45" t="str">
        <f t="shared" ca="1" si="238"/>
        <v>Nov</v>
      </c>
      <c r="P1193" s="42">
        <v>170</v>
      </c>
      <c r="Q1193" s="44">
        <f t="shared" si="239"/>
        <v>-45</v>
      </c>
      <c r="R1193" s="45">
        <f t="shared" ca="1" si="240"/>
        <v>-0.26470588235294112</v>
      </c>
      <c r="S1193" s="44" t="str">
        <f t="shared" ca="1" si="241"/>
        <v>DEGROWTH</v>
      </c>
      <c r="T1193" s="46">
        <v>165</v>
      </c>
      <c r="U1193" s="46" t="str">
        <f t="shared" ca="1" si="242"/>
        <v>Dec</v>
      </c>
      <c r="V1193" s="42">
        <v>165</v>
      </c>
      <c r="W1193" s="47">
        <f t="shared" si="243"/>
        <v>-40</v>
      </c>
      <c r="X1193" s="48">
        <f t="shared" ca="1" si="244"/>
        <v>-0.24242424242424243</v>
      </c>
      <c r="Y1193" s="47" t="str">
        <f t="shared" ca="1" si="245"/>
        <v>DEGROWTH</v>
      </c>
      <c r="Z1193" s="50">
        <v>0</v>
      </c>
      <c r="AA1193" s="50">
        <f t="shared" si="246"/>
        <v>0</v>
      </c>
      <c r="AB1193" s="27">
        <v>1000000775</v>
      </c>
    </row>
    <row r="1194" spans="1:28" s="27" customFormat="1" ht="13.8" hidden="1">
      <c r="A1194" s="39" t="s">
        <v>1245</v>
      </c>
      <c r="B1194" s="58" t="s">
        <v>50</v>
      </c>
      <c r="C1194" s="59" t="s">
        <v>2492</v>
      </c>
      <c r="D1194" s="59">
        <v>1000000770</v>
      </c>
      <c r="E1194" s="60" t="s">
        <v>2493</v>
      </c>
      <c r="F1194" s="40">
        <v>42977</v>
      </c>
      <c r="G1194" s="40" t="str">
        <f t="shared" si="234"/>
        <v>Targeted Dealer</v>
      </c>
      <c r="H1194" s="40"/>
      <c r="I1194" s="41">
        <v>50</v>
      </c>
      <c r="J1194" s="41">
        <f t="shared" ca="1" si="235"/>
        <v>1101.6129032258063</v>
      </c>
      <c r="K1194" s="42">
        <v>30</v>
      </c>
      <c r="L1194" s="43">
        <f t="shared" ca="1" si="236"/>
        <v>-1071.6129032258063</v>
      </c>
      <c r="M1194" s="43">
        <f t="shared" ca="1" si="237"/>
        <v>2.7232796486090778</v>
      </c>
      <c r="N1194" s="44">
        <v>30</v>
      </c>
      <c r="O1194" s="45" t="str">
        <f t="shared" ca="1" si="238"/>
        <v>Nov</v>
      </c>
      <c r="P1194" s="42">
        <v>30</v>
      </c>
      <c r="Q1194" s="44">
        <f t="shared" si="239"/>
        <v>0</v>
      </c>
      <c r="R1194" s="45">
        <f t="shared" ca="1" si="240"/>
        <v>0</v>
      </c>
      <c r="S1194" s="44" t="str">
        <f t="shared" ca="1" si="241"/>
        <v>GROWTH</v>
      </c>
      <c r="T1194" s="46">
        <v>82</v>
      </c>
      <c r="U1194" s="46" t="str">
        <f t="shared" ca="1" si="242"/>
        <v>Dec</v>
      </c>
      <c r="V1194" s="42">
        <v>82</v>
      </c>
      <c r="W1194" s="47">
        <f t="shared" si="243"/>
        <v>-52</v>
      </c>
      <c r="X1194" s="48">
        <f t="shared" ca="1" si="244"/>
        <v>-0.63414634146341464</v>
      </c>
      <c r="Y1194" s="47" t="str">
        <f t="shared" ca="1" si="245"/>
        <v>DEGROWTH</v>
      </c>
      <c r="Z1194" s="50">
        <v>0</v>
      </c>
      <c r="AA1194" s="50">
        <f t="shared" si="246"/>
        <v>0</v>
      </c>
      <c r="AB1194" s="27">
        <v>1000000770</v>
      </c>
    </row>
    <row r="1195" spans="1:28" s="27" customFormat="1" ht="13.8" hidden="1">
      <c r="A1195" s="39" t="s">
        <v>1245</v>
      </c>
      <c r="B1195" s="58" t="s">
        <v>50</v>
      </c>
      <c r="C1195" s="59" t="s">
        <v>2494</v>
      </c>
      <c r="D1195" s="59">
        <v>1000000773</v>
      </c>
      <c r="E1195" s="60" t="s">
        <v>2495</v>
      </c>
      <c r="F1195" s="40">
        <v>43066</v>
      </c>
      <c r="G1195" s="40" t="str">
        <f t="shared" si="234"/>
        <v>Targeted Dealer</v>
      </c>
      <c r="H1195" s="40"/>
      <c r="I1195" s="41">
        <v>185</v>
      </c>
      <c r="J1195" s="41">
        <f t="shared" ca="1" si="235"/>
        <v>4075.9677419354839</v>
      </c>
      <c r="K1195" s="42">
        <v>170</v>
      </c>
      <c r="L1195" s="43">
        <f t="shared" ca="1" si="236"/>
        <v>-3905.9677419354839</v>
      </c>
      <c r="M1195" s="43">
        <f t="shared" ca="1" si="237"/>
        <v>4.170788651022912</v>
      </c>
      <c r="N1195" s="44">
        <v>196</v>
      </c>
      <c r="O1195" s="45" t="str">
        <f t="shared" ca="1" si="238"/>
        <v>Nov</v>
      </c>
      <c r="P1195" s="42">
        <v>196</v>
      </c>
      <c r="Q1195" s="44">
        <f t="shared" si="239"/>
        <v>-26</v>
      </c>
      <c r="R1195" s="45">
        <f t="shared" ca="1" si="240"/>
        <v>-0.13265306122448983</v>
      </c>
      <c r="S1195" s="44" t="str">
        <f t="shared" ca="1" si="241"/>
        <v>DEGROWTH</v>
      </c>
      <c r="T1195" s="46">
        <v>160</v>
      </c>
      <c r="U1195" s="46" t="str">
        <f t="shared" ca="1" si="242"/>
        <v>Dec</v>
      </c>
      <c r="V1195" s="42">
        <v>160</v>
      </c>
      <c r="W1195" s="47">
        <f t="shared" si="243"/>
        <v>10</v>
      </c>
      <c r="X1195" s="48">
        <f t="shared" ca="1" si="244"/>
        <v>6.25E-2</v>
      </c>
      <c r="Y1195" s="47" t="str">
        <f t="shared" ca="1" si="245"/>
        <v>GROWTH</v>
      </c>
      <c r="Z1195" s="50">
        <v>0</v>
      </c>
      <c r="AA1195" s="50">
        <f t="shared" si="246"/>
        <v>0</v>
      </c>
      <c r="AB1195" s="27">
        <v>1000000773</v>
      </c>
    </row>
    <row r="1196" spans="1:28" s="27" customFormat="1" ht="13.8" hidden="1">
      <c r="A1196" s="39" t="s">
        <v>1245</v>
      </c>
      <c r="B1196" s="58" t="s">
        <v>50</v>
      </c>
      <c r="C1196" s="59" t="s">
        <v>2496</v>
      </c>
      <c r="D1196" s="59">
        <v>1000000769</v>
      </c>
      <c r="E1196" s="60" t="s">
        <v>2497</v>
      </c>
      <c r="F1196" s="40">
        <v>43305</v>
      </c>
      <c r="G1196" s="40" t="str">
        <f t="shared" si="234"/>
        <v>Targeted Dealer</v>
      </c>
      <c r="H1196" s="40"/>
      <c r="I1196" s="41">
        <v>80</v>
      </c>
      <c r="J1196" s="41">
        <f t="shared" ca="1" si="235"/>
        <v>1762.5806451612902</v>
      </c>
      <c r="K1196" s="42">
        <v>68</v>
      </c>
      <c r="L1196" s="43">
        <f t="shared" ca="1" si="236"/>
        <v>-1694.5806451612902</v>
      </c>
      <c r="M1196" s="43">
        <f t="shared" ca="1" si="237"/>
        <v>3.8579795021961933</v>
      </c>
      <c r="N1196" s="44">
        <v>48</v>
      </c>
      <c r="O1196" s="45" t="str">
        <f t="shared" ca="1" si="238"/>
        <v>Nov</v>
      </c>
      <c r="P1196" s="42">
        <v>48</v>
      </c>
      <c r="Q1196" s="44">
        <f t="shared" si="239"/>
        <v>20</v>
      </c>
      <c r="R1196" s="45">
        <f t="shared" ca="1" si="240"/>
        <v>0.41666666666666674</v>
      </c>
      <c r="S1196" s="44" t="str">
        <f t="shared" ca="1" si="241"/>
        <v>GROWTH</v>
      </c>
      <c r="T1196" s="46">
        <v>48</v>
      </c>
      <c r="U1196" s="46" t="str">
        <f t="shared" ca="1" si="242"/>
        <v>Dec</v>
      </c>
      <c r="V1196" s="42">
        <v>48</v>
      </c>
      <c r="W1196" s="47">
        <f t="shared" si="243"/>
        <v>20</v>
      </c>
      <c r="X1196" s="48">
        <f t="shared" ca="1" si="244"/>
        <v>0.41666666666666674</v>
      </c>
      <c r="Y1196" s="47" t="str">
        <f t="shared" ca="1" si="245"/>
        <v>GROWTH</v>
      </c>
      <c r="Z1196" s="50">
        <v>0</v>
      </c>
      <c r="AA1196" s="50">
        <f t="shared" si="246"/>
        <v>0</v>
      </c>
      <c r="AB1196" s="27">
        <v>1000000769</v>
      </c>
    </row>
    <row r="1197" spans="1:28" s="27" customFormat="1" ht="13.8" hidden="1">
      <c r="A1197" s="39" t="s">
        <v>1245</v>
      </c>
      <c r="B1197" s="58" t="s">
        <v>50</v>
      </c>
      <c r="C1197" s="59" t="s">
        <v>2498</v>
      </c>
      <c r="D1197" s="59">
        <v>1000000774</v>
      </c>
      <c r="E1197" s="60" t="s">
        <v>2499</v>
      </c>
      <c r="F1197" s="40">
        <v>43319</v>
      </c>
      <c r="G1197" s="40" t="str">
        <f t="shared" si="234"/>
        <v>Targeted Dealer</v>
      </c>
      <c r="H1197" s="40"/>
      <c r="I1197" s="41">
        <v>150</v>
      </c>
      <c r="J1197" s="41">
        <f t="shared" ca="1" si="235"/>
        <v>3304.8387096774195</v>
      </c>
      <c r="K1197" s="42">
        <v>60</v>
      </c>
      <c r="L1197" s="43">
        <f t="shared" ca="1" si="236"/>
        <v>-3244.8387096774195</v>
      </c>
      <c r="M1197" s="43">
        <f t="shared" ca="1" si="237"/>
        <v>1.8155197657393851</v>
      </c>
      <c r="N1197" s="44">
        <v>120</v>
      </c>
      <c r="O1197" s="45" t="str">
        <f t="shared" ca="1" si="238"/>
        <v>Nov</v>
      </c>
      <c r="P1197" s="42">
        <v>120</v>
      </c>
      <c r="Q1197" s="44">
        <f t="shared" si="239"/>
        <v>-60</v>
      </c>
      <c r="R1197" s="45">
        <f t="shared" ca="1" si="240"/>
        <v>-0.5</v>
      </c>
      <c r="S1197" s="44" t="str">
        <f t="shared" ca="1" si="241"/>
        <v>DEGROWTH</v>
      </c>
      <c r="T1197" s="46">
        <v>150</v>
      </c>
      <c r="U1197" s="46" t="str">
        <f t="shared" ca="1" si="242"/>
        <v>Dec</v>
      </c>
      <c r="V1197" s="42">
        <v>150</v>
      </c>
      <c r="W1197" s="47">
        <f t="shared" si="243"/>
        <v>-90</v>
      </c>
      <c r="X1197" s="48">
        <f t="shared" ca="1" si="244"/>
        <v>-0.6</v>
      </c>
      <c r="Y1197" s="47" t="str">
        <f t="shared" ca="1" si="245"/>
        <v>DEGROWTH</v>
      </c>
      <c r="Z1197" s="50">
        <v>0</v>
      </c>
      <c r="AA1197" s="50">
        <f t="shared" si="246"/>
        <v>0</v>
      </c>
      <c r="AB1197" s="27">
        <v>1000000774</v>
      </c>
    </row>
    <row r="1198" spans="1:28" s="27" customFormat="1" ht="13.8" hidden="1">
      <c r="A1198" s="39" t="s">
        <v>1245</v>
      </c>
      <c r="B1198" s="58" t="s">
        <v>50</v>
      </c>
      <c r="C1198" s="59" t="s">
        <v>2500</v>
      </c>
      <c r="D1198" s="59">
        <v>1000001085</v>
      </c>
      <c r="E1198" s="60" t="s">
        <v>2501</v>
      </c>
      <c r="F1198" s="40">
        <v>43582</v>
      </c>
      <c r="G1198" s="40" t="str">
        <f t="shared" si="234"/>
        <v>Targeted Dealer</v>
      </c>
      <c r="H1198" s="40"/>
      <c r="I1198" s="41">
        <v>60</v>
      </c>
      <c r="J1198" s="41">
        <f t="shared" ca="1" si="235"/>
        <v>1321.9354838709678</v>
      </c>
      <c r="K1198" s="42">
        <v>0</v>
      </c>
      <c r="L1198" s="43">
        <f t="shared" ca="1" si="236"/>
        <v>-1321.9354838709678</v>
      </c>
      <c r="M1198" s="43">
        <f t="shared" ca="1" si="237"/>
        <v>0</v>
      </c>
      <c r="N1198" s="44">
        <v>30</v>
      </c>
      <c r="O1198" s="45" t="str">
        <f t="shared" ca="1" si="238"/>
        <v>Nov</v>
      </c>
      <c r="P1198" s="42">
        <v>30</v>
      </c>
      <c r="Q1198" s="44">
        <f t="shared" si="239"/>
        <v>-30</v>
      </c>
      <c r="R1198" s="45">
        <f t="shared" ca="1" si="240"/>
        <v>-1</v>
      </c>
      <c r="S1198" s="44" t="str">
        <f t="shared" ca="1" si="241"/>
        <v>DEGROWTH</v>
      </c>
      <c r="T1198" s="46">
        <v>35</v>
      </c>
      <c r="U1198" s="46" t="str">
        <f t="shared" ca="1" si="242"/>
        <v>Dec</v>
      </c>
      <c r="V1198" s="42">
        <v>35</v>
      </c>
      <c r="W1198" s="47">
        <f t="shared" si="243"/>
        <v>-35</v>
      </c>
      <c r="X1198" s="48">
        <f t="shared" ca="1" si="244"/>
        <v>-1</v>
      </c>
      <c r="Y1198" s="47" t="str">
        <f t="shared" ca="1" si="245"/>
        <v>DEGROWTH</v>
      </c>
      <c r="Z1198" s="50">
        <v>1</v>
      </c>
      <c r="AA1198" s="50">
        <f t="shared" si="246"/>
        <v>0</v>
      </c>
      <c r="AB1198" s="27">
        <v>1000001085</v>
      </c>
    </row>
    <row r="1199" spans="1:28" s="27" customFormat="1" ht="13.8" hidden="1">
      <c r="A1199" s="39" t="s">
        <v>1245</v>
      </c>
      <c r="B1199" s="58" t="s">
        <v>50</v>
      </c>
      <c r="C1199" s="59" t="s">
        <v>2502</v>
      </c>
      <c r="D1199" s="59">
        <v>1000001090</v>
      </c>
      <c r="E1199" s="60" t="s">
        <v>2503</v>
      </c>
      <c r="F1199" s="40">
        <v>43801</v>
      </c>
      <c r="G1199" s="40" t="str">
        <f t="shared" si="234"/>
        <v>Targeted Dealer</v>
      </c>
      <c r="H1199" s="40"/>
      <c r="I1199" s="41">
        <v>385</v>
      </c>
      <c r="J1199" s="41">
        <f t="shared" ca="1" si="235"/>
        <v>8482.4193548387102</v>
      </c>
      <c r="K1199" s="42">
        <v>400.7</v>
      </c>
      <c r="L1199" s="43">
        <f t="shared" ca="1" si="236"/>
        <v>-8081.7193548387104</v>
      </c>
      <c r="M1199" s="43">
        <f t="shared" ca="1" si="237"/>
        <v>4.7238881177387766</v>
      </c>
      <c r="N1199" s="44">
        <v>435</v>
      </c>
      <c r="O1199" s="45" t="str">
        <f t="shared" ca="1" si="238"/>
        <v>Nov</v>
      </c>
      <c r="P1199" s="42">
        <v>435</v>
      </c>
      <c r="Q1199" s="44">
        <f t="shared" si="239"/>
        <v>-34.300000000000011</v>
      </c>
      <c r="R1199" s="45">
        <f t="shared" ca="1" si="240"/>
        <v>-7.8850574712643673E-2</v>
      </c>
      <c r="S1199" s="44" t="str">
        <f t="shared" ca="1" si="241"/>
        <v>DEGROWTH</v>
      </c>
      <c r="T1199" s="46">
        <v>432</v>
      </c>
      <c r="U1199" s="46" t="str">
        <f t="shared" ca="1" si="242"/>
        <v>Dec</v>
      </c>
      <c r="V1199" s="42">
        <v>432</v>
      </c>
      <c r="W1199" s="47">
        <f t="shared" si="243"/>
        <v>-31.300000000000011</v>
      </c>
      <c r="X1199" s="48">
        <f t="shared" ca="1" si="244"/>
        <v>-7.2453703703703742E-2</v>
      </c>
      <c r="Y1199" s="47" t="str">
        <f t="shared" ca="1" si="245"/>
        <v>DEGROWTH</v>
      </c>
      <c r="Z1199" s="50">
        <v>0</v>
      </c>
      <c r="AA1199" s="50">
        <f t="shared" si="246"/>
        <v>0</v>
      </c>
      <c r="AB1199" s="27">
        <v>1000001090</v>
      </c>
    </row>
    <row r="1200" spans="1:28" s="27" customFormat="1" ht="13.8" hidden="1">
      <c r="A1200" s="39" t="s">
        <v>1245</v>
      </c>
      <c r="B1200" s="58" t="s">
        <v>50</v>
      </c>
      <c r="C1200" s="59" t="s">
        <v>2504</v>
      </c>
      <c r="D1200" s="59">
        <v>1000001083</v>
      </c>
      <c r="E1200" s="60" t="s">
        <v>2505</v>
      </c>
      <c r="F1200" s="40">
        <v>44126</v>
      </c>
      <c r="G1200" s="40" t="str">
        <f t="shared" si="234"/>
        <v>Targeted Dealer</v>
      </c>
      <c r="H1200" s="40"/>
      <c r="I1200" s="41">
        <v>180</v>
      </c>
      <c r="J1200" s="41">
        <f t="shared" ca="1" si="235"/>
        <v>3965.8064516129034</v>
      </c>
      <c r="K1200" s="42">
        <v>140</v>
      </c>
      <c r="L1200" s="43">
        <f t="shared" ca="1" si="236"/>
        <v>-3825.8064516129034</v>
      </c>
      <c r="M1200" s="43">
        <f t="shared" ca="1" si="237"/>
        <v>3.5301773222710269</v>
      </c>
      <c r="N1200" s="44">
        <v>105</v>
      </c>
      <c r="O1200" s="45" t="str">
        <f t="shared" ca="1" si="238"/>
        <v>Nov</v>
      </c>
      <c r="P1200" s="42">
        <v>105</v>
      </c>
      <c r="Q1200" s="44">
        <f t="shared" si="239"/>
        <v>35</v>
      </c>
      <c r="R1200" s="45">
        <f t="shared" ca="1" si="240"/>
        <v>0.33333333333333326</v>
      </c>
      <c r="S1200" s="44" t="str">
        <f t="shared" ca="1" si="241"/>
        <v>GROWTH</v>
      </c>
      <c r="T1200" s="46">
        <v>178</v>
      </c>
      <c r="U1200" s="46" t="str">
        <f t="shared" ca="1" si="242"/>
        <v>Dec</v>
      </c>
      <c r="V1200" s="42">
        <v>178</v>
      </c>
      <c r="W1200" s="47">
        <f t="shared" si="243"/>
        <v>-38</v>
      </c>
      <c r="X1200" s="48">
        <f t="shared" ca="1" si="244"/>
        <v>-0.2134831460674157</v>
      </c>
      <c r="Y1200" s="47" t="str">
        <f t="shared" ca="1" si="245"/>
        <v>DEGROWTH</v>
      </c>
      <c r="Z1200" s="50">
        <v>0</v>
      </c>
      <c r="AA1200" s="50">
        <f t="shared" si="246"/>
        <v>0</v>
      </c>
      <c r="AB1200" s="27">
        <v>1000001083</v>
      </c>
    </row>
    <row r="1201" spans="1:28" s="27" customFormat="1" ht="13.8" hidden="1">
      <c r="A1201" s="39" t="s">
        <v>1245</v>
      </c>
      <c r="B1201" s="58" t="s">
        <v>50</v>
      </c>
      <c r="C1201" s="59" t="s">
        <v>2506</v>
      </c>
      <c r="D1201" s="59">
        <v>1000001089</v>
      </c>
      <c r="E1201" s="60" t="s">
        <v>2507</v>
      </c>
      <c r="F1201" s="40">
        <v>44197</v>
      </c>
      <c r="G1201" s="40" t="str">
        <f t="shared" si="234"/>
        <v>Targeted Dealer</v>
      </c>
      <c r="H1201" s="40"/>
      <c r="I1201" s="41">
        <v>220</v>
      </c>
      <c r="J1201" s="41">
        <f t="shared" ca="1" si="235"/>
        <v>4847.0967741935483</v>
      </c>
      <c r="K1201" s="42">
        <v>80</v>
      </c>
      <c r="L1201" s="43">
        <f t="shared" ca="1" si="236"/>
        <v>-4767.0967741935483</v>
      </c>
      <c r="M1201" s="43">
        <f t="shared" ca="1" si="237"/>
        <v>1.6504725143085319</v>
      </c>
      <c r="N1201" s="44">
        <v>140</v>
      </c>
      <c r="O1201" s="45" t="str">
        <f t="shared" ca="1" si="238"/>
        <v>Nov</v>
      </c>
      <c r="P1201" s="42">
        <v>140</v>
      </c>
      <c r="Q1201" s="44">
        <f t="shared" si="239"/>
        <v>-60</v>
      </c>
      <c r="R1201" s="45">
        <f t="shared" ca="1" si="240"/>
        <v>-0.4285714285714286</v>
      </c>
      <c r="S1201" s="44" t="str">
        <f t="shared" ca="1" si="241"/>
        <v>DEGROWTH</v>
      </c>
      <c r="T1201" s="46">
        <v>202</v>
      </c>
      <c r="U1201" s="46" t="str">
        <f t="shared" ca="1" si="242"/>
        <v>Dec</v>
      </c>
      <c r="V1201" s="42">
        <v>202</v>
      </c>
      <c r="W1201" s="47">
        <f t="shared" si="243"/>
        <v>-122</v>
      </c>
      <c r="X1201" s="48">
        <f t="shared" ca="1" si="244"/>
        <v>-0.60396039603960394</v>
      </c>
      <c r="Y1201" s="47" t="str">
        <f t="shared" ca="1" si="245"/>
        <v>DEGROWTH</v>
      </c>
      <c r="Z1201" s="50">
        <v>0</v>
      </c>
      <c r="AA1201" s="50">
        <f t="shared" si="246"/>
        <v>0</v>
      </c>
      <c r="AB1201" s="27">
        <v>1000001089</v>
      </c>
    </row>
    <row r="1202" spans="1:28" s="27" customFormat="1" ht="13.8" hidden="1">
      <c r="A1202" s="39" t="s">
        <v>1245</v>
      </c>
      <c r="B1202" s="58" t="s">
        <v>50</v>
      </c>
      <c r="C1202" s="59" t="s">
        <v>2508</v>
      </c>
      <c r="D1202" s="59">
        <v>1000001088</v>
      </c>
      <c r="E1202" s="60" t="s">
        <v>2509</v>
      </c>
      <c r="F1202" s="40">
        <v>44321</v>
      </c>
      <c r="G1202" s="40" t="str">
        <f t="shared" si="234"/>
        <v>Targeted Dealer</v>
      </c>
      <c r="H1202" s="40"/>
      <c r="I1202" s="41">
        <v>25</v>
      </c>
      <c r="J1202" s="41">
        <f t="shared" ca="1" si="235"/>
        <v>550.80645161290317</v>
      </c>
      <c r="K1202" s="42">
        <v>0</v>
      </c>
      <c r="L1202" s="43">
        <f t="shared" ca="1" si="236"/>
        <v>-550.80645161290317</v>
      </c>
      <c r="M1202" s="43">
        <f t="shared" ca="1" si="237"/>
        <v>0</v>
      </c>
      <c r="N1202" s="44">
        <v>25</v>
      </c>
      <c r="O1202" s="45" t="str">
        <f t="shared" ca="1" si="238"/>
        <v>Nov</v>
      </c>
      <c r="P1202" s="42">
        <v>25</v>
      </c>
      <c r="Q1202" s="44">
        <f t="shared" si="239"/>
        <v>-25</v>
      </c>
      <c r="R1202" s="45">
        <f t="shared" ca="1" si="240"/>
        <v>-1</v>
      </c>
      <c r="S1202" s="44" t="str">
        <f t="shared" ca="1" si="241"/>
        <v>DEGROWTH</v>
      </c>
      <c r="T1202" s="46">
        <v>25</v>
      </c>
      <c r="U1202" s="46" t="str">
        <f t="shared" ca="1" si="242"/>
        <v>Dec</v>
      </c>
      <c r="V1202" s="42">
        <v>25</v>
      </c>
      <c r="W1202" s="47">
        <f t="shared" si="243"/>
        <v>-25</v>
      </c>
      <c r="X1202" s="48">
        <f t="shared" ca="1" si="244"/>
        <v>-1</v>
      </c>
      <c r="Y1202" s="47" t="str">
        <f t="shared" ca="1" si="245"/>
        <v>DEGROWTH</v>
      </c>
      <c r="Z1202" s="50">
        <v>1</v>
      </c>
      <c r="AA1202" s="50">
        <f t="shared" si="246"/>
        <v>0</v>
      </c>
      <c r="AB1202" s="27">
        <v>1000001088</v>
      </c>
    </row>
    <row r="1203" spans="1:28" s="27" customFormat="1" ht="13.8" hidden="1">
      <c r="A1203" s="39" t="s">
        <v>1245</v>
      </c>
      <c r="B1203" s="58" t="s">
        <v>50</v>
      </c>
      <c r="C1203" s="59" t="s">
        <v>2510</v>
      </c>
      <c r="D1203" s="59">
        <v>1000002732</v>
      </c>
      <c r="E1203" s="61" t="s">
        <v>2511</v>
      </c>
      <c r="F1203" s="40">
        <v>44676</v>
      </c>
      <c r="G1203" s="40" t="str">
        <f t="shared" si="234"/>
        <v>Targeted Dealer</v>
      </c>
      <c r="H1203" s="40"/>
      <c r="I1203" s="41">
        <v>25</v>
      </c>
      <c r="J1203" s="41">
        <f t="shared" ca="1" si="235"/>
        <v>550.80645161290317</v>
      </c>
      <c r="K1203" s="42">
        <v>50</v>
      </c>
      <c r="L1203" s="43">
        <f t="shared" ca="1" si="236"/>
        <v>-500.80645161290317</v>
      </c>
      <c r="M1203" s="43">
        <f t="shared" ca="1" si="237"/>
        <v>9.0775988286969262</v>
      </c>
      <c r="N1203" s="44">
        <v>25</v>
      </c>
      <c r="O1203" s="45" t="str">
        <f t="shared" ca="1" si="238"/>
        <v>Nov</v>
      </c>
      <c r="P1203" s="42">
        <v>25</v>
      </c>
      <c r="Q1203" s="44">
        <f t="shared" si="239"/>
        <v>25</v>
      </c>
      <c r="R1203" s="45">
        <f t="shared" ca="1" si="240"/>
        <v>1</v>
      </c>
      <c r="S1203" s="44" t="str">
        <f t="shared" ca="1" si="241"/>
        <v>GROWTH</v>
      </c>
      <c r="T1203" s="46">
        <v>43</v>
      </c>
      <c r="U1203" s="46" t="str">
        <f t="shared" ca="1" si="242"/>
        <v>Dec</v>
      </c>
      <c r="V1203" s="42">
        <v>43</v>
      </c>
      <c r="W1203" s="47">
        <f t="shared" si="243"/>
        <v>7</v>
      </c>
      <c r="X1203" s="48">
        <f t="shared" ca="1" si="244"/>
        <v>0.16279069767441867</v>
      </c>
      <c r="Y1203" s="47" t="str">
        <f t="shared" ca="1" si="245"/>
        <v>GROWTH</v>
      </c>
      <c r="Z1203" s="50">
        <v>0</v>
      </c>
      <c r="AA1203" s="50">
        <f t="shared" si="246"/>
        <v>0</v>
      </c>
      <c r="AB1203" s="27">
        <v>1000002732</v>
      </c>
    </row>
    <row r="1204" spans="1:28" s="27" customFormat="1" ht="13.8" hidden="1">
      <c r="A1204" s="39" t="s">
        <v>1245</v>
      </c>
      <c r="B1204" s="58" t="s">
        <v>50</v>
      </c>
      <c r="C1204" s="59" t="s">
        <v>2512</v>
      </c>
      <c r="D1204" s="59">
        <v>1000002756</v>
      </c>
      <c r="E1204" s="61" t="s">
        <v>2513</v>
      </c>
      <c r="F1204" s="40">
        <v>44704</v>
      </c>
      <c r="G1204" s="40" t="str">
        <f t="shared" si="234"/>
        <v>Targeted Dealer</v>
      </c>
      <c r="H1204" s="40"/>
      <c r="I1204" s="41">
        <v>220</v>
      </c>
      <c r="J1204" s="41">
        <f t="shared" ca="1" si="235"/>
        <v>4847.0967741935483</v>
      </c>
      <c r="K1204" s="42">
        <v>0</v>
      </c>
      <c r="L1204" s="43">
        <f t="shared" ca="1" si="236"/>
        <v>-4847.0967741935483</v>
      </c>
      <c r="M1204" s="43">
        <f t="shared" ca="1" si="237"/>
        <v>0</v>
      </c>
      <c r="N1204" s="44">
        <v>120</v>
      </c>
      <c r="O1204" s="45" t="str">
        <f t="shared" ca="1" si="238"/>
        <v>Nov</v>
      </c>
      <c r="P1204" s="42">
        <v>120</v>
      </c>
      <c r="Q1204" s="44">
        <f t="shared" si="239"/>
        <v>-120</v>
      </c>
      <c r="R1204" s="45">
        <f t="shared" ca="1" si="240"/>
        <v>-1</v>
      </c>
      <c r="S1204" s="44" t="str">
        <f t="shared" ca="1" si="241"/>
        <v>DEGROWTH</v>
      </c>
      <c r="T1204" s="46">
        <v>190</v>
      </c>
      <c r="U1204" s="46" t="str">
        <f t="shared" ca="1" si="242"/>
        <v>Dec</v>
      </c>
      <c r="V1204" s="42">
        <v>190</v>
      </c>
      <c r="W1204" s="47">
        <f t="shared" si="243"/>
        <v>-190</v>
      </c>
      <c r="X1204" s="48">
        <f t="shared" ca="1" si="244"/>
        <v>-1</v>
      </c>
      <c r="Y1204" s="47" t="str">
        <f t="shared" ca="1" si="245"/>
        <v>DEGROWTH</v>
      </c>
      <c r="Z1204" s="50">
        <v>1</v>
      </c>
      <c r="AA1204" s="50">
        <f t="shared" si="246"/>
        <v>0</v>
      </c>
      <c r="AB1204" s="27">
        <v>1000002756</v>
      </c>
    </row>
    <row r="1205" spans="1:28" s="27" customFormat="1" ht="13.8" hidden="1">
      <c r="A1205" s="39" t="s">
        <v>1245</v>
      </c>
      <c r="B1205" s="58" t="s">
        <v>50</v>
      </c>
      <c r="C1205" s="59" t="s">
        <v>2514</v>
      </c>
      <c r="D1205" s="59">
        <v>1000003158</v>
      </c>
      <c r="E1205" s="61" t="s">
        <v>2515</v>
      </c>
      <c r="F1205" s="40">
        <v>44914</v>
      </c>
      <c r="G1205" s="40" t="str">
        <f t="shared" si="234"/>
        <v>Targeted Dealer</v>
      </c>
      <c r="H1205" s="40"/>
      <c r="I1205" s="41">
        <v>50</v>
      </c>
      <c r="J1205" s="41">
        <f t="shared" ca="1" si="235"/>
        <v>1101.6129032258063</v>
      </c>
      <c r="K1205" s="42">
        <v>35</v>
      </c>
      <c r="L1205" s="43">
        <f t="shared" ca="1" si="236"/>
        <v>-1066.6129032258063</v>
      </c>
      <c r="M1205" s="43">
        <f t="shared" ca="1" si="237"/>
        <v>3.177159590043924</v>
      </c>
      <c r="N1205" s="44">
        <v>25</v>
      </c>
      <c r="O1205" s="45" t="str">
        <f t="shared" ca="1" si="238"/>
        <v>Nov</v>
      </c>
      <c r="P1205" s="42">
        <v>25</v>
      </c>
      <c r="Q1205" s="44">
        <f t="shared" si="239"/>
        <v>10</v>
      </c>
      <c r="R1205" s="45">
        <f t="shared" ca="1" si="240"/>
        <v>0.39999999999999991</v>
      </c>
      <c r="S1205" s="44" t="str">
        <f t="shared" ca="1" si="241"/>
        <v>GROWTH</v>
      </c>
      <c r="T1205" s="46">
        <v>60</v>
      </c>
      <c r="U1205" s="46" t="str">
        <f t="shared" ca="1" si="242"/>
        <v>Dec</v>
      </c>
      <c r="V1205" s="42">
        <v>60</v>
      </c>
      <c r="W1205" s="47">
        <f t="shared" si="243"/>
        <v>-25</v>
      </c>
      <c r="X1205" s="48">
        <f t="shared" ca="1" si="244"/>
        <v>-0.41666666666666663</v>
      </c>
      <c r="Y1205" s="47" t="str">
        <f t="shared" ca="1" si="245"/>
        <v>DEGROWTH</v>
      </c>
      <c r="Z1205" s="50">
        <v>0</v>
      </c>
      <c r="AA1205" s="50">
        <f t="shared" si="246"/>
        <v>0</v>
      </c>
      <c r="AB1205" s="27">
        <v>1000003158</v>
      </c>
    </row>
    <row r="1206" spans="1:28" s="27" customFormat="1" ht="13.8" hidden="1">
      <c r="A1206" s="39" t="s">
        <v>1245</v>
      </c>
      <c r="B1206" s="58" t="s">
        <v>50</v>
      </c>
      <c r="C1206" s="59" t="s">
        <v>2516</v>
      </c>
      <c r="D1206" s="59">
        <v>1000003565</v>
      </c>
      <c r="E1206" s="61" t="s">
        <v>2517</v>
      </c>
      <c r="F1206" s="40">
        <v>45078</v>
      </c>
      <c r="G1206" s="40" t="str">
        <f t="shared" si="234"/>
        <v>Targeted Dealer</v>
      </c>
      <c r="H1206" s="40"/>
      <c r="I1206" s="41">
        <v>65</v>
      </c>
      <c r="J1206" s="41">
        <f t="shared" ca="1" si="235"/>
        <v>1432.0967741935483</v>
      </c>
      <c r="K1206" s="42">
        <v>48</v>
      </c>
      <c r="L1206" s="43">
        <f t="shared" ca="1" si="236"/>
        <v>-1384.0967741935483</v>
      </c>
      <c r="M1206" s="43">
        <f t="shared" ca="1" si="237"/>
        <v>3.3517287982880957</v>
      </c>
      <c r="N1206" s="44">
        <v>80</v>
      </c>
      <c r="O1206" s="45" t="str">
        <f t="shared" ca="1" si="238"/>
        <v>Nov</v>
      </c>
      <c r="P1206" s="42">
        <v>80</v>
      </c>
      <c r="Q1206" s="44">
        <f t="shared" si="239"/>
        <v>-32</v>
      </c>
      <c r="R1206" s="45">
        <f t="shared" ca="1" si="240"/>
        <v>-0.4</v>
      </c>
      <c r="S1206" s="44" t="str">
        <f t="shared" ca="1" si="241"/>
        <v>DEGROWTH</v>
      </c>
      <c r="T1206" s="46">
        <v>60</v>
      </c>
      <c r="U1206" s="46" t="str">
        <f t="shared" ca="1" si="242"/>
        <v>Dec</v>
      </c>
      <c r="V1206" s="42">
        <v>60</v>
      </c>
      <c r="W1206" s="47">
        <f t="shared" si="243"/>
        <v>-12</v>
      </c>
      <c r="X1206" s="48">
        <f t="shared" ca="1" si="244"/>
        <v>-0.19999999999999996</v>
      </c>
      <c r="Y1206" s="47" t="str">
        <f t="shared" ca="1" si="245"/>
        <v>DEGROWTH</v>
      </c>
      <c r="Z1206" s="50">
        <v>0</v>
      </c>
      <c r="AA1206" s="50">
        <f t="shared" si="246"/>
        <v>0</v>
      </c>
      <c r="AB1206" s="27">
        <v>1000003565</v>
      </c>
    </row>
    <row r="1207" spans="1:28" s="27" customFormat="1" ht="13.8" hidden="1">
      <c r="A1207" s="39" t="s">
        <v>1245</v>
      </c>
      <c r="B1207" s="58" t="s">
        <v>50</v>
      </c>
      <c r="C1207" s="59" t="s">
        <v>2518</v>
      </c>
      <c r="D1207" s="59">
        <v>1000003567</v>
      </c>
      <c r="E1207" s="61" t="s">
        <v>2519</v>
      </c>
      <c r="F1207" s="40">
        <v>45078</v>
      </c>
      <c r="G1207" s="40" t="str">
        <f t="shared" si="234"/>
        <v>Targeted Dealer</v>
      </c>
      <c r="H1207" s="40"/>
      <c r="I1207" s="41">
        <v>25</v>
      </c>
      <c r="J1207" s="41">
        <f t="shared" ca="1" si="235"/>
        <v>550.80645161290317</v>
      </c>
      <c r="K1207" s="42">
        <v>10</v>
      </c>
      <c r="L1207" s="43">
        <f t="shared" ca="1" si="236"/>
        <v>-540.80645161290317</v>
      </c>
      <c r="M1207" s="43">
        <f t="shared" ca="1" si="237"/>
        <v>1.8155197657393851</v>
      </c>
      <c r="N1207" s="44">
        <v>10</v>
      </c>
      <c r="O1207" s="45" t="str">
        <f t="shared" ca="1" si="238"/>
        <v>Nov</v>
      </c>
      <c r="P1207" s="42">
        <v>10</v>
      </c>
      <c r="Q1207" s="44">
        <f t="shared" si="239"/>
        <v>0</v>
      </c>
      <c r="R1207" s="45">
        <f t="shared" ca="1" si="240"/>
        <v>0</v>
      </c>
      <c r="S1207" s="44" t="str">
        <f t="shared" ca="1" si="241"/>
        <v>GROWTH</v>
      </c>
      <c r="T1207" s="46">
        <v>100</v>
      </c>
      <c r="U1207" s="46" t="str">
        <f t="shared" ca="1" si="242"/>
        <v>Dec</v>
      </c>
      <c r="V1207" s="42">
        <v>100</v>
      </c>
      <c r="W1207" s="47">
        <f t="shared" si="243"/>
        <v>-90</v>
      </c>
      <c r="X1207" s="48">
        <f t="shared" ca="1" si="244"/>
        <v>-0.9</v>
      </c>
      <c r="Y1207" s="47" t="str">
        <f t="shared" ca="1" si="245"/>
        <v>DEGROWTH</v>
      </c>
      <c r="Z1207" s="50">
        <v>0</v>
      </c>
      <c r="AA1207" s="50">
        <f t="shared" si="246"/>
        <v>0</v>
      </c>
      <c r="AB1207" s="27">
        <v>1000003567</v>
      </c>
    </row>
    <row r="1208" spans="1:28" s="27" customFormat="1" ht="13.8" hidden="1">
      <c r="A1208" s="39" t="s">
        <v>1245</v>
      </c>
      <c r="B1208" s="58" t="s">
        <v>50</v>
      </c>
      <c r="C1208" s="59" t="s">
        <v>2520</v>
      </c>
      <c r="D1208" s="59">
        <v>1000003716</v>
      </c>
      <c r="E1208" s="61" t="s">
        <v>2521</v>
      </c>
      <c r="F1208" s="40">
        <v>45181</v>
      </c>
      <c r="G1208" s="40" t="str">
        <f t="shared" si="234"/>
        <v>Targeted Dealer</v>
      </c>
      <c r="H1208" s="40"/>
      <c r="I1208" s="41">
        <v>110</v>
      </c>
      <c r="J1208" s="41">
        <f t="shared" ca="1" si="235"/>
        <v>2423.5483870967741</v>
      </c>
      <c r="K1208" s="42">
        <v>110</v>
      </c>
      <c r="L1208" s="43">
        <f t="shared" ca="1" si="236"/>
        <v>-2313.5483870967741</v>
      </c>
      <c r="M1208" s="43">
        <f t="shared" ca="1" si="237"/>
        <v>4.5387994143484631</v>
      </c>
      <c r="N1208" s="44">
        <v>180</v>
      </c>
      <c r="O1208" s="45" t="str">
        <f t="shared" ca="1" si="238"/>
        <v>Nov</v>
      </c>
      <c r="P1208" s="42">
        <v>180</v>
      </c>
      <c r="Q1208" s="44">
        <f t="shared" si="239"/>
        <v>-70</v>
      </c>
      <c r="R1208" s="45">
        <f t="shared" ca="1" si="240"/>
        <v>-0.38888888888888884</v>
      </c>
      <c r="S1208" s="44" t="str">
        <f t="shared" ca="1" si="241"/>
        <v>DEGROWTH</v>
      </c>
      <c r="T1208" s="46">
        <v>80</v>
      </c>
      <c r="U1208" s="46" t="str">
        <f t="shared" ca="1" si="242"/>
        <v>Dec</v>
      </c>
      <c r="V1208" s="42">
        <v>80</v>
      </c>
      <c r="W1208" s="47">
        <f t="shared" si="243"/>
        <v>30</v>
      </c>
      <c r="X1208" s="48">
        <f t="shared" ca="1" si="244"/>
        <v>0.375</v>
      </c>
      <c r="Y1208" s="47" t="str">
        <f t="shared" ca="1" si="245"/>
        <v>GROWTH</v>
      </c>
      <c r="Z1208" s="50">
        <v>0</v>
      </c>
      <c r="AA1208" s="50">
        <f t="shared" si="246"/>
        <v>0</v>
      </c>
      <c r="AB1208" s="27">
        <v>1000003716</v>
      </c>
    </row>
    <row r="1209" spans="1:28" s="27" customFormat="1" ht="13.8" hidden="1">
      <c r="A1209" s="39" t="s">
        <v>1245</v>
      </c>
      <c r="B1209" s="58" t="s">
        <v>50</v>
      </c>
      <c r="C1209" s="58" t="s">
        <v>2522</v>
      </c>
      <c r="D1209" s="58">
        <v>1000003786</v>
      </c>
      <c r="E1209" s="58" t="s">
        <v>2523</v>
      </c>
      <c r="F1209" s="40">
        <v>45273</v>
      </c>
      <c r="G1209" s="40" t="str">
        <f t="shared" si="234"/>
        <v>Targeted Dealer</v>
      </c>
      <c r="H1209" s="40"/>
      <c r="I1209" s="41">
        <v>25</v>
      </c>
      <c r="J1209" s="41">
        <f t="shared" ca="1" si="235"/>
        <v>550.80645161290317</v>
      </c>
      <c r="K1209" s="42">
        <v>0</v>
      </c>
      <c r="L1209" s="43">
        <f t="shared" ca="1" si="236"/>
        <v>-550.80645161290317</v>
      </c>
      <c r="M1209" s="43">
        <f t="shared" ca="1" si="237"/>
        <v>0</v>
      </c>
      <c r="N1209" s="44">
        <v>0</v>
      </c>
      <c r="O1209" s="45" t="str">
        <f t="shared" ca="1" si="238"/>
        <v>Nov</v>
      </c>
      <c r="P1209" s="42">
        <v>0</v>
      </c>
      <c r="Q1209" s="44">
        <f t="shared" si="239"/>
        <v>0</v>
      </c>
      <c r="R1209" s="45">
        <f t="shared" ca="1" si="240"/>
        <v>0</v>
      </c>
      <c r="S1209" s="44" t="b">
        <f t="shared" si="241"/>
        <v>0</v>
      </c>
      <c r="T1209" s="46">
        <v>0</v>
      </c>
      <c r="U1209" s="46" t="str">
        <f t="shared" ca="1" si="242"/>
        <v>Dec</v>
      </c>
      <c r="V1209" s="42">
        <v>0</v>
      </c>
      <c r="W1209" s="47">
        <f t="shared" si="243"/>
        <v>0</v>
      </c>
      <c r="X1209" s="48">
        <f t="shared" ca="1" si="244"/>
        <v>0</v>
      </c>
      <c r="Y1209" s="47" t="b">
        <f t="shared" si="245"/>
        <v>0</v>
      </c>
      <c r="Z1209" s="50">
        <v>1</v>
      </c>
      <c r="AA1209" s="50">
        <f t="shared" si="246"/>
        <v>0</v>
      </c>
      <c r="AB1209" s="27">
        <v>1000003786</v>
      </c>
    </row>
    <row r="1210" spans="1:28" s="27" customFormat="1" ht="13.8" hidden="1">
      <c r="A1210" s="50" t="s">
        <v>1245</v>
      </c>
      <c r="B1210" s="63" t="s">
        <v>50</v>
      </c>
      <c r="C1210" s="63" t="s">
        <v>2524</v>
      </c>
      <c r="D1210" s="63">
        <v>1000004025</v>
      </c>
      <c r="E1210" s="63" t="s">
        <v>2525</v>
      </c>
      <c r="F1210" s="40">
        <v>45473</v>
      </c>
      <c r="G1210" s="40" t="str">
        <f t="shared" si="234"/>
        <v>Targeted Dealer</v>
      </c>
      <c r="H1210" s="50"/>
      <c r="I1210" s="41">
        <v>85</v>
      </c>
      <c r="J1210" s="41">
        <f t="shared" ca="1" si="235"/>
        <v>1872.7419354838707</v>
      </c>
      <c r="K1210" s="42">
        <v>135</v>
      </c>
      <c r="L1210" s="43">
        <f t="shared" ca="1" si="236"/>
        <v>-1737.7419354838707</v>
      </c>
      <c r="M1210" s="43">
        <f t="shared" ca="1" si="237"/>
        <v>7.208681422788735</v>
      </c>
      <c r="N1210" s="44">
        <v>100</v>
      </c>
      <c r="O1210" s="45" t="str">
        <f t="shared" ca="1" si="238"/>
        <v>Nov</v>
      </c>
      <c r="P1210" s="42">
        <v>100</v>
      </c>
      <c r="Q1210" s="44">
        <f t="shared" si="239"/>
        <v>35</v>
      </c>
      <c r="R1210" s="45">
        <f t="shared" ca="1" si="240"/>
        <v>0.35000000000000009</v>
      </c>
      <c r="S1210" s="44" t="str">
        <f t="shared" ca="1" si="241"/>
        <v>GROWTH</v>
      </c>
      <c r="T1210" s="46">
        <v>0</v>
      </c>
      <c r="U1210" s="46" t="str">
        <f t="shared" ca="1" si="242"/>
        <v>Dec</v>
      </c>
      <c r="V1210" s="42">
        <v>0</v>
      </c>
      <c r="W1210" s="47">
        <f t="shared" si="243"/>
        <v>135</v>
      </c>
      <c r="X1210" s="48">
        <f t="shared" ca="1" si="244"/>
        <v>0</v>
      </c>
      <c r="Y1210" s="47" t="b">
        <f t="shared" si="245"/>
        <v>0</v>
      </c>
      <c r="Z1210" s="50">
        <v>0</v>
      </c>
      <c r="AA1210" s="50">
        <f t="shared" si="246"/>
        <v>0</v>
      </c>
      <c r="AB1210" s="27">
        <v>1000004025</v>
      </c>
    </row>
    <row r="1211" spans="1:28" s="27" customFormat="1" ht="13.8" hidden="1">
      <c r="A1211" s="50" t="s">
        <v>1245</v>
      </c>
      <c r="B1211" s="63" t="s">
        <v>50</v>
      </c>
      <c r="C1211" s="63" t="s">
        <v>2526</v>
      </c>
      <c r="D1211" s="63">
        <v>1000004072</v>
      </c>
      <c r="E1211" s="63" t="s">
        <v>2527</v>
      </c>
      <c r="F1211" s="40">
        <v>45504</v>
      </c>
      <c r="G1211" s="40" t="str">
        <f t="shared" si="234"/>
        <v>Targeted Dealer</v>
      </c>
      <c r="H1211" s="50"/>
      <c r="I1211" s="41">
        <v>75</v>
      </c>
      <c r="J1211" s="41">
        <f t="shared" ca="1" si="235"/>
        <v>1652.4193548387098</v>
      </c>
      <c r="K1211" s="42">
        <v>80</v>
      </c>
      <c r="L1211" s="43">
        <f t="shared" ca="1" si="236"/>
        <v>-1572.4193548387098</v>
      </c>
      <c r="M1211" s="43">
        <f t="shared" ca="1" si="237"/>
        <v>4.8413860419716936</v>
      </c>
      <c r="N1211" s="44">
        <v>40</v>
      </c>
      <c r="O1211" s="45" t="str">
        <f t="shared" ca="1" si="238"/>
        <v>Nov</v>
      </c>
      <c r="P1211" s="42">
        <v>40</v>
      </c>
      <c r="Q1211" s="44">
        <f t="shared" si="239"/>
        <v>40</v>
      </c>
      <c r="R1211" s="45">
        <f t="shared" ca="1" si="240"/>
        <v>1</v>
      </c>
      <c r="S1211" s="44" t="str">
        <f t="shared" ca="1" si="241"/>
        <v>GROWTH</v>
      </c>
      <c r="T1211" s="46">
        <v>0</v>
      </c>
      <c r="U1211" s="46" t="str">
        <f t="shared" ca="1" si="242"/>
        <v>Dec</v>
      </c>
      <c r="V1211" s="42">
        <v>0</v>
      </c>
      <c r="W1211" s="47">
        <f t="shared" si="243"/>
        <v>80</v>
      </c>
      <c r="X1211" s="48">
        <f t="shared" ca="1" si="244"/>
        <v>0</v>
      </c>
      <c r="Y1211" s="47" t="b">
        <f t="shared" si="245"/>
        <v>0</v>
      </c>
      <c r="Z1211" s="50">
        <v>0</v>
      </c>
      <c r="AA1211" s="50">
        <f t="shared" si="246"/>
        <v>0</v>
      </c>
      <c r="AB1211" s="27">
        <v>1000004072</v>
      </c>
    </row>
    <row r="1212" spans="1:28" s="27" customFormat="1" ht="13.8" hidden="1">
      <c r="A1212" s="39" t="s">
        <v>1245</v>
      </c>
      <c r="B1212" s="58" t="s">
        <v>52</v>
      </c>
      <c r="C1212" s="59" t="s">
        <v>2528</v>
      </c>
      <c r="D1212" s="59">
        <v>1000000784</v>
      </c>
      <c r="E1212" s="60" t="s">
        <v>2529</v>
      </c>
      <c r="F1212" s="40">
        <v>40830</v>
      </c>
      <c r="G1212" s="40" t="str">
        <f t="shared" si="234"/>
        <v>Targeted Dealer</v>
      </c>
      <c r="H1212" s="40"/>
      <c r="I1212" s="41">
        <v>130</v>
      </c>
      <c r="J1212" s="41">
        <f t="shared" ca="1" si="235"/>
        <v>2864.1935483870966</v>
      </c>
      <c r="K1212" s="42">
        <v>110</v>
      </c>
      <c r="L1212" s="43">
        <f t="shared" ca="1" si="236"/>
        <v>-2754.1935483870966</v>
      </c>
      <c r="M1212" s="43">
        <f t="shared" ca="1" si="237"/>
        <v>3.840522581371776</v>
      </c>
      <c r="N1212" s="44">
        <v>90</v>
      </c>
      <c r="O1212" s="45" t="str">
        <f t="shared" ca="1" si="238"/>
        <v>Nov</v>
      </c>
      <c r="P1212" s="42">
        <v>90</v>
      </c>
      <c r="Q1212" s="44">
        <f t="shared" si="239"/>
        <v>20</v>
      </c>
      <c r="R1212" s="45">
        <f t="shared" ca="1" si="240"/>
        <v>0.22222222222222232</v>
      </c>
      <c r="S1212" s="44" t="str">
        <f t="shared" ca="1" si="241"/>
        <v>GROWTH</v>
      </c>
      <c r="T1212" s="46">
        <v>205</v>
      </c>
      <c r="U1212" s="46" t="str">
        <f t="shared" ca="1" si="242"/>
        <v>Dec</v>
      </c>
      <c r="V1212" s="42">
        <v>205</v>
      </c>
      <c r="W1212" s="47">
        <f t="shared" si="243"/>
        <v>-95</v>
      </c>
      <c r="X1212" s="48">
        <f t="shared" ca="1" si="244"/>
        <v>-0.46341463414634143</v>
      </c>
      <c r="Y1212" s="47" t="str">
        <f t="shared" ca="1" si="245"/>
        <v>DEGROWTH</v>
      </c>
      <c r="Z1212" s="50">
        <v>0</v>
      </c>
      <c r="AA1212" s="50">
        <f t="shared" si="246"/>
        <v>0</v>
      </c>
      <c r="AB1212" s="27">
        <v>1000000784</v>
      </c>
    </row>
    <row r="1213" spans="1:28" s="27" customFormat="1" ht="13.8" hidden="1">
      <c r="A1213" s="39" t="s">
        <v>1245</v>
      </c>
      <c r="B1213" s="58" t="s">
        <v>52</v>
      </c>
      <c r="C1213" s="59" t="s">
        <v>2530</v>
      </c>
      <c r="D1213" s="59">
        <v>1000000786</v>
      </c>
      <c r="E1213" s="60" t="s">
        <v>2531</v>
      </c>
      <c r="F1213" s="40">
        <v>41233</v>
      </c>
      <c r="G1213" s="40" t="str">
        <f t="shared" si="234"/>
        <v>Targeted Dealer</v>
      </c>
      <c r="H1213" s="40"/>
      <c r="I1213" s="41">
        <v>75</v>
      </c>
      <c r="J1213" s="41">
        <f t="shared" ca="1" si="235"/>
        <v>1652.4193548387098</v>
      </c>
      <c r="K1213" s="42">
        <v>25</v>
      </c>
      <c r="L1213" s="43">
        <f t="shared" ca="1" si="236"/>
        <v>-1627.4193548387098</v>
      </c>
      <c r="M1213" s="43">
        <f t="shared" ca="1" si="237"/>
        <v>1.5129331381161544</v>
      </c>
      <c r="N1213" s="44">
        <v>50</v>
      </c>
      <c r="O1213" s="45" t="str">
        <f t="shared" ca="1" si="238"/>
        <v>Nov</v>
      </c>
      <c r="P1213" s="42">
        <v>50</v>
      </c>
      <c r="Q1213" s="44">
        <f t="shared" si="239"/>
        <v>-25</v>
      </c>
      <c r="R1213" s="45">
        <f t="shared" ca="1" si="240"/>
        <v>-0.5</v>
      </c>
      <c r="S1213" s="44" t="str">
        <f t="shared" ca="1" si="241"/>
        <v>DEGROWTH</v>
      </c>
      <c r="T1213" s="46">
        <v>50</v>
      </c>
      <c r="U1213" s="46" t="str">
        <f t="shared" ca="1" si="242"/>
        <v>Dec</v>
      </c>
      <c r="V1213" s="42">
        <v>50</v>
      </c>
      <c r="W1213" s="47">
        <f t="shared" si="243"/>
        <v>-25</v>
      </c>
      <c r="X1213" s="48">
        <f t="shared" ca="1" si="244"/>
        <v>-0.5</v>
      </c>
      <c r="Y1213" s="47" t="str">
        <f t="shared" ca="1" si="245"/>
        <v>DEGROWTH</v>
      </c>
      <c r="Z1213" s="50">
        <v>0</v>
      </c>
      <c r="AA1213" s="50">
        <f t="shared" si="246"/>
        <v>0</v>
      </c>
      <c r="AB1213" s="27">
        <v>1000000786</v>
      </c>
    </row>
    <row r="1214" spans="1:28" s="27" customFormat="1" ht="13.8" hidden="1">
      <c r="A1214" s="39" t="s">
        <v>1245</v>
      </c>
      <c r="B1214" s="58" t="s">
        <v>52</v>
      </c>
      <c r="C1214" s="59" t="s">
        <v>2532</v>
      </c>
      <c r="D1214" s="59">
        <v>1000000788</v>
      </c>
      <c r="E1214" s="60" t="s">
        <v>2533</v>
      </c>
      <c r="F1214" s="40">
        <v>41323</v>
      </c>
      <c r="G1214" s="40" t="str">
        <f t="shared" si="234"/>
        <v>Targeted Dealer</v>
      </c>
      <c r="H1214" s="40"/>
      <c r="I1214" s="41">
        <v>75</v>
      </c>
      <c r="J1214" s="41">
        <f t="shared" ca="1" si="235"/>
        <v>1652.4193548387098</v>
      </c>
      <c r="K1214" s="42">
        <v>35</v>
      </c>
      <c r="L1214" s="43">
        <f t="shared" ca="1" si="236"/>
        <v>-1617.4193548387098</v>
      </c>
      <c r="M1214" s="43">
        <f t="shared" ca="1" si="237"/>
        <v>2.1181063933626159</v>
      </c>
      <c r="N1214" s="44">
        <v>70</v>
      </c>
      <c r="O1214" s="45" t="str">
        <f t="shared" ca="1" si="238"/>
        <v>Nov</v>
      </c>
      <c r="P1214" s="42">
        <v>70</v>
      </c>
      <c r="Q1214" s="44">
        <f t="shared" si="239"/>
        <v>-35</v>
      </c>
      <c r="R1214" s="45">
        <f t="shared" ca="1" si="240"/>
        <v>-0.5</v>
      </c>
      <c r="S1214" s="44" t="str">
        <f t="shared" ca="1" si="241"/>
        <v>DEGROWTH</v>
      </c>
      <c r="T1214" s="46">
        <v>105</v>
      </c>
      <c r="U1214" s="46" t="str">
        <f t="shared" ca="1" si="242"/>
        <v>Dec</v>
      </c>
      <c r="V1214" s="42">
        <v>105</v>
      </c>
      <c r="W1214" s="47">
        <f t="shared" si="243"/>
        <v>-70</v>
      </c>
      <c r="X1214" s="48">
        <f t="shared" ca="1" si="244"/>
        <v>-0.66666666666666674</v>
      </c>
      <c r="Y1214" s="47" t="str">
        <f t="shared" ca="1" si="245"/>
        <v>DEGROWTH</v>
      </c>
      <c r="Z1214" s="50">
        <v>0</v>
      </c>
      <c r="AA1214" s="50">
        <f t="shared" si="246"/>
        <v>0</v>
      </c>
      <c r="AB1214" s="27">
        <v>1000000788</v>
      </c>
    </row>
    <row r="1215" spans="1:28" s="27" customFormat="1" ht="13.8" hidden="1">
      <c r="A1215" s="39" t="s">
        <v>1245</v>
      </c>
      <c r="B1215" s="58" t="s">
        <v>52</v>
      </c>
      <c r="C1215" s="59" t="s">
        <v>2534</v>
      </c>
      <c r="D1215" s="59">
        <v>1000000780</v>
      </c>
      <c r="E1215" s="60" t="s">
        <v>2535</v>
      </c>
      <c r="F1215" s="40">
        <v>42017</v>
      </c>
      <c r="G1215" s="40" t="str">
        <f t="shared" si="234"/>
        <v>Targeted Dealer</v>
      </c>
      <c r="H1215" s="40"/>
      <c r="I1215" s="41">
        <v>75</v>
      </c>
      <c r="J1215" s="41">
        <f t="shared" ca="1" si="235"/>
        <v>1652.4193548387098</v>
      </c>
      <c r="K1215" s="42">
        <v>120</v>
      </c>
      <c r="L1215" s="43">
        <f t="shared" ca="1" si="236"/>
        <v>-1532.4193548387098</v>
      </c>
      <c r="M1215" s="43">
        <f t="shared" ca="1" si="237"/>
        <v>7.2620790629575405</v>
      </c>
      <c r="N1215" s="44">
        <v>60</v>
      </c>
      <c r="O1215" s="45" t="str">
        <f t="shared" ca="1" si="238"/>
        <v>Nov</v>
      </c>
      <c r="P1215" s="42">
        <v>60</v>
      </c>
      <c r="Q1215" s="44">
        <f t="shared" si="239"/>
        <v>60</v>
      </c>
      <c r="R1215" s="45">
        <f t="shared" ca="1" si="240"/>
        <v>1</v>
      </c>
      <c r="S1215" s="44" t="str">
        <f t="shared" ca="1" si="241"/>
        <v>GROWTH</v>
      </c>
      <c r="T1215" s="46">
        <v>90</v>
      </c>
      <c r="U1215" s="46" t="str">
        <f t="shared" ca="1" si="242"/>
        <v>Dec</v>
      </c>
      <c r="V1215" s="42">
        <v>90</v>
      </c>
      <c r="W1215" s="47">
        <f t="shared" si="243"/>
        <v>30</v>
      </c>
      <c r="X1215" s="48">
        <f t="shared" ca="1" si="244"/>
        <v>0.33333333333333326</v>
      </c>
      <c r="Y1215" s="47" t="str">
        <f t="shared" ca="1" si="245"/>
        <v>GROWTH</v>
      </c>
      <c r="Z1215" s="50">
        <v>0</v>
      </c>
      <c r="AA1215" s="50">
        <f t="shared" si="246"/>
        <v>0</v>
      </c>
      <c r="AB1215" s="27">
        <v>1000000780</v>
      </c>
    </row>
    <row r="1216" spans="1:28" s="27" customFormat="1" ht="13.8" hidden="1">
      <c r="A1216" s="39" t="s">
        <v>1245</v>
      </c>
      <c r="B1216" s="58" t="s">
        <v>52</v>
      </c>
      <c r="C1216" s="59" t="s">
        <v>2536</v>
      </c>
      <c r="D1216" s="59">
        <v>1000000782</v>
      </c>
      <c r="E1216" s="60" t="s">
        <v>2537</v>
      </c>
      <c r="F1216" s="40">
        <v>43054</v>
      </c>
      <c r="G1216" s="40" t="str">
        <f t="shared" si="234"/>
        <v>Targeted Dealer</v>
      </c>
      <c r="H1216" s="40"/>
      <c r="I1216" s="41">
        <v>80</v>
      </c>
      <c r="J1216" s="41">
        <f t="shared" ca="1" si="235"/>
        <v>1762.5806451612902</v>
      </c>
      <c r="K1216" s="42">
        <v>50</v>
      </c>
      <c r="L1216" s="43">
        <f t="shared" ca="1" si="236"/>
        <v>-1712.5806451612902</v>
      </c>
      <c r="M1216" s="43">
        <f t="shared" ca="1" si="237"/>
        <v>2.8367496339677891</v>
      </c>
      <c r="N1216" s="44">
        <v>50</v>
      </c>
      <c r="O1216" s="45" t="str">
        <f t="shared" ca="1" si="238"/>
        <v>Nov</v>
      </c>
      <c r="P1216" s="42">
        <v>50</v>
      </c>
      <c r="Q1216" s="44">
        <f t="shared" si="239"/>
        <v>0</v>
      </c>
      <c r="R1216" s="45">
        <f t="shared" ca="1" si="240"/>
        <v>0</v>
      </c>
      <c r="S1216" s="44" t="str">
        <f t="shared" ca="1" si="241"/>
        <v>GROWTH</v>
      </c>
      <c r="T1216" s="46">
        <v>100</v>
      </c>
      <c r="U1216" s="46" t="str">
        <f t="shared" ca="1" si="242"/>
        <v>Dec</v>
      </c>
      <c r="V1216" s="42">
        <v>100</v>
      </c>
      <c r="W1216" s="47">
        <f t="shared" si="243"/>
        <v>-50</v>
      </c>
      <c r="X1216" s="48">
        <f t="shared" ca="1" si="244"/>
        <v>-0.5</v>
      </c>
      <c r="Y1216" s="47" t="str">
        <f t="shared" ca="1" si="245"/>
        <v>DEGROWTH</v>
      </c>
      <c r="Z1216" s="50">
        <v>0</v>
      </c>
      <c r="AA1216" s="50">
        <f t="shared" si="246"/>
        <v>0</v>
      </c>
      <c r="AB1216" s="27">
        <v>1000000782</v>
      </c>
    </row>
    <row r="1217" spans="1:28" s="27" customFormat="1" ht="13.8" hidden="1">
      <c r="A1217" s="39" t="s">
        <v>1245</v>
      </c>
      <c r="B1217" s="58" t="s">
        <v>52</v>
      </c>
      <c r="C1217" s="59" t="s">
        <v>2538</v>
      </c>
      <c r="D1217" s="59">
        <v>1000000781</v>
      </c>
      <c r="E1217" s="60" t="s">
        <v>2539</v>
      </c>
      <c r="F1217" s="40">
        <v>43063</v>
      </c>
      <c r="G1217" s="40" t="str">
        <f t="shared" si="234"/>
        <v>Targeted Dealer</v>
      </c>
      <c r="H1217" s="40"/>
      <c r="I1217" s="41">
        <v>140</v>
      </c>
      <c r="J1217" s="41">
        <f t="shared" ca="1" si="235"/>
        <v>3084.5161290322585</v>
      </c>
      <c r="K1217" s="42">
        <v>55</v>
      </c>
      <c r="L1217" s="43">
        <f t="shared" ca="1" si="236"/>
        <v>-3029.5161290322585</v>
      </c>
      <c r="M1217" s="43">
        <f t="shared" ca="1" si="237"/>
        <v>1.7830997699226101</v>
      </c>
      <c r="N1217" s="44">
        <v>155</v>
      </c>
      <c r="O1217" s="45" t="str">
        <f t="shared" ca="1" si="238"/>
        <v>Nov</v>
      </c>
      <c r="P1217" s="42">
        <v>155</v>
      </c>
      <c r="Q1217" s="44">
        <f t="shared" si="239"/>
        <v>-100</v>
      </c>
      <c r="R1217" s="45">
        <f t="shared" ca="1" si="240"/>
        <v>-0.64516129032258063</v>
      </c>
      <c r="S1217" s="44" t="str">
        <f t="shared" ca="1" si="241"/>
        <v>DEGROWTH</v>
      </c>
      <c r="T1217" s="46">
        <v>250</v>
      </c>
      <c r="U1217" s="46" t="str">
        <f t="shared" ca="1" si="242"/>
        <v>Dec</v>
      </c>
      <c r="V1217" s="42">
        <v>250</v>
      </c>
      <c r="W1217" s="47">
        <f t="shared" si="243"/>
        <v>-195</v>
      </c>
      <c r="X1217" s="48">
        <f t="shared" ca="1" si="244"/>
        <v>-0.78</v>
      </c>
      <c r="Y1217" s="47" t="str">
        <f t="shared" ca="1" si="245"/>
        <v>DEGROWTH</v>
      </c>
      <c r="Z1217" s="50">
        <v>0</v>
      </c>
      <c r="AA1217" s="50">
        <f t="shared" si="246"/>
        <v>0</v>
      </c>
      <c r="AB1217" s="27">
        <v>1000000781</v>
      </c>
    </row>
    <row r="1218" spans="1:28" s="27" customFormat="1" ht="13.8" hidden="1">
      <c r="A1218" s="39" t="s">
        <v>1245</v>
      </c>
      <c r="B1218" s="58" t="s">
        <v>52</v>
      </c>
      <c r="C1218" s="59" t="s">
        <v>2540</v>
      </c>
      <c r="D1218" s="59">
        <v>1000001095</v>
      </c>
      <c r="E1218" s="60" t="s">
        <v>2541</v>
      </c>
      <c r="F1218" s="40">
        <v>43777</v>
      </c>
      <c r="G1218" s="40" t="str">
        <f t="shared" si="234"/>
        <v>Targeted Dealer</v>
      </c>
      <c r="H1218" s="40"/>
      <c r="I1218" s="41">
        <v>75</v>
      </c>
      <c r="J1218" s="41">
        <f t="shared" ca="1" si="235"/>
        <v>1652.4193548387098</v>
      </c>
      <c r="K1218" s="42">
        <v>105</v>
      </c>
      <c r="L1218" s="43">
        <f t="shared" ca="1" si="236"/>
        <v>-1547.4193548387098</v>
      </c>
      <c r="M1218" s="43">
        <f t="shared" ca="1" si="237"/>
        <v>6.354319180087848</v>
      </c>
      <c r="N1218" s="44">
        <v>115</v>
      </c>
      <c r="O1218" s="45" t="str">
        <f t="shared" ca="1" si="238"/>
        <v>Nov</v>
      </c>
      <c r="P1218" s="42">
        <v>115</v>
      </c>
      <c r="Q1218" s="44">
        <f t="shared" si="239"/>
        <v>-10</v>
      </c>
      <c r="R1218" s="45">
        <f t="shared" ca="1" si="240"/>
        <v>-8.6956521739130488E-2</v>
      </c>
      <c r="S1218" s="44" t="str">
        <f t="shared" ca="1" si="241"/>
        <v>DEGROWTH</v>
      </c>
      <c r="T1218" s="46">
        <v>55</v>
      </c>
      <c r="U1218" s="46" t="str">
        <f t="shared" ca="1" si="242"/>
        <v>Dec</v>
      </c>
      <c r="V1218" s="42">
        <v>55</v>
      </c>
      <c r="W1218" s="47">
        <f t="shared" si="243"/>
        <v>50</v>
      </c>
      <c r="X1218" s="48">
        <f t="shared" ca="1" si="244"/>
        <v>0.90909090909090917</v>
      </c>
      <c r="Y1218" s="47" t="str">
        <f t="shared" ca="1" si="245"/>
        <v>GROWTH</v>
      </c>
      <c r="Z1218" s="50">
        <v>0</v>
      </c>
      <c r="AA1218" s="50">
        <f t="shared" si="246"/>
        <v>0</v>
      </c>
      <c r="AB1218" s="27">
        <v>1000001095</v>
      </c>
    </row>
    <row r="1219" spans="1:28" s="27" customFormat="1" ht="13.8" hidden="1">
      <c r="A1219" s="39" t="s">
        <v>1245</v>
      </c>
      <c r="B1219" s="58" t="s">
        <v>52</v>
      </c>
      <c r="C1219" s="59" t="s">
        <v>2542</v>
      </c>
      <c r="D1219" s="59">
        <v>1000001096</v>
      </c>
      <c r="E1219" s="60" t="s">
        <v>2543</v>
      </c>
      <c r="F1219" s="40">
        <v>43871</v>
      </c>
      <c r="G1219" s="40" t="str">
        <f t="shared" ref="G1219:G1282" si="247">IF(I1219&gt;0,"Targeted Dealer","-")</f>
        <v>-</v>
      </c>
      <c r="H1219" s="40"/>
      <c r="I1219" s="41">
        <v>0</v>
      </c>
      <c r="J1219" s="41">
        <f t="shared" ca="1" si="235"/>
        <v>0</v>
      </c>
      <c r="K1219" s="42">
        <v>0</v>
      </c>
      <c r="L1219" s="43">
        <f t="shared" ca="1" si="236"/>
        <v>0</v>
      </c>
      <c r="M1219" s="43" t="str">
        <f t="shared" ca="1" si="237"/>
        <v>-</v>
      </c>
      <c r="N1219" s="44">
        <v>0</v>
      </c>
      <c r="O1219" s="45" t="str">
        <f t="shared" ca="1" si="238"/>
        <v>Nov</v>
      </c>
      <c r="P1219" s="42">
        <v>0</v>
      </c>
      <c r="Q1219" s="44">
        <f t="shared" si="239"/>
        <v>0</v>
      </c>
      <c r="R1219" s="45">
        <f t="shared" ca="1" si="240"/>
        <v>0</v>
      </c>
      <c r="S1219" s="44" t="b">
        <f t="shared" si="241"/>
        <v>0</v>
      </c>
      <c r="T1219" s="46">
        <v>170</v>
      </c>
      <c r="U1219" s="46" t="str">
        <f t="shared" ca="1" si="242"/>
        <v>Dec</v>
      </c>
      <c r="V1219" s="42">
        <v>170</v>
      </c>
      <c r="W1219" s="47">
        <f t="shared" si="243"/>
        <v>-170</v>
      </c>
      <c r="X1219" s="48">
        <f t="shared" ca="1" si="244"/>
        <v>-1</v>
      </c>
      <c r="Y1219" s="47" t="str">
        <f t="shared" ca="1" si="245"/>
        <v>DEGROWTH</v>
      </c>
      <c r="Z1219" s="50">
        <v>1</v>
      </c>
      <c r="AA1219" s="50">
        <f t="shared" si="246"/>
        <v>0</v>
      </c>
      <c r="AB1219" s="27">
        <v>1000001096</v>
      </c>
    </row>
    <row r="1220" spans="1:28" s="27" customFormat="1" ht="13.8" hidden="1">
      <c r="A1220" s="39" t="s">
        <v>1245</v>
      </c>
      <c r="B1220" s="58" t="s">
        <v>52</v>
      </c>
      <c r="C1220" s="59" t="s">
        <v>2544</v>
      </c>
      <c r="D1220" s="59">
        <v>1000001093</v>
      </c>
      <c r="E1220" s="60" t="s">
        <v>2545</v>
      </c>
      <c r="F1220" s="40">
        <v>44084</v>
      </c>
      <c r="G1220" s="40" t="str">
        <f t="shared" si="247"/>
        <v>Targeted Dealer</v>
      </c>
      <c r="H1220" s="40"/>
      <c r="I1220" s="41">
        <v>140</v>
      </c>
      <c r="J1220" s="41">
        <f t="shared" ref="J1220:J1283" ca="1" si="248">I1220/$J$1*$E$1</f>
        <v>3084.5161290322585</v>
      </c>
      <c r="K1220" s="42">
        <v>84</v>
      </c>
      <c r="L1220" s="43">
        <f t="shared" ref="L1220:L1283" ca="1" si="249">K1220-J1220</f>
        <v>-3000.5161290322585</v>
      </c>
      <c r="M1220" s="43">
        <f t="shared" ref="M1220:M1283" ca="1" si="250">IFERROR((K1220/J1220%),"-")</f>
        <v>2.7232796486090769</v>
      </c>
      <c r="N1220" s="44">
        <v>140</v>
      </c>
      <c r="O1220" s="45" t="str">
        <f t="shared" ref="O1220:O1283" ca="1" si="251">IF(F1220&lt;=$P$2,"Nov","")</f>
        <v>Nov</v>
      </c>
      <c r="P1220" s="42">
        <v>140</v>
      </c>
      <c r="Q1220" s="44">
        <f t="shared" ref="Q1220:Q1283" si="252">K1220-P1220</f>
        <v>-56</v>
      </c>
      <c r="R1220" s="45">
        <f t="shared" ref="R1220:R1283" ca="1" si="253">IFERROR(IF(O1220="Nov",(K1220/P1220-1)),0)</f>
        <v>-0.4</v>
      </c>
      <c r="S1220" s="44" t="str">
        <f t="shared" ref="S1220:S1283" ca="1" si="254">IF(N1220&gt;0,IF(O1220="","-",IF(R1220&lt;0%,"DEGROWTH","GROWTH")))</f>
        <v>DEGROWTH</v>
      </c>
      <c r="T1220" s="46">
        <v>202</v>
      </c>
      <c r="U1220" s="46" t="str">
        <f t="shared" ref="U1220:U1283" ca="1" si="255">IF(F1220&lt;=$V$2,"Dec","")</f>
        <v>Dec</v>
      </c>
      <c r="V1220" s="42">
        <v>202</v>
      </c>
      <c r="W1220" s="47">
        <f t="shared" ref="W1220:W1283" si="256">K1220-V1220</f>
        <v>-118</v>
      </c>
      <c r="X1220" s="48">
        <f t="shared" ref="X1220:X1283" ca="1" si="257">IFERROR(IF(U1220="Dec",(K1220/V1220-1)),0)</f>
        <v>-0.58415841584158423</v>
      </c>
      <c r="Y1220" s="47" t="str">
        <f t="shared" ref="Y1220:Y1283" ca="1" si="258">IF(T1220&gt;0,IF(U1220="","-",IF(X1220&lt;0%,"DEGROWTH","GROWTH")))</f>
        <v>DEGROWTH</v>
      </c>
      <c r="Z1220" s="50">
        <v>0</v>
      </c>
      <c r="AA1220" s="50">
        <f t="shared" ref="AA1220:AA1283" si="259">IF(H1220&gt;0,1,0)</f>
        <v>0</v>
      </c>
      <c r="AB1220" s="27">
        <v>1000001093</v>
      </c>
    </row>
    <row r="1221" spans="1:28" s="27" customFormat="1" ht="13.8" hidden="1">
      <c r="A1221" s="39" t="s">
        <v>1245</v>
      </c>
      <c r="B1221" s="58" t="s">
        <v>52</v>
      </c>
      <c r="C1221" s="59" t="s">
        <v>2546</v>
      </c>
      <c r="D1221" s="59">
        <v>1000001092</v>
      </c>
      <c r="E1221" s="60" t="s">
        <v>2547</v>
      </c>
      <c r="F1221" s="40">
        <v>44427</v>
      </c>
      <c r="G1221" s="40" t="str">
        <f t="shared" si="247"/>
        <v>Targeted Dealer</v>
      </c>
      <c r="H1221" s="40"/>
      <c r="I1221" s="41">
        <v>25</v>
      </c>
      <c r="J1221" s="41">
        <f t="shared" ca="1" si="248"/>
        <v>550.80645161290317</v>
      </c>
      <c r="K1221" s="42">
        <v>0</v>
      </c>
      <c r="L1221" s="43">
        <f t="shared" ca="1" si="249"/>
        <v>-550.80645161290317</v>
      </c>
      <c r="M1221" s="43">
        <f t="shared" ca="1" si="250"/>
        <v>0</v>
      </c>
      <c r="N1221" s="44">
        <v>25</v>
      </c>
      <c r="O1221" s="45" t="str">
        <f t="shared" ca="1" si="251"/>
        <v>Nov</v>
      </c>
      <c r="P1221" s="42">
        <v>25</v>
      </c>
      <c r="Q1221" s="44">
        <f t="shared" si="252"/>
        <v>-25</v>
      </c>
      <c r="R1221" s="45">
        <f t="shared" ca="1" si="253"/>
        <v>-1</v>
      </c>
      <c r="S1221" s="44" t="str">
        <f t="shared" ca="1" si="254"/>
        <v>DEGROWTH</v>
      </c>
      <c r="T1221" s="46">
        <v>25</v>
      </c>
      <c r="U1221" s="46" t="str">
        <f t="shared" ca="1" si="255"/>
        <v>Dec</v>
      </c>
      <c r="V1221" s="42">
        <v>25</v>
      </c>
      <c r="W1221" s="47">
        <f t="shared" si="256"/>
        <v>-25</v>
      </c>
      <c r="X1221" s="48">
        <f t="shared" ca="1" si="257"/>
        <v>-1</v>
      </c>
      <c r="Y1221" s="47" t="str">
        <f t="shared" ca="1" si="258"/>
        <v>DEGROWTH</v>
      </c>
      <c r="Z1221" s="50">
        <v>1</v>
      </c>
      <c r="AA1221" s="50">
        <f t="shared" si="259"/>
        <v>0</v>
      </c>
      <c r="AB1221" s="27">
        <v>1000001092</v>
      </c>
    </row>
    <row r="1222" spans="1:28" s="27" customFormat="1" ht="13.8" hidden="1">
      <c r="A1222" s="39" t="s">
        <v>1245</v>
      </c>
      <c r="B1222" s="58" t="s">
        <v>52</v>
      </c>
      <c r="C1222" s="59" t="s">
        <v>2548</v>
      </c>
      <c r="D1222" s="59">
        <v>1000003061</v>
      </c>
      <c r="E1222" s="61" t="s">
        <v>2549</v>
      </c>
      <c r="F1222" s="40">
        <v>44865</v>
      </c>
      <c r="G1222" s="40" t="str">
        <f t="shared" si="247"/>
        <v>Targeted Dealer</v>
      </c>
      <c r="H1222" s="40"/>
      <c r="I1222" s="41">
        <v>140</v>
      </c>
      <c r="J1222" s="41">
        <f t="shared" ca="1" si="248"/>
        <v>3084.5161290322585</v>
      </c>
      <c r="K1222" s="42">
        <v>155</v>
      </c>
      <c r="L1222" s="43">
        <f t="shared" ca="1" si="249"/>
        <v>-2929.5161290322585</v>
      </c>
      <c r="M1222" s="43">
        <f t="shared" ca="1" si="250"/>
        <v>5.0250993516000824</v>
      </c>
      <c r="N1222" s="44">
        <v>185</v>
      </c>
      <c r="O1222" s="45" t="str">
        <f t="shared" ca="1" si="251"/>
        <v>Nov</v>
      </c>
      <c r="P1222" s="42">
        <v>185</v>
      </c>
      <c r="Q1222" s="44">
        <f t="shared" si="252"/>
        <v>-30</v>
      </c>
      <c r="R1222" s="45">
        <f t="shared" ca="1" si="253"/>
        <v>-0.16216216216216217</v>
      </c>
      <c r="S1222" s="44" t="str">
        <f t="shared" ca="1" si="254"/>
        <v>DEGROWTH</v>
      </c>
      <c r="T1222" s="46">
        <v>160</v>
      </c>
      <c r="U1222" s="46" t="str">
        <f t="shared" ca="1" si="255"/>
        <v>Dec</v>
      </c>
      <c r="V1222" s="42">
        <v>160</v>
      </c>
      <c r="W1222" s="47">
        <f t="shared" si="256"/>
        <v>-5</v>
      </c>
      <c r="X1222" s="48">
        <f t="shared" ca="1" si="257"/>
        <v>-3.125E-2</v>
      </c>
      <c r="Y1222" s="47" t="str">
        <f t="shared" ca="1" si="258"/>
        <v>DEGROWTH</v>
      </c>
      <c r="Z1222" s="50">
        <v>0</v>
      </c>
      <c r="AA1222" s="50">
        <f t="shared" si="259"/>
        <v>0</v>
      </c>
      <c r="AB1222" s="27">
        <v>1000003061</v>
      </c>
    </row>
    <row r="1223" spans="1:28" s="27" customFormat="1" ht="13.8" hidden="1">
      <c r="A1223" s="39" t="s">
        <v>1245</v>
      </c>
      <c r="B1223" s="58" t="s">
        <v>52</v>
      </c>
      <c r="C1223" s="59" t="s">
        <v>2550</v>
      </c>
      <c r="D1223" s="59">
        <v>1000003306</v>
      </c>
      <c r="E1223" s="61" t="s">
        <v>708</v>
      </c>
      <c r="F1223" s="40">
        <v>44957</v>
      </c>
      <c r="G1223" s="40" t="str">
        <f t="shared" si="247"/>
        <v>Targeted Dealer</v>
      </c>
      <c r="H1223" s="40"/>
      <c r="I1223" s="41">
        <v>75</v>
      </c>
      <c r="J1223" s="41">
        <f t="shared" ca="1" si="248"/>
        <v>1652.4193548387098</v>
      </c>
      <c r="K1223" s="42">
        <v>50</v>
      </c>
      <c r="L1223" s="43">
        <f t="shared" ca="1" si="249"/>
        <v>-1602.4193548387098</v>
      </c>
      <c r="M1223" s="43">
        <f t="shared" ca="1" si="250"/>
        <v>3.0258662762323087</v>
      </c>
      <c r="N1223" s="44">
        <v>25</v>
      </c>
      <c r="O1223" s="45" t="str">
        <f t="shared" ca="1" si="251"/>
        <v>Nov</v>
      </c>
      <c r="P1223" s="42">
        <v>25</v>
      </c>
      <c r="Q1223" s="44">
        <f t="shared" si="252"/>
        <v>25</v>
      </c>
      <c r="R1223" s="45">
        <f t="shared" ca="1" si="253"/>
        <v>1</v>
      </c>
      <c r="S1223" s="44" t="str">
        <f t="shared" ca="1" si="254"/>
        <v>GROWTH</v>
      </c>
      <c r="T1223" s="46">
        <v>100</v>
      </c>
      <c r="U1223" s="46" t="str">
        <f t="shared" ca="1" si="255"/>
        <v>Dec</v>
      </c>
      <c r="V1223" s="42">
        <v>100</v>
      </c>
      <c r="W1223" s="47">
        <f t="shared" si="256"/>
        <v>-50</v>
      </c>
      <c r="X1223" s="48">
        <f t="shared" ca="1" si="257"/>
        <v>-0.5</v>
      </c>
      <c r="Y1223" s="47" t="str">
        <f t="shared" ca="1" si="258"/>
        <v>DEGROWTH</v>
      </c>
      <c r="Z1223" s="50">
        <v>0</v>
      </c>
      <c r="AA1223" s="50">
        <f t="shared" si="259"/>
        <v>0</v>
      </c>
      <c r="AB1223" s="27">
        <v>1000003306</v>
      </c>
    </row>
    <row r="1224" spans="1:28" s="27" customFormat="1" ht="13.8" hidden="1">
      <c r="A1224" s="39" t="s">
        <v>1245</v>
      </c>
      <c r="B1224" s="58" t="s">
        <v>52</v>
      </c>
      <c r="C1224" s="59" t="s">
        <v>2551</v>
      </c>
      <c r="D1224" s="59">
        <v>1000003396</v>
      </c>
      <c r="E1224" s="61" t="s">
        <v>2552</v>
      </c>
      <c r="F1224" s="40">
        <v>44985</v>
      </c>
      <c r="G1224" s="40" t="str">
        <f t="shared" si="247"/>
        <v>Targeted Dealer</v>
      </c>
      <c r="H1224" s="40"/>
      <c r="I1224" s="41">
        <v>135</v>
      </c>
      <c r="J1224" s="41">
        <f t="shared" ca="1" si="248"/>
        <v>2974.3548387096771</v>
      </c>
      <c r="K1224" s="42">
        <v>160</v>
      </c>
      <c r="L1224" s="43">
        <f t="shared" ca="1" si="249"/>
        <v>-2814.3548387096771</v>
      </c>
      <c r="M1224" s="43">
        <f t="shared" ca="1" si="250"/>
        <v>5.3793178244129933</v>
      </c>
      <c r="N1224" s="44">
        <v>130</v>
      </c>
      <c r="O1224" s="45" t="str">
        <f t="shared" ca="1" si="251"/>
        <v>Nov</v>
      </c>
      <c r="P1224" s="42">
        <v>130</v>
      </c>
      <c r="Q1224" s="44">
        <f t="shared" si="252"/>
        <v>30</v>
      </c>
      <c r="R1224" s="45">
        <f t="shared" ca="1" si="253"/>
        <v>0.23076923076923084</v>
      </c>
      <c r="S1224" s="44" t="str">
        <f t="shared" ca="1" si="254"/>
        <v>GROWTH</v>
      </c>
      <c r="T1224" s="46">
        <v>145</v>
      </c>
      <c r="U1224" s="46" t="str">
        <f t="shared" ca="1" si="255"/>
        <v>Dec</v>
      </c>
      <c r="V1224" s="42">
        <v>145</v>
      </c>
      <c r="W1224" s="47">
        <f t="shared" si="256"/>
        <v>15</v>
      </c>
      <c r="X1224" s="48">
        <f t="shared" ca="1" si="257"/>
        <v>0.10344827586206895</v>
      </c>
      <c r="Y1224" s="47" t="str">
        <f t="shared" ca="1" si="258"/>
        <v>GROWTH</v>
      </c>
      <c r="Z1224" s="50">
        <v>0</v>
      </c>
      <c r="AA1224" s="50">
        <f t="shared" si="259"/>
        <v>0</v>
      </c>
      <c r="AB1224" s="27">
        <v>1000003396</v>
      </c>
    </row>
    <row r="1225" spans="1:28" s="27" customFormat="1" ht="13.8" hidden="1">
      <c r="A1225" s="39" t="s">
        <v>1245</v>
      </c>
      <c r="B1225" s="58" t="s">
        <v>52</v>
      </c>
      <c r="C1225" s="59" t="s">
        <v>2553</v>
      </c>
      <c r="D1225" s="59">
        <v>1000003613</v>
      </c>
      <c r="E1225" s="61" t="s">
        <v>2554</v>
      </c>
      <c r="F1225" s="40">
        <v>45106</v>
      </c>
      <c r="G1225" s="40" t="str">
        <f t="shared" si="247"/>
        <v>Targeted Dealer</v>
      </c>
      <c r="H1225" s="40"/>
      <c r="I1225" s="41">
        <v>60</v>
      </c>
      <c r="J1225" s="41">
        <f t="shared" ca="1" si="248"/>
        <v>1321.9354838709678</v>
      </c>
      <c r="K1225" s="42">
        <v>50</v>
      </c>
      <c r="L1225" s="43">
        <f t="shared" ca="1" si="249"/>
        <v>-1271.9354838709678</v>
      </c>
      <c r="M1225" s="43">
        <f t="shared" ca="1" si="250"/>
        <v>3.782332845290385</v>
      </c>
      <c r="N1225" s="44">
        <v>25</v>
      </c>
      <c r="O1225" s="45" t="str">
        <f t="shared" ca="1" si="251"/>
        <v>Nov</v>
      </c>
      <c r="P1225" s="42">
        <v>25</v>
      </c>
      <c r="Q1225" s="44">
        <f t="shared" si="252"/>
        <v>25</v>
      </c>
      <c r="R1225" s="45">
        <f t="shared" ca="1" si="253"/>
        <v>1</v>
      </c>
      <c r="S1225" s="44" t="str">
        <f t="shared" ca="1" si="254"/>
        <v>GROWTH</v>
      </c>
      <c r="T1225" s="46">
        <v>60</v>
      </c>
      <c r="U1225" s="46" t="str">
        <f t="shared" ca="1" si="255"/>
        <v>Dec</v>
      </c>
      <c r="V1225" s="42">
        <v>60</v>
      </c>
      <c r="W1225" s="47">
        <f t="shared" si="256"/>
        <v>-10</v>
      </c>
      <c r="X1225" s="48">
        <f t="shared" ca="1" si="257"/>
        <v>-0.16666666666666663</v>
      </c>
      <c r="Y1225" s="47" t="str">
        <f t="shared" ca="1" si="258"/>
        <v>DEGROWTH</v>
      </c>
      <c r="Z1225" s="50">
        <v>0</v>
      </c>
      <c r="AA1225" s="50">
        <f t="shared" si="259"/>
        <v>0</v>
      </c>
      <c r="AB1225" s="27">
        <v>1000003613</v>
      </c>
    </row>
    <row r="1226" spans="1:28" s="27" customFormat="1" ht="13.8" hidden="1">
      <c r="A1226" s="39" t="s">
        <v>1245</v>
      </c>
      <c r="B1226" s="58" t="s">
        <v>52</v>
      </c>
      <c r="C1226" s="59" t="s">
        <v>2555</v>
      </c>
      <c r="D1226" s="59">
        <v>1000003749</v>
      </c>
      <c r="E1226" s="61" t="s">
        <v>2556</v>
      </c>
      <c r="F1226" s="40">
        <v>45240</v>
      </c>
      <c r="G1226" s="40" t="str">
        <f t="shared" si="247"/>
        <v>Targeted Dealer</v>
      </c>
      <c r="H1226" s="40"/>
      <c r="I1226" s="41">
        <v>50</v>
      </c>
      <c r="J1226" s="41">
        <f t="shared" ca="1" si="248"/>
        <v>1101.6129032258063</v>
      </c>
      <c r="K1226" s="42">
        <v>0</v>
      </c>
      <c r="L1226" s="43">
        <f t="shared" ca="1" si="249"/>
        <v>-1101.6129032258063</v>
      </c>
      <c r="M1226" s="43">
        <f t="shared" ca="1" si="250"/>
        <v>0</v>
      </c>
      <c r="N1226" s="44">
        <v>50</v>
      </c>
      <c r="O1226" s="45" t="str">
        <f t="shared" ca="1" si="251"/>
        <v>Nov</v>
      </c>
      <c r="P1226" s="42">
        <v>50</v>
      </c>
      <c r="Q1226" s="44">
        <f t="shared" si="252"/>
        <v>-50</v>
      </c>
      <c r="R1226" s="45">
        <f t="shared" ca="1" si="253"/>
        <v>-1</v>
      </c>
      <c r="S1226" s="44" t="str">
        <f t="shared" ca="1" si="254"/>
        <v>DEGROWTH</v>
      </c>
      <c r="T1226" s="46">
        <v>75</v>
      </c>
      <c r="U1226" s="46" t="str">
        <f t="shared" ca="1" si="255"/>
        <v>Dec</v>
      </c>
      <c r="V1226" s="42">
        <v>75</v>
      </c>
      <c r="W1226" s="47">
        <f t="shared" si="256"/>
        <v>-75</v>
      </c>
      <c r="X1226" s="48">
        <f t="shared" ca="1" si="257"/>
        <v>-1</v>
      </c>
      <c r="Y1226" s="47" t="str">
        <f t="shared" ca="1" si="258"/>
        <v>DEGROWTH</v>
      </c>
      <c r="Z1226" s="50">
        <v>1</v>
      </c>
      <c r="AA1226" s="50">
        <f t="shared" si="259"/>
        <v>0</v>
      </c>
      <c r="AB1226" s="27">
        <v>1000003749</v>
      </c>
    </row>
    <row r="1227" spans="1:28" s="27" customFormat="1" ht="13.8" hidden="1">
      <c r="A1227" s="39" t="s">
        <v>1245</v>
      </c>
      <c r="B1227" s="58" t="s">
        <v>52</v>
      </c>
      <c r="C1227" s="59" t="s">
        <v>2557</v>
      </c>
      <c r="D1227" s="59">
        <v>1000003753</v>
      </c>
      <c r="E1227" s="61" t="s">
        <v>2558</v>
      </c>
      <c r="F1227" s="40">
        <v>45246</v>
      </c>
      <c r="G1227" s="40" t="str">
        <f t="shared" si="247"/>
        <v>Targeted Dealer</v>
      </c>
      <c r="H1227" s="40"/>
      <c r="I1227" s="41">
        <v>25</v>
      </c>
      <c r="J1227" s="41">
        <f t="shared" ca="1" si="248"/>
        <v>550.80645161290317</v>
      </c>
      <c r="K1227" s="42">
        <v>30</v>
      </c>
      <c r="L1227" s="43">
        <f t="shared" ca="1" si="249"/>
        <v>-520.80645161290317</v>
      </c>
      <c r="M1227" s="43">
        <f t="shared" ca="1" si="250"/>
        <v>5.4465592972181556</v>
      </c>
      <c r="N1227" s="44">
        <v>30</v>
      </c>
      <c r="O1227" s="45" t="str">
        <f t="shared" ca="1" si="251"/>
        <v>Nov</v>
      </c>
      <c r="P1227" s="42">
        <v>30</v>
      </c>
      <c r="Q1227" s="44">
        <f t="shared" si="252"/>
        <v>0</v>
      </c>
      <c r="R1227" s="45">
        <f t="shared" ca="1" si="253"/>
        <v>0</v>
      </c>
      <c r="S1227" s="44" t="str">
        <f t="shared" ca="1" si="254"/>
        <v>GROWTH</v>
      </c>
      <c r="T1227" s="46">
        <v>30</v>
      </c>
      <c r="U1227" s="46" t="str">
        <f t="shared" ca="1" si="255"/>
        <v>Dec</v>
      </c>
      <c r="V1227" s="42">
        <v>30</v>
      </c>
      <c r="W1227" s="47">
        <f t="shared" si="256"/>
        <v>0</v>
      </c>
      <c r="X1227" s="48">
        <f t="shared" ca="1" si="257"/>
        <v>0</v>
      </c>
      <c r="Y1227" s="47" t="str">
        <f t="shared" ca="1" si="258"/>
        <v>GROWTH</v>
      </c>
      <c r="Z1227" s="50">
        <v>0</v>
      </c>
      <c r="AA1227" s="50">
        <f t="shared" si="259"/>
        <v>0</v>
      </c>
      <c r="AB1227" s="27">
        <v>1000003753</v>
      </c>
    </row>
    <row r="1228" spans="1:28" s="27" customFormat="1" ht="13.8" hidden="1">
      <c r="A1228" s="50" t="s">
        <v>1245</v>
      </c>
      <c r="B1228" s="63" t="s">
        <v>52</v>
      </c>
      <c r="C1228" s="63" t="s">
        <v>2559</v>
      </c>
      <c r="D1228" s="63">
        <v>1000003868</v>
      </c>
      <c r="E1228" s="63" t="s">
        <v>2560</v>
      </c>
      <c r="F1228" s="40">
        <v>45345</v>
      </c>
      <c r="G1228" s="40" t="str">
        <f t="shared" si="247"/>
        <v>Targeted Dealer</v>
      </c>
      <c r="H1228" s="40"/>
      <c r="I1228" s="41">
        <v>54</v>
      </c>
      <c r="J1228" s="41">
        <f t="shared" ca="1" si="248"/>
        <v>1189.741935483871</v>
      </c>
      <c r="K1228" s="42">
        <v>0</v>
      </c>
      <c r="L1228" s="43">
        <f t="shared" ca="1" si="249"/>
        <v>-1189.741935483871</v>
      </c>
      <c r="M1228" s="43">
        <f t="shared" ca="1" si="250"/>
        <v>0</v>
      </c>
      <c r="N1228" s="44">
        <v>30</v>
      </c>
      <c r="O1228" s="45" t="str">
        <f t="shared" ca="1" si="251"/>
        <v>Nov</v>
      </c>
      <c r="P1228" s="42">
        <v>30</v>
      </c>
      <c r="Q1228" s="44">
        <f t="shared" si="252"/>
        <v>-30</v>
      </c>
      <c r="R1228" s="45">
        <f t="shared" ca="1" si="253"/>
        <v>-1</v>
      </c>
      <c r="S1228" s="44" t="str">
        <f t="shared" ca="1" si="254"/>
        <v>DEGROWTH</v>
      </c>
      <c r="T1228" s="46">
        <v>0</v>
      </c>
      <c r="U1228" s="46" t="str">
        <f t="shared" ca="1" si="255"/>
        <v>Dec</v>
      </c>
      <c r="V1228" s="42">
        <v>0</v>
      </c>
      <c r="W1228" s="47">
        <f t="shared" si="256"/>
        <v>0</v>
      </c>
      <c r="X1228" s="48">
        <f t="shared" ca="1" si="257"/>
        <v>0</v>
      </c>
      <c r="Y1228" s="47" t="b">
        <f t="shared" si="258"/>
        <v>0</v>
      </c>
      <c r="Z1228" s="50">
        <v>1</v>
      </c>
      <c r="AA1228" s="50">
        <f t="shared" si="259"/>
        <v>0</v>
      </c>
      <c r="AB1228" s="27">
        <v>1000003868</v>
      </c>
    </row>
    <row r="1229" spans="1:28" s="27" customFormat="1" ht="13.8" hidden="1">
      <c r="A1229" s="50" t="s">
        <v>1245</v>
      </c>
      <c r="B1229" s="63" t="s">
        <v>52</v>
      </c>
      <c r="C1229" s="63" t="s">
        <v>2561</v>
      </c>
      <c r="D1229" s="63">
        <v>1000003952</v>
      </c>
      <c r="E1229" s="63" t="s">
        <v>2562</v>
      </c>
      <c r="F1229" s="40">
        <v>45427</v>
      </c>
      <c r="G1229" s="40" t="str">
        <f t="shared" si="247"/>
        <v>Targeted Dealer</v>
      </c>
      <c r="H1229" s="40"/>
      <c r="I1229" s="41">
        <v>185</v>
      </c>
      <c r="J1229" s="41">
        <f t="shared" ca="1" si="248"/>
        <v>4075.9677419354839</v>
      </c>
      <c r="K1229" s="42">
        <v>85</v>
      </c>
      <c r="L1229" s="43">
        <f t="shared" ca="1" si="249"/>
        <v>-3990.9677419354839</v>
      </c>
      <c r="M1229" s="43">
        <f t="shared" ca="1" si="250"/>
        <v>2.085394325511456</v>
      </c>
      <c r="N1229" s="44">
        <v>243</v>
      </c>
      <c r="O1229" s="45" t="str">
        <f t="shared" ca="1" si="251"/>
        <v>Nov</v>
      </c>
      <c r="P1229" s="42">
        <v>243</v>
      </c>
      <c r="Q1229" s="44">
        <f t="shared" si="252"/>
        <v>-158</v>
      </c>
      <c r="R1229" s="45">
        <f t="shared" ca="1" si="253"/>
        <v>-0.65020576131687235</v>
      </c>
      <c r="S1229" s="44" t="str">
        <f t="shared" ca="1" si="254"/>
        <v>DEGROWTH</v>
      </c>
      <c r="T1229" s="46">
        <v>0</v>
      </c>
      <c r="U1229" s="46" t="str">
        <f t="shared" ca="1" si="255"/>
        <v>Dec</v>
      </c>
      <c r="V1229" s="42">
        <v>0</v>
      </c>
      <c r="W1229" s="47">
        <f t="shared" si="256"/>
        <v>85</v>
      </c>
      <c r="X1229" s="48">
        <f t="shared" ca="1" si="257"/>
        <v>0</v>
      </c>
      <c r="Y1229" s="47" t="b">
        <f t="shared" si="258"/>
        <v>0</v>
      </c>
      <c r="Z1229" s="50">
        <v>0</v>
      </c>
      <c r="AA1229" s="50">
        <f t="shared" si="259"/>
        <v>0</v>
      </c>
      <c r="AB1229" s="27">
        <v>1000003952</v>
      </c>
    </row>
    <row r="1230" spans="1:28" s="27" customFormat="1" ht="13.8" hidden="1">
      <c r="A1230" s="50" t="s">
        <v>1245</v>
      </c>
      <c r="B1230" s="63" t="s">
        <v>52</v>
      </c>
      <c r="C1230" s="63" t="s">
        <v>2563</v>
      </c>
      <c r="D1230" s="63">
        <v>1000003987</v>
      </c>
      <c r="E1230" s="63" t="s">
        <v>922</v>
      </c>
      <c r="F1230" s="40">
        <v>45441</v>
      </c>
      <c r="G1230" s="40" t="str">
        <f t="shared" si="247"/>
        <v>Targeted Dealer</v>
      </c>
      <c r="H1230" s="40"/>
      <c r="I1230" s="41">
        <v>100</v>
      </c>
      <c r="J1230" s="41">
        <f t="shared" ca="1" si="248"/>
        <v>2203.2258064516127</v>
      </c>
      <c r="K1230" s="42">
        <v>90</v>
      </c>
      <c r="L1230" s="43">
        <f t="shared" ca="1" si="249"/>
        <v>-2113.2258064516127</v>
      </c>
      <c r="M1230" s="43">
        <f t="shared" ca="1" si="250"/>
        <v>4.0849194729136169</v>
      </c>
      <c r="N1230" s="44">
        <v>140</v>
      </c>
      <c r="O1230" s="45" t="str">
        <f t="shared" ca="1" si="251"/>
        <v>Nov</v>
      </c>
      <c r="P1230" s="42">
        <v>140</v>
      </c>
      <c r="Q1230" s="44">
        <f t="shared" si="252"/>
        <v>-50</v>
      </c>
      <c r="R1230" s="45">
        <f t="shared" ca="1" si="253"/>
        <v>-0.3571428571428571</v>
      </c>
      <c r="S1230" s="44" t="str">
        <f t="shared" ca="1" si="254"/>
        <v>DEGROWTH</v>
      </c>
      <c r="T1230" s="46">
        <v>0</v>
      </c>
      <c r="U1230" s="46" t="str">
        <f t="shared" ca="1" si="255"/>
        <v>Dec</v>
      </c>
      <c r="V1230" s="42">
        <v>0</v>
      </c>
      <c r="W1230" s="47">
        <f t="shared" si="256"/>
        <v>90</v>
      </c>
      <c r="X1230" s="48">
        <f t="shared" ca="1" si="257"/>
        <v>0</v>
      </c>
      <c r="Y1230" s="47" t="b">
        <f t="shared" si="258"/>
        <v>0</v>
      </c>
      <c r="Z1230" s="50">
        <v>0</v>
      </c>
      <c r="AA1230" s="50">
        <f t="shared" si="259"/>
        <v>0</v>
      </c>
      <c r="AB1230" s="27">
        <v>1000003987</v>
      </c>
    </row>
    <row r="1231" spans="1:28" s="27" customFormat="1" ht="13.8" hidden="1">
      <c r="A1231" s="50" t="s">
        <v>1245</v>
      </c>
      <c r="B1231" s="63" t="s">
        <v>52</v>
      </c>
      <c r="C1231" s="63" t="s">
        <v>2564</v>
      </c>
      <c r="D1231" s="63">
        <v>1000004015</v>
      </c>
      <c r="E1231" s="63" t="s">
        <v>2565</v>
      </c>
      <c r="F1231" s="40">
        <v>45464</v>
      </c>
      <c r="G1231" s="40" t="str">
        <f t="shared" si="247"/>
        <v>Targeted Dealer</v>
      </c>
      <c r="H1231" s="50"/>
      <c r="I1231" s="41">
        <v>50</v>
      </c>
      <c r="J1231" s="41">
        <f t="shared" ca="1" si="248"/>
        <v>1101.6129032258063</v>
      </c>
      <c r="K1231" s="42">
        <v>0</v>
      </c>
      <c r="L1231" s="43">
        <f t="shared" ca="1" si="249"/>
        <v>-1101.6129032258063</v>
      </c>
      <c r="M1231" s="43">
        <f t="shared" ca="1" si="250"/>
        <v>0</v>
      </c>
      <c r="N1231" s="44">
        <v>50</v>
      </c>
      <c r="O1231" s="45" t="str">
        <f t="shared" ca="1" si="251"/>
        <v>Nov</v>
      </c>
      <c r="P1231" s="42">
        <v>50</v>
      </c>
      <c r="Q1231" s="44">
        <f t="shared" si="252"/>
        <v>-50</v>
      </c>
      <c r="R1231" s="45">
        <f t="shared" ca="1" si="253"/>
        <v>-1</v>
      </c>
      <c r="S1231" s="44" t="str">
        <f t="shared" ca="1" si="254"/>
        <v>DEGROWTH</v>
      </c>
      <c r="T1231" s="46">
        <v>0</v>
      </c>
      <c r="U1231" s="46" t="str">
        <f t="shared" ca="1" si="255"/>
        <v>Dec</v>
      </c>
      <c r="V1231" s="42">
        <v>0</v>
      </c>
      <c r="W1231" s="47">
        <f t="shared" si="256"/>
        <v>0</v>
      </c>
      <c r="X1231" s="48">
        <f t="shared" ca="1" si="257"/>
        <v>0</v>
      </c>
      <c r="Y1231" s="47" t="b">
        <f t="shared" si="258"/>
        <v>0</v>
      </c>
      <c r="Z1231" s="50">
        <v>1</v>
      </c>
      <c r="AA1231" s="50">
        <f t="shared" si="259"/>
        <v>0</v>
      </c>
      <c r="AB1231" s="27">
        <v>1000004015</v>
      </c>
    </row>
    <row r="1232" spans="1:28" s="27" customFormat="1" ht="13.8" hidden="1">
      <c r="A1232" s="50" t="s">
        <v>1245</v>
      </c>
      <c r="B1232" s="63" t="s">
        <v>52</v>
      </c>
      <c r="C1232" s="63" t="s">
        <v>2566</v>
      </c>
      <c r="D1232" s="64">
        <v>1000004092</v>
      </c>
      <c r="E1232" s="64" t="s">
        <v>2567</v>
      </c>
      <c r="F1232" s="40">
        <v>45525</v>
      </c>
      <c r="G1232" s="40" t="str">
        <f t="shared" si="247"/>
        <v>Targeted Dealer</v>
      </c>
      <c r="H1232" s="50"/>
      <c r="I1232" s="41">
        <v>50</v>
      </c>
      <c r="J1232" s="41">
        <f t="shared" ca="1" si="248"/>
        <v>1101.6129032258063</v>
      </c>
      <c r="K1232" s="42">
        <v>25</v>
      </c>
      <c r="L1232" s="43">
        <f t="shared" ca="1" si="249"/>
        <v>-1076.6129032258063</v>
      </c>
      <c r="M1232" s="43">
        <f t="shared" ca="1" si="250"/>
        <v>2.2693997071742316</v>
      </c>
      <c r="N1232" s="44">
        <v>50</v>
      </c>
      <c r="O1232" s="45" t="str">
        <f t="shared" ca="1" si="251"/>
        <v>Nov</v>
      </c>
      <c r="P1232" s="42">
        <v>50</v>
      </c>
      <c r="Q1232" s="44">
        <f t="shared" si="252"/>
        <v>-25</v>
      </c>
      <c r="R1232" s="45">
        <f t="shared" ca="1" si="253"/>
        <v>-0.5</v>
      </c>
      <c r="S1232" s="44" t="str">
        <f t="shared" ca="1" si="254"/>
        <v>DEGROWTH</v>
      </c>
      <c r="T1232" s="46">
        <v>0</v>
      </c>
      <c r="U1232" s="46" t="str">
        <f t="shared" ca="1" si="255"/>
        <v>Dec</v>
      </c>
      <c r="V1232" s="42">
        <v>0</v>
      </c>
      <c r="W1232" s="47">
        <f t="shared" si="256"/>
        <v>25</v>
      </c>
      <c r="X1232" s="48">
        <f t="shared" ca="1" si="257"/>
        <v>0</v>
      </c>
      <c r="Y1232" s="47" t="b">
        <f t="shared" si="258"/>
        <v>0</v>
      </c>
      <c r="Z1232" s="50">
        <v>0</v>
      </c>
      <c r="AA1232" s="50">
        <f t="shared" si="259"/>
        <v>0</v>
      </c>
      <c r="AB1232" s="27">
        <v>1000004092</v>
      </c>
    </row>
    <row r="1233" spans="1:28" s="27" customFormat="1" ht="13.8" hidden="1">
      <c r="A1233" s="39" t="s">
        <v>2568</v>
      </c>
      <c r="B1233" s="58" t="s">
        <v>2569</v>
      </c>
      <c r="C1233" s="65" t="s">
        <v>2570</v>
      </c>
      <c r="D1233" s="59">
        <v>1000001225</v>
      </c>
      <c r="E1233" s="60" t="s">
        <v>2571</v>
      </c>
      <c r="F1233" s="40">
        <v>39029</v>
      </c>
      <c r="G1233" s="40" t="str">
        <f t="shared" si="247"/>
        <v>Targeted Dealer</v>
      </c>
      <c r="H1233" s="40"/>
      <c r="I1233" s="41">
        <v>680</v>
      </c>
      <c r="J1233" s="41">
        <f t="shared" ca="1" si="248"/>
        <v>14981.935483870966</v>
      </c>
      <c r="K1233" s="42">
        <v>419</v>
      </c>
      <c r="L1233" s="43">
        <f t="shared" ca="1" si="249"/>
        <v>-14562.935483870966</v>
      </c>
      <c r="M1233" s="43">
        <f t="shared" ca="1" si="250"/>
        <v>2.796701403841185</v>
      </c>
      <c r="N1233" s="44">
        <v>597.5</v>
      </c>
      <c r="O1233" s="45" t="str">
        <f t="shared" ca="1" si="251"/>
        <v>Nov</v>
      </c>
      <c r="P1233" s="42">
        <v>597.5</v>
      </c>
      <c r="Q1233" s="44">
        <f t="shared" si="252"/>
        <v>-178.5</v>
      </c>
      <c r="R1233" s="45">
        <f t="shared" ca="1" si="253"/>
        <v>-0.29874476987447696</v>
      </c>
      <c r="S1233" s="44" t="str">
        <f t="shared" ca="1" si="254"/>
        <v>DEGROWTH</v>
      </c>
      <c r="T1233" s="46">
        <v>667</v>
      </c>
      <c r="U1233" s="46" t="str">
        <f t="shared" ca="1" si="255"/>
        <v>Dec</v>
      </c>
      <c r="V1233" s="42">
        <v>667</v>
      </c>
      <c r="W1233" s="47">
        <f t="shared" si="256"/>
        <v>-248</v>
      </c>
      <c r="X1233" s="48">
        <f t="shared" ca="1" si="257"/>
        <v>-0.37181409295352319</v>
      </c>
      <c r="Y1233" s="47" t="str">
        <f t="shared" ca="1" si="258"/>
        <v>DEGROWTH</v>
      </c>
      <c r="Z1233" s="50">
        <v>0</v>
      </c>
      <c r="AA1233" s="50">
        <f t="shared" si="259"/>
        <v>0</v>
      </c>
      <c r="AB1233" s="27">
        <v>1000001225</v>
      </c>
    </row>
    <row r="1234" spans="1:28" s="27" customFormat="1" ht="13.8" hidden="1">
      <c r="A1234" s="39" t="s">
        <v>2568</v>
      </c>
      <c r="B1234" s="58" t="s">
        <v>2569</v>
      </c>
      <c r="C1234" s="65" t="s">
        <v>2572</v>
      </c>
      <c r="D1234" s="59">
        <v>1000001234</v>
      </c>
      <c r="E1234" s="60" t="s">
        <v>2573</v>
      </c>
      <c r="F1234" s="40">
        <v>40676</v>
      </c>
      <c r="G1234" s="40" t="str">
        <f t="shared" si="247"/>
        <v>Targeted Dealer</v>
      </c>
      <c r="H1234" s="7"/>
      <c r="I1234" s="41">
        <v>3280</v>
      </c>
      <c r="J1234" s="41">
        <f t="shared" ca="1" si="248"/>
        <v>72265.806451612909</v>
      </c>
      <c r="K1234" s="42">
        <v>2277</v>
      </c>
      <c r="L1234" s="43">
        <f t="shared" ca="1" si="249"/>
        <v>-69988.806451612909</v>
      </c>
      <c r="M1234" s="43">
        <f t="shared" ca="1" si="250"/>
        <v>3.1508677641681246</v>
      </c>
      <c r="N1234" s="44">
        <v>3000.5</v>
      </c>
      <c r="O1234" s="45" t="str">
        <f t="shared" ca="1" si="251"/>
        <v>Nov</v>
      </c>
      <c r="P1234" s="42">
        <v>3000.5</v>
      </c>
      <c r="Q1234" s="44">
        <f t="shared" si="252"/>
        <v>-723.5</v>
      </c>
      <c r="R1234" s="45">
        <f t="shared" ca="1" si="253"/>
        <v>-0.24112647892018002</v>
      </c>
      <c r="S1234" s="44" t="str">
        <f t="shared" ca="1" si="254"/>
        <v>DEGROWTH</v>
      </c>
      <c r="T1234" s="46">
        <v>3111.5</v>
      </c>
      <c r="U1234" s="46" t="str">
        <f t="shared" ca="1" si="255"/>
        <v>Dec</v>
      </c>
      <c r="V1234" s="42">
        <v>3111.5</v>
      </c>
      <c r="W1234" s="47">
        <f t="shared" si="256"/>
        <v>-834.5</v>
      </c>
      <c r="X1234" s="48">
        <f t="shared" ca="1" si="257"/>
        <v>-0.26819861802988909</v>
      </c>
      <c r="Y1234" s="47" t="str">
        <f t="shared" ca="1" si="258"/>
        <v>DEGROWTH</v>
      </c>
      <c r="Z1234" s="50">
        <v>0</v>
      </c>
      <c r="AA1234" s="50">
        <f t="shared" si="259"/>
        <v>0</v>
      </c>
      <c r="AB1234" s="27">
        <v>1000001234</v>
      </c>
    </row>
    <row r="1235" spans="1:28" s="27" customFormat="1" ht="13.8" hidden="1">
      <c r="A1235" s="39" t="s">
        <v>2568</v>
      </c>
      <c r="B1235" s="58" t="s">
        <v>2569</v>
      </c>
      <c r="C1235" s="65" t="s">
        <v>2574</v>
      </c>
      <c r="D1235" s="59">
        <v>1000001232</v>
      </c>
      <c r="E1235" s="60" t="s">
        <v>2575</v>
      </c>
      <c r="F1235" s="40">
        <v>41041</v>
      </c>
      <c r="G1235" s="40" t="str">
        <f t="shared" si="247"/>
        <v>Targeted Dealer</v>
      </c>
      <c r="H1235" s="40"/>
      <c r="I1235" s="41">
        <v>400</v>
      </c>
      <c r="J1235" s="41">
        <f t="shared" ca="1" si="248"/>
        <v>8812.9032258064508</v>
      </c>
      <c r="K1235" s="42">
        <v>191</v>
      </c>
      <c r="L1235" s="43">
        <f t="shared" ca="1" si="249"/>
        <v>-8621.9032258064508</v>
      </c>
      <c r="M1235" s="43">
        <f t="shared" ca="1" si="250"/>
        <v>2.1672767203513912</v>
      </c>
      <c r="N1235" s="44">
        <v>222</v>
      </c>
      <c r="O1235" s="45" t="str">
        <f t="shared" ca="1" si="251"/>
        <v>Nov</v>
      </c>
      <c r="P1235" s="42">
        <v>222</v>
      </c>
      <c r="Q1235" s="44">
        <f t="shared" si="252"/>
        <v>-31</v>
      </c>
      <c r="R1235" s="45">
        <f t="shared" ca="1" si="253"/>
        <v>-0.13963963963963966</v>
      </c>
      <c r="S1235" s="44" t="str">
        <f t="shared" ca="1" si="254"/>
        <v>DEGROWTH</v>
      </c>
      <c r="T1235" s="46">
        <v>371</v>
      </c>
      <c r="U1235" s="46" t="str">
        <f t="shared" ca="1" si="255"/>
        <v>Dec</v>
      </c>
      <c r="V1235" s="42">
        <v>371</v>
      </c>
      <c r="W1235" s="47">
        <f t="shared" si="256"/>
        <v>-180</v>
      </c>
      <c r="X1235" s="48">
        <f t="shared" ca="1" si="257"/>
        <v>-0.48517520215633425</v>
      </c>
      <c r="Y1235" s="47" t="str">
        <f t="shared" ca="1" si="258"/>
        <v>DEGROWTH</v>
      </c>
      <c r="Z1235" s="50">
        <v>0</v>
      </c>
      <c r="AA1235" s="50">
        <f t="shared" si="259"/>
        <v>0</v>
      </c>
      <c r="AB1235" s="27">
        <v>1000001232</v>
      </c>
    </row>
    <row r="1236" spans="1:28" s="27" customFormat="1" ht="13.8" hidden="1">
      <c r="A1236" s="39" t="s">
        <v>2568</v>
      </c>
      <c r="B1236" s="58" t="s">
        <v>2569</v>
      </c>
      <c r="C1236" s="65" t="s">
        <v>2576</v>
      </c>
      <c r="D1236" s="59">
        <v>1000001229</v>
      </c>
      <c r="E1236" s="60" t="s">
        <v>2577</v>
      </c>
      <c r="F1236" s="40">
        <v>41168</v>
      </c>
      <c r="G1236" s="40" t="str">
        <f t="shared" si="247"/>
        <v>Targeted Dealer</v>
      </c>
      <c r="H1236" s="40" t="s">
        <v>113</v>
      </c>
      <c r="I1236" s="41">
        <v>1435</v>
      </c>
      <c r="J1236" s="41">
        <f t="shared" ca="1" si="248"/>
        <v>31616.290322580644</v>
      </c>
      <c r="K1236" s="42">
        <v>1546.5</v>
      </c>
      <c r="L1236" s="43">
        <f t="shared" ca="1" si="249"/>
        <v>-30069.790322580644</v>
      </c>
      <c r="M1236" s="43">
        <f t="shared" ca="1" si="250"/>
        <v>4.8914657103065498</v>
      </c>
      <c r="N1236" s="44">
        <v>924</v>
      </c>
      <c r="O1236" s="45" t="str">
        <f t="shared" ca="1" si="251"/>
        <v>Nov</v>
      </c>
      <c r="P1236" s="42">
        <v>924</v>
      </c>
      <c r="Q1236" s="44">
        <f t="shared" si="252"/>
        <v>622.5</v>
      </c>
      <c r="R1236" s="45">
        <f t="shared" ca="1" si="253"/>
        <v>0.67370129870129869</v>
      </c>
      <c r="S1236" s="44" t="str">
        <f t="shared" ca="1" si="254"/>
        <v>GROWTH</v>
      </c>
      <c r="T1236" s="46">
        <v>1924.5</v>
      </c>
      <c r="U1236" s="46" t="str">
        <f t="shared" ca="1" si="255"/>
        <v>Dec</v>
      </c>
      <c r="V1236" s="42">
        <v>1924.5</v>
      </c>
      <c r="W1236" s="47">
        <f t="shared" si="256"/>
        <v>-378</v>
      </c>
      <c r="X1236" s="48">
        <f t="shared" ca="1" si="257"/>
        <v>-0.19641465315666407</v>
      </c>
      <c r="Y1236" s="47" t="str">
        <f t="shared" ca="1" si="258"/>
        <v>DEGROWTH</v>
      </c>
      <c r="Z1236" s="50">
        <v>0</v>
      </c>
      <c r="AA1236" s="50">
        <f t="shared" si="259"/>
        <v>1</v>
      </c>
      <c r="AB1236" s="27">
        <v>1000001229</v>
      </c>
    </row>
    <row r="1237" spans="1:28" s="27" customFormat="1" ht="13.8" hidden="1">
      <c r="A1237" s="39" t="s">
        <v>2568</v>
      </c>
      <c r="B1237" s="58" t="s">
        <v>2569</v>
      </c>
      <c r="C1237" s="65" t="s">
        <v>2578</v>
      </c>
      <c r="D1237" s="59">
        <v>1000001235</v>
      </c>
      <c r="E1237" s="60" t="s">
        <v>2579</v>
      </c>
      <c r="F1237" s="40">
        <v>41218</v>
      </c>
      <c r="G1237" s="40" t="str">
        <f t="shared" si="247"/>
        <v>Targeted Dealer</v>
      </c>
      <c r="H1237" s="40"/>
      <c r="I1237" s="41">
        <v>10</v>
      </c>
      <c r="J1237" s="41">
        <f t="shared" ca="1" si="248"/>
        <v>220.32258064516128</v>
      </c>
      <c r="K1237" s="42">
        <v>10</v>
      </c>
      <c r="L1237" s="43">
        <f t="shared" ca="1" si="249"/>
        <v>-210.32258064516128</v>
      </c>
      <c r="M1237" s="43">
        <f t="shared" ca="1" si="250"/>
        <v>4.5387994143484631</v>
      </c>
      <c r="N1237" s="44">
        <v>0</v>
      </c>
      <c r="O1237" s="45" t="str">
        <f t="shared" ca="1" si="251"/>
        <v>Nov</v>
      </c>
      <c r="P1237" s="42">
        <v>0</v>
      </c>
      <c r="Q1237" s="44">
        <f t="shared" si="252"/>
        <v>10</v>
      </c>
      <c r="R1237" s="45">
        <f t="shared" ca="1" si="253"/>
        <v>0</v>
      </c>
      <c r="S1237" s="44" t="b">
        <f t="shared" si="254"/>
        <v>0</v>
      </c>
      <c r="T1237" s="46">
        <v>20</v>
      </c>
      <c r="U1237" s="46" t="str">
        <f t="shared" ca="1" si="255"/>
        <v>Dec</v>
      </c>
      <c r="V1237" s="42">
        <v>20</v>
      </c>
      <c r="W1237" s="47">
        <f t="shared" si="256"/>
        <v>-10</v>
      </c>
      <c r="X1237" s="48">
        <f t="shared" ca="1" si="257"/>
        <v>-0.5</v>
      </c>
      <c r="Y1237" s="47" t="str">
        <f t="shared" ca="1" si="258"/>
        <v>DEGROWTH</v>
      </c>
      <c r="Z1237" s="50">
        <v>0</v>
      </c>
      <c r="AA1237" s="50">
        <f t="shared" si="259"/>
        <v>0</v>
      </c>
      <c r="AB1237" s="27">
        <v>1000001235</v>
      </c>
    </row>
    <row r="1238" spans="1:28" s="27" customFormat="1" ht="13.8" hidden="1">
      <c r="A1238" s="39" t="s">
        <v>2568</v>
      </c>
      <c r="B1238" s="58" t="s">
        <v>2569</v>
      </c>
      <c r="C1238" s="65" t="s">
        <v>2580</v>
      </c>
      <c r="D1238" s="59">
        <v>1000001233</v>
      </c>
      <c r="E1238" s="60" t="s">
        <v>2581</v>
      </c>
      <c r="F1238" s="40">
        <v>41400</v>
      </c>
      <c r="G1238" s="40" t="str">
        <f t="shared" si="247"/>
        <v>Targeted Dealer</v>
      </c>
      <c r="H1238" s="40"/>
      <c r="I1238" s="41">
        <v>1690</v>
      </c>
      <c r="J1238" s="41">
        <f t="shared" ca="1" si="248"/>
        <v>37234.516129032258</v>
      </c>
      <c r="K1238" s="42">
        <v>1019</v>
      </c>
      <c r="L1238" s="43">
        <f t="shared" ca="1" si="249"/>
        <v>-36215.516129032258</v>
      </c>
      <c r="M1238" s="43">
        <f t="shared" ca="1" si="250"/>
        <v>2.7367080492432447</v>
      </c>
      <c r="N1238" s="44">
        <v>845</v>
      </c>
      <c r="O1238" s="45" t="str">
        <f t="shared" ca="1" si="251"/>
        <v>Nov</v>
      </c>
      <c r="P1238" s="42">
        <v>845</v>
      </c>
      <c r="Q1238" s="44">
        <f t="shared" si="252"/>
        <v>174</v>
      </c>
      <c r="R1238" s="45">
        <f t="shared" ca="1" si="253"/>
        <v>0.2059171597633136</v>
      </c>
      <c r="S1238" s="44" t="str">
        <f t="shared" ca="1" si="254"/>
        <v>GROWTH</v>
      </c>
      <c r="T1238" s="46">
        <v>1606</v>
      </c>
      <c r="U1238" s="46" t="str">
        <f t="shared" ca="1" si="255"/>
        <v>Dec</v>
      </c>
      <c r="V1238" s="42">
        <v>1606</v>
      </c>
      <c r="W1238" s="47">
        <f t="shared" si="256"/>
        <v>-587</v>
      </c>
      <c r="X1238" s="48">
        <f t="shared" ca="1" si="257"/>
        <v>-0.3655043586550436</v>
      </c>
      <c r="Y1238" s="47" t="str">
        <f t="shared" ca="1" si="258"/>
        <v>DEGROWTH</v>
      </c>
      <c r="Z1238" s="50">
        <v>0</v>
      </c>
      <c r="AA1238" s="50">
        <f t="shared" si="259"/>
        <v>0</v>
      </c>
      <c r="AB1238" s="27">
        <v>1000001233</v>
      </c>
    </row>
    <row r="1239" spans="1:28" s="27" customFormat="1" ht="13.8" hidden="1">
      <c r="A1239" s="39" t="s">
        <v>2568</v>
      </c>
      <c r="B1239" s="58" t="s">
        <v>2569</v>
      </c>
      <c r="C1239" s="65" t="s">
        <v>2582</v>
      </c>
      <c r="D1239" s="59">
        <v>1000001224</v>
      </c>
      <c r="E1239" s="60" t="s">
        <v>2583</v>
      </c>
      <c r="F1239" s="40">
        <v>41486</v>
      </c>
      <c r="G1239" s="40" t="str">
        <f t="shared" si="247"/>
        <v>Targeted Dealer</v>
      </c>
      <c r="H1239" s="40" t="s">
        <v>113</v>
      </c>
      <c r="I1239" s="41">
        <v>2650</v>
      </c>
      <c r="J1239" s="41">
        <f t="shared" ca="1" si="248"/>
        <v>58385.483870967742</v>
      </c>
      <c r="K1239" s="42">
        <v>2343.5</v>
      </c>
      <c r="L1239" s="43">
        <f t="shared" ca="1" si="249"/>
        <v>-56041.983870967742</v>
      </c>
      <c r="M1239" s="43">
        <f t="shared" ca="1" si="250"/>
        <v>4.0138401613304238</v>
      </c>
      <c r="N1239" s="44">
        <v>2055.5</v>
      </c>
      <c r="O1239" s="45" t="str">
        <f t="shared" ca="1" si="251"/>
        <v>Nov</v>
      </c>
      <c r="P1239" s="42">
        <v>2055.5</v>
      </c>
      <c r="Q1239" s="44">
        <f t="shared" si="252"/>
        <v>288</v>
      </c>
      <c r="R1239" s="45">
        <f t="shared" ca="1" si="253"/>
        <v>0.14011189491607889</v>
      </c>
      <c r="S1239" s="44" t="str">
        <f t="shared" ca="1" si="254"/>
        <v>GROWTH</v>
      </c>
      <c r="T1239" s="46">
        <v>2374</v>
      </c>
      <c r="U1239" s="46" t="str">
        <f t="shared" ca="1" si="255"/>
        <v>Dec</v>
      </c>
      <c r="V1239" s="42">
        <v>2374</v>
      </c>
      <c r="W1239" s="47">
        <f t="shared" si="256"/>
        <v>-30.5</v>
      </c>
      <c r="X1239" s="48">
        <f t="shared" ca="1" si="257"/>
        <v>-1.2847514743049682E-2</v>
      </c>
      <c r="Y1239" s="47" t="str">
        <f t="shared" ca="1" si="258"/>
        <v>DEGROWTH</v>
      </c>
      <c r="Z1239" s="50">
        <v>0</v>
      </c>
      <c r="AA1239" s="50">
        <f t="shared" si="259"/>
        <v>1</v>
      </c>
      <c r="AB1239" s="27">
        <v>1000001224</v>
      </c>
    </row>
    <row r="1240" spans="1:28" s="27" customFormat="1" ht="13.8" hidden="1">
      <c r="A1240" s="39" t="s">
        <v>2568</v>
      </c>
      <c r="B1240" s="58" t="s">
        <v>2569</v>
      </c>
      <c r="C1240" s="65" t="s">
        <v>2584</v>
      </c>
      <c r="D1240" s="59">
        <v>1000001230</v>
      </c>
      <c r="E1240" s="60" t="s">
        <v>2585</v>
      </c>
      <c r="F1240" s="40">
        <v>41543</v>
      </c>
      <c r="G1240" s="40" t="str">
        <f t="shared" si="247"/>
        <v>Targeted Dealer</v>
      </c>
      <c r="H1240" s="40"/>
      <c r="I1240" s="41">
        <v>50</v>
      </c>
      <c r="J1240" s="41">
        <f t="shared" ca="1" si="248"/>
        <v>1101.6129032258063</v>
      </c>
      <c r="K1240" s="42">
        <v>32</v>
      </c>
      <c r="L1240" s="43">
        <f t="shared" ca="1" si="249"/>
        <v>-1069.6129032258063</v>
      </c>
      <c r="M1240" s="43">
        <f t="shared" ca="1" si="250"/>
        <v>2.9048316251830162</v>
      </c>
      <c r="N1240" s="44">
        <v>20</v>
      </c>
      <c r="O1240" s="45" t="str">
        <f t="shared" ca="1" si="251"/>
        <v>Nov</v>
      </c>
      <c r="P1240" s="42">
        <v>20</v>
      </c>
      <c r="Q1240" s="44">
        <f t="shared" si="252"/>
        <v>12</v>
      </c>
      <c r="R1240" s="45">
        <f t="shared" ca="1" si="253"/>
        <v>0.60000000000000009</v>
      </c>
      <c r="S1240" s="44" t="str">
        <f t="shared" ca="1" si="254"/>
        <v>GROWTH</v>
      </c>
      <c r="T1240" s="46">
        <v>49</v>
      </c>
      <c r="U1240" s="46" t="str">
        <f t="shared" ca="1" si="255"/>
        <v>Dec</v>
      </c>
      <c r="V1240" s="42">
        <v>49</v>
      </c>
      <c r="W1240" s="47">
        <f t="shared" si="256"/>
        <v>-17</v>
      </c>
      <c r="X1240" s="48">
        <f t="shared" ca="1" si="257"/>
        <v>-0.34693877551020413</v>
      </c>
      <c r="Y1240" s="47" t="str">
        <f t="shared" ca="1" si="258"/>
        <v>DEGROWTH</v>
      </c>
      <c r="Z1240" s="50">
        <v>0</v>
      </c>
      <c r="AA1240" s="50">
        <f t="shared" si="259"/>
        <v>0</v>
      </c>
      <c r="AB1240" s="27">
        <v>1000001230</v>
      </c>
    </row>
    <row r="1241" spans="1:28" s="27" customFormat="1" ht="13.8" hidden="1">
      <c r="A1241" s="39" t="s">
        <v>2568</v>
      </c>
      <c r="B1241" s="58" t="s">
        <v>2569</v>
      </c>
      <c r="C1241" s="65" t="s">
        <v>2586</v>
      </c>
      <c r="D1241" s="59">
        <v>1000001231</v>
      </c>
      <c r="E1241" s="60" t="s">
        <v>2587</v>
      </c>
      <c r="F1241" s="40">
        <v>41621</v>
      </c>
      <c r="G1241" s="40" t="str">
        <f t="shared" si="247"/>
        <v>Targeted Dealer</v>
      </c>
      <c r="H1241" s="40" t="s">
        <v>113</v>
      </c>
      <c r="I1241" s="41">
        <v>710</v>
      </c>
      <c r="J1241" s="41">
        <f t="shared" ca="1" si="248"/>
        <v>15642.903225806451</v>
      </c>
      <c r="K1241" s="42">
        <v>639</v>
      </c>
      <c r="L1241" s="43">
        <f t="shared" ca="1" si="249"/>
        <v>-15003.903225806451</v>
      </c>
      <c r="M1241" s="43">
        <f t="shared" ca="1" si="250"/>
        <v>4.0849194729136169</v>
      </c>
      <c r="N1241" s="44">
        <v>667</v>
      </c>
      <c r="O1241" s="45" t="str">
        <f t="shared" ca="1" si="251"/>
        <v>Nov</v>
      </c>
      <c r="P1241" s="42">
        <v>667</v>
      </c>
      <c r="Q1241" s="44">
        <f t="shared" si="252"/>
        <v>-28</v>
      </c>
      <c r="R1241" s="45">
        <f t="shared" ca="1" si="253"/>
        <v>-4.1979010494752611E-2</v>
      </c>
      <c r="S1241" s="44" t="str">
        <f t="shared" ca="1" si="254"/>
        <v>DEGROWTH</v>
      </c>
      <c r="T1241" s="46">
        <v>640</v>
      </c>
      <c r="U1241" s="46" t="str">
        <f t="shared" ca="1" si="255"/>
        <v>Dec</v>
      </c>
      <c r="V1241" s="42">
        <v>640</v>
      </c>
      <c r="W1241" s="47">
        <f t="shared" si="256"/>
        <v>-1</v>
      </c>
      <c r="X1241" s="48">
        <f t="shared" ca="1" si="257"/>
        <v>-1.5625000000000222E-3</v>
      </c>
      <c r="Y1241" s="47" t="str">
        <f t="shared" ca="1" si="258"/>
        <v>DEGROWTH</v>
      </c>
      <c r="Z1241" s="50">
        <v>0</v>
      </c>
      <c r="AA1241" s="50">
        <f t="shared" si="259"/>
        <v>1</v>
      </c>
      <c r="AB1241" s="27">
        <v>1000001231</v>
      </c>
    </row>
    <row r="1242" spans="1:28" s="27" customFormat="1" ht="13.8" hidden="1">
      <c r="A1242" s="39" t="s">
        <v>2568</v>
      </c>
      <c r="B1242" s="58" t="s">
        <v>2569</v>
      </c>
      <c r="C1242" s="65" t="s">
        <v>2588</v>
      </c>
      <c r="D1242" s="59">
        <v>1000001236</v>
      </c>
      <c r="E1242" s="60" t="s">
        <v>2589</v>
      </c>
      <c r="F1242" s="40">
        <v>41692</v>
      </c>
      <c r="G1242" s="40" t="str">
        <f t="shared" si="247"/>
        <v>Targeted Dealer</v>
      </c>
      <c r="H1242" s="40"/>
      <c r="I1242" s="41">
        <v>640</v>
      </c>
      <c r="J1242" s="41">
        <f t="shared" ca="1" si="248"/>
        <v>14100.645161290322</v>
      </c>
      <c r="K1242" s="42">
        <v>475</v>
      </c>
      <c r="L1242" s="43">
        <f t="shared" ca="1" si="249"/>
        <v>-13625.645161290322</v>
      </c>
      <c r="M1242" s="43">
        <f t="shared" ca="1" si="250"/>
        <v>3.36864019033675</v>
      </c>
      <c r="N1242" s="44">
        <v>510</v>
      </c>
      <c r="O1242" s="45" t="str">
        <f t="shared" ca="1" si="251"/>
        <v>Nov</v>
      </c>
      <c r="P1242" s="42">
        <v>510</v>
      </c>
      <c r="Q1242" s="44">
        <f t="shared" si="252"/>
        <v>-35</v>
      </c>
      <c r="R1242" s="45">
        <f t="shared" ca="1" si="253"/>
        <v>-6.8627450980392135E-2</v>
      </c>
      <c r="S1242" s="44" t="str">
        <f t="shared" ca="1" si="254"/>
        <v>DEGROWTH</v>
      </c>
      <c r="T1242" s="46">
        <v>605</v>
      </c>
      <c r="U1242" s="46" t="str">
        <f t="shared" ca="1" si="255"/>
        <v>Dec</v>
      </c>
      <c r="V1242" s="42">
        <v>605</v>
      </c>
      <c r="W1242" s="47">
        <f t="shared" si="256"/>
        <v>-130</v>
      </c>
      <c r="X1242" s="48">
        <f t="shared" ca="1" si="257"/>
        <v>-0.21487603305785119</v>
      </c>
      <c r="Y1242" s="47" t="str">
        <f t="shared" ca="1" si="258"/>
        <v>DEGROWTH</v>
      </c>
      <c r="Z1242" s="50">
        <v>0</v>
      </c>
      <c r="AA1242" s="50">
        <f t="shared" si="259"/>
        <v>0</v>
      </c>
      <c r="AB1242" s="27">
        <v>1000001236</v>
      </c>
    </row>
    <row r="1243" spans="1:28" s="27" customFormat="1" ht="13.8" hidden="1">
      <c r="A1243" s="39" t="s">
        <v>2568</v>
      </c>
      <c r="B1243" s="58" t="s">
        <v>2569</v>
      </c>
      <c r="C1243" s="65" t="s">
        <v>2590</v>
      </c>
      <c r="D1243" s="59">
        <v>1000001228</v>
      </c>
      <c r="E1243" s="60" t="s">
        <v>2591</v>
      </c>
      <c r="F1243" s="40">
        <v>41698</v>
      </c>
      <c r="G1243" s="40" t="str">
        <f t="shared" si="247"/>
        <v>Targeted Dealer</v>
      </c>
      <c r="H1243" s="40"/>
      <c r="I1243" s="41">
        <v>300</v>
      </c>
      <c r="J1243" s="41">
        <f t="shared" ca="1" si="248"/>
        <v>6609.677419354839</v>
      </c>
      <c r="K1243" s="42">
        <v>180</v>
      </c>
      <c r="L1243" s="43">
        <f t="shared" ca="1" si="249"/>
        <v>-6429.677419354839</v>
      </c>
      <c r="M1243" s="43">
        <f t="shared" ca="1" si="250"/>
        <v>2.7232796486090778</v>
      </c>
      <c r="N1243" s="44">
        <v>130</v>
      </c>
      <c r="O1243" s="45" t="str">
        <f t="shared" ca="1" si="251"/>
        <v>Nov</v>
      </c>
      <c r="P1243" s="42">
        <v>130</v>
      </c>
      <c r="Q1243" s="44">
        <f t="shared" si="252"/>
        <v>50</v>
      </c>
      <c r="R1243" s="45">
        <f t="shared" ca="1" si="253"/>
        <v>0.38461538461538458</v>
      </c>
      <c r="S1243" s="44" t="str">
        <f t="shared" ca="1" si="254"/>
        <v>GROWTH</v>
      </c>
      <c r="T1243" s="46">
        <v>253</v>
      </c>
      <c r="U1243" s="46" t="str">
        <f t="shared" ca="1" si="255"/>
        <v>Dec</v>
      </c>
      <c r="V1243" s="42">
        <v>253</v>
      </c>
      <c r="W1243" s="47">
        <f t="shared" si="256"/>
        <v>-73</v>
      </c>
      <c r="X1243" s="48">
        <f t="shared" ca="1" si="257"/>
        <v>-0.28853754940711462</v>
      </c>
      <c r="Y1243" s="47" t="str">
        <f t="shared" ca="1" si="258"/>
        <v>DEGROWTH</v>
      </c>
      <c r="Z1243" s="50">
        <v>0</v>
      </c>
      <c r="AA1243" s="50">
        <f t="shared" si="259"/>
        <v>0</v>
      </c>
      <c r="AB1243" s="27">
        <v>1000001228</v>
      </c>
    </row>
    <row r="1244" spans="1:28" s="27" customFormat="1" ht="13.8" hidden="1">
      <c r="A1244" s="39" t="s">
        <v>2568</v>
      </c>
      <c r="B1244" s="58" t="s">
        <v>2569</v>
      </c>
      <c r="C1244" s="65" t="s">
        <v>2592</v>
      </c>
      <c r="D1244" s="59">
        <v>1000001252</v>
      </c>
      <c r="E1244" s="60" t="s">
        <v>2593</v>
      </c>
      <c r="F1244" s="40">
        <v>42124</v>
      </c>
      <c r="G1244" s="40" t="str">
        <f t="shared" si="247"/>
        <v>Targeted Dealer</v>
      </c>
      <c r="H1244" s="40" t="s">
        <v>113</v>
      </c>
      <c r="I1244" s="41">
        <v>900</v>
      </c>
      <c r="J1244" s="41">
        <f t="shared" ca="1" si="248"/>
        <v>19829.032258064515</v>
      </c>
      <c r="K1244" s="42">
        <v>740</v>
      </c>
      <c r="L1244" s="43">
        <f t="shared" ca="1" si="249"/>
        <v>-19089.032258064515</v>
      </c>
      <c r="M1244" s="43">
        <f t="shared" ca="1" si="250"/>
        <v>3.731901740686514</v>
      </c>
      <c r="N1244" s="44">
        <v>505</v>
      </c>
      <c r="O1244" s="45" t="str">
        <f t="shared" ca="1" si="251"/>
        <v>Nov</v>
      </c>
      <c r="P1244" s="42">
        <v>505</v>
      </c>
      <c r="Q1244" s="44">
        <f t="shared" si="252"/>
        <v>235</v>
      </c>
      <c r="R1244" s="45">
        <f t="shared" ca="1" si="253"/>
        <v>0.46534653465346532</v>
      </c>
      <c r="S1244" s="44" t="str">
        <f t="shared" ca="1" si="254"/>
        <v>GROWTH</v>
      </c>
      <c r="T1244" s="46">
        <v>772</v>
      </c>
      <c r="U1244" s="46" t="str">
        <f t="shared" ca="1" si="255"/>
        <v>Dec</v>
      </c>
      <c r="V1244" s="42">
        <v>772</v>
      </c>
      <c r="W1244" s="47">
        <f t="shared" si="256"/>
        <v>-32</v>
      </c>
      <c r="X1244" s="48">
        <f t="shared" ca="1" si="257"/>
        <v>-4.1450777202072575E-2</v>
      </c>
      <c r="Y1244" s="47" t="str">
        <f t="shared" ca="1" si="258"/>
        <v>DEGROWTH</v>
      </c>
      <c r="Z1244" s="50">
        <v>0</v>
      </c>
      <c r="AA1244" s="50">
        <f t="shared" si="259"/>
        <v>1</v>
      </c>
      <c r="AB1244" s="27">
        <v>1000001252</v>
      </c>
    </row>
    <row r="1245" spans="1:28" s="27" customFormat="1" ht="13.8" hidden="1">
      <c r="A1245" s="39" t="s">
        <v>2568</v>
      </c>
      <c r="B1245" s="58" t="s">
        <v>2569</v>
      </c>
      <c r="C1245" s="65" t="s">
        <v>2594</v>
      </c>
      <c r="D1245" s="59">
        <v>1000001256</v>
      </c>
      <c r="E1245" s="60" t="s">
        <v>2595</v>
      </c>
      <c r="F1245" s="40">
        <v>42282</v>
      </c>
      <c r="G1245" s="40" t="str">
        <f t="shared" si="247"/>
        <v>Targeted Dealer</v>
      </c>
      <c r="H1245" s="40"/>
      <c r="I1245" s="41">
        <v>210</v>
      </c>
      <c r="J1245" s="41">
        <f t="shared" ca="1" si="248"/>
        <v>4626.7741935483873</v>
      </c>
      <c r="K1245" s="42">
        <v>73</v>
      </c>
      <c r="L1245" s="43">
        <f t="shared" ca="1" si="249"/>
        <v>-4553.7741935483873</v>
      </c>
      <c r="M1245" s="43">
        <f t="shared" ca="1" si="250"/>
        <v>1.5777731297497035</v>
      </c>
      <c r="N1245" s="44">
        <v>96</v>
      </c>
      <c r="O1245" s="45" t="str">
        <f t="shared" ca="1" si="251"/>
        <v>Nov</v>
      </c>
      <c r="P1245" s="42">
        <v>96</v>
      </c>
      <c r="Q1245" s="44">
        <f t="shared" si="252"/>
        <v>-23</v>
      </c>
      <c r="R1245" s="45">
        <f t="shared" ca="1" si="253"/>
        <v>-0.23958333333333337</v>
      </c>
      <c r="S1245" s="44" t="str">
        <f t="shared" ca="1" si="254"/>
        <v>DEGROWTH</v>
      </c>
      <c r="T1245" s="46">
        <v>192</v>
      </c>
      <c r="U1245" s="46" t="str">
        <f t="shared" ca="1" si="255"/>
        <v>Dec</v>
      </c>
      <c r="V1245" s="42">
        <v>192</v>
      </c>
      <c r="W1245" s="47">
        <f t="shared" si="256"/>
        <v>-119</v>
      </c>
      <c r="X1245" s="48">
        <f t="shared" ca="1" si="257"/>
        <v>-0.61979166666666674</v>
      </c>
      <c r="Y1245" s="47" t="str">
        <f t="shared" ca="1" si="258"/>
        <v>DEGROWTH</v>
      </c>
      <c r="Z1245" s="50">
        <v>0</v>
      </c>
      <c r="AA1245" s="50">
        <f t="shared" si="259"/>
        <v>0</v>
      </c>
      <c r="AB1245" s="27">
        <v>1000001256</v>
      </c>
    </row>
    <row r="1246" spans="1:28" s="27" customFormat="1" ht="13.8" hidden="1">
      <c r="A1246" s="39" t="s">
        <v>2568</v>
      </c>
      <c r="B1246" s="58" t="s">
        <v>2569</v>
      </c>
      <c r="C1246" s="65" t="s">
        <v>2596</v>
      </c>
      <c r="D1246" s="59">
        <v>1000001242</v>
      </c>
      <c r="E1246" s="60" t="s">
        <v>2597</v>
      </c>
      <c r="F1246" s="40">
        <v>42542</v>
      </c>
      <c r="G1246" s="40" t="str">
        <f t="shared" si="247"/>
        <v>Targeted Dealer</v>
      </c>
      <c r="H1246" s="40"/>
      <c r="I1246" s="41">
        <v>2350</v>
      </c>
      <c r="J1246" s="41">
        <f t="shared" ca="1" si="248"/>
        <v>51775.806451612909</v>
      </c>
      <c r="K1246" s="42">
        <v>2095</v>
      </c>
      <c r="L1246" s="43">
        <f t="shared" ca="1" si="249"/>
        <v>-49680.806451612909</v>
      </c>
      <c r="M1246" s="43">
        <f t="shared" ca="1" si="250"/>
        <v>4.0462913927915007</v>
      </c>
      <c r="N1246" s="44">
        <v>1512</v>
      </c>
      <c r="O1246" s="45" t="str">
        <f t="shared" ca="1" si="251"/>
        <v>Nov</v>
      </c>
      <c r="P1246" s="42">
        <v>1512</v>
      </c>
      <c r="Q1246" s="44">
        <f t="shared" si="252"/>
        <v>583</v>
      </c>
      <c r="R1246" s="45">
        <f t="shared" ca="1" si="253"/>
        <v>0.38558201058201069</v>
      </c>
      <c r="S1246" s="44" t="str">
        <f t="shared" ca="1" si="254"/>
        <v>GROWTH</v>
      </c>
      <c r="T1246" s="46">
        <v>2344.5</v>
      </c>
      <c r="U1246" s="46" t="str">
        <f t="shared" ca="1" si="255"/>
        <v>Dec</v>
      </c>
      <c r="V1246" s="42">
        <v>2344.5</v>
      </c>
      <c r="W1246" s="47">
        <f t="shared" si="256"/>
        <v>-249.5</v>
      </c>
      <c r="X1246" s="48">
        <f t="shared" ca="1" si="257"/>
        <v>-0.10641927916400085</v>
      </c>
      <c r="Y1246" s="47" t="str">
        <f t="shared" ca="1" si="258"/>
        <v>DEGROWTH</v>
      </c>
      <c r="Z1246" s="50">
        <v>0</v>
      </c>
      <c r="AA1246" s="50">
        <f t="shared" si="259"/>
        <v>0</v>
      </c>
      <c r="AB1246" s="27">
        <v>1000001242</v>
      </c>
    </row>
    <row r="1247" spans="1:28" s="27" customFormat="1" ht="13.8">
      <c r="A1247" s="39" t="s">
        <v>2568</v>
      </c>
      <c r="B1247" s="58" t="s">
        <v>2569</v>
      </c>
      <c r="C1247" s="65" t="s">
        <v>2598</v>
      </c>
      <c r="D1247" s="59">
        <v>1000001243</v>
      </c>
      <c r="E1247" s="60" t="s">
        <v>2599</v>
      </c>
      <c r="F1247" s="40">
        <v>43204</v>
      </c>
      <c r="G1247" s="40" t="str">
        <f t="shared" si="247"/>
        <v>-</v>
      </c>
      <c r="H1247" s="40" t="s">
        <v>113</v>
      </c>
      <c r="I1247" s="41">
        <v>0</v>
      </c>
      <c r="J1247" s="41">
        <f t="shared" ca="1" si="248"/>
        <v>0</v>
      </c>
      <c r="K1247" s="42">
        <v>0</v>
      </c>
      <c r="L1247" s="43">
        <f t="shared" ca="1" si="249"/>
        <v>0</v>
      </c>
      <c r="M1247" s="43" t="str">
        <f t="shared" ca="1" si="250"/>
        <v>-</v>
      </c>
      <c r="N1247" s="44">
        <v>0</v>
      </c>
      <c r="O1247" s="45" t="str">
        <f t="shared" ca="1" si="251"/>
        <v>Nov</v>
      </c>
      <c r="P1247" s="42">
        <v>0</v>
      </c>
      <c r="Q1247" s="44">
        <f t="shared" si="252"/>
        <v>0</v>
      </c>
      <c r="R1247" s="45">
        <f t="shared" ca="1" si="253"/>
        <v>0</v>
      </c>
      <c r="S1247" s="44" t="b">
        <f t="shared" si="254"/>
        <v>0</v>
      </c>
      <c r="T1247" s="46">
        <v>40</v>
      </c>
      <c r="U1247" s="46" t="str">
        <f t="shared" ca="1" si="255"/>
        <v>Dec</v>
      </c>
      <c r="V1247" s="42">
        <v>40</v>
      </c>
      <c r="W1247" s="47">
        <f t="shared" si="256"/>
        <v>-40</v>
      </c>
      <c r="X1247" s="48">
        <f t="shared" ca="1" si="257"/>
        <v>-1</v>
      </c>
      <c r="Y1247" s="47" t="str">
        <f t="shared" ca="1" si="258"/>
        <v>DEGROWTH</v>
      </c>
      <c r="Z1247" s="50">
        <v>1</v>
      </c>
      <c r="AA1247" s="50">
        <f t="shared" si="259"/>
        <v>1</v>
      </c>
      <c r="AB1247" s="27" t="e">
        <v>#N/A</v>
      </c>
    </row>
    <row r="1248" spans="1:28" s="27" customFormat="1" ht="13.8" hidden="1">
      <c r="A1248" s="39" t="s">
        <v>2568</v>
      </c>
      <c r="B1248" s="58" t="s">
        <v>2569</v>
      </c>
      <c r="C1248" s="65" t="s">
        <v>2600</v>
      </c>
      <c r="D1248" s="59">
        <v>1000001244</v>
      </c>
      <c r="E1248" s="60" t="s">
        <v>2601</v>
      </c>
      <c r="F1248" s="40">
        <v>43207</v>
      </c>
      <c r="G1248" s="40" t="str">
        <f t="shared" si="247"/>
        <v>Targeted Dealer</v>
      </c>
      <c r="H1248" s="40"/>
      <c r="I1248" s="41">
        <v>30</v>
      </c>
      <c r="J1248" s="41">
        <f t="shared" ca="1" si="248"/>
        <v>660.9677419354839</v>
      </c>
      <c r="K1248" s="42">
        <v>24</v>
      </c>
      <c r="L1248" s="43">
        <f t="shared" ca="1" si="249"/>
        <v>-636.9677419354839</v>
      </c>
      <c r="M1248" s="43">
        <f t="shared" ca="1" si="250"/>
        <v>3.6310395314787698</v>
      </c>
      <c r="N1248" s="44">
        <v>25</v>
      </c>
      <c r="O1248" s="45" t="str">
        <f t="shared" ca="1" si="251"/>
        <v>Nov</v>
      </c>
      <c r="P1248" s="42">
        <v>25</v>
      </c>
      <c r="Q1248" s="44">
        <f t="shared" si="252"/>
        <v>-1</v>
      </c>
      <c r="R1248" s="45">
        <f t="shared" ca="1" si="253"/>
        <v>-4.0000000000000036E-2</v>
      </c>
      <c r="S1248" s="44" t="str">
        <f t="shared" ca="1" si="254"/>
        <v>DEGROWTH</v>
      </c>
      <c r="T1248" s="46">
        <v>27</v>
      </c>
      <c r="U1248" s="46" t="str">
        <f t="shared" ca="1" si="255"/>
        <v>Dec</v>
      </c>
      <c r="V1248" s="42">
        <v>27</v>
      </c>
      <c r="W1248" s="47">
        <f t="shared" si="256"/>
        <v>-3</v>
      </c>
      <c r="X1248" s="48">
        <f t="shared" ca="1" si="257"/>
        <v>-0.11111111111111116</v>
      </c>
      <c r="Y1248" s="47" t="str">
        <f t="shared" ca="1" si="258"/>
        <v>DEGROWTH</v>
      </c>
      <c r="Z1248" s="50">
        <v>1</v>
      </c>
      <c r="AA1248" s="50">
        <f t="shared" si="259"/>
        <v>0</v>
      </c>
      <c r="AB1248" s="27">
        <v>1000001244</v>
      </c>
    </row>
    <row r="1249" spans="1:28" s="27" customFormat="1" ht="13.8" hidden="1">
      <c r="A1249" s="39" t="s">
        <v>2568</v>
      </c>
      <c r="B1249" s="58" t="s">
        <v>2569</v>
      </c>
      <c r="C1249" s="65" t="s">
        <v>2602</v>
      </c>
      <c r="D1249" s="59">
        <v>1000001238</v>
      </c>
      <c r="E1249" s="60" t="s">
        <v>2603</v>
      </c>
      <c r="F1249" s="40">
        <v>43454</v>
      </c>
      <c r="G1249" s="40" t="str">
        <f t="shared" si="247"/>
        <v>Targeted Dealer</v>
      </c>
      <c r="H1249" s="40" t="s">
        <v>113</v>
      </c>
      <c r="I1249" s="41">
        <v>910</v>
      </c>
      <c r="J1249" s="41">
        <f t="shared" ca="1" si="248"/>
        <v>20049.354838709678</v>
      </c>
      <c r="K1249" s="42">
        <v>715</v>
      </c>
      <c r="L1249" s="43">
        <f t="shared" ca="1" si="249"/>
        <v>-19334.354838709678</v>
      </c>
      <c r="M1249" s="43">
        <f t="shared" ca="1" si="250"/>
        <v>3.5661995398452206</v>
      </c>
      <c r="N1249" s="44">
        <v>635</v>
      </c>
      <c r="O1249" s="45" t="str">
        <f t="shared" ca="1" si="251"/>
        <v>Nov</v>
      </c>
      <c r="P1249" s="42">
        <v>635</v>
      </c>
      <c r="Q1249" s="44">
        <f t="shared" si="252"/>
        <v>80</v>
      </c>
      <c r="R1249" s="45">
        <f t="shared" ca="1" si="253"/>
        <v>0.12598425196850394</v>
      </c>
      <c r="S1249" s="44" t="str">
        <f t="shared" ca="1" si="254"/>
        <v>GROWTH</v>
      </c>
      <c r="T1249" s="46">
        <v>851</v>
      </c>
      <c r="U1249" s="46" t="str">
        <f t="shared" ca="1" si="255"/>
        <v>Dec</v>
      </c>
      <c r="V1249" s="42">
        <v>851</v>
      </c>
      <c r="W1249" s="47">
        <f t="shared" si="256"/>
        <v>-136</v>
      </c>
      <c r="X1249" s="48">
        <f t="shared" ca="1" si="257"/>
        <v>-0.15981198589894241</v>
      </c>
      <c r="Y1249" s="47" t="str">
        <f t="shared" ca="1" si="258"/>
        <v>DEGROWTH</v>
      </c>
      <c r="Z1249" s="50">
        <v>0</v>
      </c>
      <c r="AA1249" s="50">
        <f t="shared" si="259"/>
        <v>1</v>
      </c>
      <c r="AB1249" s="27">
        <v>1000001238</v>
      </c>
    </row>
    <row r="1250" spans="1:28" s="27" customFormat="1" ht="13.8" hidden="1">
      <c r="A1250" s="39" t="s">
        <v>2568</v>
      </c>
      <c r="B1250" s="58" t="s">
        <v>2569</v>
      </c>
      <c r="C1250" s="65" t="s">
        <v>2604</v>
      </c>
      <c r="D1250" s="59">
        <v>1000001240</v>
      </c>
      <c r="E1250" s="60" t="s">
        <v>2605</v>
      </c>
      <c r="F1250" s="40">
        <v>43455</v>
      </c>
      <c r="G1250" s="40" t="str">
        <f t="shared" si="247"/>
        <v>Targeted Dealer</v>
      </c>
      <c r="H1250" s="40"/>
      <c r="I1250" s="41">
        <v>10</v>
      </c>
      <c r="J1250" s="41">
        <f t="shared" ca="1" si="248"/>
        <v>220.32258064516128</v>
      </c>
      <c r="K1250" s="42">
        <v>10</v>
      </c>
      <c r="L1250" s="43">
        <f t="shared" ca="1" si="249"/>
        <v>-210.32258064516128</v>
      </c>
      <c r="M1250" s="43">
        <f t="shared" ca="1" si="250"/>
        <v>4.5387994143484631</v>
      </c>
      <c r="N1250" s="44">
        <v>0</v>
      </c>
      <c r="O1250" s="45" t="str">
        <f t="shared" ca="1" si="251"/>
        <v>Nov</v>
      </c>
      <c r="P1250" s="42">
        <v>0</v>
      </c>
      <c r="Q1250" s="44">
        <f t="shared" si="252"/>
        <v>10</v>
      </c>
      <c r="R1250" s="45">
        <f t="shared" ca="1" si="253"/>
        <v>0</v>
      </c>
      <c r="S1250" s="44" t="b">
        <f t="shared" si="254"/>
        <v>0</v>
      </c>
      <c r="T1250" s="46">
        <v>15</v>
      </c>
      <c r="U1250" s="46" t="str">
        <f t="shared" ca="1" si="255"/>
        <v>Dec</v>
      </c>
      <c r="V1250" s="42">
        <v>15</v>
      </c>
      <c r="W1250" s="47">
        <f t="shared" si="256"/>
        <v>-5</v>
      </c>
      <c r="X1250" s="48">
        <f t="shared" ca="1" si="257"/>
        <v>-0.33333333333333337</v>
      </c>
      <c r="Y1250" s="47" t="str">
        <f t="shared" ca="1" si="258"/>
        <v>DEGROWTH</v>
      </c>
      <c r="Z1250" s="50">
        <v>0</v>
      </c>
      <c r="AA1250" s="50">
        <f t="shared" si="259"/>
        <v>0</v>
      </c>
      <c r="AB1250" s="27">
        <v>1000001240</v>
      </c>
    </row>
    <row r="1251" spans="1:28" s="27" customFormat="1" ht="13.8" hidden="1">
      <c r="A1251" s="39" t="s">
        <v>2568</v>
      </c>
      <c r="B1251" s="58" t="s">
        <v>2569</v>
      </c>
      <c r="C1251" s="65" t="s">
        <v>2606</v>
      </c>
      <c r="D1251" s="59">
        <v>1000001251</v>
      </c>
      <c r="E1251" s="60" t="s">
        <v>2607</v>
      </c>
      <c r="F1251" s="40">
        <v>43455</v>
      </c>
      <c r="G1251" s="40" t="str">
        <f t="shared" si="247"/>
        <v>Targeted Dealer</v>
      </c>
      <c r="H1251" s="40"/>
      <c r="I1251" s="41">
        <v>850</v>
      </c>
      <c r="J1251" s="41">
        <f t="shared" ca="1" si="248"/>
        <v>18727.419354838708</v>
      </c>
      <c r="K1251" s="42">
        <v>1052.5</v>
      </c>
      <c r="L1251" s="43">
        <f t="shared" ca="1" si="249"/>
        <v>-17674.919354838708</v>
      </c>
      <c r="M1251" s="43">
        <f t="shared" ca="1" si="250"/>
        <v>5.6201016277667737</v>
      </c>
      <c r="N1251" s="44">
        <v>756</v>
      </c>
      <c r="O1251" s="45" t="str">
        <f t="shared" ca="1" si="251"/>
        <v>Nov</v>
      </c>
      <c r="P1251" s="42">
        <v>756</v>
      </c>
      <c r="Q1251" s="44">
        <f t="shared" si="252"/>
        <v>296.5</v>
      </c>
      <c r="R1251" s="45">
        <f t="shared" ca="1" si="253"/>
        <v>0.39219576719576721</v>
      </c>
      <c r="S1251" s="44" t="str">
        <f t="shared" ca="1" si="254"/>
        <v>GROWTH</v>
      </c>
      <c r="T1251" s="46">
        <v>669</v>
      </c>
      <c r="U1251" s="46" t="str">
        <f t="shared" ca="1" si="255"/>
        <v>Dec</v>
      </c>
      <c r="V1251" s="42">
        <v>669</v>
      </c>
      <c r="W1251" s="47">
        <f t="shared" si="256"/>
        <v>383.5</v>
      </c>
      <c r="X1251" s="48">
        <f t="shared" ca="1" si="257"/>
        <v>0.57324364723467869</v>
      </c>
      <c r="Y1251" s="47" t="str">
        <f t="shared" ca="1" si="258"/>
        <v>GROWTH</v>
      </c>
      <c r="Z1251" s="50">
        <v>0</v>
      </c>
      <c r="AA1251" s="50">
        <f t="shared" si="259"/>
        <v>0</v>
      </c>
      <c r="AB1251" s="27">
        <v>1000001251</v>
      </c>
    </row>
    <row r="1252" spans="1:28" s="27" customFormat="1" ht="13.8" hidden="1">
      <c r="A1252" s="39" t="s">
        <v>2568</v>
      </c>
      <c r="B1252" s="58" t="s">
        <v>2569</v>
      </c>
      <c r="C1252" s="65" t="s">
        <v>2608</v>
      </c>
      <c r="D1252" s="59">
        <v>1000001254</v>
      </c>
      <c r="E1252" s="60" t="s">
        <v>2609</v>
      </c>
      <c r="F1252" s="40">
        <v>43493</v>
      </c>
      <c r="G1252" s="40" t="str">
        <f t="shared" si="247"/>
        <v>Targeted Dealer</v>
      </c>
      <c r="H1252" s="40" t="s">
        <v>113</v>
      </c>
      <c r="I1252" s="41">
        <v>110</v>
      </c>
      <c r="J1252" s="41">
        <f t="shared" ca="1" si="248"/>
        <v>2423.5483870967741</v>
      </c>
      <c r="K1252" s="42">
        <v>107</v>
      </c>
      <c r="L1252" s="43">
        <f t="shared" ca="1" si="249"/>
        <v>-2316.5483870967741</v>
      </c>
      <c r="M1252" s="43">
        <f t="shared" ca="1" si="250"/>
        <v>4.4150139757753228</v>
      </c>
      <c r="N1252" s="44">
        <v>60</v>
      </c>
      <c r="O1252" s="45" t="str">
        <f t="shared" ca="1" si="251"/>
        <v>Nov</v>
      </c>
      <c r="P1252" s="42">
        <v>60</v>
      </c>
      <c r="Q1252" s="44">
        <f t="shared" si="252"/>
        <v>47</v>
      </c>
      <c r="R1252" s="45">
        <f t="shared" ca="1" si="253"/>
        <v>0.78333333333333344</v>
      </c>
      <c r="S1252" s="44" t="str">
        <f t="shared" ca="1" si="254"/>
        <v>GROWTH</v>
      </c>
      <c r="T1252" s="46">
        <v>105</v>
      </c>
      <c r="U1252" s="46" t="str">
        <f t="shared" ca="1" si="255"/>
        <v>Dec</v>
      </c>
      <c r="V1252" s="42">
        <v>105</v>
      </c>
      <c r="W1252" s="47">
        <f t="shared" si="256"/>
        <v>2</v>
      </c>
      <c r="X1252" s="48">
        <f t="shared" ca="1" si="257"/>
        <v>1.904761904761898E-2</v>
      </c>
      <c r="Y1252" s="47" t="str">
        <f t="shared" ca="1" si="258"/>
        <v>GROWTH</v>
      </c>
      <c r="Z1252" s="50">
        <v>0</v>
      </c>
      <c r="AA1252" s="50">
        <f t="shared" si="259"/>
        <v>1</v>
      </c>
      <c r="AB1252" s="27">
        <v>1000001254</v>
      </c>
    </row>
    <row r="1253" spans="1:28" s="27" customFormat="1" ht="13.8" hidden="1">
      <c r="A1253" s="39" t="s">
        <v>2568</v>
      </c>
      <c r="B1253" s="58" t="s">
        <v>2569</v>
      </c>
      <c r="C1253" s="65" t="s">
        <v>2610</v>
      </c>
      <c r="D1253" s="59">
        <v>1000001259</v>
      </c>
      <c r="E1253" s="60" t="s">
        <v>1439</v>
      </c>
      <c r="F1253" s="40">
        <v>43494</v>
      </c>
      <c r="G1253" s="40" t="str">
        <f t="shared" si="247"/>
        <v>Targeted Dealer</v>
      </c>
      <c r="H1253" s="40"/>
      <c r="I1253" s="41">
        <v>150</v>
      </c>
      <c r="J1253" s="41">
        <f t="shared" ca="1" si="248"/>
        <v>3304.8387096774195</v>
      </c>
      <c r="K1253" s="42">
        <v>90</v>
      </c>
      <c r="L1253" s="43">
        <f t="shared" ca="1" si="249"/>
        <v>-3214.8387096774195</v>
      </c>
      <c r="M1253" s="43">
        <f t="shared" ca="1" si="250"/>
        <v>2.7232796486090778</v>
      </c>
      <c r="N1253" s="44">
        <v>116</v>
      </c>
      <c r="O1253" s="45" t="str">
        <f t="shared" ca="1" si="251"/>
        <v>Nov</v>
      </c>
      <c r="P1253" s="42">
        <v>116</v>
      </c>
      <c r="Q1253" s="44">
        <f t="shared" si="252"/>
        <v>-26</v>
      </c>
      <c r="R1253" s="45">
        <f t="shared" ca="1" si="253"/>
        <v>-0.22413793103448276</v>
      </c>
      <c r="S1253" s="44" t="str">
        <f t="shared" ca="1" si="254"/>
        <v>DEGROWTH</v>
      </c>
      <c r="T1253" s="46">
        <v>150</v>
      </c>
      <c r="U1253" s="46" t="str">
        <f t="shared" ca="1" si="255"/>
        <v>Dec</v>
      </c>
      <c r="V1253" s="42">
        <v>150</v>
      </c>
      <c r="W1253" s="47">
        <f t="shared" si="256"/>
        <v>-60</v>
      </c>
      <c r="X1253" s="48">
        <f t="shared" ca="1" si="257"/>
        <v>-0.4</v>
      </c>
      <c r="Y1253" s="47" t="str">
        <f t="shared" ca="1" si="258"/>
        <v>DEGROWTH</v>
      </c>
      <c r="Z1253" s="50">
        <v>0</v>
      </c>
      <c r="AA1253" s="50">
        <f t="shared" si="259"/>
        <v>0</v>
      </c>
      <c r="AB1253" s="27">
        <v>1000001259</v>
      </c>
    </row>
    <row r="1254" spans="1:28" s="27" customFormat="1" ht="13.8" hidden="1">
      <c r="A1254" s="39" t="s">
        <v>2568</v>
      </c>
      <c r="B1254" s="58" t="s">
        <v>2569</v>
      </c>
      <c r="C1254" s="65" t="s">
        <v>2611</v>
      </c>
      <c r="D1254" s="59">
        <v>1000001263</v>
      </c>
      <c r="E1254" s="60" t="s">
        <v>2612</v>
      </c>
      <c r="F1254" s="40">
        <v>43577</v>
      </c>
      <c r="G1254" s="40" t="str">
        <f t="shared" si="247"/>
        <v>-</v>
      </c>
      <c r="H1254" s="40"/>
      <c r="I1254" s="41">
        <v>0</v>
      </c>
      <c r="J1254" s="41">
        <f t="shared" ca="1" si="248"/>
        <v>0</v>
      </c>
      <c r="K1254" s="42">
        <v>0</v>
      </c>
      <c r="L1254" s="43">
        <f t="shared" ca="1" si="249"/>
        <v>0</v>
      </c>
      <c r="M1254" s="43" t="str">
        <f t="shared" ca="1" si="250"/>
        <v>-</v>
      </c>
      <c r="N1254" s="44">
        <v>5</v>
      </c>
      <c r="O1254" s="45" t="str">
        <f t="shared" ca="1" si="251"/>
        <v>Nov</v>
      </c>
      <c r="P1254" s="42">
        <v>5</v>
      </c>
      <c r="Q1254" s="44">
        <f t="shared" si="252"/>
        <v>-5</v>
      </c>
      <c r="R1254" s="45">
        <f t="shared" ca="1" si="253"/>
        <v>-1</v>
      </c>
      <c r="S1254" s="44" t="str">
        <f t="shared" ca="1" si="254"/>
        <v>DEGROWTH</v>
      </c>
      <c r="T1254" s="46">
        <v>5</v>
      </c>
      <c r="U1254" s="46" t="str">
        <f t="shared" ca="1" si="255"/>
        <v>Dec</v>
      </c>
      <c r="V1254" s="42">
        <v>5</v>
      </c>
      <c r="W1254" s="47">
        <f t="shared" si="256"/>
        <v>-5</v>
      </c>
      <c r="X1254" s="48">
        <f t="shared" ca="1" si="257"/>
        <v>-1</v>
      </c>
      <c r="Y1254" s="47" t="str">
        <f t="shared" ca="1" si="258"/>
        <v>DEGROWTH</v>
      </c>
      <c r="Z1254" s="50">
        <v>1</v>
      </c>
      <c r="AA1254" s="50">
        <f t="shared" si="259"/>
        <v>0</v>
      </c>
      <c r="AB1254" s="27">
        <v>1000001263</v>
      </c>
    </row>
    <row r="1255" spans="1:28" s="27" customFormat="1" ht="13.8" hidden="1">
      <c r="A1255" s="39" t="s">
        <v>2568</v>
      </c>
      <c r="B1255" s="58" t="s">
        <v>2569</v>
      </c>
      <c r="C1255" s="65" t="s">
        <v>2613</v>
      </c>
      <c r="D1255" s="59">
        <v>1000001245</v>
      </c>
      <c r="E1255" s="60" t="s">
        <v>2614</v>
      </c>
      <c r="F1255" s="40">
        <v>43652</v>
      </c>
      <c r="G1255" s="40" t="str">
        <f t="shared" si="247"/>
        <v>Targeted Dealer</v>
      </c>
      <c r="H1255" s="40"/>
      <c r="I1255" s="41">
        <v>215</v>
      </c>
      <c r="J1255" s="41">
        <f t="shared" ca="1" si="248"/>
        <v>4736.9354838709678</v>
      </c>
      <c r="K1255" s="42">
        <v>124</v>
      </c>
      <c r="L1255" s="43">
        <f t="shared" ca="1" si="249"/>
        <v>-4612.9354838709678</v>
      </c>
      <c r="M1255" s="43">
        <f t="shared" ca="1" si="250"/>
        <v>2.6177261738567879</v>
      </c>
      <c r="N1255" s="44">
        <v>136</v>
      </c>
      <c r="O1255" s="45" t="str">
        <f t="shared" ca="1" si="251"/>
        <v>Nov</v>
      </c>
      <c r="P1255" s="42">
        <v>136</v>
      </c>
      <c r="Q1255" s="44">
        <f t="shared" si="252"/>
        <v>-12</v>
      </c>
      <c r="R1255" s="45">
        <f t="shared" ca="1" si="253"/>
        <v>-8.8235294117647078E-2</v>
      </c>
      <c r="S1255" s="44" t="str">
        <f t="shared" ca="1" si="254"/>
        <v>DEGROWTH</v>
      </c>
      <c r="T1255" s="46">
        <v>214</v>
      </c>
      <c r="U1255" s="46" t="str">
        <f t="shared" ca="1" si="255"/>
        <v>Dec</v>
      </c>
      <c r="V1255" s="42">
        <v>214</v>
      </c>
      <c r="W1255" s="47">
        <f t="shared" si="256"/>
        <v>-90</v>
      </c>
      <c r="X1255" s="48">
        <f t="shared" ca="1" si="257"/>
        <v>-0.42056074766355145</v>
      </c>
      <c r="Y1255" s="47" t="str">
        <f t="shared" ca="1" si="258"/>
        <v>DEGROWTH</v>
      </c>
      <c r="Z1255" s="50">
        <v>0</v>
      </c>
      <c r="AA1255" s="50">
        <f t="shared" si="259"/>
        <v>0</v>
      </c>
      <c r="AB1255" s="27">
        <v>1000001245</v>
      </c>
    </row>
    <row r="1256" spans="1:28" s="27" customFormat="1" ht="13.8" hidden="1">
      <c r="A1256" s="39" t="s">
        <v>2568</v>
      </c>
      <c r="B1256" s="58" t="s">
        <v>2569</v>
      </c>
      <c r="C1256" s="65" t="s">
        <v>2615</v>
      </c>
      <c r="D1256" s="59">
        <v>1000001246</v>
      </c>
      <c r="E1256" s="60" t="s">
        <v>2616</v>
      </c>
      <c r="F1256" s="40">
        <v>43803</v>
      </c>
      <c r="G1256" s="40" t="str">
        <f t="shared" si="247"/>
        <v>Targeted Dealer</v>
      </c>
      <c r="H1256" s="40"/>
      <c r="I1256" s="41">
        <v>50</v>
      </c>
      <c r="J1256" s="41">
        <f t="shared" ca="1" si="248"/>
        <v>1101.6129032258063</v>
      </c>
      <c r="K1256" s="42">
        <v>0</v>
      </c>
      <c r="L1256" s="43">
        <f t="shared" ca="1" si="249"/>
        <v>-1101.6129032258063</v>
      </c>
      <c r="M1256" s="43">
        <f t="shared" ca="1" si="250"/>
        <v>0</v>
      </c>
      <c r="N1256" s="44">
        <v>20</v>
      </c>
      <c r="O1256" s="45" t="str">
        <f t="shared" ca="1" si="251"/>
        <v>Nov</v>
      </c>
      <c r="P1256" s="42">
        <v>20</v>
      </c>
      <c r="Q1256" s="44">
        <f t="shared" si="252"/>
        <v>-20</v>
      </c>
      <c r="R1256" s="45">
        <f t="shared" ca="1" si="253"/>
        <v>-1</v>
      </c>
      <c r="S1256" s="44" t="str">
        <f t="shared" ca="1" si="254"/>
        <v>DEGROWTH</v>
      </c>
      <c r="T1256" s="46">
        <v>24</v>
      </c>
      <c r="U1256" s="46" t="str">
        <f t="shared" ca="1" si="255"/>
        <v>Dec</v>
      </c>
      <c r="V1256" s="42">
        <v>24</v>
      </c>
      <c r="W1256" s="47">
        <f t="shared" si="256"/>
        <v>-24</v>
      </c>
      <c r="X1256" s="48">
        <f t="shared" ca="1" si="257"/>
        <v>-1</v>
      </c>
      <c r="Y1256" s="47" t="str">
        <f t="shared" ca="1" si="258"/>
        <v>DEGROWTH</v>
      </c>
      <c r="Z1256" s="50">
        <v>1</v>
      </c>
      <c r="AA1256" s="50">
        <f t="shared" si="259"/>
        <v>0</v>
      </c>
      <c r="AB1256" s="27">
        <v>1000001246</v>
      </c>
    </row>
    <row r="1257" spans="1:28" s="27" customFormat="1" ht="13.8" hidden="1">
      <c r="A1257" s="39" t="s">
        <v>2568</v>
      </c>
      <c r="B1257" s="58" t="s">
        <v>2569</v>
      </c>
      <c r="C1257" s="65" t="s">
        <v>2617</v>
      </c>
      <c r="D1257" s="59">
        <v>1000001264</v>
      </c>
      <c r="E1257" s="60" t="s">
        <v>2618</v>
      </c>
      <c r="F1257" s="40">
        <v>43975</v>
      </c>
      <c r="G1257" s="40" t="str">
        <f t="shared" si="247"/>
        <v>Targeted Dealer</v>
      </c>
      <c r="H1257" s="40"/>
      <c r="I1257" s="41">
        <v>4400</v>
      </c>
      <c r="J1257" s="41">
        <f t="shared" ca="1" si="248"/>
        <v>96941.93548387097</v>
      </c>
      <c r="K1257" s="42">
        <v>912</v>
      </c>
      <c r="L1257" s="43">
        <f t="shared" ca="1" si="249"/>
        <v>-96029.93548387097</v>
      </c>
      <c r="M1257" s="43">
        <f t="shared" ca="1" si="250"/>
        <v>0.94076933315586309</v>
      </c>
      <c r="N1257" s="44">
        <v>953</v>
      </c>
      <c r="O1257" s="45" t="str">
        <f t="shared" ca="1" si="251"/>
        <v>Nov</v>
      </c>
      <c r="P1257" s="42">
        <v>953</v>
      </c>
      <c r="Q1257" s="44">
        <f t="shared" si="252"/>
        <v>-41</v>
      </c>
      <c r="R1257" s="45">
        <f t="shared" ca="1" si="253"/>
        <v>-4.3022035676810066E-2</v>
      </c>
      <c r="S1257" s="44" t="str">
        <f t="shared" ca="1" si="254"/>
        <v>DEGROWTH</v>
      </c>
      <c r="T1257" s="46">
        <v>3944.5</v>
      </c>
      <c r="U1257" s="46" t="str">
        <f t="shared" ca="1" si="255"/>
        <v>Dec</v>
      </c>
      <c r="V1257" s="42">
        <v>3944.5</v>
      </c>
      <c r="W1257" s="47">
        <f t="shared" si="256"/>
        <v>-3032.5</v>
      </c>
      <c r="X1257" s="48">
        <f t="shared" ca="1" si="257"/>
        <v>-0.76879198884522748</v>
      </c>
      <c r="Y1257" s="47" t="str">
        <f t="shared" ca="1" si="258"/>
        <v>DEGROWTH</v>
      </c>
      <c r="Z1257" s="50">
        <v>0</v>
      </c>
      <c r="AA1257" s="50">
        <f t="shared" si="259"/>
        <v>0</v>
      </c>
      <c r="AB1257" s="27">
        <v>1000001264</v>
      </c>
    </row>
    <row r="1258" spans="1:28" s="27" customFormat="1" ht="13.8" hidden="1">
      <c r="A1258" s="39" t="s">
        <v>2568</v>
      </c>
      <c r="B1258" s="58" t="s">
        <v>2569</v>
      </c>
      <c r="C1258" s="65" t="s">
        <v>2619</v>
      </c>
      <c r="D1258" s="59">
        <v>1000001257</v>
      </c>
      <c r="E1258" s="60" t="s">
        <v>2620</v>
      </c>
      <c r="F1258" s="40">
        <v>44136</v>
      </c>
      <c r="G1258" s="40" t="str">
        <f t="shared" si="247"/>
        <v>Targeted Dealer</v>
      </c>
      <c r="H1258" s="40"/>
      <c r="I1258" s="41">
        <v>30</v>
      </c>
      <c r="J1258" s="41">
        <f t="shared" ca="1" si="248"/>
        <v>660.9677419354839</v>
      </c>
      <c r="K1258" s="42">
        <v>12</v>
      </c>
      <c r="L1258" s="43">
        <f t="shared" ca="1" si="249"/>
        <v>-648.9677419354839</v>
      </c>
      <c r="M1258" s="43">
        <f t="shared" ca="1" si="250"/>
        <v>1.8155197657393849</v>
      </c>
      <c r="N1258" s="44">
        <v>12</v>
      </c>
      <c r="O1258" s="45" t="str">
        <f t="shared" ca="1" si="251"/>
        <v>Nov</v>
      </c>
      <c r="P1258" s="42">
        <v>12</v>
      </c>
      <c r="Q1258" s="44">
        <f t="shared" si="252"/>
        <v>0</v>
      </c>
      <c r="R1258" s="45">
        <f t="shared" ca="1" si="253"/>
        <v>0</v>
      </c>
      <c r="S1258" s="44" t="str">
        <f t="shared" ca="1" si="254"/>
        <v>GROWTH</v>
      </c>
      <c r="T1258" s="46">
        <v>15</v>
      </c>
      <c r="U1258" s="46" t="str">
        <f t="shared" ca="1" si="255"/>
        <v>Dec</v>
      </c>
      <c r="V1258" s="42">
        <v>15</v>
      </c>
      <c r="W1258" s="47">
        <f t="shared" si="256"/>
        <v>-3</v>
      </c>
      <c r="X1258" s="48">
        <f t="shared" ca="1" si="257"/>
        <v>-0.19999999999999996</v>
      </c>
      <c r="Y1258" s="47" t="str">
        <f t="shared" ca="1" si="258"/>
        <v>DEGROWTH</v>
      </c>
      <c r="Z1258" s="50">
        <v>0</v>
      </c>
      <c r="AA1258" s="50">
        <f t="shared" si="259"/>
        <v>0</v>
      </c>
      <c r="AB1258" s="27">
        <v>1000001257</v>
      </c>
    </row>
    <row r="1259" spans="1:28" s="27" customFormat="1" ht="13.8" hidden="1">
      <c r="A1259" s="39" t="s">
        <v>2568</v>
      </c>
      <c r="B1259" s="58" t="s">
        <v>2569</v>
      </c>
      <c r="C1259" s="65" t="s">
        <v>2621</v>
      </c>
      <c r="D1259" s="59">
        <v>1000001249</v>
      </c>
      <c r="E1259" s="60" t="s">
        <v>2622</v>
      </c>
      <c r="F1259" s="40">
        <v>44166</v>
      </c>
      <c r="G1259" s="40" t="str">
        <f t="shared" si="247"/>
        <v>Targeted Dealer</v>
      </c>
      <c r="H1259" s="40" t="s">
        <v>113</v>
      </c>
      <c r="I1259" s="41">
        <v>460</v>
      </c>
      <c r="J1259" s="41">
        <f t="shared" ca="1" si="248"/>
        <v>10134.838709677419</v>
      </c>
      <c r="K1259" s="42">
        <v>25</v>
      </c>
      <c r="L1259" s="43">
        <f t="shared" ca="1" si="249"/>
        <v>-10109.838709677419</v>
      </c>
      <c r="M1259" s="43">
        <f t="shared" ca="1" si="250"/>
        <v>0.24667388121459038</v>
      </c>
      <c r="N1259" s="44">
        <v>0</v>
      </c>
      <c r="O1259" s="45" t="str">
        <f t="shared" ca="1" si="251"/>
        <v>Nov</v>
      </c>
      <c r="P1259" s="42">
        <v>0</v>
      </c>
      <c r="Q1259" s="44">
        <f t="shared" si="252"/>
        <v>25</v>
      </c>
      <c r="R1259" s="45">
        <f t="shared" ca="1" si="253"/>
        <v>0</v>
      </c>
      <c r="S1259" s="44" t="b">
        <f t="shared" si="254"/>
        <v>0</v>
      </c>
      <c r="T1259" s="46">
        <v>460</v>
      </c>
      <c r="U1259" s="46" t="str">
        <f t="shared" ca="1" si="255"/>
        <v>Dec</v>
      </c>
      <c r="V1259" s="42">
        <v>460</v>
      </c>
      <c r="W1259" s="47">
        <f t="shared" si="256"/>
        <v>-435</v>
      </c>
      <c r="X1259" s="48">
        <f t="shared" ca="1" si="257"/>
        <v>-0.94565217391304346</v>
      </c>
      <c r="Y1259" s="47" t="str">
        <f t="shared" ca="1" si="258"/>
        <v>DEGROWTH</v>
      </c>
      <c r="Z1259" s="50">
        <v>0</v>
      </c>
      <c r="AA1259" s="50">
        <f t="shared" si="259"/>
        <v>1</v>
      </c>
      <c r="AB1259" s="27">
        <v>1000001249</v>
      </c>
    </row>
    <row r="1260" spans="1:28" s="27" customFormat="1" ht="13.8" hidden="1">
      <c r="A1260" s="39" t="s">
        <v>2568</v>
      </c>
      <c r="B1260" s="58" t="s">
        <v>2569</v>
      </c>
      <c r="C1260" s="65" t="s">
        <v>2623</v>
      </c>
      <c r="D1260" s="59">
        <v>1000001265</v>
      </c>
      <c r="E1260" s="60" t="s">
        <v>2624</v>
      </c>
      <c r="F1260" s="40">
        <v>44188</v>
      </c>
      <c r="G1260" s="40" t="str">
        <f t="shared" si="247"/>
        <v>Targeted Dealer</v>
      </c>
      <c r="H1260" s="40"/>
      <c r="I1260" s="41">
        <v>740</v>
      </c>
      <c r="J1260" s="41">
        <f t="shared" ca="1" si="248"/>
        <v>16303.870967741936</v>
      </c>
      <c r="K1260" s="42">
        <v>573</v>
      </c>
      <c r="L1260" s="43">
        <f t="shared" ca="1" si="249"/>
        <v>-15730.870967741936</v>
      </c>
      <c r="M1260" s="43">
        <f t="shared" ca="1" si="250"/>
        <v>3.5145027897590126</v>
      </c>
      <c r="N1260" s="44">
        <v>582</v>
      </c>
      <c r="O1260" s="45" t="str">
        <f t="shared" ca="1" si="251"/>
        <v>Nov</v>
      </c>
      <c r="P1260" s="42">
        <v>582</v>
      </c>
      <c r="Q1260" s="44">
        <f t="shared" si="252"/>
        <v>-9</v>
      </c>
      <c r="R1260" s="45">
        <f t="shared" ca="1" si="253"/>
        <v>-1.5463917525773141E-2</v>
      </c>
      <c r="S1260" s="44" t="str">
        <f t="shared" ca="1" si="254"/>
        <v>DEGROWTH</v>
      </c>
      <c r="T1260" s="46">
        <v>605</v>
      </c>
      <c r="U1260" s="46" t="str">
        <f t="shared" ca="1" si="255"/>
        <v>Dec</v>
      </c>
      <c r="V1260" s="42">
        <v>605</v>
      </c>
      <c r="W1260" s="47">
        <f t="shared" si="256"/>
        <v>-32</v>
      </c>
      <c r="X1260" s="48">
        <f t="shared" ca="1" si="257"/>
        <v>-5.2892561983471031E-2</v>
      </c>
      <c r="Y1260" s="47" t="str">
        <f t="shared" ca="1" si="258"/>
        <v>DEGROWTH</v>
      </c>
      <c r="Z1260" s="50">
        <v>0</v>
      </c>
      <c r="AA1260" s="50">
        <f t="shared" si="259"/>
        <v>0</v>
      </c>
      <c r="AB1260" s="27">
        <v>1000001265</v>
      </c>
    </row>
    <row r="1261" spans="1:28" s="27" customFormat="1" ht="13.8" hidden="1">
      <c r="A1261" s="39" t="s">
        <v>2568</v>
      </c>
      <c r="B1261" s="58" t="s">
        <v>2569</v>
      </c>
      <c r="C1261" s="65" t="s">
        <v>2625</v>
      </c>
      <c r="D1261" s="59">
        <v>1000001241</v>
      </c>
      <c r="E1261" s="60" t="s">
        <v>2626</v>
      </c>
      <c r="F1261" s="40">
        <v>44194</v>
      </c>
      <c r="G1261" s="40" t="str">
        <f t="shared" si="247"/>
        <v>Targeted Dealer</v>
      </c>
      <c r="H1261" s="40"/>
      <c r="I1261" s="41">
        <v>130</v>
      </c>
      <c r="J1261" s="41">
        <f t="shared" ca="1" si="248"/>
        <v>2864.1935483870966</v>
      </c>
      <c r="K1261" s="42">
        <v>100</v>
      </c>
      <c r="L1261" s="43">
        <f t="shared" ca="1" si="249"/>
        <v>-2764.1935483870966</v>
      </c>
      <c r="M1261" s="43">
        <f t="shared" ca="1" si="250"/>
        <v>3.4913841648834332</v>
      </c>
      <c r="N1261" s="44">
        <v>75</v>
      </c>
      <c r="O1261" s="45" t="str">
        <f t="shared" ca="1" si="251"/>
        <v>Nov</v>
      </c>
      <c r="P1261" s="42">
        <v>75</v>
      </c>
      <c r="Q1261" s="44">
        <f t="shared" si="252"/>
        <v>25</v>
      </c>
      <c r="R1261" s="45">
        <f t="shared" ca="1" si="253"/>
        <v>0.33333333333333326</v>
      </c>
      <c r="S1261" s="44" t="str">
        <f t="shared" ca="1" si="254"/>
        <v>GROWTH</v>
      </c>
      <c r="T1261" s="46">
        <v>165</v>
      </c>
      <c r="U1261" s="46" t="str">
        <f t="shared" ca="1" si="255"/>
        <v>Dec</v>
      </c>
      <c r="V1261" s="42">
        <v>165</v>
      </c>
      <c r="W1261" s="47">
        <f t="shared" si="256"/>
        <v>-65</v>
      </c>
      <c r="X1261" s="48">
        <f t="shared" ca="1" si="257"/>
        <v>-0.39393939393939392</v>
      </c>
      <c r="Y1261" s="47" t="str">
        <f t="shared" ca="1" si="258"/>
        <v>DEGROWTH</v>
      </c>
      <c r="Z1261" s="50">
        <v>0</v>
      </c>
      <c r="AA1261" s="50">
        <f t="shared" si="259"/>
        <v>0</v>
      </c>
      <c r="AB1261" s="27">
        <v>1000001241</v>
      </c>
    </row>
    <row r="1262" spans="1:28" s="27" customFormat="1" ht="13.8" hidden="1">
      <c r="A1262" s="39" t="s">
        <v>2568</v>
      </c>
      <c r="B1262" s="58" t="s">
        <v>2569</v>
      </c>
      <c r="C1262" s="65" t="s">
        <v>2627</v>
      </c>
      <c r="D1262" s="59">
        <v>1000001239</v>
      </c>
      <c r="E1262" s="60" t="s">
        <v>2628</v>
      </c>
      <c r="F1262" s="40">
        <v>44201</v>
      </c>
      <c r="G1262" s="40" t="str">
        <f t="shared" si="247"/>
        <v>Targeted Dealer</v>
      </c>
      <c r="H1262" s="40"/>
      <c r="I1262" s="41">
        <v>230</v>
      </c>
      <c r="J1262" s="41">
        <f t="shared" ca="1" si="248"/>
        <v>5067.4193548387093</v>
      </c>
      <c r="K1262" s="42">
        <v>110</v>
      </c>
      <c r="L1262" s="43">
        <f t="shared" ca="1" si="249"/>
        <v>-4957.4193548387093</v>
      </c>
      <c r="M1262" s="43">
        <f t="shared" ca="1" si="250"/>
        <v>2.1707301546883953</v>
      </c>
      <c r="N1262" s="44">
        <v>25</v>
      </c>
      <c r="O1262" s="45" t="str">
        <f t="shared" ca="1" si="251"/>
        <v>Nov</v>
      </c>
      <c r="P1262" s="42">
        <v>25</v>
      </c>
      <c r="Q1262" s="44">
        <f t="shared" si="252"/>
        <v>85</v>
      </c>
      <c r="R1262" s="45">
        <f t="shared" ca="1" si="253"/>
        <v>3.4000000000000004</v>
      </c>
      <c r="S1262" s="44" t="str">
        <f t="shared" ca="1" si="254"/>
        <v>GROWTH</v>
      </c>
      <c r="T1262" s="46">
        <v>180</v>
      </c>
      <c r="U1262" s="46" t="str">
        <f t="shared" ca="1" si="255"/>
        <v>Dec</v>
      </c>
      <c r="V1262" s="42">
        <v>180</v>
      </c>
      <c r="W1262" s="47">
        <f t="shared" si="256"/>
        <v>-70</v>
      </c>
      <c r="X1262" s="48">
        <f t="shared" ca="1" si="257"/>
        <v>-0.38888888888888884</v>
      </c>
      <c r="Y1262" s="47" t="str">
        <f t="shared" ca="1" si="258"/>
        <v>DEGROWTH</v>
      </c>
      <c r="Z1262" s="50">
        <v>0</v>
      </c>
      <c r="AA1262" s="50">
        <f t="shared" si="259"/>
        <v>0</v>
      </c>
      <c r="AB1262" s="27">
        <v>1000001239</v>
      </c>
    </row>
    <row r="1263" spans="1:28" s="27" customFormat="1" ht="13.8" hidden="1">
      <c r="A1263" s="39" t="s">
        <v>2568</v>
      </c>
      <c r="B1263" s="58" t="s">
        <v>2569</v>
      </c>
      <c r="C1263" s="65" t="s">
        <v>2629</v>
      </c>
      <c r="D1263" s="59">
        <v>1000001261</v>
      </c>
      <c r="E1263" s="60" t="s">
        <v>2630</v>
      </c>
      <c r="F1263" s="40">
        <v>44264</v>
      </c>
      <c r="G1263" s="40" t="str">
        <f t="shared" si="247"/>
        <v>Targeted Dealer</v>
      </c>
      <c r="H1263" s="40"/>
      <c r="I1263" s="41">
        <v>50</v>
      </c>
      <c r="J1263" s="41">
        <f t="shared" ca="1" si="248"/>
        <v>1101.6129032258063</v>
      </c>
      <c r="K1263" s="42">
        <v>12</v>
      </c>
      <c r="L1263" s="43">
        <f t="shared" ca="1" si="249"/>
        <v>-1089.6129032258063</v>
      </c>
      <c r="M1263" s="43">
        <f t="shared" ca="1" si="250"/>
        <v>1.0893118594436311</v>
      </c>
      <c r="N1263" s="44">
        <v>24</v>
      </c>
      <c r="O1263" s="45" t="str">
        <f t="shared" ca="1" si="251"/>
        <v>Nov</v>
      </c>
      <c r="P1263" s="42">
        <v>24</v>
      </c>
      <c r="Q1263" s="44">
        <f t="shared" si="252"/>
        <v>-12</v>
      </c>
      <c r="R1263" s="45">
        <f t="shared" ca="1" si="253"/>
        <v>-0.5</v>
      </c>
      <c r="S1263" s="44" t="str">
        <f t="shared" ca="1" si="254"/>
        <v>DEGROWTH</v>
      </c>
      <c r="T1263" s="46">
        <v>27</v>
      </c>
      <c r="U1263" s="46" t="str">
        <f t="shared" ca="1" si="255"/>
        <v>Dec</v>
      </c>
      <c r="V1263" s="42">
        <v>27</v>
      </c>
      <c r="W1263" s="47">
        <f t="shared" si="256"/>
        <v>-15</v>
      </c>
      <c r="X1263" s="48">
        <f t="shared" ca="1" si="257"/>
        <v>-0.55555555555555558</v>
      </c>
      <c r="Y1263" s="47" t="str">
        <f t="shared" ca="1" si="258"/>
        <v>DEGROWTH</v>
      </c>
      <c r="Z1263" s="50">
        <v>0</v>
      </c>
      <c r="AA1263" s="50">
        <f t="shared" si="259"/>
        <v>0</v>
      </c>
      <c r="AB1263" s="27">
        <v>1000001261</v>
      </c>
    </row>
    <row r="1264" spans="1:28" s="27" customFormat="1" ht="13.8" hidden="1">
      <c r="A1264" s="39" t="s">
        <v>2568</v>
      </c>
      <c r="B1264" s="58" t="s">
        <v>2569</v>
      </c>
      <c r="C1264" s="65" t="s">
        <v>2631</v>
      </c>
      <c r="D1264" s="59">
        <v>1000001250</v>
      </c>
      <c r="E1264" s="60" t="s">
        <v>2632</v>
      </c>
      <c r="F1264" s="40">
        <v>44267</v>
      </c>
      <c r="G1264" s="40" t="str">
        <f t="shared" si="247"/>
        <v>Targeted Dealer</v>
      </c>
      <c r="H1264" s="40"/>
      <c r="I1264" s="41">
        <v>130</v>
      </c>
      <c r="J1264" s="41">
        <f t="shared" ca="1" si="248"/>
        <v>2864.1935483870966</v>
      </c>
      <c r="K1264" s="42">
        <v>135</v>
      </c>
      <c r="L1264" s="43">
        <f t="shared" ca="1" si="249"/>
        <v>-2729.1935483870966</v>
      </c>
      <c r="M1264" s="43">
        <f t="shared" ca="1" si="250"/>
        <v>4.7133686225926343</v>
      </c>
      <c r="N1264" s="44">
        <v>75</v>
      </c>
      <c r="O1264" s="45" t="str">
        <f t="shared" ca="1" si="251"/>
        <v>Nov</v>
      </c>
      <c r="P1264" s="42">
        <v>75</v>
      </c>
      <c r="Q1264" s="44">
        <f t="shared" si="252"/>
        <v>60</v>
      </c>
      <c r="R1264" s="45">
        <f t="shared" ca="1" si="253"/>
        <v>0.8</v>
      </c>
      <c r="S1264" s="44" t="str">
        <f t="shared" ca="1" si="254"/>
        <v>GROWTH</v>
      </c>
      <c r="T1264" s="46">
        <v>170</v>
      </c>
      <c r="U1264" s="46" t="str">
        <f t="shared" ca="1" si="255"/>
        <v>Dec</v>
      </c>
      <c r="V1264" s="42">
        <v>170</v>
      </c>
      <c r="W1264" s="47">
        <f t="shared" si="256"/>
        <v>-35</v>
      </c>
      <c r="X1264" s="48">
        <f t="shared" ca="1" si="257"/>
        <v>-0.20588235294117652</v>
      </c>
      <c r="Y1264" s="47" t="str">
        <f t="shared" ca="1" si="258"/>
        <v>DEGROWTH</v>
      </c>
      <c r="Z1264" s="50">
        <v>0</v>
      </c>
      <c r="AA1264" s="50">
        <f t="shared" si="259"/>
        <v>0</v>
      </c>
      <c r="AB1264" s="27">
        <v>1000001250</v>
      </c>
    </row>
    <row r="1265" spans="1:28" s="27" customFormat="1" ht="13.8" hidden="1">
      <c r="A1265" s="39" t="s">
        <v>2568</v>
      </c>
      <c r="B1265" s="58" t="s">
        <v>2569</v>
      </c>
      <c r="C1265" s="65" t="s">
        <v>2633</v>
      </c>
      <c r="D1265" s="59">
        <v>1000001998</v>
      </c>
      <c r="E1265" s="60" t="s">
        <v>2634</v>
      </c>
      <c r="F1265" s="40">
        <v>44468</v>
      </c>
      <c r="G1265" s="40" t="str">
        <f t="shared" si="247"/>
        <v>Targeted Dealer</v>
      </c>
      <c r="H1265" s="40"/>
      <c r="I1265" s="41">
        <v>55</v>
      </c>
      <c r="J1265" s="41">
        <f t="shared" ca="1" si="248"/>
        <v>1211.7741935483871</v>
      </c>
      <c r="K1265" s="42">
        <v>15</v>
      </c>
      <c r="L1265" s="43">
        <f t="shared" ca="1" si="249"/>
        <v>-1196.7741935483871</v>
      </c>
      <c r="M1265" s="43">
        <f t="shared" ca="1" si="250"/>
        <v>1.2378543857313991</v>
      </c>
      <c r="N1265" s="44">
        <v>40</v>
      </c>
      <c r="O1265" s="45" t="str">
        <f t="shared" ca="1" si="251"/>
        <v>Nov</v>
      </c>
      <c r="P1265" s="42">
        <v>40</v>
      </c>
      <c r="Q1265" s="44">
        <f t="shared" si="252"/>
        <v>-25</v>
      </c>
      <c r="R1265" s="45">
        <f t="shared" ca="1" si="253"/>
        <v>-0.625</v>
      </c>
      <c r="S1265" s="44" t="str">
        <f t="shared" ca="1" si="254"/>
        <v>DEGROWTH</v>
      </c>
      <c r="T1265" s="46">
        <v>55</v>
      </c>
      <c r="U1265" s="46" t="str">
        <f t="shared" ca="1" si="255"/>
        <v>Dec</v>
      </c>
      <c r="V1265" s="42">
        <v>55</v>
      </c>
      <c r="W1265" s="47">
        <f t="shared" si="256"/>
        <v>-40</v>
      </c>
      <c r="X1265" s="48">
        <f t="shared" ca="1" si="257"/>
        <v>-0.72727272727272729</v>
      </c>
      <c r="Y1265" s="47" t="str">
        <f t="shared" ca="1" si="258"/>
        <v>DEGROWTH</v>
      </c>
      <c r="Z1265" s="50">
        <v>0</v>
      </c>
      <c r="AA1265" s="50">
        <f t="shared" si="259"/>
        <v>0</v>
      </c>
      <c r="AB1265" s="27">
        <v>1000001998</v>
      </c>
    </row>
    <row r="1266" spans="1:28" s="27" customFormat="1" ht="13.8">
      <c r="A1266" s="39" t="s">
        <v>2568</v>
      </c>
      <c r="B1266" s="58" t="s">
        <v>2569</v>
      </c>
      <c r="C1266" s="65" t="s">
        <v>2635</v>
      </c>
      <c r="D1266" s="59">
        <v>1000002001</v>
      </c>
      <c r="E1266" s="60" t="s">
        <v>2636</v>
      </c>
      <c r="F1266" s="40">
        <v>44475</v>
      </c>
      <c r="G1266" s="40" t="str">
        <f t="shared" si="247"/>
        <v>-</v>
      </c>
      <c r="H1266" s="40"/>
      <c r="I1266" s="41">
        <v>0</v>
      </c>
      <c r="J1266" s="41">
        <f t="shared" ca="1" si="248"/>
        <v>0</v>
      </c>
      <c r="K1266" s="42">
        <v>0</v>
      </c>
      <c r="L1266" s="43">
        <f t="shared" ca="1" si="249"/>
        <v>0</v>
      </c>
      <c r="M1266" s="43" t="str">
        <f t="shared" ca="1" si="250"/>
        <v>-</v>
      </c>
      <c r="N1266" s="44">
        <v>0</v>
      </c>
      <c r="O1266" s="45" t="str">
        <f t="shared" ca="1" si="251"/>
        <v>Nov</v>
      </c>
      <c r="P1266" s="42">
        <v>0</v>
      </c>
      <c r="Q1266" s="44">
        <f t="shared" si="252"/>
        <v>0</v>
      </c>
      <c r="R1266" s="45">
        <f t="shared" ca="1" si="253"/>
        <v>0</v>
      </c>
      <c r="S1266" s="44" t="b">
        <f t="shared" si="254"/>
        <v>0</v>
      </c>
      <c r="T1266" s="46">
        <v>403</v>
      </c>
      <c r="U1266" s="46" t="str">
        <f t="shared" ca="1" si="255"/>
        <v>Dec</v>
      </c>
      <c r="V1266" s="42">
        <v>403</v>
      </c>
      <c r="W1266" s="47">
        <f t="shared" si="256"/>
        <v>-403</v>
      </c>
      <c r="X1266" s="48">
        <f t="shared" ca="1" si="257"/>
        <v>-1</v>
      </c>
      <c r="Y1266" s="47" t="str">
        <f t="shared" ca="1" si="258"/>
        <v>DEGROWTH</v>
      </c>
      <c r="Z1266" s="50">
        <v>1</v>
      </c>
      <c r="AA1266" s="50">
        <f t="shared" si="259"/>
        <v>0</v>
      </c>
      <c r="AB1266" s="27" t="e">
        <v>#N/A</v>
      </c>
    </row>
    <row r="1267" spans="1:28" s="27" customFormat="1" ht="13.8" hidden="1">
      <c r="A1267" s="39" t="s">
        <v>2568</v>
      </c>
      <c r="B1267" s="58" t="s">
        <v>2569</v>
      </c>
      <c r="C1267" s="66" t="s">
        <v>2637</v>
      </c>
      <c r="D1267" s="59">
        <v>1000002045</v>
      </c>
      <c r="E1267" s="60" t="s">
        <v>2638</v>
      </c>
      <c r="F1267" s="40">
        <v>44501</v>
      </c>
      <c r="G1267" s="40" t="str">
        <f t="shared" si="247"/>
        <v>Targeted Dealer</v>
      </c>
      <c r="H1267" s="40"/>
      <c r="I1267" s="41">
        <v>220</v>
      </c>
      <c r="J1267" s="41">
        <f t="shared" ca="1" si="248"/>
        <v>4847.0967741935483</v>
      </c>
      <c r="K1267" s="42">
        <v>139</v>
      </c>
      <c r="L1267" s="43">
        <f t="shared" ca="1" si="249"/>
        <v>-4708.0967741935483</v>
      </c>
      <c r="M1267" s="43">
        <f t="shared" ca="1" si="250"/>
        <v>2.8676959936110742</v>
      </c>
      <c r="N1267" s="44">
        <v>117</v>
      </c>
      <c r="O1267" s="45" t="str">
        <f t="shared" ca="1" si="251"/>
        <v>Nov</v>
      </c>
      <c r="P1267" s="42">
        <v>117</v>
      </c>
      <c r="Q1267" s="44">
        <f t="shared" si="252"/>
        <v>22</v>
      </c>
      <c r="R1267" s="45">
        <f t="shared" ca="1" si="253"/>
        <v>0.18803418803418803</v>
      </c>
      <c r="S1267" s="44" t="str">
        <f t="shared" ca="1" si="254"/>
        <v>GROWTH</v>
      </c>
      <c r="T1267" s="46">
        <v>215</v>
      </c>
      <c r="U1267" s="46" t="str">
        <f t="shared" ca="1" si="255"/>
        <v>Dec</v>
      </c>
      <c r="V1267" s="42">
        <v>215</v>
      </c>
      <c r="W1267" s="47">
        <f t="shared" si="256"/>
        <v>-76</v>
      </c>
      <c r="X1267" s="48">
        <f t="shared" ca="1" si="257"/>
        <v>-0.35348837209302331</v>
      </c>
      <c r="Y1267" s="47" t="str">
        <f t="shared" ca="1" si="258"/>
        <v>DEGROWTH</v>
      </c>
      <c r="Z1267" s="50">
        <v>0</v>
      </c>
      <c r="AA1267" s="50">
        <f t="shared" si="259"/>
        <v>0</v>
      </c>
      <c r="AB1267" s="27">
        <v>1000002045</v>
      </c>
    </row>
    <row r="1268" spans="1:28" s="27" customFormat="1" ht="13.8" hidden="1">
      <c r="A1268" s="39" t="s">
        <v>2568</v>
      </c>
      <c r="B1268" s="58" t="s">
        <v>2569</v>
      </c>
      <c r="C1268" s="66" t="s">
        <v>2639</v>
      </c>
      <c r="D1268" s="59">
        <v>1000002080</v>
      </c>
      <c r="E1268" s="60" t="s">
        <v>2640</v>
      </c>
      <c r="F1268" s="40">
        <v>44568</v>
      </c>
      <c r="G1268" s="40" t="str">
        <f t="shared" si="247"/>
        <v>Targeted Dealer</v>
      </c>
      <c r="H1268" s="40"/>
      <c r="I1268" s="41">
        <v>80</v>
      </c>
      <c r="J1268" s="41">
        <f t="shared" ca="1" si="248"/>
        <v>1762.5806451612902</v>
      </c>
      <c r="K1268" s="42">
        <v>0</v>
      </c>
      <c r="L1268" s="43">
        <f t="shared" ca="1" si="249"/>
        <v>-1762.5806451612902</v>
      </c>
      <c r="M1268" s="43">
        <f t="shared" ca="1" si="250"/>
        <v>0</v>
      </c>
      <c r="N1268" s="44">
        <v>5</v>
      </c>
      <c r="O1268" s="45" t="str">
        <f t="shared" ca="1" si="251"/>
        <v>Nov</v>
      </c>
      <c r="P1268" s="42">
        <v>5</v>
      </c>
      <c r="Q1268" s="44">
        <f t="shared" si="252"/>
        <v>-5</v>
      </c>
      <c r="R1268" s="45">
        <f t="shared" ca="1" si="253"/>
        <v>-1</v>
      </c>
      <c r="S1268" s="44" t="str">
        <f t="shared" ca="1" si="254"/>
        <v>DEGROWTH</v>
      </c>
      <c r="T1268" s="46">
        <v>69</v>
      </c>
      <c r="U1268" s="46" t="str">
        <f t="shared" ca="1" si="255"/>
        <v>Dec</v>
      </c>
      <c r="V1268" s="42">
        <v>69</v>
      </c>
      <c r="W1268" s="47">
        <f t="shared" si="256"/>
        <v>-69</v>
      </c>
      <c r="X1268" s="48">
        <f t="shared" ca="1" si="257"/>
        <v>-1</v>
      </c>
      <c r="Y1268" s="47" t="str">
        <f t="shared" ca="1" si="258"/>
        <v>DEGROWTH</v>
      </c>
      <c r="Z1268" s="50">
        <v>1</v>
      </c>
      <c r="AA1268" s="50">
        <f t="shared" si="259"/>
        <v>0</v>
      </c>
      <c r="AB1268" s="27">
        <v>1000002080</v>
      </c>
    </row>
    <row r="1269" spans="1:28" s="27" customFormat="1" ht="13.8" hidden="1">
      <c r="A1269" s="39" t="s">
        <v>2568</v>
      </c>
      <c r="B1269" s="58" t="s">
        <v>2569</v>
      </c>
      <c r="C1269" s="65" t="s">
        <v>2641</v>
      </c>
      <c r="D1269" s="59">
        <v>1000002982</v>
      </c>
      <c r="E1269" s="60" t="s">
        <v>2642</v>
      </c>
      <c r="F1269" s="40">
        <v>44830</v>
      </c>
      <c r="G1269" s="40" t="str">
        <f t="shared" si="247"/>
        <v>Targeted Dealer</v>
      </c>
      <c r="H1269" s="40"/>
      <c r="I1269" s="41">
        <v>110</v>
      </c>
      <c r="J1269" s="41">
        <f t="shared" ca="1" si="248"/>
        <v>2423.5483870967741</v>
      </c>
      <c r="K1269" s="42">
        <v>25</v>
      </c>
      <c r="L1269" s="43">
        <f t="shared" ca="1" si="249"/>
        <v>-2398.5483870967741</v>
      </c>
      <c r="M1269" s="43">
        <f t="shared" ca="1" si="250"/>
        <v>1.0315453214428325</v>
      </c>
      <c r="N1269" s="44">
        <v>90</v>
      </c>
      <c r="O1269" s="45" t="str">
        <f t="shared" ca="1" si="251"/>
        <v>Nov</v>
      </c>
      <c r="P1269" s="42">
        <v>90</v>
      </c>
      <c r="Q1269" s="44">
        <f t="shared" si="252"/>
        <v>-65</v>
      </c>
      <c r="R1269" s="45">
        <f t="shared" ca="1" si="253"/>
        <v>-0.72222222222222221</v>
      </c>
      <c r="S1269" s="44" t="str">
        <f t="shared" ca="1" si="254"/>
        <v>DEGROWTH</v>
      </c>
      <c r="T1269" s="46">
        <v>105</v>
      </c>
      <c r="U1269" s="46" t="str">
        <f t="shared" ca="1" si="255"/>
        <v>Dec</v>
      </c>
      <c r="V1269" s="42">
        <v>105</v>
      </c>
      <c r="W1269" s="47">
        <f t="shared" si="256"/>
        <v>-80</v>
      </c>
      <c r="X1269" s="48">
        <f t="shared" ca="1" si="257"/>
        <v>-0.76190476190476186</v>
      </c>
      <c r="Y1269" s="47" t="str">
        <f t="shared" ca="1" si="258"/>
        <v>DEGROWTH</v>
      </c>
      <c r="Z1269" s="50">
        <v>0</v>
      </c>
      <c r="AA1269" s="50">
        <f t="shared" si="259"/>
        <v>0</v>
      </c>
      <c r="AB1269" s="27">
        <v>1000002982</v>
      </c>
    </row>
    <row r="1270" spans="1:28" s="27" customFormat="1" ht="13.8" hidden="1">
      <c r="A1270" s="39" t="s">
        <v>2568</v>
      </c>
      <c r="B1270" s="58" t="s">
        <v>2569</v>
      </c>
      <c r="C1270" s="65" t="s">
        <v>2643</v>
      </c>
      <c r="D1270" s="59">
        <v>1000003118</v>
      </c>
      <c r="E1270" s="60" t="s">
        <v>2644</v>
      </c>
      <c r="F1270" s="40">
        <v>44894</v>
      </c>
      <c r="G1270" s="40" t="str">
        <f t="shared" si="247"/>
        <v>-</v>
      </c>
      <c r="H1270" s="40"/>
      <c r="I1270" s="41">
        <v>0</v>
      </c>
      <c r="J1270" s="41">
        <f t="shared" ca="1" si="248"/>
        <v>0</v>
      </c>
      <c r="K1270" s="42">
        <v>0</v>
      </c>
      <c r="L1270" s="43">
        <f t="shared" ca="1" si="249"/>
        <v>0</v>
      </c>
      <c r="M1270" s="43" t="str">
        <f t="shared" ca="1" si="250"/>
        <v>-</v>
      </c>
      <c r="N1270" s="44">
        <v>0</v>
      </c>
      <c r="O1270" s="45" t="str">
        <f t="shared" ca="1" si="251"/>
        <v>Nov</v>
      </c>
      <c r="P1270" s="42">
        <v>0</v>
      </c>
      <c r="Q1270" s="44">
        <f t="shared" si="252"/>
        <v>0</v>
      </c>
      <c r="R1270" s="45">
        <f t="shared" ca="1" si="253"/>
        <v>0</v>
      </c>
      <c r="S1270" s="44" t="b">
        <f t="shared" si="254"/>
        <v>0</v>
      </c>
      <c r="T1270" s="46">
        <v>0</v>
      </c>
      <c r="U1270" s="46" t="str">
        <f t="shared" ca="1" si="255"/>
        <v>Dec</v>
      </c>
      <c r="V1270" s="42">
        <v>0</v>
      </c>
      <c r="W1270" s="47">
        <f t="shared" si="256"/>
        <v>0</v>
      </c>
      <c r="X1270" s="48">
        <f t="shared" ca="1" si="257"/>
        <v>0</v>
      </c>
      <c r="Y1270" s="47" t="b">
        <f t="shared" si="258"/>
        <v>0</v>
      </c>
      <c r="Z1270" s="50">
        <v>1</v>
      </c>
      <c r="AA1270" s="50">
        <f t="shared" si="259"/>
        <v>0</v>
      </c>
      <c r="AB1270" s="27">
        <v>1000003118</v>
      </c>
    </row>
    <row r="1271" spans="1:28" s="27" customFormat="1" ht="13.8" hidden="1">
      <c r="A1271" s="39" t="s">
        <v>2568</v>
      </c>
      <c r="B1271" s="58" t="s">
        <v>2569</v>
      </c>
      <c r="C1271" s="65" t="s">
        <v>2645</v>
      </c>
      <c r="D1271" s="59">
        <v>1000003247</v>
      </c>
      <c r="E1271" s="60" t="s">
        <v>2646</v>
      </c>
      <c r="F1271" s="40">
        <v>44942</v>
      </c>
      <c r="G1271" s="40" t="str">
        <f t="shared" si="247"/>
        <v>Targeted Dealer</v>
      </c>
      <c r="H1271" s="40"/>
      <c r="I1271" s="41">
        <v>35</v>
      </c>
      <c r="J1271" s="41">
        <f t="shared" ca="1" si="248"/>
        <v>771.12903225806463</v>
      </c>
      <c r="K1271" s="42">
        <v>22</v>
      </c>
      <c r="L1271" s="43">
        <f t="shared" ca="1" si="249"/>
        <v>-749.12903225806463</v>
      </c>
      <c r="M1271" s="43">
        <f t="shared" ca="1" si="250"/>
        <v>2.8529596318761761</v>
      </c>
      <c r="N1271" s="44">
        <v>20</v>
      </c>
      <c r="O1271" s="45" t="str">
        <f t="shared" ca="1" si="251"/>
        <v>Nov</v>
      </c>
      <c r="P1271" s="42">
        <v>20</v>
      </c>
      <c r="Q1271" s="44">
        <f t="shared" si="252"/>
        <v>2</v>
      </c>
      <c r="R1271" s="45">
        <f t="shared" ca="1" si="253"/>
        <v>0.10000000000000009</v>
      </c>
      <c r="S1271" s="44" t="str">
        <f t="shared" ca="1" si="254"/>
        <v>GROWTH</v>
      </c>
      <c r="T1271" s="46">
        <v>35</v>
      </c>
      <c r="U1271" s="46" t="str">
        <f t="shared" ca="1" si="255"/>
        <v>Dec</v>
      </c>
      <c r="V1271" s="42">
        <v>35</v>
      </c>
      <c r="W1271" s="47">
        <f t="shared" si="256"/>
        <v>-13</v>
      </c>
      <c r="X1271" s="48">
        <f t="shared" ca="1" si="257"/>
        <v>-0.37142857142857144</v>
      </c>
      <c r="Y1271" s="47" t="str">
        <f t="shared" ca="1" si="258"/>
        <v>DEGROWTH</v>
      </c>
      <c r="Z1271" s="50">
        <v>0</v>
      </c>
      <c r="AA1271" s="50">
        <f t="shared" si="259"/>
        <v>0</v>
      </c>
      <c r="AB1271" s="27">
        <v>1000003247</v>
      </c>
    </row>
    <row r="1272" spans="1:28" s="27" customFormat="1" ht="13.8" hidden="1">
      <c r="A1272" s="39" t="s">
        <v>2568</v>
      </c>
      <c r="B1272" s="58" t="s">
        <v>2569</v>
      </c>
      <c r="C1272" s="65" t="s">
        <v>2647</v>
      </c>
      <c r="D1272" s="59">
        <v>1000003610</v>
      </c>
      <c r="E1272" s="60" t="s">
        <v>2648</v>
      </c>
      <c r="F1272" s="40">
        <v>45099</v>
      </c>
      <c r="G1272" s="40" t="str">
        <f t="shared" si="247"/>
        <v>Targeted Dealer</v>
      </c>
      <c r="H1272" s="40"/>
      <c r="I1272" s="41">
        <v>55</v>
      </c>
      <c r="J1272" s="41">
        <f t="shared" ca="1" si="248"/>
        <v>1211.7741935483871</v>
      </c>
      <c r="K1272" s="42">
        <v>10</v>
      </c>
      <c r="L1272" s="43">
        <f t="shared" ca="1" si="249"/>
        <v>-1201.7741935483871</v>
      </c>
      <c r="M1272" s="43">
        <f t="shared" ca="1" si="250"/>
        <v>0.82523625715426596</v>
      </c>
      <c r="N1272" s="44">
        <v>10</v>
      </c>
      <c r="O1272" s="45" t="str">
        <f t="shared" ca="1" si="251"/>
        <v>Nov</v>
      </c>
      <c r="P1272" s="42">
        <v>10</v>
      </c>
      <c r="Q1272" s="44">
        <f t="shared" si="252"/>
        <v>0</v>
      </c>
      <c r="R1272" s="45">
        <f t="shared" ca="1" si="253"/>
        <v>0</v>
      </c>
      <c r="S1272" s="44" t="str">
        <f t="shared" ca="1" si="254"/>
        <v>GROWTH</v>
      </c>
      <c r="T1272" s="46">
        <v>55</v>
      </c>
      <c r="U1272" s="46" t="str">
        <f t="shared" ca="1" si="255"/>
        <v>Dec</v>
      </c>
      <c r="V1272" s="42">
        <v>55</v>
      </c>
      <c r="W1272" s="47">
        <f t="shared" si="256"/>
        <v>-45</v>
      </c>
      <c r="X1272" s="48">
        <f t="shared" ca="1" si="257"/>
        <v>-0.81818181818181812</v>
      </c>
      <c r="Y1272" s="47" t="str">
        <f t="shared" ca="1" si="258"/>
        <v>DEGROWTH</v>
      </c>
      <c r="Z1272" s="50">
        <v>0</v>
      </c>
      <c r="AA1272" s="50">
        <f t="shared" si="259"/>
        <v>0</v>
      </c>
      <c r="AB1272" s="27">
        <v>1000003610</v>
      </c>
    </row>
    <row r="1273" spans="1:28" s="27" customFormat="1" ht="13.8" hidden="1">
      <c r="A1273" s="39" t="s">
        <v>2568</v>
      </c>
      <c r="B1273" s="58" t="s">
        <v>2569</v>
      </c>
      <c r="C1273" s="65" t="s">
        <v>2649</v>
      </c>
      <c r="D1273" s="59">
        <v>1000003723</v>
      </c>
      <c r="E1273" s="60" t="s">
        <v>2650</v>
      </c>
      <c r="F1273" s="40">
        <v>45198</v>
      </c>
      <c r="G1273" s="40" t="str">
        <f t="shared" si="247"/>
        <v>Targeted Dealer</v>
      </c>
      <c r="H1273" s="40"/>
      <c r="I1273" s="41">
        <v>60</v>
      </c>
      <c r="J1273" s="41">
        <f t="shared" ca="1" si="248"/>
        <v>1321.9354838709678</v>
      </c>
      <c r="K1273" s="42">
        <v>22</v>
      </c>
      <c r="L1273" s="43">
        <f t="shared" ca="1" si="249"/>
        <v>-1299.9354838709678</v>
      </c>
      <c r="M1273" s="43">
        <f t="shared" ca="1" si="250"/>
        <v>1.6642264519277694</v>
      </c>
      <c r="N1273" s="44">
        <v>45</v>
      </c>
      <c r="O1273" s="45" t="str">
        <f t="shared" ca="1" si="251"/>
        <v>Nov</v>
      </c>
      <c r="P1273" s="42">
        <v>45</v>
      </c>
      <c r="Q1273" s="44">
        <f t="shared" si="252"/>
        <v>-23</v>
      </c>
      <c r="R1273" s="45">
        <f t="shared" ca="1" si="253"/>
        <v>-0.51111111111111107</v>
      </c>
      <c r="S1273" s="44" t="str">
        <f t="shared" ca="1" si="254"/>
        <v>DEGROWTH</v>
      </c>
      <c r="T1273" s="46">
        <v>30</v>
      </c>
      <c r="U1273" s="46" t="str">
        <f t="shared" ca="1" si="255"/>
        <v>Dec</v>
      </c>
      <c r="V1273" s="42">
        <v>30</v>
      </c>
      <c r="W1273" s="47">
        <f t="shared" si="256"/>
        <v>-8</v>
      </c>
      <c r="X1273" s="48">
        <f t="shared" ca="1" si="257"/>
        <v>-0.26666666666666672</v>
      </c>
      <c r="Y1273" s="47" t="str">
        <f t="shared" ca="1" si="258"/>
        <v>DEGROWTH</v>
      </c>
      <c r="Z1273" s="50">
        <v>0</v>
      </c>
      <c r="AA1273" s="50">
        <f t="shared" si="259"/>
        <v>0</v>
      </c>
      <c r="AB1273" s="27">
        <v>1000003723</v>
      </c>
    </row>
    <row r="1274" spans="1:28" s="27" customFormat="1" ht="13.8" hidden="1">
      <c r="A1274" s="39" t="s">
        <v>2568</v>
      </c>
      <c r="B1274" s="63" t="s">
        <v>2569</v>
      </c>
      <c r="C1274" s="63" t="s">
        <v>2651</v>
      </c>
      <c r="D1274" s="64">
        <v>1000004091</v>
      </c>
      <c r="E1274" s="64" t="s">
        <v>2652</v>
      </c>
      <c r="F1274" s="40">
        <v>45525</v>
      </c>
      <c r="G1274" s="40" t="str">
        <f t="shared" si="247"/>
        <v>Targeted Dealer</v>
      </c>
      <c r="H1274" s="40"/>
      <c r="I1274" s="41">
        <v>150</v>
      </c>
      <c r="J1274" s="41">
        <f t="shared" ca="1" si="248"/>
        <v>3304.8387096774195</v>
      </c>
      <c r="K1274" s="42">
        <v>73</v>
      </c>
      <c r="L1274" s="43">
        <f t="shared" ca="1" si="249"/>
        <v>-3231.8387096774195</v>
      </c>
      <c r="M1274" s="43">
        <f t="shared" ca="1" si="250"/>
        <v>2.2088823816495853</v>
      </c>
      <c r="N1274" s="44">
        <v>67</v>
      </c>
      <c r="O1274" s="45" t="str">
        <f t="shared" ca="1" si="251"/>
        <v>Nov</v>
      </c>
      <c r="P1274" s="42">
        <v>67</v>
      </c>
      <c r="Q1274" s="44">
        <f t="shared" si="252"/>
        <v>6</v>
      </c>
      <c r="R1274" s="45">
        <f t="shared" ca="1" si="253"/>
        <v>8.9552238805970186E-2</v>
      </c>
      <c r="S1274" s="44" t="str">
        <f t="shared" ca="1" si="254"/>
        <v>GROWTH</v>
      </c>
      <c r="T1274" s="46">
        <v>0</v>
      </c>
      <c r="U1274" s="46" t="str">
        <f t="shared" ca="1" si="255"/>
        <v>Dec</v>
      </c>
      <c r="V1274" s="42">
        <v>0</v>
      </c>
      <c r="W1274" s="47">
        <f t="shared" si="256"/>
        <v>73</v>
      </c>
      <c r="X1274" s="48">
        <f t="shared" ca="1" si="257"/>
        <v>0</v>
      </c>
      <c r="Y1274" s="47" t="b">
        <f t="shared" si="258"/>
        <v>0</v>
      </c>
      <c r="Z1274" s="50">
        <v>0</v>
      </c>
      <c r="AA1274" s="50">
        <f t="shared" si="259"/>
        <v>0</v>
      </c>
      <c r="AB1274" s="27">
        <v>1000004091</v>
      </c>
    </row>
    <row r="1275" spans="1:28" s="27" customFormat="1" ht="13.8" hidden="1">
      <c r="A1275" s="39" t="s">
        <v>2568</v>
      </c>
      <c r="B1275" s="58" t="s">
        <v>69</v>
      </c>
      <c r="C1275" s="65" t="s">
        <v>2653</v>
      </c>
      <c r="D1275" s="59">
        <v>1000001141</v>
      </c>
      <c r="E1275" s="60" t="s">
        <v>2654</v>
      </c>
      <c r="F1275" s="40">
        <v>39566</v>
      </c>
      <c r="G1275" s="40" t="str">
        <f t="shared" si="247"/>
        <v>Targeted Dealer</v>
      </c>
      <c r="H1275" s="40"/>
      <c r="I1275" s="41">
        <v>1600</v>
      </c>
      <c r="J1275" s="41">
        <f t="shared" ca="1" si="248"/>
        <v>35251.612903225803</v>
      </c>
      <c r="K1275" s="42">
        <v>1100</v>
      </c>
      <c r="L1275" s="43">
        <f t="shared" ca="1" si="249"/>
        <v>-34151.612903225803</v>
      </c>
      <c r="M1275" s="43">
        <f t="shared" ca="1" si="250"/>
        <v>3.1204245973645683</v>
      </c>
      <c r="N1275" s="44">
        <v>1222.5</v>
      </c>
      <c r="O1275" s="45" t="str">
        <f t="shared" ca="1" si="251"/>
        <v>Nov</v>
      </c>
      <c r="P1275" s="42">
        <v>1222.5</v>
      </c>
      <c r="Q1275" s="44">
        <f t="shared" si="252"/>
        <v>-122.5</v>
      </c>
      <c r="R1275" s="45">
        <f t="shared" ca="1" si="253"/>
        <v>-0.10020449897750516</v>
      </c>
      <c r="S1275" s="44" t="str">
        <f t="shared" ca="1" si="254"/>
        <v>DEGROWTH</v>
      </c>
      <c r="T1275" s="46">
        <v>1538</v>
      </c>
      <c r="U1275" s="46" t="str">
        <f t="shared" ca="1" si="255"/>
        <v>Dec</v>
      </c>
      <c r="V1275" s="42">
        <v>1538</v>
      </c>
      <c r="W1275" s="47">
        <f t="shared" si="256"/>
        <v>-438</v>
      </c>
      <c r="X1275" s="48">
        <f t="shared" ca="1" si="257"/>
        <v>-0.28478543563068925</v>
      </c>
      <c r="Y1275" s="47" t="str">
        <f t="shared" ca="1" si="258"/>
        <v>DEGROWTH</v>
      </c>
      <c r="Z1275" s="50">
        <v>0</v>
      </c>
      <c r="AA1275" s="50">
        <f t="shared" si="259"/>
        <v>0</v>
      </c>
      <c r="AB1275" s="27">
        <v>1000001141</v>
      </c>
    </row>
    <row r="1276" spans="1:28" s="27" customFormat="1" ht="13.8" hidden="1">
      <c r="A1276" s="39" t="s">
        <v>2568</v>
      </c>
      <c r="B1276" s="58" t="s">
        <v>69</v>
      </c>
      <c r="C1276" s="65" t="s">
        <v>2655</v>
      </c>
      <c r="D1276" s="59">
        <v>1000001140</v>
      </c>
      <c r="E1276" s="60" t="s">
        <v>2656</v>
      </c>
      <c r="F1276" s="40">
        <v>41304</v>
      </c>
      <c r="G1276" s="40" t="str">
        <f t="shared" si="247"/>
        <v>Targeted Dealer</v>
      </c>
      <c r="H1276" s="40"/>
      <c r="I1276" s="41">
        <v>1600</v>
      </c>
      <c r="J1276" s="41">
        <f t="shared" ca="1" si="248"/>
        <v>35251.612903225803</v>
      </c>
      <c r="K1276" s="42">
        <v>964</v>
      </c>
      <c r="L1276" s="43">
        <f t="shared" ca="1" si="249"/>
        <v>-34287.612903225803</v>
      </c>
      <c r="M1276" s="43">
        <f t="shared" ca="1" si="250"/>
        <v>2.7346266471449487</v>
      </c>
      <c r="N1276" s="44">
        <v>858</v>
      </c>
      <c r="O1276" s="45" t="str">
        <f t="shared" ca="1" si="251"/>
        <v>Nov</v>
      </c>
      <c r="P1276" s="42">
        <v>858</v>
      </c>
      <c r="Q1276" s="44">
        <f t="shared" si="252"/>
        <v>106</v>
      </c>
      <c r="R1276" s="45">
        <f t="shared" ca="1" si="253"/>
        <v>0.12354312354312347</v>
      </c>
      <c r="S1276" s="44" t="str">
        <f t="shared" ca="1" si="254"/>
        <v>GROWTH</v>
      </c>
      <c r="T1276" s="46">
        <v>1553</v>
      </c>
      <c r="U1276" s="46" t="str">
        <f t="shared" ca="1" si="255"/>
        <v>Dec</v>
      </c>
      <c r="V1276" s="42">
        <v>1553</v>
      </c>
      <c r="W1276" s="47">
        <f t="shared" si="256"/>
        <v>-589</v>
      </c>
      <c r="X1276" s="48">
        <f t="shared" ca="1" si="257"/>
        <v>-0.3792659368963297</v>
      </c>
      <c r="Y1276" s="47" t="str">
        <f t="shared" ca="1" si="258"/>
        <v>DEGROWTH</v>
      </c>
      <c r="Z1276" s="50">
        <v>0</v>
      </c>
      <c r="AA1276" s="50">
        <f t="shared" si="259"/>
        <v>0</v>
      </c>
      <c r="AB1276" s="27">
        <v>1000001140</v>
      </c>
    </row>
    <row r="1277" spans="1:28" s="27" customFormat="1" ht="13.8" hidden="1">
      <c r="A1277" s="39" t="s">
        <v>2568</v>
      </c>
      <c r="B1277" s="58" t="s">
        <v>69</v>
      </c>
      <c r="C1277" s="65" t="s">
        <v>2657</v>
      </c>
      <c r="D1277" s="59">
        <v>1000001146</v>
      </c>
      <c r="E1277" s="60" t="s">
        <v>2658</v>
      </c>
      <c r="F1277" s="40">
        <v>42223</v>
      </c>
      <c r="G1277" s="40" t="str">
        <f t="shared" si="247"/>
        <v>Targeted Dealer</v>
      </c>
      <c r="H1277" s="40"/>
      <c r="I1277" s="41">
        <v>520</v>
      </c>
      <c r="J1277" s="41">
        <f t="shared" ca="1" si="248"/>
        <v>11456.774193548386</v>
      </c>
      <c r="K1277" s="42">
        <v>520</v>
      </c>
      <c r="L1277" s="43">
        <f t="shared" ca="1" si="249"/>
        <v>-10936.774193548386</v>
      </c>
      <c r="M1277" s="43">
        <f t="shared" ca="1" si="250"/>
        <v>4.5387994143484631</v>
      </c>
      <c r="N1277" s="44">
        <v>491</v>
      </c>
      <c r="O1277" s="45" t="str">
        <f t="shared" ca="1" si="251"/>
        <v>Nov</v>
      </c>
      <c r="P1277" s="42">
        <v>491</v>
      </c>
      <c r="Q1277" s="44">
        <f t="shared" si="252"/>
        <v>29</v>
      </c>
      <c r="R1277" s="45">
        <f t="shared" ca="1" si="253"/>
        <v>5.9063136456211751E-2</v>
      </c>
      <c r="S1277" s="44" t="str">
        <f t="shared" ca="1" si="254"/>
        <v>GROWTH</v>
      </c>
      <c r="T1277" s="46">
        <v>553</v>
      </c>
      <c r="U1277" s="46" t="str">
        <f t="shared" ca="1" si="255"/>
        <v>Dec</v>
      </c>
      <c r="V1277" s="42">
        <v>553</v>
      </c>
      <c r="W1277" s="47">
        <f t="shared" si="256"/>
        <v>-33</v>
      </c>
      <c r="X1277" s="48">
        <f t="shared" ca="1" si="257"/>
        <v>-5.9674502712477429E-2</v>
      </c>
      <c r="Y1277" s="47" t="str">
        <f t="shared" ca="1" si="258"/>
        <v>DEGROWTH</v>
      </c>
      <c r="Z1277" s="50">
        <v>0</v>
      </c>
      <c r="AA1277" s="50">
        <f t="shared" si="259"/>
        <v>0</v>
      </c>
      <c r="AB1277" s="27">
        <v>1000001146</v>
      </c>
    </row>
    <row r="1278" spans="1:28" s="27" customFormat="1" ht="13.8">
      <c r="A1278" s="39" t="s">
        <v>2568</v>
      </c>
      <c r="B1278" s="58" t="s">
        <v>69</v>
      </c>
      <c r="C1278" s="65" t="s">
        <v>2659</v>
      </c>
      <c r="D1278" s="59">
        <v>1000001152</v>
      </c>
      <c r="E1278" s="60" t="s">
        <v>2660</v>
      </c>
      <c r="F1278" s="40">
        <v>42282</v>
      </c>
      <c r="G1278" s="40" t="str">
        <f t="shared" si="247"/>
        <v>-</v>
      </c>
      <c r="H1278" s="40"/>
      <c r="I1278" s="41">
        <v>0</v>
      </c>
      <c r="J1278" s="41">
        <f t="shared" ca="1" si="248"/>
        <v>0</v>
      </c>
      <c r="K1278" s="42">
        <v>0</v>
      </c>
      <c r="L1278" s="43">
        <f t="shared" ca="1" si="249"/>
        <v>0</v>
      </c>
      <c r="M1278" s="43" t="str">
        <f t="shared" ca="1" si="250"/>
        <v>-</v>
      </c>
      <c r="N1278" s="44">
        <v>0</v>
      </c>
      <c r="O1278" s="45" t="str">
        <f t="shared" ca="1" si="251"/>
        <v>Nov</v>
      </c>
      <c r="P1278" s="42">
        <v>0</v>
      </c>
      <c r="Q1278" s="44">
        <f t="shared" si="252"/>
        <v>0</v>
      </c>
      <c r="R1278" s="45">
        <f t="shared" ca="1" si="253"/>
        <v>0</v>
      </c>
      <c r="S1278" s="44" t="b">
        <f t="shared" si="254"/>
        <v>0</v>
      </c>
      <c r="T1278" s="46">
        <v>412.5</v>
      </c>
      <c r="U1278" s="46" t="str">
        <f t="shared" ca="1" si="255"/>
        <v>Dec</v>
      </c>
      <c r="V1278" s="42">
        <v>412.5</v>
      </c>
      <c r="W1278" s="47">
        <f t="shared" si="256"/>
        <v>-412.5</v>
      </c>
      <c r="X1278" s="48">
        <f t="shared" ca="1" si="257"/>
        <v>-1</v>
      </c>
      <c r="Y1278" s="47" t="str">
        <f t="shared" ca="1" si="258"/>
        <v>DEGROWTH</v>
      </c>
      <c r="Z1278" s="50">
        <v>1</v>
      </c>
      <c r="AA1278" s="50">
        <f t="shared" si="259"/>
        <v>0</v>
      </c>
      <c r="AB1278" s="27" t="e">
        <v>#N/A</v>
      </c>
    </row>
    <row r="1279" spans="1:28" s="27" customFormat="1" ht="13.8" hidden="1">
      <c r="A1279" s="39" t="s">
        <v>2568</v>
      </c>
      <c r="B1279" s="58" t="s">
        <v>69</v>
      </c>
      <c r="C1279" s="65" t="s">
        <v>2661</v>
      </c>
      <c r="D1279" s="59">
        <v>1000001150</v>
      </c>
      <c r="E1279" s="60" t="s">
        <v>2662</v>
      </c>
      <c r="F1279" s="40">
        <v>42524</v>
      </c>
      <c r="G1279" s="40" t="str">
        <f t="shared" si="247"/>
        <v>Targeted Dealer</v>
      </c>
      <c r="H1279" s="40"/>
      <c r="I1279" s="41">
        <v>570</v>
      </c>
      <c r="J1279" s="41">
        <f t="shared" ca="1" si="248"/>
        <v>12558.387096774193</v>
      </c>
      <c r="K1279" s="42">
        <v>449</v>
      </c>
      <c r="L1279" s="43">
        <f t="shared" ca="1" si="249"/>
        <v>-12109.387096774193</v>
      </c>
      <c r="M1279" s="43">
        <f t="shared" ca="1" si="250"/>
        <v>3.5752998895481749</v>
      </c>
      <c r="N1279" s="44">
        <v>325</v>
      </c>
      <c r="O1279" s="45" t="str">
        <f t="shared" ca="1" si="251"/>
        <v>Nov</v>
      </c>
      <c r="P1279" s="42">
        <v>325</v>
      </c>
      <c r="Q1279" s="44">
        <f t="shared" si="252"/>
        <v>124</v>
      </c>
      <c r="R1279" s="45">
        <f t="shared" ca="1" si="253"/>
        <v>0.3815384615384616</v>
      </c>
      <c r="S1279" s="44" t="str">
        <f t="shared" ca="1" si="254"/>
        <v>GROWTH</v>
      </c>
      <c r="T1279" s="46">
        <v>667</v>
      </c>
      <c r="U1279" s="46" t="str">
        <f t="shared" ca="1" si="255"/>
        <v>Dec</v>
      </c>
      <c r="V1279" s="42">
        <v>667</v>
      </c>
      <c r="W1279" s="47">
        <f t="shared" si="256"/>
        <v>-218</v>
      </c>
      <c r="X1279" s="48">
        <f t="shared" ca="1" si="257"/>
        <v>-0.32683658170914542</v>
      </c>
      <c r="Y1279" s="47" t="str">
        <f t="shared" ca="1" si="258"/>
        <v>DEGROWTH</v>
      </c>
      <c r="Z1279" s="50">
        <v>0</v>
      </c>
      <c r="AA1279" s="50">
        <f t="shared" si="259"/>
        <v>0</v>
      </c>
      <c r="AB1279" s="27">
        <v>1000001150</v>
      </c>
    </row>
    <row r="1280" spans="1:28" s="27" customFormat="1" ht="13.8" hidden="1">
      <c r="A1280" s="39" t="s">
        <v>2568</v>
      </c>
      <c r="B1280" s="58" t="s">
        <v>69</v>
      </c>
      <c r="C1280" s="65" t="s">
        <v>2663</v>
      </c>
      <c r="D1280" s="59">
        <v>1000001144</v>
      </c>
      <c r="E1280" s="60" t="s">
        <v>2664</v>
      </c>
      <c r="F1280" s="40">
        <v>43589</v>
      </c>
      <c r="G1280" s="40" t="str">
        <f t="shared" si="247"/>
        <v>Targeted Dealer</v>
      </c>
      <c r="H1280" s="40"/>
      <c r="I1280" s="41">
        <v>2000</v>
      </c>
      <c r="J1280" s="41">
        <f t="shared" ca="1" si="248"/>
        <v>44064.516129032258</v>
      </c>
      <c r="K1280" s="42">
        <v>1845</v>
      </c>
      <c r="L1280" s="43">
        <f t="shared" ca="1" si="249"/>
        <v>-42219.516129032258</v>
      </c>
      <c r="M1280" s="43">
        <f t="shared" ca="1" si="250"/>
        <v>4.1870424597364568</v>
      </c>
      <c r="N1280" s="44">
        <v>1437</v>
      </c>
      <c r="O1280" s="45" t="str">
        <f t="shared" ca="1" si="251"/>
        <v>Nov</v>
      </c>
      <c r="P1280" s="42">
        <v>1437</v>
      </c>
      <c r="Q1280" s="44">
        <f t="shared" si="252"/>
        <v>408</v>
      </c>
      <c r="R1280" s="45">
        <f t="shared" ca="1" si="253"/>
        <v>0.28392484342379953</v>
      </c>
      <c r="S1280" s="44" t="str">
        <f t="shared" ca="1" si="254"/>
        <v>GROWTH</v>
      </c>
      <c r="T1280" s="46">
        <v>1456.5</v>
      </c>
      <c r="U1280" s="46" t="str">
        <f t="shared" ca="1" si="255"/>
        <v>Dec</v>
      </c>
      <c r="V1280" s="42">
        <v>1456.5</v>
      </c>
      <c r="W1280" s="47">
        <f t="shared" si="256"/>
        <v>388.5</v>
      </c>
      <c r="X1280" s="48">
        <f t="shared" ca="1" si="257"/>
        <v>0.26673532440782699</v>
      </c>
      <c r="Y1280" s="47" t="str">
        <f t="shared" ca="1" si="258"/>
        <v>GROWTH</v>
      </c>
      <c r="Z1280" s="50">
        <v>0</v>
      </c>
      <c r="AA1280" s="50">
        <f t="shared" si="259"/>
        <v>0</v>
      </c>
      <c r="AB1280" s="27">
        <v>1000001144</v>
      </c>
    </row>
    <row r="1281" spans="1:28" s="27" customFormat="1" ht="13.8" hidden="1">
      <c r="A1281" s="39" t="s">
        <v>2568</v>
      </c>
      <c r="B1281" s="58" t="s">
        <v>69</v>
      </c>
      <c r="C1281" s="65" t="s">
        <v>2665</v>
      </c>
      <c r="D1281" s="59">
        <v>1000001154</v>
      </c>
      <c r="E1281" s="60" t="s">
        <v>2666</v>
      </c>
      <c r="F1281" s="40">
        <v>43749</v>
      </c>
      <c r="G1281" s="40" t="str">
        <f t="shared" si="247"/>
        <v>Targeted Dealer</v>
      </c>
      <c r="H1281" s="40"/>
      <c r="I1281" s="41">
        <v>115</v>
      </c>
      <c r="J1281" s="41">
        <f t="shared" ca="1" si="248"/>
        <v>2533.7096774193546</v>
      </c>
      <c r="K1281" s="42">
        <v>116</v>
      </c>
      <c r="L1281" s="43">
        <f t="shared" ca="1" si="249"/>
        <v>-2417.7096774193546</v>
      </c>
      <c r="M1281" s="43">
        <f t="shared" ca="1" si="250"/>
        <v>4.5782672353427971</v>
      </c>
      <c r="N1281" s="44">
        <v>44</v>
      </c>
      <c r="O1281" s="45" t="str">
        <f t="shared" ca="1" si="251"/>
        <v>Nov</v>
      </c>
      <c r="P1281" s="42">
        <v>44</v>
      </c>
      <c r="Q1281" s="44">
        <f t="shared" si="252"/>
        <v>72</v>
      </c>
      <c r="R1281" s="45">
        <f t="shared" ca="1" si="253"/>
        <v>1.6363636363636362</v>
      </c>
      <c r="S1281" s="44" t="str">
        <f t="shared" ca="1" si="254"/>
        <v>GROWTH</v>
      </c>
      <c r="T1281" s="46">
        <v>114</v>
      </c>
      <c r="U1281" s="46" t="str">
        <f t="shared" ca="1" si="255"/>
        <v>Dec</v>
      </c>
      <c r="V1281" s="42">
        <v>114</v>
      </c>
      <c r="W1281" s="47">
        <f t="shared" si="256"/>
        <v>2</v>
      </c>
      <c r="X1281" s="48">
        <f t="shared" ca="1" si="257"/>
        <v>1.7543859649122862E-2</v>
      </c>
      <c r="Y1281" s="47" t="str">
        <f t="shared" ca="1" si="258"/>
        <v>GROWTH</v>
      </c>
      <c r="Z1281" s="50">
        <v>0</v>
      </c>
      <c r="AA1281" s="50">
        <f t="shared" si="259"/>
        <v>0</v>
      </c>
      <c r="AB1281" s="27">
        <v>1000001154</v>
      </c>
    </row>
    <row r="1282" spans="1:28" s="27" customFormat="1" ht="13.8" hidden="1">
      <c r="A1282" s="39" t="s">
        <v>2568</v>
      </c>
      <c r="B1282" s="58" t="s">
        <v>69</v>
      </c>
      <c r="C1282" s="65" t="s">
        <v>2667</v>
      </c>
      <c r="D1282" s="59">
        <v>1000001147</v>
      </c>
      <c r="E1282" s="60" t="s">
        <v>2668</v>
      </c>
      <c r="F1282" s="40">
        <v>44228</v>
      </c>
      <c r="G1282" s="40" t="str">
        <f t="shared" si="247"/>
        <v>Targeted Dealer</v>
      </c>
      <c r="H1282" s="40"/>
      <c r="I1282" s="41">
        <v>80</v>
      </c>
      <c r="J1282" s="41">
        <f t="shared" ca="1" si="248"/>
        <v>1762.5806451612902</v>
      </c>
      <c r="K1282" s="42">
        <v>60</v>
      </c>
      <c r="L1282" s="43">
        <f t="shared" ca="1" si="249"/>
        <v>-1702.5806451612902</v>
      </c>
      <c r="M1282" s="43">
        <f t="shared" ca="1" si="250"/>
        <v>3.4040995607613471</v>
      </c>
      <c r="N1282" s="44">
        <v>48</v>
      </c>
      <c r="O1282" s="45" t="str">
        <f t="shared" ca="1" si="251"/>
        <v>Nov</v>
      </c>
      <c r="P1282" s="42">
        <v>48</v>
      </c>
      <c r="Q1282" s="44">
        <f t="shared" si="252"/>
        <v>12</v>
      </c>
      <c r="R1282" s="45">
        <f t="shared" ca="1" si="253"/>
        <v>0.25</v>
      </c>
      <c r="S1282" s="44" t="str">
        <f t="shared" ca="1" si="254"/>
        <v>GROWTH</v>
      </c>
      <c r="T1282" s="46">
        <v>81</v>
      </c>
      <c r="U1282" s="46" t="str">
        <f t="shared" ca="1" si="255"/>
        <v>Dec</v>
      </c>
      <c r="V1282" s="42">
        <v>81</v>
      </c>
      <c r="W1282" s="47">
        <f t="shared" si="256"/>
        <v>-21</v>
      </c>
      <c r="X1282" s="48">
        <f t="shared" ca="1" si="257"/>
        <v>-0.2592592592592593</v>
      </c>
      <c r="Y1282" s="47" t="str">
        <f t="shared" ca="1" si="258"/>
        <v>DEGROWTH</v>
      </c>
      <c r="Z1282" s="50">
        <v>0</v>
      </c>
      <c r="AA1282" s="50">
        <f t="shared" si="259"/>
        <v>0</v>
      </c>
      <c r="AB1282" s="27">
        <v>1000001147</v>
      </c>
    </row>
    <row r="1283" spans="1:28" s="27" customFormat="1" ht="13.8" hidden="1">
      <c r="A1283" s="39" t="s">
        <v>2568</v>
      </c>
      <c r="B1283" s="58" t="s">
        <v>69</v>
      </c>
      <c r="C1283" s="65" t="s">
        <v>2669</v>
      </c>
      <c r="D1283" s="59">
        <v>1000001153</v>
      </c>
      <c r="E1283" s="60" t="s">
        <v>2670</v>
      </c>
      <c r="F1283" s="40">
        <v>44230</v>
      </c>
      <c r="G1283" s="40" t="str">
        <f t="shared" ref="G1283:G1346" si="260">IF(I1283&gt;0,"Targeted Dealer","-")</f>
        <v>Targeted Dealer</v>
      </c>
      <c r="H1283" s="40"/>
      <c r="I1283" s="41">
        <v>2700</v>
      </c>
      <c r="J1283" s="41">
        <f t="shared" ca="1" si="248"/>
        <v>59487.096774193546</v>
      </c>
      <c r="K1283" s="42">
        <v>1883.5</v>
      </c>
      <c r="L1283" s="43">
        <f t="shared" ca="1" si="249"/>
        <v>-57603.596774193546</v>
      </c>
      <c r="M1283" s="43">
        <f t="shared" ca="1" si="250"/>
        <v>3.1662328507130848</v>
      </c>
      <c r="N1283" s="44">
        <v>1555</v>
      </c>
      <c r="O1283" s="45" t="str">
        <f t="shared" ca="1" si="251"/>
        <v>Nov</v>
      </c>
      <c r="P1283" s="42">
        <v>1555</v>
      </c>
      <c r="Q1283" s="44">
        <f t="shared" si="252"/>
        <v>328.5</v>
      </c>
      <c r="R1283" s="45">
        <f t="shared" ca="1" si="253"/>
        <v>0.21125401929260446</v>
      </c>
      <c r="S1283" s="44" t="str">
        <f t="shared" ca="1" si="254"/>
        <v>GROWTH</v>
      </c>
      <c r="T1283" s="46">
        <v>2111.5</v>
      </c>
      <c r="U1283" s="46" t="str">
        <f t="shared" ca="1" si="255"/>
        <v>Dec</v>
      </c>
      <c r="V1283" s="42">
        <v>2111.5</v>
      </c>
      <c r="W1283" s="47">
        <f t="shared" si="256"/>
        <v>-228</v>
      </c>
      <c r="X1283" s="48">
        <f t="shared" ca="1" si="257"/>
        <v>-0.10798010892730292</v>
      </c>
      <c r="Y1283" s="47" t="str">
        <f t="shared" ca="1" si="258"/>
        <v>DEGROWTH</v>
      </c>
      <c r="Z1283" s="50">
        <v>0</v>
      </c>
      <c r="AA1283" s="50">
        <f t="shared" si="259"/>
        <v>0</v>
      </c>
      <c r="AB1283" s="27">
        <v>1000001153</v>
      </c>
    </row>
    <row r="1284" spans="1:28" s="27" customFormat="1" ht="13.8" hidden="1">
      <c r="A1284" s="39" t="s">
        <v>2568</v>
      </c>
      <c r="B1284" s="58" t="s">
        <v>69</v>
      </c>
      <c r="C1284" s="65" t="s">
        <v>2671</v>
      </c>
      <c r="D1284" s="59">
        <v>1000001143</v>
      </c>
      <c r="E1284" s="60" t="s">
        <v>2672</v>
      </c>
      <c r="F1284" s="40">
        <v>44257</v>
      </c>
      <c r="G1284" s="40" t="str">
        <f t="shared" si="260"/>
        <v>Targeted Dealer</v>
      </c>
      <c r="H1284" s="40"/>
      <c r="I1284" s="41">
        <v>150</v>
      </c>
      <c r="J1284" s="41">
        <f t="shared" ref="J1284:J1347" ca="1" si="261">I1284/$J$1*$E$1</f>
        <v>3304.8387096774195</v>
      </c>
      <c r="K1284" s="42">
        <v>48</v>
      </c>
      <c r="L1284" s="43">
        <f t="shared" ref="L1284:L1347" ca="1" si="262">K1284-J1284</f>
        <v>-3256.8387096774195</v>
      </c>
      <c r="M1284" s="43">
        <f t="shared" ref="M1284:M1347" ca="1" si="263">IFERROR((K1284/J1284%),"-")</f>
        <v>1.4524158125915081</v>
      </c>
      <c r="N1284" s="44">
        <v>24</v>
      </c>
      <c r="O1284" s="45" t="str">
        <f t="shared" ref="O1284:O1347" ca="1" si="264">IF(F1284&lt;=$P$2,"Nov","")</f>
        <v>Nov</v>
      </c>
      <c r="P1284" s="42">
        <v>24</v>
      </c>
      <c r="Q1284" s="44">
        <f t="shared" ref="Q1284:Q1347" si="265">K1284-P1284</f>
        <v>24</v>
      </c>
      <c r="R1284" s="45">
        <f t="shared" ref="R1284:R1347" ca="1" si="266">IFERROR(IF(O1284="Nov",(K1284/P1284-1)),0)</f>
        <v>1</v>
      </c>
      <c r="S1284" s="44" t="str">
        <f t="shared" ref="S1284:S1347" ca="1" si="267">IF(N1284&gt;0,IF(O1284="","-",IF(R1284&lt;0%,"DEGROWTH","GROWTH")))</f>
        <v>GROWTH</v>
      </c>
      <c r="T1284" s="46">
        <v>133</v>
      </c>
      <c r="U1284" s="46" t="str">
        <f t="shared" ref="U1284:U1347" ca="1" si="268">IF(F1284&lt;=$V$2,"Dec","")</f>
        <v>Dec</v>
      </c>
      <c r="V1284" s="42">
        <v>133</v>
      </c>
      <c r="W1284" s="47">
        <f t="shared" ref="W1284:W1347" si="269">K1284-V1284</f>
        <v>-85</v>
      </c>
      <c r="X1284" s="48">
        <f t="shared" ref="X1284:X1347" ca="1" si="270">IFERROR(IF(U1284="Dec",(K1284/V1284-1)),0)</f>
        <v>-0.63909774436090228</v>
      </c>
      <c r="Y1284" s="47" t="str">
        <f t="shared" ref="Y1284:Y1347" ca="1" si="271">IF(T1284&gt;0,IF(U1284="","-",IF(X1284&lt;0%,"DEGROWTH","GROWTH")))</f>
        <v>DEGROWTH</v>
      </c>
      <c r="Z1284" s="50">
        <v>0</v>
      </c>
      <c r="AA1284" s="50">
        <f t="shared" ref="AA1284:AA1347" si="272">IF(H1284&gt;0,1,0)</f>
        <v>0</v>
      </c>
      <c r="AB1284" s="27">
        <v>1000001143</v>
      </c>
    </row>
    <row r="1285" spans="1:28" s="27" customFormat="1" ht="13.8">
      <c r="A1285" s="39" t="s">
        <v>2568</v>
      </c>
      <c r="B1285" s="58" t="s">
        <v>69</v>
      </c>
      <c r="C1285" s="65" t="s">
        <v>2673</v>
      </c>
      <c r="D1285" s="59">
        <v>1000001151</v>
      </c>
      <c r="E1285" s="60" t="s">
        <v>2674</v>
      </c>
      <c r="F1285" s="40">
        <v>44330</v>
      </c>
      <c r="G1285" s="40" t="str">
        <f t="shared" si="260"/>
        <v>-</v>
      </c>
      <c r="H1285" s="40"/>
      <c r="I1285" s="41">
        <v>0</v>
      </c>
      <c r="J1285" s="41">
        <f t="shared" ca="1" si="261"/>
        <v>0</v>
      </c>
      <c r="K1285" s="42">
        <v>0</v>
      </c>
      <c r="L1285" s="43">
        <f t="shared" ca="1" si="262"/>
        <v>0</v>
      </c>
      <c r="M1285" s="43" t="str">
        <f t="shared" ca="1" si="263"/>
        <v>-</v>
      </c>
      <c r="N1285" s="44">
        <v>0</v>
      </c>
      <c r="O1285" s="45" t="str">
        <f t="shared" ca="1" si="264"/>
        <v>Nov</v>
      </c>
      <c r="P1285" s="42">
        <v>0</v>
      </c>
      <c r="Q1285" s="44">
        <f t="shared" si="265"/>
        <v>0</v>
      </c>
      <c r="R1285" s="45">
        <f t="shared" ca="1" si="266"/>
        <v>0</v>
      </c>
      <c r="S1285" s="44" t="b">
        <f t="shared" si="267"/>
        <v>0</v>
      </c>
      <c r="T1285" s="46">
        <v>90</v>
      </c>
      <c r="U1285" s="46" t="str">
        <f t="shared" ca="1" si="268"/>
        <v>Dec</v>
      </c>
      <c r="V1285" s="42">
        <v>90</v>
      </c>
      <c r="W1285" s="47">
        <f t="shared" si="269"/>
        <v>-90</v>
      </c>
      <c r="X1285" s="48">
        <f t="shared" ca="1" si="270"/>
        <v>-1</v>
      </c>
      <c r="Y1285" s="47" t="str">
        <f t="shared" ca="1" si="271"/>
        <v>DEGROWTH</v>
      </c>
      <c r="Z1285" s="50">
        <v>1</v>
      </c>
      <c r="AA1285" s="50">
        <f t="shared" si="272"/>
        <v>0</v>
      </c>
      <c r="AB1285" s="27" t="e">
        <v>#N/A</v>
      </c>
    </row>
    <row r="1286" spans="1:28" s="27" customFormat="1" ht="13.8" hidden="1">
      <c r="A1286" s="39" t="s">
        <v>2568</v>
      </c>
      <c r="B1286" s="58" t="s">
        <v>69</v>
      </c>
      <c r="C1286" s="65" t="s">
        <v>2675</v>
      </c>
      <c r="D1286" s="59">
        <v>1000001148</v>
      </c>
      <c r="E1286" s="60" t="s">
        <v>2676</v>
      </c>
      <c r="F1286" s="40">
        <v>44337</v>
      </c>
      <c r="G1286" s="40" t="str">
        <f t="shared" si="260"/>
        <v>Targeted Dealer</v>
      </c>
      <c r="H1286" s="40"/>
      <c r="I1286" s="41">
        <v>170</v>
      </c>
      <c r="J1286" s="41">
        <f t="shared" ca="1" si="261"/>
        <v>3745.4838709677415</v>
      </c>
      <c r="K1286" s="42">
        <v>114</v>
      </c>
      <c r="L1286" s="43">
        <f t="shared" ca="1" si="262"/>
        <v>-3631.4838709677415</v>
      </c>
      <c r="M1286" s="43">
        <f t="shared" ca="1" si="263"/>
        <v>3.0436654896219104</v>
      </c>
      <c r="N1286" s="44">
        <v>96.5</v>
      </c>
      <c r="O1286" s="45" t="str">
        <f t="shared" ca="1" si="264"/>
        <v>Nov</v>
      </c>
      <c r="P1286" s="42">
        <v>96.5</v>
      </c>
      <c r="Q1286" s="44">
        <f t="shared" si="265"/>
        <v>17.5</v>
      </c>
      <c r="R1286" s="45">
        <f t="shared" ca="1" si="266"/>
        <v>0.18134715025906734</v>
      </c>
      <c r="S1286" s="44" t="str">
        <f t="shared" ca="1" si="267"/>
        <v>GROWTH</v>
      </c>
      <c r="T1286" s="46">
        <v>160</v>
      </c>
      <c r="U1286" s="46" t="str">
        <f t="shared" ca="1" si="268"/>
        <v>Dec</v>
      </c>
      <c r="V1286" s="42">
        <v>160</v>
      </c>
      <c r="W1286" s="47">
        <f t="shared" si="269"/>
        <v>-46</v>
      </c>
      <c r="X1286" s="48">
        <f t="shared" ca="1" si="270"/>
        <v>-0.28749999999999998</v>
      </c>
      <c r="Y1286" s="47" t="str">
        <f t="shared" ca="1" si="271"/>
        <v>DEGROWTH</v>
      </c>
      <c r="Z1286" s="50">
        <v>0</v>
      </c>
      <c r="AA1286" s="50">
        <f t="shared" si="272"/>
        <v>0</v>
      </c>
      <c r="AB1286" s="27">
        <v>1000001148</v>
      </c>
    </row>
    <row r="1287" spans="1:28" s="27" customFormat="1" ht="13.8" hidden="1">
      <c r="A1287" s="39" t="s">
        <v>2568</v>
      </c>
      <c r="B1287" s="58" t="s">
        <v>69</v>
      </c>
      <c r="C1287" s="65" t="s">
        <v>2677</v>
      </c>
      <c r="D1287" s="59">
        <v>1000002535</v>
      </c>
      <c r="E1287" s="60" t="s">
        <v>2678</v>
      </c>
      <c r="F1287" s="40">
        <v>44602</v>
      </c>
      <c r="G1287" s="40" t="str">
        <f t="shared" si="260"/>
        <v>Targeted Dealer</v>
      </c>
      <c r="H1287" s="40" t="s">
        <v>113</v>
      </c>
      <c r="I1287" s="41">
        <v>155</v>
      </c>
      <c r="J1287" s="41">
        <f t="shared" ca="1" si="261"/>
        <v>3415</v>
      </c>
      <c r="K1287" s="42">
        <v>144</v>
      </c>
      <c r="L1287" s="43">
        <f t="shared" ca="1" si="262"/>
        <v>-3271</v>
      </c>
      <c r="M1287" s="43">
        <f t="shared" ca="1" si="263"/>
        <v>4.2166910688140558</v>
      </c>
      <c r="N1287" s="44">
        <v>99</v>
      </c>
      <c r="O1287" s="45" t="str">
        <f t="shared" ca="1" si="264"/>
        <v>Nov</v>
      </c>
      <c r="P1287" s="42">
        <v>99</v>
      </c>
      <c r="Q1287" s="44">
        <f t="shared" si="265"/>
        <v>45</v>
      </c>
      <c r="R1287" s="45">
        <f t="shared" ca="1" si="266"/>
        <v>0.45454545454545459</v>
      </c>
      <c r="S1287" s="44" t="str">
        <f t="shared" ca="1" si="267"/>
        <v>GROWTH</v>
      </c>
      <c r="T1287" s="46">
        <v>154.5</v>
      </c>
      <c r="U1287" s="46" t="str">
        <f t="shared" ca="1" si="268"/>
        <v>Dec</v>
      </c>
      <c r="V1287" s="42">
        <v>154.5</v>
      </c>
      <c r="W1287" s="47">
        <f t="shared" si="269"/>
        <v>-10.5</v>
      </c>
      <c r="X1287" s="48">
        <f t="shared" ca="1" si="270"/>
        <v>-6.7961165048543659E-2</v>
      </c>
      <c r="Y1287" s="47" t="str">
        <f t="shared" ca="1" si="271"/>
        <v>DEGROWTH</v>
      </c>
      <c r="Z1287" s="50">
        <v>0</v>
      </c>
      <c r="AA1287" s="50">
        <f t="shared" si="272"/>
        <v>1</v>
      </c>
      <c r="AB1287" s="27">
        <v>1000002535</v>
      </c>
    </row>
    <row r="1288" spans="1:28" s="27" customFormat="1" ht="13.8">
      <c r="A1288" s="39" t="s">
        <v>2568</v>
      </c>
      <c r="B1288" s="58" t="s">
        <v>69</v>
      </c>
      <c r="C1288" s="65" t="s">
        <v>2679</v>
      </c>
      <c r="D1288" s="59">
        <v>1000002770</v>
      </c>
      <c r="E1288" s="60" t="s">
        <v>2680</v>
      </c>
      <c r="F1288" s="40">
        <v>44688</v>
      </c>
      <c r="G1288" s="40" t="str">
        <f t="shared" si="260"/>
        <v>-</v>
      </c>
      <c r="H1288" s="40"/>
      <c r="I1288" s="41">
        <v>0</v>
      </c>
      <c r="J1288" s="41">
        <f t="shared" ca="1" si="261"/>
        <v>0</v>
      </c>
      <c r="K1288" s="42">
        <v>0</v>
      </c>
      <c r="L1288" s="43">
        <f t="shared" ca="1" si="262"/>
        <v>0</v>
      </c>
      <c r="M1288" s="43" t="str">
        <f t="shared" ca="1" si="263"/>
        <v>-</v>
      </c>
      <c r="N1288" s="44">
        <v>0</v>
      </c>
      <c r="O1288" s="45" t="str">
        <f t="shared" ca="1" si="264"/>
        <v>Nov</v>
      </c>
      <c r="P1288" s="42">
        <v>0</v>
      </c>
      <c r="Q1288" s="44">
        <f t="shared" si="265"/>
        <v>0</v>
      </c>
      <c r="R1288" s="45">
        <f t="shared" ca="1" si="266"/>
        <v>0</v>
      </c>
      <c r="S1288" s="44" t="b">
        <f t="shared" si="267"/>
        <v>0</v>
      </c>
      <c r="T1288" s="46">
        <v>0</v>
      </c>
      <c r="U1288" s="46" t="str">
        <f t="shared" ca="1" si="268"/>
        <v>Dec</v>
      </c>
      <c r="V1288" s="42">
        <v>0</v>
      </c>
      <c r="W1288" s="47">
        <f t="shared" si="269"/>
        <v>0</v>
      </c>
      <c r="X1288" s="48">
        <f t="shared" ca="1" si="270"/>
        <v>0</v>
      </c>
      <c r="Y1288" s="47" t="b">
        <f t="shared" si="271"/>
        <v>0</v>
      </c>
      <c r="Z1288" s="50">
        <v>1</v>
      </c>
      <c r="AA1288" s="50">
        <f t="shared" si="272"/>
        <v>0</v>
      </c>
      <c r="AB1288" s="27" t="e">
        <v>#N/A</v>
      </c>
    </row>
    <row r="1289" spans="1:28" s="27" customFormat="1" ht="13.8" hidden="1">
      <c r="A1289" s="39" t="s">
        <v>2568</v>
      </c>
      <c r="B1289" s="58" t="s">
        <v>69</v>
      </c>
      <c r="C1289" s="65" t="s">
        <v>2681</v>
      </c>
      <c r="D1289" s="59">
        <v>1000003190</v>
      </c>
      <c r="E1289" s="58" t="s">
        <v>2682</v>
      </c>
      <c r="F1289" s="40">
        <v>44924</v>
      </c>
      <c r="G1289" s="40" t="str">
        <f t="shared" si="260"/>
        <v>-</v>
      </c>
      <c r="H1289" s="40"/>
      <c r="I1289" s="41">
        <v>0</v>
      </c>
      <c r="J1289" s="41">
        <f t="shared" ca="1" si="261"/>
        <v>0</v>
      </c>
      <c r="K1289" s="42">
        <v>0</v>
      </c>
      <c r="L1289" s="43">
        <f t="shared" ca="1" si="262"/>
        <v>0</v>
      </c>
      <c r="M1289" s="43" t="str">
        <f t="shared" ca="1" si="263"/>
        <v>-</v>
      </c>
      <c r="N1289" s="44">
        <v>12</v>
      </c>
      <c r="O1289" s="45" t="str">
        <f t="shared" ca="1" si="264"/>
        <v>Nov</v>
      </c>
      <c r="P1289" s="42">
        <v>12</v>
      </c>
      <c r="Q1289" s="44">
        <f t="shared" si="265"/>
        <v>-12</v>
      </c>
      <c r="R1289" s="45">
        <f t="shared" ca="1" si="266"/>
        <v>-1</v>
      </c>
      <c r="S1289" s="44" t="str">
        <f t="shared" ca="1" si="267"/>
        <v>DEGROWTH</v>
      </c>
      <c r="T1289" s="46">
        <v>12</v>
      </c>
      <c r="U1289" s="46" t="str">
        <f t="shared" ca="1" si="268"/>
        <v>Dec</v>
      </c>
      <c r="V1289" s="42">
        <v>12</v>
      </c>
      <c r="W1289" s="47">
        <f t="shared" si="269"/>
        <v>-12</v>
      </c>
      <c r="X1289" s="48">
        <f t="shared" ca="1" si="270"/>
        <v>-1</v>
      </c>
      <c r="Y1289" s="47" t="str">
        <f t="shared" ca="1" si="271"/>
        <v>DEGROWTH</v>
      </c>
      <c r="Z1289" s="50">
        <v>1</v>
      </c>
      <c r="AA1289" s="50">
        <f t="shared" si="272"/>
        <v>0</v>
      </c>
      <c r="AB1289" s="27">
        <v>1000003190</v>
      </c>
    </row>
    <row r="1290" spans="1:28" s="27" customFormat="1" ht="13.8" hidden="1">
      <c r="A1290" s="39" t="s">
        <v>2568</v>
      </c>
      <c r="B1290" s="58" t="s">
        <v>69</v>
      </c>
      <c r="C1290" s="65" t="s">
        <v>2683</v>
      </c>
      <c r="D1290" s="59">
        <v>1000003700</v>
      </c>
      <c r="E1290" s="58" t="s">
        <v>2684</v>
      </c>
      <c r="F1290" s="40">
        <v>45167</v>
      </c>
      <c r="G1290" s="40" t="str">
        <f t="shared" si="260"/>
        <v>Targeted Dealer</v>
      </c>
      <c r="H1290" s="40"/>
      <c r="I1290" s="41">
        <v>50</v>
      </c>
      <c r="J1290" s="41">
        <f t="shared" ca="1" si="261"/>
        <v>1101.6129032258063</v>
      </c>
      <c r="K1290" s="42">
        <v>49</v>
      </c>
      <c r="L1290" s="43">
        <f t="shared" ca="1" si="262"/>
        <v>-1052.6129032258063</v>
      </c>
      <c r="M1290" s="43">
        <f t="shared" ca="1" si="263"/>
        <v>4.4480234260614937</v>
      </c>
      <c r="N1290" s="44">
        <v>36</v>
      </c>
      <c r="O1290" s="45" t="str">
        <f t="shared" ca="1" si="264"/>
        <v>Nov</v>
      </c>
      <c r="P1290" s="42">
        <v>36</v>
      </c>
      <c r="Q1290" s="44">
        <f t="shared" si="265"/>
        <v>13</v>
      </c>
      <c r="R1290" s="45">
        <f t="shared" ca="1" si="266"/>
        <v>0.36111111111111116</v>
      </c>
      <c r="S1290" s="44" t="str">
        <f t="shared" ca="1" si="267"/>
        <v>GROWTH</v>
      </c>
      <c r="T1290" s="46">
        <v>60</v>
      </c>
      <c r="U1290" s="46" t="str">
        <f t="shared" ca="1" si="268"/>
        <v>Dec</v>
      </c>
      <c r="V1290" s="42">
        <v>60</v>
      </c>
      <c r="W1290" s="47">
        <f t="shared" si="269"/>
        <v>-11</v>
      </c>
      <c r="X1290" s="48">
        <f t="shared" ca="1" si="270"/>
        <v>-0.18333333333333335</v>
      </c>
      <c r="Y1290" s="47" t="str">
        <f t="shared" ca="1" si="271"/>
        <v>DEGROWTH</v>
      </c>
      <c r="Z1290" s="50">
        <v>0</v>
      </c>
      <c r="AA1290" s="50">
        <f t="shared" si="272"/>
        <v>0</v>
      </c>
      <c r="AB1290" s="27">
        <v>1000003700</v>
      </c>
    </row>
    <row r="1291" spans="1:28" s="27" customFormat="1" ht="13.8" hidden="1">
      <c r="A1291" s="39" t="s">
        <v>2568</v>
      </c>
      <c r="B1291" s="58" t="s">
        <v>69</v>
      </c>
      <c r="C1291" s="65" t="s">
        <v>2685</v>
      </c>
      <c r="D1291" s="59">
        <v>1000003743</v>
      </c>
      <c r="E1291" s="58" t="s">
        <v>2686</v>
      </c>
      <c r="F1291" s="40">
        <v>45230</v>
      </c>
      <c r="G1291" s="40" t="str">
        <f t="shared" si="260"/>
        <v>Targeted Dealer</v>
      </c>
      <c r="H1291" s="40"/>
      <c r="I1291" s="41">
        <v>20</v>
      </c>
      <c r="J1291" s="41">
        <f t="shared" ca="1" si="261"/>
        <v>440.64516129032256</v>
      </c>
      <c r="K1291" s="42">
        <v>12</v>
      </c>
      <c r="L1291" s="43">
        <f t="shared" ca="1" si="262"/>
        <v>-428.64516129032256</v>
      </c>
      <c r="M1291" s="43">
        <f t="shared" ca="1" si="263"/>
        <v>2.7232796486090778</v>
      </c>
      <c r="N1291" s="44">
        <v>12</v>
      </c>
      <c r="O1291" s="45" t="str">
        <f t="shared" ca="1" si="264"/>
        <v>Nov</v>
      </c>
      <c r="P1291" s="42">
        <v>12</v>
      </c>
      <c r="Q1291" s="44">
        <f t="shared" si="265"/>
        <v>0</v>
      </c>
      <c r="R1291" s="45">
        <f t="shared" ca="1" si="266"/>
        <v>0</v>
      </c>
      <c r="S1291" s="44" t="str">
        <f t="shared" ca="1" si="267"/>
        <v>GROWTH</v>
      </c>
      <c r="T1291" s="46">
        <v>40</v>
      </c>
      <c r="U1291" s="46" t="str">
        <f t="shared" ca="1" si="268"/>
        <v>Dec</v>
      </c>
      <c r="V1291" s="42">
        <v>40</v>
      </c>
      <c r="W1291" s="47">
        <f t="shared" si="269"/>
        <v>-28</v>
      </c>
      <c r="X1291" s="48">
        <f t="shared" ca="1" si="270"/>
        <v>-0.7</v>
      </c>
      <c r="Y1291" s="47" t="str">
        <f t="shared" ca="1" si="271"/>
        <v>DEGROWTH</v>
      </c>
      <c r="Z1291" s="50">
        <v>0</v>
      </c>
      <c r="AA1291" s="50">
        <f t="shared" si="272"/>
        <v>0</v>
      </c>
      <c r="AB1291" s="27">
        <v>1000003743</v>
      </c>
    </row>
    <row r="1292" spans="1:28" s="27" customFormat="1" ht="13.8" hidden="1">
      <c r="A1292" s="39" t="s">
        <v>2568</v>
      </c>
      <c r="B1292" s="58" t="s">
        <v>69</v>
      </c>
      <c r="C1292" s="63" t="s">
        <v>2687</v>
      </c>
      <c r="D1292" s="63">
        <v>1000003985</v>
      </c>
      <c r="E1292" s="63" t="s">
        <v>2688</v>
      </c>
      <c r="F1292" s="40">
        <v>45441</v>
      </c>
      <c r="G1292" s="40" t="str">
        <f t="shared" si="260"/>
        <v>-</v>
      </c>
      <c r="H1292" s="40"/>
      <c r="I1292" s="41">
        <v>0</v>
      </c>
      <c r="J1292" s="41">
        <f t="shared" ca="1" si="261"/>
        <v>0</v>
      </c>
      <c r="K1292" s="42">
        <v>0</v>
      </c>
      <c r="L1292" s="43">
        <f t="shared" ca="1" si="262"/>
        <v>0</v>
      </c>
      <c r="M1292" s="43" t="str">
        <f t="shared" ca="1" si="263"/>
        <v>-</v>
      </c>
      <c r="N1292" s="44">
        <v>0</v>
      </c>
      <c r="O1292" s="45" t="str">
        <f t="shared" ca="1" si="264"/>
        <v>Nov</v>
      </c>
      <c r="P1292" s="42">
        <v>0</v>
      </c>
      <c r="Q1292" s="44">
        <f t="shared" si="265"/>
        <v>0</v>
      </c>
      <c r="R1292" s="45">
        <f t="shared" ca="1" si="266"/>
        <v>0</v>
      </c>
      <c r="S1292" s="44" t="b">
        <f t="shared" si="267"/>
        <v>0</v>
      </c>
      <c r="T1292" s="46">
        <v>0</v>
      </c>
      <c r="U1292" s="46" t="str">
        <f t="shared" ca="1" si="268"/>
        <v>Dec</v>
      </c>
      <c r="V1292" s="42">
        <v>0</v>
      </c>
      <c r="W1292" s="47">
        <f t="shared" si="269"/>
        <v>0</v>
      </c>
      <c r="X1292" s="48">
        <f t="shared" ca="1" si="270"/>
        <v>0</v>
      </c>
      <c r="Y1292" s="47" t="b">
        <f t="shared" si="271"/>
        <v>0</v>
      </c>
      <c r="Z1292" s="50">
        <v>1</v>
      </c>
      <c r="AA1292" s="50">
        <f t="shared" si="272"/>
        <v>0</v>
      </c>
      <c r="AB1292" s="27">
        <v>1000003985</v>
      </c>
    </row>
    <row r="1293" spans="1:28" s="27" customFormat="1" ht="13.8" hidden="1">
      <c r="A1293" s="50" t="s">
        <v>2568</v>
      </c>
      <c r="B1293" s="63" t="s">
        <v>69</v>
      </c>
      <c r="C1293" s="63" t="s">
        <v>2689</v>
      </c>
      <c r="D1293" s="63">
        <v>1000004007</v>
      </c>
      <c r="E1293" s="63" t="s">
        <v>2690</v>
      </c>
      <c r="F1293" s="40">
        <v>45457</v>
      </c>
      <c r="G1293" s="40" t="str">
        <f t="shared" si="260"/>
        <v>Targeted Dealer</v>
      </c>
      <c r="H1293" s="40"/>
      <c r="I1293" s="41">
        <v>130</v>
      </c>
      <c r="J1293" s="41">
        <f t="shared" ca="1" si="261"/>
        <v>2864.1935483870966</v>
      </c>
      <c r="K1293" s="42">
        <v>80</v>
      </c>
      <c r="L1293" s="43">
        <f t="shared" ca="1" si="262"/>
        <v>-2784.1935483870966</v>
      </c>
      <c r="M1293" s="43">
        <f t="shared" ca="1" si="263"/>
        <v>2.7931073319067465</v>
      </c>
      <c r="N1293" s="44">
        <v>129</v>
      </c>
      <c r="O1293" s="45" t="str">
        <f t="shared" ca="1" si="264"/>
        <v>Nov</v>
      </c>
      <c r="P1293" s="42">
        <v>129</v>
      </c>
      <c r="Q1293" s="44">
        <f t="shared" si="265"/>
        <v>-49</v>
      </c>
      <c r="R1293" s="45">
        <f t="shared" ca="1" si="266"/>
        <v>-0.37984496124031009</v>
      </c>
      <c r="S1293" s="44" t="str">
        <f t="shared" ca="1" si="267"/>
        <v>DEGROWTH</v>
      </c>
      <c r="T1293" s="46">
        <v>0</v>
      </c>
      <c r="U1293" s="46" t="str">
        <f t="shared" ca="1" si="268"/>
        <v>Dec</v>
      </c>
      <c r="V1293" s="42">
        <v>0</v>
      </c>
      <c r="W1293" s="47">
        <f t="shared" si="269"/>
        <v>80</v>
      </c>
      <c r="X1293" s="48">
        <f t="shared" ca="1" si="270"/>
        <v>0</v>
      </c>
      <c r="Y1293" s="47" t="b">
        <f t="shared" si="271"/>
        <v>0</v>
      </c>
      <c r="Z1293" s="50">
        <v>0</v>
      </c>
      <c r="AA1293" s="50">
        <f t="shared" si="272"/>
        <v>0</v>
      </c>
      <c r="AB1293" s="27">
        <v>1000004007</v>
      </c>
    </row>
    <row r="1294" spans="1:28" s="27" customFormat="1" ht="13.8" hidden="1">
      <c r="A1294" s="50" t="s">
        <v>2568</v>
      </c>
      <c r="B1294" s="63" t="s">
        <v>69</v>
      </c>
      <c r="C1294" s="63" t="s">
        <v>2691</v>
      </c>
      <c r="D1294" s="63">
        <v>1000004035</v>
      </c>
      <c r="E1294" s="63" t="s">
        <v>2692</v>
      </c>
      <c r="F1294" s="40">
        <v>45478</v>
      </c>
      <c r="G1294" s="40" t="str">
        <f t="shared" si="260"/>
        <v>Targeted Dealer</v>
      </c>
      <c r="H1294" s="40"/>
      <c r="I1294" s="41">
        <v>120</v>
      </c>
      <c r="J1294" s="41">
        <f t="shared" ca="1" si="261"/>
        <v>2643.8709677419356</v>
      </c>
      <c r="K1294" s="42">
        <v>144</v>
      </c>
      <c r="L1294" s="43">
        <f t="shared" ca="1" si="262"/>
        <v>-2499.8709677419356</v>
      </c>
      <c r="M1294" s="43">
        <f t="shared" ca="1" si="263"/>
        <v>5.4465592972181547</v>
      </c>
      <c r="N1294" s="44">
        <v>97</v>
      </c>
      <c r="O1294" s="45" t="str">
        <f t="shared" ca="1" si="264"/>
        <v>Nov</v>
      </c>
      <c r="P1294" s="42">
        <v>97</v>
      </c>
      <c r="Q1294" s="44">
        <f t="shared" si="265"/>
        <v>47</v>
      </c>
      <c r="R1294" s="45">
        <f t="shared" ca="1" si="266"/>
        <v>0.48453608247422686</v>
      </c>
      <c r="S1294" s="44" t="str">
        <f t="shared" ca="1" si="267"/>
        <v>GROWTH</v>
      </c>
      <c r="T1294" s="46">
        <v>0</v>
      </c>
      <c r="U1294" s="46" t="str">
        <f t="shared" ca="1" si="268"/>
        <v>Dec</v>
      </c>
      <c r="V1294" s="42">
        <v>0</v>
      </c>
      <c r="W1294" s="47">
        <f t="shared" si="269"/>
        <v>144</v>
      </c>
      <c r="X1294" s="48">
        <f t="shared" ca="1" si="270"/>
        <v>0</v>
      </c>
      <c r="Y1294" s="47" t="b">
        <f t="shared" si="271"/>
        <v>0</v>
      </c>
      <c r="Z1294" s="50">
        <v>0</v>
      </c>
      <c r="AA1294" s="50">
        <f t="shared" si="272"/>
        <v>0</v>
      </c>
      <c r="AB1294" s="27">
        <v>1000004035</v>
      </c>
    </row>
    <row r="1295" spans="1:28" s="27" customFormat="1" ht="13.8" hidden="1">
      <c r="A1295" s="50" t="s">
        <v>2568</v>
      </c>
      <c r="B1295" s="63" t="s">
        <v>69</v>
      </c>
      <c r="C1295" s="63" t="s">
        <v>2693</v>
      </c>
      <c r="D1295" s="63">
        <v>1000004069</v>
      </c>
      <c r="E1295" s="63" t="s">
        <v>2694</v>
      </c>
      <c r="F1295" s="40">
        <v>45504</v>
      </c>
      <c r="G1295" s="40" t="str">
        <f t="shared" si="260"/>
        <v>Targeted Dealer</v>
      </c>
      <c r="H1295" s="40"/>
      <c r="I1295" s="41">
        <v>24</v>
      </c>
      <c r="J1295" s="41">
        <f t="shared" ca="1" si="261"/>
        <v>528.77419354838707</v>
      </c>
      <c r="K1295" s="42">
        <v>85</v>
      </c>
      <c r="L1295" s="43">
        <f t="shared" ca="1" si="262"/>
        <v>-443.77419354838707</v>
      </c>
      <c r="M1295" s="43">
        <f t="shared" ca="1" si="263"/>
        <v>16.074914592484141</v>
      </c>
      <c r="N1295" s="44">
        <v>26</v>
      </c>
      <c r="O1295" s="45" t="str">
        <f t="shared" ca="1" si="264"/>
        <v>Nov</v>
      </c>
      <c r="P1295" s="42">
        <v>26</v>
      </c>
      <c r="Q1295" s="44">
        <f t="shared" si="265"/>
        <v>59</v>
      </c>
      <c r="R1295" s="45">
        <f t="shared" ca="1" si="266"/>
        <v>2.2692307692307692</v>
      </c>
      <c r="S1295" s="44" t="str">
        <f t="shared" ca="1" si="267"/>
        <v>GROWTH</v>
      </c>
      <c r="T1295" s="46">
        <v>0</v>
      </c>
      <c r="U1295" s="46" t="str">
        <f t="shared" ca="1" si="268"/>
        <v>Dec</v>
      </c>
      <c r="V1295" s="42">
        <v>0</v>
      </c>
      <c r="W1295" s="47">
        <f t="shared" si="269"/>
        <v>85</v>
      </c>
      <c r="X1295" s="48">
        <f t="shared" ca="1" si="270"/>
        <v>0</v>
      </c>
      <c r="Y1295" s="47" t="b">
        <f t="shared" si="271"/>
        <v>0</v>
      </c>
      <c r="Z1295" s="50">
        <v>0</v>
      </c>
      <c r="AA1295" s="50">
        <f t="shared" si="272"/>
        <v>0</v>
      </c>
      <c r="AB1295" s="27">
        <v>1000004069</v>
      </c>
    </row>
    <row r="1296" spans="1:28" s="27" customFormat="1" ht="13.8" hidden="1">
      <c r="A1296" s="39" t="s">
        <v>2568</v>
      </c>
      <c r="B1296" s="58" t="s">
        <v>71</v>
      </c>
      <c r="C1296" s="65" t="s">
        <v>2695</v>
      </c>
      <c r="D1296" s="59">
        <v>1000001408</v>
      </c>
      <c r="E1296" s="60" t="s">
        <v>2696</v>
      </c>
      <c r="F1296" s="40">
        <v>40614</v>
      </c>
      <c r="G1296" s="40" t="str">
        <f t="shared" si="260"/>
        <v>Targeted Dealer</v>
      </c>
      <c r="H1296" s="40"/>
      <c r="I1296" s="41">
        <v>600</v>
      </c>
      <c r="J1296" s="41">
        <f t="shared" ca="1" si="261"/>
        <v>13219.354838709678</v>
      </c>
      <c r="K1296" s="42">
        <v>110</v>
      </c>
      <c r="L1296" s="43">
        <f t="shared" ca="1" si="262"/>
        <v>-13109.354838709678</v>
      </c>
      <c r="M1296" s="43">
        <f t="shared" ca="1" si="263"/>
        <v>0.83211322596388482</v>
      </c>
      <c r="N1296" s="44">
        <v>232.5</v>
      </c>
      <c r="O1296" s="45" t="str">
        <f t="shared" ca="1" si="264"/>
        <v>Nov</v>
      </c>
      <c r="P1296" s="42">
        <v>232.5</v>
      </c>
      <c r="Q1296" s="44">
        <f t="shared" si="265"/>
        <v>-122.5</v>
      </c>
      <c r="R1296" s="45">
        <f t="shared" ca="1" si="266"/>
        <v>-0.5268817204301075</v>
      </c>
      <c r="S1296" s="44" t="str">
        <f t="shared" ca="1" si="267"/>
        <v>DEGROWTH</v>
      </c>
      <c r="T1296" s="46">
        <v>600.25</v>
      </c>
      <c r="U1296" s="46" t="str">
        <f t="shared" ca="1" si="268"/>
        <v>Dec</v>
      </c>
      <c r="V1296" s="42">
        <v>600.25</v>
      </c>
      <c r="W1296" s="47">
        <f t="shared" si="269"/>
        <v>-490.25</v>
      </c>
      <c r="X1296" s="48">
        <f t="shared" ca="1" si="270"/>
        <v>-0.81674302374010832</v>
      </c>
      <c r="Y1296" s="47" t="str">
        <f t="shared" ca="1" si="271"/>
        <v>DEGROWTH</v>
      </c>
      <c r="Z1296" s="50">
        <v>0</v>
      </c>
      <c r="AA1296" s="50">
        <f t="shared" si="272"/>
        <v>0</v>
      </c>
      <c r="AB1296" s="27">
        <v>1000001408</v>
      </c>
    </row>
    <row r="1297" spans="1:28" s="27" customFormat="1" ht="13.8" hidden="1">
      <c r="A1297" s="39" t="s">
        <v>2568</v>
      </c>
      <c r="B1297" s="58" t="s">
        <v>71</v>
      </c>
      <c r="C1297" s="58" t="s">
        <v>2697</v>
      </c>
      <c r="D1297" s="59">
        <v>1000001405</v>
      </c>
      <c r="E1297" s="60" t="s">
        <v>2698</v>
      </c>
      <c r="F1297" s="40">
        <v>40876</v>
      </c>
      <c r="G1297" s="40" t="str">
        <f t="shared" si="260"/>
        <v>Targeted Dealer</v>
      </c>
      <c r="H1297" s="40" t="s">
        <v>113</v>
      </c>
      <c r="I1297" s="41">
        <v>220</v>
      </c>
      <c r="J1297" s="41">
        <f t="shared" ca="1" si="261"/>
        <v>4847.0967741935483</v>
      </c>
      <c r="K1297" s="42">
        <v>140</v>
      </c>
      <c r="L1297" s="43">
        <f t="shared" ca="1" si="262"/>
        <v>-4707.0967741935483</v>
      </c>
      <c r="M1297" s="43">
        <f t="shared" ca="1" si="263"/>
        <v>2.8883269000399308</v>
      </c>
      <c r="N1297" s="44">
        <v>161</v>
      </c>
      <c r="O1297" s="45" t="str">
        <f t="shared" ca="1" si="264"/>
        <v>Nov</v>
      </c>
      <c r="P1297" s="42">
        <v>161</v>
      </c>
      <c r="Q1297" s="44">
        <f t="shared" si="265"/>
        <v>-21</v>
      </c>
      <c r="R1297" s="45">
        <f t="shared" ca="1" si="266"/>
        <v>-0.13043478260869568</v>
      </c>
      <c r="S1297" s="44" t="str">
        <f t="shared" ca="1" si="267"/>
        <v>DEGROWTH</v>
      </c>
      <c r="T1297" s="46">
        <v>152</v>
      </c>
      <c r="U1297" s="46" t="str">
        <f t="shared" ca="1" si="268"/>
        <v>Dec</v>
      </c>
      <c r="V1297" s="42">
        <v>152</v>
      </c>
      <c r="W1297" s="47">
        <f t="shared" si="269"/>
        <v>-12</v>
      </c>
      <c r="X1297" s="48">
        <f t="shared" ca="1" si="270"/>
        <v>-7.8947368421052655E-2</v>
      </c>
      <c r="Y1297" s="47" t="str">
        <f t="shared" ca="1" si="271"/>
        <v>DEGROWTH</v>
      </c>
      <c r="Z1297" s="50">
        <v>0</v>
      </c>
      <c r="AA1297" s="50">
        <f t="shared" si="272"/>
        <v>1</v>
      </c>
      <c r="AB1297" s="27">
        <v>1000001405</v>
      </c>
    </row>
    <row r="1298" spans="1:28" s="27" customFormat="1" ht="13.8" hidden="1">
      <c r="A1298" s="39" t="s">
        <v>2568</v>
      </c>
      <c r="B1298" s="58" t="s">
        <v>71</v>
      </c>
      <c r="C1298" s="65" t="s">
        <v>2699</v>
      </c>
      <c r="D1298" s="59">
        <v>1000001418</v>
      </c>
      <c r="E1298" s="60" t="s">
        <v>2700</v>
      </c>
      <c r="F1298" s="40">
        <v>40925</v>
      </c>
      <c r="G1298" s="40" t="str">
        <f t="shared" si="260"/>
        <v>Targeted Dealer</v>
      </c>
      <c r="H1298" s="40"/>
      <c r="I1298" s="41">
        <v>350</v>
      </c>
      <c r="J1298" s="41">
        <f t="shared" ca="1" si="261"/>
        <v>7711.2903225806458</v>
      </c>
      <c r="K1298" s="42">
        <v>117</v>
      </c>
      <c r="L1298" s="43">
        <f t="shared" ca="1" si="262"/>
        <v>-7594.2903225806458</v>
      </c>
      <c r="M1298" s="43">
        <f t="shared" ca="1" si="263"/>
        <v>1.5172558042250572</v>
      </c>
      <c r="N1298" s="44">
        <v>98</v>
      </c>
      <c r="O1298" s="45" t="str">
        <f t="shared" ca="1" si="264"/>
        <v>Nov</v>
      </c>
      <c r="P1298" s="42">
        <v>98</v>
      </c>
      <c r="Q1298" s="44">
        <f t="shared" si="265"/>
        <v>19</v>
      </c>
      <c r="R1298" s="45">
        <f t="shared" ca="1" si="266"/>
        <v>0.19387755102040827</v>
      </c>
      <c r="S1298" s="44" t="str">
        <f t="shared" ca="1" si="267"/>
        <v>GROWTH</v>
      </c>
      <c r="T1298" s="46">
        <v>410</v>
      </c>
      <c r="U1298" s="46" t="str">
        <f t="shared" ca="1" si="268"/>
        <v>Dec</v>
      </c>
      <c r="V1298" s="42">
        <v>410</v>
      </c>
      <c r="W1298" s="47">
        <f t="shared" si="269"/>
        <v>-293</v>
      </c>
      <c r="X1298" s="48">
        <f t="shared" ca="1" si="270"/>
        <v>-0.71463414634146338</v>
      </c>
      <c r="Y1298" s="47" t="str">
        <f t="shared" ca="1" si="271"/>
        <v>DEGROWTH</v>
      </c>
      <c r="Z1298" s="50">
        <v>0</v>
      </c>
      <c r="AA1298" s="50">
        <f t="shared" si="272"/>
        <v>0</v>
      </c>
      <c r="AB1298" s="27">
        <v>1000001418</v>
      </c>
    </row>
    <row r="1299" spans="1:28" s="27" customFormat="1" ht="13.8" hidden="1">
      <c r="A1299" s="39" t="s">
        <v>2568</v>
      </c>
      <c r="B1299" s="58" t="s">
        <v>71</v>
      </c>
      <c r="C1299" s="65" t="s">
        <v>2701</v>
      </c>
      <c r="D1299" s="59">
        <v>1000002808</v>
      </c>
      <c r="E1299" s="60" t="s">
        <v>2702</v>
      </c>
      <c r="F1299" s="40">
        <v>40942</v>
      </c>
      <c r="G1299" s="40" t="str">
        <f t="shared" si="260"/>
        <v>Targeted Dealer</v>
      </c>
      <c r="H1299" s="40"/>
      <c r="I1299" s="41">
        <v>1200</v>
      </c>
      <c r="J1299" s="41">
        <f t="shared" ca="1" si="261"/>
        <v>26438.709677419356</v>
      </c>
      <c r="K1299" s="42">
        <v>1671.3000000000002</v>
      </c>
      <c r="L1299" s="43">
        <f t="shared" ca="1" si="262"/>
        <v>-24767.409677419357</v>
      </c>
      <c r="M1299" s="43">
        <f t="shared" ca="1" si="263"/>
        <v>6.3214128843338226</v>
      </c>
      <c r="N1299" s="44">
        <v>1431.35</v>
      </c>
      <c r="O1299" s="45" t="str">
        <f t="shared" ca="1" si="264"/>
        <v>Nov</v>
      </c>
      <c r="P1299" s="42">
        <v>1431.35</v>
      </c>
      <c r="Q1299" s="44">
        <f t="shared" si="265"/>
        <v>239.95000000000027</v>
      </c>
      <c r="R1299" s="45">
        <f t="shared" ca="1" si="266"/>
        <v>0.16763894225730969</v>
      </c>
      <c r="S1299" s="44" t="str">
        <f t="shared" ca="1" si="267"/>
        <v>GROWTH</v>
      </c>
      <c r="T1299" s="46">
        <v>1219.95</v>
      </c>
      <c r="U1299" s="46" t="str">
        <f t="shared" ca="1" si="268"/>
        <v>Dec</v>
      </c>
      <c r="V1299" s="42">
        <v>1219.95</v>
      </c>
      <c r="W1299" s="47">
        <f t="shared" si="269"/>
        <v>451.35000000000014</v>
      </c>
      <c r="X1299" s="48">
        <f t="shared" ca="1" si="270"/>
        <v>0.36997417926964227</v>
      </c>
      <c r="Y1299" s="47" t="str">
        <f t="shared" ca="1" si="271"/>
        <v>GROWTH</v>
      </c>
      <c r="Z1299" s="50">
        <v>0</v>
      </c>
      <c r="AA1299" s="50">
        <f t="shared" si="272"/>
        <v>0</v>
      </c>
      <c r="AB1299" s="27">
        <v>1000002808</v>
      </c>
    </row>
    <row r="1300" spans="1:28" s="27" customFormat="1" ht="13.8" hidden="1">
      <c r="A1300" s="39" t="s">
        <v>2568</v>
      </c>
      <c r="B1300" s="58" t="s">
        <v>71</v>
      </c>
      <c r="C1300" s="65" t="s">
        <v>2703</v>
      </c>
      <c r="D1300" s="59">
        <v>1000001411</v>
      </c>
      <c r="E1300" s="60" t="s">
        <v>2704</v>
      </c>
      <c r="F1300" s="40">
        <v>41102</v>
      </c>
      <c r="G1300" s="40" t="str">
        <f t="shared" si="260"/>
        <v>Targeted Dealer</v>
      </c>
      <c r="H1300" s="40"/>
      <c r="I1300" s="41">
        <v>150</v>
      </c>
      <c r="J1300" s="41">
        <f t="shared" ca="1" si="261"/>
        <v>3304.8387096774195</v>
      </c>
      <c r="K1300" s="42">
        <v>132</v>
      </c>
      <c r="L1300" s="43">
        <f t="shared" ca="1" si="262"/>
        <v>-3172.8387096774195</v>
      </c>
      <c r="M1300" s="43">
        <f t="shared" ca="1" si="263"/>
        <v>3.9941434846266475</v>
      </c>
      <c r="N1300" s="44">
        <v>81</v>
      </c>
      <c r="O1300" s="45" t="str">
        <f t="shared" ca="1" si="264"/>
        <v>Nov</v>
      </c>
      <c r="P1300" s="42">
        <v>81</v>
      </c>
      <c r="Q1300" s="44">
        <f t="shared" si="265"/>
        <v>51</v>
      </c>
      <c r="R1300" s="45">
        <f t="shared" ca="1" si="266"/>
        <v>0.62962962962962954</v>
      </c>
      <c r="S1300" s="44" t="str">
        <f t="shared" ca="1" si="267"/>
        <v>GROWTH</v>
      </c>
      <c r="T1300" s="46">
        <v>131</v>
      </c>
      <c r="U1300" s="46" t="str">
        <f t="shared" ca="1" si="268"/>
        <v>Dec</v>
      </c>
      <c r="V1300" s="42">
        <v>131</v>
      </c>
      <c r="W1300" s="47">
        <f t="shared" si="269"/>
        <v>1</v>
      </c>
      <c r="X1300" s="48">
        <f t="shared" ca="1" si="270"/>
        <v>7.6335877862594437E-3</v>
      </c>
      <c r="Y1300" s="47" t="str">
        <f t="shared" ca="1" si="271"/>
        <v>GROWTH</v>
      </c>
      <c r="Z1300" s="50">
        <v>0</v>
      </c>
      <c r="AA1300" s="50">
        <f t="shared" si="272"/>
        <v>0</v>
      </c>
      <c r="AB1300" s="27">
        <v>1000001411</v>
      </c>
    </row>
    <row r="1301" spans="1:28" s="27" customFormat="1" ht="13.8">
      <c r="A1301" s="39" t="s">
        <v>2568</v>
      </c>
      <c r="B1301" s="58" t="s">
        <v>71</v>
      </c>
      <c r="C1301" s="65" t="s">
        <v>2705</v>
      </c>
      <c r="D1301" s="59">
        <v>1000001412</v>
      </c>
      <c r="E1301" s="60" t="s">
        <v>2706</v>
      </c>
      <c r="F1301" s="40">
        <v>41208</v>
      </c>
      <c r="G1301" s="40" t="str">
        <f t="shared" si="260"/>
        <v>-</v>
      </c>
      <c r="H1301" s="40"/>
      <c r="I1301" s="41">
        <v>0</v>
      </c>
      <c r="J1301" s="41">
        <f t="shared" ca="1" si="261"/>
        <v>0</v>
      </c>
      <c r="K1301" s="42">
        <v>0</v>
      </c>
      <c r="L1301" s="43">
        <f t="shared" ca="1" si="262"/>
        <v>0</v>
      </c>
      <c r="M1301" s="43" t="str">
        <f t="shared" ca="1" si="263"/>
        <v>-</v>
      </c>
      <c r="N1301" s="44">
        <v>0</v>
      </c>
      <c r="O1301" s="45" t="str">
        <f t="shared" ca="1" si="264"/>
        <v>Nov</v>
      </c>
      <c r="P1301" s="42">
        <v>0</v>
      </c>
      <c r="Q1301" s="44">
        <f t="shared" si="265"/>
        <v>0</v>
      </c>
      <c r="R1301" s="45">
        <f t="shared" ca="1" si="266"/>
        <v>0</v>
      </c>
      <c r="S1301" s="44" t="b">
        <f t="shared" si="267"/>
        <v>0</v>
      </c>
      <c r="T1301" s="46">
        <v>84</v>
      </c>
      <c r="U1301" s="46" t="str">
        <f t="shared" ca="1" si="268"/>
        <v>Dec</v>
      </c>
      <c r="V1301" s="42">
        <v>84</v>
      </c>
      <c r="W1301" s="47">
        <f t="shared" si="269"/>
        <v>-84</v>
      </c>
      <c r="X1301" s="48">
        <f t="shared" ca="1" si="270"/>
        <v>-1</v>
      </c>
      <c r="Y1301" s="47" t="str">
        <f t="shared" ca="1" si="271"/>
        <v>DEGROWTH</v>
      </c>
      <c r="Z1301" s="50">
        <v>1</v>
      </c>
      <c r="AA1301" s="50">
        <f t="shared" si="272"/>
        <v>0</v>
      </c>
      <c r="AB1301" s="27" t="e">
        <v>#N/A</v>
      </c>
    </row>
    <row r="1302" spans="1:28" s="27" customFormat="1" ht="13.8" hidden="1">
      <c r="A1302" s="39" t="s">
        <v>2568</v>
      </c>
      <c r="B1302" s="58" t="s">
        <v>71</v>
      </c>
      <c r="C1302" s="65" t="s">
        <v>2707</v>
      </c>
      <c r="D1302" s="59">
        <v>1000001413</v>
      </c>
      <c r="E1302" s="60" t="s">
        <v>2708</v>
      </c>
      <c r="F1302" s="40">
        <v>41234</v>
      </c>
      <c r="G1302" s="40" t="str">
        <f t="shared" si="260"/>
        <v>Targeted Dealer</v>
      </c>
      <c r="H1302" s="40"/>
      <c r="I1302" s="41">
        <v>200</v>
      </c>
      <c r="J1302" s="41">
        <f t="shared" ca="1" si="261"/>
        <v>4406.4516129032254</v>
      </c>
      <c r="K1302" s="42">
        <v>90</v>
      </c>
      <c r="L1302" s="43">
        <f t="shared" ca="1" si="262"/>
        <v>-4316.4516129032254</v>
      </c>
      <c r="M1302" s="43">
        <f t="shared" ca="1" si="263"/>
        <v>2.0424597364568085</v>
      </c>
      <c r="N1302" s="44">
        <v>58</v>
      </c>
      <c r="O1302" s="45" t="str">
        <f t="shared" ca="1" si="264"/>
        <v>Nov</v>
      </c>
      <c r="P1302" s="42">
        <v>58</v>
      </c>
      <c r="Q1302" s="44">
        <f t="shared" si="265"/>
        <v>32</v>
      </c>
      <c r="R1302" s="45">
        <f t="shared" ca="1" si="266"/>
        <v>0.55172413793103448</v>
      </c>
      <c r="S1302" s="44" t="str">
        <f t="shared" ca="1" si="267"/>
        <v>GROWTH</v>
      </c>
      <c r="T1302" s="46">
        <v>221</v>
      </c>
      <c r="U1302" s="46" t="str">
        <f t="shared" ca="1" si="268"/>
        <v>Dec</v>
      </c>
      <c r="V1302" s="42">
        <v>221</v>
      </c>
      <c r="W1302" s="47">
        <f t="shared" si="269"/>
        <v>-131</v>
      </c>
      <c r="X1302" s="48">
        <f t="shared" ca="1" si="270"/>
        <v>-0.59276018099547512</v>
      </c>
      <c r="Y1302" s="47" t="str">
        <f t="shared" ca="1" si="271"/>
        <v>DEGROWTH</v>
      </c>
      <c r="Z1302" s="50">
        <v>0</v>
      </c>
      <c r="AA1302" s="50">
        <f t="shared" si="272"/>
        <v>0</v>
      </c>
      <c r="AB1302" s="27">
        <v>1000001413</v>
      </c>
    </row>
    <row r="1303" spans="1:28" s="27" customFormat="1" ht="13.8" hidden="1">
      <c r="A1303" s="39" t="s">
        <v>2568</v>
      </c>
      <c r="B1303" s="58" t="s">
        <v>71</v>
      </c>
      <c r="C1303" s="58" t="s">
        <v>2709</v>
      </c>
      <c r="D1303" s="59">
        <v>1000001406</v>
      </c>
      <c r="E1303" s="60" t="s">
        <v>2710</v>
      </c>
      <c r="F1303" s="40">
        <v>41479</v>
      </c>
      <c r="G1303" s="40" t="str">
        <f t="shared" si="260"/>
        <v>Targeted Dealer</v>
      </c>
      <c r="H1303" s="40"/>
      <c r="I1303" s="41">
        <v>200</v>
      </c>
      <c r="J1303" s="41">
        <f t="shared" ca="1" si="261"/>
        <v>4406.4516129032254</v>
      </c>
      <c r="K1303" s="42">
        <v>125</v>
      </c>
      <c r="L1303" s="43">
        <f t="shared" ca="1" si="262"/>
        <v>-4281.4516129032254</v>
      </c>
      <c r="M1303" s="43">
        <f t="shared" ca="1" si="263"/>
        <v>2.8367496339677891</v>
      </c>
      <c r="N1303" s="44">
        <v>51</v>
      </c>
      <c r="O1303" s="45" t="str">
        <f t="shared" ca="1" si="264"/>
        <v>Nov</v>
      </c>
      <c r="P1303" s="42">
        <v>51</v>
      </c>
      <c r="Q1303" s="44">
        <f t="shared" si="265"/>
        <v>74</v>
      </c>
      <c r="R1303" s="45">
        <f t="shared" ca="1" si="266"/>
        <v>1.4509803921568629</v>
      </c>
      <c r="S1303" s="44" t="str">
        <f t="shared" ca="1" si="267"/>
        <v>GROWTH</v>
      </c>
      <c r="T1303" s="46">
        <v>189</v>
      </c>
      <c r="U1303" s="46" t="str">
        <f t="shared" ca="1" si="268"/>
        <v>Dec</v>
      </c>
      <c r="V1303" s="42">
        <v>189</v>
      </c>
      <c r="W1303" s="47">
        <f t="shared" si="269"/>
        <v>-64</v>
      </c>
      <c r="X1303" s="48">
        <f t="shared" ca="1" si="270"/>
        <v>-0.33862433862433861</v>
      </c>
      <c r="Y1303" s="47" t="str">
        <f t="shared" ca="1" si="271"/>
        <v>DEGROWTH</v>
      </c>
      <c r="Z1303" s="50">
        <v>0</v>
      </c>
      <c r="AA1303" s="50">
        <f t="shared" si="272"/>
        <v>0</v>
      </c>
      <c r="AB1303" s="27">
        <v>1000001406</v>
      </c>
    </row>
    <row r="1304" spans="1:28" s="27" customFormat="1" ht="13.8" hidden="1">
      <c r="A1304" s="39" t="s">
        <v>2568</v>
      </c>
      <c r="B1304" s="58" t="s">
        <v>71</v>
      </c>
      <c r="C1304" s="65" t="s">
        <v>2711</v>
      </c>
      <c r="D1304" s="59">
        <v>1000001415</v>
      </c>
      <c r="E1304" s="60" t="s">
        <v>2712</v>
      </c>
      <c r="F1304" s="40">
        <v>41543</v>
      </c>
      <c r="G1304" s="40" t="str">
        <f t="shared" si="260"/>
        <v>Targeted Dealer</v>
      </c>
      <c r="H1304" s="40"/>
      <c r="I1304" s="41">
        <v>100</v>
      </c>
      <c r="J1304" s="41">
        <f t="shared" ca="1" si="261"/>
        <v>2203.2258064516127</v>
      </c>
      <c r="K1304" s="42">
        <v>44</v>
      </c>
      <c r="L1304" s="43">
        <f t="shared" ca="1" si="262"/>
        <v>-2159.2258064516127</v>
      </c>
      <c r="M1304" s="43">
        <f t="shared" ca="1" si="263"/>
        <v>1.9970717423133237</v>
      </c>
      <c r="N1304" s="44">
        <v>48</v>
      </c>
      <c r="O1304" s="45" t="str">
        <f t="shared" ca="1" si="264"/>
        <v>Nov</v>
      </c>
      <c r="P1304" s="42">
        <v>48</v>
      </c>
      <c r="Q1304" s="44">
        <f t="shared" si="265"/>
        <v>-4</v>
      </c>
      <c r="R1304" s="45">
        <f t="shared" ca="1" si="266"/>
        <v>-8.333333333333337E-2</v>
      </c>
      <c r="S1304" s="44" t="str">
        <f t="shared" ca="1" si="267"/>
        <v>DEGROWTH</v>
      </c>
      <c r="T1304" s="46">
        <v>94</v>
      </c>
      <c r="U1304" s="46" t="str">
        <f t="shared" ca="1" si="268"/>
        <v>Dec</v>
      </c>
      <c r="V1304" s="42">
        <v>94</v>
      </c>
      <c r="W1304" s="47">
        <f t="shared" si="269"/>
        <v>-50</v>
      </c>
      <c r="X1304" s="48">
        <f t="shared" ca="1" si="270"/>
        <v>-0.53191489361702127</v>
      </c>
      <c r="Y1304" s="47" t="str">
        <f t="shared" ca="1" si="271"/>
        <v>DEGROWTH</v>
      </c>
      <c r="Z1304" s="50">
        <v>0</v>
      </c>
      <c r="AA1304" s="50">
        <f t="shared" si="272"/>
        <v>0</v>
      </c>
      <c r="AB1304" s="27">
        <v>1000001415</v>
      </c>
    </row>
    <row r="1305" spans="1:28" s="27" customFormat="1" ht="13.8" hidden="1">
      <c r="A1305" s="39" t="s">
        <v>2568</v>
      </c>
      <c r="B1305" s="58" t="s">
        <v>71</v>
      </c>
      <c r="C1305" s="65" t="s">
        <v>2713</v>
      </c>
      <c r="D1305" s="59">
        <v>1000001416</v>
      </c>
      <c r="E1305" s="60" t="s">
        <v>2714</v>
      </c>
      <c r="F1305" s="40">
        <v>41578</v>
      </c>
      <c r="G1305" s="40" t="str">
        <f t="shared" si="260"/>
        <v>Targeted Dealer</v>
      </c>
      <c r="H1305" s="40"/>
      <c r="I1305" s="41">
        <v>230</v>
      </c>
      <c r="J1305" s="41">
        <f t="shared" ca="1" si="261"/>
        <v>5067.4193548387093</v>
      </c>
      <c r="K1305" s="42">
        <v>156</v>
      </c>
      <c r="L1305" s="43">
        <f t="shared" ca="1" si="262"/>
        <v>-4911.4193548387093</v>
      </c>
      <c r="M1305" s="43">
        <f t="shared" ca="1" si="263"/>
        <v>3.0784900375580877</v>
      </c>
      <c r="N1305" s="44">
        <v>156</v>
      </c>
      <c r="O1305" s="45" t="str">
        <f t="shared" ca="1" si="264"/>
        <v>Nov</v>
      </c>
      <c r="P1305" s="42">
        <v>156</v>
      </c>
      <c r="Q1305" s="44">
        <f t="shared" si="265"/>
        <v>0</v>
      </c>
      <c r="R1305" s="45">
        <f t="shared" ca="1" si="266"/>
        <v>0</v>
      </c>
      <c r="S1305" s="44" t="str">
        <f t="shared" ca="1" si="267"/>
        <v>GROWTH</v>
      </c>
      <c r="T1305" s="46">
        <v>124</v>
      </c>
      <c r="U1305" s="46" t="str">
        <f t="shared" ca="1" si="268"/>
        <v>Dec</v>
      </c>
      <c r="V1305" s="42">
        <v>124</v>
      </c>
      <c r="W1305" s="47">
        <f t="shared" si="269"/>
        <v>32</v>
      </c>
      <c r="X1305" s="48">
        <f t="shared" ca="1" si="270"/>
        <v>0.25806451612903225</v>
      </c>
      <c r="Y1305" s="47" t="str">
        <f t="shared" ca="1" si="271"/>
        <v>GROWTH</v>
      </c>
      <c r="Z1305" s="50">
        <v>0</v>
      </c>
      <c r="AA1305" s="50">
        <f t="shared" si="272"/>
        <v>0</v>
      </c>
      <c r="AB1305" s="27">
        <v>1000001416</v>
      </c>
    </row>
    <row r="1306" spans="1:28" s="27" customFormat="1" ht="13.8" hidden="1">
      <c r="A1306" s="39" t="s">
        <v>2568</v>
      </c>
      <c r="B1306" s="58" t="s">
        <v>71</v>
      </c>
      <c r="C1306" s="65" t="s">
        <v>2715</v>
      </c>
      <c r="D1306" s="59">
        <v>1000001435</v>
      </c>
      <c r="E1306" s="60" t="s">
        <v>2716</v>
      </c>
      <c r="F1306" s="40">
        <v>41965</v>
      </c>
      <c r="G1306" s="40" t="str">
        <f t="shared" si="260"/>
        <v>Targeted Dealer</v>
      </c>
      <c r="H1306" s="40"/>
      <c r="I1306" s="41">
        <v>200</v>
      </c>
      <c r="J1306" s="41">
        <f t="shared" ca="1" si="261"/>
        <v>4406.4516129032254</v>
      </c>
      <c r="K1306" s="42">
        <v>179</v>
      </c>
      <c r="L1306" s="43">
        <f t="shared" ca="1" si="262"/>
        <v>-4227.4516129032254</v>
      </c>
      <c r="M1306" s="43">
        <f t="shared" ca="1" si="263"/>
        <v>4.0622254758418741</v>
      </c>
      <c r="N1306" s="44">
        <v>105</v>
      </c>
      <c r="O1306" s="45" t="str">
        <f t="shared" ca="1" si="264"/>
        <v>Nov</v>
      </c>
      <c r="P1306" s="42">
        <v>105</v>
      </c>
      <c r="Q1306" s="44">
        <f t="shared" si="265"/>
        <v>74</v>
      </c>
      <c r="R1306" s="45">
        <f t="shared" ca="1" si="266"/>
        <v>0.7047619047619047</v>
      </c>
      <c r="S1306" s="44" t="str">
        <f t="shared" ca="1" si="267"/>
        <v>GROWTH</v>
      </c>
      <c r="T1306" s="46">
        <v>234</v>
      </c>
      <c r="U1306" s="46" t="str">
        <f t="shared" ca="1" si="268"/>
        <v>Dec</v>
      </c>
      <c r="V1306" s="42">
        <v>234</v>
      </c>
      <c r="W1306" s="47">
        <f t="shared" si="269"/>
        <v>-55</v>
      </c>
      <c r="X1306" s="48">
        <f t="shared" ca="1" si="270"/>
        <v>-0.2350427350427351</v>
      </c>
      <c r="Y1306" s="47" t="str">
        <f t="shared" ca="1" si="271"/>
        <v>DEGROWTH</v>
      </c>
      <c r="Z1306" s="50">
        <v>0</v>
      </c>
      <c r="AA1306" s="50">
        <f t="shared" si="272"/>
        <v>0</v>
      </c>
      <c r="AB1306" s="27">
        <v>1000001435</v>
      </c>
    </row>
    <row r="1307" spans="1:28" s="27" customFormat="1" ht="13.8" hidden="1">
      <c r="A1307" s="39" t="s">
        <v>2568</v>
      </c>
      <c r="B1307" s="58" t="s">
        <v>71</v>
      </c>
      <c r="C1307" s="59" t="s">
        <v>2717</v>
      </c>
      <c r="D1307" s="59">
        <v>1000001436</v>
      </c>
      <c r="E1307" s="60" t="s">
        <v>2718</v>
      </c>
      <c r="F1307" s="40">
        <v>42052</v>
      </c>
      <c r="G1307" s="40" t="str">
        <f t="shared" si="260"/>
        <v>-</v>
      </c>
      <c r="H1307" s="40"/>
      <c r="I1307" s="41">
        <v>0</v>
      </c>
      <c r="J1307" s="41">
        <f t="shared" ca="1" si="261"/>
        <v>0</v>
      </c>
      <c r="K1307" s="42">
        <v>0</v>
      </c>
      <c r="L1307" s="43">
        <f t="shared" ca="1" si="262"/>
        <v>0</v>
      </c>
      <c r="M1307" s="43" t="str">
        <f t="shared" ca="1" si="263"/>
        <v>-</v>
      </c>
      <c r="N1307" s="44">
        <v>0</v>
      </c>
      <c r="O1307" s="45" t="str">
        <f t="shared" ca="1" si="264"/>
        <v>Nov</v>
      </c>
      <c r="P1307" s="42">
        <v>0</v>
      </c>
      <c r="Q1307" s="44">
        <f t="shared" si="265"/>
        <v>0</v>
      </c>
      <c r="R1307" s="45">
        <f t="shared" ca="1" si="266"/>
        <v>0</v>
      </c>
      <c r="S1307" s="44" t="b">
        <f t="shared" si="267"/>
        <v>0</v>
      </c>
      <c r="T1307" s="46">
        <v>40</v>
      </c>
      <c r="U1307" s="46" t="str">
        <f t="shared" ca="1" si="268"/>
        <v>Dec</v>
      </c>
      <c r="V1307" s="42">
        <v>40</v>
      </c>
      <c r="W1307" s="47">
        <f t="shared" si="269"/>
        <v>-40</v>
      </c>
      <c r="X1307" s="48">
        <f t="shared" ca="1" si="270"/>
        <v>-1</v>
      </c>
      <c r="Y1307" s="47" t="str">
        <f t="shared" ca="1" si="271"/>
        <v>DEGROWTH</v>
      </c>
      <c r="Z1307" s="50">
        <v>1</v>
      </c>
      <c r="AA1307" s="50">
        <f t="shared" si="272"/>
        <v>0</v>
      </c>
      <c r="AB1307" s="27">
        <v>1000001436</v>
      </c>
    </row>
    <row r="1308" spans="1:28" s="27" customFormat="1" ht="13.8" hidden="1">
      <c r="A1308" s="39" t="s">
        <v>2568</v>
      </c>
      <c r="B1308" s="58" t="s">
        <v>71</v>
      </c>
      <c r="C1308" s="65" t="s">
        <v>2719</v>
      </c>
      <c r="D1308" s="59">
        <v>1000001439</v>
      </c>
      <c r="E1308" s="60" t="s">
        <v>2720</v>
      </c>
      <c r="F1308" s="40">
        <v>42116</v>
      </c>
      <c r="G1308" s="40" t="str">
        <f t="shared" si="260"/>
        <v>Targeted Dealer</v>
      </c>
      <c r="H1308" s="40"/>
      <c r="I1308" s="41">
        <v>650</v>
      </c>
      <c r="J1308" s="41">
        <f t="shared" ca="1" si="261"/>
        <v>14320.967741935485</v>
      </c>
      <c r="K1308" s="42">
        <v>752.25</v>
      </c>
      <c r="L1308" s="43">
        <f t="shared" ca="1" si="262"/>
        <v>-13568.717741935485</v>
      </c>
      <c r="M1308" s="43">
        <f t="shared" ca="1" si="263"/>
        <v>5.252787476067124</v>
      </c>
      <c r="N1308" s="44">
        <v>424</v>
      </c>
      <c r="O1308" s="45" t="str">
        <f t="shared" ca="1" si="264"/>
        <v>Nov</v>
      </c>
      <c r="P1308" s="42">
        <v>424</v>
      </c>
      <c r="Q1308" s="44">
        <f t="shared" si="265"/>
        <v>328.25</v>
      </c>
      <c r="R1308" s="45">
        <f t="shared" ca="1" si="266"/>
        <v>0.77417452830188682</v>
      </c>
      <c r="S1308" s="44" t="str">
        <f t="shared" ca="1" si="267"/>
        <v>GROWTH</v>
      </c>
      <c r="T1308" s="46">
        <v>650</v>
      </c>
      <c r="U1308" s="46" t="str">
        <f t="shared" ca="1" si="268"/>
        <v>Dec</v>
      </c>
      <c r="V1308" s="42">
        <v>650</v>
      </c>
      <c r="W1308" s="47">
        <f t="shared" si="269"/>
        <v>102.25</v>
      </c>
      <c r="X1308" s="48">
        <f t="shared" ca="1" si="270"/>
        <v>0.15730769230769237</v>
      </c>
      <c r="Y1308" s="47" t="str">
        <f t="shared" ca="1" si="271"/>
        <v>GROWTH</v>
      </c>
      <c r="Z1308" s="50">
        <v>0</v>
      </c>
      <c r="AA1308" s="50">
        <f t="shared" si="272"/>
        <v>0</v>
      </c>
      <c r="AB1308" s="27">
        <v>1000001439</v>
      </c>
    </row>
    <row r="1309" spans="1:28" s="27" customFormat="1" ht="13.8" hidden="1">
      <c r="A1309" s="39" t="s">
        <v>2568</v>
      </c>
      <c r="B1309" s="58" t="s">
        <v>71</v>
      </c>
      <c r="C1309" s="65" t="s">
        <v>2721</v>
      </c>
      <c r="D1309" s="59">
        <v>1000001433</v>
      </c>
      <c r="E1309" s="60" t="s">
        <v>2722</v>
      </c>
      <c r="F1309" s="40">
        <v>42282</v>
      </c>
      <c r="G1309" s="40" t="str">
        <f t="shared" si="260"/>
        <v>Targeted Dealer</v>
      </c>
      <c r="H1309" s="40"/>
      <c r="I1309" s="41">
        <v>350</v>
      </c>
      <c r="J1309" s="41">
        <f t="shared" ca="1" si="261"/>
        <v>7711.2903225806458</v>
      </c>
      <c r="K1309" s="42">
        <v>228</v>
      </c>
      <c r="L1309" s="43">
        <f t="shared" ca="1" si="262"/>
        <v>-7483.2903225806458</v>
      </c>
      <c r="M1309" s="43">
        <f t="shared" ca="1" si="263"/>
        <v>2.9567036184898554</v>
      </c>
      <c r="N1309" s="44">
        <v>174</v>
      </c>
      <c r="O1309" s="45" t="str">
        <f t="shared" ca="1" si="264"/>
        <v>Nov</v>
      </c>
      <c r="P1309" s="42">
        <v>174</v>
      </c>
      <c r="Q1309" s="44">
        <f t="shared" si="265"/>
        <v>54</v>
      </c>
      <c r="R1309" s="45">
        <f t="shared" ca="1" si="266"/>
        <v>0.31034482758620685</v>
      </c>
      <c r="S1309" s="44" t="str">
        <f t="shared" ca="1" si="267"/>
        <v>GROWTH</v>
      </c>
      <c r="T1309" s="46">
        <v>288</v>
      </c>
      <c r="U1309" s="46" t="str">
        <f t="shared" ca="1" si="268"/>
        <v>Dec</v>
      </c>
      <c r="V1309" s="42">
        <v>288</v>
      </c>
      <c r="W1309" s="47">
        <f t="shared" si="269"/>
        <v>-60</v>
      </c>
      <c r="X1309" s="48">
        <f t="shared" ca="1" si="270"/>
        <v>-0.20833333333333337</v>
      </c>
      <c r="Y1309" s="47" t="str">
        <f t="shared" ca="1" si="271"/>
        <v>DEGROWTH</v>
      </c>
      <c r="Z1309" s="50">
        <v>0</v>
      </c>
      <c r="AA1309" s="50">
        <f t="shared" si="272"/>
        <v>0</v>
      </c>
      <c r="AB1309" s="27">
        <v>1000001433</v>
      </c>
    </row>
    <row r="1310" spans="1:28" s="27" customFormat="1" ht="13.8" hidden="1">
      <c r="A1310" s="39" t="s">
        <v>2568</v>
      </c>
      <c r="B1310" s="58" t="s">
        <v>71</v>
      </c>
      <c r="C1310" s="65" t="s">
        <v>2723</v>
      </c>
      <c r="D1310" s="59">
        <v>1000001445</v>
      </c>
      <c r="E1310" s="60" t="s">
        <v>2724</v>
      </c>
      <c r="F1310" s="40">
        <v>42325</v>
      </c>
      <c r="G1310" s="40" t="str">
        <f t="shared" si="260"/>
        <v>Targeted Dealer</v>
      </c>
      <c r="H1310" s="40"/>
      <c r="I1310" s="41">
        <v>200</v>
      </c>
      <c r="J1310" s="41">
        <f t="shared" ca="1" si="261"/>
        <v>4406.4516129032254</v>
      </c>
      <c r="K1310" s="42">
        <v>96</v>
      </c>
      <c r="L1310" s="43">
        <f t="shared" ca="1" si="262"/>
        <v>-4310.4516129032254</v>
      </c>
      <c r="M1310" s="43">
        <f t="shared" ca="1" si="263"/>
        <v>2.1786237188872621</v>
      </c>
      <c r="N1310" s="44">
        <v>146</v>
      </c>
      <c r="O1310" s="45" t="str">
        <f t="shared" ca="1" si="264"/>
        <v>Nov</v>
      </c>
      <c r="P1310" s="42">
        <v>146</v>
      </c>
      <c r="Q1310" s="44">
        <f t="shared" si="265"/>
        <v>-50</v>
      </c>
      <c r="R1310" s="45">
        <f t="shared" ca="1" si="266"/>
        <v>-0.34246575342465757</v>
      </c>
      <c r="S1310" s="44" t="str">
        <f t="shared" ca="1" si="267"/>
        <v>DEGROWTH</v>
      </c>
      <c r="T1310" s="46">
        <v>175</v>
      </c>
      <c r="U1310" s="46" t="str">
        <f t="shared" ca="1" si="268"/>
        <v>Dec</v>
      </c>
      <c r="V1310" s="42">
        <v>175</v>
      </c>
      <c r="W1310" s="47">
        <f t="shared" si="269"/>
        <v>-79</v>
      </c>
      <c r="X1310" s="48">
        <f t="shared" ca="1" si="270"/>
        <v>-0.4514285714285714</v>
      </c>
      <c r="Y1310" s="47" t="str">
        <f t="shared" ca="1" si="271"/>
        <v>DEGROWTH</v>
      </c>
      <c r="Z1310" s="50">
        <v>0</v>
      </c>
      <c r="AA1310" s="50">
        <f t="shared" si="272"/>
        <v>0</v>
      </c>
      <c r="AB1310" s="27">
        <v>1000001445</v>
      </c>
    </row>
    <row r="1311" spans="1:28" s="27" customFormat="1" ht="13.8" hidden="1">
      <c r="A1311" s="39" t="s">
        <v>2568</v>
      </c>
      <c r="B1311" s="58" t="s">
        <v>71</v>
      </c>
      <c r="C1311" s="65" t="s">
        <v>2725</v>
      </c>
      <c r="D1311" s="59">
        <v>1000001429</v>
      </c>
      <c r="E1311" s="60" t="s">
        <v>2726</v>
      </c>
      <c r="F1311" s="40">
        <v>42483</v>
      </c>
      <c r="G1311" s="40" t="str">
        <f t="shared" si="260"/>
        <v>Targeted Dealer</v>
      </c>
      <c r="H1311" s="40"/>
      <c r="I1311" s="41">
        <v>600</v>
      </c>
      <c r="J1311" s="41">
        <f t="shared" ca="1" si="261"/>
        <v>13219.354838709678</v>
      </c>
      <c r="K1311" s="42">
        <v>380</v>
      </c>
      <c r="L1311" s="43">
        <f t="shared" ca="1" si="262"/>
        <v>-12839.354838709678</v>
      </c>
      <c r="M1311" s="43">
        <f t="shared" ca="1" si="263"/>
        <v>2.874572962420693</v>
      </c>
      <c r="N1311" s="44">
        <v>185.5</v>
      </c>
      <c r="O1311" s="45" t="str">
        <f t="shared" ca="1" si="264"/>
        <v>Nov</v>
      </c>
      <c r="P1311" s="42">
        <v>185.5</v>
      </c>
      <c r="Q1311" s="44">
        <f t="shared" si="265"/>
        <v>194.5</v>
      </c>
      <c r="R1311" s="45">
        <f t="shared" ca="1" si="266"/>
        <v>1.0485175202156336</v>
      </c>
      <c r="S1311" s="44" t="str">
        <f t="shared" ca="1" si="267"/>
        <v>GROWTH</v>
      </c>
      <c r="T1311" s="46">
        <v>635.15</v>
      </c>
      <c r="U1311" s="46" t="str">
        <f t="shared" ca="1" si="268"/>
        <v>Dec</v>
      </c>
      <c r="V1311" s="42">
        <v>635.15</v>
      </c>
      <c r="W1311" s="47">
        <f t="shared" si="269"/>
        <v>-255.14999999999998</v>
      </c>
      <c r="X1311" s="48">
        <f t="shared" ca="1" si="270"/>
        <v>-0.40171613004802009</v>
      </c>
      <c r="Y1311" s="47" t="str">
        <f t="shared" ca="1" si="271"/>
        <v>DEGROWTH</v>
      </c>
      <c r="Z1311" s="50">
        <v>0</v>
      </c>
      <c r="AA1311" s="50">
        <f t="shared" si="272"/>
        <v>0</v>
      </c>
      <c r="AB1311" s="27">
        <v>1000001429</v>
      </c>
    </row>
    <row r="1312" spans="1:28" s="27" customFormat="1" ht="13.8" hidden="1">
      <c r="A1312" s="39" t="s">
        <v>2568</v>
      </c>
      <c r="B1312" s="58" t="s">
        <v>71</v>
      </c>
      <c r="C1312" s="65" t="s">
        <v>2727</v>
      </c>
      <c r="D1312" s="59">
        <v>1000001419</v>
      </c>
      <c r="E1312" s="60" t="s">
        <v>2728</v>
      </c>
      <c r="F1312" s="40">
        <v>42671</v>
      </c>
      <c r="G1312" s="40" t="str">
        <f t="shared" si="260"/>
        <v>Targeted Dealer</v>
      </c>
      <c r="H1312" s="40"/>
      <c r="I1312" s="41">
        <v>350</v>
      </c>
      <c r="J1312" s="41">
        <f t="shared" ca="1" si="261"/>
        <v>7711.2903225806458</v>
      </c>
      <c r="K1312" s="42">
        <v>194.95</v>
      </c>
      <c r="L1312" s="43">
        <f t="shared" ca="1" si="262"/>
        <v>-7516.340322580646</v>
      </c>
      <c r="M1312" s="43">
        <f t="shared" ca="1" si="263"/>
        <v>2.528111273792093</v>
      </c>
      <c r="N1312" s="44">
        <v>186.25</v>
      </c>
      <c r="O1312" s="45" t="str">
        <f t="shared" ca="1" si="264"/>
        <v>Nov</v>
      </c>
      <c r="P1312" s="42">
        <v>186.25</v>
      </c>
      <c r="Q1312" s="44">
        <f t="shared" si="265"/>
        <v>8.6999999999999886</v>
      </c>
      <c r="R1312" s="45">
        <f t="shared" ca="1" si="266"/>
        <v>4.6711409395973069E-2</v>
      </c>
      <c r="S1312" s="44" t="str">
        <f t="shared" ca="1" si="267"/>
        <v>GROWTH</v>
      </c>
      <c r="T1312" s="46">
        <v>352.5</v>
      </c>
      <c r="U1312" s="46" t="str">
        <f t="shared" ca="1" si="268"/>
        <v>Dec</v>
      </c>
      <c r="V1312" s="42">
        <v>352.5</v>
      </c>
      <c r="W1312" s="47">
        <f t="shared" si="269"/>
        <v>-157.55000000000001</v>
      </c>
      <c r="X1312" s="48">
        <f t="shared" ca="1" si="270"/>
        <v>-0.44695035460992916</v>
      </c>
      <c r="Y1312" s="47" t="str">
        <f t="shared" ca="1" si="271"/>
        <v>DEGROWTH</v>
      </c>
      <c r="Z1312" s="50">
        <v>0</v>
      </c>
      <c r="AA1312" s="50">
        <f t="shared" si="272"/>
        <v>0</v>
      </c>
      <c r="AB1312" s="27">
        <v>1000001419</v>
      </c>
    </row>
    <row r="1313" spans="1:28" s="27" customFormat="1" ht="13.8" hidden="1">
      <c r="A1313" s="39" t="s">
        <v>2568</v>
      </c>
      <c r="B1313" s="58" t="s">
        <v>71</v>
      </c>
      <c r="C1313" s="65" t="s">
        <v>2729</v>
      </c>
      <c r="D1313" s="59">
        <v>1000001437</v>
      </c>
      <c r="E1313" s="60" t="s">
        <v>2730</v>
      </c>
      <c r="F1313" s="40">
        <v>42724</v>
      </c>
      <c r="G1313" s="40" t="str">
        <f t="shared" si="260"/>
        <v>Targeted Dealer</v>
      </c>
      <c r="H1313" s="40"/>
      <c r="I1313" s="41">
        <v>700</v>
      </c>
      <c r="J1313" s="41">
        <f t="shared" ca="1" si="261"/>
        <v>15422.580645161292</v>
      </c>
      <c r="K1313" s="42">
        <v>474</v>
      </c>
      <c r="L1313" s="43">
        <f t="shared" ca="1" si="262"/>
        <v>-14948.580645161292</v>
      </c>
      <c r="M1313" s="43">
        <f t="shared" ca="1" si="263"/>
        <v>3.0734156034302442</v>
      </c>
      <c r="N1313" s="44">
        <v>330</v>
      </c>
      <c r="O1313" s="45" t="str">
        <f t="shared" ca="1" si="264"/>
        <v>Nov</v>
      </c>
      <c r="P1313" s="42">
        <v>330</v>
      </c>
      <c r="Q1313" s="44">
        <f t="shared" si="265"/>
        <v>144</v>
      </c>
      <c r="R1313" s="45">
        <f t="shared" ca="1" si="266"/>
        <v>0.43636363636363629</v>
      </c>
      <c r="S1313" s="44" t="str">
        <f t="shared" ca="1" si="267"/>
        <v>GROWTH</v>
      </c>
      <c r="T1313" s="46">
        <v>676</v>
      </c>
      <c r="U1313" s="46" t="str">
        <f t="shared" ca="1" si="268"/>
        <v>Dec</v>
      </c>
      <c r="V1313" s="42">
        <v>676</v>
      </c>
      <c r="W1313" s="47">
        <f t="shared" si="269"/>
        <v>-202</v>
      </c>
      <c r="X1313" s="48">
        <f t="shared" ca="1" si="270"/>
        <v>-0.29881656804733725</v>
      </c>
      <c r="Y1313" s="47" t="str">
        <f t="shared" ca="1" si="271"/>
        <v>DEGROWTH</v>
      </c>
      <c r="Z1313" s="50">
        <v>0</v>
      </c>
      <c r="AA1313" s="50">
        <f t="shared" si="272"/>
        <v>0</v>
      </c>
      <c r="AB1313" s="27">
        <v>1000001437</v>
      </c>
    </row>
    <row r="1314" spans="1:28" s="27" customFormat="1" ht="13.8" hidden="1">
      <c r="A1314" s="39" t="s">
        <v>2568</v>
      </c>
      <c r="B1314" s="58" t="s">
        <v>71</v>
      </c>
      <c r="C1314" s="65" t="s">
        <v>2731</v>
      </c>
      <c r="D1314" s="59">
        <v>1000001446</v>
      </c>
      <c r="E1314" s="60" t="s">
        <v>2732</v>
      </c>
      <c r="F1314" s="40">
        <v>43239</v>
      </c>
      <c r="G1314" s="40" t="str">
        <f t="shared" si="260"/>
        <v>Targeted Dealer</v>
      </c>
      <c r="H1314" s="40"/>
      <c r="I1314" s="41">
        <v>410</v>
      </c>
      <c r="J1314" s="41">
        <f t="shared" ca="1" si="261"/>
        <v>9033.2258064516136</v>
      </c>
      <c r="K1314" s="42">
        <v>0</v>
      </c>
      <c r="L1314" s="43">
        <f t="shared" ca="1" si="262"/>
        <v>-9033.2258064516136</v>
      </c>
      <c r="M1314" s="43">
        <f t="shared" ca="1" si="263"/>
        <v>0</v>
      </c>
      <c r="N1314" s="44">
        <v>63.5</v>
      </c>
      <c r="O1314" s="45" t="str">
        <f t="shared" ca="1" si="264"/>
        <v>Nov</v>
      </c>
      <c r="P1314" s="42">
        <v>63.5</v>
      </c>
      <c r="Q1314" s="44">
        <f t="shared" si="265"/>
        <v>-63.5</v>
      </c>
      <c r="R1314" s="45">
        <f t="shared" ca="1" si="266"/>
        <v>-1</v>
      </c>
      <c r="S1314" s="44" t="str">
        <f t="shared" ca="1" si="267"/>
        <v>DEGROWTH</v>
      </c>
      <c r="T1314" s="46">
        <v>92.5</v>
      </c>
      <c r="U1314" s="46" t="str">
        <f t="shared" ca="1" si="268"/>
        <v>Dec</v>
      </c>
      <c r="V1314" s="42">
        <v>92.5</v>
      </c>
      <c r="W1314" s="47">
        <f t="shared" si="269"/>
        <v>-92.5</v>
      </c>
      <c r="X1314" s="48">
        <f t="shared" ca="1" si="270"/>
        <v>-1</v>
      </c>
      <c r="Y1314" s="47" t="str">
        <f t="shared" ca="1" si="271"/>
        <v>DEGROWTH</v>
      </c>
      <c r="Z1314" s="50">
        <v>1</v>
      </c>
      <c r="AA1314" s="50">
        <f t="shared" si="272"/>
        <v>0</v>
      </c>
      <c r="AB1314" s="27">
        <v>1000001446</v>
      </c>
    </row>
    <row r="1315" spans="1:28" s="27" customFormat="1" ht="13.8" hidden="1">
      <c r="A1315" s="39" t="s">
        <v>2568</v>
      </c>
      <c r="B1315" s="58" t="s">
        <v>71</v>
      </c>
      <c r="C1315" s="65" t="s">
        <v>2733</v>
      </c>
      <c r="D1315" s="59">
        <v>1000001449</v>
      </c>
      <c r="E1315" s="60" t="s">
        <v>2734</v>
      </c>
      <c r="F1315" s="40">
        <v>43409</v>
      </c>
      <c r="G1315" s="40" t="str">
        <f t="shared" si="260"/>
        <v>Targeted Dealer</v>
      </c>
      <c r="H1315" s="40"/>
      <c r="I1315" s="41">
        <v>20</v>
      </c>
      <c r="J1315" s="41">
        <f t="shared" ca="1" si="261"/>
        <v>440.64516129032256</v>
      </c>
      <c r="K1315" s="42">
        <v>24</v>
      </c>
      <c r="L1315" s="43">
        <f t="shared" ca="1" si="262"/>
        <v>-416.64516129032256</v>
      </c>
      <c r="M1315" s="43">
        <f t="shared" ca="1" si="263"/>
        <v>5.4465592972181556</v>
      </c>
      <c r="N1315" s="44">
        <v>12</v>
      </c>
      <c r="O1315" s="45" t="str">
        <f t="shared" ca="1" si="264"/>
        <v>Nov</v>
      </c>
      <c r="P1315" s="42">
        <v>12</v>
      </c>
      <c r="Q1315" s="44">
        <f t="shared" si="265"/>
        <v>12</v>
      </c>
      <c r="R1315" s="45">
        <f t="shared" ca="1" si="266"/>
        <v>1</v>
      </c>
      <c r="S1315" s="44" t="str">
        <f t="shared" ca="1" si="267"/>
        <v>GROWTH</v>
      </c>
      <c r="T1315" s="46">
        <v>33</v>
      </c>
      <c r="U1315" s="46" t="str">
        <f t="shared" ca="1" si="268"/>
        <v>Dec</v>
      </c>
      <c r="V1315" s="42">
        <v>33</v>
      </c>
      <c r="W1315" s="47">
        <f t="shared" si="269"/>
        <v>-9</v>
      </c>
      <c r="X1315" s="48">
        <f t="shared" ca="1" si="270"/>
        <v>-0.27272727272727271</v>
      </c>
      <c r="Y1315" s="47" t="str">
        <f t="shared" ca="1" si="271"/>
        <v>DEGROWTH</v>
      </c>
      <c r="Z1315" s="50">
        <v>0</v>
      </c>
      <c r="AA1315" s="50">
        <f t="shared" si="272"/>
        <v>0</v>
      </c>
      <c r="AB1315" s="27">
        <v>1000001449</v>
      </c>
    </row>
    <row r="1316" spans="1:28" s="27" customFormat="1" ht="13.8" hidden="1">
      <c r="A1316" s="39" t="s">
        <v>2568</v>
      </c>
      <c r="B1316" s="58" t="s">
        <v>71</v>
      </c>
      <c r="C1316" s="65" t="s">
        <v>2735</v>
      </c>
      <c r="D1316" s="59">
        <v>1000001432</v>
      </c>
      <c r="E1316" s="60" t="s">
        <v>2736</v>
      </c>
      <c r="F1316" s="40">
        <v>43447</v>
      </c>
      <c r="G1316" s="40" t="str">
        <f t="shared" si="260"/>
        <v>-</v>
      </c>
      <c r="H1316" s="40"/>
      <c r="I1316" s="41">
        <v>0</v>
      </c>
      <c r="J1316" s="41">
        <f t="shared" ca="1" si="261"/>
        <v>0</v>
      </c>
      <c r="K1316" s="42">
        <v>0</v>
      </c>
      <c r="L1316" s="43">
        <f t="shared" ca="1" si="262"/>
        <v>0</v>
      </c>
      <c r="M1316" s="43" t="str">
        <f t="shared" ca="1" si="263"/>
        <v>-</v>
      </c>
      <c r="N1316" s="44">
        <v>0</v>
      </c>
      <c r="O1316" s="45" t="str">
        <f t="shared" ca="1" si="264"/>
        <v>Nov</v>
      </c>
      <c r="P1316" s="42">
        <v>0</v>
      </c>
      <c r="Q1316" s="44">
        <f t="shared" si="265"/>
        <v>0</v>
      </c>
      <c r="R1316" s="45">
        <f t="shared" ca="1" si="266"/>
        <v>0</v>
      </c>
      <c r="S1316" s="44" t="b">
        <f t="shared" si="267"/>
        <v>0</v>
      </c>
      <c r="T1316" s="46">
        <v>44</v>
      </c>
      <c r="U1316" s="46" t="str">
        <f t="shared" ca="1" si="268"/>
        <v>Dec</v>
      </c>
      <c r="V1316" s="42">
        <v>44</v>
      </c>
      <c r="W1316" s="47">
        <f t="shared" si="269"/>
        <v>-44</v>
      </c>
      <c r="X1316" s="48">
        <f t="shared" ca="1" si="270"/>
        <v>-1</v>
      </c>
      <c r="Y1316" s="47" t="str">
        <f t="shared" ca="1" si="271"/>
        <v>DEGROWTH</v>
      </c>
      <c r="Z1316" s="50">
        <v>1</v>
      </c>
      <c r="AA1316" s="50">
        <f t="shared" si="272"/>
        <v>0</v>
      </c>
      <c r="AB1316" s="27">
        <v>1000001432</v>
      </c>
    </row>
    <row r="1317" spans="1:28" s="27" customFormat="1" ht="13.8" hidden="1">
      <c r="A1317" s="39" t="s">
        <v>2568</v>
      </c>
      <c r="B1317" s="58" t="s">
        <v>71</v>
      </c>
      <c r="C1317" s="65" t="s">
        <v>2737</v>
      </c>
      <c r="D1317" s="59">
        <v>1000001450</v>
      </c>
      <c r="E1317" s="60" t="s">
        <v>2738</v>
      </c>
      <c r="F1317" s="40">
        <v>43460</v>
      </c>
      <c r="G1317" s="40" t="str">
        <f t="shared" si="260"/>
        <v>Targeted Dealer</v>
      </c>
      <c r="H1317" s="40"/>
      <c r="I1317" s="41">
        <v>150</v>
      </c>
      <c r="J1317" s="41">
        <f t="shared" ca="1" si="261"/>
        <v>3304.8387096774195</v>
      </c>
      <c r="K1317" s="42">
        <v>99</v>
      </c>
      <c r="L1317" s="43">
        <f t="shared" ca="1" si="262"/>
        <v>-3205.8387096774195</v>
      </c>
      <c r="M1317" s="43">
        <f t="shared" ca="1" si="263"/>
        <v>2.9956076134699856</v>
      </c>
      <c r="N1317" s="44">
        <v>66</v>
      </c>
      <c r="O1317" s="45" t="str">
        <f t="shared" ca="1" si="264"/>
        <v>Nov</v>
      </c>
      <c r="P1317" s="42">
        <v>66</v>
      </c>
      <c r="Q1317" s="44">
        <f t="shared" si="265"/>
        <v>33</v>
      </c>
      <c r="R1317" s="45">
        <f t="shared" ca="1" si="266"/>
        <v>0.5</v>
      </c>
      <c r="S1317" s="44" t="str">
        <f t="shared" ca="1" si="267"/>
        <v>GROWTH</v>
      </c>
      <c r="T1317" s="46">
        <v>140</v>
      </c>
      <c r="U1317" s="46" t="str">
        <f t="shared" ca="1" si="268"/>
        <v>Dec</v>
      </c>
      <c r="V1317" s="42">
        <v>140</v>
      </c>
      <c r="W1317" s="47">
        <f t="shared" si="269"/>
        <v>-41</v>
      </c>
      <c r="X1317" s="48">
        <f t="shared" ca="1" si="270"/>
        <v>-0.29285714285714282</v>
      </c>
      <c r="Y1317" s="47" t="str">
        <f t="shared" ca="1" si="271"/>
        <v>DEGROWTH</v>
      </c>
      <c r="Z1317" s="50">
        <v>0</v>
      </c>
      <c r="AA1317" s="50">
        <f t="shared" si="272"/>
        <v>0</v>
      </c>
      <c r="AB1317" s="27">
        <v>1000001450</v>
      </c>
    </row>
    <row r="1318" spans="1:28" s="27" customFormat="1" ht="13.8" hidden="1">
      <c r="A1318" s="39" t="s">
        <v>2568</v>
      </c>
      <c r="B1318" s="58" t="s">
        <v>71</v>
      </c>
      <c r="C1318" s="65" t="s">
        <v>2739</v>
      </c>
      <c r="D1318" s="59">
        <v>1000001440</v>
      </c>
      <c r="E1318" s="60" t="s">
        <v>2740</v>
      </c>
      <c r="F1318" s="40">
        <v>43470</v>
      </c>
      <c r="G1318" s="40" t="str">
        <f t="shared" si="260"/>
        <v>-</v>
      </c>
      <c r="H1318" s="40"/>
      <c r="I1318" s="41">
        <v>0</v>
      </c>
      <c r="J1318" s="41">
        <f t="shared" ca="1" si="261"/>
        <v>0</v>
      </c>
      <c r="K1318" s="42">
        <v>0</v>
      </c>
      <c r="L1318" s="43">
        <f t="shared" ca="1" si="262"/>
        <v>0</v>
      </c>
      <c r="M1318" s="43" t="str">
        <f t="shared" ca="1" si="263"/>
        <v>-</v>
      </c>
      <c r="N1318" s="44">
        <v>0</v>
      </c>
      <c r="O1318" s="45" t="str">
        <f t="shared" ca="1" si="264"/>
        <v>Nov</v>
      </c>
      <c r="P1318" s="42">
        <v>0</v>
      </c>
      <c r="Q1318" s="44">
        <f t="shared" si="265"/>
        <v>0</v>
      </c>
      <c r="R1318" s="45">
        <f t="shared" ca="1" si="266"/>
        <v>0</v>
      </c>
      <c r="S1318" s="44" t="b">
        <f t="shared" si="267"/>
        <v>0</v>
      </c>
      <c r="T1318" s="46">
        <v>36</v>
      </c>
      <c r="U1318" s="46" t="str">
        <f t="shared" ca="1" si="268"/>
        <v>Dec</v>
      </c>
      <c r="V1318" s="42">
        <v>36</v>
      </c>
      <c r="W1318" s="47">
        <f t="shared" si="269"/>
        <v>-36</v>
      </c>
      <c r="X1318" s="48">
        <f t="shared" ca="1" si="270"/>
        <v>-1</v>
      </c>
      <c r="Y1318" s="47" t="str">
        <f t="shared" ca="1" si="271"/>
        <v>DEGROWTH</v>
      </c>
      <c r="Z1318" s="50">
        <v>1</v>
      </c>
      <c r="AA1318" s="50">
        <f t="shared" si="272"/>
        <v>0</v>
      </c>
      <c r="AB1318" s="27">
        <v>1000001440</v>
      </c>
    </row>
    <row r="1319" spans="1:28" s="27" customFormat="1" ht="13.8" hidden="1">
      <c r="A1319" s="39" t="s">
        <v>2568</v>
      </c>
      <c r="B1319" s="58" t="s">
        <v>71</v>
      </c>
      <c r="C1319" s="65" t="s">
        <v>2741</v>
      </c>
      <c r="D1319" s="59">
        <v>1000001441</v>
      </c>
      <c r="E1319" s="60" t="s">
        <v>2742</v>
      </c>
      <c r="F1319" s="40">
        <v>43581</v>
      </c>
      <c r="G1319" s="40" t="str">
        <f t="shared" si="260"/>
        <v>-</v>
      </c>
      <c r="H1319" s="40"/>
      <c r="I1319" s="41">
        <v>0</v>
      </c>
      <c r="J1319" s="41">
        <f t="shared" ca="1" si="261"/>
        <v>0</v>
      </c>
      <c r="K1319" s="42">
        <v>0</v>
      </c>
      <c r="L1319" s="43">
        <f t="shared" ca="1" si="262"/>
        <v>0</v>
      </c>
      <c r="M1319" s="43" t="str">
        <f t="shared" ca="1" si="263"/>
        <v>-</v>
      </c>
      <c r="N1319" s="44">
        <v>0</v>
      </c>
      <c r="O1319" s="45" t="str">
        <f t="shared" ca="1" si="264"/>
        <v>Nov</v>
      </c>
      <c r="P1319" s="42">
        <v>0</v>
      </c>
      <c r="Q1319" s="44">
        <f t="shared" si="265"/>
        <v>0</v>
      </c>
      <c r="R1319" s="45">
        <f t="shared" ca="1" si="266"/>
        <v>0</v>
      </c>
      <c r="S1319" s="44" t="b">
        <f t="shared" si="267"/>
        <v>0</v>
      </c>
      <c r="T1319" s="46">
        <v>89</v>
      </c>
      <c r="U1319" s="46" t="str">
        <f t="shared" ca="1" si="268"/>
        <v>Dec</v>
      </c>
      <c r="V1319" s="42">
        <v>89</v>
      </c>
      <c r="W1319" s="47">
        <f t="shared" si="269"/>
        <v>-89</v>
      </c>
      <c r="X1319" s="48">
        <f t="shared" ca="1" si="270"/>
        <v>-1</v>
      </c>
      <c r="Y1319" s="47" t="str">
        <f t="shared" ca="1" si="271"/>
        <v>DEGROWTH</v>
      </c>
      <c r="Z1319" s="50">
        <v>1</v>
      </c>
      <c r="AA1319" s="50">
        <f t="shared" si="272"/>
        <v>0</v>
      </c>
      <c r="AB1319" s="27">
        <v>1000001441</v>
      </c>
    </row>
    <row r="1320" spans="1:28" s="27" customFormat="1" ht="13.8" hidden="1">
      <c r="A1320" s="39" t="s">
        <v>2568</v>
      </c>
      <c r="B1320" s="58" t="s">
        <v>71</v>
      </c>
      <c r="C1320" s="65" t="s">
        <v>2743</v>
      </c>
      <c r="D1320" s="59">
        <v>1000001443</v>
      </c>
      <c r="E1320" s="60" t="s">
        <v>2744</v>
      </c>
      <c r="F1320" s="40">
        <v>43616</v>
      </c>
      <c r="G1320" s="40" t="str">
        <f t="shared" si="260"/>
        <v>Targeted Dealer</v>
      </c>
      <c r="H1320" s="40"/>
      <c r="I1320" s="41">
        <v>10</v>
      </c>
      <c r="J1320" s="41">
        <f t="shared" ca="1" si="261"/>
        <v>220.32258064516128</v>
      </c>
      <c r="K1320" s="42">
        <v>6</v>
      </c>
      <c r="L1320" s="43">
        <f t="shared" ca="1" si="262"/>
        <v>-214.32258064516128</v>
      </c>
      <c r="M1320" s="43">
        <f t="shared" ca="1" si="263"/>
        <v>2.7232796486090778</v>
      </c>
      <c r="N1320" s="44">
        <v>0</v>
      </c>
      <c r="O1320" s="45" t="str">
        <f t="shared" ca="1" si="264"/>
        <v>Nov</v>
      </c>
      <c r="P1320" s="42">
        <v>0</v>
      </c>
      <c r="Q1320" s="44">
        <f t="shared" si="265"/>
        <v>6</v>
      </c>
      <c r="R1320" s="45">
        <f t="shared" ca="1" si="266"/>
        <v>0</v>
      </c>
      <c r="S1320" s="44" t="b">
        <f t="shared" si="267"/>
        <v>0</v>
      </c>
      <c r="T1320" s="46">
        <v>8</v>
      </c>
      <c r="U1320" s="46" t="str">
        <f t="shared" ca="1" si="268"/>
        <v>Dec</v>
      </c>
      <c r="V1320" s="42">
        <v>8</v>
      </c>
      <c r="W1320" s="47">
        <f t="shared" si="269"/>
        <v>-2</v>
      </c>
      <c r="X1320" s="48">
        <f t="shared" ca="1" si="270"/>
        <v>-0.25</v>
      </c>
      <c r="Y1320" s="47" t="str">
        <f t="shared" ca="1" si="271"/>
        <v>DEGROWTH</v>
      </c>
      <c r="Z1320" s="50">
        <v>0</v>
      </c>
      <c r="AA1320" s="50">
        <f t="shared" si="272"/>
        <v>0</v>
      </c>
      <c r="AB1320" s="27">
        <v>1000001443</v>
      </c>
    </row>
    <row r="1321" spans="1:28" s="27" customFormat="1" ht="13.8" hidden="1">
      <c r="A1321" s="39" t="s">
        <v>2568</v>
      </c>
      <c r="B1321" s="58" t="s">
        <v>71</v>
      </c>
      <c r="C1321" s="65" t="s">
        <v>2745</v>
      </c>
      <c r="D1321" s="59">
        <v>1000001421</v>
      </c>
      <c r="E1321" s="60" t="s">
        <v>2746</v>
      </c>
      <c r="F1321" s="40">
        <v>43622</v>
      </c>
      <c r="G1321" s="40" t="str">
        <f t="shared" si="260"/>
        <v>Targeted Dealer</v>
      </c>
      <c r="H1321" s="40"/>
      <c r="I1321" s="41">
        <v>88</v>
      </c>
      <c r="J1321" s="41">
        <f t="shared" ca="1" si="261"/>
        <v>1938.8387096774195</v>
      </c>
      <c r="K1321" s="42">
        <v>53</v>
      </c>
      <c r="L1321" s="43">
        <f t="shared" ca="1" si="262"/>
        <v>-1885.8387096774195</v>
      </c>
      <c r="M1321" s="43">
        <f t="shared" ca="1" si="263"/>
        <v>2.7335951018235058</v>
      </c>
      <c r="N1321" s="44">
        <v>60</v>
      </c>
      <c r="O1321" s="45" t="str">
        <f t="shared" ca="1" si="264"/>
        <v>Nov</v>
      </c>
      <c r="P1321" s="42">
        <v>60</v>
      </c>
      <c r="Q1321" s="44">
        <f t="shared" si="265"/>
        <v>-7</v>
      </c>
      <c r="R1321" s="45">
        <f t="shared" ca="1" si="266"/>
        <v>-0.1166666666666667</v>
      </c>
      <c r="S1321" s="44" t="str">
        <f t="shared" ca="1" si="267"/>
        <v>DEGROWTH</v>
      </c>
      <c r="T1321" s="46">
        <v>51</v>
      </c>
      <c r="U1321" s="46" t="str">
        <f t="shared" ca="1" si="268"/>
        <v>Dec</v>
      </c>
      <c r="V1321" s="42">
        <v>51</v>
      </c>
      <c r="W1321" s="47">
        <f t="shared" si="269"/>
        <v>2</v>
      </c>
      <c r="X1321" s="48">
        <f t="shared" ca="1" si="270"/>
        <v>3.9215686274509887E-2</v>
      </c>
      <c r="Y1321" s="47" t="str">
        <f t="shared" ca="1" si="271"/>
        <v>GROWTH</v>
      </c>
      <c r="Z1321" s="50">
        <v>0</v>
      </c>
      <c r="AA1321" s="50">
        <f t="shared" si="272"/>
        <v>0</v>
      </c>
      <c r="AB1321" s="27">
        <v>1000001421</v>
      </c>
    </row>
    <row r="1322" spans="1:28" s="27" customFormat="1" ht="13.8" hidden="1">
      <c r="A1322" s="39" t="s">
        <v>2568</v>
      </c>
      <c r="B1322" s="58" t="s">
        <v>71</v>
      </c>
      <c r="C1322" s="65" t="s">
        <v>2747</v>
      </c>
      <c r="D1322" s="59">
        <v>1000001423</v>
      </c>
      <c r="E1322" s="60" t="s">
        <v>2748</v>
      </c>
      <c r="F1322" s="40">
        <v>43735</v>
      </c>
      <c r="G1322" s="40" t="str">
        <f t="shared" si="260"/>
        <v>Targeted Dealer</v>
      </c>
      <c r="H1322" s="40"/>
      <c r="I1322" s="41">
        <v>150</v>
      </c>
      <c r="J1322" s="41">
        <f t="shared" ca="1" si="261"/>
        <v>3304.8387096774195</v>
      </c>
      <c r="K1322" s="42">
        <v>167</v>
      </c>
      <c r="L1322" s="43">
        <f t="shared" ca="1" si="262"/>
        <v>-3137.8387096774195</v>
      </c>
      <c r="M1322" s="43">
        <f t="shared" ca="1" si="263"/>
        <v>5.0531966813079556</v>
      </c>
      <c r="N1322" s="44">
        <v>140</v>
      </c>
      <c r="O1322" s="45" t="str">
        <f t="shared" ca="1" si="264"/>
        <v>Nov</v>
      </c>
      <c r="P1322" s="42">
        <v>140</v>
      </c>
      <c r="Q1322" s="44">
        <f t="shared" si="265"/>
        <v>27</v>
      </c>
      <c r="R1322" s="45">
        <f t="shared" ca="1" si="266"/>
        <v>0.19285714285714284</v>
      </c>
      <c r="S1322" s="44" t="str">
        <f t="shared" ca="1" si="267"/>
        <v>GROWTH</v>
      </c>
      <c r="T1322" s="46">
        <v>25</v>
      </c>
      <c r="U1322" s="46" t="str">
        <f t="shared" ca="1" si="268"/>
        <v>Dec</v>
      </c>
      <c r="V1322" s="42">
        <v>25</v>
      </c>
      <c r="W1322" s="47">
        <f t="shared" si="269"/>
        <v>142</v>
      </c>
      <c r="X1322" s="48">
        <f t="shared" ca="1" si="270"/>
        <v>5.68</v>
      </c>
      <c r="Y1322" s="47" t="str">
        <f t="shared" ca="1" si="271"/>
        <v>GROWTH</v>
      </c>
      <c r="Z1322" s="50">
        <v>0</v>
      </c>
      <c r="AA1322" s="50">
        <f t="shared" si="272"/>
        <v>0</v>
      </c>
      <c r="AB1322" s="27">
        <v>1000001423</v>
      </c>
    </row>
    <row r="1323" spans="1:28" s="27" customFormat="1" ht="13.8" hidden="1">
      <c r="A1323" s="39" t="s">
        <v>2568</v>
      </c>
      <c r="B1323" s="58" t="s">
        <v>71</v>
      </c>
      <c r="C1323" s="65" t="s">
        <v>2749</v>
      </c>
      <c r="D1323" s="59">
        <v>1000001425</v>
      </c>
      <c r="E1323" s="60" t="s">
        <v>2750</v>
      </c>
      <c r="F1323" s="40">
        <v>43742</v>
      </c>
      <c r="G1323" s="40" t="str">
        <f t="shared" si="260"/>
        <v>Targeted Dealer</v>
      </c>
      <c r="H1323" s="40"/>
      <c r="I1323" s="41">
        <v>70</v>
      </c>
      <c r="J1323" s="41">
        <f t="shared" ca="1" si="261"/>
        <v>1542.2580645161293</v>
      </c>
      <c r="K1323" s="42">
        <v>50</v>
      </c>
      <c r="L1323" s="43">
        <f t="shared" ca="1" si="262"/>
        <v>-1492.2580645161293</v>
      </c>
      <c r="M1323" s="43">
        <f t="shared" ca="1" si="263"/>
        <v>3.2419995816774727</v>
      </c>
      <c r="N1323" s="44">
        <v>40</v>
      </c>
      <c r="O1323" s="45" t="str">
        <f t="shared" ca="1" si="264"/>
        <v>Nov</v>
      </c>
      <c r="P1323" s="42">
        <v>40</v>
      </c>
      <c r="Q1323" s="44">
        <f t="shared" si="265"/>
        <v>10</v>
      </c>
      <c r="R1323" s="45">
        <f t="shared" ca="1" si="266"/>
        <v>0.25</v>
      </c>
      <c r="S1323" s="44" t="str">
        <f t="shared" ca="1" si="267"/>
        <v>GROWTH</v>
      </c>
      <c r="T1323" s="46">
        <v>40</v>
      </c>
      <c r="U1323" s="46" t="str">
        <f t="shared" ca="1" si="268"/>
        <v>Dec</v>
      </c>
      <c r="V1323" s="42">
        <v>40</v>
      </c>
      <c r="W1323" s="47">
        <f t="shared" si="269"/>
        <v>10</v>
      </c>
      <c r="X1323" s="48">
        <f t="shared" ca="1" si="270"/>
        <v>0.25</v>
      </c>
      <c r="Y1323" s="47" t="str">
        <f t="shared" ca="1" si="271"/>
        <v>GROWTH</v>
      </c>
      <c r="Z1323" s="50">
        <v>0</v>
      </c>
      <c r="AA1323" s="50">
        <f t="shared" si="272"/>
        <v>0</v>
      </c>
      <c r="AB1323" s="27">
        <v>1000001425</v>
      </c>
    </row>
    <row r="1324" spans="1:28" s="27" customFormat="1" ht="13.8" hidden="1">
      <c r="A1324" s="39" t="s">
        <v>2568</v>
      </c>
      <c r="B1324" s="58" t="s">
        <v>71</v>
      </c>
      <c r="C1324" s="65" t="s">
        <v>2751</v>
      </c>
      <c r="D1324" s="59">
        <v>1000001431</v>
      </c>
      <c r="E1324" s="60" t="s">
        <v>2752</v>
      </c>
      <c r="F1324" s="40">
        <v>43780</v>
      </c>
      <c r="G1324" s="40" t="str">
        <f t="shared" si="260"/>
        <v>Targeted Dealer</v>
      </c>
      <c r="H1324" s="40"/>
      <c r="I1324" s="41">
        <v>50</v>
      </c>
      <c r="J1324" s="41">
        <f t="shared" ca="1" si="261"/>
        <v>1101.6129032258063</v>
      </c>
      <c r="K1324" s="42">
        <v>48.5</v>
      </c>
      <c r="L1324" s="43">
        <f t="shared" ca="1" si="262"/>
        <v>-1053.1129032258063</v>
      </c>
      <c r="M1324" s="43">
        <f t="shared" ca="1" si="263"/>
        <v>4.402635431918009</v>
      </c>
      <c r="N1324" s="44">
        <v>51</v>
      </c>
      <c r="O1324" s="45" t="str">
        <f t="shared" ca="1" si="264"/>
        <v>Nov</v>
      </c>
      <c r="P1324" s="42">
        <v>51</v>
      </c>
      <c r="Q1324" s="44">
        <f t="shared" si="265"/>
        <v>-2.5</v>
      </c>
      <c r="R1324" s="45">
        <f t="shared" ca="1" si="266"/>
        <v>-4.9019607843137303E-2</v>
      </c>
      <c r="S1324" s="44" t="str">
        <f t="shared" ca="1" si="267"/>
        <v>DEGROWTH</v>
      </c>
      <c r="T1324" s="46">
        <v>1027</v>
      </c>
      <c r="U1324" s="46" t="str">
        <f t="shared" ca="1" si="268"/>
        <v>Dec</v>
      </c>
      <c r="V1324" s="42">
        <v>1027</v>
      </c>
      <c r="W1324" s="47">
        <f t="shared" si="269"/>
        <v>-978.5</v>
      </c>
      <c r="X1324" s="48">
        <f t="shared" ca="1" si="270"/>
        <v>-0.95277507302823761</v>
      </c>
      <c r="Y1324" s="47" t="str">
        <f t="shared" ca="1" si="271"/>
        <v>DEGROWTH</v>
      </c>
      <c r="Z1324" s="50">
        <v>0</v>
      </c>
      <c r="AA1324" s="50">
        <f t="shared" si="272"/>
        <v>0</v>
      </c>
      <c r="AB1324" s="27">
        <v>1000001431</v>
      </c>
    </row>
    <row r="1325" spans="1:28" s="27" customFormat="1" ht="13.8" hidden="1">
      <c r="A1325" s="39" t="s">
        <v>2568</v>
      </c>
      <c r="B1325" s="58" t="s">
        <v>71</v>
      </c>
      <c r="C1325" s="65" t="s">
        <v>2753</v>
      </c>
      <c r="D1325" s="59">
        <v>1000001451</v>
      </c>
      <c r="E1325" s="60" t="s">
        <v>2754</v>
      </c>
      <c r="F1325" s="40">
        <v>43952</v>
      </c>
      <c r="G1325" s="40" t="str">
        <f t="shared" si="260"/>
        <v>Targeted Dealer</v>
      </c>
      <c r="H1325" s="40"/>
      <c r="I1325" s="41">
        <v>750</v>
      </c>
      <c r="J1325" s="41">
        <f t="shared" ca="1" si="261"/>
        <v>16524.193548387098</v>
      </c>
      <c r="K1325" s="42">
        <v>467</v>
      </c>
      <c r="L1325" s="43">
        <f t="shared" ca="1" si="262"/>
        <v>-16057.193548387098</v>
      </c>
      <c r="M1325" s="43">
        <f t="shared" ca="1" si="263"/>
        <v>2.8261591020009758</v>
      </c>
      <c r="N1325" s="44">
        <v>166</v>
      </c>
      <c r="O1325" s="45" t="str">
        <f t="shared" ca="1" si="264"/>
        <v>Nov</v>
      </c>
      <c r="P1325" s="42">
        <v>166</v>
      </c>
      <c r="Q1325" s="44">
        <f t="shared" si="265"/>
        <v>301</v>
      </c>
      <c r="R1325" s="45">
        <f t="shared" ca="1" si="266"/>
        <v>1.8132530120481927</v>
      </c>
      <c r="S1325" s="44" t="str">
        <f t="shared" ca="1" si="267"/>
        <v>GROWTH</v>
      </c>
      <c r="T1325" s="46">
        <v>730.25</v>
      </c>
      <c r="U1325" s="46" t="str">
        <f t="shared" ca="1" si="268"/>
        <v>Dec</v>
      </c>
      <c r="V1325" s="42">
        <v>730.25</v>
      </c>
      <c r="W1325" s="47">
        <f t="shared" si="269"/>
        <v>-263.25</v>
      </c>
      <c r="X1325" s="48">
        <f t="shared" ca="1" si="270"/>
        <v>-0.36049298185552892</v>
      </c>
      <c r="Y1325" s="47" t="str">
        <f t="shared" ca="1" si="271"/>
        <v>DEGROWTH</v>
      </c>
      <c r="Z1325" s="50">
        <v>0</v>
      </c>
      <c r="AA1325" s="50">
        <f t="shared" si="272"/>
        <v>0</v>
      </c>
      <c r="AB1325" s="27">
        <v>1000001451</v>
      </c>
    </row>
    <row r="1326" spans="1:28" s="27" customFormat="1" ht="13.8" hidden="1">
      <c r="A1326" s="39" t="s">
        <v>2568</v>
      </c>
      <c r="B1326" s="58" t="s">
        <v>71</v>
      </c>
      <c r="C1326" s="65" t="s">
        <v>2755</v>
      </c>
      <c r="D1326" s="59">
        <v>1000001428</v>
      </c>
      <c r="E1326" s="60" t="s">
        <v>2756</v>
      </c>
      <c r="F1326" s="40">
        <v>43981</v>
      </c>
      <c r="G1326" s="40" t="str">
        <f t="shared" si="260"/>
        <v>Targeted Dealer</v>
      </c>
      <c r="H1326" s="40"/>
      <c r="I1326" s="41">
        <v>500</v>
      </c>
      <c r="J1326" s="41">
        <f t="shared" ca="1" si="261"/>
        <v>11016.129032258064</v>
      </c>
      <c r="K1326" s="42">
        <v>445</v>
      </c>
      <c r="L1326" s="43">
        <f t="shared" ca="1" si="262"/>
        <v>-10571.129032258064</v>
      </c>
      <c r="M1326" s="43">
        <f t="shared" ca="1" si="263"/>
        <v>4.0395314787701322</v>
      </c>
      <c r="N1326" s="44">
        <v>286</v>
      </c>
      <c r="O1326" s="45" t="str">
        <f t="shared" ca="1" si="264"/>
        <v>Nov</v>
      </c>
      <c r="P1326" s="42">
        <v>286</v>
      </c>
      <c r="Q1326" s="44">
        <f t="shared" si="265"/>
        <v>159</v>
      </c>
      <c r="R1326" s="45">
        <f t="shared" ca="1" si="266"/>
        <v>0.55594405594405605</v>
      </c>
      <c r="S1326" s="44" t="str">
        <f t="shared" ca="1" si="267"/>
        <v>GROWTH</v>
      </c>
      <c r="T1326" s="46">
        <v>466</v>
      </c>
      <c r="U1326" s="46" t="str">
        <f t="shared" ca="1" si="268"/>
        <v>Dec</v>
      </c>
      <c r="V1326" s="42">
        <v>466</v>
      </c>
      <c r="W1326" s="47">
        <f t="shared" si="269"/>
        <v>-21</v>
      </c>
      <c r="X1326" s="48">
        <f t="shared" ca="1" si="270"/>
        <v>-4.5064377682403456E-2</v>
      </c>
      <c r="Y1326" s="47" t="str">
        <f t="shared" ca="1" si="271"/>
        <v>DEGROWTH</v>
      </c>
      <c r="Z1326" s="50">
        <v>0</v>
      </c>
      <c r="AA1326" s="50">
        <f t="shared" si="272"/>
        <v>0</v>
      </c>
      <c r="AB1326" s="27">
        <v>1000001428</v>
      </c>
    </row>
    <row r="1327" spans="1:28" s="27" customFormat="1" ht="13.8" hidden="1">
      <c r="A1327" s="39" t="s">
        <v>2568</v>
      </c>
      <c r="B1327" s="58" t="s">
        <v>71</v>
      </c>
      <c r="C1327" s="65" t="s">
        <v>2757</v>
      </c>
      <c r="D1327" s="59">
        <v>1000001377</v>
      </c>
      <c r="E1327" s="60" t="s">
        <v>2758</v>
      </c>
      <c r="F1327" s="40">
        <v>44018</v>
      </c>
      <c r="G1327" s="40" t="str">
        <f t="shared" si="260"/>
        <v>Targeted Dealer</v>
      </c>
      <c r="H1327" s="40"/>
      <c r="I1327" s="41">
        <v>1900</v>
      </c>
      <c r="J1327" s="41">
        <f t="shared" ca="1" si="261"/>
        <v>41861.290322580644</v>
      </c>
      <c r="K1327" s="42">
        <v>1681.65</v>
      </c>
      <c r="L1327" s="43">
        <f t="shared" ca="1" si="262"/>
        <v>-40179.640322580643</v>
      </c>
      <c r="M1327" s="43">
        <f t="shared" ca="1" si="263"/>
        <v>4.0171958079679433</v>
      </c>
      <c r="N1327" s="44">
        <v>1608.4999999999998</v>
      </c>
      <c r="O1327" s="45" t="str">
        <f t="shared" ca="1" si="264"/>
        <v>Nov</v>
      </c>
      <c r="P1327" s="42">
        <v>1608.4999999999998</v>
      </c>
      <c r="Q1327" s="44">
        <f t="shared" si="265"/>
        <v>73.150000000000318</v>
      </c>
      <c r="R1327" s="45">
        <f t="shared" ca="1" si="266"/>
        <v>4.5477152626671069E-2</v>
      </c>
      <c r="S1327" s="44" t="str">
        <f t="shared" ca="1" si="267"/>
        <v>GROWTH</v>
      </c>
      <c r="T1327" s="46">
        <v>1877.0000000000002</v>
      </c>
      <c r="U1327" s="46" t="str">
        <f t="shared" ca="1" si="268"/>
        <v>Dec</v>
      </c>
      <c r="V1327" s="42">
        <v>1877.0000000000002</v>
      </c>
      <c r="W1327" s="47">
        <f t="shared" si="269"/>
        <v>-195.35000000000014</v>
      </c>
      <c r="X1327" s="48">
        <f t="shared" ca="1" si="270"/>
        <v>-0.1040756526371871</v>
      </c>
      <c r="Y1327" s="47" t="str">
        <f t="shared" ca="1" si="271"/>
        <v>DEGROWTH</v>
      </c>
      <c r="Z1327" s="50">
        <v>0</v>
      </c>
      <c r="AA1327" s="50">
        <f t="shared" si="272"/>
        <v>0</v>
      </c>
      <c r="AB1327" s="27">
        <v>1000001377</v>
      </c>
    </row>
    <row r="1328" spans="1:28" s="27" customFormat="1" ht="13.8" hidden="1">
      <c r="A1328" s="39" t="s">
        <v>2568</v>
      </c>
      <c r="B1328" s="58" t="s">
        <v>71</v>
      </c>
      <c r="C1328" s="65" t="s">
        <v>2759</v>
      </c>
      <c r="D1328" s="59">
        <v>1000001426</v>
      </c>
      <c r="E1328" s="60" t="s">
        <v>2760</v>
      </c>
      <c r="F1328" s="40">
        <v>44049</v>
      </c>
      <c r="G1328" s="40" t="str">
        <f t="shared" si="260"/>
        <v>Targeted Dealer</v>
      </c>
      <c r="H1328" s="40"/>
      <c r="I1328" s="41">
        <v>210</v>
      </c>
      <c r="J1328" s="41">
        <f t="shared" ca="1" si="261"/>
        <v>4626.7741935483873</v>
      </c>
      <c r="K1328" s="42">
        <v>231</v>
      </c>
      <c r="L1328" s="43">
        <f t="shared" ca="1" si="262"/>
        <v>-4395.7741935483873</v>
      </c>
      <c r="M1328" s="43">
        <f t="shared" ca="1" si="263"/>
        <v>4.9926793557833085</v>
      </c>
      <c r="N1328" s="44">
        <v>158</v>
      </c>
      <c r="O1328" s="45" t="str">
        <f t="shared" ca="1" si="264"/>
        <v>Nov</v>
      </c>
      <c r="P1328" s="42">
        <v>158</v>
      </c>
      <c r="Q1328" s="44">
        <f t="shared" si="265"/>
        <v>73</v>
      </c>
      <c r="R1328" s="45">
        <f t="shared" ca="1" si="266"/>
        <v>0.46202531645569622</v>
      </c>
      <c r="S1328" s="44" t="str">
        <f t="shared" ca="1" si="267"/>
        <v>GROWTH</v>
      </c>
      <c r="T1328" s="46">
        <v>208</v>
      </c>
      <c r="U1328" s="46" t="str">
        <f t="shared" ca="1" si="268"/>
        <v>Dec</v>
      </c>
      <c r="V1328" s="42">
        <v>208</v>
      </c>
      <c r="W1328" s="47">
        <f t="shared" si="269"/>
        <v>23</v>
      </c>
      <c r="X1328" s="48">
        <f t="shared" ca="1" si="270"/>
        <v>0.11057692307692313</v>
      </c>
      <c r="Y1328" s="47" t="str">
        <f t="shared" ca="1" si="271"/>
        <v>GROWTH</v>
      </c>
      <c r="Z1328" s="50">
        <v>0</v>
      </c>
      <c r="AA1328" s="50">
        <f t="shared" si="272"/>
        <v>0</v>
      </c>
      <c r="AB1328" s="27">
        <v>1000001426</v>
      </c>
    </row>
    <row r="1329" spans="1:28" s="27" customFormat="1" ht="13.8" hidden="1">
      <c r="A1329" s="39" t="s">
        <v>2568</v>
      </c>
      <c r="B1329" s="58" t="s">
        <v>71</v>
      </c>
      <c r="C1329" s="65" t="s">
        <v>2761</v>
      </c>
      <c r="D1329" s="59">
        <v>1000001455</v>
      </c>
      <c r="E1329" s="60" t="s">
        <v>2762</v>
      </c>
      <c r="F1329" s="40">
        <v>44049</v>
      </c>
      <c r="G1329" s="40" t="str">
        <f t="shared" si="260"/>
        <v>Targeted Dealer</v>
      </c>
      <c r="H1329" s="40"/>
      <c r="I1329" s="41">
        <v>200</v>
      </c>
      <c r="J1329" s="41">
        <f t="shared" ca="1" si="261"/>
        <v>4406.4516129032254</v>
      </c>
      <c r="K1329" s="42">
        <v>204</v>
      </c>
      <c r="L1329" s="43">
        <f t="shared" ca="1" si="262"/>
        <v>-4202.4516129032254</v>
      </c>
      <c r="M1329" s="43">
        <f t="shared" ca="1" si="263"/>
        <v>4.6295754026354325</v>
      </c>
      <c r="N1329" s="44">
        <v>68</v>
      </c>
      <c r="O1329" s="45" t="str">
        <f t="shared" ca="1" si="264"/>
        <v>Nov</v>
      </c>
      <c r="P1329" s="42">
        <v>68</v>
      </c>
      <c r="Q1329" s="44">
        <f t="shared" si="265"/>
        <v>136</v>
      </c>
      <c r="R1329" s="45">
        <f t="shared" ca="1" si="266"/>
        <v>2</v>
      </c>
      <c r="S1329" s="44" t="str">
        <f t="shared" ca="1" si="267"/>
        <v>GROWTH</v>
      </c>
      <c r="T1329" s="46">
        <v>319</v>
      </c>
      <c r="U1329" s="46" t="str">
        <f t="shared" ca="1" si="268"/>
        <v>Dec</v>
      </c>
      <c r="V1329" s="42">
        <v>319</v>
      </c>
      <c r="W1329" s="47">
        <f t="shared" si="269"/>
        <v>-115</v>
      </c>
      <c r="X1329" s="48">
        <f t="shared" ca="1" si="270"/>
        <v>-0.36050156739811912</v>
      </c>
      <c r="Y1329" s="47" t="str">
        <f t="shared" ca="1" si="271"/>
        <v>DEGROWTH</v>
      </c>
      <c r="Z1329" s="50">
        <v>0</v>
      </c>
      <c r="AA1329" s="50">
        <f t="shared" si="272"/>
        <v>0</v>
      </c>
      <c r="AB1329" s="27">
        <v>1000001455</v>
      </c>
    </row>
    <row r="1330" spans="1:28" s="27" customFormat="1" ht="13.8">
      <c r="A1330" s="39" t="s">
        <v>2568</v>
      </c>
      <c r="B1330" s="58" t="s">
        <v>71</v>
      </c>
      <c r="C1330" s="65" t="s">
        <v>2763</v>
      </c>
      <c r="D1330" s="59">
        <v>1000001442</v>
      </c>
      <c r="E1330" s="60" t="s">
        <v>2764</v>
      </c>
      <c r="F1330" s="40">
        <v>44062</v>
      </c>
      <c r="G1330" s="40" t="str">
        <f t="shared" si="260"/>
        <v>-</v>
      </c>
      <c r="H1330" s="40"/>
      <c r="I1330" s="41">
        <v>0</v>
      </c>
      <c r="J1330" s="41">
        <f t="shared" ca="1" si="261"/>
        <v>0</v>
      </c>
      <c r="K1330" s="42">
        <v>0</v>
      </c>
      <c r="L1330" s="43">
        <f t="shared" ca="1" si="262"/>
        <v>0</v>
      </c>
      <c r="M1330" s="43" t="str">
        <f t="shared" ca="1" si="263"/>
        <v>-</v>
      </c>
      <c r="N1330" s="44">
        <v>0</v>
      </c>
      <c r="O1330" s="45" t="str">
        <f t="shared" ca="1" si="264"/>
        <v>Nov</v>
      </c>
      <c r="P1330" s="42">
        <v>0</v>
      </c>
      <c r="Q1330" s="44">
        <f t="shared" si="265"/>
        <v>0</v>
      </c>
      <c r="R1330" s="45">
        <f t="shared" ca="1" si="266"/>
        <v>0</v>
      </c>
      <c r="S1330" s="44" t="b">
        <f t="shared" si="267"/>
        <v>0</v>
      </c>
      <c r="T1330" s="46">
        <v>0</v>
      </c>
      <c r="U1330" s="46" t="str">
        <f t="shared" ca="1" si="268"/>
        <v>Dec</v>
      </c>
      <c r="V1330" s="42">
        <v>0</v>
      </c>
      <c r="W1330" s="47">
        <f t="shared" si="269"/>
        <v>0</v>
      </c>
      <c r="X1330" s="48">
        <f t="shared" ca="1" si="270"/>
        <v>0</v>
      </c>
      <c r="Y1330" s="47" t="b">
        <f t="shared" si="271"/>
        <v>0</v>
      </c>
      <c r="Z1330" s="50">
        <v>1</v>
      </c>
      <c r="AA1330" s="50">
        <f t="shared" si="272"/>
        <v>0</v>
      </c>
      <c r="AB1330" s="27" t="e">
        <v>#N/A</v>
      </c>
    </row>
    <row r="1331" spans="1:28" s="27" customFormat="1" ht="13.8" hidden="1">
      <c r="A1331" s="39" t="s">
        <v>2568</v>
      </c>
      <c r="B1331" s="58" t="s">
        <v>71</v>
      </c>
      <c r="C1331" s="65" t="s">
        <v>2765</v>
      </c>
      <c r="D1331" s="59">
        <v>1000001424</v>
      </c>
      <c r="E1331" s="60" t="s">
        <v>2766</v>
      </c>
      <c r="F1331" s="40">
        <v>44096</v>
      </c>
      <c r="G1331" s="40" t="str">
        <f t="shared" si="260"/>
        <v>-</v>
      </c>
      <c r="H1331" s="40"/>
      <c r="I1331" s="41">
        <v>0</v>
      </c>
      <c r="J1331" s="41">
        <f t="shared" ca="1" si="261"/>
        <v>0</v>
      </c>
      <c r="K1331" s="42">
        <v>0</v>
      </c>
      <c r="L1331" s="43">
        <f t="shared" ca="1" si="262"/>
        <v>0</v>
      </c>
      <c r="M1331" s="43" t="str">
        <f t="shared" ca="1" si="263"/>
        <v>-</v>
      </c>
      <c r="N1331" s="44">
        <v>0</v>
      </c>
      <c r="O1331" s="45" t="str">
        <f t="shared" ca="1" si="264"/>
        <v>Nov</v>
      </c>
      <c r="P1331" s="42">
        <v>0</v>
      </c>
      <c r="Q1331" s="44">
        <f t="shared" si="265"/>
        <v>0</v>
      </c>
      <c r="R1331" s="45">
        <f t="shared" ca="1" si="266"/>
        <v>0</v>
      </c>
      <c r="S1331" s="44" t="b">
        <f t="shared" si="267"/>
        <v>0</v>
      </c>
      <c r="T1331" s="46">
        <v>16</v>
      </c>
      <c r="U1331" s="46" t="str">
        <f t="shared" ca="1" si="268"/>
        <v>Dec</v>
      </c>
      <c r="V1331" s="42">
        <v>16</v>
      </c>
      <c r="W1331" s="47">
        <f t="shared" si="269"/>
        <v>-16</v>
      </c>
      <c r="X1331" s="48">
        <f t="shared" ca="1" si="270"/>
        <v>-1</v>
      </c>
      <c r="Y1331" s="47" t="str">
        <f t="shared" ca="1" si="271"/>
        <v>DEGROWTH</v>
      </c>
      <c r="Z1331" s="50">
        <v>1</v>
      </c>
      <c r="AA1331" s="50">
        <f t="shared" si="272"/>
        <v>0</v>
      </c>
      <c r="AB1331" s="27">
        <v>1000001424</v>
      </c>
    </row>
    <row r="1332" spans="1:28" s="27" customFormat="1" ht="13.8" hidden="1">
      <c r="A1332" s="39" t="s">
        <v>2568</v>
      </c>
      <c r="B1332" s="58" t="s">
        <v>71</v>
      </c>
      <c r="C1332" s="65" t="s">
        <v>2767</v>
      </c>
      <c r="D1332" s="59">
        <v>1000001456</v>
      </c>
      <c r="E1332" s="66" t="s">
        <v>2768</v>
      </c>
      <c r="F1332" s="40">
        <v>44166</v>
      </c>
      <c r="G1332" s="40" t="str">
        <f t="shared" si="260"/>
        <v>Targeted Dealer</v>
      </c>
      <c r="H1332" s="40"/>
      <c r="I1332" s="41">
        <v>50</v>
      </c>
      <c r="J1332" s="41">
        <f t="shared" ca="1" si="261"/>
        <v>1101.6129032258063</v>
      </c>
      <c r="K1332" s="42">
        <v>12</v>
      </c>
      <c r="L1332" s="43">
        <f t="shared" ca="1" si="262"/>
        <v>-1089.6129032258063</v>
      </c>
      <c r="M1332" s="43">
        <f t="shared" ca="1" si="263"/>
        <v>1.0893118594436311</v>
      </c>
      <c r="N1332" s="44">
        <v>24</v>
      </c>
      <c r="O1332" s="45" t="str">
        <f t="shared" ca="1" si="264"/>
        <v>Nov</v>
      </c>
      <c r="P1332" s="42">
        <v>24</v>
      </c>
      <c r="Q1332" s="44">
        <f t="shared" si="265"/>
        <v>-12</v>
      </c>
      <c r="R1332" s="45">
        <f t="shared" ca="1" si="266"/>
        <v>-0.5</v>
      </c>
      <c r="S1332" s="44" t="str">
        <f t="shared" ca="1" si="267"/>
        <v>DEGROWTH</v>
      </c>
      <c r="T1332" s="46">
        <v>44</v>
      </c>
      <c r="U1332" s="46" t="str">
        <f t="shared" ca="1" si="268"/>
        <v>Dec</v>
      </c>
      <c r="V1332" s="42">
        <v>44</v>
      </c>
      <c r="W1332" s="47">
        <f t="shared" si="269"/>
        <v>-32</v>
      </c>
      <c r="X1332" s="48">
        <f t="shared" ca="1" si="270"/>
        <v>-0.72727272727272729</v>
      </c>
      <c r="Y1332" s="47" t="str">
        <f t="shared" ca="1" si="271"/>
        <v>DEGROWTH</v>
      </c>
      <c r="Z1332" s="50">
        <v>0</v>
      </c>
      <c r="AA1332" s="50">
        <f t="shared" si="272"/>
        <v>0</v>
      </c>
      <c r="AB1332" s="27">
        <v>1000001456</v>
      </c>
    </row>
    <row r="1333" spans="1:28" s="27" customFormat="1" ht="13.8" hidden="1">
      <c r="A1333" s="39" t="s">
        <v>2568</v>
      </c>
      <c r="B1333" s="58" t="s">
        <v>71</v>
      </c>
      <c r="C1333" s="65" t="s">
        <v>2769</v>
      </c>
      <c r="D1333" s="59">
        <v>1000001444</v>
      </c>
      <c r="E1333" s="66" t="s">
        <v>2770</v>
      </c>
      <c r="F1333" s="40">
        <v>44235</v>
      </c>
      <c r="G1333" s="40" t="str">
        <f t="shared" si="260"/>
        <v>Targeted Dealer</v>
      </c>
      <c r="H1333" s="40"/>
      <c r="I1333" s="41">
        <v>150</v>
      </c>
      <c r="J1333" s="41">
        <f t="shared" ca="1" si="261"/>
        <v>3304.8387096774195</v>
      </c>
      <c r="K1333" s="42">
        <v>352.5</v>
      </c>
      <c r="L1333" s="43">
        <f t="shared" ca="1" si="262"/>
        <v>-2952.3387096774195</v>
      </c>
      <c r="M1333" s="43">
        <f t="shared" ca="1" si="263"/>
        <v>10.666178623718888</v>
      </c>
      <c r="N1333" s="44">
        <v>118</v>
      </c>
      <c r="O1333" s="45" t="str">
        <f t="shared" ca="1" si="264"/>
        <v>Nov</v>
      </c>
      <c r="P1333" s="42">
        <v>118</v>
      </c>
      <c r="Q1333" s="44">
        <f t="shared" si="265"/>
        <v>234.5</v>
      </c>
      <c r="R1333" s="45">
        <f t="shared" ca="1" si="266"/>
        <v>1.9872881355932202</v>
      </c>
      <c r="S1333" s="44" t="str">
        <f t="shared" ca="1" si="267"/>
        <v>GROWTH</v>
      </c>
      <c r="T1333" s="46">
        <v>140</v>
      </c>
      <c r="U1333" s="46" t="str">
        <f t="shared" ca="1" si="268"/>
        <v>Dec</v>
      </c>
      <c r="V1333" s="42">
        <v>140</v>
      </c>
      <c r="W1333" s="47">
        <f t="shared" si="269"/>
        <v>212.5</v>
      </c>
      <c r="X1333" s="48">
        <f t="shared" ca="1" si="270"/>
        <v>1.5178571428571428</v>
      </c>
      <c r="Y1333" s="47" t="str">
        <f t="shared" ca="1" si="271"/>
        <v>GROWTH</v>
      </c>
      <c r="Z1333" s="50">
        <v>0</v>
      </c>
      <c r="AA1333" s="50">
        <f t="shared" si="272"/>
        <v>0</v>
      </c>
      <c r="AB1333" s="27">
        <v>1000001444</v>
      </c>
    </row>
    <row r="1334" spans="1:28" s="27" customFormat="1" ht="13.8" hidden="1">
      <c r="A1334" s="39" t="s">
        <v>2568</v>
      </c>
      <c r="B1334" s="58" t="s">
        <v>71</v>
      </c>
      <c r="C1334" s="59" t="s">
        <v>2771</v>
      </c>
      <c r="D1334" s="59">
        <v>1000002031</v>
      </c>
      <c r="E1334" s="60" t="s">
        <v>2772</v>
      </c>
      <c r="F1334" s="40">
        <v>44501</v>
      </c>
      <c r="G1334" s="40" t="str">
        <f t="shared" si="260"/>
        <v>Targeted Dealer</v>
      </c>
      <c r="H1334" s="40"/>
      <c r="I1334" s="41">
        <v>100</v>
      </c>
      <c r="J1334" s="41">
        <f t="shared" ca="1" si="261"/>
        <v>2203.2258064516127</v>
      </c>
      <c r="K1334" s="42">
        <v>49</v>
      </c>
      <c r="L1334" s="43">
        <f t="shared" ca="1" si="262"/>
        <v>-2154.2258064516127</v>
      </c>
      <c r="M1334" s="43">
        <f t="shared" ca="1" si="263"/>
        <v>2.2240117130307469</v>
      </c>
      <c r="N1334" s="44">
        <v>25</v>
      </c>
      <c r="O1334" s="45" t="str">
        <f t="shared" ca="1" si="264"/>
        <v>Nov</v>
      </c>
      <c r="P1334" s="42">
        <v>25</v>
      </c>
      <c r="Q1334" s="44">
        <f t="shared" si="265"/>
        <v>24</v>
      </c>
      <c r="R1334" s="45">
        <f t="shared" ca="1" si="266"/>
        <v>0.96</v>
      </c>
      <c r="S1334" s="44" t="str">
        <f t="shared" ca="1" si="267"/>
        <v>GROWTH</v>
      </c>
      <c r="T1334" s="46">
        <v>100</v>
      </c>
      <c r="U1334" s="46" t="str">
        <f t="shared" ca="1" si="268"/>
        <v>Dec</v>
      </c>
      <c r="V1334" s="42">
        <v>100</v>
      </c>
      <c r="W1334" s="47">
        <f t="shared" si="269"/>
        <v>-51</v>
      </c>
      <c r="X1334" s="48">
        <f t="shared" ca="1" si="270"/>
        <v>-0.51</v>
      </c>
      <c r="Y1334" s="47" t="str">
        <f t="shared" ca="1" si="271"/>
        <v>DEGROWTH</v>
      </c>
      <c r="Z1334" s="50">
        <v>0</v>
      </c>
      <c r="AA1334" s="50">
        <f t="shared" si="272"/>
        <v>0</v>
      </c>
      <c r="AB1334" s="27">
        <v>1000002031</v>
      </c>
    </row>
    <row r="1335" spans="1:28" s="27" customFormat="1" ht="13.8" hidden="1">
      <c r="A1335" s="39" t="s">
        <v>2568</v>
      </c>
      <c r="B1335" s="58" t="s">
        <v>71</v>
      </c>
      <c r="C1335" s="59" t="s">
        <v>2773</v>
      </c>
      <c r="D1335" s="59">
        <v>1000002068</v>
      </c>
      <c r="E1335" s="60" t="s">
        <v>2774</v>
      </c>
      <c r="F1335" s="40">
        <v>44548</v>
      </c>
      <c r="G1335" s="40" t="str">
        <f t="shared" si="260"/>
        <v>-</v>
      </c>
      <c r="H1335" s="40"/>
      <c r="I1335" s="41">
        <v>0</v>
      </c>
      <c r="J1335" s="41">
        <f t="shared" ca="1" si="261"/>
        <v>0</v>
      </c>
      <c r="K1335" s="42">
        <v>0</v>
      </c>
      <c r="L1335" s="43">
        <f t="shared" ca="1" si="262"/>
        <v>0</v>
      </c>
      <c r="M1335" s="43" t="str">
        <f t="shared" ca="1" si="263"/>
        <v>-</v>
      </c>
      <c r="N1335" s="44">
        <v>0</v>
      </c>
      <c r="O1335" s="45" t="str">
        <f t="shared" ca="1" si="264"/>
        <v>Nov</v>
      </c>
      <c r="P1335" s="42">
        <v>0</v>
      </c>
      <c r="Q1335" s="44">
        <f t="shared" si="265"/>
        <v>0</v>
      </c>
      <c r="R1335" s="45">
        <f t="shared" ca="1" si="266"/>
        <v>0</v>
      </c>
      <c r="S1335" s="44" t="b">
        <f t="shared" si="267"/>
        <v>0</v>
      </c>
      <c r="T1335" s="46">
        <v>49</v>
      </c>
      <c r="U1335" s="46" t="str">
        <f t="shared" ca="1" si="268"/>
        <v>Dec</v>
      </c>
      <c r="V1335" s="42">
        <v>49</v>
      </c>
      <c r="W1335" s="47">
        <f t="shared" si="269"/>
        <v>-49</v>
      </c>
      <c r="X1335" s="48">
        <f t="shared" ca="1" si="270"/>
        <v>-1</v>
      </c>
      <c r="Y1335" s="47" t="str">
        <f t="shared" ca="1" si="271"/>
        <v>DEGROWTH</v>
      </c>
      <c r="Z1335" s="50">
        <v>1</v>
      </c>
      <c r="AA1335" s="50">
        <f t="shared" si="272"/>
        <v>0</v>
      </c>
      <c r="AB1335" s="27">
        <v>1000002068</v>
      </c>
    </row>
    <row r="1336" spans="1:28" s="27" customFormat="1" ht="13.8" hidden="1">
      <c r="A1336" s="39" t="s">
        <v>2568</v>
      </c>
      <c r="B1336" s="58" t="s">
        <v>71</v>
      </c>
      <c r="C1336" s="59" t="s">
        <v>2775</v>
      </c>
      <c r="D1336" s="59">
        <v>1000002083</v>
      </c>
      <c r="E1336" s="60" t="s">
        <v>2776</v>
      </c>
      <c r="F1336" s="40">
        <v>44569</v>
      </c>
      <c r="G1336" s="40" t="str">
        <f t="shared" si="260"/>
        <v>-</v>
      </c>
      <c r="H1336" s="40"/>
      <c r="I1336" s="41">
        <v>0</v>
      </c>
      <c r="J1336" s="41">
        <f t="shared" ca="1" si="261"/>
        <v>0</v>
      </c>
      <c r="K1336" s="42">
        <v>17</v>
      </c>
      <c r="L1336" s="43">
        <f t="shared" ca="1" si="262"/>
        <v>17</v>
      </c>
      <c r="M1336" s="43" t="str">
        <f t="shared" ca="1" si="263"/>
        <v>-</v>
      </c>
      <c r="N1336" s="44">
        <v>0</v>
      </c>
      <c r="O1336" s="45" t="str">
        <f t="shared" ca="1" si="264"/>
        <v>Nov</v>
      </c>
      <c r="P1336" s="42">
        <v>0</v>
      </c>
      <c r="Q1336" s="44">
        <f t="shared" si="265"/>
        <v>17</v>
      </c>
      <c r="R1336" s="45">
        <f t="shared" ca="1" si="266"/>
        <v>0</v>
      </c>
      <c r="S1336" s="44" t="b">
        <f t="shared" si="267"/>
        <v>0</v>
      </c>
      <c r="T1336" s="46">
        <v>3</v>
      </c>
      <c r="U1336" s="46" t="str">
        <f t="shared" ca="1" si="268"/>
        <v>Dec</v>
      </c>
      <c r="V1336" s="42">
        <v>3</v>
      </c>
      <c r="W1336" s="47">
        <f t="shared" si="269"/>
        <v>14</v>
      </c>
      <c r="X1336" s="48">
        <f t="shared" ca="1" si="270"/>
        <v>4.666666666666667</v>
      </c>
      <c r="Y1336" s="47" t="str">
        <f t="shared" ca="1" si="271"/>
        <v>GROWTH</v>
      </c>
      <c r="Z1336" s="50">
        <v>0</v>
      </c>
      <c r="AA1336" s="50">
        <f t="shared" si="272"/>
        <v>0</v>
      </c>
      <c r="AB1336" s="27">
        <v>1000002083</v>
      </c>
    </row>
    <row r="1337" spans="1:28" s="27" customFormat="1" ht="13.8" hidden="1">
      <c r="A1337" s="39" t="s">
        <v>2568</v>
      </c>
      <c r="B1337" s="58" t="s">
        <v>71</v>
      </c>
      <c r="C1337" s="59" t="s">
        <v>2777</v>
      </c>
      <c r="D1337" s="59">
        <v>1000002522</v>
      </c>
      <c r="E1337" s="60" t="s">
        <v>2778</v>
      </c>
      <c r="F1337" s="40">
        <v>44592</v>
      </c>
      <c r="G1337" s="40" t="str">
        <f t="shared" si="260"/>
        <v>Targeted Dealer</v>
      </c>
      <c r="H1337" s="40"/>
      <c r="I1337" s="41">
        <v>120</v>
      </c>
      <c r="J1337" s="41">
        <f t="shared" ca="1" si="261"/>
        <v>2643.8709677419356</v>
      </c>
      <c r="K1337" s="42">
        <v>160</v>
      </c>
      <c r="L1337" s="43">
        <f t="shared" ca="1" si="262"/>
        <v>-2483.8709677419356</v>
      </c>
      <c r="M1337" s="43">
        <f t="shared" ca="1" si="263"/>
        <v>6.0517325524646166</v>
      </c>
      <c r="N1337" s="44">
        <v>82</v>
      </c>
      <c r="O1337" s="45" t="str">
        <f t="shared" ca="1" si="264"/>
        <v>Nov</v>
      </c>
      <c r="P1337" s="42">
        <v>82</v>
      </c>
      <c r="Q1337" s="44">
        <f t="shared" si="265"/>
        <v>78</v>
      </c>
      <c r="R1337" s="45">
        <f t="shared" ca="1" si="266"/>
        <v>0.95121951219512191</v>
      </c>
      <c r="S1337" s="44" t="str">
        <f t="shared" ca="1" si="267"/>
        <v>GROWTH</v>
      </c>
      <c r="T1337" s="46">
        <v>112</v>
      </c>
      <c r="U1337" s="46" t="str">
        <f t="shared" ca="1" si="268"/>
        <v>Dec</v>
      </c>
      <c r="V1337" s="42">
        <v>112</v>
      </c>
      <c r="W1337" s="47">
        <f t="shared" si="269"/>
        <v>48</v>
      </c>
      <c r="X1337" s="48">
        <f t="shared" ca="1" si="270"/>
        <v>0.4285714285714286</v>
      </c>
      <c r="Y1337" s="47" t="str">
        <f t="shared" ca="1" si="271"/>
        <v>GROWTH</v>
      </c>
      <c r="Z1337" s="50">
        <v>0</v>
      </c>
      <c r="AA1337" s="50">
        <f t="shared" si="272"/>
        <v>0</v>
      </c>
      <c r="AB1337" s="27">
        <v>1000002522</v>
      </c>
    </row>
    <row r="1338" spans="1:28" s="27" customFormat="1" ht="13.8" hidden="1">
      <c r="A1338" s="39" t="s">
        <v>2568</v>
      </c>
      <c r="B1338" s="58" t="s">
        <v>71</v>
      </c>
      <c r="C1338" s="65" t="s">
        <v>2779</v>
      </c>
      <c r="D1338" s="59">
        <v>1000002792</v>
      </c>
      <c r="E1338" s="58" t="s">
        <v>2780</v>
      </c>
      <c r="F1338" s="40">
        <v>44712</v>
      </c>
      <c r="G1338" s="40" t="str">
        <f t="shared" si="260"/>
        <v>-</v>
      </c>
      <c r="H1338" s="40"/>
      <c r="I1338" s="41">
        <v>0</v>
      </c>
      <c r="J1338" s="41">
        <f t="shared" ca="1" si="261"/>
        <v>0</v>
      </c>
      <c r="K1338" s="42">
        <v>0</v>
      </c>
      <c r="L1338" s="43">
        <f t="shared" ca="1" si="262"/>
        <v>0</v>
      </c>
      <c r="M1338" s="43" t="str">
        <f t="shared" ca="1" si="263"/>
        <v>-</v>
      </c>
      <c r="N1338" s="44">
        <v>0</v>
      </c>
      <c r="O1338" s="45" t="str">
        <f t="shared" ca="1" si="264"/>
        <v>Nov</v>
      </c>
      <c r="P1338" s="42">
        <v>0</v>
      </c>
      <c r="Q1338" s="44">
        <f t="shared" si="265"/>
        <v>0</v>
      </c>
      <c r="R1338" s="45">
        <f t="shared" ca="1" si="266"/>
        <v>0</v>
      </c>
      <c r="S1338" s="44" t="b">
        <f t="shared" si="267"/>
        <v>0</v>
      </c>
      <c r="T1338" s="46">
        <v>23</v>
      </c>
      <c r="U1338" s="46" t="str">
        <f t="shared" ca="1" si="268"/>
        <v>Dec</v>
      </c>
      <c r="V1338" s="42">
        <v>23</v>
      </c>
      <c r="W1338" s="47">
        <f t="shared" si="269"/>
        <v>-23</v>
      </c>
      <c r="X1338" s="48">
        <f t="shared" ca="1" si="270"/>
        <v>-1</v>
      </c>
      <c r="Y1338" s="47" t="str">
        <f t="shared" ca="1" si="271"/>
        <v>DEGROWTH</v>
      </c>
      <c r="Z1338" s="50">
        <v>1</v>
      </c>
      <c r="AA1338" s="50">
        <f t="shared" si="272"/>
        <v>0</v>
      </c>
      <c r="AB1338" s="27">
        <v>1000002792</v>
      </c>
    </row>
    <row r="1339" spans="1:28" s="27" customFormat="1" ht="13.8" hidden="1">
      <c r="A1339" s="39" t="s">
        <v>2568</v>
      </c>
      <c r="B1339" s="58" t="s">
        <v>71</v>
      </c>
      <c r="C1339" s="65" t="s">
        <v>2781</v>
      </c>
      <c r="D1339" s="59">
        <v>1000002795</v>
      </c>
      <c r="E1339" s="58" t="s">
        <v>2782</v>
      </c>
      <c r="F1339" s="40">
        <v>44719</v>
      </c>
      <c r="G1339" s="40" t="str">
        <f t="shared" si="260"/>
        <v>Targeted Dealer</v>
      </c>
      <c r="H1339" s="40"/>
      <c r="I1339" s="41">
        <v>130</v>
      </c>
      <c r="J1339" s="41">
        <f t="shared" ca="1" si="261"/>
        <v>2864.1935483870966</v>
      </c>
      <c r="K1339" s="42">
        <v>108</v>
      </c>
      <c r="L1339" s="43">
        <f t="shared" ca="1" si="262"/>
        <v>-2756.1935483870966</v>
      </c>
      <c r="M1339" s="43">
        <f t="shared" ca="1" si="263"/>
        <v>3.7706948980741077</v>
      </c>
      <c r="N1339" s="44">
        <v>132</v>
      </c>
      <c r="O1339" s="45" t="str">
        <f t="shared" ca="1" si="264"/>
        <v>Nov</v>
      </c>
      <c r="P1339" s="42">
        <v>132</v>
      </c>
      <c r="Q1339" s="44">
        <f t="shared" si="265"/>
        <v>-24</v>
      </c>
      <c r="R1339" s="45">
        <f t="shared" ca="1" si="266"/>
        <v>-0.18181818181818177</v>
      </c>
      <c r="S1339" s="44" t="str">
        <f t="shared" ca="1" si="267"/>
        <v>DEGROWTH</v>
      </c>
      <c r="T1339" s="46">
        <v>116</v>
      </c>
      <c r="U1339" s="46" t="str">
        <f t="shared" ca="1" si="268"/>
        <v>Dec</v>
      </c>
      <c r="V1339" s="42">
        <v>116</v>
      </c>
      <c r="W1339" s="47">
        <f t="shared" si="269"/>
        <v>-8</v>
      </c>
      <c r="X1339" s="48">
        <f t="shared" ca="1" si="270"/>
        <v>-6.8965517241379337E-2</v>
      </c>
      <c r="Y1339" s="47" t="str">
        <f t="shared" ca="1" si="271"/>
        <v>DEGROWTH</v>
      </c>
      <c r="Z1339" s="50">
        <v>0</v>
      </c>
      <c r="AA1339" s="50">
        <f t="shared" si="272"/>
        <v>0</v>
      </c>
      <c r="AB1339" s="27">
        <v>1000002795</v>
      </c>
    </row>
    <row r="1340" spans="1:28" s="27" customFormat="1" ht="13.8" hidden="1">
      <c r="A1340" s="39" t="s">
        <v>2568</v>
      </c>
      <c r="B1340" s="58" t="s">
        <v>71</v>
      </c>
      <c r="C1340" s="65" t="s">
        <v>2783</v>
      </c>
      <c r="D1340" s="59">
        <v>1000002663</v>
      </c>
      <c r="E1340" s="58" t="s">
        <v>2784</v>
      </c>
      <c r="F1340" s="40">
        <v>44739</v>
      </c>
      <c r="G1340" s="40" t="str">
        <f t="shared" si="260"/>
        <v>Targeted Dealer</v>
      </c>
      <c r="H1340" s="40"/>
      <c r="I1340" s="41">
        <v>7</v>
      </c>
      <c r="J1340" s="41">
        <f t="shared" ca="1" si="261"/>
        <v>154.2258064516129</v>
      </c>
      <c r="K1340" s="42">
        <v>0</v>
      </c>
      <c r="L1340" s="43">
        <f t="shared" ca="1" si="262"/>
        <v>-154.2258064516129</v>
      </c>
      <c r="M1340" s="43">
        <f t="shared" ca="1" si="263"/>
        <v>0</v>
      </c>
      <c r="N1340" s="44">
        <v>6</v>
      </c>
      <c r="O1340" s="45" t="str">
        <f t="shared" ca="1" si="264"/>
        <v>Nov</v>
      </c>
      <c r="P1340" s="42">
        <v>6</v>
      </c>
      <c r="Q1340" s="44">
        <f t="shared" si="265"/>
        <v>-6</v>
      </c>
      <c r="R1340" s="45">
        <f t="shared" ca="1" si="266"/>
        <v>-1</v>
      </c>
      <c r="S1340" s="44" t="str">
        <f t="shared" ca="1" si="267"/>
        <v>DEGROWTH</v>
      </c>
      <c r="T1340" s="46">
        <v>74</v>
      </c>
      <c r="U1340" s="46" t="str">
        <f t="shared" ca="1" si="268"/>
        <v>Dec</v>
      </c>
      <c r="V1340" s="42">
        <v>74</v>
      </c>
      <c r="W1340" s="47">
        <f t="shared" si="269"/>
        <v>-74</v>
      </c>
      <c r="X1340" s="48">
        <f t="shared" ca="1" si="270"/>
        <v>-1</v>
      </c>
      <c r="Y1340" s="47" t="str">
        <f t="shared" ca="1" si="271"/>
        <v>DEGROWTH</v>
      </c>
      <c r="Z1340" s="50">
        <v>1</v>
      </c>
      <c r="AA1340" s="50">
        <f t="shared" si="272"/>
        <v>0</v>
      </c>
      <c r="AB1340" s="27">
        <v>1000002663</v>
      </c>
    </row>
    <row r="1341" spans="1:28" s="27" customFormat="1" ht="13.8" hidden="1">
      <c r="A1341" s="39" t="s">
        <v>2568</v>
      </c>
      <c r="B1341" s="58" t="s">
        <v>71</v>
      </c>
      <c r="C1341" s="65" t="s">
        <v>2785</v>
      </c>
      <c r="D1341" s="59">
        <v>1000002673</v>
      </c>
      <c r="E1341" s="58" t="s">
        <v>387</v>
      </c>
      <c r="F1341" s="40">
        <v>44739</v>
      </c>
      <c r="G1341" s="40" t="str">
        <f t="shared" si="260"/>
        <v>Targeted Dealer</v>
      </c>
      <c r="H1341" s="40"/>
      <c r="I1341" s="41">
        <v>300</v>
      </c>
      <c r="J1341" s="41">
        <f t="shared" ca="1" si="261"/>
        <v>6609.677419354839</v>
      </c>
      <c r="K1341" s="42">
        <v>179</v>
      </c>
      <c r="L1341" s="43">
        <f t="shared" ca="1" si="262"/>
        <v>-6430.677419354839</v>
      </c>
      <c r="M1341" s="43">
        <f t="shared" ca="1" si="263"/>
        <v>2.7081503172279162</v>
      </c>
      <c r="N1341" s="44">
        <v>225</v>
      </c>
      <c r="O1341" s="45" t="str">
        <f t="shared" ca="1" si="264"/>
        <v>Nov</v>
      </c>
      <c r="P1341" s="42">
        <v>225</v>
      </c>
      <c r="Q1341" s="44">
        <f t="shared" si="265"/>
        <v>-46</v>
      </c>
      <c r="R1341" s="45">
        <f t="shared" ca="1" si="266"/>
        <v>-0.20444444444444443</v>
      </c>
      <c r="S1341" s="44" t="str">
        <f t="shared" ca="1" si="267"/>
        <v>DEGROWTH</v>
      </c>
      <c r="T1341" s="46">
        <v>410</v>
      </c>
      <c r="U1341" s="46" t="str">
        <f t="shared" ca="1" si="268"/>
        <v>Dec</v>
      </c>
      <c r="V1341" s="42">
        <v>410</v>
      </c>
      <c r="W1341" s="47">
        <f t="shared" si="269"/>
        <v>-231</v>
      </c>
      <c r="X1341" s="48">
        <f t="shared" ca="1" si="270"/>
        <v>-0.56341463414634152</v>
      </c>
      <c r="Y1341" s="47" t="str">
        <f t="shared" ca="1" si="271"/>
        <v>DEGROWTH</v>
      </c>
      <c r="Z1341" s="50">
        <v>0</v>
      </c>
      <c r="AA1341" s="50">
        <f t="shared" si="272"/>
        <v>0</v>
      </c>
      <c r="AB1341" s="27">
        <v>1000002673</v>
      </c>
    </row>
    <row r="1342" spans="1:28" s="27" customFormat="1" ht="13.8" hidden="1">
      <c r="A1342" s="39" t="s">
        <v>2568</v>
      </c>
      <c r="B1342" s="58" t="s">
        <v>71</v>
      </c>
      <c r="C1342" s="65" t="s">
        <v>2786</v>
      </c>
      <c r="D1342" s="59">
        <v>1000002889</v>
      </c>
      <c r="E1342" s="58" t="s">
        <v>2787</v>
      </c>
      <c r="F1342" s="40">
        <v>44793</v>
      </c>
      <c r="G1342" s="40" t="str">
        <f t="shared" si="260"/>
        <v>Targeted Dealer</v>
      </c>
      <c r="H1342" s="40"/>
      <c r="I1342" s="41">
        <v>300</v>
      </c>
      <c r="J1342" s="41">
        <f t="shared" ca="1" si="261"/>
        <v>6609.677419354839</v>
      </c>
      <c r="K1342" s="42">
        <v>403</v>
      </c>
      <c r="L1342" s="43">
        <f t="shared" ca="1" si="262"/>
        <v>-6206.677419354839</v>
      </c>
      <c r="M1342" s="43">
        <f t="shared" ca="1" si="263"/>
        <v>6.0971205466081022</v>
      </c>
      <c r="N1342" s="44">
        <v>195.5</v>
      </c>
      <c r="O1342" s="45" t="str">
        <f t="shared" ca="1" si="264"/>
        <v>Nov</v>
      </c>
      <c r="P1342" s="42">
        <v>195.5</v>
      </c>
      <c r="Q1342" s="44">
        <f t="shared" si="265"/>
        <v>207.5</v>
      </c>
      <c r="R1342" s="45">
        <f t="shared" ca="1" si="266"/>
        <v>1.0613810741687981</v>
      </c>
      <c r="S1342" s="44" t="str">
        <f t="shared" ca="1" si="267"/>
        <v>GROWTH</v>
      </c>
      <c r="T1342" s="46">
        <v>252.5</v>
      </c>
      <c r="U1342" s="46" t="str">
        <f t="shared" ca="1" si="268"/>
        <v>Dec</v>
      </c>
      <c r="V1342" s="42">
        <v>252.5</v>
      </c>
      <c r="W1342" s="47">
        <f t="shared" si="269"/>
        <v>150.5</v>
      </c>
      <c r="X1342" s="48">
        <f t="shared" ca="1" si="270"/>
        <v>0.59603960396039612</v>
      </c>
      <c r="Y1342" s="47" t="str">
        <f t="shared" ca="1" si="271"/>
        <v>GROWTH</v>
      </c>
      <c r="Z1342" s="50">
        <v>0</v>
      </c>
      <c r="AA1342" s="50">
        <f t="shared" si="272"/>
        <v>0</v>
      </c>
      <c r="AB1342" s="27">
        <v>1000002889</v>
      </c>
    </row>
    <row r="1343" spans="1:28" s="27" customFormat="1" ht="13.8" hidden="1">
      <c r="A1343" s="39" t="s">
        <v>2568</v>
      </c>
      <c r="B1343" s="58" t="s">
        <v>71</v>
      </c>
      <c r="C1343" s="65" t="s">
        <v>2788</v>
      </c>
      <c r="D1343" s="59">
        <v>1000003173</v>
      </c>
      <c r="E1343" s="58" t="s">
        <v>2789</v>
      </c>
      <c r="F1343" s="40">
        <v>44918</v>
      </c>
      <c r="G1343" s="40" t="str">
        <f t="shared" si="260"/>
        <v>-</v>
      </c>
      <c r="H1343" s="40"/>
      <c r="I1343" s="41">
        <v>0</v>
      </c>
      <c r="J1343" s="41">
        <f t="shared" ca="1" si="261"/>
        <v>0</v>
      </c>
      <c r="K1343" s="42">
        <v>0</v>
      </c>
      <c r="L1343" s="43">
        <f t="shared" ca="1" si="262"/>
        <v>0</v>
      </c>
      <c r="M1343" s="43" t="str">
        <f t="shared" ca="1" si="263"/>
        <v>-</v>
      </c>
      <c r="N1343" s="44">
        <v>24</v>
      </c>
      <c r="O1343" s="45" t="str">
        <f t="shared" ca="1" si="264"/>
        <v>Nov</v>
      </c>
      <c r="P1343" s="42">
        <v>24</v>
      </c>
      <c r="Q1343" s="44">
        <f t="shared" si="265"/>
        <v>-24</v>
      </c>
      <c r="R1343" s="45">
        <f t="shared" ca="1" si="266"/>
        <v>-1</v>
      </c>
      <c r="S1343" s="44" t="str">
        <f t="shared" ca="1" si="267"/>
        <v>DEGROWTH</v>
      </c>
      <c r="T1343" s="46">
        <v>20</v>
      </c>
      <c r="U1343" s="46" t="str">
        <f t="shared" ca="1" si="268"/>
        <v>Dec</v>
      </c>
      <c r="V1343" s="42">
        <v>20</v>
      </c>
      <c r="W1343" s="47">
        <f t="shared" si="269"/>
        <v>-20</v>
      </c>
      <c r="X1343" s="48">
        <f t="shared" ca="1" si="270"/>
        <v>-1</v>
      </c>
      <c r="Y1343" s="47" t="str">
        <f t="shared" ca="1" si="271"/>
        <v>DEGROWTH</v>
      </c>
      <c r="Z1343" s="50">
        <v>1</v>
      </c>
      <c r="AA1343" s="50">
        <f t="shared" si="272"/>
        <v>0</v>
      </c>
      <c r="AB1343" s="27">
        <v>1000003173</v>
      </c>
    </row>
    <row r="1344" spans="1:28" s="27" customFormat="1" ht="13.8" hidden="1">
      <c r="A1344" s="39" t="s">
        <v>2568</v>
      </c>
      <c r="B1344" s="58" t="s">
        <v>71</v>
      </c>
      <c r="C1344" s="65" t="s">
        <v>2790</v>
      </c>
      <c r="D1344" s="59">
        <v>1000003232</v>
      </c>
      <c r="E1344" s="58" t="s">
        <v>2791</v>
      </c>
      <c r="F1344" s="40">
        <v>44935</v>
      </c>
      <c r="G1344" s="40" t="str">
        <f t="shared" si="260"/>
        <v>Targeted Dealer</v>
      </c>
      <c r="H1344" s="40"/>
      <c r="I1344" s="41">
        <v>22</v>
      </c>
      <c r="J1344" s="41">
        <f t="shared" ca="1" si="261"/>
        <v>484.70967741935488</v>
      </c>
      <c r="K1344" s="42">
        <v>59</v>
      </c>
      <c r="L1344" s="43">
        <f t="shared" ca="1" si="262"/>
        <v>-425.70967741935488</v>
      </c>
      <c r="M1344" s="43">
        <f t="shared" ca="1" si="263"/>
        <v>12.172234793025421</v>
      </c>
      <c r="N1344" s="44">
        <v>12</v>
      </c>
      <c r="O1344" s="45" t="str">
        <f t="shared" ca="1" si="264"/>
        <v>Nov</v>
      </c>
      <c r="P1344" s="42">
        <v>12</v>
      </c>
      <c r="Q1344" s="44">
        <f t="shared" si="265"/>
        <v>47</v>
      </c>
      <c r="R1344" s="45">
        <f t="shared" ca="1" si="266"/>
        <v>3.916666666666667</v>
      </c>
      <c r="S1344" s="44" t="str">
        <f t="shared" ca="1" si="267"/>
        <v>GROWTH</v>
      </c>
      <c r="T1344" s="46">
        <v>20</v>
      </c>
      <c r="U1344" s="46" t="str">
        <f t="shared" ca="1" si="268"/>
        <v>Dec</v>
      </c>
      <c r="V1344" s="42">
        <v>20</v>
      </c>
      <c r="W1344" s="47">
        <f t="shared" si="269"/>
        <v>39</v>
      </c>
      <c r="X1344" s="48">
        <f t="shared" ca="1" si="270"/>
        <v>1.9500000000000002</v>
      </c>
      <c r="Y1344" s="47" t="str">
        <f t="shared" ca="1" si="271"/>
        <v>GROWTH</v>
      </c>
      <c r="Z1344" s="50">
        <v>0</v>
      </c>
      <c r="AA1344" s="50">
        <f t="shared" si="272"/>
        <v>0</v>
      </c>
      <c r="AB1344" s="27">
        <v>1000003232</v>
      </c>
    </row>
    <row r="1345" spans="1:28" s="27" customFormat="1" ht="13.8" hidden="1">
      <c r="A1345" s="39" t="s">
        <v>2568</v>
      </c>
      <c r="B1345" s="58" t="s">
        <v>71</v>
      </c>
      <c r="C1345" s="65" t="s">
        <v>2792</v>
      </c>
      <c r="D1345" s="59">
        <v>1000003387</v>
      </c>
      <c r="E1345" s="58" t="s">
        <v>2793</v>
      </c>
      <c r="F1345" s="40">
        <v>44984</v>
      </c>
      <c r="G1345" s="40" t="str">
        <f t="shared" si="260"/>
        <v>Targeted Dealer</v>
      </c>
      <c r="H1345" s="40"/>
      <c r="I1345" s="41">
        <v>110</v>
      </c>
      <c r="J1345" s="41">
        <f t="shared" ca="1" si="261"/>
        <v>2423.5483870967741</v>
      </c>
      <c r="K1345" s="42">
        <v>12</v>
      </c>
      <c r="L1345" s="43">
        <f t="shared" ca="1" si="262"/>
        <v>-2411.5483870967741</v>
      </c>
      <c r="M1345" s="43">
        <f t="shared" ca="1" si="263"/>
        <v>0.49514175429255958</v>
      </c>
      <c r="N1345" s="44">
        <v>24</v>
      </c>
      <c r="O1345" s="45" t="str">
        <f t="shared" ca="1" si="264"/>
        <v>Nov</v>
      </c>
      <c r="P1345" s="42">
        <v>24</v>
      </c>
      <c r="Q1345" s="44">
        <f t="shared" si="265"/>
        <v>-12</v>
      </c>
      <c r="R1345" s="45">
        <f t="shared" ca="1" si="266"/>
        <v>-0.5</v>
      </c>
      <c r="S1345" s="44" t="str">
        <f t="shared" ca="1" si="267"/>
        <v>DEGROWTH</v>
      </c>
      <c r="T1345" s="46">
        <v>108</v>
      </c>
      <c r="U1345" s="46" t="str">
        <f t="shared" ca="1" si="268"/>
        <v>Dec</v>
      </c>
      <c r="V1345" s="42">
        <v>108</v>
      </c>
      <c r="W1345" s="47">
        <f t="shared" si="269"/>
        <v>-96</v>
      </c>
      <c r="X1345" s="48">
        <f t="shared" ca="1" si="270"/>
        <v>-0.88888888888888884</v>
      </c>
      <c r="Y1345" s="47" t="str">
        <f t="shared" ca="1" si="271"/>
        <v>DEGROWTH</v>
      </c>
      <c r="Z1345" s="50">
        <v>0</v>
      </c>
      <c r="AA1345" s="50">
        <f t="shared" si="272"/>
        <v>0</v>
      </c>
      <c r="AB1345" s="27">
        <v>1000003387</v>
      </c>
    </row>
    <row r="1346" spans="1:28" s="27" customFormat="1" ht="13.8" hidden="1">
      <c r="A1346" s="39" t="s">
        <v>2568</v>
      </c>
      <c r="B1346" s="58" t="s">
        <v>71</v>
      </c>
      <c r="C1346" s="65" t="s">
        <v>2794</v>
      </c>
      <c r="D1346" s="59">
        <v>1000003428</v>
      </c>
      <c r="E1346" s="58" t="s">
        <v>2795</v>
      </c>
      <c r="F1346" s="40">
        <v>45000</v>
      </c>
      <c r="G1346" s="40" t="str">
        <f t="shared" si="260"/>
        <v>-</v>
      </c>
      <c r="H1346" s="40"/>
      <c r="I1346" s="41">
        <v>0</v>
      </c>
      <c r="J1346" s="41">
        <f t="shared" ca="1" si="261"/>
        <v>0</v>
      </c>
      <c r="K1346" s="42">
        <v>0</v>
      </c>
      <c r="L1346" s="43">
        <f t="shared" ca="1" si="262"/>
        <v>0</v>
      </c>
      <c r="M1346" s="43" t="str">
        <f t="shared" ca="1" si="263"/>
        <v>-</v>
      </c>
      <c r="N1346" s="44">
        <v>0</v>
      </c>
      <c r="O1346" s="45" t="str">
        <f t="shared" ca="1" si="264"/>
        <v>Nov</v>
      </c>
      <c r="P1346" s="42">
        <v>0</v>
      </c>
      <c r="Q1346" s="44">
        <f t="shared" si="265"/>
        <v>0</v>
      </c>
      <c r="R1346" s="45">
        <f t="shared" ca="1" si="266"/>
        <v>0</v>
      </c>
      <c r="S1346" s="44" t="b">
        <f t="shared" si="267"/>
        <v>0</v>
      </c>
      <c r="T1346" s="46">
        <v>166</v>
      </c>
      <c r="U1346" s="46" t="str">
        <f t="shared" ca="1" si="268"/>
        <v>Dec</v>
      </c>
      <c r="V1346" s="42">
        <v>166</v>
      </c>
      <c r="W1346" s="47">
        <f t="shared" si="269"/>
        <v>-166</v>
      </c>
      <c r="X1346" s="48">
        <f t="shared" ca="1" si="270"/>
        <v>-1</v>
      </c>
      <c r="Y1346" s="47" t="str">
        <f t="shared" ca="1" si="271"/>
        <v>DEGROWTH</v>
      </c>
      <c r="Z1346" s="50">
        <v>1</v>
      </c>
      <c r="AA1346" s="50">
        <f t="shared" si="272"/>
        <v>0</v>
      </c>
      <c r="AB1346" s="27">
        <v>1000003428</v>
      </c>
    </row>
    <row r="1347" spans="1:28" s="27" customFormat="1" ht="13.8">
      <c r="A1347" s="39" t="s">
        <v>2568</v>
      </c>
      <c r="B1347" s="58" t="s">
        <v>71</v>
      </c>
      <c r="C1347" s="65" t="s">
        <v>2796</v>
      </c>
      <c r="D1347" s="59">
        <v>1000003512</v>
      </c>
      <c r="E1347" s="58" t="s">
        <v>2797</v>
      </c>
      <c r="F1347" s="40">
        <v>45050</v>
      </c>
      <c r="G1347" s="40" t="str">
        <f t="shared" ref="G1347:G1410" si="273">IF(I1347&gt;0,"Targeted Dealer","-")</f>
        <v>-</v>
      </c>
      <c r="H1347" s="40"/>
      <c r="I1347" s="41">
        <v>0</v>
      </c>
      <c r="J1347" s="41">
        <f t="shared" ca="1" si="261"/>
        <v>0</v>
      </c>
      <c r="K1347" s="42">
        <v>0</v>
      </c>
      <c r="L1347" s="43">
        <f t="shared" ca="1" si="262"/>
        <v>0</v>
      </c>
      <c r="M1347" s="43" t="str">
        <f t="shared" ca="1" si="263"/>
        <v>-</v>
      </c>
      <c r="N1347" s="44">
        <v>0</v>
      </c>
      <c r="O1347" s="45" t="str">
        <f t="shared" ca="1" si="264"/>
        <v>Nov</v>
      </c>
      <c r="P1347" s="42">
        <v>0</v>
      </c>
      <c r="Q1347" s="44">
        <f t="shared" si="265"/>
        <v>0</v>
      </c>
      <c r="R1347" s="45">
        <f t="shared" ca="1" si="266"/>
        <v>0</v>
      </c>
      <c r="S1347" s="44" t="b">
        <f t="shared" si="267"/>
        <v>0</v>
      </c>
      <c r="T1347" s="46">
        <v>39</v>
      </c>
      <c r="U1347" s="46" t="str">
        <f t="shared" ca="1" si="268"/>
        <v>Dec</v>
      </c>
      <c r="V1347" s="42">
        <v>39</v>
      </c>
      <c r="W1347" s="47">
        <f t="shared" si="269"/>
        <v>-39</v>
      </c>
      <c r="X1347" s="48">
        <f t="shared" ca="1" si="270"/>
        <v>-1</v>
      </c>
      <c r="Y1347" s="47" t="str">
        <f t="shared" ca="1" si="271"/>
        <v>DEGROWTH</v>
      </c>
      <c r="Z1347" s="50">
        <v>1</v>
      </c>
      <c r="AA1347" s="50">
        <f t="shared" si="272"/>
        <v>0</v>
      </c>
      <c r="AB1347" s="27" t="e">
        <v>#N/A</v>
      </c>
    </row>
    <row r="1348" spans="1:28" s="27" customFormat="1" ht="13.8" hidden="1">
      <c r="A1348" s="39" t="s">
        <v>2568</v>
      </c>
      <c r="B1348" s="58" t="s">
        <v>71</v>
      </c>
      <c r="C1348" s="65" t="s">
        <v>2798</v>
      </c>
      <c r="D1348" s="59">
        <v>1000003529</v>
      </c>
      <c r="E1348" s="58" t="s">
        <v>2799</v>
      </c>
      <c r="F1348" s="40">
        <v>45065</v>
      </c>
      <c r="G1348" s="40" t="str">
        <f t="shared" si="273"/>
        <v>Targeted Dealer</v>
      </c>
      <c r="H1348" s="40"/>
      <c r="I1348" s="41">
        <v>24</v>
      </c>
      <c r="J1348" s="41">
        <f t="shared" ref="J1348:J1411" ca="1" si="274">I1348/$J$1*$E$1</f>
        <v>528.77419354838707</v>
      </c>
      <c r="K1348" s="42">
        <v>18</v>
      </c>
      <c r="L1348" s="43">
        <f t="shared" ref="L1348:L1411" ca="1" si="275">K1348-J1348</f>
        <v>-510.77419354838707</v>
      </c>
      <c r="M1348" s="43">
        <f t="shared" ref="M1348:M1411" ca="1" si="276">IFERROR((K1348/J1348%),"-")</f>
        <v>3.4040995607613476</v>
      </c>
      <c r="N1348" s="44">
        <v>24</v>
      </c>
      <c r="O1348" s="45" t="str">
        <f t="shared" ref="O1348:O1411" ca="1" si="277">IF(F1348&lt;=$P$2,"Nov","")</f>
        <v>Nov</v>
      </c>
      <c r="P1348" s="42">
        <v>24</v>
      </c>
      <c r="Q1348" s="44">
        <f t="shared" ref="Q1348:Q1411" si="278">K1348-P1348</f>
        <v>-6</v>
      </c>
      <c r="R1348" s="45">
        <f t="shared" ref="R1348:R1411" ca="1" si="279">IFERROR(IF(O1348="Nov",(K1348/P1348-1)),0)</f>
        <v>-0.25</v>
      </c>
      <c r="S1348" s="44" t="str">
        <f t="shared" ref="S1348:S1411" ca="1" si="280">IF(N1348&gt;0,IF(O1348="","-",IF(R1348&lt;0%,"DEGROWTH","GROWTH")))</f>
        <v>DEGROWTH</v>
      </c>
      <c r="T1348" s="46">
        <v>19</v>
      </c>
      <c r="U1348" s="46" t="str">
        <f t="shared" ref="U1348:U1411" ca="1" si="281">IF(F1348&lt;=$V$2,"Dec","")</f>
        <v>Dec</v>
      </c>
      <c r="V1348" s="42">
        <v>19</v>
      </c>
      <c r="W1348" s="47">
        <f t="shared" ref="W1348:W1411" si="282">K1348-V1348</f>
        <v>-1</v>
      </c>
      <c r="X1348" s="48">
        <f t="shared" ref="X1348:X1411" ca="1" si="283">IFERROR(IF(U1348="Dec",(K1348/V1348-1)),0)</f>
        <v>-5.2631578947368474E-2</v>
      </c>
      <c r="Y1348" s="47" t="str">
        <f t="shared" ref="Y1348:Y1411" ca="1" si="284">IF(T1348&gt;0,IF(U1348="","-",IF(X1348&lt;0%,"DEGROWTH","GROWTH")))</f>
        <v>DEGROWTH</v>
      </c>
      <c r="Z1348" s="50">
        <v>0</v>
      </c>
      <c r="AA1348" s="50">
        <f t="shared" ref="AA1348:AA1411" si="285">IF(H1348&gt;0,1,0)</f>
        <v>0</v>
      </c>
      <c r="AB1348" s="27">
        <v>1000003529</v>
      </c>
    </row>
    <row r="1349" spans="1:28" s="27" customFormat="1" ht="13.8" hidden="1">
      <c r="A1349" s="39" t="s">
        <v>2568</v>
      </c>
      <c r="B1349" s="58" t="s">
        <v>71</v>
      </c>
      <c r="C1349" s="65" t="s">
        <v>2800</v>
      </c>
      <c r="D1349" s="59">
        <v>1000003730</v>
      </c>
      <c r="E1349" s="58" t="s">
        <v>2801</v>
      </c>
      <c r="F1349" s="40">
        <v>45217</v>
      </c>
      <c r="G1349" s="40" t="str">
        <f t="shared" si="273"/>
        <v>Targeted Dealer</v>
      </c>
      <c r="H1349" s="40"/>
      <c r="I1349" s="41">
        <v>125</v>
      </c>
      <c r="J1349" s="41">
        <f t="shared" ca="1" si="274"/>
        <v>2754.0322580645161</v>
      </c>
      <c r="K1349" s="42">
        <v>190</v>
      </c>
      <c r="L1349" s="43">
        <f t="shared" ca="1" si="275"/>
        <v>-2564.0322580645161</v>
      </c>
      <c r="M1349" s="43">
        <f t="shared" ca="1" si="276"/>
        <v>6.8989751098096637</v>
      </c>
      <c r="N1349" s="44">
        <v>131</v>
      </c>
      <c r="O1349" s="45" t="str">
        <f t="shared" ca="1" si="277"/>
        <v>Nov</v>
      </c>
      <c r="P1349" s="42">
        <v>131</v>
      </c>
      <c r="Q1349" s="44">
        <f t="shared" si="278"/>
        <v>59</v>
      </c>
      <c r="R1349" s="45">
        <f t="shared" ca="1" si="279"/>
        <v>0.45038167938931295</v>
      </c>
      <c r="S1349" s="44" t="str">
        <f t="shared" ca="1" si="280"/>
        <v>GROWTH</v>
      </c>
      <c r="T1349" s="46">
        <v>102</v>
      </c>
      <c r="U1349" s="46" t="str">
        <f t="shared" ca="1" si="281"/>
        <v>Dec</v>
      </c>
      <c r="V1349" s="42">
        <v>102</v>
      </c>
      <c r="W1349" s="47">
        <f t="shared" si="282"/>
        <v>88</v>
      </c>
      <c r="X1349" s="48">
        <f t="shared" ca="1" si="283"/>
        <v>0.86274509803921573</v>
      </c>
      <c r="Y1349" s="47" t="str">
        <f t="shared" ca="1" si="284"/>
        <v>GROWTH</v>
      </c>
      <c r="Z1349" s="50">
        <v>0</v>
      </c>
      <c r="AA1349" s="50">
        <f t="shared" si="285"/>
        <v>0</v>
      </c>
      <c r="AB1349" s="27">
        <v>1000003730</v>
      </c>
    </row>
    <row r="1350" spans="1:28" s="27" customFormat="1" ht="13.8" hidden="1">
      <c r="A1350" s="50" t="s">
        <v>2568</v>
      </c>
      <c r="B1350" s="58" t="s">
        <v>71</v>
      </c>
      <c r="C1350" s="63" t="s">
        <v>2802</v>
      </c>
      <c r="D1350" s="63">
        <v>1000003869</v>
      </c>
      <c r="E1350" s="63" t="s">
        <v>2803</v>
      </c>
      <c r="F1350" s="40">
        <v>45349</v>
      </c>
      <c r="G1350" s="40" t="str">
        <f t="shared" si="273"/>
        <v>Targeted Dealer</v>
      </c>
      <c r="H1350" s="40"/>
      <c r="I1350" s="41">
        <v>50</v>
      </c>
      <c r="J1350" s="41">
        <f t="shared" ca="1" si="274"/>
        <v>1101.6129032258063</v>
      </c>
      <c r="K1350" s="42">
        <v>48</v>
      </c>
      <c r="L1350" s="43">
        <f t="shared" ca="1" si="275"/>
        <v>-1053.6129032258063</v>
      </c>
      <c r="M1350" s="43">
        <f t="shared" ca="1" si="276"/>
        <v>4.3572474377745243</v>
      </c>
      <c r="N1350" s="44">
        <v>51</v>
      </c>
      <c r="O1350" s="45" t="str">
        <f t="shared" ca="1" si="277"/>
        <v>Nov</v>
      </c>
      <c r="P1350" s="42">
        <v>51</v>
      </c>
      <c r="Q1350" s="44">
        <f t="shared" si="278"/>
        <v>-3</v>
      </c>
      <c r="R1350" s="45">
        <f t="shared" ca="1" si="279"/>
        <v>-5.8823529411764719E-2</v>
      </c>
      <c r="S1350" s="44" t="str">
        <f t="shared" ca="1" si="280"/>
        <v>DEGROWTH</v>
      </c>
      <c r="T1350" s="46">
        <v>0</v>
      </c>
      <c r="U1350" s="46" t="str">
        <f t="shared" ca="1" si="281"/>
        <v>Dec</v>
      </c>
      <c r="V1350" s="42">
        <v>0</v>
      </c>
      <c r="W1350" s="47">
        <f t="shared" si="282"/>
        <v>48</v>
      </c>
      <c r="X1350" s="48">
        <f t="shared" ca="1" si="283"/>
        <v>0</v>
      </c>
      <c r="Y1350" s="47" t="b">
        <f t="shared" si="284"/>
        <v>0</v>
      </c>
      <c r="Z1350" s="50">
        <v>0</v>
      </c>
      <c r="AA1350" s="50">
        <f t="shared" si="285"/>
        <v>0</v>
      </c>
      <c r="AB1350" s="27">
        <v>1000003869</v>
      </c>
    </row>
    <row r="1351" spans="1:28" s="27" customFormat="1" ht="13.8" hidden="1">
      <c r="A1351" s="50" t="s">
        <v>2568</v>
      </c>
      <c r="B1351" s="63" t="s">
        <v>71</v>
      </c>
      <c r="C1351" s="63" t="s">
        <v>2804</v>
      </c>
      <c r="D1351" s="63">
        <v>1000003898</v>
      </c>
      <c r="E1351" s="63" t="s">
        <v>2805</v>
      </c>
      <c r="F1351" s="40">
        <v>45381</v>
      </c>
      <c r="G1351" s="40" t="str">
        <f t="shared" si="273"/>
        <v>Targeted Dealer</v>
      </c>
      <c r="H1351" s="40"/>
      <c r="I1351" s="41">
        <v>800</v>
      </c>
      <c r="J1351" s="41">
        <f t="shared" ca="1" si="274"/>
        <v>17625.806451612902</v>
      </c>
      <c r="K1351" s="42">
        <v>795</v>
      </c>
      <c r="L1351" s="43">
        <f t="shared" ca="1" si="275"/>
        <v>-16830.806451612902</v>
      </c>
      <c r="M1351" s="43">
        <f t="shared" ca="1" si="276"/>
        <v>4.5104319180087851</v>
      </c>
      <c r="N1351" s="44">
        <v>700.9</v>
      </c>
      <c r="O1351" s="45" t="str">
        <f t="shared" ca="1" si="277"/>
        <v>Nov</v>
      </c>
      <c r="P1351" s="42">
        <v>700.9</v>
      </c>
      <c r="Q1351" s="44">
        <f t="shared" si="278"/>
        <v>94.100000000000023</v>
      </c>
      <c r="R1351" s="45">
        <f t="shared" ca="1" si="279"/>
        <v>0.1342559566271937</v>
      </c>
      <c r="S1351" s="44" t="str">
        <f t="shared" ca="1" si="280"/>
        <v>GROWTH</v>
      </c>
      <c r="T1351" s="46">
        <v>0</v>
      </c>
      <c r="U1351" s="46" t="str">
        <f t="shared" ca="1" si="281"/>
        <v>Dec</v>
      </c>
      <c r="V1351" s="42">
        <v>0</v>
      </c>
      <c r="W1351" s="47">
        <f t="shared" si="282"/>
        <v>795</v>
      </c>
      <c r="X1351" s="48">
        <f t="shared" ca="1" si="283"/>
        <v>0</v>
      </c>
      <c r="Y1351" s="47" t="b">
        <f t="shared" si="284"/>
        <v>0</v>
      </c>
      <c r="Z1351" s="50">
        <v>0</v>
      </c>
      <c r="AA1351" s="50">
        <f t="shared" si="285"/>
        <v>0</v>
      </c>
      <c r="AB1351" s="27">
        <v>1000003898</v>
      </c>
    </row>
    <row r="1352" spans="1:28" s="27" customFormat="1" ht="13.8" hidden="1">
      <c r="A1352" s="39" t="s">
        <v>2568</v>
      </c>
      <c r="B1352" s="63" t="s">
        <v>71</v>
      </c>
      <c r="C1352" s="63" t="s">
        <v>2806</v>
      </c>
      <c r="D1352" s="63">
        <v>1000004013</v>
      </c>
      <c r="E1352" s="63" t="s">
        <v>2807</v>
      </c>
      <c r="F1352" s="40">
        <v>45463</v>
      </c>
      <c r="G1352" s="40" t="str">
        <f t="shared" si="273"/>
        <v>Targeted Dealer</v>
      </c>
      <c r="H1352" s="40"/>
      <c r="I1352" s="41">
        <v>80</v>
      </c>
      <c r="J1352" s="41">
        <f t="shared" ca="1" si="274"/>
        <v>1762.5806451612902</v>
      </c>
      <c r="K1352" s="42">
        <v>10</v>
      </c>
      <c r="L1352" s="43">
        <f t="shared" ca="1" si="275"/>
        <v>-1752.5806451612902</v>
      </c>
      <c r="M1352" s="43">
        <f t="shared" ca="1" si="276"/>
        <v>0.56734992679355789</v>
      </c>
      <c r="N1352" s="44">
        <v>5</v>
      </c>
      <c r="O1352" s="45" t="str">
        <f t="shared" ca="1" si="277"/>
        <v>Nov</v>
      </c>
      <c r="P1352" s="42">
        <v>5</v>
      </c>
      <c r="Q1352" s="44">
        <f t="shared" si="278"/>
        <v>5</v>
      </c>
      <c r="R1352" s="45">
        <f t="shared" ca="1" si="279"/>
        <v>1</v>
      </c>
      <c r="S1352" s="44" t="str">
        <f t="shared" ca="1" si="280"/>
        <v>GROWTH</v>
      </c>
      <c r="T1352" s="46">
        <v>0</v>
      </c>
      <c r="U1352" s="46" t="str">
        <f t="shared" ca="1" si="281"/>
        <v>Dec</v>
      </c>
      <c r="V1352" s="42">
        <v>0</v>
      </c>
      <c r="W1352" s="47">
        <f t="shared" si="282"/>
        <v>10</v>
      </c>
      <c r="X1352" s="48">
        <f t="shared" ca="1" si="283"/>
        <v>0</v>
      </c>
      <c r="Y1352" s="47" t="b">
        <f t="shared" si="284"/>
        <v>0</v>
      </c>
      <c r="Z1352" s="50">
        <v>0</v>
      </c>
      <c r="AA1352" s="50">
        <f t="shared" si="285"/>
        <v>0</v>
      </c>
      <c r="AB1352" s="27">
        <v>1000004013</v>
      </c>
    </row>
    <row r="1353" spans="1:28" s="27" customFormat="1" ht="13.8" hidden="1">
      <c r="A1353" s="39" t="s">
        <v>2568</v>
      </c>
      <c r="B1353" s="58" t="s">
        <v>76</v>
      </c>
      <c r="C1353" s="65" t="s">
        <v>2808</v>
      </c>
      <c r="D1353" s="59">
        <v>1000002667</v>
      </c>
      <c r="E1353" s="58" t="s">
        <v>2809</v>
      </c>
      <c r="F1353" s="40">
        <v>44739</v>
      </c>
      <c r="G1353" s="40" t="str">
        <f t="shared" si="273"/>
        <v>Targeted Dealer</v>
      </c>
      <c r="H1353" s="40"/>
      <c r="I1353" s="41">
        <v>20</v>
      </c>
      <c r="J1353" s="41">
        <f t="shared" ca="1" si="274"/>
        <v>440.64516129032256</v>
      </c>
      <c r="K1353" s="42">
        <v>11</v>
      </c>
      <c r="L1353" s="43">
        <f t="shared" ca="1" si="275"/>
        <v>-429.64516129032256</v>
      </c>
      <c r="M1353" s="43">
        <f t="shared" ca="1" si="276"/>
        <v>2.4963396778916547</v>
      </c>
      <c r="N1353" s="44">
        <v>11</v>
      </c>
      <c r="O1353" s="45" t="str">
        <f t="shared" ca="1" si="277"/>
        <v>Nov</v>
      </c>
      <c r="P1353" s="42">
        <v>11</v>
      </c>
      <c r="Q1353" s="44">
        <f t="shared" si="278"/>
        <v>0</v>
      </c>
      <c r="R1353" s="45">
        <f t="shared" ca="1" si="279"/>
        <v>0</v>
      </c>
      <c r="S1353" s="44" t="str">
        <f t="shared" ca="1" si="280"/>
        <v>GROWTH</v>
      </c>
      <c r="T1353" s="46">
        <v>34</v>
      </c>
      <c r="U1353" s="46" t="str">
        <f t="shared" ca="1" si="281"/>
        <v>Dec</v>
      </c>
      <c r="V1353" s="42">
        <v>34</v>
      </c>
      <c r="W1353" s="47">
        <f t="shared" si="282"/>
        <v>-23</v>
      </c>
      <c r="X1353" s="48">
        <f t="shared" ca="1" si="283"/>
        <v>-0.67647058823529416</v>
      </c>
      <c r="Y1353" s="47" t="str">
        <f t="shared" ca="1" si="284"/>
        <v>DEGROWTH</v>
      </c>
      <c r="Z1353" s="50">
        <v>0</v>
      </c>
      <c r="AA1353" s="50">
        <f t="shared" si="285"/>
        <v>0</v>
      </c>
      <c r="AB1353" s="27">
        <v>1000002667</v>
      </c>
    </row>
    <row r="1354" spans="1:28" s="27" customFormat="1" ht="13.8" hidden="1">
      <c r="A1354" s="39" t="s">
        <v>2568</v>
      </c>
      <c r="B1354" s="58" t="s">
        <v>76</v>
      </c>
      <c r="C1354" s="65" t="s">
        <v>2810</v>
      </c>
      <c r="D1354" s="59">
        <v>1000002659</v>
      </c>
      <c r="E1354" s="58" t="s">
        <v>2811</v>
      </c>
      <c r="F1354" s="40">
        <v>44739</v>
      </c>
      <c r="G1354" s="40" t="str">
        <f t="shared" si="273"/>
        <v>Targeted Dealer</v>
      </c>
      <c r="H1354" s="40"/>
      <c r="I1354" s="41">
        <v>20</v>
      </c>
      <c r="J1354" s="41">
        <f t="shared" ca="1" si="274"/>
        <v>440.64516129032256</v>
      </c>
      <c r="K1354" s="42">
        <v>0</v>
      </c>
      <c r="L1354" s="43">
        <f t="shared" ca="1" si="275"/>
        <v>-440.64516129032256</v>
      </c>
      <c r="M1354" s="43">
        <f t="shared" ca="1" si="276"/>
        <v>0</v>
      </c>
      <c r="N1354" s="44">
        <v>17.5</v>
      </c>
      <c r="O1354" s="45" t="str">
        <f t="shared" ca="1" si="277"/>
        <v>Nov</v>
      </c>
      <c r="P1354" s="42">
        <v>17.5</v>
      </c>
      <c r="Q1354" s="44">
        <f t="shared" si="278"/>
        <v>-17.5</v>
      </c>
      <c r="R1354" s="45">
        <f t="shared" ca="1" si="279"/>
        <v>-1</v>
      </c>
      <c r="S1354" s="44" t="str">
        <f t="shared" ca="1" si="280"/>
        <v>DEGROWTH</v>
      </c>
      <c r="T1354" s="46">
        <v>10</v>
      </c>
      <c r="U1354" s="46" t="str">
        <f t="shared" ca="1" si="281"/>
        <v>Dec</v>
      </c>
      <c r="V1354" s="42">
        <v>10</v>
      </c>
      <c r="W1354" s="47">
        <f t="shared" si="282"/>
        <v>-10</v>
      </c>
      <c r="X1354" s="48">
        <f t="shared" ca="1" si="283"/>
        <v>-1</v>
      </c>
      <c r="Y1354" s="47" t="str">
        <f t="shared" ca="1" si="284"/>
        <v>DEGROWTH</v>
      </c>
      <c r="Z1354" s="50">
        <v>1</v>
      </c>
      <c r="AA1354" s="50">
        <f t="shared" si="285"/>
        <v>0</v>
      </c>
      <c r="AB1354" s="27">
        <v>1000002659</v>
      </c>
    </row>
    <row r="1355" spans="1:28" s="27" customFormat="1" ht="13.8" hidden="1">
      <c r="A1355" s="39" t="s">
        <v>2568</v>
      </c>
      <c r="B1355" s="58" t="s">
        <v>76</v>
      </c>
      <c r="C1355" s="65" t="s">
        <v>2812</v>
      </c>
      <c r="D1355" s="59">
        <v>1000001879</v>
      </c>
      <c r="E1355" s="60" t="s">
        <v>2813</v>
      </c>
      <c r="F1355" s="40">
        <v>42059</v>
      </c>
      <c r="G1355" s="40" t="str">
        <f t="shared" si="273"/>
        <v>Targeted Dealer</v>
      </c>
      <c r="H1355" s="40"/>
      <c r="I1355" s="41">
        <v>10</v>
      </c>
      <c r="J1355" s="41">
        <f t="shared" ca="1" si="274"/>
        <v>220.32258064516128</v>
      </c>
      <c r="K1355" s="42">
        <v>19</v>
      </c>
      <c r="L1355" s="43">
        <f t="shared" ca="1" si="275"/>
        <v>-201.32258064516128</v>
      </c>
      <c r="M1355" s="43">
        <f t="shared" ca="1" si="276"/>
        <v>8.6237188872620791</v>
      </c>
      <c r="N1355" s="44">
        <v>10</v>
      </c>
      <c r="O1355" s="45" t="str">
        <f t="shared" ca="1" si="277"/>
        <v>Nov</v>
      </c>
      <c r="P1355" s="42">
        <v>10</v>
      </c>
      <c r="Q1355" s="44">
        <f t="shared" si="278"/>
        <v>9</v>
      </c>
      <c r="R1355" s="45">
        <f t="shared" ca="1" si="279"/>
        <v>0.89999999999999991</v>
      </c>
      <c r="S1355" s="44" t="str">
        <f t="shared" ca="1" si="280"/>
        <v>GROWTH</v>
      </c>
      <c r="T1355" s="46">
        <v>0</v>
      </c>
      <c r="U1355" s="46" t="str">
        <f t="shared" ca="1" si="281"/>
        <v>Dec</v>
      </c>
      <c r="V1355" s="42">
        <v>0</v>
      </c>
      <c r="W1355" s="47">
        <f t="shared" si="282"/>
        <v>19</v>
      </c>
      <c r="X1355" s="48">
        <f t="shared" ca="1" si="283"/>
        <v>0</v>
      </c>
      <c r="Y1355" s="47" t="b">
        <f t="shared" si="284"/>
        <v>0</v>
      </c>
      <c r="Z1355" s="50">
        <v>0</v>
      </c>
      <c r="AA1355" s="50">
        <f t="shared" si="285"/>
        <v>0</v>
      </c>
      <c r="AB1355" s="27">
        <v>1000001879</v>
      </c>
    </row>
    <row r="1356" spans="1:28" s="27" customFormat="1" ht="13.8" hidden="1">
      <c r="A1356" s="39" t="s">
        <v>2568</v>
      </c>
      <c r="B1356" s="58" t="s">
        <v>76</v>
      </c>
      <c r="C1356" s="65" t="s">
        <v>2814</v>
      </c>
      <c r="D1356" s="59">
        <v>1000001886</v>
      </c>
      <c r="E1356" s="60" t="s">
        <v>2815</v>
      </c>
      <c r="F1356" s="40">
        <v>42116</v>
      </c>
      <c r="G1356" s="40" t="str">
        <f t="shared" si="273"/>
        <v>Targeted Dealer</v>
      </c>
      <c r="H1356" s="40"/>
      <c r="I1356" s="41">
        <v>15</v>
      </c>
      <c r="J1356" s="41">
        <f t="shared" ca="1" si="274"/>
        <v>330.48387096774195</v>
      </c>
      <c r="K1356" s="42">
        <v>0</v>
      </c>
      <c r="L1356" s="43">
        <f t="shared" ca="1" si="275"/>
        <v>-330.48387096774195</v>
      </c>
      <c r="M1356" s="43">
        <f t="shared" ca="1" si="276"/>
        <v>0</v>
      </c>
      <c r="N1356" s="44">
        <v>5</v>
      </c>
      <c r="O1356" s="45" t="str">
        <f t="shared" ca="1" si="277"/>
        <v>Nov</v>
      </c>
      <c r="P1356" s="42">
        <v>5</v>
      </c>
      <c r="Q1356" s="44">
        <f t="shared" si="278"/>
        <v>-5</v>
      </c>
      <c r="R1356" s="45">
        <f t="shared" ca="1" si="279"/>
        <v>-1</v>
      </c>
      <c r="S1356" s="44" t="str">
        <f t="shared" ca="1" si="280"/>
        <v>DEGROWTH</v>
      </c>
      <c r="T1356" s="46">
        <v>23</v>
      </c>
      <c r="U1356" s="46" t="str">
        <f t="shared" ca="1" si="281"/>
        <v>Dec</v>
      </c>
      <c r="V1356" s="42">
        <v>23</v>
      </c>
      <c r="W1356" s="47">
        <f t="shared" si="282"/>
        <v>-23</v>
      </c>
      <c r="X1356" s="48">
        <f t="shared" ca="1" si="283"/>
        <v>-1</v>
      </c>
      <c r="Y1356" s="47" t="str">
        <f t="shared" ca="1" si="284"/>
        <v>DEGROWTH</v>
      </c>
      <c r="Z1356" s="50">
        <v>1</v>
      </c>
      <c r="AA1356" s="50">
        <f t="shared" si="285"/>
        <v>0</v>
      </c>
      <c r="AB1356" s="27">
        <v>1000001886</v>
      </c>
    </row>
    <row r="1357" spans="1:28" s="27" customFormat="1" ht="13.8" hidden="1">
      <c r="A1357" s="39" t="s">
        <v>2568</v>
      </c>
      <c r="B1357" s="58" t="s">
        <v>76</v>
      </c>
      <c r="C1357" s="65" t="s">
        <v>2816</v>
      </c>
      <c r="D1357" s="59">
        <v>1000001887</v>
      </c>
      <c r="E1357" s="60" t="s">
        <v>2817</v>
      </c>
      <c r="F1357" s="40">
        <v>42116</v>
      </c>
      <c r="G1357" s="40" t="str">
        <f t="shared" si="273"/>
        <v>Targeted Dealer</v>
      </c>
      <c r="H1357" s="40"/>
      <c r="I1357" s="41">
        <v>151</v>
      </c>
      <c r="J1357" s="41">
        <f t="shared" ca="1" si="274"/>
        <v>3326.8709677419356</v>
      </c>
      <c r="K1357" s="42">
        <v>156.5</v>
      </c>
      <c r="L1357" s="43">
        <f t="shared" ca="1" si="275"/>
        <v>-3170.3709677419356</v>
      </c>
      <c r="M1357" s="43">
        <f t="shared" ca="1" si="276"/>
        <v>4.7041199228181076</v>
      </c>
      <c r="N1357" s="44">
        <v>148.5</v>
      </c>
      <c r="O1357" s="45" t="str">
        <f t="shared" ca="1" si="277"/>
        <v>Nov</v>
      </c>
      <c r="P1357" s="42">
        <v>148.5</v>
      </c>
      <c r="Q1357" s="44">
        <f t="shared" si="278"/>
        <v>8</v>
      </c>
      <c r="R1357" s="45">
        <f t="shared" ca="1" si="279"/>
        <v>5.3872053872053849E-2</v>
      </c>
      <c r="S1357" s="44" t="str">
        <f t="shared" ca="1" si="280"/>
        <v>GROWTH</v>
      </c>
      <c r="T1357" s="46">
        <v>177.5</v>
      </c>
      <c r="U1357" s="46" t="str">
        <f t="shared" ca="1" si="281"/>
        <v>Dec</v>
      </c>
      <c r="V1357" s="42">
        <v>177.5</v>
      </c>
      <c r="W1357" s="47">
        <f t="shared" si="282"/>
        <v>-21</v>
      </c>
      <c r="X1357" s="48">
        <f t="shared" ca="1" si="283"/>
        <v>-0.11830985915492953</v>
      </c>
      <c r="Y1357" s="47" t="str">
        <f t="shared" ca="1" si="284"/>
        <v>DEGROWTH</v>
      </c>
      <c r="Z1357" s="50">
        <v>0</v>
      </c>
      <c r="AA1357" s="50">
        <f t="shared" si="285"/>
        <v>0</v>
      </c>
      <c r="AB1357" s="27">
        <v>1000001887</v>
      </c>
    </row>
    <row r="1358" spans="1:28" s="27" customFormat="1" ht="13.8" hidden="1">
      <c r="A1358" s="39" t="s">
        <v>2568</v>
      </c>
      <c r="B1358" s="58" t="s">
        <v>76</v>
      </c>
      <c r="C1358" s="65" t="s">
        <v>2818</v>
      </c>
      <c r="D1358" s="59">
        <v>1000001892</v>
      </c>
      <c r="E1358" s="60" t="s">
        <v>2819</v>
      </c>
      <c r="F1358" s="40">
        <v>42214</v>
      </c>
      <c r="G1358" s="40" t="str">
        <f t="shared" si="273"/>
        <v>Targeted Dealer</v>
      </c>
      <c r="H1358" s="40"/>
      <c r="I1358" s="41">
        <v>130</v>
      </c>
      <c r="J1358" s="41">
        <f t="shared" ca="1" si="274"/>
        <v>2864.1935483870966</v>
      </c>
      <c r="K1358" s="42">
        <v>262.5</v>
      </c>
      <c r="L1358" s="43">
        <f t="shared" ca="1" si="275"/>
        <v>-2601.6935483870966</v>
      </c>
      <c r="M1358" s="43">
        <f t="shared" ca="1" si="276"/>
        <v>9.1648834328190123</v>
      </c>
      <c r="N1358" s="44">
        <v>131</v>
      </c>
      <c r="O1358" s="45" t="str">
        <f t="shared" ca="1" si="277"/>
        <v>Nov</v>
      </c>
      <c r="P1358" s="42">
        <v>131</v>
      </c>
      <c r="Q1358" s="44">
        <f t="shared" si="278"/>
        <v>131.5</v>
      </c>
      <c r="R1358" s="45">
        <f t="shared" ca="1" si="279"/>
        <v>1.0038167938931299</v>
      </c>
      <c r="S1358" s="44" t="str">
        <f t="shared" ca="1" si="280"/>
        <v>GROWTH</v>
      </c>
      <c r="T1358" s="46">
        <v>198</v>
      </c>
      <c r="U1358" s="46" t="str">
        <f t="shared" ca="1" si="281"/>
        <v>Dec</v>
      </c>
      <c r="V1358" s="42">
        <v>198</v>
      </c>
      <c r="W1358" s="47">
        <f t="shared" si="282"/>
        <v>64.5</v>
      </c>
      <c r="X1358" s="48">
        <f t="shared" ca="1" si="283"/>
        <v>0.32575757575757569</v>
      </c>
      <c r="Y1358" s="47" t="str">
        <f t="shared" ca="1" si="284"/>
        <v>GROWTH</v>
      </c>
      <c r="Z1358" s="50">
        <v>0</v>
      </c>
      <c r="AA1358" s="50">
        <f t="shared" si="285"/>
        <v>0</v>
      </c>
      <c r="AB1358" s="27">
        <v>1000001892</v>
      </c>
    </row>
    <row r="1359" spans="1:28" s="27" customFormat="1" ht="13.8" hidden="1">
      <c r="A1359" s="39" t="s">
        <v>2568</v>
      </c>
      <c r="B1359" s="58" t="s">
        <v>76</v>
      </c>
      <c r="C1359" s="65" t="s">
        <v>2820</v>
      </c>
      <c r="D1359" s="59">
        <v>1000001874</v>
      </c>
      <c r="E1359" s="60" t="s">
        <v>2821</v>
      </c>
      <c r="F1359" s="40">
        <v>42220</v>
      </c>
      <c r="G1359" s="40" t="str">
        <f t="shared" si="273"/>
        <v>Targeted Dealer</v>
      </c>
      <c r="H1359" s="40"/>
      <c r="I1359" s="41">
        <v>90</v>
      </c>
      <c r="J1359" s="41">
        <f t="shared" ca="1" si="274"/>
        <v>1982.9032258064517</v>
      </c>
      <c r="K1359" s="42">
        <v>117.5</v>
      </c>
      <c r="L1359" s="43">
        <f t="shared" ca="1" si="275"/>
        <v>-1865.4032258064517</v>
      </c>
      <c r="M1359" s="43">
        <f t="shared" ca="1" si="276"/>
        <v>5.9256547909549377</v>
      </c>
      <c r="N1359" s="44">
        <v>55.5</v>
      </c>
      <c r="O1359" s="45" t="str">
        <f t="shared" ca="1" si="277"/>
        <v>Nov</v>
      </c>
      <c r="P1359" s="42">
        <v>55.5</v>
      </c>
      <c r="Q1359" s="44">
        <f t="shared" si="278"/>
        <v>62</v>
      </c>
      <c r="R1359" s="45">
        <f t="shared" ca="1" si="279"/>
        <v>1.1171171171171173</v>
      </c>
      <c r="S1359" s="44" t="str">
        <f t="shared" ca="1" si="280"/>
        <v>GROWTH</v>
      </c>
      <c r="T1359" s="46">
        <v>169.1</v>
      </c>
      <c r="U1359" s="46" t="str">
        <f t="shared" ca="1" si="281"/>
        <v>Dec</v>
      </c>
      <c r="V1359" s="42">
        <v>169.1</v>
      </c>
      <c r="W1359" s="47">
        <f t="shared" si="282"/>
        <v>-51.599999999999994</v>
      </c>
      <c r="X1359" s="48">
        <f t="shared" ca="1" si="283"/>
        <v>-0.30514488468361911</v>
      </c>
      <c r="Y1359" s="47" t="str">
        <f t="shared" ca="1" si="284"/>
        <v>DEGROWTH</v>
      </c>
      <c r="Z1359" s="50">
        <v>0</v>
      </c>
      <c r="AA1359" s="50">
        <f t="shared" si="285"/>
        <v>0</v>
      </c>
      <c r="AB1359" s="27">
        <v>1000001874</v>
      </c>
    </row>
    <row r="1360" spans="1:28" s="27" customFormat="1" ht="13.8" hidden="1">
      <c r="A1360" s="39" t="s">
        <v>2568</v>
      </c>
      <c r="B1360" s="58" t="s">
        <v>76</v>
      </c>
      <c r="C1360" s="65" t="s">
        <v>2822</v>
      </c>
      <c r="D1360" s="59">
        <v>1000001877</v>
      </c>
      <c r="E1360" s="60" t="s">
        <v>2823</v>
      </c>
      <c r="F1360" s="40">
        <v>42343</v>
      </c>
      <c r="G1360" s="40" t="str">
        <f t="shared" si="273"/>
        <v>Targeted Dealer</v>
      </c>
      <c r="H1360" s="40"/>
      <c r="I1360" s="41">
        <v>450</v>
      </c>
      <c r="J1360" s="41">
        <f t="shared" ca="1" si="274"/>
        <v>9914.5161290322576</v>
      </c>
      <c r="K1360" s="42">
        <v>409</v>
      </c>
      <c r="L1360" s="43">
        <f t="shared" ca="1" si="275"/>
        <v>-9505.5161290322576</v>
      </c>
      <c r="M1360" s="43">
        <f t="shared" ca="1" si="276"/>
        <v>4.1252643565967144</v>
      </c>
      <c r="N1360" s="44">
        <v>344</v>
      </c>
      <c r="O1360" s="45" t="str">
        <f t="shared" ca="1" si="277"/>
        <v>Nov</v>
      </c>
      <c r="P1360" s="42">
        <v>344</v>
      </c>
      <c r="Q1360" s="44">
        <f t="shared" si="278"/>
        <v>65</v>
      </c>
      <c r="R1360" s="45">
        <f t="shared" ca="1" si="279"/>
        <v>0.18895348837209291</v>
      </c>
      <c r="S1360" s="44" t="str">
        <f t="shared" ca="1" si="280"/>
        <v>GROWTH</v>
      </c>
      <c r="T1360" s="46">
        <v>556</v>
      </c>
      <c r="U1360" s="46" t="str">
        <f t="shared" ca="1" si="281"/>
        <v>Dec</v>
      </c>
      <c r="V1360" s="42">
        <v>556</v>
      </c>
      <c r="W1360" s="47">
        <f t="shared" si="282"/>
        <v>-147</v>
      </c>
      <c r="X1360" s="48">
        <f t="shared" ca="1" si="283"/>
        <v>-0.26438848920863312</v>
      </c>
      <c r="Y1360" s="47" t="str">
        <f t="shared" ca="1" si="284"/>
        <v>DEGROWTH</v>
      </c>
      <c r="Z1360" s="50">
        <v>0</v>
      </c>
      <c r="AA1360" s="50">
        <f t="shared" si="285"/>
        <v>0</v>
      </c>
      <c r="AB1360" s="27">
        <v>1000001877</v>
      </c>
    </row>
    <row r="1361" spans="1:28" s="27" customFormat="1" ht="13.8" hidden="1">
      <c r="A1361" s="39" t="s">
        <v>2568</v>
      </c>
      <c r="B1361" s="58" t="s">
        <v>76</v>
      </c>
      <c r="C1361" s="65" t="s">
        <v>2824</v>
      </c>
      <c r="D1361" s="59">
        <v>1000001878</v>
      </c>
      <c r="E1361" s="60" t="s">
        <v>2825</v>
      </c>
      <c r="F1361" s="40">
        <v>42529</v>
      </c>
      <c r="G1361" s="40" t="str">
        <f t="shared" si="273"/>
        <v>Targeted Dealer</v>
      </c>
      <c r="H1361" s="40"/>
      <c r="I1361" s="41">
        <v>12</v>
      </c>
      <c r="J1361" s="41">
        <f t="shared" ca="1" si="274"/>
        <v>264.38709677419354</v>
      </c>
      <c r="K1361" s="42">
        <v>0</v>
      </c>
      <c r="L1361" s="43">
        <f t="shared" ca="1" si="275"/>
        <v>-264.38709677419354</v>
      </c>
      <c r="M1361" s="43">
        <f t="shared" ca="1" si="276"/>
        <v>0</v>
      </c>
      <c r="N1361" s="44">
        <v>0</v>
      </c>
      <c r="O1361" s="45" t="str">
        <f t="shared" ca="1" si="277"/>
        <v>Nov</v>
      </c>
      <c r="P1361" s="42">
        <v>0</v>
      </c>
      <c r="Q1361" s="44">
        <f t="shared" si="278"/>
        <v>0</v>
      </c>
      <c r="R1361" s="45">
        <f t="shared" ca="1" si="279"/>
        <v>0</v>
      </c>
      <c r="S1361" s="44" t="b">
        <f t="shared" si="280"/>
        <v>0</v>
      </c>
      <c r="T1361" s="46">
        <v>17</v>
      </c>
      <c r="U1361" s="46" t="str">
        <f t="shared" ca="1" si="281"/>
        <v>Dec</v>
      </c>
      <c r="V1361" s="42">
        <v>17</v>
      </c>
      <c r="W1361" s="47">
        <f t="shared" si="282"/>
        <v>-17</v>
      </c>
      <c r="X1361" s="48">
        <f t="shared" ca="1" si="283"/>
        <v>-1</v>
      </c>
      <c r="Y1361" s="47" t="str">
        <f t="shared" ca="1" si="284"/>
        <v>DEGROWTH</v>
      </c>
      <c r="Z1361" s="50">
        <v>1</v>
      </c>
      <c r="AA1361" s="50">
        <f t="shared" si="285"/>
        <v>0</v>
      </c>
      <c r="AB1361" s="27">
        <v>1000001878</v>
      </c>
    </row>
    <row r="1362" spans="1:28" s="27" customFormat="1" ht="13.8" hidden="1">
      <c r="A1362" s="39" t="s">
        <v>2568</v>
      </c>
      <c r="B1362" s="58" t="s">
        <v>76</v>
      </c>
      <c r="C1362" s="65" t="s">
        <v>2826</v>
      </c>
      <c r="D1362" s="59">
        <v>1000001901</v>
      </c>
      <c r="E1362" s="60" t="s">
        <v>2827</v>
      </c>
      <c r="F1362" s="40">
        <v>43479</v>
      </c>
      <c r="G1362" s="40" t="str">
        <f t="shared" si="273"/>
        <v>Targeted Dealer</v>
      </c>
      <c r="H1362" s="40"/>
      <c r="I1362" s="41">
        <v>160</v>
      </c>
      <c r="J1362" s="41">
        <f t="shared" ca="1" si="274"/>
        <v>3525.1612903225805</v>
      </c>
      <c r="K1362" s="42">
        <v>242.25</v>
      </c>
      <c r="L1362" s="43">
        <f t="shared" ca="1" si="275"/>
        <v>-3282.9112903225805</v>
      </c>
      <c r="M1362" s="43">
        <f t="shared" ca="1" si="276"/>
        <v>6.8720259882869694</v>
      </c>
      <c r="N1362" s="44">
        <v>116.25</v>
      </c>
      <c r="O1362" s="45" t="str">
        <f t="shared" ca="1" si="277"/>
        <v>Nov</v>
      </c>
      <c r="P1362" s="42">
        <v>116.25</v>
      </c>
      <c r="Q1362" s="44">
        <f t="shared" si="278"/>
        <v>126</v>
      </c>
      <c r="R1362" s="45">
        <f t="shared" ca="1" si="279"/>
        <v>1.0838709677419356</v>
      </c>
      <c r="S1362" s="44" t="str">
        <f t="shared" ca="1" si="280"/>
        <v>GROWTH</v>
      </c>
      <c r="T1362" s="46">
        <v>0</v>
      </c>
      <c r="U1362" s="46" t="str">
        <f t="shared" ca="1" si="281"/>
        <v>Dec</v>
      </c>
      <c r="V1362" s="42">
        <v>0</v>
      </c>
      <c r="W1362" s="47">
        <f t="shared" si="282"/>
        <v>242.25</v>
      </c>
      <c r="X1362" s="48">
        <f t="shared" ca="1" si="283"/>
        <v>0</v>
      </c>
      <c r="Y1362" s="47" t="b">
        <f t="shared" si="284"/>
        <v>0</v>
      </c>
      <c r="Z1362" s="50">
        <v>0</v>
      </c>
      <c r="AA1362" s="50">
        <f t="shared" si="285"/>
        <v>0</v>
      </c>
      <c r="AB1362" s="27">
        <v>1000001901</v>
      </c>
    </row>
    <row r="1363" spans="1:28" s="27" customFormat="1" ht="13.8" hidden="1">
      <c r="A1363" s="39" t="s">
        <v>2568</v>
      </c>
      <c r="B1363" s="58" t="s">
        <v>76</v>
      </c>
      <c r="C1363" s="65" t="s">
        <v>2828</v>
      </c>
      <c r="D1363" s="59">
        <v>1000001871</v>
      </c>
      <c r="E1363" s="60" t="s">
        <v>2829</v>
      </c>
      <c r="F1363" s="40">
        <v>44258</v>
      </c>
      <c r="G1363" s="40" t="str">
        <f t="shared" si="273"/>
        <v>Targeted Dealer</v>
      </c>
      <c r="H1363" s="40"/>
      <c r="I1363" s="41">
        <v>20</v>
      </c>
      <c r="J1363" s="41">
        <f t="shared" ca="1" si="274"/>
        <v>440.64516129032256</v>
      </c>
      <c r="K1363" s="42">
        <v>0</v>
      </c>
      <c r="L1363" s="43">
        <f t="shared" ca="1" si="275"/>
        <v>-440.64516129032256</v>
      </c>
      <c r="M1363" s="43">
        <f t="shared" ca="1" si="276"/>
        <v>0</v>
      </c>
      <c r="N1363" s="44">
        <v>0</v>
      </c>
      <c r="O1363" s="45" t="str">
        <f t="shared" ca="1" si="277"/>
        <v>Nov</v>
      </c>
      <c r="P1363" s="42">
        <v>0</v>
      </c>
      <c r="Q1363" s="44">
        <f t="shared" si="278"/>
        <v>0</v>
      </c>
      <c r="R1363" s="45">
        <f t="shared" ca="1" si="279"/>
        <v>0</v>
      </c>
      <c r="S1363" s="44" t="b">
        <f t="shared" si="280"/>
        <v>0</v>
      </c>
      <c r="T1363" s="46">
        <v>19</v>
      </c>
      <c r="U1363" s="46" t="str">
        <f t="shared" ca="1" si="281"/>
        <v>Dec</v>
      </c>
      <c r="V1363" s="42">
        <v>19</v>
      </c>
      <c r="W1363" s="47">
        <f t="shared" si="282"/>
        <v>-19</v>
      </c>
      <c r="X1363" s="48">
        <f t="shared" ca="1" si="283"/>
        <v>-1</v>
      </c>
      <c r="Y1363" s="47" t="str">
        <f t="shared" ca="1" si="284"/>
        <v>DEGROWTH</v>
      </c>
      <c r="Z1363" s="50">
        <v>1</v>
      </c>
      <c r="AA1363" s="50">
        <f t="shared" si="285"/>
        <v>0</v>
      </c>
      <c r="AB1363" s="27">
        <v>1000001871</v>
      </c>
    </row>
    <row r="1364" spans="1:28" s="27" customFormat="1" ht="13.8" hidden="1">
      <c r="A1364" s="39" t="s">
        <v>2568</v>
      </c>
      <c r="B1364" s="58" t="s">
        <v>76</v>
      </c>
      <c r="C1364" s="65" t="s">
        <v>2830</v>
      </c>
      <c r="D1364" s="59">
        <v>1000001872</v>
      </c>
      <c r="E1364" s="60" t="s">
        <v>2831</v>
      </c>
      <c r="F1364" s="40">
        <v>44270</v>
      </c>
      <c r="G1364" s="40" t="str">
        <f t="shared" si="273"/>
        <v>Targeted Dealer</v>
      </c>
      <c r="H1364" s="40"/>
      <c r="I1364" s="41">
        <v>20</v>
      </c>
      <c r="J1364" s="41">
        <f t="shared" ca="1" si="274"/>
        <v>440.64516129032256</v>
      </c>
      <c r="K1364" s="42">
        <v>12.5</v>
      </c>
      <c r="L1364" s="43">
        <f t="shared" ca="1" si="275"/>
        <v>-428.14516129032256</v>
      </c>
      <c r="M1364" s="43">
        <f t="shared" ca="1" si="276"/>
        <v>2.8367496339677891</v>
      </c>
      <c r="N1364" s="44">
        <v>11.5</v>
      </c>
      <c r="O1364" s="45" t="str">
        <f t="shared" ca="1" si="277"/>
        <v>Nov</v>
      </c>
      <c r="P1364" s="42">
        <v>11.5</v>
      </c>
      <c r="Q1364" s="44">
        <f t="shared" si="278"/>
        <v>1</v>
      </c>
      <c r="R1364" s="45">
        <f t="shared" ca="1" si="279"/>
        <v>8.6956521739130377E-2</v>
      </c>
      <c r="S1364" s="44" t="str">
        <f t="shared" ca="1" si="280"/>
        <v>GROWTH</v>
      </c>
      <c r="T1364" s="46">
        <v>21</v>
      </c>
      <c r="U1364" s="46" t="str">
        <f t="shared" ca="1" si="281"/>
        <v>Dec</v>
      </c>
      <c r="V1364" s="42">
        <v>21</v>
      </c>
      <c r="W1364" s="47">
        <f t="shared" si="282"/>
        <v>-8.5</v>
      </c>
      <c r="X1364" s="48">
        <f t="shared" ca="1" si="283"/>
        <v>-0.40476190476190477</v>
      </c>
      <c r="Y1364" s="47" t="str">
        <f t="shared" ca="1" si="284"/>
        <v>DEGROWTH</v>
      </c>
      <c r="Z1364" s="50">
        <v>0</v>
      </c>
      <c r="AA1364" s="50">
        <f t="shared" si="285"/>
        <v>0</v>
      </c>
      <c r="AB1364" s="27">
        <v>1000001872</v>
      </c>
    </row>
    <row r="1365" spans="1:28" s="27" customFormat="1" ht="13.8" hidden="1">
      <c r="A1365" s="39" t="s">
        <v>2568</v>
      </c>
      <c r="B1365" s="58" t="s">
        <v>76</v>
      </c>
      <c r="C1365" s="65" t="s">
        <v>2832</v>
      </c>
      <c r="D1365" s="59">
        <v>1000002781</v>
      </c>
      <c r="E1365" s="58" t="s">
        <v>2833</v>
      </c>
      <c r="F1365" s="40">
        <v>44699</v>
      </c>
      <c r="G1365" s="40" t="str">
        <f t="shared" si="273"/>
        <v>Targeted Dealer</v>
      </c>
      <c r="H1365" s="40"/>
      <c r="I1365" s="41">
        <v>12</v>
      </c>
      <c r="J1365" s="41">
        <f t="shared" ca="1" si="274"/>
        <v>264.38709677419354</v>
      </c>
      <c r="K1365" s="42">
        <v>0</v>
      </c>
      <c r="L1365" s="43">
        <f t="shared" ca="1" si="275"/>
        <v>-264.38709677419354</v>
      </c>
      <c r="M1365" s="43">
        <f t="shared" ca="1" si="276"/>
        <v>0</v>
      </c>
      <c r="N1365" s="44">
        <v>22</v>
      </c>
      <c r="O1365" s="45" t="str">
        <f t="shared" ca="1" si="277"/>
        <v>Nov</v>
      </c>
      <c r="P1365" s="42">
        <v>22</v>
      </c>
      <c r="Q1365" s="44">
        <f t="shared" si="278"/>
        <v>-22</v>
      </c>
      <c r="R1365" s="45">
        <f t="shared" ca="1" si="279"/>
        <v>-1</v>
      </c>
      <c r="S1365" s="44" t="str">
        <f t="shared" ca="1" si="280"/>
        <v>DEGROWTH</v>
      </c>
      <c r="T1365" s="46">
        <v>0</v>
      </c>
      <c r="U1365" s="46" t="str">
        <f t="shared" ca="1" si="281"/>
        <v>Dec</v>
      </c>
      <c r="V1365" s="42">
        <v>0</v>
      </c>
      <c r="W1365" s="47">
        <f t="shared" si="282"/>
        <v>0</v>
      </c>
      <c r="X1365" s="48">
        <f t="shared" ca="1" si="283"/>
        <v>0</v>
      </c>
      <c r="Y1365" s="47" t="b">
        <f t="shared" si="284"/>
        <v>0</v>
      </c>
      <c r="Z1365" s="50">
        <v>1</v>
      </c>
      <c r="AA1365" s="50">
        <f t="shared" si="285"/>
        <v>0</v>
      </c>
      <c r="AB1365" s="27">
        <v>1000002781</v>
      </c>
    </row>
    <row r="1366" spans="1:28" s="27" customFormat="1" ht="13.8" hidden="1">
      <c r="A1366" s="39" t="s">
        <v>2568</v>
      </c>
      <c r="B1366" s="58" t="s">
        <v>76</v>
      </c>
      <c r="C1366" s="65" t="s">
        <v>2834</v>
      </c>
      <c r="D1366" s="59">
        <v>1000003495</v>
      </c>
      <c r="E1366" s="58" t="s">
        <v>2835</v>
      </c>
      <c r="F1366" s="40">
        <v>45041</v>
      </c>
      <c r="G1366" s="40" t="str">
        <f t="shared" si="273"/>
        <v>Targeted Dealer</v>
      </c>
      <c r="H1366" s="40" t="s">
        <v>113</v>
      </c>
      <c r="I1366" s="41">
        <v>80</v>
      </c>
      <c r="J1366" s="41">
        <f t="shared" ca="1" si="274"/>
        <v>1762.5806451612902</v>
      </c>
      <c r="K1366" s="42">
        <v>61</v>
      </c>
      <c r="L1366" s="43">
        <f t="shared" ca="1" si="275"/>
        <v>-1701.5806451612902</v>
      </c>
      <c r="M1366" s="43">
        <f t="shared" ca="1" si="276"/>
        <v>3.4608345534407028</v>
      </c>
      <c r="N1366" s="44">
        <v>65</v>
      </c>
      <c r="O1366" s="45" t="str">
        <f t="shared" ca="1" si="277"/>
        <v>Nov</v>
      </c>
      <c r="P1366" s="42">
        <v>65</v>
      </c>
      <c r="Q1366" s="44">
        <f t="shared" si="278"/>
        <v>-4</v>
      </c>
      <c r="R1366" s="45">
        <f t="shared" ca="1" si="279"/>
        <v>-6.1538461538461542E-2</v>
      </c>
      <c r="S1366" s="44" t="str">
        <f t="shared" ca="1" si="280"/>
        <v>DEGROWTH</v>
      </c>
      <c r="T1366" s="46">
        <v>155.5</v>
      </c>
      <c r="U1366" s="46" t="str">
        <f t="shared" ca="1" si="281"/>
        <v>Dec</v>
      </c>
      <c r="V1366" s="42">
        <v>155.5</v>
      </c>
      <c r="W1366" s="47">
        <f t="shared" si="282"/>
        <v>-94.5</v>
      </c>
      <c r="X1366" s="48">
        <f t="shared" ca="1" si="283"/>
        <v>-0.60771704180064301</v>
      </c>
      <c r="Y1366" s="47" t="str">
        <f t="shared" ca="1" si="284"/>
        <v>DEGROWTH</v>
      </c>
      <c r="Z1366" s="50">
        <v>0</v>
      </c>
      <c r="AA1366" s="50">
        <f t="shared" si="285"/>
        <v>1</v>
      </c>
      <c r="AB1366" s="27">
        <v>1000003495</v>
      </c>
    </row>
    <row r="1367" spans="1:28" s="27" customFormat="1" ht="13.8">
      <c r="A1367" s="39" t="s">
        <v>2568</v>
      </c>
      <c r="B1367" s="58" t="s">
        <v>76</v>
      </c>
      <c r="C1367" s="65" t="s">
        <v>2836</v>
      </c>
      <c r="D1367" s="59">
        <v>1000003550</v>
      </c>
      <c r="E1367" s="58" t="s">
        <v>2837</v>
      </c>
      <c r="F1367" s="40">
        <v>45071</v>
      </c>
      <c r="G1367" s="40" t="str">
        <f t="shared" si="273"/>
        <v>-</v>
      </c>
      <c r="H1367" s="40"/>
      <c r="I1367" s="41">
        <v>0</v>
      </c>
      <c r="J1367" s="41">
        <f t="shared" ca="1" si="274"/>
        <v>0</v>
      </c>
      <c r="K1367" s="42">
        <v>0</v>
      </c>
      <c r="L1367" s="43">
        <f t="shared" ca="1" si="275"/>
        <v>0</v>
      </c>
      <c r="M1367" s="43" t="str">
        <f t="shared" ca="1" si="276"/>
        <v>-</v>
      </c>
      <c r="N1367" s="44">
        <v>0</v>
      </c>
      <c r="O1367" s="45" t="str">
        <f t="shared" ca="1" si="277"/>
        <v>Nov</v>
      </c>
      <c r="P1367" s="42">
        <v>0</v>
      </c>
      <c r="Q1367" s="44">
        <f t="shared" si="278"/>
        <v>0</v>
      </c>
      <c r="R1367" s="45">
        <f t="shared" ca="1" si="279"/>
        <v>0</v>
      </c>
      <c r="S1367" s="44" t="b">
        <f t="shared" si="280"/>
        <v>0</v>
      </c>
      <c r="T1367" s="46">
        <v>0</v>
      </c>
      <c r="U1367" s="46" t="str">
        <f t="shared" ca="1" si="281"/>
        <v>Dec</v>
      </c>
      <c r="V1367" s="42">
        <v>0</v>
      </c>
      <c r="W1367" s="47">
        <f t="shared" si="282"/>
        <v>0</v>
      </c>
      <c r="X1367" s="48">
        <f t="shared" ca="1" si="283"/>
        <v>0</v>
      </c>
      <c r="Y1367" s="47" t="b">
        <f t="shared" si="284"/>
        <v>0</v>
      </c>
      <c r="Z1367" s="50">
        <v>1</v>
      </c>
      <c r="AA1367" s="50">
        <f t="shared" si="285"/>
        <v>0</v>
      </c>
      <c r="AB1367" s="27" t="e">
        <v>#N/A</v>
      </c>
    </row>
    <row r="1368" spans="1:28" s="27" customFormat="1" ht="13.8" hidden="1">
      <c r="A1368" s="39" t="s">
        <v>2568</v>
      </c>
      <c r="B1368" s="58" t="s">
        <v>76</v>
      </c>
      <c r="C1368" s="65" t="s">
        <v>2838</v>
      </c>
      <c r="D1368" s="59">
        <v>1000003633</v>
      </c>
      <c r="E1368" s="58" t="s">
        <v>2839</v>
      </c>
      <c r="F1368" s="40">
        <v>45118</v>
      </c>
      <c r="G1368" s="40" t="str">
        <f t="shared" si="273"/>
        <v>Targeted Dealer</v>
      </c>
      <c r="H1368" s="40"/>
      <c r="I1368" s="41">
        <v>100</v>
      </c>
      <c r="J1368" s="41">
        <f t="shared" ca="1" si="274"/>
        <v>2203.2258064516127</v>
      </c>
      <c r="K1368" s="42">
        <v>146.5</v>
      </c>
      <c r="L1368" s="43">
        <f t="shared" ca="1" si="275"/>
        <v>-2056.7258064516127</v>
      </c>
      <c r="M1368" s="43">
        <f t="shared" ca="1" si="276"/>
        <v>6.6493411420204982</v>
      </c>
      <c r="N1368" s="44">
        <v>117</v>
      </c>
      <c r="O1368" s="45" t="str">
        <f t="shared" ca="1" si="277"/>
        <v>Nov</v>
      </c>
      <c r="P1368" s="42">
        <v>117</v>
      </c>
      <c r="Q1368" s="44">
        <f t="shared" si="278"/>
        <v>29.5</v>
      </c>
      <c r="R1368" s="45">
        <f t="shared" ca="1" si="279"/>
        <v>0.25213675213675213</v>
      </c>
      <c r="S1368" s="44" t="str">
        <f t="shared" ca="1" si="280"/>
        <v>GROWTH</v>
      </c>
      <c r="T1368" s="46">
        <v>5</v>
      </c>
      <c r="U1368" s="46" t="str">
        <f t="shared" ca="1" si="281"/>
        <v>Dec</v>
      </c>
      <c r="V1368" s="42">
        <v>5</v>
      </c>
      <c r="W1368" s="47">
        <f t="shared" si="282"/>
        <v>141.5</v>
      </c>
      <c r="X1368" s="48">
        <f t="shared" ca="1" si="283"/>
        <v>28.3</v>
      </c>
      <c r="Y1368" s="47" t="str">
        <f t="shared" ca="1" si="284"/>
        <v>GROWTH</v>
      </c>
      <c r="Z1368" s="50">
        <v>0</v>
      </c>
      <c r="AA1368" s="50">
        <f t="shared" si="285"/>
        <v>0</v>
      </c>
      <c r="AB1368" s="27">
        <v>1000003633</v>
      </c>
    </row>
    <row r="1369" spans="1:28" s="27" customFormat="1" ht="13.8" hidden="1">
      <c r="A1369" s="39" t="s">
        <v>2568</v>
      </c>
      <c r="B1369" s="58" t="s">
        <v>76</v>
      </c>
      <c r="C1369" s="65" t="s">
        <v>2840</v>
      </c>
      <c r="D1369" s="59">
        <v>1000003658</v>
      </c>
      <c r="E1369" s="58" t="s">
        <v>2841</v>
      </c>
      <c r="F1369" s="40">
        <v>45136</v>
      </c>
      <c r="G1369" s="40" t="str">
        <f t="shared" si="273"/>
        <v>-</v>
      </c>
      <c r="H1369" s="40"/>
      <c r="I1369" s="41">
        <v>0</v>
      </c>
      <c r="J1369" s="41">
        <f t="shared" ca="1" si="274"/>
        <v>0</v>
      </c>
      <c r="K1369" s="42">
        <v>0</v>
      </c>
      <c r="L1369" s="43">
        <f t="shared" ca="1" si="275"/>
        <v>0</v>
      </c>
      <c r="M1369" s="43" t="str">
        <f t="shared" ca="1" si="276"/>
        <v>-</v>
      </c>
      <c r="N1369" s="44">
        <v>0</v>
      </c>
      <c r="O1369" s="45" t="str">
        <f t="shared" ca="1" si="277"/>
        <v>Nov</v>
      </c>
      <c r="P1369" s="42">
        <v>0</v>
      </c>
      <c r="Q1369" s="44">
        <f t="shared" si="278"/>
        <v>0</v>
      </c>
      <c r="R1369" s="45">
        <f t="shared" ca="1" si="279"/>
        <v>0</v>
      </c>
      <c r="S1369" s="44" t="b">
        <f t="shared" si="280"/>
        <v>0</v>
      </c>
      <c r="T1369" s="46">
        <v>140</v>
      </c>
      <c r="U1369" s="46" t="str">
        <f t="shared" ca="1" si="281"/>
        <v>Dec</v>
      </c>
      <c r="V1369" s="42">
        <v>140</v>
      </c>
      <c r="W1369" s="47">
        <f t="shared" si="282"/>
        <v>-140</v>
      </c>
      <c r="X1369" s="48">
        <f t="shared" ca="1" si="283"/>
        <v>-1</v>
      </c>
      <c r="Y1369" s="47" t="str">
        <f t="shared" ca="1" si="284"/>
        <v>DEGROWTH</v>
      </c>
      <c r="Z1369" s="50">
        <v>1</v>
      </c>
      <c r="AA1369" s="50">
        <f t="shared" si="285"/>
        <v>0</v>
      </c>
      <c r="AB1369" s="27">
        <v>1000003658</v>
      </c>
    </row>
    <row r="1370" spans="1:28" s="27" customFormat="1" ht="13.8" hidden="1">
      <c r="A1370" s="50" t="s">
        <v>2568</v>
      </c>
      <c r="B1370" s="63" t="s">
        <v>80</v>
      </c>
      <c r="C1370" s="58" t="s">
        <v>2842</v>
      </c>
      <c r="D1370" s="59">
        <v>1000002670</v>
      </c>
      <c r="E1370" s="58" t="s">
        <v>2843</v>
      </c>
      <c r="F1370" s="40">
        <v>44739</v>
      </c>
      <c r="G1370" s="40" t="str">
        <f t="shared" si="273"/>
        <v>Targeted Dealer</v>
      </c>
      <c r="H1370" s="40" t="s">
        <v>113</v>
      </c>
      <c r="I1370" s="41">
        <v>75</v>
      </c>
      <c r="J1370" s="41">
        <f t="shared" ca="1" si="274"/>
        <v>1652.4193548387098</v>
      </c>
      <c r="K1370" s="42">
        <v>170</v>
      </c>
      <c r="L1370" s="43">
        <f t="shared" ca="1" si="275"/>
        <v>-1482.4193548387098</v>
      </c>
      <c r="M1370" s="43">
        <f t="shared" ca="1" si="276"/>
        <v>10.287945339189848</v>
      </c>
      <c r="N1370" s="44">
        <v>55</v>
      </c>
      <c r="O1370" s="45" t="str">
        <f t="shared" ca="1" si="277"/>
        <v>Nov</v>
      </c>
      <c r="P1370" s="42">
        <v>55</v>
      </c>
      <c r="Q1370" s="44">
        <f t="shared" si="278"/>
        <v>115</v>
      </c>
      <c r="R1370" s="45">
        <f t="shared" ca="1" si="279"/>
        <v>2.0909090909090908</v>
      </c>
      <c r="S1370" s="44" t="str">
        <f t="shared" ca="1" si="280"/>
        <v>GROWTH</v>
      </c>
      <c r="T1370" s="46">
        <v>175</v>
      </c>
      <c r="U1370" s="46" t="str">
        <f t="shared" ca="1" si="281"/>
        <v>Dec</v>
      </c>
      <c r="V1370" s="42">
        <v>175</v>
      </c>
      <c r="W1370" s="47">
        <f t="shared" si="282"/>
        <v>-5</v>
      </c>
      <c r="X1370" s="48">
        <f t="shared" ca="1" si="283"/>
        <v>-2.8571428571428581E-2</v>
      </c>
      <c r="Y1370" s="47" t="str">
        <f t="shared" ca="1" si="284"/>
        <v>DEGROWTH</v>
      </c>
      <c r="Z1370" s="50">
        <v>0</v>
      </c>
      <c r="AA1370" s="50">
        <f t="shared" si="285"/>
        <v>1</v>
      </c>
      <c r="AB1370" s="27">
        <v>1000002670</v>
      </c>
    </row>
    <row r="1371" spans="1:28" s="27" customFormat="1" ht="13.8" hidden="1">
      <c r="A1371" s="39" t="s">
        <v>2568</v>
      </c>
      <c r="B1371" s="58" t="s">
        <v>80</v>
      </c>
      <c r="C1371" s="58" t="s">
        <v>2844</v>
      </c>
      <c r="D1371" s="59">
        <v>1000001910</v>
      </c>
      <c r="E1371" s="60" t="s">
        <v>2845</v>
      </c>
      <c r="F1371" s="40">
        <v>41341</v>
      </c>
      <c r="G1371" s="40" t="str">
        <f t="shared" si="273"/>
        <v>Targeted Dealer</v>
      </c>
      <c r="H1371" s="40"/>
      <c r="I1371" s="41">
        <v>75</v>
      </c>
      <c r="J1371" s="41">
        <f t="shared" ca="1" si="274"/>
        <v>1652.4193548387098</v>
      </c>
      <c r="K1371" s="42">
        <v>170</v>
      </c>
      <c r="L1371" s="43">
        <f t="shared" ca="1" si="275"/>
        <v>-1482.4193548387098</v>
      </c>
      <c r="M1371" s="43">
        <f t="shared" ca="1" si="276"/>
        <v>10.287945339189848</v>
      </c>
      <c r="N1371" s="44">
        <v>70</v>
      </c>
      <c r="O1371" s="45" t="str">
        <f t="shared" ca="1" si="277"/>
        <v>Nov</v>
      </c>
      <c r="P1371" s="42">
        <v>70</v>
      </c>
      <c r="Q1371" s="44">
        <f t="shared" si="278"/>
        <v>100</v>
      </c>
      <c r="R1371" s="45">
        <f t="shared" ca="1" si="279"/>
        <v>1.4285714285714284</v>
      </c>
      <c r="S1371" s="44" t="str">
        <f t="shared" ca="1" si="280"/>
        <v>GROWTH</v>
      </c>
      <c r="T1371" s="46">
        <v>110</v>
      </c>
      <c r="U1371" s="46" t="str">
        <f t="shared" ca="1" si="281"/>
        <v>Dec</v>
      </c>
      <c r="V1371" s="42">
        <v>110</v>
      </c>
      <c r="W1371" s="47">
        <f t="shared" si="282"/>
        <v>60</v>
      </c>
      <c r="X1371" s="48">
        <f t="shared" ca="1" si="283"/>
        <v>0.54545454545454541</v>
      </c>
      <c r="Y1371" s="47" t="str">
        <f t="shared" ca="1" si="284"/>
        <v>GROWTH</v>
      </c>
      <c r="Z1371" s="50">
        <v>0</v>
      </c>
      <c r="AA1371" s="50">
        <f t="shared" si="285"/>
        <v>0</v>
      </c>
      <c r="AB1371" s="27">
        <v>1000001910</v>
      </c>
    </row>
    <row r="1372" spans="1:28" s="27" customFormat="1" ht="13.8" hidden="1">
      <c r="A1372" s="39" t="s">
        <v>2568</v>
      </c>
      <c r="B1372" s="58" t="s">
        <v>80</v>
      </c>
      <c r="C1372" s="58" t="s">
        <v>2846</v>
      </c>
      <c r="D1372" s="59">
        <v>1000001952</v>
      </c>
      <c r="E1372" s="60" t="s">
        <v>2847</v>
      </c>
      <c r="F1372" s="40">
        <v>41900</v>
      </c>
      <c r="G1372" s="40" t="str">
        <f t="shared" si="273"/>
        <v>Targeted Dealer</v>
      </c>
      <c r="H1372" s="40" t="s">
        <v>113</v>
      </c>
      <c r="I1372" s="41">
        <v>60</v>
      </c>
      <c r="J1372" s="41">
        <f t="shared" ca="1" si="274"/>
        <v>1321.9354838709678</v>
      </c>
      <c r="K1372" s="42">
        <v>71.5</v>
      </c>
      <c r="L1372" s="43">
        <f t="shared" ca="1" si="275"/>
        <v>-1250.4354838709678</v>
      </c>
      <c r="M1372" s="43">
        <f t="shared" ca="1" si="276"/>
        <v>5.4087359687652512</v>
      </c>
      <c r="N1372" s="44">
        <v>27</v>
      </c>
      <c r="O1372" s="45" t="str">
        <f t="shared" ca="1" si="277"/>
        <v>Nov</v>
      </c>
      <c r="P1372" s="42">
        <v>27</v>
      </c>
      <c r="Q1372" s="44">
        <f t="shared" si="278"/>
        <v>44.5</v>
      </c>
      <c r="R1372" s="45">
        <f t="shared" ca="1" si="279"/>
        <v>1.6481481481481484</v>
      </c>
      <c r="S1372" s="44" t="str">
        <f t="shared" ca="1" si="280"/>
        <v>GROWTH</v>
      </c>
      <c r="T1372" s="46">
        <v>87.65</v>
      </c>
      <c r="U1372" s="46" t="str">
        <f t="shared" ca="1" si="281"/>
        <v>Dec</v>
      </c>
      <c r="V1372" s="42">
        <v>87.65</v>
      </c>
      <c r="W1372" s="47">
        <f t="shared" si="282"/>
        <v>-16.150000000000006</v>
      </c>
      <c r="X1372" s="48">
        <f t="shared" ca="1" si="283"/>
        <v>-0.18425556189389625</v>
      </c>
      <c r="Y1372" s="47" t="str">
        <f t="shared" ca="1" si="284"/>
        <v>DEGROWTH</v>
      </c>
      <c r="Z1372" s="50">
        <v>0</v>
      </c>
      <c r="AA1372" s="50">
        <f t="shared" si="285"/>
        <v>1</v>
      </c>
      <c r="AB1372" s="27">
        <v>1000001952</v>
      </c>
    </row>
    <row r="1373" spans="1:28" s="27" customFormat="1" ht="13.8" hidden="1">
      <c r="A1373" s="39" t="s">
        <v>2568</v>
      </c>
      <c r="B1373" s="58" t="s">
        <v>80</v>
      </c>
      <c r="C1373" s="58" t="s">
        <v>2848</v>
      </c>
      <c r="D1373" s="59">
        <v>1000001917</v>
      </c>
      <c r="E1373" s="60" t="s">
        <v>2849</v>
      </c>
      <c r="F1373" s="40">
        <v>42506</v>
      </c>
      <c r="G1373" s="40" t="str">
        <f t="shared" si="273"/>
        <v>Targeted Dealer</v>
      </c>
      <c r="H1373" s="40"/>
      <c r="I1373" s="41">
        <v>20</v>
      </c>
      <c r="J1373" s="41">
        <f t="shared" ca="1" si="274"/>
        <v>440.64516129032256</v>
      </c>
      <c r="K1373" s="42">
        <v>0</v>
      </c>
      <c r="L1373" s="43">
        <f t="shared" ca="1" si="275"/>
        <v>-440.64516129032256</v>
      </c>
      <c r="M1373" s="43">
        <f t="shared" ca="1" si="276"/>
        <v>0</v>
      </c>
      <c r="N1373" s="44">
        <v>30</v>
      </c>
      <c r="O1373" s="45" t="str">
        <f t="shared" ca="1" si="277"/>
        <v>Nov</v>
      </c>
      <c r="P1373" s="42">
        <v>30</v>
      </c>
      <c r="Q1373" s="44">
        <f t="shared" si="278"/>
        <v>-30</v>
      </c>
      <c r="R1373" s="45">
        <f t="shared" ca="1" si="279"/>
        <v>-1</v>
      </c>
      <c r="S1373" s="44" t="str">
        <f t="shared" ca="1" si="280"/>
        <v>DEGROWTH</v>
      </c>
      <c r="T1373" s="46">
        <v>25</v>
      </c>
      <c r="U1373" s="46" t="str">
        <f t="shared" ca="1" si="281"/>
        <v>Dec</v>
      </c>
      <c r="V1373" s="42">
        <v>25</v>
      </c>
      <c r="W1373" s="47">
        <f t="shared" si="282"/>
        <v>-25</v>
      </c>
      <c r="X1373" s="48">
        <f t="shared" ca="1" si="283"/>
        <v>-1</v>
      </c>
      <c r="Y1373" s="47" t="str">
        <f t="shared" ca="1" si="284"/>
        <v>DEGROWTH</v>
      </c>
      <c r="Z1373" s="50">
        <v>1</v>
      </c>
      <c r="AA1373" s="50">
        <f t="shared" si="285"/>
        <v>0</v>
      </c>
      <c r="AB1373" s="27">
        <v>1000001917</v>
      </c>
    </row>
    <row r="1374" spans="1:28" s="27" customFormat="1" ht="13.8" hidden="1">
      <c r="A1374" s="39" t="s">
        <v>2568</v>
      </c>
      <c r="B1374" s="58" t="s">
        <v>80</v>
      </c>
      <c r="C1374" s="58" t="s">
        <v>2850</v>
      </c>
      <c r="D1374" s="59">
        <v>1000001916</v>
      </c>
      <c r="E1374" s="60" t="s">
        <v>2851</v>
      </c>
      <c r="F1374" s="40">
        <v>42621</v>
      </c>
      <c r="G1374" s="40" t="str">
        <f t="shared" si="273"/>
        <v>Targeted Dealer</v>
      </c>
      <c r="H1374" s="40"/>
      <c r="I1374" s="41">
        <v>100</v>
      </c>
      <c r="J1374" s="41">
        <f t="shared" ca="1" si="274"/>
        <v>2203.2258064516127</v>
      </c>
      <c r="K1374" s="42">
        <v>180</v>
      </c>
      <c r="L1374" s="43">
        <f t="shared" ca="1" si="275"/>
        <v>-2023.2258064516127</v>
      </c>
      <c r="M1374" s="43">
        <f t="shared" ca="1" si="276"/>
        <v>8.1698389458272338</v>
      </c>
      <c r="N1374" s="44">
        <v>131.5</v>
      </c>
      <c r="O1374" s="45" t="str">
        <f t="shared" ca="1" si="277"/>
        <v>Nov</v>
      </c>
      <c r="P1374" s="42">
        <v>131.5</v>
      </c>
      <c r="Q1374" s="44">
        <f t="shared" si="278"/>
        <v>48.5</v>
      </c>
      <c r="R1374" s="45">
        <f t="shared" ca="1" si="279"/>
        <v>0.36882129277566533</v>
      </c>
      <c r="S1374" s="44" t="str">
        <f t="shared" ca="1" si="280"/>
        <v>GROWTH</v>
      </c>
      <c r="T1374" s="46">
        <v>160</v>
      </c>
      <c r="U1374" s="46" t="str">
        <f t="shared" ca="1" si="281"/>
        <v>Dec</v>
      </c>
      <c r="V1374" s="42">
        <v>160</v>
      </c>
      <c r="W1374" s="47">
        <f t="shared" si="282"/>
        <v>20</v>
      </c>
      <c r="X1374" s="48">
        <f t="shared" ca="1" si="283"/>
        <v>0.125</v>
      </c>
      <c r="Y1374" s="47" t="str">
        <f t="shared" ca="1" si="284"/>
        <v>GROWTH</v>
      </c>
      <c r="Z1374" s="50">
        <v>0</v>
      </c>
      <c r="AA1374" s="50">
        <f t="shared" si="285"/>
        <v>0</v>
      </c>
      <c r="AB1374" s="27">
        <v>1000001916</v>
      </c>
    </row>
    <row r="1375" spans="1:28" s="27" customFormat="1" ht="13.8" hidden="1">
      <c r="A1375" s="39" t="s">
        <v>2568</v>
      </c>
      <c r="B1375" s="58" t="s">
        <v>80</v>
      </c>
      <c r="C1375" s="58" t="s">
        <v>2852</v>
      </c>
      <c r="D1375" s="59">
        <v>1000001914</v>
      </c>
      <c r="E1375" s="60" t="s">
        <v>2853</v>
      </c>
      <c r="F1375" s="40">
        <v>42803</v>
      </c>
      <c r="G1375" s="40" t="str">
        <f t="shared" si="273"/>
        <v>Targeted Dealer</v>
      </c>
      <c r="H1375" s="40"/>
      <c r="I1375" s="41">
        <v>20</v>
      </c>
      <c r="J1375" s="41">
        <f t="shared" ca="1" si="274"/>
        <v>440.64516129032256</v>
      </c>
      <c r="K1375" s="42">
        <v>10</v>
      </c>
      <c r="L1375" s="43">
        <f t="shared" ca="1" si="275"/>
        <v>-430.64516129032256</v>
      </c>
      <c r="M1375" s="43">
        <f t="shared" ca="1" si="276"/>
        <v>2.2693997071742316</v>
      </c>
      <c r="N1375" s="44">
        <v>35</v>
      </c>
      <c r="O1375" s="45" t="str">
        <f t="shared" ca="1" si="277"/>
        <v>Nov</v>
      </c>
      <c r="P1375" s="42">
        <v>35</v>
      </c>
      <c r="Q1375" s="44">
        <f t="shared" si="278"/>
        <v>-25</v>
      </c>
      <c r="R1375" s="45">
        <f t="shared" ca="1" si="279"/>
        <v>-0.7142857142857143</v>
      </c>
      <c r="S1375" s="44" t="str">
        <f t="shared" ca="1" si="280"/>
        <v>DEGROWTH</v>
      </c>
      <c r="T1375" s="46">
        <v>20</v>
      </c>
      <c r="U1375" s="46" t="str">
        <f t="shared" ca="1" si="281"/>
        <v>Dec</v>
      </c>
      <c r="V1375" s="42">
        <v>20</v>
      </c>
      <c r="W1375" s="47">
        <f t="shared" si="282"/>
        <v>-10</v>
      </c>
      <c r="X1375" s="48">
        <f t="shared" ca="1" si="283"/>
        <v>-0.5</v>
      </c>
      <c r="Y1375" s="47" t="str">
        <f t="shared" ca="1" si="284"/>
        <v>DEGROWTH</v>
      </c>
      <c r="Z1375" s="50">
        <v>0</v>
      </c>
      <c r="AA1375" s="50">
        <f t="shared" si="285"/>
        <v>0</v>
      </c>
      <c r="AB1375" s="27">
        <v>1000001914</v>
      </c>
    </row>
    <row r="1376" spans="1:28" s="27" customFormat="1" ht="13.8" hidden="1">
      <c r="A1376" s="39" t="s">
        <v>2568</v>
      </c>
      <c r="B1376" s="58" t="s">
        <v>80</v>
      </c>
      <c r="C1376" s="58" t="s">
        <v>2854</v>
      </c>
      <c r="D1376" s="59">
        <v>1000001919</v>
      </c>
      <c r="E1376" s="60" t="s">
        <v>2855</v>
      </c>
      <c r="F1376" s="40">
        <v>43046</v>
      </c>
      <c r="G1376" s="40" t="str">
        <f t="shared" si="273"/>
        <v>Targeted Dealer</v>
      </c>
      <c r="H1376" s="40"/>
      <c r="I1376" s="41">
        <v>25</v>
      </c>
      <c r="J1376" s="41">
        <f t="shared" ca="1" si="274"/>
        <v>550.80645161290317</v>
      </c>
      <c r="K1376" s="42">
        <v>25</v>
      </c>
      <c r="L1376" s="43">
        <f t="shared" ca="1" si="275"/>
        <v>-525.80645161290317</v>
      </c>
      <c r="M1376" s="43">
        <f t="shared" ca="1" si="276"/>
        <v>4.5387994143484631</v>
      </c>
      <c r="N1376" s="44">
        <v>25</v>
      </c>
      <c r="O1376" s="45" t="str">
        <f t="shared" ca="1" si="277"/>
        <v>Nov</v>
      </c>
      <c r="P1376" s="42">
        <v>25</v>
      </c>
      <c r="Q1376" s="44">
        <f t="shared" si="278"/>
        <v>0</v>
      </c>
      <c r="R1376" s="45">
        <f t="shared" ca="1" si="279"/>
        <v>0</v>
      </c>
      <c r="S1376" s="44" t="str">
        <f t="shared" ca="1" si="280"/>
        <v>GROWTH</v>
      </c>
      <c r="T1376" s="46">
        <v>25</v>
      </c>
      <c r="U1376" s="46" t="str">
        <f t="shared" ca="1" si="281"/>
        <v>Dec</v>
      </c>
      <c r="V1376" s="42">
        <v>25</v>
      </c>
      <c r="W1376" s="47">
        <f t="shared" si="282"/>
        <v>0</v>
      </c>
      <c r="X1376" s="48">
        <f t="shared" ca="1" si="283"/>
        <v>0</v>
      </c>
      <c r="Y1376" s="47" t="str">
        <f t="shared" ca="1" si="284"/>
        <v>GROWTH</v>
      </c>
      <c r="Z1376" s="50">
        <v>0</v>
      </c>
      <c r="AA1376" s="50">
        <f t="shared" si="285"/>
        <v>0</v>
      </c>
      <c r="AB1376" s="27">
        <v>1000001919</v>
      </c>
    </row>
    <row r="1377" spans="1:28" s="27" customFormat="1" ht="13.8" hidden="1">
      <c r="A1377" s="39" t="s">
        <v>2568</v>
      </c>
      <c r="B1377" s="58" t="s">
        <v>80</v>
      </c>
      <c r="C1377" s="58" t="s">
        <v>2856</v>
      </c>
      <c r="D1377" s="59">
        <v>1000001924</v>
      </c>
      <c r="E1377" s="60" t="s">
        <v>2857</v>
      </c>
      <c r="F1377" s="40">
        <v>43088</v>
      </c>
      <c r="G1377" s="40" t="str">
        <f t="shared" si="273"/>
        <v>Targeted Dealer</v>
      </c>
      <c r="H1377" s="40"/>
      <c r="I1377" s="41">
        <v>50</v>
      </c>
      <c r="J1377" s="41">
        <f t="shared" ca="1" si="274"/>
        <v>1101.6129032258063</v>
      </c>
      <c r="K1377" s="42">
        <v>0</v>
      </c>
      <c r="L1377" s="43">
        <f t="shared" ca="1" si="275"/>
        <v>-1101.6129032258063</v>
      </c>
      <c r="M1377" s="43">
        <f t="shared" ca="1" si="276"/>
        <v>0</v>
      </c>
      <c r="N1377" s="44">
        <v>20</v>
      </c>
      <c r="O1377" s="45" t="str">
        <f t="shared" ca="1" si="277"/>
        <v>Nov</v>
      </c>
      <c r="P1377" s="42">
        <v>20</v>
      </c>
      <c r="Q1377" s="44">
        <f t="shared" si="278"/>
        <v>-20</v>
      </c>
      <c r="R1377" s="45">
        <f t="shared" ca="1" si="279"/>
        <v>-1</v>
      </c>
      <c r="S1377" s="44" t="str">
        <f t="shared" ca="1" si="280"/>
        <v>DEGROWTH</v>
      </c>
      <c r="T1377" s="46">
        <v>111</v>
      </c>
      <c r="U1377" s="46" t="str">
        <f t="shared" ca="1" si="281"/>
        <v>Dec</v>
      </c>
      <c r="V1377" s="42">
        <v>111</v>
      </c>
      <c r="W1377" s="47">
        <f t="shared" si="282"/>
        <v>-111</v>
      </c>
      <c r="X1377" s="48">
        <f t="shared" ca="1" si="283"/>
        <v>-1</v>
      </c>
      <c r="Y1377" s="47" t="str">
        <f t="shared" ca="1" si="284"/>
        <v>DEGROWTH</v>
      </c>
      <c r="Z1377" s="50">
        <v>1</v>
      </c>
      <c r="AA1377" s="50">
        <f t="shared" si="285"/>
        <v>0</v>
      </c>
      <c r="AB1377" s="27">
        <v>1000001924</v>
      </c>
    </row>
    <row r="1378" spans="1:28" s="27" customFormat="1" ht="13.8" hidden="1">
      <c r="A1378" s="39" t="s">
        <v>2568</v>
      </c>
      <c r="B1378" s="58" t="s">
        <v>80</v>
      </c>
      <c r="C1378" s="58" t="s">
        <v>2858</v>
      </c>
      <c r="D1378" s="59">
        <v>1000001938</v>
      </c>
      <c r="E1378" s="60" t="s">
        <v>2859</v>
      </c>
      <c r="F1378" s="40">
        <v>43091</v>
      </c>
      <c r="G1378" s="40" t="str">
        <f t="shared" si="273"/>
        <v>Targeted Dealer</v>
      </c>
      <c r="H1378" s="40" t="s">
        <v>113</v>
      </c>
      <c r="I1378" s="41">
        <v>50</v>
      </c>
      <c r="J1378" s="41">
        <f t="shared" ca="1" si="274"/>
        <v>1101.6129032258063</v>
      </c>
      <c r="K1378" s="42">
        <v>110</v>
      </c>
      <c r="L1378" s="43">
        <f t="shared" ca="1" si="275"/>
        <v>-991.61290322580635</v>
      </c>
      <c r="M1378" s="43">
        <f t="shared" ca="1" si="276"/>
        <v>9.9853587115666187</v>
      </c>
      <c r="N1378" s="44">
        <v>50</v>
      </c>
      <c r="O1378" s="45" t="str">
        <f t="shared" ca="1" si="277"/>
        <v>Nov</v>
      </c>
      <c r="P1378" s="42">
        <v>50</v>
      </c>
      <c r="Q1378" s="44">
        <f t="shared" si="278"/>
        <v>60</v>
      </c>
      <c r="R1378" s="45">
        <f t="shared" ca="1" si="279"/>
        <v>1.2000000000000002</v>
      </c>
      <c r="S1378" s="44" t="str">
        <f t="shared" ca="1" si="280"/>
        <v>GROWTH</v>
      </c>
      <c r="T1378" s="46">
        <v>100</v>
      </c>
      <c r="U1378" s="46" t="str">
        <f t="shared" ca="1" si="281"/>
        <v>Dec</v>
      </c>
      <c r="V1378" s="42">
        <v>100</v>
      </c>
      <c r="W1378" s="47">
        <f t="shared" si="282"/>
        <v>10</v>
      </c>
      <c r="X1378" s="48">
        <f t="shared" ca="1" si="283"/>
        <v>0.10000000000000009</v>
      </c>
      <c r="Y1378" s="47" t="str">
        <f t="shared" ca="1" si="284"/>
        <v>GROWTH</v>
      </c>
      <c r="Z1378" s="50">
        <v>0</v>
      </c>
      <c r="AA1378" s="50">
        <f t="shared" si="285"/>
        <v>1</v>
      </c>
      <c r="AB1378" s="27">
        <v>1000001938</v>
      </c>
    </row>
    <row r="1379" spans="1:28" s="27" customFormat="1" ht="13.8" hidden="1">
      <c r="A1379" s="39" t="s">
        <v>2568</v>
      </c>
      <c r="B1379" s="58" t="s">
        <v>80</v>
      </c>
      <c r="C1379" s="58" t="s">
        <v>2860</v>
      </c>
      <c r="D1379" s="59">
        <v>1000001928</v>
      </c>
      <c r="E1379" s="60" t="s">
        <v>2861</v>
      </c>
      <c r="F1379" s="40">
        <v>43315</v>
      </c>
      <c r="G1379" s="40" t="str">
        <f t="shared" si="273"/>
        <v>Targeted Dealer</v>
      </c>
      <c r="H1379" s="40" t="s">
        <v>113</v>
      </c>
      <c r="I1379" s="41">
        <v>200</v>
      </c>
      <c r="J1379" s="41">
        <f t="shared" ca="1" si="274"/>
        <v>4406.4516129032254</v>
      </c>
      <c r="K1379" s="42">
        <v>318</v>
      </c>
      <c r="L1379" s="43">
        <f t="shared" ca="1" si="275"/>
        <v>-4088.4516129032254</v>
      </c>
      <c r="M1379" s="43">
        <f t="shared" ca="1" si="276"/>
        <v>7.2166910688140558</v>
      </c>
      <c r="N1379" s="44">
        <v>252</v>
      </c>
      <c r="O1379" s="45" t="str">
        <f t="shared" ca="1" si="277"/>
        <v>Nov</v>
      </c>
      <c r="P1379" s="42">
        <v>252</v>
      </c>
      <c r="Q1379" s="44">
        <f t="shared" si="278"/>
        <v>66</v>
      </c>
      <c r="R1379" s="45">
        <f t="shared" ca="1" si="279"/>
        <v>0.26190476190476186</v>
      </c>
      <c r="S1379" s="44" t="str">
        <f t="shared" ca="1" si="280"/>
        <v>GROWTH</v>
      </c>
      <c r="T1379" s="46">
        <v>257.60000000000002</v>
      </c>
      <c r="U1379" s="46" t="str">
        <f t="shared" ca="1" si="281"/>
        <v>Dec</v>
      </c>
      <c r="V1379" s="42">
        <v>257.60000000000002</v>
      </c>
      <c r="W1379" s="47">
        <f t="shared" si="282"/>
        <v>60.399999999999977</v>
      </c>
      <c r="X1379" s="48">
        <f t="shared" ca="1" si="283"/>
        <v>0.2344720496894408</v>
      </c>
      <c r="Y1379" s="47" t="str">
        <f t="shared" ca="1" si="284"/>
        <v>GROWTH</v>
      </c>
      <c r="Z1379" s="50">
        <v>0</v>
      </c>
      <c r="AA1379" s="50">
        <f t="shared" si="285"/>
        <v>1</v>
      </c>
      <c r="AB1379" s="27">
        <v>1000001928</v>
      </c>
    </row>
    <row r="1380" spans="1:28" s="27" customFormat="1" ht="13.8" hidden="1">
      <c r="A1380" s="39" t="s">
        <v>2568</v>
      </c>
      <c r="B1380" s="58" t="s">
        <v>80</v>
      </c>
      <c r="C1380" s="58" t="s">
        <v>2862</v>
      </c>
      <c r="D1380" s="59">
        <v>1000001947</v>
      </c>
      <c r="E1380" s="60" t="s">
        <v>2863</v>
      </c>
      <c r="F1380" s="40">
        <v>43339</v>
      </c>
      <c r="G1380" s="40" t="str">
        <f t="shared" si="273"/>
        <v>Targeted Dealer</v>
      </c>
      <c r="H1380" s="40"/>
      <c r="I1380" s="41">
        <v>150</v>
      </c>
      <c r="J1380" s="41">
        <f t="shared" ca="1" si="274"/>
        <v>3304.8387096774195</v>
      </c>
      <c r="K1380" s="42">
        <v>235</v>
      </c>
      <c r="L1380" s="43">
        <f t="shared" ca="1" si="275"/>
        <v>-3069.8387096774195</v>
      </c>
      <c r="M1380" s="43">
        <f t="shared" ca="1" si="276"/>
        <v>7.1107857491459248</v>
      </c>
      <c r="N1380" s="44">
        <v>205</v>
      </c>
      <c r="O1380" s="45" t="str">
        <f t="shared" ca="1" si="277"/>
        <v>Nov</v>
      </c>
      <c r="P1380" s="42">
        <v>205</v>
      </c>
      <c r="Q1380" s="44">
        <f t="shared" si="278"/>
        <v>30</v>
      </c>
      <c r="R1380" s="45">
        <f t="shared" ca="1" si="279"/>
        <v>0.14634146341463405</v>
      </c>
      <c r="S1380" s="44" t="str">
        <f t="shared" ca="1" si="280"/>
        <v>GROWTH</v>
      </c>
      <c r="T1380" s="46">
        <v>179</v>
      </c>
      <c r="U1380" s="46" t="str">
        <f t="shared" ca="1" si="281"/>
        <v>Dec</v>
      </c>
      <c r="V1380" s="42">
        <v>179</v>
      </c>
      <c r="W1380" s="47">
        <f t="shared" si="282"/>
        <v>56</v>
      </c>
      <c r="X1380" s="48">
        <f t="shared" ca="1" si="283"/>
        <v>0.31284916201117308</v>
      </c>
      <c r="Y1380" s="47" t="str">
        <f t="shared" ca="1" si="284"/>
        <v>GROWTH</v>
      </c>
      <c r="Z1380" s="50">
        <v>0</v>
      </c>
      <c r="AA1380" s="50">
        <f t="shared" si="285"/>
        <v>0</v>
      </c>
      <c r="AB1380" s="27">
        <v>1000001947</v>
      </c>
    </row>
    <row r="1381" spans="1:28" s="27" customFormat="1" ht="13.8" hidden="1">
      <c r="A1381" s="39" t="s">
        <v>2568</v>
      </c>
      <c r="B1381" s="58" t="s">
        <v>80</v>
      </c>
      <c r="C1381" s="58" t="s">
        <v>2864</v>
      </c>
      <c r="D1381" s="59">
        <v>1000001920</v>
      </c>
      <c r="E1381" s="60" t="s">
        <v>2865</v>
      </c>
      <c r="F1381" s="40">
        <v>43421</v>
      </c>
      <c r="G1381" s="40" t="str">
        <f t="shared" si="273"/>
        <v>Targeted Dealer</v>
      </c>
      <c r="H1381" s="40"/>
      <c r="I1381" s="41">
        <v>125</v>
      </c>
      <c r="J1381" s="41">
        <f t="shared" ca="1" si="274"/>
        <v>2754.0322580645161</v>
      </c>
      <c r="K1381" s="42">
        <v>130</v>
      </c>
      <c r="L1381" s="43">
        <f t="shared" ca="1" si="275"/>
        <v>-2624.0322580645161</v>
      </c>
      <c r="M1381" s="43">
        <f t="shared" ca="1" si="276"/>
        <v>4.7203513909224011</v>
      </c>
      <c r="N1381" s="44">
        <v>110</v>
      </c>
      <c r="O1381" s="45" t="str">
        <f t="shared" ca="1" si="277"/>
        <v>Nov</v>
      </c>
      <c r="P1381" s="42">
        <v>110</v>
      </c>
      <c r="Q1381" s="44">
        <f t="shared" si="278"/>
        <v>20</v>
      </c>
      <c r="R1381" s="45">
        <f t="shared" ca="1" si="279"/>
        <v>0.18181818181818188</v>
      </c>
      <c r="S1381" s="44" t="str">
        <f t="shared" ca="1" si="280"/>
        <v>GROWTH</v>
      </c>
      <c r="T1381" s="46">
        <v>180</v>
      </c>
      <c r="U1381" s="46" t="str">
        <f t="shared" ca="1" si="281"/>
        <v>Dec</v>
      </c>
      <c r="V1381" s="42">
        <v>180</v>
      </c>
      <c r="W1381" s="47">
        <f t="shared" si="282"/>
        <v>-50</v>
      </c>
      <c r="X1381" s="48">
        <f t="shared" ca="1" si="283"/>
        <v>-0.27777777777777779</v>
      </c>
      <c r="Y1381" s="47" t="str">
        <f t="shared" ca="1" si="284"/>
        <v>DEGROWTH</v>
      </c>
      <c r="Z1381" s="50">
        <v>0</v>
      </c>
      <c r="AA1381" s="50">
        <f t="shared" si="285"/>
        <v>0</v>
      </c>
      <c r="AB1381" s="27">
        <v>1000001920</v>
      </c>
    </row>
    <row r="1382" spans="1:28" s="27" customFormat="1" ht="13.8" hidden="1">
      <c r="A1382" s="39" t="s">
        <v>2568</v>
      </c>
      <c r="B1382" s="58" t="s">
        <v>80</v>
      </c>
      <c r="C1382" s="58" t="s">
        <v>2866</v>
      </c>
      <c r="D1382" s="59">
        <v>1000001918</v>
      </c>
      <c r="E1382" s="60" t="s">
        <v>2867</v>
      </c>
      <c r="F1382" s="40">
        <v>43424</v>
      </c>
      <c r="G1382" s="40" t="str">
        <f t="shared" si="273"/>
        <v>Targeted Dealer</v>
      </c>
      <c r="H1382" s="40"/>
      <c r="I1382" s="41">
        <v>100</v>
      </c>
      <c r="J1382" s="41">
        <f t="shared" ca="1" si="274"/>
        <v>2203.2258064516127</v>
      </c>
      <c r="K1382" s="42">
        <v>168</v>
      </c>
      <c r="L1382" s="43">
        <f t="shared" ca="1" si="275"/>
        <v>-2035.2258064516127</v>
      </c>
      <c r="M1382" s="43">
        <f t="shared" ca="1" si="276"/>
        <v>7.6251830161054173</v>
      </c>
      <c r="N1382" s="44">
        <v>35</v>
      </c>
      <c r="O1382" s="45" t="str">
        <f t="shared" ca="1" si="277"/>
        <v>Nov</v>
      </c>
      <c r="P1382" s="42">
        <v>35</v>
      </c>
      <c r="Q1382" s="44">
        <f t="shared" si="278"/>
        <v>133</v>
      </c>
      <c r="R1382" s="45">
        <f t="shared" ca="1" si="279"/>
        <v>3.8</v>
      </c>
      <c r="S1382" s="44" t="str">
        <f t="shared" ca="1" si="280"/>
        <v>GROWTH</v>
      </c>
      <c r="T1382" s="46">
        <v>128.5</v>
      </c>
      <c r="U1382" s="46" t="str">
        <f t="shared" ca="1" si="281"/>
        <v>Dec</v>
      </c>
      <c r="V1382" s="42">
        <v>128.5</v>
      </c>
      <c r="W1382" s="47">
        <f t="shared" si="282"/>
        <v>39.5</v>
      </c>
      <c r="X1382" s="48">
        <f t="shared" ca="1" si="283"/>
        <v>0.30739299610894943</v>
      </c>
      <c r="Y1382" s="47" t="str">
        <f t="shared" ca="1" si="284"/>
        <v>GROWTH</v>
      </c>
      <c r="Z1382" s="50">
        <v>0</v>
      </c>
      <c r="AA1382" s="50">
        <f t="shared" si="285"/>
        <v>0</v>
      </c>
      <c r="AB1382" s="27">
        <v>1000001918</v>
      </c>
    </row>
    <row r="1383" spans="1:28" s="27" customFormat="1" ht="13.8" hidden="1">
      <c r="A1383" s="39" t="s">
        <v>2568</v>
      </c>
      <c r="B1383" s="58" t="s">
        <v>80</v>
      </c>
      <c r="C1383" s="58" t="s">
        <v>2868</v>
      </c>
      <c r="D1383" s="59">
        <v>1000001922</v>
      </c>
      <c r="E1383" s="60" t="s">
        <v>2869</v>
      </c>
      <c r="F1383" s="40">
        <v>43616</v>
      </c>
      <c r="G1383" s="40" t="str">
        <f t="shared" si="273"/>
        <v>Targeted Dealer</v>
      </c>
      <c r="H1383" s="40"/>
      <c r="I1383" s="41">
        <v>100</v>
      </c>
      <c r="J1383" s="41">
        <f t="shared" ca="1" si="274"/>
        <v>2203.2258064516127</v>
      </c>
      <c r="K1383" s="42">
        <v>10</v>
      </c>
      <c r="L1383" s="43">
        <f t="shared" ca="1" si="275"/>
        <v>-2193.2258064516127</v>
      </c>
      <c r="M1383" s="43">
        <f t="shared" ca="1" si="276"/>
        <v>0.45387994143484628</v>
      </c>
      <c r="N1383" s="44">
        <v>5</v>
      </c>
      <c r="O1383" s="45" t="str">
        <f t="shared" ca="1" si="277"/>
        <v>Nov</v>
      </c>
      <c r="P1383" s="42">
        <v>5</v>
      </c>
      <c r="Q1383" s="44">
        <f t="shared" si="278"/>
        <v>5</v>
      </c>
      <c r="R1383" s="45">
        <f t="shared" ca="1" si="279"/>
        <v>1</v>
      </c>
      <c r="S1383" s="44" t="str">
        <f t="shared" ca="1" si="280"/>
        <v>GROWTH</v>
      </c>
      <c r="T1383" s="46">
        <v>11</v>
      </c>
      <c r="U1383" s="46" t="str">
        <f t="shared" ca="1" si="281"/>
        <v>Dec</v>
      </c>
      <c r="V1383" s="42">
        <v>11</v>
      </c>
      <c r="W1383" s="47">
        <f t="shared" si="282"/>
        <v>-1</v>
      </c>
      <c r="X1383" s="48">
        <f t="shared" ca="1" si="283"/>
        <v>-9.0909090909090939E-2</v>
      </c>
      <c r="Y1383" s="47" t="str">
        <f t="shared" ca="1" si="284"/>
        <v>DEGROWTH</v>
      </c>
      <c r="Z1383" s="50">
        <v>0</v>
      </c>
      <c r="AA1383" s="50">
        <f t="shared" si="285"/>
        <v>0</v>
      </c>
      <c r="AB1383" s="27">
        <v>1000001922</v>
      </c>
    </row>
    <row r="1384" spans="1:28" s="27" customFormat="1" ht="13.8" hidden="1">
      <c r="A1384" s="39" t="s">
        <v>2568</v>
      </c>
      <c r="B1384" s="58" t="s">
        <v>80</v>
      </c>
      <c r="C1384" s="58" t="s">
        <v>2870</v>
      </c>
      <c r="D1384" s="59">
        <v>1000001931</v>
      </c>
      <c r="E1384" s="60" t="s">
        <v>2871</v>
      </c>
      <c r="F1384" s="40">
        <v>43690</v>
      </c>
      <c r="G1384" s="40" t="str">
        <f t="shared" si="273"/>
        <v>Targeted Dealer</v>
      </c>
      <c r="H1384" s="40" t="s">
        <v>113</v>
      </c>
      <c r="I1384" s="41">
        <v>100</v>
      </c>
      <c r="J1384" s="41">
        <f t="shared" ca="1" si="274"/>
        <v>2203.2258064516127</v>
      </c>
      <c r="K1384" s="42">
        <v>0</v>
      </c>
      <c r="L1384" s="43">
        <f t="shared" ca="1" si="275"/>
        <v>-2203.2258064516127</v>
      </c>
      <c r="M1384" s="43">
        <f t="shared" ca="1" si="276"/>
        <v>0</v>
      </c>
      <c r="N1384" s="44">
        <v>0</v>
      </c>
      <c r="O1384" s="45" t="str">
        <f t="shared" ca="1" si="277"/>
        <v>Nov</v>
      </c>
      <c r="P1384" s="42">
        <v>0</v>
      </c>
      <c r="Q1384" s="44">
        <f t="shared" si="278"/>
        <v>0</v>
      </c>
      <c r="R1384" s="45">
        <f t="shared" ca="1" si="279"/>
        <v>0</v>
      </c>
      <c r="S1384" s="44" t="b">
        <f t="shared" si="280"/>
        <v>0</v>
      </c>
      <c r="T1384" s="46">
        <v>20</v>
      </c>
      <c r="U1384" s="46" t="str">
        <f t="shared" ca="1" si="281"/>
        <v>Dec</v>
      </c>
      <c r="V1384" s="42">
        <v>20</v>
      </c>
      <c r="W1384" s="47">
        <f t="shared" si="282"/>
        <v>-20</v>
      </c>
      <c r="X1384" s="48">
        <f t="shared" ca="1" si="283"/>
        <v>-1</v>
      </c>
      <c r="Y1384" s="47" t="str">
        <f t="shared" ca="1" si="284"/>
        <v>DEGROWTH</v>
      </c>
      <c r="Z1384" s="50">
        <v>1</v>
      </c>
      <c r="AA1384" s="50">
        <f t="shared" si="285"/>
        <v>1</v>
      </c>
      <c r="AB1384" s="27">
        <v>1000001931</v>
      </c>
    </row>
    <row r="1385" spans="1:28" s="27" customFormat="1" ht="13.8" hidden="1">
      <c r="A1385" s="39" t="s">
        <v>2568</v>
      </c>
      <c r="B1385" s="58" t="s">
        <v>80</v>
      </c>
      <c r="C1385" s="58" t="s">
        <v>2872</v>
      </c>
      <c r="D1385" s="59">
        <v>1000001932</v>
      </c>
      <c r="E1385" s="60" t="s">
        <v>2873</v>
      </c>
      <c r="F1385" s="40">
        <v>43698</v>
      </c>
      <c r="G1385" s="40" t="str">
        <f t="shared" si="273"/>
        <v>Targeted Dealer</v>
      </c>
      <c r="H1385" s="40"/>
      <c r="I1385" s="41">
        <v>1200</v>
      </c>
      <c r="J1385" s="41">
        <f t="shared" ca="1" si="274"/>
        <v>26438.709677419356</v>
      </c>
      <c r="K1385" s="42">
        <v>2230.75</v>
      </c>
      <c r="L1385" s="43">
        <f t="shared" ca="1" si="275"/>
        <v>-24207.959677419356</v>
      </c>
      <c r="M1385" s="43">
        <f t="shared" ca="1" si="276"/>
        <v>8.4374389946315276</v>
      </c>
      <c r="N1385" s="44">
        <v>1114.6499999999999</v>
      </c>
      <c r="O1385" s="45" t="str">
        <f t="shared" ca="1" si="277"/>
        <v>Nov</v>
      </c>
      <c r="P1385" s="42">
        <v>1114.6499999999999</v>
      </c>
      <c r="Q1385" s="44">
        <f t="shared" si="278"/>
        <v>1116.1000000000001</v>
      </c>
      <c r="R1385" s="45">
        <f t="shared" ca="1" si="279"/>
        <v>1.0013008567711839</v>
      </c>
      <c r="S1385" s="44" t="str">
        <f t="shared" ca="1" si="280"/>
        <v>GROWTH</v>
      </c>
      <c r="T1385" s="46">
        <v>5010.5</v>
      </c>
      <c r="U1385" s="46" t="str">
        <f t="shared" ca="1" si="281"/>
        <v>Dec</v>
      </c>
      <c r="V1385" s="42">
        <v>5010.5</v>
      </c>
      <c r="W1385" s="47">
        <f t="shared" si="282"/>
        <v>-2779.75</v>
      </c>
      <c r="X1385" s="48">
        <f t="shared" ca="1" si="283"/>
        <v>-0.55478495160163654</v>
      </c>
      <c r="Y1385" s="47" t="str">
        <f t="shared" ca="1" si="284"/>
        <v>DEGROWTH</v>
      </c>
      <c r="Z1385" s="50">
        <v>0</v>
      </c>
      <c r="AA1385" s="50">
        <f t="shared" si="285"/>
        <v>0</v>
      </c>
      <c r="AB1385" s="27">
        <v>1000001932</v>
      </c>
    </row>
    <row r="1386" spans="1:28" s="27" customFormat="1" ht="13.8" hidden="1">
      <c r="A1386" s="39" t="s">
        <v>2568</v>
      </c>
      <c r="B1386" s="58" t="s">
        <v>80</v>
      </c>
      <c r="C1386" s="58" t="s">
        <v>2874</v>
      </c>
      <c r="D1386" s="59">
        <v>1000001949</v>
      </c>
      <c r="E1386" s="60" t="s">
        <v>2875</v>
      </c>
      <c r="F1386" s="40">
        <v>43710</v>
      </c>
      <c r="G1386" s="40" t="str">
        <f t="shared" si="273"/>
        <v>Targeted Dealer</v>
      </c>
      <c r="H1386" s="40"/>
      <c r="I1386" s="41">
        <v>275</v>
      </c>
      <c r="J1386" s="41">
        <f t="shared" ca="1" si="274"/>
        <v>6058.8709677419356</v>
      </c>
      <c r="K1386" s="42">
        <v>0</v>
      </c>
      <c r="L1386" s="43">
        <f t="shared" ca="1" si="275"/>
        <v>-6058.8709677419356</v>
      </c>
      <c r="M1386" s="43">
        <f t="shared" ca="1" si="276"/>
        <v>0</v>
      </c>
      <c r="N1386" s="44">
        <v>0</v>
      </c>
      <c r="O1386" s="45" t="str">
        <f t="shared" ca="1" si="277"/>
        <v>Nov</v>
      </c>
      <c r="P1386" s="42">
        <v>0</v>
      </c>
      <c r="Q1386" s="44">
        <f t="shared" si="278"/>
        <v>0</v>
      </c>
      <c r="R1386" s="45">
        <f t="shared" ca="1" si="279"/>
        <v>0</v>
      </c>
      <c r="S1386" s="44" t="b">
        <f t="shared" si="280"/>
        <v>0</v>
      </c>
      <c r="T1386" s="46">
        <v>120</v>
      </c>
      <c r="U1386" s="46" t="str">
        <f t="shared" ca="1" si="281"/>
        <v>Dec</v>
      </c>
      <c r="V1386" s="42">
        <v>120</v>
      </c>
      <c r="W1386" s="47">
        <f t="shared" si="282"/>
        <v>-120</v>
      </c>
      <c r="X1386" s="48">
        <f t="shared" ca="1" si="283"/>
        <v>-1</v>
      </c>
      <c r="Y1386" s="47" t="str">
        <f t="shared" ca="1" si="284"/>
        <v>DEGROWTH</v>
      </c>
      <c r="Z1386" s="50">
        <v>1</v>
      </c>
      <c r="AA1386" s="50">
        <f t="shared" si="285"/>
        <v>0</v>
      </c>
      <c r="AB1386" s="27">
        <v>1000001949</v>
      </c>
    </row>
    <row r="1387" spans="1:28" s="27" customFormat="1" ht="13.8" hidden="1">
      <c r="A1387" s="39" t="s">
        <v>2568</v>
      </c>
      <c r="B1387" s="58" t="s">
        <v>80</v>
      </c>
      <c r="C1387" s="58" t="s">
        <v>2876</v>
      </c>
      <c r="D1387" s="59">
        <v>1000001950</v>
      </c>
      <c r="E1387" s="60" t="s">
        <v>2877</v>
      </c>
      <c r="F1387" s="40">
        <v>43774</v>
      </c>
      <c r="G1387" s="40" t="str">
        <f t="shared" si="273"/>
        <v>Targeted Dealer</v>
      </c>
      <c r="H1387" s="40"/>
      <c r="I1387" s="41">
        <v>50</v>
      </c>
      <c r="J1387" s="41">
        <f t="shared" ca="1" si="274"/>
        <v>1101.6129032258063</v>
      </c>
      <c r="K1387" s="42">
        <v>76.75</v>
      </c>
      <c r="L1387" s="43">
        <f t="shared" ca="1" si="275"/>
        <v>-1024.8629032258063</v>
      </c>
      <c r="M1387" s="43">
        <f t="shared" ca="1" si="276"/>
        <v>6.9670571010248903</v>
      </c>
      <c r="N1387" s="44">
        <v>44.25</v>
      </c>
      <c r="O1387" s="45" t="str">
        <f t="shared" ca="1" si="277"/>
        <v>Nov</v>
      </c>
      <c r="P1387" s="42">
        <v>44.25</v>
      </c>
      <c r="Q1387" s="44">
        <f t="shared" si="278"/>
        <v>32.5</v>
      </c>
      <c r="R1387" s="45">
        <f t="shared" ca="1" si="279"/>
        <v>0.73446327683615809</v>
      </c>
      <c r="S1387" s="44" t="str">
        <f t="shared" ca="1" si="280"/>
        <v>GROWTH</v>
      </c>
      <c r="T1387" s="46">
        <v>151.5</v>
      </c>
      <c r="U1387" s="46" t="str">
        <f t="shared" ca="1" si="281"/>
        <v>Dec</v>
      </c>
      <c r="V1387" s="42">
        <v>151.5</v>
      </c>
      <c r="W1387" s="47">
        <f t="shared" si="282"/>
        <v>-74.75</v>
      </c>
      <c r="X1387" s="48">
        <f t="shared" ca="1" si="283"/>
        <v>-0.49339933993399343</v>
      </c>
      <c r="Y1387" s="47" t="str">
        <f t="shared" ca="1" si="284"/>
        <v>DEGROWTH</v>
      </c>
      <c r="Z1387" s="50">
        <v>0</v>
      </c>
      <c r="AA1387" s="50">
        <f t="shared" si="285"/>
        <v>0</v>
      </c>
      <c r="AB1387" s="27">
        <v>1000001950</v>
      </c>
    </row>
    <row r="1388" spans="1:28" s="27" customFormat="1" ht="13.8" hidden="1">
      <c r="A1388" s="39" t="s">
        <v>2568</v>
      </c>
      <c r="B1388" s="58" t="s">
        <v>80</v>
      </c>
      <c r="C1388" s="58" t="s">
        <v>2878</v>
      </c>
      <c r="D1388" s="59">
        <v>1000001942</v>
      </c>
      <c r="E1388" s="60" t="s">
        <v>2879</v>
      </c>
      <c r="F1388" s="40">
        <v>44096</v>
      </c>
      <c r="G1388" s="40" t="str">
        <f t="shared" si="273"/>
        <v>Targeted Dealer</v>
      </c>
      <c r="H1388" s="40"/>
      <c r="I1388" s="41">
        <v>200</v>
      </c>
      <c r="J1388" s="41">
        <f t="shared" ca="1" si="274"/>
        <v>4406.4516129032254</v>
      </c>
      <c r="K1388" s="42">
        <v>233</v>
      </c>
      <c r="L1388" s="43">
        <f t="shared" ca="1" si="275"/>
        <v>-4173.4516129032254</v>
      </c>
      <c r="M1388" s="43">
        <f t="shared" ca="1" si="276"/>
        <v>5.2877013177159595</v>
      </c>
      <c r="N1388" s="44">
        <v>220</v>
      </c>
      <c r="O1388" s="45" t="str">
        <f t="shared" ca="1" si="277"/>
        <v>Nov</v>
      </c>
      <c r="P1388" s="42">
        <v>220</v>
      </c>
      <c r="Q1388" s="44">
        <f t="shared" si="278"/>
        <v>13</v>
      </c>
      <c r="R1388" s="45">
        <f t="shared" ca="1" si="279"/>
        <v>5.9090909090909083E-2</v>
      </c>
      <c r="S1388" s="44" t="str">
        <f t="shared" ca="1" si="280"/>
        <v>GROWTH</v>
      </c>
      <c r="T1388" s="46">
        <v>588.75</v>
      </c>
      <c r="U1388" s="46" t="str">
        <f t="shared" ca="1" si="281"/>
        <v>Dec</v>
      </c>
      <c r="V1388" s="42">
        <v>588.75</v>
      </c>
      <c r="W1388" s="47">
        <f t="shared" si="282"/>
        <v>-355.75</v>
      </c>
      <c r="X1388" s="48">
        <f t="shared" ca="1" si="283"/>
        <v>-0.60424628450106155</v>
      </c>
      <c r="Y1388" s="47" t="str">
        <f t="shared" ca="1" si="284"/>
        <v>DEGROWTH</v>
      </c>
      <c r="Z1388" s="50">
        <v>0</v>
      </c>
      <c r="AA1388" s="50">
        <f t="shared" si="285"/>
        <v>0</v>
      </c>
      <c r="AB1388" s="27">
        <v>1000001942</v>
      </c>
    </row>
    <row r="1389" spans="1:28" s="27" customFormat="1" ht="13.8" hidden="1">
      <c r="A1389" s="39" t="s">
        <v>2568</v>
      </c>
      <c r="B1389" s="58" t="s">
        <v>80</v>
      </c>
      <c r="C1389" s="58" t="s">
        <v>2880</v>
      </c>
      <c r="D1389" s="59">
        <v>1000001936</v>
      </c>
      <c r="E1389" s="60" t="s">
        <v>2881</v>
      </c>
      <c r="F1389" s="40">
        <v>44169</v>
      </c>
      <c r="G1389" s="40" t="str">
        <f t="shared" si="273"/>
        <v>Targeted Dealer</v>
      </c>
      <c r="H1389" s="40"/>
      <c r="I1389" s="41">
        <v>300</v>
      </c>
      <c r="J1389" s="41">
        <f t="shared" ca="1" si="274"/>
        <v>6609.677419354839</v>
      </c>
      <c r="K1389" s="42">
        <v>0</v>
      </c>
      <c r="L1389" s="43">
        <f t="shared" ca="1" si="275"/>
        <v>-6609.677419354839</v>
      </c>
      <c r="M1389" s="43">
        <f t="shared" ca="1" si="276"/>
        <v>0</v>
      </c>
      <c r="N1389" s="44">
        <v>0</v>
      </c>
      <c r="O1389" s="45" t="str">
        <f t="shared" ca="1" si="277"/>
        <v>Nov</v>
      </c>
      <c r="P1389" s="42">
        <v>0</v>
      </c>
      <c r="Q1389" s="44">
        <f t="shared" si="278"/>
        <v>0</v>
      </c>
      <c r="R1389" s="45">
        <f t="shared" ca="1" si="279"/>
        <v>0</v>
      </c>
      <c r="S1389" s="44" t="b">
        <f t="shared" si="280"/>
        <v>0</v>
      </c>
      <c r="T1389" s="46">
        <v>30</v>
      </c>
      <c r="U1389" s="46" t="str">
        <f t="shared" ca="1" si="281"/>
        <v>Dec</v>
      </c>
      <c r="V1389" s="42">
        <v>30</v>
      </c>
      <c r="W1389" s="47">
        <f t="shared" si="282"/>
        <v>-30</v>
      </c>
      <c r="X1389" s="48">
        <f t="shared" ca="1" si="283"/>
        <v>-1</v>
      </c>
      <c r="Y1389" s="47" t="str">
        <f t="shared" ca="1" si="284"/>
        <v>DEGROWTH</v>
      </c>
      <c r="Z1389" s="50">
        <v>1</v>
      </c>
      <c r="AA1389" s="50">
        <f t="shared" si="285"/>
        <v>0</v>
      </c>
      <c r="AB1389" s="27">
        <v>1000001936</v>
      </c>
    </row>
    <row r="1390" spans="1:28" s="27" customFormat="1" ht="13.8" hidden="1">
      <c r="A1390" s="39" t="s">
        <v>2568</v>
      </c>
      <c r="B1390" s="58" t="s">
        <v>80</v>
      </c>
      <c r="C1390" s="58" t="s">
        <v>2882</v>
      </c>
      <c r="D1390" s="59">
        <v>1000001951</v>
      </c>
      <c r="E1390" s="60" t="s">
        <v>2883</v>
      </c>
      <c r="F1390" s="40">
        <v>44181</v>
      </c>
      <c r="G1390" s="40" t="str">
        <f t="shared" si="273"/>
        <v>Targeted Dealer</v>
      </c>
      <c r="H1390" s="40"/>
      <c r="I1390" s="41">
        <v>300</v>
      </c>
      <c r="J1390" s="41">
        <f t="shared" ca="1" si="274"/>
        <v>6609.677419354839</v>
      </c>
      <c r="K1390" s="42">
        <v>236</v>
      </c>
      <c r="L1390" s="43">
        <f t="shared" ca="1" si="275"/>
        <v>-6373.677419354839</v>
      </c>
      <c r="M1390" s="43">
        <f t="shared" ca="1" si="276"/>
        <v>3.570522205954124</v>
      </c>
      <c r="N1390" s="44">
        <v>247</v>
      </c>
      <c r="O1390" s="45" t="str">
        <f t="shared" ca="1" si="277"/>
        <v>Nov</v>
      </c>
      <c r="P1390" s="42">
        <v>247</v>
      </c>
      <c r="Q1390" s="44">
        <f t="shared" si="278"/>
        <v>-11</v>
      </c>
      <c r="R1390" s="45">
        <f t="shared" ca="1" si="279"/>
        <v>-4.4534412955465563E-2</v>
      </c>
      <c r="S1390" s="44" t="str">
        <f t="shared" ca="1" si="280"/>
        <v>DEGROWTH</v>
      </c>
      <c r="T1390" s="46">
        <v>683</v>
      </c>
      <c r="U1390" s="46" t="str">
        <f t="shared" ca="1" si="281"/>
        <v>Dec</v>
      </c>
      <c r="V1390" s="42">
        <v>683</v>
      </c>
      <c r="W1390" s="47">
        <f t="shared" si="282"/>
        <v>-447</v>
      </c>
      <c r="X1390" s="48">
        <f t="shared" ca="1" si="283"/>
        <v>-0.65446559297218154</v>
      </c>
      <c r="Y1390" s="47" t="str">
        <f t="shared" ca="1" si="284"/>
        <v>DEGROWTH</v>
      </c>
      <c r="Z1390" s="50">
        <v>0</v>
      </c>
      <c r="AA1390" s="50">
        <f t="shared" si="285"/>
        <v>0</v>
      </c>
      <c r="AB1390" s="27">
        <v>1000001951</v>
      </c>
    </row>
    <row r="1391" spans="1:28" s="27" customFormat="1" ht="13.8" hidden="1">
      <c r="A1391" s="39" t="s">
        <v>2568</v>
      </c>
      <c r="B1391" s="58" t="s">
        <v>80</v>
      </c>
      <c r="C1391" s="58" t="s">
        <v>2884</v>
      </c>
      <c r="D1391" s="59">
        <v>1000001923</v>
      </c>
      <c r="E1391" s="60" t="s">
        <v>2885</v>
      </c>
      <c r="F1391" s="40">
        <v>44335</v>
      </c>
      <c r="G1391" s="40" t="str">
        <f t="shared" si="273"/>
        <v>Targeted Dealer</v>
      </c>
      <c r="H1391" s="40"/>
      <c r="I1391" s="41">
        <v>125</v>
      </c>
      <c r="J1391" s="41">
        <f t="shared" ca="1" si="274"/>
        <v>2754.0322580645161</v>
      </c>
      <c r="K1391" s="42">
        <v>62.5</v>
      </c>
      <c r="L1391" s="43">
        <f t="shared" ca="1" si="275"/>
        <v>-2691.5322580645161</v>
      </c>
      <c r="M1391" s="43">
        <f t="shared" ca="1" si="276"/>
        <v>2.2693997071742316</v>
      </c>
      <c r="N1391" s="44">
        <v>109</v>
      </c>
      <c r="O1391" s="45" t="str">
        <f t="shared" ca="1" si="277"/>
        <v>Nov</v>
      </c>
      <c r="P1391" s="42">
        <v>109</v>
      </c>
      <c r="Q1391" s="44">
        <f t="shared" si="278"/>
        <v>-46.5</v>
      </c>
      <c r="R1391" s="45">
        <f t="shared" ca="1" si="279"/>
        <v>-0.42660550458715596</v>
      </c>
      <c r="S1391" s="44" t="str">
        <f t="shared" ca="1" si="280"/>
        <v>DEGROWTH</v>
      </c>
      <c r="T1391" s="46">
        <v>240</v>
      </c>
      <c r="U1391" s="46" t="str">
        <f t="shared" ca="1" si="281"/>
        <v>Dec</v>
      </c>
      <c r="V1391" s="42">
        <v>240</v>
      </c>
      <c r="W1391" s="47">
        <f t="shared" si="282"/>
        <v>-177.5</v>
      </c>
      <c r="X1391" s="48">
        <f t="shared" ca="1" si="283"/>
        <v>-0.73958333333333326</v>
      </c>
      <c r="Y1391" s="47" t="str">
        <f t="shared" ca="1" si="284"/>
        <v>DEGROWTH</v>
      </c>
      <c r="Z1391" s="50">
        <v>0</v>
      </c>
      <c r="AA1391" s="50">
        <f t="shared" si="285"/>
        <v>0</v>
      </c>
      <c r="AB1391" s="27">
        <v>1000001923</v>
      </c>
    </row>
    <row r="1392" spans="1:28" s="27" customFormat="1" ht="13.8" hidden="1">
      <c r="A1392" s="39" t="s">
        <v>2568</v>
      </c>
      <c r="B1392" s="58" t="s">
        <v>80</v>
      </c>
      <c r="C1392" s="58" t="s">
        <v>2886</v>
      </c>
      <c r="D1392" s="59">
        <v>1000002024</v>
      </c>
      <c r="E1392" s="60" t="s">
        <v>2887</v>
      </c>
      <c r="F1392" s="40">
        <v>44501</v>
      </c>
      <c r="G1392" s="40" t="str">
        <f t="shared" si="273"/>
        <v>Targeted Dealer</v>
      </c>
      <c r="H1392" s="40"/>
      <c r="I1392" s="41">
        <v>300</v>
      </c>
      <c r="J1392" s="41">
        <f t="shared" ca="1" si="274"/>
        <v>6609.677419354839</v>
      </c>
      <c r="K1392" s="42">
        <v>0</v>
      </c>
      <c r="L1392" s="43">
        <f t="shared" ca="1" si="275"/>
        <v>-6609.677419354839</v>
      </c>
      <c r="M1392" s="43">
        <f t="shared" ca="1" si="276"/>
        <v>0</v>
      </c>
      <c r="N1392" s="44">
        <v>0</v>
      </c>
      <c r="O1392" s="45" t="str">
        <f t="shared" ca="1" si="277"/>
        <v>Nov</v>
      </c>
      <c r="P1392" s="42">
        <v>0</v>
      </c>
      <c r="Q1392" s="44">
        <f t="shared" si="278"/>
        <v>0</v>
      </c>
      <c r="R1392" s="45">
        <f t="shared" ca="1" si="279"/>
        <v>0</v>
      </c>
      <c r="S1392" s="44" t="b">
        <f t="shared" si="280"/>
        <v>0</v>
      </c>
      <c r="T1392" s="46">
        <v>30</v>
      </c>
      <c r="U1392" s="46" t="str">
        <f t="shared" ca="1" si="281"/>
        <v>Dec</v>
      </c>
      <c r="V1392" s="42">
        <v>30</v>
      </c>
      <c r="W1392" s="47">
        <f t="shared" si="282"/>
        <v>-30</v>
      </c>
      <c r="X1392" s="48">
        <f t="shared" ca="1" si="283"/>
        <v>-1</v>
      </c>
      <c r="Y1392" s="47" t="str">
        <f t="shared" ca="1" si="284"/>
        <v>DEGROWTH</v>
      </c>
      <c r="Z1392" s="50">
        <v>1</v>
      </c>
      <c r="AA1392" s="50">
        <f t="shared" si="285"/>
        <v>0</v>
      </c>
      <c r="AB1392" s="27">
        <v>1000002024</v>
      </c>
    </row>
    <row r="1393" spans="1:28" s="27" customFormat="1" ht="13.8" hidden="1">
      <c r="A1393" s="39" t="s">
        <v>2568</v>
      </c>
      <c r="B1393" s="58" t="s">
        <v>80</v>
      </c>
      <c r="C1393" s="58" t="s">
        <v>2888</v>
      </c>
      <c r="D1393" s="59">
        <v>1000002036</v>
      </c>
      <c r="E1393" s="60" t="s">
        <v>2889</v>
      </c>
      <c r="F1393" s="40">
        <v>44501</v>
      </c>
      <c r="G1393" s="40" t="str">
        <f t="shared" si="273"/>
        <v>Targeted Dealer</v>
      </c>
      <c r="H1393" s="40" t="s">
        <v>113</v>
      </c>
      <c r="I1393" s="41">
        <v>65</v>
      </c>
      <c r="J1393" s="41">
        <f t="shared" ca="1" si="274"/>
        <v>1432.0967741935483</v>
      </c>
      <c r="K1393" s="42">
        <v>125</v>
      </c>
      <c r="L1393" s="43">
        <f t="shared" ca="1" si="275"/>
        <v>-1307.0967741935483</v>
      </c>
      <c r="M1393" s="43">
        <f t="shared" ca="1" si="276"/>
        <v>8.728460412208582</v>
      </c>
      <c r="N1393" s="44">
        <v>60</v>
      </c>
      <c r="O1393" s="45" t="str">
        <f t="shared" ca="1" si="277"/>
        <v>Nov</v>
      </c>
      <c r="P1393" s="42">
        <v>60</v>
      </c>
      <c r="Q1393" s="44">
        <f t="shared" si="278"/>
        <v>65</v>
      </c>
      <c r="R1393" s="45">
        <f t="shared" ca="1" si="279"/>
        <v>1.0833333333333335</v>
      </c>
      <c r="S1393" s="44" t="str">
        <f t="shared" ca="1" si="280"/>
        <v>GROWTH</v>
      </c>
      <c r="T1393" s="46">
        <v>101</v>
      </c>
      <c r="U1393" s="46" t="str">
        <f t="shared" ca="1" si="281"/>
        <v>Dec</v>
      </c>
      <c r="V1393" s="42">
        <v>101</v>
      </c>
      <c r="W1393" s="47">
        <f t="shared" si="282"/>
        <v>24</v>
      </c>
      <c r="X1393" s="48">
        <f t="shared" ca="1" si="283"/>
        <v>0.23762376237623761</v>
      </c>
      <c r="Y1393" s="47" t="str">
        <f t="shared" ca="1" si="284"/>
        <v>GROWTH</v>
      </c>
      <c r="Z1393" s="50">
        <v>0</v>
      </c>
      <c r="AA1393" s="50">
        <f t="shared" si="285"/>
        <v>1</v>
      </c>
      <c r="AB1393" s="27">
        <v>1000002036</v>
      </c>
    </row>
    <row r="1394" spans="1:28" s="27" customFormat="1" ht="13.8" hidden="1">
      <c r="A1394" s="39" t="s">
        <v>2568</v>
      </c>
      <c r="B1394" s="58" t="s">
        <v>80</v>
      </c>
      <c r="C1394" s="58" t="s">
        <v>2890</v>
      </c>
      <c r="D1394" s="59">
        <v>1000002552</v>
      </c>
      <c r="E1394" s="60" t="s">
        <v>2891</v>
      </c>
      <c r="F1394" s="40">
        <v>44615</v>
      </c>
      <c r="G1394" s="40" t="str">
        <f t="shared" si="273"/>
        <v>Targeted Dealer</v>
      </c>
      <c r="H1394" s="40" t="s">
        <v>113</v>
      </c>
      <c r="I1394" s="41">
        <v>70</v>
      </c>
      <c r="J1394" s="41">
        <f t="shared" ca="1" si="274"/>
        <v>1542.2580645161293</v>
      </c>
      <c r="K1394" s="42">
        <v>75</v>
      </c>
      <c r="L1394" s="43">
        <f t="shared" ca="1" si="275"/>
        <v>-1467.2580645161293</v>
      </c>
      <c r="M1394" s="43">
        <f t="shared" ca="1" si="276"/>
        <v>4.8629993725162093</v>
      </c>
      <c r="N1394" s="44">
        <v>68.5</v>
      </c>
      <c r="O1394" s="45" t="str">
        <f t="shared" ca="1" si="277"/>
        <v>Nov</v>
      </c>
      <c r="P1394" s="42">
        <v>68.5</v>
      </c>
      <c r="Q1394" s="44">
        <f t="shared" si="278"/>
        <v>6.5</v>
      </c>
      <c r="R1394" s="45">
        <f t="shared" ca="1" si="279"/>
        <v>9.4890510948905105E-2</v>
      </c>
      <c r="S1394" s="44" t="str">
        <f t="shared" ca="1" si="280"/>
        <v>GROWTH</v>
      </c>
      <c r="T1394" s="46">
        <v>100</v>
      </c>
      <c r="U1394" s="46" t="str">
        <f t="shared" ca="1" si="281"/>
        <v>Dec</v>
      </c>
      <c r="V1394" s="42">
        <v>100</v>
      </c>
      <c r="W1394" s="47">
        <f t="shared" si="282"/>
        <v>-25</v>
      </c>
      <c r="X1394" s="48">
        <f t="shared" ca="1" si="283"/>
        <v>-0.25</v>
      </c>
      <c r="Y1394" s="47" t="str">
        <f t="shared" ca="1" si="284"/>
        <v>DEGROWTH</v>
      </c>
      <c r="Z1394" s="50">
        <v>0</v>
      </c>
      <c r="AA1394" s="50">
        <f t="shared" si="285"/>
        <v>1</v>
      </c>
      <c r="AB1394" s="27">
        <v>1000002552</v>
      </c>
    </row>
    <row r="1395" spans="1:28" s="27" customFormat="1" ht="13.8" hidden="1">
      <c r="A1395" s="39" t="s">
        <v>2568</v>
      </c>
      <c r="B1395" s="58" t="s">
        <v>80</v>
      </c>
      <c r="C1395" s="58" t="s">
        <v>2892</v>
      </c>
      <c r="D1395" s="59">
        <v>1000002558</v>
      </c>
      <c r="E1395" s="60" t="s">
        <v>2893</v>
      </c>
      <c r="F1395" s="40">
        <v>44617</v>
      </c>
      <c r="G1395" s="40" t="str">
        <f t="shared" si="273"/>
        <v>Targeted Dealer</v>
      </c>
      <c r="H1395" s="40" t="s">
        <v>113</v>
      </c>
      <c r="I1395" s="41">
        <v>100</v>
      </c>
      <c r="J1395" s="41">
        <f t="shared" ca="1" si="274"/>
        <v>2203.2258064516127</v>
      </c>
      <c r="K1395" s="42">
        <v>125.25</v>
      </c>
      <c r="L1395" s="43">
        <f t="shared" ca="1" si="275"/>
        <v>-2077.9758064516127</v>
      </c>
      <c r="M1395" s="43">
        <f t="shared" ca="1" si="276"/>
        <v>5.6848462664714496</v>
      </c>
      <c r="N1395" s="44">
        <v>85.5</v>
      </c>
      <c r="O1395" s="45" t="str">
        <f t="shared" ca="1" si="277"/>
        <v>Nov</v>
      </c>
      <c r="P1395" s="42">
        <v>85.5</v>
      </c>
      <c r="Q1395" s="44">
        <f t="shared" si="278"/>
        <v>39.75</v>
      </c>
      <c r="R1395" s="45">
        <f t="shared" ca="1" si="279"/>
        <v>0.46491228070175428</v>
      </c>
      <c r="S1395" s="44" t="str">
        <f t="shared" ca="1" si="280"/>
        <v>GROWTH</v>
      </c>
      <c r="T1395" s="46">
        <v>112.5</v>
      </c>
      <c r="U1395" s="46" t="str">
        <f t="shared" ca="1" si="281"/>
        <v>Dec</v>
      </c>
      <c r="V1395" s="42">
        <v>112.5</v>
      </c>
      <c r="W1395" s="47">
        <f t="shared" si="282"/>
        <v>12.75</v>
      </c>
      <c r="X1395" s="48">
        <f t="shared" ca="1" si="283"/>
        <v>0.11333333333333329</v>
      </c>
      <c r="Y1395" s="47" t="str">
        <f t="shared" ca="1" si="284"/>
        <v>GROWTH</v>
      </c>
      <c r="Z1395" s="50">
        <v>0</v>
      </c>
      <c r="AA1395" s="50">
        <f t="shared" si="285"/>
        <v>1</v>
      </c>
      <c r="AB1395" s="27">
        <v>1000002558</v>
      </c>
    </row>
    <row r="1396" spans="1:28" s="27" customFormat="1" ht="13.8" hidden="1">
      <c r="A1396" s="39" t="s">
        <v>2568</v>
      </c>
      <c r="B1396" s="58" t="s">
        <v>80</v>
      </c>
      <c r="C1396" s="58" t="s">
        <v>2894</v>
      </c>
      <c r="D1396" s="59">
        <v>1000002632</v>
      </c>
      <c r="E1396" s="60" t="s">
        <v>2895</v>
      </c>
      <c r="F1396" s="40">
        <v>44621</v>
      </c>
      <c r="G1396" s="40" t="str">
        <f t="shared" si="273"/>
        <v>Targeted Dealer</v>
      </c>
      <c r="H1396" s="40" t="s">
        <v>113</v>
      </c>
      <c r="I1396" s="41">
        <v>40</v>
      </c>
      <c r="J1396" s="41">
        <f t="shared" ca="1" si="274"/>
        <v>881.29032258064512</v>
      </c>
      <c r="K1396" s="42">
        <v>60</v>
      </c>
      <c r="L1396" s="43">
        <f t="shared" ca="1" si="275"/>
        <v>-821.29032258064512</v>
      </c>
      <c r="M1396" s="43">
        <f t="shared" ca="1" si="276"/>
        <v>6.8081991215226942</v>
      </c>
      <c r="N1396" s="44">
        <v>40</v>
      </c>
      <c r="O1396" s="45" t="str">
        <f t="shared" ca="1" si="277"/>
        <v>Nov</v>
      </c>
      <c r="P1396" s="42">
        <v>40</v>
      </c>
      <c r="Q1396" s="44">
        <f t="shared" si="278"/>
        <v>20</v>
      </c>
      <c r="R1396" s="45">
        <f t="shared" ca="1" si="279"/>
        <v>0.5</v>
      </c>
      <c r="S1396" s="44" t="str">
        <f t="shared" ca="1" si="280"/>
        <v>GROWTH</v>
      </c>
      <c r="T1396" s="46">
        <v>80</v>
      </c>
      <c r="U1396" s="46" t="str">
        <f t="shared" ca="1" si="281"/>
        <v>Dec</v>
      </c>
      <c r="V1396" s="42">
        <v>80</v>
      </c>
      <c r="W1396" s="47">
        <f t="shared" si="282"/>
        <v>-20</v>
      </c>
      <c r="X1396" s="48">
        <f t="shared" ca="1" si="283"/>
        <v>-0.25</v>
      </c>
      <c r="Y1396" s="47" t="str">
        <f t="shared" ca="1" si="284"/>
        <v>DEGROWTH</v>
      </c>
      <c r="Z1396" s="50">
        <v>0</v>
      </c>
      <c r="AA1396" s="50">
        <f t="shared" si="285"/>
        <v>1</v>
      </c>
      <c r="AB1396" s="27">
        <v>1000002632</v>
      </c>
    </row>
    <row r="1397" spans="1:28" s="27" customFormat="1" ht="13.8" hidden="1">
      <c r="A1397" s="39" t="s">
        <v>2568</v>
      </c>
      <c r="B1397" s="58" t="s">
        <v>80</v>
      </c>
      <c r="C1397" s="58" t="s">
        <v>2896</v>
      </c>
      <c r="D1397" s="59">
        <v>1000002777</v>
      </c>
      <c r="E1397" s="58" t="s">
        <v>2897</v>
      </c>
      <c r="F1397" s="40">
        <v>44694</v>
      </c>
      <c r="G1397" s="40" t="str">
        <f t="shared" si="273"/>
        <v>Targeted Dealer</v>
      </c>
      <c r="H1397" s="40"/>
      <c r="I1397" s="41">
        <v>50</v>
      </c>
      <c r="J1397" s="41">
        <f t="shared" ca="1" si="274"/>
        <v>1101.6129032258063</v>
      </c>
      <c r="K1397" s="42">
        <v>15</v>
      </c>
      <c r="L1397" s="43">
        <f t="shared" ca="1" si="275"/>
        <v>-1086.6129032258063</v>
      </c>
      <c r="M1397" s="43">
        <f t="shared" ca="1" si="276"/>
        <v>1.3616398243045389</v>
      </c>
      <c r="N1397" s="44">
        <v>10</v>
      </c>
      <c r="O1397" s="45" t="str">
        <f t="shared" ca="1" si="277"/>
        <v>Nov</v>
      </c>
      <c r="P1397" s="42">
        <v>10</v>
      </c>
      <c r="Q1397" s="44">
        <f t="shared" si="278"/>
        <v>5</v>
      </c>
      <c r="R1397" s="45">
        <f t="shared" ca="1" si="279"/>
        <v>0.5</v>
      </c>
      <c r="S1397" s="44" t="str">
        <f t="shared" ca="1" si="280"/>
        <v>GROWTH</v>
      </c>
      <c r="T1397" s="46">
        <v>0</v>
      </c>
      <c r="U1397" s="46" t="str">
        <f t="shared" ca="1" si="281"/>
        <v>Dec</v>
      </c>
      <c r="V1397" s="42">
        <v>0</v>
      </c>
      <c r="W1397" s="47">
        <f t="shared" si="282"/>
        <v>15</v>
      </c>
      <c r="X1397" s="48">
        <f t="shared" ca="1" si="283"/>
        <v>0</v>
      </c>
      <c r="Y1397" s="47" t="b">
        <f t="shared" si="284"/>
        <v>0</v>
      </c>
      <c r="Z1397" s="50">
        <v>0</v>
      </c>
      <c r="AA1397" s="50">
        <f t="shared" si="285"/>
        <v>0</v>
      </c>
      <c r="AB1397" s="27">
        <v>1000002777</v>
      </c>
    </row>
    <row r="1398" spans="1:28" s="27" customFormat="1" ht="13.8" hidden="1">
      <c r="A1398" s="39" t="s">
        <v>2568</v>
      </c>
      <c r="B1398" s="58" t="s">
        <v>80</v>
      </c>
      <c r="C1398" s="58" t="s">
        <v>2898</v>
      </c>
      <c r="D1398" s="59">
        <v>1000003020</v>
      </c>
      <c r="E1398" s="58" t="s">
        <v>2899</v>
      </c>
      <c r="F1398" s="40">
        <v>44845</v>
      </c>
      <c r="G1398" s="40" t="str">
        <f t="shared" si="273"/>
        <v>Targeted Dealer</v>
      </c>
      <c r="H1398" s="40" t="s">
        <v>113</v>
      </c>
      <c r="I1398" s="41">
        <v>60</v>
      </c>
      <c r="J1398" s="41">
        <f t="shared" ca="1" si="274"/>
        <v>1321.9354838709678</v>
      </c>
      <c r="K1398" s="42">
        <v>99</v>
      </c>
      <c r="L1398" s="43">
        <f t="shared" ca="1" si="275"/>
        <v>-1222.9354838709678</v>
      </c>
      <c r="M1398" s="43">
        <f t="shared" ca="1" si="276"/>
        <v>7.4890190336749631</v>
      </c>
      <c r="N1398" s="44">
        <v>69</v>
      </c>
      <c r="O1398" s="45" t="str">
        <f t="shared" ca="1" si="277"/>
        <v>Nov</v>
      </c>
      <c r="P1398" s="42">
        <v>69</v>
      </c>
      <c r="Q1398" s="44">
        <f t="shared" si="278"/>
        <v>30</v>
      </c>
      <c r="R1398" s="45">
        <f t="shared" ca="1" si="279"/>
        <v>0.43478260869565211</v>
      </c>
      <c r="S1398" s="44" t="str">
        <f t="shared" ca="1" si="280"/>
        <v>GROWTH</v>
      </c>
      <c r="T1398" s="46">
        <v>102.5</v>
      </c>
      <c r="U1398" s="46" t="str">
        <f t="shared" ca="1" si="281"/>
        <v>Dec</v>
      </c>
      <c r="V1398" s="42">
        <v>102.5</v>
      </c>
      <c r="W1398" s="47">
        <f t="shared" si="282"/>
        <v>-3.5</v>
      </c>
      <c r="X1398" s="48">
        <f t="shared" ca="1" si="283"/>
        <v>-3.4146341463414664E-2</v>
      </c>
      <c r="Y1398" s="47" t="str">
        <f t="shared" ca="1" si="284"/>
        <v>DEGROWTH</v>
      </c>
      <c r="Z1398" s="50">
        <v>0</v>
      </c>
      <c r="AA1398" s="50">
        <f t="shared" si="285"/>
        <v>1</v>
      </c>
      <c r="AB1398" s="27">
        <v>1000003020</v>
      </c>
    </row>
    <row r="1399" spans="1:28" s="27" customFormat="1" ht="13.8" hidden="1">
      <c r="A1399" s="39" t="s">
        <v>2568</v>
      </c>
      <c r="B1399" s="58" t="s">
        <v>80</v>
      </c>
      <c r="C1399" s="58" t="s">
        <v>2900</v>
      </c>
      <c r="D1399" s="59">
        <v>1000003310</v>
      </c>
      <c r="E1399" s="58" t="s">
        <v>2901</v>
      </c>
      <c r="F1399" s="40">
        <v>44957</v>
      </c>
      <c r="G1399" s="40" t="str">
        <f t="shared" si="273"/>
        <v>Targeted Dealer</v>
      </c>
      <c r="H1399" s="40"/>
      <c r="I1399" s="41">
        <v>250</v>
      </c>
      <c r="J1399" s="41">
        <f t="shared" ca="1" si="274"/>
        <v>5508.0645161290322</v>
      </c>
      <c r="K1399" s="42">
        <v>445</v>
      </c>
      <c r="L1399" s="43">
        <f t="shared" ca="1" si="275"/>
        <v>-5063.0645161290322</v>
      </c>
      <c r="M1399" s="43">
        <f t="shared" ca="1" si="276"/>
        <v>8.0790629575402644</v>
      </c>
      <c r="N1399" s="44">
        <v>229</v>
      </c>
      <c r="O1399" s="45" t="str">
        <f t="shared" ca="1" si="277"/>
        <v>Nov</v>
      </c>
      <c r="P1399" s="42">
        <v>229</v>
      </c>
      <c r="Q1399" s="44">
        <f t="shared" si="278"/>
        <v>216</v>
      </c>
      <c r="R1399" s="45">
        <f t="shared" ca="1" si="279"/>
        <v>0.94323144104803491</v>
      </c>
      <c r="S1399" s="44" t="str">
        <f t="shared" ca="1" si="280"/>
        <v>GROWTH</v>
      </c>
      <c r="T1399" s="46">
        <v>321</v>
      </c>
      <c r="U1399" s="46" t="str">
        <f t="shared" ca="1" si="281"/>
        <v>Dec</v>
      </c>
      <c r="V1399" s="42">
        <v>321</v>
      </c>
      <c r="W1399" s="47">
        <f t="shared" si="282"/>
        <v>124</v>
      </c>
      <c r="X1399" s="48">
        <f t="shared" ca="1" si="283"/>
        <v>0.38629283489096577</v>
      </c>
      <c r="Y1399" s="47" t="str">
        <f t="shared" ca="1" si="284"/>
        <v>GROWTH</v>
      </c>
      <c r="Z1399" s="50">
        <v>0</v>
      </c>
      <c r="AA1399" s="50">
        <f t="shared" si="285"/>
        <v>0</v>
      </c>
      <c r="AB1399" s="27">
        <v>1000003310</v>
      </c>
    </row>
    <row r="1400" spans="1:28" s="27" customFormat="1" ht="13.8" hidden="1">
      <c r="A1400" s="39" t="s">
        <v>2568</v>
      </c>
      <c r="B1400" s="58" t="s">
        <v>80</v>
      </c>
      <c r="C1400" s="58" t="s">
        <v>2902</v>
      </c>
      <c r="D1400" s="59">
        <v>1000003516</v>
      </c>
      <c r="E1400" s="58" t="s">
        <v>2903</v>
      </c>
      <c r="F1400" s="40">
        <v>45057</v>
      </c>
      <c r="G1400" s="40" t="str">
        <f t="shared" si="273"/>
        <v>Targeted Dealer</v>
      </c>
      <c r="H1400" s="40" t="s">
        <v>113</v>
      </c>
      <c r="I1400" s="41">
        <v>60</v>
      </c>
      <c r="J1400" s="41">
        <f t="shared" ca="1" si="274"/>
        <v>1321.9354838709678</v>
      </c>
      <c r="K1400" s="42">
        <v>65</v>
      </c>
      <c r="L1400" s="43">
        <f t="shared" ca="1" si="275"/>
        <v>-1256.9354838709678</v>
      </c>
      <c r="M1400" s="43">
        <f t="shared" ca="1" si="276"/>
        <v>4.9170326988775006</v>
      </c>
      <c r="N1400" s="44">
        <v>40</v>
      </c>
      <c r="O1400" s="45" t="str">
        <f t="shared" ca="1" si="277"/>
        <v>Nov</v>
      </c>
      <c r="P1400" s="42">
        <v>40</v>
      </c>
      <c r="Q1400" s="44">
        <f t="shared" si="278"/>
        <v>25</v>
      </c>
      <c r="R1400" s="45">
        <f t="shared" ca="1" si="279"/>
        <v>0.625</v>
      </c>
      <c r="S1400" s="44" t="str">
        <f t="shared" ca="1" si="280"/>
        <v>GROWTH</v>
      </c>
      <c r="T1400" s="46">
        <v>75</v>
      </c>
      <c r="U1400" s="46" t="str">
        <f t="shared" ca="1" si="281"/>
        <v>Dec</v>
      </c>
      <c r="V1400" s="42">
        <v>75</v>
      </c>
      <c r="W1400" s="47">
        <f t="shared" si="282"/>
        <v>-10</v>
      </c>
      <c r="X1400" s="48">
        <f t="shared" ca="1" si="283"/>
        <v>-0.1333333333333333</v>
      </c>
      <c r="Y1400" s="47" t="str">
        <f t="shared" ca="1" si="284"/>
        <v>DEGROWTH</v>
      </c>
      <c r="Z1400" s="50">
        <v>0</v>
      </c>
      <c r="AA1400" s="50">
        <f t="shared" si="285"/>
        <v>1</v>
      </c>
      <c r="AB1400" s="27">
        <v>1000003516</v>
      </c>
    </row>
    <row r="1401" spans="1:28" s="27" customFormat="1" ht="13.8" hidden="1">
      <c r="A1401" s="39" t="s">
        <v>2568</v>
      </c>
      <c r="B1401" s="58" t="s">
        <v>80</v>
      </c>
      <c r="C1401" s="58" t="s">
        <v>2904</v>
      </c>
      <c r="D1401" s="59">
        <v>1000003517</v>
      </c>
      <c r="E1401" s="58" t="s">
        <v>2905</v>
      </c>
      <c r="F1401" s="40">
        <v>45058</v>
      </c>
      <c r="G1401" s="40" t="str">
        <f t="shared" si="273"/>
        <v>Targeted Dealer</v>
      </c>
      <c r="H1401" s="40" t="s">
        <v>113</v>
      </c>
      <c r="I1401" s="41">
        <v>175</v>
      </c>
      <c r="J1401" s="41">
        <f t="shared" ca="1" si="274"/>
        <v>3855.6451612903229</v>
      </c>
      <c r="K1401" s="42">
        <v>330</v>
      </c>
      <c r="L1401" s="43">
        <f t="shared" ca="1" si="275"/>
        <v>-3525.6451612903229</v>
      </c>
      <c r="M1401" s="43">
        <f t="shared" ca="1" si="276"/>
        <v>8.5588788956285278</v>
      </c>
      <c r="N1401" s="44">
        <v>202.5</v>
      </c>
      <c r="O1401" s="45" t="str">
        <f t="shared" ca="1" si="277"/>
        <v>Nov</v>
      </c>
      <c r="P1401" s="42">
        <v>202.5</v>
      </c>
      <c r="Q1401" s="44">
        <f t="shared" si="278"/>
        <v>127.5</v>
      </c>
      <c r="R1401" s="45">
        <f t="shared" ca="1" si="279"/>
        <v>0.62962962962962954</v>
      </c>
      <c r="S1401" s="44" t="str">
        <f t="shared" ca="1" si="280"/>
        <v>GROWTH</v>
      </c>
      <c r="T1401" s="46">
        <v>375</v>
      </c>
      <c r="U1401" s="46" t="str">
        <f t="shared" ca="1" si="281"/>
        <v>Dec</v>
      </c>
      <c r="V1401" s="42">
        <v>375</v>
      </c>
      <c r="W1401" s="47">
        <f t="shared" si="282"/>
        <v>-45</v>
      </c>
      <c r="X1401" s="48">
        <f t="shared" ca="1" si="283"/>
        <v>-0.12</v>
      </c>
      <c r="Y1401" s="47" t="str">
        <f t="shared" ca="1" si="284"/>
        <v>DEGROWTH</v>
      </c>
      <c r="Z1401" s="50">
        <v>0</v>
      </c>
      <c r="AA1401" s="50">
        <f t="shared" si="285"/>
        <v>1</v>
      </c>
      <c r="AB1401" s="27">
        <v>1000003517</v>
      </c>
    </row>
    <row r="1402" spans="1:28" s="27" customFormat="1" ht="13.8" hidden="1">
      <c r="A1402" s="39" t="s">
        <v>2568</v>
      </c>
      <c r="B1402" s="58" t="s">
        <v>80</v>
      </c>
      <c r="C1402" s="58" t="s">
        <v>2906</v>
      </c>
      <c r="D1402" s="59">
        <v>1000003614</v>
      </c>
      <c r="E1402" s="58" t="s">
        <v>2907</v>
      </c>
      <c r="F1402" s="40">
        <v>45106</v>
      </c>
      <c r="G1402" s="40" t="str">
        <f t="shared" si="273"/>
        <v>Targeted Dealer</v>
      </c>
      <c r="H1402" s="40" t="s">
        <v>113</v>
      </c>
      <c r="I1402" s="41">
        <v>125</v>
      </c>
      <c r="J1402" s="41">
        <f t="shared" ca="1" si="274"/>
        <v>2754.0322580645161</v>
      </c>
      <c r="K1402" s="42">
        <v>150</v>
      </c>
      <c r="L1402" s="43">
        <f t="shared" ca="1" si="275"/>
        <v>-2604.0322580645161</v>
      </c>
      <c r="M1402" s="43">
        <f t="shared" ca="1" si="276"/>
        <v>5.4465592972181556</v>
      </c>
      <c r="N1402" s="44">
        <v>80</v>
      </c>
      <c r="O1402" s="45" t="str">
        <f t="shared" ca="1" si="277"/>
        <v>Nov</v>
      </c>
      <c r="P1402" s="42">
        <v>80</v>
      </c>
      <c r="Q1402" s="44">
        <f t="shared" si="278"/>
        <v>70</v>
      </c>
      <c r="R1402" s="45">
        <f t="shared" ca="1" si="279"/>
        <v>0.875</v>
      </c>
      <c r="S1402" s="44" t="str">
        <f t="shared" ca="1" si="280"/>
        <v>GROWTH</v>
      </c>
      <c r="T1402" s="46">
        <v>100</v>
      </c>
      <c r="U1402" s="46" t="str">
        <f t="shared" ca="1" si="281"/>
        <v>Dec</v>
      </c>
      <c r="V1402" s="42">
        <v>100</v>
      </c>
      <c r="W1402" s="47">
        <f t="shared" si="282"/>
        <v>50</v>
      </c>
      <c r="X1402" s="48">
        <f t="shared" ca="1" si="283"/>
        <v>0.5</v>
      </c>
      <c r="Y1402" s="47" t="str">
        <f t="shared" ca="1" si="284"/>
        <v>GROWTH</v>
      </c>
      <c r="Z1402" s="50">
        <v>0</v>
      </c>
      <c r="AA1402" s="50">
        <f t="shared" si="285"/>
        <v>1</v>
      </c>
      <c r="AB1402" s="27">
        <v>1000003614</v>
      </c>
    </row>
    <row r="1403" spans="1:28" s="27" customFormat="1" ht="13.8" hidden="1">
      <c r="A1403" s="39" t="s">
        <v>2568</v>
      </c>
      <c r="B1403" s="58" t="s">
        <v>80</v>
      </c>
      <c r="C1403" s="58" t="s">
        <v>2908</v>
      </c>
      <c r="D1403" s="59">
        <v>1000003721</v>
      </c>
      <c r="E1403" s="58" t="s">
        <v>2909</v>
      </c>
      <c r="F1403" s="40">
        <v>45185</v>
      </c>
      <c r="G1403" s="40" t="str">
        <f t="shared" si="273"/>
        <v>Targeted Dealer</v>
      </c>
      <c r="H1403" s="40" t="s">
        <v>113</v>
      </c>
      <c r="I1403" s="41">
        <v>75</v>
      </c>
      <c r="J1403" s="41">
        <f t="shared" ca="1" si="274"/>
        <v>1652.4193548387098</v>
      </c>
      <c r="K1403" s="42">
        <v>80</v>
      </c>
      <c r="L1403" s="43">
        <f t="shared" ca="1" si="275"/>
        <v>-1572.4193548387098</v>
      </c>
      <c r="M1403" s="43">
        <f t="shared" ca="1" si="276"/>
        <v>4.8413860419716936</v>
      </c>
      <c r="N1403" s="44">
        <v>91</v>
      </c>
      <c r="O1403" s="45" t="str">
        <f t="shared" ca="1" si="277"/>
        <v>Nov</v>
      </c>
      <c r="P1403" s="42">
        <v>91</v>
      </c>
      <c r="Q1403" s="44">
        <f t="shared" si="278"/>
        <v>-11</v>
      </c>
      <c r="R1403" s="45">
        <f t="shared" ca="1" si="279"/>
        <v>-0.12087912087912089</v>
      </c>
      <c r="S1403" s="44" t="str">
        <f t="shared" ca="1" si="280"/>
        <v>DEGROWTH</v>
      </c>
      <c r="T1403" s="46">
        <v>81</v>
      </c>
      <c r="U1403" s="46" t="str">
        <f t="shared" ca="1" si="281"/>
        <v>Dec</v>
      </c>
      <c r="V1403" s="42">
        <v>81</v>
      </c>
      <c r="W1403" s="47">
        <f t="shared" si="282"/>
        <v>-1</v>
      </c>
      <c r="X1403" s="48">
        <f t="shared" ca="1" si="283"/>
        <v>-1.2345679012345734E-2</v>
      </c>
      <c r="Y1403" s="47" t="str">
        <f t="shared" ca="1" si="284"/>
        <v>DEGROWTH</v>
      </c>
      <c r="Z1403" s="50">
        <v>0</v>
      </c>
      <c r="AA1403" s="50">
        <f t="shared" si="285"/>
        <v>1</v>
      </c>
      <c r="AB1403" s="27">
        <v>1000003721</v>
      </c>
    </row>
    <row r="1404" spans="1:28" s="27" customFormat="1" ht="13.8" hidden="1">
      <c r="A1404" s="39" t="s">
        <v>2568</v>
      </c>
      <c r="B1404" s="58" t="s">
        <v>80</v>
      </c>
      <c r="C1404" s="58" t="s">
        <v>2910</v>
      </c>
      <c r="D1404" s="59">
        <v>1000003750</v>
      </c>
      <c r="E1404" s="58" t="s">
        <v>2911</v>
      </c>
      <c r="F1404" s="40">
        <v>45245</v>
      </c>
      <c r="G1404" s="40" t="str">
        <f t="shared" si="273"/>
        <v>Targeted Dealer</v>
      </c>
      <c r="H1404" s="40"/>
      <c r="I1404" s="41">
        <v>100</v>
      </c>
      <c r="J1404" s="41">
        <f t="shared" ca="1" si="274"/>
        <v>2203.2258064516127</v>
      </c>
      <c r="K1404" s="42">
        <v>0</v>
      </c>
      <c r="L1404" s="43">
        <f t="shared" ca="1" si="275"/>
        <v>-2203.2258064516127</v>
      </c>
      <c r="M1404" s="43">
        <f t="shared" ca="1" si="276"/>
        <v>0</v>
      </c>
      <c r="N1404" s="44">
        <v>0</v>
      </c>
      <c r="O1404" s="45" t="str">
        <f t="shared" ca="1" si="277"/>
        <v>Nov</v>
      </c>
      <c r="P1404" s="42">
        <v>0</v>
      </c>
      <c r="Q1404" s="44">
        <f t="shared" si="278"/>
        <v>0</v>
      </c>
      <c r="R1404" s="45">
        <f t="shared" ca="1" si="279"/>
        <v>0</v>
      </c>
      <c r="S1404" s="44" t="b">
        <f t="shared" si="280"/>
        <v>0</v>
      </c>
      <c r="T1404" s="46">
        <v>80</v>
      </c>
      <c r="U1404" s="46" t="str">
        <f t="shared" ca="1" si="281"/>
        <v>Dec</v>
      </c>
      <c r="V1404" s="42">
        <v>80</v>
      </c>
      <c r="W1404" s="47">
        <f t="shared" si="282"/>
        <v>-80</v>
      </c>
      <c r="X1404" s="48">
        <f t="shared" ca="1" si="283"/>
        <v>-1</v>
      </c>
      <c r="Y1404" s="47" t="str">
        <f t="shared" ca="1" si="284"/>
        <v>DEGROWTH</v>
      </c>
      <c r="Z1404" s="50">
        <v>1</v>
      </c>
      <c r="AA1404" s="50">
        <f t="shared" si="285"/>
        <v>0</v>
      </c>
      <c r="AB1404" s="27">
        <v>1000003750</v>
      </c>
    </row>
    <row r="1405" spans="1:28" s="27" customFormat="1" ht="13.8" hidden="1">
      <c r="A1405" s="39" t="s">
        <v>2568</v>
      </c>
      <c r="B1405" s="58" t="s">
        <v>80</v>
      </c>
      <c r="C1405" s="58" t="s">
        <v>2912</v>
      </c>
      <c r="D1405" s="59">
        <v>1000003756</v>
      </c>
      <c r="E1405" s="58" t="s">
        <v>2913</v>
      </c>
      <c r="F1405" s="40">
        <v>45247</v>
      </c>
      <c r="G1405" s="40" t="str">
        <f t="shared" si="273"/>
        <v>Targeted Dealer</v>
      </c>
      <c r="H1405" s="40"/>
      <c r="I1405" s="41">
        <v>100</v>
      </c>
      <c r="J1405" s="41">
        <f t="shared" ca="1" si="274"/>
        <v>2203.2258064516127</v>
      </c>
      <c r="K1405" s="42">
        <v>120</v>
      </c>
      <c r="L1405" s="43">
        <f t="shared" ca="1" si="275"/>
        <v>-2083.2258064516127</v>
      </c>
      <c r="M1405" s="43">
        <f t="shared" ca="1" si="276"/>
        <v>5.4465592972181556</v>
      </c>
      <c r="N1405" s="44">
        <v>220</v>
      </c>
      <c r="O1405" s="45" t="str">
        <f t="shared" ca="1" si="277"/>
        <v>Nov</v>
      </c>
      <c r="P1405" s="42">
        <v>220</v>
      </c>
      <c r="Q1405" s="44">
        <f t="shared" si="278"/>
        <v>-100</v>
      </c>
      <c r="R1405" s="45">
        <f t="shared" ca="1" si="279"/>
        <v>-0.45454545454545459</v>
      </c>
      <c r="S1405" s="44" t="str">
        <f t="shared" ca="1" si="280"/>
        <v>DEGROWTH</v>
      </c>
      <c r="T1405" s="46">
        <v>105</v>
      </c>
      <c r="U1405" s="46" t="str">
        <f t="shared" ca="1" si="281"/>
        <v>Dec</v>
      </c>
      <c r="V1405" s="42">
        <v>105</v>
      </c>
      <c r="W1405" s="47">
        <f t="shared" si="282"/>
        <v>15</v>
      </c>
      <c r="X1405" s="48">
        <f t="shared" ca="1" si="283"/>
        <v>0.14285714285714279</v>
      </c>
      <c r="Y1405" s="47" t="str">
        <f t="shared" ca="1" si="284"/>
        <v>GROWTH</v>
      </c>
      <c r="Z1405" s="50">
        <v>0</v>
      </c>
      <c r="AA1405" s="50">
        <f t="shared" si="285"/>
        <v>0</v>
      </c>
      <c r="AB1405" s="27">
        <v>1000003756</v>
      </c>
    </row>
    <row r="1406" spans="1:28" s="27" customFormat="1" ht="13.8" hidden="1">
      <c r="A1406" s="50" t="s">
        <v>2568</v>
      </c>
      <c r="B1406" s="58" t="s">
        <v>80</v>
      </c>
      <c r="C1406" s="63" t="s">
        <v>2914</v>
      </c>
      <c r="D1406" s="63">
        <v>1000003824</v>
      </c>
      <c r="E1406" s="63" t="s">
        <v>2915</v>
      </c>
      <c r="F1406" s="49">
        <v>45310</v>
      </c>
      <c r="G1406" s="40" t="str">
        <f t="shared" si="273"/>
        <v>Targeted Dealer</v>
      </c>
      <c r="H1406" s="40"/>
      <c r="I1406" s="41">
        <v>50</v>
      </c>
      <c r="J1406" s="41">
        <f t="shared" ca="1" si="274"/>
        <v>1101.6129032258063</v>
      </c>
      <c r="K1406" s="42">
        <v>0</v>
      </c>
      <c r="L1406" s="43">
        <f t="shared" ca="1" si="275"/>
        <v>-1101.6129032258063</v>
      </c>
      <c r="M1406" s="43">
        <f t="shared" ca="1" si="276"/>
        <v>0</v>
      </c>
      <c r="N1406" s="44">
        <v>0</v>
      </c>
      <c r="O1406" s="45" t="str">
        <f t="shared" ca="1" si="277"/>
        <v>Nov</v>
      </c>
      <c r="P1406" s="42">
        <v>0</v>
      </c>
      <c r="Q1406" s="44">
        <f t="shared" si="278"/>
        <v>0</v>
      </c>
      <c r="R1406" s="45">
        <f t="shared" ca="1" si="279"/>
        <v>0</v>
      </c>
      <c r="S1406" s="44" t="b">
        <f t="shared" si="280"/>
        <v>0</v>
      </c>
      <c r="T1406" s="46">
        <v>0</v>
      </c>
      <c r="U1406" s="46" t="str">
        <f t="shared" ca="1" si="281"/>
        <v>Dec</v>
      </c>
      <c r="V1406" s="42">
        <v>0</v>
      </c>
      <c r="W1406" s="47">
        <f t="shared" si="282"/>
        <v>0</v>
      </c>
      <c r="X1406" s="48">
        <f t="shared" ca="1" si="283"/>
        <v>0</v>
      </c>
      <c r="Y1406" s="47" t="b">
        <f t="shared" si="284"/>
        <v>0</v>
      </c>
      <c r="Z1406" s="50">
        <v>1</v>
      </c>
      <c r="AA1406" s="50">
        <f t="shared" si="285"/>
        <v>0</v>
      </c>
      <c r="AB1406" s="27">
        <v>1000003824</v>
      </c>
    </row>
    <row r="1407" spans="1:28" s="27" customFormat="1" ht="13.8" hidden="1">
      <c r="A1407" s="50" t="s">
        <v>2568</v>
      </c>
      <c r="B1407" s="63" t="s">
        <v>80</v>
      </c>
      <c r="C1407" s="63" t="s">
        <v>2916</v>
      </c>
      <c r="D1407" s="63">
        <v>1000003886</v>
      </c>
      <c r="E1407" s="63" t="s">
        <v>2917</v>
      </c>
      <c r="F1407" s="40">
        <v>45364</v>
      </c>
      <c r="G1407" s="40" t="str">
        <f t="shared" si="273"/>
        <v>Targeted Dealer</v>
      </c>
      <c r="H1407" s="40"/>
      <c r="I1407" s="41">
        <v>25</v>
      </c>
      <c r="J1407" s="41">
        <f t="shared" ca="1" si="274"/>
        <v>550.80645161290317</v>
      </c>
      <c r="K1407" s="42">
        <v>30</v>
      </c>
      <c r="L1407" s="43">
        <f t="shared" ca="1" si="275"/>
        <v>-520.80645161290317</v>
      </c>
      <c r="M1407" s="43">
        <f t="shared" ca="1" si="276"/>
        <v>5.4465592972181556</v>
      </c>
      <c r="N1407" s="44">
        <v>10</v>
      </c>
      <c r="O1407" s="45" t="str">
        <f t="shared" ca="1" si="277"/>
        <v>Nov</v>
      </c>
      <c r="P1407" s="42">
        <v>10</v>
      </c>
      <c r="Q1407" s="44">
        <f t="shared" si="278"/>
        <v>20</v>
      </c>
      <c r="R1407" s="45">
        <f t="shared" ca="1" si="279"/>
        <v>2</v>
      </c>
      <c r="S1407" s="44" t="str">
        <f t="shared" ca="1" si="280"/>
        <v>GROWTH</v>
      </c>
      <c r="T1407" s="46">
        <v>0</v>
      </c>
      <c r="U1407" s="46" t="str">
        <f t="shared" ca="1" si="281"/>
        <v>Dec</v>
      </c>
      <c r="V1407" s="42">
        <v>0</v>
      </c>
      <c r="W1407" s="47">
        <f t="shared" si="282"/>
        <v>30</v>
      </c>
      <c r="X1407" s="48">
        <f t="shared" ca="1" si="283"/>
        <v>0</v>
      </c>
      <c r="Y1407" s="47" t="b">
        <f t="shared" si="284"/>
        <v>0</v>
      </c>
      <c r="Z1407" s="50">
        <v>0</v>
      </c>
      <c r="AA1407" s="50">
        <f t="shared" si="285"/>
        <v>0</v>
      </c>
      <c r="AB1407" s="27">
        <v>1000003886</v>
      </c>
    </row>
    <row r="1408" spans="1:28" s="27" customFormat="1" ht="13.8" hidden="1">
      <c r="A1408" s="39" t="s">
        <v>2568</v>
      </c>
      <c r="B1408" s="63" t="s">
        <v>80</v>
      </c>
      <c r="C1408" s="63" t="s">
        <v>2918</v>
      </c>
      <c r="D1408" s="63">
        <v>1000003955</v>
      </c>
      <c r="E1408" s="63" t="s">
        <v>2919</v>
      </c>
      <c r="F1408" s="40">
        <v>45427</v>
      </c>
      <c r="G1408" s="40" t="str">
        <f t="shared" si="273"/>
        <v>Targeted Dealer</v>
      </c>
      <c r="H1408" s="40"/>
      <c r="I1408" s="41">
        <v>20</v>
      </c>
      <c r="J1408" s="41">
        <f t="shared" ca="1" si="274"/>
        <v>440.64516129032256</v>
      </c>
      <c r="K1408" s="42">
        <v>30</v>
      </c>
      <c r="L1408" s="43">
        <f t="shared" ca="1" si="275"/>
        <v>-410.64516129032256</v>
      </c>
      <c r="M1408" s="43">
        <f t="shared" ca="1" si="276"/>
        <v>6.8081991215226942</v>
      </c>
      <c r="N1408" s="44">
        <v>20</v>
      </c>
      <c r="O1408" s="45" t="str">
        <f t="shared" ca="1" si="277"/>
        <v>Nov</v>
      </c>
      <c r="P1408" s="42">
        <v>20</v>
      </c>
      <c r="Q1408" s="44">
        <f t="shared" si="278"/>
        <v>10</v>
      </c>
      <c r="R1408" s="45">
        <f t="shared" ca="1" si="279"/>
        <v>0.5</v>
      </c>
      <c r="S1408" s="44" t="str">
        <f t="shared" ca="1" si="280"/>
        <v>GROWTH</v>
      </c>
      <c r="T1408" s="46">
        <v>0</v>
      </c>
      <c r="U1408" s="46" t="str">
        <f t="shared" ca="1" si="281"/>
        <v>Dec</v>
      </c>
      <c r="V1408" s="42">
        <v>0</v>
      </c>
      <c r="W1408" s="47">
        <f t="shared" si="282"/>
        <v>30</v>
      </c>
      <c r="X1408" s="48">
        <f t="shared" ca="1" si="283"/>
        <v>0</v>
      </c>
      <c r="Y1408" s="47" t="b">
        <f t="shared" si="284"/>
        <v>0</v>
      </c>
      <c r="Z1408" s="50">
        <v>0</v>
      </c>
      <c r="AA1408" s="50">
        <f t="shared" si="285"/>
        <v>0</v>
      </c>
      <c r="AB1408" s="27">
        <v>1000003955</v>
      </c>
    </row>
    <row r="1409" spans="1:28" s="27" customFormat="1" ht="13.8" hidden="1">
      <c r="A1409" s="39" t="s">
        <v>2568</v>
      </c>
      <c r="B1409" s="63" t="s">
        <v>80</v>
      </c>
      <c r="C1409" s="63" t="s">
        <v>2920</v>
      </c>
      <c r="D1409" s="63">
        <v>1000003957</v>
      </c>
      <c r="E1409" s="63" t="s">
        <v>2921</v>
      </c>
      <c r="F1409" s="40">
        <v>45428</v>
      </c>
      <c r="G1409" s="40" t="str">
        <f t="shared" si="273"/>
        <v>Targeted Dealer</v>
      </c>
      <c r="H1409" s="40"/>
      <c r="I1409" s="41">
        <v>40</v>
      </c>
      <c r="J1409" s="41">
        <f t="shared" ca="1" si="274"/>
        <v>881.29032258064512</v>
      </c>
      <c r="K1409" s="42">
        <v>85</v>
      </c>
      <c r="L1409" s="43">
        <f t="shared" ca="1" si="275"/>
        <v>-796.29032258064512</v>
      </c>
      <c r="M1409" s="43">
        <f t="shared" ca="1" si="276"/>
        <v>9.6449487554904838</v>
      </c>
      <c r="N1409" s="44">
        <v>70</v>
      </c>
      <c r="O1409" s="45" t="str">
        <f t="shared" ca="1" si="277"/>
        <v>Nov</v>
      </c>
      <c r="P1409" s="42">
        <v>70</v>
      </c>
      <c r="Q1409" s="44">
        <f t="shared" si="278"/>
        <v>15</v>
      </c>
      <c r="R1409" s="45">
        <f t="shared" ca="1" si="279"/>
        <v>0.21428571428571419</v>
      </c>
      <c r="S1409" s="44" t="str">
        <f t="shared" ca="1" si="280"/>
        <v>GROWTH</v>
      </c>
      <c r="T1409" s="46">
        <v>0</v>
      </c>
      <c r="U1409" s="46" t="str">
        <f t="shared" ca="1" si="281"/>
        <v>Dec</v>
      </c>
      <c r="V1409" s="42">
        <v>0</v>
      </c>
      <c r="W1409" s="47">
        <f t="shared" si="282"/>
        <v>85</v>
      </c>
      <c r="X1409" s="48">
        <f t="shared" ca="1" si="283"/>
        <v>0</v>
      </c>
      <c r="Y1409" s="47" t="b">
        <f t="shared" si="284"/>
        <v>0</v>
      </c>
      <c r="Z1409" s="50">
        <v>0</v>
      </c>
      <c r="AA1409" s="50">
        <f t="shared" si="285"/>
        <v>0</v>
      </c>
      <c r="AB1409" s="27">
        <v>1000003957</v>
      </c>
    </row>
    <row r="1410" spans="1:28" s="27" customFormat="1" ht="13.8" hidden="1">
      <c r="A1410" s="50" t="s">
        <v>2568</v>
      </c>
      <c r="B1410" s="63" t="s">
        <v>80</v>
      </c>
      <c r="C1410" s="63" t="s">
        <v>2922</v>
      </c>
      <c r="D1410" s="63">
        <v>1000004009</v>
      </c>
      <c r="E1410" s="63" t="s">
        <v>2923</v>
      </c>
      <c r="F1410" s="40">
        <v>45457</v>
      </c>
      <c r="G1410" s="40" t="str">
        <f t="shared" si="273"/>
        <v>Targeted Dealer</v>
      </c>
      <c r="H1410" s="40" t="s">
        <v>113</v>
      </c>
      <c r="I1410" s="41">
        <v>25</v>
      </c>
      <c r="J1410" s="41">
        <f t="shared" ca="1" si="274"/>
        <v>550.80645161290317</v>
      </c>
      <c r="K1410" s="42">
        <v>45</v>
      </c>
      <c r="L1410" s="43">
        <f t="shared" ca="1" si="275"/>
        <v>-505.80645161290317</v>
      </c>
      <c r="M1410" s="43">
        <f t="shared" ca="1" si="276"/>
        <v>8.1698389458272338</v>
      </c>
      <c r="N1410" s="44">
        <v>25</v>
      </c>
      <c r="O1410" s="45" t="str">
        <f t="shared" ca="1" si="277"/>
        <v>Nov</v>
      </c>
      <c r="P1410" s="42">
        <v>25</v>
      </c>
      <c r="Q1410" s="44">
        <f t="shared" si="278"/>
        <v>20</v>
      </c>
      <c r="R1410" s="45">
        <f t="shared" ca="1" si="279"/>
        <v>0.8</v>
      </c>
      <c r="S1410" s="44" t="str">
        <f t="shared" ca="1" si="280"/>
        <v>GROWTH</v>
      </c>
      <c r="T1410" s="46">
        <v>0</v>
      </c>
      <c r="U1410" s="46" t="str">
        <f t="shared" ca="1" si="281"/>
        <v>Dec</v>
      </c>
      <c r="V1410" s="42">
        <v>0</v>
      </c>
      <c r="W1410" s="47">
        <f t="shared" si="282"/>
        <v>45</v>
      </c>
      <c r="X1410" s="48">
        <f t="shared" ca="1" si="283"/>
        <v>0</v>
      </c>
      <c r="Y1410" s="47" t="b">
        <f t="shared" si="284"/>
        <v>0</v>
      </c>
      <c r="Z1410" s="50">
        <v>0</v>
      </c>
      <c r="AA1410" s="50">
        <f t="shared" si="285"/>
        <v>1</v>
      </c>
      <c r="AB1410" s="27">
        <v>1000004009</v>
      </c>
    </row>
    <row r="1411" spans="1:28" s="27" customFormat="1" ht="13.8" hidden="1">
      <c r="A1411" s="39" t="s">
        <v>2568</v>
      </c>
      <c r="B1411" s="58" t="s">
        <v>80</v>
      </c>
      <c r="C1411" s="63" t="s">
        <v>2924</v>
      </c>
      <c r="D1411" s="63">
        <v>1000004033</v>
      </c>
      <c r="E1411" s="63" t="s">
        <v>2925</v>
      </c>
      <c r="F1411" s="40">
        <v>45477</v>
      </c>
      <c r="G1411" s="40" t="str">
        <f t="shared" ref="G1411:G1474" si="286">IF(I1411&gt;0,"Targeted Dealer","-")</f>
        <v>Targeted Dealer</v>
      </c>
      <c r="H1411" s="40" t="s">
        <v>113</v>
      </c>
      <c r="I1411" s="41">
        <v>50</v>
      </c>
      <c r="J1411" s="41">
        <f t="shared" ca="1" si="274"/>
        <v>1101.6129032258063</v>
      </c>
      <c r="K1411" s="42">
        <v>78</v>
      </c>
      <c r="L1411" s="43">
        <f t="shared" ca="1" si="275"/>
        <v>-1023.6129032258063</v>
      </c>
      <c r="M1411" s="43">
        <f t="shared" ca="1" si="276"/>
        <v>7.0805270863836016</v>
      </c>
      <c r="N1411" s="44">
        <v>77.5</v>
      </c>
      <c r="O1411" s="45" t="str">
        <f t="shared" ca="1" si="277"/>
        <v>Nov</v>
      </c>
      <c r="P1411" s="42">
        <v>77.5</v>
      </c>
      <c r="Q1411" s="44">
        <f t="shared" si="278"/>
        <v>0.5</v>
      </c>
      <c r="R1411" s="45">
        <f t="shared" ca="1" si="279"/>
        <v>6.4516129032257119E-3</v>
      </c>
      <c r="S1411" s="44" t="str">
        <f t="shared" ca="1" si="280"/>
        <v>GROWTH</v>
      </c>
      <c r="T1411" s="46">
        <v>0</v>
      </c>
      <c r="U1411" s="46" t="str">
        <f t="shared" ca="1" si="281"/>
        <v>Dec</v>
      </c>
      <c r="V1411" s="42">
        <v>0</v>
      </c>
      <c r="W1411" s="47">
        <f t="shared" si="282"/>
        <v>78</v>
      </c>
      <c r="X1411" s="48">
        <f t="shared" ca="1" si="283"/>
        <v>0</v>
      </c>
      <c r="Y1411" s="47" t="b">
        <f t="shared" si="284"/>
        <v>0</v>
      </c>
      <c r="Z1411" s="50">
        <v>0</v>
      </c>
      <c r="AA1411" s="50">
        <f t="shared" si="285"/>
        <v>1</v>
      </c>
      <c r="AB1411" s="27">
        <v>1000004033</v>
      </c>
    </row>
    <row r="1412" spans="1:28" s="27" customFormat="1" ht="13.8" hidden="1">
      <c r="A1412" s="50" t="s">
        <v>2568</v>
      </c>
      <c r="B1412" s="63" t="s">
        <v>80</v>
      </c>
      <c r="C1412" s="63" t="s">
        <v>2926</v>
      </c>
      <c r="D1412" s="63">
        <v>1000004036</v>
      </c>
      <c r="E1412" s="63" t="s">
        <v>2927</v>
      </c>
      <c r="F1412" s="40">
        <v>45483</v>
      </c>
      <c r="G1412" s="40" t="str">
        <f t="shared" si="286"/>
        <v>Targeted Dealer</v>
      </c>
      <c r="H1412" s="40" t="s">
        <v>113</v>
      </c>
      <c r="I1412" s="41">
        <v>50</v>
      </c>
      <c r="J1412" s="41">
        <f t="shared" ref="J1412:J1475" ca="1" si="287">I1412/$J$1*$E$1</f>
        <v>1101.6129032258063</v>
      </c>
      <c r="K1412" s="42">
        <v>70</v>
      </c>
      <c r="L1412" s="43">
        <f t="shared" ref="L1412:L1475" ca="1" si="288">K1412-J1412</f>
        <v>-1031.6129032258063</v>
      </c>
      <c r="M1412" s="43">
        <f t="shared" ref="M1412:M1475" ca="1" si="289">IFERROR((K1412/J1412%),"-")</f>
        <v>6.354319180087848</v>
      </c>
      <c r="N1412" s="44">
        <v>85</v>
      </c>
      <c r="O1412" s="45" t="str">
        <f t="shared" ref="O1412:O1475" ca="1" si="290">IF(F1412&lt;=$P$2,"Nov","")</f>
        <v>Nov</v>
      </c>
      <c r="P1412" s="42">
        <v>85</v>
      </c>
      <c r="Q1412" s="44">
        <f t="shared" ref="Q1412:Q1475" si="291">K1412-P1412</f>
        <v>-15</v>
      </c>
      <c r="R1412" s="45">
        <f t="shared" ref="R1412:R1475" ca="1" si="292">IFERROR(IF(O1412="Nov",(K1412/P1412-1)),0)</f>
        <v>-0.17647058823529416</v>
      </c>
      <c r="S1412" s="44" t="str">
        <f t="shared" ref="S1412:S1475" ca="1" si="293">IF(N1412&gt;0,IF(O1412="","-",IF(R1412&lt;0%,"DEGROWTH","GROWTH")))</f>
        <v>DEGROWTH</v>
      </c>
      <c r="T1412" s="46">
        <v>0</v>
      </c>
      <c r="U1412" s="46" t="str">
        <f t="shared" ref="U1412:U1475" ca="1" si="294">IF(F1412&lt;=$V$2,"Dec","")</f>
        <v>Dec</v>
      </c>
      <c r="V1412" s="42">
        <v>0</v>
      </c>
      <c r="W1412" s="47">
        <f t="shared" ref="W1412:W1475" si="295">K1412-V1412</f>
        <v>70</v>
      </c>
      <c r="X1412" s="48">
        <f t="shared" ref="X1412:X1475" ca="1" si="296">IFERROR(IF(U1412="Dec",(K1412/V1412-1)),0)</f>
        <v>0</v>
      </c>
      <c r="Y1412" s="47" t="b">
        <f t="shared" ref="Y1412:Y1475" si="297">IF(T1412&gt;0,IF(U1412="","-",IF(X1412&lt;0%,"DEGROWTH","GROWTH")))</f>
        <v>0</v>
      </c>
      <c r="Z1412" s="50">
        <v>0</v>
      </c>
      <c r="AA1412" s="50">
        <f t="shared" ref="AA1412:AA1475" si="298">IF(H1412&gt;0,1,0)</f>
        <v>1</v>
      </c>
      <c r="AB1412" s="27">
        <v>1000004036</v>
      </c>
    </row>
    <row r="1413" spans="1:28" s="27" customFormat="1" ht="13.8" hidden="1">
      <c r="A1413" s="50" t="s">
        <v>2568</v>
      </c>
      <c r="B1413" s="63" t="s">
        <v>80</v>
      </c>
      <c r="C1413" s="63" t="s">
        <v>2928</v>
      </c>
      <c r="D1413" s="63">
        <v>1000004077</v>
      </c>
      <c r="E1413" s="63" t="s">
        <v>2929</v>
      </c>
      <c r="F1413" s="40">
        <v>45509</v>
      </c>
      <c r="G1413" s="40" t="str">
        <f t="shared" si="286"/>
        <v>Targeted Dealer</v>
      </c>
      <c r="H1413" s="40"/>
      <c r="I1413" s="41">
        <v>20</v>
      </c>
      <c r="J1413" s="41">
        <f t="shared" ca="1" si="287"/>
        <v>440.64516129032256</v>
      </c>
      <c r="K1413" s="42">
        <v>75</v>
      </c>
      <c r="L1413" s="43">
        <f t="shared" ca="1" si="288"/>
        <v>-365.64516129032256</v>
      </c>
      <c r="M1413" s="43">
        <f t="shared" ca="1" si="289"/>
        <v>17.020497803806737</v>
      </c>
      <c r="N1413" s="44">
        <v>60</v>
      </c>
      <c r="O1413" s="45" t="str">
        <f t="shared" ca="1" si="290"/>
        <v>Nov</v>
      </c>
      <c r="P1413" s="42">
        <v>60</v>
      </c>
      <c r="Q1413" s="44">
        <f t="shared" si="291"/>
        <v>15</v>
      </c>
      <c r="R1413" s="45">
        <f t="shared" ca="1" si="292"/>
        <v>0.25</v>
      </c>
      <c r="S1413" s="44" t="str">
        <f t="shared" ca="1" si="293"/>
        <v>GROWTH</v>
      </c>
      <c r="T1413" s="46">
        <v>0</v>
      </c>
      <c r="U1413" s="46" t="str">
        <f t="shared" ca="1" si="294"/>
        <v>Dec</v>
      </c>
      <c r="V1413" s="42">
        <v>0</v>
      </c>
      <c r="W1413" s="47">
        <f t="shared" si="295"/>
        <v>75</v>
      </c>
      <c r="X1413" s="48">
        <f t="shared" ca="1" si="296"/>
        <v>0</v>
      </c>
      <c r="Y1413" s="47" t="b">
        <f t="shared" si="297"/>
        <v>0</v>
      </c>
      <c r="Z1413" s="50">
        <v>0</v>
      </c>
      <c r="AA1413" s="50">
        <f t="shared" si="298"/>
        <v>0</v>
      </c>
      <c r="AB1413" s="27">
        <v>1000004077</v>
      </c>
    </row>
    <row r="1414" spans="1:28" s="27" customFormat="1" ht="13.8" hidden="1">
      <c r="A1414" s="39" t="s">
        <v>2568</v>
      </c>
      <c r="B1414" s="58" t="s">
        <v>82</v>
      </c>
      <c r="C1414" s="65" t="s">
        <v>2930</v>
      </c>
      <c r="D1414" s="59">
        <v>1000002702</v>
      </c>
      <c r="E1414" s="58" t="s">
        <v>2931</v>
      </c>
      <c r="F1414" s="40">
        <v>44739</v>
      </c>
      <c r="G1414" s="40" t="str">
        <f t="shared" si="286"/>
        <v>Targeted Dealer</v>
      </c>
      <c r="H1414" s="40" t="s">
        <v>113</v>
      </c>
      <c r="I1414" s="41">
        <v>55</v>
      </c>
      <c r="J1414" s="41">
        <f t="shared" ca="1" si="287"/>
        <v>1211.7741935483871</v>
      </c>
      <c r="K1414" s="42">
        <v>85</v>
      </c>
      <c r="L1414" s="43">
        <f t="shared" ca="1" si="288"/>
        <v>-1126.7741935483871</v>
      </c>
      <c r="M1414" s="43">
        <f t="shared" ca="1" si="289"/>
        <v>7.0145081858112608</v>
      </c>
      <c r="N1414" s="44">
        <v>0</v>
      </c>
      <c r="O1414" s="45" t="str">
        <f t="shared" ca="1" si="290"/>
        <v>Nov</v>
      </c>
      <c r="P1414" s="42">
        <v>0</v>
      </c>
      <c r="Q1414" s="44">
        <f t="shared" si="291"/>
        <v>85</v>
      </c>
      <c r="R1414" s="45">
        <f t="shared" ca="1" si="292"/>
        <v>0</v>
      </c>
      <c r="S1414" s="44" t="b">
        <f t="shared" si="293"/>
        <v>0</v>
      </c>
      <c r="T1414" s="46">
        <v>25</v>
      </c>
      <c r="U1414" s="46" t="str">
        <f t="shared" ca="1" si="294"/>
        <v>Dec</v>
      </c>
      <c r="V1414" s="42">
        <v>25</v>
      </c>
      <c r="W1414" s="47">
        <f t="shared" si="295"/>
        <v>60</v>
      </c>
      <c r="X1414" s="48">
        <f t="shared" ca="1" si="296"/>
        <v>2.4</v>
      </c>
      <c r="Y1414" s="47" t="str">
        <f t="shared" ca="1" si="297"/>
        <v>GROWTH</v>
      </c>
      <c r="Z1414" s="50">
        <v>0</v>
      </c>
      <c r="AA1414" s="50">
        <f t="shared" si="298"/>
        <v>1</v>
      </c>
      <c r="AB1414" s="27">
        <v>1000002702</v>
      </c>
    </row>
    <row r="1415" spans="1:28" s="27" customFormat="1" ht="13.8" hidden="1">
      <c r="A1415" s="39" t="s">
        <v>2568</v>
      </c>
      <c r="B1415" s="58" t="s">
        <v>82</v>
      </c>
      <c r="C1415" s="58" t="s">
        <v>2932</v>
      </c>
      <c r="D1415" s="59">
        <v>1000001321</v>
      </c>
      <c r="E1415" s="60" t="s">
        <v>2933</v>
      </c>
      <c r="F1415" s="40">
        <v>41601</v>
      </c>
      <c r="G1415" s="40" t="str">
        <f t="shared" si="286"/>
        <v>Targeted Dealer</v>
      </c>
      <c r="H1415" s="40"/>
      <c r="I1415" s="41">
        <v>25</v>
      </c>
      <c r="J1415" s="41">
        <f t="shared" ca="1" si="287"/>
        <v>550.80645161290317</v>
      </c>
      <c r="K1415" s="42">
        <v>0</v>
      </c>
      <c r="L1415" s="43">
        <f t="shared" ca="1" si="288"/>
        <v>-550.80645161290317</v>
      </c>
      <c r="M1415" s="43">
        <f t="shared" ca="1" si="289"/>
        <v>0</v>
      </c>
      <c r="N1415" s="44">
        <v>0</v>
      </c>
      <c r="O1415" s="45" t="str">
        <f t="shared" ca="1" si="290"/>
        <v>Nov</v>
      </c>
      <c r="P1415" s="42">
        <v>0</v>
      </c>
      <c r="Q1415" s="44">
        <f t="shared" si="291"/>
        <v>0</v>
      </c>
      <c r="R1415" s="45">
        <f t="shared" ca="1" si="292"/>
        <v>0</v>
      </c>
      <c r="S1415" s="44" t="b">
        <f t="shared" si="293"/>
        <v>0</v>
      </c>
      <c r="T1415" s="46">
        <v>89</v>
      </c>
      <c r="U1415" s="46" t="str">
        <f t="shared" ca="1" si="294"/>
        <v>Dec</v>
      </c>
      <c r="V1415" s="42">
        <v>89</v>
      </c>
      <c r="W1415" s="47">
        <f t="shared" si="295"/>
        <v>-89</v>
      </c>
      <c r="X1415" s="48">
        <f t="shared" ca="1" si="296"/>
        <v>-1</v>
      </c>
      <c r="Y1415" s="47" t="str">
        <f t="shared" ca="1" si="297"/>
        <v>DEGROWTH</v>
      </c>
      <c r="Z1415" s="50">
        <v>1</v>
      </c>
      <c r="AA1415" s="50">
        <f t="shared" si="298"/>
        <v>0</v>
      </c>
      <c r="AB1415" s="27">
        <v>1000001321</v>
      </c>
    </row>
    <row r="1416" spans="1:28" s="27" customFormat="1" ht="13.8" hidden="1">
      <c r="A1416" s="39" t="s">
        <v>2568</v>
      </c>
      <c r="B1416" s="58" t="s">
        <v>82</v>
      </c>
      <c r="C1416" s="58" t="s">
        <v>2934</v>
      </c>
      <c r="D1416" s="59">
        <v>1000001329</v>
      </c>
      <c r="E1416" s="60" t="s">
        <v>2935</v>
      </c>
      <c r="F1416" s="40">
        <v>41898</v>
      </c>
      <c r="G1416" s="40" t="str">
        <f t="shared" si="286"/>
        <v>Targeted Dealer</v>
      </c>
      <c r="H1416" s="40" t="s">
        <v>113</v>
      </c>
      <c r="I1416" s="41">
        <v>150</v>
      </c>
      <c r="J1416" s="41">
        <f t="shared" ca="1" si="287"/>
        <v>3304.8387096774195</v>
      </c>
      <c r="K1416" s="42">
        <v>85</v>
      </c>
      <c r="L1416" s="43">
        <f t="shared" ca="1" si="288"/>
        <v>-3219.8387096774195</v>
      </c>
      <c r="M1416" s="43">
        <f t="shared" ca="1" si="289"/>
        <v>2.5719863347974621</v>
      </c>
      <c r="N1416" s="44">
        <v>271</v>
      </c>
      <c r="O1416" s="45" t="str">
        <f t="shared" ca="1" si="290"/>
        <v>Nov</v>
      </c>
      <c r="P1416" s="42">
        <v>271</v>
      </c>
      <c r="Q1416" s="44">
        <f t="shared" si="291"/>
        <v>-186</v>
      </c>
      <c r="R1416" s="45">
        <f t="shared" ca="1" si="292"/>
        <v>-0.68634686346863472</v>
      </c>
      <c r="S1416" s="44" t="str">
        <f t="shared" ca="1" si="293"/>
        <v>DEGROWTH</v>
      </c>
      <c r="T1416" s="46">
        <v>125</v>
      </c>
      <c r="U1416" s="46" t="str">
        <f t="shared" ca="1" si="294"/>
        <v>Dec</v>
      </c>
      <c r="V1416" s="42">
        <v>125</v>
      </c>
      <c r="W1416" s="47">
        <f t="shared" si="295"/>
        <v>-40</v>
      </c>
      <c r="X1416" s="48">
        <f t="shared" ca="1" si="296"/>
        <v>-0.31999999999999995</v>
      </c>
      <c r="Y1416" s="47" t="str">
        <f t="shared" ca="1" si="297"/>
        <v>DEGROWTH</v>
      </c>
      <c r="Z1416" s="50">
        <v>0</v>
      </c>
      <c r="AA1416" s="50">
        <f t="shared" si="298"/>
        <v>1</v>
      </c>
      <c r="AB1416" s="27">
        <v>1000001329</v>
      </c>
    </row>
    <row r="1417" spans="1:28" s="27" customFormat="1" ht="13.8" hidden="1">
      <c r="A1417" s="39" t="s">
        <v>2568</v>
      </c>
      <c r="B1417" s="58" t="s">
        <v>82</v>
      </c>
      <c r="C1417" s="58" t="s">
        <v>2936</v>
      </c>
      <c r="D1417" s="59">
        <v>1000001337</v>
      </c>
      <c r="E1417" s="60" t="s">
        <v>2937</v>
      </c>
      <c r="F1417" s="40">
        <v>42200</v>
      </c>
      <c r="G1417" s="40" t="str">
        <f t="shared" si="286"/>
        <v>Targeted Dealer</v>
      </c>
      <c r="H1417" s="40" t="s">
        <v>113</v>
      </c>
      <c r="I1417" s="41">
        <v>65</v>
      </c>
      <c r="J1417" s="41">
        <f t="shared" ca="1" si="287"/>
        <v>1432.0967741935483</v>
      </c>
      <c r="K1417" s="42">
        <v>158</v>
      </c>
      <c r="L1417" s="43">
        <f t="shared" ca="1" si="288"/>
        <v>-1274.0967741935483</v>
      </c>
      <c r="M1417" s="43">
        <f t="shared" ca="1" si="289"/>
        <v>11.032773961031648</v>
      </c>
      <c r="N1417" s="44">
        <v>90</v>
      </c>
      <c r="O1417" s="45" t="str">
        <f t="shared" ca="1" si="290"/>
        <v>Nov</v>
      </c>
      <c r="P1417" s="42">
        <v>90</v>
      </c>
      <c r="Q1417" s="44">
        <f t="shared" si="291"/>
        <v>68</v>
      </c>
      <c r="R1417" s="45">
        <f t="shared" ca="1" si="292"/>
        <v>0.75555555555555554</v>
      </c>
      <c r="S1417" s="44" t="str">
        <f t="shared" ca="1" si="293"/>
        <v>GROWTH</v>
      </c>
      <c r="T1417" s="46">
        <v>105</v>
      </c>
      <c r="U1417" s="46" t="str">
        <f t="shared" ca="1" si="294"/>
        <v>Dec</v>
      </c>
      <c r="V1417" s="42">
        <v>105</v>
      </c>
      <c r="W1417" s="47">
        <f t="shared" si="295"/>
        <v>53</v>
      </c>
      <c r="X1417" s="48">
        <f t="shared" ca="1" si="296"/>
        <v>0.50476190476190474</v>
      </c>
      <c r="Y1417" s="47" t="str">
        <f t="shared" ca="1" si="297"/>
        <v>GROWTH</v>
      </c>
      <c r="Z1417" s="50">
        <v>0</v>
      </c>
      <c r="AA1417" s="50">
        <f t="shared" si="298"/>
        <v>1</v>
      </c>
      <c r="AB1417" s="27">
        <v>1000001337</v>
      </c>
    </row>
    <row r="1418" spans="1:28" s="27" customFormat="1" ht="13.8" hidden="1">
      <c r="A1418" s="39" t="s">
        <v>2568</v>
      </c>
      <c r="B1418" s="58" t="s">
        <v>82</v>
      </c>
      <c r="C1418" s="58" t="s">
        <v>2938</v>
      </c>
      <c r="D1418" s="59">
        <v>1000001328</v>
      </c>
      <c r="E1418" s="60" t="s">
        <v>2939</v>
      </c>
      <c r="F1418" s="40">
        <v>42332</v>
      </c>
      <c r="G1418" s="40" t="str">
        <f t="shared" si="286"/>
        <v>Targeted Dealer</v>
      </c>
      <c r="H1418" s="40"/>
      <c r="I1418" s="41">
        <v>10</v>
      </c>
      <c r="J1418" s="41">
        <f t="shared" ca="1" si="287"/>
        <v>220.32258064516128</v>
      </c>
      <c r="K1418" s="42">
        <v>0</v>
      </c>
      <c r="L1418" s="43">
        <f t="shared" ca="1" si="288"/>
        <v>-220.32258064516128</v>
      </c>
      <c r="M1418" s="43">
        <f t="shared" ca="1" si="289"/>
        <v>0</v>
      </c>
      <c r="N1418" s="44">
        <v>0</v>
      </c>
      <c r="O1418" s="45" t="str">
        <f t="shared" ca="1" si="290"/>
        <v>Nov</v>
      </c>
      <c r="P1418" s="42">
        <v>0</v>
      </c>
      <c r="Q1418" s="44">
        <f t="shared" si="291"/>
        <v>0</v>
      </c>
      <c r="R1418" s="45">
        <f t="shared" ca="1" si="292"/>
        <v>0</v>
      </c>
      <c r="S1418" s="44" t="b">
        <f t="shared" si="293"/>
        <v>0</v>
      </c>
      <c r="T1418" s="46">
        <v>0</v>
      </c>
      <c r="U1418" s="46" t="str">
        <f t="shared" ca="1" si="294"/>
        <v>Dec</v>
      </c>
      <c r="V1418" s="42">
        <v>0</v>
      </c>
      <c r="W1418" s="47">
        <f t="shared" si="295"/>
        <v>0</v>
      </c>
      <c r="X1418" s="48">
        <f t="shared" ca="1" si="296"/>
        <v>0</v>
      </c>
      <c r="Y1418" s="47" t="b">
        <f t="shared" si="297"/>
        <v>0</v>
      </c>
      <c r="Z1418" s="50">
        <v>1</v>
      </c>
      <c r="AA1418" s="50">
        <f t="shared" si="298"/>
        <v>0</v>
      </c>
      <c r="AB1418" s="27">
        <v>1000001328</v>
      </c>
    </row>
    <row r="1419" spans="1:28" s="27" customFormat="1" ht="13.8" hidden="1">
      <c r="A1419" s="39" t="s">
        <v>2568</v>
      </c>
      <c r="B1419" s="58" t="s">
        <v>82</v>
      </c>
      <c r="C1419" s="58" t="s">
        <v>2940</v>
      </c>
      <c r="D1419" s="59">
        <v>1000001336</v>
      </c>
      <c r="E1419" s="60" t="s">
        <v>2941</v>
      </c>
      <c r="F1419" s="40">
        <v>42367</v>
      </c>
      <c r="G1419" s="40" t="str">
        <f t="shared" si="286"/>
        <v>Targeted Dealer</v>
      </c>
      <c r="H1419" s="40" t="s">
        <v>113</v>
      </c>
      <c r="I1419" s="41">
        <v>160</v>
      </c>
      <c r="J1419" s="41">
        <f t="shared" ca="1" si="287"/>
        <v>3525.1612903225805</v>
      </c>
      <c r="K1419" s="42">
        <v>195</v>
      </c>
      <c r="L1419" s="43">
        <f t="shared" ca="1" si="288"/>
        <v>-3330.1612903225805</v>
      </c>
      <c r="M1419" s="43">
        <f t="shared" ca="1" si="289"/>
        <v>5.5316617862371888</v>
      </c>
      <c r="N1419" s="44">
        <v>110</v>
      </c>
      <c r="O1419" s="45" t="str">
        <f t="shared" ca="1" si="290"/>
        <v>Nov</v>
      </c>
      <c r="P1419" s="42">
        <v>110</v>
      </c>
      <c r="Q1419" s="44">
        <f t="shared" si="291"/>
        <v>85</v>
      </c>
      <c r="R1419" s="45">
        <f t="shared" ca="1" si="292"/>
        <v>0.77272727272727271</v>
      </c>
      <c r="S1419" s="44" t="str">
        <f t="shared" ca="1" si="293"/>
        <v>GROWTH</v>
      </c>
      <c r="T1419" s="46">
        <v>415</v>
      </c>
      <c r="U1419" s="46" t="str">
        <f t="shared" ca="1" si="294"/>
        <v>Dec</v>
      </c>
      <c r="V1419" s="42">
        <v>415</v>
      </c>
      <c r="W1419" s="47">
        <f t="shared" si="295"/>
        <v>-220</v>
      </c>
      <c r="X1419" s="48">
        <f t="shared" ca="1" si="296"/>
        <v>-0.53012048192771077</v>
      </c>
      <c r="Y1419" s="47" t="str">
        <f t="shared" ca="1" si="297"/>
        <v>DEGROWTH</v>
      </c>
      <c r="Z1419" s="50">
        <v>0</v>
      </c>
      <c r="AA1419" s="50">
        <f t="shared" si="298"/>
        <v>1</v>
      </c>
      <c r="AB1419" s="27">
        <v>1000001336</v>
      </c>
    </row>
    <row r="1420" spans="1:28" s="27" customFormat="1" ht="13.8" hidden="1">
      <c r="A1420" s="39" t="s">
        <v>2568</v>
      </c>
      <c r="B1420" s="58" t="s">
        <v>82</v>
      </c>
      <c r="C1420" s="58" t="s">
        <v>2942</v>
      </c>
      <c r="D1420" s="59">
        <v>1000001330</v>
      </c>
      <c r="E1420" s="60" t="s">
        <v>2943</v>
      </c>
      <c r="F1420" s="40">
        <v>42766</v>
      </c>
      <c r="G1420" s="40" t="str">
        <f t="shared" si="286"/>
        <v>Targeted Dealer</v>
      </c>
      <c r="H1420" s="40" t="s">
        <v>113</v>
      </c>
      <c r="I1420" s="41">
        <v>30</v>
      </c>
      <c r="J1420" s="41">
        <f t="shared" ca="1" si="287"/>
        <v>660.9677419354839</v>
      </c>
      <c r="K1420" s="42">
        <v>40</v>
      </c>
      <c r="L1420" s="43">
        <f t="shared" ca="1" si="288"/>
        <v>-620.9677419354839</v>
      </c>
      <c r="M1420" s="43">
        <f t="shared" ca="1" si="289"/>
        <v>6.0517325524646166</v>
      </c>
      <c r="N1420" s="44">
        <v>0</v>
      </c>
      <c r="O1420" s="45" t="str">
        <f t="shared" ca="1" si="290"/>
        <v>Nov</v>
      </c>
      <c r="P1420" s="42">
        <v>0</v>
      </c>
      <c r="Q1420" s="44">
        <f t="shared" si="291"/>
        <v>40</v>
      </c>
      <c r="R1420" s="45">
        <f t="shared" ca="1" si="292"/>
        <v>0</v>
      </c>
      <c r="S1420" s="44" t="b">
        <f t="shared" si="293"/>
        <v>0</v>
      </c>
      <c r="T1420" s="46">
        <v>40</v>
      </c>
      <c r="U1420" s="46" t="str">
        <f t="shared" ca="1" si="294"/>
        <v>Dec</v>
      </c>
      <c r="V1420" s="42">
        <v>40</v>
      </c>
      <c r="W1420" s="47">
        <f t="shared" si="295"/>
        <v>0</v>
      </c>
      <c r="X1420" s="48">
        <f t="shared" ca="1" si="296"/>
        <v>0</v>
      </c>
      <c r="Y1420" s="47" t="str">
        <f t="shared" ca="1" si="297"/>
        <v>GROWTH</v>
      </c>
      <c r="Z1420" s="50">
        <v>0</v>
      </c>
      <c r="AA1420" s="50">
        <f t="shared" si="298"/>
        <v>1</v>
      </c>
      <c r="AB1420" s="27">
        <v>1000001330</v>
      </c>
    </row>
    <row r="1421" spans="1:28" s="27" customFormat="1" ht="13.8" hidden="1">
      <c r="A1421" s="39" t="s">
        <v>2568</v>
      </c>
      <c r="B1421" s="58" t="s">
        <v>82</v>
      </c>
      <c r="C1421" s="58" t="s">
        <v>2944</v>
      </c>
      <c r="D1421" s="59">
        <v>1000001341</v>
      </c>
      <c r="E1421" s="60" t="s">
        <v>2945</v>
      </c>
      <c r="F1421" s="40">
        <v>42803</v>
      </c>
      <c r="G1421" s="40" t="str">
        <f t="shared" si="286"/>
        <v>Targeted Dealer</v>
      </c>
      <c r="H1421" s="40" t="s">
        <v>113</v>
      </c>
      <c r="I1421" s="41">
        <v>155</v>
      </c>
      <c r="J1421" s="41">
        <f t="shared" ca="1" si="287"/>
        <v>3415</v>
      </c>
      <c r="K1421" s="42">
        <v>190</v>
      </c>
      <c r="L1421" s="43">
        <f t="shared" ca="1" si="288"/>
        <v>-3225</v>
      </c>
      <c r="M1421" s="43">
        <f t="shared" ca="1" si="289"/>
        <v>5.5636896046852122</v>
      </c>
      <c r="N1421" s="44">
        <v>100</v>
      </c>
      <c r="O1421" s="45" t="str">
        <f t="shared" ca="1" si="290"/>
        <v>Nov</v>
      </c>
      <c r="P1421" s="42">
        <v>100</v>
      </c>
      <c r="Q1421" s="44">
        <f t="shared" si="291"/>
        <v>90</v>
      </c>
      <c r="R1421" s="45">
        <f t="shared" ca="1" si="292"/>
        <v>0.89999999999999991</v>
      </c>
      <c r="S1421" s="44" t="str">
        <f t="shared" ca="1" si="293"/>
        <v>GROWTH</v>
      </c>
      <c r="T1421" s="46">
        <v>335</v>
      </c>
      <c r="U1421" s="46" t="str">
        <f t="shared" ca="1" si="294"/>
        <v>Dec</v>
      </c>
      <c r="V1421" s="42">
        <v>335</v>
      </c>
      <c r="W1421" s="47">
        <f t="shared" si="295"/>
        <v>-145</v>
      </c>
      <c r="X1421" s="48">
        <f t="shared" ca="1" si="296"/>
        <v>-0.43283582089552242</v>
      </c>
      <c r="Y1421" s="47" t="str">
        <f t="shared" ca="1" si="297"/>
        <v>DEGROWTH</v>
      </c>
      <c r="Z1421" s="50">
        <v>0</v>
      </c>
      <c r="AA1421" s="50">
        <f t="shared" si="298"/>
        <v>1</v>
      </c>
      <c r="AB1421" s="27">
        <v>1000001341</v>
      </c>
    </row>
    <row r="1422" spans="1:28" s="27" customFormat="1" ht="13.8" hidden="1">
      <c r="A1422" s="39" t="s">
        <v>2568</v>
      </c>
      <c r="B1422" s="58" t="s">
        <v>82</v>
      </c>
      <c r="C1422" s="58" t="s">
        <v>2946</v>
      </c>
      <c r="D1422" s="59">
        <v>1000001334</v>
      </c>
      <c r="E1422" s="60" t="s">
        <v>2947</v>
      </c>
      <c r="F1422" s="40">
        <v>43089</v>
      </c>
      <c r="G1422" s="40" t="str">
        <f t="shared" si="286"/>
        <v>Targeted Dealer</v>
      </c>
      <c r="H1422" s="40" t="s">
        <v>113</v>
      </c>
      <c r="I1422" s="41">
        <v>100</v>
      </c>
      <c r="J1422" s="41">
        <f t="shared" ca="1" si="287"/>
        <v>2203.2258064516127</v>
      </c>
      <c r="K1422" s="42">
        <v>106</v>
      </c>
      <c r="L1422" s="43">
        <f t="shared" ca="1" si="288"/>
        <v>-2097.2258064516127</v>
      </c>
      <c r="M1422" s="43">
        <f t="shared" ca="1" si="289"/>
        <v>4.8111273792093705</v>
      </c>
      <c r="N1422" s="44">
        <v>80</v>
      </c>
      <c r="O1422" s="45" t="str">
        <f t="shared" ca="1" si="290"/>
        <v>Nov</v>
      </c>
      <c r="P1422" s="42">
        <v>80</v>
      </c>
      <c r="Q1422" s="44">
        <f t="shared" si="291"/>
        <v>26</v>
      </c>
      <c r="R1422" s="45">
        <f t="shared" ca="1" si="292"/>
        <v>0.32499999999999996</v>
      </c>
      <c r="S1422" s="44" t="str">
        <f t="shared" ca="1" si="293"/>
        <v>GROWTH</v>
      </c>
      <c r="T1422" s="46">
        <v>79</v>
      </c>
      <c r="U1422" s="46" t="str">
        <f t="shared" ca="1" si="294"/>
        <v>Dec</v>
      </c>
      <c r="V1422" s="42">
        <v>79</v>
      </c>
      <c r="W1422" s="47">
        <f t="shared" si="295"/>
        <v>27</v>
      </c>
      <c r="X1422" s="48">
        <f t="shared" ca="1" si="296"/>
        <v>0.34177215189873422</v>
      </c>
      <c r="Y1422" s="47" t="str">
        <f t="shared" ca="1" si="297"/>
        <v>GROWTH</v>
      </c>
      <c r="Z1422" s="50">
        <v>0</v>
      </c>
      <c r="AA1422" s="50">
        <f t="shared" si="298"/>
        <v>1</v>
      </c>
      <c r="AB1422" s="27">
        <v>1000001334</v>
      </c>
    </row>
    <row r="1423" spans="1:28" s="27" customFormat="1" ht="13.8" hidden="1">
      <c r="A1423" s="39" t="s">
        <v>2568</v>
      </c>
      <c r="B1423" s="58" t="s">
        <v>82</v>
      </c>
      <c r="C1423" s="58" t="s">
        <v>2948</v>
      </c>
      <c r="D1423" s="59">
        <v>1000001335</v>
      </c>
      <c r="E1423" s="60" t="s">
        <v>2949</v>
      </c>
      <c r="F1423" s="40">
        <v>43111</v>
      </c>
      <c r="G1423" s="40" t="str">
        <f t="shared" si="286"/>
        <v>Targeted Dealer</v>
      </c>
      <c r="H1423" s="40" t="s">
        <v>113</v>
      </c>
      <c r="I1423" s="41">
        <v>95</v>
      </c>
      <c r="J1423" s="41">
        <f t="shared" ca="1" si="287"/>
        <v>2093.0645161290322</v>
      </c>
      <c r="K1423" s="42">
        <v>62</v>
      </c>
      <c r="L1423" s="43">
        <f t="shared" ca="1" si="288"/>
        <v>-2031.0645161290322</v>
      </c>
      <c r="M1423" s="43">
        <f t="shared" ca="1" si="289"/>
        <v>2.9621638283116285</v>
      </c>
      <c r="N1423" s="44">
        <v>65</v>
      </c>
      <c r="O1423" s="45" t="str">
        <f t="shared" ca="1" si="290"/>
        <v>Nov</v>
      </c>
      <c r="P1423" s="42">
        <v>65</v>
      </c>
      <c r="Q1423" s="44">
        <f t="shared" si="291"/>
        <v>-3</v>
      </c>
      <c r="R1423" s="45">
        <f t="shared" ca="1" si="292"/>
        <v>-4.6153846153846101E-2</v>
      </c>
      <c r="S1423" s="44" t="str">
        <f t="shared" ca="1" si="293"/>
        <v>DEGROWTH</v>
      </c>
      <c r="T1423" s="46">
        <v>57</v>
      </c>
      <c r="U1423" s="46" t="str">
        <f t="shared" ca="1" si="294"/>
        <v>Dec</v>
      </c>
      <c r="V1423" s="42">
        <v>57</v>
      </c>
      <c r="W1423" s="47">
        <f t="shared" si="295"/>
        <v>5</v>
      </c>
      <c r="X1423" s="48">
        <f t="shared" ca="1" si="296"/>
        <v>8.7719298245614086E-2</v>
      </c>
      <c r="Y1423" s="47" t="str">
        <f t="shared" ca="1" si="297"/>
        <v>GROWTH</v>
      </c>
      <c r="Z1423" s="50">
        <v>0</v>
      </c>
      <c r="AA1423" s="50">
        <f t="shared" si="298"/>
        <v>1</v>
      </c>
      <c r="AB1423" s="27">
        <v>1000001335</v>
      </c>
    </row>
    <row r="1424" spans="1:28" s="27" customFormat="1" ht="13.8" hidden="1">
      <c r="A1424" s="39" t="s">
        <v>2568</v>
      </c>
      <c r="B1424" s="58" t="s">
        <v>82</v>
      </c>
      <c r="C1424" s="58" t="s">
        <v>2950</v>
      </c>
      <c r="D1424" s="59">
        <v>1000001930</v>
      </c>
      <c r="E1424" s="60" t="s">
        <v>2951</v>
      </c>
      <c r="F1424" s="40">
        <v>43652</v>
      </c>
      <c r="G1424" s="40" t="str">
        <f t="shared" si="286"/>
        <v>Targeted Dealer</v>
      </c>
      <c r="H1424" s="40"/>
      <c r="I1424" s="41">
        <v>45</v>
      </c>
      <c r="J1424" s="41">
        <f t="shared" ca="1" si="287"/>
        <v>991.45161290322585</v>
      </c>
      <c r="K1424" s="42">
        <v>35</v>
      </c>
      <c r="L1424" s="43">
        <f t="shared" ca="1" si="288"/>
        <v>-956.45161290322585</v>
      </c>
      <c r="M1424" s="43">
        <f t="shared" ca="1" si="289"/>
        <v>3.5301773222710269</v>
      </c>
      <c r="N1424" s="44">
        <v>60</v>
      </c>
      <c r="O1424" s="45" t="str">
        <f t="shared" ca="1" si="290"/>
        <v>Nov</v>
      </c>
      <c r="P1424" s="42">
        <v>60</v>
      </c>
      <c r="Q1424" s="44">
        <f t="shared" si="291"/>
        <v>-25</v>
      </c>
      <c r="R1424" s="45">
        <f t="shared" ca="1" si="292"/>
        <v>-0.41666666666666663</v>
      </c>
      <c r="S1424" s="44" t="str">
        <f t="shared" ca="1" si="293"/>
        <v>DEGROWTH</v>
      </c>
      <c r="T1424" s="46">
        <v>5</v>
      </c>
      <c r="U1424" s="46" t="str">
        <f t="shared" ca="1" si="294"/>
        <v>Dec</v>
      </c>
      <c r="V1424" s="42">
        <v>5</v>
      </c>
      <c r="W1424" s="47">
        <f t="shared" si="295"/>
        <v>30</v>
      </c>
      <c r="X1424" s="48">
        <f t="shared" ca="1" si="296"/>
        <v>6</v>
      </c>
      <c r="Y1424" s="47" t="str">
        <f t="shared" ca="1" si="297"/>
        <v>GROWTH</v>
      </c>
      <c r="Z1424" s="50">
        <v>0</v>
      </c>
      <c r="AA1424" s="50">
        <f t="shared" si="298"/>
        <v>0</v>
      </c>
      <c r="AB1424" s="27">
        <v>1000001930</v>
      </c>
    </row>
    <row r="1425" spans="1:28" s="27" customFormat="1" ht="13.8" hidden="1">
      <c r="A1425" s="39" t="s">
        <v>2568</v>
      </c>
      <c r="B1425" s="58" t="s">
        <v>82</v>
      </c>
      <c r="C1425" s="65" t="s">
        <v>2952</v>
      </c>
      <c r="D1425" s="59">
        <v>1000001977</v>
      </c>
      <c r="E1425" s="60" t="s">
        <v>2953</v>
      </c>
      <c r="F1425" s="40">
        <v>44407</v>
      </c>
      <c r="G1425" s="40" t="str">
        <f t="shared" si="286"/>
        <v>Targeted Dealer</v>
      </c>
      <c r="H1425" s="40"/>
      <c r="I1425" s="41">
        <v>10</v>
      </c>
      <c r="J1425" s="41">
        <f t="shared" ca="1" si="287"/>
        <v>220.32258064516128</v>
      </c>
      <c r="K1425" s="42">
        <v>10</v>
      </c>
      <c r="L1425" s="43">
        <f t="shared" ca="1" si="288"/>
        <v>-210.32258064516128</v>
      </c>
      <c r="M1425" s="43">
        <f t="shared" ca="1" si="289"/>
        <v>4.5387994143484631</v>
      </c>
      <c r="N1425" s="44">
        <v>0</v>
      </c>
      <c r="O1425" s="45" t="str">
        <f t="shared" ca="1" si="290"/>
        <v>Nov</v>
      </c>
      <c r="P1425" s="42">
        <v>0</v>
      </c>
      <c r="Q1425" s="44">
        <f t="shared" si="291"/>
        <v>10</v>
      </c>
      <c r="R1425" s="45">
        <f t="shared" ca="1" si="292"/>
        <v>0</v>
      </c>
      <c r="S1425" s="44" t="b">
        <f t="shared" si="293"/>
        <v>0</v>
      </c>
      <c r="T1425" s="46">
        <v>58</v>
      </c>
      <c r="U1425" s="46" t="str">
        <f t="shared" ca="1" si="294"/>
        <v>Dec</v>
      </c>
      <c r="V1425" s="42">
        <v>58</v>
      </c>
      <c r="W1425" s="47">
        <f t="shared" si="295"/>
        <v>-48</v>
      </c>
      <c r="X1425" s="48">
        <f t="shared" ca="1" si="296"/>
        <v>-0.82758620689655171</v>
      </c>
      <c r="Y1425" s="47" t="str">
        <f t="shared" ca="1" si="297"/>
        <v>DEGROWTH</v>
      </c>
      <c r="Z1425" s="50">
        <v>0</v>
      </c>
      <c r="AA1425" s="50">
        <f t="shared" si="298"/>
        <v>0</v>
      </c>
      <c r="AB1425" s="27">
        <v>1000001977</v>
      </c>
    </row>
    <row r="1426" spans="1:28" s="27" customFormat="1" ht="13.8" hidden="1">
      <c r="A1426" s="39" t="s">
        <v>2568</v>
      </c>
      <c r="B1426" s="58" t="s">
        <v>82</v>
      </c>
      <c r="C1426" s="58" t="s">
        <v>2954</v>
      </c>
      <c r="D1426" s="59">
        <v>1000002002</v>
      </c>
      <c r="E1426" s="60" t="s">
        <v>2955</v>
      </c>
      <c r="F1426" s="40">
        <v>44475</v>
      </c>
      <c r="G1426" s="40" t="str">
        <f t="shared" si="286"/>
        <v>-</v>
      </c>
      <c r="H1426" s="40"/>
      <c r="I1426" s="41">
        <v>0</v>
      </c>
      <c r="J1426" s="41">
        <f t="shared" ca="1" si="287"/>
        <v>0</v>
      </c>
      <c r="K1426" s="42">
        <v>0</v>
      </c>
      <c r="L1426" s="43">
        <f t="shared" ca="1" si="288"/>
        <v>0</v>
      </c>
      <c r="M1426" s="43" t="str">
        <f t="shared" ca="1" si="289"/>
        <v>-</v>
      </c>
      <c r="N1426" s="44">
        <v>0</v>
      </c>
      <c r="O1426" s="45" t="str">
        <f t="shared" ca="1" si="290"/>
        <v>Nov</v>
      </c>
      <c r="P1426" s="42">
        <v>0</v>
      </c>
      <c r="Q1426" s="44">
        <f t="shared" si="291"/>
        <v>0</v>
      </c>
      <c r="R1426" s="45">
        <f t="shared" ca="1" si="292"/>
        <v>0</v>
      </c>
      <c r="S1426" s="44" t="b">
        <f t="shared" si="293"/>
        <v>0</v>
      </c>
      <c r="T1426" s="46">
        <v>0</v>
      </c>
      <c r="U1426" s="46" t="str">
        <f t="shared" ca="1" si="294"/>
        <v>Dec</v>
      </c>
      <c r="V1426" s="42">
        <v>0</v>
      </c>
      <c r="W1426" s="47">
        <f t="shared" si="295"/>
        <v>0</v>
      </c>
      <c r="X1426" s="48">
        <f t="shared" ca="1" si="296"/>
        <v>0</v>
      </c>
      <c r="Y1426" s="47" t="b">
        <f t="shared" si="297"/>
        <v>0</v>
      </c>
      <c r="Z1426" s="50">
        <v>1</v>
      </c>
      <c r="AA1426" s="50">
        <f t="shared" si="298"/>
        <v>0</v>
      </c>
      <c r="AB1426" s="27">
        <v>1000002002</v>
      </c>
    </row>
    <row r="1427" spans="1:28" s="27" customFormat="1" ht="13.8" hidden="1">
      <c r="A1427" s="39" t="s">
        <v>2568</v>
      </c>
      <c r="B1427" s="58" t="s">
        <v>82</v>
      </c>
      <c r="C1427" s="58" t="s">
        <v>2956</v>
      </c>
      <c r="D1427" s="59">
        <v>1000002868</v>
      </c>
      <c r="E1427" s="60" t="s">
        <v>2957</v>
      </c>
      <c r="F1427" s="40">
        <v>44764</v>
      </c>
      <c r="G1427" s="40" t="str">
        <f t="shared" si="286"/>
        <v>Targeted Dealer</v>
      </c>
      <c r="H1427" s="40"/>
      <c r="I1427" s="41">
        <v>30</v>
      </c>
      <c r="J1427" s="41">
        <f t="shared" ca="1" si="287"/>
        <v>660.9677419354839</v>
      </c>
      <c r="K1427" s="42">
        <v>29</v>
      </c>
      <c r="L1427" s="43">
        <f t="shared" ca="1" si="288"/>
        <v>-631.9677419354839</v>
      </c>
      <c r="M1427" s="43">
        <f t="shared" ca="1" si="289"/>
        <v>4.3875061005368465</v>
      </c>
      <c r="N1427" s="44">
        <v>20</v>
      </c>
      <c r="O1427" s="45" t="str">
        <f t="shared" ca="1" si="290"/>
        <v>Nov</v>
      </c>
      <c r="P1427" s="42">
        <v>20</v>
      </c>
      <c r="Q1427" s="44">
        <f t="shared" si="291"/>
        <v>9</v>
      </c>
      <c r="R1427" s="45">
        <f t="shared" ca="1" si="292"/>
        <v>0.44999999999999996</v>
      </c>
      <c r="S1427" s="44" t="str">
        <f t="shared" ca="1" si="293"/>
        <v>GROWTH</v>
      </c>
      <c r="T1427" s="46">
        <v>10</v>
      </c>
      <c r="U1427" s="46" t="str">
        <f t="shared" ca="1" si="294"/>
        <v>Dec</v>
      </c>
      <c r="V1427" s="42">
        <v>10</v>
      </c>
      <c r="W1427" s="47">
        <f t="shared" si="295"/>
        <v>19</v>
      </c>
      <c r="X1427" s="48">
        <f t="shared" ca="1" si="296"/>
        <v>1.9</v>
      </c>
      <c r="Y1427" s="47" t="str">
        <f t="shared" ca="1" si="297"/>
        <v>GROWTH</v>
      </c>
      <c r="Z1427" s="50">
        <v>0</v>
      </c>
      <c r="AA1427" s="50">
        <f t="shared" si="298"/>
        <v>0</v>
      </c>
      <c r="AB1427" s="27">
        <v>1000002868</v>
      </c>
    </row>
    <row r="1428" spans="1:28" s="27" customFormat="1" ht="13.8" hidden="1">
      <c r="A1428" s="39" t="s">
        <v>2568</v>
      </c>
      <c r="B1428" s="58" t="s">
        <v>82</v>
      </c>
      <c r="C1428" s="65" t="s">
        <v>2958</v>
      </c>
      <c r="D1428" s="59">
        <v>1000003572</v>
      </c>
      <c r="E1428" s="58" t="s">
        <v>2959</v>
      </c>
      <c r="F1428" s="40">
        <v>45078</v>
      </c>
      <c r="G1428" s="40" t="str">
        <f t="shared" si="286"/>
        <v>Targeted Dealer</v>
      </c>
      <c r="H1428" s="40"/>
      <c r="I1428" s="41">
        <v>10</v>
      </c>
      <c r="J1428" s="41">
        <f t="shared" ca="1" si="287"/>
        <v>220.32258064516128</v>
      </c>
      <c r="K1428" s="42">
        <v>0</v>
      </c>
      <c r="L1428" s="43">
        <f t="shared" ca="1" si="288"/>
        <v>-220.32258064516128</v>
      </c>
      <c r="M1428" s="43">
        <f t="shared" ca="1" si="289"/>
        <v>0</v>
      </c>
      <c r="N1428" s="44">
        <v>5</v>
      </c>
      <c r="O1428" s="45" t="str">
        <f t="shared" ca="1" si="290"/>
        <v>Nov</v>
      </c>
      <c r="P1428" s="42">
        <v>5</v>
      </c>
      <c r="Q1428" s="44">
        <f t="shared" si="291"/>
        <v>-5</v>
      </c>
      <c r="R1428" s="45">
        <f t="shared" ca="1" si="292"/>
        <v>-1</v>
      </c>
      <c r="S1428" s="44" t="str">
        <f t="shared" ca="1" si="293"/>
        <v>DEGROWTH</v>
      </c>
      <c r="T1428" s="46">
        <v>23</v>
      </c>
      <c r="U1428" s="46" t="str">
        <f t="shared" ca="1" si="294"/>
        <v>Dec</v>
      </c>
      <c r="V1428" s="42">
        <v>23</v>
      </c>
      <c r="W1428" s="47">
        <f t="shared" si="295"/>
        <v>-23</v>
      </c>
      <c r="X1428" s="48">
        <f t="shared" ca="1" si="296"/>
        <v>-1</v>
      </c>
      <c r="Y1428" s="47" t="str">
        <f t="shared" ca="1" si="297"/>
        <v>DEGROWTH</v>
      </c>
      <c r="Z1428" s="50">
        <v>1</v>
      </c>
      <c r="AA1428" s="50">
        <f t="shared" si="298"/>
        <v>0</v>
      </c>
      <c r="AB1428" s="27">
        <v>1000003572</v>
      </c>
    </row>
    <row r="1429" spans="1:28" s="27" customFormat="1" ht="13.8" hidden="1">
      <c r="A1429" s="39" t="s">
        <v>2568</v>
      </c>
      <c r="B1429" s="58" t="s">
        <v>82</v>
      </c>
      <c r="C1429" s="65" t="s">
        <v>2960</v>
      </c>
      <c r="D1429" s="59">
        <v>1000003632</v>
      </c>
      <c r="E1429" s="58" t="s">
        <v>2961</v>
      </c>
      <c r="F1429" s="40">
        <v>45118</v>
      </c>
      <c r="G1429" s="40" t="str">
        <f t="shared" si="286"/>
        <v>Targeted Dealer</v>
      </c>
      <c r="H1429" s="40"/>
      <c r="I1429" s="41">
        <v>35</v>
      </c>
      <c r="J1429" s="41">
        <f t="shared" ca="1" si="287"/>
        <v>771.12903225806463</v>
      </c>
      <c r="K1429" s="42">
        <v>20</v>
      </c>
      <c r="L1429" s="43">
        <f t="shared" ca="1" si="288"/>
        <v>-751.12903225806463</v>
      </c>
      <c r="M1429" s="43">
        <f t="shared" ca="1" si="289"/>
        <v>2.5935996653419782</v>
      </c>
      <c r="N1429" s="44">
        <v>30</v>
      </c>
      <c r="O1429" s="45" t="str">
        <f t="shared" ca="1" si="290"/>
        <v>Nov</v>
      </c>
      <c r="P1429" s="42">
        <v>30</v>
      </c>
      <c r="Q1429" s="44">
        <f t="shared" si="291"/>
        <v>-10</v>
      </c>
      <c r="R1429" s="45">
        <f t="shared" ca="1" si="292"/>
        <v>-0.33333333333333337</v>
      </c>
      <c r="S1429" s="44" t="str">
        <f t="shared" ca="1" si="293"/>
        <v>DEGROWTH</v>
      </c>
      <c r="T1429" s="46">
        <v>40</v>
      </c>
      <c r="U1429" s="46" t="str">
        <f t="shared" ca="1" si="294"/>
        <v>Dec</v>
      </c>
      <c r="V1429" s="42">
        <v>40</v>
      </c>
      <c r="W1429" s="47">
        <f t="shared" si="295"/>
        <v>-20</v>
      </c>
      <c r="X1429" s="48">
        <f t="shared" ca="1" si="296"/>
        <v>-0.5</v>
      </c>
      <c r="Y1429" s="47" t="str">
        <f t="shared" ca="1" si="297"/>
        <v>DEGROWTH</v>
      </c>
      <c r="Z1429" s="50">
        <v>0</v>
      </c>
      <c r="AA1429" s="50">
        <f t="shared" si="298"/>
        <v>0</v>
      </c>
      <c r="AB1429" s="27">
        <v>1000003632</v>
      </c>
    </row>
    <row r="1430" spans="1:28" s="27" customFormat="1" ht="13.8" hidden="1">
      <c r="A1430" s="39" t="s">
        <v>2568</v>
      </c>
      <c r="B1430" s="58" t="s">
        <v>84</v>
      </c>
      <c r="C1430" s="65" t="s">
        <v>2962</v>
      </c>
      <c r="D1430" s="59">
        <v>1000002679</v>
      </c>
      <c r="E1430" s="58" t="s">
        <v>2963</v>
      </c>
      <c r="F1430" s="40">
        <v>44739</v>
      </c>
      <c r="G1430" s="40" t="str">
        <f t="shared" si="286"/>
        <v>Targeted Dealer</v>
      </c>
      <c r="H1430" s="40"/>
      <c r="I1430" s="41">
        <v>25</v>
      </c>
      <c r="J1430" s="41">
        <f t="shared" ca="1" si="287"/>
        <v>550.80645161290317</v>
      </c>
      <c r="K1430" s="42">
        <v>0</v>
      </c>
      <c r="L1430" s="43">
        <f t="shared" ca="1" si="288"/>
        <v>-550.80645161290317</v>
      </c>
      <c r="M1430" s="43">
        <f t="shared" ca="1" si="289"/>
        <v>0</v>
      </c>
      <c r="N1430" s="44">
        <v>23</v>
      </c>
      <c r="O1430" s="45" t="str">
        <f t="shared" ca="1" si="290"/>
        <v>Nov</v>
      </c>
      <c r="P1430" s="42">
        <v>23</v>
      </c>
      <c r="Q1430" s="44">
        <f t="shared" si="291"/>
        <v>-23</v>
      </c>
      <c r="R1430" s="45">
        <f t="shared" ca="1" si="292"/>
        <v>-1</v>
      </c>
      <c r="S1430" s="44" t="str">
        <f t="shared" ca="1" si="293"/>
        <v>DEGROWTH</v>
      </c>
      <c r="T1430" s="46">
        <v>0</v>
      </c>
      <c r="U1430" s="46" t="str">
        <f t="shared" ca="1" si="294"/>
        <v>Dec</v>
      </c>
      <c r="V1430" s="42">
        <v>0</v>
      </c>
      <c r="W1430" s="47">
        <f t="shared" si="295"/>
        <v>0</v>
      </c>
      <c r="X1430" s="48">
        <f t="shared" ca="1" si="296"/>
        <v>0</v>
      </c>
      <c r="Y1430" s="47" t="b">
        <f t="shared" si="297"/>
        <v>0</v>
      </c>
      <c r="Z1430" s="50">
        <v>1</v>
      </c>
      <c r="AA1430" s="50">
        <f t="shared" si="298"/>
        <v>0</v>
      </c>
      <c r="AB1430" s="27">
        <v>1000002679</v>
      </c>
    </row>
    <row r="1431" spans="1:28" s="27" customFormat="1" ht="13.8" hidden="1">
      <c r="A1431" s="39" t="s">
        <v>2568</v>
      </c>
      <c r="B1431" s="58" t="s">
        <v>84</v>
      </c>
      <c r="C1431" s="65" t="s">
        <v>2964</v>
      </c>
      <c r="D1431" s="59">
        <v>1000001583</v>
      </c>
      <c r="E1431" s="60" t="s">
        <v>2965</v>
      </c>
      <c r="F1431" s="40">
        <v>41340</v>
      </c>
      <c r="G1431" s="40" t="str">
        <f t="shared" si="286"/>
        <v>Targeted Dealer</v>
      </c>
      <c r="H1431" s="40" t="s">
        <v>113</v>
      </c>
      <c r="I1431" s="41">
        <v>25</v>
      </c>
      <c r="J1431" s="41">
        <f t="shared" ca="1" si="287"/>
        <v>550.80645161290317</v>
      </c>
      <c r="K1431" s="42">
        <v>25</v>
      </c>
      <c r="L1431" s="43">
        <f t="shared" ca="1" si="288"/>
        <v>-525.80645161290317</v>
      </c>
      <c r="M1431" s="43">
        <f t="shared" ca="1" si="289"/>
        <v>4.5387994143484631</v>
      </c>
      <c r="N1431" s="44">
        <v>25</v>
      </c>
      <c r="O1431" s="45" t="str">
        <f t="shared" ca="1" si="290"/>
        <v>Nov</v>
      </c>
      <c r="P1431" s="42">
        <v>25</v>
      </c>
      <c r="Q1431" s="44">
        <f t="shared" si="291"/>
        <v>0</v>
      </c>
      <c r="R1431" s="45">
        <f t="shared" ca="1" si="292"/>
        <v>0</v>
      </c>
      <c r="S1431" s="44" t="str">
        <f t="shared" ca="1" si="293"/>
        <v>GROWTH</v>
      </c>
      <c r="T1431" s="46">
        <v>46</v>
      </c>
      <c r="U1431" s="46" t="str">
        <f t="shared" ca="1" si="294"/>
        <v>Dec</v>
      </c>
      <c r="V1431" s="42">
        <v>46</v>
      </c>
      <c r="W1431" s="47">
        <f t="shared" si="295"/>
        <v>-21</v>
      </c>
      <c r="X1431" s="48">
        <f t="shared" ca="1" si="296"/>
        <v>-0.45652173913043481</v>
      </c>
      <c r="Y1431" s="47" t="str">
        <f t="shared" ca="1" si="297"/>
        <v>DEGROWTH</v>
      </c>
      <c r="Z1431" s="50">
        <v>0</v>
      </c>
      <c r="AA1431" s="50">
        <f t="shared" si="298"/>
        <v>1</v>
      </c>
      <c r="AB1431" s="27">
        <v>1000001583</v>
      </c>
    </row>
    <row r="1432" spans="1:28" s="27" customFormat="1" ht="13.8" hidden="1">
      <c r="A1432" s="50" t="s">
        <v>2568</v>
      </c>
      <c r="B1432" s="63" t="s">
        <v>84</v>
      </c>
      <c r="C1432" s="63" t="s">
        <v>2966</v>
      </c>
      <c r="D1432" s="63">
        <v>1000001581</v>
      </c>
      <c r="E1432" s="63" t="s">
        <v>2967</v>
      </c>
      <c r="F1432" s="40">
        <v>41719</v>
      </c>
      <c r="G1432" s="40" t="str">
        <f t="shared" si="286"/>
        <v>Targeted Dealer</v>
      </c>
      <c r="H1432" s="40"/>
      <c r="I1432" s="41">
        <v>25</v>
      </c>
      <c r="J1432" s="41">
        <f t="shared" ca="1" si="287"/>
        <v>550.80645161290317</v>
      </c>
      <c r="K1432" s="42">
        <v>25</v>
      </c>
      <c r="L1432" s="43">
        <f t="shared" ca="1" si="288"/>
        <v>-525.80645161290317</v>
      </c>
      <c r="M1432" s="43">
        <f t="shared" ca="1" si="289"/>
        <v>4.5387994143484631</v>
      </c>
      <c r="N1432" s="44">
        <v>0</v>
      </c>
      <c r="O1432" s="45" t="str">
        <f t="shared" ca="1" si="290"/>
        <v>Nov</v>
      </c>
      <c r="P1432" s="42">
        <v>0</v>
      </c>
      <c r="Q1432" s="44">
        <f t="shared" si="291"/>
        <v>25</v>
      </c>
      <c r="R1432" s="45">
        <f t="shared" ca="1" si="292"/>
        <v>0</v>
      </c>
      <c r="S1432" s="44" t="b">
        <f t="shared" si="293"/>
        <v>0</v>
      </c>
      <c r="T1432" s="46">
        <v>75</v>
      </c>
      <c r="U1432" s="46" t="str">
        <f t="shared" ca="1" si="294"/>
        <v>Dec</v>
      </c>
      <c r="V1432" s="42">
        <v>75</v>
      </c>
      <c r="W1432" s="47">
        <f t="shared" si="295"/>
        <v>-50</v>
      </c>
      <c r="X1432" s="48">
        <f t="shared" ca="1" si="296"/>
        <v>-0.66666666666666674</v>
      </c>
      <c r="Y1432" s="47" t="str">
        <f t="shared" ca="1" si="297"/>
        <v>DEGROWTH</v>
      </c>
      <c r="Z1432" s="50">
        <v>0</v>
      </c>
      <c r="AA1432" s="50">
        <f t="shared" si="298"/>
        <v>0</v>
      </c>
      <c r="AB1432" s="27">
        <v>1000001581</v>
      </c>
    </row>
    <row r="1433" spans="1:28" s="27" customFormat="1" ht="13.8" hidden="1">
      <c r="A1433" s="39" t="s">
        <v>2568</v>
      </c>
      <c r="B1433" s="58" t="s">
        <v>84</v>
      </c>
      <c r="C1433" s="65" t="s">
        <v>2968</v>
      </c>
      <c r="D1433" s="59">
        <v>1000001615</v>
      </c>
      <c r="E1433" s="60" t="s">
        <v>2969</v>
      </c>
      <c r="F1433" s="40">
        <v>41818</v>
      </c>
      <c r="G1433" s="40" t="str">
        <f t="shared" si="286"/>
        <v>Targeted Dealer</v>
      </c>
      <c r="H1433" s="40" t="s">
        <v>113</v>
      </c>
      <c r="I1433" s="41">
        <v>45</v>
      </c>
      <c r="J1433" s="41">
        <f t="shared" ca="1" si="287"/>
        <v>991.45161290322585</v>
      </c>
      <c r="K1433" s="42">
        <v>61.5</v>
      </c>
      <c r="L1433" s="43">
        <f t="shared" ca="1" si="288"/>
        <v>-929.95161290322585</v>
      </c>
      <c r="M1433" s="43">
        <f t="shared" ca="1" si="289"/>
        <v>6.2030258662762323</v>
      </c>
      <c r="N1433" s="44">
        <v>35</v>
      </c>
      <c r="O1433" s="45" t="str">
        <f t="shared" ca="1" si="290"/>
        <v>Nov</v>
      </c>
      <c r="P1433" s="42">
        <v>35</v>
      </c>
      <c r="Q1433" s="44">
        <f t="shared" si="291"/>
        <v>26.5</v>
      </c>
      <c r="R1433" s="45">
        <f t="shared" ca="1" si="292"/>
        <v>0.75714285714285712</v>
      </c>
      <c r="S1433" s="44" t="str">
        <f t="shared" ca="1" si="293"/>
        <v>GROWTH</v>
      </c>
      <c r="T1433" s="46">
        <v>167.5</v>
      </c>
      <c r="U1433" s="46" t="str">
        <f t="shared" ca="1" si="294"/>
        <v>Dec</v>
      </c>
      <c r="V1433" s="42">
        <v>167.5</v>
      </c>
      <c r="W1433" s="47">
        <f t="shared" si="295"/>
        <v>-106</v>
      </c>
      <c r="X1433" s="48">
        <f t="shared" ca="1" si="296"/>
        <v>-0.63283582089552237</v>
      </c>
      <c r="Y1433" s="47" t="str">
        <f t="shared" ca="1" si="297"/>
        <v>DEGROWTH</v>
      </c>
      <c r="Z1433" s="50">
        <v>0</v>
      </c>
      <c r="AA1433" s="50">
        <f t="shared" si="298"/>
        <v>1</v>
      </c>
      <c r="AB1433" s="27">
        <v>1000001615</v>
      </c>
    </row>
    <row r="1434" spans="1:28" s="27" customFormat="1" ht="13.8" hidden="1">
      <c r="A1434" s="39" t="s">
        <v>2568</v>
      </c>
      <c r="B1434" s="58" t="s">
        <v>84</v>
      </c>
      <c r="C1434" s="65" t="s">
        <v>2970</v>
      </c>
      <c r="D1434" s="59">
        <v>1000001587</v>
      </c>
      <c r="E1434" s="60" t="s">
        <v>2971</v>
      </c>
      <c r="F1434" s="40">
        <v>42110</v>
      </c>
      <c r="G1434" s="40" t="str">
        <f t="shared" si="286"/>
        <v>Targeted Dealer</v>
      </c>
      <c r="H1434" s="40" t="s">
        <v>113</v>
      </c>
      <c r="I1434" s="41">
        <v>220</v>
      </c>
      <c r="J1434" s="41">
        <f t="shared" ca="1" si="287"/>
        <v>4847.0967741935483</v>
      </c>
      <c r="K1434" s="42">
        <v>205</v>
      </c>
      <c r="L1434" s="43">
        <f t="shared" ca="1" si="288"/>
        <v>-4642.0967741935483</v>
      </c>
      <c r="M1434" s="43">
        <f t="shared" ca="1" si="289"/>
        <v>4.2293358179156133</v>
      </c>
      <c r="N1434" s="44">
        <v>204.5</v>
      </c>
      <c r="O1434" s="45" t="str">
        <f t="shared" ca="1" si="290"/>
        <v>Nov</v>
      </c>
      <c r="P1434" s="42">
        <v>204.5</v>
      </c>
      <c r="Q1434" s="44">
        <f t="shared" si="291"/>
        <v>0.5</v>
      </c>
      <c r="R1434" s="45">
        <f t="shared" ca="1" si="292"/>
        <v>2.4449877750611915E-3</v>
      </c>
      <c r="S1434" s="44" t="str">
        <f t="shared" ca="1" si="293"/>
        <v>GROWTH</v>
      </c>
      <c r="T1434" s="46">
        <v>168</v>
      </c>
      <c r="U1434" s="46" t="str">
        <f t="shared" ca="1" si="294"/>
        <v>Dec</v>
      </c>
      <c r="V1434" s="42">
        <v>168</v>
      </c>
      <c r="W1434" s="47">
        <f t="shared" si="295"/>
        <v>37</v>
      </c>
      <c r="X1434" s="48">
        <f t="shared" ca="1" si="296"/>
        <v>0.22023809523809534</v>
      </c>
      <c r="Y1434" s="47" t="str">
        <f t="shared" ca="1" si="297"/>
        <v>GROWTH</v>
      </c>
      <c r="Z1434" s="50">
        <v>0</v>
      </c>
      <c r="AA1434" s="50">
        <f t="shared" si="298"/>
        <v>1</v>
      </c>
      <c r="AB1434" s="27">
        <v>1000001587</v>
      </c>
    </row>
    <row r="1435" spans="1:28" s="27" customFormat="1" ht="13.8" hidden="1">
      <c r="A1435" s="39" t="s">
        <v>2568</v>
      </c>
      <c r="B1435" s="58" t="s">
        <v>84</v>
      </c>
      <c r="C1435" s="65" t="s">
        <v>2972</v>
      </c>
      <c r="D1435" s="59">
        <v>1000001629</v>
      </c>
      <c r="E1435" s="60" t="s">
        <v>2973</v>
      </c>
      <c r="F1435" s="40">
        <v>42803</v>
      </c>
      <c r="G1435" s="40" t="str">
        <f t="shared" si="286"/>
        <v>Targeted Dealer</v>
      </c>
      <c r="H1435" s="40"/>
      <c r="I1435" s="41">
        <v>30</v>
      </c>
      <c r="J1435" s="41">
        <f t="shared" ca="1" si="287"/>
        <v>660.9677419354839</v>
      </c>
      <c r="K1435" s="42">
        <v>15</v>
      </c>
      <c r="L1435" s="43">
        <f t="shared" ca="1" si="288"/>
        <v>-645.9677419354839</v>
      </c>
      <c r="M1435" s="43">
        <f t="shared" ca="1" si="289"/>
        <v>2.2693997071742311</v>
      </c>
      <c r="N1435" s="44">
        <v>0</v>
      </c>
      <c r="O1435" s="45" t="str">
        <f t="shared" ca="1" si="290"/>
        <v>Nov</v>
      </c>
      <c r="P1435" s="42">
        <v>0</v>
      </c>
      <c r="Q1435" s="44">
        <f t="shared" si="291"/>
        <v>15</v>
      </c>
      <c r="R1435" s="45">
        <f t="shared" ca="1" si="292"/>
        <v>0</v>
      </c>
      <c r="S1435" s="44" t="b">
        <f t="shared" si="293"/>
        <v>0</v>
      </c>
      <c r="T1435" s="46">
        <v>24</v>
      </c>
      <c r="U1435" s="46" t="str">
        <f t="shared" ca="1" si="294"/>
        <v>Dec</v>
      </c>
      <c r="V1435" s="42">
        <v>24</v>
      </c>
      <c r="W1435" s="47">
        <f t="shared" si="295"/>
        <v>-9</v>
      </c>
      <c r="X1435" s="48">
        <f t="shared" ca="1" si="296"/>
        <v>-0.375</v>
      </c>
      <c r="Y1435" s="47" t="str">
        <f t="shared" ca="1" si="297"/>
        <v>DEGROWTH</v>
      </c>
      <c r="Z1435" s="50">
        <v>0</v>
      </c>
      <c r="AA1435" s="50">
        <f t="shared" si="298"/>
        <v>0</v>
      </c>
      <c r="AB1435" s="27">
        <v>1000001629</v>
      </c>
    </row>
    <row r="1436" spans="1:28" s="27" customFormat="1" ht="13.8" hidden="1">
      <c r="A1436" s="39" t="s">
        <v>2568</v>
      </c>
      <c r="B1436" s="58" t="s">
        <v>84</v>
      </c>
      <c r="C1436" s="65" t="s">
        <v>2974</v>
      </c>
      <c r="D1436" s="59">
        <v>1000001633</v>
      </c>
      <c r="E1436" s="60" t="s">
        <v>2975</v>
      </c>
      <c r="F1436" s="40">
        <v>43242</v>
      </c>
      <c r="G1436" s="40" t="str">
        <f t="shared" si="286"/>
        <v>Targeted Dealer</v>
      </c>
      <c r="H1436" s="40" t="s">
        <v>113</v>
      </c>
      <c r="I1436" s="41">
        <v>60</v>
      </c>
      <c r="J1436" s="41">
        <f t="shared" ca="1" si="287"/>
        <v>1321.9354838709678</v>
      </c>
      <c r="K1436" s="42">
        <v>50</v>
      </c>
      <c r="L1436" s="43">
        <f t="shared" ca="1" si="288"/>
        <v>-1271.9354838709678</v>
      </c>
      <c r="M1436" s="43">
        <f t="shared" ca="1" si="289"/>
        <v>3.782332845290385</v>
      </c>
      <c r="N1436" s="44">
        <v>63</v>
      </c>
      <c r="O1436" s="45" t="str">
        <f t="shared" ca="1" si="290"/>
        <v>Nov</v>
      </c>
      <c r="P1436" s="42">
        <v>63</v>
      </c>
      <c r="Q1436" s="44">
        <f t="shared" si="291"/>
        <v>-13</v>
      </c>
      <c r="R1436" s="45">
        <f t="shared" ca="1" si="292"/>
        <v>-0.20634920634920639</v>
      </c>
      <c r="S1436" s="44" t="str">
        <f t="shared" ca="1" si="293"/>
        <v>DEGROWTH</v>
      </c>
      <c r="T1436" s="46">
        <v>43</v>
      </c>
      <c r="U1436" s="46" t="str">
        <f t="shared" ca="1" si="294"/>
        <v>Dec</v>
      </c>
      <c r="V1436" s="42">
        <v>43</v>
      </c>
      <c r="W1436" s="47">
        <f t="shared" si="295"/>
        <v>7</v>
      </c>
      <c r="X1436" s="48">
        <f t="shared" ca="1" si="296"/>
        <v>0.16279069767441867</v>
      </c>
      <c r="Y1436" s="47" t="str">
        <f t="shared" ca="1" si="297"/>
        <v>GROWTH</v>
      </c>
      <c r="Z1436" s="50">
        <v>0</v>
      </c>
      <c r="AA1436" s="50">
        <f t="shared" si="298"/>
        <v>1</v>
      </c>
      <c r="AB1436" s="27">
        <v>1000001633</v>
      </c>
    </row>
    <row r="1437" spans="1:28" s="27" customFormat="1" ht="13.8" hidden="1">
      <c r="A1437" s="39" t="s">
        <v>2568</v>
      </c>
      <c r="B1437" s="58" t="s">
        <v>84</v>
      </c>
      <c r="C1437" s="65" t="s">
        <v>2976</v>
      </c>
      <c r="D1437" s="59">
        <v>1000001609</v>
      </c>
      <c r="E1437" s="60" t="s">
        <v>2977</v>
      </c>
      <c r="F1437" s="40">
        <v>43337</v>
      </c>
      <c r="G1437" s="40" t="str">
        <f t="shared" si="286"/>
        <v>Targeted Dealer</v>
      </c>
      <c r="H1437" s="40"/>
      <c r="I1437" s="41">
        <v>50</v>
      </c>
      <c r="J1437" s="41">
        <f t="shared" ca="1" si="287"/>
        <v>1101.6129032258063</v>
      </c>
      <c r="K1437" s="42">
        <v>83</v>
      </c>
      <c r="L1437" s="43">
        <f t="shared" ca="1" si="288"/>
        <v>-1018.6129032258063</v>
      </c>
      <c r="M1437" s="43">
        <f t="shared" ca="1" si="289"/>
        <v>7.5344070278184487</v>
      </c>
      <c r="N1437" s="44">
        <v>47</v>
      </c>
      <c r="O1437" s="45" t="str">
        <f t="shared" ca="1" si="290"/>
        <v>Nov</v>
      </c>
      <c r="P1437" s="42">
        <v>47</v>
      </c>
      <c r="Q1437" s="44">
        <f t="shared" si="291"/>
        <v>36</v>
      </c>
      <c r="R1437" s="45">
        <f t="shared" ca="1" si="292"/>
        <v>0.76595744680851063</v>
      </c>
      <c r="S1437" s="44" t="str">
        <f t="shared" ca="1" si="293"/>
        <v>GROWTH</v>
      </c>
      <c r="T1437" s="46">
        <v>47.5</v>
      </c>
      <c r="U1437" s="46" t="str">
        <f t="shared" ca="1" si="294"/>
        <v>Dec</v>
      </c>
      <c r="V1437" s="42">
        <v>47.5</v>
      </c>
      <c r="W1437" s="47">
        <f t="shared" si="295"/>
        <v>35.5</v>
      </c>
      <c r="X1437" s="48">
        <f t="shared" ca="1" si="296"/>
        <v>0.74736842105263168</v>
      </c>
      <c r="Y1437" s="47" t="str">
        <f t="shared" ca="1" si="297"/>
        <v>GROWTH</v>
      </c>
      <c r="Z1437" s="50">
        <v>0</v>
      </c>
      <c r="AA1437" s="50">
        <f t="shared" si="298"/>
        <v>0</v>
      </c>
      <c r="AB1437" s="27">
        <v>1000001609</v>
      </c>
    </row>
    <row r="1438" spans="1:28" s="27" customFormat="1" ht="13.8" hidden="1">
      <c r="A1438" s="39" t="s">
        <v>2568</v>
      </c>
      <c r="B1438" s="58" t="s">
        <v>84</v>
      </c>
      <c r="C1438" s="65" t="s">
        <v>2978</v>
      </c>
      <c r="D1438" s="59">
        <v>1000001611</v>
      </c>
      <c r="E1438" s="60" t="s">
        <v>2979</v>
      </c>
      <c r="F1438" s="40">
        <v>43601</v>
      </c>
      <c r="G1438" s="40" t="str">
        <f t="shared" si="286"/>
        <v>Targeted Dealer</v>
      </c>
      <c r="H1438" s="40" t="s">
        <v>113</v>
      </c>
      <c r="I1438" s="41">
        <v>80</v>
      </c>
      <c r="J1438" s="41">
        <f t="shared" ca="1" si="287"/>
        <v>1762.5806451612902</v>
      </c>
      <c r="K1438" s="42">
        <v>90</v>
      </c>
      <c r="L1438" s="43">
        <f t="shared" ca="1" si="288"/>
        <v>-1672.5806451612902</v>
      </c>
      <c r="M1438" s="43">
        <f t="shared" ca="1" si="289"/>
        <v>5.1061493411420207</v>
      </c>
      <c r="N1438" s="44">
        <v>55</v>
      </c>
      <c r="O1438" s="45" t="str">
        <f t="shared" ca="1" si="290"/>
        <v>Nov</v>
      </c>
      <c r="P1438" s="42">
        <v>55</v>
      </c>
      <c r="Q1438" s="44">
        <f t="shared" si="291"/>
        <v>35</v>
      </c>
      <c r="R1438" s="45">
        <f t="shared" ca="1" si="292"/>
        <v>0.63636363636363646</v>
      </c>
      <c r="S1438" s="44" t="str">
        <f t="shared" ca="1" si="293"/>
        <v>GROWTH</v>
      </c>
      <c r="T1438" s="46">
        <v>102</v>
      </c>
      <c r="U1438" s="46" t="str">
        <f t="shared" ca="1" si="294"/>
        <v>Dec</v>
      </c>
      <c r="V1438" s="42">
        <v>102</v>
      </c>
      <c r="W1438" s="47">
        <f t="shared" si="295"/>
        <v>-12</v>
      </c>
      <c r="X1438" s="48">
        <f t="shared" ca="1" si="296"/>
        <v>-0.11764705882352944</v>
      </c>
      <c r="Y1438" s="47" t="str">
        <f t="shared" ca="1" si="297"/>
        <v>DEGROWTH</v>
      </c>
      <c r="Z1438" s="50">
        <v>0</v>
      </c>
      <c r="AA1438" s="50">
        <f t="shared" si="298"/>
        <v>1</v>
      </c>
      <c r="AB1438" s="27">
        <v>1000001611</v>
      </c>
    </row>
    <row r="1439" spans="1:28" s="27" customFormat="1" ht="13.8" hidden="1">
      <c r="A1439" s="39" t="s">
        <v>2568</v>
      </c>
      <c r="B1439" s="58" t="s">
        <v>84</v>
      </c>
      <c r="C1439" s="65" t="s">
        <v>2980</v>
      </c>
      <c r="D1439" s="59">
        <v>1000001590</v>
      </c>
      <c r="E1439" s="60" t="s">
        <v>2981</v>
      </c>
      <c r="F1439" s="40">
        <v>43718</v>
      </c>
      <c r="G1439" s="40" t="str">
        <f t="shared" si="286"/>
        <v>Targeted Dealer</v>
      </c>
      <c r="H1439" s="40" t="s">
        <v>113</v>
      </c>
      <c r="I1439" s="41">
        <v>190</v>
      </c>
      <c r="J1439" s="41">
        <f t="shared" ca="1" si="287"/>
        <v>4186.1290322580644</v>
      </c>
      <c r="K1439" s="42">
        <v>110</v>
      </c>
      <c r="L1439" s="43">
        <f t="shared" ca="1" si="288"/>
        <v>-4076.1290322580644</v>
      </c>
      <c r="M1439" s="43">
        <f t="shared" ca="1" si="289"/>
        <v>2.6277259767280574</v>
      </c>
      <c r="N1439" s="44">
        <v>142</v>
      </c>
      <c r="O1439" s="45" t="str">
        <f t="shared" ca="1" si="290"/>
        <v>Nov</v>
      </c>
      <c r="P1439" s="42">
        <v>142</v>
      </c>
      <c r="Q1439" s="44">
        <f t="shared" si="291"/>
        <v>-32</v>
      </c>
      <c r="R1439" s="45">
        <f t="shared" ca="1" si="292"/>
        <v>-0.22535211267605637</v>
      </c>
      <c r="S1439" s="44" t="str">
        <f t="shared" ca="1" si="293"/>
        <v>DEGROWTH</v>
      </c>
      <c r="T1439" s="46">
        <v>303</v>
      </c>
      <c r="U1439" s="46" t="str">
        <f t="shared" ca="1" si="294"/>
        <v>Dec</v>
      </c>
      <c r="V1439" s="42">
        <v>303</v>
      </c>
      <c r="W1439" s="47">
        <f t="shared" si="295"/>
        <v>-193</v>
      </c>
      <c r="X1439" s="48">
        <f t="shared" ca="1" si="296"/>
        <v>-0.63696369636963701</v>
      </c>
      <c r="Y1439" s="47" t="str">
        <f t="shared" ca="1" si="297"/>
        <v>DEGROWTH</v>
      </c>
      <c r="Z1439" s="50">
        <v>0</v>
      </c>
      <c r="AA1439" s="50">
        <f t="shared" si="298"/>
        <v>1</v>
      </c>
      <c r="AB1439" s="27">
        <v>1000001590</v>
      </c>
    </row>
    <row r="1440" spans="1:28" s="27" customFormat="1" ht="13.8" hidden="1">
      <c r="A1440" s="39" t="s">
        <v>2568</v>
      </c>
      <c r="B1440" s="58" t="s">
        <v>84</v>
      </c>
      <c r="C1440" s="65" t="s">
        <v>2982</v>
      </c>
      <c r="D1440" s="59">
        <v>1000001600</v>
      </c>
      <c r="E1440" s="60" t="s">
        <v>2983</v>
      </c>
      <c r="F1440" s="40">
        <v>44302</v>
      </c>
      <c r="G1440" s="40" t="str">
        <f t="shared" si="286"/>
        <v>Targeted Dealer</v>
      </c>
      <c r="H1440" s="40" t="s">
        <v>113</v>
      </c>
      <c r="I1440" s="41">
        <v>180</v>
      </c>
      <c r="J1440" s="41">
        <f t="shared" ca="1" si="287"/>
        <v>3965.8064516129034</v>
      </c>
      <c r="K1440" s="42">
        <v>285</v>
      </c>
      <c r="L1440" s="43">
        <f t="shared" ca="1" si="288"/>
        <v>-3680.8064516129034</v>
      </c>
      <c r="M1440" s="43">
        <f t="shared" ca="1" si="289"/>
        <v>7.1864324060517326</v>
      </c>
      <c r="N1440" s="44">
        <v>128</v>
      </c>
      <c r="O1440" s="45" t="str">
        <f t="shared" ca="1" si="290"/>
        <v>Nov</v>
      </c>
      <c r="P1440" s="42">
        <v>128</v>
      </c>
      <c r="Q1440" s="44">
        <f t="shared" si="291"/>
        <v>157</v>
      </c>
      <c r="R1440" s="45">
        <f t="shared" ca="1" si="292"/>
        <v>1.2265625</v>
      </c>
      <c r="S1440" s="44" t="str">
        <f t="shared" ca="1" si="293"/>
        <v>GROWTH</v>
      </c>
      <c r="T1440" s="46">
        <v>295</v>
      </c>
      <c r="U1440" s="46" t="str">
        <f t="shared" ca="1" si="294"/>
        <v>Dec</v>
      </c>
      <c r="V1440" s="42">
        <v>295</v>
      </c>
      <c r="W1440" s="47">
        <f t="shared" si="295"/>
        <v>-10</v>
      </c>
      <c r="X1440" s="48">
        <f t="shared" ca="1" si="296"/>
        <v>-3.3898305084745783E-2</v>
      </c>
      <c r="Y1440" s="47" t="str">
        <f t="shared" ca="1" si="297"/>
        <v>DEGROWTH</v>
      </c>
      <c r="Z1440" s="50">
        <v>0</v>
      </c>
      <c r="AA1440" s="50">
        <f t="shared" si="298"/>
        <v>1</v>
      </c>
      <c r="AB1440" s="27">
        <v>1000001600</v>
      </c>
    </row>
    <row r="1441" spans="1:28" s="27" customFormat="1" ht="13.8" hidden="1">
      <c r="A1441" s="39" t="s">
        <v>2568</v>
      </c>
      <c r="B1441" s="58" t="s">
        <v>84</v>
      </c>
      <c r="C1441" s="65" t="s">
        <v>2984</v>
      </c>
      <c r="D1441" s="59">
        <v>1000001634</v>
      </c>
      <c r="E1441" s="60" t="s">
        <v>2985</v>
      </c>
      <c r="F1441" s="40">
        <v>44315</v>
      </c>
      <c r="G1441" s="40" t="str">
        <f t="shared" si="286"/>
        <v>Targeted Dealer</v>
      </c>
      <c r="H1441" s="40"/>
      <c r="I1441" s="41">
        <v>25</v>
      </c>
      <c r="J1441" s="41">
        <f t="shared" ca="1" si="287"/>
        <v>550.80645161290317</v>
      </c>
      <c r="K1441" s="42">
        <v>6</v>
      </c>
      <c r="L1441" s="43">
        <f t="shared" ca="1" si="288"/>
        <v>-544.80645161290317</v>
      </c>
      <c r="M1441" s="43">
        <f t="shared" ca="1" si="289"/>
        <v>1.0893118594436311</v>
      </c>
      <c r="N1441" s="44">
        <v>6</v>
      </c>
      <c r="O1441" s="45" t="str">
        <f t="shared" ca="1" si="290"/>
        <v>Nov</v>
      </c>
      <c r="P1441" s="42">
        <v>6</v>
      </c>
      <c r="Q1441" s="44">
        <f t="shared" si="291"/>
        <v>0</v>
      </c>
      <c r="R1441" s="45">
        <f t="shared" ca="1" si="292"/>
        <v>0</v>
      </c>
      <c r="S1441" s="44" t="str">
        <f t="shared" ca="1" si="293"/>
        <v>GROWTH</v>
      </c>
      <c r="T1441" s="46">
        <v>39</v>
      </c>
      <c r="U1441" s="46" t="str">
        <f t="shared" ca="1" si="294"/>
        <v>Dec</v>
      </c>
      <c r="V1441" s="42">
        <v>39</v>
      </c>
      <c r="W1441" s="47">
        <f t="shared" si="295"/>
        <v>-33</v>
      </c>
      <c r="X1441" s="48">
        <f t="shared" ca="1" si="296"/>
        <v>-0.84615384615384615</v>
      </c>
      <c r="Y1441" s="47" t="str">
        <f t="shared" ca="1" si="297"/>
        <v>DEGROWTH</v>
      </c>
      <c r="Z1441" s="50">
        <v>0</v>
      </c>
      <c r="AA1441" s="50">
        <f t="shared" si="298"/>
        <v>0</v>
      </c>
      <c r="AB1441" s="27">
        <v>1000001634</v>
      </c>
    </row>
    <row r="1442" spans="1:28" s="27" customFormat="1" ht="13.8" hidden="1">
      <c r="A1442" s="39" t="s">
        <v>2568</v>
      </c>
      <c r="B1442" s="58" t="s">
        <v>84</v>
      </c>
      <c r="C1442" s="65" t="s">
        <v>2986</v>
      </c>
      <c r="D1442" s="59">
        <v>1000002043</v>
      </c>
      <c r="E1442" s="60" t="s">
        <v>2987</v>
      </c>
      <c r="F1442" s="40">
        <v>44501</v>
      </c>
      <c r="G1442" s="40" t="str">
        <f t="shared" si="286"/>
        <v>Targeted Dealer</v>
      </c>
      <c r="H1442" s="40" t="s">
        <v>113</v>
      </c>
      <c r="I1442" s="41">
        <v>280</v>
      </c>
      <c r="J1442" s="41">
        <f t="shared" ca="1" si="287"/>
        <v>6169.032258064517</v>
      </c>
      <c r="K1442" s="42">
        <v>384</v>
      </c>
      <c r="L1442" s="43">
        <f t="shared" ca="1" si="288"/>
        <v>-5785.032258064517</v>
      </c>
      <c r="M1442" s="43">
        <f t="shared" ca="1" si="289"/>
        <v>6.224639196820748</v>
      </c>
      <c r="N1442" s="44">
        <v>358.5</v>
      </c>
      <c r="O1442" s="45" t="str">
        <f t="shared" ca="1" si="290"/>
        <v>Nov</v>
      </c>
      <c r="P1442" s="42">
        <v>358.5</v>
      </c>
      <c r="Q1442" s="44">
        <f t="shared" si="291"/>
        <v>25.5</v>
      </c>
      <c r="R1442" s="45">
        <f t="shared" ca="1" si="292"/>
        <v>7.1129707112970619E-2</v>
      </c>
      <c r="S1442" s="44" t="str">
        <f t="shared" ca="1" si="293"/>
        <v>GROWTH</v>
      </c>
      <c r="T1442" s="46">
        <v>210</v>
      </c>
      <c r="U1442" s="46" t="str">
        <f t="shared" ca="1" si="294"/>
        <v>Dec</v>
      </c>
      <c r="V1442" s="42">
        <v>210</v>
      </c>
      <c r="W1442" s="47">
        <f t="shared" si="295"/>
        <v>174</v>
      </c>
      <c r="X1442" s="48">
        <f t="shared" ca="1" si="296"/>
        <v>0.82857142857142851</v>
      </c>
      <c r="Y1442" s="47" t="str">
        <f t="shared" ca="1" si="297"/>
        <v>GROWTH</v>
      </c>
      <c r="Z1442" s="50">
        <v>0</v>
      </c>
      <c r="AA1442" s="50">
        <f t="shared" si="298"/>
        <v>1</v>
      </c>
      <c r="AB1442" s="27">
        <v>1000002043</v>
      </c>
    </row>
    <row r="1443" spans="1:28" s="27" customFormat="1" ht="13.8" hidden="1">
      <c r="A1443" s="39" t="s">
        <v>2568</v>
      </c>
      <c r="B1443" s="58" t="s">
        <v>84</v>
      </c>
      <c r="C1443" s="65" t="s">
        <v>2988</v>
      </c>
      <c r="D1443" s="59">
        <v>1000002048</v>
      </c>
      <c r="E1443" s="60" t="s">
        <v>2989</v>
      </c>
      <c r="F1443" s="40">
        <v>44501</v>
      </c>
      <c r="G1443" s="40" t="str">
        <f t="shared" si="286"/>
        <v>Targeted Dealer</v>
      </c>
      <c r="H1443" s="40"/>
      <c r="I1443" s="41">
        <v>40</v>
      </c>
      <c r="J1443" s="41">
        <f t="shared" ca="1" si="287"/>
        <v>881.29032258064512</v>
      </c>
      <c r="K1443" s="42">
        <v>52.5</v>
      </c>
      <c r="L1443" s="43">
        <f t="shared" ca="1" si="288"/>
        <v>-828.79032258064512</v>
      </c>
      <c r="M1443" s="43">
        <f t="shared" ca="1" si="289"/>
        <v>5.9571742313323579</v>
      </c>
      <c r="N1443" s="44">
        <v>32</v>
      </c>
      <c r="O1443" s="45" t="str">
        <f t="shared" ca="1" si="290"/>
        <v>Nov</v>
      </c>
      <c r="P1443" s="42">
        <v>32</v>
      </c>
      <c r="Q1443" s="44">
        <f t="shared" si="291"/>
        <v>20.5</v>
      </c>
      <c r="R1443" s="45">
        <f t="shared" ca="1" si="292"/>
        <v>0.640625</v>
      </c>
      <c r="S1443" s="44" t="str">
        <f t="shared" ca="1" si="293"/>
        <v>GROWTH</v>
      </c>
      <c r="T1443" s="46">
        <v>0</v>
      </c>
      <c r="U1443" s="46" t="str">
        <f t="shared" ca="1" si="294"/>
        <v>Dec</v>
      </c>
      <c r="V1443" s="42">
        <v>0</v>
      </c>
      <c r="W1443" s="47">
        <f t="shared" si="295"/>
        <v>52.5</v>
      </c>
      <c r="X1443" s="48">
        <f t="shared" ca="1" si="296"/>
        <v>0</v>
      </c>
      <c r="Y1443" s="47" t="b">
        <f t="shared" si="297"/>
        <v>0</v>
      </c>
      <c r="Z1443" s="50">
        <v>0</v>
      </c>
      <c r="AA1443" s="50">
        <f t="shared" si="298"/>
        <v>0</v>
      </c>
      <c r="AB1443" s="27">
        <v>1000002048</v>
      </c>
    </row>
    <row r="1444" spans="1:28" s="27" customFormat="1" ht="13.8" hidden="1">
      <c r="A1444" s="39" t="s">
        <v>2568</v>
      </c>
      <c r="B1444" s="58" t="s">
        <v>84</v>
      </c>
      <c r="C1444" s="65" t="s">
        <v>2990</v>
      </c>
      <c r="D1444" s="59">
        <v>1000002073</v>
      </c>
      <c r="E1444" s="60" t="s">
        <v>2991</v>
      </c>
      <c r="F1444" s="40">
        <v>44531</v>
      </c>
      <c r="G1444" s="40" t="str">
        <f t="shared" si="286"/>
        <v>Targeted Dealer</v>
      </c>
      <c r="H1444" s="40" t="s">
        <v>113</v>
      </c>
      <c r="I1444" s="41">
        <v>40</v>
      </c>
      <c r="J1444" s="41">
        <f t="shared" ca="1" si="287"/>
        <v>881.29032258064512</v>
      </c>
      <c r="K1444" s="42">
        <v>57</v>
      </c>
      <c r="L1444" s="43">
        <f t="shared" ca="1" si="288"/>
        <v>-824.29032258064512</v>
      </c>
      <c r="M1444" s="43">
        <f t="shared" ca="1" si="289"/>
        <v>6.4677891654465594</v>
      </c>
      <c r="N1444" s="44">
        <v>47</v>
      </c>
      <c r="O1444" s="45" t="str">
        <f t="shared" ca="1" si="290"/>
        <v>Nov</v>
      </c>
      <c r="P1444" s="42">
        <v>47</v>
      </c>
      <c r="Q1444" s="44">
        <f t="shared" si="291"/>
        <v>10</v>
      </c>
      <c r="R1444" s="45">
        <f t="shared" ca="1" si="292"/>
        <v>0.2127659574468086</v>
      </c>
      <c r="S1444" s="44" t="str">
        <f t="shared" ca="1" si="293"/>
        <v>GROWTH</v>
      </c>
      <c r="T1444" s="46">
        <v>60.8</v>
      </c>
      <c r="U1444" s="46" t="str">
        <f t="shared" ca="1" si="294"/>
        <v>Dec</v>
      </c>
      <c r="V1444" s="42">
        <v>60.8</v>
      </c>
      <c r="W1444" s="47">
        <f t="shared" si="295"/>
        <v>-3.7999999999999972</v>
      </c>
      <c r="X1444" s="48">
        <f t="shared" ca="1" si="296"/>
        <v>-6.25E-2</v>
      </c>
      <c r="Y1444" s="47" t="str">
        <f t="shared" ca="1" si="297"/>
        <v>DEGROWTH</v>
      </c>
      <c r="Z1444" s="50">
        <v>0</v>
      </c>
      <c r="AA1444" s="50">
        <f t="shared" si="298"/>
        <v>1</v>
      </c>
      <c r="AB1444" s="27">
        <v>1000002073</v>
      </c>
    </row>
    <row r="1445" spans="1:28" s="27" customFormat="1" ht="13.8" hidden="1">
      <c r="A1445" s="39" t="s">
        <v>2568</v>
      </c>
      <c r="B1445" s="58" t="s">
        <v>84</v>
      </c>
      <c r="C1445" s="65" t="s">
        <v>2992</v>
      </c>
      <c r="D1445" s="59">
        <v>1000002072</v>
      </c>
      <c r="E1445" s="60" t="s">
        <v>2993</v>
      </c>
      <c r="F1445" s="40">
        <v>44557</v>
      </c>
      <c r="G1445" s="40" t="str">
        <f t="shared" si="286"/>
        <v>Targeted Dealer</v>
      </c>
      <c r="H1445" s="40"/>
      <c r="I1445" s="41">
        <v>30</v>
      </c>
      <c r="J1445" s="41">
        <f t="shared" ca="1" si="287"/>
        <v>660.9677419354839</v>
      </c>
      <c r="K1445" s="42">
        <v>5</v>
      </c>
      <c r="L1445" s="43">
        <f t="shared" ca="1" si="288"/>
        <v>-655.9677419354839</v>
      </c>
      <c r="M1445" s="43">
        <f t="shared" ca="1" si="289"/>
        <v>0.75646656905807708</v>
      </c>
      <c r="N1445" s="44">
        <v>0</v>
      </c>
      <c r="O1445" s="45" t="str">
        <f t="shared" ca="1" si="290"/>
        <v>Nov</v>
      </c>
      <c r="P1445" s="42">
        <v>0</v>
      </c>
      <c r="Q1445" s="44">
        <f t="shared" si="291"/>
        <v>5</v>
      </c>
      <c r="R1445" s="45">
        <f t="shared" ca="1" si="292"/>
        <v>0</v>
      </c>
      <c r="S1445" s="44" t="b">
        <f t="shared" si="293"/>
        <v>0</v>
      </c>
      <c r="T1445" s="46">
        <v>17</v>
      </c>
      <c r="U1445" s="46" t="str">
        <f t="shared" ca="1" si="294"/>
        <v>Dec</v>
      </c>
      <c r="V1445" s="42">
        <v>17</v>
      </c>
      <c r="W1445" s="47">
        <f t="shared" si="295"/>
        <v>-12</v>
      </c>
      <c r="X1445" s="48">
        <f t="shared" ca="1" si="296"/>
        <v>-0.70588235294117641</v>
      </c>
      <c r="Y1445" s="47" t="str">
        <f t="shared" ca="1" si="297"/>
        <v>DEGROWTH</v>
      </c>
      <c r="Z1445" s="50">
        <v>0</v>
      </c>
      <c r="AA1445" s="50">
        <f t="shared" si="298"/>
        <v>0</v>
      </c>
      <c r="AB1445" s="27">
        <v>1000002072</v>
      </c>
    </row>
    <row r="1446" spans="1:28" s="27" customFormat="1" ht="13.8" hidden="1">
      <c r="A1446" s="39" t="s">
        <v>2568</v>
      </c>
      <c r="B1446" s="58" t="s">
        <v>84</v>
      </c>
      <c r="C1446" s="65" t="s">
        <v>2994</v>
      </c>
      <c r="D1446" s="59">
        <v>1000002803</v>
      </c>
      <c r="E1446" s="58" t="s">
        <v>2995</v>
      </c>
      <c r="F1446" s="40">
        <v>44736</v>
      </c>
      <c r="G1446" s="40" t="str">
        <f t="shared" si="286"/>
        <v>Targeted Dealer</v>
      </c>
      <c r="H1446" s="40" t="s">
        <v>113</v>
      </c>
      <c r="I1446" s="41">
        <v>25</v>
      </c>
      <c r="J1446" s="41">
        <f t="shared" ca="1" si="287"/>
        <v>550.80645161290317</v>
      </c>
      <c r="K1446" s="42">
        <v>25</v>
      </c>
      <c r="L1446" s="43">
        <f t="shared" ca="1" si="288"/>
        <v>-525.80645161290317</v>
      </c>
      <c r="M1446" s="43">
        <f t="shared" ca="1" si="289"/>
        <v>4.5387994143484631</v>
      </c>
      <c r="N1446" s="44">
        <v>25</v>
      </c>
      <c r="O1446" s="45" t="str">
        <f t="shared" ca="1" si="290"/>
        <v>Nov</v>
      </c>
      <c r="P1446" s="42">
        <v>25</v>
      </c>
      <c r="Q1446" s="44">
        <f t="shared" si="291"/>
        <v>0</v>
      </c>
      <c r="R1446" s="45">
        <f t="shared" ca="1" si="292"/>
        <v>0</v>
      </c>
      <c r="S1446" s="44" t="str">
        <f t="shared" ca="1" si="293"/>
        <v>GROWTH</v>
      </c>
      <c r="T1446" s="46">
        <v>50</v>
      </c>
      <c r="U1446" s="46" t="str">
        <f t="shared" ca="1" si="294"/>
        <v>Dec</v>
      </c>
      <c r="V1446" s="42">
        <v>50</v>
      </c>
      <c r="W1446" s="47">
        <f t="shared" si="295"/>
        <v>-25</v>
      </c>
      <c r="X1446" s="48">
        <f t="shared" ca="1" si="296"/>
        <v>-0.5</v>
      </c>
      <c r="Y1446" s="47" t="str">
        <f t="shared" ca="1" si="297"/>
        <v>DEGROWTH</v>
      </c>
      <c r="Z1446" s="50">
        <v>0</v>
      </c>
      <c r="AA1446" s="50">
        <f t="shared" si="298"/>
        <v>1</v>
      </c>
      <c r="AB1446" s="27">
        <v>1000002803</v>
      </c>
    </row>
    <row r="1447" spans="1:28" s="27" customFormat="1" ht="13.8" hidden="1">
      <c r="A1447" s="39" t="s">
        <v>2568</v>
      </c>
      <c r="B1447" s="58" t="s">
        <v>84</v>
      </c>
      <c r="C1447" s="65" t="s">
        <v>2996</v>
      </c>
      <c r="D1447" s="59">
        <v>1000002858</v>
      </c>
      <c r="E1447" s="58" t="s">
        <v>2997</v>
      </c>
      <c r="F1447" s="40">
        <v>44761</v>
      </c>
      <c r="G1447" s="40" t="str">
        <f t="shared" si="286"/>
        <v>-</v>
      </c>
      <c r="H1447" s="40"/>
      <c r="I1447" s="41">
        <v>0</v>
      </c>
      <c r="J1447" s="41">
        <f t="shared" ca="1" si="287"/>
        <v>0</v>
      </c>
      <c r="K1447" s="42">
        <v>0</v>
      </c>
      <c r="L1447" s="43">
        <f t="shared" ca="1" si="288"/>
        <v>0</v>
      </c>
      <c r="M1447" s="43" t="str">
        <f t="shared" ca="1" si="289"/>
        <v>-</v>
      </c>
      <c r="N1447" s="44">
        <v>0</v>
      </c>
      <c r="O1447" s="45" t="str">
        <f t="shared" ca="1" si="290"/>
        <v>Nov</v>
      </c>
      <c r="P1447" s="42">
        <v>0</v>
      </c>
      <c r="Q1447" s="44">
        <f t="shared" si="291"/>
        <v>0</v>
      </c>
      <c r="R1447" s="45">
        <f t="shared" ca="1" si="292"/>
        <v>0</v>
      </c>
      <c r="S1447" s="44" t="b">
        <f t="shared" si="293"/>
        <v>0</v>
      </c>
      <c r="T1447" s="46">
        <v>43</v>
      </c>
      <c r="U1447" s="46" t="str">
        <f t="shared" ca="1" si="294"/>
        <v>Dec</v>
      </c>
      <c r="V1447" s="42">
        <v>43</v>
      </c>
      <c r="W1447" s="47">
        <f t="shared" si="295"/>
        <v>-43</v>
      </c>
      <c r="X1447" s="48">
        <f t="shared" ca="1" si="296"/>
        <v>-1</v>
      </c>
      <c r="Y1447" s="47" t="str">
        <f t="shared" ca="1" si="297"/>
        <v>DEGROWTH</v>
      </c>
      <c r="Z1447" s="50">
        <v>1</v>
      </c>
      <c r="AA1447" s="50">
        <f t="shared" si="298"/>
        <v>0</v>
      </c>
      <c r="AB1447" s="27">
        <v>1000002858</v>
      </c>
    </row>
    <row r="1448" spans="1:28" s="27" customFormat="1" ht="13.8" hidden="1">
      <c r="A1448" s="50" t="s">
        <v>2568</v>
      </c>
      <c r="B1448" s="63" t="s">
        <v>84</v>
      </c>
      <c r="C1448" s="63" t="s">
        <v>2998</v>
      </c>
      <c r="D1448" s="63">
        <v>1000004095</v>
      </c>
      <c r="E1448" s="63" t="s">
        <v>2999</v>
      </c>
      <c r="F1448" s="40">
        <v>45527</v>
      </c>
      <c r="G1448" s="40" t="str">
        <f t="shared" si="286"/>
        <v>Targeted Dealer</v>
      </c>
      <c r="H1448" s="40"/>
      <c r="I1448" s="41">
        <v>25</v>
      </c>
      <c r="J1448" s="41">
        <f t="shared" ca="1" si="287"/>
        <v>550.80645161290317</v>
      </c>
      <c r="K1448" s="42">
        <v>25</v>
      </c>
      <c r="L1448" s="43">
        <f t="shared" ca="1" si="288"/>
        <v>-525.80645161290317</v>
      </c>
      <c r="M1448" s="43">
        <f t="shared" ca="1" si="289"/>
        <v>4.5387994143484631</v>
      </c>
      <c r="N1448" s="44">
        <v>0</v>
      </c>
      <c r="O1448" s="45" t="str">
        <f t="shared" ca="1" si="290"/>
        <v>Nov</v>
      </c>
      <c r="P1448" s="42">
        <v>0</v>
      </c>
      <c r="Q1448" s="44">
        <f t="shared" si="291"/>
        <v>25</v>
      </c>
      <c r="R1448" s="45">
        <f t="shared" ca="1" si="292"/>
        <v>0</v>
      </c>
      <c r="S1448" s="44" t="b">
        <f t="shared" si="293"/>
        <v>0</v>
      </c>
      <c r="T1448" s="46">
        <v>0</v>
      </c>
      <c r="U1448" s="46" t="str">
        <f t="shared" ca="1" si="294"/>
        <v>Dec</v>
      </c>
      <c r="V1448" s="42">
        <v>0</v>
      </c>
      <c r="W1448" s="47">
        <f t="shared" si="295"/>
        <v>25</v>
      </c>
      <c r="X1448" s="48">
        <f t="shared" ca="1" si="296"/>
        <v>0</v>
      </c>
      <c r="Y1448" s="47" t="b">
        <f t="shared" si="297"/>
        <v>0</v>
      </c>
      <c r="Z1448" s="50">
        <v>0</v>
      </c>
      <c r="AA1448" s="50">
        <f t="shared" si="298"/>
        <v>0</v>
      </c>
      <c r="AB1448" s="27">
        <v>1000004095</v>
      </c>
    </row>
    <row r="1449" spans="1:28" s="27" customFormat="1" ht="13.8" hidden="1">
      <c r="A1449" s="39" t="s">
        <v>2568</v>
      </c>
      <c r="B1449" s="58" t="s">
        <v>73</v>
      </c>
      <c r="C1449" s="65" t="s">
        <v>3000</v>
      </c>
      <c r="D1449" s="59">
        <v>1000001354</v>
      </c>
      <c r="E1449" s="60" t="s">
        <v>3001</v>
      </c>
      <c r="F1449" s="40">
        <v>40802</v>
      </c>
      <c r="G1449" s="40" t="str">
        <f t="shared" si="286"/>
        <v>Targeted Dealer</v>
      </c>
      <c r="H1449" s="40"/>
      <c r="I1449" s="41">
        <v>200</v>
      </c>
      <c r="J1449" s="41">
        <f t="shared" ca="1" si="287"/>
        <v>4406.4516129032254</v>
      </c>
      <c r="K1449" s="42">
        <v>127.75</v>
      </c>
      <c r="L1449" s="43">
        <f t="shared" ca="1" si="288"/>
        <v>-4278.7016129032254</v>
      </c>
      <c r="M1449" s="43">
        <f t="shared" ca="1" si="289"/>
        <v>2.8991581259150805</v>
      </c>
      <c r="N1449" s="44">
        <v>105.25</v>
      </c>
      <c r="O1449" s="45" t="str">
        <f t="shared" ca="1" si="290"/>
        <v>Nov</v>
      </c>
      <c r="P1449" s="42">
        <v>105.25</v>
      </c>
      <c r="Q1449" s="44">
        <f t="shared" si="291"/>
        <v>22.5</v>
      </c>
      <c r="R1449" s="45">
        <f t="shared" ca="1" si="292"/>
        <v>0.21377672209026133</v>
      </c>
      <c r="S1449" s="44" t="str">
        <f t="shared" ca="1" si="293"/>
        <v>GROWTH</v>
      </c>
      <c r="T1449" s="46">
        <v>192</v>
      </c>
      <c r="U1449" s="46" t="str">
        <f t="shared" ca="1" si="294"/>
        <v>Dec</v>
      </c>
      <c r="V1449" s="42">
        <v>192</v>
      </c>
      <c r="W1449" s="47">
        <f t="shared" si="295"/>
        <v>-64.25</v>
      </c>
      <c r="X1449" s="48">
        <f t="shared" ca="1" si="296"/>
        <v>-0.33463541666666663</v>
      </c>
      <c r="Y1449" s="47" t="str">
        <f t="shared" ca="1" si="297"/>
        <v>DEGROWTH</v>
      </c>
      <c r="Z1449" s="50">
        <v>0</v>
      </c>
      <c r="AA1449" s="50">
        <f t="shared" si="298"/>
        <v>0</v>
      </c>
      <c r="AB1449" s="27">
        <v>1000001354</v>
      </c>
    </row>
    <row r="1450" spans="1:28" s="27" customFormat="1" ht="13.8" hidden="1">
      <c r="A1450" s="39" t="s">
        <v>2568</v>
      </c>
      <c r="B1450" s="58" t="s">
        <v>73</v>
      </c>
      <c r="C1450" s="58" t="s">
        <v>3002</v>
      </c>
      <c r="D1450" s="59">
        <v>1000001351</v>
      </c>
      <c r="E1450" s="60" t="s">
        <v>3003</v>
      </c>
      <c r="F1450" s="40">
        <v>41234</v>
      </c>
      <c r="G1450" s="40" t="str">
        <f t="shared" si="286"/>
        <v>Targeted Dealer</v>
      </c>
      <c r="H1450" s="40"/>
      <c r="I1450" s="41">
        <v>400</v>
      </c>
      <c r="J1450" s="41">
        <f t="shared" ca="1" si="287"/>
        <v>8812.9032258064508</v>
      </c>
      <c r="K1450" s="42">
        <v>290.95</v>
      </c>
      <c r="L1450" s="43">
        <f t="shared" ca="1" si="288"/>
        <v>-8521.9532258064501</v>
      </c>
      <c r="M1450" s="43">
        <f t="shared" ca="1" si="289"/>
        <v>3.3014092240117132</v>
      </c>
      <c r="N1450" s="44">
        <v>272.8</v>
      </c>
      <c r="O1450" s="45" t="str">
        <f t="shared" ca="1" si="290"/>
        <v>Nov</v>
      </c>
      <c r="P1450" s="42">
        <v>272.8</v>
      </c>
      <c r="Q1450" s="44">
        <f t="shared" si="291"/>
        <v>18.149999999999977</v>
      </c>
      <c r="R1450" s="45">
        <f t="shared" ca="1" si="292"/>
        <v>6.6532258064516014E-2</v>
      </c>
      <c r="S1450" s="44" t="str">
        <f t="shared" ca="1" si="293"/>
        <v>GROWTH</v>
      </c>
      <c r="T1450" s="46">
        <v>411.65</v>
      </c>
      <c r="U1450" s="46" t="str">
        <f t="shared" ca="1" si="294"/>
        <v>Dec</v>
      </c>
      <c r="V1450" s="42">
        <v>411.65</v>
      </c>
      <c r="W1450" s="47">
        <f t="shared" si="295"/>
        <v>-120.69999999999999</v>
      </c>
      <c r="X1450" s="48">
        <f t="shared" ca="1" si="296"/>
        <v>-0.29321025142718327</v>
      </c>
      <c r="Y1450" s="47" t="str">
        <f t="shared" ca="1" si="297"/>
        <v>DEGROWTH</v>
      </c>
      <c r="Z1450" s="50">
        <v>0</v>
      </c>
      <c r="AA1450" s="50">
        <f t="shared" si="298"/>
        <v>0</v>
      </c>
      <c r="AB1450" s="27">
        <v>1000001351</v>
      </c>
    </row>
    <row r="1451" spans="1:28" s="27" customFormat="1" ht="13.8" hidden="1">
      <c r="A1451" s="39" t="s">
        <v>2568</v>
      </c>
      <c r="B1451" s="58" t="s">
        <v>73</v>
      </c>
      <c r="C1451" s="65" t="s">
        <v>3004</v>
      </c>
      <c r="D1451" s="59">
        <v>1000001417</v>
      </c>
      <c r="E1451" s="60" t="s">
        <v>3005</v>
      </c>
      <c r="F1451" s="40">
        <v>41720</v>
      </c>
      <c r="G1451" s="40" t="str">
        <f t="shared" si="286"/>
        <v>Targeted Dealer</v>
      </c>
      <c r="H1451" s="40"/>
      <c r="I1451" s="41">
        <v>600</v>
      </c>
      <c r="J1451" s="41">
        <f t="shared" ca="1" si="287"/>
        <v>13219.354838709678</v>
      </c>
      <c r="K1451" s="42">
        <v>493.2</v>
      </c>
      <c r="L1451" s="43">
        <f t="shared" ca="1" si="288"/>
        <v>-12726.154838709677</v>
      </c>
      <c r="M1451" s="43">
        <f t="shared" ca="1" si="289"/>
        <v>3.7308931185944365</v>
      </c>
      <c r="N1451" s="44">
        <v>542.45000000000005</v>
      </c>
      <c r="O1451" s="45" t="str">
        <f t="shared" ca="1" si="290"/>
        <v>Nov</v>
      </c>
      <c r="P1451" s="42">
        <v>542.45000000000005</v>
      </c>
      <c r="Q1451" s="44">
        <f t="shared" si="291"/>
        <v>-49.250000000000057</v>
      </c>
      <c r="R1451" s="45">
        <f t="shared" ca="1" si="292"/>
        <v>-9.0791778044059468E-2</v>
      </c>
      <c r="S1451" s="44" t="str">
        <f t="shared" ca="1" si="293"/>
        <v>DEGROWTH</v>
      </c>
      <c r="T1451" s="46">
        <v>752.85000000000014</v>
      </c>
      <c r="U1451" s="46" t="str">
        <f t="shared" ca="1" si="294"/>
        <v>Dec</v>
      </c>
      <c r="V1451" s="42">
        <v>752.85000000000014</v>
      </c>
      <c r="W1451" s="47">
        <f t="shared" si="295"/>
        <v>-259.65000000000015</v>
      </c>
      <c r="X1451" s="48">
        <f t="shared" ca="1" si="296"/>
        <v>-0.34488942020322788</v>
      </c>
      <c r="Y1451" s="47" t="str">
        <f t="shared" ca="1" si="297"/>
        <v>DEGROWTH</v>
      </c>
      <c r="Z1451" s="50">
        <v>0</v>
      </c>
      <c r="AA1451" s="50">
        <f t="shared" si="298"/>
        <v>0</v>
      </c>
      <c r="AB1451" s="27">
        <v>1000001417</v>
      </c>
    </row>
    <row r="1452" spans="1:28" s="27" customFormat="1" ht="13.8" hidden="1">
      <c r="A1452" s="39" t="s">
        <v>2568</v>
      </c>
      <c r="B1452" s="58" t="s">
        <v>73</v>
      </c>
      <c r="C1452" s="65" t="s">
        <v>3006</v>
      </c>
      <c r="D1452" s="59">
        <v>1000001384</v>
      </c>
      <c r="E1452" s="60" t="s">
        <v>3007</v>
      </c>
      <c r="F1452" s="40">
        <v>42339</v>
      </c>
      <c r="G1452" s="40" t="str">
        <f t="shared" si="286"/>
        <v>Targeted Dealer</v>
      </c>
      <c r="H1452" s="40" t="s">
        <v>113</v>
      </c>
      <c r="I1452" s="41">
        <v>4535</v>
      </c>
      <c r="J1452" s="41">
        <f t="shared" ca="1" si="287"/>
        <v>99916.290322580637</v>
      </c>
      <c r="K1452" s="42">
        <v>5431.2500000000009</v>
      </c>
      <c r="L1452" s="43">
        <f t="shared" ca="1" si="288"/>
        <v>-94485.040322580637</v>
      </c>
      <c r="M1452" s="43">
        <f t="shared" ca="1" si="289"/>
        <v>5.4358002908886647</v>
      </c>
      <c r="N1452" s="44">
        <v>4112.1000000000004</v>
      </c>
      <c r="O1452" s="45" t="str">
        <f t="shared" ca="1" si="290"/>
        <v>Nov</v>
      </c>
      <c r="P1452" s="42">
        <v>4112.1000000000004</v>
      </c>
      <c r="Q1452" s="44">
        <f t="shared" si="291"/>
        <v>1319.1500000000005</v>
      </c>
      <c r="R1452" s="45">
        <f t="shared" ca="1" si="292"/>
        <v>0.32079715960214994</v>
      </c>
      <c r="S1452" s="44" t="str">
        <f t="shared" ca="1" si="293"/>
        <v>GROWTH</v>
      </c>
      <c r="T1452" s="46">
        <v>4341.7</v>
      </c>
      <c r="U1452" s="46" t="str">
        <f t="shared" ca="1" si="294"/>
        <v>Dec</v>
      </c>
      <c r="V1452" s="42">
        <v>4341.7</v>
      </c>
      <c r="W1452" s="47">
        <f t="shared" si="295"/>
        <v>1089.5500000000011</v>
      </c>
      <c r="X1452" s="48">
        <f t="shared" ca="1" si="296"/>
        <v>0.25095008867494317</v>
      </c>
      <c r="Y1452" s="47" t="str">
        <f t="shared" ca="1" si="297"/>
        <v>GROWTH</v>
      </c>
      <c r="Z1452" s="50">
        <v>0</v>
      </c>
      <c r="AA1452" s="50">
        <f t="shared" si="298"/>
        <v>1</v>
      </c>
      <c r="AB1452" s="27">
        <v>1000001384</v>
      </c>
    </row>
    <row r="1453" spans="1:28" s="27" customFormat="1" ht="13.8" hidden="1">
      <c r="A1453" s="39" t="s">
        <v>2568</v>
      </c>
      <c r="B1453" s="58" t="s">
        <v>73</v>
      </c>
      <c r="C1453" s="65" t="s">
        <v>3008</v>
      </c>
      <c r="D1453" s="59">
        <v>1000001420</v>
      </c>
      <c r="E1453" s="60" t="s">
        <v>3009</v>
      </c>
      <c r="F1453" s="40">
        <v>43378</v>
      </c>
      <c r="G1453" s="40" t="str">
        <f t="shared" si="286"/>
        <v>Targeted Dealer</v>
      </c>
      <c r="H1453" s="40"/>
      <c r="I1453" s="41">
        <v>800</v>
      </c>
      <c r="J1453" s="41">
        <f t="shared" ca="1" si="287"/>
        <v>17625.806451612902</v>
      </c>
      <c r="K1453" s="42">
        <v>869.74999999999989</v>
      </c>
      <c r="L1453" s="43">
        <f t="shared" ca="1" si="288"/>
        <v>-16756.056451612902</v>
      </c>
      <c r="M1453" s="43">
        <f t="shared" ca="1" si="289"/>
        <v>4.9345259882869685</v>
      </c>
      <c r="N1453" s="44">
        <v>649.6</v>
      </c>
      <c r="O1453" s="45" t="str">
        <f t="shared" ca="1" si="290"/>
        <v>Nov</v>
      </c>
      <c r="P1453" s="42">
        <v>649.6</v>
      </c>
      <c r="Q1453" s="44">
        <f t="shared" si="291"/>
        <v>220.14999999999986</v>
      </c>
      <c r="R1453" s="45">
        <f t="shared" ca="1" si="292"/>
        <v>0.3389008620689653</v>
      </c>
      <c r="S1453" s="44" t="str">
        <f t="shared" ca="1" si="293"/>
        <v>GROWTH</v>
      </c>
      <c r="T1453" s="46">
        <v>787.64999999999986</v>
      </c>
      <c r="U1453" s="46" t="str">
        <f t="shared" ca="1" si="294"/>
        <v>Dec</v>
      </c>
      <c r="V1453" s="42">
        <v>787.64999999999986</v>
      </c>
      <c r="W1453" s="47">
        <f t="shared" si="295"/>
        <v>82.100000000000023</v>
      </c>
      <c r="X1453" s="48">
        <f t="shared" ca="1" si="296"/>
        <v>0.1042341141369898</v>
      </c>
      <c r="Y1453" s="47" t="str">
        <f t="shared" ca="1" si="297"/>
        <v>GROWTH</v>
      </c>
      <c r="Z1453" s="50">
        <v>0</v>
      </c>
      <c r="AA1453" s="50">
        <f t="shared" si="298"/>
        <v>0</v>
      </c>
      <c r="AB1453" s="27">
        <v>1000001420</v>
      </c>
    </row>
    <row r="1454" spans="1:28" s="27" customFormat="1" ht="13.8" hidden="1">
      <c r="A1454" s="39" t="s">
        <v>2568</v>
      </c>
      <c r="B1454" s="58" t="s">
        <v>73</v>
      </c>
      <c r="C1454" s="65" t="s">
        <v>3010</v>
      </c>
      <c r="D1454" s="59">
        <v>1000001374</v>
      </c>
      <c r="E1454" s="60" t="s">
        <v>3011</v>
      </c>
      <c r="F1454" s="40">
        <v>43493</v>
      </c>
      <c r="G1454" s="40" t="str">
        <f t="shared" si="286"/>
        <v>Targeted Dealer</v>
      </c>
      <c r="H1454" s="40"/>
      <c r="I1454" s="41">
        <v>100</v>
      </c>
      <c r="J1454" s="41">
        <f t="shared" ca="1" si="287"/>
        <v>2203.2258064516127</v>
      </c>
      <c r="K1454" s="42">
        <v>126.25</v>
      </c>
      <c r="L1454" s="43">
        <f t="shared" ca="1" si="288"/>
        <v>-2076.9758064516127</v>
      </c>
      <c r="M1454" s="43">
        <f t="shared" ca="1" si="289"/>
        <v>5.7302342606149343</v>
      </c>
      <c r="N1454" s="44">
        <v>104</v>
      </c>
      <c r="O1454" s="45" t="str">
        <f t="shared" ca="1" si="290"/>
        <v>Nov</v>
      </c>
      <c r="P1454" s="42">
        <v>104</v>
      </c>
      <c r="Q1454" s="44">
        <f t="shared" si="291"/>
        <v>22.25</v>
      </c>
      <c r="R1454" s="45">
        <f t="shared" ca="1" si="292"/>
        <v>0.21394230769230771</v>
      </c>
      <c r="S1454" s="44" t="str">
        <f t="shared" ca="1" si="293"/>
        <v>GROWTH</v>
      </c>
      <c r="T1454" s="46">
        <v>128</v>
      </c>
      <c r="U1454" s="46" t="str">
        <f t="shared" ca="1" si="294"/>
        <v>Dec</v>
      </c>
      <c r="V1454" s="42">
        <v>128</v>
      </c>
      <c r="W1454" s="47">
        <f t="shared" si="295"/>
        <v>-1.75</v>
      </c>
      <c r="X1454" s="48">
        <f t="shared" ca="1" si="296"/>
        <v>-1.3671875E-2</v>
      </c>
      <c r="Y1454" s="47" t="str">
        <f t="shared" ca="1" si="297"/>
        <v>DEGROWTH</v>
      </c>
      <c r="Z1454" s="50">
        <v>0</v>
      </c>
      <c r="AA1454" s="50">
        <f t="shared" si="298"/>
        <v>0</v>
      </c>
      <c r="AB1454" s="27">
        <v>1000001374</v>
      </c>
    </row>
    <row r="1455" spans="1:28" s="27" customFormat="1" ht="13.8" hidden="1">
      <c r="A1455" s="39" t="s">
        <v>2568</v>
      </c>
      <c r="B1455" s="58" t="s">
        <v>73</v>
      </c>
      <c r="C1455" s="65" t="s">
        <v>3012</v>
      </c>
      <c r="D1455" s="59">
        <v>1000001361</v>
      </c>
      <c r="E1455" s="60" t="s">
        <v>3013</v>
      </c>
      <c r="F1455" s="40">
        <v>43787</v>
      </c>
      <c r="G1455" s="40" t="str">
        <f t="shared" si="286"/>
        <v>Targeted Dealer</v>
      </c>
      <c r="H1455" s="40"/>
      <c r="I1455" s="41">
        <v>550</v>
      </c>
      <c r="J1455" s="41">
        <f t="shared" ca="1" si="287"/>
        <v>12117.741935483871</v>
      </c>
      <c r="K1455" s="42">
        <v>638</v>
      </c>
      <c r="L1455" s="43">
        <f t="shared" ca="1" si="288"/>
        <v>-11479.741935483871</v>
      </c>
      <c r="M1455" s="43">
        <f t="shared" ca="1" si="289"/>
        <v>5.2650073206442167</v>
      </c>
      <c r="N1455" s="44">
        <v>479.25</v>
      </c>
      <c r="O1455" s="45" t="str">
        <f t="shared" ca="1" si="290"/>
        <v>Nov</v>
      </c>
      <c r="P1455" s="42">
        <v>479.25</v>
      </c>
      <c r="Q1455" s="44">
        <f t="shared" si="291"/>
        <v>158.75</v>
      </c>
      <c r="R1455" s="45">
        <f t="shared" ca="1" si="292"/>
        <v>0.33124673969744389</v>
      </c>
      <c r="S1455" s="44" t="str">
        <f t="shared" ca="1" si="293"/>
        <v>GROWTH</v>
      </c>
      <c r="T1455" s="46">
        <v>395.5</v>
      </c>
      <c r="U1455" s="46" t="str">
        <f t="shared" ca="1" si="294"/>
        <v>Dec</v>
      </c>
      <c r="V1455" s="42">
        <v>395.5</v>
      </c>
      <c r="W1455" s="47">
        <f t="shared" si="295"/>
        <v>242.5</v>
      </c>
      <c r="X1455" s="48">
        <f t="shared" ca="1" si="296"/>
        <v>0.61314791403286972</v>
      </c>
      <c r="Y1455" s="47" t="str">
        <f t="shared" ca="1" si="297"/>
        <v>GROWTH</v>
      </c>
      <c r="Z1455" s="50">
        <v>0</v>
      </c>
      <c r="AA1455" s="50">
        <f t="shared" si="298"/>
        <v>0</v>
      </c>
      <c r="AB1455" s="27">
        <v>1000001361</v>
      </c>
    </row>
    <row r="1456" spans="1:28" s="27" customFormat="1" ht="13.8" hidden="1">
      <c r="A1456" s="39" t="s">
        <v>2568</v>
      </c>
      <c r="B1456" s="58" t="s">
        <v>73</v>
      </c>
      <c r="C1456" s="65" t="s">
        <v>3014</v>
      </c>
      <c r="D1456" s="59">
        <v>1000001381</v>
      </c>
      <c r="E1456" s="60" t="s">
        <v>3015</v>
      </c>
      <c r="F1456" s="40">
        <v>43795</v>
      </c>
      <c r="G1456" s="40" t="str">
        <f t="shared" si="286"/>
        <v>Targeted Dealer</v>
      </c>
      <c r="H1456" s="40"/>
      <c r="I1456" s="41">
        <v>215</v>
      </c>
      <c r="J1456" s="41">
        <f t="shared" ca="1" si="287"/>
        <v>4736.9354838709678</v>
      </c>
      <c r="K1456" s="42">
        <v>271.75</v>
      </c>
      <c r="L1456" s="43">
        <f t="shared" ca="1" si="288"/>
        <v>-4465.1854838709678</v>
      </c>
      <c r="M1456" s="43">
        <f t="shared" ca="1" si="289"/>
        <v>5.7368313527869521</v>
      </c>
      <c r="N1456" s="44">
        <v>146.44999999999999</v>
      </c>
      <c r="O1456" s="45" t="str">
        <f t="shared" ca="1" si="290"/>
        <v>Nov</v>
      </c>
      <c r="P1456" s="42">
        <v>146.44999999999999</v>
      </c>
      <c r="Q1456" s="44">
        <f t="shared" si="291"/>
        <v>125.30000000000001</v>
      </c>
      <c r="R1456" s="45">
        <f t="shared" ca="1" si="292"/>
        <v>0.85558210993513151</v>
      </c>
      <c r="S1456" s="44" t="str">
        <f t="shared" ca="1" si="293"/>
        <v>GROWTH</v>
      </c>
      <c r="T1456" s="46">
        <v>166.75</v>
      </c>
      <c r="U1456" s="46" t="str">
        <f t="shared" ca="1" si="294"/>
        <v>Dec</v>
      </c>
      <c r="V1456" s="42">
        <v>166.75</v>
      </c>
      <c r="W1456" s="47">
        <f t="shared" si="295"/>
        <v>105</v>
      </c>
      <c r="X1456" s="48">
        <f t="shared" ca="1" si="296"/>
        <v>0.62968515742128939</v>
      </c>
      <c r="Y1456" s="47" t="str">
        <f t="shared" ca="1" si="297"/>
        <v>GROWTH</v>
      </c>
      <c r="Z1456" s="50">
        <v>0</v>
      </c>
      <c r="AA1456" s="50">
        <f t="shared" si="298"/>
        <v>0</v>
      </c>
      <c r="AB1456" s="27">
        <v>1000001381</v>
      </c>
    </row>
    <row r="1457" spans="1:28" s="27" customFormat="1" ht="13.8" hidden="1">
      <c r="A1457" s="39" t="s">
        <v>2568</v>
      </c>
      <c r="B1457" s="58" t="s">
        <v>73</v>
      </c>
      <c r="C1457" s="65" t="s">
        <v>3016</v>
      </c>
      <c r="D1457" s="59">
        <v>1000001383</v>
      </c>
      <c r="E1457" s="66" t="s">
        <v>3017</v>
      </c>
      <c r="F1457" s="40">
        <v>44377</v>
      </c>
      <c r="G1457" s="40" t="str">
        <f t="shared" si="286"/>
        <v>Targeted Dealer</v>
      </c>
      <c r="H1457" s="40"/>
      <c r="I1457" s="41">
        <v>200</v>
      </c>
      <c r="J1457" s="41">
        <f t="shared" ca="1" si="287"/>
        <v>4406.4516129032254</v>
      </c>
      <c r="K1457" s="42">
        <v>21</v>
      </c>
      <c r="L1457" s="43">
        <f t="shared" ca="1" si="288"/>
        <v>-4385.4516129032254</v>
      </c>
      <c r="M1457" s="43">
        <f t="shared" ca="1" si="289"/>
        <v>0.47657393850658858</v>
      </c>
      <c r="N1457" s="44">
        <v>159.5</v>
      </c>
      <c r="O1457" s="45" t="str">
        <f t="shared" ca="1" si="290"/>
        <v>Nov</v>
      </c>
      <c r="P1457" s="42">
        <v>159.5</v>
      </c>
      <c r="Q1457" s="44">
        <f t="shared" si="291"/>
        <v>-138.5</v>
      </c>
      <c r="R1457" s="45">
        <f t="shared" ca="1" si="292"/>
        <v>-0.86833855799373039</v>
      </c>
      <c r="S1457" s="44" t="str">
        <f t="shared" ca="1" si="293"/>
        <v>DEGROWTH</v>
      </c>
      <c r="T1457" s="46">
        <v>393.9</v>
      </c>
      <c r="U1457" s="46" t="str">
        <f t="shared" ca="1" si="294"/>
        <v>Dec</v>
      </c>
      <c r="V1457" s="42">
        <v>393.9</v>
      </c>
      <c r="W1457" s="47">
        <f t="shared" si="295"/>
        <v>-372.9</v>
      </c>
      <c r="X1457" s="48">
        <f t="shared" ca="1" si="296"/>
        <v>-0.9466869763899467</v>
      </c>
      <c r="Y1457" s="47" t="str">
        <f t="shared" ca="1" si="297"/>
        <v>DEGROWTH</v>
      </c>
      <c r="Z1457" s="50">
        <v>0</v>
      </c>
      <c r="AA1457" s="50">
        <f t="shared" si="298"/>
        <v>0</v>
      </c>
      <c r="AB1457" s="27">
        <v>1000001383</v>
      </c>
    </row>
    <row r="1458" spans="1:28" s="27" customFormat="1" ht="13.8" hidden="1">
      <c r="A1458" s="39" t="s">
        <v>2568</v>
      </c>
      <c r="B1458" s="58" t="s">
        <v>73</v>
      </c>
      <c r="C1458" s="65" t="s">
        <v>3018</v>
      </c>
      <c r="D1458" s="59">
        <v>1000002057</v>
      </c>
      <c r="E1458" s="60" t="s">
        <v>3019</v>
      </c>
      <c r="F1458" s="40">
        <v>44530</v>
      </c>
      <c r="G1458" s="40" t="str">
        <f t="shared" si="286"/>
        <v>Targeted Dealer</v>
      </c>
      <c r="H1458" s="40"/>
      <c r="I1458" s="41">
        <v>300</v>
      </c>
      <c r="J1458" s="41">
        <f t="shared" ca="1" si="287"/>
        <v>6609.677419354839</v>
      </c>
      <c r="K1458" s="42">
        <v>216</v>
      </c>
      <c r="L1458" s="43">
        <f t="shared" ca="1" si="288"/>
        <v>-6393.677419354839</v>
      </c>
      <c r="M1458" s="43">
        <f t="shared" ca="1" si="289"/>
        <v>3.2679355783308934</v>
      </c>
      <c r="N1458" s="44">
        <v>220</v>
      </c>
      <c r="O1458" s="45" t="str">
        <f t="shared" ca="1" si="290"/>
        <v>Nov</v>
      </c>
      <c r="P1458" s="42">
        <v>220</v>
      </c>
      <c r="Q1458" s="44">
        <f t="shared" si="291"/>
        <v>-4</v>
      </c>
      <c r="R1458" s="45">
        <f t="shared" ca="1" si="292"/>
        <v>-1.8181818181818188E-2</v>
      </c>
      <c r="S1458" s="44" t="str">
        <f t="shared" ca="1" si="293"/>
        <v>DEGROWTH</v>
      </c>
      <c r="T1458" s="46">
        <v>360.75</v>
      </c>
      <c r="U1458" s="46" t="str">
        <f t="shared" ca="1" si="294"/>
        <v>Dec</v>
      </c>
      <c r="V1458" s="42">
        <v>360.75</v>
      </c>
      <c r="W1458" s="47">
        <f t="shared" si="295"/>
        <v>-144.75</v>
      </c>
      <c r="X1458" s="48">
        <f t="shared" ca="1" si="296"/>
        <v>-0.40124740124740121</v>
      </c>
      <c r="Y1458" s="47" t="str">
        <f t="shared" ca="1" si="297"/>
        <v>DEGROWTH</v>
      </c>
      <c r="Z1458" s="50">
        <v>0</v>
      </c>
      <c r="AA1458" s="50">
        <f t="shared" si="298"/>
        <v>0</v>
      </c>
      <c r="AB1458" s="27">
        <v>1000002057</v>
      </c>
    </row>
    <row r="1459" spans="1:28" s="27" customFormat="1" ht="13.8" hidden="1">
      <c r="A1459" s="39" t="s">
        <v>2568</v>
      </c>
      <c r="B1459" s="58" t="s">
        <v>73</v>
      </c>
      <c r="C1459" s="65" t="s">
        <v>3020</v>
      </c>
      <c r="D1459" s="59">
        <v>1000002786</v>
      </c>
      <c r="E1459" s="60" t="s">
        <v>3021</v>
      </c>
      <c r="F1459" s="40">
        <v>44706</v>
      </c>
      <c r="G1459" s="40" t="str">
        <f t="shared" si="286"/>
        <v>Targeted Dealer</v>
      </c>
      <c r="H1459" s="40"/>
      <c r="I1459" s="41">
        <v>315</v>
      </c>
      <c r="J1459" s="41">
        <f t="shared" ca="1" si="287"/>
        <v>6940.1612903225814</v>
      </c>
      <c r="K1459" s="42">
        <v>303.25</v>
      </c>
      <c r="L1459" s="43">
        <f t="shared" ca="1" si="288"/>
        <v>-6636.9112903225814</v>
      </c>
      <c r="M1459" s="43">
        <f t="shared" ca="1" si="289"/>
        <v>4.3694949917497503</v>
      </c>
      <c r="N1459" s="44">
        <v>228</v>
      </c>
      <c r="O1459" s="45" t="str">
        <f t="shared" ca="1" si="290"/>
        <v>Nov</v>
      </c>
      <c r="P1459" s="42">
        <v>228</v>
      </c>
      <c r="Q1459" s="44">
        <f t="shared" si="291"/>
        <v>75.25</v>
      </c>
      <c r="R1459" s="45">
        <f t="shared" ca="1" si="292"/>
        <v>0.33004385964912286</v>
      </c>
      <c r="S1459" s="44" t="str">
        <f t="shared" ca="1" si="293"/>
        <v>GROWTH</v>
      </c>
      <c r="T1459" s="46">
        <v>306.3</v>
      </c>
      <c r="U1459" s="46" t="str">
        <f t="shared" ca="1" si="294"/>
        <v>Dec</v>
      </c>
      <c r="V1459" s="42">
        <v>306.3</v>
      </c>
      <c r="W1459" s="47">
        <f t="shared" si="295"/>
        <v>-3.0500000000000114</v>
      </c>
      <c r="X1459" s="48">
        <f t="shared" ca="1" si="296"/>
        <v>-9.9575579497225286E-3</v>
      </c>
      <c r="Y1459" s="47" t="str">
        <f t="shared" ca="1" si="297"/>
        <v>DEGROWTH</v>
      </c>
      <c r="Z1459" s="50">
        <v>0</v>
      </c>
      <c r="AA1459" s="50">
        <f t="shared" si="298"/>
        <v>0</v>
      </c>
      <c r="AB1459" s="27">
        <v>1000002786</v>
      </c>
    </row>
    <row r="1460" spans="1:28" s="27" customFormat="1" ht="13.8" hidden="1">
      <c r="A1460" s="39" t="s">
        <v>2568</v>
      </c>
      <c r="B1460" s="58" t="s">
        <v>73</v>
      </c>
      <c r="C1460" s="65" t="s">
        <v>3022</v>
      </c>
      <c r="D1460" s="59">
        <v>1000002802</v>
      </c>
      <c r="E1460" s="60" t="s">
        <v>3023</v>
      </c>
      <c r="F1460" s="40">
        <v>44735</v>
      </c>
      <c r="G1460" s="40" t="str">
        <f t="shared" si="286"/>
        <v>Targeted Dealer</v>
      </c>
      <c r="H1460" s="40"/>
      <c r="I1460" s="41">
        <v>45</v>
      </c>
      <c r="J1460" s="41">
        <f t="shared" ca="1" si="287"/>
        <v>991.45161290322585</v>
      </c>
      <c r="K1460" s="42">
        <v>0</v>
      </c>
      <c r="L1460" s="43">
        <f t="shared" ca="1" si="288"/>
        <v>-991.45161290322585</v>
      </c>
      <c r="M1460" s="43">
        <f t="shared" ca="1" si="289"/>
        <v>0</v>
      </c>
      <c r="N1460" s="44">
        <v>4</v>
      </c>
      <c r="O1460" s="45" t="str">
        <f t="shared" ca="1" si="290"/>
        <v>Nov</v>
      </c>
      <c r="P1460" s="42">
        <v>4</v>
      </c>
      <c r="Q1460" s="44">
        <f t="shared" si="291"/>
        <v>-4</v>
      </c>
      <c r="R1460" s="45">
        <f t="shared" ca="1" si="292"/>
        <v>-1</v>
      </c>
      <c r="S1460" s="44" t="str">
        <f t="shared" ca="1" si="293"/>
        <v>DEGROWTH</v>
      </c>
      <c r="T1460" s="46">
        <v>80.25</v>
      </c>
      <c r="U1460" s="46" t="str">
        <f t="shared" ca="1" si="294"/>
        <v>Dec</v>
      </c>
      <c r="V1460" s="42">
        <v>80.25</v>
      </c>
      <c r="W1460" s="47">
        <f t="shared" si="295"/>
        <v>-80.25</v>
      </c>
      <c r="X1460" s="48">
        <f t="shared" ca="1" si="296"/>
        <v>-1</v>
      </c>
      <c r="Y1460" s="47" t="str">
        <f t="shared" ca="1" si="297"/>
        <v>DEGROWTH</v>
      </c>
      <c r="Z1460" s="50">
        <v>1</v>
      </c>
      <c r="AA1460" s="50">
        <f t="shared" si="298"/>
        <v>0</v>
      </c>
      <c r="AB1460" s="27">
        <v>1000002802</v>
      </c>
    </row>
    <row r="1461" spans="1:28" s="27" customFormat="1" ht="13.8" hidden="1">
      <c r="A1461" s="39" t="s">
        <v>2568</v>
      </c>
      <c r="B1461" s="58" t="s">
        <v>73</v>
      </c>
      <c r="C1461" s="65" t="s">
        <v>3024</v>
      </c>
      <c r="D1461" s="59">
        <v>1000003425</v>
      </c>
      <c r="E1461" s="58" t="s">
        <v>3025</v>
      </c>
      <c r="F1461" s="40">
        <v>44999</v>
      </c>
      <c r="G1461" s="40" t="str">
        <f t="shared" si="286"/>
        <v>Targeted Dealer</v>
      </c>
      <c r="H1461" s="40"/>
      <c r="I1461" s="41">
        <v>700</v>
      </c>
      <c r="J1461" s="41">
        <f t="shared" ca="1" si="287"/>
        <v>15422.580645161292</v>
      </c>
      <c r="K1461" s="42">
        <v>1425</v>
      </c>
      <c r="L1461" s="43">
        <f t="shared" ca="1" si="288"/>
        <v>-13997.580645161292</v>
      </c>
      <c r="M1461" s="43">
        <f t="shared" ca="1" si="289"/>
        <v>9.2396988077807976</v>
      </c>
      <c r="N1461" s="44">
        <v>1131.25</v>
      </c>
      <c r="O1461" s="45" t="str">
        <f t="shared" ca="1" si="290"/>
        <v>Nov</v>
      </c>
      <c r="P1461" s="42">
        <v>1131.25</v>
      </c>
      <c r="Q1461" s="44">
        <f t="shared" si="291"/>
        <v>293.75</v>
      </c>
      <c r="R1461" s="45">
        <f t="shared" ca="1" si="292"/>
        <v>0.25966850828729271</v>
      </c>
      <c r="S1461" s="44" t="str">
        <f t="shared" ca="1" si="293"/>
        <v>GROWTH</v>
      </c>
      <c r="T1461" s="46">
        <v>254.60000000000002</v>
      </c>
      <c r="U1461" s="46" t="str">
        <f t="shared" ca="1" si="294"/>
        <v>Dec</v>
      </c>
      <c r="V1461" s="42">
        <v>254.60000000000002</v>
      </c>
      <c r="W1461" s="47">
        <f t="shared" si="295"/>
        <v>1170.4000000000001</v>
      </c>
      <c r="X1461" s="48">
        <f t="shared" ca="1" si="296"/>
        <v>4.5970149253731334</v>
      </c>
      <c r="Y1461" s="47" t="str">
        <f t="shared" ca="1" si="297"/>
        <v>GROWTH</v>
      </c>
      <c r="Z1461" s="50">
        <v>0</v>
      </c>
      <c r="AA1461" s="50">
        <f t="shared" si="298"/>
        <v>0</v>
      </c>
      <c r="AB1461" s="27">
        <v>1000003425</v>
      </c>
    </row>
    <row r="1462" spans="1:28" s="27" customFormat="1" ht="13.8" hidden="1">
      <c r="A1462" s="50" t="s">
        <v>2568</v>
      </c>
      <c r="B1462" s="63" t="s">
        <v>73</v>
      </c>
      <c r="C1462" s="63" t="s">
        <v>3026</v>
      </c>
      <c r="D1462" s="63">
        <v>1000003872</v>
      </c>
      <c r="E1462" s="63" t="s">
        <v>3027</v>
      </c>
      <c r="F1462" s="40">
        <v>45349</v>
      </c>
      <c r="G1462" s="40" t="str">
        <f t="shared" si="286"/>
        <v>Targeted Dealer</v>
      </c>
      <c r="H1462" s="40"/>
      <c r="I1462" s="41">
        <v>50</v>
      </c>
      <c r="J1462" s="41">
        <f t="shared" ca="1" si="287"/>
        <v>1101.6129032258063</v>
      </c>
      <c r="K1462" s="42">
        <v>13</v>
      </c>
      <c r="L1462" s="43">
        <f t="shared" ca="1" si="288"/>
        <v>-1088.6129032258063</v>
      </c>
      <c r="M1462" s="43">
        <f t="shared" ca="1" si="289"/>
        <v>1.1800878477306003</v>
      </c>
      <c r="N1462" s="44">
        <v>13.5</v>
      </c>
      <c r="O1462" s="45" t="str">
        <f t="shared" ca="1" si="290"/>
        <v>Nov</v>
      </c>
      <c r="P1462" s="42">
        <v>13.5</v>
      </c>
      <c r="Q1462" s="44">
        <f t="shared" si="291"/>
        <v>-0.5</v>
      </c>
      <c r="R1462" s="45">
        <f t="shared" ca="1" si="292"/>
        <v>-3.703703703703709E-2</v>
      </c>
      <c r="S1462" s="44" t="str">
        <f t="shared" ca="1" si="293"/>
        <v>DEGROWTH</v>
      </c>
      <c r="T1462" s="46">
        <v>0</v>
      </c>
      <c r="U1462" s="46" t="str">
        <f t="shared" ca="1" si="294"/>
        <v>Dec</v>
      </c>
      <c r="V1462" s="42">
        <v>0</v>
      </c>
      <c r="W1462" s="47">
        <f t="shared" si="295"/>
        <v>13</v>
      </c>
      <c r="X1462" s="48">
        <f t="shared" ca="1" si="296"/>
        <v>0</v>
      </c>
      <c r="Y1462" s="47" t="b">
        <f t="shared" si="297"/>
        <v>0</v>
      </c>
      <c r="Z1462" s="50">
        <v>0</v>
      </c>
      <c r="AA1462" s="50">
        <f t="shared" si="298"/>
        <v>0</v>
      </c>
      <c r="AB1462" s="27">
        <v>1000003872</v>
      </c>
    </row>
    <row r="1463" spans="1:28" s="27" customFormat="1" ht="13.8" hidden="1">
      <c r="A1463" s="50" t="s">
        <v>2568</v>
      </c>
      <c r="B1463" s="63" t="s">
        <v>73</v>
      </c>
      <c r="C1463" s="63" t="s">
        <v>3028</v>
      </c>
      <c r="D1463" s="63">
        <v>1000003882</v>
      </c>
      <c r="E1463" s="63" t="s">
        <v>3029</v>
      </c>
      <c r="F1463" s="40">
        <v>45356</v>
      </c>
      <c r="G1463" s="40" t="str">
        <f t="shared" si="286"/>
        <v>Targeted Dealer</v>
      </c>
      <c r="H1463" s="40"/>
      <c r="I1463" s="41">
        <v>50</v>
      </c>
      <c r="J1463" s="41">
        <f t="shared" ca="1" si="287"/>
        <v>1101.6129032258063</v>
      </c>
      <c r="K1463" s="42">
        <v>15</v>
      </c>
      <c r="L1463" s="43">
        <f t="shared" ca="1" si="288"/>
        <v>-1086.6129032258063</v>
      </c>
      <c r="M1463" s="43">
        <f t="shared" ca="1" si="289"/>
        <v>1.3616398243045389</v>
      </c>
      <c r="N1463" s="44">
        <v>18</v>
      </c>
      <c r="O1463" s="45" t="str">
        <f t="shared" ca="1" si="290"/>
        <v>Nov</v>
      </c>
      <c r="P1463" s="42">
        <v>18</v>
      </c>
      <c r="Q1463" s="44">
        <f t="shared" si="291"/>
        <v>-3</v>
      </c>
      <c r="R1463" s="45">
        <f t="shared" ca="1" si="292"/>
        <v>-0.16666666666666663</v>
      </c>
      <c r="S1463" s="44" t="str">
        <f t="shared" ca="1" si="293"/>
        <v>DEGROWTH</v>
      </c>
      <c r="T1463" s="46">
        <v>0</v>
      </c>
      <c r="U1463" s="46" t="str">
        <f t="shared" ca="1" si="294"/>
        <v>Dec</v>
      </c>
      <c r="V1463" s="42">
        <v>0</v>
      </c>
      <c r="W1463" s="47">
        <f t="shared" si="295"/>
        <v>15</v>
      </c>
      <c r="X1463" s="48">
        <f t="shared" ca="1" si="296"/>
        <v>0</v>
      </c>
      <c r="Y1463" s="47" t="b">
        <f t="shared" si="297"/>
        <v>0</v>
      </c>
      <c r="Z1463" s="50">
        <v>0</v>
      </c>
      <c r="AA1463" s="50">
        <f t="shared" si="298"/>
        <v>0</v>
      </c>
      <c r="AB1463" s="27">
        <v>1000003882</v>
      </c>
    </row>
    <row r="1464" spans="1:28" s="27" customFormat="1" ht="13.8" hidden="1">
      <c r="A1464" s="39" t="s">
        <v>2568</v>
      </c>
      <c r="B1464" s="58" t="s">
        <v>75</v>
      </c>
      <c r="C1464" s="65" t="s">
        <v>3030</v>
      </c>
      <c r="D1464" s="59">
        <v>1000002703</v>
      </c>
      <c r="E1464" s="60" t="s">
        <v>3031</v>
      </c>
      <c r="F1464" s="40">
        <v>44739</v>
      </c>
      <c r="G1464" s="40" t="str">
        <f t="shared" si="286"/>
        <v>Targeted Dealer</v>
      </c>
      <c r="H1464" s="40"/>
      <c r="I1464" s="41">
        <v>300</v>
      </c>
      <c r="J1464" s="41">
        <f t="shared" ca="1" si="287"/>
        <v>6609.677419354839</v>
      </c>
      <c r="K1464" s="42">
        <v>66.5</v>
      </c>
      <c r="L1464" s="43">
        <f t="shared" ca="1" si="288"/>
        <v>-6543.177419354839</v>
      </c>
      <c r="M1464" s="43">
        <f t="shared" ca="1" si="289"/>
        <v>1.0061005368472427</v>
      </c>
      <c r="N1464" s="44">
        <v>102.75</v>
      </c>
      <c r="O1464" s="45" t="str">
        <f t="shared" ca="1" si="290"/>
        <v>Nov</v>
      </c>
      <c r="P1464" s="42">
        <v>102.75</v>
      </c>
      <c r="Q1464" s="44">
        <f t="shared" si="291"/>
        <v>-36.25</v>
      </c>
      <c r="R1464" s="45">
        <f t="shared" ca="1" si="292"/>
        <v>-0.35279805352798055</v>
      </c>
      <c r="S1464" s="44" t="str">
        <f t="shared" ca="1" si="293"/>
        <v>DEGROWTH</v>
      </c>
      <c r="T1464" s="46">
        <v>39.25</v>
      </c>
      <c r="U1464" s="46" t="str">
        <f t="shared" ca="1" si="294"/>
        <v>Dec</v>
      </c>
      <c r="V1464" s="42">
        <v>39.25</v>
      </c>
      <c r="W1464" s="47">
        <f t="shared" si="295"/>
        <v>27.25</v>
      </c>
      <c r="X1464" s="48">
        <f t="shared" ca="1" si="296"/>
        <v>0.69426751592356695</v>
      </c>
      <c r="Y1464" s="47" t="str">
        <f t="shared" ca="1" si="297"/>
        <v>GROWTH</v>
      </c>
      <c r="Z1464" s="50">
        <v>0</v>
      </c>
      <c r="AA1464" s="50">
        <f t="shared" si="298"/>
        <v>0</v>
      </c>
      <c r="AB1464" s="27">
        <v>1000002703</v>
      </c>
    </row>
    <row r="1465" spans="1:28" s="27" customFormat="1" ht="13.8" hidden="1">
      <c r="A1465" s="39" t="s">
        <v>2568</v>
      </c>
      <c r="B1465" s="58" t="s">
        <v>75</v>
      </c>
      <c r="C1465" s="65" t="s">
        <v>3032</v>
      </c>
      <c r="D1465" s="59">
        <v>1000001355</v>
      </c>
      <c r="E1465" s="60" t="s">
        <v>3033</v>
      </c>
      <c r="F1465" s="40">
        <v>41208</v>
      </c>
      <c r="G1465" s="40" t="str">
        <f t="shared" si="286"/>
        <v>Targeted Dealer</v>
      </c>
      <c r="H1465" s="40"/>
      <c r="I1465" s="41">
        <v>105</v>
      </c>
      <c r="J1465" s="41">
        <f t="shared" ca="1" si="287"/>
        <v>2313.3870967741937</v>
      </c>
      <c r="K1465" s="42">
        <v>0</v>
      </c>
      <c r="L1465" s="43">
        <f t="shared" ca="1" si="288"/>
        <v>-2313.3870967741937</v>
      </c>
      <c r="M1465" s="43">
        <f t="shared" ca="1" si="289"/>
        <v>0</v>
      </c>
      <c r="N1465" s="44">
        <v>0</v>
      </c>
      <c r="O1465" s="45" t="str">
        <f t="shared" ca="1" si="290"/>
        <v>Nov</v>
      </c>
      <c r="P1465" s="42">
        <v>0</v>
      </c>
      <c r="Q1465" s="44">
        <f t="shared" si="291"/>
        <v>0</v>
      </c>
      <c r="R1465" s="45">
        <f t="shared" ca="1" si="292"/>
        <v>0</v>
      </c>
      <c r="S1465" s="44" t="b">
        <f t="shared" si="293"/>
        <v>0</v>
      </c>
      <c r="T1465" s="46">
        <v>57.75</v>
      </c>
      <c r="U1465" s="46" t="str">
        <f t="shared" ca="1" si="294"/>
        <v>Dec</v>
      </c>
      <c r="V1465" s="42">
        <v>57.75</v>
      </c>
      <c r="W1465" s="47">
        <f t="shared" si="295"/>
        <v>-57.75</v>
      </c>
      <c r="X1465" s="48">
        <f t="shared" ca="1" si="296"/>
        <v>-1</v>
      </c>
      <c r="Y1465" s="47" t="str">
        <f t="shared" ca="1" si="297"/>
        <v>DEGROWTH</v>
      </c>
      <c r="Z1465" s="50">
        <v>1</v>
      </c>
      <c r="AA1465" s="50">
        <f t="shared" si="298"/>
        <v>0</v>
      </c>
      <c r="AB1465" s="27">
        <v>1000001355</v>
      </c>
    </row>
    <row r="1466" spans="1:28" s="27" customFormat="1" ht="13.8" hidden="1">
      <c r="A1466" s="39" t="s">
        <v>2568</v>
      </c>
      <c r="B1466" s="58" t="s">
        <v>75</v>
      </c>
      <c r="C1466" s="58" t="s">
        <v>3034</v>
      </c>
      <c r="D1466" s="59">
        <v>1000001352</v>
      </c>
      <c r="E1466" s="60" t="s">
        <v>3035</v>
      </c>
      <c r="F1466" s="40">
        <v>41475</v>
      </c>
      <c r="G1466" s="40" t="str">
        <f t="shared" si="286"/>
        <v>Targeted Dealer</v>
      </c>
      <c r="H1466" s="40" t="s">
        <v>113</v>
      </c>
      <c r="I1466" s="41">
        <v>750</v>
      </c>
      <c r="J1466" s="41">
        <f t="shared" ca="1" si="287"/>
        <v>16524.193548387098</v>
      </c>
      <c r="K1466" s="42">
        <v>1038.5</v>
      </c>
      <c r="L1466" s="43">
        <f t="shared" ca="1" si="288"/>
        <v>-15485.693548387098</v>
      </c>
      <c r="M1466" s="43">
        <f t="shared" ca="1" si="289"/>
        <v>6.2847242557345044</v>
      </c>
      <c r="N1466" s="44">
        <v>724.45</v>
      </c>
      <c r="O1466" s="45" t="str">
        <f t="shared" ca="1" si="290"/>
        <v>Nov</v>
      </c>
      <c r="P1466" s="42">
        <v>724.45</v>
      </c>
      <c r="Q1466" s="44">
        <f t="shared" si="291"/>
        <v>314.04999999999995</v>
      </c>
      <c r="R1466" s="45">
        <f t="shared" ca="1" si="292"/>
        <v>0.43350127683069917</v>
      </c>
      <c r="S1466" s="44" t="str">
        <f t="shared" ca="1" si="293"/>
        <v>GROWTH</v>
      </c>
      <c r="T1466" s="46">
        <v>723.25</v>
      </c>
      <c r="U1466" s="46" t="str">
        <f t="shared" ca="1" si="294"/>
        <v>Dec</v>
      </c>
      <c r="V1466" s="42">
        <v>723.25</v>
      </c>
      <c r="W1466" s="47">
        <f t="shared" si="295"/>
        <v>315.25</v>
      </c>
      <c r="X1466" s="48">
        <f t="shared" ca="1" si="296"/>
        <v>0.43587970964396816</v>
      </c>
      <c r="Y1466" s="47" t="str">
        <f t="shared" ca="1" si="297"/>
        <v>GROWTH</v>
      </c>
      <c r="Z1466" s="50">
        <v>0</v>
      </c>
      <c r="AA1466" s="50">
        <f t="shared" si="298"/>
        <v>1</v>
      </c>
      <c r="AB1466" s="27">
        <v>1000001352</v>
      </c>
    </row>
    <row r="1467" spans="1:28" s="27" customFormat="1" ht="13.8" hidden="1">
      <c r="A1467" s="39" t="s">
        <v>2568</v>
      </c>
      <c r="B1467" s="58" t="s">
        <v>75</v>
      </c>
      <c r="C1467" s="65" t="s">
        <v>3036</v>
      </c>
      <c r="D1467" s="59">
        <v>1000001357</v>
      </c>
      <c r="E1467" s="60" t="s">
        <v>3037</v>
      </c>
      <c r="F1467" s="40">
        <v>41554</v>
      </c>
      <c r="G1467" s="40" t="str">
        <f t="shared" si="286"/>
        <v>Targeted Dealer</v>
      </c>
      <c r="H1467" s="40"/>
      <c r="I1467" s="41">
        <v>100</v>
      </c>
      <c r="J1467" s="41">
        <f t="shared" ca="1" si="287"/>
        <v>2203.2258064516127</v>
      </c>
      <c r="K1467" s="42">
        <v>106</v>
      </c>
      <c r="L1467" s="43">
        <f t="shared" ca="1" si="288"/>
        <v>-2097.2258064516127</v>
      </c>
      <c r="M1467" s="43">
        <f t="shared" ca="1" si="289"/>
        <v>4.8111273792093705</v>
      </c>
      <c r="N1467" s="44">
        <v>94</v>
      </c>
      <c r="O1467" s="45" t="str">
        <f t="shared" ca="1" si="290"/>
        <v>Nov</v>
      </c>
      <c r="P1467" s="42">
        <v>94</v>
      </c>
      <c r="Q1467" s="44">
        <f t="shared" si="291"/>
        <v>12</v>
      </c>
      <c r="R1467" s="45">
        <f t="shared" ca="1" si="292"/>
        <v>0.12765957446808507</v>
      </c>
      <c r="S1467" s="44" t="str">
        <f t="shared" ca="1" si="293"/>
        <v>GROWTH</v>
      </c>
      <c r="T1467" s="46">
        <v>104</v>
      </c>
      <c r="U1467" s="46" t="str">
        <f t="shared" ca="1" si="294"/>
        <v>Dec</v>
      </c>
      <c r="V1467" s="42">
        <v>104</v>
      </c>
      <c r="W1467" s="47">
        <f t="shared" si="295"/>
        <v>2</v>
      </c>
      <c r="X1467" s="48">
        <f t="shared" ca="1" si="296"/>
        <v>1.9230769230769162E-2</v>
      </c>
      <c r="Y1467" s="47" t="str">
        <f t="shared" ca="1" si="297"/>
        <v>GROWTH</v>
      </c>
      <c r="Z1467" s="50">
        <v>0</v>
      </c>
      <c r="AA1467" s="50">
        <f t="shared" si="298"/>
        <v>0</v>
      </c>
      <c r="AB1467" s="27">
        <v>1000001357</v>
      </c>
    </row>
    <row r="1468" spans="1:28" s="27" customFormat="1" ht="13.8" hidden="1">
      <c r="A1468" s="39" t="s">
        <v>2568</v>
      </c>
      <c r="B1468" s="58" t="s">
        <v>75</v>
      </c>
      <c r="C1468" s="65" t="s">
        <v>3038</v>
      </c>
      <c r="D1468" s="59">
        <v>1000001368</v>
      </c>
      <c r="E1468" s="60" t="s">
        <v>3039</v>
      </c>
      <c r="F1468" s="40">
        <v>41856</v>
      </c>
      <c r="G1468" s="40" t="str">
        <f t="shared" si="286"/>
        <v>Targeted Dealer</v>
      </c>
      <c r="H1468" s="40"/>
      <c r="I1468" s="41">
        <v>50</v>
      </c>
      <c r="J1468" s="41">
        <f t="shared" ca="1" si="287"/>
        <v>1101.6129032258063</v>
      </c>
      <c r="K1468" s="42">
        <v>0</v>
      </c>
      <c r="L1468" s="43">
        <f t="shared" ca="1" si="288"/>
        <v>-1101.6129032258063</v>
      </c>
      <c r="M1468" s="43">
        <f t="shared" ca="1" si="289"/>
        <v>0</v>
      </c>
      <c r="N1468" s="44">
        <v>24</v>
      </c>
      <c r="O1468" s="45" t="str">
        <f t="shared" ca="1" si="290"/>
        <v>Nov</v>
      </c>
      <c r="P1468" s="42">
        <v>24</v>
      </c>
      <c r="Q1468" s="44">
        <f t="shared" si="291"/>
        <v>-24</v>
      </c>
      <c r="R1468" s="45">
        <f t="shared" ca="1" si="292"/>
        <v>-1</v>
      </c>
      <c r="S1468" s="44" t="str">
        <f t="shared" ca="1" si="293"/>
        <v>DEGROWTH</v>
      </c>
      <c r="T1468" s="46">
        <v>0</v>
      </c>
      <c r="U1468" s="46" t="str">
        <f t="shared" ca="1" si="294"/>
        <v>Dec</v>
      </c>
      <c r="V1468" s="42">
        <v>0</v>
      </c>
      <c r="W1468" s="47">
        <f t="shared" si="295"/>
        <v>0</v>
      </c>
      <c r="X1468" s="48">
        <f t="shared" ca="1" si="296"/>
        <v>0</v>
      </c>
      <c r="Y1468" s="47" t="b">
        <f t="shared" si="297"/>
        <v>0</v>
      </c>
      <c r="Z1468" s="50">
        <v>1</v>
      </c>
      <c r="AA1468" s="50">
        <f t="shared" si="298"/>
        <v>0</v>
      </c>
      <c r="AB1468" s="27">
        <v>1000001368</v>
      </c>
    </row>
    <row r="1469" spans="1:28" s="27" customFormat="1" ht="13.8" hidden="1">
      <c r="A1469" s="39" t="s">
        <v>2568</v>
      </c>
      <c r="B1469" s="58" t="s">
        <v>75</v>
      </c>
      <c r="C1469" s="65" t="s">
        <v>3040</v>
      </c>
      <c r="D1469" s="59">
        <v>1000001369</v>
      </c>
      <c r="E1469" s="60" t="s">
        <v>3041</v>
      </c>
      <c r="F1469" s="40">
        <v>42332</v>
      </c>
      <c r="G1469" s="40" t="str">
        <f t="shared" si="286"/>
        <v>Targeted Dealer</v>
      </c>
      <c r="H1469" s="40"/>
      <c r="I1469" s="41">
        <v>100</v>
      </c>
      <c r="J1469" s="41">
        <f t="shared" ca="1" si="287"/>
        <v>2203.2258064516127</v>
      </c>
      <c r="K1469" s="42">
        <v>102</v>
      </c>
      <c r="L1469" s="43">
        <f t="shared" ca="1" si="288"/>
        <v>-2101.2258064516127</v>
      </c>
      <c r="M1469" s="43">
        <f t="shared" ca="1" si="289"/>
        <v>4.6295754026354325</v>
      </c>
      <c r="N1469" s="44">
        <v>43</v>
      </c>
      <c r="O1469" s="45" t="str">
        <f t="shared" ca="1" si="290"/>
        <v>Nov</v>
      </c>
      <c r="P1469" s="42">
        <v>43</v>
      </c>
      <c r="Q1469" s="44">
        <f t="shared" si="291"/>
        <v>59</v>
      </c>
      <c r="R1469" s="45">
        <f t="shared" ca="1" si="292"/>
        <v>1.3720930232558142</v>
      </c>
      <c r="S1469" s="44" t="str">
        <f t="shared" ca="1" si="293"/>
        <v>GROWTH</v>
      </c>
      <c r="T1469" s="46">
        <v>105</v>
      </c>
      <c r="U1469" s="46" t="str">
        <f t="shared" ca="1" si="294"/>
        <v>Dec</v>
      </c>
      <c r="V1469" s="42">
        <v>105</v>
      </c>
      <c r="W1469" s="47">
        <f t="shared" si="295"/>
        <v>-3</v>
      </c>
      <c r="X1469" s="48">
        <f t="shared" ca="1" si="296"/>
        <v>-2.8571428571428581E-2</v>
      </c>
      <c r="Y1469" s="47" t="str">
        <f t="shared" ca="1" si="297"/>
        <v>DEGROWTH</v>
      </c>
      <c r="Z1469" s="50">
        <v>0</v>
      </c>
      <c r="AA1469" s="50">
        <f t="shared" si="298"/>
        <v>0</v>
      </c>
      <c r="AB1469" s="27">
        <v>1000001369</v>
      </c>
    </row>
    <row r="1470" spans="1:28" s="27" customFormat="1" ht="13.8" hidden="1">
      <c r="A1470" s="39" t="s">
        <v>2568</v>
      </c>
      <c r="B1470" s="58" t="s">
        <v>75</v>
      </c>
      <c r="C1470" s="65" t="s">
        <v>3042</v>
      </c>
      <c r="D1470" s="59">
        <v>1000001365</v>
      </c>
      <c r="E1470" s="60" t="s">
        <v>3043</v>
      </c>
      <c r="F1470" s="40">
        <v>42739</v>
      </c>
      <c r="G1470" s="40" t="str">
        <f t="shared" si="286"/>
        <v>Targeted Dealer</v>
      </c>
      <c r="H1470" s="40"/>
      <c r="I1470" s="41">
        <v>800</v>
      </c>
      <c r="J1470" s="41">
        <f t="shared" ca="1" si="287"/>
        <v>17625.806451612902</v>
      </c>
      <c r="K1470" s="42">
        <v>743.75</v>
      </c>
      <c r="L1470" s="43">
        <f t="shared" ca="1" si="288"/>
        <v>-16882.056451612902</v>
      </c>
      <c r="M1470" s="43">
        <f t="shared" ca="1" si="289"/>
        <v>4.2196650805270863</v>
      </c>
      <c r="N1470" s="44">
        <v>600</v>
      </c>
      <c r="O1470" s="45" t="str">
        <f t="shared" ca="1" si="290"/>
        <v>Nov</v>
      </c>
      <c r="P1470" s="42">
        <v>600</v>
      </c>
      <c r="Q1470" s="44">
        <f t="shared" si="291"/>
        <v>143.75</v>
      </c>
      <c r="R1470" s="45">
        <f t="shared" ca="1" si="292"/>
        <v>0.23958333333333326</v>
      </c>
      <c r="S1470" s="44" t="str">
        <f t="shared" ca="1" si="293"/>
        <v>GROWTH</v>
      </c>
      <c r="T1470" s="46">
        <v>793.25</v>
      </c>
      <c r="U1470" s="46" t="str">
        <f t="shared" ca="1" si="294"/>
        <v>Dec</v>
      </c>
      <c r="V1470" s="42">
        <v>793.25</v>
      </c>
      <c r="W1470" s="47">
        <f t="shared" si="295"/>
        <v>-49.5</v>
      </c>
      <c r="X1470" s="48">
        <f t="shared" ca="1" si="296"/>
        <v>-6.2401512763945788E-2</v>
      </c>
      <c r="Y1470" s="47" t="str">
        <f t="shared" ca="1" si="297"/>
        <v>DEGROWTH</v>
      </c>
      <c r="Z1470" s="50">
        <v>0</v>
      </c>
      <c r="AA1470" s="50">
        <f t="shared" si="298"/>
        <v>0</v>
      </c>
      <c r="AB1470" s="27">
        <v>1000001365</v>
      </c>
    </row>
    <row r="1471" spans="1:28" s="27" customFormat="1" ht="13.8" hidden="1">
      <c r="A1471" s="39" t="s">
        <v>2568</v>
      </c>
      <c r="B1471" s="58" t="s">
        <v>75</v>
      </c>
      <c r="C1471" s="65" t="s">
        <v>3044</v>
      </c>
      <c r="D1471" s="59">
        <v>1000001371</v>
      </c>
      <c r="E1471" s="60" t="s">
        <v>3045</v>
      </c>
      <c r="F1471" s="40">
        <v>43235</v>
      </c>
      <c r="G1471" s="40" t="str">
        <f t="shared" si="286"/>
        <v>Targeted Dealer</v>
      </c>
      <c r="H1471" s="40"/>
      <c r="I1471" s="41">
        <v>100</v>
      </c>
      <c r="J1471" s="41">
        <f t="shared" ca="1" si="287"/>
        <v>2203.2258064516127</v>
      </c>
      <c r="K1471" s="42">
        <v>212</v>
      </c>
      <c r="L1471" s="43">
        <f t="shared" ca="1" si="288"/>
        <v>-1991.2258064516127</v>
      </c>
      <c r="M1471" s="43">
        <f t="shared" ca="1" si="289"/>
        <v>9.622254758418741</v>
      </c>
      <c r="N1471" s="44">
        <v>100</v>
      </c>
      <c r="O1471" s="45" t="str">
        <f t="shared" ca="1" si="290"/>
        <v>Nov</v>
      </c>
      <c r="P1471" s="42">
        <v>100</v>
      </c>
      <c r="Q1471" s="44">
        <f t="shared" si="291"/>
        <v>112</v>
      </c>
      <c r="R1471" s="45">
        <f t="shared" ca="1" si="292"/>
        <v>1.1200000000000001</v>
      </c>
      <c r="S1471" s="44" t="str">
        <f t="shared" ca="1" si="293"/>
        <v>GROWTH</v>
      </c>
      <c r="T1471" s="46">
        <v>89</v>
      </c>
      <c r="U1471" s="46" t="str">
        <f t="shared" ca="1" si="294"/>
        <v>Dec</v>
      </c>
      <c r="V1471" s="42">
        <v>89</v>
      </c>
      <c r="W1471" s="47">
        <f t="shared" si="295"/>
        <v>123</v>
      </c>
      <c r="X1471" s="48">
        <f t="shared" ca="1" si="296"/>
        <v>1.3820224719101124</v>
      </c>
      <c r="Y1471" s="47" t="str">
        <f t="shared" ca="1" si="297"/>
        <v>GROWTH</v>
      </c>
      <c r="Z1471" s="50">
        <v>0</v>
      </c>
      <c r="AA1471" s="50">
        <f t="shared" si="298"/>
        <v>0</v>
      </c>
      <c r="AB1471" s="27">
        <v>1000001371</v>
      </c>
    </row>
    <row r="1472" spans="1:28" s="27" customFormat="1" ht="13.8" hidden="1">
      <c r="A1472" s="39" t="s">
        <v>2568</v>
      </c>
      <c r="B1472" s="58" t="s">
        <v>75</v>
      </c>
      <c r="C1472" s="65" t="s">
        <v>3046</v>
      </c>
      <c r="D1472" s="59">
        <v>1000001380</v>
      </c>
      <c r="E1472" s="60" t="s">
        <v>3047</v>
      </c>
      <c r="F1472" s="40">
        <v>43598</v>
      </c>
      <c r="G1472" s="40" t="str">
        <f t="shared" si="286"/>
        <v>-</v>
      </c>
      <c r="H1472" s="40"/>
      <c r="I1472" s="41">
        <v>0</v>
      </c>
      <c r="J1472" s="41">
        <f t="shared" ca="1" si="287"/>
        <v>0</v>
      </c>
      <c r="K1472" s="42">
        <v>0</v>
      </c>
      <c r="L1472" s="43">
        <f t="shared" ca="1" si="288"/>
        <v>0</v>
      </c>
      <c r="M1472" s="43" t="str">
        <f t="shared" ca="1" si="289"/>
        <v>-</v>
      </c>
      <c r="N1472" s="44">
        <v>0</v>
      </c>
      <c r="O1472" s="45" t="str">
        <f t="shared" ca="1" si="290"/>
        <v>Nov</v>
      </c>
      <c r="P1472" s="42">
        <v>0</v>
      </c>
      <c r="Q1472" s="44">
        <f t="shared" si="291"/>
        <v>0</v>
      </c>
      <c r="R1472" s="45">
        <f t="shared" ca="1" si="292"/>
        <v>0</v>
      </c>
      <c r="S1472" s="44" t="b">
        <f t="shared" si="293"/>
        <v>0</v>
      </c>
      <c r="T1472" s="46">
        <v>0</v>
      </c>
      <c r="U1472" s="46" t="str">
        <f t="shared" ca="1" si="294"/>
        <v>Dec</v>
      </c>
      <c r="V1472" s="42">
        <v>0</v>
      </c>
      <c r="W1472" s="47">
        <f t="shared" si="295"/>
        <v>0</v>
      </c>
      <c r="X1472" s="48">
        <f t="shared" ca="1" si="296"/>
        <v>0</v>
      </c>
      <c r="Y1472" s="47" t="b">
        <f t="shared" si="297"/>
        <v>0</v>
      </c>
      <c r="Z1472" s="50">
        <v>1</v>
      </c>
      <c r="AA1472" s="50">
        <f t="shared" si="298"/>
        <v>0</v>
      </c>
      <c r="AB1472" s="27">
        <v>1000001380</v>
      </c>
    </row>
    <row r="1473" spans="1:28" s="27" customFormat="1" ht="13.8" hidden="1">
      <c r="A1473" s="39" t="s">
        <v>2568</v>
      </c>
      <c r="B1473" s="58" t="s">
        <v>75</v>
      </c>
      <c r="C1473" s="65" t="s">
        <v>3048</v>
      </c>
      <c r="D1473" s="59">
        <v>1000002007</v>
      </c>
      <c r="E1473" s="60" t="s">
        <v>3049</v>
      </c>
      <c r="F1473" s="40">
        <v>44478</v>
      </c>
      <c r="G1473" s="40" t="str">
        <f t="shared" si="286"/>
        <v>Targeted Dealer</v>
      </c>
      <c r="H1473" s="40"/>
      <c r="I1473" s="41">
        <v>50</v>
      </c>
      <c r="J1473" s="41">
        <f t="shared" ca="1" si="287"/>
        <v>1101.6129032258063</v>
      </c>
      <c r="K1473" s="42">
        <v>24</v>
      </c>
      <c r="L1473" s="43">
        <f t="shared" ca="1" si="288"/>
        <v>-1077.6129032258063</v>
      </c>
      <c r="M1473" s="43">
        <f t="shared" ca="1" si="289"/>
        <v>2.1786237188872621</v>
      </c>
      <c r="N1473" s="44">
        <v>36</v>
      </c>
      <c r="O1473" s="45" t="str">
        <f t="shared" ca="1" si="290"/>
        <v>Nov</v>
      </c>
      <c r="P1473" s="42">
        <v>36</v>
      </c>
      <c r="Q1473" s="44">
        <f t="shared" si="291"/>
        <v>-12</v>
      </c>
      <c r="R1473" s="45">
        <f t="shared" ca="1" si="292"/>
        <v>-0.33333333333333337</v>
      </c>
      <c r="S1473" s="44" t="str">
        <f t="shared" ca="1" si="293"/>
        <v>DEGROWTH</v>
      </c>
      <c r="T1473" s="46">
        <v>231</v>
      </c>
      <c r="U1473" s="46" t="str">
        <f t="shared" ca="1" si="294"/>
        <v>Dec</v>
      </c>
      <c r="V1473" s="42">
        <v>231</v>
      </c>
      <c r="W1473" s="47">
        <f t="shared" si="295"/>
        <v>-207</v>
      </c>
      <c r="X1473" s="48">
        <f t="shared" ca="1" si="296"/>
        <v>-0.89610389610389607</v>
      </c>
      <c r="Y1473" s="47" t="str">
        <f t="shared" ca="1" si="297"/>
        <v>DEGROWTH</v>
      </c>
      <c r="Z1473" s="50">
        <v>0</v>
      </c>
      <c r="AA1473" s="50">
        <f t="shared" si="298"/>
        <v>0</v>
      </c>
      <c r="AB1473" s="27">
        <v>1000002007</v>
      </c>
    </row>
    <row r="1474" spans="1:28" s="27" customFormat="1" ht="13.8" hidden="1">
      <c r="A1474" s="39" t="s">
        <v>2568</v>
      </c>
      <c r="B1474" s="58" t="s">
        <v>75</v>
      </c>
      <c r="C1474" s="65" t="s">
        <v>3050</v>
      </c>
      <c r="D1474" s="59">
        <v>1000002008</v>
      </c>
      <c r="E1474" s="60" t="s">
        <v>811</v>
      </c>
      <c r="F1474" s="40">
        <v>44478</v>
      </c>
      <c r="G1474" s="40" t="str">
        <f t="shared" si="286"/>
        <v>Targeted Dealer</v>
      </c>
      <c r="H1474" s="40"/>
      <c r="I1474" s="41">
        <v>500</v>
      </c>
      <c r="J1474" s="41">
        <f t="shared" ca="1" si="287"/>
        <v>11016.129032258064</v>
      </c>
      <c r="K1474" s="42">
        <v>477.5</v>
      </c>
      <c r="L1474" s="43">
        <f t="shared" ca="1" si="288"/>
        <v>-10538.629032258064</v>
      </c>
      <c r="M1474" s="43">
        <f t="shared" ca="1" si="289"/>
        <v>4.3345534407027824</v>
      </c>
      <c r="N1474" s="44">
        <v>199.5</v>
      </c>
      <c r="O1474" s="45" t="str">
        <f t="shared" ca="1" si="290"/>
        <v>Nov</v>
      </c>
      <c r="P1474" s="42">
        <v>199.5</v>
      </c>
      <c r="Q1474" s="44">
        <f t="shared" si="291"/>
        <v>278</v>
      </c>
      <c r="R1474" s="45">
        <f t="shared" ca="1" si="292"/>
        <v>1.3934837092731831</v>
      </c>
      <c r="S1474" s="44" t="str">
        <f t="shared" ca="1" si="293"/>
        <v>GROWTH</v>
      </c>
      <c r="T1474" s="46">
        <v>0</v>
      </c>
      <c r="U1474" s="46" t="str">
        <f t="shared" ca="1" si="294"/>
        <v>Dec</v>
      </c>
      <c r="V1474" s="42">
        <v>0</v>
      </c>
      <c r="W1474" s="47">
        <f t="shared" si="295"/>
        <v>477.5</v>
      </c>
      <c r="X1474" s="48">
        <f t="shared" ca="1" si="296"/>
        <v>0</v>
      </c>
      <c r="Y1474" s="47" t="b">
        <f t="shared" si="297"/>
        <v>0</v>
      </c>
      <c r="Z1474" s="50">
        <v>0</v>
      </c>
      <c r="AA1474" s="50">
        <f t="shared" si="298"/>
        <v>0</v>
      </c>
      <c r="AB1474" s="27">
        <v>1000002008</v>
      </c>
    </row>
    <row r="1475" spans="1:28" s="27" customFormat="1" ht="13.8" hidden="1">
      <c r="A1475" s="39" t="s">
        <v>2568</v>
      </c>
      <c r="B1475" s="58" t="s">
        <v>75</v>
      </c>
      <c r="C1475" s="59" t="s">
        <v>3051</v>
      </c>
      <c r="D1475" s="59">
        <v>1000002054</v>
      </c>
      <c r="E1475" s="60" t="s">
        <v>3052</v>
      </c>
      <c r="F1475" s="40">
        <v>44527</v>
      </c>
      <c r="G1475" s="40" t="str">
        <f t="shared" ref="G1475:G1538" si="299">IF(I1475&gt;0,"Targeted Dealer","-")</f>
        <v>Targeted Dealer</v>
      </c>
      <c r="H1475" s="40"/>
      <c r="I1475" s="41">
        <v>1300</v>
      </c>
      <c r="J1475" s="41">
        <f t="shared" ca="1" si="287"/>
        <v>28641.93548387097</v>
      </c>
      <c r="K1475" s="42">
        <v>1168.05</v>
      </c>
      <c r="L1475" s="43">
        <f t="shared" ca="1" si="288"/>
        <v>-27473.88548387097</v>
      </c>
      <c r="M1475" s="43">
        <f t="shared" ca="1" si="289"/>
        <v>4.0781112737920937</v>
      </c>
      <c r="N1475" s="44">
        <v>713</v>
      </c>
      <c r="O1475" s="45" t="str">
        <f t="shared" ca="1" si="290"/>
        <v>Nov</v>
      </c>
      <c r="P1475" s="42">
        <v>713</v>
      </c>
      <c r="Q1475" s="44">
        <f t="shared" si="291"/>
        <v>455.04999999999995</v>
      </c>
      <c r="R1475" s="45">
        <f t="shared" ca="1" si="292"/>
        <v>0.63821879382889191</v>
      </c>
      <c r="S1475" s="44" t="str">
        <f t="shared" ca="1" si="293"/>
        <v>GROWTH</v>
      </c>
      <c r="T1475" s="46">
        <v>1284.75</v>
      </c>
      <c r="U1475" s="46" t="str">
        <f t="shared" ca="1" si="294"/>
        <v>Dec</v>
      </c>
      <c r="V1475" s="42">
        <v>1284.75</v>
      </c>
      <c r="W1475" s="47">
        <f t="shared" si="295"/>
        <v>-116.70000000000005</v>
      </c>
      <c r="X1475" s="48">
        <f t="shared" ca="1" si="296"/>
        <v>-9.0834792761237626E-2</v>
      </c>
      <c r="Y1475" s="47" t="str">
        <f t="shared" ca="1" si="297"/>
        <v>DEGROWTH</v>
      </c>
      <c r="Z1475" s="50">
        <v>0</v>
      </c>
      <c r="AA1475" s="50">
        <f t="shared" si="298"/>
        <v>0</v>
      </c>
      <c r="AB1475" s="27">
        <v>1000002054</v>
      </c>
    </row>
    <row r="1476" spans="1:28" s="27" customFormat="1" ht="13.8" hidden="1">
      <c r="A1476" s="39" t="s">
        <v>2568</v>
      </c>
      <c r="B1476" s="58" t="s">
        <v>75</v>
      </c>
      <c r="C1476" s="65" t="s">
        <v>3053</v>
      </c>
      <c r="D1476" s="59">
        <v>1000003160</v>
      </c>
      <c r="E1476" s="58" t="s">
        <v>3054</v>
      </c>
      <c r="F1476" s="40">
        <v>44915</v>
      </c>
      <c r="G1476" s="40" t="str">
        <f t="shared" si="299"/>
        <v>Targeted Dealer</v>
      </c>
      <c r="H1476" s="40"/>
      <c r="I1476" s="41">
        <v>50</v>
      </c>
      <c r="J1476" s="41">
        <f t="shared" ref="J1476:J1539" ca="1" si="300">I1476/$J$1*$E$1</f>
        <v>1101.6129032258063</v>
      </c>
      <c r="K1476" s="42">
        <v>65.5</v>
      </c>
      <c r="L1476" s="43">
        <f t="shared" ref="L1476:L1539" ca="1" si="301">K1476-J1476</f>
        <v>-1036.1129032258063</v>
      </c>
      <c r="M1476" s="43">
        <f t="shared" ref="M1476:M1539" ca="1" si="302">IFERROR((K1476/J1476%),"-")</f>
        <v>5.9458272327964865</v>
      </c>
      <c r="N1476" s="44">
        <v>36</v>
      </c>
      <c r="O1476" s="45" t="str">
        <f t="shared" ref="O1476:O1539" ca="1" si="303">IF(F1476&lt;=$P$2,"Nov","")</f>
        <v>Nov</v>
      </c>
      <c r="P1476" s="42">
        <v>36</v>
      </c>
      <c r="Q1476" s="44">
        <f t="shared" ref="Q1476:Q1539" si="304">K1476-P1476</f>
        <v>29.5</v>
      </c>
      <c r="R1476" s="45">
        <f t="shared" ref="R1476:R1539" ca="1" si="305">IFERROR(IF(O1476="Nov",(K1476/P1476-1)),0)</f>
        <v>0.81944444444444442</v>
      </c>
      <c r="S1476" s="44" t="str">
        <f t="shared" ref="S1476:S1539" ca="1" si="306">IF(N1476&gt;0,IF(O1476="","-",IF(R1476&lt;0%,"DEGROWTH","GROWTH")))</f>
        <v>GROWTH</v>
      </c>
      <c r="T1476" s="46">
        <v>93.5</v>
      </c>
      <c r="U1476" s="46" t="str">
        <f t="shared" ref="U1476:U1539" ca="1" si="307">IF(F1476&lt;=$V$2,"Dec","")</f>
        <v>Dec</v>
      </c>
      <c r="V1476" s="42">
        <v>93.5</v>
      </c>
      <c r="W1476" s="47">
        <f t="shared" ref="W1476:W1539" si="308">K1476-V1476</f>
        <v>-28</v>
      </c>
      <c r="X1476" s="48">
        <f t="shared" ref="X1476:X1539" ca="1" si="309">IFERROR(IF(U1476="Dec",(K1476/V1476-1)),0)</f>
        <v>-0.29946524064171121</v>
      </c>
      <c r="Y1476" s="47" t="str">
        <f t="shared" ref="Y1476:Y1539" ca="1" si="310">IF(T1476&gt;0,IF(U1476="","-",IF(X1476&lt;0%,"DEGROWTH","GROWTH")))</f>
        <v>DEGROWTH</v>
      </c>
      <c r="Z1476" s="50">
        <v>0</v>
      </c>
      <c r="AA1476" s="50">
        <f t="shared" ref="AA1476:AA1539" si="311">IF(H1476&gt;0,1,0)</f>
        <v>0</v>
      </c>
      <c r="AB1476" s="27">
        <v>1000003160</v>
      </c>
    </row>
    <row r="1477" spans="1:28" s="27" customFormat="1" ht="13.8" hidden="1">
      <c r="A1477" s="39" t="s">
        <v>2568</v>
      </c>
      <c r="B1477" s="63" t="s">
        <v>75</v>
      </c>
      <c r="C1477" s="63" t="s">
        <v>3055</v>
      </c>
      <c r="D1477" s="63">
        <v>1000004001</v>
      </c>
      <c r="E1477" s="63" t="s">
        <v>3056</v>
      </c>
      <c r="F1477" s="40">
        <v>45449</v>
      </c>
      <c r="G1477" s="40" t="str">
        <f t="shared" si="299"/>
        <v>Targeted Dealer</v>
      </c>
      <c r="H1477" s="40"/>
      <c r="I1477" s="41">
        <v>50</v>
      </c>
      <c r="J1477" s="41">
        <f t="shared" ca="1" si="300"/>
        <v>1101.6129032258063</v>
      </c>
      <c r="K1477" s="42">
        <v>15</v>
      </c>
      <c r="L1477" s="43">
        <f t="shared" ca="1" si="301"/>
        <v>-1086.6129032258063</v>
      </c>
      <c r="M1477" s="43">
        <f t="shared" ca="1" si="302"/>
        <v>1.3616398243045389</v>
      </c>
      <c r="N1477" s="44">
        <v>9</v>
      </c>
      <c r="O1477" s="45" t="str">
        <f t="shared" ca="1" si="303"/>
        <v>Nov</v>
      </c>
      <c r="P1477" s="42">
        <v>9</v>
      </c>
      <c r="Q1477" s="44">
        <f t="shared" si="304"/>
        <v>6</v>
      </c>
      <c r="R1477" s="45">
        <f t="shared" ca="1" si="305"/>
        <v>0.66666666666666674</v>
      </c>
      <c r="S1477" s="44" t="str">
        <f t="shared" ca="1" si="306"/>
        <v>GROWTH</v>
      </c>
      <c r="T1477" s="46">
        <v>0</v>
      </c>
      <c r="U1477" s="46" t="str">
        <f t="shared" ca="1" si="307"/>
        <v>Dec</v>
      </c>
      <c r="V1477" s="42">
        <v>0</v>
      </c>
      <c r="W1477" s="47">
        <f t="shared" si="308"/>
        <v>15</v>
      </c>
      <c r="X1477" s="48">
        <f t="shared" ca="1" si="309"/>
        <v>0</v>
      </c>
      <c r="Y1477" s="47" t="b">
        <f t="shared" si="310"/>
        <v>0</v>
      </c>
      <c r="Z1477" s="50">
        <v>0</v>
      </c>
      <c r="AA1477" s="50">
        <f t="shared" si="311"/>
        <v>0</v>
      </c>
      <c r="AB1477" s="27">
        <v>1000004001</v>
      </c>
    </row>
    <row r="1478" spans="1:28" s="27" customFormat="1" ht="13.8" hidden="1">
      <c r="A1478" s="39" t="s">
        <v>2568</v>
      </c>
      <c r="B1478" s="63" t="s">
        <v>75</v>
      </c>
      <c r="C1478" s="63" t="s">
        <v>3057</v>
      </c>
      <c r="D1478" s="63">
        <v>1000004003</v>
      </c>
      <c r="E1478" s="63" t="s">
        <v>3058</v>
      </c>
      <c r="F1478" s="40">
        <v>45450</v>
      </c>
      <c r="G1478" s="40" t="str">
        <f t="shared" si="299"/>
        <v>Targeted Dealer</v>
      </c>
      <c r="H1478" s="40"/>
      <c r="I1478" s="41">
        <v>100</v>
      </c>
      <c r="J1478" s="41">
        <f t="shared" ca="1" si="300"/>
        <v>2203.2258064516127</v>
      </c>
      <c r="K1478" s="42">
        <v>90</v>
      </c>
      <c r="L1478" s="43">
        <f t="shared" ca="1" si="301"/>
        <v>-2113.2258064516127</v>
      </c>
      <c r="M1478" s="43">
        <f t="shared" ca="1" si="302"/>
        <v>4.0849194729136169</v>
      </c>
      <c r="N1478" s="44">
        <v>55</v>
      </c>
      <c r="O1478" s="45" t="str">
        <f t="shared" ca="1" si="303"/>
        <v>Nov</v>
      </c>
      <c r="P1478" s="42">
        <v>55</v>
      </c>
      <c r="Q1478" s="44">
        <f t="shared" si="304"/>
        <v>35</v>
      </c>
      <c r="R1478" s="45">
        <f t="shared" ca="1" si="305"/>
        <v>0.63636363636363646</v>
      </c>
      <c r="S1478" s="44" t="str">
        <f t="shared" ca="1" si="306"/>
        <v>GROWTH</v>
      </c>
      <c r="T1478" s="46">
        <v>0</v>
      </c>
      <c r="U1478" s="46" t="str">
        <f t="shared" ca="1" si="307"/>
        <v>Dec</v>
      </c>
      <c r="V1478" s="42">
        <v>0</v>
      </c>
      <c r="W1478" s="47">
        <f t="shared" si="308"/>
        <v>90</v>
      </c>
      <c r="X1478" s="48">
        <f t="shared" ca="1" si="309"/>
        <v>0</v>
      </c>
      <c r="Y1478" s="47" t="b">
        <f t="shared" si="310"/>
        <v>0</v>
      </c>
      <c r="Z1478" s="50">
        <v>0</v>
      </c>
      <c r="AA1478" s="50">
        <f t="shared" si="311"/>
        <v>0</v>
      </c>
      <c r="AB1478" s="27">
        <v>1000004003</v>
      </c>
    </row>
    <row r="1479" spans="1:28" s="27" customFormat="1" ht="13.8" hidden="1">
      <c r="A1479" s="50" t="s">
        <v>2568</v>
      </c>
      <c r="B1479" s="63" t="s">
        <v>75</v>
      </c>
      <c r="C1479" s="63" t="s">
        <v>3059</v>
      </c>
      <c r="D1479" s="63">
        <v>1000004037</v>
      </c>
      <c r="E1479" s="63" t="s">
        <v>3060</v>
      </c>
      <c r="F1479" s="40">
        <v>45483</v>
      </c>
      <c r="G1479" s="40" t="str">
        <f t="shared" si="299"/>
        <v>-</v>
      </c>
      <c r="H1479" s="40"/>
      <c r="I1479" s="41">
        <v>0</v>
      </c>
      <c r="J1479" s="41">
        <f t="shared" ca="1" si="300"/>
        <v>0</v>
      </c>
      <c r="K1479" s="42">
        <v>0</v>
      </c>
      <c r="L1479" s="43">
        <f t="shared" ca="1" si="301"/>
        <v>0</v>
      </c>
      <c r="M1479" s="43" t="str">
        <f t="shared" ca="1" si="302"/>
        <v>-</v>
      </c>
      <c r="N1479" s="44">
        <v>0</v>
      </c>
      <c r="O1479" s="45" t="str">
        <f t="shared" ca="1" si="303"/>
        <v>Nov</v>
      </c>
      <c r="P1479" s="42">
        <v>0</v>
      </c>
      <c r="Q1479" s="44">
        <f t="shared" si="304"/>
        <v>0</v>
      </c>
      <c r="R1479" s="45">
        <f t="shared" ca="1" si="305"/>
        <v>0</v>
      </c>
      <c r="S1479" s="44" t="b">
        <f t="shared" si="306"/>
        <v>0</v>
      </c>
      <c r="T1479" s="46">
        <v>0</v>
      </c>
      <c r="U1479" s="46" t="str">
        <f t="shared" ca="1" si="307"/>
        <v>Dec</v>
      </c>
      <c r="V1479" s="42">
        <v>0</v>
      </c>
      <c r="W1479" s="47">
        <f t="shared" si="308"/>
        <v>0</v>
      </c>
      <c r="X1479" s="48">
        <f t="shared" ca="1" si="309"/>
        <v>0</v>
      </c>
      <c r="Y1479" s="47" t="b">
        <f t="shared" si="310"/>
        <v>0</v>
      </c>
      <c r="Z1479" s="50">
        <v>1</v>
      </c>
      <c r="AA1479" s="50">
        <f t="shared" si="311"/>
        <v>0</v>
      </c>
      <c r="AB1479" s="27">
        <v>1000004037</v>
      </c>
    </row>
    <row r="1480" spans="1:28" s="27" customFormat="1" ht="13.8" hidden="1">
      <c r="A1480" s="39" t="s">
        <v>3061</v>
      </c>
      <c r="B1480" s="58" t="s">
        <v>87</v>
      </c>
      <c r="C1480" s="65" t="s">
        <v>3062</v>
      </c>
      <c r="D1480" s="59">
        <v>1000001479</v>
      </c>
      <c r="E1480" s="60" t="s">
        <v>3063</v>
      </c>
      <c r="F1480" s="40">
        <v>41457</v>
      </c>
      <c r="G1480" s="40" t="str">
        <f t="shared" si="299"/>
        <v>Targeted Dealer</v>
      </c>
      <c r="H1480" s="40" t="s">
        <v>113</v>
      </c>
      <c r="I1480" s="41">
        <v>500</v>
      </c>
      <c r="J1480" s="41">
        <f t="shared" ca="1" si="300"/>
        <v>11016.129032258064</v>
      </c>
      <c r="K1480" s="42">
        <v>589</v>
      </c>
      <c r="L1480" s="43">
        <f t="shared" ca="1" si="301"/>
        <v>-10427.129032258064</v>
      </c>
      <c r="M1480" s="43">
        <f t="shared" ca="1" si="302"/>
        <v>5.3467057101024889</v>
      </c>
      <c r="N1480" s="44">
        <v>356</v>
      </c>
      <c r="O1480" s="45" t="str">
        <f t="shared" ca="1" si="303"/>
        <v>Nov</v>
      </c>
      <c r="P1480" s="42">
        <v>356</v>
      </c>
      <c r="Q1480" s="44">
        <f t="shared" si="304"/>
        <v>233</v>
      </c>
      <c r="R1480" s="45">
        <f t="shared" ca="1" si="305"/>
        <v>0.65449438202247201</v>
      </c>
      <c r="S1480" s="44" t="str">
        <f t="shared" ca="1" si="306"/>
        <v>GROWTH</v>
      </c>
      <c r="T1480" s="46">
        <v>483</v>
      </c>
      <c r="U1480" s="46" t="str">
        <f t="shared" ca="1" si="307"/>
        <v>Dec</v>
      </c>
      <c r="V1480" s="42">
        <v>483</v>
      </c>
      <c r="W1480" s="47">
        <f t="shared" si="308"/>
        <v>106</v>
      </c>
      <c r="X1480" s="48">
        <f t="shared" ca="1" si="309"/>
        <v>0.21946169772256718</v>
      </c>
      <c r="Y1480" s="47" t="str">
        <f t="shared" ca="1" si="310"/>
        <v>GROWTH</v>
      </c>
      <c r="Z1480" s="50">
        <v>0</v>
      </c>
      <c r="AA1480" s="50">
        <f t="shared" si="311"/>
        <v>1</v>
      </c>
      <c r="AB1480" s="27">
        <v>1000001479</v>
      </c>
    </row>
    <row r="1481" spans="1:28" s="27" customFormat="1" ht="13.8" hidden="1">
      <c r="A1481" s="39" t="s">
        <v>3061</v>
      </c>
      <c r="B1481" s="58" t="s">
        <v>87</v>
      </c>
      <c r="C1481" s="65" t="s">
        <v>3064</v>
      </c>
      <c r="D1481" s="59">
        <v>1000001480</v>
      </c>
      <c r="E1481" s="60" t="s">
        <v>3065</v>
      </c>
      <c r="F1481" s="40">
        <v>41498</v>
      </c>
      <c r="G1481" s="40" t="str">
        <f t="shared" si="299"/>
        <v>Targeted Dealer</v>
      </c>
      <c r="H1481" s="40"/>
      <c r="I1481" s="41">
        <v>30</v>
      </c>
      <c r="J1481" s="41">
        <f t="shared" ca="1" si="300"/>
        <v>660.9677419354839</v>
      </c>
      <c r="K1481" s="42">
        <v>0</v>
      </c>
      <c r="L1481" s="43">
        <f t="shared" ca="1" si="301"/>
        <v>-660.9677419354839</v>
      </c>
      <c r="M1481" s="43">
        <f t="shared" ca="1" si="302"/>
        <v>0</v>
      </c>
      <c r="N1481" s="44">
        <v>0</v>
      </c>
      <c r="O1481" s="45" t="str">
        <f t="shared" ca="1" si="303"/>
        <v>Nov</v>
      </c>
      <c r="P1481" s="42">
        <v>0</v>
      </c>
      <c r="Q1481" s="44">
        <f t="shared" si="304"/>
        <v>0</v>
      </c>
      <c r="R1481" s="45">
        <f t="shared" ca="1" si="305"/>
        <v>0</v>
      </c>
      <c r="S1481" s="44" t="b">
        <f t="shared" si="306"/>
        <v>0</v>
      </c>
      <c r="T1481" s="46">
        <v>0</v>
      </c>
      <c r="U1481" s="46" t="str">
        <f t="shared" ca="1" si="307"/>
        <v>Dec</v>
      </c>
      <c r="V1481" s="42">
        <v>0</v>
      </c>
      <c r="W1481" s="47">
        <f t="shared" si="308"/>
        <v>0</v>
      </c>
      <c r="X1481" s="48">
        <f t="shared" ca="1" si="309"/>
        <v>0</v>
      </c>
      <c r="Y1481" s="47" t="b">
        <f t="shared" si="310"/>
        <v>0</v>
      </c>
      <c r="Z1481" s="50">
        <v>1</v>
      </c>
      <c r="AA1481" s="50">
        <f t="shared" si="311"/>
        <v>0</v>
      </c>
      <c r="AB1481" s="27">
        <v>1000001480</v>
      </c>
    </row>
    <row r="1482" spans="1:28" s="27" customFormat="1" ht="13.8" hidden="1">
      <c r="A1482" s="39" t="s">
        <v>3061</v>
      </c>
      <c r="B1482" s="58" t="s">
        <v>87</v>
      </c>
      <c r="C1482" s="65" t="s">
        <v>3066</v>
      </c>
      <c r="D1482" s="59">
        <v>1000001516</v>
      </c>
      <c r="E1482" s="60" t="s">
        <v>3067</v>
      </c>
      <c r="F1482" s="40">
        <v>41547</v>
      </c>
      <c r="G1482" s="40" t="str">
        <f t="shared" si="299"/>
        <v>Targeted Dealer</v>
      </c>
      <c r="H1482" s="40" t="s">
        <v>113</v>
      </c>
      <c r="I1482" s="41">
        <v>1150</v>
      </c>
      <c r="J1482" s="41">
        <f t="shared" ca="1" si="300"/>
        <v>25337.096774193546</v>
      </c>
      <c r="K1482" s="42">
        <v>699.5</v>
      </c>
      <c r="L1482" s="43">
        <f t="shared" ca="1" si="301"/>
        <v>-24637.596774193546</v>
      </c>
      <c r="M1482" s="43">
        <f t="shared" ca="1" si="302"/>
        <v>2.7607740785536956</v>
      </c>
      <c r="N1482" s="44">
        <v>704</v>
      </c>
      <c r="O1482" s="45" t="str">
        <f t="shared" ca="1" si="303"/>
        <v>Nov</v>
      </c>
      <c r="P1482" s="42">
        <v>704</v>
      </c>
      <c r="Q1482" s="44">
        <f t="shared" si="304"/>
        <v>-4.5</v>
      </c>
      <c r="R1482" s="45">
        <f t="shared" ca="1" si="305"/>
        <v>-6.3920454545454142E-3</v>
      </c>
      <c r="S1482" s="44" t="str">
        <f t="shared" ca="1" si="306"/>
        <v>DEGROWTH</v>
      </c>
      <c r="T1482" s="46">
        <v>1384</v>
      </c>
      <c r="U1482" s="46" t="str">
        <f t="shared" ca="1" si="307"/>
        <v>Dec</v>
      </c>
      <c r="V1482" s="42">
        <v>1384</v>
      </c>
      <c r="W1482" s="47">
        <f t="shared" si="308"/>
        <v>-684.5</v>
      </c>
      <c r="X1482" s="48">
        <f t="shared" ca="1" si="309"/>
        <v>-0.49458092485549132</v>
      </c>
      <c r="Y1482" s="47" t="str">
        <f t="shared" ca="1" si="310"/>
        <v>DEGROWTH</v>
      </c>
      <c r="Z1482" s="50">
        <v>0</v>
      </c>
      <c r="AA1482" s="50">
        <f t="shared" si="311"/>
        <v>1</v>
      </c>
      <c r="AB1482" s="27">
        <v>1000001516</v>
      </c>
    </row>
    <row r="1483" spans="1:28" s="27" customFormat="1" ht="13.8" hidden="1">
      <c r="A1483" s="39" t="s">
        <v>3061</v>
      </c>
      <c r="B1483" s="58" t="s">
        <v>87</v>
      </c>
      <c r="C1483" s="58" t="s">
        <v>3068</v>
      </c>
      <c r="D1483" s="59">
        <v>1000001519</v>
      </c>
      <c r="E1483" s="60" t="s">
        <v>3069</v>
      </c>
      <c r="F1483" s="40">
        <v>41688</v>
      </c>
      <c r="G1483" s="40" t="str">
        <f t="shared" si="299"/>
        <v>Targeted Dealer</v>
      </c>
      <c r="H1483" s="40" t="s">
        <v>113</v>
      </c>
      <c r="I1483" s="41">
        <v>150</v>
      </c>
      <c r="J1483" s="41">
        <f t="shared" ca="1" si="300"/>
        <v>3304.8387096774195</v>
      </c>
      <c r="K1483" s="42">
        <v>283.25</v>
      </c>
      <c r="L1483" s="43">
        <f t="shared" ca="1" si="301"/>
        <v>-3021.5887096774195</v>
      </c>
      <c r="M1483" s="43">
        <f t="shared" ca="1" si="302"/>
        <v>8.5707662274280132</v>
      </c>
      <c r="N1483" s="44">
        <v>276</v>
      </c>
      <c r="O1483" s="45" t="str">
        <f t="shared" ca="1" si="303"/>
        <v>Nov</v>
      </c>
      <c r="P1483" s="42">
        <v>276</v>
      </c>
      <c r="Q1483" s="44">
        <f t="shared" si="304"/>
        <v>7.25</v>
      </c>
      <c r="R1483" s="45">
        <f t="shared" ca="1" si="305"/>
        <v>2.6268115942029047E-2</v>
      </c>
      <c r="S1483" s="44" t="str">
        <f t="shared" ca="1" si="306"/>
        <v>GROWTH</v>
      </c>
      <c r="T1483" s="46">
        <v>140</v>
      </c>
      <c r="U1483" s="46" t="str">
        <f t="shared" ca="1" si="307"/>
        <v>Dec</v>
      </c>
      <c r="V1483" s="42">
        <v>140</v>
      </c>
      <c r="W1483" s="47">
        <f t="shared" si="308"/>
        <v>143.25</v>
      </c>
      <c r="X1483" s="48">
        <f t="shared" ca="1" si="309"/>
        <v>1.0232142857142859</v>
      </c>
      <c r="Y1483" s="47" t="str">
        <f t="shared" ca="1" si="310"/>
        <v>GROWTH</v>
      </c>
      <c r="Z1483" s="50">
        <v>0</v>
      </c>
      <c r="AA1483" s="50">
        <f t="shared" si="311"/>
        <v>1</v>
      </c>
      <c r="AB1483" s="27">
        <v>1000001519</v>
      </c>
    </row>
    <row r="1484" spans="1:28" s="27" customFormat="1" ht="13.8" hidden="1">
      <c r="A1484" s="39" t="s">
        <v>3061</v>
      </c>
      <c r="B1484" s="58" t="s">
        <v>87</v>
      </c>
      <c r="C1484" s="58" t="s">
        <v>3070</v>
      </c>
      <c r="D1484" s="59">
        <v>1000001515</v>
      </c>
      <c r="E1484" s="60" t="s">
        <v>3071</v>
      </c>
      <c r="F1484" s="40">
        <v>41717</v>
      </c>
      <c r="G1484" s="40" t="str">
        <f t="shared" si="299"/>
        <v>Targeted Dealer</v>
      </c>
      <c r="H1484" s="40"/>
      <c r="I1484" s="41">
        <v>220</v>
      </c>
      <c r="J1484" s="41">
        <f t="shared" ca="1" si="300"/>
        <v>4847.0967741935483</v>
      </c>
      <c r="K1484" s="42">
        <v>168</v>
      </c>
      <c r="L1484" s="43">
        <f t="shared" ca="1" si="301"/>
        <v>-4679.0967741935483</v>
      </c>
      <c r="M1484" s="43">
        <f t="shared" ca="1" si="302"/>
        <v>3.4659922800479173</v>
      </c>
      <c r="N1484" s="44">
        <v>165</v>
      </c>
      <c r="O1484" s="45" t="str">
        <f t="shared" ca="1" si="303"/>
        <v>Nov</v>
      </c>
      <c r="P1484" s="42">
        <v>165</v>
      </c>
      <c r="Q1484" s="44">
        <f t="shared" si="304"/>
        <v>3</v>
      </c>
      <c r="R1484" s="45">
        <f t="shared" ca="1" si="305"/>
        <v>1.8181818181818077E-2</v>
      </c>
      <c r="S1484" s="44" t="str">
        <f t="shared" ca="1" si="306"/>
        <v>GROWTH</v>
      </c>
      <c r="T1484" s="46">
        <v>203.5</v>
      </c>
      <c r="U1484" s="46" t="str">
        <f t="shared" ca="1" si="307"/>
        <v>Dec</v>
      </c>
      <c r="V1484" s="42">
        <v>203.5</v>
      </c>
      <c r="W1484" s="47">
        <f t="shared" si="308"/>
        <v>-35.5</v>
      </c>
      <c r="X1484" s="48">
        <f t="shared" ca="1" si="309"/>
        <v>-0.1744471744471745</v>
      </c>
      <c r="Y1484" s="47" t="str">
        <f t="shared" ca="1" si="310"/>
        <v>DEGROWTH</v>
      </c>
      <c r="Z1484" s="50">
        <v>0</v>
      </c>
      <c r="AA1484" s="50">
        <f t="shared" si="311"/>
        <v>0</v>
      </c>
      <c r="AB1484" s="27">
        <v>1000001515</v>
      </c>
    </row>
    <row r="1485" spans="1:28" s="27" customFormat="1" ht="13.8" hidden="1">
      <c r="A1485" s="39" t="s">
        <v>3061</v>
      </c>
      <c r="B1485" s="58" t="s">
        <v>87</v>
      </c>
      <c r="C1485" s="58" t="s">
        <v>3072</v>
      </c>
      <c r="D1485" s="59">
        <v>1000001496</v>
      </c>
      <c r="E1485" s="60" t="s">
        <v>3073</v>
      </c>
      <c r="F1485" s="40">
        <v>41768</v>
      </c>
      <c r="G1485" s="40" t="str">
        <f t="shared" si="299"/>
        <v>Targeted Dealer</v>
      </c>
      <c r="H1485" s="40"/>
      <c r="I1485" s="41">
        <v>30</v>
      </c>
      <c r="J1485" s="41">
        <f t="shared" ca="1" si="300"/>
        <v>660.9677419354839</v>
      </c>
      <c r="K1485" s="42">
        <v>0</v>
      </c>
      <c r="L1485" s="43">
        <f t="shared" ca="1" si="301"/>
        <v>-660.9677419354839</v>
      </c>
      <c r="M1485" s="43">
        <f t="shared" ca="1" si="302"/>
        <v>0</v>
      </c>
      <c r="N1485" s="44">
        <v>0</v>
      </c>
      <c r="O1485" s="45" t="str">
        <f t="shared" ca="1" si="303"/>
        <v>Nov</v>
      </c>
      <c r="P1485" s="42">
        <v>0</v>
      </c>
      <c r="Q1485" s="44">
        <f t="shared" si="304"/>
        <v>0</v>
      </c>
      <c r="R1485" s="45">
        <f t="shared" ca="1" si="305"/>
        <v>0</v>
      </c>
      <c r="S1485" s="44" t="b">
        <f t="shared" si="306"/>
        <v>0</v>
      </c>
      <c r="T1485" s="46">
        <v>0</v>
      </c>
      <c r="U1485" s="46" t="str">
        <f t="shared" ca="1" si="307"/>
        <v>Dec</v>
      </c>
      <c r="V1485" s="42">
        <v>0</v>
      </c>
      <c r="W1485" s="47">
        <f t="shared" si="308"/>
        <v>0</v>
      </c>
      <c r="X1485" s="48">
        <f t="shared" ca="1" si="309"/>
        <v>0</v>
      </c>
      <c r="Y1485" s="47" t="b">
        <f t="shared" si="310"/>
        <v>0</v>
      </c>
      <c r="Z1485" s="50">
        <v>1</v>
      </c>
      <c r="AA1485" s="50">
        <f t="shared" si="311"/>
        <v>0</v>
      </c>
      <c r="AB1485" s="27">
        <v>1000001496</v>
      </c>
    </row>
    <row r="1486" spans="1:28" s="27" customFormat="1" ht="13.8" hidden="1">
      <c r="A1486" s="39" t="s">
        <v>3061</v>
      </c>
      <c r="B1486" s="58" t="s">
        <v>87</v>
      </c>
      <c r="C1486" s="58" t="s">
        <v>3074</v>
      </c>
      <c r="D1486" s="59">
        <v>1000001482</v>
      </c>
      <c r="E1486" s="60" t="s">
        <v>3075</v>
      </c>
      <c r="F1486" s="40">
        <v>41817</v>
      </c>
      <c r="G1486" s="40" t="str">
        <f t="shared" si="299"/>
        <v>Targeted Dealer</v>
      </c>
      <c r="H1486" s="40"/>
      <c r="I1486" s="41">
        <v>275</v>
      </c>
      <c r="J1486" s="41">
        <f t="shared" ca="1" si="300"/>
        <v>6058.8709677419356</v>
      </c>
      <c r="K1486" s="42">
        <v>204</v>
      </c>
      <c r="L1486" s="43">
        <f t="shared" ca="1" si="301"/>
        <v>-5854.8709677419356</v>
      </c>
      <c r="M1486" s="43">
        <f t="shared" ca="1" si="302"/>
        <v>3.3669639291894047</v>
      </c>
      <c r="N1486" s="44">
        <v>275</v>
      </c>
      <c r="O1486" s="45" t="str">
        <f t="shared" ca="1" si="303"/>
        <v>Nov</v>
      </c>
      <c r="P1486" s="42">
        <v>275</v>
      </c>
      <c r="Q1486" s="44">
        <f t="shared" si="304"/>
        <v>-71</v>
      </c>
      <c r="R1486" s="45">
        <f t="shared" ca="1" si="305"/>
        <v>-0.25818181818181818</v>
      </c>
      <c r="S1486" s="44" t="str">
        <f t="shared" ca="1" si="306"/>
        <v>DEGROWTH</v>
      </c>
      <c r="T1486" s="46">
        <v>493.75</v>
      </c>
      <c r="U1486" s="46" t="str">
        <f t="shared" ca="1" si="307"/>
        <v>Dec</v>
      </c>
      <c r="V1486" s="42">
        <v>493.75</v>
      </c>
      <c r="W1486" s="47">
        <f t="shared" si="308"/>
        <v>-289.75</v>
      </c>
      <c r="X1486" s="48">
        <f t="shared" ca="1" si="309"/>
        <v>-0.58683544303797475</v>
      </c>
      <c r="Y1486" s="47" t="str">
        <f t="shared" ca="1" si="310"/>
        <v>DEGROWTH</v>
      </c>
      <c r="Z1486" s="50">
        <v>0</v>
      </c>
      <c r="AA1486" s="50">
        <f t="shared" si="311"/>
        <v>0</v>
      </c>
      <c r="AB1486" s="27">
        <v>1000001482</v>
      </c>
    </row>
    <row r="1487" spans="1:28" s="27" customFormat="1" ht="13.8" hidden="1">
      <c r="A1487" s="39" t="s">
        <v>3061</v>
      </c>
      <c r="B1487" s="58" t="s">
        <v>87</v>
      </c>
      <c r="C1487" s="65" t="s">
        <v>3076</v>
      </c>
      <c r="D1487" s="59">
        <v>1000001505</v>
      </c>
      <c r="E1487" s="60" t="s">
        <v>3077</v>
      </c>
      <c r="F1487" s="40">
        <v>41962</v>
      </c>
      <c r="G1487" s="40" t="str">
        <f t="shared" si="299"/>
        <v>Targeted Dealer</v>
      </c>
      <c r="H1487" s="40"/>
      <c r="I1487" s="41">
        <v>1300</v>
      </c>
      <c r="J1487" s="41">
        <f t="shared" ca="1" si="300"/>
        <v>28641.93548387097</v>
      </c>
      <c r="K1487" s="42">
        <v>1052.5</v>
      </c>
      <c r="L1487" s="43">
        <f t="shared" ca="1" si="301"/>
        <v>-27589.43548387097</v>
      </c>
      <c r="M1487" s="43">
        <f t="shared" ca="1" si="302"/>
        <v>3.6746818335398128</v>
      </c>
      <c r="N1487" s="44">
        <v>925</v>
      </c>
      <c r="O1487" s="45" t="str">
        <f t="shared" ca="1" si="303"/>
        <v>Nov</v>
      </c>
      <c r="P1487" s="42">
        <v>925</v>
      </c>
      <c r="Q1487" s="44">
        <f t="shared" si="304"/>
        <v>127.5</v>
      </c>
      <c r="R1487" s="45">
        <f t="shared" ca="1" si="305"/>
        <v>0.13783783783783776</v>
      </c>
      <c r="S1487" s="44" t="str">
        <f t="shared" ca="1" si="306"/>
        <v>GROWTH</v>
      </c>
      <c r="T1487" s="46">
        <v>1287.5</v>
      </c>
      <c r="U1487" s="46" t="str">
        <f t="shared" ca="1" si="307"/>
        <v>Dec</v>
      </c>
      <c r="V1487" s="42">
        <v>1287.5</v>
      </c>
      <c r="W1487" s="47">
        <f t="shared" si="308"/>
        <v>-235</v>
      </c>
      <c r="X1487" s="48">
        <f t="shared" ca="1" si="309"/>
        <v>-0.18252427184466025</v>
      </c>
      <c r="Y1487" s="47" t="str">
        <f t="shared" ca="1" si="310"/>
        <v>DEGROWTH</v>
      </c>
      <c r="Z1487" s="50">
        <v>0</v>
      </c>
      <c r="AA1487" s="50">
        <f t="shared" si="311"/>
        <v>0</v>
      </c>
      <c r="AB1487" s="27">
        <v>1000001505</v>
      </c>
    </row>
    <row r="1488" spans="1:28" s="27" customFormat="1" ht="13.8" hidden="1">
      <c r="A1488" s="39" t="s">
        <v>3061</v>
      </c>
      <c r="B1488" s="58" t="s">
        <v>87</v>
      </c>
      <c r="C1488" s="65" t="s">
        <v>3078</v>
      </c>
      <c r="D1488" s="59">
        <v>1000001487</v>
      </c>
      <c r="E1488" s="60" t="s">
        <v>3079</v>
      </c>
      <c r="F1488" s="40">
        <v>42072</v>
      </c>
      <c r="G1488" s="40" t="str">
        <f t="shared" si="299"/>
        <v>Targeted Dealer</v>
      </c>
      <c r="H1488" s="40"/>
      <c r="I1488" s="41">
        <v>30</v>
      </c>
      <c r="J1488" s="41">
        <f t="shared" ca="1" si="300"/>
        <v>660.9677419354839</v>
      </c>
      <c r="K1488" s="42">
        <v>0</v>
      </c>
      <c r="L1488" s="43">
        <f t="shared" ca="1" si="301"/>
        <v>-660.9677419354839</v>
      </c>
      <c r="M1488" s="43">
        <f t="shared" ca="1" si="302"/>
        <v>0</v>
      </c>
      <c r="N1488" s="44">
        <v>0</v>
      </c>
      <c r="O1488" s="45" t="str">
        <f t="shared" ca="1" si="303"/>
        <v>Nov</v>
      </c>
      <c r="P1488" s="42">
        <v>0</v>
      </c>
      <c r="Q1488" s="44">
        <f t="shared" si="304"/>
        <v>0</v>
      </c>
      <c r="R1488" s="45">
        <f t="shared" ca="1" si="305"/>
        <v>0</v>
      </c>
      <c r="S1488" s="44" t="b">
        <f t="shared" si="306"/>
        <v>0</v>
      </c>
      <c r="T1488" s="46">
        <v>30</v>
      </c>
      <c r="U1488" s="46" t="str">
        <f t="shared" ca="1" si="307"/>
        <v>Dec</v>
      </c>
      <c r="V1488" s="42">
        <v>30</v>
      </c>
      <c r="W1488" s="47">
        <f t="shared" si="308"/>
        <v>-30</v>
      </c>
      <c r="X1488" s="48">
        <f t="shared" ca="1" si="309"/>
        <v>-1</v>
      </c>
      <c r="Y1488" s="47" t="str">
        <f t="shared" ca="1" si="310"/>
        <v>DEGROWTH</v>
      </c>
      <c r="Z1488" s="50">
        <v>1</v>
      </c>
      <c r="AA1488" s="50">
        <f t="shared" si="311"/>
        <v>0</v>
      </c>
      <c r="AB1488" s="27">
        <v>1000001487</v>
      </c>
    </row>
    <row r="1489" spans="1:28" s="27" customFormat="1" ht="13.8" hidden="1">
      <c r="A1489" s="39" t="s">
        <v>3061</v>
      </c>
      <c r="B1489" s="58" t="s">
        <v>87</v>
      </c>
      <c r="C1489" s="65" t="s">
        <v>3080</v>
      </c>
      <c r="D1489" s="59">
        <v>1000001497</v>
      </c>
      <c r="E1489" s="60" t="s">
        <v>3081</v>
      </c>
      <c r="F1489" s="40">
        <v>42188</v>
      </c>
      <c r="G1489" s="40" t="str">
        <f t="shared" si="299"/>
        <v>Targeted Dealer</v>
      </c>
      <c r="H1489" s="40" t="s">
        <v>113</v>
      </c>
      <c r="I1489" s="41">
        <v>2350</v>
      </c>
      <c r="J1489" s="41">
        <f t="shared" ca="1" si="300"/>
        <v>51775.806451612909</v>
      </c>
      <c r="K1489" s="42">
        <v>2491.5</v>
      </c>
      <c r="L1489" s="43">
        <f t="shared" ca="1" si="301"/>
        <v>-49284.306451612909</v>
      </c>
      <c r="M1489" s="43">
        <f t="shared" ca="1" si="302"/>
        <v>4.8120930812124225</v>
      </c>
      <c r="N1489" s="44">
        <v>2097.5</v>
      </c>
      <c r="O1489" s="45" t="str">
        <f t="shared" ca="1" si="303"/>
        <v>Nov</v>
      </c>
      <c r="P1489" s="42">
        <v>2097.5</v>
      </c>
      <c r="Q1489" s="44">
        <f t="shared" si="304"/>
        <v>394</v>
      </c>
      <c r="R1489" s="45">
        <f t="shared" ca="1" si="305"/>
        <v>0.18784266984505371</v>
      </c>
      <c r="S1489" s="44" t="str">
        <f t="shared" ca="1" si="306"/>
        <v>GROWTH</v>
      </c>
      <c r="T1489" s="46">
        <v>2296.5</v>
      </c>
      <c r="U1489" s="46" t="str">
        <f t="shared" ca="1" si="307"/>
        <v>Dec</v>
      </c>
      <c r="V1489" s="42">
        <v>2296.5</v>
      </c>
      <c r="W1489" s="47">
        <f t="shared" si="308"/>
        <v>195</v>
      </c>
      <c r="X1489" s="48">
        <f t="shared" ca="1" si="309"/>
        <v>8.4911822338340937E-2</v>
      </c>
      <c r="Y1489" s="47" t="str">
        <f t="shared" ca="1" si="310"/>
        <v>GROWTH</v>
      </c>
      <c r="Z1489" s="50">
        <v>0</v>
      </c>
      <c r="AA1489" s="50">
        <f t="shared" si="311"/>
        <v>1</v>
      </c>
      <c r="AB1489" s="27">
        <v>1000001497</v>
      </c>
    </row>
    <row r="1490" spans="1:28" s="27" customFormat="1" ht="13.8" hidden="1">
      <c r="A1490" s="39" t="s">
        <v>3061</v>
      </c>
      <c r="B1490" s="58" t="s">
        <v>87</v>
      </c>
      <c r="C1490" s="65" t="s">
        <v>3082</v>
      </c>
      <c r="D1490" s="59">
        <v>1000001507</v>
      </c>
      <c r="E1490" s="60" t="s">
        <v>3083</v>
      </c>
      <c r="F1490" s="40">
        <v>42626</v>
      </c>
      <c r="G1490" s="40" t="str">
        <f t="shared" si="299"/>
        <v>Targeted Dealer</v>
      </c>
      <c r="H1490" s="40" t="s">
        <v>113</v>
      </c>
      <c r="I1490" s="41">
        <v>230</v>
      </c>
      <c r="J1490" s="41">
        <f t="shared" ca="1" si="300"/>
        <v>5067.4193548387093</v>
      </c>
      <c r="K1490" s="42">
        <v>123</v>
      </c>
      <c r="L1490" s="43">
        <f t="shared" ca="1" si="301"/>
        <v>-4944.4193548387093</v>
      </c>
      <c r="M1490" s="43">
        <f t="shared" ca="1" si="302"/>
        <v>2.4272709911515693</v>
      </c>
      <c r="N1490" s="44">
        <v>108.5</v>
      </c>
      <c r="O1490" s="45" t="str">
        <f t="shared" ca="1" si="303"/>
        <v>Nov</v>
      </c>
      <c r="P1490" s="42">
        <v>108.5</v>
      </c>
      <c r="Q1490" s="44">
        <f t="shared" si="304"/>
        <v>14.5</v>
      </c>
      <c r="R1490" s="45">
        <f t="shared" ca="1" si="305"/>
        <v>0.13364055299539168</v>
      </c>
      <c r="S1490" s="44" t="str">
        <f t="shared" ca="1" si="306"/>
        <v>GROWTH</v>
      </c>
      <c r="T1490" s="46">
        <v>180</v>
      </c>
      <c r="U1490" s="46" t="str">
        <f t="shared" ca="1" si="307"/>
        <v>Dec</v>
      </c>
      <c r="V1490" s="42">
        <v>180</v>
      </c>
      <c r="W1490" s="47">
        <f t="shared" si="308"/>
        <v>-57</v>
      </c>
      <c r="X1490" s="48">
        <f t="shared" ca="1" si="309"/>
        <v>-0.31666666666666665</v>
      </c>
      <c r="Y1490" s="47" t="str">
        <f t="shared" ca="1" si="310"/>
        <v>DEGROWTH</v>
      </c>
      <c r="Z1490" s="50">
        <v>0</v>
      </c>
      <c r="AA1490" s="50">
        <f t="shared" si="311"/>
        <v>1</v>
      </c>
      <c r="AB1490" s="27">
        <v>1000001507</v>
      </c>
    </row>
    <row r="1491" spans="1:28" s="27" customFormat="1" ht="13.8" hidden="1">
      <c r="A1491" s="39" t="s">
        <v>3061</v>
      </c>
      <c r="B1491" s="58" t="s">
        <v>87</v>
      </c>
      <c r="C1491" s="65" t="s">
        <v>3084</v>
      </c>
      <c r="D1491" s="59">
        <v>1000001492</v>
      </c>
      <c r="E1491" s="60" t="s">
        <v>3085</v>
      </c>
      <c r="F1491" s="40">
        <v>42688</v>
      </c>
      <c r="G1491" s="40" t="str">
        <f t="shared" si="299"/>
        <v>Targeted Dealer</v>
      </c>
      <c r="H1491" s="40"/>
      <c r="I1491" s="41">
        <v>325</v>
      </c>
      <c r="J1491" s="41">
        <f t="shared" ca="1" si="300"/>
        <v>7160.4838709677424</v>
      </c>
      <c r="K1491" s="42">
        <v>250</v>
      </c>
      <c r="L1491" s="43">
        <f t="shared" ca="1" si="301"/>
        <v>-6910.4838709677424</v>
      </c>
      <c r="M1491" s="43">
        <f t="shared" ca="1" si="302"/>
        <v>3.4913841648834327</v>
      </c>
      <c r="N1491" s="44">
        <v>200</v>
      </c>
      <c r="O1491" s="45" t="str">
        <f t="shared" ca="1" si="303"/>
        <v>Nov</v>
      </c>
      <c r="P1491" s="42">
        <v>200</v>
      </c>
      <c r="Q1491" s="44">
        <f t="shared" si="304"/>
        <v>50</v>
      </c>
      <c r="R1491" s="45">
        <f t="shared" ca="1" si="305"/>
        <v>0.25</v>
      </c>
      <c r="S1491" s="44" t="str">
        <f t="shared" ca="1" si="306"/>
        <v>GROWTH</v>
      </c>
      <c r="T1491" s="46">
        <v>300</v>
      </c>
      <c r="U1491" s="46" t="str">
        <f t="shared" ca="1" si="307"/>
        <v>Dec</v>
      </c>
      <c r="V1491" s="42">
        <v>300</v>
      </c>
      <c r="W1491" s="47">
        <f t="shared" si="308"/>
        <v>-50</v>
      </c>
      <c r="X1491" s="48">
        <f t="shared" ca="1" si="309"/>
        <v>-0.16666666666666663</v>
      </c>
      <c r="Y1491" s="47" t="str">
        <f t="shared" ca="1" si="310"/>
        <v>DEGROWTH</v>
      </c>
      <c r="Z1491" s="50">
        <v>0</v>
      </c>
      <c r="AA1491" s="50">
        <f t="shared" si="311"/>
        <v>0</v>
      </c>
      <c r="AB1491" s="27">
        <v>1000001492</v>
      </c>
    </row>
    <row r="1492" spans="1:28" s="27" customFormat="1" ht="13.8" hidden="1">
      <c r="A1492" s="39" t="s">
        <v>3061</v>
      </c>
      <c r="B1492" s="58" t="s">
        <v>87</v>
      </c>
      <c r="C1492" s="65" t="s">
        <v>3086</v>
      </c>
      <c r="D1492" s="59">
        <v>1000001499</v>
      </c>
      <c r="E1492" s="60" t="s">
        <v>3087</v>
      </c>
      <c r="F1492" s="40">
        <v>43033</v>
      </c>
      <c r="G1492" s="40" t="str">
        <f t="shared" si="299"/>
        <v>Targeted Dealer</v>
      </c>
      <c r="H1492" s="40"/>
      <c r="I1492" s="41">
        <v>65</v>
      </c>
      <c r="J1492" s="41">
        <f t="shared" ca="1" si="300"/>
        <v>1432.0967741935483</v>
      </c>
      <c r="K1492" s="42">
        <v>99</v>
      </c>
      <c r="L1492" s="43">
        <f t="shared" ca="1" si="301"/>
        <v>-1333.0967741935483</v>
      </c>
      <c r="M1492" s="43">
        <f t="shared" ca="1" si="302"/>
        <v>6.9129406464691971</v>
      </c>
      <c r="N1492" s="44">
        <v>56</v>
      </c>
      <c r="O1492" s="45" t="str">
        <f t="shared" ca="1" si="303"/>
        <v>Nov</v>
      </c>
      <c r="P1492" s="42">
        <v>56</v>
      </c>
      <c r="Q1492" s="44">
        <f t="shared" si="304"/>
        <v>43</v>
      </c>
      <c r="R1492" s="45">
        <f t="shared" ca="1" si="305"/>
        <v>0.76785714285714279</v>
      </c>
      <c r="S1492" s="44" t="str">
        <f t="shared" ca="1" si="306"/>
        <v>GROWTH</v>
      </c>
      <c r="T1492" s="46">
        <v>130.5</v>
      </c>
      <c r="U1492" s="46" t="str">
        <f t="shared" ca="1" si="307"/>
        <v>Dec</v>
      </c>
      <c r="V1492" s="42">
        <v>130.5</v>
      </c>
      <c r="W1492" s="47">
        <f t="shared" si="308"/>
        <v>-31.5</v>
      </c>
      <c r="X1492" s="48">
        <f t="shared" ca="1" si="309"/>
        <v>-0.24137931034482762</v>
      </c>
      <c r="Y1492" s="47" t="str">
        <f t="shared" ca="1" si="310"/>
        <v>DEGROWTH</v>
      </c>
      <c r="Z1492" s="50">
        <v>0</v>
      </c>
      <c r="AA1492" s="50">
        <f t="shared" si="311"/>
        <v>0</v>
      </c>
      <c r="AB1492" s="27">
        <v>1000001499</v>
      </c>
    </row>
    <row r="1493" spans="1:28" s="27" customFormat="1" ht="13.8" hidden="1">
      <c r="A1493" s="39" t="s">
        <v>3061</v>
      </c>
      <c r="B1493" s="58" t="s">
        <v>87</v>
      </c>
      <c r="C1493" s="65" t="s">
        <v>3088</v>
      </c>
      <c r="D1493" s="59">
        <v>1000001508</v>
      </c>
      <c r="E1493" s="60" t="s">
        <v>3089</v>
      </c>
      <c r="F1493" s="40">
        <v>43050</v>
      </c>
      <c r="G1493" s="40" t="str">
        <f t="shared" si="299"/>
        <v>Targeted Dealer</v>
      </c>
      <c r="H1493" s="40"/>
      <c r="I1493" s="41">
        <v>1520</v>
      </c>
      <c r="J1493" s="41">
        <f t="shared" ca="1" si="300"/>
        <v>33489.032258064515</v>
      </c>
      <c r="K1493" s="42">
        <v>3804</v>
      </c>
      <c r="L1493" s="43">
        <f t="shared" ca="1" si="301"/>
        <v>-29685.032258064515</v>
      </c>
      <c r="M1493" s="43">
        <f t="shared" ca="1" si="302"/>
        <v>11.358942744856284</v>
      </c>
      <c r="N1493" s="44">
        <v>1324.5</v>
      </c>
      <c r="O1493" s="45" t="str">
        <f t="shared" ca="1" si="303"/>
        <v>Nov</v>
      </c>
      <c r="P1493" s="42">
        <v>1324.5</v>
      </c>
      <c r="Q1493" s="44">
        <f t="shared" si="304"/>
        <v>2479.5</v>
      </c>
      <c r="R1493" s="45">
        <f t="shared" ca="1" si="305"/>
        <v>1.87202718006795</v>
      </c>
      <c r="S1493" s="44" t="str">
        <f t="shared" ca="1" si="306"/>
        <v>GROWTH</v>
      </c>
      <c r="T1493" s="46">
        <v>2137</v>
      </c>
      <c r="U1493" s="46" t="str">
        <f t="shared" ca="1" si="307"/>
        <v>Dec</v>
      </c>
      <c r="V1493" s="42">
        <v>2137</v>
      </c>
      <c r="W1493" s="47">
        <f t="shared" si="308"/>
        <v>1667</v>
      </c>
      <c r="X1493" s="48">
        <f t="shared" ca="1" si="309"/>
        <v>0.78006551240056154</v>
      </c>
      <c r="Y1493" s="47" t="str">
        <f t="shared" ca="1" si="310"/>
        <v>GROWTH</v>
      </c>
      <c r="Z1493" s="50">
        <v>0</v>
      </c>
      <c r="AA1493" s="50">
        <f t="shared" si="311"/>
        <v>0</v>
      </c>
      <c r="AB1493" s="27">
        <v>1000001508</v>
      </c>
    </row>
    <row r="1494" spans="1:28" s="27" customFormat="1" ht="13.8" hidden="1">
      <c r="A1494" s="39" t="s">
        <v>3061</v>
      </c>
      <c r="B1494" s="58" t="s">
        <v>87</v>
      </c>
      <c r="C1494" s="65" t="s">
        <v>3090</v>
      </c>
      <c r="D1494" s="59">
        <v>1000001500</v>
      </c>
      <c r="E1494" s="60" t="s">
        <v>3091</v>
      </c>
      <c r="F1494" s="40">
        <v>43208</v>
      </c>
      <c r="G1494" s="40" t="str">
        <f t="shared" si="299"/>
        <v>Targeted Dealer</v>
      </c>
      <c r="H1494" s="40"/>
      <c r="I1494" s="41">
        <v>60</v>
      </c>
      <c r="J1494" s="41">
        <f t="shared" ca="1" si="300"/>
        <v>1321.9354838709678</v>
      </c>
      <c r="K1494" s="42">
        <v>60</v>
      </c>
      <c r="L1494" s="43">
        <f t="shared" ca="1" si="301"/>
        <v>-1261.9354838709678</v>
      </c>
      <c r="M1494" s="43">
        <f t="shared" ca="1" si="302"/>
        <v>4.5387994143484622</v>
      </c>
      <c r="N1494" s="44">
        <v>60</v>
      </c>
      <c r="O1494" s="45" t="str">
        <f t="shared" ca="1" si="303"/>
        <v>Nov</v>
      </c>
      <c r="P1494" s="42">
        <v>60</v>
      </c>
      <c r="Q1494" s="44">
        <f t="shared" si="304"/>
        <v>0</v>
      </c>
      <c r="R1494" s="45">
        <f t="shared" ca="1" si="305"/>
        <v>0</v>
      </c>
      <c r="S1494" s="44" t="str">
        <f t="shared" ca="1" si="306"/>
        <v>GROWTH</v>
      </c>
      <c r="T1494" s="46">
        <v>50</v>
      </c>
      <c r="U1494" s="46" t="str">
        <f t="shared" ca="1" si="307"/>
        <v>Dec</v>
      </c>
      <c r="V1494" s="42">
        <v>50</v>
      </c>
      <c r="W1494" s="47">
        <f t="shared" si="308"/>
        <v>10</v>
      </c>
      <c r="X1494" s="48">
        <f t="shared" ca="1" si="309"/>
        <v>0.19999999999999996</v>
      </c>
      <c r="Y1494" s="47" t="str">
        <f t="shared" ca="1" si="310"/>
        <v>GROWTH</v>
      </c>
      <c r="Z1494" s="50">
        <v>0</v>
      </c>
      <c r="AA1494" s="50">
        <f t="shared" si="311"/>
        <v>0</v>
      </c>
      <c r="AB1494" s="27">
        <v>1000001500</v>
      </c>
    </row>
    <row r="1495" spans="1:28" s="27" customFormat="1" ht="13.8" hidden="1">
      <c r="A1495" s="39" t="s">
        <v>3061</v>
      </c>
      <c r="B1495" s="58" t="s">
        <v>87</v>
      </c>
      <c r="C1495" s="65" t="s">
        <v>3092</v>
      </c>
      <c r="D1495" s="59">
        <v>1000001509</v>
      </c>
      <c r="E1495" s="60" t="s">
        <v>3093</v>
      </c>
      <c r="F1495" s="40">
        <v>43276</v>
      </c>
      <c r="G1495" s="40" t="str">
        <f t="shared" si="299"/>
        <v>Targeted Dealer</v>
      </c>
      <c r="H1495" s="40"/>
      <c r="I1495" s="41">
        <v>100</v>
      </c>
      <c r="J1495" s="41">
        <f t="shared" ca="1" si="300"/>
        <v>2203.2258064516127</v>
      </c>
      <c r="K1495" s="42">
        <v>50</v>
      </c>
      <c r="L1495" s="43">
        <f t="shared" ca="1" si="301"/>
        <v>-2153.2258064516127</v>
      </c>
      <c r="M1495" s="43">
        <f t="shared" ca="1" si="302"/>
        <v>2.2693997071742316</v>
      </c>
      <c r="N1495" s="44">
        <v>54</v>
      </c>
      <c r="O1495" s="45" t="str">
        <f t="shared" ca="1" si="303"/>
        <v>Nov</v>
      </c>
      <c r="P1495" s="42">
        <v>54</v>
      </c>
      <c r="Q1495" s="44">
        <f t="shared" si="304"/>
        <v>-4</v>
      </c>
      <c r="R1495" s="45">
        <f t="shared" ca="1" si="305"/>
        <v>-7.407407407407407E-2</v>
      </c>
      <c r="S1495" s="44" t="str">
        <f t="shared" ca="1" si="306"/>
        <v>DEGROWTH</v>
      </c>
      <c r="T1495" s="46">
        <v>232</v>
      </c>
      <c r="U1495" s="46" t="str">
        <f t="shared" ca="1" si="307"/>
        <v>Dec</v>
      </c>
      <c r="V1495" s="42">
        <v>232</v>
      </c>
      <c r="W1495" s="47">
        <f t="shared" si="308"/>
        <v>-182</v>
      </c>
      <c r="X1495" s="48">
        <f t="shared" ca="1" si="309"/>
        <v>-0.78448275862068972</v>
      </c>
      <c r="Y1495" s="47" t="str">
        <f t="shared" ca="1" si="310"/>
        <v>DEGROWTH</v>
      </c>
      <c r="Z1495" s="50">
        <v>0</v>
      </c>
      <c r="AA1495" s="50">
        <f t="shared" si="311"/>
        <v>0</v>
      </c>
      <c r="AB1495" s="27">
        <v>1000001509</v>
      </c>
    </row>
    <row r="1496" spans="1:28" s="27" customFormat="1" ht="13.8" hidden="1">
      <c r="A1496" s="39" t="s">
        <v>3061</v>
      </c>
      <c r="B1496" s="58" t="s">
        <v>87</v>
      </c>
      <c r="C1496" s="65" t="s">
        <v>3094</v>
      </c>
      <c r="D1496" s="59">
        <v>1000001483</v>
      </c>
      <c r="E1496" s="60" t="s">
        <v>3095</v>
      </c>
      <c r="F1496" s="40">
        <v>43382</v>
      </c>
      <c r="G1496" s="40" t="str">
        <f t="shared" si="299"/>
        <v>Targeted Dealer</v>
      </c>
      <c r="H1496" s="40"/>
      <c r="I1496" s="41">
        <v>225</v>
      </c>
      <c r="J1496" s="41">
        <f t="shared" ca="1" si="300"/>
        <v>4957.2580645161288</v>
      </c>
      <c r="K1496" s="42">
        <v>258</v>
      </c>
      <c r="L1496" s="43">
        <f t="shared" ca="1" si="301"/>
        <v>-4699.2580645161288</v>
      </c>
      <c r="M1496" s="43">
        <f t="shared" ca="1" si="302"/>
        <v>5.2044899951195704</v>
      </c>
      <c r="N1496" s="44">
        <v>181.75</v>
      </c>
      <c r="O1496" s="45" t="str">
        <f t="shared" ca="1" si="303"/>
        <v>Nov</v>
      </c>
      <c r="P1496" s="42">
        <v>181.75</v>
      </c>
      <c r="Q1496" s="44">
        <f t="shared" si="304"/>
        <v>76.25</v>
      </c>
      <c r="R1496" s="45">
        <f t="shared" ca="1" si="305"/>
        <v>0.41953232462173307</v>
      </c>
      <c r="S1496" s="44" t="str">
        <f t="shared" ca="1" si="306"/>
        <v>GROWTH</v>
      </c>
      <c r="T1496" s="46">
        <v>210</v>
      </c>
      <c r="U1496" s="46" t="str">
        <f t="shared" ca="1" si="307"/>
        <v>Dec</v>
      </c>
      <c r="V1496" s="42">
        <v>210</v>
      </c>
      <c r="W1496" s="47">
        <f t="shared" si="308"/>
        <v>48</v>
      </c>
      <c r="X1496" s="48">
        <f t="shared" ca="1" si="309"/>
        <v>0.22857142857142865</v>
      </c>
      <c r="Y1496" s="47" t="str">
        <f t="shared" ca="1" si="310"/>
        <v>GROWTH</v>
      </c>
      <c r="Z1496" s="50">
        <v>0</v>
      </c>
      <c r="AA1496" s="50">
        <f t="shared" si="311"/>
        <v>0</v>
      </c>
      <c r="AB1496" s="27">
        <v>1000001483</v>
      </c>
    </row>
    <row r="1497" spans="1:28" s="27" customFormat="1" ht="13.8" hidden="1">
      <c r="A1497" s="39" t="s">
        <v>3061</v>
      </c>
      <c r="B1497" s="58" t="s">
        <v>87</v>
      </c>
      <c r="C1497" s="65" t="s">
        <v>3096</v>
      </c>
      <c r="D1497" s="59">
        <v>1000001490</v>
      </c>
      <c r="E1497" s="60" t="s">
        <v>3097</v>
      </c>
      <c r="F1497" s="40">
        <v>43530</v>
      </c>
      <c r="G1497" s="40" t="str">
        <f t="shared" si="299"/>
        <v>Targeted Dealer</v>
      </c>
      <c r="H1497" s="40" t="s">
        <v>113</v>
      </c>
      <c r="I1497" s="41">
        <v>200</v>
      </c>
      <c r="J1497" s="41">
        <f t="shared" ca="1" si="300"/>
        <v>4406.4516129032254</v>
      </c>
      <c r="K1497" s="42">
        <v>230</v>
      </c>
      <c r="L1497" s="43">
        <f t="shared" ca="1" si="301"/>
        <v>-4176.4516129032254</v>
      </c>
      <c r="M1497" s="43">
        <f t="shared" ca="1" si="302"/>
        <v>5.219619326500732</v>
      </c>
      <c r="N1497" s="44">
        <v>175</v>
      </c>
      <c r="O1497" s="45" t="str">
        <f t="shared" ca="1" si="303"/>
        <v>Nov</v>
      </c>
      <c r="P1497" s="42">
        <v>175</v>
      </c>
      <c r="Q1497" s="44">
        <f t="shared" si="304"/>
        <v>55</v>
      </c>
      <c r="R1497" s="45">
        <f t="shared" ca="1" si="305"/>
        <v>0.31428571428571428</v>
      </c>
      <c r="S1497" s="44" t="str">
        <f t="shared" ca="1" si="306"/>
        <v>GROWTH</v>
      </c>
      <c r="T1497" s="46">
        <v>150</v>
      </c>
      <c r="U1497" s="46" t="str">
        <f t="shared" ca="1" si="307"/>
        <v>Dec</v>
      </c>
      <c r="V1497" s="42">
        <v>150</v>
      </c>
      <c r="W1497" s="47">
        <f t="shared" si="308"/>
        <v>80</v>
      </c>
      <c r="X1497" s="48">
        <f t="shared" ca="1" si="309"/>
        <v>0.53333333333333344</v>
      </c>
      <c r="Y1497" s="47" t="str">
        <f t="shared" ca="1" si="310"/>
        <v>GROWTH</v>
      </c>
      <c r="Z1497" s="50">
        <v>0</v>
      </c>
      <c r="AA1497" s="50">
        <f t="shared" si="311"/>
        <v>1</v>
      </c>
      <c r="AB1497" s="27">
        <v>1000001490</v>
      </c>
    </row>
    <row r="1498" spans="1:28" s="27" customFormat="1" ht="13.8" hidden="1">
      <c r="A1498" s="39" t="s">
        <v>3061</v>
      </c>
      <c r="B1498" s="58" t="s">
        <v>87</v>
      </c>
      <c r="C1498" s="65" t="s">
        <v>3098</v>
      </c>
      <c r="D1498" s="59">
        <v>1000001494</v>
      </c>
      <c r="E1498" s="60" t="s">
        <v>3099</v>
      </c>
      <c r="F1498" s="40">
        <v>43875</v>
      </c>
      <c r="G1498" s="40" t="str">
        <f t="shared" si="299"/>
        <v>Targeted Dealer</v>
      </c>
      <c r="H1498" s="40" t="s">
        <v>113</v>
      </c>
      <c r="I1498" s="41">
        <v>275</v>
      </c>
      <c r="J1498" s="41">
        <f t="shared" ca="1" si="300"/>
        <v>6058.8709677419356</v>
      </c>
      <c r="K1498" s="42">
        <v>170</v>
      </c>
      <c r="L1498" s="43">
        <f t="shared" ca="1" si="301"/>
        <v>-5888.8709677419356</v>
      </c>
      <c r="M1498" s="43">
        <f t="shared" ca="1" si="302"/>
        <v>2.805803274324504</v>
      </c>
      <c r="N1498" s="44">
        <v>55</v>
      </c>
      <c r="O1498" s="45" t="str">
        <f t="shared" ca="1" si="303"/>
        <v>Nov</v>
      </c>
      <c r="P1498" s="42">
        <v>55</v>
      </c>
      <c r="Q1498" s="44">
        <f t="shared" si="304"/>
        <v>115</v>
      </c>
      <c r="R1498" s="45">
        <f t="shared" ca="1" si="305"/>
        <v>2.0909090909090908</v>
      </c>
      <c r="S1498" s="44" t="str">
        <f t="shared" ca="1" si="306"/>
        <v>GROWTH</v>
      </c>
      <c r="T1498" s="46">
        <v>265</v>
      </c>
      <c r="U1498" s="46" t="str">
        <f t="shared" ca="1" si="307"/>
        <v>Dec</v>
      </c>
      <c r="V1498" s="42">
        <v>265</v>
      </c>
      <c r="W1498" s="47">
        <f t="shared" si="308"/>
        <v>-95</v>
      </c>
      <c r="X1498" s="48">
        <f t="shared" ca="1" si="309"/>
        <v>-0.35849056603773588</v>
      </c>
      <c r="Y1498" s="47" t="str">
        <f t="shared" ca="1" si="310"/>
        <v>DEGROWTH</v>
      </c>
      <c r="Z1498" s="50">
        <v>0</v>
      </c>
      <c r="AA1498" s="50">
        <f t="shared" si="311"/>
        <v>1</v>
      </c>
      <c r="AB1498" s="27">
        <v>1000001494</v>
      </c>
    </row>
    <row r="1499" spans="1:28" s="27" customFormat="1" ht="13.8" hidden="1">
      <c r="A1499" s="39" t="s">
        <v>3061</v>
      </c>
      <c r="B1499" s="58" t="s">
        <v>87</v>
      </c>
      <c r="C1499" s="65" t="s">
        <v>3100</v>
      </c>
      <c r="D1499" s="59">
        <v>1000001495</v>
      </c>
      <c r="E1499" s="60" t="s">
        <v>3101</v>
      </c>
      <c r="F1499" s="40">
        <v>43878</v>
      </c>
      <c r="G1499" s="40" t="str">
        <f t="shared" si="299"/>
        <v>Targeted Dealer</v>
      </c>
      <c r="H1499" s="40"/>
      <c r="I1499" s="41">
        <v>255</v>
      </c>
      <c r="J1499" s="41">
        <f t="shared" ca="1" si="300"/>
        <v>5618.2258064516136</v>
      </c>
      <c r="K1499" s="42">
        <v>0</v>
      </c>
      <c r="L1499" s="43">
        <f t="shared" ca="1" si="301"/>
        <v>-5618.2258064516136</v>
      </c>
      <c r="M1499" s="43">
        <f t="shared" ca="1" si="302"/>
        <v>0</v>
      </c>
      <c r="N1499" s="44">
        <v>90</v>
      </c>
      <c r="O1499" s="45" t="str">
        <f t="shared" ca="1" si="303"/>
        <v>Nov</v>
      </c>
      <c r="P1499" s="42">
        <v>90</v>
      </c>
      <c r="Q1499" s="44">
        <f t="shared" si="304"/>
        <v>-90</v>
      </c>
      <c r="R1499" s="45">
        <f t="shared" ca="1" si="305"/>
        <v>-1</v>
      </c>
      <c r="S1499" s="44" t="str">
        <f t="shared" ca="1" si="306"/>
        <v>DEGROWTH</v>
      </c>
      <c r="T1499" s="46">
        <v>235</v>
      </c>
      <c r="U1499" s="46" t="str">
        <f t="shared" ca="1" si="307"/>
        <v>Dec</v>
      </c>
      <c r="V1499" s="42">
        <v>235</v>
      </c>
      <c r="W1499" s="47">
        <f t="shared" si="308"/>
        <v>-235</v>
      </c>
      <c r="X1499" s="48">
        <f t="shared" ca="1" si="309"/>
        <v>-1</v>
      </c>
      <c r="Y1499" s="47" t="str">
        <f t="shared" ca="1" si="310"/>
        <v>DEGROWTH</v>
      </c>
      <c r="Z1499" s="50">
        <v>1</v>
      </c>
      <c r="AA1499" s="50">
        <f t="shared" si="311"/>
        <v>0</v>
      </c>
      <c r="AB1499" s="27">
        <v>1000001495</v>
      </c>
    </row>
    <row r="1500" spans="1:28" s="27" customFormat="1" ht="13.8" hidden="1">
      <c r="A1500" s="39" t="s">
        <v>3061</v>
      </c>
      <c r="B1500" s="58" t="s">
        <v>87</v>
      </c>
      <c r="C1500" s="65" t="s">
        <v>3102</v>
      </c>
      <c r="D1500" s="59">
        <v>1000001484</v>
      </c>
      <c r="E1500" s="60" t="s">
        <v>3103</v>
      </c>
      <c r="F1500" s="40">
        <v>43880</v>
      </c>
      <c r="G1500" s="40" t="str">
        <f t="shared" si="299"/>
        <v>Targeted Dealer</v>
      </c>
      <c r="H1500" s="40" t="s">
        <v>113</v>
      </c>
      <c r="I1500" s="41">
        <v>1300</v>
      </c>
      <c r="J1500" s="41">
        <f t="shared" ca="1" si="300"/>
        <v>28641.93548387097</v>
      </c>
      <c r="K1500" s="42">
        <v>945</v>
      </c>
      <c r="L1500" s="43">
        <f t="shared" ca="1" si="301"/>
        <v>-27696.93548387097</v>
      </c>
      <c r="M1500" s="43">
        <f t="shared" ca="1" si="302"/>
        <v>3.2993580358148438</v>
      </c>
      <c r="N1500" s="44">
        <v>650</v>
      </c>
      <c r="O1500" s="45" t="str">
        <f t="shared" ca="1" si="303"/>
        <v>Nov</v>
      </c>
      <c r="P1500" s="42">
        <v>650</v>
      </c>
      <c r="Q1500" s="44">
        <f t="shared" si="304"/>
        <v>295</v>
      </c>
      <c r="R1500" s="45">
        <f t="shared" ca="1" si="305"/>
        <v>0.45384615384615379</v>
      </c>
      <c r="S1500" s="44" t="str">
        <f t="shared" ca="1" si="306"/>
        <v>GROWTH</v>
      </c>
      <c r="T1500" s="46">
        <v>1140</v>
      </c>
      <c r="U1500" s="46" t="str">
        <f t="shared" ca="1" si="307"/>
        <v>Dec</v>
      </c>
      <c r="V1500" s="42">
        <v>1140</v>
      </c>
      <c r="W1500" s="47">
        <f t="shared" si="308"/>
        <v>-195</v>
      </c>
      <c r="X1500" s="48">
        <f t="shared" ca="1" si="309"/>
        <v>-0.17105263157894735</v>
      </c>
      <c r="Y1500" s="47" t="str">
        <f t="shared" ca="1" si="310"/>
        <v>DEGROWTH</v>
      </c>
      <c r="Z1500" s="50">
        <v>0</v>
      </c>
      <c r="AA1500" s="50">
        <f t="shared" si="311"/>
        <v>1</v>
      </c>
      <c r="AB1500" s="27">
        <v>1000001484</v>
      </c>
    </row>
    <row r="1501" spans="1:28" s="27" customFormat="1" ht="13.8" hidden="1">
      <c r="A1501" s="39" t="s">
        <v>3061</v>
      </c>
      <c r="B1501" s="58" t="s">
        <v>87</v>
      </c>
      <c r="C1501" s="65" t="s">
        <v>3104</v>
      </c>
      <c r="D1501" s="59">
        <v>1000001511</v>
      </c>
      <c r="E1501" s="60" t="s">
        <v>3105</v>
      </c>
      <c r="F1501" s="40">
        <v>43882</v>
      </c>
      <c r="G1501" s="40" t="str">
        <f t="shared" si="299"/>
        <v>Targeted Dealer</v>
      </c>
      <c r="H1501" s="40"/>
      <c r="I1501" s="41">
        <v>400</v>
      </c>
      <c r="J1501" s="41">
        <f t="shared" ca="1" si="300"/>
        <v>8812.9032258064508</v>
      </c>
      <c r="K1501" s="42">
        <v>445</v>
      </c>
      <c r="L1501" s="43">
        <f t="shared" ca="1" si="301"/>
        <v>-8367.9032258064508</v>
      </c>
      <c r="M1501" s="43">
        <f t="shared" ca="1" si="302"/>
        <v>5.0494143484626646</v>
      </c>
      <c r="N1501" s="44">
        <v>230</v>
      </c>
      <c r="O1501" s="45" t="str">
        <f t="shared" ca="1" si="303"/>
        <v>Nov</v>
      </c>
      <c r="P1501" s="42">
        <v>230</v>
      </c>
      <c r="Q1501" s="44">
        <f t="shared" si="304"/>
        <v>215</v>
      </c>
      <c r="R1501" s="45">
        <f t="shared" ca="1" si="305"/>
        <v>0.93478260869565211</v>
      </c>
      <c r="S1501" s="44" t="str">
        <f t="shared" ca="1" si="306"/>
        <v>GROWTH</v>
      </c>
      <c r="T1501" s="46">
        <v>375.5</v>
      </c>
      <c r="U1501" s="46" t="str">
        <f t="shared" ca="1" si="307"/>
        <v>Dec</v>
      </c>
      <c r="V1501" s="42">
        <v>375.5</v>
      </c>
      <c r="W1501" s="47">
        <f t="shared" si="308"/>
        <v>69.5</v>
      </c>
      <c r="X1501" s="48">
        <f t="shared" ca="1" si="309"/>
        <v>0.18508655126497997</v>
      </c>
      <c r="Y1501" s="47" t="str">
        <f t="shared" ca="1" si="310"/>
        <v>GROWTH</v>
      </c>
      <c r="Z1501" s="50">
        <v>0</v>
      </c>
      <c r="AA1501" s="50">
        <f t="shared" si="311"/>
        <v>0</v>
      </c>
      <c r="AB1501" s="27">
        <v>1000001511</v>
      </c>
    </row>
    <row r="1502" spans="1:28" s="27" customFormat="1" ht="13.8" hidden="1">
      <c r="A1502" s="39" t="s">
        <v>3061</v>
      </c>
      <c r="B1502" s="58" t="s">
        <v>87</v>
      </c>
      <c r="C1502" s="65" t="s">
        <v>3106</v>
      </c>
      <c r="D1502" s="59">
        <v>1000001485</v>
      </c>
      <c r="E1502" s="60" t="s">
        <v>3107</v>
      </c>
      <c r="F1502" s="40">
        <v>43977</v>
      </c>
      <c r="G1502" s="40" t="str">
        <f t="shared" si="299"/>
        <v>Targeted Dealer</v>
      </c>
      <c r="H1502" s="40"/>
      <c r="I1502" s="41">
        <v>300</v>
      </c>
      <c r="J1502" s="41">
        <f t="shared" ca="1" si="300"/>
        <v>6609.677419354839</v>
      </c>
      <c r="K1502" s="42">
        <v>240</v>
      </c>
      <c r="L1502" s="43">
        <f t="shared" ca="1" si="301"/>
        <v>-6369.677419354839</v>
      </c>
      <c r="M1502" s="43">
        <f t="shared" ca="1" si="302"/>
        <v>3.6310395314787702</v>
      </c>
      <c r="N1502" s="44">
        <v>65</v>
      </c>
      <c r="O1502" s="45" t="str">
        <f t="shared" ca="1" si="303"/>
        <v>Nov</v>
      </c>
      <c r="P1502" s="42">
        <v>65</v>
      </c>
      <c r="Q1502" s="44">
        <f t="shared" si="304"/>
        <v>175</v>
      </c>
      <c r="R1502" s="45">
        <f t="shared" ca="1" si="305"/>
        <v>2.6923076923076925</v>
      </c>
      <c r="S1502" s="44" t="str">
        <f t="shared" ca="1" si="306"/>
        <v>GROWTH</v>
      </c>
      <c r="T1502" s="46">
        <v>275</v>
      </c>
      <c r="U1502" s="46" t="str">
        <f t="shared" ca="1" si="307"/>
        <v>Dec</v>
      </c>
      <c r="V1502" s="42">
        <v>275</v>
      </c>
      <c r="W1502" s="47">
        <f t="shared" si="308"/>
        <v>-35</v>
      </c>
      <c r="X1502" s="48">
        <f t="shared" ca="1" si="309"/>
        <v>-0.12727272727272732</v>
      </c>
      <c r="Y1502" s="47" t="str">
        <f t="shared" ca="1" si="310"/>
        <v>DEGROWTH</v>
      </c>
      <c r="Z1502" s="50">
        <v>0</v>
      </c>
      <c r="AA1502" s="50">
        <f t="shared" si="311"/>
        <v>0</v>
      </c>
      <c r="AB1502" s="27">
        <v>1000001485</v>
      </c>
    </row>
    <row r="1503" spans="1:28" s="27" customFormat="1" ht="13.8" hidden="1">
      <c r="A1503" s="39" t="s">
        <v>3061</v>
      </c>
      <c r="B1503" s="58" t="s">
        <v>87</v>
      </c>
      <c r="C1503" s="65" t="s">
        <v>3108</v>
      </c>
      <c r="D1503" s="59">
        <v>1000001486</v>
      </c>
      <c r="E1503" s="60" t="s">
        <v>3109</v>
      </c>
      <c r="F1503" s="40">
        <v>44030</v>
      </c>
      <c r="G1503" s="40" t="str">
        <f t="shared" si="299"/>
        <v>Targeted Dealer</v>
      </c>
      <c r="H1503" s="40" t="s">
        <v>113</v>
      </c>
      <c r="I1503" s="41">
        <v>175</v>
      </c>
      <c r="J1503" s="41">
        <f t="shared" ca="1" si="300"/>
        <v>3855.6451612903229</v>
      </c>
      <c r="K1503" s="42">
        <v>200</v>
      </c>
      <c r="L1503" s="43">
        <f t="shared" ca="1" si="301"/>
        <v>-3655.6451612903229</v>
      </c>
      <c r="M1503" s="43">
        <f t="shared" ca="1" si="302"/>
        <v>5.1871993306839563</v>
      </c>
      <c r="N1503" s="44">
        <v>110</v>
      </c>
      <c r="O1503" s="45" t="str">
        <f t="shared" ca="1" si="303"/>
        <v>Nov</v>
      </c>
      <c r="P1503" s="42">
        <v>110</v>
      </c>
      <c r="Q1503" s="44">
        <f t="shared" si="304"/>
        <v>90</v>
      </c>
      <c r="R1503" s="45">
        <f t="shared" ca="1" si="305"/>
        <v>0.81818181818181812</v>
      </c>
      <c r="S1503" s="44" t="str">
        <f t="shared" ca="1" si="306"/>
        <v>GROWTH</v>
      </c>
      <c r="T1503" s="46">
        <v>155</v>
      </c>
      <c r="U1503" s="46" t="str">
        <f t="shared" ca="1" si="307"/>
        <v>Dec</v>
      </c>
      <c r="V1503" s="42">
        <v>155</v>
      </c>
      <c r="W1503" s="47">
        <f t="shared" si="308"/>
        <v>45</v>
      </c>
      <c r="X1503" s="48">
        <f t="shared" ca="1" si="309"/>
        <v>0.29032258064516125</v>
      </c>
      <c r="Y1503" s="47" t="str">
        <f t="shared" ca="1" si="310"/>
        <v>GROWTH</v>
      </c>
      <c r="Z1503" s="50">
        <v>0</v>
      </c>
      <c r="AA1503" s="50">
        <f t="shared" si="311"/>
        <v>1</v>
      </c>
      <c r="AB1503" s="27">
        <v>1000001486</v>
      </c>
    </row>
    <row r="1504" spans="1:28" s="27" customFormat="1" ht="13.8" hidden="1">
      <c r="A1504" s="39" t="s">
        <v>3061</v>
      </c>
      <c r="B1504" s="58" t="s">
        <v>87</v>
      </c>
      <c r="C1504" s="65" t="s">
        <v>3110</v>
      </c>
      <c r="D1504" s="59">
        <v>1000001504</v>
      </c>
      <c r="E1504" s="60" t="s">
        <v>3111</v>
      </c>
      <c r="F1504" s="40">
        <v>44232</v>
      </c>
      <c r="G1504" s="40" t="str">
        <f t="shared" si="299"/>
        <v>Targeted Dealer</v>
      </c>
      <c r="H1504" s="40"/>
      <c r="I1504" s="41">
        <v>30</v>
      </c>
      <c r="J1504" s="41">
        <f t="shared" ca="1" si="300"/>
        <v>660.9677419354839</v>
      </c>
      <c r="K1504" s="42">
        <v>99</v>
      </c>
      <c r="L1504" s="43">
        <f t="shared" ca="1" si="301"/>
        <v>-561.9677419354839</v>
      </c>
      <c r="M1504" s="43">
        <f t="shared" ca="1" si="302"/>
        <v>14.978038067349926</v>
      </c>
      <c r="N1504" s="44">
        <v>0</v>
      </c>
      <c r="O1504" s="45" t="str">
        <f t="shared" ca="1" si="303"/>
        <v>Nov</v>
      </c>
      <c r="P1504" s="42">
        <v>0</v>
      </c>
      <c r="Q1504" s="44">
        <f t="shared" si="304"/>
        <v>99</v>
      </c>
      <c r="R1504" s="45">
        <f t="shared" ca="1" si="305"/>
        <v>0</v>
      </c>
      <c r="S1504" s="44" t="b">
        <f t="shared" si="306"/>
        <v>0</v>
      </c>
      <c r="T1504" s="46">
        <v>0</v>
      </c>
      <c r="U1504" s="46" t="str">
        <f t="shared" ca="1" si="307"/>
        <v>Dec</v>
      </c>
      <c r="V1504" s="42">
        <v>0</v>
      </c>
      <c r="W1504" s="47">
        <f t="shared" si="308"/>
        <v>99</v>
      </c>
      <c r="X1504" s="48">
        <f t="shared" ca="1" si="309"/>
        <v>0</v>
      </c>
      <c r="Y1504" s="47" t="b">
        <f t="shared" si="310"/>
        <v>0</v>
      </c>
      <c r="Z1504" s="50">
        <v>0</v>
      </c>
      <c r="AA1504" s="50">
        <f t="shared" si="311"/>
        <v>0</v>
      </c>
      <c r="AB1504" s="27">
        <v>1000001504</v>
      </c>
    </row>
    <row r="1505" spans="1:28" s="27" customFormat="1" ht="13.8" hidden="1">
      <c r="A1505" s="39" t="s">
        <v>3061</v>
      </c>
      <c r="B1505" s="58" t="s">
        <v>87</v>
      </c>
      <c r="C1505" s="65" t="s">
        <v>3112</v>
      </c>
      <c r="D1505" s="59">
        <v>1000002006</v>
      </c>
      <c r="E1505" s="60" t="s">
        <v>3113</v>
      </c>
      <c r="F1505" s="40">
        <v>44478</v>
      </c>
      <c r="G1505" s="40" t="str">
        <f t="shared" si="299"/>
        <v>Targeted Dealer</v>
      </c>
      <c r="H1505" s="40" t="s">
        <v>113</v>
      </c>
      <c r="I1505" s="41">
        <v>325</v>
      </c>
      <c r="J1505" s="41">
        <f t="shared" ca="1" si="300"/>
        <v>7160.4838709677424</v>
      </c>
      <c r="K1505" s="42">
        <v>180</v>
      </c>
      <c r="L1505" s="43">
        <f t="shared" ca="1" si="301"/>
        <v>-6980.4838709677424</v>
      </c>
      <c r="M1505" s="43">
        <f t="shared" ca="1" si="302"/>
        <v>2.5137965987160715</v>
      </c>
      <c r="N1505" s="44">
        <v>200</v>
      </c>
      <c r="O1505" s="45" t="str">
        <f t="shared" ca="1" si="303"/>
        <v>Nov</v>
      </c>
      <c r="P1505" s="42">
        <v>200</v>
      </c>
      <c r="Q1505" s="44">
        <f t="shared" si="304"/>
        <v>-20</v>
      </c>
      <c r="R1505" s="45">
        <f t="shared" ca="1" si="305"/>
        <v>-9.9999999999999978E-2</v>
      </c>
      <c r="S1505" s="44" t="str">
        <f t="shared" ca="1" si="306"/>
        <v>DEGROWTH</v>
      </c>
      <c r="T1505" s="46">
        <v>300</v>
      </c>
      <c r="U1505" s="46" t="str">
        <f t="shared" ca="1" si="307"/>
        <v>Dec</v>
      </c>
      <c r="V1505" s="42">
        <v>300</v>
      </c>
      <c r="W1505" s="47">
        <f t="shared" si="308"/>
        <v>-120</v>
      </c>
      <c r="X1505" s="48">
        <f t="shared" ca="1" si="309"/>
        <v>-0.4</v>
      </c>
      <c r="Y1505" s="47" t="str">
        <f t="shared" ca="1" si="310"/>
        <v>DEGROWTH</v>
      </c>
      <c r="Z1505" s="50">
        <v>0</v>
      </c>
      <c r="AA1505" s="50">
        <f t="shared" si="311"/>
        <v>1</v>
      </c>
      <c r="AB1505" s="27">
        <v>1000002006</v>
      </c>
    </row>
    <row r="1506" spans="1:28" s="27" customFormat="1" ht="13.8" hidden="1">
      <c r="A1506" s="39" t="s">
        <v>3061</v>
      </c>
      <c r="B1506" s="58" t="s">
        <v>87</v>
      </c>
      <c r="C1506" s="65" t="s">
        <v>3114</v>
      </c>
      <c r="D1506" s="59">
        <v>1000002015</v>
      </c>
      <c r="E1506" s="60" t="s">
        <v>3115</v>
      </c>
      <c r="F1506" s="40">
        <v>44495</v>
      </c>
      <c r="G1506" s="40" t="str">
        <f t="shared" si="299"/>
        <v>-</v>
      </c>
      <c r="H1506" s="40"/>
      <c r="I1506" s="41">
        <v>0</v>
      </c>
      <c r="J1506" s="41">
        <f t="shared" ca="1" si="300"/>
        <v>0</v>
      </c>
      <c r="K1506" s="42">
        <v>0</v>
      </c>
      <c r="L1506" s="43">
        <f t="shared" ca="1" si="301"/>
        <v>0</v>
      </c>
      <c r="M1506" s="43" t="str">
        <f t="shared" ca="1" si="302"/>
        <v>-</v>
      </c>
      <c r="N1506" s="44">
        <v>0</v>
      </c>
      <c r="O1506" s="45" t="str">
        <f t="shared" ca="1" si="303"/>
        <v>Nov</v>
      </c>
      <c r="P1506" s="42">
        <v>0</v>
      </c>
      <c r="Q1506" s="44">
        <f t="shared" si="304"/>
        <v>0</v>
      </c>
      <c r="R1506" s="45">
        <f t="shared" ca="1" si="305"/>
        <v>0</v>
      </c>
      <c r="S1506" s="44" t="b">
        <f t="shared" si="306"/>
        <v>0</v>
      </c>
      <c r="T1506" s="46">
        <v>8</v>
      </c>
      <c r="U1506" s="46" t="str">
        <f t="shared" ca="1" si="307"/>
        <v>Dec</v>
      </c>
      <c r="V1506" s="42">
        <v>8</v>
      </c>
      <c r="W1506" s="47">
        <f t="shared" si="308"/>
        <v>-8</v>
      </c>
      <c r="X1506" s="48">
        <f t="shared" ca="1" si="309"/>
        <v>-1</v>
      </c>
      <c r="Y1506" s="47" t="str">
        <f t="shared" ca="1" si="310"/>
        <v>DEGROWTH</v>
      </c>
      <c r="Z1506" s="50">
        <v>1</v>
      </c>
      <c r="AA1506" s="50">
        <f t="shared" si="311"/>
        <v>0</v>
      </c>
      <c r="AB1506" s="27">
        <v>1000002015</v>
      </c>
    </row>
    <row r="1507" spans="1:28" s="27" customFormat="1" ht="13.8" hidden="1">
      <c r="A1507" s="39" t="s">
        <v>3061</v>
      </c>
      <c r="B1507" s="58" t="s">
        <v>87</v>
      </c>
      <c r="C1507" s="65" t="s">
        <v>3116</v>
      </c>
      <c r="D1507" s="59">
        <v>1000002041</v>
      </c>
      <c r="E1507" s="60" t="s">
        <v>3117</v>
      </c>
      <c r="F1507" s="40">
        <v>44501</v>
      </c>
      <c r="G1507" s="40" t="str">
        <f t="shared" si="299"/>
        <v>Targeted Dealer</v>
      </c>
      <c r="H1507" s="40" t="s">
        <v>113</v>
      </c>
      <c r="I1507" s="41">
        <v>175</v>
      </c>
      <c r="J1507" s="41">
        <f t="shared" ca="1" si="300"/>
        <v>3855.6451612903229</v>
      </c>
      <c r="K1507" s="42">
        <v>125</v>
      </c>
      <c r="L1507" s="43">
        <f t="shared" ca="1" si="301"/>
        <v>-3730.6451612903229</v>
      </c>
      <c r="M1507" s="43">
        <f t="shared" ca="1" si="302"/>
        <v>3.2419995816774727</v>
      </c>
      <c r="N1507" s="44">
        <v>105</v>
      </c>
      <c r="O1507" s="45" t="str">
        <f t="shared" ca="1" si="303"/>
        <v>Nov</v>
      </c>
      <c r="P1507" s="42">
        <v>105</v>
      </c>
      <c r="Q1507" s="44">
        <f t="shared" si="304"/>
        <v>20</v>
      </c>
      <c r="R1507" s="45">
        <f t="shared" ca="1" si="305"/>
        <v>0.19047619047619047</v>
      </c>
      <c r="S1507" s="44" t="str">
        <f t="shared" ca="1" si="306"/>
        <v>GROWTH</v>
      </c>
      <c r="T1507" s="46">
        <v>150</v>
      </c>
      <c r="U1507" s="46" t="str">
        <f t="shared" ca="1" si="307"/>
        <v>Dec</v>
      </c>
      <c r="V1507" s="42">
        <v>150</v>
      </c>
      <c r="W1507" s="47">
        <f t="shared" si="308"/>
        <v>-25</v>
      </c>
      <c r="X1507" s="48">
        <f t="shared" ca="1" si="309"/>
        <v>-0.16666666666666663</v>
      </c>
      <c r="Y1507" s="47" t="str">
        <f t="shared" ca="1" si="310"/>
        <v>DEGROWTH</v>
      </c>
      <c r="Z1507" s="50">
        <v>0</v>
      </c>
      <c r="AA1507" s="50">
        <f t="shared" si="311"/>
        <v>1</v>
      </c>
      <c r="AB1507" s="27">
        <v>1000002041</v>
      </c>
    </row>
    <row r="1508" spans="1:28" s="27" customFormat="1" ht="13.8" hidden="1">
      <c r="A1508" s="39" t="s">
        <v>3061</v>
      </c>
      <c r="B1508" s="58" t="s">
        <v>87</v>
      </c>
      <c r="C1508" s="65" t="s">
        <v>3118</v>
      </c>
      <c r="D1508" s="59">
        <v>1000002044</v>
      </c>
      <c r="E1508" s="60" t="s">
        <v>3119</v>
      </c>
      <c r="F1508" s="40">
        <v>44501</v>
      </c>
      <c r="G1508" s="40" t="str">
        <f t="shared" si="299"/>
        <v>Targeted Dealer</v>
      </c>
      <c r="H1508" s="40"/>
      <c r="I1508" s="41">
        <v>850</v>
      </c>
      <c r="J1508" s="41">
        <f t="shared" ca="1" si="300"/>
        <v>18727.419354838708</v>
      </c>
      <c r="K1508" s="42">
        <v>741</v>
      </c>
      <c r="L1508" s="43">
        <f t="shared" ca="1" si="301"/>
        <v>-17986.419354838708</v>
      </c>
      <c r="M1508" s="43">
        <f t="shared" ca="1" si="302"/>
        <v>3.9567651365084839</v>
      </c>
      <c r="N1508" s="44">
        <v>774</v>
      </c>
      <c r="O1508" s="45" t="str">
        <f t="shared" ca="1" si="303"/>
        <v>Nov</v>
      </c>
      <c r="P1508" s="42">
        <v>774</v>
      </c>
      <c r="Q1508" s="44">
        <f t="shared" si="304"/>
        <v>-33</v>
      </c>
      <c r="R1508" s="45">
        <f t="shared" ca="1" si="305"/>
        <v>-4.2635658914728647E-2</v>
      </c>
      <c r="S1508" s="44" t="str">
        <f t="shared" ca="1" si="306"/>
        <v>DEGROWTH</v>
      </c>
      <c r="T1508" s="46">
        <v>941</v>
      </c>
      <c r="U1508" s="46" t="str">
        <f t="shared" ca="1" si="307"/>
        <v>Dec</v>
      </c>
      <c r="V1508" s="42">
        <v>941</v>
      </c>
      <c r="W1508" s="47">
        <f t="shared" si="308"/>
        <v>-200</v>
      </c>
      <c r="X1508" s="48">
        <f t="shared" ca="1" si="309"/>
        <v>-0.21253985122210417</v>
      </c>
      <c r="Y1508" s="47" t="str">
        <f t="shared" ca="1" si="310"/>
        <v>DEGROWTH</v>
      </c>
      <c r="Z1508" s="50">
        <v>0</v>
      </c>
      <c r="AA1508" s="50">
        <f t="shared" si="311"/>
        <v>0</v>
      </c>
      <c r="AB1508" s="27">
        <v>1000002044</v>
      </c>
    </row>
    <row r="1509" spans="1:28" s="27" customFormat="1" ht="13.8" hidden="1">
      <c r="A1509" s="39" t="s">
        <v>3061</v>
      </c>
      <c r="B1509" s="58" t="s">
        <v>87</v>
      </c>
      <c r="C1509" s="65" t="s">
        <v>3120</v>
      </c>
      <c r="D1509" s="59">
        <v>1000002547</v>
      </c>
      <c r="E1509" s="60" t="s">
        <v>3121</v>
      </c>
      <c r="F1509" s="40">
        <v>44610</v>
      </c>
      <c r="G1509" s="40" t="str">
        <f t="shared" si="299"/>
        <v>-</v>
      </c>
      <c r="H1509" s="40"/>
      <c r="I1509" s="41">
        <v>0</v>
      </c>
      <c r="J1509" s="41">
        <f t="shared" ca="1" si="300"/>
        <v>0</v>
      </c>
      <c r="K1509" s="42">
        <v>0</v>
      </c>
      <c r="L1509" s="43">
        <f t="shared" ca="1" si="301"/>
        <v>0</v>
      </c>
      <c r="M1509" s="43" t="str">
        <f t="shared" ca="1" si="302"/>
        <v>-</v>
      </c>
      <c r="N1509" s="44">
        <v>0</v>
      </c>
      <c r="O1509" s="45" t="str">
        <f t="shared" ca="1" si="303"/>
        <v>Nov</v>
      </c>
      <c r="P1509" s="42">
        <v>0</v>
      </c>
      <c r="Q1509" s="44">
        <f t="shared" si="304"/>
        <v>0</v>
      </c>
      <c r="R1509" s="45">
        <f t="shared" ca="1" si="305"/>
        <v>0</v>
      </c>
      <c r="S1509" s="44" t="b">
        <f t="shared" si="306"/>
        <v>0</v>
      </c>
      <c r="T1509" s="46">
        <v>0</v>
      </c>
      <c r="U1509" s="46" t="str">
        <f t="shared" ca="1" si="307"/>
        <v>Dec</v>
      </c>
      <c r="V1509" s="42">
        <v>0</v>
      </c>
      <c r="W1509" s="47">
        <f t="shared" si="308"/>
        <v>0</v>
      </c>
      <c r="X1509" s="48">
        <f t="shared" ca="1" si="309"/>
        <v>0</v>
      </c>
      <c r="Y1509" s="47" t="b">
        <f t="shared" si="310"/>
        <v>0</v>
      </c>
      <c r="Z1509" s="50">
        <v>1</v>
      </c>
      <c r="AA1509" s="50">
        <f t="shared" si="311"/>
        <v>0</v>
      </c>
      <c r="AB1509" s="27">
        <v>1000002547</v>
      </c>
    </row>
    <row r="1510" spans="1:28" s="27" customFormat="1" ht="13.8" hidden="1">
      <c r="A1510" s="39" t="s">
        <v>3061</v>
      </c>
      <c r="B1510" s="58" t="s">
        <v>87</v>
      </c>
      <c r="C1510" s="65" t="s">
        <v>3122</v>
      </c>
      <c r="D1510" s="59">
        <v>1000002772</v>
      </c>
      <c r="E1510" s="60" t="s">
        <v>3123</v>
      </c>
      <c r="F1510" s="40">
        <v>44692</v>
      </c>
      <c r="G1510" s="40" t="str">
        <f t="shared" si="299"/>
        <v>Targeted Dealer</v>
      </c>
      <c r="H1510" s="40"/>
      <c r="I1510" s="41">
        <v>125</v>
      </c>
      <c r="J1510" s="41">
        <f t="shared" ca="1" si="300"/>
        <v>2754.0322580645161</v>
      </c>
      <c r="K1510" s="42">
        <v>54</v>
      </c>
      <c r="L1510" s="43">
        <f t="shared" ca="1" si="301"/>
        <v>-2700.0322580645161</v>
      </c>
      <c r="M1510" s="43">
        <f t="shared" ca="1" si="302"/>
        <v>1.9607613469985359</v>
      </c>
      <c r="N1510" s="44">
        <v>43</v>
      </c>
      <c r="O1510" s="45" t="str">
        <f t="shared" ca="1" si="303"/>
        <v>Nov</v>
      </c>
      <c r="P1510" s="42">
        <v>43</v>
      </c>
      <c r="Q1510" s="44">
        <f t="shared" si="304"/>
        <v>11</v>
      </c>
      <c r="R1510" s="45">
        <f t="shared" ca="1" si="305"/>
        <v>0.2558139534883721</v>
      </c>
      <c r="S1510" s="44" t="str">
        <f t="shared" ca="1" si="306"/>
        <v>GROWTH</v>
      </c>
      <c r="T1510" s="46">
        <v>116.5</v>
      </c>
      <c r="U1510" s="46" t="str">
        <f t="shared" ca="1" si="307"/>
        <v>Dec</v>
      </c>
      <c r="V1510" s="42">
        <v>116.5</v>
      </c>
      <c r="W1510" s="47">
        <f t="shared" si="308"/>
        <v>-62.5</v>
      </c>
      <c r="X1510" s="48">
        <f t="shared" ca="1" si="309"/>
        <v>-0.53648068669527893</v>
      </c>
      <c r="Y1510" s="47" t="str">
        <f t="shared" ca="1" si="310"/>
        <v>DEGROWTH</v>
      </c>
      <c r="Z1510" s="50">
        <v>0</v>
      </c>
      <c r="AA1510" s="50">
        <f t="shared" si="311"/>
        <v>0</v>
      </c>
      <c r="AB1510" s="27">
        <v>1000002772</v>
      </c>
    </row>
    <row r="1511" spans="1:28" s="27" customFormat="1" ht="13.8" hidden="1">
      <c r="A1511" s="39" t="s">
        <v>3061</v>
      </c>
      <c r="B1511" s="58" t="s">
        <v>87</v>
      </c>
      <c r="C1511" s="65" t="s">
        <v>3124</v>
      </c>
      <c r="D1511" s="59">
        <v>1000002851</v>
      </c>
      <c r="E1511" s="60" t="s">
        <v>3125</v>
      </c>
      <c r="F1511" s="40">
        <v>44744</v>
      </c>
      <c r="G1511" s="40" t="str">
        <f t="shared" si="299"/>
        <v>Targeted Dealer</v>
      </c>
      <c r="H1511" s="40" t="s">
        <v>113</v>
      </c>
      <c r="I1511" s="41">
        <v>110</v>
      </c>
      <c r="J1511" s="41">
        <f t="shared" ca="1" si="300"/>
        <v>2423.5483870967741</v>
      </c>
      <c r="K1511" s="42">
        <v>165</v>
      </c>
      <c r="L1511" s="43">
        <f t="shared" ca="1" si="301"/>
        <v>-2258.5483870967741</v>
      </c>
      <c r="M1511" s="43">
        <f t="shared" ca="1" si="302"/>
        <v>6.8081991215226942</v>
      </c>
      <c r="N1511" s="44">
        <v>80</v>
      </c>
      <c r="O1511" s="45" t="str">
        <f t="shared" ca="1" si="303"/>
        <v>Nov</v>
      </c>
      <c r="P1511" s="42">
        <v>80</v>
      </c>
      <c r="Q1511" s="44">
        <f t="shared" si="304"/>
        <v>85</v>
      </c>
      <c r="R1511" s="45">
        <f t="shared" ca="1" si="305"/>
        <v>1.0625</v>
      </c>
      <c r="S1511" s="44" t="str">
        <f t="shared" ca="1" si="306"/>
        <v>GROWTH</v>
      </c>
      <c r="T1511" s="46">
        <v>100</v>
      </c>
      <c r="U1511" s="46" t="str">
        <f t="shared" ca="1" si="307"/>
        <v>Dec</v>
      </c>
      <c r="V1511" s="42">
        <v>100</v>
      </c>
      <c r="W1511" s="47">
        <f t="shared" si="308"/>
        <v>65</v>
      </c>
      <c r="X1511" s="48">
        <f t="shared" ca="1" si="309"/>
        <v>0.64999999999999991</v>
      </c>
      <c r="Y1511" s="47" t="str">
        <f t="shared" ca="1" si="310"/>
        <v>GROWTH</v>
      </c>
      <c r="Z1511" s="50">
        <v>0</v>
      </c>
      <c r="AA1511" s="50">
        <f t="shared" si="311"/>
        <v>1</v>
      </c>
      <c r="AB1511" s="27">
        <v>1000002851</v>
      </c>
    </row>
    <row r="1512" spans="1:28" s="27" customFormat="1" ht="13.8" hidden="1">
      <c r="A1512" s="39" t="s">
        <v>3061</v>
      </c>
      <c r="B1512" s="58" t="s">
        <v>87</v>
      </c>
      <c r="C1512" s="65" t="s">
        <v>3126</v>
      </c>
      <c r="D1512" s="59">
        <v>1000002867</v>
      </c>
      <c r="E1512" s="60" t="s">
        <v>3127</v>
      </c>
      <c r="F1512" s="40">
        <v>44768</v>
      </c>
      <c r="G1512" s="40" t="str">
        <f t="shared" si="299"/>
        <v>Targeted Dealer</v>
      </c>
      <c r="H1512" s="40"/>
      <c r="I1512" s="41">
        <v>50</v>
      </c>
      <c r="J1512" s="41">
        <f t="shared" ca="1" si="300"/>
        <v>1101.6129032258063</v>
      </c>
      <c r="K1512" s="42">
        <v>40</v>
      </c>
      <c r="L1512" s="43">
        <f t="shared" ca="1" si="301"/>
        <v>-1061.6129032258063</v>
      </c>
      <c r="M1512" s="43">
        <f t="shared" ca="1" si="302"/>
        <v>3.6310395314787702</v>
      </c>
      <c r="N1512" s="44">
        <v>16</v>
      </c>
      <c r="O1512" s="45" t="str">
        <f t="shared" ca="1" si="303"/>
        <v>Nov</v>
      </c>
      <c r="P1512" s="42">
        <v>16</v>
      </c>
      <c r="Q1512" s="44">
        <f t="shared" si="304"/>
        <v>24</v>
      </c>
      <c r="R1512" s="45">
        <f t="shared" ca="1" si="305"/>
        <v>1.5</v>
      </c>
      <c r="S1512" s="44" t="str">
        <f t="shared" ca="1" si="306"/>
        <v>GROWTH</v>
      </c>
      <c r="T1512" s="46">
        <v>72</v>
      </c>
      <c r="U1512" s="46" t="str">
        <f t="shared" ca="1" si="307"/>
        <v>Dec</v>
      </c>
      <c r="V1512" s="42">
        <v>72</v>
      </c>
      <c r="W1512" s="47">
        <f t="shared" si="308"/>
        <v>-32</v>
      </c>
      <c r="X1512" s="48">
        <f t="shared" ca="1" si="309"/>
        <v>-0.44444444444444442</v>
      </c>
      <c r="Y1512" s="47" t="str">
        <f t="shared" ca="1" si="310"/>
        <v>DEGROWTH</v>
      </c>
      <c r="Z1512" s="50">
        <v>0</v>
      </c>
      <c r="AA1512" s="50">
        <f t="shared" si="311"/>
        <v>0</v>
      </c>
      <c r="AB1512" s="27">
        <v>1000002867</v>
      </c>
    </row>
    <row r="1513" spans="1:28" s="27" customFormat="1" ht="13.8" hidden="1">
      <c r="A1513" s="39" t="s">
        <v>3061</v>
      </c>
      <c r="B1513" s="58" t="s">
        <v>87</v>
      </c>
      <c r="C1513" s="65" t="s">
        <v>3128</v>
      </c>
      <c r="D1513" s="59">
        <v>1000002981</v>
      </c>
      <c r="E1513" s="58" t="s">
        <v>3129</v>
      </c>
      <c r="F1513" s="40">
        <v>44830</v>
      </c>
      <c r="G1513" s="40" t="str">
        <f t="shared" si="299"/>
        <v>Targeted Dealer</v>
      </c>
      <c r="H1513" s="40" t="s">
        <v>113</v>
      </c>
      <c r="I1513" s="41">
        <v>400</v>
      </c>
      <c r="J1513" s="41">
        <f t="shared" ca="1" si="300"/>
        <v>8812.9032258064508</v>
      </c>
      <c r="K1513" s="42">
        <v>510</v>
      </c>
      <c r="L1513" s="43">
        <f t="shared" ca="1" si="301"/>
        <v>-8302.9032258064508</v>
      </c>
      <c r="M1513" s="43">
        <f t="shared" ca="1" si="302"/>
        <v>5.7869692532942905</v>
      </c>
      <c r="N1513" s="44">
        <v>275</v>
      </c>
      <c r="O1513" s="45" t="str">
        <f t="shared" ca="1" si="303"/>
        <v>Nov</v>
      </c>
      <c r="P1513" s="42">
        <v>275</v>
      </c>
      <c r="Q1513" s="44">
        <f t="shared" si="304"/>
        <v>235</v>
      </c>
      <c r="R1513" s="45">
        <f t="shared" ca="1" si="305"/>
        <v>0.8545454545454545</v>
      </c>
      <c r="S1513" s="44" t="str">
        <f t="shared" ca="1" si="306"/>
        <v>GROWTH</v>
      </c>
      <c r="T1513" s="46">
        <v>350</v>
      </c>
      <c r="U1513" s="46" t="str">
        <f t="shared" ca="1" si="307"/>
        <v>Dec</v>
      </c>
      <c r="V1513" s="42">
        <v>350</v>
      </c>
      <c r="W1513" s="47">
        <f t="shared" si="308"/>
        <v>160</v>
      </c>
      <c r="X1513" s="48">
        <f t="shared" ca="1" si="309"/>
        <v>0.45714285714285707</v>
      </c>
      <c r="Y1513" s="47" t="str">
        <f t="shared" ca="1" si="310"/>
        <v>GROWTH</v>
      </c>
      <c r="Z1513" s="50">
        <v>0</v>
      </c>
      <c r="AA1513" s="50">
        <f t="shared" si="311"/>
        <v>1</v>
      </c>
      <c r="AB1513" s="27">
        <v>1000002981</v>
      </c>
    </row>
    <row r="1514" spans="1:28" s="27" customFormat="1" ht="13.8" hidden="1">
      <c r="A1514" s="39" t="s">
        <v>3061</v>
      </c>
      <c r="B1514" s="58" t="s">
        <v>87</v>
      </c>
      <c r="C1514" s="65" t="s">
        <v>3130</v>
      </c>
      <c r="D1514" s="59">
        <v>1000003242</v>
      </c>
      <c r="E1514" s="58" t="s">
        <v>3131</v>
      </c>
      <c r="F1514" s="40">
        <v>44936</v>
      </c>
      <c r="G1514" s="40" t="str">
        <f t="shared" si="299"/>
        <v>Targeted Dealer</v>
      </c>
      <c r="H1514" s="40" t="s">
        <v>113</v>
      </c>
      <c r="I1514" s="41">
        <v>300</v>
      </c>
      <c r="J1514" s="41">
        <f t="shared" ca="1" si="300"/>
        <v>6609.677419354839</v>
      </c>
      <c r="K1514" s="42">
        <v>158</v>
      </c>
      <c r="L1514" s="43">
        <f t="shared" ca="1" si="301"/>
        <v>-6451.677419354839</v>
      </c>
      <c r="M1514" s="43">
        <f t="shared" ca="1" si="302"/>
        <v>2.3904343582235237</v>
      </c>
      <c r="N1514" s="44">
        <v>338</v>
      </c>
      <c r="O1514" s="45" t="str">
        <f t="shared" ca="1" si="303"/>
        <v>Nov</v>
      </c>
      <c r="P1514" s="42">
        <v>338</v>
      </c>
      <c r="Q1514" s="44">
        <f t="shared" si="304"/>
        <v>-180</v>
      </c>
      <c r="R1514" s="45">
        <f t="shared" ca="1" si="305"/>
        <v>-0.53254437869822491</v>
      </c>
      <c r="S1514" s="44" t="str">
        <f t="shared" ca="1" si="306"/>
        <v>DEGROWTH</v>
      </c>
      <c r="T1514" s="46">
        <v>208</v>
      </c>
      <c r="U1514" s="46" t="str">
        <f t="shared" ca="1" si="307"/>
        <v>Dec</v>
      </c>
      <c r="V1514" s="42">
        <v>208</v>
      </c>
      <c r="W1514" s="47">
        <f t="shared" si="308"/>
        <v>-50</v>
      </c>
      <c r="X1514" s="48">
        <f t="shared" ca="1" si="309"/>
        <v>-0.24038461538461542</v>
      </c>
      <c r="Y1514" s="47" t="str">
        <f t="shared" ca="1" si="310"/>
        <v>DEGROWTH</v>
      </c>
      <c r="Z1514" s="50">
        <v>0</v>
      </c>
      <c r="AA1514" s="50">
        <f t="shared" si="311"/>
        <v>1</v>
      </c>
      <c r="AB1514" s="27">
        <v>1000003242</v>
      </c>
    </row>
    <row r="1515" spans="1:28" s="27" customFormat="1" ht="13.8" hidden="1">
      <c r="A1515" s="39" t="s">
        <v>3061</v>
      </c>
      <c r="B1515" s="58" t="s">
        <v>87</v>
      </c>
      <c r="C1515" s="65" t="s">
        <v>3132</v>
      </c>
      <c r="D1515" s="59">
        <v>1000003373</v>
      </c>
      <c r="E1515" s="58" t="s">
        <v>3133</v>
      </c>
      <c r="F1515" s="40">
        <v>44977</v>
      </c>
      <c r="G1515" s="40" t="str">
        <f t="shared" si="299"/>
        <v>Targeted Dealer</v>
      </c>
      <c r="H1515" s="40"/>
      <c r="I1515" s="41">
        <v>60</v>
      </c>
      <c r="J1515" s="41">
        <f t="shared" ca="1" si="300"/>
        <v>1321.9354838709678</v>
      </c>
      <c r="K1515" s="42">
        <v>59</v>
      </c>
      <c r="L1515" s="43">
        <f t="shared" ca="1" si="301"/>
        <v>-1262.9354838709678</v>
      </c>
      <c r="M1515" s="43">
        <f t="shared" ca="1" si="302"/>
        <v>4.4631527574426544</v>
      </c>
      <c r="N1515" s="44">
        <v>75</v>
      </c>
      <c r="O1515" s="45" t="str">
        <f t="shared" ca="1" si="303"/>
        <v>Nov</v>
      </c>
      <c r="P1515" s="42">
        <v>75</v>
      </c>
      <c r="Q1515" s="44">
        <f t="shared" si="304"/>
        <v>-16</v>
      </c>
      <c r="R1515" s="45">
        <f t="shared" ca="1" si="305"/>
        <v>-0.21333333333333337</v>
      </c>
      <c r="S1515" s="44" t="str">
        <f t="shared" ca="1" si="306"/>
        <v>DEGROWTH</v>
      </c>
      <c r="T1515" s="46">
        <v>25</v>
      </c>
      <c r="U1515" s="46" t="str">
        <f t="shared" ca="1" si="307"/>
        <v>Dec</v>
      </c>
      <c r="V1515" s="42">
        <v>25</v>
      </c>
      <c r="W1515" s="47">
        <f t="shared" si="308"/>
        <v>34</v>
      </c>
      <c r="X1515" s="48">
        <f t="shared" ca="1" si="309"/>
        <v>1.3599999999999999</v>
      </c>
      <c r="Y1515" s="47" t="str">
        <f t="shared" ca="1" si="310"/>
        <v>GROWTH</v>
      </c>
      <c r="Z1515" s="50">
        <v>0</v>
      </c>
      <c r="AA1515" s="50">
        <f t="shared" si="311"/>
        <v>0</v>
      </c>
      <c r="AB1515" s="27">
        <v>1000003373</v>
      </c>
    </row>
    <row r="1516" spans="1:28" s="27" customFormat="1" ht="13.8" hidden="1">
      <c r="A1516" s="39" t="s">
        <v>3061</v>
      </c>
      <c r="B1516" s="58" t="s">
        <v>87</v>
      </c>
      <c r="C1516" s="65" t="s">
        <v>3134</v>
      </c>
      <c r="D1516" s="59">
        <v>1000003505</v>
      </c>
      <c r="E1516" s="58" t="s">
        <v>3135</v>
      </c>
      <c r="F1516" s="40">
        <v>45045</v>
      </c>
      <c r="G1516" s="40" t="str">
        <f t="shared" si="299"/>
        <v>Targeted Dealer</v>
      </c>
      <c r="H1516" s="40" t="s">
        <v>113</v>
      </c>
      <c r="I1516" s="41">
        <v>700</v>
      </c>
      <c r="J1516" s="41">
        <f t="shared" ca="1" si="300"/>
        <v>15422.580645161292</v>
      </c>
      <c r="K1516" s="42">
        <v>465</v>
      </c>
      <c r="L1516" s="43">
        <f t="shared" ca="1" si="301"/>
        <v>-14957.580645161292</v>
      </c>
      <c r="M1516" s="43">
        <f t="shared" ca="1" si="302"/>
        <v>3.0150596109600496</v>
      </c>
      <c r="N1516" s="44">
        <v>440</v>
      </c>
      <c r="O1516" s="45" t="str">
        <f t="shared" ca="1" si="303"/>
        <v>Nov</v>
      </c>
      <c r="P1516" s="42">
        <v>440</v>
      </c>
      <c r="Q1516" s="44">
        <f t="shared" si="304"/>
        <v>25</v>
      </c>
      <c r="R1516" s="45">
        <f t="shared" ca="1" si="305"/>
        <v>5.6818181818181879E-2</v>
      </c>
      <c r="S1516" s="44" t="str">
        <f t="shared" ca="1" si="306"/>
        <v>GROWTH</v>
      </c>
      <c r="T1516" s="46">
        <v>680</v>
      </c>
      <c r="U1516" s="46" t="str">
        <f t="shared" ca="1" si="307"/>
        <v>Dec</v>
      </c>
      <c r="V1516" s="42">
        <v>680</v>
      </c>
      <c r="W1516" s="47">
        <f t="shared" si="308"/>
        <v>-215</v>
      </c>
      <c r="X1516" s="48">
        <f t="shared" ca="1" si="309"/>
        <v>-0.31617647058823528</v>
      </c>
      <c r="Y1516" s="47" t="str">
        <f t="shared" ca="1" si="310"/>
        <v>DEGROWTH</v>
      </c>
      <c r="Z1516" s="50">
        <v>0</v>
      </c>
      <c r="AA1516" s="50">
        <f t="shared" si="311"/>
        <v>1</v>
      </c>
      <c r="AB1516" s="27">
        <v>1000003505</v>
      </c>
    </row>
    <row r="1517" spans="1:28" s="27" customFormat="1" ht="13.8" hidden="1">
      <c r="A1517" s="50" t="s">
        <v>3061</v>
      </c>
      <c r="B1517" s="63" t="s">
        <v>87</v>
      </c>
      <c r="C1517" s="63" t="s">
        <v>3136</v>
      </c>
      <c r="D1517" s="63">
        <v>1000003877</v>
      </c>
      <c r="E1517" s="63" t="s">
        <v>3137</v>
      </c>
      <c r="F1517" s="40">
        <v>45351</v>
      </c>
      <c r="G1517" s="40" t="str">
        <f t="shared" si="299"/>
        <v>Targeted Dealer</v>
      </c>
      <c r="H1517" s="40"/>
      <c r="I1517" s="41">
        <v>200</v>
      </c>
      <c r="J1517" s="41">
        <f t="shared" ca="1" si="300"/>
        <v>4406.4516129032254</v>
      </c>
      <c r="K1517" s="42">
        <v>210</v>
      </c>
      <c r="L1517" s="43">
        <f t="shared" ca="1" si="301"/>
        <v>-4196.4516129032254</v>
      </c>
      <c r="M1517" s="43">
        <f t="shared" ca="1" si="302"/>
        <v>4.7657393850658858</v>
      </c>
      <c r="N1517" s="44">
        <v>150</v>
      </c>
      <c r="O1517" s="45" t="str">
        <f t="shared" ca="1" si="303"/>
        <v>Nov</v>
      </c>
      <c r="P1517" s="42">
        <v>150</v>
      </c>
      <c r="Q1517" s="44">
        <f t="shared" si="304"/>
        <v>60</v>
      </c>
      <c r="R1517" s="45">
        <f t="shared" ca="1" si="305"/>
        <v>0.39999999999999991</v>
      </c>
      <c r="S1517" s="44" t="str">
        <f t="shared" ca="1" si="306"/>
        <v>GROWTH</v>
      </c>
      <c r="T1517" s="46">
        <v>0</v>
      </c>
      <c r="U1517" s="46" t="str">
        <f t="shared" ca="1" si="307"/>
        <v>Dec</v>
      </c>
      <c r="V1517" s="42">
        <v>0</v>
      </c>
      <c r="W1517" s="47">
        <f t="shared" si="308"/>
        <v>210</v>
      </c>
      <c r="X1517" s="48">
        <f t="shared" ca="1" si="309"/>
        <v>0</v>
      </c>
      <c r="Y1517" s="47" t="b">
        <f t="shared" si="310"/>
        <v>0</v>
      </c>
      <c r="Z1517" s="50">
        <v>0</v>
      </c>
      <c r="AA1517" s="50">
        <f t="shared" si="311"/>
        <v>0</v>
      </c>
      <c r="AB1517" s="27">
        <v>1000003877</v>
      </c>
    </row>
    <row r="1518" spans="1:28" s="27" customFormat="1" ht="13.8" hidden="1">
      <c r="A1518" s="50" t="s">
        <v>3061</v>
      </c>
      <c r="B1518" s="63" t="s">
        <v>87</v>
      </c>
      <c r="C1518" s="63" t="s">
        <v>3138</v>
      </c>
      <c r="D1518" s="63">
        <v>1000003918</v>
      </c>
      <c r="E1518" s="63" t="s">
        <v>3139</v>
      </c>
      <c r="F1518" s="40">
        <v>45409</v>
      </c>
      <c r="G1518" s="40" t="str">
        <f t="shared" si="299"/>
        <v>Targeted Dealer</v>
      </c>
      <c r="H1518" s="40"/>
      <c r="I1518" s="41">
        <v>30</v>
      </c>
      <c r="J1518" s="41">
        <f t="shared" ca="1" si="300"/>
        <v>660.9677419354839</v>
      </c>
      <c r="K1518" s="42">
        <v>60</v>
      </c>
      <c r="L1518" s="43">
        <f t="shared" ca="1" si="301"/>
        <v>-600.9677419354839</v>
      </c>
      <c r="M1518" s="43">
        <f t="shared" ca="1" si="302"/>
        <v>9.0775988286969245</v>
      </c>
      <c r="N1518" s="44">
        <v>30</v>
      </c>
      <c r="O1518" s="45" t="str">
        <f t="shared" ca="1" si="303"/>
        <v>Nov</v>
      </c>
      <c r="P1518" s="42">
        <v>30</v>
      </c>
      <c r="Q1518" s="44">
        <f t="shared" si="304"/>
        <v>30</v>
      </c>
      <c r="R1518" s="45">
        <f t="shared" ca="1" si="305"/>
        <v>1</v>
      </c>
      <c r="S1518" s="44" t="str">
        <f t="shared" ca="1" si="306"/>
        <v>GROWTH</v>
      </c>
      <c r="T1518" s="46">
        <v>0</v>
      </c>
      <c r="U1518" s="46" t="str">
        <f t="shared" ca="1" si="307"/>
        <v>Dec</v>
      </c>
      <c r="V1518" s="42">
        <v>0</v>
      </c>
      <c r="W1518" s="47">
        <f t="shared" si="308"/>
        <v>60</v>
      </c>
      <c r="X1518" s="48">
        <f t="shared" ca="1" si="309"/>
        <v>0</v>
      </c>
      <c r="Y1518" s="47" t="b">
        <f t="shared" si="310"/>
        <v>0</v>
      </c>
      <c r="Z1518" s="50">
        <v>0</v>
      </c>
      <c r="AA1518" s="50">
        <f t="shared" si="311"/>
        <v>0</v>
      </c>
      <c r="AB1518" s="27">
        <v>1000003918</v>
      </c>
    </row>
    <row r="1519" spans="1:28" s="27" customFormat="1" ht="13.8" hidden="1">
      <c r="A1519" s="50" t="s">
        <v>3061</v>
      </c>
      <c r="B1519" s="63" t="s">
        <v>87</v>
      </c>
      <c r="C1519" s="63" t="s">
        <v>3140</v>
      </c>
      <c r="D1519" s="63">
        <v>1000003922</v>
      </c>
      <c r="E1519" s="63" t="s">
        <v>3141</v>
      </c>
      <c r="F1519" s="40">
        <v>45411</v>
      </c>
      <c r="G1519" s="40" t="str">
        <f t="shared" si="299"/>
        <v>Targeted Dealer</v>
      </c>
      <c r="H1519" s="40"/>
      <c r="I1519" s="41">
        <v>90</v>
      </c>
      <c r="J1519" s="41">
        <f t="shared" ca="1" si="300"/>
        <v>1982.9032258064517</v>
      </c>
      <c r="K1519" s="42">
        <v>81</v>
      </c>
      <c r="L1519" s="43">
        <f t="shared" ca="1" si="301"/>
        <v>-1901.9032258064517</v>
      </c>
      <c r="M1519" s="43">
        <f t="shared" ca="1" si="302"/>
        <v>4.0849194729136169</v>
      </c>
      <c r="N1519" s="44">
        <v>50</v>
      </c>
      <c r="O1519" s="45" t="str">
        <f t="shared" ca="1" si="303"/>
        <v>Nov</v>
      </c>
      <c r="P1519" s="42">
        <v>50</v>
      </c>
      <c r="Q1519" s="44">
        <f t="shared" si="304"/>
        <v>31</v>
      </c>
      <c r="R1519" s="45">
        <f t="shared" ca="1" si="305"/>
        <v>0.62000000000000011</v>
      </c>
      <c r="S1519" s="44" t="str">
        <f t="shared" ca="1" si="306"/>
        <v>GROWTH</v>
      </c>
      <c r="T1519" s="46">
        <v>0</v>
      </c>
      <c r="U1519" s="46" t="str">
        <f t="shared" ca="1" si="307"/>
        <v>Dec</v>
      </c>
      <c r="V1519" s="42">
        <v>0</v>
      </c>
      <c r="W1519" s="47">
        <f t="shared" si="308"/>
        <v>81</v>
      </c>
      <c r="X1519" s="48">
        <f t="shared" ca="1" si="309"/>
        <v>0</v>
      </c>
      <c r="Y1519" s="47" t="b">
        <f t="shared" si="310"/>
        <v>0</v>
      </c>
      <c r="Z1519" s="50">
        <v>0</v>
      </c>
      <c r="AA1519" s="50">
        <f t="shared" si="311"/>
        <v>0</v>
      </c>
      <c r="AB1519" s="27">
        <v>1000003922</v>
      </c>
    </row>
    <row r="1520" spans="1:28" s="27" customFormat="1" ht="13.8" hidden="1">
      <c r="A1520" s="50" t="s">
        <v>3061</v>
      </c>
      <c r="B1520" s="63" t="s">
        <v>87</v>
      </c>
      <c r="C1520" s="63" t="s">
        <v>3142</v>
      </c>
      <c r="D1520" s="63">
        <v>1000003929</v>
      </c>
      <c r="E1520" s="63" t="s">
        <v>3143</v>
      </c>
      <c r="F1520" s="40">
        <v>45412</v>
      </c>
      <c r="G1520" s="40" t="str">
        <f t="shared" si="299"/>
        <v>Targeted Dealer</v>
      </c>
      <c r="H1520" s="40"/>
      <c r="I1520" s="41">
        <v>50</v>
      </c>
      <c r="J1520" s="41">
        <f t="shared" ca="1" si="300"/>
        <v>1101.6129032258063</v>
      </c>
      <c r="K1520" s="42">
        <v>0</v>
      </c>
      <c r="L1520" s="43">
        <f t="shared" ca="1" si="301"/>
        <v>-1101.6129032258063</v>
      </c>
      <c r="M1520" s="43">
        <f t="shared" ca="1" si="302"/>
        <v>0</v>
      </c>
      <c r="N1520" s="44">
        <v>0</v>
      </c>
      <c r="O1520" s="45" t="str">
        <f t="shared" ca="1" si="303"/>
        <v>Nov</v>
      </c>
      <c r="P1520" s="42">
        <v>0</v>
      </c>
      <c r="Q1520" s="44">
        <f t="shared" si="304"/>
        <v>0</v>
      </c>
      <c r="R1520" s="45">
        <f t="shared" ca="1" si="305"/>
        <v>0</v>
      </c>
      <c r="S1520" s="44" t="b">
        <f t="shared" si="306"/>
        <v>0</v>
      </c>
      <c r="T1520" s="46">
        <v>0</v>
      </c>
      <c r="U1520" s="46" t="str">
        <f t="shared" ca="1" si="307"/>
        <v>Dec</v>
      </c>
      <c r="V1520" s="42">
        <v>0</v>
      </c>
      <c r="W1520" s="47">
        <f t="shared" si="308"/>
        <v>0</v>
      </c>
      <c r="X1520" s="48">
        <f t="shared" ca="1" si="309"/>
        <v>0</v>
      </c>
      <c r="Y1520" s="47" t="b">
        <f t="shared" si="310"/>
        <v>0</v>
      </c>
      <c r="Z1520" s="50">
        <v>1</v>
      </c>
      <c r="AA1520" s="50">
        <f t="shared" si="311"/>
        <v>0</v>
      </c>
      <c r="AB1520" s="27">
        <v>1000003929</v>
      </c>
    </row>
    <row r="1521" spans="1:28" s="27" customFormat="1" ht="13.8" hidden="1">
      <c r="A1521" s="50" t="s">
        <v>3061</v>
      </c>
      <c r="B1521" s="63" t="s">
        <v>87</v>
      </c>
      <c r="C1521" s="63" t="s">
        <v>3144</v>
      </c>
      <c r="D1521" s="63">
        <v>1000003972</v>
      </c>
      <c r="E1521" s="63" t="s">
        <v>3145</v>
      </c>
      <c r="F1521" s="40">
        <v>45430</v>
      </c>
      <c r="G1521" s="40" t="str">
        <f t="shared" si="299"/>
        <v>Targeted Dealer</v>
      </c>
      <c r="H1521" s="40"/>
      <c r="I1521" s="41">
        <v>40</v>
      </c>
      <c r="J1521" s="41">
        <f t="shared" ca="1" si="300"/>
        <v>881.29032258064512</v>
      </c>
      <c r="K1521" s="42">
        <v>0</v>
      </c>
      <c r="L1521" s="43">
        <f t="shared" ca="1" si="301"/>
        <v>-881.29032258064512</v>
      </c>
      <c r="M1521" s="43">
        <f t="shared" ca="1" si="302"/>
        <v>0</v>
      </c>
      <c r="N1521" s="44">
        <v>25</v>
      </c>
      <c r="O1521" s="45" t="str">
        <f t="shared" ca="1" si="303"/>
        <v>Nov</v>
      </c>
      <c r="P1521" s="42">
        <v>25</v>
      </c>
      <c r="Q1521" s="44">
        <f t="shared" si="304"/>
        <v>-25</v>
      </c>
      <c r="R1521" s="45">
        <f t="shared" ca="1" si="305"/>
        <v>-1</v>
      </c>
      <c r="S1521" s="44" t="str">
        <f t="shared" ca="1" si="306"/>
        <v>DEGROWTH</v>
      </c>
      <c r="T1521" s="46">
        <v>0</v>
      </c>
      <c r="U1521" s="46" t="str">
        <f t="shared" ca="1" si="307"/>
        <v>Dec</v>
      </c>
      <c r="V1521" s="42">
        <v>0</v>
      </c>
      <c r="W1521" s="47">
        <f t="shared" si="308"/>
        <v>0</v>
      </c>
      <c r="X1521" s="48">
        <f t="shared" ca="1" si="309"/>
        <v>0</v>
      </c>
      <c r="Y1521" s="47" t="b">
        <f t="shared" si="310"/>
        <v>0</v>
      </c>
      <c r="Z1521" s="50">
        <v>1</v>
      </c>
      <c r="AA1521" s="50">
        <f t="shared" si="311"/>
        <v>0</v>
      </c>
      <c r="AB1521" s="27">
        <v>1000003972</v>
      </c>
    </row>
    <row r="1522" spans="1:28" s="27" customFormat="1" ht="13.8" hidden="1">
      <c r="A1522" s="39" t="s">
        <v>3061</v>
      </c>
      <c r="B1522" s="58" t="s">
        <v>94</v>
      </c>
      <c r="C1522" s="65" t="s">
        <v>3146</v>
      </c>
      <c r="D1522" s="59">
        <v>1000001809</v>
      </c>
      <c r="E1522" s="60" t="s">
        <v>3147</v>
      </c>
      <c r="F1522" s="40">
        <v>43763</v>
      </c>
      <c r="G1522" s="40" t="str">
        <f t="shared" si="299"/>
        <v>Targeted Dealer</v>
      </c>
      <c r="H1522" s="40"/>
      <c r="I1522" s="41">
        <v>25</v>
      </c>
      <c r="J1522" s="41">
        <f t="shared" ca="1" si="300"/>
        <v>550.80645161290317</v>
      </c>
      <c r="K1522" s="42">
        <v>30</v>
      </c>
      <c r="L1522" s="43">
        <f t="shared" ca="1" si="301"/>
        <v>-520.80645161290317</v>
      </c>
      <c r="M1522" s="43">
        <f t="shared" ca="1" si="302"/>
        <v>5.4465592972181556</v>
      </c>
      <c r="N1522" s="44">
        <v>0</v>
      </c>
      <c r="O1522" s="45" t="str">
        <f t="shared" ca="1" si="303"/>
        <v>Nov</v>
      </c>
      <c r="P1522" s="42">
        <v>0</v>
      </c>
      <c r="Q1522" s="44">
        <f t="shared" si="304"/>
        <v>30</v>
      </c>
      <c r="R1522" s="45">
        <f t="shared" ca="1" si="305"/>
        <v>0</v>
      </c>
      <c r="S1522" s="44" t="b">
        <f t="shared" si="306"/>
        <v>0</v>
      </c>
      <c r="T1522" s="46">
        <v>0</v>
      </c>
      <c r="U1522" s="46" t="str">
        <f t="shared" ca="1" si="307"/>
        <v>Dec</v>
      </c>
      <c r="V1522" s="42">
        <v>0</v>
      </c>
      <c r="W1522" s="47">
        <f t="shared" si="308"/>
        <v>30</v>
      </c>
      <c r="X1522" s="48">
        <f t="shared" ca="1" si="309"/>
        <v>0</v>
      </c>
      <c r="Y1522" s="47" t="b">
        <f t="shared" si="310"/>
        <v>0</v>
      </c>
      <c r="Z1522" s="50">
        <v>0</v>
      </c>
      <c r="AA1522" s="50">
        <f t="shared" si="311"/>
        <v>0</v>
      </c>
      <c r="AB1522" s="27">
        <v>1000001809</v>
      </c>
    </row>
    <row r="1523" spans="1:28" s="27" customFormat="1" ht="13.8" hidden="1">
      <c r="A1523" s="39" t="s">
        <v>3061</v>
      </c>
      <c r="B1523" s="58" t="s">
        <v>94</v>
      </c>
      <c r="C1523" s="65" t="s">
        <v>3148</v>
      </c>
      <c r="D1523" s="59">
        <v>1000001978</v>
      </c>
      <c r="E1523" s="60" t="s">
        <v>3149</v>
      </c>
      <c r="F1523" s="40">
        <v>44413</v>
      </c>
      <c r="G1523" s="40" t="str">
        <f t="shared" si="299"/>
        <v>Targeted Dealer</v>
      </c>
      <c r="H1523" s="40"/>
      <c r="I1523" s="41">
        <v>25</v>
      </c>
      <c r="J1523" s="41">
        <f t="shared" ca="1" si="300"/>
        <v>550.80645161290317</v>
      </c>
      <c r="K1523" s="42">
        <v>60</v>
      </c>
      <c r="L1523" s="43">
        <f t="shared" ca="1" si="301"/>
        <v>-490.80645161290317</v>
      </c>
      <c r="M1523" s="43">
        <f t="shared" ca="1" si="302"/>
        <v>10.893118594436311</v>
      </c>
      <c r="N1523" s="44">
        <v>60</v>
      </c>
      <c r="O1523" s="45" t="str">
        <f t="shared" ca="1" si="303"/>
        <v>Nov</v>
      </c>
      <c r="P1523" s="42">
        <v>60</v>
      </c>
      <c r="Q1523" s="44">
        <f t="shared" si="304"/>
        <v>0</v>
      </c>
      <c r="R1523" s="45">
        <f t="shared" ca="1" si="305"/>
        <v>0</v>
      </c>
      <c r="S1523" s="44" t="str">
        <f t="shared" ca="1" si="306"/>
        <v>GROWTH</v>
      </c>
      <c r="T1523" s="46">
        <v>100</v>
      </c>
      <c r="U1523" s="46" t="str">
        <f t="shared" ca="1" si="307"/>
        <v>Dec</v>
      </c>
      <c r="V1523" s="42">
        <v>100</v>
      </c>
      <c r="W1523" s="47">
        <f t="shared" si="308"/>
        <v>-40</v>
      </c>
      <c r="X1523" s="48">
        <f t="shared" ca="1" si="309"/>
        <v>-0.4</v>
      </c>
      <c r="Y1523" s="47" t="str">
        <f t="shared" ca="1" si="310"/>
        <v>DEGROWTH</v>
      </c>
      <c r="Z1523" s="50">
        <v>0</v>
      </c>
      <c r="AA1523" s="50">
        <f t="shared" si="311"/>
        <v>0</v>
      </c>
      <c r="AB1523" s="27">
        <v>1000001978</v>
      </c>
    </row>
    <row r="1524" spans="1:28" s="27" customFormat="1" ht="13.8" hidden="1">
      <c r="A1524" s="39" t="s">
        <v>3061</v>
      </c>
      <c r="B1524" s="58" t="s">
        <v>94</v>
      </c>
      <c r="C1524" s="65" t="s">
        <v>3150</v>
      </c>
      <c r="D1524" s="59">
        <v>1000002019</v>
      </c>
      <c r="E1524" s="60" t="s">
        <v>3151</v>
      </c>
      <c r="F1524" s="40">
        <v>44497</v>
      </c>
      <c r="G1524" s="40" t="str">
        <f t="shared" si="299"/>
        <v>-</v>
      </c>
      <c r="H1524" s="40"/>
      <c r="I1524" s="41">
        <v>0</v>
      </c>
      <c r="J1524" s="41">
        <f t="shared" ca="1" si="300"/>
        <v>0</v>
      </c>
      <c r="K1524" s="42">
        <v>0</v>
      </c>
      <c r="L1524" s="43">
        <f t="shared" ca="1" si="301"/>
        <v>0</v>
      </c>
      <c r="M1524" s="43" t="str">
        <f t="shared" ca="1" si="302"/>
        <v>-</v>
      </c>
      <c r="N1524" s="44">
        <v>25</v>
      </c>
      <c r="O1524" s="45" t="str">
        <f t="shared" ca="1" si="303"/>
        <v>Nov</v>
      </c>
      <c r="P1524" s="42">
        <v>25</v>
      </c>
      <c r="Q1524" s="44">
        <f t="shared" si="304"/>
        <v>-25</v>
      </c>
      <c r="R1524" s="45">
        <f t="shared" ca="1" si="305"/>
        <v>-1</v>
      </c>
      <c r="S1524" s="44" t="str">
        <f t="shared" ca="1" si="306"/>
        <v>DEGROWTH</v>
      </c>
      <c r="T1524" s="46">
        <v>25</v>
      </c>
      <c r="U1524" s="46" t="str">
        <f t="shared" ca="1" si="307"/>
        <v>Dec</v>
      </c>
      <c r="V1524" s="42">
        <v>25</v>
      </c>
      <c r="W1524" s="47">
        <f t="shared" si="308"/>
        <v>-25</v>
      </c>
      <c r="X1524" s="48">
        <f t="shared" ca="1" si="309"/>
        <v>-1</v>
      </c>
      <c r="Y1524" s="47" t="str">
        <f t="shared" ca="1" si="310"/>
        <v>DEGROWTH</v>
      </c>
      <c r="Z1524" s="50">
        <v>1</v>
      </c>
      <c r="AA1524" s="50">
        <f t="shared" si="311"/>
        <v>0</v>
      </c>
      <c r="AB1524" s="27">
        <v>1000002019</v>
      </c>
    </row>
    <row r="1525" spans="1:28" s="27" customFormat="1" ht="13.8" hidden="1">
      <c r="A1525" s="39" t="s">
        <v>3061</v>
      </c>
      <c r="B1525" s="58" t="s">
        <v>94</v>
      </c>
      <c r="C1525" s="65" t="s">
        <v>3152</v>
      </c>
      <c r="D1525" s="59">
        <v>1000002508</v>
      </c>
      <c r="E1525" s="66" t="s">
        <v>3153</v>
      </c>
      <c r="F1525" s="40">
        <v>44582</v>
      </c>
      <c r="G1525" s="40" t="str">
        <f t="shared" si="299"/>
        <v>Targeted Dealer</v>
      </c>
      <c r="H1525" s="40"/>
      <c r="I1525" s="41">
        <v>50</v>
      </c>
      <c r="J1525" s="41">
        <f t="shared" ca="1" si="300"/>
        <v>1101.6129032258063</v>
      </c>
      <c r="K1525" s="42">
        <v>50</v>
      </c>
      <c r="L1525" s="43">
        <f t="shared" ca="1" si="301"/>
        <v>-1051.6129032258063</v>
      </c>
      <c r="M1525" s="43">
        <f t="shared" ca="1" si="302"/>
        <v>4.5387994143484631</v>
      </c>
      <c r="N1525" s="44">
        <v>55</v>
      </c>
      <c r="O1525" s="45" t="str">
        <f t="shared" ca="1" si="303"/>
        <v>Nov</v>
      </c>
      <c r="P1525" s="42">
        <v>55</v>
      </c>
      <c r="Q1525" s="44">
        <f t="shared" si="304"/>
        <v>-5</v>
      </c>
      <c r="R1525" s="45">
        <f t="shared" ca="1" si="305"/>
        <v>-9.0909090909090939E-2</v>
      </c>
      <c r="S1525" s="44" t="str">
        <f t="shared" ca="1" si="306"/>
        <v>DEGROWTH</v>
      </c>
      <c r="T1525" s="46">
        <v>125</v>
      </c>
      <c r="U1525" s="46" t="str">
        <f t="shared" ca="1" si="307"/>
        <v>Dec</v>
      </c>
      <c r="V1525" s="42">
        <v>125</v>
      </c>
      <c r="W1525" s="47">
        <f t="shared" si="308"/>
        <v>-75</v>
      </c>
      <c r="X1525" s="48">
        <f t="shared" ca="1" si="309"/>
        <v>-0.6</v>
      </c>
      <c r="Y1525" s="47" t="str">
        <f t="shared" ca="1" si="310"/>
        <v>DEGROWTH</v>
      </c>
      <c r="Z1525" s="50">
        <v>0</v>
      </c>
      <c r="AA1525" s="50">
        <f t="shared" si="311"/>
        <v>0</v>
      </c>
      <c r="AB1525" s="27">
        <v>1000002508</v>
      </c>
    </row>
    <row r="1526" spans="1:28" s="27" customFormat="1" ht="13.8" hidden="1">
      <c r="A1526" s="39" t="s">
        <v>3061</v>
      </c>
      <c r="B1526" s="58" t="s">
        <v>94</v>
      </c>
      <c r="C1526" s="65" t="s">
        <v>3154</v>
      </c>
      <c r="D1526" s="59">
        <v>1000002635</v>
      </c>
      <c r="E1526" s="66" t="s">
        <v>3155</v>
      </c>
      <c r="F1526" s="40">
        <v>44628</v>
      </c>
      <c r="G1526" s="40" t="str">
        <f t="shared" si="299"/>
        <v>Targeted Dealer</v>
      </c>
      <c r="H1526" s="40"/>
      <c r="I1526" s="41">
        <v>25</v>
      </c>
      <c r="J1526" s="41">
        <f t="shared" ca="1" si="300"/>
        <v>550.80645161290317</v>
      </c>
      <c r="K1526" s="42">
        <v>0</v>
      </c>
      <c r="L1526" s="43">
        <f t="shared" ca="1" si="301"/>
        <v>-550.80645161290317</v>
      </c>
      <c r="M1526" s="43">
        <f t="shared" ca="1" si="302"/>
        <v>0</v>
      </c>
      <c r="N1526" s="44">
        <v>0</v>
      </c>
      <c r="O1526" s="45" t="str">
        <f t="shared" ca="1" si="303"/>
        <v>Nov</v>
      </c>
      <c r="P1526" s="42">
        <v>0</v>
      </c>
      <c r="Q1526" s="44">
        <f t="shared" si="304"/>
        <v>0</v>
      </c>
      <c r="R1526" s="45">
        <f t="shared" ca="1" si="305"/>
        <v>0</v>
      </c>
      <c r="S1526" s="44" t="b">
        <f t="shared" si="306"/>
        <v>0</v>
      </c>
      <c r="T1526" s="46">
        <v>50</v>
      </c>
      <c r="U1526" s="46" t="str">
        <f t="shared" ca="1" si="307"/>
        <v>Dec</v>
      </c>
      <c r="V1526" s="42">
        <v>50</v>
      </c>
      <c r="W1526" s="47">
        <f t="shared" si="308"/>
        <v>-50</v>
      </c>
      <c r="X1526" s="48">
        <f t="shared" ca="1" si="309"/>
        <v>-1</v>
      </c>
      <c r="Y1526" s="47" t="str">
        <f t="shared" ca="1" si="310"/>
        <v>DEGROWTH</v>
      </c>
      <c r="Z1526" s="50">
        <v>1</v>
      </c>
      <c r="AA1526" s="50">
        <f t="shared" si="311"/>
        <v>0</v>
      </c>
      <c r="AB1526" s="27">
        <v>1000002635</v>
      </c>
    </row>
    <row r="1527" spans="1:28" s="27" customFormat="1" ht="13.8" hidden="1">
      <c r="A1527" s="39" t="s">
        <v>3061</v>
      </c>
      <c r="B1527" s="58" t="s">
        <v>94</v>
      </c>
      <c r="C1527" s="65" t="s">
        <v>3156</v>
      </c>
      <c r="D1527" s="59">
        <v>1000002856</v>
      </c>
      <c r="E1527" s="66" t="s">
        <v>3157</v>
      </c>
      <c r="F1527" s="40">
        <v>44755</v>
      </c>
      <c r="G1527" s="40" t="str">
        <f t="shared" si="299"/>
        <v>Targeted Dealer</v>
      </c>
      <c r="H1527" s="40"/>
      <c r="I1527" s="41">
        <v>25</v>
      </c>
      <c r="J1527" s="41">
        <f t="shared" ca="1" si="300"/>
        <v>550.80645161290317</v>
      </c>
      <c r="K1527" s="42">
        <v>50</v>
      </c>
      <c r="L1527" s="43">
        <f t="shared" ca="1" si="301"/>
        <v>-500.80645161290317</v>
      </c>
      <c r="M1527" s="43">
        <f t="shared" ca="1" si="302"/>
        <v>9.0775988286969262</v>
      </c>
      <c r="N1527" s="44">
        <v>50</v>
      </c>
      <c r="O1527" s="45" t="str">
        <f t="shared" ca="1" si="303"/>
        <v>Nov</v>
      </c>
      <c r="P1527" s="42">
        <v>50</v>
      </c>
      <c r="Q1527" s="44">
        <f t="shared" si="304"/>
        <v>0</v>
      </c>
      <c r="R1527" s="45">
        <f t="shared" ca="1" si="305"/>
        <v>0</v>
      </c>
      <c r="S1527" s="44" t="str">
        <f t="shared" ca="1" si="306"/>
        <v>GROWTH</v>
      </c>
      <c r="T1527" s="46">
        <v>100</v>
      </c>
      <c r="U1527" s="46" t="str">
        <f t="shared" ca="1" si="307"/>
        <v>Dec</v>
      </c>
      <c r="V1527" s="42">
        <v>100</v>
      </c>
      <c r="W1527" s="47">
        <f t="shared" si="308"/>
        <v>-50</v>
      </c>
      <c r="X1527" s="48">
        <f t="shared" ca="1" si="309"/>
        <v>-0.5</v>
      </c>
      <c r="Y1527" s="47" t="str">
        <f t="shared" ca="1" si="310"/>
        <v>DEGROWTH</v>
      </c>
      <c r="Z1527" s="50">
        <v>0</v>
      </c>
      <c r="AA1527" s="50">
        <f t="shared" si="311"/>
        <v>0</v>
      </c>
      <c r="AB1527" s="27">
        <v>1000002856</v>
      </c>
    </row>
    <row r="1528" spans="1:28" s="27" customFormat="1" ht="13.8" hidden="1">
      <c r="A1528" s="39" t="s">
        <v>3061</v>
      </c>
      <c r="B1528" s="58" t="s">
        <v>94</v>
      </c>
      <c r="C1528" s="65" t="s">
        <v>3158</v>
      </c>
      <c r="D1528" s="59">
        <v>1000002859</v>
      </c>
      <c r="E1528" s="66" t="s">
        <v>3159</v>
      </c>
      <c r="F1528" s="40">
        <v>44761</v>
      </c>
      <c r="G1528" s="40" t="str">
        <f t="shared" si="299"/>
        <v>-</v>
      </c>
      <c r="H1528" s="40"/>
      <c r="I1528" s="41">
        <v>0</v>
      </c>
      <c r="J1528" s="41">
        <f t="shared" ca="1" si="300"/>
        <v>0</v>
      </c>
      <c r="K1528" s="42">
        <v>25</v>
      </c>
      <c r="L1528" s="43">
        <f t="shared" ca="1" si="301"/>
        <v>25</v>
      </c>
      <c r="M1528" s="43" t="str">
        <f t="shared" ca="1" si="302"/>
        <v>-</v>
      </c>
      <c r="N1528" s="44">
        <v>0</v>
      </c>
      <c r="O1528" s="45" t="str">
        <f t="shared" ca="1" si="303"/>
        <v>Nov</v>
      </c>
      <c r="P1528" s="42">
        <v>0</v>
      </c>
      <c r="Q1528" s="44">
        <f t="shared" si="304"/>
        <v>25</v>
      </c>
      <c r="R1528" s="45">
        <f t="shared" ca="1" si="305"/>
        <v>0</v>
      </c>
      <c r="S1528" s="44" t="b">
        <f t="shared" si="306"/>
        <v>0</v>
      </c>
      <c r="T1528" s="46">
        <v>50</v>
      </c>
      <c r="U1528" s="46" t="str">
        <f t="shared" ca="1" si="307"/>
        <v>Dec</v>
      </c>
      <c r="V1528" s="42">
        <v>50</v>
      </c>
      <c r="W1528" s="47">
        <f t="shared" si="308"/>
        <v>-25</v>
      </c>
      <c r="X1528" s="48">
        <f t="shared" ca="1" si="309"/>
        <v>-0.5</v>
      </c>
      <c r="Y1528" s="47" t="str">
        <f t="shared" ca="1" si="310"/>
        <v>DEGROWTH</v>
      </c>
      <c r="Z1528" s="50">
        <v>0</v>
      </c>
      <c r="AA1528" s="50">
        <f t="shared" si="311"/>
        <v>0</v>
      </c>
      <c r="AB1528" s="27">
        <v>1000002859</v>
      </c>
    </row>
    <row r="1529" spans="1:28" s="27" customFormat="1" ht="13.8" hidden="1">
      <c r="A1529" s="39" t="s">
        <v>3061</v>
      </c>
      <c r="B1529" s="58" t="s">
        <v>94</v>
      </c>
      <c r="C1529" s="65" t="s">
        <v>3160</v>
      </c>
      <c r="D1529" s="59">
        <v>1000003695</v>
      </c>
      <c r="E1529" s="66" t="s">
        <v>3161</v>
      </c>
      <c r="F1529" s="40">
        <v>45154</v>
      </c>
      <c r="G1529" s="40" t="str">
        <f t="shared" si="299"/>
        <v>-</v>
      </c>
      <c r="H1529" s="40"/>
      <c r="I1529" s="41">
        <v>0</v>
      </c>
      <c r="J1529" s="41">
        <f t="shared" ca="1" si="300"/>
        <v>0</v>
      </c>
      <c r="K1529" s="42">
        <v>0</v>
      </c>
      <c r="L1529" s="43">
        <f t="shared" ca="1" si="301"/>
        <v>0</v>
      </c>
      <c r="M1529" s="43" t="str">
        <f t="shared" ca="1" si="302"/>
        <v>-</v>
      </c>
      <c r="N1529" s="44">
        <v>0</v>
      </c>
      <c r="O1529" s="45" t="str">
        <f t="shared" ca="1" si="303"/>
        <v>Nov</v>
      </c>
      <c r="P1529" s="42">
        <v>0</v>
      </c>
      <c r="Q1529" s="44">
        <f t="shared" si="304"/>
        <v>0</v>
      </c>
      <c r="R1529" s="45">
        <f t="shared" ca="1" si="305"/>
        <v>0</v>
      </c>
      <c r="S1529" s="44" t="b">
        <f t="shared" si="306"/>
        <v>0</v>
      </c>
      <c r="T1529" s="46">
        <v>0</v>
      </c>
      <c r="U1529" s="46" t="str">
        <f t="shared" ca="1" si="307"/>
        <v>Dec</v>
      </c>
      <c r="V1529" s="42">
        <v>0</v>
      </c>
      <c r="W1529" s="47">
        <f t="shared" si="308"/>
        <v>0</v>
      </c>
      <c r="X1529" s="48">
        <f t="shared" ca="1" si="309"/>
        <v>0</v>
      </c>
      <c r="Y1529" s="47" t="b">
        <f t="shared" si="310"/>
        <v>0</v>
      </c>
      <c r="Z1529" s="50">
        <v>1</v>
      </c>
      <c r="AA1529" s="50">
        <f t="shared" si="311"/>
        <v>0</v>
      </c>
      <c r="AB1529" s="27">
        <v>1000003695</v>
      </c>
    </row>
    <row r="1530" spans="1:28" s="27" customFormat="1" ht="13.8" hidden="1">
      <c r="A1530" s="39" t="s">
        <v>3061</v>
      </c>
      <c r="B1530" s="58" t="s">
        <v>94</v>
      </c>
      <c r="C1530" s="65" t="s">
        <v>3162</v>
      </c>
      <c r="D1530" s="59">
        <v>1000003731</v>
      </c>
      <c r="E1530" s="66" t="s">
        <v>3163</v>
      </c>
      <c r="F1530" s="40">
        <v>45217</v>
      </c>
      <c r="G1530" s="40" t="str">
        <f t="shared" si="299"/>
        <v>Targeted Dealer</v>
      </c>
      <c r="H1530" s="40"/>
      <c r="I1530" s="41">
        <v>55</v>
      </c>
      <c r="J1530" s="41">
        <f t="shared" ca="1" si="300"/>
        <v>1211.7741935483871</v>
      </c>
      <c r="K1530" s="42">
        <v>100</v>
      </c>
      <c r="L1530" s="43">
        <f t="shared" ca="1" si="301"/>
        <v>-1111.7741935483871</v>
      </c>
      <c r="M1530" s="43">
        <f t="shared" ca="1" si="302"/>
        <v>8.2523625715426601</v>
      </c>
      <c r="N1530" s="44">
        <v>100</v>
      </c>
      <c r="O1530" s="45" t="str">
        <f t="shared" ca="1" si="303"/>
        <v>Nov</v>
      </c>
      <c r="P1530" s="42">
        <v>100</v>
      </c>
      <c r="Q1530" s="44">
        <f t="shared" si="304"/>
        <v>0</v>
      </c>
      <c r="R1530" s="45">
        <f t="shared" ca="1" si="305"/>
        <v>0</v>
      </c>
      <c r="S1530" s="44" t="str">
        <f t="shared" ca="1" si="306"/>
        <v>GROWTH</v>
      </c>
      <c r="T1530" s="46">
        <v>125</v>
      </c>
      <c r="U1530" s="46" t="str">
        <f t="shared" ca="1" si="307"/>
        <v>Dec</v>
      </c>
      <c r="V1530" s="42">
        <v>125</v>
      </c>
      <c r="W1530" s="47">
        <f t="shared" si="308"/>
        <v>-25</v>
      </c>
      <c r="X1530" s="48">
        <f t="shared" ca="1" si="309"/>
        <v>-0.19999999999999996</v>
      </c>
      <c r="Y1530" s="47" t="str">
        <f t="shared" ca="1" si="310"/>
        <v>DEGROWTH</v>
      </c>
      <c r="Z1530" s="50">
        <v>0</v>
      </c>
      <c r="AA1530" s="50">
        <f t="shared" si="311"/>
        <v>0</v>
      </c>
      <c r="AB1530" s="27">
        <v>1000003731</v>
      </c>
    </row>
    <row r="1531" spans="1:28" s="27" customFormat="1" ht="13.8" hidden="1">
      <c r="A1531" s="39" t="s">
        <v>3061</v>
      </c>
      <c r="B1531" s="58" t="s">
        <v>94</v>
      </c>
      <c r="C1531" s="58" t="s">
        <v>3164</v>
      </c>
      <c r="D1531" s="58">
        <v>1000003787</v>
      </c>
      <c r="E1531" s="58" t="s">
        <v>3165</v>
      </c>
      <c r="F1531" s="40">
        <v>45275</v>
      </c>
      <c r="G1531" s="40" t="str">
        <f t="shared" si="299"/>
        <v>Targeted Dealer</v>
      </c>
      <c r="H1531" s="40"/>
      <c r="I1531" s="41">
        <v>25</v>
      </c>
      <c r="J1531" s="41">
        <f t="shared" ca="1" si="300"/>
        <v>550.80645161290317</v>
      </c>
      <c r="K1531" s="42">
        <v>75</v>
      </c>
      <c r="L1531" s="43">
        <f t="shared" ca="1" si="301"/>
        <v>-475.80645161290317</v>
      </c>
      <c r="M1531" s="43">
        <f t="shared" ca="1" si="302"/>
        <v>13.616398243045388</v>
      </c>
      <c r="N1531" s="44">
        <v>25</v>
      </c>
      <c r="O1531" s="45" t="str">
        <f t="shared" ca="1" si="303"/>
        <v>Nov</v>
      </c>
      <c r="P1531" s="42">
        <v>25</v>
      </c>
      <c r="Q1531" s="44">
        <f t="shared" si="304"/>
        <v>50</v>
      </c>
      <c r="R1531" s="45">
        <f t="shared" ca="1" si="305"/>
        <v>2</v>
      </c>
      <c r="S1531" s="44" t="str">
        <f t="shared" ca="1" si="306"/>
        <v>GROWTH</v>
      </c>
      <c r="T1531" s="46">
        <v>50</v>
      </c>
      <c r="U1531" s="46" t="str">
        <f t="shared" ca="1" si="307"/>
        <v>Dec</v>
      </c>
      <c r="V1531" s="42">
        <v>50</v>
      </c>
      <c r="W1531" s="47">
        <f t="shared" si="308"/>
        <v>25</v>
      </c>
      <c r="X1531" s="48">
        <f t="shared" ca="1" si="309"/>
        <v>0.5</v>
      </c>
      <c r="Y1531" s="47" t="str">
        <f t="shared" ca="1" si="310"/>
        <v>GROWTH</v>
      </c>
      <c r="Z1531" s="50">
        <v>0</v>
      </c>
      <c r="AA1531" s="50">
        <f t="shared" si="311"/>
        <v>0</v>
      </c>
      <c r="AB1531" s="27">
        <v>1000003787</v>
      </c>
    </row>
    <row r="1532" spans="1:28" s="27" customFormat="1" ht="13.8" hidden="1">
      <c r="A1532" s="50" t="s">
        <v>3061</v>
      </c>
      <c r="B1532" s="63" t="s">
        <v>94</v>
      </c>
      <c r="C1532" s="63" t="s">
        <v>3166</v>
      </c>
      <c r="D1532" s="63">
        <v>1000003883</v>
      </c>
      <c r="E1532" s="63" t="s">
        <v>3167</v>
      </c>
      <c r="F1532" s="40">
        <v>45357</v>
      </c>
      <c r="G1532" s="40" t="str">
        <f t="shared" si="299"/>
        <v>Targeted Dealer</v>
      </c>
      <c r="H1532" s="40"/>
      <c r="I1532" s="41">
        <v>25</v>
      </c>
      <c r="J1532" s="41">
        <f t="shared" ca="1" si="300"/>
        <v>550.80645161290317</v>
      </c>
      <c r="K1532" s="42">
        <v>55</v>
      </c>
      <c r="L1532" s="43">
        <f t="shared" ca="1" si="301"/>
        <v>-495.80645161290317</v>
      </c>
      <c r="M1532" s="43">
        <f t="shared" ca="1" si="302"/>
        <v>9.9853587115666187</v>
      </c>
      <c r="N1532" s="44">
        <v>0</v>
      </c>
      <c r="O1532" s="45" t="str">
        <f t="shared" ca="1" si="303"/>
        <v>Nov</v>
      </c>
      <c r="P1532" s="42">
        <v>0</v>
      </c>
      <c r="Q1532" s="44">
        <f t="shared" si="304"/>
        <v>55</v>
      </c>
      <c r="R1532" s="45">
        <f t="shared" ca="1" si="305"/>
        <v>0</v>
      </c>
      <c r="S1532" s="44" t="b">
        <f t="shared" si="306"/>
        <v>0</v>
      </c>
      <c r="T1532" s="46">
        <v>0</v>
      </c>
      <c r="U1532" s="46" t="str">
        <f t="shared" ca="1" si="307"/>
        <v>Dec</v>
      </c>
      <c r="V1532" s="42">
        <v>0</v>
      </c>
      <c r="W1532" s="47">
        <f t="shared" si="308"/>
        <v>55</v>
      </c>
      <c r="X1532" s="48">
        <f t="shared" ca="1" si="309"/>
        <v>0</v>
      </c>
      <c r="Y1532" s="47" t="b">
        <f t="shared" si="310"/>
        <v>0</v>
      </c>
      <c r="Z1532" s="50">
        <v>0</v>
      </c>
      <c r="AA1532" s="50">
        <f t="shared" si="311"/>
        <v>0</v>
      </c>
      <c r="AB1532" s="27">
        <v>1000003883</v>
      </c>
    </row>
    <row r="1533" spans="1:28" s="27" customFormat="1" ht="13.8" hidden="1">
      <c r="A1533" s="50" t="s">
        <v>3061</v>
      </c>
      <c r="B1533" s="63" t="s">
        <v>94</v>
      </c>
      <c r="C1533" s="63" t="s">
        <v>3168</v>
      </c>
      <c r="D1533" s="63">
        <v>1000003902</v>
      </c>
      <c r="E1533" s="63" t="s">
        <v>3169</v>
      </c>
      <c r="F1533" s="40">
        <v>45385</v>
      </c>
      <c r="G1533" s="40" t="str">
        <f t="shared" si="299"/>
        <v>Targeted Dealer</v>
      </c>
      <c r="H1533" s="40"/>
      <c r="I1533" s="41">
        <v>25</v>
      </c>
      <c r="J1533" s="41">
        <f t="shared" ca="1" si="300"/>
        <v>550.80645161290317</v>
      </c>
      <c r="K1533" s="42">
        <v>25</v>
      </c>
      <c r="L1533" s="43">
        <f t="shared" ca="1" si="301"/>
        <v>-525.80645161290317</v>
      </c>
      <c r="M1533" s="43">
        <f t="shared" ca="1" si="302"/>
        <v>4.5387994143484631</v>
      </c>
      <c r="N1533" s="44">
        <v>25</v>
      </c>
      <c r="O1533" s="45" t="str">
        <f t="shared" ca="1" si="303"/>
        <v>Nov</v>
      </c>
      <c r="P1533" s="42">
        <v>25</v>
      </c>
      <c r="Q1533" s="44">
        <f t="shared" si="304"/>
        <v>0</v>
      </c>
      <c r="R1533" s="45">
        <f t="shared" ca="1" si="305"/>
        <v>0</v>
      </c>
      <c r="S1533" s="44" t="str">
        <f t="shared" ca="1" si="306"/>
        <v>GROWTH</v>
      </c>
      <c r="T1533" s="46">
        <v>0</v>
      </c>
      <c r="U1533" s="46" t="str">
        <f t="shared" ca="1" si="307"/>
        <v>Dec</v>
      </c>
      <c r="V1533" s="42">
        <v>0</v>
      </c>
      <c r="W1533" s="47">
        <f t="shared" si="308"/>
        <v>25</v>
      </c>
      <c r="X1533" s="48">
        <f t="shared" ca="1" si="309"/>
        <v>0</v>
      </c>
      <c r="Y1533" s="47" t="b">
        <f t="shared" si="310"/>
        <v>0</v>
      </c>
      <c r="Z1533" s="50">
        <v>0</v>
      </c>
      <c r="AA1533" s="50">
        <f t="shared" si="311"/>
        <v>0</v>
      </c>
      <c r="AB1533" s="27">
        <v>1000003902</v>
      </c>
    </row>
    <row r="1534" spans="1:28" s="27" customFormat="1" ht="13.8" hidden="1">
      <c r="A1534" s="50" t="s">
        <v>3061</v>
      </c>
      <c r="B1534" s="63" t="s">
        <v>94</v>
      </c>
      <c r="C1534" s="63" t="s">
        <v>3170</v>
      </c>
      <c r="D1534" s="63">
        <v>1000004041</v>
      </c>
      <c r="E1534" s="63" t="s">
        <v>3171</v>
      </c>
      <c r="F1534" s="40">
        <v>45486</v>
      </c>
      <c r="G1534" s="40" t="str">
        <f t="shared" si="299"/>
        <v>-</v>
      </c>
      <c r="H1534" s="40"/>
      <c r="I1534" s="41">
        <v>0</v>
      </c>
      <c r="J1534" s="41">
        <f t="shared" ca="1" si="300"/>
        <v>0</v>
      </c>
      <c r="K1534" s="42">
        <v>30</v>
      </c>
      <c r="L1534" s="43">
        <f t="shared" ca="1" si="301"/>
        <v>30</v>
      </c>
      <c r="M1534" s="43" t="str">
        <f t="shared" ca="1" si="302"/>
        <v>-</v>
      </c>
      <c r="N1534" s="44">
        <v>0</v>
      </c>
      <c r="O1534" s="45" t="str">
        <f t="shared" ca="1" si="303"/>
        <v>Nov</v>
      </c>
      <c r="P1534" s="42">
        <v>0</v>
      </c>
      <c r="Q1534" s="44">
        <f t="shared" si="304"/>
        <v>30</v>
      </c>
      <c r="R1534" s="45">
        <f t="shared" ca="1" si="305"/>
        <v>0</v>
      </c>
      <c r="S1534" s="44" t="b">
        <f t="shared" si="306"/>
        <v>0</v>
      </c>
      <c r="T1534" s="46">
        <v>0</v>
      </c>
      <c r="U1534" s="46" t="str">
        <f t="shared" ca="1" si="307"/>
        <v>Dec</v>
      </c>
      <c r="V1534" s="42">
        <v>0</v>
      </c>
      <c r="W1534" s="47">
        <f t="shared" si="308"/>
        <v>30</v>
      </c>
      <c r="X1534" s="48">
        <f t="shared" ca="1" si="309"/>
        <v>0</v>
      </c>
      <c r="Y1534" s="47" t="b">
        <f t="shared" si="310"/>
        <v>0</v>
      </c>
      <c r="Z1534" s="50">
        <v>0</v>
      </c>
      <c r="AA1534" s="50">
        <f t="shared" si="311"/>
        <v>0</v>
      </c>
      <c r="AB1534" s="27">
        <v>1000004041</v>
      </c>
    </row>
    <row r="1535" spans="1:28" s="27" customFormat="1" ht="13.8" hidden="1">
      <c r="A1535" s="39" t="s">
        <v>3061</v>
      </c>
      <c r="B1535" s="58" t="s">
        <v>3172</v>
      </c>
      <c r="C1535" s="65" t="s">
        <v>3173</v>
      </c>
      <c r="D1535" s="59">
        <v>1000001820</v>
      </c>
      <c r="E1535" s="60" t="s">
        <v>3174</v>
      </c>
      <c r="F1535" s="40">
        <v>42243</v>
      </c>
      <c r="G1535" s="40" t="str">
        <f t="shared" si="299"/>
        <v>-</v>
      </c>
      <c r="H1535" s="40"/>
      <c r="I1535" s="41">
        <v>0</v>
      </c>
      <c r="J1535" s="41">
        <f t="shared" ca="1" si="300"/>
        <v>0</v>
      </c>
      <c r="K1535" s="42">
        <v>25</v>
      </c>
      <c r="L1535" s="43">
        <f t="shared" ca="1" si="301"/>
        <v>25</v>
      </c>
      <c r="M1535" s="43" t="str">
        <f t="shared" ca="1" si="302"/>
        <v>-</v>
      </c>
      <c r="N1535" s="44">
        <v>0</v>
      </c>
      <c r="O1535" s="45" t="str">
        <f t="shared" ca="1" si="303"/>
        <v>Nov</v>
      </c>
      <c r="P1535" s="42">
        <v>0</v>
      </c>
      <c r="Q1535" s="44">
        <f t="shared" si="304"/>
        <v>25</v>
      </c>
      <c r="R1535" s="45">
        <f t="shared" ca="1" si="305"/>
        <v>0</v>
      </c>
      <c r="S1535" s="44" t="b">
        <f t="shared" si="306"/>
        <v>0</v>
      </c>
      <c r="T1535" s="46">
        <v>25</v>
      </c>
      <c r="U1535" s="46" t="str">
        <f t="shared" ca="1" si="307"/>
        <v>Dec</v>
      </c>
      <c r="V1535" s="42">
        <v>25</v>
      </c>
      <c r="W1535" s="47">
        <f t="shared" si="308"/>
        <v>0</v>
      </c>
      <c r="X1535" s="48">
        <f t="shared" ca="1" si="309"/>
        <v>0</v>
      </c>
      <c r="Y1535" s="47" t="str">
        <f t="shared" ca="1" si="310"/>
        <v>GROWTH</v>
      </c>
      <c r="Z1535" s="50">
        <v>0</v>
      </c>
      <c r="AA1535" s="50">
        <f t="shared" si="311"/>
        <v>0</v>
      </c>
      <c r="AB1535" s="27">
        <v>1000001820</v>
      </c>
    </row>
    <row r="1536" spans="1:28" s="27" customFormat="1" ht="13.8" hidden="1">
      <c r="A1536" s="39" t="s">
        <v>3061</v>
      </c>
      <c r="B1536" s="58" t="s">
        <v>3172</v>
      </c>
      <c r="C1536" s="65" t="s">
        <v>3175</v>
      </c>
      <c r="D1536" s="59">
        <v>1000001821</v>
      </c>
      <c r="E1536" s="60" t="s">
        <v>3176</v>
      </c>
      <c r="F1536" s="40">
        <v>42307</v>
      </c>
      <c r="G1536" s="40" t="str">
        <f t="shared" si="299"/>
        <v>Targeted Dealer</v>
      </c>
      <c r="H1536" s="40"/>
      <c r="I1536" s="41">
        <v>25</v>
      </c>
      <c r="J1536" s="41">
        <f t="shared" ca="1" si="300"/>
        <v>550.80645161290317</v>
      </c>
      <c r="K1536" s="42">
        <v>80</v>
      </c>
      <c r="L1536" s="43">
        <f t="shared" ca="1" si="301"/>
        <v>-470.80645161290317</v>
      </c>
      <c r="M1536" s="43">
        <f t="shared" ca="1" si="302"/>
        <v>14.524158125915081</v>
      </c>
      <c r="N1536" s="44">
        <v>50</v>
      </c>
      <c r="O1536" s="45" t="str">
        <f t="shared" ca="1" si="303"/>
        <v>Nov</v>
      </c>
      <c r="P1536" s="42">
        <v>50</v>
      </c>
      <c r="Q1536" s="44">
        <f t="shared" si="304"/>
        <v>30</v>
      </c>
      <c r="R1536" s="45">
        <f t="shared" ca="1" si="305"/>
        <v>0.60000000000000009</v>
      </c>
      <c r="S1536" s="44" t="str">
        <f t="shared" ca="1" si="306"/>
        <v>GROWTH</v>
      </c>
      <c r="T1536" s="46">
        <v>95</v>
      </c>
      <c r="U1536" s="46" t="str">
        <f t="shared" ca="1" si="307"/>
        <v>Dec</v>
      </c>
      <c r="V1536" s="42">
        <v>95</v>
      </c>
      <c r="W1536" s="47">
        <f t="shared" si="308"/>
        <v>-15</v>
      </c>
      <c r="X1536" s="48">
        <f t="shared" ca="1" si="309"/>
        <v>-0.15789473684210531</v>
      </c>
      <c r="Y1536" s="47" t="str">
        <f t="shared" ca="1" si="310"/>
        <v>DEGROWTH</v>
      </c>
      <c r="Z1536" s="50">
        <v>0</v>
      </c>
      <c r="AA1536" s="50">
        <f t="shared" si="311"/>
        <v>0</v>
      </c>
      <c r="AB1536" s="27">
        <v>1000001821</v>
      </c>
    </row>
    <row r="1537" spans="1:28" s="27" customFormat="1" ht="13.8" hidden="1">
      <c r="A1537" s="39" t="s">
        <v>3061</v>
      </c>
      <c r="B1537" s="58" t="s">
        <v>3172</v>
      </c>
      <c r="C1537" s="65" t="s">
        <v>3177</v>
      </c>
      <c r="D1537" s="59">
        <v>1000001803</v>
      </c>
      <c r="E1537" s="60" t="s">
        <v>3178</v>
      </c>
      <c r="F1537" s="40">
        <v>42411</v>
      </c>
      <c r="G1537" s="40" t="str">
        <f t="shared" si="299"/>
        <v>Targeted Dealer</v>
      </c>
      <c r="H1537" s="40"/>
      <c r="I1537" s="41">
        <v>25</v>
      </c>
      <c r="J1537" s="41">
        <f t="shared" ca="1" si="300"/>
        <v>550.80645161290317</v>
      </c>
      <c r="K1537" s="42">
        <v>30</v>
      </c>
      <c r="L1537" s="43">
        <f t="shared" ca="1" si="301"/>
        <v>-520.80645161290317</v>
      </c>
      <c r="M1537" s="43">
        <f t="shared" ca="1" si="302"/>
        <v>5.4465592972181556</v>
      </c>
      <c r="N1537" s="44">
        <v>25</v>
      </c>
      <c r="O1537" s="45" t="str">
        <f t="shared" ca="1" si="303"/>
        <v>Nov</v>
      </c>
      <c r="P1537" s="42">
        <v>25</v>
      </c>
      <c r="Q1537" s="44">
        <f t="shared" si="304"/>
        <v>5</v>
      </c>
      <c r="R1537" s="45">
        <f t="shared" ca="1" si="305"/>
        <v>0.19999999999999996</v>
      </c>
      <c r="S1537" s="44" t="str">
        <f t="shared" ca="1" si="306"/>
        <v>GROWTH</v>
      </c>
      <c r="T1537" s="46">
        <v>0</v>
      </c>
      <c r="U1537" s="46" t="str">
        <f t="shared" ca="1" si="307"/>
        <v>Dec</v>
      </c>
      <c r="V1537" s="42">
        <v>0</v>
      </c>
      <c r="W1537" s="47">
        <f t="shared" si="308"/>
        <v>30</v>
      </c>
      <c r="X1537" s="48">
        <f t="shared" ca="1" si="309"/>
        <v>0</v>
      </c>
      <c r="Y1537" s="47" t="b">
        <f t="shared" si="310"/>
        <v>0</v>
      </c>
      <c r="Z1537" s="50">
        <v>0</v>
      </c>
      <c r="AA1537" s="50">
        <f t="shared" si="311"/>
        <v>0</v>
      </c>
      <c r="AB1537" s="27">
        <v>1000001803</v>
      </c>
    </row>
    <row r="1538" spans="1:28" s="27" customFormat="1" ht="13.8" hidden="1">
      <c r="A1538" s="39" t="s">
        <v>3061</v>
      </c>
      <c r="B1538" s="58" t="s">
        <v>3172</v>
      </c>
      <c r="C1538" s="65" t="s">
        <v>3179</v>
      </c>
      <c r="D1538" s="59">
        <v>1000001813</v>
      </c>
      <c r="E1538" s="60" t="s">
        <v>3180</v>
      </c>
      <c r="F1538" s="40">
        <v>42574</v>
      </c>
      <c r="G1538" s="40" t="str">
        <f t="shared" si="299"/>
        <v>Targeted Dealer</v>
      </c>
      <c r="H1538" s="40"/>
      <c r="I1538" s="41">
        <v>25</v>
      </c>
      <c r="J1538" s="41">
        <f t="shared" ca="1" si="300"/>
        <v>550.80645161290317</v>
      </c>
      <c r="K1538" s="42">
        <v>25</v>
      </c>
      <c r="L1538" s="43">
        <f t="shared" ca="1" si="301"/>
        <v>-525.80645161290317</v>
      </c>
      <c r="M1538" s="43">
        <f t="shared" ca="1" si="302"/>
        <v>4.5387994143484631</v>
      </c>
      <c r="N1538" s="44">
        <v>0</v>
      </c>
      <c r="O1538" s="45" t="str">
        <f t="shared" ca="1" si="303"/>
        <v>Nov</v>
      </c>
      <c r="P1538" s="42">
        <v>0</v>
      </c>
      <c r="Q1538" s="44">
        <f t="shared" si="304"/>
        <v>25</v>
      </c>
      <c r="R1538" s="45">
        <f t="shared" ca="1" si="305"/>
        <v>0</v>
      </c>
      <c r="S1538" s="44" t="b">
        <f t="shared" si="306"/>
        <v>0</v>
      </c>
      <c r="T1538" s="46">
        <v>30</v>
      </c>
      <c r="U1538" s="46" t="str">
        <f t="shared" ca="1" si="307"/>
        <v>Dec</v>
      </c>
      <c r="V1538" s="42">
        <v>30</v>
      </c>
      <c r="W1538" s="47">
        <f t="shared" si="308"/>
        <v>-5</v>
      </c>
      <c r="X1538" s="48">
        <f t="shared" ca="1" si="309"/>
        <v>-0.16666666666666663</v>
      </c>
      <c r="Y1538" s="47" t="str">
        <f t="shared" ca="1" si="310"/>
        <v>DEGROWTH</v>
      </c>
      <c r="Z1538" s="50">
        <v>0</v>
      </c>
      <c r="AA1538" s="50">
        <f t="shared" si="311"/>
        <v>0</v>
      </c>
      <c r="AB1538" s="27">
        <v>1000001813</v>
      </c>
    </row>
    <row r="1539" spans="1:28" s="27" customFormat="1" ht="13.8" hidden="1">
      <c r="A1539" s="50" t="s">
        <v>3061</v>
      </c>
      <c r="B1539" s="63" t="s">
        <v>3172</v>
      </c>
      <c r="C1539" s="63" t="s">
        <v>3181</v>
      </c>
      <c r="D1539" s="63">
        <v>1000001810</v>
      </c>
      <c r="E1539" s="63" t="s">
        <v>3182</v>
      </c>
      <c r="F1539" s="40">
        <v>42621</v>
      </c>
      <c r="G1539" s="40" t="str">
        <f t="shared" ref="G1539:G1602" si="312">IF(I1539&gt;0,"Targeted Dealer","-")</f>
        <v>Targeted Dealer</v>
      </c>
      <c r="H1539" s="40"/>
      <c r="I1539" s="41">
        <v>50</v>
      </c>
      <c r="J1539" s="41">
        <f t="shared" ca="1" si="300"/>
        <v>1101.6129032258063</v>
      </c>
      <c r="K1539" s="42">
        <v>50</v>
      </c>
      <c r="L1539" s="43">
        <f t="shared" ca="1" si="301"/>
        <v>-1051.6129032258063</v>
      </c>
      <c r="M1539" s="43">
        <f t="shared" ca="1" si="302"/>
        <v>4.5387994143484631</v>
      </c>
      <c r="N1539" s="44">
        <v>0</v>
      </c>
      <c r="O1539" s="45" t="str">
        <f t="shared" ca="1" si="303"/>
        <v>Nov</v>
      </c>
      <c r="P1539" s="42">
        <v>0</v>
      </c>
      <c r="Q1539" s="44">
        <f t="shared" si="304"/>
        <v>50</v>
      </c>
      <c r="R1539" s="45">
        <f t="shared" ca="1" si="305"/>
        <v>0</v>
      </c>
      <c r="S1539" s="44" t="b">
        <f t="shared" si="306"/>
        <v>0</v>
      </c>
      <c r="T1539" s="46">
        <v>0</v>
      </c>
      <c r="U1539" s="46" t="str">
        <f t="shared" ca="1" si="307"/>
        <v>Dec</v>
      </c>
      <c r="V1539" s="42">
        <v>0</v>
      </c>
      <c r="W1539" s="47">
        <f t="shared" si="308"/>
        <v>50</v>
      </c>
      <c r="X1539" s="48">
        <f t="shared" ca="1" si="309"/>
        <v>0</v>
      </c>
      <c r="Y1539" s="47" t="b">
        <f t="shared" si="310"/>
        <v>0</v>
      </c>
      <c r="Z1539" s="50">
        <v>0</v>
      </c>
      <c r="AA1539" s="50">
        <f t="shared" si="311"/>
        <v>0</v>
      </c>
      <c r="AB1539" s="27">
        <v>1000001810</v>
      </c>
    </row>
    <row r="1540" spans="1:28" s="27" customFormat="1" ht="13.8">
      <c r="A1540" s="39" t="s">
        <v>3061</v>
      </c>
      <c r="B1540" s="58" t="s">
        <v>3172</v>
      </c>
      <c r="C1540" s="65" t="s">
        <v>3183</v>
      </c>
      <c r="D1540" s="59">
        <v>1000001811</v>
      </c>
      <c r="E1540" s="60" t="s">
        <v>3184</v>
      </c>
      <c r="F1540" s="40">
        <v>42668</v>
      </c>
      <c r="G1540" s="40" t="str">
        <f t="shared" si="312"/>
        <v>-</v>
      </c>
      <c r="H1540" s="40"/>
      <c r="I1540" s="41">
        <v>0</v>
      </c>
      <c r="J1540" s="41">
        <f t="shared" ref="J1540:J1603" ca="1" si="313">I1540/$J$1*$E$1</f>
        <v>0</v>
      </c>
      <c r="K1540" s="42">
        <v>0</v>
      </c>
      <c r="L1540" s="43">
        <f t="shared" ref="L1540:L1603" ca="1" si="314">K1540-J1540</f>
        <v>0</v>
      </c>
      <c r="M1540" s="43" t="str">
        <f t="shared" ref="M1540:M1603" ca="1" si="315">IFERROR((K1540/J1540%),"-")</f>
        <v>-</v>
      </c>
      <c r="N1540" s="44">
        <v>0</v>
      </c>
      <c r="O1540" s="45" t="str">
        <f t="shared" ref="O1540:O1603" ca="1" si="316">IF(F1540&lt;=$P$2,"Nov","")</f>
        <v>Nov</v>
      </c>
      <c r="P1540" s="42">
        <v>0</v>
      </c>
      <c r="Q1540" s="44">
        <f t="shared" ref="Q1540:Q1603" si="317">K1540-P1540</f>
        <v>0</v>
      </c>
      <c r="R1540" s="45">
        <f t="shared" ref="R1540:R1603" ca="1" si="318">IFERROR(IF(O1540="Nov",(K1540/P1540-1)),0)</f>
        <v>0</v>
      </c>
      <c r="S1540" s="44" t="b">
        <f t="shared" ref="S1540:S1603" si="319">IF(N1540&gt;0,IF(O1540="","-",IF(R1540&lt;0%,"DEGROWTH","GROWTH")))</f>
        <v>0</v>
      </c>
      <c r="T1540" s="46">
        <v>75</v>
      </c>
      <c r="U1540" s="46" t="str">
        <f t="shared" ref="U1540:U1603" ca="1" si="320">IF(F1540&lt;=$V$2,"Dec","")</f>
        <v>Dec</v>
      </c>
      <c r="V1540" s="42">
        <v>75</v>
      </c>
      <c r="W1540" s="47">
        <f t="shared" ref="W1540:W1603" si="321">K1540-V1540</f>
        <v>-75</v>
      </c>
      <c r="X1540" s="48">
        <f t="shared" ref="X1540:X1603" ca="1" si="322">IFERROR(IF(U1540="Dec",(K1540/V1540-1)),0)</f>
        <v>-1</v>
      </c>
      <c r="Y1540" s="47" t="str">
        <f t="shared" ref="Y1540:Y1603" ca="1" si="323">IF(T1540&gt;0,IF(U1540="","-",IF(X1540&lt;0%,"DEGROWTH","GROWTH")))</f>
        <v>DEGROWTH</v>
      </c>
      <c r="Z1540" s="50">
        <v>1</v>
      </c>
      <c r="AA1540" s="50">
        <f t="shared" ref="AA1540:AA1603" si="324">IF(H1540&gt;0,1,0)</f>
        <v>0</v>
      </c>
      <c r="AB1540" s="27" t="e">
        <v>#N/A</v>
      </c>
    </row>
    <row r="1541" spans="1:28" s="27" customFormat="1" ht="13.8" hidden="1">
      <c r="A1541" s="39" t="s">
        <v>3061</v>
      </c>
      <c r="B1541" s="58" t="s">
        <v>3172</v>
      </c>
      <c r="C1541" s="65" t="s">
        <v>3185</v>
      </c>
      <c r="D1541" s="59">
        <v>1000001815</v>
      </c>
      <c r="E1541" s="60" t="s">
        <v>3186</v>
      </c>
      <c r="F1541" s="40">
        <v>43503</v>
      </c>
      <c r="G1541" s="40" t="str">
        <f t="shared" si="312"/>
        <v>Targeted Dealer</v>
      </c>
      <c r="H1541" s="40"/>
      <c r="I1541" s="41">
        <v>25</v>
      </c>
      <c r="J1541" s="41">
        <f t="shared" ca="1" si="313"/>
        <v>550.80645161290317</v>
      </c>
      <c r="K1541" s="42">
        <v>20</v>
      </c>
      <c r="L1541" s="43">
        <f t="shared" ca="1" si="314"/>
        <v>-530.80645161290317</v>
      </c>
      <c r="M1541" s="43">
        <f t="shared" ca="1" si="315"/>
        <v>3.6310395314787702</v>
      </c>
      <c r="N1541" s="44">
        <v>25</v>
      </c>
      <c r="O1541" s="45" t="str">
        <f t="shared" ca="1" si="316"/>
        <v>Nov</v>
      </c>
      <c r="P1541" s="42">
        <v>25</v>
      </c>
      <c r="Q1541" s="44">
        <f t="shared" si="317"/>
        <v>-5</v>
      </c>
      <c r="R1541" s="45">
        <f t="shared" ca="1" si="318"/>
        <v>-0.19999999999999996</v>
      </c>
      <c r="S1541" s="44" t="str">
        <f t="shared" ca="1" si="319"/>
        <v>DEGROWTH</v>
      </c>
      <c r="T1541" s="46">
        <v>100</v>
      </c>
      <c r="U1541" s="46" t="str">
        <f t="shared" ca="1" si="320"/>
        <v>Dec</v>
      </c>
      <c r="V1541" s="42">
        <v>100</v>
      </c>
      <c r="W1541" s="47">
        <f t="shared" si="321"/>
        <v>-80</v>
      </c>
      <c r="X1541" s="48">
        <f t="shared" ca="1" si="322"/>
        <v>-0.8</v>
      </c>
      <c r="Y1541" s="47" t="str">
        <f t="shared" ca="1" si="323"/>
        <v>DEGROWTH</v>
      </c>
      <c r="Z1541" s="50">
        <v>0</v>
      </c>
      <c r="AA1541" s="50">
        <f t="shared" si="324"/>
        <v>0</v>
      </c>
      <c r="AB1541" s="27">
        <v>1000001815</v>
      </c>
    </row>
    <row r="1542" spans="1:28" s="27" customFormat="1" ht="13.8" hidden="1">
      <c r="A1542" s="39" t="s">
        <v>3061</v>
      </c>
      <c r="B1542" s="58" t="s">
        <v>3172</v>
      </c>
      <c r="C1542" s="65" t="s">
        <v>3187</v>
      </c>
      <c r="D1542" s="59">
        <v>1000001804</v>
      </c>
      <c r="E1542" s="60" t="s">
        <v>3188</v>
      </c>
      <c r="F1542" s="40">
        <v>43706</v>
      </c>
      <c r="G1542" s="40" t="str">
        <f t="shared" si="312"/>
        <v>Targeted Dealer</v>
      </c>
      <c r="H1542" s="40" t="s">
        <v>113</v>
      </c>
      <c r="I1542" s="41">
        <v>50</v>
      </c>
      <c r="J1542" s="41">
        <f t="shared" ca="1" si="313"/>
        <v>1101.6129032258063</v>
      </c>
      <c r="K1542" s="42">
        <v>25</v>
      </c>
      <c r="L1542" s="43">
        <f t="shared" ca="1" si="314"/>
        <v>-1076.6129032258063</v>
      </c>
      <c r="M1542" s="43">
        <f t="shared" ca="1" si="315"/>
        <v>2.2693997071742316</v>
      </c>
      <c r="N1542" s="44">
        <v>50</v>
      </c>
      <c r="O1542" s="45" t="str">
        <f t="shared" ca="1" si="316"/>
        <v>Nov</v>
      </c>
      <c r="P1542" s="42">
        <v>50</v>
      </c>
      <c r="Q1542" s="44">
        <f t="shared" si="317"/>
        <v>-25</v>
      </c>
      <c r="R1542" s="45">
        <f t="shared" ca="1" si="318"/>
        <v>-0.5</v>
      </c>
      <c r="S1542" s="44" t="str">
        <f t="shared" ca="1" si="319"/>
        <v>DEGROWTH</v>
      </c>
      <c r="T1542" s="46">
        <v>75</v>
      </c>
      <c r="U1542" s="46" t="str">
        <f t="shared" ca="1" si="320"/>
        <v>Dec</v>
      </c>
      <c r="V1542" s="42">
        <v>75</v>
      </c>
      <c r="W1542" s="47">
        <f t="shared" si="321"/>
        <v>-50</v>
      </c>
      <c r="X1542" s="48">
        <f t="shared" ca="1" si="322"/>
        <v>-0.66666666666666674</v>
      </c>
      <c r="Y1542" s="47" t="str">
        <f t="shared" ca="1" si="323"/>
        <v>DEGROWTH</v>
      </c>
      <c r="Z1542" s="50">
        <v>0</v>
      </c>
      <c r="AA1542" s="50">
        <f t="shared" si="324"/>
        <v>1</v>
      </c>
      <c r="AB1542" s="27">
        <v>1000001804</v>
      </c>
    </row>
    <row r="1543" spans="1:28" s="27" customFormat="1" ht="13.8" hidden="1">
      <c r="A1543" s="39" t="s">
        <v>3061</v>
      </c>
      <c r="B1543" s="58" t="s">
        <v>3172</v>
      </c>
      <c r="C1543" s="65" t="s">
        <v>3189</v>
      </c>
      <c r="D1543" s="59">
        <v>1000001818</v>
      </c>
      <c r="E1543" s="60" t="s">
        <v>3190</v>
      </c>
      <c r="F1543" s="40">
        <v>44323</v>
      </c>
      <c r="G1543" s="40" t="str">
        <f t="shared" si="312"/>
        <v>Targeted Dealer</v>
      </c>
      <c r="H1543" s="40"/>
      <c r="I1543" s="41">
        <v>75</v>
      </c>
      <c r="J1543" s="41">
        <f t="shared" ca="1" si="313"/>
        <v>1652.4193548387098</v>
      </c>
      <c r="K1543" s="42">
        <v>325</v>
      </c>
      <c r="L1543" s="43">
        <f t="shared" ca="1" si="314"/>
        <v>-1327.4193548387098</v>
      </c>
      <c r="M1543" s="43">
        <f t="shared" ca="1" si="315"/>
        <v>19.668130795510006</v>
      </c>
      <c r="N1543" s="44">
        <v>75</v>
      </c>
      <c r="O1543" s="45" t="str">
        <f t="shared" ca="1" si="316"/>
        <v>Nov</v>
      </c>
      <c r="P1543" s="42">
        <v>75</v>
      </c>
      <c r="Q1543" s="44">
        <f t="shared" si="317"/>
        <v>250</v>
      </c>
      <c r="R1543" s="45">
        <f t="shared" ca="1" si="318"/>
        <v>3.333333333333333</v>
      </c>
      <c r="S1543" s="44" t="str">
        <f t="shared" ca="1" si="319"/>
        <v>GROWTH</v>
      </c>
      <c r="T1543" s="46">
        <v>150</v>
      </c>
      <c r="U1543" s="46" t="str">
        <f t="shared" ca="1" si="320"/>
        <v>Dec</v>
      </c>
      <c r="V1543" s="42">
        <v>150</v>
      </c>
      <c r="W1543" s="47">
        <f t="shared" si="321"/>
        <v>175</v>
      </c>
      <c r="X1543" s="48">
        <f t="shared" ca="1" si="322"/>
        <v>1.1666666666666665</v>
      </c>
      <c r="Y1543" s="47" t="str">
        <f t="shared" ca="1" si="323"/>
        <v>GROWTH</v>
      </c>
      <c r="Z1543" s="50">
        <v>0</v>
      </c>
      <c r="AA1543" s="50">
        <f t="shared" si="324"/>
        <v>0</v>
      </c>
      <c r="AB1543" s="27">
        <v>1000001818</v>
      </c>
    </row>
    <row r="1544" spans="1:28" s="27" customFormat="1" ht="13.8" hidden="1">
      <c r="A1544" s="39" t="s">
        <v>3061</v>
      </c>
      <c r="B1544" s="58" t="s">
        <v>3172</v>
      </c>
      <c r="C1544" s="65" t="s">
        <v>3191</v>
      </c>
      <c r="D1544" s="59">
        <v>1000002074</v>
      </c>
      <c r="E1544" s="66" t="s">
        <v>3192</v>
      </c>
      <c r="F1544" s="40">
        <v>44531</v>
      </c>
      <c r="G1544" s="40" t="str">
        <f t="shared" si="312"/>
        <v>Targeted Dealer</v>
      </c>
      <c r="H1544" s="40"/>
      <c r="I1544" s="41">
        <v>25</v>
      </c>
      <c r="J1544" s="41">
        <f t="shared" ca="1" si="313"/>
        <v>550.80645161290317</v>
      </c>
      <c r="K1544" s="42">
        <v>25</v>
      </c>
      <c r="L1544" s="43">
        <f t="shared" ca="1" si="314"/>
        <v>-525.80645161290317</v>
      </c>
      <c r="M1544" s="43">
        <f t="shared" ca="1" si="315"/>
        <v>4.5387994143484631</v>
      </c>
      <c r="N1544" s="44">
        <v>25</v>
      </c>
      <c r="O1544" s="45" t="str">
        <f t="shared" ca="1" si="316"/>
        <v>Nov</v>
      </c>
      <c r="P1544" s="42">
        <v>25</v>
      </c>
      <c r="Q1544" s="44">
        <f t="shared" si="317"/>
        <v>0</v>
      </c>
      <c r="R1544" s="45">
        <f t="shared" ca="1" si="318"/>
        <v>0</v>
      </c>
      <c r="S1544" s="44" t="str">
        <f t="shared" ca="1" si="319"/>
        <v>GROWTH</v>
      </c>
      <c r="T1544" s="46">
        <v>50</v>
      </c>
      <c r="U1544" s="46" t="str">
        <f t="shared" ca="1" si="320"/>
        <v>Dec</v>
      </c>
      <c r="V1544" s="42">
        <v>50</v>
      </c>
      <c r="W1544" s="47">
        <f t="shared" si="321"/>
        <v>-25</v>
      </c>
      <c r="X1544" s="48">
        <f t="shared" ca="1" si="322"/>
        <v>-0.5</v>
      </c>
      <c r="Y1544" s="47" t="str">
        <f t="shared" ca="1" si="323"/>
        <v>DEGROWTH</v>
      </c>
      <c r="Z1544" s="50">
        <v>0</v>
      </c>
      <c r="AA1544" s="50">
        <f t="shared" si="324"/>
        <v>0</v>
      </c>
      <c r="AB1544" s="27">
        <v>1000002074</v>
      </c>
    </row>
    <row r="1545" spans="1:28" s="27" customFormat="1" ht="13.8" hidden="1">
      <c r="A1545" s="39" t="s">
        <v>3061</v>
      </c>
      <c r="B1545" s="58" t="s">
        <v>3172</v>
      </c>
      <c r="C1545" s="65" t="s">
        <v>3193</v>
      </c>
      <c r="D1545" s="59">
        <v>1000002638</v>
      </c>
      <c r="E1545" s="66" t="s">
        <v>3194</v>
      </c>
      <c r="F1545" s="40">
        <v>44634</v>
      </c>
      <c r="G1545" s="40" t="str">
        <f t="shared" si="312"/>
        <v>Targeted Dealer</v>
      </c>
      <c r="H1545" s="40"/>
      <c r="I1545" s="41">
        <v>25</v>
      </c>
      <c r="J1545" s="41">
        <f t="shared" ca="1" si="313"/>
        <v>550.80645161290317</v>
      </c>
      <c r="K1545" s="42">
        <v>0</v>
      </c>
      <c r="L1545" s="43">
        <f t="shared" ca="1" si="314"/>
        <v>-550.80645161290317</v>
      </c>
      <c r="M1545" s="43">
        <f t="shared" ca="1" si="315"/>
        <v>0</v>
      </c>
      <c r="N1545" s="44">
        <v>0</v>
      </c>
      <c r="O1545" s="45" t="str">
        <f t="shared" ca="1" si="316"/>
        <v>Nov</v>
      </c>
      <c r="P1545" s="42">
        <v>0</v>
      </c>
      <c r="Q1545" s="44">
        <f t="shared" si="317"/>
        <v>0</v>
      </c>
      <c r="R1545" s="45">
        <f t="shared" ca="1" si="318"/>
        <v>0</v>
      </c>
      <c r="S1545" s="44" t="b">
        <f t="shared" si="319"/>
        <v>0</v>
      </c>
      <c r="T1545" s="46">
        <v>30</v>
      </c>
      <c r="U1545" s="46" t="str">
        <f t="shared" ca="1" si="320"/>
        <v>Dec</v>
      </c>
      <c r="V1545" s="42">
        <v>30</v>
      </c>
      <c r="W1545" s="47">
        <f t="shared" si="321"/>
        <v>-30</v>
      </c>
      <c r="X1545" s="48">
        <f t="shared" ca="1" si="322"/>
        <v>-1</v>
      </c>
      <c r="Y1545" s="47" t="str">
        <f t="shared" ca="1" si="323"/>
        <v>DEGROWTH</v>
      </c>
      <c r="Z1545" s="50">
        <v>1</v>
      </c>
      <c r="AA1545" s="50">
        <f t="shared" si="324"/>
        <v>0</v>
      </c>
      <c r="AB1545" s="27">
        <v>1000002638</v>
      </c>
    </row>
    <row r="1546" spans="1:28" s="27" customFormat="1" ht="13.8" hidden="1">
      <c r="A1546" s="39" t="s">
        <v>3061</v>
      </c>
      <c r="B1546" s="58" t="s">
        <v>3172</v>
      </c>
      <c r="C1546" s="65" t="s">
        <v>3195</v>
      </c>
      <c r="D1546" s="59">
        <v>1000002639</v>
      </c>
      <c r="E1546" s="66" t="s">
        <v>3196</v>
      </c>
      <c r="F1546" s="40">
        <v>44635</v>
      </c>
      <c r="G1546" s="40" t="str">
        <f t="shared" si="312"/>
        <v>Targeted Dealer</v>
      </c>
      <c r="H1546" s="40"/>
      <c r="I1546" s="41">
        <v>50</v>
      </c>
      <c r="J1546" s="41">
        <f t="shared" ca="1" si="313"/>
        <v>1101.6129032258063</v>
      </c>
      <c r="K1546" s="42">
        <v>25</v>
      </c>
      <c r="L1546" s="43">
        <f t="shared" ca="1" si="314"/>
        <v>-1076.6129032258063</v>
      </c>
      <c r="M1546" s="43">
        <f t="shared" ca="1" si="315"/>
        <v>2.2693997071742316</v>
      </c>
      <c r="N1546" s="44">
        <v>50</v>
      </c>
      <c r="O1546" s="45" t="str">
        <f t="shared" ca="1" si="316"/>
        <v>Nov</v>
      </c>
      <c r="P1546" s="42">
        <v>50</v>
      </c>
      <c r="Q1546" s="44">
        <f t="shared" si="317"/>
        <v>-25</v>
      </c>
      <c r="R1546" s="45">
        <f t="shared" ca="1" si="318"/>
        <v>-0.5</v>
      </c>
      <c r="S1546" s="44" t="str">
        <f t="shared" ca="1" si="319"/>
        <v>DEGROWTH</v>
      </c>
      <c r="T1546" s="46">
        <v>0</v>
      </c>
      <c r="U1546" s="46" t="str">
        <f t="shared" ca="1" si="320"/>
        <v>Dec</v>
      </c>
      <c r="V1546" s="42">
        <v>0</v>
      </c>
      <c r="W1546" s="47">
        <f t="shared" si="321"/>
        <v>25</v>
      </c>
      <c r="X1546" s="48">
        <f t="shared" ca="1" si="322"/>
        <v>0</v>
      </c>
      <c r="Y1546" s="47" t="b">
        <f t="shared" si="323"/>
        <v>0</v>
      </c>
      <c r="Z1546" s="50">
        <v>0</v>
      </c>
      <c r="AA1546" s="50">
        <f t="shared" si="324"/>
        <v>0</v>
      </c>
      <c r="AB1546" s="27">
        <v>1000002639</v>
      </c>
    </row>
    <row r="1547" spans="1:28" s="27" customFormat="1" ht="13.8" hidden="1">
      <c r="A1547" s="39" t="s">
        <v>3061</v>
      </c>
      <c r="B1547" s="58" t="s">
        <v>3172</v>
      </c>
      <c r="C1547" s="65" t="s">
        <v>3197</v>
      </c>
      <c r="D1547" s="59">
        <v>1000003645</v>
      </c>
      <c r="E1547" s="66" t="s">
        <v>3198</v>
      </c>
      <c r="F1547" s="40">
        <v>45126</v>
      </c>
      <c r="G1547" s="40" t="str">
        <f t="shared" si="312"/>
        <v>Targeted Dealer</v>
      </c>
      <c r="H1547" s="40"/>
      <c r="I1547" s="41">
        <v>25</v>
      </c>
      <c r="J1547" s="41">
        <f t="shared" ca="1" si="313"/>
        <v>550.80645161290317</v>
      </c>
      <c r="K1547" s="42">
        <v>0</v>
      </c>
      <c r="L1547" s="43">
        <f t="shared" ca="1" si="314"/>
        <v>-550.80645161290317</v>
      </c>
      <c r="M1547" s="43">
        <f t="shared" ca="1" si="315"/>
        <v>0</v>
      </c>
      <c r="N1547" s="44">
        <v>0</v>
      </c>
      <c r="O1547" s="45" t="str">
        <f t="shared" ca="1" si="316"/>
        <v>Nov</v>
      </c>
      <c r="P1547" s="42">
        <v>0</v>
      </c>
      <c r="Q1547" s="44">
        <f t="shared" si="317"/>
        <v>0</v>
      </c>
      <c r="R1547" s="45">
        <f t="shared" ca="1" si="318"/>
        <v>0</v>
      </c>
      <c r="S1547" s="44" t="b">
        <f t="shared" si="319"/>
        <v>0</v>
      </c>
      <c r="T1547" s="46">
        <v>25</v>
      </c>
      <c r="U1547" s="46" t="str">
        <f t="shared" ca="1" si="320"/>
        <v>Dec</v>
      </c>
      <c r="V1547" s="42">
        <v>25</v>
      </c>
      <c r="W1547" s="47">
        <f t="shared" si="321"/>
        <v>-25</v>
      </c>
      <c r="X1547" s="48">
        <f t="shared" ca="1" si="322"/>
        <v>-1</v>
      </c>
      <c r="Y1547" s="47" t="str">
        <f t="shared" ca="1" si="323"/>
        <v>DEGROWTH</v>
      </c>
      <c r="Z1547" s="50">
        <v>1</v>
      </c>
      <c r="AA1547" s="50">
        <f t="shared" si="324"/>
        <v>0</v>
      </c>
      <c r="AB1547" s="27">
        <v>1000003645</v>
      </c>
    </row>
    <row r="1548" spans="1:28" s="27" customFormat="1" ht="13.8" hidden="1">
      <c r="A1548" s="39" t="s">
        <v>3061</v>
      </c>
      <c r="B1548" s="58" t="s">
        <v>3172</v>
      </c>
      <c r="C1548" s="63" t="s">
        <v>3199</v>
      </c>
      <c r="D1548" s="63">
        <v>1000003880</v>
      </c>
      <c r="E1548" s="63" t="s">
        <v>3200</v>
      </c>
      <c r="F1548" s="40">
        <v>45353</v>
      </c>
      <c r="G1548" s="40" t="str">
        <f t="shared" si="312"/>
        <v>-</v>
      </c>
      <c r="H1548" s="40"/>
      <c r="I1548" s="41">
        <v>0</v>
      </c>
      <c r="J1548" s="41">
        <f t="shared" ca="1" si="313"/>
        <v>0</v>
      </c>
      <c r="K1548" s="42">
        <v>5</v>
      </c>
      <c r="L1548" s="43">
        <f t="shared" ca="1" si="314"/>
        <v>5</v>
      </c>
      <c r="M1548" s="43" t="str">
        <f t="shared" ca="1" si="315"/>
        <v>-</v>
      </c>
      <c r="N1548" s="44">
        <v>0</v>
      </c>
      <c r="O1548" s="45" t="str">
        <f t="shared" ca="1" si="316"/>
        <v>Nov</v>
      </c>
      <c r="P1548" s="42">
        <v>0</v>
      </c>
      <c r="Q1548" s="44">
        <f t="shared" si="317"/>
        <v>5</v>
      </c>
      <c r="R1548" s="45">
        <f t="shared" ca="1" si="318"/>
        <v>0</v>
      </c>
      <c r="S1548" s="44" t="b">
        <f t="shared" si="319"/>
        <v>0</v>
      </c>
      <c r="T1548" s="46">
        <v>0</v>
      </c>
      <c r="U1548" s="46" t="str">
        <f t="shared" ca="1" si="320"/>
        <v>Dec</v>
      </c>
      <c r="V1548" s="42">
        <v>0</v>
      </c>
      <c r="W1548" s="47">
        <f t="shared" si="321"/>
        <v>5</v>
      </c>
      <c r="X1548" s="48">
        <f t="shared" ca="1" si="322"/>
        <v>0</v>
      </c>
      <c r="Y1548" s="47" t="b">
        <f t="shared" si="323"/>
        <v>0</v>
      </c>
      <c r="Z1548" s="50">
        <v>0</v>
      </c>
      <c r="AA1548" s="50">
        <f t="shared" si="324"/>
        <v>0</v>
      </c>
      <c r="AB1548" s="27">
        <v>1000003880</v>
      </c>
    </row>
    <row r="1549" spans="1:28" s="27" customFormat="1" ht="13.8" hidden="1">
      <c r="A1549" s="39" t="s">
        <v>3061</v>
      </c>
      <c r="B1549" s="58" t="s">
        <v>3172</v>
      </c>
      <c r="C1549" s="63" t="s">
        <v>3201</v>
      </c>
      <c r="D1549" s="63">
        <v>1000004012</v>
      </c>
      <c r="E1549" s="63" t="s">
        <v>3202</v>
      </c>
      <c r="F1549" s="40">
        <v>45461</v>
      </c>
      <c r="G1549" s="40" t="str">
        <f t="shared" si="312"/>
        <v>Targeted Dealer</v>
      </c>
      <c r="H1549" s="40"/>
      <c r="I1549" s="41">
        <v>25</v>
      </c>
      <c r="J1549" s="41">
        <f t="shared" ca="1" si="313"/>
        <v>550.80645161290317</v>
      </c>
      <c r="K1549" s="42">
        <v>25</v>
      </c>
      <c r="L1549" s="43">
        <f t="shared" ca="1" si="314"/>
        <v>-525.80645161290317</v>
      </c>
      <c r="M1549" s="43">
        <f t="shared" ca="1" si="315"/>
        <v>4.5387994143484631</v>
      </c>
      <c r="N1549" s="44">
        <v>0</v>
      </c>
      <c r="O1549" s="45" t="str">
        <f t="shared" ca="1" si="316"/>
        <v>Nov</v>
      </c>
      <c r="P1549" s="42">
        <v>0</v>
      </c>
      <c r="Q1549" s="44">
        <f t="shared" si="317"/>
        <v>25</v>
      </c>
      <c r="R1549" s="45">
        <f t="shared" ca="1" si="318"/>
        <v>0</v>
      </c>
      <c r="S1549" s="44" t="b">
        <f t="shared" si="319"/>
        <v>0</v>
      </c>
      <c r="T1549" s="46">
        <v>0</v>
      </c>
      <c r="U1549" s="46" t="str">
        <f t="shared" ca="1" si="320"/>
        <v>Dec</v>
      </c>
      <c r="V1549" s="42">
        <v>0</v>
      </c>
      <c r="W1549" s="47">
        <f t="shared" si="321"/>
        <v>25</v>
      </c>
      <c r="X1549" s="48">
        <f t="shared" ca="1" si="322"/>
        <v>0</v>
      </c>
      <c r="Y1549" s="47" t="b">
        <f t="shared" si="323"/>
        <v>0</v>
      </c>
      <c r="Z1549" s="50">
        <v>0</v>
      </c>
      <c r="AA1549" s="50">
        <f t="shared" si="324"/>
        <v>0</v>
      </c>
      <c r="AB1549" s="27">
        <v>1000004012</v>
      </c>
    </row>
    <row r="1550" spans="1:28" s="27" customFormat="1" ht="13.8" hidden="1">
      <c r="A1550" s="39" t="s">
        <v>3061</v>
      </c>
      <c r="B1550" s="63" t="s">
        <v>3172</v>
      </c>
      <c r="C1550" s="63" t="s">
        <v>3203</v>
      </c>
      <c r="D1550" s="63">
        <v>1000004088</v>
      </c>
      <c r="E1550" s="63" t="s">
        <v>3204</v>
      </c>
      <c r="F1550" s="40">
        <v>45520</v>
      </c>
      <c r="G1550" s="40" t="str">
        <f t="shared" si="312"/>
        <v>Targeted Dealer</v>
      </c>
      <c r="H1550" s="40"/>
      <c r="I1550" s="41">
        <v>25</v>
      </c>
      <c r="J1550" s="41">
        <f t="shared" ca="1" si="313"/>
        <v>550.80645161290317</v>
      </c>
      <c r="K1550" s="42">
        <v>50</v>
      </c>
      <c r="L1550" s="43">
        <f t="shared" ca="1" si="314"/>
        <v>-500.80645161290317</v>
      </c>
      <c r="M1550" s="43">
        <f t="shared" ca="1" si="315"/>
        <v>9.0775988286969262</v>
      </c>
      <c r="N1550" s="44">
        <v>25</v>
      </c>
      <c r="O1550" s="45" t="str">
        <f t="shared" ca="1" si="316"/>
        <v>Nov</v>
      </c>
      <c r="P1550" s="42">
        <v>25</v>
      </c>
      <c r="Q1550" s="44">
        <f t="shared" si="317"/>
        <v>25</v>
      </c>
      <c r="R1550" s="45">
        <f t="shared" ca="1" si="318"/>
        <v>1</v>
      </c>
      <c r="S1550" s="44" t="str">
        <f t="shared" ca="1" si="319"/>
        <v>GROWTH</v>
      </c>
      <c r="T1550" s="46">
        <v>0</v>
      </c>
      <c r="U1550" s="46" t="str">
        <f t="shared" ca="1" si="320"/>
        <v>Dec</v>
      </c>
      <c r="V1550" s="42">
        <v>0</v>
      </c>
      <c r="W1550" s="47">
        <f t="shared" si="321"/>
        <v>50</v>
      </c>
      <c r="X1550" s="48">
        <f t="shared" ca="1" si="322"/>
        <v>0</v>
      </c>
      <c r="Y1550" s="47" t="b">
        <f t="shared" si="323"/>
        <v>0</v>
      </c>
      <c r="Z1550" s="50">
        <v>0</v>
      </c>
      <c r="AA1550" s="50">
        <f t="shared" si="324"/>
        <v>0</v>
      </c>
      <c r="AB1550" s="27">
        <v>1000004088</v>
      </c>
    </row>
    <row r="1551" spans="1:28" s="27" customFormat="1" ht="13.8" hidden="1">
      <c r="A1551" s="39" t="s">
        <v>3061</v>
      </c>
      <c r="B1551" s="58" t="s">
        <v>97</v>
      </c>
      <c r="C1551" s="65" t="s">
        <v>3205</v>
      </c>
      <c r="D1551" s="59">
        <v>1000002662</v>
      </c>
      <c r="E1551" s="58" t="s">
        <v>3206</v>
      </c>
      <c r="F1551" s="40">
        <v>44739</v>
      </c>
      <c r="G1551" s="40" t="str">
        <f t="shared" si="312"/>
        <v>Targeted Dealer</v>
      </c>
      <c r="H1551" s="40"/>
      <c r="I1551" s="41">
        <v>25</v>
      </c>
      <c r="J1551" s="41">
        <f t="shared" ca="1" si="313"/>
        <v>550.80645161290317</v>
      </c>
      <c r="K1551" s="42">
        <v>25</v>
      </c>
      <c r="L1551" s="43">
        <f t="shared" ca="1" si="314"/>
        <v>-525.80645161290317</v>
      </c>
      <c r="M1551" s="43">
        <f t="shared" ca="1" si="315"/>
        <v>4.5387994143484631</v>
      </c>
      <c r="N1551" s="44">
        <v>25</v>
      </c>
      <c r="O1551" s="45" t="str">
        <f t="shared" ca="1" si="316"/>
        <v>Nov</v>
      </c>
      <c r="P1551" s="42">
        <v>25</v>
      </c>
      <c r="Q1551" s="44">
        <f t="shared" si="317"/>
        <v>0</v>
      </c>
      <c r="R1551" s="45">
        <f t="shared" ca="1" si="318"/>
        <v>0</v>
      </c>
      <c r="S1551" s="44" t="str">
        <f t="shared" ca="1" si="319"/>
        <v>GROWTH</v>
      </c>
      <c r="T1551" s="46">
        <v>20</v>
      </c>
      <c r="U1551" s="46" t="str">
        <f t="shared" ca="1" si="320"/>
        <v>Dec</v>
      </c>
      <c r="V1551" s="42">
        <v>20</v>
      </c>
      <c r="W1551" s="47">
        <f t="shared" si="321"/>
        <v>5</v>
      </c>
      <c r="X1551" s="48">
        <f t="shared" ca="1" si="322"/>
        <v>0.25</v>
      </c>
      <c r="Y1551" s="47" t="str">
        <f t="shared" ca="1" si="323"/>
        <v>GROWTH</v>
      </c>
      <c r="Z1551" s="50">
        <v>0</v>
      </c>
      <c r="AA1551" s="50">
        <f t="shared" si="324"/>
        <v>0</v>
      </c>
      <c r="AB1551" s="27">
        <v>1000002662</v>
      </c>
    </row>
    <row r="1552" spans="1:28" s="27" customFormat="1" ht="13.8" hidden="1">
      <c r="A1552" s="39" t="s">
        <v>3061</v>
      </c>
      <c r="B1552" s="58" t="s">
        <v>97</v>
      </c>
      <c r="C1552" s="65" t="s">
        <v>3207</v>
      </c>
      <c r="D1552" s="59">
        <v>1000002665</v>
      </c>
      <c r="E1552" s="58" t="s">
        <v>3208</v>
      </c>
      <c r="F1552" s="40">
        <v>44739</v>
      </c>
      <c r="G1552" s="40" t="str">
        <f t="shared" si="312"/>
        <v>Targeted Dealer</v>
      </c>
      <c r="H1552" s="40"/>
      <c r="I1552" s="41">
        <v>50</v>
      </c>
      <c r="J1552" s="41">
        <f t="shared" ca="1" si="313"/>
        <v>1101.6129032258063</v>
      </c>
      <c r="K1552" s="42">
        <v>30</v>
      </c>
      <c r="L1552" s="43">
        <f t="shared" ca="1" si="314"/>
        <v>-1071.6129032258063</v>
      </c>
      <c r="M1552" s="43">
        <f t="shared" ca="1" si="315"/>
        <v>2.7232796486090778</v>
      </c>
      <c r="N1552" s="44">
        <v>90</v>
      </c>
      <c r="O1552" s="45" t="str">
        <f t="shared" ca="1" si="316"/>
        <v>Nov</v>
      </c>
      <c r="P1552" s="42">
        <v>90</v>
      </c>
      <c r="Q1552" s="44">
        <f t="shared" si="317"/>
        <v>-60</v>
      </c>
      <c r="R1552" s="45">
        <f t="shared" ca="1" si="318"/>
        <v>-0.66666666666666674</v>
      </c>
      <c r="S1552" s="44" t="str">
        <f t="shared" ca="1" si="319"/>
        <v>DEGROWTH</v>
      </c>
      <c r="T1552" s="46">
        <v>100</v>
      </c>
      <c r="U1552" s="46" t="str">
        <f t="shared" ca="1" si="320"/>
        <v>Dec</v>
      </c>
      <c r="V1552" s="42">
        <v>100</v>
      </c>
      <c r="W1552" s="47">
        <f t="shared" si="321"/>
        <v>-70</v>
      </c>
      <c r="X1552" s="48">
        <f t="shared" ca="1" si="322"/>
        <v>-0.7</v>
      </c>
      <c r="Y1552" s="47" t="str">
        <f t="shared" ca="1" si="323"/>
        <v>DEGROWTH</v>
      </c>
      <c r="Z1552" s="50">
        <v>0</v>
      </c>
      <c r="AA1552" s="50">
        <f t="shared" si="324"/>
        <v>0</v>
      </c>
      <c r="AB1552" s="27">
        <v>1000002665</v>
      </c>
    </row>
    <row r="1553" spans="1:28" s="27" customFormat="1" ht="13.8" hidden="1">
      <c r="A1553" s="39" t="s">
        <v>3061</v>
      </c>
      <c r="B1553" s="58" t="s">
        <v>97</v>
      </c>
      <c r="C1553" s="65" t="s">
        <v>3209</v>
      </c>
      <c r="D1553" s="59">
        <v>1000002695</v>
      </c>
      <c r="E1553" s="58" t="s">
        <v>3210</v>
      </c>
      <c r="F1553" s="40">
        <v>44739</v>
      </c>
      <c r="G1553" s="40" t="str">
        <f t="shared" si="312"/>
        <v>Targeted Dealer</v>
      </c>
      <c r="H1553" s="40"/>
      <c r="I1553" s="41">
        <v>150</v>
      </c>
      <c r="J1553" s="41">
        <f t="shared" ca="1" si="313"/>
        <v>3304.8387096774195</v>
      </c>
      <c r="K1553" s="42">
        <v>255</v>
      </c>
      <c r="L1553" s="43">
        <f t="shared" ca="1" si="314"/>
        <v>-3049.8387096774195</v>
      </c>
      <c r="M1553" s="43">
        <f t="shared" ca="1" si="315"/>
        <v>7.7159590043923867</v>
      </c>
      <c r="N1553" s="44">
        <v>200</v>
      </c>
      <c r="O1553" s="45" t="str">
        <f t="shared" ca="1" si="316"/>
        <v>Nov</v>
      </c>
      <c r="P1553" s="42">
        <v>200</v>
      </c>
      <c r="Q1553" s="44">
        <f t="shared" si="317"/>
        <v>55</v>
      </c>
      <c r="R1553" s="45">
        <f t="shared" ca="1" si="318"/>
        <v>0.27499999999999991</v>
      </c>
      <c r="S1553" s="44" t="str">
        <f t="shared" ca="1" si="319"/>
        <v>GROWTH</v>
      </c>
      <c r="T1553" s="46">
        <v>110</v>
      </c>
      <c r="U1553" s="46" t="str">
        <f t="shared" ca="1" si="320"/>
        <v>Dec</v>
      </c>
      <c r="V1553" s="42">
        <v>110</v>
      </c>
      <c r="W1553" s="47">
        <f t="shared" si="321"/>
        <v>145</v>
      </c>
      <c r="X1553" s="48">
        <f t="shared" ca="1" si="322"/>
        <v>1.3181818181818183</v>
      </c>
      <c r="Y1553" s="47" t="str">
        <f t="shared" ca="1" si="323"/>
        <v>GROWTH</v>
      </c>
      <c r="Z1553" s="50">
        <v>0</v>
      </c>
      <c r="AA1553" s="50">
        <f t="shared" si="324"/>
        <v>0</v>
      </c>
      <c r="AB1553" s="27">
        <v>1000002695</v>
      </c>
    </row>
    <row r="1554" spans="1:28" s="27" customFormat="1" ht="13.8" hidden="1">
      <c r="A1554" s="39" t="s">
        <v>3061</v>
      </c>
      <c r="B1554" s="58" t="s">
        <v>97</v>
      </c>
      <c r="C1554" s="58" t="s">
        <v>3211</v>
      </c>
      <c r="D1554" s="59">
        <v>1000001197</v>
      </c>
      <c r="E1554" s="60" t="s">
        <v>3212</v>
      </c>
      <c r="F1554" s="40">
        <v>41834</v>
      </c>
      <c r="G1554" s="40" t="str">
        <f t="shared" si="312"/>
        <v>Targeted Dealer</v>
      </c>
      <c r="H1554" s="40"/>
      <c r="I1554" s="41">
        <v>125</v>
      </c>
      <c r="J1554" s="41">
        <f t="shared" ca="1" si="313"/>
        <v>2754.0322580645161</v>
      </c>
      <c r="K1554" s="42">
        <v>165</v>
      </c>
      <c r="L1554" s="43">
        <f t="shared" ca="1" si="314"/>
        <v>-2589.0322580645161</v>
      </c>
      <c r="M1554" s="43">
        <f t="shared" ca="1" si="315"/>
        <v>5.9912152269399712</v>
      </c>
      <c r="N1554" s="44">
        <v>130</v>
      </c>
      <c r="O1554" s="45" t="str">
        <f t="shared" ca="1" si="316"/>
        <v>Nov</v>
      </c>
      <c r="P1554" s="42">
        <v>130</v>
      </c>
      <c r="Q1554" s="44">
        <f t="shared" si="317"/>
        <v>35</v>
      </c>
      <c r="R1554" s="45">
        <f t="shared" ca="1" si="318"/>
        <v>0.26923076923076916</v>
      </c>
      <c r="S1554" s="44" t="str">
        <f t="shared" ca="1" si="319"/>
        <v>GROWTH</v>
      </c>
      <c r="T1554" s="46">
        <v>110</v>
      </c>
      <c r="U1554" s="46" t="str">
        <f t="shared" ca="1" si="320"/>
        <v>Dec</v>
      </c>
      <c r="V1554" s="42">
        <v>110</v>
      </c>
      <c r="W1554" s="47">
        <f t="shared" si="321"/>
        <v>55</v>
      </c>
      <c r="X1554" s="48">
        <f t="shared" ca="1" si="322"/>
        <v>0.5</v>
      </c>
      <c r="Y1554" s="47" t="str">
        <f t="shared" ca="1" si="323"/>
        <v>GROWTH</v>
      </c>
      <c r="Z1554" s="50">
        <v>0</v>
      </c>
      <c r="AA1554" s="50">
        <f t="shared" si="324"/>
        <v>0</v>
      </c>
      <c r="AB1554" s="27">
        <v>1000001197</v>
      </c>
    </row>
    <row r="1555" spans="1:28" s="27" customFormat="1" ht="13.8" hidden="1">
      <c r="A1555" s="39" t="s">
        <v>3061</v>
      </c>
      <c r="B1555" s="58" t="s">
        <v>97</v>
      </c>
      <c r="C1555" s="58" t="s">
        <v>3213</v>
      </c>
      <c r="D1555" s="59">
        <v>1000001189</v>
      </c>
      <c r="E1555" s="60" t="s">
        <v>3214</v>
      </c>
      <c r="F1555" s="40">
        <v>41925</v>
      </c>
      <c r="G1555" s="40" t="str">
        <f t="shared" si="312"/>
        <v>Targeted Dealer</v>
      </c>
      <c r="H1555" s="40"/>
      <c r="I1555" s="41">
        <v>150</v>
      </c>
      <c r="J1555" s="41">
        <f t="shared" ca="1" si="313"/>
        <v>3304.8387096774195</v>
      </c>
      <c r="K1555" s="42">
        <v>320</v>
      </c>
      <c r="L1555" s="43">
        <f t="shared" ca="1" si="314"/>
        <v>-2984.8387096774195</v>
      </c>
      <c r="M1555" s="43">
        <f t="shared" ca="1" si="315"/>
        <v>9.6827720839433873</v>
      </c>
      <c r="N1555" s="44">
        <v>130</v>
      </c>
      <c r="O1555" s="45" t="str">
        <f t="shared" ca="1" si="316"/>
        <v>Nov</v>
      </c>
      <c r="P1555" s="42">
        <v>130</v>
      </c>
      <c r="Q1555" s="44">
        <f t="shared" si="317"/>
        <v>190</v>
      </c>
      <c r="R1555" s="45">
        <f t="shared" ca="1" si="318"/>
        <v>1.4615384615384617</v>
      </c>
      <c r="S1555" s="44" t="str">
        <f t="shared" ca="1" si="319"/>
        <v>GROWTH</v>
      </c>
      <c r="T1555" s="46">
        <v>175</v>
      </c>
      <c r="U1555" s="46" t="str">
        <f t="shared" ca="1" si="320"/>
        <v>Dec</v>
      </c>
      <c r="V1555" s="42">
        <v>175</v>
      </c>
      <c r="W1555" s="47">
        <f t="shared" si="321"/>
        <v>145</v>
      </c>
      <c r="X1555" s="48">
        <f t="shared" ca="1" si="322"/>
        <v>0.82857142857142851</v>
      </c>
      <c r="Y1555" s="47" t="str">
        <f t="shared" ca="1" si="323"/>
        <v>GROWTH</v>
      </c>
      <c r="Z1555" s="50">
        <v>0</v>
      </c>
      <c r="AA1555" s="50">
        <f t="shared" si="324"/>
        <v>0</v>
      </c>
      <c r="AB1555" s="27">
        <v>1000001189</v>
      </c>
    </row>
    <row r="1556" spans="1:28" s="27" customFormat="1" ht="13.8" hidden="1">
      <c r="A1556" s="39" t="s">
        <v>3061</v>
      </c>
      <c r="B1556" s="58" t="s">
        <v>97</v>
      </c>
      <c r="C1556" s="58" t="s">
        <v>3215</v>
      </c>
      <c r="D1556" s="59">
        <v>1000001190</v>
      </c>
      <c r="E1556" s="60" t="s">
        <v>3216</v>
      </c>
      <c r="F1556" s="40">
        <v>41995</v>
      </c>
      <c r="G1556" s="40" t="str">
        <f t="shared" si="312"/>
        <v>Targeted Dealer</v>
      </c>
      <c r="H1556" s="40"/>
      <c r="I1556" s="41">
        <v>50</v>
      </c>
      <c r="J1556" s="41">
        <f t="shared" ca="1" si="313"/>
        <v>1101.6129032258063</v>
      </c>
      <c r="K1556" s="42">
        <v>30</v>
      </c>
      <c r="L1556" s="43">
        <f t="shared" ca="1" si="314"/>
        <v>-1071.6129032258063</v>
      </c>
      <c r="M1556" s="43">
        <f t="shared" ca="1" si="315"/>
        <v>2.7232796486090778</v>
      </c>
      <c r="N1556" s="44">
        <v>0</v>
      </c>
      <c r="O1556" s="45" t="str">
        <f t="shared" ca="1" si="316"/>
        <v>Nov</v>
      </c>
      <c r="P1556" s="42">
        <v>0</v>
      </c>
      <c r="Q1556" s="44">
        <f t="shared" si="317"/>
        <v>30</v>
      </c>
      <c r="R1556" s="45">
        <f t="shared" ca="1" si="318"/>
        <v>0</v>
      </c>
      <c r="S1556" s="44" t="b">
        <f t="shared" si="319"/>
        <v>0</v>
      </c>
      <c r="T1556" s="46">
        <v>80</v>
      </c>
      <c r="U1556" s="46" t="str">
        <f t="shared" ca="1" si="320"/>
        <v>Dec</v>
      </c>
      <c r="V1556" s="42">
        <v>80</v>
      </c>
      <c r="W1556" s="47">
        <f t="shared" si="321"/>
        <v>-50</v>
      </c>
      <c r="X1556" s="48">
        <f t="shared" ca="1" si="322"/>
        <v>-0.625</v>
      </c>
      <c r="Y1556" s="47" t="str">
        <f t="shared" ca="1" si="323"/>
        <v>DEGROWTH</v>
      </c>
      <c r="Z1556" s="50">
        <v>0</v>
      </c>
      <c r="AA1556" s="50">
        <f t="shared" si="324"/>
        <v>0</v>
      </c>
      <c r="AB1556" s="27">
        <v>1000001190</v>
      </c>
    </row>
    <row r="1557" spans="1:28" s="27" customFormat="1" ht="13.8" hidden="1">
      <c r="A1557" s="39" t="s">
        <v>3061</v>
      </c>
      <c r="B1557" s="58" t="s">
        <v>97</v>
      </c>
      <c r="C1557" s="58" t="s">
        <v>3217</v>
      </c>
      <c r="D1557" s="59">
        <v>1000001211</v>
      </c>
      <c r="E1557" s="60" t="s">
        <v>3218</v>
      </c>
      <c r="F1557" s="40">
        <v>42020</v>
      </c>
      <c r="G1557" s="40" t="str">
        <f t="shared" si="312"/>
        <v>Targeted Dealer</v>
      </c>
      <c r="H1557" s="40"/>
      <c r="I1557" s="41">
        <v>25</v>
      </c>
      <c r="J1557" s="41">
        <f t="shared" ca="1" si="313"/>
        <v>550.80645161290317</v>
      </c>
      <c r="K1557" s="42">
        <v>0</v>
      </c>
      <c r="L1557" s="43">
        <f t="shared" ca="1" si="314"/>
        <v>-550.80645161290317</v>
      </c>
      <c r="M1557" s="43">
        <f t="shared" ca="1" si="315"/>
        <v>0</v>
      </c>
      <c r="N1557" s="44">
        <v>35</v>
      </c>
      <c r="O1557" s="45" t="str">
        <f t="shared" ca="1" si="316"/>
        <v>Nov</v>
      </c>
      <c r="P1557" s="42">
        <v>35</v>
      </c>
      <c r="Q1557" s="44">
        <f t="shared" si="317"/>
        <v>-35</v>
      </c>
      <c r="R1557" s="45">
        <f t="shared" ca="1" si="318"/>
        <v>-1</v>
      </c>
      <c r="S1557" s="44" t="str">
        <f t="shared" ca="1" si="319"/>
        <v>DEGROWTH</v>
      </c>
      <c r="T1557" s="46">
        <v>25</v>
      </c>
      <c r="U1557" s="46" t="str">
        <f t="shared" ca="1" si="320"/>
        <v>Dec</v>
      </c>
      <c r="V1557" s="42">
        <v>25</v>
      </c>
      <c r="W1557" s="47">
        <f t="shared" si="321"/>
        <v>-25</v>
      </c>
      <c r="X1557" s="48">
        <f t="shared" ca="1" si="322"/>
        <v>-1</v>
      </c>
      <c r="Y1557" s="47" t="str">
        <f t="shared" ca="1" si="323"/>
        <v>DEGROWTH</v>
      </c>
      <c r="Z1557" s="50">
        <v>1</v>
      </c>
      <c r="AA1557" s="50">
        <f t="shared" si="324"/>
        <v>0</v>
      </c>
      <c r="AB1557" s="27">
        <v>1000001211</v>
      </c>
    </row>
    <row r="1558" spans="1:28" s="27" customFormat="1" ht="13.8" hidden="1">
      <c r="A1558" s="39" t="s">
        <v>3061</v>
      </c>
      <c r="B1558" s="58" t="s">
        <v>97</v>
      </c>
      <c r="C1558" s="58" t="s">
        <v>3219</v>
      </c>
      <c r="D1558" s="59">
        <v>1000001198</v>
      </c>
      <c r="E1558" s="60" t="s">
        <v>3220</v>
      </c>
      <c r="F1558" s="40">
        <v>42074</v>
      </c>
      <c r="G1558" s="40" t="str">
        <f t="shared" si="312"/>
        <v>Targeted Dealer</v>
      </c>
      <c r="H1558" s="40"/>
      <c r="I1558" s="41">
        <v>130</v>
      </c>
      <c r="J1558" s="41">
        <f t="shared" ca="1" si="313"/>
        <v>2864.1935483870966</v>
      </c>
      <c r="K1558" s="42">
        <v>105</v>
      </c>
      <c r="L1558" s="43">
        <f t="shared" ca="1" si="314"/>
        <v>-2759.1935483870966</v>
      </c>
      <c r="M1558" s="43">
        <f t="shared" ca="1" si="315"/>
        <v>3.6659533731276048</v>
      </c>
      <c r="N1558" s="44">
        <v>103</v>
      </c>
      <c r="O1558" s="45" t="str">
        <f t="shared" ca="1" si="316"/>
        <v>Nov</v>
      </c>
      <c r="P1558" s="42">
        <v>103</v>
      </c>
      <c r="Q1558" s="44">
        <f t="shared" si="317"/>
        <v>2</v>
      </c>
      <c r="R1558" s="45">
        <f t="shared" ca="1" si="318"/>
        <v>1.9417475728155331E-2</v>
      </c>
      <c r="S1558" s="44" t="str">
        <f t="shared" ca="1" si="319"/>
        <v>GROWTH</v>
      </c>
      <c r="T1558" s="46">
        <v>105</v>
      </c>
      <c r="U1558" s="46" t="str">
        <f t="shared" ca="1" si="320"/>
        <v>Dec</v>
      </c>
      <c r="V1558" s="42">
        <v>105</v>
      </c>
      <c r="W1558" s="47">
        <f t="shared" si="321"/>
        <v>0</v>
      </c>
      <c r="X1558" s="48">
        <f t="shared" ca="1" si="322"/>
        <v>0</v>
      </c>
      <c r="Y1558" s="47" t="str">
        <f t="shared" ca="1" si="323"/>
        <v>GROWTH</v>
      </c>
      <c r="Z1558" s="50">
        <v>0</v>
      </c>
      <c r="AA1558" s="50">
        <f t="shared" si="324"/>
        <v>0</v>
      </c>
      <c r="AB1558" s="27">
        <v>1000001198</v>
      </c>
    </row>
    <row r="1559" spans="1:28" s="27" customFormat="1" ht="13.8" hidden="1">
      <c r="A1559" s="39" t="s">
        <v>3061</v>
      </c>
      <c r="B1559" s="58" t="s">
        <v>97</v>
      </c>
      <c r="C1559" s="58" t="s">
        <v>3221</v>
      </c>
      <c r="D1559" s="59">
        <v>1000001199</v>
      </c>
      <c r="E1559" s="60" t="s">
        <v>3222</v>
      </c>
      <c r="F1559" s="40">
        <v>42140</v>
      </c>
      <c r="G1559" s="40" t="str">
        <f t="shared" si="312"/>
        <v>Targeted Dealer</v>
      </c>
      <c r="H1559" s="40"/>
      <c r="I1559" s="41">
        <v>90</v>
      </c>
      <c r="J1559" s="41">
        <f t="shared" ca="1" si="313"/>
        <v>1982.9032258064517</v>
      </c>
      <c r="K1559" s="42">
        <v>50</v>
      </c>
      <c r="L1559" s="43">
        <f t="shared" ca="1" si="314"/>
        <v>-1932.9032258064517</v>
      </c>
      <c r="M1559" s="43">
        <f t="shared" ca="1" si="315"/>
        <v>2.5215552301935906</v>
      </c>
      <c r="N1559" s="44">
        <v>90</v>
      </c>
      <c r="O1559" s="45" t="str">
        <f t="shared" ca="1" si="316"/>
        <v>Nov</v>
      </c>
      <c r="P1559" s="42">
        <v>90</v>
      </c>
      <c r="Q1559" s="44">
        <f t="shared" si="317"/>
        <v>-40</v>
      </c>
      <c r="R1559" s="45">
        <f t="shared" ca="1" si="318"/>
        <v>-0.44444444444444442</v>
      </c>
      <c r="S1559" s="44" t="str">
        <f t="shared" ca="1" si="319"/>
        <v>DEGROWTH</v>
      </c>
      <c r="T1559" s="46">
        <v>75</v>
      </c>
      <c r="U1559" s="46" t="str">
        <f t="shared" ca="1" si="320"/>
        <v>Dec</v>
      </c>
      <c r="V1559" s="42">
        <v>75</v>
      </c>
      <c r="W1559" s="47">
        <f t="shared" si="321"/>
        <v>-25</v>
      </c>
      <c r="X1559" s="48">
        <f t="shared" ca="1" si="322"/>
        <v>-0.33333333333333337</v>
      </c>
      <c r="Y1559" s="47" t="str">
        <f t="shared" ca="1" si="323"/>
        <v>DEGROWTH</v>
      </c>
      <c r="Z1559" s="50">
        <v>0</v>
      </c>
      <c r="AA1559" s="50">
        <f t="shared" si="324"/>
        <v>0</v>
      </c>
      <c r="AB1559" s="27">
        <v>1000001199</v>
      </c>
    </row>
    <row r="1560" spans="1:28" s="27" customFormat="1" ht="13.8" hidden="1">
      <c r="A1560" s="39" t="s">
        <v>3061</v>
      </c>
      <c r="B1560" s="58" t="s">
        <v>97</v>
      </c>
      <c r="C1560" s="58" t="s">
        <v>3223</v>
      </c>
      <c r="D1560" s="59">
        <v>1000001212</v>
      </c>
      <c r="E1560" s="60" t="s">
        <v>3224</v>
      </c>
      <c r="F1560" s="40">
        <v>42364</v>
      </c>
      <c r="G1560" s="40" t="str">
        <f t="shared" si="312"/>
        <v>Targeted Dealer</v>
      </c>
      <c r="H1560" s="40"/>
      <c r="I1560" s="41">
        <v>275</v>
      </c>
      <c r="J1560" s="41">
        <f t="shared" ca="1" si="313"/>
        <v>6058.8709677419356</v>
      </c>
      <c r="K1560" s="42">
        <v>335</v>
      </c>
      <c r="L1560" s="43">
        <f t="shared" ca="1" si="314"/>
        <v>-5723.8709677419356</v>
      </c>
      <c r="M1560" s="43">
        <f t="shared" ca="1" si="315"/>
        <v>5.5290829229335809</v>
      </c>
      <c r="N1560" s="44">
        <v>210</v>
      </c>
      <c r="O1560" s="45" t="str">
        <f t="shared" ca="1" si="316"/>
        <v>Nov</v>
      </c>
      <c r="P1560" s="42">
        <v>210</v>
      </c>
      <c r="Q1560" s="44">
        <f t="shared" si="317"/>
        <v>125</v>
      </c>
      <c r="R1560" s="45">
        <f t="shared" ca="1" si="318"/>
        <v>0.59523809523809534</v>
      </c>
      <c r="S1560" s="44" t="str">
        <f t="shared" ca="1" si="319"/>
        <v>GROWTH</v>
      </c>
      <c r="T1560" s="46">
        <v>245</v>
      </c>
      <c r="U1560" s="46" t="str">
        <f t="shared" ca="1" si="320"/>
        <v>Dec</v>
      </c>
      <c r="V1560" s="42">
        <v>245</v>
      </c>
      <c r="W1560" s="47">
        <f t="shared" si="321"/>
        <v>90</v>
      </c>
      <c r="X1560" s="48">
        <f t="shared" ca="1" si="322"/>
        <v>0.36734693877551017</v>
      </c>
      <c r="Y1560" s="47" t="str">
        <f t="shared" ca="1" si="323"/>
        <v>GROWTH</v>
      </c>
      <c r="Z1560" s="50">
        <v>0</v>
      </c>
      <c r="AA1560" s="50">
        <f t="shared" si="324"/>
        <v>0</v>
      </c>
      <c r="AB1560" s="27">
        <v>1000001212</v>
      </c>
    </row>
    <row r="1561" spans="1:28" s="27" customFormat="1" ht="13.8" hidden="1">
      <c r="A1561" s="39" t="s">
        <v>3061</v>
      </c>
      <c r="B1561" s="58" t="s">
        <v>97</v>
      </c>
      <c r="C1561" s="58" t="s">
        <v>3225</v>
      </c>
      <c r="D1561" s="59">
        <v>1000001200</v>
      </c>
      <c r="E1561" s="60" t="s">
        <v>3226</v>
      </c>
      <c r="F1561" s="40">
        <v>42539</v>
      </c>
      <c r="G1561" s="40" t="str">
        <f t="shared" si="312"/>
        <v>Targeted Dealer</v>
      </c>
      <c r="H1561" s="40"/>
      <c r="I1561" s="41">
        <v>50</v>
      </c>
      <c r="J1561" s="41">
        <f t="shared" ca="1" si="313"/>
        <v>1101.6129032258063</v>
      </c>
      <c r="K1561" s="42">
        <v>55</v>
      </c>
      <c r="L1561" s="43">
        <f t="shared" ca="1" si="314"/>
        <v>-1046.6129032258063</v>
      </c>
      <c r="M1561" s="43">
        <f t="shared" ca="1" si="315"/>
        <v>4.9926793557833093</v>
      </c>
      <c r="N1561" s="44">
        <v>55</v>
      </c>
      <c r="O1561" s="45" t="str">
        <f t="shared" ca="1" si="316"/>
        <v>Nov</v>
      </c>
      <c r="P1561" s="42">
        <v>55</v>
      </c>
      <c r="Q1561" s="44">
        <f t="shared" si="317"/>
        <v>0</v>
      </c>
      <c r="R1561" s="45">
        <f t="shared" ca="1" si="318"/>
        <v>0</v>
      </c>
      <c r="S1561" s="44" t="str">
        <f t="shared" ca="1" si="319"/>
        <v>GROWTH</v>
      </c>
      <c r="T1561" s="46">
        <v>50</v>
      </c>
      <c r="U1561" s="46" t="str">
        <f t="shared" ca="1" si="320"/>
        <v>Dec</v>
      </c>
      <c r="V1561" s="42">
        <v>50</v>
      </c>
      <c r="W1561" s="47">
        <f t="shared" si="321"/>
        <v>5</v>
      </c>
      <c r="X1561" s="48">
        <f t="shared" ca="1" si="322"/>
        <v>0.10000000000000009</v>
      </c>
      <c r="Y1561" s="47" t="str">
        <f t="shared" ca="1" si="323"/>
        <v>GROWTH</v>
      </c>
      <c r="Z1561" s="50">
        <v>0</v>
      </c>
      <c r="AA1561" s="50">
        <f t="shared" si="324"/>
        <v>0</v>
      </c>
      <c r="AB1561" s="27">
        <v>1000001200</v>
      </c>
    </row>
    <row r="1562" spans="1:28" s="27" customFormat="1" ht="13.8">
      <c r="A1562" s="39" t="s">
        <v>3061</v>
      </c>
      <c r="B1562" s="58" t="s">
        <v>97</v>
      </c>
      <c r="C1562" s="58" t="s">
        <v>3227</v>
      </c>
      <c r="D1562" s="59">
        <v>1000002061</v>
      </c>
      <c r="E1562" s="60" t="s">
        <v>3228</v>
      </c>
      <c r="F1562" s="40">
        <v>44537</v>
      </c>
      <c r="G1562" s="40" t="str">
        <f t="shared" si="312"/>
        <v>-</v>
      </c>
      <c r="H1562" s="40"/>
      <c r="I1562" s="41">
        <v>0</v>
      </c>
      <c r="J1562" s="41">
        <f t="shared" ca="1" si="313"/>
        <v>0</v>
      </c>
      <c r="K1562" s="42">
        <v>0</v>
      </c>
      <c r="L1562" s="43">
        <f t="shared" ca="1" si="314"/>
        <v>0</v>
      </c>
      <c r="M1562" s="43" t="str">
        <f t="shared" ca="1" si="315"/>
        <v>-</v>
      </c>
      <c r="N1562" s="44">
        <v>0</v>
      </c>
      <c r="O1562" s="45" t="str">
        <f t="shared" ca="1" si="316"/>
        <v>Nov</v>
      </c>
      <c r="P1562" s="42">
        <v>0</v>
      </c>
      <c r="Q1562" s="44">
        <f t="shared" si="317"/>
        <v>0</v>
      </c>
      <c r="R1562" s="45">
        <f t="shared" ca="1" si="318"/>
        <v>0</v>
      </c>
      <c r="S1562" s="44" t="b">
        <f t="shared" si="319"/>
        <v>0</v>
      </c>
      <c r="T1562" s="46">
        <v>55</v>
      </c>
      <c r="U1562" s="46" t="str">
        <f t="shared" ca="1" si="320"/>
        <v>Dec</v>
      </c>
      <c r="V1562" s="42">
        <v>55</v>
      </c>
      <c r="W1562" s="47">
        <f t="shared" si="321"/>
        <v>-55</v>
      </c>
      <c r="X1562" s="48">
        <f t="shared" ca="1" si="322"/>
        <v>-1</v>
      </c>
      <c r="Y1562" s="47" t="str">
        <f t="shared" ca="1" si="323"/>
        <v>DEGROWTH</v>
      </c>
      <c r="Z1562" s="50">
        <v>1</v>
      </c>
      <c r="AA1562" s="50">
        <f t="shared" si="324"/>
        <v>0</v>
      </c>
      <c r="AB1562" s="27" t="e">
        <v>#N/A</v>
      </c>
    </row>
    <row r="1563" spans="1:28" s="27" customFormat="1" ht="13.8" hidden="1">
      <c r="A1563" s="50" t="s">
        <v>3061</v>
      </c>
      <c r="B1563" s="63" t="s">
        <v>97</v>
      </c>
      <c r="C1563" s="63" t="s">
        <v>3229</v>
      </c>
      <c r="D1563" s="63">
        <v>1000002560</v>
      </c>
      <c r="E1563" s="63" t="s">
        <v>3230</v>
      </c>
      <c r="F1563" s="40">
        <v>44619</v>
      </c>
      <c r="G1563" s="40" t="str">
        <f t="shared" si="312"/>
        <v>-</v>
      </c>
      <c r="H1563" s="40"/>
      <c r="I1563" s="41">
        <v>0</v>
      </c>
      <c r="J1563" s="41">
        <f t="shared" ca="1" si="313"/>
        <v>0</v>
      </c>
      <c r="K1563" s="42">
        <v>0</v>
      </c>
      <c r="L1563" s="43">
        <f t="shared" ca="1" si="314"/>
        <v>0</v>
      </c>
      <c r="M1563" s="43" t="str">
        <f t="shared" ca="1" si="315"/>
        <v>-</v>
      </c>
      <c r="N1563" s="44">
        <v>0</v>
      </c>
      <c r="O1563" s="45" t="str">
        <f t="shared" ca="1" si="316"/>
        <v>Nov</v>
      </c>
      <c r="P1563" s="42">
        <v>0</v>
      </c>
      <c r="Q1563" s="44">
        <f t="shared" si="317"/>
        <v>0</v>
      </c>
      <c r="R1563" s="45">
        <f t="shared" ca="1" si="318"/>
        <v>0</v>
      </c>
      <c r="S1563" s="44" t="b">
        <f t="shared" si="319"/>
        <v>0</v>
      </c>
      <c r="T1563" s="46">
        <v>25</v>
      </c>
      <c r="U1563" s="46" t="str">
        <f t="shared" ca="1" si="320"/>
        <v>Dec</v>
      </c>
      <c r="V1563" s="42">
        <v>25</v>
      </c>
      <c r="W1563" s="47">
        <f t="shared" si="321"/>
        <v>-25</v>
      </c>
      <c r="X1563" s="48">
        <f t="shared" ca="1" si="322"/>
        <v>-1</v>
      </c>
      <c r="Y1563" s="47" t="str">
        <f t="shared" ca="1" si="323"/>
        <v>DEGROWTH</v>
      </c>
      <c r="Z1563" s="50">
        <v>1</v>
      </c>
      <c r="AA1563" s="50">
        <f t="shared" si="324"/>
        <v>0</v>
      </c>
      <c r="AB1563" s="27">
        <v>1000002560</v>
      </c>
    </row>
    <row r="1564" spans="1:28" s="27" customFormat="1" ht="13.8" hidden="1">
      <c r="A1564" s="39" t="s">
        <v>3061</v>
      </c>
      <c r="B1564" s="58" t="s">
        <v>97</v>
      </c>
      <c r="C1564" s="58" t="s">
        <v>3231</v>
      </c>
      <c r="D1564" s="59">
        <v>1000002631</v>
      </c>
      <c r="E1564" s="60" t="s">
        <v>3232</v>
      </c>
      <c r="F1564" s="40">
        <v>44620</v>
      </c>
      <c r="G1564" s="40" t="str">
        <f t="shared" si="312"/>
        <v>Targeted Dealer</v>
      </c>
      <c r="H1564" s="40"/>
      <c r="I1564" s="41">
        <v>30</v>
      </c>
      <c r="J1564" s="41">
        <f t="shared" ca="1" si="313"/>
        <v>660.9677419354839</v>
      </c>
      <c r="K1564" s="42">
        <v>0</v>
      </c>
      <c r="L1564" s="43">
        <f t="shared" ca="1" si="314"/>
        <v>-660.9677419354839</v>
      </c>
      <c r="M1564" s="43">
        <f t="shared" ca="1" si="315"/>
        <v>0</v>
      </c>
      <c r="N1564" s="44">
        <v>0</v>
      </c>
      <c r="O1564" s="45" t="str">
        <f t="shared" ca="1" si="316"/>
        <v>Nov</v>
      </c>
      <c r="P1564" s="42">
        <v>0</v>
      </c>
      <c r="Q1564" s="44">
        <f t="shared" si="317"/>
        <v>0</v>
      </c>
      <c r="R1564" s="45">
        <f t="shared" ca="1" si="318"/>
        <v>0</v>
      </c>
      <c r="S1564" s="44" t="b">
        <f t="shared" si="319"/>
        <v>0</v>
      </c>
      <c r="T1564" s="46">
        <v>120</v>
      </c>
      <c r="U1564" s="46" t="str">
        <f t="shared" ca="1" si="320"/>
        <v>Dec</v>
      </c>
      <c r="V1564" s="42">
        <v>120</v>
      </c>
      <c r="W1564" s="47">
        <f t="shared" si="321"/>
        <v>-120</v>
      </c>
      <c r="X1564" s="48">
        <f t="shared" ca="1" si="322"/>
        <v>-1</v>
      </c>
      <c r="Y1564" s="47" t="str">
        <f t="shared" ca="1" si="323"/>
        <v>DEGROWTH</v>
      </c>
      <c r="Z1564" s="50">
        <v>1</v>
      </c>
      <c r="AA1564" s="50">
        <f t="shared" si="324"/>
        <v>0</v>
      </c>
      <c r="AB1564" s="27">
        <v>1000002631</v>
      </c>
    </row>
    <row r="1565" spans="1:28" s="27" customFormat="1" ht="13.8" hidden="1">
      <c r="A1565" s="39" t="s">
        <v>3061</v>
      </c>
      <c r="B1565" s="58" t="s">
        <v>97</v>
      </c>
      <c r="C1565" s="58" t="s">
        <v>3233</v>
      </c>
      <c r="D1565" s="59">
        <v>1000002633</v>
      </c>
      <c r="E1565" s="60" t="s">
        <v>3234</v>
      </c>
      <c r="F1565" s="40">
        <v>44621</v>
      </c>
      <c r="G1565" s="40" t="str">
        <f t="shared" si="312"/>
        <v>Targeted Dealer</v>
      </c>
      <c r="H1565" s="40"/>
      <c r="I1565" s="41">
        <v>75</v>
      </c>
      <c r="J1565" s="41">
        <f t="shared" ca="1" si="313"/>
        <v>1652.4193548387098</v>
      </c>
      <c r="K1565" s="42">
        <v>100</v>
      </c>
      <c r="L1565" s="43">
        <f t="shared" ca="1" si="314"/>
        <v>-1552.4193548387098</v>
      </c>
      <c r="M1565" s="43">
        <f t="shared" ca="1" si="315"/>
        <v>6.0517325524646175</v>
      </c>
      <c r="N1565" s="44">
        <v>80</v>
      </c>
      <c r="O1565" s="45" t="str">
        <f t="shared" ca="1" si="316"/>
        <v>Nov</v>
      </c>
      <c r="P1565" s="42">
        <v>80</v>
      </c>
      <c r="Q1565" s="44">
        <f t="shared" si="317"/>
        <v>20</v>
      </c>
      <c r="R1565" s="45">
        <f t="shared" ca="1" si="318"/>
        <v>0.25</v>
      </c>
      <c r="S1565" s="44" t="str">
        <f t="shared" ca="1" si="319"/>
        <v>GROWTH</v>
      </c>
      <c r="T1565" s="46">
        <v>120</v>
      </c>
      <c r="U1565" s="46" t="str">
        <f t="shared" ca="1" si="320"/>
        <v>Dec</v>
      </c>
      <c r="V1565" s="42">
        <v>120</v>
      </c>
      <c r="W1565" s="47">
        <f t="shared" si="321"/>
        <v>-20</v>
      </c>
      <c r="X1565" s="48">
        <f t="shared" ca="1" si="322"/>
        <v>-0.16666666666666663</v>
      </c>
      <c r="Y1565" s="47" t="str">
        <f t="shared" ca="1" si="323"/>
        <v>DEGROWTH</v>
      </c>
      <c r="Z1565" s="50">
        <v>0</v>
      </c>
      <c r="AA1565" s="50">
        <f t="shared" si="324"/>
        <v>0</v>
      </c>
      <c r="AB1565" s="27">
        <v>1000002633</v>
      </c>
    </row>
    <row r="1566" spans="1:28" s="27" customFormat="1" ht="13.8" hidden="1">
      <c r="A1566" s="39" t="s">
        <v>3061</v>
      </c>
      <c r="B1566" s="58" t="s">
        <v>97</v>
      </c>
      <c r="C1566" s="65" t="s">
        <v>3235</v>
      </c>
      <c r="D1566" s="59">
        <v>1000003302</v>
      </c>
      <c r="E1566" s="58" t="s">
        <v>3236</v>
      </c>
      <c r="F1566" s="40">
        <v>44956</v>
      </c>
      <c r="G1566" s="40" t="str">
        <f t="shared" si="312"/>
        <v>-</v>
      </c>
      <c r="H1566" s="40"/>
      <c r="I1566" s="41">
        <v>0</v>
      </c>
      <c r="J1566" s="41">
        <f t="shared" ca="1" si="313"/>
        <v>0</v>
      </c>
      <c r="K1566" s="42">
        <v>0</v>
      </c>
      <c r="L1566" s="43">
        <f t="shared" ca="1" si="314"/>
        <v>0</v>
      </c>
      <c r="M1566" s="43" t="str">
        <f t="shared" ca="1" si="315"/>
        <v>-</v>
      </c>
      <c r="N1566" s="44">
        <v>0</v>
      </c>
      <c r="O1566" s="45" t="str">
        <f t="shared" ca="1" si="316"/>
        <v>Nov</v>
      </c>
      <c r="P1566" s="42">
        <v>0</v>
      </c>
      <c r="Q1566" s="44">
        <f t="shared" si="317"/>
        <v>0</v>
      </c>
      <c r="R1566" s="45">
        <f t="shared" ca="1" si="318"/>
        <v>0</v>
      </c>
      <c r="S1566" s="44" t="b">
        <f t="shared" si="319"/>
        <v>0</v>
      </c>
      <c r="T1566" s="46">
        <v>50</v>
      </c>
      <c r="U1566" s="46" t="str">
        <f t="shared" ca="1" si="320"/>
        <v>Dec</v>
      </c>
      <c r="V1566" s="42">
        <v>50</v>
      </c>
      <c r="W1566" s="47">
        <f t="shared" si="321"/>
        <v>-50</v>
      </c>
      <c r="X1566" s="48">
        <f t="shared" ca="1" si="322"/>
        <v>-1</v>
      </c>
      <c r="Y1566" s="47" t="str">
        <f t="shared" ca="1" si="323"/>
        <v>DEGROWTH</v>
      </c>
      <c r="Z1566" s="50">
        <v>1</v>
      </c>
      <c r="AA1566" s="50">
        <f t="shared" si="324"/>
        <v>0</v>
      </c>
      <c r="AB1566" s="27">
        <v>1000003302</v>
      </c>
    </row>
    <row r="1567" spans="1:28" s="27" customFormat="1" ht="13.8">
      <c r="A1567" s="39" t="s">
        <v>3061</v>
      </c>
      <c r="B1567" s="58" t="s">
        <v>97</v>
      </c>
      <c r="C1567" s="65" t="s">
        <v>3237</v>
      </c>
      <c r="D1567" s="59">
        <v>1000003534</v>
      </c>
      <c r="E1567" s="58" t="s">
        <v>3238</v>
      </c>
      <c r="F1567" s="40">
        <v>45069</v>
      </c>
      <c r="G1567" s="40" t="str">
        <f t="shared" si="312"/>
        <v>-</v>
      </c>
      <c r="H1567" s="40"/>
      <c r="I1567" s="41">
        <v>0</v>
      </c>
      <c r="J1567" s="41">
        <f t="shared" ca="1" si="313"/>
        <v>0</v>
      </c>
      <c r="K1567" s="42">
        <v>0</v>
      </c>
      <c r="L1567" s="43">
        <f t="shared" ca="1" si="314"/>
        <v>0</v>
      </c>
      <c r="M1567" s="43" t="str">
        <f t="shared" ca="1" si="315"/>
        <v>-</v>
      </c>
      <c r="N1567" s="44">
        <v>0</v>
      </c>
      <c r="O1567" s="45" t="str">
        <f t="shared" ca="1" si="316"/>
        <v>Nov</v>
      </c>
      <c r="P1567" s="42">
        <v>0</v>
      </c>
      <c r="Q1567" s="44">
        <f t="shared" si="317"/>
        <v>0</v>
      </c>
      <c r="R1567" s="45">
        <f t="shared" ca="1" si="318"/>
        <v>0</v>
      </c>
      <c r="S1567" s="44" t="b">
        <f t="shared" si="319"/>
        <v>0</v>
      </c>
      <c r="T1567" s="46">
        <v>25</v>
      </c>
      <c r="U1567" s="46" t="str">
        <f t="shared" ca="1" si="320"/>
        <v>Dec</v>
      </c>
      <c r="V1567" s="42">
        <v>25</v>
      </c>
      <c r="W1567" s="47">
        <f t="shared" si="321"/>
        <v>-25</v>
      </c>
      <c r="X1567" s="48">
        <f t="shared" ca="1" si="322"/>
        <v>-1</v>
      </c>
      <c r="Y1567" s="47" t="str">
        <f t="shared" ca="1" si="323"/>
        <v>DEGROWTH</v>
      </c>
      <c r="Z1567" s="50">
        <v>1</v>
      </c>
      <c r="AA1567" s="50">
        <f t="shared" si="324"/>
        <v>0</v>
      </c>
      <c r="AB1567" s="27" t="e">
        <v>#N/A</v>
      </c>
    </row>
    <row r="1568" spans="1:28" s="27" customFormat="1" ht="13.8" hidden="1">
      <c r="A1568" s="39" t="s">
        <v>3061</v>
      </c>
      <c r="B1568" s="63" t="s">
        <v>97</v>
      </c>
      <c r="C1568" s="63" t="s">
        <v>3239</v>
      </c>
      <c r="D1568" s="63">
        <v>1000003919</v>
      </c>
      <c r="E1568" s="63" t="s">
        <v>3240</v>
      </c>
      <c r="F1568" s="40">
        <v>45409</v>
      </c>
      <c r="G1568" s="40" t="str">
        <f t="shared" si="312"/>
        <v>Targeted Dealer</v>
      </c>
      <c r="H1568" s="40"/>
      <c r="I1568" s="41">
        <v>25</v>
      </c>
      <c r="J1568" s="41">
        <f t="shared" ca="1" si="313"/>
        <v>550.80645161290317</v>
      </c>
      <c r="K1568" s="42">
        <v>25</v>
      </c>
      <c r="L1568" s="43">
        <f t="shared" ca="1" si="314"/>
        <v>-525.80645161290317</v>
      </c>
      <c r="M1568" s="43">
        <f t="shared" ca="1" si="315"/>
        <v>4.5387994143484631</v>
      </c>
      <c r="N1568" s="44">
        <v>25</v>
      </c>
      <c r="O1568" s="45" t="str">
        <f t="shared" ca="1" si="316"/>
        <v>Nov</v>
      </c>
      <c r="P1568" s="42">
        <v>25</v>
      </c>
      <c r="Q1568" s="44">
        <f t="shared" si="317"/>
        <v>0</v>
      </c>
      <c r="R1568" s="45">
        <f t="shared" ca="1" si="318"/>
        <v>0</v>
      </c>
      <c r="S1568" s="44" t="str">
        <f t="shared" ca="1" si="319"/>
        <v>GROWTH</v>
      </c>
      <c r="T1568" s="46">
        <v>0</v>
      </c>
      <c r="U1568" s="46" t="str">
        <f t="shared" ca="1" si="320"/>
        <v>Dec</v>
      </c>
      <c r="V1568" s="42">
        <v>0</v>
      </c>
      <c r="W1568" s="47">
        <f t="shared" si="321"/>
        <v>25</v>
      </c>
      <c r="X1568" s="48">
        <f t="shared" ca="1" si="322"/>
        <v>0</v>
      </c>
      <c r="Y1568" s="47" t="b">
        <f t="shared" si="323"/>
        <v>0</v>
      </c>
      <c r="Z1568" s="50">
        <v>0</v>
      </c>
      <c r="AA1568" s="50">
        <f t="shared" si="324"/>
        <v>0</v>
      </c>
      <c r="AB1568" s="27">
        <v>1000003919</v>
      </c>
    </row>
    <row r="1569" spans="1:28" s="27" customFormat="1" ht="13.8" hidden="1">
      <c r="A1569" s="39" t="s">
        <v>3061</v>
      </c>
      <c r="B1569" s="63" t="s">
        <v>97</v>
      </c>
      <c r="C1569" s="63" t="s">
        <v>3241</v>
      </c>
      <c r="D1569" s="63">
        <v>1000003945</v>
      </c>
      <c r="E1569" s="63" t="s">
        <v>3242</v>
      </c>
      <c r="F1569" s="40">
        <v>45422</v>
      </c>
      <c r="G1569" s="40" t="str">
        <f t="shared" si="312"/>
        <v>Targeted Dealer</v>
      </c>
      <c r="H1569" s="40"/>
      <c r="I1569" s="41">
        <v>25</v>
      </c>
      <c r="J1569" s="41">
        <f t="shared" ca="1" si="313"/>
        <v>550.80645161290317</v>
      </c>
      <c r="K1569" s="42">
        <v>0</v>
      </c>
      <c r="L1569" s="43">
        <f t="shared" ca="1" si="314"/>
        <v>-550.80645161290317</v>
      </c>
      <c r="M1569" s="43">
        <f t="shared" ca="1" si="315"/>
        <v>0</v>
      </c>
      <c r="N1569" s="44">
        <v>25</v>
      </c>
      <c r="O1569" s="45" t="str">
        <f t="shared" ca="1" si="316"/>
        <v>Nov</v>
      </c>
      <c r="P1569" s="42">
        <v>25</v>
      </c>
      <c r="Q1569" s="44">
        <f t="shared" si="317"/>
        <v>-25</v>
      </c>
      <c r="R1569" s="45">
        <f t="shared" ca="1" si="318"/>
        <v>-1</v>
      </c>
      <c r="S1569" s="44" t="str">
        <f t="shared" ca="1" si="319"/>
        <v>DEGROWTH</v>
      </c>
      <c r="T1569" s="46">
        <v>0</v>
      </c>
      <c r="U1569" s="46" t="str">
        <f t="shared" ca="1" si="320"/>
        <v>Dec</v>
      </c>
      <c r="V1569" s="42">
        <v>0</v>
      </c>
      <c r="W1569" s="47">
        <f t="shared" si="321"/>
        <v>0</v>
      </c>
      <c r="X1569" s="48">
        <f t="shared" ca="1" si="322"/>
        <v>0</v>
      </c>
      <c r="Y1569" s="47" t="b">
        <f t="shared" si="323"/>
        <v>0</v>
      </c>
      <c r="Z1569" s="50">
        <v>1</v>
      </c>
      <c r="AA1569" s="50">
        <f t="shared" si="324"/>
        <v>0</v>
      </c>
      <c r="AB1569" s="27">
        <v>1000003945</v>
      </c>
    </row>
    <row r="1570" spans="1:28" s="27" customFormat="1" ht="13.8" hidden="1">
      <c r="A1570" s="50" t="s">
        <v>3061</v>
      </c>
      <c r="B1570" s="63" t="s">
        <v>97</v>
      </c>
      <c r="C1570" s="63" t="s">
        <v>3243</v>
      </c>
      <c r="D1570" s="63">
        <v>1000003991</v>
      </c>
      <c r="E1570" s="63" t="s">
        <v>3244</v>
      </c>
      <c r="F1570" s="40">
        <v>45443</v>
      </c>
      <c r="G1570" s="40" t="str">
        <f t="shared" si="312"/>
        <v>Targeted Dealer</v>
      </c>
      <c r="H1570" s="40"/>
      <c r="I1570" s="41">
        <v>25</v>
      </c>
      <c r="J1570" s="41">
        <f t="shared" ca="1" si="313"/>
        <v>550.80645161290317</v>
      </c>
      <c r="K1570" s="42">
        <v>50</v>
      </c>
      <c r="L1570" s="43">
        <f t="shared" ca="1" si="314"/>
        <v>-500.80645161290317</v>
      </c>
      <c r="M1570" s="43">
        <f t="shared" ca="1" si="315"/>
        <v>9.0775988286969262</v>
      </c>
      <c r="N1570" s="44">
        <v>25</v>
      </c>
      <c r="O1570" s="45" t="str">
        <f t="shared" ca="1" si="316"/>
        <v>Nov</v>
      </c>
      <c r="P1570" s="42">
        <v>25</v>
      </c>
      <c r="Q1570" s="44">
        <f t="shared" si="317"/>
        <v>25</v>
      </c>
      <c r="R1570" s="45">
        <f t="shared" ca="1" si="318"/>
        <v>1</v>
      </c>
      <c r="S1570" s="44" t="str">
        <f t="shared" ca="1" si="319"/>
        <v>GROWTH</v>
      </c>
      <c r="T1570" s="46">
        <v>0</v>
      </c>
      <c r="U1570" s="46" t="str">
        <f t="shared" ca="1" si="320"/>
        <v>Dec</v>
      </c>
      <c r="V1570" s="42">
        <v>0</v>
      </c>
      <c r="W1570" s="47">
        <f t="shared" si="321"/>
        <v>50</v>
      </c>
      <c r="X1570" s="48">
        <f t="shared" ca="1" si="322"/>
        <v>0</v>
      </c>
      <c r="Y1570" s="47" t="b">
        <f t="shared" si="323"/>
        <v>0</v>
      </c>
      <c r="Z1570" s="50">
        <v>0</v>
      </c>
      <c r="AA1570" s="50">
        <f t="shared" si="324"/>
        <v>0</v>
      </c>
      <c r="AB1570" s="27">
        <v>1000003991</v>
      </c>
    </row>
    <row r="1571" spans="1:28" s="27" customFormat="1" ht="13.8" hidden="1">
      <c r="A1571" s="50" t="s">
        <v>3061</v>
      </c>
      <c r="B1571" s="63" t="s">
        <v>97</v>
      </c>
      <c r="C1571" s="63" t="s">
        <v>3245</v>
      </c>
      <c r="D1571" s="63">
        <v>1000004019</v>
      </c>
      <c r="E1571" s="63" t="s">
        <v>3246</v>
      </c>
      <c r="F1571" s="40">
        <v>45468</v>
      </c>
      <c r="G1571" s="40" t="str">
        <f t="shared" si="312"/>
        <v>Targeted Dealer</v>
      </c>
      <c r="H1571" s="40"/>
      <c r="I1571" s="41">
        <v>25</v>
      </c>
      <c r="J1571" s="41">
        <f t="shared" ca="1" si="313"/>
        <v>550.80645161290317</v>
      </c>
      <c r="K1571" s="42">
        <v>50</v>
      </c>
      <c r="L1571" s="43">
        <f t="shared" ca="1" si="314"/>
        <v>-500.80645161290317</v>
      </c>
      <c r="M1571" s="43">
        <f t="shared" ca="1" si="315"/>
        <v>9.0775988286969262</v>
      </c>
      <c r="N1571" s="44">
        <v>0</v>
      </c>
      <c r="O1571" s="45" t="str">
        <f t="shared" ca="1" si="316"/>
        <v>Nov</v>
      </c>
      <c r="P1571" s="42">
        <v>0</v>
      </c>
      <c r="Q1571" s="44">
        <f t="shared" si="317"/>
        <v>50</v>
      </c>
      <c r="R1571" s="45">
        <f t="shared" ca="1" si="318"/>
        <v>0</v>
      </c>
      <c r="S1571" s="44" t="b">
        <f t="shared" si="319"/>
        <v>0</v>
      </c>
      <c r="T1571" s="46">
        <v>0</v>
      </c>
      <c r="U1571" s="46" t="str">
        <f t="shared" ca="1" si="320"/>
        <v>Dec</v>
      </c>
      <c r="V1571" s="42">
        <v>0</v>
      </c>
      <c r="W1571" s="47">
        <f t="shared" si="321"/>
        <v>50</v>
      </c>
      <c r="X1571" s="48">
        <f t="shared" ca="1" si="322"/>
        <v>0</v>
      </c>
      <c r="Y1571" s="47" t="b">
        <f t="shared" si="323"/>
        <v>0</v>
      </c>
      <c r="Z1571" s="50">
        <v>0</v>
      </c>
      <c r="AA1571" s="50">
        <f t="shared" si="324"/>
        <v>0</v>
      </c>
      <c r="AB1571" s="27">
        <v>1000004019</v>
      </c>
    </row>
    <row r="1572" spans="1:28" s="27" customFormat="1" ht="13.8" hidden="1">
      <c r="A1572" s="50" t="s">
        <v>3061</v>
      </c>
      <c r="B1572" s="63" t="s">
        <v>97</v>
      </c>
      <c r="C1572" s="63" t="s">
        <v>3247</v>
      </c>
      <c r="D1572" s="63">
        <v>1000004032</v>
      </c>
      <c r="E1572" s="63" t="s">
        <v>3248</v>
      </c>
      <c r="F1572" s="40">
        <v>45477</v>
      </c>
      <c r="G1572" s="40" t="str">
        <f t="shared" si="312"/>
        <v>Targeted Dealer</v>
      </c>
      <c r="H1572" s="40"/>
      <c r="I1572" s="41">
        <v>25</v>
      </c>
      <c r="J1572" s="41">
        <f t="shared" ca="1" si="313"/>
        <v>550.80645161290317</v>
      </c>
      <c r="K1572" s="42">
        <v>0</v>
      </c>
      <c r="L1572" s="43">
        <f t="shared" ca="1" si="314"/>
        <v>-550.80645161290317</v>
      </c>
      <c r="M1572" s="43">
        <f t="shared" ca="1" si="315"/>
        <v>0</v>
      </c>
      <c r="N1572" s="44">
        <v>0</v>
      </c>
      <c r="O1572" s="45" t="str">
        <f t="shared" ca="1" si="316"/>
        <v>Nov</v>
      </c>
      <c r="P1572" s="42">
        <v>0</v>
      </c>
      <c r="Q1572" s="44">
        <f t="shared" si="317"/>
        <v>0</v>
      </c>
      <c r="R1572" s="45">
        <f t="shared" ca="1" si="318"/>
        <v>0</v>
      </c>
      <c r="S1572" s="44" t="b">
        <f t="shared" si="319"/>
        <v>0</v>
      </c>
      <c r="T1572" s="46">
        <v>0</v>
      </c>
      <c r="U1572" s="46" t="str">
        <f t="shared" ca="1" si="320"/>
        <v>Dec</v>
      </c>
      <c r="V1572" s="42">
        <v>0</v>
      </c>
      <c r="W1572" s="47">
        <f t="shared" si="321"/>
        <v>0</v>
      </c>
      <c r="X1572" s="48">
        <f t="shared" ca="1" si="322"/>
        <v>0</v>
      </c>
      <c r="Y1572" s="47" t="b">
        <f t="shared" si="323"/>
        <v>0</v>
      </c>
      <c r="Z1572" s="50">
        <v>1</v>
      </c>
      <c r="AA1572" s="50">
        <f t="shared" si="324"/>
        <v>0</v>
      </c>
      <c r="AB1572" s="27">
        <v>1000004032</v>
      </c>
    </row>
    <row r="1573" spans="1:28" s="27" customFormat="1" ht="13.8" hidden="1">
      <c r="A1573" s="39" t="s">
        <v>3061</v>
      </c>
      <c r="B1573" s="58" t="s">
        <v>99</v>
      </c>
      <c r="C1573" s="58" t="s">
        <v>3249</v>
      </c>
      <c r="D1573" s="59">
        <v>1000002559</v>
      </c>
      <c r="E1573" s="60" t="s">
        <v>3250</v>
      </c>
      <c r="F1573" s="40">
        <v>44739</v>
      </c>
      <c r="G1573" s="40" t="str">
        <f t="shared" si="312"/>
        <v>Targeted Dealer</v>
      </c>
      <c r="H1573" s="40"/>
      <c r="I1573" s="41">
        <v>25</v>
      </c>
      <c r="J1573" s="41">
        <f t="shared" ca="1" si="313"/>
        <v>550.80645161290317</v>
      </c>
      <c r="K1573" s="42">
        <v>80</v>
      </c>
      <c r="L1573" s="43">
        <f t="shared" ca="1" si="314"/>
        <v>-470.80645161290317</v>
      </c>
      <c r="M1573" s="43">
        <f t="shared" ca="1" si="315"/>
        <v>14.524158125915081</v>
      </c>
      <c r="N1573" s="44">
        <v>55</v>
      </c>
      <c r="O1573" s="45" t="str">
        <f t="shared" ca="1" si="316"/>
        <v>Nov</v>
      </c>
      <c r="P1573" s="42">
        <v>55</v>
      </c>
      <c r="Q1573" s="44">
        <f t="shared" si="317"/>
        <v>25</v>
      </c>
      <c r="R1573" s="45">
        <f t="shared" ca="1" si="318"/>
        <v>0.45454545454545459</v>
      </c>
      <c r="S1573" s="44" t="str">
        <f t="shared" ca="1" si="319"/>
        <v>GROWTH</v>
      </c>
      <c r="T1573" s="46">
        <v>145</v>
      </c>
      <c r="U1573" s="46" t="str">
        <f t="shared" ca="1" si="320"/>
        <v>Dec</v>
      </c>
      <c r="V1573" s="42">
        <v>145</v>
      </c>
      <c r="W1573" s="47">
        <f t="shared" si="321"/>
        <v>-65</v>
      </c>
      <c r="X1573" s="48">
        <f t="shared" ca="1" si="322"/>
        <v>-0.44827586206896552</v>
      </c>
      <c r="Y1573" s="47" t="str">
        <f t="shared" ca="1" si="323"/>
        <v>DEGROWTH</v>
      </c>
      <c r="Z1573" s="50">
        <v>0</v>
      </c>
      <c r="AA1573" s="50">
        <f t="shared" si="324"/>
        <v>0</v>
      </c>
      <c r="AB1573" s="27">
        <v>1000002559</v>
      </c>
    </row>
    <row r="1574" spans="1:28" s="27" customFormat="1" ht="13.8" hidden="1">
      <c r="A1574" s="39" t="s">
        <v>3061</v>
      </c>
      <c r="B1574" s="58" t="s">
        <v>99</v>
      </c>
      <c r="C1574" s="65" t="s">
        <v>3251</v>
      </c>
      <c r="D1574" s="59">
        <v>1000001177</v>
      </c>
      <c r="E1574" s="60" t="s">
        <v>3252</v>
      </c>
      <c r="F1574" s="40">
        <v>41573</v>
      </c>
      <c r="G1574" s="40" t="str">
        <f t="shared" si="312"/>
        <v>Targeted Dealer</v>
      </c>
      <c r="H1574" s="40"/>
      <c r="I1574" s="41">
        <v>75</v>
      </c>
      <c r="J1574" s="41">
        <f t="shared" ca="1" si="313"/>
        <v>1652.4193548387098</v>
      </c>
      <c r="K1574" s="42">
        <v>60</v>
      </c>
      <c r="L1574" s="43">
        <f t="shared" ca="1" si="314"/>
        <v>-1592.4193548387098</v>
      </c>
      <c r="M1574" s="43">
        <f t="shared" ca="1" si="315"/>
        <v>3.6310395314787702</v>
      </c>
      <c r="N1574" s="44">
        <v>30</v>
      </c>
      <c r="O1574" s="45" t="str">
        <f t="shared" ca="1" si="316"/>
        <v>Nov</v>
      </c>
      <c r="P1574" s="42">
        <v>30</v>
      </c>
      <c r="Q1574" s="44">
        <f t="shared" si="317"/>
        <v>30</v>
      </c>
      <c r="R1574" s="45">
        <f t="shared" ca="1" si="318"/>
        <v>1</v>
      </c>
      <c r="S1574" s="44" t="str">
        <f t="shared" ca="1" si="319"/>
        <v>GROWTH</v>
      </c>
      <c r="T1574" s="46">
        <v>0</v>
      </c>
      <c r="U1574" s="46" t="str">
        <f t="shared" ca="1" si="320"/>
        <v>Dec</v>
      </c>
      <c r="V1574" s="42">
        <v>0</v>
      </c>
      <c r="W1574" s="47">
        <f t="shared" si="321"/>
        <v>60</v>
      </c>
      <c r="X1574" s="48">
        <f t="shared" ca="1" si="322"/>
        <v>0</v>
      </c>
      <c r="Y1574" s="47" t="b">
        <f t="shared" si="323"/>
        <v>0</v>
      </c>
      <c r="Z1574" s="50">
        <v>0</v>
      </c>
      <c r="AA1574" s="50">
        <f t="shared" si="324"/>
        <v>0</v>
      </c>
      <c r="AB1574" s="27">
        <v>1000001177</v>
      </c>
    </row>
    <row r="1575" spans="1:28" s="27" customFormat="1" ht="13.8" hidden="1">
      <c r="A1575" s="39" t="s">
        <v>3061</v>
      </c>
      <c r="B1575" s="58" t="s">
        <v>99</v>
      </c>
      <c r="C1575" s="65" t="s">
        <v>3253</v>
      </c>
      <c r="D1575" s="59">
        <v>1000001181</v>
      </c>
      <c r="E1575" s="60" t="s">
        <v>3254</v>
      </c>
      <c r="F1575" s="40">
        <v>41629</v>
      </c>
      <c r="G1575" s="40" t="str">
        <f t="shared" si="312"/>
        <v>Targeted Dealer</v>
      </c>
      <c r="H1575" s="40"/>
      <c r="I1575" s="41">
        <v>25</v>
      </c>
      <c r="J1575" s="41">
        <f t="shared" ca="1" si="313"/>
        <v>550.80645161290317</v>
      </c>
      <c r="K1575" s="42">
        <v>0</v>
      </c>
      <c r="L1575" s="43">
        <f t="shared" ca="1" si="314"/>
        <v>-550.80645161290317</v>
      </c>
      <c r="M1575" s="43">
        <f t="shared" ca="1" si="315"/>
        <v>0</v>
      </c>
      <c r="N1575" s="44">
        <v>25</v>
      </c>
      <c r="O1575" s="45" t="str">
        <f t="shared" ca="1" si="316"/>
        <v>Nov</v>
      </c>
      <c r="P1575" s="42">
        <v>25</v>
      </c>
      <c r="Q1575" s="44">
        <f t="shared" si="317"/>
        <v>-25</v>
      </c>
      <c r="R1575" s="45">
        <f t="shared" ca="1" si="318"/>
        <v>-1</v>
      </c>
      <c r="S1575" s="44" t="str">
        <f t="shared" ca="1" si="319"/>
        <v>DEGROWTH</v>
      </c>
      <c r="T1575" s="46">
        <v>50</v>
      </c>
      <c r="U1575" s="46" t="str">
        <f t="shared" ca="1" si="320"/>
        <v>Dec</v>
      </c>
      <c r="V1575" s="42">
        <v>50</v>
      </c>
      <c r="W1575" s="47">
        <f t="shared" si="321"/>
        <v>-50</v>
      </c>
      <c r="X1575" s="48">
        <f t="shared" ca="1" si="322"/>
        <v>-1</v>
      </c>
      <c r="Y1575" s="47" t="str">
        <f t="shared" ca="1" si="323"/>
        <v>DEGROWTH</v>
      </c>
      <c r="Z1575" s="50">
        <v>1</v>
      </c>
      <c r="AA1575" s="50">
        <f t="shared" si="324"/>
        <v>0</v>
      </c>
      <c r="AB1575" s="27">
        <v>1000001181</v>
      </c>
    </row>
    <row r="1576" spans="1:28" s="27" customFormat="1" ht="13.8" hidden="1">
      <c r="A1576" s="39" t="s">
        <v>3061</v>
      </c>
      <c r="B1576" s="58" t="s">
        <v>99</v>
      </c>
      <c r="C1576" s="65" t="s">
        <v>3255</v>
      </c>
      <c r="D1576" s="59">
        <v>1000001170</v>
      </c>
      <c r="E1576" s="60" t="s">
        <v>3256</v>
      </c>
      <c r="F1576" s="40">
        <v>41660</v>
      </c>
      <c r="G1576" s="40" t="str">
        <f t="shared" si="312"/>
        <v>Targeted Dealer</v>
      </c>
      <c r="H1576" s="40"/>
      <c r="I1576" s="41">
        <v>175</v>
      </c>
      <c r="J1576" s="41">
        <f t="shared" ca="1" si="313"/>
        <v>3855.6451612903229</v>
      </c>
      <c r="K1576" s="42">
        <v>210</v>
      </c>
      <c r="L1576" s="43">
        <f t="shared" ca="1" si="314"/>
        <v>-3645.6451612903229</v>
      </c>
      <c r="M1576" s="43">
        <f t="shared" ca="1" si="315"/>
        <v>5.4465592972181547</v>
      </c>
      <c r="N1576" s="44">
        <v>155</v>
      </c>
      <c r="O1576" s="45" t="str">
        <f t="shared" ca="1" si="316"/>
        <v>Nov</v>
      </c>
      <c r="P1576" s="42">
        <v>155</v>
      </c>
      <c r="Q1576" s="44">
        <f t="shared" si="317"/>
        <v>55</v>
      </c>
      <c r="R1576" s="45">
        <f t="shared" ca="1" si="318"/>
        <v>0.35483870967741926</v>
      </c>
      <c r="S1576" s="44" t="str">
        <f t="shared" ca="1" si="319"/>
        <v>GROWTH</v>
      </c>
      <c r="T1576" s="46">
        <v>150</v>
      </c>
      <c r="U1576" s="46" t="str">
        <f t="shared" ca="1" si="320"/>
        <v>Dec</v>
      </c>
      <c r="V1576" s="42">
        <v>150</v>
      </c>
      <c r="W1576" s="47">
        <f t="shared" si="321"/>
        <v>60</v>
      </c>
      <c r="X1576" s="48">
        <f t="shared" ca="1" si="322"/>
        <v>0.39999999999999991</v>
      </c>
      <c r="Y1576" s="47" t="str">
        <f t="shared" ca="1" si="323"/>
        <v>GROWTH</v>
      </c>
      <c r="Z1576" s="50">
        <v>0</v>
      </c>
      <c r="AA1576" s="50">
        <f t="shared" si="324"/>
        <v>0</v>
      </c>
      <c r="AB1576" s="27">
        <v>1000001170</v>
      </c>
    </row>
    <row r="1577" spans="1:28" s="27" customFormat="1" ht="13.8">
      <c r="A1577" s="39" t="s">
        <v>3061</v>
      </c>
      <c r="B1577" s="58" t="s">
        <v>99</v>
      </c>
      <c r="C1577" s="65" t="s">
        <v>3257</v>
      </c>
      <c r="D1577" s="59">
        <v>1000001156</v>
      </c>
      <c r="E1577" s="60" t="s">
        <v>3258</v>
      </c>
      <c r="F1577" s="40">
        <v>41677</v>
      </c>
      <c r="G1577" s="40" t="str">
        <f t="shared" si="312"/>
        <v>-</v>
      </c>
      <c r="H1577" s="40"/>
      <c r="I1577" s="41">
        <v>0</v>
      </c>
      <c r="J1577" s="41">
        <f t="shared" ca="1" si="313"/>
        <v>0</v>
      </c>
      <c r="K1577" s="42">
        <v>0</v>
      </c>
      <c r="L1577" s="43">
        <f t="shared" ca="1" si="314"/>
        <v>0</v>
      </c>
      <c r="M1577" s="43" t="str">
        <f t="shared" ca="1" si="315"/>
        <v>-</v>
      </c>
      <c r="N1577" s="44">
        <v>0</v>
      </c>
      <c r="O1577" s="45" t="str">
        <f t="shared" ca="1" si="316"/>
        <v>Nov</v>
      </c>
      <c r="P1577" s="42">
        <v>0</v>
      </c>
      <c r="Q1577" s="44">
        <f t="shared" si="317"/>
        <v>0</v>
      </c>
      <c r="R1577" s="45">
        <f t="shared" ca="1" si="318"/>
        <v>0</v>
      </c>
      <c r="S1577" s="44" t="b">
        <f t="shared" si="319"/>
        <v>0</v>
      </c>
      <c r="T1577" s="46">
        <v>25</v>
      </c>
      <c r="U1577" s="46" t="str">
        <f t="shared" ca="1" si="320"/>
        <v>Dec</v>
      </c>
      <c r="V1577" s="42">
        <v>25</v>
      </c>
      <c r="W1577" s="47">
        <f t="shared" si="321"/>
        <v>-25</v>
      </c>
      <c r="X1577" s="48">
        <f t="shared" ca="1" si="322"/>
        <v>-1</v>
      </c>
      <c r="Y1577" s="47" t="str">
        <f t="shared" ca="1" si="323"/>
        <v>DEGROWTH</v>
      </c>
      <c r="Z1577" s="50">
        <v>1</v>
      </c>
      <c r="AA1577" s="50">
        <f t="shared" si="324"/>
        <v>0</v>
      </c>
      <c r="AB1577" s="27" t="e">
        <v>#N/A</v>
      </c>
    </row>
    <row r="1578" spans="1:28" s="27" customFormat="1" ht="13.8" hidden="1">
      <c r="A1578" s="39" t="s">
        <v>3061</v>
      </c>
      <c r="B1578" s="58" t="s">
        <v>99</v>
      </c>
      <c r="C1578" s="58" t="s">
        <v>3259</v>
      </c>
      <c r="D1578" s="59">
        <v>1000001178</v>
      </c>
      <c r="E1578" s="60" t="s">
        <v>3260</v>
      </c>
      <c r="F1578" s="40">
        <v>41732</v>
      </c>
      <c r="G1578" s="40" t="str">
        <f t="shared" si="312"/>
        <v>Targeted Dealer</v>
      </c>
      <c r="H1578" s="40"/>
      <c r="I1578" s="41">
        <v>25</v>
      </c>
      <c r="J1578" s="41">
        <f t="shared" ca="1" si="313"/>
        <v>550.80645161290317</v>
      </c>
      <c r="K1578" s="42">
        <v>30</v>
      </c>
      <c r="L1578" s="43">
        <f t="shared" ca="1" si="314"/>
        <v>-520.80645161290317</v>
      </c>
      <c r="M1578" s="43">
        <f t="shared" ca="1" si="315"/>
        <v>5.4465592972181556</v>
      </c>
      <c r="N1578" s="44">
        <v>55</v>
      </c>
      <c r="O1578" s="45" t="str">
        <f t="shared" ca="1" si="316"/>
        <v>Nov</v>
      </c>
      <c r="P1578" s="42">
        <v>55</v>
      </c>
      <c r="Q1578" s="44">
        <f t="shared" si="317"/>
        <v>-25</v>
      </c>
      <c r="R1578" s="45">
        <f t="shared" ca="1" si="318"/>
        <v>-0.45454545454545459</v>
      </c>
      <c r="S1578" s="44" t="str">
        <f t="shared" ca="1" si="319"/>
        <v>DEGROWTH</v>
      </c>
      <c r="T1578" s="46">
        <v>81</v>
      </c>
      <c r="U1578" s="46" t="str">
        <f t="shared" ca="1" si="320"/>
        <v>Dec</v>
      </c>
      <c r="V1578" s="42">
        <v>81</v>
      </c>
      <c r="W1578" s="47">
        <f t="shared" si="321"/>
        <v>-51</v>
      </c>
      <c r="X1578" s="48">
        <f t="shared" ca="1" si="322"/>
        <v>-0.62962962962962965</v>
      </c>
      <c r="Y1578" s="47" t="str">
        <f t="shared" ca="1" si="323"/>
        <v>DEGROWTH</v>
      </c>
      <c r="Z1578" s="50">
        <v>0</v>
      </c>
      <c r="AA1578" s="50">
        <f t="shared" si="324"/>
        <v>0</v>
      </c>
      <c r="AB1578" s="27">
        <v>1000001178</v>
      </c>
    </row>
    <row r="1579" spans="1:28" s="27" customFormat="1" ht="13.8" hidden="1">
      <c r="A1579" s="39" t="s">
        <v>3061</v>
      </c>
      <c r="B1579" s="58" t="s">
        <v>99</v>
      </c>
      <c r="C1579" s="58" t="s">
        <v>3261</v>
      </c>
      <c r="D1579" s="59">
        <v>1000001174</v>
      </c>
      <c r="E1579" s="60" t="s">
        <v>3262</v>
      </c>
      <c r="F1579" s="40">
        <v>41746</v>
      </c>
      <c r="G1579" s="40" t="str">
        <f t="shared" si="312"/>
        <v>Targeted Dealer</v>
      </c>
      <c r="H1579" s="40"/>
      <c r="I1579" s="41">
        <v>30</v>
      </c>
      <c r="J1579" s="41">
        <f t="shared" ca="1" si="313"/>
        <v>660.9677419354839</v>
      </c>
      <c r="K1579" s="42">
        <v>60</v>
      </c>
      <c r="L1579" s="43">
        <f t="shared" ca="1" si="314"/>
        <v>-600.9677419354839</v>
      </c>
      <c r="M1579" s="43">
        <f t="shared" ca="1" si="315"/>
        <v>9.0775988286969245</v>
      </c>
      <c r="N1579" s="44">
        <v>55</v>
      </c>
      <c r="O1579" s="45" t="str">
        <f t="shared" ca="1" si="316"/>
        <v>Nov</v>
      </c>
      <c r="P1579" s="42">
        <v>55</v>
      </c>
      <c r="Q1579" s="44">
        <f t="shared" si="317"/>
        <v>5</v>
      </c>
      <c r="R1579" s="45">
        <f t="shared" ca="1" si="318"/>
        <v>9.0909090909090828E-2</v>
      </c>
      <c r="S1579" s="44" t="str">
        <f t="shared" ca="1" si="319"/>
        <v>GROWTH</v>
      </c>
      <c r="T1579" s="46">
        <v>55</v>
      </c>
      <c r="U1579" s="46" t="str">
        <f t="shared" ca="1" si="320"/>
        <v>Dec</v>
      </c>
      <c r="V1579" s="42">
        <v>55</v>
      </c>
      <c r="W1579" s="47">
        <f t="shared" si="321"/>
        <v>5</v>
      </c>
      <c r="X1579" s="48">
        <f t="shared" ca="1" si="322"/>
        <v>9.0909090909090828E-2</v>
      </c>
      <c r="Y1579" s="47" t="str">
        <f t="shared" ca="1" si="323"/>
        <v>GROWTH</v>
      </c>
      <c r="Z1579" s="50">
        <v>0</v>
      </c>
      <c r="AA1579" s="50">
        <f t="shared" si="324"/>
        <v>0</v>
      </c>
      <c r="AB1579" s="27">
        <v>1000001174</v>
      </c>
    </row>
    <row r="1580" spans="1:28" s="27" customFormat="1" ht="13.8" hidden="1">
      <c r="A1580" s="39" t="s">
        <v>3061</v>
      </c>
      <c r="B1580" s="58" t="s">
        <v>99</v>
      </c>
      <c r="C1580" s="58" t="s">
        <v>3263</v>
      </c>
      <c r="D1580" s="59">
        <v>1000001165</v>
      </c>
      <c r="E1580" s="60" t="s">
        <v>3264</v>
      </c>
      <c r="F1580" s="40">
        <v>42146</v>
      </c>
      <c r="G1580" s="40" t="str">
        <f t="shared" si="312"/>
        <v>Targeted Dealer</v>
      </c>
      <c r="H1580" s="40" t="s">
        <v>113</v>
      </c>
      <c r="I1580" s="41">
        <v>135</v>
      </c>
      <c r="J1580" s="41">
        <f t="shared" ca="1" si="313"/>
        <v>2974.3548387096771</v>
      </c>
      <c r="K1580" s="42">
        <v>145</v>
      </c>
      <c r="L1580" s="43">
        <f t="shared" ca="1" si="314"/>
        <v>-2829.3548387096771</v>
      </c>
      <c r="M1580" s="43">
        <f t="shared" ca="1" si="315"/>
        <v>4.8750067783742752</v>
      </c>
      <c r="N1580" s="44">
        <v>125</v>
      </c>
      <c r="O1580" s="45" t="str">
        <f t="shared" ca="1" si="316"/>
        <v>Nov</v>
      </c>
      <c r="P1580" s="42">
        <v>125</v>
      </c>
      <c r="Q1580" s="44">
        <f t="shared" si="317"/>
        <v>20</v>
      </c>
      <c r="R1580" s="45">
        <f t="shared" ca="1" si="318"/>
        <v>0.15999999999999992</v>
      </c>
      <c r="S1580" s="44" t="str">
        <f t="shared" ca="1" si="319"/>
        <v>GROWTH</v>
      </c>
      <c r="T1580" s="46">
        <v>130</v>
      </c>
      <c r="U1580" s="46" t="str">
        <f t="shared" ca="1" si="320"/>
        <v>Dec</v>
      </c>
      <c r="V1580" s="42">
        <v>130</v>
      </c>
      <c r="W1580" s="47">
        <f t="shared" si="321"/>
        <v>15</v>
      </c>
      <c r="X1580" s="48">
        <f t="shared" ca="1" si="322"/>
        <v>0.11538461538461542</v>
      </c>
      <c r="Y1580" s="47" t="str">
        <f t="shared" ca="1" si="323"/>
        <v>GROWTH</v>
      </c>
      <c r="Z1580" s="50">
        <v>0</v>
      </c>
      <c r="AA1580" s="50">
        <f t="shared" si="324"/>
        <v>1</v>
      </c>
      <c r="AB1580" s="27">
        <v>1000001165</v>
      </c>
    </row>
    <row r="1581" spans="1:28" s="27" customFormat="1" ht="13.8" hidden="1">
      <c r="A1581" s="39" t="s">
        <v>3061</v>
      </c>
      <c r="B1581" s="58" t="s">
        <v>99</v>
      </c>
      <c r="C1581" s="58" t="s">
        <v>3265</v>
      </c>
      <c r="D1581" s="59">
        <v>1000001186</v>
      </c>
      <c r="E1581" s="60" t="s">
        <v>3266</v>
      </c>
      <c r="F1581" s="40">
        <v>43643</v>
      </c>
      <c r="G1581" s="40" t="str">
        <f t="shared" si="312"/>
        <v>Targeted Dealer</v>
      </c>
      <c r="H1581" s="40"/>
      <c r="I1581" s="41">
        <v>55</v>
      </c>
      <c r="J1581" s="41">
        <f t="shared" ca="1" si="313"/>
        <v>1211.7741935483871</v>
      </c>
      <c r="K1581" s="42">
        <v>80</v>
      </c>
      <c r="L1581" s="43">
        <f t="shared" ca="1" si="314"/>
        <v>-1131.7741935483871</v>
      </c>
      <c r="M1581" s="43">
        <f t="shared" ca="1" si="315"/>
        <v>6.6018900572341277</v>
      </c>
      <c r="N1581" s="44">
        <v>50</v>
      </c>
      <c r="O1581" s="45" t="str">
        <f t="shared" ca="1" si="316"/>
        <v>Nov</v>
      </c>
      <c r="P1581" s="42">
        <v>50</v>
      </c>
      <c r="Q1581" s="44">
        <f t="shared" si="317"/>
        <v>30</v>
      </c>
      <c r="R1581" s="45">
        <f t="shared" ca="1" si="318"/>
        <v>0.60000000000000009</v>
      </c>
      <c r="S1581" s="44" t="str">
        <f t="shared" ca="1" si="319"/>
        <v>GROWTH</v>
      </c>
      <c r="T1581" s="46">
        <v>80</v>
      </c>
      <c r="U1581" s="46" t="str">
        <f t="shared" ca="1" si="320"/>
        <v>Dec</v>
      </c>
      <c r="V1581" s="42">
        <v>80</v>
      </c>
      <c r="W1581" s="47">
        <f t="shared" si="321"/>
        <v>0</v>
      </c>
      <c r="X1581" s="48">
        <f t="shared" ca="1" si="322"/>
        <v>0</v>
      </c>
      <c r="Y1581" s="47" t="str">
        <f t="shared" ca="1" si="323"/>
        <v>GROWTH</v>
      </c>
      <c r="Z1581" s="50">
        <v>0</v>
      </c>
      <c r="AA1581" s="50">
        <f t="shared" si="324"/>
        <v>0</v>
      </c>
      <c r="AB1581" s="27">
        <v>1000001186</v>
      </c>
    </row>
    <row r="1582" spans="1:28" s="27" customFormat="1" ht="13.8" hidden="1">
      <c r="A1582" s="39" t="s">
        <v>3061</v>
      </c>
      <c r="B1582" s="58" t="s">
        <v>99</v>
      </c>
      <c r="C1582" s="58" t="s">
        <v>3267</v>
      </c>
      <c r="D1582" s="59">
        <v>1000001183</v>
      </c>
      <c r="E1582" s="60" t="s">
        <v>3268</v>
      </c>
      <c r="F1582" s="40">
        <v>43809</v>
      </c>
      <c r="G1582" s="40" t="str">
        <f t="shared" si="312"/>
        <v>Targeted Dealer</v>
      </c>
      <c r="H1582" s="40" t="s">
        <v>113</v>
      </c>
      <c r="I1582" s="41">
        <v>125</v>
      </c>
      <c r="J1582" s="41">
        <f t="shared" ca="1" si="313"/>
        <v>2754.0322580645161</v>
      </c>
      <c r="K1582" s="42">
        <v>125</v>
      </c>
      <c r="L1582" s="43">
        <f t="shared" ca="1" si="314"/>
        <v>-2629.0322580645161</v>
      </c>
      <c r="M1582" s="43">
        <f t="shared" ca="1" si="315"/>
        <v>4.5387994143484631</v>
      </c>
      <c r="N1582" s="44">
        <v>130</v>
      </c>
      <c r="O1582" s="45" t="str">
        <f t="shared" ca="1" si="316"/>
        <v>Nov</v>
      </c>
      <c r="P1582" s="42">
        <v>130</v>
      </c>
      <c r="Q1582" s="44">
        <f t="shared" si="317"/>
        <v>-5</v>
      </c>
      <c r="R1582" s="45">
        <f t="shared" ca="1" si="318"/>
        <v>-3.8461538461538436E-2</v>
      </c>
      <c r="S1582" s="44" t="str">
        <f t="shared" ca="1" si="319"/>
        <v>DEGROWTH</v>
      </c>
      <c r="T1582" s="46">
        <v>180</v>
      </c>
      <c r="U1582" s="46" t="str">
        <f t="shared" ca="1" si="320"/>
        <v>Dec</v>
      </c>
      <c r="V1582" s="42">
        <v>180</v>
      </c>
      <c r="W1582" s="47">
        <f t="shared" si="321"/>
        <v>-55</v>
      </c>
      <c r="X1582" s="48">
        <f t="shared" ca="1" si="322"/>
        <v>-0.30555555555555558</v>
      </c>
      <c r="Y1582" s="47" t="str">
        <f t="shared" ca="1" si="323"/>
        <v>DEGROWTH</v>
      </c>
      <c r="Z1582" s="50">
        <v>0</v>
      </c>
      <c r="AA1582" s="50">
        <f t="shared" si="324"/>
        <v>1</v>
      </c>
      <c r="AB1582" s="27">
        <v>1000001183</v>
      </c>
    </row>
    <row r="1583" spans="1:28" s="27" customFormat="1" ht="13.8" hidden="1">
      <c r="A1583" s="39" t="s">
        <v>3061</v>
      </c>
      <c r="B1583" s="58" t="s">
        <v>99</v>
      </c>
      <c r="C1583" s="65" t="s">
        <v>3269</v>
      </c>
      <c r="D1583" s="59">
        <v>1000001827</v>
      </c>
      <c r="E1583" s="60" t="s">
        <v>3270</v>
      </c>
      <c r="F1583" s="40">
        <v>44232</v>
      </c>
      <c r="G1583" s="40" t="str">
        <f t="shared" si="312"/>
        <v>Targeted Dealer</v>
      </c>
      <c r="H1583" s="40"/>
      <c r="I1583" s="41">
        <v>30</v>
      </c>
      <c r="J1583" s="41">
        <f t="shared" ca="1" si="313"/>
        <v>660.9677419354839</v>
      </c>
      <c r="K1583" s="42">
        <v>30</v>
      </c>
      <c r="L1583" s="43">
        <f t="shared" ca="1" si="314"/>
        <v>-630.9677419354839</v>
      </c>
      <c r="M1583" s="43">
        <f t="shared" ca="1" si="315"/>
        <v>4.5387994143484622</v>
      </c>
      <c r="N1583" s="44">
        <v>0</v>
      </c>
      <c r="O1583" s="45" t="str">
        <f t="shared" ca="1" si="316"/>
        <v>Nov</v>
      </c>
      <c r="P1583" s="42">
        <v>0</v>
      </c>
      <c r="Q1583" s="44">
        <f t="shared" si="317"/>
        <v>30</v>
      </c>
      <c r="R1583" s="45">
        <f t="shared" ca="1" si="318"/>
        <v>0</v>
      </c>
      <c r="S1583" s="44" t="b">
        <f t="shared" si="319"/>
        <v>0</v>
      </c>
      <c r="T1583" s="46">
        <v>90</v>
      </c>
      <c r="U1583" s="46" t="str">
        <f t="shared" ca="1" si="320"/>
        <v>Dec</v>
      </c>
      <c r="V1583" s="42">
        <v>90</v>
      </c>
      <c r="W1583" s="47">
        <f t="shared" si="321"/>
        <v>-60</v>
      </c>
      <c r="X1583" s="48">
        <f t="shared" ca="1" si="322"/>
        <v>-0.66666666666666674</v>
      </c>
      <c r="Y1583" s="47" t="str">
        <f t="shared" ca="1" si="323"/>
        <v>DEGROWTH</v>
      </c>
      <c r="Z1583" s="50">
        <v>0</v>
      </c>
      <c r="AA1583" s="50">
        <f t="shared" si="324"/>
        <v>0</v>
      </c>
      <c r="AB1583" s="27">
        <v>1000001827</v>
      </c>
    </row>
    <row r="1584" spans="1:28" s="27" customFormat="1" ht="13.8" hidden="1">
      <c r="A1584" s="39" t="s">
        <v>3061</v>
      </c>
      <c r="B1584" s="58" t="s">
        <v>99</v>
      </c>
      <c r="C1584" s="58" t="s">
        <v>3271</v>
      </c>
      <c r="D1584" s="59">
        <v>1000001988</v>
      </c>
      <c r="E1584" s="60" t="s">
        <v>3272</v>
      </c>
      <c r="F1584" s="40">
        <v>44446</v>
      </c>
      <c r="G1584" s="40" t="str">
        <f t="shared" si="312"/>
        <v>-</v>
      </c>
      <c r="H1584" s="40"/>
      <c r="I1584" s="41">
        <v>0</v>
      </c>
      <c r="J1584" s="41">
        <f t="shared" ca="1" si="313"/>
        <v>0</v>
      </c>
      <c r="K1584" s="42">
        <v>0</v>
      </c>
      <c r="L1584" s="43">
        <f t="shared" ca="1" si="314"/>
        <v>0</v>
      </c>
      <c r="M1584" s="43" t="str">
        <f t="shared" ca="1" si="315"/>
        <v>-</v>
      </c>
      <c r="N1584" s="44">
        <v>30</v>
      </c>
      <c r="O1584" s="45" t="str">
        <f t="shared" ca="1" si="316"/>
        <v>Nov</v>
      </c>
      <c r="P1584" s="42">
        <v>30</v>
      </c>
      <c r="Q1584" s="44">
        <f t="shared" si="317"/>
        <v>-30</v>
      </c>
      <c r="R1584" s="45">
        <f t="shared" ca="1" si="318"/>
        <v>-1</v>
      </c>
      <c r="S1584" s="44" t="str">
        <f t="shared" ca="1" si="319"/>
        <v>DEGROWTH</v>
      </c>
      <c r="T1584" s="46">
        <v>50</v>
      </c>
      <c r="U1584" s="46" t="str">
        <f t="shared" ca="1" si="320"/>
        <v>Dec</v>
      </c>
      <c r="V1584" s="42">
        <v>50</v>
      </c>
      <c r="W1584" s="47">
        <f t="shared" si="321"/>
        <v>-50</v>
      </c>
      <c r="X1584" s="48">
        <f t="shared" ca="1" si="322"/>
        <v>-1</v>
      </c>
      <c r="Y1584" s="47" t="str">
        <f t="shared" ca="1" si="323"/>
        <v>DEGROWTH</v>
      </c>
      <c r="Z1584" s="50">
        <v>1</v>
      </c>
      <c r="AA1584" s="50">
        <f t="shared" si="324"/>
        <v>0</v>
      </c>
      <c r="AB1584" s="27">
        <v>1000001988</v>
      </c>
    </row>
    <row r="1585" spans="1:28" s="27" customFormat="1" ht="13.8" hidden="1">
      <c r="A1585" s="39" t="s">
        <v>3061</v>
      </c>
      <c r="B1585" s="58" t="s">
        <v>99</v>
      </c>
      <c r="C1585" s="58" t="s">
        <v>3273</v>
      </c>
      <c r="D1585" s="59">
        <v>1000002013</v>
      </c>
      <c r="E1585" s="60" t="s">
        <v>3274</v>
      </c>
      <c r="F1585" s="40">
        <v>44494</v>
      </c>
      <c r="G1585" s="40" t="str">
        <f t="shared" si="312"/>
        <v>Targeted Dealer</v>
      </c>
      <c r="H1585" s="40"/>
      <c r="I1585" s="41">
        <v>25</v>
      </c>
      <c r="J1585" s="41">
        <f t="shared" ca="1" si="313"/>
        <v>550.80645161290317</v>
      </c>
      <c r="K1585" s="42">
        <v>20</v>
      </c>
      <c r="L1585" s="43">
        <f t="shared" ca="1" si="314"/>
        <v>-530.80645161290317</v>
      </c>
      <c r="M1585" s="43">
        <f t="shared" ca="1" si="315"/>
        <v>3.6310395314787702</v>
      </c>
      <c r="N1585" s="44">
        <v>0</v>
      </c>
      <c r="O1585" s="45" t="str">
        <f t="shared" ca="1" si="316"/>
        <v>Nov</v>
      </c>
      <c r="P1585" s="42">
        <v>0</v>
      </c>
      <c r="Q1585" s="44">
        <f t="shared" si="317"/>
        <v>20</v>
      </c>
      <c r="R1585" s="45">
        <f t="shared" ca="1" si="318"/>
        <v>0</v>
      </c>
      <c r="S1585" s="44" t="b">
        <f t="shared" si="319"/>
        <v>0</v>
      </c>
      <c r="T1585" s="46">
        <v>135</v>
      </c>
      <c r="U1585" s="46" t="str">
        <f t="shared" ca="1" si="320"/>
        <v>Dec</v>
      </c>
      <c r="V1585" s="42">
        <v>135</v>
      </c>
      <c r="W1585" s="47">
        <f t="shared" si="321"/>
        <v>-115</v>
      </c>
      <c r="X1585" s="48">
        <f t="shared" ca="1" si="322"/>
        <v>-0.85185185185185186</v>
      </c>
      <c r="Y1585" s="47" t="str">
        <f t="shared" ca="1" si="323"/>
        <v>DEGROWTH</v>
      </c>
      <c r="Z1585" s="50">
        <v>0</v>
      </c>
      <c r="AA1585" s="50">
        <f t="shared" si="324"/>
        <v>0</v>
      </c>
      <c r="AB1585" s="27">
        <v>1000002013</v>
      </c>
    </row>
    <row r="1586" spans="1:28" s="27" customFormat="1" ht="13.8" hidden="1">
      <c r="A1586" s="39" t="s">
        <v>3061</v>
      </c>
      <c r="B1586" s="58" t="s">
        <v>99</v>
      </c>
      <c r="C1586" s="58" t="s">
        <v>3275</v>
      </c>
      <c r="D1586" s="59">
        <v>1000002030</v>
      </c>
      <c r="E1586" s="60" t="s">
        <v>3276</v>
      </c>
      <c r="F1586" s="40">
        <v>44509</v>
      </c>
      <c r="G1586" s="40" t="str">
        <f t="shared" si="312"/>
        <v>Targeted Dealer</v>
      </c>
      <c r="H1586" s="40"/>
      <c r="I1586" s="41">
        <v>160</v>
      </c>
      <c r="J1586" s="41">
        <f t="shared" ca="1" si="313"/>
        <v>3525.1612903225805</v>
      </c>
      <c r="K1586" s="42">
        <v>430</v>
      </c>
      <c r="L1586" s="43">
        <f t="shared" ca="1" si="314"/>
        <v>-3095.1612903225805</v>
      </c>
      <c r="M1586" s="43">
        <f t="shared" ca="1" si="315"/>
        <v>12.198023426061495</v>
      </c>
      <c r="N1586" s="44">
        <v>150</v>
      </c>
      <c r="O1586" s="45" t="str">
        <f t="shared" ca="1" si="316"/>
        <v>Nov</v>
      </c>
      <c r="P1586" s="42">
        <v>150</v>
      </c>
      <c r="Q1586" s="44">
        <f t="shared" si="317"/>
        <v>280</v>
      </c>
      <c r="R1586" s="45">
        <f t="shared" ca="1" si="318"/>
        <v>1.8666666666666667</v>
      </c>
      <c r="S1586" s="44" t="str">
        <f t="shared" ca="1" si="319"/>
        <v>GROWTH</v>
      </c>
      <c r="T1586" s="46">
        <v>305</v>
      </c>
      <c r="U1586" s="46" t="str">
        <f t="shared" ca="1" si="320"/>
        <v>Dec</v>
      </c>
      <c r="V1586" s="42">
        <v>305</v>
      </c>
      <c r="W1586" s="47">
        <f t="shared" si="321"/>
        <v>125</v>
      </c>
      <c r="X1586" s="48">
        <f t="shared" ca="1" si="322"/>
        <v>0.4098360655737705</v>
      </c>
      <c r="Y1586" s="47" t="str">
        <f t="shared" ca="1" si="323"/>
        <v>GROWTH</v>
      </c>
      <c r="Z1586" s="50">
        <v>0</v>
      </c>
      <c r="AA1586" s="50">
        <f t="shared" si="324"/>
        <v>0</v>
      </c>
      <c r="AB1586" s="27">
        <v>1000002030</v>
      </c>
    </row>
    <row r="1587" spans="1:28" s="27" customFormat="1" ht="13.8" hidden="1">
      <c r="A1587" s="39" t="s">
        <v>3061</v>
      </c>
      <c r="B1587" s="58" t="s">
        <v>99</v>
      </c>
      <c r="C1587" s="58" t="s">
        <v>3277</v>
      </c>
      <c r="D1587" s="59">
        <v>1000002075</v>
      </c>
      <c r="E1587" s="60" t="s">
        <v>3278</v>
      </c>
      <c r="F1587" s="40">
        <v>44531</v>
      </c>
      <c r="G1587" s="40" t="str">
        <f t="shared" si="312"/>
        <v>Targeted Dealer</v>
      </c>
      <c r="H1587" s="40"/>
      <c r="I1587" s="41">
        <v>25</v>
      </c>
      <c r="J1587" s="41">
        <f t="shared" ca="1" si="313"/>
        <v>550.80645161290317</v>
      </c>
      <c r="K1587" s="42">
        <v>30</v>
      </c>
      <c r="L1587" s="43">
        <f t="shared" ca="1" si="314"/>
        <v>-520.80645161290317</v>
      </c>
      <c r="M1587" s="43">
        <f t="shared" ca="1" si="315"/>
        <v>5.4465592972181556</v>
      </c>
      <c r="N1587" s="44">
        <v>55</v>
      </c>
      <c r="O1587" s="45" t="str">
        <f t="shared" ca="1" si="316"/>
        <v>Nov</v>
      </c>
      <c r="P1587" s="42">
        <v>55</v>
      </c>
      <c r="Q1587" s="44">
        <f t="shared" si="317"/>
        <v>-25</v>
      </c>
      <c r="R1587" s="45">
        <f t="shared" ca="1" si="318"/>
        <v>-0.45454545454545459</v>
      </c>
      <c r="S1587" s="44" t="str">
        <f t="shared" ca="1" si="319"/>
        <v>DEGROWTH</v>
      </c>
      <c r="T1587" s="46">
        <v>52.5</v>
      </c>
      <c r="U1587" s="46" t="str">
        <f t="shared" ca="1" si="320"/>
        <v>Dec</v>
      </c>
      <c r="V1587" s="42">
        <v>52.5</v>
      </c>
      <c r="W1587" s="47">
        <f t="shared" si="321"/>
        <v>-22.5</v>
      </c>
      <c r="X1587" s="48">
        <f t="shared" ca="1" si="322"/>
        <v>-0.4285714285714286</v>
      </c>
      <c r="Y1587" s="47" t="str">
        <f t="shared" ca="1" si="323"/>
        <v>DEGROWTH</v>
      </c>
      <c r="Z1587" s="50">
        <v>0</v>
      </c>
      <c r="AA1587" s="50">
        <f t="shared" si="324"/>
        <v>0</v>
      </c>
      <c r="AB1587" s="27">
        <v>1000002075</v>
      </c>
    </row>
    <row r="1588" spans="1:28" s="27" customFormat="1" ht="13.8" hidden="1">
      <c r="A1588" s="39" t="s">
        <v>3061</v>
      </c>
      <c r="B1588" s="58" t="s">
        <v>99</v>
      </c>
      <c r="C1588" s="58" t="s">
        <v>3279</v>
      </c>
      <c r="D1588" s="59">
        <v>1000002064</v>
      </c>
      <c r="E1588" s="60" t="s">
        <v>3280</v>
      </c>
      <c r="F1588" s="40">
        <v>44543</v>
      </c>
      <c r="G1588" s="40" t="str">
        <f t="shared" si="312"/>
        <v>Targeted Dealer</v>
      </c>
      <c r="H1588" s="40" t="s">
        <v>113</v>
      </c>
      <c r="I1588" s="41">
        <v>225</v>
      </c>
      <c r="J1588" s="41">
        <f t="shared" ca="1" si="313"/>
        <v>4957.2580645161288</v>
      </c>
      <c r="K1588" s="42">
        <v>100</v>
      </c>
      <c r="L1588" s="43">
        <f t="shared" ca="1" si="314"/>
        <v>-4857.2580645161288</v>
      </c>
      <c r="M1588" s="43">
        <f t="shared" ca="1" si="315"/>
        <v>2.0172441841548725</v>
      </c>
      <c r="N1588" s="44">
        <v>175</v>
      </c>
      <c r="O1588" s="45" t="str">
        <f t="shared" ca="1" si="316"/>
        <v>Nov</v>
      </c>
      <c r="P1588" s="42">
        <v>175</v>
      </c>
      <c r="Q1588" s="44">
        <f t="shared" si="317"/>
        <v>-75</v>
      </c>
      <c r="R1588" s="45">
        <f t="shared" ca="1" si="318"/>
        <v>-0.4285714285714286</v>
      </c>
      <c r="S1588" s="44" t="str">
        <f t="shared" ca="1" si="319"/>
        <v>DEGROWTH</v>
      </c>
      <c r="T1588" s="46">
        <v>245</v>
      </c>
      <c r="U1588" s="46" t="str">
        <f t="shared" ca="1" si="320"/>
        <v>Dec</v>
      </c>
      <c r="V1588" s="42">
        <v>245</v>
      </c>
      <c r="W1588" s="47">
        <f t="shared" si="321"/>
        <v>-145</v>
      </c>
      <c r="X1588" s="48">
        <f t="shared" ca="1" si="322"/>
        <v>-0.59183673469387754</v>
      </c>
      <c r="Y1588" s="47" t="str">
        <f t="shared" ca="1" si="323"/>
        <v>DEGROWTH</v>
      </c>
      <c r="Z1588" s="50">
        <v>0</v>
      </c>
      <c r="AA1588" s="50">
        <f t="shared" si="324"/>
        <v>1</v>
      </c>
      <c r="AB1588" s="27">
        <v>1000002064</v>
      </c>
    </row>
    <row r="1589" spans="1:28" s="27" customFormat="1" ht="13.8" hidden="1">
      <c r="A1589" s="39" t="s">
        <v>3061</v>
      </c>
      <c r="B1589" s="58" t="s">
        <v>99</v>
      </c>
      <c r="C1589" s="58" t="s">
        <v>3281</v>
      </c>
      <c r="D1589" s="59">
        <v>1000002070</v>
      </c>
      <c r="E1589" s="60" t="s">
        <v>3282</v>
      </c>
      <c r="F1589" s="40">
        <v>44554</v>
      </c>
      <c r="G1589" s="40" t="str">
        <f t="shared" si="312"/>
        <v>Targeted Dealer</v>
      </c>
      <c r="H1589" s="40"/>
      <c r="I1589" s="41">
        <v>200</v>
      </c>
      <c r="J1589" s="41">
        <f t="shared" ca="1" si="313"/>
        <v>4406.4516129032254</v>
      </c>
      <c r="K1589" s="42">
        <v>280</v>
      </c>
      <c r="L1589" s="43">
        <f t="shared" ca="1" si="314"/>
        <v>-4126.4516129032254</v>
      </c>
      <c r="M1589" s="43">
        <f t="shared" ca="1" si="315"/>
        <v>6.354319180087848</v>
      </c>
      <c r="N1589" s="44">
        <v>225</v>
      </c>
      <c r="O1589" s="45" t="str">
        <f t="shared" ca="1" si="316"/>
        <v>Nov</v>
      </c>
      <c r="P1589" s="42">
        <v>225</v>
      </c>
      <c r="Q1589" s="44">
        <f t="shared" si="317"/>
        <v>55</v>
      </c>
      <c r="R1589" s="45">
        <f t="shared" ca="1" si="318"/>
        <v>0.24444444444444446</v>
      </c>
      <c r="S1589" s="44" t="str">
        <f t="shared" ca="1" si="319"/>
        <v>GROWTH</v>
      </c>
      <c r="T1589" s="46">
        <v>250</v>
      </c>
      <c r="U1589" s="46" t="str">
        <f t="shared" ca="1" si="320"/>
        <v>Dec</v>
      </c>
      <c r="V1589" s="42">
        <v>250</v>
      </c>
      <c r="W1589" s="47">
        <f t="shared" si="321"/>
        <v>30</v>
      </c>
      <c r="X1589" s="48">
        <f t="shared" ca="1" si="322"/>
        <v>0.12000000000000011</v>
      </c>
      <c r="Y1589" s="47" t="str">
        <f t="shared" ca="1" si="323"/>
        <v>GROWTH</v>
      </c>
      <c r="Z1589" s="50">
        <v>0</v>
      </c>
      <c r="AA1589" s="50">
        <f t="shared" si="324"/>
        <v>0</v>
      </c>
      <c r="AB1589" s="27">
        <v>1000002070</v>
      </c>
    </row>
    <row r="1590" spans="1:28" s="27" customFormat="1" ht="13.8" hidden="1">
      <c r="A1590" s="39" t="s">
        <v>3061</v>
      </c>
      <c r="B1590" s="58" t="s">
        <v>99</v>
      </c>
      <c r="C1590" s="58" t="s">
        <v>3283</v>
      </c>
      <c r="D1590" s="59">
        <v>1000002546</v>
      </c>
      <c r="E1590" s="60" t="s">
        <v>3284</v>
      </c>
      <c r="F1590" s="40">
        <v>44608</v>
      </c>
      <c r="G1590" s="40" t="str">
        <f t="shared" si="312"/>
        <v>Targeted Dealer</v>
      </c>
      <c r="H1590" s="40"/>
      <c r="I1590" s="41">
        <v>25</v>
      </c>
      <c r="J1590" s="41">
        <f t="shared" ca="1" si="313"/>
        <v>550.80645161290317</v>
      </c>
      <c r="K1590" s="42">
        <v>25</v>
      </c>
      <c r="L1590" s="43">
        <f t="shared" ca="1" si="314"/>
        <v>-525.80645161290317</v>
      </c>
      <c r="M1590" s="43">
        <f t="shared" ca="1" si="315"/>
        <v>4.5387994143484631</v>
      </c>
      <c r="N1590" s="44">
        <v>25</v>
      </c>
      <c r="O1590" s="45" t="str">
        <f t="shared" ca="1" si="316"/>
        <v>Nov</v>
      </c>
      <c r="P1590" s="42">
        <v>25</v>
      </c>
      <c r="Q1590" s="44">
        <f t="shared" si="317"/>
        <v>0</v>
      </c>
      <c r="R1590" s="45">
        <f t="shared" ca="1" si="318"/>
        <v>0</v>
      </c>
      <c r="S1590" s="44" t="str">
        <f t="shared" ca="1" si="319"/>
        <v>GROWTH</v>
      </c>
      <c r="T1590" s="46">
        <v>0</v>
      </c>
      <c r="U1590" s="46" t="str">
        <f t="shared" ca="1" si="320"/>
        <v>Dec</v>
      </c>
      <c r="V1590" s="42">
        <v>0</v>
      </c>
      <c r="W1590" s="47">
        <f t="shared" si="321"/>
        <v>25</v>
      </c>
      <c r="X1590" s="48">
        <f t="shared" ca="1" si="322"/>
        <v>0</v>
      </c>
      <c r="Y1590" s="47" t="b">
        <f t="shared" si="323"/>
        <v>0</v>
      </c>
      <c r="Z1590" s="50">
        <v>0</v>
      </c>
      <c r="AA1590" s="50">
        <f t="shared" si="324"/>
        <v>0</v>
      </c>
      <c r="AB1590" s="27">
        <v>1000002546</v>
      </c>
    </row>
    <row r="1591" spans="1:28" s="27" customFormat="1" ht="13.8" hidden="1">
      <c r="A1591" s="39" t="s">
        <v>3061</v>
      </c>
      <c r="B1591" s="58" t="s">
        <v>99</v>
      </c>
      <c r="C1591" s="65" t="s">
        <v>3285</v>
      </c>
      <c r="D1591" s="59">
        <v>1000002774</v>
      </c>
      <c r="E1591" s="67" t="s">
        <v>3286</v>
      </c>
      <c r="F1591" s="40">
        <v>44692</v>
      </c>
      <c r="G1591" s="40" t="str">
        <f t="shared" si="312"/>
        <v>Targeted Dealer</v>
      </c>
      <c r="H1591" s="40"/>
      <c r="I1591" s="41">
        <v>50</v>
      </c>
      <c r="J1591" s="41">
        <f t="shared" ca="1" si="313"/>
        <v>1101.6129032258063</v>
      </c>
      <c r="K1591" s="42">
        <v>75</v>
      </c>
      <c r="L1591" s="43">
        <f t="shared" ca="1" si="314"/>
        <v>-1026.6129032258063</v>
      </c>
      <c r="M1591" s="43">
        <f t="shared" ca="1" si="315"/>
        <v>6.8081991215226942</v>
      </c>
      <c r="N1591" s="44">
        <v>60</v>
      </c>
      <c r="O1591" s="45" t="str">
        <f t="shared" ca="1" si="316"/>
        <v>Nov</v>
      </c>
      <c r="P1591" s="42">
        <v>60</v>
      </c>
      <c r="Q1591" s="44">
        <f t="shared" si="317"/>
        <v>15</v>
      </c>
      <c r="R1591" s="45">
        <f t="shared" ca="1" si="318"/>
        <v>0.25</v>
      </c>
      <c r="S1591" s="44" t="str">
        <f t="shared" ca="1" si="319"/>
        <v>GROWTH</v>
      </c>
      <c r="T1591" s="46">
        <v>27.5</v>
      </c>
      <c r="U1591" s="46" t="str">
        <f t="shared" ca="1" si="320"/>
        <v>Dec</v>
      </c>
      <c r="V1591" s="42">
        <v>27.5</v>
      </c>
      <c r="W1591" s="47">
        <f t="shared" si="321"/>
        <v>47.5</v>
      </c>
      <c r="X1591" s="48">
        <f t="shared" ca="1" si="322"/>
        <v>1.7272727272727271</v>
      </c>
      <c r="Y1591" s="47" t="str">
        <f t="shared" ca="1" si="323"/>
        <v>GROWTH</v>
      </c>
      <c r="Z1591" s="50">
        <v>0</v>
      </c>
      <c r="AA1591" s="50">
        <f t="shared" si="324"/>
        <v>0</v>
      </c>
      <c r="AB1591" s="27">
        <v>1000002774</v>
      </c>
    </row>
    <row r="1592" spans="1:28" s="27" customFormat="1" ht="13.8" hidden="1">
      <c r="A1592" s="39" t="s">
        <v>3061</v>
      </c>
      <c r="B1592" s="58" t="s">
        <v>99</v>
      </c>
      <c r="C1592" s="65" t="s">
        <v>3287</v>
      </c>
      <c r="D1592" s="59">
        <v>1000003311</v>
      </c>
      <c r="E1592" s="58" t="s">
        <v>3288</v>
      </c>
      <c r="F1592" s="40">
        <v>44957</v>
      </c>
      <c r="G1592" s="40" t="str">
        <f t="shared" si="312"/>
        <v>-</v>
      </c>
      <c r="H1592" s="40"/>
      <c r="I1592" s="41">
        <v>0</v>
      </c>
      <c r="J1592" s="41">
        <f t="shared" ca="1" si="313"/>
        <v>0</v>
      </c>
      <c r="K1592" s="42">
        <v>50</v>
      </c>
      <c r="L1592" s="43">
        <f t="shared" ca="1" si="314"/>
        <v>50</v>
      </c>
      <c r="M1592" s="43" t="str">
        <f t="shared" ca="1" si="315"/>
        <v>-</v>
      </c>
      <c r="N1592" s="44">
        <v>0</v>
      </c>
      <c r="O1592" s="45" t="str">
        <f t="shared" ca="1" si="316"/>
        <v>Nov</v>
      </c>
      <c r="P1592" s="42">
        <v>0</v>
      </c>
      <c r="Q1592" s="44">
        <f t="shared" si="317"/>
        <v>50</v>
      </c>
      <c r="R1592" s="45">
        <f t="shared" ca="1" si="318"/>
        <v>0</v>
      </c>
      <c r="S1592" s="44" t="b">
        <f t="shared" si="319"/>
        <v>0</v>
      </c>
      <c r="T1592" s="46">
        <v>0</v>
      </c>
      <c r="U1592" s="46" t="str">
        <f t="shared" ca="1" si="320"/>
        <v>Dec</v>
      </c>
      <c r="V1592" s="42">
        <v>0</v>
      </c>
      <c r="W1592" s="47">
        <f t="shared" si="321"/>
        <v>50</v>
      </c>
      <c r="X1592" s="48">
        <f t="shared" ca="1" si="322"/>
        <v>0</v>
      </c>
      <c r="Y1592" s="47" t="b">
        <f t="shared" si="323"/>
        <v>0</v>
      </c>
      <c r="Z1592" s="50">
        <v>0</v>
      </c>
      <c r="AA1592" s="50">
        <f t="shared" si="324"/>
        <v>0</v>
      </c>
      <c r="AB1592" s="27">
        <v>1000003311</v>
      </c>
    </row>
    <row r="1593" spans="1:28" s="27" customFormat="1" ht="13.8" hidden="1">
      <c r="A1593" s="39" t="s">
        <v>3061</v>
      </c>
      <c r="B1593" s="58" t="s">
        <v>99</v>
      </c>
      <c r="C1593" s="65" t="s">
        <v>3289</v>
      </c>
      <c r="D1593" s="59">
        <v>1000003323</v>
      </c>
      <c r="E1593" s="58" t="s">
        <v>3290</v>
      </c>
      <c r="F1593" s="40">
        <v>44959</v>
      </c>
      <c r="G1593" s="40" t="str">
        <f t="shared" si="312"/>
        <v>-</v>
      </c>
      <c r="H1593" s="40"/>
      <c r="I1593" s="41">
        <v>0</v>
      </c>
      <c r="J1593" s="41">
        <f t="shared" ca="1" si="313"/>
        <v>0</v>
      </c>
      <c r="K1593" s="42">
        <v>0</v>
      </c>
      <c r="L1593" s="43">
        <f t="shared" ca="1" si="314"/>
        <v>0</v>
      </c>
      <c r="M1593" s="43" t="str">
        <f t="shared" ca="1" si="315"/>
        <v>-</v>
      </c>
      <c r="N1593" s="44">
        <v>10</v>
      </c>
      <c r="O1593" s="45" t="str">
        <f t="shared" ca="1" si="316"/>
        <v>Nov</v>
      </c>
      <c r="P1593" s="42">
        <v>10</v>
      </c>
      <c r="Q1593" s="44">
        <f t="shared" si="317"/>
        <v>-10</v>
      </c>
      <c r="R1593" s="45">
        <f t="shared" ca="1" si="318"/>
        <v>-1</v>
      </c>
      <c r="S1593" s="44" t="str">
        <f t="shared" ca="1" si="319"/>
        <v>DEGROWTH</v>
      </c>
      <c r="T1593" s="46">
        <v>25</v>
      </c>
      <c r="U1593" s="46" t="str">
        <f t="shared" ca="1" si="320"/>
        <v>Dec</v>
      </c>
      <c r="V1593" s="42">
        <v>25</v>
      </c>
      <c r="W1593" s="47">
        <f t="shared" si="321"/>
        <v>-25</v>
      </c>
      <c r="X1593" s="48">
        <f t="shared" ca="1" si="322"/>
        <v>-1</v>
      </c>
      <c r="Y1593" s="47" t="str">
        <f t="shared" ca="1" si="323"/>
        <v>DEGROWTH</v>
      </c>
      <c r="Z1593" s="50">
        <v>1</v>
      </c>
      <c r="AA1593" s="50">
        <f t="shared" si="324"/>
        <v>0</v>
      </c>
      <c r="AB1593" s="27">
        <v>1000003323</v>
      </c>
    </row>
    <row r="1594" spans="1:28" s="27" customFormat="1" ht="13.8" hidden="1">
      <c r="A1594" s="39" t="s">
        <v>3061</v>
      </c>
      <c r="B1594" s="58" t="s">
        <v>99</v>
      </c>
      <c r="C1594" s="58" t="s">
        <v>3291</v>
      </c>
      <c r="D1594" s="58">
        <v>1000003772</v>
      </c>
      <c r="E1594" s="58" t="s">
        <v>3292</v>
      </c>
      <c r="F1594" s="40">
        <v>45266</v>
      </c>
      <c r="G1594" s="40" t="str">
        <f t="shared" si="312"/>
        <v>Targeted Dealer</v>
      </c>
      <c r="H1594" s="40"/>
      <c r="I1594" s="41">
        <v>15</v>
      </c>
      <c r="J1594" s="41">
        <f t="shared" ca="1" si="313"/>
        <v>330.48387096774195</v>
      </c>
      <c r="K1594" s="42">
        <v>0</v>
      </c>
      <c r="L1594" s="43">
        <f t="shared" ca="1" si="314"/>
        <v>-330.48387096774195</v>
      </c>
      <c r="M1594" s="43">
        <f t="shared" ca="1" si="315"/>
        <v>0</v>
      </c>
      <c r="N1594" s="44">
        <v>15</v>
      </c>
      <c r="O1594" s="45" t="str">
        <f t="shared" ca="1" si="316"/>
        <v>Nov</v>
      </c>
      <c r="P1594" s="42">
        <v>15</v>
      </c>
      <c r="Q1594" s="44">
        <f t="shared" si="317"/>
        <v>-15</v>
      </c>
      <c r="R1594" s="45">
        <f t="shared" ca="1" si="318"/>
        <v>-1</v>
      </c>
      <c r="S1594" s="44" t="str">
        <f t="shared" ca="1" si="319"/>
        <v>DEGROWTH</v>
      </c>
      <c r="T1594" s="46">
        <v>12.5</v>
      </c>
      <c r="U1594" s="46" t="str">
        <f t="shared" ca="1" si="320"/>
        <v>Dec</v>
      </c>
      <c r="V1594" s="42">
        <v>12.5</v>
      </c>
      <c r="W1594" s="47">
        <f t="shared" si="321"/>
        <v>-12.5</v>
      </c>
      <c r="X1594" s="48">
        <f t="shared" ca="1" si="322"/>
        <v>-1</v>
      </c>
      <c r="Y1594" s="47" t="str">
        <f t="shared" ca="1" si="323"/>
        <v>DEGROWTH</v>
      </c>
      <c r="Z1594" s="50">
        <v>1</v>
      </c>
      <c r="AA1594" s="50">
        <f t="shared" si="324"/>
        <v>0</v>
      </c>
      <c r="AB1594" s="27">
        <v>1000003772</v>
      </c>
    </row>
    <row r="1595" spans="1:28" s="27" customFormat="1" ht="13.8" hidden="1">
      <c r="A1595" s="50" t="s">
        <v>3061</v>
      </c>
      <c r="B1595" s="63" t="s">
        <v>99</v>
      </c>
      <c r="C1595" s="63" t="s">
        <v>3293</v>
      </c>
      <c r="D1595" s="63">
        <v>1000003833</v>
      </c>
      <c r="E1595" s="63" t="s">
        <v>3294</v>
      </c>
      <c r="F1595" s="49">
        <v>45311</v>
      </c>
      <c r="G1595" s="40" t="str">
        <f t="shared" si="312"/>
        <v>Targeted Dealer</v>
      </c>
      <c r="H1595" s="40"/>
      <c r="I1595" s="41">
        <v>25</v>
      </c>
      <c r="J1595" s="41">
        <f t="shared" ca="1" si="313"/>
        <v>550.80645161290317</v>
      </c>
      <c r="K1595" s="42">
        <v>0</v>
      </c>
      <c r="L1595" s="43">
        <f t="shared" ca="1" si="314"/>
        <v>-550.80645161290317</v>
      </c>
      <c r="M1595" s="43">
        <f t="shared" ca="1" si="315"/>
        <v>0</v>
      </c>
      <c r="N1595" s="44">
        <v>60</v>
      </c>
      <c r="O1595" s="45" t="str">
        <f t="shared" ca="1" si="316"/>
        <v>Nov</v>
      </c>
      <c r="P1595" s="42">
        <v>60</v>
      </c>
      <c r="Q1595" s="44">
        <f t="shared" si="317"/>
        <v>-60</v>
      </c>
      <c r="R1595" s="45">
        <f t="shared" ca="1" si="318"/>
        <v>-1</v>
      </c>
      <c r="S1595" s="44" t="str">
        <f t="shared" ca="1" si="319"/>
        <v>DEGROWTH</v>
      </c>
      <c r="T1595" s="46">
        <v>0</v>
      </c>
      <c r="U1595" s="46" t="str">
        <f t="shared" ca="1" si="320"/>
        <v>Dec</v>
      </c>
      <c r="V1595" s="42">
        <v>0</v>
      </c>
      <c r="W1595" s="47">
        <f t="shared" si="321"/>
        <v>0</v>
      </c>
      <c r="X1595" s="48">
        <f t="shared" ca="1" si="322"/>
        <v>0</v>
      </c>
      <c r="Y1595" s="47" t="b">
        <f t="shared" si="323"/>
        <v>0</v>
      </c>
      <c r="Z1595" s="50">
        <v>1</v>
      </c>
      <c r="AA1595" s="50">
        <f t="shared" si="324"/>
        <v>0</v>
      </c>
      <c r="AB1595" s="27">
        <v>1000003833</v>
      </c>
    </row>
    <row r="1596" spans="1:28" s="27" customFormat="1" ht="13.8" hidden="1">
      <c r="A1596" s="50" t="s">
        <v>3061</v>
      </c>
      <c r="B1596" s="63" t="s">
        <v>99</v>
      </c>
      <c r="C1596" s="63" t="s">
        <v>3295</v>
      </c>
      <c r="D1596" s="63">
        <v>1000003965</v>
      </c>
      <c r="E1596" s="63" t="s">
        <v>3296</v>
      </c>
      <c r="F1596" s="40">
        <v>45433</v>
      </c>
      <c r="G1596" s="40" t="str">
        <f t="shared" si="312"/>
        <v>Targeted Dealer</v>
      </c>
      <c r="H1596" s="40"/>
      <c r="I1596" s="41">
        <v>25</v>
      </c>
      <c r="J1596" s="41">
        <f t="shared" ca="1" si="313"/>
        <v>550.80645161290317</v>
      </c>
      <c r="K1596" s="42">
        <v>55</v>
      </c>
      <c r="L1596" s="43">
        <f t="shared" ca="1" si="314"/>
        <v>-495.80645161290317</v>
      </c>
      <c r="M1596" s="43">
        <f t="shared" ca="1" si="315"/>
        <v>9.9853587115666187</v>
      </c>
      <c r="N1596" s="44">
        <v>30</v>
      </c>
      <c r="O1596" s="45" t="str">
        <f t="shared" ca="1" si="316"/>
        <v>Nov</v>
      </c>
      <c r="P1596" s="42">
        <v>30</v>
      </c>
      <c r="Q1596" s="44">
        <f t="shared" si="317"/>
        <v>25</v>
      </c>
      <c r="R1596" s="45">
        <f t="shared" ca="1" si="318"/>
        <v>0.83333333333333326</v>
      </c>
      <c r="S1596" s="44" t="str">
        <f t="shared" ca="1" si="319"/>
        <v>GROWTH</v>
      </c>
      <c r="T1596" s="46">
        <v>0</v>
      </c>
      <c r="U1596" s="46" t="str">
        <f t="shared" ca="1" si="320"/>
        <v>Dec</v>
      </c>
      <c r="V1596" s="42">
        <v>0</v>
      </c>
      <c r="W1596" s="47">
        <f t="shared" si="321"/>
        <v>55</v>
      </c>
      <c r="X1596" s="48">
        <f t="shared" ca="1" si="322"/>
        <v>0</v>
      </c>
      <c r="Y1596" s="47" t="b">
        <f t="shared" si="323"/>
        <v>0</v>
      </c>
      <c r="Z1596" s="50">
        <v>0</v>
      </c>
      <c r="AA1596" s="50">
        <f t="shared" si="324"/>
        <v>0</v>
      </c>
      <c r="AB1596" s="27">
        <v>1000003965</v>
      </c>
    </row>
    <row r="1597" spans="1:28" s="27" customFormat="1" ht="13.8" hidden="1">
      <c r="A1597" s="39" t="s">
        <v>3061</v>
      </c>
      <c r="B1597" s="58" t="s">
        <v>101</v>
      </c>
      <c r="C1597" s="58" t="s">
        <v>3297</v>
      </c>
      <c r="D1597" s="59">
        <v>1000001654</v>
      </c>
      <c r="E1597" s="60" t="s">
        <v>3298</v>
      </c>
      <c r="F1597" s="40">
        <v>41869</v>
      </c>
      <c r="G1597" s="40" t="str">
        <f t="shared" si="312"/>
        <v>Targeted Dealer</v>
      </c>
      <c r="H1597" s="40"/>
      <c r="I1597" s="41">
        <v>20</v>
      </c>
      <c r="J1597" s="41">
        <f t="shared" ca="1" si="313"/>
        <v>440.64516129032256</v>
      </c>
      <c r="K1597" s="42">
        <v>42.5</v>
      </c>
      <c r="L1597" s="43">
        <f t="shared" ca="1" si="314"/>
        <v>-398.14516129032256</v>
      </c>
      <c r="M1597" s="43">
        <f t="shared" ca="1" si="315"/>
        <v>9.6449487554904838</v>
      </c>
      <c r="N1597" s="44">
        <v>25</v>
      </c>
      <c r="O1597" s="45" t="str">
        <f t="shared" ca="1" si="316"/>
        <v>Nov</v>
      </c>
      <c r="P1597" s="42">
        <v>25</v>
      </c>
      <c r="Q1597" s="44">
        <f t="shared" si="317"/>
        <v>17.5</v>
      </c>
      <c r="R1597" s="45">
        <f t="shared" ca="1" si="318"/>
        <v>0.7</v>
      </c>
      <c r="S1597" s="44" t="str">
        <f t="shared" ca="1" si="319"/>
        <v>GROWTH</v>
      </c>
      <c r="T1597" s="46">
        <v>32</v>
      </c>
      <c r="U1597" s="46" t="str">
        <f t="shared" ca="1" si="320"/>
        <v>Dec</v>
      </c>
      <c r="V1597" s="42">
        <v>32</v>
      </c>
      <c r="W1597" s="47">
        <f t="shared" si="321"/>
        <v>10.5</v>
      </c>
      <c r="X1597" s="48">
        <f t="shared" ca="1" si="322"/>
        <v>0.328125</v>
      </c>
      <c r="Y1597" s="47" t="str">
        <f t="shared" ca="1" si="323"/>
        <v>GROWTH</v>
      </c>
      <c r="Z1597" s="50">
        <v>0</v>
      </c>
      <c r="AA1597" s="50">
        <f t="shared" si="324"/>
        <v>0</v>
      </c>
      <c r="AB1597" s="27">
        <v>1000001654</v>
      </c>
    </row>
    <row r="1598" spans="1:28" s="27" customFormat="1" ht="13.8" hidden="1">
      <c r="A1598" s="39" t="s">
        <v>3061</v>
      </c>
      <c r="B1598" s="58" t="s">
        <v>101</v>
      </c>
      <c r="C1598" s="63" t="s">
        <v>3299</v>
      </c>
      <c r="D1598" s="63">
        <v>1000001857</v>
      </c>
      <c r="E1598" s="63" t="s">
        <v>3300</v>
      </c>
      <c r="F1598" s="40">
        <v>41879</v>
      </c>
      <c r="G1598" s="40" t="str">
        <f t="shared" si="312"/>
        <v>Targeted Dealer</v>
      </c>
      <c r="H1598" s="40"/>
      <c r="I1598" s="41">
        <v>15</v>
      </c>
      <c r="J1598" s="41">
        <f t="shared" ca="1" si="313"/>
        <v>330.48387096774195</v>
      </c>
      <c r="K1598" s="42">
        <v>0</v>
      </c>
      <c r="L1598" s="43">
        <f t="shared" ca="1" si="314"/>
        <v>-330.48387096774195</v>
      </c>
      <c r="M1598" s="43">
        <f t="shared" ca="1" si="315"/>
        <v>0</v>
      </c>
      <c r="N1598" s="44">
        <v>0</v>
      </c>
      <c r="O1598" s="45" t="str">
        <f t="shared" ca="1" si="316"/>
        <v>Nov</v>
      </c>
      <c r="P1598" s="42">
        <v>0</v>
      </c>
      <c r="Q1598" s="44">
        <f t="shared" si="317"/>
        <v>0</v>
      </c>
      <c r="R1598" s="45">
        <f t="shared" ca="1" si="318"/>
        <v>0</v>
      </c>
      <c r="S1598" s="44" t="b">
        <f t="shared" si="319"/>
        <v>0</v>
      </c>
      <c r="T1598" s="46">
        <v>0</v>
      </c>
      <c r="U1598" s="46" t="str">
        <f t="shared" ca="1" si="320"/>
        <v>Dec</v>
      </c>
      <c r="V1598" s="42">
        <v>0</v>
      </c>
      <c r="W1598" s="47">
        <f t="shared" si="321"/>
        <v>0</v>
      </c>
      <c r="X1598" s="48">
        <f t="shared" ca="1" si="322"/>
        <v>0</v>
      </c>
      <c r="Y1598" s="47" t="b">
        <f t="shared" si="323"/>
        <v>0</v>
      </c>
      <c r="Z1598" s="50">
        <v>1</v>
      </c>
      <c r="AA1598" s="50">
        <f t="shared" si="324"/>
        <v>0</v>
      </c>
      <c r="AB1598" s="27">
        <v>1000001857</v>
      </c>
    </row>
    <row r="1599" spans="1:28" s="27" customFormat="1" ht="13.8" hidden="1">
      <c r="A1599" s="39" t="s">
        <v>3061</v>
      </c>
      <c r="B1599" s="58" t="s">
        <v>101</v>
      </c>
      <c r="C1599" s="58" t="s">
        <v>3301</v>
      </c>
      <c r="D1599" s="59">
        <v>1000001668</v>
      </c>
      <c r="E1599" s="60" t="s">
        <v>3302</v>
      </c>
      <c r="F1599" s="40">
        <v>41981</v>
      </c>
      <c r="G1599" s="40" t="str">
        <f t="shared" si="312"/>
        <v>Targeted Dealer</v>
      </c>
      <c r="H1599" s="40"/>
      <c r="I1599" s="41">
        <v>20</v>
      </c>
      <c r="J1599" s="41">
        <f t="shared" ca="1" si="313"/>
        <v>440.64516129032256</v>
      </c>
      <c r="K1599" s="42">
        <v>0</v>
      </c>
      <c r="L1599" s="43">
        <f t="shared" ca="1" si="314"/>
        <v>-440.64516129032256</v>
      </c>
      <c r="M1599" s="43">
        <f t="shared" ca="1" si="315"/>
        <v>0</v>
      </c>
      <c r="N1599" s="44">
        <v>25</v>
      </c>
      <c r="O1599" s="45" t="str">
        <f t="shared" ca="1" si="316"/>
        <v>Nov</v>
      </c>
      <c r="P1599" s="42">
        <v>25</v>
      </c>
      <c r="Q1599" s="44">
        <f t="shared" si="317"/>
        <v>-25</v>
      </c>
      <c r="R1599" s="45">
        <f t="shared" ca="1" si="318"/>
        <v>-1</v>
      </c>
      <c r="S1599" s="44" t="str">
        <f t="shared" ca="1" si="319"/>
        <v>DEGROWTH</v>
      </c>
      <c r="T1599" s="46">
        <v>25</v>
      </c>
      <c r="U1599" s="46" t="str">
        <f t="shared" ca="1" si="320"/>
        <v>Dec</v>
      </c>
      <c r="V1599" s="42">
        <v>25</v>
      </c>
      <c r="W1599" s="47">
        <f t="shared" si="321"/>
        <v>-25</v>
      </c>
      <c r="X1599" s="48">
        <f t="shared" ca="1" si="322"/>
        <v>-1</v>
      </c>
      <c r="Y1599" s="47" t="str">
        <f t="shared" ca="1" si="323"/>
        <v>DEGROWTH</v>
      </c>
      <c r="Z1599" s="50">
        <v>1</v>
      </c>
      <c r="AA1599" s="50">
        <f t="shared" si="324"/>
        <v>0</v>
      </c>
      <c r="AB1599" s="27">
        <v>1000001668</v>
      </c>
    </row>
    <row r="1600" spans="1:28" s="27" customFormat="1" ht="13.8" hidden="1">
      <c r="A1600" s="39" t="s">
        <v>3061</v>
      </c>
      <c r="B1600" s="58" t="s">
        <v>101</v>
      </c>
      <c r="C1600" s="58" t="s">
        <v>3303</v>
      </c>
      <c r="D1600" s="59">
        <v>1000001642</v>
      </c>
      <c r="E1600" s="60" t="s">
        <v>3304</v>
      </c>
      <c r="F1600" s="40">
        <v>42185</v>
      </c>
      <c r="G1600" s="40" t="str">
        <f t="shared" si="312"/>
        <v>Targeted Dealer</v>
      </c>
      <c r="H1600" s="40"/>
      <c r="I1600" s="41">
        <v>20</v>
      </c>
      <c r="J1600" s="41">
        <f t="shared" ca="1" si="313"/>
        <v>440.64516129032256</v>
      </c>
      <c r="K1600" s="42">
        <v>25</v>
      </c>
      <c r="L1600" s="43">
        <f t="shared" ca="1" si="314"/>
        <v>-415.64516129032256</v>
      </c>
      <c r="M1600" s="43">
        <f t="shared" ca="1" si="315"/>
        <v>5.6734992679355782</v>
      </c>
      <c r="N1600" s="44">
        <v>0</v>
      </c>
      <c r="O1600" s="45" t="str">
        <f t="shared" ca="1" si="316"/>
        <v>Nov</v>
      </c>
      <c r="P1600" s="42">
        <v>0</v>
      </c>
      <c r="Q1600" s="44">
        <f t="shared" si="317"/>
        <v>25</v>
      </c>
      <c r="R1600" s="45">
        <f t="shared" ca="1" si="318"/>
        <v>0</v>
      </c>
      <c r="S1600" s="44" t="b">
        <f t="shared" si="319"/>
        <v>0</v>
      </c>
      <c r="T1600" s="46">
        <v>30</v>
      </c>
      <c r="U1600" s="46" t="str">
        <f t="shared" ca="1" si="320"/>
        <v>Dec</v>
      </c>
      <c r="V1600" s="42">
        <v>30</v>
      </c>
      <c r="W1600" s="47">
        <f t="shared" si="321"/>
        <v>-5</v>
      </c>
      <c r="X1600" s="48">
        <f t="shared" ca="1" si="322"/>
        <v>-0.16666666666666663</v>
      </c>
      <c r="Y1600" s="47" t="str">
        <f t="shared" ca="1" si="323"/>
        <v>DEGROWTH</v>
      </c>
      <c r="Z1600" s="50">
        <v>0</v>
      </c>
      <c r="AA1600" s="50">
        <f t="shared" si="324"/>
        <v>0</v>
      </c>
      <c r="AB1600" s="27">
        <v>1000001642</v>
      </c>
    </row>
    <row r="1601" spans="1:28" s="27" customFormat="1" ht="13.8" hidden="1">
      <c r="A1601" s="50" t="s">
        <v>3061</v>
      </c>
      <c r="B1601" s="63" t="s">
        <v>101</v>
      </c>
      <c r="C1601" s="63" t="s">
        <v>3305</v>
      </c>
      <c r="D1601" s="63">
        <v>1000001859</v>
      </c>
      <c r="E1601" s="63" t="s">
        <v>3306</v>
      </c>
      <c r="F1601" s="40">
        <v>42200</v>
      </c>
      <c r="G1601" s="40" t="str">
        <f t="shared" si="312"/>
        <v>Targeted Dealer</v>
      </c>
      <c r="H1601" s="40"/>
      <c r="I1601" s="41">
        <v>25</v>
      </c>
      <c r="J1601" s="41">
        <f t="shared" ca="1" si="313"/>
        <v>550.80645161290317</v>
      </c>
      <c r="K1601" s="42">
        <v>0</v>
      </c>
      <c r="L1601" s="43">
        <f t="shared" ca="1" si="314"/>
        <v>-550.80645161290317</v>
      </c>
      <c r="M1601" s="43">
        <f t="shared" ca="1" si="315"/>
        <v>0</v>
      </c>
      <c r="N1601" s="44">
        <v>0</v>
      </c>
      <c r="O1601" s="45" t="str">
        <f t="shared" ca="1" si="316"/>
        <v>Nov</v>
      </c>
      <c r="P1601" s="42">
        <v>0</v>
      </c>
      <c r="Q1601" s="44">
        <f t="shared" si="317"/>
        <v>0</v>
      </c>
      <c r="R1601" s="45">
        <f t="shared" ca="1" si="318"/>
        <v>0</v>
      </c>
      <c r="S1601" s="44" t="b">
        <f t="shared" si="319"/>
        <v>0</v>
      </c>
      <c r="T1601" s="46">
        <v>0</v>
      </c>
      <c r="U1601" s="46" t="str">
        <f t="shared" ca="1" si="320"/>
        <v>Dec</v>
      </c>
      <c r="V1601" s="42">
        <v>0</v>
      </c>
      <c r="W1601" s="47">
        <f t="shared" si="321"/>
        <v>0</v>
      </c>
      <c r="X1601" s="48">
        <f t="shared" ca="1" si="322"/>
        <v>0</v>
      </c>
      <c r="Y1601" s="47" t="b">
        <f t="shared" si="323"/>
        <v>0</v>
      </c>
      <c r="Z1601" s="50">
        <v>1</v>
      </c>
      <c r="AA1601" s="50">
        <f t="shared" si="324"/>
        <v>0</v>
      </c>
      <c r="AB1601" s="27">
        <v>1000001859</v>
      </c>
    </row>
    <row r="1602" spans="1:28" s="27" customFormat="1" ht="13.8" hidden="1">
      <c r="A1602" s="39" t="s">
        <v>3061</v>
      </c>
      <c r="B1602" s="58" t="s">
        <v>101</v>
      </c>
      <c r="C1602" s="58" t="s">
        <v>3307</v>
      </c>
      <c r="D1602" s="59">
        <v>1000001669</v>
      </c>
      <c r="E1602" s="60" t="s">
        <v>3308</v>
      </c>
      <c r="F1602" s="40">
        <v>42346</v>
      </c>
      <c r="G1602" s="40" t="str">
        <f t="shared" si="312"/>
        <v>Targeted Dealer</v>
      </c>
      <c r="H1602" s="40"/>
      <c r="I1602" s="41">
        <v>20</v>
      </c>
      <c r="J1602" s="41">
        <f t="shared" ca="1" si="313"/>
        <v>440.64516129032256</v>
      </c>
      <c r="K1602" s="42">
        <v>40</v>
      </c>
      <c r="L1602" s="43">
        <f t="shared" ca="1" si="314"/>
        <v>-400.64516129032256</v>
      </c>
      <c r="M1602" s="43">
        <f t="shared" ca="1" si="315"/>
        <v>9.0775988286969262</v>
      </c>
      <c r="N1602" s="44">
        <v>0</v>
      </c>
      <c r="O1602" s="45" t="str">
        <f t="shared" ca="1" si="316"/>
        <v>Nov</v>
      </c>
      <c r="P1602" s="42">
        <v>0</v>
      </c>
      <c r="Q1602" s="44">
        <f t="shared" si="317"/>
        <v>40</v>
      </c>
      <c r="R1602" s="45">
        <f t="shared" ca="1" si="318"/>
        <v>0</v>
      </c>
      <c r="S1602" s="44" t="b">
        <f t="shared" si="319"/>
        <v>0</v>
      </c>
      <c r="T1602" s="46">
        <v>25</v>
      </c>
      <c r="U1602" s="46" t="str">
        <f t="shared" ca="1" si="320"/>
        <v>Dec</v>
      </c>
      <c r="V1602" s="42">
        <v>25</v>
      </c>
      <c r="W1602" s="47">
        <f t="shared" si="321"/>
        <v>15</v>
      </c>
      <c r="X1602" s="48">
        <f t="shared" ca="1" si="322"/>
        <v>0.60000000000000009</v>
      </c>
      <c r="Y1602" s="47" t="str">
        <f t="shared" ca="1" si="323"/>
        <v>GROWTH</v>
      </c>
      <c r="Z1602" s="50">
        <v>0</v>
      </c>
      <c r="AA1602" s="50">
        <f t="shared" si="324"/>
        <v>0</v>
      </c>
      <c r="AB1602" s="27">
        <v>1000001669</v>
      </c>
    </row>
    <row r="1603" spans="1:28" s="27" customFormat="1" ht="13.8" hidden="1">
      <c r="A1603" s="39" t="s">
        <v>3061</v>
      </c>
      <c r="B1603" s="58" t="s">
        <v>101</v>
      </c>
      <c r="C1603" s="58" t="s">
        <v>3309</v>
      </c>
      <c r="D1603" s="59">
        <v>1000001671</v>
      </c>
      <c r="E1603" s="60" t="s">
        <v>3310</v>
      </c>
      <c r="F1603" s="40">
        <v>42563</v>
      </c>
      <c r="G1603" s="40" t="str">
        <f t="shared" ref="G1603:G1666" si="325">IF(I1603&gt;0,"Targeted Dealer","-")</f>
        <v>Targeted Dealer</v>
      </c>
      <c r="H1603" s="40"/>
      <c r="I1603" s="41">
        <v>20</v>
      </c>
      <c r="J1603" s="41">
        <f t="shared" ca="1" si="313"/>
        <v>440.64516129032256</v>
      </c>
      <c r="K1603" s="42">
        <v>0</v>
      </c>
      <c r="L1603" s="43">
        <f t="shared" ca="1" si="314"/>
        <v>-440.64516129032256</v>
      </c>
      <c r="M1603" s="43">
        <f t="shared" ca="1" si="315"/>
        <v>0</v>
      </c>
      <c r="N1603" s="44">
        <v>0</v>
      </c>
      <c r="O1603" s="45" t="str">
        <f t="shared" ca="1" si="316"/>
        <v>Nov</v>
      </c>
      <c r="P1603" s="42">
        <v>0</v>
      </c>
      <c r="Q1603" s="44">
        <f t="shared" si="317"/>
        <v>0</v>
      </c>
      <c r="R1603" s="45">
        <f t="shared" ca="1" si="318"/>
        <v>0</v>
      </c>
      <c r="S1603" s="44" t="b">
        <f t="shared" si="319"/>
        <v>0</v>
      </c>
      <c r="T1603" s="46">
        <v>0</v>
      </c>
      <c r="U1603" s="46" t="str">
        <f t="shared" ca="1" si="320"/>
        <v>Dec</v>
      </c>
      <c r="V1603" s="42">
        <v>0</v>
      </c>
      <c r="W1603" s="47">
        <f t="shared" si="321"/>
        <v>0</v>
      </c>
      <c r="X1603" s="48">
        <f t="shared" ca="1" si="322"/>
        <v>0</v>
      </c>
      <c r="Y1603" s="47" t="b">
        <f t="shared" si="323"/>
        <v>0</v>
      </c>
      <c r="Z1603" s="50">
        <v>1</v>
      </c>
      <c r="AA1603" s="50">
        <f t="shared" si="324"/>
        <v>0</v>
      </c>
      <c r="AB1603" s="27">
        <v>1000001671</v>
      </c>
    </row>
    <row r="1604" spans="1:28" s="27" customFormat="1" ht="13.8" hidden="1">
      <c r="A1604" s="39" t="s">
        <v>3061</v>
      </c>
      <c r="B1604" s="58" t="s">
        <v>101</v>
      </c>
      <c r="C1604" s="58" t="s">
        <v>3311</v>
      </c>
      <c r="D1604" s="59">
        <v>1000001638</v>
      </c>
      <c r="E1604" s="60" t="s">
        <v>3312</v>
      </c>
      <c r="F1604" s="40">
        <v>42580</v>
      </c>
      <c r="G1604" s="40" t="str">
        <f t="shared" si="325"/>
        <v>Targeted Dealer</v>
      </c>
      <c r="H1604" s="40"/>
      <c r="I1604" s="41">
        <v>30</v>
      </c>
      <c r="J1604" s="41">
        <f t="shared" ref="J1604:J1667" ca="1" si="326">I1604/$J$1*$E$1</f>
        <v>660.9677419354839</v>
      </c>
      <c r="K1604" s="42">
        <v>130</v>
      </c>
      <c r="L1604" s="43">
        <f t="shared" ref="L1604:L1667" ca="1" si="327">K1604-J1604</f>
        <v>-530.9677419354839</v>
      </c>
      <c r="M1604" s="43">
        <f t="shared" ref="M1604:M1667" ca="1" si="328">IFERROR((K1604/J1604%),"-")</f>
        <v>19.668130795510002</v>
      </c>
      <c r="N1604" s="44">
        <v>0</v>
      </c>
      <c r="O1604" s="45" t="str">
        <f t="shared" ref="O1604:O1667" ca="1" si="329">IF(F1604&lt;=$P$2,"Nov","")</f>
        <v>Nov</v>
      </c>
      <c r="P1604" s="42">
        <v>0</v>
      </c>
      <c r="Q1604" s="44">
        <f t="shared" ref="Q1604:Q1667" si="330">K1604-P1604</f>
        <v>130</v>
      </c>
      <c r="R1604" s="45">
        <f t="shared" ref="R1604:R1667" ca="1" si="331">IFERROR(IF(O1604="Nov",(K1604/P1604-1)),0)</f>
        <v>0</v>
      </c>
      <c r="S1604" s="44" t="b">
        <f t="shared" ref="S1604:S1667" si="332">IF(N1604&gt;0,IF(O1604="","-",IF(R1604&lt;0%,"DEGROWTH","GROWTH")))</f>
        <v>0</v>
      </c>
      <c r="T1604" s="46">
        <v>69.5</v>
      </c>
      <c r="U1604" s="46" t="str">
        <f t="shared" ref="U1604:U1667" ca="1" si="333">IF(F1604&lt;=$V$2,"Dec","")</f>
        <v>Dec</v>
      </c>
      <c r="V1604" s="42">
        <v>69.5</v>
      </c>
      <c r="W1604" s="47">
        <f t="shared" ref="W1604:W1667" si="334">K1604-V1604</f>
        <v>60.5</v>
      </c>
      <c r="X1604" s="48">
        <f t="shared" ref="X1604:X1667" ca="1" si="335">IFERROR(IF(U1604="Dec",(K1604/V1604-1)),0)</f>
        <v>0.87050359712230208</v>
      </c>
      <c r="Y1604" s="47" t="str">
        <f t="shared" ref="Y1604:Y1667" ca="1" si="336">IF(T1604&gt;0,IF(U1604="","-",IF(X1604&lt;0%,"DEGROWTH","GROWTH")))</f>
        <v>GROWTH</v>
      </c>
      <c r="Z1604" s="50">
        <v>0</v>
      </c>
      <c r="AA1604" s="50">
        <f t="shared" ref="AA1604:AA1667" si="337">IF(H1604&gt;0,1,0)</f>
        <v>0</v>
      </c>
      <c r="AB1604" s="27">
        <v>1000001638</v>
      </c>
    </row>
    <row r="1605" spans="1:28" s="27" customFormat="1" ht="13.8" hidden="1">
      <c r="A1605" s="39" t="s">
        <v>3061</v>
      </c>
      <c r="B1605" s="58" t="s">
        <v>101</v>
      </c>
      <c r="C1605" s="58" t="s">
        <v>3313</v>
      </c>
      <c r="D1605" s="59">
        <v>1000001652</v>
      </c>
      <c r="E1605" s="60" t="s">
        <v>3314</v>
      </c>
      <c r="F1605" s="40">
        <v>43288</v>
      </c>
      <c r="G1605" s="40" t="str">
        <f t="shared" si="325"/>
        <v>Targeted Dealer</v>
      </c>
      <c r="H1605" s="40"/>
      <c r="I1605" s="41">
        <v>20</v>
      </c>
      <c r="J1605" s="41">
        <f t="shared" ca="1" si="326"/>
        <v>440.64516129032256</v>
      </c>
      <c r="K1605" s="42">
        <v>0</v>
      </c>
      <c r="L1605" s="43">
        <f t="shared" ca="1" si="327"/>
        <v>-440.64516129032256</v>
      </c>
      <c r="M1605" s="43">
        <f t="shared" ca="1" si="328"/>
        <v>0</v>
      </c>
      <c r="N1605" s="44">
        <v>0</v>
      </c>
      <c r="O1605" s="45" t="str">
        <f t="shared" ca="1" si="329"/>
        <v>Nov</v>
      </c>
      <c r="P1605" s="42">
        <v>0</v>
      </c>
      <c r="Q1605" s="44">
        <f t="shared" si="330"/>
        <v>0</v>
      </c>
      <c r="R1605" s="45">
        <f t="shared" ca="1" si="331"/>
        <v>0</v>
      </c>
      <c r="S1605" s="44" t="b">
        <f t="shared" si="332"/>
        <v>0</v>
      </c>
      <c r="T1605" s="46">
        <v>25</v>
      </c>
      <c r="U1605" s="46" t="str">
        <f t="shared" ca="1" si="333"/>
        <v>Dec</v>
      </c>
      <c r="V1605" s="42">
        <v>25</v>
      </c>
      <c r="W1605" s="47">
        <f t="shared" si="334"/>
        <v>-25</v>
      </c>
      <c r="X1605" s="48">
        <f t="shared" ca="1" si="335"/>
        <v>-1</v>
      </c>
      <c r="Y1605" s="47" t="str">
        <f t="shared" ca="1" si="336"/>
        <v>DEGROWTH</v>
      </c>
      <c r="Z1605" s="50">
        <v>1</v>
      </c>
      <c r="AA1605" s="50">
        <f t="shared" si="337"/>
        <v>0</v>
      </c>
      <c r="AB1605" s="27">
        <v>1000001652</v>
      </c>
    </row>
    <row r="1606" spans="1:28" s="27" customFormat="1" ht="13.8" hidden="1">
      <c r="A1606" s="39" t="s">
        <v>3061</v>
      </c>
      <c r="B1606" s="58" t="s">
        <v>101</v>
      </c>
      <c r="C1606" s="58" t="s">
        <v>3315</v>
      </c>
      <c r="D1606" s="59">
        <v>1000001657</v>
      </c>
      <c r="E1606" s="60" t="s">
        <v>3316</v>
      </c>
      <c r="F1606" s="40">
        <v>43319</v>
      </c>
      <c r="G1606" s="40" t="str">
        <f t="shared" si="325"/>
        <v>Targeted Dealer</v>
      </c>
      <c r="H1606" s="40"/>
      <c r="I1606" s="41">
        <v>60</v>
      </c>
      <c r="J1606" s="41">
        <f t="shared" ca="1" si="326"/>
        <v>1321.9354838709678</v>
      </c>
      <c r="K1606" s="42">
        <v>60</v>
      </c>
      <c r="L1606" s="43">
        <f t="shared" ca="1" si="327"/>
        <v>-1261.9354838709678</v>
      </c>
      <c r="M1606" s="43">
        <f t="shared" ca="1" si="328"/>
        <v>4.5387994143484622</v>
      </c>
      <c r="N1606" s="44">
        <v>150</v>
      </c>
      <c r="O1606" s="45" t="str">
        <f t="shared" ca="1" si="329"/>
        <v>Nov</v>
      </c>
      <c r="P1606" s="42">
        <v>150</v>
      </c>
      <c r="Q1606" s="44">
        <f t="shared" si="330"/>
        <v>-90</v>
      </c>
      <c r="R1606" s="45">
        <f t="shared" ca="1" si="331"/>
        <v>-0.6</v>
      </c>
      <c r="S1606" s="44" t="str">
        <f t="shared" ca="1" si="332"/>
        <v>DEGROWTH</v>
      </c>
      <c r="T1606" s="46">
        <v>181</v>
      </c>
      <c r="U1606" s="46" t="str">
        <f t="shared" ca="1" si="333"/>
        <v>Dec</v>
      </c>
      <c r="V1606" s="42">
        <v>181</v>
      </c>
      <c r="W1606" s="47">
        <f t="shared" si="334"/>
        <v>-121</v>
      </c>
      <c r="X1606" s="48">
        <f t="shared" ca="1" si="335"/>
        <v>-0.66850828729281764</v>
      </c>
      <c r="Y1606" s="47" t="str">
        <f t="shared" ca="1" si="336"/>
        <v>DEGROWTH</v>
      </c>
      <c r="Z1606" s="50">
        <v>0</v>
      </c>
      <c r="AA1606" s="50">
        <f t="shared" si="337"/>
        <v>0</v>
      </c>
      <c r="AB1606" s="27">
        <v>1000001657</v>
      </c>
    </row>
    <row r="1607" spans="1:28" s="27" customFormat="1" ht="13.8" hidden="1">
      <c r="A1607" s="39" t="s">
        <v>3061</v>
      </c>
      <c r="B1607" s="58" t="s">
        <v>101</v>
      </c>
      <c r="C1607" s="58" t="s">
        <v>3317</v>
      </c>
      <c r="D1607" s="59">
        <v>1000001672</v>
      </c>
      <c r="E1607" s="60" t="s">
        <v>3318</v>
      </c>
      <c r="F1607" s="40">
        <v>43333</v>
      </c>
      <c r="G1607" s="40" t="str">
        <f t="shared" si="325"/>
        <v>Targeted Dealer</v>
      </c>
      <c r="H1607" s="40"/>
      <c r="I1607" s="41">
        <v>40</v>
      </c>
      <c r="J1607" s="41">
        <f t="shared" ca="1" si="326"/>
        <v>881.29032258064512</v>
      </c>
      <c r="K1607" s="42">
        <v>60</v>
      </c>
      <c r="L1607" s="43">
        <f t="shared" ca="1" si="327"/>
        <v>-821.29032258064512</v>
      </c>
      <c r="M1607" s="43">
        <f t="shared" ca="1" si="328"/>
        <v>6.8081991215226942</v>
      </c>
      <c r="N1607" s="44">
        <v>90</v>
      </c>
      <c r="O1607" s="45" t="str">
        <f t="shared" ca="1" si="329"/>
        <v>Nov</v>
      </c>
      <c r="P1607" s="42">
        <v>90</v>
      </c>
      <c r="Q1607" s="44">
        <f t="shared" si="330"/>
        <v>-30</v>
      </c>
      <c r="R1607" s="45">
        <f t="shared" ca="1" si="331"/>
        <v>-0.33333333333333337</v>
      </c>
      <c r="S1607" s="44" t="str">
        <f t="shared" ca="1" si="332"/>
        <v>DEGROWTH</v>
      </c>
      <c r="T1607" s="46">
        <v>85</v>
      </c>
      <c r="U1607" s="46" t="str">
        <f t="shared" ca="1" si="333"/>
        <v>Dec</v>
      </c>
      <c r="V1607" s="42">
        <v>85</v>
      </c>
      <c r="W1607" s="47">
        <f t="shared" si="334"/>
        <v>-25</v>
      </c>
      <c r="X1607" s="48">
        <f t="shared" ca="1" si="335"/>
        <v>-0.29411764705882348</v>
      </c>
      <c r="Y1607" s="47" t="str">
        <f t="shared" ca="1" si="336"/>
        <v>DEGROWTH</v>
      </c>
      <c r="Z1607" s="50">
        <v>0</v>
      </c>
      <c r="AA1607" s="50">
        <f t="shared" si="337"/>
        <v>0</v>
      </c>
      <c r="AB1607" s="27">
        <v>1000001672</v>
      </c>
    </row>
    <row r="1608" spans="1:28" s="27" customFormat="1" ht="13.8" hidden="1">
      <c r="A1608" s="39" t="s">
        <v>3061</v>
      </c>
      <c r="B1608" s="58" t="s">
        <v>101</v>
      </c>
      <c r="C1608" s="58" t="s">
        <v>3319</v>
      </c>
      <c r="D1608" s="59">
        <v>1000001665</v>
      </c>
      <c r="E1608" s="60" t="s">
        <v>3320</v>
      </c>
      <c r="F1608" s="40">
        <v>43481</v>
      </c>
      <c r="G1608" s="40" t="str">
        <f t="shared" si="325"/>
        <v>Targeted Dealer</v>
      </c>
      <c r="H1608" s="40"/>
      <c r="I1608" s="41">
        <v>60</v>
      </c>
      <c r="J1608" s="41">
        <f t="shared" ca="1" si="326"/>
        <v>1321.9354838709678</v>
      </c>
      <c r="K1608" s="42">
        <v>200</v>
      </c>
      <c r="L1608" s="43">
        <f t="shared" ca="1" si="327"/>
        <v>-1121.9354838709678</v>
      </c>
      <c r="M1608" s="43">
        <f t="shared" ca="1" si="328"/>
        <v>15.12933138116154</v>
      </c>
      <c r="N1608" s="44">
        <v>50</v>
      </c>
      <c r="O1608" s="45" t="str">
        <f t="shared" ca="1" si="329"/>
        <v>Nov</v>
      </c>
      <c r="P1608" s="42">
        <v>50</v>
      </c>
      <c r="Q1608" s="44">
        <f t="shared" si="330"/>
        <v>150</v>
      </c>
      <c r="R1608" s="45">
        <f t="shared" ca="1" si="331"/>
        <v>3</v>
      </c>
      <c r="S1608" s="44" t="str">
        <f t="shared" ca="1" si="332"/>
        <v>GROWTH</v>
      </c>
      <c r="T1608" s="46">
        <v>175</v>
      </c>
      <c r="U1608" s="46" t="str">
        <f t="shared" ca="1" si="333"/>
        <v>Dec</v>
      </c>
      <c r="V1608" s="42">
        <v>175</v>
      </c>
      <c r="W1608" s="47">
        <f t="shared" si="334"/>
        <v>25</v>
      </c>
      <c r="X1608" s="48">
        <f t="shared" ca="1" si="335"/>
        <v>0.14285714285714279</v>
      </c>
      <c r="Y1608" s="47" t="str">
        <f t="shared" ca="1" si="336"/>
        <v>GROWTH</v>
      </c>
      <c r="Z1608" s="50">
        <v>0</v>
      </c>
      <c r="AA1608" s="50">
        <f t="shared" si="337"/>
        <v>0</v>
      </c>
      <c r="AB1608" s="27">
        <v>1000001665</v>
      </c>
    </row>
    <row r="1609" spans="1:28" s="27" customFormat="1" ht="13.8" hidden="1">
      <c r="A1609" s="39" t="s">
        <v>3061</v>
      </c>
      <c r="B1609" s="58" t="s">
        <v>101</v>
      </c>
      <c r="C1609" s="58" t="s">
        <v>3321</v>
      </c>
      <c r="D1609" s="59">
        <v>1000001647</v>
      </c>
      <c r="E1609" s="60" t="s">
        <v>3322</v>
      </c>
      <c r="F1609" s="40">
        <v>44204</v>
      </c>
      <c r="G1609" s="40" t="str">
        <f t="shared" si="325"/>
        <v>Targeted Dealer</v>
      </c>
      <c r="H1609" s="40"/>
      <c r="I1609" s="41">
        <v>30</v>
      </c>
      <c r="J1609" s="41">
        <f t="shared" ca="1" si="326"/>
        <v>660.9677419354839</v>
      </c>
      <c r="K1609" s="42">
        <v>60</v>
      </c>
      <c r="L1609" s="43">
        <f t="shared" ca="1" si="327"/>
        <v>-600.9677419354839</v>
      </c>
      <c r="M1609" s="43">
        <f t="shared" ca="1" si="328"/>
        <v>9.0775988286969245</v>
      </c>
      <c r="N1609" s="44">
        <v>50</v>
      </c>
      <c r="O1609" s="45" t="str">
        <f t="shared" ca="1" si="329"/>
        <v>Nov</v>
      </c>
      <c r="P1609" s="42">
        <v>50</v>
      </c>
      <c r="Q1609" s="44">
        <f t="shared" si="330"/>
        <v>10</v>
      </c>
      <c r="R1609" s="45">
        <f t="shared" ca="1" si="331"/>
        <v>0.19999999999999996</v>
      </c>
      <c r="S1609" s="44" t="str">
        <f t="shared" ca="1" si="332"/>
        <v>GROWTH</v>
      </c>
      <c r="T1609" s="46">
        <v>75</v>
      </c>
      <c r="U1609" s="46" t="str">
        <f t="shared" ca="1" si="333"/>
        <v>Dec</v>
      </c>
      <c r="V1609" s="42">
        <v>75</v>
      </c>
      <c r="W1609" s="47">
        <f t="shared" si="334"/>
        <v>-15</v>
      </c>
      <c r="X1609" s="48">
        <f t="shared" ca="1" si="335"/>
        <v>-0.19999999999999996</v>
      </c>
      <c r="Y1609" s="47" t="str">
        <f t="shared" ca="1" si="336"/>
        <v>DEGROWTH</v>
      </c>
      <c r="Z1609" s="50">
        <v>0</v>
      </c>
      <c r="AA1609" s="50">
        <f t="shared" si="337"/>
        <v>0</v>
      </c>
      <c r="AB1609" s="27">
        <v>1000001647</v>
      </c>
    </row>
    <row r="1610" spans="1:28" s="27" customFormat="1" ht="13.8" hidden="1">
      <c r="A1610" s="39" t="s">
        <v>3061</v>
      </c>
      <c r="B1610" s="58" t="s">
        <v>101</v>
      </c>
      <c r="C1610" s="58" t="s">
        <v>3323</v>
      </c>
      <c r="D1610" s="59">
        <v>1000001675</v>
      </c>
      <c r="E1610" s="60" t="s">
        <v>3324</v>
      </c>
      <c r="F1610" s="40">
        <v>44247</v>
      </c>
      <c r="G1610" s="40" t="str">
        <f t="shared" si="325"/>
        <v>Targeted Dealer</v>
      </c>
      <c r="H1610" s="40"/>
      <c r="I1610" s="41">
        <v>35</v>
      </c>
      <c r="J1610" s="41">
        <f t="shared" ca="1" si="326"/>
        <v>771.12903225806463</v>
      </c>
      <c r="K1610" s="42">
        <v>120</v>
      </c>
      <c r="L1610" s="43">
        <f t="shared" ca="1" si="327"/>
        <v>-651.12903225806463</v>
      </c>
      <c r="M1610" s="43">
        <f t="shared" ca="1" si="328"/>
        <v>15.561597992051869</v>
      </c>
      <c r="N1610" s="44">
        <v>55</v>
      </c>
      <c r="O1610" s="45" t="str">
        <f t="shared" ca="1" si="329"/>
        <v>Nov</v>
      </c>
      <c r="P1610" s="42">
        <v>55</v>
      </c>
      <c r="Q1610" s="44">
        <f t="shared" si="330"/>
        <v>65</v>
      </c>
      <c r="R1610" s="45">
        <f t="shared" ca="1" si="331"/>
        <v>1.1818181818181817</v>
      </c>
      <c r="S1610" s="44" t="str">
        <f t="shared" ca="1" si="332"/>
        <v>GROWTH</v>
      </c>
      <c r="T1610" s="46">
        <v>78</v>
      </c>
      <c r="U1610" s="46" t="str">
        <f t="shared" ca="1" si="333"/>
        <v>Dec</v>
      </c>
      <c r="V1610" s="42">
        <v>78</v>
      </c>
      <c r="W1610" s="47">
        <f t="shared" si="334"/>
        <v>42</v>
      </c>
      <c r="X1610" s="48">
        <f t="shared" ca="1" si="335"/>
        <v>0.53846153846153855</v>
      </c>
      <c r="Y1610" s="47" t="str">
        <f t="shared" ca="1" si="336"/>
        <v>GROWTH</v>
      </c>
      <c r="Z1610" s="50">
        <v>0</v>
      </c>
      <c r="AA1610" s="50">
        <f t="shared" si="337"/>
        <v>0</v>
      </c>
      <c r="AB1610" s="27">
        <v>1000001675</v>
      </c>
    </row>
    <row r="1611" spans="1:28" s="27" customFormat="1" ht="13.8" hidden="1">
      <c r="A1611" s="39" t="s">
        <v>3061</v>
      </c>
      <c r="B1611" s="58" t="s">
        <v>101</v>
      </c>
      <c r="C1611" s="58" t="s">
        <v>3325</v>
      </c>
      <c r="D1611" s="59">
        <v>1000001641</v>
      </c>
      <c r="E1611" s="60" t="s">
        <v>3326</v>
      </c>
      <c r="F1611" s="40">
        <v>44369</v>
      </c>
      <c r="G1611" s="40" t="str">
        <f t="shared" si="325"/>
        <v>Targeted Dealer</v>
      </c>
      <c r="H1611" s="40"/>
      <c r="I1611" s="41">
        <v>90</v>
      </c>
      <c r="J1611" s="41">
        <f t="shared" ca="1" si="326"/>
        <v>1982.9032258064517</v>
      </c>
      <c r="K1611" s="42">
        <v>150</v>
      </c>
      <c r="L1611" s="43">
        <f t="shared" ca="1" si="327"/>
        <v>-1832.9032258064517</v>
      </c>
      <c r="M1611" s="43">
        <f t="shared" ca="1" si="328"/>
        <v>7.564665690580771</v>
      </c>
      <c r="N1611" s="44">
        <v>205</v>
      </c>
      <c r="O1611" s="45" t="str">
        <f t="shared" ca="1" si="329"/>
        <v>Nov</v>
      </c>
      <c r="P1611" s="42">
        <v>205</v>
      </c>
      <c r="Q1611" s="44">
        <f t="shared" si="330"/>
        <v>-55</v>
      </c>
      <c r="R1611" s="45">
        <f t="shared" ca="1" si="331"/>
        <v>-0.26829268292682928</v>
      </c>
      <c r="S1611" s="44" t="str">
        <f t="shared" ca="1" si="332"/>
        <v>DEGROWTH</v>
      </c>
      <c r="T1611" s="46">
        <v>250</v>
      </c>
      <c r="U1611" s="46" t="str">
        <f t="shared" ca="1" si="333"/>
        <v>Dec</v>
      </c>
      <c r="V1611" s="42">
        <v>250</v>
      </c>
      <c r="W1611" s="47">
        <f t="shared" si="334"/>
        <v>-100</v>
      </c>
      <c r="X1611" s="48">
        <f t="shared" ca="1" si="335"/>
        <v>-0.4</v>
      </c>
      <c r="Y1611" s="47" t="str">
        <f t="shared" ca="1" si="336"/>
        <v>DEGROWTH</v>
      </c>
      <c r="Z1611" s="50">
        <v>0</v>
      </c>
      <c r="AA1611" s="50">
        <f t="shared" si="337"/>
        <v>0</v>
      </c>
      <c r="AB1611" s="27">
        <v>1000001641</v>
      </c>
    </row>
    <row r="1612" spans="1:28" s="27" customFormat="1" ht="13.8" hidden="1">
      <c r="A1612" s="39" t="s">
        <v>3061</v>
      </c>
      <c r="B1612" s="58" t="s">
        <v>101</v>
      </c>
      <c r="C1612" s="58" t="s">
        <v>3327</v>
      </c>
      <c r="D1612" s="59">
        <v>1000001644</v>
      </c>
      <c r="E1612" s="60" t="s">
        <v>3328</v>
      </c>
      <c r="F1612" s="40">
        <v>44396</v>
      </c>
      <c r="G1612" s="40" t="str">
        <f t="shared" si="325"/>
        <v>Targeted Dealer</v>
      </c>
      <c r="H1612" s="40"/>
      <c r="I1612" s="41">
        <v>55</v>
      </c>
      <c r="J1612" s="41">
        <f t="shared" ca="1" si="326"/>
        <v>1211.7741935483871</v>
      </c>
      <c r="K1612" s="42">
        <v>130</v>
      </c>
      <c r="L1612" s="43">
        <f t="shared" ca="1" si="327"/>
        <v>-1081.7741935483871</v>
      </c>
      <c r="M1612" s="43">
        <f t="shared" ca="1" si="328"/>
        <v>10.728071343005457</v>
      </c>
      <c r="N1612" s="44">
        <v>100</v>
      </c>
      <c r="O1612" s="45" t="str">
        <f t="shared" ca="1" si="329"/>
        <v>Nov</v>
      </c>
      <c r="P1612" s="42">
        <v>100</v>
      </c>
      <c r="Q1612" s="44">
        <f t="shared" si="330"/>
        <v>30</v>
      </c>
      <c r="R1612" s="45">
        <f t="shared" ca="1" si="331"/>
        <v>0.30000000000000004</v>
      </c>
      <c r="S1612" s="44" t="str">
        <f t="shared" ca="1" si="332"/>
        <v>GROWTH</v>
      </c>
      <c r="T1612" s="46">
        <v>125</v>
      </c>
      <c r="U1612" s="46" t="str">
        <f t="shared" ca="1" si="333"/>
        <v>Dec</v>
      </c>
      <c r="V1612" s="42">
        <v>125</v>
      </c>
      <c r="W1612" s="47">
        <f t="shared" si="334"/>
        <v>5</v>
      </c>
      <c r="X1612" s="48">
        <f t="shared" ca="1" si="335"/>
        <v>4.0000000000000036E-2</v>
      </c>
      <c r="Y1612" s="47" t="str">
        <f t="shared" ca="1" si="336"/>
        <v>GROWTH</v>
      </c>
      <c r="Z1612" s="50">
        <v>0</v>
      </c>
      <c r="AA1612" s="50">
        <f t="shared" si="337"/>
        <v>0</v>
      </c>
      <c r="AB1612" s="27">
        <v>1000001644</v>
      </c>
    </row>
    <row r="1613" spans="1:28" s="27" customFormat="1" ht="13.8" hidden="1">
      <c r="A1613" s="39" t="s">
        <v>3061</v>
      </c>
      <c r="B1613" s="58" t="s">
        <v>101</v>
      </c>
      <c r="C1613" s="58" t="s">
        <v>3329</v>
      </c>
      <c r="D1613" s="59">
        <v>1000002000</v>
      </c>
      <c r="E1613" s="60" t="s">
        <v>3330</v>
      </c>
      <c r="F1613" s="40">
        <v>44473</v>
      </c>
      <c r="G1613" s="40" t="str">
        <f t="shared" si="325"/>
        <v>Targeted Dealer</v>
      </c>
      <c r="H1613" s="40"/>
      <c r="I1613" s="41">
        <v>30</v>
      </c>
      <c r="J1613" s="41">
        <f t="shared" ca="1" si="326"/>
        <v>660.9677419354839</v>
      </c>
      <c r="K1613" s="42">
        <v>65</v>
      </c>
      <c r="L1613" s="43">
        <f t="shared" ca="1" si="327"/>
        <v>-595.9677419354839</v>
      </c>
      <c r="M1613" s="43">
        <f t="shared" ca="1" si="328"/>
        <v>9.8340653977550012</v>
      </c>
      <c r="N1613" s="44">
        <v>25</v>
      </c>
      <c r="O1613" s="45" t="str">
        <f t="shared" ca="1" si="329"/>
        <v>Nov</v>
      </c>
      <c r="P1613" s="42">
        <v>25</v>
      </c>
      <c r="Q1613" s="44">
        <f t="shared" si="330"/>
        <v>40</v>
      </c>
      <c r="R1613" s="45">
        <f t="shared" ca="1" si="331"/>
        <v>1.6</v>
      </c>
      <c r="S1613" s="44" t="str">
        <f t="shared" ca="1" si="332"/>
        <v>GROWTH</v>
      </c>
      <c r="T1613" s="46">
        <v>90</v>
      </c>
      <c r="U1613" s="46" t="str">
        <f t="shared" ca="1" si="333"/>
        <v>Dec</v>
      </c>
      <c r="V1613" s="42">
        <v>90</v>
      </c>
      <c r="W1613" s="47">
        <f t="shared" si="334"/>
        <v>-25</v>
      </c>
      <c r="X1613" s="48">
        <f t="shared" ca="1" si="335"/>
        <v>-0.27777777777777779</v>
      </c>
      <c r="Y1613" s="47" t="str">
        <f t="shared" ca="1" si="336"/>
        <v>DEGROWTH</v>
      </c>
      <c r="Z1613" s="50">
        <v>0</v>
      </c>
      <c r="AA1613" s="50">
        <f t="shared" si="337"/>
        <v>0</v>
      </c>
      <c r="AB1613" s="27">
        <v>1000002000</v>
      </c>
    </row>
    <row r="1614" spans="1:28" s="27" customFormat="1" ht="13.8" hidden="1">
      <c r="A1614" s="39" t="s">
        <v>3061</v>
      </c>
      <c r="B1614" s="58" t="s">
        <v>101</v>
      </c>
      <c r="C1614" s="58" t="s">
        <v>3331</v>
      </c>
      <c r="D1614" s="59">
        <v>1000002005</v>
      </c>
      <c r="E1614" s="60" t="s">
        <v>3332</v>
      </c>
      <c r="F1614" s="40">
        <v>44478</v>
      </c>
      <c r="G1614" s="40" t="str">
        <f t="shared" si="325"/>
        <v>Targeted Dealer</v>
      </c>
      <c r="H1614" s="40"/>
      <c r="I1614" s="41">
        <v>10</v>
      </c>
      <c r="J1614" s="41">
        <f t="shared" ca="1" si="326"/>
        <v>220.32258064516128</v>
      </c>
      <c r="K1614" s="42">
        <v>0</v>
      </c>
      <c r="L1614" s="43">
        <f t="shared" ca="1" si="327"/>
        <v>-220.32258064516128</v>
      </c>
      <c r="M1614" s="43">
        <f t="shared" ca="1" si="328"/>
        <v>0</v>
      </c>
      <c r="N1614" s="44">
        <v>0</v>
      </c>
      <c r="O1614" s="45" t="str">
        <f t="shared" ca="1" si="329"/>
        <v>Nov</v>
      </c>
      <c r="P1614" s="42">
        <v>0</v>
      </c>
      <c r="Q1614" s="44">
        <f t="shared" si="330"/>
        <v>0</v>
      </c>
      <c r="R1614" s="45">
        <f t="shared" ca="1" si="331"/>
        <v>0</v>
      </c>
      <c r="S1614" s="44" t="b">
        <f t="shared" si="332"/>
        <v>0</v>
      </c>
      <c r="T1614" s="46">
        <v>10</v>
      </c>
      <c r="U1614" s="46" t="str">
        <f t="shared" ca="1" si="333"/>
        <v>Dec</v>
      </c>
      <c r="V1614" s="42">
        <v>10</v>
      </c>
      <c r="W1614" s="47">
        <f t="shared" si="334"/>
        <v>-10</v>
      </c>
      <c r="X1614" s="48">
        <f t="shared" ca="1" si="335"/>
        <v>-1</v>
      </c>
      <c r="Y1614" s="47" t="str">
        <f t="shared" ca="1" si="336"/>
        <v>DEGROWTH</v>
      </c>
      <c r="Z1614" s="50">
        <v>1</v>
      </c>
      <c r="AA1614" s="50">
        <f t="shared" si="337"/>
        <v>0</v>
      </c>
      <c r="AB1614" s="27">
        <v>1000002005</v>
      </c>
    </row>
    <row r="1615" spans="1:28" s="27" customFormat="1" ht="13.8" hidden="1">
      <c r="A1615" s="39" t="s">
        <v>3061</v>
      </c>
      <c r="B1615" s="58" t="s">
        <v>101</v>
      </c>
      <c r="C1615" s="58" t="s">
        <v>3333</v>
      </c>
      <c r="D1615" s="59">
        <v>1000002049</v>
      </c>
      <c r="E1615" s="60" t="s">
        <v>3334</v>
      </c>
      <c r="F1615" s="40">
        <v>44501</v>
      </c>
      <c r="G1615" s="40" t="str">
        <f t="shared" si="325"/>
        <v>Targeted Dealer</v>
      </c>
      <c r="H1615" s="40"/>
      <c r="I1615" s="41">
        <v>15</v>
      </c>
      <c r="J1615" s="41">
        <f t="shared" ca="1" si="326"/>
        <v>330.48387096774195</v>
      </c>
      <c r="K1615" s="42">
        <v>23.5</v>
      </c>
      <c r="L1615" s="43">
        <f t="shared" ca="1" si="327"/>
        <v>-306.98387096774195</v>
      </c>
      <c r="M1615" s="43">
        <f t="shared" ca="1" si="328"/>
        <v>7.1107857491459239</v>
      </c>
      <c r="N1615" s="44">
        <v>0</v>
      </c>
      <c r="O1615" s="45" t="str">
        <f t="shared" ca="1" si="329"/>
        <v>Nov</v>
      </c>
      <c r="P1615" s="42">
        <v>0</v>
      </c>
      <c r="Q1615" s="44">
        <f t="shared" si="330"/>
        <v>23.5</v>
      </c>
      <c r="R1615" s="45">
        <f t="shared" ca="1" si="331"/>
        <v>0</v>
      </c>
      <c r="S1615" s="44" t="b">
        <f t="shared" si="332"/>
        <v>0</v>
      </c>
      <c r="T1615" s="46">
        <v>30</v>
      </c>
      <c r="U1615" s="46" t="str">
        <f t="shared" ca="1" si="333"/>
        <v>Dec</v>
      </c>
      <c r="V1615" s="42">
        <v>30</v>
      </c>
      <c r="W1615" s="47">
        <f t="shared" si="334"/>
        <v>-6.5</v>
      </c>
      <c r="X1615" s="48">
        <f t="shared" ca="1" si="335"/>
        <v>-0.21666666666666667</v>
      </c>
      <c r="Y1615" s="47" t="str">
        <f t="shared" ca="1" si="336"/>
        <v>DEGROWTH</v>
      </c>
      <c r="Z1615" s="50">
        <v>0</v>
      </c>
      <c r="AA1615" s="50">
        <f t="shared" si="337"/>
        <v>0</v>
      </c>
      <c r="AB1615" s="27">
        <v>1000002049</v>
      </c>
    </row>
    <row r="1616" spans="1:28" s="27" customFormat="1" ht="13.8" hidden="1">
      <c r="A1616" s="39" t="s">
        <v>3061</v>
      </c>
      <c r="B1616" s="58" t="s">
        <v>101</v>
      </c>
      <c r="C1616" s="58" t="s">
        <v>3335</v>
      </c>
      <c r="D1616" s="59">
        <v>1000002059</v>
      </c>
      <c r="E1616" s="60" t="s">
        <v>3336</v>
      </c>
      <c r="F1616" s="40">
        <v>44532</v>
      </c>
      <c r="G1616" s="40" t="str">
        <f t="shared" si="325"/>
        <v>Targeted Dealer</v>
      </c>
      <c r="H1616" s="40"/>
      <c r="I1616" s="41">
        <v>20</v>
      </c>
      <c r="J1616" s="41">
        <f t="shared" ca="1" si="326"/>
        <v>440.64516129032256</v>
      </c>
      <c r="K1616" s="42">
        <v>25</v>
      </c>
      <c r="L1616" s="43">
        <f t="shared" ca="1" si="327"/>
        <v>-415.64516129032256</v>
      </c>
      <c r="M1616" s="43">
        <f t="shared" ca="1" si="328"/>
        <v>5.6734992679355782</v>
      </c>
      <c r="N1616" s="44">
        <v>0</v>
      </c>
      <c r="O1616" s="45" t="str">
        <f t="shared" ca="1" si="329"/>
        <v>Nov</v>
      </c>
      <c r="P1616" s="42">
        <v>0</v>
      </c>
      <c r="Q1616" s="44">
        <f t="shared" si="330"/>
        <v>25</v>
      </c>
      <c r="R1616" s="45">
        <f t="shared" ca="1" si="331"/>
        <v>0</v>
      </c>
      <c r="S1616" s="44" t="b">
        <f t="shared" si="332"/>
        <v>0</v>
      </c>
      <c r="T1616" s="46">
        <v>45</v>
      </c>
      <c r="U1616" s="46" t="str">
        <f t="shared" ca="1" si="333"/>
        <v>Dec</v>
      </c>
      <c r="V1616" s="42">
        <v>45</v>
      </c>
      <c r="W1616" s="47">
        <f t="shared" si="334"/>
        <v>-20</v>
      </c>
      <c r="X1616" s="48">
        <f t="shared" ca="1" si="335"/>
        <v>-0.44444444444444442</v>
      </c>
      <c r="Y1616" s="47" t="str">
        <f t="shared" ca="1" si="336"/>
        <v>DEGROWTH</v>
      </c>
      <c r="Z1616" s="50">
        <v>1</v>
      </c>
      <c r="AA1616" s="50">
        <f t="shared" si="337"/>
        <v>0</v>
      </c>
      <c r="AB1616" s="27">
        <v>1000002059</v>
      </c>
    </row>
    <row r="1617" spans="1:28" s="27" customFormat="1" ht="13.8" hidden="1">
      <c r="A1617" s="39" t="s">
        <v>3061</v>
      </c>
      <c r="B1617" s="58" t="s">
        <v>101</v>
      </c>
      <c r="C1617" s="58" t="s">
        <v>3337</v>
      </c>
      <c r="D1617" s="59">
        <v>1000002528</v>
      </c>
      <c r="E1617" s="60" t="s">
        <v>3338</v>
      </c>
      <c r="F1617" s="40">
        <v>44596</v>
      </c>
      <c r="G1617" s="40" t="str">
        <f t="shared" si="325"/>
        <v>-</v>
      </c>
      <c r="H1617" s="40"/>
      <c r="I1617" s="41">
        <v>0</v>
      </c>
      <c r="J1617" s="41">
        <f t="shared" ca="1" si="326"/>
        <v>0</v>
      </c>
      <c r="K1617" s="42">
        <v>0</v>
      </c>
      <c r="L1617" s="43">
        <f t="shared" ca="1" si="327"/>
        <v>0</v>
      </c>
      <c r="M1617" s="43" t="str">
        <f t="shared" ca="1" si="328"/>
        <v>-</v>
      </c>
      <c r="N1617" s="44">
        <v>0</v>
      </c>
      <c r="O1617" s="45" t="str">
        <f t="shared" ca="1" si="329"/>
        <v>Nov</v>
      </c>
      <c r="P1617" s="42">
        <v>0</v>
      </c>
      <c r="Q1617" s="44">
        <f t="shared" si="330"/>
        <v>0</v>
      </c>
      <c r="R1617" s="45">
        <f t="shared" ca="1" si="331"/>
        <v>0</v>
      </c>
      <c r="S1617" s="44" t="b">
        <f t="shared" si="332"/>
        <v>0</v>
      </c>
      <c r="T1617" s="46">
        <v>0</v>
      </c>
      <c r="U1617" s="46" t="str">
        <f t="shared" ca="1" si="333"/>
        <v>Dec</v>
      </c>
      <c r="V1617" s="42">
        <v>0</v>
      </c>
      <c r="W1617" s="47">
        <f t="shared" si="334"/>
        <v>0</v>
      </c>
      <c r="X1617" s="48">
        <f t="shared" ca="1" si="335"/>
        <v>0</v>
      </c>
      <c r="Y1617" s="47" t="b">
        <f t="shared" si="336"/>
        <v>0</v>
      </c>
      <c r="Z1617" s="50">
        <v>1</v>
      </c>
      <c r="AA1617" s="50">
        <f t="shared" si="337"/>
        <v>0</v>
      </c>
      <c r="AB1617" s="27">
        <v>1000002528</v>
      </c>
    </row>
    <row r="1618" spans="1:28" s="27" customFormat="1" ht="13.8" hidden="1">
      <c r="A1618" s="39" t="s">
        <v>3061</v>
      </c>
      <c r="B1618" s="58" t="s">
        <v>101</v>
      </c>
      <c r="C1618" s="58" t="s">
        <v>3339</v>
      </c>
      <c r="D1618" s="59">
        <v>1000002553</v>
      </c>
      <c r="E1618" s="60" t="s">
        <v>3340</v>
      </c>
      <c r="F1618" s="40">
        <v>44615</v>
      </c>
      <c r="G1618" s="40" t="str">
        <f t="shared" si="325"/>
        <v>Targeted Dealer</v>
      </c>
      <c r="H1618" s="40"/>
      <c r="I1618" s="41">
        <v>25</v>
      </c>
      <c r="J1618" s="41">
        <f t="shared" ca="1" si="326"/>
        <v>550.80645161290317</v>
      </c>
      <c r="K1618" s="42">
        <v>30</v>
      </c>
      <c r="L1618" s="43">
        <f t="shared" ca="1" si="327"/>
        <v>-520.80645161290317</v>
      </c>
      <c r="M1618" s="43">
        <f t="shared" ca="1" si="328"/>
        <v>5.4465592972181556</v>
      </c>
      <c r="N1618" s="44">
        <v>60</v>
      </c>
      <c r="O1618" s="45" t="str">
        <f t="shared" ca="1" si="329"/>
        <v>Nov</v>
      </c>
      <c r="P1618" s="42">
        <v>60</v>
      </c>
      <c r="Q1618" s="44">
        <f t="shared" si="330"/>
        <v>-30</v>
      </c>
      <c r="R1618" s="45">
        <f t="shared" ca="1" si="331"/>
        <v>-0.5</v>
      </c>
      <c r="S1618" s="44" t="str">
        <f t="shared" ca="1" si="332"/>
        <v>DEGROWTH</v>
      </c>
      <c r="T1618" s="46">
        <v>50</v>
      </c>
      <c r="U1618" s="46" t="str">
        <f t="shared" ca="1" si="333"/>
        <v>Dec</v>
      </c>
      <c r="V1618" s="42">
        <v>50</v>
      </c>
      <c r="W1618" s="47">
        <f t="shared" si="334"/>
        <v>-20</v>
      </c>
      <c r="X1618" s="48">
        <f t="shared" ca="1" si="335"/>
        <v>-0.4</v>
      </c>
      <c r="Y1618" s="47" t="str">
        <f t="shared" ca="1" si="336"/>
        <v>DEGROWTH</v>
      </c>
      <c r="Z1618" s="50">
        <v>0</v>
      </c>
      <c r="AA1618" s="50">
        <f t="shared" si="337"/>
        <v>0</v>
      </c>
      <c r="AB1618" s="27">
        <v>1000002553</v>
      </c>
    </row>
    <row r="1619" spans="1:28" s="27" customFormat="1" ht="13.8" hidden="1">
      <c r="A1619" s="39" t="s">
        <v>3061</v>
      </c>
      <c r="B1619" s="58" t="s">
        <v>101</v>
      </c>
      <c r="C1619" s="58" t="s">
        <v>3341</v>
      </c>
      <c r="D1619" s="59">
        <v>1000002649</v>
      </c>
      <c r="E1619" s="60" t="s">
        <v>3342</v>
      </c>
      <c r="F1619" s="40">
        <v>44648</v>
      </c>
      <c r="G1619" s="40" t="str">
        <f t="shared" si="325"/>
        <v>Targeted Dealer</v>
      </c>
      <c r="H1619" s="40"/>
      <c r="I1619" s="41">
        <v>15</v>
      </c>
      <c r="J1619" s="41">
        <f t="shared" ca="1" si="326"/>
        <v>330.48387096774195</v>
      </c>
      <c r="K1619" s="42">
        <v>0</v>
      </c>
      <c r="L1619" s="43">
        <f t="shared" ca="1" si="327"/>
        <v>-330.48387096774195</v>
      </c>
      <c r="M1619" s="43">
        <f t="shared" ca="1" si="328"/>
        <v>0</v>
      </c>
      <c r="N1619" s="44">
        <v>10</v>
      </c>
      <c r="O1619" s="45" t="str">
        <f t="shared" ca="1" si="329"/>
        <v>Nov</v>
      </c>
      <c r="P1619" s="42">
        <v>10</v>
      </c>
      <c r="Q1619" s="44">
        <f t="shared" si="330"/>
        <v>-10</v>
      </c>
      <c r="R1619" s="45">
        <f t="shared" ca="1" si="331"/>
        <v>-1</v>
      </c>
      <c r="S1619" s="44" t="str">
        <f t="shared" ca="1" si="332"/>
        <v>DEGROWTH</v>
      </c>
      <c r="T1619" s="46">
        <v>23</v>
      </c>
      <c r="U1619" s="46" t="str">
        <f t="shared" ca="1" si="333"/>
        <v>Dec</v>
      </c>
      <c r="V1619" s="42">
        <v>23</v>
      </c>
      <c r="W1619" s="47">
        <f t="shared" si="334"/>
        <v>-23</v>
      </c>
      <c r="X1619" s="48">
        <f t="shared" ca="1" si="335"/>
        <v>-1</v>
      </c>
      <c r="Y1619" s="47" t="str">
        <f t="shared" ca="1" si="336"/>
        <v>DEGROWTH</v>
      </c>
      <c r="Z1619" s="50">
        <v>1</v>
      </c>
      <c r="AA1619" s="50">
        <f t="shared" si="337"/>
        <v>0</v>
      </c>
      <c r="AB1619" s="27">
        <v>1000002649</v>
      </c>
    </row>
    <row r="1620" spans="1:28" s="27" customFormat="1" ht="13.8" hidden="1">
      <c r="A1620" s="39" t="s">
        <v>3061</v>
      </c>
      <c r="B1620" s="58" t="s">
        <v>101</v>
      </c>
      <c r="C1620" s="58" t="s">
        <v>3343</v>
      </c>
      <c r="D1620" s="59">
        <v>1000002789</v>
      </c>
      <c r="E1620" s="60" t="s">
        <v>3344</v>
      </c>
      <c r="F1620" s="40">
        <v>44711</v>
      </c>
      <c r="G1620" s="40" t="str">
        <f t="shared" si="325"/>
        <v>Targeted Dealer</v>
      </c>
      <c r="H1620" s="40"/>
      <c r="I1620" s="41">
        <v>20</v>
      </c>
      <c r="J1620" s="41">
        <f t="shared" ca="1" si="326"/>
        <v>440.64516129032256</v>
      </c>
      <c r="K1620" s="42">
        <v>25</v>
      </c>
      <c r="L1620" s="43">
        <f t="shared" ca="1" si="327"/>
        <v>-415.64516129032256</v>
      </c>
      <c r="M1620" s="43">
        <f t="shared" ca="1" si="328"/>
        <v>5.6734992679355782</v>
      </c>
      <c r="N1620" s="44">
        <v>0</v>
      </c>
      <c r="O1620" s="45" t="str">
        <f t="shared" ca="1" si="329"/>
        <v>Nov</v>
      </c>
      <c r="P1620" s="42">
        <v>0</v>
      </c>
      <c r="Q1620" s="44">
        <f t="shared" si="330"/>
        <v>25</v>
      </c>
      <c r="R1620" s="45">
        <f t="shared" ca="1" si="331"/>
        <v>0</v>
      </c>
      <c r="S1620" s="44" t="b">
        <f t="shared" si="332"/>
        <v>0</v>
      </c>
      <c r="T1620" s="46">
        <v>50</v>
      </c>
      <c r="U1620" s="46" t="str">
        <f t="shared" ca="1" si="333"/>
        <v>Dec</v>
      </c>
      <c r="V1620" s="42">
        <v>50</v>
      </c>
      <c r="W1620" s="47">
        <f t="shared" si="334"/>
        <v>-25</v>
      </c>
      <c r="X1620" s="48">
        <f t="shared" ca="1" si="335"/>
        <v>-0.5</v>
      </c>
      <c r="Y1620" s="47" t="str">
        <f t="shared" ca="1" si="336"/>
        <v>DEGROWTH</v>
      </c>
      <c r="Z1620" s="50">
        <v>0</v>
      </c>
      <c r="AA1620" s="50">
        <f t="shared" si="337"/>
        <v>0</v>
      </c>
      <c r="AB1620" s="27">
        <v>1000002789</v>
      </c>
    </row>
    <row r="1621" spans="1:28" s="27" customFormat="1" ht="13.8" hidden="1">
      <c r="A1621" s="39" t="s">
        <v>3061</v>
      </c>
      <c r="B1621" s="58" t="s">
        <v>101</v>
      </c>
      <c r="C1621" s="58" t="s">
        <v>3345</v>
      </c>
      <c r="D1621" s="59">
        <v>1000003280</v>
      </c>
      <c r="E1621" s="60" t="s">
        <v>3346</v>
      </c>
      <c r="F1621" s="40">
        <v>44951</v>
      </c>
      <c r="G1621" s="40" t="str">
        <f t="shared" si="325"/>
        <v>Targeted Dealer</v>
      </c>
      <c r="H1621" s="40"/>
      <c r="I1621" s="41">
        <v>35</v>
      </c>
      <c r="J1621" s="41">
        <f t="shared" ca="1" si="326"/>
        <v>771.12903225806463</v>
      </c>
      <c r="K1621" s="42">
        <v>60</v>
      </c>
      <c r="L1621" s="43">
        <f t="shared" ca="1" si="327"/>
        <v>-711.12903225806463</v>
      </c>
      <c r="M1621" s="43">
        <f t="shared" ca="1" si="328"/>
        <v>7.7807989960259345</v>
      </c>
      <c r="N1621" s="44">
        <v>20</v>
      </c>
      <c r="O1621" s="45" t="str">
        <f t="shared" ca="1" si="329"/>
        <v>Nov</v>
      </c>
      <c r="P1621" s="42">
        <v>20</v>
      </c>
      <c r="Q1621" s="44">
        <f t="shared" si="330"/>
        <v>40</v>
      </c>
      <c r="R1621" s="45">
        <f t="shared" ca="1" si="331"/>
        <v>2</v>
      </c>
      <c r="S1621" s="44" t="str">
        <f t="shared" ca="1" si="332"/>
        <v>GROWTH</v>
      </c>
      <c r="T1621" s="46">
        <v>60</v>
      </c>
      <c r="U1621" s="46" t="str">
        <f t="shared" ca="1" si="333"/>
        <v>Dec</v>
      </c>
      <c r="V1621" s="42">
        <v>60</v>
      </c>
      <c r="W1621" s="47">
        <f t="shared" si="334"/>
        <v>0</v>
      </c>
      <c r="X1621" s="48">
        <f t="shared" ca="1" si="335"/>
        <v>0</v>
      </c>
      <c r="Y1621" s="47" t="str">
        <f t="shared" ca="1" si="336"/>
        <v>GROWTH</v>
      </c>
      <c r="Z1621" s="50">
        <v>0</v>
      </c>
      <c r="AA1621" s="50">
        <f t="shared" si="337"/>
        <v>0</v>
      </c>
      <c r="AB1621" s="27">
        <v>1000003280</v>
      </c>
    </row>
    <row r="1622" spans="1:28" s="27" customFormat="1" ht="13.8" hidden="1">
      <c r="A1622" s="7" t="s">
        <v>3061</v>
      </c>
      <c r="B1622" s="61" t="s">
        <v>90</v>
      </c>
      <c r="C1622" s="65" t="s">
        <v>3347</v>
      </c>
      <c r="D1622" s="59">
        <v>1000001472</v>
      </c>
      <c r="E1622" s="60" t="s">
        <v>3348</v>
      </c>
      <c r="F1622" s="40">
        <v>41340</v>
      </c>
      <c r="G1622" s="40" t="str">
        <f t="shared" si="325"/>
        <v>Targeted Dealer</v>
      </c>
      <c r="H1622" s="40"/>
      <c r="I1622" s="41">
        <v>60</v>
      </c>
      <c r="J1622" s="41">
        <f t="shared" ca="1" si="326"/>
        <v>1321.9354838709678</v>
      </c>
      <c r="K1622" s="42">
        <v>30</v>
      </c>
      <c r="L1622" s="43">
        <f t="shared" ca="1" si="327"/>
        <v>-1291.9354838709678</v>
      </c>
      <c r="M1622" s="43">
        <f t="shared" ca="1" si="328"/>
        <v>2.2693997071742311</v>
      </c>
      <c r="N1622" s="44">
        <v>30</v>
      </c>
      <c r="O1622" s="45" t="str">
        <f t="shared" ca="1" si="329"/>
        <v>Nov</v>
      </c>
      <c r="P1622" s="42">
        <v>30</v>
      </c>
      <c r="Q1622" s="44">
        <f t="shared" si="330"/>
        <v>0</v>
      </c>
      <c r="R1622" s="45">
        <f t="shared" ca="1" si="331"/>
        <v>0</v>
      </c>
      <c r="S1622" s="44" t="str">
        <f t="shared" ca="1" si="332"/>
        <v>GROWTH</v>
      </c>
      <c r="T1622" s="46">
        <v>90</v>
      </c>
      <c r="U1622" s="46" t="str">
        <f t="shared" ca="1" si="333"/>
        <v>Dec</v>
      </c>
      <c r="V1622" s="42">
        <v>90</v>
      </c>
      <c r="W1622" s="47">
        <f t="shared" si="334"/>
        <v>-60</v>
      </c>
      <c r="X1622" s="48">
        <f t="shared" ca="1" si="335"/>
        <v>-0.66666666666666674</v>
      </c>
      <c r="Y1622" s="47" t="str">
        <f t="shared" ca="1" si="336"/>
        <v>DEGROWTH</v>
      </c>
      <c r="Z1622" s="50">
        <v>0</v>
      </c>
      <c r="AA1622" s="50">
        <f t="shared" si="337"/>
        <v>0</v>
      </c>
      <c r="AB1622" s="27">
        <v>1000001472</v>
      </c>
    </row>
    <row r="1623" spans="1:28" s="27" customFormat="1" ht="13.8" hidden="1">
      <c r="A1623" s="7" t="s">
        <v>3061</v>
      </c>
      <c r="B1623" s="61" t="s">
        <v>90</v>
      </c>
      <c r="C1623" s="65" t="s">
        <v>3349</v>
      </c>
      <c r="D1623" s="59">
        <v>1000001477</v>
      </c>
      <c r="E1623" s="60" t="s">
        <v>3350</v>
      </c>
      <c r="F1623" s="40">
        <v>41449</v>
      </c>
      <c r="G1623" s="40" t="str">
        <f t="shared" si="325"/>
        <v>Targeted Dealer</v>
      </c>
      <c r="H1623" s="40" t="s">
        <v>113</v>
      </c>
      <c r="I1623" s="41">
        <v>70</v>
      </c>
      <c r="J1623" s="41">
        <f t="shared" ca="1" si="326"/>
        <v>1542.2580645161293</v>
      </c>
      <c r="K1623" s="42">
        <v>96</v>
      </c>
      <c r="L1623" s="43">
        <f t="shared" ca="1" si="327"/>
        <v>-1446.2580645161293</v>
      </c>
      <c r="M1623" s="43">
        <f t="shared" ca="1" si="328"/>
        <v>6.224639196820748</v>
      </c>
      <c r="N1623" s="44">
        <v>72</v>
      </c>
      <c r="O1623" s="45" t="str">
        <f t="shared" ca="1" si="329"/>
        <v>Nov</v>
      </c>
      <c r="P1623" s="42">
        <v>72</v>
      </c>
      <c r="Q1623" s="44">
        <f t="shared" si="330"/>
        <v>24</v>
      </c>
      <c r="R1623" s="45">
        <f t="shared" ca="1" si="331"/>
        <v>0.33333333333333326</v>
      </c>
      <c r="S1623" s="44" t="str">
        <f t="shared" ca="1" si="332"/>
        <v>GROWTH</v>
      </c>
      <c r="T1623" s="46">
        <v>133.25</v>
      </c>
      <c r="U1623" s="46" t="str">
        <f t="shared" ca="1" si="333"/>
        <v>Dec</v>
      </c>
      <c r="V1623" s="42">
        <v>133.25</v>
      </c>
      <c r="W1623" s="47">
        <f t="shared" si="334"/>
        <v>-37.25</v>
      </c>
      <c r="X1623" s="48">
        <f t="shared" ca="1" si="335"/>
        <v>-0.27954971857410882</v>
      </c>
      <c r="Y1623" s="47" t="str">
        <f t="shared" ca="1" si="336"/>
        <v>DEGROWTH</v>
      </c>
      <c r="Z1623" s="50">
        <v>0</v>
      </c>
      <c r="AA1623" s="50">
        <f t="shared" si="337"/>
        <v>1</v>
      </c>
      <c r="AB1623" s="27">
        <v>1000001477</v>
      </c>
    </row>
    <row r="1624" spans="1:28" s="27" customFormat="1" ht="13.8" hidden="1">
      <c r="A1624" s="7" t="s">
        <v>3061</v>
      </c>
      <c r="B1624" s="61" t="s">
        <v>90</v>
      </c>
      <c r="C1624" s="65" t="s">
        <v>3351</v>
      </c>
      <c r="D1624" s="59">
        <v>1000001461</v>
      </c>
      <c r="E1624" s="60" t="s">
        <v>3352</v>
      </c>
      <c r="F1624" s="40">
        <v>41814</v>
      </c>
      <c r="G1624" s="40" t="str">
        <f t="shared" si="325"/>
        <v>Targeted Dealer</v>
      </c>
      <c r="H1624" s="40"/>
      <c r="I1624" s="41">
        <v>50</v>
      </c>
      <c r="J1624" s="41">
        <f t="shared" ca="1" si="326"/>
        <v>1101.6129032258063</v>
      </c>
      <c r="K1624" s="42">
        <v>110</v>
      </c>
      <c r="L1624" s="43">
        <f t="shared" ca="1" si="327"/>
        <v>-991.61290322580635</v>
      </c>
      <c r="M1624" s="43">
        <f t="shared" ca="1" si="328"/>
        <v>9.9853587115666187</v>
      </c>
      <c r="N1624" s="44">
        <v>35</v>
      </c>
      <c r="O1624" s="45" t="str">
        <f t="shared" ca="1" si="329"/>
        <v>Nov</v>
      </c>
      <c r="P1624" s="42">
        <v>35</v>
      </c>
      <c r="Q1624" s="44">
        <f t="shared" si="330"/>
        <v>75</v>
      </c>
      <c r="R1624" s="45">
        <f t="shared" ca="1" si="331"/>
        <v>2.1428571428571428</v>
      </c>
      <c r="S1624" s="44" t="str">
        <f t="shared" ca="1" si="332"/>
        <v>GROWTH</v>
      </c>
      <c r="T1624" s="46">
        <v>62.5</v>
      </c>
      <c r="U1624" s="46" t="str">
        <f t="shared" ca="1" si="333"/>
        <v>Dec</v>
      </c>
      <c r="V1624" s="42">
        <v>62.5</v>
      </c>
      <c r="W1624" s="47">
        <f t="shared" si="334"/>
        <v>47.5</v>
      </c>
      <c r="X1624" s="48">
        <f t="shared" ca="1" si="335"/>
        <v>0.76</v>
      </c>
      <c r="Y1624" s="47" t="str">
        <f t="shared" ca="1" si="336"/>
        <v>GROWTH</v>
      </c>
      <c r="Z1624" s="50">
        <v>0</v>
      </c>
      <c r="AA1624" s="50">
        <f t="shared" si="337"/>
        <v>0</v>
      </c>
      <c r="AB1624" s="27">
        <v>1000001461</v>
      </c>
    </row>
    <row r="1625" spans="1:28" s="27" customFormat="1" ht="13.8" hidden="1">
      <c r="A1625" s="7" t="s">
        <v>3061</v>
      </c>
      <c r="B1625" s="61" t="s">
        <v>90</v>
      </c>
      <c r="C1625" s="65" t="s">
        <v>3353</v>
      </c>
      <c r="D1625" s="59">
        <v>1000001463</v>
      </c>
      <c r="E1625" s="60" t="s">
        <v>3354</v>
      </c>
      <c r="F1625" s="40">
        <v>41856</v>
      </c>
      <c r="G1625" s="40" t="str">
        <f t="shared" si="325"/>
        <v>Targeted Dealer</v>
      </c>
      <c r="H1625" s="40"/>
      <c r="I1625" s="41">
        <v>105</v>
      </c>
      <c r="J1625" s="41">
        <f t="shared" ca="1" si="326"/>
        <v>2313.3870967741937</v>
      </c>
      <c r="K1625" s="42">
        <v>130.44999999999999</v>
      </c>
      <c r="L1625" s="43">
        <f t="shared" ca="1" si="327"/>
        <v>-2182.9370967741938</v>
      </c>
      <c r="M1625" s="43">
        <f t="shared" ca="1" si="328"/>
        <v>5.6389179390643509</v>
      </c>
      <c r="N1625" s="44">
        <v>113</v>
      </c>
      <c r="O1625" s="45" t="str">
        <f t="shared" ca="1" si="329"/>
        <v>Nov</v>
      </c>
      <c r="P1625" s="42">
        <v>113</v>
      </c>
      <c r="Q1625" s="44">
        <f t="shared" si="330"/>
        <v>17.449999999999989</v>
      </c>
      <c r="R1625" s="45">
        <f t="shared" ca="1" si="331"/>
        <v>0.15442477876106175</v>
      </c>
      <c r="S1625" s="44" t="str">
        <f t="shared" ca="1" si="332"/>
        <v>GROWTH</v>
      </c>
      <c r="T1625" s="46">
        <v>120</v>
      </c>
      <c r="U1625" s="46" t="str">
        <f t="shared" ca="1" si="333"/>
        <v>Dec</v>
      </c>
      <c r="V1625" s="42">
        <v>120</v>
      </c>
      <c r="W1625" s="47">
        <f t="shared" si="334"/>
        <v>10.449999999999989</v>
      </c>
      <c r="X1625" s="48">
        <f t="shared" ca="1" si="335"/>
        <v>8.7083333333333179E-2</v>
      </c>
      <c r="Y1625" s="47" t="str">
        <f t="shared" ca="1" si="336"/>
        <v>GROWTH</v>
      </c>
      <c r="Z1625" s="50">
        <v>0</v>
      </c>
      <c r="AA1625" s="50">
        <f t="shared" si="337"/>
        <v>0</v>
      </c>
      <c r="AB1625" s="27">
        <v>1000001463</v>
      </c>
    </row>
    <row r="1626" spans="1:28" s="27" customFormat="1" ht="13.8" hidden="1">
      <c r="A1626" s="7" t="s">
        <v>3061</v>
      </c>
      <c r="B1626" s="61" t="s">
        <v>90</v>
      </c>
      <c r="C1626" s="65" t="s">
        <v>3355</v>
      </c>
      <c r="D1626" s="59">
        <v>1000001468</v>
      </c>
      <c r="E1626" s="60" t="s">
        <v>3356</v>
      </c>
      <c r="F1626" s="40">
        <v>41940</v>
      </c>
      <c r="G1626" s="40" t="str">
        <f t="shared" si="325"/>
        <v>Targeted Dealer</v>
      </c>
      <c r="H1626" s="40"/>
      <c r="I1626" s="41">
        <v>400</v>
      </c>
      <c r="J1626" s="41">
        <f t="shared" ca="1" si="326"/>
        <v>8812.9032258064508</v>
      </c>
      <c r="K1626" s="42">
        <v>400</v>
      </c>
      <c r="L1626" s="43">
        <f t="shared" ca="1" si="327"/>
        <v>-8412.9032258064508</v>
      </c>
      <c r="M1626" s="43">
        <f t="shared" ca="1" si="328"/>
        <v>4.5387994143484631</v>
      </c>
      <c r="N1626" s="44">
        <v>250</v>
      </c>
      <c r="O1626" s="45" t="str">
        <f t="shared" ca="1" si="329"/>
        <v>Nov</v>
      </c>
      <c r="P1626" s="42">
        <v>250</v>
      </c>
      <c r="Q1626" s="44">
        <f t="shared" si="330"/>
        <v>150</v>
      </c>
      <c r="R1626" s="45">
        <f t="shared" ca="1" si="331"/>
        <v>0.60000000000000009</v>
      </c>
      <c r="S1626" s="44" t="str">
        <f t="shared" ca="1" si="332"/>
        <v>GROWTH</v>
      </c>
      <c r="T1626" s="46">
        <v>500</v>
      </c>
      <c r="U1626" s="46" t="str">
        <f t="shared" ca="1" si="333"/>
        <v>Dec</v>
      </c>
      <c r="V1626" s="42">
        <v>500</v>
      </c>
      <c r="W1626" s="47">
        <f t="shared" si="334"/>
        <v>-100</v>
      </c>
      <c r="X1626" s="48">
        <f t="shared" ca="1" si="335"/>
        <v>-0.19999999999999996</v>
      </c>
      <c r="Y1626" s="47" t="str">
        <f t="shared" ca="1" si="336"/>
        <v>DEGROWTH</v>
      </c>
      <c r="Z1626" s="50">
        <v>0</v>
      </c>
      <c r="AA1626" s="50">
        <f t="shared" si="337"/>
        <v>0</v>
      </c>
      <c r="AB1626" s="27">
        <v>1000001468</v>
      </c>
    </row>
    <row r="1627" spans="1:28" s="27" customFormat="1" ht="13.8" hidden="1">
      <c r="A1627" s="7" t="s">
        <v>3061</v>
      </c>
      <c r="B1627" s="61" t="s">
        <v>90</v>
      </c>
      <c r="C1627" s="65" t="s">
        <v>3357</v>
      </c>
      <c r="D1627" s="59">
        <v>1000001462</v>
      </c>
      <c r="E1627" s="60" t="s">
        <v>3358</v>
      </c>
      <c r="F1627" s="40">
        <v>41967</v>
      </c>
      <c r="G1627" s="40" t="str">
        <f t="shared" si="325"/>
        <v>Targeted Dealer</v>
      </c>
      <c r="H1627" s="40"/>
      <c r="I1627" s="41">
        <v>51</v>
      </c>
      <c r="J1627" s="41">
        <f t="shared" ca="1" si="326"/>
        <v>1123.6451612903227</v>
      </c>
      <c r="K1627" s="42">
        <v>25</v>
      </c>
      <c r="L1627" s="43">
        <f t="shared" ca="1" si="327"/>
        <v>-1098.6451612903227</v>
      </c>
      <c r="M1627" s="43">
        <f t="shared" ca="1" si="328"/>
        <v>2.2249016737002263</v>
      </c>
      <c r="N1627" s="44">
        <v>25</v>
      </c>
      <c r="O1627" s="45" t="str">
        <f t="shared" ca="1" si="329"/>
        <v>Nov</v>
      </c>
      <c r="P1627" s="42">
        <v>25</v>
      </c>
      <c r="Q1627" s="44">
        <f t="shared" si="330"/>
        <v>0</v>
      </c>
      <c r="R1627" s="45">
        <f t="shared" ca="1" si="331"/>
        <v>0</v>
      </c>
      <c r="S1627" s="44" t="str">
        <f t="shared" ca="1" si="332"/>
        <v>GROWTH</v>
      </c>
      <c r="T1627" s="46">
        <v>40</v>
      </c>
      <c r="U1627" s="46" t="str">
        <f t="shared" ca="1" si="333"/>
        <v>Dec</v>
      </c>
      <c r="V1627" s="42">
        <v>40</v>
      </c>
      <c r="W1627" s="47">
        <f t="shared" si="334"/>
        <v>-15</v>
      </c>
      <c r="X1627" s="48">
        <f t="shared" ca="1" si="335"/>
        <v>-0.375</v>
      </c>
      <c r="Y1627" s="47" t="str">
        <f t="shared" ca="1" si="336"/>
        <v>DEGROWTH</v>
      </c>
      <c r="Z1627" s="50">
        <v>0</v>
      </c>
      <c r="AA1627" s="50">
        <f t="shared" si="337"/>
        <v>0</v>
      </c>
      <c r="AB1627" s="27">
        <v>1000001462</v>
      </c>
    </row>
    <row r="1628" spans="1:28" s="27" customFormat="1" ht="13.8" hidden="1">
      <c r="A1628" s="7" t="s">
        <v>3061</v>
      </c>
      <c r="B1628" s="61" t="s">
        <v>90</v>
      </c>
      <c r="C1628" s="65" t="s">
        <v>3359</v>
      </c>
      <c r="D1628" s="59">
        <v>1000001464</v>
      </c>
      <c r="E1628" s="60" t="s">
        <v>3360</v>
      </c>
      <c r="F1628" s="40">
        <v>43410</v>
      </c>
      <c r="G1628" s="40" t="str">
        <f t="shared" si="325"/>
        <v>Targeted Dealer</v>
      </c>
      <c r="H1628" s="40"/>
      <c r="I1628" s="41">
        <v>25</v>
      </c>
      <c r="J1628" s="41">
        <f t="shared" ca="1" si="326"/>
        <v>550.80645161290317</v>
      </c>
      <c r="K1628" s="42">
        <v>25</v>
      </c>
      <c r="L1628" s="43">
        <f t="shared" ca="1" si="327"/>
        <v>-525.80645161290317</v>
      </c>
      <c r="M1628" s="43">
        <f t="shared" ca="1" si="328"/>
        <v>4.5387994143484631</v>
      </c>
      <c r="N1628" s="44">
        <v>0</v>
      </c>
      <c r="O1628" s="45" t="str">
        <f t="shared" ca="1" si="329"/>
        <v>Nov</v>
      </c>
      <c r="P1628" s="42">
        <v>0</v>
      </c>
      <c r="Q1628" s="44">
        <f t="shared" si="330"/>
        <v>25</v>
      </c>
      <c r="R1628" s="45">
        <f t="shared" ca="1" si="331"/>
        <v>0</v>
      </c>
      <c r="S1628" s="44" t="b">
        <f t="shared" si="332"/>
        <v>0</v>
      </c>
      <c r="T1628" s="46">
        <v>60</v>
      </c>
      <c r="U1628" s="46" t="str">
        <f t="shared" ca="1" si="333"/>
        <v>Dec</v>
      </c>
      <c r="V1628" s="42">
        <v>60</v>
      </c>
      <c r="W1628" s="47">
        <f t="shared" si="334"/>
        <v>-35</v>
      </c>
      <c r="X1628" s="48">
        <f t="shared" ca="1" si="335"/>
        <v>-0.58333333333333326</v>
      </c>
      <c r="Y1628" s="47" t="str">
        <f t="shared" ca="1" si="336"/>
        <v>DEGROWTH</v>
      </c>
      <c r="Z1628" s="50">
        <v>0</v>
      </c>
      <c r="AA1628" s="50">
        <f t="shared" si="337"/>
        <v>0</v>
      </c>
      <c r="AB1628" s="27">
        <v>1000001464</v>
      </c>
    </row>
    <row r="1629" spans="1:28" s="27" customFormat="1" ht="13.8" hidden="1">
      <c r="A1629" s="7" t="s">
        <v>3061</v>
      </c>
      <c r="B1629" s="61" t="s">
        <v>90</v>
      </c>
      <c r="C1629" s="65" t="s">
        <v>3361</v>
      </c>
      <c r="D1629" s="59">
        <v>1000001469</v>
      </c>
      <c r="E1629" s="60" t="s">
        <v>3362</v>
      </c>
      <c r="F1629" s="40">
        <v>43600</v>
      </c>
      <c r="G1629" s="40" t="str">
        <f t="shared" si="325"/>
        <v>Targeted Dealer</v>
      </c>
      <c r="H1629" s="40"/>
      <c r="I1629" s="41">
        <v>125</v>
      </c>
      <c r="J1629" s="41">
        <f t="shared" ca="1" si="326"/>
        <v>2754.0322580645161</v>
      </c>
      <c r="K1629" s="42">
        <v>201</v>
      </c>
      <c r="L1629" s="43">
        <f t="shared" ca="1" si="327"/>
        <v>-2553.0322580645161</v>
      </c>
      <c r="M1629" s="43">
        <f t="shared" ca="1" si="328"/>
        <v>7.2983894582723279</v>
      </c>
      <c r="N1629" s="44">
        <v>60</v>
      </c>
      <c r="O1629" s="45" t="str">
        <f t="shared" ca="1" si="329"/>
        <v>Nov</v>
      </c>
      <c r="P1629" s="42">
        <v>60</v>
      </c>
      <c r="Q1629" s="44">
        <f t="shared" si="330"/>
        <v>141</v>
      </c>
      <c r="R1629" s="45">
        <f t="shared" ca="1" si="331"/>
        <v>2.35</v>
      </c>
      <c r="S1629" s="44" t="str">
        <f t="shared" ca="1" si="332"/>
        <v>GROWTH</v>
      </c>
      <c r="T1629" s="46">
        <v>102</v>
      </c>
      <c r="U1629" s="46" t="str">
        <f t="shared" ca="1" si="333"/>
        <v>Dec</v>
      </c>
      <c r="V1629" s="42">
        <v>102</v>
      </c>
      <c r="W1629" s="47">
        <f t="shared" si="334"/>
        <v>99</v>
      </c>
      <c r="X1629" s="48">
        <f t="shared" ca="1" si="335"/>
        <v>0.97058823529411775</v>
      </c>
      <c r="Y1629" s="47" t="str">
        <f t="shared" ca="1" si="336"/>
        <v>GROWTH</v>
      </c>
      <c r="Z1629" s="50">
        <v>0</v>
      </c>
      <c r="AA1629" s="50">
        <f t="shared" si="337"/>
        <v>0</v>
      </c>
      <c r="AB1629" s="27">
        <v>1000001469</v>
      </c>
    </row>
    <row r="1630" spans="1:28" s="27" customFormat="1" ht="13.8" hidden="1">
      <c r="A1630" s="7" t="s">
        <v>3061</v>
      </c>
      <c r="B1630" s="61" t="s">
        <v>90</v>
      </c>
      <c r="C1630" s="65" t="s">
        <v>3363</v>
      </c>
      <c r="D1630" s="59">
        <v>1000001459</v>
      </c>
      <c r="E1630" s="60" t="s">
        <v>3364</v>
      </c>
      <c r="F1630" s="40">
        <v>43686</v>
      </c>
      <c r="G1630" s="40" t="str">
        <f t="shared" si="325"/>
        <v>-</v>
      </c>
      <c r="H1630" s="40"/>
      <c r="I1630" s="41">
        <v>0</v>
      </c>
      <c r="J1630" s="41">
        <f t="shared" ca="1" si="326"/>
        <v>0</v>
      </c>
      <c r="K1630" s="42">
        <v>25</v>
      </c>
      <c r="L1630" s="43">
        <f t="shared" ca="1" si="327"/>
        <v>25</v>
      </c>
      <c r="M1630" s="43" t="str">
        <f t="shared" ca="1" si="328"/>
        <v>-</v>
      </c>
      <c r="N1630" s="44">
        <v>25</v>
      </c>
      <c r="O1630" s="45" t="str">
        <f t="shared" ca="1" si="329"/>
        <v>Nov</v>
      </c>
      <c r="P1630" s="42">
        <v>25</v>
      </c>
      <c r="Q1630" s="44">
        <f t="shared" si="330"/>
        <v>0</v>
      </c>
      <c r="R1630" s="45">
        <f t="shared" ca="1" si="331"/>
        <v>0</v>
      </c>
      <c r="S1630" s="44" t="str">
        <f t="shared" ca="1" si="332"/>
        <v>GROWTH</v>
      </c>
      <c r="T1630" s="46">
        <v>25</v>
      </c>
      <c r="U1630" s="46" t="str">
        <f t="shared" ca="1" si="333"/>
        <v>Dec</v>
      </c>
      <c r="V1630" s="42">
        <v>25</v>
      </c>
      <c r="W1630" s="47">
        <f t="shared" si="334"/>
        <v>0</v>
      </c>
      <c r="X1630" s="48">
        <f t="shared" ca="1" si="335"/>
        <v>0</v>
      </c>
      <c r="Y1630" s="47" t="str">
        <f t="shared" ca="1" si="336"/>
        <v>GROWTH</v>
      </c>
      <c r="Z1630" s="50">
        <v>0</v>
      </c>
      <c r="AA1630" s="50">
        <f t="shared" si="337"/>
        <v>0</v>
      </c>
      <c r="AB1630" s="27">
        <v>1000001459</v>
      </c>
    </row>
    <row r="1631" spans="1:28" s="27" customFormat="1" ht="13.8" hidden="1">
      <c r="A1631" s="7" t="s">
        <v>3061</v>
      </c>
      <c r="B1631" s="61" t="s">
        <v>90</v>
      </c>
      <c r="C1631" s="65" t="s">
        <v>3365</v>
      </c>
      <c r="D1631" s="59">
        <v>1000001195</v>
      </c>
      <c r="E1631" s="58" t="s">
        <v>3366</v>
      </c>
      <c r="F1631" s="40">
        <v>43804</v>
      </c>
      <c r="G1631" s="40" t="str">
        <f t="shared" si="325"/>
        <v>Targeted Dealer</v>
      </c>
      <c r="H1631" s="40"/>
      <c r="I1631" s="41">
        <v>100</v>
      </c>
      <c r="J1631" s="41">
        <f t="shared" ca="1" si="326"/>
        <v>2203.2258064516127</v>
      </c>
      <c r="K1631" s="42">
        <v>135</v>
      </c>
      <c r="L1631" s="43">
        <f t="shared" ca="1" si="327"/>
        <v>-2068.2258064516127</v>
      </c>
      <c r="M1631" s="43">
        <f t="shared" ca="1" si="328"/>
        <v>6.1273792093704245</v>
      </c>
      <c r="N1631" s="44">
        <v>75</v>
      </c>
      <c r="O1631" s="45" t="str">
        <f t="shared" ca="1" si="329"/>
        <v>Nov</v>
      </c>
      <c r="P1631" s="42">
        <v>75</v>
      </c>
      <c r="Q1631" s="44">
        <f t="shared" si="330"/>
        <v>60</v>
      </c>
      <c r="R1631" s="45">
        <f t="shared" ca="1" si="331"/>
        <v>0.8</v>
      </c>
      <c r="S1631" s="44" t="str">
        <f t="shared" ca="1" si="332"/>
        <v>GROWTH</v>
      </c>
      <c r="T1631" s="46">
        <v>150</v>
      </c>
      <c r="U1631" s="46" t="str">
        <f t="shared" ca="1" si="333"/>
        <v>Dec</v>
      </c>
      <c r="V1631" s="42">
        <v>150</v>
      </c>
      <c r="W1631" s="47">
        <f t="shared" si="334"/>
        <v>-15</v>
      </c>
      <c r="X1631" s="48">
        <f t="shared" ca="1" si="335"/>
        <v>-9.9999999999999978E-2</v>
      </c>
      <c r="Y1631" s="47" t="str">
        <f t="shared" ca="1" si="336"/>
        <v>DEGROWTH</v>
      </c>
      <c r="Z1631" s="50">
        <v>0</v>
      </c>
      <c r="AA1631" s="50">
        <f t="shared" si="337"/>
        <v>0</v>
      </c>
      <c r="AB1631" s="27">
        <v>1000001195</v>
      </c>
    </row>
    <row r="1632" spans="1:28" s="27" customFormat="1" ht="13.8" hidden="1">
      <c r="A1632" s="7" t="s">
        <v>3061</v>
      </c>
      <c r="B1632" s="61" t="s">
        <v>90</v>
      </c>
      <c r="C1632" s="65" t="s">
        <v>3367</v>
      </c>
      <c r="D1632" s="59">
        <v>1000001465</v>
      </c>
      <c r="E1632" s="60" t="s">
        <v>3368</v>
      </c>
      <c r="F1632" s="40">
        <v>43867</v>
      </c>
      <c r="G1632" s="40" t="str">
        <f t="shared" si="325"/>
        <v>Targeted Dealer</v>
      </c>
      <c r="H1632" s="40"/>
      <c r="I1632" s="41">
        <v>360</v>
      </c>
      <c r="J1632" s="41">
        <f t="shared" ca="1" si="326"/>
        <v>7931.6129032258068</v>
      </c>
      <c r="K1632" s="42">
        <v>555</v>
      </c>
      <c r="L1632" s="43">
        <f t="shared" ca="1" si="327"/>
        <v>-7376.6129032258068</v>
      </c>
      <c r="M1632" s="43">
        <f t="shared" ca="1" si="328"/>
        <v>6.9973157637872134</v>
      </c>
      <c r="N1632" s="44">
        <v>415</v>
      </c>
      <c r="O1632" s="45" t="str">
        <f t="shared" ca="1" si="329"/>
        <v>Nov</v>
      </c>
      <c r="P1632" s="42">
        <v>415</v>
      </c>
      <c r="Q1632" s="44">
        <f t="shared" si="330"/>
        <v>140</v>
      </c>
      <c r="R1632" s="45">
        <f t="shared" ca="1" si="331"/>
        <v>0.33734939759036142</v>
      </c>
      <c r="S1632" s="44" t="str">
        <f t="shared" ca="1" si="332"/>
        <v>GROWTH</v>
      </c>
      <c r="T1632" s="46">
        <v>408</v>
      </c>
      <c r="U1632" s="46" t="str">
        <f t="shared" ca="1" si="333"/>
        <v>Dec</v>
      </c>
      <c r="V1632" s="42">
        <v>408</v>
      </c>
      <c r="W1632" s="47">
        <f t="shared" si="334"/>
        <v>147</v>
      </c>
      <c r="X1632" s="48">
        <f t="shared" ca="1" si="335"/>
        <v>0.36029411764705888</v>
      </c>
      <c r="Y1632" s="47" t="str">
        <f t="shared" ca="1" si="336"/>
        <v>GROWTH</v>
      </c>
      <c r="Z1632" s="50">
        <v>0</v>
      </c>
      <c r="AA1632" s="50">
        <f t="shared" si="337"/>
        <v>0</v>
      </c>
      <c r="AB1632" s="27">
        <v>1000001465</v>
      </c>
    </row>
    <row r="1633" spans="1:28" s="27" customFormat="1" ht="13.8" hidden="1">
      <c r="A1633" s="7" t="s">
        <v>3061</v>
      </c>
      <c r="B1633" s="61" t="s">
        <v>90</v>
      </c>
      <c r="C1633" s="65" t="s">
        <v>3369</v>
      </c>
      <c r="D1633" s="59">
        <v>1000002010</v>
      </c>
      <c r="E1633" s="60" t="s">
        <v>3370</v>
      </c>
      <c r="F1633" s="40">
        <v>44488</v>
      </c>
      <c r="G1633" s="40" t="str">
        <f t="shared" si="325"/>
        <v>Targeted Dealer</v>
      </c>
      <c r="H1633" s="40"/>
      <c r="I1633" s="41">
        <v>50</v>
      </c>
      <c r="J1633" s="41">
        <f t="shared" ca="1" si="326"/>
        <v>1101.6129032258063</v>
      </c>
      <c r="K1633" s="42">
        <v>62.5</v>
      </c>
      <c r="L1633" s="43">
        <f t="shared" ca="1" si="327"/>
        <v>-1039.1129032258063</v>
      </c>
      <c r="M1633" s="43">
        <f t="shared" ca="1" si="328"/>
        <v>5.6734992679355782</v>
      </c>
      <c r="N1633" s="44">
        <v>31.25</v>
      </c>
      <c r="O1633" s="45" t="str">
        <f t="shared" ca="1" si="329"/>
        <v>Nov</v>
      </c>
      <c r="P1633" s="42">
        <v>31.25</v>
      </c>
      <c r="Q1633" s="44">
        <f t="shared" si="330"/>
        <v>31.25</v>
      </c>
      <c r="R1633" s="45">
        <f t="shared" ca="1" si="331"/>
        <v>1</v>
      </c>
      <c r="S1633" s="44" t="str">
        <f t="shared" ca="1" si="332"/>
        <v>GROWTH</v>
      </c>
      <c r="T1633" s="46">
        <v>87.75</v>
      </c>
      <c r="U1633" s="46" t="str">
        <f t="shared" ca="1" si="333"/>
        <v>Dec</v>
      </c>
      <c r="V1633" s="42">
        <v>87.75</v>
      </c>
      <c r="W1633" s="47">
        <f t="shared" si="334"/>
        <v>-25.25</v>
      </c>
      <c r="X1633" s="48">
        <f t="shared" ca="1" si="335"/>
        <v>-0.28774928774928776</v>
      </c>
      <c r="Y1633" s="47" t="str">
        <f t="shared" ca="1" si="336"/>
        <v>DEGROWTH</v>
      </c>
      <c r="Z1633" s="50">
        <v>0</v>
      </c>
      <c r="AA1633" s="50">
        <f t="shared" si="337"/>
        <v>0</v>
      </c>
      <c r="AB1633" s="27">
        <v>1000002010</v>
      </c>
    </row>
    <row r="1634" spans="1:28" s="27" customFormat="1" ht="13.8" hidden="1">
      <c r="A1634" s="7" t="s">
        <v>3061</v>
      </c>
      <c r="B1634" s="61" t="s">
        <v>90</v>
      </c>
      <c r="C1634" s="65" t="s">
        <v>3371</v>
      </c>
      <c r="D1634" s="59">
        <v>1000002510</v>
      </c>
      <c r="E1634" s="60" t="s">
        <v>3372</v>
      </c>
      <c r="F1634" s="40">
        <v>44585</v>
      </c>
      <c r="G1634" s="40" t="str">
        <f t="shared" si="325"/>
        <v>Targeted Dealer</v>
      </c>
      <c r="H1634" s="40"/>
      <c r="I1634" s="41">
        <v>60</v>
      </c>
      <c r="J1634" s="41">
        <f t="shared" ca="1" si="326"/>
        <v>1321.9354838709678</v>
      </c>
      <c r="K1634" s="42">
        <v>60</v>
      </c>
      <c r="L1634" s="43">
        <f t="shared" ca="1" si="327"/>
        <v>-1261.9354838709678</v>
      </c>
      <c r="M1634" s="43">
        <f t="shared" ca="1" si="328"/>
        <v>4.5387994143484622</v>
      </c>
      <c r="N1634" s="44">
        <v>65</v>
      </c>
      <c r="O1634" s="45" t="str">
        <f t="shared" ca="1" si="329"/>
        <v>Nov</v>
      </c>
      <c r="P1634" s="42">
        <v>65</v>
      </c>
      <c r="Q1634" s="44">
        <f t="shared" si="330"/>
        <v>-5</v>
      </c>
      <c r="R1634" s="45">
        <f t="shared" ca="1" si="331"/>
        <v>-7.6923076923076872E-2</v>
      </c>
      <c r="S1634" s="44" t="str">
        <f t="shared" ca="1" si="332"/>
        <v>DEGROWTH</v>
      </c>
      <c r="T1634" s="46">
        <v>90</v>
      </c>
      <c r="U1634" s="46" t="str">
        <f t="shared" ca="1" si="333"/>
        <v>Dec</v>
      </c>
      <c r="V1634" s="42">
        <v>90</v>
      </c>
      <c r="W1634" s="47">
        <f t="shared" si="334"/>
        <v>-30</v>
      </c>
      <c r="X1634" s="48">
        <f t="shared" ca="1" si="335"/>
        <v>-0.33333333333333337</v>
      </c>
      <c r="Y1634" s="47" t="str">
        <f t="shared" ca="1" si="336"/>
        <v>DEGROWTH</v>
      </c>
      <c r="Z1634" s="50">
        <v>0</v>
      </c>
      <c r="AA1634" s="50">
        <f t="shared" si="337"/>
        <v>0</v>
      </c>
      <c r="AB1634" s="27">
        <v>1000002510</v>
      </c>
    </row>
    <row r="1635" spans="1:28" s="27" customFormat="1" ht="13.8" hidden="1">
      <c r="A1635" s="7" t="s">
        <v>3061</v>
      </c>
      <c r="B1635" s="61" t="s">
        <v>90</v>
      </c>
      <c r="C1635" s="65" t="s">
        <v>3373</v>
      </c>
      <c r="D1635" s="59">
        <v>1000002637</v>
      </c>
      <c r="E1635" s="60" t="s">
        <v>3374</v>
      </c>
      <c r="F1635" s="40">
        <v>44631</v>
      </c>
      <c r="G1635" s="40" t="str">
        <f t="shared" si="325"/>
        <v>-</v>
      </c>
      <c r="H1635" s="40"/>
      <c r="I1635" s="41">
        <v>0</v>
      </c>
      <c r="J1635" s="41">
        <f t="shared" ca="1" si="326"/>
        <v>0</v>
      </c>
      <c r="K1635" s="42">
        <v>0</v>
      </c>
      <c r="L1635" s="43">
        <f t="shared" ca="1" si="327"/>
        <v>0</v>
      </c>
      <c r="M1635" s="43" t="str">
        <f t="shared" ca="1" si="328"/>
        <v>-</v>
      </c>
      <c r="N1635" s="44">
        <v>0</v>
      </c>
      <c r="O1635" s="45" t="str">
        <f t="shared" ca="1" si="329"/>
        <v>Nov</v>
      </c>
      <c r="P1635" s="42">
        <v>0</v>
      </c>
      <c r="Q1635" s="44">
        <f t="shared" si="330"/>
        <v>0</v>
      </c>
      <c r="R1635" s="45">
        <f t="shared" ca="1" si="331"/>
        <v>0</v>
      </c>
      <c r="S1635" s="44" t="b">
        <f t="shared" si="332"/>
        <v>0</v>
      </c>
      <c r="T1635" s="46">
        <v>0</v>
      </c>
      <c r="U1635" s="46" t="str">
        <f t="shared" ca="1" si="333"/>
        <v>Dec</v>
      </c>
      <c r="V1635" s="42">
        <v>0</v>
      </c>
      <c r="W1635" s="47">
        <f t="shared" si="334"/>
        <v>0</v>
      </c>
      <c r="X1635" s="48">
        <f t="shared" ca="1" si="335"/>
        <v>0</v>
      </c>
      <c r="Y1635" s="47" t="b">
        <f t="shared" si="336"/>
        <v>0</v>
      </c>
      <c r="Z1635" s="50">
        <v>1</v>
      </c>
      <c r="AA1635" s="50">
        <f t="shared" si="337"/>
        <v>0</v>
      </c>
      <c r="AB1635" s="27">
        <v>1000002637</v>
      </c>
    </row>
    <row r="1636" spans="1:28" s="27" customFormat="1" ht="13.8" hidden="1">
      <c r="A1636" s="7" t="s">
        <v>3061</v>
      </c>
      <c r="B1636" s="61" t="s">
        <v>90</v>
      </c>
      <c r="C1636" s="65" t="s">
        <v>3375</v>
      </c>
      <c r="D1636" s="59">
        <v>1000002773</v>
      </c>
      <c r="E1636" s="60" t="s">
        <v>3376</v>
      </c>
      <c r="F1636" s="40">
        <v>44692</v>
      </c>
      <c r="G1636" s="40" t="str">
        <f t="shared" si="325"/>
        <v>Targeted Dealer</v>
      </c>
      <c r="H1636" s="40"/>
      <c r="I1636" s="41">
        <v>110</v>
      </c>
      <c r="J1636" s="41">
        <f t="shared" ca="1" si="326"/>
        <v>2423.5483870967741</v>
      </c>
      <c r="K1636" s="42">
        <v>165</v>
      </c>
      <c r="L1636" s="43">
        <f t="shared" ca="1" si="327"/>
        <v>-2258.5483870967741</v>
      </c>
      <c r="M1636" s="43">
        <f t="shared" ca="1" si="328"/>
        <v>6.8081991215226942</v>
      </c>
      <c r="N1636" s="44">
        <v>152.4</v>
      </c>
      <c r="O1636" s="45" t="str">
        <f t="shared" ca="1" si="329"/>
        <v>Nov</v>
      </c>
      <c r="P1636" s="42">
        <v>152.4</v>
      </c>
      <c r="Q1636" s="44">
        <f t="shared" si="330"/>
        <v>12.599999999999994</v>
      </c>
      <c r="R1636" s="45">
        <f t="shared" ca="1" si="331"/>
        <v>8.2677165354330562E-2</v>
      </c>
      <c r="S1636" s="44" t="str">
        <f t="shared" ca="1" si="332"/>
        <v>GROWTH</v>
      </c>
      <c r="T1636" s="46">
        <v>72.3</v>
      </c>
      <c r="U1636" s="46" t="str">
        <f t="shared" ca="1" si="333"/>
        <v>Dec</v>
      </c>
      <c r="V1636" s="42">
        <v>72.3</v>
      </c>
      <c r="W1636" s="47">
        <f t="shared" si="334"/>
        <v>92.7</v>
      </c>
      <c r="X1636" s="48">
        <f t="shared" ca="1" si="335"/>
        <v>1.2821576763485476</v>
      </c>
      <c r="Y1636" s="47" t="str">
        <f t="shared" ca="1" si="336"/>
        <v>GROWTH</v>
      </c>
      <c r="Z1636" s="50">
        <v>0</v>
      </c>
      <c r="AA1636" s="50">
        <f t="shared" si="337"/>
        <v>0</v>
      </c>
      <c r="AB1636" s="27">
        <v>1000002773</v>
      </c>
    </row>
    <row r="1637" spans="1:28" s="27" customFormat="1" ht="13.8" hidden="1">
      <c r="A1637" s="7" t="s">
        <v>3061</v>
      </c>
      <c r="B1637" s="61" t="s">
        <v>90</v>
      </c>
      <c r="C1637" s="65" t="s">
        <v>3377</v>
      </c>
      <c r="D1637" s="59">
        <v>1000002866</v>
      </c>
      <c r="E1637" s="60" t="s">
        <v>3378</v>
      </c>
      <c r="F1637" s="40">
        <v>44767</v>
      </c>
      <c r="G1637" s="40" t="str">
        <f t="shared" si="325"/>
        <v>Targeted Dealer</v>
      </c>
      <c r="H1637" s="40"/>
      <c r="I1637" s="41">
        <v>50</v>
      </c>
      <c r="J1637" s="41">
        <f t="shared" ca="1" si="326"/>
        <v>1101.6129032258063</v>
      </c>
      <c r="K1637" s="42">
        <v>29.4</v>
      </c>
      <c r="L1637" s="43">
        <f t="shared" ca="1" si="327"/>
        <v>-1072.2129032258063</v>
      </c>
      <c r="M1637" s="43">
        <f t="shared" ca="1" si="328"/>
        <v>2.6688140556368962</v>
      </c>
      <c r="N1637" s="44">
        <v>37</v>
      </c>
      <c r="O1637" s="45" t="str">
        <f t="shared" ca="1" si="329"/>
        <v>Nov</v>
      </c>
      <c r="P1637" s="42">
        <v>37</v>
      </c>
      <c r="Q1637" s="44">
        <f t="shared" si="330"/>
        <v>-7.6000000000000014</v>
      </c>
      <c r="R1637" s="45">
        <f t="shared" ca="1" si="331"/>
        <v>-0.20540540540540542</v>
      </c>
      <c r="S1637" s="44" t="str">
        <f t="shared" ca="1" si="332"/>
        <v>DEGROWTH</v>
      </c>
      <c r="T1637" s="46">
        <v>50.5</v>
      </c>
      <c r="U1637" s="46" t="str">
        <f t="shared" ca="1" si="333"/>
        <v>Dec</v>
      </c>
      <c r="V1637" s="42">
        <v>50.5</v>
      </c>
      <c r="W1637" s="47">
        <f t="shared" si="334"/>
        <v>-21.1</v>
      </c>
      <c r="X1637" s="48">
        <f t="shared" ca="1" si="335"/>
        <v>-0.41782178217821786</v>
      </c>
      <c r="Y1637" s="47" t="str">
        <f t="shared" ca="1" si="336"/>
        <v>DEGROWTH</v>
      </c>
      <c r="Z1637" s="50">
        <v>0</v>
      </c>
      <c r="AA1637" s="50">
        <f t="shared" si="337"/>
        <v>0</v>
      </c>
      <c r="AB1637" s="27">
        <v>1000002866</v>
      </c>
    </row>
    <row r="1638" spans="1:28" s="27" customFormat="1" ht="13.8" hidden="1">
      <c r="A1638" s="7" t="s">
        <v>3061</v>
      </c>
      <c r="B1638" s="61" t="s">
        <v>90</v>
      </c>
      <c r="C1638" s="65" t="s">
        <v>3379</v>
      </c>
      <c r="D1638" s="59">
        <v>1000003333</v>
      </c>
      <c r="E1638" s="58" t="s">
        <v>3380</v>
      </c>
      <c r="F1638" s="40">
        <v>44967</v>
      </c>
      <c r="G1638" s="40" t="str">
        <f t="shared" si="325"/>
        <v>-</v>
      </c>
      <c r="H1638" s="40"/>
      <c r="I1638" s="41">
        <v>0</v>
      </c>
      <c r="J1638" s="41">
        <f t="shared" ca="1" si="326"/>
        <v>0</v>
      </c>
      <c r="K1638" s="42">
        <v>25</v>
      </c>
      <c r="L1638" s="43">
        <f t="shared" ca="1" si="327"/>
        <v>25</v>
      </c>
      <c r="M1638" s="43" t="str">
        <f t="shared" ca="1" si="328"/>
        <v>-</v>
      </c>
      <c r="N1638" s="44">
        <v>25</v>
      </c>
      <c r="O1638" s="45" t="str">
        <f t="shared" ca="1" si="329"/>
        <v>Nov</v>
      </c>
      <c r="P1638" s="42">
        <v>25</v>
      </c>
      <c r="Q1638" s="44">
        <f t="shared" si="330"/>
        <v>0</v>
      </c>
      <c r="R1638" s="45">
        <f t="shared" ca="1" si="331"/>
        <v>0</v>
      </c>
      <c r="S1638" s="44" t="str">
        <f t="shared" ca="1" si="332"/>
        <v>GROWTH</v>
      </c>
      <c r="T1638" s="46">
        <v>25</v>
      </c>
      <c r="U1638" s="46" t="str">
        <f t="shared" ca="1" si="333"/>
        <v>Dec</v>
      </c>
      <c r="V1638" s="42">
        <v>25</v>
      </c>
      <c r="W1638" s="47">
        <f t="shared" si="334"/>
        <v>0</v>
      </c>
      <c r="X1638" s="48">
        <f t="shared" ca="1" si="335"/>
        <v>0</v>
      </c>
      <c r="Y1638" s="47" t="str">
        <f t="shared" ca="1" si="336"/>
        <v>GROWTH</v>
      </c>
      <c r="Z1638" s="50">
        <v>0</v>
      </c>
      <c r="AA1638" s="50">
        <f t="shared" si="337"/>
        <v>0</v>
      </c>
      <c r="AB1638" s="27">
        <v>1000003333</v>
      </c>
    </row>
    <row r="1639" spans="1:28" s="27" customFormat="1" ht="13.8" hidden="1">
      <c r="A1639" s="7" t="s">
        <v>3061</v>
      </c>
      <c r="B1639" s="61" t="s">
        <v>90</v>
      </c>
      <c r="C1639" s="65" t="s">
        <v>3381</v>
      </c>
      <c r="D1639" s="59">
        <v>1000003392</v>
      </c>
      <c r="E1639" s="58" t="s">
        <v>3382</v>
      </c>
      <c r="F1639" s="40">
        <v>44981</v>
      </c>
      <c r="G1639" s="40" t="str">
        <f t="shared" si="325"/>
        <v>Targeted Dealer</v>
      </c>
      <c r="H1639" s="40"/>
      <c r="I1639" s="41">
        <v>30</v>
      </c>
      <c r="J1639" s="41">
        <f t="shared" ca="1" si="326"/>
        <v>660.9677419354839</v>
      </c>
      <c r="K1639" s="42">
        <v>30</v>
      </c>
      <c r="L1639" s="43">
        <f t="shared" ca="1" si="327"/>
        <v>-630.9677419354839</v>
      </c>
      <c r="M1639" s="43">
        <f t="shared" ca="1" si="328"/>
        <v>4.5387994143484622</v>
      </c>
      <c r="N1639" s="44">
        <v>30</v>
      </c>
      <c r="O1639" s="45" t="str">
        <f t="shared" ca="1" si="329"/>
        <v>Nov</v>
      </c>
      <c r="P1639" s="42">
        <v>30</v>
      </c>
      <c r="Q1639" s="44">
        <f t="shared" si="330"/>
        <v>0</v>
      </c>
      <c r="R1639" s="45">
        <f t="shared" ca="1" si="331"/>
        <v>0</v>
      </c>
      <c r="S1639" s="44" t="str">
        <f t="shared" ca="1" si="332"/>
        <v>GROWTH</v>
      </c>
      <c r="T1639" s="46">
        <v>30</v>
      </c>
      <c r="U1639" s="46" t="str">
        <f t="shared" ca="1" si="333"/>
        <v>Dec</v>
      </c>
      <c r="V1639" s="42">
        <v>30</v>
      </c>
      <c r="W1639" s="47">
        <f t="shared" si="334"/>
        <v>0</v>
      </c>
      <c r="X1639" s="48">
        <f t="shared" ca="1" si="335"/>
        <v>0</v>
      </c>
      <c r="Y1639" s="47" t="str">
        <f t="shared" ca="1" si="336"/>
        <v>GROWTH</v>
      </c>
      <c r="Z1639" s="50">
        <v>0</v>
      </c>
      <c r="AA1639" s="50">
        <f t="shared" si="337"/>
        <v>0</v>
      </c>
      <c r="AB1639" s="27">
        <v>1000003392</v>
      </c>
    </row>
    <row r="1640" spans="1:28" s="27" customFormat="1" ht="13.8" hidden="1">
      <c r="A1640" s="7" t="s">
        <v>3061</v>
      </c>
      <c r="B1640" s="61" t="s">
        <v>90</v>
      </c>
      <c r="C1640" s="65" t="s">
        <v>3383</v>
      </c>
      <c r="D1640" s="59">
        <v>1000003462</v>
      </c>
      <c r="E1640" s="58" t="s">
        <v>3384</v>
      </c>
      <c r="F1640" s="40">
        <v>45013</v>
      </c>
      <c r="G1640" s="40" t="str">
        <f t="shared" si="325"/>
        <v>Targeted Dealer</v>
      </c>
      <c r="H1640" s="40"/>
      <c r="I1640" s="41">
        <v>25</v>
      </c>
      <c r="J1640" s="41">
        <f t="shared" ca="1" si="326"/>
        <v>550.80645161290317</v>
      </c>
      <c r="K1640" s="42">
        <v>25</v>
      </c>
      <c r="L1640" s="43">
        <f t="shared" ca="1" si="327"/>
        <v>-525.80645161290317</v>
      </c>
      <c r="M1640" s="43">
        <f t="shared" ca="1" si="328"/>
        <v>4.5387994143484631</v>
      </c>
      <c r="N1640" s="44">
        <v>25</v>
      </c>
      <c r="O1640" s="45" t="str">
        <f t="shared" ca="1" si="329"/>
        <v>Nov</v>
      </c>
      <c r="P1640" s="42">
        <v>25</v>
      </c>
      <c r="Q1640" s="44">
        <f t="shared" si="330"/>
        <v>0</v>
      </c>
      <c r="R1640" s="45">
        <f t="shared" ca="1" si="331"/>
        <v>0</v>
      </c>
      <c r="S1640" s="44" t="str">
        <f t="shared" ca="1" si="332"/>
        <v>GROWTH</v>
      </c>
      <c r="T1640" s="46">
        <v>25</v>
      </c>
      <c r="U1640" s="46" t="str">
        <f t="shared" ca="1" si="333"/>
        <v>Dec</v>
      </c>
      <c r="V1640" s="42">
        <v>25</v>
      </c>
      <c r="W1640" s="47">
        <f t="shared" si="334"/>
        <v>0</v>
      </c>
      <c r="X1640" s="48">
        <f t="shared" ca="1" si="335"/>
        <v>0</v>
      </c>
      <c r="Y1640" s="47" t="str">
        <f t="shared" ca="1" si="336"/>
        <v>GROWTH</v>
      </c>
      <c r="Z1640" s="50">
        <v>0</v>
      </c>
      <c r="AA1640" s="50">
        <f t="shared" si="337"/>
        <v>0</v>
      </c>
      <c r="AB1640" s="27">
        <v>1000003462</v>
      </c>
    </row>
    <row r="1641" spans="1:28" s="27" customFormat="1" ht="13.8" hidden="1">
      <c r="A1641" s="7" t="s">
        <v>3061</v>
      </c>
      <c r="B1641" s="61" t="s">
        <v>90</v>
      </c>
      <c r="C1641" s="65" t="s">
        <v>3385</v>
      </c>
      <c r="D1641" s="59">
        <v>1000003606</v>
      </c>
      <c r="E1641" s="58" t="s">
        <v>3386</v>
      </c>
      <c r="F1641" s="40">
        <v>45090</v>
      </c>
      <c r="G1641" s="40" t="str">
        <f t="shared" si="325"/>
        <v>Targeted Dealer</v>
      </c>
      <c r="H1641" s="40"/>
      <c r="I1641" s="41">
        <v>60</v>
      </c>
      <c r="J1641" s="41">
        <f t="shared" ca="1" si="326"/>
        <v>1321.9354838709678</v>
      </c>
      <c r="K1641" s="42">
        <v>110</v>
      </c>
      <c r="L1641" s="43">
        <f t="shared" ca="1" si="327"/>
        <v>-1211.9354838709678</v>
      </c>
      <c r="M1641" s="43">
        <f t="shared" ca="1" si="328"/>
        <v>8.3211322596388477</v>
      </c>
      <c r="N1641" s="44">
        <v>30</v>
      </c>
      <c r="O1641" s="45" t="str">
        <f t="shared" ca="1" si="329"/>
        <v>Nov</v>
      </c>
      <c r="P1641" s="42">
        <v>30</v>
      </c>
      <c r="Q1641" s="44">
        <f t="shared" si="330"/>
        <v>80</v>
      </c>
      <c r="R1641" s="45">
        <f t="shared" ca="1" si="331"/>
        <v>2.6666666666666665</v>
      </c>
      <c r="S1641" s="44" t="str">
        <f t="shared" ca="1" si="332"/>
        <v>GROWTH</v>
      </c>
      <c r="T1641" s="46">
        <v>50</v>
      </c>
      <c r="U1641" s="46" t="str">
        <f t="shared" ca="1" si="333"/>
        <v>Dec</v>
      </c>
      <c r="V1641" s="42">
        <v>50</v>
      </c>
      <c r="W1641" s="47">
        <f t="shared" si="334"/>
        <v>60</v>
      </c>
      <c r="X1641" s="48">
        <f t="shared" ca="1" si="335"/>
        <v>1.2000000000000002</v>
      </c>
      <c r="Y1641" s="47" t="str">
        <f t="shared" ca="1" si="336"/>
        <v>GROWTH</v>
      </c>
      <c r="Z1641" s="50">
        <v>0</v>
      </c>
      <c r="AA1641" s="50">
        <f t="shared" si="337"/>
        <v>0</v>
      </c>
      <c r="AB1641" s="27">
        <v>1000003606</v>
      </c>
    </row>
    <row r="1642" spans="1:28" s="27" customFormat="1" ht="13.8" hidden="1">
      <c r="A1642" s="7" t="s">
        <v>3061</v>
      </c>
      <c r="B1642" s="63" t="s">
        <v>90</v>
      </c>
      <c r="C1642" s="63" t="s">
        <v>3387</v>
      </c>
      <c r="D1642" s="63">
        <v>1000003905</v>
      </c>
      <c r="E1642" s="63" t="s">
        <v>3388</v>
      </c>
      <c r="F1642" s="40">
        <v>45391</v>
      </c>
      <c r="G1642" s="40" t="str">
        <f t="shared" si="325"/>
        <v>-</v>
      </c>
      <c r="H1642" s="40"/>
      <c r="I1642" s="41">
        <v>0</v>
      </c>
      <c r="J1642" s="41">
        <f t="shared" ca="1" si="326"/>
        <v>0</v>
      </c>
      <c r="K1642" s="42">
        <v>0</v>
      </c>
      <c r="L1642" s="43">
        <f t="shared" ca="1" si="327"/>
        <v>0</v>
      </c>
      <c r="M1642" s="43" t="str">
        <f t="shared" ca="1" si="328"/>
        <v>-</v>
      </c>
      <c r="N1642" s="44">
        <v>0</v>
      </c>
      <c r="O1642" s="45" t="str">
        <f t="shared" ca="1" si="329"/>
        <v>Nov</v>
      </c>
      <c r="P1642" s="42">
        <v>0</v>
      </c>
      <c r="Q1642" s="44">
        <f t="shared" si="330"/>
        <v>0</v>
      </c>
      <c r="R1642" s="45">
        <f t="shared" ca="1" si="331"/>
        <v>0</v>
      </c>
      <c r="S1642" s="44" t="b">
        <f t="shared" si="332"/>
        <v>0</v>
      </c>
      <c r="T1642" s="46">
        <v>0</v>
      </c>
      <c r="U1642" s="46" t="str">
        <f t="shared" ca="1" si="333"/>
        <v>Dec</v>
      </c>
      <c r="V1642" s="42">
        <v>0</v>
      </c>
      <c r="W1642" s="47">
        <f t="shared" si="334"/>
        <v>0</v>
      </c>
      <c r="X1642" s="48">
        <f t="shared" ca="1" si="335"/>
        <v>0</v>
      </c>
      <c r="Y1642" s="47" t="b">
        <f t="shared" si="336"/>
        <v>0</v>
      </c>
      <c r="Z1642" s="50">
        <v>1</v>
      </c>
      <c r="AA1642" s="50">
        <f t="shared" si="337"/>
        <v>0</v>
      </c>
      <c r="AB1642" s="27">
        <v>1000003905</v>
      </c>
    </row>
    <row r="1643" spans="1:28" s="27" customFormat="1" ht="13.8" hidden="1">
      <c r="A1643" s="39" t="s">
        <v>3061</v>
      </c>
      <c r="B1643" s="63" t="s">
        <v>90</v>
      </c>
      <c r="C1643" s="63" t="s">
        <v>3389</v>
      </c>
      <c r="D1643" s="63">
        <v>1000003921</v>
      </c>
      <c r="E1643" s="63" t="s">
        <v>3390</v>
      </c>
      <c r="F1643" s="40">
        <v>45409</v>
      </c>
      <c r="G1643" s="40" t="str">
        <f t="shared" si="325"/>
        <v>Targeted Dealer</v>
      </c>
      <c r="H1643" s="40"/>
      <c r="I1643" s="41">
        <v>275</v>
      </c>
      <c r="J1643" s="41">
        <f t="shared" ca="1" si="326"/>
        <v>6058.8709677419356</v>
      </c>
      <c r="K1643" s="42">
        <v>425</v>
      </c>
      <c r="L1643" s="43">
        <f t="shared" ca="1" si="327"/>
        <v>-5633.8709677419356</v>
      </c>
      <c r="M1643" s="43">
        <f t="shared" ca="1" si="328"/>
        <v>7.0145081858112599</v>
      </c>
      <c r="N1643" s="44">
        <v>300</v>
      </c>
      <c r="O1643" s="45" t="str">
        <f t="shared" ca="1" si="329"/>
        <v>Nov</v>
      </c>
      <c r="P1643" s="42">
        <v>300</v>
      </c>
      <c r="Q1643" s="44">
        <f t="shared" si="330"/>
        <v>125</v>
      </c>
      <c r="R1643" s="45">
        <f t="shared" ca="1" si="331"/>
        <v>0.41666666666666674</v>
      </c>
      <c r="S1643" s="44" t="str">
        <f t="shared" ca="1" si="332"/>
        <v>GROWTH</v>
      </c>
      <c r="T1643" s="46">
        <v>0</v>
      </c>
      <c r="U1643" s="46" t="str">
        <f t="shared" ca="1" si="333"/>
        <v>Dec</v>
      </c>
      <c r="V1643" s="42">
        <v>0</v>
      </c>
      <c r="W1643" s="47">
        <f t="shared" si="334"/>
        <v>425</v>
      </c>
      <c r="X1643" s="48">
        <f t="shared" ca="1" si="335"/>
        <v>0</v>
      </c>
      <c r="Y1643" s="47" t="b">
        <f t="shared" si="336"/>
        <v>0</v>
      </c>
      <c r="Z1643" s="50">
        <v>0</v>
      </c>
      <c r="AA1643" s="50">
        <f t="shared" si="337"/>
        <v>0</v>
      </c>
      <c r="AB1643" s="27">
        <v>1000003921</v>
      </c>
    </row>
    <row r="1644" spans="1:28" s="27" customFormat="1" ht="13.8" hidden="1">
      <c r="A1644" s="50" t="s">
        <v>3061</v>
      </c>
      <c r="B1644" s="63" t="s">
        <v>90</v>
      </c>
      <c r="C1644" s="63" t="s">
        <v>3391</v>
      </c>
      <c r="D1644" s="63">
        <v>1000004064</v>
      </c>
      <c r="E1644" s="63" t="s">
        <v>3392</v>
      </c>
      <c r="F1644" s="40">
        <v>45502</v>
      </c>
      <c r="G1644" s="40" t="str">
        <f t="shared" si="325"/>
        <v>Targeted Dealer</v>
      </c>
      <c r="H1644" s="40"/>
      <c r="I1644" s="41">
        <v>40</v>
      </c>
      <c r="J1644" s="41">
        <f t="shared" ca="1" si="326"/>
        <v>881.29032258064512</v>
      </c>
      <c r="K1644" s="42">
        <v>30</v>
      </c>
      <c r="L1644" s="43">
        <f t="shared" ca="1" si="327"/>
        <v>-851.29032258064512</v>
      </c>
      <c r="M1644" s="43">
        <f t="shared" ca="1" si="328"/>
        <v>3.4040995607613471</v>
      </c>
      <c r="N1644" s="44">
        <v>7</v>
      </c>
      <c r="O1644" s="45" t="str">
        <f t="shared" ca="1" si="329"/>
        <v>Nov</v>
      </c>
      <c r="P1644" s="42">
        <v>7</v>
      </c>
      <c r="Q1644" s="44">
        <f t="shared" si="330"/>
        <v>23</v>
      </c>
      <c r="R1644" s="45">
        <f t="shared" ca="1" si="331"/>
        <v>3.2857142857142856</v>
      </c>
      <c r="S1644" s="44" t="str">
        <f t="shared" ca="1" si="332"/>
        <v>GROWTH</v>
      </c>
      <c r="T1644" s="46">
        <v>0</v>
      </c>
      <c r="U1644" s="46" t="str">
        <f t="shared" ca="1" si="333"/>
        <v>Dec</v>
      </c>
      <c r="V1644" s="42">
        <v>0</v>
      </c>
      <c r="W1644" s="47">
        <f t="shared" si="334"/>
        <v>30</v>
      </c>
      <c r="X1644" s="48">
        <f t="shared" ca="1" si="335"/>
        <v>0</v>
      </c>
      <c r="Y1644" s="47" t="b">
        <f t="shared" si="336"/>
        <v>0</v>
      </c>
      <c r="Z1644" s="50">
        <v>0</v>
      </c>
      <c r="AA1644" s="50">
        <f t="shared" si="337"/>
        <v>0</v>
      </c>
      <c r="AB1644" s="27">
        <v>1000004064</v>
      </c>
    </row>
    <row r="1645" spans="1:28" s="27" customFormat="1" ht="13.8" hidden="1">
      <c r="A1645" s="50" t="s">
        <v>3061</v>
      </c>
      <c r="B1645" s="63" t="s">
        <v>90</v>
      </c>
      <c r="C1645" s="63" t="s">
        <v>3393</v>
      </c>
      <c r="D1645" s="64">
        <v>1000004089</v>
      </c>
      <c r="E1645" s="64" t="s">
        <v>3394</v>
      </c>
      <c r="F1645" s="40">
        <v>45521</v>
      </c>
      <c r="G1645" s="40" t="str">
        <f t="shared" si="325"/>
        <v>Targeted Dealer</v>
      </c>
      <c r="H1645" s="40"/>
      <c r="I1645" s="41">
        <v>50</v>
      </c>
      <c r="J1645" s="41">
        <f t="shared" ca="1" si="326"/>
        <v>1101.6129032258063</v>
      </c>
      <c r="K1645" s="42">
        <v>30</v>
      </c>
      <c r="L1645" s="43">
        <f t="shared" ca="1" si="327"/>
        <v>-1071.6129032258063</v>
      </c>
      <c r="M1645" s="43">
        <f t="shared" ca="1" si="328"/>
        <v>2.7232796486090778</v>
      </c>
      <c r="N1645" s="44">
        <v>30</v>
      </c>
      <c r="O1645" s="45" t="str">
        <f t="shared" ca="1" si="329"/>
        <v>Nov</v>
      </c>
      <c r="P1645" s="42">
        <v>30</v>
      </c>
      <c r="Q1645" s="44">
        <f t="shared" si="330"/>
        <v>0</v>
      </c>
      <c r="R1645" s="45">
        <f t="shared" ca="1" si="331"/>
        <v>0</v>
      </c>
      <c r="S1645" s="44" t="str">
        <f t="shared" ca="1" si="332"/>
        <v>GROWTH</v>
      </c>
      <c r="T1645" s="46">
        <v>0</v>
      </c>
      <c r="U1645" s="46" t="str">
        <f t="shared" ca="1" si="333"/>
        <v>Dec</v>
      </c>
      <c r="V1645" s="42">
        <v>0</v>
      </c>
      <c r="W1645" s="47">
        <f t="shared" si="334"/>
        <v>30</v>
      </c>
      <c r="X1645" s="48">
        <f t="shared" ca="1" si="335"/>
        <v>0</v>
      </c>
      <c r="Y1645" s="47" t="b">
        <f t="shared" si="336"/>
        <v>0</v>
      </c>
      <c r="Z1645" s="50">
        <v>0</v>
      </c>
      <c r="AA1645" s="50">
        <f t="shared" si="337"/>
        <v>0</v>
      </c>
      <c r="AB1645" s="27">
        <v>1000004089</v>
      </c>
    </row>
    <row r="1646" spans="1:28" s="27" customFormat="1" ht="13.8" hidden="1">
      <c r="A1646" s="7" t="s">
        <v>3061</v>
      </c>
      <c r="B1646" s="61" t="s">
        <v>92</v>
      </c>
      <c r="C1646" s="65" t="s">
        <v>3395</v>
      </c>
      <c r="D1646" s="59">
        <v>1000002657</v>
      </c>
      <c r="E1646" s="58" t="s">
        <v>3396</v>
      </c>
      <c r="F1646" s="40">
        <v>44739</v>
      </c>
      <c r="G1646" s="40" t="str">
        <f t="shared" si="325"/>
        <v>Targeted Dealer</v>
      </c>
      <c r="H1646" s="40"/>
      <c r="I1646" s="41">
        <v>40</v>
      </c>
      <c r="J1646" s="41">
        <f t="shared" ca="1" si="326"/>
        <v>881.29032258064512</v>
      </c>
      <c r="K1646" s="42">
        <v>25</v>
      </c>
      <c r="L1646" s="43">
        <f t="shared" ca="1" si="327"/>
        <v>-856.29032258064512</v>
      </c>
      <c r="M1646" s="43">
        <f t="shared" ca="1" si="328"/>
        <v>2.8367496339677891</v>
      </c>
      <c r="N1646" s="44">
        <v>17.7</v>
      </c>
      <c r="O1646" s="45" t="str">
        <f t="shared" ca="1" si="329"/>
        <v>Nov</v>
      </c>
      <c r="P1646" s="42">
        <v>17.7</v>
      </c>
      <c r="Q1646" s="44">
        <f t="shared" si="330"/>
        <v>7.3000000000000007</v>
      </c>
      <c r="R1646" s="45">
        <f t="shared" ca="1" si="331"/>
        <v>0.41242937853107353</v>
      </c>
      <c r="S1646" s="44" t="str">
        <f t="shared" ca="1" si="332"/>
        <v>GROWTH</v>
      </c>
      <c r="T1646" s="46">
        <v>65.5</v>
      </c>
      <c r="U1646" s="46" t="str">
        <f t="shared" ca="1" si="333"/>
        <v>Dec</v>
      </c>
      <c r="V1646" s="42">
        <v>65.5</v>
      </c>
      <c r="W1646" s="47">
        <f t="shared" si="334"/>
        <v>-40.5</v>
      </c>
      <c r="X1646" s="48">
        <f t="shared" ca="1" si="335"/>
        <v>-0.61832061068702293</v>
      </c>
      <c r="Y1646" s="47" t="str">
        <f t="shared" ca="1" si="336"/>
        <v>DEGROWTH</v>
      </c>
      <c r="Z1646" s="50">
        <v>0</v>
      </c>
      <c r="AA1646" s="50">
        <f t="shared" si="337"/>
        <v>0</v>
      </c>
      <c r="AB1646" s="27">
        <v>1000002657</v>
      </c>
    </row>
    <row r="1647" spans="1:28" s="27" customFormat="1" ht="13.8" hidden="1">
      <c r="A1647" s="7" t="s">
        <v>3061</v>
      </c>
      <c r="B1647" s="61" t="s">
        <v>92</v>
      </c>
      <c r="C1647" s="65" t="s">
        <v>3397</v>
      </c>
      <c r="D1647" s="59">
        <v>1000002683</v>
      </c>
      <c r="E1647" s="58" t="s">
        <v>3398</v>
      </c>
      <c r="F1647" s="40">
        <v>44739</v>
      </c>
      <c r="G1647" s="40" t="str">
        <f t="shared" si="325"/>
        <v>Targeted Dealer</v>
      </c>
      <c r="H1647" s="40"/>
      <c r="I1647" s="41">
        <v>60</v>
      </c>
      <c r="J1647" s="41">
        <f t="shared" ca="1" si="326"/>
        <v>1321.9354838709678</v>
      </c>
      <c r="K1647" s="42">
        <v>90</v>
      </c>
      <c r="L1647" s="43">
        <f t="shared" ca="1" si="327"/>
        <v>-1231.9354838709678</v>
      </c>
      <c r="M1647" s="43">
        <f t="shared" ca="1" si="328"/>
        <v>6.8081991215226934</v>
      </c>
      <c r="N1647" s="44">
        <v>65</v>
      </c>
      <c r="O1647" s="45" t="str">
        <f t="shared" ca="1" si="329"/>
        <v>Nov</v>
      </c>
      <c r="P1647" s="42">
        <v>65</v>
      </c>
      <c r="Q1647" s="44">
        <f t="shared" si="330"/>
        <v>25</v>
      </c>
      <c r="R1647" s="45">
        <f t="shared" ca="1" si="331"/>
        <v>0.38461538461538458</v>
      </c>
      <c r="S1647" s="44" t="str">
        <f t="shared" ca="1" si="332"/>
        <v>GROWTH</v>
      </c>
      <c r="T1647" s="46">
        <v>65</v>
      </c>
      <c r="U1647" s="46" t="str">
        <f t="shared" ca="1" si="333"/>
        <v>Dec</v>
      </c>
      <c r="V1647" s="42">
        <v>65</v>
      </c>
      <c r="W1647" s="47">
        <f t="shared" si="334"/>
        <v>25</v>
      </c>
      <c r="X1647" s="48">
        <f t="shared" ca="1" si="335"/>
        <v>0.38461538461538458</v>
      </c>
      <c r="Y1647" s="47" t="str">
        <f t="shared" ca="1" si="336"/>
        <v>GROWTH</v>
      </c>
      <c r="Z1647" s="50">
        <v>0</v>
      </c>
      <c r="AA1647" s="50">
        <f t="shared" si="337"/>
        <v>0</v>
      </c>
      <c r="AB1647" s="27">
        <v>1000002683</v>
      </c>
    </row>
    <row r="1648" spans="1:28" s="27" customFormat="1" ht="13.8" hidden="1">
      <c r="A1648" s="7" t="s">
        <v>3061</v>
      </c>
      <c r="B1648" s="61" t="s">
        <v>92</v>
      </c>
      <c r="C1648" s="58" t="s">
        <v>3399</v>
      </c>
      <c r="D1648" s="59">
        <v>1000001712</v>
      </c>
      <c r="E1648" s="60" t="s">
        <v>3400</v>
      </c>
      <c r="F1648" s="40">
        <v>41302</v>
      </c>
      <c r="G1648" s="40" t="str">
        <f t="shared" si="325"/>
        <v>Targeted Dealer</v>
      </c>
      <c r="H1648" s="40"/>
      <c r="I1648" s="41">
        <v>400</v>
      </c>
      <c r="J1648" s="41">
        <f t="shared" ca="1" si="326"/>
        <v>8812.9032258064508</v>
      </c>
      <c r="K1648" s="42">
        <v>562.5</v>
      </c>
      <c r="L1648" s="43">
        <f t="shared" ca="1" si="327"/>
        <v>-8250.4032258064508</v>
      </c>
      <c r="M1648" s="43">
        <f t="shared" ca="1" si="328"/>
        <v>6.3826866764275261</v>
      </c>
      <c r="N1648" s="44">
        <v>430.75</v>
      </c>
      <c r="O1648" s="45" t="str">
        <f t="shared" ca="1" si="329"/>
        <v>Nov</v>
      </c>
      <c r="P1648" s="42">
        <v>430.75</v>
      </c>
      <c r="Q1648" s="44">
        <f t="shared" si="330"/>
        <v>131.75</v>
      </c>
      <c r="R1648" s="45">
        <f t="shared" ca="1" si="331"/>
        <v>0.30586186883343003</v>
      </c>
      <c r="S1648" s="44" t="str">
        <f t="shared" ca="1" si="332"/>
        <v>GROWTH</v>
      </c>
      <c r="T1648" s="46">
        <v>307</v>
      </c>
      <c r="U1648" s="46" t="str">
        <f t="shared" ca="1" si="333"/>
        <v>Dec</v>
      </c>
      <c r="V1648" s="42">
        <v>307</v>
      </c>
      <c r="W1648" s="47">
        <f t="shared" si="334"/>
        <v>255.5</v>
      </c>
      <c r="X1648" s="48">
        <f t="shared" ca="1" si="335"/>
        <v>0.83224755700325725</v>
      </c>
      <c r="Y1648" s="47" t="str">
        <f t="shared" ca="1" si="336"/>
        <v>GROWTH</v>
      </c>
      <c r="Z1648" s="50">
        <v>0</v>
      </c>
      <c r="AA1648" s="50">
        <f t="shared" si="337"/>
        <v>0</v>
      </c>
      <c r="AB1648" s="27">
        <v>1000001712</v>
      </c>
    </row>
    <row r="1649" spans="1:28" s="27" customFormat="1" ht="13.8" hidden="1">
      <c r="A1649" s="7" t="s">
        <v>3061</v>
      </c>
      <c r="B1649" s="61" t="s">
        <v>92</v>
      </c>
      <c r="C1649" s="65" t="s">
        <v>3401</v>
      </c>
      <c r="D1649" s="59">
        <v>1000001734</v>
      </c>
      <c r="E1649" s="60" t="s">
        <v>3402</v>
      </c>
      <c r="F1649" s="40">
        <v>41493</v>
      </c>
      <c r="G1649" s="40" t="str">
        <f t="shared" si="325"/>
        <v>Targeted Dealer</v>
      </c>
      <c r="H1649" s="40"/>
      <c r="I1649" s="41">
        <v>400</v>
      </c>
      <c r="J1649" s="41">
        <f t="shared" ca="1" si="326"/>
        <v>8812.9032258064508</v>
      </c>
      <c r="K1649" s="42">
        <v>303</v>
      </c>
      <c r="L1649" s="43">
        <f t="shared" ca="1" si="327"/>
        <v>-8509.9032258064508</v>
      </c>
      <c r="M1649" s="43">
        <f t="shared" ca="1" si="328"/>
        <v>3.4381405563689604</v>
      </c>
      <c r="N1649" s="44">
        <v>341.5</v>
      </c>
      <c r="O1649" s="45" t="str">
        <f t="shared" ca="1" si="329"/>
        <v>Nov</v>
      </c>
      <c r="P1649" s="42">
        <v>341.5</v>
      </c>
      <c r="Q1649" s="44">
        <f t="shared" si="330"/>
        <v>-38.5</v>
      </c>
      <c r="R1649" s="45">
        <f t="shared" ca="1" si="331"/>
        <v>-0.11273792093704249</v>
      </c>
      <c r="S1649" s="44" t="str">
        <f t="shared" ca="1" si="332"/>
        <v>DEGROWTH</v>
      </c>
      <c r="T1649" s="46">
        <v>469.2</v>
      </c>
      <c r="U1649" s="46" t="str">
        <f t="shared" ca="1" si="333"/>
        <v>Dec</v>
      </c>
      <c r="V1649" s="42">
        <v>469.2</v>
      </c>
      <c r="W1649" s="47">
        <f t="shared" si="334"/>
        <v>-166.2</v>
      </c>
      <c r="X1649" s="48">
        <f t="shared" ca="1" si="335"/>
        <v>-0.35421994884910479</v>
      </c>
      <c r="Y1649" s="47" t="str">
        <f t="shared" ca="1" si="336"/>
        <v>DEGROWTH</v>
      </c>
      <c r="Z1649" s="50">
        <v>0</v>
      </c>
      <c r="AA1649" s="50">
        <f t="shared" si="337"/>
        <v>0</v>
      </c>
      <c r="AB1649" s="27">
        <v>1000001734</v>
      </c>
    </row>
    <row r="1650" spans="1:28" s="27" customFormat="1" ht="13.8" hidden="1">
      <c r="A1650" s="7" t="s">
        <v>3061</v>
      </c>
      <c r="B1650" s="61" t="s">
        <v>92</v>
      </c>
      <c r="C1650" s="65" t="s">
        <v>3403</v>
      </c>
      <c r="D1650" s="59">
        <v>1000001735</v>
      </c>
      <c r="E1650" s="60" t="s">
        <v>3404</v>
      </c>
      <c r="F1650" s="40">
        <v>41523</v>
      </c>
      <c r="G1650" s="40" t="str">
        <f t="shared" si="325"/>
        <v>Targeted Dealer</v>
      </c>
      <c r="H1650" s="40" t="s">
        <v>113</v>
      </c>
      <c r="I1650" s="41">
        <v>450</v>
      </c>
      <c r="J1650" s="41">
        <f t="shared" ca="1" si="326"/>
        <v>9914.5161290322576</v>
      </c>
      <c r="K1650" s="42">
        <v>415</v>
      </c>
      <c r="L1650" s="43">
        <f t="shared" ca="1" si="327"/>
        <v>-9499.5161290322576</v>
      </c>
      <c r="M1650" s="43">
        <f t="shared" ca="1" si="328"/>
        <v>4.1857816821213598</v>
      </c>
      <c r="N1650" s="44">
        <v>460</v>
      </c>
      <c r="O1650" s="45" t="str">
        <f t="shared" ca="1" si="329"/>
        <v>Nov</v>
      </c>
      <c r="P1650" s="42">
        <v>460</v>
      </c>
      <c r="Q1650" s="44">
        <f t="shared" si="330"/>
        <v>-45</v>
      </c>
      <c r="R1650" s="45">
        <f t="shared" ca="1" si="331"/>
        <v>-9.7826086956521729E-2</v>
      </c>
      <c r="S1650" s="44" t="str">
        <f t="shared" ca="1" si="332"/>
        <v>DEGROWTH</v>
      </c>
      <c r="T1650" s="46">
        <v>682.5</v>
      </c>
      <c r="U1650" s="46" t="str">
        <f t="shared" ca="1" si="333"/>
        <v>Dec</v>
      </c>
      <c r="V1650" s="42">
        <v>682.5</v>
      </c>
      <c r="W1650" s="47">
        <f t="shared" si="334"/>
        <v>-267.5</v>
      </c>
      <c r="X1650" s="48">
        <f t="shared" ca="1" si="335"/>
        <v>-0.39194139194139199</v>
      </c>
      <c r="Y1650" s="47" t="str">
        <f t="shared" ca="1" si="336"/>
        <v>DEGROWTH</v>
      </c>
      <c r="Z1650" s="50">
        <v>0</v>
      </c>
      <c r="AA1650" s="50">
        <f t="shared" si="337"/>
        <v>1</v>
      </c>
      <c r="AB1650" s="27">
        <v>1000001735</v>
      </c>
    </row>
    <row r="1651" spans="1:28" s="27" customFormat="1" ht="13.8" hidden="1">
      <c r="A1651" s="7" t="s">
        <v>3061</v>
      </c>
      <c r="B1651" s="61" t="s">
        <v>92</v>
      </c>
      <c r="C1651" s="65" t="s">
        <v>3405</v>
      </c>
      <c r="D1651" s="59">
        <v>1000001736</v>
      </c>
      <c r="E1651" s="60" t="s">
        <v>3406</v>
      </c>
      <c r="F1651" s="40">
        <v>41676</v>
      </c>
      <c r="G1651" s="40" t="str">
        <f t="shared" si="325"/>
        <v>Targeted Dealer</v>
      </c>
      <c r="H1651" s="40"/>
      <c r="I1651" s="41">
        <v>20</v>
      </c>
      <c r="J1651" s="41">
        <f t="shared" ca="1" si="326"/>
        <v>440.64516129032256</v>
      </c>
      <c r="K1651" s="42">
        <v>10</v>
      </c>
      <c r="L1651" s="43">
        <f t="shared" ca="1" si="327"/>
        <v>-430.64516129032256</v>
      </c>
      <c r="M1651" s="43">
        <f t="shared" ca="1" si="328"/>
        <v>2.2693997071742316</v>
      </c>
      <c r="N1651" s="44">
        <v>0</v>
      </c>
      <c r="O1651" s="45" t="str">
        <f t="shared" ca="1" si="329"/>
        <v>Nov</v>
      </c>
      <c r="P1651" s="42">
        <v>0</v>
      </c>
      <c r="Q1651" s="44">
        <f t="shared" si="330"/>
        <v>10</v>
      </c>
      <c r="R1651" s="45">
        <f t="shared" ca="1" si="331"/>
        <v>0</v>
      </c>
      <c r="S1651" s="44" t="b">
        <f t="shared" si="332"/>
        <v>0</v>
      </c>
      <c r="T1651" s="46">
        <v>0</v>
      </c>
      <c r="U1651" s="46" t="str">
        <f t="shared" ca="1" si="333"/>
        <v>Dec</v>
      </c>
      <c r="V1651" s="42">
        <v>0</v>
      </c>
      <c r="W1651" s="47">
        <f t="shared" si="334"/>
        <v>10</v>
      </c>
      <c r="X1651" s="48">
        <f t="shared" ca="1" si="335"/>
        <v>0</v>
      </c>
      <c r="Y1651" s="47" t="b">
        <f t="shared" si="336"/>
        <v>0</v>
      </c>
      <c r="Z1651" s="50">
        <v>0</v>
      </c>
      <c r="AA1651" s="50">
        <f t="shared" si="337"/>
        <v>0</v>
      </c>
      <c r="AB1651" s="27">
        <v>1000001736</v>
      </c>
    </row>
    <row r="1652" spans="1:28" s="27" customFormat="1" ht="13.8" hidden="1">
      <c r="A1652" s="7" t="s">
        <v>3061</v>
      </c>
      <c r="B1652" s="61" t="s">
        <v>92</v>
      </c>
      <c r="C1652" s="65" t="s">
        <v>3407</v>
      </c>
      <c r="D1652" s="59">
        <v>1000001718</v>
      </c>
      <c r="E1652" s="60" t="s">
        <v>3408</v>
      </c>
      <c r="F1652" s="40">
        <v>42124</v>
      </c>
      <c r="G1652" s="40" t="str">
        <f t="shared" si="325"/>
        <v>Targeted Dealer</v>
      </c>
      <c r="H1652" s="40"/>
      <c r="I1652" s="41">
        <v>70</v>
      </c>
      <c r="J1652" s="41">
        <f t="shared" ca="1" si="326"/>
        <v>1542.2580645161293</v>
      </c>
      <c r="K1652" s="42">
        <v>55</v>
      </c>
      <c r="L1652" s="43">
        <f t="shared" ca="1" si="327"/>
        <v>-1487.2580645161293</v>
      </c>
      <c r="M1652" s="43">
        <f t="shared" ca="1" si="328"/>
        <v>3.5661995398452202</v>
      </c>
      <c r="N1652" s="44">
        <v>55</v>
      </c>
      <c r="O1652" s="45" t="str">
        <f t="shared" ca="1" si="329"/>
        <v>Nov</v>
      </c>
      <c r="P1652" s="42">
        <v>55</v>
      </c>
      <c r="Q1652" s="44">
        <f t="shared" si="330"/>
        <v>0</v>
      </c>
      <c r="R1652" s="45">
        <f t="shared" ca="1" si="331"/>
        <v>0</v>
      </c>
      <c r="S1652" s="44" t="str">
        <f t="shared" ca="1" si="332"/>
        <v>GROWTH</v>
      </c>
      <c r="T1652" s="46">
        <v>90</v>
      </c>
      <c r="U1652" s="46" t="str">
        <f t="shared" ca="1" si="333"/>
        <v>Dec</v>
      </c>
      <c r="V1652" s="42">
        <v>90</v>
      </c>
      <c r="W1652" s="47">
        <f t="shared" si="334"/>
        <v>-35</v>
      </c>
      <c r="X1652" s="48">
        <f t="shared" ca="1" si="335"/>
        <v>-0.38888888888888884</v>
      </c>
      <c r="Y1652" s="47" t="str">
        <f t="shared" ca="1" si="336"/>
        <v>DEGROWTH</v>
      </c>
      <c r="Z1652" s="50">
        <v>0</v>
      </c>
      <c r="AA1652" s="50">
        <f t="shared" si="337"/>
        <v>0</v>
      </c>
      <c r="AB1652" s="27">
        <v>1000001718</v>
      </c>
    </row>
    <row r="1653" spans="1:28" s="27" customFormat="1" ht="13.8" hidden="1">
      <c r="A1653" s="7" t="s">
        <v>3061</v>
      </c>
      <c r="B1653" s="61" t="s">
        <v>92</v>
      </c>
      <c r="C1653" s="65" t="s">
        <v>3409</v>
      </c>
      <c r="D1653" s="59">
        <v>1000001724</v>
      </c>
      <c r="E1653" s="60" t="s">
        <v>3410</v>
      </c>
      <c r="F1653" s="40">
        <v>42124</v>
      </c>
      <c r="G1653" s="40" t="str">
        <f t="shared" si="325"/>
        <v>Targeted Dealer</v>
      </c>
      <c r="H1653" s="40"/>
      <c r="I1653" s="41">
        <v>172</v>
      </c>
      <c r="J1653" s="41">
        <f t="shared" ca="1" si="326"/>
        <v>3789.5483870967746</v>
      </c>
      <c r="K1653" s="42">
        <v>10.4</v>
      </c>
      <c r="L1653" s="43">
        <f t="shared" ca="1" si="327"/>
        <v>-3779.1483870967745</v>
      </c>
      <c r="M1653" s="43">
        <f t="shared" ca="1" si="328"/>
        <v>0.27443903435595357</v>
      </c>
      <c r="N1653" s="44">
        <v>0</v>
      </c>
      <c r="O1653" s="45" t="str">
        <f t="shared" ca="1" si="329"/>
        <v>Nov</v>
      </c>
      <c r="P1653" s="42">
        <v>0</v>
      </c>
      <c r="Q1653" s="44">
        <f t="shared" si="330"/>
        <v>10.4</v>
      </c>
      <c r="R1653" s="45">
        <f t="shared" ca="1" si="331"/>
        <v>0</v>
      </c>
      <c r="S1653" s="44" t="b">
        <f t="shared" si="332"/>
        <v>0</v>
      </c>
      <c r="T1653" s="46">
        <v>8.5</v>
      </c>
      <c r="U1653" s="46" t="str">
        <f t="shared" ca="1" si="333"/>
        <v>Dec</v>
      </c>
      <c r="V1653" s="42">
        <v>8.5</v>
      </c>
      <c r="W1653" s="47">
        <f t="shared" si="334"/>
        <v>1.9000000000000004</v>
      </c>
      <c r="X1653" s="48">
        <f t="shared" ca="1" si="335"/>
        <v>0.22352941176470598</v>
      </c>
      <c r="Y1653" s="47" t="str">
        <f t="shared" ca="1" si="336"/>
        <v>GROWTH</v>
      </c>
      <c r="Z1653" s="50">
        <v>0</v>
      </c>
      <c r="AA1653" s="50">
        <f t="shared" si="337"/>
        <v>0</v>
      </c>
      <c r="AB1653" s="27">
        <v>1000001724</v>
      </c>
    </row>
    <row r="1654" spans="1:28" s="27" customFormat="1" ht="13.8" hidden="1">
      <c r="A1654" s="7" t="s">
        <v>3061</v>
      </c>
      <c r="B1654" s="61" t="s">
        <v>92</v>
      </c>
      <c r="C1654" s="65" t="s">
        <v>3411</v>
      </c>
      <c r="D1654" s="59">
        <v>1000001721</v>
      </c>
      <c r="E1654" s="60" t="s">
        <v>3412</v>
      </c>
      <c r="F1654" s="40">
        <v>42222</v>
      </c>
      <c r="G1654" s="40" t="str">
        <f t="shared" si="325"/>
        <v>Targeted Dealer</v>
      </c>
      <c r="H1654" s="40"/>
      <c r="I1654" s="41">
        <v>30</v>
      </c>
      <c r="J1654" s="41">
        <f t="shared" ca="1" si="326"/>
        <v>660.9677419354839</v>
      </c>
      <c r="K1654" s="42">
        <v>0</v>
      </c>
      <c r="L1654" s="43">
        <f t="shared" ca="1" si="327"/>
        <v>-660.9677419354839</v>
      </c>
      <c r="M1654" s="43">
        <f t="shared" ca="1" si="328"/>
        <v>0</v>
      </c>
      <c r="N1654" s="44">
        <v>0</v>
      </c>
      <c r="O1654" s="45" t="str">
        <f t="shared" ca="1" si="329"/>
        <v>Nov</v>
      </c>
      <c r="P1654" s="42">
        <v>0</v>
      </c>
      <c r="Q1654" s="44">
        <f t="shared" si="330"/>
        <v>0</v>
      </c>
      <c r="R1654" s="45">
        <f t="shared" ca="1" si="331"/>
        <v>0</v>
      </c>
      <c r="S1654" s="44" t="b">
        <f t="shared" si="332"/>
        <v>0</v>
      </c>
      <c r="T1654" s="46">
        <v>35</v>
      </c>
      <c r="U1654" s="46" t="str">
        <f t="shared" ca="1" si="333"/>
        <v>Dec</v>
      </c>
      <c r="V1654" s="42">
        <v>35</v>
      </c>
      <c r="W1654" s="47">
        <f t="shared" si="334"/>
        <v>-35</v>
      </c>
      <c r="X1654" s="48">
        <f t="shared" ca="1" si="335"/>
        <v>-1</v>
      </c>
      <c r="Y1654" s="47" t="str">
        <f t="shared" ca="1" si="336"/>
        <v>DEGROWTH</v>
      </c>
      <c r="Z1654" s="50">
        <v>1</v>
      </c>
      <c r="AA1654" s="50">
        <f t="shared" si="337"/>
        <v>0</v>
      </c>
      <c r="AB1654" s="27">
        <v>1000001721</v>
      </c>
    </row>
    <row r="1655" spans="1:28" s="27" customFormat="1" ht="13.8" hidden="1">
      <c r="A1655" s="7" t="s">
        <v>3061</v>
      </c>
      <c r="B1655" s="61" t="s">
        <v>92</v>
      </c>
      <c r="C1655" s="65" t="s">
        <v>3413</v>
      </c>
      <c r="D1655" s="59">
        <v>1000001727</v>
      </c>
      <c r="E1655" s="60" t="s">
        <v>3414</v>
      </c>
      <c r="F1655" s="40">
        <v>42756</v>
      </c>
      <c r="G1655" s="40" t="str">
        <f t="shared" si="325"/>
        <v>Targeted Dealer</v>
      </c>
      <c r="H1655" s="40"/>
      <c r="I1655" s="41">
        <v>25</v>
      </c>
      <c r="J1655" s="41">
        <f t="shared" ca="1" si="326"/>
        <v>550.80645161290317</v>
      </c>
      <c r="K1655" s="42">
        <v>50</v>
      </c>
      <c r="L1655" s="43">
        <f t="shared" ca="1" si="327"/>
        <v>-500.80645161290317</v>
      </c>
      <c r="M1655" s="43">
        <f t="shared" ca="1" si="328"/>
        <v>9.0775988286969262</v>
      </c>
      <c r="N1655" s="44">
        <v>0</v>
      </c>
      <c r="O1655" s="45" t="str">
        <f t="shared" ca="1" si="329"/>
        <v>Nov</v>
      </c>
      <c r="P1655" s="42">
        <v>0</v>
      </c>
      <c r="Q1655" s="44">
        <f t="shared" si="330"/>
        <v>50</v>
      </c>
      <c r="R1655" s="45">
        <f t="shared" ca="1" si="331"/>
        <v>0</v>
      </c>
      <c r="S1655" s="44" t="b">
        <f t="shared" si="332"/>
        <v>0</v>
      </c>
      <c r="T1655" s="46">
        <v>50</v>
      </c>
      <c r="U1655" s="46" t="str">
        <f t="shared" ca="1" si="333"/>
        <v>Dec</v>
      </c>
      <c r="V1655" s="42">
        <v>50</v>
      </c>
      <c r="W1655" s="47">
        <f t="shared" si="334"/>
        <v>0</v>
      </c>
      <c r="X1655" s="48">
        <f t="shared" ca="1" si="335"/>
        <v>0</v>
      </c>
      <c r="Y1655" s="47" t="str">
        <f t="shared" ca="1" si="336"/>
        <v>GROWTH</v>
      </c>
      <c r="Z1655" s="50">
        <v>0</v>
      </c>
      <c r="AA1655" s="50">
        <f t="shared" si="337"/>
        <v>0</v>
      </c>
      <c r="AB1655" s="27">
        <v>1000001727</v>
      </c>
    </row>
    <row r="1656" spans="1:28" s="27" customFormat="1" ht="13.8" hidden="1">
      <c r="A1656" s="7" t="s">
        <v>3061</v>
      </c>
      <c r="B1656" s="61" t="s">
        <v>92</v>
      </c>
      <c r="C1656" s="65" t="s">
        <v>3415</v>
      </c>
      <c r="D1656" s="59">
        <v>1000001716</v>
      </c>
      <c r="E1656" s="60" t="s">
        <v>3416</v>
      </c>
      <c r="F1656" s="40">
        <v>43099</v>
      </c>
      <c r="G1656" s="40" t="str">
        <f t="shared" si="325"/>
        <v>Targeted Dealer</v>
      </c>
      <c r="H1656" s="40"/>
      <c r="I1656" s="41">
        <v>80</v>
      </c>
      <c r="J1656" s="41">
        <f t="shared" ca="1" si="326"/>
        <v>1762.5806451612902</v>
      </c>
      <c r="K1656" s="42">
        <v>175</v>
      </c>
      <c r="L1656" s="43">
        <f t="shared" ca="1" si="327"/>
        <v>-1587.5806451612902</v>
      </c>
      <c r="M1656" s="43">
        <f t="shared" ca="1" si="328"/>
        <v>9.9286237188872626</v>
      </c>
      <c r="N1656" s="44">
        <v>60</v>
      </c>
      <c r="O1656" s="45" t="str">
        <f t="shared" ca="1" si="329"/>
        <v>Nov</v>
      </c>
      <c r="P1656" s="42">
        <v>60</v>
      </c>
      <c r="Q1656" s="44">
        <f t="shared" si="330"/>
        <v>115</v>
      </c>
      <c r="R1656" s="45">
        <f t="shared" ca="1" si="331"/>
        <v>1.9166666666666665</v>
      </c>
      <c r="S1656" s="44" t="str">
        <f t="shared" ca="1" si="332"/>
        <v>GROWTH</v>
      </c>
      <c r="T1656" s="46">
        <v>120</v>
      </c>
      <c r="U1656" s="46" t="str">
        <f t="shared" ca="1" si="333"/>
        <v>Dec</v>
      </c>
      <c r="V1656" s="42">
        <v>120</v>
      </c>
      <c r="W1656" s="47">
        <f t="shared" si="334"/>
        <v>55</v>
      </c>
      <c r="X1656" s="48">
        <f t="shared" ca="1" si="335"/>
        <v>0.45833333333333326</v>
      </c>
      <c r="Y1656" s="47" t="str">
        <f t="shared" ca="1" si="336"/>
        <v>GROWTH</v>
      </c>
      <c r="Z1656" s="50">
        <v>0</v>
      </c>
      <c r="AA1656" s="50">
        <f t="shared" si="337"/>
        <v>0</v>
      </c>
      <c r="AB1656" s="27">
        <v>1000001716</v>
      </c>
    </row>
    <row r="1657" spans="1:28" s="27" customFormat="1" ht="13.8" hidden="1">
      <c r="A1657" s="7" t="s">
        <v>3061</v>
      </c>
      <c r="B1657" s="61" t="s">
        <v>92</v>
      </c>
      <c r="C1657" s="65" t="s">
        <v>3417</v>
      </c>
      <c r="D1657" s="59">
        <v>1000001722</v>
      </c>
      <c r="E1657" s="60" t="s">
        <v>3418</v>
      </c>
      <c r="F1657" s="40">
        <v>43614</v>
      </c>
      <c r="G1657" s="40" t="str">
        <f t="shared" si="325"/>
        <v>Targeted Dealer</v>
      </c>
      <c r="H1657" s="40"/>
      <c r="I1657" s="41">
        <v>130</v>
      </c>
      <c r="J1657" s="41">
        <f t="shared" ca="1" si="326"/>
        <v>2864.1935483870966</v>
      </c>
      <c r="K1657" s="42">
        <v>310</v>
      </c>
      <c r="L1657" s="43">
        <f t="shared" ca="1" si="327"/>
        <v>-2554.1935483870966</v>
      </c>
      <c r="M1657" s="43">
        <f t="shared" ca="1" si="328"/>
        <v>10.823290911138642</v>
      </c>
      <c r="N1657" s="44">
        <v>150</v>
      </c>
      <c r="O1657" s="45" t="str">
        <f t="shared" ca="1" si="329"/>
        <v>Nov</v>
      </c>
      <c r="P1657" s="42">
        <v>150</v>
      </c>
      <c r="Q1657" s="44">
        <f t="shared" si="330"/>
        <v>160</v>
      </c>
      <c r="R1657" s="45">
        <f t="shared" ca="1" si="331"/>
        <v>1.0666666666666669</v>
      </c>
      <c r="S1657" s="44" t="str">
        <f t="shared" ca="1" si="332"/>
        <v>GROWTH</v>
      </c>
      <c r="T1657" s="46">
        <v>0</v>
      </c>
      <c r="U1657" s="46" t="str">
        <f t="shared" ca="1" si="333"/>
        <v>Dec</v>
      </c>
      <c r="V1657" s="42">
        <v>0</v>
      </c>
      <c r="W1657" s="47">
        <f t="shared" si="334"/>
        <v>310</v>
      </c>
      <c r="X1657" s="48">
        <f t="shared" ca="1" si="335"/>
        <v>0</v>
      </c>
      <c r="Y1657" s="47" t="b">
        <f t="shared" si="336"/>
        <v>0</v>
      </c>
      <c r="Z1657" s="50">
        <v>0</v>
      </c>
      <c r="AA1657" s="50">
        <f t="shared" si="337"/>
        <v>0</v>
      </c>
      <c r="AB1657" s="27">
        <v>1000001722</v>
      </c>
    </row>
    <row r="1658" spans="1:28" s="27" customFormat="1" ht="13.8" hidden="1">
      <c r="A1658" s="7" t="s">
        <v>3061</v>
      </c>
      <c r="B1658" s="61" t="s">
        <v>92</v>
      </c>
      <c r="C1658" s="65" t="s">
        <v>3419</v>
      </c>
      <c r="D1658" s="59">
        <v>1000001719</v>
      </c>
      <c r="E1658" s="60" t="s">
        <v>3420</v>
      </c>
      <c r="F1658" s="40">
        <v>43956</v>
      </c>
      <c r="G1658" s="40" t="str">
        <f t="shared" si="325"/>
        <v>Targeted Dealer</v>
      </c>
      <c r="H1658" s="40"/>
      <c r="I1658" s="41">
        <v>40</v>
      </c>
      <c r="J1658" s="41">
        <f t="shared" ca="1" si="326"/>
        <v>881.29032258064512</v>
      </c>
      <c r="K1658" s="42">
        <v>100</v>
      </c>
      <c r="L1658" s="43">
        <f t="shared" ca="1" si="327"/>
        <v>-781.29032258064512</v>
      </c>
      <c r="M1658" s="43">
        <f t="shared" ca="1" si="328"/>
        <v>11.346998535871156</v>
      </c>
      <c r="N1658" s="44">
        <v>320</v>
      </c>
      <c r="O1658" s="45" t="str">
        <f t="shared" ca="1" si="329"/>
        <v>Nov</v>
      </c>
      <c r="P1658" s="42">
        <v>320</v>
      </c>
      <c r="Q1658" s="44">
        <f t="shared" si="330"/>
        <v>-220</v>
      </c>
      <c r="R1658" s="45">
        <f t="shared" ca="1" si="331"/>
        <v>-0.6875</v>
      </c>
      <c r="S1658" s="44" t="str">
        <f t="shared" ca="1" si="332"/>
        <v>DEGROWTH</v>
      </c>
      <c r="T1658" s="46">
        <v>107</v>
      </c>
      <c r="U1658" s="46" t="str">
        <f t="shared" ca="1" si="333"/>
        <v>Dec</v>
      </c>
      <c r="V1658" s="42">
        <v>107</v>
      </c>
      <c r="W1658" s="47">
        <f t="shared" si="334"/>
        <v>-7</v>
      </c>
      <c r="X1658" s="48">
        <f t="shared" ca="1" si="335"/>
        <v>-6.5420560747663559E-2</v>
      </c>
      <c r="Y1658" s="47" t="str">
        <f t="shared" ca="1" si="336"/>
        <v>DEGROWTH</v>
      </c>
      <c r="Z1658" s="50">
        <v>0</v>
      </c>
      <c r="AA1658" s="50">
        <f t="shared" si="337"/>
        <v>0</v>
      </c>
      <c r="AB1658" s="27">
        <v>1000001719</v>
      </c>
    </row>
    <row r="1659" spans="1:28" s="27" customFormat="1" ht="13.8">
      <c r="A1659" s="50" t="s">
        <v>3061</v>
      </c>
      <c r="B1659" s="63" t="s">
        <v>92</v>
      </c>
      <c r="C1659" s="63" t="s">
        <v>3421</v>
      </c>
      <c r="D1659" s="63">
        <v>1000001723</v>
      </c>
      <c r="E1659" s="63" t="s">
        <v>3422</v>
      </c>
      <c r="F1659" s="51">
        <v>43962</v>
      </c>
      <c r="G1659" s="40" t="str">
        <f t="shared" si="325"/>
        <v>-</v>
      </c>
      <c r="H1659" s="40"/>
      <c r="I1659" s="41">
        <v>0</v>
      </c>
      <c r="J1659" s="41">
        <f t="shared" ca="1" si="326"/>
        <v>0</v>
      </c>
      <c r="K1659" s="42">
        <v>0</v>
      </c>
      <c r="L1659" s="43">
        <f t="shared" ca="1" si="327"/>
        <v>0</v>
      </c>
      <c r="M1659" s="43" t="str">
        <f t="shared" ca="1" si="328"/>
        <v>-</v>
      </c>
      <c r="N1659" s="44">
        <v>0</v>
      </c>
      <c r="O1659" s="45" t="str">
        <f t="shared" ca="1" si="329"/>
        <v>Nov</v>
      </c>
      <c r="P1659" s="42">
        <v>0</v>
      </c>
      <c r="Q1659" s="44">
        <f t="shared" si="330"/>
        <v>0</v>
      </c>
      <c r="R1659" s="45">
        <f t="shared" ca="1" si="331"/>
        <v>0</v>
      </c>
      <c r="S1659" s="44" t="b">
        <f t="shared" si="332"/>
        <v>0</v>
      </c>
      <c r="T1659" s="46">
        <v>0</v>
      </c>
      <c r="U1659" s="46" t="str">
        <f t="shared" ca="1" si="333"/>
        <v>Dec</v>
      </c>
      <c r="V1659" s="42">
        <v>0</v>
      </c>
      <c r="W1659" s="47">
        <f t="shared" si="334"/>
        <v>0</v>
      </c>
      <c r="X1659" s="48">
        <f t="shared" ca="1" si="335"/>
        <v>0</v>
      </c>
      <c r="Y1659" s="47" t="b">
        <f t="shared" si="336"/>
        <v>0</v>
      </c>
      <c r="Z1659" s="50">
        <v>1</v>
      </c>
      <c r="AA1659" s="50">
        <f t="shared" si="337"/>
        <v>0</v>
      </c>
      <c r="AB1659" s="27" t="e">
        <v>#N/A</v>
      </c>
    </row>
    <row r="1660" spans="1:28" s="27" customFormat="1" ht="13.8" hidden="1">
      <c r="A1660" s="7" t="s">
        <v>3061</v>
      </c>
      <c r="B1660" s="61" t="s">
        <v>92</v>
      </c>
      <c r="C1660" s="65" t="s">
        <v>3423</v>
      </c>
      <c r="D1660" s="59">
        <v>1000001731</v>
      </c>
      <c r="E1660" s="60" t="s">
        <v>3424</v>
      </c>
      <c r="F1660" s="40">
        <v>44305</v>
      </c>
      <c r="G1660" s="40" t="str">
        <f t="shared" si="325"/>
        <v>Targeted Dealer</v>
      </c>
      <c r="H1660" s="40"/>
      <c r="I1660" s="41">
        <v>20</v>
      </c>
      <c r="J1660" s="41">
        <f t="shared" ca="1" si="326"/>
        <v>440.64516129032256</v>
      </c>
      <c r="K1660" s="42">
        <v>20</v>
      </c>
      <c r="L1660" s="43">
        <f t="shared" ca="1" si="327"/>
        <v>-420.64516129032256</v>
      </c>
      <c r="M1660" s="43">
        <f t="shared" ca="1" si="328"/>
        <v>4.5387994143484631</v>
      </c>
      <c r="N1660" s="44">
        <v>10</v>
      </c>
      <c r="O1660" s="45" t="str">
        <f t="shared" ca="1" si="329"/>
        <v>Nov</v>
      </c>
      <c r="P1660" s="42">
        <v>10</v>
      </c>
      <c r="Q1660" s="44">
        <f t="shared" si="330"/>
        <v>10</v>
      </c>
      <c r="R1660" s="45">
        <f t="shared" ca="1" si="331"/>
        <v>1</v>
      </c>
      <c r="S1660" s="44" t="str">
        <f t="shared" ca="1" si="332"/>
        <v>GROWTH</v>
      </c>
      <c r="T1660" s="46">
        <v>0</v>
      </c>
      <c r="U1660" s="46" t="str">
        <f t="shared" ca="1" si="333"/>
        <v>Dec</v>
      </c>
      <c r="V1660" s="42">
        <v>0</v>
      </c>
      <c r="W1660" s="47">
        <f t="shared" si="334"/>
        <v>20</v>
      </c>
      <c r="X1660" s="48">
        <f t="shared" ca="1" si="335"/>
        <v>0</v>
      </c>
      <c r="Y1660" s="47" t="b">
        <f t="shared" si="336"/>
        <v>0</v>
      </c>
      <c r="Z1660" s="50">
        <v>0</v>
      </c>
      <c r="AA1660" s="50">
        <f t="shared" si="337"/>
        <v>0</v>
      </c>
      <c r="AB1660" s="27">
        <v>1000001731</v>
      </c>
    </row>
    <row r="1661" spans="1:28" s="27" customFormat="1" ht="13.8" hidden="1">
      <c r="A1661" s="7" t="s">
        <v>3061</v>
      </c>
      <c r="B1661" s="61" t="s">
        <v>92</v>
      </c>
      <c r="C1661" s="65" t="s">
        <v>3425</v>
      </c>
      <c r="D1661" s="59">
        <v>1000001732</v>
      </c>
      <c r="E1661" s="60" t="s">
        <v>3426</v>
      </c>
      <c r="F1661" s="40">
        <v>44343</v>
      </c>
      <c r="G1661" s="40" t="str">
        <f t="shared" si="325"/>
        <v>-</v>
      </c>
      <c r="H1661" s="40"/>
      <c r="I1661" s="41">
        <v>0</v>
      </c>
      <c r="J1661" s="41">
        <f t="shared" ca="1" si="326"/>
        <v>0</v>
      </c>
      <c r="K1661" s="42">
        <v>0</v>
      </c>
      <c r="L1661" s="43">
        <f t="shared" ca="1" si="327"/>
        <v>0</v>
      </c>
      <c r="M1661" s="43" t="str">
        <f t="shared" ca="1" si="328"/>
        <v>-</v>
      </c>
      <c r="N1661" s="44">
        <v>0</v>
      </c>
      <c r="O1661" s="45" t="str">
        <f t="shared" ca="1" si="329"/>
        <v>Nov</v>
      </c>
      <c r="P1661" s="42">
        <v>0</v>
      </c>
      <c r="Q1661" s="44">
        <f t="shared" si="330"/>
        <v>0</v>
      </c>
      <c r="R1661" s="45">
        <f t="shared" ca="1" si="331"/>
        <v>0</v>
      </c>
      <c r="S1661" s="44" t="b">
        <f t="shared" si="332"/>
        <v>0</v>
      </c>
      <c r="T1661" s="46">
        <v>30</v>
      </c>
      <c r="U1661" s="46" t="str">
        <f t="shared" ca="1" si="333"/>
        <v>Dec</v>
      </c>
      <c r="V1661" s="42">
        <v>30</v>
      </c>
      <c r="W1661" s="47">
        <f t="shared" si="334"/>
        <v>-30</v>
      </c>
      <c r="X1661" s="48">
        <f t="shared" ca="1" si="335"/>
        <v>-1</v>
      </c>
      <c r="Y1661" s="47" t="str">
        <f t="shared" ca="1" si="336"/>
        <v>DEGROWTH</v>
      </c>
      <c r="Z1661" s="50">
        <v>1</v>
      </c>
      <c r="AA1661" s="50">
        <f t="shared" si="337"/>
        <v>0</v>
      </c>
      <c r="AB1661" s="27">
        <v>1000001732</v>
      </c>
    </row>
    <row r="1662" spans="1:28" s="27" customFormat="1" ht="13.8" hidden="1">
      <c r="A1662" s="7" t="s">
        <v>3061</v>
      </c>
      <c r="B1662" s="61" t="s">
        <v>92</v>
      </c>
      <c r="C1662" s="65" t="s">
        <v>3427</v>
      </c>
      <c r="D1662" s="59">
        <v>1000001715</v>
      </c>
      <c r="E1662" s="60" t="s">
        <v>3428</v>
      </c>
      <c r="F1662" s="40">
        <v>44377</v>
      </c>
      <c r="G1662" s="40" t="str">
        <f t="shared" si="325"/>
        <v>Targeted Dealer</v>
      </c>
      <c r="H1662" s="40"/>
      <c r="I1662" s="41">
        <v>22</v>
      </c>
      <c r="J1662" s="41">
        <f t="shared" ca="1" si="326"/>
        <v>484.70967741935488</v>
      </c>
      <c r="K1662" s="42">
        <v>0</v>
      </c>
      <c r="L1662" s="43">
        <f t="shared" ca="1" si="327"/>
        <v>-484.70967741935488</v>
      </c>
      <c r="M1662" s="43">
        <f t="shared" ca="1" si="328"/>
        <v>0</v>
      </c>
      <c r="N1662" s="44">
        <v>5</v>
      </c>
      <c r="O1662" s="45" t="str">
        <f t="shared" ca="1" si="329"/>
        <v>Nov</v>
      </c>
      <c r="P1662" s="42">
        <v>5</v>
      </c>
      <c r="Q1662" s="44">
        <f t="shared" si="330"/>
        <v>-5</v>
      </c>
      <c r="R1662" s="45">
        <f t="shared" ca="1" si="331"/>
        <v>-1</v>
      </c>
      <c r="S1662" s="44" t="str">
        <f t="shared" ca="1" si="332"/>
        <v>DEGROWTH</v>
      </c>
      <c r="T1662" s="46">
        <v>0</v>
      </c>
      <c r="U1662" s="46" t="str">
        <f t="shared" ca="1" si="333"/>
        <v>Dec</v>
      </c>
      <c r="V1662" s="42">
        <v>0</v>
      </c>
      <c r="W1662" s="47">
        <f t="shared" si="334"/>
        <v>0</v>
      </c>
      <c r="X1662" s="48">
        <f t="shared" ca="1" si="335"/>
        <v>0</v>
      </c>
      <c r="Y1662" s="47" t="b">
        <f t="shared" si="336"/>
        <v>0</v>
      </c>
      <c r="Z1662" s="50">
        <v>1</v>
      </c>
      <c r="AA1662" s="50">
        <f t="shared" si="337"/>
        <v>0</v>
      </c>
      <c r="AB1662" s="27">
        <v>1000001715</v>
      </c>
    </row>
    <row r="1663" spans="1:28" s="27" customFormat="1" ht="13.8" hidden="1">
      <c r="A1663" s="7" t="s">
        <v>3061</v>
      </c>
      <c r="B1663" s="61" t="s">
        <v>92</v>
      </c>
      <c r="C1663" s="65" t="s">
        <v>3429</v>
      </c>
      <c r="D1663" s="59">
        <v>1000002536</v>
      </c>
      <c r="E1663" s="60" t="s">
        <v>3430</v>
      </c>
      <c r="F1663" s="40">
        <v>44603</v>
      </c>
      <c r="G1663" s="40" t="str">
        <f t="shared" si="325"/>
        <v>-</v>
      </c>
      <c r="H1663" s="40"/>
      <c r="I1663" s="41">
        <v>0</v>
      </c>
      <c r="J1663" s="41">
        <f t="shared" ca="1" si="326"/>
        <v>0</v>
      </c>
      <c r="K1663" s="42">
        <v>35</v>
      </c>
      <c r="L1663" s="43">
        <f t="shared" ca="1" si="327"/>
        <v>35</v>
      </c>
      <c r="M1663" s="43" t="str">
        <f t="shared" ca="1" si="328"/>
        <v>-</v>
      </c>
      <c r="N1663" s="44">
        <v>0</v>
      </c>
      <c r="O1663" s="45" t="str">
        <f t="shared" ca="1" si="329"/>
        <v>Nov</v>
      </c>
      <c r="P1663" s="42">
        <v>0</v>
      </c>
      <c r="Q1663" s="44">
        <f t="shared" si="330"/>
        <v>35</v>
      </c>
      <c r="R1663" s="45">
        <f t="shared" ca="1" si="331"/>
        <v>0</v>
      </c>
      <c r="S1663" s="44" t="b">
        <f t="shared" si="332"/>
        <v>0</v>
      </c>
      <c r="T1663" s="46">
        <v>0</v>
      </c>
      <c r="U1663" s="46" t="str">
        <f t="shared" ca="1" si="333"/>
        <v>Dec</v>
      </c>
      <c r="V1663" s="42">
        <v>0</v>
      </c>
      <c r="W1663" s="47">
        <f t="shared" si="334"/>
        <v>35</v>
      </c>
      <c r="X1663" s="48">
        <f t="shared" ca="1" si="335"/>
        <v>0</v>
      </c>
      <c r="Y1663" s="47" t="b">
        <f t="shared" si="336"/>
        <v>0</v>
      </c>
      <c r="Z1663" s="50">
        <v>0</v>
      </c>
      <c r="AA1663" s="50">
        <f t="shared" si="337"/>
        <v>0</v>
      </c>
      <c r="AB1663" s="27">
        <v>1000002536</v>
      </c>
    </row>
    <row r="1664" spans="1:28" s="27" customFormat="1" ht="13.8" hidden="1">
      <c r="A1664" s="7" t="s">
        <v>3061</v>
      </c>
      <c r="B1664" s="61" t="s">
        <v>92</v>
      </c>
      <c r="C1664" s="65" t="s">
        <v>3431</v>
      </c>
      <c r="D1664" s="59">
        <v>1000003040</v>
      </c>
      <c r="E1664" s="58" t="s">
        <v>3432</v>
      </c>
      <c r="F1664" s="40">
        <v>44847</v>
      </c>
      <c r="G1664" s="40" t="str">
        <f t="shared" si="325"/>
        <v>Targeted Dealer</v>
      </c>
      <c r="H1664" s="40"/>
      <c r="I1664" s="41">
        <v>90</v>
      </c>
      <c r="J1664" s="41">
        <f t="shared" ca="1" si="326"/>
        <v>1982.9032258064517</v>
      </c>
      <c r="K1664" s="42">
        <v>295</v>
      </c>
      <c r="L1664" s="43">
        <f t="shared" ca="1" si="327"/>
        <v>-1687.9032258064517</v>
      </c>
      <c r="M1664" s="43">
        <f t="shared" ca="1" si="328"/>
        <v>14.877175858142184</v>
      </c>
      <c r="N1664" s="44">
        <v>120</v>
      </c>
      <c r="O1664" s="45" t="str">
        <f t="shared" ca="1" si="329"/>
        <v>Nov</v>
      </c>
      <c r="P1664" s="42">
        <v>120</v>
      </c>
      <c r="Q1664" s="44">
        <f t="shared" si="330"/>
        <v>175</v>
      </c>
      <c r="R1664" s="45">
        <f t="shared" ca="1" si="331"/>
        <v>1.4583333333333335</v>
      </c>
      <c r="S1664" s="44" t="str">
        <f t="shared" ca="1" si="332"/>
        <v>GROWTH</v>
      </c>
      <c r="T1664" s="46">
        <v>54.5</v>
      </c>
      <c r="U1664" s="46" t="str">
        <f t="shared" ca="1" si="333"/>
        <v>Dec</v>
      </c>
      <c r="V1664" s="42">
        <v>54.5</v>
      </c>
      <c r="W1664" s="47">
        <f t="shared" si="334"/>
        <v>240.5</v>
      </c>
      <c r="X1664" s="48">
        <f t="shared" ca="1" si="335"/>
        <v>4.4128440366972477</v>
      </c>
      <c r="Y1664" s="47" t="str">
        <f t="shared" ca="1" si="336"/>
        <v>GROWTH</v>
      </c>
      <c r="Z1664" s="50">
        <v>0</v>
      </c>
      <c r="AA1664" s="50">
        <f t="shared" si="337"/>
        <v>0</v>
      </c>
      <c r="AB1664" s="27">
        <v>1000003040</v>
      </c>
    </row>
    <row r="1665" spans="1:28" s="27" customFormat="1" ht="13.8" hidden="1">
      <c r="A1665" s="7" t="s">
        <v>3061</v>
      </c>
      <c r="B1665" s="61" t="s">
        <v>92</v>
      </c>
      <c r="C1665" s="65" t="s">
        <v>3433</v>
      </c>
      <c r="D1665" s="59">
        <v>1000003080</v>
      </c>
      <c r="E1665" s="58" t="s">
        <v>3434</v>
      </c>
      <c r="F1665" s="40">
        <v>44868</v>
      </c>
      <c r="G1665" s="40" t="str">
        <f t="shared" si="325"/>
        <v>Targeted Dealer</v>
      </c>
      <c r="H1665" s="40"/>
      <c r="I1665" s="41">
        <v>20</v>
      </c>
      <c r="J1665" s="41">
        <f t="shared" ca="1" si="326"/>
        <v>440.64516129032256</v>
      </c>
      <c r="K1665" s="42">
        <v>30</v>
      </c>
      <c r="L1665" s="43">
        <f t="shared" ca="1" si="327"/>
        <v>-410.64516129032256</v>
      </c>
      <c r="M1665" s="43">
        <f t="shared" ca="1" si="328"/>
        <v>6.8081991215226942</v>
      </c>
      <c r="N1665" s="44">
        <v>5</v>
      </c>
      <c r="O1665" s="45" t="str">
        <f t="shared" ca="1" si="329"/>
        <v>Nov</v>
      </c>
      <c r="P1665" s="42">
        <v>5</v>
      </c>
      <c r="Q1665" s="44">
        <f t="shared" si="330"/>
        <v>25</v>
      </c>
      <c r="R1665" s="45">
        <f t="shared" ca="1" si="331"/>
        <v>5</v>
      </c>
      <c r="S1665" s="44" t="str">
        <f t="shared" ca="1" si="332"/>
        <v>GROWTH</v>
      </c>
      <c r="T1665" s="46">
        <v>40</v>
      </c>
      <c r="U1665" s="46" t="str">
        <f t="shared" ca="1" si="333"/>
        <v>Dec</v>
      </c>
      <c r="V1665" s="42">
        <v>40</v>
      </c>
      <c r="W1665" s="47">
        <f t="shared" si="334"/>
        <v>-10</v>
      </c>
      <c r="X1665" s="48">
        <f t="shared" ca="1" si="335"/>
        <v>-0.25</v>
      </c>
      <c r="Y1665" s="47" t="str">
        <f t="shared" ca="1" si="336"/>
        <v>DEGROWTH</v>
      </c>
      <c r="Z1665" s="50">
        <v>0</v>
      </c>
      <c r="AA1665" s="50">
        <f t="shared" si="337"/>
        <v>0</v>
      </c>
      <c r="AB1665" s="27">
        <v>1000003080</v>
      </c>
    </row>
    <row r="1666" spans="1:28" s="27" customFormat="1" ht="13.8" hidden="1">
      <c r="A1666" s="7" t="s">
        <v>3061</v>
      </c>
      <c r="B1666" s="61" t="s">
        <v>92</v>
      </c>
      <c r="C1666" s="65" t="s">
        <v>3435</v>
      </c>
      <c r="D1666" s="59">
        <v>1000003405</v>
      </c>
      <c r="E1666" s="58" t="s">
        <v>3436</v>
      </c>
      <c r="F1666" s="40">
        <v>44985</v>
      </c>
      <c r="G1666" s="40" t="str">
        <f t="shared" si="325"/>
        <v>-</v>
      </c>
      <c r="H1666" s="40"/>
      <c r="I1666" s="41">
        <v>0</v>
      </c>
      <c r="J1666" s="41">
        <f t="shared" ca="1" si="326"/>
        <v>0</v>
      </c>
      <c r="K1666" s="42">
        <v>0</v>
      </c>
      <c r="L1666" s="43">
        <f t="shared" ca="1" si="327"/>
        <v>0</v>
      </c>
      <c r="M1666" s="43" t="str">
        <f t="shared" ca="1" si="328"/>
        <v>-</v>
      </c>
      <c r="N1666" s="44">
        <v>0</v>
      </c>
      <c r="O1666" s="45" t="str">
        <f t="shared" ca="1" si="329"/>
        <v>Nov</v>
      </c>
      <c r="P1666" s="42">
        <v>0</v>
      </c>
      <c r="Q1666" s="44">
        <f t="shared" si="330"/>
        <v>0</v>
      </c>
      <c r="R1666" s="45">
        <f t="shared" ca="1" si="331"/>
        <v>0</v>
      </c>
      <c r="S1666" s="44" t="b">
        <f t="shared" si="332"/>
        <v>0</v>
      </c>
      <c r="T1666" s="46">
        <v>11.5</v>
      </c>
      <c r="U1666" s="46" t="str">
        <f t="shared" ca="1" si="333"/>
        <v>Dec</v>
      </c>
      <c r="V1666" s="42">
        <v>11.5</v>
      </c>
      <c r="W1666" s="47">
        <f t="shared" si="334"/>
        <v>-11.5</v>
      </c>
      <c r="X1666" s="48">
        <f t="shared" ca="1" si="335"/>
        <v>-1</v>
      </c>
      <c r="Y1666" s="47" t="str">
        <f t="shared" ca="1" si="336"/>
        <v>DEGROWTH</v>
      </c>
      <c r="Z1666" s="50">
        <v>1</v>
      </c>
      <c r="AA1666" s="50">
        <f t="shared" si="337"/>
        <v>0</v>
      </c>
      <c r="AB1666" s="27">
        <v>1000003405</v>
      </c>
    </row>
    <row r="1667" spans="1:28" s="27" customFormat="1" ht="13.8" hidden="1">
      <c r="A1667" s="7" t="s">
        <v>3061</v>
      </c>
      <c r="B1667" s="61" t="s">
        <v>92</v>
      </c>
      <c r="C1667" s="65" t="s">
        <v>3437</v>
      </c>
      <c r="D1667" s="59">
        <v>1000003551</v>
      </c>
      <c r="E1667" s="58" t="s">
        <v>3438</v>
      </c>
      <c r="F1667" s="40">
        <v>45071</v>
      </c>
      <c r="G1667" s="40" t="str">
        <f t="shared" ref="G1667:G1730" si="338">IF(I1667&gt;0,"Targeted Dealer","-")</f>
        <v>Targeted Dealer</v>
      </c>
      <c r="H1667" s="40"/>
      <c r="I1667" s="41">
        <v>30</v>
      </c>
      <c r="J1667" s="41">
        <f t="shared" ca="1" si="326"/>
        <v>660.9677419354839</v>
      </c>
      <c r="K1667" s="42">
        <v>0</v>
      </c>
      <c r="L1667" s="43">
        <f t="shared" ca="1" si="327"/>
        <v>-660.9677419354839</v>
      </c>
      <c r="M1667" s="43">
        <f t="shared" ca="1" si="328"/>
        <v>0</v>
      </c>
      <c r="N1667" s="44">
        <v>12</v>
      </c>
      <c r="O1667" s="45" t="str">
        <f t="shared" ca="1" si="329"/>
        <v>Nov</v>
      </c>
      <c r="P1667" s="42">
        <v>12</v>
      </c>
      <c r="Q1667" s="44">
        <f t="shared" si="330"/>
        <v>-12</v>
      </c>
      <c r="R1667" s="45">
        <f t="shared" ca="1" si="331"/>
        <v>-1</v>
      </c>
      <c r="S1667" s="44" t="str">
        <f t="shared" ca="1" si="332"/>
        <v>DEGROWTH</v>
      </c>
      <c r="T1667" s="46">
        <v>13</v>
      </c>
      <c r="U1667" s="46" t="str">
        <f t="shared" ca="1" si="333"/>
        <v>Dec</v>
      </c>
      <c r="V1667" s="42">
        <v>13</v>
      </c>
      <c r="W1667" s="47">
        <f t="shared" si="334"/>
        <v>-13</v>
      </c>
      <c r="X1667" s="48">
        <f t="shared" ca="1" si="335"/>
        <v>-1</v>
      </c>
      <c r="Y1667" s="47" t="str">
        <f t="shared" ca="1" si="336"/>
        <v>DEGROWTH</v>
      </c>
      <c r="Z1667" s="50">
        <v>1</v>
      </c>
      <c r="AA1667" s="50">
        <f t="shared" si="337"/>
        <v>0</v>
      </c>
      <c r="AB1667" s="27">
        <v>1000003551</v>
      </c>
    </row>
    <row r="1668" spans="1:28" s="27" customFormat="1" ht="13.8" hidden="1">
      <c r="A1668" s="7" t="s">
        <v>3061</v>
      </c>
      <c r="B1668" s="61" t="s">
        <v>92</v>
      </c>
      <c r="C1668" s="65" t="s">
        <v>3439</v>
      </c>
      <c r="D1668" s="59">
        <v>1000003556</v>
      </c>
      <c r="E1668" s="58" t="s">
        <v>3440</v>
      </c>
      <c r="F1668" s="40">
        <v>45072</v>
      </c>
      <c r="G1668" s="40" t="str">
        <f t="shared" si="338"/>
        <v>Targeted Dealer</v>
      </c>
      <c r="H1668" s="40" t="s">
        <v>113</v>
      </c>
      <c r="I1668" s="41">
        <v>130</v>
      </c>
      <c r="J1668" s="41">
        <f t="shared" ref="J1668:J1731" ca="1" si="339">I1668/$J$1*$E$1</f>
        <v>2864.1935483870966</v>
      </c>
      <c r="K1668" s="42">
        <v>203</v>
      </c>
      <c r="L1668" s="43">
        <f t="shared" ref="L1668:L1731" ca="1" si="340">K1668-J1668</f>
        <v>-2661.1935483870966</v>
      </c>
      <c r="M1668" s="43">
        <f t="shared" ref="M1668:M1731" ca="1" si="341">IFERROR((K1668/J1668%),"-")</f>
        <v>7.0875098547133693</v>
      </c>
      <c r="N1668" s="44">
        <v>150</v>
      </c>
      <c r="O1668" s="45" t="str">
        <f t="shared" ref="O1668:O1731" ca="1" si="342">IF(F1668&lt;=$P$2,"Nov","")</f>
        <v>Nov</v>
      </c>
      <c r="P1668" s="42">
        <v>150</v>
      </c>
      <c r="Q1668" s="44">
        <f t="shared" ref="Q1668:Q1731" si="343">K1668-P1668</f>
        <v>53</v>
      </c>
      <c r="R1668" s="45">
        <f t="shared" ref="R1668:R1731" ca="1" si="344">IFERROR(IF(O1668="Nov",(K1668/P1668-1)),0)</f>
        <v>0.35333333333333328</v>
      </c>
      <c r="S1668" s="44" t="str">
        <f t="shared" ref="S1668:S1731" ca="1" si="345">IF(N1668&gt;0,IF(O1668="","-",IF(R1668&lt;0%,"DEGROWTH","GROWTH")))</f>
        <v>GROWTH</v>
      </c>
      <c r="T1668" s="46">
        <v>121</v>
      </c>
      <c r="U1668" s="46" t="str">
        <f t="shared" ref="U1668:U1731" ca="1" si="346">IF(F1668&lt;=$V$2,"Dec","")</f>
        <v>Dec</v>
      </c>
      <c r="V1668" s="42">
        <v>121</v>
      </c>
      <c r="W1668" s="47">
        <f t="shared" ref="W1668:W1731" si="347">K1668-V1668</f>
        <v>82</v>
      </c>
      <c r="X1668" s="48">
        <f t="shared" ref="X1668:X1731" ca="1" si="348">IFERROR(IF(U1668="Dec",(K1668/V1668-1)),0)</f>
        <v>0.6776859504132231</v>
      </c>
      <c r="Y1668" s="47" t="str">
        <f t="shared" ref="Y1668:Y1731" ca="1" si="349">IF(T1668&gt;0,IF(U1668="","-",IF(X1668&lt;0%,"DEGROWTH","GROWTH")))</f>
        <v>GROWTH</v>
      </c>
      <c r="Z1668" s="50">
        <v>0</v>
      </c>
      <c r="AA1668" s="50">
        <f t="shared" ref="AA1668:AA1731" si="350">IF(H1668&gt;0,1,0)</f>
        <v>1</v>
      </c>
      <c r="AB1668" s="27">
        <v>1000003556</v>
      </c>
    </row>
    <row r="1669" spans="1:28" s="27" customFormat="1" ht="13.8" hidden="1">
      <c r="A1669" s="39" t="s">
        <v>2568</v>
      </c>
      <c r="B1669" s="63" t="s">
        <v>84</v>
      </c>
      <c r="C1669" s="63" t="s">
        <v>3441</v>
      </c>
      <c r="D1669" s="63">
        <v>1000004107</v>
      </c>
      <c r="E1669" s="63" t="s">
        <v>3442</v>
      </c>
      <c r="F1669" s="40">
        <v>45539</v>
      </c>
      <c r="G1669" s="40" t="str">
        <f t="shared" si="338"/>
        <v>Targeted Dealer</v>
      </c>
      <c r="H1669" s="50"/>
      <c r="I1669" s="41">
        <v>50</v>
      </c>
      <c r="J1669" s="41">
        <f t="shared" ca="1" si="339"/>
        <v>1101.6129032258063</v>
      </c>
      <c r="K1669" s="42">
        <v>15</v>
      </c>
      <c r="L1669" s="43">
        <f t="shared" ca="1" si="340"/>
        <v>-1086.6129032258063</v>
      </c>
      <c r="M1669" s="43">
        <f t="shared" ca="1" si="341"/>
        <v>1.3616398243045389</v>
      </c>
      <c r="N1669" s="44">
        <v>15</v>
      </c>
      <c r="O1669" s="45" t="str">
        <f t="shared" ca="1" si="342"/>
        <v>Nov</v>
      </c>
      <c r="P1669" s="42">
        <v>15</v>
      </c>
      <c r="Q1669" s="44">
        <f t="shared" si="343"/>
        <v>0</v>
      </c>
      <c r="R1669" s="45">
        <f t="shared" ca="1" si="344"/>
        <v>0</v>
      </c>
      <c r="S1669" s="44" t="str">
        <f t="shared" ca="1" si="345"/>
        <v>GROWTH</v>
      </c>
      <c r="T1669" s="46">
        <v>0</v>
      </c>
      <c r="U1669" s="46" t="str">
        <f t="shared" ca="1" si="346"/>
        <v>Dec</v>
      </c>
      <c r="V1669" s="42">
        <v>0</v>
      </c>
      <c r="W1669" s="47">
        <f t="shared" si="347"/>
        <v>15</v>
      </c>
      <c r="X1669" s="48">
        <f t="shared" ca="1" si="348"/>
        <v>0</v>
      </c>
      <c r="Y1669" s="47" t="b">
        <f t="shared" si="349"/>
        <v>0</v>
      </c>
      <c r="Z1669" s="50">
        <v>0</v>
      </c>
      <c r="AA1669" s="50">
        <f t="shared" si="350"/>
        <v>0</v>
      </c>
      <c r="AB1669" s="27">
        <v>1000004107</v>
      </c>
    </row>
    <row r="1670" spans="1:28" s="27" customFormat="1" ht="13.8" hidden="1">
      <c r="A1670" s="50" t="s">
        <v>1245</v>
      </c>
      <c r="B1670" s="63" t="s">
        <v>46</v>
      </c>
      <c r="C1670" s="63" t="s">
        <v>3443</v>
      </c>
      <c r="D1670" s="63">
        <v>1000004108</v>
      </c>
      <c r="E1670" s="63" t="s">
        <v>1789</v>
      </c>
      <c r="F1670" s="40">
        <v>45539</v>
      </c>
      <c r="G1670" s="40" t="str">
        <f t="shared" si="338"/>
        <v>Targeted Dealer</v>
      </c>
      <c r="H1670" s="50"/>
      <c r="I1670" s="41">
        <v>100</v>
      </c>
      <c r="J1670" s="41">
        <f t="shared" ca="1" si="339"/>
        <v>2203.2258064516127</v>
      </c>
      <c r="K1670" s="42">
        <v>102.5</v>
      </c>
      <c r="L1670" s="43">
        <f t="shared" ca="1" si="340"/>
        <v>-2100.7258064516127</v>
      </c>
      <c r="M1670" s="43">
        <f t="shared" ca="1" si="341"/>
        <v>4.6522693997071745</v>
      </c>
      <c r="N1670" s="44">
        <v>127</v>
      </c>
      <c r="O1670" s="45" t="str">
        <f t="shared" ca="1" si="342"/>
        <v>Nov</v>
      </c>
      <c r="P1670" s="42">
        <v>127</v>
      </c>
      <c r="Q1670" s="44">
        <f t="shared" si="343"/>
        <v>-24.5</v>
      </c>
      <c r="R1670" s="45">
        <f t="shared" ca="1" si="344"/>
        <v>-0.19291338582677164</v>
      </c>
      <c r="S1670" s="44" t="str">
        <f t="shared" ca="1" si="345"/>
        <v>DEGROWTH</v>
      </c>
      <c r="T1670" s="46">
        <v>0</v>
      </c>
      <c r="U1670" s="46" t="str">
        <f t="shared" ca="1" si="346"/>
        <v>Dec</v>
      </c>
      <c r="V1670" s="42">
        <v>0</v>
      </c>
      <c r="W1670" s="47">
        <f t="shared" si="347"/>
        <v>102.5</v>
      </c>
      <c r="X1670" s="48">
        <f t="shared" ca="1" si="348"/>
        <v>0</v>
      </c>
      <c r="Y1670" s="47" t="b">
        <f t="shared" si="349"/>
        <v>0</v>
      </c>
      <c r="Z1670" s="50">
        <v>0</v>
      </c>
      <c r="AA1670" s="50">
        <f t="shared" si="350"/>
        <v>0</v>
      </c>
      <c r="AB1670" s="27">
        <v>1000004108</v>
      </c>
    </row>
    <row r="1671" spans="1:28" s="27" customFormat="1" ht="13.8" hidden="1">
      <c r="A1671" s="50" t="s">
        <v>121</v>
      </c>
      <c r="B1671" s="63" t="s">
        <v>34</v>
      </c>
      <c r="C1671" s="63" t="s">
        <v>3444</v>
      </c>
      <c r="D1671" s="63">
        <v>1000004110</v>
      </c>
      <c r="E1671" s="63" t="s">
        <v>3445</v>
      </c>
      <c r="F1671" s="40">
        <v>45540</v>
      </c>
      <c r="G1671" s="40" t="str">
        <f t="shared" si="338"/>
        <v>Targeted Dealer</v>
      </c>
      <c r="H1671" s="50"/>
      <c r="I1671" s="41">
        <v>60</v>
      </c>
      <c r="J1671" s="41">
        <f t="shared" ca="1" si="339"/>
        <v>1321.9354838709678</v>
      </c>
      <c r="K1671" s="42">
        <v>85</v>
      </c>
      <c r="L1671" s="43">
        <f t="shared" ca="1" si="340"/>
        <v>-1236.9354838709678</v>
      </c>
      <c r="M1671" s="43">
        <f t="shared" ca="1" si="341"/>
        <v>6.429965836993655</v>
      </c>
      <c r="N1671" s="44">
        <v>45</v>
      </c>
      <c r="O1671" s="45" t="str">
        <f t="shared" ca="1" si="342"/>
        <v>Nov</v>
      </c>
      <c r="P1671" s="42">
        <v>45</v>
      </c>
      <c r="Q1671" s="44">
        <f t="shared" si="343"/>
        <v>40</v>
      </c>
      <c r="R1671" s="45">
        <f t="shared" ca="1" si="344"/>
        <v>0.88888888888888884</v>
      </c>
      <c r="S1671" s="44" t="str">
        <f t="shared" ca="1" si="345"/>
        <v>GROWTH</v>
      </c>
      <c r="T1671" s="46">
        <v>0</v>
      </c>
      <c r="U1671" s="46" t="str">
        <f t="shared" ca="1" si="346"/>
        <v>Dec</v>
      </c>
      <c r="V1671" s="42">
        <v>0</v>
      </c>
      <c r="W1671" s="47">
        <f t="shared" si="347"/>
        <v>85</v>
      </c>
      <c r="X1671" s="48">
        <f t="shared" ca="1" si="348"/>
        <v>0</v>
      </c>
      <c r="Y1671" s="47" t="b">
        <f t="shared" si="349"/>
        <v>0</v>
      </c>
      <c r="Z1671" s="50">
        <v>0</v>
      </c>
      <c r="AA1671" s="50">
        <f t="shared" si="350"/>
        <v>0</v>
      </c>
      <c r="AB1671" s="27">
        <v>1000004110</v>
      </c>
    </row>
    <row r="1672" spans="1:28" s="27" customFormat="1" ht="13.8" hidden="1">
      <c r="A1672" s="50" t="s">
        <v>121</v>
      </c>
      <c r="B1672" s="63" t="s">
        <v>613</v>
      </c>
      <c r="C1672" s="63" t="s">
        <v>3446</v>
      </c>
      <c r="D1672" s="63">
        <v>1000004111</v>
      </c>
      <c r="E1672" s="63" t="s">
        <v>3447</v>
      </c>
      <c r="F1672" s="40">
        <v>45540</v>
      </c>
      <c r="G1672" s="40" t="str">
        <f t="shared" si="338"/>
        <v>Targeted Dealer</v>
      </c>
      <c r="H1672" s="50"/>
      <c r="I1672" s="41">
        <v>86</v>
      </c>
      <c r="J1672" s="41">
        <f t="shared" ca="1" si="339"/>
        <v>1894.7741935483873</v>
      </c>
      <c r="K1672" s="42">
        <v>350.5</v>
      </c>
      <c r="L1672" s="43">
        <f t="shared" ca="1" si="340"/>
        <v>-1544.2741935483873</v>
      </c>
      <c r="M1672" s="43">
        <f t="shared" ca="1" si="341"/>
        <v>18.49824645033879</v>
      </c>
      <c r="N1672" s="44">
        <v>135</v>
      </c>
      <c r="O1672" s="45" t="str">
        <f t="shared" ca="1" si="342"/>
        <v>Nov</v>
      </c>
      <c r="P1672" s="42">
        <v>135</v>
      </c>
      <c r="Q1672" s="44">
        <f t="shared" si="343"/>
        <v>215.5</v>
      </c>
      <c r="R1672" s="45">
        <f t="shared" ca="1" si="344"/>
        <v>1.5962962962962961</v>
      </c>
      <c r="S1672" s="44" t="str">
        <f t="shared" ca="1" si="345"/>
        <v>GROWTH</v>
      </c>
      <c r="T1672" s="46">
        <v>0</v>
      </c>
      <c r="U1672" s="46" t="str">
        <f t="shared" ca="1" si="346"/>
        <v>Dec</v>
      </c>
      <c r="V1672" s="42">
        <v>0</v>
      </c>
      <c r="W1672" s="47">
        <f t="shared" si="347"/>
        <v>350.5</v>
      </c>
      <c r="X1672" s="48">
        <f t="shared" ca="1" si="348"/>
        <v>0</v>
      </c>
      <c r="Y1672" s="47" t="b">
        <f t="shared" si="349"/>
        <v>0</v>
      </c>
      <c r="Z1672" s="50">
        <v>0</v>
      </c>
      <c r="AA1672" s="50">
        <f t="shared" si="350"/>
        <v>0</v>
      </c>
      <c r="AB1672" s="27">
        <v>1000004111</v>
      </c>
    </row>
    <row r="1673" spans="1:28" s="27" customFormat="1" ht="13.8" hidden="1">
      <c r="A1673" s="50" t="s">
        <v>121</v>
      </c>
      <c r="B1673" s="63" t="s">
        <v>12</v>
      </c>
      <c r="C1673" s="63" t="s">
        <v>3448</v>
      </c>
      <c r="D1673" s="63">
        <v>1000004109</v>
      </c>
      <c r="E1673" s="63" t="s">
        <v>3449</v>
      </c>
      <c r="F1673" s="40">
        <v>45540</v>
      </c>
      <c r="G1673" s="40" t="str">
        <f t="shared" si="338"/>
        <v>Targeted Dealer</v>
      </c>
      <c r="H1673" s="50"/>
      <c r="I1673" s="41">
        <v>40</v>
      </c>
      <c r="J1673" s="41">
        <f t="shared" ca="1" si="339"/>
        <v>881.29032258064512</v>
      </c>
      <c r="K1673" s="42">
        <v>60</v>
      </c>
      <c r="L1673" s="43">
        <f t="shared" ca="1" si="340"/>
        <v>-821.29032258064512</v>
      </c>
      <c r="M1673" s="43">
        <f t="shared" ca="1" si="341"/>
        <v>6.8081991215226942</v>
      </c>
      <c r="N1673" s="44">
        <v>20</v>
      </c>
      <c r="O1673" s="45" t="str">
        <f t="shared" ca="1" si="342"/>
        <v>Nov</v>
      </c>
      <c r="P1673" s="42">
        <v>20</v>
      </c>
      <c r="Q1673" s="44">
        <f t="shared" si="343"/>
        <v>40</v>
      </c>
      <c r="R1673" s="45">
        <f t="shared" ca="1" si="344"/>
        <v>2</v>
      </c>
      <c r="S1673" s="44" t="str">
        <f t="shared" ca="1" si="345"/>
        <v>GROWTH</v>
      </c>
      <c r="T1673" s="46">
        <v>0</v>
      </c>
      <c r="U1673" s="46" t="str">
        <f t="shared" ca="1" si="346"/>
        <v>Dec</v>
      </c>
      <c r="V1673" s="42">
        <v>0</v>
      </c>
      <c r="W1673" s="47">
        <f t="shared" si="347"/>
        <v>60</v>
      </c>
      <c r="X1673" s="48">
        <f t="shared" ca="1" si="348"/>
        <v>0</v>
      </c>
      <c r="Y1673" s="47" t="b">
        <f t="shared" si="349"/>
        <v>0</v>
      </c>
      <c r="Z1673" s="50">
        <v>0</v>
      </c>
      <c r="AA1673" s="50">
        <f t="shared" si="350"/>
        <v>0</v>
      </c>
      <c r="AB1673" s="27">
        <v>1000004109</v>
      </c>
    </row>
    <row r="1674" spans="1:28" s="27" customFormat="1" ht="13.8" hidden="1">
      <c r="A1674" s="50" t="s">
        <v>1245</v>
      </c>
      <c r="B1674" s="63" t="s">
        <v>43</v>
      </c>
      <c r="C1674" s="63" t="s">
        <v>3450</v>
      </c>
      <c r="D1674" s="63">
        <v>1000004112</v>
      </c>
      <c r="E1674" s="63" t="s">
        <v>3451</v>
      </c>
      <c r="F1674" s="40">
        <v>45541</v>
      </c>
      <c r="G1674" s="40" t="str">
        <f t="shared" si="338"/>
        <v>Targeted Dealer</v>
      </c>
      <c r="H1674" s="50"/>
      <c r="I1674" s="41">
        <v>50</v>
      </c>
      <c r="J1674" s="41">
        <f t="shared" ca="1" si="339"/>
        <v>1101.6129032258063</v>
      </c>
      <c r="K1674" s="42">
        <v>70</v>
      </c>
      <c r="L1674" s="43">
        <f t="shared" ca="1" si="340"/>
        <v>-1031.6129032258063</v>
      </c>
      <c r="M1674" s="43">
        <f t="shared" ca="1" si="341"/>
        <v>6.354319180087848</v>
      </c>
      <c r="N1674" s="44">
        <v>37.5</v>
      </c>
      <c r="O1674" s="45" t="str">
        <f t="shared" ca="1" si="342"/>
        <v>Nov</v>
      </c>
      <c r="P1674" s="42">
        <v>37.5</v>
      </c>
      <c r="Q1674" s="44">
        <f t="shared" si="343"/>
        <v>32.5</v>
      </c>
      <c r="R1674" s="45">
        <f t="shared" ca="1" si="344"/>
        <v>0.8666666666666667</v>
      </c>
      <c r="S1674" s="44" t="str">
        <f t="shared" ca="1" si="345"/>
        <v>GROWTH</v>
      </c>
      <c r="T1674" s="46">
        <v>0</v>
      </c>
      <c r="U1674" s="46" t="str">
        <f t="shared" ca="1" si="346"/>
        <v>Dec</v>
      </c>
      <c r="V1674" s="42">
        <v>0</v>
      </c>
      <c r="W1674" s="47">
        <f t="shared" si="347"/>
        <v>70</v>
      </c>
      <c r="X1674" s="48">
        <f t="shared" ca="1" si="348"/>
        <v>0</v>
      </c>
      <c r="Y1674" s="47" t="b">
        <f t="shared" si="349"/>
        <v>0</v>
      </c>
      <c r="Z1674" s="50">
        <v>0</v>
      </c>
      <c r="AA1674" s="50">
        <f t="shared" si="350"/>
        <v>0</v>
      </c>
      <c r="AB1674" s="27">
        <v>1000004112</v>
      </c>
    </row>
    <row r="1675" spans="1:28" s="27" customFormat="1" ht="13.8" hidden="1">
      <c r="A1675" s="50" t="s">
        <v>3061</v>
      </c>
      <c r="B1675" s="63" t="s">
        <v>94</v>
      </c>
      <c r="C1675" s="63" t="s">
        <v>3452</v>
      </c>
      <c r="D1675" s="63">
        <v>1000002769</v>
      </c>
      <c r="E1675" s="63" t="s">
        <v>3453</v>
      </c>
      <c r="F1675" s="40">
        <v>44685</v>
      </c>
      <c r="G1675" s="40" t="str">
        <f t="shared" si="338"/>
        <v>Targeted Dealer</v>
      </c>
      <c r="H1675" s="50"/>
      <c r="I1675" s="41">
        <v>25</v>
      </c>
      <c r="J1675" s="41">
        <f t="shared" ca="1" si="339"/>
        <v>550.80645161290317</v>
      </c>
      <c r="K1675" s="42">
        <v>0</v>
      </c>
      <c r="L1675" s="43">
        <f t="shared" ca="1" si="340"/>
        <v>-550.80645161290317</v>
      </c>
      <c r="M1675" s="43">
        <f t="shared" ca="1" si="341"/>
        <v>0</v>
      </c>
      <c r="N1675" s="44">
        <v>0</v>
      </c>
      <c r="O1675" s="45" t="str">
        <f t="shared" ca="1" si="342"/>
        <v>Nov</v>
      </c>
      <c r="P1675" s="42">
        <v>0</v>
      </c>
      <c r="Q1675" s="44">
        <f t="shared" si="343"/>
        <v>0</v>
      </c>
      <c r="R1675" s="45">
        <f t="shared" ca="1" si="344"/>
        <v>0</v>
      </c>
      <c r="S1675" s="44" t="b">
        <f t="shared" si="345"/>
        <v>0</v>
      </c>
      <c r="T1675" s="46">
        <v>0</v>
      </c>
      <c r="U1675" s="46" t="str">
        <f t="shared" ca="1" si="346"/>
        <v>Dec</v>
      </c>
      <c r="V1675" s="42">
        <v>0</v>
      </c>
      <c r="W1675" s="47">
        <f t="shared" si="347"/>
        <v>0</v>
      </c>
      <c r="X1675" s="48">
        <f t="shared" ca="1" si="348"/>
        <v>0</v>
      </c>
      <c r="Y1675" s="47" t="b">
        <f t="shared" si="349"/>
        <v>0</v>
      </c>
      <c r="Z1675" s="50">
        <v>1</v>
      </c>
      <c r="AA1675" s="50">
        <f t="shared" si="350"/>
        <v>0</v>
      </c>
      <c r="AB1675" s="27">
        <v>1000002769</v>
      </c>
    </row>
    <row r="1676" spans="1:28" s="27" customFormat="1" ht="13.8" hidden="1">
      <c r="A1676" s="50" t="s">
        <v>121</v>
      </c>
      <c r="B1676" s="63" t="s">
        <v>18</v>
      </c>
      <c r="C1676" s="63" t="s">
        <v>3454</v>
      </c>
      <c r="D1676" s="63">
        <v>1000002901</v>
      </c>
      <c r="E1676" s="63" t="s">
        <v>3455</v>
      </c>
      <c r="F1676" s="40">
        <v>44799</v>
      </c>
      <c r="G1676" s="40" t="str">
        <f t="shared" si="338"/>
        <v>Targeted Dealer</v>
      </c>
      <c r="H1676" s="50"/>
      <c r="I1676" s="41">
        <v>120</v>
      </c>
      <c r="J1676" s="41">
        <f t="shared" ca="1" si="339"/>
        <v>2643.8709677419356</v>
      </c>
      <c r="K1676" s="42">
        <v>271.8</v>
      </c>
      <c r="L1676" s="43">
        <f t="shared" ca="1" si="340"/>
        <v>-2372.0709677419354</v>
      </c>
      <c r="M1676" s="43">
        <f t="shared" ca="1" si="341"/>
        <v>10.280380673499268</v>
      </c>
      <c r="N1676" s="44">
        <v>220</v>
      </c>
      <c r="O1676" s="45" t="str">
        <f t="shared" ca="1" si="342"/>
        <v>Nov</v>
      </c>
      <c r="P1676" s="42">
        <v>220</v>
      </c>
      <c r="Q1676" s="44">
        <f t="shared" si="343"/>
        <v>51.800000000000011</v>
      </c>
      <c r="R1676" s="45">
        <f t="shared" ca="1" si="344"/>
        <v>0.23545454545454558</v>
      </c>
      <c r="S1676" s="44" t="str">
        <f t="shared" ca="1" si="345"/>
        <v>GROWTH</v>
      </c>
      <c r="T1676" s="46">
        <v>0</v>
      </c>
      <c r="U1676" s="46" t="str">
        <f t="shared" ca="1" si="346"/>
        <v>Dec</v>
      </c>
      <c r="V1676" s="42">
        <v>0</v>
      </c>
      <c r="W1676" s="47">
        <f t="shared" si="347"/>
        <v>271.8</v>
      </c>
      <c r="X1676" s="48">
        <f t="shared" ca="1" si="348"/>
        <v>0</v>
      </c>
      <c r="Y1676" s="47" t="b">
        <f t="shared" si="349"/>
        <v>0</v>
      </c>
      <c r="Z1676" s="50">
        <v>0</v>
      </c>
      <c r="AA1676" s="50">
        <f t="shared" si="350"/>
        <v>0</v>
      </c>
      <c r="AB1676" s="27">
        <v>1000002901</v>
      </c>
    </row>
    <row r="1677" spans="1:28" s="27" customFormat="1" ht="13.8" hidden="1">
      <c r="A1677" s="7" t="s">
        <v>3061</v>
      </c>
      <c r="B1677" s="61" t="s">
        <v>90</v>
      </c>
      <c r="C1677" s="65" t="s">
        <v>3456</v>
      </c>
      <c r="D1677" s="59">
        <v>1000001476</v>
      </c>
      <c r="E1677" s="60" t="s">
        <v>3457</v>
      </c>
      <c r="F1677" s="40">
        <v>41449</v>
      </c>
      <c r="G1677" s="40" t="str">
        <f t="shared" si="338"/>
        <v>Targeted Dealer</v>
      </c>
      <c r="H1677" s="50"/>
      <c r="I1677" s="41">
        <v>105</v>
      </c>
      <c r="J1677" s="41">
        <f t="shared" ca="1" si="339"/>
        <v>2313.3870967741937</v>
      </c>
      <c r="K1677" s="42">
        <v>0</v>
      </c>
      <c r="L1677" s="43">
        <f t="shared" ca="1" si="340"/>
        <v>-2313.3870967741937</v>
      </c>
      <c r="M1677" s="43">
        <f t="shared" ca="1" si="341"/>
        <v>0</v>
      </c>
      <c r="N1677" s="44">
        <v>0</v>
      </c>
      <c r="O1677" s="45" t="str">
        <f t="shared" ca="1" si="342"/>
        <v>Nov</v>
      </c>
      <c r="P1677" s="42">
        <v>0</v>
      </c>
      <c r="Q1677" s="44">
        <f t="shared" si="343"/>
        <v>0</v>
      </c>
      <c r="R1677" s="45">
        <f t="shared" ca="1" si="344"/>
        <v>0</v>
      </c>
      <c r="S1677" s="44" t="b">
        <f t="shared" si="345"/>
        <v>0</v>
      </c>
      <c r="T1677" s="46">
        <v>0</v>
      </c>
      <c r="U1677" s="46" t="str">
        <f t="shared" ca="1" si="346"/>
        <v>Dec</v>
      </c>
      <c r="V1677" s="42">
        <v>0</v>
      </c>
      <c r="W1677" s="47">
        <f t="shared" si="347"/>
        <v>0</v>
      </c>
      <c r="X1677" s="48">
        <f t="shared" ca="1" si="348"/>
        <v>0</v>
      </c>
      <c r="Y1677" s="47" t="b">
        <f t="shared" si="349"/>
        <v>0</v>
      </c>
      <c r="Z1677" s="50">
        <v>1</v>
      </c>
      <c r="AA1677" s="50">
        <f t="shared" si="350"/>
        <v>0</v>
      </c>
      <c r="AB1677" s="27">
        <v>1000001476</v>
      </c>
    </row>
    <row r="1678" spans="1:28" s="27" customFormat="1" ht="13.8" hidden="1">
      <c r="A1678" s="50" t="s">
        <v>121</v>
      </c>
      <c r="B1678" s="63" t="s">
        <v>18</v>
      </c>
      <c r="C1678" s="63" t="s">
        <v>3458</v>
      </c>
      <c r="D1678" s="63">
        <v>1000004113</v>
      </c>
      <c r="E1678" s="63" t="s">
        <v>3459</v>
      </c>
      <c r="F1678" s="40">
        <v>45542</v>
      </c>
      <c r="G1678" s="40" t="str">
        <f t="shared" si="338"/>
        <v>-</v>
      </c>
      <c r="H1678" s="50"/>
      <c r="I1678" s="41">
        <v>0</v>
      </c>
      <c r="J1678" s="41">
        <f t="shared" ca="1" si="339"/>
        <v>0</v>
      </c>
      <c r="K1678" s="42">
        <v>100</v>
      </c>
      <c r="L1678" s="43">
        <f t="shared" ca="1" si="340"/>
        <v>100</v>
      </c>
      <c r="M1678" s="43" t="str">
        <f t="shared" ca="1" si="341"/>
        <v>-</v>
      </c>
      <c r="N1678" s="44">
        <v>40</v>
      </c>
      <c r="O1678" s="45" t="str">
        <f t="shared" ca="1" si="342"/>
        <v>Nov</v>
      </c>
      <c r="P1678" s="42">
        <v>40</v>
      </c>
      <c r="Q1678" s="44">
        <f t="shared" si="343"/>
        <v>60</v>
      </c>
      <c r="R1678" s="45">
        <f t="shared" ca="1" si="344"/>
        <v>1.5</v>
      </c>
      <c r="S1678" s="44" t="str">
        <f t="shared" ca="1" si="345"/>
        <v>GROWTH</v>
      </c>
      <c r="T1678" s="46">
        <v>0</v>
      </c>
      <c r="U1678" s="46" t="str">
        <f t="shared" ca="1" si="346"/>
        <v>Dec</v>
      </c>
      <c r="V1678" s="42">
        <v>0</v>
      </c>
      <c r="W1678" s="47">
        <f t="shared" si="347"/>
        <v>100</v>
      </c>
      <c r="X1678" s="48">
        <f t="shared" ca="1" si="348"/>
        <v>0</v>
      </c>
      <c r="Y1678" s="47" t="b">
        <f t="shared" si="349"/>
        <v>0</v>
      </c>
      <c r="Z1678" s="50">
        <v>0</v>
      </c>
      <c r="AA1678" s="50">
        <f t="shared" si="350"/>
        <v>0</v>
      </c>
      <c r="AB1678" s="27">
        <v>1000004113</v>
      </c>
    </row>
    <row r="1679" spans="1:28" s="27" customFormat="1" ht="13.8" hidden="1">
      <c r="A1679" s="39" t="s">
        <v>121</v>
      </c>
      <c r="B1679" s="58" t="s">
        <v>25</v>
      </c>
      <c r="C1679" s="59" t="s">
        <v>3460</v>
      </c>
      <c r="D1679" s="59">
        <v>1000000840</v>
      </c>
      <c r="E1679" s="60" t="s">
        <v>3461</v>
      </c>
      <c r="F1679" s="40">
        <v>44494</v>
      </c>
      <c r="G1679" s="40" t="str">
        <f t="shared" si="338"/>
        <v>Targeted Dealer</v>
      </c>
      <c r="H1679" s="50"/>
      <c r="I1679" s="41">
        <v>65</v>
      </c>
      <c r="J1679" s="41">
        <f t="shared" ca="1" si="339"/>
        <v>1432.0967741935483</v>
      </c>
      <c r="K1679" s="42">
        <v>0</v>
      </c>
      <c r="L1679" s="43">
        <f t="shared" ca="1" si="340"/>
        <v>-1432.0967741935483</v>
      </c>
      <c r="M1679" s="43">
        <f t="shared" ca="1" si="341"/>
        <v>0</v>
      </c>
      <c r="N1679" s="44">
        <v>10</v>
      </c>
      <c r="O1679" s="45" t="str">
        <f t="shared" ca="1" si="342"/>
        <v>Nov</v>
      </c>
      <c r="P1679" s="42">
        <v>10</v>
      </c>
      <c r="Q1679" s="44">
        <f t="shared" si="343"/>
        <v>-10</v>
      </c>
      <c r="R1679" s="45">
        <f t="shared" ca="1" si="344"/>
        <v>-1</v>
      </c>
      <c r="S1679" s="44" t="str">
        <f t="shared" ca="1" si="345"/>
        <v>DEGROWTH</v>
      </c>
      <c r="T1679" s="46">
        <v>0</v>
      </c>
      <c r="U1679" s="46" t="str">
        <f t="shared" ca="1" si="346"/>
        <v>Dec</v>
      </c>
      <c r="V1679" s="42">
        <v>0</v>
      </c>
      <c r="W1679" s="47">
        <f t="shared" si="347"/>
        <v>0</v>
      </c>
      <c r="X1679" s="48">
        <f t="shared" ca="1" si="348"/>
        <v>0</v>
      </c>
      <c r="Y1679" s="47" t="b">
        <f t="shared" si="349"/>
        <v>0</v>
      </c>
      <c r="Z1679" s="50">
        <v>1</v>
      </c>
      <c r="AA1679" s="50">
        <f t="shared" si="350"/>
        <v>0</v>
      </c>
      <c r="AB1679" s="27">
        <v>1000000840</v>
      </c>
    </row>
    <row r="1680" spans="1:28" s="27" customFormat="1" ht="13.8" hidden="1">
      <c r="A1680" s="50" t="s">
        <v>1245</v>
      </c>
      <c r="B1680" s="63" t="s">
        <v>57</v>
      </c>
      <c r="C1680" s="63" t="s">
        <v>3462</v>
      </c>
      <c r="D1680" s="63">
        <v>1000004114</v>
      </c>
      <c r="E1680" s="63" t="s">
        <v>3463</v>
      </c>
      <c r="F1680" s="40">
        <v>45544</v>
      </c>
      <c r="G1680" s="40" t="str">
        <f t="shared" si="338"/>
        <v>Targeted Dealer</v>
      </c>
      <c r="H1680" s="50"/>
      <c r="I1680" s="41">
        <v>50</v>
      </c>
      <c r="J1680" s="41">
        <f t="shared" ca="1" si="339"/>
        <v>1101.6129032258063</v>
      </c>
      <c r="K1680" s="42">
        <v>12.5</v>
      </c>
      <c r="L1680" s="43">
        <f t="shared" ca="1" si="340"/>
        <v>-1089.1129032258063</v>
      </c>
      <c r="M1680" s="43">
        <f t="shared" ca="1" si="341"/>
        <v>1.1346998535871158</v>
      </c>
      <c r="N1680" s="44">
        <v>28</v>
      </c>
      <c r="O1680" s="45" t="str">
        <f t="shared" ca="1" si="342"/>
        <v>Nov</v>
      </c>
      <c r="P1680" s="42">
        <v>28</v>
      </c>
      <c r="Q1680" s="44">
        <f t="shared" si="343"/>
        <v>-15.5</v>
      </c>
      <c r="R1680" s="45">
        <f t="shared" ca="1" si="344"/>
        <v>-0.5535714285714286</v>
      </c>
      <c r="S1680" s="44" t="str">
        <f t="shared" ca="1" si="345"/>
        <v>DEGROWTH</v>
      </c>
      <c r="T1680" s="46">
        <v>0</v>
      </c>
      <c r="U1680" s="46" t="str">
        <f t="shared" ca="1" si="346"/>
        <v>Dec</v>
      </c>
      <c r="V1680" s="42">
        <v>0</v>
      </c>
      <c r="W1680" s="47">
        <f t="shared" si="347"/>
        <v>12.5</v>
      </c>
      <c r="X1680" s="48">
        <f t="shared" ca="1" si="348"/>
        <v>0</v>
      </c>
      <c r="Y1680" s="47" t="b">
        <f t="shared" si="349"/>
        <v>0</v>
      </c>
      <c r="Z1680" s="50">
        <v>0</v>
      </c>
      <c r="AA1680" s="50">
        <f t="shared" si="350"/>
        <v>0</v>
      </c>
      <c r="AB1680" s="27">
        <v>1000004114</v>
      </c>
    </row>
    <row r="1681" spans="1:28" s="27" customFormat="1" ht="13.8" hidden="1">
      <c r="A1681" s="50" t="s">
        <v>1245</v>
      </c>
      <c r="B1681" s="63" t="s">
        <v>46</v>
      </c>
      <c r="C1681" s="63" t="s">
        <v>3464</v>
      </c>
      <c r="D1681" s="63">
        <v>1000004115</v>
      </c>
      <c r="E1681" s="63" t="s">
        <v>3465</v>
      </c>
      <c r="F1681" s="40">
        <v>45544</v>
      </c>
      <c r="G1681" s="40" t="str">
        <f t="shared" si="338"/>
        <v>Targeted Dealer</v>
      </c>
      <c r="H1681" s="50"/>
      <c r="I1681" s="41">
        <v>50</v>
      </c>
      <c r="J1681" s="41">
        <f t="shared" ca="1" si="339"/>
        <v>1101.6129032258063</v>
      </c>
      <c r="K1681" s="42">
        <v>50</v>
      </c>
      <c r="L1681" s="43">
        <f t="shared" ca="1" si="340"/>
        <v>-1051.6129032258063</v>
      </c>
      <c r="M1681" s="43">
        <f t="shared" ca="1" si="341"/>
        <v>4.5387994143484631</v>
      </c>
      <c r="N1681" s="44">
        <v>50</v>
      </c>
      <c r="O1681" s="45" t="str">
        <f t="shared" ca="1" si="342"/>
        <v>Nov</v>
      </c>
      <c r="P1681" s="42">
        <v>50</v>
      </c>
      <c r="Q1681" s="44">
        <f t="shared" si="343"/>
        <v>0</v>
      </c>
      <c r="R1681" s="45">
        <f t="shared" ca="1" si="344"/>
        <v>0</v>
      </c>
      <c r="S1681" s="44" t="str">
        <f t="shared" ca="1" si="345"/>
        <v>GROWTH</v>
      </c>
      <c r="T1681" s="46">
        <v>0</v>
      </c>
      <c r="U1681" s="46" t="str">
        <f t="shared" ca="1" si="346"/>
        <v>Dec</v>
      </c>
      <c r="V1681" s="42">
        <v>0</v>
      </c>
      <c r="W1681" s="47">
        <f t="shared" si="347"/>
        <v>50</v>
      </c>
      <c r="X1681" s="48">
        <f t="shared" ca="1" si="348"/>
        <v>0</v>
      </c>
      <c r="Y1681" s="47" t="b">
        <f t="shared" si="349"/>
        <v>0</v>
      </c>
      <c r="Z1681" s="50">
        <v>0</v>
      </c>
      <c r="AA1681" s="50">
        <f t="shared" si="350"/>
        <v>0</v>
      </c>
      <c r="AB1681" s="27">
        <v>1000004115</v>
      </c>
    </row>
    <row r="1682" spans="1:28" s="27" customFormat="1" ht="13.8" hidden="1">
      <c r="A1682" s="39" t="s">
        <v>121</v>
      </c>
      <c r="B1682" s="58" t="s">
        <v>37</v>
      </c>
      <c r="C1682" s="59" t="s">
        <v>3466</v>
      </c>
      <c r="D1682" s="59">
        <v>1000001029</v>
      </c>
      <c r="E1682" s="60" t="s">
        <v>3467</v>
      </c>
      <c r="F1682" s="40">
        <v>44305</v>
      </c>
      <c r="G1682" s="40" t="str">
        <f t="shared" si="338"/>
        <v>Targeted Dealer</v>
      </c>
      <c r="H1682" s="50"/>
      <c r="I1682" s="41">
        <v>70</v>
      </c>
      <c r="J1682" s="41">
        <f t="shared" ca="1" si="339"/>
        <v>1542.2580645161293</v>
      </c>
      <c r="K1682" s="42">
        <v>35</v>
      </c>
      <c r="L1682" s="43">
        <f t="shared" ca="1" si="340"/>
        <v>-1507.2580645161293</v>
      </c>
      <c r="M1682" s="43">
        <f t="shared" ca="1" si="341"/>
        <v>2.2693997071742311</v>
      </c>
      <c r="N1682" s="44">
        <v>0</v>
      </c>
      <c r="O1682" s="45" t="str">
        <f t="shared" ca="1" si="342"/>
        <v>Nov</v>
      </c>
      <c r="P1682" s="42">
        <v>0</v>
      </c>
      <c r="Q1682" s="44">
        <f t="shared" si="343"/>
        <v>35</v>
      </c>
      <c r="R1682" s="45">
        <f t="shared" ca="1" si="344"/>
        <v>0</v>
      </c>
      <c r="S1682" s="44" t="b">
        <f t="shared" si="345"/>
        <v>0</v>
      </c>
      <c r="T1682" s="46">
        <v>0</v>
      </c>
      <c r="U1682" s="46" t="str">
        <f t="shared" ca="1" si="346"/>
        <v>Dec</v>
      </c>
      <c r="V1682" s="42">
        <v>0</v>
      </c>
      <c r="W1682" s="47">
        <f t="shared" si="347"/>
        <v>35</v>
      </c>
      <c r="X1682" s="48">
        <f t="shared" ca="1" si="348"/>
        <v>0</v>
      </c>
      <c r="Y1682" s="47" t="b">
        <f t="shared" si="349"/>
        <v>0</v>
      </c>
      <c r="Z1682" s="50">
        <v>0</v>
      </c>
      <c r="AA1682" s="50">
        <f t="shared" si="350"/>
        <v>0</v>
      </c>
      <c r="AB1682" s="27">
        <v>1000001029</v>
      </c>
    </row>
    <row r="1683" spans="1:28" s="27" customFormat="1" ht="13.8" hidden="1">
      <c r="A1683" s="39" t="s">
        <v>1245</v>
      </c>
      <c r="B1683" s="58" t="s">
        <v>48</v>
      </c>
      <c r="C1683" s="63" t="s">
        <v>3468</v>
      </c>
      <c r="D1683" s="63">
        <v>1000004116</v>
      </c>
      <c r="E1683" s="63" t="s">
        <v>3469</v>
      </c>
      <c r="F1683" s="40">
        <v>45547</v>
      </c>
      <c r="G1683" s="40" t="str">
        <f t="shared" si="338"/>
        <v>Targeted Dealer</v>
      </c>
      <c r="H1683" s="50"/>
      <c r="I1683" s="41">
        <v>65</v>
      </c>
      <c r="J1683" s="41">
        <f t="shared" ca="1" si="339"/>
        <v>1432.0967741935483</v>
      </c>
      <c r="K1683" s="42">
        <v>124</v>
      </c>
      <c r="L1683" s="43">
        <f t="shared" ca="1" si="340"/>
        <v>-1308.0967741935483</v>
      </c>
      <c r="M1683" s="43">
        <f t="shared" ca="1" si="341"/>
        <v>8.6586327289109146</v>
      </c>
      <c r="N1683" s="44">
        <v>116</v>
      </c>
      <c r="O1683" s="45" t="str">
        <f t="shared" ca="1" si="342"/>
        <v>Nov</v>
      </c>
      <c r="P1683" s="42">
        <v>116</v>
      </c>
      <c r="Q1683" s="44">
        <f t="shared" si="343"/>
        <v>8</v>
      </c>
      <c r="R1683" s="45">
        <f t="shared" ca="1" si="344"/>
        <v>6.8965517241379226E-2</v>
      </c>
      <c r="S1683" s="44" t="str">
        <f t="shared" ca="1" si="345"/>
        <v>GROWTH</v>
      </c>
      <c r="T1683" s="46">
        <v>0</v>
      </c>
      <c r="U1683" s="46" t="str">
        <f t="shared" ca="1" si="346"/>
        <v>Dec</v>
      </c>
      <c r="V1683" s="42">
        <v>0</v>
      </c>
      <c r="W1683" s="47">
        <f t="shared" si="347"/>
        <v>124</v>
      </c>
      <c r="X1683" s="48">
        <f t="shared" ca="1" si="348"/>
        <v>0</v>
      </c>
      <c r="Y1683" s="47" t="b">
        <f t="shared" si="349"/>
        <v>0</v>
      </c>
      <c r="Z1683" s="50">
        <v>0</v>
      </c>
      <c r="AA1683" s="50">
        <f t="shared" si="350"/>
        <v>0</v>
      </c>
      <c r="AB1683" s="27">
        <v>1000004116</v>
      </c>
    </row>
    <row r="1684" spans="1:28" s="27" customFormat="1" ht="13.8" hidden="1">
      <c r="A1684" s="39" t="s">
        <v>1245</v>
      </c>
      <c r="B1684" s="58" t="s">
        <v>53</v>
      </c>
      <c r="C1684" s="63" t="s">
        <v>3470</v>
      </c>
      <c r="D1684" s="63">
        <v>1000004117</v>
      </c>
      <c r="E1684" s="63" t="s">
        <v>3471</v>
      </c>
      <c r="F1684" s="40">
        <v>45547</v>
      </c>
      <c r="G1684" s="40" t="str">
        <f t="shared" si="338"/>
        <v>Targeted Dealer</v>
      </c>
      <c r="H1684" s="50"/>
      <c r="I1684" s="41">
        <v>30</v>
      </c>
      <c r="J1684" s="41">
        <f t="shared" ca="1" si="339"/>
        <v>660.9677419354839</v>
      </c>
      <c r="K1684" s="42">
        <v>50</v>
      </c>
      <c r="L1684" s="43">
        <f t="shared" ca="1" si="340"/>
        <v>-610.9677419354839</v>
      </c>
      <c r="M1684" s="43">
        <f t="shared" ca="1" si="341"/>
        <v>7.5646656905807701</v>
      </c>
      <c r="N1684" s="44">
        <v>20</v>
      </c>
      <c r="O1684" s="45" t="str">
        <f t="shared" ca="1" si="342"/>
        <v>Nov</v>
      </c>
      <c r="P1684" s="42">
        <v>20</v>
      </c>
      <c r="Q1684" s="44">
        <f t="shared" si="343"/>
        <v>30</v>
      </c>
      <c r="R1684" s="45">
        <f t="shared" ca="1" si="344"/>
        <v>1.5</v>
      </c>
      <c r="S1684" s="44" t="str">
        <f t="shared" ca="1" si="345"/>
        <v>GROWTH</v>
      </c>
      <c r="T1684" s="46">
        <v>0</v>
      </c>
      <c r="U1684" s="46" t="str">
        <f t="shared" ca="1" si="346"/>
        <v>Dec</v>
      </c>
      <c r="V1684" s="42">
        <v>0</v>
      </c>
      <c r="W1684" s="47">
        <f t="shared" si="347"/>
        <v>50</v>
      </c>
      <c r="X1684" s="48">
        <f t="shared" ca="1" si="348"/>
        <v>0</v>
      </c>
      <c r="Y1684" s="47" t="b">
        <f t="shared" si="349"/>
        <v>0</v>
      </c>
      <c r="Z1684" s="50">
        <v>0</v>
      </c>
      <c r="AA1684" s="50">
        <f t="shared" si="350"/>
        <v>0</v>
      </c>
      <c r="AB1684" s="27">
        <v>1000004117</v>
      </c>
    </row>
    <row r="1685" spans="1:28" s="27" customFormat="1" ht="13.8" hidden="1">
      <c r="A1685" s="39" t="s">
        <v>1245</v>
      </c>
      <c r="B1685" s="58" t="s">
        <v>52</v>
      </c>
      <c r="C1685" s="63" t="s">
        <v>3472</v>
      </c>
      <c r="D1685" s="63">
        <v>1000004118</v>
      </c>
      <c r="E1685" s="63" t="s">
        <v>3473</v>
      </c>
      <c r="F1685" s="40">
        <v>45547</v>
      </c>
      <c r="G1685" s="40" t="str">
        <f t="shared" si="338"/>
        <v>Targeted Dealer</v>
      </c>
      <c r="H1685" s="50"/>
      <c r="I1685" s="41">
        <v>160</v>
      </c>
      <c r="J1685" s="41">
        <f t="shared" ca="1" si="339"/>
        <v>3525.1612903225805</v>
      </c>
      <c r="K1685" s="42">
        <v>200</v>
      </c>
      <c r="L1685" s="43">
        <f t="shared" ca="1" si="340"/>
        <v>-3325.1612903225805</v>
      </c>
      <c r="M1685" s="43">
        <f t="shared" ca="1" si="341"/>
        <v>5.6734992679355782</v>
      </c>
      <c r="N1685" s="44">
        <v>135</v>
      </c>
      <c r="O1685" s="45" t="str">
        <f t="shared" ca="1" si="342"/>
        <v>Nov</v>
      </c>
      <c r="P1685" s="42">
        <v>135</v>
      </c>
      <c r="Q1685" s="44">
        <f t="shared" si="343"/>
        <v>65</v>
      </c>
      <c r="R1685" s="45">
        <f t="shared" ca="1" si="344"/>
        <v>0.4814814814814814</v>
      </c>
      <c r="S1685" s="44" t="str">
        <f t="shared" ca="1" si="345"/>
        <v>GROWTH</v>
      </c>
      <c r="T1685" s="46">
        <v>0</v>
      </c>
      <c r="U1685" s="46" t="str">
        <f t="shared" ca="1" si="346"/>
        <v>Dec</v>
      </c>
      <c r="V1685" s="42">
        <v>0</v>
      </c>
      <c r="W1685" s="47">
        <f t="shared" si="347"/>
        <v>200</v>
      </c>
      <c r="X1685" s="48">
        <f t="shared" ca="1" si="348"/>
        <v>0</v>
      </c>
      <c r="Y1685" s="47" t="b">
        <f t="shared" si="349"/>
        <v>0</v>
      </c>
      <c r="Z1685" s="50">
        <v>0</v>
      </c>
      <c r="AA1685" s="50">
        <f t="shared" si="350"/>
        <v>0</v>
      </c>
      <c r="AB1685" s="27">
        <v>1000004118</v>
      </c>
    </row>
    <row r="1686" spans="1:28" s="27" customFormat="1" ht="13.8" hidden="1">
      <c r="A1686" s="50" t="s">
        <v>1245</v>
      </c>
      <c r="B1686" s="63" t="s">
        <v>43</v>
      </c>
      <c r="C1686" s="63" t="s">
        <v>3474</v>
      </c>
      <c r="D1686" s="63">
        <v>1000004119</v>
      </c>
      <c r="E1686" s="63" t="s">
        <v>3475</v>
      </c>
      <c r="F1686" s="40">
        <v>45548</v>
      </c>
      <c r="G1686" s="40" t="str">
        <f t="shared" si="338"/>
        <v>Targeted Dealer</v>
      </c>
      <c r="H1686" s="50"/>
      <c r="I1686" s="41">
        <v>130</v>
      </c>
      <c r="J1686" s="41">
        <f t="shared" ca="1" si="339"/>
        <v>2864.1935483870966</v>
      </c>
      <c r="K1686" s="42">
        <v>100</v>
      </c>
      <c r="L1686" s="43">
        <f t="shared" ca="1" si="340"/>
        <v>-2764.1935483870966</v>
      </c>
      <c r="M1686" s="43">
        <f t="shared" ca="1" si="341"/>
        <v>3.4913841648834332</v>
      </c>
      <c r="N1686" s="44">
        <v>150</v>
      </c>
      <c r="O1686" s="45" t="str">
        <f t="shared" ca="1" si="342"/>
        <v>Nov</v>
      </c>
      <c r="P1686" s="42">
        <v>150</v>
      </c>
      <c r="Q1686" s="44">
        <f t="shared" si="343"/>
        <v>-50</v>
      </c>
      <c r="R1686" s="45">
        <f t="shared" ca="1" si="344"/>
        <v>-0.33333333333333337</v>
      </c>
      <c r="S1686" s="44" t="str">
        <f t="shared" ca="1" si="345"/>
        <v>DEGROWTH</v>
      </c>
      <c r="T1686" s="46">
        <v>0</v>
      </c>
      <c r="U1686" s="46" t="str">
        <f t="shared" ca="1" si="346"/>
        <v>Dec</v>
      </c>
      <c r="V1686" s="42">
        <v>0</v>
      </c>
      <c r="W1686" s="47">
        <f t="shared" si="347"/>
        <v>100</v>
      </c>
      <c r="X1686" s="48">
        <f t="shared" ca="1" si="348"/>
        <v>0</v>
      </c>
      <c r="Y1686" s="47" t="b">
        <f t="shared" si="349"/>
        <v>0</v>
      </c>
      <c r="Z1686" s="50">
        <v>0</v>
      </c>
      <c r="AA1686" s="50">
        <f t="shared" si="350"/>
        <v>0</v>
      </c>
      <c r="AB1686" s="27">
        <v>1000004119</v>
      </c>
    </row>
    <row r="1687" spans="1:28" s="27" customFormat="1" ht="13.8" hidden="1">
      <c r="A1687" s="50" t="s">
        <v>121</v>
      </c>
      <c r="B1687" s="63" t="s">
        <v>25</v>
      </c>
      <c r="C1687" s="63" t="s">
        <v>3476</v>
      </c>
      <c r="D1687" s="63">
        <v>1000004120</v>
      </c>
      <c r="E1687" s="63" t="s">
        <v>3477</v>
      </c>
      <c r="F1687" s="40">
        <v>45548</v>
      </c>
      <c r="G1687" s="40" t="str">
        <f t="shared" si="338"/>
        <v>Targeted Dealer</v>
      </c>
      <c r="H1687" s="50"/>
      <c r="I1687" s="41">
        <v>50</v>
      </c>
      <c r="J1687" s="41">
        <f t="shared" ca="1" si="339"/>
        <v>1101.6129032258063</v>
      </c>
      <c r="K1687" s="42">
        <v>30</v>
      </c>
      <c r="L1687" s="43">
        <f t="shared" ca="1" si="340"/>
        <v>-1071.6129032258063</v>
      </c>
      <c r="M1687" s="43">
        <f t="shared" ca="1" si="341"/>
        <v>2.7232796486090778</v>
      </c>
      <c r="N1687" s="44">
        <v>25</v>
      </c>
      <c r="O1687" s="45" t="str">
        <f t="shared" ca="1" si="342"/>
        <v>Nov</v>
      </c>
      <c r="P1687" s="42">
        <v>25</v>
      </c>
      <c r="Q1687" s="44">
        <f t="shared" si="343"/>
        <v>5</v>
      </c>
      <c r="R1687" s="45">
        <f t="shared" ca="1" si="344"/>
        <v>0.19999999999999996</v>
      </c>
      <c r="S1687" s="44" t="str">
        <f t="shared" ca="1" si="345"/>
        <v>GROWTH</v>
      </c>
      <c r="T1687" s="46">
        <v>0</v>
      </c>
      <c r="U1687" s="46" t="str">
        <f t="shared" ca="1" si="346"/>
        <v>Dec</v>
      </c>
      <c r="V1687" s="42">
        <v>0</v>
      </c>
      <c r="W1687" s="47">
        <f t="shared" si="347"/>
        <v>30</v>
      </c>
      <c r="X1687" s="48">
        <f t="shared" ca="1" si="348"/>
        <v>0</v>
      </c>
      <c r="Y1687" s="47" t="b">
        <f t="shared" si="349"/>
        <v>0</v>
      </c>
      <c r="Z1687" s="50">
        <v>0</v>
      </c>
      <c r="AA1687" s="50">
        <f t="shared" si="350"/>
        <v>0</v>
      </c>
      <c r="AB1687" s="27">
        <v>1000004120</v>
      </c>
    </row>
    <row r="1688" spans="1:28" s="27" customFormat="1" ht="13.8" hidden="1">
      <c r="A1688" s="50" t="s">
        <v>1245</v>
      </c>
      <c r="B1688" s="63" t="s">
        <v>58</v>
      </c>
      <c r="C1688" s="63" t="s">
        <v>3478</v>
      </c>
      <c r="D1688" s="63">
        <v>1000001110</v>
      </c>
      <c r="E1688" s="63" t="s">
        <v>3479</v>
      </c>
      <c r="F1688" s="40">
        <v>44496</v>
      </c>
      <c r="G1688" s="40" t="str">
        <f t="shared" si="338"/>
        <v>Targeted Dealer</v>
      </c>
      <c r="H1688" s="50"/>
      <c r="I1688" s="41">
        <v>50</v>
      </c>
      <c r="J1688" s="41">
        <f t="shared" ca="1" si="339"/>
        <v>1101.6129032258063</v>
      </c>
      <c r="K1688" s="42">
        <v>0</v>
      </c>
      <c r="L1688" s="43">
        <f t="shared" ca="1" si="340"/>
        <v>-1101.6129032258063</v>
      </c>
      <c r="M1688" s="43">
        <f t="shared" ca="1" si="341"/>
        <v>0</v>
      </c>
      <c r="N1688" s="44">
        <v>0</v>
      </c>
      <c r="O1688" s="45" t="str">
        <f t="shared" ca="1" si="342"/>
        <v>Nov</v>
      </c>
      <c r="P1688" s="42">
        <v>0</v>
      </c>
      <c r="Q1688" s="44">
        <f t="shared" si="343"/>
        <v>0</v>
      </c>
      <c r="R1688" s="45">
        <f t="shared" ca="1" si="344"/>
        <v>0</v>
      </c>
      <c r="S1688" s="44" t="b">
        <f t="shared" si="345"/>
        <v>0</v>
      </c>
      <c r="T1688" s="46">
        <v>0</v>
      </c>
      <c r="U1688" s="46" t="str">
        <f t="shared" ca="1" si="346"/>
        <v>Dec</v>
      </c>
      <c r="V1688" s="42">
        <v>0</v>
      </c>
      <c r="W1688" s="47">
        <f t="shared" si="347"/>
        <v>0</v>
      </c>
      <c r="X1688" s="48">
        <f t="shared" ca="1" si="348"/>
        <v>0</v>
      </c>
      <c r="Y1688" s="47" t="b">
        <f t="shared" si="349"/>
        <v>0</v>
      </c>
      <c r="Z1688" s="50">
        <v>1</v>
      </c>
      <c r="AA1688" s="50">
        <f t="shared" si="350"/>
        <v>0</v>
      </c>
      <c r="AB1688" s="27">
        <v>1000001110</v>
      </c>
    </row>
    <row r="1689" spans="1:28" s="27" customFormat="1" ht="13.8" hidden="1">
      <c r="A1689" s="50" t="s">
        <v>1245</v>
      </c>
      <c r="B1689" s="63" t="s">
        <v>60</v>
      </c>
      <c r="C1689" s="63" t="s">
        <v>3480</v>
      </c>
      <c r="D1689" s="63">
        <v>1000004121</v>
      </c>
      <c r="E1689" s="63" t="s">
        <v>3481</v>
      </c>
      <c r="F1689" s="40">
        <v>45553</v>
      </c>
      <c r="G1689" s="40" t="str">
        <f t="shared" si="338"/>
        <v>Targeted Dealer</v>
      </c>
      <c r="H1689" s="50"/>
      <c r="I1689" s="41">
        <v>250</v>
      </c>
      <c r="J1689" s="41">
        <f t="shared" ca="1" si="339"/>
        <v>5508.0645161290322</v>
      </c>
      <c r="K1689" s="42">
        <v>204.8</v>
      </c>
      <c r="L1689" s="43">
        <f t="shared" ca="1" si="340"/>
        <v>-5303.264516129032</v>
      </c>
      <c r="M1689" s="43">
        <f t="shared" ca="1" si="341"/>
        <v>3.7181844802342612</v>
      </c>
      <c r="N1689" s="44">
        <v>195</v>
      </c>
      <c r="O1689" s="45" t="str">
        <f t="shared" ca="1" si="342"/>
        <v>Nov</v>
      </c>
      <c r="P1689" s="42">
        <v>195</v>
      </c>
      <c r="Q1689" s="44">
        <f t="shared" si="343"/>
        <v>9.8000000000000114</v>
      </c>
      <c r="R1689" s="45">
        <f t="shared" ca="1" si="344"/>
        <v>5.0256410256410255E-2</v>
      </c>
      <c r="S1689" s="44" t="str">
        <f t="shared" ca="1" si="345"/>
        <v>GROWTH</v>
      </c>
      <c r="T1689" s="46">
        <v>0</v>
      </c>
      <c r="U1689" s="46" t="str">
        <f t="shared" ca="1" si="346"/>
        <v>Dec</v>
      </c>
      <c r="V1689" s="42">
        <v>0</v>
      </c>
      <c r="W1689" s="47">
        <f t="shared" si="347"/>
        <v>204.8</v>
      </c>
      <c r="X1689" s="48">
        <f t="shared" ca="1" si="348"/>
        <v>0</v>
      </c>
      <c r="Y1689" s="47" t="b">
        <f t="shared" si="349"/>
        <v>0</v>
      </c>
      <c r="Z1689" s="50">
        <v>0</v>
      </c>
      <c r="AA1689" s="50">
        <f t="shared" si="350"/>
        <v>0</v>
      </c>
      <c r="AB1689" s="27">
        <v>1000004121</v>
      </c>
    </row>
    <row r="1690" spans="1:28" s="27" customFormat="1" ht="13.8" hidden="1">
      <c r="A1690" s="50" t="s">
        <v>1245</v>
      </c>
      <c r="B1690" s="63" t="s">
        <v>45</v>
      </c>
      <c r="C1690" s="63" t="s">
        <v>3482</v>
      </c>
      <c r="D1690" s="63">
        <v>1000004122</v>
      </c>
      <c r="E1690" s="63" t="s">
        <v>3483</v>
      </c>
      <c r="F1690" s="40">
        <v>45554</v>
      </c>
      <c r="G1690" s="40" t="str">
        <f t="shared" si="338"/>
        <v>Targeted Dealer</v>
      </c>
      <c r="H1690" s="50"/>
      <c r="I1690" s="41">
        <v>30</v>
      </c>
      <c r="J1690" s="41">
        <f t="shared" ca="1" si="339"/>
        <v>660.9677419354839</v>
      </c>
      <c r="K1690" s="42">
        <v>20</v>
      </c>
      <c r="L1690" s="43">
        <f t="shared" ca="1" si="340"/>
        <v>-640.9677419354839</v>
      </c>
      <c r="M1690" s="43">
        <f t="shared" ca="1" si="341"/>
        <v>3.0258662762323083</v>
      </c>
      <c r="N1690" s="44">
        <v>23</v>
      </c>
      <c r="O1690" s="45" t="str">
        <f t="shared" ca="1" si="342"/>
        <v>Nov</v>
      </c>
      <c r="P1690" s="42">
        <v>23</v>
      </c>
      <c r="Q1690" s="44">
        <f t="shared" si="343"/>
        <v>-3</v>
      </c>
      <c r="R1690" s="45">
        <f t="shared" ca="1" si="344"/>
        <v>-0.13043478260869568</v>
      </c>
      <c r="S1690" s="44" t="str">
        <f t="shared" ca="1" si="345"/>
        <v>DEGROWTH</v>
      </c>
      <c r="T1690" s="46">
        <v>0</v>
      </c>
      <c r="U1690" s="46" t="str">
        <f t="shared" ca="1" si="346"/>
        <v>Dec</v>
      </c>
      <c r="V1690" s="42">
        <v>0</v>
      </c>
      <c r="W1690" s="47">
        <f t="shared" si="347"/>
        <v>20</v>
      </c>
      <c r="X1690" s="48">
        <f t="shared" ca="1" si="348"/>
        <v>0</v>
      </c>
      <c r="Y1690" s="47" t="b">
        <f t="shared" si="349"/>
        <v>0</v>
      </c>
      <c r="Z1690" s="50">
        <v>0</v>
      </c>
      <c r="AA1690" s="50">
        <f t="shared" si="350"/>
        <v>0</v>
      </c>
      <c r="AB1690" s="27">
        <v>1000004122</v>
      </c>
    </row>
    <row r="1691" spans="1:28" s="27" customFormat="1" ht="13.8" hidden="1">
      <c r="A1691" s="50" t="s">
        <v>121</v>
      </c>
      <c r="B1691" s="63" t="s">
        <v>32</v>
      </c>
      <c r="C1691" s="63" t="s">
        <v>3484</v>
      </c>
      <c r="D1691" s="63">
        <v>1000004123</v>
      </c>
      <c r="E1691" s="63" t="s">
        <v>3485</v>
      </c>
      <c r="F1691" s="40">
        <v>45554</v>
      </c>
      <c r="G1691" s="40" t="str">
        <f t="shared" si="338"/>
        <v>Targeted Dealer</v>
      </c>
      <c r="H1691" s="50"/>
      <c r="I1691" s="41">
        <v>75</v>
      </c>
      <c r="J1691" s="41">
        <f t="shared" ca="1" si="339"/>
        <v>1652.4193548387098</v>
      </c>
      <c r="K1691" s="42">
        <v>206</v>
      </c>
      <c r="L1691" s="43">
        <f t="shared" ca="1" si="340"/>
        <v>-1446.4193548387098</v>
      </c>
      <c r="M1691" s="43">
        <f t="shared" ca="1" si="341"/>
        <v>12.466569058077111</v>
      </c>
      <c r="N1691" s="44">
        <v>156</v>
      </c>
      <c r="O1691" s="45" t="str">
        <f t="shared" ca="1" si="342"/>
        <v>Nov</v>
      </c>
      <c r="P1691" s="42">
        <v>156</v>
      </c>
      <c r="Q1691" s="44">
        <f t="shared" si="343"/>
        <v>50</v>
      </c>
      <c r="R1691" s="45">
        <f t="shared" ca="1" si="344"/>
        <v>0.32051282051282048</v>
      </c>
      <c r="S1691" s="44" t="str">
        <f t="shared" ca="1" si="345"/>
        <v>GROWTH</v>
      </c>
      <c r="T1691" s="46">
        <v>0</v>
      </c>
      <c r="U1691" s="46" t="str">
        <f t="shared" ca="1" si="346"/>
        <v>Dec</v>
      </c>
      <c r="V1691" s="42">
        <v>0</v>
      </c>
      <c r="W1691" s="47">
        <f t="shared" si="347"/>
        <v>206</v>
      </c>
      <c r="X1691" s="48">
        <f t="shared" ca="1" si="348"/>
        <v>0</v>
      </c>
      <c r="Y1691" s="47" t="b">
        <f t="shared" si="349"/>
        <v>0</v>
      </c>
      <c r="Z1691" s="50">
        <v>0</v>
      </c>
      <c r="AA1691" s="50">
        <f t="shared" si="350"/>
        <v>0</v>
      </c>
      <c r="AB1691" s="27">
        <v>1000004123</v>
      </c>
    </row>
    <row r="1692" spans="1:28" s="27" customFormat="1" ht="13.8" hidden="1">
      <c r="A1692" s="50" t="s">
        <v>3061</v>
      </c>
      <c r="B1692" s="63" t="s">
        <v>97</v>
      </c>
      <c r="C1692" s="63" t="s">
        <v>3486</v>
      </c>
      <c r="D1692" s="63">
        <v>1000004125</v>
      </c>
      <c r="E1692" s="63" t="s">
        <v>3487</v>
      </c>
      <c r="F1692" s="40">
        <v>45556</v>
      </c>
      <c r="G1692" s="40" t="str">
        <f t="shared" si="338"/>
        <v>Targeted Dealer</v>
      </c>
      <c r="H1692" s="50"/>
      <c r="I1692" s="41">
        <v>25</v>
      </c>
      <c r="J1692" s="41">
        <f t="shared" ca="1" si="339"/>
        <v>550.80645161290317</v>
      </c>
      <c r="K1692" s="42">
        <v>0</v>
      </c>
      <c r="L1692" s="43">
        <f t="shared" ca="1" si="340"/>
        <v>-550.80645161290317</v>
      </c>
      <c r="M1692" s="43">
        <f t="shared" ca="1" si="341"/>
        <v>0</v>
      </c>
      <c r="N1692" s="44">
        <v>0</v>
      </c>
      <c r="O1692" s="45" t="str">
        <f t="shared" ca="1" si="342"/>
        <v>Nov</v>
      </c>
      <c r="P1692" s="42">
        <v>0</v>
      </c>
      <c r="Q1692" s="44">
        <f t="shared" si="343"/>
        <v>0</v>
      </c>
      <c r="R1692" s="45">
        <f t="shared" ca="1" si="344"/>
        <v>0</v>
      </c>
      <c r="S1692" s="44" t="b">
        <f t="shared" si="345"/>
        <v>0</v>
      </c>
      <c r="T1692" s="46">
        <v>0</v>
      </c>
      <c r="U1692" s="46" t="str">
        <f t="shared" ca="1" si="346"/>
        <v>Dec</v>
      </c>
      <c r="V1692" s="42">
        <v>0</v>
      </c>
      <c r="W1692" s="47">
        <f t="shared" si="347"/>
        <v>0</v>
      </c>
      <c r="X1692" s="48">
        <f t="shared" ca="1" si="348"/>
        <v>0</v>
      </c>
      <c r="Y1692" s="47" t="b">
        <f t="shared" si="349"/>
        <v>0</v>
      </c>
      <c r="Z1692" s="50">
        <v>1</v>
      </c>
      <c r="AA1692" s="50">
        <f t="shared" si="350"/>
        <v>0</v>
      </c>
      <c r="AB1692" s="27">
        <v>1000004125</v>
      </c>
    </row>
    <row r="1693" spans="1:28" s="27" customFormat="1" ht="13.8" hidden="1">
      <c r="A1693" s="50" t="s">
        <v>1245</v>
      </c>
      <c r="B1693" s="63" t="s">
        <v>60</v>
      </c>
      <c r="C1693" s="63" t="s">
        <v>3488</v>
      </c>
      <c r="D1693" s="63">
        <v>1000004126</v>
      </c>
      <c r="E1693" s="63" t="s">
        <v>3489</v>
      </c>
      <c r="F1693" s="40">
        <v>45556</v>
      </c>
      <c r="G1693" s="40" t="str">
        <f t="shared" si="338"/>
        <v>Targeted Dealer</v>
      </c>
      <c r="H1693" s="50"/>
      <c r="I1693" s="41">
        <v>50</v>
      </c>
      <c r="J1693" s="41">
        <f t="shared" ca="1" si="339"/>
        <v>1101.6129032258063</v>
      </c>
      <c r="K1693" s="42">
        <v>10</v>
      </c>
      <c r="L1693" s="43">
        <f t="shared" ca="1" si="340"/>
        <v>-1091.6129032258063</v>
      </c>
      <c r="M1693" s="43">
        <f t="shared" ca="1" si="341"/>
        <v>0.90775988286969256</v>
      </c>
      <c r="N1693" s="44">
        <v>38</v>
      </c>
      <c r="O1693" s="45" t="str">
        <f t="shared" ca="1" si="342"/>
        <v>Nov</v>
      </c>
      <c r="P1693" s="42">
        <v>38</v>
      </c>
      <c r="Q1693" s="44">
        <f t="shared" si="343"/>
        <v>-28</v>
      </c>
      <c r="R1693" s="45">
        <f t="shared" ca="1" si="344"/>
        <v>-0.73684210526315796</v>
      </c>
      <c r="S1693" s="44" t="str">
        <f t="shared" ca="1" si="345"/>
        <v>DEGROWTH</v>
      </c>
      <c r="T1693" s="46">
        <v>0</v>
      </c>
      <c r="U1693" s="46" t="str">
        <f t="shared" ca="1" si="346"/>
        <v>Dec</v>
      </c>
      <c r="V1693" s="42">
        <v>0</v>
      </c>
      <c r="W1693" s="47">
        <f t="shared" si="347"/>
        <v>10</v>
      </c>
      <c r="X1693" s="48">
        <f t="shared" ca="1" si="348"/>
        <v>0</v>
      </c>
      <c r="Y1693" s="47" t="b">
        <f t="shared" si="349"/>
        <v>0</v>
      </c>
      <c r="Z1693" s="50">
        <v>1</v>
      </c>
      <c r="AA1693" s="50">
        <f t="shared" si="350"/>
        <v>0</v>
      </c>
      <c r="AB1693" s="27">
        <v>1000004126</v>
      </c>
    </row>
    <row r="1694" spans="1:28" s="27" customFormat="1" ht="13.8" hidden="1">
      <c r="A1694" s="50" t="s">
        <v>1245</v>
      </c>
      <c r="B1694" s="63" t="s">
        <v>62</v>
      </c>
      <c r="C1694" s="63" t="s">
        <v>3490</v>
      </c>
      <c r="D1694" s="63">
        <v>1000004124</v>
      </c>
      <c r="E1694" s="63" t="s">
        <v>3491</v>
      </c>
      <c r="F1694" s="40">
        <v>45556</v>
      </c>
      <c r="G1694" s="40" t="str">
        <f t="shared" si="338"/>
        <v>Targeted Dealer</v>
      </c>
      <c r="H1694" s="50"/>
      <c r="I1694" s="41">
        <v>50</v>
      </c>
      <c r="J1694" s="41">
        <f t="shared" ca="1" si="339"/>
        <v>1101.6129032258063</v>
      </c>
      <c r="K1694" s="42">
        <v>77.5</v>
      </c>
      <c r="L1694" s="43">
        <f t="shared" ca="1" si="340"/>
        <v>-1024.1129032258063</v>
      </c>
      <c r="M1694" s="43">
        <f t="shared" ca="1" si="341"/>
        <v>7.0351390922401178</v>
      </c>
      <c r="N1694" s="44">
        <v>75</v>
      </c>
      <c r="O1694" s="45" t="str">
        <f t="shared" ca="1" si="342"/>
        <v>Nov</v>
      </c>
      <c r="P1694" s="42">
        <v>75</v>
      </c>
      <c r="Q1694" s="44">
        <f t="shared" si="343"/>
        <v>2.5</v>
      </c>
      <c r="R1694" s="45">
        <f t="shared" ca="1" si="344"/>
        <v>3.3333333333333437E-2</v>
      </c>
      <c r="S1694" s="44" t="str">
        <f t="shared" ca="1" si="345"/>
        <v>GROWTH</v>
      </c>
      <c r="T1694" s="46">
        <v>0</v>
      </c>
      <c r="U1694" s="46" t="str">
        <f t="shared" ca="1" si="346"/>
        <v>Dec</v>
      </c>
      <c r="V1694" s="42">
        <v>0</v>
      </c>
      <c r="W1694" s="47">
        <f t="shared" si="347"/>
        <v>77.5</v>
      </c>
      <c r="X1694" s="48">
        <f t="shared" ca="1" si="348"/>
        <v>0</v>
      </c>
      <c r="Y1694" s="47" t="b">
        <f t="shared" si="349"/>
        <v>0</v>
      </c>
      <c r="Z1694" s="50">
        <v>0</v>
      </c>
      <c r="AA1694" s="50">
        <f t="shared" si="350"/>
        <v>0</v>
      </c>
      <c r="AB1694" s="27">
        <v>1000004124</v>
      </c>
    </row>
    <row r="1695" spans="1:28" s="27" customFormat="1" ht="13.8" hidden="1">
      <c r="A1695" s="50" t="s">
        <v>1245</v>
      </c>
      <c r="B1695" s="63" t="s">
        <v>58</v>
      </c>
      <c r="C1695" s="63" t="s">
        <v>3492</v>
      </c>
      <c r="D1695" s="63">
        <v>1000004134</v>
      </c>
      <c r="E1695" s="63" t="s">
        <v>3493</v>
      </c>
      <c r="F1695" s="40">
        <v>45558</v>
      </c>
      <c r="G1695" s="40" t="str">
        <f t="shared" si="338"/>
        <v>Targeted Dealer</v>
      </c>
      <c r="H1695" s="50"/>
      <c r="I1695" s="41">
        <v>50</v>
      </c>
      <c r="J1695" s="41">
        <f t="shared" ca="1" si="339"/>
        <v>1101.6129032258063</v>
      </c>
      <c r="K1695" s="42">
        <v>0</v>
      </c>
      <c r="L1695" s="43">
        <f t="shared" ca="1" si="340"/>
        <v>-1101.6129032258063</v>
      </c>
      <c r="M1695" s="43">
        <f t="shared" ca="1" si="341"/>
        <v>0</v>
      </c>
      <c r="N1695" s="44">
        <v>1.75</v>
      </c>
      <c r="O1695" s="45" t="str">
        <f t="shared" ca="1" si="342"/>
        <v>Nov</v>
      </c>
      <c r="P1695" s="42">
        <v>1.75</v>
      </c>
      <c r="Q1695" s="44">
        <f t="shared" si="343"/>
        <v>-1.75</v>
      </c>
      <c r="R1695" s="45">
        <f t="shared" ca="1" si="344"/>
        <v>-1</v>
      </c>
      <c r="S1695" s="44" t="str">
        <f t="shared" ca="1" si="345"/>
        <v>DEGROWTH</v>
      </c>
      <c r="T1695" s="46">
        <v>0</v>
      </c>
      <c r="U1695" s="46" t="str">
        <f t="shared" ca="1" si="346"/>
        <v>Dec</v>
      </c>
      <c r="V1695" s="42">
        <v>0</v>
      </c>
      <c r="W1695" s="47">
        <f t="shared" si="347"/>
        <v>0</v>
      </c>
      <c r="X1695" s="48">
        <f t="shared" ca="1" si="348"/>
        <v>0</v>
      </c>
      <c r="Y1695" s="47" t="b">
        <f t="shared" si="349"/>
        <v>0</v>
      </c>
      <c r="Z1695" s="50">
        <v>1</v>
      </c>
      <c r="AA1695" s="50">
        <f t="shared" si="350"/>
        <v>0</v>
      </c>
      <c r="AB1695" s="27">
        <v>1000004134</v>
      </c>
    </row>
    <row r="1696" spans="1:28" s="27" customFormat="1" ht="13.8" hidden="1">
      <c r="A1696" s="50" t="s">
        <v>1245</v>
      </c>
      <c r="B1696" s="63" t="s">
        <v>50</v>
      </c>
      <c r="C1696" s="63" t="s">
        <v>3494</v>
      </c>
      <c r="D1696" s="63">
        <v>1000004133</v>
      </c>
      <c r="E1696" s="63" t="s">
        <v>3495</v>
      </c>
      <c r="F1696" s="40">
        <v>45558</v>
      </c>
      <c r="G1696" s="40" t="str">
        <f t="shared" si="338"/>
        <v>Targeted Dealer</v>
      </c>
      <c r="H1696" s="50"/>
      <c r="I1696" s="41">
        <v>50</v>
      </c>
      <c r="J1696" s="41">
        <f t="shared" ca="1" si="339"/>
        <v>1101.6129032258063</v>
      </c>
      <c r="K1696" s="42">
        <v>25</v>
      </c>
      <c r="L1696" s="43">
        <f t="shared" ca="1" si="340"/>
        <v>-1076.6129032258063</v>
      </c>
      <c r="M1696" s="43">
        <f t="shared" ca="1" si="341"/>
        <v>2.2693997071742316</v>
      </c>
      <c r="N1696" s="44">
        <v>25</v>
      </c>
      <c r="O1696" s="45" t="str">
        <f t="shared" ca="1" si="342"/>
        <v>Nov</v>
      </c>
      <c r="P1696" s="42">
        <v>25</v>
      </c>
      <c r="Q1696" s="44">
        <f t="shared" si="343"/>
        <v>0</v>
      </c>
      <c r="R1696" s="45">
        <f t="shared" ca="1" si="344"/>
        <v>0</v>
      </c>
      <c r="S1696" s="44" t="str">
        <f t="shared" ca="1" si="345"/>
        <v>GROWTH</v>
      </c>
      <c r="T1696" s="46">
        <v>0</v>
      </c>
      <c r="U1696" s="46" t="str">
        <f t="shared" ca="1" si="346"/>
        <v>Dec</v>
      </c>
      <c r="V1696" s="42">
        <v>0</v>
      </c>
      <c r="W1696" s="47">
        <f t="shared" si="347"/>
        <v>25</v>
      </c>
      <c r="X1696" s="48">
        <f t="shared" ca="1" si="348"/>
        <v>0</v>
      </c>
      <c r="Y1696" s="47" t="b">
        <f t="shared" si="349"/>
        <v>0</v>
      </c>
      <c r="Z1696" s="50">
        <v>0</v>
      </c>
      <c r="AA1696" s="50">
        <f t="shared" si="350"/>
        <v>0</v>
      </c>
      <c r="AB1696" s="27">
        <v>1000004133</v>
      </c>
    </row>
    <row r="1697" spans="1:28" s="27" customFormat="1" ht="13.8" hidden="1">
      <c r="A1697" s="50" t="s">
        <v>1245</v>
      </c>
      <c r="B1697" s="63" t="s">
        <v>46</v>
      </c>
      <c r="C1697" s="63" t="s">
        <v>3496</v>
      </c>
      <c r="D1697" s="63">
        <v>1000004132</v>
      </c>
      <c r="E1697" s="63" t="s">
        <v>3497</v>
      </c>
      <c r="F1697" s="40">
        <v>45558</v>
      </c>
      <c r="G1697" s="40" t="str">
        <f t="shared" si="338"/>
        <v>Targeted Dealer</v>
      </c>
      <c r="H1697" s="50"/>
      <c r="I1697" s="41">
        <v>25</v>
      </c>
      <c r="J1697" s="41">
        <f t="shared" ca="1" si="339"/>
        <v>550.80645161290317</v>
      </c>
      <c r="K1697" s="42">
        <v>25</v>
      </c>
      <c r="L1697" s="43">
        <f t="shared" ca="1" si="340"/>
        <v>-525.80645161290317</v>
      </c>
      <c r="M1697" s="43">
        <f t="shared" ca="1" si="341"/>
        <v>4.5387994143484631</v>
      </c>
      <c r="N1697" s="44">
        <v>0</v>
      </c>
      <c r="O1697" s="45" t="str">
        <f t="shared" ca="1" si="342"/>
        <v>Nov</v>
      </c>
      <c r="P1697" s="42">
        <v>0</v>
      </c>
      <c r="Q1697" s="44">
        <f t="shared" si="343"/>
        <v>25</v>
      </c>
      <c r="R1697" s="45">
        <f t="shared" ca="1" si="344"/>
        <v>0</v>
      </c>
      <c r="S1697" s="44" t="b">
        <f t="shared" si="345"/>
        <v>0</v>
      </c>
      <c r="T1697" s="46">
        <v>0</v>
      </c>
      <c r="U1697" s="46" t="str">
        <f t="shared" ca="1" si="346"/>
        <v>Dec</v>
      </c>
      <c r="V1697" s="42">
        <v>0</v>
      </c>
      <c r="W1697" s="47">
        <f t="shared" si="347"/>
        <v>25</v>
      </c>
      <c r="X1697" s="48">
        <f t="shared" ca="1" si="348"/>
        <v>0</v>
      </c>
      <c r="Y1697" s="47" t="b">
        <f t="shared" si="349"/>
        <v>0</v>
      </c>
      <c r="Z1697" s="50">
        <v>0</v>
      </c>
      <c r="AA1697" s="50">
        <f t="shared" si="350"/>
        <v>0</v>
      </c>
      <c r="AB1697" s="27">
        <v>1000004132</v>
      </c>
    </row>
    <row r="1698" spans="1:28" s="27" customFormat="1" ht="13.8" hidden="1">
      <c r="A1698" s="50" t="s">
        <v>121</v>
      </c>
      <c r="B1698" s="63" t="s">
        <v>32</v>
      </c>
      <c r="C1698" s="63" t="s">
        <v>3498</v>
      </c>
      <c r="D1698" s="63">
        <v>1000004135</v>
      </c>
      <c r="E1698" s="63" t="s">
        <v>3499</v>
      </c>
      <c r="F1698" s="40">
        <v>45559</v>
      </c>
      <c r="G1698" s="40" t="str">
        <f t="shared" si="338"/>
        <v>Targeted Dealer</v>
      </c>
      <c r="H1698" s="50"/>
      <c r="I1698" s="41">
        <v>50</v>
      </c>
      <c r="J1698" s="41">
        <f t="shared" ca="1" si="339"/>
        <v>1101.6129032258063</v>
      </c>
      <c r="K1698" s="42">
        <v>0</v>
      </c>
      <c r="L1698" s="43">
        <f t="shared" ca="1" si="340"/>
        <v>-1101.6129032258063</v>
      </c>
      <c r="M1698" s="43">
        <f t="shared" ca="1" si="341"/>
        <v>0</v>
      </c>
      <c r="N1698" s="44">
        <v>77</v>
      </c>
      <c r="O1698" s="45" t="str">
        <f t="shared" ca="1" si="342"/>
        <v>Nov</v>
      </c>
      <c r="P1698" s="42">
        <v>77</v>
      </c>
      <c r="Q1698" s="44">
        <f t="shared" si="343"/>
        <v>-77</v>
      </c>
      <c r="R1698" s="45">
        <f t="shared" ca="1" si="344"/>
        <v>-1</v>
      </c>
      <c r="S1698" s="44" t="str">
        <f t="shared" ca="1" si="345"/>
        <v>DEGROWTH</v>
      </c>
      <c r="T1698" s="46">
        <v>0</v>
      </c>
      <c r="U1698" s="46" t="str">
        <f t="shared" ca="1" si="346"/>
        <v>Dec</v>
      </c>
      <c r="V1698" s="42">
        <v>0</v>
      </c>
      <c r="W1698" s="47">
        <f t="shared" si="347"/>
        <v>0</v>
      </c>
      <c r="X1698" s="48">
        <f t="shared" ca="1" si="348"/>
        <v>0</v>
      </c>
      <c r="Y1698" s="47" t="b">
        <f t="shared" si="349"/>
        <v>0</v>
      </c>
      <c r="Z1698" s="50">
        <v>1</v>
      </c>
      <c r="AA1698" s="50">
        <f t="shared" si="350"/>
        <v>0</v>
      </c>
      <c r="AB1698" s="27">
        <v>1000004135</v>
      </c>
    </row>
    <row r="1699" spans="1:28" s="27" customFormat="1" ht="13.8" hidden="1">
      <c r="A1699" s="50" t="s">
        <v>1245</v>
      </c>
      <c r="B1699" s="63" t="s">
        <v>56</v>
      </c>
      <c r="C1699" s="63" t="s">
        <v>3500</v>
      </c>
      <c r="D1699" s="63">
        <v>1000004136</v>
      </c>
      <c r="E1699" s="63" t="s">
        <v>3501</v>
      </c>
      <c r="F1699" s="40">
        <v>45559</v>
      </c>
      <c r="G1699" s="40" t="str">
        <f t="shared" si="338"/>
        <v>Targeted Dealer</v>
      </c>
      <c r="H1699" s="50"/>
      <c r="I1699" s="41">
        <v>60</v>
      </c>
      <c r="J1699" s="41">
        <f t="shared" ca="1" si="339"/>
        <v>1321.9354838709678</v>
      </c>
      <c r="K1699" s="42">
        <v>97.55</v>
      </c>
      <c r="L1699" s="43">
        <f t="shared" ca="1" si="340"/>
        <v>-1224.3854838709678</v>
      </c>
      <c r="M1699" s="43">
        <f t="shared" ca="1" si="341"/>
        <v>7.3793313811615411</v>
      </c>
      <c r="N1699" s="44">
        <v>48</v>
      </c>
      <c r="O1699" s="45" t="str">
        <f t="shared" ca="1" si="342"/>
        <v>Nov</v>
      </c>
      <c r="P1699" s="42">
        <v>48</v>
      </c>
      <c r="Q1699" s="44">
        <f t="shared" si="343"/>
        <v>49.55</v>
      </c>
      <c r="R1699" s="45">
        <f t="shared" ca="1" si="344"/>
        <v>1.0322916666666666</v>
      </c>
      <c r="S1699" s="44" t="str">
        <f t="shared" ca="1" si="345"/>
        <v>GROWTH</v>
      </c>
      <c r="T1699" s="46">
        <v>0</v>
      </c>
      <c r="U1699" s="46" t="str">
        <f t="shared" ca="1" si="346"/>
        <v>Dec</v>
      </c>
      <c r="V1699" s="42">
        <v>0</v>
      </c>
      <c r="W1699" s="47">
        <f t="shared" si="347"/>
        <v>97.55</v>
      </c>
      <c r="X1699" s="48">
        <f t="shared" ca="1" si="348"/>
        <v>0</v>
      </c>
      <c r="Y1699" s="47" t="b">
        <f t="shared" si="349"/>
        <v>0</v>
      </c>
      <c r="Z1699" s="50">
        <v>0</v>
      </c>
      <c r="AA1699" s="50">
        <f t="shared" si="350"/>
        <v>0</v>
      </c>
      <c r="AB1699" s="27">
        <v>1000004136</v>
      </c>
    </row>
    <row r="1700" spans="1:28" s="27" customFormat="1" ht="13.8" hidden="1">
      <c r="A1700" s="50" t="s">
        <v>121</v>
      </c>
      <c r="B1700" s="63" t="s">
        <v>34</v>
      </c>
      <c r="C1700" s="63" t="s">
        <v>3502</v>
      </c>
      <c r="D1700" s="63">
        <v>1000000984</v>
      </c>
      <c r="E1700" s="63" t="s">
        <v>3503</v>
      </c>
      <c r="F1700" s="40">
        <v>44474</v>
      </c>
      <c r="G1700" s="40" t="str">
        <f t="shared" si="338"/>
        <v>Targeted Dealer</v>
      </c>
      <c r="H1700" s="50"/>
      <c r="I1700" s="41">
        <v>50</v>
      </c>
      <c r="J1700" s="41">
        <f t="shared" ca="1" si="339"/>
        <v>1101.6129032258063</v>
      </c>
      <c r="K1700" s="42">
        <v>0</v>
      </c>
      <c r="L1700" s="43">
        <f t="shared" ca="1" si="340"/>
        <v>-1101.6129032258063</v>
      </c>
      <c r="M1700" s="43">
        <f t="shared" ca="1" si="341"/>
        <v>0</v>
      </c>
      <c r="N1700" s="44">
        <v>0</v>
      </c>
      <c r="O1700" s="45" t="str">
        <f t="shared" ca="1" si="342"/>
        <v>Nov</v>
      </c>
      <c r="P1700" s="42">
        <v>0</v>
      </c>
      <c r="Q1700" s="44">
        <f t="shared" si="343"/>
        <v>0</v>
      </c>
      <c r="R1700" s="45">
        <f t="shared" ca="1" si="344"/>
        <v>0</v>
      </c>
      <c r="S1700" s="44" t="b">
        <f t="shared" si="345"/>
        <v>0</v>
      </c>
      <c r="T1700" s="46">
        <v>0</v>
      </c>
      <c r="U1700" s="46" t="str">
        <f t="shared" ca="1" si="346"/>
        <v>Dec</v>
      </c>
      <c r="V1700" s="42">
        <v>0</v>
      </c>
      <c r="W1700" s="47">
        <f t="shared" si="347"/>
        <v>0</v>
      </c>
      <c r="X1700" s="48">
        <f t="shared" ca="1" si="348"/>
        <v>0</v>
      </c>
      <c r="Y1700" s="47" t="b">
        <f t="shared" si="349"/>
        <v>0</v>
      </c>
      <c r="Z1700" s="50">
        <v>1</v>
      </c>
      <c r="AA1700" s="50">
        <f t="shared" si="350"/>
        <v>0</v>
      </c>
      <c r="AB1700" s="27">
        <v>1000000984</v>
      </c>
    </row>
    <row r="1701" spans="1:28" s="27" customFormat="1" ht="13.8" hidden="1">
      <c r="A1701" s="50" t="s">
        <v>121</v>
      </c>
      <c r="B1701" s="63" t="s">
        <v>18</v>
      </c>
      <c r="C1701" s="63" t="s">
        <v>3504</v>
      </c>
      <c r="D1701" s="63">
        <v>1000004137</v>
      </c>
      <c r="E1701" s="63" t="s">
        <v>3505</v>
      </c>
      <c r="F1701" s="40">
        <v>45560</v>
      </c>
      <c r="G1701" s="40" t="str">
        <f t="shared" si="338"/>
        <v>Targeted Dealer</v>
      </c>
      <c r="H1701" s="50"/>
      <c r="I1701" s="41">
        <v>400</v>
      </c>
      <c r="J1701" s="41">
        <f t="shared" ca="1" si="339"/>
        <v>8812.9032258064508</v>
      </c>
      <c r="K1701" s="42">
        <v>440</v>
      </c>
      <c r="L1701" s="43">
        <f t="shared" ca="1" si="340"/>
        <v>-8372.9032258064508</v>
      </c>
      <c r="M1701" s="43">
        <f t="shared" ca="1" si="341"/>
        <v>4.9926793557833093</v>
      </c>
      <c r="N1701" s="44">
        <v>439.5</v>
      </c>
      <c r="O1701" s="45" t="str">
        <f t="shared" ca="1" si="342"/>
        <v>Nov</v>
      </c>
      <c r="P1701" s="42">
        <v>439.5</v>
      </c>
      <c r="Q1701" s="44">
        <f t="shared" si="343"/>
        <v>0.5</v>
      </c>
      <c r="R1701" s="45">
        <f t="shared" ca="1" si="344"/>
        <v>1.1376564277587597E-3</v>
      </c>
      <c r="S1701" s="44" t="str">
        <f t="shared" ca="1" si="345"/>
        <v>GROWTH</v>
      </c>
      <c r="T1701" s="46">
        <v>0</v>
      </c>
      <c r="U1701" s="46" t="str">
        <f t="shared" ca="1" si="346"/>
        <v>Dec</v>
      </c>
      <c r="V1701" s="42">
        <v>0</v>
      </c>
      <c r="W1701" s="47">
        <f t="shared" si="347"/>
        <v>440</v>
      </c>
      <c r="X1701" s="48">
        <f t="shared" ca="1" si="348"/>
        <v>0</v>
      </c>
      <c r="Y1701" s="47" t="b">
        <f t="shared" si="349"/>
        <v>0</v>
      </c>
      <c r="Z1701" s="50">
        <v>0</v>
      </c>
      <c r="AA1701" s="50">
        <f t="shared" si="350"/>
        <v>0</v>
      </c>
      <c r="AB1701" s="27">
        <v>1000004137</v>
      </c>
    </row>
    <row r="1702" spans="1:28" s="27" customFormat="1" ht="13.8" hidden="1">
      <c r="A1702" s="50" t="s">
        <v>121</v>
      </c>
      <c r="B1702" s="63" t="s">
        <v>37</v>
      </c>
      <c r="C1702" s="63" t="s">
        <v>3506</v>
      </c>
      <c r="D1702" s="63">
        <v>1000004138</v>
      </c>
      <c r="E1702" s="63" t="s">
        <v>3507</v>
      </c>
      <c r="F1702" s="40">
        <v>45560</v>
      </c>
      <c r="G1702" s="40" t="str">
        <f t="shared" si="338"/>
        <v>Targeted Dealer</v>
      </c>
      <c r="H1702" s="50"/>
      <c r="I1702" s="41">
        <v>105</v>
      </c>
      <c r="J1702" s="41">
        <f t="shared" ca="1" si="339"/>
        <v>2313.3870967741937</v>
      </c>
      <c r="K1702" s="42">
        <v>70</v>
      </c>
      <c r="L1702" s="43">
        <f t="shared" ca="1" si="340"/>
        <v>-2243.3870967741937</v>
      </c>
      <c r="M1702" s="43">
        <f t="shared" ca="1" si="341"/>
        <v>3.0258662762323083</v>
      </c>
      <c r="N1702" s="44">
        <v>35</v>
      </c>
      <c r="O1702" s="45" t="str">
        <f t="shared" ca="1" si="342"/>
        <v>Nov</v>
      </c>
      <c r="P1702" s="42">
        <v>35</v>
      </c>
      <c r="Q1702" s="44">
        <f t="shared" si="343"/>
        <v>35</v>
      </c>
      <c r="R1702" s="45">
        <f t="shared" ca="1" si="344"/>
        <v>1</v>
      </c>
      <c r="S1702" s="44" t="str">
        <f t="shared" ca="1" si="345"/>
        <v>GROWTH</v>
      </c>
      <c r="T1702" s="46">
        <v>0</v>
      </c>
      <c r="U1702" s="46" t="str">
        <f t="shared" ca="1" si="346"/>
        <v>Dec</v>
      </c>
      <c r="V1702" s="42">
        <v>0</v>
      </c>
      <c r="W1702" s="47">
        <f t="shared" si="347"/>
        <v>70</v>
      </c>
      <c r="X1702" s="48">
        <f t="shared" ca="1" si="348"/>
        <v>0</v>
      </c>
      <c r="Y1702" s="47" t="b">
        <f t="shared" si="349"/>
        <v>0</v>
      </c>
      <c r="Z1702" s="50">
        <v>0</v>
      </c>
      <c r="AA1702" s="50">
        <f t="shared" si="350"/>
        <v>0</v>
      </c>
      <c r="AB1702" s="27">
        <v>1000004138</v>
      </c>
    </row>
    <row r="1703" spans="1:28" s="27" customFormat="1" ht="13.8" hidden="1">
      <c r="A1703" s="50" t="s">
        <v>1245</v>
      </c>
      <c r="B1703" s="63" t="s">
        <v>43</v>
      </c>
      <c r="C1703" s="63" t="s">
        <v>3508</v>
      </c>
      <c r="D1703" s="63">
        <v>1000004139</v>
      </c>
      <c r="E1703" s="63" t="s">
        <v>3509</v>
      </c>
      <c r="F1703" s="40">
        <v>45562</v>
      </c>
      <c r="G1703" s="40" t="str">
        <f t="shared" si="338"/>
        <v>Targeted Dealer</v>
      </c>
      <c r="H1703" s="50"/>
      <c r="I1703" s="41">
        <v>50</v>
      </c>
      <c r="J1703" s="41">
        <f t="shared" ca="1" si="339"/>
        <v>1101.6129032258063</v>
      </c>
      <c r="K1703" s="42">
        <v>20</v>
      </c>
      <c r="L1703" s="43">
        <f t="shared" ca="1" si="340"/>
        <v>-1081.6129032258063</v>
      </c>
      <c r="M1703" s="43">
        <f t="shared" ca="1" si="341"/>
        <v>1.8155197657393851</v>
      </c>
      <c r="N1703" s="44">
        <v>20</v>
      </c>
      <c r="O1703" s="45" t="str">
        <f t="shared" ca="1" si="342"/>
        <v>Nov</v>
      </c>
      <c r="P1703" s="42">
        <v>20</v>
      </c>
      <c r="Q1703" s="44">
        <f t="shared" si="343"/>
        <v>0</v>
      </c>
      <c r="R1703" s="45">
        <f t="shared" ca="1" si="344"/>
        <v>0</v>
      </c>
      <c r="S1703" s="44" t="str">
        <f t="shared" ca="1" si="345"/>
        <v>GROWTH</v>
      </c>
      <c r="T1703" s="46">
        <v>0</v>
      </c>
      <c r="U1703" s="46" t="str">
        <f t="shared" ca="1" si="346"/>
        <v>Dec</v>
      </c>
      <c r="V1703" s="42">
        <v>0</v>
      </c>
      <c r="W1703" s="47">
        <f t="shared" si="347"/>
        <v>20</v>
      </c>
      <c r="X1703" s="48">
        <f t="shared" ca="1" si="348"/>
        <v>0</v>
      </c>
      <c r="Y1703" s="47" t="b">
        <f t="shared" si="349"/>
        <v>0</v>
      </c>
      <c r="Z1703" s="50">
        <v>0</v>
      </c>
      <c r="AA1703" s="50">
        <f t="shared" si="350"/>
        <v>0</v>
      </c>
      <c r="AB1703" s="27">
        <v>1000004139</v>
      </c>
    </row>
    <row r="1704" spans="1:28" s="27" customFormat="1" ht="13.8" hidden="1">
      <c r="A1704" s="50" t="s">
        <v>1245</v>
      </c>
      <c r="B1704" s="63" t="s">
        <v>60</v>
      </c>
      <c r="C1704" s="63" t="s">
        <v>3510</v>
      </c>
      <c r="D1704" s="63">
        <v>1000004140</v>
      </c>
      <c r="E1704" s="63" t="s">
        <v>3511</v>
      </c>
      <c r="F1704" s="40">
        <v>45565</v>
      </c>
      <c r="G1704" s="40" t="str">
        <f t="shared" si="338"/>
        <v>Targeted Dealer</v>
      </c>
      <c r="H1704" s="50"/>
      <c r="I1704" s="41">
        <v>25</v>
      </c>
      <c r="J1704" s="41">
        <f t="shared" ca="1" si="339"/>
        <v>550.80645161290317</v>
      </c>
      <c r="K1704" s="42">
        <v>25</v>
      </c>
      <c r="L1704" s="43">
        <f t="shared" ca="1" si="340"/>
        <v>-525.80645161290317</v>
      </c>
      <c r="M1704" s="43">
        <f t="shared" ca="1" si="341"/>
        <v>4.5387994143484631</v>
      </c>
      <c r="N1704" s="44">
        <v>20</v>
      </c>
      <c r="O1704" s="45" t="str">
        <f t="shared" ca="1" si="342"/>
        <v>Nov</v>
      </c>
      <c r="P1704" s="42">
        <v>20</v>
      </c>
      <c r="Q1704" s="44">
        <f t="shared" si="343"/>
        <v>5</v>
      </c>
      <c r="R1704" s="45">
        <f t="shared" ca="1" si="344"/>
        <v>0.25</v>
      </c>
      <c r="S1704" s="44" t="str">
        <f t="shared" ca="1" si="345"/>
        <v>GROWTH</v>
      </c>
      <c r="T1704" s="46">
        <v>0</v>
      </c>
      <c r="U1704" s="46" t="str">
        <f t="shared" ca="1" si="346"/>
        <v>Dec</v>
      </c>
      <c r="V1704" s="42">
        <v>0</v>
      </c>
      <c r="W1704" s="47">
        <f t="shared" si="347"/>
        <v>25</v>
      </c>
      <c r="X1704" s="48">
        <f t="shared" ca="1" si="348"/>
        <v>0</v>
      </c>
      <c r="Y1704" s="47" t="b">
        <f t="shared" si="349"/>
        <v>0</v>
      </c>
      <c r="Z1704" s="50">
        <v>0</v>
      </c>
      <c r="AA1704" s="50">
        <f t="shared" si="350"/>
        <v>0</v>
      </c>
      <c r="AB1704" s="27">
        <v>1000004140</v>
      </c>
    </row>
    <row r="1705" spans="1:28" s="27" customFormat="1" ht="13.8" hidden="1">
      <c r="A1705" s="50" t="s">
        <v>121</v>
      </c>
      <c r="B1705" s="63" t="s">
        <v>27</v>
      </c>
      <c r="C1705" s="63" t="s">
        <v>3512</v>
      </c>
      <c r="D1705" s="63">
        <v>1000004141</v>
      </c>
      <c r="E1705" s="63" t="s">
        <v>3513</v>
      </c>
      <c r="F1705" s="40">
        <v>45565</v>
      </c>
      <c r="G1705" s="40" t="str">
        <f t="shared" si="338"/>
        <v>-</v>
      </c>
      <c r="H1705" s="50"/>
      <c r="I1705" s="41">
        <v>0</v>
      </c>
      <c r="J1705" s="41">
        <f t="shared" ca="1" si="339"/>
        <v>0</v>
      </c>
      <c r="K1705" s="42">
        <v>307</v>
      </c>
      <c r="L1705" s="43">
        <f t="shared" ca="1" si="340"/>
        <v>307</v>
      </c>
      <c r="M1705" s="43" t="str">
        <f t="shared" ca="1" si="341"/>
        <v>-</v>
      </c>
      <c r="N1705" s="44">
        <v>155</v>
      </c>
      <c r="O1705" s="45" t="str">
        <f t="shared" ca="1" si="342"/>
        <v>Nov</v>
      </c>
      <c r="P1705" s="42">
        <v>155</v>
      </c>
      <c r="Q1705" s="44">
        <f t="shared" si="343"/>
        <v>152</v>
      </c>
      <c r="R1705" s="45">
        <f t="shared" ca="1" si="344"/>
        <v>0.98064516129032264</v>
      </c>
      <c r="S1705" s="44" t="str">
        <f t="shared" ca="1" si="345"/>
        <v>GROWTH</v>
      </c>
      <c r="T1705" s="46">
        <v>0</v>
      </c>
      <c r="U1705" s="46" t="str">
        <f t="shared" ca="1" si="346"/>
        <v>Dec</v>
      </c>
      <c r="V1705" s="42">
        <v>0</v>
      </c>
      <c r="W1705" s="47">
        <f t="shared" si="347"/>
        <v>307</v>
      </c>
      <c r="X1705" s="48">
        <f t="shared" ca="1" si="348"/>
        <v>0</v>
      </c>
      <c r="Y1705" s="47" t="b">
        <f t="shared" si="349"/>
        <v>0</v>
      </c>
      <c r="Z1705" s="50">
        <v>0</v>
      </c>
      <c r="AA1705" s="50">
        <f t="shared" si="350"/>
        <v>0</v>
      </c>
      <c r="AB1705" s="27">
        <v>1000004141</v>
      </c>
    </row>
    <row r="1706" spans="1:28" s="27" customFormat="1" ht="13.8" hidden="1">
      <c r="A1706" s="50" t="s">
        <v>1245</v>
      </c>
      <c r="B1706" s="63" t="s">
        <v>60</v>
      </c>
      <c r="C1706" s="63" t="s">
        <v>3514</v>
      </c>
      <c r="D1706" s="63">
        <v>1000004142</v>
      </c>
      <c r="E1706" s="63" t="s">
        <v>3515</v>
      </c>
      <c r="F1706" s="40">
        <v>45565</v>
      </c>
      <c r="G1706" s="40" t="str">
        <f t="shared" si="338"/>
        <v>Targeted Dealer</v>
      </c>
      <c r="H1706" s="50"/>
      <c r="I1706" s="41">
        <v>75</v>
      </c>
      <c r="J1706" s="41">
        <f t="shared" ca="1" si="339"/>
        <v>1652.4193548387098</v>
      </c>
      <c r="K1706" s="42">
        <v>10</v>
      </c>
      <c r="L1706" s="43">
        <f t="shared" ca="1" si="340"/>
        <v>-1642.4193548387098</v>
      </c>
      <c r="M1706" s="43">
        <f t="shared" ca="1" si="341"/>
        <v>0.60517325524646171</v>
      </c>
      <c r="N1706" s="44">
        <v>130</v>
      </c>
      <c r="O1706" s="45" t="str">
        <f t="shared" ca="1" si="342"/>
        <v>Nov</v>
      </c>
      <c r="P1706" s="42">
        <v>130</v>
      </c>
      <c r="Q1706" s="44">
        <f t="shared" si="343"/>
        <v>-120</v>
      </c>
      <c r="R1706" s="45">
        <f t="shared" ca="1" si="344"/>
        <v>-0.92307692307692313</v>
      </c>
      <c r="S1706" s="44" t="str">
        <f t="shared" ca="1" si="345"/>
        <v>DEGROWTH</v>
      </c>
      <c r="T1706" s="46">
        <v>0</v>
      </c>
      <c r="U1706" s="46" t="str">
        <f t="shared" ca="1" si="346"/>
        <v>Dec</v>
      </c>
      <c r="V1706" s="42">
        <v>0</v>
      </c>
      <c r="W1706" s="47">
        <f t="shared" si="347"/>
        <v>10</v>
      </c>
      <c r="X1706" s="48">
        <f t="shared" ca="1" si="348"/>
        <v>0</v>
      </c>
      <c r="Y1706" s="47" t="b">
        <f t="shared" si="349"/>
        <v>0</v>
      </c>
      <c r="Z1706" s="50">
        <v>1</v>
      </c>
      <c r="AA1706" s="50">
        <f t="shared" si="350"/>
        <v>0</v>
      </c>
      <c r="AB1706" s="27">
        <v>1000004142</v>
      </c>
    </row>
    <row r="1707" spans="1:28" s="27" customFormat="1" ht="13.8" hidden="1">
      <c r="A1707" s="50" t="s">
        <v>1245</v>
      </c>
      <c r="B1707" s="63" t="s">
        <v>60</v>
      </c>
      <c r="C1707" s="63" t="s">
        <v>3516</v>
      </c>
      <c r="D1707" s="63">
        <v>1000004143</v>
      </c>
      <c r="E1707" s="63" t="s">
        <v>3517</v>
      </c>
      <c r="F1707" s="40">
        <v>45565</v>
      </c>
      <c r="G1707" s="40" t="str">
        <f t="shared" si="338"/>
        <v>Targeted Dealer</v>
      </c>
      <c r="H1707" s="50"/>
      <c r="I1707" s="41">
        <v>25</v>
      </c>
      <c r="J1707" s="41">
        <f t="shared" ca="1" si="339"/>
        <v>550.80645161290317</v>
      </c>
      <c r="K1707" s="42">
        <v>10</v>
      </c>
      <c r="L1707" s="43">
        <f t="shared" ca="1" si="340"/>
        <v>-540.80645161290317</v>
      </c>
      <c r="M1707" s="43">
        <f t="shared" ca="1" si="341"/>
        <v>1.8155197657393851</v>
      </c>
      <c r="N1707" s="44">
        <v>0</v>
      </c>
      <c r="O1707" s="45" t="str">
        <f t="shared" ca="1" si="342"/>
        <v>Nov</v>
      </c>
      <c r="P1707" s="42">
        <v>0</v>
      </c>
      <c r="Q1707" s="44">
        <f t="shared" si="343"/>
        <v>10</v>
      </c>
      <c r="R1707" s="45">
        <f t="shared" ca="1" si="344"/>
        <v>0</v>
      </c>
      <c r="S1707" s="44" t="b">
        <f t="shared" si="345"/>
        <v>0</v>
      </c>
      <c r="T1707" s="46">
        <v>0</v>
      </c>
      <c r="U1707" s="46" t="str">
        <f t="shared" ca="1" si="346"/>
        <v>Dec</v>
      </c>
      <c r="V1707" s="42">
        <v>0</v>
      </c>
      <c r="W1707" s="47">
        <f t="shared" si="347"/>
        <v>10</v>
      </c>
      <c r="X1707" s="48">
        <f t="shared" ca="1" si="348"/>
        <v>0</v>
      </c>
      <c r="Y1707" s="47" t="b">
        <f t="shared" si="349"/>
        <v>0</v>
      </c>
      <c r="Z1707" s="50">
        <v>0</v>
      </c>
      <c r="AA1707" s="50">
        <f t="shared" si="350"/>
        <v>0</v>
      </c>
      <c r="AB1707" s="27">
        <v>1000004143</v>
      </c>
    </row>
    <row r="1708" spans="1:28" s="27" customFormat="1" ht="13.8" hidden="1">
      <c r="A1708" s="39" t="s">
        <v>3061</v>
      </c>
      <c r="B1708" s="58" t="s">
        <v>99</v>
      </c>
      <c r="C1708" s="58" t="s">
        <v>3518</v>
      </c>
      <c r="D1708" s="59">
        <v>1000002085</v>
      </c>
      <c r="E1708" s="60" t="s">
        <v>3519</v>
      </c>
      <c r="F1708" s="40">
        <v>44572</v>
      </c>
      <c r="G1708" s="40" t="str">
        <f t="shared" si="338"/>
        <v>-</v>
      </c>
      <c r="H1708" s="50"/>
      <c r="I1708" s="41">
        <v>0</v>
      </c>
      <c r="J1708" s="41">
        <f t="shared" ca="1" si="339"/>
        <v>0</v>
      </c>
      <c r="K1708" s="42">
        <v>0</v>
      </c>
      <c r="L1708" s="43">
        <f t="shared" ca="1" si="340"/>
        <v>0</v>
      </c>
      <c r="M1708" s="43" t="str">
        <f t="shared" ca="1" si="341"/>
        <v>-</v>
      </c>
      <c r="N1708" s="44">
        <v>0</v>
      </c>
      <c r="O1708" s="45" t="str">
        <f t="shared" ca="1" si="342"/>
        <v>Nov</v>
      </c>
      <c r="P1708" s="42">
        <v>0</v>
      </c>
      <c r="Q1708" s="44">
        <f t="shared" si="343"/>
        <v>0</v>
      </c>
      <c r="R1708" s="45">
        <f t="shared" ca="1" si="344"/>
        <v>0</v>
      </c>
      <c r="S1708" s="44" t="b">
        <f t="shared" si="345"/>
        <v>0</v>
      </c>
      <c r="T1708" s="46">
        <v>25</v>
      </c>
      <c r="U1708" s="46" t="str">
        <f t="shared" ca="1" si="346"/>
        <v>Dec</v>
      </c>
      <c r="V1708" s="42">
        <v>25</v>
      </c>
      <c r="W1708" s="47">
        <f t="shared" si="347"/>
        <v>-25</v>
      </c>
      <c r="X1708" s="48">
        <f t="shared" ca="1" si="348"/>
        <v>-1</v>
      </c>
      <c r="Y1708" s="47" t="str">
        <f t="shared" ca="1" si="349"/>
        <v>DEGROWTH</v>
      </c>
      <c r="Z1708" s="50">
        <v>1</v>
      </c>
      <c r="AA1708" s="50">
        <f t="shared" si="350"/>
        <v>0</v>
      </c>
      <c r="AB1708" s="27">
        <v>1000002085</v>
      </c>
    </row>
    <row r="1709" spans="1:28" s="27" customFormat="1" ht="13.8" hidden="1">
      <c r="A1709" s="50" t="s">
        <v>3061</v>
      </c>
      <c r="B1709" s="63" t="s">
        <v>94</v>
      </c>
      <c r="C1709" s="63" t="s">
        <v>3520</v>
      </c>
      <c r="D1709" s="63">
        <v>1000004145</v>
      </c>
      <c r="E1709" s="63" t="s">
        <v>3521</v>
      </c>
      <c r="F1709" s="40">
        <v>45569</v>
      </c>
      <c r="G1709" s="40" t="str">
        <f t="shared" si="338"/>
        <v>Targeted Dealer</v>
      </c>
      <c r="H1709" s="50"/>
      <c r="I1709" s="41">
        <v>45</v>
      </c>
      <c r="J1709" s="41">
        <f t="shared" ca="1" si="339"/>
        <v>991.45161290322585</v>
      </c>
      <c r="K1709" s="42">
        <v>50</v>
      </c>
      <c r="L1709" s="43">
        <f t="shared" ca="1" si="340"/>
        <v>-941.45161290322585</v>
      </c>
      <c r="M1709" s="43">
        <f t="shared" ca="1" si="341"/>
        <v>5.0431104603871812</v>
      </c>
      <c r="N1709" s="44">
        <v>50</v>
      </c>
      <c r="O1709" s="45" t="str">
        <f t="shared" ca="1" si="342"/>
        <v>Nov</v>
      </c>
      <c r="P1709" s="42">
        <v>50</v>
      </c>
      <c r="Q1709" s="44">
        <f t="shared" si="343"/>
        <v>0</v>
      </c>
      <c r="R1709" s="45">
        <f t="shared" ca="1" si="344"/>
        <v>0</v>
      </c>
      <c r="S1709" s="44" t="str">
        <f t="shared" ca="1" si="345"/>
        <v>GROWTH</v>
      </c>
      <c r="T1709" s="46">
        <v>0</v>
      </c>
      <c r="U1709" s="46" t="str">
        <f t="shared" ca="1" si="346"/>
        <v>Dec</v>
      </c>
      <c r="V1709" s="42">
        <v>0</v>
      </c>
      <c r="W1709" s="47">
        <f t="shared" si="347"/>
        <v>50</v>
      </c>
      <c r="X1709" s="48">
        <f t="shared" ca="1" si="348"/>
        <v>0</v>
      </c>
      <c r="Y1709" s="47" t="b">
        <f t="shared" si="349"/>
        <v>0</v>
      </c>
      <c r="Z1709" s="50">
        <v>0</v>
      </c>
      <c r="AA1709" s="50">
        <f t="shared" si="350"/>
        <v>0</v>
      </c>
      <c r="AB1709" s="27">
        <v>1000004145</v>
      </c>
    </row>
    <row r="1710" spans="1:28" s="27" customFormat="1" ht="13.8" hidden="1">
      <c r="A1710" s="50" t="s">
        <v>3061</v>
      </c>
      <c r="B1710" s="63" t="s">
        <v>97</v>
      </c>
      <c r="C1710" s="63" t="s">
        <v>3522</v>
      </c>
      <c r="D1710" s="63">
        <v>1000004146</v>
      </c>
      <c r="E1710" s="63" t="s">
        <v>3523</v>
      </c>
      <c r="F1710" s="40">
        <v>45573</v>
      </c>
      <c r="G1710" s="40" t="str">
        <f t="shared" si="338"/>
        <v>Targeted Dealer</v>
      </c>
      <c r="H1710" s="50"/>
      <c r="I1710" s="41">
        <v>25</v>
      </c>
      <c r="J1710" s="54">
        <f t="shared" ca="1" si="339"/>
        <v>550.80645161290317</v>
      </c>
      <c r="K1710" s="42">
        <v>5</v>
      </c>
      <c r="L1710" s="74">
        <f t="shared" ca="1" si="340"/>
        <v>-545.80645161290317</v>
      </c>
      <c r="M1710" s="74">
        <f t="shared" ca="1" si="341"/>
        <v>0.90775988286969256</v>
      </c>
      <c r="N1710" s="44">
        <v>10</v>
      </c>
      <c r="O1710" s="45" t="str">
        <f t="shared" ca="1" si="342"/>
        <v>Nov</v>
      </c>
      <c r="P1710" s="42">
        <v>10</v>
      </c>
      <c r="Q1710" s="52">
        <f t="shared" si="343"/>
        <v>-5</v>
      </c>
      <c r="R1710" s="45">
        <f t="shared" ca="1" si="344"/>
        <v>-0.5</v>
      </c>
      <c r="S1710" s="44" t="str">
        <f t="shared" ca="1" si="345"/>
        <v>DEGROWTH</v>
      </c>
      <c r="T1710" s="46">
        <v>0</v>
      </c>
      <c r="U1710" s="46" t="str">
        <f t="shared" ca="1" si="346"/>
        <v>Dec</v>
      </c>
      <c r="V1710" s="42">
        <v>0</v>
      </c>
      <c r="W1710" s="47">
        <f t="shared" si="347"/>
        <v>5</v>
      </c>
      <c r="X1710" s="48">
        <f t="shared" ca="1" si="348"/>
        <v>0</v>
      </c>
      <c r="Y1710" s="47" t="b">
        <f t="shared" si="349"/>
        <v>0</v>
      </c>
      <c r="Z1710" s="50">
        <v>0</v>
      </c>
      <c r="AA1710" s="50">
        <f t="shared" si="350"/>
        <v>0</v>
      </c>
      <c r="AB1710" s="27">
        <v>1000004146</v>
      </c>
    </row>
    <row r="1711" spans="1:28" s="27" customFormat="1" ht="13.8" hidden="1">
      <c r="A1711" s="50" t="s">
        <v>1245</v>
      </c>
      <c r="B1711" s="63" t="s">
        <v>52</v>
      </c>
      <c r="C1711" s="63" t="s">
        <v>3524</v>
      </c>
      <c r="D1711" s="63">
        <v>1000004147</v>
      </c>
      <c r="E1711" s="63" t="s">
        <v>3525</v>
      </c>
      <c r="F1711" s="40">
        <v>45574</v>
      </c>
      <c r="G1711" s="40" t="str">
        <f t="shared" si="338"/>
        <v>Targeted Dealer</v>
      </c>
      <c r="H1711" s="50"/>
      <c r="I1711" s="41">
        <v>26</v>
      </c>
      <c r="J1711" s="54">
        <f t="shared" ca="1" si="339"/>
        <v>572.83870967741939</v>
      </c>
      <c r="K1711" s="42">
        <v>55</v>
      </c>
      <c r="L1711" s="74">
        <f t="shared" ca="1" si="340"/>
        <v>-517.83870967741939</v>
      </c>
      <c r="M1711" s="74">
        <f t="shared" ca="1" si="341"/>
        <v>9.6013064534294408</v>
      </c>
      <c r="N1711" s="44">
        <v>55</v>
      </c>
      <c r="O1711" s="45" t="str">
        <f t="shared" ca="1" si="342"/>
        <v>Nov</v>
      </c>
      <c r="P1711" s="42">
        <v>55</v>
      </c>
      <c r="Q1711" s="52">
        <f t="shared" si="343"/>
        <v>0</v>
      </c>
      <c r="R1711" s="45">
        <f t="shared" ca="1" si="344"/>
        <v>0</v>
      </c>
      <c r="S1711" s="44" t="str">
        <f t="shared" ca="1" si="345"/>
        <v>GROWTH</v>
      </c>
      <c r="T1711" s="46">
        <v>0</v>
      </c>
      <c r="U1711" s="46" t="str">
        <f t="shared" ca="1" si="346"/>
        <v>Dec</v>
      </c>
      <c r="V1711" s="42">
        <v>0</v>
      </c>
      <c r="W1711" s="47">
        <f t="shared" si="347"/>
        <v>55</v>
      </c>
      <c r="X1711" s="48">
        <f t="shared" ca="1" si="348"/>
        <v>0</v>
      </c>
      <c r="Y1711" s="47" t="b">
        <f t="shared" si="349"/>
        <v>0</v>
      </c>
      <c r="Z1711" s="50">
        <v>0</v>
      </c>
      <c r="AA1711" s="50">
        <f t="shared" si="350"/>
        <v>0</v>
      </c>
      <c r="AB1711" s="27">
        <v>1000004147</v>
      </c>
    </row>
    <row r="1712" spans="1:28" s="27" customFormat="1" ht="13.8" hidden="1">
      <c r="A1712" s="50" t="s">
        <v>1245</v>
      </c>
      <c r="B1712" s="63" t="s">
        <v>40</v>
      </c>
      <c r="C1712" s="63" t="s">
        <v>3526</v>
      </c>
      <c r="D1712" s="63">
        <v>1000004148</v>
      </c>
      <c r="E1712" s="63" t="s">
        <v>3527</v>
      </c>
      <c r="F1712" s="40">
        <v>45574</v>
      </c>
      <c r="G1712" s="40" t="str">
        <f t="shared" si="338"/>
        <v>Targeted Dealer</v>
      </c>
      <c r="H1712" s="50"/>
      <c r="I1712" s="41">
        <v>25</v>
      </c>
      <c r="J1712" s="54">
        <f t="shared" ca="1" si="339"/>
        <v>550.80645161290317</v>
      </c>
      <c r="K1712" s="42">
        <v>0</v>
      </c>
      <c r="L1712" s="74">
        <f t="shared" ca="1" si="340"/>
        <v>-550.80645161290317</v>
      </c>
      <c r="M1712" s="74">
        <f t="shared" ca="1" si="341"/>
        <v>0</v>
      </c>
      <c r="N1712" s="44">
        <v>7</v>
      </c>
      <c r="O1712" s="45" t="str">
        <f t="shared" ca="1" si="342"/>
        <v>Nov</v>
      </c>
      <c r="P1712" s="42">
        <v>7</v>
      </c>
      <c r="Q1712" s="52">
        <f t="shared" si="343"/>
        <v>-7</v>
      </c>
      <c r="R1712" s="45">
        <f t="shared" ca="1" si="344"/>
        <v>-1</v>
      </c>
      <c r="S1712" s="44" t="str">
        <f t="shared" ca="1" si="345"/>
        <v>DEGROWTH</v>
      </c>
      <c r="T1712" s="46">
        <v>0</v>
      </c>
      <c r="U1712" s="46" t="str">
        <f t="shared" ca="1" si="346"/>
        <v>Dec</v>
      </c>
      <c r="V1712" s="42">
        <v>0</v>
      </c>
      <c r="W1712" s="47">
        <f t="shared" si="347"/>
        <v>0</v>
      </c>
      <c r="X1712" s="48">
        <f t="shared" ca="1" si="348"/>
        <v>0</v>
      </c>
      <c r="Y1712" s="47" t="b">
        <f t="shared" si="349"/>
        <v>0</v>
      </c>
      <c r="Z1712" s="50">
        <v>1</v>
      </c>
      <c r="AA1712" s="50">
        <f t="shared" si="350"/>
        <v>0</v>
      </c>
      <c r="AB1712" s="27">
        <v>1000004148</v>
      </c>
    </row>
    <row r="1713" spans="1:28" s="27" customFormat="1" ht="13.8" hidden="1">
      <c r="A1713" s="50" t="s">
        <v>121</v>
      </c>
      <c r="B1713" s="63" t="s">
        <v>27</v>
      </c>
      <c r="C1713" s="63" t="s">
        <v>3528</v>
      </c>
      <c r="D1713" s="63">
        <v>1000004149</v>
      </c>
      <c r="E1713" s="63" t="s">
        <v>3529</v>
      </c>
      <c r="F1713" s="40">
        <v>45574</v>
      </c>
      <c r="G1713" s="40" t="str">
        <f t="shared" si="338"/>
        <v>Targeted Dealer</v>
      </c>
      <c r="H1713" s="50"/>
      <c r="I1713" s="41">
        <v>30</v>
      </c>
      <c r="J1713" s="54">
        <f t="shared" ca="1" si="339"/>
        <v>660.9677419354839</v>
      </c>
      <c r="K1713" s="42">
        <v>42.5</v>
      </c>
      <c r="L1713" s="74">
        <f t="shared" ca="1" si="340"/>
        <v>-618.4677419354839</v>
      </c>
      <c r="M1713" s="74">
        <f t="shared" ca="1" si="341"/>
        <v>6.429965836993655</v>
      </c>
      <c r="N1713" s="44">
        <v>37</v>
      </c>
      <c r="O1713" s="45" t="str">
        <f t="shared" ca="1" si="342"/>
        <v>Nov</v>
      </c>
      <c r="P1713" s="42">
        <v>37</v>
      </c>
      <c r="Q1713" s="52">
        <f t="shared" si="343"/>
        <v>5.5</v>
      </c>
      <c r="R1713" s="45">
        <f t="shared" ca="1" si="344"/>
        <v>0.14864864864864868</v>
      </c>
      <c r="S1713" s="44" t="str">
        <f t="shared" ca="1" si="345"/>
        <v>GROWTH</v>
      </c>
      <c r="T1713" s="46">
        <v>0</v>
      </c>
      <c r="U1713" s="46" t="str">
        <f t="shared" ca="1" si="346"/>
        <v>Dec</v>
      </c>
      <c r="V1713" s="42">
        <v>0</v>
      </c>
      <c r="W1713" s="47">
        <f t="shared" si="347"/>
        <v>42.5</v>
      </c>
      <c r="X1713" s="48">
        <f t="shared" ca="1" si="348"/>
        <v>0</v>
      </c>
      <c r="Y1713" s="47" t="b">
        <f t="shared" si="349"/>
        <v>0</v>
      </c>
      <c r="Z1713" s="50">
        <v>0</v>
      </c>
      <c r="AA1713" s="50">
        <f t="shared" si="350"/>
        <v>0</v>
      </c>
      <c r="AB1713" s="27">
        <v>1000004149</v>
      </c>
    </row>
    <row r="1714" spans="1:28" s="27" customFormat="1" ht="13.8" hidden="1">
      <c r="A1714" s="50" t="s">
        <v>3061</v>
      </c>
      <c r="B1714" s="63" t="s">
        <v>92</v>
      </c>
      <c r="C1714" s="63" t="s">
        <v>3530</v>
      </c>
      <c r="D1714" s="63">
        <v>1000003303</v>
      </c>
      <c r="E1714" s="63" t="s">
        <v>3531</v>
      </c>
      <c r="F1714" s="40">
        <v>44957</v>
      </c>
      <c r="G1714" s="40" t="str">
        <f t="shared" si="338"/>
        <v>Targeted Dealer</v>
      </c>
      <c r="H1714" s="50"/>
      <c r="I1714" s="41">
        <v>25</v>
      </c>
      <c r="J1714" s="54">
        <f t="shared" ca="1" si="339"/>
        <v>550.80645161290317</v>
      </c>
      <c r="K1714" s="42">
        <v>25</v>
      </c>
      <c r="L1714" s="74">
        <f t="shared" ca="1" si="340"/>
        <v>-525.80645161290317</v>
      </c>
      <c r="M1714" s="74">
        <f t="shared" ca="1" si="341"/>
        <v>4.5387994143484631</v>
      </c>
      <c r="N1714" s="44">
        <v>15</v>
      </c>
      <c r="O1714" s="45" t="str">
        <f t="shared" ca="1" si="342"/>
        <v>Nov</v>
      </c>
      <c r="P1714" s="42">
        <v>15</v>
      </c>
      <c r="Q1714" s="52">
        <f t="shared" si="343"/>
        <v>10</v>
      </c>
      <c r="R1714" s="45">
        <f t="shared" ca="1" si="344"/>
        <v>0.66666666666666674</v>
      </c>
      <c r="S1714" s="44" t="str">
        <f t="shared" ca="1" si="345"/>
        <v>GROWTH</v>
      </c>
      <c r="T1714" s="46">
        <v>0</v>
      </c>
      <c r="U1714" s="46" t="str">
        <f t="shared" ca="1" si="346"/>
        <v>Dec</v>
      </c>
      <c r="V1714" s="42">
        <v>0</v>
      </c>
      <c r="W1714" s="47">
        <f t="shared" si="347"/>
        <v>25</v>
      </c>
      <c r="X1714" s="48">
        <f t="shared" ca="1" si="348"/>
        <v>0</v>
      </c>
      <c r="Y1714" s="47" t="b">
        <f t="shared" si="349"/>
        <v>0</v>
      </c>
      <c r="Z1714" s="50">
        <v>0</v>
      </c>
      <c r="AA1714" s="50">
        <f t="shared" si="350"/>
        <v>0</v>
      </c>
      <c r="AB1714" s="27">
        <v>1000003303</v>
      </c>
    </row>
    <row r="1715" spans="1:28" s="27" customFormat="1" ht="13.8" hidden="1">
      <c r="A1715" s="39" t="s">
        <v>1245</v>
      </c>
      <c r="B1715" s="58" t="s">
        <v>63</v>
      </c>
      <c r="C1715" s="59" t="s">
        <v>3532</v>
      </c>
      <c r="D1715" s="59">
        <v>1000000435</v>
      </c>
      <c r="E1715" s="60" t="s">
        <v>3533</v>
      </c>
      <c r="F1715" s="40">
        <v>42955</v>
      </c>
      <c r="G1715" s="40" t="str">
        <f t="shared" si="338"/>
        <v>Targeted Dealer</v>
      </c>
      <c r="H1715" s="50"/>
      <c r="I1715" s="41">
        <v>35</v>
      </c>
      <c r="J1715" s="54">
        <f t="shared" ca="1" si="339"/>
        <v>771.12903225806463</v>
      </c>
      <c r="K1715" s="42">
        <v>11.5</v>
      </c>
      <c r="L1715" s="74">
        <f t="shared" ca="1" si="340"/>
        <v>-759.62903225806463</v>
      </c>
      <c r="M1715" s="74">
        <f t="shared" ca="1" si="341"/>
        <v>1.4913198075716374</v>
      </c>
      <c r="N1715" s="44">
        <v>0</v>
      </c>
      <c r="O1715" s="45" t="str">
        <f t="shared" ca="1" si="342"/>
        <v>Nov</v>
      </c>
      <c r="P1715" s="42">
        <v>0</v>
      </c>
      <c r="Q1715" s="52">
        <f t="shared" si="343"/>
        <v>11.5</v>
      </c>
      <c r="R1715" s="45">
        <f t="shared" ca="1" si="344"/>
        <v>0</v>
      </c>
      <c r="S1715" s="44" t="b">
        <f t="shared" si="345"/>
        <v>0</v>
      </c>
      <c r="T1715" s="46">
        <v>5</v>
      </c>
      <c r="U1715" s="46" t="str">
        <f t="shared" ca="1" si="346"/>
        <v>Dec</v>
      </c>
      <c r="V1715" s="42">
        <v>5</v>
      </c>
      <c r="W1715" s="47">
        <f t="shared" si="347"/>
        <v>6.5</v>
      </c>
      <c r="X1715" s="48">
        <f t="shared" ca="1" si="348"/>
        <v>1.2999999999999998</v>
      </c>
      <c r="Y1715" s="47" t="str">
        <f t="shared" ca="1" si="349"/>
        <v>GROWTH</v>
      </c>
      <c r="Z1715" s="50">
        <v>0</v>
      </c>
      <c r="AA1715" s="50">
        <f t="shared" si="350"/>
        <v>0</v>
      </c>
      <c r="AB1715" s="27">
        <v>1000000435</v>
      </c>
    </row>
    <row r="1716" spans="1:28" s="27" customFormat="1" ht="13.8" hidden="1">
      <c r="A1716" s="39" t="s">
        <v>3061</v>
      </c>
      <c r="B1716" s="58" t="s">
        <v>101</v>
      </c>
      <c r="C1716" s="58" t="s">
        <v>3534</v>
      </c>
      <c r="D1716" s="59">
        <v>1000001646</v>
      </c>
      <c r="E1716" s="60" t="s">
        <v>3535</v>
      </c>
      <c r="F1716" s="40">
        <v>41929</v>
      </c>
      <c r="G1716" s="40" t="str">
        <f t="shared" si="338"/>
        <v>Targeted Dealer</v>
      </c>
      <c r="H1716" s="50"/>
      <c r="I1716" s="41">
        <v>20</v>
      </c>
      <c r="J1716" s="54">
        <f t="shared" ca="1" si="339"/>
        <v>440.64516129032256</v>
      </c>
      <c r="K1716" s="42">
        <v>10</v>
      </c>
      <c r="L1716" s="74">
        <f t="shared" ca="1" si="340"/>
        <v>-430.64516129032256</v>
      </c>
      <c r="M1716" s="74">
        <f t="shared" ca="1" si="341"/>
        <v>2.2693997071742316</v>
      </c>
      <c r="N1716" s="44">
        <v>15</v>
      </c>
      <c r="O1716" s="45" t="str">
        <f t="shared" ca="1" si="342"/>
        <v>Nov</v>
      </c>
      <c r="P1716" s="42">
        <v>15</v>
      </c>
      <c r="Q1716" s="52">
        <f t="shared" si="343"/>
        <v>-5</v>
      </c>
      <c r="R1716" s="45">
        <f t="shared" ca="1" si="344"/>
        <v>-0.33333333333333337</v>
      </c>
      <c r="S1716" s="44" t="str">
        <f t="shared" ca="1" si="345"/>
        <v>DEGROWTH</v>
      </c>
      <c r="T1716" s="46">
        <v>15</v>
      </c>
      <c r="U1716" s="46" t="str">
        <f t="shared" ca="1" si="346"/>
        <v>Dec</v>
      </c>
      <c r="V1716" s="42">
        <v>15</v>
      </c>
      <c r="W1716" s="47">
        <f t="shared" si="347"/>
        <v>-5</v>
      </c>
      <c r="X1716" s="48">
        <f t="shared" ca="1" si="348"/>
        <v>-0.33333333333333337</v>
      </c>
      <c r="Y1716" s="47" t="str">
        <f t="shared" ca="1" si="349"/>
        <v>DEGROWTH</v>
      </c>
      <c r="Z1716" s="50">
        <v>0</v>
      </c>
      <c r="AA1716" s="50">
        <f t="shared" si="350"/>
        <v>0</v>
      </c>
      <c r="AB1716" s="27">
        <v>1000001646</v>
      </c>
    </row>
    <row r="1717" spans="1:28" s="27" customFormat="1" ht="13.8" hidden="1">
      <c r="A1717" s="39" t="s">
        <v>2568</v>
      </c>
      <c r="B1717" s="58" t="s">
        <v>82</v>
      </c>
      <c r="C1717" s="58" t="s">
        <v>3536</v>
      </c>
      <c r="D1717" s="59">
        <v>1000004150</v>
      </c>
      <c r="E1717" s="60" t="s">
        <v>3537</v>
      </c>
      <c r="F1717" s="40">
        <v>45581</v>
      </c>
      <c r="G1717" s="40" t="str">
        <f t="shared" si="338"/>
        <v>Targeted Dealer</v>
      </c>
      <c r="H1717" s="50"/>
      <c r="I1717" s="41">
        <v>25</v>
      </c>
      <c r="J1717" s="54">
        <f t="shared" ca="1" si="339"/>
        <v>550.80645161290317</v>
      </c>
      <c r="K1717" s="42">
        <v>20</v>
      </c>
      <c r="L1717" s="74">
        <f t="shared" ca="1" si="340"/>
        <v>-530.80645161290317</v>
      </c>
      <c r="M1717" s="74">
        <f t="shared" ca="1" si="341"/>
        <v>3.6310395314787702</v>
      </c>
      <c r="N1717" s="44">
        <v>10</v>
      </c>
      <c r="O1717" s="45" t="str">
        <f t="shared" ca="1" si="342"/>
        <v>Nov</v>
      </c>
      <c r="P1717" s="42">
        <v>10</v>
      </c>
      <c r="Q1717" s="52">
        <f t="shared" si="343"/>
        <v>10</v>
      </c>
      <c r="R1717" s="45">
        <f t="shared" ca="1" si="344"/>
        <v>1</v>
      </c>
      <c r="S1717" s="44" t="str">
        <f t="shared" ca="1" si="345"/>
        <v>GROWTH</v>
      </c>
      <c r="T1717" s="46">
        <v>0</v>
      </c>
      <c r="U1717" s="46" t="str">
        <f t="shared" ca="1" si="346"/>
        <v>Dec</v>
      </c>
      <c r="V1717" s="42">
        <v>0</v>
      </c>
      <c r="W1717" s="47">
        <f t="shared" si="347"/>
        <v>20</v>
      </c>
      <c r="X1717" s="48">
        <f t="shared" ca="1" si="348"/>
        <v>0</v>
      </c>
      <c r="Y1717" s="47" t="b">
        <f t="shared" si="349"/>
        <v>0</v>
      </c>
      <c r="Z1717" s="50">
        <v>0</v>
      </c>
      <c r="AA1717" s="50">
        <f t="shared" si="350"/>
        <v>0</v>
      </c>
      <c r="AB1717" s="27">
        <v>1000004150</v>
      </c>
    </row>
    <row r="1718" spans="1:28" s="27" customFormat="1" ht="13.8" hidden="1">
      <c r="A1718" s="39" t="s">
        <v>1245</v>
      </c>
      <c r="B1718" s="58" t="s">
        <v>53</v>
      </c>
      <c r="C1718" s="58" t="s">
        <v>3538</v>
      </c>
      <c r="D1718" s="59">
        <v>1000004151</v>
      </c>
      <c r="E1718" s="60" t="s">
        <v>3539</v>
      </c>
      <c r="F1718" s="40">
        <v>45583</v>
      </c>
      <c r="G1718" s="40" t="str">
        <f t="shared" si="338"/>
        <v>Targeted Dealer</v>
      </c>
      <c r="H1718" s="50"/>
      <c r="I1718" s="41">
        <v>75</v>
      </c>
      <c r="J1718" s="54">
        <f t="shared" ca="1" si="339"/>
        <v>1652.4193548387098</v>
      </c>
      <c r="K1718" s="42">
        <v>151.5</v>
      </c>
      <c r="L1718" s="74">
        <f t="shared" ca="1" si="340"/>
        <v>-1500.9193548387098</v>
      </c>
      <c r="M1718" s="74">
        <f t="shared" ca="1" si="341"/>
        <v>9.1683748169838957</v>
      </c>
      <c r="N1718" s="44">
        <v>88</v>
      </c>
      <c r="O1718" s="45" t="str">
        <f t="shared" ca="1" si="342"/>
        <v>Nov</v>
      </c>
      <c r="P1718" s="42">
        <v>88</v>
      </c>
      <c r="Q1718" s="52">
        <f t="shared" si="343"/>
        <v>63.5</v>
      </c>
      <c r="R1718" s="45">
        <f t="shared" ca="1" si="344"/>
        <v>0.72159090909090917</v>
      </c>
      <c r="S1718" s="44" t="str">
        <f t="shared" ca="1" si="345"/>
        <v>GROWTH</v>
      </c>
      <c r="T1718" s="46">
        <v>0</v>
      </c>
      <c r="U1718" s="46" t="str">
        <f t="shared" ca="1" si="346"/>
        <v>Dec</v>
      </c>
      <c r="V1718" s="42">
        <v>0</v>
      </c>
      <c r="W1718" s="47">
        <f t="shared" si="347"/>
        <v>151.5</v>
      </c>
      <c r="X1718" s="48">
        <f t="shared" ca="1" si="348"/>
        <v>0</v>
      </c>
      <c r="Y1718" s="47" t="b">
        <f t="shared" si="349"/>
        <v>0</v>
      </c>
      <c r="Z1718" s="50">
        <v>0</v>
      </c>
      <c r="AA1718" s="50">
        <f t="shared" si="350"/>
        <v>0</v>
      </c>
      <c r="AB1718" s="27">
        <v>1000004151</v>
      </c>
    </row>
    <row r="1719" spans="1:28" s="27" customFormat="1" ht="13.8" hidden="1">
      <c r="A1719" s="39" t="s">
        <v>1245</v>
      </c>
      <c r="B1719" s="58" t="s">
        <v>46</v>
      </c>
      <c r="C1719" s="58" t="s">
        <v>3540</v>
      </c>
      <c r="D1719" s="59">
        <v>1000004152</v>
      </c>
      <c r="E1719" s="60" t="s">
        <v>3541</v>
      </c>
      <c r="F1719" s="40">
        <v>45585</v>
      </c>
      <c r="G1719" s="40" t="str">
        <f t="shared" si="338"/>
        <v>Targeted Dealer</v>
      </c>
      <c r="H1719" s="50"/>
      <c r="I1719" s="41">
        <v>50</v>
      </c>
      <c r="J1719" s="54">
        <f t="shared" ca="1" si="339"/>
        <v>1101.6129032258063</v>
      </c>
      <c r="K1719" s="42">
        <v>55</v>
      </c>
      <c r="L1719" s="74">
        <f t="shared" ca="1" si="340"/>
        <v>-1046.6129032258063</v>
      </c>
      <c r="M1719" s="74">
        <f t="shared" ca="1" si="341"/>
        <v>4.9926793557833093</v>
      </c>
      <c r="N1719" s="44">
        <v>50</v>
      </c>
      <c r="O1719" s="45" t="str">
        <f t="shared" ca="1" si="342"/>
        <v>Nov</v>
      </c>
      <c r="P1719" s="42">
        <v>50</v>
      </c>
      <c r="Q1719" s="52">
        <f t="shared" si="343"/>
        <v>5</v>
      </c>
      <c r="R1719" s="45">
        <f t="shared" ca="1" si="344"/>
        <v>0.10000000000000009</v>
      </c>
      <c r="S1719" s="44" t="str">
        <f t="shared" ca="1" si="345"/>
        <v>GROWTH</v>
      </c>
      <c r="T1719" s="46">
        <v>0</v>
      </c>
      <c r="U1719" s="46" t="str">
        <f t="shared" ca="1" si="346"/>
        <v>Dec</v>
      </c>
      <c r="V1719" s="42">
        <v>0</v>
      </c>
      <c r="W1719" s="47">
        <f t="shared" si="347"/>
        <v>55</v>
      </c>
      <c r="X1719" s="48">
        <f t="shared" ca="1" si="348"/>
        <v>0</v>
      </c>
      <c r="Y1719" s="47" t="b">
        <f t="shared" si="349"/>
        <v>0</v>
      </c>
      <c r="Z1719" s="50">
        <v>0</v>
      </c>
      <c r="AA1719" s="50">
        <f t="shared" si="350"/>
        <v>0</v>
      </c>
      <c r="AB1719" s="27">
        <v>1000004152</v>
      </c>
    </row>
    <row r="1720" spans="1:28" s="27" customFormat="1" ht="13.8" hidden="1">
      <c r="A1720" s="39" t="s">
        <v>2568</v>
      </c>
      <c r="B1720" s="58" t="s">
        <v>84</v>
      </c>
      <c r="C1720" s="58" t="s">
        <v>3559</v>
      </c>
      <c r="D1720" s="59">
        <v>1000004154</v>
      </c>
      <c r="E1720" s="60" t="s">
        <v>3542</v>
      </c>
      <c r="F1720" s="73">
        <v>45588</v>
      </c>
      <c r="G1720" s="40" t="str">
        <f t="shared" si="338"/>
        <v>Targeted Dealer</v>
      </c>
      <c r="H1720" s="50"/>
      <c r="I1720" s="41">
        <v>30</v>
      </c>
      <c r="J1720" s="54">
        <f t="shared" ca="1" si="339"/>
        <v>660.9677419354839</v>
      </c>
      <c r="K1720" s="42">
        <v>75</v>
      </c>
      <c r="L1720" s="74">
        <f t="shared" ca="1" si="340"/>
        <v>-585.9677419354839</v>
      </c>
      <c r="M1720" s="74">
        <f t="shared" ca="1" si="341"/>
        <v>11.346998535871156</v>
      </c>
      <c r="N1720" s="44">
        <v>34</v>
      </c>
      <c r="O1720" s="45" t="str">
        <f t="shared" ca="1" si="342"/>
        <v>Nov</v>
      </c>
      <c r="P1720" s="42">
        <v>34</v>
      </c>
      <c r="Q1720" s="52">
        <f t="shared" si="343"/>
        <v>41</v>
      </c>
      <c r="R1720" s="45">
        <f t="shared" ca="1" si="344"/>
        <v>1.2058823529411766</v>
      </c>
      <c r="S1720" s="44" t="str">
        <f t="shared" ca="1" si="345"/>
        <v>GROWTH</v>
      </c>
      <c r="T1720" s="46">
        <v>0</v>
      </c>
      <c r="U1720" s="46" t="str">
        <f t="shared" ca="1" si="346"/>
        <v>Dec</v>
      </c>
      <c r="V1720" s="42">
        <v>0</v>
      </c>
      <c r="W1720" s="47">
        <f t="shared" si="347"/>
        <v>75</v>
      </c>
      <c r="X1720" s="48">
        <f t="shared" ca="1" si="348"/>
        <v>0</v>
      </c>
      <c r="Y1720" s="47" t="b">
        <f t="shared" si="349"/>
        <v>0</v>
      </c>
      <c r="Z1720" s="50">
        <v>0</v>
      </c>
      <c r="AA1720" s="50">
        <f t="shared" si="350"/>
        <v>0</v>
      </c>
      <c r="AB1720" s="27">
        <v>1000004154</v>
      </c>
    </row>
    <row r="1721" spans="1:28" s="27" customFormat="1" ht="13.8" hidden="1">
      <c r="A1721" s="39" t="s">
        <v>121</v>
      </c>
      <c r="B1721" s="58" t="s">
        <v>613</v>
      </c>
      <c r="C1721" s="58" t="s">
        <v>3560</v>
      </c>
      <c r="D1721" s="59">
        <v>1000004157</v>
      </c>
      <c r="E1721" s="60" t="s">
        <v>3543</v>
      </c>
      <c r="F1721" s="73">
        <v>45589</v>
      </c>
      <c r="G1721" s="40" t="str">
        <f t="shared" si="338"/>
        <v>Targeted Dealer</v>
      </c>
      <c r="H1721" s="50"/>
      <c r="I1721" s="41">
        <v>48</v>
      </c>
      <c r="J1721" s="54">
        <f t="shared" ca="1" si="339"/>
        <v>1057.5483870967741</v>
      </c>
      <c r="K1721" s="42">
        <v>66</v>
      </c>
      <c r="L1721" s="74">
        <f t="shared" ca="1" si="340"/>
        <v>-991.54838709677415</v>
      </c>
      <c r="M1721" s="74">
        <f t="shared" ca="1" si="341"/>
        <v>6.2408491947291367</v>
      </c>
      <c r="N1721" s="44">
        <v>83.5</v>
      </c>
      <c r="O1721" s="45" t="str">
        <f t="shared" ca="1" si="342"/>
        <v>Nov</v>
      </c>
      <c r="P1721" s="42">
        <v>83.5</v>
      </c>
      <c r="Q1721" s="52">
        <f t="shared" si="343"/>
        <v>-17.5</v>
      </c>
      <c r="R1721" s="45">
        <f t="shared" ca="1" si="344"/>
        <v>-0.20958083832335328</v>
      </c>
      <c r="S1721" s="44" t="str">
        <f t="shared" ca="1" si="345"/>
        <v>DEGROWTH</v>
      </c>
      <c r="T1721" s="46">
        <v>0</v>
      </c>
      <c r="U1721" s="46" t="str">
        <f t="shared" ca="1" si="346"/>
        <v>Dec</v>
      </c>
      <c r="V1721" s="42">
        <v>0</v>
      </c>
      <c r="W1721" s="47">
        <f t="shared" si="347"/>
        <v>66</v>
      </c>
      <c r="X1721" s="48">
        <f t="shared" ca="1" si="348"/>
        <v>0</v>
      </c>
      <c r="Y1721" s="47" t="b">
        <f t="shared" si="349"/>
        <v>0</v>
      </c>
      <c r="Z1721" s="50">
        <v>0</v>
      </c>
      <c r="AA1721" s="50">
        <f t="shared" si="350"/>
        <v>0</v>
      </c>
      <c r="AB1721" s="27">
        <v>1000004157</v>
      </c>
    </row>
    <row r="1722" spans="1:28" s="27" customFormat="1" ht="13.8" hidden="1">
      <c r="A1722" s="39" t="s">
        <v>121</v>
      </c>
      <c r="B1722" s="58" t="s">
        <v>281</v>
      </c>
      <c r="C1722" s="58" t="s">
        <v>3561</v>
      </c>
      <c r="D1722" s="59">
        <v>1000004155</v>
      </c>
      <c r="E1722" s="60" t="s">
        <v>303</v>
      </c>
      <c r="F1722" s="73">
        <v>45588</v>
      </c>
      <c r="G1722" s="40" t="str">
        <f t="shared" si="338"/>
        <v>Targeted Dealer</v>
      </c>
      <c r="H1722" s="50" t="s">
        <v>113</v>
      </c>
      <c r="I1722" s="41">
        <v>100</v>
      </c>
      <c r="J1722" s="54">
        <f t="shared" ca="1" si="339"/>
        <v>2203.2258064516127</v>
      </c>
      <c r="K1722" s="42">
        <v>92</v>
      </c>
      <c r="L1722" s="74">
        <f t="shared" ca="1" si="340"/>
        <v>-2111.2258064516127</v>
      </c>
      <c r="M1722" s="74">
        <f t="shared" ca="1" si="341"/>
        <v>4.1756954612005854</v>
      </c>
      <c r="N1722" s="44">
        <v>145</v>
      </c>
      <c r="O1722" s="45" t="str">
        <f t="shared" ca="1" si="342"/>
        <v>Nov</v>
      </c>
      <c r="P1722" s="42">
        <v>145</v>
      </c>
      <c r="Q1722" s="52">
        <f t="shared" si="343"/>
        <v>-53</v>
      </c>
      <c r="R1722" s="45">
        <f t="shared" ca="1" si="344"/>
        <v>-0.3655172413793103</v>
      </c>
      <c r="S1722" s="44" t="str">
        <f t="shared" ca="1" si="345"/>
        <v>DEGROWTH</v>
      </c>
      <c r="T1722" s="46">
        <v>0</v>
      </c>
      <c r="U1722" s="46" t="str">
        <f t="shared" ca="1" si="346"/>
        <v>Dec</v>
      </c>
      <c r="V1722" s="42">
        <v>0</v>
      </c>
      <c r="W1722" s="47">
        <f t="shared" si="347"/>
        <v>92</v>
      </c>
      <c r="X1722" s="48">
        <f t="shared" ca="1" si="348"/>
        <v>0</v>
      </c>
      <c r="Y1722" s="47" t="b">
        <f t="shared" si="349"/>
        <v>0</v>
      </c>
      <c r="Z1722" s="50">
        <v>0</v>
      </c>
      <c r="AA1722" s="50">
        <f t="shared" si="350"/>
        <v>1</v>
      </c>
      <c r="AB1722" s="27">
        <v>1000004155</v>
      </c>
    </row>
    <row r="1723" spans="1:28" s="27" customFormat="1" ht="13.8" hidden="1">
      <c r="A1723" s="39" t="s">
        <v>121</v>
      </c>
      <c r="B1723" s="58" t="s">
        <v>31</v>
      </c>
      <c r="C1723" s="58" t="s">
        <v>3551</v>
      </c>
      <c r="D1723" s="59">
        <v>1000002398</v>
      </c>
      <c r="E1723" s="60" t="s">
        <v>3544</v>
      </c>
      <c r="F1723" s="73">
        <v>44738</v>
      </c>
      <c r="G1723" s="40" t="str">
        <f t="shared" si="338"/>
        <v>-</v>
      </c>
      <c r="H1723" s="50"/>
      <c r="I1723" s="41">
        <v>0</v>
      </c>
      <c r="J1723" s="54">
        <f t="shared" ca="1" si="339"/>
        <v>0</v>
      </c>
      <c r="K1723" s="42">
        <v>0</v>
      </c>
      <c r="L1723" s="74">
        <f t="shared" ca="1" si="340"/>
        <v>0</v>
      </c>
      <c r="M1723" s="74" t="str">
        <f t="shared" ca="1" si="341"/>
        <v>-</v>
      </c>
      <c r="N1723" s="44">
        <v>0</v>
      </c>
      <c r="O1723" s="45" t="str">
        <f t="shared" ca="1" si="342"/>
        <v>Nov</v>
      </c>
      <c r="P1723" s="42">
        <v>0</v>
      </c>
      <c r="Q1723" s="52">
        <f t="shared" si="343"/>
        <v>0</v>
      </c>
      <c r="R1723" s="45">
        <f t="shared" ca="1" si="344"/>
        <v>0</v>
      </c>
      <c r="S1723" s="44" t="b">
        <f t="shared" si="345"/>
        <v>0</v>
      </c>
      <c r="T1723" s="46">
        <v>0</v>
      </c>
      <c r="U1723" s="46" t="str">
        <f t="shared" ca="1" si="346"/>
        <v>Dec</v>
      </c>
      <c r="V1723" s="42">
        <v>0</v>
      </c>
      <c r="W1723" s="47">
        <f t="shared" si="347"/>
        <v>0</v>
      </c>
      <c r="X1723" s="48">
        <f t="shared" ca="1" si="348"/>
        <v>0</v>
      </c>
      <c r="Y1723" s="47" t="b">
        <f t="shared" si="349"/>
        <v>0</v>
      </c>
      <c r="Z1723" s="50">
        <v>1</v>
      </c>
      <c r="AA1723" s="50">
        <f t="shared" si="350"/>
        <v>0</v>
      </c>
      <c r="AB1723" s="27">
        <v>1000002398</v>
      </c>
    </row>
    <row r="1724" spans="1:28" s="27" customFormat="1" ht="13.8" hidden="1">
      <c r="A1724" s="39" t="s">
        <v>1245</v>
      </c>
      <c r="B1724" s="58" t="s">
        <v>63</v>
      </c>
      <c r="C1724" s="58" t="s">
        <v>3562</v>
      </c>
      <c r="D1724" s="59">
        <v>1000004156</v>
      </c>
      <c r="E1724" s="60" t="s">
        <v>3545</v>
      </c>
      <c r="F1724" s="73">
        <v>45588</v>
      </c>
      <c r="G1724" s="40" t="str">
        <f t="shared" si="338"/>
        <v>Targeted Dealer</v>
      </c>
      <c r="H1724" s="50"/>
      <c r="I1724" s="41">
        <v>25</v>
      </c>
      <c r="J1724" s="54">
        <f t="shared" ca="1" si="339"/>
        <v>550.80645161290317</v>
      </c>
      <c r="K1724" s="42">
        <v>22.75</v>
      </c>
      <c r="L1724" s="74">
        <f t="shared" ca="1" si="340"/>
        <v>-528.05645161290317</v>
      </c>
      <c r="M1724" s="74">
        <f t="shared" ca="1" si="341"/>
        <v>4.1303074670571016</v>
      </c>
      <c r="N1724" s="44">
        <v>4.8</v>
      </c>
      <c r="O1724" s="45" t="str">
        <f t="shared" ca="1" si="342"/>
        <v>Nov</v>
      </c>
      <c r="P1724" s="42">
        <v>4.8</v>
      </c>
      <c r="Q1724" s="52">
        <f t="shared" si="343"/>
        <v>17.95</v>
      </c>
      <c r="R1724" s="45">
        <f t="shared" ca="1" si="344"/>
        <v>3.7395833333333339</v>
      </c>
      <c r="S1724" s="44" t="str">
        <f t="shared" ca="1" si="345"/>
        <v>GROWTH</v>
      </c>
      <c r="T1724" s="46">
        <v>0</v>
      </c>
      <c r="U1724" s="46" t="str">
        <f t="shared" ca="1" si="346"/>
        <v>Dec</v>
      </c>
      <c r="V1724" s="42">
        <v>0</v>
      </c>
      <c r="W1724" s="47">
        <f t="shared" si="347"/>
        <v>22.75</v>
      </c>
      <c r="X1724" s="48">
        <f t="shared" ca="1" si="348"/>
        <v>0</v>
      </c>
      <c r="Y1724" s="47" t="b">
        <f t="shared" si="349"/>
        <v>0</v>
      </c>
      <c r="Z1724" s="50">
        <v>0</v>
      </c>
      <c r="AA1724" s="50">
        <f t="shared" si="350"/>
        <v>0</v>
      </c>
      <c r="AB1724" s="27">
        <v>1000004156</v>
      </c>
    </row>
    <row r="1725" spans="1:28" s="27" customFormat="1" ht="13.8" hidden="1">
      <c r="A1725" s="39" t="s">
        <v>3061</v>
      </c>
      <c r="B1725" s="58" t="s">
        <v>92</v>
      </c>
      <c r="C1725" s="58" t="s">
        <v>3552</v>
      </c>
      <c r="D1725" s="59">
        <v>1000002855</v>
      </c>
      <c r="E1725" s="60" t="s">
        <v>3546</v>
      </c>
      <c r="F1725" s="73">
        <v>44773</v>
      </c>
      <c r="G1725" s="40" t="str">
        <f t="shared" si="338"/>
        <v>Targeted Dealer</v>
      </c>
      <c r="H1725" s="50"/>
      <c r="I1725" s="41">
        <v>20</v>
      </c>
      <c r="J1725" s="54">
        <f t="shared" ca="1" si="339"/>
        <v>440.64516129032256</v>
      </c>
      <c r="K1725" s="42">
        <v>35</v>
      </c>
      <c r="L1725" s="74">
        <f t="shared" ca="1" si="340"/>
        <v>-405.64516129032256</v>
      </c>
      <c r="M1725" s="74">
        <f t="shared" ca="1" si="341"/>
        <v>7.9428989751098102</v>
      </c>
      <c r="N1725" s="44">
        <v>15</v>
      </c>
      <c r="O1725" s="45" t="str">
        <f t="shared" ca="1" si="342"/>
        <v>Nov</v>
      </c>
      <c r="P1725" s="42">
        <v>15</v>
      </c>
      <c r="Q1725" s="52">
        <f t="shared" si="343"/>
        <v>20</v>
      </c>
      <c r="R1725" s="45">
        <f t="shared" ca="1" si="344"/>
        <v>1.3333333333333335</v>
      </c>
      <c r="S1725" s="44" t="str">
        <f t="shared" ca="1" si="345"/>
        <v>GROWTH</v>
      </c>
      <c r="T1725" s="46">
        <v>0</v>
      </c>
      <c r="U1725" s="46" t="str">
        <f t="shared" ca="1" si="346"/>
        <v>Dec</v>
      </c>
      <c r="V1725" s="42">
        <v>0</v>
      </c>
      <c r="W1725" s="47">
        <f t="shared" si="347"/>
        <v>35</v>
      </c>
      <c r="X1725" s="48">
        <f t="shared" ca="1" si="348"/>
        <v>0</v>
      </c>
      <c r="Y1725" s="47" t="b">
        <f t="shared" si="349"/>
        <v>0</v>
      </c>
      <c r="Z1725" s="50">
        <v>0</v>
      </c>
      <c r="AA1725" s="50">
        <f t="shared" si="350"/>
        <v>0</v>
      </c>
      <c r="AB1725" s="27">
        <v>1000002855</v>
      </c>
    </row>
    <row r="1726" spans="1:28" s="27" customFormat="1" ht="13.8" hidden="1">
      <c r="A1726" s="39" t="s">
        <v>121</v>
      </c>
      <c r="B1726" s="58" t="s">
        <v>27</v>
      </c>
      <c r="C1726" s="58" t="s">
        <v>3563</v>
      </c>
      <c r="D1726" s="59">
        <v>1000004161</v>
      </c>
      <c r="E1726" s="60" t="s">
        <v>3553</v>
      </c>
      <c r="F1726" s="73">
        <v>45597</v>
      </c>
      <c r="G1726" s="40" t="str">
        <f t="shared" si="338"/>
        <v>-</v>
      </c>
      <c r="H1726" s="50"/>
      <c r="I1726" s="41">
        <v>0</v>
      </c>
      <c r="J1726" s="54">
        <f t="shared" ca="1" si="339"/>
        <v>0</v>
      </c>
      <c r="K1726" s="42">
        <v>71</v>
      </c>
      <c r="L1726" s="74">
        <f t="shared" ca="1" si="340"/>
        <v>71</v>
      </c>
      <c r="M1726" s="74" t="str">
        <f t="shared" ca="1" si="341"/>
        <v>-</v>
      </c>
      <c r="N1726" s="44">
        <v>35</v>
      </c>
      <c r="O1726" s="45" t="str">
        <f t="shared" ca="1" si="342"/>
        <v>Nov</v>
      </c>
      <c r="P1726" s="42">
        <v>35</v>
      </c>
      <c r="Q1726" s="52">
        <f t="shared" si="343"/>
        <v>36</v>
      </c>
      <c r="R1726" s="45">
        <f t="shared" ca="1" si="344"/>
        <v>1.0285714285714285</v>
      </c>
      <c r="S1726" s="44" t="str">
        <f t="shared" ca="1" si="345"/>
        <v>GROWTH</v>
      </c>
      <c r="T1726" s="46">
        <v>0</v>
      </c>
      <c r="U1726" s="46" t="str">
        <f t="shared" ca="1" si="346"/>
        <v>Dec</v>
      </c>
      <c r="V1726" s="42">
        <v>0</v>
      </c>
      <c r="W1726" s="47">
        <f t="shared" si="347"/>
        <v>71</v>
      </c>
      <c r="X1726" s="48">
        <f t="shared" ca="1" si="348"/>
        <v>0</v>
      </c>
      <c r="Y1726" s="47" t="b">
        <f t="shared" si="349"/>
        <v>0</v>
      </c>
      <c r="Z1726" s="50">
        <v>0</v>
      </c>
      <c r="AA1726" s="50">
        <f t="shared" si="350"/>
        <v>0</v>
      </c>
      <c r="AB1726" s="27">
        <v>1000004161</v>
      </c>
    </row>
    <row r="1727" spans="1:28" s="27" customFormat="1" ht="13.8" hidden="1">
      <c r="A1727" s="39" t="s">
        <v>121</v>
      </c>
      <c r="B1727" s="58" t="s">
        <v>281</v>
      </c>
      <c r="C1727" s="58" t="s">
        <v>3564</v>
      </c>
      <c r="D1727" s="59">
        <v>1000004153</v>
      </c>
      <c r="E1727" s="60" t="s">
        <v>2690</v>
      </c>
      <c r="F1727" s="73">
        <v>45588</v>
      </c>
      <c r="G1727" s="40" t="str">
        <f t="shared" si="338"/>
        <v>Targeted Dealer</v>
      </c>
      <c r="H1727" s="50"/>
      <c r="I1727" s="41">
        <v>25</v>
      </c>
      <c r="J1727" s="54">
        <f t="shared" ca="1" si="339"/>
        <v>550.80645161290317</v>
      </c>
      <c r="K1727" s="42">
        <v>101</v>
      </c>
      <c r="L1727" s="74">
        <f t="shared" ca="1" si="340"/>
        <v>-449.80645161290317</v>
      </c>
      <c r="M1727" s="74">
        <f t="shared" ca="1" si="341"/>
        <v>18.336749633967791</v>
      </c>
      <c r="N1727" s="44">
        <v>50</v>
      </c>
      <c r="O1727" s="45" t="str">
        <f t="shared" ca="1" si="342"/>
        <v>Nov</v>
      </c>
      <c r="P1727" s="42">
        <v>50</v>
      </c>
      <c r="Q1727" s="52">
        <f t="shared" si="343"/>
        <v>51</v>
      </c>
      <c r="R1727" s="45">
        <f t="shared" ca="1" si="344"/>
        <v>1.02</v>
      </c>
      <c r="S1727" s="44" t="str">
        <f t="shared" ca="1" si="345"/>
        <v>GROWTH</v>
      </c>
      <c r="T1727" s="46">
        <v>0</v>
      </c>
      <c r="U1727" s="46" t="str">
        <f t="shared" ca="1" si="346"/>
        <v>Dec</v>
      </c>
      <c r="V1727" s="42">
        <v>0</v>
      </c>
      <c r="W1727" s="47">
        <f t="shared" si="347"/>
        <v>101</v>
      </c>
      <c r="X1727" s="48">
        <f t="shared" ca="1" si="348"/>
        <v>0</v>
      </c>
      <c r="Y1727" s="47" t="b">
        <f t="shared" si="349"/>
        <v>0</v>
      </c>
      <c r="Z1727" s="50">
        <v>0</v>
      </c>
      <c r="AA1727" s="50">
        <f t="shared" si="350"/>
        <v>0</v>
      </c>
      <c r="AB1727" s="27">
        <v>1000004153</v>
      </c>
    </row>
    <row r="1728" spans="1:28" s="27" customFormat="1" ht="13.8">
      <c r="A1728" s="39" t="s">
        <v>121</v>
      </c>
      <c r="B1728" s="58" t="s">
        <v>37</v>
      </c>
      <c r="C1728" s="58" t="s">
        <v>3565</v>
      </c>
      <c r="D1728" s="59">
        <v>1000001010</v>
      </c>
      <c r="E1728" s="60" t="s">
        <v>3554</v>
      </c>
      <c r="F1728" s="73">
        <v>44738</v>
      </c>
      <c r="G1728" s="40" t="str">
        <f t="shared" si="338"/>
        <v>-</v>
      </c>
      <c r="H1728" s="50"/>
      <c r="I1728" s="41">
        <v>0</v>
      </c>
      <c r="J1728" s="54">
        <f t="shared" ca="1" si="339"/>
        <v>0</v>
      </c>
      <c r="K1728" s="42">
        <v>0</v>
      </c>
      <c r="L1728" s="74">
        <f t="shared" ca="1" si="340"/>
        <v>0</v>
      </c>
      <c r="M1728" s="74" t="str">
        <f t="shared" ca="1" si="341"/>
        <v>-</v>
      </c>
      <c r="N1728" s="44">
        <v>0</v>
      </c>
      <c r="O1728" s="45" t="str">
        <f t="shared" ca="1" si="342"/>
        <v>Nov</v>
      </c>
      <c r="P1728" s="42">
        <v>0</v>
      </c>
      <c r="Q1728" s="52">
        <f t="shared" si="343"/>
        <v>0</v>
      </c>
      <c r="R1728" s="45">
        <f t="shared" ca="1" si="344"/>
        <v>0</v>
      </c>
      <c r="S1728" s="44" t="b">
        <f t="shared" si="345"/>
        <v>0</v>
      </c>
      <c r="T1728" s="46">
        <v>1100</v>
      </c>
      <c r="U1728" s="46" t="str">
        <f t="shared" ca="1" si="346"/>
        <v>Dec</v>
      </c>
      <c r="V1728" s="42">
        <v>1100</v>
      </c>
      <c r="W1728" s="47">
        <f t="shared" si="347"/>
        <v>-1100</v>
      </c>
      <c r="X1728" s="48">
        <f t="shared" ca="1" si="348"/>
        <v>-1</v>
      </c>
      <c r="Y1728" s="47" t="str">
        <f t="shared" ca="1" si="349"/>
        <v>DEGROWTH</v>
      </c>
      <c r="Z1728" s="50">
        <v>1</v>
      </c>
      <c r="AA1728" s="50">
        <f t="shared" si="350"/>
        <v>0</v>
      </c>
      <c r="AB1728" s="27" t="e">
        <v>#N/A</v>
      </c>
    </row>
    <row r="1729" spans="1:28" s="27" customFormat="1" ht="13.8">
      <c r="A1729" s="39" t="s">
        <v>121</v>
      </c>
      <c r="B1729" s="58" t="s">
        <v>12</v>
      </c>
      <c r="C1729" s="58" t="s">
        <v>3566</v>
      </c>
      <c r="D1729" s="59">
        <v>1000000660</v>
      </c>
      <c r="E1729" s="60" t="s">
        <v>264</v>
      </c>
      <c r="F1729" s="73">
        <v>44738</v>
      </c>
      <c r="G1729" s="40" t="str">
        <f t="shared" si="338"/>
        <v>-</v>
      </c>
      <c r="H1729" s="50"/>
      <c r="I1729" s="41">
        <v>0</v>
      </c>
      <c r="J1729" s="54">
        <f t="shared" ca="1" si="339"/>
        <v>0</v>
      </c>
      <c r="K1729" s="42">
        <v>0</v>
      </c>
      <c r="L1729" s="74">
        <f t="shared" ca="1" si="340"/>
        <v>0</v>
      </c>
      <c r="M1729" s="74" t="str">
        <f t="shared" ca="1" si="341"/>
        <v>-</v>
      </c>
      <c r="N1729" s="44">
        <v>0</v>
      </c>
      <c r="O1729" s="45" t="str">
        <f t="shared" ca="1" si="342"/>
        <v>Nov</v>
      </c>
      <c r="P1729" s="42">
        <v>0</v>
      </c>
      <c r="Q1729" s="52">
        <f t="shared" si="343"/>
        <v>0</v>
      </c>
      <c r="R1729" s="45">
        <f t="shared" ca="1" si="344"/>
        <v>0</v>
      </c>
      <c r="S1729" s="44" t="b">
        <f t="shared" si="345"/>
        <v>0</v>
      </c>
      <c r="T1729" s="46">
        <v>100</v>
      </c>
      <c r="U1729" s="46" t="str">
        <f t="shared" ca="1" si="346"/>
        <v>Dec</v>
      </c>
      <c r="V1729" s="42">
        <v>100</v>
      </c>
      <c r="W1729" s="47">
        <f t="shared" si="347"/>
        <v>-100</v>
      </c>
      <c r="X1729" s="48">
        <f t="shared" ca="1" si="348"/>
        <v>-1</v>
      </c>
      <c r="Y1729" s="47" t="str">
        <f t="shared" ca="1" si="349"/>
        <v>DEGROWTH</v>
      </c>
      <c r="Z1729" s="50">
        <v>1</v>
      </c>
      <c r="AA1729" s="50">
        <f t="shared" si="350"/>
        <v>0</v>
      </c>
      <c r="AB1729" s="27" t="e">
        <v>#N/A</v>
      </c>
    </row>
    <row r="1730" spans="1:28" s="27" customFormat="1" ht="13.8" hidden="1">
      <c r="A1730" s="39" t="s">
        <v>121</v>
      </c>
      <c r="B1730" s="58" t="s">
        <v>12</v>
      </c>
      <c r="C1730" s="58" t="s">
        <v>3567</v>
      </c>
      <c r="D1730" s="59">
        <v>1000002888</v>
      </c>
      <c r="E1730" s="60" t="s">
        <v>3555</v>
      </c>
      <c r="F1730" s="73">
        <v>44793</v>
      </c>
      <c r="G1730" s="40" t="str">
        <f t="shared" si="338"/>
        <v>Targeted Dealer</v>
      </c>
      <c r="H1730" s="50"/>
      <c r="I1730" s="41">
        <v>20</v>
      </c>
      <c r="J1730" s="54">
        <f t="shared" ca="1" si="339"/>
        <v>440.64516129032256</v>
      </c>
      <c r="K1730" s="42">
        <v>0</v>
      </c>
      <c r="L1730" s="74">
        <f t="shared" ca="1" si="340"/>
        <v>-440.64516129032256</v>
      </c>
      <c r="M1730" s="74">
        <f t="shared" ca="1" si="341"/>
        <v>0</v>
      </c>
      <c r="N1730" s="44">
        <v>40</v>
      </c>
      <c r="O1730" s="45" t="str">
        <f t="shared" ca="1" si="342"/>
        <v>Nov</v>
      </c>
      <c r="P1730" s="42">
        <v>40</v>
      </c>
      <c r="Q1730" s="52">
        <f t="shared" si="343"/>
        <v>-40</v>
      </c>
      <c r="R1730" s="45">
        <f t="shared" ca="1" si="344"/>
        <v>-1</v>
      </c>
      <c r="S1730" s="44" t="str">
        <f t="shared" ca="1" si="345"/>
        <v>DEGROWTH</v>
      </c>
      <c r="T1730" s="46">
        <v>20</v>
      </c>
      <c r="U1730" s="46" t="str">
        <f t="shared" ca="1" si="346"/>
        <v>Dec</v>
      </c>
      <c r="V1730" s="42">
        <v>20</v>
      </c>
      <c r="W1730" s="47">
        <f t="shared" si="347"/>
        <v>-20</v>
      </c>
      <c r="X1730" s="48">
        <f t="shared" ca="1" si="348"/>
        <v>-1</v>
      </c>
      <c r="Y1730" s="47" t="str">
        <f t="shared" ca="1" si="349"/>
        <v>DEGROWTH</v>
      </c>
      <c r="Z1730" s="50">
        <v>1</v>
      </c>
      <c r="AA1730" s="50">
        <f t="shared" si="350"/>
        <v>0</v>
      </c>
      <c r="AB1730" s="27">
        <v>1000002888</v>
      </c>
    </row>
    <row r="1731" spans="1:28" s="27" customFormat="1" ht="13.8" hidden="1">
      <c r="A1731" s="39" t="s">
        <v>1245</v>
      </c>
      <c r="B1731" s="58" t="s">
        <v>53</v>
      </c>
      <c r="C1731" s="58" t="s">
        <v>3568</v>
      </c>
      <c r="D1731" s="59">
        <v>1000004165</v>
      </c>
      <c r="E1731" s="60" t="s">
        <v>3556</v>
      </c>
      <c r="F1731" s="73">
        <v>45602</v>
      </c>
      <c r="G1731" s="40" t="str">
        <f t="shared" ref="G1731:G1783" si="351">IF(I1731&gt;0,"Targeted Dealer","-")</f>
        <v>Targeted Dealer</v>
      </c>
      <c r="H1731" s="50"/>
      <c r="I1731" s="41">
        <v>650</v>
      </c>
      <c r="J1731" s="54">
        <f t="shared" ca="1" si="339"/>
        <v>14320.967741935485</v>
      </c>
      <c r="K1731" s="42">
        <v>568.25</v>
      </c>
      <c r="L1731" s="74">
        <f t="shared" ca="1" si="340"/>
        <v>-13752.717741935485</v>
      </c>
      <c r="M1731" s="74">
        <f t="shared" ca="1" si="341"/>
        <v>3.9679581033900213</v>
      </c>
      <c r="N1731" s="44">
        <v>405.75</v>
      </c>
      <c r="O1731" s="45" t="str">
        <f t="shared" ca="1" si="342"/>
        <v>Nov</v>
      </c>
      <c r="P1731" s="42">
        <v>405.75</v>
      </c>
      <c r="Q1731" s="52">
        <f t="shared" si="343"/>
        <v>162.5</v>
      </c>
      <c r="R1731" s="45">
        <f t="shared" ca="1" si="344"/>
        <v>0.40049291435613066</v>
      </c>
      <c r="S1731" s="44" t="str">
        <f t="shared" ca="1" si="345"/>
        <v>GROWTH</v>
      </c>
      <c r="T1731" s="46">
        <v>0</v>
      </c>
      <c r="U1731" s="46" t="str">
        <f t="shared" ca="1" si="346"/>
        <v>Dec</v>
      </c>
      <c r="V1731" s="42">
        <v>0</v>
      </c>
      <c r="W1731" s="47">
        <f t="shared" si="347"/>
        <v>568.25</v>
      </c>
      <c r="X1731" s="48">
        <f t="shared" ca="1" si="348"/>
        <v>0</v>
      </c>
      <c r="Y1731" s="47" t="b">
        <f t="shared" si="349"/>
        <v>0</v>
      </c>
      <c r="Z1731" s="50">
        <v>0</v>
      </c>
      <c r="AA1731" s="50">
        <f t="shared" si="350"/>
        <v>0</v>
      </c>
      <c r="AB1731" s="27">
        <v>1000004165</v>
      </c>
    </row>
    <row r="1732" spans="1:28" s="27" customFormat="1" ht="13.8" hidden="1">
      <c r="A1732" s="39" t="s">
        <v>1245</v>
      </c>
      <c r="B1732" s="58" t="s">
        <v>56</v>
      </c>
      <c r="C1732" s="58" t="s">
        <v>3569</v>
      </c>
      <c r="D1732" s="59">
        <v>1000004164</v>
      </c>
      <c r="E1732" s="60" t="s">
        <v>3557</v>
      </c>
      <c r="F1732" s="73">
        <v>45602</v>
      </c>
      <c r="G1732" s="40" t="str">
        <f t="shared" si="351"/>
        <v>Targeted Dealer</v>
      </c>
      <c r="H1732" s="50"/>
      <c r="I1732" s="41">
        <v>35</v>
      </c>
      <c r="J1732" s="54">
        <f t="shared" ref="J1732:J1783" ca="1" si="352">I1732/$J$1*$E$1</f>
        <v>771.12903225806463</v>
      </c>
      <c r="K1732" s="42">
        <v>38</v>
      </c>
      <c r="L1732" s="74">
        <f t="shared" ref="L1732:L1783" ca="1" si="353">K1732-J1732</f>
        <v>-733.12903225806463</v>
      </c>
      <c r="M1732" s="74">
        <f t="shared" ref="M1732:M1783" ca="1" si="354">IFERROR((K1732/J1732%),"-")</f>
        <v>4.9278393641497589</v>
      </c>
      <c r="N1732" s="44">
        <v>15</v>
      </c>
      <c r="O1732" s="45" t="str">
        <f t="shared" ref="O1732:O1783" ca="1" si="355">IF(F1732&lt;=$P$2,"Nov","")</f>
        <v>Nov</v>
      </c>
      <c r="P1732" s="42">
        <v>15</v>
      </c>
      <c r="Q1732" s="52">
        <f t="shared" ref="Q1732:Q1783" si="356">K1732-P1732</f>
        <v>23</v>
      </c>
      <c r="R1732" s="45">
        <f t="shared" ref="R1732:R1783" ca="1" si="357">IFERROR(IF(O1732="Nov",(K1732/P1732-1)),0)</f>
        <v>1.5333333333333332</v>
      </c>
      <c r="S1732" s="44" t="str">
        <f t="shared" ref="S1732:S1783" ca="1" si="358">IF(N1732&gt;0,IF(O1732="","-",IF(R1732&lt;0%,"DEGROWTH","GROWTH")))</f>
        <v>GROWTH</v>
      </c>
      <c r="T1732" s="46">
        <v>0</v>
      </c>
      <c r="U1732" s="46" t="str">
        <f t="shared" ref="U1732:U1783" ca="1" si="359">IF(F1732&lt;=$V$2,"Dec","")</f>
        <v>Dec</v>
      </c>
      <c r="V1732" s="42">
        <v>0</v>
      </c>
      <c r="W1732" s="47">
        <f t="shared" ref="W1732:W1783" si="360">K1732-V1732</f>
        <v>38</v>
      </c>
      <c r="X1732" s="48">
        <f t="shared" ref="X1732:X1783" ca="1" si="361">IFERROR(IF(U1732="Dec",(K1732/V1732-1)),0)</f>
        <v>0</v>
      </c>
      <c r="Y1732" s="47" t="b">
        <f t="shared" ref="Y1732:Y1783" si="362">IF(T1732&gt;0,IF(U1732="","-",IF(X1732&lt;0%,"DEGROWTH","GROWTH")))</f>
        <v>0</v>
      </c>
      <c r="Z1732" s="50">
        <v>0</v>
      </c>
      <c r="AA1732" s="50">
        <f t="shared" ref="AA1732:AA1734" si="363">IF(H1732&gt;0,1,0)</f>
        <v>0</v>
      </c>
      <c r="AB1732" s="27">
        <v>1000004164</v>
      </c>
    </row>
    <row r="1733" spans="1:28" s="27" customFormat="1" ht="13.8" hidden="1">
      <c r="A1733" s="39" t="s">
        <v>2568</v>
      </c>
      <c r="B1733" s="58" t="s">
        <v>82</v>
      </c>
      <c r="C1733" s="58" t="s">
        <v>3570</v>
      </c>
      <c r="D1733" s="59">
        <v>1000004158</v>
      </c>
      <c r="E1733" s="60" t="s">
        <v>3558</v>
      </c>
      <c r="F1733" s="73">
        <v>45594</v>
      </c>
      <c r="G1733" s="40" t="str">
        <f t="shared" si="351"/>
        <v>-</v>
      </c>
      <c r="H1733" s="50"/>
      <c r="I1733" s="41">
        <v>0</v>
      </c>
      <c r="J1733" s="54">
        <f t="shared" ca="1" si="352"/>
        <v>0</v>
      </c>
      <c r="K1733" s="42">
        <v>25</v>
      </c>
      <c r="L1733" s="74">
        <f t="shared" ca="1" si="353"/>
        <v>25</v>
      </c>
      <c r="M1733" s="74" t="str">
        <f t="shared" ca="1" si="354"/>
        <v>-</v>
      </c>
      <c r="N1733" s="44">
        <v>36</v>
      </c>
      <c r="O1733" s="45" t="str">
        <f t="shared" ca="1" si="355"/>
        <v>Nov</v>
      </c>
      <c r="P1733" s="42">
        <v>36</v>
      </c>
      <c r="Q1733" s="52">
        <f t="shared" si="356"/>
        <v>-11</v>
      </c>
      <c r="R1733" s="45">
        <f t="shared" ca="1" si="357"/>
        <v>-0.30555555555555558</v>
      </c>
      <c r="S1733" s="44" t="str">
        <f t="shared" ca="1" si="358"/>
        <v>DEGROWTH</v>
      </c>
      <c r="T1733" s="46">
        <v>0</v>
      </c>
      <c r="U1733" s="46" t="str">
        <f t="shared" ca="1" si="359"/>
        <v>Dec</v>
      </c>
      <c r="V1733" s="42">
        <v>0</v>
      </c>
      <c r="W1733" s="47">
        <f t="shared" si="360"/>
        <v>25</v>
      </c>
      <c r="X1733" s="48">
        <f t="shared" ca="1" si="361"/>
        <v>0</v>
      </c>
      <c r="Y1733" s="47" t="b">
        <f t="shared" si="362"/>
        <v>0</v>
      </c>
      <c r="Z1733" s="50">
        <v>0</v>
      </c>
      <c r="AA1733" s="50">
        <f t="shared" si="363"/>
        <v>0</v>
      </c>
      <c r="AB1733" s="27">
        <v>1000004158</v>
      </c>
    </row>
    <row r="1734" spans="1:28" s="27" customFormat="1" ht="13.8" hidden="1">
      <c r="A1734" s="39" t="s">
        <v>1245</v>
      </c>
      <c r="B1734" s="58" t="s">
        <v>56</v>
      </c>
      <c r="C1734" s="58" t="s">
        <v>3572</v>
      </c>
      <c r="D1734" s="59">
        <v>1000004163</v>
      </c>
      <c r="E1734" s="60" t="s">
        <v>3571</v>
      </c>
      <c r="F1734" s="73">
        <v>45602</v>
      </c>
      <c r="G1734" s="40" t="str">
        <f t="shared" si="351"/>
        <v>Targeted Dealer</v>
      </c>
      <c r="H1734" s="50"/>
      <c r="I1734" s="41">
        <v>60</v>
      </c>
      <c r="J1734" s="54">
        <f t="shared" ca="1" si="352"/>
        <v>1321.9354838709678</v>
      </c>
      <c r="K1734" s="42">
        <v>97.5</v>
      </c>
      <c r="L1734" s="74">
        <f t="shared" ca="1" si="353"/>
        <v>-1224.4354838709678</v>
      </c>
      <c r="M1734" s="74">
        <f t="shared" ca="1" si="354"/>
        <v>7.3755490483162509</v>
      </c>
      <c r="N1734" s="44">
        <v>36</v>
      </c>
      <c r="O1734" s="45" t="str">
        <f t="shared" ca="1" si="355"/>
        <v>Nov</v>
      </c>
      <c r="P1734" s="42">
        <v>36</v>
      </c>
      <c r="Q1734" s="52">
        <f t="shared" si="356"/>
        <v>61.5</v>
      </c>
      <c r="R1734" s="45">
        <f t="shared" ca="1" si="357"/>
        <v>1.7083333333333335</v>
      </c>
      <c r="S1734" s="44" t="str">
        <f t="shared" ca="1" si="358"/>
        <v>GROWTH</v>
      </c>
      <c r="T1734" s="46">
        <v>0</v>
      </c>
      <c r="U1734" s="46" t="str">
        <f t="shared" ca="1" si="359"/>
        <v>Dec</v>
      </c>
      <c r="V1734" s="42">
        <v>0</v>
      </c>
      <c r="W1734" s="47">
        <f t="shared" si="360"/>
        <v>97.5</v>
      </c>
      <c r="X1734" s="48">
        <f t="shared" ca="1" si="361"/>
        <v>0</v>
      </c>
      <c r="Y1734" s="47" t="b">
        <f t="shared" si="362"/>
        <v>0</v>
      </c>
      <c r="Z1734" s="50">
        <v>0</v>
      </c>
      <c r="AA1734" s="50">
        <f t="shared" si="363"/>
        <v>0</v>
      </c>
      <c r="AB1734" s="27">
        <v>1000004163</v>
      </c>
    </row>
    <row r="1735" spans="1:28" s="27" customFormat="1" ht="13.8" hidden="1">
      <c r="A1735" s="39" t="s">
        <v>121</v>
      </c>
      <c r="B1735" s="58" t="s">
        <v>32</v>
      </c>
      <c r="C1735" s="58" t="s">
        <v>3575</v>
      </c>
      <c r="D1735" s="59">
        <v>1000004168</v>
      </c>
      <c r="E1735" s="60" t="s">
        <v>3573</v>
      </c>
      <c r="F1735" s="73">
        <v>45606</v>
      </c>
      <c r="G1735" s="40" t="str">
        <f t="shared" si="351"/>
        <v>Targeted Dealer</v>
      </c>
      <c r="H1735" s="50"/>
      <c r="I1735" s="41">
        <v>25</v>
      </c>
      <c r="J1735" s="54">
        <f t="shared" ca="1" si="352"/>
        <v>550.80645161290317</v>
      </c>
      <c r="K1735" s="42">
        <v>21</v>
      </c>
      <c r="L1735" s="74">
        <f t="shared" ca="1" si="353"/>
        <v>-529.80645161290317</v>
      </c>
      <c r="M1735" s="74">
        <f t="shared" ca="1" si="354"/>
        <v>3.8125915080527086</v>
      </c>
      <c r="N1735" s="44">
        <v>22</v>
      </c>
      <c r="O1735" s="45" t="str">
        <f t="shared" ca="1" si="355"/>
        <v>Nov</v>
      </c>
      <c r="P1735" s="42">
        <v>22</v>
      </c>
      <c r="Q1735" s="52">
        <f t="shared" si="356"/>
        <v>-1</v>
      </c>
      <c r="R1735" s="45">
        <f t="shared" ca="1" si="357"/>
        <v>-4.5454545454545414E-2</v>
      </c>
      <c r="S1735" s="44" t="str">
        <f t="shared" ca="1" si="358"/>
        <v>DEGROWTH</v>
      </c>
      <c r="T1735" s="46">
        <v>0</v>
      </c>
      <c r="U1735" s="46" t="str">
        <f t="shared" ca="1" si="359"/>
        <v>Dec</v>
      </c>
      <c r="V1735" s="42">
        <v>0</v>
      </c>
      <c r="W1735" s="47">
        <f t="shared" si="360"/>
        <v>21</v>
      </c>
      <c r="X1735" s="48">
        <f t="shared" ca="1" si="361"/>
        <v>0</v>
      </c>
      <c r="Y1735" s="47" t="b">
        <f t="shared" si="362"/>
        <v>0</v>
      </c>
      <c r="Z1735" s="50">
        <v>0</v>
      </c>
      <c r="AA1735" s="50"/>
      <c r="AB1735" s="27">
        <v>1000004168</v>
      </c>
    </row>
    <row r="1736" spans="1:28" s="27" customFormat="1" ht="13.8" hidden="1">
      <c r="A1736" s="39" t="s">
        <v>3061</v>
      </c>
      <c r="B1736" s="58" t="s">
        <v>101</v>
      </c>
      <c r="C1736" s="58" t="s">
        <v>3576</v>
      </c>
      <c r="D1736" s="59">
        <v>1000001683</v>
      </c>
      <c r="E1736" s="60" t="s">
        <v>3574</v>
      </c>
      <c r="F1736" s="73">
        <v>41303</v>
      </c>
      <c r="G1736" s="40" t="str">
        <f t="shared" si="351"/>
        <v>Targeted Dealer</v>
      </c>
      <c r="H1736" s="50"/>
      <c r="I1736" s="41">
        <v>10</v>
      </c>
      <c r="J1736" s="54">
        <f t="shared" ca="1" si="352"/>
        <v>220.32258064516128</v>
      </c>
      <c r="K1736" s="42">
        <v>0</v>
      </c>
      <c r="L1736" s="74">
        <f t="shared" ca="1" si="353"/>
        <v>-220.32258064516128</v>
      </c>
      <c r="M1736" s="74">
        <f t="shared" ca="1" si="354"/>
        <v>0</v>
      </c>
      <c r="N1736" s="44">
        <v>10</v>
      </c>
      <c r="O1736" s="45" t="str">
        <f t="shared" ca="1" si="355"/>
        <v>Nov</v>
      </c>
      <c r="P1736" s="42">
        <v>10</v>
      </c>
      <c r="Q1736" s="52">
        <f t="shared" si="356"/>
        <v>-10</v>
      </c>
      <c r="R1736" s="45">
        <f t="shared" ca="1" si="357"/>
        <v>-1</v>
      </c>
      <c r="S1736" s="44" t="str">
        <f t="shared" ca="1" si="358"/>
        <v>DEGROWTH</v>
      </c>
      <c r="T1736" s="46">
        <v>15</v>
      </c>
      <c r="U1736" s="46" t="str">
        <f t="shared" ca="1" si="359"/>
        <v>Dec</v>
      </c>
      <c r="V1736" s="42">
        <v>15</v>
      </c>
      <c r="W1736" s="47">
        <f t="shared" si="360"/>
        <v>-15</v>
      </c>
      <c r="X1736" s="48">
        <f t="shared" ca="1" si="361"/>
        <v>-1</v>
      </c>
      <c r="Y1736" s="47" t="str">
        <f t="shared" ca="1" si="362"/>
        <v>DEGROWTH</v>
      </c>
      <c r="Z1736" s="50">
        <v>1</v>
      </c>
      <c r="AA1736" s="50"/>
      <c r="AB1736" s="27">
        <v>1000001683</v>
      </c>
    </row>
    <row r="1737" spans="1:28" s="27" customFormat="1" ht="13.8" hidden="1">
      <c r="A1737" s="39" t="s">
        <v>3061</v>
      </c>
      <c r="B1737" s="58" t="s">
        <v>94</v>
      </c>
      <c r="C1737" s="58" t="s">
        <v>3579</v>
      </c>
      <c r="D1737" s="59">
        <v>1000003364</v>
      </c>
      <c r="E1737" s="60" t="s">
        <v>3577</v>
      </c>
      <c r="F1737" s="73">
        <v>44975</v>
      </c>
      <c r="G1737" s="40" t="str">
        <f t="shared" si="351"/>
        <v>-</v>
      </c>
      <c r="H1737" s="50"/>
      <c r="I1737" s="41">
        <v>0</v>
      </c>
      <c r="J1737" s="54">
        <f t="shared" ca="1" si="352"/>
        <v>0</v>
      </c>
      <c r="K1737" s="42">
        <v>0</v>
      </c>
      <c r="L1737" s="74">
        <f t="shared" ca="1" si="353"/>
        <v>0</v>
      </c>
      <c r="M1737" s="74" t="str">
        <f t="shared" ca="1" si="354"/>
        <v>-</v>
      </c>
      <c r="N1737" s="44">
        <v>25</v>
      </c>
      <c r="O1737" s="45" t="str">
        <f t="shared" ca="1" si="355"/>
        <v>Nov</v>
      </c>
      <c r="P1737" s="42">
        <v>25</v>
      </c>
      <c r="Q1737" s="52">
        <f t="shared" si="356"/>
        <v>-25</v>
      </c>
      <c r="R1737" s="45">
        <f t="shared" ca="1" si="357"/>
        <v>-1</v>
      </c>
      <c r="S1737" s="44" t="str">
        <f t="shared" ca="1" si="358"/>
        <v>DEGROWTH</v>
      </c>
      <c r="T1737" s="46">
        <v>0</v>
      </c>
      <c r="U1737" s="46" t="str">
        <f t="shared" ca="1" si="359"/>
        <v>Dec</v>
      </c>
      <c r="V1737" s="42">
        <v>0</v>
      </c>
      <c r="W1737" s="47">
        <f t="shared" si="360"/>
        <v>0</v>
      </c>
      <c r="X1737" s="48">
        <f t="shared" ca="1" si="361"/>
        <v>0</v>
      </c>
      <c r="Y1737" s="47" t="b">
        <f t="shared" si="362"/>
        <v>0</v>
      </c>
      <c r="Z1737" s="50">
        <v>1</v>
      </c>
      <c r="AA1737" s="50"/>
      <c r="AB1737" s="27">
        <v>1000003364</v>
      </c>
    </row>
    <row r="1738" spans="1:28" s="27" customFormat="1" ht="13.8" hidden="1">
      <c r="A1738" s="39" t="s">
        <v>121</v>
      </c>
      <c r="B1738" s="58" t="s">
        <v>12</v>
      </c>
      <c r="C1738" s="58" t="s">
        <v>3580</v>
      </c>
      <c r="D1738" s="59">
        <v>1000004167</v>
      </c>
      <c r="E1738" s="60" t="s">
        <v>3578</v>
      </c>
      <c r="F1738" s="73">
        <v>45606</v>
      </c>
      <c r="G1738" s="40" t="str">
        <f t="shared" si="351"/>
        <v>Targeted Dealer</v>
      </c>
      <c r="H1738" s="50"/>
      <c r="I1738" s="41">
        <v>20</v>
      </c>
      <c r="J1738" s="54">
        <f t="shared" ca="1" si="352"/>
        <v>440.64516129032256</v>
      </c>
      <c r="K1738" s="42">
        <v>59</v>
      </c>
      <c r="L1738" s="74">
        <f t="shared" ca="1" si="353"/>
        <v>-381.64516129032256</v>
      </c>
      <c r="M1738" s="74">
        <f t="shared" ca="1" si="354"/>
        <v>13.389458272327966</v>
      </c>
      <c r="N1738" s="44">
        <v>26</v>
      </c>
      <c r="O1738" s="45" t="str">
        <f t="shared" ca="1" si="355"/>
        <v>Nov</v>
      </c>
      <c r="P1738" s="42">
        <v>26</v>
      </c>
      <c r="Q1738" s="52">
        <f t="shared" si="356"/>
        <v>33</v>
      </c>
      <c r="R1738" s="45">
        <f t="shared" ca="1" si="357"/>
        <v>1.2692307692307692</v>
      </c>
      <c r="S1738" s="44" t="str">
        <f t="shared" ca="1" si="358"/>
        <v>GROWTH</v>
      </c>
      <c r="T1738" s="46">
        <v>0</v>
      </c>
      <c r="U1738" s="46" t="str">
        <f t="shared" ca="1" si="359"/>
        <v>Dec</v>
      </c>
      <c r="V1738" s="42">
        <v>0</v>
      </c>
      <c r="W1738" s="47">
        <f t="shared" si="360"/>
        <v>59</v>
      </c>
      <c r="X1738" s="48">
        <f t="shared" ca="1" si="361"/>
        <v>0</v>
      </c>
      <c r="Y1738" s="47" t="b">
        <f t="shared" si="362"/>
        <v>0</v>
      </c>
      <c r="Z1738" s="50">
        <v>0</v>
      </c>
      <c r="AA1738" s="50"/>
      <c r="AB1738" s="27">
        <v>1000004167</v>
      </c>
    </row>
    <row r="1739" spans="1:28" s="27" customFormat="1" ht="13.8" hidden="1">
      <c r="A1739" s="39" t="s">
        <v>1245</v>
      </c>
      <c r="B1739" s="58" t="s">
        <v>62</v>
      </c>
      <c r="C1739" s="58" t="s">
        <v>3583</v>
      </c>
      <c r="D1739" s="59">
        <v>1000003624</v>
      </c>
      <c r="E1739" s="60" t="s">
        <v>3581</v>
      </c>
      <c r="F1739" s="73">
        <v>45112</v>
      </c>
      <c r="G1739" s="40" t="str">
        <f t="shared" si="351"/>
        <v>Targeted Dealer</v>
      </c>
      <c r="H1739" s="50"/>
      <c r="I1739" s="41">
        <v>20</v>
      </c>
      <c r="J1739" s="54">
        <f t="shared" ca="1" si="352"/>
        <v>440.64516129032256</v>
      </c>
      <c r="K1739" s="42">
        <v>0</v>
      </c>
      <c r="L1739" s="74">
        <f t="shared" ca="1" si="353"/>
        <v>-440.64516129032256</v>
      </c>
      <c r="M1739" s="74">
        <f t="shared" ca="1" si="354"/>
        <v>0</v>
      </c>
      <c r="N1739" s="44">
        <v>2.5</v>
      </c>
      <c r="O1739" s="45" t="str">
        <f t="shared" ca="1" si="355"/>
        <v>Nov</v>
      </c>
      <c r="P1739" s="42">
        <v>2.5</v>
      </c>
      <c r="Q1739" s="52">
        <f t="shared" si="356"/>
        <v>-2.5</v>
      </c>
      <c r="R1739" s="45">
        <f t="shared" ca="1" si="357"/>
        <v>-1</v>
      </c>
      <c r="S1739" s="44" t="str">
        <f t="shared" ca="1" si="358"/>
        <v>DEGROWTH</v>
      </c>
      <c r="T1739" s="46">
        <v>0</v>
      </c>
      <c r="U1739" s="46" t="str">
        <f t="shared" ca="1" si="359"/>
        <v>Dec</v>
      </c>
      <c r="V1739" s="42">
        <v>0</v>
      </c>
      <c r="W1739" s="47">
        <f t="shared" si="360"/>
        <v>0</v>
      </c>
      <c r="X1739" s="48">
        <f t="shared" ca="1" si="361"/>
        <v>0</v>
      </c>
      <c r="Y1739" s="47" t="b">
        <f t="shared" si="362"/>
        <v>0</v>
      </c>
      <c r="Z1739" s="50">
        <v>1</v>
      </c>
      <c r="AA1739" s="50"/>
      <c r="AB1739" s="27">
        <v>1000003624</v>
      </c>
    </row>
    <row r="1740" spans="1:28" s="27" customFormat="1" ht="13.8" hidden="1">
      <c r="A1740" s="39" t="s">
        <v>1245</v>
      </c>
      <c r="B1740" s="58" t="s">
        <v>62</v>
      </c>
      <c r="C1740" s="58" t="s">
        <v>3584</v>
      </c>
      <c r="D1740" s="59">
        <v>1000004169</v>
      </c>
      <c r="E1740" s="60" t="s">
        <v>3582</v>
      </c>
      <c r="F1740" s="73">
        <v>45606</v>
      </c>
      <c r="G1740" s="40" t="str">
        <f t="shared" si="351"/>
        <v>Targeted Dealer</v>
      </c>
      <c r="H1740" s="50"/>
      <c r="I1740" s="41">
        <v>25</v>
      </c>
      <c r="J1740" s="54">
        <f t="shared" ca="1" si="352"/>
        <v>550.80645161290317</v>
      </c>
      <c r="K1740" s="42">
        <v>37.5</v>
      </c>
      <c r="L1740" s="74">
        <f t="shared" ca="1" si="353"/>
        <v>-513.30645161290317</v>
      </c>
      <c r="M1740" s="74">
        <f t="shared" ca="1" si="354"/>
        <v>6.8081991215226942</v>
      </c>
      <c r="N1740" s="44">
        <v>10</v>
      </c>
      <c r="O1740" s="45" t="str">
        <f t="shared" ca="1" si="355"/>
        <v>Nov</v>
      </c>
      <c r="P1740" s="42">
        <v>10</v>
      </c>
      <c r="Q1740" s="52">
        <f t="shared" si="356"/>
        <v>27.5</v>
      </c>
      <c r="R1740" s="45">
        <f t="shared" ca="1" si="357"/>
        <v>2.75</v>
      </c>
      <c r="S1740" s="44" t="str">
        <f t="shared" ca="1" si="358"/>
        <v>GROWTH</v>
      </c>
      <c r="T1740" s="46">
        <v>0</v>
      </c>
      <c r="U1740" s="46" t="str">
        <f t="shared" ca="1" si="359"/>
        <v>Dec</v>
      </c>
      <c r="V1740" s="42">
        <v>0</v>
      </c>
      <c r="W1740" s="47">
        <f t="shared" si="360"/>
        <v>37.5</v>
      </c>
      <c r="X1740" s="48">
        <f t="shared" ca="1" si="361"/>
        <v>0</v>
      </c>
      <c r="Y1740" s="47" t="b">
        <f t="shared" si="362"/>
        <v>0</v>
      </c>
      <c r="Z1740" s="50">
        <v>0</v>
      </c>
      <c r="AA1740" s="50"/>
      <c r="AB1740" s="27">
        <v>1000004169</v>
      </c>
    </row>
    <row r="1741" spans="1:28" s="27" customFormat="1" ht="13.8" hidden="1">
      <c r="A1741" s="39" t="s">
        <v>1245</v>
      </c>
      <c r="B1741" s="58" t="s">
        <v>63</v>
      </c>
      <c r="C1741" s="58" t="s">
        <v>3586</v>
      </c>
      <c r="D1741" s="59">
        <v>1000000378</v>
      </c>
      <c r="E1741" s="60" t="s">
        <v>3585</v>
      </c>
      <c r="F1741" s="73">
        <v>43911</v>
      </c>
      <c r="G1741" s="40" t="str">
        <f t="shared" si="351"/>
        <v>Targeted Dealer</v>
      </c>
      <c r="H1741" s="50"/>
      <c r="I1741" s="41">
        <v>30</v>
      </c>
      <c r="J1741" s="54">
        <f t="shared" ca="1" si="352"/>
        <v>660.9677419354839</v>
      </c>
      <c r="K1741" s="42">
        <v>76.2</v>
      </c>
      <c r="L1741" s="74">
        <f t="shared" ca="1" si="353"/>
        <v>-584.76774193548385</v>
      </c>
      <c r="M1741" s="74">
        <f t="shared" ca="1" si="354"/>
        <v>11.528550512445095</v>
      </c>
      <c r="N1741" s="44">
        <v>11</v>
      </c>
      <c r="O1741" s="45" t="str">
        <f t="shared" ca="1" si="355"/>
        <v>Nov</v>
      </c>
      <c r="P1741" s="42">
        <v>11</v>
      </c>
      <c r="Q1741" s="52">
        <f t="shared" si="356"/>
        <v>65.2</v>
      </c>
      <c r="R1741" s="45">
        <f t="shared" ca="1" si="357"/>
        <v>5.9272727272727277</v>
      </c>
      <c r="S1741" s="44" t="str">
        <f t="shared" ca="1" si="358"/>
        <v>GROWTH</v>
      </c>
      <c r="T1741" s="46">
        <v>0</v>
      </c>
      <c r="U1741" s="46" t="str">
        <f t="shared" ca="1" si="359"/>
        <v>Dec</v>
      </c>
      <c r="V1741" s="42">
        <v>0</v>
      </c>
      <c r="W1741" s="47">
        <f t="shared" si="360"/>
        <v>76.2</v>
      </c>
      <c r="X1741" s="48">
        <f t="shared" ca="1" si="361"/>
        <v>0</v>
      </c>
      <c r="Y1741" s="47" t="b">
        <f t="shared" si="362"/>
        <v>0</v>
      </c>
      <c r="Z1741" s="50">
        <v>0</v>
      </c>
      <c r="AA1741" s="50"/>
      <c r="AB1741" s="27">
        <v>1000000378</v>
      </c>
    </row>
    <row r="1742" spans="1:28" s="27" customFormat="1" ht="13.8" hidden="1">
      <c r="A1742" s="39" t="s">
        <v>2568</v>
      </c>
      <c r="B1742" s="58" t="s">
        <v>73</v>
      </c>
      <c r="C1742" s="58" t="s">
        <v>3588</v>
      </c>
      <c r="D1742" s="59">
        <v>1000001366</v>
      </c>
      <c r="E1742" s="60" t="s">
        <v>3587</v>
      </c>
      <c r="F1742" s="73">
        <v>44054</v>
      </c>
      <c r="G1742" s="40" t="str">
        <f t="shared" si="351"/>
        <v>-</v>
      </c>
      <c r="H1742" s="50"/>
      <c r="I1742" s="41">
        <v>0</v>
      </c>
      <c r="J1742" s="54">
        <f t="shared" ca="1" si="352"/>
        <v>0</v>
      </c>
      <c r="K1742" s="42">
        <v>0</v>
      </c>
      <c r="L1742" s="74">
        <f t="shared" ca="1" si="353"/>
        <v>0</v>
      </c>
      <c r="M1742" s="74" t="str">
        <f t="shared" ca="1" si="354"/>
        <v>-</v>
      </c>
      <c r="N1742" s="44">
        <v>3.5</v>
      </c>
      <c r="O1742" s="45" t="str">
        <f t="shared" ca="1" si="355"/>
        <v>Nov</v>
      </c>
      <c r="P1742" s="42">
        <v>3.5</v>
      </c>
      <c r="Q1742" s="52">
        <f t="shared" si="356"/>
        <v>-3.5</v>
      </c>
      <c r="R1742" s="45">
        <f t="shared" ca="1" si="357"/>
        <v>-1</v>
      </c>
      <c r="S1742" s="44" t="str">
        <f t="shared" ca="1" si="358"/>
        <v>DEGROWTH</v>
      </c>
      <c r="T1742" s="46">
        <v>0</v>
      </c>
      <c r="U1742" s="46" t="str">
        <f t="shared" ca="1" si="359"/>
        <v>Dec</v>
      </c>
      <c r="V1742" s="42">
        <v>0</v>
      </c>
      <c r="W1742" s="47">
        <f t="shared" si="360"/>
        <v>0</v>
      </c>
      <c r="X1742" s="48">
        <f t="shared" ca="1" si="361"/>
        <v>0</v>
      </c>
      <c r="Y1742" s="47" t="b">
        <f t="shared" si="362"/>
        <v>0</v>
      </c>
      <c r="Z1742" s="50">
        <v>1</v>
      </c>
      <c r="AA1742" s="50"/>
      <c r="AB1742" s="27">
        <v>1000001366</v>
      </c>
    </row>
    <row r="1743" spans="1:28" s="27" customFormat="1" ht="13.8" hidden="1">
      <c r="A1743" s="39" t="s">
        <v>121</v>
      </c>
      <c r="B1743" s="58" t="s">
        <v>34</v>
      </c>
      <c r="C1743" s="58" t="s">
        <v>3591</v>
      </c>
      <c r="D1743" s="59">
        <v>1000004159</v>
      </c>
      <c r="E1743" s="60" t="s">
        <v>3589</v>
      </c>
      <c r="F1743" s="73">
        <v>45594</v>
      </c>
      <c r="G1743" s="40" t="str">
        <f t="shared" si="351"/>
        <v>Targeted Dealer</v>
      </c>
      <c r="H1743" s="50"/>
      <c r="I1743" s="41">
        <v>100</v>
      </c>
      <c r="J1743" s="54">
        <f t="shared" ca="1" si="352"/>
        <v>2203.2258064516127</v>
      </c>
      <c r="K1743" s="42">
        <v>120</v>
      </c>
      <c r="L1743" s="74">
        <f t="shared" ca="1" si="353"/>
        <v>-2083.2258064516127</v>
      </c>
      <c r="M1743" s="74">
        <f t="shared" ca="1" si="354"/>
        <v>5.4465592972181556</v>
      </c>
      <c r="N1743" s="44">
        <v>69</v>
      </c>
      <c r="O1743" s="45" t="str">
        <f t="shared" ca="1" si="355"/>
        <v>Nov</v>
      </c>
      <c r="P1743" s="42">
        <v>69</v>
      </c>
      <c r="Q1743" s="52">
        <f t="shared" si="356"/>
        <v>51</v>
      </c>
      <c r="R1743" s="45">
        <f t="shared" ca="1" si="357"/>
        <v>0.73913043478260865</v>
      </c>
      <c r="S1743" s="44" t="str">
        <f t="shared" ca="1" si="358"/>
        <v>GROWTH</v>
      </c>
      <c r="T1743" s="46">
        <v>0</v>
      </c>
      <c r="U1743" s="46" t="str">
        <f t="shared" ca="1" si="359"/>
        <v>Dec</v>
      </c>
      <c r="V1743" s="42">
        <v>0</v>
      </c>
      <c r="W1743" s="47">
        <f t="shared" si="360"/>
        <v>120</v>
      </c>
      <c r="X1743" s="48">
        <f t="shared" ca="1" si="361"/>
        <v>0</v>
      </c>
      <c r="Y1743" s="47" t="b">
        <f t="shared" si="362"/>
        <v>0</v>
      </c>
      <c r="Z1743" s="50">
        <v>0</v>
      </c>
      <c r="AA1743" s="50"/>
      <c r="AB1743" s="27">
        <v>1000004159</v>
      </c>
    </row>
    <row r="1744" spans="1:28" s="27" customFormat="1" ht="13.8" hidden="1">
      <c r="A1744" s="39" t="s">
        <v>121</v>
      </c>
      <c r="B1744" s="58" t="s">
        <v>12</v>
      </c>
      <c r="C1744" s="58" t="s">
        <v>3592</v>
      </c>
      <c r="D1744" s="59">
        <v>1000004170</v>
      </c>
      <c r="E1744" s="60" t="s">
        <v>3590</v>
      </c>
      <c r="F1744" s="73">
        <v>45611</v>
      </c>
      <c r="G1744" s="40" t="str">
        <f t="shared" si="351"/>
        <v>Targeted Dealer</v>
      </c>
      <c r="H1744" s="50"/>
      <c r="I1744" s="41">
        <v>40</v>
      </c>
      <c r="J1744" s="54">
        <f t="shared" ca="1" si="352"/>
        <v>881.29032258064512</v>
      </c>
      <c r="K1744" s="42">
        <v>40</v>
      </c>
      <c r="L1744" s="74">
        <f t="shared" ca="1" si="353"/>
        <v>-841.29032258064512</v>
      </c>
      <c r="M1744" s="74">
        <f t="shared" ca="1" si="354"/>
        <v>4.5387994143484631</v>
      </c>
      <c r="N1744" s="44">
        <v>21</v>
      </c>
      <c r="O1744" s="45" t="str">
        <f t="shared" ca="1" si="355"/>
        <v>Nov</v>
      </c>
      <c r="P1744" s="42">
        <v>21</v>
      </c>
      <c r="Q1744" s="52">
        <f t="shared" si="356"/>
        <v>19</v>
      </c>
      <c r="R1744" s="45">
        <f t="shared" ca="1" si="357"/>
        <v>0.90476190476190466</v>
      </c>
      <c r="S1744" s="44" t="str">
        <f t="shared" ca="1" si="358"/>
        <v>GROWTH</v>
      </c>
      <c r="T1744" s="46">
        <v>0</v>
      </c>
      <c r="U1744" s="46" t="str">
        <f t="shared" ca="1" si="359"/>
        <v>Dec</v>
      </c>
      <c r="V1744" s="42">
        <v>0</v>
      </c>
      <c r="W1744" s="47">
        <f t="shared" si="360"/>
        <v>40</v>
      </c>
      <c r="X1744" s="48">
        <f t="shared" ca="1" si="361"/>
        <v>0</v>
      </c>
      <c r="Y1744" s="47" t="b">
        <f t="shared" si="362"/>
        <v>0</v>
      </c>
      <c r="Z1744" s="50">
        <v>0</v>
      </c>
      <c r="AA1744" s="50"/>
      <c r="AB1744" s="27">
        <v>1000004170</v>
      </c>
    </row>
    <row r="1745" spans="1:29" s="27" customFormat="1" ht="13.8" hidden="1">
      <c r="A1745" s="39" t="s">
        <v>121</v>
      </c>
      <c r="B1745" s="58" t="s">
        <v>26</v>
      </c>
      <c r="C1745" s="58" t="s">
        <v>3597</v>
      </c>
      <c r="D1745" s="59">
        <v>1000003041</v>
      </c>
      <c r="E1745" s="60" t="s">
        <v>3593</v>
      </c>
      <c r="F1745" s="73">
        <v>44847</v>
      </c>
      <c r="G1745" s="40" t="str">
        <f t="shared" si="351"/>
        <v>Targeted Dealer</v>
      </c>
      <c r="H1745" s="50"/>
      <c r="I1745" s="41">
        <v>65</v>
      </c>
      <c r="J1745" s="54">
        <f t="shared" ca="1" si="352"/>
        <v>1432.0967741935483</v>
      </c>
      <c r="K1745" s="42">
        <v>100</v>
      </c>
      <c r="L1745" s="74">
        <f t="shared" ca="1" si="353"/>
        <v>-1332.0967741935483</v>
      </c>
      <c r="M1745" s="74">
        <f t="shared" ca="1" si="354"/>
        <v>6.9827683297668663</v>
      </c>
      <c r="N1745" s="44">
        <v>20</v>
      </c>
      <c r="O1745" s="45" t="str">
        <f t="shared" ca="1" si="355"/>
        <v>Nov</v>
      </c>
      <c r="P1745" s="42">
        <v>20</v>
      </c>
      <c r="Q1745" s="52">
        <f t="shared" si="356"/>
        <v>80</v>
      </c>
      <c r="R1745" s="45">
        <f t="shared" ca="1" si="357"/>
        <v>4</v>
      </c>
      <c r="S1745" s="44" t="str">
        <f t="shared" ca="1" si="358"/>
        <v>GROWTH</v>
      </c>
      <c r="T1745" s="46">
        <v>0</v>
      </c>
      <c r="U1745" s="46" t="str">
        <f t="shared" ca="1" si="359"/>
        <v>Dec</v>
      </c>
      <c r="V1745" s="42">
        <v>0</v>
      </c>
      <c r="W1745" s="47">
        <f t="shared" si="360"/>
        <v>100</v>
      </c>
      <c r="X1745" s="48">
        <f t="shared" ca="1" si="361"/>
        <v>0</v>
      </c>
      <c r="Y1745" s="47" t="b">
        <f t="shared" si="362"/>
        <v>0</v>
      </c>
      <c r="Z1745" s="50">
        <v>0</v>
      </c>
      <c r="AA1745" s="50"/>
      <c r="AB1745" s="27">
        <v>1000003041</v>
      </c>
    </row>
    <row r="1746" spans="1:29" s="27" customFormat="1" ht="13.8" hidden="1">
      <c r="A1746" s="39" t="s">
        <v>1245</v>
      </c>
      <c r="B1746" s="58" t="s">
        <v>46</v>
      </c>
      <c r="C1746" s="58" t="s">
        <v>3598</v>
      </c>
      <c r="D1746" s="59">
        <v>1000004172</v>
      </c>
      <c r="E1746" s="60" t="s">
        <v>3594</v>
      </c>
      <c r="F1746" s="73">
        <v>45618</v>
      </c>
      <c r="G1746" s="40" t="str">
        <f t="shared" si="351"/>
        <v>Targeted Dealer</v>
      </c>
      <c r="H1746" s="50"/>
      <c r="I1746" s="41">
        <v>25</v>
      </c>
      <c r="J1746" s="54">
        <f t="shared" ca="1" si="352"/>
        <v>550.80645161290317</v>
      </c>
      <c r="K1746" s="42">
        <v>50</v>
      </c>
      <c r="L1746" s="74">
        <f t="shared" ca="1" si="353"/>
        <v>-500.80645161290317</v>
      </c>
      <c r="M1746" s="74">
        <f t="shared" ca="1" si="354"/>
        <v>9.0775988286969262</v>
      </c>
      <c r="N1746" s="44">
        <v>25</v>
      </c>
      <c r="O1746" s="45" t="str">
        <f t="shared" ca="1" si="355"/>
        <v>Nov</v>
      </c>
      <c r="P1746" s="42">
        <v>25</v>
      </c>
      <c r="Q1746" s="52">
        <f t="shared" si="356"/>
        <v>25</v>
      </c>
      <c r="R1746" s="45">
        <f t="shared" ca="1" si="357"/>
        <v>1</v>
      </c>
      <c r="S1746" s="44" t="str">
        <f t="shared" ca="1" si="358"/>
        <v>GROWTH</v>
      </c>
      <c r="T1746" s="46">
        <v>0</v>
      </c>
      <c r="U1746" s="46" t="str">
        <f t="shared" ca="1" si="359"/>
        <v>Dec</v>
      </c>
      <c r="V1746" s="42">
        <v>0</v>
      </c>
      <c r="W1746" s="47">
        <f t="shared" si="360"/>
        <v>50</v>
      </c>
      <c r="X1746" s="48">
        <f t="shared" ca="1" si="361"/>
        <v>0</v>
      </c>
      <c r="Y1746" s="47" t="b">
        <f t="shared" si="362"/>
        <v>0</v>
      </c>
      <c r="Z1746" s="50">
        <v>0</v>
      </c>
      <c r="AA1746" s="50"/>
      <c r="AB1746" s="27">
        <v>1000004172</v>
      </c>
    </row>
    <row r="1747" spans="1:29" s="27" customFormat="1" ht="13.8" hidden="1">
      <c r="A1747" s="39" t="s">
        <v>121</v>
      </c>
      <c r="B1747" s="58" t="s">
        <v>961</v>
      </c>
      <c r="C1747" s="58" t="s">
        <v>3599</v>
      </c>
      <c r="D1747" s="59">
        <v>1000004183</v>
      </c>
      <c r="E1747" s="60" t="s">
        <v>3595</v>
      </c>
      <c r="F1747" s="73">
        <v>45621</v>
      </c>
      <c r="G1747" s="40" t="str">
        <f t="shared" si="351"/>
        <v>Targeted Dealer</v>
      </c>
      <c r="H1747" s="50"/>
      <c r="I1747" s="41">
        <v>80</v>
      </c>
      <c r="J1747" s="54">
        <f t="shared" ca="1" si="352"/>
        <v>1762.5806451612902</v>
      </c>
      <c r="K1747" s="42">
        <v>282.75</v>
      </c>
      <c r="L1747" s="74">
        <f t="shared" ca="1" si="353"/>
        <v>-1479.8306451612902</v>
      </c>
      <c r="M1747" s="74">
        <f t="shared" ca="1" si="354"/>
        <v>16.041819180087849</v>
      </c>
      <c r="N1747" s="44">
        <v>80</v>
      </c>
      <c r="O1747" s="45" t="str">
        <f t="shared" ca="1" si="355"/>
        <v>Nov</v>
      </c>
      <c r="P1747" s="42">
        <v>80</v>
      </c>
      <c r="Q1747" s="52">
        <f t="shared" si="356"/>
        <v>202.75</v>
      </c>
      <c r="R1747" s="45">
        <f t="shared" ca="1" si="357"/>
        <v>2.5343749999999998</v>
      </c>
      <c r="S1747" s="44" t="str">
        <f t="shared" ca="1" si="358"/>
        <v>GROWTH</v>
      </c>
      <c r="T1747" s="46">
        <v>0</v>
      </c>
      <c r="U1747" s="46" t="str">
        <f t="shared" ca="1" si="359"/>
        <v>Dec</v>
      </c>
      <c r="V1747" s="42">
        <v>0</v>
      </c>
      <c r="W1747" s="47">
        <f t="shared" si="360"/>
        <v>282.75</v>
      </c>
      <c r="X1747" s="48">
        <f t="shared" ca="1" si="361"/>
        <v>0</v>
      </c>
      <c r="Y1747" s="47" t="b">
        <f t="shared" si="362"/>
        <v>0</v>
      </c>
      <c r="Z1747" s="50">
        <v>0</v>
      </c>
      <c r="AA1747" s="50"/>
      <c r="AB1747" s="27">
        <v>1000004183</v>
      </c>
    </row>
    <row r="1748" spans="1:29" s="27" customFormat="1" ht="13.8" hidden="1">
      <c r="A1748" s="39" t="s">
        <v>121</v>
      </c>
      <c r="B1748" s="58" t="s">
        <v>34</v>
      </c>
      <c r="C1748" s="58" t="s">
        <v>3600</v>
      </c>
      <c r="D1748" s="59">
        <v>1000004171</v>
      </c>
      <c r="E1748" s="60" t="s">
        <v>3596</v>
      </c>
      <c r="F1748" s="73">
        <v>45611</v>
      </c>
      <c r="G1748" s="40" t="str">
        <f t="shared" si="351"/>
        <v>Targeted Dealer</v>
      </c>
      <c r="H1748" s="50"/>
      <c r="I1748" s="41">
        <v>100</v>
      </c>
      <c r="J1748" s="54">
        <f t="shared" ca="1" si="352"/>
        <v>2203.2258064516127</v>
      </c>
      <c r="K1748" s="42">
        <v>210</v>
      </c>
      <c r="L1748" s="74">
        <f t="shared" ca="1" si="353"/>
        <v>-1993.2258064516127</v>
      </c>
      <c r="M1748" s="74">
        <f t="shared" ca="1" si="354"/>
        <v>9.5314787701317716</v>
      </c>
      <c r="N1748" s="44">
        <v>30</v>
      </c>
      <c r="O1748" s="45" t="str">
        <f t="shared" ca="1" si="355"/>
        <v>Nov</v>
      </c>
      <c r="P1748" s="42">
        <v>30</v>
      </c>
      <c r="Q1748" s="52">
        <f t="shared" si="356"/>
        <v>180</v>
      </c>
      <c r="R1748" s="45">
        <f t="shared" ca="1" si="357"/>
        <v>6</v>
      </c>
      <c r="S1748" s="44" t="str">
        <f t="shared" ca="1" si="358"/>
        <v>GROWTH</v>
      </c>
      <c r="T1748" s="46">
        <v>0</v>
      </c>
      <c r="U1748" s="46" t="str">
        <f t="shared" ca="1" si="359"/>
        <v>Dec</v>
      </c>
      <c r="V1748" s="42">
        <v>0</v>
      </c>
      <c r="W1748" s="47">
        <f t="shared" si="360"/>
        <v>210</v>
      </c>
      <c r="X1748" s="48">
        <f t="shared" ca="1" si="361"/>
        <v>0</v>
      </c>
      <c r="Y1748" s="47" t="b">
        <f t="shared" si="362"/>
        <v>0</v>
      </c>
      <c r="Z1748" s="50">
        <v>0</v>
      </c>
      <c r="AA1748" s="50"/>
      <c r="AB1748" s="27">
        <v>1000004171</v>
      </c>
    </row>
    <row r="1749" spans="1:29" hidden="1">
      <c r="A1749" s="39" t="s">
        <v>121</v>
      </c>
      <c r="B1749" s="58" t="s">
        <v>31</v>
      </c>
      <c r="C1749" s="58" t="s">
        <v>3602</v>
      </c>
      <c r="D1749" s="59">
        <v>1000004182</v>
      </c>
      <c r="E1749" s="60" t="s">
        <v>3601</v>
      </c>
      <c r="F1749" s="73">
        <v>45621</v>
      </c>
      <c r="G1749" s="40" t="str">
        <f t="shared" si="351"/>
        <v>Targeted Dealer</v>
      </c>
      <c r="H1749" s="50"/>
      <c r="I1749" s="41">
        <v>20</v>
      </c>
      <c r="J1749" s="54">
        <f t="shared" ca="1" si="352"/>
        <v>440.64516129032256</v>
      </c>
      <c r="K1749" s="42">
        <v>20</v>
      </c>
      <c r="L1749" s="74">
        <f t="shared" ca="1" si="353"/>
        <v>-420.64516129032256</v>
      </c>
      <c r="M1749" s="74">
        <f t="shared" ca="1" si="354"/>
        <v>4.5387994143484631</v>
      </c>
      <c r="N1749" s="44">
        <v>20</v>
      </c>
      <c r="O1749" s="45" t="str">
        <f t="shared" ca="1" si="355"/>
        <v>Nov</v>
      </c>
      <c r="P1749" s="42">
        <v>20</v>
      </c>
      <c r="Q1749" s="52">
        <f t="shared" si="356"/>
        <v>0</v>
      </c>
      <c r="R1749" s="45">
        <f t="shared" ca="1" si="357"/>
        <v>0</v>
      </c>
      <c r="S1749" s="44" t="str">
        <f t="shared" ca="1" si="358"/>
        <v>GROWTH</v>
      </c>
      <c r="T1749" s="46">
        <v>0</v>
      </c>
      <c r="U1749" s="46" t="str">
        <f t="shared" ca="1" si="359"/>
        <v>Dec</v>
      </c>
      <c r="V1749" s="42">
        <v>0</v>
      </c>
      <c r="W1749" s="47">
        <f t="shared" si="360"/>
        <v>20</v>
      </c>
      <c r="X1749" s="48">
        <f t="shared" ca="1" si="361"/>
        <v>0</v>
      </c>
      <c r="Y1749" s="47" t="b">
        <f t="shared" si="362"/>
        <v>0</v>
      </c>
      <c r="Z1749" s="50">
        <v>0</v>
      </c>
      <c r="AB1749" s="27">
        <v>1000004182</v>
      </c>
      <c r="AC1749" s="27"/>
    </row>
    <row r="1750" spans="1:29" hidden="1">
      <c r="A1750" s="39" t="s">
        <v>3061</v>
      </c>
      <c r="B1750" s="58" t="s">
        <v>97</v>
      </c>
      <c r="C1750" s="58" t="s">
        <v>3604</v>
      </c>
      <c r="D1750" s="59">
        <v>1000001193</v>
      </c>
      <c r="E1750" s="60" t="s">
        <v>3603</v>
      </c>
      <c r="F1750" s="73">
        <v>44739</v>
      </c>
      <c r="G1750" s="40" t="str">
        <f t="shared" si="351"/>
        <v>Targeted Dealer</v>
      </c>
      <c r="H1750" s="50"/>
      <c r="I1750" s="41">
        <v>25</v>
      </c>
      <c r="J1750" s="54">
        <f t="shared" ca="1" si="352"/>
        <v>550.80645161290317</v>
      </c>
      <c r="K1750" s="42">
        <v>25</v>
      </c>
      <c r="L1750" s="74">
        <f t="shared" ca="1" si="353"/>
        <v>-525.80645161290317</v>
      </c>
      <c r="M1750" s="74">
        <f t="shared" ca="1" si="354"/>
        <v>4.5387994143484631</v>
      </c>
      <c r="N1750" s="44">
        <v>25</v>
      </c>
      <c r="O1750" s="45" t="str">
        <f t="shared" ca="1" si="355"/>
        <v>Nov</v>
      </c>
      <c r="P1750" s="42">
        <v>25</v>
      </c>
      <c r="Q1750" s="52">
        <f t="shared" si="356"/>
        <v>0</v>
      </c>
      <c r="R1750" s="45">
        <f t="shared" ca="1" si="357"/>
        <v>0</v>
      </c>
      <c r="S1750" s="44" t="str">
        <f t="shared" ca="1" si="358"/>
        <v>GROWTH</v>
      </c>
      <c r="T1750" s="46">
        <v>0</v>
      </c>
      <c r="U1750" s="46" t="str">
        <f t="shared" ca="1" si="359"/>
        <v>Dec</v>
      </c>
      <c r="V1750" s="42">
        <v>0</v>
      </c>
      <c r="W1750" s="47">
        <f t="shared" si="360"/>
        <v>25</v>
      </c>
      <c r="X1750" s="48">
        <f t="shared" ca="1" si="361"/>
        <v>0</v>
      </c>
      <c r="Y1750" s="47" t="b">
        <f t="shared" si="362"/>
        <v>0</v>
      </c>
      <c r="Z1750" s="50">
        <v>0</v>
      </c>
      <c r="AB1750" s="27">
        <v>1000001193</v>
      </c>
      <c r="AC1750" s="27"/>
    </row>
    <row r="1751" spans="1:29" hidden="1">
      <c r="A1751" s="39" t="s">
        <v>121</v>
      </c>
      <c r="B1751" s="58" t="s">
        <v>34</v>
      </c>
      <c r="C1751" s="58" t="s">
        <v>3606</v>
      </c>
      <c r="D1751" s="59">
        <v>1000000568</v>
      </c>
      <c r="E1751" s="60" t="s">
        <v>3605</v>
      </c>
      <c r="F1751" s="73">
        <v>44738</v>
      </c>
      <c r="G1751" s="40" t="str">
        <f t="shared" si="351"/>
        <v>Targeted Dealer</v>
      </c>
      <c r="H1751" s="50"/>
      <c r="I1751" s="41">
        <v>100</v>
      </c>
      <c r="J1751" s="54">
        <f t="shared" ca="1" si="352"/>
        <v>2203.2258064516127</v>
      </c>
      <c r="K1751" s="42">
        <v>172</v>
      </c>
      <c r="L1751" s="74">
        <f t="shared" ca="1" si="353"/>
        <v>-2031.2258064516127</v>
      </c>
      <c r="M1751" s="74">
        <f t="shared" ca="1" si="354"/>
        <v>7.8067349926793561</v>
      </c>
      <c r="N1751" s="44">
        <v>37</v>
      </c>
      <c r="O1751" s="45" t="str">
        <f t="shared" ca="1" si="355"/>
        <v>Nov</v>
      </c>
      <c r="P1751" s="42">
        <v>37</v>
      </c>
      <c r="Q1751" s="52">
        <f t="shared" si="356"/>
        <v>135</v>
      </c>
      <c r="R1751" s="45">
        <f t="shared" ca="1" si="357"/>
        <v>3.6486486486486482</v>
      </c>
      <c r="S1751" s="44" t="str">
        <f t="shared" ca="1" si="358"/>
        <v>GROWTH</v>
      </c>
      <c r="T1751" s="46">
        <v>0</v>
      </c>
      <c r="U1751" s="46" t="str">
        <f t="shared" ca="1" si="359"/>
        <v>Dec</v>
      </c>
      <c r="V1751" s="42">
        <v>0</v>
      </c>
      <c r="W1751" s="47">
        <f t="shared" si="360"/>
        <v>172</v>
      </c>
      <c r="X1751" s="48">
        <f t="shared" ca="1" si="361"/>
        <v>0</v>
      </c>
      <c r="Y1751" s="47" t="b">
        <f t="shared" si="362"/>
        <v>0</v>
      </c>
      <c r="Z1751" s="50">
        <v>0</v>
      </c>
      <c r="AB1751" s="27">
        <v>1000000568</v>
      </c>
      <c r="AC1751" s="27"/>
    </row>
    <row r="1752" spans="1:29" hidden="1">
      <c r="A1752" s="39" t="s">
        <v>1245</v>
      </c>
      <c r="B1752" s="58" t="s">
        <v>46</v>
      </c>
      <c r="C1752" s="58" t="s">
        <v>3607</v>
      </c>
      <c r="D1752" s="59">
        <v>1000002920</v>
      </c>
      <c r="E1752" s="60" t="s">
        <v>1398</v>
      </c>
      <c r="F1752" s="73">
        <v>44804</v>
      </c>
      <c r="G1752" s="40" t="str">
        <f t="shared" si="351"/>
        <v>Targeted Dealer</v>
      </c>
      <c r="H1752" s="50"/>
      <c r="I1752" s="41">
        <v>25</v>
      </c>
      <c r="J1752" s="54">
        <f t="shared" ca="1" si="352"/>
        <v>550.80645161290317</v>
      </c>
      <c r="K1752" s="42">
        <v>0</v>
      </c>
      <c r="L1752" s="74">
        <f t="shared" ca="1" si="353"/>
        <v>-550.80645161290317</v>
      </c>
      <c r="M1752" s="74">
        <f t="shared" ca="1" si="354"/>
        <v>0</v>
      </c>
      <c r="N1752" s="44">
        <v>25</v>
      </c>
      <c r="O1752" s="45" t="str">
        <f t="shared" ca="1" si="355"/>
        <v>Nov</v>
      </c>
      <c r="P1752" s="42">
        <v>25</v>
      </c>
      <c r="Q1752" s="52">
        <f t="shared" si="356"/>
        <v>-25</v>
      </c>
      <c r="R1752" s="45">
        <f t="shared" ca="1" si="357"/>
        <v>-1</v>
      </c>
      <c r="S1752" s="44" t="str">
        <f t="shared" ca="1" si="358"/>
        <v>DEGROWTH</v>
      </c>
      <c r="T1752" s="46">
        <v>0</v>
      </c>
      <c r="U1752" s="46" t="str">
        <f t="shared" ca="1" si="359"/>
        <v>Dec</v>
      </c>
      <c r="V1752" s="42">
        <v>0</v>
      </c>
      <c r="W1752" s="47">
        <f t="shared" si="360"/>
        <v>0</v>
      </c>
      <c r="X1752" s="48">
        <f t="shared" ca="1" si="361"/>
        <v>0</v>
      </c>
      <c r="Y1752" s="47" t="b">
        <f t="shared" si="362"/>
        <v>0</v>
      </c>
      <c r="Z1752" s="50">
        <v>1</v>
      </c>
      <c r="AB1752" s="27">
        <v>1000002920</v>
      </c>
      <c r="AC1752" s="27"/>
    </row>
    <row r="1753" spans="1:29" hidden="1">
      <c r="A1753" s="39" t="s">
        <v>3061</v>
      </c>
      <c r="B1753" s="58" t="s">
        <v>87</v>
      </c>
      <c r="C1753" s="58" t="s">
        <v>3619</v>
      </c>
      <c r="D1753" s="59">
        <v>1000004184</v>
      </c>
      <c r="E1753" s="60" t="s">
        <v>3615</v>
      </c>
      <c r="F1753" s="73">
        <v>45626</v>
      </c>
      <c r="G1753" s="40" t="str">
        <f t="shared" si="351"/>
        <v>-</v>
      </c>
      <c r="H1753" s="50"/>
      <c r="I1753" s="41"/>
      <c r="J1753" s="54">
        <f t="shared" ca="1" si="352"/>
        <v>0</v>
      </c>
      <c r="K1753" s="42">
        <v>330</v>
      </c>
      <c r="L1753" s="74">
        <f t="shared" ca="1" si="353"/>
        <v>330</v>
      </c>
      <c r="M1753" s="74" t="str">
        <f t="shared" ca="1" si="354"/>
        <v>-</v>
      </c>
      <c r="N1753" s="44">
        <v>0</v>
      </c>
      <c r="O1753" s="45" t="str">
        <f t="shared" ca="1" si="355"/>
        <v>Nov</v>
      </c>
      <c r="P1753" s="42">
        <v>0</v>
      </c>
      <c r="Q1753" s="52">
        <f t="shared" si="356"/>
        <v>330</v>
      </c>
      <c r="R1753" s="45">
        <f t="shared" ca="1" si="357"/>
        <v>0</v>
      </c>
      <c r="S1753" s="44" t="b">
        <f t="shared" si="358"/>
        <v>0</v>
      </c>
      <c r="T1753" s="46">
        <v>0</v>
      </c>
      <c r="U1753" s="46" t="str">
        <f t="shared" ca="1" si="359"/>
        <v>Dec</v>
      </c>
      <c r="V1753" s="42">
        <v>0</v>
      </c>
      <c r="W1753" s="47">
        <f t="shared" si="360"/>
        <v>330</v>
      </c>
      <c r="X1753" s="48">
        <f t="shared" ca="1" si="361"/>
        <v>0</v>
      </c>
      <c r="Y1753" s="47" t="b">
        <f t="shared" si="362"/>
        <v>0</v>
      </c>
      <c r="Z1753" s="50">
        <v>0</v>
      </c>
      <c r="AB1753" s="27">
        <v>1000004184</v>
      </c>
      <c r="AC1753" s="27"/>
    </row>
    <row r="1754" spans="1:29" hidden="1">
      <c r="A1754" s="39" t="s">
        <v>121</v>
      </c>
      <c r="B1754" s="58" t="s">
        <v>27</v>
      </c>
      <c r="C1754" s="58" t="s">
        <v>3620</v>
      </c>
      <c r="D1754" s="59">
        <v>1000004177</v>
      </c>
      <c r="E1754" s="60" t="s">
        <v>3616</v>
      </c>
      <c r="F1754" s="73">
        <v>45630</v>
      </c>
      <c r="G1754" s="40" t="str">
        <f t="shared" si="351"/>
        <v>-</v>
      </c>
      <c r="H1754" s="50"/>
      <c r="I1754" s="41"/>
      <c r="J1754" s="54">
        <f t="shared" ca="1" si="352"/>
        <v>0</v>
      </c>
      <c r="K1754" s="42">
        <v>60</v>
      </c>
      <c r="L1754" s="74">
        <f t="shared" ca="1" si="353"/>
        <v>60</v>
      </c>
      <c r="M1754" s="74" t="str">
        <f t="shared" ca="1" si="354"/>
        <v>-</v>
      </c>
      <c r="N1754" s="44">
        <v>0</v>
      </c>
      <c r="O1754" s="45" t="str">
        <f t="shared" ca="1" si="355"/>
        <v>Nov</v>
      </c>
      <c r="P1754" s="42">
        <v>0</v>
      </c>
      <c r="Q1754" s="52">
        <f t="shared" si="356"/>
        <v>60</v>
      </c>
      <c r="R1754" s="45">
        <f t="shared" ca="1" si="357"/>
        <v>0</v>
      </c>
      <c r="S1754" s="44" t="b">
        <f t="shared" si="358"/>
        <v>0</v>
      </c>
      <c r="T1754" s="46">
        <v>0</v>
      </c>
      <c r="U1754" s="46" t="str">
        <f t="shared" ca="1" si="359"/>
        <v>Dec</v>
      </c>
      <c r="V1754" s="42">
        <v>0</v>
      </c>
      <c r="W1754" s="47">
        <f t="shared" si="360"/>
        <v>60</v>
      </c>
      <c r="X1754" s="48">
        <f t="shared" ca="1" si="361"/>
        <v>0</v>
      </c>
      <c r="Y1754" s="47" t="b">
        <f t="shared" si="362"/>
        <v>0</v>
      </c>
      <c r="Z1754" s="50">
        <v>0</v>
      </c>
      <c r="AB1754" s="27">
        <v>1000004177</v>
      </c>
      <c r="AC1754" s="27"/>
    </row>
    <row r="1755" spans="1:29" hidden="1">
      <c r="A1755" s="39" t="s">
        <v>1245</v>
      </c>
      <c r="B1755" s="58" t="s">
        <v>57</v>
      </c>
      <c r="C1755" s="58" t="s">
        <v>3621</v>
      </c>
      <c r="D1755" s="59">
        <v>1000004174</v>
      </c>
      <c r="E1755" s="60" t="s">
        <v>3617</v>
      </c>
      <c r="F1755" s="73">
        <v>45625</v>
      </c>
      <c r="G1755" s="40" t="str">
        <f t="shared" si="351"/>
        <v>Targeted Dealer</v>
      </c>
      <c r="H1755" s="50"/>
      <c r="I1755" s="41">
        <v>20</v>
      </c>
      <c r="J1755" s="54">
        <f t="shared" ca="1" si="352"/>
        <v>440.64516129032256</v>
      </c>
      <c r="K1755" s="42">
        <v>77</v>
      </c>
      <c r="L1755" s="74">
        <f t="shared" ca="1" si="353"/>
        <v>-363.64516129032256</v>
      </c>
      <c r="M1755" s="74">
        <f t="shared" ca="1" si="354"/>
        <v>17.474377745241583</v>
      </c>
      <c r="N1755" s="44">
        <v>0</v>
      </c>
      <c r="O1755" s="45" t="str">
        <f t="shared" ca="1" si="355"/>
        <v>Nov</v>
      </c>
      <c r="P1755" s="42">
        <v>0</v>
      </c>
      <c r="Q1755" s="52">
        <f t="shared" si="356"/>
        <v>77</v>
      </c>
      <c r="R1755" s="45">
        <f t="shared" ca="1" si="357"/>
        <v>0</v>
      </c>
      <c r="S1755" s="44" t="b">
        <f t="shared" si="358"/>
        <v>0</v>
      </c>
      <c r="T1755" s="46">
        <v>0</v>
      </c>
      <c r="U1755" s="46" t="str">
        <f t="shared" ca="1" si="359"/>
        <v>Dec</v>
      </c>
      <c r="V1755" s="42">
        <v>0</v>
      </c>
      <c r="W1755" s="47">
        <f t="shared" si="360"/>
        <v>77</v>
      </c>
      <c r="X1755" s="48">
        <f t="shared" ca="1" si="361"/>
        <v>0</v>
      </c>
      <c r="Y1755" s="47" t="b">
        <f t="shared" si="362"/>
        <v>0</v>
      </c>
      <c r="Z1755" s="50">
        <v>0</v>
      </c>
      <c r="AB1755" s="27">
        <v>1000004174</v>
      </c>
      <c r="AC1755" s="27"/>
    </row>
    <row r="1756" spans="1:29" hidden="1">
      <c r="A1756" s="39" t="s">
        <v>1245</v>
      </c>
      <c r="B1756" s="58" t="s">
        <v>40</v>
      </c>
      <c r="C1756" s="58" t="s">
        <v>1337</v>
      </c>
      <c r="D1756" s="59">
        <v>1000004100</v>
      </c>
      <c r="E1756" s="60" t="s">
        <v>1338</v>
      </c>
      <c r="F1756" s="73">
        <v>45532</v>
      </c>
      <c r="G1756" s="40" t="str">
        <f t="shared" si="351"/>
        <v>Targeted Dealer</v>
      </c>
      <c r="H1756" s="50"/>
      <c r="I1756" s="41">
        <v>25</v>
      </c>
      <c r="J1756" s="54">
        <f t="shared" ca="1" si="352"/>
        <v>550.80645161290317</v>
      </c>
      <c r="K1756" s="42">
        <v>26</v>
      </c>
      <c r="L1756" s="74">
        <f t="shared" ca="1" si="353"/>
        <v>-524.80645161290317</v>
      </c>
      <c r="M1756" s="74">
        <f t="shared" ca="1" si="354"/>
        <v>4.7203513909224011</v>
      </c>
      <c r="N1756" s="44">
        <v>0</v>
      </c>
      <c r="O1756" s="45" t="str">
        <f t="shared" ca="1" si="355"/>
        <v>Nov</v>
      </c>
      <c r="P1756" s="42">
        <v>0</v>
      </c>
      <c r="Q1756" s="52">
        <f t="shared" si="356"/>
        <v>26</v>
      </c>
      <c r="R1756" s="45">
        <f t="shared" ca="1" si="357"/>
        <v>0</v>
      </c>
      <c r="S1756" s="44" t="b">
        <f t="shared" si="358"/>
        <v>0</v>
      </c>
      <c r="T1756" s="46">
        <v>0</v>
      </c>
      <c r="U1756" s="46" t="str">
        <f t="shared" ca="1" si="359"/>
        <v>Dec</v>
      </c>
      <c r="V1756" s="42">
        <v>0</v>
      </c>
      <c r="W1756" s="47">
        <f t="shared" si="360"/>
        <v>26</v>
      </c>
      <c r="X1756" s="48">
        <f t="shared" ca="1" si="361"/>
        <v>0</v>
      </c>
      <c r="Y1756" s="47" t="b">
        <f t="shared" si="362"/>
        <v>0</v>
      </c>
      <c r="Z1756" s="50">
        <v>0</v>
      </c>
      <c r="AB1756" s="27">
        <v>1000004100</v>
      </c>
      <c r="AC1756" s="27"/>
    </row>
    <row r="1757" spans="1:29" hidden="1">
      <c r="A1757" s="39" t="s">
        <v>2568</v>
      </c>
      <c r="B1757" s="58" t="s">
        <v>43</v>
      </c>
      <c r="C1757" s="58" t="s">
        <v>3622</v>
      </c>
      <c r="D1757" s="59">
        <v>1000004175</v>
      </c>
      <c r="E1757" s="60" t="s">
        <v>3618</v>
      </c>
      <c r="F1757" s="73">
        <v>45625</v>
      </c>
      <c r="G1757" s="40" t="str">
        <f t="shared" si="351"/>
        <v>Targeted Dealer</v>
      </c>
      <c r="H1757" s="50"/>
      <c r="I1757" s="41">
        <v>25</v>
      </c>
      <c r="J1757" s="54">
        <f t="shared" ca="1" si="352"/>
        <v>550.80645161290317</v>
      </c>
      <c r="K1757" s="42">
        <v>35.5</v>
      </c>
      <c r="L1757" s="74">
        <f t="shared" ca="1" si="353"/>
        <v>-515.30645161290317</v>
      </c>
      <c r="M1757" s="74">
        <f t="shared" ca="1" si="354"/>
        <v>6.4450951683748174</v>
      </c>
      <c r="N1757" s="44">
        <v>0</v>
      </c>
      <c r="O1757" s="45" t="str">
        <f t="shared" ca="1" si="355"/>
        <v>Nov</v>
      </c>
      <c r="P1757" s="42">
        <v>0</v>
      </c>
      <c r="Q1757" s="52">
        <f t="shared" si="356"/>
        <v>35.5</v>
      </c>
      <c r="R1757" s="45">
        <f t="shared" ca="1" si="357"/>
        <v>0</v>
      </c>
      <c r="S1757" s="44" t="b">
        <f t="shared" si="358"/>
        <v>0</v>
      </c>
      <c r="T1757" s="46">
        <v>0</v>
      </c>
      <c r="U1757" s="46" t="str">
        <f t="shared" ca="1" si="359"/>
        <v>Dec</v>
      </c>
      <c r="V1757" s="42">
        <v>0</v>
      </c>
      <c r="W1757" s="47">
        <f t="shared" si="360"/>
        <v>35.5</v>
      </c>
      <c r="X1757" s="48">
        <f t="shared" ca="1" si="361"/>
        <v>0</v>
      </c>
      <c r="Y1757" s="47" t="b">
        <f t="shared" si="362"/>
        <v>0</v>
      </c>
      <c r="Z1757" s="50">
        <v>0</v>
      </c>
      <c r="AB1757" s="27">
        <v>1000004175</v>
      </c>
      <c r="AC1757" s="27"/>
    </row>
    <row r="1758" spans="1:29" hidden="1">
      <c r="A1758" s="39" t="s">
        <v>3061</v>
      </c>
      <c r="B1758" s="58" t="s">
        <v>101</v>
      </c>
      <c r="C1758" s="58" t="s">
        <v>3717</v>
      </c>
      <c r="D1758" s="59">
        <v>1000001639</v>
      </c>
      <c r="E1758" s="60" t="s">
        <v>3714</v>
      </c>
      <c r="F1758" s="73">
        <v>44739</v>
      </c>
      <c r="G1758" s="40" t="str">
        <f t="shared" si="351"/>
        <v>-</v>
      </c>
      <c r="H1758" s="50"/>
      <c r="I1758" s="41"/>
      <c r="J1758" s="54">
        <f t="shared" ca="1" si="352"/>
        <v>0</v>
      </c>
      <c r="K1758" s="42">
        <v>17.5</v>
      </c>
      <c r="L1758" s="74">
        <f t="shared" ca="1" si="353"/>
        <v>17.5</v>
      </c>
      <c r="M1758" s="74" t="str">
        <f t="shared" ca="1" si="354"/>
        <v>-</v>
      </c>
      <c r="N1758" s="44">
        <v>0</v>
      </c>
      <c r="O1758" s="45" t="str">
        <f t="shared" ca="1" si="355"/>
        <v>Nov</v>
      </c>
      <c r="P1758" s="42">
        <v>0</v>
      </c>
      <c r="Q1758" s="52">
        <f t="shared" si="356"/>
        <v>17.5</v>
      </c>
      <c r="R1758" s="45">
        <f t="shared" ca="1" si="357"/>
        <v>0</v>
      </c>
      <c r="S1758" s="44" t="b">
        <f t="shared" si="358"/>
        <v>0</v>
      </c>
      <c r="T1758" s="46">
        <v>0</v>
      </c>
      <c r="U1758" s="46" t="str">
        <f t="shared" ca="1" si="359"/>
        <v>Dec</v>
      </c>
      <c r="V1758" s="42">
        <v>0</v>
      </c>
      <c r="W1758" s="47">
        <f t="shared" si="360"/>
        <v>17.5</v>
      </c>
      <c r="X1758" s="48">
        <f t="shared" ca="1" si="361"/>
        <v>0</v>
      </c>
      <c r="Y1758" s="47" t="b">
        <f t="shared" si="362"/>
        <v>0</v>
      </c>
      <c r="Z1758" s="50">
        <v>0</v>
      </c>
      <c r="AB1758" s="27">
        <v>1000001639</v>
      </c>
      <c r="AC1758" s="27"/>
    </row>
    <row r="1759" spans="1:29" hidden="1">
      <c r="A1759" s="39" t="s">
        <v>121</v>
      </c>
      <c r="B1759" s="58" t="s">
        <v>37</v>
      </c>
      <c r="C1759" s="58" t="s">
        <v>3716</v>
      </c>
      <c r="D1759" s="59">
        <v>1000004166</v>
      </c>
      <c r="E1759" s="60" t="s">
        <v>3715</v>
      </c>
      <c r="F1759" s="73">
        <v>45603</v>
      </c>
      <c r="G1759" s="40" t="str">
        <f t="shared" si="351"/>
        <v>-</v>
      </c>
      <c r="H1759" s="50"/>
      <c r="I1759" s="41"/>
      <c r="J1759" s="54">
        <f t="shared" ca="1" si="352"/>
        <v>0</v>
      </c>
      <c r="K1759" s="42">
        <v>20</v>
      </c>
      <c r="L1759" s="74">
        <f t="shared" ca="1" si="353"/>
        <v>20</v>
      </c>
      <c r="M1759" s="74" t="str">
        <f t="shared" ca="1" si="354"/>
        <v>-</v>
      </c>
      <c r="N1759" s="44">
        <v>0</v>
      </c>
      <c r="O1759" s="45" t="str">
        <f t="shared" ca="1" si="355"/>
        <v>Nov</v>
      </c>
      <c r="P1759" s="42">
        <v>0</v>
      </c>
      <c r="Q1759" s="52">
        <f t="shared" si="356"/>
        <v>20</v>
      </c>
      <c r="R1759" s="45">
        <f t="shared" ca="1" si="357"/>
        <v>0</v>
      </c>
      <c r="S1759" s="44" t="b">
        <f t="shared" si="358"/>
        <v>0</v>
      </c>
      <c r="T1759" s="46">
        <v>0</v>
      </c>
      <c r="U1759" s="46" t="str">
        <f t="shared" ca="1" si="359"/>
        <v>Dec</v>
      </c>
      <c r="V1759" s="42">
        <v>0</v>
      </c>
      <c r="W1759" s="47">
        <f t="shared" si="360"/>
        <v>20</v>
      </c>
      <c r="X1759" s="48">
        <f t="shared" ca="1" si="361"/>
        <v>0</v>
      </c>
      <c r="Y1759" s="47" t="b">
        <f t="shared" si="362"/>
        <v>0</v>
      </c>
      <c r="Z1759" s="50">
        <v>0</v>
      </c>
      <c r="AB1759" s="27">
        <v>1000004166</v>
      </c>
      <c r="AC1759" s="27"/>
    </row>
    <row r="1760" spans="1:29" hidden="1">
      <c r="A1760" s="39" t="s">
        <v>3061</v>
      </c>
      <c r="B1760" s="58" t="s">
        <v>99</v>
      </c>
      <c r="C1760" s="58" t="s">
        <v>3718</v>
      </c>
      <c r="D1760" s="59">
        <v>1000001168</v>
      </c>
      <c r="E1760" s="60" t="s">
        <v>3652</v>
      </c>
      <c r="F1760" s="73">
        <v>44739</v>
      </c>
      <c r="G1760" s="40" t="str">
        <f t="shared" si="351"/>
        <v>-</v>
      </c>
      <c r="H1760" s="50"/>
      <c r="I1760" s="41"/>
      <c r="J1760" s="54">
        <f t="shared" ca="1" si="352"/>
        <v>0</v>
      </c>
      <c r="K1760" s="42">
        <v>5</v>
      </c>
      <c r="L1760" s="74">
        <f t="shared" ca="1" si="353"/>
        <v>5</v>
      </c>
      <c r="M1760" s="74" t="str">
        <f t="shared" ca="1" si="354"/>
        <v>-</v>
      </c>
      <c r="N1760" s="44">
        <v>0</v>
      </c>
      <c r="O1760" s="45" t="str">
        <f t="shared" ca="1" si="355"/>
        <v>Nov</v>
      </c>
      <c r="P1760" s="42">
        <v>0</v>
      </c>
      <c r="Q1760" s="52">
        <f t="shared" si="356"/>
        <v>5</v>
      </c>
      <c r="R1760" s="45">
        <f t="shared" ca="1" si="357"/>
        <v>0</v>
      </c>
      <c r="S1760" s="44" t="b">
        <f t="shared" si="358"/>
        <v>0</v>
      </c>
      <c r="T1760" s="46">
        <v>7.5</v>
      </c>
      <c r="U1760" s="46" t="str">
        <f t="shared" ca="1" si="359"/>
        <v>Dec</v>
      </c>
      <c r="V1760" s="42">
        <v>7.5</v>
      </c>
      <c r="W1760" s="47">
        <f t="shared" si="360"/>
        <v>-2.5</v>
      </c>
      <c r="X1760" s="48">
        <f t="shared" ca="1" si="361"/>
        <v>-0.33333333333333337</v>
      </c>
      <c r="Y1760" s="47" t="str">
        <f t="shared" ca="1" si="362"/>
        <v>DEGROWTH</v>
      </c>
      <c r="Z1760" s="50">
        <v>0</v>
      </c>
      <c r="AB1760" s="27">
        <v>1000001168</v>
      </c>
      <c r="AC1760" s="27"/>
    </row>
    <row r="1761" spans="1:29" hidden="1">
      <c r="A1761" s="39" t="s">
        <v>3061</v>
      </c>
      <c r="B1761" s="58" t="s">
        <v>87</v>
      </c>
      <c r="C1761" s="58" t="s">
        <v>3724</v>
      </c>
      <c r="D1761" s="59">
        <v>1000003884</v>
      </c>
      <c r="E1761" s="60" t="s">
        <v>3721</v>
      </c>
      <c r="F1761" s="73">
        <v>45358</v>
      </c>
      <c r="G1761" s="40" t="str">
        <f t="shared" si="351"/>
        <v>-</v>
      </c>
      <c r="H1761" s="50"/>
      <c r="I1761" s="41"/>
      <c r="J1761" s="54">
        <f t="shared" ca="1" si="352"/>
        <v>0</v>
      </c>
      <c r="K1761" s="42">
        <v>40</v>
      </c>
      <c r="L1761" s="74">
        <f t="shared" ca="1" si="353"/>
        <v>40</v>
      </c>
      <c r="M1761" s="74" t="str">
        <f t="shared" ca="1" si="354"/>
        <v>-</v>
      </c>
      <c r="N1761" s="44">
        <v>0</v>
      </c>
      <c r="O1761" s="45" t="str">
        <f t="shared" ca="1" si="355"/>
        <v>Nov</v>
      </c>
      <c r="P1761" s="42">
        <v>0</v>
      </c>
      <c r="Q1761" s="52">
        <f t="shared" si="356"/>
        <v>40</v>
      </c>
      <c r="R1761" s="45">
        <f t="shared" ca="1" si="357"/>
        <v>0</v>
      </c>
      <c r="S1761" s="44" t="b">
        <f t="shared" si="358"/>
        <v>0</v>
      </c>
      <c r="T1761" s="46">
        <v>0</v>
      </c>
      <c r="U1761" s="46" t="str">
        <f t="shared" ca="1" si="359"/>
        <v>Dec</v>
      </c>
      <c r="V1761" s="42">
        <v>0</v>
      </c>
      <c r="W1761" s="47">
        <f t="shared" si="360"/>
        <v>40</v>
      </c>
      <c r="X1761" s="48">
        <f t="shared" ca="1" si="361"/>
        <v>0</v>
      </c>
      <c r="Y1761" s="47" t="b">
        <f t="shared" si="362"/>
        <v>0</v>
      </c>
      <c r="Z1761" s="50">
        <v>0</v>
      </c>
      <c r="AB1761" s="27">
        <v>1000003884</v>
      </c>
      <c r="AC1761" s="27"/>
    </row>
    <row r="1762" spans="1:29" hidden="1">
      <c r="A1762" s="39" t="s">
        <v>121</v>
      </c>
      <c r="B1762" s="58" t="s">
        <v>25</v>
      </c>
      <c r="C1762" s="58" t="s">
        <v>3726</v>
      </c>
      <c r="D1762" s="59">
        <v>1000004179</v>
      </c>
      <c r="E1762" s="60" t="s">
        <v>3722</v>
      </c>
      <c r="F1762" s="73">
        <v>45635</v>
      </c>
      <c r="G1762" s="40" t="str">
        <f t="shared" si="351"/>
        <v>-</v>
      </c>
      <c r="H1762" s="50"/>
      <c r="I1762" s="41"/>
      <c r="J1762" s="54">
        <f t="shared" ca="1" si="352"/>
        <v>0</v>
      </c>
      <c r="K1762" s="42">
        <v>120</v>
      </c>
      <c r="L1762" s="74">
        <f t="shared" ca="1" si="353"/>
        <v>120</v>
      </c>
      <c r="M1762" s="74" t="str">
        <f t="shared" ca="1" si="354"/>
        <v>-</v>
      </c>
      <c r="N1762" s="44">
        <v>0</v>
      </c>
      <c r="O1762" s="45" t="str">
        <f t="shared" ca="1" si="355"/>
        <v>Nov</v>
      </c>
      <c r="P1762" s="42">
        <v>0</v>
      </c>
      <c r="Q1762" s="52">
        <f t="shared" si="356"/>
        <v>120</v>
      </c>
      <c r="R1762" s="45">
        <f t="shared" ca="1" si="357"/>
        <v>0</v>
      </c>
      <c r="S1762" s="44" t="b">
        <f t="shared" si="358"/>
        <v>0</v>
      </c>
      <c r="T1762" s="46">
        <v>0</v>
      </c>
      <c r="U1762" s="46" t="str">
        <f t="shared" ca="1" si="359"/>
        <v>Dec</v>
      </c>
      <c r="V1762" s="42">
        <v>0</v>
      </c>
      <c r="W1762" s="47">
        <f t="shared" si="360"/>
        <v>120</v>
      </c>
      <c r="X1762" s="48">
        <f t="shared" ca="1" si="361"/>
        <v>0</v>
      </c>
      <c r="Y1762" s="47" t="b">
        <f t="shared" si="362"/>
        <v>0</v>
      </c>
      <c r="Z1762" s="50">
        <v>0</v>
      </c>
      <c r="AB1762" s="27">
        <v>1000004179</v>
      </c>
      <c r="AC1762" s="27"/>
    </row>
    <row r="1763" spans="1:29" hidden="1">
      <c r="A1763" s="39" t="s">
        <v>121</v>
      </c>
      <c r="B1763" s="58" t="s">
        <v>18</v>
      </c>
      <c r="C1763" s="58" t="s">
        <v>3725</v>
      </c>
      <c r="D1763" s="59">
        <v>1000004181</v>
      </c>
      <c r="E1763" s="60" t="s">
        <v>3723</v>
      </c>
      <c r="F1763" s="73">
        <v>45635</v>
      </c>
      <c r="G1763" s="40" t="str">
        <f t="shared" si="351"/>
        <v>-</v>
      </c>
      <c r="H1763" s="50"/>
      <c r="I1763" s="41"/>
      <c r="J1763" s="54">
        <f t="shared" ca="1" si="352"/>
        <v>0</v>
      </c>
      <c r="K1763" s="42">
        <v>100</v>
      </c>
      <c r="L1763" s="74">
        <f t="shared" ca="1" si="353"/>
        <v>100</v>
      </c>
      <c r="M1763" s="74" t="str">
        <f t="shared" ca="1" si="354"/>
        <v>-</v>
      </c>
      <c r="N1763" s="44">
        <v>0</v>
      </c>
      <c r="O1763" s="45" t="str">
        <f t="shared" ca="1" si="355"/>
        <v>Nov</v>
      </c>
      <c r="P1763" s="42">
        <v>0</v>
      </c>
      <c r="Q1763" s="52">
        <f t="shared" si="356"/>
        <v>100</v>
      </c>
      <c r="R1763" s="45">
        <f t="shared" ca="1" si="357"/>
        <v>0</v>
      </c>
      <c r="S1763" s="44" t="b">
        <f t="shared" si="358"/>
        <v>0</v>
      </c>
      <c r="T1763" s="46">
        <v>0</v>
      </c>
      <c r="U1763" s="46" t="str">
        <f t="shared" ca="1" si="359"/>
        <v>Dec</v>
      </c>
      <c r="V1763" s="42">
        <v>0</v>
      </c>
      <c r="W1763" s="47">
        <f t="shared" si="360"/>
        <v>100</v>
      </c>
      <c r="X1763" s="48">
        <f t="shared" ca="1" si="361"/>
        <v>0</v>
      </c>
      <c r="Y1763" s="47" t="b">
        <f t="shared" si="362"/>
        <v>0</v>
      </c>
      <c r="Z1763" s="50">
        <v>0</v>
      </c>
      <c r="AB1763" s="27">
        <v>1000004181</v>
      </c>
      <c r="AC1763" s="27"/>
    </row>
    <row r="1764" spans="1:29" hidden="1">
      <c r="A1764" s="39" t="s">
        <v>3061</v>
      </c>
      <c r="B1764" s="58" t="s">
        <v>87</v>
      </c>
      <c r="C1764" s="58" t="s">
        <v>3735</v>
      </c>
      <c r="D1764" s="59">
        <v>1000001491</v>
      </c>
      <c r="E1764" s="60" t="s">
        <v>3727</v>
      </c>
      <c r="F1764" s="73">
        <v>44739</v>
      </c>
      <c r="G1764" s="40" t="str">
        <f t="shared" si="351"/>
        <v>-</v>
      </c>
      <c r="H1764" s="50"/>
      <c r="I1764" s="41"/>
      <c r="J1764" s="54">
        <f t="shared" ca="1" si="352"/>
        <v>0</v>
      </c>
      <c r="K1764" s="42">
        <v>50</v>
      </c>
      <c r="L1764" s="74">
        <f t="shared" ca="1" si="353"/>
        <v>50</v>
      </c>
      <c r="M1764" s="74" t="str">
        <f t="shared" ca="1" si="354"/>
        <v>-</v>
      </c>
      <c r="N1764" s="44">
        <v>0</v>
      </c>
      <c r="O1764" s="45" t="str">
        <f t="shared" ca="1" si="355"/>
        <v>Nov</v>
      </c>
      <c r="P1764" s="42">
        <v>0</v>
      </c>
      <c r="Q1764" s="52">
        <f t="shared" si="356"/>
        <v>50</v>
      </c>
      <c r="R1764" s="45">
        <f t="shared" ca="1" si="357"/>
        <v>0</v>
      </c>
      <c r="S1764" s="44" t="b">
        <f t="shared" si="358"/>
        <v>0</v>
      </c>
      <c r="T1764" s="46">
        <v>26</v>
      </c>
      <c r="U1764" s="46" t="str">
        <f t="shared" ca="1" si="359"/>
        <v>Dec</v>
      </c>
      <c r="V1764" s="42">
        <v>26</v>
      </c>
      <c r="W1764" s="47">
        <f t="shared" si="360"/>
        <v>24</v>
      </c>
      <c r="X1764" s="48">
        <f t="shared" ca="1" si="361"/>
        <v>0.92307692307692313</v>
      </c>
      <c r="Y1764" s="47" t="str">
        <f t="shared" ca="1" si="362"/>
        <v>GROWTH</v>
      </c>
      <c r="Z1764" s="50">
        <v>0</v>
      </c>
      <c r="AB1764" s="27">
        <v>1000001491</v>
      </c>
      <c r="AC1764" s="27"/>
    </row>
    <row r="1765" spans="1:29" hidden="1">
      <c r="A1765" s="39" t="s">
        <v>121</v>
      </c>
      <c r="B1765" s="58" t="s">
        <v>548</v>
      </c>
      <c r="C1765" s="58" t="s">
        <v>3736</v>
      </c>
      <c r="D1765" s="59">
        <v>1000004188</v>
      </c>
      <c r="E1765" s="60" t="s">
        <v>3728</v>
      </c>
      <c r="F1765" s="73">
        <v>45638</v>
      </c>
      <c r="G1765" s="40" t="str">
        <f t="shared" si="351"/>
        <v>-</v>
      </c>
      <c r="H1765" s="50"/>
      <c r="I1765" s="41"/>
      <c r="J1765" s="54">
        <f t="shared" ca="1" si="352"/>
        <v>0</v>
      </c>
      <c r="K1765" s="42">
        <v>80</v>
      </c>
      <c r="L1765" s="74">
        <f t="shared" ca="1" si="353"/>
        <v>80</v>
      </c>
      <c r="M1765" s="74" t="str">
        <f t="shared" ca="1" si="354"/>
        <v>-</v>
      </c>
      <c r="N1765" s="44">
        <v>0</v>
      </c>
      <c r="O1765" s="45" t="str">
        <f t="shared" ca="1" si="355"/>
        <v>Nov</v>
      </c>
      <c r="P1765" s="42">
        <v>0</v>
      </c>
      <c r="Q1765" s="52">
        <f t="shared" si="356"/>
        <v>80</v>
      </c>
      <c r="R1765" s="45">
        <f t="shared" ca="1" si="357"/>
        <v>0</v>
      </c>
      <c r="S1765" s="44" t="b">
        <f t="shared" si="358"/>
        <v>0</v>
      </c>
      <c r="T1765" s="46">
        <v>0</v>
      </c>
      <c r="U1765" s="46" t="str">
        <f t="shared" ca="1" si="359"/>
        <v>Dec</v>
      </c>
      <c r="V1765" s="42">
        <v>0</v>
      </c>
      <c r="W1765" s="47">
        <f t="shared" si="360"/>
        <v>80</v>
      </c>
      <c r="X1765" s="48">
        <f t="shared" ca="1" si="361"/>
        <v>0</v>
      </c>
      <c r="Y1765" s="47" t="b">
        <f t="shared" si="362"/>
        <v>0</v>
      </c>
      <c r="Z1765" s="50">
        <v>0</v>
      </c>
      <c r="AB1765" s="27">
        <v>1000004188</v>
      </c>
      <c r="AC1765" s="27"/>
    </row>
    <row r="1766" spans="1:29" hidden="1">
      <c r="A1766" s="39" t="s">
        <v>121</v>
      </c>
      <c r="B1766" s="58" t="s">
        <v>12</v>
      </c>
      <c r="C1766" s="58" t="s">
        <v>3737</v>
      </c>
      <c r="D1766" s="59">
        <v>1000004178</v>
      </c>
      <c r="E1766" s="60" t="s">
        <v>3729</v>
      </c>
      <c r="F1766" s="73">
        <v>45635</v>
      </c>
      <c r="G1766" s="40" t="str">
        <f t="shared" si="351"/>
        <v>-</v>
      </c>
      <c r="H1766" s="50"/>
      <c r="I1766" s="41"/>
      <c r="J1766" s="54">
        <f t="shared" ca="1" si="352"/>
        <v>0</v>
      </c>
      <c r="K1766" s="42">
        <v>13</v>
      </c>
      <c r="L1766" s="74">
        <f t="shared" ca="1" si="353"/>
        <v>13</v>
      </c>
      <c r="M1766" s="74" t="str">
        <f t="shared" ca="1" si="354"/>
        <v>-</v>
      </c>
      <c r="N1766" s="44">
        <v>0</v>
      </c>
      <c r="O1766" s="45" t="str">
        <f t="shared" ca="1" si="355"/>
        <v>Nov</v>
      </c>
      <c r="P1766" s="42">
        <v>0</v>
      </c>
      <c r="Q1766" s="52">
        <f t="shared" si="356"/>
        <v>13</v>
      </c>
      <c r="R1766" s="45">
        <f t="shared" ca="1" si="357"/>
        <v>0</v>
      </c>
      <c r="S1766" s="44" t="b">
        <f t="shared" si="358"/>
        <v>0</v>
      </c>
      <c r="T1766" s="46">
        <v>0</v>
      </c>
      <c r="U1766" s="46" t="str">
        <f t="shared" ca="1" si="359"/>
        <v>Dec</v>
      </c>
      <c r="V1766" s="42">
        <v>0</v>
      </c>
      <c r="W1766" s="47">
        <f t="shared" si="360"/>
        <v>13</v>
      </c>
      <c r="X1766" s="48">
        <f t="shared" ca="1" si="361"/>
        <v>0</v>
      </c>
      <c r="Y1766" s="47" t="b">
        <f t="shared" si="362"/>
        <v>0</v>
      </c>
      <c r="Z1766" s="50">
        <v>0</v>
      </c>
      <c r="AB1766" s="27">
        <v>1000004178</v>
      </c>
      <c r="AC1766" s="27"/>
    </row>
    <row r="1767" spans="1:29" hidden="1">
      <c r="A1767" s="39" t="s">
        <v>121</v>
      </c>
      <c r="B1767" s="58" t="s">
        <v>22</v>
      </c>
      <c r="C1767" s="58" t="s">
        <v>3738</v>
      </c>
      <c r="D1767" s="59">
        <v>1000004180</v>
      </c>
      <c r="E1767" s="60" t="s">
        <v>3730</v>
      </c>
      <c r="F1767" s="73">
        <v>45635</v>
      </c>
      <c r="G1767" s="40" t="str">
        <f t="shared" si="351"/>
        <v>-</v>
      </c>
      <c r="H1767" s="50"/>
      <c r="I1767" s="41"/>
      <c r="J1767" s="54">
        <f t="shared" ca="1" si="352"/>
        <v>0</v>
      </c>
      <c r="K1767" s="42">
        <v>24</v>
      </c>
      <c r="L1767" s="74">
        <f t="shared" ca="1" si="353"/>
        <v>24</v>
      </c>
      <c r="M1767" s="74" t="str">
        <f t="shared" ca="1" si="354"/>
        <v>-</v>
      </c>
      <c r="N1767" s="44">
        <v>0</v>
      </c>
      <c r="O1767" s="45" t="str">
        <f t="shared" ca="1" si="355"/>
        <v>Nov</v>
      </c>
      <c r="P1767" s="42">
        <v>0</v>
      </c>
      <c r="Q1767" s="52">
        <f t="shared" si="356"/>
        <v>24</v>
      </c>
      <c r="R1767" s="45">
        <f t="shared" ca="1" si="357"/>
        <v>0</v>
      </c>
      <c r="S1767" s="44" t="b">
        <f t="shared" si="358"/>
        <v>0</v>
      </c>
      <c r="T1767" s="46">
        <v>0</v>
      </c>
      <c r="U1767" s="46" t="str">
        <f t="shared" ca="1" si="359"/>
        <v>Dec</v>
      </c>
      <c r="V1767" s="42">
        <v>0</v>
      </c>
      <c r="W1767" s="47">
        <f t="shared" si="360"/>
        <v>24</v>
      </c>
      <c r="X1767" s="48">
        <f t="shared" ca="1" si="361"/>
        <v>0</v>
      </c>
      <c r="Y1767" s="47" t="b">
        <f t="shared" si="362"/>
        <v>0</v>
      </c>
      <c r="Z1767" s="50">
        <v>0</v>
      </c>
      <c r="AB1767" s="27">
        <v>1000004180</v>
      </c>
      <c r="AC1767" s="27"/>
    </row>
    <row r="1768" spans="1:29" hidden="1">
      <c r="A1768" s="39" t="s">
        <v>121</v>
      </c>
      <c r="B1768" s="58" t="s">
        <v>12</v>
      </c>
      <c r="C1768" s="58" t="s">
        <v>3739</v>
      </c>
      <c r="D1768" s="59">
        <v>1000004187</v>
      </c>
      <c r="E1768" s="60" t="s">
        <v>3731</v>
      </c>
      <c r="F1768" s="73">
        <v>45636</v>
      </c>
      <c r="G1768" s="40" t="str">
        <f t="shared" si="351"/>
        <v>-</v>
      </c>
      <c r="H1768" s="50"/>
      <c r="I1768" s="41"/>
      <c r="J1768" s="54">
        <f t="shared" ca="1" si="352"/>
        <v>0</v>
      </c>
      <c r="K1768" s="42">
        <v>152</v>
      </c>
      <c r="L1768" s="74">
        <f t="shared" ca="1" si="353"/>
        <v>152</v>
      </c>
      <c r="M1768" s="74" t="str">
        <f t="shared" ca="1" si="354"/>
        <v>-</v>
      </c>
      <c r="N1768" s="44">
        <v>0</v>
      </c>
      <c r="O1768" s="45" t="str">
        <f t="shared" ca="1" si="355"/>
        <v>Nov</v>
      </c>
      <c r="P1768" s="42">
        <v>0</v>
      </c>
      <c r="Q1768" s="52">
        <f t="shared" si="356"/>
        <v>152</v>
      </c>
      <c r="R1768" s="45">
        <f t="shared" ca="1" si="357"/>
        <v>0</v>
      </c>
      <c r="S1768" s="44" t="b">
        <f t="shared" si="358"/>
        <v>0</v>
      </c>
      <c r="T1768" s="46">
        <v>0</v>
      </c>
      <c r="U1768" s="46" t="str">
        <f t="shared" ca="1" si="359"/>
        <v>Dec</v>
      </c>
      <c r="V1768" s="42">
        <v>0</v>
      </c>
      <c r="W1768" s="47">
        <f t="shared" si="360"/>
        <v>152</v>
      </c>
      <c r="X1768" s="48">
        <f t="shared" ca="1" si="361"/>
        <v>0</v>
      </c>
      <c r="Y1768" s="47" t="b">
        <f t="shared" si="362"/>
        <v>0</v>
      </c>
      <c r="Z1768" s="50">
        <v>0</v>
      </c>
      <c r="AB1768" s="27">
        <v>1000004187</v>
      </c>
      <c r="AC1768" s="27"/>
    </row>
    <row r="1769" spans="1:29" hidden="1">
      <c r="A1769" s="39" t="s">
        <v>1245</v>
      </c>
      <c r="B1769" s="58" t="s">
        <v>63</v>
      </c>
      <c r="C1769" s="58" t="s">
        <v>3740</v>
      </c>
      <c r="D1769" s="59">
        <v>1000003774</v>
      </c>
      <c r="E1769" s="60" t="s">
        <v>3732</v>
      </c>
      <c r="F1769" s="73">
        <v>45268</v>
      </c>
      <c r="G1769" s="40" t="str">
        <f t="shared" si="351"/>
        <v>-</v>
      </c>
      <c r="H1769" s="50"/>
      <c r="I1769" s="41"/>
      <c r="J1769" s="54">
        <f t="shared" ca="1" si="352"/>
        <v>0</v>
      </c>
      <c r="K1769" s="42">
        <v>12.5</v>
      </c>
      <c r="L1769" s="74">
        <f t="shared" ca="1" si="353"/>
        <v>12.5</v>
      </c>
      <c r="M1769" s="74" t="str">
        <f t="shared" ca="1" si="354"/>
        <v>-</v>
      </c>
      <c r="N1769" s="44">
        <v>0</v>
      </c>
      <c r="O1769" s="45" t="str">
        <f t="shared" ca="1" si="355"/>
        <v>Nov</v>
      </c>
      <c r="P1769" s="42">
        <v>0</v>
      </c>
      <c r="Q1769" s="52">
        <f t="shared" si="356"/>
        <v>12.5</v>
      </c>
      <c r="R1769" s="45">
        <f t="shared" ca="1" si="357"/>
        <v>0</v>
      </c>
      <c r="S1769" s="44" t="b">
        <f t="shared" si="358"/>
        <v>0</v>
      </c>
      <c r="T1769" s="46">
        <v>12.5</v>
      </c>
      <c r="U1769" s="46" t="str">
        <f t="shared" ca="1" si="359"/>
        <v>Dec</v>
      </c>
      <c r="V1769" s="42">
        <v>12.5</v>
      </c>
      <c r="W1769" s="47">
        <f t="shared" si="360"/>
        <v>0</v>
      </c>
      <c r="X1769" s="48">
        <f t="shared" ca="1" si="361"/>
        <v>0</v>
      </c>
      <c r="Y1769" s="47" t="str">
        <f t="shared" ca="1" si="362"/>
        <v>GROWTH</v>
      </c>
      <c r="Z1769" s="50">
        <v>0</v>
      </c>
      <c r="AB1769" s="27">
        <v>1000003774</v>
      </c>
      <c r="AC1769" s="27"/>
    </row>
    <row r="1770" spans="1:29" hidden="1">
      <c r="A1770" s="39" t="s">
        <v>1245</v>
      </c>
      <c r="B1770" s="58" t="s">
        <v>57</v>
      </c>
      <c r="C1770" s="58" t="s">
        <v>3741</v>
      </c>
      <c r="D1770" s="59">
        <v>1000002400</v>
      </c>
      <c r="E1770" s="60" t="s">
        <v>3733</v>
      </c>
      <c r="F1770" s="73">
        <v>44738</v>
      </c>
      <c r="G1770" s="40" t="str">
        <f t="shared" si="351"/>
        <v>-</v>
      </c>
      <c r="H1770" s="50"/>
      <c r="I1770" s="41"/>
      <c r="J1770" s="54">
        <f t="shared" ca="1" si="352"/>
        <v>0</v>
      </c>
      <c r="K1770" s="42">
        <v>25</v>
      </c>
      <c r="L1770" s="74">
        <f t="shared" ca="1" si="353"/>
        <v>25</v>
      </c>
      <c r="M1770" s="74" t="str">
        <f t="shared" ca="1" si="354"/>
        <v>-</v>
      </c>
      <c r="N1770" s="44">
        <v>0</v>
      </c>
      <c r="O1770" s="45" t="str">
        <f t="shared" ca="1" si="355"/>
        <v>Nov</v>
      </c>
      <c r="P1770" s="42">
        <v>0</v>
      </c>
      <c r="Q1770" s="52">
        <f t="shared" si="356"/>
        <v>25</v>
      </c>
      <c r="R1770" s="45">
        <f t="shared" ca="1" si="357"/>
        <v>0</v>
      </c>
      <c r="S1770" s="44" t="b">
        <f t="shared" si="358"/>
        <v>0</v>
      </c>
      <c r="T1770" s="46">
        <v>25</v>
      </c>
      <c r="U1770" s="46" t="str">
        <f t="shared" ca="1" si="359"/>
        <v>Dec</v>
      </c>
      <c r="V1770" s="42">
        <v>25</v>
      </c>
      <c r="W1770" s="47">
        <f t="shared" si="360"/>
        <v>0</v>
      </c>
      <c r="X1770" s="48">
        <f t="shared" ca="1" si="361"/>
        <v>0</v>
      </c>
      <c r="Y1770" s="47" t="str">
        <f t="shared" ca="1" si="362"/>
        <v>GROWTH</v>
      </c>
      <c r="Z1770" s="50">
        <v>0</v>
      </c>
      <c r="AB1770" s="27">
        <v>1000002400</v>
      </c>
      <c r="AC1770" s="27"/>
    </row>
    <row r="1771" spans="1:29" hidden="1">
      <c r="A1771" s="39" t="s">
        <v>1245</v>
      </c>
      <c r="B1771" s="58" t="s">
        <v>57</v>
      </c>
      <c r="C1771" s="58" t="s">
        <v>3742</v>
      </c>
      <c r="D1771" s="59">
        <v>1000004185</v>
      </c>
      <c r="E1771" s="60" t="s">
        <v>3734</v>
      </c>
      <c r="F1771" s="73">
        <v>45631</v>
      </c>
      <c r="G1771" s="40" t="str">
        <f t="shared" si="351"/>
        <v>-</v>
      </c>
      <c r="H1771" s="50"/>
      <c r="I1771" s="41"/>
      <c r="J1771" s="54">
        <f t="shared" ca="1" si="352"/>
        <v>0</v>
      </c>
      <c r="K1771" s="42">
        <v>100</v>
      </c>
      <c r="L1771" s="74">
        <f t="shared" ca="1" si="353"/>
        <v>100</v>
      </c>
      <c r="M1771" s="74" t="str">
        <f t="shared" ca="1" si="354"/>
        <v>-</v>
      </c>
      <c r="N1771" s="44">
        <v>0</v>
      </c>
      <c r="O1771" s="45" t="str">
        <f t="shared" ca="1" si="355"/>
        <v>Nov</v>
      </c>
      <c r="P1771" s="42">
        <v>0</v>
      </c>
      <c r="Q1771" s="52">
        <f t="shared" si="356"/>
        <v>100</v>
      </c>
      <c r="R1771" s="45">
        <f t="shared" ca="1" si="357"/>
        <v>0</v>
      </c>
      <c r="S1771" s="44" t="b">
        <f t="shared" si="358"/>
        <v>0</v>
      </c>
      <c r="T1771" s="46">
        <v>0</v>
      </c>
      <c r="U1771" s="46" t="str">
        <f t="shared" ca="1" si="359"/>
        <v>Dec</v>
      </c>
      <c r="V1771" s="42">
        <v>0</v>
      </c>
      <c r="W1771" s="47">
        <f t="shared" si="360"/>
        <v>100</v>
      </c>
      <c r="X1771" s="48">
        <f t="shared" ca="1" si="361"/>
        <v>0</v>
      </c>
      <c r="Y1771" s="47" t="b">
        <f t="shared" si="362"/>
        <v>0</v>
      </c>
      <c r="Z1771" s="50">
        <v>0</v>
      </c>
      <c r="AB1771" s="27">
        <v>1000004185</v>
      </c>
      <c r="AC1771" s="27"/>
    </row>
    <row r="1772" spans="1:29" hidden="1">
      <c r="A1772" s="39" t="s">
        <v>3061</v>
      </c>
      <c r="B1772" s="58" t="s">
        <v>99</v>
      </c>
      <c r="C1772" s="58" t="s">
        <v>3743</v>
      </c>
      <c r="D1772" s="59">
        <v>1000001184</v>
      </c>
      <c r="E1772" s="60" t="s">
        <v>3691</v>
      </c>
      <c r="F1772" s="73">
        <v>44739</v>
      </c>
      <c r="G1772" s="40" t="str">
        <f t="shared" si="351"/>
        <v>-</v>
      </c>
      <c r="H1772" s="50"/>
      <c r="I1772" s="41"/>
      <c r="J1772" s="54">
        <f t="shared" ca="1" si="352"/>
        <v>0</v>
      </c>
      <c r="K1772" s="42">
        <v>25</v>
      </c>
      <c r="L1772" s="74">
        <f t="shared" ca="1" si="353"/>
        <v>25</v>
      </c>
      <c r="M1772" s="74" t="str">
        <f t="shared" ca="1" si="354"/>
        <v>-</v>
      </c>
      <c r="N1772" s="44">
        <v>0</v>
      </c>
      <c r="O1772" s="45" t="str">
        <f t="shared" ca="1" si="355"/>
        <v>Nov</v>
      </c>
      <c r="P1772" s="42">
        <v>0</v>
      </c>
      <c r="Q1772" s="52">
        <f t="shared" si="356"/>
        <v>25</v>
      </c>
      <c r="R1772" s="45">
        <f t="shared" ca="1" si="357"/>
        <v>0</v>
      </c>
      <c r="S1772" s="44" t="b">
        <f t="shared" si="358"/>
        <v>0</v>
      </c>
      <c r="T1772" s="46">
        <v>30</v>
      </c>
      <c r="U1772" s="46" t="str">
        <f t="shared" ca="1" si="359"/>
        <v>Dec</v>
      </c>
      <c r="V1772" s="42">
        <v>30</v>
      </c>
      <c r="W1772" s="47">
        <f t="shared" si="360"/>
        <v>-5</v>
      </c>
      <c r="X1772" s="48">
        <f t="shared" ca="1" si="361"/>
        <v>-0.16666666666666663</v>
      </c>
      <c r="Y1772" s="47" t="str">
        <f t="shared" ca="1" si="362"/>
        <v>DEGROWTH</v>
      </c>
      <c r="Z1772" s="50">
        <v>0</v>
      </c>
      <c r="AB1772" s="27">
        <v>1000001184</v>
      </c>
      <c r="AC1772" s="27"/>
    </row>
    <row r="1773" spans="1:29" hidden="1">
      <c r="A1773" s="39" t="s">
        <v>3061</v>
      </c>
      <c r="B1773" s="58" t="s">
        <v>101</v>
      </c>
      <c r="C1773" s="58" t="s">
        <v>3745</v>
      </c>
      <c r="D1773" s="59">
        <v>1000001660</v>
      </c>
      <c r="E1773" s="60" t="s">
        <v>3642</v>
      </c>
      <c r="F1773" s="73">
        <v>44739</v>
      </c>
      <c r="G1773" s="40" t="str">
        <f t="shared" si="351"/>
        <v>-</v>
      </c>
      <c r="H1773" s="50"/>
      <c r="I1773" s="41"/>
      <c r="J1773" s="54">
        <f t="shared" ca="1" si="352"/>
        <v>0</v>
      </c>
      <c r="K1773" s="42">
        <v>30</v>
      </c>
      <c r="L1773" s="74">
        <f t="shared" ca="1" si="353"/>
        <v>30</v>
      </c>
      <c r="M1773" s="74" t="str">
        <f t="shared" ca="1" si="354"/>
        <v>-</v>
      </c>
      <c r="N1773" s="44">
        <v>0</v>
      </c>
      <c r="O1773" s="45" t="str">
        <f t="shared" ca="1" si="355"/>
        <v>Nov</v>
      </c>
      <c r="P1773" s="42">
        <v>0</v>
      </c>
      <c r="Q1773" s="52">
        <f t="shared" si="356"/>
        <v>30</v>
      </c>
      <c r="R1773" s="45">
        <f t="shared" ca="1" si="357"/>
        <v>0</v>
      </c>
      <c r="S1773" s="44" t="b">
        <f t="shared" si="358"/>
        <v>0</v>
      </c>
      <c r="T1773" s="46">
        <v>25</v>
      </c>
      <c r="U1773" s="46" t="str">
        <f t="shared" ca="1" si="359"/>
        <v>Dec</v>
      </c>
      <c r="V1773" s="42">
        <v>25</v>
      </c>
      <c r="W1773" s="47">
        <f t="shared" si="360"/>
        <v>5</v>
      </c>
      <c r="X1773" s="48">
        <f t="shared" ca="1" si="361"/>
        <v>0.19999999999999996</v>
      </c>
      <c r="Y1773" s="47" t="str">
        <f t="shared" ca="1" si="362"/>
        <v>GROWTH</v>
      </c>
      <c r="Z1773" s="50">
        <v>0</v>
      </c>
      <c r="AB1773" s="27">
        <v>1000001660</v>
      </c>
      <c r="AC1773" s="27"/>
    </row>
    <row r="1774" spans="1:29" hidden="1">
      <c r="A1774" s="39" t="s">
        <v>2568</v>
      </c>
      <c r="B1774" s="58" t="s">
        <v>76</v>
      </c>
      <c r="C1774" s="58" t="s">
        <v>3746</v>
      </c>
      <c r="D1774" s="59">
        <v>1000002780</v>
      </c>
      <c r="E1774" s="60" t="s">
        <v>3666</v>
      </c>
      <c r="F1774" s="73">
        <v>44741</v>
      </c>
      <c r="G1774" s="40" t="str">
        <f t="shared" si="351"/>
        <v>-</v>
      </c>
      <c r="H1774" s="50"/>
      <c r="I1774" s="41"/>
      <c r="J1774" s="54">
        <f t="shared" ca="1" si="352"/>
        <v>0</v>
      </c>
      <c r="K1774" s="42">
        <v>3</v>
      </c>
      <c r="L1774" s="74">
        <f t="shared" ca="1" si="353"/>
        <v>3</v>
      </c>
      <c r="M1774" s="74" t="str">
        <f t="shared" ca="1" si="354"/>
        <v>-</v>
      </c>
      <c r="N1774" s="44">
        <v>0</v>
      </c>
      <c r="O1774" s="45" t="str">
        <f t="shared" ca="1" si="355"/>
        <v>Nov</v>
      </c>
      <c r="P1774" s="42">
        <v>0</v>
      </c>
      <c r="Q1774" s="52">
        <f t="shared" si="356"/>
        <v>3</v>
      </c>
      <c r="R1774" s="45">
        <f t="shared" ca="1" si="357"/>
        <v>0</v>
      </c>
      <c r="S1774" s="44" t="b">
        <f t="shared" si="358"/>
        <v>0</v>
      </c>
      <c r="T1774" s="46">
        <v>5</v>
      </c>
      <c r="U1774" s="46" t="str">
        <f t="shared" ca="1" si="359"/>
        <v>Dec</v>
      </c>
      <c r="V1774" s="42">
        <v>5</v>
      </c>
      <c r="W1774" s="47">
        <f t="shared" si="360"/>
        <v>-2</v>
      </c>
      <c r="X1774" s="48">
        <f t="shared" ca="1" si="361"/>
        <v>-0.4</v>
      </c>
      <c r="Y1774" s="47" t="str">
        <f t="shared" ca="1" si="362"/>
        <v>DEGROWTH</v>
      </c>
      <c r="Z1774" s="50">
        <v>0</v>
      </c>
      <c r="AB1774" s="27">
        <v>1000002780</v>
      </c>
      <c r="AC1774" s="27"/>
    </row>
    <row r="1775" spans="1:29" hidden="1">
      <c r="A1775" s="39" t="s">
        <v>121</v>
      </c>
      <c r="B1775" s="58" t="s">
        <v>16</v>
      </c>
      <c r="C1775" s="58" t="s">
        <v>3747</v>
      </c>
      <c r="D1775" s="59">
        <v>1000004194</v>
      </c>
      <c r="E1775" s="60" t="s">
        <v>3744</v>
      </c>
      <c r="F1775" s="73">
        <v>45642</v>
      </c>
      <c r="G1775" s="40" t="str">
        <f t="shared" si="351"/>
        <v>-</v>
      </c>
      <c r="H1775" s="50"/>
      <c r="I1775" s="41"/>
      <c r="J1775" s="54">
        <f t="shared" ca="1" si="352"/>
        <v>0</v>
      </c>
      <c r="K1775" s="42">
        <v>20</v>
      </c>
      <c r="L1775" s="74">
        <f t="shared" ca="1" si="353"/>
        <v>20</v>
      </c>
      <c r="M1775" s="74" t="str">
        <f t="shared" ca="1" si="354"/>
        <v>-</v>
      </c>
      <c r="N1775" s="44">
        <v>0</v>
      </c>
      <c r="O1775" s="45" t="str">
        <f t="shared" ca="1" si="355"/>
        <v>Nov</v>
      </c>
      <c r="P1775" s="42">
        <v>0</v>
      </c>
      <c r="Q1775" s="52">
        <f t="shared" si="356"/>
        <v>20</v>
      </c>
      <c r="R1775" s="45">
        <f t="shared" ca="1" si="357"/>
        <v>0</v>
      </c>
      <c r="S1775" s="44" t="b">
        <f t="shared" si="358"/>
        <v>0</v>
      </c>
      <c r="T1775" s="46">
        <v>0</v>
      </c>
      <c r="U1775" s="46" t="str">
        <f t="shared" ca="1" si="359"/>
        <v>Dec</v>
      </c>
      <c r="V1775" s="42">
        <v>0</v>
      </c>
      <c r="W1775" s="47">
        <f t="shared" si="360"/>
        <v>20</v>
      </c>
      <c r="X1775" s="48">
        <f t="shared" ca="1" si="361"/>
        <v>0</v>
      </c>
      <c r="Y1775" s="47" t="b">
        <f t="shared" si="362"/>
        <v>0</v>
      </c>
      <c r="Z1775" s="50">
        <v>0</v>
      </c>
      <c r="AB1775" s="27">
        <v>1000004194</v>
      </c>
      <c r="AC1775" s="27"/>
    </row>
    <row r="1776" spans="1:29" hidden="1">
      <c r="A1776" s="39" t="s">
        <v>3061</v>
      </c>
      <c r="B1776" s="58" t="s">
        <v>99</v>
      </c>
      <c r="C1776" s="58" t="s">
        <v>3749</v>
      </c>
      <c r="D1776" s="59">
        <v>1000002525</v>
      </c>
      <c r="E1776" s="60" t="s">
        <v>3654</v>
      </c>
      <c r="F1776" s="73">
        <v>44739</v>
      </c>
      <c r="G1776" s="40" t="str">
        <f t="shared" si="351"/>
        <v>-</v>
      </c>
      <c r="H1776" s="50"/>
      <c r="I1776" s="41"/>
      <c r="J1776" s="54">
        <f t="shared" ca="1" si="352"/>
        <v>0</v>
      </c>
      <c r="K1776" s="42">
        <v>5</v>
      </c>
      <c r="L1776" s="74">
        <f t="shared" ca="1" si="353"/>
        <v>5</v>
      </c>
      <c r="M1776" s="74" t="str">
        <f t="shared" ca="1" si="354"/>
        <v>-</v>
      </c>
      <c r="N1776" s="44">
        <v>0</v>
      </c>
      <c r="O1776" s="45" t="str">
        <f t="shared" ca="1" si="355"/>
        <v>Nov</v>
      </c>
      <c r="P1776" s="42">
        <v>0</v>
      </c>
      <c r="Q1776" s="52">
        <f t="shared" si="356"/>
        <v>5</v>
      </c>
      <c r="R1776" s="45">
        <f t="shared" ca="1" si="357"/>
        <v>0</v>
      </c>
      <c r="S1776" s="44" t="b">
        <f t="shared" si="358"/>
        <v>0</v>
      </c>
      <c r="T1776" s="46">
        <v>50</v>
      </c>
      <c r="U1776" s="46" t="str">
        <f t="shared" ca="1" si="359"/>
        <v>Dec</v>
      </c>
      <c r="V1776" s="42">
        <v>50</v>
      </c>
      <c r="W1776" s="47">
        <f t="shared" si="360"/>
        <v>-45</v>
      </c>
      <c r="X1776" s="48">
        <f t="shared" ca="1" si="361"/>
        <v>-0.9</v>
      </c>
      <c r="Y1776" s="47" t="str">
        <f t="shared" ca="1" si="362"/>
        <v>DEGROWTH</v>
      </c>
      <c r="Z1776" s="50">
        <v>0</v>
      </c>
      <c r="AB1776" s="27">
        <v>1000002525</v>
      </c>
      <c r="AC1776" s="27"/>
    </row>
    <row r="1777" spans="1:29" hidden="1">
      <c r="A1777" s="39" t="s">
        <v>121</v>
      </c>
      <c r="B1777" s="58" t="s">
        <v>34</v>
      </c>
      <c r="C1777" s="58" t="s">
        <v>3750</v>
      </c>
      <c r="D1777" s="59">
        <v>1000004192</v>
      </c>
      <c r="E1777" s="60" t="s">
        <v>3748</v>
      </c>
      <c r="F1777" s="73">
        <v>45642</v>
      </c>
      <c r="G1777" s="40" t="str">
        <f t="shared" si="351"/>
        <v>-</v>
      </c>
      <c r="H1777" s="50"/>
      <c r="I1777" s="41"/>
      <c r="J1777" s="54">
        <f t="shared" ca="1" si="352"/>
        <v>0</v>
      </c>
      <c r="K1777" s="42">
        <v>50</v>
      </c>
      <c r="L1777" s="74">
        <f t="shared" ca="1" si="353"/>
        <v>50</v>
      </c>
      <c r="M1777" s="74" t="str">
        <f t="shared" ca="1" si="354"/>
        <v>-</v>
      </c>
      <c r="N1777" s="44">
        <v>0</v>
      </c>
      <c r="O1777" s="45" t="str">
        <f t="shared" ca="1" si="355"/>
        <v>Nov</v>
      </c>
      <c r="P1777" s="42">
        <v>0</v>
      </c>
      <c r="Q1777" s="52">
        <f t="shared" si="356"/>
        <v>50</v>
      </c>
      <c r="R1777" s="45">
        <f t="shared" ca="1" si="357"/>
        <v>0</v>
      </c>
      <c r="S1777" s="44" t="b">
        <f t="shared" si="358"/>
        <v>0</v>
      </c>
      <c r="T1777" s="46">
        <v>0</v>
      </c>
      <c r="U1777" s="46" t="str">
        <f t="shared" ca="1" si="359"/>
        <v>Dec</v>
      </c>
      <c r="V1777" s="42">
        <v>0</v>
      </c>
      <c r="W1777" s="47">
        <f t="shared" si="360"/>
        <v>50</v>
      </c>
      <c r="X1777" s="48">
        <f t="shared" ca="1" si="361"/>
        <v>0</v>
      </c>
      <c r="Y1777" s="47" t="b">
        <f t="shared" si="362"/>
        <v>0</v>
      </c>
      <c r="Z1777" s="50">
        <v>0</v>
      </c>
      <c r="AB1777" s="27">
        <v>1000004192</v>
      </c>
      <c r="AC1777" s="27"/>
    </row>
    <row r="1778" spans="1:29" hidden="1">
      <c r="A1778" s="39" t="s">
        <v>2568</v>
      </c>
      <c r="B1778" s="58" t="s">
        <v>69</v>
      </c>
      <c r="C1778" s="58" t="s">
        <v>3752</v>
      </c>
      <c r="D1778" s="59">
        <v>1000001142</v>
      </c>
      <c r="E1778" s="60" t="s">
        <v>3696</v>
      </c>
      <c r="F1778" s="73">
        <v>44739</v>
      </c>
      <c r="G1778" s="40" t="str">
        <f t="shared" si="351"/>
        <v>-</v>
      </c>
      <c r="H1778" s="50"/>
      <c r="I1778" s="41"/>
      <c r="J1778" s="54">
        <f t="shared" ca="1" si="352"/>
        <v>0</v>
      </c>
      <c r="K1778" s="42">
        <v>25</v>
      </c>
      <c r="L1778" s="74">
        <f t="shared" ca="1" si="353"/>
        <v>25</v>
      </c>
      <c r="M1778" s="74" t="str">
        <f t="shared" ca="1" si="354"/>
        <v>-</v>
      </c>
      <c r="N1778" s="44">
        <v>0</v>
      </c>
      <c r="O1778" s="45" t="str">
        <f t="shared" ca="1" si="355"/>
        <v>Nov</v>
      </c>
      <c r="P1778" s="42">
        <v>0</v>
      </c>
      <c r="Q1778" s="52">
        <f t="shared" si="356"/>
        <v>25</v>
      </c>
      <c r="R1778" s="45">
        <f t="shared" ca="1" si="357"/>
        <v>0</v>
      </c>
      <c r="S1778" s="44" t="b">
        <f t="shared" si="358"/>
        <v>0</v>
      </c>
      <c r="T1778" s="46">
        <v>50</v>
      </c>
      <c r="U1778" s="46" t="str">
        <f t="shared" ca="1" si="359"/>
        <v>Dec</v>
      </c>
      <c r="V1778" s="42">
        <v>50</v>
      </c>
      <c r="W1778" s="47">
        <f t="shared" si="360"/>
        <v>-25</v>
      </c>
      <c r="X1778" s="48">
        <f t="shared" ca="1" si="361"/>
        <v>-0.5</v>
      </c>
      <c r="Y1778" s="47" t="str">
        <f t="shared" ca="1" si="362"/>
        <v>DEGROWTH</v>
      </c>
      <c r="Z1778" s="50">
        <v>0</v>
      </c>
      <c r="AB1778" s="27">
        <v>1000001142</v>
      </c>
      <c r="AC1778" s="27"/>
    </row>
    <row r="1779" spans="1:29" hidden="1">
      <c r="A1779" s="39" t="s">
        <v>121</v>
      </c>
      <c r="B1779" s="58" t="s">
        <v>548</v>
      </c>
      <c r="C1779" s="58" t="s">
        <v>3753</v>
      </c>
      <c r="D1779" s="59">
        <v>1000004196</v>
      </c>
      <c r="E1779" s="60" t="s">
        <v>3751</v>
      </c>
      <c r="F1779" s="73">
        <v>45650</v>
      </c>
      <c r="G1779" s="40" t="str">
        <f t="shared" si="351"/>
        <v>-</v>
      </c>
      <c r="H1779" s="50"/>
      <c r="I1779" s="41"/>
      <c r="J1779" s="54">
        <f t="shared" ca="1" si="352"/>
        <v>0</v>
      </c>
      <c r="K1779" s="42">
        <v>200</v>
      </c>
      <c r="L1779" s="74">
        <f t="shared" ca="1" si="353"/>
        <v>200</v>
      </c>
      <c r="M1779" s="74" t="str">
        <f t="shared" ca="1" si="354"/>
        <v>-</v>
      </c>
      <c r="N1779" s="44">
        <v>0</v>
      </c>
      <c r="O1779" s="45" t="str">
        <f t="shared" ca="1" si="355"/>
        <v>Nov</v>
      </c>
      <c r="P1779" s="42">
        <v>0</v>
      </c>
      <c r="Q1779" s="52">
        <f t="shared" si="356"/>
        <v>200</v>
      </c>
      <c r="R1779" s="45">
        <f t="shared" ca="1" si="357"/>
        <v>0</v>
      </c>
      <c r="S1779" s="44" t="b">
        <f t="shared" si="358"/>
        <v>0</v>
      </c>
      <c r="T1779" s="46">
        <v>0</v>
      </c>
      <c r="U1779" s="46" t="str">
        <f t="shared" ca="1" si="359"/>
        <v>Dec</v>
      </c>
      <c r="V1779" s="42">
        <v>0</v>
      </c>
      <c r="W1779" s="47">
        <f t="shared" si="360"/>
        <v>200</v>
      </c>
      <c r="X1779" s="48">
        <f t="shared" ca="1" si="361"/>
        <v>0</v>
      </c>
      <c r="Y1779" s="47" t="b">
        <f t="shared" si="362"/>
        <v>0</v>
      </c>
      <c r="Z1779" s="50">
        <v>0</v>
      </c>
      <c r="AB1779" s="27">
        <v>1000004196</v>
      </c>
      <c r="AC1779" s="27"/>
    </row>
    <row r="1780" spans="1:29" hidden="1">
      <c r="A1780" s="39" t="s">
        <v>121</v>
      </c>
      <c r="B1780" s="58" t="s">
        <v>613</v>
      </c>
      <c r="C1780" s="58" t="s">
        <v>3755</v>
      </c>
      <c r="D1780" s="59">
        <v>1000004203</v>
      </c>
      <c r="E1780" s="60" t="s">
        <v>3754</v>
      </c>
      <c r="F1780" s="73">
        <v>45652</v>
      </c>
      <c r="G1780" s="40" t="str">
        <f t="shared" si="351"/>
        <v>-</v>
      </c>
      <c r="H1780" s="50"/>
      <c r="I1780" s="41"/>
      <c r="J1780" s="54">
        <f t="shared" ca="1" si="352"/>
        <v>0</v>
      </c>
      <c r="K1780" s="42">
        <v>40</v>
      </c>
      <c r="L1780" s="74">
        <f t="shared" ca="1" si="353"/>
        <v>40</v>
      </c>
      <c r="M1780" s="74" t="str">
        <f t="shared" ca="1" si="354"/>
        <v>-</v>
      </c>
      <c r="N1780" s="44">
        <v>0</v>
      </c>
      <c r="O1780" s="45" t="str">
        <f t="shared" ca="1" si="355"/>
        <v>Nov</v>
      </c>
      <c r="P1780" s="42">
        <v>0</v>
      </c>
      <c r="Q1780" s="52">
        <f t="shared" si="356"/>
        <v>40</v>
      </c>
      <c r="R1780" s="45">
        <f t="shared" ca="1" si="357"/>
        <v>0</v>
      </c>
      <c r="S1780" s="44" t="b">
        <f t="shared" si="358"/>
        <v>0</v>
      </c>
      <c r="T1780" s="46">
        <v>0</v>
      </c>
      <c r="U1780" s="46" t="str">
        <f t="shared" ca="1" si="359"/>
        <v>Dec</v>
      </c>
      <c r="V1780" s="42">
        <v>0</v>
      </c>
      <c r="W1780" s="47">
        <f t="shared" si="360"/>
        <v>40</v>
      </c>
      <c r="X1780" s="48">
        <f t="shared" ca="1" si="361"/>
        <v>0</v>
      </c>
      <c r="Y1780" s="47" t="b">
        <f t="shared" si="362"/>
        <v>0</v>
      </c>
      <c r="Z1780" s="50">
        <v>0</v>
      </c>
      <c r="AB1780" s="27">
        <v>1000004203</v>
      </c>
      <c r="AC1780" s="27"/>
    </row>
    <row r="1781" spans="1:29" hidden="1">
      <c r="A1781" s="39" t="s">
        <v>121</v>
      </c>
      <c r="B1781" s="58" t="s">
        <v>31</v>
      </c>
      <c r="C1781" s="58" t="s">
        <v>3757</v>
      </c>
      <c r="D1781" s="59">
        <v>1000004197</v>
      </c>
      <c r="E1781" s="60" t="s">
        <v>3756</v>
      </c>
      <c r="F1781" s="73">
        <v>45652</v>
      </c>
      <c r="G1781" s="40" t="str">
        <f t="shared" si="351"/>
        <v>-</v>
      </c>
      <c r="H1781" s="50"/>
      <c r="I1781" s="41"/>
      <c r="J1781" s="54">
        <f t="shared" ca="1" si="352"/>
        <v>0</v>
      </c>
      <c r="K1781" s="42">
        <v>10</v>
      </c>
      <c r="L1781" s="74">
        <f t="shared" ca="1" si="353"/>
        <v>10</v>
      </c>
      <c r="M1781" s="74" t="str">
        <f t="shared" ca="1" si="354"/>
        <v>-</v>
      </c>
      <c r="N1781" s="44">
        <v>0</v>
      </c>
      <c r="O1781" s="45" t="str">
        <f t="shared" ca="1" si="355"/>
        <v>Nov</v>
      </c>
      <c r="P1781" s="42">
        <v>0</v>
      </c>
      <c r="Q1781" s="52">
        <f t="shared" si="356"/>
        <v>10</v>
      </c>
      <c r="R1781" s="45">
        <f t="shared" ca="1" si="357"/>
        <v>0</v>
      </c>
      <c r="S1781" s="44" t="b">
        <f t="shared" si="358"/>
        <v>0</v>
      </c>
      <c r="T1781" s="46">
        <v>0</v>
      </c>
      <c r="U1781" s="46" t="str">
        <f t="shared" ca="1" si="359"/>
        <v>Dec</v>
      </c>
      <c r="V1781" s="42">
        <v>0</v>
      </c>
      <c r="W1781" s="47">
        <f t="shared" si="360"/>
        <v>10</v>
      </c>
      <c r="X1781" s="48">
        <f t="shared" ca="1" si="361"/>
        <v>0</v>
      </c>
      <c r="Y1781" s="47" t="b">
        <f t="shared" si="362"/>
        <v>0</v>
      </c>
      <c r="Z1781" s="50">
        <v>0</v>
      </c>
      <c r="AB1781" s="27">
        <v>1000004197</v>
      </c>
      <c r="AC1781" s="27"/>
    </row>
    <row r="1782" spans="1:29" hidden="1">
      <c r="A1782" s="39" t="s">
        <v>2568</v>
      </c>
      <c r="B1782" s="58" t="s">
        <v>82</v>
      </c>
      <c r="C1782" s="73" t="s">
        <v>3760</v>
      </c>
      <c r="D1782" s="59">
        <v>1000001323</v>
      </c>
      <c r="E1782" s="60" t="s">
        <v>3682</v>
      </c>
      <c r="F1782" s="73">
        <v>44739</v>
      </c>
      <c r="G1782" s="40" t="str">
        <f t="shared" si="351"/>
        <v>-</v>
      </c>
      <c r="H1782" s="50"/>
      <c r="I1782" s="41"/>
      <c r="J1782" s="54">
        <f t="shared" ca="1" si="352"/>
        <v>0</v>
      </c>
      <c r="K1782" s="42">
        <v>15</v>
      </c>
      <c r="L1782" s="74">
        <f t="shared" ca="1" si="353"/>
        <v>15</v>
      </c>
      <c r="M1782" s="74" t="str">
        <f t="shared" ca="1" si="354"/>
        <v>-</v>
      </c>
      <c r="N1782" s="44">
        <v>0</v>
      </c>
      <c r="O1782" s="45" t="str">
        <f t="shared" ca="1" si="355"/>
        <v>Nov</v>
      </c>
      <c r="P1782" s="42">
        <v>0</v>
      </c>
      <c r="Q1782" s="52">
        <f t="shared" si="356"/>
        <v>15</v>
      </c>
      <c r="R1782" s="45">
        <f t="shared" ca="1" si="357"/>
        <v>0</v>
      </c>
      <c r="S1782" s="44" t="b">
        <f t="shared" si="358"/>
        <v>0</v>
      </c>
      <c r="T1782" s="46">
        <v>60</v>
      </c>
      <c r="U1782" s="46" t="str">
        <f t="shared" ca="1" si="359"/>
        <v>Dec</v>
      </c>
      <c r="V1782" s="42">
        <v>60</v>
      </c>
      <c r="W1782" s="47">
        <f t="shared" si="360"/>
        <v>-45</v>
      </c>
      <c r="X1782" s="48">
        <f t="shared" ca="1" si="361"/>
        <v>-0.75</v>
      </c>
      <c r="Y1782" s="47" t="str">
        <f t="shared" ca="1" si="362"/>
        <v>DEGROWTH</v>
      </c>
      <c r="Z1782" s="50">
        <v>1</v>
      </c>
      <c r="AB1782" s="27">
        <v>1000001323</v>
      </c>
      <c r="AC1782" s="27"/>
    </row>
    <row r="1783" spans="1:29" hidden="1">
      <c r="A1783" s="39" t="s">
        <v>121</v>
      </c>
      <c r="B1783" s="58" t="s">
        <v>34</v>
      </c>
      <c r="C1783" s="73" t="s">
        <v>3761</v>
      </c>
      <c r="D1783" s="59">
        <v>1000004202</v>
      </c>
      <c r="E1783" s="60" t="s">
        <v>3759</v>
      </c>
      <c r="F1783" s="73">
        <v>45645</v>
      </c>
      <c r="G1783" s="40" t="str">
        <f t="shared" si="351"/>
        <v>-</v>
      </c>
      <c r="H1783" s="50"/>
      <c r="I1783" s="41"/>
      <c r="J1783" s="54">
        <f t="shared" ca="1" si="352"/>
        <v>0</v>
      </c>
      <c r="K1783" s="42">
        <v>25</v>
      </c>
      <c r="L1783" s="74">
        <f t="shared" ca="1" si="353"/>
        <v>25</v>
      </c>
      <c r="M1783" s="74" t="str">
        <f t="shared" ca="1" si="354"/>
        <v>-</v>
      </c>
      <c r="N1783" s="44">
        <v>0</v>
      </c>
      <c r="O1783" s="45" t="str">
        <f t="shared" ca="1" si="355"/>
        <v>Nov</v>
      </c>
      <c r="P1783" s="42">
        <v>0</v>
      </c>
      <c r="Q1783" s="52">
        <f t="shared" si="356"/>
        <v>25</v>
      </c>
      <c r="R1783" s="45">
        <f t="shared" ca="1" si="357"/>
        <v>0</v>
      </c>
      <c r="S1783" s="44" t="b">
        <f t="shared" si="358"/>
        <v>0</v>
      </c>
      <c r="T1783" s="46">
        <v>0</v>
      </c>
      <c r="U1783" s="46" t="str">
        <f t="shared" ca="1" si="359"/>
        <v>Dec</v>
      </c>
      <c r="V1783" s="42">
        <v>0</v>
      </c>
      <c r="W1783" s="47">
        <f t="shared" si="360"/>
        <v>25</v>
      </c>
      <c r="X1783" s="48">
        <f t="shared" ca="1" si="361"/>
        <v>0</v>
      </c>
      <c r="Y1783" s="47" t="b">
        <f t="shared" si="362"/>
        <v>0</v>
      </c>
      <c r="Z1783" s="50">
        <v>1</v>
      </c>
      <c r="AB1783" s="27">
        <v>1000004202</v>
      </c>
      <c r="AC1783" s="27"/>
    </row>
  </sheetData>
  <autoFilter ref="A2:AC1783" xr:uid="{47308EEC-80E1-41E8-A574-3829168E7BFC}">
    <filterColumn colId="27">
      <filters>
        <filter val="#N/A"/>
      </filters>
    </filterColumn>
  </autoFilter>
  <conditionalFormatting sqref="C1677">
    <cfRule type="duplicateValues" dxfId="14" priority="9"/>
  </conditionalFormatting>
  <conditionalFormatting sqref="C1678 C1:C1676 C1680:C1681 C1683:C1707 C1709:C1714 C1749:C1781 C1784:C1048576">
    <cfRule type="duplicateValues" dxfId="13" priority="11"/>
  </conditionalFormatting>
  <conditionalFormatting sqref="C1679">
    <cfRule type="duplicateValues" dxfId="12" priority="7"/>
  </conditionalFormatting>
  <conditionalFormatting sqref="C1682">
    <cfRule type="duplicateValues" dxfId="11" priority="5"/>
  </conditionalFormatting>
  <conditionalFormatting sqref="C1708">
    <cfRule type="duplicateValues" dxfId="10" priority="3"/>
  </conditionalFormatting>
  <conditionalFormatting sqref="C1715">
    <cfRule type="duplicateValues" dxfId="9" priority="1"/>
  </conditionalFormatting>
  <conditionalFormatting sqref="C1716:C1781">
    <cfRule type="duplicateValues" dxfId="8" priority="14"/>
  </conditionalFormatting>
  <conditionalFormatting sqref="D1677">
    <cfRule type="duplicateValues" dxfId="7" priority="10"/>
  </conditionalFormatting>
  <conditionalFormatting sqref="D1678 D1:D1676 D1680:D1681 D1683:D1707 D1709:D1714 D1749:D1048576">
    <cfRule type="duplicateValues" dxfId="6" priority="12"/>
  </conditionalFormatting>
  <conditionalFormatting sqref="D1679">
    <cfRule type="duplicateValues" dxfId="5" priority="8"/>
  </conditionalFormatting>
  <conditionalFormatting sqref="D1682">
    <cfRule type="duplicateValues" dxfId="4" priority="6"/>
  </conditionalFormatting>
  <conditionalFormatting sqref="D1708">
    <cfRule type="duplicateValues" dxfId="3" priority="4"/>
  </conditionalFormatting>
  <conditionalFormatting sqref="D1715">
    <cfRule type="duplicateValues" dxfId="2" priority="2"/>
  </conditionalFormatting>
  <conditionalFormatting sqref="D1716:D1783">
    <cfRule type="duplicateValues" dxfId="1" priority="15"/>
  </conditionalFormatting>
  <conditionalFormatting sqref="L1:L1048576">
    <cfRule type="cellIs" dxfId="0" priority="13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3A840-2CAA-423C-9918-06C9D5A94DCC}">
  <sheetPr codeName="Sheet4"/>
  <dimension ref="D1:I487"/>
  <sheetViews>
    <sheetView workbookViewId="0">
      <selection activeCell="I2" sqref="I2"/>
    </sheetView>
  </sheetViews>
  <sheetFormatPr defaultRowHeight="14.4"/>
  <sheetData>
    <row r="1" spans="4:9">
      <c r="I1" s="89">
        <v>95000</v>
      </c>
    </row>
    <row r="2" spans="4:9" ht="41.4">
      <c r="D2" s="85" t="s">
        <v>3623</v>
      </c>
      <c r="E2" s="90" t="s">
        <v>3624</v>
      </c>
      <c r="F2" s="87" t="s">
        <v>2</v>
      </c>
      <c r="G2" s="85" t="s">
        <v>3625</v>
      </c>
      <c r="H2" s="85" t="s">
        <v>3626</v>
      </c>
      <c r="I2" s="86" t="s">
        <v>3627</v>
      </c>
    </row>
    <row r="3" spans="4:9">
      <c r="D3" s="84">
        <v>1000001821</v>
      </c>
      <c r="E3" s="91" t="s">
        <v>3176</v>
      </c>
      <c r="F3" s="84" t="s">
        <v>95</v>
      </c>
      <c r="G3" s="84" t="s">
        <v>3628</v>
      </c>
      <c r="H3" s="84" t="s">
        <v>96</v>
      </c>
      <c r="I3" s="88">
        <v>25</v>
      </c>
    </row>
    <row r="4" spans="4:9">
      <c r="D4" s="84">
        <v>1000003731</v>
      </c>
      <c r="E4" s="91" t="s">
        <v>3163</v>
      </c>
      <c r="F4" s="84" t="s">
        <v>95</v>
      </c>
      <c r="G4" s="84" t="s">
        <v>3629</v>
      </c>
      <c r="H4" s="84" t="s">
        <v>94</v>
      </c>
      <c r="I4" s="88">
        <v>55</v>
      </c>
    </row>
    <row r="5" spans="4:9">
      <c r="D5" s="84">
        <v>1000002769</v>
      </c>
      <c r="E5" s="91" t="s">
        <v>3453</v>
      </c>
      <c r="F5" s="84" t="s">
        <v>95</v>
      </c>
      <c r="G5" s="84" t="s">
        <v>3629</v>
      </c>
      <c r="H5" s="84" t="s">
        <v>94</v>
      </c>
      <c r="I5" s="88">
        <v>25</v>
      </c>
    </row>
    <row r="6" spans="4:9">
      <c r="D6" s="84">
        <v>1000002859</v>
      </c>
      <c r="E6" s="91" t="s">
        <v>3159</v>
      </c>
      <c r="F6" s="84" t="s">
        <v>95</v>
      </c>
      <c r="G6" s="84" t="s">
        <v>3629</v>
      </c>
      <c r="H6" s="84" t="s">
        <v>94</v>
      </c>
      <c r="I6" s="88">
        <v>0</v>
      </c>
    </row>
    <row r="7" spans="4:9">
      <c r="D7" s="84">
        <v>1000002508</v>
      </c>
      <c r="E7" s="91" t="s">
        <v>3153</v>
      </c>
      <c r="F7" s="84" t="s">
        <v>95</v>
      </c>
      <c r="G7" s="84" t="s">
        <v>3629</v>
      </c>
      <c r="H7" s="84" t="s">
        <v>94</v>
      </c>
      <c r="I7" s="88">
        <v>50</v>
      </c>
    </row>
    <row r="8" spans="4:9">
      <c r="D8" s="84">
        <v>1000002856</v>
      </c>
      <c r="E8" s="91" t="s">
        <v>3157</v>
      </c>
      <c r="F8" s="84" t="s">
        <v>95</v>
      </c>
      <c r="G8" s="84" t="s">
        <v>3629</v>
      </c>
      <c r="H8" s="84" t="s">
        <v>94</v>
      </c>
      <c r="I8" s="88">
        <v>25</v>
      </c>
    </row>
    <row r="9" spans="4:9">
      <c r="D9" s="84">
        <v>1000001978</v>
      </c>
      <c r="E9" s="91" t="s">
        <v>3149</v>
      </c>
      <c r="F9" s="84" t="s">
        <v>95</v>
      </c>
      <c r="G9" s="84" t="s">
        <v>3629</v>
      </c>
      <c r="H9" s="84" t="s">
        <v>94</v>
      </c>
      <c r="I9" s="88">
        <v>25</v>
      </c>
    </row>
    <row r="10" spans="4:9">
      <c r="D10" s="84">
        <v>1000003787</v>
      </c>
      <c r="E10" s="91" t="s">
        <v>3165</v>
      </c>
      <c r="F10" s="84" t="s">
        <v>95</v>
      </c>
      <c r="G10" s="84" t="s">
        <v>3629</v>
      </c>
      <c r="H10" s="84" t="s">
        <v>94</v>
      </c>
      <c r="I10" s="88">
        <v>25</v>
      </c>
    </row>
    <row r="11" spans="4:9">
      <c r="D11" s="84">
        <v>1000003902</v>
      </c>
      <c r="E11" s="91" t="s">
        <v>3630</v>
      </c>
      <c r="F11" s="84" t="s">
        <v>95</v>
      </c>
      <c r="G11" s="84" t="s">
        <v>3629</v>
      </c>
      <c r="H11" s="84" t="s">
        <v>94</v>
      </c>
      <c r="I11" s="88">
        <v>25</v>
      </c>
    </row>
    <row r="12" spans="4:9">
      <c r="D12" s="84">
        <v>1000003883</v>
      </c>
      <c r="E12" s="91" t="s">
        <v>3167</v>
      </c>
      <c r="F12" s="84" t="s">
        <v>95</v>
      </c>
      <c r="G12" s="84" t="s">
        <v>3629</v>
      </c>
      <c r="H12" s="84" t="s">
        <v>94</v>
      </c>
      <c r="I12" s="88">
        <v>25</v>
      </c>
    </row>
    <row r="13" spans="4:9">
      <c r="D13" s="84">
        <v>1000002635</v>
      </c>
      <c r="E13" s="91" t="s">
        <v>3155</v>
      </c>
      <c r="F13" s="84" t="s">
        <v>95</v>
      </c>
      <c r="G13" s="84" t="s">
        <v>3629</v>
      </c>
      <c r="H13" s="84" t="s">
        <v>94</v>
      </c>
      <c r="I13" s="88">
        <v>25</v>
      </c>
    </row>
    <row r="14" spans="4:9">
      <c r="D14" s="84">
        <v>1000002638</v>
      </c>
      <c r="E14" s="91" t="s">
        <v>3194</v>
      </c>
      <c r="F14" s="84" t="s">
        <v>95</v>
      </c>
      <c r="G14" s="84" t="s">
        <v>3628</v>
      </c>
      <c r="H14" s="84" t="s">
        <v>96</v>
      </c>
      <c r="I14" s="88">
        <v>25</v>
      </c>
    </row>
    <row r="15" spans="4:9">
      <c r="D15" s="84">
        <v>1000003364</v>
      </c>
      <c r="E15" s="91" t="s">
        <v>3577</v>
      </c>
      <c r="F15" s="84" t="s">
        <v>95</v>
      </c>
      <c r="G15" s="84" t="s">
        <v>3628</v>
      </c>
      <c r="H15" s="84" t="s">
        <v>96</v>
      </c>
      <c r="I15" s="88">
        <v>0</v>
      </c>
    </row>
    <row r="16" spans="4:9">
      <c r="D16" s="84">
        <v>1000001818</v>
      </c>
      <c r="E16" s="91" t="s">
        <v>3190</v>
      </c>
      <c r="F16" s="84" t="s">
        <v>95</v>
      </c>
      <c r="G16" s="84" t="s">
        <v>3631</v>
      </c>
      <c r="H16" s="84" t="s">
        <v>96</v>
      </c>
      <c r="I16" s="88">
        <v>75</v>
      </c>
    </row>
    <row r="17" spans="4:9">
      <c r="D17" s="84">
        <v>1000003645</v>
      </c>
      <c r="E17" s="91" t="s">
        <v>3198</v>
      </c>
      <c r="F17" s="84" t="s">
        <v>95</v>
      </c>
      <c r="G17" s="84" t="s">
        <v>3628</v>
      </c>
      <c r="H17" s="84" t="s">
        <v>96</v>
      </c>
      <c r="I17" s="88">
        <v>25</v>
      </c>
    </row>
    <row r="18" spans="4:9">
      <c r="D18" s="84">
        <v>1000001815</v>
      </c>
      <c r="E18" s="91" t="s">
        <v>3186</v>
      </c>
      <c r="F18" s="84" t="s">
        <v>95</v>
      </c>
      <c r="G18" s="84" t="s">
        <v>3631</v>
      </c>
      <c r="H18" s="84" t="s">
        <v>96</v>
      </c>
      <c r="I18" s="88">
        <v>25</v>
      </c>
    </row>
    <row r="19" spans="4:9">
      <c r="D19" s="84">
        <v>1000002639</v>
      </c>
      <c r="E19" s="91" t="s">
        <v>3196</v>
      </c>
      <c r="F19" s="84" t="s">
        <v>95</v>
      </c>
      <c r="G19" s="84" t="s">
        <v>3631</v>
      </c>
      <c r="H19" s="84" t="s">
        <v>96</v>
      </c>
      <c r="I19" s="88">
        <v>50</v>
      </c>
    </row>
    <row r="20" spans="4:9">
      <c r="D20" s="84">
        <v>1000001803</v>
      </c>
      <c r="E20" s="91" t="s">
        <v>3178</v>
      </c>
      <c r="F20" s="84" t="s">
        <v>95</v>
      </c>
      <c r="G20" s="84" t="s">
        <v>3628</v>
      </c>
      <c r="H20" s="84" t="s">
        <v>96</v>
      </c>
      <c r="I20" s="88">
        <v>25</v>
      </c>
    </row>
    <row r="21" spans="4:9">
      <c r="D21" s="84">
        <v>1000001804</v>
      </c>
      <c r="E21" s="91" t="s">
        <v>3188</v>
      </c>
      <c r="F21" s="84" t="s">
        <v>95</v>
      </c>
      <c r="G21" s="84" t="s">
        <v>3628</v>
      </c>
      <c r="H21" s="84" t="s">
        <v>96</v>
      </c>
      <c r="I21" s="88">
        <v>50</v>
      </c>
    </row>
    <row r="22" spans="4:9">
      <c r="D22" s="84">
        <v>1000001813</v>
      </c>
      <c r="E22" s="91" t="s">
        <v>3180</v>
      </c>
      <c r="F22" s="84" t="s">
        <v>95</v>
      </c>
      <c r="G22" s="84" t="s">
        <v>3628</v>
      </c>
      <c r="H22" s="84" t="s">
        <v>96</v>
      </c>
      <c r="I22" s="88">
        <v>25</v>
      </c>
    </row>
    <row r="23" spans="4:9">
      <c r="D23" s="84">
        <v>1000002074</v>
      </c>
      <c r="E23" s="91" t="s">
        <v>3192</v>
      </c>
      <c r="F23" s="84" t="s">
        <v>95</v>
      </c>
      <c r="G23" s="84" t="s">
        <v>3628</v>
      </c>
      <c r="H23" s="84" t="s">
        <v>96</v>
      </c>
      <c r="I23" s="88">
        <v>25</v>
      </c>
    </row>
    <row r="24" spans="4:9">
      <c r="D24" s="84">
        <v>1000003695</v>
      </c>
      <c r="E24" s="91" t="s">
        <v>3161</v>
      </c>
      <c r="F24" s="84" t="s">
        <v>95</v>
      </c>
      <c r="G24" s="84" t="s">
        <v>3631</v>
      </c>
      <c r="H24" s="84" t="s">
        <v>96</v>
      </c>
      <c r="I24" s="88">
        <v>0</v>
      </c>
    </row>
    <row r="25" spans="4:9">
      <c r="D25" s="84">
        <v>1000001810</v>
      </c>
      <c r="E25" s="91" t="s">
        <v>3182</v>
      </c>
      <c r="F25" s="84" t="s">
        <v>95</v>
      </c>
      <c r="G25" s="84" t="s">
        <v>3631</v>
      </c>
      <c r="H25" s="84" t="s">
        <v>96</v>
      </c>
      <c r="I25" s="88">
        <v>50</v>
      </c>
    </row>
    <row r="26" spans="4:9">
      <c r="D26" s="84">
        <v>1000004012</v>
      </c>
      <c r="E26" s="91" t="s">
        <v>3202</v>
      </c>
      <c r="F26" s="84" t="s">
        <v>95</v>
      </c>
      <c r="G26" s="84" t="s">
        <v>3631</v>
      </c>
      <c r="H26" s="84" t="s">
        <v>96</v>
      </c>
      <c r="I26" s="88">
        <v>25</v>
      </c>
    </row>
    <row r="27" spans="4:9">
      <c r="D27" s="84">
        <v>1000004088</v>
      </c>
      <c r="E27" s="91" t="s">
        <v>3204</v>
      </c>
      <c r="F27" s="84" t="s">
        <v>95</v>
      </c>
      <c r="G27" s="84" t="s">
        <v>3628</v>
      </c>
      <c r="H27" s="84" t="s">
        <v>96</v>
      </c>
      <c r="I27" s="88">
        <v>25</v>
      </c>
    </row>
    <row r="28" spans="4:9">
      <c r="D28" s="84">
        <v>1000004145</v>
      </c>
      <c r="E28" s="91" t="s">
        <v>3521</v>
      </c>
      <c r="F28" s="84" t="s">
        <v>95</v>
      </c>
      <c r="G28" s="84" t="s">
        <v>3629</v>
      </c>
      <c r="H28" s="84" t="s">
        <v>94</v>
      </c>
      <c r="I28" s="88">
        <v>45</v>
      </c>
    </row>
    <row r="29" spans="4:9">
      <c r="D29" s="84">
        <v>1000004146</v>
      </c>
      <c r="E29" s="91" t="s">
        <v>3523</v>
      </c>
      <c r="F29" s="84" t="s">
        <v>3632</v>
      </c>
      <c r="G29" s="84" t="s">
        <v>3633</v>
      </c>
      <c r="H29" s="84" t="s">
        <v>97</v>
      </c>
      <c r="I29" s="88">
        <v>25</v>
      </c>
    </row>
    <row r="30" spans="4:9">
      <c r="D30" s="84">
        <v>1000002695</v>
      </c>
      <c r="E30" s="91" t="s">
        <v>3210</v>
      </c>
      <c r="F30" s="84" t="s">
        <v>3632</v>
      </c>
      <c r="G30" s="84" t="s">
        <v>3634</v>
      </c>
      <c r="H30" s="84" t="s">
        <v>97</v>
      </c>
      <c r="I30" s="88">
        <v>150</v>
      </c>
    </row>
    <row r="31" spans="4:9">
      <c r="D31" s="84">
        <v>1000002662</v>
      </c>
      <c r="E31" s="91" t="s">
        <v>3206</v>
      </c>
      <c r="F31" s="84" t="s">
        <v>3632</v>
      </c>
      <c r="G31" s="84" t="s">
        <v>3634</v>
      </c>
      <c r="H31" s="84" t="s">
        <v>97</v>
      </c>
      <c r="I31" s="88">
        <v>25</v>
      </c>
    </row>
    <row r="32" spans="4:9">
      <c r="D32" s="84">
        <v>1000001189</v>
      </c>
      <c r="E32" s="91" t="s">
        <v>3214</v>
      </c>
      <c r="F32" s="84" t="s">
        <v>3632</v>
      </c>
      <c r="G32" s="84" t="s">
        <v>3634</v>
      </c>
      <c r="H32" s="84" t="s">
        <v>97</v>
      </c>
      <c r="I32" s="88">
        <v>150</v>
      </c>
    </row>
    <row r="33" spans="4:9">
      <c r="D33" s="84">
        <v>1000001197</v>
      </c>
      <c r="E33" s="91" t="s">
        <v>3212</v>
      </c>
      <c r="F33" s="84" t="s">
        <v>3632</v>
      </c>
      <c r="G33" s="84" t="s">
        <v>3633</v>
      </c>
      <c r="H33" s="84" t="s">
        <v>97</v>
      </c>
      <c r="I33" s="88">
        <v>125</v>
      </c>
    </row>
    <row r="34" spans="4:9">
      <c r="D34" s="84">
        <v>1000001212</v>
      </c>
      <c r="E34" s="91" t="s">
        <v>3224</v>
      </c>
      <c r="F34" s="84" t="s">
        <v>3632</v>
      </c>
      <c r="G34" s="84" t="s">
        <v>3633</v>
      </c>
      <c r="H34" s="84" t="s">
        <v>97</v>
      </c>
      <c r="I34" s="88">
        <v>275</v>
      </c>
    </row>
    <row r="35" spans="4:9">
      <c r="D35" s="84">
        <v>1000001198</v>
      </c>
      <c r="E35" s="91" t="s">
        <v>3220</v>
      </c>
      <c r="F35" s="84" t="s">
        <v>3632</v>
      </c>
      <c r="G35" s="84" t="s">
        <v>3634</v>
      </c>
      <c r="H35" s="84" t="s">
        <v>97</v>
      </c>
      <c r="I35" s="88">
        <v>130</v>
      </c>
    </row>
    <row r="36" spans="4:9">
      <c r="D36" s="84">
        <v>1000001199</v>
      </c>
      <c r="E36" s="91" t="s">
        <v>3222</v>
      </c>
      <c r="F36" s="84" t="s">
        <v>3632</v>
      </c>
      <c r="G36" s="84" t="s">
        <v>3634</v>
      </c>
      <c r="H36" s="84" t="s">
        <v>97</v>
      </c>
      <c r="I36" s="88">
        <v>90</v>
      </c>
    </row>
    <row r="37" spans="4:9">
      <c r="D37" s="84">
        <v>1000001200</v>
      </c>
      <c r="E37" s="91" t="s">
        <v>3226</v>
      </c>
      <c r="F37" s="84" t="s">
        <v>3632</v>
      </c>
      <c r="G37" s="84" t="s">
        <v>3634</v>
      </c>
      <c r="H37" s="84" t="s">
        <v>97</v>
      </c>
      <c r="I37" s="88">
        <v>50</v>
      </c>
    </row>
    <row r="38" spans="4:9">
      <c r="D38" s="84">
        <v>1000001211</v>
      </c>
      <c r="E38" s="91" t="s">
        <v>3218</v>
      </c>
      <c r="F38" s="84" t="s">
        <v>3632</v>
      </c>
      <c r="G38" s="84" t="s">
        <v>3634</v>
      </c>
      <c r="H38" s="84" t="s">
        <v>97</v>
      </c>
      <c r="I38" s="88">
        <v>25</v>
      </c>
    </row>
    <row r="39" spans="4:9">
      <c r="D39" s="84">
        <v>1000002061</v>
      </c>
      <c r="E39" s="91" t="s">
        <v>3228</v>
      </c>
      <c r="F39" s="84" t="s">
        <v>3632</v>
      </c>
      <c r="G39" s="84" t="s">
        <v>3634</v>
      </c>
      <c r="H39" s="84" t="s">
        <v>97</v>
      </c>
      <c r="I39" s="88">
        <v>0</v>
      </c>
    </row>
    <row r="40" spans="4:9">
      <c r="D40" s="84">
        <v>1000002631</v>
      </c>
      <c r="E40" s="91" t="s">
        <v>3232</v>
      </c>
      <c r="F40" s="84" t="s">
        <v>3632</v>
      </c>
      <c r="G40" s="84" t="s">
        <v>3634</v>
      </c>
      <c r="H40" s="84" t="s">
        <v>97</v>
      </c>
      <c r="I40" s="88">
        <v>30</v>
      </c>
    </row>
    <row r="41" spans="4:9">
      <c r="D41" s="84">
        <v>1000002560</v>
      </c>
      <c r="E41" s="91" t="s">
        <v>3230</v>
      </c>
      <c r="F41" s="84" t="s">
        <v>3632</v>
      </c>
      <c r="G41" s="84" t="s">
        <v>3634</v>
      </c>
      <c r="H41" s="84" t="s">
        <v>97</v>
      </c>
      <c r="I41" s="88">
        <v>0</v>
      </c>
    </row>
    <row r="42" spans="4:9">
      <c r="D42" s="84">
        <v>1000001190</v>
      </c>
      <c r="E42" s="91" t="s">
        <v>3216</v>
      </c>
      <c r="F42" s="84" t="s">
        <v>3632</v>
      </c>
      <c r="G42" s="84" t="s">
        <v>3633</v>
      </c>
      <c r="H42" s="84" t="s">
        <v>97</v>
      </c>
      <c r="I42" s="88">
        <v>50</v>
      </c>
    </row>
    <row r="43" spans="4:9">
      <c r="D43" s="84">
        <v>1000003194</v>
      </c>
      <c r="E43" s="91" t="s">
        <v>3635</v>
      </c>
      <c r="F43" s="84" t="s">
        <v>3632</v>
      </c>
      <c r="G43" s="84" t="s">
        <v>3633</v>
      </c>
      <c r="H43" s="84" t="s">
        <v>97</v>
      </c>
      <c r="I43" s="88">
        <v>0</v>
      </c>
    </row>
    <row r="44" spans="4:9">
      <c r="D44" s="84">
        <v>1000003919</v>
      </c>
      <c r="E44" s="91" t="s">
        <v>3240</v>
      </c>
      <c r="F44" s="84" t="s">
        <v>3632</v>
      </c>
      <c r="G44" s="84" t="s">
        <v>3633</v>
      </c>
      <c r="H44" s="84" t="s">
        <v>97</v>
      </c>
      <c r="I44" s="88">
        <v>25</v>
      </c>
    </row>
    <row r="45" spans="4:9">
      <c r="D45" s="84">
        <v>1000003991</v>
      </c>
      <c r="E45" s="91" t="s">
        <v>3244</v>
      </c>
      <c r="F45" s="84" t="s">
        <v>3632</v>
      </c>
      <c r="G45" s="84" t="s">
        <v>3633</v>
      </c>
      <c r="H45" s="84" t="s">
        <v>97</v>
      </c>
      <c r="I45" s="88">
        <v>25</v>
      </c>
    </row>
    <row r="46" spans="4:9">
      <c r="D46" s="84">
        <v>1000004032</v>
      </c>
      <c r="E46" s="91" t="s">
        <v>3248</v>
      </c>
      <c r="F46" s="84" t="s">
        <v>3632</v>
      </c>
      <c r="G46" s="84" t="s">
        <v>3633</v>
      </c>
      <c r="H46" s="84" t="s">
        <v>97</v>
      </c>
      <c r="I46" s="88">
        <v>25</v>
      </c>
    </row>
    <row r="47" spans="4:9">
      <c r="D47" s="84">
        <v>1000004019</v>
      </c>
      <c r="E47" s="91" t="s">
        <v>3246</v>
      </c>
      <c r="F47" s="84" t="s">
        <v>3632</v>
      </c>
      <c r="G47" s="84" t="s">
        <v>3633</v>
      </c>
      <c r="H47" s="84" t="s">
        <v>97</v>
      </c>
      <c r="I47" s="88">
        <v>25</v>
      </c>
    </row>
    <row r="48" spans="4:9">
      <c r="D48" s="84">
        <v>1000002633</v>
      </c>
      <c r="E48" s="91" t="s">
        <v>3234</v>
      </c>
      <c r="F48" s="84" t="s">
        <v>3632</v>
      </c>
      <c r="G48" s="84" t="s">
        <v>3634</v>
      </c>
      <c r="H48" s="84" t="s">
        <v>97</v>
      </c>
      <c r="I48" s="88">
        <v>75</v>
      </c>
    </row>
    <row r="49" spans="4:9">
      <c r="D49" s="84">
        <v>1000002665</v>
      </c>
      <c r="E49" s="91" t="s">
        <v>3208</v>
      </c>
      <c r="F49" s="84" t="s">
        <v>3632</v>
      </c>
      <c r="G49" s="84" t="s">
        <v>3633</v>
      </c>
      <c r="H49" s="84" t="s">
        <v>97</v>
      </c>
      <c r="I49" s="88">
        <v>50</v>
      </c>
    </row>
    <row r="50" spans="4:9">
      <c r="D50" s="84">
        <v>1000003302</v>
      </c>
      <c r="E50" s="91" t="s">
        <v>3236</v>
      </c>
      <c r="F50" s="84" t="s">
        <v>3632</v>
      </c>
      <c r="G50" s="84" t="s">
        <v>3633</v>
      </c>
      <c r="H50" s="84" t="s">
        <v>97</v>
      </c>
      <c r="I50" s="88">
        <v>0</v>
      </c>
    </row>
    <row r="51" spans="4:9">
      <c r="D51" s="84">
        <v>1000003945</v>
      </c>
      <c r="E51" s="91" t="s">
        <v>3636</v>
      </c>
      <c r="F51" s="84" t="s">
        <v>3632</v>
      </c>
      <c r="G51" s="84" t="s">
        <v>3634</v>
      </c>
      <c r="H51" s="84" t="s">
        <v>97</v>
      </c>
      <c r="I51" s="88">
        <v>25</v>
      </c>
    </row>
    <row r="52" spans="4:9">
      <c r="D52" s="84">
        <v>1000004125</v>
      </c>
      <c r="E52" s="91" t="s">
        <v>3487</v>
      </c>
      <c r="F52" s="84" t="s">
        <v>3632</v>
      </c>
      <c r="G52" s="84" t="s">
        <v>3633</v>
      </c>
      <c r="H52" s="84" t="s">
        <v>97</v>
      </c>
      <c r="I52" s="88">
        <v>25</v>
      </c>
    </row>
    <row r="53" spans="4:9">
      <c r="D53" s="84">
        <v>1000003556</v>
      </c>
      <c r="E53" s="91" t="s">
        <v>3440</v>
      </c>
      <c r="F53" s="84" t="s">
        <v>91</v>
      </c>
      <c r="G53" s="84" t="s">
        <v>3637</v>
      </c>
      <c r="H53" s="84" t="s">
        <v>92</v>
      </c>
      <c r="I53" s="88">
        <v>130</v>
      </c>
    </row>
    <row r="54" spans="4:9">
      <c r="D54" s="84">
        <v>1000001465</v>
      </c>
      <c r="E54" s="91" t="s">
        <v>3368</v>
      </c>
      <c r="F54" s="84" t="s">
        <v>91</v>
      </c>
      <c r="G54" s="84" t="s">
        <v>3638</v>
      </c>
      <c r="H54" s="84" t="s">
        <v>90</v>
      </c>
      <c r="I54" s="88">
        <v>360</v>
      </c>
    </row>
    <row r="55" spans="4:9">
      <c r="D55" s="84">
        <v>1000001716</v>
      </c>
      <c r="E55" s="91" t="s">
        <v>3416</v>
      </c>
      <c r="F55" s="84" t="s">
        <v>91</v>
      </c>
      <c r="G55" s="84" t="s">
        <v>3639</v>
      </c>
      <c r="H55" s="84" t="s">
        <v>92</v>
      </c>
      <c r="I55" s="88">
        <v>80</v>
      </c>
    </row>
    <row r="56" spans="4:9">
      <c r="D56" s="84">
        <v>1000003040</v>
      </c>
      <c r="E56" s="91" t="s">
        <v>3432</v>
      </c>
      <c r="F56" s="84" t="s">
        <v>91</v>
      </c>
      <c r="G56" s="84" t="s">
        <v>3639</v>
      </c>
      <c r="H56" s="84" t="s">
        <v>92</v>
      </c>
      <c r="I56" s="88">
        <v>90</v>
      </c>
    </row>
    <row r="57" spans="4:9">
      <c r="D57" s="84">
        <v>1000003551</v>
      </c>
      <c r="E57" s="91" t="s">
        <v>3438</v>
      </c>
      <c r="F57" s="84" t="s">
        <v>91</v>
      </c>
      <c r="G57" s="84" t="s">
        <v>3639</v>
      </c>
      <c r="H57" s="84" t="s">
        <v>92</v>
      </c>
      <c r="I57" s="88">
        <v>30</v>
      </c>
    </row>
    <row r="58" spans="4:9">
      <c r="D58" s="84">
        <v>1000001718</v>
      </c>
      <c r="E58" s="91" t="s">
        <v>3408</v>
      </c>
      <c r="F58" s="84" t="s">
        <v>91</v>
      </c>
      <c r="G58" s="84" t="s">
        <v>3639</v>
      </c>
      <c r="H58" s="84" t="s">
        <v>92</v>
      </c>
      <c r="I58" s="88">
        <v>70</v>
      </c>
    </row>
    <row r="59" spans="4:9">
      <c r="D59" s="84">
        <v>1000001195</v>
      </c>
      <c r="E59" s="91" t="s">
        <v>3366</v>
      </c>
      <c r="F59" s="84" t="s">
        <v>91</v>
      </c>
      <c r="G59" s="84" t="s">
        <v>3640</v>
      </c>
      <c r="H59" s="84" t="s">
        <v>90</v>
      </c>
      <c r="I59" s="88">
        <v>100</v>
      </c>
    </row>
    <row r="60" spans="4:9">
      <c r="D60" s="84">
        <v>1000001468</v>
      </c>
      <c r="E60" s="91" t="s">
        <v>3356</v>
      </c>
      <c r="F60" s="84" t="s">
        <v>91</v>
      </c>
      <c r="G60" s="84" t="s">
        <v>3638</v>
      </c>
      <c r="H60" s="84" t="s">
        <v>90</v>
      </c>
      <c r="I60" s="88">
        <v>400</v>
      </c>
    </row>
    <row r="61" spans="4:9">
      <c r="D61" s="84">
        <v>1000001722</v>
      </c>
      <c r="E61" s="91" t="s">
        <v>3418</v>
      </c>
      <c r="F61" s="84" t="s">
        <v>91</v>
      </c>
      <c r="G61" s="84" t="s">
        <v>3637</v>
      </c>
      <c r="H61" s="84" t="s">
        <v>92</v>
      </c>
      <c r="I61" s="88">
        <v>130</v>
      </c>
    </row>
    <row r="62" spans="4:9">
      <c r="D62" s="84">
        <v>1000001712</v>
      </c>
      <c r="E62" s="91" t="s">
        <v>3400</v>
      </c>
      <c r="F62" s="84" t="s">
        <v>91</v>
      </c>
      <c r="G62" s="84" t="s">
        <v>3639</v>
      </c>
      <c r="H62" s="84" t="s">
        <v>92</v>
      </c>
      <c r="I62" s="88">
        <v>400</v>
      </c>
    </row>
    <row r="63" spans="4:9">
      <c r="D63" s="84">
        <v>1000001715</v>
      </c>
      <c r="E63" s="91" t="s">
        <v>3428</v>
      </c>
      <c r="F63" s="84" t="s">
        <v>91</v>
      </c>
      <c r="G63" s="84" t="s">
        <v>3637</v>
      </c>
      <c r="H63" s="84" t="s">
        <v>92</v>
      </c>
      <c r="I63" s="88">
        <v>22</v>
      </c>
    </row>
    <row r="64" spans="4:9">
      <c r="D64" s="84">
        <v>1000001735</v>
      </c>
      <c r="E64" s="91" t="s">
        <v>3404</v>
      </c>
      <c r="F64" s="84" t="s">
        <v>91</v>
      </c>
      <c r="G64" s="84" t="s">
        <v>3639</v>
      </c>
      <c r="H64" s="84" t="s">
        <v>92</v>
      </c>
      <c r="I64" s="88">
        <v>450</v>
      </c>
    </row>
    <row r="65" spans="4:9">
      <c r="D65" s="84">
        <v>1000001734</v>
      </c>
      <c r="E65" s="91" t="s">
        <v>3402</v>
      </c>
      <c r="F65" s="84" t="s">
        <v>91</v>
      </c>
      <c r="G65" s="84" t="s">
        <v>3637</v>
      </c>
      <c r="H65" s="84" t="s">
        <v>92</v>
      </c>
      <c r="I65" s="88">
        <v>400</v>
      </c>
    </row>
    <row r="66" spans="4:9">
      <c r="D66" s="84">
        <v>1000001463</v>
      </c>
      <c r="E66" s="91" t="s">
        <v>3354</v>
      </c>
      <c r="F66" s="84" t="s">
        <v>91</v>
      </c>
      <c r="G66" s="84" t="s">
        <v>3640</v>
      </c>
      <c r="H66" s="84" t="s">
        <v>90</v>
      </c>
      <c r="I66" s="88">
        <v>105</v>
      </c>
    </row>
    <row r="67" spans="4:9">
      <c r="D67" s="84">
        <v>1000001469</v>
      </c>
      <c r="E67" s="91" t="s">
        <v>3362</v>
      </c>
      <c r="F67" s="84" t="s">
        <v>91</v>
      </c>
      <c r="G67" s="84" t="s">
        <v>3638</v>
      </c>
      <c r="H67" s="84" t="s">
        <v>90</v>
      </c>
      <c r="I67" s="88">
        <v>125</v>
      </c>
    </row>
    <row r="68" spans="4:9">
      <c r="D68" s="84">
        <v>1000001477</v>
      </c>
      <c r="E68" s="91" t="s">
        <v>3350</v>
      </c>
      <c r="F68" s="84" t="s">
        <v>91</v>
      </c>
      <c r="G68" s="84" t="s">
        <v>3638</v>
      </c>
      <c r="H68" s="84" t="s">
        <v>90</v>
      </c>
      <c r="I68" s="88">
        <v>70</v>
      </c>
    </row>
    <row r="69" spans="4:9">
      <c r="D69" s="84">
        <v>1000002010</v>
      </c>
      <c r="E69" s="91" t="s">
        <v>3370</v>
      </c>
      <c r="F69" s="84" t="s">
        <v>91</v>
      </c>
      <c r="G69" s="84" t="s">
        <v>3638</v>
      </c>
      <c r="H69" s="84" t="s">
        <v>90</v>
      </c>
      <c r="I69" s="88">
        <v>50</v>
      </c>
    </row>
    <row r="70" spans="4:9">
      <c r="D70" s="84">
        <v>1000001461</v>
      </c>
      <c r="E70" s="91" t="s">
        <v>3352</v>
      </c>
      <c r="F70" s="84" t="s">
        <v>91</v>
      </c>
      <c r="G70" s="84" t="s">
        <v>3640</v>
      </c>
      <c r="H70" s="84" t="s">
        <v>90</v>
      </c>
      <c r="I70" s="88">
        <v>50</v>
      </c>
    </row>
    <row r="71" spans="4:9">
      <c r="D71" s="84">
        <v>1000002510</v>
      </c>
      <c r="E71" s="91" t="s">
        <v>3372</v>
      </c>
      <c r="F71" s="84" t="s">
        <v>91</v>
      </c>
      <c r="G71" s="84" t="s">
        <v>3640</v>
      </c>
      <c r="H71" s="84" t="s">
        <v>90</v>
      </c>
      <c r="I71" s="88">
        <v>60</v>
      </c>
    </row>
    <row r="72" spans="4:9">
      <c r="D72" s="84">
        <v>1000002866</v>
      </c>
      <c r="E72" s="91" t="s">
        <v>3378</v>
      </c>
      <c r="F72" s="84" t="s">
        <v>91</v>
      </c>
      <c r="G72" s="84" t="s">
        <v>3640</v>
      </c>
      <c r="H72" s="84" t="s">
        <v>90</v>
      </c>
      <c r="I72" s="88">
        <v>50</v>
      </c>
    </row>
    <row r="73" spans="4:9">
      <c r="D73" s="84">
        <v>1000002773</v>
      </c>
      <c r="E73" s="91" t="s">
        <v>3376</v>
      </c>
      <c r="F73" s="84" t="s">
        <v>91</v>
      </c>
      <c r="G73" s="84" t="s">
        <v>3640</v>
      </c>
      <c r="H73" s="84" t="s">
        <v>90</v>
      </c>
      <c r="I73" s="88">
        <v>110</v>
      </c>
    </row>
    <row r="74" spans="4:9">
      <c r="D74" s="84">
        <v>1000001464</v>
      </c>
      <c r="E74" s="91" t="s">
        <v>3360</v>
      </c>
      <c r="F74" s="84" t="s">
        <v>91</v>
      </c>
      <c r="G74" s="84" t="s">
        <v>3638</v>
      </c>
      <c r="H74" s="84" t="s">
        <v>90</v>
      </c>
      <c r="I74" s="88">
        <v>25</v>
      </c>
    </row>
    <row r="75" spans="4:9">
      <c r="D75" s="84">
        <v>1000001472</v>
      </c>
      <c r="E75" s="91" t="s">
        <v>3348</v>
      </c>
      <c r="F75" s="84" t="s">
        <v>91</v>
      </c>
      <c r="G75" s="84" t="s">
        <v>3638</v>
      </c>
      <c r="H75" s="84" t="s">
        <v>90</v>
      </c>
      <c r="I75" s="88">
        <v>60</v>
      </c>
    </row>
    <row r="76" spans="4:9">
      <c r="D76" s="84">
        <v>1000003333</v>
      </c>
      <c r="E76" s="91" t="s">
        <v>3380</v>
      </c>
      <c r="F76" s="84" t="s">
        <v>91</v>
      </c>
      <c r="G76" s="84" t="s">
        <v>3640</v>
      </c>
      <c r="H76" s="84" t="s">
        <v>90</v>
      </c>
      <c r="I76" s="88">
        <v>0</v>
      </c>
    </row>
    <row r="77" spans="4:9">
      <c r="D77" s="84">
        <v>1000003392</v>
      </c>
      <c r="E77" s="91" t="s">
        <v>3382</v>
      </c>
      <c r="F77" s="84" t="s">
        <v>91</v>
      </c>
      <c r="G77" s="84" t="s">
        <v>3638</v>
      </c>
      <c r="H77" s="84" t="s">
        <v>90</v>
      </c>
      <c r="I77" s="88">
        <v>30</v>
      </c>
    </row>
    <row r="78" spans="4:9">
      <c r="D78" s="84">
        <v>1000003462</v>
      </c>
      <c r="E78" s="91" t="s">
        <v>3384</v>
      </c>
      <c r="F78" s="84" t="s">
        <v>91</v>
      </c>
      <c r="G78" s="84" t="s">
        <v>3640</v>
      </c>
      <c r="H78" s="84" t="s">
        <v>90</v>
      </c>
      <c r="I78" s="88">
        <v>25</v>
      </c>
    </row>
    <row r="79" spans="4:9">
      <c r="D79" s="84">
        <v>1000003905</v>
      </c>
      <c r="E79" s="91" t="s">
        <v>3388</v>
      </c>
      <c r="F79" s="84" t="s">
        <v>91</v>
      </c>
      <c r="G79" s="84" t="s">
        <v>3640</v>
      </c>
      <c r="H79" s="84" t="s">
        <v>90</v>
      </c>
      <c r="I79" s="88">
        <v>0</v>
      </c>
    </row>
    <row r="80" spans="4:9">
      <c r="D80" s="84">
        <v>1000003921</v>
      </c>
      <c r="E80" s="91" t="s">
        <v>3390</v>
      </c>
      <c r="F80" s="84" t="s">
        <v>91</v>
      </c>
      <c r="G80" s="84" t="s">
        <v>3638</v>
      </c>
      <c r="H80" s="84" t="s">
        <v>90</v>
      </c>
      <c r="I80" s="88">
        <v>275</v>
      </c>
    </row>
    <row r="81" spans="4:9">
      <c r="D81" s="84">
        <v>1000004064</v>
      </c>
      <c r="E81" s="91" t="s">
        <v>3392</v>
      </c>
      <c r="F81" s="84" t="s">
        <v>91</v>
      </c>
      <c r="G81" s="84" t="s">
        <v>3638</v>
      </c>
      <c r="H81" s="84" t="s">
        <v>90</v>
      </c>
      <c r="I81" s="88">
        <v>40</v>
      </c>
    </row>
    <row r="82" spans="4:9">
      <c r="D82" s="84">
        <v>1000004089</v>
      </c>
      <c r="E82" s="91" t="s">
        <v>3394</v>
      </c>
      <c r="F82" s="84" t="s">
        <v>91</v>
      </c>
      <c r="G82" s="84" t="s">
        <v>3640</v>
      </c>
      <c r="H82" s="84" t="s">
        <v>90</v>
      </c>
      <c r="I82" s="88">
        <v>50</v>
      </c>
    </row>
    <row r="83" spans="4:9">
      <c r="D83" s="84">
        <v>1000001719</v>
      </c>
      <c r="E83" s="91" t="s">
        <v>3420</v>
      </c>
      <c r="F83" s="84" t="s">
        <v>91</v>
      </c>
      <c r="G83" s="84" t="s">
        <v>3637</v>
      </c>
      <c r="H83" s="84" t="s">
        <v>92</v>
      </c>
      <c r="I83" s="88">
        <v>40</v>
      </c>
    </row>
    <row r="84" spans="4:9">
      <c r="D84" s="84">
        <v>1000001721</v>
      </c>
      <c r="E84" s="91" t="s">
        <v>3412</v>
      </c>
      <c r="F84" s="84" t="s">
        <v>91</v>
      </c>
      <c r="G84" s="84" t="s">
        <v>3637</v>
      </c>
      <c r="H84" s="84" t="s">
        <v>92</v>
      </c>
      <c r="I84" s="88">
        <v>30</v>
      </c>
    </row>
    <row r="85" spans="4:9">
      <c r="D85" s="84">
        <v>1000001727</v>
      </c>
      <c r="E85" s="91" t="s">
        <v>3414</v>
      </c>
      <c r="F85" s="84" t="s">
        <v>91</v>
      </c>
      <c r="G85" s="84" t="s">
        <v>3637</v>
      </c>
      <c r="H85" s="84" t="s">
        <v>92</v>
      </c>
      <c r="I85" s="88">
        <v>25</v>
      </c>
    </row>
    <row r="86" spans="4:9">
      <c r="D86" s="84">
        <v>1000001731</v>
      </c>
      <c r="E86" s="91" t="s">
        <v>3424</v>
      </c>
      <c r="F86" s="84" t="s">
        <v>91</v>
      </c>
      <c r="G86" s="84" t="s">
        <v>3637</v>
      </c>
      <c r="H86" s="84" t="s">
        <v>92</v>
      </c>
      <c r="I86" s="88">
        <v>20</v>
      </c>
    </row>
    <row r="87" spans="4:9">
      <c r="D87" s="84">
        <v>1000001736</v>
      </c>
      <c r="E87" s="91" t="s">
        <v>3406</v>
      </c>
      <c r="F87" s="84" t="s">
        <v>91</v>
      </c>
      <c r="G87" s="84" t="s">
        <v>3637</v>
      </c>
      <c r="H87" s="84" t="s">
        <v>92</v>
      </c>
      <c r="I87" s="88">
        <v>20</v>
      </c>
    </row>
    <row r="88" spans="4:9">
      <c r="D88" s="84">
        <v>1000002536</v>
      </c>
      <c r="E88" s="91" t="s">
        <v>3430</v>
      </c>
      <c r="F88" s="84" t="s">
        <v>91</v>
      </c>
      <c r="G88" s="84" t="s">
        <v>3637</v>
      </c>
      <c r="H88" s="84" t="s">
        <v>92</v>
      </c>
      <c r="I88" s="88">
        <v>0</v>
      </c>
    </row>
    <row r="89" spans="4:9">
      <c r="D89" s="84">
        <v>1000003080</v>
      </c>
      <c r="E89" s="91" t="s">
        <v>3434</v>
      </c>
      <c r="F89" s="84" t="s">
        <v>91</v>
      </c>
      <c r="G89" s="84" t="s">
        <v>3637</v>
      </c>
      <c r="H89" s="84" t="s">
        <v>92</v>
      </c>
      <c r="I89" s="88">
        <v>20</v>
      </c>
    </row>
    <row r="90" spans="4:9">
      <c r="D90" s="84">
        <v>1000002657</v>
      </c>
      <c r="E90" s="91" t="s">
        <v>3396</v>
      </c>
      <c r="F90" s="84" t="s">
        <v>91</v>
      </c>
      <c r="G90" s="84" t="s">
        <v>3639</v>
      </c>
      <c r="H90" s="84" t="s">
        <v>92</v>
      </c>
      <c r="I90" s="88">
        <v>40</v>
      </c>
    </row>
    <row r="91" spans="4:9">
      <c r="D91" s="84">
        <v>1000002683</v>
      </c>
      <c r="E91" s="91" t="s">
        <v>3398</v>
      </c>
      <c r="F91" s="84" t="s">
        <v>91</v>
      </c>
      <c r="G91" s="84" t="s">
        <v>3637</v>
      </c>
      <c r="H91" s="84" t="s">
        <v>92</v>
      </c>
      <c r="I91" s="88">
        <v>60</v>
      </c>
    </row>
    <row r="92" spans="4:9">
      <c r="D92" s="84">
        <v>1000003303</v>
      </c>
      <c r="E92" s="91" t="s">
        <v>3531</v>
      </c>
      <c r="F92" s="84" t="s">
        <v>91</v>
      </c>
      <c r="G92" s="84" t="s">
        <v>3639</v>
      </c>
      <c r="H92" s="84" t="s">
        <v>92</v>
      </c>
      <c r="I92" s="88">
        <v>25</v>
      </c>
    </row>
    <row r="93" spans="4:9">
      <c r="D93" s="84">
        <v>1000003606</v>
      </c>
      <c r="E93" s="91" t="s">
        <v>3386</v>
      </c>
      <c r="F93" s="84" t="s">
        <v>91</v>
      </c>
      <c r="G93" s="84" t="s">
        <v>3637</v>
      </c>
      <c r="H93" s="84" t="s">
        <v>92</v>
      </c>
      <c r="I93" s="88">
        <v>60</v>
      </c>
    </row>
    <row r="94" spans="4:9">
      <c r="D94" s="84">
        <v>1000001724</v>
      </c>
      <c r="E94" s="91" t="s">
        <v>3410</v>
      </c>
      <c r="F94" s="84" t="s">
        <v>91</v>
      </c>
      <c r="G94" s="84" t="s">
        <v>3639</v>
      </c>
      <c r="H94" s="84" t="s">
        <v>92</v>
      </c>
      <c r="I94" s="88">
        <v>172</v>
      </c>
    </row>
    <row r="95" spans="4:9">
      <c r="D95" s="84">
        <v>1000001668</v>
      </c>
      <c r="E95" s="91" t="s">
        <v>3302</v>
      </c>
      <c r="F95" s="84" t="s">
        <v>102</v>
      </c>
      <c r="G95" s="84" t="s">
        <v>91</v>
      </c>
      <c r="H95" s="84" t="s">
        <v>101</v>
      </c>
      <c r="I95" s="88">
        <v>20</v>
      </c>
    </row>
    <row r="96" spans="4:9">
      <c r="D96" s="84">
        <v>1000002649</v>
      </c>
      <c r="E96" s="91" t="s">
        <v>3342</v>
      </c>
      <c r="F96" s="84" t="s">
        <v>102</v>
      </c>
      <c r="G96" s="84" t="s">
        <v>91</v>
      </c>
      <c r="H96" s="84" t="s">
        <v>101</v>
      </c>
      <c r="I96" s="88">
        <v>15</v>
      </c>
    </row>
    <row r="97" spans="4:9">
      <c r="D97" s="84">
        <v>1000001672</v>
      </c>
      <c r="E97" s="91" t="s">
        <v>3318</v>
      </c>
      <c r="F97" s="84" t="s">
        <v>102</v>
      </c>
      <c r="G97" s="84" t="s">
        <v>91</v>
      </c>
      <c r="H97" s="84" t="s">
        <v>101</v>
      </c>
      <c r="I97" s="88">
        <v>40</v>
      </c>
    </row>
    <row r="98" spans="4:9">
      <c r="D98" s="84">
        <v>1000001644</v>
      </c>
      <c r="E98" s="91" t="s">
        <v>3328</v>
      </c>
      <c r="F98" s="84" t="s">
        <v>102</v>
      </c>
      <c r="G98" s="84" t="s">
        <v>91</v>
      </c>
      <c r="H98" s="84" t="s">
        <v>101</v>
      </c>
      <c r="I98" s="88">
        <v>55</v>
      </c>
    </row>
    <row r="99" spans="4:9">
      <c r="D99" s="84">
        <v>1000001642</v>
      </c>
      <c r="E99" s="91" t="s">
        <v>3304</v>
      </c>
      <c r="F99" s="84" t="s">
        <v>102</v>
      </c>
      <c r="G99" s="84" t="s">
        <v>91</v>
      </c>
      <c r="H99" s="84" t="s">
        <v>101</v>
      </c>
      <c r="I99" s="88">
        <v>20</v>
      </c>
    </row>
    <row r="100" spans="4:9">
      <c r="D100" s="84">
        <v>1000001657</v>
      </c>
      <c r="E100" s="91" t="s">
        <v>3316</v>
      </c>
      <c r="F100" s="84" t="s">
        <v>102</v>
      </c>
      <c r="G100" s="84" t="s">
        <v>91</v>
      </c>
      <c r="H100" s="84" t="s">
        <v>101</v>
      </c>
      <c r="I100" s="88">
        <v>60</v>
      </c>
    </row>
    <row r="101" spans="4:9">
      <c r="D101" s="84">
        <v>1000001665</v>
      </c>
      <c r="E101" s="91" t="s">
        <v>3320</v>
      </c>
      <c r="F101" s="84" t="s">
        <v>102</v>
      </c>
      <c r="G101" s="84" t="s">
        <v>91</v>
      </c>
      <c r="H101" s="84" t="s">
        <v>101</v>
      </c>
      <c r="I101" s="88">
        <v>60</v>
      </c>
    </row>
    <row r="102" spans="4:9">
      <c r="D102" s="84">
        <v>1000001669</v>
      </c>
      <c r="E102" s="91" t="s">
        <v>3308</v>
      </c>
      <c r="F102" s="84" t="s">
        <v>102</v>
      </c>
      <c r="G102" s="84" t="s">
        <v>91</v>
      </c>
      <c r="H102" s="84" t="s">
        <v>101</v>
      </c>
      <c r="I102" s="88">
        <v>20</v>
      </c>
    </row>
    <row r="103" spans="4:9">
      <c r="D103" s="84">
        <v>1000001652</v>
      </c>
      <c r="E103" s="91" t="s">
        <v>3314</v>
      </c>
      <c r="F103" s="84" t="s">
        <v>102</v>
      </c>
      <c r="G103" s="84" t="s">
        <v>91</v>
      </c>
      <c r="H103" s="84" t="s">
        <v>101</v>
      </c>
      <c r="I103" s="88">
        <v>20</v>
      </c>
    </row>
    <row r="104" spans="4:9">
      <c r="D104" s="84">
        <v>1000001656</v>
      </c>
      <c r="E104" s="91" t="s">
        <v>3641</v>
      </c>
      <c r="F104" s="84" t="s">
        <v>102</v>
      </c>
      <c r="G104" s="84" t="s">
        <v>91</v>
      </c>
      <c r="H104" s="84" t="s">
        <v>101</v>
      </c>
      <c r="I104" s="88">
        <v>15</v>
      </c>
    </row>
    <row r="105" spans="4:9">
      <c r="D105" s="84">
        <v>1000001660</v>
      </c>
      <c r="E105" s="91" t="s">
        <v>3642</v>
      </c>
      <c r="F105" s="84" t="s">
        <v>102</v>
      </c>
      <c r="G105" s="84" t="s">
        <v>91</v>
      </c>
      <c r="H105" s="84" t="s">
        <v>101</v>
      </c>
      <c r="I105" s="88">
        <v>25</v>
      </c>
    </row>
    <row r="106" spans="4:9">
      <c r="D106" s="84">
        <v>1000001683</v>
      </c>
      <c r="E106" s="91" t="s">
        <v>3574</v>
      </c>
      <c r="F106" s="84" t="s">
        <v>102</v>
      </c>
      <c r="G106" s="84" t="s">
        <v>91</v>
      </c>
      <c r="H106" s="84" t="s">
        <v>101</v>
      </c>
      <c r="I106" s="88">
        <v>10</v>
      </c>
    </row>
    <row r="107" spans="4:9">
      <c r="D107" s="84">
        <v>1000002005</v>
      </c>
      <c r="E107" s="91" t="s">
        <v>3332</v>
      </c>
      <c r="F107" s="84" t="s">
        <v>102</v>
      </c>
      <c r="G107" s="84" t="s">
        <v>91</v>
      </c>
      <c r="H107" s="84" t="s">
        <v>101</v>
      </c>
      <c r="I107" s="88">
        <v>10</v>
      </c>
    </row>
    <row r="108" spans="4:9">
      <c r="D108" s="84">
        <v>1000002049</v>
      </c>
      <c r="E108" s="91" t="s">
        <v>3334</v>
      </c>
      <c r="F108" s="84" t="s">
        <v>102</v>
      </c>
      <c r="G108" s="84" t="s">
        <v>91</v>
      </c>
      <c r="H108" s="84" t="s">
        <v>101</v>
      </c>
      <c r="I108" s="88">
        <v>15</v>
      </c>
    </row>
    <row r="109" spans="4:9">
      <c r="D109" s="84">
        <v>1000001641</v>
      </c>
      <c r="E109" s="91" t="s">
        <v>3326</v>
      </c>
      <c r="F109" s="84" t="s">
        <v>102</v>
      </c>
      <c r="G109" s="84" t="s">
        <v>91</v>
      </c>
      <c r="H109" s="84" t="s">
        <v>101</v>
      </c>
      <c r="I109" s="88">
        <v>90</v>
      </c>
    </row>
    <row r="110" spans="4:9">
      <c r="D110" s="84">
        <v>1000001654</v>
      </c>
      <c r="E110" s="91" t="s">
        <v>3298</v>
      </c>
      <c r="F110" s="84" t="s">
        <v>102</v>
      </c>
      <c r="G110" s="84" t="s">
        <v>91</v>
      </c>
      <c r="H110" s="84" t="s">
        <v>101</v>
      </c>
      <c r="I110" s="88">
        <v>20</v>
      </c>
    </row>
    <row r="111" spans="4:9">
      <c r="D111" s="84">
        <v>1000002059</v>
      </c>
      <c r="E111" s="91" t="s">
        <v>3336</v>
      </c>
      <c r="F111" s="84" t="s">
        <v>102</v>
      </c>
      <c r="G111" s="84" t="s">
        <v>91</v>
      </c>
      <c r="H111" s="84" t="s">
        <v>101</v>
      </c>
      <c r="I111" s="88">
        <v>20</v>
      </c>
    </row>
    <row r="112" spans="4:9">
      <c r="D112" s="84">
        <v>1000002553</v>
      </c>
      <c r="E112" s="91" t="s">
        <v>3340</v>
      </c>
      <c r="F112" s="84" t="s">
        <v>102</v>
      </c>
      <c r="G112" s="84" t="s">
        <v>91</v>
      </c>
      <c r="H112" s="84" t="s">
        <v>101</v>
      </c>
      <c r="I112" s="88">
        <v>25</v>
      </c>
    </row>
    <row r="113" spans="4:9">
      <c r="D113" s="84">
        <v>1000003280</v>
      </c>
      <c r="E113" s="91" t="s">
        <v>3346</v>
      </c>
      <c r="F113" s="84" t="s">
        <v>102</v>
      </c>
      <c r="G113" s="84" t="s">
        <v>91</v>
      </c>
      <c r="H113" s="84" t="s">
        <v>101</v>
      </c>
      <c r="I113" s="88">
        <v>35</v>
      </c>
    </row>
    <row r="114" spans="4:9">
      <c r="D114" s="84">
        <v>1000002789</v>
      </c>
      <c r="E114" s="91" t="s">
        <v>3344</v>
      </c>
      <c r="F114" s="84" t="s">
        <v>102</v>
      </c>
      <c r="G114" s="84" t="s">
        <v>91</v>
      </c>
      <c r="H114" s="84" t="s">
        <v>101</v>
      </c>
      <c r="I114" s="88">
        <v>20</v>
      </c>
    </row>
    <row r="115" spans="4:9">
      <c r="D115" s="84">
        <v>1000001638</v>
      </c>
      <c r="E115" s="91" t="s">
        <v>3312</v>
      </c>
      <c r="F115" s="84" t="s">
        <v>102</v>
      </c>
      <c r="G115" s="84" t="s">
        <v>91</v>
      </c>
      <c r="H115" s="84" t="s">
        <v>101</v>
      </c>
      <c r="I115" s="88">
        <v>30</v>
      </c>
    </row>
    <row r="116" spans="4:9">
      <c r="D116" s="84">
        <v>1000001647</v>
      </c>
      <c r="E116" s="91" t="s">
        <v>3322</v>
      </c>
      <c r="F116" s="84" t="s">
        <v>102</v>
      </c>
      <c r="G116" s="84" t="s">
        <v>91</v>
      </c>
      <c r="H116" s="84" t="s">
        <v>101</v>
      </c>
      <c r="I116" s="88">
        <v>30</v>
      </c>
    </row>
    <row r="117" spans="4:9">
      <c r="D117" s="84">
        <v>1000002000</v>
      </c>
      <c r="E117" s="91" t="s">
        <v>3330</v>
      </c>
      <c r="F117" s="84" t="s">
        <v>102</v>
      </c>
      <c r="G117" s="84" t="s">
        <v>91</v>
      </c>
      <c r="H117" s="84" t="s">
        <v>101</v>
      </c>
      <c r="I117" s="88">
        <v>30</v>
      </c>
    </row>
    <row r="118" spans="4:9">
      <c r="D118" s="84">
        <v>1000001675</v>
      </c>
      <c r="E118" s="91" t="s">
        <v>3324</v>
      </c>
      <c r="F118" s="84" t="s">
        <v>102</v>
      </c>
      <c r="G118" s="84" t="s">
        <v>91</v>
      </c>
      <c r="H118" s="84" t="s">
        <v>101</v>
      </c>
      <c r="I118" s="88">
        <v>35</v>
      </c>
    </row>
    <row r="119" spans="4:9">
      <c r="D119" s="84">
        <v>1000001857</v>
      </c>
      <c r="E119" s="91" t="s">
        <v>3300</v>
      </c>
      <c r="F119" s="84" t="s">
        <v>102</v>
      </c>
      <c r="G119" s="84" t="s">
        <v>91</v>
      </c>
      <c r="H119" s="84" t="s">
        <v>101</v>
      </c>
      <c r="I119" s="88">
        <v>15</v>
      </c>
    </row>
    <row r="120" spans="4:9">
      <c r="D120" s="84">
        <v>1000001859</v>
      </c>
      <c r="E120" s="91" t="s">
        <v>3306</v>
      </c>
      <c r="F120" s="84" t="s">
        <v>102</v>
      </c>
      <c r="G120" s="84" t="s">
        <v>91</v>
      </c>
      <c r="H120" s="84" t="s">
        <v>101</v>
      </c>
      <c r="I120" s="88">
        <v>25</v>
      </c>
    </row>
    <row r="121" spans="4:9">
      <c r="D121" s="84">
        <v>1000003505</v>
      </c>
      <c r="E121" s="91" t="s">
        <v>3135</v>
      </c>
      <c r="F121" s="84" t="s">
        <v>3643</v>
      </c>
      <c r="G121" s="84" t="s">
        <v>3644</v>
      </c>
      <c r="H121" s="84" t="s">
        <v>87</v>
      </c>
      <c r="I121" s="88">
        <v>700</v>
      </c>
    </row>
    <row r="122" spans="4:9">
      <c r="D122" s="84">
        <v>1000001492</v>
      </c>
      <c r="E122" s="91" t="s">
        <v>3085</v>
      </c>
      <c r="F122" s="84" t="s">
        <v>3643</v>
      </c>
      <c r="G122" s="84" t="s">
        <v>3645</v>
      </c>
      <c r="H122" s="84" t="s">
        <v>87</v>
      </c>
      <c r="I122" s="88">
        <v>325</v>
      </c>
    </row>
    <row r="123" spans="4:9">
      <c r="D123" s="84">
        <v>1000003373</v>
      </c>
      <c r="E123" s="91" t="s">
        <v>3133</v>
      </c>
      <c r="F123" s="84" t="s">
        <v>3643</v>
      </c>
      <c r="G123" s="84" t="s">
        <v>3646</v>
      </c>
      <c r="H123" s="84" t="s">
        <v>87</v>
      </c>
      <c r="I123" s="88">
        <v>60</v>
      </c>
    </row>
    <row r="124" spans="4:9">
      <c r="D124" s="84">
        <v>1000002851</v>
      </c>
      <c r="E124" s="91" t="s">
        <v>3125</v>
      </c>
      <c r="F124" s="84" t="s">
        <v>3643</v>
      </c>
      <c r="G124" s="84" t="s">
        <v>3644</v>
      </c>
      <c r="H124" s="84" t="s">
        <v>87</v>
      </c>
      <c r="I124" s="88">
        <v>110</v>
      </c>
    </row>
    <row r="125" spans="4:9">
      <c r="D125" s="84">
        <v>1000001515</v>
      </c>
      <c r="E125" s="91" t="s">
        <v>3071</v>
      </c>
      <c r="F125" s="84" t="s">
        <v>3643</v>
      </c>
      <c r="G125" s="84" t="s">
        <v>3647</v>
      </c>
      <c r="H125" s="84" t="s">
        <v>87</v>
      </c>
      <c r="I125" s="88">
        <v>220</v>
      </c>
    </row>
    <row r="126" spans="4:9">
      <c r="D126" s="84">
        <v>1000001495</v>
      </c>
      <c r="E126" s="91" t="s">
        <v>3101</v>
      </c>
      <c r="F126" s="84" t="s">
        <v>3643</v>
      </c>
      <c r="G126" s="84" t="s">
        <v>3646</v>
      </c>
      <c r="H126" s="84" t="s">
        <v>87</v>
      </c>
      <c r="I126" s="88">
        <v>255</v>
      </c>
    </row>
    <row r="127" spans="4:9">
      <c r="D127" s="84">
        <v>1000001485</v>
      </c>
      <c r="E127" s="91" t="s">
        <v>3107</v>
      </c>
      <c r="F127" s="84" t="s">
        <v>3643</v>
      </c>
      <c r="G127" s="84" t="s">
        <v>3646</v>
      </c>
      <c r="H127" s="84" t="s">
        <v>87</v>
      </c>
      <c r="I127" s="88">
        <v>300</v>
      </c>
    </row>
    <row r="128" spans="4:9">
      <c r="D128" s="84">
        <v>1000002006</v>
      </c>
      <c r="E128" s="91" t="s">
        <v>3113</v>
      </c>
      <c r="F128" s="84" t="s">
        <v>3643</v>
      </c>
      <c r="G128" s="84" t="s">
        <v>3644</v>
      </c>
      <c r="H128" s="84" t="s">
        <v>87</v>
      </c>
      <c r="I128" s="88">
        <v>325</v>
      </c>
    </row>
    <row r="129" spans="4:9">
      <c r="D129" s="84">
        <v>1000001479</v>
      </c>
      <c r="E129" s="91" t="s">
        <v>3063</v>
      </c>
      <c r="F129" s="84" t="s">
        <v>3643</v>
      </c>
      <c r="G129" s="84" t="s">
        <v>3647</v>
      </c>
      <c r="H129" s="84" t="s">
        <v>87</v>
      </c>
      <c r="I129" s="88">
        <v>500</v>
      </c>
    </row>
    <row r="130" spans="4:9">
      <c r="D130" s="84">
        <v>1000002981</v>
      </c>
      <c r="E130" s="91" t="s">
        <v>3129</v>
      </c>
      <c r="F130" s="84" t="s">
        <v>3643</v>
      </c>
      <c r="G130" s="84" t="s">
        <v>3644</v>
      </c>
      <c r="H130" s="84" t="s">
        <v>87</v>
      </c>
      <c r="I130" s="88">
        <v>400</v>
      </c>
    </row>
    <row r="131" spans="4:9">
      <c r="D131" s="84">
        <v>1000001482</v>
      </c>
      <c r="E131" s="91" t="s">
        <v>3075</v>
      </c>
      <c r="F131" s="84" t="s">
        <v>3643</v>
      </c>
      <c r="G131" s="84" t="s">
        <v>3647</v>
      </c>
      <c r="H131" s="84" t="s">
        <v>87</v>
      </c>
      <c r="I131" s="88">
        <v>275</v>
      </c>
    </row>
    <row r="132" spans="4:9">
      <c r="D132" s="84">
        <v>1000002867</v>
      </c>
      <c r="E132" s="91" t="s">
        <v>3127</v>
      </c>
      <c r="F132" s="84" t="s">
        <v>3643</v>
      </c>
      <c r="G132" s="84" t="s">
        <v>3647</v>
      </c>
      <c r="H132" s="84" t="s">
        <v>87</v>
      </c>
      <c r="I132" s="88">
        <v>50</v>
      </c>
    </row>
    <row r="133" spans="4:9">
      <c r="D133" s="84">
        <v>1000001516</v>
      </c>
      <c r="E133" s="91" t="s">
        <v>3067</v>
      </c>
      <c r="F133" s="84" t="s">
        <v>3643</v>
      </c>
      <c r="G133" s="84" t="s">
        <v>3647</v>
      </c>
      <c r="H133" s="84" t="s">
        <v>87</v>
      </c>
      <c r="I133" s="88">
        <v>1150</v>
      </c>
    </row>
    <row r="134" spans="4:9">
      <c r="D134" s="84">
        <v>1000001497</v>
      </c>
      <c r="E134" s="91" t="s">
        <v>3081</v>
      </c>
      <c r="F134" s="84" t="s">
        <v>3643</v>
      </c>
      <c r="G134" s="84" t="s">
        <v>3647</v>
      </c>
      <c r="H134" s="84" t="s">
        <v>87</v>
      </c>
      <c r="I134" s="88">
        <v>2350</v>
      </c>
    </row>
    <row r="135" spans="4:9">
      <c r="D135" s="84">
        <v>1000001490</v>
      </c>
      <c r="E135" s="91" t="s">
        <v>3097</v>
      </c>
      <c r="F135" s="84" t="s">
        <v>3643</v>
      </c>
      <c r="G135" s="84" t="s">
        <v>3646</v>
      </c>
      <c r="H135" s="84" t="s">
        <v>87</v>
      </c>
      <c r="I135" s="88">
        <v>200</v>
      </c>
    </row>
    <row r="136" spans="4:9">
      <c r="D136" s="84">
        <v>1000002041</v>
      </c>
      <c r="E136" s="91" t="s">
        <v>3117</v>
      </c>
      <c r="F136" s="84" t="s">
        <v>3643</v>
      </c>
      <c r="G136" s="84" t="s">
        <v>3646</v>
      </c>
      <c r="H136" s="84" t="s">
        <v>87</v>
      </c>
      <c r="I136" s="88">
        <v>175</v>
      </c>
    </row>
    <row r="137" spans="4:9">
      <c r="D137" s="84">
        <v>1000003922</v>
      </c>
      <c r="E137" s="91" t="s">
        <v>3141</v>
      </c>
      <c r="F137" s="84" t="s">
        <v>3643</v>
      </c>
      <c r="G137" s="84" t="s">
        <v>3647</v>
      </c>
      <c r="H137" s="84" t="s">
        <v>87</v>
      </c>
      <c r="I137" s="88">
        <v>90</v>
      </c>
    </row>
    <row r="138" spans="4:9">
      <c r="D138" s="84">
        <v>1000001508</v>
      </c>
      <c r="E138" s="91" t="s">
        <v>3089</v>
      </c>
      <c r="F138" s="84" t="s">
        <v>3643</v>
      </c>
      <c r="G138" s="84" t="s">
        <v>3645</v>
      </c>
      <c r="H138" s="84" t="s">
        <v>87</v>
      </c>
      <c r="I138" s="88">
        <v>1520</v>
      </c>
    </row>
    <row r="139" spans="4:9">
      <c r="D139" s="84">
        <v>1000001507</v>
      </c>
      <c r="E139" s="91" t="s">
        <v>3083</v>
      </c>
      <c r="F139" s="84" t="s">
        <v>3643</v>
      </c>
      <c r="G139" s="84" t="s">
        <v>3645</v>
      </c>
      <c r="H139" s="84" t="s">
        <v>87</v>
      </c>
      <c r="I139" s="88">
        <v>230</v>
      </c>
    </row>
    <row r="140" spans="4:9">
      <c r="D140" s="84">
        <v>1000001519</v>
      </c>
      <c r="E140" s="91" t="s">
        <v>3648</v>
      </c>
      <c r="F140" s="84" t="s">
        <v>3643</v>
      </c>
      <c r="G140" s="84" t="s">
        <v>3647</v>
      </c>
      <c r="H140" s="84" t="s">
        <v>87</v>
      </c>
      <c r="I140" s="88">
        <v>150</v>
      </c>
    </row>
    <row r="141" spans="4:9">
      <c r="D141" s="84">
        <v>1000002044</v>
      </c>
      <c r="E141" s="91" t="s">
        <v>3119</v>
      </c>
      <c r="F141" s="84" t="s">
        <v>3643</v>
      </c>
      <c r="G141" s="84" t="s">
        <v>3647</v>
      </c>
      <c r="H141" s="84" t="s">
        <v>87</v>
      </c>
      <c r="I141" s="88">
        <v>850</v>
      </c>
    </row>
    <row r="142" spans="4:9">
      <c r="D142" s="84">
        <v>1000001511</v>
      </c>
      <c r="E142" s="91" t="s">
        <v>3105</v>
      </c>
      <c r="F142" s="84" t="s">
        <v>3643</v>
      </c>
      <c r="G142" s="84" t="s">
        <v>3645</v>
      </c>
      <c r="H142" s="84" t="s">
        <v>87</v>
      </c>
      <c r="I142" s="88">
        <v>400</v>
      </c>
    </row>
    <row r="143" spans="4:9">
      <c r="D143" s="84">
        <v>1000001484</v>
      </c>
      <c r="E143" s="91" t="s">
        <v>3103</v>
      </c>
      <c r="F143" s="84" t="s">
        <v>3643</v>
      </c>
      <c r="G143" s="84" t="s">
        <v>3644</v>
      </c>
      <c r="H143" s="84" t="s">
        <v>87</v>
      </c>
      <c r="I143" s="88">
        <v>1300</v>
      </c>
    </row>
    <row r="144" spans="4:9">
      <c r="D144" s="84">
        <v>1000002772</v>
      </c>
      <c r="E144" s="91" t="s">
        <v>3123</v>
      </c>
      <c r="F144" s="84" t="s">
        <v>3643</v>
      </c>
      <c r="G144" s="84" t="s">
        <v>3647</v>
      </c>
      <c r="H144" s="84" t="s">
        <v>87</v>
      </c>
      <c r="I144" s="88">
        <v>125</v>
      </c>
    </row>
    <row r="145" spans="4:9">
      <c r="D145" s="84">
        <v>1000001505</v>
      </c>
      <c r="E145" s="91" t="s">
        <v>3077</v>
      </c>
      <c r="F145" s="84" t="s">
        <v>3643</v>
      </c>
      <c r="G145" s="84" t="s">
        <v>3647</v>
      </c>
      <c r="H145" s="84" t="s">
        <v>87</v>
      </c>
      <c r="I145" s="88">
        <v>1300</v>
      </c>
    </row>
    <row r="146" spans="4:9">
      <c r="D146" s="84">
        <v>1000001480</v>
      </c>
      <c r="E146" s="91" t="s">
        <v>3065</v>
      </c>
      <c r="F146" s="84" t="s">
        <v>3643</v>
      </c>
      <c r="G146" s="84" t="s">
        <v>3645</v>
      </c>
      <c r="H146" s="84" t="s">
        <v>87</v>
      </c>
      <c r="I146" s="88">
        <v>30</v>
      </c>
    </row>
    <row r="147" spans="4:9">
      <c r="D147" s="84">
        <v>1000001496</v>
      </c>
      <c r="E147" s="91" t="s">
        <v>3073</v>
      </c>
      <c r="F147" s="84" t="s">
        <v>3643</v>
      </c>
      <c r="G147" s="84" t="s">
        <v>3647</v>
      </c>
      <c r="H147" s="84" t="s">
        <v>87</v>
      </c>
      <c r="I147" s="88">
        <v>30</v>
      </c>
    </row>
    <row r="148" spans="4:9">
      <c r="D148" s="84">
        <v>1000001483</v>
      </c>
      <c r="E148" s="91" t="s">
        <v>3095</v>
      </c>
      <c r="F148" s="84" t="s">
        <v>3643</v>
      </c>
      <c r="G148" s="84" t="s">
        <v>3645</v>
      </c>
      <c r="H148" s="84" t="s">
        <v>87</v>
      </c>
      <c r="I148" s="88">
        <v>225</v>
      </c>
    </row>
    <row r="149" spans="4:9">
      <c r="D149" s="84">
        <v>1000001486</v>
      </c>
      <c r="E149" s="91" t="s">
        <v>3109</v>
      </c>
      <c r="F149" s="84" t="s">
        <v>3643</v>
      </c>
      <c r="G149" s="84" t="s">
        <v>3644</v>
      </c>
      <c r="H149" s="84" t="s">
        <v>87</v>
      </c>
      <c r="I149" s="88">
        <v>175</v>
      </c>
    </row>
    <row r="150" spans="4:9">
      <c r="D150" s="84">
        <v>1000001499</v>
      </c>
      <c r="E150" s="91" t="s">
        <v>3087</v>
      </c>
      <c r="F150" s="84" t="s">
        <v>3643</v>
      </c>
      <c r="G150" s="84" t="s">
        <v>3647</v>
      </c>
      <c r="H150" s="84" t="s">
        <v>87</v>
      </c>
      <c r="I150" s="88">
        <v>65</v>
      </c>
    </row>
    <row r="151" spans="4:9">
      <c r="D151" s="84">
        <v>1000001500</v>
      </c>
      <c r="E151" s="91" t="s">
        <v>3091</v>
      </c>
      <c r="F151" s="84" t="s">
        <v>3643</v>
      </c>
      <c r="G151" s="84" t="s">
        <v>3644</v>
      </c>
      <c r="H151" s="84" t="s">
        <v>87</v>
      </c>
      <c r="I151" s="88">
        <v>60</v>
      </c>
    </row>
    <row r="152" spans="4:9">
      <c r="D152" s="84">
        <v>1000001494</v>
      </c>
      <c r="E152" s="91" t="s">
        <v>3099</v>
      </c>
      <c r="F152" s="84" t="s">
        <v>3643</v>
      </c>
      <c r="G152" s="84" t="s">
        <v>3646</v>
      </c>
      <c r="H152" s="84" t="s">
        <v>87</v>
      </c>
      <c r="I152" s="88">
        <v>275</v>
      </c>
    </row>
    <row r="153" spans="4:9">
      <c r="D153" s="84">
        <v>1000001504</v>
      </c>
      <c r="E153" s="91" t="s">
        <v>3111</v>
      </c>
      <c r="F153" s="84" t="s">
        <v>3643</v>
      </c>
      <c r="G153" s="84" t="s">
        <v>3647</v>
      </c>
      <c r="H153" s="84" t="s">
        <v>87</v>
      </c>
      <c r="I153" s="88">
        <v>30</v>
      </c>
    </row>
    <row r="154" spans="4:9">
      <c r="D154" s="84">
        <v>1000001509</v>
      </c>
      <c r="E154" s="91" t="s">
        <v>3093</v>
      </c>
      <c r="F154" s="84" t="s">
        <v>3643</v>
      </c>
      <c r="G154" s="84" t="s">
        <v>3647</v>
      </c>
      <c r="H154" s="84" t="s">
        <v>87</v>
      </c>
      <c r="I154" s="88">
        <v>100</v>
      </c>
    </row>
    <row r="155" spans="4:9">
      <c r="D155" s="84">
        <v>1000003918</v>
      </c>
      <c r="E155" s="91" t="s">
        <v>3139</v>
      </c>
      <c r="F155" s="84" t="s">
        <v>3643</v>
      </c>
      <c r="G155" s="84" t="s">
        <v>3644</v>
      </c>
      <c r="H155" s="84" t="s">
        <v>87</v>
      </c>
      <c r="I155" s="88">
        <v>30</v>
      </c>
    </row>
    <row r="156" spans="4:9">
      <c r="D156" s="84">
        <v>1000003929</v>
      </c>
      <c r="E156" s="91" t="s">
        <v>3143</v>
      </c>
      <c r="F156" s="84" t="s">
        <v>3643</v>
      </c>
      <c r="G156" s="84" t="s">
        <v>3646</v>
      </c>
      <c r="H156" s="84" t="s">
        <v>87</v>
      </c>
      <c r="I156" s="88">
        <v>50</v>
      </c>
    </row>
    <row r="157" spans="4:9">
      <c r="D157" s="84">
        <v>1000003972</v>
      </c>
      <c r="E157" s="91" t="s">
        <v>3145</v>
      </c>
      <c r="F157" s="84" t="s">
        <v>3643</v>
      </c>
      <c r="G157" s="84" t="s">
        <v>3647</v>
      </c>
      <c r="H157" s="84" t="s">
        <v>87</v>
      </c>
      <c r="I157" s="88">
        <v>40</v>
      </c>
    </row>
    <row r="158" spans="4:9">
      <c r="D158" s="84">
        <v>1000003242</v>
      </c>
      <c r="E158" s="91" t="s">
        <v>3131</v>
      </c>
      <c r="F158" s="84" t="s">
        <v>3643</v>
      </c>
      <c r="G158" s="84" t="s">
        <v>3644</v>
      </c>
      <c r="H158" s="84" t="s">
        <v>87</v>
      </c>
      <c r="I158" s="88">
        <v>300</v>
      </c>
    </row>
    <row r="159" spans="4:9">
      <c r="D159" s="84">
        <v>1000002547</v>
      </c>
      <c r="E159" s="91" t="s">
        <v>3121</v>
      </c>
      <c r="F159" s="84" t="s">
        <v>3643</v>
      </c>
      <c r="G159" s="84" t="s">
        <v>3645</v>
      </c>
      <c r="H159" s="84" t="s">
        <v>87</v>
      </c>
      <c r="I159" s="88">
        <v>0</v>
      </c>
    </row>
    <row r="160" spans="4:9">
      <c r="D160" s="84">
        <v>1000003877</v>
      </c>
      <c r="E160" s="91" t="s">
        <v>3137</v>
      </c>
      <c r="F160" s="84" t="s">
        <v>3643</v>
      </c>
      <c r="G160" s="84" t="s">
        <v>3644</v>
      </c>
      <c r="H160" s="84" t="s">
        <v>87</v>
      </c>
      <c r="I160" s="88">
        <v>200</v>
      </c>
    </row>
    <row r="161" spans="4:9">
      <c r="D161" s="84">
        <v>1000001174</v>
      </c>
      <c r="E161" s="91" t="s">
        <v>3262</v>
      </c>
      <c r="F161" s="84" t="s">
        <v>3649</v>
      </c>
      <c r="G161" s="84" t="s">
        <v>3650</v>
      </c>
      <c r="H161" s="84" t="s">
        <v>99</v>
      </c>
      <c r="I161" s="88">
        <v>30</v>
      </c>
    </row>
    <row r="162" spans="4:9">
      <c r="D162" s="84">
        <v>1000001186</v>
      </c>
      <c r="E162" s="91" t="s">
        <v>3266</v>
      </c>
      <c r="F162" s="84" t="s">
        <v>3649</v>
      </c>
      <c r="G162" s="84" t="s">
        <v>3651</v>
      </c>
      <c r="H162" s="84" t="s">
        <v>99</v>
      </c>
      <c r="I162" s="88">
        <v>55</v>
      </c>
    </row>
    <row r="163" spans="4:9">
      <c r="D163" s="84">
        <v>1000002030</v>
      </c>
      <c r="E163" s="91" t="s">
        <v>3276</v>
      </c>
      <c r="F163" s="84" t="s">
        <v>3649</v>
      </c>
      <c r="G163" s="84" t="s">
        <v>3650</v>
      </c>
      <c r="H163" s="84" t="s">
        <v>99</v>
      </c>
      <c r="I163" s="88">
        <v>160</v>
      </c>
    </row>
    <row r="164" spans="4:9">
      <c r="D164" s="84">
        <v>1000001165</v>
      </c>
      <c r="E164" s="91" t="s">
        <v>3264</v>
      </c>
      <c r="F164" s="84" t="s">
        <v>3649</v>
      </c>
      <c r="G164" s="84" t="s">
        <v>3651</v>
      </c>
      <c r="H164" s="84" t="s">
        <v>99</v>
      </c>
      <c r="I164" s="88">
        <v>135</v>
      </c>
    </row>
    <row r="165" spans="4:9">
      <c r="D165" s="84">
        <v>1000001168</v>
      </c>
      <c r="E165" s="91" t="s">
        <v>3652</v>
      </c>
      <c r="F165" s="84" t="s">
        <v>3649</v>
      </c>
      <c r="G165" s="84" t="s">
        <v>3651</v>
      </c>
      <c r="H165" s="84" t="s">
        <v>99</v>
      </c>
      <c r="I165" s="88">
        <v>0</v>
      </c>
    </row>
    <row r="166" spans="4:9">
      <c r="D166" s="84">
        <v>1000001181</v>
      </c>
      <c r="E166" s="91" t="s">
        <v>3254</v>
      </c>
      <c r="F166" s="84" t="s">
        <v>3649</v>
      </c>
      <c r="G166" s="84" t="s">
        <v>3651</v>
      </c>
      <c r="H166" s="84" t="s">
        <v>99</v>
      </c>
      <c r="I166" s="88">
        <v>25</v>
      </c>
    </row>
    <row r="167" spans="4:9">
      <c r="D167" s="84">
        <v>1000001183</v>
      </c>
      <c r="E167" s="91" t="s">
        <v>3268</v>
      </c>
      <c r="F167" s="84" t="s">
        <v>3649</v>
      </c>
      <c r="G167" s="84" t="s">
        <v>3651</v>
      </c>
      <c r="H167" s="84" t="s">
        <v>99</v>
      </c>
      <c r="I167" s="88">
        <v>125</v>
      </c>
    </row>
    <row r="168" spans="4:9">
      <c r="D168" s="84">
        <v>1000002085</v>
      </c>
      <c r="E168" s="91" t="s">
        <v>3519</v>
      </c>
      <c r="F168" s="84" t="s">
        <v>3649</v>
      </c>
      <c r="G168" s="84" t="s">
        <v>3651</v>
      </c>
      <c r="H168" s="84" t="s">
        <v>99</v>
      </c>
      <c r="I168" s="88">
        <v>0</v>
      </c>
    </row>
    <row r="169" spans="4:9">
      <c r="D169" s="84">
        <v>1000002518</v>
      </c>
      <c r="E169" s="91" t="s">
        <v>3653</v>
      </c>
      <c r="F169" s="84" t="s">
        <v>3649</v>
      </c>
      <c r="G169" s="84" t="s">
        <v>3651</v>
      </c>
      <c r="H169" s="84" t="s">
        <v>99</v>
      </c>
      <c r="I169" s="88">
        <v>25</v>
      </c>
    </row>
    <row r="170" spans="4:9">
      <c r="D170" s="84">
        <v>1000002774</v>
      </c>
      <c r="E170" s="91" t="s">
        <v>3286</v>
      </c>
      <c r="F170" s="84" t="s">
        <v>3649</v>
      </c>
      <c r="G170" s="84" t="s">
        <v>3651</v>
      </c>
      <c r="H170" s="84" t="s">
        <v>99</v>
      </c>
      <c r="I170" s="88">
        <v>50</v>
      </c>
    </row>
    <row r="171" spans="4:9">
      <c r="D171" s="84">
        <v>1000003323</v>
      </c>
      <c r="E171" s="91" t="s">
        <v>3290</v>
      </c>
      <c r="F171" s="84" t="s">
        <v>3649</v>
      </c>
      <c r="G171" s="84" t="s">
        <v>3651</v>
      </c>
      <c r="H171" s="84" t="s">
        <v>99</v>
      </c>
      <c r="I171" s="88">
        <v>0</v>
      </c>
    </row>
    <row r="172" spans="4:9">
      <c r="D172" s="84">
        <v>1000001177</v>
      </c>
      <c r="E172" s="91" t="s">
        <v>3252</v>
      </c>
      <c r="F172" s="84" t="s">
        <v>3649</v>
      </c>
      <c r="G172" s="84" t="s">
        <v>3650</v>
      </c>
      <c r="H172" s="84" t="s">
        <v>99</v>
      </c>
      <c r="I172" s="88">
        <v>75</v>
      </c>
    </row>
    <row r="173" spans="4:9">
      <c r="D173" s="84">
        <v>1000001178</v>
      </c>
      <c r="E173" s="91" t="s">
        <v>3260</v>
      </c>
      <c r="F173" s="84" t="s">
        <v>3649</v>
      </c>
      <c r="G173" s="84" t="s">
        <v>3650</v>
      </c>
      <c r="H173" s="84" t="s">
        <v>99</v>
      </c>
      <c r="I173" s="88">
        <v>25</v>
      </c>
    </row>
    <row r="174" spans="4:9">
      <c r="D174" s="84">
        <v>1000001988</v>
      </c>
      <c r="E174" s="91" t="s">
        <v>3272</v>
      </c>
      <c r="F174" s="84" t="s">
        <v>3649</v>
      </c>
      <c r="G174" s="84" t="s">
        <v>3650</v>
      </c>
      <c r="H174" s="84" t="s">
        <v>99</v>
      </c>
      <c r="I174" s="88">
        <v>0</v>
      </c>
    </row>
    <row r="175" spans="4:9">
      <c r="D175" s="84">
        <v>1000002525</v>
      </c>
      <c r="E175" s="91" t="s">
        <v>3654</v>
      </c>
      <c r="F175" s="84" t="s">
        <v>3649</v>
      </c>
      <c r="G175" s="84" t="s">
        <v>3650</v>
      </c>
      <c r="H175" s="84" t="s">
        <v>99</v>
      </c>
      <c r="I175" s="88">
        <v>0</v>
      </c>
    </row>
    <row r="176" spans="4:9">
      <c r="D176" s="84">
        <v>1000002546</v>
      </c>
      <c r="E176" s="91" t="s">
        <v>3284</v>
      </c>
      <c r="F176" s="84" t="s">
        <v>3649</v>
      </c>
      <c r="G176" s="84" t="s">
        <v>3650</v>
      </c>
      <c r="H176" s="84" t="s">
        <v>99</v>
      </c>
      <c r="I176" s="88">
        <v>25</v>
      </c>
    </row>
    <row r="177" spans="4:9">
      <c r="D177" s="84">
        <v>1000003771</v>
      </c>
      <c r="E177" s="91" t="s">
        <v>3655</v>
      </c>
      <c r="F177" s="84" t="s">
        <v>3649</v>
      </c>
      <c r="G177" s="84" t="s">
        <v>3650</v>
      </c>
      <c r="H177" s="84" t="s">
        <v>99</v>
      </c>
      <c r="I177" s="88">
        <v>0</v>
      </c>
    </row>
    <row r="178" spans="4:9">
      <c r="D178" s="84">
        <v>1000003772</v>
      </c>
      <c r="E178" s="91" t="s">
        <v>3292</v>
      </c>
      <c r="F178" s="84" t="s">
        <v>3649</v>
      </c>
      <c r="G178" s="84" t="s">
        <v>3650</v>
      </c>
      <c r="H178" s="84" t="s">
        <v>99</v>
      </c>
      <c r="I178" s="88">
        <v>15</v>
      </c>
    </row>
    <row r="179" spans="4:9">
      <c r="D179" s="84">
        <v>1000003833</v>
      </c>
      <c r="E179" s="91" t="s">
        <v>3294</v>
      </c>
      <c r="F179" s="84" t="s">
        <v>3649</v>
      </c>
      <c r="G179" s="84" t="s">
        <v>3650</v>
      </c>
      <c r="H179" s="84" t="s">
        <v>99</v>
      </c>
      <c r="I179" s="88">
        <v>25</v>
      </c>
    </row>
    <row r="180" spans="4:9">
      <c r="D180" s="84">
        <v>1000001986</v>
      </c>
      <c r="E180" s="91" t="s">
        <v>3656</v>
      </c>
      <c r="F180" s="84" t="s">
        <v>3649</v>
      </c>
      <c r="G180" s="84" t="s">
        <v>3651</v>
      </c>
      <c r="H180" s="84" t="s">
        <v>99</v>
      </c>
      <c r="I180" s="88">
        <v>0</v>
      </c>
    </row>
    <row r="181" spans="4:9">
      <c r="D181" s="84">
        <v>1000002013</v>
      </c>
      <c r="E181" s="91" t="s">
        <v>3274</v>
      </c>
      <c r="F181" s="84" t="s">
        <v>3649</v>
      </c>
      <c r="G181" s="84" t="s">
        <v>3651</v>
      </c>
      <c r="H181" s="84" t="s">
        <v>99</v>
      </c>
      <c r="I181" s="88">
        <v>25</v>
      </c>
    </row>
    <row r="182" spans="4:9">
      <c r="D182" s="84">
        <v>1000002064</v>
      </c>
      <c r="E182" s="91" t="s">
        <v>3280</v>
      </c>
      <c r="F182" s="84" t="s">
        <v>3649</v>
      </c>
      <c r="G182" s="84" t="s">
        <v>3651</v>
      </c>
      <c r="H182" s="84" t="s">
        <v>99</v>
      </c>
      <c r="I182" s="88">
        <v>225</v>
      </c>
    </row>
    <row r="183" spans="4:9">
      <c r="D183" s="84">
        <v>1000003311</v>
      </c>
      <c r="E183" s="91" t="s">
        <v>3288</v>
      </c>
      <c r="F183" s="84" t="s">
        <v>3649</v>
      </c>
      <c r="G183" s="84" t="s">
        <v>3651</v>
      </c>
      <c r="H183" s="84" t="s">
        <v>99</v>
      </c>
      <c r="I183" s="88">
        <v>0</v>
      </c>
    </row>
    <row r="184" spans="4:9">
      <c r="D184" s="84">
        <v>1000001170</v>
      </c>
      <c r="E184" s="91" t="s">
        <v>3256</v>
      </c>
      <c r="F184" s="84" t="s">
        <v>3649</v>
      </c>
      <c r="G184" s="84" t="s">
        <v>3650</v>
      </c>
      <c r="H184" s="84" t="s">
        <v>99</v>
      </c>
      <c r="I184" s="88">
        <v>175</v>
      </c>
    </row>
    <row r="185" spans="4:9">
      <c r="D185" s="84">
        <v>1000001827</v>
      </c>
      <c r="E185" s="91" t="s">
        <v>3270</v>
      </c>
      <c r="F185" s="84" t="s">
        <v>3649</v>
      </c>
      <c r="G185" s="84" t="s">
        <v>3650</v>
      </c>
      <c r="H185" s="84" t="s">
        <v>99</v>
      </c>
      <c r="I185" s="88">
        <v>30</v>
      </c>
    </row>
    <row r="186" spans="4:9">
      <c r="D186" s="84">
        <v>1000002070</v>
      </c>
      <c r="E186" s="91" t="s">
        <v>3282</v>
      </c>
      <c r="F186" s="84" t="s">
        <v>3649</v>
      </c>
      <c r="G186" s="84" t="s">
        <v>3650</v>
      </c>
      <c r="H186" s="84" t="s">
        <v>99</v>
      </c>
      <c r="I186" s="88">
        <v>200</v>
      </c>
    </row>
    <row r="187" spans="4:9">
      <c r="D187" s="84">
        <v>1000002075</v>
      </c>
      <c r="E187" s="91" t="s">
        <v>3278</v>
      </c>
      <c r="F187" s="84" t="s">
        <v>3649</v>
      </c>
      <c r="G187" s="84" t="s">
        <v>3650</v>
      </c>
      <c r="H187" s="84" t="s">
        <v>99</v>
      </c>
      <c r="I187" s="88">
        <v>25</v>
      </c>
    </row>
    <row r="188" spans="4:9">
      <c r="D188" s="84">
        <v>1000002559</v>
      </c>
      <c r="E188" s="91" t="s">
        <v>3250</v>
      </c>
      <c r="F188" s="84" t="s">
        <v>3649</v>
      </c>
      <c r="G188" s="84" t="s">
        <v>3650</v>
      </c>
      <c r="H188" s="84" t="s">
        <v>99</v>
      </c>
      <c r="I188" s="88">
        <v>25</v>
      </c>
    </row>
    <row r="189" spans="4:9">
      <c r="D189" s="84">
        <v>1000003965</v>
      </c>
      <c r="E189" s="91" t="s">
        <v>3296</v>
      </c>
      <c r="F189" s="84" t="s">
        <v>3649</v>
      </c>
      <c r="G189" s="84" t="s">
        <v>3651</v>
      </c>
      <c r="H189" s="84" t="s">
        <v>99</v>
      </c>
      <c r="I189" s="88">
        <v>25</v>
      </c>
    </row>
    <row r="190" spans="4:9">
      <c r="D190" s="84">
        <v>1000001419</v>
      </c>
      <c r="E190" s="91" t="s">
        <v>2728</v>
      </c>
      <c r="F190" s="84" t="s">
        <v>3657</v>
      </c>
      <c r="G190" s="84" t="s">
        <v>3658</v>
      </c>
      <c r="H190" s="84" t="s">
        <v>3659</v>
      </c>
      <c r="I190" s="88">
        <v>350</v>
      </c>
    </row>
    <row r="191" spans="4:9">
      <c r="D191" s="84">
        <v>1000001355</v>
      </c>
      <c r="E191" s="91" t="s">
        <v>3033</v>
      </c>
      <c r="F191" s="84" t="s">
        <v>3657</v>
      </c>
      <c r="G191" s="84" t="s">
        <v>3660</v>
      </c>
      <c r="H191" s="84" t="s">
        <v>3659</v>
      </c>
      <c r="I191" s="88">
        <v>105</v>
      </c>
    </row>
    <row r="192" spans="4:9">
      <c r="D192" s="84">
        <v>1000003428</v>
      </c>
      <c r="E192" s="91" t="s">
        <v>3661</v>
      </c>
      <c r="F192" s="84" t="s">
        <v>3657</v>
      </c>
      <c r="G192" s="84" t="s">
        <v>3658</v>
      </c>
      <c r="H192" s="84" t="s">
        <v>3659</v>
      </c>
      <c r="I192" s="88">
        <v>0</v>
      </c>
    </row>
    <row r="193" spans="4:9">
      <c r="D193" s="84">
        <v>1000004037</v>
      </c>
      <c r="E193" s="91" t="s">
        <v>3060</v>
      </c>
      <c r="F193" s="84" t="s">
        <v>3657</v>
      </c>
      <c r="G193" s="84" t="s">
        <v>3660</v>
      </c>
      <c r="H193" s="84" t="s">
        <v>3659</v>
      </c>
      <c r="I193" s="88">
        <v>0</v>
      </c>
    </row>
    <row r="194" spans="4:9">
      <c r="D194" s="84">
        <v>1000003173</v>
      </c>
      <c r="E194" s="91" t="s">
        <v>2789</v>
      </c>
      <c r="F194" s="84" t="s">
        <v>3662</v>
      </c>
      <c r="G194" s="84" t="s">
        <v>3663</v>
      </c>
      <c r="H194" s="84" t="s">
        <v>71</v>
      </c>
      <c r="I194" s="88">
        <v>0</v>
      </c>
    </row>
    <row r="195" spans="4:9">
      <c r="D195" s="84">
        <v>1000001878</v>
      </c>
      <c r="E195" s="91" t="s">
        <v>2825</v>
      </c>
      <c r="F195" s="84" t="s">
        <v>3664</v>
      </c>
      <c r="G195" s="84" t="s">
        <v>3665</v>
      </c>
      <c r="H195" s="84" t="s">
        <v>76</v>
      </c>
      <c r="I195" s="88">
        <v>12</v>
      </c>
    </row>
    <row r="196" spans="4:9">
      <c r="D196" s="84">
        <v>1000002780</v>
      </c>
      <c r="E196" s="91" t="s">
        <v>3666</v>
      </c>
      <c r="F196" s="84" t="s">
        <v>3664</v>
      </c>
      <c r="G196" s="84" t="s">
        <v>3665</v>
      </c>
      <c r="H196" s="84" t="s">
        <v>76</v>
      </c>
      <c r="I196" s="88">
        <v>0</v>
      </c>
    </row>
    <row r="197" spans="4:9">
      <c r="D197" s="84">
        <v>1000001446</v>
      </c>
      <c r="E197" s="91" t="s">
        <v>2732</v>
      </c>
      <c r="F197" s="84" t="s">
        <v>3657</v>
      </c>
      <c r="G197" s="84" t="s">
        <v>3658</v>
      </c>
      <c r="H197" s="84" t="s">
        <v>3659</v>
      </c>
      <c r="I197" s="88">
        <v>410</v>
      </c>
    </row>
    <row r="198" spans="4:9">
      <c r="D198" s="84">
        <v>1000001366</v>
      </c>
      <c r="E198" s="91" t="s">
        <v>3587</v>
      </c>
      <c r="F198" s="84" t="s">
        <v>3657</v>
      </c>
      <c r="G198" s="84" t="s">
        <v>3667</v>
      </c>
      <c r="H198" s="84" t="s">
        <v>3659</v>
      </c>
      <c r="I198" s="88">
        <v>0</v>
      </c>
    </row>
    <row r="199" spans="4:9">
      <c r="D199" s="84">
        <v>1000003633</v>
      </c>
      <c r="E199" s="91" t="s">
        <v>2839</v>
      </c>
      <c r="F199" s="84" t="s">
        <v>3664</v>
      </c>
      <c r="G199" s="84" t="s">
        <v>3668</v>
      </c>
      <c r="H199" s="84" t="s">
        <v>76</v>
      </c>
      <c r="I199" s="88">
        <v>100</v>
      </c>
    </row>
    <row r="200" spans="4:9">
      <c r="D200" s="84">
        <v>1000001901</v>
      </c>
      <c r="E200" s="91" t="s">
        <v>2827</v>
      </c>
      <c r="F200" s="84" t="s">
        <v>3664</v>
      </c>
      <c r="G200" s="84" t="s">
        <v>3668</v>
      </c>
      <c r="H200" s="84" t="s">
        <v>76</v>
      </c>
      <c r="I200" s="88">
        <v>160</v>
      </c>
    </row>
    <row r="201" spans="4:9">
      <c r="D201" s="84">
        <v>1000004007</v>
      </c>
      <c r="E201" s="91" t="s">
        <v>2690</v>
      </c>
      <c r="F201" s="84" t="s">
        <v>3662</v>
      </c>
      <c r="G201" s="84" t="s">
        <v>3669</v>
      </c>
      <c r="H201" s="84" t="s">
        <v>71</v>
      </c>
      <c r="I201" s="88">
        <v>130</v>
      </c>
    </row>
    <row r="202" spans="4:9">
      <c r="D202" s="84">
        <v>1000001361</v>
      </c>
      <c r="E202" s="91" t="s">
        <v>3013</v>
      </c>
      <c r="F202" s="84" t="s">
        <v>3664</v>
      </c>
      <c r="G202" s="84" t="s">
        <v>3665</v>
      </c>
      <c r="H202" s="84" t="s">
        <v>76</v>
      </c>
      <c r="I202" s="88">
        <v>550</v>
      </c>
    </row>
    <row r="203" spans="4:9">
      <c r="D203" s="84">
        <v>1000002808</v>
      </c>
      <c r="E203" s="91" t="s">
        <v>2702</v>
      </c>
      <c r="F203" s="84" t="s">
        <v>3657</v>
      </c>
      <c r="G203" s="84" t="s">
        <v>3658</v>
      </c>
      <c r="H203" s="84" t="s">
        <v>3659</v>
      </c>
      <c r="I203" s="88">
        <v>1200</v>
      </c>
    </row>
    <row r="204" spans="4:9">
      <c r="D204" s="84">
        <v>1000003425</v>
      </c>
      <c r="E204" s="91" t="s">
        <v>3025</v>
      </c>
      <c r="F204" s="84" t="s">
        <v>3657</v>
      </c>
      <c r="G204" s="84" t="s">
        <v>3667</v>
      </c>
      <c r="H204" s="84" t="s">
        <v>3659</v>
      </c>
      <c r="I204" s="88">
        <v>700</v>
      </c>
    </row>
    <row r="205" spans="4:9">
      <c r="D205" s="84">
        <v>1000001449</v>
      </c>
      <c r="E205" s="91" t="s">
        <v>2734</v>
      </c>
      <c r="F205" s="84" t="s">
        <v>3662</v>
      </c>
      <c r="G205" s="84" t="s">
        <v>3663</v>
      </c>
      <c r="H205" s="84" t="s">
        <v>71</v>
      </c>
      <c r="I205" s="88">
        <v>20</v>
      </c>
    </row>
    <row r="206" spans="4:9">
      <c r="D206" s="84">
        <v>1000002659</v>
      </c>
      <c r="E206" s="91" t="s">
        <v>2811</v>
      </c>
      <c r="F206" s="84" t="s">
        <v>3664</v>
      </c>
      <c r="G206" s="84" t="s">
        <v>3665</v>
      </c>
      <c r="H206" s="84" t="s">
        <v>76</v>
      </c>
      <c r="I206" s="88">
        <v>20</v>
      </c>
    </row>
    <row r="207" spans="4:9">
      <c r="D207" s="84">
        <v>1000002795</v>
      </c>
      <c r="E207" s="91" t="s">
        <v>2782</v>
      </c>
      <c r="F207" s="84" t="s">
        <v>3662</v>
      </c>
      <c r="G207" s="84" t="s">
        <v>3670</v>
      </c>
      <c r="H207" s="84" t="s">
        <v>71</v>
      </c>
      <c r="I207" s="88">
        <v>130</v>
      </c>
    </row>
    <row r="208" spans="4:9">
      <c r="D208" s="84">
        <v>1000004035</v>
      </c>
      <c r="E208" s="91" t="s">
        <v>2692</v>
      </c>
      <c r="F208" s="84" t="s">
        <v>3662</v>
      </c>
      <c r="G208" s="84" t="s">
        <v>3669</v>
      </c>
      <c r="H208" s="84" t="s">
        <v>71</v>
      </c>
      <c r="I208" s="88">
        <v>120</v>
      </c>
    </row>
    <row r="209" spans="4:9">
      <c r="D209" s="84">
        <v>1000001259</v>
      </c>
      <c r="E209" s="91" t="s">
        <v>1439</v>
      </c>
      <c r="F209" s="84" t="s">
        <v>70</v>
      </c>
      <c r="G209" s="84" t="s">
        <v>77</v>
      </c>
      <c r="H209" s="84" t="s">
        <v>3671</v>
      </c>
      <c r="I209" s="88">
        <v>150</v>
      </c>
    </row>
    <row r="210" spans="4:9">
      <c r="D210" s="84">
        <v>1000001246</v>
      </c>
      <c r="E210" s="91" t="s">
        <v>2616</v>
      </c>
      <c r="F210" s="84" t="s">
        <v>70</v>
      </c>
      <c r="G210" s="84" t="s">
        <v>3672</v>
      </c>
      <c r="H210" s="84" t="s">
        <v>3671</v>
      </c>
      <c r="I210" s="88">
        <v>50</v>
      </c>
    </row>
    <row r="211" spans="4:9">
      <c r="D211" s="84">
        <v>1000002781</v>
      </c>
      <c r="E211" s="91" t="s">
        <v>2833</v>
      </c>
      <c r="F211" s="84" t="s">
        <v>3664</v>
      </c>
      <c r="G211" s="84" t="s">
        <v>3665</v>
      </c>
      <c r="H211" s="84" t="s">
        <v>76</v>
      </c>
      <c r="I211" s="88">
        <v>12</v>
      </c>
    </row>
    <row r="212" spans="4:9">
      <c r="D212" s="84">
        <v>1000002982</v>
      </c>
      <c r="E212" s="91" t="s">
        <v>2642</v>
      </c>
      <c r="F212" s="84" t="s">
        <v>70</v>
      </c>
      <c r="G212" s="84" t="s">
        <v>3672</v>
      </c>
      <c r="H212" s="84" t="s">
        <v>3671</v>
      </c>
      <c r="I212" s="88">
        <v>110</v>
      </c>
    </row>
    <row r="213" spans="4:9">
      <c r="D213" s="84">
        <v>1000003730</v>
      </c>
      <c r="E213" s="91" t="s">
        <v>2801</v>
      </c>
      <c r="F213" s="84" t="s">
        <v>3662</v>
      </c>
      <c r="G213" s="84" t="s">
        <v>3663</v>
      </c>
      <c r="H213" s="84" t="s">
        <v>71</v>
      </c>
      <c r="I213" s="88">
        <v>125</v>
      </c>
    </row>
    <row r="214" spans="4:9">
      <c r="D214" s="84">
        <v>1000001236</v>
      </c>
      <c r="E214" s="91" t="s">
        <v>2589</v>
      </c>
      <c r="F214" s="84" t="s">
        <v>70</v>
      </c>
      <c r="G214" s="84" t="s">
        <v>77</v>
      </c>
      <c r="H214" s="84" t="s">
        <v>3671</v>
      </c>
      <c r="I214" s="88">
        <v>640</v>
      </c>
    </row>
    <row r="215" spans="4:9">
      <c r="D215" s="84">
        <v>1000001384</v>
      </c>
      <c r="E215" s="91" t="s">
        <v>3007</v>
      </c>
      <c r="F215" s="84" t="s">
        <v>3657</v>
      </c>
      <c r="G215" s="84" t="s">
        <v>3667</v>
      </c>
      <c r="H215" s="84" t="s">
        <v>3659</v>
      </c>
      <c r="I215" s="88">
        <v>4535</v>
      </c>
    </row>
    <row r="216" spans="4:9">
      <c r="D216" s="84">
        <v>1000001352</v>
      </c>
      <c r="E216" s="91" t="s">
        <v>3035</v>
      </c>
      <c r="F216" s="84" t="s">
        <v>3657</v>
      </c>
      <c r="G216" s="84" t="s">
        <v>3660</v>
      </c>
      <c r="H216" s="84" t="s">
        <v>3659</v>
      </c>
      <c r="I216" s="88">
        <v>750</v>
      </c>
    </row>
    <row r="217" spans="4:9">
      <c r="D217" s="84">
        <v>1000001887</v>
      </c>
      <c r="E217" s="91" t="s">
        <v>2817</v>
      </c>
      <c r="F217" s="84" t="s">
        <v>3664</v>
      </c>
      <c r="G217" s="84" t="s">
        <v>3668</v>
      </c>
      <c r="H217" s="84" t="s">
        <v>76</v>
      </c>
      <c r="I217" s="88">
        <v>151</v>
      </c>
    </row>
    <row r="218" spans="4:9">
      <c r="D218" s="84">
        <v>1000001377</v>
      </c>
      <c r="E218" s="91" t="s">
        <v>2758</v>
      </c>
      <c r="F218" s="84" t="s">
        <v>3657</v>
      </c>
      <c r="G218" s="84" t="s">
        <v>3658</v>
      </c>
      <c r="H218" s="84" t="s">
        <v>3659</v>
      </c>
      <c r="I218" s="88">
        <v>1900</v>
      </c>
    </row>
    <row r="219" spans="4:9">
      <c r="D219" s="84">
        <v>1000003529</v>
      </c>
      <c r="E219" s="91" t="s">
        <v>2799</v>
      </c>
      <c r="F219" s="84" t="s">
        <v>3662</v>
      </c>
      <c r="G219" s="84" t="s">
        <v>3670</v>
      </c>
      <c r="H219" s="84" t="s">
        <v>71</v>
      </c>
      <c r="I219" s="88">
        <v>24</v>
      </c>
    </row>
    <row r="220" spans="4:9">
      <c r="D220" s="84">
        <v>1000004003</v>
      </c>
      <c r="E220" s="91" t="s">
        <v>3058</v>
      </c>
      <c r="F220" s="84" t="s">
        <v>3657</v>
      </c>
      <c r="G220" s="84" t="s">
        <v>3660</v>
      </c>
      <c r="H220" s="84" t="s">
        <v>3659</v>
      </c>
      <c r="I220" s="88">
        <v>100</v>
      </c>
    </row>
    <row r="221" spans="4:9">
      <c r="D221" s="84">
        <v>1000004069</v>
      </c>
      <c r="E221" s="91" t="s">
        <v>2694</v>
      </c>
      <c r="F221" s="84" t="s">
        <v>3662</v>
      </c>
      <c r="G221" s="84" t="s">
        <v>3673</v>
      </c>
      <c r="H221" s="84" t="s">
        <v>71</v>
      </c>
      <c r="I221" s="88">
        <v>24</v>
      </c>
    </row>
    <row r="222" spans="4:9">
      <c r="D222" s="84">
        <v>1000001892</v>
      </c>
      <c r="E222" s="91" t="s">
        <v>2819</v>
      </c>
      <c r="F222" s="84" t="s">
        <v>3664</v>
      </c>
      <c r="G222" s="84" t="s">
        <v>3665</v>
      </c>
      <c r="H222" s="84" t="s">
        <v>76</v>
      </c>
      <c r="I222" s="88">
        <v>130</v>
      </c>
    </row>
    <row r="223" spans="4:9">
      <c r="D223" s="84">
        <v>1000001244</v>
      </c>
      <c r="E223" s="91" t="s">
        <v>2601</v>
      </c>
      <c r="F223" s="84" t="s">
        <v>70</v>
      </c>
      <c r="G223" s="84" t="s">
        <v>77</v>
      </c>
      <c r="H223" s="84" t="s">
        <v>3671</v>
      </c>
      <c r="I223" s="88">
        <v>30</v>
      </c>
    </row>
    <row r="224" spans="4:9">
      <c r="D224" s="84">
        <v>1000003723</v>
      </c>
      <c r="E224" s="91" t="s">
        <v>2650</v>
      </c>
      <c r="F224" s="84" t="s">
        <v>70</v>
      </c>
      <c r="G224" s="84" t="s">
        <v>77</v>
      </c>
      <c r="H224" s="84" t="s">
        <v>3671</v>
      </c>
      <c r="I224" s="88">
        <v>60</v>
      </c>
    </row>
    <row r="225" spans="4:9">
      <c r="D225" s="84">
        <v>1000001144</v>
      </c>
      <c r="E225" s="91" t="s">
        <v>2664</v>
      </c>
      <c r="F225" s="84" t="s">
        <v>3662</v>
      </c>
      <c r="G225" s="84" t="s">
        <v>3673</v>
      </c>
      <c r="H225" s="84" t="s">
        <v>71</v>
      </c>
      <c r="I225" s="88">
        <v>2000</v>
      </c>
    </row>
    <row r="226" spans="4:9">
      <c r="D226" s="84">
        <v>1000001357</v>
      </c>
      <c r="E226" s="91" t="s">
        <v>3037</v>
      </c>
      <c r="F226" s="84" t="s">
        <v>3657</v>
      </c>
      <c r="G226" s="84" t="s">
        <v>3660</v>
      </c>
      <c r="H226" s="84" t="s">
        <v>3659</v>
      </c>
      <c r="I226" s="88">
        <v>100</v>
      </c>
    </row>
    <row r="227" spans="4:9">
      <c r="D227" s="84">
        <v>1000001265</v>
      </c>
      <c r="E227" s="91" t="s">
        <v>2624</v>
      </c>
      <c r="F227" s="84" t="s">
        <v>70</v>
      </c>
      <c r="G227" s="84" t="s">
        <v>3672</v>
      </c>
      <c r="H227" s="84" t="s">
        <v>3671</v>
      </c>
      <c r="I227" s="88">
        <v>740</v>
      </c>
    </row>
    <row r="228" spans="4:9">
      <c r="D228" s="84">
        <v>1000003898</v>
      </c>
      <c r="E228" s="91" t="s">
        <v>2805</v>
      </c>
      <c r="F228" s="84" t="s">
        <v>3662</v>
      </c>
      <c r="G228" s="84" t="s">
        <v>3670</v>
      </c>
      <c r="H228" s="84" t="s">
        <v>71</v>
      </c>
      <c r="I228" s="88">
        <v>800</v>
      </c>
    </row>
    <row r="229" spans="4:9">
      <c r="D229" s="84">
        <v>1000001225</v>
      </c>
      <c r="E229" s="91" t="s">
        <v>2571</v>
      </c>
      <c r="F229" s="84" t="s">
        <v>70</v>
      </c>
      <c r="G229" s="84" t="s">
        <v>77</v>
      </c>
      <c r="H229" s="84" t="s">
        <v>3671</v>
      </c>
      <c r="I229" s="88">
        <v>680</v>
      </c>
    </row>
    <row r="230" spans="4:9">
      <c r="D230" s="84">
        <v>1000001261</v>
      </c>
      <c r="E230" s="91" t="s">
        <v>2630</v>
      </c>
      <c r="F230" s="84" t="s">
        <v>70</v>
      </c>
      <c r="G230" s="84" t="s">
        <v>3672</v>
      </c>
      <c r="H230" s="84" t="s">
        <v>3671</v>
      </c>
      <c r="I230" s="88">
        <v>50</v>
      </c>
    </row>
    <row r="231" spans="4:9">
      <c r="D231" s="84">
        <v>1000001371</v>
      </c>
      <c r="E231" s="91" t="s">
        <v>3045</v>
      </c>
      <c r="F231" s="84" t="s">
        <v>3657</v>
      </c>
      <c r="G231" s="84" t="s">
        <v>3660</v>
      </c>
      <c r="H231" s="84" t="s">
        <v>3659</v>
      </c>
      <c r="I231" s="88">
        <v>100</v>
      </c>
    </row>
    <row r="232" spans="4:9">
      <c r="D232" s="84">
        <v>1000001425</v>
      </c>
      <c r="E232" s="91" t="s">
        <v>2750</v>
      </c>
      <c r="F232" s="84" t="s">
        <v>3662</v>
      </c>
      <c r="G232" s="84" t="s">
        <v>3663</v>
      </c>
      <c r="H232" s="84" t="s">
        <v>71</v>
      </c>
      <c r="I232" s="88">
        <v>70</v>
      </c>
    </row>
    <row r="233" spans="4:9">
      <c r="D233" s="84">
        <v>1000001420</v>
      </c>
      <c r="E233" s="91" t="s">
        <v>3009</v>
      </c>
      <c r="F233" s="84" t="s">
        <v>3657</v>
      </c>
      <c r="G233" s="84" t="s">
        <v>3667</v>
      </c>
      <c r="H233" s="84" t="s">
        <v>3659</v>
      </c>
      <c r="I233" s="88">
        <v>800</v>
      </c>
    </row>
    <row r="234" spans="4:9">
      <c r="D234" s="84">
        <v>1000001231</v>
      </c>
      <c r="E234" s="91" t="s">
        <v>2587</v>
      </c>
      <c r="F234" s="84" t="s">
        <v>70</v>
      </c>
      <c r="G234" s="84" t="s">
        <v>77</v>
      </c>
      <c r="H234" s="84" t="s">
        <v>3671</v>
      </c>
      <c r="I234" s="88">
        <v>710</v>
      </c>
    </row>
    <row r="235" spans="4:9">
      <c r="D235" s="84">
        <v>1000002889</v>
      </c>
      <c r="E235" s="91" t="s">
        <v>2787</v>
      </c>
      <c r="F235" s="84" t="s">
        <v>3662</v>
      </c>
      <c r="G235" s="84" t="s">
        <v>3670</v>
      </c>
      <c r="H235" s="84" t="s">
        <v>71</v>
      </c>
      <c r="I235" s="88">
        <v>300</v>
      </c>
    </row>
    <row r="236" spans="4:9">
      <c r="D236" s="84">
        <v>1000001374</v>
      </c>
      <c r="E236" s="91" t="s">
        <v>3011</v>
      </c>
      <c r="F236" s="84" t="s">
        <v>3657</v>
      </c>
      <c r="G236" s="84" t="s">
        <v>3667</v>
      </c>
      <c r="H236" s="84" t="s">
        <v>3659</v>
      </c>
      <c r="I236" s="88">
        <v>100</v>
      </c>
    </row>
    <row r="237" spans="4:9">
      <c r="D237" s="84">
        <v>1000002673</v>
      </c>
      <c r="E237" s="91" t="s">
        <v>387</v>
      </c>
      <c r="F237" s="84" t="s">
        <v>3662</v>
      </c>
      <c r="G237" s="84" t="s">
        <v>3663</v>
      </c>
      <c r="H237" s="84" t="s">
        <v>71</v>
      </c>
      <c r="I237" s="88">
        <v>300</v>
      </c>
    </row>
    <row r="238" spans="4:9">
      <c r="D238" s="84">
        <v>1000001417</v>
      </c>
      <c r="E238" s="91" t="s">
        <v>3005</v>
      </c>
      <c r="F238" s="84" t="s">
        <v>3664</v>
      </c>
      <c r="G238" s="84" t="s">
        <v>3665</v>
      </c>
      <c r="H238" s="84" t="s">
        <v>76</v>
      </c>
      <c r="I238" s="88">
        <v>600</v>
      </c>
    </row>
    <row r="239" spans="4:9">
      <c r="D239" s="84">
        <v>1000001405</v>
      </c>
      <c r="E239" s="91" t="s">
        <v>2698</v>
      </c>
      <c r="F239" s="84" t="s">
        <v>3662</v>
      </c>
      <c r="G239" s="84" t="s">
        <v>3663</v>
      </c>
      <c r="H239" s="84" t="s">
        <v>71</v>
      </c>
      <c r="I239" s="88">
        <v>220</v>
      </c>
    </row>
    <row r="240" spans="4:9">
      <c r="D240" s="84">
        <v>1000001251</v>
      </c>
      <c r="E240" s="91" t="s">
        <v>2607</v>
      </c>
      <c r="F240" s="84" t="s">
        <v>70</v>
      </c>
      <c r="G240" s="84" t="s">
        <v>77</v>
      </c>
      <c r="H240" s="84" t="s">
        <v>3671</v>
      </c>
      <c r="I240" s="88">
        <v>850</v>
      </c>
    </row>
    <row r="241" spans="4:9">
      <c r="D241" s="84">
        <v>1000001234</v>
      </c>
      <c r="E241" s="91" t="s">
        <v>2573</v>
      </c>
      <c r="F241" s="84" t="s">
        <v>70</v>
      </c>
      <c r="G241" s="84" t="s">
        <v>77</v>
      </c>
      <c r="H241" s="84" t="s">
        <v>3671</v>
      </c>
      <c r="I241" s="88">
        <v>3280</v>
      </c>
    </row>
    <row r="242" spans="4:9">
      <c r="D242" s="84">
        <v>1000001147</v>
      </c>
      <c r="E242" s="91" t="s">
        <v>2668</v>
      </c>
      <c r="F242" s="84" t="s">
        <v>3662</v>
      </c>
      <c r="G242" s="84" t="s">
        <v>3673</v>
      </c>
      <c r="H242" s="84" t="s">
        <v>71</v>
      </c>
      <c r="I242" s="88">
        <v>80</v>
      </c>
    </row>
    <row r="243" spans="4:9">
      <c r="D243" s="84">
        <v>1000003869</v>
      </c>
      <c r="E243" s="91" t="s">
        <v>2803</v>
      </c>
      <c r="F243" s="84" t="s">
        <v>3662</v>
      </c>
      <c r="G243" s="84" t="s">
        <v>3663</v>
      </c>
      <c r="H243" s="84" t="s">
        <v>71</v>
      </c>
      <c r="I243" s="88">
        <v>50</v>
      </c>
    </row>
    <row r="244" spans="4:9">
      <c r="D244" s="84">
        <v>1000001148</v>
      </c>
      <c r="E244" s="91" t="s">
        <v>2676</v>
      </c>
      <c r="F244" s="84" t="s">
        <v>3662</v>
      </c>
      <c r="G244" s="84" t="s">
        <v>3673</v>
      </c>
      <c r="H244" s="84" t="s">
        <v>71</v>
      </c>
      <c r="I244" s="88">
        <v>170</v>
      </c>
    </row>
    <row r="245" spans="4:9">
      <c r="D245" s="84">
        <v>1000001224</v>
      </c>
      <c r="E245" s="91" t="s">
        <v>2583</v>
      </c>
      <c r="F245" s="84" t="s">
        <v>70</v>
      </c>
      <c r="G245" s="84" t="s">
        <v>3672</v>
      </c>
      <c r="H245" s="84" t="s">
        <v>3671</v>
      </c>
      <c r="I245" s="88">
        <v>2650</v>
      </c>
    </row>
    <row r="246" spans="4:9">
      <c r="D246" s="84">
        <v>1000001146</v>
      </c>
      <c r="E246" s="91" t="s">
        <v>2658</v>
      </c>
      <c r="F246" s="84" t="s">
        <v>3662</v>
      </c>
      <c r="G246" s="84" t="s">
        <v>3669</v>
      </c>
      <c r="H246" s="84" t="s">
        <v>71</v>
      </c>
      <c r="I246" s="88">
        <v>520</v>
      </c>
    </row>
    <row r="247" spans="4:9">
      <c r="D247" s="84">
        <v>1000001140</v>
      </c>
      <c r="E247" s="91" t="s">
        <v>2656</v>
      </c>
      <c r="F247" s="84" t="s">
        <v>3662</v>
      </c>
      <c r="G247" s="84" t="s">
        <v>3673</v>
      </c>
      <c r="H247" s="84" t="s">
        <v>71</v>
      </c>
      <c r="I247" s="88">
        <v>1600</v>
      </c>
    </row>
    <row r="248" spans="4:9">
      <c r="D248" s="84">
        <v>1000001245</v>
      </c>
      <c r="E248" s="91" t="s">
        <v>2614</v>
      </c>
      <c r="F248" s="84" t="s">
        <v>70</v>
      </c>
      <c r="G248" s="84" t="s">
        <v>77</v>
      </c>
      <c r="H248" s="84" t="s">
        <v>3671</v>
      </c>
      <c r="I248" s="88">
        <v>215</v>
      </c>
    </row>
    <row r="249" spans="4:9">
      <c r="D249" s="84">
        <v>1000001230</v>
      </c>
      <c r="E249" s="91" t="s">
        <v>2585</v>
      </c>
      <c r="F249" s="84" t="s">
        <v>70</v>
      </c>
      <c r="G249" s="84" t="s">
        <v>3672</v>
      </c>
      <c r="H249" s="84" t="s">
        <v>3671</v>
      </c>
      <c r="I249" s="88">
        <v>50</v>
      </c>
    </row>
    <row r="250" spans="4:9">
      <c r="D250" s="84">
        <v>1000001423</v>
      </c>
      <c r="E250" s="91" t="s">
        <v>2748</v>
      </c>
      <c r="F250" s="84" t="s">
        <v>3662</v>
      </c>
      <c r="G250" s="84" t="s">
        <v>3663</v>
      </c>
      <c r="H250" s="84" t="s">
        <v>71</v>
      </c>
      <c r="I250" s="88">
        <v>150</v>
      </c>
    </row>
    <row r="251" spans="4:9">
      <c r="D251" s="84">
        <v>1000001141</v>
      </c>
      <c r="E251" s="91" t="s">
        <v>2654</v>
      </c>
      <c r="F251" s="84" t="s">
        <v>3662</v>
      </c>
      <c r="G251" s="84" t="s">
        <v>3669</v>
      </c>
      <c r="H251" s="84" t="s">
        <v>71</v>
      </c>
      <c r="I251" s="88">
        <v>1600</v>
      </c>
    </row>
    <row r="252" spans="4:9">
      <c r="D252" s="84">
        <v>1000002045</v>
      </c>
      <c r="E252" s="91" t="s">
        <v>2638</v>
      </c>
      <c r="F252" s="84" t="s">
        <v>70</v>
      </c>
      <c r="G252" s="84" t="s">
        <v>3672</v>
      </c>
      <c r="H252" s="84" t="s">
        <v>3671</v>
      </c>
      <c r="I252" s="88">
        <v>220</v>
      </c>
    </row>
    <row r="253" spans="4:9">
      <c r="D253" s="84">
        <v>1000001150</v>
      </c>
      <c r="E253" s="91" t="s">
        <v>2662</v>
      </c>
      <c r="F253" s="84" t="s">
        <v>77</v>
      </c>
      <c r="G253" s="84" t="s">
        <v>3674</v>
      </c>
      <c r="H253" s="84" t="s">
        <v>69</v>
      </c>
      <c r="I253" s="88">
        <v>570</v>
      </c>
    </row>
    <row r="254" spans="4:9">
      <c r="D254" s="84">
        <v>1000001242</v>
      </c>
      <c r="E254" s="91" t="s">
        <v>3675</v>
      </c>
      <c r="F254" s="84" t="s">
        <v>70</v>
      </c>
      <c r="G254" s="84" t="s">
        <v>3672</v>
      </c>
      <c r="H254" s="84" t="s">
        <v>3671</v>
      </c>
      <c r="I254" s="88">
        <v>2350</v>
      </c>
    </row>
    <row r="255" spans="4:9">
      <c r="D255" s="84">
        <v>1000001445</v>
      </c>
      <c r="E255" s="91" t="s">
        <v>2724</v>
      </c>
      <c r="F255" s="84" t="s">
        <v>3662</v>
      </c>
      <c r="G255" s="84" t="s">
        <v>3663</v>
      </c>
      <c r="H255" s="84" t="s">
        <v>71</v>
      </c>
      <c r="I255" s="88">
        <v>200</v>
      </c>
    </row>
    <row r="256" spans="4:9">
      <c r="D256" s="84">
        <v>1000001877</v>
      </c>
      <c r="E256" s="91" t="s">
        <v>2823</v>
      </c>
      <c r="F256" s="84" t="s">
        <v>3664</v>
      </c>
      <c r="G256" s="84" t="s">
        <v>3665</v>
      </c>
      <c r="H256" s="84" t="s">
        <v>76</v>
      </c>
      <c r="I256" s="88">
        <v>450</v>
      </c>
    </row>
    <row r="257" spans="4:9">
      <c r="D257" s="84">
        <v>1000001426</v>
      </c>
      <c r="E257" s="91" t="s">
        <v>2760</v>
      </c>
      <c r="F257" s="84" t="s">
        <v>3662</v>
      </c>
      <c r="G257" s="84" t="s">
        <v>3663</v>
      </c>
      <c r="H257" s="84" t="s">
        <v>71</v>
      </c>
      <c r="I257" s="88">
        <v>210</v>
      </c>
    </row>
    <row r="258" spans="4:9">
      <c r="D258" s="84">
        <v>1000003232</v>
      </c>
      <c r="E258" s="91" t="s">
        <v>2791</v>
      </c>
      <c r="F258" s="84" t="s">
        <v>3662</v>
      </c>
      <c r="G258" s="84" t="s">
        <v>3670</v>
      </c>
      <c r="H258" s="84" t="s">
        <v>71</v>
      </c>
      <c r="I258" s="88">
        <v>22</v>
      </c>
    </row>
    <row r="259" spans="4:9">
      <c r="D259" s="84">
        <v>1000003190</v>
      </c>
      <c r="E259" s="91" t="s">
        <v>2682</v>
      </c>
      <c r="F259" s="84" t="s">
        <v>3662</v>
      </c>
      <c r="G259" s="84" t="s">
        <v>3673</v>
      </c>
      <c r="H259" s="84" t="s">
        <v>71</v>
      </c>
      <c r="I259" s="88">
        <v>0</v>
      </c>
    </row>
    <row r="260" spans="4:9">
      <c r="D260" s="84">
        <v>1000001450</v>
      </c>
      <c r="E260" s="91" t="s">
        <v>2738</v>
      </c>
      <c r="F260" s="84" t="s">
        <v>3662</v>
      </c>
      <c r="G260" s="84" t="s">
        <v>3670</v>
      </c>
      <c r="H260" s="84" t="s">
        <v>71</v>
      </c>
      <c r="I260" s="88">
        <v>150</v>
      </c>
    </row>
    <row r="261" spans="4:9">
      <c r="D261" s="84">
        <v>1000001233</v>
      </c>
      <c r="E261" s="91" t="s">
        <v>2581</v>
      </c>
      <c r="F261" s="84" t="s">
        <v>70</v>
      </c>
      <c r="G261" s="84" t="s">
        <v>3672</v>
      </c>
      <c r="H261" s="84" t="s">
        <v>3671</v>
      </c>
      <c r="I261" s="88">
        <v>1690</v>
      </c>
    </row>
    <row r="262" spans="4:9">
      <c r="D262" s="84">
        <v>1000002054</v>
      </c>
      <c r="E262" s="91" t="s">
        <v>3052</v>
      </c>
      <c r="F262" s="84" t="s">
        <v>3657</v>
      </c>
      <c r="G262" s="84" t="s">
        <v>3667</v>
      </c>
      <c r="H262" s="84" t="s">
        <v>3659</v>
      </c>
      <c r="I262" s="88">
        <v>1300</v>
      </c>
    </row>
    <row r="263" spans="4:9">
      <c r="D263" s="84">
        <v>1000002522</v>
      </c>
      <c r="E263" s="91" t="s">
        <v>2778</v>
      </c>
      <c r="F263" s="84" t="s">
        <v>3662</v>
      </c>
      <c r="G263" s="84" t="s">
        <v>3663</v>
      </c>
      <c r="H263" s="84" t="s">
        <v>71</v>
      </c>
      <c r="I263" s="88">
        <v>120</v>
      </c>
    </row>
    <row r="264" spans="4:9">
      <c r="D264" s="84">
        <v>1000001408</v>
      </c>
      <c r="E264" s="91" t="s">
        <v>2696</v>
      </c>
      <c r="F264" s="84" t="s">
        <v>3657</v>
      </c>
      <c r="G264" s="84" t="s">
        <v>3658</v>
      </c>
      <c r="H264" s="84" t="s">
        <v>3659</v>
      </c>
      <c r="I264" s="88">
        <v>600</v>
      </c>
    </row>
    <row r="265" spans="4:9">
      <c r="D265" s="84">
        <v>1000001433</v>
      </c>
      <c r="E265" s="91" t="s">
        <v>2722</v>
      </c>
      <c r="F265" s="84" t="s">
        <v>3662</v>
      </c>
      <c r="G265" s="84" t="s">
        <v>3670</v>
      </c>
      <c r="H265" s="84" t="s">
        <v>71</v>
      </c>
      <c r="I265" s="88">
        <v>350</v>
      </c>
    </row>
    <row r="266" spans="4:9">
      <c r="D266" s="84">
        <v>1000001439</v>
      </c>
      <c r="E266" s="91" t="s">
        <v>2720</v>
      </c>
      <c r="F266" s="84" t="s">
        <v>3662</v>
      </c>
      <c r="G266" s="84" t="s">
        <v>3670</v>
      </c>
      <c r="H266" s="84" t="s">
        <v>71</v>
      </c>
      <c r="I266" s="88">
        <v>650</v>
      </c>
    </row>
    <row r="267" spans="4:9">
      <c r="D267" s="84">
        <v>1000001238</v>
      </c>
      <c r="E267" s="91" t="s">
        <v>2603</v>
      </c>
      <c r="F267" s="84" t="s">
        <v>70</v>
      </c>
      <c r="G267" s="84" t="s">
        <v>77</v>
      </c>
      <c r="H267" s="84" t="s">
        <v>3671</v>
      </c>
      <c r="I267" s="88">
        <v>910</v>
      </c>
    </row>
    <row r="268" spans="4:9">
      <c r="D268" s="84">
        <v>1000001351</v>
      </c>
      <c r="E268" s="91" t="s">
        <v>3003</v>
      </c>
      <c r="F268" s="84" t="s">
        <v>3657</v>
      </c>
      <c r="G268" s="84" t="s">
        <v>3667</v>
      </c>
      <c r="H268" s="84" t="s">
        <v>3659</v>
      </c>
      <c r="I268" s="88">
        <v>400</v>
      </c>
    </row>
    <row r="269" spans="4:9">
      <c r="D269" s="84">
        <v>1000002057</v>
      </c>
      <c r="E269" s="91" t="s">
        <v>3019</v>
      </c>
      <c r="F269" s="84" t="s">
        <v>3664</v>
      </c>
      <c r="G269" s="84" t="s">
        <v>3668</v>
      </c>
      <c r="H269" s="84" t="s">
        <v>76</v>
      </c>
      <c r="I269" s="88">
        <v>300</v>
      </c>
    </row>
    <row r="270" spans="4:9">
      <c r="D270" s="84">
        <v>1000001153</v>
      </c>
      <c r="E270" s="91" t="s">
        <v>2670</v>
      </c>
      <c r="F270" s="84" t="s">
        <v>3662</v>
      </c>
      <c r="G270" s="84" t="s">
        <v>3673</v>
      </c>
      <c r="H270" s="84" t="s">
        <v>71</v>
      </c>
      <c r="I270" s="88">
        <v>2700</v>
      </c>
    </row>
    <row r="271" spans="4:9">
      <c r="D271" s="84">
        <v>1000002667</v>
      </c>
      <c r="E271" s="91" t="s">
        <v>2809</v>
      </c>
      <c r="F271" s="84" t="s">
        <v>3664</v>
      </c>
      <c r="G271" s="84" t="s">
        <v>3665</v>
      </c>
      <c r="H271" s="84" t="s">
        <v>76</v>
      </c>
      <c r="I271" s="88">
        <v>20</v>
      </c>
    </row>
    <row r="272" spans="4:9">
      <c r="D272" s="84">
        <v>1000001254</v>
      </c>
      <c r="E272" s="91" t="s">
        <v>2609</v>
      </c>
      <c r="F272" s="84" t="s">
        <v>70</v>
      </c>
      <c r="G272" s="84" t="s">
        <v>77</v>
      </c>
      <c r="H272" s="84" t="s">
        <v>3671</v>
      </c>
      <c r="I272" s="88">
        <v>110</v>
      </c>
    </row>
    <row r="273" spans="4:9">
      <c r="D273" s="84">
        <v>1000001428</v>
      </c>
      <c r="E273" s="91" t="s">
        <v>2756</v>
      </c>
      <c r="F273" s="84" t="s">
        <v>3662</v>
      </c>
      <c r="G273" s="84" t="s">
        <v>3663</v>
      </c>
      <c r="H273" s="84" t="s">
        <v>71</v>
      </c>
      <c r="I273" s="88">
        <v>500</v>
      </c>
    </row>
    <row r="274" spans="4:9">
      <c r="D274" s="84">
        <v>1000001365</v>
      </c>
      <c r="E274" s="91" t="s">
        <v>3043</v>
      </c>
      <c r="F274" s="84" t="s">
        <v>3657</v>
      </c>
      <c r="G274" s="84" t="s">
        <v>3660</v>
      </c>
      <c r="H274" s="84" t="s">
        <v>3659</v>
      </c>
      <c r="I274" s="88">
        <v>800</v>
      </c>
    </row>
    <row r="275" spans="4:9">
      <c r="D275" s="84">
        <v>1000001421</v>
      </c>
      <c r="E275" s="91" t="s">
        <v>2746</v>
      </c>
      <c r="F275" s="84" t="s">
        <v>3662</v>
      </c>
      <c r="G275" s="84" t="s">
        <v>3663</v>
      </c>
      <c r="H275" s="84" t="s">
        <v>71</v>
      </c>
      <c r="I275" s="88">
        <v>88</v>
      </c>
    </row>
    <row r="276" spans="4:9">
      <c r="D276" s="84">
        <v>1000001383</v>
      </c>
      <c r="E276" s="91" t="s">
        <v>3017</v>
      </c>
      <c r="F276" s="84" t="s">
        <v>3657</v>
      </c>
      <c r="G276" s="84" t="s">
        <v>3660</v>
      </c>
      <c r="H276" s="84" t="s">
        <v>3659</v>
      </c>
      <c r="I276" s="88">
        <v>200</v>
      </c>
    </row>
    <row r="277" spans="4:9">
      <c r="D277" s="84">
        <v>1000001229</v>
      </c>
      <c r="E277" s="91" t="s">
        <v>2577</v>
      </c>
      <c r="F277" s="84" t="s">
        <v>77</v>
      </c>
      <c r="G277" s="84" t="s">
        <v>3674</v>
      </c>
      <c r="H277" s="84" t="s">
        <v>69</v>
      </c>
      <c r="I277" s="88">
        <v>1435</v>
      </c>
    </row>
    <row r="278" spans="4:9">
      <c r="D278" s="84">
        <v>1000001431</v>
      </c>
      <c r="E278" s="91" t="s">
        <v>2752</v>
      </c>
      <c r="F278" s="84" t="s">
        <v>3662</v>
      </c>
      <c r="G278" s="84" t="s">
        <v>3670</v>
      </c>
      <c r="H278" s="84" t="s">
        <v>71</v>
      </c>
      <c r="I278" s="88">
        <v>50</v>
      </c>
    </row>
    <row r="279" spans="4:9">
      <c r="D279" s="84">
        <v>1000001252</v>
      </c>
      <c r="E279" s="91" t="s">
        <v>3676</v>
      </c>
      <c r="F279" s="84" t="s">
        <v>77</v>
      </c>
      <c r="G279" s="84" t="s">
        <v>3674</v>
      </c>
      <c r="H279" s="84" t="s">
        <v>69</v>
      </c>
      <c r="I279" s="88">
        <v>900</v>
      </c>
    </row>
    <row r="280" spans="4:9">
      <c r="D280" s="84">
        <v>1000003610</v>
      </c>
      <c r="E280" s="91" t="s">
        <v>2648</v>
      </c>
      <c r="F280" s="84" t="s">
        <v>70</v>
      </c>
      <c r="G280" s="84" t="s">
        <v>77</v>
      </c>
      <c r="H280" s="84" t="s">
        <v>3671</v>
      </c>
      <c r="I280" s="88">
        <v>55</v>
      </c>
    </row>
    <row r="281" spans="4:9">
      <c r="D281" s="84">
        <v>1000004013</v>
      </c>
      <c r="E281" s="91" t="s">
        <v>2807</v>
      </c>
      <c r="F281" s="84" t="s">
        <v>3662</v>
      </c>
      <c r="G281" s="84" t="s">
        <v>3670</v>
      </c>
      <c r="H281" s="84" t="s">
        <v>71</v>
      </c>
      <c r="I281" s="88">
        <v>80</v>
      </c>
    </row>
    <row r="282" spans="4:9">
      <c r="D282" s="84">
        <v>1000001879</v>
      </c>
      <c r="E282" s="91" t="s">
        <v>2813</v>
      </c>
      <c r="F282" s="84" t="s">
        <v>3664</v>
      </c>
      <c r="G282" s="84" t="s">
        <v>3668</v>
      </c>
      <c r="H282" s="84" t="s">
        <v>76</v>
      </c>
      <c r="I282" s="88">
        <v>10</v>
      </c>
    </row>
    <row r="283" spans="4:9">
      <c r="D283" s="84">
        <v>1000002031</v>
      </c>
      <c r="E283" s="91" t="s">
        <v>2772</v>
      </c>
      <c r="F283" s="84" t="s">
        <v>3662</v>
      </c>
      <c r="G283" s="84" t="s">
        <v>3663</v>
      </c>
      <c r="H283" s="84" t="s">
        <v>71</v>
      </c>
      <c r="I283" s="88">
        <v>100</v>
      </c>
    </row>
    <row r="284" spans="4:9">
      <c r="D284" s="84">
        <v>1000002535</v>
      </c>
      <c r="E284" s="91" t="s">
        <v>2678</v>
      </c>
      <c r="F284" s="84" t="s">
        <v>77</v>
      </c>
      <c r="G284" s="84" t="s">
        <v>3674</v>
      </c>
      <c r="H284" s="84" t="s">
        <v>69</v>
      </c>
      <c r="I284" s="88">
        <v>155</v>
      </c>
    </row>
    <row r="285" spans="4:9">
      <c r="D285" s="84">
        <v>1000001250</v>
      </c>
      <c r="E285" s="91" t="s">
        <v>2632</v>
      </c>
      <c r="F285" s="84" t="s">
        <v>77</v>
      </c>
      <c r="G285" s="84" t="s">
        <v>3674</v>
      </c>
      <c r="H285" s="84" t="s">
        <v>69</v>
      </c>
      <c r="I285" s="88">
        <v>130</v>
      </c>
    </row>
    <row r="286" spans="4:9">
      <c r="D286" s="84">
        <v>1000001368</v>
      </c>
      <c r="E286" s="91" t="s">
        <v>3039</v>
      </c>
      <c r="F286" s="84" t="s">
        <v>3657</v>
      </c>
      <c r="G286" s="84" t="s">
        <v>3660</v>
      </c>
      <c r="H286" s="84" t="s">
        <v>3659</v>
      </c>
      <c r="I286" s="88">
        <v>50</v>
      </c>
    </row>
    <row r="287" spans="4:9">
      <c r="D287" s="84">
        <v>1000001415</v>
      </c>
      <c r="E287" s="91" t="s">
        <v>2712</v>
      </c>
      <c r="F287" s="84" t="s">
        <v>3662</v>
      </c>
      <c r="G287" s="84" t="s">
        <v>3663</v>
      </c>
      <c r="H287" s="84" t="s">
        <v>71</v>
      </c>
      <c r="I287" s="88">
        <v>100</v>
      </c>
    </row>
    <row r="288" spans="4:9">
      <c r="D288" s="84">
        <v>1000003387</v>
      </c>
      <c r="E288" s="91" t="s">
        <v>2793</v>
      </c>
      <c r="F288" s="84" t="s">
        <v>3662</v>
      </c>
      <c r="G288" s="84" t="s">
        <v>3663</v>
      </c>
      <c r="H288" s="84" t="s">
        <v>71</v>
      </c>
      <c r="I288" s="88">
        <v>110</v>
      </c>
    </row>
    <row r="289" spans="4:9">
      <c r="D289" s="84">
        <v>1000001143</v>
      </c>
      <c r="E289" s="91" t="s">
        <v>2672</v>
      </c>
      <c r="F289" s="84" t="s">
        <v>3662</v>
      </c>
      <c r="G289" s="84" t="s">
        <v>3673</v>
      </c>
      <c r="H289" s="84" t="s">
        <v>71</v>
      </c>
      <c r="I289" s="88">
        <v>150</v>
      </c>
    </row>
    <row r="290" spans="4:9">
      <c r="D290" s="84">
        <v>1000001416</v>
      </c>
      <c r="E290" s="91" t="s">
        <v>2714</v>
      </c>
      <c r="F290" s="84" t="s">
        <v>3662</v>
      </c>
      <c r="G290" s="84" t="s">
        <v>3663</v>
      </c>
      <c r="H290" s="84" t="s">
        <v>71</v>
      </c>
      <c r="I290" s="88">
        <v>230</v>
      </c>
    </row>
    <row r="291" spans="4:9">
      <c r="D291" s="84">
        <v>1000003495</v>
      </c>
      <c r="E291" s="91" t="s">
        <v>2835</v>
      </c>
      <c r="F291" s="84" t="s">
        <v>3664</v>
      </c>
      <c r="G291" s="84" t="s">
        <v>3665</v>
      </c>
      <c r="H291" s="84" t="s">
        <v>76</v>
      </c>
      <c r="I291" s="88">
        <v>80</v>
      </c>
    </row>
    <row r="292" spans="4:9">
      <c r="D292" s="84">
        <v>1000001354</v>
      </c>
      <c r="E292" s="91" t="s">
        <v>3001</v>
      </c>
      <c r="F292" s="84" t="s">
        <v>3657</v>
      </c>
      <c r="G292" s="84" t="s">
        <v>3667</v>
      </c>
      <c r="H292" s="84" t="s">
        <v>3659</v>
      </c>
      <c r="I292" s="88">
        <v>200</v>
      </c>
    </row>
    <row r="293" spans="4:9">
      <c r="D293" s="84">
        <v>1000001874</v>
      </c>
      <c r="E293" s="91" t="s">
        <v>2821</v>
      </c>
      <c r="F293" s="84" t="s">
        <v>3664</v>
      </c>
      <c r="G293" s="84" t="s">
        <v>3665</v>
      </c>
      <c r="H293" s="84" t="s">
        <v>76</v>
      </c>
      <c r="I293" s="88">
        <v>90</v>
      </c>
    </row>
    <row r="294" spans="4:9">
      <c r="D294" s="84">
        <v>1000002786</v>
      </c>
      <c r="E294" s="91" t="s">
        <v>3021</v>
      </c>
      <c r="F294" s="84" t="s">
        <v>3657</v>
      </c>
      <c r="G294" s="84" t="s">
        <v>3667</v>
      </c>
      <c r="H294" s="84" t="s">
        <v>3659</v>
      </c>
      <c r="I294" s="88">
        <v>315</v>
      </c>
    </row>
    <row r="295" spans="4:9">
      <c r="D295" s="84">
        <v>1000001154</v>
      </c>
      <c r="E295" s="91" t="s">
        <v>2666</v>
      </c>
      <c r="F295" s="84" t="s">
        <v>3662</v>
      </c>
      <c r="G295" s="84" t="s">
        <v>3669</v>
      </c>
      <c r="H295" s="84" t="s">
        <v>71</v>
      </c>
      <c r="I295" s="88">
        <v>115</v>
      </c>
    </row>
    <row r="296" spans="4:9">
      <c r="D296" s="84">
        <v>1000001232</v>
      </c>
      <c r="E296" s="91" t="s">
        <v>2575</v>
      </c>
      <c r="F296" s="84" t="s">
        <v>70</v>
      </c>
      <c r="G296" s="84" t="s">
        <v>3672</v>
      </c>
      <c r="H296" s="84" t="s">
        <v>3671</v>
      </c>
      <c r="I296" s="88">
        <v>400</v>
      </c>
    </row>
    <row r="297" spans="4:9">
      <c r="D297" s="84">
        <v>1000001228</v>
      </c>
      <c r="E297" s="91" t="s">
        <v>2591</v>
      </c>
      <c r="F297" s="84" t="s">
        <v>70</v>
      </c>
      <c r="G297" s="84" t="s">
        <v>3672</v>
      </c>
      <c r="H297" s="84" t="s">
        <v>3671</v>
      </c>
      <c r="I297" s="88">
        <v>300</v>
      </c>
    </row>
    <row r="298" spans="4:9">
      <c r="D298" s="84">
        <v>1000001381</v>
      </c>
      <c r="E298" s="91" t="s">
        <v>3015</v>
      </c>
      <c r="F298" s="84" t="s">
        <v>3664</v>
      </c>
      <c r="G298" s="84" t="s">
        <v>3665</v>
      </c>
      <c r="H298" s="84" t="s">
        <v>76</v>
      </c>
      <c r="I298" s="88">
        <v>215</v>
      </c>
    </row>
    <row r="299" spans="4:9">
      <c r="D299" s="84">
        <v>1000001437</v>
      </c>
      <c r="E299" s="91" t="s">
        <v>2730</v>
      </c>
      <c r="F299" s="84" t="s">
        <v>3662</v>
      </c>
      <c r="G299" s="84" t="s">
        <v>3670</v>
      </c>
      <c r="H299" s="84" t="s">
        <v>71</v>
      </c>
      <c r="I299" s="88">
        <v>700</v>
      </c>
    </row>
    <row r="300" spans="4:9">
      <c r="D300" s="84">
        <v>1000001886</v>
      </c>
      <c r="E300" s="91" t="s">
        <v>2815</v>
      </c>
      <c r="F300" s="84" t="s">
        <v>3664</v>
      </c>
      <c r="G300" s="84" t="s">
        <v>3668</v>
      </c>
      <c r="H300" s="84" t="s">
        <v>76</v>
      </c>
      <c r="I300" s="88">
        <v>15</v>
      </c>
    </row>
    <row r="301" spans="4:9">
      <c r="D301" s="84">
        <v>1000001257</v>
      </c>
      <c r="E301" s="91" t="s">
        <v>2620</v>
      </c>
      <c r="F301" s="84" t="s">
        <v>70</v>
      </c>
      <c r="G301" s="84" t="s">
        <v>3672</v>
      </c>
      <c r="H301" s="84" t="s">
        <v>3671</v>
      </c>
      <c r="I301" s="88">
        <v>30</v>
      </c>
    </row>
    <row r="302" spans="4:9">
      <c r="D302" s="84">
        <v>1000001456</v>
      </c>
      <c r="E302" s="91" t="s">
        <v>2768</v>
      </c>
      <c r="F302" s="84" t="s">
        <v>3662</v>
      </c>
      <c r="G302" s="84" t="s">
        <v>3663</v>
      </c>
      <c r="H302" s="84" t="s">
        <v>71</v>
      </c>
      <c r="I302" s="88">
        <v>50</v>
      </c>
    </row>
    <row r="303" spans="4:9">
      <c r="D303" s="84">
        <v>1000002008</v>
      </c>
      <c r="E303" s="91" t="s">
        <v>811</v>
      </c>
      <c r="F303" s="84" t="s">
        <v>3657</v>
      </c>
      <c r="G303" s="84" t="s">
        <v>3660</v>
      </c>
      <c r="H303" s="84" t="s">
        <v>3659</v>
      </c>
      <c r="I303" s="88">
        <v>500</v>
      </c>
    </row>
    <row r="304" spans="4:9">
      <c r="D304" s="84">
        <v>1000001369</v>
      </c>
      <c r="E304" s="91" t="s">
        <v>3041</v>
      </c>
      <c r="F304" s="84" t="s">
        <v>3657</v>
      </c>
      <c r="G304" s="84" t="s">
        <v>3667</v>
      </c>
      <c r="H304" s="84" t="s">
        <v>3659</v>
      </c>
      <c r="I304" s="88">
        <v>100</v>
      </c>
    </row>
    <row r="305" spans="4:9">
      <c r="D305" s="84">
        <v>1000001241</v>
      </c>
      <c r="E305" s="91" t="s">
        <v>2626</v>
      </c>
      <c r="F305" s="84" t="s">
        <v>77</v>
      </c>
      <c r="G305" s="84" t="s">
        <v>3674</v>
      </c>
      <c r="H305" s="84" t="s">
        <v>69</v>
      </c>
      <c r="I305" s="88">
        <v>130</v>
      </c>
    </row>
    <row r="306" spans="4:9">
      <c r="D306" s="84">
        <v>1000001411</v>
      </c>
      <c r="E306" s="91" t="s">
        <v>2704</v>
      </c>
      <c r="F306" s="84" t="s">
        <v>3662</v>
      </c>
      <c r="G306" s="84" t="s">
        <v>3663</v>
      </c>
      <c r="H306" s="84" t="s">
        <v>71</v>
      </c>
      <c r="I306" s="88">
        <v>150</v>
      </c>
    </row>
    <row r="307" spans="4:9">
      <c r="D307" s="84">
        <v>1000001455</v>
      </c>
      <c r="E307" s="91" t="s">
        <v>2762</v>
      </c>
      <c r="F307" s="84" t="s">
        <v>3662</v>
      </c>
      <c r="G307" s="84" t="s">
        <v>3663</v>
      </c>
      <c r="H307" s="84" t="s">
        <v>71</v>
      </c>
      <c r="I307" s="88">
        <v>200</v>
      </c>
    </row>
    <row r="308" spans="4:9">
      <c r="D308" s="84">
        <v>1000003882</v>
      </c>
      <c r="E308" s="91" t="s">
        <v>3029</v>
      </c>
      <c r="F308" s="84" t="s">
        <v>3657</v>
      </c>
      <c r="G308" s="84" t="s">
        <v>3667</v>
      </c>
      <c r="H308" s="84" t="s">
        <v>3659</v>
      </c>
      <c r="I308" s="88">
        <v>50</v>
      </c>
    </row>
    <row r="309" spans="4:9">
      <c r="D309" s="84">
        <v>1000001264</v>
      </c>
      <c r="E309" s="91" t="s">
        <v>2618</v>
      </c>
      <c r="F309" s="84" t="s">
        <v>77</v>
      </c>
      <c r="G309" s="84" t="s">
        <v>3674</v>
      </c>
      <c r="H309" s="84" t="s">
        <v>69</v>
      </c>
      <c r="I309" s="88">
        <v>4400</v>
      </c>
    </row>
    <row r="310" spans="4:9">
      <c r="D310" s="84">
        <v>1000001406</v>
      </c>
      <c r="E310" s="91" t="s">
        <v>2710</v>
      </c>
      <c r="F310" s="84" t="s">
        <v>3657</v>
      </c>
      <c r="G310" s="84" t="s">
        <v>3658</v>
      </c>
      <c r="H310" s="84" t="s">
        <v>3659</v>
      </c>
      <c r="I310" s="88">
        <v>200</v>
      </c>
    </row>
    <row r="311" spans="4:9">
      <c r="D311" s="84">
        <v>1000001429</v>
      </c>
      <c r="E311" s="91" t="s">
        <v>2726</v>
      </c>
      <c r="F311" s="84" t="s">
        <v>3662</v>
      </c>
      <c r="G311" s="84" t="s">
        <v>3670</v>
      </c>
      <c r="H311" s="84" t="s">
        <v>71</v>
      </c>
      <c r="I311" s="88">
        <v>600</v>
      </c>
    </row>
    <row r="312" spans="4:9">
      <c r="D312" s="84">
        <v>1000001444</v>
      </c>
      <c r="E312" s="91" t="s">
        <v>2770</v>
      </c>
      <c r="F312" s="84" t="s">
        <v>3662</v>
      </c>
      <c r="G312" s="84" t="s">
        <v>3663</v>
      </c>
      <c r="H312" s="84" t="s">
        <v>71</v>
      </c>
      <c r="I312" s="88">
        <v>150</v>
      </c>
    </row>
    <row r="313" spans="4:9">
      <c r="D313" s="84">
        <v>1000001998</v>
      </c>
      <c r="E313" s="91" t="s">
        <v>2634</v>
      </c>
      <c r="F313" s="84" t="s">
        <v>77</v>
      </c>
      <c r="G313" s="84" t="s">
        <v>3674</v>
      </c>
      <c r="H313" s="84" t="s">
        <v>69</v>
      </c>
      <c r="I313" s="88">
        <v>55</v>
      </c>
    </row>
    <row r="314" spans="4:9">
      <c r="D314" s="84">
        <v>1000001413</v>
      </c>
      <c r="E314" s="91" t="s">
        <v>2708</v>
      </c>
      <c r="F314" s="84" t="s">
        <v>3662</v>
      </c>
      <c r="G314" s="84" t="s">
        <v>3670</v>
      </c>
      <c r="H314" s="84" t="s">
        <v>71</v>
      </c>
      <c r="I314" s="88">
        <v>200</v>
      </c>
    </row>
    <row r="315" spans="4:9">
      <c r="D315" s="84">
        <v>1000002703</v>
      </c>
      <c r="E315" s="91" t="s">
        <v>3031</v>
      </c>
      <c r="F315" s="84" t="s">
        <v>3657</v>
      </c>
      <c r="G315" s="84" t="s">
        <v>3667</v>
      </c>
      <c r="H315" s="84" t="s">
        <v>3659</v>
      </c>
      <c r="I315" s="88">
        <v>300</v>
      </c>
    </row>
    <row r="316" spans="4:9">
      <c r="D316" s="84">
        <v>1000001435</v>
      </c>
      <c r="E316" s="91" t="s">
        <v>2716</v>
      </c>
      <c r="F316" s="84" t="s">
        <v>3662</v>
      </c>
      <c r="G316" s="84" t="s">
        <v>3663</v>
      </c>
      <c r="H316" s="84" t="s">
        <v>71</v>
      </c>
      <c r="I316" s="88">
        <v>200</v>
      </c>
    </row>
    <row r="317" spans="4:9">
      <c r="D317" s="84">
        <v>1000003872</v>
      </c>
      <c r="E317" s="91" t="s">
        <v>3027</v>
      </c>
      <c r="F317" s="84" t="s">
        <v>3657</v>
      </c>
      <c r="G317" s="84" t="s">
        <v>3667</v>
      </c>
      <c r="H317" s="84" t="s">
        <v>3659</v>
      </c>
      <c r="I317" s="88">
        <v>50</v>
      </c>
    </row>
    <row r="318" spans="4:9">
      <c r="D318" s="84">
        <v>1000001418</v>
      </c>
      <c r="E318" s="91" t="s">
        <v>2700</v>
      </c>
      <c r="F318" s="84" t="s">
        <v>3662</v>
      </c>
      <c r="G318" s="84" t="s">
        <v>3663</v>
      </c>
      <c r="H318" s="84" t="s">
        <v>71</v>
      </c>
      <c r="I318" s="88">
        <v>350</v>
      </c>
    </row>
    <row r="319" spans="4:9">
      <c r="D319" s="84">
        <v>1000002080</v>
      </c>
      <c r="E319" s="91" t="s">
        <v>2640</v>
      </c>
      <c r="F319" s="84" t="s">
        <v>70</v>
      </c>
      <c r="G319" s="84" t="s">
        <v>3672</v>
      </c>
      <c r="H319" s="84" t="s">
        <v>3671</v>
      </c>
      <c r="I319" s="88">
        <v>80</v>
      </c>
    </row>
    <row r="320" spans="4:9">
      <c r="D320" s="84">
        <v>1000001451</v>
      </c>
      <c r="E320" s="91" t="s">
        <v>2754</v>
      </c>
      <c r="F320" s="84" t="s">
        <v>3657</v>
      </c>
      <c r="G320" s="84" t="s">
        <v>3658</v>
      </c>
      <c r="H320" s="84" t="s">
        <v>3659</v>
      </c>
      <c r="I320" s="88">
        <v>750</v>
      </c>
    </row>
    <row r="321" spans="4:9">
      <c r="D321" s="84">
        <v>1000003160</v>
      </c>
      <c r="E321" s="91" t="s">
        <v>3054</v>
      </c>
      <c r="F321" s="84" t="s">
        <v>3657</v>
      </c>
      <c r="G321" s="84" t="s">
        <v>3660</v>
      </c>
      <c r="H321" s="84" t="s">
        <v>3659</v>
      </c>
      <c r="I321" s="88">
        <v>50</v>
      </c>
    </row>
    <row r="322" spans="4:9">
      <c r="D322" s="84">
        <v>1000002007</v>
      </c>
      <c r="E322" s="91" t="s">
        <v>3049</v>
      </c>
      <c r="F322" s="84" t="s">
        <v>3657</v>
      </c>
      <c r="G322" s="84" t="s">
        <v>3660</v>
      </c>
      <c r="H322" s="84" t="s">
        <v>3659</v>
      </c>
      <c r="I322" s="88">
        <v>50</v>
      </c>
    </row>
    <row r="323" spans="4:9">
      <c r="D323" s="84">
        <v>1000001872</v>
      </c>
      <c r="E323" s="91" t="s">
        <v>2831</v>
      </c>
      <c r="F323" s="84" t="s">
        <v>3664</v>
      </c>
      <c r="G323" s="84" t="s">
        <v>3665</v>
      </c>
      <c r="H323" s="84" t="s">
        <v>76</v>
      </c>
      <c r="I323" s="88">
        <v>20</v>
      </c>
    </row>
    <row r="324" spans="4:9">
      <c r="D324" s="84">
        <v>1000004001</v>
      </c>
      <c r="E324" s="91" t="s">
        <v>3056</v>
      </c>
      <c r="F324" s="84" t="s">
        <v>3657</v>
      </c>
      <c r="G324" s="84" t="s">
        <v>3667</v>
      </c>
      <c r="H324" s="84" t="s">
        <v>3659</v>
      </c>
      <c r="I324" s="88">
        <v>50</v>
      </c>
    </row>
    <row r="325" spans="4:9">
      <c r="D325" s="84">
        <v>1000001256</v>
      </c>
      <c r="E325" s="91" t="s">
        <v>2595</v>
      </c>
      <c r="F325" s="84" t="s">
        <v>70</v>
      </c>
      <c r="G325" s="84" t="s">
        <v>3672</v>
      </c>
      <c r="H325" s="84" t="s">
        <v>3671</v>
      </c>
      <c r="I325" s="88">
        <v>210</v>
      </c>
    </row>
    <row r="326" spans="4:9">
      <c r="D326" s="84">
        <v>1000004091</v>
      </c>
      <c r="E326" s="91" t="s">
        <v>2652</v>
      </c>
      <c r="F326" s="84" t="s">
        <v>70</v>
      </c>
      <c r="G326" s="84" t="s">
        <v>3672</v>
      </c>
      <c r="H326" s="84" t="s">
        <v>3671</v>
      </c>
      <c r="I326" s="88">
        <v>150</v>
      </c>
    </row>
    <row r="327" spans="4:9">
      <c r="D327" s="84">
        <v>1000002663</v>
      </c>
      <c r="E327" s="91" t="s">
        <v>2784</v>
      </c>
      <c r="F327" s="84" t="s">
        <v>3662</v>
      </c>
      <c r="G327" s="84" t="s">
        <v>3670</v>
      </c>
      <c r="H327" s="84" t="s">
        <v>71</v>
      </c>
      <c r="I327" s="88">
        <v>7</v>
      </c>
    </row>
    <row r="328" spans="4:9">
      <c r="D328" s="84">
        <v>1000001239</v>
      </c>
      <c r="E328" s="91" t="s">
        <v>2628</v>
      </c>
      <c r="F328" s="84" t="s">
        <v>77</v>
      </c>
      <c r="G328" s="84" t="s">
        <v>3674</v>
      </c>
      <c r="H328" s="84" t="s">
        <v>69</v>
      </c>
      <c r="I328" s="88">
        <v>230</v>
      </c>
    </row>
    <row r="329" spans="4:9">
      <c r="D329" s="84">
        <v>1000002802</v>
      </c>
      <c r="E329" s="91" t="s">
        <v>3023</v>
      </c>
      <c r="F329" s="84" t="s">
        <v>3664</v>
      </c>
      <c r="G329" s="84" t="s">
        <v>3665</v>
      </c>
      <c r="H329" s="84" t="s">
        <v>76</v>
      </c>
      <c r="I329" s="88">
        <v>45</v>
      </c>
    </row>
    <row r="330" spans="4:9">
      <c r="D330" s="84">
        <v>1000001243</v>
      </c>
      <c r="E330" s="91" t="s">
        <v>2599</v>
      </c>
      <c r="F330" s="84" t="s">
        <v>70</v>
      </c>
      <c r="G330" s="84" t="s">
        <v>77</v>
      </c>
      <c r="H330" s="84" t="s">
        <v>3671</v>
      </c>
      <c r="I330" s="88">
        <v>0</v>
      </c>
    </row>
    <row r="331" spans="4:9">
      <c r="D331" s="84">
        <v>1000001263</v>
      </c>
      <c r="E331" s="91" t="s">
        <v>2612</v>
      </c>
      <c r="F331" s="84" t="s">
        <v>70</v>
      </c>
      <c r="G331" s="84" t="s">
        <v>77</v>
      </c>
      <c r="H331" s="84" t="s">
        <v>3671</v>
      </c>
      <c r="I331" s="88">
        <v>0</v>
      </c>
    </row>
    <row r="332" spans="4:9">
      <c r="D332" s="84">
        <v>1000003118</v>
      </c>
      <c r="E332" s="91" t="s">
        <v>2644</v>
      </c>
      <c r="F332" s="84" t="s">
        <v>70</v>
      </c>
      <c r="G332" s="84" t="s">
        <v>3672</v>
      </c>
      <c r="H332" s="84" t="s">
        <v>3671</v>
      </c>
      <c r="I332" s="88">
        <v>0</v>
      </c>
    </row>
    <row r="333" spans="4:9">
      <c r="D333" s="84">
        <v>1000002068</v>
      </c>
      <c r="E333" s="91" t="s">
        <v>2774</v>
      </c>
      <c r="F333" s="84" t="s">
        <v>3662</v>
      </c>
      <c r="G333" s="84" t="s">
        <v>3670</v>
      </c>
      <c r="H333" s="84" t="s">
        <v>71</v>
      </c>
      <c r="I333" s="88">
        <v>0</v>
      </c>
    </row>
    <row r="334" spans="4:9">
      <c r="D334" s="84">
        <v>1000001443</v>
      </c>
      <c r="E334" s="91" t="s">
        <v>2744</v>
      </c>
      <c r="F334" s="84" t="s">
        <v>3662</v>
      </c>
      <c r="G334" s="84" t="s">
        <v>3670</v>
      </c>
      <c r="H334" s="84" t="s">
        <v>71</v>
      </c>
      <c r="I334" s="88">
        <v>10</v>
      </c>
    </row>
    <row r="335" spans="4:9">
      <c r="D335" s="84">
        <v>1000003700</v>
      </c>
      <c r="E335" s="91" t="s">
        <v>2684</v>
      </c>
      <c r="F335" s="84" t="s">
        <v>3662</v>
      </c>
      <c r="G335" s="84" t="s">
        <v>3673</v>
      </c>
      <c r="H335" s="84" t="s">
        <v>71</v>
      </c>
      <c r="I335" s="88">
        <v>50</v>
      </c>
    </row>
    <row r="336" spans="4:9">
      <c r="D336" s="84">
        <v>1000002083</v>
      </c>
      <c r="E336" s="91" t="s">
        <v>2776</v>
      </c>
      <c r="F336" s="84" t="s">
        <v>3662</v>
      </c>
      <c r="G336" s="84" t="s">
        <v>3670</v>
      </c>
      <c r="H336" s="84" t="s">
        <v>71</v>
      </c>
      <c r="I336" s="88">
        <v>0</v>
      </c>
    </row>
    <row r="337" spans="4:9">
      <c r="D337" s="84">
        <v>1000002792</v>
      </c>
      <c r="E337" s="91" t="s">
        <v>2780</v>
      </c>
      <c r="F337" s="84" t="s">
        <v>3662</v>
      </c>
      <c r="G337" s="84" t="s">
        <v>3663</v>
      </c>
      <c r="H337" s="84" t="s">
        <v>71</v>
      </c>
      <c r="I337" s="88">
        <v>0</v>
      </c>
    </row>
    <row r="338" spans="4:9">
      <c r="D338" s="84">
        <v>1000003743</v>
      </c>
      <c r="E338" s="91" t="s">
        <v>2686</v>
      </c>
      <c r="F338" s="84" t="s">
        <v>3662</v>
      </c>
      <c r="G338" s="84" t="s">
        <v>3669</v>
      </c>
      <c r="H338" s="84" t="s">
        <v>71</v>
      </c>
      <c r="I338" s="88">
        <v>20</v>
      </c>
    </row>
    <row r="339" spans="4:9">
      <c r="D339" s="84">
        <v>1000001235</v>
      </c>
      <c r="E339" s="91" t="s">
        <v>2579</v>
      </c>
      <c r="F339" s="84" t="s">
        <v>77</v>
      </c>
      <c r="G339" s="84" t="s">
        <v>3674</v>
      </c>
      <c r="H339" s="84" t="s">
        <v>69</v>
      </c>
      <c r="I339" s="88">
        <v>10</v>
      </c>
    </row>
    <row r="340" spans="4:9">
      <c r="D340" s="84">
        <v>1000001240</v>
      </c>
      <c r="E340" s="91" t="s">
        <v>2605</v>
      </c>
      <c r="F340" s="84" t="s">
        <v>77</v>
      </c>
      <c r="G340" s="84" t="s">
        <v>3674</v>
      </c>
      <c r="H340" s="84" t="s">
        <v>69</v>
      </c>
      <c r="I340" s="88">
        <v>10</v>
      </c>
    </row>
    <row r="341" spans="4:9">
      <c r="D341" s="84">
        <v>1000003247</v>
      </c>
      <c r="E341" s="91" t="s">
        <v>2646</v>
      </c>
      <c r="F341" s="84" t="s">
        <v>77</v>
      </c>
      <c r="G341" s="84" t="s">
        <v>3674</v>
      </c>
      <c r="H341" s="84" t="s">
        <v>69</v>
      </c>
      <c r="I341" s="88">
        <v>35</v>
      </c>
    </row>
    <row r="342" spans="4:9">
      <c r="D342" s="84">
        <v>1000001583</v>
      </c>
      <c r="E342" s="91" t="s">
        <v>2965</v>
      </c>
      <c r="F342" s="84" t="s">
        <v>3677</v>
      </c>
      <c r="G342" s="84" t="s">
        <v>3678</v>
      </c>
      <c r="H342" s="84" t="s">
        <v>84</v>
      </c>
      <c r="I342" s="88">
        <v>25</v>
      </c>
    </row>
    <row r="343" spans="4:9">
      <c r="D343" s="84">
        <v>1000001587</v>
      </c>
      <c r="E343" s="91" t="s">
        <v>2971</v>
      </c>
      <c r="F343" s="84" t="s">
        <v>3677</v>
      </c>
      <c r="G343" s="84" t="s">
        <v>3678</v>
      </c>
      <c r="H343" s="84" t="s">
        <v>84</v>
      </c>
      <c r="I343" s="88">
        <v>220</v>
      </c>
    </row>
    <row r="344" spans="4:9">
      <c r="D344" s="84">
        <v>1000001609</v>
      </c>
      <c r="E344" s="91" t="s">
        <v>2977</v>
      </c>
      <c r="F344" s="84" t="s">
        <v>3677</v>
      </c>
      <c r="G344" s="84" t="s">
        <v>3678</v>
      </c>
      <c r="H344" s="84" t="s">
        <v>84</v>
      </c>
      <c r="I344" s="88">
        <v>50</v>
      </c>
    </row>
    <row r="345" spans="4:9">
      <c r="D345" s="84">
        <v>1000001611</v>
      </c>
      <c r="E345" s="91" t="s">
        <v>2979</v>
      </c>
      <c r="F345" s="84" t="s">
        <v>3677</v>
      </c>
      <c r="G345" s="84" t="s">
        <v>3678</v>
      </c>
      <c r="H345" s="84" t="s">
        <v>84</v>
      </c>
      <c r="I345" s="88">
        <v>80</v>
      </c>
    </row>
    <row r="346" spans="4:9">
      <c r="D346" s="84">
        <v>1000002043</v>
      </c>
      <c r="E346" s="91" t="s">
        <v>2987</v>
      </c>
      <c r="F346" s="84" t="s">
        <v>3677</v>
      </c>
      <c r="G346" s="84" t="s">
        <v>3678</v>
      </c>
      <c r="H346" s="84" t="s">
        <v>84</v>
      </c>
      <c r="I346" s="88">
        <v>280</v>
      </c>
    </row>
    <row r="347" spans="4:9">
      <c r="D347" s="84">
        <v>1000001600</v>
      </c>
      <c r="E347" s="91" t="s">
        <v>2983</v>
      </c>
      <c r="F347" s="84" t="s">
        <v>3677</v>
      </c>
      <c r="G347" s="84" t="s">
        <v>3678</v>
      </c>
      <c r="H347" s="84" t="s">
        <v>84</v>
      </c>
      <c r="I347" s="88">
        <v>180</v>
      </c>
    </row>
    <row r="348" spans="4:9">
      <c r="D348" s="84">
        <v>1000001590</v>
      </c>
      <c r="E348" s="91" t="s">
        <v>2981</v>
      </c>
      <c r="F348" s="84" t="s">
        <v>3677</v>
      </c>
      <c r="G348" s="84" t="s">
        <v>3678</v>
      </c>
      <c r="H348" s="84" t="s">
        <v>84</v>
      </c>
      <c r="I348" s="88">
        <v>190</v>
      </c>
    </row>
    <row r="349" spans="4:9">
      <c r="D349" s="84">
        <v>1000001336</v>
      </c>
      <c r="E349" s="91" t="s">
        <v>2941</v>
      </c>
      <c r="F349" s="84" t="s">
        <v>3677</v>
      </c>
      <c r="G349" s="84" t="s">
        <v>3679</v>
      </c>
      <c r="H349" s="84" t="s">
        <v>82</v>
      </c>
      <c r="I349" s="88">
        <v>160</v>
      </c>
    </row>
    <row r="350" spans="4:9">
      <c r="D350" s="84">
        <v>1000002048</v>
      </c>
      <c r="E350" s="91" t="s">
        <v>2989</v>
      </c>
      <c r="F350" s="84" t="s">
        <v>3677</v>
      </c>
      <c r="G350" s="84" t="s">
        <v>3678</v>
      </c>
      <c r="H350" s="84" t="s">
        <v>84</v>
      </c>
      <c r="I350" s="88">
        <v>40</v>
      </c>
    </row>
    <row r="351" spans="4:9">
      <c r="D351" s="84">
        <v>1000004154</v>
      </c>
      <c r="E351" s="91" t="s">
        <v>3542</v>
      </c>
      <c r="F351" s="84" t="s">
        <v>3677</v>
      </c>
      <c r="G351" s="84" t="s">
        <v>3678</v>
      </c>
      <c r="H351" s="84" t="s">
        <v>84</v>
      </c>
      <c r="I351" s="88">
        <v>30</v>
      </c>
    </row>
    <row r="352" spans="4:9">
      <c r="D352" s="84">
        <v>1000001341</v>
      </c>
      <c r="E352" s="91" t="s">
        <v>2945</v>
      </c>
      <c r="F352" s="84" t="s">
        <v>3677</v>
      </c>
      <c r="G352" s="84" t="s">
        <v>3679</v>
      </c>
      <c r="H352" s="84" t="s">
        <v>82</v>
      </c>
      <c r="I352" s="88">
        <v>155</v>
      </c>
    </row>
    <row r="353" spans="4:9">
      <c r="D353" s="84">
        <v>1000001329</v>
      </c>
      <c r="E353" s="91" t="s">
        <v>3680</v>
      </c>
      <c r="F353" s="84" t="s">
        <v>3677</v>
      </c>
      <c r="G353" s="84" t="s">
        <v>3679</v>
      </c>
      <c r="H353" s="84" t="s">
        <v>82</v>
      </c>
      <c r="I353" s="88">
        <v>150</v>
      </c>
    </row>
    <row r="354" spans="4:9">
      <c r="D354" s="84">
        <v>1000001337</v>
      </c>
      <c r="E354" s="91" t="s">
        <v>2937</v>
      </c>
      <c r="F354" s="84" t="s">
        <v>3677</v>
      </c>
      <c r="G354" s="84" t="s">
        <v>3679</v>
      </c>
      <c r="H354" s="84" t="s">
        <v>82</v>
      </c>
      <c r="I354" s="88">
        <v>65</v>
      </c>
    </row>
    <row r="355" spans="4:9">
      <c r="D355" s="84">
        <v>1000001334</v>
      </c>
      <c r="E355" s="91" t="s">
        <v>2947</v>
      </c>
      <c r="F355" s="84" t="s">
        <v>3677</v>
      </c>
      <c r="G355" s="84" t="s">
        <v>3681</v>
      </c>
      <c r="H355" s="84" t="s">
        <v>82</v>
      </c>
      <c r="I355" s="88">
        <v>100</v>
      </c>
    </row>
    <row r="356" spans="4:9">
      <c r="D356" s="84">
        <v>1000001321</v>
      </c>
      <c r="E356" s="91" t="s">
        <v>2933</v>
      </c>
      <c r="F356" s="84" t="s">
        <v>3677</v>
      </c>
      <c r="G356" s="84" t="s">
        <v>3681</v>
      </c>
      <c r="H356" s="84" t="s">
        <v>82</v>
      </c>
      <c r="I356" s="88">
        <v>25</v>
      </c>
    </row>
    <row r="357" spans="4:9">
      <c r="D357" s="84">
        <v>1000001323</v>
      </c>
      <c r="E357" s="91" t="s">
        <v>3682</v>
      </c>
      <c r="F357" s="84" t="s">
        <v>3677</v>
      </c>
      <c r="G357" s="84" t="s">
        <v>3681</v>
      </c>
      <c r="H357" s="84" t="s">
        <v>82</v>
      </c>
      <c r="I357" s="88">
        <v>0</v>
      </c>
    </row>
    <row r="358" spans="4:9">
      <c r="D358" s="84">
        <v>1000001330</v>
      </c>
      <c r="E358" s="91" t="s">
        <v>2943</v>
      </c>
      <c r="F358" s="84" t="s">
        <v>3677</v>
      </c>
      <c r="G358" s="84" t="s">
        <v>3679</v>
      </c>
      <c r="H358" s="84" t="s">
        <v>82</v>
      </c>
      <c r="I358" s="88">
        <v>30</v>
      </c>
    </row>
    <row r="359" spans="4:9">
      <c r="D359" s="84">
        <v>1000001335</v>
      </c>
      <c r="E359" s="91" t="s">
        <v>3683</v>
      </c>
      <c r="F359" s="84" t="s">
        <v>3677</v>
      </c>
      <c r="G359" s="84" t="s">
        <v>3681</v>
      </c>
      <c r="H359" s="84" t="s">
        <v>82</v>
      </c>
      <c r="I359" s="88">
        <v>95</v>
      </c>
    </row>
    <row r="360" spans="4:9">
      <c r="D360" s="84">
        <v>1000001930</v>
      </c>
      <c r="E360" s="91" t="s">
        <v>2951</v>
      </c>
      <c r="F360" s="84" t="s">
        <v>3677</v>
      </c>
      <c r="G360" s="84" t="s">
        <v>3681</v>
      </c>
      <c r="H360" s="84" t="s">
        <v>82</v>
      </c>
      <c r="I360" s="88">
        <v>45</v>
      </c>
    </row>
    <row r="361" spans="4:9">
      <c r="D361" s="84">
        <v>1000002002</v>
      </c>
      <c r="E361" s="91" t="s">
        <v>2955</v>
      </c>
      <c r="F361" s="84" t="s">
        <v>3677</v>
      </c>
      <c r="G361" s="84" t="s">
        <v>3679</v>
      </c>
      <c r="H361" s="84" t="s">
        <v>82</v>
      </c>
      <c r="I361" s="88">
        <v>0</v>
      </c>
    </row>
    <row r="362" spans="4:9">
      <c r="D362" s="84">
        <v>1000002868</v>
      </c>
      <c r="E362" s="91" t="s">
        <v>2957</v>
      </c>
      <c r="F362" s="84" t="s">
        <v>3677</v>
      </c>
      <c r="G362" s="84" t="s">
        <v>3681</v>
      </c>
      <c r="H362" s="84" t="s">
        <v>82</v>
      </c>
      <c r="I362" s="88">
        <v>30</v>
      </c>
    </row>
    <row r="363" spans="4:9">
      <c r="D363" s="84">
        <v>1000002702</v>
      </c>
      <c r="E363" s="91" t="s">
        <v>2931</v>
      </c>
      <c r="F363" s="84" t="s">
        <v>3677</v>
      </c>
      <c r="G363" s="84" t="s">
        <v>3681</v>
      </c>
      <c r="H363" s="84" t="s">
        <v>82</v>
      </c>
      <c r="I363" s="88">
        <v>55</v>
      </c>
    </row>
    <row r="364" spans="4:9">
      <c r="D364" s="84">
        <v>1000003632</v>
      </c>
      <c r="E364" s="91" t="s">
        <v>2961</v>
      </c>
      <c r="F364" s="84" t="s">
        <v>3677</v>
      </c>
      <c r="G364" s="84" t="s">
        <v>3681</v>
      </c>
      <c r="H364" s="84" t="s">
        <v>82</v>
      </c>
      <c r="I364" s="88">
        <v>35</v>
      </c>
    </row>
    <row r="365" spans="4:9">
      <c r="D365" s="84">
        <v>1000003572</v>
      </c>
      <c r="E365" s="91" t="s">
        <v>2959</v>
      </c>
      <c r="F365" s="84" t="s">
        <v>3677</v>
      </c>
      <c r="G365" s="84" t="s">
        <v>3679</v>
      </c>
      <c r="H365" s="84" t="s">
        <v>82</v>
      </c>
      <c r="I365" s="88">
        <v>10</v>
      </c>
    </row>
    <row r="366" spans="4:9">
      <c r="D366" s="84">
        <v>1000001977</v>
      </c>
      <c r="E366" s="91" t="s">
        <v>2953</v>
      </c>
      <c r="F366" s="84" t="s">
        <v>3677</v>
      </c>
      <c r="G366" s="84" t="s">
        <v>3681</v>
      </c>
      <c r="H366" s="84" t="s">
        <v>82</v>
      </c>
      <c r="I366" s="88">
        <v>10</v>
      </c>
    </row>
    <row r="367" spans="4:9">
      <c r="D367" s="84">
        <v>1000001629</v>
      </c>
      <c r="E367" s="91" t="s">
        <v>2973</v>
      </c>
      <c r="F367" s="84" t="s">
        <v>3677</v>
      </c>
      <c r="G367" s="84" t="s">
        <v>3678</v>
      </c>
      <c r="H367" s="84" t="s">
        <v>84</v>
      </c>
      <c r="I367" s="88">
        <v>30</v>
      </c>
    </row>
    <row r="368" spans="4:9">
      <c r="D368" s="84">
        <v>1000001633</v>
      </c>
      <c r="E368" s="91" t="s">
        <v>2975</v>
      </c>
      <c r="F368" s="84" t="s">
        <v>3677</v>
      </c>
      <c r="G368" s="84" t="s">
        <v>3678</v>
      </c>
      <c r="H368" s="84" t="s">
        <v>84</v>
      </c>
      <c r="I368" s="88">
        <v>60</v>
      </c>
    </row>
    <row r="369" spans="4:9">
      <c r="D369" s="84">
        <v>1000001581</v>
      </c>
      <c r="E369" s="91" t="s">
        <v>2967</v>
      </c>
      <c r="F369" s="84" t="s">
        <v>3677</v>
      </c>
      <c r="G369" s="84" t="s">
        <v>3678</v>
      </c>
      <c r="H369" s="84" t="s">
        <v>84</v>
      </c>
      <c r="I369" s="88">
        <v>25</v>
      </c>
    </row>
    <row r="370" spans="4:9">
      <c r="D370" s="84">
        <v>1000001615</v>
      </c>
      <c r="E370" s="91" t="s">
        <v>2969</v>
      </c>
      <c r="F370" s="84" t="s">
        <v>3677</v>
      </c>
      <c r="G370" s="84" t="s">
        <v>3678</v>
      </c>
      <c r="H370" s="84" t="s">
        <v>84</v>
      </c>
      <c r="I370" s="88">
        <v>45</v>
      </c>
    </row>
    <row r="371" spans="4:9">
      <c r="D371" s="84">
        <v>1000001634</v>
      </c>
      <c r="E371" s="91" t="s">
        <v>2985</v>
      </c>
      <c r="F371" s="84" t="s">
        <v>3677</v>
      </c>
      <c r="G371" s="84" t="s">
        <v>3678</v>
      </c>
      <c r="H371" s="84" t="s">
        <v>84</v>
      </c>
      <c r="I371" s="88">
        <v>25</v>
      </c>
    </row>
    <row r="372" spans="4:9">
      <c r="D372" s="84">
        <v>1000002072</v>
      </c>
      <c r="E372" s="91" t="s">
        <v>2993</v>
      </c>
      <c r="F372" s="84" t="s">
        <v>3677</v>
      </c>
      <c r="G372" s="84" t="s">
        <v>3678</v>
      </c>
      <c r="H372" s="84" t="s">
        <v>84</v>
      </c>
      <c r="I372" s="88">
        <v>30</v>
      </c>
    </row>
    <row r="373" spans="4:9">
      <c r="D373" s="84">
        <v>1000002803</v>
      </c>
      <c r="E373" s="91" t="s">
        <v>2995</v>
      </c>
      <c r="F373" s="84" t="s">
        <v>3677</v>
      </c>
      <c r="G373" s="84" t="s">
        <v>3678</v>
      </c>
      <c r="H373" s="84" t="s">
        <v>84</v>
      </c>
      <c r="I373" s="88">
        <v>25</v>
      </c>
    </row>
    <row r="374" spans="4:9">
      <c r="D374" s="84">
        <v>1000002073</v>
      </c>
      <c r="E374" s="91" t="s">
        <v>2991</v>
      </c>
      <c r="F374" s="84" t="s">
        <v>3677</v>
      </c>
      <c r="G374" s="84" t="s">
        <v>3678</v>
      </c>
      <c r="H374" s="84" t="s">
        <v>84</v>
      </c>
      <c r="I374" s="88">
        <v>40</v>
      </c>
    </row>
    <row r="375" spans="4:9">
      <c r="D375" s="84">
        <v>1000004095</v>
      </c>
      <c r="E375" s="91" t="s">
        <v>2999</v>
      </c>
      <c r="F375" s="84" t="s">
        <v>3677</v>
      </c>
      <c r="G375" s="84" t="s">
        <v>3678</v>
      </c>
      <c r="H375" s="84" t="s">
        <v>84</v>
      </c>
      <c r="I375" s="88">
        <v>25</v>
      </c>
    </row>
    <row r="376" spans="4:9">
      <c r="D376" s="84">
        <v>1000004107</v>
      </c>
      <c r="E376" s="91" t="s">
        <v>3442</v>
      </c>
      <c r="F376" s="84" t="s">
        <v>3677</v>
      </c>
      <c r="G376" s="84" t="s">
        <v>3678</v>
      </c>
      <c r="H376" s="84" t="s">
        <v>84</v>
      </c>
      <c r="I376" s="88">
        <v>50</v>
      </c>
    </row>
    <row r="377" spans="4:9">
      <c r="D377" s="84">
        <v>1000003955</v>
      </c>
      <c r="E377" s="91" t="s">
        <v>2919</v>
      </c>
      <c r="F377" s="84" t="s">
        <v>3684</v>
      </c>
      <c r="G377" s="84" t="s">
        <v>3685</v>
      </c>
      <c r="H377" s="84" t="s">
        <v>80</v>
      </c>
      <c r="I377" s="88">
        <v>20</v>
      </c>
    </row>
    <row r="378" spans="4:9">
      <c r="D378" s="84">
        <v>1000003957</v>
      </c>
      <c r="E378" s="91" t="s">
        <v>2921</v>
      </c>
      <c r="F378" s="84" t="s">
        <v>3684</v>
      </c>
      <c r="G378" s="84" t="s">
        <v>3685</v>
      </c>
      <c r="H378" s="84" t="s">
        <v>80</v>
      </c>
      <c r="I378" s="88">
        <v>40</v>
      </c>
    </row>
    <row r="379" spans="4:9">
      <c r="D379" s="84">
        <v>1000001938</v>
      </c>
      <c r="E379" s="91" t="s">
        <v>2859</v>
      </c>
      <c r="F379" s="84" t="s">
        <v>3684</v>
      </c>
      <c r="G379" s="84" t="s">
        <v>3686</v>
      </c>
      <c r="H379" s="84" t="s">
        <v>80</v>
      </c>
      <c r="I379" s="88">
        <v>50</v>
      </c>
    </row>
    <row r="380" spans="4:9">
      <c r="D380" s="84">
        <v>1000001950</v>
      </c>
      <c r="E380" s="91" t="s">
        <v>2877</v>
      </c>
      <c r="F380" s="84" t="s">
        <v>3684</v>
      </c>
      <c r="G380" s="84" t="s">
        <v>3685</v>
      </c>
      <c r="H380" s="84" t="s">
        <v>80</v>
      </c>
      <c r="I380" s="88">
        <v>50</v>
      </c>
    </row>
    <row r="381" spans="4:9">
      <c r="D381" s="84">
        <v>1000004036</v>
      </c>
      <c r="E381" s="91" t="s">
        <v>2927</v>
      </c>
      <c r="F381" s="84" t="s">
        <v>3684</v>
      </c>
      <c r="G381" s="84" t="s">
        <v>3686</v>
      </c>
      <c r="H381" s="84" t="s">
        <v>80</v>
      </c>
      <c r="I381" s="88">
        <v>50</v>
      </c>
    </row>
    <row r="382" spans="4:9">
      <c r="D382" s="84">
        <v>1000002670</v>
      </c>
      <c r="E382" s="91" t="s">
        <v>2843</v>
      </c>
      <c r="F382" s="84" t="s">
        <v>3684</v>
      </c>
      <c r="G382" s="84" t="s">
        <v>3685</v>
      </c>
      <c r="H382" s="84" t="s">
        <v>80</v>
      </c>
      <c r="I382" s="88">
        <v>75</v>
      </c>
    </row>
    <row r="383" spans="4:9">
      <c r="D383" s="84">
        <v>1000001947</v>
      </c>
      <c r="E383" s="91" t="s">
        <v>2863</v>
      </c>
      <c r="F383" s="84" t="s">
        <v>3684</v>
      </c>
      <c r="G383" s="84" t="s">
        <v>3686</v>
      </c>
      <c r="H383" s="84" t="s">
        <v>80</v>
      </c>
      <c r="I383" s="88">
        <v>150</v>
      </c>
    </row>
    <row r="384" spans="4:9">
      <c r="D384" s="84">
        <v>1000002632</v>
      </c>
      <c r="E384" s="91" t="s">
        <v>2895</v>
      </c>
      <c r="F384" s="84" t="s">
        <v>3684</v>
      </c>
      <c r="G384" s="84" t="s">
        <v>3686</v>
      </c>
      <c r="H384" s="84" t="s">
        <v>80</v>
      </c>
      <c r="I384" s="88">
        <v>40</v>
      </c>
    </row>
    <row r="385" spans="4:9">
      <c r="D385" s="84">
        <v>1000003020</v>
      </c>
      <c r="E385" s="91" t="s">
        <v>2899</v>
      </c>
      <c r="F385" s="84" t="s">
        <v>3684</v>
      </c>
      <c r="G385" s="84" t="s">
        <v>3685</v>
      </c>
      <c r="H385" s="84" t="s">
        <v>80</v>
      </c>
      <c r="I385" s="88">
        <v>60</v>
      </c>
    </row>
    <row r="386" spans="4:9">
      <c r="D386" s="84">
        <v>1000001920</v>
      </c>
      <c r="E386" s="91" t="s">
        <v>2865</v>
      </c>
      <c r="F386" s="84" t="s">
        <v>3684</v>
      </c>
      <c r="G386" s="84" t="s">
        <v>3686</v>
      </c>
      <c r="H386" s="84" t="s">
        <v>80</v>
      </c>
      <c r="I386" s="88">
        <v>125</v>
      </c>
    </row>
    <row r="387" spans="4:9">
      <c r="D387" s="84">
        <v>1000002558</v>
      </c>
      <c r="E387" s="91" t="s">
        <v>2893</v>
      </c>
      <c r="F387" s="84" t="s">
        <v>3684</v>
      </c>
      <c r="G387" s="84" t="s">
        <v>3686</v>
      </c>
      <c r="H387" s="84" t="s">
        <v>80</v>
      </c>
      <c r="I387" s="88">
        <v>100</v>
      </c>
    </row>
    <row r="388" spans="4:9">
      <c r="D388" s="84">
        <v>1000003721</v>
      </c>
      <c r="E388" s="91" t="s">
        <v>2909</v>
      </c>
      <c r="F388" s="84" t="s">
        <v>3684</v>
      </c>
      <c r="G388" s="84" t="s">
        <v>3686</v>
      </c>
      <c r="H388" s="84" t="s">
        <v>80</v>
      </c>
      <c r="I388" s="88">
        <v>75</v>
      </c>
    </row>
    <row r="389" spans="4:9">
      <c r="D389" s="84">
        <v>1000004077</v>
      </c>
      <c r="E389" s="91" t="s">
        <v>2929</v>
      </c>
      <c r="F389" s="84" t="s">
        <v>3684</v>
      </c>
      <c r="G389" s="84" t="s">
        <v>3685</v>
      </c>
      <c r="H389" s="84" t="s">
        <v>80</v>
      </c>
      <c r="I389" s="88">
        <v>20</v>
      </c>
    </row>
    <row r="390" spans="4:9">
      <c r="D390" s="84">
        <v>1000003517</v>
      </c>
      <c r="E390" s="91" t="s">
        <v>2905</v>
      </c>
      <c r="F390" s="84" t="s">
        <v>3684</v>
      </c>
      <c r="G390" s="84" t="s">
        <v>3685</v>
      </c>
      <c r="H390" s="84" t="s">
        <v>80</v>
      </c>
      <c r="I390" s="88">
        <v>175</v>
      </c>
    </row>
    <row r="391" spans="4:9">
      <c r="D391" s="84">
        <v>1000003516</v>
      </c>
      <c r="E391" s="91" t="s">
        <v>2903</v>
      </c>
      <c r="F391" s="84" t="s">
        <v>3684</v>
      </c>
      <c r="G391" s="84" t="s">
        <v>3685</v>
      </c>
      <c r="H391" s="84" t="s">
        <v>80</v>
      </c>
      <c r="I391" s="88">
        <v>60</v>
      </c>
    </row>
    <row r="392" spans="4:9">
      <c r="D392" s="84">
        <v>1000001932</v>
      </c>
      <c r="E392" s="91" t="s">
        <v>2873</v>
      </c>
      <c r="F392" s="84" t="s">
        <v>3684</v>
      </c>
      <c r="G392" s="84" t="s">
        <v>3686</v>
      </c>
      <c r="H392" s="84" t="s">
        <v>80</v>
      </c>
      <c r="I392" s="88">
        <v>1200</v>
      </c>
    </row>
    <row r="393" spans="4:9">
      <c r="D393" s="84">
        <v>1000001951</v>
      </c>
      <c r="E393" s="91" t="s">
        <v>2883</v>
      </c>
      <c r="F393" s="84" t="s">
        <v>3684</v>
      </c>
      <c r="G393" s="84" t="s">
        <v>3686</v>
      </c>
      <c r="H393" s="84" t="s">
        <v>80</v>
      </c>
      <c r="I393" s="88">
        <v>300</v>
      </c>
    </row>
    <row r="394" spans="4:9">
      <c r="D394" s="84">
        <v>1000001928</v>
      </c>
      <c r="E394" s="91" t="s">
        <v>2861</v>
      </c>
      <c r="F394" s="84" t="s">
        <v>3684</v>
      </c>
      <c r="G394" s="84" t="s">
        <v>3685</v>
      </c>
      <c r="H394" s="84" t="s">
        <v>80</v>
      </c>
      <c r="I394" s="88">
        <v>200</v>
      </c>
    </row>
    <row r="395" spans="4:9">
      <c r="D395" s="84">
        <v>1000003310</v>
      </c>
      <c r="E395" s="91" t="s">
        <v>2901</v>
      </c>
      <c r="F395" s="84" t="s">
        <v>3684</v>
      </c>
      <c r="G395" s="84" t="s">
        <v>3686</v>
      </c>
      <c r="H395" s="84" t="s">
        <v>80</v>
      </c>
      <c r="I395" s="88">
        <v>250</v>
      </c>
    </row>
    <row r="396" spans="4:9">
      <c r="D396" s="84">
        <v>1000001910</v>
      </c>
      <c r="E396" s="91" t="s">
        <v>3687</v>
      </c>
      <c r="F396" s="84" t="s">
        <v>3684</v>
      </c>
      <c r="G396" s="84" t="s">
        <v>3685</v>
      </c>
      <c r="H396" s="84" t="s">
        <v>80</v>
      </c>
      <c r="I396" s="88">
        <v>75</v>
      </c>
    </row>
    <row r="397" spans="4:9">
      <c r="D397" s="84">
        <v>1000001914</v>
      </c>
      <c r="E397" s="91" t="s">
        <v>2853</v>
      </c>
      <c r="F397" s="84" t="s">
        <v>3684</v>
      </c>
      <c r="G397" s="84" t="s">
        <v>3685</v>
      </c>
      <c r="H397" s="84" t="s">
        <v>80</v>
      </c>
      <c r="I397" s="88">
        <v>20</v>
      </c>
    </row>
    <row r="398" spans="4:9">
      <c r="D398" s="84">
        <v>1000001916</v>
      </c>
      <c r="E398" s="91" t="s">
        <v>2851</v>
      </c>
      <c r="F398" s="84" t="s">
        <v>3684</v>
      </c>
      <c r="G398" s="84" t="s">
        <v>3685</v>
      </c>
      <c r="H398" s="84" t="s">
        <v>80</v>
      </c>
      <c r="I398" s="88">
        <v>100</v>
      </c>
    </row>
    <row r="399" spans="4:9">
      <c r="D399" s="84">
        <v>1000001918</v>
      </c>
      <c r="E399" s="91" t="s">
        <v>2867</v>
      </c>
      <c r="F399" s="84" t="s">
        <v>3684</v>
      </c>
      <c r="G399" s="84" t="s">
        <v>3685</v>
      </c>
      <c r="H399" s="84" t="s">
        <v>80</v>
      </c>
      <c r="I399" s="88">
        <v>100</v>
      </c>
    </row>
    <row r="400" spans="4:9">
      <c r="D400" s="84">
        <v>1000001923</v>
      </c>
      <c r="E400" s="91" t="s">
        <v>2885</v>
      </c>
      <c r="F400" s="84" t="s">
        <v>3684</v>
      </c>
      <c r="G400" s="84" t="s">
        <v>3685</v>
      </c>
      <c r="H400" s="84" t="s">
        <v>80</v>
      </c>
      <c r="I400" s="88">
        <v>125</v>
      </c>
    </row>
    <row r="401" spans="4:9">
      <c r="D401" s="84">
        <v>1000001931</v>
      </c>
      <c r="E401" s="91" t="s">
        <v>2871</v>
      </c>
      <c r="F401" s="84" t="s">
        <v>3684</v>
      </c>
      <c r="G401" s="84" t="s">
        <v>3686</v>
      </c>
      <c r="H401" s="84" t="s">
        <v>80</v>
      </c>
      <c r="I401" s="88">
        <v>100</v>
      </c>
    </row>
    <row r="402" spans="4:9">
      <c r="D402" s="84">
        <v>1000001917</v>
      </c>
      <c r="E402" s="91" t="s">
        <v>2849</v>
      </c>
      <c r="F402" s="84" t="s">
        <v>3684</v>
      </c>
      <c r="G402" s="84" t="s">
        <v>3686</v>
      </c>
      <c r="H402" s="84" t="s">
        <v>80</v>
      </c>
      <c r="I402" s="88">
        <v>20</v>
      </c>
    </row>
    <row r="403" spans="4:9">
      <c r="D403" s="84">
        <v>1000001919</v>
      </c>
      <c r="E403" s="91" t="s">
        <v>2855</v>
      </c>
      <c r="F403" s="84" t="s">
        <v>3684</v>
      </c>
      <c r="G403" s="84" t="s">
        <v>3686</v>
      </c>
      <c r="H403" s="84" t="s">
        <v>80</v>
      </c>
      <c r="I403" s="88">
        <v>25</v>
      </c>
    </row>
    <row r="404" spans="4:9">
      <c r="D404" s="84">
        <v>1000002024</v>
      </c>
      <c r="E404" s="91" t="s">
        <v>2887</v>
      </c>
      <c r="F404" s="84" t="s">
        <v>3684</v>
      </c>
      <c r="G404" s="84" t="s">
        <v>3686</v>
      </c>
      <c r="H404" s="84" t="s">
        <v>80</v>
      </c>
      <c r="I404" s="88">
        <v>300</v>
      </c>
    </row>
    <row r="405" spans="4:9">
      <c r="D405" s="84">
        <v>1000001922</v>
      </c>
      <c r="E405" s="91" t="s">
        <v>2869</v>
      </c>
      <c r="F405" s="84" t="s">
        <v>3684</v>
      </c>
      <c r="G405" s="84" t="s">
        <v>3685</v>
      </c>
      <c r="H405" s="84" t="s">
        <v>80</v>
      </c>
      <c r="I405" s="88">
        <v>100</v>
      </c>
    </row>
    <row r="406" spans="4:9">
      <c r="D406" s="84">
        <v>1000001924</v>
      </c>
      <c r="E406" s="91" t="s">
        <v>2857</v>
      </c>
      <c r="F406" s="84" t="s">
        <v>3684</v>
      </c>
      <c r="G406" s="84" t="s">
        <v>3686</v>
      </c>
      <c r="H406" s="84" t="s">
        <v>80</v>
      </c>
      <c r="I406" s="88">
        <v>50</v>
      </c>
    </row>
    <row r="407" spans="4:9">
      <c r="D407" s="84">
        <v>1000002552</v>
      </c>
      <c r="E407" s="91" t="s">
        <v>2891</v>
      </c>
      <c r="F407" s="84" t="s">
        <v>3684</v>
      </c>
      <c r="G407" s="84" t="s">
        <v>3686</v>
      </c>
      <c r="H407" s="84" t="s">
        <v>80</v>
      </c>
      <c r="I407" s="88">
        <v>70</v>
      </c>
    </row>
    <row r="408" spans="4:9">
      <c r="D408" s="84">
        <v>1000001936</v>
      </c>
      <c r="E408" s="91" t="s">
        <v>2881</v>
      </c>
      <c r="F408" s="84" t="s">
        <v>3684</v>
      </c>
      <c r="G408" s="84" t="s">
        <v>3686</v>
      </c>
      <c r="H408" s="84" t="s">
        <v>80</v>
      </c>
      <c r="I408" s="88">
        <v>300</v>
      </c>
    </row>
    <row r="409" spans="4:9">
      <c r="D409" s="84">
        <v>1000001949</v>
      </c>
      <c r="E409" s="91" t="s">
        <v>2875</v>
      </c>
      <c r="F409" s="84" t="s">
        <v>3684</v>
      </c>
      <c r="G409" s="84" t="s">
        <v>3686</v>
      </c>
      <c r="H409" s="84" t="s">
        <v>80</v>
      </c>
      <c r="I409" s="88">
        <v>275</v>
      </c>
    </row>
    <row r="410" spans="4:9">
      <c r="D410" s="84">
        <v>1000001942</v>
      </c>
      <c r="E410" s="91" t="s">
        <v>2879</v>
      </c>
      <c r="F410" s="84" t="s">
        <v>3684</v>
      </c>
      <c r="G410" s="84" t="s">
        <v>3685</v>
      </c>
      <c r="H410" s="84" t="s">
        <v>80</v>
      </c>
      <c r="I410" s="88">
        <v>200</v>
      </c>
    </row>
    <row r="411" spans="4:9">
      <c r="D411" s="84">
        <v>1000002036</v>
      </c>
      <c r="E411" s="91" t="s">
        <v>2889</v>
      </c>
      <c r="F411" s="84" t="s">
        <v>3684</v>
      </c>
      <c r="G411" s="84" t="s">
        <v>3686</v>
      </c>
      <c r="H411" s="84" t="s">
        <v>80</v>
      </c>
      <c r="I411" s="88">
        <v>65</v>
      </c>
    </row>
    <row r="412" spans="4:9">
      <c r="D412" s="84">
        <v>1000001952</v>
      </c>
      <c r="E412" s="91" t="s">
        <v>2847</v>
      </c>
      <c r="F412" s="84" t="s">
        <v>3684</v>
      </c>
      <c r="G412" s="84" t="s">
        <v>3685</v>
      </c>
      <c r="H412" s="84" t="s">
        <v>80</v>
      </c>
      <c r="I412" s="88">
        <v>60</v>
      </c>
    </row>
    <row r="413" spans="4:9">
      <c r="D413" s="84">
        <v>1000002777</v>
      </c>
      <c r="E413" s="91" t="s">
        <v>2897</v>
      </c>
      <c r="F413" s="84" t="s">
        <v>3684</v>
      </c>
      <c r="G413" s="84" t="s">
        <v>3685</v>
      </c>
      <c r="H413" s="84" t="s">
        <v>80</v>
      </c>
      <c r="I413" s="88">
        <v>50</v>
      </c>
    </row>
    <row r="414" spans="4:9">
      <c r="D414" s="84">
        <v>1000003605</v>
      </c>
      <c r="E414" s="91" t="s">
        <v>674</v>
      </c>
      <c r="F414" s="84" t="s">
        <v>3684</v>
      </c>
      <c r="G414" s="84" t="s">
        <v>3686</v>
      </c>
      <c r="H414" s="84" t="s">
        <v>80</v>
      </c>
      <c r="I414" s="88">
        <v>50</v>
      </c>
    </row>
    <row r="415" spans="4:9">
      <c r="D415" s="84">
        <v>1000003614</v>
      </c>
      <c r="E415" s="91" t="s">
        <v>2907</v>
      </c>
      <c r="F415" s="84" t="s">
        <v>3684</v>
      </c>
      <c r="G415" s="84" t="s">
        <v>3685</v>
      </c>
      <c r="H415" s="84" t="s">
        <v>80</v>
      </c>
      <c r="I415" s="88">
        <v>125</v>
      </c>
    </row>
    <row r="416" spans="4:9">
      <c r="D416" s="84">
        <v>1000003750</v>
      </c>
      <c r="E416" s="91" t="s">
        <v>2911</v>
      </c>
      <c r="F416" s="84" t="s">
        <v>3684</v>
      </c>
      <c r="G416" s="84" t="s">
        <v>3686</v>
      </c>
      <c r="H416" s="84" t="s">
        <v>80</v>
      </c>
      <c r="I416" s="88">
        <v>100</v>
      </c>
    </row>
    <row r="417" spans="4:9">
      <c r="D417" s="84">
        <v>1000003756</v>
      </c>
      <c r="E417" s="91" t="s">
        <v>2913</v>
      </c>
      <c r="F417" s="84" t="s">
        <v>3684</v>
      </c>
      <c r="G417" s="84" t="s">
        <v>3686</v>
      </c>
      <c r="H417" s="84" t="s">
        <v>80</v>
      </c>
      <c r="I417" s="88">
        <v>100</v>
      </c>
    </row>
    <row r="418" spans="4:9">
      <c r="D418" s="84">
        <v>1000003832</v>
      </c>
      <c r="E418" s="91" t="s">
        <v>3688</v>
      </c>
      <c r="F418" s="84" t="s">
        <v>3684</v>
      </c>
      <c r="G418" s="84" t="s">
        <v>3685</v>
      </c>
      <c r="H418" s="84" t="s">
        <v>80</v>
      </c>
      <c r="I418" s="88">
        <v>200</v>
      </c>
    </row>
    <row r="419" spans="4:9">
      <c r="D419" s="84">
        <v>1000003824</v>
      </c>
      <c r="E419" s="91" t="s">
        <v>2915</v>
      </c>
      <c r="F419" s="84" t="s">
        <v>3684</v>
      </c>
      <c r="G419" s="84" t="s">
        <v>3685</v>
      </c>
      <c r="H419" s="84" t="s">
        <v>80</v>
      </c>
      <c r="I419" s="88">
        <v>50</v>
      </c>
    </row>
    <row r="420" spans="4:9">
      <c r="D420" s="84">
        <v>1000003866</v>
      </c>
      <c r="E420" s="91" t="s">
        <v>3689</v>
      </c>
      <c r="F420" s="84" t="s">
        <v>3684</v>
      </c>
      <c r="G420" s="84" t="s">
        <v>3685</v>
      </c>
      <c r="H420" s="84" t="s">
        <v>80</v>
      </c>
      <c r="I420" s="88">
        <v>200</v>
      </c>
    </row>
    <row r="421" spans="4:9">
      <c r="D421" s="84">
        <v>1000003886</v>
      </c>
      <c r="E421" s="91" t="s">
        <v>2917</v>
      </c>
      <c r="F421" s="84" t="s">
        <v>3684</v>
      </c>
      <c r="G421" s="84" t="s">
        <v>3685</v>
      </c>
      <c r="H421" s="84" t="s">
        <v>80</v>
      </c>
      <c r="I421" s="88">
        <v>25</v>
      </c>
    </row>
    <row r="422" spans="4:9">
      <c r="D422" s="84">
        <v>1000004009</v>
      </c>
      <c r="E422" s="91" t="s">
        <v>2923</v>
      </c>
      <c r="F422" s="84" t="s">
        <v>3684</v>
      </c>
      <c r="G422" s="84" t="s">
        <v>3686</v>
      </c>
      <c r="H422" s="84" t="s">
        <v>80</v>
      </c>
      <c r="I422" s="88">
        <v>25</v>
      </c>
    </row>
    <row r="423" spans="4:9">
      <c r="D423" s="84">
        <v>1000004033</v>
      </c>
      <c r="E423" s="91" t="s">
        <v>2925</v>
      </c>
      <c r="F423" s="84" t="s">
        <v>3684</v>
      </c>
      <c r="G423" s="84" t="s">
        <v>3685</v>
      </c>
      <c r="H423" s="84" t="s">
        <v>80</v>
      </c>
      <c r="I423" s="88">
        <v>50</v>
      </c>
    </row>
    <row r="424" spans="4:9">
      <c r="D424" s="84">
        <v>1000001249</v>
      </c>
      <c r="E424" s="91" t="s">
        <v>2622</v>
      </c>
      <c r="F424" s="84" t="s">
        <v>77</v>
      </c>
      <c r="G424" s="84" t="s">
        <v>3674</v>
      </c>
      <c r="H424" s="84" t="s">
        <v>69</v>
      </c>
      <c r="I424" s="88">
        <v>460</v>
      </c>
    </row>
    <row r="425" spans="4:9">
      <c r="D425" s="84">
        <v>1000001871</v>
      </c>
      <c r="E425" s="91" t="s">
        <v>2829</v>
      </c>
      <c r="F425" s="84" t="s">
        <v>3664</v>
      </c>
      <c r="G425" s="84" t="s">
        <v>3665</v>
      </c>
      <c r="H425" s="84" t="s">
        <v>76</v>
      </c>
      <c r="I425" s="88">
        <v>20</v>
      </c>
    </row>
    <row r="426" spans="4:9">
      <c r="D426" s="84">
        <v>1000004158</v>
      </c>
      <c r="E426" s="91" t="s">
        <v>3558</v>
      </c>
      <c r="F426" s="84" t="s">
        <v>3677</v>
      </c>
      <c r="G426" s="84" t="s">
        <v>3679</v>
      </c>
      <c r="H426" s="84" t="s">
        <v>82</v>
      </c>
      <c r="I426" s="88">
        <v>0</v>
      </c>
    </row>
    <row r="427" spans="4:9">
      <c r="D427" s="84">
        <v>1000001193</v>
      </c>
      <c r="E427" s="91" t="s">
        <v>3690</v>
      </c>
      <c r="F427" s="84" t="s">
        <v>91</v>
      </c>
      <c r="G427" s="84" t="s">
        <v>3640</v>
      </c>
      <c r="H427" s="84" t="s">
        <v>90</v>
      </c>
      <c r="I427" s="88">
        <v>25</v>
      </c>
    </row>
    <row r="428" spans="4:9">
      <c r="D428" s="84">
        <v>1000001462</v>
      </c>
      <c r="E428" s="91" t="s">
        <v>3358</v>
      </c>
      <c r="F428" s="84" t="s">
        <v>91</v>
      </c>
      <c r="G428" s="84" t="s">
        <v>3640</v>
      </c>
      <c r="H428" s="84" t="s">
        <v>90</v>
      </c>
      <c r="I428" s="88">
        <v>51</v>
      </c>
    </row>
    <row r="429" spans="4:9">
      <c r="D429" s="84">
        <v>1000001646</v>
      </c>
      <c r="E429" s="91" t="s">
        <v>3535</v>
      </c>
      <c r="F429" s="84" t="s">
        <v>102</v>
      </c>
      <c r="G429" s="84" t="s">
        <v>91</v>
      </c>
      <c r="H429" s="84" t="s">
        <v>101</v>
      </c>
      <c r="I429" s="88">
        <v>20</v>
      </c>
    </row>
    <row r="430" spans="4:9">
      <c r="D430" s="84">
        <v>1000001459</v>
      </c>
      <c r="E430" s="91" t="s">
        <v>3364</v>
      </c>
      <c r="F430" s="84" t="s">
        <v>91</v>
      </c>
      <c r="G430" s="84" t="s">
        <v>3638</v>
      </c>
      <c r="H430" s="84" t="s">
        <v>90</v>
      </c>
      <c r="I430" s="88">
        <v>0</v>
      </c>
    </row>
    <row r="431" spans="4:9">
      <c r="D431" s="84">
        <v>1000003658</v>
      </c>
      <c r="E431" s="91" t="s">
        <v>2841</v>
      </c>
      <c r="F431" s="84" t="s">
        <v>3664</v>
      </c>
      <c r="G431" s="84" t="s">
        <v>3665</v>
      </c>
      <c r="H431" s="84" t="s">
        <v>76</v>
      </c>
      <c r="I431" s="88">
        <v>0</v>
      </c>
    </row>
    <row r="432" spans="4:9">
      <c r="D432" s="84">
        <v>1000004150</v>
      </c>
      <c r="E432" s="91" t="s">
        <v>3537</v>
      </c>
      <c r="F432" s="84" t="s">
        <v>3677</v>
      </c>
      <c r="G432" s="84" t="s">
        <v>3681</v>
      </c>
      <c r="H432" s="84" t="s">
        <v>82</v>
      </c>
      <c r="I432" s="88">
        <v>25</v>
      </c>
    </row>
    <row r="433" spans="4:9">
      <c r="D433" s="84">
        <v>1000002679</v>
      </c>
      <c r="E433" s="91" t="s">
        <v>2963</v>
      </c>
      <c r="F433" s="84" t="s">
        <v>3677</v>
      </c>
      <c r="G433" s="84" t="s">
        <v>3678</v>
      </c>
      <c r="H433" s="84" t="s">
        <v>84</v>
      </c>
      <c r="I433" s="88">
        <v>25</v>
      </c>
    </row>
    <row r="434" spans="4:9">
      <c r="D434" s="84">
        <v>1000001156</v>
      </c>
      <c r="E434" s="91" t="s">
        <v>3258</v>
      </c>
      <c r="F434" s="84" t="s">
        <v>3649</v>
      </c>
      <c r="G434" s="84" t="s">
        <v>3651</v>
      </c>
      <c r="H434" s="84" t="s">
        <v>99</v>
      </c>
      <c r="I434" s="88">
        <v>0</v>
      </c>
    </row>
    <row r="435" spans="4:9">
      <c r="D435" s="84">
        <v>1000001184</v>
      </c>
      <c r="E435" s="91" t="s">
        <v>3691</v>
      </c>
      <c r="F435" s="84" t="s">
        <v>3649</v>
      </c>
      <c r="G435" s="84" t="s">
        <v>3651</v>
      </c>
      <c r="H435" s="84" t="s">
        <v>99</v>
      </c>
      <c r="I435" s="88">
        <v>0</v>
      </c>
    </row>
    <row r="436" spans="4:9">
      <c r="D436" s="84">
        <v>1000001467</v>
      </c>
      <c r="E436" s="91" t="s">
        <v>3692</v>
      </c>
      <c r="F436" s="84" t="s">
        <v>91</v>
      </c>
      <c r="G436" s="84" t="s">
        <v>3638</v>
      </c>
      <c r="H436" s="84" t="s">
        <v>90</v>
      </c>
      <c r="I436" s="88">
        <v>0</v>
      </c>
    </row>
    <row r="437" spans="4:9">
      <c r="D437" s="84">
        <v>1000001476</v>
      </c>
      <c r="E437" s="91" t="s">
        <v>3457</v>
      </c>
      <c r="F437" s="84" t="s">
        <v>91</v>
      </c>
      <c r="G437" s="84" t="s">
        <v>3638</v>
      </c>
      <c r="H437" s="84" t="s">
        <v>90</v>
      </c>
      <c r="I437" s="88">
        <v>105</v>
      </c>
    </row>
    <row r="438" spans="4:9">
      <c r="D438" s="84">
        <v>1000001820</v>
      </c>
      <c r="E438" s="91" t="s">
        <v>3174</v>
      </c>
      <c r="F438" s="84" t="s">
        <v>95</v>
      </c>
      <c r="G438" s="84" t="s">
        <v>3628</v>
      </c>
      <c r="H438" s="84" t="s">
        <v>96</v>
      </c>
      <c r="I438" s="88">
        <v>0</v>
      </c>
    </row>
    <row r="439" spans="4:9">
      <c r="D439" s="84">
        <v>1000001982</v>
      </c>
      <c r="E439" s="91" t="s">
        <v>3693</v>
      </c>
      <c r="F439" s="84" t="s">
        <v>91</v>
      </c>
      <c r="G439" s="84" t="s">
        <v>3638</v>
      </c>
      <c r="H439" s="84" t="s">
        <v>90</v>
      </c>
      <c r="I439" s="88">
        <v>0</v>
      </c>
    </row>
    <row r="440" spans="4:9">
      <c r="D440" s="84">
        <v>1000002067</v>
      </c>
      <c r="E440" s="91" t="s">
        <v>3694</v>
      </c>
      <c r="F440" s="84" t="s">
        <v>95</v>
      </c>
      <c r="G440" s="84" t="s">
        <v>3628</v>
      </c>
      <c r="H440" s="84" t="s">
        <v>96</v>
      </c>
      <c r="I440" s="88">
        <v>0</v>
      </c>
    </row>
    <row r="441" spans="4:9">
      <c r="D441" s="84">
        <v>1000002545</v>
      </c>
      <c r="E441" s="91" t="s">
        <v>3695</v>
      </c>
      <c r="F441" s="84" t="s">
        <v>3632</v>
      </c>
      <c r="G441" s="84" t="s">
        <v>3634</v>
      </c>
      <c r="H441" s="84" t="s">
        <v>97</v>
      </c>
      <c r="I441" s="88">
        <v>0</v>
      </c>
    </row>
    <row r="442" spans="4:9">
      <c r="D442" s="84">
        <v>1000002637</v>
      </c>
      <c r="E442" s="91" t="s">
        <v>3374</v>
      </c>
      <c r="F442" s="84" t="s">
        <v>91</v>
      </c>
      <c r="G442" s="84" t="s">
        <v>3640</v>
      </c>
      <c r="H442" s="84" t="s">
        <v>90</v>
      </c>
      <c r="I442" s="88">
        <v>0</v>
      </c>
    </row>
    <row r="443" spans="4:9">
      <c r="D443" s="84">
        <v>1000001142</v>
      </c>
      <c r="E443" s="91" t="s">
        <v>3696</v>
      </c>
      <c r="F443" s="84" t="s">
        <v>77</v>
      </c>
      <c r="G443" s="84" t="s">
        <v>3674</v>
      </c>
      <c r="H443" s="84" t="s">
        <v>69</v>
      </c>
      <c r="I443" s="88">
        <v>50</v>
      </c>
    </row>
    <row r="444" spans="4:9">
      <c r="D444" s="84">
        <v>1000001868</v>
      </c>
      <c r="E444" s="91" t="s">
        <v>3697</v>
      </c>
      <c r="F444" s="84" t="s">
        <v>3664</v>
      </c>
      <c r="G444" s="84" t="s">
        <v>3665</v>
      </c>
      <c r="H444" s="84" t="s">
        <v>76</v>
      </c>
      <c r="I444" s="88">
        <v>0</v>
      </c>
    </row>
    <row r="445" spans="4:9">
      <c r="D445" s="84">
        <v>1000001902</v>
      </c>
      <c r="E445" s="91" t="s">
        <v>3698</v>
      </c>
      <c r="F445" s="84" t="s">
        <v>3664</v>
      </c>
      <c r="G445" s="84" t="s">
        <v>3665</v>
      </c>
      <c r="H445" s="84" t="s">
        <v>76</v>
      </c>
      <c r="I445" s="88">
        <v>0</v>
      </c>
    </row>
    <row r="446" spans="4:9">
      <c r="D446" s="84">
        <v>1000002770</v>
      </c>
      <c r="E446" s="91" t="s">
        <v>2680</v>
      </c>
      <c r="F446" s="84" t="s">
        <v>3662</v>
      </c>
      <c r="G446" s="84" t="s">
        <v>3669</v>
      </c>
      <c r="H446" s="84" t="s">
        <v>71</v>
      </c>
      <c r="I446" s="88">
        <v>0</v>
      </c>
    </row>
    <row r="447" spans="4:9">
      <c r="D447" s="84">
        <v>1000003210</v>
      </c>
      <c r="E447" s="91" t="s">
        <v>3699</v>
      </c>
      <c r="F447" s="84" t="s">
        <v>3664</v>
      </c>
      <c r="G447" s="84" t="s">
        <v>3665</v>
      </c>
      <c r="H447" s="84" t="s">
        <v>76</v>
      </c>
      <c r="I447" s="88">
        <v>0</v>
      </c>
    </row>
    <row r="448" spans="4:9">
      <c r="D448" s="84">
        <v>1000001487</v>
      </c>
      <c r="E448" s="91" t="s">
        <v>3079</v>
      </c>
      <c r="F448" s="84" t="s">
        <v>3643</v>
      </c>
      <c r="G448" s="84" t="s">
        <v>3646</v>
      </c>
      <c r="H448" s="84" t="s">
        <v>87</v>
      </c>
      <c r="I448" s="88">
        <v>30</v>
      </c>
    </row>
    <row r="449" spans="4:9">
      <c r="D449" s="84">
        <v>1000001671</v>
      </c>
      <c r="E449" s="91" t="s">
        <v>3310</v>
      </c>
      <c r="F449" s="84" t="s">
        <v>102</v>
      </c>
      <c r="G449" s="84" t="s">
        <v>91</v>
      </c>
      <c r="H449" s="84" t="s">
        <v>101</v>
      </c>
      <c r="I449" s="88">
        <v>20</v>
      </c>
    </row>
    <row r="450" spans="4:9">
      <c r="D450" s="84">
        <v>1000001732</v>
      </c>
      <c r="E450" s="91" t="s">
        <v>3426</v>
      </c>
      <c r="F450" s="84" t="s">
        <v>91</v>
      </c>
      <c r="G450" s="84" t="s">
        <v>3637</v>
      </c>
      <c r="H450" s="84" t="s">
        <v>92</v>
      </c>
      <c r="I450" s="88">
        <v>0</v>
      </c>
    </row>
    <row r="451" spans="4:9">
      <c r="D451" s="84">
        <v>1000001809</v>
      </c>
      <c r="E451" s="91" t="s">
        <v>3147</v>
      </c>
      <c r="F451" s="84" t="s">
        <v>95</v>
      </c>
      <c r="G451" s="84" t="s">
        <v>3629</v>
      </c>
      <c r="H451" s="84" t="s">
        <v>94</v>
      </c>
      <c r="I451" s="88">
        <v>25</v>
      </c>
    </row>
    <row r="452" spans="4:9">
      <c r="D452" s="84">
        <v>1000002015</v>
      </c>
      <c r="E452" s="91" t="s">
        <v>3115</v>
      </c>
      <c r="F452" s="84" t="s">
        <v>3643</v>
      </c>
      <c r="G452" s="84" t="s">
        <v>3647</v>
      </c>
      <c r="H452" s="84" t="s">
        <v>87</v>
      </c>
      <c r="I452" s="88">
        <v>0</v>
      </c>
    </row>
    <row r="453" spans="4:9">
      <c r="D453" s="84">
        <v>1000002019</v>
      </c>
      <c r="E453" s="91" t="s">
        <v>3151</v>
      </c>
      <c r="F453" s="84" t="s">
        <v>95</v>
      </c>
      <c r="G453" s="84" t="s">
        <v>3629</v>
      </c>
      <c r="H453" s="84" t="s">
        <v>94</v>
      </c>
      <c r="I453" s="88">
        <v>0</v>
      </c>
    </row>
    <row r="454" spans="4:9">
      <c r="D454" s="84">
        <v>1000002528</v>
      </c>
      <c r="E454" s="91" t="s">
        <v>3338</v>
      </c>
      <c r="F454" s="84" t="s">
        <v>102</v>
      </c>
      <c r="G454" s="84" t="s">
        <v>91</v>
      </c>
      <c r="H454" s="84" t="s">
        <v>101</v>
      </c>
      <c r="I454" s="88">
        <v>0</v>
      </c>
    </row>
    <row r="455" spans="4:9">
      <c r="D455" s="84">
        <v>1000002793</v>
      </c>
      <c r="E455" s="91" t="s">
        <v>3700</v>
      </c>
      <c r="F455" s="84" t="s">
        <v>91</v>
      </c>
      <c r="G455" s="84" t="s">
        <v>3639</v>
      </c>
      <c r="H455" s="84" t="s">
        <v>92</v>
      </c>
      <c r="I455" s="88">
        <v>0</v>
      </c>
    </row>
    <row r="456" spans="4:9">
      <c r="D456" s="84">
        <v>1000002855</v>
      </c>
      <c r="E456" s="91" t="s">
        <v>3546</v>
      </c>
      <c r="F456" s="84" t="s">
        <v>91</v>
      </c>
      <c r="G456" s="84" t="s">
        <v>3637</v>
      </c>
      <c r="H456" s="84" t="s">
        <v>92</v>
      </c>
      <c r="I456" s="88">
        <v>20</v>
      </c>
    </row>
    <row r="457" spans="4:9">
      <c r="D457" s="84">
        <v>1000003206</v>
      </c>
      <c r="E457" s="91" t="s">
        <v>3701</v>
      </c>
      <c r="F457" s="84" t="s">
        <v>3643</v>
      </c>
      <c r="G457" s="84" t="s">
        <v>3647</v>
      </c>
      <c r="H457" s="84" t="s">
        <v>87</v>
      </c>
      <c r="I457" s="88">
        <v>0</v>
      </c>
    </row>
    <row r="458" spans="4:9">
      <c r="D458" s="84">
        <v>1000003405</v>
      </c>
      <c r="E458" s="91" t="s">
        <v>3436</v>
      </c>
      <c r="F458" s="84" t="s">
        <v>91</v>
      </c>
      <c r="G458" s="84" t="s">
        <v>3639</v>
      </c>
      <c r="H458" s="84" t="s">
        <v>92</v>
      </c>
      <c r="I458" s="88">
        <v>0</v>
      </c>
    </row>
    <row r="459" spans="4:9">
      <c r="D459" s="84">
        <v>1000001145</v>
      </c>
      <c r="E459" s="91" t="s">
        <v>3702</v>
      </c>
      <c r="F459" s="84" t="s">
        <v>3662</v>
      </c>
      <c r="G459" s="84" t="s">
        <v>3673</v>
      </c>
      <c r="H459" s="84" t="s">
        <v>71</v>
      </c>
      <c r="I459" s="88">
        <v>0</v>
      </c>
    </row>
    <row r="460" spans="4:9">
      <c r="D460" s="84">
        <v>1000001378</v>
      </c>
      <c r="E460" s="91" t="s">
        <v>3703</v>
      </c>
      <c r="F460" s="84" t="s">
        <v>3657</v>
      </c>
      <c r="G460" s="84" t="s">
        <v>3667</v>
      </c>
      <c r="H460" s="84" t="s">
        <v>3659</v>
      </c>
      <c r="I460" s="88">
        <v>0</v>
      </c>
    </row>
    <row r="461" spans="4:9">
      <c r="D461" s="84">
        <v>1000001380</v>
      </c>
      <c r="E461" s="91" t="s">
        <v>3047</v>
      </c>
      <c r="F461" s="84" t="s">
        <v>3657</v>
      </c>
      <c r="G461" s="84" t="s">
        <v>3660</v>
      </c>
      <c r="H461" s="84" t="s">
        <v>3659</v>
      </c>
      <c r="I461" s="88">
        <v>0</v>
      </c>
    </row>
    <row r="462" spans="4:9">
      <c r="D462" s="84">
        <v>1000001412</v>
      </c>
      <c r="E462" s="91" t="s">
        <v>2706</v>
      </c>
      <c r="F462" s="84" t="s">
        <v>3657</v>
      </c>
      <c r="G462" s="84" t="s">
        <v>3658</v>
      </c>
      <c r="H462" s="84" t="s">
        <v>3659</v>
      </c>
      <c r="I462" s="88">
        <v>0</v>
      </c>
    </row>
    <row r="463" spans="4:9">
      <c r="D463" s="84">
        <v>1000001424</v>
      </c>
      <c r="E463" s="91" t="s">
        <v>2766</v>
      </c>
      <c r="F463" s="84" t="s">
        <v>3662</v>
      </c>
      <c r="G463" s="84" t="s">
        <v>3670</v>
      </c>
      <c r="H463" s="84" t="s">
        <v>71</v>
      </c>
      <c r="I463" s="88">
        <v>0</v>
      </c>
    </row>
    <row r="464" spans="4:9">
      <c r="D464" s="84">
        <v>1000001432</v>
      </c>
      <c r="E464" s="91" t="s">
        <v>2736</v>
      </c>
      <c r="F464" s="84" t="s">
        <v>3657</v>
      </c>
      <c r="G464" s="84" t="s">
        <v>3658</v>
      </c>
      <c r="H464" s="84" t="s">
        <v>3659</v>
      </c>
      <c r="I464" s="88">
        <v>0</v>
      </c>
    </row>
    <row r="465" spans="4:9">
      <c r="D465" s="84">
        <v>1000001436</v>
      </c>
      <c r="E465" s="91" t="s">
        <v>2718</v>
      </c>
      <c r="F465" s="84" t="s">
        <v>3657</v>
      </c>
      <c r="G465" s="84" t="s">
        <v>3658</v>
      </c>
      <c r="H465" s="84" t="s">
        <v>3659</v>
      </c>
      <c r="I465" s="88">
        <v>0</v>
      </c>
    </row>
    <row r="466" spans="4:9">
      <c r="D466" s="84">
        <v>1000001440</v>
      </c>
      <c r="E466" s="91" t="s">
        <v>2740</v>
      </c>
      <c r="F466" s="84" t="s">
        <v>3657</v>
      </c>
      <c r="G466" s="84" t="s">
        <v>3658</v>
      </c>
      <c r="H466" s="84" t="s">
        <v>3659</v>
      </c>
      <c r="I466" s="88">
        <v>0</v>
      </c>
    </row>
    <row r="467" spans="4:9">
      <c r="D467" s="84">
        <v>1000001441</v>
      </c>
      <c r="E467" s="91" t="s">
        <v>2742</v>
      </c>
      <c r="F467" s="84" t="s">
        <v>3657</v>
      </c>
      <c r="G467" s="84" t="s">
        <v>3658</v>
      </c>
      <c r="H467" s="84" t="s">
        <v>3659</v>
      </c>
      <c r="I467" s="88">
        <v>0</v>
      </c>
    </row>
    <row r="468" spans="4:9">
      <c r="D468" s="84">
        <v>1000001442</v>
      </c>
      <c r="E468" s="91" t="s">
        <v>2764</v>
      </c>
      <c r="F468" s="84" t="s">
        <v>3657</v>
      </c>
      <c r="G468" s="84" t="s">
        <v>3658</v>
      </c>
      <c r="H468" s="84" t="s">
        <v>3659</v>
      </c>
      <c r="I468" s="88">
        <v>0</v>
      </c>
    </row>
    <row r="469" spans="4:9">
      <c r="D469" s="84">
        <v>1000002042</v>
      </c>
      <c r="E469" s="91" t="s">
        <v>3704</v>
      </c>
      <c r="F469" s="84" t="s">
        <v>3657</v>
      </c>
      <c r="G469" s="84" t="s">
        <v>3667</v>
      </c>
      <c r="H469" s="84" t="s">
        <v>3659</v>
      </c>
      <c r="I469" s="88">
        <v>0</v>
      </c>
    </row>
    <row r="470" spans="4:9">
      <c r="D470" s="84">
        <v>1000002804</v>
      </c>
      <c r="E470" s="91" t="s">
        <v>3705</v>
      </c>
      <c r="F470" s="84" t="s">
        <v>3657</v>
      </c>
      <c r="G470" s="84" t="s">
        <v>3658</v>
      </c>
      <c r="H470" s="84" t="s">
        <v>3659</v>
      </c>
      <c r="I470" s="88">
        <v>0</v>
      </c>
    </row>
    <row r="471" spans="4:9">
      <c r="D471" s="84">
        <v>1000003343</v>
      </c>
      <c r="E471" s="91" t="s">
        <v>3706</v>
      </c>
      <c r="F471" s="84" t="s">
        <v>70</v>
      </c>
      <c r="G471" s="84" t="s">
        <v>3672</v>
      </c>
      <c r="H471" s="84" t="s">
        <v>3671</v>
      </c>
      <c r="I471" s="88">
        <v>0</v>
      </c>
    </row>
    <row r="472" spans="4:9">
      <c r="D472" s="84">
        <v>1000003406</v>
      </c>
      <c r="E472" s="91" t="s">
        <v>3707</v>
      </c>
      <c r="F472" s="84" t="s">
        <v>3662</v>
      </c>
      <c r="G472" s="84" t="s">
        <v>3670</v>
      </c>
      <c r="H472" s="84" t="s">
        <v>71</v>
      </c>
      <c r="I472" s="88">
        <v>0</v>
      </c>
    </row>
    <row r="473" spans="4:9">
      <c r="D473" s="84">
        <v>1000001328</v>
      </c>
      <c r="E473" s="91" t="s">
        <v>2939</v>
      </c>
      <c r="F473" s="84" t="s">
        <v>3677</v>
      </c>
      <c r="G473" s="84" t="s">
        <v>3679</v>
      </c>
      <c r="H473" s="84" t="s">
        <v>82</v>
      </c>
      <c r="I473" s="88">
        <v>10</v>
      </c>
    </row>
    <row r="474" spans="4:9">
      <c r="D474" s="84">
        <v>1000002023</v>
      </c>
      <c r="E474" s="91" t="s">
        <v>3708</v>
      </c>
      <c r="F474" s="84" t="s">
        <v>3677</v>
      </c>
      <c r="G474" s="84" t="s">
        <v>3678</v>
      </c>
      <c r="H474" s="84" t="s">
        <v>84</v>
      </c>
      <c r="I474" s="88">
        <v>0</v>
      </c>
    </row>
    <row r="475" spans="4:9">
      <c r="D475" s="84">
        <v>1000002858</v>
      </c>
      <c r="E475" s="91" t="s">
        <v>2997</v>
      </c>
      <c r="F475" s="84" t="s">
        <v>3677</v>
      </c>
      <c r="G475" s="84" t="s">
        <v>3678</v>
      </c>
      <c r="H475" s="84" t="s">
        <v>84</v>
      </c>
      <c r="I475" s="88">
        <v>0</v>
      </c>
    </row>
    <row r="476" spans="4:9">
      <c r="D476" s="84">
        <v>1000002860</v>
      </c>
      <c r="E476" s="91" t="s">
        <v>3709</v>
      </c>
      <c r="F476" s="84" t="s">
        <v>3677</v>
      </c>
      <c r="G476" s="84" t="s">
        <v>3679</v>
      </c>
      <c r="H476" s="84" t="s">
        <v>82</v>
      </c>
      <c r="I476" s="88">
        <v>0</v>
      </c>
    </row>
    <row r="477" spans="4:9">
      <c r="D477" s="84">
        <v>1000003512</v>
      </c>
      <c r="E477" s="91" t="s">
        <v>2797</v>
      </c>
      <c r="F477" s="84" t="s">
        <v>3657</v>
      </c>
      <c r="G477" s="84" t="s">
        <v>3658</v>
      </c>
      <c r="H477" s="84" t="s">
        <v>3659</v>
      </c>
      <c r="I477" s="88">
        <v>0</v>
      </c>
    </row>
    <row r="478" spans="4:9">
      <c r="D478" s="84">
        <v>1000003528</v>
      </c>
      <c r="E478" s="91" t="s">
        <v>3710</v>
      </c>
      <c r="F478" s="84" t="s">
        <v>3657</v>
      </c>
      <c r="G478" s="84" t="s">
        <v>3660</v>
      </c>
      <c r="H478" s="84" t="s">
        <v>3659</v>
      </c>
      <c r="I478" s="88">
        <v>0</v>
      </c>
    </row>
    <row r="479" spans="4:9">
      <c r="D479" s="84">
        <v>1000003534</v>
      </c>
      <c r="E479" s="91" t="s">
        <v>3238</v>
      </c>
      <c r="F479" s="84" t="s">
        <v>3632</v>
      </c>
      <c r="G479" s="84" t="s">
        <v>3634</v>
      </c>
      <c r="H479" s="84" t="s">
        <v>97</v>
      </c>
      <c r="I479" s="88">
        <v>0</v>
      </c>
    </row>
    <row r="480" spans="4:9">
      <c r="D480" s="84">
        <v>1000003550</v>
      </c>
      <c r="E480" s="91" t="s">
        <v>2837</v>
      </c>
      <c r="F480" s="84" t="s">
        <v>3664</v>
      </c>
      <c r="G480" s="84" t="s">
        <v>3668</v>
      </c>
      <c r="H480" s="84" t="s">
        <v>76</v>
      </c>
      <c r="I480" s="88">
        <v>0</v>
      </c>
    </row>
    <row r="481" spans="4:9">
      <c r="D481" s="84">
        <v>1000003804</v>
      </c>
      <c r="E481" s="91" t="s">
        <v>3711</v>
      </c>
      <c r="F481" s="84" t="s">
        <v>95</v>
      </c>
      <c r="G481" s="84" t="s">
        <v>3628</v>
      </c>
      <c r="H481" s="84" t="s">
        <v>96</v>
      </c>
      <c r="I481" s="88">
        <v>0</v>
      </c>
    </row>
    <row r="482" spans="4:9">
      <c r="D482" s="84">
        <v>1000001937</v>
      </c>
      <c r="E482" s="91" t="s">
        <v>3712</v>
      </c>
      <c r="F482" s="84" t="s">
        <v>3684</v>
      </c>
      <c r="G482" s="84" t="s">
        <v>3685</v>
      </c>
      <c r="H482" s="84" t="s">
        <v>80</v>
      </c>
      <c r="I482" s="88">
        <v>0</v>
      </c>
    </row>
    <row r="483" spans="4:9">
      <c r="D483" s="84">
        <v>1000003880</v>
      </c>
      <c r="E483" s="91" t="s">
        <v>3200</v>
      </c>
      <c r="F483" s="84" t="s">
        <v>95</v>
      </c>
      <c r="G483" s="84" t="s">
        <v>3631</v>
      </c>
      <c r="H483" s="84" t="s">
        <v>96</v>
      </c>
      <c r="I483" s="88">
        <v>0</v>
      </c>
    </row>
    <row r="484" spans="4:9">
      <c r="D484" s="84">
        <v>1000001723</v>
      </c>
      <c r="E484" s="91" t="s">
        <v>3422</v>
      </c>
      <c r="F484" s="84" t="s">
        <v>91</v>
      </c>
      <c r="G484" s="84" t="s">
        <v>3637</v>
      </c>
      <c r="H484" s="84" t="s">
        <v>92</v>
      </c>
      <c r="I484" s="88">
        <v>0</v>
      </c>
    </row>
    <row r="485" spans="4:9">
      <c r="D485" s="84">
        <v>1000003985</v>
      </c>
      <c r="E485" s="91" t="s">
        <v>2688</v>
      </c>
      <c r="F485" s="84" t="s">
        <v>77</v>
      </c>
      <c r="G485" s="84" t="s">
        <v>3674</v>
      </c>
      <c r="H485" s="84" t="s">
        <v>69</v>
      </c>
      <c r="I485" s="88">
        <v>0</v>
      </c>
    </row>
    <row r="486" spans="4:9">
      <c r="D486" s="84">
        <v>1000004041</v>
      </c>
      <c r="E486" s="91" t="s">
        <v>3171</v>
      </c>
      <c r="F486" s="84" t="s">
        <v>95</v>
      </c>
      <c r="G486" s="84" t="s">
        <v>3629</v>
      </c>
      <c r="H486" s="84" t="s">
        <v>94</v>
      </c>
      <c r="I486" s="88">
        <v>0</v>
      </c>
    </row>
    <row r="487" spans="4:9">
      <c r="D487" s="84">
        <v>1000002018</v>
      </c>
      <c r="E487" s="91" t="s">
        <v>3713</v>
      </c>
      <c r="F487" s="84" t="s">
        <v>3677</v>
      </c>
      <c r="G487" s="84" t="s">
        <v>3678</v>
      </c>
      <c r="H487" s="84" t="s">
        <v>84</v>
      </c>
      <c r="I487" s="8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Exclusive</vt:lpstr>
      <vt:lpstr>SUMMARY-M</vt:lpstr>
      <vt:lpstr>Sheet1</vt:lpstr>
      <vt:lpstr>Sheet3</vt:lpstr>
      <vt:lpstr>Sheet5</vt:lpstr>
      <vt:lpstr>Sheet8</vt:lpstr>
      <vt:lpstr>Sheet9</vt:lpstr>
      <vt:lpstr>DLRWISE (4)</vt:lpstr>
      <vt:lpstr>DLRWISE (5)</vt:lpstr>
      <vt:lpstr>Sheet10</vt:lpstr>
      <vt:lpstr>Sheet11</vt:lpstr>
      <vt:lpstr>Sheet12</vt:lpstr>
      <vt:lpstr>DLRWISE (3)</vt:lpstr>
      <vt:lpstr>DLRWISE</vt:lpstr>
      <vt:lpstr>Sheet7</vt:lpstr>
      <vt:lpstr>Sheet6</vt:lpstr>
      <vt:lpstr>Sheet4</vt:lpstr>
      <vt:lpstr>DLRWISE (2)</vt:lpstr>
      <vt:lpstr>Sheet2</vt:lpstr>
    </vt:vector>
  </TitlesOfParts>
  <Company>Star Cement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Neelakhi Barua</dc:creator>
  <cp:lastModifiedBy>Pratip Bhunia</cp:lastModifiedBy>
  <dcterms:created xsi:type="dcterms:W3CDTF">2024-10-25T04:48:51Z</dcterms:created>
  <dcterms:modified xsi:type="dcterms:W3CDTF">2026-10-15T12:04:01Z</dcterms:modified>
</cp:coreProperties>
</file>